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output/"/>
    </mc:Choice>
  </mc:AlternateContent>
  <xr:revisionPtr revIDLastSave="3" documentId="11_83B3955CB5E453BCAC39195EA23468A57C67BF1B" xr6:coauthVersionLast="47" xr6:coauthVersionMax="47" xr10:uidLastSave="{75BF9E07-2A3B-4475-924C-F6CE8E4A8069}"/>
  <bookViews>
    <workbookView xWindow="-108" yWindow="-108" windowWidth="23256" windowHeight="12456" firstSheet="5" activeTab="6" xr2:uid="{00000000-000D-0000-FFFF-FFFF00000000}"/>
  </bookViews>
  <sheets>
    <sheet name="README" sheetId="2" r:id="rId1"/>
    <sheet name="Run_Metadata" sheetId="3" r:id="rId2"/>
    <sheet name="Scenario_Catalog" sheetId="19" r:id="rId3"/>
    <sheet name="Selected_Interventions" sheetId="4" r:id="rId4"/>
    <sheet name="Cost_Components" sheetId="5" r:id="rId5"/>
    <sheet name="Annual_Mortality" sheetId="6" r:id="rId6"/>
    <sheet name="Health_Outcomes" sheetId="10" r:id="rId7"/>
    <sheet name="CVD_40q30" sheetId="14" r:id="rId8"/>
    <sheet name="CVD_40q30_Age" sheetId="13" r:id="rId9"/>
    <sheet name="Annual_Cost" sheetId="7" r:id="rId10"/>
    <sheet name="Budget_Impact" sheetId="8" r:id="rId11"/>
    <sheet name="Cost_Effectiveness" sheetId="9" r:id="rId12"/>
    <sheet name="Economic_Value" sheetId="11" r:id="rId13"/>
    <sheet name="Benefit_Cost" sheetId="12" r:id="rId14"/>
    <sheet name="QA_Checks" sheetId="16" r:id="rId15"/>
    <sheet name="Input_Diagnostic" sheetId="15" r:id="rId16"/>
    <sheet name="Methods_and_Sources" sheetId="17" r:id="rId17"/>
    <sheet name="Calculation_Assumptions" sheetId="1" r:id="rId18"/>
    <sheet name="Calculation_Map" sheetId="18" r:id="rId19"/>
  </sheets>
  <definedNames>
    <definedName name="_xlnm._FilterDatabase" localSheetId="6" hidden="1">Health_Outcomes!$A$1:$S$235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6" l="1"/>
  <c r="D18" i="16" s="1"/>
  <c r="D17" i="16"/>
  <c r="C17" i="16"/>
  <c r="C16" i="16"/>
  <c r="D16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Z235" i="11"/>
  <c r="AA235" i="11" s="1"/>
  <c r="Y235" i="11"/>
  <c r="X235" i="11"/>
  <c r="U235" i="11"/>
  <c r="T235" i="11"/>
  <c r="S235" i="11"/>
  <c r="O235" i="11"/>
  <c r="N235" i="11"/>
  <c r="K235" i="11"/>
  <c r="J235" i="11"/>
  <c r="L235" i="11" s="1"/>
  <c r="Z234" i="11"/>
  <c r="U234" i="11"/>
  <c r="AA234" i="11" s="1"/>
  <c r="S234" i="11"/>
  <c r="X234" i="11" s="1"/>
  <c r="O234" i="11"/>
  <c r="T234" i="11" s="1"/>
  <c r="Y234" i="11" s="1"/>
  <c r="N234" i="11"/>
  <c r="K234" i="11"/>
  <c r="L234" i="11" s="1"/>
  <c r="J234" i="11"/>
  <c r="Z233" i="11"/>
  <c r="Y233" i="11"/>
  <c r="X233" i="11"/>
  <c r="U233" i="11"/>
  <c r="P233" i="11"/>
  <c r="R233" i="11" s="1"/>
  <c r="W233" i="11" s="1"/>
  <c r="O233" i="11"/>
  <c r="T233" i="11" s="1"/>
  <c r="N233" i="11"/>
  <c r="S233" i="11" s="1"/>
  <c r="K233" i="11"/>
  <c r="J233" i="11"/>
  <c r="L233" i="11" s="1"/>
  <c r="Z232" i="11"/>
  <c r="U232" i="11"/>
  <c r="T232" i="11"/>
  <c r="S232" i="11"/>
  <c r="O232" i="11"/>
  <c r="N232" i="11"/>
  <c r="K232" i="11"/>
  <c r="L232" i="11" s="1"/>
  <c r="J232" i="11"/>
  <c r="Z231" i="11"/>
  <c r="U231" i="11"/>
  <c r="T231" i="11"/>
  <c r="Y231" i="11" s="1"/>
  <c r="O231" i="11"/>
  <c r="N231" i="11"/>
  <c r="S231" i="11" s="1"/>
  <c r="M231" i="11"/>
  <c r="L231" i="11"/>
  <c r="K231" i="11"/>
  <c r="J231" i="11"/>
  <c r="AA230" i="11"/>
  <c r="Z230" i="11"/>
  <c r="U230" i="11"/>
  <c r="S230" i="11"/>
  <c r="X230" i="11" s="1"/>
  <c r="O230" i="11"/>
  <c r="T230" i="11" s="1"/>
  <c r="Y230" i="11" s="1"/>
  <c r="N230" i="11"/>
  <c r="K230" i="11"/>
  <c r="J230" i="11"/>
  <c r="L230" i="11" s="1"/>
  <c r="AA229" i="11"/>
  <c r="Z229" i="11"/>
  <c r="U229" i="11"/>
  <c r="O229" i="11"/>
  <c r="T229" i="11" s="1"/>
  <c r="Y229" i="11" s="1"/>
  <c r="N229" i="11"/>
  <c r="S229" i="11" s="1"/>
  <c r="X229" i="11" s="1"/>
  <c r="K229" i="11"/>
  <c r="J229" i="11"/>
  <c r="L229" i="11" s="1"/>
  <c r="Z228" i="11"/>
  <c r="U228" i="11"/>
  <c r="AA228" i="11" s="1"/>
  <c r="Q228" i="11"/>
  <c r="V228" i="11" s="1"/>
  <c r="P228" i="11"/>
  <c r="R228" i="11" s="1"/>
  <c r="W228" i="11" s="1"/>
  <c r="O228" i="11"/>
  <c r="T228" i="11" s="1"/>
  <c r="Y228" i="11" s="1"/>
  <c r="N228" i="11"/>
  <c r="S228" i="11" s="1"/>
  <c r="X228" i="11" s="1"/>
  <c r="M228" i="11"/>
  <c r="K228" i="11"/>
  <c r="J228" i="11"/>
  <c r="L228" i="11" s="1"/>
  <c r="Z227" i="11"/>
  <c r="U227" i="11"/>
  <c r="AA227" i="11" s="1"/>
  <c r="T227" i="11"/>
  <c r="S227" i="11"/>
  <c r="Q227" i="11"/>
  <c r="O227" i="11"/>
  <c r="N227" i="11"/>
  <c r="L227" i="11"/>
  <c r="K227" i="11"/>
  <c r="J227" i="11"/>
  <c r="AA226" i="11"/>
  <c r="Z226" i="11"/>
  <c r="U226" i="11"/>
  <c r="O226" i="11"/>
  <c r="T226" i="11" s="1"/>
  <c r="Y226" i="11" s="1"/>
  <c r="N226" i="11"/>
  <c r="S226" i="11" s="1"/>
  <c r="X226" i="11" s="1"/>
  <c r="K226" i="11"/>
  <c r="L226" i="11" s="1"/>
  <c r="J226" i="11"/>
  <c r="Z225" i="11"/>
  <c r="U225" i="11"/>
  <c r="O225" i="11"/>
  <c r="T225" i="11" s="1"/>
  <c r="Y225" i="11" s="1"/>
  <c r="N225" i="11"/>
  <c r="S225" i="11" s="1"/>
  <c r="X225" i="11" s="1"/>
  <c r="K225" i="11"/>
  <c r="J225" i="11"/>
  <c r="Z224" i="11"/>
  <c r="Y224" i="11"/>
  <c r="U224" i="11"/>
  <c r="AA224" i="11" s="1"/>
  <c r="T224" i="11"/>
  <c r="S224" i="11"/>
  <c r="X224" i="11" s="1"/>
  <c r="O224" i="11"/>
  <c r="N224" i="11"/>
  <c r="L224" i="11"/>
  <c r="K224" i="11"/>
  <c r="J224" i="11"/>
  <c r="AB223" i="11"/>
  <c r="Z223" i="11"/>
  <c r="AA223" i="11" s="1"/>
  <c r="U223" i="11"/>
  <c r="X223" i="11" s="1"/>
  <c r="Q223" i="11"/>
  <c r="V223" i="11" s="1"/>
  <c r="P223" i="11"/>
  <c r="R223" i="11" s="1"/>
  <c r="W223" i="11" s="1"/>
  <c r="O223" i="11"/>
  <c r="T223" i="11" s="1"/>
  <c r="Y223" i="11" s="1"/>
  <c r="N223" i="11"/>
  <c r="S223" i="11" s="1"/>
  <c r="L223" i="11"/>
  <c r="M223" i="11" s="1"/>
  <c r="K223" i="11"/>
  <c r="J223" i="11"/>
  <c r="Z222" i="11"/>
  <c r="Y222" i="11"/>
  <c r="X222" i="11"/>
  <c r="U222" i="11"/>
  <c r="T222" i="11"/>
  <c r="S222" i="11"/>
  <c r="O222" i="11"/>
  <c r="N222" i="11"/>
  <c r="K222" i="11"/>
  <c r="J222" i="11"/>
  <c r="L222" i="11" s="1"/>
  <c r="Z221" i="11"/>
  <c r="U221" i="11"/>
  <c r="T221" i="11"/>
  <c r="Y221" i="11" s="1"/>
  <c r="S221" i="11"/>
  <c r="X221" i="11" s="1"/>
  <c r="O221" i="11"/>
  <c r="N221" i="11"/>
  <c r="M221" i="11"/>
  <c r="L221" i="11"/>
  <c r="K221" i="11"/>
  <c r="J221" i="11"/>
  <c r="Z220" i="11"/>
  <c r="Y220" i="11"/>
  <c r="X220" i="11"/>
  <c r="U220" i="11"/>
  <c r="O220" i="11"/>
  <c r="T220" i="11" s="1"/>
  <c r="N220" i="11"/>
  <c r="S220" i="11" s="1"/>
  <c r="K220" i="11"/>
  <c r="J220" i="11"/>
  <c r="L220" i="11" s="1"/>
  <c r="M220" i="11" s="1"/>
  <c r="Z219" i="11"/>
  <c r="AA219" i="11" s="1"/>
  <c r="Y219" i="11"/>
  <c r="U219" i="11"/>
  <c r="T219" i="11"/>
  <c r="S219" i="11"/>
  <c r="X219" i="11" s="1"/>
  <c r="O219" i="11"/>
  <c r="N219" i="11"/>
  <c r="K219" i="11"/>
  <c r="L219" i="11" s="1"/>
  <c r="J219" i="11"/>
  <c r="Z218" i="11"/>
  <c r="U218" i="11"/>
  <c r="AA218" i="11" s="1"/>
  <c r="T218" i="11"/>
  <c r="O218" i="11"/>
  <c r="N218" i="11"/>
  <c r="S218" i="11" s="1"/>
  <c r="L218" i="11"/>
  <c r="Q218" i="11" s="1"/>
  <c r="AB218" i="11" s="1"/>
  <c r="K218" i="11"/>
  <c r="J218" i="11"/>
  <c r="Z217" i="11"/>
  <c r="U217" i="11"/>
  <c r="S217" i="11"/>
  <c r="X217" i="11" s="1"/>
  <c r="O217" i="11"/>
  <c r="T217" i="11" s="1"/>
  <c r="Y217" i="11" s="1"/>
  <c r="N217" i="11"/>
  <c r="K217" i="11"/>
  <c r="J217" i="11"/>
  <c r="L217" i="11" s="1"/>
  <c r="M217" i="11" s="1"/>
  <c r="Z216" i="11"/>
  <c r="U216" i="11"/>
  <c r="AA216" i="11" s="1"/>
  <c r="T216" i="11"/>
  <c r="Y216" i="11" s="1"/>
  <c r="S216" i="11"/>
  <c r="X216" i="11" s="1"/>
  <c r="O216" i="11"/>
  <c r="N216" i="11"/>
  <c r="K216" i="11"/>
  <c r="J216" i="11"/>
  <c r="L216" i="11" s="1"/>
  <c r="Z215" i="11"/>
  <c r="V215" i="11"/>
  <c r="U215" i="11"/>
  <c r="AA215" i="11" s="1"/>
  <c r="T215" i="11"/>
  <c r="Y215" i="11" s="1"/>
  <c r="P215" i="11"/>
  <c r="R215" i="11" s="1"/>
  <c r="W215" i="11" s="1"/>
  <c r="O215" i="11"/>
  <c r="N215" i="11"/>
  <c r="S215" i="11" s="1"/>
  <c r="X215" i="11" s="1"/>
  <c r="L215" i="11"/>
  <c r="Q215" i="11" s="1"/>
  <c r="AB215" i="11" s="1"/>
  <c r="K215" i="11"/>
  <c r="J215" i="11"/>
  <c r="Z214" i="11"/>
  <c r="U214" i="11"/>
  <c r="S214" i="11"/>
  <c r="X214" i="11" s="1"/>
  <c r="Q214" i="11"/>
  <c r="V214" i="11" s="1"/>
  <c r="P214" i="11"/>
  <c r="R214" i="11" s="1"/>
  <c r="W214" i="11" s="1"/>
  <c r="O214" i="11"/>
  <c r="T214" i="11" s="1"/>
  <c r="Y214" i="11" s="1"/>
  <c r="N214" i="11"/>
  <c r="L214" i="11"/>
  <c r="M214" i="11" s="1"/>
  <c r="K214" i="11"/>
  <c r="J214" i="11"/>
  <c r="Z213" i="11"/>
  <c r="U213" i="11"/>
  <c r="O213" i="11"/>
  <c r="T213" i="11" s="1"/>
  <c r="Y213" i="11" s="1"/>
  <c r="N213" i="11"/>
  <c r="S213" i="11" s="1"/>
  <c r="X213" i="11" s="1"/>
  <c r="K213" i="11"/>
  <c r="J213" i="11"/>
  <c r="L213" i="11" s="1"/>
  <c r="Z212" i="11"/>
  <c r="V212" i="11"/>
  <c r="U212" i="11"/>
  <c r="AA212" i="11" s="1"/>
  <c r="P212" i="11"/>
  <c r="R212" i="11" s="1"/>
  <c r="W212" i="11" s="1"/>
  <c r="O212" i="11"/>
  <c r="T212" i="11" s="1"/>
  <c r="Y212" i="11" s="1"/>
  <c r="N212" i="11"/>
  <c r="S212" i="11" s="1"/>
  <c r="X212" i="11" s="1"/>
  <c r="M212" i="11"/>
  <c r="K212" i="11"/>
  <c r="J212" i="11"/>
  <c r="L212" i="11" s="1"/>
  <c r="Q212" i="11" s="1"/>
  <c r="AA211" i="11"/>
  <c r="Z211" i="11"/>
  <c r="X211" i="11"/>
  <c r="U211" i="11"/>
  <c r="T211" i="11"/>
  <c r="Y211" i="11" s="1"/>
  <c r="S211" i="11"/>
  <c r="O211" i="11"/>
  <c r="N211" i="11"/>
  <c r="L211" i="11"/>
  <c r="K211" i="11"/>
  <c r="J211" i="11"/>
  <c r="Z210" i="11"/>
  <c r="U210" i="11"/>
  <c r="AA210" i="11" s="1"/>
  <c r="T210" i="11"/>
  <c r="O210" i="11"/>
  <c r="N210" i="11"/>
  <c r="S210" i="11" s="1"/>
  <c r="X210" i="11" s="1"/>
  <c r="K210" i="11"/>
  <c r="L210" i="11" s="1"/>
  <c r="J210" i="11"/>
  <c r="AA209" i="11"/>
  <c r="Z209" i="11"/>
  <c r="Y209" i="11"/>
  <c r="U209" i="11"/>
  <c r="O209" i="11"/>
  <c r="T209" i="11" s="1"/>
  <c r="N209" i="11"/>
  <c r="S209" i="11" s="1"/>
  <c r="X209" i="11" s="1"/>
  <c r="K209" i="11"/>
  <c r="J209" i="11"/>
  <c r="L209" i="11" s="1"/>
  <c r="AA208" i="11"/>
  <c r="Z208" i="11"/>
  <c r="U208" i="11"/>
  <c r="T208" i="11"/>
  <c r="Y208" i="11" s="1"/>
  <c r="O208" i="11"/>
  <c r="N208" i="11"/>
  <c r="S208" i="11" s="1"/>
  <c r="X208" i="11" s="1"/>
  <c r="K208" i="11"/>
  <c r="J208" i="11"/>
  <c r="AB207" i="11"/>
  <c r="Z207" i="11"/>
  <c r="AA207" i="11" s="1"/>
  <c r="X207" i="11"/>
  <c r="U207" i="11"/>
  <c r="V207" i="11" s="1"/>
  <c r="T207" i="11"/>
  <c r="Q207" i="11"/>
  <c r="P207" i="11"/>
  <c r="R207" i="11" s="1"/>
  <c r="W207" i="11" s="1"/>
  <c r="O207" i="11"/>
  <c r="N207" i="11"/>
  <c r="S207" i="11" s="1"/>
  <c r="M207" i="11"/>
  <c r="L207" i="11"/>
  <c r="K207" i="11"/>
  <c r="J207" i="11"/>
  <c r="Z206" i="11"/>
  <c r="X206" i="11"/>
  <c r="U206" i="11"/>
  <c r="S206" i="11"/>
  <c r="Q206" i="11"/>
  <c r="V206" i="11" s="1"/>
  <c r="P206" i="11"/>
  <c r="R206" i="11" s="1"/>
  <c r="W206" i="11" s="1"/>
  <c r="O206" i="11"/>
  <c r="T206" i="11" s="1"/>
  <c r="Y206" i="11" s="1"/>
  <c r="N206" i="11"/>
  <c r="K206" i="11"/>
  <c r="J206" i="11"/>
  <c r="L206" i="11" s="1"/>
  <c r="M206" i="11" s="1"/>
  <c r="Z205" i="11"/>
  <c r="AA205" i="11" s="1"/>
  <c r="U205" i="11"/>
  <c r="T205" i="11"/>
  <c r="S205" i="11"/>
  <c r="X205" i="11" s="1"/>
  <c r="O205" i="11"/>
  <c r="N205" i="11"/>
  <c r="L205" i="11"/>
  <c r="K205" i="11"/>
  <c r="J205" i="11"/>
  <c r="Z204" i="11"/>
  <c r="V204" i="11"/>
  <c r="U204" i="11"/>
  <c r="X204" i="11" s="1"/>
  <c r="Q204" i="11"/>
  <c r="O204" i="11"/>
  <c r="T204" i="11" s="1"/>
  <c r="Y204" i="11" s="1"/>
  <c r="N204" i="11"/>
  <c r="S204" i="11" s="1"/>
  <c r="K204" i="11"/>
  <c r="J204" i="11"/>
  <c r="L204" i="11" s="1"/>
  <c r="M204" i="11" s="1"/>
  <c r="AA203" i="11"/>
  <c r="Z203" i="11"/>
  <c r="X203" i="11"/>
  <c r="U203" i="11"/>
  <c r="T203" i="11"/>
  <c r="Y203" i="11" s="1"/>
  <c r="S203" i="11"/>
  <c r="O203" i="11"/>
  <c r="N203" i="11"/>
  <c r="K203" i="11"/>
  <c r="J203" i="11"/>
  <c r="L203" i="11" s="1"/>
  <c r="Z202" i="11"/>
  <c r="U202" i="11"/>
  <c r="AA202" i="11" s="1"/>
  <c r="T202" i="11"/>
  <c r="Y202" i="11" s="1"/>
  <c r="O202" i="11"/>
  <c r="N202" i="11"/>
  <c r="S202" i="11" s="1"/>
  <c r="X202" i="11" s="1"/>
  <c r="K202" i="11"/>
  <c r="L202" i="11" s="1"/>
  <c r="J202" i="11"/>
  <c r="Z201" i="11"/>
  <c r="V201" i="11"/>
  <c r="U201" i="11"/>
  <c r="S201" i="11"/>
  <c r="X201" i="11" s="1"/>
  <c r="R201" i="11"/>
  <c r="W201" i="11" s="1"/>
  <c r="Q201" i="11"/>
  <c r="P201" i="11"/>
  <c r="O201" i="11"/>
  <c r="T201" i="11" s="1"/>
  <c r="Y201" i="11" s="1"/>
  <c r="N201" i="11"/>
  <c r="K201" i="11"/>
  <c r="J201" i="11"/>
  <c r="L201" i="11" s="1"/>
  <c r="M201" i="11" s="1"/>
  <c r="Z200" i="11"/>
  <c r="AA200" i="11" s="1"/>
  <c r="U200" i="11"/>
  <c r="T200" i="11"/>
  <c r="Y200" i="11" s="1"/>
  <c r="S200" i="11"/>
  <c r="X200" i="11" s="1"/>
  <c r="Q200" i="11"/>
  <c r="V200" i="11" s="1"/>
  <c r="O200" i="11"/>
  <c r="N200" i="11"/>
  <c r="L200" i="11"/>
  <c r="K200" i="11"/>
  <c r="J200" i="11"/>
  <c r="AB199" i="11"/>
  <c r="Z199" i="11"/>
  <c r="U199" i="11"/>
  <c r="AA199" i="11" s="1"/>
  <c r="P199" i="11"/>
  <c r="R199" i="11" s="1"/>
  <c r="O199" i="11"/>
  <c r="T199" i="11" s="1"/>
  <c r="Y199" i="11" s="1"/>
  <c r="N199" i="11"/>
  <c r="S199" i="11" s="1"/>
  <c r="X199" i="11" s="1"/>
  <c r="M199" i="11"/>
  <c r="L199" i="11"/>
  <c r="Q199" i="11" s="1"/>
  <c r="V199" i="11" s="1"/>
  <c r="K199" i="11"/>
  <c r="J199" i="11"/>
  <c r="AA198" i="11"/>
  <c r="Z198" i="11"/>
  <c r="U198" i="11"/>
  <c r="S198" i="11"/>
  <c r="X198" i="11" s="1"/>
  <c r="O198" i="11"/>
  <c r="T198" i="11" s="1"/>
  <c r="Y198" i="11" s="1"/>
  <c r="N198" i="11"/>
  <c r="K198" i="11"/>
  <c r="J198" i="11"/>
  <c r="L198" i="11" s="1"/>
  <c r="M198" i="11" s="1"/>
  <c r="AA197" i="11"/>
  <c r="Z197" i="11"/>
  <c r="X197" i="11"/>
  <c r="U197" i="11"/>
  <c r="S197" i="11"/>
  <c r="O197" i="11"/>
  <c r="T197" i="11" s="1"/>
  <c r="Y197" i="11" s="1"/>
  <c r="N197" i="11"/>
  <c r="K197" i="11"/>
  <c r="J197" i="11"/>
  <c r="L197" i="11" s="1"/>
  <c r="AA196" i="11"/>
  <c r="Z196" i="11"/>
  <c r="U196" i="11"/>
  <c r="O196" i="11"/>
  <c r="T196" i="11" s="1"/>
  <c r="Y196" i="11" s="1"/>
  <c r="N196" i="11"/>
  <c r="S196" i="11" s="1"/>
  <c r="X196" i="11" s="1"/>
  <c r="K196" i="11"/>
  <c r="J196" i="11"/>
  <c r="Z195" i="11"/>
  <c r="Y195" i="11"/>
  <c r="U195" i="11"/>
  <c r="AA195" i="11" s="1"/>
  <c r="T195" i="11"/>
  <c r="O195" i="11"/>
  <c r="N195" i="11"/>
  <c r="S195" i="11" s="1"/>
  <c r="X195" i="11" s="1"/>
  <c r="L195" i="11"/>
  <c r="K195" i="11"/>
  <c r="J195" i="11"/>
  <c r="AB194" i="11"/>
  <c r="AA194" i="11"/>
  <c r="Z194" i="11"/>
  <c r="X194" i="11"/>
  <c r="V194" i="11"/>
  <c r="U194" i="11"/>
  <c r="Q194" i="11"/>
  <c r="O194" i="11"/>
  <c r="T194" i="11" s="1"/>
  <c r="Y194" i="11" s="1"/>
  <c r="N194" i="11"/>
  <c r="S194" i="11" s="1"/>
  <c r="M194" i="11"/>
  <c r="L194" i="11"/>
  <c r="P194" i="11" s="1"/>
  <c r="R194" i="11" s="1"/>
  <c r="W194" i="11" s="1"/>
  <c r="K194" i="11"/>
  <c r="J194" i="11"/>
  <c r="AA193" i="11"/>
  <c r="Z193" i="11"/>
  <c r="U193" i="11"/>
  <c r="O193" i="11"/>
  <c r="T193" i="11" s="1"/>
  <c r="Y193" i="11" s="1"/>
  <c r="N193" i="11"/>
  <c r="S193" i="11" s="1"/>
  <c r="X193" i="11" s="1"/>
  <c r="K193" i="11"/>
  <c r="J193" i="11"/>
  <c r="AA192" i="11"/>
  <c r="Z192" i="11"/>
  <c r="U192" i="11"/>
  <c r="T192" i="11"/>
  <c r="Y192" i="11" s="1"/>
  <c r="O192" i="11"/>
  <c r="N192" i="11"/>
  <c r="S192" i="11" s="1"/>
  <c r="X192" i="11" s="1"/>
  <c r="L192" i="11"/>
  <c r="K192" i="11"/>
  <c r="J192" i="11"/>
  <c r="Z191" i="11"/>
  <c r="U191" i="11"/>
  <c r="T191" i="11"/>
  <c r="Y191" i="11" s="1"/>
  <c r="O191" i="11"/>
  <c r="N191" i="11"/>
  <c r="S191" i="11" s="1"/>
  <c r="X191" i="11" s="1"/>
  <c r="M191" i="11"/>
  <c r="K191" i="11"/>
  <c r="J191" i="11"/>
  <c r="L191" i="11" s="1"/>
  <c r="AA190" i="11"/>
  <c r="Z190" i="11"/>
  <c r="U190" i="11"/>
  <c r="S190" i="11"/>
  <c r="X190" i="11" s="1"/>
  <c r="O190" i="11"/>
  <c r="T190" i="11" s="1"/>
  <c r="Y190" i="11" s="1"/>
  <c r="N190" i="11"/>
  <c r="K190" i="11"/>
  <c r="J190" i="11"/>
  <c r="Z189" i="11"/>
  <c r="U189" i="11"/>
  <c r="T189" i="11"/>
  <c r="O189" i="11"/>
  <c r="N189" i="11"/>
  <c r="S189" i="11" s="1"/>
  <c r="X189" i="11" s="1"/>
  <c r="K189" i="11"/>
  <c r="J189" i="11"/>
  <c r="L189" i="11" s="1"/>
  <c r="Z188" i="11"/>
  <c r="X188" i="11"/>
  <c r="U188" i="11"/>
  <c r="Y188" i="11" s="1"/>
  <c r="S188" i="11"/>
  <c r="Q188" i="11"/>
  <c r="V188" i="11" s="1"/>
  <c r="O188" i="11"/>
  <c r="T188" i="11" s="1"/>
  <c r="N188" i="11"/>
  <c r="K188" i="11"/>
  <c r="J188" i="11"/>
  <c r="L188" i="11" s="1"/>
  <c r="P188" i="11" s="1"/>
  <c r="R188" i="11" s="1"/>
  <c r="AA187" i="11"/>
  <c r="Z187" i="11"/>
  <c r="X187" i="11"/>
  <c r="U187" i="11"/>
  <c r="T187" i="11"/>
  <c r="Y187" i="11" s="1"/>
  <c r="S187" i="11"/>
  <c r="O187" i="11"/>
  <c r="N187" i="11"/>
  <c r="M187" i="11"/>
  <c r="L187" i="11"/>
  <c r="K187" i="11"/>
  <c r="J187" i="11"/>
  <c r="Z186" i="11"/>
  <c r="U186" i="11"/>
  <c r="AA186" i="11" s="1"/>
  <c r="T186" i="11"/>
  <c r="Y186" i="11" s="1"/>
  <c r="O186" i="11"/>
  <c r="N186" i="11"/>
  <c r="S186" i="11" s="1"/>
  <c r="X186" i="11" s="1"/>
  <c r="L186" i="11"/>
  <c r="K186" i="11"/>
  <c r="J186" i="11"/>
  <c r="Z185" i="11"/>
  <c r="AA185" i="11" s="1"/>
  <c r="Y185" i="11"/>
  <c r="U185" i="11"/>
  <c r="O185" i="11"/>
  <c r="T185" i="11" s="1"/>
  <c r="N185" i="11"/>
  <c r="S185" i="11" s="1"/>
  <c r="X185" i="11" s="1"/>
  <c r="K185" i="11"/>
  <c r="J185" i="11"/>
  <c r="L185" i="11" s="1"/>
  <c r="Z184" i="11"/>
  <c r="U184" i="11"/>
  <c r="Y184" i="11" s="1"/>
  <c r="T184" i="11"/>
  <c r="S184" i="11"/>
  <c r="X184" i="11" s="1"/>
  <c r="G28" i="12" s="1"/>
  <c r="O184" i="11"/>
  <c r="N184" i="11"/>
  <c r="K184" i="11"/>
  <c r="L184" i="11" s="1"/>
  <c r="J184" i="11"/>
  <c r="Z183" i="11"/>
  <c r="U183" i="11"/>
  <c r="AA183" i="11" s="1"/>
  <c r="T183" i="11"/>
  <c r="Y183" i="11" s="1"/>
  <c r="O183" i="11"/>
  <c r="N183" i="11"/>
  <c r="S183" i="11" s="1"/>
  <c r="X183" i="11" s="1"/>
  <c r="M183" i="11"/>
  <c r="L183" i="11"/>
  <c r="K183" i="11"/>
  <c r="J183" i="11"/>
  <c r="Z182" i="11"/>
  <c r="U182" i="11"/>
  <c r="S182" i="11"/>
  <c r="X182" i="11" s="1"/>
  <c r="O182" i="11"/>
  <c r="T182" i="11" s="1"/>
  <c r="Y182" i="11" s="1"/>
  <c r="N182" i="11"/>
  <c r="K182" i="11"/>
  <c r="J182" i="11"/>
  <c r="Z181" i="11"/>
  <c r="U181" i="11"/>
  <c r="T181" i="11"/>
  <c r="S181" i="11"/>
  <c r="X181" i="11" s="1"/>
  <c r="O181" i="11"/>
  <c r="N181" i="11"/>
  <c r="L181" i="11"/>
  <c r="K181" i="11"/>
  <c r="J181" i="11"/>
  <c r="AA180" i="11"/>
  <c r="Z180" i="11"/>
  <c r="U180" i="11"/>
  <c r="Y180" i="11" s="1"/>
  <c r="Q180" i="11"/>
  <c r="V180" i="11" s="1"/>
  <c r="O180" i="11"/>
  <c r="T180" i="11" s="1"/>
  <c r="N180" i="11"/>
  <c r="S180" i="11" s="1"/>
  <c r="K180" i="11"/>
  <c r="J180" i="11"/>
  <c r="L180" i="11" s="1"/>
  <c r="P180" i="11" s="1"/>
  <c r="R180" i="11" s="1"/>
  <c r="W180" i="11" s="1"/>
  <c r="AA179" i="11"/>
  <c r="Z179" i="11"/>
  <c r="U179" i="11"/>
  <c r="T179" i="11"/>
  <c r="Y179" i="11" s="1"/>
  <c r="S179" i="11"/>
  <c r="X179" i="11" s="1"/>
  <c r="O179" i="11"/>
  <c r="N179" i="11"/>
  <c r="L179" i="11"/>
  <c r="K179" i="11"/>
  <c r="J179" i="11"/>
  <c r="AA178" i="11"/>
  <c r="Z178" i="11"/>
  <c r="U178" i="11"/>
  <c r="T178" i="11"/>
  <c r="Y178" i="11" s="1"/>
  <c r="S178" i="11"/>
  <c r="X178" i="11" s="1"/>
  <c r="Q178" i="11"/>
  <c r="V178" i="11" s="1"/>
  <c r="O178" i="11"/>
  <c r="N178" i="11"/>
  <c r="L178" i="11"/>
  <c r="K178" i="11"/>
  <c r="J178" i="11"/>
  <c r="AA177" i="11"/>
  <c r="Z177" i="11"/>
  <c r="U177" i="11"/>
  <c r="T177" i="11"/>
  <c r="Y177" i="11" s="1"/>
  <c r="O177" i="11"/>
  <c r="N177" i="11"/>
  <c r="S177" i="11" s="1"/>
  <c r="X177" i="11" s="1"/>
  <c r="K177" i="11"/>
  <c r="J177" i="11"/>
  <c r="L177" i="11" s="1"/>
  <c r="Z176" i="11"/>
  <c r="U176" i="11"/>
  <c r="T176" i="11"/>
  <c r="S176" i="11"/>
  <c r="O176" i="11"/>
  <c r="N176" i="11"/>
  <c r="K176" i="11"/>
  <c r="J176" i="11"/>
  <c r="L176" i="11" s="1"/>
  <c r="Z175" i="11"/>
  <c r="AA175" i="11" s="1"/>
  <c r="U175" i="11"/>
  <c r="T175" i="11"/>
  <c r="P175" i="11"/>
  <c r="R175" i="11" s="1"/>
  <c r="W175" i="11" s="1"/>
  <c r="O175" i="11"/>
  <c r="N175" i="11"/>
  <c r="S175" i="11" s="1"/>
  <c r="X175" i="11" s="1"/>
  <c r="K175" i="11"/>
  <c r="J175" i="11"/>
  <c r="L175" i="11" s="1"/>
  <c r="Z174" i="11"/>
  <c r="X174" i="11"/>
  <c r="U174" i="11"/>
  <c r="S174" i="11"/>
  <c r="O174" i="11"/>
  <c r="T174" i="11" s="1"/>
  <c r="Y174" i="11" s="1"/>
  <c r="N174" i="11"/>
  <c r="K174" i="11"/>
  <c r="J174" i="11"/>
  <c r="L174" i="11" s="1"/>
  <c r="AA173" i="11"/>
  <c r="Z173" i="11"/>
  <c r="U173" i="11"/>
  <c r="T173" i="11"/>
  <c r="Y173" i="11" s="1"/>
  <c r="O173" i="11"/>
  <c r="N173" i="11"/>
  <c r="S173" i="11" s="1"/>
  <c r="X173" i="11" s="1"/>
  <c r="K173" i="11"/>
  <c r="J173" i="11"/>
  <c r="L173" i="11" s="1"/>
  <c r="Z172" i="11"/>
  <c r="Y172" i="11"/>
  <c r="W172" i="11"/>
  <c r="U172" i="11"/>
  <c r="S172" i="11"/>
  <c r="X172" i="11" s="1"/>
  <c r="Q172" i="11"/>
  <c r="V172" i="11" s="1"/>
  <c r="P172" i="11"/>
  <c r="R172" i="11" s="1"/>
  <c r="O172" i="11"/>
  <c r="T172" i="11" s="1"/>
  <c r="N172" i="11"/>
  <c r="M172" i="11"/>
  <c r="K172" i="11"/>
  <c r="J172" i="11"/>
  <c r="L172" i="11" s="1"/>
  <c r="Z171" i="11"/>
  <c r="Y171" i="11"/>
  <c r="U171" i="11"/>
  <c r="T171" i="11"/>
  <c r="S171" i="11"/>
  <c r="X171" i="11" s="1"/>
  <c r="P171" i="11"/>
  <c r="R171" i="11" s="1"/>
  <c r="W171" i="11" s="1"/>
  <c r="O171" i="11"/>
  <c r="N171" i="11"/>
  <c r="K171" i="11"/>
  <c r="J171" i="11"/>
  <c r="L171" i="11" s="1"/>
  <c r="Z170" i="11"/>
  <c r="U170" i="11"/>
  <c r="AA170" i="11" s="1"/>
  <c r="T170" i="11"/>
  <c r="O170" i="11"/>
  <c r="N170" i="11"/>
  <c r="S170" i="11" s="1"/>
  <c r="K170" i="11"/>
  <c r="L170" i="11" s="1"/>
  <c r="J170" i="11"/>
  <c r="Z169" i="11"/>
  <c r="AA169" i="11" s="1"/>
  <c r="Y169" i="11"/>
  <c r="U169" i="11"/>
  <c r="S169" i="11"/>
  <c r="X169" i="11" s="1"/>
  <c r="O169" i="11"/>
  <c r="T169" i="11" s="1"/>
  <c r="N169" i="11"/>
  <c r="K169" i="11"/>
  <c r="J169" i="11"/>
  <c r="L169" i="11" s="1"/>
  <c r="AB168" i="11"/>
  <c r="AA168" i="11"/>
  <c r="Z168" i="11"/>
  <c r="Y168" i="11"/>
  <c r="U168" i="11"/>
  <c r="T168" i="11"/>
  <c r="S168" i="11"/>
  <c r="X168" i="11" s="1"/>
  <c r="Q168" i="11"/>
  <c r="V168" i="11" s="1"/>
  <c r="O168" i="11"/>
  <c r="N168" i="11"/>
  <c r="K168" i="11"/>
  <c r="J168" i="11"/>
  <c r="L168" i="11" s="1"/>
  <c r="AB167" i="11"/>
  <c r="Z167" i="11"/>
  <c r="U167" i="11"/>
  <c r="T167" i="11"/>
  <c r="Y167" i="11" s="1"/>
  <c r="P167" i="11"/>
  <c r="R167" i="11" s="1"/>
  <c r="O167" i="11"/>
  <c r="N167" i="11"/>
  <c r="S167" i="11" s="1"/>
  <c r="X167" i="11" s="1"/>
  <c r="M167" i="11"/>
  <c r="L167" i="11"/>
  <c r="Q167" i="11" s="1"/>
  <c r="K167" i="11"/>
  <c r="J167" i="11"/>
  <c r="AA166" i="11"/>
  <c r="Z166" i="11"/>
  <c r="U166" i="11"/>
  <c r="S166" i="11"/>
  <c r="X166" i="11" s="1"/>
  <c r="O166" i="11"/>
  <c r="T166" i="11" s="1"/>
  <c r="Y166" i="11" s="1"/>
  <c r="N166" i="11"/>
  <c r="K166" i="11"/>
  <c r="J166" i="11"/>
  <c r="L166" i="11" s="1"/>
  <c r="Z165" i="11"/>
  <c r="U165" i="11"/>
  <c r="S165" i="11"/>
  <c r="X165" i="11" s="1"/>
  <c r="O165" i="11"/>
  <c r="T165" i="11" s="1"/>
  <c r="Y165" i="11" s="1"/>
  <c r="N165" i="11"/>
  <c r="K165" i="11"/>
  <c r="J165" i="11"/>
  <c r="L165" i="11" s="1"/>
  <c r="AA164" i="11"/>
  <c r="Z164" i="11"/>
  <c r="Y164" i="11"/>
  <c r="X164" i="11"/>
  <c r="U164" i="11"/>
  <c r="O164" i="11"/>
  <c r="T164" i="11" s="1"/>
  <c r="N164" i="11"/>
  <c r="S164" i="11" s="1"/>
  <c r="K164" i="11"/>
  <c r="J164" i="11"/>
  <c r="Z163" i="11"/>
  <c r="U163" i="11"/>
  <c r="Y163" i="11" s="1"/>
  <c r="T163" i="11"/>
  <c r="Q163" i="11"/>
  <c r="O163" i="11"/>
  <c r="N163" i="11"/>
  <c r="S163" i="11" s="1"/>
  <c r="L163" i="11"/>
  <c r="K163" i="11"/>
  <c r="J163" i="11"/>
  <c r="AA162" i="11"/>
  <c r="Z162" i="11"/>
  <c r="U162" i="11"/>
  <c r="Q162" i="11"/>
  <c r="O162" i="11"/>
  <c r="T162" i="11" s="1"/>
  <c r="Y162" i="11" s="1"/>
  <c r="N162" i="11"/>
  <c r="S162" i="11" s="1"/>
  <c r="X162" i="11" s="1"/>
  <c r="L162" i="11"/>
  <c r="K162" i="11"/>
  <c r="J162" i="11"/>
  <c r="Z161" i="11"/>
  <c r="X161" i="11"/>
  <c r="U161" i="11"/>
  <c r="O161" i="11"/>
  <c r="T161" i="11" s="1"/>
  <c r="Y161" i="11" s="1"/>
  <c r="N161" i="11"/>
  <c r="S161" i="11" s="1"/>
  <c r="K161" i="11"/>
  <c r="J161" i="11"/>
  <c r="Z160" i="11"/>
  <c r="U160" i="11"/>
  <c r="T160" i="11"/>
  <c r="S160" i="11"/>
  <c r="O160" i="11"/>
  <c r="N160" i="11"/>
  <c r="K160" i="11"/>
  <c r="L160" i="11" s="1"/>
  <c r="P160" i="11" s="1"/>
  <c r="R160" i="11" s="1"/>
  <c r="J160" i="11"/>
  <c r="Z159" i="11"/>
  <c r="U159" i="11"/>
  <c r="O159" i="11"/>
  <c r="T159" i="11" s="1"/>
  <c r="Y159" i="11" s="1"/>
  <c r="N159" i="11"/>
  <c r="S159" i="11" s="1"/>
  <c r="X159" i="11" s="1"/>
  <c r="L159" i="11"/>
  <c r="K159" i="11"/>
  <c r="J159" i="11"/>
  <c r="AA158" i="11"/>
  <c r="Z158" i="11"/>
  <c r="U158" i="11"/>
  <c r="T158" i="11"/>
  <c r="Y158" i="11" s="1"/>
  <c r="S158" i="11"/>
  <c r="X158" i="11" s="1"/>
  <c r="P158" i="11"/>
  <c r="R158" i="11" s="1"/>
  <c r="W158" i="11" s="1"/>
  <c r="O158" i="11"/>
  <c r="N158" i="11"/>
  <c r="K158" i="11"/>
  <c r="J158" i="11"/>
  <c r="L158" i="11" s="1"/>
  <c r="Q158" i="11" s="1"/>
  <c r="V158" i="11" s="1"/>
  <c r="Z157" i="11"/>
  <c r="U157" i="11"/>
  <c r="T157" i="11"/>
  <c r="O157" i="11"/>
  <c r="N157" i="11"/>
  <c r="S157" i="11" s="1"/>
  <c r="X157" i="11" s="1"/>
  <c r="L157" i="11"/>
  <c r="K157" i="11"/>
  <c r="J157" i="11"/>
  <c r="Z156" i="11"/>
  <c r="X156" i="11"/>
  <c r="U156" i="11"/>
  <c r="S156" i="11"/>
  <c r="O156" i="11"/>
  <c r="T156" i="11" s="1"/>
  <c r="N156" i="11"/>
  <c r="L156" i="11"/>
  <c r="K156" i="11"/>
  <c r="J156" i="11"/>
  <c r="Z155" i="11"/>
  <c r="Y155" i="11"/>
  <c r="X155" i="11"/>
  <c r="U155" i="11"/>
  <c r="T155" i="11"/>
  <c r="S155" i="11"/>
  <c r="Q155" i="11"/>
  <c r="V155" i="11" s="1"/>
  <c r="P155" i="11"/>
  <c r="R155" i="11" s="1"/>
  <c r="W155" i="11" s="1"/>
  <c r="O155" i="11"/>
  <c r="N155" i="11"/>
  <c r="L155" i="11"/>
  <c r="M155" i="11" s="1"/>
  <c r="K155" i="11"/>
  <c r="J155" i="11"/>
  <c r="AA154" i="11"/>
  <c r="Z154" i="11"/>
  <c r="U154" i="11"/>
  <c r="S154" i="11"/>
  <c r="X154" i="11" s="1"/>
  <c r="O154" i="11"/>
  <c r="T154" i="11" s="1"/>
  <c r="Y154" i="11" s="1"/>
  <c r="N154" i="11"/>
  <c r="K154" i="11"/>
  <c r="L154" i="11" s="1"/>
  <c r="J154" i="11"/>
  <c r="Z153" i="11"/>
  <c r="AA153" i="11" s="1"/>
  <c r="Y153" i="11"/>
  <c r="U153" i="11"/>
  <c r="S153" i="11"/>
  <c r="X153" i="11" s="1"/>
  <c r="O153" i="11"/>
  <c r="T153" i="11" s="1"/>
  <c r="N153" i="11"/>
  <c r="K153" i="11"/>
  <c r="J153" i="11"/>
  <c r="L153" i="11" s="1"/>
  <c r="AA152" i="11"/>
  <c r="Z152" i="11"/>
  <c r="U152" i="11"/>
  <c r="X152" i="11" s="1"/>
  <c r="T152" i="11"/>
  <c r="S152" i="11"/>
  <c r="O152" i="11"/>
  <c r="N152" i="11"/>
  <c r="K152" i="11"/>
  <c r="J152" i="11"/>
  <c r="L152" i="11" s="1"/>
  <c r="AA151" i="11"/>
  <c r="Z151" i="11"/>
  <c r="U151" i="11"/>
  <c r="S151" i="11"/>
  <c r="X151" i="11" s="1"/>
  <c r="O151" i="11"/>
  <c r="T151" i="11" s="1"/>
  <c r="Y151" i="11" s="1"/>
  <c r="N151" i="11"/>
  <c r="L151" i="11"/>
  <c r="K151" i="11"/>
  <c r="J151" i="11"/>
  <c r="AA150" i="11"/>
  <c r="Z150" i="11"/>
  <c r="X150" i="11"/>
  <c r="U150" i="11"/>
  <c r="O150" i="11"/>
  <c r="T150" i="11" s="1"/>
  <c r="Y150" i="11" s="1"/>
  <c r="N150" i="11"/>
  <c r="S150" i="11" s="1"/>
  <c r="K150" i="11"/>
  <c r="J150" i="11"/>
  <c r="L150" i="11" s="1"/>
  <c r="M150" i="11" s="1"/>
  <c r="Z149" i="11"/>
  <c r="AB149" i="11" s="1"/>
  <c r="Y149" i="11"/>
  <c r="U149" i="11"/>
  <c r="AA149" i="11" s="1"/>
  <c r="T149" i="11"/>
  <c r="R149" i="11"/>
  <c r="W149" i="11" s="1"/>
  <c r="Q149" i="11"/>
  <c r="V149" i="11" s="1"/>
  <c r="O149" i="11"/>
  <c r="N149" i="11"/>
  <c r="S149" i="11" s="1"/>
  <c r="X149" i="11" s="1"/>
  <c r="M149" i="11"/>
  <c r="K149" i="11"/>
  <c r="J149" i="11"/>
  <c r="L149" i="11" s="1"/>
  <c r="P149" i="11" s="1"/>
  <c r="Z148" i="11"/>
  <c r="U148" i="11"/>
  <c r="AA148" i="11" s="1"/>
  <c r="T148" i="11"/>
  <c r="Q148" i="11"/>
  <c r="AB148" i="11" s="1"/>
  <c r="O148" i="11"/>
  <c r="N148" i="11"/>
  <c r="S148" i="11" s="1"/>
  <c r="X148" i="11" s="1"/>
  <c r="L148" i="11"/>
  <c r="K148" i="11"/>
  <c r="J148" i="11"/>
  <c r="Z147" i="11"/>
  <c r="U147" i="11"/>
  <c r="S147" i="11"/>
  <c r="X147" i="11" s="1"/>
  <c r="O147" i="11"/>
  <c r="T147" i="11" s="1"/>
  <c r="Y147" i="11" s="1"/>
  <c r="N147" i="11"/>
  <c r="K147" i="11"/>
  <c r="J147" i="11"/>
  <c r="L147" i="11" s="1"/>
  <c r="AA146" i="11"/>
  <c r="Z146" i="11"/>
  <c r="U146" i="11"/>
  <c r="T146" i="11"/>
  <c r="Y146" i="11" s="1"/>
  <c r="O146" i="11"/>
  <c r="N146" i="11"/>
  <c r="S146" i="11" s="1"/>
  <c r="X146" i="11" s="1"/>
  <c r="K146" i="11"/>
  <c r="J146" i="11"/>
  <c r="Z145" i="11"/>
  <c r="U145" i="11"/>
  <c r="Y145" i="11" s="1"/>
  <c r="O145" i="11"/>
  <c r="T145" i="11" s="1"/>
  <c r="N145" i="11"/>
  <c r="S145" i="11" s="1"/>
  <c r="X145" i="11" s="1"/>
  <c r="K145" i="11"/>
  <c r="J145" i="11"/>
  <c r="L145" i="11" s="1"/>
  <c r="Q145" i="11" s="1"/>
  <c r="V145" i="11" s="1"/>
  <c r="Z144" i="11"/>
  <c r="AA144" i="11" s="1"/>
  <c r="U144" i="11"/>
  <c r="T144" i="11"/>
  <c r="Y144" i="11" s="1"/>
  <c r="S144" i="11"/>
  <c r="X144" i="11" s="1"/>
  <c r="O144" i="11"/>
  <c r="N144" i="11"/>
  <c r="L144" i="11"/>
  <c r="M144" i="11" s="1"/>
  <c r="K144" i="11"/>
  <c r="J144" i="11"/>
  <c r="Z143" i="11"/>
  <c r="U143" i="11"/>
  <c r="S143" i="11"/>
  <c r="X143" i="11" s="1"/>
  <c r="P143" i="11"/>
  <c r="R143" i="11" s="1"/>
  <c r="W143" i="11" s="1"/>
  <c r="O143" i="11"/>
  <c r="T143" i="11" s="1"/>
  <c r="N143" i="11"/>
  <c r="M143" i="11"/>
  <c r="K143" i="11"/>
  <c r="L143" i="11" s="1"/>
  <c r="Q143" i="11" s="1"/>
  <c r="AB143" i="11" s="1"/>
  <c r="J143" i="11"/>
  <c r="Z142" i="11"/>
  <c r="U142" i="11"/>
  <c r="O142" i="11"/>
  <c r="T142" i="11" s="1"/>
  <c r="Y142" i="11" s="1"/>
  <c r="N142" i="11"/>
  <c r="S142" i="11" s="1"/>
  <c r="X142" i="11" s="1"/>
  <c r="K142" i="11"/>
  <c r="J142" i="11"/>
  <c r="L142" i="11" s="1"/>
  <c r="Z141" i="11"/>
  <c r="AA141" i="11" s="1"/>
  <c r="Y141" i="11"/>
  <c r="U141" i="11"/>
  <c r="T141" i="11"/>
  <c r="S141" i="11"/>
  <c r="X141" i="11" s="1"/>
  <c r="Q141" i="11"/>
  <c r="O141" i="11"/>
  <c r="N141" i="11"/>
  <c r="L141" i="11"/>
  <c r="K141" i="11"/>
  <c r="J141" i="11"/>
  <c r="Z140" i="11"/>
  <c r="U140" i="11"/>
  <c r="AA140" i="11" s="1"/>
  <c r="O140" i="11"/>
  <c r="T140" i="11" s="1"/>
  <c r="Y140" i="11" s="1"/>
  <c r="N140" i="11"/>
  <c r="S140" i="11" s="1"/>
  <c r="X140" i="11" s="1"/>
  <c r="L140" i="11"/>
  <c r="K140" i="11"/>
  <c r="J140" i="11"/>
  <c r="AA139" i="11"/>
  <c r="Z139" i="11"/>
  <c r="U139" i="11"/>
  <c r="S139" i="11"/>
  <c r="X139" i="11" s="1"/>
  <c r="O139" i="11"/>
  <c r="T139" i="11" s="1"/>
  <c r="Y139" i="11" s="1"/>
  <c r="N139" i="11"/>
  <c r="L139" i="11"/>
  <c r="K139" i="11"/>
  <c r="J139" i="11"/>
  <c r="Z138" i="11"/>
  <c r="U138" i="11"/>
  <c r="T138" i="11"/>
  <c r="Y138" i="11" s="1"/>
  <c r="O138" i="11"/>
  <c r="N138" i="11"/>
  <c r="S138" i="11" s="1"/>
  <c r="X138" i="11" s="1"/>
  <c r="L138" i="11"/>
  <c r="K138" i="11"/>
  <c r="J138" i="11"/>
  <c r="Z137" i="11"/>
  <c r="X137" i="11"/>
  <c r="U137" i="11"/>
  <c r="O137" i="11"/>
  <c r="T137" i="11" s="1"/>
  <c r="Y137" i="11" s="1"/>
  <c r="N137" i="11"/>
  <c r="S137" i="11" s="1"/>
  <c r="K137" i="11"/>
  <c r="J137" i="11"/>
  <c r="L137" i="11" s="1"/>
  <c r="Q137" i="11" s="1"/>
  <c r="V137" i="11" s="1"/>
  <c r="AB136" i="11"/>
  <c r="AA136" i="11"/>
  <c r="Z136" i="11"/>
  <c r="Y136" i="11"/>
  <c r="X136" i="11"/>
  <c r="U136" i="11"/>
  <c r="T136" i="11"/>
  <c r="S136" i="11"/>
  <c r="O136" i="11"/>
  <c r="N136" i="11"/>
  <c r="K136" i="11"/>
  <c r="J136" i="11"/>
  <c r="L136" i="11" s="1"/>
  <c r="Q136" i="11" s="1"/>
  <c r="V136" i="11" s="1"/>
  <c r="AB135" i="11"/>
  <c r="AA135" i="11"/>
  <c r="Z135" i="11"/>
  <c r="V135" i="11"/>
  <c r="U135" i="11"/>
  <c r="P135" i="11"/>
  <c r="R135" i="11" s="1"/>
  <c r="W135" i="11" s="1"/>
  <c r="O135" i="11"/>
  <c r="T135" i="11" s="1"/>
  <c r="Y135" i="11" s="1"/>
  <c r="N135" i="11"/>
  <c r="S135" i="11" s="1"/>
  <c r="X135" i="11" s="1"/>
  <c r="M135" i="11"/>
  <c r="K135" i="11"/>
  <c r="J135" i="11"/>
  <c r="L135" i="11" s="1"/>
  <c r="Q135" i="11" s="1"/>
  <c r="AA134" i="11"/>
  <c r="Z134" i="11"/>
  <c r="U134" i="11"/>
  <c r="O134" i="11"/>
  <c r="T134" i="11" s="1"/>
  <c r="Y134" i="11" s="1"/>
  <c r="N134" i="11"/>
  <c r="S134" i="11" s="1"/>
  <c r="X134" i="11" s="1"/>
  <c r="K134" i="11"/>
  <c r="J134" i="11"/>
  <c r="AA133" i="11"/>
  <c r="Z133" i="11"/>
  <c r="U133" i="11"/>
  <c r="T133" i="11"/>
  <c r="O133" i="11"/>
  <c r="N133" i="11"/>
  <c r="S133" i="11" s="1"/>
  <c r="K133" i="11"/>
  <c r="J133" i="11"/>
  <c r="L133" i="11" s="1"/>
  <c r="AB132" i="11"/>
  <c r="Z132" i="11"/>
  <c r="W132" i="11"/>
  <c r="U132" i="11"/>
  <c r="S132" i="11"/>
  <c r="X132" i="11" s="1"/>
  <c r="Q132" i="11"/>
  <c r="V132" i="11" s="1"/>
  <c r="O132" i="11"/>
  <c r="T132" i="11" s="1"/>
  <c r="Y132" i="11" s="1"/>
  <c r="N132" i="11"/>
  <c r="L132" i="11"/>
  <c r="P132" i="11" s="1"/>
  <c r="R132" i="11" s="1"/>
  <c r="K132" i="11"/>
  <c r="J132" i="11"/>
  <c r="Z131" i="11"/>
  <c r="AA131" i="11" s="1"/>
  <c r="U131" i="11"/>
  <c r="T131" i="11"/>
  <c r="Y131" i="11" s="1"/>
  <c r="S131" i="11"/>
  <c r="X131" i="11" s="1"/>
  <c r="O131" i="11"/>
  <c r="N131" i="11"/>
  <c r="L131" i="11"/>
  <c r="K131" i="11"/>
  <c r="J131" i="11"/>
  <c r="Z130" i="11"/>
  <c r="U130" i="11"/>
  <c r="AA130" i="11" s="1"/>
  <c r="O130" i="11"/>
  <c r="T130" i="11" s="1"/>
  <c r="Y130" i="11" s="1"/>
  <c r="N130" i="11"/>
  <c r="S130" i="11" s="1"/>
  <c r="X130" i="11" s="1"/>
  <c r="L130" i="11"/>
  <c r="K130" i="11"/>
  <c r="J130" i="11"/>
  <c r="Z129" i="11"/>
  <c r="U129" i="11"/>
  <c r="O129" i="11"/>
  <c r="T129" i="11" s="1"/>
  <c r="N129" i="11"/>
  <c r="S129" i="11" s="1"/>
  <c r="L129" i="11"/>
  <c r="P129" i="11" s="1"/>
  <c r="R129" i="11" s="1"/>
  <c r="K129" i="11"/>
  <c r="J129" i="11"/>
  <c r="Z128" i="11"/>
  <c r="AB128" i="11" s="1"/>
  <c r="U128" i="11"/>
  <c r="AA128" i="11" s="1"/>
  <c r="T128" i="11"/>
  <c r="Y128" i="11" s="1"/>
  <c r="S128" i="11"/>
  <c r="R128" i="11"/>
  <c r="W128" i="11" s="1"/>
  <c r="Q128" i="11"/>
  <c r="P128" i="11"/>
  <c r="O128" i="11"/>
  <c r="N128" i="11"/>
  <c r="M128" i="11"/>
  <c r="L128" i="11"/>
  <c r="K128" i="11"/>
  <c r="J128" i="11"/>
  <c r="Z127" i="11"/>
  <c r="U127" i="11"/>
  <c r="AA127" i="11" s="1"/>
  <c r="T127" i="11"/>
  <c r="Y127" i="11" s="1"/>
  <c r="O127" i="11"/>
  <c r="N127" i="11"/>
  <c r="S127" i="11" s="1"/>
  <c r="X127" i="11" s="1"/>
  <c r="K127" i="11"/>
  <c r="L127" i="11" s="1"/>
  <c r="J127" i="11"/>
  <c r="Z126" i="11"/>
  <c r="U126" i="11"/>
  <c r="X126" i="11" s="1"/>
  <c r="S126" i="11"/>
  <c r="Q126" i="11"/>
  <c r="P126" i="11"/>
  <c r="R126" i="11" s="1"/>
  <c r="W126" i="11" s="1"/>
  <c r="O126" i="11"/>
  <c r="T126" i="11" s="1"/>
  <c r="Y126" i="11" s="1"/>
  <c r="N126" i="11"/>
  <c r="K126" i="11"/>
  <c r="J126" i="11"/>
  <c r="L126" i="11" s="1"/>
  <c r="M126" i="11" s="1"/>
  <c r="Z125" i="11"/>
  <c r="AA125" i="11" s="1"/>
  <c r="X125" i="11"/>
  <c r="U125" i="11"/>
  <c r="T125" i="11"/>
  <c r="Y125" i="11" s="1"/>
  <c r="Q125" i="11"/>
  <c r="V125" i="11" s="1"/>
  <c r="O125" i="11"/>
  <c r="N125" i="11"/>
  <c r="S125" i="11" s="1"/>
  <c r="K125" i="11"/>
  <c r="J125" i="11"/>
  <c r="L125" i="11" s="1"/>
  <c r="Z124" i="11"/>
  <c r="Y124" i="11"/>
  <c r="X124" i="11"/>
  <c r="U124" i="11"/>
  <c r="AA124" i="11" s="1"/>
  <c r="T124" i="11"/>
  <c r="Q124" i="11"/>
  <c r="P124" i="11"/>
  <c r="R124" i="11" s="1"/>
  <c r="W124" i="11" s="1"/>
  <c r="O124" i="11"/>
  <c r="N124" i="11"/>
  <c r="S124" i="11" s="1"/>
  <c r="K124" i="11"/>
  <c r="L124" i="11" s="1"/>
  <c r="M124" i="11" s="1"/>
  <c r="J124" i="11"/>
  <c r="Z123" i="11"/>
  <c r="U123" i="11"/>
  <c r="T123" i="11"/>
  <c r="Y123" i="11" s="1"/>
  <c r="S123" i="11"/>
  <c r="X123" i="11" s="1"/>
  <c r="R123" i="11"/>
  <c r="W123" i="11" s="1"/>
  <c r="Q123" i="11"/>
  <c r="V123" i="11" s="1"/>
  <c r="O123" i="11"/>
  <c r="N123" i="11"/>
  <c r="M123" i="11"/>
  <c r="K123" i="11"/>
  <c r="J123" i="11"/>
  <c r="L123" i="11" s="1"/>
  <c r="P123" i="11" s="1"/>
  <c r="AA122" i="11"/>
  <c r="Z122" i="11"/>
  <c r="U122" i="11"/>
  <c r="T122" i="11"/>
  <c r="Y122" i="11" s="1"/>
  <c r="S122" i="11"/>
  <c r="X122" i="11" s="1"/>
  <c r="O122" i="11"/>
  <c r="N122" i="11"/>
  <c r="K122" i="11"/>
  <c r="J122" i="11"/>
  <c r="L122" i="11" s="1"/>
  <c r="Z121" i="11"/>
  <c r="U121" i="11"/>
  <c r="S121" i="11"/>
  <c r="X121" i="11" s="1"/>
  <c r="O121" i="11"/>
  <c r="T121" i="11" s="1"/>
  <c r="Y121" i="11" s="1"/>
  <c r="N121" i="11"/>
  <c r="K121" i="11"/>
  <c r="J121" i="11"/>
  <c r="L121" i="11" s="1"/>
  <c r="Z120" i="11"/>
  <c r="AA120" i="11" s="1"/>
  <c r="Y120" i="11"/>
  <c r="X120" i="11"/>
  <c r="U120" i="11"/>
  <c r="T120" i="11"/>
  <c r="S120" i="11"/>
  <c r="O120" i="11"/>
  <c r="N120" i="11"/>
  <c r="L120" i="11"/>
  <c r="K120" i="11"/>
  <c r="J120" i="11"/>
  <c r="Z119" i="11"/>
  <c r="Y119" i="11"/>
  <c r="U119" i="11"/>
  <c r="T119" i="11"/>
  <c r="O119" i="11"/>
  <c r="N119" i="11"/>
  <c r="S119" i="11" s="1"/>
  <c r="X119" i="11" s="1"/>
  <c r="K119" i="11"/>
  <c r="J119" i="11"/>
  <c r="L119" i="11" s="1"/>
  <c r="Z118" i="11"/>
  <c r="AA118" i="11" s="1"/>
  <c r="U118" i="11"/>
  <c r="P118" i="11"/>
  <c r="R118" i="11" s="1"/>
  <c r="W118" i="11" s="1"/>
  <c r="O118" i="11"/>
  <c r="T118" i="11" s="1"/>
  <c r="Y118" i="11" s="1"/>
  <c r="N118" i="11"/>
  <c r="S118" i="11" s="1"/>
  <c r="X118" i="11" s="1"/>
  <c r="K118" i="11"/>
  <c r="J118" i="11"/>
  <c r="L118" i="11" s="1"/>
  <c r="Z117" i="11"/>
  <c r="U117" i="11"/>
  <c r="AA117" i="11" s="1"/>
  <c r="O117" i="11"/>
  <c r="T117" i="11" s="1"/>
  <c r="Y117" i="11" s="1"/>
  <c r="N117" i="11"/>
  <c r="S117" i="11" s="1"/>
  <c r="L117" i="11"/>
  <c r="K117" i="11"/>
  <c r="J117" i="11"/>
  <c r="Z116" i="11"/>
  <c r="U116" i="11"/>
  <c r="O116" i="11"/>
  <c r="T116" i="11" s="1"/>
  <c r="Y116" i="11" s="1"/>
  <c r="N116" i="11"/>
  <c r="S116" i="11" s="1"/>
  <c r="X116" i="11" s="1"/>
  <c r="K116" i="11"/>
  <c r="L116" i="11" s="1"/>
  <c r="J116" i="11"/>
  <c r="Z115" i="11"/>
  <c r="U115" i="11"/>
  <c r="O115" i="11"/>
  <c r="T115" i="11" s="1"/>
  <c r="Y115" i="11" s="1"/>
  <c r="N115" i="11"/>
  <c r="S115" i="11" s="1"/>
  <c r="X115" i="11" s="1"/>
  <c r="K115" i="11"/>
  <c r="J115" i="11"/>
  <c r="L115" i="11" s="1"/>
  <c r="M115" i="11" s="1"/>
  <c r="Z114" i="11"/>
  <c r="Y114" i="11"/>
  <c r="X114" i="11"/>
  <c r="U114" i="11"/>
  <c r="T114" i="11"/>
  <c r="S114" i="11"/>
  <c r="O114" i="11"/>
  <c r="N114" i="11"/>
  <c r="K114" i="11"/>
  <c r="J114" i="11"/>
  <c r="L114" i="11" s="1"/>
  <c r="AA113" i="11"/>
  <c r="Z113" i="11"/>
  <c r="Y113" i="11"/>
  <c r="X113" i="11"/>
  <c r="U113" i="11"/>
  <c r="T113" i="11"/>
  <c r="O113" i="11"/>
  <c r="N113" i="11"/>
  <c r="S113" i="11" s="1"/>
  <c r="K113" i="11"/>
  <c r="J113" i="11"/>
  <c r="L113" i="11" s="1"/>
  <c r="Z112" i="11"/>
  <c r="AA112" i="11" s="1"/>
  <c r="Y112" i="11"/>
  <c r="X112" i="11"/>
  <c r="U112" i="11"/>
  <c r="S112" i="11"/>
  <c r="O112" i="11"/>
  <c r="T112" i="11" s="1"/>
  <c r="N112" i="11"/>
  <c r="K112" i="11"/>
  <c r="J112" i="11"/>
  <c r="L112" i="11" s="1"/>
  <c r="Z111" i="11"/>
  <c r="U111" i="11"/>
  <c r="O111" i="11"/>
  <c r="T111" i="11" s="1"/>
  <c r="Y111" i="11" s="1"/>
  <c r="N111" i="11"/>
  <c r="S111" i="11" s="1"/>
  <c r="X111" i="11" s="1"/>
  <c r="K111" i="11"/>
  <c r="J111" i="11"/>
  <c r="L111" i="11" s="1"/>
  <c r="Z110" i="11"/>
  <c r="U110" i="11"/>
  <c r="T110" i="11"/>
  <c r="Y110" i="11" s="1"/>
  <c r="R110" i="11"/>
  <c r="W110" i="11" s="1"/>
  <c r="Q110" i="11"/>
  <c r="P110" i="11"/>
  <c r="O110" i="11"/>
  <c r="N110" i="11"/>
  <c r="S110" i="11" s="1"/>
  <c r="X110" i="11" s="1"/>
  <c r="M110" i="11"/>
  <c r="L110" i="11"/>
  <c r="K110" i="11"/>
  <c r="J110" i="11"/>
  <c r="AB109" i="11"/>
  <c r="Z109" i="11"/>
  <c r="U109" i="11"/>
  <c r="V109" i="11" s="1"/>
  <c r="T109" i="11"/>
  <c r="Y109" i="11" s="1"/>
  <c r="S109" i="11"/>
  <c r="X109" i="11" s="1"/>
  <c r="R109" i="11"/>
  <c r="W109" i="11" s="1"/>
  <c r="Q109" i="11"/>
  <c r="P109" i="11"/>
  <c r="O109" i="11"/>
  <c r="N109" i="11"/>
  <c r="L109" i="11"/>
  <c r="M109" i="11" s="1"/>
  <c r="K109" i="11"/>
  <c r="J109" i="11"/>
  <c r="Z108" i="11"/>
  <c r="U108" i="11"/>
  <c r="AA108" i="11" s="1"/>
  <c r="T108" i="11"/>
  <c r="Y108" i="11" s="1"/>
  <c r="S108" i="11"/>
  <c r="X108" i="11" s="1"/>
  <c r="O108" i="11"/>
  <c r="N108" i="11"/>
  <c r="K108" i="11"/>
  <c r="J108" i="11"/>
  <c r="Z107" i="11"/>
  <c r="AA107" i="11" s="1"/>
  <c r="U107" i="11"/>
  <c r="O107" i="11"/>
  <c r="T107" i="11" s="1"/>
  <c r="Y107" i="11" s="1"/>
  <c r="N107" i="11"/>
  <c r="S107" i="11" s="1"/>
  <c r="X107" i="11" s="1"/>
  <c r="M107" i="11"/>
  <c r="K107" i="11"/>
  <c r="J107" i="11"/>
  <c r="L107" i="11" s="1"/>
  <c r="Z106" i="11"/>
  <c r="U106" i="11"/>
  <c r="AA106" i="11" s="1"/>
  <c r="O106" i="11"/>
  <c r="T106" i="11" s="1"/>
  <c r="Y106" i="11" s="1"/>
  <c r="N106" i="11"/>
  <c r="S106" i="11" s="1"/>
  <c r="K106" i="11"/>
  <c r="J106" i="11"/>
  <c r="L106" i="11" s="1"/>
  <c r="Z105" i="11"/>
  <c r="X105" i="11"/>
  <c r="U105" i="11"/>
  <c r="AA105" i="11" s="1"/>
  <c r="T105" i="11"/>
  <c r="Y105" i="11" s="1"/>
  <c r="O105" i="11"/>
  <c r="N105" i="11"/>
  <c r="S105" i="11" s="1"/>
  <c r="L105" i="11"/>
  <c r="Q105" i="11" s="1"/>
  <c r="K105" i="11"/>
  <c r="J105" i="11"/>
  <c r="AA104" i="11"/>
  <c r="Z104" i="11"/>
  <c r="U104" i="11"/>
  <c r="T104" i="11"/>
  <c r="S104" i="11"/>
  <c r="O104" i="11"/>
  <c r="N104" i="11"/>
  <c r="K104" i="11"/>
  <c r="J104" i="11"/>
  <c r="L104" i="11" s="1"/>
  <c r="M104" i="11" s="1"/>
  <c r="Z103" i="11"/>
  <c r="U103" i="11"/>
  <c r="Y103" i="11" s="1"/>
  <c r="T103" i="11"/>
  <c r="O103" i="11"/>
  <c r="N103" i="11"/>
  <c r="S103" i="11" s="1"/>
  <c r="X103" i="11" s="1"/>
  <c r="K103" i="11"/>
  <c r="J103" i="11"/>
  <c r="Z102" i="11"/>
  <c r="Y102" i="11"/>
  <c r="X102" i="11"/>
  <c r="U102" i="11"/>
  <c r="Q102" i="11"/>
  <c r="V102" i="11" s="1"/>
  <c r="O102" i="11"/>
  <c r="T102" i="11" s="1"/>
  <c r="N102" i="11"/>
  <c r="S102" i="11" s="1"/>
  <c r="K102" i="11"/>
  <c r="J102" i="11"/>
  <c r="L102" i="11" s="1"/>
  <c r="AA101" i="11"/>
  <c r="Z101" i="11"/>
  <c r="X101" i="11"/>
  <c r="U101" i="11"/>
  <c r="T101" i="11"/>
  <c r="Y101" i="11" s="1"/>
  <c r="O101" i="11"/>
  <c r="N101" i="11"/>
  <c r="S101" i="11" s="1"/>
  <c r="K101" i="11"/>
  <c r="J101" i="11"/>
  <c r="L101" i="11" s="1"/>
  <c r="Z100" i="11"/>
  <c r="U100" i="11"/>
  <c r="AA100" i="11" s="1"/>
  <c r="T100" i="11"/>
  <c r="S100" i="11"/>
  <c r="X100" i="11" s="1"/>
  <c r="O100" i="11"/>
  <c r="N100" i="11"/>
  <c r="K100" i="11"/>
  <c r="L100" i="11" s="1"/>
  <c r="J100" i="11"/>
  <c r="Z99" i="11"/>
  <c r="U99" i="11"/>
  <c r="V99" i="11" s="1"/>
  <c r="T99" i="11"/>
  <c r="S99" i="11"/>
  <c r="Q99" i="11"/>
  <c r="P99" i="11"/>
  <c r="R99" i="11" s="1"/>
  <c r="O99" i="11"/>
  <c r="N99" i="11"/>
  <c r="K99" i="11"/>
  <c r="J99" i="11"/>
  <c r="L99" i="11" s="1"/>
  <c r="M99" i="11" s="1"/>
  <c r="Z98" i="11"/>
  <c r="U98" i="11"/>
  <c r="T98" i="11"/>
  <c r="S98" i="11"/>
  <c r="R98" i="11"/>
  <c r="Q98" i="11"/>
  <c r="O98" i="11"/>
  <c r="N98" i="11"/>
  <c r="M98" i="11"/>
  <c r="K98" i="11"/>
  <c r="J98" i="11"/>
  <c r="L98" i="11" s="1"/>
  <c r="P98" i="11" s="1"/>
  <c r="AB97" i="11"/>
  <c r="Z97" i="11"/>
  <c r="V97" i="11"/>
  <c r="U97" i="11"/>
  <c r="AA97" i="11" s="1"/>
  <c r="T97" i="11"/>
  <c r="Y97" i="11" s="1"/>
  <c r="O97" i="11"/>
  <c r="N97" i="11"/>
  <c r="S97" i="11" s="1"/>
  <c r="X97" i="11" s="1"/>
  <c r="M97" i="11"/>
  <c r="L97" i="11"/>
  <c r="Q97" i="11" s="1"/>
  <c r="K97" i="11"/>
  <c r="J97" i="11"/>
  <c r="AA96" i="11"/>
  <c r="Z96" i="11"/>
  <c r="U96" i="11"/>
  <c r="Q96" i="11"/>
  <c r="O96" i="11"/>
  <c r="T96" i="11" s="1"/>
  <c r="Y96" i="11" s="1"/>
  <c r="N96" i="11"/>
  <c r="S96" i="11" s="1"/>
  <c r="X96" i="11" s="1"/>
  <c r="M96" i="11"/>
  <c r="L96" i="11"/>
  <c r="P96" i="11" s="1"/>
  <c r="R96" i="11" s="1"/>
  <c r="W96" i="11" s="1"/>
  <c r="K96" i="11"/>
  <c r="J96" i="11"/>
  <c r="AA95" i="11"/>
  <c r="Z95" i="11"/>
  <c r="U95" i="11"/>
  <c r="T95" i="11"/>
  <c r="Y95" i="11" s="1"/>
  <c r="Q95" i="11"/>
  <c r="O95" i="11"/>
  <c r="N95" i="11"/>
  <c r="S95" i="11" s="1"/>
  <c r="X95" i="11" s="1"/>
  <c r="M95" i="11"/>
  <c r="L95" i="11"/>
  <c r="P95" i="11" s="1"/>
  <c r="R95" i="11" s="1"/>
  <c r="W95" i="11" s="1"/>
  <c r="K95" i="11"/>
  <c r="J95" i="11"/>
  <c r="Z94" i="11"/>
  <c r="AA94" i="11" s="1"/>
  <c r="U94" i="11"/>
  <c r="T94" i="11"/>
  <c r="Y94" i="11" s="1"/>
  <c r="S94" i="11"/>
  <c r="X94" i="11" s="1"/>
  <c r="R94" i="11"/>
  <c r="W94" i="11" s="1"/>
  <c r="Q94" i="11"/>
  <c r="P94" i="11"/>
  <c r="O94" i="11"/>
  <c r="N94" i="11"/>
  <c r="M94" i="11"/>
  <c r="L94" i="11"/>
  <c r="K94" i="11"/>
  <c r="J94" i="11"/>
  <c r="Z93" i="11"/>
  <c r="U93" i="11"/>
  <c r="T93" i="11"/>
  <c r="S93" i="11"/>
  <c r="X93" i="11" s="1"/>
  <c r="P93" i="11"/>
  <c r="R93" i="11" s="1"/>
  <c r="O93" i="11"/>
  <c r="N93" i="11"/>
  <c r="K93" i="11"/>
  <c r="J93" i="11"/>
  <c r="L93" i="11" s="1"/>
  <c r="Z92" i="11"/>
  <c r="U92" i="11"/>
  <c r="X92" i="11" s="1"/>
  <c r="S92" i="11"/>
  <c r="O92" i="11"/>
  <c r="T92" i="11" s="1"/>
  <c r="Y92" i="11" s="1"/>
  <c r="N92" i="11"/>
  <c r="K92" i="11"/>
  <c r="J92" i="11"/>
  <c r="L92" i="11" s="1"/>
  <c r="AA91" i="11"/>
  <c r="Z91" i="11"/>
  <c r="Y91" i="11"/>
  <c r="X91" i="11"/>
  <c r="U91" i="11"/>
  <c r="P91" i="11"/>
  <c r="R91" i="11" s="1"/>
  <c r="W91" i="11" s="1"/>
  <c r="O91" i="11"/>
  <c r="T91" i="11" s="1"/>
  <c r="N91" i="11"/>
  <c r="S91" i="11" s="1"/>
  <c r="K91" i="11"/>
  <c r="J91" i="11"/>
  <c r="L91" i="11" s="1"/>
  <c r="Z90" i="11"/>
  <c r="Y90" i="11"/>
  <c r="U90" i="11"/>
  <c r="AA90" i="11" s="1"/>
  <c r="S90" i="11"/>
  <c r="X90" i="11" s="1"/>
  <c r="O90" i="11"/>
  <c r="T90" i="11" s="1"/>
  <c r="N90" i="11"/>
  <c r="K90" i="11"/>
  <c r="J90" i="11"/>
  <c r="L90" i="11" s="1"/>
  <c r="Z89" i="11"/>
  <c r="X89" i="11"/>
  <c r="U89" i="11"/>
  <c r="AA89" i="11" s="1"/>
  <c r="T89" i="11"/>
  <c r="Y89" i="11" s="1"/>
  <c r="S89" i="11"/>
  <c r="Q89" i="11"/>
  <c r="AB89" i="11" s="1"/>
  <c r="O89" i="11"/>
  <c r="N89" i="11"/>
  <c r="L89" i="11"/>
  <c r="P89" i="11" s="1"/>
  <c r="R89" i="11" s="1"/>
  <c r="W89" i="11" s="1"/>
  <c r="K89" i="11"/>
  <c r="J89" i="11"/>
  <c r="AA88" i="11"/>
  <c r="Z88" i="11"/>
  <c r="Y88" i="11"/>
  <c r="X88" i="11"/>
  <c r="U88" i="11"/>
  <c r="T88" i="11"/>
  <c r="S88" i="11"/>
  <c r="O88" i="11"/>
  <c r="N88" i="11"/>
  <c r="K88" i="11"/>
  <c r="J88" i="11"/>
  <c r="Z87" i="11"/>
  <c r="U87" i="11"/>
  <c r="T87" i="11"/>
  <c r="Y87" i="11" s="1"/>
  <c r="O87" i="11"/>
  <c r="N87" i="11"/>
  <c r="S87" i="11" s="1"/>
  <c r="X87" i="11" s="1"/>
  <c r="K87" i="11"/>
  <c r="J87" i="11"/>
  <c r="L87" i="11" s="1"/>
  <c r="AA86" i="11"/>
  <c r="Z86" i="11"/>
  <c r="U86" i="11"/>
  <c r="O86" i="11"/>
  <c r="T86" i="11" s="1"/>
  <c r="Y86" i="11" s="1"/>
  <c r="N86" i="11"/>
  <c r="S86" i="11" s="1"/>
  <c r="X86" i="11" s="1"/>
  <c r="K86" i="11"/>
  <c r="J86" i="11"/>
  <c r="L86" i="11" s="1"/>
  <c r="Z85" i="11"/>
  <c r="U85" i="11"/>
  <c r="T85" i="11"/>
  <c r="Y85" i="11" s="1"/>
  <c r="O85" i="11"/>
  <c r="N85" i="11"/>
  <c r="S85" i="11" s="1"/>
  <c r="X85" i="11" s="1"/>
  <c r="K85" i="11"/>
  <c r="L85" i="11" s="1"/>
  <c r="J85" i="11"/>
  <c r="Z84" i="11"/>
  <c r="AA84" i="11" s="1"/>
  <c r="U84" i="11"/>
  <c r="O84" i="11"/>
  <c r="T84" i="11" s="1"/>
  <c r="Y84" i="11" s="1"/>
  <c r="N84" i="11"/>
  <c r="S84" i="11" s="1"/>
  <c r="X84" i="11" s="1"/>
  <c r="L84" i="11"/>
  <c r="K84" i="11"/>
  <c r="J84" i="11"/>
  <c r="Z83" i="11"/>
  <c r="X83" i="11"/>
  <c r="U83" i="11"/>
  <c r="O83" i="11"/>
  <c r="T83" i="11" s="1"/>
  <c r="Y83" i="11" s="1"/>
  <c r="N83" i="11"/>
  <c r="S83" i="11" s="1"/>
  <c r="M83" i="11"/>
  <c r="K83" i="11"/>
  <c r="J83" i="11"/>
  <c r="L83" i="11" s="1"/>
  <c r="Z82" i="11"/>
  <c r="U82" i="11"/>
  <c r="Y82" i="11" s="1"/>
  <c r="T82" i="11"/>
  <c r="S82" i="11"/>
  <c r="O82" i="11"/>
  <c r="N82" i="11"/>
  <c r="K82" i="11"/>
  <c r="J82" i="11"/>
  <c r="L82" i="11" s="1"/>
  <c r="Q82" i="11" s="1"/>
  <c r="V82" i="11" s="1"/>
  <c r="Z81" i="11"/>
  <c r="U81" i="11"/>
  <c r="AA81" i="11" s="1"/>
  <c r="O81" i="11"/>
  <c r="T81" i="11" s="1"/>
  <c r="Y81" i="11" s="1"/>
  <c r="N81" i="11"/>
  <c r="S81" i="11" s="1"/>
  <c r="X81" i="11" s="1"/>
  <c r="K81" i="11"/>
  <c r="L81" i="11" s="1"/>
  <c r="J81" i="11"/>
  <c r="Z80" i="11"/>
  <c r="AA80" i="11" s="1"/>
  <c r="Y80" i="11"/>
  <c r="U80" i="11"/>
  <c r="S80" i="11"/>
  <c r="X80" i="11" s="1"/>
  <c r="Q80" i="11"/>
  <c r="AB80" i="11" s="1"/>
  <c r="P80" i="11"/>
  <c r="R80" i="11" s="1"/>
  <c r="W80" i="11" s="1"/>
  <c r="O80" i="11"/>
  <c r="T80" i="11" s="1"/>
  <c r="N80" i="11"/>
  <c r="M80" i="11"/>
  <c r="L80" i="11"/>
  <c r="K80" i="11"/>
  <c r="J80" i="11"/>
  <c r="AA79" i="11"/>
  <c r="Z79" i="11"/>
  <c r="U79" i="11"/>
  <c r="T79" i="11"/>
  <c r="Y79" i="11" s="1"/>
  <c r="S79" i="11"/>
  <c r="X79" i="11" s="1"/>
  <c r="Q79" i="11"/>
  <c r="V79" i="11" s="1"/>
  <c r="O79" i="11"/>
  <c r="N79" i="11"/>
  <c r="M79" i="11"/>
  <c r="L79" i="11"/>
  <c r="P79" i="11" s="1"/>
  <c r="R79" i="11" s="1"/>
  <c r="W79" i="11" s="1"/>
  <c r="K79" i="11"/>
  <c r="J79" i="11"/>
  <c r="AB78" i="11"/>
  <c r="Z78" i="11"/>
  <c r="U78" i="11"/>
  <c r="V78" i="11" s="1"/>
  <c r="T78" i="11"/>
  <c r="Y78" i="11" s="1"/>
  <c r="S78" i="11"/>
  <c r="Q78" i="11"/>
  <c r="P78" i="11"/>
  <c r="R78" i="11" s="1"/>
  <c r="W78" i="11" s="1"/>
  <c r="O78" i="11"/>
  <c r="N78" i="11"/>
  <c r="L78" i="11"/>
  <c r="M78" i="11" s="1"/>
  <c r="K78" i="11"/>
  <c r="J78" i="11"/>
  <c r="AA77" i="11"/>
  <c r="Z77" i="11"/>
  <c r="Y77" i="11"/>
  <c r="U77" i="11"/>
  <c r="T77" i="11"/>
  <c r="S77" i="11"/>
  <c r="X77" i="11" s="1"/>
  <c r="O77" i="11"/>
  <c r="N77" i="11"/>
  <c r="K77" i="11"/>
  <c r="J77" i="11"/>
  <c r="L77" i="11" s="1"/>
  <c r="Z76" i="11"/>
  <c r="Y76" i="11"/>
  <c r="U76" i="11"/>
  <c r="T76" i="11"/>
  <c r="O76" i="11"/>
  <c r="N76" i="11"/>
  <c r="S76" i="11" s="1"/>
  <c r="X76" i="11" s="1"/>
  <c r="K76" i="11"/>
  <c r="J76" i="11"/>
  <c r="L76" i="11" s="1"/>
  <c r="Z75" i="11"/>
  <c r="AA75" i="11" s="1"/>
  <c r="Y75" i="11"/>
  <c r="U75" i="11"/>
  <c r="O75" i="11"/>
  <c r="T75" i="11" s="1"/>
  <c r="N75" i="11"/>
  <c r="S75" i="11" s="1"/>
  <c r="X75" i="11" s="1"/>
  <c r="K75" i="11"/>
  <c r="J75" i="11"/>
  <c r="L75" i="11" s="1"/>
  <c r="Z74" i="11"/>
  <c r="AA74" i="11" s="1"/>
  <c r="U74" i="11"/>
  <c r="X74" i="11" s="1"/>
  <c r="T74" i="11"/>
  <c r="S74" i="11"/>
  <c r="O74" i="11"/>
  <c r="N74" i="11"/>
  <c r="K74" i="11"/>
  <c r="J74" i="11"/>
  <c r="AA73" i="11"/>
  <c r="Z73" i="11"/>
  <c r="U73" i="11"/>
  <c r="O73" i="11"/>
  <c r="T73" i="11" s="1"/>
  <c r="Y73" i="11" s="1"/>
  <c r="N73" i="11"/>
  <c r="S73" i="11" s="1"/>
  <c r="X73" i="11" s="1"/>
  <c r="K73" i="11"/>
  <c r="L73" i="11" s="1"/>
  <c r="J73" i="11"/>
  <c r="Z72" i="11"/>
  <c r="U72" i="11"/>
  <c r="O72" i="11"/>
  <c r="T72" i="11" s="1"/>
  <c r="Y72" i="11" s="1"/>
  <c r="N72" i="11"/>
  <c r="S72" i="11" s="1"/>
  <c r="X72" i="11" s="1"/>
  <c r="K72" i="11"/>
  <c r="J72" i="11"/>
  <c r="L72" i="11" s="1"/>
  <c r="Z71" i="11"/>
  <c r="U71" i="11"/>
  <c r="Y71" i="11" s="1"/>
  <c r="T71" i="11"/>
  <c r="O71" i="11"/>
  <c r="N71" i="11"/>
  <c r="S71" i="11" s="1"/>
  <c r="X71" i="11" s="1"/>
  <c r="L71" i="11"/>
  <c r="K71" i="11"/>
  <c r="J71" i="11"/>
  <c r="AB70" i="11"/>
  <c r="AA70" i="11"/>
  <c r="Z70" i="11"/>
  <c r="W70" i="11"/>
  <c r="U70" i="11"/>
  <c r="P70" i="11"/>
  <c r="R70" i="11" s="1"/>
  <c r="O70" i="11"/>
  <c r="T70" i="11" s="1"/>
  <c r="Y70" i="11" s="1"/>
  <c r="N70" i="11"/>
  <c r="S70" i="11" s="1"/>
  <c r="X70" i="11" s="1"/>
  <c r="M70" i="11"/>
  <c r="K70" i="11"/>
  <c r="J70" i="11"/>
  <c r="L70" i="11" s="1"/>
  <c r="Q70" i="11" s="1"/>
  <c r="V70" i="11" s="1"/>
  <c r="AA69" i="11"/>
  <c r="Z69" i="11"/>
  <c r="U69" i="11"/>
  <c r="P69" i="11"/>
  <c r="R69" i="11" s="1"/>
  <c r="W69" i="11" s="1"/>
  <c r="O69" i="11"/>
  <c r="T69" i="11" s="1"/>
  <c r="Y69" i="11" s="1"/>
  <c r="N69" i="11"/>
  <c r="S69" i="11" s="1"/>
  <c r="X69" i="11" s="1"/>
  <c r="L69" i="11"/>
  <c r="M69" i="11" s="1"/>
  <c r="K69" i="11"/>
  <c r="J69" i="11"/>
  <c r="Z68" i="11"/>
  <c r="U68" i="11"/>
  <c r="S68" i="11"/>
  <c r="X68" i="11" s="1"/>
  <c r="R68" i="11"/>
  <c r="W68" i="11" s="1"/>
  <c r="Q68" i="11"/>
  <c r="V68" i="11" s="1"/>
  <c r="P68" i="11"/>
  <c r="O68" i="11"/>
  <c r="T68" i="11" s="1"/>
  <c r="Y68" i="11" s="1"/>
  <c r="N68" i="11"/>
  <c r="M68" i="11"/>
  <c r="L68" i="11"/>
  <c r="K68" i="11"/>
  <c r="J68" i="11"/>
  <c r="Z67" i="11"/>
  <c r="U67" i="11"/>
  <c r="T67" i="11"/>
  <c r="Y67" i="11" s="1"/>
  <c r="S67" i="11"/>
  <c r="X67" i="11" s="1"/>
  <c r="R67" i="11"/>
  <c r="W67" i="11" s="1"/>
  <c r="Q67" i="11"/>
  <c r="V67" i="11" s="1"/>
  <c r="P67" i="11"/>
  <c r="O67" i="11"/>
  <c r="N67" i="11"/>
  <c r="M67" i="11"/>
  <c r="K67" i="11"/>
  <c r="J67" i="11"/>
  <c r="L67" i="11" s="1"/>
  <c r="Z66" i="11"/>
  <c r="AB66" i="11" s="1"/>
  <c r="U66" i="11"/>
  <c r="AA66" i="11" s="1"/>
  <c r="T66" i="11"/>
  <c r="S66" i="11"/>
  <c r="Q66" i="11"/>
  <c r="V66" i="11" s="1"/>
  <c r="O66" i="11"/>
  <c r="N66" i="11"/>
  <c r="K66" i="11"/>
  <c r="J66" i="11"/>
  <c r="L66" i="11" s="1"/>
  <c r="M66" i="11" s="1"/>
  <c r="AA65" i="11"/>
  <c r="Z65" i="11"/>
  <c r="U65" i="11"/>
  <c r="T65" i="11"/>
  <c r="Y65" i="11" s="1"/>
  <c r="O65" i="11"/>
  <c r="N65" i="11"/>
  <c r="S65" i="11" s="1"/>
  <c r="X65" i="11" s="1"/>
  <c r="K65" i="11"/>
  <c r="J65" i="11"/>
  <c r="L65" i="11" s="1"/>
  <c r="Z64" i="11"/>
  <c r="Y64" i="11"/>
  <c r="U64" i="11"/>
  <c r="T64" i="11"/>
  <c r="O64" i="11"/>
  <c r="N64" i="11"/>
  <c r="S64" i="11" s="1"/>
  <c r="X64" i="11" s="1"/>
  <c r="K64" i="11"/>
  <c r="J64" i="11"/>
  <c r="L64" i="11" s="1"/>
  <c r="Z63" i="11"/>
  <c r="AA63" i="11" s="1"/>
  <c r="U63" i="11"/>
  <c r="T63" i="11"/>
  <c r="Y63" i="11" s="1"/>
  <c r="O63" i="11"/>
  <c r="N63" i="11"/>
  <c r="S63" i="11" s="1"/>
  <c r="X63" i="11" s="1"/>
  <c r="K63" i="11"/>
  <c r="J63" i="11"/>
  <c r="L63" i="11" s="1"/>
  <c r="AA62" i="11"/>
  <c r="Z62" i="11"/>
  <c r="U62" i="11"/>
  <c r="O62" i="11"/>
  <c r="T62" i="11" s="1"/>
  <c r="Y62" i="11" s="1"/>
  <c r="N62" i="11"/>
  <c r="S62" i="11" s="1"/>
  <c r="X62" i="11" s="1"/>
  <c r="K62" i="11"/>
  <c r="L62" i="11" s="1"/>
  <c r="J62" i="11"/>
  <c r="Z61" i="11"/>
  <c r="U61" i="11"/>
  <c r="S61" i="11"/>
  <c r="X61" i="11" s="1"/>
  <c r="R61" i="11"/>
  <c r="P61" i="11"/>
  <c r="O61" i="11"/>
  <c r="T61" i="11" s="1"/>
  <c r="Y61" i="11" s="1"/>
  <c r="N61" i="11"/>
  <c r="K61" i="11"/>
  <c r="J61" i="11"/>
  <c r="L61" i="11" s="1"/>
  <c r="Z60" i="11"/>
  <c r="U60" i="11"/>
  <c r="X60" i="11" s="1"/>
  <c r="T60" i="11"/>
  <c r="S60" i="11"/>
  <c r="R60" i="11"/>
  <c r="W60" i="11" s="1"/>
  <c r="O60" i="11"/>
  <c r="N60" i="11"/>
  <c r="K60" i="11"/>
  <c r="J60" i="11"/>
  <c r="L60" i="11" s="1"/>
  <c r="P60" i="11" s="1"/>
  <c r="AA59" i="11"/>
  <c r="Z59" i="11"/>
  <c r="X59" i="11"/>
  <c r="U59" i="11"/>
  <c r="T59" i="11"/>
  <c r="Y59" i="11" s="1"/>
  <c r="S59" i="11"/>
  <c r="O59" i="11"/>
  <c r="N59" i="11"/>
  <c r="K59" i="11"/>
  <c r="J59" i="11"/>
  <c r="AA58" i="11"/>
  <c r="Z58" i="11"/>
  <c r="X58" i="11"/>
  <c r="U58" i="11"/>
  <c r="S58" i="11"/>
  <c r="O58" i="11"/>
  <c r="T58" i="11" s="1"/>
  <c r="Y58" i="11" s="1"/>
  <c r="N58" i="11"/>
  <c r="L58" i="11"/>
  <c r="Q58" i="11" s="1"/>
  <c r="V58" i="11" s="1"/>
  <c r="K58" i="11"/>
  <c r="J58" i="11"/>
  <c r="Z57" i="11"/>
  <c r="U57" i="11"/>
  <c r="O57" i="11"/>
  <c r="T57" i="11" s="1"/>
  <c r="Y57" i="11" s="1"/>
  <c r="N57" i="11"/>
  <c r="S57" i="11" s="1"/>
  <c r="X57" i="11" s="1"/>
  <c r="L57" i="11"/>
  <c r="M57" i="11" s="1"/>
  <c r="K57" i="11"/>
  <c r="J57" i="11"/>
  <c r="Z56" i="11"/>
  <c r="AA56" i="11" s="1"/>
  <c r="V56" i="11"/>
  <c r="U56" i="11"/>
  <c r="T56" i="11"/>
  <c r="Y56" i="11" s="1"/>
  <c r="S56" i="11"/>
  <c r="X56" i="11" s="1"/>
  <c r="R56" i="11"/>
  <c r="W56" i="11" s="1"/>
  <c r="Q56" i="11"/>
  <c r="AB56" i="11" s="1"/>
  <c r="O56" i="11"/>
  <c r="N56" i="11"/>
  <c r="M56" i="11"/>
  <c r="L56" i="11"/>
  <c r="P56" i="11" s="1"/>
  <c r="K56" i="11"/>
  <c r="J56" i="11"/>
  <c r="Z55" i="11"/>
  <c r="Y55" i="11"/>
  <c r="V55" i="11"/>
  <c r="U55" i="11"/>
  <c r="AA55" i="11" s="1"/>
  <c r="T55" i="11"/>
  <c r="S55" i="11"/>
  <c r="X55" i="11" s="1"/>
  <c r="R55" i="11"/>
  <c r="W55" i="11" s="1"/>
  <c r="Q55" i="11"/>
  <c r="AB55" i="11" s="1"/>
  <c r="P55" i="11"/>
  <c r="O55" i="11"/>
  <c r="N55" i="11"/>
  <c r="L55" i="11"/>
  <c r="M55" i="11" s="1"/>
  <c r="K55" i="11"/>
  <c r="J55" i="11"/>
  <c r="Z54" i="11"/>
  <c r="AA54" i="11" s="1"/>
  <c r="U54" i="11"/>
  <c r="S54" i="11"/>
  <c r="X54" i="11" s="1"/>
  <c r="O54" i="11"/>
  <c r="T54" i="11" s="1"/>
  <c r="Y54" i="11" s="1"/>
  <c r="N54" i="11"/>
  <c r="K54" i="11"/>
  <c r="J54" i="11"/>
  <c r="L54" i="11" s="1"/>
  <c r="Z53" i="11"/>
  <c r="U53" i="11"/>
  <c r="O53" i="11"/>
  <c r="T53" i="11" s="1"/>
  <c r="Y53" i="11" s="1"/>
  <c r="N53" i="11"/>
  <c r="S53" i="11" s="1"/>
  <c r="X53" i="11" s="1"/>
  <c r="M53" i="11"/>
  <c r="L53" i="11"/>
  <c r="K53" i="11"/>
  <c r="J53" i="11"/>
  <c r="Z52" i="11"/>
  <c r="U52" i="11"/>
  <c r="O52" i="11"/>
  <c r="T52" i="11" s="1"/>
  <c r="Y52" i="11" s="1"/>
  <c r="N52" i="11"/>
  <c r="S52" i="11" s="1"/>
  <c r="X52" i="11" s="1"/>
  <c r="K52" i="11"/>
  <c r="J52" i="11"/>
  <c r="Z51" i="11"/>
  <c r="U51" i="11"/>
  <c r="AA51" i="11" s="1"/>
  <c r="Q51" i="11"/>
  <c r="V51" i="11" s="1"/>
  <c r="O51" i="11"/>
  <c r="T51" i="11" s="1"/>
  <c r="N51" i="11"/>
  <c r="S51" i="11" s="1"/>
  <c r="X51" i="11" s="1"/>
  <c r="L51" i="11"/>
  <c r="P51" i="11" s="1"/>
  <c r="R51" i="11" s="1"/>
  <c r="W51" i="11" s="1"/>
  <c r="K51" i="11"/>
  <c r="J51" i="11"/>
  <c r="AA50" i="11"/>
  <c r="Z50" i="11"/>
  <c r="U50" i="11"/>
  <c r="T50" i="11"/>
  <c r="O50" i="11"/>
  <c r="N50" i="11"/>
  <c r="S50" i="11" s="1"/>
  <c r="X50" i="11" s="1"/>
  <c r="K50" i="11"/>
  <c r="J50" i="11"/>
  <c r="Z49" i="11"/>
  <c r="X49" i="11"/>
  <c r="U49" i="11"/>
  <c r="AA49" i="11" s="1"/>
  <c r="T49" i="11"/>
  <c r="Y49" i="11" s="1"/>
  <c r="S49" i="11"/>
  <c r="O49" i="11"/>
  <c r="N49" i="11"/>
  <c r="K49" i="11"/>
  <c r="J49" i="11"/>
  <c r="L49" i="11" s="1"/>
  <c r="Z48" i="11"/>
  <c r="X48" i="11"/>
  <c r="U48" i="11"/>
  <c r="T48" i="11"/>
  <c r="Y48" i="11" s="1"/>
  <c r="O48" i="11"/>
  <c r="N48" i="11"/>
  <c r="S48" i="11" s="1"/>
  <c r="K48" i="11"/>
  <c r="J48" i="11"/>
  <c r="L48" i="11" s="1"/>
  <c r="Z47" i="11"/>
  <c r="X47" i="11"/>
  <c r="U47" i="11"/>
  <c r="T47" i="11"/>
  <c r="Y47" i="11" s="1"/>
  <c r="O47" i="11"/>
  <c r="N47" i="11"/>
  <c r="S47" i="11" s="1"/>
  <c r="K47" i="11"/>
  <c r="L47" i="11" s="1"/>
  <c r="J47" i="11"/>
  <c r="AA46" i="11"/>
  <c r="Z46" i="11"/>
  <c r="U46" i="11"/>
  <c r="T46" i="11"/>
  <c r="Y46" i="11" s="1"/>
  <c r="S46" i="11"/>
  <c r="X46" i="11" s="1"/>
  <c r="O46" i="11"/>
  <c r="N46" i="11"/>
  <c r="L46" i="11"/>
  <c r="Q46" i="11" s="1"/>
  <c r="K46" i="11"/>
  <c r="J46" i="11"/>
  <c r="Z45" i="11"/>
  <c r="W45" i="11"/>
  <c r="V45" i="11"/>
  <c r="U45" i="11"/>
  <c r="T45" i="11"/>
  <c r="Y45" i="11" s="1"/>
  <c r="S45" i="11"/>
  <c r="X45" i="11" s="1"/>
  <c r="R45" i="11"/>
  <c r="Q45" i="11"/>
  <c r="P45" i="11"/>
  <c r="O45" i="11"/>
  <c r="N45" i="11"/>
  <c r="M45" i="11"/>
  <c r="K45" i="11"/>
  <c r="J45" i="11"/>
  <c r="L45" i="11" s="1"/>
  <c r="Z44" i="11"/>
  <c r="AA44" i="11" s="1"/>
  <c r="X44" i="11"/>
  <c r="U44" i="11"/>
  <c r="T44" i="11"/>
  <c r="Y44" i="11" s="1"/>
  <c r="S44" i="11"/>
  <c r="O44" i="11"/>
  <c r="N44" i="11"/>
  <c r="K44" i="11"/>
  <c r="J44" i="11"/>
  <c r="L44" i="11" s="1"/>
  <c r="AA43" i="11"/>
  <c r="Z43" i="11"/>
  <c r="X43" i="11"/>
  <c r="U43" i="11"/>
  <c r="S43" i="11"/>
  <c r="O43" i="11"/>
  <c r="T43" i="11" s="1"/>
  <c r="Y43" i="11" s="1"/>
  <c r="N43" i="11"/>
  <c r="K43" i="11"/>
  <c r="L43" i="11" s="1"/>
  <c r="J43" i="11"/>
  <c r="AA42" i="11"/>
  <c r="Z42" i="11"/>
  <c r="Y42" i="11"/>
  <c r="U42" i="11"/>
  <c r="S42" i="11"/>
  <c r="X42" i="11" s="1"/>
  <c r="O42" i="11"/>
  <c r="T42" i="11" s="1"/>
  <c r="N42" i="11"/>
  <c r="K42" i="11"/>
  <c r="J42" i="11"/>
  <c r="L42" i="11" s="1"/>
  <c r="Z41" i="11"/>
  <c r="Y41" i="11"/>
  <c r="U41" i="11"/>
  <c r="T41" i="11"/>
  <c r="S41" i="11"/>
  <c r="X41" i="11" s="1"/>
  <c r="O41" i="11"/>
  <c r="N41" i="11"/>
  <c r="K41" i="11"/>
  <c r="J41" i="11"/>
  <c r="L41" i="11" s="1"/>
  <c r="Z40" i="11"/>
  <c r="AA40" i="11" s="1"/>
  <c r="U40" i="11"/>
  <c r="X40" i="11" s="1"/>
  <c r="S40" i="11"/>
  <c r="R40" i="11"/>
  <c r="W40" i="11" s="1"/>
  <c r="P40" i="11"/>
  <c r="O40" i="11"/>
  <c r="T40" i="11" s="1"/>
  <c r="Y40" i="11" s="1"/>
  <c r="N40" i="11"/>
  <c r="M40" i="11"/>
  <c r="L40" i="11"/>
  <c r="Q40" i="11" s="1"/>
  <c r="K40" i="11"/>
  <c r="J40" i="11"/>
  <c r="Z39" i="11"/>
  <c r="AA39" i="11" s="1"/>
  <c r="U39" i="11"/>
  <c r="X39" i="11" s="1"/>
  <c r="S39" i="11"/>
  <c r="P39" i="11"/>
  <c r="R39" i="11" s="1"/>
  <c r="W39" i="11" s="1"/>
  <c r="O39" i="11"/>
  <c r="T39" i="11" s="1"/>
  <c r="Y39" i="11" s="1"/>
  <c r="N39" i="11"/>
  <c r="L39" i="11"/>
  <c r="M39" i="11" s="1"/>
  <c r="K39" i="11"/>
  <c r="J39" i="11"/>
  <c r="Z38" i="11"/>
  <c r="U38" i="11"/>
  <c r="T38" i="11"/>
  <c r="Y38" i="11" s="1"/>
  <c r="O38" i="11"/>
  <c r="N38" i="11"/>
  <c r="S38" i="11" s="1"/>
  <c r="X38" i="11" s="1"/>
  <c r="M38" i="11"/>
  <c r="L38" i="11"/>
  <c r="K38" i="11"/>
  <c r="J38" i="11"/>
  <c r="Z37" i="11"/>
  <c r="U37" i="11"/>
  <c r="AA37" i="11" s="1"/>
  <c r="O37" i="11"/>
  <c r="T37" i="11" s="1"/>
  <c r="Y37" i="11" s="1"/>
  <c r="N37" i="11"/>
  <c r="S37" i="11" s="1"/>
  <c r="X37" i="11" s="1"/>
  <c r="K37" i="11"/>
  <c r="L37" i="11" s="1"/>
  <c r="J37" i="11"/>
  <c r="Z36" i="11"/>
  <c r="AA36" i="11" s="1"/>
  <c r="U36" i="11"/>
  <c r="T36" i="11"/>
  <c r="Y36" i="11" s="1"/>
  <c r="O36" i="11"/>
  <c r="N36" i="11"/>
  <c r="S36" i="11" s="1"/>
  <c r="X36" i="11" s="1"/>
  <c r="K36" i="11"/>
  <c r="J36" i="11"/>
  <c r="L36" i="11" s="1"/>
  <c r="AA35" i="11"/>
  <c r="Z35" i="11"/>
  <c r="V35" i="11"/>
  <c r="U35" i="11"/>
  <c r="T35" i="11"/>
  <c r="Y35" i="11" s="1"/>
  <c r="S35" i="11"/>
  <c r="X35" i="11" s="1"/>
  <c r="Q35" i="11"/>
  <c r="AB35" i="11" s="1"/>
  <c r="O35" i="11"/>
  <c r="N35" i="11"/>
  <c r="L35" i="11"/>
  <c r="P35" i="11" s="1"/>
  <c r="R35" i="11" s="1"/>
  <c r="W35" i="11" s="1"/>
  <c r="K35" i="11"/>
  <c r="J35" i="11"/>
  <c r="AA34" i="11"/>
  <c r="Z34" i="11"/>
  <c r="Y34" i="11"/>
  <c r="X34" i="11"/>
  <c r="V34" i="11"/>
  <c r="U34" i="11"/>
  <c r="T34" i="11"/>
  <c r="S34" i="11"/>
  <c r="R34" i="11"/>
  <c r="W34" i="11" s="1"/>
  <c r="Q34" i="11"/>
  <c r="P34" i="11"/>
  <c r="O34" i="11"/>
  <c r="N34" i="11"/>
  <c r="K34" i="11"/>
  <c r="J34" i="11"/>
  <c r="L34" i="11" s="1"/>
  <c r="M34" i="11" s="1"/>
  <c r="Z33" i="11"/>
  <c r="AA33" i="11" s="1"/>
  <c r="Y33" i="11"/>
  <c r="U33" i="11"/>
  <c r="T33" i="11"/>
  <c r="O33" i="11"/>
  <c r="N33" i="11"/>
  <c r="S33" i="11" s="1"/>
  <c r="X33" i="11" s="1"/>
  <c r="K33" i="11"/>
  <c r="L33" i="11" s="1"/>
  <c r="J33" i="11"/>
  <c r="AA32" i="11"/>
  <c r="Z32" i="11"/>
  <c r="U32" i="11"/>
  <c r="X32" i="11" s="1"/>
  <c r="O32" i="11"/>
  <c r="T32" i="11" s="1"/>
  <c r="Y32" i="11" s="1"/>
  <c r="N32" i="11"/>
  <c r="S32" i="11" s="1"/>
  <c r="L32" i="11"/>
  <c r="Q32" i="11" s="1"/>
  <c r="K32" i="11"/>
  <c r="J32" i="11"/>
  <c r="Z31" i="11"/>
  <c r="Y31" i="11"/>
  <c r="U31" i="11"/>
  <c r="T31" i="11"/>
  <c r="O31" i="11"/>
  <c r="N31" i="11"/>
  <c r="S31" i="11" s="1"/>
  <c r="X31" i="11" s="1"/>
  <c r="K31" i="11"/>
  <c r="L31" i="11" s="1"/>
  <c r="J31" i="11"/>
  <c r="AA30" i="11"/>
  <c r="Z30" i="11"/>
  <c r="U30" i="11"/>
  <c r="S30" i="11"/>
  <c r="O30" i="11"/>
  <c r="T30" i="11" s="1"/>
  <c r="Y30" i="11" s="1"/>
  <c r="N30" i="11"/>
  <c r="K30" i="11"/>
  <c r="J30" i="11"/>
  <c r="L30" i="11" s="1"/>
  <c r="Z29" i="11"/>
  <c r="X29" i="11"/>
  <c r="U29" i="11"/>
  <c r="Y29" i="11" s="1"/>
  <c r="T29" i="11"/>
  <c r="S29" i="11"/>
  <c r="O29" i="11"/>
  <c r="N29" i="11"/>
  <c r="K29" i="11"/>
  <c r="J29" i="11"/>
  <c r="L29" i="11" s="1"/>
  <c r="Z28" i="11"/>
  <c r="U28" i="11"/>
  <c r="Y28" i="11" s="1"/>
  <c r="T28" i="11"/>
  <c r="S28" i="11"/>
  <c r="O28" i="11"/>
  <c r="N28" i="11"/>
  <c r="M28" i="11"/>
  <c r="K28" i="11"/>
  <c r="J28" i="11"/>
  <c r="L28" i="11" s="1"/>
  <c r="Z27" i="11"/>
  <c r="AA27" i="11" s="1"/>
  <c r="U27" i="11"/>
  <c r="O27" i="11"/>
  <c r="T27" i="11" s="1"/>
  <c r="Y27" i="11" s="1"/>
  <c r="N27" i="11"/>
  <c r="S27" i="11" s="1"/>
  <c r="X27" i="11" s="1"/>
  <c r="K27" i="11"/>
  <c r="J27" i="11"/>
  <c r="L27" i="11" s="1"/>
  <c r="AA26" i="11"/>
  <c r="Z26" i="11"/>
  <c r="Y26" i="11"/>
  <c r="U26" i="11"/>
  <c r="S26" i="11"/>
  <c r="X26" i="11" s="1"/>
  <c r="P26" i="11"/>
  <c r="R26" i="11" s="1"/>
  <c r="W26" i="11" s="1"/>
  <c r="O26" i="11"/>
  <c r="T26" i="11" s="1"/>
  <c r="N26" i="11"/>
  <c r="M26" i="11"/>
  <c r="L26" i="11"/>
  <c r="Q26" i="11" s="1"/>
  <c r="K26" i="11"/>
  <c r="J26" i="11"/>
  <c r="AA25" i="11"/>
  <c r="Z25" i="11"/>
  <c r="U25" i="11"/>
  <c r="T25" i="11"/>
  <c r="Y25" i="11" s="1"/>
  <c r="S25" i="11"/>
  <c r="X25" i="11" s="1"/>
  <c r="O25" i="11"/>
  <c r="N25" i="11"/>
  <c r="K25" i="11"/>
  <c r="L25" i="11" s="1"/>
  <c r="J25" i="11"/>
  <c r="Z24" i="11"/>
  <c r="U24" i="11"/>
  <c r="S24" i="11"/>
  <c r="X24" i="11" s="1"/>
  <c r="O24" i="11"/>
  <c r="T24" i="11" s="1"/>
  <c r="Y24" i="11" s="1"/>
  <c r="N24" i="11"/>
  <c r="K24" i="11"/>
  <c r="J24" i="11"/>
  <c r="L24" i="11" s="1"/>
  <c r="AA23" i="11"/>
  <c r="Z23" i="11"/>
  <c r="Y23" i="11"/>
  <c r="X23" i="11"/>
  <c r="U23" i="11"/>
  <c r="T23" i="11"/>
  <c r="S23" i="11"/>
  <c r="O23" i="11"/>
  <c r="N23" i="11"/>
  <c r="K23" i="11"/>
  <c r="L23" i="11" s="1"/>
  <c r="J23" i="11"/>
  <c r="AA22" i="11"/>
  <c r="Z22" i="11"/>
  <c r="Y22" i="11"/>
  <c r="U22" i="11"/>
  <c r="T22" i="11"/>
  <c r="O22" i="11"/>
  <c r="N22" i="11"/>
  <c r="S22" i="11" s="1"/>
  <c r="X22" i="11" s="1"/>
  <c r="K22" i="11"/>
  <c r="L22" i="11" s="1"/>
  <c r="J22" i="11"/>
  <c r="AA21" i="11"/>
  <c r="Z21" i="11"/>
  <c r="Y21" i="11"/>
  <c r="U21" i="11"/>
  <c r="T21" i="11"/>
  <c r="O21" i="11"/>
  <c r="N21" i="11"/>
  <c r="S21" i="11" s="1"/>
  <c r="X21" i="11" s="1"/>
  <c r="L21" i="11"/>
  <c r="K21" i="11"/>
  <c r="J21" i="11"/>
  <c r="AA20" i="11"/>
  <c r="Z20" i="11"/>
  <c r="U20" i="11"/>
  <c r="Q20" i="11"/>
  <c r="V20" i="11" s="1"/>
  <c r="O20" i="11"/>
  <c r="T20" i="11" s="1"/>
  <c r="Y20" i="11" s="1"/>
  <c r="N20" i="11"/>
  <c r="S20" i="11" s="1"/>
  <c r="X20" i="11" s="1"/>
  <c r="L20" i="11"/>
  <c r="P20" i="11" s="1"/>
  <c r="R20" i="11" s="1"/>
  <c r="W20" i="11" s="1"/>
  <c r="K20" i="11"/>
  <c r="J20" i="11"/>
  <c r="Z19" i="11"/>
  <c r="U19" i="11"/>
  <c r="T19" i="11"/>
  <c r="Y19" i="11" s="1"/>
  <c r="O19" i="11"/>
  <c r="N19" i="11"/>
  <c r="S19" i="11" s="1"/>
  <c r="X19" i="11" s="1"/>
  <c r="K19" i="11"/>
  <c r="J19" i="11"/>
  <c r="L19" i="11" s="1"/>
  <c r="Z18" i="11"/>
  <c r="U18" i="11"/>
  <c r="X18" i="11" s="1"/>
  <c r="T18" i="11"/>
  <c r="Y18" i="11" s="1"/>
  <c r="S18" i="11"/>
  <c r="O18" i="11"/>
  <c r="N18" i="11"/>
  <c r="K18" i="11"/>
  <c r="J18" i="11"/>
  <c r="L18" i="11" s="1"/>
  <c r="Z17" i="11"/>
  <c r="X17" i="11"/>
  <c r="U17" i="11"/>
  <c r="T17" i="11"/>
  <c r="Y17" i="11" s="1"/>
  <c r="S17" i="11"/>
  <c r="O17" i="11"/>
  <c r="N17" i="11"/>
  <c r="K17" i="11"/>
  <c r="J17" i="11"/>
  <c r="L17" i="11" s="1"/>
  <c r="AA16" i="11"/>
  <c r="Z16" i="11"/>
  <c r="X16" i="11"/>
  <c r="U16" i="11"/>
  <c r="Y16" i="11" s="1"/>
  <c r="T16" i="11"/>
  <c r="S16" i="11"/>
  <c r="O16" i="11"/>
  <c r="N16" i="11"/>
  <c r="K16" i="11"/>
  <c r="J16" i="11"/>
  <c r="L16" i="11" s="1"/>
  <c r="AA15" i="11"/>
  <c r="Z15" i="11"/>
  <c r="Y15" i="11"/>
  <c r="U15" i="11"/>
  <c r="T15" i="11"/>
  <c r="O15" i="11"/>
  <c r="N15" i="11"/>
  <c r="S15" i="11" s="1"/>
  <c r="X15" i="11" s="1"/>
  <c r="K15" i="11"/>
  <c r="J15" i="11"/>
  <c r="L15" i="11" s="1"/>
  <c r="AA14" i="11"/>
  <c r="Z14" i="11"/>
  <c r="Y14" i="11"/>
  <c r="U14" i="11"/>
  <c r="T14" i="11"/>
  <c r="S14" i="11"/>
  <c r="X14" i="11" s="1"/>
  <c r="Q14" i="11"/>
  <c r="O14" i="11"/>
  <c r="N14" i="11"/>
  <c r="K14" i="11"/>
  <c r="L14" i="11" s="1"/>
  <c r="J14" i="11"/>
  <c r="Z13" i="11"/>
  <c r="AA13" i="11" s="1"/>
  <c r="V13" i="11"/>
  <c r="U13" i="11"/>
  <c r="T13" i="11"/>
  <c r="Y13" i="11" s="1"/>
  <c r="S13" i="11"/>
  <c r="X13" i="11" s="1"/>
  <c r="Q13" i="11"/>
  <c r="AB13" i="11" s="1"/>
  <c r="O13" i="11"/>
  <c r="N13" i="11"/>
  <c r="L13" i="11"/>
  <c r="P13" i="11" s="1"/>
  <c r="R13" i="11" s="1"/>
  <c r="W13" i="11" s="1"/>
  <c r="K13" i="11"/>
  <c r="J13" i="11"/>
  <c r="Z12" i="11"/>
  <c r="AA12" i="11" s="1"/>
  <c r="Y12" i="11"/>
  <c r="U12" i="11"/>
  <c r="T12" i="11"/>
  <c r="S12" i="11"/>
  <c r="X12" i="11" s="1"/>
  <c r="O12" i="11"/>
  <c r="N12" i="11"/>
  <c r="L12" i="11"/>
  <c r="Q12" i="11" s="1"/>
  <c r="K12" i="11"/>
  <c r="J12" i="11"/>
  <c r="Z11" i="11"/>
  <c r="X11" i="11"/>
  <c r="U11" i="11"/>
  <c r="S11" i="11"/>
  <c r="O11" i="11"/>
  <c r="T11" i="11" s="1"/>
  <c r="Y11" i="11" s="1"/>
  <c r="N11" i="11"/>
  <c r="K11" i="11"/>
  <c r="J11" i="11"/>
  <c r="L11" i="11" s="1"/>
  <c r="Z10" i="11"/>
  <c r="U10" i="11"/>
  <c r="X10" i="11" s="1"/>
  <c r="S10" i="11"/>
  <c r="O10" i="11"/>
  <c r="T10" i="11" s="1"/>
  <c r="Y10" i="11" s="1"/>
  <c r="N10" i="11"/>
  <c r="K10" i="11"/>
  <c r="J10" i="11"/>
  <c r="L10" i="11" s="1"/>
  <c r="Z9" i="11"/>
  <c r="AA9" i="11" s="1"/>
  <c r="U9" i="11"/>
  <c r="X9" i="11" s="1"/>
  <c r="S9" i="11"/>
  <c r="P9" i="11"/>
  <c r="R9" i="11" s="1"/>
  <c r="W9" i="11" s="1"/>
  <c r="O9" i="11"/>
  <c r="T9" i="11" s="1"/>
  <c r="Y9" i="11" s="1"/>
  <c r="N9" i="11"/>
  <c r="M9" i="11"/>
  <c r="L9" i="11"/>
  <c r="Q9" i="11" s="1"/>
  <c r="K9" i="11"/>
  <c r="J9" i="11"/>
  <c r="Z8" i="11"/>
  <c r="U8" i="11"/>
  <c r="AA8" i="11" s="1"/>
  <c r="S8" i="11"/>
  <c r="X8" i="11" s="1"/>
  <c r="O8" i="11"/>
  <c r="T8" i="11" s="1"/>
  <c r="Y8" i="11" s="1"/>
  <c r="N8" i="11"/>
  <c r="K8" i="11"/>
  <c r="L8" i="11" s="1"/>
  <c r="J8" i="11"/>
  <c r="AA7" i="11"/>
  <c r="Z7" i="11"/>
  <c r="Y7" i="11"/>
  <c r="X7" i="11"/>
  <c r="U7" i="11"/>
  <c r="T7" i="11"/>
  <c r="S7" i="11"/>
  <c r="O7" i="11"/>
  <c r="N7" i="11"/>
  <c r="K7" i="11"/>
  <c r="L7" i="11" s="1"/>
  <c r="J7" i="11"/>
  <c r="AA6" i="11"/>
  <c r="Z6" i="11"/>
  <c r="Y6" i="11"/>
  <c r="U6" i="11"/>
  <c r="T6" i="11"/>
  <c r="O6" i="11"/>
  <c r="N6" i="11"/>
  <c r="S6" i="11" s="1"/>
  <c r="X6" i="11" s="1"/>
  <c r="K6" i="11"/>
  <c r="L6" i="11" s="1"/>
  <c r="J6" i="11"/>
  <c r="AA5" i="11"/>
  <c r="Z5" i="11"/>
  <c r="Y5" i="11"/>
  <c r="U5" i="11"/>
  <c r="T5" i="11"/>
  <c r="O5" i="11"/>
  <c r="N5" i="11"/>
  <c r="S5" i="11" s="1"/>
  <c r="X5" i="11" s="1"/>
  <c r="L5" i="11"/>
  <c r="K5" i="11"/>
  <c r="J5" i="11"/>
  <c r="AA4" i="11"/>
  <c r="Z4" i="11"/>
  <c r="U4" i="11"/>
  <c r="Q4" i="11"/>
  <c r="V4" i="11" s="1"/>
  <c r="O4" i="11"/>
  <c r="T4" i="11" s="1"/>
  <c r="Y4" i="11" s="1"/>
  <c r="N4" i="11"/>
  <c r="S4" i="11" s="1"/>
  <c r="X4" i="11" s="1"/>
  <c r="L4" i="11"/>
  <c r="P4" i="11" s="1"/>
  <c r="R4" i="11" s="1"/>
  <c r="W4" i="11" s="1"/>
  <c r="K4" i="11"/>
  <c r="J4" i="11"/>
  <c r="Z3" i="11"/>
  <c r="U3" i="11"/>
  <c r="T3" i="11"/>
  <c r="Y3" i="11" s="1"/>
  <c r="O3" i="11"/>
  <c r="N3" i="11"/>
  <c r="S3" i="11" s="1"/>
  <c r="X3" i="11" s="1"/>
  <c r="K3" i="11"/>
  <c r="J3" i="11"/>
  <c r="L3" i="11" s="1"/>
  <c r="Z2" i="11"/>
  <c r="U2" i="11"/>
  <c r="X2" i="11" s="1"/>
  <c r="T2" i="11"/>
  <c r="Y2" i="11" s="1"/>
  <c r="S2" i="11"/>
  <c r="O2" i="11"/>
  <c r="N2" i="11"/>
  <c r="K2" i="11"/>
  <c r="J2" i="11"/>
  <c r="L2" i="11" s="1"/>
  <c r="AH1457" i="7"/>
  <c r="AE1457" i="7"/>
  <c r="AD1457" i="7"/>
  <c r="AC1457" i="7"/>
  <c r="V1457" i="7"/>
  <c r="U1457" i="7"/>
  <c r="T1457" i="7"/>
  <c r="P1457" i="7"/>
  <c r="O1457" i="7"/>
  <c r="N1457" i="7"/>
  <c r="M1457" i="7"/>
  <c r="J1457" i="7"/>
  <c r="AH1456" i="7"/>
  <c r="AE1456" i="7"/>
  <c r="AD1456" i="7"/>
  <c r="AC1456" i="7"/>
  <c r="V1456" i="7"/>
  <c r="U1456" i="7"/>
  <c r="T1456" i="7"/>
  <c r="O1456" i="7"/>
  <c r="N1456" i="7"/>
  <c r="M1456" i="7"/>
  <c r="J1456" i="7"/>
  <c r="P1456" i="7" s="1"/>
  <c r="AH1455" i="7"/>
  <c r="AE1455" i="7"/>
  <c r="AD1455" i="7"/>
  <c r="AC1455" i="7"/>
  <c r="V1455" i="7"/>
  <c r="U1455" i="7"/>
  <c r="T1455" i="7"/>
  <c r="O1455" i="7"/>
  <c r="N1455" i="7"/>
  <c r="M1455" i="7"/>
  <c r="J1455" i="7"/>
  <c r="P1455" i="7" s="1"/>
  <c r="AH1454" i="7"/>
  <c r="AE1454" i="7"/>
  <c r="AD1454" i="7"/>
  <c r="AC1454" i="7"/>
  <c r="V1454" i="7"/>
  <c r="U1454" i="7"/>
  <c r="T1454" i="7"/>
  <c r="N1454" i="7"/>
  <c r="M1454" i="7"/>
  <c r="J1454" i="7"/>
  <c r="AH1453" i="7"/>
  <c r="AE1453" i="7"/>
  <c r="AD1453" i="7"/>
  <c r="AC1453" i="7"/>
  <c r="V1453" i="7"/>
  <c r="U1453" i="7"/>
  <c r="T1453" i="7"/>
  <c r="P1453" i="7"/>
  <c r="N1453" i="7"/>
  <c r="M1453" i="7"/>
  <c r="J1453" i="7"/>
  <c r="O1453" i="7" s="1"/>
  <c r="AH1452" i="7"/>
  <c r="AE1452" i="7"/>
  <c r="AD1452" i="7"/>
  <c r="AC1452" i="7"/>
  <c r="V1452" i="7"/>
  <c r="U1452" i="7"/>
  <c r="T1452" i="7"/>
  <c r="P1452" i="7"/>
  <c r="O1452" i="7"/>
  <c r="N1452" i="7"/>
  <c r="M1452" i="7"/>
  <c r="J1452" i="7"/>
  <c r="AH1451" i="7"/>
  <c r="AE1451" i="7"/>
  <c r="AD1451" i="7"/>
  <c r="AC1451" i="7"/>
  <c r="V1451" i="7"/>
  <c r="U1451" i="7"/>
  <c r="T1451" i="7"/>
  <c r="N1451" i="7"/>
  <c r="M1451" i="7"/>
  <c r="J1451" i="7"/>
  <c r="AH1450" i="7"/>
  <c r="AE1450" i="7"/>
  <c r="AD1450" i="7"/>
  <c r="AC1450" i="7"/>
  <c r="V1450" i="7"/>
  <c r="U1450" i="7"/>
  <c r="T1450" i="7"/>
  <c r="O1450" i="7"/>
  <c r="N1450" i="7"/>
  <c r="M1450" i="7"/>
  <c r="J1450" i="7"/>
  <c r="P1450" i="7" s="1"/>
  <c r="AH1449" i="7"/>
  <c r="AE1449" i="7"/>
  <c r="AD1449" i="7"/>
  <c r="AC1449" i="7"/>
  <c r="V1449" i="7"/>
  <c r="U1449" i="7"/>
  <c r="T1449" i="7"/>
  <c r="P1449" i="7"/>
  <c r="N1449" i="7"/>
  <c r="M1449" i="7"/>
  <c r="J1449" i="7"/>
  <c r="O1449" i="7" s="1"/>
  <c r="AH1448" i="7"/>
  <c r="AE1448" i="7"/>
  <c r="AD1448" i="7"/>
  <c r="AC1448" i="7"/>
  <c r="V1448" i="7"/>
  <c r="U1448" i="7"/>
  <c r="T1448" i="7"/>
  <c r="P1448" i="7"/>
  <c r="N1448" i="7"/>
  <c r="M1448" i="7"/>
  <c r="J1448" i="7"/>
  <c r="O1448" i="7" s="1"/>
  <c r="AH1447" i="7"/>
  <c r="AE1447" i="7"/>
  <c r="AD1447" i="7"/>
  <c r="AC1447" i="7"/>
  <c r="V1447" i="7"/>
  <c r="U1447" i="7"/>
  <c r="T1447" i="7"/>
  <c r="P1447" i="7"/>
  <c r="O1447" i="7"/>
  <c r="N1447" i="7"/>
  <c r="M1447" i="7"/>
  <c r="J1447" i="7"/>
  <c r="AH1446" i="7"/>
  <c r="AE1446" i="7"/>
  <c r="AD1446" i="7"/>
  <c r="AC1446" i="7"/>
  <c r="V1446" i="7"/>
  <c r="U1446" i="7"/>
  <c r="T1446" i="7"/>
  <c r="P1446" i="7"/>
  <c r="N1446" i="7"/>
  <c r="M1446" i="7"/>
  <c r="J1446" i="7"/>
  <c r="O1446" i="7" s="1"/>
  <c r="AH1445" i="7"/>
  <c r="AE1445" i="7"/>
  <c r="AD1445" i="7"/>
  <c r="AC1445" i="7"/>
  <c r="V1445" i="7"/>
  <c r="U1445" i="7"/>
  <c r="T1445" i="7"/>
  <c r="N1445" i="7"/>
  <c r="M1445" i="7"/>
  <c r="J1445" i="7"/>
  <c r="P1445" i="7" s="1"/>
  <c r="AH1444" i="7"/>
  <c r="AE1444" i="7"/>
  <c r="AD1444" i="7"/>
  <c r="AC1444" i="7"/>
  <c r="V1444" i="7"/>
  <c r="U1444" i="7"/>
  <c r="T1444" i="7"/>
  <c r="O1444" i="7"/>
  <c r="N1444" i="7"/>
  <c r="M1444" i="7"/>
  <c r="J1444" i="7"/>
  <c r="P1444" i="7" s="1"/>
  <c r="AH1443" i="7"/>
  <c r="AE1443" i="7"/>
  <c r="AD1443" i="7"/>
  <c r="AC1443" i="7"/>
  <c r="V1443" i="7"/>
  <c r="U1443" i="7"/>
  <c r="T1443" i="7"/>
  <c r="N1443" i="7"/>
  <c r="M1443" i="7"/>
  <c r="J1443" i="7"/>
  <c r="P1443" i="7" s="1"/>
  <c r="AH1442" i="7"/>
  <c r="AE1442" i="7"/>
  <c r="AD1442" i="7"/>
  <c r="AC1442" i="7"/>
  <c r="V1442" i="7"/>
  <c r="U1442" i="7"/>
  <c r="T1442" i="7"/>
  <c r="P1442" i="7"/>
  <c r="N1442" i="7"/>
  <c r="M1442" i="7"/>
  <c r="J1442" i="7"/>
  <c r="O1442" i="7" s="1"/>
  <c r="AH1441" i="7"/>
  <c r="AE1441" i="7"/>
  <c r="AD1441" i="7"/>
  <c r="AC1441" i="7"/>
  <c r="V1441" i="7"/>
  <c r="U1441" i="7"/>
  <c r="T1441" i="7"/>
  <c r="P1441" i="7"/>
  <c r="O1441" i="7"/>
  <c r="N1441" i="7"/>
  <c r="M1441" i="7"/>
  <c r="J1441" i="7"/>
  <c r="AH1440" i="7"/>
  <c r="AE1440" i="7"/>
  <c r="AD1440" i="7"/>
  <c r="AC1440" i="7"/>
  <c r="V1440" i="7"/>
  <c r="U1440" i="7"/>
  <c r="T1440" i="7"/>
  <c r="O1440" i="7"/>
  <c r="N1440" i="7"/>
  <c r="M1440" i="7"/>
  <c r="J1440" i="7"/>
  <c r="P1440" i="7" s="1"/>
  <c r="AH1439" i="7"/>
  <c r="AE1439" i="7"/>
  <c r="AD1439" i="7"/>
  <c r="AC1439" i="7"/>
  <c r="V1439" i="7"/>
  <c r="U1439" i="7"/>
  <c r="T1439" i="7"/>
  <c r="N1439" i="7"/>
  <c r="M1439" i="7"/>
  <c r="J1439" i="7"/>
  <c r="P1439" i="7" s="1"/>
  <c r="AH1438" i="7"/>
  <c r="AE1438" i="7"/>
  <c r="AD1438" i="7"/>
  <c r="AC1438" i="7"/>
  <c r="V1438" i="7"/>
  <c r="U1438" i="7"/>
  <c r="T1438" i="7"/>
  <c r="O1438" i="7"/>
  <c r="N1438" i="7"/>
  <c r="M1438" i="7"/>
  <c r="J1438" i="7"/>
  <c r="P1438" i="7" s="1"/>
  <c r="AH1437" i="7"/>
  <c r="AE1437" i="7"/>
  <c r="AD1437" i="7"/>
  <c r="AC1437" i="7"/>
  <c r="V1437" i="7"/>
  <c r="U1437" i="7"/>
  <c r="T1437" i="7"/>
  <c r="N1437" i="7"/>
  <c r="M1437" i="7"/>
  <c r="J1437" i="7"/>
  <c r="O1437" i="7" s="1"/>
  <c r="AH1436" i="7"/>
  <c r="AE1436" i="7"/>
  <c r="AD1436" i="7"/>
  <c r="AC1436" i="7"/>
  <c r="V1436" i="7"/>
  <c r="U1436" i="7"/>
  <c r="T1436" i="7"/>
  <c r="P1436" i="7"/>
  <c r="O1436" i="7"/>
  <c r="N1436" i="7"/>
  <c r="M1436" i="7"/>
  <c r="J1436" i="7"/>
  <c r="AH1435" i="7"/>
  <c r="AE1435" i="7"/>
  <c r="AD1435" i="7"/>
  <c r="AC1435" i="7"/>
  <c r="V1435" i="7"/>
  <c r="U1435" i="7"/>
  <c r="T1435" i="7"/>
  <c r="P1435" i="7"/>
  <c r="O1435" i="7"/>
  <c r="N1435" i="7"/>
  <c r="M1435" i="7"/>
  <c r="J1435" i="7"/>
  <c r="AH1434" i="7"/>
  <c r="AE1434" i="7"/>
  <c r="AD1434" i="7"/>
  <c r="AC1434" i="7"/>
  <c r="V1434" i="7"/>
  <c r="U1434" i="7"/>
  <c r="T1434" i="7"/>
  <c r="O1434" i="7"/>
  <c r="N1434" i="7"/>
  <c r="M1434" i="7"/>
  <c r="J1434" i="7"/>
  <c r="P1434" i="7" s="1"/>
  <c r="AH1433" i="7"/>
  <c r="AE1433" i="7"/>
  <c r="AD1433" i="7"/>
  <c r="AC1433" i="7"/>
  <c r="V1433" i="7"/>
  <c r="U1433" i="7"/>
  <c r="T1433" i="7"/>
  <c r="N1433" i="7"/>
  <c r="M1433" i="7"/>
  <c r="J1433" i="7"/>
  <c r="AH1432" i="7"/>
  <c r="AE1432" i="7"/>
  <c r="AD1432" i="7"/>
  <c r="AC1432" i="7"/>
  <c r="V1432" i="7"/>
  <c r="U1432" i="7"/>
  <c r="T1432" i="7"/>
  <c r="P1432" i="7"/>
  <c r="N1432" i="7"/>
  <c r="M1432" i="7"/>
  <c r="J1432" i="7"/>
  <c r="O1432" i="7" s="1"/>
  <c r="AH1431" i="7"/>
  <c r="AE1431" i="7"/>
  <c r="AD1431" i="7"/>
  <c r="AC1431" i="7"/>
  <c r="V1431" i="7"/>
  <c r="U1431" i="7"/>
  <c r="T1431" i="7"/>
  <c r="P1431" i="7"/>
  <c r="O1431" i="7"/>
  <c r="N1431" i="7"/>
  <c r="M1431" i="7"/>
  <c r="J1431" i="7"/>
  <c r="AH1430" i="7"/>
  <c r="AE1430" i="7"/>
  <c r="AD1430" i="7"/>
  <c r="AC1430" i="7"/>
  <c r="V1430" i="7"/>
  <c r="U1430" i="7"/>
  <c r="T1430" i="7"/>
  <c r="O1430" i="7"/>
  <c r="N1430" i="7"/>
  <c r="M1430" i="7"/>
  <c r="J1430" i="7"/>
  <c r="P1430" i="7" s="1"/>
  <c r="AH1429" i="7"/>
  <c r="AE1429" i="7"/>
  <c r="AD1429" i="7"/>
  <c r="AC1429" i="7"/>
  <c r="V1429" i="7"/>
  <c r="U1429" i="7"/>
  <c r="T1429" i="7"/>
  <c r="N1429" i="7"/>
  <c r="M1429" i="7"/>
  <c r="J1429" i="7"/>
  <c r="P1429" i="7" s="1"/>
  <c r="AH1428" i="7"/>
  <c r="AE1428" i="7"/>
  <c r="AD1428" i="7"/>
  <c r="AC1428" i="7"/>
  <c r="V1428" i="7"/>
  <c r="U1428" i="7"/>
  <c r="T1428" i="7"/>
  <c r="P1428" i="7"/>
  <c r="O1428" i="7"/>
  <c r="N1428" i="7"/>
  <c r="M1428" i="7"/>
  <c r="J1428" i="7"/>
  <c r="AH1427" i="7"/>
  <c r="AE1427" i="7"/>
  <c r="AD1427" i="7"/>
  <c r="AC1427" i="7"/>
  <c r="V1427" i="7"/>
  <c r="U1427" i="7"/>
  <c r="T1427" i="7"/>
  <c r="P1427" i="7"/>
  <c r="N1427" i="7"/>
  <c r="M1427" i="7"/>
  <c r="J1427" i="7"/>
  <c r="O1427" i="7" s="1"/>
  <c r="AH1426" i="7"/>
  <c r="AE1426" i="7"/>
  <c r="AD1426" i="7"/>
  <c r="AC1426" i="7"/>
  <c r="V1426" i="7"/>
  <c r="U1426" i="7"/>
  <c r="T1426" i="7"/>
  <c r="P1426" i="7"/>
  <c r="O1426" i="7"/>
  <c r="N1426" i="7"/>
  <c r="M1426" i="7"/>
  <c r="J1426" i="7"/>
  <c r="AH1425" i="7"/>
  <c r="AE1425" i="7"/>
  <c r="AD1425" i="7"/>
  <c r="AC1425" i="7"/>
  <c r="V1425" i="7"/>
  <c r="U1425" i="7"/>
  <c r="T1425" i="7"/>
  <c r="P1425" i="7"/>
  <c r="O1425" i="7"/>
  <c r="N1425" i="7"/>
  <c r="M1425" i="7"/>
  <c r="J1425" i="7"/>
  <c r="AH1424" i="7"/>
  <c r="AE1424" i="7"/>
  <c r="AD1424" i="7"/>
  <c r="AC1424" i="7"/>
  <c r="V1424" i="7"/>
  <c r="U1424" i="7"/>
  <c r="T1424" i="7"/>
  <c r="O1424" i="7"/>
  <c r="N1424" i="7"/>
  <c r="M1424" i="7"/>
  <c r="J1424" i="7"/>
  <c r="P1424" i="7" s="1"/>
  <c r="AH1423" i="7"/>
  <c r="AE1423" i="7"/>
  <c r="AD1423" i="7"/>
  <c r="AC1423" i="7"/>
  <c r="V1423" i="7"/>
  <c r="U1423" i="7"/>
  <c r="T1423" i="7"/>
  <c r="N1423" i="7"/>
  <c r="M1423" i="7"/>
  <c r="J1423" i="7"/>
  <c r="AH1422" i="7"/>
  <c r="AE1422" i="7"/>
  <c r="AD1422" i="7"/>
  <c r="AC1422" i="7"/>
  <c r="V1422" i="7"/>
  <c r="U1422" i="7"/>
  <c r="T1422" i="7"/>
  <c r="N1422" i="7"/>
  <c r="M1422" i="7"/>
  <c r="J1422" i="7"/>
  <c r="P1422" i="7" s="1"/>
  <c r="AH1421" i="7"/>
  <c r="AE1421" i="7"/>
  <c r="AD1421" i="7"/>
  <c r="AC1421" i="7"/>
  <c r="V1421" i="7"/>
  <c r="U1421" i="7"/>
  <c r="T1421" i="7"/>
  <c r="P1421" i="7"/>
  <c r="O1421" i="7"/>
  <c r="N1421" i="7"/>
  <c r="M1421" i="7"/>
  <c r="J1421" i="7"/>
  <c r="AH1420" i="7"/>
  <c r="AE1420" i="7"/>
  <c r="AD1420" i="7"/>
  <c r="AC1420" i="7"/>
  <c r="V1420" i="7"/>
  <c r="U1420" i="7"/>
  <c r="T1420" i="7"/>
  <c r="P1420" i="7"/>
  <c r="O1420" i="7"/>
  <c r="N1420" i="7"/>
  <c r="M1420" i="7"/>
  <c r="J1420" i="7"/>
  <c r="AH1419" i="7"/>
  <c r="AE1419" i="7"/>
  <c r="AD1419" i="7"/>
  <c r="AC1419" i="7"/>
  <c r="V1419" i="7"/>
  <c r="U1419" i="7"/>
  <c r="T1419" i="7"/>
  <c r="N1419" i="7"/>
  <c r="M1419" i="7"/>
  <c r="J1419" i="7"/>
  <c r="P1419" i="7" s="1"/>
  <c r="AH1418" i="7"/>
  <c r="AE1418" i="7"/>
  <c r="AD1418" i="7"/>
  <c r="AC1418" i="7"/>
  <c r="V1418" i="7"/>
  <c r="U1418" i="7"/>
  <c r="T1418" i="7"/>
  <c r="P1418" i="7"/>
  <c r="O1418" i="7"/>
  <c r="N1418" i="7"/>
  <c r="M1418" i="7"/>
  <c r="J1418" i="7"/>
  <c r="AH1417" i="7"/>
  <c r="AE1417" i="7"/>
  <c r="AD1417" i="7"/>
  <c r="AC1417" i="7"/>
  <c r="V1417" i="7"/>
  <c r="U1417" i="7"/>
  <c r="T1417" i="7"/>
  <c r="N1417" i="7"/>
  <c r="M1417" i="7"/>
  <c r="J1417" i="7"/>
  <c r="AH1416" i="7"/>
  <c r="AE1416" i="7"/>
  <c r="AD1416" i="7"/>
  <c r="AC1416" i="7"/>
  <c r="V1416" i="7"/>
  <c r="U1416" i="7"/>
  <c r="T1416" i="7"/>
  <c r="P1416" i="7"/>
  <c r="N1416" i="7"/>
  <c r="M1416" i="7"/>
  <c r="J1416" i="7"/>
  <c r="O1416" i="7" s="1"/>
  <c r="AH1415" i="7"/>
  <c r="AE1415" i="7"/>
  <c r="AD1415" i="7"/>
  <c r="AC1415" i="7"/>
  <c r="V1415" i="7"/>
  <c r="U1415" i="7"/>
  <c r="T1415" i="7"/>
  <c r="P1415" i="7"/>
  <c r="O1415" i="7"/>
  <c r="N1415" i="7"/>
  <c r="M1415" i="7"/>
  <c r="J1415" i="7"/>
  <c r="AH1414" i="7"/>
  <c r="AE1414" i="7"/>
  <c r="AD1414" i="7"/>
  <c r="AC1414" i="7"/>
  <c r="V1414" i="7"/>
  <c r="U1414" i="7"/>
  <c r="T1414" i="7"/>
  <c r="O1414" i="7"/>
  <c r="N1414" i="7"/>
  <c r="M1414" i="7"/>
  <c r="J1414" i="7"/>
  <c r="P1414" i="7" s="1"/>
  <c r="AH1413" i="7"/>
  <c r="AE1413" i="7"/>
  <c r="AD1413" i="7"/>
  <c r="AC1413" i="7"/>
  <c r="V1413" i="7"/>
  <c r="U1413" i="7"/>
  <c r="T1413" i="7"/>
  <c r="N1413" i="7"/>
  <c r="M1413" i="7"/>
  <c r="J1413" i="7"/>
  <c r="P1413" i="7" s="1"/>
  <c r="AH1412" i="7"/>
  <c r="AE1412" i="7"/>
  <c r="AD1412" i="7"/>
  <c r="AC1412" i="7"/>
  <c r="V1412" i="7"/>
  <c r="U1412" i="7"/>
  <c r="T1412" i="7"/>
  <c r="P1412" i="7"/>
  <c r="O1412" i="7"/>
  <c r="N1412" i="7"/>
  <c r="M1412" i="7"/>
  <c r="J1412" i="7"/>
  <c r="AH1411" i="7"/>
  <c r="AE1411" i="7"/>
  <c r="AD1411" i="7"/>
  <c r="AC1411" i="7"/>
  <c r="V1411" i="7"/>
  <c r="U1411" i="7"/>
  <c r="T1411" i="7"/>
  <c r="P1411" i="7"/>
  <c r="N1411" i="7"/>
  <c r="M1411" i="7"/>
  <c r="J1411" i="7"/>
  <c r="O1411" i="7" s="1"/>
  <c r="AH1410" i="7"/>
  <c r="AE1410" i="7"/>
  <c r="AD1410" i="7"/>
  <c r="AC1410" i="7"/>
  <c r="V1410" i="7"/>
  <c r="U1410" i="7"/>
  <c r="T1410" i="7"/>
  <c r="P1410" i="7"/>
  <c r="O1410" i="7"/>
  <c r="N1410" i="7"/>
  <c r="M1410" i="7"/>
  <c r="J1410" i="7"/>
  <c r="AH1409" i="7"/>
  <c r="AE1409" i="7"/>
  <c r="AD1409" i="7"/>
  <c r="AC1409" i="7"/>
  <c r="V1409" i="7"/>
  <c r="U1409" i="7"/>
  <c r="T1409" i="7"/>
  <c r="P1409" i="7"/>
  <c r="O1409" i="7"/>
  <c r="N1409" i="7"/>
  <c r="M1409" i="7"/>
  <c r="J1409" i="7"/>
  <c r="AH1408" i="7"/>
  <c r="AE1408" i="7"/>
  <c r="AD1408" i="7"/>
  <c r="AC1408" i="7"/>
  <c r="V1408" i="7"/>
  <c r="U1408" i="7"/>
  <c r="T1408" i="7"/>
  <c r="O1408" i="7"/>
  <c r="N1408" i="7"/>
  <c r="M1408" i="7"/>
  <c r="J1408" i="7"/>
  <c r="P1408" i="7" s="1"/>
  <c r="AH1407" i="7"/>
  <c r="AE1407" i="7"/>
  <c r="AD1407" i="7"/>
  <c r="AC1407" i="7"/>
  <c r="V1407" i="7"/>
  <c r="U1407" i="7"/>
  <c r="T1407" i="7"/>
  <c r="N1407" i="7"/>
  <c r="M1407" i="7"/>
  <c r="J1407" i="7"/>
  <c r="P1407" i="7" s="1"/>
  <c r="AH1406" i="7"/>
  <c r="AE1406" i="7"/>
  <c r="AD1406" i="7"/>
  <c r="AC1406" i="7"/>
  <c r="V1406" i="7"/>
  <c r="U1406" i="7"/>
  <c r="T1406" i="7"/>
  <c r="P1406" i="7"/>
  <c r="N1406" i="7"/>
  <c r="M1406" i="7"/>
  <c r="J1406" i="7"/>
  <c r="O1406" i="7" s="1"/>
  <c r="AH1405" i="7"/>
  <c r="AE1405" i="7"/>
  <c r="AD1405" i="7"/>
  <c r="AC1405" i="7"/>
  <c r="V1405" i="7"/>
  <c r="U1405" i="7"/>
  <c r="T1405" i="7"/>
  <c r="P1405" i="7"/>
  <c r="O1405" i="7"/>
  <c r="N1405" i="7"/>
  <c r="M1405" i="7"/>
  <c r="J1405" i="7"/>
  <c r="AH1404" i="7"/>
  <c r="AE1404" i="7"/>
  <c r="AD1404" i="7"/>
  <c r="AC1404" i="7"/>
  <c r="V1404" i="7"/>
  <c r="U1404" i="7"/>
  <c r="T1404" i="7"/>
  <c r="P1404" i="7"/>
  <c r="N1404" i="7"/>
  <c r="M1404" i="7"/>
  <c r="J1404" i="7"/>
  <c r="O1404" i="7" s="1"/>
  <c r="AH1403" i="7"/>
  <c r="AE1403" i="7"/>
  <c r="AD1403" i="7"/>
  <c r="AC1403" i="7"/>
  <c r="V1403" i="7"/>
  <c r="U1403" i="7"/>
  <c r="T1403" i="7"/>
  <c r="N1403" i="7"/>
  <c r="M1403" i="7"/>
  <c r="J1403" i="7"/>
  <c r="P1403" i="7" s="1"/>
  <c r="AH1402" i="7"/>
  <c r="AE1402" i="7"/>
  <c r="AD1402" i="7"/>
  <c r="AC1402" i="7"/>
  <c r="V1402" i="7"/>
  <c r="U1402" i="7"/>
  <c r="T1402" i="7"/>
  <c r="P1402" i="7"/>
  <c r="O1402" i="7"/>
  <c r="N1402" i="7"/>
  <c r="M1402" i="7"/>
  <c r="J1402" i="7"/>
  <c r="AH1401" i="7"/>
  <c r="AE1401" i="7"/>
  <c r="AD1401" i="7"/>
  <c r="AC1401" i="7"/>
  <c r="V1401" i="7"/>
  <c r="U1401" i="7"/>
  <c r="T1401" i="7"/>
  <c r="N1401" i="7"/>
  <c r="M1401" i="7"/>
  <c r="J1401" i="7"/>
  <c r="AH1400" i="7"/>
  <c r="AE1400" i="7"/>
  <c r="AD1400" i="7"/>
  <c r="AC1400" i="7"/>
  <c r="V1400" i="7"/>
  <c r="U1400" i="7"/>
  <c r="T1400" i="7"/>
  <c r="P1400" i="7"/>
  <c r="N1400" i="7"/>
  <c r="M1400" i="7"/>
  <c r="J1400" i="7"/>
  <c r="O1400" i="7" s="1"/>
  <c r="AH1399" i="7"/>
  <c r="AE1399" i="7"/>
  <c r="AD1399" i="7"/>
  <c r="AC1399" i="7"/>
  <c r="V1399" i="7"/>
  <c r="U1399" i="7"/>
  <c r="T1399" i="7"/>
  <c r="P1399" i="7"/>
  <c r="O1399" i="7"/>
  <c r="N1399" i="7"/>
  <c r="M1399" i="7"/>
  <c r="J1399" i="7"/>
  <c r="AH1398" i="7"/>
  <c r="AE1398" i="7"/>
  <c r="AD1398" i="7"/>
  <c r="AC1398" i="7"/>
  <c r="V1398" i="7"/>
  <c r="U1398" i="7"/>
  <c r="T1398" i="7"/>
  <c r="N1398" i="7"/>
  <c r="M1398" i="7"/>
  <c r="J1398" i="7"/>
  <c r="P1398" i="7" s="1"/>
  <c r="AH1397" i="7"/>
  <c r="AE1397" i="7"/>
  <c r="AD1397" i="7"/>
  <c r="AC1397" i="7"/>
  <c r="V1397" i="7"/>
  <c r="U1397" i="7"/>
  <c r="T1397" i="7"/>
  <c r="N1397" i="7"/>
  <c r="M1397" i="7"/>
  <c r="J1397" i="7"/>
  <c r="P1397" i="7" s="1"/>
  <c r="AH1396" i="7"/>
  <c r="AE1396" i="7"/>
  <c r="AD1396" i="7"/>
  <c r="AC1396" i="7"/>
  <c r="V1396" i="7"/>
  <c r="U1396" i="7"/>
  <c r="T1396" i="7"/>
  <c r="N1396" i="7"/>
  <c r="M1396" i="7"/>
  <c r="J1396" i="7"/>
  <c r="O1396" i="7" s="1"/>
  <c r="AH1395" i="7"/>
  <c r="AE1395" i="7"/>
  <c r="AD1395" i="7"/>
  <c r="AC1395" i="7"/>
  <c r="V1395" i="7"/>
  <c r="U1395" i="7"/>
  <c r="T1395" i="7"/>
  <c r="N1395" i="7"/>
  <c r="M1395" i="7"/>
  <c r="J1395" i="7"/>
  <c r="O1395" i="7" s="1"/>
  <c r="AH1394" i="7"/>
  <c r="AE1394" i="7"/>
  <c r="AD1394" i="7"/>
  <c r="AC1394" i="7"/>
  <c r="V1394" i="7"/>
  <c r="U1394" i="7"/>
  <c r="T1394" i="7"/>
  <c r="P1394" i="7"/>
  <c r="O1394" i="7"/>
  <c r="N1394" i="7"/>
  <c r="M1394" i="7"/>
  <c r="J1394" i="7"/>
  <c r="AH1393" i="7"/>
  <c r="AE1393" i="7"/>
  <c r="AD1393" i="7"/>
  <c r="AC1393" i="7"/>
  <c r="V1393" i="7"/>
  <c r="U1393" i="7"/>
  <c r="T1393" i="7"/>
  <c r="O1393" i="7"/>
  <c r="N1393" i="7"/>
  <c r="M1393" i="7"/>
  <c r="J1393" i="7"/>
  <c r="P1393" i="7" s="1"/>
  <c r="AH1392" i="7"/>
  <c r="AE1392" i="7"/>
  <c r="AD1392" i="7"/>
  <c r="AC1392" i="7"/>
  <c r="V1392" i="7"/>
  <c r="U1392" i="7"/>
  <c r="T1392" i="7"/>
  <c r="N1392" i="7"/>
  <c r="M1392" i="7"/>
  <c r="J1392" i="7"/>
  <c r="P1392" i="7" s="1"/>
  <c r="AH1391" i="7"/>
  <c r="AE1391" i="7"/>
  <c r="AD1391" i="7"/>
  <c r="AC1391" i="7"/>
  <c r="V1391" i="7"/>
  <c r="U1391" i="7"/>
  <c r="T1391" i="7"/>
  <c r="P1391" i="7"/>
  <c r="N1391" i="7"/>
  <c r="M1391" i="7"/>
  <c r="J1391" i="7"/>
  <c r="O1391" i="7" s="1"/>
  <c r="AH1390" i="7"/>
  <c r="AE1390" i="7"/>
  <c r="AD1390" i="7"/>
  <c r="AC1390" i="7"/>
  <c r="V1390" i="7"/>
  <c r="U1390" i="7"/>
  <c r="T1390" i="7"/>
  <c r="N1390" i="7"/>
  <c r="M1390" i="7"/>
  <c r="J1390" i="7"/>
  <c r="O1390" i="7" s="1"/>
  <c r="AH1389" i="7"/>
  <c r="AE1389" i="7"/>
  <c r="AD1389" i="7"/>
  <c r="AC1389" i="7"/>
  <c r="V1389" i="7"/>
  <c r="U1389" i="7"/>
  <c r="T1389" i="7"/>
  <c r="P1389" i="7"/>
  <c r="N1389" i="7"/>
  <c r="M1389" i="7"/>
  <c r="J1389" i="7"/>
  <c r="O1389" i="7" s="1"/>
  <c r="AH1388" i="7"/>
  <c r="AE1388" i="7"/>
  <c r="AD1388" i="7"/>
  <c r="AC1388" i="7"/>
  <c r="V1388" i="7"/>
  <c r="U1388" i="7"/>
  <c r="T1388" i="7"/>
  <c r="N1388" i="7"/>
  <c r="M1388" i="7"/>
  <c r="J1388" i="7"/>
  <c r="P1388" i="7" s="1"/>
  <c r="AH1387" i="7"/>
  <c r="AE1387" i="7"/>
  <c r="AD1387" i="7"/>
  <c r="AC1387" i="7"/>
  <c r="V1387" i="7"/>
  <c r="U1387" i="7"/>
  <c r="T1387" i="7"/>
  <c r="O1387" i="7"/>
  <c r="N1387" i="7"/>
  <c r="M1387" i="7"/>
  <c r="J1387" i="7"/>
  <c r="P1387" i="7" s="1"/>
  <c r="AH1386" i="7"/>
  <c r="AE1386" i="7"/>
  <c r="AD1386" i="7"/>
  <c r="AC1386" i="7"/>
  <c r="V1386" i="7"/>
  <c r="U1386" i="7"/>
  <c r="T1386" i="7"/>
  <c r="O1386" i="7"/>
  <c r="N1386" i="7"/>
  <c r="M1386" i="7"/>
  <c r="J1386" i="7"/>
  <c r="P1386" i="7" s="1"/>
  <c r="AH1385" i="7"/>
  <c r="AE1385" i="7"/>
  <c r="AD1385" i="7"/>
  <c r="AC1385" i="7"/>
  <c r="V1385" i="7"/>
  <c r="U1385" i="7"/>
  <c r="T1385" i="7"/>
  <c r="N1385" i="7"/>
  <c r="M1385" i="7"/>
  <c r="J1385" i="7"/>
  <c r="P1385" i="7" s="1"/>
  <c r="AH1384" i="7"/>
  <c r="AE1384" i="7"/>
  <c r="AD1384" i="7"/>
  <c r="AC1384" i="7"/>
  <c r="V1384" i="7"/>
  <c r="U1384" i="7"/>
  <c r="T1384" i="7"/>
  <c r="N1384" i="7"/>
  <c r="M1384" i="7"/>
  <c r="J1384" i="7"/>
  <c r="AH1383" i="7"/>
  <c r="AE1383" i="7"/>
  <c r="AD1383" i="7"/>
  <c r="AC1383" i="7"/>
  <c r="V1383" i="7"/>
  <c r="U1383" i="7"/>
  <c r="T1383" i="7"/>
  <c r="P1383" i="7"/>
  <c r="N1383" i="7"/>
  <c r="M1383" i="7"/>
  <c r="J1383" i="7"/>
  <c r="O1383" i="7" s="1"/>
  <c r="AH1382" i="7"/>
  <c r="AE1382" i="7"/>
  <c r="AD1382" i="7"/>
  <c r="AC1382" i="7"/>
  <c r="V1382" i="7"/>
  <c r="U1382" i="7"/>
  <c r="T1382" i="7"/>
  <c r="P1382" i="7"/>
  <c r="O1382" i="7"/>
  <c r="N1382" i="7"/>
  <c r="M1382" i="7"/>
  <c r="J1382" i="7"/>
  <c r="AH1381" i="7"/>
  <c r="AE1381" i="7"/>
  <c r="AD1381" i="7"/>
  <c r="AC1381" i="7"/>
  <c r="V1381" i="7"/>
  <c r="U1381" i="7"/>
  <c r="T1381" i="7"/>
  <c r="N1381" i="7"/>
  <c r="M1381" i="7"/>
  <c r="J1381" i="7"/>
  <c r="AH1380" i="7"/>
  <c r="AE1380" i="7"/>
  <c r="AD1380" i="7"/>
  <c r="AC1380" i="7"/>
  <c r="V1380" i="7"/>
  <c r="U1380" i="7"/>
  <c r="T1380" i="7"/>
  <c r="N1380" i="7"/>
  <c r="M1380" i="7"/>
  <c r="J1380" i="7"/>
  <c r="O1380" i="7" s="1"/>
  <c r="AH1379" i="7"/>
  <c r="AE1379" i="7"/>
  <c r="AD1379" i="7"/>
  <c r="AC1379" i="7"/>
  <c r="V1379" i="7"/>
  <c r="U1379" i="7"/>
  <c r="T1379" i="7"/>
  <c r="P1379" i="7"/>
  <c r="O1379" i="7"/>
  <c r="N1379" i="7"/>
  <c r="M1379" i="7"/>
  <c r="J1379" i="7"/>
  <c r="AH1378" i="7"/>
  <c r="AE1378" i="7"/>
  <c r="AD1378" i="7"/>
  <c r="AC1378" i="7"/>
  <c r="V1378" i="7"/>
  <c r="U1378" i="7"/>
  <c r="T1378" i="7"/>
  <c r="N1378" i="7"/>
  <c r="M1378" i="7"/>
  <c r="J1378" i="7"/>
  <c r="P1378" i="7" s="1"/>
  <c r="AH1377" i="7"/>
  <c r="AE1377" i="7"/>
  <c r="AD1377" i="7"/>
  <c r="AC1377" i="7"/>
  <c r="V1377" i="7"/>
  <c r="U1377" i="7"/>
  <c r="T1377" i="7"/>
  <c r="P1377" i="7"/>
  <c r="O1377" i="7"/>
  <c r="N1377" i="7"/>
  <c r="M1377" i="7"/>
  <c r="J1377" i="7"/>
  <c r="AH1376" i="7"/>
  <c r="AE1376" i="7"/>
  <c r="AD1376" i="7"/>
  <c r="AC1376" i="7"/>
  <c r="V1376" i="7"/>
  <c r="U1376" i="7"/>
  <c r="T1376" i="7"/>
  <c r="P1376" i="7"/>
  <c r="N1376" i="7"/>
  <c r="M1376" i="7"/>
  <c r="J1376" i="7"/>
  <c r="O1376" i="7" s="1"/>
  <c r="AH1375" i="7"/>
  <c r="AE1375" i="7"/>
  <c r="AD1375" i="7"/>
  <c r="AC1375" i="7"/>
  <c r="V1375" i="7"/>
  <c r="U1375" i="7"/>
  <c r="T1375" i="7"/>
  <c r="O1375" i="7"/>
  <c r="N1375" i="7"/>
  <c r="M1375" i="7"/>
  <c r="J1375" i="7"/>
  <c r="P1375" i="7" s="1"/>
  <c r="AH1374" i="7"/>
  <c r="AE1374" i="7"/>
  <c r="AD1374" i="7"/>
  <c r="AC1374" i="7"/>
  <c r="V1374" i="7"/>
  <c r="U1374" i="7"/>
  <c r="T1374" i="7"/>
  <c r="N1374" i="7"/>
  <c r="M1374" i="7"/>
  <c r="J1374" i="7"/>
  <c r="P1374" i="7" s="1"/>
  <c r="AH1373" i="7"/>
  <c r="AE1373" i="7"/>
  <c r="AD1373" i="7"/>
  <c r="AC1373" i="7"/>
  <c r="V1373" i="7"/>
  <c r="U1373" i="7"/>
  <c r="T1373" i="7"/>
  <c r="P1373" i="7"/>
  <c r="O1373" i="7"/>
  <c r="N1373" i="7"/>
  <c r="M1373" i="7"/>
  <c r="J1373" i="7"/>
  <c r="AH1372" i="7"/>
  <c r="AE1372" i="7"/>
  <c r="AD1372" i="7"/>
  <c r="AC1372" i="7"/>
  <c r="V1372" i="7"/>
  <c r="U1372" i="7"/>
  <c r="T1372" i="7"/>
  <c r="N1372" i="7"/>
  <c r="M1372" i="7"/>
  <c r="J1372" i="7"/>
  <c r="P1372" i="7" s="1"/>
  <c r="AH1371" i="7"/>
  <c r="AE1371" i="7"/>
  <c r="AD1371" i="7"/>
  <c r="AC1371" i="7"/>
  <c r="V1371" i="7"/>
  <c r="U1371" i="7"/>
  <c r="T1371" i="7"/>
  <c r="P1371" i="7"/>
  <c r="O1371" i="7"/>
  <c r="N1371" i="7"/>
  <c r="M1371" i="7"/>
  <c r="J1371" i="7"/>
  <c r="AH1370" i="7"/>
  <c r="AE1370" i="7"/>
  <c r="AD1370" i="7"/>
  <c r="AC1370" i="7"/>
  <c r="V1370" i="7"/>
  <c r="U1370" i="7"/>
  <c r="T1370" i="7"/>
  <c r="O1370" i="7"/>
  <c r="N1370" i="7"/>
  <c r="M1370" i="7"/>
  <c r="J1370" i="7"/>
  <c r="P1370" i="7" s="1"/>
  <c r="AH1369" i="7"/>
  <c r="AE1369" i="7"/>
  <c r="AD1369" i="7"/>
  <c r="AC1369" i="7"/>
  <c r="V1369" i="7"/>
  <c r="U1369" i="7"/>
  <c r="T1369" i="7"/>
  <c r="O1369" i="7"/>
  <c r="N1369" i="7"/>
  <c r="M1369" i="7"/>
  <c r="J1369" i="7"/>
  <c r="P1369" i="7" s="1"/>
  <c r="AH1368" i="7"/>
  <c r="AE1368" i="7"/>
  <c r="AD1368" i="7"/>
  <c r="AC1368" i="7"/>
  <c r="V1368" i="7"/>
  <c r="U1368" i="7"/>
  <c r="T1368" i="7"/>
  <c r="N1368" i="7"/>
  <c r="M1368" i="7"/>
  <c r="J1368" i="7"/>
  <c r="AH1367" i="7"/>
  <c r="AE1367" i="7"/>
  <c r="AD1367" i="7"/>
  <c r="AC1367" i="7"/>
  <c r="V1367" i="7"/>
  <c r="U1367" i="7"/>
  <c r="T1367" i="7"/>
  <c r="P1367" i="7"/>
  <c r="N1367" i="7"/>
  <c r="M1367" i="7"/>
  <c r="J1367" i="7"/>
  <c r="O1367" i="7" s="1"/>
  <c r="AH1366" i="7"/>
  <c r="AE1366" i="7"/>
  <c r="AD1366" i="7"/>
  <c r="AC1366" i="7"/>
  <c r="V1366" i="7"/>
  <c r="U1366" i="7"/>
  <c r="T1366" i="7"/>
  <c r="P1366" i="7"/>
  <c r="O1366" i="7"/>
  <c r="N1366" i="7"/>
  <c r="M1366" i="7"/>
  <c r="J1366" i="7"/>
  <c r="AH1365" i="7"/>
  <c r="AE1365" i="7"/>
  <c r="AD1365" i="7"/>
  <c r="AC1365" i="7"/>
  <c r="V1365" i="7"/>
  <c r="U1365" i="7"/>
  <c r="T1365" i="7"/>
  <c r="N1365" i="7"/>
  <c r="M1365" i="7"/>
  <c r="J1365" i="7"/>
  <c r="AH1364" i="7"/>
  <c r="AE1364" i="7"/>
  <c r="AD1364" i="7"/>
  <c r="AC1364" i="7"/>
  <c r="V1364" i="7"/>
  <c r="U1364" i="7"/>
  <c r="T1364" i="7"/>
  <c r="N1364" i="7"/>
  <c r="M1364" i="7"/>
  <c r="J1364" i="7"/>
  <c r="O1364" i="7" s="1"/>
  <c r="AH1363" i="7"/>
  <c r="AE1363" i="7"/>
  <c r="AD1363" i="7"/>
  <c r="AC1363" i="7"/>
  <c r="V1363" i="7"/>
  <c r="U1363" i="7"/>
  <c r="T1363" i="7"/>
  <c r="P1363" i="7"/>
  <c r="O1363" i="7"/>
  <c r="N1363" i="7"/>
  <c r="M1363" i="7"/>
  <c r="J1363" i="7"/>
  <c r="AH1362" i="7"/>
  <c r="AE1362" i="7"/>
  <c r="AD1362" i="7"/>
  <c r="AC1362" i="7"/>
  <c r="V1362" i="7"/>
  <c r="U1362" i="7"/>
  <c r="T1362" i="7"/>
  <c r="N1362" i="7"/>
  <c r="M1362" i="7"/>
  <c r="J1362" i="7"/>
  <c r="AH1361" i="7"/>
  <c r="AE1361" i="7"/>
  <c r="AD1361" i="7"/>
  <c r="AC1361" i="7"/>
  <c r="V1361" i="7"/>
  <c r="U1361" i="7"/>
  <c r="T1361" i="7"/>
  <c r="O1361" i="7"/>
  <c r="N1361" i="7"/>
  <c r="M1361" i="7"/>
  <c r="J1361" i="7"/>
  <c r="P1361" i="7" s="1"/>
  <c r="AH1360" i="7"/>
  <c r="AE1360" i="7"/>
  <c r="AD1360" i="7"/>
  <c r="AC1360" i="7"/>
  <c r="V1360" i="7"/>
  <c r="U1360" i="7"/>
  <c r="T1360" i="7"/>
  <c r="P1360" i="7"/>
  <c r="N1360" i="7"/>
  <c r="M1360" i="7"/>
  <c r="J1360" i="7"/>
  <c r="O1360" i="7" s="1"/>
  <c r="AH1359" i="7"/>
  <c r="AE1359" i="7"/>
  <c r="AD1359" i="7"/>
  <c r="AC1359" i="7"/>
  <c r="V1359" i="7"/>
  <c r="U1359" i="7"/>
  <c r="T1359" i="7"/>
  <c r="O1359" i="7"/>
  <c r="N1359" i="7"/>
  <c r="M1359" i="7"/>
  <c r="J1359" i="7"/>
  <c r="P1359" i="7" s="1"/>
  <c r="AH1358" i="7"/>
  <c r="AE1358" i="7"/>
  <c r="AD1358" i="7"/>
  <c r="AC1358" i="7"/>
  <c r="V1358" i="7"/>
  <c r="U1358" i="7"/>
  <c r="T1358" i="7"/>
  <c r="N1358" i="7"/>
  <c r="M1358" i="7"/>
  <c r="J1358" i="7"/>
  <c r="P1358" i="7" s="1"/>
  <c r="AH1357" i="7"/>
  <c r="AE1357" i="7"/>
  <c r="AD1357" i="7"/>
  <c r="AC1357" i="7"/>
  <c r="V1357" i="7"/>
  <c r="U1357" i="7"/>
  <c r="T1357" i="7"/>
  <c r="P1357" i="7"/>
  <c r="O1357" i="7"/>
  <c r="N1357" i="7"/>
  <c r="M1357" i="7"/>
  <c r="J1357" i="7"/>
  <c r="AH1356" i="7"/>
  <c r="AE1356" i="7"/>
  <c r="AD1356" i="7"/>
  <c r="AC1356" i="7"/>
  <c r="V1356" i="7"/>
  <c r="U1356" i="7"/>
  <c r="T1356" i="7"/>
  <c r="N1356" i="7"/>
  <c r="M1356" i="7"/>
  <c r="J1356" i="7"/>
  <c r="P1356" i="7" s="1"/>
  <c r="AH1355" i="7"/>
  <c r="AE1355" i="7"/>
  <c r="AD1355" i="7"/>
  <c r="AC1355" i="7"/>
  <c r="V1355" i="7"/>
  <c r="U1355" i="7"/>
  <c r="T1355" i="7"/>
  <c r="P1355" i="7"/>
  <c r="O1355" i="7"/>
  <c r="N1355" i="7"/>
  <c r="M1355" i="7"/>
  <c r="J1355" i="7"/>
  <c r="AH1354" i="7"/>
  <c r="AE1354" i="7"/>
  <c r="AD1354" i="7"/>
  <c r="AC1354" i="7"/>
  <c r="V1354" i="7"/>
  <c r="U1354" i="7"/>
  <c r="T1354" i="7"/>
  <c r="O1354" i="7"/>
  <c r="N1354" i="7"/>
  <c r="M1354" i="7"/>
  <c r="J1354" i="7"/>
  <c r="P1354" i="7" s="1"/>
  <c r="AH1353" i="7"/>
  <c r="AE1353" i="7"/>
  <c r="AD1353" i="7"/>
  <c r="AC1353" i="7"/>
  <c r="V1353" i="7"/>
  <c r="U1353" i="7"/>
  <c r="T1353" i="7"/>
  <c r="O1353" i="7"/>
  <c r="N1353" i="7"/>
  <c r="M1353" i="7"/>
  <c r="J1353" i="7"/>
  <c r="P1353" i="7" s="1"/>
  <c r="AH1352" i="7"/>
  <c r="AE1352" i="7"/>
  <c r="AD1352" i="7"/>
  <c r="AC1352" i="7"/>
  <c r="V1352" i="7"/>
  <c r="U1352" i="7"/>
  <c r="T1352" i="7"/>
  <c r="N1352" i="7"/>
  <c r="M1352" i="7"/>
  <c r="J1352" i="7"/>
  <c r="AH1351" i="7"/>
  <c r="AE1351" i="7"/>
  <c r="AD1351" i="7"/>
  <c r="AC1351" i="7"/>
  <c r="V1351" i="7"/>
  <c r="U1351" i="7"/>
  <c r="T1351" i="7"/>
  <c r="P1351" i="7"/>
  <c r="N1351" i="7"/>
  <c r="M1351" i="7"/>
  <c r="J1351" i="7"/>
  <c r="O1351" i="7" s="1"/>
  <c r="AH1350" i="7"/>
  <c r="AE1350" i="7"/>
  <c r="AD1350" i="7"/>
  <c r="AC1350" i="7"/>
  <c r="V1350" i="7"/>
  <c r="U1350" i="7"/>
  <c r="T1350" i="7"/>
  <c r="P1350" i="7"/>
  <c r="O1350" i="7"/>
  <c r="N1350" i="7"/>
  <c r="M1350" i="7"/>
  <c r="J1350" i="7"/>
  <c r="AH1349" i="7"/>
  <c r="AE1349" i="7"/>
  <c r="AD1349" i="7"/>
  <c r="AC1349" i="7"/>
  <c r="V1349" i="7"/>
  <c r="U1349" i="7"/>
  <c r="T1349" i="7"/>
  <c r="O1349" i="7"/>
  <c r="N1349" i="7"/>
  <c r="M1349" i="7"/>
  <c r="J1349" i="7"/>
  <c r="P1349" i="7" s="1"/>
  <c r="AH1348" i="7"/>
  <c r="AE1348" i="7"/>
  <c r="AD1348" i="7"/>
  <c r="AC1348" i="7"/>
  <c r="V1348" i="7"/>
  <c r="U1348" i="7"/>
  <c r="T1348" i="7"/>
  <c r="N1348" i="7"/>
  <c r="M1348" i="7"/>
  <c r="J1348" i="7"/>
  <c r="AH1347" i="7"/>
  <c r="AE1347" i="7"/>
  <c r="AD1347" i="7"/>
  <c r="AC1347" i="7"/>
  <c r="V1347" i="7"/>
  <c r="U1347" i="7"/>
  <c r="T1347" i="7"/>
  <c r="P1347" i="7"/>
  <c r="O1347" i="7"/>
  <c r="N1347" i="7"/>
  <c r="M1347" i="7"/>
  <c r="J1347" i="7"/>
  <c r="AH1346" i="7"/>
  <c r="AE1346" i="7"/>
  <c r="AD1346" i="7"/>
  <c r="AC1346" i="7"/>
  <c r="V1346" i="7"/>
  <c r="U1346" i="7"/>
  <c r="T1346" i="7"/>
  <c r="N1346" i="7"/>
  <c r="M1346" i="7"/>
  <c r="J1346" i="7"/>
  <c r="AH1345" i="7"/>
  <c r="AE1345" i="7"/>
  <c r="AD1345" i="7"/>
  <c r="AC1345" i="7"/>
  <c r="V1345" i="7"/>
  <c r="U1345" i="7"/>
  <c r="T1345" i="7"/>
  <c r="O1345" i="7"/>
  <c r="N1345" i="7"/>
  <c r="M1345" i="7"/>
  <c r="J1345" i="7"/>
  <c r="P1345" i="7" s="1"/>
  <c r="AH1344" i="7"/>
  <c r="AE1344" i="7"/>
  <c r="AD1344" i="7"/>
  <c r="AC1344" i="7"/>
  <c r="V1344" i="7"/>
  <c r="U1344" i="7"/>
  <c r="T1344" i="7"/>
  <c r="P1344" i="7"/>
  <c r="N1344" i="7"/>
  <c r="M1344" i="7"/>
  <c r="J1344" i="7"/>
  <c r="O1344" i="7" s="1"/>
  <c r="AH1343" i="7"/>
  <c r="AE1343" i="7"/>
  <c r="AD1343" i="7"/>
  <c r="AC1343" i="7"/>
  <c r="V1343" i="7"/>
  <c r="U1343" i="7"/>
  <c r="T1343" i="7"/>
  <c r="O1343" i="7"/>
  <c r="N1343" i="7"/>
  <c r="M1343" i="7"/>
  <c r="J1343" i="7"/>
  <c r="P1343" i="7" s="1"/>
  <c r="AH1342" i="7"/>
  <c r="AE1342" i="7"/>
  <c r="AD1342" i="7"/>
  <c r="AC1342" i="7"/>
  <c r="V1342" i="7"/>
  <c r="U1342" i="7"/>
  <c r="T1342" i="7"/>
  <c r="P1342" i="7"/>
  <c r="N1342" i="7"/>
  <c r="M1342" i="7"/>
  <c r="J1342" i="7"/>
  <c r="O1342" i="7" s="1"/>
  <c r="AH1341" i="7"/>
  <c r="AE1341" i="7"/>
  <c r="AD1341" i="7"/>
  <c r="AC1341" i="7"/>
  <c r="V1341" i="7"/>
  <c r="U1341" i="7"/>
  <c r="T1341" i="7"/>
  <c r="P1341" i="7"/>
  <c r="O1341" i="7"/>
  <c r="N1341" i="7"/>
  <c r="M1341" i="7"/>
  <c r="J1341" i="7"/>
  <c r="AH1340" i="7"/>
  <c r="AE1340" i="7"/>
  <c r="AD1340" i="7"/>
  <c r="AC1340" i="7"/>
  <c r="V1340" i="7"/>
  <c r="U1340" i="7"/>
  <c r="T1340" i="7"/>
  <c r="P1340" i="7"/>
  <c r="N1340" i="7"/>
  <c r="M1340" i="7"/>
  <c r="J1340" i="7"/>
  <c r="O1340" i="7" s="1"/>
  <c r="AH1339" i="7"/>
  <c r="AE1339" i="7"/>
  <c r="AD1339" i="7"/>
  <c r="AC1339" i="7"/>
  <c r="V1339" i="7"/>
  <c r="U1339" i="7"/>
  <c r="T1339" i="7"/>
  <c r="P1339" i="7"/>
  <c r="O1339" i="7"/>
  <c r="N1339" i="7"/>
  <c r="M1339" i="7"/>
  <c r="J1339" i="7"/>
  <c r="AH1338" i="7"/>
  <c r="AE1338" i="7"/>
  <c r="AD1338" i="7"/>
  <c r="AC1338" i="7"/>
  <c r="V1338" i="7"/>
  <c r="U1338" i="7"/>
  <c r="T1338" i="7"/>
  <c r="P1338" i="7"/>
  <c r="N1338" i="7"/>
  <c r="M1338" i="7"/>
  <c r="J1338" i="7"/>
  <c r="O1338" i="7" s="1"/>
  <c r="AH1337" i="7"/>
  <c r="AE1337" i="7"/>
  <c r="AD1337" i="7"/>
  <c r="AC1337" i="7"/>
  <c r="V1337" i="7"/>
  <c r="U1337" i="7"/>
  <c r="T1337" i="7"/>
  <c r="O1337" i="7"/>
  <c r="N1337" i="7"/>
  <c r="M1337" i="7"/>
  <c r="J1337" i="7"/>
  <c r="P1337" i="7" s="1"/>
  <c r="AH1336" i="7"/>
  <c r="AE1336" i="7"/>
  <c r="AD1336" i="7"/>
  <c r="AC1336" i="7"/>
  <c r="V1336" i="7"/>
  <c r="U1336" i="7"/>
  <c r="T1336" i="7"/>
  <c r="P1336" i="7"/>
  <c r="O1336" i="7"/>
  <c r="N1336" i="7"/>
  <c r="M1336" i="7"/>
  <c r="J1336" i="7"/>
  <c r="AH1335" i="7"/>
  <c r="AE1335" i="7"/>
  <c r="AD1335" i="7"/>
  <c r="AC1335" i="7"/>
  <c r="V1335" i="7"/>
  <c r="U1335" i="7"/>
  <c r="T1335" i="7"/>
  <c r="N1335" i="7"/>
  <c r="M1335" i="7"/>
  <c r="J1335" i="7"/>
  <c r="P1335" i="7" s="1"/>
  <c r="AH1334" i="7"/>
  <c r="AE1334" i="7"/>
  <c r="AD1334" i="7"/>
  <c r="AC1334" i="7"/>
  <c r="V1334" i="7"/>
  <c r="U1334" i="7"/>
  <c r="T1334" i="7"/>
  <c r="P1334" i="7"/>
  <c r="O1334" i="7"/>
  <c r="N1334" i="7"/>
  <c r="M1334" i="7"/>
  <c r="J1334" i="7"/>
  <c r="AH1333" i="7"/>
  <c r="AE1333" i="7"/>
  <c r="AD1333" i="7"/>
  <c r="AC1333" i="7"/>
  <c r="V1333" i="7"/>
  <c r="U1333" i="7"/>
  <c r="T1333" i="7"/>
  <c r="N1333" i="7"/>
  <c r="M1333" i="7"/>
  <c r="J1333" i="7"/>
  <c r="AH1332" i="7"/>
  <c r="AE1332" i="7"/>
  <c r="AD1332" i="7"/>
  <c r="AC1332" i="7"/>
  <c r="V1332" i="7"/>
  <c r="U1332" i="7"/>
  <c r="T1332" i="7"/>
  <c r="P1332" i="7"/>
  <c r="N1332" i="7"/>
  <c r="M1332" i="7"/>
  <c r="J1332" i="7"/>
  <c r="O1332" i="7" s="1"/>
  <c r="AH1331" i="7"/>
  <c r="AE1331" i="7"/>
  <c r="AD1331" i="7"/>
  <c r="AC1331" i="7"/>
  <c r="V1331" i="7"/>
  <c r="U1331" i="7"/>
  <c r="T1331" i="7"/>
  <c r="P1331" i="7"/>
  <c r="O1331" i="7"/>
  <c r="N1331" i="7"/>
  <c r="M1331" i="7"/>
  <c r="J1331" i="7"/>
  <c r="AH1330" i="7"/>
  <c r="AE1330" i="7"/>
  <c r="AD1330" i="7"/>
  <c r="AC1330" i="7"/>
  <c r="V1330" i="7"/>
  <c r="U1330" i="7"/>
  <c r="T1330" i="7"/>
  <c r="P1330" i="7"/>
  <c r="N1330" i="7"/>
  <c r="M1330" i="7"/>
  <c r="J1330" i="7"/>
  <c r="O1330" i="7" s="1"/>
  <c r="AH1329" i="7"/>
  <c r="AE1329" i="7"/>
  <c r="AD1329" i="7"/>
  <c r="AC1329" i="7"/>
  <c r="V1329" i="7"/>
  <c r="U1329" i="7"/>
  <c r="T1329" i="7"/>
  <c r="P1329" i="7"/>
  <c r="O1329" i="7"/>
  <c r="N1329" i="7"/>
  <c r="M1329" i="7"/>
  <c r="J1329" i="7"/>
  <c r="AH1328" i="7"/>
  <c r="AE1328" i="7"/>
  <c r="AD1328" i="7"/>
  <c r="AC1328" i="7"/>
  <c r="V1328" i="7"/>
  <c r="U1328" i="7"/>
  <c r="T1328" i="7"/>
  <c r="P1328" i="7"/>
  <c r="N1328" i="7"/>
  <c r="M1328" i="7"/>
  <c r="J1328" i="7"/>
  <c r="O1328" i="7" s="1"/>
  <c r="AH1327" i="7"/>
  <c r="AE1327" i="7"/>
  <c r="AD1327" i="7"/>
  <c r="AC1327" i="7"/>
  <c r="V1327" i="7"/>
  <c r="U1327" i="7"/>
  <c r="T1327" i="7"/>
  <c r="O1327" i="7"/>
  <c r="N1327" i="7"/>
  <c r="M1327" i="7"/>
  <c r="J1327" i="7"/>
  <c r="P1327" i="7" s="1"/>
  <c r="AH1326" i="7"/>
  <c r="AE1326" i="7"/>
  <c r="AD1326" i="7"/>
  <c r="AC1326" i="7"/>
  <c r="V1326" i="7"/>
  <c r="U1326" i="7"/>
  <c r="T1326" i="7"/>
  <c r="N1326" i="7"/>
  <c r="M1326" i="7"/>
  <c r="J1326" i="7"/>
  <c r="P1326" i="7" s="1"/>
  <c r="AH1325" i="7"/>
  <c r="AE1325" i="7"/>
  <c r="AD1325" i="7"/>
  <c r="AC1325" i="7"/>
  <c r="V1325" i="7"/>
  <c r="U1325" i="7"/>
  <c r="T1325" i="7"/>
  <c r="O1325" i="7"/>
  <c r="N1325" i="7"/>
  <c r="M1325" i="7"/>
  <c r="J1325" i="7"/>
  <c r="P1325" i="7" s="1"/>
  <c r="AH1324" i="7"/>
  <c r="AE1324" i="7"/>
  <c r="AD1324" i="7"/>
  <c r="AC1324" i="7"/>
  <c r="V1324" i="7"/>
  <c r="U1324" i="7"/>
  <c r="T1324" i="7"/>
  <c r="N1324" i="7"/>
  <c r="M1324" i="7"/>
  <c r="J1324" i="7"/>
  <c r="P1324" i="7" s="1"/>
  <c r="AH1323" i="7"/>
  <c r="AE1323" i="7"/>
  <c r="AD1323" i="7"/>
  <c r="AC1323" i="7"/>
  <c r="V1323" i="7"/>
  <c r="U1323" i="7"/>
  <c r="T1323" i="7"/>
  <c r="N1323" i="7"/>
  <c r="M1323" i="7"/>
  <c r="J1323" i="7"/>
  <c r="P1323" i="7" s="1"/>
  <c r="AH1322" i="7"/>
  <c r="AE1322" i="7"/>
  <c r="AD1322" i="7"/>
  <c r="AC1322" i="7"/>
  <c r="V1322" i="7"/>
  <c r="U1322" i="7"/>
  <c r="T1322" i="7"/>
  <c r="P1322" i="7"/>
  <c r="O1322" i="7"/>
  <c r="N1322" i="7"/>
  <c r="M1322" i="7"/>
  <c r="J1322" i="7"/>
  <c r="AH1321" i="7"/>
  <c r="AE1321" i="7"/>
  <c r="AD1321" i="7"/>
  <c r="AC1321" i="7"/>
  <c r="V1321" i="7"/>
  <c r="U1321" i="7"/>
  <c r="T1321" i="7"/>
  <c r="P1321" i="7"/>
  <c r="O1321" i="7"/>
  <c r="N1321" i="7"/>
  <c r="M1321" i="7"/>
  <c r="J1321" i="7"/>
  <c r="AH1320" i="7"/>
  <c r="AE1320" i="7"/>
  <c r="AD1320" i="7"/>
  <c r="AC1320" i="7"/>
  <c r="V1320" i="7"/>
  <c r="U1320" i="7"/>
  <c r="T1320" i="7"/>
  <c r="O1320" i="7"/>
  <c r="N1320" i="7"/>
  <c r="M1320" i="7"/>
  <c r="J1320" i="7"/>
  <c r="P1320" i="7" s="1"/>
  <c r="AH1319" i="7"/>
  <c r="AE1319" i="7"/>
  <c r="AD1319" i="7"/>
  <c r="AC1319" i="7"/>
  <c r="V1319" i="7"/>
  <c r="U1319" i="7"/>
  <c r="T1319" i="7"/>
  <c r="N1319" i="7"/>
  <c r="M1319" i="7"/>
  <c r="J1319" i="7"/>
  <c r="AH1318" i="7"/>
  <c r="AE1318" i="7"/>
  <c r="AD1318" i="7"/>
  <c r="AC1318" i="7"/>
  <c r="V1318" i="7"/>
  <c r="U1318" i="7"/>
  <c r="T1318" i="7"/>
  <c r="P1318" i="7"/>
  <c r="N1318" i="7"/>
  <c r="M1318" i="7"/>
  <c r="J1318" i="7"/>
  <c r="O1318" i="7" s="1"/>
  <c r="AH1317" i="7"/>
  <c r="AE1317" i="7"/>
  <c r="AD1317" i="7"/>
  <c r="AC1317" i="7"/>
  <c r="V1317" i="7"/>
  <c r="U1317" i="7"/>
  <c r="T1317" i="7"/>
  <c r="P1317" i="7"/>
  <c r="N1317" i="7"/>
  <c r="M1317" i="7"/>
  <c r="J1317" i="7"/>
  <c r="O1317" i="7" s="1"/>
  <c r="AH1316" i="7"/>
  <c r="AE1316" i="7"/>
  <c r="AD1316" i="7"/>
  <c r="AC1316" i="7"/>
  <c r="V1316" i="7"/>
  <c r="U1316" i="7"/>
  <c r="T1316" i="7"/>
  <c r="P1316" i="7"/>
  <c r="N1316" i="7"/>
  <c r="M1316" i="7"/>
  <c r="J1316" i="7"/>
  <c r="O1316" i="7" s="1"/>
  <c r="AH1315" i="7"/>
  <c r="AE1315" i="7"/>
  <c r="AD1315" i="7"/>
  <c r="AC1315" i="7"/>
  <c r="V1315" i="7"/>
  <c r="U1315" i="7"/>
  <c r="T1315" i="7"/>
  <c r="P1315" i="7"/>
  <c r="O1315" i="7"/>
  <c r="N1315" i="7"/>
  <c r="M1315" i="7"/>
  <c r="J1315" i="7"/>
  <c r="AH1314" i="7"/>
  <c r="AE1314" i="7"/>
  <c r="AD1314" i="7"/>
  <c r="AC1314" i="7"/>
  <c r="V1314" i="7"/>
  <c r="U1314" i="7"/>
  <c r="T1314" i="7"/>
  <c r="N1314" i="7"/>
  <c r="M1314" i="7"/>
  <c r="J1314" i="7"/>
  <c r="P1314" i="7" s="1"/>
  <c r="AH1313" i="7"/>
  <c r="AE1313" i="7"/>
  <c r="AD1313" i="7"/>
  <c r="AC1313" i="7"/>
  <c r="V1313" i="7"/>
  <c r="U1313" i="7"/>
  <c r="T1313" i="7"/>
  <c r="N1313" i="7"/>
  <c r="M1313" i="7"/>
  <c r="J1313" i="7"/>
  <c r="AH1312" i="7"/>
  <c r="AE1312" i="7"/>
  <c r="AD1312" i="7"/>
  <c r="AC1312" i="7"/>
  <c r="V1312" i="7"/>
  <c r="U1312" i="7"/>
  <c r="T1312" i="7"/>
  <c r="P1312" i="7"/>
  <c r="N1312" i="7"/>
  <c r="M1312" i="7"/>
  <c r="J1312" i="7"/>
  <c r="O1312" i="7" s="1"/>
  <c r="AH1311" i="7"/>
  <c r="AE1311" i="7"/>
  <c r="AD1311" i="7"/>
  <c r="AC1311" i="7"/>
  <c r="V1311" i="7"/>
  <c r="U1311" i="7"/>
  <c r="T1311" i="7"/>
  <c r="P1311" i="7"/>
  <c r="O1311" i="7"/>
  <c r="N1311" i="7"/>
  <c r="M1311" i="7"/>
  <c r="J1311" i="7"/>
  <c r="AH1310" i="7"/>
  <c r="AE1310" i="7"/>
  <c r="AD1310" i="7"/>
  <c r="AC1310" i="7"/>
  <c r="V1310" i="7"/>
  <c r="U1310" i="7"/>
  <c r="T1310" i="7"/>
  <c r="N1310" i="7"/>
  <c r="M1310" i="7"/>
  <c r="J1310" i="7"/>
  <c r="P1310" i="7" s="1"/>
  <c r="AH1309" i="7"/>
  <c r="AE1309" i="7"/>
  <c r="AD1309" i="7"/>
  <c r="AC1309" i="7"/>
  <c r="V1309" i="7"/>
  <c r="U1309" i="7"/>
  <c r="T1309" i="7"/>
  <c r="O1309" i="7"/>
  <c r="N1309" i="7"/>
  <c r="M1309" i="7"/>
  <c r="J1309" i="7"/>
  <c r="P1309" i="7" s="1"/>
  <c r="AH1308" i="7"/>
  <c r="AE1308" i="7"/>
  <c r="AD1308" i="7"/>
  <c r="AC1308" i="7"/>
  <c r="V1308" i="7"/>
  <c r="U1308" i="7"/>
  <c r="T1308" i="7"/>
  <c r="N1308" i="7"/>
  <c r="M1308" i="7"/>
  <c r="J1308" i="7"/>
  <c r="P1308" i="7" s="1"/>
  <c r="AH1307" i="7"/>
  <c r="AE1307" i="7"/>
  <c r="AD1307" i="7"/>
  <c r="AC1307" i="7"/>
  <c r="V1307" i="7"/>
  <c r="U1307" i="7"/>
  <c r="T1307" i="7"/>
  <c r="N1307" i="7"/>
  <c r="M1307" i="7"/>
  <c r="J1307" i="7"/>
  <c r="P1307" i="7" s="1"/>
  <c r="AH1306" i="7"/>
  <c r="AE1306" i="7"/>
  <c r="AD1306" i="7"/>
  <c r="AC1306" i="7"/>
  <c r="V1306" i="7"/>
  <c r="U1306" i="7"/>
  <c r="T1306" i="7"/>
  <c r="P1306" i="7"/>
  <c r="O1306" i="7"/>
  <c r="N1306" i="7"/>
  <c r="M1306" i="7"/>
  <c r="J1306" i="7"/>
  <c r="AH1305" i="7"/>
  <c r="AE1305" i="7"/>
  <c r="AD1305" i="7"/>
  <c r="AC1305" i="7"/>
  <c r="V1305" i="7"/>
  <c r="U1305" i="7"/>
  <c r="T1305" i="7"/>
  <c r="P1305" i="7"/>
  <c r="O1305" i="7"/>
  <c r="N1305" i="7"/>
  <c r="M1305" i="7"/>
  <c r="J1305" i="7"/>
  <c r="AH1304" i="7"/>
  <c r="AE1304" i="7"/>
  <c r="AD1304" i="7"/>
  <c r="AC1304" i="7"/>
  <c r="V1304" i="7"/>
  <c r="U1304" i="7"/>
  <c r="T1304" i="7"/>
  <c r="O1304" i="7"/>
  <c r="N1304" i="7"/>
  <c r="M1304" i="7"/>
  <c r="J1304" i="7"/>
  <c r="P1304" i="7" s="1"/>
  <c r="AH1303" i="7"/>
  <c r="AE1303" i="7"/>
  <c r="AD1303" i="7"/>
  <c r="AC1303" i="7"/>
  <c r="V1303" i="7"/>
  <c r="U1303" i="7"/>
  <c r="T1303" i="7"/>
  <c r="N1303" i="7"/>
  <c r="M1303" i="7"/>
  <c r="J1303" i="7"/>
  <c r="AH1302" i="7"/>
  <c r="AE1302" i="7"/>
  <c r="AD1302" i="7"/>
  <c r="AC1302" i="7"/>
  <c r="V1302" i="7"/>
  <c r="U1302" i="7"/>
  <c r="T1302" i="7"/>
  <c r="P1302" i="7"/>
  <c r="N1302" i="7"/>
  <c r="M1302" i="7"/>
  <c r="J1302" i="7"/>
  <c r="O1302" i="7" s="1"/>
  <c r="AH1301" i="7"/>
  <c r="AE1301" i="7"/>
  <c r="AD1301" i="7"/>
  <c r="AC1301" i="7"/>
  <c r="V1301" i="7"/>
  <c r="U1301" i="7"/>
  <c r="T1301" i="7"/>
  <c r="P1301" i="7"/>
  <c r="N1301" i="7"/>
  <c r="M1301" i="7"/>
  <c r="J1301" i="7"/>
  <c r="O1301" i="7" s="1"/>
  <c r="AH1300" i="7"/>
  <c r="AE1300" i="7"/>
  <c r="AD1300" i="7"/>
  <c r="AC1300" i="7"/>
  <c r="V1300" i="7"/>
  <c r="U1300" i="7"/>
  <c r="T1300" i="7"/>
  <c r="P1300" i="7"/>
  <c r="N1300" i="7"/>
  <c r="M1300" i="7"/>
  <c r="J1300" i="7"/>
  <c r="O1300" i="7" s="1"/>
  <c r="AH1299" i="7"/>
  <c r="AE1299" i="7"/>
  <c r="AD1299" i="7"/>
  <c r="AC1299" i="7"/>
  <c r="V1299" i="7"/>
  <c r="U1299" i="7"/>
  <c r="T1299" i="7"/>
  <c r="P1299" i="7"/>
  <c r="O1299" i="7"/>
  <c r="N1299" i="7"/>
  <c r="M1299" i="7"/>
  <c r="J1299" i="7"/>
  <c r="AH1298" i="7"/>
  <c r="AE1298" i="7"/>
  <c r="AD1298" i="7"/>
  <c r="AC1298" i="7"/>
  <c r="V1298" i="7"/>
  <c r="U1298" i="7"/>
  <c r="T1298" i="7"/>
  <c r="N1298" i="7"/>
  <c r="M1298" i="7"/>
  <c r="J1298" i="7"/>
  <c r="P1298" i="7" s="1"/>
  <c r="AH1297" i="7"/>
  <c r="AE1297" i="7"/>
  <c r="AD1297" i="7"/>
  <c r="AC1297" i="7"/>
  <c r="V1297" i="7"/>
  <c r="U1297" i="7"/>
  <c r="T1297" i="7"/>
  <c r="N1297" i="7"/>
  <c r="M1297" i="7"/>
  <c r="J1297" i="7"/>
  <c r="AH1296" i="7"/>
  <c r="AE1296" i="7"/>
  <c r="AD1296" i="7"/>
  <c r="AC1296" i="7"/>
  <c r="V1296" i="7"/>
  <c r="U1296" i="7"/>
  <c r="T1296" i="7"/>
  <c r="P1296" i="7"/>
  <c r="N1296" i="7"/>
  <c r="M1296" i="7"/>
  <c r="J1296" i="7"/>
  <c r="O1296" i="7" s="1"/>
  <c r="AH1295" i="7"/>
  <c r="AE1295" i="7"/>
  <c r="AD1295" i="7"/>
  <c r="AC1295" i="7"/>
  <c r="V1295" i="7"/>
  <c r="U1295" i="7"/>
  <c r="T1295" i="7"/>
  <c r="P1295" i="7"/>
  <c r="O1295" i="7"/>
  <c r="N1295" i="7"/>
  <c r="M1295" i="7"/>
  <c r="J1295" i="7"/>
  <c r="AH1294" i="7"/>
  <c r="AE1294" i="7"/>
  <c r="AD1294" i="7"/>
  <c r="AC1294" i="7"/>
  <c r="V1294" i="7"/>
  <c r="U1294" i="7"/>
  <c r="T1294" i="7"/>
  <c r="N1294" i="7"/>
  <c r="M1294" i="7"/>
  <c r="J1294" i="7"/>
  <c r="AH1293" i="7"/>
  <c r="AE1293" i="7"/>
  <c r="AD1293" i="7"/>
  <c r="AC1293" i="7"/>
  <c r="V1293" i="7"/>
  <c r="U1293" i="7"/>
  <c r="T1293" i="7"/>
  <c r="O1293" i="7"/>
  <c r="N1293" i="7"/>
  <c r="M1293" i="7"/>
  <c r="J1293" i="7"/>
  <c r="P1293" i="7" s="1"/>
  <c r="AH1292" i="7"/>
  <c r="AE1292" i="7"/>
  <c r="AD1292" i="7"/>
  <c r="AC1292" i="7"/>
  <c r="V1292" i="7"/>
  <c r="U1292" i="7"/>
  <c r="T1292" i="7"/>
  <c r="P1292" i="7"/>
  <c r="N1292" i="7"/>
  <c r="M1292" i="7"/>
  <c r="J1292" i="7"/>
  <c r="O1292" i="7" s="1"/>
  <c r="AH1291" i="7"/>
  <c r="AE1291" i="7"/>
  <c r="AD1291" i="7"/>
  <c r="AC1291" i="7"/>
  <c r="V1291" i="7"/>
  <c r="U1291" i="7"/>
  <c r="T1291" i="7"/>
  <c r="N1291" i="7"/>
  <c r="M1291" i="7"/>
  <c r="J1291" i="7"/>
  <c r="AH1290" i="7"/>
  <c r="AE1290" i="7"/>
  <c r="AD1290" i="7"/>
  <c r="AC1290" i="7"/>
  <c r="V1290" i="7"/>
  <c r="U1290" i="7"/>
  <c r="T1290" i="7"/>
  <c r="P1290" i="7"/>
  <c r="O1290" i="7"/>
  <c r="N1290" i="7"/>
  <c r="M1290" i="7"/>
  <c r="J1290" i="7"/>
  <c r="AH1289" i="7"/>
  <c r="AE1289" i="7"/>
  <c r="AD1289" i="7"/>
  <c r="AC1289" i="7"/>
  <c r="V1289" i="7"/>
  <c r="U1289" i="7"/>
  <c r="T1289" i="7"/>
  <c r="P1289" i="7"/>
  <c r="O1289" i="7"/>
  <c r="N1289" i="7"/>
  <c r="M1289" i="7"/>
  <c r="J1289" i="7"/>
  <c r="AH1288" i="7"/>
  <c r="AE1288" i="7"/>
  <c r="AD1288" i="7"/>
  <c r="AC1288" i="7"/>
  <c r="V1288" i="7"/>
  <c r="U1288" i="7"/>
  <c r="T1288" i="7"/>
  <c r="O1288" i="7"/>
  <c r="N1288" i="7"/>
  <c r="M1288" i="7"/>
  <c r="J1288" i="7"/>
  <c r="P1288" i="7" s="1"/>
  <c r="AH1287" i="7"/>
  <c r="AE1287" i="7"/>
  <c r="AD1287" i="7"/>
  <c r="AC1287" i="7"/>
  <c r="V1287" i="7"/>
  <c r="U1287" i="7"/>
  <c r="T1287" i="7"/>
  <c r="O1287" i="7"/>
  <c r="N1287" i="7"/>
  <c r="M1287" i="7"/>
  <c r="J1287" i="7"/>
  <c r="P1287" i="7" s="1"/>
  <c r="AH1286" i="7"/>
  <c r="AE1286" i="7"/>
  <c r="AD1286" i="7"/>
  <c r="AC1286" i="7"/>
  <c r="V1286" i="7"/>
  <c r="U1286" i="7"/>
  <c r="T1286" i="7"/>
  <c r="N1286" i="7"/>
  <c r="M1286" i="7"/>
  <c r="J1286" i="7"/>
  <c r="AH1285" i="7"/>
  <c r="AE1285" i="7"/>
  <c r="AD1285" i="7"/>
  <c r="AC1285" i="7"/>
  <c r="V1285" i="7"/>
  <c r="U1285" i="7"/>
  <c r="T1285" i="7"/>
  <c r="P1285" i="7"/>
  <c r="O1285" i="7"/>
  <c r="N1285" i="7"/>
  <c r="M1285" i="7"/>
  <c r="J1285" i="7"/>
  <c r="AH1284" i="7"/>
  <c r="AE1284" i="7"/>
  <c r="AD1284" i="7"/>
  <c r="AC1284" i="7"/>
  <c r="V1284" i="7"/>
  <c r="U1284" i="7"/>
  <c r="T1284" i="7"/>
  <c r="P1284" i="7"/>
  <c r="O1284" i="7"/>
  <c r="N1284" i="7"/>
  <c r="M1284" i="7"/>
  <c r="J1284" i="7"/>
  <c r="AH1283" i="7"/>
  <c r="AE1283" i="7"/>
  <c r="AD1283" i="7"/>
  <c r="AC1283" i="7"/>
  <c r="V1283" i="7"/>
  <c r="U1283" i="7"/>
  <c r="T1283" i="7"/>
  <c r="P1283" i="7"/>
  <c r="O1283" i="7"/>
  <c r="N1283" i="7"/>
  <c r="M1283" i="7"/>
  <c r="J1283" i="7"/>
  <c r="AH1282" i="7"/>
  <c r="AE1282" i="7"/>
  <c r="AD1282" i="7"/>
  <c r="AC1282" i="7"/>
  <c r="V1282" i="7"/>
  <c r="U1282" i="7"/>
  <c r="T1282" i="7"/>
  <c r="O1282" i="7"/>
  <c r="N1282" i="7"/>
  <c r="M1282" i="7"/>
  <c r="J1282" i="7"/>
  <c r="P1282" i="7" s="1"/>
  <c r="AH1281" i="7"/>
  <c r="AE1281" i="7"/>
  <c r="AD1281" i="7"/>
  <c r="AC1281" i="7"/>
  <c r="V1281" i="7"/>
  <c r="U1281" i="7"/>
  <c r="T1281" i="7"/>
  <c r="P1281" i="7"/>
  <c r="N1281" i="7"/>
  <c r="M1281" i="7"/>
  <c r="J1281" i="7"/>
  <c r="O1281" i="7" s="1"/>
  <c r="AH1280" i="7"/>
  <c r="AE1280" i="7"/>
  <c r="AD1280" i="7"/>
  <c r="AC1280" i="7"/>
  <c r="V1280" i="7"/>
  <c r="U1280" i="7"/>
  <c r="T1280" i="7"/>
  <c r="P1280" i="7"/>
  <c r="N1280" i="7"/>
  <c r="M1280" i="7"/>
  <c r="J1280" i="7"/>
  <c r="O1280" i="7" s="1"/>
  <c r="AH1279" i="7"/>
  <c r="AE1279" i="7"/>
  <c r="AD1279" i="7"/>
  <c r="AC1279" i="7"/>
  <c r="V1279" i="7"/>
  <c r="U1279" i="7"/>
  <c r="T1279" i="7"/>
  <c r="P1279" i="7"/>
  <c r="O1279" i="7"/>
  <c r="N1279" i="7"/>
  <c r="M1279" i="7"/>
  <c r="J1279" i="7"/>
  <c r="AH1278" i="7"/>
  <c r="AE1278" i="7"/>
  <c r="AD1278" i="7"/>
  <c r="AC1278" i="7"/>
  <c r="V1278" i="7"/>
  <c r="U1278" i="7"/>
  <c r="T1278" i="7"/>
  <c r="N1278" i="7"/>
  <c r="M1278" i="7"/>
  <c r="J1278" i="7"/>
  <c r="P1278" i="7" s="1"/>
  <c r="AH1277" i="7"/>
  <c r="AE1277" i="7"/>
  <c r="AD1277" i="7"/>
  <c r="AC1277" i="7"/>
  <c r="V1277" i="7"/>
  <c r="U1277" i="7"/>
  <c r="T1277" i="7"/>
  <c r="O1277" i="7"/>
  <c r="N1277" i="7"/>
  <c r="M1277" i="7"/>
  <c r="J1277" i="7"/>
  <c r="P1277" i="7" s="1"/>
  <c r="AH1276" i="7"/>
  <c r="AE1276" i="7"/>
  <c r="AD1276" i="7"/>
  <c r="AC1276" i="7"/>
  <c r="V1276" i="7"/>
  <c r="U1276" i="7"/>
  <c r="T1276" i="7"/>
  <c r="N1276" i="7"/>
  <c r="M1276" i="7"/>
  <c r="J1276" i="7"/>
  <c r="P1276" i="7" s="1"/>
  <c r="AH1275" i="7"/>
  <c r="AE1275" i="7"/>
  <c r="AD1275" i="7"/>
  <c r="AC1275" i="7"/>
  <c r="V1275" i="7"/>
  <c r="U1275" i="7"/>
  <c r="T1275" i="7"/>
  <c r="N1275" i="7"/>
  <c r="M1275" i="7"/>
  <c r="J1275" i="7"/>
  <c r="P1275" i="7" s="1"/>
  <c r="AH1274" i="7"/>
  <c r="AE1274" i="7"/>
  <c r="AD1274" i="7"/>
  <c r="AC1274" i="7"/>
  <c r="V1274" i="7"/>
  <c r="U1274" i="7"/>
  <c r="T1274" i="7"/>
  <c r="P1274" i="7"/>
  <c r="N1274" i="7"/>
  <c r="M1274" i="7"/>
  <c r="J1274" i="7"/>
  <c r="O1274" i="7" s="1"/>
  <c r="AH1273" i="7"/>
  <c r="AE1273" i="7"/>
  <c r="AD1273" i="7"/>
  <c r="AC1273" i="7"/>
  <c r="V1273" i="7"/>
  <c r="U1273" i="7"/>
  <c r="T1273" i="7"/>
  <c r="P1273" i="7"/>
  <c r="O1273" i="7"/>
  <c r="N1273" i="7"/>
  <c r="M1273" i="7"/>
  <c r="J1273" i="7"/>
  <c r="AH1272" i="7"/>
  <c r="AE1272" i="7"/>
  <c r="AD1272" i="7"/>
  <c r="AC1272" i="7"/>
  <c r="V1272" i="7"/>
  <c r="U1272" i="7"/>
  <c r="T1272" i="7"/>
  <c r="N1272" i="7"/>
  <c r="M1272" i="7"/>
  <c r="J1272" i="7"/>
  <c r="P1272" i="7" s="1"/>
  <c r="AH1271" i="7"/>
  <c r="AE1271" i="7"/>
  <c r="AD1271" i="7"/>
  <c r="AC1271" i="7"/>
  <c r="V1271" i="7"/>
  <c r="U1271" i="7"/>
  <c r="T1271" i="7"/>
  <c r="O1271" i="7"/>
  <c r="N1271" i="7"/>
  <c r="M1271" i="7"/>
  <c r="J1271" i="7"/>
  <c r="P1271" i="7" s="1"/>
  <c r="AH1270" i="7"/>
  <c r="AE1270" i="7"/>
  <c r="AD1270" i="7"/>
  <c r="AC1270" i="7"/>
  <c r="V1270" i="7"/>
  <c r="U1270" i="7"/>
  <c r="T1270" i="7"/>
  <c r="P1270" i="7"/>
  <c r="O1270" i="7"/>
  <c r="N1270" i="7"/>
  <c r="M1270" i="7"/>
  <c r="J1270" i="7"/>
  <c r="AH1269" i="7"/>
  <c r="AE1269" i="7"/>
  <c r="AD1269" i="7"/>
  <c r="AC1269" i="7"/>
  <c r="V1269" i="7"/>
  <c r="U1269" i="7"/>
  <c r="T1269" i="7"/>
  <c r="O1269" i="7"/>
  <c r="N1269" i="7"/>
  <c r="M1269" i="7"/>
  <c r="J1269" i="7"/>
  <c r="P1269" i="7" s="1"/>
  <c r="AH1268" i="7"/>
  <c r="AE1268" i="7"/>
  <c r="AD1268" i="7"/>
  <c r="AC1268" i="7"/>
  <c r="V1268" i="7"/>
  <c r="U1268" i="7"/>
  <c r="T1268" i="7"/>
  <c r="N1268" i="7"/>
  <c r="M1268" i="7"/>
  <c r="J1268" i="7"/>
  <c r="AH1267" i="7"/>
  <c r="AE1267" i="7"/>
  <c r="AD1267" i="7"/>
  <c r="AC1267" i="7"/>
  <c r="V1267" i="7"/>
  <c r="U1267" i="7"/>
  <c r="T1267" i="7"/>
  <c r="P1267" i="7"/>
  <c r="O1267" i="7"/>
  <c r="N1267" i="7"/>
  <c r="M1267" i="7"/>
  <c r="J1267" i="7"/>
  <c r="AH1266" i="7"/>
  <c r="AE1266" i="7"/>
  <c r="AD1266" i="7"/>
  <c r="AC1266" i="7"/>
  <c r="V1266" i="7"/>
  <c r="U1266" i="7"/>
  <c r="T1266" i="7"/>
  <c r="P1266" i="7"/>
  <c r="O1266" i="7"/>
  <c r="N1266" i="7"/>
  <c r="M1266" i="7"/>
  <c r="J1266" i="7"/>
  <c r="AH1265" i="7"/>
  <c r="AE1265" i="7"/>
  <c r="AD1265" i="7"/>
  <c r="AC1265" i="7"/>
  <c r="V1265" i="7"/>
  <c r="U1265" i="7"/>
  <c r="T1265" i="7"/>
  <c r="N1265" i="7"/>
  <c r="M1265" i="7"/>
  <c r="J1265" i="7"/>
  <c r="AH1264" i="7"/>
  <c r="AE1264" i="7"/>
  <c r="AD1264" i="7"/>
  <c r="AC1264" i="7"/>
  <c r="V1264" i="7"/>
  <c r="U1264" i="7"/>
  <c r="T1264" i="7"/>
  <c r="P1264" i="7"/>
  <c r="N1264" i="7"/>
  <c r="M1264" i="7"/>
  <c r="J1264" i="7"/>
  <c r="O1264" i="7" s="1"/>
  <c r="AH1263" i="7"/>
  <c r="AE1263" i="7"/>
  <c r="AD1263" i="7"/>
  <c r="AC1263" i="7"/>
  <c r="V1263" i="7"/>
  <c r="U1263" i="7"/>
  <c r="T1263" i="7"/>
  <c r="P1263" i="7"/>
  <c r="O1263" i="7"/>
  <c r="N1263" i="7"/>
  <c r="M1263" i="7"/>
  <c r="J1263" i="7"/>
  <c r="AH1262" i="7"/>
  <c r="AE1262" i="7"/>
  <c r="AD1262" i="7"/>
  <c r="AC1262" i="7"/>
  <c r="V1262" i="7"/>
  <c r="U1262" i="7"/>
  <c r="T1262" i="7"/>
  <c r="N1262" i="7"/>
  <c r="M1262" i="7"/>
  <c r="J1262" i="7"/>
  <c r="P1262" i="7" s="1"/>
  <c r="AH1261" i="7"/>
  <c r="AE1261" i="7"/>
  <c r="AD1261" i="7"/>
  <c r="AC1261" i="7"/>
  <c r="V1261" i="7"/>
  <c r="U1261" i="7"/>
  <c r="T1261" i="7"/>
  <c r="O1261" i="7"/>
  <c r="N1261" i="7"/>
  <c r="M1261" i="7"/>
  <c r="J1261" i="7"/>
  <c r="P1261" i="7" s="1"/>
  <c r="AH1260" i="7"/>
  <c r="AE1260" i="7"/>
  <c r="AD1260" i="7"/>
  <c r="AC1260" i="7"/>
  <c r="V1260" i="7"/>
  <c r="U1260" i="7"/>
  <c r="T1260" i="7"/>
  <c r="N1260" i="7"/>
  <c r="M1260" i="7"/>
  <c r="J1260" i="7"/>
  <c r="AH1259" i="7"/>
  <c r="AE1259" i="7"/>
  <c r="AD1259" i="7"/>
  <c r="AC1259" i="7"/>
  <c r="V1259" i="7"/>
  <c r="U1259" i="7"/>
  <c r="T1259" i="7"/>
  <c r="N1259" i="7"/>
  <c r="M1259" i="7"/>
  <c r="J1259" i="7"/>
  <c r="P1259" i="7" s="1"/>
  <c r="AH1258" i="7"/>
  <c r="AE1258" i="7"/>
  <c r="AD1258" i="7"/>
  <c r="AC1258" i="7"/>
  <c r="V1258" i="7"/>
  <c r="U1258" i="7"/>
  <c r="T1258" i="7"/>
  <c r="P1258" i="7"/>
  <c r="N1258" i="7"/>
  <c r="M1258" i="7"/>
  <c r="J1258" i="7"/>
  <c r="O1258" i="7" s="1"/>
  <c r="AH1257" i="7"/>
  <c r="AE1257" i="7"/>
  <c r="AD1257" i="7"/>
  <c r="AC1257" i="7"/>
  <c r="V1257" i="7"/>
  <c r="U1257" i="7"/>
  <c r="T1257" i="7"/>
  <c r="P1257" i="7"/>
  <c r="O1257" i="7"/>
  <c r="N1257" i="7"/>
  <c r="M1257" i="7"/>
  <c r="J1257" i="7"/>
  <c r="AH1256" i="7"/>
  <c r="AE1256" i="7"/>
  <c r="AD1256" i="7"/>
  <c r="AC1256" i="7"/>
  <c r="V1256" i="7"/>
  <c r="U1256" i="7"/>
  <c r="T1256" i="7"/>
  <c r="N1256" i="7"/>
  <c r="M1256" i="7"/>
  <c r="J1256" i="7"/>
  <c r="P1256" i="7" s="1"/>
  <c r="AH1255" i="7"/>
  <c r="AE1255" i="7"/>
  <c r="AD1255" i="7"/>
  <c r="AC1255" i="7"/>
  <c r="V1255" i="7"/>
  <c r="U1255" i="7"/>
  <c r="T1255" i="7"/>
  <c r="O1255" i="7"/>
  <c r="N1255" i="7"/>
  <c r="M1255" i="7"/>
  <c r="J1255" i="7"/>
  <c r="P1255" i="7" s="1"/>
  <c r="AH1254" i="7"/>
  <c r="AE1254" i="7"/>
  <c r="AD1254" i="7"/>
  <c r="AC1254" i="7"/>
  <c r="V1254" i="7"/>
  <c r="U1254" i="7"/>
  <c r="T1254" i="7"/>
  <c r="P1254" i="7"/>
  <c r="O1254" i="7"/>
  <c r="N1254" i="7"/>
  <c r="M1254" i="7"/>
  <c r="J1254" i="7"/>
  <c r="AH1253" i="7"/>
  <c r="AE1253" i="7"/>
  <c r="AD1253" i="7"/>
  <c r="AC1253" i="7"/>
  <c r="V1253" i="7"/>
  <c r="U1253" i="7"/>
  <c r="T1253" i="7"/>
  <c r="O1253" i="7"/>
  <c r="N1253" i="7"/>
  <c r="M1253" i="7"/>
  <c r="J1253" i="7"/>
  <c r="P1253" i="7" s="1"/>
  <c r="AH1252" i="7"/>
  <c r="AE1252" i="7"/>
  <c r="AD1252" i="7"/>
  <c r="AC1252" i="7"/>
  <c r="V1252" i="7"/>
  <c r="U1252" i="7"/>
  <c r="T1252" i="7"/>
  <c r="N1252" i="7"/>
  <c r="M1252" i="7"/>
  <c r="J1252" i="7"/>
  <c r="AH1251" i="7"/>
  <c r="AE1251" i="7"/>
  <c r="AD1251" i="7"/>
  <c r="AC1251" i="7"/>
  <c r="V1251" i="7"/>
  <c r="U1251" i="7"/>
  <c r="T1251" i="7"/>
  <c r="P1251" i="7"/>
  <c r="O1251" i="7"/>
  <c r="N1251" i="7"/>
  <c r="M1251" i="7"/>
  <c r="J1251" i="7"/>
  <c r="AH1250" i="7"/>
  <c r="AE1250" i="7"/>
  <c r="AD1250" i="7"/>
  <c r="AC1250" i="7"/>
  <c r="V1250" i="7"/>
  <c r="U1250" i="7"/>
  <c r="T1250" i="7"/>
  <c r="P1250" i="7"/>
  <c r="O1250" i="7"/>
  <c r="N1250" i="7"/>
  <c r="M1250" i="7"/>
  <c r="J1250" i="7"/>
  <c r="AH1249" i="7"/>
  <c r="AE1249" i="7"/>
  <c r="AD1249" i="7"/>
  <c r="AC1249" i="7"/>
  <c r="V1249" i="7"/>
  <c r="U1249" i="7"/>
  <c r="T1249" i="7"/>
  <c r="N1249" i="7"/>
  <c r="M1249" i="7"/>
  <c r="J1249" i="7"/>
  <c r="AH1248" i="7"/>
  <c r="AE1248" i="7"/>
  <c r="AD1248" i="7"/>
  <c r="AC1248" i="7"/>
  <c r="V1248" i="7"/>
  <c r="U1248" i="7"/>
  <c r="T1248" i="7"/>
  <c r="P1248" i="7"/>
  <c r="N1248" i="7"/>
  <c r="M1248" i="7"/>
  <c r="J1248" i="7"/>
  <c r="O1248" i="7" s="1"/>
  <c r="AH1247" i="7"/>
  <c r="AE1247" i="7"/>
  <c r="AD1247" i="7"/>
  <c r="AC1247" i="7"/>
  <c r="V1247" i="7"/>
  <c r="U1247" i="7"/>
  <c r="T1247" i="7"/>
  <c r="P1247" i="7"/>
  <c r="O1247" i="7"/>
  <c r="N1247" i="7"/>
  <c r="M1247" i="7"/>
  <c r="J1247" i="7"/>
  <c r="AH1246" i="7"/>
  <c r="AE1246" i="7"/>
  <c r="AD1246" i="7"/>
  <c r="AC1246" i="7"/>
  <c r="V1246" i="7"/>
  <c r="U1246" i="7"/>
  <c r="T1246" i="7"/>
  <c r="N1246" i="7"/>
  <c r="M1246" i="7"/>
  <c r="J1246" i="7"/>
  <c r="P1246" i="7" s="1"/>
  <c r="AH1245" i="7"/>
  <c r="AE1245" i="7"/>
  <c r="AD1245" i="7"/>
  <c r="AC1245" i="7"/>
  <c r="V1245" i="7"/>
  <c r="U1245" i="7"/>
  <c r="T1245" i="7"/>
  <c r="O1245" i="7"/>
  <c r="N1245" i="7"/>
  <c r="M1245" i="7"/>
  <c r="J1245" i="7"/>
  <c r="P1245" i="7" s="1"/>
  <c r="AH1244" i="7"/>
  <c r="AE1244" i="7"/>
  <c r="AD1244" i="7"/>
  <c r="AC1244" i="7"/>
  <c r="V1244" i="7"/>
  <c r="U1244" i="7"/>
  <c r="T1244" i="7"/>
  <c r="N1244" i="7"/>
  <c r="M1244" i="7"/>
  <c r="J1244" i="7"/>
  <c r="AH1243" i="7"/>
  <c r="AE1243" i="7"/>
  <c r="AD1243" i="7"/>
  <c r="AC1243" i="7"/>
  <c r="V1243" i="7"/>
  <c r="U1243" i="7"/>
  <c r="T1243" i="7"/>
  <c r="N1243" i="7"/>
  <c r="M1243" i="7"/>
  <c r="J1243" i="7"/>
  <c r="P1243" i="7" s="1"/>
  <c r="AH1242" i="7"/>
  <c r="AE1242" i="7"/>
  <c r="AD1242" i="7"/>
  <c r="AC1242" i="7"/>
  <c r="V1242" i="7"/>
  <c r="U1242" i="7"/>
  <c r="T1242" i="7"/>
  <c r="P1242" i="7"/>
  <c r="N1242" i="7"/>
  <c r="M1242" i="7"/>
  <c r="J1242" i="7"/>
  <c r="O1242" i="7" s="1"/>
  <c r="AH1241" i="7"/>
  <c r="AE1241" i="7"/>
  <c r="AD1241" i="7"/>
  <c r="AC1241" i="7"/>
  <c r="V1241" i="7"/>
  <c r="U1241" i="7"/>
  <c r="T1241" i="7"/>
  <c r="P1241" i="7"/>
  <c r="O1241" i="7"/>
  <c r="N1241" i="7"/>
  <c r="M1241" i="7"/>
  <c r="J1241" i="7"/>
  <c r="AH1240" i="7"/>
  <c r="AE1240" i="7"/>
  <c r="AD1240" i="7"/>
  <c r="AC1240" i="7"/>
  <c r="V1240" i="7"/>
  <c r="U1240" i="7"/>
  <c r="T1240" i="7"/>
  <c r="N1240" i="7"/>
  <c r="M1240" i="7"/>
  <c r="J1240" i="7"/>
  <c r="P1240" i="7" s="1"/>
  <c r="AH1239" i="7"/>
  <c r="AE1239" i="7"/>
  <c r="AD1239" i="7"/>
  <c r="AC1239" i="7"/>
  <c r="V1239" i="7"/>
  <c r="U1239" i="7"/>
  <c r="T1239" i="7"/>
  <c r="N1239" i="7"/>
  <c r="M1239" i="7"/>
  <c r="J1239" i="7"/>
  <c r="P1239" i="7" s="1"/>
  <c r="AH1238" i="7"/>
  <c r="AE1238" i="7"/>
  <c r="AD1238" i="7"/>
  <c r="AC1238" i="7"/>
  <c r="V1238" i="7"/>
  <c r="U1238" i="7"/>
  <c r="T1238" i="7"/>
  <c r="P1238" i="7"/>
  <c r="O1238" i="7"/>
  <c r="N1238" i="7"/>
  <c r="M1238" i="7"/>
  <c r="J1238" i="7"/>
  <c r="AH1237" i="7"/>
  <c r="AE1237" i="7"/>
  <c r="AD1237" i="7"/>
  <c r="AC1237" i="7"/>
  <c r="V1237" i="7"/>
  <c r="U1237" i="7"/>
  <c r="T1237" i="7"/>
  <c r="O1237" i="7"/>
  <c r="N1237" i="7"/>
  <c r="M1237" i="7"/>
  <c r="J1237" i="7"/>
  <c r="P1237" i="7" s="1"/>
  <c r="AH1236" i="7"/>
  <c r="AE1236" i="7"/>
  <c r="AD1236" i="7"/>
  <c r="AC1236" i="7"/>
  <c r="V1236" i="7"/>
  <c r="U1236" i="7"/>
  <c r="T1236" i="7"/>
  <c r="N1236" i="7"/>
  <c r="M1236" i="7"/>
  <c r="J1236" i="7"/>
  <c r="AH1235" i="7"/>
  <c r="AE1235" i="7"/>
  <c r="AD1235" i="7"/>
  <c r="AC1235" i="7"/>
  <c r="V1235" i="7"/>
  <c r="U1235" i="7"/>
  <c r="T1235" i="7"/>
  <c r="P1235" i="7"/>
  <c r="O1235" i="7"/>
  <c r="N1235" i="7"/>
  <c r="M1235" i="7"/>
  <c r="J1235" i="7"/>
  <c r="AH1234" i="7"/>
  <c r="AE1234" i="7"/>
  <c r="AD1234" i="7"/>
  <c r="AC1234" i="7"/>
  <c r="V1234" i="7"/>
  <c r="U1234" i="7"/>
  <c r="T1234" i="7"/>
  <c r="N1234" i="7"/>
  <c r="M1234" i="7"/>
  <c r="J1234" i="7"/>
  <c r="P1234" i="7" s="1"/>
  <c r="AH1233" i="7"/>
  <c r="AE1233" i="7"/>
  <c r="AD1233" i="7"/>
  <c r="AC1233" i="7"/>
  <c r="V1233" i="7"/>
  <c r="U1233" i="7"/>
  <c r="T1233" i="7"/>
  <c r="N1233" i="7"/>
  <c r="M1233" i="7"/>
  <c r="J1233" i="7"/>
  <c r="AH1232" i="7"/>
  <c r="AE1232" i="7"/>
  <c r="AD1232" i="7"/>
  <c r="AC1232" i="7"/>
  <c r="V1232" i="7"/>
  <c r="U1232" i="7"/>
  <c r="T1232" i="7"/>
  <c r="P1232" i="7"/>
  <c r="N1232" i="7"/>
  <c r="M1232" i="7"/>
  <c r="J1232" i="7"/>
  <c r="O1232" i="7" s="1"/>
  <c r="AH1231" i="7"/>
  <c r="AE1231" i="7"/>
  <c r="AD1231" i="7"/>
  <c r="AC1231" i="7"/>
  <c r="V1231" i="7"/>
  <c r="U1231" i="7"/>
  <c r="T1231" i="7"/>
  <c r="P1231" i="7"/>
  <c r="O1231" i="7"/>
  <c r="N1231" i="7"/>
  <c r="M1231" i="7"/>
  <c r="J1231" i="7"/>
  <c r="AH1230" i="7"/>
  <c r="AE1230" i="7"/>
  <c r="AD1230" i="7"/>
  <c r="AC1230" i="7"/>
  <c r="V1230" i="7"/>
  <c r="U1230" i="7"/>
  <c r="T1230" i="7"/>
  <c r="N1230" i="7"/>
  <c r="M1230" i="7"/>
  <c r="J1230" i="7"/>
  <c r="AH1229" i="7"/>
  <c r="AE1229" i="7"/>
  <c r="AD1229" i="7"/>
  <c r="AC1229" i="7"/>
  <c r="V1229" i="7"/>
  <c r="U1229" i="7"/>
  <c r="T1229" i="7"/>
  <c r="O1229" i="7"/>
  <c r="N1229" i="7"/>
  <c r="M1229" i="7"/>
  <c r="J1229" i="7"/>
  <c r="P1229" i="7" s="1"/>
  <c r="AH1228" i="7"/>
  <c r="AE1228" i="7"/>
  <c r="AD1228" i="7"/>
  <c r="AC1228" i="7"/>
  <c r="V1228" i="7"/>
  <c r="U1228" i="7"/>
  <c r="T1228" i="7"/>
  <c r="N1228" i="7"/>
  <c r="M1228" i="7"/>
  <c r="J1228" i="7"/>
  <c r="P1228" i="7" s="1"/>
  <c r="AH1227" i="7"/>
  <c r="AE1227" i="7"/>
  <c r="AD1227" i="7"/>
  <c r="AC1227" i="7"/>
  <c r="V1227" i="7"/>
  <c r="U1227" i="7"/>
  <c r="T1227" i="7"/>
  <c r="O1227" i="7"/>
  <c r="N1227" i="7"/>
  <c r="M1227" i="7"/>
  <c r="J1227" i="7"/>
  <c r="P1227" i="7" s="1"/>
  <c r="AH1226" i="7"/>
  <c r="AE1226" i="7"/>
  <c r="AD1226" i="7"/>
  <c r="AC1226" i="7"/>
  <c r="V1226" i="7"/>
  <c r="U1226" i="7"/>
  <c r="T1226" i="7"/>
  <c r="P1226" i="7"/>
  <c r="N1226" i="7"/>
  <c r="M1226" i="7"/>
  <c r="J1226" i="7"/>
  <c r="O1226" i="7" s="1"/>
  <c r="AH1225" i="7"/>
  <c r="AE1225" i="7"/>
  <c r="AD1225" i="7"/>
  <c r="AC1225" i="7"/>
  <c r="V1225" i="7"/>
  <c r="U1225" i="7"/>
  <c r="T1225" i="7"/>
  <c r="N1225" i="7"/>
  <c r="M1225" i="7"/>
  <c r="J1225" i="7"/>
  <c r="P1225" i="7" s="1"/>
  <c r="AH1224" i="7"/>
  <c r="AE1224" i="7"/>
  <c r="AD1224" i="7"/>
  <c r="AC1224" i="7"/>
  <c r="V1224" i="7"/>
  <c r="U1224" i="7"/>
  <c r="T1224" i="7"/>
  <c r="N1224" i="7"/>
  <c r="M1224" i="7"/>
  <c r="J1224" i="7"/>
  <c r="P1224" i="7" s="1"/>
  <c r="AH1223" i="7"/>
  <c r="AE1223" i="7"/>
  <c r="AD1223" i="7"/>
  <c r="AC1223" i="7"/>
  <c r="V1223" i="7"/>
  <c r="U1223" i="7"/>
  <c r="T1223" i="7"/>
  <c r="P1223" i="7"/>
  <c r="O1223" i="7"/>
  <c r="N1223" i="7"/>
  <c r="M1223" i="7"/>
  <c r="J1223" i="7"/>
  <c r="AH1222" i="7"/>
  <c r="AE1222" i="7"/>
  <c r="AD1222" i="7"/>
  <c r="AC1222" i="7"/>
  <c r="V1222" i="7"/>
  <c r="U1222" i="7"/>
  <c r="T1222" i="7"/>
  <c r="N1222" i="7"/>
  <c r="M1222" i="7"/>
  <c r="J1222" i="7"/>
  <c r="P1222" i="7" s="1"/>
  <c r="AH1221" i="7"/>
  <c r="AE1221" i="7"/>
  <c r="AD1221" i="7"/>
  <c r="AC1221" i="7"/>
  <c r="V1221" i="7"/>
  <c r="U1221" i="7"/>
  <c r="T1221" i="7"/>
  <c r="P1221" i="7"/>
  <c r="O1221" i="7"/>
  <c r="N1221" i="7"/>
  <c r="M1221" i="7"/>
  <c r="J1221" i="7"/>
  <c r="AH1220" i="7"/>
  <c r="AE1220" i="7"/>
  <c r="AD1220" i="7"/>
  <c r="AC1220" i="7"/>
  <c r="V1220" i="7"/>
  <c r="U1220" i="7"/>
  <c r="T1220" i="7"/>
  <c r="O1220" i="7"/>
  <c r="N1220" i="7"/>
  <c r="M1220" i="7"/>
  <c r="J1220" i="7"/>
  <c r="P1220" i="7" s="1"/>
  <c r="AH1219" i="7"/>
  <c r="AE1219" i="7"/>
  <c r="AD1219" i="7"/>
  <c r="AC1219" i="7"/>
  <c r="V1219" i="7"/>
  <c r="U1219" i="7"/>
  <c r="T1219" i="7"/>
  <c r="N1219" i="7"/>
  <c r="M1219" i="7"/>
  <c r="J1219" i="7"/>
  <c r="P1219" i="7" s="1"/>
  <c r="AH1218" i="7"/>
  <c r="AE1218" i="7"/>
  <c r="AD1218" i="7"/>
  <c r="AC1218" i="7"/>
  <c r="V1218" i="7"/>
  <c r="U1218" i="7"/>
  <c r="T1218" i="7"/>
  <c r="P1218" i="7"/>
  <c r="N1218" i="7"/>
  <c r="M1218" i="7"/>
  <c r="J1218" i="7"/>
  <c r="O1218" i="7" s="1"/>
  <c r="AH1217" i="7"/>
  <c r="AE1217" i="7"/>
  <c r="AD1217" i="7"/>
  <c r="AC1217" i="7"/>
  <c r="V1217" i="7"/>
  <c r="U1217" i="7"/>
  <c r="T1217" i="7"/>
  <c r="P1217" i="7"/>
  <c r="O1217" i="7"/>
  <c r="N1217" i="7"/>
  <c r="M1217" i="7"/>
  <c r="J1217" i="7"/>
  <c r="AH1216" i="7"/>
  <c r="AE1216" i="7"/>
  <c r="AD1216" i="7"/>
  <c r="AC1216" i="7"/>
  <c r="V1216" i="7"/>
  <c r="U1216" i="7"/>
  <c r="T1216" i="7"/>
  <c r="N1216" i="7"/>
  <c r="M1216" i="7"/>
  <c r="J1216" i="7"/>
  <c r="P1216" i="7" s="1"/>
  <c r="AH1215" i="7"/>
  <c r="AE1215" i="7"/>
  <c r="AD1215" i="7"/>
  <c r="AC1215" i="7"/>
  <c r="V1215" i="7"/>
  <c r="U1215" i="7"/>
  <c r="T1215" i="7"/>
  <c r="P1215" i="7"/>
  <c r="N1215" i="7"/>
  <c r="M1215" i="7"/>
  <c r="J1215" i="7"/>
  <c r="O1215" i="7" s="1"/>
  <c r="AH1214" i="7"/>
  <c r="AE1214" i="7"/>
  <c r="AD1214" i="7"/>
  <c r="AC1214" i="7"/>
  <c r="V1214" i="7"/>
  <c r="U1214" i="7"/>
  <c r="T1214" i="7"/>
  <c r="P1214" i="7"/>
  <c r="N1214" i="7"/>
  <c r="M1214" i="7"/>
  <c r="J1214" i="7"/>
  <c r="O1214" i="7" s="1"/>
  <c r="AH1213" i="7"/>
  <c r="AE1213" i="7"/>
  <c r="AD1213" i="7"/>
  <c r="AC1213" i="7"/>
  <c r="V1213" i="7"/>
  <c r="U1213" i="7"/>
  <c r="T1213" i="7"/>
  <c r="P1213" i="7"/>
  <c r="O1213" i="7"/>
  <c r="N1213" i="7"/>
  <c r="M1213" i="7"/>
  <c r="J1213" i="7"/>
  <c r="AH1212" i="7"/>
  <c r="AE1212" i="7"/>
  <c r="AD1212" i="7"/>
  <c r="AC1212" i="7"/>
  <c r="V1212" i="7"/>
  <c r="U1212" i="7"/>
  <c r="T1212" i="7"/>
  <c r="P1212" i="7"/>
  <c r="N1212" i="7"/>
  <c r="M1212" i="7"/>
  <c r="J1212" i="7"/>
  <c r="O1212" i="7" s="1"/>
  <c r="AH1211" i="7"/>
  <c r="AE1211" i="7"/>
  <c r="AD1211" i="7"/>
  <c r="AC1211" i="7"/>
  <c r="V1211" i="7"/>
  <c r="U1211" i="7"/>
  <c r="T1211" i="7"/>
  <c r="P1211" i="7"/>
  <c r="N1211" i="7"/>
  <c r="M1211" i="7"/>
  <c r="J1211" i="7"/>
  <c r="O1211" i="7" s="1"/>
  <c r="AH1210" i="7"/>
  <c r="AE1210" i="7"/>
  <c r="AD1210" i="7"/>
  <c r="AC1210" i="7"/>
  <c r="V1210" i="7"/>
  <c r="U1210" i="7"/>
  <c r="T1210" i="7"/>
  <c r="P1210" i="7"/>
  <c r="O1210" i="7"/>
  <c r="N1210" i="7"/>
  <c r="M1210" i="7"/>
  <c r="J1210" i="7"/>
  <c r="AH1209" i="7"/>
  <c r="AE1209" i="7"/>
  <c r="AD1209" i="7"/>
  <c r="AC1209" i="7"/>
  <c r="V1209" i="7"/>
  <c r="U1209" i="7"/>
  <c r="T1209" i="7"/>
  <c r="N1209" i="7"/>
  <c r="M1209" i="7"/>
  <c r="J1209" i="7"/>
  <c r="P1209" i="7" s="1"/>
  <c r="AH1208" i="7"/>
  <c r="AE1208" i="7"/>
  <c r="AD1208" i="7"/>
  <c r="AC1208" i="7"/>
  <c r="V1208" i="7"/>
  <c r="U1208" i="7"/>
  <c r="T1208" i="7"/>
  <c r="N1208" i="7"/>
  <c r="M1208" i="7"/>
  <c r="J1208" i="7"/>
  <c r="P1208" i="7" s="1"/>
  <c r="AH1207" i="7"/>
  <c r="AE1207" i="7"/>
  <c r="AD1207" i="7"/>
  <c r="AC1207" i="7"/>
  <c r="V1207" i="7"/>
  <c r="U1207" i="7"/>
  <c r="T1207" i="7"/>
  <c r="P1207" i="7"/>
  <c r="O1207" i="7"/>
  <c r="N1207" i="7"/>
  <c r="M1207" i="7"/>
  <c r="J1207" i="7"/>
  <c r="AH1206" i="7"/>
  <c r="AE1206" i="7"/>
  <c r="AD1206" i="7"/>
  <c r="AC1206" i="7"/>
  <c r="V1206" i="7"/>
  <c r="U1206" i="7"/>
  <c r="T1206" i="7"/>
  <c r="N1206" i="7"/>
  <c r="M1206" i="7"/>
  <c r="J1206" i="7"/>
  <c r="P1206" i="7" s="1"/>
  <c r="AH1205" i="7"/>
  <c r="AE1205" i="7"/>
  <c r="AD1205" i="7"/>
  <c r="AC1205" i="7"/>
  <c r="V1205" i="7"/>
  <c r="U1205" i="7"/>
  <c r="T1205" i="7"/>
  <c r="P1205" i="7"/>
  <c r="O1205" i="7"/>
  <c r="N1205" i="7"/>
  <c r="M1205" i="7"/>
  <c r="J1205" i="7"/>
  <c r="AH1204" i="7"/>
  <c r="AE1204" i="7"/>
  <c r="AD1204" i="7"/>
  <c r="AC1204" i="7"/>
  <c r="V1204" i="7"/>
  <c r="U1204" i="7"/>
  <c r="T1204" i="7"/>
  <c r="O1204" i="7"/>
  <c r="N1204" i="7"/>
  <c r="M1204" i="7"/>
  <c r="J1204" i="7"/>
  <c r="P1204" i="7" s="1"/>
  <c r="AH1203" i="7"/>
  <c r="AE1203" i="7"/>
  <c r="AD1203" i="7"/>
  <c r="AC1203" i="7"/>
  <c r="V1203" i="7"/>
  <c r="U1203" i="7"/>
  <c r="T1203" i="7"/>
  <c r="N1203" i="7"/>
  <c r="M1203" i="7"/>
  <c r="J1203" i="7"/>
  <c r="P1203" i="7" s="1"/>
  <c r="AH1202" i="7"/>
  <c r="AE1202" i="7"/>
  <c r="AD1202" i="7"/>
  <c r="AC1202" i="7"/>
  <c r="V1202" i="7"/>
  <c r="U1202" i="7"/>
  <c r="T1202" i="7"/>
  <c r="P1202" i="7"/>
  <c r="N1202" i="7"/>
  <c r="M1202" i="7"/>
  <c r="J1202" i="7"/>
  <c r="O1202" i="7" s="1"/>
  <c r="AH1201" i="7"/>
  <c r="AE1201" i="7"/>
  <c r="AD1201" i="7"/>
  <c r="AC1201" i="7"/>
  <c r="V1201" i="7"/>
  <c r="U1201" i="7"/>
  <c r="T1201" i="7"/>
  <c r="P1201" i="7"/>
  <c r="O1201" i="7"/>
  <c r="N1201" i="7"/>
  <c r="M1201" i="7"/>
  <c r="J1201" i="7"/>
  <c r="AH1200" i="7"/>
  <c r="AE1200" i="7"/>
  <c r="AD1200" i="7"/>
  <c r="AC1200" i="7"/>
  <c r="V1200" i="7"/>
  <c r="U1200" i="7"/>
  <c r="T1200" i="7"/>
  <c r="N1200" i="7"/>
  <c r="M1200" i="7"/>
  <c r="J1200" i="7"/>
  <c r="AH1199" i="7"/>
  <c r="AE1199" i="7"/>
  <c r="AD1199" i="7"/>
  <c r="AC1199" i="7"/>
  <c r="V1199" i="7"/>
  <c r="U1199" i="7"/>
  <c r="T1199" i="7"/>
  <c r="N1199" i="7"/>
  <c r="M1199" i="7"/>
  <c r="J1199" i="7"/>
  <c r="P1199" i="7" s="1"/>
  <c r="AH1198" i="7"/>
  <c r="AE1198" i="7"/>
  <c r="AD1198" i="7"/>
  <c r="AC1198" i="7"/>
  <c r="V1198" i="7"/>
  <c r="U1198" i="7"/>
  <c r="T1198" i="7"/>
  <c r="P1198" i="7"/>
  <c r="N1198" i="7"/>
  <c r="M1198" i="7"/>
  <c r="J1198" i="7"/>
  <c r="O1198" i="7" s="1"/>
  <c r="AH1197" i="7"/>
  <c r="AE1197" i="7"/>
  <c r="AD1197" i="7"/>
  <c r="AC1197" i="7"/>
  <c r="V1197" i="7"/>
  <c r="U1197" i="7"/>
  <c r="T1197" i="7"/>
  <c r="P1197" i="7"/>
  <c r="O1197" i="7"/>
  <c r="N1197" i="7"/>
  <c r="M1197" i="7"/>
  <c r="J1197" i="7"/>
  <c r="AH1196" i="7"/>
  <c r="AE1196" i="7"/>
  <c r="AD1196" i="7"/>
  <c r="AC1196" i="7"/>
  <c r="V1196" i="7"/>
  <c r="U1196" i="7"/>
  <c r="T1196" i="7"/>
  <c r="P1196" i="7"/>
  <c r="N1196" i="7"/>
  <c r="M1196" i="7"/>
  <c r="J1196" i="7"/>
  <c r="O1196" i="7" s="1"/>
  <c r="AH1195" i="7"/>
  <c r="AE1195" i="7"/>
  <c r="AD1195" i="7"/>
  <c r="AC1195" i="7"/>
  <c r="V1195" i="7"/>
  <c r="U1195" i="7"/>
  <c r="T1195" i="7"/>
  <c r="P1195" i="7"/>
  <c r="N1195" i="7"/>
  <c r="M1195" i="7"/>
  <c r="J1195" i="7"/>
  <c r="O1195" i="7" s="1"/>
  <c r="AH1194" i="7"/>
  <c r="AE1194" i="7"/>
  <c r="AD1194" i="7"/>
  <c r="AC1194" i="7"/>
  <c r="V1194" i="7"/>
  <c r="U1194" i="7"/>
  <c r="T1194" i="7"/>
  <c r="P1194" i="7"/>
  <c r="O1194" i="7"/>
  <c r="N1194" i="7"/>
  <c r="M1194" i="7"/>
  <c r="J1194" i="7"/>
  <c r="AH1193" i="7"/>
  <c r="AE1193" i="7"/>
  <c r="AD1193" i="7"/>
  <c r="AC1193" i="7"/>
  <c r="V1193" i="7"/>
  <c r="U1193" i="7"/>
  <c r="T1193" i="7"/>
  <c r="N1193" i="7"/>
  <c r="M1193" i="7"/>
  <c r="J1193" i="7"/>
  <c r="P1193" i="7" s="1"/>
  <c r="AH1192" i="7"/>
  <c r="AE1192" i="7"/>
  <c r="AD1192" i="7"/>
  <c r="AC1192" i="7"/>
  <c r="V1192" i="7"/>
  <c r="U1192" i="7"/>
  <c r="T1192" i="7"/>
  <c r="P1192" i="7"/>
  <c r="N1192" i="7"/>
  <c r="M1192" i="7"/>
  <c r="J1192" i="7"/>
  <c r="O1192" i="7" s="1"/>
  <c r="AH1191" i="7"/>
  <c r="AE1191" i="7"/>
  <c r="AD1191" i="7"/>
  <c r="AC1191" i="7"/>
  <c r="V1191" i="7"/>
  <c r="U1191" i="7"/>
  <c r="T1191" i="7"/>
  <c r="P1191" i="7"/>
  <c r="O1191" i="7"/>
  <c r="N1191" i="7"/>
  <c r="M1191" i="7"/>
  <c r="J1191" i="7"/>
  <c r="AH1190" i="7"/>
  <c r="AE1190" i="7"/>
  <c r="AD1190" i="7"/>
  <c r="AC1190" i="7"/>
  <c r="V1190" i="7"/>
  <c r="U1190" i="7"/>
  <c r="T1190" i="7"/>
  <c r="N1190" i="7"/>
  <c r="M1190" i="7"/>
  <c r="J1190" i="7"/>
  <c r="P1190" i="7" s="1"/>
  <c r="AH1189" i="7"/>
  <c r="AE1189" i="7"/>
  <c r="AD1189" i="7"/>
  <c r="AC1189" i="7"/>
  <c r="V1189" i="7"/>
  <c r="U1189" i="7"/>
  <c r="T1189" i="7"/>
  <c r="P1189" i="7"/>
  <c r="O1189" i="7"/>
  <c r="N1189" i="7"/>
  <c r="M1189" i="7"/>
  <c r="J1189" i="7"/>
  <c r="AH1188" i="7"/>
  <c r="AE1188" i="7"/>
  <c r="AD1188" i="7"/>
  <c r="AC1188" i="7"/>
  <c r="V1188" i="7"/>
  <c r="U1188" i="7"/>
  <c r="T1188" i="7"/>
  <c r="P1188" i="7"/>
  <c r="O1188" i="7"/>
  <c r="N1188" i="7"/>
  <c r="M1188" i="7"/>
  <c r="J1188" i="7"/>
  <c r="AH1187" i="7"/>
  <c r="AE1187" i="7"/>
  <c r="AD1187" i="7"/>
  <c r="AC1187" i="7"/>
  <c r="V1187" i="7"/>
  <c r="U1187" i="7"/>
  <c r="T1187" i="7"/>
  <c r="N1187" i="7"/>
  <c r="M1187" i="7"/>
  <c r="J1187" i="7"/>
  <c r="P1187" i="7" s="1"/>
  <c r="AH1186" i="7"/>
  <c r="AE1186" i="7"/>
  <c r="AD1186" i="7"/>
  <c r="AC1186" i="7"/>
  <c r="V1186" i="7"/>
  <c r="U1186" i="7"/>
  <c r="T1186" i="7"/>
  <c r="P1186" i="7"/>
  <c r="N1186" i="7"/>
  <c r="M1186" i="7"/>
  <c r="J1186" i="7"/>
  <c r="O1186" i="7" s="1"/>
  <c r="AH1185" i="7"/>
  <c r="AE1185" i="7"/>
  <c r="AD1185" i="7"/>
  <c r="AC1185" i="7"/>
  <c r="V1185" i="7"/>
  <c r="U1185" i="7"/>
  <c r="T1185" i="7"/>
  <c r="P1185" i="7"/>
  <c r="O1185" i="7"/>
  <c r="N1185" i="7"/>
  <c r="M1185" i="7"/>
  <c r="J1185" i="7"/>
  <c r="AH1184" i="7"/>
  <c r="AE1184" i="7"/>
  <c r="AD1184" i="7"/>
  <c r="AC1184" i="7"/>
  <c r="V1184" i="7"/>
  <c r="U1184" i="7"/>
  <c r="T1184" i="7"/>
  <c r="N1184" i="7"/>
  <c r="M1184" i="7"/>
  <c r="J1184" i="7"/>
  <c r="AH1183" i="7"/>
  <c r="AE1183" i="7"/>
  <c r="AD1183" i="7"/>
  <c r="AC1183" i="7"/>
  <c r="V1183" i="7"/>
  <c r="U1183" i="7"/>
  <c r="T1183" i="7"/>
  <c r="P1183" i="7"/>
  <c r="N1183" i="7"/>
  <c r="M1183" i="7"/>
  <c r="J1183" i="7"/>
  <c r="O1183" i="7" s="1"/>
  <c r="AH1182" i="7"/>
  <c r="AE1182" i="7"/>
  <c r="AD1182" i="7"/>
  <c r="AC1182" i="7"/>
  <c r="V1182" i="7"/>
  <c r="U1182" i="7"/>
  <c r="T1182" i="7"/>
  <c r="P1182" i="7"/>
  <c r="N1182" i="7"/>
  <c r="M1182" i="7"/>
  <c r="J1182" i="7"/>
  <c r="O1182" i="7" s="1"/>
  <c r="AH1181" i="7"/>
  <c r="AE1181" i="7"/>
  <c r="AD1181" i="7"/>
  <c r="AC1181" i="7"/>
  <c r="V1181" i="7"/>
  <c r="U1181" i="7"/>
  <c r="T1181" i="7"/>
  <c r="P1181" i="7"/>
  <c r="O1181" i="7"/>
  <c r="N1181" i="7"/>
  <c r="M1181" i="7"/>
  <c r="J1181" i="7"/>
  <c r="AH1180" i="7"/>
  <c r="AE1180" i="7"/>
  <c r="AD1180" i="7"/>
  <c r="AC1180" i="7"/>
  <c r="V1180" i="7"/>
  <c r="U1180" i="7"/>
  <c r="T1180" i="7"/>
  <c r="P1180" i="7"/>
  <c r="N1180" i="7"/>
  <c r="M1180" i="7"/>
  <c r="J1180" i="7"/>
  <c r="O1180" i="7" s="1"/>
  <c r="AH1179" i="7"/>
  <c r="AE1179" i="7"/>
  <c r="AD1179" i="7"/>
  <c r="AC1179" i="7"/>
  <c r="V1179" i="7"/>
  <c r="U1179" i="7"/>
  <c r="T1179" i="7"/>
  <c r="N1179" i="7"/>
  <c r="M1179" i="7"/>
  <c r="J1179" i="7"/>
  <c r="O1179" i="7" s="1"/>
  <c r="AH1178" i="7"/>
  <c r="AE1178" i="7"/>
  <c r="AD1178" i="7"/>
  <c r="AC1178" i="7"/>
  <c r="V1178" i="7"/>
  <c r="U1178" i="7"/>
  <c r="T1178" i="7"/>
  <c r="P1178" i="7"/>
  <c r="O1178" i="7"/>
  <c r="N1178" i="7"/>
  <c r="M1178" i="7"/>
  <c r="J1178" i="7"/>
  <c r="AH1177" i="7"/>
  <c r="AE1177" i="7"/>
  <c r="AD1177" i="7"/>
  <c r="AC1177" i="7"/>
  <c r="V1177" i="7"/>
  <c r="U1177" i="7"/>
  <c r="T1177" i="7"/>
  <c r="N1177" i="7"/>
  <c r="M1177" i="7"/>
  <c r="J1177" i="7"/>
  <c r="P1177" i="7" s="1"/>
  <c r="AH1176" i="7"/>
  <c r="AE1176" i="7"/>
  <c r="AD1176" i="7"/>
  <c r="AC1176" i="7"/>
  <c r="V1176" i="7"/>
  <c r="U1176" i="7"/>
  <c r="T1176" i="7"/>
  <c r="P1176" i="7"/>
  <c r="N1176" i="7"/>
  <c r="M1176" i="7"/>
  <c r="J1176" i="7"/>
  <c r="O1176" i="7" s="1"/>
  <c r="AH1175" i="7"/>
  <c r="AE1175" i="7"/>
  <c r="AD1175" i="7"/>
  <c r="AC1175" i="7"/>
  <c r="V1175" i="7"/>
  <c r="U1175" i="7"/>
  <c r="T1175" i="7"/>
  <c r="P1175" i="7"/>
  <c r="O1175" i="7"/>
  <c r="N1175" i="7"/>
  <c r="M1175" i="7"/>
  <c r="J1175" i="7"/>
  <c r="AH1174" i="7"/>
  <c r="AE1174" i="7"/>
  <c r="AD1174" i="7"/>
  <c r="AC1174" i="7"/>
  <c r="V1174" i="7"/>
  <c r="U1174" i="7"/>
  <c r="T1174" i="7"/>
  <c r="N1174" i="7"/>
  <c r="M1174" i="7"/>
  <c r="J1174" i="7"/>
  <c r="P1174" i="7" s="1"/>
  <c r="AH1173" i="7"/>
  <c r="AE1173" i="7"/>
  <c r="AD1173" i="7"/>
  <c r="AC1173" i="7"/>
  <c r="V1173" i="7"/>
  <c r="U1173" i="7"/>
  <c r="T1173" i="7"/>
  <c r="O1173" i="7"/>
  <c r="N1173" i="7"/>
  <c r="M1173" i="7"/>
  <c r="J1173" i="7"/>
  <c r="P1173" i="7" s="1"/>
  <c r="AH1172" i="7"/>
  <c r="AE1172" i="7"/>
  <c r="AD1172" i="7"/>
  <c r="AC1172" i="7"/>
  <c r="V1172" i="7"/>
  <c r="U1172" i="7"/>
  <c r="T1172" i="7"/>
  <c r="P1172" i="7"/>
  <c r="O1172" i="7"/>
  <c r="N1172" i="7"/>
  <c r="M1172" i="7"/>
  <c r="J1172" i="7"/>
  <c r="AH1171" i="7"/>
  <c r="AE1171" i="7"/>
  <c r="AD1171" i="7"/>
  <c r="AC1171" i="7"/>
  <c r="V1171" i="7"/>
  <c r="U1171" i="7"/>
  <c r="T1171" i="7"/>
  <c r="N1171" i="7"/>
  <c r="M1171" i="7"/>
  <c r="J1171" i="7"/>
  <c r="AH1170" i="7"/>
  <c r="AE1170" i="7"/>
  <c r="AD1170" i="7"/>
  <c r="AC1170" i="7"/>
  <c r="V1170" i="7"/>
  <c r="U1170" i="7"/>
  <c r="T1170" i="7"/>
  <c r="N1170" i="7"/>
  <c r="M1170" i="7"/>
  <c r="J1170" i="7"/>
  <c r="P1170" i="7" s="1"/>
  <c r="AH1169" i="7"/>
  <c r="AE1169" i="7"/>
  <c r="AD1169" i="7"/>
  <c r="AC1169" i="7"/>
  <c r="V1169" i="7"/>
  <c r="U1169" i="7"/>
  <c r="T1169" i="7"/>
  <c r="P1169" i="7"/>
  <c r="O1169" i="7"/>
  <c r="N1169" i="7"/>
  <c r="M1169" i="7"/>
  <c r="J1169" i="7"/>
  <c r="AH1168" i="7"/>
  <c r="AE1168" i="7"/>
  <c r="AD1168" i="7"/>
  <c r="AC1168" i="7"/>
  <c r="V1168" i="7"/>
  <c r="U1168" i="7"/>
  <c r="T1168" i="7"/>
  <c r="P1168" i="7"/>
  <c r="N1168" i="7"/>
  <c r="M1168" i="7"/>
  <c r="J1168" i="7"/>
  <c r="O1168" i="7" s="1"/>
  <c r="AH1167" i="7"/>
  <c r="AE1167" i="7"/>
  <c r="AD1167" i="7"/>
  <c r="AC1167" i="7"/>
  <c r="V1167" i="7"/>
  <c r="U1167" i="7"/>
  <c r="T1167" i="7"/>
  <c r="N1167" i="7"/>
  <c r="M1167" i="7"/>
  <c r="J1167" i="7"/>
  <c r="P1167" i="7" s="1"/>
  <c r="AH1166" i="7"/>
  <c r="AE1166" i="7"/>
  <c r="AD1166" i="7"/>
  <c r="AC1166" i="7"/>
  <c r="V1166" i="7"/>
  <c r="U1166" i="7"/>
  <c r="T1166" i="7"/>
  <c r="P1166" i="7"/>
  <c r="N1166" i="7"/>
  <c r="M1166" i="7"/>
  <c r="J1166" i="7"/>
  <c r="O1166" i="7" s="1"/>
  <c r="AH1165" i="7"/>
  <c r="AE1165" i="7"/>
  <c r="AD1165" i="7"/>
  <c r="AC1165" i="7"/>
  <c r="V1165" i="7"/>
  <c r="U1165" i="7"/>
  <c r="T1165" i="7"/>
  <c r="P1165" i="7"/>
  <c r="O1165" i="7"/>
  <c r="N1165" i="7"/>
  <c r="M1165" i="7"/>
  <c r="J1165" i="7"/>
  <c r="AH1164" i="7"/>
  <c r="AE1164" i="7"/>
  <c r="AD1164" i="7"/>
  <c r="AC1164" i="7"/>
  <c r="V1164" i="7"/>
  <c r="U1164" i="7"/>
  <c r="T1164" i="7"/>
  <c r="N1164" i="7"/>
  <c r="M1164" i="7"/>
  <c r="J1164" i="7"/>
  <c r="O1164" i="7" s="1"/>
  <c r="AH1163" i="7"/>
  <c r="AE1163" i="7"/>
  <c r="AD1163" i="7"/>
  <c r="AC1163" i="7"/>
  <c r="V1163" i="7"/>
  <c r="U1163" i="7"/>
  <c r="T1163" i="7"/>
  <c r="P1163" i="7"/>
  <c r="N1163" i="7"/>
  <c r="M1163" i="7"/>
  <c r="J1163" i="7"/>
  <c r="O1163" i="7" s="1"/>
  <c r="AH1162" i="7"/>
  <c r="AE1162" i="7"/>
  <c r="AD1162" i="7"/>
  <c r="AC1162" i="7"/>
  <c r="V1162" i="7"/>
  <c r="U1162" i="7"/>
  <c r="T1162" i="7"/>
  <c r="P1162" i="7"/>
  <c r="O1162" i="7"/>
  <c r="N1162" i="7"/>
  <c r="M1162" i="7"/>
  <c r="J1162" i="7"/>
  <c r="AH1161" i="7"/>
  <c r="AE1161" i="7"/>
  <c r="AD1161" i="7"/>
  <c r="AC1161" i="7"/>
  <c r="V1161" i="7"/>
  <c r="U1161" i="7"/>
  <c r="T1161" i="7"/>
  <c r="N1161" i="7"/>
  <c r="M1161" i="7"/>
  <c r="J1161" i="7"/>
  <c r="AH1160" i="7"/>
  <c r="AE1160" i="7"/>
  <c r="AD1160" i="7"/>
  <c r="AC1160" i="7"/>
  <c r="V1160" i="7"/>
  <c r="U1160" i="7"/>
  <c r="T1160" i="7"/>
  <c r="P1160" i="7"/>
  <c r="N1160" i="7"/>
  <c r="M1160" i="7"/>
  <c r="J1160" i="7"/>
  <c r="O1160" i="7" s="1"/>
  <c r="AH1159" i="7"/>
  <c r="AE1159" i="7"/>
  <c r="AD1159" i="7"/>
  <c r="AC1159" i="7"/>
  <c r="V1159" i="7"/>
  <c r="U1159" i="7"/>
  <c r="T1159" i="7"/>
  <c r="P1159" i="7"/>
  <c r="O1159" i="7"/>
  <c r="N1159" i="7"/>
  <c r="M1159" i="7"/>
  <c r="J1159" i="7"/>
  <c r="AH1158" i="7"/>
  <c r="AE1158" i="7"/>
  <c r="AD1158" i="7"/>
  <c r="AC1158" i="7"/>
  <c r="V1158" i="7"/>
  <c r="U1158" i="7"/>
  <c r="T1158" i="7"/>
  <c r="N1158" i="7"/>
  <c r="M1158" i="7"/>
  <c r="J1158" i="7"/>
  <c r="AH1157" i="7"/>
  <c r="AE1157" i="7"/>
  <c r="AD1157" i="7"/>
  <c r="AC1157" i="7"/>
  <c r="V1157" i="7"/>
  <c r="U1157" i="7"/>
  <c r="T1157" i="7"/>
  <c r="P1157" i="7"/>
  <c r="N1157" i="7"/>
  <c r="M1157" i="7"/>
  <c r="J1157" i="7"/>
  <c r="O1157" i="7" s="1"/>
  <c r="AH1156" i="7"/>
  <c r="AE1156" i="7"/>
  <c r="AD1156" i="7"/>
  <c r="AC1156" i="7"/>
  <c r="V1156" i="7"/>
  <c r="U1156" i="7"/>
  <c r="T1156" i="7"/>
  <c r="N1156" i="7"/>
  <c r="M1156" i="7"/>
  <c r="J1156" i="7"/>
  <c r="AH1155" i="7"/>
  <c r="AE1155" i="7"/>
  <c r="AD1155" i="7"/>
  <c r="AC1155" i="7"/>
  <c r="V1155" i="7"/>
  <c r="U1155" i="7"/>
  <c r="T1155" i="7"/>
  <c r="N1155" i="7"/>
  <c r="M1155" i="7"/>
  <c r="J1155" i="7"/>
  <c r="P1155" i="7" s="1"/>
  <c r="AH1154" i="7"/>
  <c r="AE1154" i="7"/>
  <c r="AD1154" i="7"/>
  <c r="AC1154" i="7"/>
  <c r="V1154" i="7"/>
  <c r="U1154" i="7"/>
  <c r="T1154" i="7"/>
  <c r="P1154" i="7"/>
  <c r="N1154" i="7"/>
  <c r="M1154" i="7"/>
  <c r="J1154" i="7"/>
  <c r="O1154" i="7" s="1"/>
  <c r="AH1153" i="7"/>
  <c r="AE1153" i="7"/>
  <c r="AD1153" i="7"/>
  <c r="AC1153" i="7"/>
  <c r="V1153" i="7"/>
  <c r="U1153" i="7"/>
  <c r="T1153" i="7"/>
  <c r="P1153" i="7"/>
  <c r="O1153" i="7"/>
  <c r="N1153" i="7"/>
  <c r="M1153" i="7"/>
  <c r="J1153" i="7"/>
  <c r="AH1152" i="7"/>
  <c r="AE1152" i="7"/>
  <c r="AD1152" i="7"/>
  <c r="AC1152" i="7"/>
  <c r="V1152" i="7"/>
  <c r="U1152" i="7"/>
  <c r="T1152" i="7"/>
  <c r="N1152" i="7"/>
  <c r="M1152" i="7"/>
  <c r="J1152" i="7"/>
  <c r="P1152" i="7" s="1"/>
  <c r="AH1151" i="7"/>
  <c r="AE1151" i="7"/>
  <c r="AD1151" i="7"/>
  <c r="AC1151" i="7"/>
  <c r="V1151" i="7"/>
  <c r="U1151" i="7"/>
  <c r="T1151" i="7"/>
  <c r="N1151" i="7"/>
  <c r="M1151" i="7"/>
  <c r="J1151" i="7"/>
  <c r="O1151" i="7" s="1"/>
  <c r="AH1150" i="7"/>
  <c r="AE1150" i="7"/>
  <c r="AD1150" i="7"/>
  <c r="AC1150" i="7"/>
  <c r="V1150" i="7"/>
  <c r="U1150" i="7"/>
  <c r="T1150" i="7"/>
  <c r="P1150" i="7"/>
  <c r="O1150" i="7"/>
  <c r="N1150" i="7"/>
  <c r="M1150" i="7"/>
  <c r="J1150" i="7"/>
  <c r="AH1149" i="7"/>
  <c r="AE1149" i="7"/>
  <c r="AD1149" i="7"/>
  <c r="AC1149" i="7"/>
  <c r="V1149" i="7"/>
  <c r="U1149" i="7"/>
  <c r="T1149" i="7"/>
  <c r="N1149" i="7"/>
  <c r="M1149" i="7"/>
  <c r="J1149" i="7"/>
  <c r="P1149" i="7" s="1"/>
  <c r="AH1148" i="7"/>
  <c r="AE1148" i="7"/>
  <c r="AD1148" i="7"/>
  <c r="AC1148" i="7"/>
  <c r="V1148" i="7"/>
  <c r="U1148" i="7"/>
  <c r="T1148" i="7"/>
  <c r="P1148" i="7"/>
  <c r="O1148" i="7"/>
  <c r="N1148" i="7"/>
  <c r="M1148" i="7"/>
  <c r="J1148" i="7"/>
  <c r="AH1147" i="7"/>
  <c r="AE1147" i="7"/>
  <c r="AD1147" i="7"/>
  <c r="AC1147" i="7"/>
  <c r="V1147" i="7"/>
  <c r="U1147" i="7"/>
  <c r="T1147" i="7"/>
  <c r="P1147" i="7"/>
  <c r="O1147" i="7"/>
  <c r="N1147" i="7"/>
  <c r="M1147" i="7"/>
  <c r="J1147" i="7"/>
  <c r="AH1146" i="7"/>
  <c r="AE1146" i="7"/>
  <c r="AD1146" i="7"/>
  <c r="AC1146" i="7"/>
  <c r="V1146" i="7"/>
  <c r="U1146" i="7"/>
  <c r="T1146" i="7"/>
  <c r="N1146" i="7"/>
  <c r="M1146" i="7"/>
  <c r="J1146" i="7"/>
  <c r="AH1145" i="7"/>
  <c r="AE1145" i="7"/>
  <c r="AD1145" i="7"/>
  <c r="AC1145" i="7"/>
  <c r="V1145" i="7"/>
  <c r="U1145" i="7"/>
  <c r="T1145" i="7"/>
  <c r="P1145" i="7"/>
  <c r="O1145" i="7"/>
  <c r="N1145" i="7"/>
  <c r="M1145" i="7"/>
  <c r="J1145" i="7"/>
  <c r="AH1144" i="7"/>
  <c r="AE1144" i="7"/>
  <c r="AD1144" i="7"/>
  <c r="AC1144" i="7"/>
  <c r="V1144" i="7"/>
  <c r="U1144" i="7"/>
  <c r="T1144" i="7"/>
  <c r="P1144" i="7"/>
  <c r="O1144" i="7"/>
  <c r="N1144" i="7"/>
  <c r="M1144" i="7"/>
  <c r="J1144" i="7"/>
  <c r="AH1143" i="7"/>
  <c r="AE1143" i="7"/>
  <c r="AD1143" i="7"/>
  <c r="AC1143" i="7"/>
  <c r="V1143" i="7"/>
  <c r="U1143" i="7"/>
  <c r="T1143" i="7"/>
  <c r="N1143" i="7"/>
  <c r="M1143" i="7"/>
  <c r="J1143" i="7"/>
  <c r="P1143" i="7" s="1"/>
  <c r="AH1142" i="7"/>
  <c r="AE1142" i="7"/>
  <c r="AD1142" i="7"/>
  <c r="AC1142" i="7"/>
  <c r="V1142" i="7"/>
  <c r="U1142" i="7"/>
  <c r="T1142" i="7"/>
  <c r="O1142" i="7"/>
  <c r="N1142" i="7"/>
  <c r="M1142" i="7"/>
  <c r="J1142" i="7"/>
  <c r="P1142" i="7" s="1"/>
  <c r="AH1141" i="7"/>
  <c r="AE1141" i="7"/>
  <c r="AD1141" i="7"/>
  <c r="AC1141" i="7"/>
  <c r="V1141" i="7"/>
  <c r="U1141" i="7"/>
  <c r="T1141" i="7"/>
  <c r="P1141" i="7"/>
  <c r="O1141" i="7"/>
  <c r="N1141" i="7"/>
  <c r="M1141" i="7"/>
  <c r="J1141" i="7"/>
  <c r="AH1140" i="7"/>
  <c r="AE1140" i="7"/>
  <c r="AD1140" i="7"/>
  <c r="AC1140" i="7"/>
  <c r="V1140" i="7"/>
  <c r="U1140" i="7"/>
  <c r="T1140" i="7"/>
  <c r="N1140" i="7"/>
  <c r="M1140" i="7"/>
  <c r="J1140" i="7"/>
  <c r="AH1139" i="7"/>
  <c r="AE1139" i="7"/>
  <c r="AD1139" i="7"/>
  <c r="AC1139" i="7"/>
  <c r="V1139" i="7"/>
  <c r="U1139" i="7"/>
  <c r="T1139" i="7"/>
  <c r="N1139" i="7"/>
  <c r="M1139" i="7"/>
  <c r="J1139" i="7"/>
  <c r="P1139" i="7" s="1"/>
  <c r="AH1138" i="7"/>
  <c r="AE1138" i="7"/>
  <c r="AD1138" i="7"/>
  <c r="AC1138" i="7"/>
  <c r="V1138" i="7"/>
  <c r="U1138" i="7"/>
  <c r="T1138" i="7"/>
  <c r="P1138" i="7"/>
  <c r="N1138" i="7"/>
  <c r="M1138" i="7"/>
  <c r="J1138" i="7"/>
  <c r="O1138" i="7" s="1"/>
  <c r="AH1137" i="7"/>
  <c r="AE1137" i="7"/>
  <c r="AD1137" i="7"/>
  <c r="AC1137" i="7"/>
  <c r="V1137" i="7"/>
  <c r="U1137" i="7"/>
  <c r="T1137" i="7"/>
  <c r="P1137" i="7"/>
  <c r="O1137" i="7"/>
  <c r="N1137" i="7"/>
  <c r="M1137" i="7"/>
  <c r="J1137" i="7"/>
  <c r="AH1136" i="7"/>
  <c r="AE1136" i="7"/>
  <c r="AD1136" i="7"/>
  <c r="AC1136" i="7"/>
  <c r="V1136" i="7"/>
  <c r="U1136" i="7"/>
  <c r="T1136" i="7"/>
  <c r="N1136" i="7"/>
  <c r="M1136" i="7"/>
  <c r="J1136" i="7"/>
  <c r="P1136" i="7" s="1"/>
  <c r="AH1135" i="7"/>
  <c r="AE1135" i="7"/>
  <c r="AD1135" i="7"/>
  <c r="AC1135" i="7"/>
  <c r="V1135" i="7"/>
  <c r="U1135" i="7"/>
  <c r="T1135" i="7"/>
  <c r="N1135" i="7"/>
  <c r="M1135" i="7"/>
  <c r="J1135" i="7"/>
  <c r="O1135" i="7" s="1"/>
  <c r="AH1134" i="7"/>
  <c r="AE1134" i="7"/>
  <c r="AD1134" i="7"/>
  <c r="AC1134" i="7"/>
  <c r="V1134" i="7"/>
  <c r="U1134" i="7"/>
  <c r="T1134" i="7"/>
  <c r="P1134" i="7"/>
  <c r="O1134" i="7"/>
  <c r="N1134" i="7"/>
  <c r="M1134" i="7"/>
  <c r="J1134" i="7"/>
  <c r="AH1133" i="7"/>
  <c r="AE1133" i="7"/>
  <c r="AD1133" i="7"/>
  <c r="AC1133" i="7"/>
  <c r="V1133" i="7"/>
  <c r="U1133" i="7"/>
  <c r="T1133" i="7"/>
  <c r="N1133" i="7"/>
  <c r="M1133" i="7"/>
  <c r="J1133" i="7"/>
  <c r="P1133" i="7" s="1"/>
  <c r="AH1132" i="7"/>
  <c r="AE1132" i="7"/>
  <c r="AD1132" i="7"/>
  <c r="AC1132" i="7"/>
  <c r="V1132" i="7"/>
  <c r="U1132" i="7"/>
  <c r="T1132" i="7"/>
  <c r="O1132" i="7"/>
  <c r="N1132" i="7"/>
  <c r="M1132" i="7"/>
  <c r="J1132" i="7"/>
  <c r="P1132" i="7" s="1"/>
  <c r="AH1131" i="7"/>
  <c r="AE1131" i="7"/>
  <c r="AD1131" i="7"/>
  <c r="AC1131" i="7"/>
  <c r="V1131" i="7"/>
  <c r="U1131" i="7"/>
  <c r="T1131" i="7"/>
  <c r="P1131" i="7"/>
  <c r="O1131" i="7"/>
  <c r="N1131" i="7"/>
  <c r="M1131" i="7"/>
  <c r="J1131" i="7"/>
  <c r="AH1130" i="7"/>
  <c r="AE1130" i="7"/>
  <c r="AD1130" i="7"/>
  <c r="AC1130" i="7"/>
  <c r="V1130" i="7"/>
  <c r="U1130" i="7"/>
  <c r="T1130" i="7"/>
  <c r="N1130" i="7"/>
  <c r="M1130" i="7"/>
  <c r="J1130" i="7"/>
  <c r="AH1129" i="7"/>
  <c r="AE1129" i="7"/>
  <c r="AD1129" i="7"/>
  <c r="AC1129" i="7"/>
  <c r="V1129" i="7"/>
  <c r="U1129" i="7"/>
  <c r="T1129" i="7"/>
  <c r="P1129" i="7"/>
  <c r="O1129" i="7"/>
  <c r="N1129" i="7"/>
  <c r="M1129" i="7"/>
  <c r="J1129" i="7"/>
  <c r="AH1128" i="7"/>
  <c r="AE1128" i="7"/>
  <c r="AD1128" i="7"/>
  <c r="AC1128" i="7"/>
  <c r="V1128" i="7"/>
  <c r="U1128" i="7"/>
  <c r="T1128" i="7"/>
  <c r="P1128" i="7"/>
  <c r="O1128" i="7"/>
  <c r="N1128" i="7"/>
  <c r="M1128" i="7"/>
  <c r="J1128" i="7"/>
  <c r="AH1127" i="7"/>
  <c r="AE1127" i="7"/>
  <c r="AD1127" i="7"/>
  <c r="AC1127" i="7"/>
  <c r="V1127" i="7"/>
  <c r="U1127" i="7"/>
  <c r="T1127" i="7"/>
  <c r="N1127" i="7"/>
  <c r="M1127" i="7"/>
  <c r="J1127" i="7"/>
  <c r="P1127" i="7" s="1"/>
  <c r="AH1126" i="7"/>
  <c r="AE1126" i="7"/>
  <c r="AD1126" i="7"/>
  <c r="AC1126" i="7"/>
  <c r="V1126" i="7"/>
  <c r="U1126" i="7"/>
  <c r="T1126" i="7"/>
  <c r="O1126" i="7"/>
  <c r="N1126" i="7"/>
  <c r="M1126" i="7"/>
  <c r="J1126" i="7"/>
  <c r="P1126" i="7" s="1"/>
  <c r="AH1125" i="7"/>
  <c r="AE1125" i="7"/>
  <c r="AD1125" i="7"/>
  <c r="AC1125" i="7"/>
  <c r="V1125" i="7"/>
  <c r="U1125" i="7"/>
  <c r="T1125" i="7"/>
  <c r="P1125" i="7"/>
  <c r="O1125" i="7"/>
  <c r="N1125" i="7"/>
  <c r="M1125" i="7"/>
  <c r="J1125" i="7"/>
  <c r="AH1124" i="7"/>
  <c r="AE1124" i="7"/>
  <c r="AD1124" i="7"/>
  <c r="AC1124" i="7"/>
  <c r="V1124" i="7"/>
  <c r="U1124" i="7"/>
  <c r="T1124" i="7"/>
  <c r="N1124" i="7"/>
  <c r="M1124" i="7"/>
  <c r="J1124" i="7"/>
  <c r="AH1123" i="7"/>
  <c r="AE1123" i="7"/>
  <c r="AD1123" i="7"/>
  <c r="AC1123" i="7"/>
  <c r="V1123" i="7"/>
  <c r="U1123" i="7"/>
  <c r="T1123" i="7"/>
  <c r="N1123" i="7"/>
  <c r="M1123" i="7"/>
  <c r="J1123" i="7"/>
  <c r="P1123" i="7" s="1"/>
  <c r="AH1122" i="7"/>
  <c r="AE1122" i="7"/>
  <c r="AD1122" i="7"/>
  <c r="AC1122" i="7"/>
  <c r="V1122" i="7"/>
  <c r="U1122" i="7"/>
  <c r="T1122" i="7"/>
  <c r="P1122" i="7"/>
  <c r="N1122" i="7"/>
  <c r="M1122" i="7"/>
  <c r="J1122" i="7"/>
  <c r="O1122" i="7" s="1"/>
  <c r="AH1121" i="7"/>
  <c r="AE1121" i="7"/>
  <c r="AD1121" i="7"/>
  <c r="AC1121" i="7"/>
  <c r="V1121" i="7"/>
  <c r="U1121" i="7"/>
  <c r="T1121" i="7"/>
  <c r="P1121" i="7"/>
  <c r="O1121" i="7"/>
  <c r="N1121" i="7"/>
  <c r="M1121" i="7"/>
  <c r="J1121" i="7"/>
  <c r="AH1120" i="7"/>
  <c r="AE1120" i="7"/>
  <c r="AD1120" i="7"/>
  <c r="AC1120" i="7"/>
  <c r="V1120" i="7"/>
  <c r="U1120" i="7"/>
  <c r="T1120" i="7"/>
  <c r="P1120" i="7"/>
  <c r="N1120" i="7"/>
  <c r="M1120" i="7"/>
  <c r="J1120" i="7"/>
  <c r="O1120" i="7" s="1"/>
  <c r="AH1119" i="7"/>
  <c r="AE1119" i="7"/>
  <c r="AD1119" i="7"/>
  <c r="AC1119" i="7"/>
  <c r="V1119" i="7"/>
  <c r="U1119" i="7"/>
  <c r="T1119" i="7"/>
  <c r="N1119" i="7"/>
  <c r="M1119" i="7"/>
  <c r="J1119" i="7"/>
  <c r="O1119" i="7" s="1"/>
  <c r="AH1118" i="7"/>
  <c r="AE1118" i="7"/>
  <c r="AD1118" i="7"/>
  <c r="AC1118" i="7"/>
  <c r="V1118" i="7"/>
  <c r="U1118" i="7"/>
  <c r="T1118" i="7"/>
  <c r="P1118" i="7"/>
  <c r="O1118" i="7"/>
  <c r="N1118" i="7"/>
  <c r="M1118" i="7"/>
  <c r="J1118" i="7"/>
  <c r="AH1117" i="7"/>
  <c r="AE1117" i="7"/>
  <c r="AD1117" i="7"/>
  <c r="AC1117" i="7"/>
  <c r="V1117" i="7"/>
  <c r="U1117" i="7"/>
  <c r="T1117" i="7"/>
  <c r="N1117" i="7"/>
  <c r="M1117" i="7"/>
  <c r="J1117" i="7"/>
  <c r="P1117" i="7" s="1"/>
  <c r="AH1116" i="7"/>
  <c r="AE1116" i="7"/>
  <c r="AD1116" i="7"/>
  <c r="AC1116" i="7"/>
  <c r="V1116" i="7"/>
  <c r="U1116" i="7"/>
  <c r="T1116" i="7"/>
  <c r="O1116" i="7"/>
  <c r="N1116" i="7"/>
  <c r="M1116" i="7"/>
  <c r="J1116" i="7"/>
  <c r="P1116" i="7" s="1"/>
  <c r="AH1115" i="7"/>
  <c r="AE1115" i="7"/>
  <c r="AD1115" i="7"/>
  <c r="AC1115" i="7"/>
  <c r="V1115" i="7"/>
  <c r="U1115" i="7"/>
  <c r="T1115" i="7"/>
  <c r="P1115" i="7"/>
  <c r="O1115" i="7"/>
  <c r="N1115" i="7"/>
  <c r="M1115" i="7"/>
  <c r="J1115" i="7"/>
  <c r="AH1114" i="7"/>
  <c r="AE1114" i="7"/>
  <c r="AD1114" i="7"/>
  <c r="AC1114" i="7"/>
  <c r="V1114" i="7"/>
  <c r="U1114" i="7"/>
  <c r="T1114" i="7"/>
  <c r="N1114" i="7"/>
  <c r="M1114" i="7"/>
  <c r="J1114" i="7"/>
  <c r="AH1113" i="7"/>
  <c r="AE1113" i="7"/>
  <c r="AD1113" i="7"/>
  <c r="AC1113" i="7"/>
  <c r="V1113" i="7"/>
  <c r="U1113" i="7"/>
  <c r="T1113" i="7"/>
  <c r="P1113" i="7"/>
  <c r="O1113" i="7"/>
  <c r="N1113" i="7"/>
  <c r="M1113" i="7"/>
  <c r="J1113" i="7"/>
  <c r="AH1112" i="7"/>
  <c r="AE1112" i="7"/>
  <c r="AD1112" i="7"/>
  <c r="AC1112" i="7"/>
  <c r="V1112" i="7"/>
  <c r="U1112" i="7"/>
  <c r="T1112" i="7"/>
  <c r="P1112" i="7"/>
  <c r="O1112" i="7"/>
  <c r="N1112" i="7"/>
  <c r="M1112" i="7"/>
  <c r="J1112" i="7"/>
  <c r="AH1111" i="7"/>
  <c r="AE1111" i="7"/>
  <c r="AD1111" i="7"/>
  <c r="AC1111" i="7"/>
  <c r="V1111" i="7"/>
  <c r="U1111" i="7"/>
  <c r="T1111" i="7"/>
  <c r="N1111" i="7"/>
  <c r="M1111" i="7"/>
  <c r="J1111" i="7"/>
  <c r="AH1110" i="7"/>
  <c r="AE1110" i="7"/>
  <c r="AD1110" i="7"/>
  <c r="AC1110" i="7"/>
  <c r="V1110" i="7"/>
  <c r="U1110" i="7"/>
  <c r="T1110" i="7"/>
  <c r="O1110" i="7"/>
  <c r="N1110" i="7"/>
  <c r="M1110" i="7"/>
  <c r="J1110" i="7"/>
  <c r="P1110" i="7" s="1"/>
  <c r="AH1109" i="7"/>
  <c r="AE1109" i="7"/>
  <c r="AD1109" i="7"/>
  <c r="AC1109" i="7"/>
  <c r="V1109" i="7"/>
  <c r="U1109" i="7"/>
  <c r="T1109" i="7"/>
  <c r="P1109" i="7"/>
  <c r="O1109" i="7"/>
  <c r="N1109" i="7"/>
  <c r="M1109" i="7"/>
  <c r="J1109" i="7"/>
  <c r="AH1108" i="7"/>
  <c r="AE1108" i="7"/>
  <c r="AD1108" i="7"/>
  <c r="AC1108" i="7"/>
  <c r="V1108" i="7"/>
  <c r="U1108" i="7"/>
  <c r="T1108" i="7"/>
  <c r="N1108" i="7"/>
  <c r="M1108" i="7"/>
  <c r="J1108" i="7"/>
  <c r="AH1107" i="7"/>
  <c r="AE1107" i="7"/>
  <c r="AD1107" i="7"/>
  <c r="AC1107" i="7"/>
  <c r="V1107" i="7"/>
  <c r="U1107" i="7"/>
  <c r="T1107" i="7"/>
  <c r="N1107" i="7"/>
  <c r="M1107" i="7"/>
  <c r="J1107" i="7"/>
  <c r="P1107" i="7" s="1"/>
  <c r="AH1106" i="7"/>
  <c r="AE1106" i="7"/>
  <c r="AD1106" i="7"/>
  <c r="AC1106" i="7"/>
  <c r="V1106" i="7"/>
  <c r="U1106" i="7"/>
  <c r="T1106" i="7"/>
  <c r="P1106" i="7"/>
  <c r="N1106" i="7"/>
  <c r="M1106" i="7"/>
  <c r="J1106" i="7"/>
  <c r="O1106" i="7" s="1"/>
  <c r="AH1105" i="7"/>
  <c r="AE1105" i="7"/>
  <c r="AD1105" i="7"/>
  <c r="AC1105" i="7"/>
  <c r="V1105" i="7"/>
  <c r="U1105" i="7"/>
  <c r="T1105" i="7"/>
  <c r="P1105" i="7"/>
  <c r="O1105" i="7"/>
  <c r="N1105" i="7"/>
  <c r="M1105" i="7"/>
  <c r="J1105" i="7"/>
  <c r="AH1104" i="7"/>
  <c r="AE1104" i="7"/>
  <c r="AD1104" i="7"/>
  <c r="AC1104" i="7"/>
  <c r="V1104" i="7"/>
  <c r="U1104" i="7"/>
  <c r="T1104" i="7"/>
  <c r="P1104" i="7"/>
  <c r="N1104" i="7"/>
  <c r="M1104" i="7"/>
  <c r="J1104" i="7"/>
  <c r="O1104" i="7" s="1"/>
  <c r="AH1103" i="7"/>
  <c r="AE1103" i="7"/>
  <c r="AD1103" i="7"/>
  <c r="AC1103" i="7"/>
  <c r="V1103" i="7"/>
  <c r="U1103" i="7"/>
  <c r="T1103" i="7"/>
  <c r="N1103" i="7"/>
  <c r="M1103" i="7"/>
  <c r="J1103" i="7"/>
  <c r="O1103" i="7" s="1"/>
  <c r="AH1102" i="7"/>
  <c r="AE1102" i="7"/>
  <c r="AD1102" i="7"/>
  <c r="AC1102" i="7"/>
  <c r="V1102" i="7"/>
  <c r="U1102" i="7"/>
  <c r="T1102" i="7"/>
  <c r="P1102" i="7"/>
  <c r="O1102" i="7"/>
  <c r="N1102" i="7"/>
  <c r="M1102" i="7"/>
  <c r="J1102" i="7"/>
  <c r="AH1101" i="7"/>
  <c r="AE1101" i="7"/>
  <c r="AD1101" i="7"/>
  <c r="AC1101" i="7"/>
  <c r="V1101" i="7"/>
  <c r="U1101" i="7"/>
  <c r="T1101" i="7"/>
  <c r="N1101" i="7"/>
  <c r="M1101" i="7"/>
  <c r="J1101" i="7"/>
  <c r="P1101" i="7" s="1"/>
  <c r="AH1100" i="7"/>
  <c r="AE1100" i="7"/>
  <c r="AD1100" i="7"/>
  <c r="AC1100" i="7"/>
  <c r="V1100" i="7"/>
  <c r="U1100" i="7"/>
  <c r="T1100" i="7"/>
  <c r="O1100" i="7"/>
  <c r="N1100" i="7"/>
  <c r="M1100" i="7"/>
  <c r="J1100" i="7"/>
  <c r="P1100" i="7" s="1"/>
  <c r="AH1099" i="7"/>
  <c r="AE1099" i="7"/>
  <c r="AD1099" i="7"/>
  <c r="AC1099" i="7"/>
  <c r="V1099" i="7"/>
  <c r="U1099" i="7"/>
  <c r="T1099" i="7"/>
  <c r="P1099" i="7"/>
  <c r="O1099" i="7"/>
  <c r="N1099" i="7"/>
  <c r="M1099" i="7"/>
  <c r="J1099" i="7"/>
  <c r="AH1098" i="7"/>
  <c r="AE1098" i="7"/>
  <c r="AD1098" i="7"/>
  <c r="AC1098" i="7"/>
  <c r="V1098" i="7"/>
  <c r="U1098" i="7"/>
  <c r="T1098" i="7"/>
  <c r="N1098" i="7"/>
  <c r="M1098" i="7"/>
  <c r="J1098" i="7"/>
  <c r="AH1097" i="7"/>
  <c r="AE1097" i="7"/>
  <c r="AD1097" i="7"/>
  <c r="AC1097" i="7"/>
  <c r="V1097" i="7"/>
  <c r="U1097" i="7"/>
  <c r="T1097" i="7"/>
  <c r="P1097" i="7"/>
  <c r="O1097" i="7"/>
  <c r="N1097" i="7"/>
  <c r="M1097" i="7"/>
  <c r="J1097" i="7"/>
  <c r="AH1096" i="7"/>
  <c r="AE1096" i="7"/>
  <c r="AD1096" i="7"/>
  <c r="AC1096" i="7"/>
  <c r="V1096" i="7"/>
  <c r="U1096" i="7"/>
  <c r="T1096" i="7"/>
  <c r="P1096" i="7"/>
  <c r="O1096" i="7"/>
  <c r="N1096" i="7"/>
  <c r="M1096" i="7"/>
  <c r="J1096" i="7"/>
  <c r="AH1095" i="7"/>
  <c r="AE1095" i="7"/>
  <c r="AD1095" i="7"/>
  <c r="AC1095" i="7"/>
  <c r="V1095" i="7"/>
  <c r="U1095" i="7"/>
  <c r="T1095" i="7"/>
  <c r="N1095" i="7"/>
  <c r="M1095" i="7"/>
  <c r="J1095" i="7"/>
  <c r="AH1094" i="7"/>
  <c r="AE1094" i="7"/>
  <c r="AD1094" i="7"/>
  <c r="AC1094" i="7"/>
  <c r="V1094" i="7"/>
  <c r="U1094" i="7"/>
  <c r="T1094" i="7"/>
  <c r="O1094" i="7"/>
  <c r="N1094" i="7"/>
  <c r="M1094" i="7"/>
  <c r="J1094" i="7"/>
  <c r="P1094" i="7" s="1"/>
  <c r="AH1093" i="7"/>
  <c r="AE1093" i="7"/>
  <c r="AD1093" i="7"/>
  <c r="AC1093" i="7"/>
  <c r="V1093" i="7"/>
  <c r="U1093" i="7"/>
  <c r="T1093" i="7"/>
  <c r="N1093" i="7"/>
  <c r="M1093" i="7"/>
  <c r="J1093" i="7"/>
  <c r="P1093" i="7" s="1"/>
  <c r="AH1092" i="7"/>
  <c r="AE1092" i="7"/>
  <c r="AD1092" i="7"/>
  <c r="AC1092" i="7"/>
  <c r="V1092" i="7"/>
  <c r="U1092" i="7"/>
  <c r="T1092" i="7"/>
  <c r="P1092" i="7"/>
  <c r="O1092" i="7"/>
  <c r="N1092" i="7"/>
  <c r="M1092" i="7"/>
  <c r="J1092" i="7"/>
  <c r="AH1091" i="7"/>
  <c r="AE1091" i="7"/>
  <c r="AD1091" i="7"/>
  <c r="AC1091" i="7"/>
  <c r="V1091" i="7"/>
  <c r="U1091" i="7"/>
  <c r="T1091" i="7"/>
  <c r="P1091" i="7"/>
  <c r="O1091" i="7"/>
  <c r="N1091" i="7"/>
  <c r="M1091" i="7"/>
  <c r="J1091" i="7"/>
  <c r="AH1090" i="7"/>
  <c r="AE1090" i="7"/>
  <c r="AD1090" i="7"/>
  <c r="AC1090" i="7"/>
  <c r="V1090" i="7"/>
  <c r="U1090" i="7"/>
  <c r="T1090" i="7"/>
  <c r="N1090" i="7"/>
  <c r="M1090" i="7"/>
  <c r="J1090" i="7"/>
  <c r="O1090" i="7" s="1"/>
  <c r="AH1089" i="7"/>
  <c r="AE1089" i="7"/>
  <c r="AD1089" i="7"/>
  <c r="AC1089" i="7"/>
  <c r="V1089" i="7"/>
  <c r="U1089" i="7"/>
  <c r="T1089" i="7"/>
  <c r="P1089" i="7"/>
  <c r="O1089" i="7"/>
  <c r="N1089" i="7"/>
  <c r="M1089" i="7"/>
  <c r="J1089" i="7"/>
  <c r="AH1088" i="7"/>
  <c r="AE1088" i="7"/>
  <c r="AD1088" i="7"/>
  <c r="AC1088" i="7"/>
  <c r="V1088" i="7"/>
  <c r="U1088" i="7"/>
  <c r="T1088" i="7"/>
  <c r="N1088" i="7"/>
  <c r="M1088" i="7"/>
  <c r="J1088" i="7"/>
  <c r="AH1087" i="7"/>
  <c r="AE1087" i="7"/>
  <c r="AD1087" i="7"/>
  <c r="AC1087" i="7"/>
  <c r="V1087" i="7"/>
  <c r="U1087" i="7"/>
  <c r="T1087" i="7"/>
  <c r="N1087" i="7"/>
  <c r="M1087" i="7"/>
  <c r="J1087" i="7"/>
  <c r="O1087" i="7" s="1"/>
  <c r="AH1086" i="7"/>
  <c r="AE1086" i="7"/>
  <c r="AD1086" i="7"/>
  <c r="AC1086" i="7"/>
  <c r="V1086" i="7"/>
  <c r="U1086" i="7"/>
  <c r="T1086" i="7"/>
  <c r="P1086" i="7"/>
  <c r="O1086" i="7"/>
  <c r="N1086" i="7"/>
  <c r="M1086" i="7"/>
  <c r="J1086" i="7"/>
  <c r="AH1085" i="7"/>
  <c r="AE1085" i="7"/>
  <c r="AD1085" i="7"/>
  <c r="AC1085" i="7"/>
  <c r="V1085" i="7"/>
  <c r="U1085" i="7"/>
  <c r="T1085" i="7"/>
  <c r="N1085" i="7"/>
  <c r="M1085" i="7"/>
  <c r="J1085" i="7"/>
  <c r="AH1084" i="7"/>
  <c r="AE1084" i="7"/>
  <c r="AD1084" i="7"/>
  <c r="AC1084" i="7"/>
  <c r="V1084" i="7"/>
  <c r="U1084" i="7"/>
  <c r="T1084" i="7"/>
  <c r="O1084" i="7"/>
  <c r="N1084" i="7"/>
  <c r="M1084" i="7"/>
  <c r="J1084" i="7"/>
  <c r="P1084" i="7" s="1"/>
  <c r="AH1083" i="7"/>
  <c r="AE1083" i="7"/>
  <c r="AD1083" i="7"/>
  <c r="AC1083" i="7"/>
  <c r="V1083" i="7"/>
  <c r="U1083" i="7"/>
  <c r="T1083" i="7"/>
  <c r="N1083" i="7"/>
  <c r="M1083" i="7"/>
  <c r="J1083" i="7"/>
  <c r="AH1082" i="7"/>
  <c r="AE1082" i="7"/>
  <c r="AD1082" i="7"/>
  <c r="AC1082" i="7"/>
  <c r="V1082" i="7"/>
  <c r="U1082" i="7"/>
  <c r="T1082" i="7"/>
  <c r="N1082" i="7"/>
  <c r="M1082" i="7"/>
  <c r="J1082" i="7"/>
  <c r="P1082" i="7" s="1"/>
  <c r="AH1081" i="7"/>
  <c r="AE1081" i="7"/>
  <c r="AD1081" i="7"/>
  <c r="AC1081" i="7"/>
  <c r="V1081" i="7"/>
  <c r="U1081" i="7"/>
  <c r="T1081" i="7"/>
  <c r="P1081" i="7"/>
  <c r="O1081" i="7"/>
  <c r="N1081" i="7"/>
  <c r="M1081" i="7"/>
  <c r="J1081" i="7"/>
  <c r="AH1080" i="7"/>
  <c r="AE1080" i="7"/>
  <c r="AD1080" i="7"/>
  <c r="AC1080" i="7"/>
  <c r="V1080" i="7"/>
  <c r="U1080" i="7"/>
  <c r="T1080" i="7"/>
  <c r="N1080" i="7"/>
  <c r="M1080" i="7"/>
  <c r="J1080" i="7"/>
  <c r="P1080" i="7" s="1"/>
  <c r="AH1079" i="7"/>
  <c r="AE1079" i="7"/>
  <c r="AD1079" i="7"/>
  <c r="AC1079" i="7"/>
  <c r="V1079" i="7"/>
  <c r="U1079" i="7"/>
  <c r="T1079" i="7"/>
  <c r="O1079" i="7"/>
  <c r="N1079" i="7"/>
  <c r="M1079" i="7"/>
  <c r="J1079" i="7"/>
  <c r="P1079" i="7" s="1"/>
  <c r="AH1078" i="7"/>
  <c r="AE1078" i="7"/>
  <c r="AD1078" i="7"/>
  <c r="AC1078" i="7"/>
  <c r="V1078" i="7"/>
  <c r="U1078" i="7"/>
  <c r="T1078" i="7"/>
  <c r="P1078" i="7"/>
  <c r="O1078" i="7"/>
  <c r="N1078" i="7"/>
  <c r="M1078" i="7"/>
  <c r="J1078" i="7"/>
  <c r="AH1077" i="7"/>
  <c r="AE1077" i="7"/>
  <c r="AD1077" i="7"/>
  <c r="AC1077" i="7"/>
  <c r="V1077" i="7"/>
  <c r="U1077" i="7"/>
  <c r="T1077" i="7"/>
  <c r="N1077" i="7"/>
  <c r="M1077" i="7"/>
  <c r="J1077" i="7"/>
  <c r="P1077" i="7" s="1"/>
  <c r="AH1076" i="7"/>
  <c r="AE1076" i="7"/>
  <c r="AD1076" i="7"/>
  <c r="AC1076" i="7"/>
  <c r="V1076" i="7"/>
  <c r="U1076" i="7"/>
  <c r="T1076" i="7"/>
  <c r="P1076" i="7"/>
  <c r="O1076" i="7"/>
  <c r="N1076" i="7"/>
  <c r="M1076" i="7"/>
  <c r="J1076" i="7"/>
  <c r="AH1075" i="7"/>
  <c r="AE1075" i="7"/>
  <c r="AD1075" i="7"/>
  <c r="AC1075" i="7"/>
  <c r="V1075" i="7"/>
  <c r="U1075" i="7"/>
  <c r="T1075" i="7"/>
  <c r="P1075" i="7"/>
  <c r="O1075" i="7"/>
  <c r="N1075" i="7"/>
  <c r="M1075" i="7"/>
  <c r="J1075" i="7"/>
  <c r="AH1074" i="7"/>
  <c r="AE1074" i="7"/>
  <c r="AD1074" i="7"/>
  <c r="AC1074" i="7"/>
  <c r="V1074" i="7"/>
  <c r="U1074" i="7"/>
  <c r="T1074" i="7"/>
  <c r="N1074" i="7"/>
  <c r="M1074" i="7"/>
  <c r="J1074" i="7"/>
  <c r="P1074" i="7" s="1"/>
  <c r="AH1073" i="7"/>
  <c r="AE1073" i="7"/>
  <c r="AD1073" i="7"/>
  <c r="AC1073" i="7"/>
  <c r="V1073" i="7"/>
  <c r="U1073" i="7"/>
  <c r="T1073" i="7"/>
  <c r="O1073" i="7"/>
  <c r="N1073" i="7"/>
  <c r="M1073" i="7"/>
  <c r="J1073" i="7"/>
  <c r="P1073" i="7" s="1"/>
  <c r="AH1072" i="7"/>
  <c r="AE1072" i="7"/>
  <c r="AD1072" i="7"/>
  <c r="AC1072" i="7"/>
  <c r="V1072" i="7"/>
  <c r="U1072" i="7"/>
  <c r="T1072" i="7"/>
  <c r="P1072" i="7"/>
  <c r="N1072" i="7"/>
  <c r="M1072" i="7"/>
  <c r="J1072" i="7"/>
  <c r="O1072" i="7" s="1"/>
  <c r="AH1071" i="7"/>
  <c r="AE1071" i="7"/>
  <c r="AD1071" i="7"/>
  <c r="AC1071" i="7"/>
  <c r="V1071" i="7"/>
  <c r="U1071" i="7"/>
  <c r="T1071" i="7"/>
  <c r="N1071" i="7"/>
  <c r="M1071" i="7"/>
  <c r="J1071" i="7"/>
  <c r="P1071" i="7" s="1"/>
  <c r="AH1070" i="7"/>
  <c r="AE1070" i="7"/>
  <c r="AD1070" i="7"/>
  <c r="AC1070" i="7"/>
  <c r="V1070" i="7"/>
  <c r="U1070" i="7"/>
  <c r="T1070" i="7"/>
  <c r="P1070" i="7"/>
  <c r="O1070" i="7"/>
  <c r="N1070" i="7"/>
  <c r="M1070" i="7"/>
  <c r="J1070" i="7"/>
  <c r="AH1069" i="7"/>
  <c r="AE1069" i="7"/>
  <c r="AD1069" i="7"/>
  <c r="AC1069" i="7"/>
  <c r="V1069" i="7"/>
  <c r="U1069" i="7"/>
  <c r="T1069" i="7"/>
  <c r="N1069" i="7"/>
  <c r="M1069" i="7"/>
  <c r="J1069" i="7"/>
  <c r="P1069" i="7" s="1"/>
  <c r="AH1068" i="7"/>
  <c r="AE1068" i="7"/>
  <c r="AD1068" i="7"/>
  <c r="AC1068" i="7"/>
  <c r="V1068" i="7"/>
  <c r="U1068" i="7"/>
  <c r="T1068" i="7"/>
  <c r="P1068" i="7"/>
  <c r="O1068" i="7"/>
  <c r="N1068" i="7"/>
  <c r="M1068" i="7"/>
  <c r="J1068" i="7"/>
  <c r="AH1067" i="7"/>
  <c r="AE1067" i="7"/>
  <c r="AD1067" i="7"/>
  <c r="AC1067" i="7"/>
  <c r="V1067" i="7"/>
  <c r="U1067" i="7"/>
  <c r="T1067" i="7"/>
  <c r="N1067" i="7"/>
  <c r="M1067" i="7"/>
  <c r="J1067" i="7"/>
  <c r="AH1066" i="7"/>
  <c r="AE1066" i="7"/>
  <c r="AD1066" i="7"/>
  <c r="AC1066" i="7"/>
  <c r="V1066" i="7"/>
  <c r="U1066" i="7"/>
  <c r="T1066" i="7"/>
  <c r="N1066" i="7"/>
  <c r="M1066" i="7"/>
  <c r="J1066" i="7"/>
  <c r="P1066" i="7" s="1"/>
  <c r="AH1065" i="7"/>
  <c r="AE1065" i="7"/>
  <c r="AD1065" i="7"/>
  <c r="AC1065" i="7"/>
  <c r="V1065" i="7"/>
  <c r="U1065" i="7"/>
  <c r="T1065" i="7"/>
  <c r="P1065" i="7"/>
  <c r="O1065" i="7"/>
  <c r="N1065" i="7"/>
  <c r="M1065" i="7"/>
  <c r="J1065" i="7"/>
  <c r="AH1064" i="7"/>
  <c r="AE1064" i="7"/>
  <c r="AD1064" i="7"/>
  <c r="AC1064" i="7"/>
  <c r="V1064" i="7"/>
  <c r="U1064" i="7"/>
  <c r="T1064" i="7"/>
  <c r="N1064" i="7"/>
  <c r="M1064" i="7"/>
  <c r="J1064" i="7"/>
  <c r="P1064" i="7" s="1"/>
  <c r="AH1063" i="7"/>
  <c r="AE1063" i="7"/>
  <c r="AD1063" i="7"/>
  <c r="AC1063" i="7"/>
  <c r="V1063" i="7"/>
  <c r="U1063" i="7"/>
  <c r="T1063" i="7"/>
  <c r="O1063" i="7"/>
  <c r="N1063" i="7"/>
  <c r="M1063" i="7"/>
  <c r="J1063" i="7"/>
  <c r="P1063" i="7" s="1"/>
  <c r="AH1062" i="7"/>
  <c r="AE1062" i="7"/>
  <c r="AD1062" i="7"/>
  <c r="AC1062" i="7"/>
  <c r="V1062" i="7"/>
  <c r="U1062" i="7"/>
  <c r="T1062" i="7"/>
  <c r="P1062" i="7"/>
  <c r="O1062" i="7"/>
  <c r="N1062" i="7"/>
  <c r="M1062" i="7"/>
  <c r="J1062" i="7"/>
  <c r="AH1061" i="7"/>
  <c r="AE1061" i="7"/>
  <c r="AD1061" i="7"/>
  <c r="AC1061" i="7"/>
  <c r="V1061" i="7"/>
  <c r="U1061" i="7"/>
  <c r="T1061" i="7"/>
  <c r="N1061" i="7"/>
  <c r="M1061" i="7"/>
  <c r="J1061" i="7"/>
  <c r="P1061" i="7" s="1"/>
  <c r="AH1060" i="7"/>
  <c r="AE1060" i="7"/>
  <c r="AD1060" i="7"/>
  <c r="AC1060" i="7"/>
  <c r="V1060" i="7"/>
  <c r="U1060" i="7"/>
  <c r="T1060" i="7"/>
  <c r="P1060" i="7"/>
  <c r="O1060" i="7"/>
  <c r="N1060" i="7"/>
  <c r="M1060" i="7"/>
  <c r="J1060" i="7"/>
  <c r="AH1059" i="7"/>
  <c r="AE1059" i="7"/>
  <c r="AD1059" i="7"/>
  <c r="AC1059" i="7"/>
  <c r="V1059" i="7"/>
  <c r="U1059" i="7"/>
  <c r="T1059" i="7"/>
  <c r="P1059" i="7"/>
  <c r="O1059" i="7"/>
  <c r="N1059" i="7"/>
  <c r="M1059" i="7"/>
  <c r="J1059" i="7"/>
  <c r="AH1058" i="7"/>
  <c r="AE1058" i="7"/>
  <c r="AD1058" i="7"/>
  <c r="AC1058" i="7"/>
  <c r="V1058" i="7"/>
  <c r="U1058" i="7"/>
  <c r="T1058" i="7"/>
  <c r="N1058" i="7"/>
  <c r="M1058" i="7"/>
  <c r="J1058" i="7"/>
  <c r="P1058" i="7" s="1"/>
  <c r="AH1057" i="7"/>
  <c r="AE1057" i="7"/>
  <c r="AD1057" i="7"/>
  <c r="AC1057" i="7"/>
  <c r="V1057" i="7"/>
  <c r="U1057" i="7"/>
  <c r="T1057" i="7"/>
  <c r="P1057" i="7"/>
  <c r="O1057" i="7"/>
  <c r="N1057" i="7"/>
  <c r="M1057" i="7"/>
  <c r="J1057" i="7"/>
  <c r="AH1056" i="7"/>
  <c r="AE1056" i="7"/>
  <c r="AD1056" i="7"/>
  <c r="AC1056" i="7"/>
  <c r="V1056" i="7"/>
  <c r="U1056" i="7"/>
  <c r="T1056" i="7"/>
  <c r="P1056" i="7"/>
  <c r="N1056" i="7"/>
  <c r="M1056" i="7"/>
  <c r="J1056" i="7"/>
  <c r="O1056" i="7" s="1"/>
  <c r="AH1055" i="7"/>
  <c r="AE1055" i="7"/>
  <c r="AD1055" i="7"/>
  <c r="AC1055" i="7"/>
  <c r="V1055" i="7"/>
  <c r="U1055" i="7"/>
  <c r="T1055" i="7"/>
  <c r="N1055" i="7"/>
  <c r="M1055" i="7"/>
  <c r="J1055" i="7"/>
  <c r="P1055" i="7" s="1"/>
  <c r="AH1054" i="7"/>
  <c r="AE1054" i="7"/>
  <c r="AD1054" i="7"/>
  <c r="AC1054" i="7"/>
  <c r="V1054" i="7"/>
  <c r="U1054" i="7"/>
  <c r="T1054" i="7"/>
  <c r="P1054" i="7"/>
  <c r="O1054" i="7"/>
  <c r="N1054" i="7"/>
  <c r="M1054" i="7"/>
  <c r="J1054" i="7"/>
  <c r="AH1053" i="7"/>
  <c r="AE1053" i="7"/>
  <c r="AD1053" i="7"/>
  <c r="AC1053" i="7"/>
  <c r="V1053" i="7"/>
  <c r="U1053" i="7"/>
  <c r="T1053" i="7"/>
  <c r="N1053" i="7"/>
  <c r="M1053" i="7"/>
  <c r="J1053" i="7"/>
  <c r="P1053" i="7" s="1"/>
  <c r="AH1052" i="7"/>
  <c r="AE1052" i="7"/>
  <c r="AD1052" i="7"/>
  <c r="AC1052" i="7"/>
  <c r="V1052" i="7"/>
  <c r="U1052" i="7"/>
  <c r="T1052" i="7"/>
  <c r="P1052" i="7"/>
  <c r="O1052" i="7"/>
  <c r="N1052" i="7"/>
  <c r="M1052" i="7"/>
  <c r="J1052" i="7"/>
  <c r="AH1051" i="7"/>
  <c r="AE1051" i="7"/>
  <c r="AD1051" i="7"/>
  <c r="AC1051" i="7"/>
  <c r="V1051" i="7"/>
  <c r="U1051" i="7"/>
  <c r="T1051" i="7"/>
  <c r="N1051" i="7"/>
  <c r="M1051" i="7"/>
  <c r="J1051" i="7"/>
  <c r="AH1050" i="7"/>
  <c r="AE1050" i="7"/>
  <c r="AD1050" i="7"/>
  <c r="AC1050" i="7"/>
  <c r="V1050" i="7"/>
  <c r="U1050" i="7"/>
  <c r="T1050" i="7"/>
  <c r="N1050" i="7"/>
  <c r="M1050" i="7"/>
  <c r="J1050" i="7"/>
  <c r="P1050" i="7" s="1"/>
  <c r="AH1049" i="7"/>
  <c r="AE1049" i="7"/>
  <c r="AD1049" i="7"/>
  <c r="AC1049" i="7"/>
  <c r="V1049" i="7"/>
  <c r="U1049" i="7"/>
  <c r="T1049" i="7"/>
  <c r="P1049" i="7"/>
  <c r="O1049" i="7"/>
  <c r="N1049" i="7"/>
  <c r="M1049" i="7"/>
  <c r="J1049" i="7"/>
  <c r="AH1048" i="7"/>
  <c r="AE1048" i="7"/>
  <c r="AD1048" i="7"/>
  <c r="AC1048" i="7"/>
  <c r="V1048" i="7"/>
  <c r="U1048" i="7"/>
  <c r="T1048" i="7"/>
  <c r="N1048" i="7"/>
  <c r="M1048" i="7"/>
  <c r="J1048" i="7"/>
  <c r="P1048" i="7" s="1"/>
  <c r="AH1047" i="7"/>
  <c r="AE1047" i="7"/>
  <c r="AD1047" i="7"/>
  <c r="AC1047" i="7"/>
  <c r="V1047" i="7"/>
  <c r="U1047" i="7"/>
  <c r="T1047" i="7"/>
  <c r="O1047" i="7"/>
  <c r="N1047" i="7"/>
  <c r="M1047" i="7"/>
  <c r="J1047" i="7"/>
  <c r="P1047" i="7" s="1"/>
  <c r="AH1046" i="7"/>
  <c r="AE1046" i="7"/>
  <c r="AD1046" i="7"/>
  <c r="AC1046" i="7"/>
  <c r="V1046" i="7"/>
  <c r="U1046" i="7"/>
  <c r="T1046" i="7"/>
  <c r="P1046" i="7"/>
  <c r="O1046" i="7"/>
  <c r="N1046" i="7"/>
  <c r="M1046" i="7"/>
  <c r="J1046" i="7"/>
  <c r="AH1045" i="7"/>
  <c r="AE1045" i="7"/>
  <c r="AD1045" i="7"/>
  <c r="AC1045" i="7"/>
  <c r="V1045" i="7"/>
  <c r="U1045" i="7"/>
  <c r="T1045" i="7"/>
  <c r="N1045" i="7"/>
  <c r="M1045" i="7"/>
  <c r="J1045" i="7"/>
  <c r="P1045" i="7" s="1"/>
  <c r="AH1044" i="7"/>
  <c r="AE1044" i="7"/>
  <c r="AD1044" i="7"/>
  <c r="AC1044" i="7"/>
  <c r="V1044" i="7"/>
  <c r="U1044" i="7"/>
  <c r="T1044" i="7"/>
  <c r="P1044" i="7"/>
  <c r="O1044" i="7"/>
  <c r="N1044" i="7"/>
  <c r="M1044" i="7"/>
  <c r="J1044" i="7"/>
  <c r="AH1043" i="7"/>
  <c r="AE1043" i="7"/>
  <c r="AD1043" i="7"/>
  <c r="AC1043" i="7"/>
  <c r="V1043" i="7"/>
  <c r="U1043" i="7"/>
  <c r="T1043" i="7"/>
  <c r="P1043" i="7"/>
  <c r="O1043" i="7"/>
  <c r="N1043" i="7"/>
  <c r="M1043" i="7"/>
  <c r="J1043" i="7"/>
  <c r="AH1042" i="7"/>
  <c r="AE1042" i="7"/>
  <c r="AD1042" i="7"/>
  <c r="AC1042" i="7"/>
  <c r="V1042" i="7"/>
  <c r="U1042" i="7"/>
  <c r="T1042" i="7"/>
  <c r="N1042" i="7"/>
  <c r="M1042" i="7"/>
  <c r="J1042" i="7"/>
  <c r="P1042" i="7" s="1"/>
  <c r="AH1041" i="7"/>
  <c r="AE1041" i="7"/>
  <c r="AD1041" i="7"/>
  <c r="AC1041" i="7"/>
  <c r="V1041" i="7"/>
  <c r="U1041" i="7"/>
  <c r="T1041" i="7"/>
  <c r="P1041" i="7"/>
  <c r="O1041" i="7"/>
  <c r="N1041" i="7"/>
  <c r="M1041" i="7"/>
  <c r="J1041" i="7"/>
  <c r="AH1040" i="7"/>
  <c r="AE1040" i="7"/>
  <c r="AD1040" i="7"/>
  <c r="AC1040" i="7"/>
  <c r="V1040" i="7"/>
  <c r="U1040" i="7"/>
  <c r="T1040" i="7"/>
  <c r="N1040" i="7"/>
  <c r="M1040" i="7"/>
  <c r="J1040" i="7"/>
  <c r="O1040" i="7" s="1"/>
  <c r="AH1039" i="7"/>
  <c r="AE1039" i="7"/>
  <c r="AD1039" i="7"/>
  <c r="AC1039" i="7"/>
  <c r="V1039" i="7"/>
  <c r="U1039" i="7"/>
  <c r="T1039" i="7"/>
  <c r="N1039" i="7"/>
  <c r="M1039" i="7"/>
  <c r="J1039" i="7"/>
  <c r="P1039" i="7" s="1"/>
  <c r="AH1038" i="7"/>
  <c r="AE1038" i="7"/>
  <c r="AD1038" i="7"/>
  <c r="AC1038" i="7"/>
  <c r="V1038" i="7"/>
  <c r="U1038" i="7"/>
  <c r="T1038" i="7"/>
  <c r="P1038" i="7"/>
  <c r="O1038" i="7"/>
  <c r="N1038" i="7"/>
  <c r="M1038" i="7"/>
  <c r="J1038" i="7"/>
  <c r="AH1037" i="7"/>
  <c r="AE1037" i="7"/>
  <c r="AD1037" i="7"/>
  <c r="AC1037" i="7"/>
  <c r="V1037" i="7"/>
  <c r="U1037" i="7"/>
  <c r="T1037" i="7"/>
  <c r="N1037" i="7"/>
  <c r="M1037" i="7"/>
  <c r="J1037" i="7"/>
  <c r="P1037" i="7" s="1"/>
  <c r="AH1036" i="7"/>
  <c r="AE1036" i="7"/>
  <c r="AD1036" i="7"/>
  <c r="AC1036" i="7"/>
  <c r="V1036" i="7"/>
  <c r="U1036" i="7"/>
  <c r="T1036" i="7"/>
  <c r="P1036" i="7"/>
  <c r="O1036" i="7"/>
  <c r="N1036" i="7"/>
  <c r="M1036" i="7"/>
  <c r="J1036" i="7"/>
  <c r="AH1035" i="7"/>
  <c r="AE1035" i="7"/>
  <c r="AD1035" i="7"/>
  <c r="AC1035" i="7"/>
  <c r="V1035" i="7"/>
  <c r="U1035" i="7"/>
  <c r="T1035" i="7"/>
  <c r="N1035" i="7"/>
  <c r="M1035" i="7"/>
  <c r="J1035" i="7"/>
  <c r="AH1034" i="7"/>
  <c r="AE1034" i="7"/>
  <c r="AD1034" i="7"/>
  <c r="AC1034" i="7"/>
  <c r="V1034" i="7"/>
  <c r="U1034" i="7"/>
  <c r="T1034" i="7"/>
  <c r="N1034" i="7"/>
  <c r="M1034" i="7"/>
  <c r="J1034" i="7"/>
  <c r="P1034" i="7" s="1"/>
  <c r="AH1033" i="7"/>
  <c r="AE1033" i="7"/>
  <c r="AD1033" i="7"/>
  <c r="AC1033" i="7"/>
  <c r="V1033" i="7"/>
  <c r="U1033" i="7"/>
  <c r="T1033" i="7"/>
  <c r="P1033" i="7"/>
  <c r="O1033" i="7"/>
  <c r="N1033" i="7"/>
  <c r="M1033" i="7"/>
  <c r="J1033" i="7"/>
  <c r="AH1032" i="7"/>
  <c r="AE1032" i="7"/>
  <c r="AD1032" i="7"/>
  <c r="AC1032" i="7"/>
  <c r="V1032" i="7"/>
  <c r="U1032" i="7"/>
  <c r="T1032" i="7"/>
  <c r="N1032" i="7"/>
  <c r="M1032" i="7"/>
  <c r="J1032" i="7"/>
  <c r="P1032" i="7" s="1"/>
  <c r="AH1031" i="7"/>
  <c r="AE1031" i="7"/>
  <c r="AD1031" i="7"/>
  <c r="AC1031" i="7"/>
  <c r="V1031" i="7"/>
  <c r="U1031" i="7"/>
  <c r="T1031" i="7"/>
  <c r="O1031" i="7"/>
  <c r="N1031" i="7"/>
  <c r="M1031" i="7"/>
  <c r="J1031" i="7"/>
  <c r="P1031" i="7" s="1"/>
  <c r="AH1030" i="7"/>
  <c r="AE1030" i="7"/>
  <c r="AD1030" i="7"/>
  <c r="AC1030" i="7"/>
  <c r="V1030" i="7"/>
  <c r="U1030" i="7"/>
  <c r="T1030" i="7"/>
  <c r="P1030" i="7"/>
  <c r="O1030" i="7"/>
  <c r="N1030" i="7"/>
  <c r="M1030" i="7"/>
  <c r="J1030" i="7"/>
  <c r="AH1029" i="7"/>
  <c r="AE1029" i="7"/>
  <c r="AD1029" i="7"/>
  <c r="AC1029" i="7"/>
  <c r="V1029" i="7"/>
  <c r="U1029" i="7"/>
  <c r="T1029" i="7"/>
  <c r="N1029" i="7"/>
  <c r="M1029" i="7"/>
  <c r="J1029" i="7"/>
  <c r="P1029" i="7" s="1"/>
  <c r="AH1028" i="7"/>
  <c r="AE1028" i="7"/>
  <c r="AD1028" i="7"/>
  <c r="AC1028" i="7"/>
  <c r="V1028" i="7"/>
  <c r="U1028" i="7"/>
  <c r="T1028" i="7"/>
  <c r="P1028" i="7"/>
  <c r="O1028" i="7"/>
  <c r="N1028" i="7"/>
  <c r="M1028" i="7"/>
  <c r="J1028" i="7"/>
  <c r="AH1027" i="7"/>
  <c r="AE1027" i="7"/>
  <c r="AD1027" i="7"/>
  <c r="AC1027" i="7"/>
  <c r="V1027" i="7"/>
  <c r="U1027" i="7"/>
  <c r="T1027" i="7"/>
  <c r="P1027" i="7"/>
  <c r="O1027" i="7"/>
  <c r="N1027" i="7"/>
  <c r="M1027" i="7"/>
  <c r="J1027" i="7"/>
  <c r="AH1026" i="7"/>
  <c r="AE1026" i="7"/>
  <c r="AD1026" i="7"/>
  <c r="AC1026" i="7"/>
  <c r="V1026" i="7"/>
  <c r="U1026" i="7"/>
  <c r="T1026" i="7"/>
  <c r="N1026" i="7"/>
  <c r="M1026" i="7"/>
  <c r="J1026" i="7"/>
  <c r="P1026" i="7" s="1"/>
  <c r="AH1025" i="7"/>
  <c r="AE1025" i="7"/>
  <c r="AD1025" i="7"/>
  <c r="AC1025" i="7"/>
  <c r="V1025" i="7"/>
  <c r="U1025" i="7"/>
  <c r="T1025" i="7"/>
  <c r="P1025" i="7"/>
  <c r="O1025" i="7"/>
  <c r="N1025" i="7"/>
  <c r="M1025" i="7"/>
  <c r="J1025" i="7"/>
  <c r="AH1024" i="7"/>
  <c r="AE1024" i="7"/>
  <c r="AD1024" i="7"/>
  <c r="AC1024" i="7"/>
  <c r="V1024" i="7"/>
  <c r="U1024" i="7"/>
  <c r="T1024" i="7"/>
  <c r="N1024" i="7"/>
  <c r="M1024" i="7"/>
  <c r="J1024" i="7"/>
  <c r="P1024" i="7" s="1"/>
  <c r="AH1023" i="7"/>
  <c r="AE1023" i="7"/>
  <c r="AD1023" i="7"/>
  <c r="AC1023" i="7"/>
  <c r="V1023" i="7"/>
  <c r="U1023" i="7"/>
  <c r="T1023" i="7"/>
  <c r="N1023" i="7"/>
  <c r="M1023" i="7"/>
  <c r="J1023" i="7"/>
  <c r="AH1022" i="7"/>
  <c r="AE1022" i="7"/>
  <c r="AD1022" i="7"/>
  <c r="AC1022" i="7"/>
  <c r="V1022" i="7"/>
  <c r="U1022" i="7"/>
  <c r="T1022" i="7"/>
  <c r="P1022" i="7"/>
  <c r="O1022" i="7"/>
  <c r="N1022" i="7"/>
  <c r="M1022" i="7"/>
  <c r="J1022" i="7"/>
  <c r="AH1021" i="7"/>
  <c r="AE1021" i="7"/>
  <c r="AD1021" i="7"/>
  <c r="AC1021" i="7"/>
  <c r="V1021" i="7"/>
  <c r="U1021" i="7"/>
  <c r="T1021" i="7"/>
  <c r="P1021" i="7"/>
  <c r="N1021" i="7"/>
  <c r="M1021" i="7"/>
  <c r="J1021" i="7"/>
  <c r="O1021" i="7" s="1"/>
  <c r="AH1020" i="7"/>
  <c r="AE1020" i="7"/>
  <c r="AD1020" i="7"/>
  <c r="AC1020" i="7"/>
  <c r="V1020" i="7"/>
  <c r="U1020" i="7"/>
  <c r="T1020" i="7"/>
  <c r="P1020" i="7"/>
  <c r="O1020" i="7"/>
  <c r="N1020" i="7"/>
  <c r="M1020" i="7"/>
  <c r="J1020" i="7"/>
  <c r="AH1019" i="7"/>
  <c r="AE1019" i="7"/>
  <c r="AD1019" i="7"/>
  <c r="AC1019" i="7"/>
  <c r="V1019" i="7"/>
  <c r="U1019" i="7"/>
  <c r="T1019" i="7"/>
  <c r="P1019" i="7"/>
  <c r="O1019" i="7"/>
  <c r="N1019" i="7"/>
  <c r="M1019" i="7"/>
  <c r="J1019" i="7"/>
  <c r="AH1018" i="7"/>
  <c r="AE1018" i="7"/>
  <c r="AD1018" i="7"/>
  <c r="AC1018" i="7"/>
  <c r="V1018" i="7"/>
  <c r="U1018" i="7"/>
  <c r="T1018" i="7"/>
  <c r="N1018" i="7"/>
  <c r="M1018" i="7"/>
  <c r="J1018" i="7"/>
  <c r="AH1017" i="7"/>
  <c r="AE1017" i="7"/>
  <c r="AD1017" i="7"/>
  <c r="AC1017" i="7"/>
  <c r="V1017" i="7"/>
  <c r="U1017" i="7"/>
  <c r="T1017" i="7"/>
  <c r="P1017" i="7"/>
  <c r="O1017" i="7"/>
  <c r="N1017" i="7"/>
  <c r="M1017" i="7"/>
  <c r="J1017" i="7"/>
  <c r="AH1016" i="7"/>
  <c r="AE1016" i="7"/>
  <c r="AD1016" i="7"/>
  <c r="AC1016" i="7"/>
  <c r="V1016" i="7"/>
  <c r="U1016" i="7"/>
  <c r="T1016" i="7"/>
  <c r="N1016" i="7"/>
  <c r="M1016" i="7"/>
  <c r="J1016" i="7"/>
  <c r="AH1015" i="7"/>
  <c r="AE1015" i="7"/>
  <c r="AD1015" i="7"/>
  <c r="AC1015" i="7"/>
  <c r="V1015" i="7"/>
  <c r="U1015" i="7"/>
  <c r="T1015" i="7"/>
  <c r="N1015" i="7"/>
  <c r="M1015" i="7"/>
  <c r="J1015" i="7"/>
  <c r="O1015" i="7" s="1"/>
  <c r="AH1014" i="7"/>
  <c r="AE1014" i="7"/>
  <c r="AD1014" i="7"/>
  <c r="AC1014" i="7"/>
  <c r="V1014" i="7"/>
  <c r="U1014" i="7"/>
  <c r="T1014" i="7"/>
  <c r="O1014" i="7"/>
  <c r="N1014" i="7"/>
  <c r="M1014" i="7"/>
  <c r="J1014" i="7"/>
  <c r="P1014" i="7" s="1"/>
  <c r="AH1013" i="7"/>
  <c r="AE1013" i="7"/>
  <c r="AD1013" i="7"/>
  <c r="AC1013" i="7"/>
  <c r="V1013" i="7"/>
  <c r="U1013" i="7"/>
  <c r="T1013" i="7"/>
  <c r="N1013" i="7"/>
  <c r="M1013" i="7"/>
  <c r="J1013" i="7"/>
  <c r="AH1012" i="7"/>
  <c r="AE1012" i="7"/>
  <c r="AD1012" i="7"/>
  <c r="AC1012" i="7"/>
  <c r="V1012" i="7"/>
  <c r="U1012" i="7"/>
  <c r="T1012" i="7"/>
  <c r="O1012" i="7"/>
  <c r="N1012" i="7"/>
  <c r="M1012" i="7"/>
  <c r="J1012" i="7"/>
  <c r="P1012" i="7" s="1"/>
  <c r="AH1011" i="7"/>
  <c r="AE1011" i="7"/>
  <c r="AD1011" i="7"/>
  <c r="AC1011" i="7"/>
  <c r="V1011" i="7"/>
  <c r="U1011" i="7"/>
  <c r="T1011" i="7"/>
  <c r="P1011" i="7"/>
  <c r="O1011" i="7"/>
  <c r="N1011" i="7"/>
  <c r="M1011" i="7"/>
  <c r="J1011" i="7"/>
  <c r="AH1010" i="7"/>
  <c r="AE1010" i="7"/>
  <c r="AD1010" i="7"/>
  <c r="AC1010" i="7"/>
  <c r="V1010" i="7"/>
  <c r="U1010" i="7"/>
  <c r="T1010" i="7"/>
  <c r="N1010" i="7"/>
  <c r="M1010" i="7"/>
  <c r="J1010" i="7"/>
  <c r="AH1009" i="7"/>
  <c r="AE1009" i="7"/>
  <c r="AD1009" i="7"/>
  <c r="AC1009" i="7"/>
  <c r="V1009" i="7"/>
  <c r="U1009" i="7"/>
  <c r="T1009" i="7"/>
  <c r="N1009" i="7"/>
  <c r="M1009" i="7"/>
  <c r="J1009" i="7"/>
  <c r="P1009" i="7" s="1"/>
  <c r="AH1008" i="7"/>
  <c r="AE1008" i="7"/>
  <c r="AD1008" i="7"/>
  <c r="AC1008" i="7"/>
  <c r="V1008" i="7"/>
  <c r="U1008" i="7"/>
  <c r="T1008" i="7"/>
  <c r="P1008" i="7"/>
  <c r="O1008" i="7"/>
  <c r="N1008" i="7"/>
  <c r="M1008" i="7"/>
  <c r="J1008" i="7"/>
  <c r="AH1007" i="7"/>
  <c r="AE1007" i="7"/>
  <c r="AD1007" i="7"/>
  <c r="AC1007" i="7"/>
  <c r="V1007" i="7"/>
  <c r="U1007" i="7"/>
  <c r="T1007" i="7"/>
  <c r="N1007" i="7"/>
  <c r="M1007" i="7"/>
  <c r="J1007" i="7"/>
  <c r="P1007" i="7" s="1"/>
  <c r="AH1006" i="7"/>
  <c r="AE1006" i="7"/>
  <c r="AD1006" i="7"/>
  <c r="AC1006" i="7"/>
  <c r="V1006" i="7"/>
  <c r="U1006" i="7"/>
  <c r="T1006" i="7"/>
  <c r="N1006" i="7"/>
  <c r="M1006" i="7"/>
  <c r="J1006" i="7"/>
  <c r="P1006" i="7" s="1"/>
  <c r="AH1005" i="7"/>
  <c r="AE1005" i="7"/>
  <c r="AD1005" i="7"/>
  <c r="AC1005" i="7"/>
  <c r="V1005" i="7"/>
  <c r="U1005" i="7"/>
  <c r="T1005" i="7"/>
  <c r="O1005" i="7"/>
  <c r="N1005" i="7"/>
  <c r="M1005" i="7"/>
  <c r="J1005" i="7"/>
  <c r="P1005" i="7" s="1"/>
  <c r="AH1004" i="7"/>
  <c r="AE1004" i="7"/>
  <c r="AD1004" i="7"/>
  <c r="AC1004" i="7"/>
  <c r="V1004" i="7"/>
  <c r="U1004" i="7"/>
  <c r="T1004" i="7"/>
  <c r="N1004" i="7"/>
  <c r="M1004" i="7"/>
  <c r="J1004" i="7"/>
  <c r="AH1003" i="7"/>
  <c r="AE1003" i="7"/>
  <c r="AD1003" i="7"/>
  <c r="AC1003" i="7"/>
  <c r="V1003" i="7"/>
  <c r="U1003" i="7"/>
  <c r="T1003" i="7"/>
  <c r="P1003" i="7"/>
  <c r="O1003" i="7"/>
  <c r="N1003" i="7"/>
  <c r="M1003" i="7"/>
  <c r="J1003" i="7"/>
  <c r="AH1002" i="7"/>
  <c r="AE1002" i="7"/>
  <c r="AD1002" i="7"/>
  <c r="AC1002" i="7"/>
  <c r="V1002" i="7"/>
  <c r="U1002" i="7"/>
  <c r="T1002" i="7"/>
  <c r="P1002" i="7"/>
  <c r="O1002" i="7"/>
  <c r="N1002" i="7"/>
  <c r="M1002" i="7"/>
  <c r="J1002" i="7"/>
  <c r="AH1001" i="7"/>
  <c r="AE1001" i="7"/>
  <c r="AD1001" i="7"/>
  <c r="AC1001" i="7"/>
  <c r="V1001" i="7"/>
  <c r="U1001" i="7"/>
  <c r="T1001" i="7"/>
  <c r="N1001" i="7"/>
  <c r="M1001" i="7"/>
  <c r="J1001" i="7"/>
  <c r="P1001" i="7" s="1"/>
  <c r="AH1000" i="7"/>
  <c r="AE1000" i="7"/>
  <c r="AD1000" i="7"/>
  <c r="AC1000" i="7"/>
  <c r="V1000" i="7"/>
  <c r="U1000" i="7"/>
  <c r="T1000" i="7"/>
  <c r="O1000" i="7"/>
  <c r="N1000" i="7"/>
  <c r="M1000" i="7"/>
  <c r="J1000" i="7"/>
  <c r="P1000" i="7" s="1"/>
  <c r="AH999" i="7"/>
  <c r="AE999" i="7"/>
  <c r="AD999" i="7"/>
  <c r="AC999" i="7"/>
  <c r="V999" i="7"/>
  <c r="U999" i="7"/>
  <c r="T999" i="7"/>
  <c r="N999" i="7"/>
  <c r="M999" i="7"/>
  <c r="J999" i="7"/>
  <c r="O999" i="7" s="1"/>
  <c r="AH998" i="7"/>
  <c r="AE998" i="7"/>
  <c r="AD998" i="7"/>
  <c r="AC998" i="7"/>
  <c r="V998" i="7"/>
  <c r="U998" i="7"/>
  <c r="T998" i="7"/>
  <c r="O998" i="7"/>
  <c r="N998" i="7"/>
  <c r="M998" i="7"/>
  <c r="J998" i="7"/>
  <c r="P998" i="7" s="1"/>
  <c r="AH997" i="7"/>
  <c r="AE997" i="7"/>
  <c r="AD997" i="7"/>
  <c r="AC997" i="7"/>
  <c r="V997" i="7"/>
  <c r="U997" i="7"/>
  <c r="T997" i="7"/>
  <c r="N997" i="7"/>
  <c r="M997" i="7"/>
  <c r="J997" i="7"/>
  <c r="AH996" i="7"/>
  <c r="AE996" i="7"/>
  <c r="AD996" i="7"/>
  <c r="AC996" i="7"/>
  <c r="V996" i="7"/>
  <c r="U996" i="7"/>
  <c r="T996" i="7"/>
  <c r="O996" i="7"/>
  <c r="N996" i="7"/>
  <c r="M996" i="7"/>
  <c r="J996" i="7"/>
  <c r="P996" i="7" s="1"/>
  <c r="AH995" i="7"/>
  <c r="AE995" i="7"/>
  <c r="AD995" i="7"/>
  <c r="AC995" i="7"/>
  <c r="V995" i="7"/>
  <c r="U995" i="7"/>
  <c r="T995" i="7"/>
  <c r="P995" i="7"/>
  <c r="O995" i="7"/>
  <c r="N995" i="7"/>
  <c r="M995" i="7"/>
  <c r="J995" i="7"/>
  <c r="AH994" i="7"/>
  <c r="AE994" i="7"/>
  <c r="AD994" i="7"/>
  <c r="AC994" i="7"/>
  <c r="V994" i="7"/>
  <c r="U994" i="7"/>
  <c r="T994" i="7"/>
  <c r="N994" i="7"/>
  <c r="M994" i="7"/>
  <c r="J994" i="7"/>
  <c r="AH993" i="7"/>
  <c r="AE993" i="7"/>
  <c r="AD993" i="7"/>
  <c r="AC993" i="7"/>
  <c r="V993" i="7"/>
  <c r="U993" i="7"/>
  <c r="T993" i="7"/>
  <c r="N993" i="7"/>
  <c r="M993" i="7"/>
  <c r="J993" i="7"/>
  <c r="P993" i="7" s="1"/>
  <c r="AH992" i="7"/>
  <c r="AE992" i="7"/>
  <c r="AD992" i="7"/>
  <c r="AC992" i="7"/>
  <c r="V992" i="7"/>
  <c r="U992" i="7"/>
  <c r="T992" i="7"/>
  <c r="P992" i="7"/>
  <c r="O992" i="7"/>
  <c r="N992" i="7"/>
  <c r="M992" i="7"/>
  <c r="J992" i="7"/>
  <c r="AH991" i="7"/>
  <c r="AE991" i="7"/>
  <c r="AD991" i="7"/>
  <c r="AC991" i="7"/>
  <c r="V991" i="7"/>
  <c r="U991" i="7"/>
  <c r="T991" i="7"/>
  <c r="N991" i="7"/>
  <c r="M991" i="7"/>
  <c r="J991" i="7"/>
  <c r="P991" i="7" s="1"/>
  <c r="AH990" i="7"/>
  <c r="AE990" i="7"/>
  <c r="AD990" i="7"/>
  <c r="AC990" i="7"/>
  <c r="V990" i="7"/>
  <c r="U990" i="7"/>
  <c r="T990" i="7"/>
  <c r="O990" i="7"/>
  <c r="N990" i="7"/>
  <c r="M990" i="7"/>
  <c r="J990" i="7"/>
  <c r="P990" i="7" s="1"/>
  <c r="AH989" i="7"/>
  <c r="AE989" i="7"/>
  <c r="AD989" i="7"/>
  <c r="AC989" i="7"/>
  <c r="V989" i="7"/>
  <c r="U989" i="7"/>
  <c r="T989" i="7"/>
  <c r="O989" i="7"/>
  <c r="N989" i="7"/>
  <c r="M989" i="7"/>
  <c r="J989" i="7"/>
  <c r="P989" i="7" s="1"/>
  <c r="AH988" i="7"/>
  <c r="AE988" i="7"/>
  <c r="AD988" i="7"/>
  <c r="AC988" i="7"/>
  <c r="V988" i="7"/>
  <c r="U988" i="7"/>
  <c r="T988" i="7"/>
  <c r="N988" i="7"/>
  <c r="M988" i="7"/>
  <c r="J988" i="7"/>
  <c r="AH987" i="7"/>
  <c r="AE987" i="7"/>
  <c r="AD987" i="7"/>
  <c r="AC987" i="7"/>
  <c r="V987" i="7"/>
  <c r="U987" i="7"/>
  <c r="T987" i="7"/>
  <c r="P987" i="7"/>
  <c r="O987" i="7"/>
  <c r="N987" i="7"/>
  <c r="M987" i="7"/>
  <c r="J987" i="7"/>
  <c r="AH986" i="7"/>
  <c r="AE986" i="7"/>
  <c r="AD986" i="7"/>
  <c r="AC986" i="7"/>
  <c r="V986" i="7"/>
  <c r="U986" i="7"/>
  <c r="T986" i="7"/>
  <c r="P986" i="7"/>
  <c r="O986" i="7"/>
  <c r="N986" i="7"/>
  <c r="M986" i="7"/>
  <c r="J986" i="7"/>
  <c r="AH985" i="7"/>
  <c r="AE985" i="7"/>
  <c r="AD985" i="7"/>
  <c r="AC985" i="7"/>
  <c r="V985" i="7"/>
  <c r="U985" i="7"/>
  <c r="T985" i="7"/>
  <c r="N985" i="7"/>
  <c r="M985" i="7"/>
  <c r="J985" i="7"/>
  <c r="P985" i="7" s="1"/>
  <c r="AH984" i="7"/>
  <c r="AE984" i="7"/>
  <c r="AD984" i="7"/>
  <c r="AC984" i="7"/>
  <c r="V984" i="7"/>
  <c r="U984" i="7"/>
  <c r="T984" i="7"/>
  <c r="P984" i="7"/>
  <c r="O984" i="7"/>
  <c r="N984" i="7"/>
  <c r="M984" i="7"/>
  <c r="J984" i="7"/>
  <c r="AH983" i="7"/>
  <c r="AE983" i="7"/>
  <c r="AD983" i="7"/>
  <c r="AC983" i="7"/>
  <c r="V983" i="7"/>
  <c r="U983" i="7"/>
  <c r="T983" i="7"/>
  <c r="O983" i="7"/>
  <c r="N983" i="7"/>
  <c r="M983" i="7"/>
  <c r="J983" i="7"/>
  <c r="P983" i="7" s="1"/>
  <c r="AH982" i="7"/>
  <c r="AE982" i="7"/>
  <c r="AD982" i="7"/>
  <c r="AC982" i="7"/>
  <c r="V982" i="7"/>
  <c r="U982" i="7"/>
  <c r="T982" i="7"/>
  <c r="O982" i="7"/>
  <c r="N982" i="7"/>
  <c r="M982" i="7"/>
  <c r="J982" i="7"/>
  <c r="P982" i="7" s="1"/>
  <c r="AH981" i="7"/>
  <c r="AE981" i="7"/>
  <c r="AD981" i="7"/>
  <c r="AC981" i="7"/>
  <c r="V981" i="7"/>
  <c r="U981" i="7"/>
  <c r="T981" i="7"/>
  <c r="N981" i="7"/>
  <c r="M981" i="7"/>
  <c r="J981" i="7"/>
  <c r="AH980" i="7"/>
  <c r="AE980" i="7"/>
  <c r="AD980" i="7"/>
  <c r="AC980" i="7"/>
  <c r="V980" i="7"/>
  <c r="U980" i="7"/>
  <c r="T980" i="7"/>
  <c r="N980" i="7"/>
  <c r="M980" i="7"/>
  <c r="J980" i="7"/>
  <c r="P980" i="7" s="1"/>
  <c r="AH979" i="7"/>
  <c r="AE979" i="7"/>
  <c r="AD979" i="7"/>
  <c r="AC979" i="7"/>
  <c r="V979" i="7"/>
  <c r="U979" i="7"/>
  <c r="T979" i="7"/>
  <c r="P979" i="7"/>
  <c r="O979" i="7"/>
  <c r="N979" i="7"/>
  <c r="M979" i="7"/>
  <c r="J979" i="7"/>
  <c r="AH978" i="7"/>
  <c r="AE978" i="7"/>
  <c r="AD978" i="7"/>
  <c r="AC978" i="7"/>
  <c r="V978" i="7"/>
  <c r="U978" i="7"/>
  <c r="T978" i="7"/>
  <c r="N978" i="7"/>
  <c r="M978" i="7"/>
  <c r="J978" i="7"/>
  <c r="AH977" i="7"/>
  <c r="AE977" i="7"/>
  <c r="AD977" i="7"/>
  <c r="AC977" i="7"/>
  <c r="V977" i="7"/>
  <c r="U977" i="7"/>
  <c r="T977" i="7"/>
  <c r="N977" i="7"/>
  <c r="M977" i="7"/>
  <c r="J977" i="7"/>
  <c r="P977" i="7" s="1"/>
  <c r="AH976" i="7"/>
  <c r="AE976" i="7"/>
  <c r="AD976" i="7"/>
  <c r="AC976" i="7"/>
  <c r="V976" i="7"/>
  <c r="U976" i="7"/>
  <c r="T976" i="7"/>
  <c r="P976" i="7"/>
  <c r="O976" i="7"/>
  <c r="N976" i="7"/>
  <c r="M976" i="7"/>
  <c r="J976" i="7"/>
  <c r="AH975" i="7"/>
  <c r="AE975" i="7"/>
  <c r="AD975" i="7"/>
  <c r="AC975" i="7"/>
  <c r="V975" i="7"/>
  <c r="U975" i="7"/>
  <c r="T975" i="7"/>
  <c r="N975" i="7"/>
  <c r="M975" i="7"/>
  <c r="J975" i="7"/>
  <c r="P975" i="7" s="1"/>
  <c r="AH974" i="7"/>
  <c r="AE974" i="7"/>
  <c r="AD974" i="7"/>
  <c r="AC974" i="7"/>
  <c r="V974" i="7"/>
  <c r="U974" i="7"/>
  <c r="T974" i="7"/>
  <c r="O974" i="7"/>
  <c r="N974" i="7"/>
  <c r="M974" i="7"/>
  <c r="J974" i="7"/>
  <c r="P974" i="7" s="1"/>
  <c r="AH973" i="7"/>
  <c r="AE973" i="7"/>
  <c r="AD973" i="7"/>
  <c r="AC973" i="7"/>
  <c r="V973" i="7"/>
  <c r="U973" i="7"/>
  <c r="T973" i="7"/>
  <c r="O973" i="7"/>
  <c r="N973" i="7"/>
  <c r="M973" i="7"/>
  <c r="J973" i="7"/>
  <c r="P973" i="7" s="1"/>
  <c r="AH972" i="7"/>
  <c r="AE972" i="7"/>
  <c r="AD972" i="7"/>
  <c r="AC972" i="7"/>
  <c r="V972" i="7"/>
  <c r="U972" i="7"/>
  <c r="T972" i="7"/>
  <c r="N972" i="7"/>
  <c r="M972" i="7"/>
  <c r="J972" i="7"/>
  <c r="AH971" i="7"/>
  <c r="AE971" i="7"/>
  <c r="AD971" i="7"/>
  <c r="AC971" i="7"/>
  <c r="V971" i="7"/>
  <c r="U971" i="7"/>
  <c r="T971" i="7"/>
  <c r="P971" i="7"/>
  <c r="O971" i="7"/>
  <c r="N971" i="7"/>
  <c r="M971" i="7"/>
  <c r="J971" i="7"/>
  <c r="AH970" i="7"/>
  <c r="AE970" i="7"/>
  <c r="AD970" i="7"/>
  <c r="AC970" i="7"/>
  <c r="V970" i="7"/>
  <c r="U970" i="7"/>
  <c r="T970" i="7"/>
  <c r="P970" i="7"/>
  <c r="O970" i="7"/>
  <c r="N970" i="7"/>
  <c r="M970" i="7"/>
  <c r="J970" i="7"/>
  <c r="AH969" i="7"/>
  <c r="AE969" i="7"/>
  <c r="AD969" i="7"/>
  <c r="AC969" i="7"/>
  <c r="V969" i="7"/>
  <c r="U969" i="7"/>
  <c r="T969" i="7"/>
  <c r="N969" i="7"/>
  <c r="M969" i="7"/>
  <c r="J969" i="7"/>
  <c r="P969" i="7" s="1"/>
  <c r="AH968" i="7"/>
  <c r="AE968" i="7"/>
  <c r="AD968" i="7"/>
  <c r="AC968" i="7"/>
  <c r="V968" i="7"/>
  <c r="U968" i="7"/>
  <c r="T968" i="7"/>
  <c r="P968" i="7"/>
  <c r="O968" i="7"/>
  <c r="N968" i="7"/>
  <c r="M968" i="7"/>
  <c r="J968" i="7"/>
  <c r="AH967" i="7"/>
  <c r="AE967" i="7"/>
  <c r="AD967" i="7"/>
  <c r="AC967" i="7"/>
  <c r="V967" i="7"/>
  <c r="U967" i="7"/>
  <c r="T967" i="7"/>
  <c r="O967" i="7"/>
  <c r="N967" i="7"/>
  <c r="M967" i="7"/>
  <c r="J967" i="7"/>
  <c r="P967" i="7" s="1"/>
  <c r="AH966" i="7"/>
  <c r="AE966" i="7"/>
  <c r="AD966" i="7"/>
  <c r="AC966" i="7"/>
  <c r="V966" i="7"/>
  <c r="U966" i="7"/>
  <c r="T966" i="7"/>
  <c r="O966" i="7"/>
  <c r="N966" i="7"/>
  <c r="M966" i="7"/>
  <c r="J966" i="7"/>
  <c r="P966" i="7" s="1"/>
  <c r="AH965" i="7"/>
  <c r="AE965" i="7"/>
  <c r="AD965" i="7"/>
  <c r="AC965" i="7"/>
  <c r="V965" i="7"/>
  <c r="U965" i="7"/>
  <c r="T965" i="7"/>
  <c r="N965" i="7"/>
  <c r="M965" i="7"/>
  <c r="J965" i="7"/>
  <c r="AH964" i="7"/>
  <c r="AE964" i="7"/>
  <c r="AD964" i="7"/>
  <c r="AC964" i="7"/>
  <c r="V964" i="7"/>
  <c r="U964" i="7"/>
  <c r="T964" i="7"/>
  <c r="N964" i="7"/>
  <c r="M964" i="7"/>
  <c r="J964" i="7"/>
  <c r="P964" i="7" s="1"/>
  <c r="AH963" i="7"/>
  <c r="AE963" i="7"/>
  <c r="AD963" i="7"/>
  <c r="AC963" i="7"/>
  <c r="V963" i="7"/>
  <c r="U963" i="7"/>
  <c r="T963" i="7"/>
  <c r="P963" i="7"/>
  <c r="O963" i="7"/>
  <c r="N963" i="7"/>
  <c r="M963" i="7"/>
  <c r="J963" i="7"/>
  <c r="AH962" i="7"/>
  <c r="AE962" i="7"/>
  <c r="AD962" i="7"/>
  <c r="AC962" i="7"/>
  <c r="V962" i="7"/>
  <c r="U962" i="7"/>
  <c r="T962" i="7"/>
  <c r="N962" i="7"/>
  <c r="M962" i="7"/>
  <c r="J962" i="7"/>
  <c r="AH961" i="7"/>
  <c r="AE961" i="7"/>
  <c r="AD961" i="7"/>
  <c r="AC961" i="7"/>
  <c r="V961" i="7"/>
  <c r="U961" i="7"/>
  <c r="T961" i="7"/>
  <c r="N961" i="7"/>
  <c r="M961" i="7"/>
  <c r="J961" i="7"/>
  <c r="P961" i="7" s="1"/>
  <c r="AH960" i="7"/>
  <c r="AE960" i="7"/>
  <c r="AD960" i="7"/>
  <c r="AC960" i="7"/>
  <c r="V960" i="7"/>
  <c r="U960" i="7"/>
  <c r="T960" i="7"/>
  <c r="P960" i="7"/>
  <c r="O960" i="7"/>
  <c r="N960" i="7"/>
  <c r="M960" i="7"/>
  <c r="J960" i="7"/>
  <c r="AH959" i="7"/>
  <c r="AE959" i="7"/>
  <c r="AD959" i="7"/>
  <c r="AC959" i="7"/>
  <c r="V959" i="7"/>
  <c r="U959" i="7"/>
  <c r="T959" i="7"/>
  <c r="N959" i="7"/>
  <c r="M959" i="7"/>
  <c r="J959" i="7"/>
  <c r="P959" i="7" s="1"/>
  <c r="AH958" i="7"/>
  <c r="AE958" i="7"/>
  <c r="AD958" i="7"/>
  <c r="AC958" i="7"/>
  <c r="V958" i="7"/>
  <c r="U958" i="7"/>
  <c r="T958" i="7"/>
  <c r="O958" i="7"/>
  <c r="N958" i="7"/>
  <c r="M958" i="7"/>
  <c r="J958" i="7"/>
  <c r="P958" i="7" s="1"/>
  <c r="AH957" i="7"/>
  <c r="AE957" i="7"/>
  <c r="AD957" i="7"/>
  <c r="AC957" i="7"/>
  <c r="V957" i="7"/>
  <c r="U957" i="7"/>
  <c r="T957" i="7"/>
  <c r="O957" i="7"/>
  <c r="N957" i="7"/>
  <c r="M957" i="7"/>
  <c r="J957" i="7"/>
  <c r="P957" i="7" s="1"/>
  <c r="AH956" i="7"/>
  <c r="AE956" i="7"/>
  <c r="AD956" i="7"/>
  <c r="AC956" i="7"/>
  <c r="V956" i="7"/>
  <c r="U956" i="7"/>
  <c r="T956" i="7"/>
  <c r="N956" i="7"/>
  <c r="M956" i="7"/>
  <c r="J956" i="7"/>
  <c r="AH955" i="7"/>
  <c r="AE955" i="7"/>
  <c r="AD955" i="7"/>
  <c r="AC955" i="7"/>
  <c r="V955" i="7"/>
  <c r="U955" i="7"/>
  <c r="T955" i="7"/>
  <c r="P955" i="7"/>
  <c r="N955" i="7"/>
  <c r="M955" i="7"/>
  <c r="J955" i="7"/>
  <c r="O955" i="7" s="1"/>
  <c r="AH954" i="7"/>
  <c r="AE954" i="7"/>
  <c r="AD954" i="7"/>
  <c r="AC954" i="7"/>
  <c r="V954" i="7"/>
  <c r="U954" i="7"/>
  <c r="T954" i="7"/>
  <c r="P954" i="7"/>
  <c r="O954" i="7"/>
  <c r="N954" i="7"/>
  <c r="M954" i="7"/>
  <c r="J954" i="7"/>
  <c r="AH953" i="7"/>
  <c r="AE953" i="7"/>
  <c r="AD953" i="7"/>
  <c r="AC953" i="7"/>
  <c r="V953" i="7"/>
  <c r="U953" i="7"/>
  <c r="T953" i="7"/>
  <c r="N953" i="7"/>
  <c r="M953" i="7"/>
  <c r="J953" i="7"/>
  <c r="P953" i="7" s="1"/>
  <c r="AH952" i="7"/>
  <c r="AE952" i="7"/>
  <c r="AD952" i="7"/>
  <c r="AC952" i="7"/>
  <c r="V952" i="7"/>
  <c r="U952" i="7"/>
  <c r="T952" i="7"/>
  <c r="P952" i="7"/>
  <c r="O952" i="7"/>
  <c r="N952" i="7"/>
  <c r="M952" i="7"/>
  <c r="J952" i="7"/>
  <c r="AH951" i="7"/>
  <c r="AE951" i="7"/>
  <c r="AD951" i="7"/>
  <c r="AC951" i="7"/>
  <c r="V951" i="7"/>
  <c r="U951" i="7"/>
  <c r="T951" i="7"/>
  <c r="O951" i="7"/>
  <c r="N951" i="7"/>
  <c r="M951" i="7"/>
  <c r="J951" i="7"/>
  <c r="P951" i="7" s="1"/>
  <c r="AH950" i="7"/>
  <c r="AE950" i="7"/>
  <c r="AD950" i="7"/>
  <c r="AC950" i="7"/>
  <c r="V950" i="7"/>
  <c r="U950" i="7"/>
  <c r="T950" i="7"/>
  <c r="O950" i="7"/>
  <c r="N950" i="7"/>
  <c r="M950" i="7"/>
  <c r="J950" i="7"/>
  <c r="P950" i="7" s="1"/>
  <c r="AH949" i="7"/>
  <c r="AE949" i="7"/>
  <c r="AD949" i="7"/>
  <c r="AC949" i="7"/>
  <c r="V949" i="7"/>
  <c r="U949" i="7"/>
  <c r="T949" i="7"/>
  <c r="O949" i="7"/>
  <c r="N949" i="7"/>
  <c r="M949" i="7"/>
  <c r="J949" i="7"/>
  <c r="P949" i="7" s="1"/>
  <c r="AH948" i="7"/>
  <c r="AE948" i="7"/>
  <c r="AD948" i="7"/>
  <c r="AC948" i="7"/>
  <c r="V948" i="7"/>
  <c r="U948" i="7"/>
  <c r="T948" i="7"/>
  <c r="O948" i="7"/>
  <c r="N948" i="7"/>
  <c r="M948" i="7"/>
  <c r="J948" i="7"/>
  <c r="P948" i="7" s="1"/>
  <c r="AH947" i="7"/>
  <c r="AE947" i="7"/>
  <c r="AD947" i="7"/>
  <c r="AC947" i="7"/>
  <c r="V947" i="7"/>
  <c r="U947" i="7"/>
  <c r="T947" i="7"/>
  <c r="P947" i="7"/>
  <c r="N947" i="7"/>
  <c r="M947" i="7"/>
  <c r="J947" i="7"/>
  <c r="O947" i="7" s="1"/>
  <c r="AH946" i="7"/>
  <c r="AE946" i="7"/>
  <c r="AD946" i="7"/>
  <c r="AC946" i="7"/>
  <c r="V946" i="7"/>
  <c r="U946" i="7"/>
  <c r="T946" i="7"/>
  <c r="P946" i="7"/>
  <c r="O946" i="7"/>
  <c r="N946" i="7"/>
  <c r="M946" i="7"/>
  <c r="J946" i="7"/>
  <c r="AH945" i="7"/>
  <c r="AE945" i="7"/>
  <c r="AD945" i="7"/>
  <c r="AC945" i="7"/>
  <c r="V945" i="7"/>
  <c r="U945" i="7"/>
  <c r="T945" i="7"/>
  <c r="P945" i="7"/>
  <c r="N945" i="7"/>
  <c r="M945" i="7"/>
  <c r="J945" i="7"/>
  <c r="O945" i="7" s="1"/>
  <c r="AH944" i="7"/>
  <c r="AE944" i="7"/>
  <c r="AD944" i="7"/>
  <c r="AC944" i="7"/>
  <c r="V944" i="7"/>
  <c r="U944" i="7"/>
  <c r="T944" i="7"/>
  <c r="P944" i="7"/>
  <c r="O944" i="7"/>
  <c r="N944" i="7"/>
  <c r="M944" i="7"/>
  <c r="J944" i="7"/>
  <c r="AH943" i="7"/>
  <c r="AE943" i="7"/>
  <c r="AD943" i="7"/>
  <c r="AC943" i="7"/>
  <c r="V943" i="7"/>
  <c r="U943" i="7"/>
  <c r="T943" i="7"/>
  <c r="N943" i="7"/>
  <c r="M943" i="7"/>
  <c r="J943" i="7"/>
  <c r="P943" i="7" s="1"/>
  <c r="AH942" i="7"/>
  <c r="AE942" i="7"/>
  <c r="AD942" i="7"/>
  <c r="AC942" i="7"/>
  <c r="V942" i="7"/>
  <c r="U942" i="7"/>
  <c r="T942" i="7"/>
  <c r="O942" i="7"/>
  <c r="N942" i="7"/>
  <c r="M942" i="7"/>
  <c r="J942" i="7"/>
  <c r="P942" i="7" s="1"/>
  <c r="AH941" i="7"/>
  <c r="AE941" i="7"/>
  <c r="AD941" i="7"/>
  <c r="AC941" i="7"/>
  <c r="V941" i="7"/>
  <c r="U941" i="7"/>
  <c r="T941" i="7"/>
  <c r="P941" i="7"/>
  <c r="O941" i="7"/>
  <c r="N941" i="7"/>
  <c r="M941" i="7"/>
  <c r="J941" i="7"/>
  <c r="AH940" i="7"/>
  <c r="AE940" i="7"/>
  <c r="AD940" i="7"/>
  <c r="AC940" i="7"/>
  <c r="V940" i="7"/>
  <c r="U940" i="7"/>
  <c r="T940" i="7"/>
  <c r="N940" i="7"/>
  <c r="M940" i="7"/>
  <c r="J940" i="7"/>
  <c r="P940" i="7" s="1"/>
  <c r="AH939" i="7"/>
  <c r="AE939" i="7"/>
  <c r="AD939" i="7"/>
  <c r="AC939" i="7"/>
  <c r="V939" i="7"/>
  <c r="U939" i="7"/>
  <c r="T939" i="7"/>
  <c r="N939" i="7"/>
  <c r="M939" i="7"/>
  <c r="J939" i="7"/>
  <c r="P939" i="7" s="1"/>
  <c r="AH938" i="7"/>
  <c r="AE938" i="7"/>
  <c r="AD938" i="7"/>
  <c r="AC938" i="7"/>
  <c r="V938" i="7"/>
  <c r="U938" i="7"/>
  <c r="T938" i="7"/>
  <c r="P938" i="7"/>
  <c r="O938" i="7"/>
  <c r="N938" i="7"/>
  <c r="M938" i="7"/>
  <c r="J938" i="7"/>
  <c r="AH937" i="7"/>
  <c r="AE937" i="7"/>
  <c r="AD937" i="7"/>
  <c r="AC937" i="7"/>
  <c r="V937" i="7"/>
  <c r="U937" i="7"/>
  <c r="T937" i="7"/>
  <c r="N937" i="7"/>
  <c r="M937" i="7"/>
  <c r="J937" i="7"/>
  <c r="P937" i="7" s="1"/>
  <c r="AH936" i="7"/>
  <c r="AE936" i="7"/>
  <c r="AD936" i="7"/>
  <c r="AC936" i="7"/>
  <c r="V936" i="7"/>
  <c r="U936" i="7"/>
  <c r="T936" i="7"/>
  <c r="O936" i="7"/>
  <c r="N936" i="7"/>
  <c r="M936" i="7"/>
  <c r="J936" i="7"/>
  <c r="P936" i="7" s="1"/>
  <c r="AH935" i="7"/>
  <c r="AE935" i="7"/>
  <c r="AD935" i="7"/>
  <c r="AC935" i="7"/>
  <c r="V935" i="7"/>
  <c r="U935" i="7"/>
  <c r="T935" i="7"/>
  <c r="P935" i="7"/>
  <c r="N935" i="7"/>
  <c r="M935" i="7"/>
  <c r="J935" i="7"/>
  <c r="O935" i="7" s="1"/>
  <c r="AH934" i="7"/>
  <c r="AE934" i="7"/>
  <c r="AD934" i="7"/>
  <c r="AC934" i="7"/>
  <c r="V934" i="7"/>
  <c r="U934" i="7"/>
  <c r="T934" i="7"/>
  <c r="N934" i="7"/>
  <c r="M934" i="7"/>
  <c r="J934" i="7"/>
  <c r="P934" i="7" s="1"/>
  <c r="AH933" i="7"/>
  <c r="AE933" i="7"/>
  <c r="AD933" i="7"/>
  <c r="AC933" i="7"/>
  <c r="V933" i="7"/>
  <c r="U933" i="7"/>
  <c r="T933" i="7"/>
  <c r="P933" i="7"/>
  <c r="O933" i="7"/>
  <c r="N933" i="7"/>
  <c r="M933" i="7"/>
  <c r="J933" i="7"/>
  <c r="AH932" i="7"/>
  <c r="AE932" i="7"/>
  <c r="AD932" i="7"/>
  <c r="AC932" i="7"/>
  <c r="V932" i="7"/>
  <c r="U932" i="7"/>
  <c r="T932" i="7"/>
  <c r="O932" i="7"/>
  <c r="N932" i="7"/>
  <c r="M932" i="7"/>
  <c r="J932" i="7"/>
  <c r="P932" i="7" s="1"/>
  <c r="AH931" i="7"/>
  <c r="AE931" i="7"/>
  <c r="AD931" i="7"/>
  <c r="AC931" i="7"/>
  <c r="V931" i="7"/>
  <c r="U931" i="7"/>
  <c r="T931" i="7"/>
  <c r="N931" i="7"/>
  <c r="M931" i="7"/>
  <c r="J931" i="7"/>
  <c r="P931" i="7" s="1"/>
  <c r="AH930" i="7"/>
  <c r="AE930" i="7"/>
  <c r="AD930" i="7"/>
  <c r="AC930" i="7"/>
  <c r="V930" i="7"/>
  <c r="U930" i="7"/>
  <c r="T930" i="7"/>
  <c r="P930" i="7"/>
  <c r="O930" i="7"/>
  <c r="N930" i="7"/>
  <c r="M930" i="7"/>
  <c r="J930" i="7"/>
  <c r="AH929" i="7"/>
  <c r="AE929" i="7"/>
  <c r="AD929" i="7"/>
  <c r="AC929" i="7"/>
  <c r="V929" i="7"/>
  <c r="U929" i="7"/>
  <c r="T929" i="7"/>
  <c r="N929" i="7"/>
  <c r="M929" i="7"/>
  <c r="J929" i="7"/>
  <c r="AH928" i="7"/>
  <c r="AE928" i="7"/>
  <c r="AD928" i="7"/>
  <c r="AC928" i="7"/>
  <c r="V928" i="7"/>
  <c r="U928" i="7"/>
  <c r="T928" i="7"/>
  <c r="P928" i="7"/>
  <c r="O928" i="7"/>
  <c r="N928" i="7"/>
  <c r="M928" i="7"/>
  <c r="J928" i="7"/>
  <c r="AH927" i="7"/>
  <c r="AE927" i="7"/>
  <c r="AD927" i="7"/>
  <c r="AC927" i="7"/>
  <c r="V927" i="7"/>
  <c r="U927" i="7"/>
  <c r="T927" i="7"/>
  <c r="P927" i="7"/>
  <c r="N927" i="7"/>
  <c r="M927" i="7"/>
  <c r="J927" i="7"/>
  <c r="O927" i="7" s="1"/>
  <c r="AH926" i="7"/>
  <c r="AE926" i="7"/>
  <c r="AD926" i="7"/>
  <c r="AC926" i="7"/>
  <c r="V926" i="7"/>
  <c r="U926" i="7"/>
  <c r="T926" i="7"/>
  <c r="N926" i="7"/>
  <c r="M926" i="7"/>
  <c r="J926" i="7"/>
  <c r="O926" i="7" s="1"/>
  <c r="AH925" i="7"/>
  <c r="AE925" i="7"/>
  <c r="AD925" i="7"/>
  <c r="AC925" i="7"/>
  <c r="V925" i="7"/>
  <c r="U925" i="7"/>
  <c r="T925" i="7"/>
  <c r="P925" i="7"/>
  <c r="O925" i="7"/>
  <c r="N925" i="7"/>
  <c r="M925" i="7"/>
  <c r="J925" i="7"/>
  <c r="AH924" i="7"/>
  <c r="AE924" i="7"/>
  <c r="AD924" i="7"/>
  <c r="AC924" i="7"/>
  <c r="V924" i="7"/>
  <c r="U924" i="7"/>
  <c r="T924" i="7"/>
  <c r="N924" i="7"/>
  <c r="M924" i="7"/>
  <c r="J924" i="7"/>
  <c r="P924" i="7" s="1"/>
  <c r="AH923" i="7"/>
  <c r="AE923" i="7"/>
  <c r="AD923" i="7"/>
  <c r="AC923" i="7"/>
  <c r="V923" i="7"/>
  <c r="U923" i="7"/>
  <c r="T923" i="7"/>
  <c r="N923" i="7"/>
  <c r="M923" i="7"/>
  <c r="J923" i="7"/>
  <c r="P923" i="7" s="1"/>
  <c r="AH922" i="7"/>
  <c r="AE922" i="7"/>
  <c r="AD922" i="7"/>
  <c r="AC922" i="7"/>
  <c r="V922" i="7"/>
  <c r="U922" i="7"/>
  <c r="T922" i="7"/>
  <c r="P922" i="7"/>
  <c r="O922" i="7"/>
  <c r="N922" i="7"/>
  <c r="M922" i="7"/>
  <c r="J922" i="7"/>
  <c r="AH921" i="7"/>
  <c r="AE921" i="7"/>
  <c r="AD921" i="7"/>
  <c r="AC921" i="7"/>
  <c r="V921" i="7"/>
  <c r="U921" i="7"/>
  <c r="T921" i="7"/>
  <c r="N921" i="7"/>
  <c r="M921" i="7"/>
  <c r="J921" i="7"/>
  <c r="P921" i="7" s="1"/>
  <c r="AH920" i="7"/>
  <c r="AE920" i="7"/>
  <c r="AD920" i="7"/>
  <c r="AC920" i="7"/>
  <c r="V920" i="7"/>
  <c r="U920" i="7"/>
  <c r="T920" i="7"/>
  <c r="O920" i="7"/>
  <c r="N920" i="7"/>
  <c r="M920" i="7"/>
  <c r="J920" i="7"/>
  <c r="P920" i="7" s="1"/>
  <c r="AH919" i="7"/>
  <c r="AE919" i="7"/>
  <c r="AD919" i="7"/>
  <c r="AC919" i="7"/>
  <c r="V919" i="7"/>
  <c r="U919" i="7"/>
  <c r="T919" i="7"/>
  <c r="P919" i="7"/>
  <c r="N919" i="7"/>
  <c r="M919" i="7"/>
  <c r="J919" i="7"/>
  <c r="O919" i="7" s="1"/>
  <c r="AH918" i="7"/>
  <c r="AE918" i="7"/>
  <c r="AD918" i="7"/>
  <c r="AC918" i="7"/>
  <c r="V918" i="7"/>
  <c r="U918" i="7"/>
  <c r="T918" i="7"/>
  <c r="N918" i="7"/>
  <c r="M918" i="7"/>
  <c r="J918" i="7"/>
  <c r="P918" i="7" s="1"/>
  <c r="AH917" i="7"/>
  <c r="AE917" i="7"/>
  <c r="AD917" i="7"/>
  <c r="AC917" i="7"/>
  <c r="V917" i="7"/>
  <c r="U917" i="7"/>
  <c r="T917" i="7"/>
  <c r="P917" i="7"/>
  <c r="O917" i="7"/>
  <c r="N917" i="7"/>
  <c r="M917" i="7"/>
  <c r="J917" i="7"/>
  <c r="AH916" i="7"/>
  <c r="AE916" i="7"/>
  <c r="AD916" i="7"/>
  <c r="AC916" i="7"/>
  <c r="V916" i="7"/>
  <c r="U916" i="7"/>
  <c r="T916" i="7"/>
  <c r="O916" i="7"/>
  <c r="N916" i="7"/>
  <c r="M916" i="7"/>
  <c r="J916" i="7"/>
  <c r="P916" i="7" s="1"/>
  <c r="AH915" i="7"/>
  <c r="AE915" i="7"/>
  <c r="AD915" i="7"/>
  <c r="AC915" i="7"/>
  <c r="V915" i="7"/>
  <c r="U915" i="7"/>
  <c r="T915" i="7"/>
  <c r="N915" i="7"/>
  <c r="M915" i="7"/>
  <c r="J915" i="7"/>
  <c r="P915" i="7" s="1"/>
  <c r="AH914" i="7"/>
  <c r="AE914" i="7"/>
  <c r="AD914" i="7"/>
  <c r="AC914" i="7"/>
  <c r="V914" i="7"/>
  <c r="U914" i="7"/>
  <c r="T914" i="7"/>
  <c r="O914" i="7"/>
  <c r="N914" i="7"/>
  <c r="M914" i="7"/>
  <c r="J914" i="7"/>
  <c r="P914" i="7" s="1"/>
  <c r="AH913" i="7"/>
  <c r="AE913" i="7"/>
  <c r="AD913" i="7"/>
  <c r="AC913" i="7"/>
  <c r="V913" i="7"/>
  <c r="U913" i="7"/>
  <c r="T913" i="7"/>
  <c r="N913" i="7"/>
  <c r="M913" i="7"/>
  <c r="J913" i="7"/>
  <c r="P913" i="7" s="1"/>
  <c r="AH912" i="7"/>
  <c r="AE912" i="7"/>
  <c r="AD912" i="7"/>
  <c r="AC912" i="7"/>
  <c r="V912" i="7"/>
  <c r="U912" i="7"/>
  <c r="T912" i="7"/>
  <c r="N912" i="7"/>
  <c r="M912" i="7"/>
  <c r="J912" i="7"/>
  <c r="AH911" i="7"/>
  <c r="AE911" i="7"/>
  <c r="AD911" i="7"/>
  <c r="AC911" i="7"/>
  <c r="V911" i="7"/>
  <c r="U911" i="7"/>
  <c r="T911" i="7"/>
  <c r="P911" i="7"/>
  <c r="N911" i="7"/>
  <c r="M911" i="7"/>
  <c r="J911" i="7"/>
  <c r="O911" i="7" s="1"/>
  <c r="AH910" i="7"/>
  <c r="AE910" i="7"/>
  <c r="AD910" i="7"/>
  <c r="AC910" i="7"/>
  <c r="V910" i="7"/>
  <c r="U910" i="7"/>
  <c r="T910" i="7"/>
  <c r="P910" i="7"/>
  <c r="O910" i="7"/>
  <c r="N910" i="7"/>
  <c r="M910" i="7"/>
  <c r="J910" i="7"/>
  <c r="AH909" i="7"/>
  <c r="AE909" i="7"/>
  <c r="AD909" i="7"/>
  <c r="AC909" i="7"/>
  <c r="V909" i="7"/>
  <c r="U909" i="7"/>
  <c r="T909" i="7"/>
  <c r="N909" i="7"/>
  <c r="M909" i="7"/>
  <c r="J909" i="7"/>
  <c r="AH908" i="7"/>
  <c r="AE908" i="7"/>
  <c r="AD908" i="7"/>
  <c r="AC908" i="7"/>
  <c r="V908" i="7"/>
  <c r="U908" i="7"/>
  <c r="T908" i="7"/>
  <c r="N908" i="7"/>
  <c r="M908" i="7"/>
  <c r="J908" i="7"/>
  <c r="P908" i="7" s="1"/>
  <c r="AH907" i="7"/>
  <c r="AE907" i="7"/>
  <c r="AD907" i="7"/>
  <c r="AC907" i="7"/>
  <c r="V907" i="7"/>
  <c r="U907" i="7"/>
  <c r="T907" i="7"/>
  <c r="P907" i="7"/>
  <c r="O907" i="7"/>
  <c r="N907" i="7"/>
  <c r="M907" i="7"/>
  <c r="J907" i="7"/>
  <c r="AH906" i="7"/>
  <c r="AE906" i="7"/>
  <c r="AD906" i="7"/>
  <c r="AC906" i="7"/>
  <c r="V906" i="7"/>
  <c r="U906" i="7"/>
  <c r="T906" i="7"/>
  <c r="N906" i="7"/>
  <c r="M906" i="7"/>
  <c r="J906" i="7"/>
  <c r="AH905" i="7"/>
  <c r="AE905" i="7"/>
  <c r="AD905" i="7"/>
  <c r="AC905" i="7"/>
  <c r="V905" i="7"/>
  <c r="U905" i="7"/>
  <c r="T905" i="7"/>
  <c r="N905" i="7"/>
  <c r="M905" i="7"/>
  <c r="J905" i="7"/>
  <c r="AH904" i="7"/>
  <c r="AE904" i="7"/>
  <c r="AD904" i="7"/>
  <c r="AC904" i="7"/>
  <c r="V904" i="7"/>
  <c r="U904" i="7"/>
  <c r="T904" i="7"/>
  <c r="P904" i="7"/>
  <c r="O904" i="7"/>
  <c r="N904" i="7"/>
  <c r="M904" i="7"/>
  <c r="J904" i="7"/>
  <c r="AH903" i="7"/>
  <c r="AE903" i="7"/>
  <c r="AD903" i="7"/>
  <c r="AC903" i="7"/>
  <c r="V903" i="7"/>
  <c r="U903" i="7"/>
  <c r="T903" i="7"/>
  <c r="P903" i="7"/>
  <c r="N903" i="7"/>
  <c r="M903" i="7"/>
  <c r="J903" i="7"/>
  <c r="O903" i="7" s="1"/>
  <c r="AH902" i="7"/>
  <c r="AE902" i="7"/>
  <c r="AD902" i="7"/>
  <c r="AC902" i="7"/>
  <c r="V902" i="7"/>
  <c r="U902" i="7"/>
  <c r="T902" i="7"/>
  <c r="N902" i="7"/>
  <c r="M902" i="7"/>
  <c r="J902" i="7"/>
  <c r="P902" i="7" s="1"/>
  <c r="AH901" i="7"/>
  <c r="AE901" i="7"/>
  <c r="AD901" i="7"/>
  <c r="AC901" i="7"/>
  <c r="V901" i="7"/>
  <c r="U901" i="7"/>
  <c r="T901" i="7"/>
  <c r="P901" i="7"/>
  <c r="O901" i="7"/>
  <c r="N901" i="7"/>
  <c r="M901" i="7"/>
  <c r="J901" i="7"/>
  <c r="AH900" i="7"/>
  <c r="AE900" i="7"/>
  <c r="AD900" i="7"/>
  <c r="AC900" i="7"/>
  <c r="V900" i="7"/>
  <c r="U900" i="7"/>
  <c r="T900" i="7"/>
  <c r="O900" i="7"/>
  <c r="N900" i="7"/>
  <c r="M900" i="7"/>
  <c r="J900" i="7"/>
  <c r="P900" i="7" s="1"/>
  <c r="AH899" i="7"/>
  <c r="AE899" i="7"/>
  <c r="AD899" i="7"/>
  <c r="AC899" i="7"/>
  <c r="V899" i="7"/>
  <c r="U899" i="7"/>
  <c r="T899" i="7"/>
  <c r="N899" i="7"/>
  <c r="M899" i="7"/>
  <c r="J899" i="7"/>
  <c r="AH898" i="7"/>
  <c r="AE898" i="7"/>
  <c r="AD898" i="7"/>
  <c r="AC898" i="7"/>
  <c r="V898" i="7"/>
  <c r="U898" i="7"/>
  <c r="T898" i="7"/>
  <c r="P898" i="7"/>
  <c r="O898" i="7"/>
  <c r="N898" i="7"/>
  <c r="M898" i="7"/>
  <c r="J898" i="7"/>
  <c r="AH897" i="7"/>
  <c r="AE897" i="7"/>
  <c r="AD897" i="7"/>
  <c r="AC897" i="7"/>
  <c r="V897" i="7"/>
  <c r="U897" i="7"/>
  <c r="T897" i="7"/>
  <c r="P897" i="7"/>
  <c r="N897" i="7"/>
  <c r="M897" i="7"/>
  <c r="J897" i="7"/>
  <c r="O897" i="7" s="1"/>
  <c r="AH896" i="7"/>
  <c r="AE896" i="7"/>
  <c r="AD896" i="7"/>
  <c r="AC896" i="7"/>
  <c r="V896" i="7"/>
  <c r="U896" i="7"/>
  <c r="T896" i="7"/>
  <c r="N896" i="7"/>
  <c r="M896" i="7"/>
  <c r="J896" i="7"/>
  <c r="AH895" i="7"/>
  <c r="AE895" i="7"/>
  <c r="AD895" i="7"/>
  <c r="AC895" i="7"/>
  <c r="V895" i="7"/>
  <c r="U895" i="7"/>
  <c r="T895" i="7"/>
  <c r="P895" i="7"/>
  <c r="N895" i="7"/>
  <c r="M895" i="7"/>
  <c r="J895" i="7"/>
  <c r="O895" i="7" s="1"/>
  <c r="AH894" i="7"/>
  <c r="AE894" i="7"/>
  <c r="AD894" i="7"/>
  <c r="AC894" i="7"/>
  <c r="V894" i="7"/>
  <c r="U894" i="7"/>
  <c r="T894" i="7"/>
  <c r="P894" i="7"/>
  <c r="O894" i="7"/>
  <c r="N894" i="7"/>
  <c r="M894" i="7"/>
  <c r="J894" i="7"/>
  <c r="AH893" i="7"/>
  <c r="AE893" i="7"/>
  <c r="AD893" i="7"/>
  <c r="AC893" i="7"/>
  <c r="V893" i="7"/>
  <c r="U893" i="7"/>
  <c r="T893" i="7"/>
  <c r="N893" i="7"/>
  <c r="M893" i="7"/>
  <c r="J893" i="7"/>
  <c r="AH892" i="7"/>
  <c r="AE892" i="7"/>
  <c r="AD892" i="7"/>
  <c r="AC892" i="7"/>
  <c r="V892" i="7"/>
  <c r="U892" i="7"/>
  <c r="T892" i="7"/>
  <c r="N892" i="7"/>
  <c r="M892" i="7"/>
  <c r="J892" i="7"/>
  <c r="AH891" i="7"/>
  <c r="AE891" i="7"/>
  <c r="AD891" i="7"/>
  <c r="AC891" i="7"/>
  <c r="V891" i="7"/>
  <c r="U891" i="7"/>
  <c r="T891" i="7"/>
  <c r="P891" i="7"/>
  <c r="O891" i="7"/>
  <c r="N891" i="7"/>
  <c r="M891" i="7"/>
  <c r="J891" i="7"/>
  <c r="AH890" i="7"/>
  <c r="AE890" i="7"/>
  <c r="AD890" i="7"/>
  <c r="AC890" i="7"/>
  <c r="V890" i="7"/>
  <c r="U890" i="7"/>
  <c r="T890" i="7"/>
  <c r="P890" i="7"/>
  <c r="O890" i="7"/>
  <c r="N890" i="7"/>
  <c r="M890" i="7"/>
  <c r="J890" i="7"/>
  <c r="AH889" i="7"/>
  <c r="AE889" i="7"/>
  <c r="AD889" i="7"/>
  <c r="AC889" i="7"/>
  <c r="V889" i="7"/>
  <c r="U889" i="7"/>
  <c r="T889" i="7"/>
  <c r="N889" i="7"/>
  <c r="M889" i="7"/>
  <c r="J889" i="7"/>
  <c r="AH888" i="7"/>
  <c r="AE888" i="7"/>
  <c r="AD888" i="7"/>
  <c r="AC888" i="7"/>
  <c r="V888" i="7"/>
  <c r="U888" i="7"/>
  <c r="T888" i="7"/>
  <c r="P888" i="7"/>
  <c r="O888" i="7"/>
  <c r="N888" i="7"/>
  <c r="M888" i="7"/>
  <c r="J888" i="7"/>
  <c r="AH887" i="7"/>
  <c r="AE887" i="7"/>
  <c r="AD887" i="7"/>
  <c r="AC887" i="7"/>
  <c r="V887" i="7"/>
  <c r="U887" i="7"/>
  <c r="T887" i="7"/>
  <c r="P887" i="7"/>
  <c r="N887" i="7"/>
  <c r="M887" i="7"/>
  <c r="J887" i="7"/>
  <c r="O887" i="7" s="1"/>
  <c r="AH886" i="7"/>
  <c r="AE886" i="7"/>
  <c r="AD886" i="7"/>
  <c r="AC886" i="7"/>
  <c r="V886" i="7"/>
  <c r="U886" i="7"/>
  <c r="T886" i="7"/>
  <c r="N886" i="7"/>
  <c r="M886" i="7"/>
  <c r="J886" i="7"/>
  <c r="P886" i="7" s="1"/>
  <c r="AH885" i="7"/>
  <c r="AE885" i="7"/>
  <c r="AD885" i="7"/>
  <c r="AC885" i="7"/>
  <c r="V885" i="7"/>
  <c r="U885" i="7"/>
  <c r="T885" i="7"/>
  <c r="P885" i="7"/>
  <c r="O885" i="7"/>
  <c r="N885" i="7"/>
  <c r="M885" i="7"/>
  <c r="J885" i="7"/>
  <c r="AH884" i="7"/>
  <c r="AE884" i="7"/>
  <c r="AD884" i="7"/>
  <c r="AC884" i="7"/>
  <c r="V884" i="7"/>
  <c r="U884" i="7"/>
  <c r="T884" i="7"/>
  <c r="O884" i="7"/>
  <c r="N884" i="7"/>
  <c r="M884" i="7"/>
  <c r="J884" i="7"/>
  <c r="P884" i="7" s="1"/>
  <c r="AH883" i="7"/>
  <c r="AE883" i="7"/>
  <c r="AD883" i="7"/>
  <c r="AC883" i="7"/>
  <c r="V883" i="7"/>
  <c r="U883" i="7"/>
  <c r="T883" i="7"/>
  <c r="N883" i="7"/>
  <c r="M883" i="7"/>
  <c r="J883" i="7"/>
  <c r="AH882" i="7"/>
  <c r="AE882" i="7"/>
  <c r="AD882" i="7"/>
  <c r="AC882" i="7"/>
  <c r="V882" i="7"/>
  <c r="U882" i="7"/>
  <c r="T882" i="7"/>
  <c r="P882" i="7"/>
  <c r="O882" i="7"/>
  <c r="N882" i="7"/>
  <c r="M882" i="7"/>
  <c r="J882" i="7"/>
  <c r="AH881" i="7"/>
  <c r="AE881" i="7"/>
  <c r="AD881" i="7"/>
  <c r="AC881" i="7"/>
  <c r="V881" i="7"/>
  <c r="U881" i="7"/>
  <c r="T881" i="7"/>
  <c r="N881" i="7"/>
  <c r="M881" i="7"/>
  <c r="J881" i="7"/>
  <c r="O881" i="7" s="1"/>
  <c r="AH880" i="7"/>
  <c r="AE880" i="7"/>
  <c r="AD880" i="7"/>
  <c r="AC880" i="7"/>
  <c r="V880" i="7"/>
  <c r="U880" i="7"/>
  <c r="T880" i="7"/>
  <c r="N880" i="7"/>
  <c r="M880" i="7"/>
  <c r="J880" i="7"/>
  <c r="AH879" i="7"/>
  <c r="AE879" i="7"/>
  <c r="AD879" i="7"/>
  <c r="AC879" i="7"/>
  <c r="V879" i="7"/>
  <c r="U879" i="7"/>
  <c r="T879" i="7"/>
  <c r="P879" i="7"/>
  <c r="N879" i="7"/>
  <c r="M879" i="7"/>
  <c r="J879" i="7"/>
  <c r="O879" i="7" s="1"/>
  <c r="AH878" i="7"/>
  <c r="AE878" i="7"/>
  <c r="AD878" i="7"/>
  <c r="AC878" i="7"/>
  <c r="V878" i="7"/>
  <c r="U878" i="7"/>
  <c r="T878" i="7"/>
  <c r="P878" i="7"/>
  <c r="O878" i="7"/>
  <c r="N878" i="7"/>
  <c r="M878" i="7"/>
  <c r="J878" i="7"/>
  <c r="AH877" i="7"/>
  <c r="AE877" i="7"/>
  <c r="AD877" i="7"/>
  <c r="AC877" i="7"/>
  <c r="V877" i="7"/>
  <c r="U877" i="7"/>
  <c r="T877" i="7"/>
  <c r="N877" i="7"/>
  <c r="M877" i="7"/>
  <c r="J877" i="7"/>
  <c r="P877" i="7" s="1"/>
  <c r="AH876" i="7"/>
  <c r="AE876" i="7"/>
  <c r="AD876" i="7"/>
  <c r="AC876" i="7"/>
  <c r="V876" i="7"/>
  <c r="U876" i="7"/>
  <c r="T876" i="7"/>
  <c r="N876" i="7"/>
  <c r="M876" i="7"/>
  <c r="J876" i="7"/>
  <c r="AH875" i="7"/>
  <c r="AE875" i="7"/>
  <c r="AD875" i="7"/>
  <c r="AC875" i="7"/>
  <c r="V875" i="7"/>
  <c r="U875" i="7"/>
  <c r="T875" i="7"/>
  <c r="P875" i="7"/>
  <c r="O875" i="7"/>
  <c r="N875" i="7"/>
  <c r="M875" i="7"/>
  <c r="J875" i="7"/>
  <c r="AH874" i="7"/>
  <c r="AE874" i="7"/>
  <c r="AD874" i="7"/>
  <c r="AC874" i="7"/>
  <c r="V874" i="7"/>
  <c r="U874" i="7"/>
  <c r="T874" i="7"/>
  <c r="N874" i="7"/>
  <c r="M874" i="7"/>
  <c r="J874" i="7"/>
  <c r="AH873" i="7"/>
  <c r="AE873" i="7"/>
  <c r="AD873" i="7"/>
  <c r="AC873" i="7"/>
  <c r="V873" i="7"/>
  <c r="U873" i="7"/>
  <c r="T873" i="7"/>
  <c r="N873" i="7"/>
  <c r="M873" i="7"/>
  <c r="J873" i="7"/>
  <c r="AH872" i="7"/>
  <c r="AE872" i="7"/>
  <c r="AD872" i="7"/>
  <c r="AC872" i="7"/>
  <c r="V872" i="7"/>
  <c r="U872" i="7"/>
  <c r="T872" i="7"/>
  <c r="P872" i="7"/>
  <c r="O872" i="7"/>
  <c r="N872" i="7"/>
  <c r="M872" i="7"/>
  <c r="J872" i="7"/>
  <c r="AH871" i="7"/>
  <c r="AE871" i="7"/>
  <c r="AD871" i="7"/>
  <c r="AC871" i="7"/>
  <c r="V871" i="7"/>
  <c r="U871" i="7"/>
  <c r="T871" i="7"/>
  <c r="P871" i="7"/>
  <c r="N871" i="7"/>
  <c r="M871" i="7"/>
  <c r="J871" i="7"/>
  <c r="O871" i="7" s="1"/>
  <c r="AH870" i="7"/>
  <c r="AE870" i="7"/>
  <c r="AD870" i="7"/>
  <c r="AC870" i="7"/>
  <c r="V870" i="7"/>
  <c r="U870" i="7"/>
  <c r="T870" i="7"/>
  <c r="N870" i="7"/>
  <c r="M870" i="7"/>
  <c r="J870" i="7"/>
  <c r="P870" i="7" s="1"/>
  <c r="AH869" i="7"/>
  <c r="AE869" i="7"/>
  <c r="AD869" i="7"/>
  <c r="AC869" i="7"/>
  <c r="V869" i="7"/>
  <c r="U869" i="7"/>
  <c r="T869" i="7"/>
  <c r="P869" i="7"/>
  <c r="O869" i="7"/>
  <c r="N869" i="7"/>
  <c r="M869" i="7"/>
  <c r="J869" i="7"/>
  <c r="AH868" i="7"/>
  <c r="AE868" i="7"/>
  <c r="AD868" i="7"/>
  <c r="AC868" i="7"/>
  <c r="V868" i="7"/>
  <c r="U868" i="7"/>
  <c r="T868" i="7"/>
  <c r="O868" i="7"/>
  <c r="N868" i="7"/>
  <c r="M868" i="7"/>
  <c r="J868" i="7"/>
  <c r="P868" i="7" s="1"/>
  <c r="AH867" i="7"/>
  <c r="AE867" i="7"/>
  <c r="AD867" i="7"/>
  <c r="AC867" i="7"/>
  <c r="V867" i="7"/>
  <c r="U867" i="7"/>
  <c r="T867" i="7"/>
  <c r="N867" i="7"/>
  <c r="M867" i="7"/>
  <c r="J867" i="7"/>
  <c r="AH866" i="7"/>
  <c r="AE866" i="7"/>
  <c r="AD866" i="7"/>
  <c r="AC866" i="7"/>
  <c r="V866" i="7"/>
  <c r="U866" i="7"/>
  <c r="T866" i="7"/>
  <c r="P866" i="7"/>
  <c r="O866" i="7"/>
  <c r="N866" i="7"/>
  <c r="M866" i="7"/>
  <c r="J866" i="7"/>
  <c r="AH865" i="7"/>
  <c r="AE865" i="7"/>
  <c r="AD865" i="7"/>
  <c r="AC865" i="7"/>
  <c r="V865" i="7"/>
  <c r="U865" i="7"/>
  <c r="T865" i="7"/>
  <c r="N865" i="7"/>
  <c r="M865" i="7"/>
  <c r="J865" i="7"/>
  <c r="P865" i="7" s="1"/>
  <c r="AH864" i="7"/>
  <c r="AE864" i="7"/>
  <c r="AD864" i="7"/>
  <c r="AC864" i="7"/>
  <c r="V864" i="7"/>
  <c r="U864" i="7"/>
  <c r="T864" i="7"/>
  <c r="N864" i="7"/>
  <c r="M864" i="7"/>
  <c r="J864" i="7"/>
  <c r="AH863" i="7"/>
  <c r="AE863" i="7"/>
  <c r="AD863" i="7"/>
  <c r="AC863" i="7"/>
  <c r="V863" i="7"/>
  <c r="U863" i="7"/>
  <c r="T863" i="7"/>
  <c r="P863" i="7"/>
  <c r="N863" i="7"/>
  <c r="M863" i="7"/>
  <c r="J863" i="7"/>
  <c r="O863" i="7" s="1"/>
  <c r="AH862" i="7"/>
  <c r="AE862" i="7"/>
  <c r="AD862" i="7"/>
  <c r="AC862" i="7"/>
  <c r="V862" i="7"/>
  <c r="U862" i="7"/>
  <c r="T862" i="7"/>
  <c r="P862" i="7"/>
  <c r="O862" i="7"/>
  <c r="N862" i="7"/>
  <c r="M862" i="7"/>
  <c r="J862" i="7"/>
  <c r="AH861" i="7"/>
  <c r="AE861" i="7"/>
  <c r="AD861" i="7"/>
  <c r="AC861" i="7"/>
  <c r="V861" i="7"/>
  <c r="U861" i="7"/>
  <c r="T861" i="7"/>
  <c r="O861" i="7"/>
  <c r="N861" i="7"/>
  <c r="M861" i="7"/>
  <c r="J861" i="7"/>
  <c r="P861" i="7" s="1"/>
  <c r="AH860" i="7"/>
  <c r="AE860" i="7"/>
  <c r="AD860" i="7"/>
  <c r="AC860" i="7"/>
  <c r="V860" i="7"/>
  <c r="U860" i="7"/>
  <c r="T860" i="7"/>
  <c r="N860" i="7"/>
  <c r="M860" i="7"/>
  <c r="J860" i="7"/>
  <c r="AH859" i="7"/>
  <c r="AE859" i="7"/>
  <c r="AD859" i="7"/>
  <c r="AC859" i="7"/>
  <c r="V859" i="7"/>
  <c r="U859" i="7"/>
  <c r="T859" i="7"/>
  <c r="P859" i="7"/>
  <c r="O859" i="7"/>
  <c r="N859" i="7"/>
  <c r="M859" i="7"/>
  <c r="J859" i="7"/>
  <c r="AH858" i="7"/>
  <c r="AE858" i="7"/>
  <c r="AD858" i="7"/>
  <c r="AC858" i="7"/>
  <c r="V858" i="7"/>
  <c r="U858" i="7"/>
  <c r="T858" i="7"/>
  <c r="N858" i="7"/>
  <c r="M858" i="7"/>
  <c r="J858" i="7"/>
  <c r="P858" i="7" s="1"/>
  <c r="AH857" i="7"/>
  <c r="AE857" i="7"/>
  <c r="AD857" i="7"/>
  <c r="AC857" i="7"/>
  <c r="V857" i="7"/>
  <c r="U857" i="7"/>
  <c r="T857" i="7"/>
  <c r="N857" i="7"/>
  <c r="M857" i="7"/>
  <c r="J857" i="7"/>
  <c r="AH856" i="7"/>
  <c r="AE856" i="7"/>
  <c r="AD856" i="7"/>
  <c r="AC856" i="7"/>
  <c r="V856" i="7"/>
  <c r="U856" i="7"/>
  <c r="T856" i="7"/>
  <c r="P856" i="7"/>
  <c r="O856" i="7"/>
  <c r="N856" i="7"/>
  <c r="M856" i="7"/>
  <c r="J856" i="7"/>
  <c r="AH855" i="7"/>
  <c r="AE855" i="7"/>
  <c r="AD855" i="7"/>
  <c r="AC855" i="7"/>
  <c r="V855" i="7"/>
  <c r="U855" i="7"/>
  <c r="T855" i="7"/>
  <c r="P855" i="7"/>
  <c r="N855" i="7"/>
  <c r="M855" i="7"/>
  <c r="J855" i="7"/>
  <c r="O855" i="7" s="1"/>
  <c r="AH854" i="7"/>
  <c r="AE854" i="7"/>
  <c r="AD854" i="7"/>
  <c r="AC854" i="7"/>
  <c r="V854" i="7"/>
  <c r="U854" i="7"/>
  <c r="T854" i="7"/>
  <c r="N854" i="7"/>
  <c r="M854" i="7"/>
  <c r="J854" i="7"/>
  <c r="P854" i="7" s="1"/>
  <c r="AH853" i="7"/>
  <c r="AE853" i="7"/>
  <c r="AD853" i="7"/>
  <c r="AC853" i="7"/>
  <c r="V853" i="7"/>
  <c r="U853" i="7"/>
  <c r="T853" i="7"/>
  <c r="P853" i="7"/>
  <c r="O853" i="7"/>
  <c r="N853" i="7"/>
  <c r="M853" i="7"/>
  <c r="J853" i="7"/>
  <c r="AH852" i="7"/>
  <c r="AE852" i="7"/>
  <c r="AD852" i="7"/>
  <c r="AC852" i="7"/>
  <c r="V852" i="7"/>
  <c r="U852" i="7"/>
  <c r="T852" i="7"/>
  <c r="O852" i="7"/>
  <c r="N852" i="7"/>
  <c r="M852" i="7"/>
  <c r="J852" i="7"/>
  <c r="P852" i="7" s="1"/>
  <c r="AH851" i="7"/>
  <c r="AE851" i="7"/>
  <c r="AD851" i="7"/>
  <c r="AC851" i="7"/>
  <c r="V851" i="7"/>
  <c r="U851" i="7"/>
  <c r="T851" i="7"/>
  <c r="N851" i="7"/>
  <c r="M851" i="7"/>
  <c r="J851" i="7"/>
  <c r="AH850" i="7"/>
  <c r="AE850" i="7"/>
  <c r="AD850" i="7"/>
  <c r="AC850" i="7"/>
  <c r="V850" i="7"/>
  <c r="U850" i="7"/>
  <c r="T850" i="7"/>
  <c r="P850" i="7"/>
  <c r="O850" i="7"/>
  <c r="N850" i="7"/>
  <c r="M850" i="7"/>
  <c r="J850" i="7"/>
  <c r="AH849" i="7"/>
  <c r="AE849" i="7"/>
  <c r="AD849" i="7"/>
  <c r="AC849" i="7"/>
  <c r="V849" i="7"/>
  <c r="U849" i="7"/>
  <c r="T849" i="7"/>
  <c r="P849" i="7"/>
  <c r="O849" i="7"/>
  <c r="N849" i="7"/>
  <c r="M849" i="7"/>
  <c r="J849" i="7"/>
  <c r="AH848" i="7"/>
  <c r="AE848" i="7"/>
  <c r="AD848" i="7"/>
  <c r="AC848" i="7"/>
  <c r="V848" i="7"/>
  <c r="U848" i="7"/>
  <c r="T848" i="7"/>
  <c r="O848" i="7"/>
  <c r="N848" i="7"/>
  <c r="M848" i="7"/>
  <c r="J848" i="7"/>
  <c r="P848" i="7" s="1"/>
  <c r="AH847" i="7"/>
  <c r="AE847" i="7"/>
  <c r="AD847" i="7"/>
  <c r="AC847" i="7"/>
  <c r="V847" i="7"/>
  <c r="U847" i="7"/>
  <c r="T847" i="7"/>
  <c r="P847" i="7"/>
  <c r="N847" i="7"/>
  <c r="M847" i="7"/>
  <c r="J847" i="7"/>
  <c r="O847" i="7" s="1"/>
  <c r="AH846" i="7"/>
  <c r="AE846" i="7"/>
  <c r="AD846" i="7"/>
  <c r="AC846" i="7"/>
  <c r="V846" i="7"/>
  <c r="U846" i="7"/>
  <c r="T846" i="7"/>
  <c r="P846" i="7"/>
  <c r="O846" i="7"/>
  <c r="N846" i="7"/>
  <c r="M846" i="7"/>
  <c r="J846" i="7"/>
  <c r="AH845" i="7"/>
  <c r="AE845" i="7"/>
  <c r="AD845" i="7"/>
  <c r="AC845" i="7"/>
  <c r="V845" i="7"/>
  <c r="U845" i="7"/>
  <c r="T845" i="7"/>
  <c r="P845" i="7"/>
  <c r="O845" i="7"/>
  <c r="N845" i="7"/>
  <c r="M845" i="7"/>
  <c r="J845" i="7"/>
  <c r="AH844" i="7"/>
  <c r="AE844" i="7"/>
  <c r="AD844" i="7"/>
  <c r="AC844" i="7"/>
  <c r="V844" i="7"/>
  <c r="U844" i="7"/>
  <c r="T844" i="7"/>
  <c r="N844" i="7"/>
  <c r="M844" i="7"/>
  <c r="J844" i="7"/>
  <c r="AH843" i="7"/>
  <c r="AE843" i="7"/>
  <c r="AD843" i="7"/>
  <c r="AC843" i="7"/>
  <c r="V843" i="7"/>
  <c r="U843" i="7"/>
  <c r="T843" i="7"/>
  <c r="P843" i="7"/>
  <c r="O843" i="7"/>
  <c r="N843" i="7"/>
  <c r="M843" i="7"/>
  <c r="J843" i="7"/>
  <c r="AH842" i="7"/>
  <c r="AE842" i="7"/>
  <c r="AD842" i="7"/>
  <c r="AC842" i="7"/>
  <c r="V842" i="7"/>
  <c r="U842" i="7"/>
  <c r="T842" i="7"/>
  <c r="P842" i="7"/>
  <c r="N842" i="7"/>
  <c r="M842" i="7"/>
  <c r="J842" i="7"/>
  <c r="O842" i="7" s="1"/>
  <c r="AH841" i="7"/>
  <c r="AE841" i="7"/>
  <c r="AD841" i="7"/>
  <c r="AC841" i="7"/>
  <c r="V841" i="7"/>
  <c r="U841" i="7"/>
  <c r="T841" i="7"/>
  <c r="N841" i="7"/>
  <c r="M841" i="7"/>
  <c r="J841" i="7"/>
  <c r="AH840" i="7"/>
  <c r="AE840" i="7"/>
  <c r="AD840" i="7"/>
  <c r="AC840" i="7"/>
  <c r="V840" i="7"/>
  <c r="U840" i="7"/>
  <c r="T840" i="7"/>
  <c r="P840" i="7"/>
  <c r="O840" i="7"/>
  <c r="N840" i="7"/>
  <c r="M840" i="7"/>
  <c r="J840" i="7"/>
  <c r="AH839" i="7"/>
  <c r="AE839" i="7"/>
  <c r="AD839" i="7"/>
  <c r="AC839" i="7"/>
  <c r="V839" i="7"/>
  <c r="U839" i="7"/>
  <c r="T839" i="7"/>
  <c r="N839" i="7"/>
  <c r="M839" i="7"/>
  <c r="J839" i="7"/>
  <c r="O839" i="7" s="1"/>
  <c r="AH838" i="7"/>
  <c r="AE838" i="7"/>
  <c r="AD838" i="7"/>
  <c r="AC838" i="7"/>
  <c r="V838" i="7"/>
  <c r="U838" i="7"/>
  <c r="T838" i="7"/>
  <c r="N838" i="7"/>
  <c r="M838" i="7"/>
  <c r="J838" i="7"/>
  <c r="P838" i="7" s="1"/>
  <c r="AH837" i="7"/>
  <c r="AE837" i="7"/>
  <c r="AD837" i="7"/>
  <c r="AC837" i="7"/>
  <c r="V837" i="7"/>
  <c r="U837" i="7"/>
  <c r="T837" i="7"/>
  <c r="P837" i="7"/>
  <c r="O837" i="7"/>
  <c r="N837" i="7"/>
  <c r="M837" i="7"/>
  <c r="J837" i="7"/>
  <c r="AH836" i="7"/>
  <c r="AE836" i="7"/>
  <c r="AD836" i="7"/>
  <c r="AC836" i="7"/>
  <c r="V836" i="7"/>
  <c r="U836" i="7"/>
  <c r="T836" i="7"/>
  <c r="O836" i="7"/>
  <c r="N836" i="7"/>
  <c r="M836" i="7"/>
  <c r="J836" i="7"/>
  <c r="P836" i="7" s="1"/>
  <c r="AH835" i="7"/>
  <c r="AE835" i="7"/>
  <c r="AD835" i="7"/>
  <c r="AC835" i="7"/>
  <c r="V835" i="7"/>
  <c r="U835" i="7"/>
  <c r="T835" i="7"/>
  <c r="N835" i="7"/>
  <c r="M835" i="7"/>
  <c r="J835" i="7"/>
  <c r="P835" i="7" s="1"/>
  <c r="AH834" i="7"/>
  <c r="AE834" i="7"/>
  <c r="AD834" i="7"/>
  <c r="AC834" i="7"/>
  <c r="V834" i="7"/>
  <c r="U834" i="7"/>
  <c r="T834" i="7"/>
  <c r="P834" i="7"/>
  <c r="O834" i="7"/>
  <c r="N834" i="7"/>
  <c r="M834" i="7"/>
  <c r="J834" i="7"/>
  <c r="AH833" i="7"/>
  <c r="AE833" i="7"/>
  <c r="AD833" i="7"/>
  <c r="AC833" i="7"/>
  <c r="V833" i="7"/>
  <c r="U833" i="7"/>
  <c r="T833" i="7"/>
  <c r="P833" i="7"/>
  <c r="O833" i="7"/>
  <c r="N833" i="7"/>
  <c r="M833" i="7"/>
  <c r="J833" i="7"/>
  <c r="AH832" i="7"/>
  <c r="AE832" i="7"/>
  <c r="AD832" i="7"/>
  <c r="AC832" i="7"/>
  <c r="V832" i="7"/>
  <c r="U832" i="7"/>
  <c r="T832" i="7"/>
  <c r="P832" i="7"/>
  <c r="N832" i="7"/>
  <c r="M832" i="7"/>
  <c r="J832" i="7"/>
  <c r="O832" i="7" s="1"/>
  <c r="AH831" i="7"/>
  <c r="AE831" i="7"/>
  <c r="AD831" i="7"/>
  <c r="AC831" i="7"/>
  <c r="V831" i="7"/>
  <c r="U831" i="7"/>
  <c r="T831" i="7"/>
  <c r="P831" i="7"/>
  <c r="N831" i="7"/>
  <c r="M831" i="7"/>
  <c r="J831" i="7"/>
  <c r="O831" i="7" s="1"/>
  <c r="AH830" i="7"/>
  <c r="AE830" i="7"/>
  <c r="AD830" i="7"/>
  <c r="AC830" i="7"/>
  <c r="V830" i="7"/>
  <c r="U830" i="7"/>
  <c r="T830" i="7"/>
  <c r="P830" i="7"/>
  <c r="O830" i="7"/>
  <c r="N830" i="7"/>
  <c r="M830" i="7"/>
  <c r="J830" i="7"/>
  <c r="AH829" i="7"/>
  <c r="AE829" i="7"/>
  <c r="AD829" i="7"/>
  <c r="AC829" i="7"/>
  <c r="V829" i="7"/>
  <c r="U829" i="7"/>
  <c r="T829" i="7"/>
  <c r="N829" i="7"/>
  <c r="M829" i="7"/>
  <c r="J829" i="7"/>
  <c r="AH828" i="7"/>
  <c r="AE828" i="7"/>
  <c r="AD828" i="7"/>
  <c r="AC828" i="7"/>
  <c r="V828" i="7"/>
  <c r="U828" i="7"/>
  <c r="T828" i="7"/>
  <c r="N828" i="7"/>
  <c r="M828" i="7"/>
  <c r="J828" i="7"/>
  <c r="AH827" i="7"/>
  <c r="AE827" i="7"/>
  <c r="AD827" i="7"/>
  <c r="AC827" i="7"/>
  <c r="V827" i="7"/>
  <c r="U827" i="7"/>
  <c r="T827" i="7"/>
  <c r="P827" i="7"/>
  <c r="O827" i="7"/>
  <c r="N827" i="7"/>
  <c r="M827" i="7"/>
  <c r="J827" i="7"/>
  <c r="AH826" i="7"/>
  <c r="AE826" i="7"/>
  <c r="AD826" i="7"/>
  <c r="AC826" i="7"/>
  <c r="V826" i="7"/>
  <c r="U826" i="7"/>
  <c r="T826" i="7"/>
  <c r="P826" i="7"/>
  <c r="O826" i="7"/>
  <c r="N826" i="7"/>
  <c r="M826" i="7"/>
  <c r="J826" i="7"/>
  <c r="AH825" i="7"/>
  <c r="AE825" i="7"/>
  <c r="AD825" i="7"/>
  <c r="AC825" i="7"/>
  <c r="V825" i="7"/>
  <c r="U825" i="7"/>
  <c r="T825" i="7"/>
  <c r="N825" i="7"/>
  <c r="M825" i="7"/>
  <c r="J825" i="7"/>
  <c r="AH824" i="7"/>
  <c r="AE824" i="7"/>
  <c r="AD824" i="7"/>
  <c r="AC824" i="7"/>
  <c r="V824" i="7"/>
  <c r="U824" i="7"/>
  <c r="T824" i="7"/>
  <c r="P824" i="7"/>
  <c r="O824" i="7"/>
  <c r="N824" i="7"/>
  <c r="M824" i="7"/>
  <c r="J824" i="7"/>
  <c r="AH823" i="7"/>
  <c r="AE823" i="7"/>
  <c r="AD823" i="7"/>
  <c r="AC823" i="7"/>
  <c r="V823" i="7"/>
  <c r="U823" i="7"/>
  <c r="T823" i="7"/>
  <c r="P823" i="7"/>
  <c r="N823" i="7"/>
  <c r="M823" i="7"/>
  <c r="J823" i="7"/>
  <c r="O823" i="7" s="1"/>
  <c r="AH822" i="7"/>
  <c r="AE822" i="7"/>
  <c r="AD822" i="7"/>
  <c r="AC822" i="7"/>
  <c r="V822" i="7"/>
  <c r="U822" i="7"/>
  <c r="T822" i="7"/>
  <c r="N822" i="7"/>
  <c r="M822" i="7"/>
  <c r="J822" i="7"/>
  <c r="P822" i="7" s="1"/>
  <c r="AH821" i="7"/>
  <c r="AE821" i="7"/>
  <c r="AD821" i="7"/>
  <c r="AC821" i="7"/>
  <c r="V821" i="7"/>
  <c r="U821" i="7"/>
  <c r="T821" i="7"/>
  <c r="P821" i="7"/>
  <c r="O821" i="7"/>
  <c r="N821" i="7"/>
  <c r="M821" i="7"/>
  <c r="J821" i="7"/>
  <c r="AH820" i="7"/>
  <c r="AE820" i="7"/>
  <c r="AD820" i="7"/>
  <c r="AC820" i="7"/>
  <c r="V820" i="7"/>
  <c r="U820" i="7"/>
  <c r="T820" i="7"/>
  <c r="O820" i="7"/>
  <c r="N820" i="7"/>
  <c r="M820" i="7"/>
  <c r="J820" i="7"/>
  <c r="P820" i="7" s="1"/>
  <c r="AH819" i="7"/>
  <c r="AE819" i="7"/>
  <c r="AD819" i="7"/>
  <c r="AC819" i="7"/>
  <c r="V819" i="7"/>
  <c r="U819" i="7"/>
  <c r="T819" i="7"/>
  <c r="O819" i="7"/>
  <c r="N819" i="7"/>
  <c r="M819" i="7"/>
  <c r="J819" i="7"/>
  <c r="P819" i="7" s="1"/>
  <c r="AH818" i="7"/>
  <c r="AE818" i="7"/>
  <c r="AD818" i="7"/>
  <c r="AC818" i="7"/>
  <c r="V818" i="7"/>
  <c r="U818" i="7"/>
  <c r="T818" i="7"/>
  <c r="N818" i="7"/>
  <c r="M818" i="7"/>
  <c r="J818" i="7"/>
  <c r="AH817" i="7"/>
  <c r="AE817" i="7"/>
  <c r="AD817" i="7"/>
  <c r="AC817" i="7"/>
  <c r="V817" i="7"/>
  <c r="U817" i="7"/>
  <c r="T817" i="7"/>
  <c r="P817" i="7"/>
  <c r="N817" i="7"/>
  <c r="M817" i="7"/>
  <c r="J817" i="7"/>
  <c r="O817" i="7" s="1"/>
  <c r="AH816" i="7"/>
  <c r="AE816" i="7"/>
  <c r="AD816" i="7"/>
  <c r="AC816" i="7"/>
  <c r="V816" i="7"/>
  <c r="U816" i="7"/>
  <c r="T816" i="7"/>
  <c r="N816" i="7"/>
  <c r="M816" i="7"/>
  <c r="J816" i="7"/>
  <c r="P816" i="7" s="1"/>
  <c r="AH815" i="7"/>
  <c r="AE815" i="7"/>
  <c r="AD815" i="7"/>
  <c r="AC815" i="7"/>
  <c r="V815" i="7"/>
  <c r="U815" i="7"/>
  <c r="T815" i="7"/>
  <c r="P815" i="7"/>
  <c r="O815" i="7"/>
  <c r="N815" i="7"/>
  <c r="M815" i="7"/>
  <c r="J815" i="7"/>
  <c r="AH814" i="7"/>
  <c r="AE814" i="7"/>
  <c r="AD814" i="7"/>
  <c r="AC814" i="7"/>
  <c r="V814" i="7"/>
  <c r="U814" i="7"/>
  <c r="T814" i="7"/>
  <c r="P814" i="7"/>
  <c r="N814" i="7"/>
  <c r="M814" i="7"/>
  <c r="J814" i="7"/>
  <c r="O814" i="7" s="1"/>
  <c r="AH813" i="7"/>
  <c r="AE813" i="7"/>
  <c r="AD813" i="7"/>
  <c r="AC813" i="7"/>
  <c r="V813" i="7"/>
  <c r="U813" i="7"/>
  <c r="T813" i="7"/>
  <c r="O813" i="7"/>
  <c r="N813" i="7"/>
  <c r="M813" i="7"/>
  <c r="J813" i="7"/>
  <c r="P813" i="7" s="1"/>
  <c r="AH812" i="7"/>
  <c r="AE812" i="7"/>
  <c r="AD812" i="7"/>
  <c r="AC812" i="7"/>
  <c r="V812" i="7"/>
  <c r="U812" i="7"/>
  <c r="T812" i="7"/>
  <c r="P812" i="7"/>
  <c r="O812" i="7"/>
  <c r="N812" i="7"/>
  <c r="M812" i="7"/>
  <c r="J812" i="7"/>
  <c r="AH811" i="7"/>
  <c r="AE811" i="7"/>
  <c r="AD811" i="7"/>
  <c r="AC811" i="7"/>
  <c r="V811" i="7"/>
  <c r="U811" i="7"/>
  <c r="T811" i="7"/>
  <c r="N811" i="7"/>
  <c r="M811" i="7"/>
  <c r="J811" i="7"/>
  <c r="AH810" i="7"/>
  <c r="AE810" i="7"/>
  <c r="AD810" i="7"/>
  <c r="AC810" i="7"/>
  <c r="V810" i="7"/>
  <c r="U810" i="7"/>
  <c r="T810" i="7"/>
  <c r="N810" i="7"/>
  <c r="M810" i="7"/>
  <c r="J810" i="7"/>
  <c r="P810" i="7" s="1"/>
  <c r="AH809" i="7"/>
  <c r="AE809" i="7"/>
  <c r="AD809" i="7"/>
  <c r="AC809" i="7"/>
  <c r="V809" i="7"/>
  <c r="U809" i="7"/>
  <c r="T809" i="7"/>
  <c r="P809" i="7"/>
  <c r="O809" i="7"/>
  <c r="N809" i="7"/>
  <c r="M809" i="7"/>
  <c r="J809" i="7"/>
  <c r="AH808" i="7"/>
  <c r="AE808" i="7"/>
  <c r="AD808" i="7"/>
  <c r="AC808" i="7"/>
  <c r="V808" i="7"/>
  <c r="U808" i="7"/>
  <c r="T808" i="7"/>
  <c r="N808" i="7"/>
  <c r="M808" i="7"/>
  <c r="J808" i="7"/>
  <c r="AH807" i="7"/>
  <c r="AE807" i="7"/>
  <c r="AD807" i="7"/>
  <c r="AC807" i="7"/>
  <c r="V807" i="7"/>
  <c r="U807" i="7"/>
  <c r="T807" i="7"/>
  <c r="P807" i="7"/>
  <c r="O807" i="7"/>
  <c r="N807" i="7"/>
  <c r="M807" i="7"/>
  <c r="J807" i="7"/>
  <c r="AH806" i="7"/>
  <c r="AE806" i="7"/>
  <c r="AD806" i="7"/>
  <c r="AC806" i="7"/>
  <c r="V806" i="7"/>
  <c r="U806" i="7"/>
  <c r="T806" i="7"/>
  <c r="P806" i="7"/>
  <c r="N806" i="7"/>
  <c r="M806" i="7"/>
  <c r="J806" i="7"/>
  <c r="O806" i="7" s="1"/>
  <c r="AH805" i="7"/>
  <c r="AE805" i="7"/>
  <c r="AD805" i="7"/>
  <c r="AC805" i="7"/>
  <c r="V805" i="7"/>
  <c r="U805" i="7"/>
  <c r="T805" i="7"/>
  <c r="N805" i="7"/>
  <c r="M805" i="7"/>
  <c r="J805" i="7"/>
  <c r="P805" i="7" s="1"/>
  <c r="AH804" i="7"/>
  <c r="AE804" i="7"/>
  <c r="AD804" i="7"/>
  <c r="AC804" i="7"/>
  <c r="V804" i="7"/>
  <c r="U804" i="7"/>
  <c r="T804" i="7"/>
  <c r="P804" i="7"/>
  <c r="O804" i="7"/>
  <c r="N804" i="7"/>
  <c r="M804" i="7"/>
  <c r="J804" i="7"/>
  <c r="AH803" i="7"/>
  <c r="AE803" i="7"/>
  <c r="AD803" i="7"/>
  <c r="AC803" i="7"/>
  <c r="V803" i="7"/>
  <c r="U803" i="7"/>
  <c r="T803" i="7"/>
  <c r="O803" i="7"/>
  <c r="N803" i="7"/>
  <c r="M803" i="7"/>
  <c r="J803" i="7"/>
  <c r="P803" i="7" s="1"/>
  <c r="AH802" i="7"/>
  <c r="AE802" i="7"/>
  <c r="AD802" i="7"/>
  <c r="AC802" i="7"/>
  <c r="V802" i="7"/>
  <c r="U802" i="7"/>
  <c r="T802" i="7"/>
  <c r="N802" i="7"/>
  <c r="M802" i="7"/>
  <c r="J802" i="7"/>
  <c r="AH801" i="7"/>
  <c r="AE801" i="7"/>
  <c r="AD801" i="7"/>
  <c r="AC801" i="7"/>
  <c r="V801" i="7"/>
  <c r="U801" i="7"/>
  <c r="T801" i="7"/>
  <c r="P801" i="7"/>
  <c r="O801" i="7"/>
  <c r="N801" i="7"/>
  <c r="M801" i="7"/>
  <c r="J801" i="7"/>
  <c r="AH800" i="7"/>
  <c r="AE800" i="7"/>
  <c r="AD800" i="7"/>
  <c r="AC800" i="7"/>
  <c r="V800" i="7"/>
  <c r="U800" i="7"/>
  <c r="T800" i="7"/>
  <c r="P800" i="7"/>
  <c r="N800" i="7"/>
  <c r="M800" i="7"/>
  <c r="J800" i="7"/>
  <c r="O800" i="7" s="1"/>
  <c r="AH799" i="7"/>
  <c r="AE799" i="7"/>
  <c r="AD799" i="7"/>
  <c r="AC799" i="7"/>
  <c r="V799" i="7"/>
  <c r="U799" i="7"/>
  <c r="T799" i="7"/>
  <c r="P799" i="7"/>
  <c r="O799" i="7"/>
  <c r="N799" i="7"/>
  <c r="M799" i="7"/>
  <c r="J799" i="7"/>
  <c r="AH798" i="7"/>
  <c r="AE798" i="7"/>
  <c r="AD798" i="7"/>
  <c r="AC798" i="7"/>
  <c r="V798" i="7"/>
  <c r="U798" i="7"/>
  <c r="T798" i="7"/>
  <c r="P798" i="7"/>
  <c r="N798" i="7"/>
  <c r="M798" i="7"/>
  <c r="J798" i="7"/>
  <c r="O798" i="7" s="1"/>
  <c r="AH797" i="7"/>
  <c r="AE797" i="7"/>
  <c r="AD797" i="7"/>
  <c r="AC797" i="7"/>
  <c r="V797" i="7"/>
  <c r="U797" i="7"/>
  <c r="T797" i="7"/>
  <c r="O797" i="7"/>
  <c r="N797" i="7"/>
  <c r="M797" i="7"/>
  <c r="J797" i="7"/>
  <c r="P797" i="7" s="1"/>
  <c r="AH796" i="7"/>
  <c r="AE796" i="7"/>
  <c r="AD796" i="7"/>
  <c r="AC796" i="7"/>
  <c r="V796" i="7"/>
  <c r="U796" i="7"/>
  <c r="T796" i="7"/>
  <c r="P796" i="7"/>
  <c r="O796" i="7"/>
  <c r="N796" i="7"/>
  <c r="M796" i="7"/>
  <c r="J796" i="7"/>
  <c r="AH795" i="7"/>
  <c r="AE795" i="7"/>
  <c r="AD795" i="7"/>
  <c r="AC795" i="7"/>
  <c r="V795" i="7"/>
  <c r="U795" i="7"/>
  <c r="T795" i="7"/>
  <c r="N795" i="7"/>
  <c r="M795" i="7"/>
  <c r="J795" i="7"/>
  <c r="AH794" i="7"/>
  <c r="AE794" i="7"/>
  <c r="AD794" i="7"/>
  <c r="AC794" i="7"/>
  <c r="V794" i="7"/>
  <c r="U794" i="7"/>
  <c r="T794" i="7"/>
  <c r="N794" i="7"/>
  <c r="M794" i="7"/>
  <c r="J794" i="7"/>
  <c r="P794" i="7" s="1"/>
  <c r="AH793" i="7"/>
  <c r="AE793" i="7"/>
  <c r="AD793" i="7"/>
  <c r="AC793" i="7"/>
  <c r="V793" i="7"/>
  <c r="U793" i="7"/>
  <c r="T793" i="7"/>
  <c r="P793" i="7"/>
  <c r="O793" i="7"/>
  <c r="N793" i="7"/>
  <c r="M793" i="7"/>
  <c r="J793" i="7"/>
  <c r="AH792" i="7"/>
  <c r="AE792" i="7"/>
  <c r="AD792" i="7"/>
  <c r="AC792" i="7"/>
  <c r="V792" i="7"/>
  <c r="U792" i="7"/>
  <c r="T792" i="7"/>
  <c r="N792" i="7"/>
  <c r="M792" i="7"/>
  <c r="J792" i="7"/>
  <c r="AH791" i="7"/>
  <c r="AE791" i="7"/>
  <c r="AD791" i="7"/>
  <c r="AC791" i="7"/>
  <c r="V791" i="7"/>
  <c r="U791" i="7"/>
  <c r="T791" i="7"/>
  <c r="P791" i="7"/>
  <c r="O791" i="7"/>
  <c r="N791" i="7"/>
  <c r="M791" i="7"/>
  <c r="J791" i="7"/>
  <c r="AH790" i="7"/>
  <c r="AE790" i="7"/>
  <c r="AD790" i="7"/>
  <c r="AC790" i="7"/>
  <c r="V790" i="7"/>
  <c r="U790" i="7"/>
  <c r="T790" i="7"/>
  <c r="P790" i="7"/>
  <c r="N790" i="7"/>
  <c r="M790" i="7"/>
  <c r="J790" i="7"/>
  <c r="O790" i="7" s="1"/>
  <c r="AH789" i="7"/>
  <c r="AE789" i="7"/>
  <c r="AD789" i="7"/>
  <c r="AC789" i="7"/>
  <c r="V789" i="7"/>
  <c r="U789" i="7"/>
  <c r="T789" i="7"/>
  <c r="N789" i="7"/>
  <c r="M789" i="7"/>
  <c r="J789" i="7"/>
  <c r="P789" i="7" s="1"/>
  <c r="AH788" i="7"/>
  <c r="AE788" i="7"/>
  <c r="AD788" i="7"/>
  <c r="AC788" i="7"/>
  <c r="V788" i="7"/>
  <c r="U788" i="7"/>
  <c r="T788" i="7"/>
  <c r="P788" i="7"/>
  <c r="O788" i="7"/>
  <c r="N788" i="7"/>
  <c r="M788" i="7"/>
  <c r="J788" i="7"/>
  <c r="AH787" i="7"/>
  <c r="AE787" i="7"/>
  <c r="AD787" i="7"/>
  <c r="AC787" i="7"/>
  <c r="V787" i="7"/>
  <c r="U787" i="7"/>
  <c r="T787" i="7"/>
  <c r="O787" i="7"/>
  <c r="N787" i="7"/>
  <c r="M787" i="7"/>
  <c r="J787" i="7"/>
  <c r="P787" i="7" s="1"/>
  <c r="AH786" i="7"/>
  <c r="AE786" i="7"/>
  <c r="AD786" i="7"/>
  <c r="AC786" i="7"/>
  <c r="V786" i="7"/>
  <c r="U786" i="7"/>
  <c r="T786" i="7"/>
  <c r="N786" i="7"/>
  <c r="M786" i="7"/>
  <c r="J786" i="7"/>
  <c r="AH785" i="7"/>
  <c r="AE785" i="7"/>
  <c r="AD785" i="7"/>
  <c r="AC785" i="7"/>
  <c r="V785" i="7"/>
  <c r="U785" i="7"/>
  <c r="T785" i="7"/>
  <c r="P785" i="7"/>
  <c r="O785" i="7"/>
  <c r="N785" i="7"/>
  <c r="M785" i="7"/>
  <c r="J785" i="7"/>
  <c r="AH784" i="7"/>
  <c r="AE784" i="7"/>
  <c r="AD784" i="7"/>
  <c r="AC784" i="7"/>
  <c r="V784" i="7"/>
  <c r="U784" i="7"/>
  <c r="T784" i="7"/>
  <c r="P784" i="7"/>
  <c r="N784" i="7"/>
  <c r="M784" i="7"/>
  <c r="J784" i="7"/>
  <c r="O784" i="7" s="1"/>
  <c r="AH783" i="7"/>
  <c r="AE783" i="7"/>
  <c r="AD783" i="7"/>
  <c r="AC783" i="7"/>
  <c r="V783" i="7"/>
  <c r="U783" i="7"/>
  <c r="T783" i="7"/>
  <c r="P783" i="7"/>
  <c r="O783" i="7"/>
  <c r="N783" i="7"/>
  <c r="M783" i="7"/>
  <c r="J783" i="7"/>
  <c r="AH782" i="7"/>
  <c r="AE782" i="7"/>
  <c r="AD782" i="7"/>
  <c r="AC782" i="7"/>
  <c r="V782" i="7"/>
  <c r="U782" i="7"/>
  <c r="T782" i="7"/>
  <c r="P782" i="7"/>
  <c r="N782" i="7"/>
  <c r="M782" i="7"/>
  <c r="J782" i="7"/>
  <c r="O782" i="7" s="1"/>
  <c r="AH781" i="7"/>
  <c r="AE781" i="7"/>
  <c r="AD781" i="7"/>
  <c r="AC781" i="7"/>
  <c r="V781" i="7"/>
  <c r="U781" i="7"/>
  <c r="T781" i="7"/>
  <c r="P781" i="7"/>
  <c r="O781" i="7"/>
  <c r="N781" i="7"/>
  <c r="M781" i="7"/>
  <c r="J781" i="7"/>
  <c r="AH780" i="7"/>
  <c r="AE780" i="7"/>
  <c r="AD780" i="7"/>
  <c r="AC780" i="7"/>
  <c r="V780" i="7"/>
  <c r="U780" i="7"/>
  <c r="T780" i="7"/>
  <c r="P780" i="7"/>
  <c r="O780" i="7"/>
  <c r="N780" i="7"/>
  <c r="M780" i="7"/>
  <c r="J780" i="7"/>
  <c r="AH779" i="7"/>
  <c r="AE779" i="7"/>
  <c r="AD779" i="7"/>
  <c r="AC779" i="7"/>
  <c r="V779" i="7"/>
  <c r="U779" i="7"/>
  <c r="T779" i="7"/>
  <c r="N779" i="7"/>
  <c r="M779" i="7"/>
  <c r="J779" i="7"/>
  <c r="AH778" i="7"/>
  <c r="AE778" i="7"/>
  <c r="AD778" i="7"/>
  <c r="AC778" i="7"/>
  <c r="V778" i="7"/>
  <c r="U778" i="7"/>
  <c r="T778" i="7"/>
  <c r="P778" i="7"/>
  <c r="N778" i="7"/>
  <c r="M778" i="7"/>
  <c r="J778" i="7"/>
  <c r="O778" i="7" s="1"/>
  <c r="AH777" i="7"/>
  <c r="AE777" i="7"/>
  <c r="AD777" i="7"/>
  <c r="AC777" i="7"/>
  <c r="V777" i="7"/>
  <c r="U777" i="7"/>
  <c r="T777" i="7"/>
  <c r="P777" i="7"/>
  <c r="O777" i="7"/>
  <c r="N777" i="7"/>
  <c r="M777" i="7"/>
  <c r="J777" i="7"/>
  <c r="AH776" i="7"/>
  <c r="AE776" i="7"/>
  <c r="AD776" i="7"/>
  <c r="AC776" i="7"/>
  <c r="V776" i="7"/>
  <c r="U776" i="7"/>
  <c r="T776" i="7"/>
  <c r="N776" i="7"/>
  <c r="M776" i="7"/>
  <c r="J776" i="7"/>
  <c r="AH775" i="7"/>
  <c r="AE775" i="7"/>
  <c r="AD775" i="7"/>
  <c r="AC775" i="7"/>
  <c r="V775" i="7"/>
  <c r="U775" i="7"/>
  <c r="T775" i="7"/>
  <c r="P775" i="7"/>
  <c r="O775" i="7"/>
  <c r="N775" i="7"/>
  <c r="M775" i="7"/>
  <c r="J775" i="7"/>
  <c r="AH774" i="7"/>
  <c r="AE774" i="7"/>
  <c r="AD774" i="7"/>
  <c r="AC774" i="7"/>
  <c r="V774" i="7"/>
  <c r="U774" i="7"/>
  <c r="T774" i="7"/>
  <c r="P774" i="7"/>
  <c r="N774" i="7"/>
  <c r="M774" i="7"/>
  <c r="J774" i="7"/>
  <c r="O774" i="7" s="1"/>
  <c r="AH773" i="7"/>
  <c r="AE773" i="7"/>
  <c r="AD773" i="7"/>
  <c r="AC773" i="7"/>
  <c r="V773" i="7"/>
  <c r="U773" i="7"/>
  <c r="T773" i="7"/>
  <c r="P773" i="7"/>
  <c r="N773" i="7"/>
  <c r="M773" i="7"/>
  <c r="J773" i="7"/>
  <c r="O773" i="7" s="1"/>
  <c r="AH772" i="7"/>
  <c r="AE772" i="7"/>
  <c r="AD772" i="7"/>
  <c r="AC772" i="7"/>
  <c r="V772" i="7"/>
  <c r="U772" i="7"/>
  <c r="T772" i="7"/>
  <c r="P772" i="7"/>
  <c r="O772" i="7"/>
  <c r="N772" i="7"/>
  <c r="M772" i="7"/>
  <c r="J772" i="7"/>
  <c r="AH771" i="7"/>
  <c r="AE771" i="7"/>
  <c r="AD771" i="7"/>
  <c r="AC771" i="7"/>
  <c r="V771" i="7"/>
  <c r="U771" i="7"/>
  <c r="T771" i="7"/>
  <c r="P771" i="7"/>
  <c r="O771" i="7"/>
  <c r="N771" i="7"/>
  <c r="M771" i="7"/>
  <c r="J771" i="7"/>
  <c r="AH770" i="7"/>
  <c r="AE770" i="7"/>
  <c r="AD770" i="7"/>
  <c r="AC770" i="7"/>
  <c r="V770" i="7"/>
  <c r="U770" i="7"/>
  <c r="T770" i="7"/>
  <c r="N770" i="7"/>
  <c r="M770" i="7"/>
  <c r="J770" i="7"/>
  <c r="AH769" i="7"/>
  <c r="AE769" i="7"/>
  <c r="AD769" i="7"/>
  <c r="AC769" i="7"/>
  <c r="V769" i="7"/>
  <c r="U769" i="7"/>
  <c r="T769" i="7"/>
  <c r="P769" i="7"/>
  <c r="O769" i="7"/>
  <c r="N769" i="7"/>
  <c r="M769" i="7"/>
  <c r="J769" i="7"/>
  <c r="AH768" i="7"/>
  <c r="AE768" i="7"/>
  <c r="AD768" i="7"/>
  <c r="AC768" i="7"/>
  <c r="V768" i="7"/>
  <c r="U768" i="7"/>
  <c r="T768" i="7"/>
  <c r="P768" i="7"/>
  <c r="O768" i="7"/>
  <c r="N768" i="7"/>
  <c r="M768" i="7"/>
  <c r="J768" i="7"/>
  <c r="AH767" i="7"/>
  <c r="AE767" i="7"/>
  <c r="AD767" i="7"/>
  <c r="AC767" i="7"/>
  <c r="V767" i="7"/>
  <c r="U767" i="7"/>
  <c r="T767" i="7"/>
  <c r="P767" i="7"/>
  <c r="O767" i="7"/>
  <c r="N767" i="7"/>
  <c r="M767" i="7"/>
  <c r="J767" i="7"/>
  <c r="AH766" i="7"/>
  <c r="AE766" i="7"/>
  <c r="AD766" i="7"/>
  <c r="AC766" i="7"/>
  <c r="V766" i="7"/>
  <c r="U766" i="7"/>
  <c r="T766" i="7"/>
  <c r="N766" i="7"/>
  <c r="M766" i="7"/>
  <c r="J766" i="7"/>
  <c r="P766" i="7" s="1"/>
  <c r="AH765" i="7"/>
  <c r="AE765" i="7"/>
  <c r="AD765" i="7"/>
  <c r="AC765" i="7"/>
  <c r="V765" i="7"/>
  <c r="U765" i="7"/>
  <c r="T765" i="7"/>
  <c r="P765" i="7"/>
  <c r="N765" i="7"/>
  <c r="M765" i="7"/>
  <c r="J765" i="7"/>
  <c r="O765" i="7" s="1"/>
  <c r="AH764" i="7"/>
  <c r="AE764" i="7"/>
  <c r="AD764" i="7"/>
  <c r="AC764" i="7"/>
  <c r="V764" i="7"/>
  <c r="U764" i="7"/>
  <c r="T764" i="7"/>
  <c r="P764" i="7"/>
  <c r="O764" i="7"/>
  <c r="N764" i="7"/>
  <c r="M764" i="7"/>
  <c r="J764" i="7"/>
  <c r="AH763" i="7"/>
  <c r="AE763" i="7"/>
  <c r="AD763" i="7"/>
  <c r="AC763" i="7"/>
  <c r="V763" i="7"/>
  <c r="U763" i="7"/>
  <c r="T763" i="7"/>
  <c r="N763" i="7"/>
  <c r="M763" i="7"/>
  <c r="J763" i="7"/>
  <c r="AH762" i="7"/>
  <c r="AE762" i="7"/>
  <c r="AD762" i="7"/>
  <c r="AC762" i="7"/>
  <c r="V762" i="7"/>
  <c r="U762" i="7"/>
  <c r="T762" i="7"/>
  <c r="P762" i="7"/>
  <c r="N762" i="7"/>
  <c r="M762" i="7"/>
  <c r="J762" i="7"/>
  <c r="O762" i="7" s="1"/>
  <c r="AH761" i="7"/>
  <c r="AE761" i="7"/>
  <c r="AD761" i="7"/>
  <c r="AC761" i="7"/>
  <c r="V761" i="7"/>
  <c r="U761" i="7"/>
  <c r="T761" i="7"/>
  <c r="P761" i="7"/>
  <c r="O761" i="7"/>
  <c r="N761" i="7"/>
  <c r="M761" i="7"/>
  <c r="J761" i="7"/>
  <c r="AH760" i="7"/>
  <c r="AE760" i="7"/>
  <c r="AD760" i="7"/>
  <c r="AC760" i="7"/>
  <c r="V760" i="7"/>
  <c r="U760" i="7"/>
  <c r="T760" i="7"/>
  <c r="N760" i="7"/>
  <c r="M760" i="7"/>
  <c r="J760" i="7"/>
  <c r="AH759" i="7"/>
  <c r="AE759" i="7"/>
  <c r="AD759" i="7"/>
  <c r="AC759" i="7"/>
  <c r="V759" i="7"/>
  <c r="U759" i="7"/>
  <c r="T759" i="7"/>
  <c r="P759" i="7"/>
  <c r="O759" i="7"/>
  <c r="N759" i="7"/>
  <c r="M759" i="7"/>
  <c r="J759" i="7"/>
  <c r="AH758" i="7"/>
  <c r="AE758" i="7"/>
  <c r="AD758" i="7"/>
  <c r="AC758" i="7"/>
  <c r="V758" i="7"/>
  <c r="U758" i="7"/>
  <c r="T758" i="7"/>
  <c r="P758" i="7"/>
  <c r="N758" i="7"/>
  <c r="M758" i="7"/>
  <c r="J758" i="7"/>
  <c r="O758" i="7" s="1"/>
  <c r="AH757" i="7"/>
  <c r="AE757" i="7"/>
  <c r="AD757" i="7"/>
  <c r="AC757" i="7"/>
  <c r="V757" i="7"/>
  <c r="U757" i="7"/>
  <c r="T757" i="7"/>
  <c r="P757" i="7"/>
  <c r="N757" i="7"/>
  <c r="M757" i="7"/>
  <c r="J757" i="7"/>
  <c r="O757" i="7" s="1"/>
  <c r="AH756" i="7"/>
  <c r="AE756" i="7"/>
  <c r="AD756" i="7"/>
  <c r="AC756" i="7"/>
  <c r="V756" i="7"/>
  <c r="U756" i="7"/>
  <c r="T756" i="7"/>
  <c r="P756" i="7"/>
  <c r="O756" i="7"/>
  <c r="N756" i="7"/>
  <c r="M756" i="7"/>
  <c r="J756" i="7"/>
  <c r="AH755" i="7"/>
  <c r="AE755" i="7"/>
  <c r="AD755" i="7"/>
  <c r="AC755" i="7"/>
  <c r="V755" i="7"/>
  <c r="U755" i="7"/>
  <c r="T755" i="7"/>
  <c r="O755" i="7"/>
  <c r="N755" i="7"/>
  <c r="M755" i="7"/>
  <c r="J755" i="7"/>
  <c r="P755" i="7" s="1"/>
  <c r="AH754" i="7"/>
  <c r="AE754" i="7"/>
  <c r="AD754" i="7"/>
  <c r="AC754" i="7"/>
  <c r="V754" i="7"/>
  <c r="U754" i="7"/>
  <c r="T754" i="7"/>
  <c r="N754" i="7"/>
  <c r="M754" i="7"/>
  <c r="J754" i="7"/>
  <c r="AH753" i="7"/>
  <c r="AE753" i="7"/>
  <c r="AD753" i="7"/>
  <c r="AC753" i="7"/>
  <c r="V753" i="7"/>
  <c r="U753" i="7"/>
  <c r="T753" i="7"/>
  <c r="P753" i="7"/>
  <c r="O753" i="7"/>
  <c r="N753" i="7"/>
  <c r="M753" i="7"/>
  <c r="J753" i="7"/>
  <c r="AH752" i="7"/>
  <c r="AE752" i="7"/>
  <c r="AD752" i="7"/>
  <c r="AC752" i="7"/>
  <c r="V752" i="7"/>
  <c r="U752" i="7"/>
  <c r="T752" i="7"/>
  <c r="P752" i="7"/>
  <c r="O752" i="7"/>
  <c r="N752" i="7"/>
  <c r="M752" i="7"/>
  <c r="J752" i="7"/>
  <c r="AH751" i="7"/>
  <c r="AE751" i="7"/>
  <c r="AD751" i="7"/>
  <c r="AC751" i="7"/>
  <c r="V751" i="7"/>
  <c r="U751" i="7"/>
  <c r="T751" i="7"/>
  <c r="P751" i="7"/>
  <c r="O751" i="7"/>
  <c r="N751" i="7"/>
  <c r="M751" i="7"/>
  <c r="J751" i="7"/>
  <c r="AH750" i="7"/>
  <c r="AE750" i="7"/>
  <c r="AD750" i="7"/>
  <c r="AC750" i="7"/>
  <c r="V750" i="7"/>
  <c r="U750" i="7"/>
  <c r="T750" i="7"/>
  <c r="O750" i="7"/>
  <c r="N750" i="7"/>
  <c r="M750" i="7"/>
  <c r="J750" i="7"/>
  <c r="P750" i="7" s="1"/>
  <c r="AH749" i="7"/>
  <c r="AE749" i="7"/>
  <c r="AD749" i="7"/>
  <c r="AC749" i="7"/>
  <c r="V749" i="7"/>
  <c r="U749" i="7"/>
  <c r="T749" i="7"/>
  <c r="N749" i="7"/>
  <c r="M749" i="7"/>
  <c r="J749" i="7"/>
  <c r="AH748" i="7"/>
  <c r="AE748" i="7"/>
  <c r="AD748" i="7"/>
  <c r="AC748" i="7"/>
  <c r="V748" i="7"/>
  <c r="U748" i="7"/>
  <c r="T748" i="7"/>
  <c r="P748" i="7"/>
  <c r="O748" i="7"/>
  <c r="N748" i="7"/>
  <c r="M748" i="7"/>
  <c r="J748" i="7"/>
  <c r="AH747" i="7"/>
  <c r="AE747" i="7"/>
  <c r="AD747" i="7"/>
  <c r="AC747" i="7"/>
  <c r="V747" i="7"/>
  <c r="U747" i="7"/>
  <c r="T747" i="7"/>
  <c r="N747" i="7"/>
  <c r="M747" i="7"/>
  <c r="J747" i="7"/>
  <c r="AH746" i="7"/>
  <c r="AE746" i="7"/>
  <c r="AD746" i="7"/>
  <c r="AC746" i="7"/>
  <c r="V746" i="7"/>
  <c r="U746" i="7"/>
  <c r="T746" i="7"/>
  <c r="P746" i="7"/>
  <c r="N746" i="7"/>
  <c r="M746" i="7"/>
  <c r="J746" i="7"/>
  <c r="O746" i="7" s="1"/>
  <c r="AH745" i="7"/>
  <c r="AE745" i="7"/>
  <c r="AD745" i="7"/>
  <c r="AC745" i="7"/>
  <c r="V745" i="7"/>
  <c r="U745" i="7"/>
  <c r="T745" i="7"/>
  <c r="P745" i="7"/>
  <c r="O745" i="7"/>
  <c r="N745" i="7"/>
  <c r="M745" i="7"/>
  <c r="J745" i="7"/>
  <c r="AH744" i="7"/>
  <c r="AE744" i="7"/>
  <c r="AD744" i="7"/>
  <c r="AC744" i="7"/>
  <c r="V744" i="7"/>
  <c r="U744" i="7"/>
  <c r="T744" i="7"/>
  <c r="N744" i="7"/>
  <c r="M744" i="7"/>
  <c r="J744" i="7"/>
  <c r="AH743" i="7"/>
  <c r="AE743" i="7"/>
  <c r="AD743" i="7"/>
  <c r="AC743" i="7"/>
  <c r="V743" i="7"/>
  <c r="U743" i="7"/>
  <c r="T743" i="7"/>
  <c r="P743" i="7"/>
  <c r="O743" i="7"/>
  <c r="N743" i="7"/>
  <c r="M743" i="7"/>
  <c r="J743" i="7"/>
  <c r="AH742" i="7"/>
  <c r="AE742" i="7"/>
  <c r="AD742" i="7"/>
  <c r="AC742" i="7"/>
  <c r="V742" i="7"/>
  <c r="U742" i="7"/>
  <c r="T742" i="7"/>
  <c r="P742" i="7"/>
  <c r="N742" i="7"/>
  <c r="M742" i="7"/>
  <c r="J742" i="7"/>
  <c r="O742" i="7" s="1"/>
  <c r="AH741" i="7"/>
  <c r="AE741" i="7"/>
  <c r="AD741" i="7"/>
  <c r="AC741" i="7"/>
  <c r="V741" i="7"/>
  <c r="U741" i="7"/>
  <c r="T741" i="7"/>
  <c r="P741" i="7"/>
  <c r="N741" i="7"/>
  <c r="M741" i="7"/>
  <c r="J741" i="7"/>
  <c r="O741" i="7" s="1"/>
  <c r="AH740" i="7"/>
  <c r="AE740" i="7"/>
  <c r="AD740" i="7"/>
  <c r="AC740" i="7"/>
  <c r="V740" i="7"/>
  <c r="U740" i="7"/>
  <c r="T740" i="7"/>
  <c r="P740" i="7"/>
  <c r="O740" i="7"/>
  <c r="N740" i="7"/>
  <c r="M740" i="7"/>
  <c r="J740" i="7"/>
  <c r="AH739" i="7"/>
  <c r="AE739" i="7"/>
  <c r="AD739" i="7"/>
  <c r="AC739" i="7"/>
  <c r="V739" i="7"/>
  <c r="U739" i="7"/>
  <c r="T739" i="7"/>
  <c r="O739" i="7"/>
  <c r="N739" i="7"/>
  <c r="M739" i="7"/>
  <c r="J739" i="7"/>
  <c r="P739" i="7" s="1"/>
  <c r="AH738" i="7"/>
  <c r="AE738" i="7"/>
  <c r="AD738" i="7"/>
  <c r="AC738" i="7"/>
  <c r="V738" i="7"/>
  <c r="U738" i="7"/>
  <c r="T738" i="7"/>
  <c r="N738" i="7"/>
  <c r="M738" i="7"/>
  <c r="J738" i="7"/>
  <c r="AH737" i="7"/>
  <c r="AE737" i="7"/>
  <c r="AD737" i="7"/>
  <c r="AC737" i="7"/>
  <c r="V737" i="7"/>
  <c r="U737" i="7"/>
  <c r="T737" i="7"/>
  <c r="P737" i="7"/>
  <c r="O737" i="7"/>
  <c r="N737" i="7"/>
  <c r="M737" i="7"/>
  <c r="J737" i="7"/>
  <c r="AH736" i="7"/>
  <c r="AE736" i="7"/>
  <c r="AD736" i="7"/>
  <c r="AC736" i="7"/>
  <c r="V736" i="7"/>
  <c r="U736" i="7"/>
  <c r="T736" i="7"/>
  <c r="P736" i="7"/>
  <c r="O736" i="7"/>
  <c r="N736" i="7"/>
  <c r="M736" i="7"/>
  <c r="J736" i="7"/>
  <c r="AH735" i="7"/>
  <c r="AE735" i="7"/>
  <c r="AD735" i="7"/>
  <c r="AC735" i="7"/>
  <c r="V735" i="7"/>
  <c r="U735" i="7"/>
  <c r="T735" i="7"/>
  <c r="P735" i="7"/>
  <c r="O735" i="7"/>
  <c r="N735" i="7"/>
  <c r="M735" i="7"/>
  <c r="J735" i="7"/>
  <c r="AH734" i="7"/>
  <c r="AE734" i="7"/>
  <c r="AD734" i="7"/>
  <c r="AC734" i="7"/>
  <c r="V734" i="7"/>
  <c r="U734" i="7"/>
  <c r="T734" i="7"/>
  <c r="O734" i="7"/>
  <c r="N734" i="7"/>
  <c r="M734" i="7"/>
  <c r="J734" i="7"/>
  <c r="P734" i="7" s="1"/>
  <c r="AH733" i="7"/>
  <c r="AE733" i="7"/>
  <c r="AD733" i="7"/>
  <c r="AC733" i="7"/>
  <c r="V733" i="7"/>
  <c r="U733" i="7"/>
  <c r="T733" i="7"/>
  <c r="N733" i="7"/>
  <c r="M733" i="7"/>
  <c r="J733" i="7"/>
  <c r="AH732" i="7"/>
  <c r="AE732" i="7"/>
  <c r="AD732" i="7"/>
  <c r="AC732" i="7"/>
  <c r="V732" i="7"/>
  <c r="U732" i="7"/>
  <c r="T732" i="7"/>
  <c r="P732" i="7"/>
  <c r="O732" i="7"/>
  <c r="N732" i="7"/>
  <c r="M732" i="7"/>
  <c r="J732" i="7"/>
  <c r="AH731" i="7"/>
  <c r="AE731" i="7"/>
  <c r="AD731" i="7"/>
  <c r="AC731" i="7"/>
  <c r="V731" i="7"/>
  <c r="U731" i="7"/>
  <c r="T731" i="7"/>
  <c r="P731" i="7"/>
  <c r="N731" i="7"/>
  <c r="M731" i="7"/>
  <c r="J731" i="7"/>
  <c r="O731" i="7" s="1"/>
  <c r="AH730" i="7"/>
  <c r="AE730" i="7"/>
  <c r="AD730" i="7"/>
  <c r="AC730" i="7"/>
  <c r="V730" i="7"/>
  <c r="U730" i="7"/>
  <c r="T730" i="7"/>
  <c r="P730" i="7"/>
  <c r="N730" i="7"/>
  <c r="M730" i="7"/>
  <c r="J730" i="7"/>
  <c r="O730" i="7" s="1"/>
  <c r="AH729" i="7"/>
  <c r="AE729" i="7"/>
  <c r="AD729" i="7"/>
  <c r="AC729" i="7"/>
  <c r="V729" i="7"/>
  <c r="U729" i="7"/>
  <c r="T729" i="7"/>
  <c r="P729" i="7"/>
  <c r="O729" i="7"/>
  <c r="N729" i="7"/>
  <c r="M729" i="7"/>
  <c r="J729" i="7"/>
  <c r="AH728" i="7"/>
  <c r="AE728" i="7"/>
  <c r="AD728" i="7"/>
  <c r="AC728" i="7"/>
  <c r="V728" i="7"/>
  <c r="U728" i="7"/>
  <c r="T728" i="7"/>
  <c r="N728" i="7"/>
  <c r="M728" i="7"/>
  <c r="J728" i="7"/>
  <c r="AH727" i="7"/>
  <c r="AE727" i="7"/>
  <c r="AD727" i="7"/>
  <c r="AC727" i="7"/>
  <c r="V727" i="7"/>
  <c r="U727" i="7"/>
  <c r="T727" i="7"/>
  <c r="P727" i="7"/>
  <c r="O727" i="7"/>
  <c r="N727" i="7"/>
  <c r="M727" i="7"/>
  <c r="J727" i="7"/>
  <c r="AH726" i="7"/>
  <c r="AE726" i="7"/>
  <c r="AD726" i="7"/>
  <c r="AC726" i="7"/>
  <c r="V726" i="7"/>
  <c r="U726" i="7"/>
  <c r="T726" i="7"/>
  <c r="P726" i="7"/>
  <c r="N726" i="7"/>
  <c r="M726" i="7"/>
  <c r="J726" i="7"/>
  <c r="O726" i="7" s="1"/>
  <c r="AH725" i="7"/>
  <c r="AE725" i="7"/>
  <c r="AD725" i="7"/>
  <c r="AC725" i="7"/>
  <c r="V725" i="7"/>
  <c r="U725" i="7"/>
  <c r="T725" i="7"/>
  <c r="P725" i="7"/>
  <c r="N725" i="7"/>
  <c r="M725" i="7"/>
  <c r="J725" i="7"/>
  <c r="O725" i="7" s="1"/>
  <c r="AH724" i="7"/>
  <c r="AE724" i="7"/>
  <c r="AD724" i="7"/>
  <c r="AC724" i="7"/>
  <c r="V724" i="7"/>
  <c r="U724" i="7"/>
  <c r="T724" i="7"/>
  <c r="P724" i="7"/>
  <c r="O724" i="7"/>
  <c r="N724" i="7"/>
  <c r="M724" i="7"/>
  <c r="J724" i="7"/>
  <c r="AH723" i="7"/>
  <c r="AE723" i="7"/>
  <c r="AD723" i="7"/>
  <c r="AC723" i="7"/>
  <c r="V723" i="7"/>
  <c r="U723" i="7"/>
  <c r="T723" i="7"/>
  <c r="N723" i="7"/>
  <c r="M723" i="7"/>
  <c r="J723" i="7"/>
  <c r="P723" i="7" s="1"/>
  <c r="AH722" i="7"/>
  <c r="AE722" i="7"/>
  <c r="AD722" i="7"/>
  <c r="AC722" i="7"/>
  <c r="V722" i="7"/>
  <c r="U722" i="7"/>
  <c r="T722" i="7"/>
  <c r="N722" i="7"/>
  <c r="M722" i="7"/>
  <c r="J722" i="7"/>
  <c r="AH721" i="7"/>
  <c r="AE721" i="7"/>
  <c r="AD721" i="7"/>
  <c r="AC721" i="7"/>
  <c r="V721" i="7"/>
  <c r="U721" i="7"/>
  <c r="T721" i="7"/>
  <c r="P721" i="7"/>
  <c r="N721" i="7"/>
  <c r="M721" i="7"/>
  <c r="J721" i="7"/>
  <c r="O721" i="7" s="1"/>
  <c r="AH720" i="7"/>
  <c r="AE720" i="7"/>
  <c r="AD720" i="7"/>
  <c r="AC720" i="7"/>
  <c r="V720" i="7"/>
  <c r="U720" i="7"/>
  <c r="T720" i="7"/>
  <c r="O720" i="7"/>
  <c r="N720" i="7"/>
  <c r="M720" i="7"/>
  <c r="J720" i="7"/>
  <c r="P720" i="7" s="1"/>
  <c r="AH719" i="7"/>
  <c r="AE719" i="7"/>
  <c r="AD719" i="7"/>
  <c r="AC719" i="7"/>
  <c r="V719" i="7"/>
  <c r="U719" i="7"/>
  <c r="T719" i="7"/>
  <c r="P719" i="7"/>
  <c r="O719" i="7"/>
  <c r="N719" i="7"/>
  <c r="M719" i="7"/>
  <c r="J719" i="7"/>
  <c r="AH718" i="7"/>
  <c r="AE718" i="7"/>
  <c r="AD718" i="7"/>
  <c r="AC718" i="7"/>
  <c r="V718" i="7"/>
  <c r="U718" i="7"/>
  <c r="T718" i="7"/>
  <c r="P718" i="7"/>
  <c r="N718" i="7"/>
  <c r="M718" i="7"/>
  <c r="J718" i="7"/>
  <c r="O718" i="7" s="1"/>
  <c r="AH717" i="7"/>
  <c r="AE717" i="7"/>
  <c r="AD717" i="7"/>
  <c r="AC717" i="7"/>
  <c r="V717" i="7"/>
  <c r="U717" i="7"/>
  <c r="T717" i="7"/>
  <c r="N717" i="7"/>
  <c r="M717" i="7"/>
  <c r="J717" i="7"/>
  <c r="P717" i="7" s="1"/>
  <c r="AH716" i="7"/>
  <c r="AE716" i="7"/>
  <c r="AD716" i="7"/>
  <c r="AC716" i="7"/>
  <c r="V716" i="7"/>
  <c r="U716" i="7"/>
  <c r="T716" i="7"/>
  <c r="P716" i="7"/>
  <c r="O716" i="7"/>
  <c r="N716" i="7"/>
  <c r="M716" i="7"/>
  <c r="J716" i="7"/>
  <c r="AH715" i="7"/>
  <c r="AE715" i="7"/>
  <c r="AD715" i="7"/>
  <c r="AC715" i="7"/>
  <c r="V715" i="7"/>
  <c r="U715" i="7"/>
  <c r="T715" i="7"/>
  <c r="N715" i="7"/>
  <c r="M715" i="7"/>
  <c r="J715" i="7"/>
  <c r="AH714" i="7"/>
  <c r="AE714" i="7"/>
  <c r="AD714" i="7"/>
  <c r="AC714" i="7"/>
  <c r="V714" i="7"/>
  <c r="U714" i="7"/>
  <c r="T714" i="7"/>
  <c r="P714" i="7"/>
  <c r="O714" i="7"/>
  <c r="N714" i="7"/>
  <c r="M714" i="7"/>
  <c r="J714" i="7"/>
  <c r="AH713" i="7"/>
  <c r="AE713" i="7"/>
  <c r="AD713" i="7"/>
  <c r="AC713" i="7"/>
  <c r="V713" i="7"/>
  <c r="U713" i="7"/>
  <c r="T713" i="7"/>
  <c r="P713" i="7"/>
  <c r="N713" i="7"/>
  <c r="M713" i="7"/>
  <c r="J713" i="7"/>
  <c r="O713" i="7" s="1"/>
  <c r="AH712" i="7"/>
  <c r="AE712" i="7"/>
  <c r="AD712" i="7"/>
  <c r="AC712" i="7"/>
  <c r="V712" i="7"/>
  <c r="U712" i="7"/>
  <c r="T712" i="7"/>
  <c r="N712" i="7"/>
  <c r="M712" i="7"/>
  <c r="J712" i="7"/>
  <c r="AH711" i="7"/>
  <c r="AE711" i="7"/>
  <c r="AD711" i="7"/>
  <c r="AC711" i="7"/>
  <c r="V711" i="7"/>
  <c r="U711" i="7"/>
  <c r="T711" i="7"/>
  <c r="P711" i="7"/>
  <c r="O711" i="7"/>
  <c r="N711" i="7"/>
  <c r="M711" i="7"/>
  <c r="J711" i="7"/>
  <c r="AH710" i="7"/>
  <c r="AE710" i="7"/>
  <c r="AD710" i="7"/>
  <c r="AC710" i="7"/>
  <c r="V710" i="7"/>
  <c r="U710" i="7"/>
  <c r="T710" i="7"/>
  <c r="P710" i="7"/>
  <c r="N710" i="7"/>
  <c r="M710" i="7"/>
  <c r="J710" i="7"/>
  <c r="O710" i="7" s="1"/>
  <c r="AH709" i="7"/>
  <c r="AE709" i="7"/>
  <c r="AD709" i="7"/>
  <c r="AC709" i="7"/>
  <c r="V709" i="7"/>
  <c r="U709" i="7"/>
  <c r="T709" i="7"/>
  <c r="P709" i="7"/>
  <c r="N709" i="7"/>
  <c r="M709" i="7"/>
  <c r="J709" i="7"/>
  <c r="O709" i="7" s="1"/>
  <c r="AH708" i="7"/>
  <c r="AE708" i="7"/>
  <c r="AD708" i="7"/>
  <c r="AC708" i="7"/>
  <c r="V708" i="7"/>
  <c r="U708" i="7"/>
  <c r="T708" i="7"/>
  <c r="O708" i="7"/>
  <c r="N708" i="7"/>
  <c r="M708" i="7"/>
  <c r="J708" i="7"/>
  <c r="P708" i="7" s="1"/>
  <c r="AH707" i="7"/>
  <c r="AE707" i="7"/>
  <c r="AD707" i="7"/>
  <c r="AC707" i="7"/>
  <c r="V707" i="7"/>
  <c r="U707" i="7"/>
  <c r="T707" i="7"/>
  <c r="N707" i="7"/>
  <c r="M707" i="7"/>
  <c r="J707" i="7"/>
  <c r="AH706" i="7"/>
  <c r="AE706" i="7"/>
  <c r="AD706" i="7"/>
  <c r="AC706" i="7"/>
  <c r="V706" i="7"/>
  <c r="U706" i="7"/>
  <c r="T706" i="7"/>
  <c r="O706" i="7"/>
  <c r="N706" i="7"/>
  <c r="M706" i="7"/>
  <c r="J706" i="7"/>
  <c r="P706" i="7" s="1"/>
  <c r="AH705" i="7"/>
  <c r="AE705" i="7"/>
  <c r="AD705" i="7"/>
  <c r="AC705" i="7"/>
  <c r="V705" i="7"/>
  <c r="U705" i="7"/>
  <c r="T705" i="7"/>
  <c r="P705" i="7"/>
  <c r="O705" i="7"/>
  <c r="N705" i="7"/>
  <c r="M705" i="7"/>
  <c r="J705" i="7"/>
  <c r="AH704" i="7"/>
  <c r="AE704" i="7"/>
  <c r="AD704" i="7"/>
  <c r="AC704" i="7"/>
  <c r="V704" i="7"/>
  <c r="U704" i="7"/>
  <c r="T704" i="7"/>
  <c r="N704" i="7"/>
  <c r="M704" i="7"/>
  <c r="J704" i="7"/>
  <c r="P704" i="7" s="1"/>
  <c r="AH703" i="7"/>
  <c r="AE703" i="7"/>
  <c r="AD703" i="7"/>
  <c r="AC703" i="7"/>
  <c r="V703" i="7"/>
  <c r="U703" i="7"/>
  <c r="T703" i="7"/>
  <c r="P703" i="7"/>
  <c r="N703" i="7"/>
  <c r="M703" i="7"/>
  <c r="J703" i="7"/>
  <c r="O703" i="7" s="1"/>
  <c r="AH702" i="7"/>
  <c r="AE702" i="7"/>
  <c r="AD702" i="7"/>
  <c r="AC702" i="7"/>
  <c r="V702" i="7"/>
  <c r="U702" i="7"/>
  <c r="T702" i="7"/>
  <c r="P702" i="7"/>
  <c r="O702" i="7"/>
  <c r="N702" i="7"/>
  <c r="M702" i="7"/>
  <c r="J702" i="7"/>
  <c r="AH701" i="7"/>
  <c r="AE701" i="7"/>
  <c r="AD701" i="7"/>
  <c r="AC701" i="7"/>
  <c r="V701" i="7"/>
  <c r="U701" i="7"/>
  <c r="T701" i="7"/>
  <c r="P701" i="7"/>
  <c r="O701" i="7"/>
  <c r="N701" i="7"/>
  <c r="M701" i="7"/>
  <c r="J701" i="7"/>
  <c r="AH700" i="7"/>
  <c r="AE700" i="7"/>
  <c r="AD700" i="7"/>
  <c r="AC700" i="7"/>
  <c r="V700" i="7"/>
  <c r="U700" i="7"/>
  <c r="T700" i="7"/>
  <c r="N700" i="7"/>
  <c r="M700" i="7"/>
  <c r="J700" i="7"/>
  <c r="P700" i="7" s="1"/>
  <c r="AH699" i="7"/>
  <c r="AE699" i="7"/>
  <c r="AD699" i="7"/>
  <c r="AC699" i="7"/>
  <c r="V699" i="7"/>
  <c r="U699" i="7"/>
  <c r="T699" i="7"/>
  <c r="P699" i="7"/>
  <c r="O699" i="7"/>
  <c r="N699" i="7"/>
  <c r="M699" i="7"/>
  <c r="J699" i="7"/>
  <c r="AH698" i="7"/>
  <c r="AE698" i="7"/>
  <c r="AD698" i="7"/>
  <c r="AC698" i="7"/>
  <c r="V698" i="7"/>
  <c r="U698" i="7"/>
  <c r="T698" i="7"/>
  <c r="O698" i="7"/>
  <c r="N698" i="7"/>
  <c r="M698" i="7"/>
  <c r="J698" i="7"/>
  <c r="P698" i="7" s="1"/>
  <c r="AH697" i="7"/>
  <c r="AE697" i="7"/>
  <c r="AD697" i="7"/>
  <c r="AC697" i="7"/>
  <c r="V697" i="7"/>
  <c r="U697" i="7"/>
  <c r="T697" i="7"/>
  <c r="N697" i="7"/>
  <c r="M697" i="7"/>
  <c r="J697" i="7"/>
  <c r="AH696" i="7"/>
  <c r="AE696" i="7"/>
  <c r="AD696" i="7"/>
  <c r="AC696" i="7"/>
  <c r="V696" i="7"/>
  <c r="U696" i="7"/>
  <c r="T696" i="7"/>
  <c r="P696" i="7"/>
  <c r="O696" i="7"/>
  <c r="N696" i="7"/>
  <c r="M696" i="7"/>
  <c r="J696" i="7"/>
  <c r="AH695" i="7"/>
  <c r="AE695" i="7"/>
  <c r="AD695" i="7"/>
  <c r="AC695" i="7"/>
  <c r="V695" i="7"/>
  <c r="U695" i="7"/>
  <c r="T695" i="7"/>
  <c r="P695" i="7"/>
  <c r="N695" i="7"/>
  <c r="M695" i="7"/>
  <c r="J695" i="7"/>
  <c r="O695" i="7" s="1"/>
  <c r="AH694" i="7"/>
  <c r="AE694" i="7"/>
  <c r="AD694" i="7"/>
  <c r="AC694" i="7"/>
  <c r="V694" i="7"/>
  <c r="U694" i="7"/>
  <c r="T694" i="7"/>
  <c r="O694" i="7"/>
  <c r="N694" i="7"/>
  <c r="M694" i="7"/>
  <c r="J694" i="7"/>
  <c r="P694" i="7" s="1"/>
  <c r="AH693" i="7"/>
  <c r="AE693" i="7"/>
  <c r="AD693" i="7"/>
  <c r="AC693" i="7"/>
  <c r="V693" i="7"/>
  <c r="U693" i="7"/>
  <c r="T693" i="7"/>
  <c r="N693" i="7"/>
  <c r="M693" i="7"/>
  <c r="J693" i="7"/>
  <c r="P693" i="7" s="1"/>
  <c r="AH692" i="7"/>
  <c r="AE692" i="7"/>
  <c r="AD692" i="7"/>
  <c r="AC692" i="7"/>
  <c r="V692" i="7"/>
  <c r="U692" i="7"/>
  <c r="T692" i="7"/>
  <c r="O692" i="7"/>
  <c r="N692" i="7"/>
  <c r="M692" i="7"/>
  <c r="J692" i="7"/>
  <c r="P692" i="7" s="1"/>
  <c r="AH691" i="7"/>
  <c r="AE691" i="7"/>
  <c r="AD691" i="7"/>
  <c r="AC691" i="7"/>
  <c r="V691" i="7"/>
  <c r="U691" i="7"/>
  <c r="T691" i="7"/>
  <c r="N691" i="7"/>
  <c r="M691" i="7"/>
  <c r="J691" i="7"/>
  <c r="AH690" i="7"/>
  <c r="AE690" i="7"/>
  <c r="AD690" i="7"/>
  <c r="AC690" i="7"/>
  <c r="V690" i="7"/>
  <c r="U690" i="7"/>
  <c r="T690" i="7"/>
  <c r="O690" i="7"/>
  <c r="N690" i="7"/>
  <c r="M690" i="7"/>
  <c r="J690" i="7"/>
  <c r="P690" i="7" s="1"/>
  <c r="AH689" i="7"/>
  <c r="AE689" i="7"/>
  <c r="AD689" i="7"/>
  <c r="AC689" i="7"/>
  <c r="V689" i="7"/>
  <c r="U689" i="7"/>
  <c r="T689" i="7"/>
  <c r="P689" i="7"/>
  <c r="O689" i="7"/>
  <c r="N689" i="7"/>
  <c r="M689" i="7"/>
  <c r="J689" i="7"/>
  <c r="AH688" i="7"/>
  <c r="AE688" i="7"/>
  <c r="AD688" i="7"/>
  <c r="AC688" i="7"/>
  <c r="V688" i="7"/>
  <c r="U688" i="7"/>
  <c r="T688" i="7"/>
  <c r="N688" i="7"/>
  <c r="M688" i="7"/>
  <c r="J688" i="7"/>
  <c r="P688" i="7" s="1"/>
  <c r="AH687" i="7"/>
  <c r="AE687" i="7"/>
  <c r="AD687" i="7"/>
  <c r="AC687" i="7"/>
  <c r="V687" i="7"/>
  <c r="U687" i="7"/>
  <c r="T687" i="7"/>
  <c r="P687" i="7"/>
  <c r="N687" i="7"/>
  <c r="M687" i="7"/>
  <c r="J687" i="7"/>
  <c r="O687" i="7" s="1"/>
  <c r="AH686" i="7"/>
  <c r="AE686" i="7"/>
  <c r="AD686" i="7"/>
  <c r="AC686" i="7"/>
  <c r="V686" i="7"/>
  <c r="U686" i="7"/>
  <c r="T686" i="7"/>
  <c r="P686" i="7"/>
  <c r="O686" i="7"/>
  <c r="N686" i="7"/>
  <c r="M686" i="7"/>
  <c r="J686" i="7"/>
  <c r="AH685" i="7"/>
  <c r="AE685" i="7"/>
  <c r="AD685" i="7"/>
  <c r="AC685" i="7"/>
  <c r="V685" i="7"/>
  <c r="U685" i="7"/>
  <c r="T685" i="7"/>
  <c r="P685" i="7"/>
  <c r="O685" i="7"/>
  <c r="N685" i="7"/>
  <c r="M685" i="7"/>
  <c r="J685" i="7"/>
  <c r="AH684" i="7"/>
  <c r="AE684" i="7"/>
  <c r="AD684" i="7"/>
  <c r="AC684" i="7"/>
  <c r="V684" i="7"/>
  <c r="U684" i="7"/>
  <c r="T684" i="7"/>
  <c r="N684" i="7"/>
  <c r="M684" i="7"/>
  <c r="J684" i="7"/>
  <c r="P684" i="7" s="1"/>
  <c r="AH683" i="7"/>
  <c r="AE683" i="7"/>
  <c r="AD683" i="7"/>
  <c r="AC683" i="7"/>
  <c r="V683" i="7"/>
  <c r="U683" i="7"/>
  <c r="T683" i="7"/>
  <c r="P683" i="7"/>
  <c r="O683" i="7"/>
  <c r="N683" i="7"/>
  <c r="M683" i="7"/>
  <c r="J683" i="7"/>
  <c r="AH682" i="7"/>
  <c r="AE682" i="7"/>
  <c r="AD682" i="7"/>
  <c r="AC682" i="7"/>
  <c r="V682" i="7"/>
  <c r="U682" i="7"/>
  <c r="T682" i="7"/>
  <c r="O682" i="7"/>
  <c r="N682" i="7"/>
  <c r="M682" i="7"/>
  <c r="J682" i="7"/>
  <c r="P682" i="7" s="1"/>
  <c r="AH681" i="7"/>
  <c r="AE681" i="7"/>
  <c r="AD681" i="7"/>
  <c r="AC681" i="7"/>
  <c r="V681" i="7"/>
  <c r="U681" i="7"/>
  <c r="T681" i="7"/>
  <c r="N681" i="7"/>
  <c r="M681" i="7"/>
  <c r="J681" i="7"/>
  <c r="AH680" i="7"/>
  <c r="AE680" i="7"/>
  <c r="AD680" i="7"/>
  <c r="AC680" i="7"/>
  <c r="V680" i="7"/>
  <c r="U680" i="7"/>
  <c r="T680" i="7"/>
  <c r="P680" i="7"/>
  <c r="O680" i="7"/>
  <c r="N680" i="7"/>
  <c r="M680" i="7"/>
  <c r="J680" i="7"/>
  <c r="AH679" i="7"/>
  <c r="AE679" i="7"/>
  <c r="AD679" i="7"/>
  <c r="AC679" i="7"/>
  <c r="V679" i="7"/>
  <c r="U679" i="7"/>
  <c r="T679" i="7"/>
  <c r="P679" i="7"/>
  <c r="N679" i="7"/>
  <c r="M679" i="7"/>
  <c r="J679" i="7"/>
  <c r="O679" i="7" s="1"/>
  <c r="AH678" i="7"/>
  <c r="AE678" i="7"/>
  <c r="AD678" i="7"/>
  <c r="AC678" i="7"/>
  <c r="V678" i="7"/>
  <c r="U678" i="7"/>
  <c r="T678" i="7"/>
  <c r="O678" i="7"/>
  <c r="N678" i="7"/>
  <c r="M678" i="7"/>
  <c r="J678" i="7"/>
  <c r="P678" i="7" s="1"/>
  <c r="AH677" i="7"/>
  <c r="AE677" i="7"/>
  <c r="AD677" i="7"/>
  <c r="AC677" i="7"/>
  <c r="V677" i="7"/>
  <c r="U677" i="7"/>
  <c r="T677" i="7"/>
  <c r="N677" i="7"/>
  <c r="M677" i="7"/>
  <c r="J677" i="7"/>
  <c r="P677" i="7" s="1"/>
  <c r="AH676" i="7"/>
  <c r="AE676" i="7"/>
  <c r="AD676" i="7"/>
  <c r="AC676" i="7"/>
  <c r="V676" i="7"/>
  <c r="U676" i="7"/>
  <c r="T676" i="7"/>
  <c r="O676" i="7"/>
  <c r="N676" i="7"/>
  <c r="M676" i="7"/>
  <c r="J676" i="7"/>
  <c r="P676" i="7" s="1"/>
  <c r="AH675" i="7"/>
  <c r="AE675" i="7"/>
  <c r="AD675" i="7"/>
  <c r="AC675" i="7"/>
  <c r="V675" i="7"/>
  <c r="U675" i="7"/>
  <c r="T675" i="7"/>
  <c r="N675" i="7"/>
  <c r="M675" i="7"/>
  <c r="J675" i="7"/>
  <c r="AH674" i="7"/>
  <c r="AE674" i="7"/>
  <c r="AD674" i="7"/>
  <c r="AC674" i="7"/>
  <c r="V674" i="7"/>
  <c r="U674" i="7"/>
  <c r="T674" i="7"/>
  <c r="O674" i="7"/>
  <c r="N674" i="7"/>
  <c r="M674" i="7"/>
  <c r="J674" i="7"/>
  <c r="P674" i="7" s="1"/>
  <c r="AH673" i="7"/>
  <c r="AE673" i="7"/>
  <c r="AD673" i="7"/>
  <c r="AC673" i="7"/>
  <c r="V673" i="7"/>
  <c r="U673" i="7"/>
  <c r="T673" i="7"/>
  <c r="P673" i="7"/>
  <c r="O673" i="7"/>
  <c r="N673" i="7"/>
  <c r="M673" i="7"/>
  <c r="J673" i="7"/>
  <c r="AH672" i="7"/>
  <c r="AE672" i="7"/>
  <c r="AD672" i="7"/>
  <c r="AC672" i="7"/>
  <c r="V672" i="7"/>
  <c r="U672" i="7"/>
  <c r="T672" i="7"/>
  <c r="N672" i="7"/>
  <c r="M672" i="7"/>
  <c r="J672" i="7"/>
  <c r="P672" i="7" s="1"/>
  <c r="AH671" i="7"/>
  <c r="AE671" i="7"/>
  <c r="AD671" i="7"/>
  <c r="AC671" i="7"/>
  <c r="V671" i="7"/>
  <c r="U671" i="7"/>
  <c r="T671" i="7"/>
  <c r="P671" i="7"/>
  <c r="N671" i="7"/>
  <c r="M671" i="7"/>
  <c r="J671" i="7"/>
  <c r="O671" i="7" s="1"/>
  <c r="AH670" i="7"/>
  <c r="AE670" i="7"/>
  <c r="AD670" i="7"/>
  <c r="AC670" i="7"/>
  <c r="V670" i="7"/>
  <c r="U670" i="7"/>
  <c r="T670" i="7"/>
  <c r="P670" i="7"/>
  <c r="O670" i="7"/>
  <c r="N670" i="7"/>
  <c r="M670" i="7"/>
  <c r="J670" i="7"/>
  <c r="AH669" i="7"/>
  <c r="AE669" i="7"/>
  <c r="AD669" i="7"/>
  <c r="AC669" i="7"/>
  <c r="V669" i="7"/>
  <c r="U669" i="7"/>
  <c r="T669" i="7"/>
  <c r="P669" i="7"/>
  <c r="O669" i="7"/>
  <c r="N669" i="7"/>
  <c r="M669" i="7"/>
  <c r="J669" i="7"/>
  <c r="AH668" i="7"/>
  <c r="AE668" i="7"/>
  <c r="AD668" i="7"/>
  <c r="AC668" i="7"/>
  <c r="V668" i="7"/>
  <c r="U668" i="7"/>
  <c r="T668" i="7"/>
  <c r="N668" i="7"/>
  <c r="M668" i="7"/>
  <c r="J668" i="7"/>
  <c r="P668" i="7" s="1"/>
  <c r="AH667" i="7"/>
  <c r="AE667" i="7"/>
  <c r="AD667" i="7"/>
  <c r="AC667" i="7"/>
  <c r="V667" i="7"/>
  <c r="U667" i="7"/>
  <c r="T667" i="7"/>
  <c r="P667" i="7"/>
  <c r="O667" i="7"/>
  <c r="N667" i="7"/>
  <c r="M667" i="7"/>
  <c r="J667" i="7"/>
  <c r="AH666" i="7"/>
  <c r="AE666" i="7"/>
  <c r="AD666" i="7"/>
  <c r="AC666" i="7"/>
  <c r="V666" i="7"/>
  <c r="U666" i="7"/>
  <c r="T666" i="7"/>
  <c r="O666" i="7"/>
  <c r="N666" i="7"/>
  <c r="M666" i="7"/>
  <c r="J666" i="7"/>
  <c r="P666" i="7" s="1"/>
  <c r="AH665" i="7"/>
  <c r="AE665" i="7"/>
  <c r="AD665" i="7"/>
  <c r="AC665" i="7"/>
  <c r="V665" i="7"/>
  <c r="U665" i="7"/>
  <c r="T665" i="7"/>
  <c r="N665" i="7"/>
  <c r="M665" i="7"/>
  <c r="J665" i="7"/>
  <c r="AH664" i="7"/>
  <c r="AE664" i="7"/>
  <c r="AD664" i="7"/>
  <c r="AC664" i="7"/>
  <c r="V664" i="7"/>
  <c r="U664" i="7"/>
  <c r="T664" i="7"/>
  <c r="P664" i="7"/>
  <c r="O664" i="7"/>
  <c r="N664" i="7"/>
  <c r="M664" i="7"/>
  <c r="J664" i="7"/>
  <c r="AH663" i="7"/>
  <c r="AE663" i="7"/>
  <c r="AD663" i="7"/>
  <c r="AC663" i="7"/>
  <c r="V663" i="7"/>
  <c r="U663" i="7"/>
  <c r="T663" i="7"/>
  <c r="P663" i="7"/>
  <c r="N663" i="7"/>
  <c r="M663" i="7"/>
  <c r="J663" i="7"/>
  <c r="O663" i="7" s="1"/>
  <c r="AH662" i="7"/>
  <c r="AE662" i="7"/>
  <c r="AD662" i="7"/>
  <c r="AC662" i="7"/>
  <c r="V662" i="7"/>
  <c r="U662" i="7"/>
  <c r="T662" i="7"/>
  <c r="O662" i="7"/>
  <c r="N662" i="7"/>
  <c r="M662" i="7"/>
  <c r="J662" i="7"/>
  <c r="P662" i="7" s="1"/>
  <c r="AH661" i="7"/>
  <c r="AE661" i="7"/>
  <c r="AD661" i="7"/>
  <c r="AC661" i="7"/>
  <c r="V661" i="7"/>
  <c r="U661" i="7"/>
  <c r="T661" i="7"/>
  <c r="N661" i="7"/>
  <c r="M661" i="7"/>
  <c r="J661" i="7"/>
  <c r="P661" i="7" s="1"/>
  <c r="AH660" i="7"/>
  <c r="AE660" i="7"/>
  <c r="AD660" i="7"/>
  <c r="AC660" i="7"/>
  <c r="V660" i="7"/>
  <c r="U660" i="7"/>
  <c r="T660" i="7"/>
  <c r="O660" i="7"/>
  <c r="N660" i="7"/>
  <c r="M660" i="7"/>
  <c r="J660" i="7"/>
  <c r="P660" i="7" s="1"/>
  <c r="AH659" i="7"/>
  <c r="AE659" i="7"/>
  <c r="AD659" i="7"/>
  <c r="AC659" i="7"/>
  <c r="V659" i="7"/>
  <c r="U659" i="7"/>
  <c r="T659" i="7"/>
  <c r="N659" i="7"/>
  <c r="M659" i="7"/>
  <c r="J659" i="7"/>
  <c r="AH658" i="7"/>
  <c r="AE658" i="7"/>
  <c r="AD658" i="7"/>
  <c r="AC658" i="7"/>
  <c r="V658" i="7"/>
  <c r="U658" i="7"/>
  <c r="T658" i="7"/>
  <c r="O658" i="7"/>
  <c r="N658" i="7"/>
  <c r="M658" i="7"/>
  <c r="J658" i="7"/>
  <c r="P658" i="7" s="1"/>
  <c r="AH657" i="7"/>
  <c r="AE657" i="7"/>
  <c r="AD657" i="7"/>
  <c r="AC657" i="7"/>
  <c r="V657" i="7"/>
  <c r="U657" i="7"/>
  <c r="T657" i="7"/>
  <c r="P657" i="7"/>
  <c r="O657" i="7"/>
  <c r="N657" i="7"/>
  <c r="M657" i="7"/>
  <c r="J657" i="7"/>
  <c r="AH656" i="7"/>
  <c r="AE656" i="7"/>
  <c r="AD656" i="7"/>
  <c r="AC656" i="7"/>
  <c r="V656" i="7"/>
  <c r="U656" i="7"/>
  <c r="T656" i="7"/>
  <c r="N656" i="7"/>
  <c r="M656" i="7"/>
  <c r="J656" i="7"/>
  <c r="P656" i="7" s="1"/>
  <c r="AH655" i="7"/>
  <c r="AE655" i="7"/>
  <c r="AD655" i="7"/>
  <c r="AC655" i="7"/>
  <c r="V655" i="7"/>
  <c r="U655" i="7"/>
  <c r="T655" i="7"/>
  <c r="P655" i="7"/>
  <c r="N655" i="7"/>
  <c r="M655" i="7"/>
  <c r="J655" i="7"/>
  <c r="O655" i="7" s="1"/>
  <c r="AH654" i="7"/>
  <c r="AE654" i="7"/>
  <c r="AD654" i="7"/>
  <c r="AC654" i="7"/>
  <c r="V654" i="7"/>
  <c r="U654" i="7"/>
  <c r="T654" i="7"/>
  <c r="P654" i="7"/>
  <c r="O654" i="7"/>
  <c r="N654" i="7"/>
  <c r="M654" i="7"/>
  <c r="J654" i="7"/>
  <c r="AH653" i="7"/>
  <c r="AE653" i="7"/>
  <c r="AD653" i="7"/>
  <c r="AC653" i="7"/>
  <c r="V653" i="7"/>
  <c r="U653" i="7"/>
  <c r="T653" i="7"/>
  <c r="P653" i="7"/>
  <c r="O653" i="7"/>
  <c r="N653" i="7"/>
  <c r="M653" i="7"/>
  <c r="J653" i="7"/>
  <c r="AH652" i="7"/>
  <c r="AE652" i="7"/>
  <c r="AD652" i="7"/>
  <c r="AC652" i="7"/>
  <c r="V652" i="7"/>
  <c r="U652" i="7"/>
  <c r="T652" i="7"/>
  <c r="N652" i="7"/>
  <c r="M652" i="7"/>
  <c r="J652" i="7"/>
  <c r="P652" i="7" s="1"/>
  <c r="AH651" i="7"/>
  <c r="AE651" i="7"/>
  <c r="AD651" i="7"/>
  <c r="AC651" i="7"/>
  <c r="V651" i="7"/>
  <c r="U651" i="7"/>
  <c r="T651" i="7"/>
  <c r="P651" i="7"/>
  <c r="O651" i="7"/>
  <c r="N651" i="7"/>
  <c r="M651" i="7"/>
  <c r="J651" i="7"/>
  <c r="AH650" i="7"/>
  <c r="AE650" i="7"/>
  <c r="AD650" i="7"/>
  <c r="AC650" i="7"/>
  <c r="V650" i="7"/>
  <c r="U650" i="7"/>
  <c r="T650" i="7"/>
  <c r="O650" i="7"/>
  <c r="N650" i="7"/>
  <c r="M650" i="7"/>
  <c r="J650" i="7"/>
  <c r="P650" i="7" s="1"/>
  <c r="AH649" i="7"/>
  <c r="AE649" i="7"/>
  <c r="AD649" i="7"/>
  <c r="AC649" i="7"/>
  <c r="V649" i="7"/>
  <c r="U649" i="7"/>
  <c r="T649" i="7"/>
  <c r="N649" i="7"/>
  <c r="M649" i="7"/>
  <c r="J649" i="7"/>
  <c r="AH648" i="7"/>
  <c r="AE648" i="7"/>
  <c r="AD648" i="7"/>
  <c r="AC648" i="7"/>
  <c r="V648" i="7"/>
  <c r="U648" i="7"/>
  <c r="T648" i="7"/>
  <c r="P648" i="7"/>
  <c r="O648" i="7"/>
  <c r="N648" i="7"/>
  <c r="M648" i="7"/>
  <c r="J648" i="7"/>
  <c r="AH647" i="7"/>
  <c r="AE647" i="7"/>
  <c r="AD647" i="7"/>
  <c r="AC647" i="7"/>
  <c r="V647" i="7"/>
  <c r="U647" i="7"/>
  <c r="T647" i="7"/>
  <c r="P647" i="7"/>
  <c r="N647" i="7"/>
  <c r="M647" i="7"/>
  <c r="J647" i="7"/>
  <c r="O647" i="7" s="1"/>
  <c r="AH646" i="7"/>
  <c r="AE646" i="7"/>
  <c r="AD646" i="7"/>
  <c r="AC646" i="7"/>
  <c r="V646" i="7"/>
  <c r="U646" i="7"/>
  <c r="T646" i="7"/>
  <c r="O646" i="7"/>
  <c r="N646" i="7"/>
  <c r="M646" i="7"/>
  <c r="J646" i="7"/>
  <c r="P646" i="7" s="1"/>
  <c r="AH645" i="7"/>
  <c r="AE645" i="7"/>
  <c r="AD645" i="7"/>
  <c r="AC645" i="7"/>
  <c r="V645" i="7"/>
  <c r="U645" i="7"/>
  <c r="T645" i="7"/>
  <c r="N645" i="7"/>
  <c r="M645" i="7"/>
  <c r="J645" i="7"/>
  <c r="P645" i="7" s="1"/>
  <c r="AH644" i="7"/>
  <c r="AE644" i="7"/>
  <c r="AD644" i="7"/>
  <c r="AC644" i="7"/>
  <c r="V644" i="7"/>
  <c r="U644" i="7"/>
  <c r="T644" i="7"/>
  <c r="O644" i="7"/>
  <c r="N644" i="7"/>
  <c r="M644" i="7"/>
  <c r="J644" i="7"/>
  <c r="P644" i="7" s="1"/>
  <c r="AH643" i="7"/>
  <c r="AE643" i="7"/>
  <c r="AD643" i="7"/>
  <c r="AC643" i="7"/>
  <c r="V643" i="7"/>
  <c r="U643" i="7"/>
  <c r="T643" i="7"/>
  <c r="N643" i="7"/>
  <c r="M643" i="7"/>
  <c r="J643" i="7"/>
  <c r="AH642" i="7"/>
  <c r="AE642" i="7"/>
  <c r="AD642" i="7"/>
  <c r="AC642" i="7"/>
  <c r="V642" i="7"/>
  <c r="U642" i="7"/>
  <c r="T642" i="7"/>
  <c r="O642" i="7"/>
  <c r="N642" i="7"/>
  <c r="M642" i="7"/>
  <c r="J642" i="7"/>
  <c r="P642" i="7" s="1"/>
  <c r="AH641" i="7"/>
  <c r="AE641" i="7"/>
  <c r="AD641" i="7"/>
  <c r="AC641" i="7"/>
  <c r="V641" i="7"/>
  <c r="U641" i="7"/>
  <c r="T641" i="7"/>
  <c r="P641" i="7"/>
  <c r="O641" i="7"/>
  <c r="N641" i="7"/>
  <c r="M641" i="7"/>
  <c r="J641" i="7"/>
  <c r="AH640" i="7"/>
  <c r="AE640" i="7"/>
  <c r="AD640" i="7"/>
  <c r="AC640" i="7"/>
  <c r="V640" i="7"/>
  <c r="U640" i="7"/>
  <c r="T640" i="7"/>
  <c r="N640" i="7"/>
  <c r="M640" i="7"/>
  <c r="J640" i="7"/>
  <c r="AH639" i="7"/>
  <c r="AE639" i="7"/>
  <c r="AD639" i="7"/>
  <c r="AC639" i="7"/>
  <c r="V639" i="7"/>
  <c r="U639" i="7"/>
  <c r="T639" i="7"/>
  <c r="P639" i="7"/>
  <c r="N639" i="7"/>
  <c r="M639" i="7"/>
  <c r="J639" i="7"/>
  <c r="O639" i="7" s="1"/>
  <c r="AH638" i="7"/>
  <c r="AE638" i="7"/>
  <c r="AD638" i="7"/>
  <c r="AC638" i="7"/>
  <c r="V638" i="7"/>
  <c r="U638" i="7"/>
  <c r="T638" i="7"/>
  <c r="P638" i="7"/>
  <c r="O638" i="7"/>
  <c r="N638" i="7"/>
  <c r="M638" i="7"/>
  <c r="J638" i="7"/>
  <c r="AH637" i="7"/>
  <c r="AE637" i="7"/>
  <c r="AD637" i="7"/>
  <c r="AC637" i="7"/>
  <c r="V637" i="7"/>
  <c r="U637" i="7"/>
  <c r="T637" i="7"/>
  <c r="P637" i="7"/>
  <c r="O637" i="7"/>
  <c r="N637" i="7"/>
  <c r="M637" i="7"/>
  <c r="J637" i="7"/>
  <c r="AH636" i="7"/>
  <c r="AE636" i="7"/>
  <c r="AD636" i="7"/>
  <c r="AC636" i="7"/>
  <c r="V636" i="7"/>
  <c r="U636" i="7"/>
  <c r="T636" i="7"/>
  <c r="N636" i="7"/>
  <c r="M636" i="7"/>
  <c r="J636" i="7"/>
  <c r="P636" i="7" s="1"/>
  <c r="AH635" i="7"/>
  <c r="AE635" i="7"/>
  <c r="AD635" i="7"/>
  <c r="AC635" i="7"/>
  <c r="V635" i="7"/>
  <c r="U635" i="7"/>
  <c r="T635" i="7"/>
  <c r="P635" i="7"/>
  <c r="O635" i="7"/>
  <c r="N635" i="7"/>
  <c r="M635" i="7"/>
  <c r="J635" i="7"/>
  <c r="AH634" i="7"/>
  <c r="AE634" i="7"/>
  <c r="AD634" i="7"/>
  <c r="AC634" i="7"/>
  <c r="V634" i="7"/>
  <c r="U634" i="7"/>
  <c r="T634" i="7"/>
  <c r="N634" i="7"/>
  <c r="M634" i="7"/>
  <c r="J634" i="7"/>
  <c r="P634" i="7" s="1"/>
  <c r="AH633" i="7"/>
  <c r="AE633" i="7"/>
  <c r="AD633" i="7"/>
  <c r="AC633" i="7"/>
  <c r="V633" i="7"/>
  <c r="U633" i="7"/>
  <c r="T633" i="7"/>
  <c r="N633" i="7"/>
  <c r="M633" i="7"/>
  <c r="J633" i="7"/>
  <c r="AH632" i="7"/>
  <c r="AE632" i="7"/>
  <c r="AD632" i="7"/>
  <c r="AC632" i="7"/>
  <c r="V632" i="7"/>
  <c r="U632" i="7"/>
  <c r="T632" i="7"/>
  <c r="P632" i="7"/>
  <c r="O632" i="7"/>
  <c r="N632" i="7"/>
  <c r="M632" i="7"/>
  <c r="J632" i="7"/>
  <c r="AH631" i="7"/>
  <c r="AE631" i="7"/>
  <c r="AD631" i="7"/>
  <c r="AC631" i="7"/>
  <c r="V631" i="7"/>
  <c r="U631" i="7"/>
  <c r="T631" i="7"/>
  <c r="P631" i="7"/>
  <c r="N631" i="7"/>
  <c r="M631" i="7"/>
  <c r="J631" i="7"/>
  <c r="O631" i="7" s="1"/>
  <c r="AH630" i="7"/>
  <c r="AE630" i="7"/>
  <c r="AD630" i="7"/>
  <c r="AC630" i="7"/>
  <c r="V630" i="7"/>
  <c r="U630" i="7"/>
  <c r="T630" i="7"/>
  <c r="P630" i="7"/>
  <c r="O630" i="7"/>
  <c r="N630" i="7"/>
  <c r="M630" i="7"/>
  <c r="J630" i="7"/>
  <c r="AH629" i="7"/>
  <c r="AE629" i="7"/>
  <c r="AD629" i="7"/>
  <c r="AC629" i="7"/>
  <c r="V629" i="7"/>
  <c r="U629" i="7"/>
  <c r="T629" i="7"/>
  <c r="N629" i="7"/>
  <c r="M629" i="7"/>
  <c r="J629" i="7"/>
  <c r="AH628" i="7"/>
  <c r="AE628" i="7"/>
  <c r="AD628" i="7"/>
  <c r="AC628" i="7"/>
  <c r="V628" i="7"/>
  <c r="U628" i="7"/>
  <c r="T628" i="7"/>
  <c r="O628" i="7"/>
  <c r="N628" i="7"/>
  <c r="M628" i="7"/>
  <c r="J628" i="7"/>
  <c r="P628" i="7" s="1"/>
  <c r="AH627" i="7"/>
  <c r="AE627" i="7"/>
  <c r="AD627" i="7"/>
  <c r="AC627" i="7"/>
  <c r="V627" i="7"/>
  <c r="U627" i="7"/>
  <c r="T627" i="7"/>
  <c r="N627" i="7"/>
  <c r="M627" i="7"/>
  <c r="J627" i="7"/>
  <c r="AH626" i="7"/>
  <c r="AE626" i="7"/>
  <c r="AD626" i="7"/>
  <c r="AC626" i="7"/>
  <c r="V626" i="7"/>
  <c r="U626" i="7"/>
  <c r="T626" i="7"/>
  <c r="P626" i="7"/>
  <c r="O626" i="7"/>
  <c r="N626" i="7"/>
  <c r="M626" i="7"/>
  <c r="J626" i="7"/>
  <c r="AH625" i="7"/>
  <c r="AE625" i="7"/>
  <c r="AD625" i="7"/>
  <c r="AC625" i="7"/>
  <c r="V625" i="7"/>
  <c r="U625" i="7"/>
  <c r="T625" i="7"/>
  <c r="P625" i="7"/>
  <c r="O625" i="7"/>
  <c r="N625" i="7"/>
  <c r="M625" i="7"/>
  <c r="J625" i="7"/>
  <c r="AH624" i="7"/>
  <c r="AE624" i="7"/>
  <c r="AD624" i="7"/>
  <c r="AC624" i="7"/>
  <c r="V624" i="7"/>
  <c r="U624" i="7"/>
  <c r="T624" i="7"/>
  <c r="N624" i="7"/>
  <c r="M624" i="7"/>
  <c r="J624" i="7"/>
  <c r="AH623" i="7"/>
  <c r="AE623" i="7"/>
  <c r="AD623" i="7"/>
  <c r="AC623" i="7"/>
  <c r="V623" i="7"/>
  <c r="U623" i="7"/>
  <c r="T623" i="7"/>
  <c r="P623" i="7"/>
  <c r="N623" i="7"/>
  <c r="M623" i="7"/>
  <c r="J623" i="7"/>
  <c r="O623" i="7" s="1"/>
  <c r="AH622" i="7"/>
  <c r="AE622" i="7"/>
  <c r="AD622" i="7"/>
  <c r="AC622" i="7"/>
  <c r="V622" i="7"/>
  <c r="U622" i="7"/>
  <c r="T622" i="7"/>
  <c r="P622" i="7"/>
  <c r="O622" i="7"/>
  <c r="N622" i="7"/>
  <c r="M622" i="7"/>
  <c r="J622" i="7"/>
  <c r="AH621" i="7"/>
  <c r="AE621" i="7"/>
  <c r="AD621" i="7"/>
  <c r="AC621" i="7"/>
  <c r="V621" i="7"/>
  <c r="U621" i="7"/>
  <c r="T621" i="7"/>
  <c r="P621" i="7"/>
  <c r="O621" i="7"/>
  <c r="N621" i="7"/>
  <c r="M621" i="7"/>
  <c r="J621" i="7"/>
  <c r="AH620" i="7"/>
  <c r="AE620" i="7"/>
  <c r="AD620" i="7"/>
  <c r="AC620" i="7"/>
  <c r="V620" i="7"/>
  <c r="U620" i="7"/>
  <c r="T620" i="7"/>
  <c r="N620" i="7"/>
  <c r="M620" i="7"/>
  <c r="J620" i="7"/>
  <c r="AH619" i="7"/>
  <c r="AE619" i="7"/>
  <c r="AD619" i="7"/>
  <c r="AC619" i="7"/>
  <c r="V619" i="7"/>
  <c r="U619" i="7"/>
  <c r="T619" i="7"/>
  <c r="P619" i="7"/>
  <c r="O619" i="7"/>
  <c r="N619" i="7"/>
  <c r="M619" i="7"/>
  <c r="J619" i="7"/>
  <c r="AH618" i="7"/>
  <c r="AE618" i="7"/>
  <c r="AD618" i="7"/>
  <c r="AC618" i="7"/>
  <c r="V618" i="7"/>
  <c r="U618" i="7"/>
  <c r="T618" i="7"/>
  <c r="N618" i="7"/>
  <c r="M618" i="7"/>
  <c r="J618" i="7"/>
  <c r="AH617" i="7"/>
  <c r="AE617" i="7"/>
  <c r="AD617" i="7"/>
  <c r="AC617" i="7"/>
  <c r="V617" i="7"/>
  <c r="U617" i="7"/>
  <c r="T617" i="7"/>
  <c r="N617" i="7"/>
  <c r="M617" i="7"/>
  <c r="J617" i="7"/>
  <c r="AH616" i="7"/>
  <c r="AE616" i="7"/>
  <c r="AD616" i="7"/>
  <c r="AC616" i="7"/>
  <c r="V616" i="7"/>
  <c r="U616" i="7"/>
  <c r="T616" i="7"/>
  <c r="P616" i="7"/>
  <c r="O616" i="7"/>
  <c r="N616" i="7"/>
  <c r="M616" i="7"/>
  <c r="J616" i="7"/>
  <c r="AH615" i="7"/>
  <c r="AE615" i="7"/>
  <c r="AD615" i="7"/>
  <c r="AC615" i="7"/>
  <c r="V615" i="7"/>
  <c r="U615" i="7"/>
  <c r="T615" i="7"/>
  <c r="P615" i="7"/>
  <c r="N615" i="7"/>
  <c r="M615" i="7"/>
  <c r="J615" i="7"/>
  <c r="O615" i="7" s="1"/>
  <c r="AH614" i="7"/>
  <c r="AE614" i="7"/>
  <c r="AD614" i="7"/>
  <c r="AC614" i="7"/>
  <c r="V614" i="7"/>
  <c r="U614" i="7"/>
  <c r="T614" i="7"/>
  <c r="O614" i="7"/>
  <c r="N614" i="7"/>
  <c r="M614" i="7"/>
  <c r="J614" i="7"/>
  <c r="P614" i="7" s="1"/>
  <c r="AH613" i="7"/>
  <c r="AE613" i="7"/>
  <c r="AD613" i="7"/>
  <c r="AC613" i="7"/>
  <c r="V613" i="7"/>
  <c r="U613" i="7"/>
  <c r="T613" i="7"/>
  <c r="N613" i="7"/>
  <c r="M613" i="7"/>
  <c r="J613" i="7"/>
  <c r="AH612" i="7"/>
  <c r="AE612" i="7"/>
  <c r="AD612" i="7"/>
  <c r="AC612" i="7"/>
  <c r="V612" i="7"/>
  <c r="U612" i="7"/>
  <c r="T612" i="7"/>
  <c r="O612" i="7"/>
  <c r="N612" i="7"/>
  <c r="M612" i="7"/>
  <c r="J612" i="7"/>
  <c r="P612" i="7" s="1"/>
  <c r="AH611" i="7"/>
  <c r="AE611" i="7"/>
  <c r="AD611" i="7"/>
  <c r="AC611" i="7"/>
  <c r="V611" i="7"/>
  <c r="U611" i="7"/>
  <c r="T611" i="7"/>
  <c r="N611" i="7"/>
  <c r="M611" i="7"/>
  <c r="J611" i="7"/>
  <c r="O611" i="7" s="1"/>
  <c r="AH610" i="7"/>
  <c r="AE610" i="7"/>
  <c r="AD610" i="7"/>
  <c r="AC610" i="7"/>
  <c r="V610" i="7"/>
  <c r="U610" i="7"/>
  <c r="T610" i="7"/>
  <c r="P610" i="7"/>
  <c r="O610" i="7"/>
  <c r="N610" i="7"/>
  <c r="M610" i="7"/>
  <c r="J610" i="7"/>
  <c r="AH609" i="7"/>
  <c r="AE609" i="7"/>
  <c r="AD609" i="7"/>
  <c r="AC609" i="7"/>
  <c r="V609" i="7"/>
  <c r="U609" i="7"/>
  <c r="T609" i="7"/>
  <c r="P609" i="7"/>
  <c r="N609" i="7"/>
  <c r="M609" i="7"/>
  <c r="J609" i="7"/>
  <c r="O609" i="7" s="1"/>
  <c r="AH608" i="7"/>
  <c r="AE608" i="7"/>
  <c r="AD608" i="7"/>
  <c r="AC608" i="7"/>
  <c r="V608" i="7"/>
  <c r="U608" i="7"/>
  <c r="T608" i="7"/>
  <c r="N608" i="7"/>
  <c r="M608" i="7"/>
  <c r="J608" i="7"/>
  <c r="AH607" i="7"/>
  <c r="AE607" i="7"/>
  <c r="AD607" i="7"/>
  <c r="AC607" i="7"/>
  <c r="V607" i="7"/>
  <c r="U607" i="7"/>
  <c r="T607" i="7"/>
  <c r="P607" i="7"/>
  <c r="N607" i="7"/>
  <c r="M607" i="7"/>
  <c r="J607" i="7"/>
  <c r="O607" i="7" s="1"/>
  <c r="AH606" i="7"/>
  <c r="AE606" i="7"/>
  <c r="AD606" i="7"/>
  <c r="AC606" i="7"/>
  <c r="V606" i="7"/>
  <c r="U606" i="7"/>
  <c r="T606" i="7"/>
  <c r="P606" i="7"/>
  <c r="O606" i="7"/>
  <c r="N606" i="7"/>
  <c r="M606" i="7"/>
  <c r="J606" i="7"/>
  <c r="AH605" i="7"/>
  <c r="AE605" i="7"/>
  <c r="AD605" i="7"/>
  <c r="AC605" i="7"/>
  <c r="V605" i="7"/>
  <c r="U605" i="7"/>
  <c r="T605" i="7"/>
  <c r="P605" i="7"/>
  <c r="O605" i="7"/>
  <c r="N605" i="7"/>
  <c r="M605" i="7"/>
  <c r="J605" i="7"/>
  <c r="AH604" i="7"/>
  <c r="AE604" i="7"/>
  <c r="AD604" i="7"/>
  <c r="AC604" i="7"/>
  <c r="V604" i="7"/>
  <c r="U604" i="7"/>
  <c r="T604" i="7"/>
  <c r="N604" i="7"/>
  <c r="M604" i="7"/>
  <c r="J604" i="7"/>
  <c r="AH603" i="7"/>
  <c r="AE603" i="7"/>
  <c r="AD603" i="7"/>
  <c r="AC603" i="7"/>
  <c r="V603" i="7"/>
  <c r="U603" i="7"/>
  <c r="T603" i="7"/>
  <c r="P603" i="7"/>
  <c r="O603" i="7"/>
  <c r="N603" i="7"/>
  <c r="M603" i="7"/>
  <c r="J603" i="7"/>
  <c r="AH602" i="7"/>
  <c r="AE602" i="7"/>
  <c r="AD602" i="7"/>
  <c r="AC602" i="7"/>
  <c r="V602" i="7"/>
  <c r="U602" i="7"/>
  <c r="T602" i="7"/>
  <c r="N602" i="7"/>
  <c r="M602" i="7"/>
  <c r="J602" i="7"/>
  <c r="AH601" i="7"/>
  <c r="AE601" i="7"/>
  <c r="AD601" i="7"/>
  <c r="AC601" i="7"/>
  <c r="V601" i="7"/>
  <c r="U601" i="7"/>
  <c r="T601" i="7"/>
  <c r="N601" i="7"/>
  <c r="M601" i="7"/>
  <c r="J601" i="7"/>
  <c r="AH600" i="7"/>
  <c r="AE600" i="7"/>
  <c r="AD600" i="7"/>
  <c r="AC600" i="7"/>
  <c r="V600" i="7"/>
  <c r="U600" i="7"/>
  <c r="T600" i="7"/>
  <c r="P600" i="7"/>
  <c r="O600" i="7"/>
  <c r="N600" i="7"/>
  <c r="M600" i="7"/>
  <c r="J600" i="7"/>
  <c r="AH599" i="7"/>
  <c r="AE599" i="7"/>
  <c r="AD599" i="7"/>
  <c r="AC599" i="7"/>
  <c r="V599" i="7"/>
  <c r="U599" i="7"/>
  <c r="T599" i="7"/>
  <c r="N599" i="7"/>
  <c r="M599" i="7"/>
  <c r="J599" i="7"/>
  <c r="AH598" i="7"/>
  <c r="AE598" i="7"/>
  <c r="AD598" i="7"/>
  <c r="AC598" i="7"/>
  <c r="V598" i="7"/>
  <c r="U598" i="7"/>
  <c r="T598" i="7"/>
  <c r="P598" i="7"/>
  <c r="O598" i="7"/>
  <c r="N598" i="7"/>
  <c r="M598" i="7"/>
  <c r="J598" i="7"/>
  <c r="AH597" i="7"/>
  <c r="AE597" i="7"/>
  <c r="AD597" i="7"/>
  <c r="AC597" i="7"/>
  <c r="V597" i="7"/>
  <c r="U597" i="7"/>
  <c r="T597" i="7"/>
  <c r="O597" i="7"/>
  <c r="N597" i="7"/>
  <c r="M597" i="7"/>
  <c r="J597" i="7"/>
  <c r="P597" i="7" s="1"/>
  <c r="AH596" i="7"/>
  <c r="AE596" i="7"/>
  <c r="AD596" i="7"/>
  <c r="AC596" i="7"/>
  <c r="V596" i="7"/>
  <c r="U596" i="7"/>
  <c r="T596" i="7"/>
  <c r="P596" i="7"/>
  <c r="O596" i="7"/>
  <c r="N596" i="7"/>
  <c r="M596" i="7"/>
  <c r="J596" i="7"/>
  <c r="AH595" i="7"/>
  <c r="AE595" i="7"/>
  <c r="AD595" i="7"/>
  <c r="AC595" i="7"/>
  <c r="V595" i="7"/>
  <c r="U595" i="7"/>
  <c r="T595" i="7"/>
  <c r="N595" i="7"/>
  <c r="M595" i="7"/>
  <c r="J595" i="7"/>
  <c r="AH594" i="7"/>
  <c r="AE594" i="7"/>
  <c r="AD594" i="7"/>
  <c r="AC594" i="7"/>
  <c r="V594" i="7"/>
  <c r="U594" i="7"/>
  <c r="T594" i="7"/>
  <c r="N594" i="7"/>
  <c r="M594" i="7"/>
  <c r="J594" i="7"/>
  <c r="P594" i="7" s="1"/>
  <c r="AH593" i="7"/>
  <c r="AE593" i="7"/>
  <c r="AD593" i="7"/>
  <c r="AC593" i="7"/>
  <c r="V593" i="7"/>
  <c r="U593" i="7"/>
  <c r="T593" i="7"/>
  <c r="P593" i="7"/>
  <c r="O593" i="7"/>
  <c r="N593" i="7"/>
  <c r="M593" i="7"/>
  <c r="J593" i="7"/>
  <c r="AH592" i="7"/>
  <c r="AE592" i="7"/>
  <c r="AD592" i="7"/>
  <c r="AC592" i="7"/>
  <c r="V592" i="7"/>
  <c r="U592" i="7"/>
  <c r="T592" i="7"/>
  <c r="N592" i="7"/>
  <c r="M592" i="7"/>
  <c r="J592" i="7"/>
  <c r="AH591" i="7"/>
  <c r="AE591" i="7"/>
  <c r="AD591" i="7"/>
  <c r="AC591" i="7"/>
  <c r="V591" i="7"/>
  <c r="U591" i="7"/>
  <c r="T591" i="7"/>
  <c r="P591" i="7"/>
  <c r="N591" i="7"/>
  <c r="M591" i="7"/>
  <c r="J591" i="7"/>
  <c r="O591" i="7" s="1"/>
  <c r="AH590" i="7"/>
  <c r="AE590" i="7"/>
  <c r="AD590" i="7"/>
  <c r="AC590" i="7"/>
  <c r="V590" i="7"/>
  <c r="U590" i="7"/>
  <c r="T590" i="7"/>
  <c r="P590" i="7"/>
  <c r="N590" i="7"/>
  <c r="M590" i="7"/>
  <c r="J590" i="7"/>
  <c r="O590" i="7" s="1"/>
  <c r="AH589" i="7"/>
  <c r="AE589" i="7"/>
  <c r="AD589" i="7"/>
  <c r="AC589" i="7"/>
  <c r="V589" i="7"/>
  <c r="U589" i="7"/>
  <c r="T589" i="7"/>
  <c r="P589" i="7"/>
  <c r="O589" i="7"/>
  <c r="N589" i="7"/>
  <c r="M589" i="7"/>
  <c r="J589" i="7"/>
  <c r="AH588" i="7"/>
  <c r="AE588" i="7"/>
  <c r="AD588" i="7"/>
  <c r="AC588" i="7"/>
  <c r="V588" i="7"/>
  <c r="U588" i="7"/>
  <c r="T588" i="7"/>
  <c r="P588" i="7"/>
  <c r="N588" i="7"/>
  <c r="M588" i="7"/>
  <c r="J588" i="7"/>
  <c r="O588" i="7" s="1"/>
  <c r="AH587" i="7"/>
  <c r="AE587" i="7"/>
  <c r="AD587" i="7"/>
  <c r="AC587" i="7"/>
  <c r="V587" i="7"/>
  <c r="U587" i="7"/>
  <c r="T587" i="7"/>
  <c r="P587" i="7"/>
  <c r="O587" i="7"/>
  <c r="N587" i="7"/>
  <c r="M587" i="7"/>
  <c r="J587" i="7"/>
  <c r="AH586" i="7"/>
  <c r="AE586" i="7"/>
  <c r="AD586" i="7"/>
  <c r="AC586" i="7"/>
  <c r="V586" i="7"/>
  <c r="U586" i="7"/>
  <c r="T586" i="7"/>
  <c r="N586" i="7"/>
  <c r="M586" i="7"/>
  <c r="J586" i="7"/>
  <c r="P586" i="7" s="1"/>
  <c r="AH585" i="7"/>
  <c r="AE585" i="7"/>
  <c r="AD585" i="7"/>
  <c r="AC585" i="7"/>
  <c r="V585" i="7"/>
  <c r="U585" i="7"/>
  <c r="T585" i="7"/>
  <c r="N585" i="7"/>
  <c r="M585" i="7"/>
  <c r="J585" i="7"/>
  <c r="P585" i="7" s="1"/>
  <c r="AH584" i="7"/>
  <c r="AE584" i="7"/>
  <c r="AD584" i="7"/>
  <c r="AC584" i="7"/>
  <c r="V584" i="7"/>
  <c r="U584" i="7"/>
  <c r="T584" i="7"/>
  <c r="P584" i="7"/>
  <c r="N584" i="7"/>
  <c r="M584" i="7"/>
  <c r="J584" i="7"/>
  <c r="O584" i="7" s="1"/>
  <c r="AH583" i="7"/>
  <c r="AE583" i="7"/>
  <c r="AD583" i="7"/>
  <c r="AC583" i="7"/>
  <c r="V583" i="7"/>
  <c r="U583" i="7"/>
  <c r="T583" i="7"/>
  <c r="P583" i="7"/>
  <c r="O583" i="7"/>
  <c r="N583" i="7"/>
  <c r="M583" i="7"/>
  <c r="J583" i="7"/>
  <c r="AH582" i="7"/>
  <c r="AE582" i="7"/>
  <c r="AD582" i="7"/>
  <c r="AC582" i="7"/>
  <c r="V582" i="7"/>
  <c r="U582" i="7"/>
  <c r="T582" i="7"/>
  <c r="N582" i="7"/>
  <c r="M582" i="7"/>
  <c r="J582" i="7"/>
  <c r="AH581" i="7"/>
  <c r="AE581" i="7"/>
  <c r="AD581" i="7"/>
  <c r="AC581" i="7"/>
  <c r="V581" i="7"/>
  <c r="U581" i="7"/>
  <c r="T581" i="7"/>
  <c r="N581" i="7"/>
  <c r="M581" i="7"/>
  <c r="J581" i="7"/>
  <c r="P581" i="7" s="1"/>
  <c r="AH580" i="7"/>
  <c r="AE580" i="7"/>
  <c r="AD580" i="7"/>
  <c r="AC580" i="7"/>
  <c r="V580" i="7"/>
  <c r="U580" i="7"/>
  <c r="T580" i="7"/>
  <c r="P580" i="7"/>
  <c r="O580" i="7"/>
  <c r="N580" i="7"/>
  <c r="M580" i="7"/>
  <c r="J580" i="7"/>
  <c r="AH579" i="7"/>
  <c r="AE579" i="7"/>
  <c r="AD579" i="7"/>
  <c r="AC579" i="7"/>
  <c r="V579" i="7"/>
  <c r="U579" i="7"/>
  <c r="T579" i="7"/>
  <c r="N579" i="7"/>
  <c r="M579" i="7"/>
  <c r="J579" i="7"/>
  <c r="AH578" i="7"/>
  <c r="AE578" i="7"/>
  <c r="AD578" i="7"/>
  <c r="AC578" i="7"/>
  <c r="V578" i="7"/>
  <c r="U578" i="7"/>
  <c r="T578" i="7"/>
  <c r="N578" i="7"/>
  <c r="M578" i="7"/>
  <c r="J578" i="7"/>
  <c r="P578" i="7" s="1"/>
  <c r="AH577" i="7"/>
  <c r="AE577" i="7"/>
  <c r="AD577" i="7"/>
  <c r="AC577" i="7"/>
  <c r="V577" i="7"/>
  <c r="U577" i="7"/>
  <c r="T577" i="7"/>
  <c r="P577" i="7"/>
  <c r="O577" i="7"/>
  <c r="N577" i="7"/>
  <c r="M577" i="7"/>
  <c r="J577" i="7"/>
  <c r="AH576" i="7"/>
  <c r="AE576" i="7"/>
  <c r="AD576" i="7"/>
  <c r="AC576" i="7"/>
  <c r="V576" i="7"/>
  <c r="U576" i="7"/>
  <c r="T576" i="7"/>
  <c r="N576" i="7"/>
  <c r="M576" i="7"/>
  <c r="J576" i="7"/>
  <c r="AH575" i="7"/>
  <c r="AE575" i="7"/>
  <c r="AD575" i="7"/>
  <c r="AC575" i="7"/>
  <c r="V575" i="7"/>
  <c r="U575" i="7"/>
  <c r="T575" i="7"/>
  <c r="P575" i="7"/>
  <c r="N575" i="7"/>
  <c r="M575" i="7"/>
  <c r="J575" i="7"/>
  <c r="O575" i="7" s="1"/>
  <c r="AH574" i="7"/>
  <c r="AE574" i="7"/>
  <c r="AD574" i="7"/>
  <c r="AC574" i="7"/>
  <c r="V574" i="7"/>
  <c r="U574" i="7"/>
  <c r="T574" i="7"/>
  <c r="P574" i="7"/>
  <c r="N574" i="7"/>
  <c r="M574" i="7"/>
  <c r="J574" i="7"/>
  <c r="O574" i="7" s="1"/>
  <c r="AH573" i="7"/>
  <c r="AE573" i="7"/>
  <c r="AD573" i="7"/>
  <c r="AC573" i="7"/>
  <c r="V573" i="7"/>
  <c r="U573" i="7"/>
  <c r="T573" i="7"/>
  <c r="P573" i="7"/>
  <c r="O573" i="7"/>
  <c r="N573" i="7"/>
  <c r="M573" i="7"/>
  <c r="J573" i="7"/>
  <c r="AH572" i="7"/>
  <c r="AE572" i="7"/>
  <c r="AD572" i="7"/>
  <c r="AC572" i="7"/>
  <c r="V572" i="7"/>
  <c r="U572" i="7"/>
  <c r="T572" i="7"/>
  <c r="P572" i="7"/>
  <c r="N572" i="7"/>
  <c r="M572" i="7"/>
  <c r="J572" i="7"/>
  <c r="O572" i="7" s="1"/>
  <c r="AH571" i="7"/>
  <c r="AE571" i="7"/>
  <c r="AD571" i="7"/>
  <c r="AC571" i="7"/>
  <c r="V571" i="7"/>
  <c r="U571" i="7"/>
  <c r="T571" i="7"/>
  <c r="O571" i="7"/>
  <c r="N571" i="7"/>
  <c r="M571" i="7"/>
  <c r="J571" i="7"/>
  <c r="P571" i="7" s="1"/>
  <c r="AH570" i="7"/>
  <c r="AE570" i="7"/>
  <c r="AD570" i="7"/>
  <c r="AC570" i="7"/>
  <c r="V570" i="7"/>
  <c r="U570" i="7"/>
  <c r="T570" i="7"/>
  <c r="N570" i="7"/>
  <c r="M570" i="7"/>
  <c r="J570" i="7"/>
  <c r="P570" i="7" s="1"/>
  <c r="AH569" i="7"/>
  <c r="AE569" i="7"/>
  <c r="AD569" i="7"/>
  <c r="AC569" i="7"/>
  <c r="V569" i="7"/>
  <c r="U569" i="7"/>
  <c r="T569" i="7"/>
  <c r="N569" i="7"/>
  <c r="M569" i="7"/>
  <c r="J569" i="7"/>
  <c r="P569" i="7" s="1"/>
  <c r="AH568" i="7"/>
  <c r="AE568" i="7"/>
  <c r="AD568" i="7"/>
  <c r="AC568" i="7"/>
  <c r="V568" i="7"/>
  <c r="U568" i="7"/>
  <c r="T568" i="7"/>
  <c r="P568" i="7"/>
  <c r="N568" i="7"/>
  <c r="M568" i="7"/>
  <c r="J568" i="7"/>
  <c r="O568" i="7" s="1"/>
  <c r="AH567" i="7"/>
  <c r="AE567" i="7"/>
  <c r="AD567" i="7"/>
  <c r="AC567" i="7"/>
  <c r="V567" i="7"/>
  <c r="U567" i="7"/>
  <c r="T567" i="7"/>
  <c r="P567" i="7"/>
  <c r="O567" i="7"/>
  <c r="N567" i="7"/>
  <c r="M567" i="7"/>
  <c r="J567" i="7"/>
  <c r="AH566" i="7"/>
  <c r="AE566" i="7"/>
  <c r="AD566" i="7"/>
  <c r="AC566" i="7"/>
  <c r="V566" i="7"/>
  <c r="U566" i="7"/>
  <c r="T566" i="7"/>
  <c r="N566" i="7"/>
  <c r="M566" i="7"/>
  <c r="J566" i="7"/>
  <c r="AH565" i="7"/>
  <c r="AE565" i="7"/>
  <c r="AD565" i="7"/>
  <c r="AC565" i="7"/>
  <c r="V565" i="7"/>
  <c r="U565" i="7"/>
  <c r="T565" i="7"/>
  <c r="N565" i="7"/>
  <c r="M565" i="7"/>
  <c r="J565" i="7"/>
  <c r="P565" i="7" s="1"/>
  <c r="AH564" i="7"/>
  <c r="AE564" i="7"/>
  <c r="AD564" i="7"/>
  <c r="AC564" i="7"/>
  <c r="V564" i="7"/>
  <c r="U564" i="7"/>
  <c r="T564" i="7"/>
  <c r="P564" i="7"/>
  <c r="O564" i="7"/>
  <c r="N564" i="7"/>
  <c r="M564" i="7"/>
  <c r="J564" i="7"/>
  <c r="AH563" i="7"/>
  <c r="AE563" i="7"/>
  <c r="AD563" i="7"/>
  <c r="AC563" i="7"/>
  <c r="V563" i="7"/>
  <c r="U563" i="7"/>
  <c r="T563" i="7"/>
  <c r="N563" i="7"/>
  <c r="M563" i="7"/>
  <c r="J563" i="7"/>
  <c r="AH562" i="7"/>
  <c r="AE562" i="7"/>
  <c r="AD562" i="7"/>
  <c r="AC562" i="7"/>
  <c r="V562" i="7"/>
  <c r="U562" i="7"/>
  <c r="T562" i="7"/>
  <c r="N562" i="7"/>
  <c r="M562" i="7"/>
  <c r="J562" i="7"/>
  <c r="P562" i="7" s="1"/>
  <c r="AH561" i="7"/>
  <c r="AE561" i="7"/>
  <c r="AD561" i="7"/>
  <c r="AC561" i="7"/>
  <c r="V561" i="7"/>
  <c r="U561" i="7"/>
  <c r="T561" i="7"/>
  <c r="P561" i="7"/>
  <c r="O561" i="7"/>
  <c r="N561" i="7"/>
  <c r="M561" i="7"/>
  <c r="J561" i="7"/>
  <c r="AH560" i="7"/>
  <c r="AE560" i="7"/>
  <c r="AD560" i="7"/>
  <c r="AC560" i="7"/>
  <c r="V560" i="7"/>
  <c r="U560" i="7"/>
  <c r="T560" i="7"/>
  <c r="N560" i="7"/>
  <c r="M560" i="7"/>
  <c r="J560" i="7"/>
  <c r="AH559" i="7"/>
  <c r="AE559" i="7"/>
  <c r="AD559" i="7"/>
  <c r="AC559" i="7"/>
  <c r="V559" i="7"/>
  <c r="U559" i="7"/>
  <c r="T559" i="7"/>
  <c r="P559" i="7"/>
  <c r="O559" i="7"/>
  <c r="N559" i="7"/>
  <c r="M559" i="7"/>
  <c r="J559" i="7"/>
  <c r="AH558" i="7"/>
  <c r="AE558" i="7"/>
  <c r="AD558" i="7"/>
  <c r="AC558" i="7"/>
  <c r="V558" i="7"/>
  <c r="U558" i="7"/>
  <c r="T558" i="7"/>
  <c r="P558" i="7"/>
  <c r="N558" i="7"/>
  <c r="M558" i="7"/>
  <c r="J558" i="7"/>
  <c r="O558" i="7" s="1"/>
  <c r="AH557" i="7"/>
  <c r="AE557" i="7"/>
  <c r="AD557" i="7"/>
  <c r="AC557" i="7"/>
  <c r="V557" i="7"/>
  <c r="U557" i="7"/>
  <c r="T557" i="7"/>
  <c r="P557" i="7"/>
  <c r="O557" i="7"/>
  <c r="N557" i="7"/>
  <c r="M557" i="7"/>
  <c r="J557" i="7"/>
  <c r="AH556" i="7"/>
  <c r="AE556" i="7"/>
  <c r="AD556" i="7"/>
  <c r="AC556" i="7"/>
  <c r="V556" i="7"/>
  <c r="U556" i="7"/>
  <c r="T556" i="7"/>
  <c r="P556" i="7"/>
  <c r="N556" i="7"/>
  <c r="M556" i="7"/>
  <c r="J556" i="7"/>
  <c r="O556" i="7" s="1"/>
  <c r="AH555" i="7"/>
  <c r="AE555" i="7"/>
  <c r="AD555" i="7"/>
  <c r="AC555" i="7"/>
  <c r="V555" i="7"/>
  <c r="U555" i="7"/>
  <c r="T555" i="7"/>
  <c r="O555" i="7"/>
  <c r="N555" i="7"/>
  <c r="M555" i="7"/>
  <c r="J555" i="7"/>
  <c r="P555" i="7" s="1"/>
  <c r="AH554" i="7"/>
  <c r="AE554" i="7"/>
  <c r="AD554" i="7"/>
  <c r="AC554" i="7"/>
  <c r="V554" i="7"/>
  <c r="U554" i="7"/>
  <c r="T554" i="7"/>
  <c r="N554" i="7"/>
  <c r="M554" i="7"/>
  <c r="J554" i="7"/>
  <c r="P554" i="7" s="1"/>
  <c r="AH553" i="7"/>
  <c r="AE553" i="7"/>
  <c r="AD553" i="7"/>
  <c r="AC553" i="7"/>
  <c r="V553" i="7"/>
  <c r="U553" i="7"/>
  <c r="T553" i="7"/>
  <c r="N553" i="7"/>
  <c r="M553" i="7"/>
  <c r="J553" i="7"/>
  <c r="P553" i="7" s="1"/>
  <c r="AH552" i="7"/>
  <c r="AE552" i="7"/>
  <c r="AD552" i="7"/>
  <c r="AC552" i="7"/>
  <c r="V552" i="7"/>
  <c r="U552" i="7"/>
  <c r="T552" i="7"/>
  <c r="P552" i="7"/>
  <c r="N552" i="7"/>
  <c r="M552" i="7"/>
  <c r="J552" i="7"/>
  <c r="O552" i="7" s="1"/>
  <c r="AH551" i="7"/>
  <c r="AE551" i="7"/>
  <c r="AD551" i="7"/>
  <c r="AC551" i="7"/>
  <c r="V551" i="7"/>
  <c r="U551" i="7"/>
  <c r="T551" i="7"/>
  <c r="P551" i="7"/>
  <c r="O551" i="7"/>
  <c r="N551" i="7"/>
  <c r="M551" i="7"/>
  <c r="J551" i="7"/>
  <c r="AH550" i="7"/>
  <c r="AE550" i="7"/>
  <c r="AD550" i="7"/>
  <c r="AC550" i="7"/>
  <c r="V550" i="7"/>
  <c r="U550" i="7"/>
  <c r="T550" i="7"/>
  <c r="N550" i="7"/>
  <c r="M550" i="7"/>
  <c r="J550" i="7"/>
  <c r="AH549" i="7"/>
  <c r="AE549" i="7"/>
  <c r="AD549" i="7"/>
  <c r="AC549" i="7"/>
  <c r="V549" i="7"/>
  <c r="U549" i="7"/>
  <c r="T549" i="7"/>
  <c r="N549" i="7"/>
  <c r="M549" i="7"/>
  <c r="J549" i="7"/>
  <c r="P549" i="7" s="1"/>
  <c r="AH548" i="7"/>
  <c r="AE548" i="7"/>
  <c r="AD548" i="7"/>
  <c r="AC548" i="7"/>
  <c r="V548" i="7"/>
  <c r="U548" i="7"/>
  <c r="T548" i="7"/>
  <c r="P548" i="7"/>
  <c r="O548" i="7"/>
  <c r="N548" i="7"/>
  <c r="M548" i="7"/>
  <c r="J548" i="7"/>
  <c r="AH547" i="7"/>
  <c r="AE547" i="7"/>
  <c r="AD547" i="7"/>
  <c r="AC547" i="7"/>
  <c r="V547" i="7"/>
  <c r="U547" i="7"/>
  <c r="T547" i="7"/>
  <c r="N547" i="7"/>
  <c r="M547" i="7"/>
  <c r="J547" i="7"/>
  <c r="AH546" i="7"/>
  <c r="AE546" i="7"/>
  <c r="AD546" i="7"/>
  <c r="AC546" i="7"/>
  <c r="V546" i="7"/>
  <c r="U546" i="7"/>
  <c r="T546" i="7"/>
  <c r="N546" i="7"/>
  <c r="M546" i="7"/>
  <c r="J546" i="7"/>
  <c r="P546" i="7" s="1"/>
  <c r="AH545" i="7"/>
  <c r="AE545" i="7"/>
  <c r="AD545" i="7"/>
  <c r="AC545" i="7"/>
  <c r="V545" i="7"/>
  <c r="U545" i="7"/>
  <c r="T545" i="7"/>
  <c r="P545" i="7"/>
  <c r="O545" i="7"/>
  <c r="N545" i="7"/>
  <c r="M545" i="7"/>
  <c r="J545" i="7"/>
  <c r="AH544" i="7"/>
  <c r="AE544" i="7"/>
  <c r="AD544" i="7"/>
  <c r="AC544" i="7"/>
  <c r="V544" i="7"/>
  <c r="U544" i="7"/>
  <c r="T544" i="7"/>
  <c r="N544" i="7"/>
  <c r="M544" i="7"/>
  <c r="J544" i="7"/>
  <c r="AH543" i="7"/>
  <c r="AE543" i="7"/>
  <c r="AD543" i="7"/>
  <c r="AC543" i="7"/>
  <c r="V543" i="7"/>
  <c r="U543" i="7"/>
  <c r="T543" i="7"/>
  <c r="P543" i="7"/>
  <c r="O543" i="7"/>
  <c r="N543" i="7"/>
  <c r="M543" i="7"/>
  <c r="J543" i="7"/>
  <c r="AH542" i="7"/>
  <c r="AE542" i="7"/>
  <c r="AD542" i="7"/>
  <c r="AC542" i="7"/>
  <c r="V542" i="7"/>
  <c r="U542" i="7"/>
  <c r="T542" i="7"/>
  <c r="P542" i="7"/>
  <c r="N542" i="7"/>
  <c r="M542" i="7"/>
  <c r="J542" i="7"/>
  <c r="O542" i="7" s="1"/>
  <c r="AH541" i="7"/>
  <c r="AE541" i="7"/>
  <c r="AD541" i="7"/>
  <c r="AC541" i="7"/>
  <c r="V541" i="7"/>
  <c r="U541" i="7"/>
  <c r="T541" i="7"/>
  <c r="P541" i="7"/>
  <c r="O541" i="7"/>
  <c r="N541" i="7"/>
  <c r="M541" i="7"/>
  <c r="J541" i="7"/>
  <c r="AH540" i="7"/>
  <c r="AE540" i="7"/>
  <c r="AD540" i="7"/>
  <c r="AC540" i="7"/>
  <c r="V540" i="7"/>
  <c r="U540" i="7"/>
  <c r="T540" i="7"/>
  <c r="P540" i="7"/>
  <c r="N540" i="7"/>
  <c r="M540" i="7"/>
  <c r="J540" i="7"/>
  <c r="O540" i="7" s="1"/>
  <c r="AH539" i="7"/>
  <c r="AE539" i="7"/>
  <c r="AD539" i="7"/>
  <c r="AC539" i="7"/>
  <c r="V539" i="7"/>
  <c r="U539" i="7"/>
  <c r="T539" i="7"/>
  <c r="P539" i="7"/>
  <c r="O539" i="7"/>
  <c r="N539" i="7"/>
  <c r="M539" i="7"/>
  <c r="J539" i="7"/>
  <c r="AH538" i="7"/>
  <c r="AE538" i="7"/>
  <c r="AD538" i="7"/>
  <c r="AC538" i="7"/>
  <c r="V538" i="7"/>
  <c r="U538" i="7"/>
  <c r="T538" i="7"/>
  <c r="N538" i="7"/>
  <c r="M538" i="7"/>
  <c r="J538" i="7"/>
  <c r="P538" i="7" s="1"/>
  <c r="AH537" i="7"/>
  <c r="AE537" i="7"/>
  <c r="AD537" i="7"/>
  <c r="AC537" i="7"/>
  <c r="V537" i="7"/>
  <c r="U537" i="7"/>
  <c r="T537" i="7"/>
  <c r="N537" i="7"/>
  <c r="M537" i="7"/>
  <c r="J537" i="7"/>
  <c r="P537" i="7" s="1"/>
  <c r="AH536" i="7"/>
  <c r="AE536" i="7"/>
  <c r="AD536" i="7"/>
  <c r="AC536" i="7"/>
  <c r="V536" i="7"/>
  <c r="U536" i="7"/>
  <c r="T536" i="7"/>
  <c r="P536" i="7"/>
  <c r="O536" i="7"/>
  <c r="N536" i="7"/>
  <c r="M536" i="7"/>
  <c r="J536" i="7"/>
  <c r="AH535" i="7"/>
  <c r="AE535" i="7"/>
  <c r="AD535" i="7"/>
  <c r="AC535" i="7"/>
  <c r="V535" i="7"/>
  <c r="U535" i="7"/>
  <c r="T535" i="7"/>
  <c r="P535" i="7"/>
  <c r="O535" i="7"/>
  <c r="N535" i="7"/>
  <c r="M535" i="7"/>
  <c r="J535" i="7"/>
  <c r="AH534" i="7"/>
  <c r="AE534" i="7"/>
  <c r="AD534" i="7"/>
  <c r="AC534" i="7"/>
  <c r="V534" i="7"/>
  <c r="U534" i="7"/>
  <c r="T534" i="7"/>
  <c r="N534" i="7"/>
  <c r="M534" i="7"/>
  <c r="J534" i="7"/>
  <c r="AH533" i="7"/>
  <c r="AE533" i="7"/>
  <c r="AD533" i="7"/>
  <c r="AC533" i="7"/>
  <c r="V533" i="7"/>
  <c r="U533" i="7"/>
  <c r="T533" i="7"/>
  <c r="N533" i="7"/>
  <c r="M533" i="7"/>
  <c r="J533" i="7"/>
  <c r="P533" i="7" s="1"/>
  <c r="AH532" i="7"/>
  <c r="AE532" i="7"/>
  <c r="AD532" i="7"/>
  <c r="AC532" i="7"/>
  <c r="V532" i="7"/>
  <c r="U532" i="7"/>
  <c r="T532" i="7"/>
  <c r="P532" i="7"/>
  <c r="O532" i="7"/>
  <c r="N532" i="7"/>
  <c r="M532" i="7"/>
  <c r="J532" i="7"/>
  <c r="AH531" i="7"/>
  <c r="AE531" i="7"/>
  <c r="AD531" i="7"/>
  <c r="AC531" i="7"/>
  <c r="V531" i="7"/>
  <c r="U531" i="7"/>
  <c r="T531" i="7"/>
  <c r="N531" i="7"/>
  <c r="M531" i="7"/>
  <c r="J531" i="7"/>
  <c r="AH530" i="7"/>
  <c r="AE530" i="7"/>
  <c r="AD530" i="7"/>
  <c r="AC530" i="7"/>
  <c r="V530" i="7"/>
  <c r="U530" i="7"/>
  <c r="T530" i="7"/>
  <c r="N530" i="7"/>
  <c r="M530" i="7"/>
  <c r="J530" i="7"/>
  <c r="P530" i="7" s="1"/>
  <c r="AH529" i="7"/>
  <c r="AE529" i="7"/>
  <c r="AD529" i="7"/>
  <c r="AC529" i="7"/>
  <c r="V529" i="7"/>
  <c r="U529" i="7"/>
  <c r="T529" i="7"/>
  <c r="P529" i="7"/>
  <c r="O529" i="7"/>
  <c r="N529" i="7"/>
  <c r="M529" i="7"/>
  <c r="J529" i="7"/>
  <c r="AH528" i="7"/>
  <c r="AE528" i="7"/>
  <c r="AD528" i="7"/>
  <c r="AC528" i="7"/>
  <c r="V528" i="7"/>
  <c r="U528" i="7"/>
  <c r="T528" i="7"/>
  <c r="N528" i="7"/>
  <c r="M528" i="7"/>
  <c r="J528" i="7"/>
  <c r="AH527" i="7"/>
  <c r="AE527" i="7"/>
  <c r="AD527" i="7"/>
  <c r="AC527" i="7"/>
  <c r="V527" i="7"/>
  <c r="U527" i="7"/>
  <c r="T527" i="7"/>
  <c r="P527" i="7"/>
  <c r="O527" i="7"/>
  <c r="N527" i="7"/>
  <c r="M527" i="7"/>
  <c r="J527" i="7"/>
  <c r="AH526" i="7"/>
  <c r="AE526" i="7"/>
  <c r="AD526" i="7"/>
  <c r="AC526" i="7"/>
  <c r="V526" i="7"/>
  <c r="U526" i="7"/>
  <c r="T526" i="7"/>
  <c r="P526" i="7"/>
  <c r="N526" i="7"/>
  <c r="M526" i="7"/>
  <c r="J526" i="7"/>
  <c r="O526" i="7" s="1"/>
  <c r="AH525" i="7"/>
  <c r="AE525" i="7"/>
  <c r="AD525" i="7"/>
  <c r="AC525" i="7"/>
  <c r="V525" i="7"/>
  <c r="U525" i="7"/>
  <c r="T525" i="7"/>
  <c r="P525" i="7"/>
  <c r="O525" i="7"/>
  <c r="N525" i="7"/>
  <c r="M525" i="7"/>
  <c r="J525" i="7"/>
  <c r="AH524" i="7"/>
  <c r="AE524" i="7"/>
  <c r="AD524" i="7"/>
  <c r="AC524" i="7"/>
  <c r="V524" i="7"/>
  <c r="U524" i="7"/>
  <c r="T524" i="7"/>
  <c r="P524" i="7"/>
  <c r="N524" i="7"/>
  <c r="M524" i="7"/>
  <c r="J524" i="7"/>
  <c r="O524" i="7" s="1"/>
  <c r="AH523" i="7"/>
  <c r="AE523" i="7"/>
  <c r="AD523" i="7"/>
  <c r="AC523" i="7"/>
  <c r="V523" i="7"/>
  <c r="U523" i="7"/>
  <c r="T523" i="7"/>
  <c r="O523" i="7"/>
  <c r="N523" i="7"/>
  <c r="M523" i="7"/>
  <c r="J523" i="7"/>
  <c r="P523" i="7" s="1"/>
  <c r="AH522" i="7"/>
  <c r="AE522" i="7"/>
  <c r="AD522" i="7"/>
  <c r="AC522" i="7"/>
  <c r="V522" i="7"/>
  <c r="U522" i="7"/>
  <c r="T522" i="7"/>
  <c r="N522" i="7"/>
  <c r="M522" i="7"/>
  <c r="J522" i="7"/>
  <c r="P522" i="7" s="1"/>
  <c r="AH521" i="7"/>
  <c r="AE521" i="7"/>
  <c r="AD521" i="7"/>
  <c r="AC521" i="7"/>
  <c r="V521" i="7"/>
  <c r="U521" i="7"/>
  <c r="T521" i="7"/>
  <c r="N521" i="7"/>
  <c r="M521" i="7"/>
  <c r="J521" i="7"/>
  <c r="P521" i="7" s="1"/>
  <c r="AH520" i="7"/>
  <c r="AE520" i="7"/>
  <c r="AD520" i="7"/>
  <c r="AC520" i="7"/>
  <c r="V520" i="7"/>
  <c r="U520" i="7"/>
  <c r="T520" i="7"/>
  <c r="P520" i="7"/>
  <c r="O520" i="7"/>
  <c r="N520" i="7"/>
  <c r="M520" i="7"/>
  <c r="J520" i="7"/>
  <c r="AH519" i="7"/>
  <c r="AE519" i="7"/>
  <c r="AD519" i="7"/>
  <c r="AC519" i="7"/>
  <c r="V519" i="7"/>
  <c r="U519" i="7"/>
  <c r="T519" i="7"/>
  <c r="P519" i="7"/>
  <c r="O519" i="7"/>
  <c r="N519" i="7"/>
  <c r="M519" i="7"/>
  <c r="J519" i="7"/>
  <c r="AH518" i="7"/>
  <c r="AE518" i="7"/>
  <c r="AD518" i="7"/>
  <c r="AC518" i="7"/>
  <c r="V518" i="7"/>
  <c r="U518" i="7"/>
  <c r="T518" i="7"/>
  <c r="N518" i="7"/>
  <c r="M518" i="7"/>
  <c r="J518" i="7"/>
  <c r="AH517" i="7"/>
  <c r="AE517" i="7"/>
  <c r="AD517" i="7"/>
  <c r="AC517" i="7"/>
  <c r="V517" i="7"/>
  <c r="U517" i="7"/>
  <c r="T517" i="7"/>
  <c r="O517" i="7"/>
  <c r="N517" i="7"/>
  <c r="M517" i="7"/>
  <c r="J517" i="7"/>
  <c r="P517" i="7" s="1"/>
  <c r="AH516" i="7"/>
  <c r="AE516" i="7"/>
  <c r="AD516" i="7"/>
  <c r="AC516" i="7"/>
  <c r="V516" i="7"/>
  <c r="U516" i="7"/>
  <c r="T516" i="7"/>
  <c r="P516" i="7"/>
  <c r="O516" i="7"/>
  <c r="N516" i="7"/>
  <c r="M516" i="7"/>
  <c r="J516" i="7"/>
  <c r="AH515" i="7"/>
  <c r="AE515" i="7"/>
  <c r="AD515" i="7"/>
  <c r="AC515" i="7"/>
  <c r="V515" i="7"/>
  <c r="U515" i="7"/>
  <c r="T515" i="7"/>
  <c r="N515" i="7"/>
  <c r="M515" i="7"/>
  <c r="J515" i="7"/>
  <c r="AH514" i="7"/>
  <c r="AE514" i="7"/>
  <c r="AD514" i="7"/>
  <c r="AC514" i="7"/>
  <c r="V514" i="7"/>
  <c r="U514" i="7"/>
  <c r="T514" i="7"/>
  <c r="N514" i="7"/>
  <c r="M514" i="7"/>
  <c r="J514" i="7"/>
  <c r="P514" i="7" s="1"/>
  <c r="AH513" i="7"/>
  <c r="AE513" i="7"/>
  <c r="AD513" i="7"/>
  <c r="AC513" i="7"/>
  <c r="V513" i="7"/>
  <c r="U513" i="7"/>
  <c r="T513" i="7"/>
  <c r="P513" i="7"/>
  <c r="O513" i="7"/>
  <c r="N513" i="7"/>
  <c r="M513" i="7"/>
  <c r="J513" i="7"/>
  <c r="AH512" i="7"/>
  <c r="AE512" i="7"/>
  <c r="AD512" i="7"/>
  <c r="AC512" i="7"/>
  <c r="V512" i="7"/>
  <c r="U512" i="7"/>
  <c r="T512" i="7"/>
  <c r="N512" i="7"/>
  <c r="M512" i="7"/>
  <c r="J512" i="7"/>
  <c r="AH511" i="7"/>
  <c r="AE511" i="7"/>
  <c r="AD511" i="7"/>
  <c r="AC511" i="7"/>
  <c r="V511" i="7"/>
  <c r="U511" i="7"/>
  <c r="T511" i="7"/>
  <c r="P511" i="7"/>
  <c r="O511" i="7"/>
  <c r="N511" i="7"/>
  <c r="M511" i="7"/>
  <c r="J511" i="7"/>
  <c r="AH510" i="7"/>
  <c r="AE510" i="7"/>
  <c r="AD510" i="7"/>
  <c r="AC510" i="7"/>
  <c r="V510" i="7"/>
  <c r="U510" i="7"/>
  <c r="T510" i="7"/>
  <c r="P510" i="7"/>
  <c r="N510" i="7"/>
  <c r="M510" i="7"/>
  <c r="J510" i="7"/>
  <c r="O510" i="7" s="1"/>
  <c r="AH509" i="7"/>
  <c r="AE509" i="7"/>
  <c r="AD509" i="7"/>
  <c r="AC509" i="7"/>
  <c r="V509" i="7"/>
  <c r="U509" i="7"/>
  <c r="T509" i="7"/>
  <c r="P509" i="7"/>
  <c r="O509" i="7"/>
  <c r="N509" i="7"/>
  <c r="M509" i="7"/>
  <c r="J509" i="7"/>
  <c r="AH508" i="7"/>
  <c r="AE508" i="7"/>
  <c r="AD508" i="7"/>
  <c r="AC508" i="7"/>
  <c r="V508" i="7"/>
  <c r="U508" i="7"/>
  <c r="T508" i="7"/>
  <c r="P508" i="7"/>
  <c r="N508" i="7"/>
  <c r="M508" i="7"/>
  <c r="J508" i="7"/>
  <c r="O508" i="7" s="1"/>
  <c r="AH507" i="7"/>
  <c r="AE507" i="7"/>
  <c r="AD507" i="7"/>
  <c r="AC507" i="7"/>
  <c r="V507" i="7"/>
  <c r="U507" i="7"/>
  <c r="T507" i="7"/>
  <c r="O507" i="7"/>
  <c r="N507" i="7"/>
  <c r="M507" i="7"/>
  <c r="J507" i="7"/>
  <c r="P507" i="7" s="1"/>
  <c r="AH506" i="7"/>
  <c r="AE506" i="7"/>
  <c r="AD506" i="7"/>
  <c r="AC506" i="7"/>
  <c r="V506" i="7"/>
  <c r="U506" i="7"/>
  <c r="T506" i="7"/>
  <c r="N506" i="7"/>
  <c r="M506" i="7"/>
  <c r="J506" i="7"/>
  <c r="P506" i="7" s="1"/>
  <c r="AH505" i="7"/>
  <c r="AE505" i="7"/>
  <c r="AD505" i="7"/>
  <c r="AC505" i="7"/>
  <c r="V505" i="7"/>
  <c r="U505" i="7"/>
  <c r="T505" i="7"/>
  <c r="N505" i="7"/>
  <c r="M505" i="7"/>
  <c r="J505" i="7"/>
  <c r="P505" i="7" s="1"/>
  <c r="AH504" i="7"/>
  <c r="AE504" i="7"/>
  <c r="AD504" i="7"/>
  <c r="AC504" i="7"/>
  <c r="V504" i="7"/>
  <c r="U504" i="7"/>
  <c r="T504" i="7"/>
  <c r="P504" i="7"/>
  <c r="O504" i="7"/>
  <c r="N504" i="7"/>
  <c r="M504" i="7"/>
  <c r="J504" i="7"/>
  <c r="AH503" i="7"/>
  <c r="AE503" i="7"/>
  <c r="AD503" i="7"/>
  <c r="AC503" i="7"/>
  <c r="V503" i="7"/>
  <c r="U503" i="7"/>
  <c r="T503" i="7"/>
  <c r="P503" i="7"/>
  <c r="O503" i="7"/>
  <c r="N503" i="7"/>
  <c r="M503" i="7"/>
  <c r="J503" i="7"/>
  <c r="AH502" i="7"/>
  <c r="AE502" i="7"/>
  <c r="AD502" i="7"/>
  <c r="AC502" i="7"/>
  <c r="V502" i="7"/>
  <c r="U502" i="7"/>
  <c r="T502" i="7"/>
  <c r="N502" i="7"/>
  <c r="M502" i="7"/>
  <c r="J502" i="7"/>
  <c r="AH501" i="7"/>
  <c r="AE501" i="7"/>
  <c r="AD501" i="7"/>
  <c r="AC501" i="7"/>
  <c r="V501" i="7"/>
  <c r="U501" i="7"/>
  <c r="T501" i="7"/>
  <c r="O501" i="7"/>
  <c r="N501" i="7"/>
  <c r="M501" i="7"/>
  <c r="J501" i="7"/>
  <c r="P501" i="7" s="1"/>
  <c r="AH500" i="7"/>
  <c r="AE500" i="7"/>
  <c r="AD500" i="7"/>
  <c r="AC500" i="7"/>
  <c r="V500" i="7"/>
  <c r="U500" i="7"/>
  <c r="T500" i="7"/>
  <c r="P500" i="7"/>
  <c r="O500" i="7"/>
  <c r="N500" i="7"/>
  <c r="M500" i="7"/>
  <c r="J500" i="7"/>
  <c r="AH499" i="7"/>
  <c r="AE499" i="7"/>
  <c r="AD499" i="7"/>
  <c r="AC499" i="7"/>
  <c r="V499" i="7"/>
  <c r="U499" i="7"/>
  <c r="T499" i="7"/>
  <c r="N499" i="7"/>
  <c r="M499" i="7"/>
  <c r="J499" i="7"/>
  <c r="AH498" i="7"/>
  <c r="AE498" i="7"/>
  <c r="AD498" i="7"/>
  <c r="AC498" i="7"/>
  <c r="V498" i="7"/>
  <c r="U498" i="7"/>
  <c r="T498" i="7"/>
  <c r="N498" i="7"/>
  <c r="M498" i="7"/>
  <c r="J498" i="7"/>
  <c r="P498" i="7" s="1"/>
  <c r="AH497" i="7"/>
  <c r="AE497" i="7"/>
  <c r="AD497" i="7"/>
  <c r="AC497" i="7"/>
  <c r="V497" i="7"/>
  <c r="U497" i="7"/>
  <c r="T497" i="7"/>
  <c r="P497" i="7"/>
  <c r="O497" i="7"/>
  <c r="N497" i="7"/>
  <c r="M497" i="7"/>
  <c r="J497" i="7"/>
  <c r="AH496" i="7"/>
  <c r="AE496" i="7"/>
  <c r="AD496" i="7"/>
  <c r="AC496" i="7"/>
  <c r="V496" i="7"/>
  <c r="U496" i="7"/>
  <c r="T496" i="7"/>
  <c r="N496" i="7"/>
  <c r="M496" i="7"/>
  <c r="J496" i="7"/>
  <c r="AH495" i="7"/>
  <c r="AE495" i="7"/>
  <c r="AD495" i="7"/>
  <c r="AC495" i="7"/>
  <c r="V495" i="7"/>
  <c r="U495" i="7"/>
  <c r="T495" i="7"/>
  <c r="P495" i="7"/>
  <c r="O495" i="7"/>
  <c r="N495" i="7"/>
  <c r="M495" i="7"/>
  <c r="J495" i="7"/>
  <c r="AH494" i="7"/>
  <c r="AE494" i="7"/>
  <c r="AD494" i="7"/>
  <c r="AC494" i="7"/>
  <c r="V494" i="7"/>
  <c r="U494" i="7"/>
  <c r="T494" i="7"/>
  <c r="P494" i="7"/>
  <c r="N494" i="7"/>
  <c r="M494" i="7"/>
  <c r="J494" i="7"/>
  <c r="O494" i="7" s="1"/>
  <c r="AH493" i="7"/>
  <c r="AE493" i="7"/>
  <c r="AD493" i="7"/>
  <c r="AC493" i="7"/>
  <c r="V493" i="7"/>
  <c r="U493" i="7"/>
  <c r="T493" i="7"/>
  <c r="P493" i="7"/>
  <c r="O493" i="7"/>
  <c r="N493" i="7"/>
  <c r="M493" i="7"/>
  <c r="J493" i="7"/>
  <c r="AH492" i="7"/>
  <c r="AE492" i="7"/>
  <c r="AD492" i="7"/>
  <c r="AC492" i="7"/>
  <c r="V492" i="7"/>
  <c r="U492" i="7"/>
  <c r="T492" i="7"/>
  <c r="P492" i="7"/>
  <c r="N492" i="7"/>
  <c r="M492" i="7"/>
  <c r="J492" i="7"/>
  <c r="O492" i="7" s="1"/>
  <c r="AH491" i="7"/>
  <c r="AE491" i="7"/>
  <c r="AD491" i="7"/>
  <c r="AC491" i="7"/>
  <c r="V491" i="7"/>
  <c r="U491" i="7"/>
  <c r="T491" i="7"/>
  <c r="O491" i="7"/>
  <c r="N491" i="7"/>
  <c r="M491" i="7"/>
  <c r="J491" i="7"/>
  <c r="P491" i="7" s="1"/>
  <c r="AH490" i="7"/>
  <c r="AE490" i="7"/>
  <c r="AD490" i="7"/>
  <c r="AC490" i="7"/>
  <c r="V490" i="7"/>
  <c r="U490" i="7"/>
  <c r="T490" i="7"/>
  <c r="N490" i="7"/>
  <c r="M490" i="7"/>
  <c r="J490" i="7"/>
  <c r="AH489" i="7"/>
  <c r="AE489" i="7"/>
  <c r="AD489" i="7"/>
  <c r="AC489" i="7"/>
  <c r="V489" i="7"/>
  <c r="U489" i="7"/>
  <c r="T489" i="7"/>
  <c r="N489" i="7"/>
  <c r="M489" i="7"/>
  <c r="J489" i="7"/>
  <c r="P489" i="7" s="1"/>
  <c r="AH488" i="7"/>
  <c r="AE488" i="7"/>
  <c r="AD488" i="7"/>
  <c r="AC488" i="7"/>
  <c r="V488" i="7"/>
  <c r="U488" i="7"/>
  <c r="T488" i="7"/>
  <c r="P488" i="7"/>
  <c r="N488" i="7"/>
  <c r="M488" i="7"/>
  <c r="J488" i="7"/>
  <c r="O488" i="7" s="1"/>
  <c r="AH487" i="7"/>
  <c r="AE487" i="7"/>
  <c r="AD487" i="7"/>
  <c r="AC487" i="7"/>
  <c r="V487" i="7"/>
  <c r="U487" i="7"/>
  <c r="T487" i="7"/>
  <c r="P487" i="7"/>
  <c r="O487" i="7"/>
  <c r="N487" i="7"/>
  <c r="M487" i="7"/>
  <c r="J487" i="7"/>
  <c r="AH486" i="7"/>
  <c r="AE486" i="7"/>
  <c r="AD486" i="7"/>
  <c r="AC486" i="7"/>
  <c r="V486" i="7"/>
  <c r="U486" i="7"/>
  <c r="T486" i="7"/>
  <c r="N486" i="7"/>
  <c r="M486" i="7"/>
  <c r="J486" i="7"/>
  <c r="AH485" i="7"/>
  <c r="AE485" i="7"/>
  <c r="AD485" i="7"/>
  <c r="AC485" i="7"/>
  <c r="V485" i="7"/>
  <c r="U485" i="7"/>
  <c r="T485" i="7"/>
  <c r="P485" i="7"/>
  <c r="O485" i="7"/>
  <c r="N485" i="7"/>
  <c r="M485" i="7"/>
  <c r="J485" i="7"/>
  <c r="AH484" i="7"/>
  <c r="AE484" i="7"/>
  <c r="AD484" i="7"/>
  <c r="AC484" i="7"/>
  <c r="V484" i="7"/>
  <c r="U484" i="7"/>
  <c r="T484" i="7"/>
  <c r="N484" i="7"/>
  <c r="M484" i="7"/>
  <c r="J484" i="7"/>
  <c r="P484" i="7" s="1"/>
  <c r="AH483" i="7"/>
  <c r="AE483" i="7"/>
  <c r="AD483" i="7"/>
  <c r="AC483" i="7"/>
  <c r="V483" i="7"/>
  <c r="U483" i="7"/>
  <c r="T483" i="7"/>
  <c r="N483" i="7"/>
  <c r="M483" i="7"/>
  <c r="J483" i="7"/>
  <c r="P483" i="7" s="1"/>
  <c r="AH482" i="7"/>
  <c r="AE482" i="7"/>
  <c r="AD482" i="7"/>
  <c r="AC482" i="7"/>
  <c r="V482" i="7"/>
  <c r="U482" i="7"/>
  <c r="T482" i="7"/>
  <c r="P482" i="7"/>
  <c r="O482" i="7"/>
  <c r="N482" i="7"/>
  <c r="M482" i="7"/>
  <c r="J482" i="7"/>
  <c r="AH481" i="7"/>
  <c r="AE481" i="7"/>
  <c r="AD481" i="7"/>
  <c r="AC481" i="7"/>
  <c r="V481" i="7"/>
  <c r="U481" i="7"/>
  <c r="T481" i="7"/>
  <c r="N481" i="7"/>
  <c r="M481" i="7"/>
  <c r="J481" i="7"/>
  <c r="P481" i="7" s="1"/>
  <c r="AH480" i="7"/>
  <c r="AE480" i="7"/>
  <c r="AD480" i="7"/>
  <c r="AC480" i="7"/>
  <c r="V480" i="7"/>
  <c r="U480" i="7"/>
  <c r="T480" i="7"/>
  <c r="O480" i="7"/>
  <c r="N480" i="7"/>
  <c r="M480" i="7"/>
  <c r="J480" i="7"/>
  <c r="P480" i="7" s="1"/>
  <c r="AH479" i="7"/>
  <c r="AE479" i="7"/>
  <c r="AD479" i="7"/>
  <c r="AC479" i="7"/>
  <c r="V479" i="7"/>
  <c r="U479" i="7"/>
  <c r="T479" i="7"/>
  <c r="O479" i="7"/>
  <c r="N479" i="7"/>
  <c r="M479" i="7"/>
  <c r="J479" i="7"/>
  <c r="P479" i="7" s="1"/>
  <c r="AH478" i="7"/>
  <c r="AE478" i="7"/>
  <c r="AD478" i="7"/>
  <c r="AC478" i="7"/>
  <c r="V478" i="7"/>
  <c r="U478" i="7"/>
  <c r="T478" i="7"/>
  <c r="N478" i="7"/>
  <c r="M478" i="7"/>
  <c r="J478" i="7"/>
  <c r="P478" i="7" s="1"/>
  <c r="AH477" i="7"/>
  <c r="AE477" i="7"/>
  <c r="AD477" i="7"/>
  <c r="AC477" i="7"/>
  <c r="V477" i="7"/>
  <c r="U477" i="7"/>
  <c r="T477" i="7"/>
  <c r="P477" i="7"/>
  <c r="O477" i="7"/>
  <c r="N477" i="7"/>
  <c r="M477" i="7"/>
  <c r="J477" i="7"/>
  <c r="AH476" i="7"/>
  <c r="AE476" i="7"/>
  <c r="AD476" i="7"/>
  <c r="AC476" i="7"/>
  <c r="V476" i="7"/>
  <c r="U476" i="7"/>
  <c r="T476" i="7"/>
  <c r="N476" i="7"/>
  <c r="M476" i="7"/>
  <c r="J476" i="7"/>
  <c r="P476" i="7" s="1"/>
  <c r="AH475" i="7"/>
  <c r="AE475" i="7"/>
  <c r="AD475" i="7"/>
  <c r="AC475" i="7"/>
  <c r="V475" i="7"/>
  <c r="U475" i="7"/>
  <c r="T475" i="7"/>
  <c r="N475" i="7"/>
  <c r="M475" i="7"/>
  <c r="J475" i="7"/>
  <c r="P475" i="7" s="1"/>
  <c r="AH474" i="7"/>
  <c r="AE474" i="7"/>
  <c r="AD474" i="7"/>
  <c r="AC474" i="7"/>
  <c r="V474" i="7"/>
  <c r="U474" i="7"/>
  <c r="T474" i="7"/>
  <c r="P474" i="7"/>
  <c r="N474" i="7"/>
  <c r="M474" i="7"/>
  <c r="J474" i="7"/>
  <c r="O474" i="7" s="1"/>
  <c r="AH473" i="7"/>
  <c r="AE473" i="7"/>
  <c r="AD473" i="7"/>
  <c r="AC473" i="7"/>
  <c r="V473" i="7"/>
  <c r="U473" i="7"/>
  <c r="T473" i="7"/>
  <c r="P473" i="7"/>
  <c r="O473" i="7"/>
  <c r="N473" i="7"/>
  <c r="M473" i="7"/>
  <c r="J473" i="7"/>
  <c r="AH472" i="7"/>
  <c r="AE472" i="7"/>
  <c r="AD472" i="7"/>
  <c r="AC472" i="7"/>
  <c r="V472" i="7"/>
  <c r="U472" i="7"/>
  <c r="T472" i="7"/>
  <c r="O472" i="7"/>
  <c r="N472" i="7"/>
  <c r="M472" i="7"/>
  <c r="J472" i="7"/>
  <c r="P472" i="7" s="1"/>
  <c r="AH471" i="7"/>
  <c r="AE471" i="7"/>
  <c r="AD471" i="7"/>
  <c r="AC471" i="7"/>
  <c r="V471" i="7"/>
  <c r="U471" i="7"/>
  <c r="T471" i="7"/>
  <c r="N471" i="7"/>
  <c r="M471" i="7"/>
  <c r="J471" i="7"/>
  <c r="P471" i="7" s="1"/>
  <c r="AH470" i="7"/>
  <c r="AE470" i="7"/>
  <c r="AD470" i="7"/>
  <c r="AC470" i="7"/>
  <c r="V470" i="7"/>
  <c r="U470" i="7"/>
  <c r="T470" i="7"/>
  <c r="P470" i="7"/>
  <c r="N470" i="7"/>
  <c r="M470" i="7"/>
  <c r="J470" i="7"/>
  <c r="O470" i="7" s="1"/>
  <c r="AH469" i="7"/>
  <c r="AE469" i="7"/>
  <c r="AD469" i="7"/>
  <c r="AC469" i="7"/>
  <c r="V469" i="7"/>
  <c r="U469" i="7"/>
  <c r="T469" i="7"/>
  <c r="P469" i="7"/>
  <c r="O469" i="7"/>
  <c r="N469" i="7"/>
  <c r="M469" i="7"/>
  <c r="J469" i="7"/>
  <c r="AH468" i="7"/>
  <c r="AE468" i="7"/>
  <c r="AD468" i="7"/>
  <c r="AC468" i="7"/>
  <c r="V468" i="7"/>
  <c r="U468" i="7"/>
  <c r="T468" i="7"/>
  <c r="N468" i="7"/>
  <c r="M468" i="7"/>
  <c r="J468" i="7"/>
  <c r="P468" i="7" s="1"/>
  <c r="AH467" i="7"/>
  <c r="AE467" i="7"/>
  <c r="AD467" i="7"/>
  <c r="AC467" i="7"/>
  <c r="V467" i="7"/>
  <c r="U467" i="7"/>
  <c r="T467" i="7"/>
  <c r="O467" i="7"/>
  <c r="N467" i="7"/>
  <c r="M467" i="7"/>
  <c r="J467" i="7"/>
  <c r="P467" i="7" s="1"/>
  <c r="AH466" i="7"/>
  <c r="AE466" i="7"/>
  <c r="AD466" i="7"/>
  <c r="AC466" i="7"/>
  <c r="V466" i="7"/>
  <c r="U466" i="7"/>
  <c r="T466" i="7"/>
  <c r="O466" i="7"/>
  <c r="N466" i="7"/>
  <c r="M466" i="7"/>
  <c r="J466" i="7"/>
  <c r="P466" i="7" s="1"/>
  <c r="AH465" i="7"/>
  <c r="AE465" i="7"/>
  <c r="AD465" i="7"/>
  <c r="AC465" i="7"/>
  <c r="V465" i="7"/>
  <c r="U465" i="7"/>
  <c r="T465" i="7"/>
  <c r="N465" i="7"/>
  <c r="M465" i="7"/>
  <c r="J465" i="7"/>
  <c r="AH464" i="7"/>
  <c r="AE464" i="7"/>
  <c r="AD464" i="7"/>
  <c r="AC464" i="7"/>
  <c r="V464" i="7"/>
  <c r="U464" i="7"/>
  <c r="T464" i="7"/>
  <c r="P464" i="7"/>
  <c r="O464" i="7"/>
  <c r="N464" i="7"/>
  <c r="M464" i="7"/>
  <c r="J464" i="7"/>
  <c r="AH463" i="7"/>
  <c r="AE463" i="7"/>
  <c r="AD463" i="7"/>
  <c r="AC463" i="7"/>
  <c r="V463" i="7"/>
  <c r="U463" i="7"/>
  <c r="T463" i="7"/>
  <c r="P463" i="7"/>
  <c r="N463" i="7"/>
  <c r="M463" i="7"/>
  <c r="J463" i="7"/>
  <c r="O463" i="7" s="1"/>
  <c r="AH462" i="7"/>
  <c r="AE462" i="7"/>
  <c r="AD462" i="7"/>
  <c r="AC462" i="7"/>
  <c r="V462" i="7"/>
  <c r="U462" i="7"/>
  <c r="T462" i="7"/>
  <c r="N462" i="7"/>
  <c r="M462" i="7"/>
  <c r="J462" i="7"/>
  <c r="P462" i="7" s="1"/>
  <c r="AH461" i="7"/>
  <c r="AE461" i="7"/>
  <c r="AD461" i="7"/>
  <c r="AC461" i="7"/>
  <c r="V461" i="7"/>
  <c r="U461" i="7"/>
  <c r="T461" i="7"/>
  <c r="P461" i="7"/>
  <c r="O461" i="7"/>
  <c r="N461" i="7"/>
  <c r="M461" i="7"/>
  <c r="J461" i="7"/>
  <c r="AH460" i="7"/>
  <c r="AE460" i="7"/>
  <c r="AD460" i="7"/>
  <c r="AC460" i="7"/>
  <c r="V460" i="7"/>
  <c r="U460" i="7"/>
  <c r="T460" i="7"/>
  <c r="N460" i="7"/>
  <c r="M460" i="7"/>
  <c r="J460" i="7"/>
  <c r="P460" i="7" s="1"/>
  <c r="AH459" i="7"/>
  <c r="AE459" i="7"/>
  <c r="AD459" i="7"/>
  <c r="AC459" i="7"/>
  <c r="V459" i="7"/>
  <c r="U459" i="7"/>
  <c r="T459" i="7"/>
  <c r="N459" i="7"/>
  <c r="M459" i="7"/>
  <c r="J459" i="7"/>
  <c r="P459" i="7" s="1"/>
  <c r="AH458" i="7"/>
  <c r="AE458" i="7"/>
  <c r="AD458" i="7"/>
  <c r="AC458" i="7"/>
  <c r="V458" i="7"/>
  <c r="U458" i="7"/>
  <c r="T458" i="7"/>
  <c r="P458" i="7"/>
  <c r="N458" i="7"/>
  <c r="M458" i="7"/>
  <c r="J458" i="7"/>
  <c r="O458" i="7" s="1"/>
  <c r="AH457" i="7"/>
  <c r="AE457" i="7"/>
  <c r="AD457" i="7"/>
  <c r="AC457" i="7"/>
  <c r="V457" i="7"/>
  <c r="U457" i="7"/>
  <c r="T457" i="7"/>
  <c r="P457" i="7"/>
  <c r="O457" i="7"/>
  <c r="N457" i="7"/>
  <c r="M457" i="7"/>
  <c r="J457" i="7"/>
  <c r="AH456" i="7"/>
  <c r="AE456" i="7"/>
  <c r="AD456" i="7"/>
  <c r="AC456" i="7"/>
  <c r="V456" i="7"/>
  <c r="U456" i="7"/>
  <c r="T456" i="7"/>
  <c r="O456" i="7"/>
  <c r="N456" i="7"/>
  <c r="M456" i="7"/>
  <c r="J456" i="7"/>
  <c r="P456" i="7" s="1"/>
  <c r="AH455" i="7"/>
  <c r="AE455" i="7"/>
  <c r="AD455" i="7"/>
  <c r="AC455" i="7"/>
  <c r="V455" i="7"/>
  <c r="U455" i="7"/>
  <c r="T455" i="7"/>
  <c r="N455" i="7"/>
  <c r="M455" i="7"/>
  <c r="J455" i="7"/>
  <c r="P455" i="7" s="1"/>
  <c r="AH454" i="7"/>
  <c r="AE454" i="7"/>
  <c r="AD454" i="7"/>
  <c r="AC454" i="7"/>
  <c r="V454" i="7"/>
  <c r="U454" i="7"/>
  <c r="T454" i="7"/>
  <c r="P454" i="7"/>
  <c r="N454" i="7"/>
  <c r="M454" i="7"/>
  <c r="J454" i="7"/>
  <c r="O454" i="7" s="1"/>
  <c r="AH453" i="7"/>
  <c r="AE453" i="7"/>
  <c r="AD453" i="7"/>
  <c r="AC453" i="7"/>
  <c r="V453" i="7"/>
  <c r="U453" i="7"/>
  <c r="T453" i="7"/>
  <c r="P453" i="7"/>
  <c r="O453" i="7"/>
  <c r="N453" i="7"/>
  <c r="M453" i="7"/>
  <c r="J453" i="7"/>
  <c r="AH452" i="7"/>
  <c r="AE452" i="7"/>
  <c r="AD452" i="7"/>
  <c r="AC452" i="7"/>
  <c r="V452" i="7"/>
  <c r="U452" i="7"/>
  <c r="T452" i="7"/>
  <c r="N452" i="7"/>
  <c r="M452" i="7"/>
  <c r="J452" i="7"/>
  <c r="AH451" i="7"/>
  <c r="AE451" i="7"/>
  <c r="AD451" i="7"/>
  <c r="AC451" i="7"/>
  <c r="V451" i="7"/>
  <c r="U451" i="7"/>
  <c r="T451" i="7"/>
  <c r="O451" i="7"/>
  <c r="N451" i="7"/>
  <c r="M451" i="7"/>
  <c r="J451" i="7"/>
  <c r="P451" i="7" s="1"/>
  <c r="AH450" i="7"/>
  <c r="AE450" i="7"/>
  <c r="AD450" i="7"/>
  <c r="AC450" i="7"/>
  <c r="V450" i="7"/>
  <c r="U450" i="7"/>
  <c r="T450" i="7"/>
  <c r="N450" i="7"/>
  <c r="M450" i="7"/>
  <c r="J450" i="7"/>
  <c r="P450" i="7" s="1"/>
  <c r="AH449" i="7"/>
  <c r="AE449" i="7"/>
  <c r="AD449" i="7"/>
  <c r="AC449" i="7"/>
  <c r="V449" i="7"/>
  <c r="U449" i="7"/>
  <c r="T449" i="7"/>
  <c r="N449" i="7"/>
  <c r="M449" i="7"/>
  <c r="J449" i="7"/>
  <c r="AH448" i="7"/>
  <c r="AE448" i="7"/>
  <c r="AD448" i="7"/>
  <c r="AC448" i="7"/>
  <c r="V448" i="7"/>
  <c r="U448" i="7"/>
  <c r="T448" i="7"/>
  <c r="P448" i="7"/>
  <c r="O448" i="7"/>
  <c r="N448" i="7"/>
  <c r="M448" i="7"/>
  <c r="J448" i="7"/>
  <c r="AH447" i="7"/>
  <c r="AE447" i="7"/>
  <c r="AD447" i="7"/>
  <c r="AC447" i="7"/>
  <c r="V447" i="7"/>
  <c r="U447" i="7"/>
  <c r="T447" i="7"/>
  <c r="P447" i="7"/>
  <c r="O447" i="7"/>
  <c r="N447" i="7"/>
  <c r="M447" i="7"/>
  <c r="J447" i="7"/>
  <c r="AH446" i="7"/>
  <c r="AE446" i="7"/>
  <c r="AD446" i="7"/>
  <c r="AC446" i="7"/>
  <c r="V446" i="7"/>
  <c r="U446" i="7"/>
  <c r="T446" i="7"/>
  <c r="N446" i="7"/>
  <c r="M446" i="7"/>
  <c r="J446" i="7"/>
  <c r="AH445" i="7"/>
  <c r="AE445" i="7"/>
  <c r="AD445" i="7"/>
  <c r="AC445" i="7"/>
  <c r="V445" i="7"/>
  <c r="U445" i="7"/>
  <c r="T445" i="7"/>
  <c r="P445" i="7"/>
  <c r="O445" i="7"/>
  <c r="N445" i="7"/>
  <c r="M445" i="7"/>
  <c r="J445" i="7"/>
  <c r="AH444" i="7"/>
  <c r="AE444" i="7"/>
  <c r="AD444" i="7"/>
  <c r="AC444" i="7"/>
  <c r="V444" i="7"/>
  <c r="U444" i="7"/>
  <c r="T444" i="7"/>
  <c r="N444" i="7"/>
  <c r="M444" i="7"/>
  <c r="J444" i="7"/>
  <c r="P444" i="7" s="1"/>
  <c r="AH443" i="7"/>
  <c r="AE443" i="7"/>
  <c r="AD443" i="7"/>
  <c r="AC443" i="7"/>
  <c r="V443" i="7"/>
  <c r="U443" i="7"/>
  <c r="T443" i="7"/>
  <c r="N443" i="7"/>
  <c r="M443" i="7"/>
  <c r="J443" i="7"/>
  <c r="AH442" i="7"/>
  <c r="AE442" i="7"/>
  <c r="AD442" i="7"/>
  <c r="AC442" i="7"/>
  <c r="V442" i="7"/>
  <c r="U442" i="7"/>
  <c r="T442" i="7"/>
  <c r="P442" i="7"/>
  <c r="O442" i="7"/>
  <c r="N442" i="7"/>
  <c r="M442" i="7"/>
  <c r="J442" i="7"/>
  <c r="AH441" i="7"/>
  <c r="AE441" i="7"/>
  <c r="AD441" i="7"/>
  <c r="AC441" i="7"/>
  <c r="V441" i="7"/>
  <c r="U441" i="7"/>
  <c r="T441" i="7"/>
  <c r="N441" i="7"/>
  <c r="M441" i="7"/>
  <c r="J441" i="7"/>
  <c r="O441" i="7" s="1"/>
  <c r="AH440" i="7"/>
  <c r="AE440" i="7"/>
  <c r="AD440" i="7"/>
  <c r="AC440" i="7"/>
  <c r="V440" i="7"/>
  <c r="U440" i="7"/>
  <c r="T440" i="7"/>
  <c r="P440" i="7"/>
  <c r="O440" i="7"/>
  <c r="N440" i="7"/>
  <c r="M440" i="7"/>
  <c r="J440" i="7"/>
  <c r="AH439" i="7"/>
  <c r="AE439" i="7"/>
  <c r="AD439" i="7"/>
  <c r="AC439" i="7"/>
  <c r="V439" i="7"/>
  <c r="U439" i="7"/>
  <c r="T439" i="7"/>
  <c r="P439" i="7"/>
  <c r="N439" i="7"/>
  <c r="M439" i="7"/>
  <c r="J439" i="7"/>
  <c r="O439" i="7" s="1"/>
  <c r="AH438" i="7"/>
  <c r="AE438" i="7"/>
  <c r="AD438" i="7"/>
  <c r="AC438" i="7"/>
  <c r="V438" i="7"/>
  <c r="U438" i="7"/>
  <c r="T438" i="7"/>
  <c r="N438" i="7"/>
  <c r="M438" i="7"/>
  <c r="J438" i="7"/>
  <c r="O438" i="7" s="1"/>
  <c r="AH437" i="7"/>
  <c r="AE437" i="7"/>
  <c r="AD437" i="7"/>
  <c r="AC437" i="7"/>
  <c r="V437" i="7"/>
  <c r="U437" i="7"/>
  <c r="T437" i="7"/>
  <c r="P437" i="7"/>
  <c r="O437" i="7"/>
  <c r="N437" i="7"/>
  <c r="M437" i="7"/>
  <c r="J437" i="7"/>
  <c r="AH436" i="7"/>
  <c r="AE436" i="7"/>
  <c r="AD436" i="7"/>
  <c r="AC436" i="7"/>
  <c r="V436" i="7"/>
  <c r="U436" i="7"/>
  <c r="T436" i="7"/>
  <c r="N436" i="7"/>
  <c r="M436" i="7"/>
  <c r="J436" i="7"/>
  <c r="P436" i="7" s="1"/>
  <c r="AH435" i="7"/>
  <c r="AE435" i="7"/>
  <c r="AD435" i="7"/>
  <c r="AC435" i="7"/>
  <c r="V435" i="7"/>
  <c r="U435" i="7"/>
  <c r="T435" i="7"/>
  <c r="N435" i="7"/>
  <c r="M435" i="7"/>
  <c r="J435" i="7"/>
  <c r="P435" i="7" s="1"/>
  <c r="AH434" i="7"/>
  <c r="AE434" i="7"/>
  <c r="AD434" i="7"/>
  <c r="AC434" i="7"/>
  <c r="V434" i="7"/>
  <c r="U434" i="7"/>
  <c r="T434" i="7"/>
  <c r="N434" i="7"/>
  <c r="M434" i="7"/>
  <c r="J434" i="7"/>
  <c r="AH433" i="7"/>
  <c r="AE433" i="7"/>
  <c r="AD433" i="7"/>
  <c r="AC433" i="7"/>
  <c r="V433" i="7"/>
  <c r="U433" i="7"/>
  <c r="T433" i="7"/>
  <c r="N433" i="7"/>
  <c r="M433" i="7"/>
  <c r="J433" i="7"/>
  <c r="P433" i="7" s="1"/>
  <c r="AH432" i="7"/>
  <c r="AE432" i="7"/>
  <c r="AD432" i="7"/>
  <c r="AC432" i="7"/>
  <c r="V432" i="7"/>
  <c r="U432" i="7"/>
  <c r="T432" i="7"/>
  <c r="P432" i="7"/>
  <c r="O432" i="7"/>
  <c r="N432" i="7"/>
  <c r="M432" i="7"/>
  <c r="J432" i="7"/>
  <c r="AH431" i="7"/>
  <c r="AE431" i="7"/>
  <c r="AD431" i="7"/>
  <c r="AC431" i="7"/>
  <c r="V431" i="7"/>
  <c r="U431" i="7"/>
  <c r="T431" i="7"/>
  <c r="P431" i="7"/>
  <c r="N431" i="7"/>
  <c r="M431" i="7"/>
  <c r="J431" i="7"/>
  <c r="O431" i="7" s="1"/>
  <c r="AH430" i="7"/>
  <c r="AE430" i="7"/>
  <c r="AD430" i="7"/>
  <c r="AC430" i="7"/>
  <c r="V430" i="7"/>
  <c r="U430" i="7"/>
  <c r="T430" i="7"/>
  <c r="P430" i="7"/>
  <c r="O430" i="7"/>
  <c r="N430" i="7"/>
  <c r="M430" i="7"/>
  <c r="J430" i="7"/>
  <c r="AH429" i="7"/>
  <c r="AE429" i="7"/>
  <c r="AD429" i="7"/>
  <c r="AC429" i="7"/>
  <c r="V429" i="7"/>
  <c r="U429" i="7"/>
  <c r="T429" i="7"/>
  <c r="P429" i="7"/>
  <c r="O429" i="7"/>
  <c r="N429" i="7"/>
  <c r="M429" i="7"/>
  <c r="J429" i="7"/>
  <c r="AH428" i="7"/>
  <c r="AE428" i="7"/>
  <c r="AD428" i="7"/>
  <c r="AC428" i="7"/>
  <c r="V428" i="7"/>
  <c r="U428" i="7"/>
  <c r="T428" i="7"/>
  <c r="N428" i="7"/>
  <c r="M428" i="7"/>
  <c r="J428" i="7"/>
  <c r="P428" i="7" s="1"/>
  <c r="AH427" i="7"/>
  <c r="AE427" i="7"/>
  <c r="AD427" i="7"/>
  <c r="AC427" i="7"/>
  <c r="V427" i="7"/>
  <c r="U427" i="7"/>
  <c r="T427" i="7"/>
  <c r="N427" i="7"/>
  <c r="M427" i="7"/>
  <c r="J427" i="7"/>
  <c r="P427" i="7" s="1"/>
  <c r="AH426" i="7"/>
  <c r="AE426" i="7"/>
  <c r="AD426" i="7"/>
  <c r="AC426" i="7"/>
  <c r="V426" i="7"/>
  <c r="U426" i="7"/>
  <c r="T426" i="7"/>
  <c r="P426" i="7"/>
  <c r="N426" i="7"/>
  <c r="M426" i="7"/>
  <c r="J426" i="7"/>
  <c r="O426" i="7" s="1"/>
  <c r="AH425" i="7"/>
  <c r="AE425" i="7"/>
  <c r="AD425" i="7"/>
  <c r="AC425" i="7"/>
  <c r="V425" i="7"/>
  <c r="U425" i="7"/>
  <c r="T425" i="7"/>
  <c r="P425" i="7"/>
  <c r="N425" i="7"/>
  <c r="M425" i="7"/>
  <c r="J425" i="7"/>
  <c r="O425" i="7" s="1"/>
  <c r="AH424" i="7"/>
  <c r="AE424" i="7"/>
  <c r="AD424" i="7"/>
  <c r="AC424" i="7"/>
  <c r="V424" i="7"/>
  <c r="U424" i="7"/>
  <c r="T424" i="7"/>
  <c r="P424" i="7"/>
  <c r="O424" i="7"/>
  <c r="N424" i="7"/>
  <c r="M424" i="7"/>
  <c r="J424" i="7"/>
  <c r="AH423" i="7"/>
  <c r="AE423" i="7"/>
  <c r="AD423" i="7"/>
  <c r="AC423" i="7"/>
  <c r="V423" i="7"/>
  <c r="U423" i="7"/>
  <c r="T423" i="7"/>
  <c r="N423" i="7"/>
  <c r="M423" i="7"/>
  <c r="J423" i="7"/>
  <c r="P423" i="7" s="1"/>
  <c r="AH422" i="7"/>
  <c r="AE422" i="7"/>
  <c r="AD422" i="7"/>
  <c r="AC422" i="7"/>
  <c r="V422" i="7"/>
  <c r="U422" i="7"/>
  <c r="T422" i="7"/>
  <c r="O422" i="7"/>
  <c r="N422" i="7"/>
  <c r="M422" i="7"/>
  <c r="J422" i="7"/>
  <c r="P422" i="7" s="1"/>
  <c r="AH421" i="7"/>
  <c r="AE421" i="7"/>
  <c r="AD421" i="7"/>
  <c r="AC421" i="7"/>
  <c r="V421" i="7"/>
  <c r="U421" i="7"/>
  <c r="T421" i="7"/>
  <c r="N421" i="7"/>
  <c r="M421" i="7"/>
  <c r="J421" i="7"/>
  <c r="P421" i="7" s="1"/>
  <c r="AH420" i="7"/>
  <c r="AE420" i="7"/>
  <c r="AD420" i="7"/>
  <c r="AC420" i="7"/>
  <c r="V420" i="7"/>
  <c r="U420" i="7"/>
  <c r="T420" i="7"/>
  <c r="N420" i="7"/>
  <c r="M420" i="7"/>
  <c r="J420" i="7"/>
  <c r="P420" i="7" s="1"/>
  <c r="AH419" i="7"/>
  <c r="AE419" i="7"/>
  <c r="AD419" i="7"/>
  <c r="AC419" i="7"/>
  <c r="V419" i="7"/>
  <c r="U419" i="7"/>
  <c r="T419" i="7"/>
  <c r="O419" i="7"/>
  <c r="N419" i="7"/>
  <c r="M419" i="7"/>
  <c r="J419" i="7"/>
  <c r="P419" i="7" s="1"/>
  <c r="AH418" i="7"/>
  <c r="AE418" i="7"/>
  <c r="AD418" i="7"/>
  <c r="AC418" i="7"/>
  <c r="V418" i="7"/>
  <c r="U418" i="7"/>
  <c r="T418" i="7"/>
  <c r="N418" i="7"/>
  <c r="M418" i="7"/>
  <c r="J418" i="7"/>
  <c r="AH417" i="7"/>
  <c r="AE417" i="7"/>
  <c r="AD417" i="7"/>
  <c r="AC417" i="7"/>
  <c r="V417" i="7"/>
  <c r="U417" i="7"/>
  <c r="T417" i="7"/>
  <c r="N417" i="7"/>
  <c r="M417" i="7"/>
  <c r="J417" i="7"/>
  <c r="P417" i="7" s="1"/>
  <c r="AH416" i="7"/>
  <c r="AE416" i="7"/>
  <c r="AD416" i="7"/>
  <c r="AC416" i="7"/>
  <c r="V416" i="7"/>
  <c r="U416" i="7"/>
  <c r="T416" i="7"/>
  <c r="P416" i="7"/>
  <c r="N416" i="7"/>
  <c r="M416" i="7"/>
  <c r="J416" i="7"/>
  <c r="O416" i="7" s="1"/>
  <c r="AH415" i="7"/>
  <c r="AE415" i="7"/>
  <c r="AD415" i="7"/>
  <c r="AC415" i="7"/>
  <c r="V415" i="7"/>
  <c r="U415" i="7"/>
  <c r="T415" i="7"/>
  <c r="P415" i="7"/>
  <c r="N415" i="7"/>
  <c r="M415" i="7"/>
  <c r="J415" i="7"/>
  <c r="O415" i="7" s="1"/>
  <c r="AH414" i="7"/>
  <c r="AE414" i="7"/>
  <c r="AD414" i="7"/>
  <c r="AC414" i="7"/>
  <c r="V414" i="7"/>
  <c r="U414" i="7"/>
  <c r="T414" i="7"/>
  <c r="P414" i="7"/>
  <c r="O414" i="7"/>
  <c r="N414" i="7"/>
  <c r="M414" i="7"/>
  <c r="J414" i="7"/>
  <c r="AH413" i="7"/>
  <c r="AE413" i="7"/>
  <c r="AD413" i="7"/>
  <c r="AC413" i="7"/>
  <c r="V413" i="7"/>
  <c r="U413" i="7"/>
  <c r="T413" i="7"/>
  <c r="P413" i="7"/>
  <c r="N413" i="7"/>
  <c r="M413" i="7"/>
  <c r="J413" i="7"/>
  <c r="O413" i="7" s="1"/>
  <c r="AH412" i="7"/>
  <c r="AE412" i="7"/>
  <c r="AD412" i="7"/>
  <c r="AC412" i="7"/>
  <c r="V412" i="7"/>
  <c r="U412" i="7"/>
  <c r="T412" i="7"/>
  <c r="O412" i="7"/>
  <c r="N412" i="7"/>
  <c r="M412" i="7"/>
  <c r="J412" i="7"/>
  <c r="P412" i="7" s="1"/>
  <c r="AH411" i="7"/>
  <c r="AE411" i="7"/>
  <c r="AD411" i="7"/>
  <c r="AC411" i="7"/>
  <c r="V411" i="7"/>
  <c r="U411" i="7"/>
  <c r="T411" i="7"/>
  <c r="N411" i="7"/>
  <c r="M411" i="7"/>
  <c r="J411" i="7"/>
  <c r="P411" i="7" s="1"/>
  <c r="AH410" i="7"/>
  <c r="AE410" i="7"/>
  <c r="AD410" i="7"/>
  <c r="AC410" i="7"/>
  <c r="V410" i="7"/>
  <c r="U410" i="7"/>
  <c r="T410" i="7"/>
  <c r="P410" i="7"/>
  <c r="N410" i="7"/>
  <c r="M410" i="7"/>
  <c r="J410" i="7"/>
  <c r="O410" i="7" s="1"/>
  <c r="AH409" i="7"/>
  <c r="AE409" i="7"/>
  <c r="AD409" i="7"/>
  <c r="AC409" i="7"/>
  <c r="V409" i="7"/>
  <c r="U409" i="7"/>
  <c r="T409" i="7"/>
  <c r="P409" i="7"/>
  <c r="N409" i="7"/>
  <c r="M409" i="7"/>
  <c r="J409" i="7"/>
  <c r="O409" i="7" s="1"/>
  <c r="AH408" i="7"/>
  <c r="AE408" i="7"/>
  <c r="AD408" i="7"/>
  <c r="AC408" i="7"/>
  <c r="V408" i="7"/>
  <c r="U408" i="7"/>
  <c r="T408" i="7"/>
  <c r="N408" i="7"/>
  <c r="M408" i="7"/>
  <c r="J408" i="7"/>
  <c r="P408" i="7" s="1"/>
  <c r="AH407" i="7"/>
  <c r="AE407" i="7"/>
  <c r="AD407" i="7"/>
  <c r="AC407" i="7"/>
  <c r="V407" i="7"/>
  <c r="U407" i="7"/>
  <c r="T407" i="7"/>
  <c r="N407" i="7"/>
  <c r="M407" i="7"/>
  <c r="J407" i="7"/>
  <c r="P407" i="7" s="1"/>
  <c r="AH406" i="7"/>
  <c r="AE406" i="7"/>
  <c r="AD406" i="7"/>
  <c r="AC406" i="7"/>
  <c r="V406" i="7"/>
  <c r="U406" i="7"/>
  <c r="T406" i="7"/>
  <c r="O406" i="7"/>
  <c r="N406" i="7"/>
  <c r="M406" i="7"/>
  <c r="J406" i="7"/>
  <c r="P406" i="7" s="1"/>
  <c r="AH405" i="7"/>
  <c r="AE405" i="7"/>
  <c r="AD405" i="7"/>
  <c r="AC405" i="7"/>
  <c r="V405" i="7"/>
  <c r="U405" i="7"/>
  <c r="T405" i="7"/>
  <c r="N405" i="7"/>
  <c r="M405" i="7"/>
  <c r="J405" i="7"/>
  <c r="P405" i="7" s="1"/>
  <c r="AH404" i="7"/>
  <c r="AE404" i="7"/>
  <c r="AD404" i="7"/>
  <c r="AC404" i="7"/>
  <c r="V404" i="7"/>
  <c r="U404" i="7"/>
  <c r="T404" i="7"/>
  <c r="N404" i="7"/>
  <c r="M404" i="7"/>
  <c r="J404" i="7"/>
  <c r="P404" i="7" s="1"/>
  <c r="AH403" i="7"/>
  <c r="AE403" i="7"/>
  <c r="AD403" i="7"/>
  <c r="AC403" i="7"/>
  <c r="V403" i="7"/>
  <c r="U403" i="7"/>
  <c r="T403" i="7"/>
  <c r="O403" i="7"/>
  <c r="N403" i="7"/>
  <c r="M403" i="7"/>
  <c r="J403" i="7"/>
  <c r="P403" i="7" s="1"/>
  <c r="AH402" i="7"/>
  <c r="AE402" i="7"/>
  <c r="AD402" i="7"/>
  <c r="AC402" i="7"/>
  <c r="V402" i="7"/>
  <c r="U402" i="7"/>
  <c r="T402" i="7"/>
  <c r="N402" i="7"/>
  <c r="M402" i="7"/>
  <c r="J402" i="7"/>
  <c r="AH401" i="7"/>
  <c r="AE401" i="7"/>
  <c r="AD401" i="7"/>
  <c r="AC401" i="7"/>
  <c r="V401" i="7"/>
  <c r="U401" i="7"/>
  <c r="T401" i="7"/>
  <c r="N401" i="7"/>
  <c r="M401" i="7"/>
  <c r="J401" i="7"/>
  <c r="P401" i="7" s="1"/>
  <c r="AH400" i="7"/>
  <c r="AE400" i="7"/>
  <c r="AD400" i="7"/>
  <c r="AC400" i="7"/>
  <c r="V400" i="7"/>
  <c r="U400" i="7"/>
  <c r="T400" i="7"/>
  <c r="P400" i="7"/>
  <c r="N400" i="7"/>
  <c r="M400" i="7"/>
  <c r="J400" i="7"/>
  <c r="O400" i="7" s="1"/>
  <c r="AH399" i="7"/>
  <c r="AE399" i="7"/>
  <c r="AD399" i="7"/>
  <c r="AC399" i="7"/>
  <c r="V399" i="7"/>
  <c r="U399" i="7"/>
  <c r="T399" i="7"/>
  <c r="P399" i="7"/>
  <c r="N399" i="7"/>
  <c r="M399" i="7"/>
  <c r="J399" i="7"/>
  <c r="O399" i="7" s="1"/>
  <c r="AH398" i="7"/>
  <c r="AE398" i="7"/>
  <c r="AD398" i="7"/>
  <c r="AC398" i="7"/>
  <c r="V398" i="7"/>
  <c r="U398" i="7"/>
  <c r="T398" i="7"/>
  <c r="P398" i="7"/>
  <c r="N398" i="7"/>
  <c r="M398" i="7"/>
  <c r="J398" i="7"/>
  <c r="O398" i="7" s="1"/>
  <c r="AH397" i="7"/>
  <c r="AE397" i="7"/>
  <c r="AD397" i="7"/>
  <c r="AC397" i="7"/>
  <c r="V397" i="7"/>
  <c r="U397" i="7"/>
  <c r="T397" i="7"/>
  <c r="P397" i="7"/>
  <c r="N397" i="7"/>
  <c r="M397" i="7"/>
  <c r="J397" i="7"/>
  <c r="O397" i="7" s="1"/>
  <c r="AH396" i="7"/>
  <c r="AE396" i="7"/>
  <c r="AD396" i="7"/>
  <c r="AC396" i="7"/>
  <c r="V396" i="7"/>
  <c r="U396" i="7"/>
  <c r="T396" i="7"/>
  <c r="O396" i="7"/>
  <c r="N396" i="7"/>
  <c r="M396" i="7"/>
  <c r="J396" i="7"/>
  <c r="P396" i="7" s="1"/>
  <c r="AH395" i="7"/>
  <c r="AE395" i="7"/>
  <c r="AD395" i="7"/>
  <c r="AC395" i="7"/>
  <c r="V395" i="7"/>
  <c r="U395" i="7"/>
  <c r="T395" i="7"/>
  <c r="N395" i="7"/>
  <c r="M395" i="7"/>
  <c r="J395" i="7"/>
  <c r="P395" i="7" s="1"/>
  <c r="AH394" i="7"/>
  <c r="AE394" i="7"/>
  <c r="AD394" i="7"/>
  <c r="AC394" i="7"/>
  <c r="V394" i="7"/>
  <c r="U394" i="7"/>
  <c r="T394" i="7"/>
  <c r="N394" i="7"/>
  <c r="M394" i="7"/>
  <c r="J394" i="7"/>
  <c r="P394" i="7" s="1"/>
  <c r="AH393" i="7"/>
  <c r="AE393" i="7"/>
  <c r="AD393" i="7"/>
  <c r="AC393" i="7"/>
  <c r="V393" i="7"/>
  <c r="U393" i="7"/>
  <c r="T393" i="7"/>
  <c r="P393" i="7"/>
  <c r="N393" i="7"/>
  <c r="M393" i="7"/>
  <c r="J393" i="7"/>
  <c r="O393" i="7" s="1"/>
  <c r="AH392" i="7"/>
  <c r="AE392" i="7"/>
  <c r="AD392" i="7"/>
  <c r="AC392" i="7"/>
  <c r="V392" i="7"/>
  <c r="U392" i="7"/>
  <c r="T392" i="7"/>
  <c r="N392" i="7"/>
  <c r="M392" i="7"/>
  <c r="J392" i="7"/>
  <c r="P392" i="7" s="1"/>
  <c r="AH391" i="7"/>
  <c r="AE391" i="7"/>
  <c r="AD391" i="7"/>
  <c r="AC391" i="7"/>
  <c r="V391" i="7"/>
  <c r="U391" i="7"/>
  <c r="T391" i="7"/>
  <c r="N391" i="7"/>
  <c r="M391" i="7"/>
  <c r="J391" i="7"/>
  <c r="P391" i="7" s="1"/>
  <c r="AH390" i="7"/>
  <c r="AE390" i="7"/>
  <c r="AD390" i="7"/>
  <c r="AC390" i="7"/>
  <c r="V390" i="7"/>
  <c r="U390" i="7"/>
  <c r="T390" i="7"/>
  <c r="N390" i="7"/>
  <c r="M390" i="7"/>
  <c r="J390" i="7"/>
  <c r="P390" i="7" s="1"/>
  <c r="AH389" i="7"/>
  <c r="AE389" i="7"/>
  <c r="AD389" i="7"/>
  <c r="AC389" i="7"/>
  <c r="V389" i="7"/>
  <c r="U389" i="7"/>
  <c r="T389" i="7"/>
  <c r="N389" i="7"/>
  <c r="M389" i="7"/>
  <c r="J389" i="7"/>
  <c r="P389" i="7" s="1"/>
  <c r="AH388" i="7"/>
  <c r="AE388" i="7"/>
  <c r="AD388" i="7"/>
  <c r="AC388" i="7"/>
  <c r="V388" i="7"/>
  <c r="U388" i="7"/>
  <c r="T388" i="7"/>
  <c r="N388" i="7"/>
  <c r="M388" i="7"/>
  <c r="J388" i="7"/>
  <c r="P388" i="7" s="1"/>
  <c r="AH387" i="7"/>
  <c r="AE387" i="7"/>
  <c r="AD387" i="7"/>
  <c r="AC387" i="7"/>
  <c r="V387" i="7"/>
  <c r="U387" i="7"/>
  <c r="T387" i="7"/>
  <c r="O387" i="7"/>
  <c r="N387" i="7"/>
  <c r="M387" i="7"/>
  <c r="J387" i="7"/>
  <c r="P387" i="7" s="1"/>
  <c r="AH386" i="7"/>
  <c r="AE386" i="7"/>
  <c r="AD386" i="7"/>
  <c r="AC386" i="7"/>
  <c r="V386" i="7"/>
  <c r="U386" i="7"/>
  <c r="T386" i="7"/>
  <c r="N386" i="7"/>
  <c r="M386" i="7"/>
  <c r="J386" i="7"/>
  <c r="AH385" i="7"/>
  <c r="AE385" i="7"/>
  <c r="AD385" i="7"/>
  <c r="AC385" i="7"/>
  <c r="V385" i="7"/>
  <c r="U385" i="7"/>
  <c r="T385" i="7"/>
  <c r="N385" i="7"/>
  <c r="M385" i="7"/>
  <c r="J385" i="7"/>
  <c r="P385" i="7" s="1"/>
  <c r="AH384" i="7"/>
  <c r="AE384" i="7"/>
  <c r="AD384" i="7"/>
  <c r="AC384" i="7"/>
  <c r="V384" i="7"/>
  <c r="U384" i="7"/>
  <c r="T384" i="7"/>
  <c r="P384" i="7"/>
  <c r="N384" i="7"/>
  <c r="M384" i="7"/>
  <c r="J384" i="7"/>
  <c r="O384" i="7" s="1"/>
  <c r="AH383" i="7"/>
  <c r="AE383" i="7"/>
  <c r="AD383" i="7"/>
  <c r="AC383" i="7"/>
  <c r="V383" i="7"/>
  <c r="U383" i="7"/>
  <c r="T383" i="7"/>
  <c r="P383" i="7"/>
  <c r="N383" i="7"/>
  <c r="M383" i="7"/>
  <c r="J383" i="7"/>
  <c r="O383" i="7" s="1"/>
  <c r="AH382" i="7"/>
  <c r="AE382" i="7"/>
  <c r="AD382" i="7"/>
  <c r="AC382" i="7"/>
  <c r="V382" i="7"/>
  <c r="U382" i="7"/>
  <c r="T382" i="7"/>
  <c r="P382" i="7"/>
  <c r="N382" i="7"/>
  <c r="M382" i="7"/>
  <c r="J382" i="7"/>
  <c r="O382" i="7" s="1"/>
  <c r="AH381" i="7"/>
  <c r="AE381" i="7"/>
  <c r="AD381" i="7"/>
  <c r="AC381" i="7"/>
  <c r="V381" i="7"/>
  <c r="U381" i="7"/>
  <c r="T381" i="7"/>
  <c r="N381" i="7"/>
  <c r="M381" i="7"/>
  <c r="J381" i="7"/>
  <c r="O381" i="7" s="1"/>
  <c r="AH380" i="7"/>
  <c r="AE380" i="7"/>
  <c r="AD380" i="7"/>
  <c r="AC380" i="7"/>
  <c r="V380" i="7"/>
  <c r="U380" i="7"/>
  <c r="T380" i="7"/>
  <c r="P380" i="7"/>
  <c r="O380" i="7"/>
  <c r="N380" i="7"/>
  <c r="M380" i="7"/>
  <c r="J380" i="7"/>
  <c r="AH379" i="7"/>
  <c r="AE379" i="7"/>
  <c r="AD379" i="7"/>
  <c r="AC379" i="7"/>
  <c r="V379" i="7"/>
  <c r="U379" i="7"/>
  <c r="T379" i="7"/>
  <c r="N379" i="7"/>
  <c r="M379" i="7"/>
  <c r="J379" i="7"/>
  <c r="P379" i="7" s="1"/>
  <c r="AH378" i="7"/>
  <c r="AE378" i="7"/>
  <c r="AD378" i="7"/>
  <c r="AC378" i="7"/>
  <c r="V378" i="7"/>
  <c r="U378" i="7"/>
  <c r="T378" i="7"/>
  <c r="N378" i="7"/>
  <c r="M378" i="7"/>
  <c r="J378" i="7"/>
  <c r="P378" i="7" s="1"/>
  <c r="AH377" i="7"/>
  <c r="AE377" i="7"/>
  <c r="AD377" i="7"/>
  <c r="AC377" i="7"/>
  <c r="V377" i="7"/>
  <c r="U377" i="7"/>
  <c r="T377" i="7"/>
  <c r="P377" i="7"/>
  <c r="O377" i="7"/>
  <c r="N377" i="7"/>
  <c r="M377" i="7"/>
  <c r="J377" i="7"/>
  <c r="AH376" i="7"/>
  <c r="AE376" i="7"/>
  <c r="AD376" i="7"/>
  <c r="AC376" i="7"/>
  <c r="V376" i="7"/>
  <c r="U376" i="7"/>
  <c r="T376" i="7"/>
  <c r="N376" i="7"/>
  <c r="M376" i="7"/>
  <c r="J376" i="7"/>
  <c r="P376" i="7" s="1"/>
  <c r="AH375" i="7"/>
  <c r="AE375" i="7"/>
  <c r="AD375" i="7"/>
  <c r="AC375" i="7"/>
  <c r="V375" i="7"/>
  <c r="U375" i="7"/>
  <c r="T375" i="7"/>
  <c r="O375" i="7"/>
  <c r="N375" i="7"/>
  <c r="M375" i="7"/>
  <c r="J375" i="7"/>
  <c r="P375" i="7" s="1"/>
  <c r="AH374" i="7"/>
  <c r="AE374" i="7"/>
  <c r="AD374" i="7"/>
  <c r="AC374" i="7"/>
  <c r="V374" i="7"/>
  <c r="U374" i="7"/>
  <c r="T374" i="7"/>
  <c r="N374" i="7"/>
  <c r="M374" i="7"/>
  <c r="J374" i="7"/>
  <c r="P374" i="7" s="1"/>
  <c r="AH373" i="7"/>
  <c r="AE373" i="7"/>
  <c r="AD373" i="7"/>
  <c r="AC373" i="7"/>
  <c r="V373" i="7"/>
  <c r="U373" i="7"/>
  <c r="T373" i="7"/>
  <c r="N373" i="7"/>
  <c r="M373" i="7"/>
  <c r="J373" i="7"/>
  <c r="P373" i="7" s="1"/>
  <c r="AH372" i="7"/>
  <c r="AE372" i="7"/>
  <c r="AD372" i="7"/>
  <c r="AC372" i="7"/>
  <c r="V372" i="7"/>
  <c r="U372" i="7"/>
  <c r="T372" i="7"/>
  <c r="P372" i="7"/>
  <c r="O372" i="7"/>
  <c r="N372" i="7"/>
  <c r="M372" i="7"/>
  <c r="J372" i="7"/>
  <c r="AH371" i="7"/>
  <c r="AE371" i="7"/>
  <c r="AD371" i="7"/>
  <c r="AC371" i="7"/>
  <c r="V371" i="7"/>
  <c r="U371" i="7"/>
  <c r="T371" i="7"/>
  <c r="O371" i="7"/>
  <c r="N371" i="7"/>
  <c r="M371" i="7"/>
  <c r="J371" i="7"/>
  <c r="P371" i="7" s="1"/>
  <c r="AH370" i="7"/>
  <c r="AE370" i="7"/>
  <c r="AD370" i="7"/>
  <c r="AC370" i="7"/>
  <c r="V370" i="7"/>
  <c r="U370" i="7"/>
  <c r="T370" i="7"/>
  <c r="N370" i="7"/>
  <c r="M370" i="7"/>
  <c r="J370" i="7"/>
  <c r="AH369" i="7"/>
  <c r="AE369" i="7"/>
  <c r="AD369" i="7"/>
  <c r="AC369" i="7"/>
  <c r="V369" i="7"/>
  <c r="U369" i="7"/>
  <c r="T369" i="7"/>
  <c r="N369" i="7"/>
  <c r="M369" i="7"/>
  <c r="J369" i="7"/>
  <c r="P369" i="7" s="1"/>
  <c r="AH368" i="7"/>
  <c r="AE368" i="7"/>
  <c r="AD368" i="7"/>
  <c r="AC368" i="7"/>
  <c r="V368" i="7"/>
  <c r="U368" i="7"/>
  <c r="T368" i="7"/>
  <c r="P368" i="7"/>
  <c r="N368" i="7"/>
  <c r="M368" i="7"/>
  <c r="J368" i="7"/>
  <c r="O368" i="7" s="1"/>
  <c r="AH367" i="7"/>
  <c r="AE367" i="7"/>
  <c r="AD367" i="7"/>
  <c r="AC367" i="7"/>
  <c r="V367" i="7"/>
  <c r="U367" i="7"/>
  <c r="T367" i="7"/>
  <c r="P367" i="7"/>
  <c r="N367" i="7"/>
  <c r="M367" i="7"/>
  <c r="J367" i="7"/>
  <c r="O367" i="7" s="1"/>
  <c r="AH366" i="7"/>
  <c r="AE366" i="7"/>
  <c r="AD366" i="7"/>
  <c r="AC366" i="7"/>
  <c r="V366" i="7"/>
  <c r="U366" i="7"/>
  <c r="T366" i="7"/>
  <c r="P366" i="7"/>
  <c r="N366" i="7"/>
  <c r="M366" i="7"/>
  <c r="J366" i="7"/>
  <c r="O366" i="7" s="1"/>
  <c r="AH365" i="7"/>
  <c r="AE365" i="7"/>
  <c r="AD365" i="7"/>
  <c r="AC365" i="7"/>
  <c r="V365" i="7"/>
  <c r="U365" i="7"/>
  <c r="T365" i="7"/>
  <c r="N365" i="7"/>
  <c r="M365" i="7"/>
  <c r="J365" i="7"/>
  <c r="O365" i="7" s="1"/>
  <c r="AH364" i="7"/>
  <c r="AE364" i="7"/>
  <c r="AD364" i="7"/>
  <c r="AC364" i="7"/>
  <c r="V364" i="7"/>
  <c r="U364" i="7"/>
  <c r="T364" i="7"/>
  <c r="N364" i="7"/>
  <c r="M364" i="7"/>
  <c r="J364" i="7"/>
  <c r="P364" i="7" s="1"/>
  <c r="AH363" i="7"/>
  <c r="AE363" i="7"/>
  <c r="AD363" i="7"/>
  <c r="AC363" i="7"/>
  <c r="V363" i="7"/>
  <c r="U363" i="7"/>
  <c r="T363" i="7"/>
  <c r="N363" i="7"/>
  <c r="M363" i="7"/>
  <c r="J363" i="7"/>
  <c r="P363" i="7" s="1"/>
  <c r="AH362" i="7"/>
  <c r="AE362" i="7"/>
  <c r="AD362" i="7"/>
  <c r="AC362" i="7"/>
  <c r="V362" i="7"/>
  <c r="U362" i="7"/>
  <c r="T362" i="7"/>
  <c r="N362" i="7"/>
  <c r="M362" i="7"/>
  <c r="J362" i="7"/>
  <c r="P362" i="7" s="1"/>
  <c r="AH361" i="7"/>
  <c r="AE361" i="7"/>
  <c r="AD361" i="7"/>
  <c r="AC361" i="7"/>
  <c r="V361" i="7"/>
  <c r="U361" i="7"/>
  <c r="T361" i="7"/>
  <c r="P361" i="7"/>
  <c r="O361" i="7"/>
  <c r="N361" i="7"/>
  <c r="M361" i="7"/>
  <c r="J361" i="7"/>
  <c r="AH360" i="7"/>
  <c r="AE360" i="7"/>
  <c r="AD360" i="7"/>
  <c r="AC360" i="7"/>
  <c r="V360" i="7"/>
  <c r="U360" i="7"/>
  <c r="T360" i="7"/>
  <c r="N360" i="7"/>
  <c r="M360" i="7"/>
  <c r="J360" i="7"/>
  <c r="P360" i="7" s="1"/>
  <c r="AH359" i="7"/>
  <c r="AE359" i="7"/>
  <c r="AD359" i="7"/>
  <c r="AC359" i="7"/>
  <c r="V359" i="7"/>
  <c r="U359" i="7"/>
  <c r="T359" i="7"/>
  <c r="O359" i="7"/>
  <c r="N359" i="7"/>
  <c r="M359" i="7"/>
  <c r="J359" i="7"/>
  <c r="P359" i="7" s="1"/>
  <c r="AH358" i="7"/>
  <c r="AE358" i="7"/>
  <c r="AD358" i="7"/>
  <c r="AC358" i="7"/>
  <c r="V358" i="7"/>
  <c r="U358" i="7"/>
  <c r="T358" i="7"/>
  <c r="N358" i="7"/>
  <c r="M358" i="7"/>
  <c r="J358" i="7"/>
  <c r="P358" i="7" s="1"/>
  <c r="AH357" i="7"/>
  <c r="AE357" i="7"/>
  <c r="AD357" i="7"/>
  <c r="AC357" i="7"/>
  <c r="V357" i="7"/>
  <c r="U357" i="7"/>
  <c r="T357" i="7"/>
  <c r="N357" i="7"/>
  <c r="M357" i="7"/>
  <c r="J357" i="7"/>
  <c r="P357" i="7" s="1"/>
  <c r="AH356" i="7"/>
  <c r="AE356" i="7"/>
  <c r="AD356" i="7"/>
  <c r="AC356" i="7"/>
  <c r="V356" i="7"/>
  <c r="U356" i="7"/>
  <c r="T356" i="7"/>
  <c r="P356" i="7"/>
  <c r="O356" i="7"/>
  <c r="N356" i="7"/>
  <c r="M356" i="7"/>
  <c r="J356" i="7"/>
  <c r="AH355" i="7"/>
  <c r="AE355" i="7"/>
  <c r="AD355" i="7"/>
  <c r="AC355" i="7"/>
  <c r="V355" i="7"/>
  <c r="U355" i="7"/>
  <c r="T355" i="7"/>
  <c r="O355" i="7"/>
  <c r="N355" i="7"/>
  <c r="M355" i="7"/>
  <c r="J355" i="7"/>
  <c r="P355" i="7" s="1"/>
  <c r="AH354" i="7"/>
  <c r="AE354" i="7"/>
  <c r="AD354" i="7"/>
  <c r="AC354" i="7"/>
  <c r="V354" i="7"/>
  <c r="U354" i="7"/>
  <c r="T354" i="7"/>
  <c r="N354" i="7"/>
  <c r="M354" i="7"/>
  <c r="J354" i="7"/>
  <c r="AH353" i="7"/>
  <c r="AE353" i="7"/>
  <c r="AD353" i="7"/>
  <c r="AC353" i="7"/>
  <c r="V353" i="7"/>
  <c r="U353" i="7"/>
  <c r="T353" i="7"/>
  <c r="N353" i="7"/>
  <c r="M353" i="7"/>
  <c r="J353" i="7"/>
  <c r="P353" i="7" s="1"/>
  <c r="AH352" i="7"/>
  <c r="AE352" i="7"/>
  <c r="AD352" i="7"/>
  <c r="AC352" i="7"/>
  <c r="V352" i="7"/>
  <c r="U352" i="7"/>
  <c r="T352" i="7"/>
  <c r="P352" i="7"/>
  <c r="N352" i="7"/>
  <c r="M352" i="7"/>
  <c r="J352" i="7"/>
  <c r="O352" i="7" s="1"/>
  <c r="AH351" i="7"/>
  <c r="AE351" i="7"/>
  <c r="AD351" i="7"/>
  <c r="AC351" i="7"/>
  <c r="V351" i="7"/>
  <c r="U351" i="7"/>
  <c r="T351" i="7"/>
  <c r="P351" i="7"/>
  <c r="N351" i="7"/>
  <c r="M351" i="7"/>
  <c r="J351" i="7"/>
  <c r="O351" i="7" s="1"/>
  <c r="AH350" i="7"/>
  <c r="AE350" i="7"/>
  <c r="AD350" i="7"/>
  <c r="AC350" i="7"/>
  <c r="V350" i="7"/>
  <c r="U350" i="7"/>
  <c r="T350" i="7"/>
  <c r="P350" i="7"/>
  <c r="N350" i="7"/>
  <c r="M350" i="7"/>
  <c r="J350" i="7"/>
  <c r="O350" i="7" s="1"/>
  <c r="AH349" i="7"/>
  <c r="AE349" i="7"/>
  <c r="AD349" i="7"/>
  <c r="AC349" i="7"/>
  <c r="V349" i="7"/>
  <c r="U349" i="7"/>
  <c r="T349" i="7"/>
  <c r="N349" i="7"/>
  <c r="M349" i="7"/>
  <c r="J349" i="7"/>
  <c r="O349" i="7" s="1"/>
  <c r="AH348" i="7"/>
  <c r="AE348" i="7"/>
  <c r="AD348" i="7"/>
  <c r="AC348" i="7"/>
  <c r="V348" i="7"/>
  <c r="U348" i="7"/>
  <c r="T348" i="7"/>
  <c r="N348" i="7"/>
  <c r="M348" i="7"/>
  <c r="J348" i="7"/>
  <c r="P348" i="7" s="1"/>
  <c r="AH347" i="7"/>
  <c r="AE347" i="7"/>
  <c r="AD347" i="7"/>
  <c r="AC347" i="7"/>
  <c r="V347" i="7"/>
  <c r="U347" i="7"/>
  <c r="T347" i="7"/>
  <c r="N347" i="7"/>
  <c r="M347" i="7"/>
  <c r="J347" i="7"/>
  <c r="P347" i="7" s="1"/>
  <c r="AH346" i="7"/>
  <c r="AE346" i="7"/>
  <c r="AD346" i="7"/>
  <c r="AC346" i="7"/>
  <c r="V346" i="7"/>
  <c r="U346" i="7"/>
  <c r="T346" i="7"/>
  <c r="N346" i="7"/>
  <c r="M346" i="7"/>
  <c r="J346" i="7"/>
  <c r="P346" i="7" s="1"/>
  <c r="AH345" i="7"/>
  <c r="AE345" i="7"/>
  <c r="AD345" i="7"/>
  <c r="AC345" i="7"/>
  <c r="V345" i="7"/>
  <c r="U345" i="7"/>
  <c r="T345" i="7"/>
  <c r="N345" i="7"/>
  <c r="M345" i="7"/>
  <c r="J345" i="7"/>
  <c r="P345" i="7" s="1"/>
  <c r="AH344" i="7"/>
  <c r="AE344" i="7"/>
  <c r="AD344" i="7"/>
  <c r="AC344" i="7"/>
  <c r="V344" i="7"/>
  <c r="U344" i="7"/>
  <c r="T344" i="7"/>
  <c r="N344" i="7"/>
  <c r="M344" i="7"/>
  <c r="J344" i="7"/>
  <c r="P344" i="7" s="1"/>
  <c r="AH343" i="7"/>
  <c r="AE343" i="7"/>
  <c r="AD343" i="7"/>
  <c r="AC343" i="7"/>
  <c r="V343" i="7"/>
  <c r="U343" i="7"/>
  <c r="T343" i="7"/>
  <c r="N343" i="7"/>
  <c r="M343" i="7"/>
  <c r="J343" i="7"/>
  <c r="P343" i="7" s="1"/>
  <c r="AH342" i="7"/>
  <c r="AE342" i="7"/>
  <c r="AD342" i="7"/>
  <c r="AC342" i="7"/>
  <c r="V342" i="7"/>
  <c r="U342" i="7"/>
  <c r="T342" i="7"/>
  <c r="N342" i="7"/>
  <c r="M342" i="7"/>
  <c r="J342" i="7"/>
  <c r="P342" i="7" s="1"/>
  <c r="AH341" i="7"/>
  <c r="AE341" i="7"/>
  <c r="AD341" i="7"/>
  <c r="AC341" i="7"/>
  <c r="V341" i="7"/>
  <c r="U341" i="7"/>
  <c r="T341" i="7"/>
  <c r="N341" i="7"/>
  <c r="M341" i="7"/>
  <c r="J341" i="7"/>
  <c r="P341" i="7" s="1"/>
  <c r="AH340" i="7"/>
  <c r="AE340" i="7"/>
  <c r="AD340" i="7"/>
  <c r="AC340" i="7"/>
  <c r="V340" i="7"/>
  <c r="U340" i="7"/>
  <c r="T340" i="7"/>
  <c r="P340" i="7"/>
  <c r="O340" i="7"/>
  <c r="N340" i="7"/>
  <c r="M340" i="7"/>
  <c r="J340" i="7"/>
  <c r="AH339" i="7"/>
  <c r="AE339" i="7"/>
  <c r="AD339" i="7"/>
  <c r="AC339" i="7"/>
  <c r="V339" i="7"/>
  <c r="U339" i="7"/>
  <c r="T339" i="7"/>
  <c r="O339" i="7"/>
  <c r="N339" i="7"/>
  <c r="M339" i="7"/>
  <c r="J339" i="7"/>
  <c r="P339" i="7" s="1"/>
  <c r="AH338" i="7"/>
  <c r="AE338" i="7"/>
  <c r="AD338" i="7"/>
  <c r="AC338" i="7"/>
  <c r="V338" i="7"/>
  <c r="U338" i="7"/>
  <c r="T338" i="7"/>
  <c r="N338" i="7"/>
  <c r="M338" i="7"/>
  <c r="J338" i="7"/>
  <c r="AH337" i="7"/>
  <c r="AE337" i="7"/>
  <c r="AD337" i="7"/>
  <c r="AC337" i="7"/>
  <c r="V337" i="7"/>
  <c r="U337" i="7"/>
  <c r="T337" i="7"/>
  <c r="N337" i="7"/>
  <c r="M337" i="7"/>
  <c r="J337" i="7"/>
  <c r="P337" i="7" s="1"/>
  <c r="AH336" i="7"/>
  <c r="AE336" i="7"/>
  <c r="AD336" i="7"/>
  <c r="AC336" i="7"/>
  <c r="V336" i="7"/>
  <c r="U336" i="7"/>
  <c r="T336" i="7"/>
  <c r="P336" i="7"/>
  <c r="N336" i="7"/>
  <c r="M336" i="7"/>
  <c r="J336" i="7"/>
  <c r="O336" i="7" s="1"/>
  <c r="AH335" i="7"/>
  <c r="AE335" i="7"/>
  <c r="AD335" i="7"/>
  <c r="AC335" i="7"/>
  <c r="V335" i="7"/>
  <c r="U335" i="7"/>
  <c r="T335" i="7"/>
  <c r="P335" i="7"/>
  <c r="N335" i="7"/>
  <c r="M335" i="7"/>
  <c r="J335" i="7"/>
  <c r="O335" i="7" s="1"/>
  <c r="AH334" i="7"/>
  <c r="AE334" i="7"/>
  <c r="AD334" i="7"/>
  <c r="AC334" i="7"/>
  <c r="V334" i="7"/>
  <c r="U334" i="7"/>
  <c r="T334" i="7"/>
  <c r="P334" i="7"/>
  <c r="O334" i="7"/>
  <c r="N334" i="7"/>
  <c r="M334" i="7"/>
  <c r="J334" i="7"/>
  <c r="AH333" i="7"/>
  <c r="AE333" i="7"/>
  <c r="AD333" i="7"/>
  <c r="AC333" i="7"/>
  <c r="V333" i="7"/>
  <c r="U333" i="7"/>
  <c r="T333" i="7"/>
  <c r="N333" i="7"/>
  <c r="M333" i="7"/>
  <c r="J333" i="7"/>
  <c r="O333" i="7" s="1"/>
  <c r="AH332" i="7"/>
  <c r="AE332" i="7"/>
  <c r="AD332" i="7"/>
  <c r="AC332" i="7"/>
  <c r="V332" i="7"/>
  <c r="U332" i="7"/>
  <c r="T332" i="7"/>
  <c r="O332" i="7"/>
  <c r="N332" i="7"/>
  <c r="M332" i="7"/>
  <c r="J332" i="7"/>
  <c r="P332" i="7" s="1"/>
  <c r="AH331" i="7"/>
  <c r="AE331" i="7"/>
  <c r="AD331" i="7"/>
  <c r="AC331" i="7"/>
  <c r="V331" i="7"/>
  <c r="U331" i="7"/>
  <c r="T331" i="7"/>
  <c r="N331" i="7"/>
  <c r="M331" i="7"/>
  <c r="J331" i="7"/>
  <c r="P331" i="7" s="1"/>
  <c r="AH330" i="7"/>
  <c r="AE330" i="7"/>
  <c r="AD330" i="7"/>
  <c r="AC330" i="7"/>
  <c r="V330" i="7"/>
  <c r="U330" i="7"/>
  <c r="T330" i="7"/>
  <c r="N330" i="7"/>
  <c r="M330" i="7"/>
  <c r="J330" i="7"/>
  <c r="P330" i="7" s="1"/>
  <c r="AH329" i="7"/>
  <c r="AE329" i="7"/>
  <c r="AD329" i="7"/>
  <c r="AC329" i="7"/>
  <c r="V329" i="7"/>
  <c r="U329" i="7"/>
  <c r="T329" i="7"/>
  <c r="P329" i="7"/>
  <c r="O329" i="7"/>
  <c r="N329" i="7"/>
  <c r="M329" i="7"/>
  <c r="J329" i="7"/>
  <c r="AH328" i="7"/>
  <c r="AE328" i="7"/>
  <c r="AD328" i="7"/>
  <c r="AC328" i="7"/>
  <c r="V328" i="7"/>
  <c r="U328" i="7"/>
  <c r="T328" i="7"/>
  <c r="N328" i="7"/>
  <c r="M328" i="7"/>
  <c r="J328" i="7"/>
  <c r="P328" i="7" s="1"/>
  <c r="AH327" i="7"/>
  <c r="AE327" i="7"/>
  <c r="AD327" i="7"/>
  <c r="AC327" i="7"/>
  <c r="V327" i="7"/>
  <c r="U327" i="7"/>
  <c r="T327" i="7"/>
  <c r="O327" i="7"/>
  <c r="N327" i="7"/>
  <c r="M327" i="7"/>
  <c r="J327" i="7"/>
  <c r="P327" i="7" s="1"/>
  <c r="AH326" i="7"/>
  <c r="AE326" i="7"/>
  <c r="AD326" i="7"/>
  <c r="AC326" i="7"/>
  <c r="V326" i="7"/>
  <c r="U326" i="7"/>
  <c r="T326" i="7"/>
  <c r="N326" i="7"/>
  <c r="M326" i="7"/>
  <c r="J326" i="7"/>
  <c r="P326" i="7" s="1"/>
  <c r="AH325" i="7"/>
  <c r="AE325" i="7"/>
  <c r="AD325" i="7"/>
  <c r="AC325" i="7"/>
  <c r="V325" i="7"/>
  <c r="U325" i="7"/>
  <c r="T325" i="7"/>
  <c r="N325" i="7"/>
  <c r="M325" i="7"/>
  <c r="J325" i="7"/>
  <c r="P325" i="7" s="1"/>
  <c r="AH324" i="7"/>
  <c r="AE324" i="7"/>
  <c r="AD324" i="7"/>
  <c r="AC324" i="7"/>
  <c r="V324" i="7"/>
  <c r="U324" i="7"/>
  <c r="T324" i="7"/>
  <c r="P324" i="7"/>
  <c r="O324" i="7"/>
  <c r="N324" i="7"/>
  <c r="M324" i="7"/>
  <c r="J324" i="7"/>
  <c r="AH323" i="7"/>
  <c r="AE323" i="7"/>
  <c r="AD323" i="7"/>
  <c r="AC323" i="7"/>
  <c r="V323" i="7"/>
  <c r="U323" i="7"/>
  <c r="T323" i="7"/>
  <c r="O323" i="7"/>
  <c r="N323" i="7"/>
  <c r="M323" i="7"/>
  <c r="J323" i="7"/>
  <c r="P323" i="7" s="1"/>
  <c r="AH322" i="7"/>
  <c r="AE322" i="7"/>
  <c r="AD322" i="7"/>
  <c r="AC322" i="7"/>
  <c r="V322" i="7"/>
  <c r="U322" i="7"/>
  <c r="T322" i="7"/>
  <c r="N322" i="7"/>
  <c r="M322" i="7"/>
  <c r="J322" i="7"/>
  <c r="AH321" i="7"/>
  <c r="AE321" i="7"/>
  <c r="AD321" i="7"/>
  <c r="AC321" i="7"/>
  <c r="V321" i="7"/>
  <c r="U321" i="7"/>
  <c r="T321" i="7"/>
  <c r="N321" i="7"/>
  <c r="M321" i="7"/>
  <c r="J321" i="7"/>
  <c r="P321" i="7" s="1"/>
  <c r="AH320" i="7"/>
  <c r="AE320" i="7"/>
  <c r="AD320" i="7"/>
  <c r="AC320" i="7"/>
  <c r="V320" i="7"/>
  <c r="U320" i="7"/>
  <c r="T320" i="7"/>
  <c r="P320" i="7"/>
  <c r="N320" i="7"/>
  <c r="M320" i="7"/>
  <c r="J320" i="7"/>
  <c r="O320" i="7" s="1"/>
  <c r="AH319" i="7"/>
  <c r="AE319" i="7"/>
  <c r="AD319" i="7"/>
  <c r="AC319" i="7"/>
  <c r="V319" i="7"/>
  <c r="U319" i="7"/>
  <c r="T319" i="7"/>
  <c r="P319" i="7"/>
  <c r="N319" i="7"/>
  <c r="M319" i="7"/>
  <c r="J319" i="7"/>
  <c r="O319" i="7" s="1"/>
  <c r="AH318" i="7"/>
  <c r="AE318" i="7"/>
  <c r="AD318" i="7"/>
  <c r="AC318" i="7"/>
  <c r="V318" i="7"/>
  <c r="U318" i="7"/>
  <c r="T318" i="7"/>
  <c r="P318" i="7"/>
  <c r="O318" i="7"/>
  <c r="N318" i="7"/>
  <c r="M318" i="7"/>
  <c r="J318" i="7"/>
  <c r="AH317" i="7"/>
  <c r="AE317" i="7"/>
  <c r="AD317" i="7"/>
  <c r="AC317" i="7"/>
  <c r="V317" i="7"/>
  <c r="U317" i="7"/>
  <c r="T317" i="7"/>
  <c r="N317" i="7"/>
  <c r="M317" i="7"/>
  <c r="J317" i="7"/>
  <c r="O317" i="7" s="1"/>
  <c r="AH316" i="7"/>
  <c r="AE316" i="7"/>
  <c r="AD316" i="7"/>
  <c r="AC316" i="7"/>
  <c r="V316" i="7"/>
  <c r="U316" i="7"/>
  <c r="T316" i="7"/>
  <c r="O316" i="7"/>
  <c r="N316" i="7"/>
  <c r="M316" i="7"/>
  <c r="J316" i="7"/>
  <c r="P316" i="7" s="1"/>
  <c r="AH315" i="7"/>
  <c r="AE315" i="7"/>
  <c r="AD315" i="7"/>
  <c r="AC315" i="7"/>
  <c r="V315" i="7"/>
  <c r="U315" i="7"/>
  <c r="T315" i="7"/>
  <c r="N315" i="7"/>
  <c r="M315" i="7"/>
  <c r="J315" i="7"/>
  <c r="P315" i="7" s="1"/>
  <c r="AH314" i="7"/>
  <c r="AE314" i="7"/>
  <c r="AD314" i="7"/>
  <c r="AC314" i="7"/>
  <c r="V314" i="7"/>
  <c r="U314" i="7"/>
  <c r="T314" i="7"/>
  <c r="N314" i="7"/>
  <c r="M314" i="7"/>
  <c r="J314" i="7"/>
  <c r="P314" i="7" s="1"/>
  <c r="AH313" i="7"/>
  <c r="AE313" i="7"/>
  <c r="AD313" i="7"/>
  <c r="AC313" i="7"/>
  <c r="V313" i="7"/>
  <c r="U313" i="7"/>
  <c r="T313" i="7"/>
  <c r="P313" i="7"/>
  <c r="O313" i="7"/>
  <c r="N313" i="7"/>
  <c r="M313" i="7"/>
  <c r="J313" i="7"/>
  <c r="AH312" i="7"/>
  <c r="AE312" i="7"/>
  <c r="AD312" i="7"/>
  <c r="AC312" i="7"/>
  <c r="V312" i="7"/>
  <c r="U312" i="7"/>
  <c r="T312" i="7"/>
  <c r="N312" i="7"/>
  <c r="M312" i="7"/>
  <c r="J312" i="7"/>
  <c r="P312" i="7" s="1"/>
  <c r="AH311" i="7"/>
  <c r="AE311" i="7"/>
  <c r="AD311" i="7"/>
  <c r="AC311" i="7"/>
  <c r="V311" i="7"/>
  <c r="U311" i="7"/>
  <c r="T311" i="7"/>
  <c r="O311" i="7"/>
  <c r="N311" i="7"/>
  <c r="M311" i="7"/>
  <c r="J311" i="7"/>
  <c r="P311" i="7" s="1"/>
  <c r="AH310" i="7"/>
  <c r="AE310" i="7"/>
  <c r="AD310" i="7"/>
  <c r="AC310" i="7"/>
  <c r="V310" i="7"/>
  <c r="U310" i="7"/>
  <c r="T310" i="7"/>
  <c r="N310" i="7"/>
  <c r="M310" i="7"/>
  <c r="J310" i="7"/>
  <c r="P310" i="7" s="1"/>
  <c r="AH309" i="7"/>
  <c r="AE309" i="7"/>
  <c r="AD309" i="7"/>
  <c r="AC309" i="7"/>
  <c r="V309" i="7"/>
  <c r="U309" i="7"/>
  <c r="T309" i="7"/>
  <c r="N309" i="7"/>
  <c r="M309" i="7"/>
  <c r="J309" i="7"/>
  <c r="P309" i="7" s="1"/>
  <c r="AH308" i="7"/>
  <c r="AE308" i="7"/>
  <c r="AD308" i="7"/>
  <c r="AC308" i="7"/>
  <c r="V308" i="7"/>
  <c r="U308" i="7"/>
  <c r="T308" i="7"/>
  <c r="P308" i="7"/>
  <c r="O308" i="7"/>
  <c r="N308" i="7"/>
  <c r="M308" i="7"/>
  <c r="J308" i="7"/>
  <c r="AH307" i="7"/>
  <c r="AE307" i="7"/>
  <c r="AD307" i="7"/>
  <c r="AC307" i="7"/>
  <c r="V307" i="7"/>
  <c r="U307" i="7"/>
  <c r="T307" i="7"/>
  <c r="P307" i="7"/>
  <c r="O307" i="7"/>
  <c r="N307" i="7"/>
  <c r="M307" i="7"/>
  <c r="J307" i="7"/>
  <c r="AH306" i="7"/>
  <c r="AE306" i="7"/>
  <c r="AD306" i="7"/>
  <c r="AC306" i="7"/>
  <c r="V306" i="7"/>
  <c r="U306" i="7"/>
  <c r="T306" i="7"/>
  <c r="N306" i="7"/>
  <c r="M306" i="7"/>
  <c r="J306" i="7"/>
  <c r="AH305" i="7"/>
  <c r="AE305" i="7"/>
  <c r="AD305" i="7"/>
  <c r="AC305" i="7"/>
  <c r="V305" i="7"/>
  <c r="U305" i="7"/>
  <c r="T305" i="7"/>
  <c r="O305" i="7"/>
  <c r="N305" i="7"/>
  <c r="M305" i="7"/>
  <c r="J305" i="7"/>
  <c r="P305" i="7" s="1"/>
  <c r="AH304" i="7"/>
  <c r="AE304" i="7"/>
  <c r="AD304" i="7"/>
  <c r="AC304" i="7"/>
  <c r="V304" i="7"/>
  <c r="U304" i="7"/>
  <c r="T304" i="7"/>
  <c r="N304" i="7"/>
  <c r="M304" i="7"/>
  <c r="J304" i="7"/>
  <c r="AH303" i="7"/>
  <c r="AE303" i="7"/>
  <c r="AD303" i="7"/>
  <c r="AC303" i="7"/>
  <c r="V303" i="7"/>
  <c r="U303" i="7"/>
  <c r="T303" i="7"/>
  <c r="P303" i="7"/>
  <c r="N303" i="7"/>
  <c r="M303" i="7"/>
  <c r="J303" i="7"/>
  <c r="O303" i="7" s="1"/>
  <c r="AH302" i="7"/>
  <c r="AE302" i="7"/>
  <c r="AD302" i="7"/>
  <c r="AC302" i="7"/>
  <c r="V302" i="7"/>
  <c r="U302" i="7"/>
  <c r="T302" i="7"/>
  <c r="P302" i="7"/>
  <c r="O302" i="7"/>
  <c r="N302" i="7"/>
  <c r="M302" i="7"/>
  <c r="J302" i="7"/>
  <c r="AH301" i="7"/>
  <c r="AE301" i="7"/>
  <c r="AD301" i="7"/>
  <c r="AC301" i="7"/>
  <c r="V301" i="7"/>
  <c r="U301" i="7"/>
  <c r="T301" i="7"/>
  <c r="N301" i="7"/>
  <c r="M301" i="7"/>
  <c r="J301" i="7"/>
  <c r="O301" i="7" s="1"/>
  <c r="AH300" i="7"/>
  <c r="AE300" i="7"/>
  <c r="AD300" i="7"/>
  <c r="AC300" i="7"/>
  <c r="V300" i="7"/>
  <c r="U300" i="7"/>
  <c r="T300" i="7"/>
  <c r="O300" i="7"/>
  <c r="N300" i="7"/>
  <c r="M300" i="7"/>
  <c r="J300" i="7"/>
  <c r="P300" i="7" s="1"/>
  <c r="AH299" i="7"/>
  <c r="AE299" i="7"/>
  <c r="AD299" i="7"/>
  <c r="AC299" i="7"/>
  <c r="V299" i="7"/>
  <c r="U299" i="7"/>
  <c r="T299" i="7"/>
  <c r="N299" i="7"/>
  <c r="M299" i="7"/>
  <c r="J299" i="7"/>
  <c r="AH298" i="7"/>
  <c r="AE298" i="7"/>
  <c r="AD298" i="7"/>
  <c r="AC298" i="7"/>
  <c r="V298" i="7"/>
  <c r="U298" i="7"/>
  <c r="T298" i="7"/>
  <c r="N298" i="7"/>
  <c r="M298" i="7"/>
  <c r="J298" i="7"/>
  <c r="P298" i="7" s="1"/>
  <c r="AH297" i="7"/>
  <c r="AE297" i="7"/>
  <c r="AD297" i="7"/>
  <c r="AC297" i="7"/>
  <c r="V297" i="7"/>
  <c r="U297" i="7"/>
  <c r="T297" i="7"/>
  <c r="P297" i="7"/>
  <c r="N297" i="7"/>
  <c r="M297" i="7"/>
  <c r="J297" i="7"/>
  <c r="O297" i="7" s="1"/>
  <c r="AH296" i="7"/>
  <c r="AE296" i="7"/>
  <c r="AD296" i="7"/>
  <c r="AC296" i="7"/>
  <c r="V296" i="7"/>
  <c r="U296" i="7"/>
  <c r="T296" i="7"/>
  <c r="N296" i="7"/>
  <c r="M296" i="7"/>
  <c r="J296" i="7"/>
  <c r="P296" i="7" s="1"/>
  <c r="AH295" i="7"/>
  <c r="AE295" i="7"/>
  <c r="AD295" i="7"/>
  <c r="AC295" i="7"/>
  <c r="V295" i="7"/>
  <c r="U295" i="7"/>
  <c r="T295" i="7"/>
  <c r="O295" i="7"/>
  <c r="N295" i="7"/>
  <c r="M295" i="7"/>
  <c r="J295" i="7"/>
  <c r="P295" i="7" s="1"/>
  <c r="AH294" i="7"/>
  <c r="AE294" i="7"/>
  <c r="AD294" i="7"/>
  <c r="AC294" i="7"/>
  <c r="V294" i="7"/>
  <c r="U294" i="7"/>
  <c r="T294" i="7"/>
  <c r="N294" i="7"/>
  <c r="M294" i="7"/>
  <c r="J294" i="7"/>
  <c r="P294" i="7" s="1"/>
  <c r="AH293" i="7"/>
  <c r="AE293" i="7"/>
  <c r="AD293" i="7"/>
  <c r="AC293" i="7"/>
  <c r="V293" i="7"/>
  <c r="U293" i="7"/>
  <c r="T293" i="7"/>
  <c r="O293" i="7"/>
  <c r="N293" i="7"/>
  <c r="M293" i="7"/>
  <c r="J293" i="7"/>
  <c r="P293" i="7" s="1"/>
  <c r="AH292" i="7"/>
  <c r="AE292" i="7"/>
  <c r="AD292" i="7"/>
  <c r="AC292" i="7"/>
  <c r="V292" i="7"/>
  <c r="U292" i="7"/>
  <c r="T292" i="7"/>
  <c r="N292" i="7"/>
  <c r="M292" i="7"/>
  <c r="J292" i="7"/>
  <c r="P292" i="7" s="1"/>
  <c r="AH291" i="7"/>
  <c r="AE291" i="7"/>
  <c r="AD291" i="7"/>
  <c r="AC291" i="7"/>
  <c r="V291" i="7"/>
  <c r="U291" i="7"/>
  <c r="T291" i="7"/>
  <c r="O291" i="7"/>
  <c r="N291" i="7"/>
  <c r="M291" i="7"/>
  <c r="J291" i="7"/>
  <c r="P291" i="7" s="1"/>
  <c r="AH290" i="7"/>
  <c r="AE290" i="7"/>
  <c r="AD290" i="7"/>
  <c r="AC290" i="7"/>
  <c r="V290" i="7"/>
  <c r="U290" i="7"/>
  <c r="T290" i="7"/>
  <c r="N290" i="7"/>
  <c r="M290" i="7"/>
  <c r="J290" i="7"/>
  <c r="AH289" i="7"/>
  <c r="AE289" i="7"/>
  <c r="AD289" i="7"/>
  <c r="AC289" i="7"/>
  <c r="V289" i="7"/>
  <c r="U289" i="7"/>
  <c r="T289" i="7"/>
  <c r="O289" i="7"/>
  <c r="N289" i="7"/>
  <c r="M289" i="7"/>
  <c r="J289" i="7"/>
  <c r="P289" i="7" s="1"/>
  <c r="AH288" i="7"/>
  <c r="AE288" i="7"/>
  <c r="AD288" i="7"/>
  <c r="AC288" i="7"/>
  <c r="V288" i="7"/>
  <c r="U288" i="7"/>
  <c r="T288" i="7"/>
  <c r="P288" i="7"/>
  <c r="N288" i="7"/>
  <c r="M288" i="7"/>
  <c r="J288" i="7"/>
  <c r="O288" i="7" s="1"/>
  <c r="AH287" i="7"/>
  <c r="AE287" i="7"/>
  <c r="AD287" i="7"/>
  <c r="AC287" i="7"/>
  <c r="V287" i="7"/>
  <c r="U287" i="7"/>
  <c r="T287" i="7"/>
  <c r="P287" i="7"/>
  <c r="N287" i="7"/>
  <c r="M287" i="7"/>
  <c r="J287" i="7"/>
  <c r="O287" i="7" s="1"/>
  <c r="AH286" i="7"/>
  <c r="AE286" i="7"/>
  <c r="AD286" i="7"/>
  <c r="AC286" i="7"/>
  <c r="V286" i="7"/>
  <c r="U286" i="7"/>
  <c r="T286" i="7"/>
  <c r="P286" i="7"/>
  <c r="O286" i="7"/>
  <c r="N286" i="7"/>
  <c r="M286" i="7"/>
  <c r="J286" i="7"/>
  <c r="AH285" i="7"/>
  <c r="AE285" i="7"/>
  <c r="AD285" i="7"/>
  <c r="AC285" i="7"/>
  <c r="V285" i="7"/>
  <c r="U285" i="7"/>
  <c r="T285" i="7"/>
  <c r="N285" i="7"/>
  <c r="M285" i="7"/>
  <c r="J285" i="7"/>
  <c r="O285" i="7" s="1"/>
  <c r="AH284" i="7"/>
  <c r="AE284" i="7"/>
  <c r="AD284" i="7"/>
  <c r="AC284" i="7"/>
  <c r="V284" i="7"/>
  <c r="U284" i="7"/>
  <c r="T284" i="7"/>
  <c r="N284" i="7"/>
  <c r="M284" i="7"/>
  <c r="J284" i="7"/>
  <c r="P284" i="7" s="1"/>
  <c r="AH283" i="7"/>
  <c r="AE283" i="7"/>
  <c r="AD283" i="7"/>
  <c r="AC283" i="7"/>
  <c r="V283" i="7"/>
  <c r="U283" i="7"/>
  <c r="T283" i="7"/>
  <c r="P283" i="7"/>
  <c r="O283" i="7"/>
  <c r="N283" i="7"/>
  <c r="M283" i="7"/>
  <c r="J283" i="7"/>
  <c r="AH282" i="7"/>
  <c r="AE282" i="7"/>
  <c r="AD282" i="7"/>
  <c r="AC282" i="7"/>
  <c r="V282" i="7"/>
  <c r="U282" i="7"/>
  <c r="T282" i="7"/>
  <c r="P282" i="7"/>
  <c r="N282" i="7"/>
  <c r="M282" i="7"/>
  <c r="J282" i="7"/>
  <c r="O282" i="7" s="1"/>
  <c r="AH281" i="7"/>
  <c r="AE281" i="7"/>
  <c r="AD281" i="7"/>
  <c r="AC281" i="7"/>
  <c r="V281" i="7"/>
  <c r="U281" i="7"/>
  <c r="T281" i="7"/>
  <c r="N281" i="7"/>
  <c r="M281" i="7"/>
  <c r="J281" i="7"/>
  <c r="P281" i="7" s="1"/>
  <c r="AH280" i="7"/>
  <c r="AE280" i="7"/>
  <c r="AD280" i="7"/>
  <c r="AC280" i="7"/>
  <c r="V280" i="7"/>
  <c r="U280" i="7"/>
  <c r="T280" i="7"/>
  <c r="P280" i="7"/>
  <c r="O280" i="7"/>
  <c r="N280" i="7"/>
  <c r="M280" i="7"/>
  <c r="J280" i="7"/>
  <c r="AH279" i="7"/>
  <c r="AE279" i="7"/>
  <c r="AD279" i="7"/>
  <c r="AC279" i="7"/>
  <c r="V279" i="7"/>
  <c r="U279" i="7"/>
  <c r="T279" i="7"/>
  <c r="P279" i="7"/>
  <c r="O279" i="7"/>
  <c r="N279" i="7"/>
  <c r="M279" i="7"/>
  <c r="J279" i="7"/>
  <c r="AH278" i="7"/>
  <c r="AE278" i="7"/>
  <c r="AD278" i="7"/>
  <c r="AC278" i="7"/>
  <c r="V278" i="7"/>
  <c r="U278" i="7"/>
  <c r="T278" i="7"/>
  <c r="N278" i="7"/>
  <c r="M278" i="7"/>
  <c r="J278" i="7"/>
  <c r="P278" i="7" s="1"/>
  <c r="AH277" i="7"/>
  <c r="AE277" i="7"/>
  <c r="AD277" i="7"/>
  <c r="AC277" i="7"/>
  <c r="V277" i="7"/>
  <c r="U277" i="7"/>
  <c r="T277" i="7"/>
  <c r="N277" i="7"/>
  <c r="M277" i="7"/>
  <c r="J277" i="7"/>
  <c r="P277" i="7" s="1"/>
  <c r="AH276" i="7"/>
  <c r="AE276" i="7"/>
  <c r="AD276" i="7"/>
  <c r="AC276" i="7"/>
  <c r="V276" i="7"/>
  <c r="U276" i="7"/>
  <c r="T276" i="7"/>
  <c r="P276" i="7"/>
  <c r="O276" i="7"/>
  <c r="N276" i="7"/>
  <c r="M276" i="7"/>
  <c r="J276" i="7"/>
  <c r="AH275" i="7"/>
  <c r="AE275" i="7"/>
  <c r="AD275" i="7"/>
  <c r="AC275" i="7"/>
  <c r="V275" i="7"/>
  <c r="U275" i="7"/>
  <c r="T275" i="7"/>
  <c r="O275" i="7"/>
  <c r="N275" i="7"/>
  <c r="M275" i="7"/>
  <c r="J275" i="7"/>
  <c r="P275" i="7" s="1"/>
  <c r="AH274" i="7"/>
  <c r="AE274" i="7"/>
  <c r="AD274" i="7"/>
  <c r="AC274" i="7"/>
  <c r="V274" i="7"/>
  <c r="U274" i="7"/>
  <c r="T274" i="7"/>
  <c r="N274" i="7"/>
  <c r="M274" i="7"/>
  <c r="J274" i="7"/>
  <c r="AH273" i="7"/>
  <c r="AE273" i="7"/>
  <c r="AD273" i="7"/>
  <c r="AC273" i="7"/>
  <c r="V273" i="7"/>
  <c r="U273" i="7"/>
  <c r="T273" i="7"/>
  <c r="O273" i="7"/>
  <c r="N273" i="7"/>
  <c r="M273" i="7"/>
  <c r="J273" i="7"/>
  <c r="P273" i="7" s="1"/>
  <c r="AH272" i="7"/>
  <c r="AE272" i="7"/>
  <c r="AD272" i="7"/>
  <c r="AC272" i="7"/>
  <c r="V272" i="7"/>
  <c r="U272" i="7"/>
  <c r="T272" i="7"/>
  <c r="P272" i="7"/>
  <c r="N272" i="7"/>
  <c r="M272" i="7"/>
  <c r="J272" i="7"/>
  <c r="O272" i="7" s="1"/>
  <c r="AH271" i="7"/>
  <c r="AE271" i="7"/>
  <c r="AD271" i="7"/>
  <c r="AC271" i="7"/>
  <c r="V271" i="7"/>
  <c r="U271" i="7"/>
  <c r="T271" i="7"/>
  <c r="P271" i="7"/>
  <c r="N271" i="7"/>
  <c r="M271" i="7"/>
  <c r="J271" i="7"/>
  <c r="O271" i="7" s="1"/>
  <c r="AH270" i="7"/>
  <c r="AE270" i="7"/>
  <c r="AD270" i="7"/>
  <c r="AC270" i="7"/>
  <c r="V270" i="7"/>
  <c r="U270" i="7"/>
  <c r="T270" i="7"/>
  <c r="P270" i="7"/>
  <c r="O270" i="7"/>
  <c r="N270" i="7"/>
  <c r="M270" i="7"/>
  <c r="J270" i="7"/>
  <c r="AH269" i="7"/>
  <c r="AE269" i="7"/>
  <c r="AD269" i="7"/>
  <c r="AC269" i="7"/>
  <c r="V269" i="7"/>
  <c r="U269" i="7"/>
  <c r="T269" i="7"/>
  <c r="O269" i="7"/>
  <c r="N269" i="7"/>
  <c r="M269" i="7"/>
  <c r="J269" i="7"/>
  <c r="P269" i="7" s="1"/>
  <c r="AH268" i="7"/>
  <c r="AE268" i="7"/>
  <c r="AD268" i="7"/>
  <c r="AC268" i="7"/>
  <c r="V268" i="7"/>
  <c r="U268" i="7"/>
  <c r="T268" i="7"/>
  <c r="N268" i="7"/>
  <c r="M268" i="7"/>
  <c r="J268" i="7"/>
  <c r="P268" i="7" s="1"/>
  <c r="AH267" i="7"/>
  <c r="AE267" i="7"/>
  <c r="AD267" i="7"/>
  <c r="AC267" i="7"/>
  <c r="V267" i="7"/>
  <c r="U267" i="7"/>
  <c r="T267" i="7"/>
  <c r="P267" i="7"/>
  <c r="O267" i="7"/>
  <c r="N267" i="7"/>
  <c r="M267" i="7"/>
  <c r="J267" i="7"/>
  <c r="AH266" i="7"/>
  <c r="AE266" i="7"/>
  <c r="AD266" i="7"/>
  <c r="AC266" i="7"/>
  <c r="V266" i="7"/>
  <c r="U266" i="7"/>
  <c r="T266" i="7"/>
  <c r="P266" i="7"/>
  <c r="N266" i="7"/>
  <c r="M266" i="7"/>
  <c r="J266" i="7"/>
  <c r="O266" i="7" s="1"/>
  <c r="AH265" i="7"/>
  <c r="AE265" i="7"/>
  <c r="AD265" i="7"/>
  <c r="AC265" i="7"/>
  <c r="V265" i="7"/>
  <c r="U265" i="7"/>
  <c r="T265" i="7"/>
  <c r="N265" i="7"/>
  <c r="M265" i="7"/>
  <c r="J265" i="7"/>
  <c r="P265" i="7" s="1"/>
  <c r="AH264" i="7"/>
  <c r="AE264" i="7"/>
  <c r="AD264" i="7"/>
  <c r="AC264" i="7"/>
  <c r="V264" i="7"/>
  <c r="U264" i="7"/>
  <c r="T264" i="7"/>
  <c r="P264" i="7"/>
  <c r="O264" i="7"/>
  <c r="N264" i="7"/>
  <c r="M264" i="7"/>
  <c r="J264" i="7"/>
  <c r="AH263" i="7"/>
  <c r="AE263" i="7"/>
  <c r="AD263" i="7"/>
  <c r="AC263" i="7"/>
  <c r="V263" i="7"/>
  <c r="U263" i="7"/>
  <c r="T263" i="7"/>
  <c r="P263" i="7"/>
  <c r="O263" i="7"/>
  <c r="N263" i="7"/>
  <c r="M263" i="7"/>
  <c r="J263" i="7"/>
  <c r="AH262" i="7"/>
  <c r="AE262" i="7"/>
  <c r="AD262" i="7"/>
  <c r="AC262" i="7"/>
  <c r="V262" i="7"/>
  <c r="U262" i="7"/>
  <c r="T262" i="7"/>
  <c r="N262" i="7"/>
  <c r="M262" i="7"/>
  <c r="J262" i="7"/>
  <c r="P262" i="7" s="1"/>
  <c r="AH261" i="7"/>
  <c r="AE261" i="7"/>
  <c r="AD261" i="7"/>
  <c r="AC261" i="7"/>
  <c r="V261" i="7"/>
  <c r="U261" i="7"/>
  <c r="T261" i="7"/>
  <c r="O261" i="7"/>
  <c r="N261" i="7"/>
  <c r="M261" i="7"/>
  <c r="J261" i="7"/>
  <c r="P261" i="7" s="1"/>
  <c r="AH260" i="7"/>
  <c r="AE260" i="7"/>
  <c r="AD260" i="7"/>
  <c r="AC260" i="7"/>
  <c r="V260" i="7"/>
  <c r="U260" i="7"/>
  <c r="T260" i="7"/>
  <c r="P260" i="7"/>
  <c r="O260" i="7"/>
  <c r="N260" i="7"/>
  <c r="M260" i="7"/>
  <c r="J260" i="7"/>
  <c r="AH259" i="7"/>
  <c r="AE259" i="7"/>
  <c r="AD259" i="7"/>
  <c r="AC259" i="7"/>
  <c r="V259" i="7"/>
  <c r="U259" i="7"/>
  <c r="T259" i="7"/>
  <c r="O259" i="7"/>
  <c r="N259" i="7"/>
  <c r="M259" i="7"/>
  <c r="J259" i="7"/>
  <c r="P259" i="7" s="1"/>
  <c r="AH258" i="7"/>
  <c r="AE258" i="7"/>
  <c r="AD258" i="7"/>
  <c r="AC258" i="7"/>
  <c r="V258" i="7"/>
  <c r="U258" i="7"/>
  <c r="T258" i="7"/>
  <c r="N258" i="7"/>
  <c r="M258" i="7"/>
  <c r="J258" i="7"/>
  <c r="AH257" i="7"/>
  <c r="AE257" i="7"/>
  <c r="AD257" i="7"/>
  <c r="AC257" i="7"/>
  <c r="V257" i="7"/>
  <c r="U257" i="7"/>
  <c r="T257" i="7"/>
  <c r="O257" i="7"/>
  <c r="N257" i="7"/>
  <c r="M257" i="7"/>
  <c r="J257" i="7"/>
  <c r="P257" i="7" s="1"/>
  <c r="AH256" i="7"/>
  <c r="AE256" i="7"/>
  <c r="AD256" i="7"/>
  <c r="AC256" i="7"/>
  <c r="V256" i="7"/>
  <c r="U256" i="7"/>
  <c r="T256" i="7"/>
  <c r="P256" i="7"/>
  <c r="N256" i="7"/>
  <c r="M256" i="7"/>
  <c r="J256" i="7"/>
  <c r="O256" i="7" s="1"/>
  <c r="AH255" i="7"/>
  <c r="AE255" i="7"/>
  <c r="AD255" i="7"/>
  <c r="AC255" i="7"/>
  <c r="V255" i="7"/>
  <c r="U255" i="7"/>
  <c r="T255" i="7"/>
  <c r="P255" i="7"/>
  <c r="N255" i="7"/>
  <c r="M255" i="7"/>
  <c r="J255" i="7"/>
  <c r="O255" i="7" s="1"/>
  <c r="AH254" i="7"/>
  <c r="AE254" i="7"/>
  <c r="AD254" i="7"/>
  <c r="AC254" i="7"/>
  <c r="V254" i="7"/>
  <c r="U254" i="7"/>
  <c r="T254" i="7"/>
  <c r="P254" i="7"/>
  <c r="O254" i="7"/>
  <c r="N254" i="7"/>
  <c r="M254" i="7"/>
  <c r="J254" i="7"/>
  <c r="AH253" i="7"/>
  <c r="AE253" i="7"/>
  <c r="AD253" i="7"/>
  <c r="AC253" i="7"/>
  <c r="V253" i="7"/>
  <c r="U253" i="7"/>
  <c r="T253" i="7"/>
  <c r="O253" i="7"/>
  <c r="N253" i="7"/>
  <c r="M253" i="7"/>
  <c r="J253" i="7"/>
  <c r="P253" i="7" s="1"/>
  <c r="AH252" i="7"/>
  <c r="AE252" i="7"/>
  <c r="AD252" i="7"/>
  <c r="AC252" i="7"/>
  <c r="V252" i="7"/>
  <c r="U252" i="7"/>
  <c r="T252" i="7"/>
  <c r="N252" i="7"/>
  <c r="M252" i="7"/>
  <c r="J252" i="7"/>
  <c r="P252" i="7" s="1"/>
  <c r="AH251" i="7"/>
  <c r="AE251" i="7"/>
  <c r="AD251" i="7"/>
  <c r="AC251" i="7"/>
  <c r="V251" i="7"/>
  <c r="U251" i="7"/>
  <c r="T251" i="7"/>
  <c r="P251" i="7"/>
  <c r="O251" i="7"/>
  <c r="N251" i="7"/>
  <c r="M251" i="7"/>
  <c r="J251" i="7"/>
  <c r="AH250" i="7"/>
  <c r="AE250" i="7"/>
  <c r="AD250" i="7"/>
  <c r="AC250" i="7"/>
  <c r="V250" i="7"/>
  <c r="U250" i="7"/>
  <c r="T250" i="7"/>
  <c r="P250" i="7"/>
  <c r="N250" i="7"/>
  <c r="M250" i="7"/>
  <c r="J250" i="7"/>
  <c r="O250" i="7" s="1"/>
  <c r="AH249" i="7"/>
  <c r="AE249" i="7"/>
  <c r="AD249" i="7"/>
  <c r="AC249" i="7"/>
  <c r="V249" i="7"/>
  <c r="U249" i="7"/>
  <c r="T249" i="7"/>
  <c r="N249" i="7"/>
  <c r="M249" i="7"/>
  <c r="J249" i="7"/>
  <c r="P249" i="7" s="1"/>
  <c r="AH248" i="7"/>
  <c r="AE248" i="7"/>
  <c r="AD248" i="7"/>
  <c r="AC248" i="7"/>
  <c r="V248" i="7"/>
  <c r="U248" i="7"/>
  <c r="T248" i="7"/>
  <c r="P248" i="7"/>
  <c r="O248" i="7"/>
  <c r="N248" i="7"/>
  <c r="M248" i="7"/>
  <c r="J248" i="7"/>
  <c r="AH247" i="7"/>
  <c r="AE247" i="7"/>
  <c r="AD247" i="7"/>
  <c r="AC247" i="7"/>
  <c r="V247" i="7"/>
  <c r="U247" i="7"/>
  <c r="T247" i="7"/>
  <c r="P247" i="7"/>
  <c r="O247" i="7"/>
  <c r="N247" i="7"/>
  <c r="M247" i="7"/>
  <c r="J247" i="7"/>
  <c r="AH246" i="7"/>
  <c r="AE246" i="7"/>
  <c r="AD246" i="7"/>
  <c r="AC246" i="7"/>
  <c r="V246" i="7"/>
  <c r="U246" i="7"/>
  <c r="T246" i="7"/>
  <c r="N246" i="7"/>
  <c r="M246" i="7"/>
  <c r="J246" i="7"/>
  <c r="P246" i="7" s="1"/>
  <c r="AH245" i="7"/>
  <c r="AE245" i="7"/>
  <c r="AD245" i="7"/>
  <c r="AC245" i="7"/>
  <c r="V245" i="7"/>
  <c r="U245" i="7"/>
  <c r="T245" i="7"/>
  <c r="N245" i="7"/>
  <c r="M245" i="7"/>
  <c r="J245" i="7"/>
  <c r="P245" i="7" s="1"/>
  <c r="AH244" i="7"/>
  <c r="AE244" i="7"/>
  <c r="AD244" i="7"/>
  <c r="AC244" i="7"/>
  <c r="V244" i="7"/>
  <c r="U244" i="7"/>
  <c r="T244" i="7"/>
  <c r="P244" i="7"/>
  <c r="O244" i="7"/>
  <c r="N244" i="7"/>
  <c r="M244" i="7"/>
  <c r="J244" i="7"/>
  <c r="AH243" i="7"/>
  <c r="AE243" i="7"/>
  <c r="AD243" i="7"/>
  <c r="AC243" i="7"/>
  <c r="V243" i="7"/>
  <c r="U243" i="7"/>
  <c r="T243" i="7"/>
  <c r="O243" i="7"/>
  <c r="N243" i="7"/>
  <c r="M243" i="7"/>
  <c r="J243" i="7"/>
  <c r="P243" i="7" s="1"/>
  <c r="AH242" i="7"/>
  <c r="AE242" i="7"/>
  <c r="AD242" i="7"/>
  <c r="AC242" i="7"/>
  <c r="V242" i="7"/>
  <c r="U242" i="7"/>
  <c r="T242" i="7"/>
  <c r="N242" i="7"/>
  <c r="M242" i="7"/>
  <c r="J242" i="7"/>
  <c r="AH241" i="7"/>
  <c r="AE241" i="7"/>
  <c r="AD241" i="7"/>
  <c r="AC241" i="7"/>
  <c r="V241" i="7"/>
  <c r="U241" i="7"/>
  <c r="T241" i="7"/>
  <c r="O241" i="7"/>
  <c r="N241" i="7"/>
  <c r="M241" i="7"/>
  <c r="J241" i="7"/>
  <c r="P241" i="7" s="1"/>
  <c r="AH240" i="7"/>
  <c r="AE240" i="7"/>
  <c r="AD240" i="7"/>
  <c r="AC240" i="7"/>
  <c r="V240" i="7"/>
  <c r="U240" i="7"/>
  <c r="T240" i="7"/>
  <c r="P240" i="7"/>
  <c r="N240" i="7"/>
  <c r="M240" i="7"/>
  <c r="J240" i="7"/>
  <c r="O240" i="7" s="1"/>
  <c r="AH239" i="7"/>
  <c r="AE239" i="7"/>
  <c r="AD239" i="7"/>
  <c r="AC239" i="7"/>
  <c r="V239" i="7"/>
  <c r="U239" i="7"/>
  <c r="T239" i="7"/>
  <c r="P239" i="7"/>
  <c r="N239" i="7"/>
  <c r="M239" i="7"/>
  <c r="J239" i="7"/>
  <c r="O239" i="7" s="1"/>
  <c r="AH238" i="7"/>
  <c r="AE238" i="7"/>
  <c r="AD238" i="7"/>
  <c r="AC238" i="7"/>
  <c r="V238" i="7"/>
  <c r="U238" i="7"/>
  <c r="T238" i="7"/>
  <c r="P238" i="7"/>
  <c r="O238" i="7"/>
  <c r="N238" i="7"/>
  <c r="M238" i="7"/>
  <c r="J238" i="7"/>
  <c r="AH237" i="7"/>
  <c r="AE237" i="7"/>
  <c r="AD237" i="7"/>
  <c r="AC237" i="7"/>
  <c r="V237" i="7"/>
  <c r="U237" i="7"/>
  <c r="T237" i="7"/>
  <c r="O237" i="7"/>
  <c r="N237" i="7"/>
  <c r="M237" i="7"/>
  <c r="J237" i="7"/>
  <c r="P237" i="7" s="1"/>
  <c r="AH236" i="7"/>
  <c r="AE236" i="7"/>
  <c r="AD236" i="7"/>
  <c r="AC236" i="7"/>
  <c r="V236" i="7"/>
  <c r="U236" i="7"/>
  <c r="T236" i="7"/>
  <c r="N236" i="7"/>
  <c r="M236" i="7"/>
  <c r="J236" i="7"/>
  <c r="P236" i="7" s="1"/>
  <c r="AH235" i="7"/>
  <c r="AE235" i="7"/>
  <c r="AD235" i="7"/>
  <c r="AC235" i="7"/>
  <c r="V235" i="7"/>
  <c r="U235" i="7"/>
  <c r="T235" i="7"/>
  <c r="P235" i="7"/>
  <c r="O235" i="7"/>
  <c r="N235" i="7"/>
  <c r="M235" i="7"/>
  <c r="J235" i="7"/>
  <c r="AH234" i="7"/>
  <c r="AE234" i="7"/>
  <c r="AD234" i="7"/>
  <c r="AC234" i="7"/>
  <c r="V234" i="7"/>
  <c r="U234" i="7"/>
  <c r="T234" i="7"/>
  <c r="P234" i="7"/>
  <c r="N234" i="7"/>
  <c r="M234" i="7"/>
  <c r="J234" i="7"/>
  <c r="O234" i="7" s="1"/>
  <c r="AH233" i="7"/>
  <c r="AE233" i="7"/>
  <c r="AD233" i="7"/>
  <c r="AC233" i="7"/>
  <c r="V233" i="7"/>
  <c r="U233" i="7"/>
  <c r="T233" i="7"/>
  <c r="N233" i="7"/>
  <c r="M233" i="7"/>
  <c r="J233" i="7"/>
  <c r="P233" i="7" s="1"/>
  <c r="AH232" i="7"/>
  <c r="AE232" i="7"/>
  <c r="AD232" i="7"/>
  <c r="AC232" i="7"/>
  <c r="V232" i="7"/>
  <c r="U232" i="7"/>
  <c r="T232" i="7"/>
  <c r="P232" i="7"/>
  <c r="O232" i="7"/>
  <c r="N232" i="7"/>
  <c r="M232" i="7"/>
  <c r="J232" i="7"/>
  <c r="AH231" i="7"/>
  <c r="AE231" i="7"/>
  <c r="AD231" i="7"/>
  <c r="AC231" i="7"/>
  <c r="V231" i="7"/>
  <c r="U231" i="7"/>
  <c r="T231" i="7"/>
  <c r="O231" i="7"/>
  <c r="N231" i="7"/>
  <c r="M231" i="7"/>
  <c r="J231" i="7"/>
  <c r="P231" i="7" s="1"/>
  <c r="AH230" i="7"/>
  <c r="AE230" i="7"/>
  <c r="AD230" i="7"/>
  <c r="AC230" i="7"/>
  <c r="V230" i="7"/>
  <c r="U230" i="7"/>
  <c r="T230" i="7"/>
  <c r="N230" i="7"/>
  <c r="M230" i="7"/>
  <c r="J230" i="7"/>
  <c r="P230" i="7" s="1"/>
  <c r="AH229" i="7"/>
  <c r="AE229" i="7"/>
  <c r="AD229" i="7"/>
  <c r="AC229" i="7"/>
  <c r="V229" i="7"/>
  <c r="U229" i="7"/>
  <c r="T229" i="7"/>
  <c r="N229" i="7"/>
  <c r="M229" i="7"/>
  <c r="J229" i="7"/>
  <c r="P229" i="7" s="1"/>
  <c r="AH228" i="7"/>
  <c r="AE228" i="7"/>
  <c r="AD228" i="7"/>
  <c r="AC228" i="7"/>
  <c r="V228" i="7"/>
  <c r="U228" i="7"/>
  <c r="T228" i="7"/>
  <c r="P228" i="7"/>
  <c r="O228" i="7"/>
  <c r="N228" i="7"/>
  <c r="M228" i="7"/>
  <c r="J228" i="7"/>
  <c r="AH227" i="7"/>
  <c r="AE227" i="7"/>
  <c r="AD227" i="7"/>
  <c r="AC227" i="7"/>
  <c r="V227" i="7"/>
  <c r="U227" i="7"/>
  <c r="T227" i="7"/>
  <c r="O227" i="7"/>
  <c r="N227" i="7"/>
  <c r="M227" i="7"/>
  <c r="J227" i="7"/>
  <c r="P227" i="7" s="1"/>
  <c r="AH226" i="7"/>
  <c r="AE226" i="7"/>
  <c r="AD226" i="7"/>
  <c r="AC226" i="7"/>
  <c r="V226" i="7"/>
  <c r="U226" i="7"/>
  <c r="T226" i="7"/>
  <c r="N226" i="7"/>
  <c r="M226" i="7"/>
  <c r="J226" i="7"/>
  <c r="AH225" i="7"/>
  <c r="AE225" i="7"/>
  <c r="AD225" i="7"/>
  <c r="AC225" i="7"/>
  <c r="V225" i="7"/>
  <c r="U225" i="7"/>
  <c r="T225" i="7"/>
  <c r="O225" i="7"/>
  <c r="N225" i="7"/>
  <c r="M225" i="7"/>
  <c r="J225" i="7"/>
  <c r="P225" i="7" s="1"/>
  <c r="AH224" i="7"/>
  <c r="AE224" i="7"/>
  <c r="AD224" i="7"/>
  <c r="AC224" i="7"/>
  <c r="V224" i="7"/>
  <c r="U224" i="7"/>
  <c r="T224" i="7"/>
  <c r="P224" i="7"/>
  <c r="N224" i="7"/>
  <c r="M224" i="7"/>
  <c r="J224" i="7"/>
  <c r="O224" i="7" s="1"/>
  <c r="AH223" i="7"/>
  <c r="AE223" i="7"/>
  <c r="AD223" i="7"/>
  <c r="AC223" i="7"/>
  <c r="V223" i="7"/>
  <c r="U223" i="7"/>
  <c r="T223" i="7"/>
  <c r="P223" i="7"/>
  <c r="N223" i="7"/>
  <c r="M223" i="7"/>
  <c r="J223" i="7"/>
  <c r="O223" i="7" s="1"/>
  <c r="AH222" i="7"/>
  <c r="AE222" i="7"/>
  <c r="AD222" i="7"/>
  <c r="AC222" i="7"/>
  <c r="V222" i="7"/>
  <c r="U222" i="7"/>
  <c r="T222" i="7"/>
  <c r="P222" i="7"/>
  <c r="O222" i="7"/>
  <c r="N222" i="7"/>
  <c r="M222" i="7"/>
  <c r="J222" i="7"/>
  <c r="AH221" i="7"/>
  <c r="AE221" i="7"/>
  <c r="AD221" i="7"/>
  <c r="AC221" i="7"/>
  <c r="V221" i="7"/>
  <c r="U221" i="7"/>
  <c r="T221" i="7"/>
  <c r="O221" i="7"/>
  <c r="N221" i="7"/>
  <c r="M221" i="7"/>
  <c r="J221" i="7"/>
  <c r="P221" i="7" s="1"/>
  <c r="AH220" i="7"/>
  <c r="AE220" i="7"/>
  <c r="AD220" i="7"/>
  <c r="AC220" i="7"/>
  <c r="V220" i="7"/>
  <c r="U220" i="7"/>
  <c r="T220" i="7"/>
  <c r="N220" i="7"/>
  <c r="M220" i="7"/>
  <c r="J220" i="7"/>
  <c r="P220" i="7" s="1"/>
  <c r="AH219" i="7"/>
  <c r="AE219" i="7"/>
  <c r="AD219" i="7"/>
  <c r="AC219" i="7"/>
  <c r="V219" i="7"/>
  <c r="U219" i="7"/>
  <c r="T219" i="7"/>
  <c r="P219" i="7"/>
  <c r="O219" i="7"/>
  <c r="N219" i="7"/>
  <c r="M219" i="7"/>
  <c r="J219" i="7"/>
  <c r="AH218" i="7"/>
  <c r="AE218" i="7"/>
  <c r="AD218" i="7"/>
  <c r="AC218" i="7"/>
  <c r="V218" i="7"/>
  <c r="U218" i="7"/>
  <c r="T218" i="7"/>
  <c r="P218" i="7"/>
  <c r="N218" i="7"/>
  <c r="M218" i="7"/>
  <c r="J218" i="7"/>
  <c r="O218" i="7" s="1"/>
  <c r="AH217" i="7"/>
  <c r="AE217" i="7"/>
  <c r="AD217" i="7"/>
  <c r="AC217" i="7"/>
  <c r="V217" i="7"/>
  <c r="U217" i="7"/>
  <c r="T217" i="7"/>
  <c r="N217" i="7"/>
  <c r="M217" i="7"/>
  <c r="J217" i="7"/>
  <c r="P217" i="7" s="1"/>
  <c r="AH216" i="7"/>
  <c r="AE216" i="7"/>
  <c r="AD216" i="7"/>
  <c r="AC216" i="7"/>
  <c r="V216" i="7"/>
  <c r="U216" i="7"/>
  <c r="T216" i="7"/>
  <c r="P216" i="7"/>
  <c r="O216" i="7"/>
  <c r="N216" i="7"/>
  <c r="M216" i="7"/>
  <c r="J216" i="7"/>
  <c r="AH215" i="7"/>
  <c r="AE215" i="7"/>
  <c r="AD215" i="7"/>
  <c r="AC215" i="7"/>
  <c r="V215" i="7"/>
  <c r="U215" i="7"/>
  <c r="T215" i="7"/>
  <c r="O215" i="7"/>
  <c r="N215" i="7"/>
  <c r="M215" i="7"/>
  <c r="J215" i="7"/>
  <c r="P215" i="7" s="1"/>
  <c r="AH214" i="7"/>
  <c r="AE214" i="7"/>
  <c r="AD214" i="7"/>
  <c r="AC214" i="7"/>
  <c r="V214" i="7"/>
  <c r="U214" i="7"/>
  <c r="T214" i="7"/>
  <c r="N214" i="7"/>
  <c r="M214" i="7"/>
  <c r="J214" i="7"/>
  <c r="P214" i="7" s="1"/>
  <c r="AH213" i="7"/>
  <c r="AE213" i="7"/>
  <c r="AD213" i="7"/>
  <c r="AC213" i="7"/>
  <c r="V213" i="7"/>
  <c r="U213" i="7"/>
  <c r="T213" i="7"/>
  <c r="N213" i="7"/>
  <c r="M213" i="7"/>
  <c r="J213" i="7"/>
  <c r="P213" i="7" s="1"/>
  <c r="AH212" i="7"/>
  <c r="AE212" i="7"/>
  <c r="AD212" i="7"/>
  <c r="AC212" i="7"/>
  <c r="V212" i="7"/>
  <c r="U212" i="7"/>
  <c r="T212" i="7"/>
  <c r="P212" i="7"/>
  <c r="O212" i="7"/>
  <c r="N212" i="7"/>
  <c r="M212" i="7"/>
  <c r="J212" i="7"/>
  <c r="AH211" i="7"/>
  <c r="AE211" i="7"/>
  <c r="AD211" i="7"/>
  <c r="AC211" i="7"/>
  <c r="V211" i="7"/>
  <c r="U211" i="7"/>
  <c r="T211" i="7"/>
  <c r="O211" i="7"/>
  <c r="N211" i="7"/>
  <c r="M211" i="7"/>
  <c r="J211" i="7"/>
  <c r="P211" i="7" s="1"/>
  <c r="AH210" i="7"/>
  <c r="AE210" i="7"/>
  <c r="AD210" i="7"/>
  <c r="AC210" i="7"/>
  <c r="V210" i="7"/>
  <c r="U210" i="7"/>
  <c r="T210" i="7"/>
  <c r="N210" i="7"/>
  <c r="M210" i="7"/>
  <c r="J210" i="7"/>
  <c r="AH209" i="7"/>
  <c r="AE209" i="7"/>
  <c r="AD209" i="7"/>
  <c r="AC209" i="7"/>
  <c r="V209" i="7"/>
  <c r="U209" i="7"/>
  <c r="T209" i="7"/>
  <c r="O209" i="7"/>
  <c r="N209" i="7"/>
  <c r="M209" i="7"/>
  <c r="J209" i="7"/>
  <c r="P209" i="7" s="1"/>
  <c r="AH208" i="7"/>
  <c r="AE208" i="7"/>
  <c r="AD208" i="7"/>
  <c r="AC208" i="7"/>
  <c r="V208" i="7"/>
  <c r="U208" i="7"/>
  <c r="T208" i="7"/>
  <c r="P208" i="7"/>
  <c r="N208" i="7"/>
  <c r="M208" i="7"/>
  <c r="J208" i="7"/>
  <c r="O208" i="7" s="1"/>
  <c r="AH207" i="7"/>
  <c r="AE207" i="7"/>
  <c r="AD207" i="7"/>
  <c r="AC207" i="7"/>
  <c r="V207" i="7"/>
  <c r="U207" i="7"/>
  <c r="T207" i="7"/>
  <c r="P207" i="7"/>
  <c r="N207" i="7"/>
  <c r="M207" i="7"/>
  <c r="J207" i="7"/>
  <c r="O207" i="7" s="1"/>
  <c r="AH206" i="7"/>
  <c r="AE206" i="7"/>
  <c r="AD206" i="7"/>
  <c r="AC206" i="7"/>
  <c r="V206" i="7"/>
  <c r="U206" i="7"/>
  <c r="T206" i="7"/>
  <c r="P206" i="7"/>
  <c r="O206" i="7"/>
  <c r="N206" i="7"/>
  <c r="M206" i="7"/>
  <c r="J206" i="7"/>
  <c r="AH205" i="7"/>
  <c r="AE205" i="7"/>
  <c r="AD205" i="7"/>
  <c r="AC205" i="7"/>
  <c r="V205" i="7"/>
  <c r="U205" i="7"/>
  <c r="T205" i="7"/>
  <c r="O205" i="7"/>
  <c r="N205" i="7"/>
  <c r="M205" i="7"/>
  <c r="J205" i="7"/>
  <c r="P205" i="7" s="1"/>
  <c r="AH204" i="7"/>
  <c r="AE204" i="7"/>
  <c r="AD204" i="7"/>
  <c r="AC204" i="7"/>
  <c r="V204" i="7"/>
  <c r="U204" i="7"/>
  <c r="T204" i="7"/>
  <c r="N204" i="7"/>
  <c r="M204" i="7"/>
  <c r="J204" i="7"/>
  <c r="P204" i="7" s="1"/>
  <c r="AH203" i="7"/>
  <c r="AE203" i="7"/>
  <c r="AD203" i="7"/>
  <c r="AC203" i="7"/>
  <c r="V203" i="7"/>
  <c r="U203" i="7"/>
  <c r="T203" i="7"/>
  <c r="P203" i="7"/>
  <c r="O203" i="7"/>
  <c r="N203" i="7"/>
  <c r="M203" i="7"/>
  <c r="J203" i="7"/>
  <c r="AH202" i="7"/>
  <c r="AE202" i="7"/>
  <c r="AD202" i="7"/>
  <c r="AC202" i="7"/>
  <c r="V202" i="7"/>
  <c r="U202" i="7"/>
  <c r="T202" i="7"/>
  <c r="P202" i="7"/>
  <c r="N202" i="7"/>
  <c r="M202" i="7"/>
  <c r="J202" i="7"/>
  <c r="O202" i="7" s="1"/>
  <c r="AH201" i="7"/>
  <c r="AE201" i="7"/>
  <c r="AD201" i="7"/>
  <c r="AC201" i="7"/>
  <c r="V201" i="7"/>
  <c r="U201" i="7"/>
  <c r="T201" i="7"/>
  <c r="N201" i="7"/>
  <c r="M201" i="7"/>
  <c r="J201" i="7"/>
  <c r="P201" i="7" s="1"/>
  <c r="AH200" i="7"/>
  <c r="AE200" i="7"/>
  <c r="AD200" i="7"/>
  <c r="AC200" i="7"/>
  <c r="V200" i="7"/>
  <c r="U200" i="7"/>
  <c r="T200" i="7"/>
  <c r="P200" i="7"/>
  <c r="O200" i="7"/>
  <c r="N200" i="7"/>
  <c r="M200" i="7"/>
  <c r="J200" i="7"/>
  <c r="AH199" i="7"/>
  <c r="AE199" i="7"/>
  <c r="AD199" i="7"/>
  <c r="AC199" i="7"/>
  <c r="V199" i="7"/>
  <c r="U199" i="7"/>
  <c r="T199" i="7"/>
  <c r="O199" i="7"/>
  <c r="N199" i="7"/>
  <c r="M199" i="7"/>
  <c r="J199" i="7"/>
  <c r="P199" i="7" s="1"/>
  <c r="AH198" i="7"/>
  <c r="AE198" i="7"/>
  <c r="AD198" i="7"/>
  <c r="AC198" i="7"/>
  <c r="V198" i="7"/>
  <c r="U198" i="7"/>
  <c r="T198" i="7"/>
  <c r="N198" i="7"/>
  <c r="M198" i="7"/>
  <c r="J198" i="7"/>
  <c r="P198" i="7" s="1"/>
  <c r="AH197" i="7"/>
  <c r="AE197" i="7"/>
  <c r="AD197" i="7"/>
  <c r="AC197" i="7"/>
  <c r="V197" i="7"/>
  <c r="U197" i="7"/>
  <c r="T197" i="7"/>
  <c r="N197" i="7"/>
  <c r="M197" i="7"/>
  <c r="J197" i="7"/>
  <c r="P197" i="7" s="1"/>
  <c r="AH196" i="7"/>
  <c r="AE196" i="7"/>
  <c r="AD196" i="7"/>
  <c r="AC196" i="7"/>
  <c r="V196" i="7"/>
  <c r="U196" i="7"/>
  <c r="T196" i="7"/>
  <c r="P196" i="7"/>
  <c r="O196" i="7"/>
  <c r="N196" i="7"/>
  <c r="M196" i="7"/>
  <c r="J196" i="7"/>
  <c r="AH195" i="7"/>
  <c r="AE195" i="7"/>
  <c r="AD195" i="7"/>
  <c r="AC195" i="7"/>
  <c r="V195" i="7"/>
  <c r="U195" i="7"/>
  <c r="T195" i="7"/>
  <c r="O195" i="7"/>
  <c r="N195" i="7"/>
  <c r="M195" i="7"/>
  <c r="J195" i="7"/>
  <c r="P195" i="7" s="1"/>
  <c r="AH194" i="7"/>
  <c r="AE194" i="7"/>
  <c r="AD194" i="7"/>
  <c r="AC194" i="7"/>
  <c r="V194" i="7"/>
  <c r="U194" i="7"/>
  <c r="T194" i="7"/>
  <c r="N194" i="7"/>
  <c r="M194" i="7"/>
  <c r="J194" i="7"/>
  <c r="AH193" i="7"/>
  <c r="AE193" i="7"/>
  <c r="AD193" i="7"/>
  <c r="AC193" i="7"/>
  <c r="V193" i="7"/>
  <c r="U193" i="7"/>
  <c r="T193" i="7"/>
  <c r="O193" i="7"/>
  <c r="N193" i="7"/>
  <c r="M193" i="7"/>
  <c r="J193" i="7"/>
  <c r="P193" i="7" s="1"/>
  <c r="AH192" i="7"/>
  <c r="AE192" i="7"/>
  <c r="AD192" i="7"/>
  <c r="AC192" i="7"/>
  <c r="V192" i="7"/>
  <c r="U192" i="7"/>
  <c r="T192" i="7"/>
  <c r="N192" i="7"/>
  <c r="M192" i="7"/>
  <c r="J192" i="7"/>
  <c r="O192" i="7" s="1"/>
  <c r="AH191" i="7"/>
  <c r="AE191" i="7"/>
  <c r="AD191" i="7"/>
  <c r="AC191" i="7"/>
  <c r="V191" i="7"/>
  <c r="U191" i="7"/>
  <c r="T191" i="7"/>
  <c r="P191" i="7"/>
  <c r="N191" i="7"/>
  <c r="M191" i="7"/>
  <c r="J191" i="7"/>
  <c r="O191" i="7" s="1"/>
  <c r="AH190" i="7"/>
  <c r="AE190" i="7"/>
  <c r="AD190" i="7"/>
  <c r="AC190" i="7"/>
  <c r="V190" i="7"/>
  <c r="U190" i="7"/>
  <c r="T190" i="7"/>
  <c r="P190" i="7"/>
  <c r="O190" i="7"/>
  <c r="N190" i="7"/>
  <c r="M190" i="7"/>
  <c r="J190" i="7"/>
  <c r="AH189" i="7"/>
  <c r="AE189" i="7"/>
  <c r="AD189" i="7"/>
  <c r="AC189" i="7"/>
  <c r="V189" i="7"/>
  <c r="U189" i="7"/>
  <c r="T189" i="7"/>
  <c r="O189" i="7"/>
  <c r="N189" i="7"/>
  <c r="M189" i="7"/>
  <c r="J189" i="7"/>
  <c r="P189" i="7" s="1"/>
  <c r="AH188" i="7"/>
  <c r="AE188" i="7"/>
  <c r="AD188" i="7"/>
  <c r="AC188" i="7"/>
  <c r="V188" i="7"/>
  <c r="U188" i="7"/>
  <c r="T188" i="7"/>
  <c r="N188" i="7"/>
  <c r="M188" i="7"/>
  <c r="J188" i="7"/>
  <c r="P188" i="7" s="1"/>
  <c r="AH187" i="7"/>
  <c r="AE187" i="7"/>
  <c r="AD187" i="7"/>
  <c r="AC187" i="7"/>
  <c r="V187" i="7"/>
  <c r="U187" i="7"/>
  <c r="T187" i="7"/>
  <c r="P187" i="7"/>
  <c r="O187" i="7"/>
  <c r="N187" i="7"/>
  <c r="M187" i="7"/>
  <c r="J187" i="7"/>
  <c r="AH186" i="7"/>
  <c r="AE186" i="7"/>
  <c r="AD186" i="7"/>
  <c r="AC186" i="7"/>
  <c r="V186" i="7"/>
  <c r="U186" i="7"/>
  <c r="T186" i="7"/>
  <c r="P186" i="7"/>
  <c r="N186" i="7"/>
  <c r="M186" i="7"/>
  <c r="J186" i="7"/>
  <c r="O186" i="7" s="1"/>
  <c r="AH185" i="7"/>
  <c r="AE185" i="7"/>
  <c r="AD185" i="7"/>
  <c r="AC185" i="7"/>
  <c r="V185" i="7"/>
  <c r="U185" i="7"/>
  <c r="T185" i="7"/>
  <c r="N185" i="7"/>
  <c r="M185" i="7"/>
  <c r="J185" i="7"/>
  <c r="P185" i="7" s="1"/>
  <c r="AH184" i="7"/>
  <c r="AE184" i="7"/>
  <c r="AD184" i="7"/>
  <c r="AC184" i="7"/>
  <c r="V184" i="7"/>
  <c r="U184" i="7"/>
  <c r="T184" i="7"/>
  <c r="P184" i="7"/>
  <c r="O184" i="7"/>
  <c r="N184" i="7"/>
  <c r="M184" i="7"/>
  <c r="J184" i="7"/>
  <c r="AH183" i="7"/>
  <c r="AE183" i="7"/>
  <c r="AD183" i="7"/>
  <c r="AC183" i="7"/>
  <c r="V183" i="7"/>
  <c r="U183" i="7"/>
  <c r="T183" i="7"/>
  <c r="P183" i="7"/>
  <c r="O183" i="7"/>
  <c r="N183" i="7"/>
  <c r="M183" i="7"/>
  <c r="J183" i="7"/>
  <c r="AH182" i="7"/>
  <c r="AE182" i="7"/>
  <c r="AD182" i="7"/>
  <c r="AC182" i="7"/>
  <c r="V182" i="7"/>
  <c r="U182" i="7"/>
  <c r="T182" i="7"/>
  <c r="N182" i="7"/>
  <c r="M182" i="7"/>
  <c r="J182" i="7"/>
  <c r="AH181" i="7"/>
  <c r="AE181" i="7"/>
  <c r="AD181" i="7"/>
  <c r="AC181" i="7"/>
  <c r="V181" i="7"/>
  <c r="U181" i="7"/>
  <c r="T181" i="7"/>
  <c r="N181" i="7"/>
  <c r="M181" i="7"/>
  <c r="J181" i="7"/>
  <c r="P181" i="7" s="1"/>
  <c r="AH180" i="7"/>
  <c r="AE180" i="7"/>
  <c r="AD180" i="7"/>
  <c r="AC180" i="7"/>
  <c r="V180" i="7"/>
  <c r="U180" i="7"/>
  <c r="T180" i="7"/>
  <c r="P180" i="7"/>
  <c r="O180" i="7"/>
  <c r="N180" i="7"/>
  <c r="M180" i="7"/>
  <c r="J180" i="7"/>
  <c r="AH179" i="7"/>
  <c r="AE179" i="7"/>
  <c r="AD179" i="7"/>
  <c r="AC179" i="7"/>
  <c r="V179" i="7"/>
  <c r="U179" i="7"/>
  <c r="T179" i="7"/>
  <c r="O179" i="7"/>
  <c r="N179" i="7"/>
  <c r="M179" i="7"/>
  <c r="J179" i="7"/>
  <c r="P179" i="7" s="1"/>
  <c r="AH178" i="7"/>
  <c r="AE178" i="7"/>
  <c r="AD178" i="7"/>
  <c r="AC178" i="7"/>
  <c r="V178" i="7"/>
  <c r="U178" i="7"/>
  <c r="T178" i="7"/>
  <c r="N178" i="7"/>
  <c r="M178" i="7"/>
  <c r="J178" i="7"/>
  <c r="P178" i="7" s="1"/>
  <c r="AH177" i="7"/>
  <c r="AE177" i="7"/>
  <c r="AD177" i="7"/>
  <c r="AC177" i="7"/>
  <c r="V177" i="7"/>
  <c r="U177" i="7"/>
  <c r="T177" i="7"/>
  <c r="O177" i="7"/>
  <c r="N177" i="7"/>
  <c r="M177" i="7"/>
  <c r="J177" i="7"/>
  <c r="P177" i="7" s="1"/>
  <c r="AH176" i="7"/>
  <c r="AE176" i="7"/>
  <c r="AD176" i="7"/>
  <c r="AC176" i="7"/>
  <c r="V176" i="7"/>
  <c r="U176" i="7"/>
  <c r="T176" i="7"/>
  <c r="P176" i="7"/>
  <c r="N176" i="7"/>
  <c r="M176" i="7"/>
  <c r="J176" i="7"/>
  <c r="O176" i="7" s="1"/>
  <c r="AH175" i="7"/>
  <c r="AE175" i="7"/>
  <c r="AD175" i="7"/>
  <c r="AC175" i="7"/>
  <c r="V175" i="7"/>
  <c r="U175" i="7"/>
  <c r="T175" i="7"/>
  <c r="P175" i="7"/>
  <c r="N175" i="7"/>
  <c r="M175" i="7"/>
  <c r="J175" i="7"/>
  <c r="O175" i="7" s="1"/>
  <c r="AH174" i="7"/>
  <c r="AE174" i="7"/>
  <c r="AD174" i="7"/>
  <c r="AC174" i="7"/>
  <c r="V174" i="7"/>
  <c r="U174" i="7"/>
  <c r="T174" i="7"/>
  <c r="P174" i="7"/>
  <c r="O174" i="7"/>
  <c r="N174" i="7"/>
  <c r="M174" i="7"/>
  <c r="J174" i="7"/>
  <c r="AH173" i="7"/>
  <c r="AE173" i="7"/>
  <c r="AD173" i="7"/>
  <c r="AC173" i="7"/>
  <c r="V173" i="7"/>
  <c r="U173" i="7"/>
  <c r="T173" i="7"/>
  <c r="O173" i="7"/>
  <c r="N173" i="7"/>
  <c r="M173" i="7"/>
  <c r="J173" i="7"/>
  <c r="P173" i="7" s="1"/>
  <c r="AH172" i="7"/>
  <c r="AE172" i="7"/>
  <c r="AD172" i="7"/>
  <c r="AC172" i="7"/>
  <c r="V172" i="7"/>
  <c r="U172" i="7"/>
  <c r="T172" i="7"/>
  <c r="N172" i="7"/>
  <c r="M172" i="7"/>
  <c r="J172" i="7"/>
  <c r="AH171" i="7"/>
  <c r="AE171" i="7"/>
  <c r="AD171" i="7"/>
  <c r="AC171" i="7"/>
  <c r="V171" i="7"/>
  <c r="U171" i="7"/>
  <c r="T171" i="7"/>
  <c r="P171" i="7"/>
  <c r="O171" i="7"/>
  <c r="N171" i="7"/>
  <c r="M171" i="7"/>
  <c r="J171" i="7"/>
  <c r="AH170" i="7"/>
  <c r="AE170" i="7"/>
  <c r="AD170" i="7"/>
  <c r="AC170" i="7"/>
  <c r="V170" i="7"/>
  <c r="U170" i="7"/>
  <c r="T170" i="7"/>
  <c r="N170" i="7"/>
  <c r="M170" i="7"/>
  <c r="J170" i="7"/>
  <c r="P170" i="7" s="1"/>
  <c r="AH169" i="7"/>
  <c r="AE169" i="7"/>
  <c r="AD169" i="7"/>
  <c r="AC169" i="7"/>
  <c r="V169" i="7"/>
  <c r="U169" i="7"/>
  <c r="T169" i="7"/>
  <c r="N169" i="7"/>
  <c r="M169" i="7"/>
  <c r="J169" i="7"/>
  <c r="AH168" i="7"/>
  <c r="AE168" i="7"/>
  <c r="AD168" i="7"/>
  <c r="AC168" i="7"/>
  <c r="V168" i="7"/>
  <c r="U168" i="7"/>
  <c r="T168" i="7"/>
  <c r="P168" i="7"/>
  <c r="O168" i="7"/>
  <c r="N168" i="7"/>
  <c r="M168" i="7"/>
  <c r="J168" i="7"/>
  <c r="AH167" i="7"/>
  <c r="AE167" i="7"/>
  <c r="AD167" i="7"/>
  <c r="AC167" i="7"/>
  <c r="V167" i="7"/>
  <c r="U167" i="7"/>
  <c r="T167" i="7"/>
  <c r="N167" i="7"/>
  <c r="M167" i="7"/>
  <c r="J167" i="7"/>
  <c r="P167" i="7" s="1"/>
  <c r="AH166" i="7"/>
  <c r="AE166" i="7"/>
  <c r="AD166" i="7"/>
  <c r="AC166" i="7"/>
  <c r="V166" i="7"/>
  <c r="U166" i="7"/>
  <c r="T166" i="7"/>
  <c r="O166" i="7"/>
  <c r="N166" i="7"/>
  <c r="M166" i="7"/>
  <c r="J166" i="7"/>
  <c r="P166" i="7" s="1"/>
  <c r="AH165" i="7"/>
  <c r="AE165" i="7"/>
  <c r="AD165" i="7"/>
  <c r="AC165" i="7"/>
  <c r="V165" i="7"/>
  <c r="U165" i="7"/>
  <c r="T165" i="7"/>
  <c r="P165" i="7"/>
  <c r="O165" i="7"/>
  <c r="N165" i="7"/>
  <c r="M165" i="7"/>
  <c r="J165" i="7"/>
  <c r="AH164" i="7"/>
  <c r="AE164" i="7"/>
  <c r="AD164" i="7"/>
  <c r="AC164" i="7"/>
  <c r="V164" i="7"/>
  <c r="U164" i="7"/>
  <c r="T164" i="7"/>
  <c r="P164" i="7"/>
  <c r="O164" i="7"/>
  <c r="N164" i="7"/>
  <c r="M164" i="7"/>
  <c r="J164" i="7"/>
  <c r="AH163" i="7"/>
  <c r="AE163" i="7"/>
  <c r="AD163" i="7"/>
  <c r="AC163" i="7"/>
  <c r="V163" i="7"/>
  <c r="U163" i="7"/>
  <c r="T163" i="7"/>
  <c r="P163" i="7"/>
  <c r="O163" i="7"/>
  <c r="N163" i="7"/>
  <c r="M163" i="7"/>
  <c r="J163" i="7"/>
  <c r="AH162" i="7"/>
  <c r="AE162" i="7"/>
  <c r="AD162" i="7"/>
  <c r="AC162" i="7"/>
  <c r="V162" i="7"/>
  <c r="U162" i="7"/>
  <c r="T162" i="7"/>
  <c r="N162" i="7"/>
  <c r="M162" i="7"/>
  <c r="J162" i="7"/>
  <c r="P162" i="7" s="1"/>
  <c r="AH161" i="7"/>
  <c r="AE161" i="7"/>
  <c r="AD161" i="7"/>
  <c r="AC161" i="7"/>
  <c r="V161" i="7"/>
  <c r="U161" i="7"/>
  <c r="T161" i="7"/>
  <c r="N161" i="7"/>
  <c r="M161" i="7"/>
  <c r="J161" i="7"/>
  <c r="P161" i="7" s="1"/>
  <c r="AH160" i="7"/>
  <c r="AE160" i="7"/>
  <c r="AD160" i="7"/>
  <c r="AC160" i="7"/>
  <c r="V160" i="7"/>
  <c r="U160" i="7"/>
  <c r="T160" i="7"/>
  <c r="P160" i="7"/>
  <c r="O160" i="7"/>
  <c r="N160" i="7"/>
  <c r="M160" i="7"/>
  <c r="J160" i="7"/>
  <c r="AH159" i="7"/>
  <c r="AE159" i="7"/>
  <c r="AD159" i="7"/>
  <c r="AC159" i="7"/>
  <c r="V159" i="7"/>
  <c r="U159" i="7"/>
  <c r="T159" i="7"/>
  <c r="N159" i="7"/>
  <c r="M159" i="7"/>
  <c r="J159" i="7"/>
  <c r="P159" i="7" s="1"/>
  <c r="AH158" i="7"/>
  <c r="AE158" i="7"/>
  <c r="AD158" i="7"/>
  <c r="AC158" i="7"/>
  <c r="V158" i="7"/>
  <c r="U158" i="7"/>
  <c r="T158" i="7"/>
  <c r="O158" i="7"/>
  <c r="N158" i="7"/>
  <c r="M158" i="7"/>
  <c r="J158" i="7"/>
  <c r="P158" i="7" s="1"/>
  <c r="AH157" i="7"/>
  <c r="AE157" i="7"/>
  <c r="AD157" i="7"/>
  <c r="AC157" i="7"/>
  <c r="V157" i="7"/>
  <c r="U157" i="7"/>
  <c r="T157" i="7"/>
  <c r="N157" i="7"/>
  <c r="M157" i="7"/>
  <c r="J157" i="7"/>
  <c r="P157" i="7" s="1"/>
  <c r="AH156" i="7"/>
  <c r="AE156" i="7"/>
  <c r="AD156" i="7"/>
  <c r="AC156" i="7"/>
  <c r="V156" i="7"/>
  <c r="U156" i="7"/>
  <c r="T156" i="7"/>
  <c r="N156" i="7"/>
  <c r="M156" i="7"/>
  <c r="J156" i="7"/>
  <c r="P156" i="7" s="1"/>
  <c r="AH155" i="7"/>
  <c r="AE155" i="7"/>
  <c r="AD155" i="7"/>
  <c r="AC155" i="7"/>
  <c r="V155" i="7"/>
  <c r="U155" i="7"/>
  <c r="T155" i="7"/>
  <c r="P155" i="7"/>
  <c r="O155" i="7"/>
  <c r="N155" i="7"/>
  <c r="M155" i="7"/>
  <c r="J155" i="7"/>
  <c r="AH154" i="7"/>
  <c r="AE154" i="7"/>
  <c r="AD154" i="7"/>
  <c r="AC154" i="7"/>
  <c r="V154" i="7"/>
  <c r="U154" i="7"/>
  <c r="T154" i="7"/>
  <c r="O154" i="7"/>
  <c r="N154" i="7"/>
  <c r="M154" i="7"/>
  <c r="J154" i="7"/>
  <c r="P154" i="7" s="1"/>
  <c r="AH153" i="7"/>
  <c r="AE153" i="7"/>
  <c r="AD153" i="7"/>
  <c r="AC153" i="7"/>
  <c r="V153" i="7"/>
  <c r="U153" i="7"/>
  <c r="T153" i="7"/>
  <c r="N153" i="7"/>
  <c r="M153" i="7"/>
  <c r="J153" i="7"/>
  <c r="AH152" i="7"/>
  <c r="AE152" i="7"/>
  <c r="AD152" i="7"/>
  <c r="AC152" i="7"/>
  <c r="V152" i="7"/>
  <c r="U152" i="7"/>
  <c r="T152" i="7"/>
  <c r="O152" i="7"/>
  <c r="N152" i="7"/>
  <c r="M152" i="7"/>
  <c r="J152" i="7"/>
  <c r="P152" i="7" s="1"/>
  <c r="AH151" i="7"/>
  <c r="AE151" i="7"/>
  <c r="AD151" i="7"/>
  <c r="AC151" i="7"/>
  <c r="V151" i="7"/>
  <c r="U151" i="7"/>
  <c r="T151" i="7"/>
  <c r="P151" i="7"/>
  <c r="N151" i="7"/>
  <c r="M151" i="7"/>
  <c r="J151" i="7"/>
  <c r="O151" i="7" s="1"/>
  <c r="AH150" i="7"/>
  <c r="AE150" i="7"/>
  <c r="AD150" i="7"/>
  <c r="AC150" i="7"/>
  <c r="V150" i="7"/>
  <c r="U150" i="7"/>
  <c r="T150" i="7"/>
  <c r="P150" i="7"/>
  <c r="O150" i="7"/>
  <c r="N150" i="7"/>
  <c r="M150" i="7"/>
  <c r="J150" i="7"/>
  <c r="AH149" i="7"/>
  <c r="AE149" i="7"/>
  <c r="AD149" i="7"/>
  <c r="AC149" i="7"/>
  <c r="V149" i="7"/>
  <c r="U149" i="7"/>
  <c r="T149" i="7"/>
  <c r="P149" i="7"/>
  <c r="N149" i="7"/>
  <c r="M149" i="7"/>
  <c r="J149" i="7"/>
  <c r="O149" i="7" s="1"/>
  <c r="AH148" i="7"/>
  <c r="AE148" i="7"/>
  <c r="AD148" i="7"/>
  <c r="AC148" i="7"/>
  <c r="V148" i="7"/>
  <c r="U148" i="7"/>
  <c r="T148" i="7"/>
  <c r="N148" i="7"/>
  <c r="M148" i="7"/>
  <c r="J148" i="7"/>
  <c r="O148" i="7" s="1"/>
  <c r="AH147" i="7"/>
  <c r="AE147" i="7"/>
  <c r="AD147" i="7"/>
  <c r="AC147" i="7"/>
  <c r="V147" i="7"/>
  <c r="U147" i="7"/>
  <c r="T147" i="7"/>
  <c r="P147" i="7"/>
  <c r="O147" i="7"/>
  <c r="N147" i="7"/>
  <c r="M147" i="7"/>
  <c r="J147" i="7"/>
  <c r="AH146" i="7"/>
  <c r="AE146" i="7"/>
  <c r="AD146" i="7"/>
  <c r="AC146" i="7"/>
  <c r="V146" i="7"/>
  <c r="U146" i="7"/>
  <c r="T146" i="7"/>
  <c r="N146" i="7"/>
  <c r="M146" i="7"/>
  <c r="J146" i="7"/>
  <c r="P146" i="7" s="1"/>
  <c r="AH145" i="7"/>
  <c r="AE145" i="7"/>
  <c r="AD145" i="7"/>
  <c r="AC145" i="7"/>
  <c r="V145" i="7"/>
  <c r="U145" i="7"/>
  <c r="T145" i="7"/>
  <c r="N145" i="7"/>
  <c r="M145" i="7"/>
  <c r="J145" i="7"/>
  <c r="P145" i="7" s="1"/>
  <c r="AH144" i="7"/>
  <c r="AE144" i="7"/>
  <c r="AD144" i="7"/>
  <c r="AC144" i="7"/>
  <c r="V144" i="7"/>
  <c r="U144" i="7"/>
  <c r="T144" i="7"/>
  <c r="P144" i="7"/>
  <c r="O144" i="7"/>
  <c r="N144" i="7"/>
  <c r="M144" i="7"/>
  <c r="J144" i="7"/>
  <c r="AH143" i="7"/>
  <c r="AE143" i="7"/>
  <c r="AD143" i="7"/>
  <c r="AC143" i="7"/>
  <c r="V143" i="7"/>
  <c r="U143" i="7"/>
  <c r="T143" i="7"/>
  <c r="N143" i="7"/>
  <c r="M143" i="7"/>
  <c r="J143" i="7"/>
  <c r="P143" i="7" s="1"/>
  <c r="AH142" i="7"/>
  <c r="AE142" i="7"/>
  <c r="AD142" i="7"/>
  <c r="AC142" i="7"/>
  <c r="V142" i="7"/>
  <c r="U142" i="7"/>
  <c r="T142" i="7"/>
  <c r="O142" i="7"/>
  <c r="N142" i="7"/>
  <c r="M142" i="7"/>
  <c r="J142" i="7"/>
  <c r="P142" i="7" s="1"/>
  <c r="AH141" i="7"/>
  <c r="AE141" i="7"/>
  <c r="AD141" i="7"/>
  <c r="AC141" i="7"/>
  <c r="V141" i="7"/>
  <c r="U141" i="7"/>
  <c r="T141" i="7"/>
  <c r="N141" i="7"/>
  <c r="M141" i="7"/>
  <c r="J141" i="7"/>
  <c r="P141" i="7" s="1"/>
  <c r="AH140" i="7"/>
  <c r="AE140" i="7"/>
  <c r="AD140" i="7"/>
  <c r="AC140" i="7"/>
  <c r="V140" i="7"/>
  <c r="U140" i="7"/>
  <c r="T140" i="7"/>
  <c r="N140" i="7"/>
  <c r="M140" i="7"/>
  <c r="J140" i="7"/>
  <c r="P140" i="7" s="1"/>
  <c r="AH139" i="7"/>
  <c r="AE139" i="7"/>
  <c r="AD139" i="7"/>
  <c r="AC139" i="7"/>
  <c r="V139" i="7"/>
  <c r="U139" i="7"/>
  <c r="T139" i="7"/>
  <c r="P139" i="7"/>
  <c r="O139" i="7"/>
  <c r="N139" i="7"/>
  <c r="M139" i="7"/>
  <c r="J139" i="7"/>
  <c r="AH138" i="7"/>
  <c r="AE138" i="7"/>
  <c r="AD138" i="7"/>
  <c r="AC138" i="7"/>
  <c r="V138" i="7"/>
  <c r="U138" i="7"/>
  <c r="T138" i="7"/>
  <c r="O138" i="7"/>
  <c r="N138" i="7"/>
  <c r="M138" i="7"/>
  <c r="J138" i="7"/>
  <c r="P138" i="7" s="1"/>
  <c r="AH137" i="7"/>
  <c r="AE137" i="7"/>
  <c r="AD137" i="7"/>
  <c r="AC137" i="7"/>
  <c r="V137" i="7"/>
  <c r="U137" i="7"/>
  <c r="T137" i="7"/>
  <c r="N137" i="7"/>
  <c r="M137" i="7"/>
  <c r="J137" i="7"/>
  <c r="AH136" i="7"/>
  <c r="AE136" i="7"/>
  <c r="AD136" i="7"/>
  <c r="AC136" i="7"/>
  <c r="V136" i="7"/>
  <c r="U136" i="7"/>
  <c r="T136" i="7"/>
  <c r="O136" i="7"/>
  <c r="N136" i="7"/>
  <c r="M136" i="7"/>
  <c r="J136" i="7"/>
  <c r="P136" i="7" s="1"/>
  <c r="AH135" i="7"/>
  <c r="AE135" i="7"/>
  <c r="AD135" i="7"/>
  <c r="AC135" i="7"/>
  <c r="V135" i="7"/>
  <c r="U135" i="7"/>
  <c r="T135" i="7"/>
  <c r="P135" i="7"/>
  <c r="N135" i="7"/>
  <c r="M135" i="7"/>
  <c r="J135" i="7"/>
  <c r="O135" i="7" s="1"/>
  <c r="AH134" i="7"/>
  <c r="AE134" i="7"/>
  <c r="AD134" i="7"/>
  <c r="AC134" i="7"/>
  <c r="V134" i="7"/>
  <c r="U134" i="7"/>
  <c r="T134" i="7"/>
  <c r="P134" i="7"/>
  <c r="O134" i="7"/>
  <c r="N134" i="7"/>
  <c r="M134" i="7"/>
  <c r="J134" i="7"/>
  <c r="AH133" i="7"/>
  <c r="AE133" i="7"/>
  <c r="AD133" i="7"/>
  <c r="AC133" i="7"/>
  <c r="V133" i="7"/>
  <c r="U133" i="7"/>
  <c r="T133" i="7"/>
  <c r="P133" i="7"/>
  <c r="N133" i="7"/>
  <c r="M133" i="7"/>
  <c r="J133" i="7"/>
  <c r="O133" i="7" s="1"/>
  <c r="AH132" i="7"/>
  <c r="AE132" i="7"/>
  <c r="AD132" i="7"/>
  <c r="AC132" i="7"/>
  <c r="V132" i="7"/>
  <c r="U132" i="7"/>
  <c r="T132" i="7"/>
  <c r="N132" i="7"/>
  <c r="M132" i="7"/>
  <c r="J132" i="7"/>
  <c r="O132" i="7" s="1"/>
  <c r="AH131" i="7"/>
  <c r="AE131" i="7"/>
  <c r="AD131" i="7"/>
  <c r="AC131" i="7"/>
  <c r="V131" i="7"/>
  <c r="U131" i="7"/>
  <c r="T131" i="7"/>
  <c r="P131" i="7"/>
  <c r="O131" i="7"/>
  <c r="N131" i="7"/>
  <c r="M131" i="7"/>
  <c r="J131" i="7"/>
  <c r="AH130" i="7"/>
  <c r="AE130" i="7"/>
  <c r="AD130" i="7"/>
  <c r="AC130" i="7"/>
  <c r="V130" i="7"/>
  <c r="U130" i="7"/>
  <c r="T130" i="7"/>
  <c r="N130" i="7"/>
  <c r="M130" i="7"/>
  <c r="J130" i="7"/>
  <c r="P130" i="7" s="1"/>
  <c r="AH129" i="7"/>
  <c r="AE129" i="7"/>
  <c r="AD129" i="7"/>
  <c r="AC129" i="7"/>
  <c r="V129" i="7"/>
  <c r="U129" i="7"/>
  <c r="T129" i="7"/>
  <c r="N129" i="7"/>
  <c r="M129" i="7"/>
  <c r="J129" i="7"/>
  <c r="P129" i="7" s="1"/>
  <c r="AH128" i="7"/>
  <c r="AE128" i="7"/>
  <c r="AD128" i="7"/>
  <c r="AC128" i="7"/>
  <c r="V128" i="7"/>
  <c r="U128" i="7"/>
  <c r="T128" i="7"/>
  <c r="P128" i="7"/>
  <c r="O128" i="7"/>
  <c r="N128" i="7"/>
  <c r="M128" i="7"/>
  <c r="J128" i="7"/>
  <c r="AH127" i="7"/>
  <c r="AE127" i="7"/>
  <c r="AD127" i="7"/>
  <c r="AC127" i="7"/>
  <c r="V127" i="7"/>
  <c r="U127" i="7"/>
  <c r="T127" i="7"/>
  <c r="N127" i="7"/>
  <c r="M127" i="7"/>
  <c r="J127" i="7"/>
  <c r="P127" i="7" s="1"/>
  <c r="AH126" i="7"/>
  <c r="AE126" i="7"/>
  <c r="AD126" i="7"/>
  <c r="AC126" i="7"/>
  <c r="V126" i="7"/>
  <c r="U126" i="7"/>
  <c r="T126" i="7"/>
  <c r="O126" i="7"/>
  <c r="N126" i="7"/>
  <c r="M126" i="7"/>
  <c r="J126" i="7"/>
  <c r="P126" i="7" s="1"/>
  <c r="AH125" i="7"/>
  <c r="AE125" i="7"/>
  <c r="AD125" i="7"/>
  <c r="AC125" i="7"/>
  <c r="V125" i="7"/>
  <c r="U125" i="7"/>
  <c r="T125" i="7"/>
  <c r="N125" i="7"/>
  <c r="M125" i="7"/>
  <c r="J125" i="7"/>
  <c r="P125" i="7" s="1"/>
  <c r="AH124" i="7"/>
  <c r="AE124" i="7"/>
  <c r="AD124" i="7"/>
  <c r="AC124" i="7"/>
  <c r="V124" i="7"/>
  <c r="U124" i="7"/>
  <c r="T124" i="7"/>
  <c r="N124" i="7"/>
  <c r="M124" i="7"/>
  <c r="J124" i="7"/>
  <c r="P124" i="7" s="1"/>
  <c r="AH123" i="7"/>
  <c r="AE123" i="7"/>
  <c r="AD123" i="7"/>
  <c r="AC123" i="7"/>
  <c r="V123" i="7"/>
  <c r="U123" i="7"/>
  <c r="T123" i="7"/>
  <c r="P123" i="7"/>
  <c r="O123" i="7"/>
  <c r="N123" i="7"/>
  <c r="M123" i="7"/>
  <c r="J123" i="7"/>
  <c r="AH122" i="7"/>
  <c r="AE122" i="7"/>
  <c r="AD122" i="7"/>
  <c r="AC122" i="7"/>
  <c r="V122" i="7"/>
  <c r="U122" i="7"/>
  <c r="T122" i="7"/>
  <c r="O122" i="7"/>
  <c r="N122" i="7"/>
  <c r="M122" i="7"/>
  <c r="J122" i="7"/>
  <c r="P122" i="7" s="1"/>
  <c r="AH121" i="7"/>
  <c r="AE121" i="7"/>
  <c r="AD121" i="7"/>
  <c r="AC121" i="7"/>
  <c r="V121" i="7"/>
  <c r="U121" i="7"/>
  <c r="T121" i="7"/>
  <c r="N121" i="7"/>
  <c r="M121" i="7"/>
  <c r="J121" i="7"/>
  <c r="AH120" i="7"/>
  <c r="AE120" i="7"/>
  <c r="AD120" i="7"/>
  <c r="AC120" i="7"/>
  <c r="V120" i="7"/>
  <c r="U120" i="7"/>
  <c r="T120" i="7"/>
  <c r="O120" i="7"/>
  <c r="N120" i="7"/>
  <c r="M120" i="7"/>
  <c r="J120" i="7"/>
  <c r="P120" i="7" s="1"/>
  <c r="AH119" i="7"/>
  <c r="AE119" i="7"/>
  <c r="AD119" i="7"/>
  <c r="AC119" i="7"/>
  <c r="V119" i="7"/>
  <c r="U119" i="7"/>
  <c r="T119" i="7"/>
  <c r="P119" i="7"/>
  <c r="N119" i="7"/>
  <c r="M119" i="7"/>
  <c r="J119" i="7"/>
  <c r="O119" i="7" s="1"/>
  <c r="AH118" i="7"/>
  <c r="AE118" i="7"/>
  <c r="AD118" i="7"/>
  <c r="AC118" i="7"/>
  <c r="V118" i="7"/>
  <c r="U118" i="7"/>
  <c r="T118" i="7"/>
  <c r="P118" i="7"/>
  <c r="O118" i="7"/>
  <c r="N118" i="7"/>
  <c r="M118" i="7"/>
  <c r="J118" i="7"/>
  <c r="AH117" i="7"/>
  <c r="AE117" i="7"/>
  <c r="AD117" i="7"/>
  <c r="AC117" i="7"/>
  <c r="V117" i="7"/>
  <c r="U117" i="7"/>
  <c r="T117" i="7"/>
  <c r="P117" i="7"/>
  <c r="N117" i="7"/>
  <c r="M117" i="7"/>
  <c r="J117" i="7"/>
  <c r="O117" i="7" s="1"/>
  <c r="AH116" i="7"/>
  <c r="AE116" i="7"/>
  <c r="AD116" i="7"/>
  <c r="AC116" i="7"/>
  <c r="V116" i="7"/>
  <c r="U116" i="7"/>
  <c r="T116" i="7"/>
  <c r="N116" i="7"/>
  <c r="M116" i="7"/>
  <c r="J116" i="7"/>
  <c r="O116" i="7" s="1"/>
  <c r="AH115" i="7"/>
  <c r="AE115" i="7"/>
  <c r="AD115" i="7"/>
  <c r="AC115" i="7"/>
  <c r="V115" i="7"/>
  <c r="U115" i="7"/>
  <c r="T115" i="7"/>
  <c r="P115" i="7"/>
  <c r="O115" i="7"/>
  <c r="N115" i="7"/>
  <c r="M115" i="7"/>
  <c r="J115" i="7"/>
  <c r="AH114" i="7"/>
  <c r="AE114" i="7"/>
  <c r="AD114" i="7"/>
  <c r="AC114" i="7"/>
  <c r="V114" i="7"/>
  <c r="U114" i="7"/>
  <c r="T114" i="7"/>
  <c r="N114" i="7"/>
  <c r="M114" i="7"/>
  <c r="J114" i="7"/>
  <c r="P114" i="7" s="1"/>
  <c r="AH113" i="7"/>
  <c r="AE113" i="7"/>
  <c r="AD113" i="7"/>
  <c r="AC113" i="7"/>
  <c r="V113" i="7"/>
  <c r="U113" i="7"/>
  <c r="T113" i="7"/>
  <c r="N113" i="7"/>
  <c r="M113" i="7"/>
  <c r="J113" i="7"/>
  <c r="P113" i="7" s="1"/>
  <c r="AH112" i="7"/>
  <c r="AE112" i="7"/>
  <c r="AD112" i="7"/>
  <c r="AC112" i="7"/>
  <c r="V112" i="7"/>
  <c r="U112" i="7"/>
  <c r="T112" i="7"/>
  <c r="P112" i="7"/>
  <c r="O112" i="7"/>
  <c r="N112" i="7"/>
  <c r="M112" i="7"/>
  <c r="J112" i="7"/>
  <c r="AH111" i="7"/>
  <c r="AE111" i="7"/>
  <c r="AD111" i="7"/>
  <c r="AC111" i="7"/>
  <c r="V111" i="7"/>
  <c r="U111" i="7"/>
  <c r="T111" i="7"/>
  <c r="N111" i="7"/>
  <c r="M111" i="7"/>
  <c r="J111" i="7"/>
  <c r="P111" i="7" s="1"/>
  <c r="AH110" i="7"/>
  <c r="AE110" i="7"/>
  <c r="AD110" i="7"/>
  <c r="AC110" i="7"/>
  <c r="V110" i="7"/>
  <c r="U110" i="7"/>
  <c r="T110" i="7"/>
  <c r="O110" i="7"/>
  <c r="N110" i="7"/>
  <c r="M110" i="7"/>
  <c r="J110" i="7"/>
  <c r="P110" i="7" s="1"/>
  <c r="AH109" i="7"/>
  <c r="AE109" i="7"/>
  <c r="AD109" i="7"/>
  <c r="AC109" i="7"/>
  <c r="V109" i="7"/>
  <c r="U109" i="7"/>
  <c r="T109" i="7"/>
  <c r="N109" i="7"/>
  <c r="M109" i="7"/>
  <c r="J109" i="7"/>
  <c r="P109" i="7" s="1"/>
  <c r="AH108" i="7"/>
  <c r="AE108" i="7"/>
  <c r="AD108" i="7"/>
  <c r="AC108" i="7"/>
  <c r="V108" i="7"/>
  <c r="U108" i="7"/>
  <c r="T108" i="7"/>
  <c r="N108" i="7"/>
  <c r="M108" i="7"/>
  <c r="J108" i="7"/>
  <c r="P108" i="7" s="1"/>
  <c r="AH107" i="7"/>
  <c r="AE107" i="7"/>
  <c r="AD107" i="7"/>
  <c r="AC107" i="7"/>
  <c r="V107" i="7"/>
  <c r="U107" i="7"/>
  <c r="T107" i="7"/>
  <c r="P107" i="7"/>
  <c r="O107" i="7"/>
  <c r="N107" i="7"/>
  <c r="M107" i="7"/>
  <c r="J107" i="7"/>
  <c r="AH106" i="7"/>
  <c r="AE106" i="7"/>
  <c r="AD106" i="7"/>
  <c r="AC106" i="7"/>
  <c r="V106" i="7"/>
  <c r="U106" i="7"/>
  <c r="T106" i="7"/>
  <c r="O106" i="7"/>
  <c r="N106" i="7"/>
  <c r="M106" i="7"/>
  <c r="J106" i="7"/>
  <c r="P106" i="7" s="1"/>
  <c r="AH105" i="7"/>
  <c r="AE105" i="7"/>
  <c r="AD105" i="7"/>
  <c r="AC105" i="7"/>
  <c r="V105" i="7"/>
  <c r="U105" i="7"/>
  <c r="T105" i="7"/>
  <c r="N105" i="7"/>
  <c r="M105" i="7"/>
  <c r="J105" i="7"/>
  <c r="AH104" i="7"/>
  <c r="AE104" i="7"/>
  <c r="AD104" i="7"/>
  <c r="AC104" i="7"/>
  <c r="V104" i="7"/>
  <c r="U104" i="7"/>
  <c r="T104" i="7"/>
  <c r="O104" i="7"/>
  <c r="N104" i="7"/>
  <c r="M104" i="7"/>
  <c r="J104" i="7"/>
  <c r="P104" i="7" s="1"/>
  <c r="AH103" i="7"/>
  <c r="AE103" i="7"/>
  <c r="AD103" i="7"/>
  <c r="AC103" i="7"/>
  <c r="V103" i="7"/>
  <c r="U103" i="7"/>
  <c r="T103" i="7"/>
  <c r="P103" i="7"/>
  <c r="N103" i="7"/>
  <c r="M103" i="7"/>
  <c r="J103" i="7"/>
  <c r="O103" i="7" s="1"/>
  <c r="AH102" i="7"/>
  <c r="AE102" i="7"/>
  <c r="AD102" i="7"/>
  <c r="AC102" i="7"/>
  <c r="V102" i="7"/>
  <c r="U102" i="7"/>
  <c r="T102" i="7"/>
  <c r="P102" i="7"/>
  <c r="O102" i="7"/>
  <c r="N102" i="7"/>
  <c r="M102" i="7"/>
  <c r="J102" i="7"/>
  <c r="AH101" i="7"/>
  <c r="AE101" i="7"/>
  <c r="AD101" i="7"/>
  <c r="AC101" i="7"/>
  <c r="V101" i="7"/>
  <c r="U101" i="7"/>
  <c r="T101" i="7"/>
  <c r="P101" i="7"/>
  <c r="N101" i="7"/>
  <c r="M101" i="7"/>
  <c r="J101" i="7"/>
  <c r="O101" i="7" s="1"/>
  <c r="AH100" i="7"/>
  <c r="AE100" i="7"/>
  <c r="AD100" i="7"/>
  <c r="AC100" i="7"/>
  <c r="V100" i="7"/>
  <c r="U100" i="7"/>
  <c r="T100" i="7"/>
  <c r="N100" i="7"/>
  <c r="M100" i="7"/>
  <c r="J100" i="7"/>
  <c r="O100" i="7" s="1"/>
  <c r="AH99" i="7"/>
  <c r="AE99" i="7"/>
  <c r="AD99" i="7"/>
  <c r="AC99" i="7"/>
  <c r="V99" i="7"/>
  <c r="U99" i="7"/>
  <c r="T99" i="7"/>
  <c r="P99" i="7"/>
  <c r="O99" i="7"/>
  <c r="N99" i="7"/>
  <c r="M99" i="7"/>
  <c r="J99" i="7"/>
  <c r="AH98" i="7"/>
  <c r="AE98" i="7"/>
  <c r="AD98" i="7"/>
  <c r="AC98" i="7"/>
  <c r="V98" i="7"/>
  <c r="U98" i="7"/>
  <c r="T98" i="7"/>
  <c r="N98" i="7"/>
  <c r="M98" i="7"/>
  <c r="J98" i="7"/>
  <c r="P98" i="7" s="1"/>
  <c r="AH97" i="7"/>
  <c r="AE97" i="7"/>
  <c r="AD97" i="7"/>
  <c r="AC97" i="7"/>
  <c r="V97" i="7"/>
  <c r="U97" i="7"/>
  <c r="T97" i="7"/>
  <c r="N97" i="7"/>
  <c r="M97" i="7"/>
  <c r="J97" i="7"/>
  <c r="P97" i="7" s="1"/>
  <c r="AH96" i="7"/>
  <c r="AE96" i="7"/>
  <c r="AD96" i="7"/>
  <c r="AC96" i="7"/>
  <c r="V96" i="7"/>
  <c r="U96" i="7"/>
  <c r="T96" i="7"/>
  <c r="P96" i="7"/>
  <c r="O96" i="7"/>
  <c r="N96" i="7"/>
  <c r="M96" i="7"/>
  <c r="J96" i="7"/>
  <c r="AH95" i="7"/>
  <c r="AE95" i="7"/>
  <c r="AD95" i="7"/>
  <c r="AC95" i="7"/>
  <c r="V95" i="7"/>
  <c r="U95" i="7"/>
  <c r="T95" i="7"/>
  <c r="N95" i="7"/>
  <c r="M95" i="7"/>
  <c r="J95" i="7"/>
  <c r="P95" i="7" s="1"/>
  <c r="AH94" i="7"/>
  <c r="AE94" i="7"/>
  <c r="AD94" i="7"/>
  <c r="AC94" i="7"/>
  <c r="V94" i="7"/>
  <c r="U94" i="7"/>
  <c r="T94" i="7"/>
  <c r="O94" i="7"/>
  <c r="N94" i="7"/>
  <c r="M94" i="7"/>
  <c r="J94" i="7"/>
  <c r="P94" i="7" s="1"/>
  <c r="AH93" i="7"/>
  <c r="AE93" i="7"/>
  <c r="AD93" i="7"/>
  <c r="AC93" i="7"/>
  <c r="V93" i="7"/>
  <c r="U93" i="7"/>
  <c r="T93" i="7"/>
  <c r="N93" i="7"/>
  <c r="M93" i="7"/>
  <c r="J93" i="7"/>
  <c r="P93" i="7" s="1"/>
  <c r="AH92" i="7"/>
  <c r="AE92" i="7"/>
  <c r="AD92" i="7"/>
  <c r="AC92" i="7"/>
  <c r="V92" i="7"/>
  <c r="U92" i="7"/>
  <c r="T92" i="7"/>
  <c r="N92" i="7"/>
  <c r="M92" i="7"/>
  <c r="J92" i="7"/>
  <c r="P92" i="7" s="1"/>
  <c r="AH91" i="7"/>
  <c r="AE91" i="7"/>
  <c r="AD91" i="7"/>
  <c r="AC91" i="7"/>
  <c r="V91" i="7"/>
  <c r="U91" i="7"/>
  <c r="T91" i="7"/>
  <c r="P91" i="7"/>
  <c r="O91" i="7"/>
  <c r="N91" i="7"/>
  <c r="M91" i="7"/>
  <c r="J91" i="7"/>
  <c r="AH90" i="7"/>
  <c r="AE90" i="7"/>
  <c r="AD90" i="7"/>
  <c r="AC90" i="7"/>
  <c r="V90" i="7"/>
  <c r="U90" i="7"/>
  <c r="T90" i="7"/>
  <c r="O90" i="7"/>
  <c r="N90" i="7"/>
  <c r="M90" i="7"/>
  <c r="J90" i="7"/>
  <c r="P90" i="7" s="1"/>
  <c r="AH89" i="7"/>
  <c r="AE89" i="7"/>
  <c r="AD89" i="7"/>
  <c r="AC89" i="7"/>
  <c r="V89" i="7"/>
  <c r="U89" i="7"/>
  <c r="T89" i="7"/>
  <c r="N89" i="7"/>
  <c r="M89" i="7"/>
  <c r="J89" i="7"/>
  <c r="AH88" i="7"/>
  <c r="AE88" i="7"/>
  <c r="AD88" i="7"/>
  <c r="AC88" i="7"/>
  <c r="V88" i="7"/>
  <c r="U88" i="7"/>
  <c r="T88" i="7"/>
  <c r="O88" i="7"/>
  <c r="N88" i="7"/>
  <c r="M88" i="7"/>
  <c r="J88" i="7"/>
  <c r="P88" i="7" s="1"/>
  <c r="AH87" i="7"/>
  <c r="AE87" i="7"/>
  <c r="AD87" i="7"/>
  <c r="AC87" i="7"/>
  <c r="V87" i="7"/>
  <c r="U87" i="7"/>
  <c r="T87" i="7"/>
  <c r="P87" i="7"/>
  <c r="N87" i="7"/>
  <c r="M87" i="7"/>
  <c r="J87" i="7"/>
  <c r="O87" i="7" s="1"/>
  <c r="AH86" i="7"/>
  <c r="AE86" i="7"/>
  <c r="AD86" i="7"/>
  <c r="AC86" i="7"/>
  <c r="V86" i="7"/>
  <c r="U86" i="7"/>
  <c r="T86" i="7"/>
  <c r="P86" i="7"/>
  <c r="O86" i="7"/>
  <c r="N86" i="7"/>
  <c r="M86" i="7"/>
  <c r="J86" i="7"/>
  <c r="AH85" i="7"/>
  <c r="AE85" i="7"/>
  <c r="AD85" i="7"/>
  <c r="AC85" i="7"/>
  <c r="V85" i="7"/>
  <c r="U85" i="7"/>
  <c r="T85" i="7"/>
  <c r="P85" i="7"/>
  <c r="N85" i="7"/>
  <c r="M85" i="7"/>
  <c r="J85" i="7"/>
  <c r="O85" i="7" s="1"/>
  <c r="AH84" i="7"/>
  <c r="AE84" i="7"/>
  <c r="AD84" i="7"/>
  <c r="AC84" i="7"/>
  <c r="V84" i="7"/>
  <c r="U84" i="7"/>
  <c r="T84" i="7"/>
  <c r="N84" i="7"/>
  <c r="M84" i="7"/>
  <c r="J84" i="7"/>
  <c r="O84" i="7" s="1"/>
  <c r="AH83" i="7"/>
  <c r="AE83" i="7"/>
  <c r="AD83" i="7"/>
  <c r="AC83" i="7"/>
  <c r="V83" i="7"/>
  <c r="U83" i="7"/>
  <c r="T83" i="7"/>
  <c r="P83" i="7"/>
  <c r="O83" i="7"/>
  <c r="N83" i="7"/>
  <c r="M83" i="7"/>
  <c r="J83" i="7"/>
  <c r="AH82" i="7"/>
  <c r="AE82" i="7"/>
  <c r="AD82" i="7"/>
  <c r="AC82" i="7"/>
  <c r="V82" i="7"/>
  <c r="U82" i="7"/>
  <c r="T82" i="7"/>
  <c r="N82" i="7"/>
  <c r="M82" i="7"/>
  <c r="J82" i="7"/>
  <c r="P82" i="7" s="1"/>
  <c r="AH81" i="7"/>
  <c r="AE81" i="7"/>
  <c r="AD81" i="7"/>
  <c r="AC81" i="7"/>
  <c r="V81" i="7"/>
  <c r="U81" i="7"/>
  <c r="T81" i="7"/>
  <c r="N81" i="7"/>
  <c r="M81" i="7"/>
  <c r="J81" i="7"/>
  <c r="P81" i="7" s="1"/>
  <c r="AH80" i="7"/>
  <c r="AE80" i="7"/>
  <c r="AD80" i="7"/>
  <c r="AC80" i="7"/>
  <c r="V80" i="7"/>
  <c r="U80" i="7"/>
  <c r="T80" i="7"/>
  <c r="P80" i="7"/>
  <c r="O80" i="7"/>
  <c r="N80" i="7"/>
  <c r="M80" i="7"/>
  <c r="J80" i="7"/>
  <c r="AH79" i="7"/>
  <c r="AE79" i="7"/>
  <c r="AD79" i="7"/>
  <c r="AC79" i="7"/>
  <c r="V79" i="7"/>
  <c r="U79" i="7"/>
  <c r="T79" i="7"/>
  <c r="N79" i="7"/>
  <c r="M79" i="7"/>
  <c r="J79" i="7"/>
  <c r="P79" i="7" s="1"/>
  <c r="AH78" i="7"/>
  <c r="AE78" i="7"/>
  <c r="AD78" i="7"/>
  <c r="AC78" i="7"/>
  <c r="V78" i="7"/>
  <c r="U78" i="7"/>
  <c r="T78" i="7"/>
  <c r="O78" i="7"/>
  <c r="N78" i="7"/>
  <c r="M78" i="7"/>
  <c r="J78" i="7"/>
  <c r="P78" i="7" s="1"/>
  <c r="AH77" i="7"/>
  <c r="AE77" i="7"/>
  <c r="AD77" i="7"/>
  <c r="AC77" i="7"/>
  <c r="V77" i="7"/>
  <c r="U77" i="7"/>
  <c r="T77" i="7"/>
  <c r="N77" i="7"/>
  <c r="M77" i="7"/>
  <c r="J77" i="7"/>
  <c r="P77" i="7" s="1"/>
  <c r="AH76" i="7"/>
  <c r="AE76" i="7"/>
  <c r="AD76" i="7"/>
  <c r="AC76" i="7"/>
  <c r="V76" i="7"/>
  <c r="U76" i="7"/>
  <c r="T76" i="7"/>
  <c r="N76" i="7"/>
  <c r="M76" i="7"/>
  <c r="J76" i="7"/>
  <c r="P76" i="7" s="1"/>
  <c r="AH75" i="7"/>
  <c r="AE75" i="7"/>
  <c r="AD75" i="7"/>
  <c r="AC75" i="7"/>
  <c r="V75" i="7"/>
  <c r="U75" i="7"/>
  <c r="T75" i="7"/>
  <c r="P75" i="7"/>
  <c r="O75" i="7"/>
  <c r="N75" i="7"/>
  <c r="M75" i="7"/>
  <c r="J75" i="7"/>
  <c r="AH74" i="7"/>
  <c r="AE74" i="7"/>
  <c r="AD74" i="7"/>
  <c r="AC74" i="7"/>
  <c r="V74" i="7"/>
  <c r="U74" i="7"/>
  <c r="T74" i="7"/>
  <c r="O74" i="7"/>
  <c r="N74" i="7"/>
  <c r="M74" i="7"/>
  <c r="J74" i="7"/>
  <c r="P74" i="7" s="1"/>
  <c r="AH73" i="7"/>
  <c r="AE73" i="7"/>
  <c r="AD73" i="7"/>
  <c r="AC73" i="7"/>
  <c r="V73" i="7"/>
  <c r="U73" i="7"/>
  <c r="T73" i="7"/>
  <c r="N73" i="7"/>
  <c r="M73" i="7"/>
  <c r="J73" i="7"/>
  <c r="AH72" i="7"/>
  <c r="AE72" i="7"/>
  <c r="AD72" i="7"/>
  <c r="AC72" i="7"/>
  <c r="V72" i="7"/>
  <c r="U72" i="7"/>
  <c r="T72" i="7"/>
  <c r="O72" i="7"/>
  <c r="N72" i="7"/>
  <c r="M72" i="7"/>
  <c r="J72" i="7"/>
  <c r="P72" i="7" s="1"/>
  <c r="AH71" i="7"/>
  <c r="AE71" i="7"/>
  <c r="AD71" i="7"/>
  <c r="AC71" i="7"/>
  <c r="V71" i="7"/>
  <c r="U71" i="7"/>
  <c r="T71" i="7"/>
  <c r="P71" i="7"/>
  <c r="N71" i="7"/>
  <c r="M71" i="7"/>
  <c r="J71" i="7"/>
  <c r="O71" i="7" s="1"/>
  <c r="AH70" i="7"/>
  <c r="AE70" i="7"/>
  <c r="AD70" i="7"/>
  <c r="AC70" i="7"/>
  <c r="V70" i="7"/>
  <c r="U70" i="7"/>
  <c r="T70" i="7"/>
  <c r="P70" i="7"/>
  <c r="O70" i="7"/>
  <c r="N70" i="7"/>
  <c r="M70" i="7"/>
  <c r="J70" i="7"/>
  <c r="AH69" i="7"/>
  <c r="AE69" i="7"/>
  <c r="AD69" i="7"/>
  <c r="AC69" i="7"/>
  <c r="V69" i="7"/>
  <c r="U69" i="7"/>
  <c r="T69" i="7"/>
  <c r="P69" i="7"/>
  <c r="N69" i="7"/>
  <c r="M69" i="7"/>
  <c r="J69" i="7"/>
  <c r="O69" i="7" s="1"/>
  <c r="AH68" i="7"/>
  <c r="AE68" i="7"/>
  <c r="AD68" i="7"/>
  <c r="AC68" i="7"/>
  <c r="V68" i="7"/>
  <c r="U68" i="7"/>
  <c r="T68" i="7"/>
  <c r="N68" i="7"/>
  <c r="M68" i="7"/>
  <c r="J68" i="7"/>
  <c r="O68" i="7" s="1"/>
  <c r="AH67" i="7"/>
  <c r="AE67" i="7"/>
  <c r="AD67" i="7"/>
  <c r="AC67" i="7"/>
  <c r="V67" i="7"/>
  <c r="U67" i="7"/>
  <c r="T67" i="7"/>
  <c r="P67" i="7"/>
  <c r="O67" i="7"/>
  <c r="N67" i="7"/>
  <c r="M67" i="7"/>
  <c r="J67" i="7"/>
  <c r="AH66" i="7"/>
  <c r="AE66" i="7"/>
  <c r="AD66" i="7"/>
  <c r="AC66" i="7"/>
  <c r="V66" i="7"/>
  <c r="U66" i="7"/>
  <c r="T66" i="7"/>
  <c r="N66" i="7"/>
  <c r="M66" i="7"/>
  <c r="J66" i="7"/>
  <c r="P66" i="7" s="1"/>
  <c r="AH65" i="7"/>
  <c r="AE65" i="7"/>
  <c r="AD65" i="7"/>
  <c r="AC65" i="7"/>
  <c r="V65" i="7"/>
  <c r="U65" i="7"/>
  <c r="T65" i="7"/>
  <c r="N65" i="7"/>
  <c r="M65" i="7"/>
  <c r="J65" i="7"/>
  <c r="P65" i="7" s="1"/>
  <c r="AH64" i="7"/>
  <c r="AE64" i="7"/>
  <c r="AD64" i="7"/>
  <c r="AC64" i="7"/>
  <c r="V64" i="7"/>
  <c r="U64" i="7"/>
  <c r="T64" i="7"/>
  <c r="P64" i="7"/>
  <c r="O64" i="7"/>
  <c r="N64" i="7"/>
  <c r="M64" i="7"/>
  <c r="J64" i="7"/>
  <c r="AH63" i="7"/>
  <c r="AE63" i="7"/>
  <c r="AD63" i="7"/>
  <c r="AC63" i="7"/>
  <c r="V63" i="7"/>
  <c r="U63" i="7"/>
  <c r="T63" i="7"/>
  <c r="N63" i="7"/>
  <c r="M63" i="7"/>
  <c r="J63" i="7"/>
  <c r="P63" i="7" s="1"/>
  <c r="AH62" i="7"/>
  <c r="AE62" i="7"/>
  <c r="AD62" i="7"/>
  <c r="AC62" i="7"/>
  <c r="V62" i="7"/>
  <c r="U62" i="7"/>
  <c r="T62" i="7"/>
  <c r="O62" i="7"/>
  <c r="N62" i="7"/>
  <c r="M62" i="7"/>
  <c r="J62" i="7"/>
  <c r="P62" i="7" s="1"/>
  <c r="AH61" i="7"/>
  <c r="AE61" i="7"/>
  <c r="AD61" i="7"/>
  <c r="AC61" i="7"/>
  <c r="V61" i="7"/>
  <c r="U61" i="7"/>
  <c r="T61" i="7"/>
  <c r="N61" i="7"/>
  <c r="M61" i="7"/>
  <c r="J61" i="7"/>
  <c r="P61" i="7" s="1"/>
  <c r="AH60" i="7"/>
  <c r="AE60" i="7"/>
  <c r="AD60" i="7"/>
  <c r="AC60" i="7"/>
  <c r="V60" i="7"/>
  <c r="U60" i="7"/>
  <c r="T60" i="7"/>
  <c r="N60" i="7"/>
  <c r="M60" i="7"/>
  <c r="J60" i="7"/>
  <c r="P60" i="7" s="1"/>
  <c r="AH59" i="7"/>
  <c r="AE59" i="7"/>
  <c r="AD59" i="7"/>
  <c r="AC59" i="7"/>
  <c r="V59" i="7"/>
  <c r="U59" i="7"/>
  <c r="T59" i="7"/>
  <c r="P59" i="7"/>
  <c r="O59" i="7"/>
  <c r="N59" i="7"/>
  <c r="M59" i="7"/>
  <c r="J59" i="7"/>
  <c r="AH58" i="7"/>
  <c r="AE58" i="7"/>
  <c r="AD58" i="7"/>
  <c r="AC58" i="7"/>
  <c r="V58" i="7"/>
  <c r="U58" i="7"/>
  <c r="T58" i="7"/>
  <c r="O58" i="7"/>
  <c r="N58" i="7"/>
  <c r="M58" i="7"/>
  <c r="J58" i="7"/>
  <c r="P58" i="7" s="1"/>
  <c r="AH57" i="7"/>
  <c r="AE57" i="7"/>
  <c r="AD57" i="7"/>
  <c r="AC57" i="7"/>
  <c r="V57" i="7"/>
  <c r="U57" i="7"/>
  <c r="T57" i="7"/>
  <c r="N57" i="7"/>
  <c r="M57" i="7"/>
  <c r="J57" i="7"/>
  <c r="AH56" i="7"/>
  <c r="AE56" i="7"/>
  <c r="AD56" i="7"/>
  <c r="AC56" i="7"/>
  <c r="V56" i="7"/>
  <c r="U56" i="7"/>
  <c r="T56" i="7"/>
  <c r="O56" i="7"/>
  <c r="N56" i="7"/>
  <c r="M56" i="7"/>
  <c r="J56" i="7"/>
  <c r="P56" i="7" s="1"/>
  <c r="AH55" i="7"/>
  <c r="AE55" i="7"/>
  <c r="AD55" i="7"/>
  <c r="AC55" i="7"/>
  <c r="V55" i="7"/>
  <c r="U55" i="7"/>
  <c r="T55" i="7"/>
  <c r="P55" i="7"/>
  <c r="N55" i="7"/>
  <c r="M55" i="7"/>
  <c r="J55" i="7"/>
  <c r="O55" i="7" s="1"/>
  <c r="AH54" i="7"/>
  <c r="AE54" i="7"/>
  <c r="AD54" i="7"/>
  <c r="AC54" i="7"/>
  <c r="V54" i="7"/>
  <c r="U54" i="7"/>
  <c r="T54" i="7"/>
  <c r="P54" i="7"/>
  <c r="O54" i="7"/>
  <c r="N54" i="7"/>
  <c r="M54" i="7"/>
  <c r="J54" i="7"/>
  <c r="AH53" i="7"/>
  <c r="AE53" i="7"/>
  <c r="AD53" i="7"/>
  <c r="AC53" i="7"/>
  <c r="V53" i="7"/>
  <c r="U53" i="7"/>
  <c r="T53" i="7"/>
  <c r="P53" i="7"/>
  <c r="N53" i="7"/>
  <c r="M53" i="7"/>
  <c r="J53" i="7"/>
  <c r="O53" i="7" s="1"/>
  <c r="AH52" i="7"/>
  <c r="AE52" i="7"/>
  <c r="AD52" i="7"/>
  <c r="AC52" i="7"/>
  <c r="V52" i="7"/>
  <c r="U52" i="7"/>
  <c r="T52" i="7"/>
  <c r="P52" i="7"/>
  <c r="O52" i="7"/>
  <c r="N52" i="7"/>
  <c r="M52" i="7"/>
  <c r="J52" i="7"/>
  <c r="AH51" i="7"/>
  <c r="AE51" i="7"/>
  <c r="AD51" i="7"/>
  <c r="AC51" i="7"/>
  <c r="V51" i="7"/>
  <c r="U51" i="7"/>
  <c r="T51" i="7"/>
  <c r="P51" i="7"/>
  <c r="O51" i="7"/>
  <c r="N51" i="7"/>
  <c r="M51" i="7"/>
  <c r="J51" i="7"/>
  <c r="AH50" i="7"/>
  <c r="AE50" i="7"/>
  <c r="AD50" i="7"/>
  <c r="AC50" i="7"/>
  <c r="V50" i="7"/>
  <c r="U50" i="7"/>
  <c r="T50" i="7"/>
  <c r="P50" i="7"/>
  <c r="N50" i="7"/>
  <c r="M50" i="7"/>
  <c r="J50" i="7"/>
  <c r="O50" i="7" s="1"/>
  <c r="AH49" i="7"/>
  <c r="AE49" i="7"/>
  <c r="AD49" i="7"/>
  <c r="AC49" i="7"/>
  <c r="V49" i="7"/>
  <c r="U49" i="7"/>
  <c r="T49" i="7"/>
  <c r="P49" i="7"/>
  <c r="N49" i="7"/>
  <c r="M49" i="7"/>
  <c r="J49" i="7"/>
  <c r="O49" i="7" s="1"/>
  <c r="AH48" i="7"/>
  <c r="AE48" i="7"/>
  <c r="AD48" i="7"/>
  <c r="AC48" i="7"/>
  <c r="V48" i="7"/>
  <c r="U48" i="7"/>
  <c r="T48" i="7"/>
  <c r="P48" i="7"/>
  <c r="O48" i="7"/>
  <c r="N48" i="7"/>
  <c r="M48" i="7"/>
  <c r="J48" i="7"/>
  <c r="AH47" i="7"/>
  <c r="AE47" i="7"/>
  <c r="AD47" i="7"/>
  <c r="AC47" i="7"/>
  <c r="V47" i="7"/>
  <c r="U47" i="7"/>
  <c r="T47" i="7"/>
  <c r="P47" i="7"/>
  <c r="N47" i="7"/>
  <c r="M47" i="7"/>
  <c r="J47" i="7"/>
  <c r="O47" i="7" s="1"/>
  <c r="AH46" i="7"/>
  <c r="AE46" i="7"/>
  <c r="AD46" i="7"/>
  <c r="AC46" i="7"/>
  <c r="V46" i="7"/>
  <c r="U46" i="7"/>
  <c r="T46" i="7"/>
  <c r="P46" i="7"/>
  <c r="O46" i="7"/>
  <c r="N46" i="7"/>
  <c r="M46" i="7"/>
  <c r="J46" i="7"/>
  <c r="AH45" i="7"/>
  <c r="AE45" i="7"/>
  <c r="AD45" i="7"/>
  <c r="AC45" i="7"/>
  <c r="V45" i="7"/>
  <c r="U45" i="7"/>
  <c r="T45" i="7"/>
  <c r="P45" i="7"/>
  <c r="N45" i="7"/>
  <c r="M45" i="7"/>
  <c r="J45" i="7"/>
  <c r="O45" i="7" s="1"/>
  <c r="AH44" i="7"/>
  <c r="AE44" i="7"/>
  <c r="AD44" i="7"/>
  <c r="AC44" i="7"/>
  <c r="V44" i="7"/>
  <c r="U44" i="7"/>
  <c r="T44" i="7"/>
  <c r="P44" i="7"/>
  <c r="N44" i="7"/>
  <c r="M44" i="7"/>
  <c r="J44" i="7"/>
  <c r="O44" i="7" s="1"/>
  <c r="AH43" i="7"/>
  <c r="AE43" i="7"/>
  <c r="AD43" i="7"/>
  <c r="AC43" i="7"/>
  <c r="V43" i="7"/>
  <c r="U43" i="7"/>
  <c r="T43" i="7"/>
  <c r="P43" i="7"/>
  <c r="O43" i="7"/>
  <c r="N43" i="7"/>
  <c r="M43" i="7"/>
  <c r="J43" i="7"/>
  <c r="AH42" i="7"/>
  <c r="AE42" i="7"/>
  <c r="AD42" i="7"/>
  <c r="AC42" i="7"/>
  <c r="V42" i="7"/>
  <c r="U42" i="7"/>
  <c r="T42" i="7"/>
  <c r="P42" i="7"/>
  <c r="O42" i="7"/>
  <c r="N42" i="7"/>
  <c r="M42" i="7"/>
  <c r="J42" i="7"/>
  <c r="AH41" i="7"/>
  <c r="AE41" i="7"/>
  <c r="AD41" i="7"/>
  <c r="AC41" i="7"/>
  <c r="V41" i="7"/>
  <c r="U41" i="7"/>
  <c r="T41" i="7"/>
  <c r="N41" i="7"/>
  <c r="M41" i="7"/>
  <c r="J41" i="7"/>
  <c r="AH40" i="7"/>
  <c r="AE40" i="7"/>
  <c r="AD40" i="7"/>
  <c r="AC40" i="7"/>
  <c r="V40" i="7"/>
  <c r="U40" i="7"/>
  <c r="T40" i="7"/>
  <c r="P40" i="7"/>
  <c r="O40" i="7"/>
  <c r="N40" i="7"/>
  <c r="M40" i="7"/>
  <c r="J40" i="7"/>
  <c r="AH39" i="7"/>
  <c r="AE39" i="7"/>
  <c r="AD39" i="7"/>
  <c r="AC39" i="7"/>
  <c r="V39" i="7"/>
  <c r="U39" i="7"/>
  <c r="T39" i="7"/>
  <c r="P39" i="7"/>
  <c r="N39" i="7"/>
  <c r="M39" i="7"/>
  <c r="J39" i="7"/>
  <c r="O39" i="7" s="1"/>
  <c r="AH38" i="7"/>
  <c r="AE38" i="7"/>
  <c r="AD38" i="7"/>
  <c r="AC38" i="7"/>
  <c r="V38" i="7"/>
  <c r="U38" i="7"/>
  <c r="T38" i="7"/>
  <c r="N38" i="7"/>
  <c r="M38" i="7"/>
  <c r="J38" i="7"/>
  <c r="AH37" i="7"/>
  <c r="AE37" i="7"/>
  <c r="AD37" i="7"/>
  <c r="AC37" i="7"/>
  <c r="V37" i="7"/>
  <c r="U37" i="7"/>
  <c r="T37" i="7"/>
  <c r="P37" i="7"/>
  <c r="O37" i="7"/>
  <c r="N37" i="7"/>
  <c r="M37" i="7"/>
  <c r="J37" i="7"/>
  <c r="AH36" i="7"/>
  <c r="AE36" i="7"/>
  <c r="AD36" i="7"/>
  <c r="AC36" i="7"/>
  <c r="V36" i="7"/>
  <c r="U36" i="7"/>
  <c r="T36" i="7"/>
  <c r="O36" i="7"/>
  <c r="N36" i="7"/>
  <c r="M36" i="7"/>
  <c r="J36" i="7"/>
  <c r="P36" i="7" s="1"/>
  <c r="AH35" i="7"/>
  <c r="AE35" i="7"/>
  <c r="AD35" i="7"/>
  <c r="AC35" i="7"/>
  <c r="V35" i="7"/>
  <c r="U35" i="7"/>
  <c r="T35" i="7"/>
  <c r="N35" i="7"/>
  <c r="M35" i="7"/>
  <c r="J35" i="7"/>
  <c r="O35" i="7" s="1"/>
  <c r="AH34" i="7"/>
  <c r="AE34" i="7"/>
  <c r="AD34" i="7"/>
  <c r="AC34" i="7"/>
  <c r="V34" i="7"/>
  <c r="U34" i="7"/>
  <c r="T34" i="7"/>
  <c r="P34" i="7"/>
  <c r="N34" i="7"/>
  <c r="M34" i="7"/>
  <c r="J34" i="7"/>
  <c r="O34" i="7" s="1"/>
  <c r="AH33" i="7"/>
  <c r="AE33" i="7"/>
  <c r="AD33" i="7"/>
  <c r="AC33" i="7"/>
  <c r="V33" i="7"/>
  <c r="U33" i="7"/>
  <c r="T33" i="7"/>
  <c r="N33" i="7"/>
  <c r="M33" i="7"/>
  <c r="J33" i="7"/>
  <c r="O33" i="7" s="1"/>
  <c r="AH32" i="7"/>
  <c r="AE32" i="7"/>
  <c r="AD32" i="7"/>
  <c r="AC32" i="7"/>
  <c r="V32" i="7"/>
  <c r="U32" i="7"/>
  <c r="T32" i="7"/>
  <c r="N32" i="7"/>
  <c r="M32" i="7"/>
  <c r="J32" i="7"/>
  <c r="O32" i="7" s="1"/>
  <c r="AH31" i="7"/>
  <c r="AE31" i="7"/>
  <c r="AD31" i="7"/>
  <c r="AC31" i="7"/>
  <c r="V31" i="7"/>
  <c r="U31" i="7"/>
  <c r="T31" i="7"/>
  <c r="N31" i="7"/>
  <c r="M31" i="7"/>
  <c r="J31" i="7"/>
  <c r="P31" i="7" s="1"/>
  <c r="AH30" i="7"/>
  <c r="AE30" i="7"/>
  <c r="AD30" i="7"/>
  <c r="AC30" i="7"/>
  <c r="V30" i="7"/>
  <c r="U30" i="7"/>
  <c r="T30" i="7"/>
  <c r="O30" i="7"/>
  <c r="N30" i="7"/>
  <c r="M30" i="7"/>
  <c r="J30" i="7"/>
  <c r="P30" i="7" s="1"/>
  <c r="AH29" i="7"/>
  <c r="AE29" i="7"/>
  <c r="AD29" i="7"/>
  <c r="AC29" i="7"/>
  <c r="V29" i="7"/>
  <c r="U29" i="7"/>
  <c r="T29" i="7"/>
  <c r="N29" i="7"/>
  <c r="M29" i="7"/>
  <c r="J29" i="7"/>
  <c r="P29" i="7" s="1"/>
  <c r="AH28" i="7"/>
  <c r="AE28" i="7"/>
  <c r="AD28" i="7"/>
  <c r="AC28" i="7"/>
  <c r="V28" i="7"/>
  <c r="U28" i="7"/>
  <c r="T28" i="7"/>
  <c r="P28" i="7"/>
  <c r="N28" i="7"/>
  <c r="M28" i="7"/>
  <c r="J28" i="7"/>
  <c r="O28" i="7" s="1"/>
  <c r="AH27" i="7"/>
  <c r="AE27" i="7"/>
  <c r="AD27" i="7"/>
  <c r="AC27" i="7"/>
  <c r="V27" i="7"/>
  <c r="U27" i="7"/>
  <c r="T27" i="7"/>
  <c r="P27" i="7"/>
  <c r="O27" i="7"/>
  <c r="N27" i="7"/>
  <c r="M27" i="7"/>
  <c r="J27" i="7"/>
  <c r="AH26" i="7"/>
  <c r="AE26" i="7"/>
  <c r="AD26" i="7"/>
  <c r="AC26" i="7"/>
  <c r="V26" i="7"/>
  <c r="U26" i="7"/>
  <c r="T26" i="7"/>
  <c r="N26" i="7"/>
  <c r="M26" i="7"/>
  <c r="J26" i="7"/>
  <c r="AH25" i="7"/>
  <c r="AE25" i="7"/>
  <c r="AD25" i="7"/>
  <c r="AC25" i="7"/>
  <c r="V25" i="7"/>
  <c r="U25" i="7"/>
  <c r="T25" i="7"/>
  <c r="N25" i="7"/>
  <c r="M25" i="7"/>
  <c r="J25" i="7"/>
  <c r="P25" i="7" s="1"/>
  <c r="AH24" i="7"/>
  <c r="AE24" i="7"/>
  <c r="AD24" i="7"/>
  <c r="AC24" i="7"/>
  <c r="V24" i="7"/>
  <c r="U24" i="7"/>
  <c r="T24" i="7"/>
  <c r="P24" i="7"/>
  <c r="O24" i="7"/>
  <c r="N24" i="7"/>
  <c r="M24" i="7"/>
  <c r="J24" i="7"/>
  <c r="AH23" i="7"/>
  <c r="AE23" i="7"/>
  <c r="AD23" i="7"/>
  <c r="AC23" i="7"/>
  <c r="V23" i="7"/>
  <c r="U23" i="7"/>
  <c r="T23" i="7"/>
  <c r="P23" i="7"/>
  <c r="N23" i="7"/>
  <c r="M23" i="7"/>
  <c r="J23" i="7"/>
  <c r="O23" i="7" s="1"/>
  <c r="AH22" i="7"/>
  <c r="AE22" i="7"/>
  <c r="AD22" i="7"/>
  <c r="AC22" i="7"/>
  <c r="V22" i="7"/>
  <c r="U22" i="7"/>
  <c r="T22" i="7"/>
  <c r="P22" i="7"/>
  <c r="O22" i="7"/>
  <c r="N22" i="7"/>
  <c r="M22" i="7"/>
  <c r="J22" i="7"/>
  <c r="AH21" i="7"/>
  <c r="AE21" i="7"/>
  <c r="AD21" i="7"/>
  <c r="AC21" i="7"/>
  <c r="V21" i="7"/>
  <c r="U21" i="7"/>
  <c r="T21" i="7"/>
  <c r="P21" i="7"/>
  <c r="N21" i="7"/>
  <c r="M21" i="7"/>
  <c r="J21" i="7"/>
  <c r="O21" i="7" s="1"/>
  <c r="AH20" i="7"/>
  <c r="AE20" i="7"/>
  <c r="AD20" i="7"/>
  <c r="AC20" i="7"/>
  <c r="V20" i="7"/>
  <c r="U20" i="7"/>
  <c r="T20" i="7"/>
  <c r="P20" i="7"/>
  <c r="O20" i="7"/>
  <c r="N20" i="7"/>
  <c r="M20" i="7"/>
  <c r="J20" i="7"/>
  <c r="AH19" i="7"/>
  <c r="AE19" i="7"/>
  <c r="AD19" i="7"/>
  <c r="AC19" i="7"/>
  <c r="V19" i="7"/>
  <c r="U19" i="7"/>
  <c r="T19" i="7"/>
  <c r="P19" i="7"/>
  <c r="N19" i="7"/>
  <c r="M19" i="7"/>
  <c r="J19" i="7"/>
  <c r="O19" i="7" s="1"/>
  <c r="AH18" i="7"/>
  <c r="AE18" i="7"/>
  <c r="AD18" i="7"/>
  <c r="AC18" i="7"/>
  <c r="V18" i="7"/>
  <c r="U18" i="7"/>
  <c r="T18" i="7"/>
  <c r="P18" i="7"/>
  <c r="O18" i="7"/>
  <c r="N18" i="7"/>
  <c r="M18" i="7"/>
  <c r="J18" i="7"/>
  <c r="AH17" i="7"/>
  <c r="AE17" i="7"/>
  <c r="AD17" i="7"/>
  <c r="AC17" i="7"/>
  <c r="V17" i="7"/>
  <c r="U17" i="7"/>
  <c r="T17" i="7"/>
  <c r="N17" i="7"/>
  <c r="M17" i="7"/>
  <c r="J17" i="7"/>
  <c r="P17" i="7" s="1"/>
  <c r="AH16" i="7"/>
  <c r="AE16" i="7"/>
  <c r="AD16" i="7"/>
  <c r="AC16" i="7"/>
  <c r="V16" i="7"/>
  <c r="U16" i="7"/>
  <c r="T16" i="7"/>
  <c r="P16" i="7"/>
  <c r="O16" i="7"/>
  <c r="N16" i="7"/>
  <c r="M16" i="7"/>
  <c r="J16" i="7"/>
  <c r="AH15" i="7"/>
  <c r="AE15" i="7"/>
  <c r="AD15" i="7"/>
  <c r="AC15" i="7"/>
  <c r="V15" i="7"/>
  <c r="U15" i="7"/>
  <c r="T15" i="7"/>
  <c r="P15" i="7"/>
  <c r="O15" i="7"/>
  <c r="N15" i="7"/>
  <c r="M15" i="7"/>
  <c r="J15" i="7"/>
  <c r="AH14" i="7"/>
  <c r="AE14" i="7"/>
  <c r="AD14" i="7"/>
  <c r="AC14" i="7"/>
  <c r="V14" i="7"/>
  <c r="U14" i="7"/>
  <c r="T14" i="7"/>
  <c r="O14" i="7"/>
  <c r="N14" i="7"/>
  <c r="M14" i="7"/>
  <c r="J14" i="7"/>
  <c r="P14" i="7" s="1"/>
  <c r="AH13" i="7"/>
  <c r="AE13" i="7"/>
  <c r="AD13" i="7"/>
  <c r="AC13" i="7"/>
  <c r="V13" i="7"/>
  <c r="U13" i="7"/>
  <c r="T13" i="7"/>
  <c r="N13" i="7"/>
  <c r="M13" i="7"/>
  <c r="J13" i="7"/>
  <c r="P13" i="7" s="1"/>
  <c r="AH12" i="7"/>
  <c r="AE12" i="7"/>
  <c r="AD12" i="7"/>
  <c r="AC12" i="7"/>
  <c r="V12" i="7"/>
  <c r="U12" i="7"/>
  <c r="T12" i="7"/>
  <c r="P12" i="7"/>
  <c r="N12" i="7"/>
  <c r="M12" i="7"/>
  <c r="J12" i="7"/>
  <c r="O12" i="7" s="1"/>
  <c r="AH11" i="7"/>
  <c r="AE11" i="7"/>
  <c r="AD11" i="7"/>
  <c r="AC11" i="7"/>
  <c r="V11" i="7"/>
  <c r="U11" i="7"/>
  <c r="T11" i="7"/>
  <c r="P11" i="7"/>
  <c r="O11" i="7"/>
  <c r="N11" i="7"/>
  <c r="M11" i="7"/>
  <c r="J11" i="7"/>
  <c r="AH10" i="7"/>
  <c r="AE10" i="7"/>
  <c r="AD10" i="7"/>
  <c r="AC10" i="7"/>
  <c r="V10" i="7"/>
  <c r="U10" i="7"/>
  <c r="T10" i="7"/>
  <c r="N10" i="7"/>
  <c r="M10" i="7"/>
  <c r="J10" i="7"/>
  <c r="AH9" i="7"/>
  <c r="AE9" i="7"/>
  <c r="AD9" i="7"/>
  <c r="AC9" i="7"/>
  <c r="V9" i="7"/>
  <c r="U9" i="7"/>
  <c r="T9" i="7"/>
  <c r="N9" i="7"/>
  <c r="M9" i="7"/>
  <c r="J9" i="7"/>
  <c r="P9" i="7" s="1"/>
  <c r="AH8" i="7"/>
  <c r="AE8" i="7"/>
  <c r="AD8" i="7"/>
  <c r="AC8" i="7"/>
  <c r="V8" i="7"/>
  <c r="U8" i="7"/>
  <c r="T8" i="7"/>
  <c r="P8" i="7"/>
  <c r="O8" i="7"/>
  <c r="N8" i="7"/>
  <c r="M8" i="7"/>
  <c r="J8" i="7"/>
  <c r="AH7" i="7"/>
  <c r="AE7" i="7"/>
  <c r="AD7" i="7"/>
  <c r="AC7" i="7"/>
  <c r="V7" i="7"/>
  <c r="U7" i="7"/>
  <c r="T7" i="7"/>
  <c r="P7" i="7"/>
  <c r="N7" i="7"/>
  <c r="M7" i="7"/>
  <c r="J7" i="7"/>
  <c r="O7" i="7" s="1"/>
  <c r="AH6" i="7"/>
  <c r="AE6" i="7"/>
  <c r="AD6" i="7"/>
  <c r="AC6" i="7"/>
  <c r="V6" i="7"/>
  <c r="U6" i="7"/>
  <c r="T6" i="7"/>
  <c r="P6" i="7"/>
  <c r="O6" i="7"/>
  <c r="N6" i="7"/>
  <c r="M6" i="7"/>
  <c r="J6" i="7"/>
  <c r="AH5" i="7"/>
  <c r="AE5" i="7"/>
  <c r="AD5" i="7"/>
  <c r="AC5" i="7"/>
  <c r="V5" i="7"/>
  <c r="U5" i="7"/>
  <c r="T5" i="7"/>
  <c r="P5" i="7"/>
  <c r="N5" i="7"/>
  <c r="M5" i="7"/>
  <c r="J5" i="7"/>
  <c r="O5" i="7" s="1"/>
  <c r="AH4" i="7"/>
  <c r="AE4" i="7"/>
  <c r="AD4" i="7"/>
  <c r="AC4" i="7"/>
  <c r="V4" i="7"/>
  <c r="U4" i="7"/>
  <c r="T4" i="7"/>
  <c r="P4" i="7"/>
  <c r="O4" i="7"/>
  <c r="N4" i="7"/>
  <c r="M4" i="7"/>
  <c r="J4" i="7"/>
  <c r="AH3" i="7"/>
  <c r="AE3" i="7"/>
  <c r="AD3" i="7"/>
  <c r="AC3" i="7"/>
  <c r="V3" i="7"/>
  <c r="U3" i="7"/>
  <c r="T3" i="7"/>
  <c r="P3" i="7"/>
  <c r="N3" i="7"/>
  <c r="M3" i="7"/>
  <c r="J3" i="7"/>
  <c r="O3" i="7" s="1"/>
  <c r="AH2" i="7"/>
  <c r="AE2" i="7"/>
  <c r="AD2" i="7"/>
  <c r="AC2" i="7"/>
  <c r="V2" i="7"/>
  <c r="U2" i="7"/>
  <c r="T2" i="7"/>
  <c r="P2" i="7"/>
  <c r="O2" i="7"/>
  <c r="N2" i="7"/>
  <c r="M2" i="7"/>
  <c r="J2" i="7"/>
  <c r="K10401" i="13"/>
  <c r="J10401" i="13"/>
  <c r="J10400" i="13"/>
  <c r="K10400" i="13" s="1"/>
  <c r="K10399" i="13"/>
  <c r="J10399" i="13"/>
  <c r="K10398" i="13"/>
  <c r="J10398" i="13"/>
  <c r="K10397" i="13"/>
  <c r="J10397" i="13"/>
  <c r="J10396" i="13"/>
  <c r="K10396" i="13" s="1"/>
  <c r="K10395" i="13"/>
  <c r="J10395" i="13"/>
  <c r="K10394" i="13"/>
  <c r="J10394" i="13"/>
  <c r="K10393" i="13"/>
  <c r="J10393" i="13"/>
  <c r="J10392" i="13"/>
  <c r="K10392" i="13" s="1"/>
  <c r="K10391" i="13"/>
  <c r="J10391" i="13"/>
  <c r="K10390" i="13"/>
  <c r="J10390" i="13"/>
  <c r="K10389" i="13"/>
  <c r="J10389" i="13"/>
  <c r="J10388" i="13"/>
  <c r="K10388" i="13" s="1"/>
  <c r="K10387" i="13"/>
  <c r="J10387" i="13"/>
  <c r="K10386" i="13"/>
  <c r="J10386" i="13"/>
  <c r="K10385" i="13"/>
  <c r="J10385" i="13"/>
  <c r="J10384" i="13"/>
  <c r="K10384" i="13" s="1"/>
  <c r="K10383" i="13"/>
  <c r="J10383" i="13"/>
  <c r="K10382" i="13"/>
  <c r="J10382" i="13"/>
  <c r="K10381" i="13"/>
  <c r="J10381" i="13"/>
  <c r="J10380" i="13"/>
  <c r="K10380" i="13" s="1"/>
  <c r="K10379" i="13"/>
  <c r="J10379" i="13"/>
  <c r="K10378" i="13"/>
  <c r="J10378" i="13"/>
  <c r="K10377" i="13"/>
  <c r="J10377" i="13"/>
  <c r="J10376" i="13"/>
  <c r="K10376" i="13" s="1"/>
  <c r="K10375" i="13"/>
  <c r="J10375" i="13"/>
  <c r="K10374" i="13"/>
  <c r="J10374" i="13"/>
  <c r="K10373" i="13"/>
  <c r="J10373" i="13"/>
  <c r="J10372" i="13"/>
  <c r="K10372" i="13" s="1"/>
  <c r="K10371" i="13"/>
  <c r="J10371" i="13"/>
  <c r="K10370" i="13"/>
  <c r="J10370" i="13"/>
  <c r="K10369" i="13"/>
  <c r="J10369" i="13"/>
  <c r="J10368" i="13"/>
  <c r="K10368" i="13" s="1"/>
  <c r="K10367" i="13"/>
  <c r="J10367" i="13"/>
  <c r="K10366" i="13"/>
  <c r="J10366" i="13"/>
  <c r="K10365" i="13"/>
  <c r="J10365" i="13"/>
  <c r="J10364" i="13"/>
  <c r="K10364" i="13" s="1"/>
  <c r="K10363" i="13"/>
  <c r="J10363" i="13"/>
  <c r="L10362" i="13"/>
  <c r="K10362" i="13"/>
  <c r="M10362" i="13" s="1"/>
  <c r="L10363" i="13" s="1"/>
  <c r="M10363" i="13" s="1"/>
  <c r="L10364" i="13" s="1"/>
  <c r="M10364" i="13" s="1"/>
  <c r="L10365" i="13" s="1"/>
  <c r="J10362" i="13"/>
  <c r="K10361" i="13"/>
  <c r="J10361" i="13"/>
  <c r="J10360" i="13"/>
  <c r="K10360" i="13" s="1"/>
  <c r="K10359" i="13"/>
  <c r="J10359" i="13"/>
  <c r="K10358" i="13"/>
  <c r="J10358" i="13"/>
  <c r="K10357" i="13"/>
  <c r="J10357" i="13"/>
  <c r="J10356" i="13"/>
  <c r="K10356" i="13" s="1"/>
  <c r="K10355" i="13"/>
  <c r="J10355" i="13"/>
  <c r="K10354" i="13"/>
  <c r="J10354" i="13"/>
  <c r="K10353" i="13"/>
  <c r="J10353" i="13"/>
  <c r="J10352" i="13"/>
  <c r="K10352" i="13" s="1"/>
  <c r="K10351" i="13"/>
  <c r="J10351" i="13"/>
  <c r="K10350" i="13"/>
  <c r="J10350" i="13"/>
  <c r="K10349" i="13"/>
  <c r="J10349" i="13"/>
  <c r="J10348" i="13"/>
  <c r="K10348" i="13" s="1"/>
  <c r="K10347" i="13"/>
  <c r="J10347" i="13"/>
  <c r="K10346" i="13"/>
  <c r="J10346" i="13"/>
  <c r="K10345" i="13"/>
  <c r="J10345" i="13"/>
  <c r="J10344" i="13"/>
  <c r="K10344" i="13" s="1"/>
  <c r="K10343" i="13"/>
  <c r="J10343" i="13"/>
  <c r="K10342" i="13"/>
  <c r="J10342" i="13"/>
  <c r="K10341" i="13"/>
  <c r="J10341" i="13"/>
  <c r="J10340" i="13"/>
  <c r="K10340" i="13" s="1"/>
  <c r="K10339" i="13"/>
  <c r="J10339" i="13"/>
  <c r="K10338" i="13"/>
  <c r="J10338" i="13"/>
  <c r="K10337" i="13"/>
  <c r="J10337" i="13"/>
  <c r="J10336" i="13"/>
  <c r="K10336" i="13" s="1"/>
  <c r="K10335" i="13"/>
  <c r="J10335" i="13"/>
  <c r="K10334" i="13"/>
  <c r="J10334" i="13"/>
  <c r="K10333" i="13"/>
  <c r="J10333" i="13"/>
  <c r="J10332" i="13"/>
  <c r="K10332" i="13" s="1"/>
  <c r="K10331" i="13"/>
  <c r="J10331" i="13"/>
  <c r="K10330" i="13"/>
  <c r="J10330" i="13"/>
  <c r="K10329" i="13"/>
  <c r="J10329" i="13"/>
  <c r="J10328" i="13"/>
  <c r="K10328" i="13" s="1"/>
  <c r="K10327" i="13"/>
  <c r="J10327" i="13"/>
  <c r="K10326" i="13"/>
  <c r="J10326" i="13"/>
  <c r="K10325" i="13"/>
  <c r="J10325" i="13"/>
  <c r="J10324" i="13"/>
  <c r="K10324" i="13" s="1"/>
  <c r="K10323" i="13"/>
  <c r="J10323" i="13"/>
  <c r="L10322" i="13"/>
  <c r="K10322" i="13"/>
  <c r="M10322" i="13" s="1"/>
  <c r="L10323" i="13" s="1"/>
  <c r="M10323" i="13" s="1"/>
  <c r="L10324" i="13" s="1"/>
  <c r="M10324" i="13" s="1"/>
  <c r="L10325" i="13" s="1"/>
  <c r="M10325" i="13" s="1"/>
  <c r="L10326" i="13" s="1"/>
  <c r="M10326" i="13" s="1"/>
  <c r="L10327" i="13" s="1"/>
  <c r="M10327" i="13" s="1"/>
  <c r="L10328" i="13" s="1"/>
  <c r="M10328" i="13" s="1"/>
  <c r="L10329" i="13" s="1"/>
  <c r="M10329" i="13" s="1"/>
  <c r="L10330" i="13" s="1"/>
  <c r="M10330" i="13" s="1"/>
  <c r="L10331" i="13" s="1"/>
  <c r="M10331" i="13" s="1"/>
  <c r="L10332" i="13" s="1"/>
  <c r="M10332" i="13" s="1"/>
  <c r="L10333" i="13" s="1"/>
  <c r="M10333" i="13" s="1"/>
  <c r="L10334" i="13" s="1"/>
  <c r="M10334" i="13" s="1"/>
  <c r="L10335" i="13" s="1"/>
  <c r="M10335" i="13" s="1"/>
  <c r="L10336" i="13" s="1"/>
  <c r="M10336" i="13" s="1"/>
  <c r="L10337" i="13" s="1"/>
  <c r="M10337" i="13" s="1"/>
  <c r="L10338" i="13" s="1"/>
  <c r="M10338" i="13" s="1"/>
  <c r="L10339" i="13" s="1"/>
  <c r="M10339" i="13" s="1"/>
  <c r="L10340" i="13" s="1"/>
  <c r="M10340" i="13" s="1"/>
  <c r="L10341" i="13" s="1"/>
  <c r="M10341" i="13" s="1"/>
  <c r="L10342" i="13" s="1"/>
  <c r="M10342" i="13" s="1"/>
  <c r="L10343" i="13" s="1"/>
  <c r="M10343" i="13" s="1"/>
  <c r="L10344" i="13" s="1"/>
  <c r="M10344" i="13" s="1"/>
  <c r="L10345" i="13" s="1"/>
  <c r="M10345" i="13" s="1"/>
  <c r="L10346" i="13" s="1"/>
  <c r="M10346" i="13" s="1"/>
  <c r="L10347" i="13" s="1"/>
  <c r="M10347" i="13" s="1"/>
  <c r="L10348" i="13" s="1"/>
  <c r="M10348" i="13" s="1"/>
  <c r="L10349" i="13" s="1"/>
  <c r="M10349" i="13" s="1"/>
  <c r="L10350" i="13" s="1"/>
  <c r="M10350" i="13" s="1"/>
  <c r="L10351" i="13" s="1"/>
  <c r="M10351" i="13" s="1"/>
  <c r="L10352" i="13" s="1"/>
  <c r="J10322" i="13"/>
  <c r="K10321" i="13"/>
  <c r="J10321" i="13"/>
  <c r="J10320" i="13"/>
  <c r="K10320" i="13" s="1"/>
  <c r="K10319" i="13"/>
  <c r="J10319" i="13"/>
  <c r="K10318" i="13"/>
  <c r="J10318" i="13"/>
  <c r="K10317" i="13"/>
  <c r="J10317" i="13"/>
  <c r="J10316" i="13"/>
  <c r="K10316" i="13" s="1"/>
  <c r="K10315" i="13"/>
  <c r="J10315" i="13"/>
  <c r="K10314" i="13"/>
  <c r="J10314" i="13"/>
  <c r="K10313" i="13"/>
  <c r="J10313" i="13"/>
  <c r="J10312" i="13"/>
  <c r="K10312" i="13" s="1"/>
  <c r="K10311" i="13"/>
  <c r="J10311" i="13"/>
  <c r="K10310" i="13"/>
  <c r="J10310" i="13"/>
  <c r="K10309" i="13"/>
  <c r="J10309" i="13"/>
  <c r="J10308" i="13"/>
  <c r="K10308" i="13" s="1"/>
  <c r="K10307" i="13"/>
  <c r="J10307" i="13"/>
  <c r="K10306" i="13"/>
  <c r="J10306" i="13"/>
  <c r="K10305" i="13"/>
  <c r="J10305" i="13"/>
  <c r="J10304" i="13"/>
  <c r="K10304" i="13" s="1"/>
  <c r="K10303" i="13"/>
  <c r="J10303" i="13"/>
  <c r="K10302" i="13"/>
  <c r="J10302" i="13"/>
  <c r="K10301" i="13"/>
  <c r="J10301" i="13"/>
  <c r="J10300" i="13"/>
  <c r="K10300" i="13" s="1"/>
  <c r="K10299" i="13"/>
  <c r="J10299" i="13"/>
  <c r="K10298" i="13"/>
  <c r="J10298" i="13"/>
  <c r="K10297" i="13"/>
  <c r="J10297" i="13"/>
  <c r="J10296" i="13"/>
  <c r="K10296" i="13" s="1"/>
  <c r="K10295" i="13"/>
  <c r="J10295" i="13"/>
  <c r="K10294" i="13"/>
  <c r="J10294" i="13"/>
  <c r="K10293" i="13"/>
  <c r="J10293" i="13"/>
  <c r="J10292" i="13"/>
  <c r="K10292" i="13" s="1"/>
  <c r="K10291" i="13"/>
  <c r="J10291" i="13"/>
  <c r="K10290" i="13"/>
  <c r="J10290" i="13"/>
  <c r="K10289" i="13"/>
  <c r="J10289" i="13"/>
  <c r="J10288" i="13"/>
  <c r="K10288" i="13" s="1"/>
  <c r="K10287" i="13"/>
  <c r="J10287" i="13"/>
  <c r="K10286" i="13"/>
  <c r="J10286" i="13"/>
  <c r="K10285" i="13"/>
  <c r="J10285" i="13"/>
  <c r="J10284" i="13"/>
  <c r="K10284" i="13" s="1"/>
  <c r="K10283" i="13"/>
  <c r="J10283" i="13"/>
  <c r="L10282" i="13"/>
  <c r="K10282" i="13"/>
  <c r="M10282" i="13" s="1"/>
  <c r="L10283" i="13" s="1"/>
  <c r="M10283" i="13" s="1"/>
  <c r="L10284" i="13" s="1"/>
  <c r="J10282" i="13"/>
  <c r="K10281" i="13"/>
  <c r="J10281" i="13"/>
  <c r="J10280" i="13"/>
  <c r="K10280" i="13" s="1"/>
  <c r="K10279" i="13"/>
  <c r="J10279" i="13"/>
  <c r="K10278" i="13"/>
  <c r="J10278" i="13"/>
  <c r="K10277" i="13"/>
  <c r="J10277" i="13"/>
  <c r="J10276" i="13"/>
  <c r="K10276" i="13" s="1"/>
  <c r="K10275" i="13"/>
  <c r="J10275" i="13"/>
  <c r="K10274" i="13"/>
  <c r="J10274" i="13"/>
  <c r="K10273" i="13"/>
  <c r="J10273" i="13"/>
  <c r="J10272" i="13"/>
  <c r="K10272" i="13" s="1"/>
  <c r="K10271" i="13"/>
  <c r="J10271" i="13"/>
  <c r="K10270" i="13"/>
  <c r="J10270" i="13"/>
  <c r="K10269" i="13"/>
  <c r="J10269" i="13"/>
  <c r="J10268" i="13"/>
  <c r="K10268" i="13" s="1"/>
  <c r="K10267" i="13"/>
  <c r="J10267" i="13"/>
  <c r="K10266" i="13"/>
  <c r="J10266" i="13"/>
  <c r="K10265" i="13"/>
  <c r="J10265" i="13"/>
  <c r="J10264" i="13"/>
  <c r="K10264" i="13" s="1"/>
  <c r="K10263" i="13"/>
  <c r="J10263" i="13"/>
  <c r="K10262" i="13"/>
  <c r="J10262" i="13"/>
  <c r="K10261" i="13"/>
  <c r="J10261" i="13"/>
  <c r="J10260" i="13"/>
  <c r="K10260" i="13" s="1"/>
  <c r="K10259" i="13"/>
  <c r="J10259" i="13"/>
  <c r="K10258" i="13"/>
  <c r="J10258" i="13"/>
  <c r="K10257" i="13"/>
  <c r="J10257" i="13"/>
  <c r="J10256" i="13"/>
  <c r="K10256" i="13" s="1"/>
  <c r="K10255" i="13"/>
  <c r="J10255" i="13"/>
  <c r="K10254" i="13"/>
  <c r="J10254" i="13"/>
  <c r="K10253" i="13"/>
  <c r="J10253" i="13"/>
  <c r="J10252" i="13"/>
  <c r="K10252" i="13" s="1"/>
  <c r="K10251" i="13"/>
  <c r="J10251" i="13"/>
  <c r="K10250" i="13"/>
  <c r="J10250" i="13"/>
  <c r="K10249" i="13"/>
  <c r="J10249" i="13"/>
  <c r="J10248" i="13"/>
  <c r="K10248" i="13" s="1"/>
  <c r="K10247" i="13"/>
  <c r="J10247" i="13"/>
  <c r="K10246" i="13"/>
  <c r="J10246" i="13"/>
  <c r="K10245" i="13"/>
  <c r="J10245" i="13"/>
  <c r="J10244" i="13"/>
  <c r="K10244" i="13" s="1"/>
  <c r="K10243" i="13"/>
  <c r="J10243" i="13"/>
  <c r="L10242" i="13"/>
  <c r="K10242" i="13"/>
  <c r="M10242" i="13" s="1"/>
  <c r="L10243" i="13" s="1"/>
  <c r="M10243" i="13" s="1"/>
  <c r="L10244" i="13" s="1"/>
  <c r="M10244" i="13" s="1"/>
  <c r="L10245" i="13" s="1"/>
  <c r="M10245" i="13" s="1"/>
  <c r="L10246" i="13" s="1"/>
  <c r="M10246" i="13" s="1"/>
  <c r="L10247" i="13" s="1"/>
  <c r="M10247" i="13" s="1"/>
  <c r="L10248" i="13" s="1"/>
  <c r="M10248" i="13" s="1"/>
  <c r="L10249" i="13" s="1"/>
  <c r="M10249" i="13" s="1"/>
  <c r="L10250" i="13" s="1"/>
  <c r="M10250" i="13" s="1"/>
  <c r="L10251" i="13" s="1"/>
  <c r="M10251" i="13" s="1"/>
  <c r="L10252" i="13" s="1"/>
  <c r="M10252" i="13" s="1"/>
  <c r="L10253" i="13" s="1"/>
  <c r="M10253" i="13" s="1"/>
  <c r="L10254" i="13" s="1"/>
  <c r="M10254" i="13" s="1"/>
  <c r="L10255" i="13" s="1"/>
  <c r="M10255" i="13" s="1"/>
  <c r="L10256" i="13" s="1"/>
  <c r="M10256" i="13" s="1"/>
  <c r="L10257" i="13" s="1"/>
  <c r="M10257" i="13" s="1"/>
  <c r="L10258" i="13" s="1"/>
  <c r="M10258" i="13" s="1"/>
  <c r="L10259" i="13" s="1"/>
  <c r="M10259" i="13" s="1"/>
  <c r="L10260" i="13" s="1"/>
  <c r="M10260" i="13" s="1"/>
  <c r="L10261" i="13" s="1"/>
  <c r="M10261" i="13" s="1"/>
  <c r="L10262" i="13" s="1"/>
  <c r="M10262" i="13" s="1"/>
  <c r="L10263" i="13" s="1"/>
  <c r="M10263" i="13" s="1"/>
  <c r="L10264" i="13" s="1"/>
  <c r="M10264" i="13" s="1"/>
  <c r="L10265" i="13" s="1"/>
  <c r="M10265" i="13" s="1"/>
  <c r="L10266" i="13" s="1"/>
  <c r="M10266" i="13" s="1"/>
  <c r="L10267" i="13" s="1"/>
  <c r="M10267" i="13" s="1"/>
  <c r="L10268" i="13" s="1"/>
  <c r="M10268" i="13" s="1"/>
  <c r="L10269" i="13" s="1"/>
  <c r="M10269" i="13" s="1"/>
  <c r="L10270" i="13" s="1"/>
  <c r="M10270" i="13" s="1"/>
  <c r="L10271" i="13" s="1"/>
  <c r="M10271" i="13" s="1"/>
  <c r="L10272" i="13" s="1"/>
  <c r="M10272" i="13" s="1"/>
  <c r="L10273" i="13" s="1"/>
  <c r="M10273" i="13" s="1"/>
  <c r="L10274" i="13" s="1"/>
  <c r="M10274" i="13" s="1"/>
  <c r="L10275" i="13" s="1"/>
  <c r="M10275" i="13" s="1"/>
  <c r="L10276" i="13" s="1"/>
  <c r="M10276" i="13" s="1"/>
  <c r="L10277" i="13" s="1"/>
  <c r="M10277" i="13" s="1"/>
  <c r="L10278" i="13" s="1"/>
  <c r="M10278" i="13" s="1"/>
  <c r="L10279" i="13" s="1"/>
  <c r="M10279" i="13" s="1"/>
  <c r="L10280" i="13" s="1"/>
  <c r="M10280" i="13" s="1"/>
  <c r="L10281" i="13" s="1"/>
  <c r="M10281" i="13" s="1"/>
  <c r="J10242" i="13"/>
  <c r="K10241" i="13"/>
  <c r="J10241" i="13"/>
  <c r="J10240" i="13"/>
  <c r="K10240" i="13" s="1"/>
  <c r="K10239" i="13"/>
  <c r="J10239" i="13"/>
  <c r="K10238" i="13"/>
  <c r="J10238" i="13"/>
  <c r="K10237" i="13"/>
  <c r="J10237" i="13"/>
  <c r="J10236" i="13"/>
  <c r="K10236" i="13" s="1"/>
  <c r="K10235" i="13"/>
  <c r="J10235" i="13"/>
  <c r="K10234" i="13"/>
  <c r="J10234" i="13"/>
  <c r="K10233" i="13"/>
  <c r="J10233" i="13"/>
  <c r="J10232" i="13"/>
  <c r="K10232" i="13" s="1"/>
  <c r="K10231" i="13"/>
  <c r="J10231" i="13"/>
  <c r="K10230" i="13"/>
  <c r="J10230" i="13"/>
  <c r="K10229" i="13"/>
  <c r="J10229" i="13"/>
  <c r="J10228" i="13"/>
  <c r="K10228" i="13" s="1"/>
  <c r="K10227" i="13"/>
  <c r="J10227" i="13"/>
  <c r="K10226" i="13"/>
  <c r="J10226" i="13"/>
  <c r="K10225" i="13"/>
  <c r="J10225" i="13"/>
  <c r="J10224" i="13"/>
  <c r="K10224" i="13" s="1"/>
  <c r="K10223" i="13"/>
  <c r="J10223" i="13"/>
  <c r="K10222" i="13"/>
  <c r="J10222" i="13"/>
  <c r="K10221" i="13"/>
  <c r="J10221" i="13"/>
  <c r="J10220" i="13"/>
  <c r="K10220" i="13" s="1"/>
  <c r="K10219" i="13"/>
  <c r="J10219" i="13"/>
  <c r="K10218" i="13"/>
  <c r="J10218" i="13"/>
  <c r="K10217" i="13"/>
  <c r="J10217" i="13"/>
  <c r="J10216" i="13"/>
  <c r="K10216" i="13" s="1"/>
  <c r="K10215" i="13"/>
  <c r="J10215" i="13"/>
  <c r="K10214" i="13"/>
  <c r="J10214" i="13"/>
  <c r="K10213" i="13"/>
  <c r="J10213" i="13"/>
  <c r="J10212" i="13"/>
  <c r="K10212" i="13" s="1"/>
  <c r="K10211" i="13"/>
  <c r="J10211" i="13"/>
  <c r="K10210" i="13"/>
  <c r="J10210" i="13"/>
  <c r="K10209" i="13"/>
  <c r="J10209" i="13"/>
  <c r="K10208" i="13"/>
  <c r="J10208" i="13"/>
  <c r="K10207" i="13"/>
  <c r="J10207" i="13"/>
  <c r="K10206" i="13"/>
  <c r="J10206" i="13"/>
  <c r="K10205" i="13"/>
  <c r="J10205" i="13"/>
  <c r="K10204" i="13"/>
  <c r="J10204" i="13"/>
  <c r="K10203" i="13"/>
  <c r="J10203" i="13"/>
  <c r="L10202" i="13"/>
  <c r="K10202" i="13"/>
  <c r="M10202" i="13" s="1"/>
  <c r="L10203" i="13" s="1"/>
  <c r="J10202" i="13"/>
  <c r="K10201" i="13"/>
  <c r="J10201" i="13"/>
  <c r="J10200" i="13"/>
  <c r="K10200" i="13" s="1"/>
  <c r="K10199" i="13"/>
  <c r="J10199" i="13"/>
  <c r="K10198" i="13"/>
  <c r="J10198" i="13"/>
  <c r="K10197" i="13"/>
  <c r="J10197" i="13"/>
  <c r="K10196" i="13"/>
  <c r="J10196" i="13"/>
  <c r="K10195" i="13"/>
  <c r="J10195" i="13"/>
  <c r="K10194" i="13"/>
  <c r="J10194" i="13"/>
  <c r="K10193" i="13"/>
  <c r="J10193" i="13"/>
  <c r="J10192" i="13"/>
  <c r="K10192" i="13" s="1"/>
  <c r="K10191" i="13"/>
  <c r="J10191" i="13"/>
  <c r="K10190" i="13"/>
  <c r="J10190" i="13"/>
  <c r="K10189" i="13"/>
  <c r="J10189" i="13"/>
  <c r="J10188" i="13"/>
  <c r="K10188" i="13" s="1"/>
  <c r="K10187" i="13"/>
  <c r="J10187" i="13"/>
  <c r="K10186" i="13"/>
  <c r="J10186" i="13"/>
  <c r="K10185" i="13"/>
  <c r="J10185" i="13"/>
  <c r="J10184" i="13"/>
  <c r="K10184" i="13" s="1"/>
  <c r="K10183" i="13"/>
  <c r="J10183" i="13"/>
  <c r="K10182" i="13"/>
  <c r="J10182" i="13"/>
  <c r="K10181" i="13"/>
  <c r="J10181" i="13"/>
  <c r="K10180" i="13"/>
  <c r="J10180" i="13"/>
  <c r="K10179" i="13"/>
  <c r="J10179" i="13"/>
  <c r="K10178" i="13"/>
  <c r="J10178" i="13"/>
  <c r="K10177" i="13"/>
  <c r="J10177" i="13"/>
  <c r="K10176" i="13"/>
  <c r="J10176" i="13"/>
  <c r="K10175" i="13"/>
  <c r="J10175" i="13"/>
  <c r="K10174" i="13"/>
  <c r="J10174" i="13"/>
  <c r="K10173" i="13"/>
  <c r="J10173" i="13"/>
  <c r="J10172" i="13"/>
  <c r="K10172" i="13" s="1"/>
  <c r="K10171" i="13"/>
  <c r="J10171" i="13"/>
  <c r="K10170" i="13"/>
  <c r="J10170" i="13"/>
  <c r="K10169" i="13"/>
  <c r="J10169" i="13"/>
  <c r="K10168" i="13"/>
  <c r="J10168" i="13"/>
  <c r="K10167" i="13"/>
  <c r="J10167" i="13"/>
  <c r="K10166" i="13"/>
  <c r="J10166" i="13"/>
  <c r="K10165" i="13"/>
  <c r="J10165" i="13"/>
  <c r="K10164" i="13"/>
  <c r="J10164" i="13"/>
  <c r="L10163" i="13"/>
  <c r="M10163" i="13" s="1"/>
  <c r="L10164" i="13" s="1"/>
  <c r="K10163" i="13"/>
  <c r="J10163" i="13"/>
  <c r="L10162" i="13"/>
  <c r="K10162" i="13"/>
  <c r="M10162" i="13" s="1"/>
  <c r="J10162" i="13"/>
  <c r="K10161" i="13"/>
  <c r="J10161" i="13"/>
  <c r="J10160" i="13"/>
  <c r="K10160" i="13" s="1"/>
  <c r="K10159" i="13"/>
  <c r="J10159" i="13"/>
  <c r="K10158" i="13"/>
  <c r="J10158" i="13"/>
  <c r="K10157" i="13"/>
  <c r="J10157" i="13"/>
  <c r="J10156" i="13"/>
  <c r="K10156" i="13" s="1"/>
  <c r="K10155" i="13"/>
  <c r="J10155" i="13"/>
  <c r="K10154" i="13"/>
  <c r="J10154" i="13"/>
  <c r="K10153" i="13"/>
  <c r="J10153" i="13"/>
  <c r="K10152" i="13"/>
  <c r="J10152" i="13"/>
  <c r="K10151" i="13"/>
  <c r="J10151" i="13"/>
  <c r="K10150" i="13"/>
  <c r="J10150" i="13"/>
  <c r="K10149" i="13"/>
  <c r="J10149" i="13"/>
  <c r="K10148" i="13"/>
  <c r="J10148" i="13"/>
  <c r="K10147" i="13"/>
  <c r="J10147" i="13"/>
  <c r="K10146" i="13"/>
  <c r="J10146" i="13"/>
  <c r="K10145" i="13"/>
  <c r="J10145" i="13"/>
  <c r="K10144" i="13"/>
  <c r="J10144" i="13"/>
  <c r="K10143" i="13"/>
  <c r="J10143" i="13"/>
  <c r="K10142" i="13"/>
  <c r="J10142" i="13"/>
  <c r="K10141" i="13"/>
  <c r="J10141" i="13"/>
  <c r="J10140" i="13"/>
  <c r="K10140" i="13" s="1"/>
  <c r="K10139" i="13"/>
  <c r="J10139" i="13"/>
  <c r="K10138" i="13"/>
  <c r="J10138" i="13"/>
  <c r="K10137" i="13"/>
  <c r="J10137" i="13"/>
  <c r="J10136" i="13"/>
  <c r="K10136" i="13" s="1"/>
  <c r="K10135" i="13"/>
  <c r="J10135" i="13"/>
  <c r="K10134" i="13"/>
  <c r="J10134" i="13"/>
  <c r="K10133" i="13"/>
  <c r="J10133" i="13"/>
  <c r="J10132" i="13"/>
  <c r="K10132" i="13" s="1"/>
  <c r="K10131" i="13"/>
  <c r="J10131" i="13"/>
  <c r="K10130" i="13"/>
  <c r="J10130" i="13"/>
  <c r="K10129" i="13"/>
  <c r="J10129" i="13"/>
  <c r="K10128" i="13"/>
  <c r="J10128" i="13"/>
  <c r="K10127" i="13"/>
  <c r="J10127" i="13"/>
  <c r="K10126" i="13"/>
  <c r="J10126" i="13"/>
  <c r="K10125" i="13"/>
  <c r="J10125" i="13"/>
  <c r="J10124" i="13"/>
  <c r="K10124" i="13" s="1"/>
  <c r="M10123" i="13"/>
  <c r="L10124" i="13" s="1"/>
  <c r="L10123" i="13"/>
  <c r="K10123" i="13"/>
  <c r="J10123" i="13"/>
  <c r="L10122" i="13"/>
  <c r="K10122" i="13"/>
  <c r="M10122" i="13" s="1"/>
  <c r="J10122" i="13"/>
  <c r="K10121" i="13"/>
  <c r="J10121" i="13"/>
  <c r="J10120" i="13"/>
  <c r="K10120" i="13" s="1"/>
  <c r="K10119" i="13"/>
  <c r="J10119" i="13"/>
  <c r="K10118" i="13"/>
  <c r="J10118" i="13"/>
  <c r="K10117" i="13"/>
  <c r="J10117" i="13"/>
  <c r="J10116" i="13"/>
  <c r="K10116" i="13" s="1"/>
  <c r="K10115" i="13"/>
  <c r="J10115" i="13"/>
  <c r="K10114" i="13"/>
  <c r="J10114" i="13"/>
  <c r="K10113" i="13"/>
  <c r="J10113" i="13"/>
  <c r="K10112" i="13"/>
  <c r="J10112" i="13"/>
  <c r="J10111" i="13"/>
  <c r="K10111" i="13" s="1"/>
  <c r="K10110" i="13"/>
  <c r="J10110" i="13"/>
  <c r="K10109" i="13"/>
  <c r="J10109" i="13"/>
  <c r="K10108" i="13"/>
  <c r="J10108" i="13"/>
  <c r="J10107" i="13"/>
  <c r="K10107" i="13" s="1"/>
  <c r="K10106" i="13"/>
  <c r="J10106" i="13"/>
  <c r="K10105" i="13"/>
  <c r="J10105" i="13"/>
  <c r="J10104" i="13"/>
  <c r="K10104" i="13" s="1"/>
  <c r="J10103" i="13"/>
  <c r="K10103" i="13" s="1"/>
  <c r="K10102" i="13"/>
  <c r="J10102" i="13"/>
  <c r="J10101" i="13"/>
  <c r="K10101" i="13" s="1"/>
  <c r="K10100" i="13"/>
  <c r="J10100" i="13"/>
  <c r="J10099" i="13"/>
  <c r="K10099" i="13" s="1"/>
  <c r="K10098" i="13"/>
  <c r="J10098" i="13"/>
  <c r="J10097" i="13"/>
  <c r="K10097" i="13" s="1"/>
  <c r="K10096" i="13"/>
  <c r="J10096" i="13"/>
  <c r="K10095" i="13"/>
  <c r="J10095" i="13"/>
  <c r="K10094" i="13"/>
  <c r="J10094" i="13"/>
  <c r="J10093" i="13"/>
  <c r="K10093" i="13" s="1"/>
  <c r="K10092" i="13"/>
  <c r="J10092" i="13"/>
  <c r="K10091" i="13"/>
  <c r="J10091" i="13"/>
  <c r="K10090" i="13"/>
  <c r="J10090" i="13"/>
  <c r="K10089" i="13"/>
  <c r="J10089" i="13"/>
  <c r="J10088" i="13"/>
  <c r="K10088" i="13" s="1"/>
  <c r="J10087" i="13"/>
  <c r="K10087" i="13" s="1"/>
  <c r="K10086" i="13"/>
  <c r="J10086" i="13"/>
  <c r="J10085" i="13"/>
  <c r="K10085" i="13" s="1"/>
  <c r="J10084" i="13"/>
  <c r="K10084" i="13" s="1"/>
  <c r="J10083" i="13"/>
  <c r="K10083" i="13" s="1"/>
  <c r="L10082" i="13"/>
  <c r="K10082" i="13"/>
  <c r="M10082" i="13" s="1"/>
  <c r="L10083" i="13" s="1"/>
  <c r="M10083" i="13" s="1"/>
  <c r="L10084" i="13" s="1"/>
  <c r="M10084" i="13" s="1"/>
  <c r="L10085" i="13" s="1"/>
  <c r="M10085" i="13" s="1"/>
  <c r="L10086" i="13" s="1"/>
  <c r="M10086" i="13" s="1"/>
  <c r="L10087" i="13" s="1"/>
  <c r="M10087" i="13" s="1"/>
  <c r="L10088" i="13" s="1"/>
  <c r="M10088" i="13" s="1"/>
  <c r="L10089" i="13" s="1"/>
  <c r="M10089" i="13" s="1"/>
  <c r="L10090" i="13" s="1"/>
  <c r="M10090" i="13" s="1"/>
  <c r="L10091" i="13" s="1"/>
  <c r="M10091" i="13" s="1"/>
  <c r="L10092" i="13" s="1"/>
  <c r="M10092" i="13" s="1"/>
  <c r="L10093" i="13" s="1"/>
  <c r="M10093" i="13" s="1"/>
  <c r="L10094" i="13" s="1"/>
  <c r="M10094" i="13" s="1"/>
  <c r="L10095" i="13" s="1"/>
  <c r="M10095" i="13" s="1"/>
  <c r="L10096" i="13" s="1"/>
  <c r="M10096" i="13" s="1"/>
  <c r="L10097" i="13" s="1"/>
  <c r="M10097" i="13" s="1"/>
  <c r="L10098" i="13" s="1"/>
  <c r="M10098" i="13" s="1"/>
  <c r="L10099" i="13" s="1"/>
  <c r="M10099" i="13" s="1"/>
  <c r="L10100" i="13" s="1"/>
  <c r="M10100" i="13" s="1"/>
  <c r="L10101" i="13" s="1"/>
  <c r="M10101" i="13" s="1"/>
  <c r="L10102" i="13" s="1"/>
  <c r="M10102" i="13" s="1"/>
  <c r="L10103" i="13" s="1"/>
  <c r="M10103" i="13" s="1"/>
  <c r="L10104" i="13" s="1"/>
  <c r="M10104" i="13" s="1"/>
  <c r="L10105" i="13" s="1"/>
  <c r="M10105" i="13" s="1"/>
  <c r="L10106" i="13" s="1"/>
  <c r="M10106" i="13" s="1"/>
  <c r="L10107" i="13" s="1"/>
  <c r="M10107" i="13" s="1"/>
  <c r="L10108" i="13" s="1"/>
  <c r="M10108" i="13" s="1"/>
  <c r="L10109" i="13" s="1"/>
  <c r="M10109" i="13" s="1"/>
  <c r="L10110" i="13" s="1"/>
  <c r="M10110" i="13" s="1"/>
  <c r="L10111" i="13" s="1"/>
  <c r="M10111" i="13" s="1"/>
  <c r="L10112" i="13" s="1"/>
  <c r="M10112" i="13" s="1"/>
  <c r="L10113" i="13" s="1"/>
  <c r="M10113" i="13" s="1"/>
  <c r="L10114" i="13" s="1"/>
  <c r="M10114" i="13" s="1"/>
  <c r="L10115" i="13" s="1"/>
  <c r="M10115" i="13" s="1"/>
  <c r="L10116" i="13" s="1"/>
  <c r="M10116" i="13" s="1"/>
  <c r="L10117" i="13" s="1"/>
  <c r="M10117" i="13" s="1"/>
  <c r="L10118" i="13" s="1"/>
  <c r="M10118" i="13" s="1"/>
  <c r="L10119" i="13" s="1"/>
  <c r="M10119" i="13" s="1"/>
  <c r="L10120" i="13" s="1"/>
  <c r="M10120" i="13" s="1"/>
  <c r="L10121" i="13" s="1"/>
  <c r="M10121" i="13" s="1"/>
  <c r="J10082" i="13"/>
  <c r="K10081" i="13"/>
  <c r="J10081" i="13"/>
  <c r="K10080" i="13"/>
  <c r="J10080" i="13"/>
  <c r="J10079" i="13"/>
  <c r="K10079" i="13" s="1"/>
  <c r="K10078" i="13"/>
  <c r="J10078" i="13"/>
  <c r="J10077" i="13"/>
  <c r="K10077" i="13" s="1"/>
  <c r="K10076" i="13"/>
  <c r="J10076" i="13"/>
  <c r="K10075" i="13"/>
  <c r="J10075" i="13"/>
  <c r="K10074" i="13"/>
  <c r="J10074" i="13"/>
  <c r="K10073" i="13"/>
  <c r="J10073" i="13"/>
  <c r="K10072" i="13"/>
  <c r="J10072" i="13"/>
  <c r="K10071" i="13"/>
  <c r="J10071" i="13"/>
  <c r="K10070" i="13"/>
  <c r="J10070" i="13"/>
  <c r="J10069" i="13"/>
  <c r="K10069" i="13" s="1"/>
  <c r="J10068" i="13"/>
  <c r="K10068" i="13" s="1"/>
  <c r="K10067" i="13"/>
  <c r="J10067" i="13"/>
  <c r="K10066" i="13"/>
  <c r="J10066" i="13"/>
  <c r="K10065" i="13"/>
  <c r="J10065" i="13"/>
  <c r="K10064" i="13"/>
  <c r="J10064" i="13"/>
  <c r="J10063" i="13"/>
  <c r="K10063" i="13" s="1"/>
  <c r="K10062" i="13"/>
  <c r="J10062" i="13"/>
  <c r="J10061" i="13"/>
  <c r="K10061" i="13" s="1"/>
  <c r="K10060" i="13"/>
  <c r="J10060" i="13"/>
  <c r="K10059" i="13"/>
  <c r="J10059" i="13"/>
  <c r="K10058" i="13"/>
  <c r="J10058" i="13"/>
  <c r="K10057" i="13"/>
  <c r="J10057" i="13"/>
  <c r="K10056" i="13"/>
  <c r="J10056" i="13"/>
  <c r="K10055" i="13"/>
  <c r="J10055" i="13"/>
  <c r="K10054" i="13"/>
  <c r="J10054" i="13"/>
  <c r="J10053" i="13"/>
  <c r="K10053" i="13" s="1"/>
  <c r="J10052" i="13"/>
  <c r="K10052" i="13" s="1"/>
  <c r="K10051" i="13"/>
  <c r="J10051" i="13"/>
  <c r="K10050" i="13"/>
  <c r="J10050" i="13"/>
  <c r="K10049" i="13"/>
  <c r="J10049" i="13"/>
  <c r="K10048" i="13"/>
  <c r="J10048" i="13"/>
  <c r="J10047" i="13"/>
  <c r="K10047" i="13" s="1"/>
  <c r="K10046" i="13"/>
  <c r="J10046" i="13"/>
  <c r="J10045" i="13"/>
  <c r="K10045" i="13" s="1"/>
  <c r="K10044" i="13"/>
  <c r="J10044" i="13"/>
  <c r="K10043" i="13"/>
  <c r="J10043" i="13"/>
  <c r="L10042" i="13"/>
  <c r="K10042" i="13"/>
  <c r="M10042" i="13" s="1"/>
  <c r="L10043" i="13" s="1"/>
  <c r="J10042" i="13"/>
  <c r="J10041" i="13"/>
  <c r="K10041" i="13" s="1"/>
  <c r="J10040" i="13"/>
  <c r="K10040" i="13" s="1"/>
  <c r="J10039" i="13"/>
  <c r="K10039" i="13" s="1"/>
  <c r="K10038" i="13"/>
  <c r="J10038" i="13"/>
  <c r="J10037" i="13"/>
  <c r="K10037" i="13" s="1"/>
  <c r="K10036" i="13"/>
  <c r="J10036" i="13"/>
  <c r="J10035" i="13"/>
  <c r="K10035" i="13" s="1"/>
  <c r="K10034" i="13"/>
  <c r="J10034" i="13"/>
  <c r="J10033" i="13"/>
  <c r="K10033" i="13" s="1"/>
  <c r="K10032" i="13"/>
  <c r="J10032" i="13"/>
  <c r="K10031" i="13"/>
  <c r="J10031" i="13"/>
  <c r="K10030" i="13"/>
  <c r="J10030" i="13"/>
  <c r="J10029" i="13"/>
  <c r="K10029" i="13" s="1"/>
  <c r="J10028" i="13"/>
  <c r="K10028" i="13" s="1"/>
  <c r="K10027" i="13"/>
  <c r="J10027" i="13"/>
  <c r="K10026" i="13"/>
  <c r="J10026" i="13"/>
  <c r="J10025" i="13"/>
  <c r="K10025" i="13" s="1"/>
  <c r="J10024" i="13"/>
  <c r="K10024" i="13" s="1"/>
  <c r="J10023" i="13"/>
  <c r="K10023" i="13" s="1"/>
  <c r="K10022" i="13"/>
  <c r="J10022" i="13"/>
  <c r="J10021" i="13"/>
  <c r="K10021" i="13" s="1"/>
  <c r="K10020" i="13"/>
  <c r="J10020" i="13"/>
  <c r="J10019" i="13"/>
  <c r="K10019" i="13" s="1"/>
  <c r="K10018" i="13"/>
  <c r="J10018" i="13"/>
  <c r="J10017" i="13"/>
  <c r="K10017" i="13" s="1"/>
  <c r="K10016" i="13"/>
  <c r="J10016" i="13"/>
  <c r="K10015" i="13"/>
  <c r="J10015" i="13"/>
  <c r="K10014" i="13"/>
  <c r="J10014" i="13"/>
  <c r="J10013" i="13"/>
  <c r="K10013" i="13" s="1"/>
  <c r="J10012" i="13"/>
  <c r="K10012" i="13" s="1"/>
  <c r="K10011" i="13"/>
  <c r="J10011" i="13"/>
  <c r="K10010" i="13"/>
  <c r="J10010" i="13"/>
  <c r="J10009" i="13"/>
  <c r="K10009" i="13" s="1"/>
  <c r="J10008" i="13"/>
  <c r="K10008" i="13" s="1"/>
  <c r="J10007" i="13"/>
  <c r="K10007" i="13" s="1"/>
  <c r="K10006" i="13"/>
  <c r="J10006" i="13"/>
  <c r="J10005" i="13"/>
  <c r="K10005" i="13" s="1"/>
  <c r="K10004" i="13"/>
  <c r="J10004" i="13"/>
  <c r="L10003" i="13"/>
  <c r="J10003" i="13"/>
  <c r="K10003" i="13" s="1"/>
  <c r="M10002" i="13"/>
  <c r="L10002" i="13"/>
  <c r="K10002" i="13"/>
  <c r="J10002" i="13"/>
  <c r="K10001" i="13"/>
  <c r="J10001" i="13"/>
  <c r="J10000" i="13"/>
  <c r="K10000" i="13" s="1"/>
  <c r="K9999" i="13"/>
  <c r="J9999" i="13"/>
  <c r="K9998" i="13"/>
  <c r="J9998" i="13"/>
  <c r="K9997" i="13"/>
  <c r="J9997" i="13"/>
  <c r="K9996" i="13"/>
  <c r="J9996" i="13"/>
  <c r="J9995" i="13"/>
  <c r="K9995" i="13" s="1"/>
  <c r="K9994" i="13"/>
  <c r="J9994" i="13"/>
  <c r="J9993" i="13"/>
  <c r="K9993" i="13" s="1"/>
  <c r="J9992" i="13"/>
  <c r="K9992" i="13" s="1"/>
  <c r="J9991" i="13"/>
  <c r="K9991" i="13" s="1"/>
  <c r="K9990" i="13"/>
  <c r="J9990" i="13"/>
  <c r="K9989" i="13"/>
  <c r="J9989" i="13"/>
  <c r="K9988" i="13"/>
  <c r="J9988" i="13"/>
  <c r="K9987" i="13"/>
  <c r="J9987" i="13"/>
  <c r="K9986" i="13"/>
  <c r="J9986" i="13"/>
  <c r="J9985" i="13"/>
  <c r="K9985" i="13" s="1"/>
  <c r="K9984" i="13"/>
  <c r="J9984" i="13"/>
  <c r="J9983" i="13"/>
  <c r="K9983" i="13" s="1"/>
  <c r="K9982" i="13"/>
  <c r="J9982" i="13"/>
  <c r="K9981" i="13"/>
  <c r="J9981" i="13"/>
  <c r="J9980" i="13"/>
  <c r="K9980" i="13" s="1"/>
  <c r="K9979" i="13"/>
  <c r="J9979" i="13"/>
  <c r="K9978" i="13"/>
  <c r="J9978" i="13"/>
  <c r="J9977" i="13"/>
  <c r="K9977" i="13" s="1"/>
  <c r="J9976" i="13"/>
  <c r="K9976" i="13" s="1"/>
  <c r="J9975" i="13"/>
  <c r="K9975" i="13" s="1"/>
  <c r="K9974" i="13"/>
  <c r="J9974" i="13"/>
  <c r="J9973" i="13"/>
  <c r="K9973" i="13" s="1"/>
  <c r="K9972" i="13"/>
  <c r="J9972" i="13"/>
  <c r="K9971" i="13"/>
  <c r="J9971" i="13"/>
  <c r="K9970" i="13"/>
  <c r="J9970" i="13"/>
  <c r="J9969" i="13"/>
  <c r="K9969" i="13" s="1"/>
  <c r="J9968" i="13"/>
  <c r="K9968" i="13" s="1"/>
  <c r="J9967" i="13"/>
  <c r="K9967" i="13" s="1"/>
  <c r="K9966" i="13"/>
  <c r="J9966" i="13"/>
  <c r="J9965" i="13"/>
  <c r="K9965" i="13" s="1"/>
  <c r="K9964" i="13"/>
  <c r="J9964" i="13"/>
  <c r="J9963" i="13"/>
  <c r="K9963" i="13" s="1"/>
  <c r="M9962" i="13"/>
  <c r="L9963" i="13" s="1"/>
  <c r="M9963" i="13" s="1"/>
  <c r="L9964" i="13" s="1"/>
  <c r="M9964" i="13" s="1"/>
  <c r="L9965" i="13" s="1"/>
  <c r="M9965" i="13" s="1"/>
  <c r="L9966" i="13" s="1"/>
  <c r="M9966" i="13" s="1"/>
  <c r="L9967" i="13" s="1"/>
  <c r="M9967" i="13" s="1"/>
  <c r="L9968" i="13" s="1"/>
  <c r="M9968" i="13" s="1"/>
  <c r="L9969" i="13" s="1"/>
  <c r="M9969" i="13" s="1"/>
  <c r="L9970" i="13" s="1"/>
  <c r="M9970" i="13" s="1"/>
  <c r="L9971" i="13" s="1"/>
  <c r="M9971" i="13" s="1"/>
  <c r="L9972" i="13" s="1"/>
  <c r="M9972" i="13" s="1"/>
  <c r="L9973" i="13" s="1"/>
  <c r="M9973" i="13" s="1"/>
  <c r="L9974" i="13" s="1"/>
  <c r="M9974" i="13" s="1"/>
  <c r="L9975" i="13" s="1"/>
  <c r="M9975" i="13" s="1"/>
  <c r="L9976" i="13" s="1"/>
  <c r="M9976" i="13" s="1"/>
  <c r="L9977" i="13" s="1"/>
  <c r="M9977" i="13" s="1"/>
  <c r="L9978" i="13" s="1"/>
  <c r="M9978" i="13" s="1"/>
  <c r="L9979" i="13" s="1"/>
  <c r="M9979" i="13" s="1"/>
  <c r="L9980" i="13" s="1"/>
  <c r="M9980" i="13" s="1"/>
  <c r="L9981" i="13" s="1"/>
  <c r="M9981" i="13" s="1"/>
  <c r="L9982" i="13" s="1"/>
  <c r="M9982" i="13" s="1"/>
  <c r="L9983" i="13" s="1"/>
  <c r="M9983" i="13" s="1"/>
  <c r="L9984" i="13" s="1"/>
  <c r="M9984" i="13" s="1"/>
  <c r="L9985" i="13" s="1"/>
  <c r="M9985" i="13" s="1"/>
  <c r="L9986" i="13" s="1"/>
  <c r="M9986" i="13" s="1"/>
  <c r="L9987" i="13" s="1"/>
  <c r="M9987" i="13" s="1"/>
  <c r="L9988" i="13" s="1"/>
  <c r="M9988" i="13" s="1"/>
  <c r="L9989" i="13" s="1"/>
  <c r="M9989" i="13" s="1"/>
  <c r="L9990" i="13" s="1"/>
  <c r="M9990" i="13" s="1"/>
  <c r="L9991" i="13" s="1"/>
  <c r="M9991" i="13" s="1"/>
  <c r="L9992" i="13" s="1"/>
  <c r="M9992" i="13" s="1"/>
  <c r="L9993" i="13" s="1"/>
  <c r="M9993" i="13" s="1"/>
  <c r="L9994" i="13" s="1"/>
  <c r="M9994" i="13" s="1"/>
  <c r="L9995" i="13" s="1"/>
  <c r="M9995" i="13" s="1"/>
  <c r="L9996" i="13" s="1"/>
  <c r="M9996" i="13" s="1"/>
  <c r="L9997" i="13" s="1"/>
  <c r="M9997" i="13" s="1"/>
  <c r="L9998" i="13" s="1"/>
  <c r="M9998" i="13" s="1"/>
  <c r="L9999" i="13" s="1"/>
  <c r="M9999" i="13" s="1"/>
  <c r="L10000" i="13" s="1"/>
  <c r="M10000" i="13" s="1"/>
  <c r="L10001" i="13" s="1"/>
  <c r="M10001" i="13" s="1"/>
  <c r="L9962" i="13"/>
  <c r="K9962" i="13"/>
  <c r="J9962" i="13"/>
  <c r="K9961" i="13"/>
  <c r="J9961" i="13"/>
  <c r="J9960" i="13"/>
  <c r="K9960" i="13" s="1"/>
  <c r="K9959" i="13"/>
  <c r="J9959" i="13"/>
  <c r="K9958" i="13"/>
  <c r="J9958" i="13"/>
  <c r="J9957" i="13"/>
  <c r="K9957" i="13" s="1"/>
  <c r="J9956" i="13"/>
  <c r="K9956" i="13" s="1"/>
  <c r="K9955" i="13"/>
  <c r="J9955" i="13"/>
  <c r="J9954" i="13"/>
  <c r="K9954" i="13" s="1"/>
  <c r="J9953" i="13"/>
  <c r="K9953" i="13" s="1"/>
  <c r="K9952" i="13"/>
  <c r="J9952" i="13"/>
  <c r="J9951" i="13"/>
  <c r="K9951" i="13" s="1"/>
  <c r="K9950" i="13"/>
  <c r="J9950" i="13"/>
  <c r="J9949" i="13"/>
  <c r="K9949" i="13" s="1"/>
  <c r="K9948" i="13"/>
  <c r="J9948" i="13"/>
  <c r="J9947" i="13"/>
  <c r="K9947" i="13" s="1"/>
  <c r="K9946" i="13"/>
  <c r="J9946" i="13"/>
  <c r="J9945" i="13"/>
  <c r="K9945" i="13" s="1"/>
  <c r="K9944" i="13"/>
  <c r="J9944" i="13"/>
  <c r="K9943" i="13"/>
  <c r="J9943" i="13"/>
  <c r="J9942" i="13"/>
  <c r="K9942" i="13" s="1"/>
  <c r="J9941" i="13"/>
  <c r="K9941" i="13" s="1"/>
  <c r="J9940" i="13"/>
  <c r="K9940" i="13" s="1"/>
  <c r="K9939" i="13"/>
  <c r="J9939" i="13"/>
  <c r="J9938" i="13"/>
  <c r="K9938" i="13" s="1"/>
  <c r="J9937" i="13"/>
  <c r="K9937" i="13" s="1"/>
  <c r="K9936" i="13"/>
  <c r="J9936" i="13"/>
  <c r="K9935" i="13"/>
  <c r="J9935" i="13"/>
  <c r="K9934" i="13"/>
  <c r="J9934" i="13"/>
  <c r="J9933" i="13"/>
  <c r="K9933" i="13" s="1"/>
  <c r="K9932" i="13"/>
  <c r="J9932" i="13"/>
  <c r="J9931" i="13"/>
  <c r="K9931" i="13" s="1"/>
  <c r="K9930" i="13"/>
  <c r="J9930" i="13"/>
  <c r="K9929" i="13"/>
  <c r="J9929" i="13"/>
  <c r="J9928" i="13"/>
  <c r="K9928" i="13" s="1"/>
  <c r="K9927" i="13"/>
  <c r="J9927" i="13"/>
  <c r="K9926" i="13"/>
  <c r="J9926" i="13"/>
  <c r="J9925" i="13"/>
  <c r="K9925" i="13" s="1"/>
  <c r="J9924" i="13"/>
  <c r="K9924" i="13" s="1"/>
  <c r="K9923" i="13"/>
  <c r="J9923" i="13"/>
  <c r="L9922" i="13"/>
  <c r="J9922" i="13"/>
  <c r="K9922" i="13" s="1"/>
  <c r="M9922" i="13" s="1"/>
  <c r="L9923" i="13" s="1"/>
  <c r="M9923" i="13" s="1"/>
  <c r="L9924" i="13" s="1"/>
  <c r="M9924" i="13" s="1"/>
  <c r="L9925" i="13" s="1"/>
  <c r="M9925" i="13" s="1"/>
  <c r="L9926" i="13" s="1"/>
  <c r="M9926" i="13" s="1"/>
  <c r="L9927" i="13" s="1"/>
  <c r="M9927" i="13" s="1"/>
  <c r="L9928" i="13" s="1"/>
  <c r="M9928" i="13" s="1"/>
  <c r="L9929" i="13" s="1"/>
  <c r="M9929" i="13" s="1"/>
  <c r="L9930" i="13" s="1"/>
  <c r="M9930" i="13" s="1"/>
  <c r="L9931" i="13" s="1"/>
  <c r="M9931" i="13" s="1"/>
  <c r="L9932" i="13" s="1"/>
  <c r="M9932" i="13" s="1"/>
  <c r="L9933" i="13" s="1"/>
  <c r="M9933" i="13" s="1"/>
  <c r="L9934" i="13" s="1"/>
  <c r="M9934" i="13" s="1"/>
  <c r="L9935" i="13" s="1"/>
  <c r="M9935" i="13" s="1"/>
  <c r="L9936" i="13" s="1"/>
  <c r="M9936" i="13" s="1"/>
  <c r="L9937" i="13" s="1"/>
  <c r="M9937" i="13" s="1"/>
  <c r="L9938" i="13" s="1"/>
  <c r="M9938" i="13" s="1"/>
  <c r="L9939" i="13" s="1"/>
  <c r="M9939" i="13" s="1"/>
  <c r="L9940" i="13" s="1"/>
  <c r="M9940" i="13" s="1"/>
  <c r="L9941" i="13" s="1"/>
  <c r="M9941" i="13" s="1"/>
  <c r="L9942" i="13" s="1"/>
  <c r="M9942" i="13" s="1"/>
  <c r="L9943" i="13" s="1"/>
  <c r="M9943" i="13" s="1"/>
  <c r="L9944" i="13" s="1"/>
  <c r="M9944" i="13" s="1"/>
  <c r="L9945" i="13" s="1"/>
  <c r="M9945" i="13" s="1"/>
  <c r="L9946" i="13" s="1"/>
  <c r="M9946" i="13" s="1"/>
  <c r="L9947" i="13" s="1"/>
  <c r="M9947" i="13" s="1"/>
  <c r="L9948" i="13" s="1"/>
  <c r="M9948" i="13" s="1"/>
  <c r="L9949" i="13" s="1"/>
  <c r="M9949" i="13" s="1"/>
  <c r="L9950" i="13" s="1"/>
  <c r="M9950" i="13" s="1"/>
  <c r="L9951" i="13" s="1"/>
  <c r="M9951" i="13" s="1"/>
  <c r="L9952" i="13" s="1"/>
  <c r="M9952" i="13" s="1"/>
  <c r="L9953" i="13" s="1"/>
  <c r="M9953" i="13" s="1"/>
  <c r="L9954" i="13" s="1"/>
  <c r="M9954" i="13" s="1"/>
  <c r="L9955" i="13" s="1"/>
  <c r="M9955" i="13" s="1"/>
  <c r="L9956" i="13" s="1"/>
  <c r="M9956" i="13" s="1"/>
  <c r="L9957" i="13" s="1"/>
  <c r="M9957" i="13" s="1"/>
  <c r="L9958" i="13" s="1"/>
  <c r="M9958" i="13" s="1"/>
  <c r="L9959" i="13" s="1"/>
  <c r="M9959" i="13" s="1"/>
  <c r="L9960" i="13" s="1"/>
  <c r="M9960" i="13" s="1"/>
  <c r="L9961" i="13" s="1"/>
  <c r="M9961" i="13" s="1"/>
  <c r="J9921" i="13"/>
  <c r="K9921" i="13" s="1"/>
  <c r="K9920" i="13"/>
  <c r="J9920" i="13"/>
  <c r="J9919" i="13"/>
  <c r="K9919" i="13" s="1"/>
  <c r="K9918" i="13"/>
  <c r="J9918" i="13"/>
  <c r="J9917" i="13"/>
  <c r="K9917" i="13" s="1"/>
  <c r="K9916" i="13"/>
  <c r="J9916" i="13"/>
  <c r="J9915" i="13"/>
  <c r="K9915" i="13" s="1"/>
  <c r="K9914" i="13"/>
  <c r="J9914" i="13"/>
  <c r="J9913" i="13"/>
  <c r="K9913" i="13" s="1"/>
  <c r="K9912" i="13"/>
  <c r="J9912" i="13"/>
  <c r="K9911" i="13"/>
  <c r="J9911" i="13"/>
  <c r="J9910" i="13"/>
  <c r="K9910" i="13" s="1"/>
  <c r="J9909" i="13"/>
  <c r="K9909" i="13" s="1"/>
  <c r="J9908" i="13"/>
  <c r="K9908" i="13" s="1"/>
  <c r="K9907" i="13"/>
  <c r="J9907" i="13"/>
  <c r="J9906" i="13"/>
  <c r="K9906" i="13" s="1"/>
  <c r="K9905" i="13"/>
  <c r="J9905" i="13"/>
  <c r="K9904" i="13"/>
  <c r="J9904" i="13"/>
  <c r="K9903" i="13"/>
  <c r="J9903" i="13"/>
  <c r="K9902" i="13"/>
  <c r="J9902" i="13"/>
  <c r="J9901" i="13"/>
  <c r="K9901" i="13" s="1"/>
  <c r="K9900" i="13"/>
  <c r="J9900" i="13"/>
  <c r="J9899" i="13"/>
  <c r="K9899" i="13" s="1"/>
  <c r="K9898" i="13"/>
  <c r="J9898" i="13"/>
  <c r="K9897" i="13"/>
  <c r="J9897" i="13"/>
  <c r="J9896" i="13"/>
  <c r="K9896" i="13" s="1"/>
  <c r="K9895" i="13"/>
  <c r="J9895" i="13"/>
  <c r="K9894" i="13"/>
  <c r="J9894" i="13"/>
  <c r="J9893" i="13"/>
  <c r="K9893" i="13" s="1"/>
  <c r="J9892" i="13"/>
  <c r="K9892" i="13" s="1"/>
  <c r="K9891" i="13"/>
  <c r="J9891" i="13"/>
  <c r="J9890" i="13"/>
  <c r="K9890" i="13" s="1"/>
  <c r="J9889" i="13"/>
  <c r="K9889" i="13" s="1"/>
  <c r="K9888" i="13"/>
  <c r="J9888" i="13"/>
  <c r="J9887" i="13"/>
  <c r="K9887" i="13" s="1"/>
  <c r="K9886" i="13"/>
  <c r="J9886" i="13"/>
  <c r="J9885" i="13"/>
  <c r="K9885" i="13" s="1"/>
  <c r="K9884" i="13"/>
  <c r="J9884" i="13"/>
  <c r="J9883" i="13"/>
  <c r="K9883" i="13" s="1"/>
  <c r="L9882" i="13"/>
  <c r="K9882" i="13"/>
  <c r="J9882" i="13"/>
  <c r="J9881" i="13"/>
  <c r="K9881" i="13" s="1"/>
  <c r="K9880" i="13"/>
  <c r="J9880" i="13"/>
  <c r="K9879" i="13"/>
  <c r="J9879" i="13"/>
  <c r="J9878" i="13"/>
  <c r="K9878" i="13" s="1"/>
  <c r="J9877" i="13"/>
  <c r="K9877" i="13" s="1"/>
  <c r="J9876" i="13"/>
  <c r="K9876" i="13" s="1"/>
  <c r="K9875" i="13"/>
  <c r="J9875" i="13"/>
  <c r="J9874" i="13"/>
  <c r="K9874" i="13" s="1"/>
  <c r="J9873" i="13"/>
  <c r="K9873" i="13" s="1"/>
  <c r="K9872" i="13"/>
  <c r="J9872" i="13"/>
  <c r="K9871" i="13"/>
  <c r="J9871" i="13"/>
  <c r="K9870" i="13"/>
  <c r="J9870" i="13"/>
  <c r="J9869" i="13"/>
  <c r="K9869" i="13" s="1"/>
  <c r="K9868" i="13"/>
  <c r="J9868" i="13"/>
  <c r="J9867" i="13"/>
  <c r="K9867" i="13" s="1"/>
  <c r="K9866" i="13"/>
  <c r="J9866" i="13"/>
  <c r="K9865" i="13"/>
  <c r="J9865" i="13"/>
  <c r="J9864" i="13"/>
  <c r="K9864" i="13" s="1"/>
  <c r="K9863" i="13"/>
  <c r="J9863" i="13"/>
  <c r="K9862" i="13"/>
  <c r="J9862" i="13"/>
  <c r="K9861" i="13"/>
  <c r="J9861" i="13"/>
  <c r="J9860" i="13"/>
  <c r="K9860" i="13" s="1"/>
  <c r="J9859" i="13"/>
  <c r="K9859" i="13" s="1"/>
  <c r="J9858" i="13"/>
  <c r="K9858" i="13" s="1"/>
  <c r="J9857" i="13"/>
  <c r="K9857" i="13" s="1"/>
  <c r="J9856" i="13"/>
  <c r="K9856" i="13" s="1"/>
  <c r="K9855" i="13"/>
  <c r="J9855" i="13"/>
  <c r="J9854" i="13"/>
  <c r="K9854" i="13" s="1"/>
  <c r="K9853" i="13"/>
  <c r="J9853" i="13"/>
  <c r="K9852" i="13"/>
  <c r="J9852" i="13"/>
  <c r="K9851" i="13"/>
  <c r="J9851" i="13"/>
  <c r="K9850" i="13"/>
  <c r="J9850" i="13"/>
  <c r="J9849" i="13"/>
  <c r="K9849" i="13" s="1"/>
  <c r="K9848" i="13"/>
  <c r="J9848" i="13"/>
  <c r="J9847" i="13"/>
  <c r="K9847" i="13" s="1"/>
  <c r="K9846" i="13"/>
  <c r="J9846" i="13"/>
  <c r="K9845" i="13"/>
  <c r="J9845" i="13"/>
  <c r="J9844" i="13"/>
  <c r="K9844" i="13" s="1"/>
  <c r="J9843" i="13"/>
  <c r="K9843" i="13" s="1"/>
  <c r="M9842" i="13"/>
  <c r="L9843" i="13" s="1"/>
  <c r="M9843" i="13" s="1"/>
  <c r="L9844" i="13" s="1"/>
  <c r="M9844" i="13" s="1"/>
  <c r="L9845" i="13" s="1"/>
  <c r="M9845" i="13" s="1"/>
  <c r="L9846" i="13" s="1"/>
  <c r="M9846" i="13" s="1"/>
  <c r="L9847" i="13" s="1"/>
  <c r="M9847" i="13" s="1"/>
  <c r="L9848" i="13" s="1"/>
  <c r="M9848" i="13" s="1"/>
  <c r="L9849" i="13" s="1"/>
  <c r="M9849" i="13" s="1"/>
  <c r="L9850" i="13" s="1"/>
  <c r="M9850" i="13" s="1"/>
  <c r="L9851" i="13" s="1"/>
  <c r="M9851" i="13" s="1"/>
  <c r="L9852" i="13" s="1"/>
  <c r="M9852" i="13" s="1"/>
  <c r="L9853" i="13" s="1"/>
  <c r="M9853" i="13" s="1"/>
  <c r="L9854" i="13" s="1"/>
  <c r="M9854" i="13" s="1"/>
  <c r="L9855" i="13" s="1"/>
  <c r="M9855" i="13" s="1"/>
  <c r="L9856" i="13" s="1"/>
  <c r="M9856" i="13" s="1"/>
  <c r="L9857" i="13" s="1"/>
  <c r="M9857" i="13" s="1"/>
  <c r="L9858" i="13" s="1"/>
  <c r="M9858" i="13" s="1"/>
  <c r="L9859" i="13" s="1"/>
  <c r="M9859" i="13" s="1"/>
  <c r="L9860" i="13" s="1"/>
  <c r="M9860" i="13" s="1"/>
  <c r="L9861" i="13" s="1"/>
  <c r="M9861" i="13" s="1"/>
  <c r="L9862" i="13" s="1"/>
  <c r="M9862" i="13" s="1"/>
  <c r="L9863" i="13" s="1"/>
  <c r="M9863" i="13" s="1"/>
  <c r="L9864" i="13" s="1"/>
  <c r="M9864" i="13" s="1"/>
  <c r="L9865" i="13" s="1"/>
  <c r="M9865" i="13" s="1"/>
  <c r="L9866" i="13" s="1"/>
  <c r="M9866" i="13" s="1"/>
  <c r="L9867" i="13" s="1"/>
  <c r="M9867" i="13" s="1"/>
  <c r="L9868" i="13" s="1"/>
  <c r="M9868" i="13" s="1"/>
  <c r="L9869" i="13" s="1"/>
  <c r="M9869" i="13" s="1"/>
  <c r="L9870" i="13" s="1"/>
  <c r="M9870" i="13" s="1"/>
  <c r="L9871" i="13" s="1"/>
  <c r="M9871" i="13" s="1"/>
  <c r="L9872" i="13" s="1"/>
  <c r="M9872" i="13" s="1"/>
  <c r="L9873" i="13" s="1"/>
  <c r="M9873" i="13" s="1"/>
  <c r="L9874" i="13" s="1"/>
  <c r="M9874" i="13" s="1"/>
  <c r="L9875" i="13" s="1"/>
  <c r="M9875" i="13" s="1"/>
  <c r="L9876" i="13" s="1"/>
  <c r="M9876" i="13" s="1"/>
  <c r="L9877" i="13" s="1"/>
  <c r="M9877" i="13" s="1"/>
  <c r="L9878" i="13" s="1"/>
  <c r="M9878" i="13" s="1"/>
  <c r="L9879" i="13" s="1"/>
  <c r="M9879" i="13" s="1"/>
  <c r="L9880" i="13" s="1"/>
  <c r="M9880" i="13" s="1"/>
  <c r="L9881" i="13" s="1"/>
  <c r="M9881" i="13" s="1"/>
  <c r="L9842" i="13"/>
  <c r="J9842" i="13"/>
  <c r="K9842" i="13" s="1"/>
  <c r="J9841" i="13"/>
  <c r="K9841" i="13" s="1"/>
  <c r="K9840" i="13"/>
  <c r="J9840" i="13"/>
  <c r="J9839" i="13"/>
  <c r="K9839" i="13" s="1"/>
  <c r="K9838" i="13"/>
  <c r="J9838" i="13"/>
  <c r="J9837" i="13"/>
  <c r="K9837" i="13" s="1"/>
  <c r="J9836" i="13"/>
  <c r="K9836" i="13" s="1"/>
  <c r="K9835" i="13"/>
  <c r="J9835" i="13"/>
  <c r="K9834" i="13"/>
  <c r="J9834" i="13"/>
  <c r="J9833" i="13"/>
  <c r="K9833" i="13" s="1"/>
  <c r="K9832" i="13"/>
  <c r="J9832" i="13"/>
  <c r="K9831" i="13"/>
  <c r="J9831" i="13"/>
  <c r="J9830" i="13"/>
  <c r="K9830" i="13" s="1"/>
  <c r="K9829" i="13"/>
  <c r="J9829" i="13"/>
  <c r="J9828" i="13"/>
  <c r="K9828" i="13" s="1"/>
  <c r="J9827" i="13"/>
  <c r="K9827" i="13" s="1"/>
  <c r="J9826" i="13"/>
  <c r="K9826" i="13" s="1"/>
  <c r="J9825" i="13"/>
  <c r="K9825" i="13" s="1"/>
  <c r="J9824" i="13"/>
  <c r="K9824" i="13" s="1"/>
  <c r="K9823" i="13"/>
  <c r="J9823" i="13"/>
  <c r="J9822" i="13"/>
  <c r="K9822" i="13" s="1"/>
  <c r="K9821" i="13"/>
  <c r="J9821" i="13"/>
  <c r="K9820" i="13"/>
  <c r="J9820" i="13"/>
  <c r="J9819" i="13"/>
  <c r="K9819" i="13" s="1"/>
  <c r="K9818" i="13"/>
  <c r="J9818" i="13"/>
  <c r="J9817" i="13"/>
  <c r="K9817" i="13" s="1"/>
  <c r="K9816" i="13"/>
  <c r="J9816" i="13"/>
  <c r="K9815" i="13"/>
  <c r="J9815" i="13"/>
  <c r="K9814" i="13"/>
  <c r="J9814" i="13"/>
  <c r="J9813" i="13"/>
  <c r="K9813" i="13" s="1"/>
  <c r="J9812" i="13"/>
  <c r="K9812" i="13" s="1"/>
  <c r="J9811" i="13"/>
  <c r="K9811" i="13" s="1"/>
  <c r="J9810" i="13"/>
  <c r="K9810" i="13" s="1"/>
  <c r="J9809" i="13"/>
  <c r="K9809" i="13" s="1"/>
  <c r="K9808" i="13"/>
  <c r="J9808" i="13"/>
  <c r="J9807" i="13"/>
  <c r="K9807" i="13" s="1"/>
  <c r="K9806" i="13"/>
  <c r="J9806" i="13"/>
  <c r="J9805" i="13"/>
  <c r="K9805" i="13" s="1"/>
  <c r="J9804" i="13"/>
  <c r="K9804" i="13" s="1"/>
  <c r="J9803" i="13"/>
  <c r="K9803" i="13" s="1"/>
  <c r="L9802" i="13"/>
  <c r="J9802" i="13"/>
  <c r="K9802" i="13" s="1"/>
  <c r="K9801" i="13"/>
  <c r="J9801" i="13"/>
  <c r="J9800" i="13"/>
  <c r="K9800" i="13" s="1"/>
  <c r="K9799" i="13"/>
  <c r="J9799" i="13"/>
  <c r="K9798" i="13"/>
  <c r="J9798" i="13"/>
  <c r="K9797" i="13"/>
  <c r="J9797" i="13"/>
  <c r="J9796" i="13"/>
  <c r="K9796" i="13" s="1"/>
  <c r="J9795" i="13"/>
  <c r="K9795" i="13" s="1"/>
  <c r="J9794" i="13"/>
  <c r="K9794" i="13" s="1"/>
  <c r="J9793" i="13"/>
  <c r="K9793" i="13" s="1"/>
  <c r="J9792" i="13"/>
  <c r="K9792" i="13" s="1"/>
  <c r="K9791" i="13"/>
  <c r="J9791" i="13"/>
  <c r="J9790" i="13"/>
  <c r="K9790" i="13" s="1"/>
  <c r="K9789" i="13"/>
  <c r="J9789" i="13"/>
  <c r="K9788" i="13"/>
  <c r="J9788" i="13"/>
  <c r="J9787" i="13"/>
  <c r="K9787" i="13" s="1"/>
  <c r="J9786" i="13"/>
  <c r="K9786" i="13" s="1"/>
  <c r="J9785" i="13"/>
  <c r="K9785" i="13" s="1"/>
  <c r="K9784" i="13"/>
  <c r="J9784" i="13"/>
  <c r="J9783" i="13"/>
  <c r="K9783" i="13" s="1"/>
  <c r="K9782" i="13"/>
  <c r="J9782" i="13"/>
  <c r="K9781" i="13"/>
  <c r="J9781" i="13"/>
  <c r="J9780" i="13"/>
  <c r="K9780" i="13" s="1"/>
  <c r="J9779" i="13"/>
  <c r="K9779" i="13" s="1"/>
  <c r="J9778" i="13"/>
  <c r="K9778" i="13" s="1"/>
  <c r="J9777" i="13"/>
  <c r="K9777" i="13" s="1"/>
  <c r="K9776" i="13"/>
  <c r="J9776" i="13"/>
  <c r="J9775" i="13"/>
  <c r="K9775" i="13" s="1"/>
  <c r="K9774" i="13"/>
  <c r="J9774" i="13"/>
  <c r="J9773" i="13"/>
  <c r="K9773" i="13" s="1"/>
  <c r="J9772" i="13"/>
  <c r="K9772" i="13" s="1"/>
  <c r="K9771" i="13"/>
  <c r="J9771" i="13"/>
  <c r="J9770" i="13"/>
  <c r="K9770" i="13" s="1"/>
  <c r="J9769" i="13"/>
  <c r="K9769" i="13" s="1"/>
  <c r="K9768" i="13"/>
  <c r="J9768" i="13"/>
  <c r="K9767" i="13"/>
  <c r="J9767" i="13"/>
  <c r="J9766" i="13"/>
  <c r="K9766" i="13" s="1"/>
  <c r="K9765" i="13"/>
  <c r="J9765" i="13"/>
  <c r="J9764" i="13"/>
  <c r="K9764" i="13" s="1"/>
  <c r="J9763" i="13"/>
  <c r="K9763" i="13" s="1"/>
  <c r="L9762" i="13"/>
  <c r="J9762" i="13"/>
  <c r="K9762" i="13" s="1"/>
  <c r="M9762" i="13" s="1"/>
  <c r="L9763" i="13" s="1"/>
  <c r="M9763" i="13" s="1"/>
  <c r="L9764" i="13" s="1"/>
  <c r="M9764" i="13" s="1"/>
  <c r="L9765" i="13" s="1"/>
  <c r="M9765" i="13" s="1"/>
  <c r="L9766" i="13" s="1"/>
  <c r="M9766" i="13" s="1"/>
  <c r="L9767" i="13" s="1"/>
  <c r="M9767" i="13" s="1"/>
  <c r="L9768" i="13" s="1"/>
  <c r="M9768" i="13" s="1"/>
  <c r="L9769" i="13" s="1"/>
  <c r="M9769" i="13" s="1"/>
  <c r="L9770" i="13" s="1"/>
  <c r="M9770" i="13" s="1"/>
  <c r="L9771" i="13" s="1"/>
  <c r="M9771" i="13" s="1"/>
  <c r="L9772" i="13" s="1"/>
  <c r="M9772" i="13" s="1"/>
  <c r="L9773" i="13" s="1"/>
  <c r="M9773" i="13" s="1"/>
  <c r="L9774" i="13" s="1"/>
  <c r="M9774" i="13" s="1"/>
  <c r="L9775" i="13" s="1"/>
  <c r="M9775" i="13" s="1"/>
  <c r="L9776" i="13" s="1"/>
  <c r="M9776" i="13" s="1"/>
  <c r="L9777" i="13" s="1"/>
  <c r="M9777" i="13" s="1"/>
  <c r="L9778" i="13" s="1"/>
  <c r="M9778" i="13" s="1"/>
  <c r="L9779" i="13" s="1"/>
  <c r="M9779" i="13" s="1"/>
  <c r="L9780" i="13" s="1"/>
  <c r="M9780" i="13" s="1"/>
  <c r="L9781" i="13" s="1"/>
  <c r="M9781" i="13" s="1"/>
  <c r="L9782" i="13" s="1"/>
  <c r="M9782" i="13" s="1"/>
  <c r="L9783" i="13" s="1"/>
  <c r="M9783" i="13" s="1"/>
  <c r="L9784" i="13" s="1"/>
  <c r="M9784" i="13" s="1"/>
  <c r="L9785" i="13" s="1"/>
  <c r="M9785" i="13" s="1"/>
  <c r="L9786" i="13" s="1"/>
  <c r="M9786" i="13" s="1"/>
  <c r="L9787" i="13" s="1"/>
  <c r="M9787" i="13" s="1"/>
  <c r="L9788" i="13" s="1"/>
  <c r="M9788" i="13" s="1"/>
  <c r="L9789" i="13" s="1"/>
  <c r="M9789" i="13" s="1"/>
  <c r="L9790" i="13" s="1"/>
  <c r="M9790" i="13" s="1"/>
  <c r="L9791" i="13" s="1"/>
  <c r="M9791" i="13" s="1"/>
  <c r="L9792" i="13" s="1"/>
  <c r="M9792" i="13" s="1"/>
  <c r="L9793" i="13" s="1"/>
  <c r="M9793" i="13" s="1"/>
  <c r="L9794" i="13" s="1"/>
  <c r="M9794" i="13" s="1"/>
  <c r="L9795" i="13" s="1"/>
  <c r="M9795" i="13" s="1"/>
  <c r="L9796" i="13" s="1"/>
  <c r="M9796" i="13" s="1"/>
  <c r="L9797" i="13" s="1"/>
  <c r="M9797" i="13" s="1"/>
  <c r="L9798" i="13" s="1"/>
  <c r="M9798" i="13" s="1"/>
  <c r="L9799" i="13" s="1"/>
  <c r="M9799" i="13" s="1"/>
  <c r="L9800" i="13" s="1"/>
  <c r="M9800" i="13" s="1"/>
  <c r="L9801" i="13" s="1"/>
  <c r="M9801" i="13" s="1"/>
  <c r="J9761" i="13"/>
  <c r="K9761" i="13" s="1"/>
  <c r="J9760" i="13"/>
  <c r="K9760" i="13" s="1"/>
  <c r="K9759" i="13"/>
  <c r="J9759" i="13"/>
  <c r="J9758" i="13"/>
  <c r="K9758" i="13" s="1"/>
  <c r="K9757" i="13"/>
  <c r="J9757" i="13"/>
  <c r="J9756" i="13"/>
  <c r="K9756" i="13" s="1"/>
  <c r="J9755" i="13"/>
  <c r="K9755" i="13" s="1"/>
  <c r="K9754" i="13"/>
  <c r="J9754" i="13"/>
  <c r="K9753" i="13"/>
  <c r="J9753" i="13"/>
  <c r="K9752" i="13"/>
  <c r="J9752" i="13"/>
  <c r="K9751" i="13"/>
  <c r="J9751" i="13"/>
  <c r="K9750" i="13"/>
  <c r="J9750" i="13"/>
  <c r="J9749" i="13"/>
  <c r="K9749" i="13" s="1"/>
  <c r="J9748" i="13"/>
  <c r="K9748" i="13" s="1"/>
  <c r="K9747" i="13"/>
  <c r="J9747" i="13"/>
  <c r="J9746" i="13"/>
  <c r="K9746" i="13" s="1"/>
  <c r="J9745" i="13"/>
  <c r="K9745" i="13" s="1"/>
  <c r="K9744" i="13"/>
  <c r="J9744" i="13"/>
  <c r="J9743" i="13"/>
  <c r="K9743" i="13" s="1"/>
  <c r="K9742" i="13"/>
  <c r="J9742" i="13"/>
  <c r="J9741" i="13"/>
  <c r="K9741" i="13" s="1"/>
  <c r="J9740" i="13"/>
  <c r="K9740" i="13" s="1"/>
  <c r="J9739" i="13"/>
  <c r="K9739" i="13" s="1"/>
  <c r="J9738" i="13"/>
  <c r="K9738" i="13" s="1"/>
  <c r="K9737" i="13"/>
  <c r="J9737" i="13"/>
  <c r="J9736" i="13"/>
  <c r="K9736" i="13" s="1"/>
  <c r="K9735" i="13"/>
  <c r="J9735" i="13"/>
  <c r="K9734" i="13"/>
  <c r="J9734" i="13"/>
  <c r="K9733" i="13"/>
  <c r="J9733" i="13"/>
  <c r="J9732" i="13"/>
  <c r="K9732" i="13" s="1"/>
  <c r="J9731" i="13"/>
  <c r="K9731" i="13" s="1"/>
  <c r="J9730" i="13"/>
  <c r="K9730" i="13" s="1"/>
  <c r="J9729" i="13"/>
  <c r="K9729" i="13" s="1"/>
  <c r="J9728" i="13"/>
  <c r="K9728" i="13" s="1"/>
  <c r="J9727" i="13"/>
  <c r="K9727" i="13" s="1"/>
  <c r="J9726" i="13"/>
  <c r="K9726" i="13" s="1"/>
  <c r="J9725" i="13"/>
  <c r="K9725" i="13" s="1"/>
  <c r="J9724" i="13"/>
  <c r="K9724" i="13" s="1"/>
  <c r="J9723" i="13"/>
  <c r="K9723" i="13" s="1"/>
  <c r="L9722" i="13"/>
  <c r="K9722" i="13"/>
  <c r="J9722" i="13"/>
  <c r="J9721" i="13"/>
  <c r="K9721" i="13" s="1"/>
  <c r="J9720" i="13"/>
  <c r="K9720" i="13" s="1"/>
  <c r="J9719" i="13"/>
  <c r="K9719" i="13" s="1"/>
  <c r="J9718" i="13"/>
  <c r="K9718" i="13" s="1"/>
  <c r="J9717" i="13"/>
  <c r="K9717" i="13" s="1"/>
  <c r="J9716" i="13"/>
  <c r="K9716" i="13" s="1"/>
  <c r="J9715" i="13"/>
  <c r="K9715" i="13" s="1"/>
  <c r="K9714" i="13"/>
  <c r="J9714" i="13"/>
  <c r="J9713" i="13"/>
  <c r="K9713" i="13" s="1"/>
  <c r="J9712" i="13"/>
  <c r="K9712" i="13" s="1"/>
  <c r="J9711" i="13"/>
  <c r="K9711" i="13" s="1"/>
  <c r="K9710" i="13"/>
  <c r="J9710" i="13"/>
  <c r="J9709" i="13"/>
  <c r="K9709" i="13" s="1"/>
  <c r="J9708" i="13"/>
  <c r="K9708" i="13" s="1"/>
  <c r="J9707" i="13"/>
  <c r="K9707" i="13" s="1"/>
  <c r="J9706" i="13"/>
  <c r="K9706" i="13" s="1"/>
  <c r="J9705" i="13"/>
  <c r="K9705" i="13" s="1"/>
  <c r="J9704" i="13"/>
  <c r="K9704" i="13" s="1"/>
  <c r="J9703" i="13"/>
  <c r="K9703" i="13" s="1"/>
  <c r="K9702" i="13"/>
  <c r="J9702" i="13"/>
  <c r="J9701" i="13"/>
  <c r="K9701" i="13" s="1"/>
  <c r="J9700" i="13"/>
  <c r="K9700" i="13" s="1"/>
  <c r="J9699" i="13"/>
  <c r="K9699" i="13" s="1"/>
  <c r="J9698" i="13"/>
  <c r="K9698" i="13" s="1"/>
  <c r="J9697" i="13"/>
  <c r="K9697" i="13" s="1"/>
  <c r="J9696" i="13"/>
  <c r="K9696" i="13" s="1"/>
  <c r="J9695" i="13"/>
  <c r="K9695" i="13" s="1"/>
  <c r="J9694" i="13"/>
  <c r="K9694" i="13" s="1"/>
  <c r="J9693" i="13"/>
  <c r="K9693" i="13" s="1"/>
  <c r="J9692" i="13"/>
  <c r="K9692" i="13" s="1"/>
  <c r="J9691" i="13"/>
  <c r="K9691" i="13" s="1"/>
  <c r="K9690" i="13"/>
  <c r="J9690" i="13"/>
  <c r="J9689" i="13"/>
  <c r="K9689" i="13" s="1"/>
  <c r="J9688" i="13"/>
  <c r="K9688" i="13" s="1"/>
  <c r="J9687" i="13"/>
  <c r="K9687" i="13" s="1"/>
  <c r="J9686" i="13"/>
  <c r="K9686" i="13" s="1"/>
  <c r="J9685" i="13"/>
  <c r="K9685" i="13" s="1"/>
  <c r="J9684" i="13"/>
  <c r="K9684" i="13" s="1"/>
  <c r="J9683" i="13"/>
  <c r="K9683" i="13" s="1"/>
  <c r="L9682" i="13"/>
  <c r="K9682" i="13"/>
  <c r="J9682" i="13"/>
  <c r="J9681" i="13"/>
  <c r="K9681" i="13" s="1"/>
  <c r="J9680" i="13"/>
  <c r="K9680" i="13" s="1"/>
  <c r="J9679" i="13"/>
  <c r="K9679" i="13" s="1"/>
  <c r="J9678" i="13"/>
  <c r="K9678" i="13" s="1"/>
  <c r="J9677" i="13"/>
  <c r="K9677" i="13" s="1"/>
  <c r="J9676" i="13"/>
  <c r="K9676" i="13" s="1"/>
  <c r="J9675" i="13"/>
  <c r="K9675" i="13" s="1"/>
  <c r="K9674" i="13"/>
  <c r="J9674" i="13"/>
  <c r="J9673" i="13"/>
  <c r="K9673" i="13" s="1"/>
  <c r="J9672" i="13"/>
  <c r="K9672" i="13" s="1"/>
  <c r="J9671" i="13"/>
  <c r="K9671" i="13" s="1"/>
  <c r="J9670" i="13"/>
  <c r="K9670" i="13" s="1"/>
  <c r="J9669" i="13"/>
  <c r="K9669" i="13" s="1"/>
  <c r="J9668" i="13"/>
  <c r="K9668" i="13" s="1"/>
  <c r="J9667" i="13"/>
  <c r="K9667" i="13" s="1"/>
  <c r="J9666" i="13"/>
  <c r="K9666" i="13" s="1"/>
  <c r="J9665" i="13"/>
  <c r="K9665" i="13" s="1"/>
  <c r="J9664" i="13"/>
  <c r="K9664" i="13" s="1"/>
  <c r="J9663" i="13"/>
  <c r="K9663" i="13" s="1"/>
  <c r="K9662" i="13"/>
  <c r="J9662" i="13"/>
  <c r="J9661" i="13"/>
  <c r="K9661" i="13" s="1"/>
  <c r="J9660" i="13"/>
  <c r="K9660" i="13" s="1"/>
  <c r="J9659" i="13"/>
  <c r="K9659" i="13" s="1"/>
  <c r="J9658" i="13"/>
  <c r="K9658" i="13" s="1"/>
  <c r="J9657" i="13"/>
  <c r="K9657" i="13" s="1"/>
  <c r="J9656" i="13"/>
  <c r="K9656" i="13" s="1"/>
  <c r="J9655" i="13"/>
  <c r="K9655" i="13" s="1"/>
  <c r="J9654" i="13"/>
  <c r="K9654" i="13" s="1"/>
  <c r="J9653" i="13"/>
  <c r="K9653" i="13" s="1"/>
  <c r="J9652" i="13"/>
  <c r="K9652" i="13" s="1"/>
  <c r="J9651" i="13"/>
  <c r="K9651" i="13" s="1"/>
  <c r="K9650" i="13"/>
  <c r="J9650" i="13"/>
  <c r="J9649" i="13"/>
  <c r="K9649" i="13" s="1"/>
  <c r="J9648" i="13"/>
  <c r="K9648" i="13" s="1"/>
  <c r="J9647" i="13"/>
  <c r="K9647" i="13" s="1"/>
  <c r="J9646" i="13"/>
  <c r="K9646" i="13" s="1"/>
  <c r="J9645" i="13"/>
  <c r="K9645" i="13" s="1"/>
  <c r="J9644" i="13"/>
  <c r="K9644" i="13" s="1"/>
  <c r="J9643" i="13"/>
  <c r="K9643" i="13" s="1"/>
  <c r="L9642" i="13"/>
  <c r="J9642" i="13"/>
  <c r="K9642" i="13" s="1"/>
  <c r="J9641" i="13"/>
  <c r="K9641" i="13" s="1"/>
  <c r="J9640" i="13"/>
  <c r="K9640" i="13" s="1"/>
  <c r="J9639" i="13"/>
  <c r="K9639" i="13" s="1"/>
  <c r="J9638" i="13"/>
  <c r="K9638" i="13" s="1"/>
  <c r="J9637" i="13"/>
  <c r="K9637" i="13" s="1"/>
  <c r="J9636" i="13"/>
  <c r="K9636" i="13" s="1"/>
  <c r="J9635" i="13"/>
  <c r="K9635" i="13" s="1"/>
  <c r="K9634" i="13"/>
  <c r="J9634" i="13"/>
  <c r="J9633" i="13"/>
  <c r="K9633" i="13" s="1"/>
  <c r="J9632" i="13"/>
  <c r="K9632" i="13" s="1"/>
  <c r="J9631" i="13"/>
  <c r="K9631" i="13" s="1"/>
  <c r="J9630" i="13"/>
  <c r="K9630" i="13" s="1"/>
  <c r="J9629" i="13"/>
  <c r="K9629" i="13" s="1"/>
  <c r="J9628" i="13"/>
  <c r="K9628" i="13" s="1"/>
  <c r="J9627" i="13"/>
  <c r="K9627" i="13" s="1"/>
  <c r="J9626" i="13"/>
  <c r="K9626" i="13" s="1"/>
  <c r="J9625" i="13"/>
  <c r="K9625" i="13" s="1"/>
  <c r="J9624" i="13"/>
  <c r="K9624" i="13" s="1"/>
  <c r="J9623" i="13"/>
  <c r="K9623" i="13" s="1"/>
  <c r="J9622" i="13"/>
  <c r="K9622" i="13" s="1"/>
  <c r="J9621" i="13"/>
  <c r="K9621" i="13" s="1"/>
  <c r="J9620" i="13"/>
  <c r="K9620" i="13" s="1"/>
  <c r="J9619" i="13"/>
  <c r="K9619" i="13" s="1"/>
  <c r="J9618" i="13"/>
  <c r="K9618" i="13" s="1"/>
  <c r="J9617" i="13"/>
  <c r="K9617" i="13" s="1"/>
  <c r="J9616" i="13"/>
  <c r="K9616" i="13" s="1"/>
  <c r="J9615" i="13"/>
  <c r="K9615" i="13" s="1"/>
  <c r="K9614" i="13"/>
  <c r="J9614" i="13"/>
  <c r="J9613" i="13"/>
  <c r="K9613" i="13" s="1"/>
  <c r="J9612" i="13"/>
  <c r="K9612" i="13" s="1"/>
  <c r="J9611" i="13"/>
  <c r="K9611" i="13" s="1"/>
  <c r="J9610" i="13"/>
  <c r="K9610" i="13" s="1"/>
  <c r="J9609" i="13"/>
  <c r="K9609" i="13" s="1"/>
  <c r="J9608" i="13"/>
  <c r="K9608" i="13" s="1"/>
  <c r="J9607" i="13"/>
  <c r="K9607" i="13" s="1"/>
  <c r="K9606" i="13"/>
  <c r="J9606" i="13"/>
  <c r="J9605" i="13"/>
  <c r="K9605" i="13" s="1"/>
  <c r="J9604" i="13"/>
  <c r="K9604" i="13" s="1"/>
  <c r="J9603" i="13"/>
  <c r="K9603" i="13" s="1"/>
  <c r="L9602" i="13"/>
  <c r="J9602" i="13"/>
  <c r="K9602" i="13" s="1"/>
  <c r="J9601" i="13"/>
  <c r="K9601" i="13" s="1"/>
  <c r="J9600" i="13"/>
  <c r="K9600" i="13" s="1"/>
  <c r="J9599" i="13"/>
  <c r="K9599" i="13" s="1"/>
  <c r="J9598" i="13"/>
  <c r="K9598" i="13" s="1"/>
  <c r="J9597" i="13"/>
  <c r="K9597" i="13" s="1"/>
  <c r="J9596" i="13"/>
  <c r="K9596" i="13" s="1"/>
  <c r="J9595" i="13"/>
  <c r="K9595" i="13" s="1"/>
  <c r="J9594" i="13"/>
  <c r="K9594" i="13" s="1"/>
  <c r="J9593" i="13"/>
  <c r="K9593" i="13" s="1"/>
  <c r="J9592" i="13"/>
  <c r="K9592" i="13" s="1"/>
  <c r="J9591" i="13"/>
  <c r="K9591" i="13" s="1"/>
  <c r="J9590" i="13"/>
  <c r="K9590" i="13" s="1"/>
  <c r="J9589" i="13"/>
  <c r="K9589" i="13" s="1"/>
  <c r="J9588" i="13"/>
  <c r="K9588" i="13" s="1"/>
  <c r="J9587" i="13"/>
  <c r="K9587" i="13" s="1"/>
  <c r="K9586" i="13"/>
  <c r="J9586" i="13"/>
  <c r="J9585" i="13"/>
  <c r="K9585" i="13" s="1"/>
  <c r="J9584" i="13"/>
  <c r="K9584" i="13" s="1"/>
  <c r="J9583" i="13"/>
  <c r="K9583" i="13" s="1"/>
  <c r="J9582" i="13"/>
  <c r="K9582" i="13" s="1"/>
  <c r="J9581" i="13"/>
  <c r="K9581" i="13" s="1"/>
  <c r="J9580" i="13"/>
  <c r="K9580" i="13" s="1"/>
  <c r="J9579" i="13"/>
  <c r="K9579" i="13" s="1"/>
  <c r="K9578" i="13"/>
  <c r="J9578" i="13"/>
  <c r="J9577" i="13"/>
  <c r="K9577" i="13" s="1"/>
  <c r="J9576" i="13"/>
  <c r="K9576" i="13" s="1"/>
  <c r="J9575" i="13"/>
  <c r="K9575" i="13" s="1"/>
  <c r="K9574" i="13"/>
  <c r="J9574" i="13"/>
  <c r="J9573" i="13"/>
  <c r="K9573" i="13" s="1"/>
  <c r="J9572" i="13"/>
  <c r="K9572" i="13" s="1"/>
  <c r="J9571" i="13"/>
  <c r="K9571" i="13" s="1"/>
  <c r="J9570" i="13"/>
  <c r="K9570" i="13" s="1"/>
  <c r="J9569" i="13"/>
  <c r="K9569" i="13" s="1"/>
  <c r="J9568" i="13"/>
  <c r="K9568" i="13" s="1"/>
  <c r="J9567" i="13"/>
  <c r="K9567" i="13" s="1"/>
  <c r="K9566" i="13"/>
  <c r="J9566" i="13"/>
  <c r="J9565" i="13"/>
  <c r="K9565" i="13" s="1"/>
  <c r="J9564" i="13"/>
  <c r="K9564" i="13" s="1"/>
  <c r="J9563" i="13"/>
  <c r="K9563" i="13" s="1"/>
  <c r="L9562" i="13"/>
  <c r="J9562" i="13"/>
  <c r="K9562" i="13" s="1"/>
  <c r="J9561" i="13"/>
  <c r="K9561" i="13" s="1"/>
  <c r="J9560" i="13"/>
  <c r="K9560" i="13" s="1"/>
  <c r="J9559" i="13"/>
  <c r="K9559" i="13" s="1"/>
  <c r="K9558" i="13"/>
  <c r="J9558" i="13"/>
  <c r="J9557" i="13"/>
  <c r="K9557" i="13" s="1"/>
  <c r="J9556" i="13"/>
  <c r="K9556" i="13" s="1"/>
  <c r="J9555" i="13"/>
  <c r="K9555" i="13" s="1"/>
  <c r="J9554" i="13"/>
  <c r="K9554" i="13" s="1"/>
  <c r="J9553" i="13"/>
  <c r="K9553" i="13" s="1"/>
  <c r="J9552" i="13"/>
  <c r="K9552" i="13" s="1"/>
  <c r="J9551" i="13"/>
  <c r="K9551" i="13" s="1"/>
  <c r="K9550" i="13"/>
  <c r="J9550" i="13"/>
  <c r="J9549" i="13"/>
  <c r="K9549" i="13" s="1"/>
  <c r="J9548" i="13"/>
  <c r="K9548" i="13" s="1"/>
  <c r="J9547" i="13"/>
  <c r="K9547" i="13" s="1"/>
  <c r="K9546" i="13"/>
  <c r="J9546" i="13"/>
  <c r="J9545" i="13"/>
  <c r="K9545" i="13" s="1"/>
  <c r="J9544" i="13"/>
  <c r="K9544" i="13" s="1"/>
  <c r="J9543" i="13"/>
  <c r="K9543" i="13" s="1"/>
  <c r="J9542" i="13"/>
  <c r="K9542" i="13" s="1"/>
  <c r="J9541" i="13"/>
  <c r="K9541" i="13" s="1"/>
  <c r="J9540" i="13"/>
  <c r="K9540" i="13" s="1"/>
  <c r="J9539" i="13"/>
  <c r="K9539" i="13" s="1"/>
  <c r="K9538" i="13"/>
  <c r="J9538" i="13"/>
  <c r="J9537" i="13"/>
  <c r="K9537" i="13" s="1"/>
  <c r="J9536" i="13"/>
  <c r="K9536" i="13" s="1"/>
  <c r="J9535" i="13"/>
  <c r="K9535" i="13" s="1"/>
  <c r="K9534" i="13"/>
  <c r="J9534" i="13"/>
  <c r="J9533" i="13"/>
  <c r="K9533" i="13" s="1"/>
  <c r="J9532" i="13"/>
  <c r="K9532" i="13" s="1"/>
  <c r="J9531" i="13"/>
  <c r="K9531" i="13" s="1"/>
  <c r="J9530" i="13"/>
  <c r="K9530" i="13" s="1"/>
  <c r="J9529" i="13"/>
  <c r="K9529" i="13" s="1"/>
  <c r="J9528" i="13"/>
  <c r="K9528" i="13" s="1"/>
  <c r="J9527" i="13"/>
  <c r="K9527" i="13" s="1"/>
  <c r="K9526" i="13"/>
  <c r="J9526" i="13"/>
  <c r="J9525" i="13"/>
  <c r="K9525" i="13" s="1"/>
  <c r="J9524" i="13"/>
  <c r="K9524" i="13" s="1"/>
  <c r="J9523" i="13"/>
  <c r="K9523" i="13" s="1"/>
  <c r="L9522" i="13"/>
  <c r="K9522" i="13"/>
  <c r="J9522" i="13"/>
  <c r="J9521" i="13"/>
  <c r="K9521" i="13" s="1"/>
  <c r="J9520" i="13"/>
  <c r="K9520" i="13" s="1"/>
  <c r="J9519" i="13"/>
  <c r="K9519" i="13" s="1"/>
  <c r="K9518" i="13"/>
  <c r="J9518" i="13"/>
  <c r="J9517" i="13"/>
  <c r="K9517" i="13" s="1"/>
  <c r="J9516" i="13"/>
  <c r="K9516" i="13" s="1"/>
  <c r="J9515" i="13"/>
  <c r="K9515" i="13" s="1"/>
  <c r="J9514" i="13"/>
  <c r="K9514" i="13" s="1"/>
  <c r="J9513" i="13"/>
  <c r="K9513" i="13" s="1"/>
  <c r="J9512" i="13"/>
  <c r="K9512" i="13" s="1"/>
  <c r="J9511" i="13"/>
  <c r="K9511" i="13" s="1"/>
  <c r="K9510" i="13"/>
  <c r="J9510" i="13"/>
  <c r="J9509" i="13"/>
  <c r="K9509" i="13" s="1"/>
  <c r="J9508" i="13"/>
  <c r="K9508" i="13" s="1"/>
  <c r="J9507" i="13"/>
  <c r="K9507" i="13" s="1"/>
  <c r="K9506" i="13"/>
  <c r="J9506" i="13"/>
  <c r="J9505" i="13"/>
  <c r="K9505" i="13" s="1"/>
  <c r="J9504" i="13"/>
  <c r="K9504" i="13" s="1"/>
  <c r="J9503" i="13"/>
  <c r="K9503" i="13" s="1"/>
  <c r="J9502" i="13"/>
  <c r="K9502" i="13" s="1"/>
  <c r="J9501" i="13"/>
  <c r="K9501" i="13" s="1"/>
  <c r="J9500" i="13"/>
  <c r="K9500" i="13" s="1"/>
  <c r="J9499" i="13"/>
  <c r="K9499" i="13" s="1"/>
  <c r="K9498" i="13"/>
  <c r="J9498" i="13"/>
  <c r="J9497" i="13"/>
  <c r="K9497" i="13" s="1"/>
  <c r="J9496" i="13"/>
  <c r="K9496" i="13" s="1"/>
  <c r="J9495" i="13"/>
  <c r="K9495" i="13" s="1"/>
  <c r="J9494" i="13"/>
  <c r="K9494" i="13" s="1"/>
  <c r="J9493" i="13"/>
  <c r="K9493" i="13" s="1"/>
  <c r="J9492" i="13"/>
  <c r="K9492" i="13" s="1"/>
  <c r="J9491" i="13"/>
  <c r="K9491" i="13" s="1"/>
  <c r="J9490" i="13"/>
  <c r="K9490" i="13" s="1"/>
  <c r="J9489" i="13"/>
  <c r="K9489" i="13" s="1"/>
  <c r="J9488" i="13"/>
  <c r="K9488" i="13" s="1"/>
  <c r="J9487" i="13"/>
  <c r="K9487" i="13" s="1"/>
  <c r="K9486" i="13"/>
  <c r="J9486" i="13"/>
  <c r="J9485" i="13"/>
  <c r="K9485" i="13" s="1"/>
  <c r="J9484" i="13"/>
  <c r="K9484" i="13" s="1"/>
  <c r="J9483" i="13"/>
  <c r="K9483" i="13" s="1"/>
  <c r="L9482" i="13"/>
  <c r="K9482" i="13"/>
  <c r="J9482" i="13"/>
  <c r="J9481" i="13"/>
  <c r="K9481" i="13" s="1"/>
  <c r="J9480" i="13"/>
  <c r="K9480" i="13" s="1"/>
  <c r="J9479" i="13"/>
  <c r="K9479" i="13" s="1"/>
  <c r="K9478" i="13"/>
  <c r="J9478" i="13"/>
  <c r="J9477" i="13"/>
  <c r="K9477" i="13" s="1"/>
  <c r="J9476" i="13"/>
  <c r="K9476" i="13" s="1"/>
  <c r="J9475" i="13"/>
  <c r="K9475" i="13" s="1"/>
  <c r="J9474" i="13"/>
  <c r="K9474" i="13" s="1"/>
  <c r="J9473" i="13"/>
  <c r="K9473" i="13" s="1"/>
  <c r="J9472" i="13"/>
  <c r="K9472" i="13" s="1"/>
  <c r="J9471" i="13"/>
  <c r="K9471" i="13" s="1"/>
  <c r="K9470" i="13"/>
  <c r="J9470" i="13"/>
  <c r="J9469" i="13"/>
  <c r="K9469" i="13" s="1"/>
  <c r="J9468" i="13"/>
  <c r="K9468" i="13" s="1"/>
  <c r="J9467" i="13"/>
  <c r="K9467" i="13" s="1"/>
  <c r="J9466" i="13"/>
  <c r="K9466" i="13" s="1"/>
  <c r="J9465" i="13"/>
  <c r="K9465" i="13" s="1"/>
  <c r="J9464" i="13"/>
  <c r="K9464" i="13" s="1"/>
  <c r="J9463" i="13"/>
  <c r="K9463" i="13" s="1"/>
  <c r="J9462" i="13"/>
  <c r="K9462" i="13" s="1"/>
  <c r="J9461" i="13"/>
  <c r="K9461" i="13" s="1"/>
  <c r="J9460" i="13"/>
  <c r="K9460" i="13" s="1"/>
  <c r="J9459" i="13"/>
  <c r="K9459" i="13" s="1"/>
  <c r="K9458" i="13"/>
  <c r="J9458" i="13"/>
  <c r="J9457" i="13"/>
  <c r="K9457" i="13" s="1"/>
  <c r="J9456" i="13"/>
  <c r="K9456" i="13" s="1"/>
  <c r="J9455" i="13"/>
  <c r="K9455" i="13" s="1"/>
  <c r="J9454" i="13"/>
  <c r="K9454" i="13" s="1"/>
  <c r="J9453" i="13"/>
  <c r="K9453" i="13" s="1"/>
  <c r="J9452" i="13"/>
  <c r="K9452" i="13" s="1"/>
  <c r="J9451" i="13"/>
  <c r="K9451" i="13" s="1"/>
  <c r="J9450" i="13"/>
  <c r="K9450" i="13" s="1"/>
  <c r="J9449" i="13"/>
  <c r="K9449" i="13" s="1"/>
  <c r="J9448" i="13"/>
  <c r="K9448" i="13" s="1"/>
  <c r="J9447" i="13"/>
  <c r="K9447" i="13" s="1"/>
  <c r="J9446" i="13"/>
  <c r="K9446" i="13" s="1"/>
  <c r="J9445" i="13"/>
  <c r="K9445" i="13" s="1"/>
  <c r="J9444" i="13"/>
  <c r="K9444" i="13" s="1"/>
  <c r="J9443" i="13"/>
  <c r="K9443" i="13" s="1"/>
  <c r="L9442" i="13"/>
  <c r="K9442" i="13"/>
  <c r="J9442" i="13"/>
  <c r="J9441" i="13"/>
  <c r="K9441" i="13" s="1"/>
  <c r="J9440" i="13"/>
  <c r="K9440" i="13" s="1"/>
  <c r="J9439" i="13"/>
  <c r="K9439" i="13" s="1"/>
  <c r="K9438" i="13"/>
  <c r="J9438" i="13"/>
  <c r="J9437" i="13"/>
  <c r="K9437" i="13" s="1"/>
  <c r="J9436" i="13"/>
  <c r="K9436" i="13" s="1"/>
  <c r="J9435" i="13"/>
  <c r="K9435" i="13" s="1"/>
  <c r="J9434" i="13"/>
  <c r="K9434" i="13" s="1"/>
  <c r="J9433" i="13"/>
  <c r="K9433" i="13" s="1"/>
  <c r="J9432" i="13"/>
  <c r="K9432" i="13" s="1"/>
  <c r="J9431" i="13"/>
  <c r="K9431" i="13" s="1"/>
  <c r="K9430" i="13"/>
  <c r="J9430" i="13"/>
  <c r="J9429" i="13"/>
  <c r="K9429" i="13" s="1"/>
  <c r="J9428" i="13"/>
  <c r="K9428" i="13" s="1"/>
  <c r="J9427" i="13"/>
  <c r="K9427" i="13" s="1"/>
  <c r="K9426" i="13"/>
  <c r="J9426" i="13"/>
  <c r="J9425" i="13"/>
  <c r="K9425" i="13" s="1"/>
  <c r="J9424" i="13"/>
  <c r="K9424" i="13" s="1"/>
  <c r="J9423" i="13"/>
  <c r="K9423" i="13" s="1"/>
  <c r="J9422" i="13"/>
  <c r="K9422" i="13" s="1"/>
  <c r="J9421" i="13"/>
  <c r="K9421" i="13" s="1"/>
  <c r="J9420" i="13"/>
  <c r="K9420" i="13" s="1"/>
  <c r="J9419" i="13"/>
  <c r="K9419" i="13" s="1"/>
  <c r="J9418" i="13"/>
  <c r="K9418" i="13" s="1"/>
  <c r="J9417" i="13"/>
  <c r="K9417" i="13" s="1"/>
  <c r="J9416" i="13"/>
  <c r="K9416" i="13" s="1"/>
  <c r="J9415" i="13"/>
  <c r="K9415" i="13" s="1"/>
  <c r="J9414" i="13"/>
  <c r="K9414" i="13" s="1"/>
  <c r="J9413" i="13"/>
  <c r="K9413" i="13" s="1"/>
  <c r="J9412" i="13"/>
  <c r="K9412" i="13" s="1"/>
  <c r="J9411" i="13"/>
  <c r="K9411" i="13" s="1"/>
  <c r="K9410" i="13"/>
  <c r="J9410" i="13"/>
  <c r="J9409" i="13"/>
  <c r="K9409" i="13" s="1"/>
  <c r="J9408" i="13"/>
  <c r="K9408" i="13" s="1"/>
  <c r="J9407" i="13"/>
  <c r="K9407" i="13" s="1"/>
  <c r="K9406" i="13"/>
  <c r="J9406" i="13"/>
  <c r="J9405" i="13"/>
  <c r="K9405" i="13" s="1"/>
  <c r="J9404" i="13"/>
  <c r="K9404" i="13" s="1"/>
  <c r="J9403" i="13"/>
  <c r="K9403" i="13" s="1"/>
  <c r="L9402" i="13"/>
  <c r="K9402" i="13"/>
  <c r="J9402" i="13"/>
  <c r="J9401" i="13"/>
  <c r="K9401" i="13" s="1"/>
  <c r="J9400" i="13"/>
  <c r="K9400" i="13" s="1"/>
  <c r="J9399" i="13"/>
  <c r="K9399" i="13" s="1"/>
  <c r="J9398" i="13"/>
  <c r="K9398" i="13" s="1"/>
  <c r="J9397" i="13"/>
  <c r="K9397" i="13" s="1"/>
  <c r="J9396" i="13"/>
  <c r="K9396" i="13" s="1"/>
  <c r="J9395" i="13"/>
  <c r="K9395" i="13" s="1"/>
  <c r="K9394" i="13"/>
  <c r="J9394" i="13"/>
  <c r="J9393" i="13"/>
  <c r="K9393" i="13" s="1"/>
  <c r="J9392" i="13"/>
  <c r="K9392" i="13" s="1"/>
  <c r="J9391" i="13"/>
  <c r="K9391" i="13" s="1"/>
  <c r="K9390" i="13"/>
  <c r="J9390" i="13"/>
  <c r="J9389" i="13"/>
  <c r="K9389" i="13" s="1"/>
  <c r="J9388" i="13"/>
  <c r="K9388" i="13" s="1"/>
  <c r="J9387" i="13"/>
  <c r="K9387" i="13" s="1"/>
  <c r="K9386" i="13"/>
  <c r="J9386" i="13"/>
  <c r="J9385" i="13"/>
  <c r="K9385" i="13" s="1"/>
  <c r="J9384" i="13"/>
  <c r="K9384" i="13" s="1"/>
  <c r="J9383" i="13"/>
  <c r="K9383" i="13" s="1"/>
  <c r="K9382" i="13"/>
  <c r="J9382" i="13"/>
  <c r="J9381" i="13"/>
  <c r="K9381" i="13" s="1"/>
  <c r="J9380" i="13"/>
  <c r="K9380" i="13" s="1"/>
  <c r="J9379" i="13"/>
  <c r="K9379" i="13" s="1"/>
  <c r="J9378" i="13"/>
  <c r="K9378" i="13" s="1"/>
  <c r="J9377" i="13"/>
  <c r="K9377" i="13" s="1"/>
  <c r="J9376" i="13"/>
  <c r="K9376" i="13" s="1"/>
  <c r="J9375" i="13"/>
  <c r="K9375" i="13" s="1"/>
  <c r="J9374" i="13"/>
  <c r="K9374" i="13" s="1"/>
  <c r="J9373" i="13"/>
  <c r="K9373" i="13" s="1"/>
  <c r="J9372" i="13"/>
  <c r="K9372" i="13" s="1"/>
  <c r="J9371" i="13"/>
  <c r="K9371" i="13" s="1"/>
  <c r="K9370" i="13"/>
  <c r="J9370" i="13"/>
  <c r="J9369" i="13"/>
  <c r="K9369" i="13" s="1"/>
  <c r="J9368" i="13"/>
  <c r="K9368" i="13" s="1"/>
  <c r="J9367" i="13"/>
  <c r="K9367" i="13" s="1"/>
  <c r="K9366" i="13"/>
  <c r="J9366" i="13"/>
  <c r="J9365" i="13"/>
  <c r="K9365" i="13" s="1"/>
  <c r="K9364" i="13"/>
  <c r="J9364" i="13"/>
  <c r="J9363" i="13"/>
  <c r="K9363" i="13" s="1"/>
  <c r="L9362" i="13"/>
  <c r="J9362" i="13"/>
  <c r="K9362" i="13" s="1"/>
  <c r="J9361" i="13"/>
  <c r="K9361" i="13" s="1"/>
  <c r="K9360" i="13"/>
  <c r="J9360" i="13"/>
  <c r="J9359" i="13"/>
  <c r="K9359" i="13" s="1"/>
  <c r="K9358" i="13"/>
  <c r="J9358" i="13"/>
  <c r="J9357" i="13"/>
  <c r="K9357" i="13" s="1"/>
  <c r="J9356" i="13"/>
  <c r="K9356" i="13" s="1"/>
  <c r="J9355" i="13"/>
  <c r="K9355" i="13" s="1"/>
  <c r="K9354" i="13"/>
  <c r="J9354" i="13"/>
  <c r="J9353" i="13"/>
  <c r="K9353" i="13" s="1"/>
  <c r="J9352" i="13"/>
  <c r="K9352" i="13" s="1"/>
  <c r="J9351" i="13"/>
  <c r="K9351" i="13" s="1"/>
  <c r="K9350" i="13"/>
  <c r="J9350" i="13"/>
  <c r="J9349" i="13"/>
  <c r="K9349" i="13" s="1"/>
  <c r="K9348" i="13"/>
  <c r="J9348" i="13"/>
  <c r="J9347" i="13"/>
  <c r="K9347" i="13" s="1"/>
  <c r="J9346" i="13"/>
  <c r="K9346" i="13" s="1"/>
  <c r="J9345" i="13"/>
  <c r="K9345" i="13" s="1"/>
  <c r="K9344" i="13"/>
  <c r="J9344" i="13"/>
  <c r="J9343" i="13"/>
  <c r="K9343" i="13" s="1"/>
  <c r="K9342" i="13"/>
  <c r="J9342" i="13"/>
  <c r="J9341" i="13"/>
  <c r="K9341" i="13" s="1"/>
  <c r="J9340" i="13"/>
  <c r="K9340" i="13" s="1"/>
  <c r="J9339" i="13"/>
  <c r="K9339" i="13" s="1"/>
  <c r="K9338" i="13"/>
  <c r="J9338" i="13"/>
  <c r="J9337" i="13"/>
  <c r="K9337" i="13" s="1"/>
  <c r="J9336" i="13"/>
  <c r="K9336" i="13" s="1"/>
  <c r="J9335" i="13"/>
  <c r="K9335" i="13" s="1"/>
  <c r="K9334" i="13"/>
  <c r="J9334" i="13"/>
  <c r="J9333" i="13"/>
  <c r="K9333" i="13" s="1"/>
  <c r="K9332" i="13"/>
  <c r="J9332" i="13"/>
  <c r="J9331" i="13"/>
  <c r="K9331" i="13" s="1"/>
  <c r="J9330" i="13"/>
  <c r="K9330" i="13" s="1"/>
  <c r="J9329" i="13"/>
  <c r="K9329" i="13" s="1"/>
  <c r="K9328" i="13"/>
  <c r="J9328" i="13"/>
  <c r="J9327" i="13"/>
  <c r="K9327" i="13" s="1"/>
  <c r="K9326" i="13"/>
  <c r="J9326" i="13"/>
  <c r="J9325" i="13"/>
  <c r="K9325" i="13" s="1"/>
  <c r="J9324" i="13"/>
  <c r="K9324" i="13" s="1"/>
  <c r="J9323" i="13"/>
  <c r="K9323" i="13" s="1"/>
  <c r="L9322" i="13"/>
  <c r="K9322" i="13"/>
  <c r="J9322" i="13"/>
  <c r="J9321" i="13"/>
  <c r="K9321" i="13" s="1"/>
  <c r="J9320" i="13"/>
  <c r="K9320" i="13" s="1"/>
  <c r="J9319" i="13"/>
  <c r="K9319" i="13" s="1"/>
  <c r="K9318" i="13"/>
  <c r="J9318" i="13"/>
  <c r="J9317" i="13"/>
  <c r="K9317" i="13" s="1"/>
  <c r="K9316" i="13"/>
  <c r="J9316" i="13"/>
  <c r="J9315" i="13"/>
  <c r="K9315" i="13" s="1"/>
  <c r="J9314" i="13"/>
  <c r="K9314" i="13" s="1"/>
  <c r="J9313" i="13"/>
  <c r="K9313" i="13" s="1"/>
  <c r="K9312" i="13"/>
  <c r="J9312" i="13"/>
  <c r="J9311" i="13"/>
  <c r="K9311" i="13" s="1"/>
  <c r="K9310" i="13"/>
  <c r="J9310" i="13"/>
  <c r="J9309" i="13"/>
  <c r="K9309" i="13" s="1"/>
  <c r="J9308" i="13"/>
  <c r="K9308" i="13" s="1"/>
  <c r="J9307" i="13"/>
  <c r="K9307" i="13" s="1"/>
  <c r="K9306" i="13"/>
  <c r="J9306" i="13"/>
  <c r="J9305" i="13"/>
  <c r="K9305" i="13" s="1"/>
  <c r="J9304" i="13"/>
  <c r="K9304" i="13" s="1"/>
  <c r="J9303" i="13"/>
  <c r="K9303" i="13" s="1"/>
  <c r="K9302" i="13"/>
  <c r="J9302" i="13"/>
  <c r="J9301" i="13"/>
  <c r="K9301" i="13" s="1"/>
  <c r="K9300" i="13"/>
  <c r="J9300" i="13"/>
  <c r="J9299" i="13"/>
  <c r="K9299" i="13" s="1"/>
  <c r="J9298" i="13"/>
  <c r="K9298" i="13" s="1"/>
  <c r="J9297" i="13"/>
  <c r="K9297" i="13" s="1"/>
  <c r="K9296" i="13"/>
  <c r="J9296" i="13"/>
  <c r="J9295" i="13"/>
  <c r="K9295" i="13" s="1"/>
  <c r="K9294" i="13"/>
  <c r="J9294" i="13"/>
  <c r="J9293" i="13"/>
  <c r="K9293" i="13" s="1"/>
  <c r="J9292" i="13"/>
  <c r="K9292" i="13" s="1"/>
  <c r="J9291" i="13"/>
  <c r="K9291" i="13" s="1"/>
  <c r="K9290" i="13"/>
  <c r="J9290" i="13"/>
  <c r="J9289" i="13"/>
  <c r="K9289" i="13" s="1"/>
  <c r="J9288" i="13"/>
  <c r="K9288" i="13" s="1"/>
  <c r="J9287" i="13"/>
  <c r="K9287" i="13" s="1"/>
  <c r="K9286" i="13"/>
  <c r="J9286" i="13"/>
  <c r="J9285" i="13"/>
  <c r="K9285" i="13" s="1"/>
  <c r="K9284" i="13"/>
  <c r="J9284" i="13"/>
  <c r="J9283" i="13"/>
  <c r="K9283" i="13" s="1"/>
  <c r="L9282" i="13"/>
  <c r="J9282" i="13"/>
  <c r="K9282" i="13" s="1"/>
  <c r="J9281" i="13"/>
  <c r="K9281" i="13" s="1"/>
  <c r="K9280" i="13"/>
  <c r="J9280" i="13"/>
  <c r="J9279" i="13"/>
  <c r="K9279" i="13" s="1"/>
  <c r="K9278" i="13"/>
  <c r="J9278" i="13"/>
  <c r="J9277" i="13"/>
  <c r="K9277" i="13" s="1"/>
  <c r="J9276" i="13"/>
  <c r="K9276" i="13" s="1"/>
  <c r="J9275" i="13"/>
  <c r="K9275" i="13" s="1"/>
  <c r="K9274" i="13"/>
  <c r="J9274" i="13"/>
  <c r="J9273" i="13"/>
  <c r="K9273" i="13" s="1"/>
  <c r="J9272" i="13"/>
  <c r="K9272" i="13" s="1"/>
  <c r="J9271" i="13"/>
  <c r="K9271" i="13" s="1"/>
  <c r="K9270" i="13"/>
  <c r="J9270" i="13"/>
  <c r="J9269" i="13"/>
  <c r="K9269" i="13" s="1"/>
  <c r="K9268" i="13"/>
  <c r="J9268" i="13"/>
  <c r="J9267" i="13"/>
  <c r="K9267" i="13" s="1"/>
  <c r="J9266" i="13"/>
  <c r="K9266" i="13" s="1"/>
  <c r="J9265" i="13"/>
  <c r="K9265" i="13" s="1"/>
  <c r="K9264" i="13"/>
  <c r="J9264" i="13"/>
  <c r="J9263" i="13"/>
  <c r="K9263" i="13" s="1"/>
  <c r="K9262" i="13"/>
  <c r="J9262" i="13"/>
  <c r="J9261" i="13"/>
  <c r="K9261" i="13" s="1"/>
  <c r="J9260" i="13"/>
  <c r="K9260" i="13" s="1"/>
  <c r="J9259" i="13"/>
  <c r="K9259" i="13" s="1"/>
  <c r="K9258" i="13"/>
  <c r="J9258" i="13"/>
  <c r="J9257" i="13"/>
  <c r="K9257" i="13" s="1"/>
  <c r="J9256" i="13"/>
  <c r="K9256" i="13" s="1"/>
  <c r="J9255" i="13"/>
  <c r="K9255" i="13" s="1"/>
  <c r="K9254" i="13"/>
  <c r="J9254" i="13"/>
  <c r="J9253" i="13"/>
  <c r="K9253" i="13" s="1"/>
  <c r="K9252" i="13"/>
  <c r="J9252" i="13"/>
  <c r="J9251" i="13"/>
  <c r="K9251" i="13" s="1"/>
  <c r="J9250" i="13"/>
  <c r="K9250" i="13" s="1"/>
  <c r="J9249" i="13"/>
  <c r="K9249" i="13" s="1"/>
  <c r="K9248" i="13"/>
  <c r="J9248" i="13"/>
  <c r="J9247" i="13"/>
  <c r="K9247" i="13" s="1"/>
  <c r="K9246" i="13"/>
  <c r="J9246" i="13"/>
  <c r="J9245" i="13"/>
  <c r="K9245" i="13" s="1"/>
  <c r="J9244" i="13"/>
  <c r="K9244" i="13" s="1"/>
  <c r="J9243" i="13"/>
  <c r="K9243" i="13" s="1"/>
  <c r="L9242" i="13"/>
  <c r="K9242" i="13"/>
  <c r="J9242" i="13"/>
  <c r="J9241" i="13"/>
  <c r="K9241" i="13" s="1"/>
  <c r="J9240" i="13"/>
  <c r="K9240" i="13" s="1"/>
  <c r="J9239" i="13"/>
  <c r="K9239" i="13" s="1"/>
  <c r="K9238" i="13"/>
  <c r="J9238" i="13"/>
  <c r="J9237" i="13"/>
  <c r="K9237" i="13" s="1"/>
  <c r="K9236" i="13"/>
  <c r="J9236" i="13"/>
  <c r="J9235" i="13"/>
  <c r="K9235" i="13" s="1"/>
  <c r="J9234" i="13"/>
  <c r="K9234" i="13" s="1"/>
  <c r="J9233" i="13"/>
  <c r="K9233" i="13" s="1"/>
  <c r="K9232" i="13"/>
  <c r="J9232" i="13"/>
  <c r="J9231" i="13"/>
  <c r="K9231" i="13" s="1"/>
  <c r="K9230" i="13"/>
  <c r="J9230" i="13"/>
  <c r="J9229" i="13"/>
  <c r="K9229" i="13" s="1"/>
  <c r="J9228" i="13"/>
  <c r="K9228" i="13" s="1"/>
  <c r="J9227" i="13"/>
  <c r="K9227" i="13" s="1"/>
  <c r="K9226" i="13"/>
  <c r="J9226" i="13"/>
  <c r="J9225" i="13"/>
  <c r="K9225" i="13" s="1"/>
  <c r="J9224" i="13"/>
  <c r="K9224" i="13" s="1"/>
  <c r="J9223" i="13"/>
  <c r="K9223" i="13" s="1"/>
  <c r="K9222" i="13"/>
  <c r="J9222" i="13"/>
  <c r="J9221" i="13"/>
  <c r="K9221" i="13" s="1"/>
  <c r="K9220" i="13"/>
  <c r="J9220" i="13"/>
  <c r="J9219" i="13"/>
  <c r="K9219" i="13" s="1"/>
  <c r="J9218" i="13"/>
  <c r="K9218" i="13" s="1"/>
  <c r="J9217" i="13"/>
  <c r="K9217" i="13" s="1"/>
  <c r="K9216" i="13"/>
  <c r="J9216" i="13"/>
  <c r="J9215" i="13"/>
  <c r="K9215" i="13" s="1"/>
  <c r="K9214" i="13"/>
  <c r="J9214" i="13"/>
  <c r="J9213" i="13"/>
  <c r="K9213" i="13" s="1"/>
  <c r="J9212" i="13"/>
  <c r="K9212" i="13" s="1"/>
  <c r="J9211" i="13"/>
  <c r="K9211" i="13" s="1"/>
  <c r="K9210" i="13"/>
  <c r="J9210" i="13"/>
  <c r="J9209" i="13"/>
  <c r="K9209" i="13" s="1"/>
  <c r="J9208" i="13"/>
  <c r="K9208" i="13" s="1"/>
  <c r="J9207" i="13"/>
  <c r="K9207" i="13" s="1"/>
  <c r="K9206" i="13"/>
  <c r="J9206" i="13"/>
  <c r="J9205" i="13"/>
  <c r="K9205" i="13" s="1"/>
  <c r="K9204" i="13"/>
  <c r="J9204" i="13"/>
  <c r="J9203" i="13"/>
  <c r="K9203" i="13" s="1"/>
  <c r="L9202" i="13"/>
  <c r="J9202" i="13"/>
  <c r="K9202" i="13" s="1"/>
  <c r="J9201" i="13"/>
  <c r="K9201" i="13" s="1"/>
  <c r="K9200" i="13"/>
  <c r="J9200" i="13"/>
  <c r="J9199" i="13"/>
  <c r="K9199" i="13" s="1"/>
  <c r="K9198" i="13"/>
  <c r="J9198" i="13"/>
  <c r="J9197" i="13"/>
  <c r="K9197" i="13" s="1"/>
  <c r="J9196" i="13"/>
  <c r="K9196" i="13" s="1"/>
  <c r="J9195" i="13"/>
  <c r="K9195" i="13" s="1"/>
  <c r="K9194" i="13"/>
  <c r="J9194" i="13"/>
  <c r="J9193" i="13"/>
  <c r="K9193" i="13" s="1"/>
  <c r="J9192" i="13"/>
  <c r="K9192" i="13" s="1"/>
  <c r="J9191" i="13"/>
  <c r="K9191" i="13" s="1"/>
  <c r="J9190" i="13"/>
  <c r="K9190" i="13" s="1"/>
  <c r="J9189" i="13"/>
  <c r="K9189" i="13" s="1"/>
  <c r="K9188" i="13"/>
  <c r="J9188" i="13"/>
  <c r="J9187" i="13"/>
  <c r="K9187" i="13" s="1"/>
  <c r="J9186" i="13"/>
  <c r="K9186" i="13" s="1"/>
  <c r="J9185" i="13"/>
  <c r="K9185" i="13" s="1"/>
  <c r="K9184" i="13"/>
  <c r="J9184" i="13"/>
  <c r="J9183" i="13"/>
  <c r="K9183" i="13" s="1"/>
  <c r="J9182" i="13"/>
  <c r="K9182" i="13" s="1"/>
  <c r="K9181" i="13"/>
  <c r="J9181" i="13"/>
  <c r="K9180" i="13"/>
  <c r="J9180" i="13"/>
  <c r="J9179" i="13"/>
  <c r="K9179" i="13" s="1"/>
  <c r="J9178" i="13"/>
  <c r="K9178" i="13" s="1"/>
  <c r="K9177" i="13"/>
  <c r="J9177" i="13"/>
  <c r="K9176" i="13"/>
  <c r="J9176" i="13"/>
  <c r="J9175" i="13"/>
  <c r="K9175" i="13" s="1"/>
  <c r="J9174" i="13"/>
  <c r="K9174" i="13" s="1"/>
  <c r="K9173" i="13"/>
  <c r="J9173" i="13"/>
  <c r="K9172" i="13"/>
  <c r="J9172" i="13"/>
  <c r="J9171" i="13"/>
  <c r="K9171" i="13" s="1"/>
  <c r="J9170" i="13"/>
  <c r="K9170" i="13" s="1"/>
  <c r="K9169" i="13"/>
  <c r="J9169" i="13"/>
  <c r="K9168" i="13"/>
  <c r="J9168" i="13"/>
  <c r="J9167" i="13"/>
  <c r="K9167" i="13" s="1"/>
  <c r="J9166" i="13"/>
  <c r="K9166" i="13" s="1"/>
  <c r="K9165" i="13"/>
  <c r="J9165" i="13"/>
  <c r="K9164" i="13"/>
  <c r="J9164" i="13"/>
  <c r="J9163" i="13"/>
  <c r="K9163" i="13" s="1"/>
  <c r="L9162" i="13"/>
  <c r="J9162" i="13"/>
  <c r="K9162" i="13" s="1"/>
  <c r="K9161" i="13"/>
  <c r="J9161" i="13"/>
  <c r="K9160" i="13"/>
  <c r="J9160" i="13"/>
  <c r="J9159" i="13"/>
  <c r="K9159" i="13" s="1"/>
  <c r="J9158" i="13"/>
  <c r="K9158" i="13" s="1"/>
  <c r="K9157" i="13"/>
  <c r="J9157" i="13"/>
  <c r="K9156" i="13"/>
  <c r="J9156" i="13"/>
  <c r="J9155" i="13"/>
  <c r="K9155" i="13" s="1"/>
  <c r="J9154" i="13"/>
  <c r="K9154" i="13" s="1"/>
  <c r="K9153" i="13"/>
  <c r="J9153" i="13"/>
  <c r="K9152" i="13"/>
  <c r="J9152" i="13"/>
  <c r="J9151" i="13"/>
  <c r="K9151" i="13" s="1"/>
  <c r="J9150" i="13"/>
  <c r="K9150" i="13" s="1"/>
  <c r="K9149" i="13"/>
  <c r="J9149" i="13"/>
  <c r="K9148" i="13"/>
  <c r="J9148" i="13"/>
  <c r="J9147" i="13"/>
  <c r="K9147" i="13" s="1"/>
  <c r="J9146" i="13"/>
  <c r="K9146" i="13" s="1"/>
  <c r="K9145" i="13"/>
  <c r="J9145" i="13"/>
  <c r="K9144" i="13"/>
  <c r="J9144" i="13"/>
  <c r="J9143" i="13"/>
  <c r="K9143" i="13" s="1"/>
  <c r="J9142" i="13"/>
  <c r="K9142" i="13" s="1"/>
  <c r="K9141" i="13"/>
  <c r="J9141" i="13"/>
  <c r="K9140" i="13"/>
  <c r="J9140" i="13"/>
  <c r="J9139" i="13"/>
  <c r="K9139" i="13" s="1"/>
  <c r="J9138" i="13"/>
  <c r="K9138" i="13" s="1"/>
  <c r="K9137" i="13"/>
  <c r="J9137" i="13"/>
  <c r="K9136" i="13"/>
  <c r="J9136" i="13"/>
  <c r="J9135" i="13"/>
  <c r="K9135" i="13" s="1"/>
  <c r="J9134" i="13"/>
  <c r="K9134" i="13" s="1"/>
  <c r="K9133" i="13"/>
  <c r="J9133" i="13"/>
  <c r="K9132" i="13"/>
  <c r="J9132" i="13"/>
  <c r="J9131" i="13"/>
  <c r="K9131" i="13" s="1"/>
  <c r="J9130" i="13"/>
  <c r="K9130" i="13" s="1"/>
  <c r="K9129" i="13"/>
  <c r="J9129" i="13"/>
  <c r="K9128" i="13"/>
  <c r="J9128" i="13"/>
  <c r="J9127" i="13"/>
  <c r="K9127" i="13" s="1"/>
  <c r="J9126" i="13"/>
  <c r="K9126" i="13" s="1"/>
  <c r="K9125" i="13"/>
  <c r="J9125" i="13"/>
  <c r="K9124" i="13"/>
  <c r="J9124" i="13"/>
  <c r="J9123" i="13"/>
  <c r="K9123" i="13" s="1"/>
  <c r="L9122" i="13"/>
  <c r="M9122" i="13" s="1"/>
  <c r="L9123" i="13" s="1"/>
  <c r="M9123" i="13" s="1"/>
  <c r="L9124" i="13" s="1"/>
  <c r="M9124" i="13" s="1"/>
  <c r="L9125" i="13" s="1"/>
  <c r="M9125" i="13" s="1"/>
  <c r="L9126" i="13" s="1"/>
  <c r="J9122" i="13"/>
  <c r="K9122" i="13" s="1"/>
  <c r="K9121" i="13"/>
  <c r="J9121" i="13"/>
  <c r="K9120" i="13"/>
  <c r="J9120" i="13"/>
  <c r="J9119" i="13"/>
  <c r="K9119" i="13" s="1"/>
  <c r="J9118" i="13"/>
  <c r="K9118" i="13" s="1"/>
  <c r="K9117" i="13"/>
  <c r="J9117" i="13"/>
  <c r="K9116" i="13"/>
  <c r="J9116" i="13"/>
  <c r="J9115" i="13"/>
  <c r="K9115" i="13" s="1"/>
  <c r="J9114" i="13"/>
  <c r="K9114" i="13" s="1"/>
  <c r="K9113" i="13"/>
  <c r="J9113" i="13"/>
  <c r="K9112" i="13"/>
  <c r="J9112" i="13"/>
  <c r="J9111" i="13"/>
  <c r="K9111" i="13" s="1"/>
  <c r="J9110" i="13"/>
  <c r="K9110" i="13" s="1"/>
  <c r="K9109" i="13"/>
  <c r="J9109" i="13"/>
  <c r="K9108" i="13"/>
  <c r="J9108" i="13"/>
  <c r="J9107" i="13"/>
  <c r="K9107" i="13" s="1"/>
  <c r="J9106" i="13"/>
  <c r="K9106" i="13" s="1"/>
  <c r="K9105" i="13"/>
  <c r="J9105" i="13"/>
  <c r="K9104" i="13"/>
  <c r="J9104" i="13"/>
  <c r="J9103" i="13"/>
  <c r="K9103" i="13" s="1"/>
  <c r="J9102" i="13"/>
  <c r="K9102" i="13" s="1"/>
  <c r="K9101" i="13"/>
  <c r="J9101" i="13"/>
  <c r="K9100" i="13"/>
  <c r="J9100" i="13"/>
  <c r="J9099" i="13"/>
  <c r="K9099" i="13" s="1"/>
  <c r="J9098" i="13"/>
  <c r="K9098" i="13" s="1"/>
  <c r="K9097" i="13"/>
  <c r="J9097" i="13"/>
  <c r="K9096" i="13"/>
  <c r="J9096" i="13"/>
  <c r="J9095" i="13"/>
  <c r="K9095" i="13" s="1"/>
  <c r="J9094" i="13"/>
  <c r="K9094" i="13" s="1"/>
  <c r="K9093" i="13"/>
  <c r="J9093" i="13"/>
  <c r="K9092" i="13"/>
  <c r="J9092" i="13"/>
  <c r="J9091" i="13"/>
  <c r="K9091" i="13" s="1"/>
  <c r="J9090" i="13"/>
  <c r="K9090" i="13" s="1"/>
  <c r="K9089" i="13"/>
  <c r="J9089" i="13"/>
  <c r="K9088" i="13"/>
  <c r="J9088" i="13"/>
  <c r="J9087" i="13"/>
  <c r="K9087" i="13" s="1"/>
  <c r="J9086" i="13"/>
  <c r="K9086" i="13" s="1"/>
  <c r="K9085" i="13"/>
  <c r="J9085" i="13"/>
  <c r="K9084" i="13"/>
  <c r="J9084" i="13"/>
  <c r="J9083" i="13"/>
  <c r="K9083" i="13" s="1"/>
  <c r="L9082" i="13"/>
  <c r="J9082" i="13"/>
  <c r="K9082" i="13" s="1"/>
  <c r="K9081" i="13"/>
  <c r="J9081" i="13"/>
  <c r="K9080" i="13"/>
  <c r="J9080" i="13"/>
  <c r="J9079" i="13"/>
  <c r="K9079" i="13" s="1"/>
  <c r="J9078" i="13"/>
  <c r="K9078" i="13" s="1"/>
  <c r="K9077" i="13"/>
  <c r="J9077" i="13"/>
  <c r="K9076" i="13"/>
  <c r="J9076" i="13"/>
  <c r="J9075" i="13"/>
  <c r="K9075" i="13" s="1"/>
  <c r="J9074" i="13"/>
  <c r="K9074" i="13" s="1"/>
  <c r="K9073" i="13"/>
  <c r="J9073" i="13"/>
  <c r="K9072" i="13"/>
  <c r="J9072" i="13"/>
  <c r="J9071" i="13"/>
  <c r="K9071" i="13" s="1"/>
  <c r="J9070" i="13"/>
  <c r="K9070" i="13" s="1"/>
  <c r="K9069" i="13"/>
  <c r="J9069" i="13"/>
  <c r="K9068" i="13"/>
  <c r="J9068" i="13"/>
  <c r="J9067" i="13"/>
  <c r="K9067" i="13" s="1"/>
  <c r="J9066" i="13"/>
  <c r="K9066" i="13" s="1"/>
  <c r="K9065" i="13"/>
  <c r="J9065" i="13"/>
  <c r="K9064" i="13"/>
  <c r="J9064" i="13"/>
  <c r="J9063" i="13"/>
  <c r="K9063" i="13" s="1"/>
  <c r="J9062" i="13"/>
  <c r="K9062" i="13" s="1"/>
  <c r="K9061" i="13"/>
  <c r="J9061" i="13"/>
  <c r="K9060" i="13"/>
  <c r="J9060" i="13"/>
  <c r="J9059" i="13"/>
  <c r="K9059" i="13" s="1"/>
  <c r="J9058" i="13"/>
  <c r="K9058" i="13" s="1"/>
  <c r="K9057" i="13"/>
  <c r="J9057" i="13"/>
  <c r="K9056" i="13"/>
  <c r="J9056" i="13"/>
  <c r="J9055" i="13"/>
  <c r="K9055" i="13" s="1"/>
  <c r="J9054" i="13"/>
  <c r="K9054" i="13" s="1"/>
  <c r="K9053" i="13"/>
  <c r="J9053" i="13"/>
  <c r="K9052" i="13"/>
  <c r="J9052" i="13"/>
  <c r="J9051" i="13"/>
  <c r="K9051" i="13" s="1"/>
  <c r="J9050" i="13"/>
  <c r="K9050" i="13" s="1"/>
  <c r="K9049" i="13"/>
  <c r="J9049" i="13"/>
  <c r="K9048" i="13"/>
  <c r="J9048" i="13"/>
  <c r="J9047" i="13"/>
  <c r="K9047" i="13" s="1"/>
  <c r="J9046" i="13"/>
  <c r="K9046" i="13" s="1"/>
  <c r="K9045" i="13"/>
  <c r="J9045" i="13"/>
  <c r="K9044" i="13"/>
  <c r="J9044" i="13"/>
  <c r="J9043" i="13"/>
  <c r="K9043" i="13" s="1"/>
  <c r="L9042" i="13"/>
  <c r="M9042" i="13" s="1"/>
  <c r="L9043" i="13" s="1"/>
  <c r="M9043" i="13" s="1"/>
  <c r="L9044" i="13" s="1"/>
  <c r="M9044" i="13" s="1"/>
  <c r="L9045" i="13" s="1"/>
  <c r="M9045" i="13" s="1"/>
  <c r="L9046" i="13" s="1"/>
  <c r="M9046" i="13" s="1"/>
  <c r="L9047" i="13" s="1"/>
  <c r="M9047" i="13" s="1"/>
  <c r="L9048" i="13" s="1"/>
  <c r="M9048" i="13" s="1"/>
  <c r="L9049" i="13" s="1"/>
  <c r="M9049" i="13" s="1"/>
  <c r="L9050" i="13" s="1"/>
  <c r="M9050" i="13" s="1"/>
  <c r="L9051" i="13" s="1"/>
  <c r="M9051" i="13" s="1"/>
  <c r="L9052" i="13" s="1"/>
  <c r="M9052" i="13" s="1"/>
  <c r="L9053" i="13" s="1"/>
  <c r="M9053" i="13" s="1"/>
  <c r="L9054" i="13" s="1"/>
  <c r="M9054" i="13" s="1"/>
  <c r="L9055" i="13" s="1"/>
  <c r="M9055" i="13" s="1"/>
  <c r="L9056" i="13" s="1"/>
  <c r="M9056" i="13" s="1"/>
  <c r="L9057" i="13" s="1"/>
  <c r="M9057" i="13" s="1"/>
  <c r="L9058" i="13" s="1"/>
  <c r="M9058" i="13" s="1"/>
  <c r="L9059" i="13" s="1"/>
  <c r="M9059" i="13" s="1"/>
  <c r="L9060" i="13" s="1"/>
  <c r="M9060" i="13" s="1"/>
  <c r="L9061" i="13" s="1"/>
  <c r="M9061" i="13" s="1"/>
  <c r="L9062" i="13" s="1"/>
  <c r="M9062" i="13" s="1"/>
  <c r="L9063" i="13" s="1"/>
  <c r="M9063" i="13" s="1"/>
  <c r="L9064" i="13" s="1"/>
  <c r="M9064" i="13" s="1"/>
  <c r="L9065" i="13" s="1"/>
  <c r="M9065" i="13" s="1"/>
  <c r="L9066" i="13" s="1"/>
  <c r="M9066" i="13" s="1"/>
  <c r="L9067" i="13" s="1"/>
  <c r="M9067" i="13" s="1"/>
  <c r="L9068" i="13" s="1"/>
  <c r="M9068" i="13" s="1"/>
  <c r="L9069" i="13" s="1"/>
  <c r="M9069" i="13" s="1"/>
  <c r="L9070" i="13" s="1"/>
  <c r="M9070" i="13" s="1"/>
  <c r="L9071" i="13" s="1"/>
  <c r="M9071" i="13" s="1"/>
  <c r="L9072" i="13" s="1"/>
  <c r="M9072" i="13" s="1"/>
  <c r="L9073" i="13" s="1"/>
  <c r="M9073" i="13" s="1"/>
  <c r="L9074" i="13" s="1"/>
  <c r="M9074" i="13" s="1"/>
  <c r="L9075" i="13" s="1"/>
  <c r="M9075" i="13" s="1"/>
  <c r="L9076" i="13" s="1"/>
  <c r="M9076" i="13" s="1"/>
  <c r="L9077" i="13" s="1"/>
  <c r="M9077" i="13" s="1"/>
  <c r="L9078" i="13" s="1"/>
  <c r="M9078" i="13" s="1"/>
  <c r="L9079" i="13" s="1"/>
  <c r="M9079" i="13" s="1"/>
  <c r="L9080" i="13" s="1"/>
  <c r="M9080" i="13" s="1"/>
  <c r="L9081" i="13" s="1"/>
  <c r="M9081" i="13" s="1"/>
  <c r="J9042" i="13"/>
  <c r="K9042" i="13" s="1"/>
  <c r="K9041" i="13"/>
  <c r="J9041" i="13"/>
  <c r="K9040" i="13"/>
  <c r="J9040" i="13"/>
  <c r="J9039" i="13"/>
  <c r="K9039" i="13" s="1"/>
  <c r="J9038" i="13"/>
  <c r="K9038" i="13" s="1"/>
  <c r="K9037" i="13"/>
  <c r="J9037" i="13"/>
  <c r="K9036" i="13"/>
  <c r="J9036" i="13"/>
  <c r="J9035" i="13"/>
  <c r="K9035" i="13" s="1"/>
  <c r="J9034" i="13"/>
  <c r="K9034" i="13" s="1"/>
  <c r="K9033" i="13"/>
  <c r="J9033" i="13"/>
  <c r="K9032" i="13"/>
  <c r="J9032" i="13"/>
  <c r="J9031" i="13"/>
  <c r="K9031" i="13" s="1"/>
  <c r="J9030" i="13"/>
  <c r="K9030" i="13" s="1"/>
  <c r="K9029" i="13"/>
  <c r="J9029" i="13"/>
  <c r="K9028" i="13"/>
  <c r="J9028" i="13"/>
  <c r="J9027" i="13"/>
  <c r="K9027" i="13" s="1"/>
  <c r="J9026" i="13"/>
  <c r="K9026" i="13" s="1"/>
  <c r="K9025" i="13"/>
  <c r="J9025" i="13"/>
  <c r="K9024" i="13"/>
  <c r="J9024" i="13"/>
  <c r="J9023" i="13"/>
  <c r="K9023" i="13" s="1"/>
  <c r="J9022" i="13"/>
  <c r="K9022" i="13" s="1"/>
  <c r="K9021" i="13"/>
  <c r="J9021" i="13"/>
  <c r="K9020" i="13"/>
  <c r="J9020" i="13"/>
  <c r="J9019" i="13"/>
  <c r="K9019" i="13" s="1"/>
  <c r="J9018" i="13"/>
  <c r="K9018" i="13" s="1"/>
  <c r="K9017" i="13"/>
  <c r="J9017" i="13"/>
  <c r="K9016" i="13"/>
  <c r="J9016" i="13"/>
  <c r="J9015" i="13"/>
  <c r="K9015" i="13" s="1"/>
  <c r="J9014" i="13"/>
  <c r="K9014" i="13" s="1"/>
  <c r="K9013" i="13"/>
  <c r="J9013" i="13"/>
  <c r="K9012" i="13"/>
  <c r="J9012" i="13"/>
  <c r="J9011" i="13"/>
  <c r="K9011" i="13" s="1"/>
  <c r="J9010" i="13"/>
  <c r="K9010" i="13" s="1"/>
  <c r="K9009" i="13"/>
  <c r="J9009" i="13"/>
  <c r="K9008" i="13"/>
  <c r="J9008" i="13"/>
  <c r="J9007" i="13"/>
  <c r="K9007" i="13" s="1"/>
  <c r="J9006" i="13"/>
  <c r="K9006" i="13" s="1"/>
  <c r="K9005" i="13"/>
  <c r="J9005" i="13"/>
  <c r="K9004" i="13"/>
  <c r="J9004" i="13"/>
  <c r="J9003" i="13"/>
  <c r="K9003" i="13" s="1"/>
  <c r="L9002" i="13"/>
  <c r="M9002" i="13" s="1"/>
  <c r="L9003" i="13" s="1"/>
  <c r="M9003" i="13" s="1"/>
  <c r="L9004" i="13" s="1"/>
  <c r="M9004" i="13" s="1"/>
  <c r="L9005" i="13" s="1"/>
  <c r="M9005" i="13" s="1"/>
  <c r="L9006" i="13" s="1"/>
  <c r="M9006" i="13" s="1"/>
  <c r="L9007" i="13" s="1"/>
  <c r="J9002" i="13"/>
  <c r="K9002" i="13" s="1"/>
  <c r="K9001" i="13"/>
  <c r="J9001" i="13"/>
  <c r="K9000" i="13"/>
  <c r="J9000" i="13"/>
  <c r="J8999" i="13"/>
  <c r="K8999" i="13" s="1"/>
  <c r="J8998" i="13"/>
  <c r="K8998" i="13" s="1"/>
  <c r="K8997" i="13"/>
  <c r="J8997" i="13"/>
  <c r="K8996" i="13"/>
  <c r="J8996" i="13"/>
  <c r="J8995" i="13"/>
  <c r="K8995" i="13" s="1"/>
  <c r="J8994" i="13"/>
  <c r="K8994" i="13" s="1"/>
  <c r="K8993" i="13"/>
  <c r="J8993" i="13"/>
  <c r="K8992" i="13"/>
  <c r="J8992" i="13"/>
  <c r="J8991" i="13"/>
  <c r="K8991" i="13" s="1"/>
  <c r="J8990" i="13"/>
  <c r="K8990" i="13" s="1"/>
  <c r="K8989" i="13"/>
  <c r="J8989" i="13"/>
  <c r="K8988" i="13"/>
  <c r="J8988" i="13"/>
  <c r="J8987" i="13"/>
  <c r="K8987" i="13" s="1"/>
  <c r="J8986" i="13"/>
  <c r="K8986" i="13" s="1"/>
  <c r="K8985" i="13"/>
  <c r="J8985" i="13"/>
  <c r="K8984" i="13"/>
  <c r="J8984" i="13"/>
  <c r="J8983" i="13"/>
  <c r="K8983" i="13" s="1"/>
  <c r="J8982" i="13"/>
  <c r="K8982" i="13" s="1"/>
  <c r="K8981" i="13"/>
  <c r="J8981" i="13"/>
  <c r="K8980" i="13"/>
  <c r="J8980" i="13"/>
  <c r="J8979" i="13"/>
  <c r="K8979" i="13" s="1"/>
  <c r="J8978" i="13"/>
  <c r="K8978" i="13" s="1"/>
  <c r="J8977" i="13"/>
  <c r="K8977" i="13" s="1"/>
  <c r="K8976" i="13"/>
  <c r="J8976" i="13"/>
  <c r="J8975" i="13"/>
  <c r="K8975" i="13" s="1"/>
  <c r="J8974" i="13"/>
  <c r="K8974" i="13" s="1"/>
  <c r="J8973" i="13"/>
  <c r="K8973" i="13" s="1"/>
  <c r="K8972" i="13"/>
  <c r="J8972" i="13"/>
  <c r="J8971" i="13"/>
  <c r="K8971" i="13" s="1"/>
  <c r="J8970" i="13"/>
  <c r="K8970" i="13" s="1"/>
  <c r="J8969" i="13"/>
  <c r="K8969" i="13" s="1"/>
  <c r="K8968" i="13"/>
  <c r="J8968" i="13"/>
  <c r="J8967" i="13"/>
  <c r="K8967" i="13" s="1"/>
  <c r="J8966" i="13"/>
  <c r="K8966" i="13" s="1"/>
  <c r="K8965" i="13"/>
  <c r="J8965" i="13"/>
  <c r="K8964" i="13"/>
  <c r="J8964" i="13"/>
  <c r="J8963" i="13"/>
  <c r="K8963" i="13" s="1"/>
  <c r="L8962" i="13"/>
  <c r="M8962" i="13" s="1"/>
  <c r="L8963" i="13" s="1"/>
  <c r="M8963" i="13" s="1"/>
  <c r="L8964" i="13" s="1"/>
  <c r="M8964" i="13" s="1"/>
  <c r="L8965" i="13" s="1"/>
  <c r="M8965" i="13" s="1"/>
  <c r="L8966" i="13" s="1"/>
  <c r="M8966" i="13" s="1"/>
  <c r="L8967" i="13" s="1"/>
  <c r="M8967" i="13" s="1"/>
  <c r="L8968" i="13" s="1"/>
  <c r="M8968" i="13" s="1"/>
  <c r="L8969" i="13" s="1"/>
  <c r="M8969" i="13" s="1"/>
  <c r="L8970" i="13" s="1"/>
  <c r="M8970" i="13" s="1"/>
  <c r="L8971" i="13" s="1"/>
  <c r="M8971" i="13" s="1"/>
  <c r="L8972" i="13" s="1"/>
  <c r="M8972" i="13" s="1"/>
  <c r="L8973" i="13" s="1"/>
  <c r="M8973" i="13" s="1"/>
  <c r="L8974" i="13" s="1"/>
  <c r="M8974" i="13" s="1"/>
  <c r="L8975" i="13" s="1"/>
  <c r="M8975" i="13" s="1"/>
  <c r="L8976" i="13" s="1"/>
  <c r="M8976" i="13" s="1"/>
  <c r="L8977" i="13" s="1"/>
  <c r="M8977" i="13" s="1"/>
  <c r="L8978" i="13" s="1"/>
  <c r="M8978" i="13" s="1"/>
  <c r="L8979" i="13" s="1"/>
  <c r="M8979" i="13" s="1"/>
  <c r="L8980" i="13" s="1"/>
  <c r="M8980" i="13" s="1"/>
  <c r="L8981" i="13" s="1"/>
  <c r="M8981" i="13" s="1"/>
  <c r="L8982" i="13" s="1"/>
  <c r="M8982" i="13" s="1"/>
  <c r="L8983" i="13" s="1"/>
  <c r="M8983" i="13" s="1"/>
  <c r="L8984" i="13" s="1"/>
  <c r="M8984" i="13" s="1"/>
  <c r="L8985" i="13" s="1"/>
  <c r="M8985" i="13" s="1"/>
  <c r="L8986" i="13" s="1"/>
  <c r="M8986" i="13" s="1"/>
  <c r="L8987" i="13" s="1"/>
  <c r="M8987" i="13" s="1"/>
  <c r="L8988" i="13" s="1"/>
  <c r="M8988" i="13" s="1"/>
  <c r="L8989" i="13" s="1"/>
  <c r="M8989" i="13" s="1"/>
  <c r="L8990" i="13" s="1"/>
  <c r="J8962" i="13"/>
  <c r="K8962" i="13" s="1"/>
  <c r="J8961" i="13"/>
  <c r="K8961" i="13" s="1"/>
  <c r="K8960" i="13"/>
  <c r="J8960" i="13"/>
  <c r="J8959" i="13"/>
  <c r="K8959" i="13" s="1"/>
  <c r="J8958" i="13"/>
  <c r="K8958" i="13" s="1"/>
  <c r="K8957" i="13"/>
  <c r="J8957" i="13"/>
  <c r="K8956" i="13"/>
  <c r="J8956" i="13"/>
  <c r="J8955" i="13"/>
  <c r="K8955" i="13" s="1"/>
  <c r="J8954" i="13"/>
  <c r="K8954" i="13" s="1"/>
  <c r="K8953" i="13"/>
  <c r="J8953" i="13"/>
  <c r="K8952" i="13"/>
  <c r="J8952" i="13"/>
  <c r="J8951" i="13"/>
  <c r="K8951" i="13" s="1"/>
  <c r="J8950" i="13"/>
  <c r="K8950" i="13" s="1"/>
  <c r="J8949" i="13"/>
  <c r="K8949" i="13" s="1"/>
  <c r="K8948" i="13"/>
  <c r="J8948" i="13"/>
  <c r="J8947" i="13"/>
  <c r="K8947" i="13" s="1"/>
  <c r="J8946" i="13"/>
  <c r="K8946" i="13" s="1"/>
  <c r="K8945" i="13"/>
  <c r="J8945" i="13"/>
  <c r="K8944" i="13"/>
  <c r="J8944" i="13"/>
  <c r="J8943" i="13"/>
  <c r="K8943" i="13" s="1"/>
  <c r="J8942" i="13"/>
  <c r="K8942" i="13" s="1"/>
  <c r="K8941" i="13"/>
  <c r="J8941" i="13"/>
  <c r="K8940" i="13"/>
  <c r="J8940" i="13"/>
  <c r="J8939" i="13"/>
  <c r="K8939" i="13" s="1"/>
  <c r="J8938" i="13"/>
  <c r="K8938" i="13" s="1"/>
  <c r="J8937" i="13"/>
  <c r="K8937" i="13" s="1"/>
  <c r="K8936" i="13"/>
  <c r="J8936" i="13"/>
  <c r="J8935" i="13"/>
  <c r="K8935" i="13" s="1"/>
  <c r="J8934" i="13"/>
  <c r="K8934" i="13" s="1"/>
  <c r="K8933" i="13"/>
  <c r="J8933" i="13"/>
  <c r="K8932" i="13"/>
  <c r="J8932" i="13"/>
  <c r="J8931" i="13"/>
  <c r="K8931" i="13" s="1"/>
  <c r="J8930" i="13"/>
  <c r="K8930" i="13" s="1"/>
  <c r="J8929" i="13"/>
  <c r="K8929" i="13" s="1"/>
  <c r="K8928" i="13"/>
  <c r="J8928" i="13"/>
  <c r="J8927" i="13"/>
  <c r="K8927" i="13" s="1"/>
  <c r="J8926" i="13"/>
  <c r="K8926" i="13" s="1"/>
  <c r="K8925" i="13"/>
  <c r="J8925" i="13"/>
  <c r="K8924" i="13"/>
  <c r="J8924" i="13"/>
  <c r="J8923" i="13"/>
  <c r="K8923" i="13" s="1"/>
  <c r="L8922" i="13"/>
  <c r="J8922" i="13"/>
  <c r="K8922" i="13" s="1"/>
  <c r="J8921" i="13"/>
  <c r="K8921" i="13" s="1"/>
  <c r="K8920" i="13"/>
  <c r="J8920" i="13"/>
  <c r="J8919" i="13"/>
  <c r="K8919" i="13" s="1"/>
  <c r="J8918" i="13"/>
  <c r="K8918" i="13" s="1"/>
  <c r="J8917" i="13"/>
  <c r="K8917" i="13" s="1"/>
  <c r="K8916" i="13"/>
  <c r="J8916" i="13"/>
  <c r="J8915" i="13"/>
  <c r="K8915" i="13" s="1"/>
  <c r="J8914" i="13"/>
  <c r="K8914" i="13" s="1"/>
  <c r="J8913" i="13"/>
  <c r="K8913" i="13" s="1"/>
  <c r="K8912" i="13"/>
  <c r="J8912" i="13"/>
  <c r="J8911" i="13"/>
  <c r="K8911" i="13" s="1"/>
  <c r="J8910" i="13"/>
  <c r="K8910" i="13" s="1"/>
  <c r="J8909" i="13"/>
  <c r="K8909" i="13" s="1"/>
  <c r="K8908" i="13"/>
  <c r="J8908" i="13"/>
  <c r="J8907" i="13"/>
  <c r="K8907" i="13" s="1"/>
  <c r="J8906" i="13"/>
  <c r="K8906" i="13" s="1"/>
  <c r="J8905" i="13"/>
  <c r="K8905" i="13" s="1"/>
  <c r="K8904" i="13"/>
  <c r="J8904" i="13"/>
  <c r="J8903" i="13"/>
  <c r="K8903" i="13" s="1"/>
  <c r="J8902" i="13"/>
  <c r="K8902" i="13" s="1"/>
  <c r="J8901" i="13"/>
  <c r="K8901" i="13" s="1"/>
  <c r="K8900" i="13"/>
  <c r="J8900" i="13"/>
  <c r="J8899" i="13"/>
  <c r="K8899" i="13" s="1"/>
  <c r="J8898" i="13"/>
  <c r="K8898" i="13" s="1"/>
  <c r="J8897" i="13"/>
  <c r="K8897" i="13" s="1"/>
  <c r="K8896" i="13"/>
  <c r="J8896" i="13"/>
  <c r="J8895" i="13"/>
  <c r="K8895" i="13" s="1"/>
  <c r="J8894" i="13"/>
  <c r="K8894" i="13" s="1"/>
  <c r="K8893" i="13"/>
  <c r="J8893" i="13"/>
  <c r="K8892" i="13"/>
  <c r="J8892" i="13"/>
  <c r="J8891" i="13"/>
  <c r="K8891" i="13" s="1"/>
  <c r="J8890" i="13"/>
  <c r="K8890" i="13" s="1"/>
  <c r="J8889" i="13"/>
  <c r="K8889" i="13" s="1"/>
  <c r="K8888" i="13"/>
  <c r="J8888" i="13"/>
  <c r="J8887" i="13"/>
  <c r="K8887" i="13" s="1"/>
  <c r="J8886" i="13"/>
  <c r="K8886" i="13" s="1"/>
  <c r="J8885" i="13"/>
  <c r="K8885" i="13" s="1"/>
  <c r="K8884" i="13"/>
  <c r="J8884" i="13"/>
  <c r="J8883" i="13"/>
  <c r="K8883" i="13" s="1"/>
  <c r="L8882" i="13"/>
  <c r="M8882" i="13" s="1"/>
  <c r="L8883" i="13" s="1"/>
  <c r="M8883" i="13" s="1"/>
  <c r="L8884" i="13" s="1"/>
  <c r="M8884" i="13" s="1"/>
  <c r="L8885" i="13" s="1"/>
  <c r="M8885" i="13" s="1"/>
  <c r="L8886" i="13" s="1"/>
  <c r="M8886" i="13" s="1"/>
  <c r="L8887" i="13" s="1"/>
  <c r="M8887" i="13" s="1"/>
  <c r="L8888" i="13" s="1"/>
  <c r="M8888" i="13" s="1"/>
  <c r="L8889" i="13" s="1"/>
  <c r="M8889" i="13" s="1"/>
  <c r="L8890" i="13" s="1"/>
  <c r="M8890" i="13" s="1"/>
  <c r="L8891" i="13" s="1"/>
  <c r="M8891" i="13" s="1"/>
  <c r="L8892" i="13" s="1"/>
  <c r="M8892" i="13" s="1"/>
  <c r="L8893" i="13" s="1"/>
  <c r="M8893" i="13" s="1"/>
  <c r="L8894" i="13" s="1"/>
  <c r="M8894" i="13" s="1"/>
  <c r="L8895" i="13" s="1"/>
  <c r="M8895" i="13" s="1"/>
  <c r="L8896" i="13" s="1"/>
  <c r="M8896" i="13" s="1"/>
  <c r="L8897" i="13" s="1"/>
  <c r="M8897" i="13" s="1"/>
  <c r="L8898" i="13" s="1"/>
  <c r="M8898" i="13" s="1"/>
  <c r="L8899" i="13" s="1"/>
  <c r="M8899" i="13" s="1"/>
  <c r="L8900" i="13" s="1"/>
  <c r="M8900" i="13" s="1"/>
  <c r="L8901" i="13" s="1"/>
  <c r="M8901" i="13" s="1"/>
  <c r="L8902" i="13" s="1"/>
  <c r="M8902" i="13" s="1"/>
  <c r="L8903" i="13" s="1"/>
  <c r="M8903" i="13" s="1"/>
  <c r="L8904" i="13" s="1"/>
  <c r="M8904" i="13" s="1"/>
  <c r="L8905" i="13" s="1"/>
  <c r="M8905" i="13" s="1"/>
  <c r="L8906" i="13" s="1"/>
  <c r="M8906" i="13" s="1"/>
  <c r="L8907" i="13" s="1"/>
  <c r="M8907" i="13" s="1"/>
  <c r="L8908" i="13" s="1"/>
  <c r="M8908" i="13" s="1"/>
  <c r="L8909" i="13" s="1"/>
  <c r="M8909" i="13" s="1"/>
  <c r="L8910" i="13" s="1"/>
  <c r="M8910" i="13" s="1"/>
  <c r="L8911" i="13" s="1"/>
  <c r="M8911" i="13" s="1"/>
  <c r="L8912" i="13" s="1"/>
  <c r="M8912" i="13" s="1"/>
  <c r="L8913" i="13" s="1"/>
  <c r="M8913" i="13" s="1"/>
  <c r="L8914" i="13" s="1"/>
  <c r="M8914" i="13" s="1"/>
  <c r="L8915" i="13" s="1"/>
  <c r="M8915" i="13" s="1"/>
  <c r="L8916" i="13" s="1"/>
  <c r="M8916" i="13" s="1"/>
  <c r="L8917" i="13" s="1"/>
  <c r="M8917" i="13" s="1"/>
  <c r="L8918" i="13" s="1"/>
  <c r="M8918" i="13" s="1"/>
  <c r="L8919" i="13" s="1"/>
  <c r="M8919" i="13" s="1"/>
  <c r="L8920" i="13" s="1"/>
  <c r="M8920" i="13" s="1"/>
  <c r="L8921" i="13" s="1"/>
  <c r="M8921" i="13" s="1"/>
  <c r="J8882" i="13"/>
  <c r="K8882" i="13" s="1"/>
  <c r="K8881" i="13"/>
  <c r="J8881" i="13"/>
  <c r="K8880" i="13"/>
  <c r="J8880" i="13"/>
  <c r="J8879" i="13"/>
  <c r="K8879" i="13" s="1"/>
  <c r="J8878" i="13"/>
  <c r="K8878" i="13" s="1"/>
  <c r="J8877" i="13"/>
  <c r="K8877" i="13" s="1"/>
  <c r="K8876" i="13"/>
  <c r="J8876" i="13"/>
  <c r="J8875" i="13"/>
  <c r="K8875" i="13" s="1"/>
  <c r="J8874" i="13"/>
  <c r="K8874" i="13" s="1"/>
  <c r="K8873" i="13"/>
  <c r="J8873" i="13"/>
  <c r="K8872" i="13"/>
  <c r="J8872" i="13"/>
  <c r="J8871" i="13"/>
  <c r="K8871" i="13" s="1"/>
  <c r="J8870" i="13"/>
  <c r="K8870" i="13" s="1"/>
  <c r="K8869" i="13"/>
  <c r="J8869" i="13"/>
  <c r="K8868" i="13"/>
  <c r="J8868" i="13"/>
  <c r="J8867" i="13"/>
  <c r="K8867" i="13" s="1"/>
  <c r="J8866" i="13"/>
  <c r="K8866" i="13" s="1"/>
  <c r="K8865" i="13"/>
  <c r="J8865" i="13"/>
  <c r="K8864" i="13"/>
  <c r="J8864" i="13"/>
  <c r="J8863" i="13"/>
  <c r="K8863" i="13" s="1"/>
  <c r="J8862" i="13"/>
  <c r="K8862" i="13" s="1"/>
  <c r="J8861" i="13"/>
  <c r="K8861" i="13" s="1"/>
  <c r="K8860" i="13"/>
  <c r="J8860" i="13"/>
  <c r="J8859" i="13"/>
  <c r="K8859" i="13" s="1"/>
  <c r="J8858" i="13"/>
  <c r="K8858" i="13" s="1"/>
  <c r="J8857" i="13"/>
  <c r="K8857" i="13" s="1"/>
  <c r="K8856" i="13"/>
  <c r="J8856" i="13"/>
  <c r="J8855" i="13"/>
  <c r="K8855" i="13" s="1"/>
  <c r="J8854" i="13"/>
  <c r="K8854" i="13" s="1"/>
  <c r="K8853" i="13"/>
  <c r="J8853" i="13"/>
  <c r="K8852" i="13"/>
  <c r="J8852" i="13"/>
  <c r="J8851" i="13"/>
  <c r="K8851" i="13" s="1"/>
  <c r="J8850" i="13"/>
  <c r="K8850" i="13" s="1"/>
  <c r="J8849" i="13"/>
  <c r="K8849" i="13" s="1"/>
  <c r="K8848" i="13"/>
  <c r="J8848" i="13"/>
  <c r="J8847" i="13"/>
  <c r="K8847" i="13" s="1"/>
  <c r="J8846" i="13"/>
  <c r="K8846" i="13" s="1"/>
  <c r="K8845" i="13"/>
  <c r="J8845" i="13"/>
  <c r="K8844" i="13"/>
  <c r="J8844" i="13"/>
  <c r="J8843" i="13"/>
  <c r="K8843" i="13" s="1"/>
  <c r="L8842" i="13"/>
  <c r="M8842" i="13" s="1"/>
  <c r="L8843" i="13" s="1"/>
  <c r="M8843" i="13" s="1"/>
  <c r="L8844" i="13" s="1"/>
  <c r="M8844" i="13" s="1"/>
  <c r="L8845" i="13" s="1"/>
  <c r="M8845" i="13" s="1"/>
  <c r="L8846" i="13" s="1"/>
  <c r="M8846" i="13" s="1"/>
  <c r="L8847" i="13" s="1"/>
  <c r="M8847" i="13" s="1"/>
  <c r="L8848" i="13" s="1"/>
  <c r="M8848" i="13" s="1"/>
  <c r="L8849" i="13" s="1"/>
  <c r="M8849" i="13" s="1"/>
  <c r="L8850" i="13" s="1"/>
  <c r="M8850" i="13" s="1"/>
  <c r="L8851" i="13" s="1"/>
  <c r="M8851" i="13" s="1"/>
  <c r="L8852" i="13" s="1"/>
  <c r="M8852" i="13" s="1"/>
  <c r="L8853" i="13" s="1"/>
  <c r="M8853" i="13" s="1"/>
  <c r="L8854" i="13" s="1"/>
  <c r="M8854" i="13" s="1"/>
  <c r="L8855" i="13" s="1"/>
  <c r="M8855" i="13" s="1"/>
  <c r="L8856" i="13" s="1"/>
  <c r="M8856" i="13" s="1"/>
  <c r="L8857" i="13" s="1"/>
  <c r="M8857" i="13" s="1"/>
  <c r="L8858" i="13" s="1"/>
  <c r="M8858" i="13" s="1"/>
  <c r="L8859" i="13" s="1"/>
  <c r="M8859" i="13" s="1"/>
  <c r="L8860" i="13" s="1"/>
  <c r="M8860" i="13" s="1"/>
  <c r="L8861" i="13" s="1"/>
  <c r="M8861" i="13" s="1"/>
  <c r="L8862" i="13" s="1"/>
  <c r="M8862" i="13" s="1"/>
  <c r="L8863" i="13" s="1"/>
  <c r="M8863" i="13" s="1"/>
  <c r="L8864" i="13" s="1"/>
  <c r="M8864" i="13" s="1"/>
  <c r="L8865" i="13" s="1"/>
  <c r="M8865" i="13" s="1"/>
  <c r="L8866" i="13" s="1"/>
  <c r="M8866" i="13" s="1"/>
  <c r="L8867" i="13" s="1"/>
  <c r="M8867" i="13" s="1"/>
  <c r="L8868" i="13" s="1"/>
  <c r="M8868" i="13" s="1"/>
  <c r="L8869" i="13" s="1"/>
  <c r="M8869" i="13" s="1"/>
  <c r="L8870" i="13" s="1"/>
  <c r="M8870" i="13" s="1"/>
  <c r="L8871" i="13" s="1"/>
  <c r="M8871" i="13" s="1"/>
  <c r="L8872" i="13" s="1"/>
  <c r="M8872" i="13" s="1"/>
  <c r="L8873" i="13" s="1"/>
  <c r="M8873" i="13" s="1"/>
  <c r="L8874" i="13" s="1"/>
  <c r="M8874" i="13" s="1"/>
  <c r="L8875" i="13" s="1"/>
  <c r="M8875" i="13" s="1"/>
  <c r="L8876" i="13" s="1"/>
  <c r="M8876" i="13" s="1"/>
  <c r="L8877" i="13" s="1"/>
  <c r="M8877" i="13" s="1"/>
  <c r="L8878" i="13" s="1"/>
  <c r="M8878" i="13" s="1"/>
  <c r="L8879" i="13" s="1"/>
  <c r="M8879" i="13" s="1"/>
  <c r="L8880" i="13" s="1"/>
  <c r="M8880" i="13" s="1"/>
  <c r="L8881" i="13" s="1"/>
  <c r="M8881" i="13" s="1"/>
  <c r="J8842" i="13"/>
  <c r="K8842" i="13" s="1"/>
  <c r="K8841" i="13"/>
  <c r="J8841" i="13"/>
  <c r="K8840" i="13"/>
  <c r="J8840" i="13"/>
  <c r="J8839" i="13"/>
  <c r="K8839" i="13" s="1"/>
  <c r="J8838" i="13"/>
  <c r="K8838" i="13" s="1"/>
  <c r="K8837" i="13"/>
  <c r="J8837" i="13"/>
  <c r="K8836" i="13"/>
  <c r="J8836" i="13"/>
  <c r="J8835" i="13"/>
  <c r="K8835" i="13" s="1"/>
  <c r="J8834" i="13"/>
  <c r="K8834" i="13" s="1"/>
  <c r="J8833" i="13"/>
  <c r="K8833" i="13" s="1"/>
  <c r="K8832" i="13"/>
  <c r="J8832" i="13"/>
  <c r="J8831" i="13"/>
  <c r="K8831" i="13" s="1"/>
  <c r="J8830" i="13"/>
  <c r="K8830" i="13" s="1"/>
  <c r="K8829" i="13"/>
  <c r="J8829" i="13"/>
  <c r="K8828" i="13"/>
  <c r="J8828" i="13"/>
  <c r="J8827" i="13"/>
  <c r="K8827" i="13" s="1"/>
  <c r="J8826" i="13"/>
  <c r="K8826" i="13" s="1"/>
  <c r="K8825" i="13"/>
  <c r="J8825" i="13"/>
  <c r="K8824" i="13"/>
  <c r="J8824" i="13"/>
  <c r="J8823" i="13"/>
  <c r="K8823" i="13" s="1"/>
  <c r="J8822" i="13"/>
  <c r="K8822" i="13" s="1"/>
  <c r="K8821" i="13"/>
  <c r="J8821" i="13"/>
  <c r="K8820" i="13"/>
  <c r="J8820" i="13"/>
  <c r="J8819" i="13"/>
  <c r="K8819" i="13" s="1"/>
  <c r="J8818" i="13"/>
  <c r="K8818" i="13" s="1"/>
  <c r="J8817" i="13"/>
  <c r="K8817" i="13" s="1"/>
  <c r="K8816" i="13"/>
  <c r="J8816" i="13"/>
  <c r="J8815" i="13"/>
  <c r="K8815" i="13" s="1"/>
  <c r="J8814" i="13"/>
  <c r="K8814" i="13" s="1"/>
  <c r="K8813" i="13"/>
  <c r="J8813" i="13"/>
  <c r="J8812" i="13"/>
  <c r="K8812" i="13" s="1"/>
  <c r="J8811" i="13"/>
  <c r="K8811" i="13" s="1"/>
  <c r="J8810" i="13"/>
  <c r="K8810" i="13" s="1"/>
  <c r="K8809" i="13"/>
  <c r="J8809" i="13"/>
  <c r="K8808" i="13"/>
  <c r="J8808" i="13"/>
  <c r="J8807" i="13"/>
  <c r="K8807" i="13" s="1"/>
  <c r="J8806" i="13"/>
  <c r="K8806" i="13" s="1"/>
  <c r="K8805" i="13"/>
  <c r="J8805" i="13"/>
  <c r="M8804" i="13"/>
  <c r="L8805" i="13" s="1"/>
  <c r="M8805" i="13" s="1"/>
  <c r="L8806" i="13" s="1"/>
  <c r="M8806" i="13" s="1"/>
  <c r="L8807" i="13" s="1"/>
  <c r="M8807" i="13" s="1"/>
  <c r="L8808" i="13" s="1"/>
  <c r="M8808" i="13" s="1"/>
  <c r="L8809" i="13" s="1"/>
  <c r="M8809" i="13" s="1"/>
  <c r="L8810" i="13" s="1"/>
  <c r="M8810" i="13" s="1"/>
  <c r="L8811" i="13" s="1"/>
  <c r="M8811" i="13" s="1"/>
  <c r="L8812" i="13" s="1"/>
  <c r="M8812" i="13" s="1"/>
  <c r="L8813" i="13" s="1"/>
  <c r="M8813" i="13" s="1"/>
  <c r="L8814" i="13" s="1"/>
  <c r="M8814" i="13" s="1"/>
  <c r="L8815" i="13" s="1"/>
  <c r="M8815" i="13" s="1"/>
  <c r="L8816" i="13" s="1"/>
  <c r="M8816" i="13" s="1"/>
  <c r="L8817" i="13" s="1"/>
  <c r="M8817" i="13" s="1"/>
  <c r="L8818" i="13" s="1"/>
  <c r="M8818" i="13" s="1"/>
  <c r="L8819" i="13" s="1"/>
  <c r="M8819" i="13" s="1"/>
  <c r="L8820" i="13" s="1"/>
  <c r="M8820" i="13" s="1"/>
  <c r="L8821" i="13" s="1"/>
  <c r="M8821" i="13" s="1"/>
  <c r="L8822" i="13" s="1"/>
  <c r="M8822" i="13" s="1"/>
  <c r="L8823" i="13" s="1"/>
  <c r="M8823" i="13" s="1"/>
  <c r="L8824" i="13" s="1"/>
  <c r="M8824" i="13" s="1"/>
  <c r="L8825" i="13" s="1"/>
  <c r="M8825" i="13" s="1"/>
  <c r="L8826" i="13" s="1"/>
  <c r="M8826" i="13" s="1"/>
  <c r="L8827" i="13" s="1"/>
  <c r="M8827" i="13" s="1"/>
  <c r="L8828" i="13" s="1"/>
  <c r="M8828" i="13" s="1"/>
  <c r="L8829" i="13" s="1"/>
  <c r="M8829" i="13" s="1"/>
  <c r="L8830" i="13" s="1"/>
  <c r="M8830" i="13" s="1"/>
  <c r="L8831" i="13" s="1"/>
  <c r="M8831" i="13" s="1"/>
  <c r="L8832" i="13" s="1"/>
  <c r="M8832" i="13" s="1"/>
  <c r="L8833" i="13" s="1"/>
  <c r="M8833" i="13" s="1"/>
  <c r="L8834" i="13" s="1"/>
  <c r="M8834" i="13" s="1"/>
  <c r="L8835" i="13" s="1"/>
  <c r="M8835" i="13" s="1"/>
  <c r="L8836" i="13" s="1"/>
  <c r="M8836" i="13" s="1"/>
  <c r="L8837" i="13" s="1"/>
  <c r="M8837" i="13" s="1"/>
  <c r="L8838" i="13" s="1"/>
  <c r="M8838" i="13" s="1"/>
  <c r="L8839" i="13" s="1"/>
  <c r="M8839" i="13" s="1"/>
  <c r="L8840" i="13" s="1"/>
  <c r="M8840" i="13" s="1"/>
  <c r="L8841" i="13" s="1"/>
  <c r="M8841" i="13" s="1"/>
  <c r="K8804" i="13"/>
  <c r="J8804" i="13"/>
  <c r="J8803" i="13"/>
  <c r="K8803" i="13" s="1"/>
  <c r="L8802" i="13"/>
  <c r="M8802" i="13" s="1"/>
  <c r="L8803" i="13" s="1"/>
  <c r="M8803" i="13" s="1"/>
  <c r="L8804" i="13" s="1"/>
  <c r="J8802" i="13"/>
  <c r="K8802" i="13" s="1"/>
  <c r="J8801" i="13"/>
  <c r="K8801" i="13" s="1"/>
  <c r="K8800" i="13"/>
  <c r="J8800" i="13"/>
  <c r="J8799" i="13"/>
  <c r="K8799" i="13" s="1"/>
  <c r="J8798" i="13"/>
  <c r="K8798" i="13" s="1"/>
  <c r="K8797" i="13"/>
  <c r="J8797" i="13"/>
  <c r="J8796" i="13"/>
  <c r="K8796" i="13" s="1"/>
  <c r="J8795" i="13"/>
  <c r="K8795" i="13" s="1"/>
  <c r="J8794" i="13"/>
  <c r="K8794" i="13" s="1"/>
  <c r="K8793" i="13"/>
  <c r="J8793" i="13"/>
  <c r="K8792" i="13"/>
  <c r="J8792" i="13"/>
  <c r="J8791" i="13"/>
  <c r="K8791" i="13" s="1"/>
  <c r="J8790" i="13"/>
  <c r="K8790" i="13" s="1"/>
  <c r="K8789" i="13"/>
  <c r="J8789" i="13"/>
  <c r="K8788" i="13"/>
  <c r="J8788" i="13"/>
  <c r="J8787" i="13"/>
  <c r="K8787" i="13" s="1"/>
  <c r="J8786" i="13"/>
  <c r="K8786" i="13" s="1"/>
  <c r="J8785" i="13"/>
  <c r="K8785" i="13" s="1"/>
  <c r="K8784" i="13"/>
  <c r="J8784" i="13"/>
  <c r="J8783" i="13"/>
  <c r="K8783" i="13" s="1"/>
  <c r="J8782" i="13"/>
  <c r="K8782" i="13" s="1"/>
  <c r="K8781" i="13"/>
  <c r="J8781" i="13"/>
  <c r="J8780" i="13"/>
  <c r="K8780" i="13" s="1"/>
  <c r="J8779" i="13"/>
  <c r="K8779" i="13" s="1"/>
  <c r="J8778" i="13"/>
  <c r="K8778" i="13" s="1"/>
  <c r="K8777" i="13"/>
  <c r="J8777" i="13"/>
  <c r="K8776" i="13"/>
  <c r="J8776" i="13"/>
  <c r="J8775" i="13"/>
  <c r="K8775" i="13" s="1"/>
  <c r="J8774" i="13"/>
  <c r="K8774" i="13" s="1"/>
  <c r="K8773" i="13"/>
  <c r="J8773" i="13"/>
  <c r="K8772" i="13"/>
  <c r="J8772" i="13"/>
  <c r="J8771" i="13"/>
  <c r="K8771" i="13" s="1"/>
  <c r="J8770" i="13"/>
  <c r="K8770" i="13" s="1"/>
  <c r="J8769" i="13"/>
  <c r="K8769" i="13" s="1"/>
  <c r="K8768" i="13"/>
  <c r="J8768" i="13"/>
  <c r="J8767" i="13"/>
  <c r="K8767" i="13" s="1"/>
  <c r="J8766" i="13"/>
  <c r="K8766" i="13" s="1"/>
  <c r="K8765" i="13"/>
  <c r="J8765" i="13"/>
  <c r="K8764" i="13"/>
  <c r="J8764" i="13"/>
  <c r="K8763" i="13"/>
  <c r="J8763" i="13"/>
  <c r="L8762" i="13"/>
  <c r="M8762" i="13" s="1"/>
  <c r="L8763" i="13" s="1"/>
  <c r="M8763" i="13" s="1"/>
  <c r="L8764" i="13" s="1"/>
  <c r="M8764" i="13" s="1"/>
  <c r="L8765" i="13" s="1"/>
  <c r="M8765" i="13" s="1"/>
  <c r="L8766" i="13" s="1"/>
  <c r="M8766" i="13" s="1"/>
  <c r="L8767" i="13" s="1"/>
  <c r="M8767" i="13" s="1"/>
  <c r="L8768" i="13" s="1"/>
  <c r="M8768" i="13" s="1"/>
  <c r="L8769" i="13" s="1"/>
  <c r="M8769" i="13" s="1"/>
  <c r="L8770" i="13" s="1"/>
  <c r="M8770" i="13" s="1"/>
  <c r="L8771" i="13" s="1"/>
  <c r="M8771" i="13" s="1"/>
  <c r="L8772" i="13" s="1"/>
  <c r="M8772" i="13" s="1"/>
  <c r="L8773" i="13" s="1"/>
  <c r="M8773" i="13" s="1"/>
  <c r="L8774" i="13" s="1"/>
  <c r="M8774" i="13" s="1"/>
  <c r="L8775" i="13" s="1"/>
  <c r="M8775" i="13" s="1"/>
  <c r="L8776" i="13" s="1"/>
  <c r="M8776" i="13" s="1"/>
  <c r="L8777" i="13" s="1"/>
  <c r="M8777" i="13" s="1"/>
  <c r="L8778" i="13" s="1"/>
  <c r="M8778" i="13" s="1"/>
  <c r="L8779" i="13" s="1"/>
  <c r="M8779" i="13" s="1"/>
  <c r="L8780" i="13" s="1"/>
  <c r="M8780" i="13" s="1"/>
  <c r="L8781" i="13" s="1"/>
  <c r="M8781" i="13" s="1"/>
  <c r="L8782" i="13" s="1"/>
  <c r="M8782" i="13" s="1"/>
  <c r="L8783" i="13" s="1"/>
  <c r="M8783" i="13" s="1"/>
  <c r="L8784" i="13" s="1"/>
  <c r="M8784" i="13" s="1"/>
  <c r="L8785" i="13" s="1"/>
  <c r="M8785" i="13" s="1"/>
  <c r="L8786" i="13" s="1"/>
  <c r="M8786" i="13" s="1"/>
  <c r="L8787" i="13" s="1"/>
  <c r="M8787" i="13" s="1"/>
  <c r="L8788" i="13" s="1"/>
  <c r="M8788" i="13" s="1"/>
  <c r="L8789" i="13" s="1"/>
  <c r="M8789" i="13" s="1"/>
  <c r="L8790" i="13" s="1"/>
  <c r="M8790" i="13" s="1"/>
  <c r="L8791" i="13" s="1"/>
  <c r="M8791" i="13" s="1"/>
  <c r="L8792" i="13" s="1"/>
  <c r="M8792" i="13" s="1"/>
  <c r="L8793" i="13" s="1"/>
  <c r="M8793" i="13" s="1"/>
  <c r="L8794" i="13" s="1"/>
  <c r="M8794" i="13" s="1"/>
  <c r="L8795" i="13" s="1"/>
  <c r="M8795" i="13" s="1"/>
  <c r="L8796" i="13" s="1"/>
  <c r="M8796" i="13" s="1"/>
  <c r="L8797" i="13" s="1"/>
  <c r="M8797" i="13" s="1"/>
  <c r="L8798" i="13" s="1"/>
  <c r="M8798" i="13" s="1"/>
  <c r="L8799" i="13" s="1"/>
  <c r="M8799" i="13" s="1"/>
  <c r="L8800" i="13" s="1"/>
  <c r="M8800" i="13" s="1"/>
  <c r="L8801" i="13" s="1"/>
  <c r="M8801" i="13" s="1"/>
  <c r="J8762" i="13"/>
  <c r="K8762" i="13" s="1"/>
  <c r="J8761" i="13"/>
  <c r="K8761" i="13" s="1"/>
  <c r="J8760" i="13"/>
  <c r="K8760" i="13" s="1"/>
  <c r="K8759" i="13"/>
  <c r="J8759" i="13"/>
  <c r="J8758" i="13"/>
  <c r="K8758" i="13" s="1"/>
  <c r="K8757" i="13"/>
  <c r="J8757" i="13"/>
  <c r="K8756" i="13"/>
  <c r="J8756" i="13"/>
  <c r="K8755" i="13"/>
  <c r="J8755" i="13"/>
  <c r="J8754" i="13"/>
  <c r="K8754" i="13" s="1"/>
  <c r="K8753" i="13"/>
  <c r="J8753" i="13"/>
  <c r="J8752" i="13"/>
  <c r="K8752" i="13" s="1"/>
  <c r="K8751" i="13"/>
  <c r="J8751" i="13"/>
  <c r="J8750" i="13"/>
  <c r="K8750" i="13" s="1"/>
  <c r="K8749" i="13"/>
  <c r="J8749" i="13"/>
  <c r="K8748" i="13"/>
  <c r="J8748" i="13"/>
  <c r="J8747" i="13"/>
  <c r="K8747" i="13" s="1"/>
  <c r="J8746" i="13"/>
  <c r="K8746" i="13" s="1"/>
  <c r="J8745" i="13"/>
  <c r="K8745" i="13" s="1"/>
  <c r="K8744" i="13"/>
  <c r="J8744" i="13"/>
  <c r="J8743" i="13"/>
  <c r="K8743" i="13" s="1"/>
  <c r="J8742" i="13"/>
  <c r="K8742" i="13" s="1"/>
  <c r="J8741" i="13"/>
  <c r="K8741" i="13" s="1"/>
  <c r="K8740" i="13"/>
  <c r="J8740" i="13"/>
  <c r="J8739" i="13"/>
  <c r="K8739" i="13" s="1"/>
  <c r="J8738" i="13"/>
  <c r="K8738" i="13" s="1"/>
  <c r="J8737" i="13"/>
  <c r="K8737" i="13" s="1"/>
  <c r="J8736" i="13"/>
  <c r="K8736" i="13" s="1"/>
  <c r="J8735" i="13"/>
  <c r="K8735" i="13" s="1"/>
  <c r="J8734" i="13"/>
  <c r="K8734" i="13" s="1"/>
  <c r="K8733" i="13"/>
  <c r="J8733" i="13"/>
  <c r="J8732" i="13"/>
  <c r="K8732" i="13" s="1"/>
  <c r="J8731" i="13"/>
  <c r="K8731" i="13" s="1"/>
  <c r="J8730" i="13"/>
  <c r="K8730" i="13" s="1"/>
  <c r="J8729" i="13"/>
  <c r="K8729" i="13" s="1"/>
  <c r="J8728" i="13"/>
  <c r="K8728" i="13" s="1"/>
  <c r="K8727" i="13"/>
  <c r="J8727" i="13"/>
  <c r="J8726" i="13"/>
  <c r="K8726" i="13" s="1"/>
  <c r="K8725" i="13"/>
  <c r="J8725" i="13"/>
  <c r="K8724" i="13"/>
  <c r="J8724" i="13"/>
  <c r="K8723" i="13"/>
  <c r="J8723" i="13"/>
  <c r="M8722" i="13"/>
  <c r="L8723" i="13" s="1"/>
  <c r="M8723" i="13" s="1"/>
  <c r="L8724" i="13" s="1"/>
  <c r="M8724" i="13" s="1"/>
  <c r="L8725" i="13" s="1"/>
  <c r="M8725" i="13" s="1"/>
  <c r="L8726" i="13" s="1"/>
  <c r="M8726" i="13" s="1"/>
  <c r="L8727" i="13" s="1"/>
  <c r="M8727" i="13" s="1"/>
  <c r="L8728" i="13" s="1"/>
  <c r="M8728" i="13" s="1"/>
  <c r="L8729" i="13" s="1"/>
  <c r="M8729" i="13" s="1"/>
  <c r="L8730" i="13" s="1"/>
  <c r="M8730" i="13" s="1"/>
  <c r="L8731" i="13" s="1"/>
  <c r="M8731" i="13" s="1"/>
  <c r="L8732" i="13" s="1"/>
  <c r="M8732" i="13" s="1"/>
  <c r="L8733" i="13" s="1"/>
  <c r="M8733" i="13" s="1"/>
  <c r="L8734" i="13" s="1"/>
  <c r="M8734" i="13" s="1"/>
  <c r="L8735" i="13" s="1"/>
  <c r="M8735" i="13" s="1"/>
  <c r="L8736" i="13" s="1"/>
  <c r="M8736" i="13" s="1"/>
  <c r="L8737" i="13" s="1"/>
  <c r="M8737" i="13" s="1"/>
  <c r="L8738" i="13" s="1"/>
  <c r="M8738" i="13" s="1"/>
  <c r="L8739" i="13" s="1"/>
  <c r="M8739" i="13" s="1"/>
  <c r="L8740" i="13" s="1"/>
  <c r="M8740" i="13" s="1"/>
  <c r="L8741" i="13" s="1"/>
  <c r="M8741" i="13" s="1"/>
  <c r="L8742" i="13" s="1"/>
  <c r="M8742" i="13" s="1"/>
  <c r="L8743" i="13" s="1"/>
  <c r="M8743" i="13" s="1"/>
  <c r="L8744" i="13" s="1"/>
  <c r="M8744" i="13" s="1"/>
  <c r="L8745" i="13" s="1"/>
  <c r="M8745" i="13" s="1"/>
  <c r="L8746" i="13" s="1"/>
  <c r="M8746" i="13" s="1"/>
  <c r="L8747" i="13" s="1"/>
  <c r="M8747" i="13" s="1"/>
  <c r="L8748" i="13" s="1"/>
  <c r="M8748" i="13" s="1"/>
  <c r="L8749" i="13" s="1"/>
  <c r="M8749" i="13" s="1"/>
  <c r="L8750" i="13" s="1"/>
  <c r="M8750" i="13" s="1"/>
  <c r="L8751" i="13" s="1"/>
  <c r="M8751" i="13" s="1"/>
  <c r="L8752" i="13" s="1"/>
  <c r="L8722" i="13"/>
  <c r="J8722" i="13"/>
  <c r="K8722" i="13" s="1"/>
  <c r="K8721" i="13"/>
  <c r="J8721" i="13"/>
  <c r="J8720" i="13"/>
  <c r="K8720" i="13" s="1"/>
  <c r="K8719" i="13"/>
  <c r="J8719" i="13"/>
  <c r="J8718" i="13"/>
  <c r="K8718" i="13" s="1"/>
  <c r="K8717" i="13"/>
  <c r="J8717" i="13"/>
  <c r="K8716" i="13"/>
  <c r="J8716" i="13"/>
  <c r="J8715" i="13"/>
  <c r="K8715" i="13" s="1"/>
  <c r="J8714" i="13"/>
  <c r="K8714" i="13" s="1"/>
  <c r="J8713" i="13"/>
  <c r="K8713" i="13" s="1"/>
  <c r="K8712" i="13"/>
  <c r="J8712" i="13"/>
  <c r="J8711" i="13"/>
  <c r="K8711" i="13" s="1"/>
  <c r="J8710" i="13"/>
  <c r="K8710" i="13" s="1"/>
  <c r="J8709" i="13"/>
  <c r="K8709" i="13" s="1"/>
  <c r="K8708" i="13"/>
  <c r="J8708" i="13"/>
  <c r="J8707" i="13"/>
  <c r="K8707" i="13" s="1"/>
  <c r="J8706" i="13"/>
  <c r="K8706" i="13" s="1"/>
  <c r="J8705" i="13"/>
  <c r="K8705" i="13" s="1"/>
  <c r="J8704" i="13"/>
  <c r="K8704" i="13" s="1"/>
  <c r="J8703" i="13"/>
  <c r="K8703" i="13" s="1"/>
  <c r="J8702" i="13"/>
  <c r="K8702" i="13" s="1"/>
  <c r="K8701" i="13"/>
  <c r="J8701" i="13"/>
  <c r="J8700" i="13"/>
  <c r="K8700" i="13" s="1"/>
  <c r="J8699" i="13"/>
  <c r="K8699" i="13" s="1"/>
  <c r="J8698" i="13"/>
  <c r="K8698" i="13" s="1"/>
  <c r="J8697" i="13"/>
  <c r="K8697" i="13" s="1"/>
  <c r="J8696" i="13"/>
  <c r="K8696" i="13" s="1"/>
  <c r="K8695" i="13"/>
  <c r="J8695" i="13"/>
  <c r="J8694" i="13"/>
  <c r="K8694" i="13" s="1"/>
  <c r="K8693" i="13"/>
  <c r="J8693" i="13"/>
  <c r="K8692" i="13"/>
  <c r="J8692" i="13"/>
  <c r="K8691" i="13"/>
  <c r="J8691" i="13"/>
  <c r="J8690" i="13"/>
  <c r="K8690" i="13" s="1"/>
  <c r="K8689" i="13"/>
  <c r="J8689" i="13"/>
  <c r="J8688" i="13"/>
  <c r="K8688" i="13" s="1"/>
  <c r="K8687" i="13"/>
  <c r="J8687" i="13"/>
  <c r="J8686" i="13"/>
  <c r="K8686" i="13" s="1"/>
  <c r="K8685" i="13"/>
  <c r="J8685" i="13"/>
  <c r="K8684" i="13"/>
  <c r="J8684" i="13"/>
  <c r="J8683" i="13"/>
  <c r="K8683" i="13" s="1"/>
  <c r="L8682" i="13"/>
  <c r="J8682" i="13"/>
  <c r="K8682" i="13" s="1"/>
  <c r="M8682" i="13" s="1"/>
  <c r="L8683" i="13" s="1"/>
  <c r="M8683" i="13" s="1"/>
  <c r="L8684" i="13" s="1"/>
  <c r="M8684" i="13" s="1"/>
  <c r="L8685" i="13" s="1"/>
  <c r="M8685" i="13" s="1"/>
  <c r="L8686" i="13" s="1"/>
  <c r="M8686" i="13" s="1"/>
  <c r="L8687" i="13" s="1"/>
  <c r="M8687" i="13" s="1"/>
  <c r="L8688" i="13" s="1"/>
  <c r="M8688" i="13" s="1"/>
  <c r="L8689" i="13" s="1"/>
  <c r="M8689" i="13" s="1"/>
  <c r="L8690" i="13" s="1"/>
  <c r="M8690" i="13" s="1"/>
  <c r="L8691" i="13" s="1"/>
  <c r="M8691" i="13" s="1"/>
  <c r="L8692" i="13" s="1"/>
  <c r="M8692" i="13" s="1"/>
  <c r="L8693" i="13" s="1"/>
  <c r="M8693" i="13" s="1"/>
  <c r="L8694" i="13" s="1"/>
  <c r="M8694" i="13" s="1"/>
  <c r="L8695" i="13" s="1"/>
  <c r="M8695" i="13" s="1"/>
  <c r="L8696" i="13" s="1"/>
  <c r="M8696" i="13" s="1"/>
  <c r="L8697" i="13" s="1"/>
  <c r="M8697" i="13" s="1"/>
  <c r="L8698" i="13" s="1"/>
  <c r="M8698" i="13" s="1"/>
  <c r="L8699" i="13" s="1"/>
  <c r="M8699" i="13" s="1"/>
  <c r="L8700" i="13" s="1"/>
  <c r="M8700" i="13" s="1"/>
  <c r="L8701" i="13" s="1"/>
  <c r="M8701" i="13" s="1"/>
  <c r="L8702" i="13" s="1"/>
  <c r="M8702" i="13" s="1"/>
  <c r="L8703" i="13" s="1"/>
  <c r="M8703" i="13" s="1"/>
  <c r="L8704" i="13" s="1"/>
  <c r="M8704" i="13" s="1"/>
  <c r="L8705" i="13" s="1"/>
  <c r="M8705" i="13" s="1"/>
  <c r="L8706" i="13" s="1"/>
  <c r="M8706" i="13" s="1"/>
  <c r="L8707" i="13" s="1"/>
  <c r="M8707" i="13" s="1"/>
  <c r="L8708" i="13" s="1"/>
  <c r="M8708" i="13" s="1"/>
  <c r="L8709" i="13" s="1"/>
  <c r="M8709" i="13" s="1"/>
  <c r="L8710" i="13" s="1"/>
  <c r="M8710" i="13" s="1"/>
  <c r="L8711" i="13" s="1"/>
  <c r="M8711" i="13" s="1"/>
  <c r="L8712" i="13" s="1"/>
  <c r="M8712" i="13" s="1"/>
  <c r="L8713" i="13" s="1"/>
  <c r="M8713" i="13" s="1"/>
  <c r="L8714" i="13" s="1"/>
  <c r="M8714" i="13" s="1"/>
  <c r="L8715" i="13" s="1"/>
  <c r="M8715" i="13" s="1"/>
  <c r="L8716" i="13" s="1"/>
  <c r="M8716" i="13" s="1"/>
  <c r="L8717" i="13" s="1"/>
  <c r="M8717" i="13" s="1"/>
  <c r="L8718" i="13" s="1"/>
  <c r="M8718" i="13" s="1"/>
  <c r="L8719" i="13" s="1"/>
  <c r="M8719" i="13" s="1"/>
  <c r="L8720" i="13" s="1"/>
  <c r="M8720" i="13" s="1"/>
  <c r="L8721" i="13" s="1"/>
  <c r="M8721" i="13" s="1"/>
  <c r="J8681" i="13"/>
  <c r="K8681" i="13" s="1"/>
  <c r="K8680" i="13"/>
  <c r="J8680" i="13"/>
  <c r="K8679" i="13"/>
  <c r="J8679" i="13"/>
  <c r="J8678" i="13"/>
  <c r="K8678" i="13" s="1"/>
  <c r="J8677" i="13"/>
  <c r="K8677" i="13" s="1"/>
  <c r="K8676" i="13"/>
  <c r="J8676" i="13"/>
  <c r="J8675" i="13"/>
  <c r="K8675" i="13" s="1"/>
  <c r="J8674" i="13"/>
  <c r="K8674" i="13" s="1"/>
  <c r="J8673" i="13"/>
  <c r="K8673" i="13" s="1"/>
  <c r="J8672" i="13"/>
  <c r="K8672" i="13" s="1"/>
  <c r="J8671" i="13"/>
  <c r="K8671" i="13" s="1"/>
  <c r="J8670" i="13"/>
  <c r="K8670" i="13" s="1"/>
  <c r="K8669" i="13"/>
  <c r="J8669" i="13"/>
  <c r="J8668" i="13"/>
  <c r="K8668" i="13" s="1"/>
  <c r="K8667" i="13"/>
  <c r="J8667" i="13"/>
  <c r="J8666" i="13"/>
  <c r="K8666" i="13" s="1"/>
  <c r="J8665" i="13"/>
  <c r="K8665" i="13" s="1"/>
  <c r="J8664" i="13"/>
  <c r="K8664" i="13" s="1"/>
  <c r="K8663" i="13"/>
  <c r="J8663" i="13"/>
  <c r="J8662" i="13"/>
  <c r="K8662" i="13" s="1"/>
  <c r="K8661" i="13"/>
  <c r="J8661" i="13"/>
  <c r="K8660" i="13"/>
  <c r="J8660" i="13"/>
  <c r="K8659" i="13"/>
  <c r="J8659" i="13"/>
  <c r="J8658" i="13"/>
  <c r="K8658" i="13" s="1"/>
  <c r="K8657" i="13"/>
  <c r="J8657" i="13"/>
  <c r="J8656" i="13"/>
  <c r="K8656" i="13" s="1"/>
  <c r="K8655" i="13"/>
  <c r="J8655" i="13"/>
  <c r="J8654" i="13"/>
  <c r="K8654" i="13" s="1"/>
  <c r="K8653" i="13"/>
  <c r="J8653" i="13"/>
  <c r="K8652" i="13"/>
  <c r="J8652" i="13"/>
  <c r="J8651" i="13"/>
  <c r="K8651" i="13" s="1"/>
  <c r="J8650" i="13"/>
  <c r="K8650" i="13" s="1"/>
  <c r="J8649" i="13"/>
  <c r="K8649" i="13" s="1"/>
  <c r="K8648" i="13"/>
  <c r="J8648" i="13"/>
  <c r="K8647" i="13"/>
  <c r="J8647" i="13"/>
  <c r="J8646" i="13"/>
  <c r="K8646" i="13" s="1"/>
  <c r="J8645" i="13"/>
  <c r="K8645" i="13" s="1"/>
  <c r="K8644" i="13"/>
  <c r="J8644" i="13"/>
  <c r="J8643" i="13"/>
  <c r="K8643" i="13" s="1"/>
  <c r="L8642" i="13"/>
  <c r="J8642" i="13"/>
  <c r="K8642" i="13" s="1"/>
  <c r="M8642" i="13" s="1"/>
  <c r="L8643" i="13" s="1"/>
  <c r="M8643" i="13" s="1"/>
  <c r="L8644" i="13" s="1"/>
  <c r="M8644" i="13" s="1"/>
  <c r="L8645" i="13" s="1"/>
  <c r="M8645" i="13" s="1"/>
  <c r="L8646" i="13" s="1"/>
  <c r="M8646" i="13" s="1"/>
  <c r="L8647" i="13" s="1"/>
  <c r="M8647" i="13" s="1"/>
  <c r="L8648" i="13" s="1"/>
  <c r="M8648" i="13" s="1"/>
  <c r="L8649" i="13" s="1"/>
  <c r="M8649" i="13" s="1"/>
  <c r="L8650" i="13" s="1"/>
  <c r="M8650" i="13" s="1"/>
  <c r="L8651" i="13" s="1"/>
  <c r="M8651" i="13" s="1"/>
  <c r="L8652" i="13" s="1"/>
  <c r="M8652" i="13" s="1"/>
  <c r="L8653" i="13" s="1"/>
  <c r="M8653" i="13" s="1"/>
  <c r="L8654" i="13" s="1"/>
  <c r="M8654" i="13" s="1"/>
  <c r="L8655" i="13" s="1"/>
  <c r="M8655" i="13" s="1"/>
  <c r="L8656" i="13" s="1"/>
  <c r="M8656" i="13" s="1"/>
  <c r="L8657" i="13" s="1"/>
  <c r="J8641" i="13"/>
  <c r="K8641" i="13" s="1"/>
  <c r="J8640" i="13"/>
  <c r="K8640" i="13" s="1"/>
  <c r="J8639" i="13"/>
  <c r="K8639" i="13" s="1"/>
  <c r="J8638" i="13"/>
  <c r="K8638" i="13" s="1"/>
  <c r="K8637" i="13"/>
  <c r="J8637" i="13"/>
  <c r="J8636" i="13"/>
  <c r="K8636" i="13" s="1"/>
  <c r="K8635" i="13"/>
  <c r="J8635" i="13"/>
  <c r="J8634" i="13"/>
  <c r="K8634" i="13" s="1"/>
  <c r="J8633" i="13"/>
  <c r="K8633" i="13" s="1"/>
  <c r="J8632" i="13"/>
  <c r="K8632" i="13" s="1"/>
  <c r="K8631" i="13"/>
  <c r="J8631" i="13"/>
  <c r="J8630" i="13"/>
  <c r="K8630" i="13" s="1"/>
  <c r="K8629" i="13"/>
  <c r="J8629" i="13"/>
  <c r="K8628" i="13"/>
  <c r="J8628" i="13"/>
  <c r="K8627" i="13"/>
  <c r="J8627" i="13"/>
  <c r="J8626" i="13"/>
  <c r="K8626" i="13" s="1"/>
  <c r="K8625" i="13"/>
  <c r="J8625" i="13"/>
  <c r="J8624" i="13"/>
  <c r="K8624" i="13" s="1"/>
  <c r="J8623" i="13"/>
  <c r="K8623" i="13" s="1"/>
  <c r="J8622" i="13"/>
  <c r="K8622" i="13" s="1"/>
  <c r="J8621" i="13"/>
  <c r="K8621" i="13" s="1"/>
  <c r="K8620" i="13"/>
  <c r="J8620" i="13"/>
  <c r="K8619" i="13"/>
  <c r="J8619" i="13"/>
  <c r="J8618" i="13"/>
  <c r="K8618" i="13" s="1"/>
  <c r="K8617" i="13"/>
  <c r="J8617" i="13"/>
  <c r="K8616" i="13"/>
  <c r="J8616" i="13"/>
  <c r="K8615" i="13"/>
  <c r="J8615" i="13"/>
  <c r="J8614" i="13"/>
  <c r="K8614" i="13" s="1"/>
  <c r="K8613" i="13"/>
  <c r="J8613" i="13"/>
  <c r="J8612" i="13"/>
  <c r="K8612" i="13" s="1"/>
  <c r="J8611" i="13"/>
  <c r="K8611" i="13" s="1"/>
  <c r="J8610" i="13"/>
  <c r="K8610" i="13" s="1"/>
  <c r="J8609" i="13"/>
  <c r="K8609" i="13" s="1"/>
  <c r="K8608" i="13"/>
  <c r="J8608" i="13"/>
  <c r="J8607" i="13"/>
  <c r="K8607" i="13" s="1"/>
  <c r="J8606" i="13"/>
  <c r="K8606" i="13" s="1"/>
  <c r="K8605" i="13"/>
  <c r="J8605" i="13"/>
  <c r="J8604" i="13"/>
  <c r="K8604" i="13" s="1"/>
  <c r="K8603" i="13"/>
  <c r="J8603" i="13"/>
  <c r="L8602" i="13"/>
  <c r="M8602" i="13" s="1"/>
  <c r="L8603" i="13" s="1"/>
  <c r="M8603" i="13" s="1"/>
  <c r="L8604" i="13" s="1"/>
  <c r="J8602" i="13"/>
  <c r="K8602" i="13" s="1"/>
  <c r="J8601" i="13"/>
  <c r="K8601" i="13" s="1"/>
  <c r="K8600" i="13"/>
  <c r="J8600" i="13"/>
  <c r="K8599" i="13"/>
  <c r="J8599" i="13"/>
  <c r="J8598" i="13"/>
  <c r="K8598" i="13" s="1"/>
  <c r="K8597" i="13"/>
  <c r="J8597" i="13"/>
  <c r="K8596" i="13"/>
  <c r="J8596" i="13"/>
  <c r="J8595" i="13"/>
  <c r="K8595" i="13" s="1"/>
  <c r="J8594" i="13"/>
  <c r="K8594" i="13" s="1"/>
  <c r="J8593" i="13"/>
  <c r="K8593" i="13" s="1"/>
  <c r="J8592" i="13"/>
  <c r="K8592" i="13" s="1"/>
  <c r="K8591" i="13"/>
  <c r="J8591" i="13"/>
  <c r="J8590" i="13"/>
  <c r="K8590" i="13" s="1"/>
  <c r="K8589" i="13"/>
  <c r="J8589" i="13"/>
  <c r="K8588" i="13"/>
  <c r="J8588" i="13"/>
  <c r="J8587" i="13"/>
  <c r="K8587" i="13" s="1"/>
  <c r="J8586" i="13"/>
  <c r="K8586" i="13" s="1"/>
  <c r="K8585" i="13"/>
  <c r="J8585" i="13"/>
  <c r="J8584" i="13"/>
  <c r="K8584" i="13" s="1"/>
  <c r="K8583" i="13"/>
  <c r="J8583" i="13"/>
  <c r="J8582" i="13"/>
  <c r="K8582" i="13" s="1"/>
  <c r="J8581" i="13"/>
  <c r="K8581" i="13" s="1"/>
  <c r="K8580" i="13"/>
  <c r="J8580" i="13"/>
  <c r="K8579" i="13"/>
  <c r="J8579" i="13"/>
  <c r="J8578" i="13"/>
  <c r="K8578" i="13" s="1"/>
  <c r="J8577" i="13"/>
  <c r="K8577" i="13" s="1"/>
  <c r="J8576" i="13"/>
  <c r="K8576" i="13" s="1"/>
  <c r="J8575" i="13"/>
  <c r="K8575" i="13" s="1"/>
  <c r="J8574" i="13"/>
  <c r="K8574" i="13" s="1"/>
  <c r="K8573" i="13"/>
  <c r="J8573" i="13"/>
  <c r="K8572" i="13"/>
  <c r="J8572" i="13"/>
  <c r="K8571" i="13"/>
  <c r="J8571" i="13"/>
  <c r="J8570" i="13"/>
  <c r="K8570" i="13" s="1"/>
  <c r="K8569" i="13"/>
  <c r="J8569" i="13"/>
  <c r="K8568" i="13"/>
  <c r="J8568" i="13"/>
  <c r="J8567" i="13"/>
  <c r="K8567" i="13" s="1"/>
  <c r="J8566" i="13"/>
  <c r="K8566" i="13" s="1"/>
  <c r="J8565" i="13"/>
  <c r="K8565" i="13" s="1"/>
  <c r="J8564" i="13"/>
  <c r="K8564" i="13" s="1"/>
  <c r="K8563" i="13"/>
  <c r="J8563" i="13"/>
  <c r="M8562" i="13"/>
  <c r="L8563" i="13" s="1"/>
  <c r="M8563" i="13" s="1"/>
  <c r="L8564" i="13" s="1"/>
  <c r="L8562" i="13"/>
  <c r="J8562" i="13"/>
  <c r="K8562" i="13" s="1"/>
  <c r="K8561" i="13"/>
  <c r="J8561" i="13"/>
  <c r="J8560" i="13"/>
  <c r="K8560" i="13" s="1"/>
  <c r="J8559" i="13"/>
  <c r="K8559" i="13" s="1"/>
  <c r="J8558" i="13"/>
  <c r="K8558" i="13" s="1"/>
  <c r="J8557" i="13"/>
  <c r="K8557" i="13" s="1"/>
  <c r="K8556" i="13"/>
  <c r="J8556" i="13"/>
  <c r="K8555" i="13"/>
  <c r="J8555" i="13"/>
  <c r="J8554" i="13"/>
  <c r="K8554" i="13" s="1"/>
  <c r="K8553" i="13"/>
  <c r="J8553" i="13"/>
  <c r="K8552" i="13"/>
  <c r="J8552" i="13"/>
  <c r="K8551" i="13"/>
  <c r="J8551" i="13"/>
  <c r="J8550" i="13"/>
  <c r="K8550" i="13" s="1"/>
  <c r="K8549" i="13"/>
  <c r="J8549" i="13"/>
  <c r="J8548" i="13"/>
  <c r="K8548" i="13" s="1"/>
  <c r="J8547" i="13"/>
  <c r="K8547" i="13" s="1"/>
  <c r="J8546" i="13"/>
  <c r="K8546" i="13" s="1"/>
  <c r="J8545" i="13"/>
  <c r="K8545" i="13" s="1"/>
  <c r="K8544" i="13"/>
  <c r="J8544" i="13"/>
  <c r="J8543" i="13"/>
  <c r="K8543" i="13" s="1"/>
  <c r="J8542" i="13"/>
  <c r="K8542" i="13" s="1"/>
  <c r="K8541" i="13"/>
  <c r="J8541" i="13"/>
  <c r="J8540" i="13"/>
  <c r="K8540" i="13" s="1"/>
  <c r="K8539" i="13"/>
  <c r="J8539" i="13"/>
  <c r="J8538" i="13"/>
  <c r="K8538" i="13" s="1"/>
  <c r="J8537" i="13"/>
  <c r="K8537" i="13" s="1"/>
  <c r="K8536" i="13"/>
  <c r="J8536" i="13"/>
  <c r="K8535" i="13"/>
  <c r="J8535" i="13"/>
  <c r="J8534" i="13"/>
  <c r="K8534" i="13" s="1"/>
  <c r="K8533" i="13"/>
  <c r="J8533" i="13"/>
  <c r="K8532" i="13"/>
  <c r="J8532" i="13"/>
  <c r="J8531" i="13"/>
  <c r="K8531" i="13" s="1"/>
  <c r="J8530" i="13"/>
  <c r="K8530" i="13" s="1"/>
  <c r="J8529" i="13"/>
  <c r="K8529" i="13" s="1"/>
  <c r="J8528" i="13"/>
  <c r="K8528" i="13" s="1"/>
  <c r="K8527" i="13"/>
  <c r="J8527" i="13"/>
  <c r="J8526" i="13"/>
  <c r="K8526" i="13" s="1"/>
  <c r="K8525" i="13"/>
  <c r="J8525" i="13"/>
  <c r="K8524" i="13"/>
  <c r="J8524" i="13"/>
  <c r="J8523" i="13"/>
  <c r="K8523" i="13" s="1"/>
  <c r="L8522" i="13"/>
  <c r="M8522" i="13" s="1"/>
  <c r="L8523" i="13" s="1"/>
  <c r="J8522" i="13"/>
  <c r="K8522" i="13" s="1"/>
  <c r="K8521" i="13"/>
  <c r="J8521" i="13"/>
  <c r="J8520" i="13"/>
  <c r="K8520" i="13" s="1"/>
  <c r="K8519" i="13"/>
  <c r="J8519" i="13"/>
  <c r="J8518" i="13"/>
  <c r="K8518" i="13" s="1"/>
  <c r="J8517" i="13"/>
  <c r="K8517" i="13" s="1"/>
  <c r="K8516" i="13"/>
  <c r="J8516" i="13"/>
  <c r="K8515" i="13"/>
  <c r="J8515" i="13"/>
  <c r="J8514" i="13"/>
  <c r="K8514" i="13" s="1"/>
  <c r="J8513" i="13"/>
  <c r="K8513" i="13" s="1"/>
  <c r="J8512" i="13"/>
  <c r="K8512" i="13" s="1"/>
  <c r="J8511" i="13"/>
  <c r="K8511" i="13" s="1"/>
  <c r="J8510" i="13"/>
  <c r="K8510" i="13" s="1"/>
  <c r="K8509" i="13"/>
  <c r="J8509" i="13"/>
  <c r="K8508" i="13"/>
  <c r="J8508" i="13"/>
  <c r="K8507" i="13"/>
  <c r="J8507" i="13"/>
  <c r="J8506" i="13"/>
  <c r="K8506" i="13" s="1"/>
  <c r="K8505" i="13"/>
  <c r="J8505" i="13"/>
  <c r="K8504" i="13"/>
  <c r="J8504" i="13"/>
  <c r="J8503" i="13"/>
  <c r="K8503" i="13" s="1"/>
  <c r="J8502" i="13"/>
  <c r="K8502" i="13" s="1"/>
  <c r="J8501" i="13"/>
  <c r="K8501" i="13" s="1"/>
  <c r="J8500" i="13"/>
  <c r="K8500" i="13" s="1"/>
  <c r="K8499" i="13"/>
  <c r="J8499" i="13"/>
  <c r="J8498" i="13"/>
  <c r="K8498" i="13" s="1"/>
  <c r="K8497" i="13"/>
  <c r="J8497" i="13"/>
  <c r="J8496" i="13"/>
  <c r="K8496" i="13" s="1"/>
  <c r="J8495" i="13"/>
  <c r="K8495" i="13" s="1"/>
  <c r="J8494" i="13"/>
  <c r="K8494" i="13" s="1"/>
  <c r="J8493" i="13"/>
  <c r="K8493" i="13" s="1"/>
  <c r="K8492" i="13"/>
  <c r="J8492" i="13"/>
  <c r="K8491" i="13"/>
  <c r="J8491" i="13"/>
  <c r="J8490" i="13"/>
  <c r="K8490" i="13" s="1"/>
  <c r="K8489" i="13"/>
  <c r="J8489" i="13"/>
  <c r="K8488" i="13"/>
  <c r="J8488" i="13"/>
  <c r="K8487" i="13"/>
  <c r="J8487" i="13"/>
  <c r="J8486" i="13"/>
  <c r="K8486" i="13" s="1"/>
  <c r="K8485" i="13"/>
  <c r="J8485" i="13"/>
  <c r="J8484" i="13"/>
  <c r="K8484" i="13" s="1"/>
  <c r="J8483" i="13"/>
  <c r="K8483" i="13" s="1"/>
  <c r="L8482" i="13"/>
  <c r="J8482" i="13"/>
  <c r="K8482" i="13" s="1"/>
  <c r="M8482" i="13" s="1"/>
  <c r="L8483" i="13" s="1"/>
  <c r="J8481" i="13"/>
  <c r="K8481" i="13" s="1"/>
  <c r="K8480" i="13"/>
  <c r="J8480" i="13"/>
  <c r="J8479" i="13"/>
  <c r="K8479" i="13" s="1"/>
  <c r="J8478" i="13"/>
  <c r="K8478" i="13" s="1"/>
  <c r="K8477" i="13"/>
  <c r="J8477" i="13"/>
  <c r="J8476" i="13"/>
  <c r="K8476" i="13" s="1"/>
  <c r="K8475" i="13"/>
  <c r="J8475" i="13"/>
  <c r="J8474" i="13"/>
  <c r="K8474" i="13" s="1"/>
  <c r="J8473" i="13"/>
  <c r="K8473" i="13" s="1"/>
  <c r="K8472" i="13"/>
  <c r="J8472" i="13"/>
  <c r="K8471" i="13"/>
  <c r="J8471" i="13"/>
  <c r="K8470" i="13"/>
  <c r="J8470" i="13"/>
  <c r="J8469" i="13"/>
  <c r="K8469" i="13" s="1"/>
  <c r="K8468" i="13"/>
  <c r="J8468" i="13"/>
  <c r="K8467" i="13"/>
  <c r="J8467" i="13"/>
  <c r="K8466" i="13"/>
  <c r="J8466" i="13"/>
  <c r="J8465" i="13"/>
  <c r="K8465" i="13" s="1"/>
  <c r="K8464" i="13"/>
  <c r="J8464" i="13"/>
  <c r="K8463" i="13"/>
  <c r="J8463" i="13"/>
  <c r="K8462" i="13"/>
  <c r="J8462" i="13"/>
  <c r="J8461" i="13"/>
  <c r="K8461" i="13" s="1"/>
  <c r="K8460" i="13"/>
  <c r="J8460" i="13"/>
  <c r="K8459" i="13"/>
  <c r="J8459" i="13"/>
  <c r="K8458" i="13"/>
  <c r="J8458" i="13"/>
  <c r="J8457" i="13"/>
  <c r="K8457" i="13" s="1"/>
  <c r="K8456" i="13"/>
  <c r="J8456" i="13"/>
  <c r="K8455" i="13"/>
  <c r="J8455" i="13"/>
  <c r="K8454" i="13"/>
  <c r="J8454" i="13"/>
  <c r="J8453" i="13"/>
  <c r="K8453" i="13" s="1"/>
  <c r="K8452" i="13"/>
  <c r="J8452" i="13"/>
  <c r="K8451" i="13"/>
  <c r="J8451" i="13"/>
  <c r="K8450" i="13"/>
  <c r="J8450" i="13"/>
  <c r="J8449" i="13"/>
  <c r="K8449" i="13" s="1"/>
  <c r="K8448" i="13"/>
  <c r="J8448" i="13"/>
  <c r="K8447" i="13"/>
  <c r="J8447" i="13"/>
  <c r="K8446" i="13"/>
  <c r="J8446" i="13"/>
  <c r="J8445" i="13"/>
  <c r="K8445" i="13" s="1"/>
  <c r="K8444" i="13"/>
  <c r="J8444" i="13"/>
  <c r="K8443" i="13"/>
  <c r="J8443" i="13"/>
  <c r="L8442" i="13"/>
  <c r="M8442" i="13" s="1"/>
  <c r="L8443" i="13" s="1"/>
  <c r="M8443" i="13" s="1"/>
  <c r="L8444" i="13" s="1"/>
  <c r="M8444" i="13" s="1"/>
  <c r="L8445" i="13" s="1"/>
  <c r="M8445" i="13" s="1"/>
  <c r="L8446" i="13" s="1"/>
  <c r="M8446" i="13" s="1"/>
  <c r="L8447" i="13" s="1"/>
  <c r="M8447" i="13" s="1"/>
  <c r="L8448" i="13" s="1"/>
  <c r="M8448" i="13" s="1"/>
  <c r="L8449" i="13" s="1"/>
  <c r="M8449" i="13" s="1"/>
  <c r="L8450" i="13" s="1"/>
  <c r="M8450" i="13" s="1"/>
  <c r="L8451" i="13" s="1"/>
  <c r="M8451" i="13" s="1"/>
  <c r="L8452" i="13" s="1"/>
  <c r="M8452" i="13" s="1"/>
  <c r="L8453" i="13" s="1"/>
  <c r="M8453" i="13" s="1"/>
  <c r="L8454" i="13" s="1"/>
  <c r="M8454" i="13" s="1"/>
  <c r="L8455" i="13" s="1"/>
  <c r="M8455" i="13" s="1"/>
  <c r="L8456" i="13" s="1"/>
  <c r="M8456" i="13" s="1"/>
  <c r="L8457" i="13" s="1"/>
  <c r="M8457" i="13" s="1"/>
  <c r="L8458" i="13" s="1"/>
  <c r="M8458" i="13" s="1"/>
  <c r="L8459" i="13" s="1"/>
  <c r="M8459" i="13" s="1"/>
  <c r="L8460" i="13" s="1"/>
  <c r="M8460" i="13" s="1"/>
  <c r="L8461" i="13" s="1"/>
  <c r="M8461" i="13" s="1"/>
  <c r="L8462" i="13" s="1"/>
  <c r="M8462" i="13" s="1"/>
  <c r="L8463" i="13" s="1"/>
  <c r="M8463" i="13" s="1"/>
  <c r="L8464" i="13" s="1"/>
  <c r="M8464" i="13" s="1"/>
  <c r="L8465" i="13" s="1"/>
  <c r="M8465" i="13" s="1"/>
  <c r="L8466" i="13" s="1"/>
  <c r="M8466" i="13" s="1"/>
  <c r="L8467" i="13" s="1"/>
  <c r="M8467" i="13" s="1"/>
  <c r="L8468" i="13" s="1"/>
  <c r="M8468" i="13" s="1"/>
  <c r="L8469" i="13" s="1"/>
  <c r="M8469" i="13" s="1"/>
  <c r="L8470" i="13" s="1"/>
  <c r="M8470" i="13" s="1"/>
  <c r="L8471" i="13" s="1"/>
  <c r="M8471" i="13" s="1"/>
  <c r="L8472" i="13" s="1"/>
  <c r="M8472" i="13" s="1"/>
  <c r="L8473" i="13" s="1"/>
  <c r="K8442" i="13"/>
  <c r="J8442" i="13"/>
  <c r="J8441" i="13"/>
  <c r="K8441" i="13" s="1"/>
  <c r="K8440" i="13"/>
  <c r="J8440" i="13"/>
  <c r="K8439" i="13"/>
  <c r="J8439" i="13"/>
  <c r="K8438" i="13"/>
  <c r="J8438" i="13"/>
  <c r="J8437" i="13"/>
  <c r="K8437" i="13" s="1"/>
  <c r="K8436" i="13"/>
  <c r="J8436" i="13"/>
  <c r="K8435" i="13"/>
  <c r="J8435" i="13"/>
  <c r="K8434" i="13"/>
  <c r="J8434" i="13"/>
  <c r="J8433" i="13"/>
  <c r="K8433" i="13" s="1"/>
  <c r="K8432" i="13"/>
  <c r="J8432" i="13"/>
  <c r="K8431" i="13"/>
  <c r="J8431" i="13"/>
  <c r="K8430" i="13"/>
  <c r="J8430" i="13"/>
  <c r="J8429" i="13"/>
  <c r="K8429" i="13" s="1"/>
  <c r="K8428" i="13"/>
  <c r="J8428" i="13"/>
  <c r="K8427" i="13"/>
  <c r="J8427" i="13"/>
  <c r="K8426" i="13"/>
  <c r="J8426" i="13"/>
  <c r="J8425" i="13"/>
  <c r="K8425" i="13" s="1"/>
  <c r="K8424" i="13"/>
  <c r="J8424" i="13"/>
  <c r="K8423" i="13"/>
  <c r="J8423" i="13"/>
  <c r="K8422" i="13"/>
  <c r="J8422" i="13"/>
  <c r="J8421" i="13"/>
  <c r="K8421" i="13" s="1"/>
  <c r="K8420" i="13"/>
  <c r="J8420" i="13"/>
  <c r="K8419" i="13"/>
  <c r="J8419" i="13"/>
  <c r="K8418" i="13"/>
  <c r="J8418" i="13"/>
  <c r="J8417" i="13"/>
  <c r="K8417" i="13" s="1"/>
  <c r="K8416" i="13"/>
  <c r="J8416" i="13"/>
  <c r="K8415" i="13"/>
  <c r="J8415" i="13"/>
  <c r="K8414" i="13"/>
  <c r="J8414" i="13"/>
  <c r="J8413" i="13"/>
  <c r="K8413" i="13" s="1"/>
  <c r="K8412" i="13"/>
  <c r="J8412" i="13"/>
  <c r="K8411" i="13"/>
  <c r="J8411" i="13"/>
  <c r="K8410" i="13"/>
  <c r="J8410" i="13"/>
  <c r="J8409" i="13"/>
  <c r="K8409" i="13" s="1"/>
  <c r="K8408" i="13"/>
  <c r="J8408" i="13"/>
  <c r="K8407" i="13"/>
  <c r="J8407" i="13"/>
  <c r="K8406" i="13"/>
  <c r="J8406" i="13"/>
  <c r="J8405" i="13"/>
  <c r="K8405" i="13" s="1"/>
  <c r="K8404" i="13"/>
  <c r="J8404" i="13"/>
  <c r="K8403" i="13"/>
  <c r="J8403" i="13"/>
  <c r="L8402" i="13"/>
  <c r="M8402" i="13" s="1"/>
  <c r="L8403" i="13" s="1"/>
  <c r="M8403" i="13" s="1"/>
  <c r="L8404" i="13" s="1"/>
  <c r="M8404" i="13" s="1"/>
  <c r="L8405" i="13" s="1"/>
  <c r="M8405" i="13" s="1"/>
  <c r="L8406" i="13" s="1"/>
  <c r="M8406" i="13" s="1"/>
  <c r="L8407" i="13" s="1"/>
  <c r="M8407" i="13" s="1"/>
  <c r="L8408" i="13" s="1"/>
  <c r="M8408" i="13" s="1"/>
  <c r="L8409" i="13" s="1"/>
  <c r="M8409" i="13" s="1"/>
  <c r="L8410" i="13" s="1"/>
  <c r="M8410" i="13" s="1"/>
  <c r="L8411" i="13" s="1"/>
  <c r="M8411" i="13" s="1"/>
  <c r="L8412" i="13" s="1"/>
  <c r="M8412" i="13" s="1"/>
  <c r="L8413" i="13" s="1"/>
  <c r="M8413" i="13" s="1"/>
  <c r="L8414" i="13" s="1"/>
  <c r="M8414" i="13" s="1"/>
  <c r="L8415" i="13" s="1"/>
  <c r="M8415" i="13" s="1"/>
  <c r="L8416" i="13" s="1"/>
  <c r="M8416" i="13" s="1"/>
  <c r="L8417" i="13" s="1"/>
  <c r="M8417" i="13" s="1"/>
  <c r="L8418" i="13" s="1"/>
  <c r="M8418" i="13" s="1"/>
  <c r="L8419" i="13" s="1"/>
  <c r="M8419" i="13" s="1"/>
  <c r="L8420" i="13" s="1"/>
  <c r="M8420" i="13" s="1"/>
  <c r="L8421" i="13" s="1"/>
  <c r="M8421" i="13" s="1"/>
  <c r="L8422" i="13" s="1"/>
  <c r="M8422" i="13" s="1"/>
  <c r="L8423" i="13" s="1"/>
  <c r="M8423" i="13" s="1"/>
  <c r="L8424" i="13" s="1"/>
  <c r="M8424" i="13" s="1"/>
  <c r="L8425" i="13" s="1"/>
  <c r="M8425" i="13" s="1"/>
  <c r="L8426" i="13" s="1"/>
  <c r="M8426" i="13" s="1"/>
  <c r="L8427" i="13" s="1"/>
  <c r="M8427" i="13" s="1"/>
  <c r="L8428" i="13" s="1"/>
  <c r="M8428" i="13" s="1"/>
  <c r="L8429" i="13" s="1"/>
  <c r="M8429" i="13" s="1"/>
  <c r="L8430" i="13" s="1"/>
  <c r="M8430" i="13" s="1"/>
  <c r="L8431" i="13" s="1"/>
  <c r="M8431" i="13" s="1"/>
  <c r="L8432" i="13" s="1"/>
  <c r="M8432" i="13" s="1"/>
  <c r="L8433" i="13" s="1"/>
  <c r="M8433" i="13" s="1"/>
  <c r="L8434" i="13" s="1"/>
  <c r="M8434" i="13" s="1"/>
  <c r="L8435" i="13" s="1"/>
  <c r="M8435" i="13" s="1"/>
  <c r="L8436" i="13" s="1"/>
  <c r="M8436" i="13" s="1"/>
  <c r="L8437" i="13" s="1"/>
  <c r="M8437" i="13" s="1"/>
  <c r="L8438" i="13" s="1"/>
  <c r="M8438" i="13" s="1"/>
  <c r="L8439" i="13" s="1"/>
  <c r="M8439" i="13" s="1"/>
  <c r="L8440" i="13" s="1"/>
  <c r="M8440" i="13" s="1"/>
  <c r="L8441" i="13" s="1"/>
  <c r="M8441" i="13" s="1"/>
  <c r="K8402" i="13"/>
  <c r="J8402" i="13"/>
  <c r="J8401" i="13"/>
  <c r="K8401" i="13" s="1"/>
  <c r="K8400" i="13"/>
  <c r="J8400" i="13"/>
  <c r="K8399" i="13"/>
  <c r="J8399" i="13"/>
  <c r="K8398" i="13"/>
  <c r="J8398" i="13"/>
  <c r="J8397" i="13"/>
  <c r="K8397" i="13" s="1"/>
  <c r="K8396" i="13"/>
  <c r="J8396" i="13"/>
  <c r="K8395" i="13"/>
  <c r="J8395" i="13"/>
  <c r="K8394" i="13"/>
  <c r="J8394" i="13"/>
  <c r="J8393" i="13"/>
  <c r="K8393" i="13" s="1"/>
  <c r="K8392" i="13"/>
  <c r="J8392" i="13"/>
  <c r="K8391" i="13"/>
  <c r="J8391" i="13"/>
  <c r="K8390" i="13"/>
  <c r="J8390" i="13"/>
  <c r="J8389" i="13"/>
  <c r="K8389" i="13" s="1"/>
  <c r="K8388" i="13"/>
  <c r="J8388" i="13"/>
  <c r="K8387" i="13"/>
  <c r="J8387" i="13"/>
  <c r="K8386" i="13"/>
  <c r="J8386" i="13"/>
  <c r="J8385" i="13"/>
  <c r="K8385" i="13" s="1"/>
  <c r="K8384" i="13"/>
  <c r="J8384" i="13"/>
  <c r="K8383" i="13"/>
  <c r="J8383" i="13"/>
  <c r="K8382" i="13"/>
  <c r="J8382" i="13"/>
  <c r="J8381" i="13"/>
  <c r="K8381" i="13" s="1"/>
  <c r="K8380" i="13"/>
  <c r="J8380" i="13"/>
  <c r="K8379" i="13"/>
  <c r="J8379" i="13"/>
  <c r="K8378" i="13"/>
  <c r="J8378" i="13"/>
  <c r="J8377" i="13"/>
  <c r="K8377" i="13" s="1"/>
  <c r="K8376" i="13"/>
  <c r="J8376" i="13"/>
  <c r="K8375" i="13"/>
  <c r="J8375" i="13"/>
  <c r="K8374" i="13"/>
  <c r="J8374" i="13"/>
  <c r="J8373" i="13"/>
  <c r="K8373" i="13" s="1"/>
  <c r="K8372" i="13"/>
  <c r="J8372" i="13"/>
  <c r="K8371" i="13"/>
  <c r="J8371" i="13"/>
  <c r="K8370" i="13"/>
  <c r="J8370" i="13"/>
  <c r="J8369" i="13"/>
  <c r="K8369" i="13" s="1"/>
  <c r="K8368" i="13"/>
  <c r="J8368" i="13"/>
  <c r="K8367" i="13"/>
  <c r="J8367" i="13"/>
  <c r="K8366" i="13"/>
  <c r="J8366" i="13"/>
  <c r="J8365" i="13"/>
  <c r="K8365" i="13" s="1"/>
  <c r="K8364" i="13"/>
  <c r="J8364" i="13"/>
  <c r="K8363" i="13"/>
  <c r="J8363" i="13"/>
  <c r="L8362" i="13"/>
  <c r="K8362" i="13"/>
  <c r="J8362" i="13"/>
  <c r="J8361" i="13"/>
  <c r="K8361" i="13" s="1"/>
  <c r="K8360" i="13"/>
  <c r="J8360" i="13"/>
  <c r="K8359" i="13"/>
  <c r="J8359" i="13"/>
  <c r="K8358" i="13"/>
  <c r="J8358" i="13"/>
  <c r="J8357" i="13"/>
  <c r="K8357" i="13" s="1"/>
  <c r="K8356" i="13"/>
  <c r="J8356" i="13"/>
  <c r="K8355" i="13"/>
  <c r="J8355" i="13"/>
  <c r="K8354" i="13"/>
  <c r="J8354" i="13"/>
  <c r="J8353" i="13"/>
  <c r="K8353" i="13" s="1"/>
  <c r="K8352" i="13"/>
  <c r="J8352" i="13"/>
  <c r="K8351" i="13"/>
  <c r="J8351" i="13"/>
  <c r="K8350" i="13"/>
  <c r="J8350" i="13"/>
  <c r="J8349" i="13"/>
  <c r="K8349" i="13" s="1"/>
  <c r="K8348" i="13"/>
  <c r="J8348" i="13"/>
  <c r="K8347" i="13"/>
  <c r="J8347" i="13"/>
  <c r="K8346" i="13"/>
  <c r="J8346" i="13"/>
  <c r="J8345" i="13"/>
  <c r="K8345" i="13" s="1"/>
  <c r="K8344" i="13"/>
  <c r="J8344" i="13"/>
  <c r="K8343" i="13"/>
  <c r="J8343" i="13"/>
  <c r="K8342" i="13"/>
  <c r="J8342" i="13"/>
  <c r="J8341" i="13"/>
  <c r="K8341" i="13" s="1"/>
  <c r="K8340" i="13"/>
  <c r="J8340" i="13"/>
  <c r="K8339" i="13"/>
  <c r="J8339" i="13"/>
  <c r="K8338" i="13"/>
  <c r="J8338" i="13"/>
  <c r="J8337" i="13"/>
  <c r="K8337" i="13" s="1"/>
  <c r="K8336" i="13"/>
  <c r="J8336" i="13"/>
  <c r="K8335" i="13"/>
  <c r="J8335" i="13"/>
  <c r="K8334" i="13"/>
  <c r="J8334" i="13"/>
  <c r="J8333" i="13"/>
  <c r="K8333" i="13" s="1"/>
  <c r="K8332" i="13"/>
  <c r="J8332" i="13"/>
  <c r="K8331" i="13"/>
  <c r="J8331" i="13"/>
  <c r="K8330" i="13"/>
  <c r="J8330" i="13"/>
  <c r="J8329" i="13"/>
  <c r="K8329" i="13" s="1"/>
  <c r="K8328" i="13"/>
  <c r="J8328" i="13"/>
  <c r="K8327" i="13"/>
  <c r="J8327" i="13"/>
  <c r="K8326" i="13"/>
  <c r="J8326" i="13"/>
  <c r="J8325" i="13"/>
  <c r="K8325" i="13" s="1"/>
  <c r="K8324" i="13"/>
  <c r="J8324" i="13"/>
  <c r="K8323" i="13"/>
  <c r="J8323" i="13"/>
  <c r="L8322" i="13"/>
  <c r="M8322" i="13" s="1"/>
  <c r="L8323" i="13" s="1"/>
  <c r="M8323" i="13" s="1"/>
  <c r="L8324" i="13" s="1"/>
  <c r="M8324" i="13" s="1"/>
  <c r="L8325" i="13" s="1"/>
  <c r="M8325" i="13" s="1"/>
  <c r="L8326" i="13" s="1"/>
  <c r="M8326" i="13" s="1"/>
  <c r="L8327" i="13" s="1"/>
  <c r="M8327" i="13" s="1"/>
  <c r="L8328" i="13" s="1"/>
  <c r="K8322" i="13"/>
  <c r="J8322" i="13"/>
  <c r="J8321" i="13"/>
  <c r="K8321" i="13" s="1"/>
  <c r="K8320" i="13"/>
  <c r="J8320" i="13"/>
  <c r="K8319" i="13"/>
  <c r="J8319" i="13"/>
  <c r="J8318" i="13"/>
  <c r="K8318" i="13" s="1"/>
  <c r="J8317" i="13"/>
  <c r="K8317" i="13" s="1"/>
  <c r="K8316" i="13"/>
  <c r="J8316" i="13"/>
  <c r="J8315" i="13"/>
  <c r="K8315" i="13" s="1"/>
  <c r="J8314" i="13"/>
  <c r="K8314" i="13" s="1"/>
  <c r="J8313" i="13"/>
  <c r="K8313" i="13" s="1"/>
  <c r="K8312" i="13"/>
  <c r="J8312" i="13"/>
  <c r="J8311" i="13"/>
  <c r="K8311" i="13" s="1"/>
  <c r="K8310" i="13"/>
  <c r="J8310" i="13"/>
  <c r="J8309" i="13"/>
  <c r="K8309" i="13" s="1"/>
  <c r="K8308" i="13"/>
  <c r="J8308" i="13"/>
  <c r="K8307" i="13"/>
  <c r="J8307" i="13"/>
  <c r="J8306" i="13"/>
  <c r="K8306" i="13" s="1"/>
  <c r="J8305" i="13"/>
  <c r="K8305" i="13" s="1"/>
  <c r="K8304" i="13"/>
  <c r="J8304" i="13"/>
  <c r="K8303" i="13"/>
  <c r="J8303" i="13"/>
  <c r="J8302" i="13"/>
  <c r="K8302" i="13" s="1"/>
  <c r="J8301" i="13"/>
  <c r="K8301" i="13" s="1"/>
  <c r="K8300" i="13"/>
  <c r="J8300" i="13"/>
  <c r="K8299" i="13"/>
  <c r="J8299" i="13"/>
  <c r="K8298" i="13"/>
  <c r="J8298" i="13"/>
  <c r="J8297" i="13"/>
  <c r="K8297" i="13" s="1"/>
  <c r="K8296" i="13"/>
  <c r="J8296" i="13"/>
  <c r="K8295" i="13"/>
  <c r="J8295" i="13"/>
  <c r="J8294" i="13"/>
  <c r="K8294" i="13" s="1"/>
  <c r="J8293" i="13"/>
  <c r="K8293" i="13" s="1"/>
  <c r="K8292" i="13"/>
  <c r="J8292" i="13"/>
  <c r="J8291" i="13"/>
  <c r="K8291" i="13" s="1"/>
  <c r="J8290" i="13"/>
  <c r="K8290" i="13" s="1"/>
  <c r="J8289" i="13"/>
  <c r="K8289" i="13" s="1"/>
  <c r="K8288" i="13"/>
  <c r="J8288" i="13"/>
  <c r="J8287" i="13"/>
  <c r="K8287" i="13" s="1"/>
  <c r="J8286" i="13"/>
  <c r="K8286" i="13" s="1"/>
  <c r="J8285" i="13"/>
  <c r="K8285" i="13" s="1"/>
  <c r="K8284" i="13"/>
  <c r="J8284" i="13"/>
  <c r="J8283" i="13"/>
  <c r="K8283" i="13" s="1"/>
  <c r="L8282" i="13"/>
  <c r="M8282" i="13" s="1"/>
  <c r="L8283" i="13" s="1"/>
  <c r="K8282" i="13"/>
  <c r="J8282" i="13"/>
  <c r="J8281" i="13"/>
  <c r="K8281" i="13" s="1"/>
  <c r="K8280" i="13"/>
  <c r="J8280" i="13"/>
  <c r="J8279" i="13"/>
  <c r="K8279" i="13" s="1"/>
  <c r="J8278" i="13"/>
  <c r="K8278" i="13" s="1"/>
  <c r="J8277" i="13"/>
  <c r="K8277" i="13" s="1"/>
  <c r="K8276" i="13"/>
  <c r="J8276" i="13"/>
  <c r="K8275" i="13"/>
  <c r="J8275" i="13"/>
  <c r="J8274" i="13"/>
  <c r="K8274" i="13" s="1"/>
  <c r="J8273" i="13"/>
  <c r="K8273" i="13" s="1"/>
  <c r="K8272" i="13"/>
  <c r="J8272" i="13"/>
  <c r="J8271" i="13"/>
  <c r="K8271" i="13" s="1"/>
  <c r="J8270" i="13"/>
  <c r="K8270" i="13" s="1"/>
  <c r="J8269" i="13"/>
  <c r="K8269" i="13" s="1"/>
  <c r="K8268" i="13"/>
  <c r="J8268" i="13"/>
  <c r="J8267" i="13"/>
  <c r="K8267" i="13" s="1"/>
  <c r="K8266" i="13"/>
  <c r="J8266" i="13"/>
  <c r="J8265" i="13"/>
  <c r="K8265" i="13" s="1"/>
  <c r="K8264" i="13"/>
  <c r="J8264" i="13"/>
  <c r="J8263" i="13"/>
  <c r="K8263" i="13" s="1"/>
  <c r="J8262" i="13"/>
  <c r="K8262" i="13" s="1"/>
  <c r="J8261" i="13"/>
  <c r="K8261" i="13" s="1"/>
  <c r="J8260" i="13"/>
  <c r="K8260" i="13" s="1"/>
  <c r="K8259" i="13"/>
  <c r="J8259" i="13"/>
  <c r="J8258" i="13"/>
  <c r="K8258" i="13" s="1"/>
  <c r="J8257" i="13"/>
  <c r="K8257" i="13" s="1"/>
  <c r="J8256" i="13"/>
  <c r="K8256" i="13" s="1"/>
  <c r="J8255" i="13"/>
  <c r="K8255" i="13" s="1"/>
  <c r="J8254" i="13"/>
  <c r="K8254" i="13" s="1"/>
  <c r="J8253" i="13"/>
  <c r="K8253" i="13" s="1"/>
  <c r="J8252" i="13"/>
  <c r="K8252" i="13" s="1"/>
  <c r="J8251" i="13"/>
  <c r="K8251" i="13" s="1"/>
  <c r="K8250" i="13"/>
  <c r="J8250" i="13"/>
  <c r="J8249" i="13"/>
  <c r="K8249" i="13" s="1"/>
  <c r="K8248" i="13"/>
  <c r="J8248" i="13"/>
  <c r="J8247" i="13"/>
  <c r="K8247" i="13" s="1"/>
  <c r="J8246" i="13"/>
  <c r="K8246" i="13" s="1"/>
  <c r="J8245" i="13"/>
  <c r="K8245" i="13" s="1"/>
  <c r="J8244" i="13"/>
  <c r="K8244" i="13" s="1"/>
  <c r="K8243" i="13"/>
  <c r="J8243" i="13"/>
  <c r="L8242" i="13"/>
  <c r="J8242" i="13"/>
  <c r="K8242" i="13" s="1"/>
  <c r="J8241" i="13"/>
  <c r="K8241" i="13" s="1"/>
  <c r="J8240" i="13"/>
  <c r="K8240" i="13" s="1"/>
  <c r="J8239" i="13"/>
  <c r="K8239" i="13" s="1"/>
  <c r="J8238" i="13"/>
  <c r="K8238" i="13" s="1"/>
  <c r="J8237" i="13"/>
  <c r="K8237" i="13" s="1"/>
  <c r="J8236" i="13"/>
  <c r="K8236" i="13" s="1"/>
  <c r="J8235" i="13"/>
  <c r="K8235" i="13" s="1"/>
  <c r="K8234" i="13"/>
  <c r="J8234" i="13"/>
  <c r="J8233" i="13"/>
  <c r="K8233" i="13" s="1"/>
  <c r="K8232" i="13"/>
  <c r="J8232" i="13"/>
  <c r="J8231" i="13"/>
  <c r="K8231" i="13" s="1"/>
  <c r="J8230" i="13"/>
  <c r="K8230" i="13" s="1"/>
  <c r="J8229" i="13"/>
  <c r="K8229" i="13" s="1"/>
  <c r="J8228" i="13"/>
  <c r="K8228" i="13" s="1"/>
  <c r="K8227" i="13"/>
  <c r="J8227" i="13"/>
  <c r="J8226" i="13"/>
  <c r="K8226" i="13" s="1"/>
  <c r="J8225" i="13"/>
  <c r="K8225" i="13" s="1"/>
  <c r="J8224" i="13"/>
  <c r="K8224" i="13" s="1"/>
  <c r="J8223" i="13"/>
  <c r="K8223" i="13" s="1"/>
  <c r="J8222" i="13"/>
  <c r="K8222" i="13" s="1"/>
  <c r="J8221" i="13"/>
  <c r="K8221" i="13" s="1"/>
  <c r="J8220" i="13"/>
  <c r="K8220" i="13" s="1"/>
  <c r="J8219" i="13"/>
  <c r="K8219" i="13" s="1"/>
  <c r="K8218" i="13"/>
  <c r="J8218" i="13"/>
  <c r="J8217" i="13"/>
  <c r="K8217" i="13" s="1"/>
  <c r="K8216" i="13"/>
  <c r="J8216" i="13"/>
  <c r="J8215" i="13"/>
  <c r="K8215" i="13" s="1"/>
  <c r="J8214" i="13"/>
  <c r="K8214" i="13" s="1"/>
  <c r="J8213" i="13"/>
  <c r="K8213" i="13" s="1"/>
  <c r="J8212" i="13"/>
  <c r="K8212" i="13" s="1"/>
  <c r="K8211" i="13"/>
  <c r="J8211" i="13"/>
  <c r="J8210" i="13"/>
  <c r="K8210" i="13" s="1"/>
  <c r="J8209" i="13"/>
  <c r="K8209" i="13" s="1"/>
  <c r="J8208" i="13"/>
  <c r="K8208" i="13" s="1"/>
  <c r="J8207" i="13"/>
  <c r="K8207" i="13" s="1"/>
  <c r="J8206" i="13"/>
  <c r="K8206" i="13" s="1"/>
  <c r="J8205" i="13"/>
  <c r="K8205" i="13" s="1"/>
  <c r="J8204" i="13"/>
  <c r="K8204" i="13" s="1"/>
  <c r="J8203" i="13"/>
  <c r="K8203" i="13" s="1"/>
  <c r="L8202" i="13"/>
  <c r="K8202" i="13"/>
  <c r="J8202" i="13"/>
  <c r="J8201" i="13"/>
  <c r="K8201" i="13" s="1"/>
  <c r="K8200" i="13"/>
  <c r="J8200" i="13"/>
  <c r="J8199" i="13"/>
  <c r="K8199" i="13" s="1"/>
  <c r="J8198" i="13"/>
  <c r="K8198" i="13" s="1"/>
  <c r="J8197" i="13"/>
  <c r="K8197" i="13" s="1"/>
  <c r="J8196" i="13"/>
  <c r="K8196" i="13" s="1"/>
  <c r="K8195" i="13"/>
  <c r="J8195" i="13"/>
  <c r="J8194" i="13"/>
  <c r="K8194" i="13" s="1"/>
  <c r="J8193" i="13"/>
  <c r="K8193" i="13" s="1"/>
  <c r="J8192" i="13"/>
  <c r="K8192" i="13" s="1"/>
  <c r="J8191" i="13"/>
  <c r="K8191" i="13" s="1"/>
  <c r="J8190" i="13"/>
  <c r="K8190" i="13" s="1"/>
  <c r="J8189" i="13"/>
  <c r="K8189" i="13" s="1"/>
  <c r="J8188" i="13"/>
  <c r="K8188" i="13" s="1"/>
  <c r="J8187" i="13"/>
  <c r="K8187" i="13" s="1"/>
  <c r="K8186" i="13"/>
  <c r="J8186" i="13"/>
  <c r="J8185" i="13"/>
  <c r="K8185" i="13" s="1"/>
  <c r="K8184" i="13"/>
  <c r="J8184" i="13"/>
  <c r="J8183" i="13"/>
  <c r="K8183" i="13" s="1"/>
  <c r="J8182" i="13"/>
  <c r="K8182" i="13" s="1"/>
  <c r="J8181" i="13"/>
  <c r="K8181" i="13" s="1"/>
  <c r="J8180" i="13"/>
  <c r="K8180" i="13" s="1"/>
  <c r="K8179" i="13"/>
  <c r="J8179" i="13"/>
  <c r="J8178" i="13"/>
  <c r="K8178" i="13" s="1"/>
  <c r="J8177" i="13"/>
  <c r="K8177" i="13" s="1"/>
  <c r="J8176" i="13"/>
  <c r="K8176" i="13" s="1"/>
  <c r="J8175" i="13"/>
  <c r="K8175" i="13" s="1"/>
  <c r="J8174" i="13"/>
  <c r="K8174" i="13" s="1"/>
  <c r="J8173" i="13"/>
  <c r="K8173" i="13" s="1"/>
  <c r="J8172" i="13"/>
  <c r="K8172" i="13" s="1"/>
  <c r="J8171" i="13"/>
  <c r="K8171" i="13" s="1"/>
  <c r="K8170" i="13"/>
  <c r="J8170" i="13"/>
  <c r="J8169" i="13"/>
  <c r="K8169" i="13" s="1"/>
  <c r="K8168" i="13"/>
  <c r="J8168" i="13"/>
  <c r="J8167" i="13"/>
  <c r="K8167" i="13" s="1"/>
  <c r="J8166" i="13"/>
  <c r="K8166" i="13" s="1"/>
  <c r="J8165" i="13"/>
  <c r="K8165" i="13" s="1"/>
  <c r="J8164" i="13"/>
  <c r="K8164" i="13" s="1"/>
  <c r="K8163" i="13"/>
  <c r="J8163" i="13"/>
  <c r="L8162" i="13"/>
  <c r="J8162" i="13"/>
  <c r="K8162" i="13" s="1"/>
  <c r="J8161" i="13"/>
  <c r="K8161" i="13" s="1"/>
  <c r="J8160" i="13"/>
  <c r="K8160" i="13" s="1"/>
  <c r="J8159" i="13"/>
  <c r="K8159" i="13" s="1"/>
  <c r="J8158" i="13"/>
  <c r="K8158" i="13" s="1"/>
  <c r="J8157" i="13"/>
  <c r="K8157" i="13" s="1"/>
  <c r="J8156" i="13"/>
  <c r="K8156" i="13" s="1"/>
  <c r="J8155" i="13"/>
  <c r="K8155" i="13" s="1"/>
  <c r="K8154" i="13"/>
  <c r="J8154" i="13"/>
  <c r="J8153" i="13"/>
  <c r="K8153" i="13" s="1"/>
  <c r="K8152" i="13"/>
  <c r="J8152" i="13"/>
  <c r="J8151" i="13"/>
  <c r="K8151" i="13" s="1"/>
  <c r="J8150" i="13"/>
  <c r="K8150" i="13" s="1"/>
  <c r="J8149" i="13"/>
  <c r="K8149" i="13" s="1"/>
  <c r="J8148" i="13"/>
  <c r="K8148" i="13" s="1"/>
  <c r="K8147" i="13"/>
  <c r="J8147" i="13"/>
  <c r="J8146" i="13"/>
  <c r="K8146" i="13" s="1"/>
  <c r="J8145" i="13"/>
  <c r="K8145" i="13" s="1"/>
  <c r="J8144" i="13"/>
  <c r="K8144" i="13" s="1"/>
  <c r="J8143" i="13"/>
  <c r="K8143" i="13" s="1"/>
  <c r="J8142" i="13"/>
  <c r="K8142" i="13" s="1"/>
  <c r="J8141" i="13"/>
  <c r="K8141" i="13" s="1"/>
  <c r="J8140" i="13"/>
  <c r="K8140" i="13" s="1"/>
  <c r="J8139" i="13"/>
  <c r="K8139" i="13" s="1"/>
  <c r="K8138" i="13"/>
  <c r="J8138" i="13"/>
  <c r="J8137" i="13"/>
  <c r="K8137" i="13" s="1"/>
  <c r="K8136" i="13"/>
  <c r="J8136" i="13"/>
  <c r="J8135" i="13"/>
  <c r="K8135" i="13" s="1"/>
  <c r="J8134" i="13"/>
  <c r="K8134" i="13" s="1"/>
  <c r="J8133" i="13"/>
  <c r="K8133" i="13" s="1"/>
  <c r="J8132" i="13"/>
  <c r="K8132" i="13" s="1"/>
  <c r="K8131" i="13"/>
  <c r="J8131" i="13"/>
  <c r="J8130" i="13"/>
  <c r="K8130" i="13" s="1"/>
  <c r="J8129" i="13"/>
  <c r="K8129" i="13" s="1"/>
  <c r="J8128" i="13"/>
  <c r="K8128" i="13" s="1"/>
  <c r="J8127" i="13"/>
  <c r="K8127" i="13" s="1"/>
  <c r="J8126" i="13"/>
  <c r="K8126" i="13" s="1"/>
  <c r="J8125" i="13"/>
  <c r="K8125" i="13" s="1"/>
  <c r="J8124" i="13"/>
  <c r="K8124" i="13" s="1"/>
  <c r="J8123" i="13"/>
  <c r="K8123" i="13" s="1"/>
  <c r="L8122" i="13"/>
  <c r="K8122" i="13"/>
  <c r="J8122" i="13"/>
  <c r="J8121" i="13"/>
  <c r="K8121" i="13" s="1"/>
  <c r="K8120" i="13"/>
  <c r="J8120" i="13"/>
  <c r="J8119" i="13"/>
  <c r="K8119" i="13" s="1"/>
  <c r="J8118" i="13"/>
  <c r="K8118" i="13" s="1"/>
  <c r="J8117" i="13"/>
  <c r="K8117" i="13" s="1"/>
  <c r="J8116" i="13"/>
  <c r="K8116" i="13" s="1"/>
  <c r="K8115" i="13"/>
  <c r="J8115" i="13"/>
  <c r="J8114" i="13"/>
  <c r="K8114" i="13" s="1"/>
  <c r="J8113" i="13"/>
  <c r="K8113" i="13" s="1"/>
  <c r="J8112" i="13"/>
  <c r="K8112" i="13" s="1"/>
  <c r="J8111" i="13"/>
  <c r="K8111" i="13" s="1"/>
  <c r="J8110" i="13"/>
  <c r="K8110" i="13" s="1"/>
  <c r="J8109" i="13"/>
  <c r="K8109" i="13" s="1"/>
  <c r="J8108" i="13"/>
  <c r="K8108" i="13" s="1"/>
  <c r="J8107" i="13"/>
  <c r="K8107" i="13" s="1"/>
  <c r="K8106" i="13"/>
  <c r="J8106" i="13"/>
  <c r="J8105" i="13"/>
  <c r="K8105" i="13" s="1"/>
  <c r="K8104" i="13"/>
  <c r="J8104" i="13"/>
  <c r="J8103" i="13"/>
  <c r="K8103" i="13" s="1"/>
  <c r="J8102" i="13"/>
  <c r="K8102" i="13" s="1"/>
  <c r="J8101" i="13"/>
  <c r="K8101" i="13" s="1"/>
  <c r="J8100" i="13"/>
  <c r="K8100" i="13" s="1"/>
  <c r="K8099" i="13"/>
  <c r="J8099" i="13"/>
  <c r="J8098" i="13"/>
  <c r="K8098" i="13" s="1"/>
  <c r="J8097" i="13"/>
  <c r="K8097" i="13" s="1"/>
  <c r="J8096" i="13"/>
  <c r="K8096" i="13" s="1"/>
  <c r="J8095" i="13"/>
  <c r="K8095" i="13" s="1"/>
  <c r="J8094" i="13"/>
  <c r="K8094" i="13" s="1"/>
  <c r="J8093" i="13"/>
  <c r="K8093" i="13" s="1"/>
  <c r="K8092" i="13"/>
  <c r="J8092" i="13"/>
  <c r="J8091" i="13"/>
  <c r="K8091" i="13" s="1"/>
  <c r="K8090" i="13"/>
  <c r="J8090" i="13"/>
  <c r="J8089" i="13"/>
  <c r="K8089" i="13" s="1"/>
  <c r="J8088" i="13"/>
  <c r="K8088" i="13" s="1"/>
  <c r="J8087" i="13"/>
  <c r="K8087" i="13" s="1"/>
  <c r="K8086" i="13"/>
  <c r="J8086" i="13"/>
  <c r="J8085" i="13"/>
  <c r="K8085" i="13" s="1"/>
  <c r="J8084" i="13"/>
  <c r="K8084" i="13" s="1"/>
  <c r="K8083" i="13"/>
  <c r="J8083" i="13"/>
  <c r="L8082" i="13"/>
  <c r="J8082" i="13"/>
  <c r="K8082" i="13" s="1"/>
  <c r="J8081" i="13"/>
  <c r="K8081" i="13" s="1"/>
  <c r="J8080" i="13"/>
  <c r="K8080" i="13" s="1"/>
  <c r="J8079" i="13"/>
  <c r="K8079" i="13" s="1"/>
  <c r="J8078" i="13"/>
  <c r="K8078" i="13" s="1"/>
  <c r="J8077" i="13"/>
  <c r="K8077" i="13" s="1"/>
  <c r="K8076" i="13"/>
  <c r="J8076" i="13"/>
  <c r="J8075" i="13"/>
  <c r="K8075" i="13" s="1"/>
  <c r="K8074" i="13"/>
  <c r="J8074" i="13"/>
  <c r="J8073" i="13"/>
  <c r="K8073" i="13" s="1"/>
  <c r="K8072" i="13"/>
  <c r="J8072" i="13"/>
  <c r="J8071" i="13"/>
  <c r="K8071" i="13" s="1"/>
  <c r="J8070" i="13"/>
  <c r="K8070" i="13" s="1"/>
  <c r="J8069" i="13"/>
  <c r="K8069" i="13" s="1"/>
  <c r="J8068" i="13"/>
  <c r="K8068" i="13" s="1"/>
  <c r="K8067" i="13"/>
  <c r="J8067" i="13"/>
  <c r="J8066" i="13"/>
  <c r="K8066" i="13" s="1"/>
  <c r="J8065" i="13"/>
  <c r="K8065" i="13" s="1"/>
  <c r="J8064" i="13"/>
  <c r="K8064" i="13" s="1"/>
  <c r="K8063" i="13"/>
  <c r="J8063" i="13"/>
  <c r="J8062" i="13"/>
  <c r="K8062" i="13" s="1"/>
  <c r="J8061" i="13"/>
  <c r="K8061" i="13" s="1"/>
  <c r="K8060" i="13"/>
  <c r="J8060" i="13"/>
  <c r="J8059" i="13"/>
  <c r="K8059" i="13" s="1"/>
  <c r="K8058" i="13"/>
  <c r="J8058" i="13"/>
  <c r="J8057" i="13"/>
  <c r="K8057" i="13" s="1"/>
  <c r="J8056" i="13"/>
  <c r="K8056" i="13" s="1"/>
  <c r="J8055" i="13"/>
  <c r="K8055" i="13" s="1"/>
  <c r="K8054" i="13"/>
  <c r="J8054" i="13"/>
  <c r="J8053" i="13"/>
  <c r="K8053" i="13" s="1"/>
  <c r="J8052" i="13"/>
  <c r="K8052" i="13" s="1"/>
  <c r="K8051" i="13"/>
  <c r="J8051" i="13"/>
  <c r="J8050" i="13"/>
  <c r="K8050" i="13" s="1"/>
  <c r="J8049" i="13"/>
  <c r="K8049" i="13" s="1"/>
  <c r="J8048" i="13"/>
  <c r="K8048" i="13" s="1"/>
  <c r="J8047" i="13"/>
  <c r="K8047" i="13" s="1"/>
  <c r="J8046" i="13"/>
  <c r="K8046" i="13" s="1"/>
  <c r="J8045" i="13"/>
  <c r="K8045" i="13" s="1"/>
  <c r="K8044" i="13"/>
  <c r="J8044" i="13"/>
  <c r="J8043" i="13"/>
  <c r="K8043" i="13" s="1"/>
  <c r="L8042" i="13"/>
  <c r="M8042" i="13" s="1"/>
  <c r="L8043" i="13" s="1"/>
  <c r="K8042" i="13"/>
  <c r="J8042" i="13"/>
  <c r="J8041" i="13"/>
  <c r="K8041" i="13" s="1"/>
  <c r="K8040" i="13"/>
  <c r="J8040" i="13"/>
  <c r="J8039" i="13"/>
  <c r="K8039" i="13" s="1"/>
  <c r="J8038" i="13"/>
  <c r="K8038" i="13" s="1"/>
  <c r="J8037" i="13"/>
  <c r="K8037" i="13" s="1"/>
  <c r="J8036" i="13"/>
  <c r="K8036" i="13" s="1"/>
  <c r="K8035" i="13"/>
  <c r="J8035" i="13"/>
  <c r="J8034" i="13"/>
  <c r="K8034" i="13" s="1"/>
  <c r="J8033" i="13"/>
  <c r="K8033" i="13" s="1"/>
  <c r="J8032" i="13"/>
  <c r="K8032" i="13" s="1"/>
  <c r="K8031" i="13"/>
  <c r="J8031" i="13"/>
  <c r="J8030" i="13"/>
  <c r="K8030" i="13" s="1"/>
  <c r="J8029" i="13"/>
  <c r="K8029" i="13" s="1"/>
  <c r="K8028" i="13"/>
  <c r="J8028" i="13"/>
  <c r="J8027" i="13"/>
  <c r="K8027" i="13" s="1"/>
  <c r="K8026" i="13"/>
  <c r="J8026" i="13"/>
  <c r="J8025" i="13"/>
  <c r="K8025" i="13" s="1"/>
  <c r="J8024" i="13"/>
  <c r="K8024" i="13" s="1"/>
  <c r="J8023" i="13"/>
  <c r="K8023" i="13" s="1"/>
  <c r="K8022" i="13"/>
  <c r="J8022" i="13"/>
  <c r="J8021" i="13"/>
  <c r="K8021" i="13" s="1"/>
  <c r="J8020" i="13"/>
  <c r="K8020" i="13" s="1"/>
  <c r="K8019" i="13"/>
  <c r="J8019" i="13"/>
  <c r="J8018" i="13"/>
  <c r="K8018" i="13" s="1"/>
  <c r="J8017" i="13"/>
  <c r="K8017" i="13" s="1"/>
  <c r="J8016" i="13"/>
  <c r="K8016" i="13" s="1"/>
  <c r="J8015" i="13"/>
  <c r="K8015" i="13" s="1"/>
  <c r="J8014" i="13"/>
  <c r="K8014" i="13" s="1"/>
  <c r="J8013" i="13"/>
  <c r="K8013" i="13" s="1"/>
  <c r="K8012" i="13"/>
  <c r="J8012" i="13"/>
  <c r="J8011" i="13"/>
  <c r="K8011" i="13" s="1"/>
  <c r="K8010" i="13"/>
  <c r="J8010" i="13"/>
  <c r="J8009" i="13"/>
  <c r="K8009" i="13" s="1"/>
  <c r="K8008" i="13"/>
  <c r="J8008" i="13"/>
  <c r="J8007" i="13"/>
  <c r="K8007" i="13" s="1"/>
  <c r="J8006" i="13"/>
  <c r="K8006" i="13" s="1"/>
  <c r="J8005" i="13"/>
  <c r="K8005" i="13" s="1"/>
  <c r="J8004" i="13"/>
  <c r="K8004" i="13" s="1"/>
  <c r="K8003" i="13"/>
  <c r="J8003" i="13"/>
  <c r="L8002" i="13"/>
  <c r="J8002" i="13"/>
  <c r="K8002" i="13" s="1"/>
  <c r="J8001" i="13"/>
  <c r="K8001" i="13" s="1"/>
  <c r="J8000" i="13"/>
  <c r="K8000" i="13" s="1"/>
  <c r="K7999" i="13"/>
  <c r="J7999" i="13"/>
  <c r="J7998" i="13"/>
  <c r="K7998" i="13" s="1"/>
  <c r="J7997" i="13"/>
  <c r="K7997" i="13" s="1"/>
  <c r="K7996" i="13"/>
  <c r="J7996" i="13"/>
  <c r="J7995" i="13"/>
  <c r="K7995" i="13" s="1"/>
  <c r="K7994" i="13"/>
  <c r="J7994" i="13"/>
  <c r="J7993" i="13"/>
  <c r="K7993" i="13" s="1"/>
  <c r="J7992" i="13"/>
  <c r="K7992" i="13" s="1"/>
  <c r="J7991" i="13"/>
  <c r="K7991" i="13" s="1"/>
  <c r="K7990" i="13"/>
  <c r="J7990" i="13"/>
  <c r="J7989" i="13"/>
  <c r="K7989" i="13" s="1"/>
  <c r="J7988" i="13"/>
  <c r="K7988" i="13" s="1"/>
  <c r="K7987" i="13"/>
  <c r="J7987" i="13"/>
  <c r="J7986" i="13"/>
  <c r="K7986" i="13" s="1"/>
  <c r="J7985" i="13"/>
  <c r="K7985" i="13" s="1"/>
  <c r="J7984" i="13"/>
  <c r="K7984" i="13" s="1"/>
  <c r="J7983" i="13"/>
  <c r="K7983" i="13" s="1"/>
  <c r="J7982" i="13"/>
  <c r="K7982" i="13" s="1"/>
  <c r="J7981" i="13"/>
  <c r="K7981" i="13" s="1"/>
  <c r="K7980" i="13"/>
  <c r="J7980" i="13"/>
  <c r="J7979" i="13"/>
  <c r="K7979" i="13" s="1"/>
  <c r="K7978" i="13"/>
  <c r="J7978" i="13"/>
  <c r="J7977" i="13"/>
  <c r="K7977" i="13" s="1"/>
  <c r="K7976" i="13"/>
  <c r="J7976" i="13"/>
  <c r="J7975" i="13"/>
  <c r="K7975" i="13" s="1"/>
  <c r="J7974" i="13"/>
  <c r="K7974" i="13" s="1"/>
  <c r="J7973" i="13"/>
  <c r="K7973" i="13" s="1"/>
  <c r="J7972" i="13"/>
  <c r="K7972" i="13" s="1"/>
  <c r="K7971" i="13"/>
  <c r="J7971" i="13"/>
  <c r="J7970" i="13"/>
  <c r="K7970" i="13" s="1"/>
  <c r="J7969" i="13"/>
  <c r="K7969" i="13" s="1"/>
  <c r="J7968" i="13"/>
  <c r="K7968" i="13" s="1"/>
  <c r="K7967" i="13"/>
  <c r="J7967" i="13"/>
  <c r="J7966" i="13"/>
  <c r="K7966" i="13" s="1"/>
  <c r="J7965" i="13"/>
  <c r="K7965" i="13" s="1"/>
  <c r="K7964" i="13"/>
  <c r="J7964" i="13"/>
  <c r="J7963" i="13"/>
  <c r="K7963" i="13" s="1"/>
  <c r="M7962" i="13"/>
  <c r="L7963" i="13" s="1"/>
  <c r="L7962" i="13"/>
  <c r="K7962" i="13"/>
  <c r="J7962" i="13"/>
  <c r="J7961" i="13"/>
  <c r="K7961" i="13" s="1"/>
  <c r="J7960" i="13"/>
  <c r="K7960" i="13" s="1"/>
  <c r="J7959" i="13"/>
  <c r="K7959" i="13" s="1"/>
  <c r="K7958" i="13"/>
  <c r="J7958" i="13"/>
  <c r="J7957" i="13"/>
  <c r="K7957" i="13" s="1"/>
  <c r="J7956" i="13"/>
  <c r="K7956" i="13" s="1"/>
  <c r="K7955" i="13"/>
  <c r="J7955" i="13"/>
  <c r="J7954" i="13"/>
  <c r="K7954" i="13" s="1"/>
  <c r="J7953" i="13"/>
  <c r="K7953" i="13" s="1"/>
  <c r="J7952" i="13"/>
  <c r="K7952" i="13" s="1"/>
  <c r="J7951" i="13"/>
  <c r="K7951" i="13" s="1"/>
  <c r="J7950" i="13"/>
  <c r="K7950" i="13" s="1"/>
  <c r="J7949" i="13"/>
  <c r="K7949" i="13" s="1"/>
  <c r="K7948" i="13"/>
  <c r="J7948" i="13"/>
  <c r="J7947" i="13"/>
  <c r="K7947" i="13" s="1"/>
  <c r="K7946" i="13"/>
  <c r="J7946" i="13"/>
  <c r="J7945" i="13"/>
  <c r="K7945" i="13" s="1"/>
  <c r="K7944" i="13"/>
  <c r="J7944" i="13"/>
  <c r="J7943" i="13"/>
  <c r="K7943" i="13" s="1"/>
  <c r="J7942" i="13"/>
  <c r="K7942" i="13" s="1"/>
  <c r="J7941" i="13"/>
  <c r="K7941" i="13" s="1"/>
  <c r="J7940" i="13"/>
  <c r="K7940" i="13" s="1"/>
  <c r="K7939" i="13"/>
  <c r="J7939" i="13"/>
  <c r="J7938" i="13"/>
  <c r="K7938" i="13" s="1"/>
  <c r="J7937" i="13"/>
  <c r="K7937" i="13" s="1"/>
  <c r="J7936" i="13"/>
  <c r="K7936" i="13" s="1"/>
  <c r="K7935" i="13"/>
  <c r="J7935" i="13"/>
  <c r="J7934" i="13"/>
  <c r="K7934" i="13" s="1"/>
  <c r="J7933" i="13"/>
  <c r="K7933" i="13" s="1"/>
  <c r="K7932" i="13"/>
  <c r="J7932" i="13"/>
  <c r="J7931" i="13"/>
  <c r="K7931" i="13" s="1"/>
  <c r="K7930" i="13"/>
  <c r="J7930" i="13"/>
  <c r="J7929" i="13"/>
  <c r="K7929" i="13" s="1"/>
  <c r="J7928" i="13"/>
  <c r="K7928" i="13" s="1"/>
  <c r="J7927" i="13"/>
  <c r="K7927" i="13" s="1"/>
  <c r="K7926" i="13"/>
  <c r="J7926" i="13"/>
  <c r="J7925" i="13"/>
  <c r="K7925" i="13" s="1"/>
  <c r="J7924" i="13"/>
  <c r="K7924" i="13" s="1"/>
  <c r="K7923" i="13"/>
  <c r="J7923" i="13"/>
  <c r="L7922" i="13"/>
  <c r="J7922" i="13"/>
  <c r="K7922" i="13" s="1"/>
  <c r="J7921" i="13"/>
  <c r="K7921" i="13" s="1"/>
  <c r="J7920" i="13"/>
  <c r="K7920" i="13" s="1"/>
  <c r="J7919" i="13"/>
  <c r="K7919" i="13" s="1"/>
  <c r="J7918" i="13"/>
  <c r="K7918" i="13" s="1"/>
  <c r="J7917" i="13"/>
  <c r="K7917" i="13" s="1"/>
  <c r="K7916" i="13"/>
  <c r="J7916" i="13"/>
  <c r="J7915" i="13"/>
  <c r="K7915" i="13" s="1"/>
  <c r="K7914" i="13"/>
  <c r="J7914" i="13"/>
  <c r="J7913" i="13"/>
  <c r="K7913" i="13" s="1"/>
  <c r="K7912" i="13"/>
  <c r="J7912" i="13"/>
  <c r="J7911" i="13"/>
  <c r="K7911" i="13" s="1"/>
  <c r="J7910" i="13"/>
  <c r="K7910" i="13" s="1"/>
  <c r="J7909" i="13"/>
  <c r="K7909" i="13" s="1"/>
  <c r="J7908" i="13"/>
  <c r="K7908" i="13" s="1"/>
  <c r="K7907" i="13"/>
  <c r="J7907" i="13"/>
  <c r="J7906" i="13"/>
  <c r="K7906" i="13" s="1"/>
  <c r="J7905" i="13"/>
  <c r="K7905" i="13" s="1"/>
  <c r="J7904" i="13"/>
  <c r="K7904" i="13" s="1"/>
  <c r="K7903" i="13"/>
  <c r="J7903" i="13"/>
  <c r="J7902" i="13"/>
  <c r="K7902" i="13" s="1"/>
  <c r="J7901" i="13"/>
  <c r="K7901" i="13" s="1"/>
  <c r="K7900" i="13"/>
  <c r="J7900" i="13"/>
  <c r="J7899" i="13"/>
  <c r="K7899" i="13" s="1"/>
  <c r="K7898" i="13"/>
  <c r="J7898" i="13"/>
  <c r="J7897" i="13"/>
  <c r="K7897" i="13" s="1"/>
  <c r="J7896" i="13"/>
  <c r="K7896" i="13" s="1"/>
  <c r="J7895" i="13"/>
  <c r="K7895" i="13" s="1"/>
  <c r="K7894" i="13"/>
  <c r="J7894" i="13"/>
  <c r="J7893" i="13"/>
  <c r="K7893" i="13" s="1"/>
  <c r="J7892" i="13"/>
  <c r="K7892" i="13" s="1"/>
  <c r="K7891" i="13"/>
  <c r="J7891" i="13"/>
  <c r="J7890" i="13"/>
  <c r="K7890" i="13" s="1"/>
  <c r="J7889" i="13"/>
  <c r="K7889" i="13" s="1"/>
  <c r="J7888" i="13"/>
  <c r="K7888" i="13" s="1"/>
  <c r="J7887" i="13"/>
  <c r="K7887" i="13" s="1"/>
  <c r="J7886" i="13"/>
  <c r="K7886" i="13" s="1"/>
  <c r="J7885" i="13"/>
  <c r="K7885" i="13" s="1"/>
  <c r="K7884" i="13"/>
  <c r="J7884" i="13"/>
  <c r="J7883" i="13"/>
  <c r="K7883" i="13" s="1"/>
  <c r="L7882" i="13"/>
  <c r="M7882" i="13" s="1"/>
  <c r="L7883" i="13" s="1"/>
  <c r="M7883" i="13" s="1"/>
  <c r="L7884" i="13" s="1"/>
  <c r="M7884" i="13" s="1"/>
  <c r="L7885" i="13" s="1"/>
  <c r="M7885" i="13" s="1"/>
  <c r="L7886" i="13" s="1"/>
  <c r="M7886" i="13" s="1"/>
  <c r="L7887" i="13" s="1"/>
  <c r="M7887" i="13" s="1"/>
  <c r="L7888" i="13" s="1"/>
  <c r="M7888" i="13" s="1"/>
  <c r="L7889" i="13" s="1"/>
  <c r="M7889" i="13" s="1"/>
  <c r="L7890" i="13" s="1"/>
  <c r="M7890" i="13" s="1"/>
  <c r="L7891" i="13" s="1"/>
  <c r="M7891" i="13" s="1"/>
  <c r="L7892" i="13" s="1"/>
  <c r="M7892" i="13" s="1"/>
  <c r="L7893" i="13" s="1"/>
  <c r="M7893" i="13" s="1"/>
  <c r="L7894" i="13" s="1"/>
  <c r="M7894" i="13" s="1"/>
  <c r="L7895" i="13" s="1"/>
  <c r="M7895" i="13" s="1"/>
  <c r="L7896" i="13" s="1"/>
  <c r="M7896" i="13" s="1"/>
  <c r="L7897" i="13" s="1"/>
  <c r="M7897" i="13" s="1"/>
  <c r="L7898" i="13" s="1"/>
  <c r="M7898" i="13" s="1"/>
  <c r="L7899" i="13" s="1"/>
  <c r="M7899" i="13" s="1"/>
  <c r="L7900" i="13" s="1"/>
  <c r="M7900" i="13" s="1"/>
  <c r="L7901" i="13" s="1"/>
  <c r="M7901" i="13" s="1"/>
  <c r="L7902" i="13" s="1"/>
  <c r="M7902" i="13" s="1"/>
  <c r="L7903" i="13" s="1"/>
  <c r="M7903" i="13" s="1"/>
  <c r="L7904" i="13" s="1"/>
  <c r="M7904" i="13" s="1"/>
  <c r="L7905" i="13" s="1"/>
  <c r="M7905" i="13" s="1"/>
  <c r="L7906" i="13" s="1"/>
  <c r="M7906" i="13" s="1"/>
  <c r="L7907" i="13" s="1"/>
  <c r="M7907" i="13" s="1"/>
  <c r="L7908" i="13" s="1"/>
  <c r="M7908" i="13" s="1"/>
  <c r="L7909" i="13" s="1"/>
  <c r="M7909" i="13" s="1"/>
  <c r="L7910" i="13" s="1"/>
  <c r="M7910" i="13" s="1"/>
  <c r="L7911" i="13" s="1"/>
  <c r="M7911" i="13" s="1"/>
  <c r="L7912" i="13" s="1"/>
  <c r="M7912" i="13" s="1"/>
  <c r="L7913" i="13" s="1"/>
  <c r="M7913" i="13" s="1"/>
  <c r="L7914" i="13" s="1"/>
  <c r="M7914" i="13" s="1"/>
  <c r="L7915" i="13" s="1"/>
  <c r="M7915" i="13" s="1"/>
  <c r="L7916" i="13" s="1"/>
  <c r="M7916" i="13" s="1"/>
  <c r="L7917" i="13" s="1"/>
  <c r="M7917" i="13" s="1"/>
  <c r="L7918" i="13" s="1"/>
  <c r="M7918" i="13" s="1"/>
  <c r="L7919" i="13" s="1"/>
  <c r="M7919" i="13" s="1"/>
  <c r="L7920" i="13" s="1"/>
  <c r="M7920" i="13" s="1"/>
  <c r="L7921" i="13" s="1"/>
  <c r="M7921" i="13" s="1"/>
  <c r="K7882" i="13"/>
  <c r="J7882" i="13"/>
  <c r="J7881" i="13"/>
  <c r="K7881" i="13" s="1"/>
  <c r="K7880" i="13"/>
  <c r="J7880" i="13"/>
  <c r="J7879" i="13"/>
  <c r="K7879" i="13" s="1"/>
  <c r="J7878" i="13"/>
  <c r="K7878" i="13" s="1"/>
  <c r="J7877" i="13"/>
  <c r="K7877" i="13" s="1"/>
  <c r="J7876" i="13"/>
  <c r="K7876" i="13" s="1"/>
  <c r="K7875" i="13"/>
  <c r="J7875" i="13"/>
  <c r="J7874" i="13"/>
  <c r="K7874" i="13" s="1"/>
  <c r="K7873" i="13"/>
  <c r="J7873" i="13"/>
  <c r="J7872" i="13"/>
  <c r="K7872" i="13" s="1"/>
  <c r="K7871" i="13"/>
  <c r="J7871" i="13"/>
  <c r="J7870" i="13"/>
  <c r="K7870" i="13" s="1"/>
  <c r="K7869" i="13"/>
  <c r="J7869" i="13"/>
  <c r="J7868" i="13"/>
  <c r="K7868" i="13" s="1"/>
  <c r="K7867" i="13"/>
  <c r="J7867" i="13"/>
  <c r="J7866" i="13"/>
  <c r="K7866" i="13" s="1"/>
  <c r="K7865" i="13"/>
  <c r="J7865" i="13"/>
  <c r="J7864" i="13"/>
  <c r="K7864" i="13" s="1"/>
  <c r="K7863" i="13"/>
  <c r="J7863" i="13"/>
  <c r="J7862" i="13"/>
  <c r="K7862" i="13" s="1"/>
  <c r="K7861" i="13"/>
  <c r="J7861" i="13"/>
  <c r="J7860" i="13"/>
  <c r="K7860" i="13" s="1"/>
  <c r="K7859" i="13"/>
  <c r="J7859" i="13"/>
  <c r="J7858" i="13"/>
  <c r="K7858" i="13" s="1"/>
  <c r="K7857" i="13"/>
  <c r="J7857" i="13"/>
  <c r="J7856" i="13"/>
  <c r="K7856" i="13" s="1"/>
  <c r="K7855" i="13"/>
  <c r="J7855" i="13"/>
  <c r="J7854" i="13"/>
  <c r="K7854" i="13" s="1"/>
  <c r="K7853" i="13"/>
  <c r="J7853" i="13"/>
  <c r="J7852" i="13"/>
  <c r="K7852" i="13" s="1"/>
  <c r="K7851" i="13"/>
  <c r="J7851" i="13"/>
  <c r="J7850" i="13"/>
  <c r="K7850" i="13" s="1"/>
  <c r="K7849" i="13"/>
  <c r="J7849" i="13"/>
  <c r="J7848" i="13"/>
  <c r="K7848" i="13" s="1"/>
  <c r="K7847" i="13"/>
  <c r="J7847" i="13"/>
  <c r="J7846" i="13"/>
  <c r="K7846" i="13" s="1"/>
  <c r="K7845" i="13"/>
  <c r="J7845" i="13"/>
  <c r="J7844" i="13"/>
  <c r="K7844" i="13" s="1"/>
  <c r="M7843" i="13"/>
  <c r="L7844" i="13" s="1"/>
  <c r="M7844" i="13" s="1"/>
  <c r="L7845" i="13" s="1"/>
  <c r="M7845" i="13" s="1"/>
  <c r="L7846" i="13" s="1"/>
  <c r="M7846" i="13" s="1"/>
  <c r="L7847" i="13" s="1"/>
  <c r="M7847" i="13" s="1"/>
  <c r="L7848" i="13" s="1"/>
  <c r="M7848" i="13" s="1"/>
  <c r="L7849" i="13" s="1"/>
  <c r="M7849" i="13" s="1"/>
  <c r="L7850" i="13" s="1"/>
  <c r="M7850" i="13" s="1"/>
  <c r="L7851" i="13" s="1"/>
  <c r="M7851" i="13" s="1"/>
  <c r="L7852" i="13" s="1"/>
  <c r="M7852" i="13" s="1"/>
  <c r="L7853" i="13" s="1"/>
  <c r="M7853" i="13" s="1"/>
  <c r="L7854" i="13" s="1"/>
  <c r="M7854" i="13" s="1"/>
  <c r="L7855" i="13" s="1"/>
  <c r="M7855" i="13" s="1"/>
  <c r="L7856" i="13" s="1"/>
  <c r="M7856" i="13" s="1"/>
  <c r="L7857" i="13" s="1"/>
  <c r="M7857" i="13" s="1"/>
  <c r="L7858" i="13" s="1"/>
  <c r="M7858" i="13" s="1"/>
  <c r="L7859" i="13" s="1"/>
  <c r="M7859" i="13" s="1"/>
  <c r="L7860" i="13" s="1"/>
  <c r="M7860" i="13" s="1"/>
  <c r="L7861" i="13" s="1"/>
  <c r="M7861" i="13" s="1"/>
  <c r="L7862" i="13" s="1"/>
  <c r="M7862" i="13" s="1"/>
  <c r="L7863" i="13" s="1"/>
  <c r="M7863" i="13" s="1"/>
  <c r="L7864" i="13" s="1"/>
  <c r="M7864" i="13" s="1"/>
  <c r="L7865" i="13" s="1"/>
  <c r="M7865" i="13" s="1"/>
  <c r="L7866" i="13" s="1"/>
  <c r="M7866" i="13" s="1"/>
  <c r="L7867" i="13" s="1"/>
  <c r="M7867" i="13" s="1"/>
  <c r="L7868" i="13" s="1"/>
  <c r="M7868" i="13" s="1"/>
  <c r="L7869" i="13" s="1"/>
  <c r="M7869" i="13" s="1"/>
  <c r="L7870" i="13" s="1"/>
  <c r="M7870" i="13" s="1"/>
  <c r="L7871" i="13" s="1"/>
  <c r="M7871" i="13" s="1"/>
  <c r="L7872" i="13" s="1"/>
  <c r="M7872" i="13" s="1"/>
  <c r="L7873" i="13" s="1"/>
  <c r="M7873" i="13" s="1"/>
  <c r="L7874" i="13" s="1"/>
  <c r="M7874" i="13" s="1"/>
  <c r="L7875" i="13" s="1"/>
  <c r="M7875" i="13" s="1"/>
  <c r="L7876" i="13" s="1"/>
  <c r="M7876" i="13" s="1"/>
  <c r="L7877" i="13" s="1"/>
  <c r="M7877" i="13" s="1"/>
  <c r="L7878" i="13" s="1"/>
  <c r="M7878" i="13" s="1"/>
  <c r="L7879" i="13" s="1"/>
  <c r="M7879" i="13" s="1"/>
  <c r="L7880" i="13" s="1"/>
  <c r="M7880" i="13" s="1"/>
  <c r="L7881" i="13" s="1"/>
  <c r="M7881" i="13" s="1"/>
  <c r="L7843" i="13"/>
  <c r="K7843" i="13"/>
  <c r="J7843" i="13"/>
  <c r="L7842" i="13"/>
  <c r="M7842" i="13" s="1"/>
  <c r="J7842" i="13"/>
  <c r="K7842" i="13" s="1"/>
  <c r="J7841" i="13"/>
  <c r="K7841" i="13" s="1"/>
  <c r="J7840" i="13"/>
  <c r="K7840" i="13" s="1"/>
  <c r="K7839" i="13"/>
  <c r="J7839" i="13"/>
  <c r="J7838" i="13"/>
  <c r="K7838" i="13" s="1"/>
  <c r="K7837" i="13"/>
  <c r="J7837" i="13"/>
  <c r="J7836" i="13"/>
  <c r="K7836" i="13" s="1"/>
  <c r="K7835" i="13"/>
  <c r="J7835" i="13"/>
  <c r="J7834" i="13"/>
  <c r="K7834" i="13" s="1"/>
  <c r="J7833" i="13"/>
  <c r="K7833" i="13" s="1"/>
  <c r="J7832" i="13"/>
  <c r="K7832" i="13" s="1"/>
  <c r="J7831" i="13"/>
  <c r="K7831" i="13" s="1"/>
  <c r="J7830" i="13"/>
  <c r="K7830" i="13" s="1"/>
  <c r="K7829" i="13"/>
  <c r="J7829" i="13"/>
  <c r="J7828" i="13"/>
  <c r="K7828" i="13" s="1"/>
  <c r="K7827" i="13"/>
  <c r="J7827" i="13"/>
  <c r="J7826" i="13"/>
  <c r="K7826" i="13" s="1"/>
  <c r="K7825" i="13"/>
  <c r="J7825" i="13"/>
  <c r="J7824" i="13"/>
  <c r="K7824" i="13" s="1"/>
  <c r="J7823" i="13"/>
  <c r="K7823" i="13" s="1"/>
  <c r="J7822" i="13"/>
  <c r="K7822" i="13" s="1"/>
  <c r="K7821" i="13"/>
  <c r="J7821" i="13"/>
  <c r="J7820" i="13"/>
  <c r="K7820" i="13" s="1"/>
  <c r="J7819" i="13"/>
  <c r="K7819" i="13" s="1"/>
  <c r="J7818" i="13"/>
  <c r="K7818" i="13" s="1"/>
  <c r="K7817" i="13"/>
  <c r="J7817" i="13"/>
  <c r="J7816" i="13"/>
  <c r="K7816" i="13" s="1"/>
  <c r="J7815" i="13"/>
  <c r="K7815" i="13" s="1"/>
  <c r="J7814" i="13"/>
  <c r="K7814" i="13" s="1"/>
  <c r="K7813" i="13"/>
  <c r="J7813" i="13"/>
  <c r="J7812" i="13"/>
  <c r="K7812" i="13" s="1"/>
  <c r="K7811" i="13"/>
  <c r="J7811" i="13"/>
  <c r="J7810" i="13"/>
  <c r="K7810" i="13" s="1"/>
  <c r="J7809" i="13"/>
  <c r="K7809" i="13" s="1"/>
  <c r="J7808" i="13"/>
  <c r="K7808" i="13" s="1"/>
  <c r="K7807" i="13"/>
  <c r="J7807" i="13"/>
  <c r="J7806" i="13"/>
  <c r="K7806" i="13" s="1"/>
  <c r="K7805" i="13"/>
  <c r="J7805" i="13"/>
  <c r="J7804" i="13"/>
  <c r="K7804" i="13" s="1"/>
  <c r="K7803" i="13"/>
  <c r="J7803" i="13"/>
  <c r="L7802" i="13"/>
  <c r="J7802" i="13"/>
  <c r="K7802" i="13" s="1"/>
  <c r="J7801" i="13"/>
  <c r="K7801" i="13" s="1"/>
  <c r="J7800" i="13"/>
  <c r="K7800" i="13" s="1"/>
  <c r="J7799" i="13"/>
  <c r="K7799" i="13" s="1"/>
  <c r="J7798" i="13"/>
  <c r="K7798" i="13" s="1"/>
  <c r="K7797" i="13"/>
  <c r="J7797" i="13"/>
  <c r="J7796" i="13"/>
  <c r="K7796" i="13" s="1"/>
  <c r="K7795" i="13"/>
  <c r="J7795" i="13"/>
  <c r="J7794" i="13"/>
  <c r="K7794" i="13" s="1"/>
  <c r="K7793" i="13"/>
  <c r="J7793" i="13"/>
  <c r="J7792" i="13"/>
  <c r="K7792" i="13" s="1"/>
  <c r="J7791" i="13"/>
  <c r="K7791" i="13" s="1"/>
  <c r="J7790" i="13"/>
  <c r="K7790" i="13" s="1"/>
  <c r="K7789" i="13"/>
  <c r="J7789" i="13"/>
  <c r="J7788" i="13"/>
  <c r="K7788" i="13" s="1"/>
  <c r="J7787" i="13"/>
  <c r="K7787" i="13" s="1"/>
  <c r="J7786" i="13"/>
  <c r="K7786" i="13" s="1"/>
  <c r="K7785" i="13"/>
  <c r="J7785" i="13"/>
  <c r="J7784" i="13"/>
  <c r="K7784" i="13" s="1"/>
  <c r="J7783" i="13"/>
  <c r="K7783" i="13" s="1"/>
  <c r="J7782" i="13"/>
  <c r="K7782" i="13" s="1"/>
  <c r="K7781" i="13"/>
  <c r="J7781" i="13"/>
  <c r="J7780" i="13"/>
  <c r="K7780" i="13" s="1"/>
  <c r="K7779" i="13"/>
  <c r="J7779" i="13"/>
  <c r="J7778" i="13"/>
  <c r="K7778" i="13" s="1"/>
  <c r="J7777" i="13"/>
  <c r="K7777" i="13" s="1"/>
  <c r="J7776" i="13"/>
  <c r="K7776" i="13" s="1"/>
  <c r="K7775" i="13"/>
  <c r="J7775" i="13"/>
  <c r="J7774" i="13"/>
  <c r="K7774" i="13" s="1"/>
  <c r="K7773" i="13"/>
  <c r="J7773" i="13"/>
  <c r="J7772" i="13"/>
  <c r="K7772" i="13" s="1"/>
  <c r="K7771" i="13"/>
  <c r="J7771" i="13"/>
  <c r="J7770" i="13"/>
  <c r="K7770" i="13" s="1"/>
  <c r="J7769" i="13"/>
  <c r="K7769" i="13" s="1"/>
  <c r="J7768" i="13"/>
  <c r="K7768" i="13" s="1"/>
  <c r="J7767" i="13"/>
  <c r="K7767" i="13" s="1"/>
  <c r="J7766" i="13"/>
  <c r="K7766" i="13" s="1"/>
  <c r="K7765" i="13"/>
  <c r="J7765" i="13"/>
  <c r="J7764" i="13"/>
  <c r="K7764" i="13" s="1"/>
  <c r="K7763" i="13"/>
  <c r="J7763" i="13"/>
  <c r="L7762" i="13"/>
  <c r="M7762" i="13" s="1"/>
  <c r="L7763" i="13" s="1"/>
  <c r="M7763" i="13" s="1"/>
  <c r="L7764" i="13" s="1"/>
  <c r="M7764" i="13" s="1"/>
  <c r="L7765" i="13" s="1"/>
  <c r="M7765" i="13" s="1"/>
  <c r="L7766" i="13" s="1"/>
  <c r="M7766" i="13" s="1"/>
  <c r="L7767" i="13" s="1"/>
  <c r="M7767" i="13" s="1"/>
  <c r="L7768" i="13" s="1"/>
  <c r="M7768" i="13" s="1"/>
  <c r="L7769" i="13" s="1"/>
  <c r="M7769" i="13" s="1"/>
  <c r="L7770" i="13" s="1"/>
  <c r="M7770" i="13" s="1"/>
  <c r="L7771" i="13" s="1"/>
  <c r="M7771" i="13" s="1"/>
  <c r="L7772" i="13" s="1"/>
  <c r="M7772" i="13" s="1"/>
  <c r="L7773" i="13" s="1"/>
  <c r="J7762" i="13"/>
  <c r="K7762" i="13" s="1"/>
  <c r="K7761" i="13"/>
  <c r="J7761" i="13"/>
  <c r="J7760" i="13"/>
  <c r="K7760" i="13" s="1"/>
  <c r="J7759" i="13"/>
  <c r="K7759" i="13" s="1"/>
  <c r="J7758" i="13"/>
  <c r="K7758" i="13" s="1"/>
  <c r="K7757" i="13"/>
  <c r="J7757" i="13"/>
  <c r="J7756" i="13"/>
  <c r="K7756" i="13" s="1"/>
  <c r="K7755" i="13"/>
  <c r="J7755" i="13"/>
  <c r="J7754" i="13"/>
  <c r="K7754" i="13" s="1"/>
  <c r="J7753" i="13"/>
  <c r="K7753" i="13" s="1"/>
  <c r="J7752" i="13"/>
  <c r="K7752" i="13" s="1"/>
  <c r="K7751" i="13"/>
  <c r="J7751" i="13"/>
  <c r="J7750" i="13"/>
  <c r="K7750" i="13" s="1"/>
  <c r="K7749" i="13"/>
  <c r="J7749" i="13"/>
  <c r="J7748" i="13"/>
  <c r="K7748" i="13" s="1"/>
  <c r="K7747" i="13"/>
  <c r="J7747" i="13"/>
  <c r="J7746" i="13"/>
  <c r="K7746" i="13" s="1"/>
  <c r="K7745" i="13"/>
  <c r="J7745" i="13"/>
  <c r="J7744" i="13"/>
  <c r="K7744" i="13" s="1"/>
  <c r="J7743" i="13"/>
  <c r="K7743" i="13" s="1"/>
  <c r="J7742" i="13"/>
  <c r="K7742" i="13" s="1"/>
  <c r="K7741" i="13"/>
  <c r="J7741" i="13"/>
  <c r="J7740" i="13"/>
  <c r="K7740" i="13" s="1"/>
  <c r="J7739" i="13"/>
  <c r="K7739" i="13" s="1"/>
  <c r="J7738" i="13"/>
  <c r="K7738" i="13" s="1"/>
  <c r="J7737" i="13"/>
  <c r="K7737" i="13" s="1"/>
  <c r="J7736" i="13"/>
  <c r="K7736" i="13" s="1"/>
  <c r="J7735" i="13"/>
  <c r="K7735" i="13" s="1"/>
  <c r="J7734" i="13"/>
  <c r="K7734" i="13" s="1"/>
  <c r="J7733" i="13"/>
  <c r="K7733" i="13" s="1"/>
  <c r="J7732" i="13"/>
  <c r="K7732" i="13" s="1"/>
  <c r="K7731" i="13"/>
  <c r="J7731" i="13"/>
  <c r="J7730" i="13"/>
  <c r="K7730" i="13" s="1"/>
  <c r="J7729" i="13"/>
  <c r="K7729" i="13" s="1"/>
  <c r="J7728" i="13"/>
  <c r="K7728" i="13" s="1"/>
  <c r="K7727" i="13"/>
  <c r="J7727" i="13"/>
  <c r="J7726" i="13"/>
  <c r="K7726" i="13" s="1"/>
  <c r="K7725" i="13"/>
  <c r="J7725" i="13"/>
  <c r="J7724" i="13"/>
  <c r="K7724" i="13" s="1"/>
  <c r="J7723" i="13"/>
  <c r="K7723" i="13" s="1"/>
  <c r="L7722" i="13"/>
  <c r="M7722" i="13" s="1"/>
  <c r="L7723" i="13" s="1"/>
  <c r="M7723" i="13" s="1"/>
  <c r="L7724" i="13" s="1"/>
  <c r="M7724" i="13" s="1"/>
  <c r="L7725" i="13" s="1"/>
  <c r="M7725" i="13" s="1"/>
  <c r="L7726" i="13" s="1"/>
  <c r="M7726" i="13" s="1"/>
  <c r="L7727" i="13" s="1"/>
  <c r="M7727" i="13" s="1"/>
  <c r="L7728" i="13" s="1"/>
  <c r="M7728" i="13" s="1"/>
  <c r="L7729" i="13" s="1"/>
  <c r="J7722" i="13"/>
  <c r="K7722" i="13" s="1"/>
  <c r="K7721" i="13"/>
  <c r="J7721" i="13"/>
  <c r="J7720" i="13"/>
  <c r="K7720" i="13" s="1"/>
  <c r="K7719" i="13"/>
  <c r="J7719" i="13"/>
  <c r="J7718" i="13"/>
  <c r="K7718" i="13" s="1"/>
  <c r="J7717" i="13"/>
  <c r="K7717" i="13" s="1"/>
  <c r="J7716" i="13"/>
  <c r="K7716" i="13" s="1"/>
  <c r="K7715" i="13"/>
  <c r="J7715" i="13"/>
  <c r="J7714" i="13"/>
  <c r="K7714" i="13" s="1"/>
  <c r="K7713" i="13"/>
  <c r="J7713" i="13"/>
  <c r="J7712" i="13"/>
  <c r="K7712" i="13" s="1"/>
  <c r="J7711" i="13"/>
  <c r="K7711" i="13" s="1"/>
  <c r="J7710" i="13"/>
  <c r="K7710" i="13" s="1"/>
  <c r="K7709" i="13"/>
  <c r="J7709" i="13"/>
  <c r="J7708" i="13"/>
  <c r="K7708" i="13" s="1"/>
  <c r="K7707" i="13"/>
  <c r="J7707" i="13"/>
  <c r="J7706" i="13"/>
  <c r="K7706" i="13" s="1"/>
  <c r="J7705" i="13"/>
  <c r="K7705" i="13" s="1"/>
  <c r="J7704" i="13"/>
  <c r="K7704" i="13" s="1"/>
  <c r="J7703" i="13"/>
  <c r="K7703" i="13" s="1"/>
  <c r="J7702" i="13"/>
  <c r="K7702" i="13" s="1"/>
  <c r="K7701" i="13"/>
  <c r="J7701" i="13"/>
  <c r="J7700" i="13"/>
  <c r="K7700" i="13" s="1"/>
  <c r="K7699" i="13"/>
  <c r="J7699" i="13"/>
  <c r="J7698" i="13"/>
  <c r="K7698" i="13" s="1"/>
  <c r="J7697" i="13"/>
  <c r="K7697" i="13" s="1"/>
  <c r="J7696" i="13"/>
  <c r="K7696" i="13" s="1"/>
  <c r="J7695" i="13"/>
  <c r="K7695" i="13" s="1"/>
  <c r="J7694" i="13"/>
  <c r="K7694" i="13" s="1"/>
  <c r="K7693" i="13"/>
  <c r="J7693" i="13"/>
  <c r="J7692" i="13"/>
  <c r="K7692" i="13" s="1"/>
  <c r="K7691" i="13"/>
  <c r="J7691" i="13"/>
  <c r="J7690" i="13"/>
  <c r="K7690" i="13" s="1"/>
  <c r="J7689" i="13"/>
  <c r="K7689" i="13" s="1"/>
  <c r="J7688" i="13"/>
  <c r="K7688" i="13" s="1"/>
  <c r="K7687" i="13"/>
  <c r="J7687" i="13"/>
  <c r="J7686" i="13"/>
  <c r="K7686" i="13" s="1"/>
  <c r="K7685" i="13"/>
  <c r="J7685" i="13"/>
  <c r="J7684" i="13"/>
  <c r="K7684" i="13" s="1"/>
  <c r="K7683" i="13"/>
  <c r="J7683" i="13"/>
  <c r="L7682" i="13"/>
  <c r="J7682" i="13"/>
  <c r="K7682" i="13" s="1"/>
  <c r="K7681" i="13"/>
  <c r="J7681" i="13"/>
  <c r="J7680" i="13"/>
  <c r="K7680" i="13" s="1"/>
  <c r="J7679" i="13"/>
  <c r="K7679" i="13" s="1"/>
  <c r="J7678" i="13"/>
  <c r="K7678" i="13" s="1"/>
  <c r="K7677" i="13"/>
  <c r="J7677" i="13"/>
  <c r="J7676" i="13"/>
  <c r="K7676" i="13" s="1"/>
  <c r="J7675" i="13"/>
  <c r="K7675" i="13" s="1"/>
  <c r="J7674" i="13"/>
  <c r="K7674" i="13" s="1"/>
  <c r="J7673" i="13"/>
  <c r="K7673" i="13" s="1"/>
  <c r="J7672" i="13"/>
  <c r="K7672" i="13" s="1"/>
  <c r="J7671" i="13"/>
  <c r="K7671" i="13" s="1"/>
  <c r="J7670" i="13"/>
  <c r="K7670" i="13" s="1"/>
  <c r="J7669" i="13"/>
  <c r="K7669" i="13" s="1"/>
  <c r="J7668" i="13"/>
  <c r="K7668" i="13" s="1"/>
  <c r="K7667" i="13"/>
  <c r="J7667" i="13"/>
  <c r="J7666" i="13"/>
  <c r="K7666" i="13" s="1"/>
  <c r="J7665" i="13"/>
  <c r="K7665" i="13" s="1"/>
  <c r="J7664" i="13"/>
  <c r="K7664" i="13" s="1"/>
  <c r="K7663" i="13"/>
  <c r="J7663" i="13"/>
  <c r="J7662" i="13"/>
  <c r="K7662" i="13" s="1"/>
  <c r="K7661" i="13"/>
  <c r="J7661" i="13"/>
  <c r="J7660" i="13"/>
  <c r="K7660" i="13" s="1"/>
  <c r="J7659" i="13"/>
  <c r="K7659" i="13" s="1"/>
  <c r="J7658" i="13"/>
  <c r="K7658" i="13" s="1"/>
  <c r="K7657" i="13"/>
  <c r="J7657" i="13"/>
  <c r="J7656" i="13"/>
  <c r="K7656" i="13" s="1"/>
  <c r="K7655" i="13"/>
  <c r="J7655" i="13"/>
  <c r="J7654" i="13"/>
  <c r="K7654" i="13" s="1"/>
  <c r="J7653" i="13"/>
  <c r="K7653" i="13" s="1"/>
  <c r="J7652" i="13"/>
  <c r="K7652" i="13" s="1"/>
  <c r="K7651" i="13"/>
  <c r="J7651" i="13"/>
  <c r="J7650" i="13"/>
  <c r="K7650" i="13" s="1"/>
  <c r="K7649" i="13"/>
  <c r="J7649" i="13"/>
  <c r="J7648" i="13"/>
  <c r="K7648" i="13" s="1"/>
  <c r="J7647" i="13"/>
  <c r="K7647" i="13" s="1"/>
  <c r="J7646" i="13"/>
  <c r="K7646" i="13" s="1"/>
  <c r="K7645" i="13"/>
  <c r="J7645" i="13"/>
  <c r="L7644" i="13"/>
  <c r="M7644" i="13" s="1"/>
  <c r="L7645" i="13" s="1"/>
  <c r="M7645" i="13" s="1"/>
  <c r="L7646" i="13" s="1"/>
  <c r="M7646" i="13" s="1"/>
  <c r="L7647" i="13" s="1"/>
  <c r="J7644" i="13"/>
  <c r="K7644" i="13" s="1"/>
  <c r="M7643" i="13"/>
  <c r="L7643" i="13"/>
  <c r="K7643" i="13"/>
  <c r="J7643" i="13"/>
  <c r="L7642" i="13"/>
  <c r="M7642" i="13" s="1"/>
  <c r="J7642" i="13"/>
  <c r="K7642" i="13" s="1"/>
  <c r="K7641" i="13"/>
  <c r="J7641" i="13"/>
  <c r="J7640" i="13"/>
  <c r="K7640" i="13" s="1"/>
  <c r="K7639" i="13"/>
  <c r="J7639" i="13"/>
  <c r="J7638" i="13"/>
  <c r="K7638" i="13" s="1"/>
  <c r="K7637" i="13"/>
  <c r="J7637" i="13"/>
  <c r="J7636" i="13"/>
  <c r="K7636" i="13" s="1"/>
  <c r="J7635" i="13"/>
  <c r="K7635" i="13" s="1"/>
  <c r="J7634" i="13"/>
  <c r="K7634" i="13" s="1"/>
  <c r="K7633" i="13"/>
  <c r="J7633" i="13"/>
  <c r="J7632" i="13"/>
  <c r="K7632" i="13" s="1"/>
  <c r="J7631" i="13"/>
  <c r="K7631" i="13" s="1"/>
  <c r="J7630" i="13"/>
  <c r="K7630" i="13" s="1"/>
  <c r="K7629" i="13"/>
  <c r="J7629" i="13"/>
  <c r="J7628" i="13"/>
  <c r="K7628" i="13" s="1"/>
  <c r="K7627" i="13"/>
  <c r="J7627" i="13"/>
  <c r="J7626" i="13"/>
  <c r="K7626" i="13" s="1"/>
  <c r="K7625" i="13"/>
  <c r="J7625" i="13"/>
  <c r="J7624" i="13"/>
  <c r="K7624" i="13" s="1"/>
  <c r="K7623" i="13"/>
  <c r="J7623" i="13"/>
  <c r="J7622" i="13"/>
  <c r="K7622" i="13" s="1"/>
  <c r="K7621" i="13"/>
  <c r="J7621" i="13"/>
  <c r="J7620" i="13"/>
  <c r="K7620" i="13" s="1"/>
  <c r="J7619" i="13"/>
  <c r="K7619" i="13" s="1"/>
  <c r="J7618" i="13"/>
  <c r="K7618" i="13" s="1"/>
  <c r="K7617" i="13"/>
  <c r="J7617" i="13"/>
  <c r="J7616" i="13"/>
  <c r="K7616" i="13" s="1"/>
  <c r="J7615" i="13"/>
  <c r="K7615" i="13" s="1"/>
  <c r="J7614" i="13"/>
  <c r="K7614" i="13" s="1"/>
  <c r="K7613" i="13"/>
  <c r="J7613" i="13"/>
  <c r="J7612" i="13"/>
  <c r="K7612" i="13" s="1"/>
  <c r="K7611" i="13"/>
  <c r="J7611" i="13"/>
  <c r="J7610" i="13"/>
  <c r="K7610" i="13" s="1"/>
  <c r="K7609" i="13"/>
  <c r="J7609" i="13"/>
  <c r="J7608" i="13"/>
  <c r="K7608" i="13" s="1"/>
  <c r="K7607" i="13"/>
  <c r="J7607" i="13"/>
  <c r="L7606" i="13"/>
  <c r="M7606" i="13" s="1"/>
  <c r="L7607" i="13" s="1"/>
  <c r="M7607" i="13" s="1"/>
  <c r="L7608" i="13" s="1"/>
  <c r="M7608" i="13" s="1"/>
  <c r="L7609" i="13" s="1"/>
  <c r="M7609" i="13" s="1"/>
  <c r="L7610" i="13" s="1"/>
  <c r="M7610" i="13" s="1"/>
  <c r="L7611" i="13" s="1"/>
  <c r="M7611" i="13" s="1"/>
  <c r="L7612" i="13" s="1"/>
  <c r="M7612" i="13" s="1"/>
  <c r="L7613" i="13" s="1"/>
  <c r="M7613" i="13" s="1"/>
  <c r="L7614" i="13" s="1"/>
  <c r="M7614" i="13" s="1"/>
  <c r="L7615" i="13" s="1"/>
  <c r="M7615" i="13" s="1"/>
  <c r="L7616" i="13" s="1"/>
  <c r="M7616" i="13" s="1"/>
  <c r="L7617" i="13" s="1"/>
  <c r="M7617" i="13" s="1"/>
  <c r="L7618" i="13" s="1"/>
  <c r="M7618" i="13" s="1"/>
  <c r="L7619" i="13" s="1"/>
  <c r="M7619" i="13" s="1"/>
  <c r="L7620" i="13" s="1"/>
  <c r="M7620" i="13" s="1"/>
  <c r="L7621" i="13" s="1"/>
  <c r="M7621" i="13" s="1"/>
  <c r="L7622" i="13" s="1"/>
  <c r="M7622" i="13" s="1"/>
  <c r="L7623" i="13" s="1"/>
  <c r="M7623" i="13" s="1"/>
  <c r="L7624" i="13" s="1"/>
  <c r="M7624" i="13" s="1"/>
  <c r="L7625" i="13" s="1"/>
  <c r="M7625" i="13" s="1"/>
  <c r="L7626" i="13" s="1"/>
  <c r="M7626" i="13" s="1"/>
  <c r="L7627" i="13" s="1"/>
  <c r="M7627" i="13" s="1"/>
  <c r="L7628" i="13" s="1"/>
  <c r="M7628" i="13" s="1"/>
  <c r="L7629" i="13" s="1"/>
  <c r="M7629" i="13" s="1"/>
  <c r="L7630" i="13" s="1"/>
  <c r="M7630" i="13" s="1"/>
  <c r="L7631" i="13" s="1"/>
  <c r="M7631" i="13" s="1"/>
  <c r="L7632" i="13" s="1"/>
  <c r="M7632" i="13" s="1"/>
  <c r="L7633" i="13" s="1"/>
  <c r="M7633" i="13" s="1"/>
  <c r="L7634" i="13" s="1"/>
  <c r="M7634" i="13" s="1"/>
  <c r="L7635" i="13" s="1"/>
  <c r="M7635" i="13" s="1"/>
  <c r="L7636" i="13" s="1"/>
  <c r="M7636" i="13" s="1"/>
  <c r="L7637" i="13" s="1"/>
  <c r="M7637" i="13" s="1"/>
  <c r="L7638" i="13" s="1"/>
  <c r="M7638" i="13" s="1"/>
  <c r="L7639" i="13" s="1"/>
  <c r="M7639" i="13" s="1"/>
  <c r="L7640" i="13" s="1"/>
  <c r="M7640" i="13" s="1"/>
  <c r="L7641" i="13" s="1"/>
  <c r="M7641" i="13" s="1"/>
  <c r="J7606" i="13"/>
  <c r="K7606" i="13" s="1"/>
  <c r="K7605" i="13"/>
  <c r="J7605" i="13"/>
  <c r="J7604" i="13"/>
  <c r="K7604" i="13" s="1"/>
  <c r="L7603" i="13"/>
  <c r="J7603" i="13"/>
  <c r="K7603" i="13" s="1"/>
  <c r="M7603" i="13" s="1"/>
  <c r="L7604" i="13" s="1"/>
  <c r="M7604" i="13" s="1"/>
  <c r="L7605" i="13" s="1"/>
  <c r="M7605" i="13" s="1"/>
  <c r="L7602" i="13"/>
  <c r="M7602" i="13" s="1"/>
  <c r="J7602" i="13"/>
  <c r="K7602" i="13" s="1"/>
  <c r="K7601" i="13"/>
  <c r="J7601" i="13"/>
  <c r="J7600" i="13"/>
  <c r="K7600" i="13" s="1"/>
  <c r="J7599" i="13"/>
  <c r="K7599" i="13" s="1"/>
  <c r="J7598" i="13"/>
  <c r="K7598" i="13" s="1"/>
  <c r="K7597" i="13"/>
  <c r="J7597" i="13"/>
  <c r="J7596" i="13"/>
  <c r="K7596" i="13" s="1"/>
  <c r="K7595" i="13"/>
  <c r="J7595" i="13"/>
  <c r="J7594" i="13"/>
  <c r="K7594" i="13" s="1"/>
  <c r="K7593" i="13"/>
  <c r="J7593" i="13"/>
  <c r="J7592" i="13"/>
  <c r="K7592" i="13" s="1"/>
  <c r="K7591" i="13"/>
  <c r="J7591" i="13"/>
  <c r="J7590" i="13"/>
  <c r="K7590" i="13" s="1"/>
  <c r="K7589" i="13"/>
  <c r="J7589" i="13"/>
  <c r="J7588" i="13"/>
  <c r="K7588" i="13" s="1"/>
  <c r="J7587" i="13"/>
  <c r="K7587" i="13" s="1"/>
  <c r="J7586" i="13"/>
  <c r="K7586" i="13" s="1"/>
  <c r="K7585" i="13"/>
  <c r="J7585" i="13"/>
  <c r="J7584" i="13"/>
  <c r="K7584" i="13" s="1"/>
  <c r="J7583" i="13"/>
  <c r="K7583" i="13" s="1"/>
  <c r="J7582" i="13"/>
  <c r="K7582" i="13" s="1"/>
  <c r="K7581" i="13"/>
  <c r="J7581" i="13"/>
  <c r="J7580" i="13"/>
  <c r="K7580" i="13" s="1"/>
  <c r="K7579" i="13"/>
  <c r="J7579" i="13"/>
  <c r="J7578" i="13"/>
  <c r="K7578" i="13" s="1"/>
  <c r="K7577" i="13"/>
  <c r="J7577" i="13"/>
  <c r="J7576" i="13"/>
  <c r="K7576" i="13" s="1"/>
  <c r="K7575" i="13"/>
  <c r="J7575" i="13"/>
  <c r="J7574" i="13"/>
  <c r="K7574" i="13" s="1"/>
  <c r="K7573" i="13"/>
  <c r="J7573" i="13"/>
  <c r="J7572" i="13"/>
  <c r="K7572" i="13" s="1"/>
  <c r="J7571" i="13"/>
  <c r="K7571" i="13" s="1"/>
  <c r="J7570" i="13"/>
  <c r="K7570" i="13" s="1"/>
  <c r="K7569" i="13"/>
  <c r="J7569" i="13"/>
  <c r="J7568" i="13"/>
  <c r="K7568" i="13" s="1"/>
  <c r="J7567" i="13"/>
  <c r="K7567" i="13" s="1"/>
  <c r="J7566" i="13"/>
  <c r="K7566" i="13" s="1"/>
  <c r="K7565" i="13"/>
  <c r="J7565" i="13"/>
  <c r="L7564" i="13"/>
  <c r="M7564" i="13" s="1"/>
  <c r="L7565" i="13" s="1"/>
  <c r="M7565" i="13" s="1"/>
  <c r="L7566" i="13" s="1"/>
  <c r="M7566" i="13" s="1"/>
  <c r="L7567" i="13" s="1"/>
  <c r="M7567" i="13" s="1"/>
  <c r="L7568" i="13" s="1"/>
  <c r="M7568" i="13" s="1"/>
  <c r="L7569" i="13" s="1"/>
  <c r="M7569" i="13" s="1"/>
  <c r="L7570" i="13" s="1"/>
  <c r="M7570" i="13" s="1"/>
  <c r="L7571" i="13" s="1"/>
  <c r="M7571" i="13" s="1"/>
  <c r="L7572" i="13" s="1"/>
  <c r="M7572" i="13" s="1"/>
  <c r="L7573" i="13" s="1"/>
  <c r="M7573" i="13" s="1"/>
  <c r="L7574" i="13" s="1"/>
  <c r="M7574" i="13" s="1"/>
  <c r="L7575" i="13" s="1"/>
  <c r="M7575" i="13" s="1"/>
  <c r="L7576" i="13" s="1"/>
  <c r="M7576" i="13" s="1"/>
  <c r="L7577" i="13" s="1"/>
  <c r="M7577" i="13" s="1"/>
  <c r="L7578" i="13" s="1"/>
  <c r="M7578" i="13" s="1"/>
  <c r="L7579" i="13" s="1"/>
  <c r="M7579" i="13" s="1"/>
  <c r="L7580" i="13" s="1"/>
  <c r="M7580" i="13" s="1"/>
  <c r="L7581" i="13" s="1"/>
  <c r="M7581" i="13" s="1"/>
  <c r="L7582" i="13" s="1"/>
  <c r="M7582" i="13" s="1"/>
  <c r="L7583" i="13" s="1"/>
  <c r="M7583" i="13" s="1"/>
  <c r="L7584" i="13" s="1"/>
  <c r="M7584" i="13" s="1"/>
  <c r="L7585" i="13" s="1"/>
  <c r="M7585" i="13" s="1"/>
  <c r="L7586" i="13" s="1"/>
  <c r="M7586" i="13" s="1"/>
  <c r="L7587" i="13" s="1"/>
  <c r="M7587" i="13" s="1"/>
  <c r="L7588" i="13" s="1"/>
  <c r="M7588" i="13" s="1"/>
  <c r="L7589" i="13" s="1"/>
  <c r="M7589" i="13" s="1"/>
  <c r="L7590" i="13" s="1"/>
  <c r="M7590" i="13" s="1"/>
  <c r="L7591" i="13" s="1"/>
  <c r="M7591" i="13" s="1"/>
  <c r="L7592" i="13" s="1"/>
  <c r="M7592" i="13" s="1"/>
  <c r="L7593" i="13" s="1"/>
  <c r="M7593" i="13" s="1"/>
  <c r="L7594" i="13" s="1"/>
  <c r="M7594" i="13" s="1"/>
  <c r="L7595" i="13" s="1"/>
  <c r="M7595" i="13" s="1"/>
  <c r="L7596" i="13" s="1"/>
  <c r="M7596" i="13" s="1"/>
  <c r="L7597" i="13" s="1"/>
  <c r="M7597" i="13" s="1"/>
  <c r="L7598" i="13" s="1"/>
  <c r="M7598" i="13" s="1"/>
  <c r="L7599" i="13" s="1"/>
  <c r="M7599" i="13" s="1"/>
  <c r="L7600" i="13" s="1"/>
  <c r="M7600" i="13" s="1"/>
  <c r="L7601" i="13" s="1"/>
  <c r="M7601" i="13" s="1"/>
  <c r="J7564" i="13"/>
  <c r="K7564" i="13" s="1"/>
  <c r="M7563" i="13"/>
  <c r="L7563" i="13"/>
  <c r="K7563" i="13"/>
  <c r="J7563" i="13"/>
  <c r="L7562" i="13"/>
  <c r="M7562" i="13" s="1"/>
  <c r="J7562" i="13"/>
  <c r="K7562" i="13" s="1"/>
  <c r="K7561" i="13"/>
  <c r="J7561" i="13"/>
  <c r="J7560" i="13"/>
  <c r="K7560" i="13" s="1"/>
  <c r="K7559" i="13"/>
  <c r="J7559" i="13"/>
  <c r="J7558" i="13"/>
  <c r="K7558" i="13" s="1"/>
  <c r="K7557" i="13"/>
  <c r="J7557" i="13"/>
  <c r="J7556" i="13"/>
  <c r="K7556" i="13" s="1"/>
  <c r="J7555" i="13"/>
  <c r="K7555" i="13" s="1"/>
  <c r="J7554" i="13"/>
  <c r="K7554" i="13" s="1"/>
  <c r="K7553" i="13"/>
  <c r="J7553" i="13"/>
  <c r="J7552" i="13"/>
  <c r="K7552" i="13" s="1"/>
  <c r="J7551" i="13"/>
  <c r="K7551" i="13" s="1"/>
  <c r="J7550" i="13"/>
  <c r="K7550" i="13" s="1"/>
  <c r="K7549" i="13"/>
  <c r="J7549" i="13"/>
  <c r="J7548" i="13"/>
  <c r="K7548" i="13" s="1"/>
  <c r="K7547" i="13"/>
  <c r="J7547" i="13"/>
  <c r="J7546" i="13"/>
  <c r="K7546" i="13" s="1"/>
  <c r="K7545" i="13"/>
  <c r="J7545" i="13"/>
  <c r="J7544" i="13"/>
  <c r="K7544" i="13" s="1"/>
  <c r="K7543" i="13"/>
  <c r="J7543" i="13"/>
  <c r="J7542" i="13"/>
  <c r="K7542" i="13" s="1"/>
  <c r="K7541" i="13"/>
  <c r="J7541" i="13"/>
  <c r="J7540" i="13"/>
  <c r="K7540" i="13" s="1"/>
  <c r="J7539" i="13"/>
  <c r="K7539" i="13" s="1"/>
  <c r="J7538" i="13"/>
  <c r="K7538" i="13" s="1"/>
  <c r="M7537" i="13"/>
  <c r="L7538" i="13" s="1"/>
  <c r="M7538" i="13" s="1"/>
  <c r="L7539" i="13" s="1"/>
  <c r="M7539" i="13" s="1"/>
  <c r="L7540" i="13" s="1"/>
  <c r="M7540" i="13" s="1"/>
  <c r="L7541" i="13" s="1"/>
  <c r="M7541" i="13" s="1"/>
  <c r="L7542" i="13" s="1"/>
  <c r="M7542" i="13" s="1"/>
  <c r="L7543" i="13" s="1"/>
  <c r="M7543" i="13" s="1"/>
  <c r="L7544" i="13" s="1"/>
  <c r="M7544" i="13" s="1"/>
  <c r="L7545" i="13" s="1"/>
  <c r="M7545" i="13" s="1"/>
  <c r="L7546" i="13" s="1"/>
  <c r="M7546" i="13" s="1"/>
  <c r="L7547" i="13" s="1"/>
  <c r="M7547" i="13" s="1"/>
  <c r="L7548" i="13" s="1"/>
  <c r="M7548" i="13" s="1"/>
  <c r="L7549" i="13" s="1"/>
  <c r="M7549" i="13" s="1"/>
  <c r="L7550" i="13" s="1"/>
  <c r="M7550" i="13" s="1"/>
  <c r="L7551" i="13" s="1"/>
  <c r="M7551" i="13" s="1"/>
  <c r="L7552" i="13" s="1"/>
  <c r="M7552" i="13" s="1"/>
  <c r="L7553" i="13" s="1"/>
  <c r="M7553" i="13" s="1"/>
  <c r="L7554" i="13" s="1"/>
  <c r="M7554" i="13" s="1"/>
  <c r="L7555" i="13" s="1"/>
  <c r="M7555" i="13" s="1"/>
  <c r="L7556" i="13" s="1"/>
  <c r="M7556" i="13" s="1"/>
  <c r="L7557" i="13" s="1"/>
  <c r="M7557" i="13" s="1"/>
  <c r="L7558" i="13" s="1"/>
  <c r="M7558" i="13" s="1"/>
  <c r="L7559" i="13" s="1"/>
  <c r="M7559" i="13" s="1"/>
  <c r="L7560" i="13" s="1"/>
  <c r="M7560" i="13" s="1"/>
  <c r="L7561" i="13" s="1"/>
  <c r="M7561" i="13" s="1"/>
  <c r="K7537" i="13"/>
  <c r="J7537" i="13"/>
  <c r="J7536" i="13"/>
  <c r="K7536" i="13" s="1"/>
  <c r="J7535" i="13"/>
  <c r="K7535" i="13" s="1"/>
  <c r="J7534" i="13"/>
  <c r="K7534" i="13" s="1"/>
  <c r="K7533" i="13"/>
  <c r="J7533" i="13"/>
  <c r="J7532" i="13"/>
  <c r="K7532" i="13" s="1"/>
  <c r="K7531" i="13"/>
  <c r="J7531" i="13"/>
  <c r="J7530" i="13"/>
  <c r="K7530" i="13" s="1"/>
  <c r="K7529" i="13"/>
  <c r="J7529" i="13"/>
  <c r="J7528" i="13"/>
  <c r="K7528" i="13" s="1"/>
  <c r="K7527" i="13"/>
  <c r="J7527" i="13"/>
  <c r="J7526" i="13"/>
  <c r="K7526" i="13" s="1"/>
  <c r="K7525" i="13"/>
  <c r="J7525" i="13"/>
  <c r="J7524" i="13"/>
  <c r="K7524" i="13" s="1"/>
  <c r="L7523" i="13"/>
  <c r="J7523" i="13"/>
  <c r="K7523" i="13" s="1"/>
  <c r="M7523" i="13" s="1"/>
  <c r="L7524" i="13" s="1"/>
  <c r="M7524" i="13" s="1"/>
  <c r="L7525" i="13" s="1"/>
  <c r="M7525" i="13" s="1"/>
  <c r="L7526" i="13" s="1"/>
  <c r="M7526" i="13" s="1"/>
  <c r="L7527" i="13" s="1"/>
  <c r="M7527" i="13" s="1"/>
  <c r="L7528" i="13" s="1"/>
  <c r="M7528" i="13" s="1"/>
  <c r="L7529" i="13" s="1"/>
  <c r="M7529" i="13" s="1"/>
  <c r="L7530" i="13" s="1"/>
  <c r="M7530" i="13" s="1"/>
  <c r="L7531" i="13" s="1"/>
  <c r="M7531" i="13" s="1"/>
  <c r="L7532" i="13" s="1"/>
  <c r="M7532" i="13" s="1"/>
  <c r="L7533" i="13" s="1"/>
  <c r="M7533" i="13" s="1"/>
  <c r="L7534" i="13" s="1"/>
  <c r="M7534" i="13" s="1"/>
  <c r="L7535" i="13" s="1"/>
  <c r="M7535" i="13" s="1"/>
  <c r="L7536" i="13" s="1"/>
  <c r="M7536" i="13" s="1"/>
  <c r="L7537" i="13" s="1"/>
  <c r="L7522" i="13"/>
  <c r="M7522" i="13" s="1"/>
  <c r="J7522" i="13"/>
  <c r="K7522" i="13" s="1"/>
  <c r="K7521" i="13"/>
  <c r="J7521" i="13"/>
  <c r="J7520" i="13"/>
  <c r="K7520" i="13" s="1"/>
  <c r="J7519" i="13"/>
  <c r="K7519" i="13" s="1"/>
  <c r="J7518" i="13"/>
  <c r="K7518" i="13" s="1"/>
  <c r="K7517" i="13"/>
  <c r="J7517" i="13"/>
  <c r="J7516" i="13"/>
  <c r="K7516" i="13" s="1"/>
  <c r="K7515" i="13"/>
  <c r="J7515" i="13"/>
  <c r="J7514" i="13"/>
  <c r="K7514" i="13" s="1"/>
  <c r="K7513" i="13"/>
  <c r="J7513" i="13"/>
  <c r="J7512" i="13"/>
  <c r="K7512" i="13" s="1"/>
  <c r="K7511" i="13"/>
  <c r="J7511" i="13"/>
  <c r="J7510" i="13"/>
  <c r="K7510" i="13" s="1"/>
  <c r="K7509" i="13"/>
  <c r="J7509" i="13"/>
  <c r="J7508" i="13"/>
  <c r="K7508" i="13" s="1"/>
  <c r="J7507" i="13"/>
  <c r="K7507" i="13" s="1"/>
  <c r="J7506" i="13"/>
  <c r="K7506" i="13" s="1"/>
  <c r="K7505" i="13"/>
  <c r="J7505" i="13"/>
  <c r="J7504" i="13"/>
  <c r="K7504" i="13" s="1"/>
  <c r="J7503" i="13"/>
  <c r="K7503" i="13" s="1"/>
  <c r="J7502" i="13"/>
  <c r="K7502" i="13" s="1"/>
  <c r="K7501" i="13"/>
  <c r="J7501" i="13"/>
  <c r="J7500" i="13"/>
  <c r="K7500" i="13" s="1"/>
  <c r="K7499" i="13"/>
  <c r="J7499" i="13"/>
  <c r="J7498" i="13"/>
  <c r="K7498" i="13" s="1"/>
  <c r="K7497" i="13"/>
  <c r="J7497" i="13"/>
  <c r="J7496" i="13"/>
  <c r="K7496" i="13" s="1"/>
  <c r="K7495" i="13"/>
  <c r="J7495" i="13"/>
  <c r="J7494" i="13"/>
  <c r="K7494" i="13" s="1"/>
  <c r="K7493" i="13"/>
  <c r="J7493" i="13"/>
  <c r="J7492" i="13"/>
  <c r="K7492" i="13" s="1"/>
  <c r="J7491" i="13"/>
  <c r="K7491" i="13" s="1"/>
  <c r="J7490" i="13"/>
  <c r="K7490" i="13" s="1"/>
  <c r="M7489" i="13"/>
  <c r="L7490" i="13" s="1"/>
  <c r="M7490" i="13" s="1"/>
  <c r="L7491" i="13" s="1"/>
  <c r="M7491" i="13" s="1"/>
  <c r="L7492" i="13" s="1"/>
  <c r="M7492" i="13" s="1"/>
  <c r="L7493" i="13" s="1"/>
  <c r="M7493" i="13" s="1"/>
  <c r="L7494" i="13" s="1"/>
  <c r="M7494" i="13" s="1"/>
  <c r="L7495" i="13" s="1"/>
  <c r="M7495" i="13" s="1"/>
  <c r="L7496" i="13" s="1"/>
  <c r="M7496" i="13" s="1"/>
  <c r="L7497" i="13" s="1"/>
  <c r="M7497" i="13" s="1"/>
  <c r="L7498" i="13" s="1"/>
  <c r="M7498" i="13" s="1"/>
  <c r="L7499" i="13" s="1"/>
  <c r="M7499" i="13" s="1"/>
  <c r="L7500" i="13" s="1"/>
  <c r="M7500" i="13" s="1"/>
  <c r="L7501" i="13" s="1"/>
  <c r="M7501" i="13" s="1"/>
  <c r="L7502" i="13" s="1"/>
  <c r="M7502" i="13" s="1"/>
  <c r="L7503" i="13" s="1"/>
  <c r="M7503" i="13" s="1"/>
  <c r="L7504" i="13" s="1"/>
  <c r="M7504" i="13" s="1"/>
  <c r="L7505" i="13" s="1"/>
  <c r="M7505" i="13" s="1"/>
  <c r="L7506" i="13" s="1"/>
  <c r="M7506" i="13" s="1"/>
  <c r="L7507" i="13" s="1"/>
  <c r="M7507" i="13" s="1"/>
  <c r="L7508" i="13" s="1"/>
  <c r="M7508" i="13" s="1"/>
  <c r="L7509" i="13" s="1"/>
  <c r="M7509" i="13" s="1"/>
  <c r="L7510" i="13" s="1"/>
  <c r="M7510" i="13" s="1"/>
  <c r="L7511" i="13" s="1"/>
  <c r="M7511" i="13" s="1"/>
  <c r="L7512" i="13" s="1"/>
  <c r="M7512" i="13" s="1"/>
  <c r="L7513" i="13" s="1"/>
  <c r="M7513" i="13" s="1"/>
  <c r="L7514" i="13" s="1"/>
  <c r="M7514" i="13" s="1"/>
  <c r="L7515" i="13" s="1"/>
  <c r="M7515" i="13" s="1"/>
  <c r="L7516" i="13" s="1"/>
  <c r="M7516" i="13" s="1"/>
  <c r="L7517" i="13" s="1"/>
  <c r="M7517" i="13" s="1"/>
  <c r="L7518" i="13" s="1"/>
  <c r="M7518" i="13" s="1"/>
  <c r="L7519" i="13" s="1"/>
  <c r="M7519" i="13" s="1"/>
  <c r="L7520" i="13" s="1"/>
  <c r="M7520" i="13" s="1"/>
  <c r="L7521" i="13" s="1"/>
  <c r="M7521" i="13" s="1"/>
  <c r="K7489" i="13"/>
  <c r="J7489" i="13"/>
  <c r="J7488" i="13"/>
  <c r="K7488" i="13" s="1"/>
  <c r="J7487" i="13"/>
  <c r="K7487" i="13" s="1"/>
  <c r="J7486" i="13"/>
  <c r="K7486" i="13" s="1"/>
  <c r="K7485" i="13"/>
  <c r="J7485" i="13"/>
  <c r="L7484" i="13"/>
  <c r="M7484" i="13" s="1"/>
  <c r="L7485" i="13" s="1"/>
  <c r="M7485" i="13" s="1"/>
  <c r="L7486" i="13" s="1"/>
  <c r="M7486" i="13" s="1"/>
  <c r="L7487" i="13" s="1"/>
  <c r="M7487" i="13" s="1"/>
  <c r="L7488" i="13" s="1"/>
  <c r="M7488" i="13" s="1"/>
  <c r="L7489" i="13" s="1"/>
  <c r="J7484" i="13"/>
  <c r="K7484" i="13" s="1"/>
  <c r="M7483" i="13"/>
  <c r="L7483" i="13"/>
  <c r="K7483" i="13"/>
  <c r="J7483" i="13"/>
  <c r="L7482" i="13"/>
  <c r="M7482" i="13" s="1"/>
  <c r="J7482" i="13"/>
  <c r="K7482" i="13" s="1"/>
  <c r="K7481" i="13"/>
  <c r="J7481" i="13"/>
  <c r="J7480" i="13"/>
  <c r="K7480" i="13" s="1"/>
  <c r="K7479" i="13"/>
  <c r="J7479" i="13"/>
  <c r="J7478" i="13"/>
  <c r="K7478" i="13" s="1"/>
  <c r="K7477" i="13"/>
  <c r="J7477" i="13"/>
  <c r="J7476" i="13"/>
  <c r="K7476" i="13" s="1"/>
  <c r="J7475" i="13"/>
  <c r="K7475" i="13" s="1"/>
  <c r="J7474" i="13"/>
  <c r="K7474" i="13" s="1"/>
  <c r="K7473" i="13"/>
  <c r="J7473" i="13"/>
  <c r="J7472" i="13"/>
  <c r="K7472" i="13" s="1"/>
  <c r="J7471" i="13"/>
  <c r="K7471" i="13" s="1"/>
  <c r="J7470" i="13"/>
  <c r="K7470" i="13" s="1"/>
  <c r="K7469" i="13"/>
  <c r="J7469" i="13"/>
  <c r="J7468" i="13"/>
  <c r="K7468" i="13" s="1"/>
  <c r="K7467" i="13"/>
  <c r="J7467" i="13"/>
  <c r="K7466" i="13"/>
  <c r="J7466" i="13"/>
  <c r="K7465" i="13"/>
  <c r="J7465" i="13"/>
  <c r="J7464" i="13"/>
  <c r="K7464" i="13" s="1"/>
  <c r="J7463" i="13"/>
  <c r="K7463" i="13" s="1"/>
  <c r="K7462" i="13"/>
  <c r="J7462" i="13"/>
  <c r="J7461" i="13"/>
  <c r="K7461" i="13" s="1"/>
  <c r="J7460" i="13"/>
  <c r="K7460" i="13" s="1"/>
  <c r="K7459" i="13"/>
  <c r="J7459" i="13"/>
  <c r="J7458" i="13"/>
  <c r="K7458" i="13" s="1"/>
  <c r="J7457" i="13"/>
  <c r="K7457" i="13" s="1"/>
  <c r="J7456" i="13"/>
  <c r="K7456" i="13" s="1"/>
  <c r="K7455" i="13"/>
  <c r="J7455" i="13"/>
  <c r="K7454" i="13"/>
  <c r="J7454" i="13"/>
  <c r="K7453" i="13"/>
  <c r="J7453" i="13"/>
  <c r="J7452" i="13"/>
  <c r="K7452" i="13" s="1"/>
  <c r="J7451" i="13"/>
  <c r="K7451" i="13" s="1"/>
  <c r="J7450" i="13"/>
  <c r="K7450" i="13" s="1"/>
  <c r="K7449" i="13"/>
  <c r="J7449" i="13"/>
  <c r="K7448" i="13"/>
  <c r="J7448" i="13"/>
  <c r="K7447" i="13"/>
  <c r="J7447" i="13"/>
  <c r="K7446" i="13"/>
  <c r="J7446" i="13"/>
  <c r="K7445" i="13"/>
  <c r="J7445" i="13"/>
  <c r="K7444" i="13"/>
  <c r="M7444" i="13" s="1"/>
  <c r="L7445" i="13" s="1"/>
  <c r="M7445" i="13" s="1"/>
  <c r="L7446" i="13" s="1"/>
  <c r="M7446" i="13" s="1"/>
  <c r="L7447" i="13" s="1"/>
  <c r="M7447" i="13" s="1"/>
  <c r="L7448" i="13" s="1"/>
  <c r="M7448" i="13" s="1"/>
  <c r="L7449" i="13" s="1"/>
  <c r="M7449" i="13" s="1"/>
  <c r="L7450" i="13" s="1"/>
  <c r="M7450" i="13" s="1"/>
  <c r="L7451" i="13" s="1"/>
  <c r="M7451" i="13" s="1"/>
  <c r="L7452" i="13" s="1"/>
  <c r="M7452" i="13" s="1"/>
  <c r="L7453" i="13" s="1"/>
  <c r="M7453" i="13" s="1"/>
  <c r="L7454" i="13" s="1"/>
  <c r="M7454" i="13" s="1"/>
  <c r="L7455" i="13" s="1"/>
  <c r="M7455" i="13" s="1"/>
  <c r="L7456" i="13" s="1"/>
  <c r="M7456" i="13" s="1"/>
  <c r="L7457" i="13" s="1"/>
  <c r="M7457" i="13" s="1"/>
  <c r="L7458" i="13" s="1"/>
  <c r="M7458" i="13" s="1"/>
  <c r="L7459" i="13" s="1"/>
  <c r="M7459" i="13" s="1"/>
  <c r="L7460" i="13" s="1"/>
  <c r="M7460" i="13" s="1"/>
  <c r="L7461" i="13" s="1"/>
  <c r="M7461" i="13" s="1"/>
  <c r="L7462" i="13" s="1"/>
  <c r="M7462" i="13" s="1"/>
  <c r="L7463" i="13" s="1"/>
  <c r="M7463" i="13" s="1"/>
  <c r="L7464" i="13" s="1"/>
  <c r="M7464" i="13" s="1"/>
  <c r="L7465" i="13" s="1"/>
  <c r="M7465" i="13" s="1"/>
  <c r="L7466" i="13" s="1"/>
  <c r="M7466" i="13" s="1"/>
  <c r="L7467" i="13" s="1"/>
  <c r="M7467" i="13" s="1"/>
  <c r="L7468" i="13" s="1"/>
  <c r="M7468" i="13" s="1"/>
  <c r="L7469" i="13" s="1"/>
  <c r="M7469" i="13" s="1"/>
  <c r="L7470" i="13" s="1"/>
  <c r="M7470" i="13" s="1"/>
  <c r="L7471" i="13" s="1"/>
  <c r="M7471" i="13" s="1"/>
  <c r="L7472" i="13" s="1"/>
  <c r="M7472" i="13" s="1"/>
  <c r="L7473" i="13" s="1"/>
  <c r="M7473" i="13" s="1"/>
  <c r="L7474" i="13" s="1"/>
  <c r="M7474" i="13" s="1"/>
  <c r="L7475" i="13" s="1"/>
  <c r="M7475" i="13" s="1"/>
  <c r="L7476" i="13" s="1"/>
  <c r="M7476" i="13" s="1"/>
  <c r="L7477" i="13" s="1"/>
  <c r="M7477" i="13" s="1"/>
  <c r="L7478" i="13" s="1"/>
  <c r="M7478" i="13" s="1"/>
  <c r="L7479" i="13" s="1"/>
  <c r="M7479" i="13" s="1"/>
  <c r="L7480" i="13" s="1"/>
  <c r="M7480" i="13" s="1"/>
  <c r="L7481" i="13" s="1"/>
  <c r="M7481" i="13" s="1"/>
  <c r="J7444" i="13"/>
  <c r="K7443" i="13"/>
  <c r="J7443" i="13"/>
  <c r="L7442" i="13"/>
  <c r="M7442" i="13" s="1"/>
  <c r="L7443" i="13" s="1"/>
  <c r="M7443" i="13" s="1"/>
  <c r="L7444" i="13" s="1"/>
  <c r="K7442" i="13"/>
  <c r="J7442" i="13"/>
  <c r="K7441" i="13"/>
  <c r="J7441" i="13"/>
  <c r="K7440" i="13"/>
  <c r="J7440" i="13"/>
  <c r="K7439" i="13"/>
  <c r="J7439" i="13"/>
  <c r="K7438" i="13"/>
  <c r="J7438" i="13"/>
  <c r="K7437" i="13"/>
  <c r="J7437" i="13"/>
  <c r="K7436" i="13"/>
  <c r="J7436" i="13"/>
  <c r="K7435" i="13"/>
  <c r="J7435" i="13"/>
  <c r="K7434" i="13"/>
  <c r="J7434" i="13"/>
  <c r="K7433" i="13"/>
  <c r="J7433" i="13"/>
  <c r="K7432" i="13"/>
  <c r="J7432" i="13"/>
  <c r="K7431" i="13"/>
  <c r="J7431" i="13"/>
  <c r="K7430" i="13"/>
  <c r="J7430" i="13"/>
  <c r="K7429" i="13"/>
  <c r="J7429" i="13"/>
  <c r="K7428" i="13"/>
  <c r="J7428" i="13"/>
  <c r="K7427" i="13"/>
  <c r="J7427" i="13"/>
  <c r="K7426" i="13"/>
  <c r="J7426" i="13"/>
  <c r="K7425" i="13"/>
  <c r="J7425" i="13"/>
  <c r="K7424" i="13"/>
  <c r="J7424" i="13"/>
  <c r="K7423" i="13"/>
  <c r="J7423" i="13"/>
  <c r="K7422" i="13"/>
  <c r="J7422" i="13"/>
  <c r="K7421" i="13"/>
  <c r="J7421" i="13"/>
  <c r="K7420" i="13"/>
  <c r="J7420" i="13"/>
  <c r="K7419" i="13"/>
  <c r="J7419" i="13"/>
  <c r="K7418" i="13"/>
  <c r="J7418" i="13"/>
  <c r="K7417" i="13"/>
  <c r="J7417" i="13"/>
  <c r="K7416" i="13"/>
  <c r="J7416" i="13"/>
  <c r="K7415" i="13"/>
  <c r="J7415" i="13"/>
  <c r="K7414" i="13"/>
  <c r="J7414" i="13"/>
  <c r="K7413" i="13"/>
  <c r="J7413" i="13"/>
  <c r="K7412" i="13"/>
  <c r="J7412" i="13"/>
  <c r="K7411" i="13"/>
  <c r="J7411" i="13"/>
  <c r="K7410" i="13"/>
  <c r="J7410" i="13"/>
  <c r="K7409" i="13"/>
  <c r="J7409" i="13"/>
  <c r="M7408" i="13"/>
  <c r="L7409" i="13" s="1"/>
  <c r="M7409" i="13" s="1"/>
  <c r="L7410" i="13" s="1"/>
  <c r="M7410" i="13" s="1"/>
  <c r="L7411" i="13" s="1"/>
  <c r="M7411" i="13" s="1"/>
  <c r="L7412" i="13" s="1"/>
  <c r="M7412" i="13" s="1"/>
  <c r="L7413" i="13" s="1"/>
  <c r="M7413" i="13" s="1"/>
  <c r="L7414" i="13" s="1"/>
  <c r="M7414" i="13" s="1"/>
  <c r="L7415" i="13" s="1"/>
  <c r="M7415" i="13" s="1"/>
  <c r="L7416" i="13" s="1"/>
  <c r="M7416" i="13" s="1"/>
  <c r="L7417" i="13" s="1"/>
  <c r="M7417" i="13" s="1"/>
  <c r="L7418" i="13" s="1"/>
  <c r="M7418" i="13" s="1"/>
  <c r="L7419" i="13" s="1"/>
  <c r="M7419" i="13" s="1"/>
  <c r="L7420" i="13" s="1"/>
  <c r="M7420" i="13" s="1"/>
  <c r="L7421" i="13" s="1"/>
  <c r="M7421" i="13" s="1"/>
  <c r="L7422" i="13" s="1"/>
  <c r="M7422" i="13" s="1"/>
  <c r="L7423" i="13" s="1"/>
  <c r="M7423" i="13" s="1"/>
  <c r="L7424" i="13" s="1"/>
  <c r="M7424" i="13" s="1"/>
  <c r="L7425" i="13" s="1"/>
  <c r="M7425" i="13" s="1"/>
  <c r="L7426" i="13" s="1"/>
  <c r="M7426" i="13" s="1"/>
  <c r="L7427" i="13" s="1"/>
  <c r="M7427" i="13" s="1"/>
  <c r="L7428" i="13" s="1"/>
  <c r="M7428" i="13" s="1"/>
  <c r="L7429" i="13" s="1"/>
  <c r="M7429" i="13" s="1"/>
  <c r="L7430" i="13" s="1"/>
  <c r="M7430" i="13" s="1"/>
  <c r="L7431" i="13" s="1"/>
  <c r="M7431" i="13" s="1"/>
  <c r="L7432" i="13" s="1"/>
  <c r="M7432" i="13" s="1"/>
  <c r="L7433" i="13" s="1"/>
  <c r="M7433" i="13" s="1"/>
  <c r="L7434" i="13" s="1"/>
  <c r="M7434" i="13" s="1"/>
  <c r="L7435" i="13" s="1"/>
  <c r="M7435" i="13" s="1"/>
  <c r="L7436" i="13" s="1"/>
  <c r="M7436" i="13" s="1"/>
  <c r="L7437" i="13" s="1"/>
  <c r="M7437" i="13" s="1"/>
  <c r="L7438" i="13" s="1"/>
  <c r="M7438" i="13" s="1"/>
  <c r="L7439" i="13" s="1"/>
  <c r="M7439" i="13" s="1"/>
  <c r="L7440" i="13" s="1"/>
  <c r="M7440" i="13" s="1"/>
  <c r="L7441" i="13" s="1"/>
  <c r="M7441" i="13" s="1"/>
  <c r="K7408" i="13"/>
  <c r="J7408" i="13"/>
  <c r="K7407" i="13"/>
  <c r="J7407" i="13"/>
  <c r="K7406" i="13"/>
  <c r="J7406" i="13"/>
  <c r="K7405" i="13"/>
  <c r="J7405" i="13"/>
  <c r="K7404" i="13"/>
  <c r="J7404" i="13"/>
  <c r="K7403" i="13"/>
  <c r="J7403" i="13"/>
  <c r="L7402" i="13"/>
  <c r="M7402" i="13" s="1"/>
  <c r="L7403" i="13" s="1"/>
  <c r="M7403" i="13" s="1"/>
  <c r="L7404" i="13" s="1"/>
  <c r="M7404" i="13" s="1"/>
  <c r="L7405" i="13" s="1"/>
  <c r="M7405" i="13" s="1"/>
  <c r="L7406" i="13" s="1"/>
  <c r="M7406" i="13" s="1"/>
  <c r="L7407" i="13" s="1"/>
  <c r="M7407" i="13" s="1"/>
  <c r="L7408" i="13" s="1"/>
  <c r="K7402" i="13"/>
  <c r="J7402" i="13"/>
  <c r="K7401" i="13"/>
  <c r="J7401" i="13"/>
  <c r="K7400" i="13"/>
  <c r="J7400" i="13"/>
  <c r="K7399" i="13"/>
  <c r="J7399" i="13"/>
  <c r="K7398" i="13"/>
  <c r="J7398" i="13"/>
  <c r="K7397" i="13"/>
  <c r="J7397" i="13"/>
  <c r="K7396" i="13"/>
  <c r="J7396" i="13"/>
  <c r="K7395" i="13"/>
  <c r="J7395" i="13"/>
  <c r="K7394" i="13"/>
  <c r="J7394" i="13"/>
  <c r="K7393" i="13"/>
  <c r="J7393" i="13"/>
  <c r="K7392" i="13"/>
  <c r="J7392" i="13"/>
  <c r="K7391" i="13"/>
  <c r="J7391" i="13"/>
  <c r="K7390" i="13"/>
  <c r="J7390" i="13"/>
  <c r="K7389" i="13"/>
  <c r="J7389" i="13"/>
  <c r="K7388" i="13"/>
  <c r="J7388" i="13"/>
  <c r="K7387" i="13"/>
  <c r="J7387" i="13"/>
  <c r="K7386" i="13"/>
  <c r="J7386" i="13"/>
  <c r="K7385" i="13"/>
  <c r="J7385" i="13"/>
  <c r="K7384" i="13"/>
  <c r="J7384" i="13"/>
  <c r="K7383" i="13"/>
  <c r="J7383" i="13"/>
  <c r="K7382" i="13"/>
  <c r="J7382" i="13"/>
  <c r="K7381" i="13"/>
  <c r="J7381" i="13"/>
  <c r="K7380" i="13"/>
  <c r="J7380" i="13"/>
  <c r="K7379" i="13"/>
  <c r="J7379" i="13"/>
  <c r="K7378" i="13"/>
  <c r="J7378" i="13"/>
  <c r="K7377" i="13"/>
  <c r="J7377" i="13"/>
  <c r="K7376" i="13"/>
  <c r="J7376" i="13"/>
  <c r="K7375" i="13"/>
  <c r="J7375" i="13"/>
  <c r="K7374" i="13"/>
  <c r="J7374" i="13"/>
  <c r="K7373" i="13"/>
  <c r="J7373" i="13"/>
  <c r="K7372" i="13"/>
  <c r="J7372" i="13"/>
  <c r="K7371" i="13"/>
  <c r="J7371" i="13"/>
  <c r="K7370" i="13"/>
  <c r="J7370" i="13"/>
  <c r="K7369" i="13"/>
  <c r="J7369" i="13"/>
  <c r="K7368" i="13"/>
  <c r="J7368" i="13"/>
  <c r="K7367" i="13"/>
  <c r="J7367" i="13"/>
  <c r="K7366" i="13"/>
  <c r="J7366" i="13"/>
  <c r="K7365" i="13"/>
  <c r="J7365" i="13"/>
  <c r="K7364" i="13"/>
  <c r="J7364" i="13"/>
  <c r="K7363" i="13"/>
  <c r="J7363" i="13"/>
  <c r="L7362" i="13"/>
  <c r="M7362" i="13" s="1"/>
  <c r="L7363" i="13" s="1"/>
  <c r="M7363" i="13" s="1"/>
  <c r="L7364" i="13" s="1"/>
  <c r="M7364" i="13" s="1"/>
  <c r="L7365" i="13" s="1"/>
  <c r="M7365" i="13" s="1"/>
  <c r="L7366" i="13" s="1"/>
  <c r="M7366" i="13" s="1"/>
  <c r="L7367" i="13" s="1"/>
  <c r="M7367" i="13" s="1"/>
  <c r="L7368" i="13" s="1"/>
  <c r="M7368" i="13" s="1"/>
  <c r="L7369" i="13" s="1"/>
  <c r="M7369" i="13" s="1"/>
  <c r="L7370" i="13" s="1"/>
  <c r="M7370" i="13" s="1"/>
  <c r="L7371" i="13" s="1"/>
  <c r="M7371" i="13" s="1"/>
  <c r="L7372" i="13" s="1"/>
  <c r="M7372" i="13" s="1"/>
  <c r="L7373" i="13" s="1"/>
  <c r="M7373" i="13" s="1"/>
  <c r="L7374" i="13" s="1"/>
  <c r="M7374" i="13" s="1"/>
  <c r="L7375" i="13" s="1"/>
  <c r="M7375" i="13" s="1"/>
  <c r="L7376" i="13" s="1"/>
  <c r="M7376" i="13" s="1"/>
  <c r="L7377" i="13" s="1"/>
  <c r="M7377" i="13" s="1"/>
  <c r="L7378" i="13" s="1"/>
  <c r="M7378" i="13" s="1"/>
  <c r="L7379" i="13" s="1"/>
  <c r="M7379" i="13" s="1"/>
  <c r="L7380" i="13" s="1"/>
  <c r="M7380" i="13" s="1"/>
  <c r="L7381" i="13" s="1"/>
  <c r="M7381" i="13" s="1"/>
  <c r="L7382" i="13" s="1"/>
  <c r="M7382" i="13" s="1"/>
  <c r="L7383" i="13" s="1"/>
  <c r="M7383" i="13" s="1"/>
  <c r="L7384" i="13" s="1"/>
  <c r="M7384" i="13" s="1"/>
  <c r="L7385" i="13" s="1"/>
  <c r="M7385" i="13" s="1"/>
  <c r="L7386" i="13" s="1"/>
  <c r="M7386" i="13" s="1"/>
  <c r="L7387" i="13" s="1"/>
  <c r="M7387" i="13" s="1"/>
  <c r="L7388" i="13" s="1"/>
  <c r="M7388" i="13" s="1"/>
  <c r="L7389" i="13" s="1"/>
  <c r="M7389" i="13" s="1"/>
  <c r="L7390" i="13" s="1"/>
  <c r="M7390" i="13" s="1"/>
  <c r="L7391" i="13" s="1"/>
  <c r="M7391" i="13" s="1"/>
  <c r="L7392" i="13" s="1"/>
  <c r="M7392" i="13" s="1"/>
  <c r="L7393" i="13" s="1"/>
  <c r="M7393" i="13" s="1"/>
  <c r="L7394" i="13" s="1"/>
  <c r="M7394" i="13" s="1"/>
  <c r="L7395" i="13" s="1"/>
  <c r="M7395" i="13" s="1"/>
  <c r="L7396" i="13" s="1"/>
  <c r="M7396" i="13" s="1"/>
  <c r="L7397" i="13" s="1"/>
  <c r="M7397" i="13" s="1"/>
  <c r="L7398" i="13" s="1"/>
  <c r="M7398" i="13" s="1"/>
  <c r="L7399" i="13" s="1"/>
  <c r="M7399" i="13" s="1"/>
  <c r="L7400" i="13" s="1"/>
  <c r="M7400" i="13" s="1"/>
  <c r="L7401" i="13" s="1"/>
  <c r="M7401" i="13" s="1"/>
  <c r="K7362" i="13"/>
  <c r="J7362" i="13"/>
  <c r="K7361" i="13"/>
  <c r="J7361" i="13"/>
  <c r="K7360" i="13"/>
  <c r="J7360" i="13"/>
  <c r="K7359" i="13"/>
  <c r="J7359" i="13"/>
  <c r="K7358" i="13"/>
  <c r="J7358" i="13"/>
  <c r="K7357" i="13"/>
  <c r="J7357" i="13"/>
  <c r="K7356" i="13"/>
  <c r="J7356" i="13"/>
  <c r="K7355" i="13"/>
  <c r="J7355" i="13"/>
  <c r="K7354" i="13"/>
  <c r="J7354" i="13"/>
  <c r="K7353" i="13"/>
  <c r="J7353" i="13"/>
  <c r="K7352" i="13"/>
  <c r="J7352" i="13"/>
  <c r="K7351" i="13"/>
  <c r="J7351" i="13"/>
  <c r="K7350" i="13"/>
  <c r="J7350" i="13"/>
  <c r="K7349" i="13"/>
  <c r="J7349" i="13"/>
  <c r="K7348" i="13"/>
  <c r="J7348" i="13"/>
  <c r="K7347" i="13"/>
  <c r="J7347" i="13"/>
  <c r="K7346" i="13"/>
  <c r="J7346" i="13"/>
  <c r="K7345" i="13"/>
  <c r="J7345" i="13"/>
  <c r="K7344" i="13"/>
  <c r="J7344" i="13"/>
  <c r="K7343" i="13"/>
  <c r="J7343" i="13"/>
  <c r="K7342" i="13"/>
  <c r="J7342" i="13"/>
  <c r="K7341" i="13"/>
  <c r="J7341" i="13"/>
  <c r="K7340" i="13"/>
  <c r="J7340" i="13"/>
  <c r="K7339" i="13"/>
  <c r="J7339" i="13"/>
  <c r="K7338" i="13"/>
  <c r="J7338" i="13"/>
  <c r="K7337" i="13"/>
  <c r="J7337" i="13"/>
  <c r="K7336" i="13"/>
  <c r="J7336" i="13"/>
  <c r="K7335" i="13"/>
  <c r="J7335" i="13"/>
  <c r="K7334" i="13"/>
  <c r="J7334" i="13"/>
  <c r="K7333" i="13"/>
  <c r="J7333" i="13"/>
  <c r="K7332" i="13"/>
  <c r="J7332" i="13"/>
  <c r="K7331" i="13"/>
  <c r="J7331" i="13"/>
  <c r="K7330" i="13"/>
  <c r="J7330" i="13"/>
  <c r="K7329" i="13"/>
  <c r="J7329" i="13"/>
  <c r="K7328" i="13"/>
  <c r="J7328" i="13"/>
  <c r="K7327" i="13"/>
  <c r="J7327" i="13"/>
  <c r="K7326" i="13"/>
  <c r="J7326" i="13"/>
  <c r="K7325" i="13"/>
  <c r="J7325" i="13"/>
  <c r="K7324" i="13"/>
  <c r="J7324" i="13"/>
  <c r="K7323" i="13"/>
  <c r="J7323" i="13"/>
  <c r="L7322" i="13"/>
  <c r="M7322" i="13" s="1"/>
  <c r="L7323" i="13" s="1"/>
  <c r="M7323" i="13" s="1"/>
  <c r="L7324" i="13" s="1"/>
  <c r="M7324" i="13" s="1"/>
  <c r="L7325" i="13" s="1"/>
  <c r="M7325" i="13" s="1"/>
  <c r="L7326" i="13" s="1"/>
  <c r="M7326" i="13" s="1"/>
  <c r="L7327" i="13" s="1"/>
  <c r="M7327" i="13" s="1"/>
  <c r="L7328" i="13" s="1"/>
  <c r="M7328" i="13" s="1"/>
  <c r="L7329" i="13" s="1"/>
  <c r="M7329" i="13" s="1"/>
  <c r="L7330" i="13" s="1"/>
  <c r="M7330" i="13" s="1"/>
  <c r="L7331" i="13" s="1"/>
  <c r="M7331" i="13" s="1"/>
  <c r="L7332" i="13" s="1"/>
  <c r="M7332" i="13" s="1"/>
  <c r="L7333" i="13" s="1"/>
  <c r="M7333" i="13" s="1"/>
  <c r="L7334" i="13" s="1"/>
  <c r="M7334" i="13" s="1"/>
  <c r="L7335" i="13" s="1"/>
  <c r="M7335" i="13" s="1"/>
  <c r="L7336" i="13" s="1"/>
  <c r="M7336" i="13" s="1"/>
  <c r="L7337" i="13" s="1"/>
  <c r="M7337" i="13" s="1"/>
  <c r="L7338" i="13" s="1"/>
  <c r="M7338" i="13" s="1"/>
  <c r="L7339" i="13" s="1"/>
  <c r="M7339" i="13" s="1"/>
  <c r="L7340" i="13" s="1"/>
  <c r="M7340" i="13" s="1"/>
  <c r="L7341" i="13" s="1"/>
  <c r="M7341" i="13" s="1"/>
  <c r="L7342" i="13" s="1"/>
  <c r="M7342" i="13" s="1"/>
  <c r="L7343" i="13" s="1"/>
  <c r="M7343" i="13" s="1"/>
  <c r="L7344" i="13" s="1"/>
  <c r="M7344" i="13" s="1"/>
  <c r="L7345" i="13" s="1"/>
  <c r="M7345" i="13" s="1"/>
  <c r="L7346" i="13" s="1"/>
  <c r="M7346" i="13" s="1"/>
  <c r="L7347" i="13" s="1"/>
  <c r="M7347" i="13" s="1"/>
  <c r="L7348" i="13" s="1"/>
  <c r="M7348" i="13" s="1"/>
  <c r="L7349" i="13" s="1"/>
  <c r="M7349" i="13" s="1"/>
  <c r="L7350" i="13" s="1"/>
  <c r="M7350" i="13" s="1"/>
  <c r="L7351" i="13" s="1"/>
  <c r="M7351" i="13" s="1"/>
  <c r="L7352" i="13" s="1"/>
  <c r="M7352" i="13" s="1"/>
  <c r="L7353" i="13" s="1"/>
  <c r="M7353" i="13" s="1"/>
  <c r="L7354" i="13" s="1"/>
  <c r="M7354" i="13" s="1"/>
  <c r="L7355" i="13" s="1"/>
  <c r="M7355" i="13" s="1"/>
  <c r="L7356" i="13" s="1"/>
  <c r="M7356" i="13" s="1"/>
  <c r="L7357" i="13" s="1"/>
  <c r="M7357" i="13" s="1"/>
  <c r="L7358" i="13" s="1"/>
  <c r="M7358" i="13" s="1"/>
  <c r="L7359" i="13" s="1"/>
  <c r="M7359" i="13" s="1"/>
  <c r="L7360" i="13" s="1"/>
  <c r="M7360" i="13" s="1"/>
  <c r="L7361" i="13" s="1"/>
  <c r="M7361" i="13" s="1"/>
  <c r="K7322" i="13"/>
  <c r="J7322" i="13"/>
  <c r="K7321" i="13"/>
  <c r="J7321" i="13"/>
  <c r="K7320" i="13"/>
  <c r="J7320" i="13"/>
  <c r="K7319" i="13"/>
  <c r="J7319" i="13"/>
  <c r="K7318" i="13"/>
  <c r="J7318" i="13"/>
  <c r="K7317" i="13"/>
  <c r="J7317" i="13"/>
  <c r="K7316" i="13"/>
  <c r="J7316" i="13"/>
  <c r="K7315" i="13"/>
  <c r="J7315" i="13"/>
  <c r="K7314" i="13"/>
  <c r="J7314" i="13"/>
  <c r="K7313" i="13"/>
  <c r="J7313" i="13"/>
  <c r="K7312" i="13"/>
  <c r="J7312" i="13"/>
  <c r="K7311" i="13"/>
  <c r="J7311" i="13"/>
  <c r="K7310" i="13"/>
  <c r="J7310" i="13"/>
  <c r="K7309" i="13"/>
  <c r="J7309" i="13"/>
  <c r="K7308" i="13"/>
  <c r="J7308" i="13"/>
  <c r="K7307" i="13"/>
  <c r="J7307" i="13"/>
  <c r="K7306" i="13"/>
  <c r="J7306" i="13"/>
  <c r="K7305" i="13"/>
  <c r="J7305" i="13"/>
  <c r="K7304" i="13"/>
  <c r="J7304" i="13"/>
  <c r="K7303" i="13"/>
  <c r="J7303" i="13"/>
  <c r="K7302" i="13"/>
  <c r="J7302" i="13"/>
  <c r="K7301" i="13"/>
  <c r="J7301" i="13"/>
  <c r="K7300" i="13"/>
  <c r="J7300" i="13"/>
  <c r="K7299" i="13"/>
  <c r="J7299" i="13"/>
  <c r="K7298" i="13"/>
  <c r="J7298" i="13"/>
  <c r="K7297" i="13"/>
  <c r="J7297" i="13"/>
  <c r="K7296" i="13"/>
  <c r="J7296" i="13"/>
  <c r="K7295" i="13"/>
  <c r="J7295" i="13"/>
  <c r="K7294" i="13"/>
  <c r="J7294" i="13"/>
  <c r="K7293" i="13"/>
  <c r="J7293" i="13"/>
  <c r="K7292" i="13"/>
  <c r="J7292" i="13"/>
  <c r="K7291" i="13"/>
  <c r="J7291" i="13"/>
  <c r="K7290" i="13"/>
  <c r="J7290" i="13"/>
  <c r="K7289" i="13"/>
  <c r="J7289" i="13"/>
  <c r="K7288" i="13"/>
  <c r="J7288" i="13"/>
  <c r="K7287" i="13"/>
  <c r="J7287" i="13"/>
  <c r="K7286" i="13"/>
  <c r="J7286" i="13"/>
  <c r="K7285" i="13"/>
  <c r="J7285" i="13"/>
  <c r="M7284" i="13"/>
  <c r="L7285" i="13" s="1"/>
  <c r="M7285" i="13" s="1"/>
  <c r="L7286" i="13" s="1"/>
  <c r="M7286" i="13" s="1"/>
  <c r="L7287" i="13" s="1"/>
  <c r="M7287" i="13" s="1"/>
  <c r="L7288" i="13" s="1"/>
  <c r="M7288" i="13" s="1"/>
  <c r="L7289" i="13" s="1"/>
  <c r="M7289" i="13" s="1"/>
  <c r="L7290" i="13" s="1"/>
  <c r="M7290" i="13" s="1"/>
  <c r="L7291" i="13" s="1"/>
  <c r="M7291" i="13" s="1"/>
  <c r="L7292" i="13" s="1"/>
  <c r="M7292" i="13" s="1"/>
  <c r="L7293" i="13" s="1"/>
  <c r="M7293" i="13" s="1"/>
  <c r="L7294" i="13" s="1"/>
  <c r="M7294" i="13" s="1"/>
  <c r="L7295" i="13" s="1"/>
  <c r="M7295" i="13" s="1"/>
  <c r="L7296" i="13" s="1"/>
  <c r="M7296" i="13" s="1"/>
  <c r="L7297" i="13" s="1"/>
  <c r="M7297" i="13" s="1"/>
  <c r="L7298" i="13" s="1"/>
  <c r="M7298" i="13" s="1"/>
  <c r="L7299" i="13" s="1"/>
  <c r="M7299" i="13" s="1"/>
  <c r="L7300" i="13" s="1"/>
  <c r="M7300" i="13" s="1"/>
  <c r="L7301" i="13" s="1"/>
  <c r="M7301" i="13" s="1"/>
  <c r="L7302" i="13" s="1"/>
  <c r="M7302" i="13" s="1"/>
  <c r="L7303" i="13" s="1"/>
  <c r="M7303" i="13" s="1"/>
  <c r="L7304" i="13" s="1"/>
  <c r="M7304" i="13" s="1"/>
  <c r="L7305" i="13" s="1"/>
  <c r="M7305" i="13" s="1"/>
  <c r="L7306" i="13" s="1"/>
  <c r="M7306" i="13" s="1"/>
  <c r="L7307" i="13" s="1"/>
  <c r="M7307" i="13" s="1"/>
  <c r="L7308" i="13" s="1"/>
  <c r="M7308" i="13" s="1"/>
  <c r="L7309" i="13" s="1"/>
  <c r="M7309" i="13" s="1"/>
  <c r="L7310" i="13" s="1"/>
  <c r="M7310" i="13" s="1"/>
  <c r="L7311" i="13" s="1"/>
  <c r="M7311" i="13" s="1"/>
  <c r="L7312" i="13" s="1"/>
  <c r="M7312" i="13" s="1"/>
  <c r="L7313" i="13" s="1"/>
  <c r="M7313" i="13" s="1"/>
  <c r="L7314" i="13" s="1"/>
  <c r="M7314" i="13" s="1"/>
  <c r="L7315" i="13" s="1"/>
  <c r="M7315" i="13" s="1"/>
  <c r="L7316" i="13" s="1"/>
  <c r="M7316" i="13" s="1"/>
  <c r="L7317" i="13" s="1"/>
  <c r="M7317" i="13" s="1"/>
  <c r="L7318" i="13" s="1"/>
  <c r="M7318" i="13" s="1"/>
  <c r="L7319" i="13" s="1"/>
  <c r="M7319" i="13" s="1"/>
  <c r="L7320" i="13" s="1"/>
  <c r="M7320" i="13" s="1"/>
  <c r="L7321" i="13" s="1"/>
  <c r="M7321" i="13" s="1"/>
  <c r="K7284" i="13"/>
  <c r="J7284" i="13"/>
  <c r="K7283" i="13"/>
  <c r="J7283" i="13"/>
  <c r="L7282" i="13"/>
  <c r="M7282" i="13" s="1"/>
  <c r="L7283" i="13" s="1"/>
  <c r="M7283" i="13" s="1"/>
  <c r="L7284" i="13" s="1"/>
  <c r="K7282" i="13"/>
  <c r="J7282" i="13"/>
  <c r="K7281" i="13"/>
  <c r="J7281" i="13"/>
  <c r="K7280" i="13"/>
  <c r="J7280" i="13"/>
  <c r="K7279" i="13"/>
  <c r="J7279" i="13"/>
  <c r="K7278" i="13"/>
  <c r="J7278" i="13"/>
  <c r="K7277" i="13"/>
  <c r="J7277" i="13"/>
  <c r="K7276" i="13"/>
  <c r="J7276" i="13"/>
  <c r="K7275" i="13"/>
  <c r="J7275" i="13"/>
  <c r="K7274" i="13"/>
  <c r="J7274" i="13"/>
  <c r="K7273" i="13"/>
  <c r="J7273" i="13"/>
  <c r="K7272" i="13"/>
  <c r="J7272" i="13"/>
  <c r="K7271" i="13"/>
  <c r="J7271" i="13"/>
  <c r="K7270" i="13"/>
  <c r="J7270" i="13"/>
  <c r="K7269" i="13"/>
  <c r="J7269" i="13"/>
  <c r="K7268" i="13"/>
  <c r="J7268" i="13"/>
  <c r="K7267" i="13"/>
  <c r="J7267" i="13"/>
  <c r="K7266" i="13"/>
  <c r="J7266" i="13"/>
  <c r="K7265" i="13"/>
  <c r="J7265" i="13"/>
  <c r="K7264" i="13"/>
  <c r="J7264" i="13"/>
  <c r="K7263" i="13"/>
  <c r="J7263" i="13"/>
  <c r="K7262" i="13"/>
  <c r="J7262" i="13"/>
  <c r="K7261" i="13"/>
  <c r="J7261" i="13"/>
  <c r="K7260" i="13"/>
  <c r="J7260" i="13"/>
  <c r="K7259" i="13"/>
  <c r="J7259" i="13"/>
  <c r="K7258" i="13"/>
  <c r="J7258" i="13"/>
  <c r="K7257" i="13"/>
  <c r="J7257" i="13"/>
  <c r="K7256" i="13"/>
  <c r="J7256" i="13"/>
  <c r="K7255" i="13"/>
  <c r="J7255" i="13"/>
  <c r="K7254" i="13"/>
  <c r="J7254" i="13"/>
  <c r="K7253" i="13"/>
  <c r="J7253" i="13"/>
  <c r="J7252" i="13"/>
  <c r="K7252" i="13" s="1"/>
  <c r="K7251" i="13"/>
  <c r="J7251" i="13"/>
  <c r="K7250" i="13"/>
  <c r="J7250" i="13"/>
  <c r="K7249" i="13"/>
  <c r="J7249" i="13"/>
  <c r="J7248" i="13"/>
  <c r="K7248" i="13" s="1"/>
  <c r="K7247" i="13"/>
  <c r="J7247" i="13"/>
  <c r="K7246" i="13"/>
  <c r="J7246" i="13"/>
  <c r="K7245" i="13"/>
  <c r="J7245" i="13"/>
  <c r="J7244" i="13"/>
  <c r="K7244" i="13" s="1"/>
  <c r="K7243" i="13"/>
  <c r="J7243" i="13"/>
  <c r="L7242" i="13"/>
  <c r="K7242" i="13"/>
  <c r="J7242" i="13"/>
  <c r="K7241" i="13"/>
  <c r="J7241" i="13"/>
  <c r="K7240" i="13"/>
  <c r="J7240" i="13"/>
  <c r="K7239" i="13"/>
  <c r="J7239" i="13"/>
  <c r="K7238" i="13"/>
  <c r="J7238" i="13"/>
  <c r="K7237" i="13"/>
  <c r="J7237" i="13"/>
  <c r="K7236" i="13"/>
  <c r="J7236" i="13"/>
  <c r="K7235" i="13"/>
  <c r="J7235" i="13"/>
  <c r="K7234" i="13"/>
  <c r="J7234" i="13"/>
  <c r="K7233" i="13"/>
  <c r="J7233" i="13"/>
  <c r="K7232" i="13"/>
  <c r="J7232" i="13"/>
  <c r="K7231" i="13"/>
  <c r="J7231" i="13"/>
  <c r="K7230" i="13"/>
  <c r="J7230" i="13"/>
  <c r="K7229" i="13"/>
  <c r="J7229" i="13"/>
  <c r="J7228" i="13"/>
  <c r="K7228" i="13" s="1"/>
  <c r="K7227" i="13"/>
  <c r="J7227" i="13"/>
  <c r="K7226" i="13"/>
  <c r="J7226" i="13"/>
  <c r="K7225" i="13"/>
  <c r="J7225" i="13"/>
  <c r="J7224" i="13"/>
  <c r="K7224" i="13" s="1"/>
  <c r="K7223" i="13"/>
  <c r="J7223" i="13"/>
  <c r="K7222" i="13"/>
  <c r="J7222" i="13"/>
  <c r="K7221" i="13"/>
  <c r="J7221" i="13"/>
  <c r="K7220" i="13"/>
  <c r="J7220" i="13"/>
  <c r="K7219" i="13"/>
  <c r="J7219" i="13"/>
  <c r="K7218" i="13"/>
  <c r="J7218" i="13"/>
  <c r="K7217" i="13"/>
  <c r="J7217" i="13"/>
  <c r="K7216" i="13"/>
  <c r="J7216" i="13"/>
  <c r="K7215" i="13"/>
  <c r="J7215" i="13"/>
  <c r="K7214" i="13"/>
  <c r="J7214" i="13"/>
  <c r="K7213" i="13"/>
  <c r="J7213" i="13"/>
  <c r="J7212" i="13"/>
  <c r="K7212" i="13" s="1"/>
  <c r="K7211" i="13"/>
  <c r="J7211" i="13"/>
  <c r="K7210" i="13"/>
  <c r="J7210" i="13"/>
  <c r="K7209" i="13"/>
  <c r="J7209" i="13"/>
  <c r="K7208" i="13"/>
  <c r="J7208" i="13"/>
  <c r="K7207" i="13"/>
  <c r="J7207" i="13"/>
  <c r="K7206" i="13"/>
  <c r="J7206" i="13"/>
  <c r="K7205" i="13"/>
  <c r="J7205" i="13"/>
  <c r="K7204" i="13"/>
  <c r="J7204" i="13"/>
  <c r="K7203" i="13"/>
  <c r="J7203" i="13"/>
  <c r="L7202" i="13"/>
  <c r="M7202" i="13" s="1"/>
  <c r="L7203" i="13" s="1"/>
  <c r="M7203" i="13" s="1"/>
  <c r="L7204" i="13" s="1"/>
  <c r="M7204" i="13" s="1"/>
  <c r="L7205" i="13" s="1"/>
  <c r="M7205" i="13" s="1"/>
  <c r="L7206" i="13" s="1"/>
  <c r="M7206" i="13" s="1"/>
  <c r="L7207" i="13" s="1"/>
  <c r="M7207" i="13" s="1"/>
  <c r="L7208" i="13" s="1"/>
  <c r="M7208" i="13" s="1"/>
  <c r="L7209" i="13" s="1"/>
  <c r="M7209" i="13" s="1"/>
  <c r="L7210" i="13" s="1"/>
  <c r="M7210" i="13" s="1"/>
  <c r="L7211" i="13" s="1"/>
  <c r="M7211" i="13" s="1"/>
  <c r="L7212" i="13" s="1"/>
  <c r="M7212" i="13" s="1"/>
  <c r="L7213" i="13" s="1"/>
  <c r="M7213" i="13" s="1"/>
  <c r="L7214" i="13" s="1"/>
  <c r="M7214" i="13" s="1"/>
  <c r="L7215" i="13" s="1"/>
  <c r="M7215" i="13" s="1"/>
  <c r="L7216" i="13" s="1"/>
  <c r="M7216" i="13" s="1"/>
  <c r="L7217" i="13" s="1"/>
  <c r="M7217" i="13" s="1"/>
  <c r="L7218" i="13" s="1"/>
  <c r="M7218" i="13" s="1"/>
  <c r="L7219" i="13" s="1"/>
  <c r="M7219" i="13" s="1"/>
  <c r="L7220" i="13" s="1"/>
  <c r="M7220" i="13" s="1"/>
  <c r="L7221" i="13" s="1"/>
  <c r="M7221" i="13" s="1"/>
  <c r="L7222" i="13" s="1"/>
  <c r="M7222" i="13" s="1"/>
  <c r="L7223" i="13" s="1"/>
  <c r="M7223" i="13" s="1"/>
  <c r="L7224" i="13" s="1"/>
  <c r="M7224" i="13" s="1"/>
  <c r="L7225" i="13" s="1"/>
  <c r="M7225" i="13" s="1"/>
  <c r="L7226" i="13" s="1"/>
  <c r="M7226" i="13" s="1"/>
  <c r="L7227" i="13" s="1"/>
  <c r="M7227" i="13" s="1"/>
  <c r="L7228" i="13" s="1"/>
  <c r="M7228" i="13" s="1"/>
  <c r="L7229" i="13" s="1"/>
  <c r="M7229" i="13" s="1"/>
  <c r="L7230" i="13" s="1"/>
  <c r="M7230" i="13" s="1"/>
  <c r="L7231" i="13" s="1"/>
  <c r="M7231" i="13" s="1"/>
  <c r="L7232" i="13" s="1"/>
  <c r="M7232" i="13" s="1"/>
  <c r="L7233" i="13" s="1"/>
  <c r="M7233" i="13" s="1"/>
  <c r="L7234" i="13" s="1"/>
  <c r="M7234" i="13" s="1"/>
  <c r="L7235" i="13" s="1"/>
  <c r="M7235" i="13" s="1"/>
  <c r="L7236" i="13" s="1"/>
  <c r="M7236" i="13" s="1"/>
  <c r="L7237" i="13" s="1"/>
  <c r="M7237" i="13" s="1"/>
  <c r="L7238" i="13" s="1"/>
  <c r="M7238" i="13" s="1"/>
  <c r="L7239" i="13" s="1"/>
  <c r="M7239" i="13" s="1"/>
  <c r="L7240" i="13" s="1"/>
  <c r="M7240" i="13" s="1"/>
  <c r="L7241" i="13" s="1"/>
  <c r="M7241" i="13" s="1"/>
  <c r="K7202" i="13"/>
  <c r="J7202" i="13"/>
  <c r="K7201" i="13"/>
  <c r="J7201" i="13"/>
  <c r="J7200" i="13"/>
  <c r="K7200" i="13" s="1"/>
  <c r="K7199" i="13"/>
  <c r="J7199" i="13"/>
  <c r="K7198" i="13"/>
  <c r="J7198" i="13"/>
  <c r="K7197" i="13"/>
  <c r="J7197" i="13"/>
  <c r="J7196" i="13"/>
  <c r="K7196" i="13" s="1"/>
  <c r="K7195" i="13"/>
  <c r="J7195" i="13"/>
  <c r="K7194" i="13"/>
  <c r="J7194" i="13"/>
  <c r="K7193" i="13"/>
  <c r="J7193" i="13"/>
  <c r="J7192" i="13"/>
  <c r="K7192" i="13" s="1"/>
  <c r="K7191" i="13"/>
  <c r="J7191" i="13"/>
  <c r="K7190" i="13"/>
  <c r="J7190" i="13"/>
  <c r="K7189" i="13"/>
  <c r="J7189" i="13"/>
  <c r="J7188" i="13"/>
  <c r="K7188" i="13" s="1"/>
  <c r="K7187" i="13"/>
  <c r="J7187" i="13"/>
  <c r="K7186" i="13"/>
  <c r="J7186" i="13"/>
  <c r="K7185" i="13"/>
  <c r="J7185" i="13"/>
  <c r="J7184" i="13"/>
  <c r="K7184" i="13" s="1"/>
  <c r="K7183" i="13"/>
  <c r="J7183" i="13"/>
  <c r="K7182" i="13"/>
  <c r="J7182" i="13"/>
  <c r="K7181" i="13"/>
  <c r="J7181" i="13"/>
  <c r="J7180" i="13"/>
  <c r="K7180" i="13" s="1"/>
  <c r="K7179" i="13"/>
  <c r="J7179" i="13"/>
  <c r="K7178" i="13"/>
  <c r="J7178" i="13"/>
  <c r="K7177" i="13"/>
  <c r="J7177" i="13"/>
  <c r="J7176" i="13"/>
  <c r="K7176" i="13" s="1"/>
  <c r="K7175" i="13"/>
  <c r="J7175" i="13"/>
  <c r="K7174" i="13"/>
  <c r="J7174" i="13"/>
  <c r="K7173" i="13"/>
  <c r="J7173" i="13"/>
  <c r="K7172" i="13"/>
  <c r="J7172" i="13"/>
  <c r="K7171" i="13"/>
  <c r="J7171" i="13"/>
  <c r="K7170" i="13"/>
  <c r="J7170" i="13"/>
  <c r="K7169" i="13"/>
  <c r="J7169" i="13"/>
  <c r="K7168" i="13"/>
  <c r="J7168" i="13"/>
  <c r="K7167" i="13"/>
  <c r="J7167" i="13"/>
  <c r="J7166" i="13"/>
  <c r="K7166" i="13" s="1"/>
  <c r="K7165" i="13"/>
  <c r="J7165" i="13"/>
  <c r="K7164" i="13"/>
  <c r="J7164" i="13"/>
  <c r="K7163" i="13"/>
  <c r="J7163" i="13"/>
  <c r="L7162" i="13"/>
  <c r="K7162" i="13"/>
  <c r="J7162" i="13"/>
  <c r="K7161" i="13"/>
  <c r="J7161" i="13"/>
  <c r="K7160" i="13"/>
  <c r="J7160" i="13"/>
  <c r="K7159" i="13"/>
  <c r="J7159" i="13"/>
  <c r="K7158" i="13"/>
  <c r="J7158" i="13"/>
  <c r="K7157" i="13"/>
  <c r="J7157" i="13"/>
  <c r="J7156" i="13"/>
  <c r="K7156" i="13" s="1"/>
  <c r="K7155" i="13"/>
  <c r="J7155" i="13"/>
  <c r="K7154" i="13"/>
  <c r="J7154" i="13"/>
  <c r="K7153" i="13"/>
  <c r="J7153" i="13"/>
  <c r="J7152" i="13"/>
  <c r="K7152" i="13" s="1"/>
  <c r="K7151" i="13"/>
  <c r="J7151" i="13"/>
  <c r="K7150" i="13"/>
  <c r="J7150" i="13"/>
  <c r="K7149" i="13"/>
  <c r="J7149" i="13"/>
  <c r="K7148" i="13"/>
  <c r="J7148" i="13"/>
  <c r="K7147" i="13"/>
  <c r="J7147" i="13"/>
  <c r="J7146" i="13"/>
  <c r="K7146" i="13" s="1"/>
  <c r="K7145" i="13"/>
  <c r="J7145" i="13"/>
  <c r="K7144" i="13"/>
  <c r="J7144" i="13"/>
  <c r="K7143" i="13"/>
  <c r="J7143" i="13"/>
  <c r="K7142" i="13"/>
  <c r="J7142" i="13"/>
  <c r="K7141" i="13"/>
  <c r="J7141" i="13"/>
  <c r="K7140" i="13"/>
  <c r="J7140" i="13"/>
  <c r="K7139" i="13"/>
  <c r="J7139" i="13"/>
  <c r="J7138" i="13"/>
  <c r="K7138" i="13" s="1"/>
  <c r="K7137" i="13"/>
  <c r="J7137" i="13"/>
  <c r="K7136" i="13"/>
  <c r="J7136" i="13"/>
  <c r="K7135" i="13"/>
  <c r="J7135" i="13"/>
  <c r="J7134" i="13"/>
  <c r="K7134" i="13" s="1"/>
  <c r="K7133" i="13"/>
  <c r="J7133" i="13"/>
  <c r="J7132" i="13"/>
  <c r="K7132" i="13" s="1"/>
  <c r="K7131" i="13"/>
  <c r="J7131" i="13"/>
  <c r="K7130" i="13"/>
  <c r="J7130" i="13"/>
  <c r="K7129" i="13"/>
  <c r="J7129" i="13"/>
  <c r="J7128" i="13"/>
  <c r="K7128" i="13" s="1"/>
  <c r="K7127" i="13"/>
  <c r="J7127" i="13"/>
  <c r="K7126" i="13"/>
  <c r="J7126" i="13"/>
  <c r="K7125" i="13"/>
  <c r="J7125" i="13"/>
  <c r="J7124" i="13"/>
  <c r="K7124" i="13" s="1"/>
  <c r="K7123" i="13"/>
  <c r="J7123" i="13"/>
  <c r="L7122" i="13"/>
  <c r="J7122" i="13"/>
  <c r="K7122" i="13" s="1"/>
  <c r="K7121" i="13"/>
  <c r="J7121" i="13"/>
  <c r="K7120" i="13"/>
  <c r="J7120" i="13"/>
  <c r="K7119" i="13"/>
  <c r="J7119" i="13"/>
  <c r="J7118" i="13"/>
  <c r="K7118" i="13" s="1"/>
  <c r="K7117" i="13"/>
  <c r="J7117" i="13"/>
  <c r="K7116" i="13"/>
  <c r="J7116" i="13"/>
  <c r="K7115" i="13"/>
  <c r="J7115" i="13"/>
  <c r="J7114" i="13"/>
  <c r="K7114" i="13" s="1"/>
  <c r="K7113" i="13"/>
  <c r="J7113" i="13"/>
  <c r="K7112" i="13"/>
  <c r="J7112" i="13"/>
  <c r="K7111" i="13"/>
  <c r="J7111" i="13"/>
  <c r="J7110" i="13"/>
  <c r="K7110" i="13" s="1"/>
  <c r="K7109" i="13"/>
  <c r="J7109" i="13"/>
  <c r="K7108" i="13"/>
  <c r="J7108" i="13"/>
  <c r="K7107" i="13"/>
  <c r="J7107" i="13"/>
  <c r="K7106" i="13"/>
  <c r="J7106" i="13"/>
  <c r="K7105" i="13"/>
  <c r="J7105" i="13"/>
  <c r="J7104" i="13"/>
  <c r="K7104" i="13" s="1"/>
  <c r="K7103" i="13"/>
  <c r="J7103" i="13"/>
  <c r="J7102" i="13"/>
  <c r="K7102" i="13" s="1"/>
  <c r="K7101" i="13"/>
  <c r="J7101" i="13"/>
  <c r="J7100" i="13"/>
  <c r="K7100" i="13" s="1"/>
  <c r="K7099" i="13"/>
  <c r="J7099" i="13"/>
  <c r="K7098" i="13"/>
  <c r="J7098" i="13"/>
  <c r="K7097" i="13"/>
  <c r="J7097" i="13"/>
  <c r="K7096" i="13"/>
  <c r="J7096" i="13"/>
  <c r="K7095" i="13"/>
  <c r="J7095" i="13"/>
  <c r="K7094" i="13"/>
  <c r="J7094" i="13"/>
  <c r="K7093" i="13"/>
  <c r="J7093" i="13"/>
  <c r="K7092" i="13"/>
  <c r="J7092" i="13"/>
  <c r="K7091" i="13"/>
  <c r="J7091" i="13"/>
  <c r="K7090" i="13"/>
  <c r="J7090" i="13"/>
  <c r="K7089" i="13"/>
  <c r="J7089" i="13"/>
  <c r="K7088" i="13"/>
  <c r="J7088" i="13"/>
  <c r="K7087" i="13"/>
  <c r="J7087" i="13"/>
  <c r="J7086" i="13"/>
  <c r="K7086" i="13" s="1"/>
  <c r="K7085" i="13"/>
  <c r="J7085" i="13"/>
  <c r="K7084" i="13"/>
  <c r="J7084" i="13"/>
  <c r="K7083" i="13"/>
  <c r="J7083" i="13"/>
  <c r="L7082" i="13"/>
  <c r="K7082" i="13"/>
  <c r="J7082" i="13"/>
  <c r="K7081" i="13"/>
  <c r="J7081" i="13"/>
  <c r="J7080" i="13"/>
  <c r="K7080" i="13" s="1"/>
  <c r="K7079" i="13"/>
  <c r="J7079" i="13"/>
  <c r="K7078" i="13"/>
  <c r="J7078" i="13"/>
  <c r="K7077" i="13"/>
  <c r="J7077" i="13"/>
  <c r="J7076" i="13"/>
  <c r="K7076" i="13" s="1"/>
  <c r="K7075" i="13"/>
  <c r="J7075" i="13"/>
  <c r="J7074" i="13"/>
  <c r="K7074" i="13" s="1"/>
  <c r="K7073" i="13"/>
  <c r="J7073" i="13"/>
  <c r="K7072" i="13"/>
  <c r="J7072" i="13"/>
  <c r="K7071" i="13"/>
  <c r="J7071" i="13"/>
  <c r="J7070" i="13"/>
  <c r="K7070" i="13" s="1"/>
  <c r="K7069" i="13"/>
  <c r="J7069" i="13"/>
  <c r="J7068" i="13"/>
  <c r="K7068" i="13" s="1"/>
  <c r="K7067" i="13"/>
  <c r="J7067" i="13"/>
  <c r="J7066" i="13"/>
  <c r="K7066" i="13" s="1"/>
  <c r="K7065" i="13"/>
  <c r="J7065" i="13"/>
  <c r="K7064" i="13"/>
  <c r="J7064" i="13"/>
  <c r="K7063" i="13"/>
  <c r="J7063" i="13"/>
  <c r="J7062" i="13"/>
  <c r="K7062" i="13" s="1"/>
  <c r="K7061" i="13"/>
  <c r="J7061" i="13"/>
  <c r="J7060" i="13"/>
  <c r="K7060" i="13" s="1"/>
  <c r="K7059" i="13"/>
  <c r="J7059" i="13"/>
  <c r="J7058" i="13"/>
  <c r="K7058" i="13" s="1"/>
  <c r="K7057" i="13"/>
  <c r="J7057" i="13"/>
  <c r="K7056" i="13"/>
  <c r="J7056" i="13"/>
  <c r="K7055" i="13"/>
  <c r="J7055" i="13"/>
  <c r="K7054" i="13"/>
  <c r="J7054" i="13"/>
  <c r="K7053" i="13"/>
  <c r="J7053" i="13"/>
  <c r="J7052" i="13"/>
  <c r="K7052" i="13" s="1"/>
  <c r="K7051" i="13"/>
  <c r="J7051" i="13"/>
  <c r="K7050" i="13"/>
  <c r="J7050" i="13"/>
  <c r="K7049" i="13"/>
  <c r="J7049" i="13"/>
  <c r="J7048" i="13"/>
  <c r="K7048" i="13" s="1"/>
  <c r="K7047" i="13"/>
  <c r="J7047" i="13"/>
  <c r="K7046" i="13"/>
  <c r="J7046" i="13"/>
  <c r="K7045" i="13"/>
  <c r="J7045" i="13"/>
  <c r="J7044" i="13"/>
  <c r="K7044" i="13" s="1"/>
  <c r="K7043" i="13"/>
  <c r="J7043" i="13"/>
  <c r="L7042" i="13"/>
  <c r="J7042" i="13"/>
  <c r="K7042" i="13" s="1"/>
  <c r="K7041" i="13"/>
  <c r="J7041" i="13"/>
  <c r="J7040" i="13"/>
  <c r="K7040" i="13" s="1"/>
  <c r="K7039" i="13"/>
  <c r="J7039" i="13"/>
  <c r="J7038" i="13"/>
  <c r="K7038" i="13" s="1"/>
  <c r="K7037" i="13"/>
  <c r="J7037" i="13"/>
  <c r="J7036" i="13"/>
  <c r="K7036" i="13" s="1"/>
  <c r="K7035" i="13"/>
  <c r="J7035" i="13"/>
  <c r="K7034" i="13"/>
  <c r="J7034" i="13"/>
  <c r="K7033" i="13"/>
  <c r="J7033" i="13"/>
  <c r="J7032" i="13"/>
  <c r="K7032" i="13" s="1"/>
  <c r="K7031" i="13"/>
  <c r="J7031" i="13"/>
  <c r="K7030" i="13"/>
  <c r="J7030" i="13"/>
  <c r="K7029" i="13"/>
  <c r="J7029" i="13"/>
  <c r="K7028" i="13"/>
  <c r="J7028" i="13"/>
  <c r="K7027" i="13"/>
  <c r="J7027" i="13"/>
  <c r="K7026" i="13"/>
  <c r="J7026" i="13"/>
  <c r="K7025" i="13"/>
  <c r="J7025" i="13"/>
  <c r="J7024" i="13"/>
  <c r="K7024" i="13" s="1"/>
  <c r="K7023" i="13"/>
  <c r="J7023" i="13"/>
  <c r="J7022" i="13"/>
  <c r="K7022" i="13" s="1"/>
  <c r="K7021" i="13"/>
  <c r="J7021" i="13"/>
  <c r="K7020" i="13"/>
  <c r="J7020" i="13"/>
  <c r="K7019" i="13"/>
  <c r="J7019" i="13"/>
  <c r="J7018" i="13"/>
  <c r="K7018" i="13" s="1"/>
  <c r="K7017" i="13"/>
  <c r="J7017" i="13"/>
  <c r="K7016" i="13"/>
  <c r="J7016" i="13"/>
  <c r="K7015" i="13"/>
  <c r="J7015" i="13"/>
  <c r="J7014" i="13"/>
  <c r="K7014" i="13" s="1"/>
  <c r="K7013" i="13"/>
  <c r="J7013" i="13"/>
  <c r="K7012" i="13"/>
  <c r="J7012" i="13"/>
  <c r="K7011" i="13"/>
  <c r="J7011" i="13"/>
  <c r="K7010" i="13"/>
  <c r="J7010" i="13"/>
  <c r="K7009" i="13"/>
  <c r="J7009" i="13"/>
  <c r="J7008" i="13"/>
  <c r="K7008" i="13" s="1"/>
  <c r="K7007" i="13"/>
  <c r="J7007" i="13"/>
  <c r="J7006" i="13"/>
  <c r="K7006" i="13" s="1"/>
  <c r="K7005" i="13"/>
  <c r="J7005" i="13"/>
  <c r="K7004" i="13"/>
  <c r="J7004" i="13"/>
  <c r="K7003" i="13"/>
  <c r="J7003" i="13"/>
  <c r="L7002" i="13"/>
  <c r="J7002" i="13"/>
  <c r="K7002" i="13" s="1"/>
  <c r="K7001" i="13"/>
  <c r="J7001" i="13"/>
  <c r="K7000" i="13"/>
  <c r="J7000" i="13"/>
  <c r="K6999" i="13"/>
  <c r="J6999" i="13"/>
  <c r="J6998" i="13"/>
  <c r="K6998" i="13" s="1"/>
  <c r="K6997" i="13"/>
  <c r="J6997" i="13"/>
  <c r="J6996" i="13"/>
  <c r="K6996" i="13" s="1"/>
  <c r="K6995" i="13"/>
  <c r="J6995" i="13"/>
  <c r="J6994" i="13"/>
  <c r="K6994" i="13" s="1"/>
  <c r="K6993" i="13"/>
  <c r="J6993" i="13"/>
  <c r="K6992" i="13"/>
  <c r="J6992" i="13"/>
  <c r="K6991" i="13"/>
  <c r="J6991" i="13"/>
  <c r="J6990" i="13"/>
  <c r="K6990" i="13" s="1"/>
  <c r="K6989" i="13"/>
  <c r="J6989" i="13"/>
  <c r="K6988" i="13"/>
  <c r="J6988" i="13"/>
  <c r="K6987" i="13"/>
  <c r="J6987" i="13"/>
  <c r="J6986" i="13"/>
  <c r="K6986" i="13" s="1"/>
  <c r="K6985" i="13"/>
  <c r="J6985" i="13"/>
  <c r="K6984" i="13"/>
  <c r="J6984" i="13"/>
  <c r="K6983" i="13"/>
  <c r="J6983" i="13"/>
  <c r="J6982" i="13"/>
  <c r="K6982" i="13" s="1"/>
  <c r="K6981" i="13"/>
  <c r="J6981" i="13"/>
  <c r="K6980" i="13"/>
  <c r="J6980" i="13"/>
  <c r="K6979" i="13"/>
  <c r="J6979" i="13"/>
  <c r="J6978" i="13"/>
  <c r="K6978" i="13" s="1"/>
  <c r="K6977" i="13"/>
  <c r="J6977" i="13"/>
  <c r="K6976" i="13"/>
  <c r="J6976" i="13"/>
  <c r="K6975" i="13"/>
  <c r="J6975" i="13"/>
  <c r="J6974" i="13"/>
  <c r="K6974" i="13" s="1"/>
  <c r="K6973" i="13"/>
  <c r="J6973" i="13"/>
  <c r="K6972" i="13"/>
  <c r="J6972" i="13"/>
  <c r="K6971" i="13"/>
  <c r="J6971" i="13"/>
  <c r="J6970" i="13"/>
  <c r="K6970" i="13" s="1"/>
  <c r="K6969" i="13"/>
  <c r="J6969" i="13"/>
  <c r="K6968" i="13"/>
  <c r="J6968" i="13"/>
  <c r="K6967" i="13"/>
  <c r="J6967" i="13"/>
  <c r="J6966" i="13"/>
  <c r="K6966" i="13" s="1"/>
  <c r="K6965" i="13"/>
  <c r="J6965" i="13"/>
  <c r="K6964" i="13"/>
  <c r="J6964" i="13"/>
  <c r="K6963" i="13"/>
  <c r="J6963" i="13"/>
  <c r="L6962" i="13"/>
  <c r="J6962" i="13"/>
  <c r="K6962" i="13" s="1"/>
  <c r="K6961" i="13"/>
  <c r="J6961" i="13"/>
  <c r="K6960" i="13"/>
  <c r="J6960" i="13"/>
  <c r="K6959" i="13"/>
  <c r="J6959" i="13"/>
  <c r="J6958" i="13"/>
  <c r="K6958" i="13" s="1"/>
  <c r="K6957" i="13"/>
  <c r="J6957" i="13"/>
  <c r="K6956" i="13"/>
  <c r="J6956" i="13"/>
  <c r="K6955" i="13"/>
  <c r="J6955" i="13"/>
  <c r="J6954" i="13"/>
  <c r="K6954" i="13" s="1"/>
  <c r="K6953" i="13"/>
  <c r="J6953" i="13"/>
  <c r="K6952" i="13"/>
  <c r="J6952" i="13"/>
  <c r="K6951" i="13"/>
  <c r="J6951" i="13"/>
  <c r="J6950" i="13"/>
  <c r="K6950" i="13" s="1"/>
  <c r="K6949" i="13"/>
  <c r="J6949" i="13"/>
  <c r="K6948" i="13"/>
  <c r="J6948" i="13"/>
  <c r="K6947" i="13"/>
  <c r="J6947" i="13"/>
  <c r="J6946" i="13"/>
  <c r="K6946" i="13" s="1"/>
  <c r="K6945" i="13"/>
  <c r="J6945" i="13"/>
  <c r="K6944" i="13"/>
  <c r="J6944" i="13"/>
  <c r="K6943" i="13"/>
  <c r="J6943" i="13"/>
  <c r="J6942" i="13"/>
  <c r="K6942" i="13" s="1"/>
  <c r="K6941" i="13"/>
  <c r="J6941" i="13"/>
  <c r="K6940" i="13"/>
  <c r="J6940" i="13"/>
  <c r="K6939" i="13"/>
  <c r="J6939" i="13"/>
  <c r="J6938" i="13"/>
  <c r="K6938" i="13" s="1"/>
  <c r="K6937" i="13"/>
  <c r="J6937" i="13"/>
  <c r="K6936" i="13"/>
  <c r="J6936" i="13"/>
  <c r="K6935" i="13"/>
  <c r="J6935" i="13"/>
  <c r="J6934" i="13"/>
  <c r="K6934" i="13" s="1"/>
  <c r="K6933" i="13"/>
  <c r="J6933" i="13"/>
  <c r="K6932" i="13"/>
  <c r="J6932" i="13"/>
  <c r="K6931" i="13"/>
  <c r="J6931" i="13"/>
  <c r="K6930" i="13"/>
  <c r="J6930" i="13"/>
  <c r="K6929" i="13"/>
  <c r="J6929" i="13"/>
  <c r="J6928" i="13"/>
  <c r="K6928" i="13" s="1"/>
  <c r="K6927" i="13"/>
  <c r="J6927" i="13"/>
  <c r="J6926" i="13"/>
  <c r="K6926" i="13" s="1"/>
  <c r="K6925" i="13"/>
  <c r="J6925" i="13"/>
  <c r="K6924" i="13"/>
  <c r="J6924" i="13"/>
  <c r="K6923" i="13"/>
  <c r="J6923" i="13"/>
  <c r="L6922" i="13"/>
  <c r="K6922" i="13"/>
  <c r="J6922" i="13"/>
  <c r="K6921" i="13"/>
  <c r="J6921" i="13"/>
  <c r="K6920" i="13"/>
  <c r="J6920" i="13"/>
  <c r="K6919" i="13"/>
  <c r="J6919" i="13"/>
  <c r="J6918" i="13"/>
  <c r="K6918" i="13" s="1"/>
  <c r="K6917" i="13"/>
  <c r="J6917" i="13"/>
  <c r="K6916" i="13"/>
  <c r="J6916" i="13"/>
  <c r="K6915" i="13"/>
  <c r="J6915" i="13"/>
  <c r="J6914" i="13"/>
  <c r="K6914" i="13" s="1"/>
  <c r="K6913" i="13"/>
  <c r="J6913" i="13"/>
  <c r="K6912" i="13"/>
  <c r="J6912" i="13"/>
  <c r="K6911" i="13"/>
  <c r="J6911" i="13"/>
  <c r="J6910" i="13"/>
  <c r="K6910" i="13" s="1"/>
  <c r="K6909" i="13"/>
  <c r="J6909" i="13"/>
  <c r="K6908" i="13"/>
  <c r="J6908" i="13"/>
  <c r="K6907" i="13"/>
  <c r="J6907" i="13"/>
  <c r="J6906" i="13"/>
  <c r="K6906" i="13" s="1"/>
  <c r="K6905" i="13"/>
  <c r="J6905" i="13"/>
  <c r="J6904" i="13"/>
  <c r="K6904" i="13" s="1"/>
  <c r="K6903" i="13"/>
  <c r="J6903" i="13"/>
  <c r="J6902" i="13"/>
  <c r="K6902" i="13" s="1"/>
  <c r="K6901" i="13"/>
  <c r="J6901" i="13"/>
  <c r="K6900" i="13"/>
  <c r="J6900" i="13"/>
  <c r="K6899" i="13"/>
  <c r="J6899" i="13"/>
  <c r="J6898" i="13"/>
  <c r="K6898" i="13" s="1"/>
  <c r="J6897" i="13"/>
  <c r="K6897" i="13" s="1"/>
  <c r="K6896" i="13"/>
  <c r="J6896" i="13"/>
  <c r="J6895" i="13"/>
  <c r="K6895" i="13" s="1"/>
  <c r="J6894" i="13"/>
  <c r="K6894" i="13" s="1"/>
  <c r="K6893" i="13"/>
  <c r="J6893" i="13"/>
  <c r="K6892" i="13"/>
  <c r="J6892" i="13"/>
  <c r="K6891" i="13"/>
  <c r="J6891" i="13"/>
  <c r="J6890" i="13"/>
  <c r="K6890" i="13" s="1"/>
  <c r="K6889" i="13"/>
  <c r="J6889" i="13"/>
  <c r="J6888" i="13"/>
  <c r="K6888" i="13" s="1"/>
  <c r="K6887" i="13"/>
  <c r="J6887" i="13"/>
  <c r="J6886" i="13"/>
  <c r="K6886" i="13" s="1"/>
  <c r="K6885" i="13"/>
  <c r="J6885" i="13"/>
  <c r="K6884" i="13"/>
  <c r="J6884" i="13"/>
  <c r="K6883" i="13"/>
  <c r="J6883" i="13"/>
  <c r="L6882" i="13"/>
  <c r="J6882" i="13"/>
  <c r="K6882" i="13" s="1"/>
  <c r="J6881" i="13"/>
  <c r="K6881" i="13" s="1"/>
  <c r="K6880" i="13"/>
  <c r="J6880" i="13"/>
  <c r="K6879" i="13"/>
  <c r="J6879" i="13"/>
  <c r="J6878" i="13"/>
  <c r="K6878" i="13" s="1"/>
  <c r="K6877" i="13"/>
  <c r="J6877" i="13"/>
  <c r="K6876" i="13"/>
  <c r="J6876" i="13"/>
  <c r="K6875" i="13"/>
  <c r="J6875" i="13"/>
  <c r="J6874" i="13"/>
  <c r="K6874" i="13" s="1"/>
  <c r="K6873" i="13"/>
  <c r="J6873" i="13"/>
  <c r="J6872" i="13"/>
  <c r="K6872" i="13" s="1"/>
  <c r="K6871" i="13"/>
  <c r="J6871" i="13"/>
  <c r="J6870" i="13"/>
  <c r="K6870" i="13" s="1"/>
  <c r="K6869" i="13"/>
  <c r="J6869" i="13"/>
  <c r="K6868" i="13"/>
  <c r="J6868" i="13"/>
  <c r="K6867" i="13"/>
  <c r="J6867" i="13"/>
  <c r="J6866" i="13"/>
  <c r="K6866" i="13" s="1"/>
  <c r="J6865" i="13"/>
  <c r="K6865" i="13" s="1"/>
  <c r="K6864" i="13"/>
  <c r="J6864" i="13"/>
  <c r="J6863" i="13"/>
  <c r="K6863" i="13" s="1"/>
  <c r="J6862" i="13"/>
  <c r="K6862" i="13" s="1"/>
  <c r="K6861" i="13"/>
  <c r="J6861" i="13"/>
  <c r="K6860" i="13"/>
  <c r="J6860" i="13"/>
  <c r="K6859" i="13"/>
  <c r="J6859" i="13"/>
  <c r="J6858" i="13"/>
  <c r="K6858" i="13" s="1"/>
  <c r="K6857" i="13"/>
  <c r="J6857" i="13"/>
  <c r="J6856" i="13"/>
  <c r="K6856" i="13" s="1"/>
  <c r="K6855" i="13"/>
  <c r="J6855" i="13"/>
  <c r="J6854" i="13"/>
  <c r="K6854" i="13" s="1"/>
  <c r="K6853" i="13"/>
  <c r="J6853" i="13"/>
  <c r="K6852" i="13"/>
  <c r="J6852" i="13"/>
  <c r="K6851" i="13"/>
  <c r="J6851" i="13"/>
  <c r="J6850" i="13"/>
  <c r="K6850" i="13" s="1"/>
  <c r="J6849" i="13"/>
  <c r="K6849" i="13" s="1"/>
  <c r="K6848" i="13"/>
  <c r="J6848" i="13"/>
  <c r="J6847" i="13"/>
  <c r="K6847" i="13" s="1"/>
  <c r="J6846" i="13"/>
  <c r="K6846" i="13" s="1"/>
  <c r="K6845" i="13"/>
  <c r="J6845" i="13"/>
  <c r="K6844" i="13"/>
  <c r="J6844" i="13"/>
  <c r="K6843" i="13"/>
  <c r="J6843" i="13"/>
  <c r="L6842" i="13"/>
  <c r="K6842" i="13"/>
  <c r="J6842" i="13"/>
  <c r="K6841" i="13"/>
  <c r="J6841" i="13"/>
  <c r="J6840" i="13"/>
  <c r="K6840" i="13" s="1"/>
  <c r="K6839" i="13"/>
  <c r="J6839" i="13"/>
  <c r="J6838" i="13"/>
  <c r="K6838" i="13" s="1"/>
  <c r="K6837" i="13"/>
  <c r="J6837" i="13"/>
  <c r="K6836" i="13"/>
  <c r="J6836" i="13"/>
  <c r="K6835" i="13"/>
  <c r="J6835" i="13"/>
  <c r="J6834" i="13"/>
  <c r="K6834" i="13" s="1"/>
  <c r="K6833" i="13"/>
  <c r="J6833" i="13"/>
  <c r="K6832" i="13"/>
  <c r="J6832" i="13"/>
  <c r="J6831" i="13"/>
  <c r="K6831" i="13" s="1"/>
  <c r="J6830" i="13"/>
  <c r="K6830" i="13" s="1"/>
  <c r="K6829" i="13"/>
  <c r="J6829" i="13"/>
  <c r="K6828" i="13"/>
  <c r="J6828" i="13"/>
  <c r="K6827" i="13"/>
  <c r="J6827" i="13"/>
  <c r="J6826" i="13"/>
  <c r="K6826" i="13" s="1"/>
  <c r="K6825" i="13"/>
  <c r="J6825" i="13"/>
  <c r="K6824" i="13"/>
  <c r="J6824" i="13"/>
  <c r="K6823" i="13"/>
  <c r="J6823" i="13"/>
  <c r="K6822" i="13"/>
  <c r="J6822" i="13"/>
  <c r="K6821" i="13"/>
  <c r="J6821" i="13"/>
  <c r="K6820" i="13"/>
  <c r="J6820" i="13"/>
  <c r="K6819" i="13"/>
  <c r="J6819" i="13"/>
  <c r="J6818" i="13"/>
  <c r="K6818" i="13" s="1"/>
  <c r="J6817" i="13"/>
  <c r="K6817" i="13" s="1"/>
  <c r="K6816" i="13"/>
  <c r="J6816" i="13"/>
  <c r="J6815" i="13"/>
  <c r="K6815" i="13" s="1"/>
  <c r="J6814" i="13"/>
  <c r="K6814" i="13" s="1"/>
  <c r="K6813" i="13"/>
  <c r="J6813" i="13"/>
  <c r="K6812" i="13"/>
  <c r="J6812" i="13"/>
  <c r="K6811" i="13"/>
  <c r="J6811" i="13"/>
  <c r="J6810" i="13"/>
  <c r="K6810" i="13" s="1"/>
  <c r="K6809" i="13"/>
  <c r="J6809" i="13"/>
  <c r="J6808" i="13"/>
  <c r="K6808" i="13" s="1"/>
  <c r="K6807" i="13"/>
  <c r="J6807" i="13"/>
  <c r="J6806" i="13"/>
  <c r="K6806" i="13" s="1"/>
  <c r="K6805" i="13"/>
  <c r="J6805" i="13"/>
  <c r="K6804" i="13"/>
  <c r="J6804" i="13"/>
  <c r="K6803" i="13"/>
  <c r="J6803" i="13"/>
  <c r="L6802" i="13"/>
  <c r="J6802" i="13"/>
  <c r="K6802" i="13" s="1"/>
  <c r="J6801" i="13"/>
  <c r="K6801" i="13" s="1"/>
  <c r="K6800" i="13"/>
  <c r="J6800" i="13"/>
  <c r="J6799" i="13"/>
  <c r="K6799" i="13" s="1"/>
  <c r="J6798" i="13"/>
  <c r="K6798" i="13" s="1"/>
  <c r="K6797" i="13"/>
  <c r="J6797" i="13"/>
  <c r="K6796" i="13"/>
  <c r="J6796" i="13"/>
  <c r="K6795" i="13"/>
  <c r="J6795" i="13"/>
  <c r="J6794" i="13"/>
  <c r="K6794" i="13" s="1"/>
  <c r="K6793" i="13"/>
  <c r="J6793" i="13"/>
  <c r="J6792" i="13"/>
  <c r="K6792" i="13" s="1"/>
  <c r="K6791" i="13"/>
  <c r="J6791" i="13"/>
  <c r="K6790" i="13"/>
  <c r="J6790" i="13"/>
  <c r="K6789" i="13"/>
  <c r="J6789" i="13"/>
  <c r="K6788" i="13"/>
  <c r="J6788" i="13"/>
  <c r="K6787" i="13"/>
  <c r="J6787" i="13"/>
  <c r="J6786" i="13"/>
  <c r="K6786" i="13" s="1"/>
  <c r="J6785" i="13"/>
  <c r="K6785" i="13" s="1"/>
  <c r="K6784" i="13"/>
  <c r="J6784" i="13"/>
  <c r="K6783" i="13"/>
  <c r="J6783" i="13"/>
  <c r="J6782" i="13"/>
  <c r="K6782" i="13" s="1"/>
  <c r="K6781" i="13"/>
  <c r="J6781" i="13"/>
  <c r="K6780" i="13"/>
  <c r="J6780" i="13"/>
  <c r="K6779" i="13"/>
  <c r="J6779" i="13"/>
  <c r="J6778" i="13"/>
  <c r="K6778" i="13" s="1"/>
  <c r="K6777" i="13"/>
  <c r="J6777" i="13"/>
  <c r="J6776" i="13"/>
  <c r="K6776" i="13" s="1"/>
  <c r="K6775" i="13"/>
  <c r="J6775" i="13"/>
  <c r="J6774" i="13"/>
  <c r="K6774" i="13" s="1"/>
  <c r="K6773" i="13"/>
  <c r="J6773" i="13"/>
  <c r="K6772" i="13"/>
  <c r="J6772" i="13"/>
  <c r="K6771" i="13"/>
  <c r="J6771" i="13"/>
  <c r="J6770" i="13"/>
  <c r="K6770" i="13" s="1"/>
  <c r="J6769" i="13"/>
  <c r="K6769" i="13" s="1"/>
  <c r="K6768" i="13"/>
  <c r="J6768" i="13"/>
  <c r="J6767" i="13"/>
  <c r="K6767" i="13" s="1"/>
  <c r="J6766" i="13"/>
  <c r="K6766" i="13" s="1"/>
  <c r="K6765" i="13"/>
  <c r="J6765" i="13"/>
  <c r="K6764" i="13"/>
  <c r="J6764" i="13"/>
  <c r="K6763" i="13"/>
  <c r="J6763" i="13"/>
  <c r="L6762" i="13"/>
  <c r="J6762" i="13"/>
  <c r="K6762" i="13" s="1"/>
  <c r="K6761" i="13"/>
  <c r="J6761" i="13"/>
  <c r="K6760" i="13"/>
  <c r="J6760" i="13"/>
  <c r="K6759" i="13"/>
  <c r="J6759" i="13"/>
  <c r="K6758" i="13"/>
  <c r="J6758" i="13"/>
  <c r="K6757" i="13"/>
  <c r="J6757" i="13"/>
  <c r="K6756" i="13"/>
  <c r="J6756" i="13"/>
  <c r="K6755" i="13"/>
  <c r="J6755" i="13"/>
  <c r="J6754" i="13"/>
  <c r="K6754" i="13" s="1"/>
  <c r="J6753" i="13"/>
  <c r="K6753" i="13" s="1"/>
  <c r="K6752" i="13"/>
  <c r="J6752" i="13"/>
  <c r="K6751" i="13"/>
  <c r="J6751" i="13"/>
  <c r="J6750" i="13"/>
  <c r="K6750" i="13" s="1"/>
  <c r="K6749" i="13"/>
  <c r="J6749" i="13"/>
  <c r="K6748" i="13"/>
  <c r="J6748" i="13"/>
  <c r="K6747" i="13"/>
  <c r="J6747" i="13"/>
  <c r="K6746" i="13"/>
  <c r="J6746" i="13"/>
  <c r="K6745" i="13"/>
  <c r="J6745" i="13"/>
  <c r="J6744" i="13"/>
  <c r="K6744" i="13" s="1"/>
  <c r="K6743" i="13"/>
  <c r="J6743" i="13"/>
  <c r="J6742" i="13"/>
  <c r="K6742" i="13" s="1"/>
  <c r="K6741" i="13"/>
  <c r="J6741" i="13"/>
  <c r="K6740" i="13"/>
  <c r="J6740" i="13"/>
  <c r="J6739" i="13"/>
  <c r="K6739" i="13" s="1"/>
  <c r="J6738" i="13"/>
  <c r="K6738" i="13" s="1"/>
  <c r="J6737" i="13"/>
  <c r="K6737" i="13" s="1"/>
  <c r="K6736" i="13"/>
  <c r="J6736" i="13"/>
  <c r="J6735" i="13"/>
  <c r="K6735" i="13" s="1"/>
  <c r="J6734" i="13"/>
  <c r="K6734" i="13" s="1"/>
  <c r="K6733" i="13"/>
  <c r="J6733" i="13"/>
  <c r="K6732" i="13"/>
  <c r="J6732" i="13"/>
  <c r="K6731" i="13"/>
  <c r="J6731" i="13"/>
  <c r="J6730" i="13"/>
  <c r="K6730" i="13" s="1"/>
  <c r="K6729" i="13"/>
  <c r="J6729" i="13"/>
  <c r="J6728" i="13"/>
  <c r="K6728" i="13" s="1"/>
  <c r="K6727" i="13"/>
  <c r="J6727" i="13"/>
  <c r="K6726" i="13"/>
  <c r="J6726" i="13"/>
  <c r="J6725" i="13"/>
  <c r="K6725" i="13" s="1"/>
  <c r="K6724" i="13"/>
  <c r="J6724" i="13"/>
  <c r="K6723" i="13"/>
  <c r="J6723" i="13"/>
  <c r="L6722" i="13"/>
  <c r="J6722" i="13"/>
  <c r="K6722" i="13" s="1"/>
  <c r="J6721" i="13"/>
  <c r="K6721" i="13" s="1"/>
  <c r="K6720" i="13"/>
  <c r="J6720" i="13"/>
  <c r="K6719" i="13"/>
  <c r="J6719" i="13"/>
  <c r="J6718" i="13"/>
  <c r="K6718" i="13" s="1"/>
  <c r="K6717" i="13"/>
  <c r="J6717" i="13"/>
  <c r="J6716" i="13"/>
  <c r="K6716" i="13" s="1"/>
  <c r="K6715" i="13"/>
  <c r="J6715" i="13"/>
  <c r="J6714" i="13"/>
  <c r="K6714" i="13" s="1"/>
  <c r="K6713" i="13"/>
  <c r="J6713" i="13"/>
  <c r="J6712" i="13"/>
  <c r="K6712" i="13" s="1"/>
  <c r="K6711" i="13"/>
  <c r="J6711" i="13"/>
  <c r="J6710" i="13"/>
  <c r="K6710" i="13" s="1"/>
  <c r="K6709" i="13"/>
  <c r="J6709" i="13"/>
  <c r="K6708" i="13"/>
  <c r="J6708" i="13"/>
  <c r="J6707" i="13"/>
  <c r="K6707" i="13" s="1"/>
  <c r="J6706" i="13"/>
  <c r="K6706" i="13" s="1"/>
  <c r="J6705" i="13"/>
  <c r="K6705" i="13" s="1"/>
  <c r="K6704" i="13"/>
  <c r="J6704" i="13"/>
  <c r="J6703" i="13"/>
  <c r="K6703" i="13" s="1"/>
  <c r="J6702" i="13"/>
  <c r="K6702" i="13" s="1"/>
  <c r="K6701" i="13"/>
  <c r="J6701" i="13"/>
  <c r="K6700" i="13"/>
  <c r="J6700" i="13"/>
  <c r="K6699" i="13"/>
  <c r="J6699" i="13"/>
  <c r="J6698" i="13"/>
  <c r="K6698" i="13" s="1"/>
  <c r="K6697" i="13"/>
  <c r="J6697" i="13"/>
  <c r="J6696" i="13"/>
  <c r="K6696" i="13" s="1"/>
  <c r="K6695" i="13"/>
  <c r="J6695" i="13"/>
  <c r="K6694" i="13"/>
  <c r="J6694" i="13"/>
  <c r="J6693" i="13"/>
  <c r="K6693" i="13" s="1"/>
  <c r="K6692" i="13"/>
  <c r="J6692" i="13"/>
  <c r="K6691" i="13"/>
  <c r="J6691" i="13"/>
  <c r="J6690" i="13"/>
  <c r="K6690" i="13" s="1"/>
  <c r="J6689" i="13"/>
  <c r="K6689" i="13" s="1"/>
  <c r="K6688" i="13"/>
  <c r="J6688" i="13"/>
  <c r="J6687" i="13"/>
  <c r="K6687" i="13" s="1"/>
  <c r="J6686" i="13"/>
  <c r="K6686" i="13" s="1"/>
  <c r="K6685" i="13"/>
  <c r="J6685" i="13"/>
  <c r="J6684" i="13"/>
  <c r="K6684" i="13" s="1"/>
  <c r="K6683" i="13"/>
  <c r="J6683" i="13"/>
  <c r="L6682" i="13"/>
  <c r="K6682" i="13"/>
  <c r="J6682" i="13"/>
  <c r="K6681" i="13"/>
  <c r="J6681" i="13"/>
  <c r="J6680" i="13"/>
  <c r="K6680" i="13" s="1"/>
  <c r="K6679" i="13"/>
  <c r="J6679" i="13"/>
  <c r="J6678" i="13"/>
  <c r="K6678" i="13" s="1"/>
  <c r="K6677" i="13"/>
  <c r="J6677" i="13"/>
  <c r="K6676" i="13"/>
  <c r="J6676" i="13"/>
  <c r="J6675" i="13"/>
  <c r="K6675" i="13" s="1"/>
  <c r="J6674" i="13"/>
  <c r="K6674" i="13" s="1"/>
  <c r="J6673" i="13"/>
  <c r="K6673" i="13" s="1"/>
  <c r="K6672" i="13"/>
  <c r="J6672" i="13"/>
  <c r="J6671" i="13"/>
  <c r="K6671" i="13" s="1"/>
  <c r="J6670" i="13"/>
  <c r="K6670" i="13" s="1"/>
  <c r="K6669" i="13"/>
  <c r="J6669" i="13"/>
  <c r="K6668" i="13"/>
  <c r="J6668" i="13"/>
  <c r="K6667" i="13"/>
  <c r="J6667" i="13"/>
  <c r="J6666" i="13"/>
  <c r="K6666" i="13" s="1"/>
  <c r="K6665" i="13"/>
  <c r="J6665" i="13"/>
  <c r="K6664" i="13"/>
  <c r="J6664" i="13"/>
  <c r="K6663" i="13"/>
  <c r="J6663" i="13"/>
  <c r="K6662" i="13"/>
  <c r="J6662" i="13"/>
  <c r="J6661" i="13"/>
  <c r="K6661" i="13" s="1"/>
  <c r="K6660" i="13"/>
  <c r="J6660" i="13"/>
  <c r="K6659" i="13"/>
  <c r="J6659" i="13"/>
  <c r="J6658" i="13"/>
  <c r="K6658" i="13" s="1"/>
  <c r="J6657" i="13"/>
  <c r="K6657" i="13" s="1"/>
  <c r="K6656" i="13"/>
  <c r="J6656" i="13"/>
  <c r="J6655" i="13"/>
  <c r="K6655" i="13" s="1"/>
  <c r="J6654" i="13"/>
  <c r="K6654" i="13" s="1"/>
  <c r="K6653" i="13"/>
  <c r="J6653" i="13"/>
  <c r="J6652" i="13"/>
  <c r="K6652" i="13" s="1"/>
  <c r="K6651" i="13"/>
  <c r="J6651" i="13"/>
  <c r="J6650" i="13"/>
  <c r="K6650" i="13" s="1"/>
  <c r="K6649" i="13"/>
  <c r="J6649" i="13"/>
  <c r="J6648" i="13"/>
  <c r="K6648" i="13" s="1"/>
  <c r="K6647" i="13"/>
  <c r="J6647" i="13"/>
  <c r="J6646" i="13"/>
  <c r="K6646" i="13" s="1"/>
  <c r="K6645" i="13"/>
  <c r="J6645" i="13"/>
  <c r="K6644" i="13"/>
  <c r="J6644" i="13"/>
  <c r="J6643" i="13"/>
  <c r="K6643" i="13" s="1"/>
  <c r="L6642" i="13"/>
  <c r="J6642" i="13"/>
  <c r="K6642" i="13" s="1"/>
  <c r="J6641" i="13"/>
  <c r="K6641" i="13" s="1"/>
  <c r="K6640" i="13"/>
  <c r="J6640" i="13"/>
  <c r="J6639" i="13"/>
  <c r="K6639" i="13" s="1"/>
  <c r="J6638" i="13"/>
  <c r="K6638" i="13" s="1"/>
  <c r="K6637" i="13"/>
  <c r="J6637" i="13"/>
  <c r="K6636" i="13"/>
  <c r="J6636" i="13"/>
  <c r="K6635" i="13"/>
  <c r="J6635" i="13"/>
  <c r="K6634" i="13"/>
  <c r="J6634" i="13"/>
  <c r="K6633" i="13"/>
  <c r="J6633" i="13"/>
  <c r="K6632" i="13"/>
  <c r="J6632" i="13"/>
  <c r="K6631" i="13"/>
  <c r="J6631" i="13"/>
  <c r="K6630" i="13"/>
  <c r="J6630" i="13"/>
  <c r="J6629" i="13"/>
  <c r="K6629" i="13" s="1"/>
  <c r="K6628" i="13"/>
  <c r="J6628" i="13"/>
  <c r="K6627" i="13"/>
  <c r="J6627" i="13"/>
  <c r="J6626" i="13"/>
  <c r="K6626" i="13" s="1"/>
  <c r="J6625" i="13"/>
  <c r="K6625" i="13" s="1"/>
  <c r="K6624" i="13"/>
  <c r="J6624" i="13"/>
  <c r="J6623" i="13"/>
  <c r="K6623" i="13" s="1"/>
  <c r="J6622" i="13"/>
  <c r="K6622" i="13" s="1"/>
  <c r="K6621" i="13"/>
  <c r="J6621" i="13"/>
  <c r="J6620" i="13"/>
  <c r="K6620" i="13" s="1"/>
  <c r="K6619" i="13"/>
  <c r="J6619" i="13"/>
  <c r="K6618" i="13"/>
  <c r="J6618" i="13"/>
  <c r="K6617" i="13"/>
  <c r="J6617" i="13"/>
  <c r="J6616" i="13"/>
  <c r="K6616" i="13" s="1"/>
  <c r="K6615" i="13"/>
  <c r="J6615" i="13"/>
  <c r="J6614" i="13"/>
  <c r="K6614" i="13" s="1"/>
  <c r="K6613" i="13"/>
  <c r="J6613" i="13"/>
  <c r="K6612" i="13"/>
  <c r="J6612" i="13"/>
  <c r="J6611" i="13"/>
  <c r="K6611" i="13" s="1"/>
  <c r="J6610" i="13"/>
  <c r="K6610" i="13" s="1"/>
  <c r="J6609" i="13"/>
  <c r="K6609" i="13" s="1"/>
  <c r="K6608" i="13"/>
  <c r="J6608" i="13"/>
  <c r="J6607" i="13"/>
  <c r="K6607" i="13" s="1"/>
  <c r="J6606" i="13"/>
  <c r="K6606" i="13" s="1"/>
  <c r="K6605" i="13"/>
  <c r="J6605" i="13"/>
  <c r="K6604" i="13"/>
  <c r="J6604" i="13"/>
  <c r="K6603" i="13"/>
  <c r="J6603" i="13"/>
  <c r="L6602" i="13"/>
  <c r="K6602" i="13"/>
  <c r="J6602" i="13"/>
  <c r="K6601" i="13"/>
  <c r="J6601" i="13"/>
  <c r="J6600" i="13"/>
  <c r="K6600" i="13" s="1"/>
  <c r="K6599" i="13"/>
  <c r="J6599" i="13"/>
  <c r="K6598" i="13"/>
  <c r="J6598" i="13"/>
  <c r="J6597" i="13"/>
  <c r="K6597" i="13" s="1"/>
  <c r="K6596" i="13"/>
  <c r="J6596" i="13"/>
  <c r="K6595" i="13"/>
  <c r="J6595" i="13"/>
  <c r="J6594" i="13"/>
  <c r="K6594" i="13" s="1"/>
  <c r="J6593" i="13"/>
  <c r="K6593" i="13" s="1"/>
  <c r="K6592" i="13"/>
  <c r="J6592" i="13"/>
  <c r="K6591" i="13"/>
  <c r="J6591" i="13"/>
  <c r="J6590" i="13"/>
  <c r="K6590" i="13" s="1"/>
  <c r="K6589" i="13"/>
  <c r="J6589" i="13"/>
  <c r="J6588" i="13"/>
  <c r="K6588" i="13" s="1"/>
  <c r="K6587" i="13"/>
  <c r="J6587" i="13"/>
  <c r="J6586" i="13"/>
  <c r="K6586" i="13" s="1"/>
  <c r="K6585" i="13"/>
  <c r="J6585" i="13"/>
  <c r="J6584" i="13"/>
  <c r="K6584" i="13" s="1"/>
  <c r="K6583" i="13"/>
  <c r="J6583" i="13"/>
  <c r="J6582" i="13"/>
  <c r="K6582" i="13" s="1"/>
  <c r="K6581" i="13"/>
  <c r="J6581" i="13"/>
  <c r="K6580" i="13"/>
  <c r="J6580" i="13"/>
  <c r="J6579" i="13"/>
  <c r="K6579" i="13" s="1"/>
  <c r="J6578" i="13"/>
  <c r="K6578" i="13" s="1"/>
  <c r="J6577" i="13"/>
  <c r="K6577" i="13" s="1"/>
  <c r="K6576" i="13"/>
  <c r="J6576" i="13"/>
  <c r="J6575" i="13"/>
  <c r="K6575" i="13" s="1"/>
  <c r="J6574" i="13"/>
  <c r="K6574" i="13" s="1"/>
  <c r="K6573" i="13"/>
  <c r="J6573" i="13"/>
  <c r="K6572" i="13"/>
  <c r="J6572" i="13"/>
  <c r="K6571" i="13"/>
  <c r="J6571" i="13"/>
  <c r="K6570" i="13"/>
  <c r="J6570" i="13"/>
  <c r="K6569" i="13"/>
  <c r="J6569" i="13"/>
  <c r="J6568" i="13"/>
  <c r="K6568" i="13" s="1"/>
  <c r="K6567" i="13"/>
  <c r="J6567" i="13"/>
  <c r="K6566" i="13"/>
  <c r="J6566" i="13"/>
  <c r="J6565" i="13"/>
  <c r="K6565" i="13" s="1"/>
  <c r="K6564" i="13"/>
  <c r="J6564" i="13"/>
  <c r="K6563" i="13"/>
  <c r="J6563" i="13"/>
  <c r="L6562" i="13"/>
  <c r="J6562" i="13"/>
  <c r="K6562" i="13" s="1"/>
  <c r="J6561" i="13"/>
  <c r="K6561" i="13" s="1"/>
  <c r="K6560" i="13"/>
  <c r="J6560" i="13"/>
  <c r="K6559" i="13"/>
  <c r="J6559" i="13"/>
  <c r="J6558" i="13"/>
  <c r="K6558" i="13" s="1"/>
  <c r="K6557" i="13"/>
  <c r="J6557" i="13"/>
  <c r="J6556" i="13"/>
  <c r="K6556" i="13" s="1"/>
  <c r="K6555" i="13"/>
  <c r="J6555" i="13"/>
  <c r="J6554" i="13"/>
  <c r="K6554" i="13" s="1"/>
  <c r="K6553" i="13"/>
  <c r="J6553" i="13"/>
  <c r="J6552" i="13"/>
  <c r="K6552" i="13" s="1"/>
  <c r="K6551" i="13"/>
  <c r="J6551" i="13"/>
  <c r="J6550" i="13"/>
  <c r="K6550" i="13" s="1"/>
  <c r="K6549" i="13"/>
  <c r="J6549" i="13"/>
  <c r="K6548" i="13"/>
  <c r="J6548" i="13"/>
  <c r="J6547" i="13"/>
  <c r="K6547" i="13" s="1"/>
  <c r="J6546" i="13"/>
  <c r="K6546" i="13" s="1"/>
  <c r="K6545" i="13"/>
  <c r="J6545" i="13"/>
  <c r="K6544" i="13"/>
  <c r="J6544" i="13"/>
  <c r="J6543" i="13"/>
  <c r="K6543" i="13" s="1"/>
  <c r="J6542" i="13"/>
  <c r="K6542" i="13" s="1"/>
  <c r="K6541" i="13"/>
  <c r="J6541" i="13"/>
  <c r="K6540" i="13"/>
  <c r="J6540" i="13"/>
  <c r="K6539" i="13"/>
  <c r="J6539" i="13"/>
  <c r="K6538" i="13"/>
  <c r="J6538" i="13"/>
  <c r="K6537" i="13"/>
  <c r="J6537" i="13"/>
  <c r="J6536" i="13"/>
  <c r="K6536" i="13" s="1"/>
  <c r="K6535" i="13"/>
  <c r="J6535" i="13"/>
  <c r="K6534" i="13"/>
  <c r="J6534" i="13"/>
  <c r="J6533" i="13"/>
  <c r="K6533" i="13" s="1"/>
  <c r="K6532" i="13"/>
  <c r="J6532" i="13"/>
  <c r="K6531" i="13"/>
  <c r="J6531" i="13"/>
  <c r="J6530" i="13"/>
  <c r="K6530" i="13" s="1"/>
  <c r="J6529" i="13"/>
  <c r="K6529" i="13" s="1"/>
  <c r="K6528" i="13"/>
  <c r="J6528" i="13"/>
  <c r="K6527" i="13"/>
  <c r="J6527" i="13"/>
  <c r="J6526" i="13"/>
  <c r="K6526" i="13" s="1"/>
  <c r="K6525" i="13"/>
  <c r="J6525" i="13"/>
  <c r="J6524" i="13"/>
  <c r="K6524" i="13" s="1"/>
  <c r="K6523" i="13"/>
  <c r="J6523" i="13"/>
  <c r="L6522" i="13"/>
  <c r="J6522" i="13"/>
  <c r="K6522" i="13" s="1"/>
  <c r="K6521" i="13"/>
  <c r="J6521" i="13"/>
  <c r="J6520" i="13"/>
  <c r="K6520" i="13" s="1"/>
  <c r="K6519" i="13"/>
  <c r="J6519" i="13"/>
  <c r="J6518" i="13"/>
  <c r="K6518" i="13" s="1"/>
  <c r="K6517" i="13"/>
  <c r="J6517" i="13"/>
  <c r="K6516" i="13"/>
  <c r="J6516" i="13"/>
  <c r="J6515" i="13"/>
  <c r="K6515" i="13" s="1"/>
  <c r="J6514" i="13"/>
  <c r="K6514" i="13" s="1"/>
  <c r="K6513" i="13"/>
  <c r="J6513" i="13"/>
  <c r="K6512" i="13"/>
  <c r="J6512" i="13"/>
  <c r="J6511" i="13"/>
  <c r="K6511" i="13" s="1"/>
  <c r="J6510" i="13"/>
  <c r="K6510" i="13" s="1"/>
  <c r="K6509" i="13"/>
  <c r="J6509" i="13"/>
  <c r="K6508" i="13"/>
  <c r="J6508" i="13"/>
  <c r="K6507" i="13"/>
  <c r="J6507" i="13"/>
  <c r="K6506" i="13"/>
  <c r="J6506" i="13"/>
  <c r="K6505" i="13"/>
  <c r="J6505" i="13"/>
  <c r="J6504" i="13"/>
  <c r="K6504" i="13" s="1"/>
  <c r="K6503" i="13"/>
  <c r="J6503" i="13"/>
  <c r="K6502" i="13"/>
  <c r="J6502" i="13"/>
  <c r="J6501" i="13"/>
  <c r="K6501" i="13" s="1"/>
  <c r="K6500" i="13"/>
  <c r="J6500" i="13"/>
  <c r="K6499" i="13"/>
  <c r="J6499" i="13"/>
  <c r="J6498" i="13"/>
  <c r="K6498" i="13" s="1"/>
  <c r="J6497" i="13"/>
  <c r="K6497" i="13" s="1"/>
  <c r="K6496" i="13"/>
  <c r="J6496" i="13"/>
  <c r="J6495" i="13"/>
  <c r="K6495" i="13" s="1"/>
  <c r="J6494" i="13"/>
  <c r="K6494" i="13" s="1"/>
  <c r="K6493" i="13"/>
  <c r="J6493" i="13"/>
  <c r="J6492" i="13"/>
  <c r="K6492" i="13" s="1"/>
  <c r="K6491" i="13"/>
  <c r="J6491" i="13"/>
  <c r="J6490" i="13"/>
  <c r="K6490" i="13" s="1"/>
  <c r="K6489" i="13"/>
  <c r="J6489" i="13"/>
  <c r="J6488" i="13"/>
  <c r="K6488" i="13" s="1"/>
  <c r="K6487" i="13"/>
  <c r="J6487" i="13"/>
  <c r="J6486" i="13"/>
  <c r="K6486" i="13" s="1"/>
  <c r="K6485" i="13"/>
  <c r="J6485" i="13"/>
  <c r="K6484" i="13"/>
  <c r="J6484" i="13"/>
  <c r="J6483" i="13"/>
  <c r="K6483" i="13" s="1"/>
  <c r="L6482" i="13"/>
  <c r="J6482" i="13"/>
  <c r="K6482" i="13" s="1"/>
  <c r="J6481" i="13"/>
  <c r="K6481" i="13" s="1"/>
  <c r="K6480" i="13"/>
  <c r="J6480" i="13"/>
  <c r="J6479" i="13"/>
  <c r="K6479" i="13" s="1"/>
  <c r="J6478" i="13"/>
  <c r="K6478" i="13" s="1"/>
  <c r="K6477" i="13"/>
  <c r="J6477" i="13"/>
  <c r="K6476" i="13"/>
  <c r="J6476" i="13"/>
  <c r="K6475" i="13"/>
  <c r="J6475" i="13"/>
  <c r="K6474" i="13"/>
  <c r="J6474" i="13"/>
  <c r="K6473" i="13"/>
  <c r="J6473" i="13"/>
  <c r="K6472" i="13"/>
  <c r="J6472" i="13"/>
  <c r="K6471" i="13"/>
  <c r="J6471" i="13"/>
  <c r="K6470" i="13"/>
  <c r="J6470" i="13"/>
  <c r="J6469" i="13"/>
  <c r="K6469" i="13" s="1"/>
  <c r="K6468" i="13"/>
  <c r="J6468" i="13"/>
  <c r="K6467" i="13"/>
  <c r="J6467" i="13"/>
  <c r="J6466" i="13"/>
  <c r="K6466" i="13" s="1"/>
  <c r="J6465" i="13"/>
  <c r="K6465" i="13" s="1"/>
  <c r="K6464" i="13"/>
  <c r="J6464" i="13"/>
  <c r="J6463" i="13"/>
  <c r="K6463" i="13" s="1"/>
  <c r="J6462" i="13"/>
  <c r="K6462" i="13" s="1"/>
  <c r="K6461" i="13"/>
  <c r="J6461" i="13"/>
  <c r="J6460" i="13"/>
  <c r="K6460" i="13" s="1"/>
  <c r="K6459" i="13"/>
  <c r="J6459" i="13"/>
  <c r="K6458" i="13"/>
  <c r="J6458" i="13"/>
  <c r="K6457" i="13"/>
  <c r="J6457" i="13"/>
  <c r="J6456" i="13"/>
  <c r="K6456" i="13" s="1"/>
  <c r="K6455" i="13"/>
  <c r="J6455" i="13"/>
  <c r="J6454" i="13"/>
  <c r="K6454" i="13" s="1"/>
  <c r="K6453" i="13"/>
  <c r="J6453" i="13"/>
  <c r="K6452" i="13"/>
  <c r="J6452" i="13"/>
  <c r="J6451" i="13"/>
  <c r="K6451" i="13" s="1"/>
  <c r="J6450" i="13"/>
  <c r="K6450" i="13" s="1"/>
  <c r="J6449" i="13"/>
  <c r="K6449" i="13" s="1"/>
  <c r="K6448" i="13"/>
  <c r="J6448" i="13"/>
  <c r="J6447" i="13"/>
  <c r="K6447" i="13" s="1"/>
  <c r="J6446" i="13"/>
  <c r="K6446" i="13" s="1"/>
  <c r="K6445" i="13"/>
  <c r="J6445" i="13"/>
  <c r="K6444" i="13"/>
  <c r="J6444" i="13"/>
  <c r="K6443" i="13"/>
  <c r="J6443" i="13"/>
  <c r="L6442" i="13"/>
  <c r="K6442" i="13"/>
  <c r="J6442" i="13"/>
  <c r="K6441" i="13"/>
  <c r="J6441" i="13"/>
  <c r="J6440" i="13"/>
  <c r="K6440" i="13" s="1"/>
  <c r="K6439" i="13"/>
  <c r="J6439" i="13"/>
  <c r="K6438" i="13"/>
  <c r="J6438" i="13"/>
  <c r="J6437" i="13"/>
  <c r="K6437" i="13" s="1"/>
  <c r="K6436" i="13"/>
  <c r="J6436" i="13"/>
  <c r="K6435" i="13"/>
  <c r="J6435" i="13"/>
  <c r="J6434" i="13"/>
  <c r="K6434" i="13" s="1"/>
  <c r="J6433" i="13"/>
  <c r="K6433" i="13" s="1"/>
  <c r="K6432" i="13"/>
  <c r="J6432" i="13"/>
  <c r="J6431" i="13"/>
  <c r="K6431" i="13" s="1"/>
  <c r="J6430" i="13"/>
  <c r="K6430" i="13" s="1"/>
  <c r="K6429" i="13"/>
  <c r="J6429" i="13"/>
  <c r="J6428" i="13"/>
  <c r="K6428" i="13" s="1"/>
  <c r="K6427" i="13"/>
  <c r="J6427" i="13"/>
  <c r="J6426" i="13"/>
  <c r="K6426" i="13" s="1"/>
  <c r="K6425" i="13"/>
  <c r="J6425" i="13"/>
  <c r="J6424" i="13"/>
  <c r="K6424" i="13" s="1"/>
  <c r="K6423" i="13"/>
  <c r="J6423" i="13"/>
  <c r="J6422" i="13"/>
  <c r="K6422" i="13" s="1"/>
  <c r="K6421" i="13"/>
  <c r="J6421" i="13"/>
  <c r="K6420" i="13"/>
  <c r="J6420" i="13"/>
  <c r="J6419" i="13"/>
  <c r="K6419" i="13" s="1"/>
  <c r="J6418" i="13"/>
  <c r="K6418" i="13" s="1"/>
  <c r="J6417" i="13"/>
  <c r="K6417" i="13" s="1"/>
  <c r="K6416" i="13"/>
  <c r="J6416" i="13"/>
  <c r="J6415" i="13"/>
  <c r="K6415" i="13" s="1"/>
  <c r="J6414" i="13"/>
  <c r="K6414" i="13" s="1"/>
  <c r="K6413" i="13"/>
  <c r="J6413" i="13"/>
  <c r="K6412" i="13"/>
  <c r="J6412" i="13"/>
  <c r="K6411" i="13"/>
  <c r="J6411" i="13"/>
  <c r="K6410" i="13"/>
  <c r="J6410" i="13"/>
  <c r="K6409" i="13"/>
  <c r="J6409" i="13"/>
  <c r="J6408" i="13"/>
  <c r="K6408" i="13" s="1"/>
  <c r="K6407" i="13"/>
  <c r="J6407" i="13"/>
  <c r="K6406" i="13"/>
  <c r="J6406" i="13"/>
  <c r="J6405" i="13"/>
  <c r="K6405" i="13" s="1"/>
  <c r="K6404" i="13"/>
  <c r="J6404" i="13"/>
  <c r="K6403" i="13"/>
  <c r="J6403" i="13"/>
  <c r="L6402" i="13"/>
  <c r="J6402" i="13"/>
  <c r="K6402" i="13" s="1"/>
  <c r="J6401" i="13"/>
  <c r="K6401" i="13" s="1"/>
  <c r="K6400" i="13"/>
  <c r="J6400" i="13"/>
  <c r="J6399" i="13"/>
  <c r="K6399" i="13" s="1"/>
  <c r="J6398" i="13"/>
  <c r="K6398" i="13" s="1"/>
  <c r="K6397" i="13"/>
  <c r="J6397" i="13"/>
  <c r="J6396" i="13"/>
  <c r="K6396" i="13" s="1"/>
  <c r="K6395" i="13"/>
  <c r="J6395" i="13"/>
  <c r="J6394" i="13"/>
  <c r="K6394" i="13" s="1"/>
  <c r="J6393" i="13"/>
  <c r="K6393" i="13" s="1"/>
  <c r="K6392" i="13"/>
  <c r="J6392" i="13"/>
  <c r="J6391" i="13"/>
  <c r="K6391" i="13" s="1"/>
  <c r="J6390" i="13"/>
  <c r="K6390" i="13" s="1"/>
  <c r="J6389" i="13"/>
  <c r="K6389" i="13" s="1"/>
  <c r="K6388" i="13"/>
  <c r="J6388" i="13"/>
  <c r="J6387" i="13"/>
  <c r="K6387" i="13" s="1"/>
  <c r="J6386" i="13"/>
  <c r="K6386" i="13" s="1"/>
  <c r="J6385" i="13"/>
  <c r="K6385" i="13" s="1"/>
  <c r="K6384" i="13"/>
  <c r="J6384" i="13"/>
  <c r="J6383" i="13"/>
  <c r="K6383" i="13" s="1"/>
  <c r="J6382" i="13"/>
  <c r="K6382" i="13" s="1"/>
  <c r="J6381" i="13"/>
  <c r="K6381" i="13" s="1"/>
  <c r="K6380" i="13"/>
  <c r="J6380" i="13"/>
  <c r="J6379" i="13"/>
  <c r="K6379" i="13" s="1"/>
  <c r="J6378" i="13"/>
  <c r="K6378" i="13" s="1"/>
  <c r="J6377" i="13"/>
  <c r="K6377" i="13" s="1"/>
  <c r="K6376" i="13"/>
  <c r="J6376" i="13"/>
  <c r="J6375" i="13"/>
  <c r="K6375" i="13" s="1"/>
  <c r="J6374" i="13"/>
  <c r="K6374" i="13" s="1"/>
  <c r="J6373" i="13"/>
  <c r="K6373" i="13" s="1"/>
  <c r="K6372" i="13"/>
  <c r="J6372" i="13"/>
  <c r="J6371" i="13"/>
  <c r="K6371" i="13" s="1"/>
  <c r="J6370" i="13"/>
  <c r="K6370" i="13" s="1"/>
  <c r="J6369" i="13"/>
  <c r="K6369" i="13" s="1"/>
  <c r="K6368" i="13"/>
  <c r="J6368" i="13"/>
  <c r="J6367" i="13"/>
  <c r="K6367" i="13" s="1"/>
  <c r="J6366" i="13"/>
  <c r="K6366" i="13" s="1"/>
  <c r="J6365" i="13"/>
  <c r="K6365" i="13" s="1"/>
  <c r="K6364" i="13"/>
  <c r="J6364" i="13"/>
  <c r="J6363" i="13"/>
  <c r="K6363" i="13" s="1"/>
  <c r="L6362" i="13"/>
  <c r="J6362" i="13"/>
  <c r="K6362" i="13" s="1"/>
  <c r="J6361" i="13"/>
  <c r="K6361" i="13" s="1"/>
  <c r="K6360" i="13"/>
  <c r="J6360" i="13"/>
  <c r="J6359" i="13"/>
  <c r="K6359" i="13" s="1"/>
  <c r="J6358" i="13"/>
  <c r="K6358" i="13" s="1"/>
  <c r="J6357" i="13"/>
  <c r="K6357" i="13" s="1"/>
  <c r="K6356" i="13"/>
  <c r="J6356" i="13"/>
  <c r="J6355" i="13"/>
  <c r="K6355" i="13" s="1"/>
  <c r="J6354" i="13"/>
  <c r="K6354" i="13" s="1"/>
  <c r="J6353" i="13"/>
  <c r="K6353" i="13" s="1"/>
  <c r="K6352" i="13"/>
  <c r="J6352" i="13"/>
  <c r="J6351" i="13"/>
  <c r="K6351" i="13" s="1"/>
  <c r="J6350" i="13"/>
  <c r="K6350" i="13" s="1"/>
  <c r="J6349" i="13"/>
  <c r="K6349" i="13" s="1"/>
  <c r="K6348" i="13"/>
  <c r="J6348" i="13"/>
  <c r="J6347" i="13"/>
  <c r="K6347" i="13" s="1"/>
  <c r="J6346" i="13"/>
  <c r="K6346" i="13" s="1"/>
  <c r="J6345" i="13"/>
  <c r="K6345" i="13" s="1"/>
  <c r="K6344" i="13"/>
  <c r="J6344" i="13"/>
  <c r="J6343" i="13"/>
  <c r="K6343" i="13" s="1"/>
  <c r="J6342" i="13"/>
  <c r="K6342" i="13" s="1"/>
  <c r="J6341" i="13"/>
  <c r="K6341" i="13" s="1"/>
  <c r="K6340" i="13"/>
  <c r="J6340" i="13"/>
  <c r="J6339" i="13"/>
  <c r="K6339" i="13" s="1"/>
  <c r="J6338" i="13"/>
  <c r="K6338" i="13" s="1"/>
  <c r="J6337" i="13"/>
  <c r="K6337" i="13" s="1"/>
  <c r="K6336" i="13"/>
  <c r="J6336" i="13"/>
  <c r="J6335" i="13"/>
  <c r="K6335" i="13" s="1"/>
  <c r="J6334" i="13"/>
  <c r="K6334" i="13" s="1"/>
  <c r="J6333" i="13"/>
  <c r="K6333" i="13" s="1"/>
  <c r="K6332" i="13"/>
  <c r="J6332" i="13"/>
  <c r="J6331" i="13"/>
  <c r="K6331" i="13" s="1"/>
  <c r="K6330" i="13"/>
  <c r="J6330" i="13"/>
  <c r="J6329" i="13"/>
  <c r="K6329" i="13" s="1"/>
  <c r="K6328" i="13"/>
  <c r="J6328" i="13"/>
  <c r="J6327" i="13"/>
  <c r="K6327" i="13" s="1"/>
  <c r="J6326" i="13"/>
  <c r="K6326" i="13" s="1"/>
  <c r="J6325" i="13"/>
  <c r="K6325" i="13" s="1"/>
  <c r="K6324" i="13"/>
  <c r="J6324" i="13"/>
  <c r="J6323" i="13"/>
  <c r="K6323" i="13" s="1"/>
  <c r="L6322" i="13"/>
  <c r="K6322" i="13"/>
  <c r="J6322" i="13"/>
  <c r="J6321" i="13"/>
  <c r="K6321" i="13" s="1"/>
  <c r="K6320" i="13"/>
  <c r="J6320" i="13"/>
  <c r="J6319" i="13"/>
  <c r="K6319" i="13" s="1"/>
  <c r="K6318" i="13"/>
  <c r="J6318" i="13"/>
  <c r="J6317" i="13"/>
  <c r="K6317" i="13" s="1"/>
  <c r="K6316" i="13"/>
  <c r="J6316" i="13"/>
  <c r="J6315" i="13"/>
  <c r="K6315" i="13" s="1"/>
  <c r="K6314" i="13"/>
  <c r="J6314" i="13"/>
  <c r="J6313" i="13"/>
  <c r="K6313" i="13" s="1"/>
  <c r="K6312" i="13"/>
  <c r="J6312" i="13"/>
  <c r="J6311" i="13"/>
  <c r="K6311" i="13" s="1"/>
  <c r="J6310" i="13"/>
  <c r="K6310" i="13" s="1"/>
  <c r="J6309" i="13"/>
  <c r="K6309" i="13" s="1"/>
  <c r="K6308" i="13"/>
  <c r="J6308" i="13"/>
  <c r="J6307" i="13"/>
  <c r="K6307" i="13" s="1"/>
  <c r="J6306" i="13"/>
  <c r="K6306" i="13" s="1"/>
  <c r="J6305" i="13"/>
  <c r="K6305" i="13" s="1"/>
  <c r="K6304" i="13"/>
  <c r="J6304" i="13"/>
  <c r="J6303" i="13"/>
  <c r="K6303" i="13" s="1"/>
  <c r="K6302" i="13"/>
  <c r="J6302" i="13"/>
  <c r="J6301" i="13"/>
  <c r="K6301" i="13" s="1"/>
  <c r="J6300" i="13"/>
  <c r="K6300" i="13" s="1"/>
  <c r="J6299" i="13"/>
  <c r="K6299" i="13" s="1"/>
  <c r="J6298" i="13"/>
  <c r="K6298" i="13" s="1"/>
  <c r="J6297" i="13"/>
  <c r="K6297" i="13" s="1"/>
  <c r="K6296" i="13"/>
  <c r="J6296" i="13"/>
  <c r="J6295" i="13"/>
  <c r="K6295" i="13" s="1"/>
  <c r="J6294" i="13"/>
  <c r="K6294" i="13" s="1"/>
  <c r="J6293" i="13"/>
  <c r="K6293" i="13" s="1"/>
  <c r="J6292" i="13"/>
  <c r="K6292" i="13" s="1"/>
  <c r="J6291" i="13"/>
  <c r="K6291" i="13" s="1"/>
  <c r="J6290" i="13"/>
  <c r="K6290" i="13" s="1"/>
  <c r="J6289" i="13"/>
  <c r="K6289" i="13" s="1"/>
  <c r="J6288" i="13"/>
  <c r="K6288" i="13" s="1"/>
  <c r="J6287" i="13"/>
  <c r="K6287" i="13" s="1"/>
  <c r="K6286" i="13"/>
  <c r="J6286" i="13"/>
  <c r="J6285" i="13"/>
  <c r="K6285" i="13" s="1"/>
  <c r="J6284" i="13"/>
  <c r="K6284" i="13" s="1"/>
  <c r="J6283" i="13"/>
  <c r="K6283" i="13" s="1"/>
  <c r="L6282" i="13"/>
  <c r="J6282" i="13"/>
  <c r="K6282" i="13" s="1"/>
  <c r="J6281" i="13"/>
  <c r="K6281" i="13" s="1"/>
  <c r="K6280" i="13"/>
  <c r="J6280" i="13"/>
  <c r="J6279" i="13"/>
  <c r="K6279" i="13" s="1"/>
  <c r="K6278" i="13"/>
  <c r="J6278" i="13"/>
  <c r="J6277" i="13"/>
  <c r="K6277" i="13" s="1"/>
  <c r="J6276" i="13"/>
  <c r="K6276" i="13" s="1"/>
  <c r="J6275" i="13"/>
  <c r="K6275" i="13" s="1"/>
  <c r="J6274" i="13"/>
  <c r="K6274" i="13" s="1"/>
  <c r="J6273" i="13"/>
  <c r="K6273" i="13" s="1"/>
  <c r="K6272" i="13"/>
  <c r="J6272" i="13"/>
  <c r="J6271" i="13"/>
  <c r="K6271" i="13" s="1"/>
  <c r="K6270" i="13"/>
  <c r="J6270" i="13"/>
  <c r="J6269" i="13"/>
  <c r="K6269" i="13" s="1"/>
  <c r="J6268" i="13"/>
  <c r="K6268" i="13" s="1"/>
  <c r="J6267" i="13"/>
  <c r="K6267" i="13" s="1"/>
  <c r="K6266" i="13"/>
  <c r="J6266" i="13"/>
  <c r="J6265" i="13"/>
  <c r="K6265" i="13" s="1"/>
  <c r="K6264" i="13"/>
  <c r="J6264" i="13"/>
  <c r="J6263" i="13"/>
  <c r="K6263" i="13" s="1"/>
  <c r="K6262" i="13"/>
  <c r="J6262" i="13"/>
  <c r="J6261" i="13"/>
  <c r="K6261" i="13" s="1"/>
  <c r="K6260" i="13"/>
  <c r="J6260" i="13"/>
  <c r="J6259" i="13"/>
  <c r="K6259" i="13" s="1"/>
  <c r="J6258" i="13"/>
  <c r="K6258" i="13" s="1"/>
  <c r="J6257" i="13"/>
  <c r="K6257" i="13" s="1"/>
  <c r="K6256" i="13"/>
  <c r="J6256" i="13"/>
  <c r="J6255" i="13"/>
  <c r="K6255" i="13" s="1"/>
  <c r="J6254" i="13"/>
  <c r="K6254" i="13" s="1"/>
  <c r="J6253" i="13"/>
  <c r="K6253" i="13" s="1"/>
  <c r="J6252" i="13"/>
  <c r="K6252" i="13" s="1"/>
  <c r="J6251" i="13"/>
  <c r="K6251" i="13" s="1"/>
  <c r="J6250" i="13"/>
  <c r="K6250" i="13" s="1"/>
  <c r="J6249" i="13"/>
  <c r="K6249" i="13" s="1"/>
  <c r="J6248" i="13"/>
  <c r="K6248" i="13" s="1"/>
  <c r="J6247" i="13"/>
  <c r="K6247" i="13" s="1"/>
  <c r="K6246" i="13"/>
  <c r="J6246" i="13"/>
  <c r="J6245" i="13"/>
  <c r="K6245" i="13" s="1"/>
  <c r="J6244" i="13"/>
  <c r="K6244" i="13" s="1"/>
  <c r="J6243" i="13"/>
  <c r="K6243" i="13" s="1"/>
  <c r="L6242" i="13"/>
  <c r="J6242" i="13"/>
  <c r="K6242" i="13" s="1"/>
  <c r="J6241" i="13"/>
  <c r="K6241" i="13" s="1"/>
  <c r="K6240" i="13"/>
  <c r="J6240" i="13"/>
  <c r="J6239" i="13"/>
  <c r="K6239" i="13" s="1"/>
  <c r="K6238" i="13"/>
  <c r="J6238" i="13"/>
  <c r="J6237" i="13"/>
  <c r="K6237" i="13" s="1"/>
  <c r="J6236" i="13"/>
  <c r="K6236" i="13" s="1"/>
  <c r="J6235" i="13"/>
  <c r="K6235" i="13" s="1"/>
  <c r="J6234" i="13"/>
  <c r="K6234" i="13" s="1"/>
  <c r="J6233" i="13"/>
  <c r="K6233" i="13" s="1"/>
  <c r="K6232" i="13"/>
  <c r="J6232" i="13"/>
  <c r="J6231" i="13"/>
  <c r="K6231" i="13" s="1"/>
  <c r="J6230" i="13"/>
  <c r="K6230" i="13" s="1"/>
  <c r="J6229" i="13"/>
  <c r="K6229" i="13" s="1"/>
  <c r="J6228" i="13"/>
  <c r="K6228" i="13" s="1"/>
  <c r="J6227" i="13"/>
  <c r="K6227" i="13" s="1"/>
  <c r="J6226" i="13"/>
  <c r="K6226" i="13" s="1"/>
  <c r="J6225" i="13"/>
  <c r="K6225" i="13" s="1"/>
  <c r="J6224" i="13"/>
  <c r="K6224" i="13" s="1"/>
  <c r="J6223" i="13"/>
  <c r="K6223" i="13" s="1"/>
  <c r="K6222" i="13"/>
  <c r="J6222" i="13"/>
  <c r="J6221" i="13"/>
  <c r="K6221" i="13" s="1"/>
  <c r="J6220" i="13"/>
  <c r="K6220" i="13" s="1"/>
  <c r="J6219" i="13"/>
  <c r="K6219" i="13" s="1"/>
  <c r="J6218" i="13"/>
  <c r="K6218" i="13" s="1"/>
  <c r="J6217" i="13"/>
  <c r="K6217" i="13" s="1"/>
  <c r="K6216" i="13"/>
  <c r="J6216" i="13"/>
  <c r="J6215" i="13"/>
  <c r="K6215" i="13" s="1"/>
  <c r="K6214" i="13"/>
  <c r="J6214" i="13"/>
  <c r="J6213" i="13"/>
  <c r="K6213" i="13" s="1"/>
  <c r="J6212" i="13"/>
  <c r="K6212" i="13" s="1"/>
  <c r="J6211" i="13"/>
  <c r="K6211" i="13" s="1"/>
  <c r="J6210" i="13"/>
  <c r="K6210" i="13" s="1"/>
  <c r="J6209" i="13"/>
  <c r="K6209" i="13" s="1"/>
  <c r="K6208" i="13"/>
  <c r="J6208" i="13"/>
  <c r="J6207" i="13"/>
  <c r="K6207" i="13" s="1"/>
  <c r="K6206" i="13"/>
  <c r="J6206" i="13"/>
  <c r="J6205" i="13"/>
  <c r="K6205" i="13" s="1"/>
  <c r="J6204" i="13"/>
  <c r="K6204" i="13" s="1"/>
  <c r="L6203" i="13"/>
  <c r="M6203" i="13" s="1"/>
  <c r="L6204" i="13" s="1"/>
  <c r="J6203" i="13"/>
  <c r="K6203" i="13" s="1"/>
  <c r="L6202" i="13"/>
  <c r="M6202" i="13" s="1"/>
  <c r="K6202" i="13"/>
  <c r="J6202" i="13"/>
  <c r="J6201" i="13"/>
  <c r="K6201" i="13" s="1"/>
  <c r="J6200" i="13"/>
  <c r="K6200" i="13" s="1"/>
  <c r="J6199" i="13"/>
  <c r="K6199" i="13" s="1"/>
  <c r="J6198" i="13"/>
  <c r="K6198" i="13" s="1"/>
  <c r="J6197" i="13"/>
  <c r="K6197" i="13" s="1"/>
  <c r="J6196" i="13"/>
  <c r="K6196" i="13" s="1"/>
  <c r="J6195" i="13"/>
  <c r="K6195" i="13" s="1"/>
  <c r="J6194" i="13"/>
  <c r="K6194" i="13" s="1"/>
  <c r="J6193" i="13"/>
  <c r="K6193" i="13" s="1"/>
  <c r="J6192" i="13"/>
  <c r="K6192" i="13" s="1"/>
  <c r="J6191" i="13"/>
  <c r="K6191" i="13" s="1"/>
  <c r="J6190" i="13"/>
  <c r="K6190" i="13" s="1"/>
  <c r="J6189" i="13"/>
  <c r="K6189" i="13" s="1"/>
  <c r="J6188" i="13"/>
  <c r="K6188" i="13" s="1"/>
  <c r="J6187" i="13"/>
  <c r="K6187" i="13" s="1"/>
  <c r="K6186" i="13"/>
  <c r="J6186" i="13"/>
  <c r="J6185" i="13"/>
  <c r="K6185" i="13" s="1"/>
  <c r="K6184" i="13"/>
  <c r="J6184" i="13"/>
  <c r="J6183" i="13"/>
  <c r="K6183" i="13" s="1"/>
  <c r="K6182" i="13"/>
  <c r="J6182" i="13"/>
  <c r="J6181" i="13"/>
  <c r="K6181" i="13" s="1"/>
  <c r="J6180" i="13"/>
  <c r="K6180" i="13" s="1"/>
  <c r="J6179" i="13"/>
  <c r="K6179" i="13" s="1"/>
  <c r="J6178" i="13"/>
  <c r="K6178" i="13" s="1"/>
  <c r="J6177" i="13"/>
  <c r="K6177" i="13" s="1"/>
  <c r="K6176" i="13"/>
  <c r="J6176" i="13"/>
  <c r="J6175" i="13"/>
  <c r="K6175" i="13" s="1"/>
  <c r="K6174" i="13"/>
  <c r="J6174" i="13"/>
  <c r="J6173" i="13"/>
  <c r="K6173" i="13" s="1"/>
  <c r="J6172" i="13"/>
  <c r="K6172" i="13" s="1"/>
  <c r="J6171" i="13"/>
  <c r="K6171" i="13" s="1"/>
  <c r="J6170" i="13"/>
  <c r="K6170" i="13" s="1"/>
  <c r="J6169" i="13"/>
  <c r="K6169" i="13" s="1"/>
  <c r="K6168" i="13"/>
  <c r="J6168" i="13"/>
  <c r="J6167" i="13"/>
  <c r="K6167" i="13" s="1"/>
  <c r="J6166" i="13"/>
  <c r="K6166" i="13" s="1"/>
  <c r="J6165" i="13"/>
  <c r="K6165" i="13" s="1"/>
  <c r="K6164" i="13"/>
  <c r="J6164" i="13"/>
  <c r="J6163" i="13"/>
  <c r="K6163" i="13" s="1"/>
  <c r="L6162" i="13"/>
  <c r="M6162" i="13" s="1"/>
  <c r="L6163" i="13" s="1"/>
  <c r="M6163" i="13" s="1"/>
  <c r="L6164" i="13" s="1"/>
  <c r="M6164" i="13" s="1"/>
  <c r="L6165" i="13" s="1"/>
  <c r="M6165" i="13" s="1"/>
  <c r="L6166" i="13" s="1"/>
  <c r="M6166" i="13" s="1"/>
  <c r="L6167" i="13" s="1"/>
  <c r="M6167" i="13" s="1"/>
  <c r="L6168" i="13" s="1"/>
  <c r="M6168" i="13" s="1"/>
  <c r="L6169" i="13" s="1"/>
  <c r="M6169" i="13" s="1"/>
  <c r="L6170" i="13" s="1"/>
  <c r="M6170" i="13" s="1"/>
  <c r="L6171" i="13" s="1"/>
  <c r="M6171" i="13" s="1"/>
  <c r="L6172" i="13" s="1"/>
  <c r="M6172" i="13" s="1"/>
  <c r="L6173" i="13" s="1"/>
  <c r="J6162" i="13"/>
  <c r="K6162" i="13" s="1"/>
  <c r="J6161" i="13"/>
  <c r="K6161" i="13" s="1"/>
  <c r="K6160" i="13"/>
  <c r="J6160" i="13"/>
  <c r="J6159" i="13"/>
  <c r="K6159" i="13" s="1"/>
  <c r="K6158" i="13"/>
  <c r="J6158" i="13"/>
  <c r="J6157" i="13"/>
  <c r="K6157" i="13" s="1"/>
  <c r="K6156" i="13"/>
  <c r="J6156" i="13"/>
  <c r="J6155" i="13"/>
  <c r="K6155" i="13" s="1"/>
  <c r="J6154" i="13"/>
  <c r="K6154" i="13" s="1"/>
  <c r="J6153" i="13"/>
  <c r="K6153" i="13" s="1"/>
  <c r="K6152" i="13"/>
  <c r="J6152" i="13"/>
  <c r="J6151" i="13"/>
  <c r="K6151" i="13" s="1"/>
  <c r="K6150" i="13"/>
  <c r="J6150" i="13"/>
  <c r="J6149" i="13"/>
  <c r="K6149" i="13" s="1"/>
  <c r="J6148" i="13"/>
  <c r="K6148" i="13" s="1"/>
  <c r="J6147" i="13"/>
  <c r="K6147" i="13" s="1"/>
  <c r="J6146" i="13"/>
  <c r="K6146" i="13" s="1"/>
  <c r="J6145" i="13"/>
  <c r="K6145" i="13" s="1"/>
  <c r="K6144" i="13"/>
  <c r="J6144" i="13"/>
  <c r="J6143" i="13"/>
  <c r="K6143" i="13" s="1"/>
  <c r="K6142" i="13"/>
  <c r="J6142" i="13"/>
  <c r="J6141" i="13"/>
  <c r="K6141" i="13" s="1"/>
  <c r="J6140" i="13"/>
  <c r="K6140" i="13" s="1"/>
  <c r="J6139" i="13"/>
  <c r="K6139" i="13" s="1"/>
  <c r="J6138" i="13"/>
  <c r="K6138" i="13" s="1"/>
  <c r="J6137" i="13"/>
  <c r="K6137" i="13" s="1"/>
  <c r="J6136" i="13"/>
  <c r="K6136" i="13" s="1"/>
  <c r="J6135" i="13"/>
  <c r="K6135" i="13" s="1"/>
  <c r="K6134" i="13"/>
  <c r="J6134" i="13"/>
  <c r="J6133" i="13"/>
  <c r="K6133" i="13" s="1"/>
  <c r="K6132" i="13"/>
  <c r="J6132" i="13"/>
  <c r="J6131" i="13"/>
  <c r="K6131" i="13" s="1"/>
  <c r="J6130" i="13"/>
  <c r="K6130" i="13" s="1"/>
  <c r="J6129" i="13"/>
  <c r="K6129" i="13" s="1"/>
  <c r="K6128" i="13"/>
  <c r="J6128" i="13"/>
  <c r="J6127" i="13"/>
  <c r="K6127" i="13" s="1"/>
  <c r="J6126" i="13"/>
  <c r="K6126" i="13" s="1"/>
  <c r="J6125" i="13"/>
  <c r="K6125" i="13" s="1"/>
  <c r="J6124" i="13"/>
  <c r="K6124" i="13" s="1"/>
  <c r="J6123" i="13"/>
  <c r="K6123" i="13" s="1"/>
  <c r="L6122" i="13"/>
  <c r="M6122" i="13" s="1"/>
  <c r="L6123" i="13" s="1"/>
  <c r="M6123" i="13" s="1"/>
  <c r="L6124" i="13" s="1"/>
  <c r="M6124" i="13" s="1"/>
  <c r="L6125" i="13" s="1"/>
  <c r="M6125" i="13" s="1"/>
  <c r="L6126" i="13" s="1"/>
  <c r="M6126" i="13" s="1"/>
  <c r="L6127" i="13" s="1"/>
  <c r="M6127" i="13" s="1"/>
  <c r="L6128" i="13" s="1"/>
  <c r="M6128" i="13" s="1"/>
  <c r="L6129" i="13" s="1"/>
  <c r="M6129" i="13" s="1"/>
  <c r="L6130" i="13" s="1"/>
  <c r="M6130" i="13" s="1"/>
  <c r="L6131" i="13" s="1"/>
  <c r="M6131" i="13" s="1"/>
  <c r="L6132" i="13" s="1"/>
  <c r="M6132" i="13" s="1"/>
  <c r="L6133" i="13" s="1"/>
  <c r="M6133" i="13" s="1"/>
  <c r="L6134" i="13" s="1"/>
  <c r="M6134" i="13" s="1"/>
  <c r="L6135" i="13" s="1"/>
  <c r="M6135" i="13" s="1"/>
  <c r="L6136" i="13" s="1"/>
  <c r="M6136" i="13" s="1"/>
  <c r="L6137" i="13" s="1"/>
  <c r="M6137" i="13" s="1"/>
  <c r="L6138" i="13" s="1"/>
  <c r="M6138" i="13" s="1"/>
  <c r="L6139" i="13" s="1"/>
  <c r="M6139" i="13" s="1"/>
  <c r="L6140" i="13" s="1"/>
  <c r="M6140" i="13" s="1"/>
  <c r="L6141" i="13" s="1"/>
  <c r="M6141" i="13" s="1"/>
  <c r="L6142" i="13" s="1"/>
  <c r="M6142" i="13" s="1"/>
  <c r="L6143" i="13" s="1"/>
  <c r="M6143" i="13" s="1"/>
  <c r="L6144" i="13" s="1"/>
  <c r="M6144" i="13" s="1"/>
  <c r="L6145" i="13" s="1"/>
  <c r="M6145" i="13" s="1"/>
  <c r="L6146" i="13" s="1"/>
  <c r="M6146" i="13" s="1"/>
  <c r="L6147" i="13" s="1"/>
  <c r="M6147" i="13" s="1"/>
  <c r="L6148" i="13" s="1"/>
  <c r="M6148" i="13" s="1"/>
  <c r="L6149" i="13" s="1"/>
  <c r="M6149" i="13" s="1"/>
  <c r="L6150" i="13" s="1"/>
  <c r="M6150" i="13" s="1"/>
  <c r="L6151" i="13" s="1"/>
  <c r="M6151" i="13" s="1"/>
  <c r="L6152" i="13" s="1"/>
  <c r="M6152" i="13" s="1"/>
  <c r="L6153" i="13" s="1"/>
  <c r="M6153" i="13" s="1"/>
  <c r="L6154" i="13" s="1"/>
  <c r="M6154" i="13" s="1"/>
  <c r="L6155" i="13" s="1"/>
  <c r="M6155" i="13" s="1"/>
  <c r="L6156" i="13" s="1"/>
  <c r="M6156" i="13" s="1"/>
  <c r="L6157" i="13" s="1"/>
  <c r="M6157" i="13" s="1"/>
  <c r="L6158" i="13" s="1"/>
  <c r="M6158" i="13" s="1"/>
  <c r="L6159" i="13" s="1"/>
  <c r="M6159" i="13" s="1"/>
  <c r="L6160" i="13" s="1"/>
  <c r="M6160" i="13" s="1"/>
  <c r="L6161" i="13" s="1"/>
  <c r="M6161" i="13" s="1"/>
  <c r="K6122" i="13"/>
  <c r="J6122" i="13"/>
  <c r="J6121" i="13"/>
  <c r="K6121" i="13" s="1"/>
  <c r="K6120" i="13"/>
  <c r="J6120" i="13"/>
  <c r="J6119" i="13"/>
  <c r="K6119" i="13" s="1"/>
  <c r="K6118" i="13"/>
  <c r="J6118" i="13"/>
  <c r="J6117" i="13"/>
  <c r="K6117" i="13" s="1"/>
  <c r="J6116" i="13"/>
  <c r="K6116" i="13" s="1"/>
  <c r="J6115" i="13"/>
  <c r="K6115" i="13" s="1"/>
  <c r="J6114" i="13"/>
  <c r="K6114" i="13" s="1"/>
  <c r="J6113" i="13"/>
  <c r="K6113" i="13" s="1"/>
  <c r="J6112" i="13"/>
  <c r="K6112" i="13" s="1"/>
  <c r="J6111" i="13"/>
  <c r="K6111" i="13" s="1"/>
  <c r="J6110" i="13"/>
  <c r="K6110" i="13" s="1"/>
  <c r="J6109" i="13"/>
  <c r="K6109" i="13" s="1"/>
  <c r="J6108" i="13"/>
  <c r="K6108" i="13" s="1"/>
  <c r="J6107" i="13"/>
  <c r="K6107" i="13" s="1"/>
  <c r="J6106" i="13"/>
  <c r="K6106" i="13" s="1"/>
  <c r="J6105" i="13"/>
  <c r="K6105" i="13" s="1"/>
  <c r="J6104" i="13"/>
  <c r="K6104" i="13" s="1"/>
  <c r="J6103" i="13"/>
  <c r="K6103" i="13" s="1"/>
  <c r="J6102" i="13"/>
  <c r="K6102" i="13" s="1"/>
  <c r="J6101" i="13"/>
  <c r="K6101" i="13" s="1"/>
  <c r="J6100" i="13"/>
  <c r="K6100" i="13" s="1"/>
  <c r="J6099" i="13"/>
  <c r="K6099" i="13" s="1"/>
  <c r="J6098" i="13"/>
  <c r="K6098" i="13" s="1"/>
  <c r="J6097" i="13"/>
  <c r="K6097" i="13" s="1"/>
  <c r="J6096" i="13"/>
  <c r="K6096" i="13" s="1"/>
  <c r="J6095" i="13"/>
  <c r="K6095" i="13" s="1"/>
  <c r="J6094" i="13"/>
  <c r="K6094" i="13" s="1"/>
  <c r="J6093" i="13"/>
  <c r="K6093" i="13" s="1"/>
  <c r="J6092" i="13"/>
  <c r="K6092" i="13" s="1"/>
  <c r="J6091" i="13"/>
  <c r="K6091" i="13" s="1"/>
  <c r="J6090" i="13"/>
  <c r="K6090" i="13" s="1"/>
  <c r="J6089" i="13"/>
  <c r="K6089" i="13" s="1"/>
  <c r="J6088" i="13"/>
  <c r="K6088" i="13" s="1"/>
  <c r="J6087" i="13"/>
  <c r="K6087" i="13" s="1"/>
  <c r="J6086" i="13"/>
  <c r="K6086" i="13" s="1"/>
  <c r="J6085" i="13"/>
  <c r="K6085" i="13" s="1"/>
  <c r="J6084" i="13"/>
  <c r="K6084" i="13" s="1"/>
  <c r="J6083" i="13"/>
  <c r="K6083" i="13" s="1"/>
  <c r="L6082" i="13"/>
  <c r="M6082" i="13" s="1"/>
  <c r="L6083" i="13" s="1"/>
  <c r="M6083" i="13" s="1"/>
  <c r="L6084" i="13" s="1"/>
  <c r="M6084" i="13" s="1"/>
  <c r="L6085" i="13" s="1"/>
  <c r="M6085" i="13" s="1"/>
  <c r="L6086" i="13" s="1"/>
  <c r="M6086" i="13" s="1"/>
  <c r="L6087" i="13" s="1"/>
  <c r="M6087" i="13" s="1"/>
  <c r="L6088" i="13" s="1"/>
  <c r="M6088" i="13" s="1"/>
  <c r="L6089" i="13" s="1"/>
  <c r="M6089" i="13" s="1"/>
  <c r="L6090" i="13" s="1"/>
  <c r="M6090" i="13" s="1"/>
  <c r="L6091" i="13" s="1"/>
  <c r="M6091" i="13" s="1"/>
  <c r="L6092" i="13" s="1"/>
  <c r="M6092" i="13" s="1"/>
  <c r="L6093" i="13" s="1"/>
  <c r="M6093" i="13" s="1"/>
  <c r="L6094" i="13" s="1"/>
  <c r="M6094" i="13" s="1"/>
  <c r="L6095" i="13" s="1"/>
  <c r="M6095" i="13" s="1"/>
  <c r="L6096" i="13" s="1"/>
  <c r="M6096" i="13" s="1"/>
  <c r="L6097" i="13" s="1"/>
  <c r="M6097" i="13" s="1"/>
  <c r="L6098" i="13" s="1"/>
  <c r="M6098" i="13" s="1"/>
  <c r="L6099" i="13" s="1"/>
  <c r="M6099" i="13" s="1"/>
  <c r="L6100" i="13" s="1"/>
  <c r="M6100" i="13" s="1"/>
  <c r="L6101" i="13" s="1"/>
  <c r="M6101" i="13" s="1"/>
  <c r="L6102" i="13" s="1"/>
  <c r="M6102" i="13" s="1"/>
  <c r="L6103" i="13" s="1"/>
  <c r="M6103" i="13" s="1"/>
  <c r="L6104" i="13" s="1"/>
  <c r="M6104" i="13" s="1"/>
  <c r="L6105" i="13" s="1"/>
  <c r="M6105" i="13" s="1"/>
  <c r="L6106" i="13" s="1"/>
  <c r="M6106" i="13" s="1"/>
  <c r="L6107" i="13" s="1"/>
  <c r="M6107" i="13" s="1"/>
  <c r="L6108" i="13" s="1"/>
  <c r="M6108" i="13" s="1"/>
  <c r="L6109" i="13" s="1"/>
  <c r="M6109" i="13" s="1"/>
  <c r="L6110" i="13" s="1"/>
  <c r="M6110" i="13" s="1"/>
  <c r="L6111" i="13" s="1"/>
  <c r="M6111" i="13" s="1"/>
  <c r="L6112" i="13" s="1"/>
  <c r="M6112" i="13" s="1"/>
  <c r="L6113" i="13" s="1"/>
  <c r="M6113" i="13" s="1"/>
  <c r="L6114" i="13" s="1"/>
  <c r="M6114" i="13" s="1"/>
  <c r="L6115" i="13" s="1"/>
  <c r="M6115" i="13" s="1"/>
  <c r="L6116" i="13" s="1"/>
  <c r="M6116" i="13" s="1"/>
  <c r="L6117" i="13" s="1"/>
  <c r="M6117" i="13" s="1"/>
  <c r="L6118" i="13" s="1"/>
  <c r="M6118" i="13" s="1"/>
  <c r="L6119" i="13" s="1"/>
  <c r="M6119" i="13" s="1"/>
  <c r="L6120" i="13" s="1"/>
  <c r="M6120" i="13" s="1"/>
  <c r="L6121" i="13" s="1"/>
  <c r="M6121" i="13" s="1"/>
  <c r="J6082" i="13"/>
  <c r="K6082" i="13" s="1"/>
  <c r="J6081" i="13"/>
  <c r="K6081" i="13" s="1"/>
  <c r="J6080" i="13"/>
  <c r="K6080" i="13" s="1"/>
  <c r="J6079" i="13"/>
  <c r="K6079" i="13" s="1"/>
  <c r="J6078" i="13"/>
  <c r="K6078" i="13" s="1"/>
  <c r="J6077" i="13"/>
  <c r="K6077" i="13" s="1"/>
  <c r="J6076" i="13"/>
  <c r="K6076" i="13" s="1"/>
  <c r="J6075" i="13"/>
  <c r="K6075" i="13" s="1"/>
  <c r="J6074" i="13"/>
  <c r="K6074" i="13" s="1"/>
  <c r="J6073" i="13"/>
  <c r="K6073" i="13" s="1"/>
  <c r="J6072" i="13"/>
  <c r="K6072" i="13" s="1"/>
  <c r="J6071" i="13"/>
  <c r="K6071" i="13" s="1"/>
  <c r="J6070" i="13"/>
  <c r="K6070" i="13" s="1"/>
  <c r="J6069" i="13"/>
  <c r="K6069" i="13" s="1"/>
  <c r="J6068" i="13"/>
  <c r="K6068" i="13" s="1"/>
  <c r="J6067" i="13"/>
  <c r="K6067" i="13" s="1"/>
  <c r="J6066" i="13"/>
  <c r="K6066" i="13" s="1"/>
  <c r="J6065" i="13"/>
  <c r="K6065" i="13" s="1"/>
  <c r="J6064" i="13"/>
  <c r="K6064" i="13" s="1"/>
  <c r="J6063" i="13"/>
  <c r="K6063" i="13" s="1"/>
  <c r="J6062" i="13"/>
  <c r="K6062" i="13" s="1"/>
  <c r="J6061" i="13"/>
  <c r="K6061" i="13" s="1"/>
  <c r="J6060" i="13"/>
  <c r="K6060" i="13" s="1"/>
  <c r="J6059" i="13"/>
  <c r="K6059" i="13" s="1"/>
  <c r="J6058" i="13"/>
  <c r="K6058" i="13" s="1"/>
  <c r="J6057" i="13"/>
  <c r="K6057" i="13" s="1"/>
  <c r="J6056" i="13"/>
  <c r="K6056" i="13" s="1"/>
  <c r="J6055" i="13"/>
  <c r="K6055" i="13" s="1"/>
  <c r="J6054" i="13"/>
  <c r="K6054" i="13" s="1"/>
  <c r="J6053" i="13"/>
  <c r="K6053" i="13" s="1"/>
  <c r="J6052" i="13"/>
  <c r="K6052" i="13" s="1"/>
  <c r="J6051" i="13"/>
  <c r="K6051" i="13" s="1"/>
  <c r="J6050" i="13"/>
  <c r="K6050" i="13" s="1"/>
  <c r="J6049" i="13"/>
  <c r="K6049" i="13" s="1"/>
  <c r="J6048" i="13"/>
  <c r="K6048" i="13" s="1"/>
  <c r="J6047" i="13"/>
  <c r="K6047" i="13" s="1"/>
  <c r="J6046" i="13"/>
  <c r="K6046" i="13" s="1"/>
  <c r="J6045" i="13"/>
  <c r="K6045" i="13" s="1"/>
  <c r="J6044" i="13"/>
  <c r="K6044" i="13" s="1"/>
  <c r="J6043" i="13"/>
  <c r="K6043" i="13" s="1"/>
  <c r="L6042" i="13"/>
  <c r="J6042" i="13"/>
  <c r="K6042" i="13" s="1"/>
  <c r="J6041" i="13"/>
  <c r="K6041" i="13" s="1"/>
  <c r="J6040" i="13"/>
  <c r="K6040" i="13" s="1"/>
  <c r="J6039" i="13"/>
  <c r="K6039" i="13" s="1"/>
  <c r="J6038" i="13"/>
  <c r="K6038" i="13" s="1"/>
  <c r="J6037" i="13"/>
  <c r="K6037" i="13" s="1"/>
  <c r="J6036" i="13"/>
  <c r="K6036" i="13" s="1"/>
  <c r="J6035" i="13"/>
  <c r="K6035" i="13" s="1"/>
  <c r="J6034" i="13"/>
  <c r="K6034" i="13" s="1"/>
  <c r="J6033" i="13"/>
  <c r="K6033" i="13" s="1"/>
  <c r="J6032" i="13"/>
  <c r="K6032" i="13" s="1"/>
  <c r="J6031" i="13"/>
  <c r="K6031" i="13" s="1"/>
  <c r="J6030" i="13"/>
  <c r="K6030" i="13" s="1"/>
  <c r="J6029" i="13"/>
  <c r="K6029" i="13" s="1"/>
  <c r="J6028" i="13"/>
  <c r="K6028" i="13" s="1"/>
  <c r="J6027" i="13"/>
  <c r="K6027" i="13" s="1"/>
  <c r="J6026" i="13"/>
  <c r="K6026" i="13" s="1"/>
  <c r="J6025" i="13"/>
  <c r="K6025" i="13" s="1"/>
  <c r="J6024" i="13"/>
  <c r="K6024" i="13" s="1"/>
  <c r="J6023" i="13"/>
  <c r="K6023" i="13" s="1"/>
  <c r="J6022" i="13"/>
  <c r="K6022" i="13" s="1"/>
  <c r="J6021" i="13"/>
  <c r="K6021" i="13" s="1"/>
  <c r="J6020" i="13"/>
  <c r="K6020" i="13" s="1"/>
  <c r="J6019" i="13"/>
  <c r="K6019" i="13" s="1"/>
  <c r="J6018" i="13"/>
  <c r="K6018" i="13" s="1"/>
  <c r="J6017" i="13"/>
  <c r="K6017" i="13" s="1"/>
  <c r="J6016" i="13"/>
  <c r="K6016" i="13" s="1"/>
  <c r="J6015" i="13"/>
  <c r="K6015" i="13" s="1"/>
  <c r="J6014" i="13"/>
  <c r="K6014" i="13" s="1"/>
  <c r="J6013" i="13"/>
  <c r="K6013" i="13" s="1"/>
  <c r="J6012" i="13"/>
  <c r="K6012" i="13" s="1"/>
  <c r="J6011" i="13"/>
  <c r="K6011" i="13" s="1"/>
  <c r="J6010" i="13"/>
  <c r="K6010" i="13" s="1"/>
  <c r="J6009" i="13"/>
  <c r="K6009" i="13" s="1"/>
  <c r="J6008" i="13"/>
  <c r="K6008" i="13" s="1"/>
  <c r="J6007" i="13"/>
  <c r="K6007" i="13" s="1"/>
  <c r="J6006" i="13"/>
  <c r="K6006" i="13" s="1"/>
  <c r="J6005" i="13"/>
  <c r="K6005" i="13" s="1"/>
  <c r="J6004" i="13"/>
  <c r="K6004" i="13" s="1"/>
  <c r="J6003" i="13"/>
  <c r="K6003" i="13" s="1"/>
  <c r="L6002" i="13"/>
  <c r="J6002" i="13"/>
  <c r="K6002" i="13" s="1"/>
  <c r="J6001" i="13"/>
  <c r="K6001" i="13" s="1"/>
  <c r="J6000" i="13"/>
  <c r="K6000" i="13" s="1"/>
  <c r="J5999" i="13"/>
  <c r="K5999" i="13" s="1"/>
  <c r="J5998" i="13"/>
  <c r="K5998" i="13" s="1"/>
  <c r="J5997" i="13"/>
  <c r="K5997" i="13" s="1"/>
  <c r="J5996" i="13"/>
  <c r="K5996" i="13" s="1"/>
  <c r="J5995" i="13"/>
  <c r="K5995" i="13" s="1"/>
  <c r="J5994" i="13"/>
  <c r="K5994" i="13" s="1"/>
  <c r="J5993" i="13"/>
  <c r="K5993" i="13" s="1"/>
  <c r="J5992" i="13"/>
  <c r="K5992" i="13" s="1"/>
  <c r="J5991" i="13"/>
  <c r="K5991" i="13" s="1"/>
  <c r="J5990" i="13"/>
  <c r="K5990" i="13" s="1"/>
  <c r="J5989" i="13"/>
  <c r="K5989" i="13" s="1"/>
  <c r="J5988" i="13"/>
  <c r="K5988" i="13" s="1"/>
  <c r="J5987" i="13"/>
  <c r="K5987" i="13" s="1"/>
  <c r="J5986" i="13"/>
  <c r="K5986" i="13" s="1"/>
  <c r="J5985" i="13"/>
  <c r="K5985" i="13" s="1"/>
  <c r="J5984" i="13"/>
  <c r="K5984" i="13" s="1"/>
  <c r="J5983" i="13"/>
  <c r="K5983" i="13" s="1"/>
  <c r="J5982" i="13"/>
  <c r="K5982" i="13" s="1"/>
  <c r="J5981" i="13"/>
  <c r="K5981" i="13" s="1"/>
  <c r="J5980" i="13"/>
  <c r="K5980" i="13" s="1"/>
  <c r="J5979" i="13"/>
  <c r="K5979" i="13" s="1"/>
  <c r="J5978" i="13"/>
  <c r="K5978" i="13" s="1"/>
  <c r="J5977" i="13"/>
  <c r="K5977" i="13" s="1"/>
  <c r="J5976" i="13"/>
  <c r="K5976" i="13" s="1"/>
  <c r="J5975" i="13"/>
  <c r="K5975" i="13" s="1"/>
  <c r="J5974" i="13"/>
  <c r="K5974" i="13" s="1"/>
  <c r="J5973" i="13"/>
  <c r="K5973" i="13" s="1"/>
  <c r="J5972" i="13"/>
  <c r="K5972" i="13" s="1"/>
  <c r="J5971" i="13"/>
  <c r="K5971" i="13" s="1"/>
  <c r="J5970" i="13"/>
  <c r="K5970" i="13" s="1"/>
  <c r="J5969" i="13"/>
  <c r="K5969" i="13" s="1"/>
  <c r="J5968" i="13"/>
  <c r="K5968" i="13" s="1"/>
  <c r="J5967" i="13"/>
  <c r="K5967" i="13" s="1"/>
  <c r="J5966" i="13"/>
  <c r="K5966" i="13" s="1"/>
  <c r="J5965" i="13"/>
  <c r="K5965" i="13" s="1"/>
  <c r="J5964" i="13"/>
  <c r="K5964" i="13" s="1"/>
  <c r="J5963" i="13"/>
  <c r="K5963" i="13" s="1"/>
  <c r="L5962" i="13"/>
  <c r="J5962" i="13"/>
  <c r="K5962" i="13" s="1"/>
  <c r="J5961" i="13"/>
  <c r="K5961" i="13" s="1"/>
  <c r="J5960" i="13"/>
  <c r="K5960" i="13" s="1"/>
  <c r="J5959" i="13"/>
  <c r="K5959" i="13" s="1"/>
  <c r="J5958" i="13"/>
  <c r="K5958" i="13" s="1"/>
  <c r="J5957" i="13"/>
  <c r="K5957" i="13" s="1"/>
  <c r="J5956" i="13"/>
  <c r="K5956" i="13" s="1"/>
  <c r="J5955" i="13"/>
  <c r="K5955" i="13" s="1"/>
  <c r="J5954" i="13"/>
  <c r="K5954" i="13" s="1"/>
  <c r="J5953" i="13"/>
  <c r="K5953" i="13" s="1"/>
  <c r="J5952" i="13"/>
  <c r="K5952" i="13" s="1"/>
  <c r="J5951" i="13"/>
  <c r="K5951" i="13" s="1"/>
  <c r="J5950" i="13"/>
  <c r="K5950" i="13" s="1"/>
  <c r="J5949" i="13"/>
  <c r="K5949" i="13" s="1"/>
  <c r="J5948" i="13"/>
  <c r="K5948" i="13" s="1"/>
  <c r="J5947" i="13"/>
  <c r="K5947" i="13" s="1"/>
  <c r="J5946" i="13"/>
  <c r="K5946" i="13" s="1"/>
  <c r="J5945" i="13"/>
  <c r="K5945" i="13" s="1"/>
  <c r="J5944" i="13"/>
  <c r="K5944" i="13" s="1"/>
  <c r="J5943" i="13"/>
  <c r="K5943" i="13" s="1"/>
  <c r="J5942" i="13"/>
  <c r="K5942" i="13" s="1"/>
  <c r="J5941" i="13"/>
  <c r="K5941" i="13" s="1"/>
  <c r="J5940" i="13"/>
  <c r="K5940" i="13" s="1"/>
  <c r="J5939" i="13"/>
  <c r="K5939" i="13" s="1"/>
  <c r="J5938" i="13"/>
  <c r="K5938" i="13" s="1"/>
  <c r="J5937" i="13"/>
  <c r="K5937" i="13" s="1"/>
  <c r="J5936" i="13"/>
  <c r="K5936" i="13" s="1"/>
  <c r="J5935" i="13"/>
  <c r="K5935" i="13" s="1"/>
  <c r="J5934" i="13"/>
  <c r="K5934" i="13" s="1"/>
  <c r="J5933" i="13"/>
  <c r="K5933" i="13" s="1"/>
  <c r="J5932" i="13"/>
  <c r="K5932" i="13" s="1"/>
  <c r="J5931" i="13"/>
  <c r="K5931" i="13" s="1"/>
  <c r="J5930" i="13"/>
  <c r="K5930" i="13" s="1"/>
  <c r="J5929" i="13"/>
  <c r="K5929" i="13" s="1"/>
  <c r="J5928" i="13"/>
  <c r="K5928" i="13" s="1"/>
  <c r="J5927" i="13"/>
  <c r="K5927" i="13" s="1"/>
  <c r="J5926" i="13"/>
  <c r="K5926" i="13" s="1"/>
  <c r="J5925" i="13"/>
  <c r="K5925" i="13" s="1"/>
  <c r="J5924" i="13"/>
  <c r="K5924" i="13" s="1"/>
  <c r="J5923" i="13"/>
  <c r="K5923" i="13" s="1"/>
  <c r="L5922" i="13"/>
  <c r="J5922" i="13"/>
  <c r="K5922" i="13" s="1"/>
  <c r="J5921" i="13"/>
  <c r="K5921" i="13" s="1"/>
  <c r="J5920" i="13"/>
  <c r="K5920" i="13" s="1"/>
  <c r="J5919" i="13"/>
  <c r="K5919" i="13" s="1"/>
  <c r="J5918" i="13"/>
  <c r="K5918" i="13" s="1"/>
  <c r="J5917" i="13"/>
  <c r="K5917" i="13" s="1"/>
  <c r="J5916" i="13"/>
  <c r="K5916" i="13" s="1"/>
  <c r="J5915" i="13"/>
  <c r="K5915" i="13" s="1"/>
  <c r="J5914" i="13"/>
  <c r="K5914" i="13" s="1"/>
  <c r="J5913" i="13"/>
  <c r="K5913" i="13" s="1"/>
  <c r="J5912" i="13"/>
  <c r="K5912" i="13" s="1"/>
  <c r="J5911" i="13"/>
  <c r="K5911" i="13" s="1"/>
  <c r="J5910" i="13"/>
  <c r="K5910" i="13" s="1"/>
  <c r="J5909" i="13"/>
  <c r="K5909" i="13" s="1"/>
  <c r="J5908" i="13"/>
  <c r="K5908" i="13" s="1"/>
  <c r="J5907" i="13"/>
  <c r="K5907" i="13" s="1"/>
  <c r="J5906" i="13"/>
  <c r="K5906" i="13" s="1"/>
  <c r="J5905" i="13"/>
  <c r="K5905" i="13" s="1"/>
  <c r="J5904" i="13"/>
  <c r="K5904" i="13" s="1"/>
  <c r="J5903" i="13"/>
  <c r="K5903" i="13" s="1"/>
  <c r="J5902" i="13"/>
  <c r="K5902" i="13" s="1"/>
  <c r="J5901" i="13"/>
  <c r="K5901" i="13" s="1"/>
  <c r="J5900" i="13"/>
  <c r="K5900" i="13" s="1"/>
  <c r="J5899" i="13"/>
  <c r="K5899" i="13" s="1"/>
  <c r="J5898" i="13"/>
  <c r="K5898" i="13" s="1"/>
  <c r="J5897" i="13"/>
  <c r="K5897" i="13" s="1"/>
  <c r="J5896" i="13"/>
  <c r="K5896" i="13" s="1"/>
  <c r="J5895" i="13"/>
  <c r="K5895" i="13" s="1"/>
  <c r="J5894" i="13"/>
  <c r="K5894" i="13" s="1"/>
  <c r="J5893" i="13"/>
  <c r="K5893" i="13" s="1"/>
  <c r="J5892" i="13"/>
  <c r="K5892" i="13" s="1"/>
  <c r="J5891" i="13"/>
  <c r="K5891" i="13" s="1"/>
  <c r="J5890" i="13"/>
  <c r="K5890" i="13" s="1"/>
  <c r="J5889" i="13"/>
  <c r="K5889" i="13" s="1"/>
  <c r="J5888" i="13"/>
  <c r="K5888" i="13" s="1"/>
  <c r="J5887" i="13"/>
  <c r="K5887" i="13" s="1"/>
  <c r="J5886" i="13"/>
  <c r="K5886" i="13" s="1"/>
  <c r="J5885" i="13"/>
  <c r="K5885" i="13" s="1"/>
  <c r="J5884" i="13"/>
  <c r="K5884" i="13" s="1"/>
  <c r="J5883" i="13"/>
  <c r="K5883" i="13" s="1"/>
  <c r="L5882" i="13"/>
  <c r="J5882" i="13"/>
  <c r="K5882" i="13" s="1"/>
  <c r="J5881" i="13"/>
  <c r="K5881" i="13" s="1"/>
  <c r="J5880" i="13"/>
  <c r="K5880" i="13" s="1"/>
  <c r="J5879" i="13"/>
  <c r="K5879" i="13" s="1"/>
  <c r="J5878" i="13"/>
  <c r="K5878" i="13" s="1"/>
  <c r="J5877" i="13"/>
  <c r="K5877" i="13" s="1"/>
  <c r="J5876" i="13"/>
  <c r="K5876" i="13" s="1"/>
  <c r="J5875" i="13"/>
  <c r="K5875" i="13" s="1"/>
  <c r="J5874" i="13"/>
  <c r="K5874" i="13" s="1"/>
  <c r="J5873" i="13"/>
  <c r="K5873" i="13" s="1"/>
  <c r="J5872" i="13"/>
  <c r="K5872" i="13" s="1"/>
  <c r="J5871" i="13"/>
  <c r="K5871" i="13" s="1"/>
  <c r="J5870" i="13"/>
  <c r="K5870" i="13" s="1"/>
  <c r="J5869" i="13"/>
  <c r="K5869" i="13" s="1"/>
  <c r="J5868" i="13"/>
  <c r="K5868" i="13" s="1"/>
  <c r="J5867" i="13"/>
  <c r="K5867" i="13" s="1"/>
  <c r="J5866" i="13"/>
  <c r="K5866" i="13" s="1"/>
  <c r="J5865" i="13"/>
  <c r="K5865" i="13" s="1"/>
  <c r="J5864" i="13"/>
  <c r="K5864" i="13" s="1"/>
  <c r="J5863" i="13"/>
  <c r="K5863" i="13" s="1"/>
  <c r="J5862" i="13"/>
  <c r="K5862" i="13" s="1"/>
  <c r="J5861" i="13"/>
  <c r="K5861" i="13" s="1"/>
  <c r="J5860" i="13"/>
  <c r="K5860" i="13" s="1"/>
  <c r="J5859" i="13"/>
  <c r="K5859" i="13" s="1"/>
  <c r="J5858" i="13"/>
  <c r="K5858" i="13" s="1"/>
  <c r="J5857" i="13"/>
  <c r="K5857" i="13" s="1"/>
  <c r="J5856" i="13"/>
  <c r="K5856" i="13" s="1"/>
  <c r="J5855" i="13"/>
  <c r="K5855" i="13" s="1"/>
  <c r="J5854" i="13"/>
  <c r="K5854" i="13" s="1"/>
  <c r="J5853" i="13"/>
  <c r="K5853" i="13" s="1"/>
  <c r="J5852" i="13"/>
  <c r="K5852" i="13" s="1"/>
  <c r="J5851" i="13"/>
  <c r="K5851" i="13" s="1"/>
  <c r="J5850" i="13"/>
  <c r="K5850" i="13" s="1"/>
  <c r="J5849" i="13"/>
  <c r="K5849" i="13" s="1"/>
  <c r="J5848" i="13"/>
  <c r="K5848" i="13" s="1"/>
  <c r="J5847" i="13"/>
  <c r="K5847" i="13" s="1"/>
  <c r="J5846" i="13"/>
  <c r="K5846" i="13" s="1"/>
  <c r="J5845" i="13"/>
  <c r="K5845" i="13" s="1"/>
  <c r="J5844" i="13"/>
  <c r="K5844" i="13" s="1"/>
  <c r="J5843" i="13"/>
  <c r="K5843" i="13" s="1"/>
  <c r="L5842" i="13"/>
  <c r="J5842" i="13"/>
  <c r="K5842" i="13" s="1"/>
  <c r="J5841" i="13"/>
  <c r="K5841" i="13" s="1"/>
  <c r="J5840" i="13"/>
  <c r="K5840" i="13" s="1"/>
  <c r="J5839" i="13"/>
  <c r="K5839" i="13" s="1"/>
  <c r="J5838" i="13"/>
  <c r="K5838" i="13" s="1"/>
  <c r="J5837" i="13"/>
  <c r="K5837" i="13" s="1"/>
  <c r="J5836" i="13"/>
  <c r="K5836" i="13" s="1"/>
  <c r="J5835" i="13"/>
  <c r="K5835" i="13" s="1"/>
  <c r="J5834" i="13"/>
  <c r="K5834" i="13" s="1"/>
  <c r="J5833" i="13"/>
  <c r="K5833" i="13" s="1"/>
  <c r="J5832" i="13"/>
  <c r="K5832" i="13" s="1"/>
  <c r="J5831" i="13"/>
  <c r="K5831" i="13" s="1"/>
  <c r="J5830" i="13"/>
  <c r="K5830" i="13" s="1"/>
  <c r="K5829" i="13"/>
  <c r="J5829" i="13"/>
  <c r="J5828" i="13"/>
  <c r="K5828" i="13" s="1"/>
  <c r="J5827" i="13"/>
  <c r="K5827" i="13" s="1"/>
  <c r="J5826" i="13"/>
  <c r="K5826" i="13" s="1"/>
  <c r="K5825" i="13"/>
  <c r="J5825" i="13"/>
  <c r="J5824" i="13"/>
  <c r="K5824" i="13" s="1"/>
  <c r="J5823" i="13"/>
  <c r="K5823" i="13" s="1"/>
  <c r="J5822" i="13"/>
  <c r="K5822" i="13" s="1"/>
  <c r="J5821" i="13"/>
  <c r="K5821" i="13" s="1"/>
  <c r="J5820" i="13"/>
  <c r="K5820" i="13" s="1"/>
  <c r="J5819" i="13"/>
  <c r="K5819" i="13" s="1"/>
  <c r="J5818" i="13"/>
  <c r="K5818" i="13" s="1"/>
  <c r="J5817" i="13"/>
  <c r="K5817" i="13" s="1"/>
  <c r="J5816" i="13"/>
  <c r="K5816" i="13" s="1"/>
  <c r="J5815" i="13"/>
  <c r="K5815" i="13" s="1"/>
  <c r="J5814" i="13"/>
  <c r="K5814" i="13" s="1"/>
  <c r="J5813" i="13"/>
  <c r="K5813" i="13" s="1"/>
  <c r="J5812" i="13"/>
  <c r="K5812" i="13" s="1"/>
  <c r="J5811" i="13"/>
  <c r="K5811" i="13" s="1"/>
  <c r="J5810" i="13"/>
  <c r="K5810" i="13" s="1"/>
  <c r="K5809" i="13"/>
  <c r="J5809" i="13"/>
  <c r="J5808" i="13"/>
  <c r="K5808" i="13" s="1"/>
  <c r="J5807" i="13"/>
  <c r="K5807" i="13" s="1"/>
  <c r="J5806" i="13"/>
  <c r="K5806" i="13" s="1"/>
  <c r="K5805" i="13"/>
  <c r="J5805" i="13"/>
  <c r="J5804" i="13"/>
  <c r="K5804" i="13" s="1"/>
  <c r="J5803" i="13"/>
  <c r="K5803" i="13" s="1"/>
  <c r="L5802" i="13"/>
  <c r="M5802" i="13" s="1"/>
  <c r="L5803" i="13" s="1"/>
  <c r="M5803" i="13" s="1"/>
  <c r="L5804" i="13" s="1"/>
  <c r="M5804" i="13" s="1"/>
  <c r="L5805" i="13" s="1"/>
  <c r="M5805" i="13" s="1"/>
  <c r="L5806" i="13" s="1"/>
  <c r="M5806" i="13" s="1"/>
  <c r="L5807" i="13" s="1"/>
  <c r="M5807" i="13" s="1"/>
  <c r="L5808" i="13" s="1"/>
  <c r="M5808" i="13" s="1"/>
  <c r="L5809" i="13" s="1"/>
  <c r="M5809" i="13" s="1"/>
  <c r="L5810" i="13" s="1"/>
  <c r="M5810" i="13" s="1"/>
  <c r="L5811" i="13" s="1"/>
  <c r="M5811" i="13" s="1"/>
  <c r="L5812" i="13" s="1"/>
  <c r="M5812" i="13" s="1"/>
  <c r="L5813" i="13" s="1"/>
  <c r="M5813" i="13" s="1"/>
  <c r="L5814" i="13" s="1"/>
  <c r="M5814" i="13" s="1"/>
  <c r="L5815" i="13" s="1"/>
  <c r="M5815" i="13" s="1"/>
  <c r="L5816" i="13" s="1"/>
  <c r="M5816" i="13" s="1"/>
  <c r="L5817" i="13" s="1"/>
  <c r="M5817" i="13" s="1"/>
  <c r="L5818" i="13" s="1"/>
  <c r="M5818" i="13" s="1"/>
  <c r="L5819" i="13" s="1"/>
  <c r="M5819" i="13" s="1"/>
  <c r="L5820" i="13" s="1"/>
  <c r="M5820" i="13" s="1"/>
  <c r="L5821" i="13" s="1"/>
  <c r="M5821" i="13" s="1"/>
  <c r="L5822" i="13" s="1"/>
  <c r="M5822" i="13" s="1"/>
  <c r="L5823" i="13" s="1"/>
  <c r="M5823" i="13" s="1"/>
  <c r="L5824" i="13" s="1"/>
  <c r="M5824" i="13" s="1"/>
  <c r="L5825" i="13" s="1"/>
  <c r="M5825" i="13" s="1"/>
  <c r="L5826" i="13" s="1"/>
  <c r="M5826" i="13" s="1"/>
  <c r="L5827" i="13" s="1"/>
  <c r="M5827" i="13" s="1"/>
  <c r="L5828" i="13" s="1"/>
  <c r="M5828" i="13" s="1"/>
  <c r="L5829" i="13" s="1"/>
  <c r="M5829" i="13" s="1"/>
  <c r="L5830" i="13" s="1"/>
  <c r="M5830" i="13" s="1"/>
  <c r="L5831" i="13" s="1"/>
  <c r="M5831" i="13" s="1"/>
  <c r="L5832" i="13" s="1"/>
  <c r="M5832" i="13" s="1"/>
  <c r="L5833" i="13" s="1"/>
  <c r="M5833" i="13" s="1"/>
  <c r="L5834" i="13" s="1"/>
  <c r="M5834" i="13" s="1"/>
  <c r="L5835" i="13" s="1"/>
  <c r="M5835" i="13" s="1"/>
  <c r="L5836" i="13" s="1"/>
  <c r="M5836" i="13" s="1"/>
  <c r="L5837" i="13" s="1"/>
  <c r="M5837" i="13" s="1"/>
  <c r="L5838" i="13" s="1"/>
  <c r="M5838" i="13" s="1"/>
  <c r="L5839" i="13" s="1"/>
  <c r="M5839" i="13" s="1"/>
  <c r="L5840" i="13" s="1"/>
  <c r="M5840" i="13" s="1"/>
  <c r="L5841" i="13" s="1"/>
  <c r="M5841" i="13" s="1"/>
  <c r="J5802" i="13"/>
  <c r="K5802" i="13" s="1"/>
  <c r="J5801" i="13"/>
  <c r="K5801" i="13" s="1"/>
  <c r="J5800" i="13"/>
  <c r="K5800" i="13" s="1"/>
  <c r="J5799" i="13"/>
  <c r="K5799" i="13" s="1"/>
  <c r="J5798" i="13"/>
  <c r="K5798" i="13" s="1"/>
  <c r="K5797" i="13"/>
  <c r="J5797" i="13"/>
  <c r="J5796" i="13"/>
  <c r="K5796" i="13" s="1"/>
  <c r="J5795" i="13"/>
  <c r="K5795" i="13" s="1"/>
  <c r="J5794" i="13"/>
  <c r="K5794" i="13" s="1"/>
  <c r="K5793" i="13"/>
  <c r="J5793" i="13"/>
  <c r="J5792" i="13"/>
  <c r="K5792" i="13" s="1"/>
  <c r="K5791" i="13"/>
  <c r="J5791" i="13"/>
  <c r="J5790" i="13"/>
  <c r="K5790" i="13" s="1"/>
  <c r="K5789" i="13"/>
  <c r="J5789" i="13"/>
  <c r="J5788" i="13"/>
  <c r="K5788" i="13" s="1"/>
  <c r="J5787" i="13"/>
  <c r="K5787" i="13" s="1"/>
  <c r="J5786" i="13"/>
  <c r="K5786" i="13" s="1"/>
  <c r="K5785" i="13"/>
  <c r="J5785" i="13"/>
  <c r="J5784" i="13"/>
  <c r="K5784" i="13" s="1"/>
  <c r="K5783" i="13"/>
  <c r="J5783" i="13"/>
  <c r="J5782" i="13"/>
  <c r="K5782" i="13" s="1"/>
  <c r="K5781" i="13"/>
  <c r="J5781" i="13"/>
  <c r="J5780" i="13"/>
  <c r="K5780" i="13" s="1"/>
  <c r="J5779" i="13"/>
  <c r="K5779" i="13" s="1"/>
  <c r="J5778" i="13"/>
  <c r="K5778" i="13" s="1"/>
  <c r="J5777" i="13"/>
  <c r="K5777" i="13" s="1"/>
  <c r="J5776" i="13"/>
  <c r="K5776" i="13" s="1"/>
  <c r="J5775" i="13"/>
  <c r="K5775" i="13" s="1"/>
  <c r="J5774" i="13"/>
  <c r="K5774" i="13" s="1"/>
  <c r="K5773" i="13"/>
  <c r="J5773" i="13"/>
  <c r="J5772" i="13"/>
  <c r="K5772" i="13" s="1"/>
  <c r="K5771" i="13"/>
  <c r="J5771" i="13"/>
  <c r="J5770" i="13"/>
  <c r="K5770" i="13" s="1"/>
  <c r="K5769" i="13"/>
  <c r="J5769" i="13"/>
  <c r="J5768" i="13"/>
  <c r="K5768" i="13" s="1"/>
  <c r="K5767" i="13"/>
  <c r="J5767" i="13"/>
  <c r="J5766" i="13"/>
  <c r="K5766" i="13" s="1"/>
  <c r="J5765" i="13"/>
  <c r="K5765" i="13" s="1"/>
  <c r="J5764" i="13"/>
  <c r="K5764" i="13" s="1"/>
  <c r="K5763" i="13"/>
  <c r="J5763" i="13"/>
  <c r="L5762" i="13"/>
  <c r="J5762" i="13"/>
  <c r="K5762" i="13" s="1"/>
  <c r="K5761" i="13"/>
  <c r="J5761" i="13"/>
  <c r="J5760" i="13"/>
  <c r="K5760" i="13" s="1"/>
  <c r="K5759" i="13"/>
  <c r="J5759" i="13"/>
  <c r="J5758" i="13"/>
  <c r="K5758" i="13" s="1"/>
  <c r="K5757" i="13"/>
  <c r="J5757" i="13"/>
  <c r="J5756" i="13"/>
  <c r="K5756" i="13" s="1"/>
  <c r="J5755" i="13"/>
  <c r="K5755" i="13" s="1"/>
  <c r="J5754" i="13"/>
  <c r="K5754" i="13" s="1"/>
  <c r="K5753" i="13"/>
  <c r="J5753" i="13"/>
  <c r="J5752" i="13"/>
  <c r="K5752" i="13" s="1"/>
  <c r="J5751" i="13"/>
  <c r="K5751" i="13" s="1"/>
  <c r="J5750" i="13"/>
  <c r="K5750" i="13" s="1"/>
  <c r="K5749" i="13"/>
  <c r="J5749" i="13"/>
  <c r="J5748" i="13"/>
  <c r="K5748" i="13" s="1"/>
  <c r="J5747" i="13"/>
  <c r="K5747" i="13" s="1"/>
  <c r="J5746" i="13"/>
  <c r="K5746" i="13" s="1"/>
  <c r="K5745" i="13"/>
  <c r="J5745" i="13"/>
  <c r="J5744" i="13"/>
  <c r="K5744" i="13" s="1"/>
  <c r="J5743" i="13"/>
  <c r="K5743" i="13" s="1"/>
  <c r="J5742" i="13"/>
  <c r="K5742" i="13" s="1"/>
  <c r="J5741" i="13"/>
  <c r="K5741" i="13" s="1"/>
  <c r="J5740" i="13"/>
  <c r="K5740" i="13" s="1"/>
  <c r="J5739" i="13"/>
  <c r="K5739" i="13" s="1"/>
  <c r="J5738" i="13"/>
  <c r="K5738" i="13" s="1"/>
  <c r="J5737" i="13"/>
  <c r="K5737" i="13" s="1"/>
  <c r="J5736" i="13"/>
  <c r="K5736" i="13" s="1"/>
  <c r="J5735" i="13"/>
  <c r="K5735" i="13" s="1"/>
  <c r="J5734" i="13"/>
  <c r="K5734" i="13" s="1"/>
  <c r="J5733" i="13"/>
  <c r="K5733" i="13" s="1"/>
  <c r="J5732" i="13"/>
  <c r="K5732" i="13" s="1"/>
  <c r="K5731" i="13"/>
  <c r="J5731" i="13"/>
  <c r="J5730" i="13"/>
  <c r="K5730" i="13" s="1"/>
  <c r="J5729" i="13"/>
  <c r="K5729" i="13" s="1"/>
  <c r="J5728" i="13"/>
  <c r="K5728" i="13" s="1"/>
  <c r="K5727" i="13"/>
  <c r="J5727" i="13"/>
  <c r="J5726" i="13"/>
  <c r="K5726" i="13" s="1"/>
  <c r="J5725" i="13"/>
  <c r="K5725" i="13" s="1"/>
  <c r="J5724" i="13"/>
  <c r="K5724" i="13" s="1"/>
  <c r="J5723" i="13"/>
  <c r="K5723" i="13" s="1"/>
  <c r="L5722" i="13"/>
  <c r="J5722" i="13"/>
  <c r="K5722" i="13" s="1"/>
  <c r="K5721" i="13"/>
  <c r="J5721" i="13"/>
  <c r="J5720" i="13"/>
  <c r="K5720" i="13" s="1"/>
  <c r="J5719" i="13"/>
  <c r="K5719" i="13" s="1"/>
  <c r="J5718" i="13"/>
  <c r="K5718" i="13" s="1"/>
  <c r="K5717" i="13"/>
  <c r="J5717" i="13"/>
  <c r="J5716" i="13"/>
  <c r="K5716" i="13" s="1"/>
  <c r="K5715" i="13"/>
  <c r="J5715" i="13"/>
  <c r="J5714" i="13"/>
  <c r="K5714" i="13" s="1"/>
  <c r="K5713" i="13"/>
  <c r="J5713" i="13"/>
  <c r="J5712" i="13"/>
  <c r="K5712" i="13" s="1"/>
  <c r="J5711" i="13"/>
  <c r="K5711" i="13" s="1"/>
  <c r="J5710" i="13"/>
  <c r="K5710" i="13" s="1"/>
  <c r="K5709" i="13"/>
  <c r="J5709" i="13"/>
  <c r="J5708" i="13"/>
  <c r="K5708" i="13" s="1"/>
  <c r="K5707" i="13"/>
  <c r="J5707" i="13"/>
  <c r="J5706" i="13"/>
  <c r="K5706" i="13" s="1"/>
  <c r="K5705" i="13"/>
  <c r="J5705" i="13"/>
  <c r="J5704" i="13"/>
  <c r="K5704" i="13" s="1"/>
  <c r="K5703" i="13"/>
  <c r="J5703" i="13"/>
  <c r="J5702" i="13"/>
  <c r="K5702" i="13" s="1"/>
  <c r="J5701" i="13"/>
  <c r="K5701" i="13" s="1"/>
  <c r="J5700" i="13"/>
  <c r="K5700" i="13" s="1"/>
  <c r="K5699" i="13"/>
  <c r="J5699" i="13"/>
  <c r="J5698" i="13"/>
  <c r="K5698" i="13" s="1"/>
  <c r="K5697" i="13"/>
  <c r="J5697" i="13"/>
  <c r="J5696" i="13"/>
  <c r="K5696" i="13" s="1"/>
  <c r="K5695" i="13"/>
  <c r="J5695" i="13"/>
  <c r="J5694" i="13"/>
  <c r="K5694" i="13" s="1"/>
  <c r="K5693" i="13"/>
  <c r="J5693" i="13"/>
  <c r="J5692" i="13"/>
  <c r="K5692" i="13" s="1"/>
  <c r="K5691" i="13"/>
  <c r="J5691" i="13"/>
  <c r="J5690" i="13"/>
  <c r="K5690" i="13" s="1"/>
  <c r="K5689" i="13"/>
  <c r="J5689" i="13"/>
  <c r="J5688" i="13"/>
  <c r="K5688" i="13" s="1"/>
  <c r="J5687" i="13"/>
  <c r="K5687" i="13" s="1"/>
  <c r="J5686" i="13"/>
  <c r="K5686" i="13" s="1"/>
  <c r="K5685" i="13"/>
  <c r="J5685" i="13"/>
  <c r="J5684" i="13"/>
  <c r="K5684" i="13" s="1"/>
  <c r="M5683" i="13"/>
  <c r="L5684" i="13" s="1"/>
  <c r="M5684" i="13" s="1"/>
  <c r="L5685" i="13" s="1"/>
  <c r="M5685" i="13" s="1"/>
  <c r="L5686" i="13" s="1"/>
  <c r="M5686" i="13" s="1"/>
  <c r="L5687" i="13" s="1"/>
  <c r="M5687" i="13" s="1"/>
  <c r="L5688" i="13" s="1"/>
  <c r="M5688" i="13" s="1"/>
  <c r="L5689" i="13" s="1"/>
  <c r="M5689" i="13" s="1"/>
  <c r="L5690" i="13" s="1"/>
  <c r="M5690" i="13" s="1"/>
  <c r="L5691" i="13" s="1"/>
  <c r="M5691" i="13" s="1"/>
  <c r="L5692" i="13" s="1"/>
  <c r="M5692" i="13" s="1"/>
  <c r="L5693" i="13" s="1"/>
  <c r="M5693" i="13" s="1"/>
  <c r="L5694" i="13" s="1"/>
  <c r="M5694" i="13" s="1"/>
  <c r="L5695" i="13" s="1"/>
  <c r="M5695" i="13" s="1"/>
  <c r="L5696" i="13" s="1"/>
  <c r="M5696" i="13" s="1"/>
  <c r="L5697" i="13" s="1"/>
  <c r="M5697" i="13" s="1"/>
  <c r="L5698" i="13" s="1"/>
  <c r="M5698" i="13" s="1"/>
  <c r="L5699" i="13" s="1"/>
  <c r="M5699" i="13" s="1"/>
  <c r="L5700" i="13" s="1"/>
  <c r="M5700" i="13" s="1"/>
  <c r="L5701" i="13" s="1"/>
  <c r="M5701" i="13" s="1"/>
  <c r="L5702" i="13" s="1"/>
  <c r="M5702" i="13" s="1"/>
  <c r="L5703" i="13" s="1"/>
  <c r="M5703" i="13" s="1"/>
  <c r="L5704" i="13" s="1"/>
  <c r="M5704" i="13" s="1"/>
  <c r="L5705" i="13" s="1"/>
  <c r="M5705" i="13" s="1"/>
  <c r="L5706" i="13" s="1"/>
  <c r="M5706" i="13" s="1"/>
  <c r="L5707" i="13" s="1"/>
  <c r="M5707" i="13" s="1"/>
  <c r="L5708" i="13" s="1"/>
  <c r="M5708" i="13" s="1"/>
  <c r="L5709" i="13" s="1"/>
  <c r="M5709" i="13" s="1"/>
  <c r="L5710" i="13" s="1"/>
  <c r="M5710" i="13" s="1"/>
  <c r="L5711" i="13" s="1"/>
  <c r="M5711" i="13" s="1"/>
  <c r="L5712" i="13" s="1"/>
  <c r="M5712" i="13" s="1"/>
  <c r="L5713" i="13" s="1"/>
  <c r="M5713" i="13" s="1"/>
  <c r="L5714" i="13" s="1"/>
  <c r="M5714" i="13" s="1"/>
  <c r="L5715" i="13" s="1"/>
  <c r="M5715" i="13" s="1"/>
  <c r="L5716" i="13" s="1"/>
  <c r="M5716" i="13" s="1"/>
  <c r="L5717" i="13" s="1"/>
  <c r="M5717" i="13" s="1"/>
  <c r="L5718" i="13" s="1"/>
  <c r="M5718" i="13" s="1"/>
  <c r="L5719" i="13" s="1"/>
  <c r="M5719" i="13" s="1"/>
  <c r="L5720" i="13" s="1"/>
  <c r="M5720" i="13" s="1"/>
  <c r="L5721" i="13" s="1"/>
  <c r="M5721" i="13" s="1"/>
  <c r="L5683" i="13"/>
  <c r="J5683" i="13"/>
  <c r="K5683" i="13" s="1"/>
  <c r="L5682" i="13"/>
  <c r="M5682" i="13" s="1"/>
  <c r="J5682" i="13"/>
  <c r="K5682" i="13" s="1"/>
  <c r="K5681" i="13"/>
  <c r="J5681" i="13"/>
  <c r="J5680" i="13"/>
  <c r="K5680" i="13" s="1"/>
  <c r="J5679" i="13"/>
  <c r="K5679" i="13" s="1"/>
  <c r="J5678" i="13"/>
  <c r="K5678" i="13" s="1"/>
  <c r="J5677" i="13"/>
  <c r="K5677" i="13" s="1"/>
  <c r="J5676" i="13"/>
  <c r="K5676" i="13" s="1"/>
  <c r="J5675" i="13"/>
  <c r="K5675" i="13" s="1"/>
  <c r="J5674" i="13"/>
  <c r="K5674" i="13" s="1"/>
  <c r="J5673" i="13"/>
  <c r="K5673" i="13" s="1"/>
  <c r="J5672" i="13"/>
  <c r="K5672" i="13" s="1"/>
  <c r="J5671" i="13"/>
  <c r="K5671" i="13" s="1"/>
  <c r="J5670" i="13"/>
  <c r="K5670" i="13" s="1"/>
  <c r="J5669" i="13"/>
  <c r="K5669" i="13" s="1"/>
  <c r="J5668" i="13"/>
  <c r="K5668" i="13" s="1"/>
  <c r="K5667" i="13"/>
  <c r="J5667" i="13"/>
  <c r="J5666" i="13"/>
  <c r="K5666" i="13" s="1"/>
  <c r="J5665" i="13"/>
  <c r="K5665" i="13" s="1"/>
  <c r="J5664" i="13"/>
  <c r="K5664" i="13" s="1"/>
  <c r="K5663" i="13"/>
  <c r="J5663" i="13"/>
  <c r="J5662" i="13"/>
  <c r="K5662" i="13" s="1"/>
  <c r="J5661" i="13"/>
  <c r="K5661" i="13" s="1"/>
  <c r="J5660" i="13"/>
  <c r="K5660" i="13" s="1"/>
  <c r="K5659" i="13"/>
  <c r="J5659" i="13"/>
  <c r="J5658" i="13"/>
  <c r="K5658" i="13" s="1"/>
  <c r="K5657" i="13"/>
  <c r="J5657" i="13"/>
  <c r="J5656" i="13"/>
  <c r="K5656" i="13" s="1"/>
  <c r="J5655" i="13"/>
  <c r="K5655" i="13" s="1"/>
  <c r="J5654" i="13"/>
  <c r="K5654" i="13" s="1"/>
  <c r="K5653" i="13"/>
  <c r="J5653" i="13"/>
  <c r="J5652" i="13"/>
  <c r="K5652" i="13" s="1"/>
  <c r="K5651" i="13"/>
  <c r="J5651" i="13"/>
  <c r="J5650" i="13"/>
  <c r="K5650" i="13" s="1"/>
  <c r="J5649" i="13"/>
  <c r="K5649" i="13" s="1"/>
  <c r="K5648" i="13"/>
  <c r="J5648" i="13"/>
  <c r="K5647" i="13"/>
  <c r="J5647" i="13"/>
  <c r="J5646" i="13"/>
  <c r="K5646" i="13" s="1"/>
  <c r="J5645" i="13"/>
  <c r="K5645" i="13" s="1"/>
  <c r="K5644" i="13"/>
  <c r="J5644" i="13"/>
  <c r="K5643" i="13"/>
  <c r="J5643" i="13"/>
  <c r="L5642" i="13"/>
  <c r="J5642" i="13"/>
  <c r="K5642" i="13" s="1"/>
  <c r="J5641" i="13"/>
  <c r="K5641" i="13" s="1"/>
  <c r="K5640" i="13"/>
  <c r="J5640" i="13"/>
  <c r="K5639" i="13"/>
  <c r="J5639" i="13"/>
  <c r="J5638" i="13"/>
  <c r="K5638" i="13" s="1"/>
  <c r="J5637" i="13"/>
  <c r="K5637" i="13" s="1"/>
  <c r="K5636" i="13"/>
  <c r="J5636" i="13"/>
  <c r="K5635" i="13"/>
  <c r="J5635" i="13"/>
  <c r="J5634" i="13"/>
  <c r="K5634" i="13" s="1"/>
  <c r="J5633" i="13"/>
  <c r="K5633" i="13" s="1"/>
  <c r="K5632" i="13"/>
  <c r="J5632" i="13"/>
  <c r="K5631" i="13"/>
  <c r="J5631" i="13"/>
  <c r="J5630" i="13"/>
  <c r="K5630" i="13" s="1"/>
  <c r="J5629" i="13"/>
  <c r="K5629" i="13" s="1"/>
  <c r="K5628" i="13"/>
  <c r="J5628" i="13"/>
  <c r="K5627" i="13"/>
  <c r="J5627" i="13"/>
  <c r="J5626" i="13"/>
  <c r="K5626" i="13" s="1"/>
  <c r="J5625" i="13"/>
  <c r="K5625" i="13" s="1"/>
  <c r="K5624" i="13"/>
  <c r="J5624" i="13"/>
  <c r="K5623" i="13"/>
  <c r="J5623" i="13"/>
  <c r="J5622" i="13"/>
  <c r="K5622" i="13" s="1"/>
  <c r="J5621" i="13"/>
  <c r="K5621" i="13" s="1"/>
  <c r="K5620" i="13"/>
  <c r="J5620" i="13"/>
  <c r="K5619" i="13"/>
  <c r="J5619" i="13"/>
  <c r="J5618" i="13"/>
  <c r="K5618" i="13" s="1"/>
  <c r="J5617" i="13"/>
  <c r="K5617" i="13" s="1"/>
  <c r="K5616" i="13"/>
  <c r="J5616" i="13"/>
  <c r="K5615" i="13"/>
  <c r="J5615" i="13"/>
  <c r="J5614" i="13"/>
  <c r="K5614" i="13" s="1"/>
  <c r="J5613" i="13"/>
  <c r="K5613" i="13" s="1"/>
  <c r="K5612" i="13"/>
  <c r="J5612" i="13"/>
  <c r="K5611" i="13"/>
  <c r="J5611" i="13"/>
  <c r="J5610" i="13"/>
  <c r="K5610" i="13" s="1"/>
  <c r="J5609" i="13"/>
  <c r="K5609" i="13" s="1"/>
  <c r="K5608" i="13"/>
  <c r="J5608" i="13"/>
  <c r="K5607" i="13"/>
  <c r="J5607" i="13"/>
  <c r="J5606" i="13"/>
  <c r="K5606" i="13" s="1"/>
  <c r="J5605" i="13"/>
  <c r="K5605" i="13" s="1"/>
  <c r="K5604" i="13"/>
  <c r="J5604" i="13"/>
  <c r="K5603" i="13"/>
  <c r="J5603" i="13"/>
  <c r="L5602" i="13"/>
  <c r="M5602" i="13" s="1"/>
  <c r="L5603" i="13" s="1"/>
  <c r="M5603" i="13" s="1"/>
  <c r="L5604" i="13" s="1"/>
  <c r="J5602" i="13"/>
  <c r="K5602" i="13" s="1"/>
  <c r="J5601" i="13"/>
  <c r="K5601" i="13" s="1"/>
  <c r="K5600" i="13"/>
  <c r="J5600" i="13"/>
  <c r="K5599" i="13"/>
  <c r="J5599" i="13"/>
  <c r="J5598" i="13"/>
  <c r="K5598" i="13" s="1"/>
  <c r="J5597" i="13"/>
  <c r="K5597" i="13" s="1"/>
  <c r="K5596" i="13"/>
  <c r="J5596" i="13"/>
  <c r="K5595" i="13"/>
  <c r="J5595" i="13"/>
  <c r="J5594" i="13"/>
  <c r="K5594" i="13" s="1"/>
  <c r="J5593" i="13"/>
  <c r="K5593" i="13" s="1"/>
  <c r="K5592" i="13"/>
  <c r="J5592" i="13"/>
  <c r="K5591" i="13"/>
  <c r="J5591" i="13"/>
  <c r="J5590" i="13"/>
  <c r="K5590" i="13" s="1"/>
  <c r="J5589" i="13"/>
  <c r="K5589" i="13" s="1"/>
  <c r="K5588" i="13"/>
  <c r="J5588" i="13"/>
  <c r="K5587" i="13"/>
  <c r="J5587" i="13"/>
  <c r="J5586" i="13"/>
  <c r="K5586" i="13" s="1"/>
  <c r="J5585" i="13"/>
  <c r="K5585" i="13" s="1"/>
  <c r="K5584" i="13"/>
  <c r="J5584" i="13"/>
  <c r="K5583" i="13"/>
  <c r="J5583" i="13"/>
  <c r="J5582" i="13"/>
  <c r="K5582" i="13" s="1"/>
  <c r="J5581" i="13"/>
  <c r="K5581" i="13" s="1"/>
  <c r="K5580" i="13"/>
  <c r="J5580" i="13"/>
  <c r="K5579" i="13"/>
  <c r="J5579" i="13"/>
  <c r="J5578" i="13"/>
  <c r="K5578" i="13" s="1"/>
  <c r="J5577" i="13"/>
  <c r="K5577" i="13" s="1"/>
  <c r="K5576" i="13"/>
  <c r="J5576" i="13"/>
  <c r="K5575" i="13"/>
  <c r="J5575" i="13"/>
  <c r="J5574" i="13"/>
  <c r="K5574" i="13" s="1"/>
  <c r="J5573" i="13"/>
  <c r="K5573" i="13" s="1"/>
  <c r="K5572" i="13"/>
  <c r="J5572" i="13"/>
  <c r="K5571" i="13"/>
  <c r="J5571" i="13"/>
  <c r="J5570" i="13"/>
  <c r="K5570" i="13" s="1"/>
  <c r="J5569" i="13"/>
  <c r="K5569" i="13" s="1"/>
  <c r="K5568" i="13"/>
  <c r="J5568" i="13"/>
  <c r="K5567" i="13"/>
  <c r="J5567" i="13"/>
  <c r="J5566" i="13"/>
  <c r="K5566" i="13" s="1"/>
  <c r="J5565" i="13"/>
  <c r="K5565" i="13" s="1"/>
  <c r="K5564" i="13"/>
  <c r="J5564" i="13"/>
  <c r="K5563" i="13"/>
  <c r="J5563" i="13"/>
  <c r="L5562" i="13"/>
  <c r="J5562" i="13"/>
  <c r="K5562" i="13" s="1"/>
  <c r="J5561" i="13"/>
  <c r="K5561" i="13" s="1"/>
  <c r="K5560" i="13"/>
  <c r="J5560" i="13"/>
  <c r="K5559" i="13"/>
  <c r="J5559" i="13"/>
  <c r="J5558" i="13"/>
  <c r="K5558" i="13" s="1"/>
  <c r="J5557" i="13"/>
  <c r="K5557" i="13" s="1"/>
  <c r="K5556" i="13"/>
  <c r="J5556" i="13"/>
  <c r="K5555" i="13"/>
  <c r="J5555" i="13"/>
  <c r="J5554" i="13"/>
  <c r="K5554" i="13" s="1"/>
  <c r="J5553" i="13"/>
  <c r="K5553" i="13" s="1"/>
  <c r="K5552" i="13"/>
  <c r="J5552" i="13"/>
  <c r="K5551" i="13"/>
  <c r="J5551" i="13"/>
  <c r="J5550" i="13"/>
  <c r="K5550" i="13" s="1"/>
  <c r="J5549" i="13"/>
  <c r="K5549" i="13" s="1"/>
  <c r="K5548" i="13"/>
  <c r="J5548" i="13"/>
  <c r="K5547" i="13"/>
  <c r="J5547" i="13"/>
  <c r="J5546" i="13"/>
  <c r="K5546" i="13" s="1"/>
  <c r="J5545" i="13"/>
  <c r="K5545" i="13" s="1"/>
  <c r="K5544" i="13"/>
  <c r="J5544" i="13"/>
  <c r="K5543" i="13"/>
  <c r="J5543" i="13"/>
  <c r="J5542" i="13"/>
  <c r="K5542" i="13" s="1"/>
  <c r="J5541" i="13"/>
  <c r="K5541" i="13" s="1"/>
  <c r="K5540" i="13"/>
  <c r="J5540" i="13"/>
  <c r="K5539" i="13"/>
  <c r="J5539" i="13"/>
  <c r="J5538" i="13"/>
  <c r="K5538" i="13" s="1"/>
  <c r="J5537" i="13"/>
  <c r="K5537" i="13" s="1"/>
  <c r="K5536" i="13"/>
  <c r="J5536" i="13"/>
  <c r="K5535" i="13"/>
  <c r="J5535" i="13"/>
  <c r="J5534" i="13"/>
  <c r="K5534" i="13" s="1"/>
  <c r="L5533" i="13"/>
  <c r="M5533" i="13" s="1"/>
  <c r="L5534" i="13" s="1"/>
  <c r="M5534" i="13" s="1"/>
  <c r="L5535" i="13" s="1"/>
  <c r="M5535" i="13" s="1"/>
  <c r="L5536" i="13" s="1"/>
  <c r="M5536" i="13" s="1"/>
  <c r="L5537" i="13" s="1"/>
  <c r="M5537" i="13" s="1"/>
  <c r="L5538" i="13" s="1"/>
  <c r="M5538" i="13" s="1"/>
  <c r="L5539" i="13" s="1"/>
  <c r="M5539" i="13" s="1"/>
  <c r="L5540" i="13" s="1"/>
  <c r="M5540" i="13" s="1"/>
  <c r="L5541" i="13" s="1"/>
  <c r="M5541" i="13" s="1"/>
  <c r="L5542" i="13" s="1"/>
  <c r="M5542" i="13" s="1"/>
  <c r="L5543" i="13" s="1"/>
  <c r="M5543" i="13" s="1"/>
  <c r="L5544" i="13" s="1"/>
  <c r="M5544" i="13" s="1"/>
  <c r="L5545" i="13" s="1"/>
  <c r="M5545" i="13" s="1"/>
  <c r="L5546" i="13" s="1"/>
  <c r="M5546" i="13" s="1"/>
  <c r="L5547" i="13" s="1"/>
  <c r="M5547" i="13" s="1"/>
  <c r="L5548" i="13" s="1"/>
  <c r="M5548" i="13" s="1"/>
  <c r="L5549" i="13" s="1"/>
  <c r="M5549" i="13" s="1"/>
  <c r="L5550" i="13" s="1"/>
  <c r="M5550" i="13" s="1"/>
  <c r="L5551" i="13" s="1"/>
  <c r="M5551" i="13" s="1"/>
  <c r="L5552" i="13" s="1"/>
  <c r="M5552" i="13" s="1"/>
  <c r="L5553" i="13" s="1"/>
  <c r="M5553" i="13" s="1"/>
  <c r="L5554" i="13" s="1"/>
  <c r="M5554" i="13" s="1"/>
  <c r="L5555" i="13" s="1"/>
  <c r="M5555" i="13" s="1"/>
  <c r="L5556" i="13" s="1"/>
  <c r="M5556" i="13" s="1"/>
  <c r="L5557" i="13" s="1"/>
  <c r="M5557" i="13" s="1"/>
  <c r="L5558" i="13" s="1"/>
  <c r="M5558" i="13" s="1"/>
  <c r="L5559" i="13" s="1"/>
  <c r="M5559" i="13" s="1"/>
  <c r="L5560" i="13" s="1"/>
  <c r="M5560" i="13" s="1"/>
  <c r="L5561" i="13" s="1"/>
  <c r="M5561" i="13" s="1"/>
  <c r="J5533" i="13"/>
  <c r="K5533" i="13" s="1"/>
  <c r="K5532" i="13"/>
  <c r="J5532" i="13"/>
  <c r="K5531" i="13"/>
  <c r="J5531" i="13"/>
  <c r="J5530" i="13"/>
  <c r="K5530" i="13" s="1"/>
  <c r="J5529" i="13"/>
  <c r="K5529" i="13" s="1"/>
  <c r="K5528" i="13"/>
  <c r="J5528" i="13"/>
  <c r="K5527" i="13"/>
  <c r="J5527" i="13"/>
  <c r="J5526" i="13"/>
  <c r="K5526" i="13" s="1"/>
  <c r="L5525" i="13"/>
  <c r="M5525" i="13" s="1"/>
  <c r="L5526" i="13" s="1"/>
  <c r="M5526" i="13" s="1"/>
  <c r="L5527" i="13" s="1"/>
  <c r="M5527" i="13" s="1"/>
  <c r="L5528" i="13" s="1"/>
  <c r="M5528" i="13" s="1"/>
  <c r="L5529" i="13" s="1"/>
  <c r="M5529" i="13" s="1"/>
  <c r="L5530" i="13" s="1"/>
  <c r="M5530" i="13" s="1"/>
  <c r="L5531" i="13" s="1"/>
  <c r="M5531" i="13" s="1"/>
  <c r="L5532" i="13" s="1"/>
  <c r="M5532" i="13" s="1"/>
  <c r="J5525" i="13"/>
  <c r="K5525" i="13" s="1"/>
  <c r="K5524" i="13"/>
  <c r="J5524" i="13"/>
  <c r="K5523" i="13"/>
  <c r="J5523" i="13"/>
  <c r="L5522" i="13"/>
  <c r="M5522" i="13" s="1"/>
  <c r="L5523" i="13" s="1"/>
  <c r="M5523" i="13" s="1"/>
  <c r="L5524" i="13" s="1"/>
  <c r="M5524" i="13" s="1"/>
  <c r="J5522" i="13"/>
  <c r="K5522" i="13" s="1"/>
  <c r="J5521" i="13"/>
  <c r="K5521" i="13" s="1"/>
  <c r="K5520" i="13"/>
  <c r="J5520" i="13"/>
  <c r="K5519" i="13"/>
  <c r="J5519" i="13"/>
  <c r="J5518" i="13"/>
  <c r="K5518" i="13" s="1"/>
  <c r="J5517" i="13"/>
  <c r="K5517" i="13" s="1"/>
  <c r="K5516" i="13"/>
  <c r="J5516" i="13"/>
  <c r="K5515" i="13"/>
  <c r="J5515" i="13"/>
  <c r="J5514" i="13"/>
  <c r="K5514" i="13" s="1"/>
  <c r="J5513" i="13"/>
  <c r="K5513" i="13" s="1"/>
  <c r="K5512" i="13"/>
  <c r="J5512" i="13"/>
  <c r="K5511" i="13"/>
  <c r="J5511" i="13"/>
  <c r="J5510" i="13"/>
  <c r="K5510" i="13" s="1"/>
  <c r="J5509" i="13"/>
  <c r="K5509" i="13" s="1"/>
  <c r="K5508" i="13"/>
  <c r="J5508" i="13"/>
  <c r="K5507" i="13"/>
  <c r="J5507" i="13"/>
  <c r="J5506" i="13"/>
  <c r="K5506" i="13" s="1"/>
  <c r="J5505" i="13"/>
  <c r="K5505" i="13" s="1"/>
  <c r="K5504" i="13"/>
  <c r="J5504" i="13"/>
  <c r="K5503" i="13"/>
  <c r="J5503" i="13"/>
  <c r="J5502" i="13"/>
  <c r="K5502" i="13" s="1"/>
  <c r="J5501" i="13"/>
  <c r="K5501" i="13" s="1"/>
  <c r="K5500" i="13"/>
  <c r="J5500" i="13"/>
  <c r="K5499" i="13"/>
  <c r="J5499" i="13"/>
  <c r="J5498" i="13"/>
  <c r="K5498" i="13" s="1"/>
  <c r="J5497" i="13"/>
  <c r="K5497" i="13" s="1"/>
  <c r="K5496" i="13"/>
  <c r="J5496" i="13"/>
  <c r="K5495" i="13"/>
  <c r="J5495" i="13"/>
  <c r="J5494" i="13"/>
  <c r="K5494" i="13" s="1"/>
  <c r="M5493" i="13"/>
  <c r="L5494" i="13" s="1"/>
  <c r="M5494" i="13" s="1"/>
  <c r="L5495" i="13" s="1"/>
  <c r="M5495" i="13" s="1"/>
  <c r="L5496" i="13" s="1"/>
  <c r="M5496" i="13" s="1"/>
  <c r="L5497" i="13" s="1"/>
  <c r="M5497" i="13" s="1"/>
  <c r="L5498" i="13" s="1"/>
  <c r="M5498" i="13" s="1"/>
  <c r="L5499" i="13" s="1"/>
  <c r="M5499" i="13" s="1"/>
  <c r="L5500" i="13" s="1"/>
  <c r="M5500" i="13" s="1"/>
  <c r="L5501" i="13" s="1"/>
  <c r="M5501" i="13" s="1"/>
  <c r="L5502" i="13" s="1"/>
  <c r="M5502" i="13" s="1"/>
  <c r="L5503" i="13" s="1"/>
  <c r="M5503" i="13" s="1"/>
  <c r="L5504" i="13" s="1"/>
  <c r="M5504" i="13" s="1"/>
  <c r="L5505" i="13" s="1"/>
  <c r="M5505" i="13" s="1"/>
  <c r="L5506" i="13" s="1"/>
  <c r="M5506" i="13" s="1"/>
  <c r="L5507" i="13" s="1"/>
  <c r="M5507" i="13" s="1"/>
  <c r="L5508" i="13" s="1"/>
  <c r="M5508" i="13" s="1"/>
  <c r="L5509" i="13" s="1"/>
  <c r="M5509" i="13" s="1"/>
  <c r="L5510" i="13" s="1"/>
  <c r="M5510" i="13" s="1"/>
  <c r="L5511" i="13" s="1"/>
  <c r="M5511" i="13" s="1"/>
  <c r="L5512" i="13" s="1"/>
  <c r="M5512" i="13" s="1"/>
  <c r="L5513" i="13" s="1"/>
  <c r="M5513" i="13" s="1"/>
  <c r="L5514" i="13" s="1"/>
  <c r="M5514" i="13" s="1"/>
  <c r="L5515" i="13" s="1"/>
  <c r="M5515" i="13" s="1"/>
  <c r="L5516" i="13" s="1"/>
  <c r="M5516" i="13" s="1"/>
  <c r="L5517" i="13" s="1"/>
  <c r="M5517" i="13" s="1"/>
  <c r="L5518" i="13" s="1"/>
  <c r="M5518" i="13" s="1"/>
  <c r="L5519" i="13" s="1"/>
  <c r="M5519" i="13" s="1"/>
  <c r="L5520" i="13" s="1"/>
  <c r="M5520" i="13" s="1"/>
  <c r="L5521" i="13" s="1"/>
  <c r="M5521" i="13" s="1"/>
  <c r="J5493" i="13"/>
  <c r="K5493" i="13" s="1"/>
  <c r="K5492" i="13"/>
  <c r="J5492" i="13"/>
  <c r="K5491" i="13"/>
  <c r="J5491" i="13"/>
  <c r="J5490" i="13"/>
  <c r="K5490" i="13" s="1"/>
  <c r="J5489" i="13"/>
  <c r="K5489" i="13" s="1"/>
  <c r="K5488" i="13"/>
  <c r="J5488" i="13"/>
  <c r="K5487" i="13"/>
  <c r="J5487" i="13"/>
  <c r="J5486" i="13"/>
  <c r="K5486" i="13" s="1"/>
  <c r="M5485" i="13"/>
  <c r="L5486" i="13" s="1"/>
  <c r="M5486" i="13" s="1"/>
  <c r="L5487" i="13" s="1"/>
  <c r="M5487" i="13" s="1"/>
  <c r="L5488" i="13" s="1"/>
  <c r="M5488" i="13" s="1"/>
  <c r="L5489" i="13" s="1"/>
  <c r="M5489" i="13" s="1"/>
  <c r="L5490" i="13" s="1"/>
  <c r="M5490" i="13" s="1"/>
  <c r="L5491" i="13" s="1"/>
  <c r="M5491" i="13" s="1"/>
  <c r="L5492" i="13" s="1"/>
  <c r="M5492" i="13" s="1"/>
  <c r="L5493" i="13" s="1"/>
  <c r="L5485" i="13"/>
  <c r="J5485" i="13"/>
  <c r="K5485" i="13" s="1"/>
  <c r="K5484" i="13"/>
  <c r="J5484" i="13"/>
  <c r="K5483" i="13"/>
  <c r="J5483" i="13"/>
  <c r="L5482" i="13"/>
  <c r="M5482" i="13" s="1"/>
  <c r="L5483" i="13" s="1"/>
  <c r="M5483" i="13" s="1"/>
  <c r="L5484" i="13" s="1"/>
  <c r="M5484" i="13" s="1"/>
  <c r="J5482" i="13"/>
  <c r="K5482" i="13" s="1"/>
  <c r="J5481" i="13"/>
  <c r="K5481" i="13" s="1"/>
  <c r="K5480" i="13"/>
  <c r="J5480" i="13"/>
  <c r="K5479" i="13"/>
  <c r="J5479" i="13"/>
  <c r="J5478" i="13"/>
  <c r="K5478" i="13" s="1"/>
  <c r="J5477" i="13"/>
  <c r="K5477" i="13" s="1"/>
  <c r="K5476" i="13"/>
  <c r="J5476" i="13"/>
  <c r="K5475" i="13"/>
  <c r="J5475" i="13"/>
  <c r="J5474" i="13"/>
  <c r="K5474" i="13" s="1"/>
  <c r="J5473" i="13"/>
  <c r="K5473" i="13" s="1"/>
  <c r="K5472" i="13"/>
  <c r="J5472" i="13"/>
  <c r="K5471" i="13"/>
  <c r="J5471" i="13"/>
  <c r="J5470" i="13"/>
  <c r="K5470" i="13" s="1"/>
  <c r="J5469" i="13"/>
  <c r="K5469" i="13" s="1"/>
  <c r="K5468" i="13"/>
  <c r="J5468" i="13"/>
  <c r="K5467" i="13"/>
  <c r="J5467" i="13"/>
  <c r="J5466" i="13"/>
  <c r="K5466" i="13" s="1"/>
  <c r="J5465" i="13"/>
  <c r="K5465" i="13" s="1"/>
  <c r="K5464" i="13"/>
  <c r="J5464" i="13"/>
  <c r="K5463" i="13"/>
  <c r="J5463" i="13"/>
  <c r="J5462" i="13"/>
  <c r="K5462" i="13" s="1"/>
  <c r="J5461" i="13"/>
  <c r="K5461" i="13" s="1"/>
  <c r="K5460" i="13"/>
  <c r="J5460" i="13"/>
  <c r="K5459" i="13"/>
  <c r="J5459" i="13"/>
  <c r="J5458" i="13"/>
  <c r="K5458" i="13" s="1"/>
  <c r="J5457" i="13"/>
  <c r="K5457" i="13" s="1"/>
  <c r="K5456" i="13"/>
  <c r="J5456" i="13"/>
  <c r="K5455" i="13"/>
  <c r="J5455" i="13"/>
  <c r="J5454" i="13"/>
  <c r="K5454" i="13" s="1"/>
  <c r="J5453" i="13"/>
  <c r="K5453" i="13" s="1"/>
  <c r="K5452" i="13"/>
  <c r="J5452" i="13"/>
  <c r="K5451" i="13"/>
  <c r="J5451" i="13"/>
  <c r="J5450" i="13"/>
  <c r="K5450" i="13" s="1"/>
  <c r="J5449" i="13"/>
  <c r="K5449" i="13" s="1"/>
  <c r="K5448" i="13"/>
  <c r="J5448" i="13"/>
  <c r="K5447" i="13"/>
  <c r="J5447" i="13"/>
  <c r="J5446" i="13"/>
  <c r="K5446" i="13" s="1"/>
  <c r="J5445" i="13"/>
  <c r="K5445" i="13" s="1"/>
  <c r="K5444" i="13"/>
  <c r="J5444" i="13"/>
  <c r="K5443" i="13"/>
  <c r="J5443" i="13"/>
  <c r="L5442" i="13"/>
  <c r="J5442" i="13"/>
  <c r="K5442" i="13" s="1"/>
  <c r="J5441" i="13"/>
  <c r="K5441" i="13" s="1"/>
  <c r="K5440" i="13"/>
  <c r="J5440" i="13"/>
  <c r="K5439" i="13"/>
  <c r="J5439" i="13"/>
  <c r="J5438" i="13"/>
  <c r="K5438" i="13" s="1"/>
  <c r="J5437" i="13"/>
  <c r="K5437" i="13" s="1"/>
  <c r="K5436" i="13"/>
  <c r="J5436" i="13"/>
  <c r="K5435" i="13"/>
  <c r="J5435" i="13"/>
  <c r="J5434" i="13"/>
  <c r="K5434" i="13" s="1"/>
  <c r="J5433" i="13"/>
  <c r="K5433" i="13" s="1"/>
  <c r="K5432" i="13"/>
  <c r="J5432" i="13"/>
  <c r="K5431" i="13"/>
  <c r="J5431" i="13"/>
  <c r="J5430" i="13"/>
  <c r="K5430" i="13" s="1"/>
  <c r="J5429" i="13"/>
  <c r="K5429" i="13" s="1"/>
  <c r="K5428" i="13"/>
  <c r="J5428" i="13"/>
  <c r="K5427" i="13"/>
  <c r="J5427" i="13"/>
  <c r="J5426" i="13"/>
  <c r="K5426" i="13" s="1"/>
  <c r="J5425" i="13"/>
  <c r="K5425" i="13" s="1"/>
  <c r="K5424" i="13"/>
  <c r="J5424" i="13"/>
  <c r="K5423" i="13"/>
  <c r="J5423" i="13"/>
  <c r="J5422" i="13"/>
  <c r="K5422" i="13" s="1"/>
  <c r="J5421" i="13"/>
  <c r="K5421" i="13" s="1"/>
  <c r="K5420" i="13"/>
  <c r="J5420" i="13"/>
  <c r="K5419" i="13"/>
  <c r="J5419" i="13"/>
  <c r="J5418" i="13"/>
  <c r="K5418" i="13" s="1"/>
  <c r="J5417" i="13"/>
  <c r="K5417" i="13" s="1"/>
  <c r="K5416" i="13"/>
  <c r="J5416" i="13"/>
  <c r="K5415" i="13"/>
  <c r="J5415" i="13"/>
  <c r="J5414" i="13"/>
  <c r="K5414" i="13" s="1"/>
  <c r="J5413" i="13"/>
  <c r="K5413" i="13" s="1"/>
  <c r="K5412" i="13"/>
  <c r="J5412" i="13"/>
  <c r="K5411" i="13"/>
  <c r="J5411" i="13"/>
  <c r="J5410" i="13"/>
  <c r="K5410" i="13" s="1"/>
  <c r="J5409" i="13"/>
  <c r="K5409" i="13" s="1"/>
  <c r="K5408" i="13"/>
  <c r="J5408" i="13"/>
  <c r="K5407" i="13"/>
  <c r="J5407" i="13"/>
  <c r="J5406" i="13"/>
  <c r="K5406" i="13" s="1"/>
  <c r="J5405" i="13"/>
  <c r="K5405" i="13" s="1"/>
  <c r="K5404" i="13"/>
  <c r="J5404" i="13"/>
  <c r="K5403" i="13"/>
  <c r="J5403" i="13"/>
  <c r="L5402" i="13"/>
  <c r="M5402" i="13" s="1"/>
  <c r="L5403" i="13" s="1"/>
  <c r="M5403" i="13" s="1"/>
  <c r="L5404" i="13" s="1"/>
  <c r="M5404" i="13" s="1"/>
  <c r="L5405" i="13" s="1"/>
  <c r="M5405" i="13" s="1"/>
  <c r="L5406" i="13" s="1"/>
  <c r="M5406" i="13" s="1"/>
  <c r="L5407" i="13" s="1"/>
  <c r="M5407" i="13" s="1"/>
  <c r="L5408" i="13" s="1"/>
  <c r="M5408" i="13" s="1"/>
  <c r="L5409" i="13" s="1"/>
  <c r="M5409" i="13" s="1"/>
  <c r="L5410" i="13" s="1"/>
  <c r="M5410" i="13" s="1"/>
  <c r="L5411" i="13" s="1"/>
  <c r="M5411" i="13" s="1"/>
  <c r="L5412" i="13" s="1"/>
  <c r="M5412" i="13" s="1"/>
  <c r="L5413" i="13" s="1"/>
  <c r="M5413" i="13" s="1"/>
  <c r="L5414" i="13" s="1"/>
  <c r="M5414" i="13" s="1"/>
  <c r="L5415" i="13" s="1"/>
  <c r="M5415" i="13" s="1"/>
  <c r="L5416" i="13" s="1"/>
  <c r="M5416" i="13" s="1"/>
  <c r="L5417" i="13" s="1"/>
  <c r="M5417" i="13" s="1"/>
  <c r="L5418" i="13" s="1"/>
  <c r="M5418" i="13" s="1"/>
  <c r="L5419" i="13" s="1"/>
  <c r="M5419" i="13" s="1"/>
  <c r="L5420" i="13" s="1"/>
  <c r="M5420" i="13" s="1"/>
  <c r="L5421" i="13" s="1"/>
  <c r="M5421" i="13" s="1"/>
  <c r="L5422" i="13" s="1"/>
  <c r="M5422" i="13" s="1"/>
  <c r="L5423" i="13" s="1"/>
  <c r="M5423" i="13" s="1"/>
  <c r="L5424" i="13" s="1"/>
  <c r="M5424" i="13" s="1"/>
  <c r="L5425" i="13" s="1"/>
  <c r="M5425" i="13" s="1"/>
  <c r="L5426" i="13" s="1"/>
  <c r="M5426" i="13" s="1"/>
  <c r="L5427" i="13" s="1"/>
  <c r="M5427" i="13" s="1"/>
  <c r="L5428" i="13" s="1"/>
  <c r="M5428" i="13" s="1"/>
  <c r="L5429" i="13" s="1"/>
  <c r="M5429" i="13" s="1"/>
  <c r="L5430" i="13" s="1"/>
  <c r="M5430" i="13" s="1"/>
  <c r="L5431" i="13" s="1"/>
  <c r="M5431" i="13" s="1"/>
  <c r="L5432" i="13" s="1"/>
  <c r="M5432" i="13" s="1"/>
  <c r="L5433" i="13" s="1"/>
  <c r="M5433" i="13" s="1"/>
  <c r="L5434" i="13" s="1"/>
  <c r="M5434" i="13" s="1"/>
  <c r="L5435" i="13" s="1"/>
  <c r="M5435" i="13" s="1"/>
  <c r="L5436" i="13" s="1"/>
  <c r="M5436" i="13" s="1"/>
  <c r="L5437" i="13" s="1"/>
  <c r="M5437" i="13" s="1"/>
  <c r="L5438" i="13" s="1"/>
  <c r="M5438" i="13" s="1"/>
  <c r="L5439" i="13" s="1"/>
  <c r="M5439" i="13" s="1"/>
  <c r="L5440" i="13" s="1"/>
  <c r="M5440" i="13" s="1"/>
  <c r="L5441" i="13" s="1"/>
  <c r="M5441" i="13" s="1"/>
  <c r="J5402" i="13"/>
  <c r="K5402" i="13" s="1"/>
  <c r="J5401" i="13"/>
  <c r="K5401" i="13" s="1"/>
  <c r="K5400" i="13"/>
  <c r="J5400" i="13"/>
  <c r="K5399" i="13"/>
  <c r="J5399" i="13"/>
  <c r="J5398" i="13"/>
  <c r="K5398" i="13" s="1"/>
  <c r="J5397" i="13"/>
  <c r="K5397" i="13" s="1"/>
  <c r="K5396" i="13"/>
  <c r="J5396" i="13"/>
  <c r="K5395" i="13"/>
  <c r="J5395" i="13"/>
  <c r="J5394" i="13"/>
  <c r="K5394" i="13" s="1"/>
  <c r="J5393" i="13"/>
  <c r="K5393" i="13" s="1"/>
  <c r="K5392" i="13"/>
  <c r="J5392" i="13"/>
  <c r="K5391" i="13"/>
  <c r="J5391" i="13"/>
  <c r="J5390" i="13"/>
  <c r="K5390" i="13" s="1"/>
  <c r="J5389" i="13"/>
  <c r="K5389" i="13" s="1"/>
  <c r="K5388" i="13"/>
  <c r="J5388" i="13"/>
  <c r="K5387" i="13"/>
  <c r="J5387" i="13"/>
  <c r="J5386" i="13"/>
  <c r="K5386" i="13" s="1"/>
  <c r="J5385" i="13"/>
  <c r="K5385" i="13" s="1"/>
  <c r="K5384" i="13"/>
  <c r="J5384" i="13"/>
  <c r="K5383" i="13"/>
  <c r="J5383" i="13"/>
  <c r="J5382" i="13"/>
  <c r="K5382" i="13" s="1"/>
  <c r="J5381" i="13"/>
  <c r="K5381" i="13" s="1"/>
  <c r="K5380" i="13"/>
  <c r="J5380" i="13"/>
  <c r="K5379" i="13"/>
  <c r="J5379" i="13"/>
  <c r="J5378" i="13"/>
  <c r="K5378" i="13" s="1"/>
  <c r="J5377" i="13"/>
  <c r="K5377" i="13" s="1"/>
  <c r="K5376" i="13"/>
  <c r="J5376" i="13"/>
  <c r="K5375" i="13"/>
  <c r="J5375" i="13"/>
  <c r="J5374" i="13"/>
  <c r="K5374" i="13" s="1"/>
  <c r="J5373" i="13"/>
  <c r="K5373" i="13" s="1"/>
  <c r="K5372" i="13"/>
  <c r="J5372" i="13"/>
  <c r="K5371" i="13"/>
  <c r="J5371" i="13"/>
  <c r="J5370" i="13"/>
  <c r="K5370" i="13" s="1"/>
  <c r="J5369" i="13"/>
  <c r="K5369" i="13" s="1"/>
  <c r="K5368" i="13"/>
  <c r="J5368" i="13"/>
  <c r="K5367" i="13"/>
  <c r="J5367" i="13"/>
  <c r="J5366" i="13"/>
  <c r="K5366" i="13" s="1"/>
  <c r="J5365" i="13"/>
  <c r="K5365" i="13" s="1"/>
  <c r="K5364" i="13"/>
  <c r="J5364" i="13"/>
  <c r="K5363" i="13"/>
  <c r="J5363" i="13"/>
  <c r="L5362" i="13"/>
  <c r="J5362" i="13"/>
  <c r="K5362" i="13" s="1"/>
  <c r="J5361" i="13"/>
  <c r="K5361" i="13" s="1"/>
  <c r="K5360" i="13"/>
  <c r="J5360" i="13"/>
  <c r="K5359" i="13"/>
  <c r="J5359" i="13"/>
  <c r="J5358" i="13"/>
  <c r="K5358" i="13" s="1"/>
  <c r="J5357" i="13"/>
  <c r="K5357" i="13" s="1"/>
  <c r="K5356" i="13"/>
  <c r="J5356" i="13"/>
  <c r="K5355" i="13"/>
  <c r="J5355" i="13"/>
  <c r="J5354" i="13"/>
  <c r="K5354" i="13" s="1"/>
  <c r="J5353" i="13"/>
  <c r="K5353" i="13" s="1"/>
  <c r="K5352" i="13"/>
  <c r="J5352" i="13"/>
  <c r="K5351" i="13"/>
  <c r="J5351" i="13"/>
  <c r="J5350" i="13"/>
  <c r="K5350" i="13" s="1"/>
  <c r="J5349" i="13"/>
  <c r="K5349" i="13" s="1"/>
  <c r="K5348" i="13"/>
  <c r="J5348" i="13"/>
  <c r="K5347" i="13"/>
  <c r="J5347" i="13"/>
  <c r="J5346" i="13"/>
  <c r="K5346" i="13" s="1"/>
  <c r="J5345" i="13"/>
  <c r="K5345" i="13" s="1"/>
  <c r="K5344" i="13"/>
  <c r="J5344" i="13"/>
  <c r="K5343" i="13"/>
  <c r="J5343" i="13"/>
  <c r="J5342" i="13"/>
  <c r="K5342" i="13" s="1"/>
  <c r="J5341" i="13"/>
  <c r="K5341" i="13" s="1"/>
  <c r="K5340" i="13"/>
  <c r="J5340" i="13"/>
  <c r="K5339" i="13"/>
  <c r="J5339" i="13"/>
  <c r="J5338" i="13"/>
  <c r="K5338" i="13" s="1"/>
  <c r="J5337" i="13"/>
  <c r="K5337" i="13" s="1"/>
  <c r="K5336" i="13"/>
  <c r="J5336" i="13"/>
  <c r="K5335" i="13"/>
  <c r="J5335" i="13"/>
  <c r="J5334" i="13"/>
  <c r="K5334" i="13" s="1"/>
  <c r="J5333" i="13"/>
  <c r="K5333" i="13" s="1"/>
  <c r="K5332" i="13"/>
  <c r="J5332" i="13"/>
  <c r="K5331" i="13"/>
  <c r="J5331" i="13"/>
  <c r="J5330" i="13"/>
  <c r="K5330" i="13" s="1"/>
  <c r="J5329" i="13"/>
  <c r="K5329" i="13" s="1"/>
  <c r="K5328" i="13"/>
  <c r="J5328" i="13"/>
  <c r="K5327" i="13"/>
  <c r="J5327" i="13"/>
  <c r="J5326" i="13"/>
  <c r="K5326" i="13" s="1"/>
  <c r="J5325" i="13"/>
  <c r="K5325" i="13" s="1"/>
  <c r="K5324" i="13"/>
  <c r="J5324" i="13"/>
  <c r="K5323" i="13"/>
  <c r="J5323" i="13"/>
  <c r="L5322" i="13"/>
  <c r="M5322" i="13" s="1"/>
  <c r="L5323" i="13" s="1"/>
  <c r="M5323" i="13" s="1"/>
  <c r="L5324" i="13" s="1"/>
  <c r="M5324" i="13" s="1"/>
  <c r="L5325" i="13" s="1"/>
  <c r="M5325" i="13" s="1"/>
  <c r="L5326" i="13" s="1"/>
  <c r="M5326" i="13" s="1"/>
  <c r="L5327" i="13" s="1"/>
  <c r="M5327" i="13" s="1"/>
  <c r="L5328" i="13" s="1"/>
  <c r="M5328" i="13" s="1"/>
  <c r="L5329" i="13" s="1"/>
  <c r="M5329" i="13" s="1"/>
  <c r="L5330" i="13" s="1"/>
  <c r="M5330" i="13" s="1"/>
  <c r="L5331" i="13" s="1"/>
  <c r="M5331" i="13" s="1"/>
  <c r="L5332" i="13" s="1"/>
  <c r="M5332" i="13" s="1"/>
  <c r="L5333" i="13" s="1"/>
  <c r="M5333" i="13" s="1"/>
  <c r="L5334" i="13" s="1"/>
  <c r="M5334" i="13" s="1"/>
  <c r="L5335" i="13" s="1"/>
  <c r="M5335" i="13" s="1"/>
  <c r="L5336" i="13" s="1"/>
  <c r="M5336" i="13" s="1"/>
  <c r="L5337" i="13" s="1"/>
  <c r="M5337" i="13" s="1"/>
  <c r="L5338" i="13" s="1"/>
  <c r="M5338" i="13" s="1"/>
  <c r="L5339" i="13" s="1"/>
  <c r="M5339" i="13" s="1"/>
  <c r="L5340" i="13" s="1"/>
  <c r="M5340" i="13" s="1"/>
  <c r="L5341" i="13" s="1"/>
  <c r="M5341" i="13" s="1"/>
  <c r="L5342" i="13" s="1"/>
  <c r="M5342" i="13" s="1"/>
  <c r="L5343" i="13" s="1"/>
  <c r="M5343" i="13" s="1"/>
  <c r="L5344" i="13" s="1"/>
  <c r="M5344" i="13" s="1"/>
  <c r="L5345" i="13" s="1"/>
  <c r="M5345" i="13" s="1"/>
  <c r="L5346" i="13" s="1"/>
  <c r="M5346" i="13" s="1"/>
  <c r="L5347" i="13" s="1"/>
  <c r="M5347" i="13" s="1"/>
  <c r="L5348" i="13" s="1"/>
  <c r="M5348" i="13" s="1"/>
  <c r="L5349" i="13" s="1"/>
  <c r="M5349" i="13" s="1"/>
  <c r="L5350" i="13" s="1"/>
  <c r="M5350" i="13" s="1"/>
  <c r="L5351" i="13" s="1"/>
  <c r="M5351" i="13" s="1"/>
  <c r="L5352" i="13" s="1"/>
  <c r="M5352" i="13" s="1"/>
  <c r="L5353" i="13" s="1"/>
  <c r="M5353" i="13" s="1"/>
  <c r="L5354" i="13" s="1"/>
  <c r="M5354" i="13" s="1"/>
  <c r="L5355" i="13" s="1"/>
  <c r="M5355" i="13" s="1"/>
  <c r="L5356" i="13" s="1"/>
  <c r="M5356" i="13" s="1"/>
  <c r="L5357" i="13" s="1"/>
  <c r="M5357" i="13" s="1"/>
  <c r="L5358" i="13" s="1"/>
  <c r="M5358" i="13" s="1"/>
  <c r="L5359" i="13" s="1"/>
  <c r="M5359" i="13" s="1"/>
  <c r="L5360" i="13" s="1"/>
  <c r="M5360" i="13" s="1"/>
  <c r="L5361" i="13" s="1"/>
  <c r="M5361" i="13" s="1"/>
  <c r="J5322" i="13"/>
  <c r="K5322" i="13" s="1"/>
  <c r="J5321" i="13"/>
  <c r="K5321" i="13" s="1"/>
  <c r="K5320" i="13"/>
  <c r="J5320" i="13"/>
  <c r="K5319" i="13"/>
  <c r="J5319" i="13"/>
  <c r="J5318" i="13"/>
  <c r="K5318" i="13" s="1"/>
  <c r="J5317" i="13"/>
  <c r="K5317" i="13" s="1"/>
  <c r="K5316" i="13"/>
  <c r="J5316" i="13"/>
  <c r="K5315" i="13"/>
  <c r="J5315" i="13"/>
  <c r="J5314" i="13"/>
  <c r="K5314" i="13" s="1"/>
  <c r="J5313" i="13"/>
  <c r="K5313" i="13" s="1"/>
  <c r="K5312" i="13"/>
  <c r="J5312" i="13"/>
  <c r="K5311" i="13"/>
  <c r="J5311" i="13"/>
  <c r="J5310" i="13"/>
  <c r="K5310" i="13" s="1"/>
  <c r="J5309" i="13"/>
  <c r="K5309" i="13" s="1"/>
  <c r="K5308" i="13"/>
  <c r="J5308" i="13"/>
  <c r="K5307" i="13"/>
  <c r="J5307" i="13"/>
  <c r="J5306" i="13"/>
  <c r="K5306" i="13" s="1"/>
  <c r="J5305" i="13"/>
  <c r="K5305" i="13" s="1"/>
  <c r="K5304" i="13"/>
  <c r="J5304" i="13"/>
  <c r="K5303" i="13"/>
  <c r="J5303" i="13"/>
  <c r="J5302" i="13"/>
  <c r="K5302" i="13" s="1"/>
  <c r="J5301" i="13"/>
  <c r="K5301" i="13" s="1"/>
  <c r="K5300" i="13"/>
  <c r="J5300" i="13"/>
  <c r="K5299" i="13"/>
  <c r="J5299" i="13"/>
  <c r="J5298" i="13"/>
  <c r="K5298" i="13" s="1"/>
  <c r="J5297" i="13"/>
  <c r="K5297" i="13" s="1"/>
  <c r="K5296" i="13"/>
  <c r="J5296" i="13"/>
  <c r="K5295" i="13"/>
  <c r="J5295" i="13"/>
  <c r="J5294" i="13"/>
  <c r="K5294" i="13" s="1"/>
  <c r="J5293" i="13"/>
  <c r="K5293" i="13" s="1"/>
  <c r="K5292" i="13"/>
  <c r="J5292" i="13"/>
  <c r="K5291" i="13"/>
  <c r="J5291" i="13"/>
  <c r="J5290" i="13"/>
  <c r="K5290" i="13" s="1"/>
  <c r="J5289" i="13"/>
  <c r="K5289" i="13" s="1"/>
  <c r="K5288" i="13"/>
  <c r="J5288" i="13"/>
  <c r="K5287" i="13"/>
  <c r="J5287" i="13"/>
  <c r="J5286" i="13"/>
  <c r="K5286" i="13" s="1"/>
  <c r="L5285" i="13"/>
  <c r="M5285" i="13" s="1"/>
  <c r="L5286" i="13" s="1"/>
  <c r="M5286" i="13" s="1"/>
  <c r="L5287" i="13" s="1"/>
  <c r="M5287" i="13" s="1"/>
  <c r="L5288" i="13" s="1"/>
  <c r="M5288" i="13" s="1"/>
  <c r="L5289" i="13" s="1"/>
  <c r="M5289" i="13" s="1"/>
  <c r="L5290" i="13" s="1"/>
  <c r="M5290" i="13" s="1"/>
  <c r="L5291" i="13" s="1"/>
  <c r="M5291" i="13" s="1"/>
  <c r="L5292" i="13" s="1"/>
  <c r="M5292" i="13" s="1"/>
  <c r="L5293" i="13" s="1"/>
  <c r="M5293" i="13" s="1"/>
  <c r="L5294" i="13" s="1"/>
  <c r="M5294" i="13" s="1"/>
  <c r="L5295" i="13" s="1"/>
  <c r="M5295" i="13" s="1"/>
  <c r="L5296" i="13" s="1"/>
  <c r="M5296" i="13" s="1"/>
  <c r="L5297" i="13" s="1"/>
  <c r="M5297" i="13" s="1"/>
  <c r="L5298" i="13" s="1"/>
  <c r="M5298" i="13" s="1"/>
  <c r="L5299" i="13" s="1"/>
  <c r="M5299" i="13" s="1"/>
  <c r="L5300" i="13" s="1"/>
  <c r="M5300" i="13" s="1"/>
  <c r="L5301" i="13" s="1"/>
  <c r="M5301" i="13" s="1"/>
  <c r="L5302" i="13" s="1"/>
  <c r="M5302" i="13" s="1"/>
  <c r="L5303" i="13" s="1"/>
  <c r="M5303" i="13" s="1"/>
  <c r="L5304" i="13" s="1"/>
  <c r="M5304" i="13" s="1"/>
  <c r="L5305" i="13" s="1"/>
  <c r="M5305" i="13" s="1"/>
  <c r="L5306" i="13" s="1"/>
  <c r="M5306" i="13" s="1"/>
  <c r="L5307" i="13" s="1"/>
  <c r="M5307" i="13" s="1"/>
  <c r="L5308" i="13" s="1"/>
  <c r="M5308" i="13" s="1"/>
  <c r="L5309" i="13" s="1"/>
  <c r="M5309" i="13" s="1"/>
  <c r="L5310" i="13" s="1"/>
  <c r="M5310" i="13" s="1"/>
  <c r="L5311" i="13" s="1"/>
  <c r="M5311" i="13" s="1"/>
  <c r="L5312" i="13" s="1"/>
  <c r="M5312" i="13" s="1"/>
  <c r="L5313" i="13" s="1"/>
  <c r="M5313" i="13" s="1"/>
  <c r="L5314" i="13" s="1"/>
  <c r="M5314" i="13" s="1"/>
  <c r="L5315" i="13" s="1"/>
  <c r="M5315" i="13" s="1"/>
  <c r="L5316" i="13" s="1"/>
  <c r="M5316" i="13" s="1"/>
  <c r="L5317" i="13" s="1"/>
  <c r="M5317" i="13" s="1"/>
  <c r="L5318" i="13" s="1"/>
  <c r="M5318" i="13" s="1"/>
  <c r="L5319" i="13" s="1"/>
  <c r="M5319" i="13" s="1"/>
  <c r="L5320" i="13" s="1"/>
  <c r="M5320" i="13" s="1"/>
  <c r="L5321" i="13" s="1"/>
  <c r="M5321" i="13" s="1"/>
  <c r="J5285" i="13"/>
  <c r="K5285" i="13" s="1"/>
  <c r="K5284" i="13"/>
  <c r="J5284" i="13"/>
  <c r="K5283" i="13"/>
  <c r="J5283" i="13"/>
  <c r="L5282" i="13"/>
  <c r="M5282" i="13" s="1"/>
  <c r="L5283" i="13" s="1"/>
  <c r="M5283" i="13" s="1"/>
  <c r="L5284" i="13" s="1"/>
  <c r="M5284" i="13" s="1"/>
  <c r="J5282" i="13"/>
  <c r="K5282" i="13" s="1"/>
  <c r="J5281" i="13"/>
  <c r="K5281" i="13" s="1"/>
  <c r="K5280" i="13"/>
  <c r="J5280" i="13"/>
  <c r="K5279" i="13"/>
  <c r="J5279" i="13"/>
  <c r="J5278" i="13"/>
  <c r="K5278" i="13" s="1"/>
  <c r="J5277" i="13"/>
  <c r="K5277" i="13" s="1"/>
  <c r="K5276" i="13"/>
  <c r="J5276" i="13"/>
  <c r="K5275" i="13"/>
  <c r="J5275" i="13"/>
  <c r="J5274" i="13"/>
  <c r="K5274" i="13" s="1"/>
  <c r="J5273" i="13"/>
  <c r="K5273" i="13" s="1"/>
  <c r="K5272" i="13"/>
  <c r="J5272" i="13"/>
  <c r="K5271" i="13"/>
  <c r="J5271" i="13"/>
  <c r="J5270" i="13"/>
  <c r="K5270" i="13" s="1"/>
  <c r="J5269" i="13"/>
  <c r="K5269" i="13" s="1"/>
  <c r="K5268" i="13"/>
  <c r="J5268" i="13"/>
  <c r="K5267" i="13"/>
  <c r="J5267" i="13"/>
  <c r="J5266" i="13"/>
  <c r="K5266" i="13" s="1"/>
  <c r="J5265" i="13"/>
  <c r="K5265" i="13" s="1"/>
  <c r="K5264" i="13"/>
  <c r="J5264" i="13"/>
  <c r="K5263" i="13"/>
  <c r="J5263" i="13"/>
  <c r="J5262" i="13"/>
  <c r="K5262" i="13" s="1"/>
  <c r="J5261" i="13"/>
  <c r="K5261" i="13" s="1"/>
  <c r="K5260" i="13"/>
  <c r="J5260" i="13"/>
  <c r="K5259" i="13"/>
  <c r="J5259" i="13"/>
  <c r="J5258" i="13"/>
  <c r="K5258" i="13" s="1"/>
  <c r="J5257" i="13"/>
  <c r="K5257" i="13" s="1"/>
  <c r="K5256" i="13"/>
  <c r="J5256" i="13"/>
  <c r="K5255" i="13"/>
  <c r="J5255" i="13"/>
  <c r="J5254" i="13"/>
  <c r="K5254" i="13" s="1"/>
  <c r="J5253" i="13"/>
  <c r="K5253" i="13" s="1"/>
  <c r="K5252" i="13"/>
  <c r="J5252" i="13"/>
  <c r="K5251" i="13"/>
  <c r="J5251" i="13"/>
  <c r="J5250" i="13"/>
  <c r="K5250" i="13" s="1"/>
  <c r="J5249" i="13"/>
  <c r="K5249" i="13" s="1"/>
  <c r="K5248" i="13"/>
  <c r="J5248" i="13"/>
  <c r="K5247" i="13"/>
  <c r="J5247" i="13"/>
  <c r="J5246" i="13"/>
  <c r="K5246" i="13" s="1"/>
  <c r="J5245" i="13"/>
  <c r="K5245" i="13" s="1"/>
  <c r="K5244" i="13"/>
  <c r="J5244" i="13"/>
  <c r="K5243" i="13"/>
  <c r="J5243" i="13"/>
  <c r="L5242" i="13"/>
  <c r="M5242" i="13" s="1"/>
  <c r="L5243" i="13" s="1"/>
  <c r="M5243" i="13" s="1"/>
  <c r="L5244" i="13" s="1"/>
  <c r="J5242" i="13"/>
  <c r="K5242" i="13" s="1"/>
  <c r="J5241" i="13"/>
  <c r="K5241" i="13" s="1"/>
  <c r="K5240" i="13"/>
  <c r="J5240" i="13"/>
  <c r="K5239" i="13"/>
  <c r="J5239" i="13"/>
  <c r="J5238" i="13"/>
  <c r="K5238" i="13" s="1"/>
  <c r="J5237" i="13"/>
  <c r="K5237" i="13" s="1"/>
  <c r="K5236" i="13"/>
  <c r="J5236" i="13"/>
  <c r="K5235" i="13"/>
  <c r="J5235" i="13"/>
  <c r="J5234" i="13"/>
  <c r="K5234" i="13" s="1"/>
  <c r="J5233" i="13"/>
  <c r="K5233" i="13" s="1"/>
  <c r="K5232" i="13"/>
  <c r="J5232" i="13"/>
  <c r="K5231" i="13"/>
  <c r="J5231" i="13"/>
  <c r="J5230" i="13"/>
  <c r="K5230" i="13" s="1"/>
  <c r="J5229" i="13"/>
  <c r="K5229" i="13" s="1"/>
  <c r="K5228" i="13"/>
  <c r="J5228" i="13"/>
  <c r="K5227" i="13"/>
  <c r="J5227" i="13"/>
  <c r="J5226" i="13"/>
  <c r="K5226" i="13" s="1"/>
  <c r="J5225" i="13"/>
  <c r="K5225" i="13" s="1"/>
  <c r="K5224" i="13"/>
  <c r="J5224" i="13"/>
  <c r="K5223" i="13"/>
  <c r="J5223" i="13"/>
  <c r="J5222" i="13"/>
  <c r="K5222" i="13" s="1"/>
  <c r="J5221" i="13"/>
  <c r="K5221" i="13" s="1"/>
  <c r="K5220" i="13"/>
  <c r="J5220" i="13"/>
  <c r="K5219" i="13"/>
  <c r="J5219" i="13"/>
  <c r="J5218" i="13"/>
  <c r="K5218" i="13" s="1"/>
  <c r="J5217" i="13"/>
  <c r="K5217" i="13" s="1"/>
  <c r="K5216" i="13"/>
  <c r="J5216" i="13"/>
  <c r="K5215" i="13"/>
  <c r="J5215" i="13"/>
  <c r="J5214" i="13"/>
  <c r="K5214" i="13" s="1"/>
  <c r="J5213" i="13"/>
  <c r="K5213" i="13" s="1"/>
  <c r="K5212" i="13"/>
  <c r="J5212" i="13"/>
  <c r="K5211" i="13"/>
  <c r="J5211" i="13"/>
  <c r="J5210" i="13"/>
  <c r="K5210" i="13" s="1"/>
  <c r="J5209" i="13"/>
  <c r="K5209" i="13" s="1"/>
  <c r="K5208" i="13"/>
  <c r="J5208" i="13"/>
  <c r="K5207" i="13"/>
  <c r="J5207" i="13"/>
  <c r="J5206" i="13"/>
  <c r="K5206" i="13" s="1"/>
  <c r="J5205" i="13"/>
  <c r="K5205" i="13" s="1"/>
  <c r="K5204" i="13"/>
  <c r="J5204" i="13"/>
  <c r="K5203" i="13"/>
  <c r="J5203" i="13"/>
  <c r="L5202" i="13"/>
  <c r="J5202" i="13"/>
  <c r="K5202" i="13" s="1"/>
  <c r="J5201" i="13"/>
  <c r="K5201" i="13" s="1"/>
  <c r="K5200" i="13"/>
  <c r="J5200" i="13"/>
  <c r="K5199" i="13"/>
  <c r="J5199" i="13"/>
  <c r="J5198" i="13"/>
  <c r="K5198" i="13" s="1"/>
  <c r="J5197" i="13"/>
  <c r="K5197" i="13" s="1"/>
  <c r="K5196" i="13"/>
  <c r="J5196" i="13"/>
  <c r="K5195" i="13"/>
  <c r="J5195" i="13"/>
  <c r="J5194" i="13"/>
  <c r="K5194" i="13" s="1"/>
  <c r="J5193" i="13"/>
  <c r="K5193" i="13" s="1"/>
  <c r="K5192" i="13"/>
  <c r="J5192" i="13"/>
  <c r="K5191" i="13"/>
  <c r="J5191" i="13"/>
  <c r="J5190" i="13"/>
  <c r="K5190" i="13" s="1"/>
  <c r="J5189" i="13"/>
  <c r="K5189" i="13" s="1"/>
  <c r="K5188" i="13"/>
  <c r="J5188" i="13"/>
  <c r="K5187" i="13"/>
  <c r="J5187" i="13"/>
  <c r="J5186" i="13"/>
  <c r="K5186" i="13" s="1"/>
  <c r="J5185" i="13"/>
  <c r="K5185" i="13" s="1"/>
  <c r="K5184" i="13"/>
  <c r="J5184" i="13"/>
  <c r="K5183" i="13"/>
  <c r="J5183" i="13"/>
  <c r="J5182" i="13"/>
  <c r="K5182" i="13" s="1"/>
  <c r="J5181" i="13"/>
  <c r="K5181" i="13" s="1"/>
  <c r="K5180" i="13"/>
  <c r="J5180" i="13"/>
  <c r="K5179" i="13"/>
  <c r="J5179" i="13"/>
  <c r="J5178" i="13"/>
  <c r="K5178" i="13" s="1"/>
  <c r="J5177" i="13"/>
  <c r="K5177" i="13" s="1"/>
  <c r="K5176" i="13"/>
  <c r="J5176" i="13"/>
  <c r="K5175" i="13"/>
  <c r="J5175" i="13"/>
  <c r="J5174" i="13"/>
  <c r="K5174" i="13" s="1"/>
  <c r="J5173" i="13"/>
  <c r="K5173" i="13" s="1"/>
  <c r="K5172" i="13"/>
  <c r="J5172" i="13"/>
  <c r="K5171" i="13"/>
  <c r="J5171" i="13"/>
  <c r="J5170" i="13"/>
  <c r="K5170" i="13" s="1"/>
  <c r="J5169" i="13"/>
  <c r="K5169" i="13" s="1"/>
  <c r="K5168" i="13"/>
  <c r="J5168" i="13"/>
  <c r="K5167" i="13"/>
  <c r="J5167" i="13"/>
  <c r="J5166" i="13"/>
  <c r="K5166" i="13" s="1"/>
  <c r="J5165" i="13"/>
  <c r="K5165" i="13" s="1"/>
  <c r="K5164" i="13"/>
  <c r="J5164" i="13"/>
  <c r="K5163" i="13"/>
  <c r="J5163" i="13"/>
  <c r="L5162" i="13"/>
  <c r="J5162" i="13"/>
  <c r="K5162" i="13" s="1"/>
  <c r="J5161" i="13"/>
  <c r="K5161" i="13" s="1"/>
  <c r="K5160" i="13"/>
  <c r="J5160" i="13"/>
  <c r="K5159" i="13"/>
  <c r="J5159" i="13"/>
  <c r="J5158" i="13"/>
  <c r="K5158" i="13" s="1"/>
  <c r="J5157" i="13"/>
  <c r="K5157" i="13" s="1"/>
  <c r="K5156" i="13"/>
  <c r="J5156" i="13"/>
  <c r="K5155" i="13"/>
  <c r="J5155" i="13"/>
  <c r="J5154" i="13"/>
  <c r="K5154" i="13" s="1"/>
  <c r="J5153" i="13"/>
  <c r="K5153" i="13" s="1"/>
  <c r="K5152" i="13"/>
  <c r="J5152" i="13"/>
  <c r="K5151" i="13"/>
  <c r="J5151" i="13"/>
  <c r="J5150" i="13"/>
  <c r="K5150" i="13" s="1"/>
  <c r="J5149" i="13"/>
  <c r="K5149" i="13" s="1"/>
  <c r="K5148" i="13"/>
  <c r="J5148" i="13"/>
  <c r="K5147" i="13"/>
  <c r="J5147" i="13"/>
  <c r="J5146" i="13"/>
  <c r="K5146" i="13" s="1"/>
  <c r="J5145" i="13"/>
  <c r="K5145" i="13" s="1"/>
  <c r="K5144" i="13"/>
  <c r="J5144" i="13"/>
  <c r="K5143" i="13"/>
  <c r="J5143" i="13"/>
  <c r="J5142" i="13"/>
  <c r="K5142" i="13" s="1"/>
  <c r="J5141" i="13"/>
  <c r="K5141" i="13" s="1"/>
  <c r="K5140" i="13"/>
  <c r="J5140" i="13"/>
  <c r="K5139" i="13"/>
  <c r="J5139" i="13"/>
  <c r="J5138" i="13"/>
  <c r="K5138" i="13" s="1"/>
  <c r="J5137" i="13"/>
  <c r="K5137" i="13" s="1"/>
  <c r="K5136" i="13"/>
  <c r="J5136" i="13"/>
  <c r="K5135" i="13"/>
  <c r="J5135" i="13"/>
  <c r="J5134" i="13"/>
  <c r="K5134" i="13" s="1"/>
  <c r="J5133" i="13"/>
  <c r="K5133" i="13" s="1"/>
  <c r="K5132" i="13"/>
  <c r="J5132" i="13"/>
  <c r="K5131" i="13"/>
  <c r="J5131" i="13"/>
  <c r="J5130" i="13"/>
  <c r="K5130" i="13" s="1"/>
  <c r="J5129" i="13"/>
  <c r="K5129" i="13" s="1"/>
  <c r="K5128" i="13"/>
  <c r="J5128" i="13"/>
  <c r="K5127" i="13"/>
  <c r="J5127" i="13"/>
  <c r="J5126" i="13"/>
  <c r="K5126" i="13" s="1"/>
  <c r="J5125" i="13"/>
  <c r="K5125" i="13" s="1"/>
  <c r="K5124" i="13"/>
  <c r="J5124" i="13"/>
  <c r="K5123" i="13"/>
  <c r="J5123" i="13"/>
  <c r="L5122" i="13"/>
  <c r="M5122" i="13" s="1"/>
  <c r="L5123" i="13" s="1"/>
  <c r="M5123" i="13" s="1"/>
  <c r="L5124" i="13" s="1"/>
  <c r="M5124" i="13" s="1"/>
  <c r="L5125" i="13" s="1"/>
  <c r="M5125" i="13" s="1"/>
  <c r="L5126" i="13" s="1"/>
  <c r="M5126" i="13" s="1"/>
  <c r="L5127" i="13" s="1"/>
  <c r="M5127" i="13" s="1"/>
  <c r="L5128" i="13" s="1"/>
  <c r="M5128" i="13" s="1"/>
  <c r="L5129" i="13" s="1"/>
  <c r="M5129" i="13" s="1"/>
  <c r="L5130" i="13" s="1"/>
  <c r="J5122" i="13"/>
  <c r="K5122" i="13" s="1"/>
  <c r="J5121" i="13"/>
  <c r="K5121" i="13" s="1"/>
  <c r="K5120" i="13"/>
  <c r="J5120" i="13"/>
  <c r="K5119" i="13"/>
  <c r="J5119" i="13"/>
  <c r="J5118" i="13"/>
  <c r="K5118" i="13" s="1"/>
  <c r="J5117" i="13"/>
  <c r="K5117" i="13" s="1"/>
  <c r="K5116" i="13"/>
  <c r="J5116" i="13"/>
  <c r="K5115" i="13"/>
  <c r="J5115" i="13"/>
  <c r="J5114" i="13"/>
  <c r="K5114" i="13" s="1"/>
  <c r="J5113" i="13"/>
  <c r="K5113" i="13" s="1"/>
  <c r="K5112" i="13"/>
  <c r="J5112" i="13"/>
  <c r="K5111" i="13"/>
  <c r="J5111" i="13"/>
  <c r="J5110" i="13"/>
  <c r="K5110" i="13" s="1"/>
  <c r="J5109" i="13"/>
  <c r="K5109" i="13" s="1"/>
  <c r="K5108" i="13"/>
  <c r="J5108" i="13"/>
  <c r="K5107" i="13"/>
  <c r="J5107" i="13"/>
  <c r="J5106" i="13"/>
  <c r="K5106" i="13" s="1"/>
  <c r="J5105" i="13"/>
  <c r="K5105" i="13" s="1"/>
  <c r="K5104" i="13"/>
  <c r="J5104" i="13"/>
  <c r="K5103" i="13"/>
  <c r="J5103" i="13"/>
  <c r="J5102" i="13"/>
  <c r="K5102" i="13" s="1"/>
  <c r="J5101" i="13"/>
  <c r="K5101" i="13" s="1"/>
  <c r="K5100" i="13"/>
  <c r="J5100" i="13"/>
  <c r="K5099" i="13"/>
  <c r="J5099" i="13"/>
  <c r="J5098" i="13"/>
  <c r="K5098" i="13" s="1"/>
  <c r="J5097" i="13"/>
  <c r="K5097" i="13" s="1"/>
  <c r="K5096" i="13"/>
  <c r="J5096" i="13"/>
  <c r="K5095" i="13"/>
  <c r="J5095" i="13"/>
  <c r="J5094" i="13"/>
  <c r="K5094" i="13" s="1"/>
  <c r="J5093" i="13"/>
  <c r="K5093" i="13" s="1"/>
  <c r="K5092" i="13"/>
  <c r="J5092" i="13"/>
  <c r="K5091" i="13"/>
  <c r="J5091" i="13"/>
  <c r="J5090" i="13"/>
  <c r="K5090" i="13" s="1"/>
  <c r="J5089" i="13"/>
  <c r="K5089" i="13" s="1"/>
  <c r="K5088" i="13"/>
  <c r="J5088" i="13"/>
  <c r="K5087" i="13"/>
  <c r="J5087" i="13"/>
  <c r="J5086" i="13"/>
  <c r="K5086" i="13" s="1"/>
  <c r="J5085" i="13"/>
  <c r="K5085" i="13" s="1"/>
  <c r="K5084" i="13"/>
  <c r="J5084" i="13"/>
  <c r="K5083" i="13"/>
  <c r="J5083" i="13"/>
  <c r="L5082" i="13"/>
  <c r="M5082" i="13" s="1"/>
  <c r="L5083" i="13" s="1"/>
  <c r="M5083" i="13" s="1"/>
  <c r="L5084" i="13" s="1"/>
  <c r="M5084" i="13" s="1"/>
  <c r="L5085" i="13" s="1"/>
  <c r="M5085" i="13" s="1"/>
  <c r="L5086" i="13" s="1"/>
  <c r="M5086" i="13" s="1"/>
  <c r="L5087" i="13" s="1"/>
  <c r="M5087" i="13" s="1"/>
  <c r="L5088" i="13" s="1"/>
  <c r="M5088" i="13" s="1"/>
  <c r="L5089" i="13" s="1"/>
  <c r="M5089" i="13" s="1"/>
  <c r="L5090" i="13" s="1"/>
  <c r="M5090" i="13" s="1"/>
  <c r="L5091" i="13" s="1"/>
  <c r="M5091" i="13" s="1"/>
  <c r="L5092" i="13" s="1"/>
  <c r="M5092" i="13" s="1"/>
  <c r="L5093" i="13" s="1"/>
  <c r="M5093" i="13" s="1"/>
  <c r="L5094" i="13" s="1"/>
  <c r="M5094" i="13" s="1"/>
  <c r="L5095" i="13" s="1"/>
  <c r="M5095" i="13" s="1"/>
  <c r="L5096" i="13" s="1"/>
  <c r="M5096" i="13" s="1"/>
  <c r="L5097" i="13" s="1"/>
  <c r="M5097" i="13" s="1"/>
  <c r="L5098" i="13" s="1"/>
  <c r="M5098" i="13" s="1"/>
  <c r="L5099" i="13" s="1"/>
  <c r="M5099" i="13" s="1"/>
  <c r="L5100" i="13" s="1"/>
  <c r="M5100" i="13" s="1"/>
  <c r="L5101" i="13" s="1"/>
  <c r="M5101" i="13" s="1"/>
  <c r="L5102" i="13" s="1"/>
  <c r="M5102" i="13" s="1"/>
  <c r="L5103" i="13" s="1"/>
  <c r="M5103" i="13" s="1"/>
  <c r="L5104" i="13" s="1"/>
  <c r="M5104" i="13" s="1"/>
  <c r="L5105" i="13" s="1"/>
  <c r="M5105" i="13" s="1"/>
  <c r="L5106" i="13" s="1"/>
  <c r="M5106" i="13" s="1"/>
  <c r="L5107" i="13" s="1"/>
  <c r="M5107" i="13" s="1"/>
  <c r="L5108" i="13" s="1"/>
  <c r="M5108" i="13" s="1"/>
  <c r="L5109" i="13" s="1"/>
  <c r="M5109" i="13" s="1"/>
  <c r="L5110" i="13" s="1"/>
  <c r="M5110" i="13" s="1"/>
  <c r="L5111" i="13" s="1"/>
  <c r="M5111" i="13" s="1"/>
  <c r="L5112" i="13" s="1"/>
  <c r="M5112" i="13" s="1"/>
  <c r="L5113" i="13" s="1"/>
  <c r="M5113" i="13" s="1"/>
  <c r="L5114" i="13" s="1"/>
  <c r="M5114" i="13" s="1"/>
  <c r="L5115" i="13" s="1"/>
  <c r="M5115" i="13" s="1"/>
  <c r="L5116" i="13" s="1"/>
  <c r="M5116" i="13" s="1"/>
  <c r="L5117" i="13" s="1"/>
  <c r="M5117" i="13" s="1"/>
  <c r="L5118" i="13" s="1"/>
  <c r="M5118" i="13" s="1"/>
  <c r="L5119" i="13" s="1"/>
  <c r="M5119" i="13" s="1"/>
  <c r="L5120" i="13" s="1"/>
  <c r="M5120" i="13" s="1"/>
  <c r="L5121" i="13" s="1"/>
  <c r="M5121" i="13" s="1"/>
  <c r="J5082" i="13"/>
  <c r="K5082" i="13" s="1"/>
  <c r="J5081" i="13"/>
  <c r="K5081" i="13" s="1"/>
  <c r="K5080" i="13"/>
  <c r="J5080" i="13"/>
  <c r="K5079" i="13"/>
  <c r="J5079" i="13"/>
  <c r="J5078" i="13"/>
  <c r="K5078" i="13" s="1"/>
  <c r="J5077" i="13"/>
  <c r="K5077" i="13" s="1"/>
  <c r="K5076" i="13"/>
  <c r="J5076" i="13"/>
  <c r="K5075" i="13"/>
  <c r="J5075" i="13"/>
  <c r="J5074" i="13"/>
  <c r="K5074" i="13" s="1"/>
  <c r="J5073" i="13"/>
  <c r="K5073" i="13" s="1"/>
  <c r="K5072" i="13"/>
  <c r="J5072" i="13"/>
  <c r="K5071" i="13"/>
  <c r="J5071" i="13"/>
  <c r="J5070" i="13"/>
  <c r="K5070" i="13" s="1"/>
  <c r="J5069" i="13"/>
  <c r="K5069" i="13" s="1"/>
  <c r="K5068" i="13"/>
  <c r="J5068" i="13"/>
  <c r="K5067" i="13"/>
  <c r="J5067" i="13"/>
  <c r="J5066" i="13"/>
  <c r="K5066" i="13" s="1"/>
  <c r="J5065" i="13"/>
  <c r="K5065" i="13" s="1"/>
  <c r="K5064" i="13"/>
  <c r="J5064" i="13"/>
  <c r="K5063" i="13"/>
  <c r="J5063" i="13"/>
  <c r="J5062" i="13"/>
  <c r="K5062" i="13" s="1"/>
  <c r="J5061" i="13"/>
  <c r="K5061" i="13" s="1"/>
  <c r="K5060" i="13"/>
  <c r="J5060" i="13"/>
  <c r="K5059" i="13"/>
  <c r="J5059" i="13"/>
  <c r="J5058" i="13"/>
  <c r="K5058" i="13" s="1"/>
  <c r="J5057" i="13"/>
  <c r="K5057" i="13" s="1"/>
  <c r="K5056" i="13"/>
  <c r="J5056" i="13"/>
  <c r="K5055" i="13"/>
  <c r="J5055" i="13"/>
  <c r="J5054" i="13"/>
  <c r="K5054" i="13" s="1"/>
  <c r="J5053" i="13"/>
  <c r="K5053" i="13" s="1"/>
  <c r="K5052" i="13"/>
  <c r="J5052" i="13"/>
  <c r="K5051" i="13"/>
  <c r="J5051" i="13"/>
  <c r="J5050" i="13"/>
  <c r="K5050" i="13" s="1"/>
  <c r="J5049" i="13"/>
  <c r="K5049" i="13" s="1"/>
  <c r="K5048" i="13"/>
  <c r="J5048" i="13"/>
  <c r="K5047" i="13"/>
  <c r="J5047" i="13"/>
  <c r="J5046" i="13"/>
  <c r="K5046" i="13" s="1"/>
  <c r="J5045" i="13"/>
  <c r="K5045" i="13" s="1"/>
  <c r="K5044" i="13"/>
  <c r="J5044" i="13"/>
  <c r="K5043" i="13"/>
  <c r="J5043" i="13"/>
  <c r="L5042" i="13"/>
  <c r="M5042" i="13" s="1"/>
  <c r="L5043" i="13" s="1"/>
  <c r="J5042" i="13"/>
  <c r="K5042" i="13" s="1"/>
  <c r="J5041" i="13"/>
  <c r="K5041" i="13" s="1"/>
  <c r="K5040" i="13"/>
  <c r="J5040" i="13"/>
  <c r="K5039" i="13"/>
  <c r="J5039" i="13"/>
  <c r="J5038" i="13"/>
  <c r="K5038" i="13" s="1"/>
  <c r="J5037" i="13"/>
  <c r="K5037" i="13" s="1"/>
  <c r="K5036" i="13"/>
  <c r="J5036" i="13"/>
  <c r="K5035" i="13"/>
  <c r="J5035" i="13"/>
  <c r="J5034" i="13"/>
  <c r="K5034" i="13" s="1"/>
  <c r="J5033" i="13"/>
  <c r="K5033" i="13" s="1"/>
  <c r="K5032" i="13"/>
  <c r="J5032" i="13"/>
  <c r="K5031" i="13"/>
  <c r="J5031" i="13"/>
  <c r="J5030" i="13"/>
  <c r="K5030" i="13" s="1"/>
  <c r="J5029" i="13"/>
  <c r="K5029" i="13" s="1"/>
  <c r="K5028" i="13"/>
  <c r="J5028" i="13"/>
  <c r="K5027" i="13"/>
  <c r="J5027" i="13"/>
  <c r="J5026" i="13"/>
  <c r="K5026" i="13" s="1"/>
  <c r="J5025" i="13"/>
  <c r="K5025" i="13" s="1"/>
  <c r="K5024" i="13"/>
  <c r="J5024" i="13"/>
  <c r="K5023" i="13"/>
  <c r="J5023" i="13"/>
  <c r="J5022" i="13"/>
  <c r="K5022" i="13" s="1"/>
  <c r="J5021" i="13"/>
  <c r="K5021" i="13" s="1"/>
  <c r="K5020" i="13"/>
  <c r="J5020" i="13"/>
  <c r="K5019" i="13"/>
  <c r="J5019" i="13"/>
  <c r="J5018" i="13"/>
  <c r="K5018" i="13" s="1"/>
  <c r="J5017" i="13"/>
  <c r="K5017" i="13" s="1"/>
  <c r="K5016" i="13"/>
  <c r="J5016" i="13"/>
  <c r="K5015" i="13"/>
  <c r="J5015" i="13"/>
  <c r="J5014" i="13"/>
  <c r="K5014" i="13" s="1"/>
  <c r="J5013" i="13"/>
  <c r="K5013" i="13" s="1"/>
  <c r="K5012" i="13"/>
  <c r="J5012" i="13"/>
  <c r="K5011" i="13"/>
  <c r="J5011" i="13"/>
  <c r="J5010" i="13"/>
  <c r="K5010" i="13" s="1"/>
  <c r="J5009" i="13"/>
  <c r="K5009" i="13" s="1"/>
  <c r="K5008" i="13"/>
  <c r="J5008" i="13"/>
  <c r="K5007" i="13"/>
  <c r="J5007" i="13"/>
  <c r="J5006" i="13"/>
  <c r="K5006" i="13" s="1"/>
  <c r="J5005" i="13"/>
  <c r="K5005" i="13" s="1"/>
  <c r="K5004" i="13"/>
  <c r="J5004" i="13"/>
  <c r="K5003" i="13"/>
  <c r="J5003" i="13"/>
  <c r="L5002" i="13"/>
  <c r="M5002" i="13" s="1"/>
  <c r="L5003" i="13" s="1"/>
  <c r="J5002" i="13"/>
  <c r="K5002" i="13" s="1"/>
  <c r="J5001" i="13"/>
  <c r="K5001" i="13" s="1"/>
  <c r="K5000" i="13"/>
  <c r="J5000" i="13"/>
  <c r="K4999" i="13"/>
  <c r="J4999" i="13"/>
  <c r="J4998" i="13"/>
  <c r="K4998" i="13" s="1"/>
  <c r="J4997" i="13"/>
  <c r="K4997" i="13" s="1"/>
  <c r="K4996" i="13"/>
  <c r="J4996" i="13"/>
  <c r="K4995" i="13"/>
  <c r="J4995" i="13"/>
  <c r="J4994" i="13"/>
  <c r="K4994" i="13" s="1"/>
  <c r="J4993" i="13"/>
  <c r="K4993" i="13" s="1"/>
  <c r="K4992" i="13"/>
  <c r="J4992" i="13"/>
  <c r="K4991" i="13"/>
  <c r="J4991" i="13"/>
  <c r="J4990" i="13"/>
  <c r="K4990" i="13" s="1"/>
  <c r="J4989" i="13"/>
  <c r="K4989" i="13" s="1"/>
  <c r="K4988" i="13"/>
  <c r="J4988" i="13"/>
  <c r="K4987" i="13"/>
  <c r="J4987" i="13"/>
  <c r="J4986" i="13"/>
  <c r="K4986" i="13" s="1"/>
  <c r="J4985" i="13"/>
  <c r="K4985" i="13" s="1"/>
  <c r="K4984" i="13"/>
  <c r="J4984" i="13"/>
  <c r="J4983" i="13"/>
  <c r="K4983" i="13" s="1"/>
  <c r="J4982" i="13"/>
  <c r="K4982" i="13" s="1"/>
  <c r="J4981" i="13"/>
  <c r="K4981" i="13" s="1"/>
  <c r="K4980" i="13"/>
  <c r="J4980" i="13"/>
  <c r="J4979" i="13"/>
  <c r="K4979" i="13" s="1"/>
  <c r="J4978" i="13"/>
  <c r="K4978" i="13" s="1"/>
  <c r="J4977" i="13"/>
  <c r="K4977" i="13" s="1"/>
  <c r="K4976" i="13"/>
  <c r="J4976" i="13"/>
  <c r="J4975" i="13"/>
  <c r="K4975" i="13" s="1"/>
  <c r="J4974" i="13"/>
  <c r="K4974" i="13" s="1"/>
  <c r="J4973" i="13"/>
  <c r="K4973" i="13" s="1"/>
  <c r="K4972" i="13"/>
  <c r="J4972" i="13"/>
  <c r="J4971" i="13"/>
  <c r="K4971" i="13" s="1"/>
  <c r="J4970" i="13"/>
  <c r="K4970" i="13" s="1"/>
  <c r="J4969" i="13"/>
  <c r="K4969" i="13" s="1"/>
  <c r="K4968" i="13"/>
  <c r="J4968" i="13"/>
  <c r="J4967" i="13"/>
  <c r="K4967" i="13" s="1"/>
  <c r="J4966" i="13"/>
  <c r="K4966" i="13" s="1"/>
  <c r="J4965" i="13"/>
  <c r="K4965" i="13" s="1"/>
  <c r="K4964" i="13"/>
  <c r="J4964" i="13"/>
  <c r="J4963" i="13"/>
  <c r="K4963" i="13" s="1"/>
  <c r="L4962" i="13"/>
  <c r="M4962" i="13" s="1"/>
  <c r="L4963" i="13" s="1"/>
  <c r="J4962" i="13"/>
  <c r="K4962" i="13" s="1"/>
  <c r="J4961" i="13"/>
  <c r="K4961" i="13" s="1"/>
  <c r="K4960" i="13"/>
  <c r="J4960" i="13"/>
  <c r="J4959" i="13"/>
  <c r="K4959" i="13" s="1"/>
  <c r="J4958" i="13"/>
  <c r="K4958" i="13" s="1"/>
  <c r="J4957" i="13"/>
  <c r="K4957" i="13" s="1"/>
  <c r="K4956" i="13"/>
  <c r="J4956" i="13"/>
  <c r="J4955" i="13"/>
  <c r="K4955" i="13" s="1"/>
  <c r="J4954" i="13"/>
  <c r="K4954" i="13" s="1"/>
  <c r="J4953" i="13"/>
  <c r="K4953" i="13" s="1"/>
  <c r="K4952" i="13"/>
  <c r="J4952" i="13"/>
  <c r="J4951" i="13"/>
  <c r="K4951" i="13" s="1"/>
  <c r="J4950" i="13"/>
  <c r="K4950" i="13" s="1"/>
  <c r="J4949" i="13"/>
  <c r="K4949" i="13" s="1"/>
  <c r="K4948" i="13"/>
  <c r="J4948" i="13"/>
  <c r="K4947" i="13"/>
  <c r="J4947" i="13"/>
  <c r="J4946" i="13"/>
  <c r="K4946" i="13" s="1"/>
  <c r="J4945" i="13"/>
  <c r="K4945" i="13" s="1"/>
  <c r="K4944" i="13"/>
  <c r="J4944" i="13"/>
  <c r="K4943" i="13"/>
  <c r="J4943" i="13"/>
  <c r="J4942" i="13"/>
  <c r="K4942" i="13" s="1"/>
  <c r="J4941" i="13"/>
  <c r="K4941" i="13" s="1"/>
  <c r="K4940" i="13"/>
  <c r="J4940" i="13"/>
  <c r="J4939" i="13"/>
  <c r="K4939" i="13" s="1"/>
  <c r="J4938" i="13"/>
  <c r="K4938" i="13" s="1"/>
  <c r="J4937" i="13"/>
  <c r="K4937" i="13" s="1"/>
  <c r="K4936" i="13"/>
  <c r="J4936" i="13"/>
  <c r="J4935" i="13"/>
  <c r="K4935" i="13" s="1"/>
  <c r="J4934" i="13"/>
  <c r="K4934" i="13" s="1"/>
  <c r="J4933" i="13"/>
  <c r="K4933" i="13" s="1"/>
  <c r="K4932" i="13"/>
  <c r="J4932" i="13"/>
  <c r="K4931" i="13"/>
  <c r="J4931" i="13"/>
  <c r="J4930" i="13"/>
  <c r="K4930" i="13" s="1"/>
  <c r="J4929" i="13"/>
  <c r="K4929" i="13" s="1"/>
  <c r="K4928" i="13"/>
  <c r="J4928" i="13"/>
  <c r="J4927" i="13"/>
  <c r="K4927" i="13" s="1"/>
  <c r="J4926" i="13"/>
  <c r="K4926" i="13" s="1"/>
  <c r="J4925" i="13"/>
  <c r="K4925" i="13" s="1"/>
  <c r="K4924" i="13"/>
  <c r="J4924" i="13"/>
  <c r="J4923" i="13"/>
  <c r="K4923" i="13" s="1"/>
  <c r="L4922" i="13"/>
  <c r="J4922" i="13"/>
  <c r="K4922" i="13" s="1"/>
  <c r="J4921" i="13"/>
  <c r="K4921" i="13" s="1"/>
  <c r="K4920" i="13"/>
  <c r="J4920" i="13"/>
  <c r="K4919" i="13"/>
  <c r="J4919" i="13"/>
  <c r="J4918" i="13"/>
  <c r="K4918" i="13" s="1"/>
  <c r="J4917" i="13"/>
  <c r="K4917" i="13" s="1"/>
  <c r="K4916" i="13"/>
  <c r="J4916" i="13"/>
  <c r="K4915" i="13"/>
  <c r="J4915" i="13"/>
  <c r="J4914" i="13"/>
  <c r="K4914" i="13" s="1"/>
  <c r="J4913" i="13"/>
  <c r="K4913" i="13" s="1"/>
  <c r="K4912" i="13"/>
  <c r="J4912" i="13"/>
  <c r="J4911" i="13"/>
  <c r="K4911" i="13" s="1"/>
  <c r="J4910" i="13"/>
  <c r="K4910" i="13" s="1"/>
  <c r="J4909" i="13"/>
  <c r="K4909" i="13" s="1"/>
  <c r="K4908" i="13"/>
  <c r="J4908" i="13"/>
  <c r="J4907" i="13"/>
  <c r="K4907" i="13" s="1"/>
  <c r="J4906" i="13"/>
  <c r="K4906" i="13" s="1"/>
  <c r="J4905" i="13"/>
  <c r="K4905" i="13" s="1"/>
  <c r="K4904" i="13"/>
  <c r="J4904" i="13"/>
  <c r="K4903" i="13"/>
  <c r="J4903" i="13"/>
  <c r="J4902" i="13"/>
  <c r="K4902" i="13" s="1"/>
  <c r="J4901" i="13"/>
  <c r="K4901" i="13" s="1"/>
  <c r="K4900" i="13"/>
  <c r="J4900" i="13"/>
  <c r="J4899" i="13"/>
  <c r="K4899" i="13" s="1"/>
  <c r="J4898" i="13"/>
  <c r="K4898" i="13" s="1"/>
  <c r="J4897" i="13"/>
  <c r="K4897" i="13" s="1"/>
  <c r="K4896" i="13"/>
  <c r="J4896" i="13"/>
  <c r="J4895" i="13"/>
  <c r="K4895" i="13" s="1"/>
  <c r="J4894" i="13"/>
  <c r="K4894" i="13" s="1"/>
  <c r="J4893" i="13"/>
  <c r="K4893" i="13" s="1"/>
  <c r="K4892" i="13"/>
  <c r="J4892" i="13"/>
  <c r="K4891" i="13"/>
  <c r="J4891" i="13"/>
  <c r="J4890" i="13"/>
  <c r="K4890" i="13" s="1"/>
  <c r="J4889" i="13"/>
  <c r="K4889" i="13" s="1"/>
  <c r="K4888" i="13"/>
  <c r="J4888" i="13"/>
  <c r="J4887" i="13"/>
  <c r="K4887" i="13" s="1"/>
  <c r="J4886" i="13"/>
  <c r="K4886" i="13" s="1"/>
  <c r="J4885" i="13"/>
  <c r="K4885" i="13" s="1"/>
  <c r="K4884" i="13"/>
  <c r="J4884" i="13"/>
  <c r="J4883" i="13"/>
  <c r="K4883" i="13" s="1"/>
  <c r="L4882" i="13"/>
  <c r="J4882" i="13"/>
  <c r="K4882" i="13" s="1"/>
  <c r="J4881" i="13"/>
  <c r="K4881" i="13" s="1"/>
  <c r="K4880" i="13"/>
  <c r="J4880" i="13"/>
  <c r="J4879" i="13"/>
  <c r="K4879" i="13" s="1"/>
  <c r="J4878" i="13"/>
  <c r="K4878" i="13" s="1"/>
  <c r="J4877" i="13"/>
  <c r="K4877" i="13" s="1"/>
  <c r="K4876" i="13"/>
  <c r="J4876" i="13"/>
  <c r="K4875" i="13"/>
  <c r="J4875" i="13"/>
  <c r="J4874" i="13"/>
  <c r="K4874" i="13" s="1"/>
  <c r="J4873" i="13"/>
  <c r="K4873" i="13" s="1"/>
  <c r="K4872" i="13"/>
  <c r="J4872" i="13"/>
  <c r="J4871" i="13"/>
  <c r="K4871" i="13" s="1"/>
  <c r="J4870" i="13"/>
  <c r="K4870" i="13" s="1"/>
  <c r="J4869" i="13"/>
  <c r="K4869" i="13" s="1"/>
  <c r="K4868" i="13"/>
  <c r="J4868" i="13"/>
  <c r="J4867" i="13"/>
  <c r="K4867" i="13" s="1"/>
  <c r="J4866" i="13"/>
  <c r="K4866" i="13" s="1"/>
  <c r="J4865" i="13"/>
  <c r="K4865" i="13" s="1"/>
  <c r="K4864" i="13"/>
  <c r="J4864" i="13"/>
  <c r="K4863" i="13"/>
  <c r="J4863" i="13"/>
  <c r="J4862" i="13"/>
  <c r="K4862" i="13" s="1"/>
  <c r="J4861" i="13"/>
  <c r="K4861" i="13" s="1"/>
  <c r="K4860" i="13"/>
  <c r="J4860" i="13"/>
  <c r="J4859" i="13"/>
  <c r="K4859" i="13" s="1"/>
  <c r="J4858" i="13"/>
  <c r="K4858" i="13" s="1"/>
  <c r="J4857" i="13"/>
  <c r="K4857" i="13" s="1"/>
  <c r="K4856" i="13"/>
  <c r="J4856" i="13"/>
  <c r="J4855" i="13"/>
  <c r="K4855" i="13" s="1"/>
  <c r="J4854" i="13"/>
  <c r="K4854" i="13" s="1"/>
  <c r="J4853" i="13"/>
  <c r="K4853" i="13" s="1"/>
  <c r="K4852" i="13"/>
  <c r="J4852" i="13"/>
  <c r="K4851" i="13"/>
  <c r="J4851" i="13"/>
  <c r="J4850" i="13"/>
  <c r="K4850" i="13" s="1"/>
  <c r="J4849" i="13"/>
  <c r="K4849" i="13" s="1"/>
  <c r="K4848" i="13"/>
  <c r="J4848" i="13"/>
  <c r="J4847" i="13"/>
  <c r="K4847" i="13" s="1"/>
  <c r="J4846" i="13"/>
  <c r="K4846" i="13" s="1"/>
  <c r="J4845" i="13"/>
  <c r="K4845" i="13" s="1"/>
  <c r="K4844" i="13"/>
  <c r="J4844" i="13"/>
  <c r="K4843" i="13"/>
  <c r="J4843" i="13"/>
  <c r="L4842" i="13"/>
  <c r="J4842" i="13"/>
  <c r="K4842" i="13" s="1"/>
  <c r="J4841" i="13"/>
  <c r="K4841" i="13" s="1"/>
  <c r="K4840" i="13"/>
  <c r="J4840" i="13"/>
  <c r="J4839" i="13"/>
  <c r="K4839" i="13" s="1"/>
  <c r="J4838" i="13"/>
  <c r="K4838" i="13" s="1"/>
  <c r="J4837" i="13"/>
  <c r="K4837" i="13" s="1"/>
  <c r="K4836" i="13"/>
  <c r="J4836" i="13"/>
  <c r="K4835" i="13"/>
  <c r="J4835" i="13"/>
  <c r="J4834" i="13"/>
  <c r="K4834" i="13" s="1"/>
  <c r="J4833" i="13"/>
  <c r="K4833" i="13" s="1"/>
  <c r="J4832" i="13"/>
  <c r="K4832" i="13" s="1"/>
  <c r="J4831" i="13"/>
  <c r="K4831" i="13" s="1"/>
  <c r="J4830" i="13"/>
  <c r="K4830" i="13" s="1"/>
  <c r="J4829" i="13"/>
  <c r="K4829" i="13" s="1"/>
  <c r="J4828" i="13"/>
  <c r="K4828" i="13" s="1"/>
  <c r="J4827" i="13"/>
  <c r="K4827" i="13" s="1"/>
  <c r="J4826" i="13"/>
  <c r="K4826" i="13" s="1"/>
  <c r="J4825" i="13"/>
  <c r="K4825" i="13" s="1"/>
  <c r="J4824" i="13"/>
  <c r="K4824" i="13" s="1"/>
  <c r="K4823" i="13"/>
  <c r="J4823" i="13"/>
  <c r="J4822" i="13"/>
  <c r="K4822" i="13" s="1"/>
  <c r="J4821" i="13"/>
  <c r="K4821" i="13" s="1"/>
  <c r="K4820" i="13"/>
  <c r="J4820" i="13"/>
  <c r="J4819" i="13"/>
  <c r="K4819" i="13" s="1"/>
  <c r="J4818" i="13"/>
  <c r="K4818" i="13" s="1"/>
  <c r="J4817" i="13"/>
  <c r="K4817" i="13" s="1"/>
  <c r="K4816" i="13"/>
  <c r="J4816" i="13"/>
  <c r="K4815" i="13"/>
  <c r="J4815" i="13"/>
  <c r="J4814" i="13"/>
  <c r="K4814" i="13" s="1"/>
  <c r="J4813" i="13"/>
  <c r="K4813" i="13" s="1"/>
  <c r="J4812" i="13"/>
  <c r="K4812" i="13" s="1"/>
  <c r="J4811" i="13"/>
  <c r="K4811" i="13" s="1"/>
  <c r="J4810" i="13"/>
  <c r="K4810" i="13" s="1"/>
  <c r="J4809" i="13"/>
  <c r="K4809" i="13" s="1"/>
  <c r="J4808" i="13"/>
  <c r="K4808" i="13" s="1"/>
  <c r="J4807" i="13"/>
  <c r="K4807" i="13" s="1"/>
  <c r="J4806" i="13"/>
  <c r="K4806" i="13" s="1"/>
  <c r="J4805" i="13"/>
  <c r="K4805" i="13" s="1"/>
  <c r="K4804" i="13"/>
  <c r="J4804" i="13"/>
  <c r="J4803" i="13"/>
  <c r="K4803" i="13" s="1"/>
  <c r="L4802" i="13"/>
  <c r="M4802" i="13" s="1"/>
  <c r="L4803" i="13" s="1"/>
  <c r="M4803" i="13" s="1"/>
  <c r="L4804" i="13" s="1"/>
  <c r="M4804" i="13" s="1"/>
  <c r="L4805" i="13" s="1"/>
  <c r="M4805" i="13" s="1"/>
  <c r="L4806" i="13" s="1"/>
  <c r="M4806" i="13" s="1"/>
  <c r="L4807" i="13" s="1"/>
  <c r="M4807" i="13" s="1"/>
  <c r="L4808" i="13" s="1"/>
  <c r="M4808" i="13" s="1"/>
  <c r="L4809" i="13" s="1"/>
  <c r="M4809" i="13" s="1"/>
  <c r="L4810" i="13" s="1"/>
  <c r="M4810" i="13" s="1"/>
  <c r="L4811" i="13" s="1"/>
  <c r="M4811" i="13" s="1"/>
  <c r="L4812" i="13" s="1"/>
  <c r="M4812" i="13" s="1"/>
  <c r="L4813" i="13" s="1"/>
  <c r="M4813" i="13" s="1"/>
  <c r="L4814" i="13" s="1"/>
  <c r="M4814" i="13" s="1"/>
  <c r="L4815" i="13" s="1"/>
  <c r="M4815" i="13" s="1"/>
  <c r="L4816" i="13" s="1"/>
  <c r="M4816" i="13" s="1"/>
  <c r="L4817" i="13" s="1"/>
  <c r="M4817" i="13" s="1"/>
  <c r="L4818" i="13" s="1"/>
  <c r="M4818" i="13" s="1"/>
  <c r="L4819" i="13" s="1"/>
  <c r="M4819" i="13" s="1"/>
  <c r="L4820" i="13" s="1"/>
  <c r="M4820" i="13" s="1"/>
  <c r="L4821" i="13" s="1"/>
  <c r="M4821" i="13" s="1"/>
  <c r="L4822" i="13" s="1"/>
  <c r="M4822" i="13" s="1"/>
  <c r="L4823" i="13" s="1"/>
  <c r="M4823" i="13" s="1"/>
  <c r="L4824" i="13" s="1"/>
  <c r="M4824" i="13" s="1"/>
  <c r="L4825" i="13" s="1"/>
  <c r="M4825" i="13" s="1"/>
  <c r="L4826" i="13" s="1"/>
  <c r="M4826" i="13" s="1"/>
  <c r="L4827" i="13" s="1"/>
  <c r="J4802" i="13"/>
  <c r="K4802" i="13" s="1"/>
  <c r="J4801" i="13"/>
  <c r="K4801" i="13" s="1"/>
  <c r="J4800" i="13"/>
  <c r="K4800" i="13" s="1"/>
  <c r="J4799" i="13"/>
  <c r="K4799" i="13" s="1"/>
  <c r="J4798" i="13"/>
  <c r="K4798" i="13" s="1"/>
  <c r="J4797" i="13"/>
  <c r="K4797" i="13" s="1"/>
  <c r="J4796" i="13"/>
  <c r="K4796" i="13" s="1"/>
  <c r="K4795" i="13"/>
  <c r="J4795" i="13"/>
  <c r="J4794" i="13"/>
  <c r="K4794" i="13" s="1"/>
  <c r="J4793" i="13"/>
  <c r="K4793" i="13" s="1"/>
  <c r="J4792" i="13"/>
  <c r="K4792" i="13" s="1"/>
  <c r="K4791" i="13"/>
  <c r="J4791" i="13"/>
  <c r="J4790" i="13"/>
  <c r="K4790" i="13" s="1"/>
  <c r="J4789" i="13"/>
  <c r="K4789" i="13" s="1"/>
  <c r="J4788" i="13"/>
  <c r="K4788" i="13" s="1"/>
  <c r="J4787" i="13"/>
  <c r="K4787" i="13" s="1"/>
  <c r="J4786" i="13"/>
  <c r="K4786" i="13" s="1"/>
  <c r="J4785" i="13"/>
  <c r="K4785" i="13" s="1"/>
  <c r="J4784" i="13"/>
  <c r="K4784" i="13" s="1"/>
  <c r="J4783" i="13"/>
  <c r="K4783" i="13" s="1"/>
  <c r="J4782" i="13"/>
  <c r="K4782" i="13" s="1"/>
  <c r="J4781" i="13"/>
  <c r="K4781" i="13" s="1"/>
  <c r="K4780" i="13"/>
  <c r="J4780" i="13"/>
  <c r="J4779" i="13"/>
  <c r="K4779" i="13" s="1"/>
  <c r="J4778" i="13"/>
  <c r="K4778" i="13" s="1"/>
  <c r="J4777" i="13"/>
  <c r="K4777" i="13" s="1"/>
  <c r="K4776" i="13"/>
  <c r="J4776" i="13"/>
  <c r="J4775" i="13"/>
  <c r="K4775" i="13" s="1"/>
  <c r="J4774" i="13"/>
  <c r="K4774" i="13" s="1"/>
  <c r="J4773" i="13"/>
  <c r="K4773" i="13" s="1"/>
  <c r="K4772" i="13"/>
  <c r="J4772" i="13"/>
  <c r="J4771" i="13"/>
  <c r="K4771" i="13" s="1"/>
  <c r="J4770" i="13"/>
  <c r="K4770" i="13" s="1"/>
  <c r="J4769" i="13"/>
  <c r="K4769" i="13" s="1"/>
  <c r="K4768" i="13"/>
  <c r="J4768" i="13"/>
  <c r="J4767" i="13"/>
  <c r="K4767" i="13" s="1"/>
  <c r="J4766" i="13"/>
  <c r="K4766" i="13" s="1"/>
  <c r="J4765" i="13"/>
  <c r="K4765" i="13" s="1"/>
  <c r="L4764" i="13"/>
  <c r="M4764" i="13" s="1"/>
  <c r="L4765" i="13" s="1"/>
  <c r="M4765" i="13" s="1"/>
  <c r="L4766" i="13" s="1"/>
  <c r="M4766" i="13" s="1"/>
  <c r="L4767" i="13" s="1"/>
  <c r="M4767" i="13" s="1"/>
  <c r="L4768" i="13" s="1"/>
  <c r="M4768" i="13" s="1"/>
  <c r="L4769" i="13" s="1"/>
  <c r="M4769" i="13" s="1"/>
  <c r="L4770" i="13" s="1"/>
  <c r="M4770" i="13" s="1"/>
  <c r="L4771" i="13" s="1"/>
  <c r="M4771" i="13" s="1"/>
  <c r="L4772" i="13" s="1"/>
  <c r="M4772" i="13" s="1"/>
  <c r="L4773" i="13" s="1"/>
  <c r="M4773" i="13" s="1"/>
  <c r="L4774" i="13" s="1"/>
  <c r="M4774" i="13" s="1"/>
  <c r="L4775" i="13" s="1"/>
  <c r="M4775" i="13" s="1"/>
  <c r="L4776" i="13" s="1"/>
  <c r="M4776" i="13" s="1"/>
  <c r="L4777" i="13" s="1"/>
  <c r="M4777" i="13" s="1"/>
  <c r="L4778" i="13" s="1"/>
  <c r="M4778" i="13" s="1"/>
  <c r="L4779" i="13" s="1"/>
  <c r="M4779" i="13" s="1"/>
  <c r="L4780" i="13" s="1"/>
  <c r="M4780" i="13" s="1"/>
  <c r="L4781" i="13" s="1"/>
  <c r="M4781" i="13" s="1"/>
  <c r="L4782" i="13" s="1"/>
  <c r="M4782" i="13" s="1"/>
  <c r="L4783" i="13" s="1"/>
  <c r="M4783" i="13" s="1"/>
  <c r="L4784" i="13" s="1"/>
  <c r="M4784" i="13" s="1"/>
  <c r="L4785" i="13" s="1"/>
  <c r="M4785" i="13" s="1"/>
  <c r="L4786" i="13" s="1"/>
  <c r="M4786" i="13" s="1"/>
  <c r="L4787" i="13" s="1"/>
  <c r="M4787" i="13" s="1"/>
  <c r="L4788" i="13" s="1"/>
  <c r="M4788" i="13" s="1"/>
  <c r="L4789" i="13" s="1"/>
  <c r="M4789" i="13" s="1"/>
  <c r="L4790" i="13" s="1"/>
  <c r="M4790" i="13" s="1"/>
  <c r="L4791" i="13" s="1"/>
  <c r="M4791" i="13" s="1"/>
  <c r="L4792" i="13" s="1"/>
  <c r="M4792" i="13" s="1"/>
  <c r="L4793" i="13" s="1"/>
  <c r="M4793" i="13" s="1"/>
  <c r="L4794" i="13" s="1"/>
  <c r="M4794" i="13" s="1"/>
  <c r="L4795" i="13" s="1"/>
  <c r="M4795" i="13" s="1"/>
  <c r="L4796" i="13" s="1"/>
  <c r="M4796" i="13" s="1"/>
  <c r="L4797" i="13" s="1"/>
  <c r="M4797" i="13" s="1"/>
  <c r="L4798" i="13" s="1"/>
  <c r="M4798" i="13" s="1"/>
  <c r="L4799" i="13" s="1"/>
  <c r="M4799" i="13" s="1"/>
  <c r="L4800" i="13" s="1"/>
  <c r="M4800" i="13" s="1"/>
  <c r="L4801" i="13" s="1"/>
  <c r="M4801" i="13" s="1"/>
  <c r="K4764" i="13"/>
  <c r="J4764" i="13"/>
  <c r="K4763" i="13"/>
  <c r="J4763" i="13"/>
  <c r="L4762" i="13"/>
  <c r="M4762" i="13" s="1"/>
  <c r="L4763" i="13" s="1"/>
  <c r="M4763" i="13" s="1"/>
  <c r="J4762" i="13"/>
  <c r="K4762" i="13" s="1"/>
  <c r="J4761" i="13"/>
  <c r="K4761" i="13" s="1"/>
  <c r="J4760" i="13"/>
  <c r="K4760" i="13" s="1"/>
  <c r="J4759" i="13"/>
  <c r="K4759" i="13" s="1"/>
  <c r="J4758" i="13"/>
  <c r="K4758" i="13" s="1"/>
  <c r="J4757" i="13"/>
  <c r="K4757" i="13" s="1"/>
  <c r="K4756" i="13"/>
  <c r="J4756" i="13"/>
  <c r="J4755" i="13"/>
  <c r="K4755" i="13" s="1"/>
  <c r="J4754" i="13"/>
  <c r="K4754" i="13" s="1"/>
  <c r="J4753" i="13"/>
  <c r="K4753" i="13" s="1"/>
  <c r="J4752" i="13"/>
  <c r="K4752" i="13" s="1"/>
  <c r="J4751" i="13"/>
  <c r="K4751" i="13" s="1"/>
  <c r="J4750" i="13"/>
  <c r="K4750" i="13" s="1"/>
  <c r="J4749" i="13"/>
  <c r="K4749" i="13" s="1"/>
  <c r="K4748" i="13"/>
  <c r="J4748" i="13"/>
  <c r="K4747" i="13"/>
  <c r="J4747" i="13"/>
  <c r="J4746" i="13"/>
  <c r="K4746" i="13" s="1"/>
  <c r="J4745" i="13"/>
  <c r="K4745" i="13" s="1"/>
  <c r="J4744" i="13"/>
  <c r="K4744" i="13" s="1"/>
  <c r="K4743" i="13"/>
  <c r="J4743" i="13"/>
  <c r="J4742" i="13"/>
  <c r="K4742" i="13" s="1"/>
  <c r="J4741" i="13"/>
  <c r="K4741" i="13" s="1"/>
  <c r="J4740" i="13"/>
  <c r="K4740" i="13" s="1"/>
  <c r="K4739" i="13"/>
  <c r="J4739" i="13"/>
  <c r="J4738" i="13"/>
  <c r="K4738" i="13" s="1"/>
  <c r="J4737" i="13"/>
  <c r="K4737" i="13" s="1"/>
  <c r="J4736" i="13"/>
  <c r="K4736" i="13" s="1"/>
  <c r="K4735" i="13"/>
  <c r="J4735" i="13"/>
  <c r="J4734" i="13"/>
  <c r="K4734" i="13" s="1"/>
  <c r="J4733" i="13"/>
  <c r="K4733" i="13" s="1"/>
  <c r="K4732" i="13"/>
  <c r="J4732" i="13"/>
  <c r="J4731" i="13"/>
  <c r="K4731" i="13" s="1"/>
  <c r="J4730" i="13"/>
  <c r="K4730" i="13" s="1"/>
  <c r="J4729" i="13"/>
  <c r="K4729" i="13" s="1"/>
  <c r="K4728" i="13"/>
  <c r="J4728" i="13"/>
  <c r="K4727" i="13"/>
  <c r="J4727" i="13"/>
  <c r="J4726" i="13"/>
  <c r="K4726" i="13" s="1"/>
  <c r="J4725" i="13"/>
  <c r="K4725" i="13" s="1"/>
  <c r="J4724" i="13"/>
  <c r="K4724" i="13" s="1"/>
  <c r="K4723" i="13"/>
  <c r="J4723" i="13"/>
  <c r="L4722" i="13"/>
  <c r="M4722" i="13" s="1"/>
  <c r="L4723" i="13" s="1"/>
  <c r="M4723" i="13" s="1"/>
  <c r="L4724" i="13" s="1"/>
  <c r="M4724" i="13" s="1"/>
  <c r="L4725" i="13" s="1"/>
  <c r="M4725" i="13" s="1"/>
  <c r="L4726" i="13" s="1"/>
  <c r="M4726" i="13" s="1"/>
  <c r="L4727" i="13" s="1"/>
  <c r="M4727" i="13" s="1"/>
  <c r="L4728" i="13" s="1"/>
  <c r="M4728" i="13" s="1"/>
  <c r="L4729" i="13" s="1"/>
  <c r="M4729" i="13" s="1"/>
  <c r="L4730" i="13" s="1"/>
  <c r="M4730" i="13" s="1"/>
  <c r="L4731" i="13" s="1"/>
  <c r="M4731" i="13" s="1"/>
  <c r="L4732" i="13" s="1"/>
  <c r="M4732" i="13" s="1"/>
  <c r="L4733" i="13" s="1"/>
  <c r="M4733" i="13" s="1"/>
  <c r="L4734" i="13" s="1"/>
  <c r="M4734" i="13" s="1"/>
  <c r="L4735" i="13" s="1"/>
  <c r="M4735" i="13" s="1"/>
  <c r="L4736" i="13" s="1"/>
  <c r="M4736" i="13" s="1"/>
  <c r="L4737" i="13" s="1"/>
  <c r="M4737" i="13" s="1"/>
  <c r="L4738" i="13" s="1"/>
  <c r="M4738" i="13" s="1"/>
  <c r="L4739" i="13" s="1"/>
  <c r="M4739" i="13" s="1"/>
  <c r="L4740" i="13" s="1"/>
  <c r="J4722" i="13"/>
  <c r="K4722" i="13" s="1"/>
  <c r="J4721" i="13"/>
  <c r="K4721" i="13" s="1"/>
  <c r="J4720" i="13"/>
  <c r="K4720" i="13" s="1"/>
  <c r="K4719" i="13"/>
  <c r="J4719" i="13"/>
  <c r="J4718" i="13"/>
  <c r="K4718" i="13" s="1"/>
  <c r="J4717" i="13"/>
  <c r="K4717" i="13" s="1"/>
  <c r="J4716" i="13"/>
  <c r="K4716" i="13" s="1"/>
  <c r="J4715" i="13"/>
  <c r="K4715" i="13" s="1"/>
  <c r="J4714" i="13"/>
  <c r="K4714" i="13" s="1"/>
  <c r="J4713" i="13"/>
  <c r="K4713" i="13" s="1"/>
  <c r="K4712" i="13"/>
  <c r="J4712" i="13"/>
  <c r="J4711" i="13"/>
  <c r="K4711" i="13" s="1"/>
  <c r="J4710" i="13"/>
  <c r="K4710" i="13" s="1"/>
  <c r="J4709" i="13"/>
  <c r="K4709" i="13" s="1"/>
  <c r="K4708" i="13"/>
  <c r="J4708" i="13"/>
  <c r="J4707" i="13"/>
  <c r="K4707" i="13" s="1"/>
  <c r="J4706" i="13"/>
  <c r="K4706" i="13" s="1"/>
  <c r="J4705" i="13"/>
  <c r="K4705" i="13" s="1"/>
  <c r="K4704" i="13"/>
  <c r="J4704" i="13"/>
  <c r="K4703" i="13"/>
  <c r="J4703" i="13"/>
  <c r="J4702" i="13"/>
  <c r="K4702" i="13" s="1"/>
  <c r="J4701" i="13"/>
  <c r="K4701" i="13" s="1"/>
  <c r="K4700" i="13"/>
  <c r="J4700" i="13"/>
  <c r="K4699" i="13"/>
  <c r="J4699" i="13"/>
  <c r="J4698" i="13"/>
  <c r="K4698" i="13" s="1"/>
  <c r="J4697" i="13"/>
  <c r="K4697" i="13" s="1"/>
  <c r="J4696" i="13"/>
  <c r="K4696" i="13" s="1"/>
  <c r="J4695" i="13"/>
  <c r="K4695" i="13" s="1"/>
  <c r="J4694" i="13"/>
  <c r="K4694" i="13" s="1"/>
  <c r="J4693" i="13"/>
  <c r="K4693" i="13" s="1"/>
  <c r="K4692" i="13"/>
  <c r="J4692" i="13"/>
  <c r="J4691" i="13"/>
  <c r="K4691" i="13" s="1"/>
  <c r="J4690" i="13"/>
  <c r="K4690" i="13" s="1"/>
  <c r="J4689" i="13"/>
  <c r="K4689" i="13" s="1"/>
  <c r="J4688" i="13"/>
  <c r="K4688" i="13" s="1"/>
  <c r="J4687" i="13"/>
  <c r="K4687" i="13" s="1"/>
  <c r="J4686" i="13"/>
  <c r="K4686" i="13" s="1"/>
  <c r="J4685" i="13"/>
  <c r="K4685" i="13" s="1"/>
  <c r="K4684" i="13"/>
  <c r="J4684" i="13"/>
  <c r="K4683" i="13"/>
  <c r="J4683" i="13"/>
  <c r="L4682" i="13"/>
  <c r="J4682" i="13"/>
  <c r="K4682" i="13" s="1"/>
  <c r="J4681" i="13"/>
  <c r="K4681" i="13" s="1"/>
  <c r="J4680" i="13"/>
  <c r="K4680" i="13" s="1"/>
  <c r="K4679" i="13"/>
  <c r="J4679" i="13"/>
  <c r="J4678" i="13"/>
  <c r="K4678" i="13" s="1"/>
  <c r="J4677" i="13"/>
  <c r="K4677" i="13" s="1"/>
  <c r="J4676" i="13"/>
  <c r="K4676" i="13" s="1"/>
  <c r="K4675" i="13"/>
  <c r="J4675" i="13"/>
  <c r="J4674" i="13"/>
  <c r="K4674" i="13" s="1"/>
  <c r="J4673" i="13"/>
  <c r="K4673" i="13" s="1"/>
  <c r="J4672" i="13"/>
  <c r="K4672" i="13" s="1"/>
  <c r="K4671" i="13"/>
  <c r="J4671" i="13"/>
  <c r="J4670" i="13"/>
  <c r="K4670" i="13" s="1"/>
  <c r="J4669" i="13"/>
  <c r="K4669" i="13" s="1"/>
  <c r="K4668" i="13"/>
  <c r="J4668" i="13"/>
  <c r="J4667" i="13"/>
  <c r="K4667" i="13" s="1"/>
  <c r="J4666" i="13"/>
  <c r="K4666" i="13" s="1"/>
  <c r="J4665" i="13"/>
  <c r="K4665" i="13" s="1"/>
  <c r="K4664" i="13"/>
  <c r="J4664" i="13"/>
  <c r="K4663" i="13"/>
  <c r="J4663" i="13"/>
  <c r="J4662" i="13"/>
  <c r="K4662" i="13" s="1"/>
  <c r="J4661" i="13"/>
  <c r="K4661" i="13" s="1"/>
  <c r="J4660" i="13"/>
  <c r="K4660" i="13" s="1"/>
  <c r="K4659" i="13"/>
  <c r="J4659" i="13"/>
  <c r="J4658" i="13"/>
  <c r="K4658" i="13" s="1"/>
  <c r="J4657" i="13"/>
  <c r="K4657" i="13" s="1"/>
  <c r="K4656" i="13"/>
  <c r="J4656" i="13"/>
  <c r="K4655" i="13"/>
  <c r="J4655" i="13"/>
  <c r="J4654" i="13"/>
  <c r="K4654" i="13" s="1"/>
  <c r="J4653" i="13"/>
  <c r="K4653" i="13" s="1"/>
  <c r="J4652" i="13"/>
  <c r="K4652" i="13" s="1"/>
  <c r="J4651" i="13"/>
  <c r="K4651" i="13" s="1"/>
  <c r="J4650" i="13"/>
  <c r="K4650" i="13" s="1"/>
  <c r="J4649" i="13"/>
  <c r="K4649" i="13" s="1"/>
  <c r="K4648" i="13"/>
  <c r="J4648" i="13"/>
  <c r="J4647" i="13"/>
  <c r="K4647" i="13" s="1"/>
  <c r="J4646" i="13"/>
  <c r="K4646" i="13" s="1"/>
  <c r="J4645" i="13"/>
  <c r="K4645" i="13" s="1"/>
  <c r="K4644" i="13"/>
  <c r="J4644" i="13"/>
  <c r="J4643" i="13"/>
  <c r="K4643" i="13" s="1"/>
  <c r="L4642" i="13"/>
  <c r="M4642" i="13" s="1"/>
  <c r="L4643" i="13" s="1"/>
  <c r="M4643" i="13" s="1"/>
  <c r="L4644" i="13" s="1"/>
  <c r="M4644" i="13" s="1"/>
  <c r="L4645" i="13" s="1"/>
  <c r="M4645" i="13" s="1"/>
  <c r="L4646" i="13" s="1"/>
  <c r="M4646" i="13" s="1"/>
  <c r="L4647" i="13" s="1"/>
  <c r="J4642" i="13"/>
  <c r="K4642" i="13" s="1"/>
  <c r="J4641" i="13"/>
  <c r="K4641" i="13" s="1"/>
  <c r="K4640" i="13"/>
  <c r="J4640" i="13"/>
  <c r="K4639" i="13"/>
  <c r="J4639" i="13"/>
  <c r="J4638" i="13"/>
  <c r="K4638" i="13" s="1"/>
  <c r="J4637" i="13"/>
  <c r="K4637" i="13" s="1"/>
  <c r="K4636" i="13"/>
  <c r="J4636" i="13"/>
  <c r="K4635" i="13"/>
  <c r="J4635" i="13"/>
  <c r="J4634" i="13"/>
  <c r="K4634" i="13" s="1"/>
  <c r="J4633" i="13"/>
  <c r="K4633" i="13" s="1"/>
  <c r="K4632" i="13"/>
  <c r="J4632" i="13"/>
  <c r="K4631" i="13"/>
  <c r="J4631" i="13"/>
  <c r="J4630" i="13"/>
  <c r="K4630" i="13" s="1"/>
  <c r="K4629" i="13"/>
  <c r="J4629" i="13"/>
  <c r="J4628" i="13"/>
  <c r="K4628" i="13" s="1"/>
  <c r="J4627" i="13"/>
  <c r="K4627" i="13" s="1"/>
  <c r="J4626" i="13"/>
  <c r="K4626" i="13" s="1"/>
  <c r="K4625" i="13"/>
  <c r="J4625" i="13"/>
  <c r="J4624" i="13"/>
  <c r="K4624" i="13" s="1"/>
  <c r="J4623" i="13"/>
  <c r="K4623" i="13" s="1"/>
  <c r="J4622" i="13"/>
  <c r="K4622" i="13" s="1"/>
  <c r="J4621" i="13"/>
  <c r="K4621" i="13" s="1"/>
  <c r="K4620" i="13"/>
  <c r="J4620" i="13"/>
  <c r="J4619" i="13"/>
  <c r="K4619" i="13" s="1"/>
  <c r="J4618" i="13"/>
  <c r="K4618" i="13" s="1"/>
  <c r="K4617" i="13"/>
  <c r="J4617" i="13"/>
  <c r="K4616" i="13"/>
  <c r="J4616" i="13"/>
  <c r="J4615" i="13"/>
  <c r="K4615" i="13" s="1"/>
  <c r="J4614" i="13"/>
  <c r="K4614" i="13" s="1"/>
  <c r="J4613" i="13"/>
  <c r="K4613" i="13" s="1"/>
  <c r="J4612" i="13"/>
  <c r="K4612" i="13" s="1"/>
  <c r="K4611" i="13"/>
  <c r="J4611" i="13"/>
  <c r="J4610" i="13"/>
  <c r="K4610" i="13" s="1"/>
  <c r="J4609" i="13"/>
  <c r="K4609" i="13" s="1"/>
  <c r="K4608" i="13"/>
  <c r="J4608" i="13"/>
  <c r="K4607" i="13"/>
  <c r="J4607" i="13"/>
  <c r="J4606" i="13"/>
  <c r="K4606" i="13" s="1"/>
  <c r="J4605" i="13"/>
  <c r="K4605" i="13" s="1"/>
  <c r="J4604" i="13"/>
  <c r="K4604" i="13" s="1"/>
  <c r="M4603" i="13"/>
  <c r="L4604" i="13" s="1"/>
  <c r="M4604" i="13" s="1"/>
  <c r="L4605" i="13" s="1"/>
  <c r="M4605" i="13" s="1"/>
  <c r="L4606" i="13" s="1"/>
  <c r="M4606" i="13" s="1"/>
  <c r="L4607" i="13" s="1"/>
  <c r="M4607" i="13" s="1"/>
  <c r="L4608" i="13" s="1"/>
  <c r="M4608" i="13" s="1"/>
  <c r="L4609" i="13" s="1"/>
  <c r="M4609" i="13" s="1"/>
  <c r="L4610" i="13" s="1"/>
  <c r="M4610" i="13" s="1"/>
  <c r="L4611" i="13" s="1"/>
  <c r="M4611" i="13" s="1"/>
  <c r="L4612" i="13" s="1"/>
  <c r="M4612" i="13" s="1"/>
  <c r="L4613" i="13" s="1"/>
  <c r="M4613" i="13" s="1"/>
  <c r="L4614" i="13" s="1"/>
  <c r="M4614" i="13" s="1"/>
  <c r="L4615" i="13" s="1"/>
  <c r="M4615" i="13" s="1"/>
  <c r="L4616" i="13" s="1"/>
  <c r="M4616" i="13" s="1"/>
  <c r="L4617" i="13" s="1"/>
  <c r="M4617" i="13" s="1"/>
  <c r="L4618" i="13" s="1"/>
  <c r="M4618" i="13" s="1"/>
  <c r="L4619" i="13" s="1"/>
  <c r="M4619" i="13" s="1"/>
  <c r="L4620" i="13" s="1"/>
  <c r="M4620" i="13" s="1"/>
  <c r="L4621" i="13" s="1"/>
  <c r="M4621" i="13" s="1"/>
  <c r="L4622" i="13" s="1"/>
  <c r="M4622" i="13" s="1"/>
  <c r="L4623" i="13" s="1"/>
  <c r="M4623" i="13" s="1"/>
  <c r="L4624" i="13" s="1"/>
  <c r="M4624" i="13" s="1"/>
  <c r="L4625" i="13" s="1"/>
  <c r="M4625" i="13" s="1"/>
  <c r="L4626" i="13" s="1"/>
  <c r="M4626" i="13" s="1"/>
  <c r="L4627" i="13" s="1"/>
  <c r="M4627" i="13" s="1"/>
  <c r="L4628" i="13" s="1"/>
  <c r="M4628" i="13" s="1"/>
  <c r="L4629" i="13" s="1"/>
  <c r="M4629" i="13" s="1"/>
  <c r="L4630" i="13" s="1"/>
  <c r="M4630" i="13" s="1"/>
  <c r="L4631" i="13" s="1"/>
  <c r="M4631" i="13" s="1"/>
  <c r="L4632" i="13" s="1"/>
  <c r="M4632" i="13" s="1"/>
  <c r="L4633" i="13" s="1"/>
  <c r="M4633" i="13" s="1"/>
  <c r="L4634" i="13" s="1"/>
  <c r="M4634" i="13" s="1"/>
  <c r="L4635" i="13" s="1"/>
  <c r="M4635" i="13" s="1"/>
  <c r="L4636" i="13" s="1"/>
  <c r="M4636" i="13" s="1"/>
  <c r="L4637" i="13" s="1"/>
  <c r="M4637" i="13" s="1"/>
  <c r="L4638" i="13" s="1"/>
  <c r="M4638" i="13" s="1"/>
  <c r="L4639" i="13" s="1"/>
  <c r="M4639" i="13" s="1"/>
  <c r="L4640" i="13" s="1"/>
  <c r="M4640" i="13" s="1"/>
  <c r="L4641" i="13" s="1"/>
  <c r="M4641" i="13" s="1"/>
  <c r="J4603" i="13"/>
  <c r="K4603" i="13" s="1"/>
  <c r="L4602" i="13"/>
  <c r="M4602" i="13" s="1"/>
  <c r="L4603" i="13" s="1"/>
  <c r="J4602" i="13"/>
  <c r="K4602" i="13" s="1"/>
  <c r="J4601" i="13"/>
  <c r="K4601" i="13" s="1"/>
  <c r="J4600" i="13"/>
  <c r="K4600" i="13" s="1"/>
  <c r="K4599" i="13"/>
  <c r="J4599" i="13"/>
  <c r="J4598" i="13"/>
  <c r="K4598" i="13" s="1"/>
  <c r="K4597" i="13"/>
  <c r="J4597" i="13"/>
  <c r="J4596" i="13"/>
  <c r="K4596" i="13" s="1"/>
  <c r="J4595" i="13"/>
  <c r="K4595" i="13" s="1"/>
  <c r="J4594" i="13"/>
  <c r="K4594" i="13" s="1"/>
  <c r="K4593" i="13"/>
  <c r="J4593" i="13"/>
  <c r="J4592" i="13"/>
  <c r="K4592" i="13" s="1"/>
  <c r="J4591" i="13"/>
  <c r="K4591" i="13" s="1"/>
  <c r="J4590" i="13"/>
  <c r="K4590" i="13" s="1"/>
  <c r="J4589" i="13"/>
  <c r="K4589" i="13" s="1"/>
  <c r="K4588" i="13"/>
  <c r="J4588" i="13"/>
  <c r="J4587" i="13"/>
  <c r="K4587" i="13" s="1"/>
  <c r="J4586" i="13"/>
  <c r="K4586" i="13" s="1"/>
  <c r="K4585" i="13"/>
  <c r="J4585" i="13"/>
  <c r="K4584" i="13"/>
  <c r="J4584" i="13"/>
  <c r="J4583" i="13"/>
  <c r="K4583" i="13" s="1"/>
  <c r="J4582" i="13"/>
  <c r="K4582" i="13" s="1"/>
  <c r="J4581" i="13"/>
  <c r="K4581" i="13" s="1"/>
  <c r="J4580" i="13"/>
  <c r="K4580" i="13" s="1"/>
  <c r="K4579" i="13"/>
  <c r="J4579" i="13"/>
  <c r="J4578" i="13"/>
  <c r="K4578" i="13" s="1"/>
  <c r="J4577" i="13"/>
  <c r="K4577" i="13" s="1"/>
  <c r="K4576" i="13"/>
  <c r="J4576" i="13"/>
  <c r="K4575" i="13"/>
  <c r="J4575" i="13"/>
  <c r="J4574" i="13"/>
  <c r="K4574" i="13" s="1"/>
  <c r="J4573" i="13"/>
  <c r="K4573" i="13" s="1"/>
  <c r="J4572" i="13"/>
  <c r="K4572" i="13" s="1"/>
  <c r="J4571" i="13"/>
  <c r="K4571" i="13" s="1"/>
  <c r="J4570" i="13"/>
  <c r="K4570" i="13" s="1"/>
  <c r="J4569" i="13"/>
  <c r="K4569" i="13" s="1"/>
  <c r="J4568" i="13"/>
  <c r="K4568" i="13" s="1"/>
  <c r="K4567" i="13"/>
  <c r="J4567" i="13"/>
  <c r="J4566" i="13"/>
  <c r="K4566" i="13" s="1"/>
  <c r="K4565" i="13"/>
  <c r="J4565" i="13"/>
  <c r="J4564" i="13"/>
  <c r="K4564" i="13" s="1"/>
  <c r="J4563" i="13"/>
  <c r="K4563" i="13" s="1"/>
  <c r="L4562" i="13"/>
  <c r="M4562" i="13" s="1"/>
  <c r="L4563" i="13" s="1"/>
  <c r="M4563" i="13" s="1"/>
  <c r="L4564" i="13" s="1"/>
  <c r="M4564" i="13" s="1"/>
  <c r="L4565" i="13" s="1"/>
  <c r="M4565" i="13" s="1"/>
  <c r="L4566" i="13" s="1"/>
  <c r="M4566" i="13" s="1"/>
  <c r="L4567" i="13" s="1"/>
  <c r="M4567" i="13" s="1"/>
  <c r="L4568" i="13" s="1"/>
  <c r="J4562" i="13"/>
  <c r="K4562" i="13" s="1"/>
  <c r="K4561" i="13"/>
  <c r="J4561" i="13"/>
  <c r="J4560" i="13"/>
  <c r="K4560" i="13" s="1"/>
  <c r="J4559" i="13"/>
  <c r="K4559" i="13" s="1"/>
  <c r="J4558" i="13"/>
  <c r="K4558" i="13" s="1"/>
  <c r="J4557" i="13"/>
  <c r="K4557" i="13" s="1"/>
  <c r="K4556" i="13"/>
  <c r="J4556" i="13"/>
  <c r="J4555" i="13"/>
  <c r="K4555" i="13" s="1"/>
  <c r="J4554" i="13"/>
  <c r="K4554" i="13" s="1"/>
  <c r="K4553" i="13"/>
  <c r="J4553" i="13"/>
  <c r="K4552" i="13"/>
  <c r="J4552" i="13"/>
  <c r="J4551" i="13"/>
  <c r="K4551" i="13" s="1"/>
  <c r="J4550" i="13"/>
  <c r="K4550" i="13" s="1"/>
  <c r="J4549" i="13"/>
  <c r="K4549" i="13" s="1"/>
  <c r="J4548" i="13"/>
  <c r="K4548" i="13" s="1"/>
  <c r="K4547" i="13"/>
  <c r="J4547" i="13"/>
  <c r="J4546" i="13"/>
  <c r="K4546" i="13" s="1"/>
  <c r="J4545" i="13"/>
  <c r="K4545" i="13" s="1"/>
  <c r="K4544" i="13"/>
  <c r="J4544" i="13"/>
  <c r="K4543" i="13"/>
  <c r="J4543" i="13"/>
  <c r="J4542" i="13"/>
  <c r="K4542" i="13" s="1"/>
  <c r="J4541" i="13"/>
  <c r="K4541" i="13" s="1"/>
  <c r="J4540" i="13"/>
  <c r="K4540" i="13" s="1"/>
  <c r="J4539" i="13"/>
  <c r="K4539" i="13" s="1"/>
  <c r="J4538" i="13"/>
  <c r="K4538" i="13" s="1"/>
  <c r="J4537" i="13"/>
  <c r="K4537" i="13" s="1"/>
  <c r="J4536" i="13"/>
  <c r="K4536" i="13" s="1"/>
  <c r="K4535" i="13"/>
  <c r="J4535" i="13"/>
  <c r="J4534" i="13"/>
  <c r="K4534" i="13" s="1"/>
  <c r="K4533" i="13"/>
  <c r="J4533" i="13"/>
  <c r="J4532" i="13"/>
  <c r="K4532" i="13" s="1"/>
  <c r="J4531" i="13"/>
  <c r="K4531" i="13" s="1"/>
  <c r="J4530" i="13"/>
  <c r="K4530" i="13" s="1"/>
  <c r="K4529" i="13"/>
  <c r="J4529" i="13"/>
  <c r="J4528" i="13"/>
  <c r="K4528" i="13" s="1"/>
  <c r="J4527" i="13"/>
  <c r="K4527" i="13" s="1"/>
  <c r="J4526" i="13"/>
  <c r="K4526" i="13" s="1"/>
  <c r="J4525" i="13"/>
  <c r="K4525" i="13" s="1"/>
  <c r="K4524" i="13"/>
  <c r="J4524" i="13"/>
  <c r="J4523" i="13"/>
  <c r="K4523" i="13" s="1"/>
  <c r="L4522" i="13"/>
  <c r="J4522" i="13"/>
  <c r="K4522" i="13" s="1"/>
  <c r="K4521" i="13"/>
  <c r="J4521" i="13"/>
  <c r="K4520" i="13"/>
  <c r="J4520" i="13"/>
  <c r="J4519" i="13"/>
  <c r="K4519" i="13" s="1"/>
  <c r="J4518" i="13"/>
  <c r="K4518" i="13" s="1"/>
  <c r="J4517" i="13"/>
  <c r="K4517" i="13" s="1"/>
  <c r="J4516" i="13"/>
  <c r="K4516" i="13" s="1"/>
  <c r="K4515" i="13"/>
  <c r="J4515" i="13"/>
  <c r="J4514" i="13"/>
  <c r="K4514" i="13" s="1"/>
  <c r="J4513" i="13"/>
  <c r="K4513" i="13" s="1"/>
  <c r="K4512" i="13"/>
  <c r="J4512" i="13"/>
  <c r="K4511" i="13"/>
  <c r="J4511" i="13"/>
  <c r="J4510" i="13"/>
  <c r="K4510" i="13" s="1"/>
  <c r="J4509" i="13"/>
  <c r="K4509" i="13" s="1"/>
  <c r="J4508" i="13"/>
  <c r="K4508" i="13" s="1"/>
  <c r="J4507" i="13"/>
  <c r="K4507" i="13" s="1"/>
  <c r="J4506" i="13"/>
  <c r="K4506" i="13" s="1"/>
  <c r="J4505" i="13"/>
  <c r="K4505" i="13" s="1"/>
  <c r="J4504" i="13"/>
  <c r="K4504" i="13" s="1"/>
  <c r="K4503" i="13"/>
  <c r="J4503" i="13"/>
  <c r="J4502" i="13"/>
  <c r="K4502" i="13" s="1"/>
  <c r="K4501" i="13"/>
  <c r="J4501" i="13"/>
  <c r="J4500" i="13"/>
  <c r="K4500" i="13" s="1"/>
  <c r="J4499" i="13"/>
  <c r="K4499" i="13" s="1"/>
  <c r="J4498" i="13"/>
  <c r="K4498" i="13" s="1"/>
  <c r="K4497" i="13"/>
  <c r="J4497" i="13"/>
  <c r="J4496" i="13"/>
  <c r="K4496" i="13" s="1"/>
  <c r="J4495" i="13"/>
  <c r="K4495" i="13" s="1"/>
  <c r="J4494" i="13"/>
  <c r="K4494" i="13" s="1"/>
  <c r="J4493" i="13"/>
  <c r="K4493" i="13" s="1"/>
  <c r="K4492" i="13"/>
  <c r="J4492" i="13"/>
  <c r="J4491" i="13"/>
  <c r="K4491" i="13" s="1"/>
  <c r="J4490" i="13"/>
  <c r="K4490" i="13" s="1"/>
  <c r="K4489" i="13"/>
  <c r="J4489" i="13"/>
  <c r="K4488" i="13"/>
  <c r="J4488" i="13"/>
  <c r="J4487" i="13"/>
  <c r="K4487" i="13" s="1"/>
  <c r="J4486" i="13"/>
  <c r="K4486" i="13" s="1"/>
  <c r="J4485" i="13"/>
  <c r="K4485" i="13" s="1"/>
  <c r="J4484" i="13"/>
  <c r="K4484" i="13" s="1"/>
  <c r="K4483" i="13"/>
  <c r="J4483" i="13"/>
  <c r="L4482" i="13"/>
  <c r="J4482" i="13"/>
  <c r="K4482" i="13" s="1"/>
  <c r="J4481" i="13"/>
  <c r="K4481" i="13" s="1"/>
  <c r="K4480" i="13"/>
  <c r="J4480" i="13"/>
  <c r="K4479" i="13"/>
  <c r="J4479" i="13"/>
  <c r="J4478" i="13"/>
  <c r="K4478" i="13" s="1"/>
  <c r="J4477" i="13"/>
  <c r="K4477" i="13" s="1"/>
  <c r="J4476" i="13"/>
  <c r="K4476" i="13" s="1"/>
  <c r="J4475" i="13"/>
  <c r="K4475" i="13" s="1"/>
  <c r="J4474" i="13"/>
  <c r="K4474" i="13" s="1"/>
  <c r="J4473" i="13"/>
  <c r="K4473" i="13" s="1"/>
  <c r="J4472" i="13"/>
  <c r="K4472" i="13" s="1"/>
  <c r="K4471" i="13"/>
  <c r="J4471" i="13"/>
  <c r="J4470" i="13"/>
  <c r="K4470" i="13" s="1"/>
  <c r="K4469" i="13"/>
  <c r="J4469" i="13"/>
  <c r="J4468" i="13"/>
  <c r="K4468" i="13" s="1"/>
  <c r="J4467" i="13"/>
  <c r="K4467" i="13" s="1"/>
  <c r="J4466" i="13"/>
  <c r="K4466" i="13" s="1"/>
  <c r="K4465" i="13"/>
  <c r="J4465" i="13"/>
  <c r="J4464" i="13"/>
  <c r="K4464" i="13" s="1"/>
  <c r="J4463" i="13"/>
  <c r="K4463" i="13" s="1"/>
  <c r="J4462" i="13"/>
  <c r="K4462" i="13" s="1"/>
  <c r="J4461" i="13"/>
  <c r="K4461" i="13" s="1"/>
  <c r="K4460" i="13"/>
  <c r="J4460" i="13"/>
  <c r="J4459" i="13"/>
  <c r="K4459" i="13" s="1"/>
  <c r="J4458" i="13"/>
  <c r="K4458" i="13" s="1"/>
  <c r="K4457" i="13"/>
  <c r="J4457" i="13"/>
  <c r="K4456" i="13"/>
  <c r="J4456" i="13"/>
  <c r="J4455" i="13"/>
  <c r="K4455" i="13" s="1"/>
  <c r="J4454" i="13"/>
  <c r="K4454" i="13" s="1"/>
  <c r="J4453" i="13"/>
  <c r="K4453" i="13" s="1"/>
  <c r="J4452" i="13"/>
  <c r="K4452" i="13" s="1"/>
  <c r="K4451" i="13"/>
  <c r="J4451" i="13"/>
  <c r="J4450" i="13"/>
  <c r="K4450" i="13" s="1"/>
  <c r="J4449" i="13"/>
  <c r="K4449" i="13" s="1"/>
  <c r="K4448" i="13"/>
  <c r="J4448" i="13"/>
  <c r="K4447" i="13"/>
  <c r="J4447" i="13"/>
  <c r="J4446" i="13"/>
  <c r="K4446" i="13" s="1"/>
  <c r="J4445" i="13"/>
  <c r="K4445" i="13" s="1"/>
  <c r="J4444" i="13"/>
  <c r="K4444" i="13" s="1"/>
  <c r="M4443" i="13"/>
  <c r="L4444" i="13" s="1"/>
  <c r="L4443" i="13"/>
  <c r="J4443" i="13"/>
  <c r="K4443" i="13" s="1"/>
  <c r="L4442" i="13"/>
  <c r="M4442" i="13" s="1"/>
  <c r="J4442" i="13"/>
  <c r="K4442" i="13" s="1"/>
  <c r="J4441" i="13"/>
  <c r="K4441" i="13" s="1"/>
  <c r="J4440" i="13"/>
  <c r="K4440" i="13" s="1"/>
  <c r="K4439" i="13"/>
  <c r="J4439" i="13"/>
  <c r="J4438" i="13"/>
  <c r="K4438" i="13" s="1"/>
  <c r="K4437" i="13"/>
  <c r="J4437" i="13"/>
  <c r="J4436" i="13"/>
  <c r="K4436" i="13" s="1"/>
  <c r="J4435" i="13"/>
  <c r="K4435" i="13" s="1"/>
  <c r="J4434" i="13"/>
  <c r="K4434" i="13" s="1"/>
  <c r="K4433" i="13"/>
  <c r="J4433" i="13"/>
  <c r="J4432" i="13"/>
  <c r="K4432" i="13" s="1"/>
  <c r="J4431" i="13"/>
  <c r="K4431" i="13" s="1"/>
  <c r="J4430" i="13"/>
  <c r="K4430" i="13" s="1"/>
  <c r="J4429" i="13"/>
  <c r="K4429" i="13" s="1"/>
  <c r="K4428" i="13"/>
  <c r="J4428" i="13"/>
  <c r="K4427" i="13"/>
  <c r="J4427" i="13"/>
  <c r="J4426" i="13"/>
  <c r="K4426" i="13" s="1"/>
  <c r="J4425" i="13"/>
  <c r="K4425" i="13" s="1"/>
  <c r="K4424" i="13"/>
  <c r="J4424" i="13"/>
  <c r="K4423" i="13"/>
  <c r="J4423" i="13"/>
  <c r="J4422" i="13"/>
  <c r="K4422" i="13" s="1"/>
  <c r="J4421" i="13"/>
  <c r="K4421" i="13" s="1"/>
  <c r="K4420" i="13"/>
  <c r="J4420" i="13"/>
  <c r="K4419" i="13"/>
  <c r="J4419" i="13"/>
  <c r="J4418" i="13"/>
  <c r="K4418" i="13" s="1"/>
  <c r="J4417" i="13"/>
  <c r="K4417" i="13" s="1"/>
  <c r="K4416" i="13"/>
  <c r="J4416" i="13"/>
  <c r="K4415" i="13"/>
  <c r="J4415" i="13"/>
  <c r="J4414" i="13"/>
  <c r="K4414" i="13" s="1"/>
  <c r="J4413" i="13"/>
  <c r="K4413" i="13" s="1"/>
  <c r="K4412" i="13"/>
  <c r="J4412" i="13"/>
  <c r="K4411" i="13"/>
  <c r="J4411" i="13"/>
  <c r="J4410" i="13"/>
  <c r="K4410" i="13" s="1"/>
  <c r="J4409" i="13"/>
  <c r="K4409" i="13" s="1"/>
  <c r="K4408" i="13"/>
  <c r="J4408" i="13"/>
  <c r="K4407" i="13"/>
  <c r="J4407" i="13"/>
  <c r="J4406" i="13"/>
  <c r="K4406" i="13" s="1"/>
  <c r="J4405" i="13"/>
  <c r="K4405" i="13" s="1"/>
  <c r="K4404" i="13"/>
  <c r="J4404" i="13"/>
  <c r="K4403" i="13"/>
  <c r="J4403" i="13"/>
  <c r="L4402" i="13"/>
  <c r="J4402" i="13"/>
  <c r="K4402" i="13" s="1"/>
  <c r="M4402" i="13" s="1"/>
  <c r="L4403" i="13" s="1"/>
  <c r="M4403" i="13" s="1"/>
  <c r="L4404" i="13" s="1"/>
  <c r="M4404" i="13" s="1"/>
  <c r="L4405" i="13" s="1"/>
  <c r="M4405" i="13" s="1"/>
  <c r="L4406" i="13" s="1"/>
  <c r="M4406" i="13" s="1"/>
  <c r="L4407" i="13" s="1"/>
  <c r="M4407" i="13" s="1"/>
  <c r="L4408" i="13" s="1"/>
  <c r="M4408" i="13" s="1"/>
  <c r="L4409" i="13" s="1"/>
  <c r="M4409" i="13" s="1"/>
  <c r="L4410" i="13" s="1"/>
  <c r="M4410" i="13" s="1"/>
  <c r="L4411" i="13" s="1"/>
  <c r="M4411" i="13" s="1"/>
  <c r="L4412" i="13" s="1"/>
  <c r="M4412" i="13" s="1"/>
  <c r="L4413" i="13" s="1"/>
  <c r="M4413" i="13" s="1"/>
  <c r="L4414" i="13" s="1"/>
  <c r="J4401" i="13"/>
  <c r="K4401" i="13" s="1"/>
  <c r="K4400" i="13"/>
  <c r="J4400" i="13"/>
  <c r="K4399" i="13"/>
  <c r="J4399" i="13"/>
  <c r="J4398" i="13"/>
  <c r="K4398" i="13" s="1"/>
  <c r="J4397" i="13"/>
  <c r="K4397" i="13" s="1"/>
  <c r="K4396" i="13"/>
  <c r="J4396" i="13"/>
  <c r="K4395" i="13"/>
  <c r="J4395" i="13"/>
  <c r="J4394" i="13"/>
  <c r="K4394" i="13" s="1"/>
  <c r="J4393" i="13"/>
  <c r="K4393" i="13" s="1"/>
  <c r="K4392" i="13"/>
  <c r="J4392" i="13"/>
  <c r="K4391" i="13"/>
  <c r="J4391" i="13"/>
  <c r="J4390" i="13"/>
  <c r="K4390" i="13" s="1"/>
  <c r="J4389" i="13"/>
  <c r="K4389" i="13" s="1"/>
  <c r="K4388" i="13"/>
  <c r="J4388" i="13"/>
  <c r="K4387" i="13"/>
  <c r="J4387" i="13"/>
  <c r="J4386" i="13"/>
  <c r="K4386" i="13" s="1"/>
  <c r="J4385" i="13"/>
  <c r="K4385" i="13" s="1"/>
  <c r="K4384" i="13"/>
  <c r="J4384" i="13"/>
  <c r="K4383" i="13"/>
  <c r="J4383" i="13"/>
  <c r="J4382" i="13"/>
  <c r="K4382" i="13" s="1"/>
  <c r="J4381" i="13"/>
  <c r="K4381" i="13" s="1"/>
  <c r="K4380" i="13"/>
  <c r="J4380" i="13"/>
  <c r="K4379" i="13"/>
  <c r="J4379" i="13"/>
  <c r="J4378" i="13"/>
  <c r="K4378" i="13" s="1"/>
  <c r="J4377" i="13"/>
  <c r="K4377" i="13" s="1"/>
  <c r="K4376" i="13"/>
  <c r="J4376" i="13"/>
  <c r="K4375" i="13"/>
  <c r="J4375" i="13"/>
  <c r="J4374" i="13"/>
  <c r="K4374" i="13" s="1"/>
  <c r="J4373" i="13"/>
  <c r="K4373" i="13" s="1"/>
  <c r="K4372" i="13"/>
  <c r="J4372" i="13"/>
  <c r="K4371" i="13"/>
  <c r="J4371" i="13"/>
  <c r="J4370" i="13"/>
  <c r="K4370" i="13" s="1"/>
  <c r="J4369" i="13"/>
  <c r="K4369" i="13" s="1"/>
  <c r="K4368" i="13"/>
  <c r="J4368" i="13"/>
  <c r="K4367" i="13"/>
  <c r="J4367" i="13"/>
  <c r="J4366" i="13"/>
  <c r="K4366" i="13" s="1"/>
  <c r="J4365" i="13"/>
  <c r="K4365" i="13" s="1"/>
  <c r="K4364" i="13"/>
  <c r="J4364" i="13"/>
  <c r="K4363" i="13"/>
  <c r="J4363" i="13"/>
  <c r="L4362" i="13"/>
  <c r="J4362" i="13"/>
  <c r="K4362" i="13" s="1"/>
  <c r="M4362" i="13" s="1"/>
  <c r="L4363" i="13" s="1"/>
  <c r="M4363" i="13" s="1"/>
  <c r="L4364" i="13" s="1"/>
  <c r="M4364" i="13" s="1"/>
  <c r="L4365" i="13" s="1"/>
  <c r="M4365" i="13" s="1"/>
  <c r="L4366" i="13" s="1"/>
  <c r="M4366" i="13" s="1"/>
  <c r="L4367" i="13" s="1"/>
  <c r="M4367" i="13" s="1"/>
  <c r="L4368" i="13" s="1"/>
  <c r="M4368" i="13" s="1"/>
  <c r="L4369" i="13" s="1"/>
  <c r="M4369" i="13" s="1"/>
  <c r="L4370" i="13" s="1"/>
  <c r="M4370" i="13" s="1"/>
  <c r="L4371" i="13" s="1"/>
  <c r="M4371" i="13" s="1"/>
  <c r="L4372" i="13" s="1"/>
  <c r="M4372" i="13" s="1"/>
  <c r="L4373" i="13" s="1"/>
  <c r="M4373" i="13" s="1"/>
  <c r="L4374" i="13" s="1"/>
  <c r="M4374" i="13" s="1"/>
  <c r="L4375" i="13" s="1"/>
  <c r="M4375" i="13" s="1"/>
  <c r="L4376" i="13" s="1"/>
  <c r="M4376" i="13" s="1"/>
  <c r="L4377" i="13" s="1"/>
  <c r="M4377" i="13" s="1"/>
  <c r="L4378" i="13" s="1"/>
  <c r="M4378" i="13" s="1"/>
  <c r="L4379" i="13" s="1"/>
  <c r="M4379" i="13" s="1"/>
  <c r="L4380" i="13" s="1"/>
  <c r="M4380" i="13" s="1"/>
  <c r="L4381" i="13" s="1"/>
  <c r="J4361" i="13"/>
  <c r="K4361" i="13" s="1"/>
  <c r="K4360" i="13"/>
  <c r="J4360" i="13"/>
  <c r="K4359" i="13"/>
  <c r="J4359" i="13"/>
  <c r="J4358" i="13"/>
  <c r="K4358" i="13" s="1"/>
  <c r="J4357" i="13"/>
  <c r="K4357" i="13" s="1"/>
  <c r="K4356" i="13"/>
  <c r="J4356" i="13"/>
  <c r="K4355" i="13"/>
  <c r="J4355" i="13"/>
  <c r="J4354" i="13"/>
  <c r="K4354" i="13" s="1"/>
  <c r="J4353" i="13"/>
  <c r="K4353" i="13" s="1"/>
  <c r="K4352" i="13"/>
  <c r="J4352" i="13"/>
  <c r="K4351" i="13"/>
  <c r="J4351" i="13"/>
  <c r="J4350" i="13"/>
  <c r="K4350" i="13" s="1"/>
  <c r="J4349" i="13"/>
  <c r="K4349" i="13" s="1"/>
  <c r="K4348" i="13"/>
  <c r="J4348" i="13"/>
  <c r="K4347" i="13"/>
  <c r="J4347" i="13"/>
  <c r="J4346" i="13"/>
  <c r="K4346" i="13" s="1"/>
  <c r="J4345" i="13"/>
  <c r="K4345" i="13" s="1"/>
  <c r="K4344" i="13"/>
  <c r="J4344" i="13"/>
  <c r="K4343" i="13"/>
  <c r="J4343" i="13"/>
  <c r="J4342" i="13"/>
  <c r="K4342" i="13" s="1"/>
  <c r="J4341" i="13"/>
  <c r="K4341" i="13" s="1"/>
  <c r="K4340" i="13"/>
  <c r="J4340" i="13"/>
  <c r="K4339" i="13"/>
  <c r="J4339" i="13"/>
  <c r="J4338" i="13"/>
  <c r="K4338" i="13" s="1"/>
  <c r="J4337" i="13"/>
  <c r="K4337" i="13" s="1"/>
  <c r="K4336" i="13"/>
  <c r="J4336" i="13"/>
  <c r="K4335" i="13"/>
  <c r="J4335" i="13"/>
  <c r="J4334" i="13"/>
  <c r="K4334" i="13" s="1"/>
  <c r="J4333" i="13"/>
  <c r="K4333" i="13" s="1"/>
  <c r="K4332" i="13"/>
  <c r="J4332" i="13"/>
  <c r="K4331" i="13"/>
  <c r="J4331" i="13"/>
  <c r="J4330" i="13"/>
  <c r="K4330" i="13" s="1"/>
  <c r="J4329" i="13"/>
  <c r="K4329" i="13" s="1"/>
  <c r="K4328" i="13"/>
  <c r="J4328" i="13"/>
  <c r="K4327" i="13"/>
  <c r="J4327" i="13"/>
  <c r="J4326" i="13"/>
  <c r="K4326" i="13" s="1"/>
  <c r="J4325" i="13"/>
  <c r="K4325" i="13" s="1"/>
  <c r="K4324" i="13"/>
  <c r="J4324" i="13"/>
  <c r="K4323" i="13"/>
  <c r="J4323" i="13"/>
  <c r="L4322" i="13"/>
  <c r="J4322" i="13"/>
  <c r="K4322" i="13" s="1"/>
  <c r="M4322" i="13" s="1"/>
  <c r="L4323" i="13" s="1"/>
  <c r="M4323" i="13" s="1"/>
  <c r="L4324" i="13" s="1"/>
  <c r="M4324" i="13" s="1"/>
  <c r="L4325" i="13" s="1"/>
  <c r="M4325" i="13" s="1"/>
  <c r="L4326" i="13" s="1"/>
  <c r="M4326" i="13" s="1"/>
  <c r="L4327" i="13" s="1"/>
  <c r="M4327" i="13" s="1"/>
  <c r="L4328" i="13" s="1"/>
  <c r="M4328" i="13" s="1"/>
  <c r="L4329" i="13" s="1"/>
  <c r="M4329" i="13" s="1"/>
  <c r="L4330" i="13" s="1"/>
  <c r="M4330" i="13" s="1"/>
  <c r="L4331" i="13" s="1"/>
  <c r="M4331" i="13" s="1"/>
  <c r="L4332" i="13" s="1"/>
  <c r="M4332" i="13" s="1"/>
  <c r="L4333" i="13" s="1"/>
  <c r="M4333" i="13" s="1"/>
  <c r="L4334" i="13" s="1"/>
  <c r="M4334" i="13" s="1"/>
  <c r="L4335" i="13" s="1"/>
  <c r="M4335" i="13" s="1"/>
  <c r="L4336" i="13" s="1"/>
  <c r="M4336" i="13" s="1"/>
  <c r="L4337" i="13" s="1"/>
  <c r="M4337" i="13" s="1"/>
  <c r="L4338" i="13" s="1"/>
  <c r="M4338" i="13" s="1"/>
  <c r="L4339" i="13" s="1"/>
  <c r="M4339" i="13" s="1"/>
  <c r="L4340" i="13" s="1"/>
  <c r="M4340" i="13" s="1"/>
  <c r="L4341" i="13" s="1"/>
  <c r="M4341" i="13" s="1"/>
  <c r="L4342" i="13" s="1"/>
  <c r="M4342" i="13" s="1"/>
  <c r="L4343" i="13" s="1"/>
  <c r="M4343" i="13" s="1"/>
  <c r="L4344" i="13" s="1"/>
  <c r="M4344" i="13" s="1"/>
  <c r="L4345" i="13" s="1"/>
  <c r="M4345" i="13" s="1"/>
  <c r="L4346" i="13" s="1"/>
  <c r="M4346" i="13" s="1"/>
  <c r="L4347" i="13" s="1"/>
  <c r="M4347" i="13" s="1"/>
  <c r="L4348" i="13" s="1"/>
  <c r="M4348" i="13" s="1"/>
  <c r="L4349" i="13" s="1"/>
  <c r="M4349" i="13" s="1"/>
  <c r="L4350" i="13" s="1"/>
  <c r="J4321" i="13"/>
  <c r="K4321" i="13" s="1"/>
  <c r="K4320" i="13"/>
  <c r="J4320" i="13"/>
  <c r="K4319" i="13"/>
  <c r="J4319" i="13"/>
  <c r="J4318" i="13"/>
  <c r="K4318" i="13" s="1"/>
  <c r="J4317" i="13"/>
  <c r="K4317" i="13" s="1"/>
  <c r="K4316" i="13"/>
  <c r="J4316" i="13"/>
  <c r="K4315" i="13"/>
  <c r="J4315" i="13"/>
  <c r="J4314" i="13"/>
  <c r="K4314" i="13" s="1"/>
  <c r="J4313" i="13"/>
  <c r="K4313" i="13" s="1"/>
  <c r="K4312" i="13"/>
  <c r="J4312" i="13"/>
  <c r="K4311" i="13"/>
  <c r="J4311" i="13"/>
  <c r="J4310" i="13"/>
  <c r="K4310" i="13" s="1"/>
  <c r="J4309" i="13"/>
  <c r="K4309" i="13" s="1"/>
  <c r="K4308" i="13"/>
  <c r="J4308" i="13"/>
  <c r="K4307" i="13"/>
  <c r="J4307" i="13"/>
  <c r="J4306" i="13"/>
  <c r="K4306" i="13" s="1"/>
  <c r="J4305" i="13"/>
  <c r="K4305" i="13" s="1"/>
  <c r="K4304" i="13"/>
  <c r="J4304" i="13"/>
  <c r="K4303" i="13"/>
  <c r="J4303" i="13"/>
  <c r="J4302" i="13"/>
  <c r="K4302" i="13" s="1"/>
  <c r="J4301" i="13"/>
  <c r="K4301" i="13" s="1"/>
  <c r="K4300" i="13"/>
  <c r="J4300" i="13"/>
  <c r="K4299" i="13"/>
  <c r="J4299" i="13"/>
  <c r="J4298" i="13"/>
  <c r="K4298" i="13" s="1"/>
  <c r="J4297" i="13"/>
  <c r="K4297" i="13" s="1"/>
  <c r="K4296" i="13"/>
  <c r="J4296" i="13"/>
  <c r="K4295" i="13"/>
  <c r="J4295" i="13"/>
  <c r="J4294" i="13"/>
  <c r="K4294" i="13" s="1"/>
  <c r="J4293" i="13"/>
  <c r="K4293" i="13" s="1"/>
  <c r="K4292" i="13"/>
  <c r="J4292" i="13"/>
  <c r="K4291" i="13"/>
  <c r="J4291" i="13"/>
  <c r="J4290" i="13"/>
  <c r="K4290" i="13" s="1"/>
  <c r="J4289" i="13"/>
  <c r="K4289" i="13" s="1"/>
  <c r="K4288" i="13"/>
  <c r="J4288" i="13"/>
  <c r="K4287" i="13"/>
  <c r="J4287" i="13"/>
  <c r="J4286" i="13"/>
  <c r="K4286" i="13" s="1"/>
  <c r="J4285" i="13"/>
  <c r="K4285" i="13" s="1"/>
  <c r="L4284" i="13"/>
  <c r="M4284" i="13" s="1"/>
  <c r="L4285" i="13" s="1"/>
  <c r="M4285" i="13" s="1"/>
  <c r="L4286" i="13" s="1"/>
  <c r="M4286" i="13" s="1"/>
  <c r="L4287" i="13" s="1"/>
  <c r="M4287" i="13" s="1"/>
  <c r="L4288" i="13" s="1"/>
  <c r="M4288" i="13" s="1"/>
  <c r="L4289" i="13" s="1"/>
  <c r="M4289" i="13" s="1"/>
  <c r="L4290" i="13" s="1"/>
  <c r="M4290" i="13" s="1"/>
  <c r="L4291" i="13" s="1"/>
  <c r="M4291" i="13" s="1"/>
  <c r="L4292" i="13" s="1"/>
  <c r="M4292" i="13" s="1"/>
  <c r="L4293" i="13" s="1"/>
  <c r="M4293" i="13" s="1"/>
  <c r="L4294" i="13" s="1"/>
  <c r="M4294" i="13" s="1"/>
  <c r="L4295" i="13" s="1"/>
  <c r="M4295" i="13" s="1"/>
  <c r="L4296" i="13" s="1"/>
  <c r="M4296" i="13" s="1"/>
  <c r="L4297" i="13" s="1"/>
  <c r="M4297" i="13" s="1"/>
  <c r="L4298" i="13" s="1"/>
  <c r="M4298" i="13" s="1"/>
  <c r="L4299" i="13" s="1"/>
  <c r="M4299" i="13" s="1"/>
  <c r="L4300" i="13" s="1"/>
  <c r="M4300" i="13" s="1"/>
  <c r="L4301" i="13" s="1"/>
  <c r="M4301" i="13" s="1"/>
  <c r="L4302" i="13" s="1"/>
  <c r="M4302" i="13" s="1"/>
  <c r="L4303" i="13" s="1"/>
  <c r="M4303" i="13" s="1"/>
  <c r="L4304" i="13" s="1"/>
  <c r="M4304" i="13" s="1"/>
  <c r="L4305" i="13" s="1"/>
  <c r="M4305" i="13" s="1"/>
  <c r="L4306" i="13" s="1"/>
  <c r="M4306" i="13" s="1"/>
  <c r="L4307" i="13" s="1"/>
  <c r="M4307" i="13" s="1"/>
  <c r="L4308" i="13" s="1"/>
  <c r="M4308" i="13" s="1"/>
  <c r="L4309" i="13" s="1"/>
  <c r="M4309" i="13" s="1"/>
  <c r="L4310" i="13" s="1"/>
  <c r="M4310" i="13" s="1"/>
  <c r="L4311" i="13" s="1"/>
  <c r="M4311" i="13" s="1"/>
  <c r="L4312" i="13" s="1"/>
  <c r="K4284" i="13"/>
  <c r="J4284" i="13"/>
  <c r="K4283" i="13"/>
  <c r="J4283" i="13"/>
  <c r="L4282" i="13"/>
  <c r="J4282" i="13"/>
  <c r="K4282" i="13" s="1"/>
  <c r="M4282" i="13" s="1"/>
  <c r="L4283" i="13" s="1"/>
  <c r="M4283" i="13" s="1"/>
  <c r="J4281" i="13"/>
  <c r="K4281" i="13" s="1"/>
  <c r="K4280" i="13"/>
  <c r="J4280" i="13"/>
  <c r="K4279" i="13"/>
  <c r="J4279" i="13"/>
  <c r="J4278" i="13"/>
  <c r="K4278" i="13" s="1"/>
  <c r="J4277" i="13"/>
  <c r="K4277" i="13" s="1"/>
  <c r="K4276" i="13"/>
  <c r="J4276" i="13"/>
  <c r="K4275" i="13"/>
  <c r="J4275" i="13"/>
  <c r="J4274" i="13"/>
  <c r="K4274" i="13" s="1"/>
  <c r="J4273" i="13"/>
  <c r="K4273" i="13" s="1"/>
  <c r="K4272" i="13"/>
  <c r="J4272" i="13"/>
  <c r="K4271" i="13"/>
  <c r="J4271" i="13"/>
  <c r="J4270" i="13"/>
  <c r="K4270" i="13" s="1"/>
  <c r="J4269" i="13"/>
  <c r="K4269" i="13" s="1"/>
  <c r="K4268" i="13"/>
  <c r="J4268" i="13"/>
  <c r="K4267" i="13"/>
  <c r="J4267" i="13"/>
  <c r="J4266" i="13"/>
  <c r="K4266" i="13" s="1"/>
  <c r="J4265" i="13"/>
  <c r="K4265" i="13" s="1"/>
  <c r="K4264" i="13"/>
  <c r="J4264" i="13"/>
  <c r="K4263" i="13"/>
  <c r="J4263" i="13"/>
  <c r="J4262" i="13"/>
  <c r="K4262" i="13" s="1"/>
  <c r="J4261" i="13"/>
  <c r="K4261" i="13" s="1"/>
  <c r="K4260" i="13"/>
  <c r="J4260" i="13"/>
  <c r="K4259" i="13"/>
  <c r="J4259" i="13"/>
  <c r="J4258" i="13"/>
  <c r="K4258" i="13" s="1"/>
  <c r="J4257" i="13"/>
  <c r="K4257" i="13" s="1"/>
  <c r="K4256" i="13"/>
  <c r="J4256" i="13"/>
  <c r="K4255" i="13"/>
  <c r="J4255" i="13"/>
  <c r="J4254" i="13"/>
  <c r="K4254" i="13" s="1"/>
  <c r="J4253" i="13"/>
  <c r="K4253" i="13" s="1"/>
  <c r="K4252" i="13"/>
  <c r="J4252" i="13"/>
  <c r="K4251" i="13"/>
  <c r="J4251" i="13"/>
  <c r="J4250" i="13"/>
  <c r="K4250" i="13" s="1"/>
  <c r="J4249" i="13"/>
  <c r="K4249" i="13" s="1"/>
  <c r="K4248" i="13"/>
  <c r="J4248" i="13"/>
  <c r="K4247" i="13"/>
  <c r="J4247" i="13"/>
  <c r="J4246" i="13"/>
  <c r="K4246" i="13" s="1"/>
  <c r="J4245" i="13"/>
  <c r="K4245" i="13" s="1"/>
  <c r="L4244" i="13"/>
  <c r="M4244" i="13" s="1"/>
  <c r="L4245" i="13" s="1"/>
  <c r="M4245" i="13" s="1"/>
  <c r="L4246" i="13" s="1"/>
  <c r="M4246" i="13" s="1"/>
  <c r="L4247" i="13" s="1"/>
  <c r="M4247" i="13" s="1"/>
  <c r="L4248" i="13" s="1"/>
  <c r="M4248" i="13" s="1"/>
  <c r="L4249" i="13" s="1"/>
  <c r="M4249" i="13" s="1"/>
  <c r="L4250" i="13" s="1"/>
  <c r="M4250" i="13" s="1"/>
  <c r="L4251" i="13" s="1"/>
  <c r="M4251" i="13" s="1"/>
  <c r="L4252" i="13" s="1"/>
  <c r="M4252" i="13" s="1"/>
  <c r="L4253" i="13" s="1"/>
  <c r="M4253" i="13" s="1"/>
  <c r="L4254" i="13" s="1"/>
  <c r="M4254" i="13" s="1"/>
  <c r="L4255" i="13" s="1"/>
  <c r="M4255" i="13" s="1"/>
  <c r="L4256" i="13" s="1"/>
  <c r="M4256" i="13" s="1"/>
  <c r="L4257" i="13" s="1"/>
  <c r="M4257" i="13" s="1"/>
  <c r="L4258" i="13" s="1"/>
  <c r="M4258" i="13" s="1"/>
  <c r="L4259" i="13" s="1"/>
  <c r="M4259" i="13" s="1"/>
  <c r="L4260" i="13" s="1"/>
  <c r="M4260" i="13" s="1"/>
  <c r="L4261" i="13" s="1"/>
  <c r="M4261" i="13" s="1"/>
  <c r="L4262" i="13" s="1"/>
  <c r="M4262" i="13" s="1"/>
  <c r="L4263" i="13" s="1"/>
  <c r="M4263" i="13" s="1"/>
  <c r="L4264" i="13" s="1"/>
  <c r="M4264" i="13" s="1"/>
  <c r="L4265" i="13" s="1"/>
  <c r="M4265" i="13" s="1"/>
  <c r="L4266" i="13" s="1"/>
  <c r="M4266" i="13" s="1"/>
  <c r="L4267" i="13" s="1"/>
  <c r="M4267" i="13" s="1"/>
  <c r="L4268" i="13" s="1"/>
  <c r="M4268" i="13" s="1"/>
  <c r="L4269" i="13" s="1"/>
  <c r="M4269" i="13" s="1"/>
  <c r="L4270" i="13" s="1"/>
  <c r="M4270" i="13" s="1"/>
  <c r="L4271" i="13" s="1"/>
  <c r="M4271" i="13" s="1"/>
  <c r="L4272" i="13" s="1"/>
  <c r="M4272" i="13" s="1"/>
  <c r="L4273" i="13" s="1"/>
  <c r="M4273" i="13" s="1"/>
  <c r="L4274" i="13" s="1"/>
  <c r="M4274" i="13" s="1"/>
  <c r="L4275" i="13" s="1"/>
  <c r="M4275" i="13" s="1"/>
  <c r="L4276" i="13" s="1"/>
  <c r="M4276" i="13" s="1"/>
  <c r="L4277" i="13" s="1"/>
  <c r="K4244" i="13"/>
  <c r="J4244" i="13"/>
  <c r="M4243" i="13"/>
  <c r="K4243" i="13"/>
  <c r="J4243" i="13"/>
  <c r="L4242" i="13"/>
  <c r="J4242" i="13"/>
  <c r="K4242" i="13" s="1"/>
  <c r="M4242" i="13" s="1"/>
  <c r="L4243" i="13" s="1"/>
  <c r="J4241" i="13"/>
  <c r="K4241" i="13" s="1"/>
  <c r="K4240" i="13"/>
  <c r="J4240" i="13"/>
  <c r="K4239" i="13"/>
  <c r="J4239" i="13"/>
  <c r="J4238" i="13"/>
  <c r="K4238" i="13" s="1"/>
  <c r="J4237" i="13"/>
  <c r="K4237" i="13" s="1"/>
  <c r="K4236" i="13"/>
  <c r="J4236" i="13"/>
  <c r="K4235" i="13"/>
  <c r="J4235" i="13"/>
  <c r="J4234" i="13"/>
  <c r="K4234" i="13" s="1"/>
  <c r="J4233" i="13"/>
  <c r="K4233" i="13" s="1"/>
  <c r="K4232" i="13"/>
  <c r="J4232" i="13"/>
  <c r="K4231" i="13"/>
  <c r="J4231" i="13"/>
  <c r="J4230" i="13"/>
  <c r="K4230" i="13" s="1"/>
  <c r="J4229" i="13"/>
  <c r="K4229" i="13" s="1"/>
  <c r="K4228" i="13"/>
  <c r="J4228" i="13"/>
  <c r="K4227" i="13"/>
  <c r="J4227" i="13"/>
  <c r="J4226" i="13"/>
  <c r="K4226" i="13" s="1"/>
  <c r="J4225" i="13"/>
  <c r="K4225" i="13" s="1"/>
  <c r="K4224" i="13"/>
  <c r="J4224" i="13"/>
  <c r="K4223" i="13"/>
  <c r="J4223" i="13"/>
  <c r="K4222" i="13"/>
  <c r="J4222" i="13"/>
  <c r="J4221" i="13"/>
  <c r="K4221" i="13" s="1"/>
  <c r="K4220" i="13"/>
  <c r="J4220" i="13"/>
  <c r="K4219" i="13"/>
  <c r="J4219" i="13"/>
  <c r="J4218" i="13"/>
  <c r="K4218" i="13" s="1"/>
  <c r="J4217" i="13"/>
  <c r="K4217" i="13" s="1"/>
  <c r="K4216" i="13"/>
  <c r="J4216" i="13"/>
  <c r="K4215" i="13"/>
  <c r="J4215" i="13"/>
  <c r="J4214" i="13"/>
  <c r="K4214" i="13" s="1"/>
  <c r="J4213" i="13"/>
  <c r="K4213" i="13" s="1"/>
  <c r="K4212" i="13"/>
  <c r="J4212" i="13"/>
  <c r="K4211" i="13"/>
  <c r="J4211" i="13"/>
  <c r="K4210" i="13"/>
  <c r="J4210" i="13"/>
  <c r="J4209" i="13"/>
  <c r="K4209" i="13" s="1"/>
  <c r="K4208" i="13"/>
  <c r="J4208" i="13"/>
  <c r="K4207" i="13"/>
  <c r="J4207" i="13"/>
  <c r="K4206" i="13"/>
  <c r="J4206" i="13"/>
  <c r="J4205" i="13"/>
  <c r="K4205" i="13" s="1"/>
  <c r="L4204" i="13"/>
  <c r="M4204" i="13" s="1"/>
  <c r="L4205" i="13" s="1"/>
  <c r="M4205" i="13" s="1"/>
  <c r="L4206" i="13" s="1"/>
  <c r="M4206" i="13" s="1"/>
  <c r="L4207" i="13" s="1"/>
  <c r="M4207" i="13" s="1"/>
  <c r="L4208" i="13" s="1"/>
  <c r="M4208" i="13" s="1"/>
  <c r="L4209" i="13" s="1"/>
  <c r="M4209" i="13" s="1"/>
  <c r="L4210" i="13" s="1"/>
  <c r="K4204" i="13"/>
  <c r="J4204" i="13"/>
  <c r="M4203" i="13"/>
  <c r="K4203" i="13"/>
  <c r="J4203" i="13"/>
  <c r="L4202" i="13"/>
  <c r="K4202" i="13"/>
  <c r="M4202" i="13" s="1"/>
  <c r="L4203" i="13" s="1"/>
  <c r="J4202" i="13"/>
  <c r="J4201" i="13"/>
  <c r="K4201" i="13" s="1"/>
  <c r="K4200" i="13"/>
  <c r="J4200" i="13"/>
  <c r="J4199" i="13"/>
  <c r="K4199" i="13" s="1"/>
  <c r="J4198" i="13"/>
  <c r="K4198" i="13" s="1"/>
  <c r="J4197" i="13"/>
  <c r="K4197" i="13" s="1"/>
  <c r="K4196" i="13"/>
  <c r="J4196" i="13"/>
  <c r="J4195" i="13"/>
  <c r="K4195" i="13" s="1"/>
  <c r="K4194" i="13"/>
  <c r="J4194" i="13"/>
  <c r="J4193" i="13"/>
  <c r="K4193" i="13" s="1"/>
  <c r="K4192" i="13"/>
  <c r="J4192" i="13"/>
  <c r="K4191" i="13"/>
  <c r="J4191" i="13"/>
  <c r="J4190" i="13"/>
  <c r="K4190" i="13" s="1"/>
  <c r="J4189" i="13"/>
  <c r="K4189" i="13" s="1"/>
  <c r="K4188" i="13"/>
  <c r="J4188" i="13"/>
  <c r="J4187" i="13"/>
  <c r="K4187" i="13" s="1"/>
  <c r="J4186" i="13"/>
  <c r="K4186" i="13" s="1"/>
  <c r="J4185" i="13"/>
  <c r="K4185" i="13" s="1"/>
  <c r="K4184" i="13"/>
  <c r="J4184" i="13"/>
  <c r="J4183" i="13"/>
  <c r="K4183" i="13" s="1"/>
  <c r="K4182" i="13"/>
  <c r="J4182" i="13"/>
  <c r="J4181" i="13"/>
  <c r="K4181" i="13" s="1"/>
  <c r="K4180" i="13"/>
  <c r="J4180" i="13"/>
  <c r="J4179" i="13"/>
  <c r="K4179" i="13" s="1"/>
  <c r="J4178" i="13"/>
  <c r="K4178" i="13" s="1"/>
  <c r="J4177" i="13"/>
  <c r="K4177" i="13" s="1"/>
  <c r="K4176" i="13"/>
  <c r="J4176" i="13"/>
  <c r="J4175" i="13"/>
  <c r="K4175" i="13" s="1"/>
  <c r="K4174" i="13"/>
  <c r="J4174" i="13"/>
  <c r="J4173" i="13"/>
  <c r="K4173" i="13" s="1"/>
  <c r="K4172" i="13"/>
  <c r="J4172" i="13"/>
  <c r="K4171" i="13"/>
  <c r="J4171" i="13"/>
  <c r="K4170" i="13"/>
  <c r="J4170" i="13"/>
  <c r="M4169" i="13"/>
  <c r="L4170" i="13" s="1"/>
  <c r="M4170" i="13" s="1"/>
  <c r="L4171" i="13" s="1"/>
  <c r="M4171" i="13" s="1"/>
  <c r="L4172" i="13" s="1"/>
  <c r="M4172" i="13" s="1"/>
  <c r="L4173" i="13" s="1"/>
  <c r="M4173" i="13" s="1"/>
  <c r="L4174" i="13" s="1"/>
  <c r="M4174" i="13" s="1"/>
  <c r="L4175" i="13" s="1"/>
  <c r="M4175" i="13" s="1"/>
  <c r="L4176" i="13" s="1"/>
  <c r="M4176" i="13" s="1"/>
  <c r="L4177" i="13" s="1"/>
  <c r="M4177" i="13" s="1"/>
  <c r="L4178" i="13" s="1"/>
  <c r="M4178" i="13" s="1"/>
  <c r="L4179" i="13" s="1"/>
  <c r="M4179" i="13" s="1"/>
  <c r="L4180" i="13" s="1"/>
  <c r="M4180" i="13" s="1"/>
  <c r="L4181" i="13" s="1"/>
  <c r="M4181" i="13" s="1"/>
  <c r="L4182" i="13" s="1"/>
  <c r="M4182" i="13" s="1"/>
  <c r="L4183" i="13" s="1"/>
  <c r="M4183" i="13" s="1"/>
  <c r="L4184" i="13" s="1"/>
  <c r="M4184" i="13" s="1"/>
  <c r="L4185" i="13" s="1"/>
  <c r="M4185" i="13" s="1"/>
  <c r="L4186" i="13" s="1"/>
  <c r="M4186" i="13" s="1"/>
  <c r="L4187" i="13" s="1"/>
  <c r="M4187" i="13" s="1"/>
  <c r="L4188" i="13" s="1"/>
  <c r="M4188" i="13" s="1"/>
  <c r="L4189" i="13" s="1"/>
  <c r="M4189" i="13" s="1"/>
  <c r="L4190" i="13" s="1"/>
  <c r="M4190" i="13" s="1"/>
  <c r="L4191" i="13" s="1"/>
  <c r="M4191" i="13" s="1"/>
  <c r="L4192" i="13" s="1"/>
  <c r="M4192" i="13" s="1"/>
  <c r="L4193" i="13" s="1"/>
  <c r="M4193" i="13" s="1"/>
  <c r="L4194" i="13" s="1"/>
  <c r="M4194" i="13" s="1"/>
  <c r="L4195" i="13" s="1"/>
  <c r="M4195" i="13" s="1"/>
  <c r="L4196" i="13" s="1"/>
  <c r="M4196" i="13" s="1"/>
  <c r="L4197" i="13" s="1"/>
  <c r="M4197" i="13" s="1"/>
  <c r="L4198" i="13" s="1"/>
  <c r="M4198" i="13" s="1"/>
  <c r="L4199" i="13" s="1"/>
  <c r="M4199" i="13" s="1"/>
  <c r="L4200" i="13" s="1"/>
  <c r="M4200" i="13" s="1"/>
  <c r="L4201" i="13" s="1"/>
  <c r="M4201" i="13" s="1"/>
  <c r="J4169" i="13"/>
  <c r="K4169" i="13" s="1"/>
  <c r="K4168" i="13"/>
  <c r="J4168" i="13"/>
  <c r="K4167" i="13"/>
  <c r="J4167" i="13"/>
  <c r="K4166" i="13"/>
  <c r="J4166" i="13"/>
  <c r="L4165" i="13"/>
  <c r="M4165" i="13" s="1"/>
  <c r="L4166" i="13" s="1"/>
  <c r="M4166" i="13" s="1"/>
  <c r="L4167" i="13" s="1"/>
  <c r="M4167" i="13" s="1"/>
  <c r="L4168" i="13" s="1"/>
  <c r="M4168" i="13" s="1"/>
  <c r="L4169" i="13" s="1"/>
  <c r="J4165" i="13"/>
  <c r="K4165" i="13" s="1"/>
  <c r="L4164" i="13"/>
  <c r="M4164" i="13" s="1"/>
  <c r="K4164" i="13"/>
  <c r="J4164" i="13"/>
  <c r="K4163" i="13"/>
  <c r="J4163" i="13"/>
  <c r="M4162" i="13"/>
  <c r="L4163" i="13" s="1"/>
  <c r="M4163" i="13" s="1"/>
  <c r="L4162" i="13"/>
  <c r="K4162" i="13"/>
  <c r="J4162" i="13"/>
  <c r="J4161" i="13"/>
  <c r="K4161" i="13" s="1"/>
  <c r="K4160" i="13"/>
  <c r="J4160" i="13"/>
  <c r="J4159" i="13"/>
  <c r="K4159" i="13" s="1"/>
  <c r="J4158" i="13"/>
  <c r="K4158" i="13" s="1"/>
  <c r="J4157" i="13"/>
  <c r="K4157" i="13" s="1"/>
  <c r="K4156" i="13"/>
  <c r="J4156" i="13"/>
  <c r="K4155" i="13"/>
  <c r="J4155" i="13"/>
  <c r="J4154" i="13"/>
  <c r="K4154" i="13" s="1"/>
  <c r="J4153" i="13"/>
  <c r="K4153" i="13" s="1"/>
  <c r="K4152" i="13"/>
  <c r="J4152" i="13"/>
  <c r="J4151" i="13"/>
  <c r="K4151" i="13" s="1"/>
  <c r="K4150" i="13"/>
  <c r="J4150" i="13"/>
  <c r="J4149" i="13"/>
  <c r="K4149" i="13" s="1"/>
  <c r="K4148" i="13"/>
  <c r="J4148" i="13"/>
  <c r="K4147" i="13"/>
  <c r="J4147" i="13"/>
  <c r="J4146" i="13"/>
  <c r="K4146" i="13" s="1"/>
  <c r="J4145" i="13"/>
  <c r="K4145" i="13" s="1"/>
  <c r="K4144" i="13"/>
  <c r="J4144" i="13"/>
  <c r="J4143" i="13"/>
  <c r="K4143" i="13" s="1"/>
  <c r="K4142" i="13"/>
  <c r="J4142" i="13"/>
  <c r="J4141" i="13"/>
  <c r="K4141" i="13" s="1"/>
  <c r="K4140" i="13"/>
  <c r="J4140" i="13"/>
  <c r="J4139" i="13"/>
  <c r="K4139" i="13" s="1"/>
  <c r="K4138" i="13"/>
  <c r="J4138" i="13"/>
  <c r="J4137" i="13"/>
  <c r="K4137" i="13" s="1"/>
  <c r="K4136" i="13"/>
  <c r="J4136" i="13"/>
  <c r="K4135" i="13"/>
  <c r="J4135" i="13"/>
  <c r="J4134" i="13"/>
  <c r="K4134" i="13" s="1"/>
  <c r="K4133" i="13"/>
  <c r="J4133" i="13"/>
  <c r="J4132" i="13"/>
  <c r="K4132" i="13" s="1"/>
  <c r="K4131" i="13"/>
  <c r="J4131" i="13"/>
  <c r="K4130" i="13"/>
  <c r="J4130" i="13"/>
  <c r="K4129" i="13"/>
  <c r="J4129" i="13"/>
  <c r="J4128" i="13"/>
  <c r="K4128" i="13" s="1"/>
  <c r="K4127" i="13"/>
  <c r="J4127" i="13"/>
  <c r="J4126" i="13"/>
  <c r="K4126" i="13" s="1"/>
  <c r="K4125" i="13"/>
  <c r="J4125" i="13"/>
  <c r="J4124" i="13"/>
  <c r="K4124" i="13" s="1"/>
  <c r="L4123" i="13"/>
  <c r="J4123" i="13"/>
  <c r="K4123" i="13" s="1"/>
  <c r="M4122" i="13"/>
  <c r="L4122" i="13"/>
  <c r="K4122" i="13"/>
  <c r="J4122" i="13"/>
  <c r="J4121" i="13"/>
  <c r="K4121" i="13" s="1"/>
  <c r="K4120" i="13"/>
  <c r="J4120" i="13"/>
  <c r="K4119" i="13"/>
  <c r="J4119" i="13"/>
  <c r="K4118" i="13"/>
  <c r="J4118" i="13"/>
  <c r="J4117" i="13"/>
  <c r="K4117" i="13" s="1"/>
  <c r="K4116" i="13"/>
  <c r="J4116" i="13"/>
  <c r="J4115" i="13"/>
  <c r="K4115" i="13" s="1"/>
  <c r="K4114" i="13"/>
  <c r="J4114" i="13"/>
  <c r="K4113" i="13"/>
  <c r="J4113" i="13"/>
  <c r="K4112" i="13"/>
  <c r="J4112" i="13"/>
  <c r="J4111" i="13"/>
  <c r="K4111" i="13" s="1"/>
  <c r="K4110" i="13"/>
  <c r="J4110" i="13"/>
  <c r="J4109" i="13"/>
  <c r="K4109" i="13" s="1"/>
  <c r="J4108" i="13"/>
  <c r="K4108" i="13" s="1"/>
  <c r="J4107" i="13"/>
  <c r="K4107" i="13" s="1"/>
  <c r="J4106" i="13"/>
  <c r="K4106" i="13" s="1"/>
  <c r="J4105" i="13"/>
  <c r="K4105" i="13" s="1"/>
  <c r="J4104" i="13"/>
  <c r="K4104" i="13" s="1"/>
  <c r="K4103" i="13"/>
  <c r="J4103" i="13"/>
  <c r="K4102" i="13"/>
  <c r="J4102" i="13"/>
  <c r="K4101" i="13"/>
  <c r="J4101" i="13"/>
  <c r="K4100" i="13"/>
  <c r="J4100" i="13"/>
  <c r="K4099" i="13"/>
  <c r="J4099" i="13"/>
  <c r="J4098" i="13"/>
  <c r="K4098" i="13" s="1"/>
  <c r="K4097" i="13"/>
  <c r="J4097" i="13"/>
  <c r="J4096" i="13"/>
  <c r="K4096" i="13" s="1"/>
  <c r="K4095" i="13"/>
  <c r="J4095" i="13"/>
  <c r="J4094" i="13"/>
  <c r="K4094" i="13" s="1"/>
  <c r="K4093" i="13"/>
  <c r="J4093" i="13"/>
  <c r="K4092" i="13"/>
  <c r="J4092" i="13"/>
  <c r="J4091" i="13"/>
  <c r="K4091" i="13" s="1"/>
  <c r="K4090" i="13"/>
  <c r="J4090" i="13"/>
  <c r="J4089" i="13"/>
  <c r="K4089" i="13" s="1"/>
  <c r="K4088" i="13"/>
  <c r="J4088" i="13"/>
  <c r="J4087" i="13"/>
  <c r="K4087" i="13" s="1"/>
  <c r="K4086" i="13"/>
  <c r="J4086" i="13"/>
  <c r="K4085" i="13"/>
  <c r="J4085" i="13"/>
  <c r="L4084" i="13"/>
  <c r="M4084" i="13" s="1"/>
  <c r="L4085" i="13" s="1"/>
  <c r="K4084" i="13"/>
  <c r="J4084" i="13"/>
  <c r="K4083" i="13"/>
  <c r="J4083" i="13"/>
  <c r="L4082" i="13"/>
  <c r="M4082" i="13" s="1"/>
  <c r="L4083" i="13" s="1"/>
  <c r="M4083" i="13" s="1"/>
  <c r="K4082" i="13"/>
  <c r="J4082" i="13"/>
  <c r="J4081" i="13"/>
  <c r="K4081" i="13" s="1"/>
  <c r="K4080" i="13"/>
  <c r="J4080" i="13"/>
  <c r="J4079" i="13"/>
  <c r="K4079" i="13" s="1"/>
  <c r="K4078" i="13"/>
  <c r="J4078" i="13"/>
  <c r="J4077" i="13"/>
  <c r="K4077" i="13" s="1"/>
  <c r="K4076" i="13"/>
  <c r="J4076" i="13"/>
  <c r="J4075" i="13"/>
  <c r="K4075" i="13" s="1"/>
  <c r="K4074" i="13"/>
  <c r="J4074" i="13"/>
  <c r="J4073" i="13"/>
  <c r="K4073" i="13" s="1"/>
  <c r="K4072" i="13"/>
  <c r="J4072" i="13"/>
  <c r="J4071" i="13"/>
  <c r="K4071" i="13" s="1"/>
  <c r="K4070" i="13"/>
  <c r="J4070" i="13"/>
  <c r="J4069" i="13"/>
  <c r="K4069" i="13" s="1"/>
  <c r="K4068" i="13"/>
  <c r="J4068" i="13"/>
  <c r="J4067" i="13"/>
  <c r="K4067" i="13" s="1"/>
  <c r="K4066" i="13"/>
  <c r="J4066" i="13"/>
  <c r="J4065" i="13"/>
  <c r="K4065" i="13" s="1"/>
  <c r="K4064" i="13"/>
  <c r="J4064" i="13"/>
  <c r="J4063" i="13"/>
  <c r="K4063" i="13" s="1"/>
  <c r="K4062" i="13"/>
  <c r="J4062" i="13"/>
  <c r="J4061" i="13"/>
  <c r="K4061" i="13" s="1"/>
  <c r="K4060" i="13"/>
  <c r="J4060" i="13"/>
  <c r="J4059" i="13"/>
  <c r="K4059" i="13" s="1"/>
  <c r="K4058" i="13"/>
  <c r="J4058" i="13"/>
  <c r="J4057" i="13"/>
  <c r="K4057" i="13" s="1"/>
  <c r="K4056" i="13"/>
  <c r="J4056" i="13"/>
  <c r="J4055" i="13"/>
  <c r="K4055" i="13" s="1"/>
  <c r="K4054" i="13"/>
  <c r="J4054" i="13"/>
  <c r="J4053" i="13"/>
  <c r="K4053" i="13" s="1"/>
  <c r="K4052" i="13"/>
  <c r="J4052" i="13"/>
  <c r="J4051" i="13"/>
  <c r="K4051" i="13" s="1"/>
  <c r="K4050" i="13"/>
  <c r="J4050" i="13"/>
  <c r="J4049" i="13"/>
  <c r="K4049" i="13" s="1"/>
  <c r="K4048" i="13"/>
  <c r="J4048" i="13"/>
  <c r="J4047" i="13"/>
  <c r="K4047" i="13" s="1"/>
  <c r="K4046" i="13"/>
  <c r="J4046" i="13"/>
  <c r="J4045" i="13"/>
  <c r="K4045" i="13" s="1"/>
  <c r="M4044" i="13"/>
  <c r="L4045" i="13" s="1"/>
  <c r="K4044" i="13"/>
  <c r="J4044" i="13"/>
  <c r="J4043" i="13"/>
  <c r="K4043" i="13" s="1"/>
  <c r="L4042" i="13"/>
  <c r="M4042" i="13" s="1"/>
  <c r="L4043" i="13" s="1"/>
  <c r="M4043" i="13" s="1"/>
  <c r="L4044" i="13" s="1"/>
  <c r="K4042" i="13"/>
  <c r="J4042" i="13"/>
  <c r="J4041" i="13"/>
  <c r="K4041" i="13" s="1"/>
  <c r="K4040" i="13"/>
  <c r="J4040" i="13"/>
  <c r="J4039" i="13"/>
  <c r="K4039" i="13" s="1"/>
  <c r="K4038" i="13"/>
  <c r="J4038" i="13"/>
  <c r="J4037" i="13"/>
  <c r="K4037" i="13" s="1"/>
  <c r="K4036" i="13"/>
  <c r="J4036" i="13"/>
  <c r="J4035" i="13"/>
  <c r="K4035" i="13" s="1"/>
  <c r="K4034" i="13"/>
  <c r="J4034" i="13"/>
  <c r="J4033" i="13"/>
  <c r="K4033" i="13" s="1"/>
  <c r="K4032" i="13"/>
  <c r="J4032" i="13"/>
  <c r="J4031" i="13"/>
  <c r="K4031" i="13" s="1"/>
  <c r="K4030" i="13"/>
  <c r="J4030" i="13"/>
  <c r="J4029" i="13"/>
  <c r="K4029" i="13" s="1"/>
  <c r="K4028" i="13"/>
  <c r="J4028" i="13"/>
  <c r="J4027" i="13"/>
  <c r="K4027" i="13" s="1"/>
  <c r="K4026" i="13"/>
  <c r="J4026" i="13"/>
  <c r="J4025" i="13"/>
  <c r="K4025" i="13" s="1"/>
  <c r="K4024" i="13"/>
  <c r="J4024" i="13"/>
  <c r="J4023" i="13"/>
  <c r="K4023" i="13" s="1"/>
  <c r="K4022" i="13"/>
  <c r="J4022" i="13"/>
  <c r="J4021" i="13"/>
  <c r="K4021" i="13" s="1"/>
  <c r="K4020" i="13"/>
  <c r="J4020" i="13"/>
  <c r="J4019" i="13"/>
  <c r="K4019" i="13" s="1"/>
  <c r="K4018" i="13"/>
  <c r="J4018" i="13"/>
  <c r="J4017" i="13"/>
  <c r="K4017" i="13" s="1"/>
  <c r="K4016" i="13"/>
  <c r="J4016" i="13"/>
  <c r="J4015" i="13"/>
  <c r="K4015" i="13" s="1"/>
  <c r="K4014" i="13"/>
  <c r="J4014" i="13"/>
  <c r="J4013" i="13"/>
  <c r="K4013" i="13" s="1"/>
  <c r="K4012" i="13"/>
  <c r="J4012" i="13"/>
  <c r="J4011" i="13"/>
  <c r="K4011" i="13" s="1"/>
  <c r="K4010" i="13"/>
  <c r="J4010" i="13"/>
  <c r="J4009" i="13"/>
  <c r="K4009" i="13" s="1"/>
  <c r="K4008" i="13"/>
  <c r="J4008" i="13"/>
  <c r="J4007" i="13"/>
  <c r="K4007" i="13" s="1"/>
  <c r="K4006" i="13"/>
  <c r="J4006" i="13"/>
  <c r="J4005" i="13"/>
  <c r="K4005" i="13" s="1"/>
  <c r="K4004" i="13"/>
  <c r="J4004" i="13"/>
  <c r="J4003" i="13"/>
  <c r="K4003" i="13" s="1"/>
  <c r="L4002" i="13"/>
  <c r="M4002" i="13" s="1"/>
  <c r="L4003" i="13" s="1"/>
  <c r="K4002" i="13"/>
  <c r="J4002" i="13"/>
  <c r="J4001" i="13"/>
  <c r="K4001" i="13" s="1"/>
  <c r="K4000" i="13"/>
  <c r="J4000" i="13"/>
  <c r="J3999" i="13"/>
  <c r="K3999" i="13" s="1"/>
  <c r="K3998" i="13"/>
  <c r="J3998" i="13"/>
  <c r="J3997" i="13"/>
  <c r="K3997" i="13" s="1"/>
  <c r="K3996" i="13"/>
  <c r="J3996" i="13"/>
  <c r="J3995" i="13"/>
  <c r="K3995" i="13" s="1"/>
  <c r="K3994" i="13"/>
  <c r="J3994" i="13"/>
  <c r="J3993" i="13"/>
  <c r="K3993" i="13" s="1"/>
  <c r="K3992" i="13"/>
  <c r="J3992" i="13"/>
  <c r="J3991" i="13"/>
  <c r="K3991" i="13" s="1"/>
  <c r="K3990" i="13"/>
  <c r="J3990" i="13"/>
  <c r="J3989" i="13"/>
  <c r="K3989" i="13" s="1"/>
  <c r="K3988" i="13"/>
  <c r="J3988" i="13"/>
  <c r="J3987" i="13"/>
  <c r="K3987" i="13" s="1"/>
  <c r="K3986" i="13"/>
  <c r="J3986" i="13"/>
  <c r="J3985" i="13"/>
  <c r="K3985" i="13" s="1"/>
  <c r="K3984" i="13"/>
  <c r="J3984" i="13"/>
  <c r="J3983" i="13"/>
  <c r="K3983" i="13" s="1"/>
  <c r="J3982" i="13"/>
  <c r="K3982" i="13" s="1"/>
  <c r="J3981" i="13"/>
  <c r="K3981" i="13" s="1"/>
  <c r="K3980" i="13"/>
  <c r="J3980" i="13"/>
  <c r="J3979" i="13"/>
  <c r="K3979" i="13" s="1"/>
  <c r="J3978" i="13"/>
  <c r="K3978" i="13" s="1"/>
  <c r="J3977" i="13"/>
  <c r="K3977" i="13" s="1"/>
  <c r="K3976" i="13"/>
  <c r="J3976" i="13"/>
  <c r="J3975" i="13"/>
  <c r="K3975" i="13" s="1"/>
  <c r="J3974" i="13"/>
  <c r="K3974" i="13" s="1"/>
  <c r="J3973" i="13"/>
  <c r="K3973" i="13" s="1"/>
  <c r="K3972" i="13"/>
  <c r="J3972" i="13"/>
  <c r="J3971" i="13"/>
  <c r="K3971" i="13" s="1"/>
  <c r="J3970" i="13"/>
  <c r="K3970" i="13" s="1"/>
  <c r="J3969" i="13"/>
  <c r="K3969" i="13" s="1"/>
  <c r="K3968" i="13"/>
  <c r="J3968" i="13"/>
  <c r="J3967" i="13"/>
  <c r="K3967" i="13" s="1"/>
  <c r="J3966" i="13"/>
  <c r="K3966" i="13" s="1"/>
  <c r="J3965" i="13"/>
  <c r="K3965" i="13" s="1"/>
  <c r="K3964" i="13"/>
  <c r="M3964" i="13" s="1"/>
  <c r="L3965" i="13" s="1"/>
  <c r="M3965" i="13" s="1"/>
  <c r="L3966" i="13" s="1"/>
  <c r="M3966" i="13" s="1"/>
  <c r="L3967" i="13" s="1"/>
  <c r="M3967" i="13" s="1"/>
  <c r="L3968" i="13" s="1"/>
  <c r="M3968" i="13" s="1"/>
  <c r="L3969" i="13" s="1"/>
  <c r="M3969" i="13" s="1"/>
  <c r="L3970" i="13" s="1"/>
  <c r="M3970" i="13" s="1"/>
  <c r="L3971" i="13" s="1"/>
  <c r="M3971" i="13" s="1"/>
  <c r="L3972" i="13" s="1"/>
  <c r="M3972" i="13" s="1"/>
  <c r="L3973" i="13" s="1"/>
  <c r="M3973" i="13" s="1"/>
  <c r="L3974" i="13" s="1"/>
  <c r="M3974" i="13" s="1"/>
  <c r="L3975" i="13" s="1"/>
  <c r="M3975" i="13" s="1"/>
  <c r="L3976" i="13" s="1"/>
  <c r="M3976" i="13" s="1"/>
  <c r="L3977" i="13" s="1"/>
  <c r="M3977" i="13" s="1"/>
  <c r="L3978" i="13" s="1"/>
  <c r="M3978" i="13" s="1"/>
  <c r="L3979" i="13" s="1"/>
  <c r="M3979" i="13" s="1"/>
  <c r="L3980" i="13" s="1"/>
  <c r="M3980" i="13" s="1"/>
  <c r="L3981" i="13" s="1"/>
  <c r="M3981" i="13" s="1"/>
  <c r="L3982" i="13" s="1"/>
  <c r="M3982" i="13" s="1"/>
  <c r="L3983" i="13" s="1"/>
  <c r="M3983" i="13" s="1"/>
  <c r="L3984" i="13" s="1"/>
  <c r="M3984" i="13" s="1"/>
  <c r="L3985" i="13" s="1"/>
  <c r="M3985" i="13" s="1"/>
  <c r="L3986" i="13" s="1"/>
  <c r="M3986" i="13" s="1"/>
  <c r="L3987" i="13" s="1"/>
  <c r="M3987" i="13" s="1"/>
  <c r="L3988" i="13" s="1"/>
  <c r="M3988" i="13" s="1"/>
  <c r="L3989" i="13" s="1"/>
  <c r="M3989" i="13" s="1"/>
  <c r="L3990" i="13" s="1"/>
  <c r="M3990" i="13" s="1"/>
  <c r="L3991" i="13" s="1"/>
  <c r="M3991" i="13" s="1"/>
  <c r="L3992" i="13" s="1"/>
  <c r="M3992" i="13" s="1"/>
  <c r="L3993" i="13" s="1"/>
  <c r="M3993" i="13" s="1"/>
  <c r="L3994" i="13" s="1"/>
  <c r="M3994" i="13" s="1"/>
  <c r="L3995" i="13" s="1"/>
  <c r="M3995" i="13" s="1"/>
  <c r="L3996" i="13" s="1"/>
  <c r="M3996" i="13" s="1"/>
  <c r="L3997" i="13" s="1"/>
  <c r="M3997" i="13" s="1"/>
  <c r="L3998" i="13" s="1"/>
  <c r="M3998" i="13" s="1"/>
  <c r="L3999" i="13" s="1"/>
  <c r="M3999" i="13" s="1"/>
  <c r="L4000" i="13" s="1"/>
  <c r="M4000" i="13" s="1"/>
  <c r="L4001" i="13" s="1"/>
  <c r="M4001" i="13" s="1"/>
  <c r="J3964" i="13"/>
  <c r="J3963" i="13"/>
  <c r="K3963" i="13" s="1"/>
  <c r="L3962" i="13"/>
  <c r="M3962" i="13" s="1"/>
  <c r="L3963" i="13" s="1"/>
  <c r="M3963" i="13" s="1"/>
  <c r="L3964" i="13" s="1"/>
  <c r="J3962" i="13"/>
  <c r="K3962" i="13" s="1"/>
  <c r="J3961" i="13"/>
  <c r="K3961" i="13" s="1"/>
  <c r="K3960" i="13"/>
  <c r="J3960" i="13"/>
  <c r="J3959" i="13"/>
  <c r="K3959" i="13" s="1"/>
  <c r="J3958" i="13"/>
  <c r="K3958" i="13" s="1"/>
  <c r="J3957" i="13"/>
  <c r="K3957" i="13" s="1"/>
  <c r="K3956" i="13"/>
  <c r="J3956" i="13"/>
  <c r="J3955" i="13"/>
  <c r="K3955" i="13" s="1"/>
  <c r="J3954" i="13"/>
  <c r="K3954" i="13" s="1"/>
  <c r="J3953" i="13"/>
  <c r="K3953" i="13" s="1"/>
  <c r="K3952" i="13"/>
  <c r="J3952" i="13"/>
  <c r="J3951" i="13"/>
  <c r="K3951" i="13" s="1"/>
  <c r="J3950" i="13"/>
  <c r="K3950" i="13" s="1"/>
  <c r="J3949" i="13"/>
  <c r="K3949" i="13" s="1"/>
  <c r="K3948" i="13"/>
  <c r="J3948" i="13"/>
  <c r="J3947" i="13"/>
  <c r="K3947" i="13" s="1"/>
  <c r="J3946" i="13"/>
  <c r="K3946" i="13" s="1"/>
  <c r="J3945" i="13"/>
  <c r="K3945" i="13" s="1"/>
  <c r="K3944" i="13"/>
  <c r="J3944" i="13"/>
  <c r="J3943" i="13"/>
  <c r="K3943" i="13" s="1"/>
  <c r="J3942" i="13"/>
  <c r="K3942" i="13" s="1"/>
  <c r="J3941" i="13"/>
  <c r="K3941" i="13" s="1"/>
  <c r="K3940" i="13"/>
  <c r="J3940" i="13"/>
  <c r="J3939" i="13"/>
  <c r="K3939" i="13" s="1"/>
  <c r="J3938" i="13"/>
  <c r="K3938" i="13" s="1"/>
  <c r="J3937" i="13"/>
  <c r="K3937" i="13" s="1"/>
  <c r="K3936" i="13"/>
  <c r="J3936" i="13"/>
  <c r="J3935" i="13"/>
  <c r="K3935" i="13" s="1"/>
  <c r="J3934" i="13"/>
  <c r="K3934" i="13" s="1"/>
  <c r="J3933" i="13"/>
  <c r="K3933" i="13" s="1"/>
  <c r="K3932" i="13"/>
  <c r="J3932" i="13"/>
  <c r="J3931" i="13"/>
  <c r="K3931" i="13" s="1"/>
  <c r="J3930" i="13"/>
  <c r="K3930" i="13" s="1"/>
  <c r="J3929" i="13"/>
  <c r="K3929" i="13" s="1"/>
  <c r="K3928" i="13"/>
  <c r="J3928" i="13"/>
  <c r="J3927" i="13"/>
  <c r="K3927" i="13" s="1"/>
  <c r="J3926" i="13"/>
  <c r="K3926" i="13" s="1"/>
  <c r="J3925" i="13"/>
  <c r="K3925" i="13" s="1"/>
  <c r="K3924" i="13"/>
  <c r="J3924" i="13"/>
  <c r="J3923" i="13"/>
  <c r="K3923" i="13" s="1"/>
  <c r="L3922" i="13"/>
  <c r="M3922" i="13" s="1"/>
  <c r="L3923" i="13" s="1"/>
  <c r="M3923" i="13" s="1"/>
  <c r="L3924" i="13" s="1"/>
  <c r="M3924" i="13" s="1"/>
  <c r="L3925" i="13" s="1"/>
  <c r="M3925" i="13" s="1"/>
  <c r="L3926" i="13" s="1"/>
  <c r="M3926" i="13" s="1"/>
  <c r="L3927" i="13" s="1"/>
  <c r="M3927" i="13" s="1"/>
  <c r="L3928" i="13" s="1"/>
  <c r="M3928" i="13" s="1"/>
  <c r="L3929" i="13" s="1"/>
  <c r="M3929" i="13" s="1"/>
  <c r="L3930" i="13" s="1"/>
  <c r="M3930" i="13" s="1"/>
  <c r="L3931" i="13" s="1"/>
  <c r="M3931" i="13" s="1"/>
  <c r="L3932" i="13" s="1"/>
  <c r="M3932" i="13" s="1"/>
  <c r="L3933" i="13" s="1"/>
  <c r="M3933" i="13" s="1"/>
  <c r="L3934" i="13" s="1"/>
  <c r="M3934" i="13" s="1"/>
  <c r="L3935" i="13" s="1"/>
  <c r="M3935" i="13" s="1"/>
  <c r="L3936" i="13" s="1"/>
  <c r="M3936" i="13" s="1"/>
  <c r="L3937" i="13" s="1"/>
  <c r="M3937" i="13" s="1"/>
  <c r="L3938" i="13" s="1"/>
  <c r="M3938" i="13" s="1"/>
  <c r="L3939" i="13" s="1"/>
  <c r="M3939" i="13" s="1"/>
  <c r="L3940" i="13" s="1"/>
  <c r="M3940" i="13" s="1"/>
  <c r="L3941" i="13" s="1"/>
  <c r="M3941" i="13" s="1"/>
  <c r="L3942" i="13" s="1"/>
  <c r="M3942" i="13" s="1"/>
  <c r="L3943" i="13" s="1"/>
  <c r="M3943" i="13" s="1"/>
  <c r="L3944" i="13" s="1"/>
  <c r="M3944" i="13" s="1"/>
  <c r="L3945" i="13" s="1"/>
  <c r="M3945" i="13" s="1"/>
  <c r="L3946" i="13" s="1"/>
  <c r="M3946" i="13" s="1"/>
  <c r="L3947" i="13" s="1"/>
  <c r="M3947" i="13" s="1"/>
  <c r="L3948" i="13" s="1"/>
  <c r="M3948" i="13" s="1"/>
  <c r="L3949" i="13" s="1"/>
  <c r="M3949" i="13" s="1"/>
  <c r="L3950" i="13" s="1"/>
  <c r="M3950" i="13" s="1"/>
  <c r="L3951" i="13" s="1"/>
  <c r="M3951" i="13" s="1"/>
  <c r="L3952" i="13" s="1"/>
  <c r="M3952" i="13" s="1"/>
  <c r="L3953" i="13" s="1"/>
  <c r="M3953" i="13" s="1"/>
  <c r="L3954" i="13" s="1"/>
  <c r="M3954" i="13" s="1"/>
  <c r="L3955" i="13" s="1"/>
  <c r="M3955" i="13" s="1"/>
  <c r="L3956" i="13" s="1"/>
  <c r="M3956" i="13" s="1"/>
  <c r="L3957" i="13" s="1"/>
  <c r="M3957" i="13" s="1"/>
  <c r="L3958" i="13" s="1"/>
  <c r="M3958" i="13" s="1"/>
  <c r="L3959" i="13" s="1"/>
  <c r="M3959" i="13" s="1"/>
  <c r="L3960" i="13" s="1"/>
  <c r="M3960" i="13" s="1"/>
  <c r="L3961" i="13" s="1"/>
  <c r="M3961" i="13" s="1"/>
  <c r="J3922" i="13"/>
  <c r="K3922" i="13" s="1"/>
  <c r="J3921" i="13"/>
  <c r="K3921" i="13" s="1"/>
  <c r="K3920" i="13"/>
  <c r="J3920" i="13"/>
  <c r="J3919" i="13"/>
  <c r="K3919" i="13" s="1"/>
  <c r="J3918" i="13"/>
  <c r="K3918" i="13" s="1"/>
  <c r="J3917" i="13"/>
  <c r="K3917" i="13" s="1"/>
  <c r="K3916" i="13"/>
  <c r="J3916" i="13"/>
  <c r="J3915" i="13"/>
  <c r="K3915" i="13" s="1"/>
  <c r="J3914" i="13"/>
  <c r="K3914" i="13" s="1"/>
  <c r="J3913" i="13"/>
  <c r="K3913" i="13" s="1"/>
  <c r="K3912" i="13"/>
  <c r="J3912" i="13"/>
  <c r="J3911" i="13"/>
  <c r="K3911" i="13" s="1"/>
  <c r="J3910" i="13"/>
  <c r="K3910" i="13" s="1"/>
  <c r="J3909" i="13"/>
  <c r="K3909" i="13" s="1"/>
  <c r="K3908" i="13"/>
  <c r="J3908" i="13"/>
  <c r="J3907" i="13"/>
  <c r="K3907" i="13" s="1"/>
  <c r="J3906" i="13"/>
  <c r="K3906" i="13" s="1"/>
  <c r="J3905" i="13"/>
  <c r="K3905" i="13" s="1"/>
  <c r="K3904" i="13"/>
  <c r="J3904" i="13"/>
  <c r="J3903" i="13"/>
  <c r="K3903" i="13" s="1"/>
  <c r="J3902" i="13"/>
  <c r="K3902" i="13" s="1"/>
  <c r="J3901" i="13"/>
  <c r="K3901" i="13" s="1"/>
  <c r="K3900" i="13"/>
  <c r="J3900" i="13"/>
  <c r="J3899" i="13"/>
  <c r="K3899" i="13" s="1"/>
  <c r="J3898" i="13"/>
  <c r="K3898" i="13" s="1"/>
  <c r="J3897" i="13"/>
  <c r="K3897" i="13" s="1"/>
  <c r="K3896" i="13"/>
  <c r="J3896" i="13"/>
  <c r="J3895" i="13"/>
  <c r="K3895" i="13" s="1"/>
  <c r="J3894" i="13"/>
  <c r="K3894" i="13" s="1"/>
  <c r="J3893" i="13"/>
  <c r="K3893" i="13" s="1"/>
  <c r="K3892" i="13"/>
  <c r="J3892" i="13"/>
  <c r="J3891" i="13"/>
  <c r="K3891" i="13" s="1"/>
  <c r="J3890" i="13"/>
  <c r="K3890" i="13" s="1"/>
  <c r="J3889" i="13"/>
  <c r="K3889" i="13" s="1"/>
  <c r="K3888" i="13"/>
  <c r="J3888" i="13"/>
  <c r="J3887" i="13"/>
  <c r="K3887" i="13" s="1"/>
  <c r="J3886" i="13"/>
  <c r="K3886" i="13" s="1"/>
  <c r="J3885" i="13"/>
  <c r="K3885" i="13" s="1"/>
  <c r="K3884" i="13"/>
  <c r="J3884" i="13"/>
  <c r="J3883" i="13"/>
  <c r="K3883" i="13" s="1"/>
  <c r="L3882" i="13"/>
  <c r="J3882" i="13"/>
  <c r="K3882" i="13" s="1"/>
  <c r="J3881" i="13"/>
  <c r="K3881" i="13" s="1"/>
  <c r="K3880" i="13"/>
  <c r="J3880" i="13"/>
  <c r="J3879" i="13"/>
  <c r="K3879" i="13" s="1"/>
  <c r="J3878" i="13"/>
  <c r="K3878" i="13" s="1"/>
  <c r="J3877" i="13"/>
  <c r="K3877" i="13" s="1"/>
  <c r="K3876" i="13"/>
  <c r="J3876" i="13"/>
  <c r="J3875" i="13"/>
  <c r="K3875" i="13" s="1"/>
  <c r="J3874" i="13"/>
  <c r="K3874" i="13" s="1"/>
  <c r="J3873" i="13"/>
  <c r="K3873" i="13" s="1"/>
  <c r="K3872" i="13"/>
  <c r="J3872" i="13"/>
  <c r="J3871" i="13"/>
  <c r="K3871" i="13" s="1"/>
  <c r="J3870" i="13"/>
  <c r="K3870" i="13" s="1"/>
  <c r="J3869" i="13"/>
  <c r="K3869" i="13" s="1"/>
  <c r="K3868" i="13"/>
  <c r="J3868" i="13"/>
  <c r="J3867" i="13"/>
  <c r="K3867" i="13" s="1"/>
  <c r="J3866" i="13"/>
  <c r="K3866" i="13" s="1"/>
  <c r="J3865" i="13"/>
  <c r="K3865" i="13" s="1"/>
  <c r="K3864" i="13"/>
  <c r="J3864" i="13"/>
  <c r="J3863" i="13"/>
  <c r="K3863" i="13" s="1"/>
  <c r="J3862" i="13"/>
  <c r="K3862" i="13" s="1"/>
  <c r="J3861" i="13"/>
  <c r="K3861" i="13" s="1"/>
  <c r="K3860" i="13"/>
  <c r="J3860" i="13"/>
  <c r="J3859" i="13"/>
  <c r="K3859" i="13" s="1"/>
  <c r="J3858" i="13"/>
  <c r="K3858" i="13" s="1"/>
  <c r="J3857" i="13"/>
  <c r="K3857" i="13" s="1"/>
  <c r="K3856" i="13"/>
  <c r="J3856" i="13"/>
  <c r="J3855" i="13"/>
  <c r="K3855" i="13" s="1"/>
  <c r="J3854" i="13"/>
  <c r="K3854" i="13" s="1"/>
  <c r="J3853" i="13"/>
  <c r="K3853" i="13" s="1"/>
  <c r="K3852" i="13"/>
  <c r="J3852" i="13"/>
  <c r="J3851" i="13"/>
  <c r="K3851" i="13" s="1"/>
  <c r="J3850" i="13"/>
  <c r="K3850" i="13" s="1"/>
  <c r="J3849" i="13"/>
  <c r="K3849" i="13" s="1"/>
  <c r="K3848" i="13"/>
  <c r="J3848" i="13"/>
  <c r="J3847" i="13"/>
  <c r="K3847" i="13" s="1"/>
  <c r="J3846" i="13"/>
  <c r="K3846" i="13" s="1"/>
  <c r="J3845" i="13"/>
  <c r="K3845" i="13" s="1"/>
  <c r="M3844" i="13"/>
  <c r="L3845" i="13" s="1"/>
  <c r="K3844" i="13"/>
  <c r="J3844" i="13"/>
  <c r="J3843" i="13"/>
  <c r="K3843" i="13" s="1"/>
  <c r="L3842" i="13"/>
  <c r="M3842" i="13" s="1"/>
  <c r="L3843" i="13" s="1"/>
  <c r="M3843" i="13" s="1"/>
  <c r="L3844" i="13" s="1"/>
  <c r="J3842" i="13"/>
  <c r="K3842" i="13" s="1"/>
  <c r="J3841" i="13"/>
  <c r="K3841" i="13" s="1"/>
  <c r="K3840" i="13"/>
  <c r="J3840" i="13"/>
  <c r="J3839" i="13"/>
  <c r="K3839" i="13" s="1"/>
  <c r="J3838" i="13"/>
  <c r="K3838" i="13" s="1"/>
  <c r="J3837" i="13"/>
  <c r="K3837" i="13" s="1"/>
  <c r="K3836" i="13"/>
  <c r="J3836" i="13"/>
  <c r="J3835" i="13"/>
  <c r="K3835" i="13" s="1"/>
  <c r="J3834" i="13"/>
  <c r="K3834" i="13" s="1"/>
  <c r="J3833" i="13"/>
  <c r="K3833" i="13" s="1"/>
  <c r="K3832" i="13"/>
  <c r="J3832" i="13"/>
  <c r="J3831" i="13"/>
  <c r="K3831" i="13" s="1"/>
  <c r="J3830" i="13"/>
  <c r="K3830" i="13" s="1"/>
  <c r="J3829" i="13"/>
  <c r="K3829" i="13" s="1"/>
  <c r="K3828" i="13"/>
  <c r="J3828" i="13"/>
  <c r="J3827" i="13"/>
  <c r="K3827" i="13" s="1"/>
  <c r="J3826" i="13"/>
  <c r="K3826" i="13" s="1"/>
  <c r="J3825" i="13"/>
  <c r="K3825" i="13" s="1"/>
  <c r="K3824" i="13"/>
  <c r="J3824" i="13"/>
  <c r="J3823" i="13"/>
  <c r="K3823" i="13" s="1"/>
  <c r="J3822" i="13"/>
  <c r="K3822" i="13" s="1"/>
  <c r="J3821" i="13"/>
  <c r="K3821" i="13" s="1"/>
  <c r="K3820" i="13"/>
  <c r="J3820" i="13"/>
  <c r="J3819" i="13"/>
  <c r="K3819" i="13" s="1"/>
  <c r="J3818" i="13"/>
  <c r="K3818" i="13" s="1"/>
  <c r="J3817" i="13"/>
  <c r="K3817" i="13" s="1"/>
  <c r="K3816" i="13"/>
  <c r="J3816" i="13"/>
  <c r="J3815" i="13"/>
  <c r="K3815" i="13" s="1"/>
  <c r="J3814" i="13"/>
  <c r="K3814" i="13" s="1"/>
  <c r="J3813" i="13"/>
  <c r="K3813" i="13" s="1"/>
  <c r="K3812" i="13"/>
  <c r="J3812" i="13"/>
  <c r="J3811" i="13"/>
  <c r="K3811" i="13" s="1"/>
  <c r="J3810" i="13"/>
  <c r="K3810" i="13" s="1"/>
  <c r="J3809" i="13"/>
  <c r="K3809" i="13" s="1"/>
  <c r="K3808" i="13"/>
  <c r="J3808" i="13"/>
  <c r="J3807" i="13"/>
  <c r="K3807" i="13" s="1"/>
  <c r="J3806" i="13"/>
  <c r="K3806" i="13" s="1"/>
  <c r="J3805" i="13"/>
  <c r="K3805" i="13" s="1"/>
  <c r="K3804" i="13"/>
  <c r="J3804" i="13"/>
  <c r="J3803" i="13"/>
  <c r="K3803" i="13" s="1"/>
  <c r="L3802" i="13"/>
  <c r="J3802" i="13"/>
  <c r="K3802" i="13" s="1"/>
  <c r="J3801" i="13"/>
  <c r="K3801" i="13" s="1"/>
  <c r="K3800" i="13"/>
  <c r="J3800" i="13"/>
  <c r="J3799" i="13"/>
  <c r="K3799" i="13" s="1"/>
  <c r="J3798" i="13"/>
  <c r="K3798" i="13" s="1"/>
  <c r="J3797" i="13"/>
  <c r="K3797" i="13" s="1"/>
  <c r="K3796" i="13"/>
  <c r="J3796" i="13"/>
  <c r="J3795" i="13"/>
  <c r="K3795" i="13" s="1"/>
  <c r="J3794" i="13"/>
  <c r="K3794" i="13" s="1"/>
  <c r="J3793" i="13"/>
  <c r="K3793" i="13" s="1"/>
  <c r="K3792" i="13"/>
  <c r="J3792" i="13"/>
  <c r="J3791" i="13"/>
  <c r="K3791" i="13" s="1"/>
  <c r="J3790" i="13"/>
  <c r="K3790" i="13" s="1"/>
  <c r="J3789" i="13"/>
  <c r="K3789" i="13" s="1"/>
  <c r="K3788" i="13"/>
  <c r="J3788" i="13"/>
  <c r="J3787" i="13"/>
  <c r="K3787" i="13" s="1"/>
  <c r="J3786" i="13"/>
  <c r="K3786" i="13" s="1"/>
  <c r="J3785" i="13"/>
  <c r="K3785" i="13" s="1"/>
  <c r="K3784" i="13"/>
  <c r="J3784" i="13"/>
  <c r="J3783" i="13"/>
  <c r="K3783" i="13" s="1"/>
  <c r="J3782" i="13"/>
  <c r="K3782" i="13" s="1"/>
  <c r="J3781" i="13"/>
  <c r="K3781" i="13" s="1"/>
  <c r="K3780" i="13"/>
  <c r="J3780" i="13"/>
  <c r="J3779" i="13"/>
  <c r="K3779" i="13" s="1"/>
  <c r="J3778" i="13"/>
  <c r="K3778" i="13" s="1"/>
  <c r="J3777" i="13"/>
  <c r="K3777" i="13" s="1"/>
  <c r="K3776" i="13"/>
  <c r="J3776" i="13"/>
  <c r="J3775" i="13"/>
  <c r="K3775" i="13" s="1"/>
  <c r="J3774" i="13"/>
  <c r="K3774" i="13" s="1"/>
  <c r="J3773" i="13"/>
  <c r="K3773" i="13" s="1"/>
  <c r="K3772" i="13"/>
  <c r="J3772" i="13"/>
  <c r="J3771" i="13"/>
  <c r="K3771" i="13" s="1"/>
  <c r="J3770" i="13"/>
  <c r="K3770" i="13" s="1"/>
  <c r="J3769" i="13"/>
  <c r="K3769" i="13" s="1"/>
  <c r="K3768" i="13"/>
  <c r="J3768" i="13"/>
  <c r="J3767" i="13"/>
  <c r="K3767" i="13" s="1"/>
  <c r="J3766" i="13"/>
  <c r="K3766" i="13" s="1"/>
  <c r="J3765" i="13"/>
  <c r="K3765" i="13" s="1"/>
  <c r="K3764" i="13"/>
  <c r="J3764" i="13"/>
  <c r="J3763" i="13"/>
  <c r="K3763" i="13" s="1"/>
  <c r="L3762" i="13"/>
  <c r="J3762" i="13"/>
  <c r="K3762" i="13" s="1"/>
  <c r="J3761" i="13"/>
  <c r="K3761" i="13" s="1"/>
  <c r="K3760" i="13"/>
  <c r="J3760" i="13"/>
  <c r="J3759" i="13"/>
  <c r="K3759" i="13" s="1"/>
  <c r="J3758" i="13"/>
  <c r="K3758" i="13" s="1"/>
  <c r="J3757" i="13"/>
  <c r="K3757" i="13" s="1"/>
  <c r="K3756" i="13"/>
  <c r="J3756" i="13"/>
  <c r="J3755" i="13"/>
  <c r="K3755" i="13" s="1"/>
  <c r="J3754" i="13"/>
  <c r="K3754" i="13" s="1"/>
  <c r="J3753" i="13"/>
  <c r="K3753" i="13" s="1"/>
  <c r="K3752" i="13"/>
  <c r="J3752" i="13"/>
  <c r="J3751" i="13"/>
  <c r="K3751" i="13" s="1"/>
  <c r="J3750" i="13"/>
  <c r="K3750" i="13" s="1"/>
  <c r="J3749" i="13"/>
  <c r="K3749" i="13" s="1"/>
  <c r="K3748" i="13"/>
  <c r="J3748" i="13"/>
  <c r="J3747" i="13"/>
  <c r="K3747" i="13" s="1"/>
  <c r="J3746" i="13"/>
  <c r="K3746" i="13" s="1"/>
  <c r="J3745" i="13"/>
  <c r="K3745" i="13" s="1"/>
  <c r="K3744" i="13"/>
  <c r="J3744" i="13"/>
  <c r="J3743" i="13"/>
  <c r="K3743" i="13" s="1"/>
  <c r="J3742" i="13"/>
  <c r="K3742" i="13" s="1"/>
  <c r="J3741" i="13"/>
  <c r="K3741" i="13" s="1"/>
  <c r="K3740" i="13"/>
  <c r="J3740" i="13"/>
  <c r="J3739" i="13"/>
  <c r="K3739" i="13" s="1"/>
  <c r="J3738" i="13"/>
  <c r="K3738" i="13" s="1"/>
  <c r="J3737" i="13"/>
  <c r="K3737" i="13" s="1"/>
  <c r="K3736" i="13"/>
  <c r="J3736" i="13"/>
  <c r="J3735" i="13"/>
  <c r="K3735" i="13" s="1"/>
  <c r="J3734" i="13"/>
  <c r="K3734" i="13" s="1"/>
  <c r="J3733" i="13"/>
  <c r="K3733" i="13" s="1"/>
  <c r="K3732" i="13"/>
  <c r="J3732" i="13"/>
  <c r="J3731" i="13"/>
  <c r="K3731" i="13" s="1"/>
  <c r="J3730" i="13"/>
  <c r="K3730" i="13" s="1"/>
  <c r="J3729" i="13"/>
  <c r="K3729" i="13" s="1"/>
  <c r="K3728" i="13"/>
  <c r="J3728" i="13"/>
  <c r="J3727" i="13"/>
  <c r="K3727" i="13" s="1"/>
  <c r="J3726" i="13"/>
  <c r="K3726" i="13" s="1"/>
  <c r="J3725" i="13"/>
  <c r="K3725" i="13" s="1"/>
  <c r="K3724" i="13"/>
  <c r="J3724" i="13"/>
  <c r="J3723" i="13"/>
  <c r="K3723" i="13" s="1"/>
  <c r="L3722" i="13"/>
  <c r="M3722" i="13" s="1"/>
  <c r="L3723" i="13" s="1"/>
  <c r="J3722" i="13"/>
  <c r="K3722" i="13" s="1"/>
  <c r="J3721" i="13"/>
  <c r="K3721" i="13" s="1"/>
  <c r="K3720" i="13"/>
  <c r="J3720" i="13"/>
  <c r="J3719" i="13"/>
  <c r="K3719" i="13" s="1"/>
  <c r="J3718" i="13"/>
  <c r="K3718" i="13" s="1"/>
  <c r="J3717" i="13"/>
  <c r="K3717" i="13" s="1"/>
  <c r="K3716" i="13"/>
  <c r="J3716" i="13"/>
  <c r="J3715" i="13"/>
  <c r="K3715" i="13" s="1"/>
  <c r="J3714" i="13"/>
  <c r="K3714" i="13" s="1"/>
  <c r="J3713" i="13"/>
  <c r="K3713" i="13" s="1"/>
  <c r="K3712" i="13"/>
  <c r="J3712" i="13"/>
  <c r="J3711" i="13"/>
  <c r="K3711" i="13" s="1"/>
  <c r="J3710" i="13"/>
  <c r="K3710" i="13" s="1"/>
  <c r="J3709" i="13"/>
  <c r="K3709" i="13" s="1"/>
  <c r="K3708" i="13"/>
  <c r="J3708" i="13"/>
  <c r="J3707" i="13"/>
  <c r="K3707" i="13" s="1"/>
  <c r="J3706" i="13"/>
  <c r="K3706" i="13" s="1"/>
  <c r="J3705" i="13"/>
  <c r="K3705" i="13" s="1"/>
  <c r="K3704" i="13"/>
  <c r="J3704" i="13"/>
  <c r="J3703" i="13"/>
  <c r="K3703" i="13" s="1"/>
  <c r="J3702" i="13"/>
  <c r="K3702" i="13" s="1"/>
  <c r="J3701" i="13"/>
  <c r="K3701" i="13" s="1"/>
  <c r="K3700" i="13"/>
  <c r="J3700" i="13"/>
  <c r="J3699" i="13"/>
  <c r="K3699" i="13" s="1"/>
  <c r="J3698" i="13"/>
  <c r="K3698" i="13" s="1"/>
  <c r="J3697" i="13"/>
  <c r="K3697" i="13" s="1"/>
  <c r="K3696" i="13"/>
  <c r="J3696" i="13"/>
  <c r="J3695" i="13"/>
  <c r="K3695" i="13" s="1"/>
  <c r="J3694" i="13"/>
  <c r="K3694" i="13" s="1"/>
  <c r="J3693" i="13"/>
  <c r="K3693" i="13" s="1"/>
  <c r="K3692" i="13"/>
  <c r="J3692" i="13"/>
  <c r="J3691" i="13"/>
  <c r="K3691" i="13" s="1"/>
  <c r="J3690" i="13"/>
  <c r="K3690" i="13" s="1"/>
  <c r="J3689" i="13"/>
  <c r="K3689" i="13" s="1"/>
  <c r="K3688" i="13"/>
  <c r="J3688" i="13"/>
  <c r="J3687" i="13"/>
  <c r="K3687" i="13" s="1"/>
  <c r="J3686" i="13"/>
  <c r="K3686" i="13" s="1"/>
  <c r="J3685" i="13"/>
  <c r="K3685" i="13" s="1"/>
  <c r="K3684" i="13"/>
  <c r="J3684" i="13"/>
  <c r="J3683" i="13"/>
  <c r="K3683" i="13" s="1"/>
  <c r="L3682" i="13"/>
  <c r="M3682" i="13" s="1"/>
  <c r="L3683" i="13" s="1"/>
  <c r="M3683" i="13" s="1"/>
  <c r="L3684" i="13" s="1"/>
  <c r="M3684" i="13" s="1"/>
  <c r="L3685" i="13" s="1"/>
  <c r="M3685" i="13" s="1"/>
  <c r="L3686" i="13" s="1"/>
  <c r="M3686" i="13" s="1"/>
  <c r="L3687" i="13" s="1"/>
  <c r="M3687" i="13" s="1"/>
  <c r="L3688" i="13" s="1"/>
  <c r="M3688" i="13" s="1"/>
  <c r="L3689" i="13" s="1"/>
  <c r="M3689" i="13" s="1"/>
  <c r="L3690" i="13" s="1"/>
  <c r="M3690" i="13" s="1"/>
  <c r="L3691" i="13" s="1"/>
  <c r="M3691" i="13" s="1"/>
  <c r="L3692" i="13" s="1"/>
  <c r="M3692" i="13" s="1"/>
  <c r="L3693" i="13" s="1"/>
  <c r="M3693" i="13" s="1"/>
  <c r="L3694" i="13" s="1"/>
  <c r="M3694" i="13" s="1"/>
  <c r="L3695" i="13" s="1"/>
  <c r="M3695" i="13" s="1"/>
  <c r="L3696" i="13" s="1"/>
  <c r="M3696" i="13" s="1"/>
  <c r="L3697" i="13" s="1"/>
  <c r="M3697" i="13" s="1"/>
  <c r="L3698" i="13" s="1"/>
  <c r="M3698" i="13" s="1"/>
  <c r="L3699" i="13" s="1"/>
  <c r="M3699" i="13" s="1"/>
  <c r="L3700" i="13" s="1"/>
  <c r="M3700" i="13" s="1"/>
  <c r="L3701" i="13" s="1"/>
  <c r="M3701" i="13" s="1"/>
  <c r="L3702" i="13" s="1"/>
  <c r="M3702" i="13" s="1"/>
  <c r="L3703" i="13" s="1"/>
  <c r="M3703" i="13" s="1"/>
  <c r="L3704" i="13" s="1"/>
  <c r="M3704" i="13" s="1"/>
  <c r="L3705" i="13" s="1"/>
  <c r="M3705" i="13" s="1"/>
  <c r="L3706" i="13" s="1"/>
  <c r="M3706" i="13" s="1"/>
  <c r="L3707" i="13" s="1"/>
  <c r="M3707" i="13" s="1"/>
  <c r="L3708" i="13" s="1"/>
  <c r="M3708" i="13" s="1"/>
  <c r="L3709" i="13" s="1"/>
  <c r="M3709" i="13" s="1"/>
  <c r="L3710" i="13" s="1"/>
  <c r="M3710" i="13" s="1"/>
  <c r="L3711" i="13" s="1"/>
  <c r="M3711" i="13" s="1"/>
  <c r="L3712" i="13" s="1"/>
  <c r="M3712" i="13" s="1"/>
  <c r="L3713" i="13" s="1"/>
  <c r="M3713" i="13" s="1"/>
  <c r="L3714" i="13" s="1"/>
  <c r="M3714" i="13" s="1"/>
  <c r="L3715" i="13" s="1"/>
  <c r="M3715" i="13" s="1"/>
  <c r="L3716" i="13" s="1"/>
  <c r="M3716" i="13" s="1"/>
  <c r="L3717" i="13" s="1"/>
  <c r="M3717" i="13" s="1"/>
  <c r="L3718" i="13" s="1"/>
  <c r="M3718" i="13" s="1"/>
  <c r="L3719" i="13" s="1"/>
  <c r="M3719" i="13" s="1"/>
  <c r="L3720" i="13" s="1"/>
  <c r="M3720" i="13" s="1"/>
  <c r="L3721" i="13" s="1"/>
  <c r="M3721" i="13" s="1"/>
  <c r="J3682" i="13"/>
  <c r="K3682" i="13" s="1"/>
  <c r="J3681" i="13"/>
  <c r="K3681" i="13" s="1"/>
  <c r="K3680" i="13"/>
  <c r="J3680" i="13"/>
  <c r="J3679" i="13"/>
  <c r="K3679" i="13" s="1"/>
  <c r="J3678" i="13"/>
  <c r="K3678" i="13" s="1"/>
  <c r="J3677" i="13"/>
  <c r="K3677" i="13" s="1"/>
  <c r="K3676" i="13"/>
  <c r="J3676" i="13"/>
  <c r="J3675" i="13"/>
  <c r="K3675" i="13" s="1"/>
  <c r="J3674" i="13"/>
  <c r="K3674" i="13" s="1"/>
  <c r="J3673" i="13"/>
  <c r="K3673" i="13" s="1"/>
  <c r="K3672" i="13"/>
  <c r="J3672" i="13"/>
  <c r="J3671" i="13"/>
  <c r="K3671" i="13" s="1"/>
  <c r="J3670" i="13"/>
  <c r="K3670" i="13" s="1"/>
  <c r="J3669" i="13"/>
  <c r="K3669" i="13" s="1"/>
  <c r="K3668" i="13"/>
  <c r="J3668" i="13"/>
  <c r="J3667" i="13"/>
  <c r="K3667" i="13" s="1"/>
  <c r="J3666" i="13"/>
  <c r="K3666" i="13" s="1"/>
  <c r="J3665" i="13"/>
  <c r="K3665" i="13" s="1"/>
  <c r="K3664" i="13"/>
  <c r="J3664" i="13"/>
  <c r="J3663" i="13"/>
  <c r="K3663" i="13" s="1"/>
  <c r="J3662" i="13"/>
  <c r="K3662" i="13" s="1"/>
  <c r="J3661" i="13"/>
  <c r="K3661" i="13" s="1"/>
  <c r="K3660" i="13"/>
  <c r="J3660" i="13"/>
  <c r="J3659" i="13"/>
  <c r="K3659" i="13" s="1"/>
  <c r="J3658" i="13"/>
  <c r="K3658" i="13" s="1"/>
  <c r="J3657" i="13"/>
  <c r="K3657" i="13" s="1"/>
  <c r="K3656" i="13"/>
  <c r="J3656" i="13"/>
  <c r="J3655" i="13"/>
  <c r="K3655" i="13" s="1"/>
  <c r="J3654" i="13"/>
  <c r="K3654" i="13" s="1"/>
  <c r="J3653" i="13"/>
  <c r="K3653" i="13" s="1"/>
  <c r="K3652" i="13"/>
  <c r="J3652" i="13"/>
  <c r="J3651" i="13"/>
  <c r="K3651" i="13" s="1"/>
  <c r="J3650" i="13"/>
  <c r="K3650" i="13" s="1"/>
  <c r="J3649" i="13"/>
  <c r="K3649" i="13" s="1"/>
  <c r="K3648" i="13"/>
  <c r="J3648" i="13"/>
  <c r="J3647" i="13"/>
  <c r="K3647" i="13" s="1"/>
  <c r="J3646" i="13"/>
  <c r="K3646" i="13" s="1"/>
  <c r="J3645" i="13"/>
  <c r="K3645" i="13" s="1"/>
  <c r="K3644" i="13"/>
  <c r="J3644" i="13"/>
  <c r="J3643" i="13"/>
  <c r="K3643" i="13" s="1"/>
  <c r="L3642" i="13"/>
  <c r="J3642" i="13"/>
  <c r="K3642" i="13" s="1"/>
  <c r="J3641" i="13"/>
  <c r="K3641" i="13" s="1"/>
  <c r="K3640" i="13"/>
  <c r="J3640" i="13"/>
  <c r="J3639" i="13"/>
  <c r="K3639" i="13" s="1"/>
  <c r="J3638" i="13"/>
  <c r="K3638" i="13" s="1"/>
  <c r="J3637" i="13"/>
  <c r="K3637" i="13" s="1"/>
  <c r="K3636" i="13"/>
  <c r="J3636" i="13"/>
  <c r="J3635" i="13"/>
  <c r="K3635" i="13" s="1"/>
  <c r="J3634" i="13"/>
  <c r="K3634" i="13" s="1"/>
  <c r="J3633" i="13"/>
  <c r="K3633" i="13" s="1"/>
  <c r="K3632" i="13"/>
  <c r="J3632" i="13"/>
  <c r="J3631" i="13"/>
  <c r="K3631" i="13" s="1"/>
  <c r="J3630" i="13"/>
  <c r="K3630" i="13" s="1"/>
  <c r="J3629" i="13"/>
  <c r="K3629" i="13" s="1"/>
  <c r="K3628" i="13"/>
  <c r="J3628" i="13"/>
  <c r="J3627" i="13"/>
  <c r="K3627" i="13" s="1"/>
  <c r="J3626" i="13"/>
  <c r="K3626" i="13" s="1"/>
  <c r="J3625" i="13"/>
  <c r="K3625" i="13" s="1"/>
  <c r="K3624" i="13"/>
  <c r="J3624" i="13"/>
  <c r="J3623" i="13"/>
  <c r="K3623" i="13" s="1"/>
  <c r="J3622" i="13"/>
  <c r="K3622" i="13" s="1"/>
  <c r="J3621" i="13"/>
  <c r="K3621" i="13" s="1"/>
  <c r="K3620" i="13"/>
  <c r="J3620" i="13"/>
  <c r="J3619" i="13"/>
  <c r="K3619" i="13" s="1"/>
  <c r="J3618" i="13"/>
  <c r="K3618" i="13" s="1"/>
  <c r="J3617" i="13"/>
  <c r="K3617" i="13" s="1"/>
  <c r="K3616" i="13"/>
  <c r="J3616" i="13"/>
  <c r="J3615" i="13"/>
  <c r="K3615" i="13" s="1"/>
  <c r="J3614" i="13"/>
  <c r="K3614" i="13" s="1"/>
  <c r="J3613" i="13"/>
  <c r="K3613" i="13" s="1"/>
  <c r="K3612" i="13"/>
  <c r="J3612" i="13"/>
  <c r="J3611" i="13"/>
  <c r="K3611" i="13" s="1"/>
  <c r="J3610" i="13"/>
  <c r="K3610" i="13" s="1"/>
  <c r="J3609" i="13"/>
  <c r="K3609" i="13" s="1"/>
  <c r="M3608" i="13"/>
  <c r="L3609" i="13" s="1"/>
  <c r="M3609" i="13" s="1"/>
  <c r="L3610" i="13" s="1"/>
  <c r="M3610" i="13" s="1"/>
  <c r="L3611" i="13" s="1"/>
  <c r="M3611" i="13" s="1"/>
  <c r="L3612" i="13" s="1"/>
  <c r="M3612" i="13" s="1"/>
  <c r="L3613" i="13" s="1"/>
  <c r="M3613" i="13" s="1"/>
  <c r="L3614" i="13" s="1"/>
  <c r="M3614" i="13" s="1"/>
  <c r="L3615" i="13" s="1"/>
  <c r="M3615" i="13" s="1"/>
  <c r="L3616" i="13" s="1"/>
  <c r="M3616" i="13" s="1"/>
  <c r="L3617" i="13" s="1"/>
  <c r="M3617" i="13" s="1"/>
  <c r="L3618" i="13" s="1"/>
  <c r="M3618" i="13" s="1"/>
  <c r="L3619" i="13" s="1"/>
  <c r="M3619" i="13" s="1"/>
  <c r="L3620" i="13" s="1"/>
  <c r="M3620" i="13" s="1"/>
  <c r="L3621" i="13" s="1"/>
  <c r="M3621" i="13" s="1"/>
  <c r="L3622" i="13" s="1"/>
  <c r="M3622" i="13" s="1"/>
  <c r="L3623" i="13" s="1"/>
  <c r="M3623" i="13" s="1"/>
  <c r="L3624" i="13" s="1"/>
  <c r="M3624" i="13" s="1"/>
  <c r="L3625" i="13" s="1"/>
  <c r="M3625" i="13" s="1"/>
  <c r="L3626" i="13" s="1"/>
  <c r="M3626" i="13" s="1"/>
  <c r="L3627" i="13" s="1"/>
  <c r="M3627" i="13" s="1"/>
  <c r="L3628" i="13" s="1"/>
  <c r="M3628" i="13" s="1"/>
  <c r="L3629" i="13" s="1"/>
  <c r="M3629" i="13" s="1"/>
  <c r="L3630" i="13" s="1"/>
  <c r="M3630" i="13" s="1"/>
  <c r="L3631" i="13" s="1"/>
  <c r="M3631" i="13" s="1"/>
  <c r="L3632" i="13" s="1"/>
  <c r="M3632" i="13" s="1"/>
  <c r="L3633" i="13" s="1"/>
  <c r="M3633" i="13" s="1"/>
  <c r="L3634" i="13" s="1"/>
  <c r="M3634" i="13" s="1"/>
  <c r="L3635" i="13" s="1"/>
  <c r="M3635" i="13" s="1"/>
  <c r="L3636" i="13" s="1"/>
  <c r="M3636" i="13" s="1"/>
  <c r="L3637" i="13" s="1"/>
  <c r="M3637" i="13" s="1"/>
  <c r="L3638" i="13" s="1"/>
  <c r="M3638" i="13" s="1"/>
  <c r="L3639" i="13" s="1"/>
  <c r="M3639" i="13" s="1"/>
  <c r="L3640" i="13" s="1"/>
  <c r="M3640" i="13" s="1"/>
  <c r="L3641" i="13" s="1"/>
  <c r="M3641" i="13" s="1"/>
  <c r="K3608" i="13"/>
  <c r="J3608" i="13"/>
  <c r="J3607" i="13"/>
  <c r="K3607" i="13" s="1"/>
  <c r="J3606" i="13"/>
  <c r="K3606" i="13" s="1"/>
  <c r="J3605" i="13"/>
  <c r="K3605" i="13" s="1"/>
  <c r="K3604" i="13"/>
  <c r="J3604" i="13"/>
  <c r="J3603" i="13"/>
  <c r="K3603" i="13" s="1"/>
  <c r="L3602" i="13"/>
  <c r="M3602" i="13" s="1"/>
  <c r="L3603" i="13" s="1"/>
  <c r="M3603" i="13" s="1"/>
  <c r="L3604" i="13" s="1"/>
  <c r="M3604" i="13" s="1"/>
  <c r="L3605" i="13" s="1"/>
  <c r="M3605" i="13" s="1"/>
  <c r="L3606" i="13" s="1"/>
  <c r="M3606" i="13" s="1"/>
  <c r="L3607" i="13" s="1"/>
  <c r="M3607" i="13" s="1"/>
  <c r="L3608" i="13" s="1"/>
  <c r="J3602" i="13"/>
  <c r="K3602" i="13" s="1"/>
  <c r="J3601" i="13"/>
  <c r="K3601" i="13" s="1"/>
  <c r="K3600" i="13"/>
  <c r="J3600" i="13"/>
  <c r="J3599" i="13"/>
  <c r="K3599" i="13" s="1"/>
  <c r="J3598" i="13"/>
  <c r="K3598" i="13" s="1"/>
  <c r="J3597" i="13"/>
  <c r="K3597" i="13" s="1"/>
  <c r="K3596" i="13"/>
  <c r="J3596" i="13"/>
  <c r="J3595" i="13"/>
  <c r="K3595" i="13" s="1"/>
  <c r="J3594" i="13"/>
  <c r="K3594" i="13" s="1"/>
  <c r="J3593" i="13"/>
  <c r="K3593" i="13" s="1"/>
  <c r="K3592" i="13"/>
  <c r="J3592" i="13"/>
  <c r="J3591" i="13"/>
  <c r="K3591" i="13" s="1"/>
  <c r="J3590" i="13"/>
  <c r="K3590" i="13" s="1"/>
  <c r="J3589" i="13"/>
  <c r="K3589" i="13" s="1"/>
  <c r="K3588" i="13"/>
  <c r="J3588" i="13"/>
  <c r="J3587" i="13"/>
  <c r="K3587" i="13" s="1"/>
  <c r="J3586" i="13"/>
  <c r="K3586" i="13" s="1"/>
  <c r="J3585" i="13"/>
  <c r="K3585" i="13" s="1"/>
  <c r="K3584" i="13"/>
  <c r="J3584" i="13"/>
  <c r="J3583" i="13"/>
  <c r="K3583" i="13" s="1"/>
  <c r="J3582" i="13"/>
  <c r="K3582" i="13" s="1"/>
  <c r="J3581" i="13"/>
  <c r="K3581" i="13" s="1"/>
  <c r="K3580" i="13"/>
  <c r="J3580" i="13"/>
  <c r="J3579" i="13"/>
  <c r="K3579" i="13" s="1"/>
  <c r="J3578" i="13"/>
  <c r="K3578" i="13" s="1"/>
  <c r="J3577" i="13"/>
  <c r="K3577" i="13" s="1"/>
  <c r="K3576" i="13"/>
  <c r="J3576" i="13"/>
  <c r="J3575" i="13"/>
  <c r="K3575" i="13" s="1"/>
  <c r="J3574" i="13"/>
  <c r="K3574" i="13" s="1"/>
  <c r="J3573" i="13"/>
  <c r="K3573" i="13" s="1"/>
  <c r="K3572" i="13"/>
  <c r="J3572" i="13"/>
  <c r="J3571" i="13"/>
  <c r="K3571" i="13" s="1"/>
  <c r="J3570" i="13"/>
  <c r="K3570" i="13" s="1"/>
  <c r="J3569" i="13"/>
  <c r="K3569" i="13" s="1"/>
  <c r="K3568" i="13"/>
  <c r="J3568" i="13"/>
  <c r="J3567" i="13"/>
  <c r="K3567" i="13" s="1"/>
  <c r="J3566" i="13"/>
  <c r="K3566" i="13" s="1"/>
  <c r="J3565" i="13"/>
  <c r="K3565" i="13" s="1"/>
  <c r="K3564" i="13"/>
  <c r="J3564" i="13"/>
  <c r="J3563" i="13"/>
  <c r="K3563" i="13" s="1"/>
  <c r="L3562" i="13"/>
  <c r="M3562" i="13" s="1"/>
  <c r="L3563" i="13" s="1"/>
  <c r="M3563" i="13" s="1"/>
  <c r="L3564" i="13" s="1"/>
  <c r="M3564" i="13" s="1"/>
  <c r="L3565" i="13" s="1"/>
  <c r="M3565" i="13" s="1"/>
  <c r="L3566" i="13" s="1"/>
  <c r="M3566" i="13" s="1"/>
  <c r="L3567" i="13" s="1"/>
  <c r="M3567" i="13" s="1"/>
  <c r="L3568" i="13" s="1"/>
  <c r="M3568" i="13" s="1"/>
  <c r="L3569" i="13" s="1"/>
  <c r="M3569" i="13" s="1"/>
  <c r="L3570" i="13" s="1"/>
  <c r="M3570" i="13" s="1"/>
  <c r="L3571" i="13" s="1"/>
  <c r="M3571" i="13" s="1"/>
  <c r="L3572" i="13" s="1"/>
  <c r="M3572" i="13" s="1"/>
  <c r="L3573" i="13" s="1"/>
  <c r="M3573" i="13" s="1"/>
  <c r="L3574" i="13" s="1"/>
  <c r="M3574" i="13" s="1"/>
  <c r="L3575" i="13" s="1"/>
  <c r="M3575" i="13" s="1"/>
  <c r="L3576" i="13" s="1"/>
  <c r="M3576" i="13" s="1"/>
  <c r="L3577" i="13" s="1"/>
  <c r="M3577" i="13" s="1"/>
  <c r="L3578" i="13" s="1"/>
  <c r="M3578" i="13" s="1"/>
  <c r="L3579" i="13" s="1"/>
  <c r="M3579" i="13" s="1"/>
  <c r="L3580" i="13" s="1"/>
  <c r="M3580" i="13" s="1"/>
  <c r="L3581" i="13" s="1"/>
  <c r="M3581" i="13" s="1"/>
  <c r="L3582" i="13" s="1"/>
  <c r="M3582" i="13" s="1"/>
  <c r="L3583" i="13" s="1"/>
  <c r="M3583" i="13" s="1"/>
  <c r="L3584" i="13" s="1"/>
  <c r="M3584" i="13" s="1"/>
  <c r="L3585" i="13" s="1"/>
  <c r="M3585" i="13" s="1"/>
  <c r="L3586" i="13" s="1"/>
  <c r="M3586" i="13" s="1"/>
  <c r="L3587" i="13" s="1"/>
  <c r="M3587" i="13" s="1"/>
  <c r="L3588" i="13" s="1"/>
  <c r="M3588" i="13" s="1"/>
  <c r="L3589" i="13" s="1"/>
  <c r="M3589" i="13" s="1"/>
  <c r="L3590" i="13" s="1"/>
  <c r="M3590" i="13" s="1"/>
  <c r="L3591" i="13" s="1"/>
  <c r="M3591" i="13" s="1"/>
  <c r="L3592" i="13" s="1"/>
  <c r="M3592" i="13" s="1"/>
  <c r="L3593" i="13" s="1"/>
  <c r="M3593" i="13" s="1"/>
  <c r="L3594" i="13" s="1"/>
  <c r="M3594" i="13" s="1"/>
  <c r="L3595" i="13" s="1"/>
  <c r="M3595" i="13" s="1"/>
  <c r="L3596" i="13" s="1"/>
  <c r="M3596" i="13" s="1"/>
  <c r="L3597" i="13" s="1"/>
  <c r="M3597" i="13" s="1"/>
  <c r="L3598" i="13" s="1"/>
  <c r="M3598" i="13" s="1"/>
  <c r="L3599" i="13" s="1"/>
  <c r="M3599" i="13" s="1"/>
  <c r="L3600" i="13" s="1"/>
  <c r="M3600" i="13" s="1"/>
  <c r="L3601" i="13" s="1"/>
  <c r="M3601" i="13" s="1"/>
  <c r="J3562" i="13"/>
  <c r="K3562" i="13" s="1"/>
  <c r="J3561" i="13"/>
  <c r="K3561" i="13" s="1"/>
  <c r="K3560" i="13"/>
  <c r="J3560" i="13"/>
  <c r="J3559" i="13"/>
  <c r="K3559" i="13" s="1"/>
  <c r="J3558" i="13"/>
  <c r="K3558" i="13" s="1"/>
  <c r="J3557" i="13"/>
  <c r="K3557" i="13" s="1"/>
  <c r="K3556" i="13"/>
  <c r="J3556" i="13"/>
  <c r="J3555" i="13"/>
  <c r="K3555" i="13" s="1"/>
  <c r="J3554" i="13"/>
  <c r="K3554" i="13" s="1"/>
  <c r="J3553" i="13"/>
  <c r="K3553" i="13" s="1"/>
  <c r="K3552" i="13"/>
  <c r="J3552" i="13"/>
  <c r="J3551" i="13"/>
  <c r="K3551" i="13" s="1"/>
  <c r="J3550" i="13"/>
  <c r="K3550" i="13" s="1"/>
  <c r="J3549" i="13"/>
  <c r="K3549" i="13" s="1"/>
  <c r="K3548" i="13"/>
  <c r="J3548" i="13"/>
  <c r="J3547" i="13"/>
  <c r="K3547" i="13" s="1"/>
  <c r="J3546" i="13"/>
  <c r="K3546" i="13" s="1"/>
  <c r="J3545" i="13"/>
  <c r="K3545" i="13" s="1"/>
  <c r="K3544" i="13"/>
  <c r="J3544" i="13"/>
  <c r="J3543" i="13"/>
  <c r="K3543" i="13" s="1"/>
  <c r="J3542" i="13"/>
  <c r="K3542" i="13" s="1"/>
  <c r="J3541" i="13"/>
  <c r="K3541" i="13" s="1"/>
  <c r="K3540" i="13"/>
  <c r="J3540" i="13"/>
  <c r="J3539" i="13"/>
  <c r="K3539" i="13" s="1"/>
  <c r="J3538" i="13"/>
  <c r="K3538" i="13" s="1"/>
  <c r="J3537" i="13"/>
  <c r="K3537" i="13" s="1"/>
  <c r="K3536" i="13"/>
  <c r="J3536" i="13"/>
  <c r="J3535" i="13"/>
  <c r="K3535" i="13" s="1"/>
  <c r="J3534" i="13"/>
  <c r="K3534" i="13" s="1"/>
  <c r="J3533" i="13"/>
  <c r="K3533" i="13" s="1"/>
  <c r="K3532" i="13"/>
  <c r="J3532" i="13"/>
  <c r="J3531" i="13"/>
  <c r="K3531" i="13" s="1"/>
  <c r="J3530" i="13"/>
  <c r="K3530" i="13" s="1"/>
  <c r="J3529" i="13"/>
  <c r="K3529" i="13" s="1"/>
  <c r="K3528" i="13"/>
  <c r="J3528" i="13"/>
  <c r="J3527" i="13"/>
  <c r="K3527" i="13" s="1"/>
  <c r="J3526" i="13"/>
  <c r="K3526" i="13" s="1"/>
  <c r="J3525" i="13"/>
  <c r="K3525" i="13" s="1"/>
  <c r="K3524" i="13"/>
  <c r="J3524" i="13"/>
  <c r="J3523" i="13"/>
  <c r="K3523" i="13" s="1"/>
  <c r="L3522" i="13"/>
  <c r="J3522" i="13"/>
  <c r="K3522" i="13" s="1"/>
  <c r="J3521" i="13"/>
  <c r="K3521" i="13" s="1"/>
  <c r="K3520" i="13"/>
  <c r="J3520" i="13"/>
  <c r="J3519" i="13"/>
  <c r="K3519" i="13" s="1"/>
  <c r="J3518" i="13"/>
  <c r="K3518" i="13" s="1"/>
  <c r="J3517" i="13"/>
  <c r="K3517" i="13" s="1"/>
  <c r="K3516" i="13"/>
  <c r="J3516" i="13"/>
  <c r="J3515" i="13"/>
  <c r="K3515" i="13" s="1"/>
  <c r="J3514" i="13"/>
  <c r="K3514" i="13" s="1"/>
  <c r="J3513" i="13"/>
  <c r="K3513" i="13" s="1"/>
  <c r="K3512" i="13"/>
  <c r="J3512" i="13"/>
  <c r="J3511" i="13"/>
  <c r="K3511" i="13" s="1"/>
  <c r="J3510" i="13"/>
  <c r="K3510" i="13" s="1"/>
  <c r="J3509" i="13"/>
  <c r="K3509" i="13" s="1"/>
  <c r="K3508" i="13"/>
  <c r="J3508" i="13"/>
  <c r="J3507" i="13"/>
  <c r="K3507" i="13" s="1"/>
  <c r="J3506" i="13"/>
  <c r="K3506" i="13" s="1"/>
  <c r="J3505" i="13"/>
  <c r="K3505" i="13" s="1"/>
  <c r="K3504" i="13"/>
  <c r="J3504" i="13"/>
  <c r="J3503" i="13"/>
  <c r="K3503" i="13" s="1"/>
  <c r="J3502" i="13"/>
  <c r="K3502" i="13" s="1"/>
  <c r="J3501" i="13"/>
  <c r="K3501" i="13" s="1"/>
  <c r="J3500" i="13"/>
  <c r="K3500" i="13" s="1"/>
  <c r="J3499" i="13"/>
  <c r="K3499" i="13" s="1"/>
  <c r="J3498" i="13"/>
  <c r="K3498" i="13" s="1"/>
  <c r="J3497" i="13"/>
  <c r="K3497" i="13" s="1"/>
  <c r="J3496" i="13"/>
  <c r="K3496" i="13" s="1"/>
  <c r="J3495" i="13"/>
  <c r="K3495" i="13" s="1"/>
  <c r="J3494" i="13"/>
  <c r="K3494" i="13" s="1"/>
  <c r="J3493" i="13"/>
  <c r="K3493" i="13" s="1"/>
  <c r="K3492" i="13"/>
  <c r="J3492" i="13"/>
  <c r="J3491" i="13"/>
  <c r="K3491" i="13" s="1"/>
  <c r="J3490" i="13"/>
  <c r="K3490" i="13" s="1"/>
  <c r="J3489" i="13"/>
  <c r="K3489" i="13" s="1"/>
  <c r="K3488" i="13"/>
  <c r="J3488" i="13"/>
  <c r="J3487" i="13"/>
  <c r="K3487" i="13" s="1"/>
  <c r="J3486" i="13"/>
  <c r="K3486" i="13" s="1"/>
  <c r="J3485" i="13"/>
  <c r="K3485" i="13" s="1"/>
  <c r="J3484" i="13"/>
  <c r="K3484" i="13" s="1"/>
  <c r="J3483" i="13"/>
  <c r="K3483" i="13" s="1"/>
  <c r="L3482" i="13"/>
  <c r="J3482" i="13"/>
  <c r="K3482" i="13" s="1"/>
  <c r="J3481" i="13"/>
  <c r="K3481" i="13" s="1"/>
  <c r="K3480" i="13"/>
  <c r="J3480" i="13"/>
  <c r="J3479" i="13"/>
  <c r="K3479" i="13" s="1"/>
  <c r="J3478" i="13"/>
  <c r="K3478" i="13" s="1"/>
  <c r="J3477" i="13"/>
  <c r="K3477" i="13" s="1"/>
  <c r="J3476" i="13"/>
  <c r="K3476" i="13" s="1"/>
  <c r="J3475" i="13"/>
  <c r="K3475" i="13" s="1"/>
  <c r="J3474" i="13"/>
  <c r="K3474" i="13" s="1"/>
  <c r="J3473" i="13"/>
  <c r="K3473" i="13" s="1"/>
  <c r="J3472" i="13"/>
  <c r="K3472" i="13" s="1"/>
  <c r="J3471" i="13"/>
  <c r="K3471" i="13" s="1"/>
  <c r="J3470" i="13"/>
  <c r="K3470" i="13" s="1"/>
  <c r="J3469" i="13"/>
  <c r="K3469" i="13" s="1"/>
  <c r="K3468" i="13"/>
  <c r="J3468" i="13"/>
  <c r="J3467" i="13"/>
  <c r="K3467" i="13" s="1"/>
  <c r="J3466" i="13"/>
  <c r="K3466" i="13" s="1"/>
  <c r="J3465" i="13"/>
  <c r="K3465" i="13" s="1"/>
  <c r="J3464" i="13"/>
  <c r="K3464" i="13" s="1"/>
  <c r="J3463" i="13"/>
  <c r="K3463" i="13" s="1"/>
  <c r="J3462" i="13"/>
  <c r="K3462" i="13" s="1"/>
  <c r="J3461" i="13"/>
  <c r="K3461" i="13" s="1"/>
  <c r="K3460" i="13"/>
  <c r="J3460" i="13"/>
  <c r="J3459" i="13"/>
  <c r="K3459" i="13" s="1"/>
  <c r="J3458" i="13"/>
  <c r="K3458" i="13" s="1"/>
  <c r="J3457" i="13"/>
  <c r="K3457" i="13" s="1"/>
  <c r="J3456" i="13"/>
  <c r="K3456" i="13" s="1"/>
  <c r="J3455" i="13"/>
  <c r="K3455" i="13" s="1"/>
  <c r="J3454" i="13"/>
  <c r="K3454" i="13" s="1"/>
  <c r="J3453" i="13"/>
  <c r="K3453" i="13" s="1"/>
  <c r="J3452" i="13"/>
  <c r="K3452" i="13" s="1"/>
  <c r="J3451" i="13"/>
  <c r="K3451" i="13" s="1"/>
  <c r="J3450" i="13"/>
  <c r="K3450" i="13" s="1"/>
  <c r="J3449" i="13"/>
  <c r="K3449" i="13" s="1"/>
  <c r="K3448" i="13"/>
  <c r="J3448" i="13"/>
  <c r="J3447" i="13"/>
  <c r="K3447" i="13" s="1"/>
  <c r="J3446" i="13"/>
  <c r="K3446" i="13" s="1"/>
  <c r="J3445" i="13"/>
  <c r="K3445" i="13" s="1"/>
  <c r="K3444" i="13"/>
  <c r="J3444" i="13"/>
  <c r="J3443" i="13"/>
  <c r="K3443" i="13" s="1"/>
  <c r="L3442" i="13"/>
  <c r="J3442" i="13"/>
  <c r="K3442" i="13" s="1"/>
  <c r="J3441" i="13"/>
  <c r="K3441" i="13" s="1"/>
  <c r="K3440" i="13"/>
  <c r="J3440" i="13"/>
  <c r="J3439" i="13"/>
  <c r="K3439" i="13" s="1"/>
  <c r="J3438" i="13"/>
  <c r="K3438" i="13" s="1"/>
  <c r="J3437" i="13"/>
  <c r="K3437" i="13" s="1"/>
  <c r="K3436" i="13"/>
  <c r="J3436" i="13"/>
  <c r="J3435" i="13"/>
  <c r="K3435" i="13" s="1"/>
  <c r="J3434" i="13"/>
  <c r="K3434" i="13" s="1"/>
  <c r="J3433" i="13"/>
  <c r="K3433" i="13" s="1"/>
  <c r="J3432" i="13"/>
  <c r="K3432" i="13" s="1"/>
  <c r="J3431" i="13"/>
  <c r="K3431" i="13" s="1"/>
  <c r="J3430" i="13"/>
  <c r="K3430" i="13" s="1"/>
  <c r="J3429" i="13"/>
  <c r="K3429" i="13" s="1"/>
  <c r="J3428" i="13"/>
  <c r="K3428" i="13" s="1"/>
  <c r="J3427" i="13"/>
  <c r="K3427" i="13" s="1"/>
  <c r="J3426" i="13"/>
  <c r="K3426" i="13" s="1"/>
  <c r="J3425" i="13"/>
  <c r="K3425" i="13" s="1"/>
  <c r="K3424" i="13"/>
  <c r="J3424" i="13"/>
  <c r="J3423" i="13"/>
  <c r="K3423" i="13" s="1"/>
  <c r="J3422" i="13"/>
  <c r="K3422" i="13" s="1"/>
  <c r="J3421" i="13"/>
  <c r="K3421" i="13" s="1"/>
  <c r="K3420" i="13"/>
  <c r="J3420" i="13"/>
  <c r="J3419" i="13"/>
  <c r="K3419" i="13" s="1"/>
  <c r="J3418" i="13"/>
  <c r="K3418" i="13" s="1"/>
  <c r="J3417" i="13"/>
  <c r="K3417" i="13" s="1"/>
  <c r="J3416" i="13"/>
  <c r="K3416" i="13" s="1"/>
  <c r="J3415" i="13"/>
  <c r="K3415" i="13" s="1"/>
  <c r="J3414" i="13"/>
  <c r="K3414" i="13" s="1"/>
  <c r="J3413" i="13"/>
  <c r="K3413" i="13" s="1"/>
  <c r="J3412" i="13"/>
  <c r="K3412" i="13" s="1"/>
  <c r="J3411" i="13"/>
  <c r="K3411" i="13" s="1"/>
  <c r="J3410" i="13"/>
  <c r="K3410" i="13" s="1"/>
  <c r="J3409" i="13"/>
  <c r="K3409" i="13" s="1"/>
  <c r="K3408" i="13"/>
  <c r="J3408" i="13"/>
  <c r="J3407" i="13"/>
  <c r="K3407" i="13" s="1"/>
  <c r="J3406" i="13"/>
  <c r="K3406" i="13" s="1"/>
  <c r="J3405" i="13"/>
  <c r="K3405" i="13" s="1"/>
  <c r="K3404" i="13"/>
  <c r="J3404" i="13"/>
  <c r="J3403" i="13"/>
  <c r="K3403" i="13" s="1"/>
  <c r="L3402" i="13"/>
  <c r="J3402" i="13"/>
  <c r="K3402" i="13" s="1"/>
  <c r="J3401" i="13"/>
  <c r="K3401" i="13" s="1"/>
  <c r="J3400" i="13"/>
  <c r="K3400" i="13" s="1"/>
  <c r="J3399" i="13"/>
  <c r="K3399" i="13" s="1"/>
  <c r="J3398" i="13"/>
  <c r="K3398" i="13" s="1"/>
  <c r="J3397" i="13"/>
  <c r="K3397" i="13" s="1"/>
  <c r="K3396" i="13"/>
  <c r="J3396" i="13"/>
  <c r="J3395" i="13"/>
  <c r="K3395" i="13" s="1"/>
  <c r="J3394" i="13"/>
  <c r="K3394" i="13" s="1"/>
  <c r="J3393" i="13"/>
  <c r="K3393" i="13" s="1"/>
  <c r="J3392" i="13"/>
  <c r="K3392" i="13" s="1"/>
  <c r="J3391" i="13"/>
  <c r="K3391" i="13" s="1"/>
  <c r="J3390" i="13"/>
  <c r="K3390" i="13" s="1"/>
  <c r="J3389" i="13"/>
  <c r="K3389" i="13" s="1"/>
  <c r="J3388" i="13"/>
  <c r="K3388" i="13" s="1"/>
  <c r="J3387" i="13"/>
  <c r="K3387" i="13" s="1"/>
  <c r="J3386" i="13"/>
  <c r="K3386" i="13" s="1"/>
  <c r="J3385" i="13"/>
  <c r="K3385" i="13" s="1"/>
  <c r="K3384" i="13"/>
  <c r="J3384" i="13"/>
  <c r="J3383" i="13"/>
  <c r="K3383" i="13" s="1"/>
  <c r="J3382" i="13"/>
  <c r="K3382" i="13" s="1"/>
  <c r="J3381" i="13"/>
  <c r="K3381" i="13" s="1"/>
  <c r="J3380" i="13"/>
  <c r="K3380" i="13" s="1"/>
  <c r="J3379" i="13"/>
  <c r="K3379" i="13" s="1"/>
  <c r="J3378" i="13"/>
  <c r="K3378" i="13" s="1"/>
  <c r="J3377" i="13"/>
  <c r="K3377" i="13" s="1"/>
  <c r="K3376" i="13"/>
  <c r="J3376" i="13"/>
  <c r="J3375" i="13"/>
  <c r="K3375" i="13" s="1"/>
  <c r="J3374" i="13"/>
  <c r="K3374" i="13" s="1"/>
  <c r="J3373" i="13"/>
  <c r="K3373" i="13" s="1"/>
  <c r="J3372" i="13"/>
  <c r="K3372" i="13" s="1"/>
  <c r="J3371" i="13"/>
  <c r="K3371" i="13" s="1"/>
  <c r="J3370" i="13"/>
  <c r="K3370" i="13" s="1"/>
  <c r="J3369" i="13"/>
  <c r="K3369" i="13" s="1"/>
  <c r="K3368" i="13"/>
  <c r="J3368" i="13"/>
  <c r="J3367" i="13"/>
  <c r="K3367" i="13" s="1"/>
  <c r="J3366" i="13"/>
  <c r="K3366" i="13" s="1"/>
  <c r="J3365" i="13"/>
  <c r="K3365" i="13" s="1"/>
  <c r="K3364" i="13"/>
  <c r="J3364" i="13"/>
  <c r="J3363" i="13"/>
  <c r="K3363" i="13" s="1"/>
  <c r="L3362" i="13"/>
  <c r="J3362" i="13"/>
  <c r="K3362" i="13" s="1"/>
  <c r="J3361" i="13"/>
  <c r="K3361" i="13" s="1"/>
  <c r="K3360" i="13"/>
  <c r="J3360" i="13"/>
  <c r="J3359" i="13"/>
  <c r="K3359" i="13" s="1"/>
  <c r="J3358" i="13"/>
  <c r="K3358" i="13" s="1"/>
  <c r="J3357" i="13"/>
  <c r="K3357" i="13" s="1"/>
  <c r="K3356" i="13"/>
  <c r="J3356" i="13"/>
  <c r="J3355" i="13"/>
  <c r="K3355" i="13" s="1"/>
  <c r="J3354" i="13"/>
  <c r="K3354" i="13" s="1"/>
  <c r="J3353" i="13"/>
  <c r="K3353" i="13" s="1"/>
  <c r="K3352" i="13"/>
  <c r="J3352" i="13"/>
  <c r="J3351" i="13"/>
  <c r="K3351" i="13" s="1"/>
  <c r="J3350" i="13"/>
  <c r="K3350" i="13" s="1"/>
  <c r="J3349" i="13"/>
  <c r="K3349" i="13" s="1"/>
  <c r="K3348" i="13"/>
  <c r="J3348" i="13"/>
  <c r="J3347" i="13"/>
  <c r="K3347" i="13" s="1"/>
  <c r="J3346" i="13"/>
  <c r="K3346" i="13" s="1"/>
  <c r="J3345" i="13"/>
  <c r="K3345" i="13" s="1"/>
  <c r="K3344" i="13"/>
  <c r="J3344" i="13"/>
  <c r="J3343" i="13"/>
  <c r="K3343" i="13" s="1"/>
  <c r="J3342" i="13"/>
  <c r="K3342" i="13" s="1"/>
  <c r="J3341" i="13"/>
  <c r="K3341" i="13" s="1"/>
  <c r="K3340" i="13"/>
  <c r="J3340" i="13"/>
  <c r="J3339" i="13"/>
  <c r="K3339" i="13" s="1"/>
  <c r="J3338" i="13"/>
  <c r="K3338" i="13" s="1"/>
  <c r="J3337" i="13"/>
  <c r="K3337" i="13" s="1"/>
  <c r="K3336" i="13"/>
  <c r="J3336" i="13"/>
  <c r="J3335" i="13"/>
  <c r="K3335" i="13" s="1"/>
  <c r="J3334" i="13"/>
  <c r="K3334" i="13" s="1"/>
  <c r="J3333" i="13"/>
  <c r="K3333" i="13" s="1"/>
  <c r="K3332" i="13"/>
  <c r="J3332" i="13"/>
  <c r="J3331" i="13"/>
  <c r="K3331" i="13" s="1"/>
  <c r="J3330" i="13"/>
  <c r="K3330" i="13" s="1"/>
  <c r="J3329" i="13"/>
  <c r="K3329" i="13" s="1"/>
  <c r="K3328" i="13"/>
  <c r="J3328" i="13"/>
  <c r="J3327" i="13"/>
  <c r="K3327" i="13" s="1"/>
  <c r="J3326" i="13"/>
  <c r="K3326" i="13" s="1"/>
  <c r="J3325" i="13"/>
  <c r="K3325" i="13" s="1"/>
  <c r="K3324" i="13"/>
  <c r="J3324" i="13"/>
  <c r="J3323" i="13"/>
  <c r="K3323" i="13" s="1"/>
  <c r="L3322" i="13"/>
  <c r="J3322" i="13"/>
  <c r="K3322" i="13" s="1"/>
  <c r="J3321" i="13"/>
  <c r="K3321" i="13" s="1"/>
  <c r="K3320" i="13"/>
  <c r="J3320" i="13"/>
  <c r="J3319" i="13"/>
  <c r="K3319" i="13" s="1"/>
  <c r="J3318" i="13"/>
  <c r="K3318" i="13" s="1"/>
  <c r="J3317" i="13"/>
  <c r="K3317" i="13" s="1"/>
  <c r="K3316" i="13"/>
  <c r="J3316" i="13"/>
  <c r="J3315" i="13"/>
  <c r="K3315" i="13" s="1"/>
  <c r="J3314" i="13"/>
  <c r="K3314" i="13" s="1"/>
  <c r="J3313" i="13"/>
  <c r="K3313" i="13" s="1"/>
  <c r="K3312" i="13"/>
  <c r="J3312" i="13"/>
  <c r="J3311" i="13"/>
  <c r="K3311" i="13" s="1"/>
  <c r="J3310" i="13"/>
  <c r="K3310" i="13" s="1"/>
  <c r="J3309" i="13"/>
  <c r="K3309" i="13" s="1"/>
  <c r="K3308" i="13"/>
  <c r="J3308" i="13"/>
  <c r="J3307" i="13"/>
  <c r="K3307" i="13" s="1"/>
  <c r="J3306" i="13"/>
  <c r="K3306" i="13" s="1"/>
  <c r="J3305" i="13"/>
  <c r="K3305" i="13" s="1"/>
  <c r="K3304" i="13"/>
  <c r="J3304" i="13"/>
  <c r="J3303" i="13"/>
  <c r="K3303" i="13" s="1"/>
  <c r="J3302" i="13"/>
  <c r="K3302" i="13" s="1"/>
  <c r="J3301" i="13"/>
  <c r="K3301" i="13" s="1"/>
  <c r="K3300" i="13"/>
  <c r="J3300" i="13"/>
  <c r="J3299" i="13"/>
  <c r="K3299" i="13" s="1"/>
  <c r="J3298" i="13"/>
  <c r="K3298" i="13" s="1"/>
  <c r="J3297" i="13"/>
  <c r="K3297" i="13" s="1"/>
  <c r="K3296" i="13"/>
  <c r="J3296" i="13"/>
  <c r="J3295" i="13"/>
  <c r="K3295" i="13" s="1"/>
  <c r="J3294" i="13"/>
  <c r="K3294" i="13" s="1"/>
  <c r="J3293" i="13"/>
  <c r="K3293" i="13" s="1"/>
  <c r="K3292" i="13"/>
  <c r="J3292" i="13"/>
  <c r="J3291" i="13"/>
  <c r="K3291" i="13" s="1"/>
  <c r="J3290" i="13"/>
  <c r="K3290" i="13" s="1"/>
  <c r="J3289" i="13"/>
  <c r="K3289" i="13" s="1"/>
  <c r="K3288" i="13"/>
  <c r="J3288" i="13"/>
  <c r="J3287" i="13"/>
  <c r="K3287" i="13" s="1"/>
  <c r="J3286" i="13"/>
  <c r="K3286" i="13" s="1"/>
  <c r="J3285" i="13"/>
  <c r="K3285" i="13" s="1"/>
  <c r="K3284" i="13"/>
  <c r="J3284" i="13"/>
  <c r="J3283" i="13"/>
  <c r="K3283" i="13" s="1"/>
  <c r="L3282" i="13"/>
  <c r="J3282" i="13"/>
  <c r="K3282" i="13" s="1"/>
  <c r="J3281" i="13"/>
  <c r="K3281" i="13" s="1"/>
  <c r="K3280" i="13"/>
  <c r="J3280" i="13"/>
  <c r="J3279" i="13"/>
  <c r="K3279" i="13" s="1"/>
  <c r="J3278" i="13"/>
  <c r="K3278" i="13" s="1"/>
  <c r="J3277" i="13"/>
  <c r="K3277" i="13" s="1"/>
  <c r="K3276" i="13"/>
  <c r="J3276" i="13"/>
  <c r="J3275" i="13"/>
  <c r="K3275" i="13" s="1"/>
  <c r="J3274" i="13"/>
  <c r="K3274" i="13" s="1"/>
  <c r="J3273" i="13"/>
  <c r="K3273" i="13" s="1"/>
  <c r="K3272" i="13"/>
  <c r="J3272" i="13"/>
  <c r="J3271" i="13"/>
  <c r="K3271" i="13" s="1"/>
  <c r="J3270" i="13"/>
  <c r="K3270" i="13" s="1"/>
  <c r="J3269" i="13"/>
  <c r="K3269" i="13" s="1"/>
  <c r="K3268" i="13"/>
  <c r="J3268" i="13"/>
  <c r="J3267" i="13"/>
  <c r="K3267" i="13" s="1"/>
  <c r="J3266" i="13"/>
  <c r="K3266" i="13" s="1"/>
  <c r="J3265" i="13"/>
  <c r="K3265" i="13" s="1"/>
  <c r="K3264" i="13"/>
  <c r="J3264" i="13"/>
  <c r="J3263" i="13"/>
  <c r="K3263" i="13" s="1"/>
  <c r="J3262" i="13"/>
  <c r="K3262" i="13" s="1"/>
  <c r="J3261" i="13"/>
  <c r="K3261" i="13" s="1"/>
  <c r="K3260" i="13"/>
  <c r="J3260" i="13"/>
  <c r="J3259" i="13"/>
  <c r="K3259" i="13" s="1"/>
  <c r="J3258" i="13"/>
  <c r="K3258" i="13" s="1"/>
  <c r="J3257" i="13"/>
  <c r="K3257" i="13" s="1"/>
  <c r="K3256" i="13"/>
  <c r="J3256" i="13"/>
  <c r="J3255" i="13"/>
  <c r="K3255" i="13" s="1"/>
  <c r="J3254" i="13"/>
  <c r="K3254" i="13" s="1"/>
  <c r="J3253" i="13"/>
  <c r="K3253" i="13" s="1"/>
  <c r="K3252" i="13"/>
  <c r="J3252" i="13"/>
  <c r="J3251" i="13"/>
  <c r="K3251" i="13" s="1"/>
  <c r="J3250" i="13"/>
  <c r="K3250" i="13" s="1"/>
  <c r="J3249" i="13"/>
  <c r="K3249" i="13" s="1"/>
  <c r="K3248" i="13"/>
  <c r="J3248" i="13"/>
  <c r="J3247" i="13"/>
  <c r="K3247" i="13" s="1"/>
  <c r="J3246" i="13"/>
  <c r="K3246" i="13" s="1"/>
  <c r="J3245" i="13"/>
  <c r="K3245" i="13" s="1"/>
  <c r="K3244" i="13"/>
  <c r="J3244" i="13"/>
  <c r="J3243" i="13"/>
  <c r="K3243" i="13" s="1"/>
  <c r="L3242" i="13"/>
  <c r="J3242" i="13"/>
  <c r="K3242" i="13" s="1"/>
  <c r="J3241" i="13"/>
  <c r="K3241" i="13" s="1"/>
  <c r="K3240" i="13"/>
  <c r="J3240" i="13"/>
  <c r="J3239" i="13"/>
  <c r="K3239" i="13" s="1"/>
  <c r="J3238" i="13"/>
  <c r="K3238" i="13" s="1"/>
  <c r="J3237" i="13"/>
  <c r="K3237" i="13" s="1"/>
  <c r="J3236" i="13"/>
  <c r="K3236" i="13" s="1"/>
  <c r="J3235" i="13"/>
  <c r="K3235" i="13" s="1"/>
  <c r="J3234" i="13"/>
  <c r="K3234" i="13" s="1"/>
  <c r="J3233" i="13"/>
  <c r="K3233" i="13" s="1"/>
  <c r="J3232" i="13"/>
  <c r="K3232" i="13" s="1"/>
  <c r="J3231" i="13"/>
  <c r="K3231" i="13" s="1"/>
  <c r="J3230" i="13"/>
  <c r="K3230" i="13" s="1"/>
  <c r="J3229" i="13"/>
  <c r="K3229" i="13" s="1"/>
  <c r="J3228" i="13"/>
  <c r="K3228" i="13" s="1"/>
  <c r="J3227" i="13"/>
  <c r="K3227" i="13" s="1"/>
  <c r="J3226" i="13"/>
  <c r="K3226" i="13" s="1"/>
  <c r="J3225" i="13"/>
  <c r="K3225" i="13" s="1"/>
  <c r="J3224" i="13"/>
  <c r="K3224" i="13" s="1"/>
  <c r="J3223" i="13"/>
  <c r="K3223" i="13" s="1"/>
  <c r="J3222" i="13"/>
  <c r="K3222" i="13" s="1"/>
  <c r="J3221" i="13"/>
  <c r="K3221" i="13" s="1"/>
  <c r="J3220" i="13"/>
  <c r="K3220" i="13" s="1"/>
  <c r="J3219" i="13"/>
  <c r="K3219" i="13" s="1"/>
  <c r="J3218" i="13"/>
  <c r="K3218" i="13" s="1"/>
  <c r="J3217" i="13"/>
  <c r="K3217" i="13" s="1"/>
  <c r="J3216" i="13"/>
  <c r="K3216" i="13" s="1"/>
  <c r="J3215" i="13"/>
  <c r="K3215" i="13" s="1"/>
  <c r="J3214" i="13"/>
  <c r="K3214" i="13" s="1"/>
  <c r="J3213" i="13"/>
  <c r="K3213" i="13" s="1"/>
  <c r="J3212" i="13"/>
  <c r="K3212" i="13" s="1"/>
  <c r="J3211" i="13"/>
  <c r="K3211" i="13" s="1"/>
  <c r="J3210" i="13"/>
  <c r="K3210" i="13" s="1"/>
  <c r="J3209" i="13"/>
  <c r="K3209" i="13" s="1"/>
  <c r="K3208" i="13"/>
  <c r="J3208" i="13"/>
  <c r="J3207" i="13"/>
  <c r="K3207" i="13" s="1"/>
  <c r="J3206" i="13"/>
  <c r="K3206" i="13" s="1"/>
  <c r="J3205" i="13"/>
  <c r="K3205" i="13" s="1"/>
  <c r="K3204" i="13"/>
  <c r="J3204" i="13"/>
  <c r="J3203" i="13"/>
  <c r="K3203" i="13" s="1"/>
  <c r="L3202" i="13"/>
  <c r="M3202" i="13" s="1"/>
  <c r="L3203" i="13" s="1"/>
  <c r="M3203" i="13" s="1"/>
  <c r="L3204" i="13" s="1"/>
  <c r="M3204" i="13" s="1"/>
  <c r="L3205" i="13" s="1"/>
  <c r="M3205" i="13" s="1"/>
  <c r="L3206" i="13" s="1"/>
  <c r="M3206" i="13" s="1"/>
  <c r="L3207" i="13" s="1"/>
  <c r="M3207" i="13" s="1"/>
  <c r="L3208" i="13" s="1"/>
  <c r="M3208" i="13" s="1"/>
  <c r="L3209" i="13" s="1"/>
  <c r="M3209" i="13" s="1"/>
  <c r="L3210" i="13" s="1"/>
  <c r="M3210" i="13" s="1"/>
  <c r="L3211" i="13" s="1"/>
  <c r="M3211" i="13" s="1"/>
  <c r="L3212" i="13" s="1"/>
  <c r="M3212" i="13" s="1"/>
  <c r="L3213" i="13" s="1"/>
  <c r="M3213" i="13" s="1"/>
  <c r="L3214" i="13" s="1"/>
  <c r="M3214" i="13" s="1"/>
  <c r="L3215" i="13" s="1"/>
  <c r="M3215" i="13" s="1"/>
  <c r="L3216" i="13" s="1"/>
  <c r="M3216" i="13" s="1"/>
  <c r="L3217" i="13" s="1"/>
  <c r="M3217" i="13" s="1"/>
  <c r="L3218" i="13" s="1"/>
  <c r="M3218" i="13" s="1"/>
  <c r="L3219" i="13" s="1"/>
  <c r="M3219" i="13" s="1"/>
  <c r="L3220" i="13" s="1"/>
  <c r="M3220" i="13" s="1"/>
  <c r="L3221" i="13" s="1"/>
  <c r="M3221" i="13" s="1"/>
  <c r="L3222" i="13" s="1"/>
  <c r="M3222" i="13" s="1"/>
  <c r="L3223" i="13" s="1"/>
  <c r="M3223" i="13" s="1"/>
  <c r="L3224" i="13" s="1"/>
  <c r="M3224" i="13" s="1"/>
  <c r="L3225" i="13" s="1"/>
  <c r="M3225" i="13" s="1"/>
  <c r="L3226" i="13" s="1"/>
  <c r="M3226" i="13" s="1"/>
  <c r="L3227" i="13" s="1"/>
  <c r="M3227" i="13" s="1"/>
  <c r="L3228" i="13" s="1"/>
  <c r="M3228" i="13" s="1"/>
  <c r="L3229" i="13" s="1"/>
  <c r="M3229" i="13" s="1"/>
  <c r="L3230" i="13" s="1"/>
  <c r="M3230" i="13" s="1"/>
  <c r="L3231" i="13" s="1"/>
  <c r="M3231" i="13" s="1"/>
  <c r="L3232" i="13" s="1"/>
  <c r="M3232" i="13" s="1"/>
  <c r="L3233" i="13" s="1"/>
  <c r="M3233" i="13" s="1"/>
  <c r="L3234" i="13" s="1"/>
  <c r="M3234" i="13" s="1"/>
  <c r="L3235" i="13" s="1"/>
  <c r="M3235" i="13" s="1"/>
  <c r="L3236" i="13" s="1"/>
  <c r="M3236" i="13" s="1"/>
  <c r="L3237" i="13" s="1"/>
  <c r="M3237" i="13" s="1"/>
  <c r="L3238" i="13" s="1"/>
  <c r="M3238" i="13" s="1"/>
  <c r="L3239" i="13" s="1"/>
  <c r="M3239" i="13" s="1"/>
  <c r="L3240" i="13" s="1"/>
  <c r="M3240" i="13" s="1"/>
  <c r="L3241" i="13" s="1"/>
  <c r="M3241" i="13" s="1"/>
  <c r="J3202" i="13"/>
  <c r="K3202" i="13" s="1"/>
  <c r="J3201" i="13"/>
  <c r="K3201" i="13" s="1"/>
  <c r="J3200" i="13"/>
  <c r="K3200" i="13" s="1"/>
  <c r="J3199" i="13"/>
  <c r="K3199" i="13" s="1"/>
  <c r="J3198" i="13"/>
  <c r="K3198" i="13" s="1"/>
  <c r="J3197" i="13"/>
  <c r="K3197" i="13" s="1"/>
  <c r="K3196" i="13"/>
  <c r="J3196" i="13"/>
  <c r="J3195" i="13"/>
  <c r="K3195" i="13" s="1"/>
  <c r="J3194" i="13"/>
  <c r="K3194" i="13" s="1"/>
  <c r="J3193" i="13"/>
  <c r="K3193" i="13" s="1"/>
  <c r="J3192" i="13"/>
  <c r="K3192" i="13" s="1"/>
  <c r="J3191" i="13"/>
  <c r="K3191" i="13" s="1"/>
  <c r="J3190" i="13"/>
  <c r="K3190" i="13" s="1"/>
  <c r="J3189" i="13"/>
  <c r="K3189" i="13" s="1"/>
  <c r="K3188" i="13"/>
  <c r="J3188" i="13"/>
  <c r="J3187" i="13"/>
  <c r="K3187" i="13" s="1"/>
  <c r="J3186" i="13"/>
  <c r="K3186" i="13" s="1"/>
  <c r="J3185" i="13"/>
  <c r="K3185" i="13" s="1"/>
  <c r="K3184" i="13"/>
  <c r="J3184" i="13"/>
  <c r="J3183" i="13"/>
  <c r="K3183" i="13" s="1"/>
  <c r="J3182" i="13"/>
  <c r="K3182" i="13" s="1"/>
  <c r="J3181" i="13"/>
  <c r="K3181" i="13" s="1"/>
  <c r="J3180" i="13"/>
  <c r="K3180" i="13" s="1"/>
  <c r="J3179" i="13"/>
  <c r="K3179" i="13" s="1"/>
  <c r="J3178" i="13"/>
  <c r="K3178" i="13" s="1"/>
  <c r="J3177" i="13"/>
  <c r="K3177" i="13" s="1"/>
  <c r="K3176" i="13"/>
  <c r="J3176" i="13"/>
  <c r="J3175" i="13"/>
  <c r="K3175" i="13" s="1"/>
  <c r="J3174" i="13"/>
  <c r="K3174" i="13" s="1"/>
  <c r="J3173" i="13"/>
  <c r="K3173" i="13" s="1"/>
  <c r="J3172" i="13"/>
  <c r="K3172" i="13" s="1"/>
  <c r="J3171" i="13"/>
  <c r="K3171" i="13" s="1"/>
  <c r="J3170" i="13"/>
  <c r="K3170" i="13" s="1"/>
  <c r="J3169" i="13"/>
  <c r="K3169" i="13" s="1"/>
  <c r="J3168" i="13"/>
  <c r="K3168" i="13" s="1"/>
  <c r="J3167" i="13"/>
  <c r="K3167" i="13" s="1"/>
  <c r="J3166" i="13"/>
  <c r="K3166" i="13" s="1"/>
  <c r="J3165" i="13"/>
  <c r="K3165" i="13" s="1"/>
  <c r="J3164" i="13"/>
  <c r="K3164" i="13" s="1"/>
  <c r="J3163" i="13"/>
  <c r="K3163" i="13" s="1"/>
  <c r="L3162" i="13"/>
  <c r="J3162" i="13"/>
  <c r="K3162" i="13" s="1"/>
  <c r="J3161" i="13"/>
  <c r="K3161" i="13" s="1"/>
  <c r="J3160" i="13"/>
  <c r="K3160" i="13" s="1"/>
  <c r="J3159" i="13"/>
  <c r="K3159" i="13" s="1"/>
  <c r="J3158" i="13"/>
  <c r="K3158" i="13" s="1"/>
  <c r="J3157" i="13"/>
  <c r="K3157" i="13" s="1"/>
  <c r="J3156" i="13"/>
  <c r="K3156" i="13" s="1"/>
  <c r="J3155" i="13"/>
  <c r="K3155" i="13" s="1"/>
  <c r="J3154" i="13"/>
  <c r="K3154" i="13" s="1"/>
  <c r="J3153" i="13"/>
  <c r="K3153" i="13" s="1"/>
  <c r="J3152" i="13"/>
  <c r="K3152" i="13" s="1"/>
  <c r="J3151" i="13"/>
  <c r="K3151" i="13" s="1"/>
  <c r="J3150" i="13"/>
  <c r="K3150" i="13" s="1"/>
  <c r="J3149" i="13"/>
  <c r="K3149" i="13" s="1"/>
  <c r="J3148" i="13"/>
  <c r="K3148" i="13" s="1"/>
  <c r="J3147" i="13"/>
  <c r="K3147" i="13" s="1"/>
  <c r="J3146" i="13"/>
  <c r="K3146" i="13" s="1"/>
  <c r="J3145" i="13"/>
  <c r="K3145" i="13" s="1"/>
  <c r="K3144" i="13"/>
  <c r="J3144" i="13"/>
  <c r="J3143" i="13"/>
  <c r="K3143" i="13" s="1"/>
  <c r="J3142" i="13"/>
  <c r="K3142" i="13" s="1"/>
  <c r="J3141" i="13"/>
  <c r="K3141" i="13" s="1"/>
  <c r="K3140" i="13"/>
  <c r="J3140" i="13"/>
  <c r="J3139" i="13"/>
  <c r="K3139" i="13" s="1"/>
  <c r="J3138" i="13"/>
  <c r="K3138" i="13" s="1"/>
  <c r="J3137" i="13"/>
  <c r="K3137" i="13" s="1"/>
  <c r="J3136" i="13"/>
  <c r="K3136" i="13" s="1"/>
  <c r="J3135" i="13"/>
  <c r="K3135" i="13" s="1"/>
  <c r="J3134" i="13"/>
  <c r="K3134" i="13" s="1"/>
  <c r="J3133" i="13"/>
  <c r="K3133" i="13" s="1"/>
  <c r="K3132" i="13"/>
  <c r="J3132" i="13"/>
  <c r="J3131" i="13"/>
  <c r="K3131" i="13" s="1"/>
  <c r="J3130" i="13"/>
  <c r="K3130" i="13" s="1"/>
  <c r="J3129" i="13"/>
  <c r="K3129" i="13" s="1"/>
  <c r="J3128" i="13"/>
  <c r="K3128" i="13" s="1"/>
  <c r="J3127" i="13"/>
  <c r="K3127" i="13" s="1"/>
  <c r="J3126" i="13"/>
  <c r="K3126" i="13" s="1"/>
  <c r="J3125" i="13"/>
  <c r="K3125" i="13" s="1"/>
  <c r="K3124" i="13"/>
  <c r="J3124" i="13"/>
  <c r="J3123" i="13"/>
  <c r="K3123" i="13" s="1"/>
  <c r="M3123" i="13" s="1"/>
  <c r="L3124" i="13" s="1"/>
  <c r="M3124" i="13" s="1"/>
  <c r="L3125" i="13" s="1"/>
  <c r="M3125" i="13" s="1"/>
  <c r="L3126" i="13" s="1"/>
  <c r="M3126" i="13" s="1"/>
  <c r="L3127" i="13" s="1"/>
  <c r="M3127" i="13" s="1"/>
  <c r="L3128" i="13" s="1"/>
  <c r="M3128" i="13" s="1"/>
  <c r="L3129" i="13" s="1"/>
  <c r="M3129" i="13" s="1"/>
  <c r="L3130" i="13" s="1"/>
  <c r="M3130" i="13" s="1"/>
  <c r="L3131" i="13" s="1"/>
  <c r="M3131" i="13" s="1"/>
  <c r="L3132" i="13" s="1"/>
  <c r="M3132" i="13" s="1"/>
  <c r="L3133" i="13" s="1"/>
  <c r="M3133" i="13" s="1"/>
  <c r="L3134" i="13" s="1"/>
  <c r="M3134" i="13" s="1"/>
  <c r="L3135" i="13" s="1"/>
  <c r="M3135" i="13" s="1"/>
  <c r="L3136" i="13" s="1"/>
  <c r="M3136" i="13" s="1"/>
  <c r="L3137" i="13" s="1"/>
  <c r="M3137" i="13" s="1"/>
  <c r="L3138" i="13" s="1"/>
  <c r="M3138" i="13" s="1"/>
  <c r="L3139" i="13" s="1"/>
  <c r="M3139" i="13" s="1"/>
  <c r="L3140" i="13" s="1"/>
  <c r="M3140" i="13" s="1"/>
  <c r="L3141" i="13" s="1"/>
  <c r="M3141" i="13" s="1"/>
  <c r="L3142" i="13" s="1"/>
  <c r="M3142" i="13" s="1"/>
  <c r="L3143" i="13" s="1"/>
  <c r="M3143" i="13" s="1"/>
  <c r="L3144" i="13" s="1"/>
  <c r="M3144" i="13" s="1"/>
  <c r="L3145" i="13" s="1"/>
  <c r="M3145" i="13" s="1"/>
  <c r="L3146" i="13" s="1"/>
  <c r="M3146" i="13" s="1"/>
  <c r="L3147" i="13" s="1"/>
  <c r="M3147" i="13" s="1"/>
  <c r="L3148" i="13" s="1"/>
  <c r="M3148" i="13" s="1"/>
  <c r="L3149" i="13" s="1"/>
  <c r="M3149" i="13" s="1"/>
  <c r="L3150" i="13" s="1"/>
  <c r="M3150" i="13" s="1"/>
  <c r="L3151" i="13" s="1"/>
  <c r="M3151" i="13" s="1"/>
  <c r="L3152" i="13" s="1"/>
  <c r="M3152" i="13" s="1"/>
  <c r="L3153" i="13" s="1"/>
  <c r="M3153" i="13" s="1"/>
  <c r="L3154" i="13" s="1"/>
  <c r="M3154" i="13" s="1"/>
  <c r="L3155" i="13" s="1"/>
  <c r="M3155" i="13" s="1"/>
  <c r="L3156" i="13" s="1"/>
  <c r="M3156" i="13" s="1"/>
  <c r="L3157" i="13" s="1"/>
  <c r="M3157" i="13" s="1"/>
  <c r="L3158" i="13" s="1"/>
  <c r="M3158" i="13" s="1"/>
  <c r="L3159" i="13" s="1"/>
  <c r="M3159" i="13" s="1"/>
  <c r="L3160" i="13" s="1"/>
  <c r="M3160" i="13" s="1"/>
  <c r="L3161" i="13" s="1"/>
  <c r="M3161" i="13" s="1"/>
  <c r="L3122" i="13"/>
  <c r="M3122" i="13" s="1"/>
  <c r="L3123" i="13" s="1"/>
  <c r="J3122" i="13"/>
  <c r="K3122" i="13" s="1"/>
  <c r="J3121" i="13"/>
  <c r="K3121" i="13" s="1"/>
  <c r="K3120" i="13"/>
  <c r="J3120" i="13"/>
  <c r="J3119" i="13"/>
  <c r="K3119" i="13" s="1"/>
  <c r="J3118" i="13"/>
  <c r="K3118" i="13" s="1"/>
  <c r="J3117" i="13"/>
  <c r="K3117" i="13" s="1"/>
  <c r="J3116" i="13"/>
  <c r="K3116" i="13" s="1"/>
  <c r="J3115" i="13"/>
  <c r="K3115" i="13" s="1"/>
  <c r="J3114" i="13"/>
  <c r="K3114" i="13" s="1"/>
  <c r="J3113" i="13"/>
  <c r="K3113" i="13" s="1"/>
  <c r="K3112" i="13"/>
  <c r="J3112" i="13"/>
  <c r="J3111" i="13"/>
  <c r="K3111" i="13" s="1"/>
  <c r="J3110" i="13"/>
  <c r="K3110" i="13" s="1"/>
  <c r="J3109" i="13"/>
  <c r="K3109" i="13" s="1"/>
  <c r="K3108" i="13"/>
  <c r="J3108" i="13"/>
  <c r="J3107" i="13"/>
  <c r="K3107" i="13" s="1"/>
  <c r="J3106" i="13"/>
  <c r="K3106" i="13" s="1"/>
  <c r="J3105" i="13"/>
  <c r="K3105" i="13" s="1"/>
  <c r="J3104" i="13"/>
  <c r="K3104" i="13" s="1"/>
  <c r="J3103" i="13"/>
  <c r="K3103" i="13" s="1"/>
  <c r="J3102" i="13"/>
  <c r="K3102" i="13" s="1"/>
  <c r="J3101" i="13"/>
  <c r="K3101" i="13" s="1"/>
  <c r="J3100" i="13"/>
  <c r="K3100" i="13" s="1"/>
  <c r="J3099" i="13"/>
  <c r="K3099" i="13" s="1"/>
  <c r="J3098" i="13"/>
  <c r="K3098" i="13" s="1"/>
  <c r="J3097" i="13"/>
  <c r="K3097" i="13" s="1"/>
  <c r="J3096" i="13"/>
  <c r="K3096" i="13" s="1"/>
  <c r="J3095" i="13"/>
  <c r="K3095" i="13" s="1"/>
  <c r="J3094" i="13"/>
  <c r="K3094" i="13" s="1"/>
  <c r="J3093" i="13"/>
  <c r="K3093" i="13" s="1"/>
  <c r="J3092" i="13"/>
  <c r="K3092" i="13" s="1"/>
  <c r="J3091" i="13"/>
  <c r="K3091" i="13" s="1"/>
  <c r="J3090" i="13"/>
  <c r="K3090" i="13" s="1"/>
  <c r="J3089" i="13"/>
  <c r="K3089" i="13" s="1"/>
  <c r="J3088" i="13"/>
  <c r="K3088" i="13" s="1"/>
  <c r="J3087" i="13"/>
  <c r="K3087" i="13" s="1"/>
  <c r="J3086" i="13"/>
  <c r="K3086" i="13" s="1"/>
  <c r="J3085" i="13"/>
  <c r="K3085" i="13" s="1"/>
  <c r="L3084" i="13"/>
  <c r="M3084" i="13" s="1"/>
  <c r="L3085" i="13" s="1"/>
  <c r="M3085" i="13" s="1"/>
  <c r="L3086" i="13" s="1"/>
  <c r="M3086" i="13" s="1"/>
  <c r="L3087" i="13" s="1"/>
  <c r="M3087" i="13" s="1"/>
  <c r="L3088" i="13" s="1"/>
  <c r="M3088" i="13" s="1"/>
  <c r="L3089" i="13" s="1"/>
  <c r="M3089" i="13" s="1"/>
  <c r="L3090" i="13" s="1"/>
  <c r="M3090" i="13" s="1"/>
  <c r="L3091" i="13" s="1"/>
  <c r="M3091" i="13" s="1"/>
  <c r="L3092" i="13" s="1"/>
  <c r="M3092" i="13" s="1"/>
  <c r="L3093" i="13" s="1"/>
  <c r="M3093" i="13" s="1"/>
  <c r="L3094" i="13" s="1"/>
  <c r="M3094" i="13" s="1"/>
  <c r="L3095" i="13" s="1"/>
  <c r="M3095" i="13" s="1"/>
  <c r="L3096" i="13" s="1"/>
  <c r="M3096" i="13" s="1"/>
  <c r="L3097" i="13" s="1"/>
  <c r="M3097" i="13" s="1"/>
  <c r="L3098" i="13" s="1"/>
  <c r="M3098" i="13" s="1"/>
  <c r="L3099" i="13" s="1"/>
  <c r="M3099" i="13" s="1"/>
  <c r="L3100" i="13" s="1"/>
  <c r="M3100" i="13" s="1"/>
  <c r="L3101" i="13" s="1"/>
  <c r="M3101" i="13" s="1"/>
  <c r="L3102" i="13" s="1"/>
  <c r="M3102" i="13" s="1"/>
  <c r="L3103" i="13" s="1"/>
  <c r="M3103" i="13" s="1"/>
  <c r="L3104" i="13" s="1"/>
  <c r="M3104" i="13" s="1"/>
  <c r="L3105" i="13" s="1"/>
  <c r="M3105" i="13" s="1"/>
  <c r="L3106" i="13" s="1"/>
  <c r="M3106" i="13" s="1"/>
  <c r="L3107" i="13" s="1"/>
  <c r="M3107" i="13" s="1"/>
  <c r="L3108" i="13" s="1"/>
  <c r="M3108" i="13" s="1"/>
  <c r="L3109" i="13" s="1"/>
  <c r="M3109" i="13" s="1"/>
  <c r="L3110" i="13" s="1"/>
  <c r="M3110" i="13" s="1"/>
  <c r="L3111" i="13" s="1"/>
  <c r="M3111" i="13" s="1"/>
  <c r="L3112" i="13" s="1"/>
  <c r="M3112" i="13" s="1"/>
  <c r="L3113" i="13" s="1"/>
  <c r="M3113" i="13" s="1"/>
  <c r="L3114" i="13" s="1"/>
  <c r="M3114" i="13" s="1"/>
  <c r="L3115" i="13" s="1"/>
  <c r="M3115" i="13" s="1"/>
  <c r="L3116" i="13" s="1"/>
  <c r="M3116" i="13" s="1"/>
  <c r="L3117" i="13" s="1"/>
  <c r="M3117" i="13" s="1"/>
  <c r="L3118" i="13" s="1"/>
  <c r="M3118" i="13" s="1"/>
  <c r="L3119" i="13" s="1"/>
  <c r="M3119" i="13" s="1"/>
  <c r="L3120" i="13" s="1"/>
  <c r="M3120" i="13" s="1"/>
  <c r="L3121" i="13" s="1"/>
  <c r="M3121" i="13" s="1"/>
  <c r="J3084" i="13"/>
  <c r="K3084" i="13" s="1"/>
  <c r="M3083" i="13"/>
  <c r="J3083" i="13"/>
  <c r="K3083" i="13" s="1"/>
  <c r="L3082" i="13"/>
  <c r="M3082" i="13" s="1"/>
  <c r="L3083" i="13" s="1"/>
  <c r="J3082" i="13"/>
  <c r="K3082" i="13" s="1"/>
  <c r="J3081" i="13"/>
  <c r="K3081" i="13" s="1"/>
  <c r="K3080" i="13"/>
  <c r="J3080" i="13"/>
  <c r="J3079" i="13"/>
  <c r="K3079" i="13" s="1"/>
  <c r="J3078" i="13"/>
  <c r="K3078" i="13" s="1"/>
  <c r="J3077" i="13"/>
  <c r="K3077" i="13" s="1"/>
  <c r="K3076" i="13"/>
  <c r="J3076" i="13"/>
  <c r="J3075" i="13"/>
  <c r="K3075" i="13" s="1"/>
  <c r="J3074" i="13"/>
  <c r="K3074" i="13" s="1"/>
  <c r="J3073" i="13"/>
  <c r="K3073" i="13" s="1"/>
  <c r="J3072" i="13"/>
  <c r="K3072" i="13" s="1"/>
  <c r="J3071" i="13"/>
  <c r="K3071" i="13" s="1"/>
  <c r="J3070" i="13"/>
  <c r="K3070" i="13" s="1"/>
  <c r="J3069" i="13"/>
  <c r="K3069" i="13" s="1"/>
  <c r="K3068" i="13"/>
  <c r="J3068" i="13"/>
  <c r="J3067" i="13"/>
  <c r="K3067" i="13" s="1"/>
  <c r="J3066" i="13"/>
  <c r="K3066" i="13" s="1"/>
  <c r="J3065" i="13"/>
  <c r="K3065" i="13" s="1"/>
  <c r="J3064" i="13"/>
  <c r="K3064" i="13" s="1"/>
  <c r="J3063" i="13"/>
  <c r="K3063" i="13" s="1"/>
  <c r="K3062" i="13"/>
  <c r="J3062" i="13"/>
  <c r="J3061" i="13"/>
  <c r="K3061" i="13" s="1"/>
  <c r="J3060" i="13"/>
  <c r="K3060" i="13" s="1"/>
  <c r="J3059" i="13"/>
  <c r="K3059" i="13" s="1"/>
  <c r="J3058" i="13"/>
  <c r="K3058" i="13" s="1"/>
  <c r="J3057" i="13"/>
  <c r="K3057" i="13" s="1"/>
  <c r="K3056" i="13"/>
  <c r="J3056" i="13"/>
  <c r="J3055" i="13"/>
  <c r="K3055" i="13" s="1"/>
  <c r="J3054" i="13"/>
  <c r="K3054" i="13" s="1"/>
  <c r="J3053" i="13"/>
  <c r="K3053" i="13" s="1"/>
  <c r="J3052" i="13"/>
  <c r="K3052" i="13" s="1"/>
  <c r="J3051" i="13"/>
  <c r="K3051" i="13" s="1"/>
  <c r="K3050" i="13"/>
  <c r="J3050" i="13"/>
  <c r="J3049" i="13"/>
  <c r="K3049" i="13" s="1"/>
  <c r="J3048" i="13"/>
  <c r="K3048" i="13" s="1"/>
  <c r="J3047" i="13"/>
  <c r="K3047" i="13" s="1"/>
  <c r="J3046" i="13"/>
  <c r="K3046" i="13" s="1"/>
  <c r="J3045" i="13"/>
  <c r="K3045" i="13" s="1"/>
  <c r="J3044" i="13"/>
  <c r="K3044" i="13" s="1"/>
  <c r="J3043" i="13"/>
  <c r="K3043" i="13" s="1"/>
  <c r="L3042" i="13"/>
  <c r="J3042" i="13"/>
  <c r="K3042" i="13" s="1"/>
  <c r="J3041" i="13"/>
  <c r="K3041" i="13" s="1"/>
  <c r="J3040" i="13"/>
  <c r="K3040" i="13" s="1"/>
  <c r="J3039" i="13"/>
  <c r="K3039" i="13" s="1"/>
  <c r="J3038" i="13"/>
  <c r="K3038" i="13" s="1"/>
  <c r="J3037" i="13"/>
  <c r="K3037" i="13" s="1"/>
  <c r="K3036" i="13"/>
  <c r="J3036" i="13"/>
  <c r="J3035" i="13"/>
  <c r="K3035" i="13" s="1"/>
  <c r="J3034" i="13"/>
  <c r="K3034" i="13" s="1"/>
  <c r="J3033" i="13"/>
  <c r="K3033" i="13" s="1"/>
  <c r="K3032" i="13"/>
  <c r="J3032" i="13"/>
  <c r="J3031" i="13"/>
  <c r="K3031" i="13" s="1"/>
  <c r="K3030" i="13"/>
  <c r="J3030" i="13"/>
  <c r="J3029" i="13"/>
  <c r="K3029" i="13" s="1"/>
  <c r="K3028" i="13"/>
  <c r="J3028" i="13"/>
  <c r="J3027" i="13"/>
  <c r="K3027" i="13" s="1"/>
  <c r="K3026" i="13"/>
  <c r="J3026" i="13"/>
  <c r="J3025" i="13"/>
  <c r="K3025" i="13" s="1"/>
  <c r="K3024" i="13"/>
  <c r="J3024" i="13"/>
  <c r="J3023" i="13"/>
  <c r="K3023" i="13" s="1"/>
  <c r="K3022" i="13"/>
  <c r="J3022" i="13"/>
  <c r="J3021" i="13"/>
  <c r="K3021" i="13" s="1"/>
  <c r="J3020" i="13"/>
  <c r="K3020" i="13" s="1"/>
  <c r="J3019" i="13"/>
  <c r="K3019" i="13" s="1"/>
  <c r="K3018" i="13"/>
  <c r="J3018" i="13"/>
  <c r="J3017" i="13"/>
  <c r="K3017" i="13" s="1"/>
  <c r="J3016" i="13"/>
  <c r="K3016" i="13" s="1"/>
  <c r="J3015" i="13"/>
  <c r="K3015" i="13" s="1"/>
  <c r="J3014" i="13"/>
  <c r="K3014" i="13" s="1"/>
  <c r="J3013" i="13"/>
  <c r="K3013" i="13" s="1"/>
  <c r="J3012" i="13"/>
  <c r="K3012" i="13" s="1"/>
  <c r="J3011" i="13"/>
  <c r="K3011" i="13" s="1"/>
  <c r="J3010" i="13"/>
  <c r="K3010" i="13" s="1"/>
  <c r="J3009" i="13"/>
  <c r="K3009" i="13" s="1"/>
  <c r="K3008" i="13"/>
  <c r="J3008" i="13"/>
  <c r="J3007" i="13"/>
  <c r="K3007" i="13" s="1"/>
  <c r="J3006" i="13"/>
  <c r="K3006" i="13" s="1"/>
  <c r="J3005" i="13"/>
  <c r="K3005" i="13" s="1"/>
  <c r="K3004" i="13"/>
  <c r="J3004" i="13"/>
  <c r="J3003" i="13"/>
  <c r="K3003" i="13" s="1"/>
  <c r="L3002" i="13"/>
  <c r="K3002" i="13"/>
  <c r="J3002" i="13"/>
  <c r="J3001" i="13"/>
  <c r="K3001" i="13" s="1"/>
  <c r="J3000" i="13"/>
  <c r="K3000" i="13" s="1"/>
  <c r="J2999" i="13"/>
  <c r="K2999" i="13" s="1"/>
  <c r="K2998" i="13"/>
  <c r="J2998" i="13"/>
  <c r="J2997" i="13"/>
  <c r="K2997" i="13" s="1"/>
  <c r="J2996" i="13"/>
  <c r="K2996" i="13" s="1"/>
  <c r="J2995" i="13"/>
  <c r="K2995" i="13" s="1"/>
  <c r="J2994" i="13"/>
  <c r="K2994" i="13" s="1"/>
  <c r="J2993" i="13"/>
  <c r="K2993" i="13" s="1"/>
  <c r="K2992" i="13"/>
  <c r="J2992" i="13"/>
  <c r="J2991" i="13"/>
  <c r="K2991" i="13" s="1"/>
  <c r="J2990" i="13"/>
  <c r="K2990" i="13" s="1"/>
  <c r="J2989" i="13"/>
  <c r="K2989" i="13" s="1"/>
  <c r="J2988" i="13"/>
  <c r="K2988" i="13" s="1"/>
  <c r="J2987" i="13"/>
  <c r="K2987" i="13" s="1"/>
  <c r="K2986" i="13"/>
  <c r="J2986" i="13"/>
  <c r="J2985" i="13"/>
  <c r="K2985" i="13" s="1"/>
  <c r="J2984" i="13"/>
  <c r="K2984" i="13" s="1"/>
  <c r="J2983" i="13"/>
  <c r="K2983" i="13" s="1"/>
  <c r="J2982" i="13"/>
  <c r="K2982" i="13" s="1"/>
  <c r="J2981" i="13"/>
  <c r="K2981" i="13" s="1"/>
  <c r="J2980" i="13"/>
  <c r="K2980" i="13" s="1"/>
  <c r="J2979" i="13"/>
  <c r="K2979" i="13" s="1"/>
  <c r="J2978" i="13"/>
  <c r="K2978" i="13" s="1"/>
  <c r="J2977" i="13"/>
  <c r="K2977" i="13" s="1"/>
  <c r="J2976" i="13"/>
  <c r="K2976" i="13" s="1"/>
  <c r="J2975" i="13"/>
  <c r="K2975" i="13" s="1"/>
  <c r="J2974" i="13"/>
  <c r="K2974" i="13" s="1"/>
  <c r="J2973" i="13"/>
  <c r="K2973" i="13" s="1"/>
  <c r="K2972" i="13"/>
  <c r="J2972" i="13"/>
  <c r="J2971" i="13"/>
  <c r="K2971" i="13" s="1"/>
  <c r="K2970" i="13"/>
  <c r="J2970" i="13"/>
  <c r="J2969" i="13"/>
  <c r="K2969" i="13" s="1"/>
  <c r="K2968" i="13"/>
  <c r="J2968" i="13"/>
  <c r="J2967" i="13"/>
  <c r="K2967" i="13" s="1"/>
  <c r="K2966" i="13"/>
  <c r="J2966" i="13"/>
  <c r="J2965" i="13"/>
  <c r="K2965" i="13" s="1"/>
  <c r="J2964" i="13"/>
  <c r="K2964" i="13" s="1"/>
  <c r="J2963" i="13"/>
  <c r="K2963" i="13" s="1"/>
  <c r="L2962" i="13"/>
  <c r="K2962" i="13"/>
  <c r="J2962" i="13"/>
  <c r="J2961" i="13"/>
  <c r="K2961" i="13" s="1"/>
  <c r="K2960" i="13"/>
  <c r="J2960" i="13"/>
  <c r="J2959" i="13"/>
  <c r="K2959" i="13" s="1"/>
  <c r="K2958" i="13"/>
  <c r="J2958" i="13"/>
  <c r="J2957" i="13"/>
  <c r="K2957" i="13" s="1"/>
  <c r="J2956" i="13"/>
  <c r="K2956" i="13" s="1"/>
  <c r="J2955" i="13"/>
  <c r="K2955" i="13" s="1"/>
  <c r="K2954" i="13"/>
  <c r="J2954" i="13"/>
  <c r="J2953" i="13"/>
  <c r="K2953" i="13" s="1"/>
  <c r="J2952" i="13"/>
  <c r="K2952" i="13" s="1"/>
  <c r="J2951" i="13"/>
  <c r="K2951" i="13" s="1"/>
  <c r="J2950" i="13"/>
  <c r="K2950" i="13" s="1"/>
  <c r="J2949" i="13"/>
  <c r="K2949" i="13" s="1"/>
  <c r="J2948" i="13"/>
  <c r="K2948" i="13" s="1"/>
  <c r="J2947" i="13"/>
  <c r="K2947" i="13" s="1"/>
  <c r="J2946" i="13"/>
  <c r="K2946" i="13" s="1"/>
  <c r="J2945" i="13"/>
  <c r="K2945" i="13" s="1"/>
  <c r="J2944" i="13"/>
  <c r="K2944" i="13" s="1"/>
  <c r="J2943" i="13"/>
  <c r="K2943" i="13" s="1"/>
  <c r="J2942" i="13"/>
  <c r="K2942" i="13" s="1"/>
  <c r="J2941" i="13"/>
  <c r="K2941" i="13" s="1"/>
  <c r="J2940" i="13"/>
  <c r="K2940" i="13" s="1"/>
  <c r="J2939" i="13"/>
  <c r="K2939" i="13" s="1"/>
  <c r="J2938" i="13"/>
  <c r="K2938" i="13" s="1"/>
  <c r="J2937" i="13"/>
  <c r="K2937" i="13" s="1"/>
  <c r="J2936" i="13"/>
  <c r="K2936" i="13" s="1"/>
  <c r="J2935" i="13"/>
  <c r="K2935" i="13" s="1"/>
  <c r="J2934" i="13"/>
  <c r="K2934" i="13" s="1"/>
  <c r="J2933" i="13"/>
  <c r="K2933" i="13" s="1"/>
  <c r="K2932" i="13"/>
  <c r="J2932" i="13"/>
  <c r="J2931" i="13"/>
  <c r="K2931" i="13" s="1"/>
  <c r="J2930" i="13"/>
  <c r="K2930" i="13" s="1"/>
  <c r="J2929" i="13"/>
  <c r="K2929" i="13" s="1"/>
  <c r="K2928" i="13"/>
  <c r="J2928" i="13"/>
  <c r="J2927" i="13"/>
  <c r="K2927" i="13" s="1"/>
  <c r="K2926" i="13"/>
  <c r="J2926" i="13"/>
  <c r="J2925" i="13"/>
  <c r="K2925" i="13" s="1"/>
  <c r="J2924" i="13"/>
  <c r="K2924" i="13" s="1"/>
  <c r="J2923" i="13"/>
  <c r="K2923" i="13" s="1"/>
  <c r="L2922" i="13"/>
  <c r="M2922" i="13" s="1"/>
  <c r="L2923" i="13" s="1"/>
  <c r="M2923" i="13" s="1"/>
  <c r="L2924" i="13" s="1"/>
  <c r="M2924" i="13" s="1"/>
  <c r="L2925" i="13" s="1"/>
  <c r="M2925" i="13" s="1"/>
  <c r="L2926" i="13" s="1"/>
  <c r="K2922" i="13"/>
  <c r="J2922" i="13"/>
  <c r="J2921" i="13"/>
  <c r="K2921" i="13" s="1"/>
  <c r="J2920" i="13"/>
  <c r="K2920" i="13" s="1"/>
  <c r="J2919" i="13"/>
  <c r="K2919" i="13" s="1"/>
  <c r="J2918" i="13"/>
  <c r="K2918" i="13" s="1"/>
  <c r="J2917" i="13"/>
  <c r="K2917" i="13" s="1"/>
  <c r="J2916" i="13"/>
  <c r="K2916" i="13" s="1"/>
  <c r="J2915" i="13"/>
  <c r="K2915" i="13" s="1"/>
  <c r="J2914" i="13"/>
  <c r="K2914" i="13" s="1"/>
  <c r="J2913" i="13"/>
  <c r="K2913" i="13" s="1"/>
  <c r="J2912" i="13"/>
  <c r="K2912" i="13" s="1"/>
  <c r="J2911" i="13"/>
  <c r="K2911" i="13" s="1"/>
  <c r="J2910" i="13"/>
  <c r="K2910" i="13" s="1"/>
  <c r="J2909" i="13"/>
  <c r="K2909" i="13" s="1"/>
  <c r="K2908" i="13"/>
  <c r="J2908" i="13"/>
  <c r="J2907" i="13"/>
  <c r="K2907" i="13" s="1"/>
  <c r="K2906" i="13"/>
  <c r="J2906" i="13"/>
  <c r="J2905" i="13"/>
  <c r="K2905" i="13" s="1"/>
  <c r="K2904" i="13"/>
  <c r="J2904" i="13"/>
  <c r="J2903" i="13"/>
  <c r="K2903" i="13" s="1"/>
  <c r="K2902" i="13"/>
  <c r="J2902" i="13"/>
  <c r="J2901" i="13"/>
  <c r="K2901" i="13" s="1"/>
  <c r="J2900" i="13"/>
  <c r="K2900" i="13" s="1"/>
  <c r="J2899" i="13"/>
  <c r="K2899" i="13" s="1"/>
  <c r="K2898" i="13"/>
  <c r="J2898" i="13"/>
  <c r="J2897" i="13"/>
  <c r="K2897" i="13" s="1"/>
  <c r="K2896" i="13"/>
  <c r="J2896" i="13"/>
  <c r="J2895" i="13"/>
  <c r="K2895" i="13" s="1"/>
  <c r="J2894" i="13"/>
  <c r="K2894" i="13" s="1"/>
  <c r="J2893" i="13"/>
  <c r="K2893" i="13" s="1"/>
  <c r="J2892" i="13"/>
  <c r="K2892" i="13" s="1"/>
  <c r="J2891" i="13"/>
  <c r="K2891" i="13" s="1"/>
  <c r="K2890" i="13"/>
  <c r="J2890" i="13"/>
  <c r="J2889" i="13"/>
  <c r="K2889" i="13" s="1"/>
  <c r="K2888" i="13"/>
  <c r="J2888" i="13"/>
  <c r="J2887" i="13"/>
  <c r="K2887" i="13" s="1"/>
  <c r="J2886" i="13"/>
  <c r="K2886" i="13" s="1"/>
  <c r="J2885" i="13"/>
  <c r="K2885" i="13" s="1"/>
  <c r="J2884" i="13"/>
  <c r="K2884" i="13" s="1"/>
  <c r="J2883" i="13"/>
  <c r="K2883" i="13" s="1"/>
  <c r="L2882" i="13"/>
  <c r="J2882" i="13"/>
  <c r="K2882" i="13" s="1"/>
  <c r="J2881" i="13"/>
  <c r="K2881" i="13" s="1"/>
  <c r="J2880" i="13"/>
  <c r="K2880" i="13" s="1"/>
  <c r="J2879" i="13"/>
  <c r="K2879" i="13" s="1"/>
  <c r="J2878" i="13"/>
  <c r="K2878" i="13" s="1"/>
  <c r="J2877" i="13"/>
  <c r="K2877" i="13" s="1"/>
  <c r="J2876" i="13"/>
  <c r="K2876" i="13" s="1"/>
  <c r="J2875" i="13"/>
  <c r="K2875" i="13" s="1"/>
  <c r="K2874" i="13"/>
  <c r="J2874" i="13"/>
  <c r="J2873" i="13"/>
  <c r="K2873" i="13" s="1"/>
  <c r="J2872" i="13"/>
  <c r="K2872" i="13" s="1"/>
  <c r="J2871" i="13"/>
  <c r="K2871" i="13" s="1"/>
  <c r="K2870" i="13"/>
  <c r="J2870" i="13"/>
  <c r="J2869" i="13"/>
  <c r="K2869" i="13" s="1"/>
  <c r="K2868" i="13"/>
  <c r="J2868" i="13"/>
  <c r="J2867" i="13"/>
  <c r="K2867" i="13" s="1"/>
  <c r="J2866" i="13"/>
  <c r="K2866" i="13" s="1"/>
  <c r="J2865" i="13"/>
  <c r="K2865" i="13" s="1"/>
  <c r="K2864" i="13"/>
  <c r="J2864" i="13"/>
  <c r="J2863" i="13"/>
  <c r="K2863" i="13" s="1"/>
  <c r="J2862" i="13"/>
  <c r="K2862" i="13" s="1"/>
  <c r="J2861" i="13"/>
  <c r="K2861" i="13" s="1"/>
  <c r="J2860" i="13"/>
  <c r="K2860" i="13" s="1"/>
  <c r="J2859" i="13"/>
  <c r="K2859" i="13" s="1"/>
  <c r="K2858" i="13"/>
  <c r="J2858" i="13"/>
  <c r="J2857" i="13"/>
  <c r="K2857" i="13" s="1"/>
  <c r="K2856" i="13"/>
  <c r="J2856" i="13"/>
  <c r="J2855" i="13"/>
  <c r="K2855" i="13" s="1"/>
  <c r="J2854" i="13"/>
  <c r="K2854" i="13" s="1"/>
  <c r="J2853" i="13"/>
  <c r="K2853" i="13" s="1"/>
  <c r="J2852" i="13"/>
  <c r="K2852" i="13" s="1"/>
  <c r="J2851" i="13"/>
  <c r="K2851" i="13" s="1"/>
  <c r="J2850" i="13"/>
  <c r="K2850" i="13" s="1"/>
  <c r="J2849" i="13"/>
  <c r="K2849" i="13" s="1"/>
  <c r="K2848" i="13"/>
  <c r="J2848" i="13"/>
  <c r="J2847" i="13"/>
  <c r="K2847" i="13" s="1"/>
  <c r="J2846" i="13"/>
  <c r="K2846" i="13" s="1"/>
  <c r="J2845" i="13"/>
  <c r="K2845" i="13" s="1"/>
  <c r="K2844" i="13"/>
  <c r="J2844" i="13"/>
  <c r="J2843" i="13"/>
  <c r="K2843" i="13" s="1"/>
  <c r="L2842" i="13"/>
  <c r="J2842" i="13"/>
  <c r="K2842" i="13" s="1"/>
  <c r="J2841" i="13"/>
  <c r="K2841" i="13" s="1"/>
  <c r="K2840" i="13"/>
  <c r="J2840" i="13"/>
  <c r="J2839" i="13"/>
  <c r="K2839" i="13" s="1"/>
  <c r="K2838" i="13"/>
  <c r="J2838" i="13"/>
  <c r="J2837" i="13"/>
  <c r="K2837" i="13" s="1"/>
  <c r="K2836" i="13"/>
  <c r="J2836" i="13"/>
  <c r="J2835" i="13"/>
  <c r="K2835" i="13" s="1"/>
  <c r="J2834" i="13"/>
  <c r="K2834" i="13" s="1"/>
  <c r="K2833" i="13"/>
  <c r="J2833" i="13"/>
  <c r="J2832" i="13"/>
  <c r="K2832" i="13" s="1"/>
  <c r="J2831" i="13"/>
  <c r="K2831" i="13" s="1"/>
  <c r="K2830" i="13"/>
  <c r="J2830" i="13"/>
  <c r="J2829" i="13"/>
  <c r="K2829" i="13" s="1"/>
  <c r="K2828" i="13"/>
  <c r="J2828" i="13"/>
  <c r="J2827" i="13"/>
  <c r="K2827" i="13" s="1"/>
  <c r="K2826" i="13"/>
  <c r="J2826" i="13"/>
  <c r="J2825" i="13"/>
  <c r="K2825" i="13" s="1"/>
  <c r="K2824" i="13"/>
  <c r="J2824" i="13"/>
  <c r="J2823" i="13"/>
  <c r="K2823" i="13" s="1"/>
  <c r="K2822" i="13"/>
  <c r="J2822" i="13"/>
  <c r="J2821" i="13"/>
  <c r="K2821" i="13" s="1"/>
  <c r="K2820" i="13"/>
  <c r="J2820" i="13"/>
  <c r="K2819" i="13"/>
  <c r="J2819" i="13"/>
  <c r="K2818" i="13"/>
  <c r="J2818" i="13"/>
  <c r="J2817" i="13"/>
  <c r="K2817" i="13" s="1"/>
  <c r="K2816" i="13"/>
  <c r="J2816" i="13"/>
  <c r="J2815" i="13"/>
  <c r="K2815" i="13" s="1"/>
  <c r="K2814" i="13"/>
  <c r="J2814" i="13"/>
  <c r="J2813" i="13"/>
  <c r="K2813" i="13" s="1"/>
  <c r="K2812" i="13"/>
  <c r="J2812" i="13"/>
  <c r="J2811" i="13"/>
  <c r="K2811" i="13" s="1"/>
  <c r="K2810" i="13"/>
  <c r="J2810" i="13"/>
  <c r="J2809" i="13"/>
  <c r="K2809" i="13" s="1"/>
  <c r="K2808" i="13"/>
  <c r="J2808" i="13"/>
  <c r="J2807" i="13"/>
  <c r="K2807" i="13" s="1"/>
  <c r="K2806" i="13"/>
  <c r="J2806" i="13"/>
  <c r="J2805" i="13"/>
  <c r="K2805" i="13" s="1"/>
  <c r="K2804" i="13"/>
  <c r="J2804" i="13"/>
  <c r="K2803" i="13"/>
  <c r="J2803" i="13"/>
  <c r="L2802" i="13"/>
  <c r="M2802" i="13" s="1"/>
  <c r="L2803" i="13" s="1"/>
  <c r="M2803" i="13" s="1"/>
  <c r="L2804" i="13" s="1"/>
  <c r="M2804" i="13" s="1"/>
  <c r="L2805" i="13" s="1"/>
  <c r="M2805" i="13" s="1"/>
  <c r="L2806" i="13" s="1"/>
  <c r="M2806" i="13" s="1"/>
  <c r="L2807" i="13" s="1"/>
  <c r="M2807" i="13" s="1"/>
  <c r="L2808" i="13" s="1"/>
  <c r="M2808" i="13" s="1"/>
  <c r="L2809" i="13" s="1"/>
  <c r="M2809" i="13" s="1"/>
  <c r="L2810" i="13" s="1"/>
  <c r="M2810" i="13" s="1"/>
  <c r="L2811" i="13" s="1"/>
  <c r="K2802" i="13"/>
  <c r="J2802" i="13"/>
  <c r="J2801" i="13"/>
  <c r="K2801" i="13" s="1"/>
  <c r="K2800" i="13"/>
  <c r="J2800" i="13"/>
  <c r="J2799" i="13"/>
  <c r="K2799" i="13" s="1"/>
  <c r="K2798" i="13"/>
  <c r="J2798" i="13"/>
  <c r="J2797" i="13"/>
  <c r="K2797" i="13" s="1"/>
  <c r="K2796" i="13"/>
  <c r="J2796" i="13"/>
  <c r="J2795" i="13"/>
  <c r="K2795" i="13" s="1"/>
  <c r="K2794" i="13"/>
  <c r="J2794" i="13"/>
  <c r="J2793" i="13"/>
  <c r="K2793" i="13" s="1"/>
  <c r="K2792" i="13"/>
  <c r="J2792" i="13"/>
  <c r="J2791" i="13"/>
  <c r="K2791" i="13" s="1"/>
  <c r="K2790" i="13"/>
  <c r="J2790" i="13"/>
  <c r="J2789" i="13"/>
  <c r="K2789" i="13" s="1"/>
  <c r="K2788" i="13"/>
  <c r="J2788" i="13"/>
  <c r="K2787" i="13"/>
  <c r="J2787" i="13"/>
  <c r="K2786" i="13"/>
  <c r="J2786" i="13"/>
  <c r="J2785" i="13"/>
  <c r="K2785" i="13" s="1"/>
  <c r="K2784" i="13"/>
  <c r="J2784" i="13"/>
  <c r="J2783" i="13"/>
  <c r="K2783" i="13" s="1"/>
  <c r="K2782" i="13"/>
  <c r="J2782" i="13"/>
  <c r="J2781" i="13"/>
  <c r="K2781" i="13" s="1"/>
  <c r="K2780" i="13"/>
  <c r="J2780" i="13"/>
  <c r="J2779" i="13"/>
  <c r="K2779" i="13" s="1"/>
  <c r="K2778" i="13"/>
  <c r="J2778" i="13"/>
  <c r="J2777" i="13"/>
  <c r="K2777" i="13" s="1"/>
  <c r="K2776" i="13"/>
  <c r="J2776" i="13"/>
  <c r="J2775" i="13"/>
  <c r="K2775" i="13" s="1"/>
  <c r="K2774" i="13"/>
  <c r="J2774" i="13"/>
  <c r="J2773" i="13"/>
  <c r="K2773" i="13" s="1"/>
  <c r="K2772" i="13"/>
  <c r="J2772" i="13"/>
  <c r="K2771" i="13"/>
  <c r="J2771" i="13"/>
  <c r="K2770" i="13"/>
  <c r="J2770" i="13"/>
  <c r="J2769" i="13"/>
  <c r="K2769" i="13" s="1"/>
  <c r="K2768" i="13"/>
  <c r="J2768" i="13"/>
  <c r="J2767" i="13"/>
  <c r="K2767" i="13" s="1"/>
  <c r="K2766" i="13"/>
  <c r="J2766" i="13"/>
  <c r="J2765" i="13"/>
  <c r="K2765" i="13" s="1"/>
  <c r="K2764" i="13"/>
  <c r="J2764" i="13"/>
  <c r="J2763" i="13"/>
  <c r="K2763" i="13" s="1"/>
  <c r="L2762" i="13"/>
  <c r="M2762" i="13" s="1"/>
  <c r="L2763" i="13" s="1"/>
  <c r="M2763" i="13" s="1"/>
  <c r="L2764" i="13" s="1"/>
  <c r="M2764" i="13" s="1"/>
  <c r="L2765" i="13" s="1"/>
  <c r="M2765" i="13" s="1"/>
  <c r="L2766" i="13" s="1"/>
  <c r="M2766" i="13" s="1"/>
  <c r="L2767" i="13" s="1"/>
  <c r="M2767" i="13" s="1"/>
  <c r="L2768" i="13" s="1"/>
  <c r="M2768" i="13" s="1"/>
  <c r="L2769" i="13" s="1"/>
  <c r="M2769" i="13" s="1"/>
  <c r="L2770" i="13" s="1"/>
  <c r="M2770" i="13" s="1"/>
  <c r="L2771" i="13" s="1"/>
  <c r="M2771" i="13" s="1"/>
  <c r="L2772" i="13" s="1"/>
  <c r="M2772" i="13" s="1"/>
  <c r="L2773" i="13" s="1"/>
  <c r="M2773" i="13" s="1"/>
  <c r="L2774" i="13" s="1"/>
  <c r="M2774" i="13" s="1"/>
  <c r="L2775" i="13" s="1"/>
  <c r="M2775" i="13" s="1"/>
  <c r="L2776" i="13" s="1"/>
  <c r="M2776" i="13" s="1"/>
  <c r="L2777" i="13" s="1"/>
  <c r="M2777" i="13" s="1"/>
  <c r="L2778" i="13" s="1"/>
  <c r="M2778" i="13" s="1"/>
  <c r="L2779" i="13" s="1"/>
  <c r="M2779" i="13" s="1"/>
  <c r="L2780" i="13" s="1"/>
  <c r="M2780" i="13" s="1"/>
  <c r="L2781" i="13" s="1"/>
  <c r="M2781" i="13" s="1"/>
  <c r="L2782" i="13" s="1"/>
  <c r="M2782" i="13" s="1"/>
  <c r="L2783" i="13" s="1"/>
  <c r="M2783" i="13" s="1"/>
  <c r="L2784" i="13" s="1"/>
  <c r="M2784" i="13" s="1"/>
  <c r="L2785" i="13" s="1"/>
  <c r="M2785" i="13" s="1"/>
  <c r="L2786" i="13" s="1"/>
  <c r="M2786" i="13" s="1"/>
  <c r="L2787" i="13" s="1"/>
  <c r="M2787" i="13" s="1"/>
  <c r="L2788" i="13" s="1"/>
  <c r="M2788" i="13" s="1"/>
  <c r="L2789" i="13" s="1"/>
  <c r="M2789" i="13" s="1"/>
  <c r="L2790" i="13" s="1"/>
  <c r="M2790" i="13" s="1"/>
  <c r="L2791" i="13" s="1"/>
  <c r="M2791" i="13" s="1"/>
  <c r="L2792" i="13" s="1"/>
  <c r="M2792" i="13" s="1"/>
  <c r="L2793" i="13" s="1"/>
  <c r="M2793" i="13" s="1"/>
  <c r="L2794" i="13" s="1"/>
  <c r="M2794" i="13" s="1"/>
  <c r="L2795" i="13" s="1"/>
  <c r="M2795" i="13" s="1"/>
  <c r="L2796" i="13" s="1"/>
  <c r="M2796" i="13" s="1"/>
  <c r="L2797" i="13" s="1"/>
  <c r="M2797" i="13" s="1"/>
  <c r="L2798" i="13" s="1"/>
  <c r="M2798" i="13" s="1"/>
  <c r="L2799" i="13" s="1"/>
  <c r="M2799" i="13" s="1"/>
  <c r="L2800" i="13" s="1"/>
  <c r="M2800" i="13" s="1"/>
  <c r="L2801" i="13" s="1"/>
  <c r="M2801" i="13" s="1"/>
  <c r="K2762" i="13"/>
  <c r="J2762" i="13"/>
  <c r="J2761" i="13"/>
  <c r="K2761" i="13" s="1"/>
  <c r="K2760" i="13"/>
  <c r="J2760" i="13"/>
  <c r="J2759" i="13"/>
  <c r="K2759" i="13" s="1"/>
  <c r="K2758" i="13"/>
  <c r="J2758" i="13"/>
  <c r="J2757" i="13"/>
  <c r="K2757" i="13" s="1"/>
  <c r="K2756" i="13"/>
  <c r="J2756" i="13"/>
  <c r="K2755" i="13"/>
  <c r="J2755" i="13"/>
  <c r="K2754" i="13"/>
  <c r="J2754" i="13"/>
  <c r="J2753" i="13"/>
  <c r="K2753" i="13" s="1"/>
  <c r="K2752" i="13"/>
  <c r="J2752" i="13"/>
  <c r="J2751" i="13"/>
  <c r="K2751" i="13" s="1"/>
  <c r="K2750" i="13"/>
  <c r="J2750" i="13"/>
  <c r="J2749" i="13"/>
  <c r="K2749" i="13" s="1"/>
  <c r="K2748" i="13"/>
  <c r="J2748" i="13"/>
  <c r="J2747" i="13"/>
  <c r="K2747" i="13" s="1"/>
  <c r="K2746" i="13"/>
  <c r="J2746" i="13"/>
  <c r="J2745" i="13"/>
  <c r="K2745" i="13" s="1"/>
  <c r="K2744" i="13"/>
  <c r="J2744" i="13"/>
  <c r="J2743" i="13"/>
  <c r="K2743" i="13" s="1"/>
  <c r="K2742" i="13"/>
  <c r="J2742" i="13"/>
  <c r="J2741" i="13"/>
  <c r="K2741" i="13" s="1"/>
  <c r="K2740" i="13"/>
  <c r="J2740" i="13"/>
  <c r="K2739" i="13"/>
  <c r="J2739" i="13"/>
  <c r="K2738" i="13"/>
  <c r="J2738" i="13"/>
  <c r="J2737" i="13"/>
  <c r="K2737" i="13" s="1"/>
  <c r="K2736" i="13"/>
  <c r="J2736" i="13"/>
  <c r="J2735" i="13"/>
  <c r="K2735" i="13" s="1"/>
  <c r="K2734" i="13"/>
  <c r="J2734" i="13"/>
  <c r="J2733" i="13"/>
  <c r="K2733" i="13" s="1"/>
  <c r="K2732" i="13"/>
  <c r="J2732" i="13"/>
  <c r="J2731" i="13"/>
  <c r="K2731" i="13" s="1"/>
  <c r="K2730" i="13"/>
  <c r="J2730" i="13"/>
  <c r="J2729" i="13"/>
  <c r="K2729" i="13" s="1"/>
  <c r="K2728" i="13"/>
  <c r="J2728" i="13"/>
  <c r="J2727" i="13"/>
  <c r="K2727" i="13" s="1"/>
  <c r="K2726" i="13"/>
  <c r="J2726" i="13"/>
  <c r="J2725" i="13"/>
  <c r="K2725" i="13" s="1"/>
  <c r="K2724" i="13"/>
  <c r="J2724" i="13"/>
  <c r="K2723" i="13"/>
  <c r="J2723" i="13"/>
  <c r="L2722" i="13"/>
  <c r="M2722" i="13" s="1"/>
  <c r="L2723" i="13" s="1"/>
  <c r="M2723" i="13" s="1"/>
  <c r="L2724" i="13" s="1"/>
  <c r="M2724" i="13" s="1"/>
  <c r="L2725" i="13" s="1"/>
  <c r="M2725" i="13" s="1"/>
  <c r="L2726" i="13" s="1"/>
  <c r="M2726" i="13" s="1"/>
  <c r="L2727" i="13" s="1"/>
  <c r="M2727" i="13" s="1"/>
  <c r="L2728" i="13" s="1"/>
  <c r="M2728" i="13" s="1"/>
  <c r="L2729" i="13" s="1"/>
  <c r="M2729" i="13" s="1"/>
  <c r="L2730" i="13" s="1"/>
  <c r="M2730" i="13" s="1"/>
  <c r="L2731" i="13" s="1"/>
  <c r="K2722" i="13"/>
  <c r="J2722" i="13"/>
  <c r="J2721" i="13"/>
  <c r="K2721" i="13" s="1"/>
  <c r="K2720" i="13"/>
  <c r="J2720" i="13"/>
  <c r="J2719" i="13"/>
  <c r="K2719" i="13" s="1"/>
  <c r="K2718" i="13"/>
  <c r="J2718" i="13"/>
  <c r="J2717" i="13"/>
  <c r="K2717" i="13" s="1"/>
  <c r="K2716" i="13"/>
  <c r="J2716" i="13"/>
  <c r="J2715" i="13"/>
  <c r="K2715" i="13" s="1"/>
  <c r="K2714" i="13"/>
  <c r="J2714" i="13"/>
  <c r="J2713" i="13"/>
  <c r="K2713" i="13" s="1"/>
  <c r="K2712" i="13"/>
  <c r="J2712" i="13"/>
  <c r="J2711" i="13"/>
  <c r="K2711" i="13" s="1"/>
  <c r="K2710" i="13"/>
  <c r="J2710" i="13"/>
  <c r="J2709" i="13"/>
  <c r="K2709" i="13" s="1"/>
  <c r="K2708" i="13"/>
  <c r="J2708" i="13"/>
  <c r="K2707" i="13"/>
  <c r="J2707" i="13"/>
  <c r="K2706" i="13"/>
  <c r="J2706" i="13"/>
  <c r="J2705" i="13"/>
  <c r="K2705" i="13" s="1"/>
  <c r="K2704" i="13"/>
  <c r="J2704" i="13"/>
  <c r="J2703" i="13"/>
  <c r="K2703" i="13" s="1"/>
  <c r="K2702" i="13"/>
  <c r="J2702" i="13"/>
  <c r="J2701" i="13"/>
  <c r="K2701" i="13" s="1"/>
  <c r="K2700" i="13"/>
  <c r="J2700" i="13"/>
  <c r="J2699" i="13"/>
  <c r="K2699" i="13" s="1"/>
  <c r="K2698" i="13"/>
  <c r="J2698" i="13"/>
  <c r="J2697" i="13"/>
  <c r="K2697" i="13" s="1"/>
  <c r="K2696" i="13"/>
  <c r="J2696" i="13"/>
  <c r="J2695" i="13"/>
  <c r="K2695" i="13" s="1"/>
  <c r="K2694" i="13"/>
  <c r="J2694" i="13"/>
  <c r="J2693" i="13"/>
  <c r="K2693" i="13" s="1"/>
  <c r="K2692" i="13"/>
  <c r="J2692" i="13"/>
  <c r="K2691" i="13"/>
  <c r="J2691" i="13"/>
  <c r="K2690" i="13"/>
  <c r="J2690" i="13"/>
  <c r="J2689" i="13"/>
  <c r="K2689" i="13" s="1"/>
  <c r="K2688" i="13"/>
  <c r="J2688" i="13"/>
  <c r="J2687" i="13"/>
  <c r="K2687" i="13" s="1"/>
  <c r="K2686" i="13"/>
  <c r="J2686" i="13"/>
  <c r="J2685" i="13"/>
  <c r="K2685" i="13" s="1"/>
  <c r="K2684" i="13"/>
  <c r="J2684" i="13"/>
  <c r="J2683" i="13"/>
  <c r="K2683" i="13" s="1"/>
  <c r="L2682" i="13"/>
  <c r="M2682" i="13" s="1"/>
  <c r="L2683" i="13" s="1"/>
  <c r="M2683" i="13" s="1"/>
  <c r="L2684" i="13" s="1"/>
  <c r="M2684" i="13" s="1"/>
  <c r="L2685" i="13" s="1"/>
  <c r="M2685" i="13" s="1"/>
  <c r="L2686" i="13" s="1"/>
  <c r="M2686" i="13" s="1"/>
  <c r="L2687" i="13" s="1"/>
  <c r="M2687" i="13" s="1"/>
  <c r="L2688" i="13" s="1"/>
  <c r="M2688" i="13" s="1"/>
  <c r="L2689" i="13" s="1"/>
  <c r="M2689" i="13" s="1"/>
  <c r="L2690" i="13" s="1"/>
  <c r="M2690" i="13" s="1"/>
  <c r="L2691" i="13" s="1"/>
  <c r="M2691" i="13" s="1"/>
  <c r="L2692" i="13" s="1"/>
  <c r="M2692" i="13" s="1"/>
  <c r="L2693" i="13" s="1"/>
  <c r="M2693" i="13" s="1"/>
  <c r="L2694" i="13" s="1"/>
  <c r="M2694" i="13" s="1"/>
  <c r="L2695" i="13" s="1"/>
  <c r="M2695" i="13" s="1"/>
  <c r="L2696" i="13" s="1"/>
  <c r="M2696" i="13" s="1"/>
  <c r="L2697" i="13" s="1"/>
  <c r="M2697" i="13" s="1"/>
  <c r="L2698" i="13" s="1"/>
  <c r="M2698" i="13" s="1"/>
  <c r="L2699" i="13" s="1"/>
  <c r="M2699" i="13" s="1"/>
  <c r="L2700" i="13" s="1"/>
  <c r="M2700" i="13" s="1"/>
  <c r="L2701" i="13" s="1"/>
  <c r="M2701" i="13" s="1"/>
  <c r="L2702" i="13" s="1"/>
  <c r="M2702" i="13" s="1"/>
  <c r="L2703" i="13" s="1"/>
  <c r="M2703" i="13" s="1"/>
  <c r="L2704" i="13" s="1"/>
  <c r="M2704" i="13" s="1"/>
  <c r="L2705" i="13" s="1"/>
  <c r="M2705" i="13" s="1"/>
  <c r="L2706" i="13" s="1"/>
  <c r="M2706" i="13" s="1"/>
  <c r="L2707" i="13" s="1"/>
  <c r="M2707" i="13" s="1"/>
  <c r="L2708" i="13" s="1"/>
  <c r="M2708" i="13" s="1"/>
  <c r="L2709" i="13" s="1"/>
  <c r="M2709" i="13" s="1"/>
  <c r="L2710" i="13" s="1"/>
  <c r="M2710" i="13" s="1"/>
  <c r="L2711" i="13" s="1"/>
  <c r="M2711" i="13" s="1"/>
  <c r="L2712" i="13" s="1"/>
  <c r="M2712" i="13" s="1"/>
  <c r="L2713" i="13" s="1"/>
  <c r="M2713" i="13" s="1"/>
  <c r="L2714" i="13" s="1"/>
  <c r="M2714" i="13" s="1"/>
  <c r="L2715" i="13" s="1"/>
  <c r="M2715" i="13" s="1"/>
  <c r="L2716" i="13" s="1"/>
  <c r="M2716" i="13" s="1"/>
  <c r="L2717" i="13" s="1"/>
  <c r="M2717" i="13" s="1"/>
  <c r="L2718" i="13" s="1"/>
  <c r="M2718" i="13" s="1"/>
  <c r="L2719" i="13" s="1"/>
  <c r="M2719" i="13" s="1"/>
  <c r="L2720" i="13" s="1"/>
  <c r="M2720" i="13" s="1"/>
  <c r="L2721" i="13" s="1"/>
  <c r="M2721" i="13" s="1"/>
  <c r="K2682" i="13"/>
  <c r="J2682" i="13"/>
  <c r="J2681" i="13"/>
  <c r="K2681" i="13" s="1"/>
  <c r="K2680" i="13"/>
  <c r="J2680" i="13"/>
  <c r="J2679" i="13"/>
  <c r="K2679" i="13" s="1"/>
  <c r="K2678" i="13"/>
  <c r="J2678" i="13"/>
  <c r="J2677" i="13"/>
  <c r="K2677" i="13" s="1"/>
  <c r="K2676" i="13"/>
  <c r="J2676" i="13"/>
  <c r="K2675" i="13"/>
  <c r="J2675" i="13"/>
  <c r="K2674" i="13"/>
  <c r="J2674" i="13"/>
  <c r="J2673" i="13"/>
  <c r="K2673" i="13" s="1"/>
  <c r="K2672" i="13"/>
  <c r="J2672" i="13"/>
  <c r="J2671" i="13"/>
  <c r="K2671" i="13" s="1"/>
  <c r="K2670" i="13"/>
  <c r="J2670" i="13"/>
  <c r="J2669" i="13"/>
  <c r="K2669" i="13" s="1"/>
  <c r="K2668" i="13"/>
  <c r="J2668" i="13"/>
  <c r="J2667" i="13"/>
  <c r="K2667" i="13" s="1"/>
  <c r="K2666" i="13"/>
  <c r="J2666" i="13"/>
  <c r="J2665" i="13"/>
  <c r="K2665" i="13" s="1"/>
  <c r="K2664" i="13"/>
  <c r="J2664" i="13"/>
  <c r="J2663" i="13"/>
  <c r="K2663" i="13" s="1"/>
  <c r="K2662" i="13"/>
  <c r="J2662" i="13"/>
  <c r="J2661" i="13"/>
  <c r="K2661" i="13" s="1"/>
  <c r="K2660" i="13"/>
  <c r="J2660" i="13"/>
  <c r="K2659" i="13"/>
  <c r="J2659" i="13"/>
  <c r="K2658" i="13"/>
  <c r="J2658" i="13"/>
  <c r="J2657" i="13"/>
  <c r="K2657" i="13" s="1"/>
  <c r="K2656" i="13"/>
  <c r="J2656" i="13"/>
  <c r="J2655" i="13"/>
  <c r="K2655" i="13" s="1"/>
  <c r="K2654" i="13"/>
  <c r="J2654" i="13"/>
  <c r="J2653" i="13"/>
  <c r="K2653" i="13" s="1"/>
  <c r="K2652" i="13"/>
  <c r="J2652" i="13"/>
  <c r="J2651" i="13"/>
  <c r="K2651" i="13" s="1"/>
  <c r="K2650" i="13"/>
  <c r="J2650" i="13"/>
  <c r="J2649" i="13"/>
  <c r="K2649" i="13" s="1"/>
  <c r="K2648" i="13"/>
  <c r="J2648" i="13"/>
  <c r="K2647" i="13"/>
  <c r="J2647" i="13"/>
  <c r="K2646" i="13"/>
  <c r="J2646" i="13"/>
  <c r="J2645" i="13"/>
  <c r="K2645" i="13" s="1"/>
  <c r="K2644" i="13"/>
  <c r="J2644" i="13"/>
  <c r="K2643" i="13"/>
  <c r="J2643" i="13"/>
  <c r="L2642" i="13"/>
  <c r="M2642" i="13" s="1"/>
  <c r="L2643" i="13" s="1"/>
  <c r="M2643" i="13" s="1"/>
  <c r="L2644" i="13" s="1"/>
  <c r="M2644" i="13" s="1"/>
  <c r="L2645" i="13" s="1"/>
  <c r="K2642" i="13"/>
  <c r="J2642" i="13"/>
  <c r="J2641" i="13"/>
  <c r="K2641" i="13" s="1"/>
  <c r="K2640" i="13"/>
  <c r="J2640" i="13"/>
  <c r="J2639" i="13"/>
  <c r="K2639" i="13" s="1"/>
  <c r="K2638" i="13"/>
  <c r="J2638" i="13"/>
  <c r="J2637" i="13"/>
  <c r="K2637" i="13" s="1"/>
  <c r="K2636" i="13"/>
  <c r="J2636" i="13"/>
  <c r="J2635" i="13"/>
  <c r="K2635" i="13" s="1"/>
  <c r="K2634" i="13"/>
  <c r="J2634" i="13"/>
  <c r="J2633" i="13"/>
  <c r="K2633" i="13" s="1"/>
  <c r="K2632" i="13"/>
  <c r="J2632" i="13"/>
  <c r="K2631" i="13"/>
  <c r="J2631" i="13"/>
  <c r="K2630" i="13"/>
  <c r="J2630" i="13"/>
  <c r="J2629" i="13"/>
  <c r="K2629" i="13" s="1"/>
  <c r="K2628" i="13"/>
  <c r="J2628" i="13"/>
  <c r="K2627" i="13"/>
  <c r="J2627" i="13"/>
  <c r="K2626" i="13"/>
  <c r="J2626" i="13"/>
  <c r="J2625" i="13"/>
  <c r="K2625" i="13" s="1"/>
  <c r="K2624" i="13"/>
  <c r="J2624" i="13"/>
  <c r="J2623" i="13"/>
  <c r="K2623" i="13" s="1"/>
  <c r="K2622" i="13"/>
  <c r="J2622" i="13"/>
  <c r="J2621" i="13"/>
  <c r="K2621" i="13" s="1"/>
  <c r="K2620" i="13"/>
  <c r="J2620" i="13"/>
  <c r="J2619" i="13"/>
  <c r="K2619" i="13" s="1"/>
  <c r="K2618" i="13"/>
  <c r="J2618" i="13"/>
  <c r="J2617" i="13"/>
  <c r="K2617" i="13" s="1"/>
  <c r="K2616" i="13"/>
  <c r="J2616" i="13"/>
  <c r="K2615" i="13"/>
  <c r="J2615" i="13"/>
  <c r="K2614" i="13"/>
  <c r="J2614" i="13"/>
  <c r="J2613" i="13"/>
  <c r="K2613" i="13" s="1"/>
  <c r="K2612" i="13"/>
  <c r="J2612" i="13"/>
  <c r="K2611" i="13"/>
  <c r="J2611" i="13"/>
  <c r="K2610" i="13"/>
  <c r="J2610" i="13"/>
  <c r="J2609" i="13"/>
  <c r="K2609" i="13" s="1"/>
  <c r="K2608" i="13"/>
  <c r="J2608" i="13"/>
  <c r="K2607" i="13"/>
  <c r="J2607" i="13"/>
  <c r="K2606" i="13"/>
  <c r="J2606" i="13"/>
  <c r="J2605" i="13"/>
  <c r="K2605" i="13" s="1"/>
  <c r="K2604" i="13"/>
  <c r="J2604" i="13"/>
  <c r="J2603" i="13"/>
  <c r="K2603" i="13" s="1"/>
  <c r="L2602" i="13"/>
  <c r="M2602" i="13" s="1"/>
  <c r="L2603" i="13" s="1"/>
  <c r="K2602" i="13"/>
  <c r="J2602" i="13"/>
  <c r="J2601" i="13"/>
  <c r="K2601" i="13" s="1"/>
  <c r="K2600" i="13"/>
  <c r="J2600" i="13"/>
  <c r="K2599" i="13"/>
  <c r="J2599" i="13"/>
  <c r="K2598" i="13"/>
  <c r="J2598" i="13"/>
  <c r="J2597" i="13"/>
  <c r="K2597" i="13" s="1"/>
  <c r="K2596" i="13"/>
  <c r="J2596" i="13"/>
  <c r="K2595" i="13"/>
  <c r="J2595" i="13"/>
  <c r="K2594" i="13"/>
  <c r="J2594" i="13"/>
  <c r="J2593" i="13"/>
  <c r="K2593" i="13" s="1"/>
  <c r="K2592" i="13"/>
  <c r="J2592" i="13"/>
  <c r="K2591" i="13"/>
  <c r="J2591" i="13"/>
  <c r="K2590" i="13"/>
  <c r="J2590" i="13"/>
  <c r="J2589" i="13"/>
  <c r="K2589" i="13" s="1"/>
  <c r="K2588" i="13"/>
  <c r="J2588" i="13"/>
  <c r="J2587" i="13"/>
  <c r="K2587" i="13" s="1"/>
  <c r="K2586" i="13"/>
  <c r="J2586" i="13"/>
  <c r="J2585" i="13"/>
  <c r="K2585" i="13" s="1"/>
  <c r="K2584" i="13"/>
  <c r="J2584" i="13"/>
  <c r="K2583" i="13"/>
  <c r="J2583" i="13"/>
  <c r="K2582" i="13"/>
  <c r="J2582" i="13"/>
  <c r="J2581" i="13"/>
  <c r="K2581" i="13" s="1"/>
  <c r="K2580" i="13"/>
  <c r="J2580" i="13"/>
  <c r="K2579" i="13"/>
  <c r="J2579" i="13"/>
  <c r="K2578" i="13"/>
  <c r="J2578" i="13"/>
  <c r="J2577" i="13"/>
  <c r="K2577" i="13" s="1"/>
  <c r="K2576" i="13"/>
  <c r="J2576" i="13"/>
  <c r="K2575" i="13"/>
  <c r="J2575" i="13"/>
  <c r="K2574" i="13"/>
  <c r="J2574" i="13"/>
  <c r="J2573" i="13"/>
  <c r="K2573" i="13" s="1"/>
  <c r="K2572" i="13"/>
  <c r="J2572" i="13"/>
  <c r="J2571" i="13"/>
  <c r="K2571" i="13" s="1"/>
  <c r="K2570" i="13"/>
  <c r="J2570" i="13"/>
  <c r="J2569" i="13"/>
  <c r="K2569" i="13" s="1"/>
  <c r="K2568" i="13"/>
  <c r="J2568" i="13"/>
  <c r="K2567" i="13"/>
  <c r="J2567" i="13"/>
  <c r="K2566" i="13"/>
  <c r="J2566" i="13"/>
  <c r="J2565" i="13"/>
  <c r="K2565" i="13" s="1"/>
  <c r="K2564" i="13"/>
  <c r="J2564" i="13"/>
  <c r="K2563" i="13"/>
  <c r="J2563" i="13"/>
  <c r="L2562" i="13"/>
  <c r="M2562" i="13" s="1"/>
  <c r="L2563" i="13" s="1"/>
  <c r="M2563" i="13" s="1"/>
  <c r="L2564" i="13" s="1"/>
  <c r="M2564" i="13" s="1"/>
  <c r="L2565" i="13" s="1"/>
  <c r="K2562" i="13"/>
  <c r="J2562" i="13"/>
  <c r="J2561" i="13"/>
  <c r="K2561" i="13" s="1"/>
  <c r="K2560" i="13"/>
  <c r="J2560" i="13"/>
  <c r="K2559" i="13"/>
  <c r="J2559" i="13"/>
  <c r="K2558" i="13"/>
  <c r="J2558" i="13"/>
  <c r="J2557" i="13"/>
  <c r="K2557" i="13" s="1"/>
  <c r="K2556" i="13"/>
  <c r="J2556" i="13"/>
  <c r="J2555" i="13"/>
  <c r="K2555" i="13" s="1"/>
  <c r="K2554" i="13"/>
  <c r="J2554" i="13"/>
  <c r="J2553" i="13"/>
  <c r="K2553" i="13" s="1"/>
  <c r="K2552" i="13"/>
  <c r="J2552" i="13"/>
  <c r="K2551" i="13"/>
  <c r="J2551" i="13"/>
  <c r="K2550" i="13"/>
  <c r="J2550" i="13"/>
  <c r="J2549" i="13"/>
  <c r="K2549" i="13" s="1"/>
  <c r="K2548" i="13"/>
  <c r="J2548" i="13"/>
  <c r="K2547" i="13"/>
  <c r="J2547" i="13"/>
  <c r="K2546" i="13"/>
  <c r="J2546" i="13"/>
  <c r="J2545" i="13"/>
  <c r="K2545" i="13" s="1"/>
  <c r="K2544" i="13"/>
  <c r="J2544" i="13"/>
  <c r="K2543" i="13"/>
  <c r="J2543" i="13"/>
  <c r="K2542" i="13"/>
  <c r="J2542" i="13"/>
  <c r="J2541" i="13"/>
  <c r="K2541" i="13" s="1"/>
  <c r="K2540" i="13"/>
  <c r="J2540" i="13"/>
  <c r="J2539" i="13"/>
  <c r="K2539" i="13" s="1"/>
  <c r="K2538" i="13"/>
  <c r="J2538" i="13"/>
  <c r="J2537" i="13"/>
  <c r="K2537" i="13" s="1"/>
  <c r="K2536" i="13"/>
  <c r="J2536" i="13"/>
  <c r="K2535" i="13"/>
  <c r="J2535" i="13"/>
  <c r="K2534" i="13"/>
  <c r="J2534" i="13"/>
  <c r="J2533" i="13"/>
  <c r="K2533" i="13" s="1"/>
  <c r="K2532" i="13"/>
  <c r="J2532" i="13"/>
  <c r="K2531" i="13"/>
  <c r="J2531" i="13"/>
  <c r="K2530" i="13"/>
  <c r="J2530" i="13"/>
  <c r="J2529" i="13"/>
  <c r="K2529" i="13" s="1"/>
  <c r="K2528" i="13"/>
  <c r="J2528" i="13"/>
  <c r="K2527" i="13"/>
  <c r="J2527" i="13"/>
  <c r="K2526" i="13"/>
  <c r="J2526" i="13"/>
  <c r="J2525" i="13"/>
  <c r="K2525" i="13" s="1"/>
  <c r="K2524" i="13"/>
  <c r="J2524" i="13"/>
  <c r="J2523" i="13"/>
  <c r="K2523" i="13" s="1"/>
  <c r="L2522" i="13"/>
  <c r="M2522" i="13" s="1"/>
  <c r="L2523" i="13" s="1"/>
  <c r="M2523" i="13" s="1"/>
  <c r="L2524" i="13" s="1"/>
  <c r="M2524" i="13" s="1"/>
  <c r="L2525" i="13" s="1"/>
  <c r="M2525" i="13" s="1"/>
  <c r="L2526" i="13" s="1"/>
  <c r="M2526" i="13" s="1"/>
  <c r="L2527" i="13" s="1"/>
  <c r="M2527" i="13" s="1"/>
  <c r="L2528" i="13" s="1"/>
  <c r="M2528" i="13" s="1"/>
  <c r="L2529" i="13" s="1"/>
  <c r="M2529" i="13" s="1"/>
  <c r="L2530" i="13" s="1"/>
  <c r="M2530" i="13" s="1"/>
  <c r="L2531" i="13" s="1"/>
  <c r="M2531" i="13" s="1"/>
  <c r="L2532" i="13" s="1"/>
  <c r="M2532" i="13" s="1"/>
  <c r="L2533" i="13" s="1"/>
  <c r="M2533" i="13" s="1"/>
  <c r="L2534" i="13" s="1"/>
  <c r="M2534" i="13" s="1"/>
  <c r="L2535" i="13" s="1"/>
  <c r="M2535" i="13" s="1"/>
  <c r="L2536" i="13" s="1"/>
  <c r="M2536" i="13" s="1"/>
  <c r="L2537" i="13" s="1"/>
  <c r="M2537" i="13" s="1"/>
  <c r="L2538" i="13" s="1"/>
  <c r="M2538" i="13" s="1"/>
  <c r="L2539" i="13" s="1"/>
  <c r="M2539" i="13" s="1"/>
  <c r="L2540" i="13" s="1"/>
  <c r="M2540" i="13" s="1"/>
  <c r="L2541" i="13" s="1"/>
  <c r="M2541" i="13" s="1"/>
  <c r="L2542" i="13" s="1"/>
  <c r="M2542" i="13" s="1"/>
  <c r="L2543" i="13" s="1"/>
  <c r="M2543" i="13" s="1"/>
  <c r="L2544" i="13" s="1"/>
  <c r="M2544" i="13" s="1"/>
  <c r="L2545" i="13" s="1"/>
  <c r="M2545" i="13" s="1"/>
  <c r="L2546" i="13" s="1"/>
  <c r="M2546" i="13" s="1"/>
  <c r="L2547" i="13" s="1"/>
  <c r="M2547" i="13" s="1"/>
  <c r="L2548" i="13" s="1"/>
  <c r="M2548" i="13" s="1"/>
  <c r="L2549" i="13" s="1"/>
  <c r="M2549" i="13" s="1"/>
  <c r="L2550" i="13" s="1"/>
  <c r="M2550" i="13" s="1"/>
  <c r="L2551" i="13" s="1"/>
  <c r="M2551" i="13" s="1"/>
  <c r="L2552" i="13" s="1"/>
  <c r="M2552" i="13" s="1"/>
  <c r="L2553" i="13" s="1"/>
  <c r="M2553" i="13" s="1"/>
  <c r="L2554" i="13" s="1"/>
  <c r="M2554" i="13" s="1"/>
  <c r="L2555" i="13" s="1"/>
  <c r="M2555" i="13" s="1"/>
  <c r="L2556" i="13" s="1"/>
  <c r="M2556" i="13" s="1"/>
  <c r="L2557" i="13" s="1"/>
  <c r="M2557" i="13" s="1"/>
  <c r="L2558" i="13" s="1"/>
  <c r="M2558" i="13" s="1"/>
  <c r="L2559" i="13" s="1"/>
  <c r="M2559" i="13" s="1"/>
  <c r="L2560" i="13" s="1"/>
  <c r="M2560" i="13" s="1"/>
  <c r="L2561" i="13" s="1"/>
  <c r="M2561" i="13" s="1"/>
  <c r="K2522" i="13"/>
  <c r="J2522" i="13"/>
  <c r="J2521" i="13"/>
  <c r="K2521" i="13" s="1"/>
  <c r="K2520" i="13"/>
  <c r="J2520" i="13"/>
  <c r="K2519" i="13"/>
  <c r="J2519" i="13"/>
  <c r="K2518" i="13"/>
  <c r="J2518" i="13"/>
  <c r="J2517" i="13"/>
  <c r="K2517" i="13" s="1"/>
  <c r="K2516" i="13"/>
  <c r="J2516" i="13"/>
  <c r="K2515" i="13"/>
  <c r="J2515" i="13"/>
  <c r="K2514" i="13"/>
  <c r="J2514" i="13"/>
  <c r="J2513" i="13"/>
  <c r="K2513" i="13" s="1"/>
  <c r="K2512" i="13"/>
  <c r="J2512" i="13"/>
  <c r="K2511" i="13"/>
  <c r="J2511" i="13"/>
  <c r="K2510" i="13"/>
  <c r="J2510" i="13"/>
  <c r="J2509" i="13"/>
  <c r="K2509" i="13" s="1"/>
  <c r="K2508" i="13"/>
  <c r="J2508" i="13"/>
  <c r="J2507" i="13"/>
  <c r="K2507" i="13" s="1"/>
  <c r="K2506" i="13"/>
  <c r="J2506" i="13"/>
  <c r="J2505" i="13"/>
  <c r="K2505" i="13" s="1"/>
  <c r="K2504" i="13"/>
  <c r="J2504" i="13"/>
  <c r="K2503" i="13"/>
  <c r="J2503" i="13"/>
  <c r="K2502" i="13"/>
  <c r="J2502" i="13"/>
  <c r="J2501" i="13"/>
  <c r="K2501" i="13" s="1"/>
  <c r="K2500" i="13"/>
  <c r="J2500" i="13"/>
  <c r="K2499" i="13"/>
  <c r="J2499" i="13"/>
  <c r="K2498" i="13"/>
  <c r="J2498" i="13"/>
  <c r="J2497" i="13"/>
  <c r="K2497" i="13" s="1"/>
  <c r="K2496" i="13"/>
  <c r="J2496" i="13"/>
  <c r="K2495" i="13"/>
  <c r="J2495" i="13"/>
  <c r="K2494" i="13"/>
  <c r="J2494" i="13"/>
  <c r="J2493" i="13"/>
  <c r="K2493" i="13" s="1"/>
  <c r="K2492" i="13"/>
  <c r="J2492" i="13"/>
  <c r="J2491" i="13"/>
  <c r="K2491" i="13" s="1"/>
  <c r="K2490" i="13"/>
  <c r="J2490" i="13"/>
  <c r="J2489" i="13"/>
  <c r="K2489" i="13" s="1"/>
  <c r="K2488" i="13"/>
  <c r="J2488" i="13"/>
  <c r="K2487" i="13"/>
  <c r="J2487" i="13"/>
  <c r="K2486" i="13"/>
  <c r="J2486" i="13"/>
  <c r="J2485" i="13"/>
  <c r="K2485" i="13" s="1"/>
  <c r="K2484" i="13"/>
  <c r="J2484" i="13"/>
  <c r="K2483" i="13"/>
  <c r="J2483" i="13"/>
  <c r="L2482" i="13"/>
  <c r="M2482" i="13" s="1"/>
  <c r="L2483" i="13" s="1"/>
  <c r="M2483" i="13" s="1"/>
  <c r="L2484" i="13" s="1"/>
  <c r="M2484" i="13" s="1"/>
  <c r="L2485" i="13" s="1"/>
  <c r="M2485" i="13" s="1"/>
  <c r="L2486" i="13" s="1"/>
  <c r="M2486" i="13" s="1"/>
  <c r="L2487" i="13" s="1"/>
  <c r="M2487" i="13" s="1"/>
  <c r="L2488" i="13" s="1"/>
  <c r="M2488" i="13" s="1"/>
  <c r="L2489" i="13" s="1"/>
  <c r="K2482" i="13"/>
  <c r="J2482" i="13"/>
  <c r="J2481" i="13"/>
  <c r="K2481" i="13" s="1"/>
  <c r="K2480" i="13"/>
  <c r="J2480" i="13"/>
  <c r="K2479" i="13"/>
  <c r="J2479" i="13"/>
  <c r="K2478" i="13"/>
  <c r="J2478" i="13"/>
  <c r="J2477" i="13"/>
  <c r="K2477" i="13" s="1"/>
  <c r="K2476" i="13"/>
  <c r="J2476" i="13"/>
  <c r="J2475" i="13"/>
  <c r="K2475" i="13" s="1"/>
  <c r="K2474" i="13"/>
  <c r="J2474" i="13"/>
  <c r="J2473" i="13"/>
  <c r="K2473" i="13" s="1"/>
  <c r="K2472" i="13"/>
  <c r="J2472" i="13"/>
  <c r="K2471" i="13"/>
  <c r="J2471" i="13"/>
  <c r="K2470" i="13"/>
  <c r="J2470" i="13"/>
  <c r="J2469" i="13"/>
  <c r="K2469" i="13" s="1"/>
  <c r="K2468" i="13"/>
  <c r="J2468" i="13"/>
  <c r="K2467" i="13"/>
  <c r="J2467" i="13"/>
  <c r="K2466" i="13"/>
  <c r="J2466" i="13"/>
  <c r="J2465" i="13"/>
  <c r="K2465" i="13" s="1"/>
  <c r="K2464" i="13"/>
  <c r="J2464" i="13"/>
  <c r="K2463" i="13"/>
  <c r="J2463" i="13"/>
  <c r="K2462" i="13"/>
  <c r="J2462" i="13"/>
  <c r="J2461" i="13"/>
  <c r="K2461" i="13" s="1"/>
  <c r="K2460" i="13"/>
  <c r="J2460" i="13"/>
  <c r="J2459" i="13"/>
  <c r="K2459" i="13" s="1"/>
  <c r="K2458" i="13"/>
  <c r="J2458" i="13"/>
  <c r="J2457" i="13"/>
  <c r="K2457" i="13" s="1"/>
  <c r="K2456" i="13"/>
  <c r="J2456" i="13"/>
  <c r="K2455" i="13"/>
  <c r="J2455" i="13"/>
  <c r="K2454" i="13"/>
  <c r="J2454" i="13"/>
  <c r="J2453" i="13"/>
  <c r="K2453" i="13" s="1"/>
  <c r="K2452" i="13"/>
  <c r="J2452" i="13"/>
  <c r="K2451" i="13"/>
  <c r="J2451" i="13"/>
  <c r="K2450" i="13"/>
  <c r="J2450" i="13"/>
  <c r="J2449" i="13"/>
  <c r="K2449" i="13" s="1"/>
  <c r="K2448" i="13"/>
  <c r="J2448" i="13"/>
  <c r="K2447" i="13"/>
  <c r="J2447" i="13"/>
  <c r="K2446" i="13"/>
  <c r="J2446" i="13"/>
  <c r="J2445" i="13"/>
  <c r="K2445" i="13" s="1"/>
  <c r="K2444" i="13"/>
  <c r="J2444" i="13"/>
  <c r="J2443" i="13"/>
  <c r="K2443" i="13" s="1"/>
  <c r="L2442" i="13"/>
  <c r="M2442" i="13" s="1"/>
  <c r="L2443" i="13" s="1"/>
  <c r="K2442" i="13"/>
  <c r="J2442" i="13"/>
  <c r="J2441" i="13"/>
  <c r="K2441" i="13" s="1"/>
  <c r="K2440" i="13"/>
  <c r="J2440" i="13"/>
  <c r="K2439" i="13"/>
  <c r="J2439" i="13"/>
  <c r="K2438" i="13"/>
  <c r="J2438" i="13"/>
  <c r="J2437" i="13"/>
  <c r="K2437" i="13" s="1"/>
  <c r="K2436" i="13"/>
  <c r="J2436" i="13"/>
  <c r="K2435" i="13"/>
  <c r="J2435" i="13"/>
  <c r="K2434" i="13"/>
  <c r="J2434" i="13"/>
  <c r="J2433" i="13"/>
  <c r="K2433" i="13" s="1"/>
  <c r="K2432" i="13"/>
  <c r="J2432" i="13"/>
  <c r="K2431" i="13"/>
  <c r="J2431" i="13"/>
  <c r="K2430" i="13"/>
  <c r="J2430" i="13"/>
  <c r="J2429" i="13"/>
  <c r="K2429" i="13" s="1"/>
  <c r="K2428" i="13"/>
  <c r="J2428" i="13"/>
  <c r="J2427" i="13"/>
  <c r="K2427" i="13" s="1"/>
  <c r="K2426" i="13"/>
  <c r="J2426" i="13"/>
  <c r="J2425" i="13"/>
  <c r="K2425" i="13" s="1"/>
  <c r="K2424" i="13"/>
  <c r="J2424" i="13"/>
  <c r="K2423" i="13"/>
  <c r="J2423" i="13"/>
  <c r="K2422" i="13"/>
  <c r="J2422" i="13"/>
  <c r="J2421" i="13"/>
  <c r="K2421" i="13" s="1"/>
  <c r="K2420" i="13"/>
  <c r="J2420" i="13"/>
  <c r="K2419" i="13"/>
  <c r="J2419" i="13"/>
  <c r="K2418" i="13"/>
  <c r="J2418" i="13"/>
  <c r="J2417" i="13"/>
  <c r="K2417" i="13" s="1"/>
  <c r="K2416" i="13"/>
  <c r="J2416" i="13"/>
  <c r="K2415" i="13"/>
  <c r="J2415" i="13"/>
  <c r="K2414" i="13"/>
  <c r="J2414" i="13"/>
  <c r="J2413" i="13"/>
  <c r="K2413" i="13" s="1"/>
  <c r="K2412" i="13"/>
  <c r="J2412" i="13"/>
  <c r="J2411" i="13"/>
  <c r="K2411" i="13" s="1"/>
  <c r="K2410" i="13"/>
  <c r="J2410" i="13"/>
  <c r="J2409" i="13"/>
  <c r="K2409" i="13" s="1"/>
  <c r="K2408" i="13"/>
  <c r="J2408" i="13"/>
  <c r="K2407" i="13"/>
  <c r="J2407" i="13"/>
  <c r="K2406" i="13"/>
  <c r="J2406" i="13"/>
  <c r="J2405" i="13"/>
  <c r="K2405" i="13" s="1"/>
  <c r="K2404" i="13"/>
  <c r="J2404" i="13"/>
  <c r="K2403" i="13"/>
  <c r="J2403" i="13"/>
  <c r="L2402" i="13"/>
  <c r="M2402" i="13" s="1"/>
  <c r="L2403" i="13" s="1"/>
  <c r="M2403" i="13" s="1"/>
  <c r="L2404" i="13" s="1"/>
  <c r="M2404" i="13" s="1"/>
  <c r="L2405" i="13" s="1"/>
  <c r="M2405" i="13" s="1"/>
  <c r="L2406" i="13" s="1"/>
  <c r="M2406" i="13" s="1"/>
  <c r="L2407" i="13" s="1"/>
  <c r="M2407" i="13" s="1"/>
  <c r="L2408" i="13" s="1"/>
  <c r="M2408" i="13" s="1"/>
  <c r="L2409" i="13" s="1"/>
  <c r="M2409" i="13" s="1"/>
  <c r="L2410" i="13" s="1"/>
  <c r="M2410" i="13" s="1"/>
  <c r="L2411" i="13" s="1"/>
  <c r="K2402" i="13"/>
  <c r="J2402" i="13"/>
  <c r="J2401" i="13"/>
  <c r="K2401" i="13" s="1"/>
  <c r="K2400" i="13"/>
  <c r="J2400" i="13"/>
  <c r="K2399" i="13"/>
  <c r="J2399" i="13"/>
  <c r="K2398" i="13"/>
  <c r="J2398" i="13"/>
  <c r="J2397" i="13"/>
  <c r="K2397" i="13" s="1"/>
  <c r="K2396" i="13"/>
  <c r="J2396" i="13"/>
  <c r="J2395" i="13"/>
  <c r="K2395" i="13" s="1"/>
  <c r="K2394" i="13"/>
  <c r="J2394" i="13"/>
  <c r="J2393" i="13"/>
  <c r="K2393" i="13" s="1"/>
  <c r="K2392" i="13"/>
  <c r="J2392" i="13"/>
  <c r="K2391" i="13"/>
  <c r="J2391" i="13"/>
  <c r="K2390" i="13"/>
  <c r="J2390" i="13"/>
  <c r="J2389" i="13"/>
  <c r="K2389" i="13" s="1"/>
  <c r="K2388" i="13"/>
  <c r="J2388" i="13"/>
  <c r="K2387" i="13"/>
  <c r="J2387" i="13"/>
  <c r="K2386" i="13"/>
  <c r="J2386" i="13"/>
  <c r="J2385" i="13"/>
  <c r="K2385" i="13" s="1"/>
  <c r="K2384" i="13"/>
  <c r="J2384" i="13"/>
  <c r="K2383" i="13"/>
  <c r="J2383" i="13"/>
  <c r="K2382" i="13"/>
  <c r="J2382" i="13"/>
  <c r="J2381" i="13"/>
  <c r="K2381" i="13" s="1"/>
  <c r="K2380" i="13"/>
  <c r="J2380" i="13"/>
  <c r="J2379" i="13"/>
  <c r="K2379" i="13" s="1"/>
  <c r="K2378" i="13"/>
  <c r="J2378" i="13"/>
  <c r="J2377" i="13"/>
  <c r="K2377" i="13" s="1"/>
  <c r="K2376" i="13"/>
  <c r="J2376" i="13"/>
  <c r="K2375" i="13"/>
  <c r="J2375" i="13"/>
  <c r="K2374" i="13"/>
  <c r="J2374" i="13"/>
  <c r="J2373" i="13"/>
  <c r="K2373" i="13" s="1"/>
  <c r="K2372" i="13"/>
  <c r="J2372" i="13"/>
  <c r="K2371" i="13"/>
  <c r="J2371" i="13"/>
  <c r="K2370" i="13"/>
  <c r="J2370" i="13"/>
  <c r="J2369" i="13"/>
  <c r="K2369" i="13" s="1"/>
  <c r="K2368" i="13"/>
  <c r="J2368" i="13"/>
  <c r="K2367" i="13"/>
  <c r="J2367" i="13"/>
  <c r="K2366" i="13"/>
  <c r="J2366" i="13"/>
  <c r="J2365" i="13"/>
  <c r="K2365" i="13" s="1"/>
  <c r="K2364" i="13"/>
  <c r="J2364" i="13"/>
  <c r="J2363" i="13"/>
  <c r="K2363" i="13" s="1"/>
  <c r="L2362" i="13"/>
  <c r="M2362" i="13" s="1"/>
  <c r="L2363" i="13" s="1"/>
  <c r="K2362" i="13"/>
  <c r="J2362" i="13"/>
  <c r="J2361" i="13"/>
  <c r="K2361" i="13" s="1"/>
  <c r="K2360" i="13"/>
  <c r="J2360" i="13"/>
  <c r="K2359" i="13"/>
  <c r="J2359" i="13"/>
  <c r="K2358" i="13"/>
  <c r="J2358" i="13"/>
  <c r="J2357" i="13"/>
  <c r="K2357" i="13" s="1"/>
  <c r="K2356" i="13"/>
  <c r="J2356" i="13"/>
  <c r="K2355" i="13"/>
  <c r="J2355" i="13"/>
  <c r="K2354" i="13"/>
  <c r="J2354" i="13"/>
  <c r="J2353" i="13"/>
  <c r="K2353" i="13" s="1"/>
  <c r="K2352" i="13"/>
  <c r="J2352" i="13"/>
  <c r="K2351" i="13"/>
  <c r="J2351" i="13"/>
  <c r="K2350" i="13"/>
  <c r="J2350" i="13"/>
  <c r="J2349" i="13"/>
  <c r="K2349" i="13" s="1"/>
  <c r="K2348" i="13"/>
  <c r="J2348" i="13"/>
  <c r="J2347" i="13"/>
  <c r="K2347" i="13" s="1"/>
  <c r="K2346" i="13"/>
  <c r="J2346" i="13"/>
  <c r="J2345" i="13"/>
  <c r="K2345" i="13" s="1"/>
  <c r="K2344" i="13"/>
  <c r="J2344" i="13"/>
  <c r="K2343" i="13"/>
  <c r="J2343" i="13"/>
  <c r="K2342" i="13"/>
  <c r="J2342" i="13"/>
  <c r="J2341" i="13"/>
  <c r="K2341" i="13" s="1"/>
  <c r="K2340" i="13"/>
  <c r="J2340" i="13"/>
  <c r="K2339" i="13"/>
  <c r="J2339" i="13"/>
  <c r="K2338" i="13"/>
  <c r="J2338" i="13"/>
  <c r="J2337" i="13"/>
  <c r="K2337" i="13" s="1"/>
  <c r="L2336" i="13"/>
  <c r="M2336" i="13" s="1"/>
  <c r="L2337" i="13" s="1"/>
  <c r="M2337" i="13" s="1"/>
  <c r="L2338" i="13" s="1"/>
  <c r="M2338" i="13" s="1"/>
  <c r="L2339" i="13" s="1"/>
  <c r="M2339" i="13" s="1"/>
  <c r="L2340" i="13" s="1"/>
  <c r="M2340" i="13" s="1"/>
  <c r="L2341" i="13" s="1"/>
  <c r="M2341" i="13" s="1"/>
  <c r="L2342" i="13" s="1"/>
  <c r="M2342" i="13" s="1"/>
  <c r="L2343" i="13" s="1"/>
  <c r="M2343" i="13" s="1"/>
  <c r="L2344" i="13" s="1"/>
  <c r="M2344" i="13" s="1"/>
  <c r="L2345" i="13" s="1"/>
  <c r="M2345" i="13" s="1"/>
  <c r="L2346" i="13" s="1"/>
  <c r="M2346" i="13" s="1"/>
  <c r="L2347" i="13" s="1"/>
  <c r="M2347" i="13" s="1"/>
  <c r="L2348" i="13" s="1"/>
  <c r="M2348" i="13" s="1"/>
  <c r="L2349" i="13" s="1"/>
  <c r="M2349" i="13" s="1"/>
  <c r="L2350" i="13" s="1"/>
  <c r="M2350" i="13" s="1"/>
  <c r="L2351" i="13" s="1"/>
  <c r="M2351" i="13" s="1"/>
  <c r="L2352" i="13" s="1"/>
  <c r="M2352" i="13" s="1"/>
  <c r="L2353" i="13" s="1"/>
  <c r="M2353" i="13" s="1"/>
  <c r="L2354" i="13" s="1"/>
  <c r="M2354" i="13" s="1"/>
  <c r="L2355" i="13" s="1"/>
  <c r="M2355" i="13" s="1"/>
  <c r="L2356" i="13" s="1"/>
  <c r="M2356" i="13" s="1"/>
  <c r="L2357" i="13" s="1"/>
  <c r="M2357" i="13" s="1"/>
  <c r="L2358" i="13" s="1"/>
  <c r="M2358" i="13" s="1"/>
  <c r="L2359" i="13" s="1"/>
  <c r="M2359" i="13" s="1"/>
  <c r="L2360" i="13" s="1"/>
  <c r="M2360" i="13" s="1"/>
  <c r="L2361" i="13" s="1"/>
  <c r="M2361" i="13" s="1"/>
  <c r="K2336" i="13"/>
  <c r="J2336" i="13"/>
  <c r="K2335" i="13"/>
  <c r="J2335" i="13"/>
  <c r="K2334" i="13"/>
  <c r="J2334" i="13"/>
  <c r="J2333" i="13"/>
  <c r="K2333" i="13" s="1"/>
  <c r="K2332" i="13"/>
  <c r="J2332" i="13"/>
  <c r="J2331" i="13"/>
  <c r="K2331" i="13" s="1"/>
  <c r="K2330" i="13"/>
  <c r="J2330" i="13"/>
  <c r="J2329" i="13"/>
  <c r="K2329" i="13" s="1"/>
  <c r="K2328" i="13"/>
  <c r="J2328" i="13"/>
  <c r="K2327" i="13"/>
  <c r="J2327" i="13"/>
  <c r="K2326" i="13"/>
  <c r="J2326" i="13"/>
  <c r="J2325" i="13"/>
  <c r="K2325" i="13" s="1"/>
  <c r="K2324" i="13"/>
  <c r="J2324" i="13"/>
  <c r="K2323" i="13"/>
  <c r="J2323" i="13"/>
  <c r="L2322" i="13"/>
  <c r="M2322" i="13" s="1"/>
  <c r="L2323" i="13" s="1"/>
  <c r="M2323" i="13" s="1"/>
  <c r="L2324" i="13" s="1"/>
  <c r="M2324" i="13" s="1"/>
  <c r="L2325" i="13" s="1"/>
  <c r="M2325" i="13" s="1"/>
  <c r="L2326" i="13" s="1"/>
  <c r="M2326" i="13" s="1"/>
  <c r="L2327" i="13" s="1"/>
  <c r="M2327" i="13" s="1"/>
  <c r="L2328" i="13" s="1"/>
  <c r="M2328" i="13" s="1"/>
  <c r="L2329" i="13" s="1"/>
  <c r="M2329" i="13" s="1"/>
  <c r="L2330" i="13" s="1"/>
  <c r="M2330" i="13" s="1"/>
  <c r="L2331" i="13" s="1"/>
  <c r="M2331" i="13" s="1"/>
  <c r="L2332" i="13" s="1"/>
  <c r="M2332" i="13" s="1"/>
  <c r="L2333" i="13" s="1"/>
  <c r="M2333" i="13" s="1"/>
  <c r="L2334" i="13" s="1"/>
  <c r="M2334" i="13" s="1"/>
  <c r="L2335" i="13" s="1"/>
  <c r="M2335" i="13" s="1"/>
  <c r="K2322" i="13"/>
  <c r="J2322" i="13"/>
  <c r="J2321" i="13"/>
  <c r="K2321" i="13" s="1"/>
  <c r="K2320" i="13"/>
  <c r="J2320" i="13"/>
  <c r="K2319" i="13"/>
  <c r="J2319" i="13"/>
  <c r="K2318" i="13"/>
  <c r="J2318" i="13"/>
  <c r="J2317" i="13"/>
  <c r="K2317" i="13" s="1"/>
  <c r="K2316" i="13"/>
  <c r="J2316" i="13"/>
  <c r="J2315" i="13"/>
  <c r="K2315" i="13" s="1"/>
  <c r="K2314" i="13"/>
  <c r="J2314" i="13"/>
  <c r="J2313" i="13"/>
  <c r="K2313" i="13" s="1"/>
  <c r="K2312" i="13"/>
  <c r="J2312" i="13"/>
  <c r="K2311" i="13"/>
  <c r="J2311" i="13"/>
  <c r="K2310" i="13"/>
  <c r="J2310" i="13"/>
  <c r="J2309" i="13"/>
  <c r="K2309" i="13" s="1"/>
  <c r="K2308" i="13"/>
  <c r="J2308" i="13"/>
  <c r="K2307" i="13"/>
  <c r="J2307" i="13"/>
  <c r="K2306" i="13"/>
  <c r="J2306" i="13"/>
  <c r="J2305" i="13"/>
  <c r="K2305" i="13" s="1"/>
  <c r="K2304" i="13"/>
  <c r="J2304" i="13"/>
  <c r="K2303" i="13"/>
  <c r="J2303" i="13"/>
  <c r="K2302" i="13"/>
  <c r="J2302" i="13"/>
  <c r="J2301" i="13"/>
  <c r="K2301" i="13" s="1"/>
  <c r="K2300" i="13"/>
  <c r="J2300" i="13"/>
  <c r="J2299" i="13"/>
  <c r="K2299" i="13" s="1"/>
  <c r="K2298" i="13"/>
  <c r="J2298" i="13"/>
  <c r="J2297" i="13"/>
  <c r="K2297" i="13" s="1"/>
  <c r="K2296" i="13"/>
  <c r="J2296" i="13"/>
  <c r="K2295" i="13"/>
  <c r="J2295" i="13"/>
  <c r="K2294" i="13"/>
  <c r="J2294" i="13"/>
  <c r="J2293" i="13"/>
  <c r="K2293" i="13" s="1"/>
  <c r="K2292" i="13"/>
  <c r="J2292" i="13"/>
  <c r="K2291" i="13"/>
  <c r="J2291" i="13"/>
  <c r="K2290" i="13"/>
  <c r="J2290" i="13"/>
  <c r="J2289" i="13"/>
  <c r="K2289" i="13" s="1"/>
  <c r="K2288" i="13"/>
  <c r="J2288" i="13"/>
  <c r="K2287" i="13"/>
  <c r="J2287" i="13"/>
  <c r="K2286" i="13"/>
  <c r="J2286" i="13"/>
  <c r="J2285" i="13"/>
  <c r="K2285" i="13" s="1"/>
  <c r="K2284" i="13"/>
  <c r="J2284" i="13"/>
  <c r="J2283" i="13"/>
  <c r="K2283" i="13" s="1"/>
  <c r="L2282" i="13"/>
  <c r="M2282" i="13" s="1"/>
  <c r="L2283" i="13" s="1"/>
  <c r="M2283" i="13" s="1"/>
  <c r="L2284" i="13" s="1"/>
  <c r="M2284" i="13" s="1"/>
  <c r="L2285" i="13" s="1"/>
  <c r="M2285" i="13" s="1"/>
  <c r="L2286" i="13" s="1"/>
  <c r="M2286" i="13" s="1"/>
  <c r="L2287" i="13" s="1"/>
  <c r="M2287" i="13" s="1"/>
  <c r="L2288" i="13" s="1"/>
  <c r="M2288" i="13" s="1"/>
  <c r="L2289" i="13" s="1"/>
  <c r="M2289" i="13" s="1"/>
  <c r="L2290" i="13" s="1"/>
  <c r="M2290" i="13" s="1"/>
  <c r="L2291" i="13" s="1"/>
  <c r="M2291" i="13" s="1"/>
  <c r="L2292" i="13" s="1"/>
  <c r="M2292" i="13" s="1"/>
  <c r="L2293" i="13" s="1"/>
  <c r="M2293" i="13" s="1"/>
  <c r="L2294" i="13" s="1"/>
  <c r="M2294" i="13" s="1"/>
  <c r="L2295" i="13" s="1"/>
  <c r="M2295" i="13" s="1"/>
  <c r="L2296" i="13" s="1"/>
  <c r="M2296" i="13" s="1"/>
  <c r="L2297" i="13" s="1"/>
  <c r="M2297" i="13" s="1"/>
  <c r="L2298" i="13" s="1"/>
  <c r="M2298" i="13" s="1"/>
  <c r="L2299" i="13" s="1"/>
  <c r="M2299" i="13" s="1"/>
  <c r="L2300" i="13" s="1"/>
  <c r="M2300" i="13" s="1"/>
  <c r="L2301" i="13" s="1"/>
  <c r="M2301" i="13" s="1"/>
  <c r="L2302" i="13" s="1"/>
  <c r="M2302" i="13" s="1"/>
  <c r="L2303" i="13" s="1"/>
  <c r="M2303" i="13" s="1"/>
  <c r="L2304" i="13" s="1"/>
  <c r="M2304" i="13" s="1"/>
  <c r="L2305" i="13" s="1"/>
  <c r="M2305" i="13" s="1"/>
  <c r="L2306" i="13" s="1"/>
  <c r="M2306" i="13" s="1"/>
  <c r="L2307" i="13" s="1"/>
  <c r="M2307" i="13" s="1"/>
  <c r="L2308" i="13" s="1"/>
  <c r="M2308" i="13" s="1"/>
  <c r="L2309" i="13" s="1"/>
  <c r="M2309" i="13" s="1"/>
  <c r="L2310" i="13" s="1"/>
  <c r="M2310" i="13" s="1"/>
  <c r="L2311" i="13" s="1"/>
  <c r="M2311" i="13" s="1"/>
  <c r="L2312" i="13" s="1"/>
  <c r="M2312" i="13" s="1"/>
  <c r="L2313" i="13" s="1"/>
  <c r="M2313" i="13" s="1"/>
  <c r="L2314" i="13" s="1"/>
  <c r="M2314" i="13" s="1"/>
  <c r="L2315" i="13" s="1"/>
  <c r="M2315" i="13" s="1"/>
  <c r="L2316" i="13" s="1"/>
  <c r="M2316" i="13" s="1"/>
  <c r="L2317" i="13" s="1"/>
  <c r="M2317" i="13" s="1"/>
  <c r="L2318" i="13" s="1"/>
  <c r="M2318" i="13" s="1"/>
  <c r="L2319" i="13" s="1"/>
  <c r="M2319" i="13" s="1"/>
  <c r="L2320" i="13" s="1"/>
  <c r="M2320" i="13" s="1"/>
  <c r="L2321" i="13" s="1"/>
  <c r="M2321" i="13" s="1"/>
  <c r="K2282" i="13"/>
  <c r="J2282" i="13"/>
  <c r="J2281" i="13"/>
  <c r="K2281" i="13" s="1"/>
  <c r="K2280" i="13"/>
  <c r="J2280" i="13"/>
  <c r="K2279" i="13"/>
  <c r="J2279" i="13"/>
  <c r="K2278" i="13"/>
  <c r="J2278" i="13"/>
  <c r="J2277" i="13"/>
  <c r="K2277" i="13" s="1"/>
  <c r="K2276" i="13"/>
  <c r="J2276" i="13"/>
  <c r="K2275" i="13"/>
  <c r="J2275" i="13"/>
  <c r="K2274" i="13"/>
  <c r="J2274" i="13"/>
  <c r="J2273" i="13"/>
  <c r="K2273" i="13" s="1"/>
  <c r="K2272" i="13"/>
  <c r="J2272" i="13"/>
  <c r="K2271" i="13"/>
  <c r="J2271" i="13"/>
  <c r="K2270" i="13"/>
  <c r="J2270" i="13"/>
  <c r="J2269" i="13"/>
  <c r="K2269" i="13" s="1"/>
  <c r="K2268" i="13"/>
  <c r="J2268" i="13"/>
  <c r="J2267" i="13"/>
  <c r="K2267" i="13" s="1"/>
  <c r="K2266" i="13"/>
  <c r="J2266" i="13"/>
  <c r="J2265" i="13"/>
  <c r="K2265" i="13" s="1"/>
  <c r="K2264" i="13"/>
  <c r="J2264" i="13"/>
  <c r="K2263" i="13"/>
  <c r="J2263" i="13"/>
  <c r="K2262" i="13"/>
  <c r="J2262" i="13"/>
  <c r="J2261" i="13"/>
  <c r="K2261" i="13" s="1"/>
  <c r="K2260" i="13"/>
  <c r="J2260" i="13"/>
  <c r="K2259" i="13"/>
  <c r="J2259" i="13"/>
  <c r="K2258" i="13"/>
  <c r="J2258" i="13"/>
  <c r="J2257" i="13"/>
  <c r="K2257" i="13" s="1"/>
  <c r="K2256" i="13"/>
  <c r="J2256" i="13"/>
  <c r="K2255" i="13"/>
  <c r="J2255" i="13"/>
  <c r="K2254" i="13"/>
  <c r="J2254" i="13"/>
  <c r="J2253" i="13"/>
  <c r="K2253" i="13" s="1"/>
  <c r="K2252" i="13"/>
  <c r="J2252" i="13"/>
  <c r="J2251" i="13"/>
  <c r="K2251" i="13" s="1"/>
  <c r="K2250" i="13"/>
  <c r="J2250" i="13"/>
  <c r="J2249" i="13"/>
  <c r="K2249" i="13" s="1"/>
  <c r="K2248" i="13"/>
  <c r="J2248" i="13"/>
  <c r="K2247" i="13"/>
  <c r="J2247" i="13"/>
  <c r="K2246" i="13"/>
  <c r="J2246" i="13"/>
  <c r="J2245" i="13"/>
  <c r="K2245" i="13" s="1"/>
  <c r="K2244" i="13"/>
  <c r="J2244" i="13"/>
  <c r="K2243" i="13"/>
  <c r="J2243" i="13"/>
  <c r="L2242" i="13"/>
  <c r="M2242" i="13" s="1"/>
  <c r="L2243" i="13" s="1"/>
  <c r="M2243" i="13" s="1"/>
  <c r="L2244" i="13" s="1"/>
  <c r="M2244" i="13" s="1"/>
  <c r="L2245" i="13" s="1"/>
  <c r="M2245" i="13" s="1"/>
  <c r="L2246" i="13" s="1"/>
  <c r="M2246" i="13" s="1"/>
  <c r="L2247" i="13" s="1"/>
  <c r="M2247" i="13" s="1"/>
  <c r="L2248" i="13" s="1"/>
  <c r="M2248" i="13" s="1"/>
  <c r="L2249" i="13" s="1"/>
  <c r="M2249" i="13" s="1"/>
  <c r="L2250" i="13" s="1"/>
  <c r="M2250" i="13" s="1"/>
  <c r="L2251" i="13" s="1"/>
  <c r="M2251" i="13" s="1"/>
  <c r="L2252" i="13" s="1"/>
  <c r="M2252" i="13" s="1"/>
  <c r="L2253" i="13" s="1"/>
  <c r="M2253" i="13" s="1"/>
  <c r="L2254" i="13" s="1"/>
  <c r="M2254" i="13" s="1"/>
  <c r="L2255" i="13" s="1"/>
  <c r="M2255" i="13" s="1"/>
  <c r="L2256" i="13" s="1"/>
  <c r="M2256" i="13" s="1"/>
  <c r="L2257" i="13" s="1"/>
  <c r="M2257" i="13" s="1"/>
  <c r="L2258" i="13" s="1"/>
  <c r="M2258" i="13" s="1"/>
  <c r="L2259" i="13" s="1"/>
  <c r="M2259" i="13" s="1"/>
  <c r="L2260" i="13" s="1"/>
  <c r="M2260" i="13" s="1"/>
  <c r="L2261" i="13" s="1"/>
  <c r="M2261" i="13" s="1"/>
  <c r="L2262" i="13" s="1"/>
  <c r="M2262" i="13" s="1"/>
  <c r="L2263" i="13" s="1"/>
  <c r="M2263" i="13" s="1"/>
  <c r="L2264" i="13" s="1"/>
  <c r="M2264" i="13" s="1"/>
  <c r="L2265" i="13" s="1"/>
  <c r="M2265" i="13" s="1"/>
  <c r="L2266" i="13" s="1"/>
  <c r="M2266" i="13" s="1"/>
  <c r="L2267" i="13" s="1"/>
  <c r="M2267" i="13" s="1"/>
  <c r="L2268" i="13" s="1"/>
  <c r="M2268" i="13" s="1"/>
  <c r="L2269" i="13" s="1"/>
  <c r="M2269" i="13" s="1"/>
  <c r="L2270" i="13" s="1"/>
  <c r="M2270" i="13" s="1"/>
  <c r="L2271" i="13" s="1"/>
  <c r="M2271" i="13" s="1"/>
  <c r="L2272" i="13" s="1"/>
  <c r="M2272" i="13" s="1"/>
  <c r="L2273" i="13" s="1"/>
  <c r="M2273" i="13" s="1"/>
  <c r="L2274" i="13" s="1"/>
  <c r="M2274" i="13" s="1"/>
  <c r="L2275" i="13" s="1"/>
  <c r="M2275" i="13" s="1"/>
  <c r="L2276" i="13" s="1"/>
  <c r="M2276" i="13" s="1"/>
  <c r="L2277" i="13" s="1"/>
  <c r="M2277" i="13" s="1"/>
  <c r="L2278" i="13" s="1"/>
  <c r="M2278" i="13" s="1"/>
  <c r="L2279" i="13" s="1"/>
  <c r="M2279" i="13" s="1"/>
  <c r="L2280" i="13" s="1"/>
  <c r="M2280" i="13" s="1"/>
  <c r="L2281" i="13" s="1"/>
  <c r="M2281" i="13" s="1"/>
  <c r="K2242" i="13"/>
  <c r="J2242" i="13"/>
  <c r="J2241" i="13"/>
  <c r="K2241" i="13" s="1"/>
  <c r="K2240" i="13"/>
  <c r="J2240" i="13"/>
  <c r="K2239" i="13"/>
  <c r="J2239" i="13"/>
  <c r="K2238" i="13"/>
  <c r="J2238" i="13"/>
  <c r="J2237" i="13"/>
  <c r="K2237" i="13" s="1"/>
  <c r="K2236" i="13"/>
  <c r="J2236" i="13"/>
  <c r="J2235" i="13"/>
  <c r="K2235" i="13" s="1"/>
  <c r="K2234" i="13"/>
  <c r="J2234" i="13"/>
  <c r="J2233" i="13"/>
  <c r="K2233" i="13" s="1"/>
  <c r="K2232" i="13"/>
  <c r="J2232" i="13"/>
  <c r="K2231" i="13"/>
  <c r="J2231" i="13"/>
  <c r="K2230" i="13"/>
  <c r="J2230" i="13"/>
  <c r="J2229" i="13"/>
  <c r="K2229" i="13" s="1"/>
  <c r="K2228" i="13"/>
  <c r="J2228" i="13"/>
  <c r="K2227" i="13"/>
  <c r="J2227" i="13"/>
  <c r="K2226" i="13"/>
  <c r="J2226" i="13"/>
  <c r="J2225" i="13"/>
  <c r="K2225" i="13" s="1"/>
  <c r="K2224" i="13"/>
  <c r="J2224" i="13"/>
  <c r="K2223" i="13"/>
  <c r="J2223" i="13"/>
  <c r="K2222" i="13"/>
  <c r="J2222" i="13"/>
  <c r="J2221" i="13"/>
  <c r="K2221" i="13" s="1"/>
  <c r="K2220" i="13"/>
  <c r="J2220" i="13"/>
  <c r="J2219" i="13"/>
  <c r="K2219" i="13" s="1"/>
  <c r="K2218" i="13"/>
  <c r="J2218" i="13"/>
  <c r="J2217" i="13"/>
  <c r="K2217" i="13" s="1"/>
  <c r="K2216" i="13"/>
  <c r="J2216" i="13"/>
  <c r="K2215" i="13"/>
  <c r="J2215" i="13"/>
  <c r="K2214" i="13"/>
  <c r="J2214" i="13"/>
  <c r="J2213" i="13"/>
  <c r="K2213" i="13" s="1"/>
  <c r="K2212" i="13"/>
  <c r="J2212" i="13"/>
  <c r="K2211" i="13"/>
  <c r="J2211" i="13"/>
  <c r="K2210" i="13"/>
  <c r="J2210" i="13"/>
  <c r="K2209" i="13"/>
  <c r="J2209" i="13"/>
  <c r="K2208" i="13"/>
  <c r="J2208" i="13"/>
  <c r="K2207" i="13"/>
  <c r="J2207" i="13"/>
  <c r="K2206" i="13"/>
  <c r="J2206" i="13"/>
  <c r="K2205" i="13"/>
  <c r="J2205" i="13"/>
  <c r="K2204" i="13"/>
  <c r="J2204" i="13"/>
  <c r="J2203" i="13"/>
  <c r="K2203" i="13" s="1"/>
  <c r="M2202" i="13"/>
  <c r="L2203" i="13" s="1"/>
  <c r="L2202" i="13"/>
  <c r="K2202" i="13"/>
  <c r="J2202" i="13"/>
  <c r="K2201" i="13"/>
  <c r="J2201" i="13"/>
  <c r="K2200" i="13"/>
  <c r="J2200" i="13"/>
  <c r="K2199" i="13"/>
  <c r="J2199" i="13"/>
  <c r="K2198" i="13"/>
  <c r="J2198" i="13"/>
  <c r="J2197" i="13"/>
  <c r="K2197" i="13" s="1"/>
  <c r="K2196" i="13"/>
  <c r="J2196" i="13"/>
  <c r="K2195" i="13"/>
  <c r="J2195" i="13"/>
  <c r="K2194" i="13"/>
  <c r="J2194" i="13"/>
  <c r="J2193" i="13"/>
  <c r="K2193" i="13" s="1"/>
  <c r="K2192" i="13"/>
  <c r="J2192" i="13"/>
  <c r="K2191" i="13"/>
  <c r="J2191" i="13"/>
  <c r="K2190" i="13"/>
  <c r="J2190" i="13"/>
  <c r="J2189" i="13"/>
  <c r="K2189" i="13" s="1"/>
  <c r="K2188" i="13"/>
  <c r="J2188" i="13"/>
  <c r="J2187" i="13"/>
  <c r="K2187" i="13" s="1"/>
  <c r="K2186" i="13"/>
  <c r="J2186" i="13"/>
  <c r="K2185" i="13"/>
  <c r="J2185" i="13"/>
  <c r="K2184" i="13"/>
  <c r="J2184" i="13"/>
  <c r="J2183" i="13"/>
  <c r="K2183" i="13" s="1"/>
  <c r="K2182" i="13"/>
  <c r="J2182" i="13"/>
  <c r="J2181" i="13"/>
  <c r="K2181" i="13" s="1"/>
  <c r="K2180" i="13"/>
  <c r="J2180" i="13"/>
  <c r="J2179" i="13"/>
  <c r="K2179" i="13" s="1"/>
  <c r="K2178" i="13"/>
  <c r="J2178" i="13"/>
  <c r="J2177" i="13"/>
  <c r="K2177" i="13" s="1"/>
  <c r="K2176" i="13"/>
  <c r="J2176" i="13"/>
  <c r="K2175" i="13"/>
  <c r="J2175" i="13"/>
  <c r="K2174" i="13"/>
  <c r="J2174" i="13"/>
  <c r="K2173" i="13"/>
  <c r="J2173" i="13"/>
  <c r="K2172" i="13"/>
  <c r="J2172" i="13"/>
  <c r="J2171" i="13"/>
  <c r="K2171" i="13" s="1"/>
  <c r="K2170" i="13"/>
  <c r="J2170" i="13"/>
  <c r="K2169" i="13"/>
  <c r="J2169" i="13"/>
  <c r="K2168" i="13"/>
  <c r="J2168" i="13"/>
  <c r="J2167" i="13"/>
  <c r="K2167" i="13" s="1"/>
  <c r="K2166" i="13"/>
  <c r="J2166" i="13"/>
  <c r="J2165" i="13"/>
  <c r="K2165" i="13" s="1"/>
  <c r="K2164" i="13"/>
  <c r="J2164" i="13"/>
  <c r="K2163" i="13"/>
  <c r="J2163" i="13"/>
  <c r="L2162" i="13"/>
  <c r="M2162" i="13" s="1"/>
  <c r="L2163" i="13" s="1"/>
  <c r="M2163" i="13" s="1"/>
  <c r="L2164" i="13" s="1"/>
  <c r="M2164" i="13" s="1"/>
  <c r="L2165" i="13" s="1"/>
  <c r="M2165" i="13" s="1"/>
  <c r="L2166" i="13" s="1"/>
  <c r="M2166" i="13" s="1"/>
  <c r="L2167" i="13" s="1"/>
  <c r="M2167" i="13" s="1"/>
  <c r="L2168" i="13" s="1"/>
  <c r="M2168" i="13" s="1"/>
  <c r="L2169" i="13" s="1"/>
  <c r="M2169" i="13" s="1"/>
  <c r="L2170" i="13" s="1"/>
  <c r="M2170" i="13" s="1"/>
  <c r="L2171" i="13" s="1"/>
  <c r="M2171" i="13" s="1"/>
  <c r="L2172" i="13" s="1"/>
  <c r="M2172" i="13" s="1"/>
  <c r="L2173" i="13" s="1"/>
  <c r="M2173" i="13" s="1"/>
  <c r="L2174" i="13" s="1"/>
  <c r="M2174" i="13" s="1"/>
  <c r="L2175" i="13" s="1"/>
  <c r="M2175" i="13" s="1"/>
  <c r="L2176" i="13" s="1"/>
  <c r="M2176" i="13" s="1"/>
  <c r="L2177" i="13" s="1"/>
  <c r="M2177" i="13" s="1"/>
  <c r="L2178" i="13" s="1"/>
  <c r="M2178" i="13" s="1"/>
  <c r="L2179" i="13" s="1"/>
  <c r="M2179" i="13" s="1"/>
  <c r="L2180" i="13" s="1"/>
  <c r="M2180" i="13" s="1"/>
  <c r="L2181" i="13" s="1"/>
  <c r="M2181" i="13" s="1"/>
  <c r="L2182" i="13" s="1"/>
  <c r="M2182" i="13" s="1"/>
  <c r="L2183" i="13" s="1"/>
  <c r="M2183" i="13" s="1"/>
  <c r="L2184" i="13" s="1"/>
  <c r="M2184" i="13" s="1"/>
  <c r="L2185" i="13" s="1"/>
  <c r="M2185" i="13" s="1"/>
  <c r="L2186" i="13" s="1"/>
  <c r="M2186" i="13" s="1"/>
  <c r="L2187" i="13" s="1"/>
  <c r="M2187" i="13" s="1"/>
  <c r="L2188" i="13" s="1"/>
  <c r="M2188" i="13" s="1"/>
  <c r="L2189" i="13" s="1"/>
  <c r="M2189" i="13" s="1"/>
  <c r="L2190" i="13" s="1"/>
  <c r="M2190" i="13" s="1"/>
  <c r="L2191" i="13" s="1"/>
  <c r="M2191" i="13" s="1"/>
  <c r="L2192" i="13" s="1"/>
  <c r="M2192" i="13" s="1"/>
  <c r="L2193" i="13" s="1"/>
  <c r="M2193" i="13" s="1"/>
  <c r="L2194" i="13" s="1"/>
  <c r="M2194" i="13" s="1"/>
  <c r="L2195" i="13" s="1"/>
  <c r="M2195" i="13" s="1"/>
  <c r="L2196" i="13" s="1"/>
  <c r="M2196" i="13" s="1"/>
  <c r="L2197" i="13" s="1"/>
  <c r="M2197" i="13" s="1"/>
  <c r="L2198" i="13" s="1"/>
  <c r="M2198" i="13" s="1"/>
  <c r="L2199" i="13" s="1"/>
  <c r="M2199" i="13" s="1"/>
  <c r="L2200" i="13" s="1"/>
  <c r="M2200" i="13" s="1"/>
  <c r="L2201" i="13" s="1"/>
  <c r="M2201" i="13" s="1"/>
  <c r="K2162" i="13"/>
  <c r="J2162" i="13"/>
  <c r="K2161" i="13"/>
  <c r="J2161" i="13"/>
  <c r="K2160" i="13"/>
  <c r="J2160" i="13"/>
  <c r="K2159" i="13"/>
  <c r="J2159" i="13"/>
  <c r="K2158" i="13"/>
  <c r="J2158" i="13"/>
  <c r="K2157" i="13"/>
  <c r="J2157" i="13"/>
  <c r="K2156" i="13"/>
  <c r="J2156" i="13"/>
  <c r="J2155" i="13"/>
  <c r="K2155" i="13" s="1"/>
  <c r="K2154" i="13"/>
  <c r="J2154" i="13"/>
  <c r="K2153" i="13"/>
  <c r="J2153" i="13"/>
  <c r="K2152" i="13"/>
  <c r="J2152" i="13"/>
  <c r="K2151" i="13"/>
  <c r="J2151" i="13"/>
  <c r="K2150" i="13"/>
  <c r="J2150" i="13"/>
  <c r="J2149" i="13"/>
  <c r="K2149" i="13" s="1"/>
  <c r="K2148" i="13"/>
  <c r="J2148" i="13"/>
  <c r="K2147" i="13"/>
  <c r="J2147" i="13"/>
  <c r="K2146" i="13"/>
  <c r="J2146" i="13"/>
  <c r="K2145" i="13"/>
  <c r="J2145" i="13"/>
  <c r="K2144" i="13"/>
  <c r="J2144" i="13"/>
  <c r="K2143" i="13"/>
  <c r="J2143" i="13"/>
  <c r="K2142" i="13"/>
  <c r="J2142" i="13"/>
  <c r="K2141" i="13"/>
  <c r="J2141" i="13"/>
  <c r="K2140" i="13"/>
  <c r="J2140" i="13"/>
  <c r="J2139" i="13"/>
  <c r="K2139" i="13" s="1"/>
  <c r="K2138" i="13"/>
  <c r="J2138" i="13"/>
  <c r="K2137" i="13"/>
  <c r="J2137" i="13"/>
  <c r="K2136" i="13"/>
  <c r="J2136" i="13"/>
  <c r="K2135" i="13"/>
  <c r="J2135" i="13"/>
  <c r="K2134" i="13"/>
  <c r="J2134" i="13"/>
  <c r="J2133" i="13"/>
  <c r="K2133" i="13" s="1"/>
  <c r="K2132" i="13"/>
  <c r="J2132" i="13"/>
  <c r="K2131" i="13"/>
  <c r="J2131" i="13"/>
  <c r="K2130" i="13"/>
  <c r="J2130" i="13"/>
  <c r="J2129" i="13"/>
  <c r="K2129" i="13" s="1"/>
  <c r="K2128" i="13"/>
  <c r="J2128" i="13"/>
  <c r="K2127" i="13"/>
  <c r="J2127" i="13"/>
  <c r="K2126" i="13"/>
  <c r="J2126" i="13"/>
  <c r="J2125" i="13"/>
  <c r="K2125" i="13" s="1"/>
  <c r="K2124" i="13"/>
  <c r="J2124" i="13"/>
  <c r="J2123" i="13"/>
  <c r="K2123" i="13" s="1"/>
  <c r="M2122" i="13"/>
  <c r="L2123" i="13" s="1"/>
  <c r="L2122" i="13"/>
  <c r="K2122" i="13"/>
  <c r="J2122" i="13"/>
  <c r="K2121" i="13"/>
  <c r="J2121" i="13"/>
  <c r="K2120" i="13"/>
  <c r="J2120" i="13"/>
  <c r="J2119" i="13"/>
  <c r="K2119" i="13" s="1"/>
  <c r="K2118" i="13"/>
  <c r="J2118" i="13"/>
  <c r="J2117" i="13"/>
  <c r="K2117" i="13" s="1"/>
  <c r="K2116" i="13"/>
  <c r="J2116" i="13"/>
  <c r="J2115" i="13"/>
  <c r="K2115" i="13" s="1"/>
  <c r="K2114" i="13"/>
  <c r="J2114" i="13"/>
  <c r="J2113" i="13"/>
  <c r="K2113" i="13" s="1"/>
  <c r="K2112" i="13"/>
  <c r="J2112" i="13"/>
  <c r="K2111" i="13"/>
  <c r="J2111" i="13"/>
  <c r="K2110" i="13"/>
  <c r="J2110" i="13"/>
  <c r="K2109" i="13"/>
  <c r="J2109" i="13"/>
  <c r="K2108" i="13"/>
  <c r="J2108" i="13"/>
  <c r="J2107" i="13"/>
  <c r="K2107" i="13" s="1"/>
  <c r="K2106" i="13"/>
  <c r="J2106" i="13"/>
  <c r="K2105" i="13"/>
  <c r="J2105" i="13"/>
  <c r="K2104" i="13"/>
  <c r="J2104" i="13"/>
  <c r="K2103" i="13"/>
  <c r="J2103" i="13"/>
  <c r="K2102" i="13"/>
  <c r="J2102" i="13"/>
  <c r="K2101" i="13"/>
  <c r="J2101" i="13"/>
  <c r="K2100" i="13"/>
  <c r="J2100" i="13"/>
  <c r="J2099" i="13"/>
  <c r="K2099" i="13" s="1"/>
  <c r="J2098" i="13"/>
  <c r="K2098" i="13" s="1"/>
  <c r="K2097" i="13"/>
  <c r="J2097" i="13"/>
  <c r="K2096" i="13"/>
  <c r="J2096" i="13"/>
  <c r="K2095" i="13"/>
  <c r="J2095" i="13"/>
  <c r="K2094" i="13"/>
  <c r="J2094" i="13"/>
  <c r="K2093" i="13"/>
  <c r="J2093" i="13"/>
  <c r="K2092" i="13"/>
  <c r="J2092" i="13"/>
  <c r="J2091" i="13"/>
  <c r="K2091" i="13" s="1"/>
  <c r="J2090" i="13"/>
  <c r="K2090" i="13" s="1"/>
  <c r="K2089" i="13"/>
  <c r="J2089" i="13"/>
  <c r="K2088" i="13"/>
  <c r="J2088" i="13"/>
  <c r="J2087" i="13"/>
  <c r="K2087" i="13" s="1"/>
  <c r="K2086" i="13"/>
  <c r="J2086" i="13"/>
  <c r="J2085" i="13"/>
  <c r="K2085" i="13" s="1"/>
  <c r="K2084" i="13"/>
  <c r="J2084" i="13"/>
  <c r="J2083" i="13"/>
  <c r="K2083" i="13" s="1"/>
  <c r="L2082" i="13"/>
  <c r="J2082" i="13"/>
  <c r="K2082" i="13" s="1"/>
  <c r="K2081" i="13"/>
  <c r="J2081" i="13"/>
  <c r="K2080" i="13"/>
  <c r="J2080" i="13"/>
  <c r="K2079" i="13"/>
  <c r="J2079" i="13"/>
  <c r="J2078" i="13"/>
  <c r="K2078" i="13" s="1"/>
  <c r="J2077" i="13"/>
  <c r="K2077" i="13" s="1"/>
  <c r="K2076" i="13"/>
  <c r="J2076" i="13"/>
  <c r="J2075" i="13"/>
  <c r="K2075" i="13" s="1"/>
  <c r="J2074" i="13"/>
  <c r="K2074" i="13" s="1"/>
  <c r="K2073" i="13"/>
  <c r="J2073" i="13"/>
  <c r="K2072" i="13"/>
  <c r="J2072" i="13"/>
  <c r="K2071" i="13"/>
  <c r="J2071" i="13"/>
  <c r="K2070" i="13"/>
  <c r="J2070" i="13"/>
  <c r="K2069" i="13"/>
  <c r="J2069" i="13"/>
  <c r="K2068" i="13"/>
  <c r="J2068" i="13"/>
  <c r="J2067" i="13"/>
  <c r="K2067" i="13" s="1"/>
  <c r="J2066" i="13"/>
  <c r="K2066" i="13" s="1"/>
  <c r="K2065" i="13"/>
  <c r="J2065" i="13"/>
  <c r="K2064" i="13"/>
  <c r="J2064" i="13"/>
  <c r="K2063" i="13"/>
  <c r="J2063" i="13"/>
  <c r="K2062" i="13"/>
  <c r="J2062" i="13"/>
  <c r="K2061" i="13"/>
  <c r="J2061" i="13"/>
  <c r="K2060" i="13"/>
  <c r="J2060" i="13"/>
  <c r="J2059" i="13"/>
  <c r="K2059" i="13" s="1"/>
  <c r="J2058" i="13"/>
  <c r="K2058" i="13" s="1"/>
  <c r="K2057" i="13"/>
  <c r="J2057" i="13"/>
  <c r="K2056" i="13"/>
  <c r="J2056" i="13"/>
  <c r="J2055" i="13"/>
  <c r="K2055" i="13" s="1"/>
  <c r="K2054" i="13"/>
  <c r="J2054" i="13"/>
  <c r="J2053" i="13"/>
  <c r="K2053" i="13" s="1"/>
  <c r="K2052" i="13"/>
  <c r="J2052" i="13"/>
  <c r="J2051" i="13"/>
  <c r="K2051" i="13" s="1"/>
  <c r="J2050" i="13"/>
  <c r="K2050" i="13" s="1"/>
  <c r="K2049" i="13"/>
  <c r="J2049" i="13"/>
  <c r="K2048" i="13"/>
  <c r="J2048" i="13"/>
  <c r="K2047" i="13"/>
  <c r="J2047" i="13"/>
  <c r="J2046" i="13"/>
  <c r="K2046" i="13" s="1"/>
  <c r="J2045" i="13"/>
  <c r="K2045" i="13" s="1"/>
  <c r="K2044" i="13"/>
  <c r="J2044" i="13"/>
  <c r="J2043" i="13"/>
  <c r="K2043" i="13" s="1"/>
  <c r="L2042" i="13"/>
  <c r="J2042" i="13"/>
  <c r="K2042" i="13" s="1"/>
  <c r="M2042" i="13" s="1"/>
  <c r="L2043" i="13" s="1"/>
  <c r="M2043" i="13" s="1"/>
  <c r="L2044" i="13" s="1"/>
  <c r="M2044" i="13" s="1"/>
  <c r="L2045" i="13" s="1"/>
  <c r="M2045" i="13" s="1"/>
  <c r="L2046" i="13" s="1"/>
  <c r="M2046" i="13" s="1"/>
  <c r="L2047" i="13" s="1"/>
  <c r="M2047" i="13" s="1"/>
  <c r="L2048" i="13" s="1"/>
  <c r="M2048" i="13" s="1"/>
  <c r="L2049" i="13" s="1"/>
  <c r="M2049" i="13" s="1"/>
  <c r="L2050" i="13" s="1"/>
  <c r="M2050" i="13" s="1"/>
  <c r="L2051" i="13" s="1"/>
  <c r="M2051" i="13" s="1"/>
  <c r="L2052" i="13" s="1"/>
  <c r="M2052" i="13" s="1"/>
  <c r="L2053" i="13" s="1"/>
  <c r="M2053" i="13" s="1"/>
  <c r="L2054" i="13" s="1"/>
  <c r="M2054" i="13" s="1"/>
  <c r="L2055" i="13" s="1"/>
  <c r="M2055" i="13" s="1"/>
  <c r="L2056" i="13" s="1"/>
  <c r="M2056" i="13" s="1"/>
  <c r="L2057" i="13" s="1"/>
  <c r="M2057" i="13" s="1"/>
  <c r="L2058" i="13" s="1"/>
  <c r="M2058" i="13" s="1"/>
  <c r="L2059" i="13" s="1"/>
  <c r="M2059" i="13" s="1"/>
  <c r="L2060" i="13" s="1"/>
  <c r="M2060" i="13" s="1"/>
  <c r="L2061" i="13" s="1"/>
  <c r="M2061" i="13" s="1"/>
  <c r="L2062" i="13" s="1"/>
  <c r="M2062" i="13" s="1"/>
  <c r="L2063" i="13" s="1"/>
  <c r="M2063" i="13" s="1"/>
  <c r="L2064" i="13" s="1"/>
  <c r="M2064" i="13" s="1"/>
  <c r="L2065" i="13" s="1"/>
  <c r="M2065" i="13" s="1"/>
  <c r="L2066" i="13" s="1"/>
  <c r="M2066" i="13" s="1"/>
  <c r="L2067" i="13" s="1"/>
  <c r="M2067" i="13" s="1"/>
  <c r="L2068" i="13" s="1"/>
  <c r="M2068" i="13" s="1"/>
  <c r="L2069" i="13" s="1"/>
  <c r="M2069" i="13" s="1"/>
  <c r="L2070" i="13" s="1"/>
  <c r="M2070" i="13" s="1"/>
  <c r="L2071" i="13" s="1"/>
  <c r="M2071" i="13" s="1"/>
  <c r="L2072" i="13" s="1"/>
  <c r="M2072" i="13" s="1"/>
  <c r="L2073" i="13" s="1"/>
  <c r="M2073" i="13" s="1"/>
  <c r="L2074" i="13" s="1"/>
  <c r="M2074" i="13" s="1"/>
  <c r="L2075" i="13" s="1"/>
  <c r="M2075" i="13" s="1"/>
  <c r="L2076" i="13" s="1"/>
  <c r="M2076" i="13" s="1"/>
  <c r="L2077" i="13" s="1"/>
  <c r="M2077" i="13" s="1"/>
  <c r="L2078" i="13" s="1"/>
  <c r="M2078" i="13" s="1"/>
  <c r="L2079" i="13" s="1"/>
  <c r="M2079" i="13" s="1"/>
  <c r="L2080" i="13" s="1"/>
  <c r="M2080" i="13" s="1"/>
  <c r="L2081" i="13" s="1"/>
  <c r="M2081" i="13" s="1"/>
  <c r="K2041" i="13"/>
  <c r="J2041" i="13"/>
  <c r="K2040" i="13"/>
  <c r="J2040" i="13"/>
  <c r="K2039" i="13"/>
  <c r="J2039" i="13"/>
  <c r="K2038" i="13"/>
  <c r="J2038" i="13"/>
  <c r="K2037" i="13"/>
  <c r="J2037" i="13"/>
  <c r="K2036" i="13"/>
  <c r="J2036" i="13"/>
  <c r="J2035" i="13"/>
  <c r="K2035" i="13" s="1"/>
  <c r="J2034" i="13"/>
  <c r="K2034" i="13" s="1"/>
  <c r="K2033" i="13"/>
  <c r="J2033" i="13"/>
  <c r="K2032" i="13"/>
  <c r="J2032" i="13"/>
  <c r="K2031" i="13"/>
  <c r="J2031" i="13"/>
  <c r="K2030" i="13"/>
  <c r="J2030" i="13"/>
  <c r="K2029" i="13"/>
  <c r="J2029" i="13"/>
  <c r="K2028" i="13"/>
  <c r="J2028" i="13"/>
  <c r="J2027" i="13"/>
  <c r="K2027" i="13" s="1"/>
  <c r="J2026" i="13"/>
  <c r="K2026" i="13" s="1"/>
  <c r="K2025" i="13"/>
  <c r="J2025" i="13"/>
  <c r="K2024" i="13"/>
  <c r="J2024" i="13"/>
  <c r="J2023" i="13"/>
  <c r="K2023" i="13" s="1"/>
  <c r="K2022" i="13"/>
  <c r="J2022" i="13"/>
  <c r="J2021" i="13"/>
  <c r="K2021" i="13" s="1"/>
  <c r="K2020" i="13"/>
  <c r="J2020" i="13"/>
  <c r="J2019" i="13"/>
  <c r="K2019" i="13" s="1"/>
  <c r="J2018" i="13"/>
  <c r="K2018" i="13" s="1"/>
  <c r="K2017" i="13"/>
  <c r="J2017" i="13"/>
  <c r="K2016" i="13"/>
  <c r="J2016" i="13"/>
  <c r="K2015" i="13"/>
  <c r="J2015" i="13"/>
  <c r="J2014" i="13"/>
  <c r="K2014" i="13" s="1"/>
  <c r="J2013" i="13"/>
  <c r="K2013" i="13" s="1"/>
  <c r="J2012" i="13"/>
  <c r="K2012" i="13" s="1"/>
  <c r="J2011" i="13"/>
  <c r="K2011" i="13" s="1"/>
  <c r="J2010" i="13"/>
  <c r="K2010" i="13" s="1"/>
  <c r="K2009" i="13"/>
  <c r="J2009" i="13"/>
  <c r="K2008" i="13"/>
  <c r="J2008" i="13"/>
  <c r="K2007" i="13"/>
  <c r="J2007" i="13"/>
  <c r="K2006" i="13"/>
  <c r="J2006" i="13"/>
  <c r="K2005" i="13"/>
  <c r="J2005" i="13"/>
  <c r="J2004" i="13"/>
  <c r="K2004" i="13" s="1"/>
  <c r="J2003" i="13"/>
  <c r="K2003" i="13" s="1"/>
  <c r="L2002" i="13"/>
  <c r="J2002" i="13"/>
  <c r="K2002" i="13" s="1"/>
  <c r="M2002" i="13" s="1"/>
  <c r="L2003" i="13" s="1"/>
  <c r="K2001" i="13"/>
  <c r="J2001" i="13"/>
  <c r="K2000" i="13"/>
  <c r="J2000" i="13"/>
  <c r="K1999" i="13"/>
  <c r="J1999" i="13"/>
  <c r="K1998" i="13"/>
  <c r="J1998" i="13"/>
  <c r="K1997" i="13"/>
  <c r="J1997" i="13"/>
  <c r="K1996" i="13"/>
  <c r="J1996" i="13"/>
  <c r="J1995" i="13"/>
  <c r="K1995" i="13" s="1"/>
  <c r="J1994" i="13"/>
  <c r="K1994" i="13" s="1"/>
  <c r="K1993" i="13"/>
  <c r="J1993" i="13"/>
  <c r="K1992" i="13"/>
  <c r="J1992" i="13"/>
  <c r="J1991" i="13"/>
  <c r="K1991" i="13" s="1"/>
  <c r="K1990" i="13"/>
  <c r="J1990" i="13"/>
  <c r="J1989" i="13"/>
  <c r="K1989" i="13" s="1"/>
  <c r="K1988" i="13"/>
  <c r="J1988" i="13"/>
  <c r="J1987" i="13"/>
  <c r="K1987" i="13" s="1"/>
  <c r="J1986" i="13"/>
  <c r="K1986" i="13" s="1"/>
  <c r="K1985" i="13"/>
  <c r="J1985" i="13"/>
  <c r="K1984" i="13"/>
  <c r="J1984" i="13"/>
  <c r="K1983" i="13"/>
  <c r="J1983" i="13"/>
  <c r="J1982" i="13"/>
  <c r="K1982" i="13" s="1"/>
  <c r="J1981" i="13"/>
  <c r="K1981" i="13" s="1"/>
  <c r="J1980" i="13"/>
  <c r="K1980" i="13" s="1"/>
  <c r="J1979" i="13"/>
  <c r="K1979" i="13" s="1"/>
  <c r="J1978" i="13"/>
  <c r="K1978" i="13" s="1"/>
  <c r="K1977" i="13"/>
  <c r="J1977" i="13"/>
  <c r="K1976" i="13"/>
  <c r="J1976" i="13"/>
  <c r="K1975" i="13"/>
  <c r="J1975" i="13"/>
  <c r="K1974" i="13"/>
  <c r="J1974" i="13"/>
  <c r="K1973" i="13"/>
  <c r="J1973" i="13"/>
  <c r="J1972" i="13"/>
  <c r="K1972" i="13" s="1"/>
  <c r="J1971" i="13"/>
  <c r="K1971" i="13" s="1"/>
  <c r="J1970" i="13"/>
  <c r="K1970" i="13" s="1"/>
  <c r="K1969" i="13"/>
  <c r="J1969" i="13"/>
  <c r="K1968" i="13"/>
  <c r="J1968" i="13"/>
  <c r="K1967" i="13"/>
  <c r="J1967" i="13"/>
  <c r="K1966" i="13"/>
  <c r="J1966" i="13"/>
  <c r="K1965" i="13"/>
  <c r="J1965" i="13"/>
  <c r="K1964" i="13"/>
  <c r="J1964" i="13"/>
  <c r="L1963" i="13"/>
  <c r="J1963" i="13"/>
  <c r="K1963" i="13" s="1"/>
  <c r="L1962" i="13"/>
  <c r="J1962" i="13"/>
  <c r="K1962" i="13" s="1"/>
  <c r="M1962" i="13" s="1"/>
  <c r="K1961" i="13"/>
  <c r="J1961" i="13"/>
  <c r="K1960" i="13"/>
  <c r="J1960" i="13"/>
  <c r="J1959" i="13"/>
  <c r="K1959" i="13" s="1"/>
  <c r="K1958" i="13"/>
  <c r="J1958" i="13"/>
  <c r="J1957" i="13"/>
  <c r="K1957" i="13" s="1"/>
  <c r="K1956" i="13"/>
  <c r="J1956" i="13"/>
  <c r="J1955" i="13"/>
  <c r="K1955" i="13" s="1"/>
  <c r="J1954" i="13"/>
  <c r="K1954" i="13" s="1"/>
  <c r="K1953" i="13"/>
  <c r="J1953" i="13"/>
  <c r="K1952" i="13"/>
  <c r="J1952" i="13"/>
  <c r="K1951" i="13"/>
  <c r="J1951" i="13"/>
  <c r="J1950" i="13"/>
  <c r="K1950" i="13" s="1"/>
  <c r="J1949" i="13"/>
  <c r="K1949" i="13" s="1"/>
  <c r="J1948" i="13"/>
  <c r="K1948" i="13" s="1"/>
  <c r="J1947" i="13"/>
  <c r="K1947" i="13" s="1"/>
  <c r="J1946" i="13"/>
  <c r="K1946" i="13" s="1"/>
  <c r="K1945" i="13"/>
  <c r="J1945" i="13"/>
  <c r="K1944" i="13"/>
  <c r="J1944" i="13"/>
  <c r="K1943" i="13"/>
  <c r="J1943" i="13"/>
  <c r="K1942" i="13"/>
  <c r="J1942" i="13"/>
  <c r="K1941" i="13"/>
  <c r="J1941" i="13"/>
  <c r="J1940" i="13"/>
  <c r="K1940" i="13" s="1"/>
  <c r="J1939" i="13"/>
  <c r="K1939" i="13" s="1"/>
  <c r="J1938" i="13"/>
  <c r="K1938" i="13" s="1"/>
  <c r="K1937" i="13"/>
  <c r="J1937" i="13"/>
  <c r="K1936" i="13"/>
  <c r="J1936" i="13"/>
  <c r="K1935" i="13"/>
  <c r="J1935" i="13"/>
  <c r="K1934" i="13"/>
  <c r="J1934" i="13"/>
  <c r="K1933" i="13"/>
  <c r="J1933" i="13"/>
  <c r="J1932" i="13"/>
  <c r="K1932" i="13" s="1"/>
  <c r="J1931" i="13"/>
  <c r="K1931" i="13" s="1"/>
  <c r="J1930" i="13"/>
  <c r="K1930" i="13" s="1"/>
  <c r="K1929" i="13"/>
  <c r="J1929" i="13"/>
  <c r="K1928" i="13"/>
  <c r="J1928" i="13"/>
  <c r="J1927" i="13"/>
  <c r="K1927" i="13" s="1"/>
  <c r="J1926" i="13"/>
  <c r="K1926" i="13" s="1"/>
  <c r="J1925" i="13"/>
  <c r="K1925" i="13" s="1"/>
  <c r="J1924" i="13"/>
  <c r="K1924" i="13" s="1"/>
  <c r="K1923" i="13"/>
  <c r="J1923" i="13"/>
  <c r="L1922" i="13"/>
  <c r="M1922" i="13" s="1"/>
  <c r="L1923" i="13" s="1"/>
  <c r="K1922" i="13"/>
  <c r="J1922" i="13"/>
  <c r="K1921" i="13"/>
  <c r="J1921" i="13"/>
  <c r="K1920" i="13"/>
  <c r="J1920" i="13"/>
  <c r="J1919" i="13"/>
  <c r="K1919" i="13" s="1"/>
  <c r="K1918" i="13"/>
  <c r="J1918" i="13"/>
  <c r="K1917" i="13"/>
  <c r="J1917" i="13"/>
  <c r="K1916" i="13"/>
  <c r="J1916" i="13"/>
  <c r="K1915" i="13"/>
  <c r="J1915" i="13"/>
  <c r="J1914" i="13"/>
  <c r="K1914" i="13" s="1"/>
  <c r="J1913" i="13"/>
  <c r="K1913" i="13" s="1"/>
  <c r="K1912" i="13"/>
  <c r="J1912" i="13"/>
  <c r="J1911" i="13"/>
  <c r="K1911" i="13" s="1"/>
  <c r="J1910" i="13"/>
  <c r="K1910" i="13" s="1"/>
  <c r="J1909" i="13"/>
  <c r="K1909" i="13" s="1"/>
  <c r="J1908" i="13"/>
  <c r="K1908" i="13" s="1"/>
  <c r="K1907" i="13"/>
  <c r="J1907" i="13"/>
  <c r="K1906" i="13"/>
  <c r="J1906" i="13"/>
  <c r="K1905" i="13"/>
  <c r="J1905" i="13"/>
  <c r="K1904" i="13"/>
  <c r="J1904" i="13"/>
  <c r="K1903" i="13"/>
  <c r="J1903" i="13"/>
  <c r="J1902" i="13"/>
  <c r="K1902" i="13" s="1"/>
  <c r="K1901" i="13"/>
  <c r="J1901" i="13"/>
  <c r="K1900" i="13"/>
  <c r="J1900" i="13"/>
  <c r="K1899" i="13"/>
  <c r="J1899" i="13"/>
  <c r="K1898" i="13"/>
  <c r="J1898" i="13"/>
  <c r="J1897" i="13"/>
  <c r="K1897" i="13" s="1"/>
  <c r="J1896" i="13"/>
  <c r="K1896" i="13" s="1"/>
  <c r="J1895" i="13"/>
  <c r="K1895" i="13" s="1"/>
  <c r="J1894" i="13"/>
  <c r="K1894" i="13" s="1"/>
  <c r="J1893" i="13"/>
  <c r="K1893" i="13" s="1"/>
  <c r="J1892" i="13"/>
  <c r="K1892" i="13" s="1"/>
  <c r="K1891" i="13"/>
  <c r="J1891" i="13"/>
  <c r="K1890" i="13"/>
  <c r="J1890" i="13"/>
  <c r="K1889" i="13"/>
  <c r="J1889" i="13"/>
  <c r="K1888" i="13"/>
  <c r="J1888" i="13"/>
  <c r="K1887" i="13"/>
  <c r="J1887" i="13"/>
  <c r="K1886" i="13"/>
  <c r="J1886" i="13"/>
  <c r="J1885" i="13"/>
  <c r="K1885" i="13" s="1"/>
  <c r="K1884" i="13"/>
  <c r="J1884" i="13"/>
  <c r="J1883" i="13"/>
  <c r="K1883" i="13" s="1"/>
  <c r="L1882" i="13"/>
  <c r="K1882" i="13"/>
  <c r="M1882" i="13" s="1"/>
  <c r="L1883" i="13" s="1"/>
  <c r="J1882" i="13"/>
  <c r="K1881" i="13"/>
  <c r="J1881" i="13"/>
  <c r="J1880" i="13"/>
  <c r="K1880" i="13" s="1"/>
  <c r="J1879" i="13"/>
  <c r="K1879" i="13" s="1"/>
  <c r="J1878" i="13"/>
  <c r="K1878" i="13" s="1"/>
  <c r="J1877" i="13"/>
  <c r="K1877" i="13" s="1"/>
  <c r="J1876" i="13"/>
  <c r="K1876" i="13" s="1"/>
  <c r="K1875" i="13"/>
  <c r="J1875" i="13"/>
  <c r="K1874" i="13"/>
  <c r="J1874" i="13"/>
  <c r="K1873" i="13"/>
  <c r="J1873" i="13"/>
  <c r="K1872" i="13"/>
  <c r="J1872" i="13"/>
  <c r="K1871" i="13"/>
  <c r="J1871" i="13"/>
  <c r="K1870" i="13"/>
  <c r="J1870" i="13"/>
  <c r="K1869" i="13"/>
  <c r="J1869" i="13"/>
  <c r="J1868" i="13"/>
  <c r="K1868" i="13" s="1"/>
  <c r="J1867" i="13"/>
  <c r="K1867" i="13" s="1"/>
  <c r="J1866" i="13"/>
  <c r="K1866" i="13" s="1"/>
  <c r="K1865" i="13"/>
  <c r="J1865" i="13"/>
  <c r="K1864" i="13"/>
  <c r="J1864" i="13"/>
  <c r="J1863" i="13"/>
  <c r="K1863" i="13" s="1"/>
  <c r="J1862" i="13"/>
  <c r="K1862" i="13" s="1"/>
  <c r="J1861" i="13"/>
  <c r="K1861" i="13" s="1"/>
  <c r="J1860" i="13"/>
  <c r="K1860" i="13" s="1"/>
  <c r="K1859" i="13"/>
  <c r="J1859" i="13"/>
  <c r="K1858" i="13"/>
  <c r="J1858" i="13"/>
  <c r="K1857" i="13"/>
  <c r="J1857" i="13"/>
  <c r="K1856" i="13"/>
  <c r="J1856" i="13"/>
  <c r="J1855" i="13"/>
  <c r="K1855" i="13" s="1"/>
  <c r="K1854" i="13"/>
  <c r="J1854" i="13"/>
  <c r="K1853" i="13"/>
  <c r="J1853" i="13"/>
  <c r="K1852" i="13"/>
  <c r="J1852" i="13"/>
  <c r="K1851" i="13"/>
  <c r="J1851" i="13"/>
  <c r="J1850" i="13"/>
  <c r="K1850" i="13" s="1"/>
  <c r="J1849" i="13"/>
  <c r="K1849" i="13" s="1"/>
  <c r="K1848" i="13"/>
  <c r="J1848" i="13"/>
  <c r="J1847" i="13"/>
  <c r="K1847" i="13" s="1"/>
  <c r="J1846" i="13"/>
  <c r="K1846" i="13" s="1"/>
  <c r="J1845" i="13"/>
  <c r="K1845" i="13" s="1"/>
  <c r="J1844" i="13"/>
  <c r="K1844" i="13" s="1"/>
  <c r="K1843" i="13"/>
  <c r="J1843" i="13"/>
  <c r="L1842" i="13"/>
  <c r="K1842" i="13"/>
  <c r="M1842" i="13" s="1"/>
  <c r="L1843" i="13" s="1"/>
  <c r="M1843" i="13" s="1"/>
  <c r="L1844" i="13" s="1"/>
  <c r="M1844" i="13" s="1"/>
  <c r="L1845" i="13" s="1"/>
  <c r="J1842" i="13"/>
  <c r="K1841" i="13"/>
  <c r="J1841" i="13"/>
  <c r="K1840" i="13"/>
  <c r="J1840" i="13"/>
  <c r="K1839" i="13"/>
  <c r="J1839" i="13"/>
  <c r="J1838" i="13"/>
  <c r="K1838" i="13" s="1"/>
  <c r="K1837" i="13"/>
  <c r="J1837" i="13"/>
  <c r="K1836" i="13"/>
  <c r="J1836" i="13"/>
  <c r="K1835" i="13"/>
  <c r="J1835" i="13"/>
  <c r="K1834" i="13"/>
  <c r="J1834" i="13"/>
  <c r="J1833" i="13"/>
  <c r="K1833" i="13" s="1"/>
  <c r="J1832" i="13"/>
  <c r="K1832" i="13" s="1"/>
  <c r="J1831" i="13"/>
  <c r="K1831" i="13" s="1"/>
  <c r="J1830" i="13"/>
  <c r="K1830" i="13" s="1"/>
  <c r="J1829" i="13"/>
  <c r="K1829" i="13" s="1"/>
  <c r="J1828" i="13"/>
  <c r="K1828" i="13" s="1"/>
  <c r="K1827" i="13"/>
  <c r="J1827" i="13"/>
  <c r="K1826" i="13"/>
  <c r="J1826" i="13"/>
  <c r="K1825" i="13"/>
  <c r="J1825" i="13"/>
  <c r="K1824" i="13"/>
  <c r="J1824" i="13"/>
  <c r="K1823" i="13"/>
  <c r="J1823" i="13"/>
  <c r="K1822" i="13"/>
  <c r="J1822" i="13"/>
  <c r="J1821" i="13"/>
  <c r="K1821" i="13" s="1"/>
  <c r="K1820" i="13"/>
  <c r="J1820" i="13"/>
  <c r="J1819" i="13"/>
  <c r="K1819" i="13" s="1"/>
  <c r="K1818" i="13"/>
  <c r="J1818" i="13"/>
  <c r="K1817" i="13"/>
  <c r="J1817" i="13"/>
  <c r="J1816" i="13"/>
  <c r="K1816" i="13" s="1"/>
  <c r="J1815" i="13"/>
  <c r="K1815" i="13" s="1"/>
  <c r="J1814" i="13"/>
  <c r="K1814" i="13" s="1"/>
  <c r="J1813" i="13"/>
  <c r="K1813" i="13" s="1"/>
  <c r="J1812" i="13"/>
  <c r="K1812" i="13" s="1"/>
  <c r="K1811" i="13"/>
  <c r="J1811" i="13"/>
  <c r="K1810" i="13"/>
  <c r="J1810" i="13"/>
  <c r="K1809" i="13"/>
  <c r="J1809" i="13"/>
  <c r="K1808" i="13"/>
  <c r="J1808" i="13"/>
  <c r="K1807" i="13"/>
  <c r="J1807" i="13"/>
  <c r="K1806" i="13"/>
  <c r="J1806" i="13"/>
  <c r="K1805" i="13"/>
  <c r="J1805" i="13"/>
  <c r="J1804" i="13"/>
  <c r="K1804" i="13" s="1"/>
  <c r="J1803" i="13"/>
  <c r="K1803" i="13" s="1"/>
  <c r="L1802" i="13"/>
  <c r="J1802" i="13"/>
  <c r="K1802" i="13" s="1"/>
  <c r="M1802" i="13" s="1"/>
  <c r="L1803" i="13" s="1"/>
  <c r="K1801" i="13"/>
  <c r="J1801" i="13"/>
  <c r="K1800" i="13"/>
  <c r="J1800" i="13"/>
  <c r="J1799" i="13"/>
  <c r="K1799" i="13" s="1"/>
  <c r="J1798" i="13"/>
  <c r="K1798" i="13" s="1"/>
  <c r="J1797" i="13"/>
  <c r="K1797" i="13" s="1"/>
  <c r="J1796" i="13"/>
  <c r="K1796" i="13" s="1"/>
  <c r="K1795" i="13"/>
  <c r="J1795" i="13"/>
  <c r="K1794" i="13"/>
  <c r="J1794" i="13"/>
  <c r="K1793" i="13"/>
  <c r="J1793" i="13"/>
  <c r="K1792" i="13"/>
  <c r="J1792" i="13"/>
  <c r="J1791" i="13"/>
  <c r="K1791" i="13" s="1"/>
  <c r="K1790" i="13"/>
  <c r="J1790" i="13"/>
  <c r="K1789" i="13"/>
  <c r="J1789" i="13"/>
  <c r="K1788" i="13"/>
  <c r="J1788" i="13"/>
  <c r="K1787" i="13"/>
  <c r="J1787" i="13"/>
  <c r="J1786" i="13"/>
  <c r="K1786" i="13" s="1"/>
  <c r="J1785" i="13"/>
  <c r="K1785" i="13" s="1"/>
  <c r="K1784" i="13"/>
  <c r="J1784" i="13"/>
  <c r="J1783" i="13"/>
  <c r="K1783" i="13" s="1"/>
  <c r="J1782" i="13"/>
  <c r="K1782" i="13" s="1"/>
  <c r="J1781" i="13"/>
  <c r="K1781" i="13" s="1"/>
  <c r="J1780" i="13"/>
  <c r="K1780" i="13" s="1"/>
  <c r="K1779" i="13"/>
  <c r="J1779" i="13"/>
  <c r="K1778" i="13"/>
  <c r="J1778" i="13"/>
  <c r="K1777" i="13"/>
  <c r="J1777" i="13"/>
  <c r="K1776" i="13"/>
  <c r="J1776" i="13"/>
  <c r="K1775" i="13"/>
  <c r="J1775" i="13"/>
  <c r="J1774" i="13"/>
  <c r="K1774" i="13" s="1"/>
  <c r="K1773" i="13"/>
  <c r="J1773" i="13"/>
  <c r="K1772" i="13"/>
  <c r="J1772" i="13"/>
  <c r="K1771" i="13"/>
  <c r="J1771" i="13"/>
  <c r="K1770" i="13"/>
  <c r="J1770" i="13"/>
  <c r="J1769" i="13"/>
  <c r="K1769" i="13" s="1"/>
  <c r="J1768" i="13"/>
  <c r="K1768" i="13" s="1"/>
  <c r="J1767" i="13"/>
  <c r="K1767" i="13" s="1"/>
  <c r="J1766" i="13"/>
  <c r="K1766" i="13" s="1"/>
  <c r="J1765" i="13"/>
  <c r="K1765" i="13" s="1"/>
  <c r="J1764" i="13"/>
  <c r="K1764" i="13" s="1"/>
  <c r="L1763" i="13"/>
  <c r="M1763" i="13" s="1"/>
  <c r="L1764" i="13" s="1"/>
  <c r="M1764" i="13" s="1"/>
  <c r="L1765" i="13" s="1"/>
  <c r="M1765" i="13" s="1"/>
  <c r="L1766" i="13" s="1"/>
  <c r="M1766" i="13" s="1"/>
  <c r="L1767" i="13" s="1"/>
  <c r="M1767" i="13" s="1"/>
  <c r="L1768" i="13" s="1"/>
  <c r="M1768" i="13" s="1"/>
  <c r="L1769" i="13" s="1"/>
  <c r="M1769" i="13" s="1"/>
  <c r="L1770" i="13" s="1"/>
  <c r="M1770" i="13" s="1"/>
  <c r="L1771" i="13" s="1"/>
  <c r="M1771" i="13" s="1"/>
  <c r="L1772" i="13" s="1"/>
  <c r="M1772" i="13" s="1"/>
  <c r="L1773" i="13" s="1"/>
  <c r="M1773" i="13" s="1"/>
  <c r="L1774" i="13" s="1"/>
  <c r="M1774" i="13" s="1"/>
  <c r="L1775" i="13" s="1"/>
  <c r="M1775" i="13" s="1"/>
  <c r="L1776" i="13" s="1"/>
  <c r="M1776" i="13" s="1"/>
  <c r="L1777" i="13" s="1"/>
  <c r="M1777" i="13" s="1"/>
  <c r="L1778" i="13" s="1"/>
  <c r="M1778" i="13" s="1"/>
  <c r="L1779" i="13" s="1"/>
  <c r="M1779" i="13" s="1"/>
  <c r="L1780" i="13" s="1"/>
  <c r="M1780" i="13" s="1"/>
  <c r="L1781" i="13" s="1"/>
  <c r="M1781" i="13" s="1"/>
  <c r="L1782" i="13" s="1"/>
  <c r="M1782" i="13" s="1"/>
  <c r="L1783" i="13" s="1"/>
  <c r="M1783" i="13" s="1"/>
  <c r="L1784" i="13" s="1"/>
  <c r="M1784" i="13" s="1"/>
  <c r="L1785" i="13" s="1"/>
  <c r="M1785" i="13" s="1"/>
  <c r="L1786" i="13" s="1"/>
  <c r="M1786" i="13" s="1"/>
  <c r="L1787" i="13" s="1"/>
  <c r="M1787" i="13" s="1"/>
  <c r="L1788" i="13" s="1"/>
  <c r="M1788" i="13" s="1"/>
  <c r="L1789" i="13" s="1"/>
  <c r="M1789" i="13" s="1"/>
  <c r="L1790" i="13" s="1"/>
  <c r="M1790" i="13" s="1"/>
  <c r="L1791" i="13" s="1"/>
  <c r="M1791" i="13" s="1"/>
  <c r="L1792" i="13" s="1"/>
  <c r="M1792" i="13" s="1"/>
  <c r="L1793" i="13" s="1"/>
  <c r="M1793" i="13" s="1"/>
  <c r="L1794" i="13" s="1"/>
  <c r="M1794" i="13" s="1"/>
  <c r="L1795" i="13" s="1"/>
  <c r="M1795" i="13" s="1"/>
  <c r="L1796" i="13" s="1"/>
  <c r="M1796" i="13" s="1"/>
  <c r="L1797" i="13" s="1"/>
  <c r="M1797" i="13" s="1"/>
  <c r="L1798" i="13" s="1"/>
  <c r="M1798" i="13" s="1"/>
  <c r="L1799" i="13" s="1"/>
  <c r="M1799" i="13" s="1"/>
  <c r="L1800" i="13" s="1"/>
  <c r="M1800" i="13" s="1"/>
  <c r="L1801" i="13" s="1"/>
  <c r="M1801" i="13" s="1"/>
  <c r="K1763" i="13"/>
  <c r="J1763" i="13"/>
  <c r="M1762" i="13"/>
  <c r="L1762" i="13"/>
  <c r="K1762" i="13"/>
  <c r="J1762" i="13"/>
  <c r="K1761" i="13"/>
  <c r="J1761" i="13"/>
  <c r="K1760" i="13"/>
  <c r="J1760" i="13"/>
  <c r="K1759" i="13"/>
  <c r="J1759" i="13"/>
  <c r="K1758" i="13"/>
  <c r="J1758" i="13"/>
  <c r="J1757" i="13"/>
  <c r="K1757" i="13" s="1"/>
  <c r="K1756" i="13"/>
  <c r="J1756" i="13"/>
  <c r="J1755" i="13"/>
  <c r="K1755" i="13" s="1"/>
  <c r="K1754" i="13"/>
  <c r="J1754" i="13"/>
  <c r="K1753" i="13"/>
  <c r="J1753" i="13"/>
  <c r="J1752" i="13"/>
  <c r="K1752" i="13" s="1"/>
  <c r="J1751" i="13"/>
  <c r="K1751" i="13" s="1"/>
  <c r="J1750" i="13"/>
  <c r="K1750" i="13" s="1"/>
  <c r="J1749" i="13"/>
  <c r="K1749" i="13" s="1"/>
  <c r="J1748" i="13"/>
  <c r="K1748" i="13" s="1"/>
  <c r="J1747" i="13"/>
  <c r="K1747" i="13" s="1"/>
  <c r="J1746" i="13"/>
  <c r="K1746" i="13" s="1"/>
  <c r="J1745" i="13"/>
  <c r="K1745" i="13" s="1"/>
  <c r="J1744" i="13"/>
  <c r="K1744" i="13" s="1"/>
  <c r="J1743" i="13"/>
  <c r="K1743" i="13" s="1"/>
  <c r="J1742" i="13"/>
  <c r="K1742" i="13" s="1"/>
  <c r="J1741" i="13"/>
  <c r="K1741" i="13" s="1"/>
  <c r="J1740" i="13"/>
  <c r="K1740" i="13" s="1"/>
  <c r="J1739" i="13"/>
  <c r="K1739" i="13" s="1"/>
  <c r="J1738" i="13"/>
  <c r="K1738" i="13" s="1"/>
  <c r="J1737" i="13"/>
  <c r="K1737" i="13" s="1"/>
  <c r="J1736" i="13"/>
  <c r="K1736" i="13" s="1"/>
  <c r="J1735" i="13"/>
  <c r="K1735" i="13" s="1"/>
  <c r="J1734" i="13"/>
  <c r="K1734" i="13" s="1"/>
  <c r="J1733" i="13"/>
  <c r="K1733" i="13" s="1"/>
  <c r="J1732" i="13"/>
  <c r="K1732" i="13" s="1"/>
  <c r="J1731" i="13"/>
  <c r="K1731" i="13" s="1"/>
  <c r="J1730" i="13"/>
  <c r="K1730" i="13" s="1"/>
  <c r="J1729" i="13"/>
  <c r="K1729" i="13" s="1"/>
  <c r="J1728" i="13"/>
  <c r="K1728" i="13" s="1"/>
  <c r="J1727" i="13"/>
  <c r="K1727" i="13" s="1"/>
  <c r="J1726" i="13"/>
  <c r="K1726" i="13" s="1"/>
  <c r="J1725" i="13"/>
  <c r="K1725" i="13" s="1"/>
  <c r="J1724" i="13"/>
  <c r="K1724" i="13" s="1"/>
  <c r="J1723" i="13"/>
  <c r="K1723" i="13" s="1"/>
  <c r="L1722" i="13"/>
  <c r="J1722" i="13"/>
  <c r="K1722" i="13" s="1"/>
  <c r="M1722" i="13" s="1"/>
  <c r="L1723" i="13" s="1"/>
  <c r="J1721" i="13"/>
  <c r="K1721" i="13" s="1"/>
  <c r="J1720" i="13"/>
  <c r="K1720" i="13" s="1"/>
  <c r="J1719" i="13"/>
  <c r="K1719" i="13" s="1"/>
  <c r="J1718" i="13"/>
  <c r="K1718" i="13" s="1"/>
  <c r="J1717" i="13"/>
  <c r="K1717" i="13" s="1"/>
  <c r="J1716" i="13"/>
  <c r="K1716" i="13" s="1"/>
  <c r="J1715" i="13"/>
  <c r="K1715" i="13" s="1"/>
  <c r="J1714" i="13"/>
  <c r="K1714" i="13" s="1"/>
  <c r="J1713" i="13"/>
  <c r="K1713" i="13" s="1"/>
  <c r="J1712" i="13"/>
  <c r="K1712" i="13" s="1"/>
  <c r="J1711" i="13"/>
  <c r="K1711" i="13" s="1"/>
  <c r="J1710" i="13"/>
  <c r="K1710" i="13" s="1"/>
  <c r="J1709" i="13"/>
  <c r="K1709" i="13" s="1"/>
  <c r="J1708" i="13"/>
  <c r="K1708" i="13" s="1"/>
  <c r="J1707" i="13"/>
  <c r="K1707" i="13" s="1"/>
  <c r="J1706" i="13"/>
  <c r="K1706" i="13" s="1"/>
  <c r="J1705" i="13"/>
  <c r="K1705" i="13" s="1"/>
  <c r="J1704" i="13"/>
  <c r="K1704" i="13" s="1"/>
  <c r="J1703" i="13"/>
  <c r="K1703" i="13" s="1"/>
  <c r="J1702" i="13"/>
  <c r="K1702" i="13" s="1"/>
  <c r="J1701" i="13"/>
  <c r="K1701" i="13" s="1"/>
  <c r="J1700" i="13"/>
  <c r="K1700" i="13" s="1"/>
  <c r="J1699" i="13"/>
  <c r="K1699" i="13" s="1"/>
  <c r="J1698" i="13"/>
  <c r="K1698" i="13" s="1"/>
  <c r="J1697" i="13"/>
  <c r="K1697" i="13" s="1"/>
  <c r="J1696" i="13"/>
  <c r="K1696" i="13" s="1"/>
  <c r="J1695" i="13"/>
  <c r="K1695" i="13" s="1"/>
  <c r="J1694" i="13"/>
  <c r="K1694" i="13" s="1"/>
  <c r="J1693" i="13"/>
  <c r="K1693" i="13" s="1"/>
  <c r="J1692" i="13"/>
  <c r="K1692" i="13" s="1"/>
  <c r="J1691" i="13"/>
  <c r="K1691" i="13" s="1"/>
  <c r="J1690" i="13"/>
  <c r="K1690" i="13" s="1"/>
  <c r="J1689" i="13"/>
  <c r="K1689" i="13" s="1"/>
  <c r="J1688" i="13"/>
  <c r="K1688" i="13" s="1"/>
  <c r="J1687" i="13"/>
  <c r="K1687" i="13" s="1"/>
  <c r="J1686" i="13"/>
  <c r="K1686" i="13" s="1"/>
  <c r="J1685" i="13"/>
  <c r="K1685" i="13" s="1"/>
  <c r="J1684" i="13"/>
  <c r="K1684" i="13" s="1"/>
  <c r="J1683" i="13"/>
  <c r="K1683" i="13" s="1"/>
  <c r="L1682" i="13"/>
  <c r="J1682" i="13"/>
  <c r="K1682" i="13" s="1"/>
  <c r="M1682" i="13" s="1"/>
  <c r="L1683" i="13" s="1"/>
  <c r="M1683" i="13" s="1"/>
  <c r="L1684" i="13" s="1"/>
  <c r="M1684" i="13" s="1"/>
  <c r="L1685" i="13" s="1"/>
  <c r="M1685" i="13" s="1"/>
  <c r="L1686" i="13" s="1"/>
  <c r="M1686" i="13" s="1"/>
  <c r="L1687" i="13" s="1"/>
  <c r="M1687" i="13" s="1"/>
  <c r="L1688" i="13" s="1"/>
  <c r="M1688" i="13" s="1"/>
  <c r="L1689" i="13" s="1"/>
  <c r="M1689" i="13" s="1"/>
  <c r="L1690" i="13" s="1"/>
  <c r="M1690" i="13" s="1"/>
  <c r="L1691" i="13" s="1"/>
  <c r="M1691" i="13" s="1"/>
  <c r="L1692" i="13" s="1"/>
  <c r="M1692" i="13" s="1"/>
  <c r="L1693" i="13" s="1"/>
  <c r="M1693" i="13" s="1"/>
  <c r="L1694" i="13" s="1"/>
  <c r="M1694" i="13" s="1"/>
  <c r="L1695" i="13" s="1"/>
  <c r="M1695" i="13" s="1"/>
  <c r="L1696" i="13" s="1"/>
  <c r="M1696" i="13" s="1"/>
  <c r="L1697" i="13" s="1"/>
  <c r="M1697" i="13" s="1"/>
  <c r="L1698" i="13" s="1"/>
  <c r="M1698" i="13" s="1"/>
  <c r="L1699" i="13" s="1"/>
  <c r="M1699" i="13" s="1"/>
  <c r="L1700" i="13" s="1"/>
  <c r="M1700" i="13" s="1"/>
  <c r="L1701" i="13" s="1"/>
  <c r="M1701" i="13" s="1"/>
  <c r="L1702" i="13" s="1"/>
  <c r="M1702" i="13" s="1"/>
  <c r="L1703" i="13" s="1"/>
  <c r="M1703" i="13" s="1"/>
  <c r="L1704" i="13" s="1"/>
  <c r="M1704" i="13" s="1"/>
  <c r="L1705" i="13" s="1"/>
  <c r="M1705" i="13" s="1"/>
  <c r="L1706" i="13" s="1"/>
  <c r="M1706" i="13" s="1"/>
  <c r="L1707" i="13" s="1"/>
  <c r="M1707" i="13" s="1"/>
  <c r="L1708" i="13" s="1"/>
  <c r="M1708" i="13" s="1"/>
  <c r="L1709" i="13" s="1"/>
  <c r="M1709" i="13" s="1"/>
  <c r="L1710" i="13" s="1"/>
  <c r="M1710" i="13" s="1"/>
  <c r="L1711" i="13" s="1"/>
  <c r="M1711" i="13" s="1"/>
  <c r="L1712" i="13" s="1"/>
  <c r="M1712" i="13" s="1"/>
  <c r="L1713" i="13" s="1"/>
  <c r="M1713" i="13" s="1"/>
  <c r="L1714" i="13" s="1"/>
  <c r="M1714" i="13" s="1"/>
  <c r="L1715" i="13" s="1"/>
  <c r="M1715" i="13" s="1"/>
  <c r="L1716" i="13" s="1"/>
  <c r="M1716" i="13" s="1"/>
  <c r="L1717" i="13" s="1"/>
  <c r="M1717" i="13" s="1"/>
  <c r="L1718" i="13" s="1"/>
  <c r="M1718" i="13" s="1"/>
  <c r="L1719" i="13" s="1"/>
  <c r="M1719" i="13" s="1"/>
  <c r="L1720" i="13" s="1"/>
  <c r="M1720" i="13" s="1"/>
  <c r="L1721" i="13" s="1"/>
  <c r="M1721" i="13" s="1"/>
  <c r="J1681" i="13"/>
  <c r="K1681" i="13" s="1"/>
  <c r="J1680" i="13"/>
  <c r="K1680" i="13" s="1"/>
  <c r="J1679" i="13"/>
  <c r="K1679" i="13" s="1"/>
  <c r="J1678" i="13"/>
  <c r="K1678" i="13" s="1"/>
  <c r="J1677" i="13"/>
  <c r="K1677" i="13" s="1"/>
  <c r="J1676" i="13"/>
  <c r="K1676" i="13" s="1"/>
  <c r="J1675" i="13"/>
  <c r="K1675" i="13" s="1"/>
  <c r="J1674" i="13"/>
  <c r="K1674" i="13" s="1"/>
  <c r="J1673" i="13"/>
  <c r="K1673" i="13" s="1"/>
  <c r="J1672" i="13"/>
  <c r="K1672" i="13" s="1"/>
  <c r="J1671" i="13"/>
  <c r="K1671" i="13" s="1"/>
  <c r="J1670" i="13"/>
  <c r="K1670" i="13" s="1"/>
  <c r="J1669" i="13"/>
  <c r="K1669" i="13" s="1"/>
  <c r="J1668" i="13"/>
  <c r="K1668" i="13" s="1"/>
  <c r="J1667" i="13"/>
  <c r="K1667" i="13" s="1"/>
  <c r="J1666" i="13"/>
  <c r="K1666" i="13" s="1"/>
  <c r="J1665" i="13"/>
  <c r="K1665" i="13" s="1"/>
  <c r="J1664" i="13"/>
  <c r="K1664" i="13" s="1"/>
  <c r="J1663" i="13"/>
  <c r="K1663" i="13" s="1"/>
  <c r="J1662" i="13"/>
  <c r="K1662" i="13" s="1"/>
  <c r="J1661" i="13"/>
  <c r="K1661" i="13" s="1"/>
  <c r="J1660" i="13"/>
  <c r="K1660" i="13" s="1"/>
  <c r="J1659" i="13"/>
  <c r="K1659" i="13" s="1"/>
  <c r="J1658" i="13"/>
  <c r="K1658" i="13" s="1"/>
  <c r="J1657" i="13"/>
  <c r="K1657" i="13" s="1"/>
  <c r="J1656" i="13"/>
  <c r="K1656" i="13" s="1"/>
  <c r="J1655" i="13"/>
  <c r="K1655" i="13" s="1"/>
  <c r="J1654" i="13"/>
  <c r="K1654" i="13" s="1"/>
  <c r="J1653" i="13"/>
  <c r="K1653" i="13" s="1"/>
  <c r="J1652" i="13"/>
  <c r="K1652" i="13" s="1"/>
  <c r="J1651" i="13"/>
  <c r="K1651" i="13" s="1"/>
  <c r="J1650" i="13"/>
  <c r="K1650" i="13" s="1"/>
  <c r="J1649" i="13"/>
  <c r="K1649" i="13" s="1"/>
  <c r="J1648" i="13"/>
  <c r="K1648" i="13" s="1"/>
  <c r="J1647" i="13"/>
  <c r="K1647" i="13" s="1"/>
  <c r="J1646" i="13"/>
  <c r="K1646" i="13" s="1"/>
  <c r="J1645" i="13"/>
  <c r="K1645" i="13" s="1"/>
  <c r="L1644" i="13"/>
  <c r="J1644" i="13"/>
  <c r="K1644" i="13" s="1"/>
  <c r="J1643" i="13"/>
  <c r="K1643" i="13" s="1"/>
  <c r="L1642" i="13"/>
  <c r="M1642" i="13" s="1"/>
  <c r="L1643" i="13" s="1"/>
  <c r="M1643" i="13" s="1"/>
  <c r="J1642" i="13"/>
  <c r="K1642" i="13" s="1"/>
  <c r="J1641" i="13"/>
  <c r="K1641" i="13" s="1"/>
  <c r="J1640" i="13"/>
  <c r="K1640" i="13" s="1"/>
  <c r="J1639" i="13"/>
  <c r="K1639" i="13" s="1"/>
  <c r="J1638" i="13"/>
  <c r="K1638" i="13" s="1"/>
  <c r="J1637" i="13"/>
  <c r="K1637" i="13" s="1"/>
  <c r="J1636" i="13"/>
  <c r="K1636" i="13" s="1"/>
  <c r="J1635" i="13"/>
  <c r="K1635" i="13" s="1"/>
  <c r="J1634" i="13"/>
  <c r="K1634" i="13" s="1"/>
  <c r="J1633" i="13"/>
  <c r="K1633" i="13" s="1"/>
  <c r="J1632" i="13"/>
  <c r="K1632" i="13" s="1"/>
  <c r="J1631" i="13"/>
  <c r="K1631" i="13" s="1"/>
  <c r="J1630" i="13"/>
  <c r="K1630" i="13" s="1"/>
  <c r="J1629" i="13"/>
  <c r="K1629" i="13" s="1"/>
  <c r="J1628" i="13"/>
  <c r="K1628" i="13" s="1"/>
  <c r="J1627" i="13"/>
  <c r="K1627" i="13" s="1"/>
  <c r="J1626" i="13"/>
  <c r="K1626" i="13" s="1"/>
  <c r="J1625" i="13"/>
  <c r="K1625" i="13" s="1"/>
  <c r="J1624" i="13"/>
  <c r="K1624" i="13" s="1"/>
  <c r="J1623" i="13"/>
  <c r="K1623" i="13" s="1"/>
  <c r="J1622" i="13"/>
  <c r="K1622" i="13" s="1"/>
  <c r="J1621" i="13"/>
  <c r="K1621" i="13" s="1"/>
  <c r="J1620" i="13"/>
  <c r="K1620" i="13" s="1"/>
  <c r="J1619" i="13"/>
  <c r="K1619" i="13" s="1"/>
  <c r="J1618" i="13"/>
  <c r="K1618" i="13" s="1"/>
  <c r="J1617" i="13"/>
  <c r="K1617" i="13" s="1"/>
  <c r="J1616" i="13"/>
  <c r="K1616" i="13" s="1"/>
  <c r="J1615" i="13"/>
  <c r="K1615" i="13" s="1"/>
  <c r="J1614" i="13"/>
  <c r="K1614" i="13" s="1"/>
  <c r="J1613" i="13"/>
  <c r="K1613" i="13" s="1"/>
  <c r="J1612" i="13"/>
  <c r="K1612" i="13" s="1"/>
  <c r="J1611" i="13"/>
  <c r="K1611" i="13" s="1"/>
  <c r="J1610" i="13"/>
  <c r="K1610" i="13" s="1"/>
  <c r="J1609" i="13"/>
  <c r="K1609" i="13" s="1"/>
  <c r="J1608" i="13"/>
  <c r="K1608" i="13" s="1"/>
  <c r="J1607" i="13"/>
  <c r="K1607" i="13" s="1"/>
  <c r="J1606" i="13"/>
  <c r="K1606" i="13" s="1"/>
  <c r="J1605" i="13"/>
  <c r="K1605" i="13" s="1"/>
  <c r="J1604" i="13"/>
  <c r="K1604" i="13" s="1"/>
  <c r="J1603" i="13"/>
  <c r="K1603" i="13" s="1"/>
  <c r="L1602" i="13"/>
  <c r="M1602" i="13" s="1"/>
  <c r="L1603" i="13" s="1"/>
  <c r="J1602" i="13"/>
  <c r="K1602" i="13" s="1"/>
  <c r="J1601" i="13"/>
  <c r="K1601" i="13" s="1"/>
  <c r="J1600" i="13"/>
  <c r="K1600" i="13" s="1"/>
  <c r="J1599" i="13"/>
  <c r="K1599" i="13" s="1"/>
  <c r="J1598" i="13"/>
  <c r="K1598" i="13" s="1"/>
  <c r="J1597" i="13"/>
  <c r="K1597" i="13" s="1"/>
  <c r="J1596" i="13"/>
  <c r="K1596" i="13" s="1"/>
  <c r="J1595" i="13"/>
  <c r="K1595" i="13" s="1"/>
  <c r="J1594" i="13"/>
  <c r="K1594" i="13" s="1"/>
  <c r="J1593" i="13"/>
  <c r="K1593" i="13" s="1"/>
  <c r="J1592" i="13"/>
  <c r="K1592" i="13" s="1"/>
  <c r="J1591" i="13"/>
  <c r="K1591" i="13" s="1"/>
  <c r="J1590" i="13"/>
  <c r="K1590" i="13" s="1"/>
  <c r="J1589" i="13"/>
  <c r="K1589" i="13" s="1"/>
  <c r="J1588" i="13"/>
  <c r="K1588" i="13" s="1"/>
  <c r="J1587" i="13"/>
  <c r="K1587" i="13" s="1"/>
  <c r="J1586" i="13"/>
  <c r="K1586" i="13" s="1"/>
  <c r="J1585" i="13"/>
  <c r="K1585" i="13" s="1"/>
  <c r="J1584" i="13"/>
  <c r="K1584" i="13" s="1"/>
  <c r="J1583" i="13"/>
  <c r="K1583" i="13" s="1"/>
  <c r="J1582" i="13"/>
  <c r="K1582" i="13" s="1"/>
  <c r="J1581" i="13"/>
  <c r="K1581" i="13" s="1"/>
  <c r="J1580" i="13"/>
  <c r="K1580" i="13" s="1"/>
  <c r="J1579" i="13"/>
  <c r="K1579" i="13" s="1"/>
  <c r="J1578" i="13"/>
  <c r="K1578" i="13" s="1"/>
  <c r="J1577" i="13"/>
  <c r="K1577" i="13" s="1"/>
  <c r="J1576" i="13"/>
  <c r="K1576" i="13" s="1"/>
  <c r="J1575" i="13"/>
  <c r="K1575" i="13" s="1"/>
  <c r="J1574" i="13"/>
  <c r="K1574" i="13" s="1"/>
  <c r="J1573" i="13"/>
  <c r="K1573" i="13" s="1"/>
  <c r="J1572" i="13"/>
  <c r="K1572" i="13" s="1"/>
  <c r="J1571" i="13"/>
  <c r="K1571" i="13" s="1"/>
  <c r="J1570" i="13"/>
  <c r="K1570" i="13" s="1"/>
  <c r="J1569" i="13"/>
  <c r="K1569" i="13" s="1"/>
  <c r="J1568" i="13"/>
  <c r="K1568" i="13" s="1"/>
  <c r="J1567" i="13"/>
  <c r="K1567" i="13" s="1"/>
  <c r="J1566" i="13"/>
  <c r="K1566" i="13" s="1"/>
  <c r="J1565" i="13"/>
  <c r="K1565" i="13" s="1"/>
  <c r="J1564" i="13"/>
  <c r="K1564" i="13" s="1"/>
  <c r="J1563" i="13"/>
  <c r="K1563" i="13" s="1"/>
  <c r="L1562" i="13"/>
  <c r="J1562" i="13"/>
  <c r="K1562" i="13" s="1"/>
  <c r="J1561" i="13"/>
  <c r="K1561" i="13" s="1"/>
  <c r="J1560" i="13"/>
  <c r="K1560" i="13" s="1"/>
  <c r="J1559" i="13"/>
  <c r="K1559" i="13" s="1"/>
  <c r="J1558" i="13"/>
  <c r="K1558" i="13" s="1"/>
  <c r="J1557" i="13"/>
  <c r="K1557" i="13" s="1"/>
  <c r="J1556" i="13"/>
  <c r="K1556" i="13" s="1"/>
  <c r="J1555" i="13"/>
  <c r="K1555" i="13" s="1"/>
  <c r="J1554" i="13"/>
  <c r="K1554" i="13" s="1"/>
  <c r="J1553" i="13"/>
  <c r="K1553" i="13" s="1"/>
  <c r="J1552" i="13"/>
  <c r="K1552" i="13" s="1"/>
  <c r="J1551" i="13"/>
  <c r="K1551" i="13" s="1"/>
  <c r="J1550" i="13"/>
  <c r="K1550" i="13" s="1"/>
  <c r="J1549" i="13"/>
  <c r="K1549" i="13" s="1"/>
  <c r="J1548" i="13"/>
  <c r="K1548" i="13" s="1"/>
  <c r="J1547" i="13"/>
  <c r="K1547" i="13" s="1"/>
  <c r="J1546" i="13"/>
  <c r="K1546" i="13" s="1"/>
  <c r="J1545" i="13"/>
  <c r="K1545" i="13" s="1"/>
  <c r="J1544" i="13"/>
  <c r="K1544" i="13" s="1"/>
  <c r="J1543" i="13"/>
  <c r="K1543" i="13" s="1"/>
  <c r="J1542" i="13"/>
  <c r="K1542" i="13" s="1"/>
  <c r="J1541" i="13"/>
  <c r="K1541" i="13" s="1"/>
  <c r="J1540" i="13"/>
  <c r="K1540" i="13" s="1"/>
  <c r="J1539" i="13"/>
  <c r="K1539" i="13" s="1"/>
  <c r="J1538" i="13"/>
  <c r="K1538" i="13" s="1"/>
  <c r="J1537" i="13"/>
  <c r="K1537" i="13" s="1"/>
  <c r="J1536" i="13"/>
  <c r="K1536" i="13" s="1"/>
  <c r="J1535" i="13"/>
  <c r="K1535" i="13" s="1"/>
  <c r="J1534" i="13"/>
  <c r="K1534" i="13" s="1"/>
  <c r="J1533" i="13"/>
  <c r="K1533" i="13" s="1"/>
  <c r="J1532" i="13"/>
  <c r="K1532" i="13" s="1"/>
  <c r="J1531" i="13"/>
  <c r="K1531" i="13" s="1"/>
  <c r="J1530" i="13"/>
  <c r="K1530" i="13" s="1"/>
  <c r="J1529" i="13"/>
  <c r="K1529" i="13" s="1"/>
  <c r="J1528" i="13"/>
  <c r="K1528" i="13" s="1"/>
  <c r="J1527" i="13"/>
  <c r="K1527" i="13" s="1"/>
  <c r="J1526" i="13"/>
  <c r="K1526" i="13" s="1"/>
  <c r="J1525" i="13"/>
  <c r="K1525" i="13" s="1"/>
  <c r="J1524" i="13"/>
  <c r="K1524" i="13" s="1"/>
  <c r="J1523" i="13"/>
  <c r="K1523" i="13" s="1"/>
  <c r="L1522" i="13"/>
  <c r="M1522" i="13" s="1"/>
  <c r="L1523" i="13" s="1"/>
  <c r="J1522" i="13"/>
  <c r="K1522" i="13" s="1"/>
  <c r="J1521" i="13"/>
  <c r="K1521" i="13" s="1"/>
  <c r="J1520" i="13"/>
  <c r="K1520" i="13" s="1"/>
  <c r="J1519" i="13"/>
  <c r="K1519" i="13" s="1"/>
  <c r="J1518" i="13"/>
  <c r="K1518" i="13" s="1"/>
  <c r="J1517" i="13"/>
  <c r="K1517" i="13" s="1"/>
  <c r="J1516" i="13"/>
  <c r="K1516" i="13" s="1"/>
  <c r="J1515" i="13"/>
  <c r="K1515" i="13" s="1"/>
  <c r="J1514" i="13"/>
  <c r="K1514" i="13" s="1"/>
  <c r="J1513" i="13"/>
  <c r="K1513" i="13" s="1"/>
  <c r="J1512" i="13"/>
  <c r="K1512" i="13" s="1"/>
  <c r="J1511" i="13"/>
  <c r="K1511" i="13" s="1"/>
  <c r="J1510" i="13"/>
  <c r="K1510" i="13" s="1"/>
  <c r="J1509" i="13"/>
  <c r="K1509" i="13" s="1"/>
  <c r="J1508" i="13"/>
  <c r="K1508" i="13" s="1"/>
  <c r="J1507" i="13"/>
  <c r="K1507" i="13" s="1"/>
  <c r="J1506" i="13"/>
  <c r="K1506" i="13" s="1"/>
  <c r="J1505" i="13"/>
  <c r="K1505" i="13" s="1"/>
  <c r="J1504" i="13"/>
  <c r="K1504" i="13" s="1"/>
  <c r="J1503" i="13"/>
  <c r="K1503" i="13" s="1"/>
  <c r="J1502" i="13"/>
  <c r="K1502" i="13" s="1"/>
  <c r="J1501" i="13"/>
  <c r="K1501" i="13" s="1"/>
  <c r="J1500" i="13"/>
  <c r="K1500" i="13" s="1"/>
  <c r="J1499" i="13"/>
  <c r="K1499" i="13" s="1"/>
  <c r="J1498" i="13"/>
  <c r="K1498" i="13" s="1"/>
  <c r="J1497" i="13"/>
  <c r="K1497" i="13" s="1"/>
  <c r="J1496" i="13"/>
  <c r="K1496" i="13" s="1"/>
  <c r="J1495" i="13"/>
  <c r="K1495" i="13" s="1"/>
  <c r="J1494" i="13"/>
  <c r="K1494" i="13" s="1"/>
  <c r="J1493" i="13"/>
  <c r="K1493" i="13" s="1"/>
  <c r="J1492" i="13"/>
  <c r="K1492" i="13" s="1"/>
  <c r="J1491" i="13"/>
  <c r="K1491" i="13" s="1"/>
  <c r="J1490" i="13"/>
  <c r="K1490" i="13" s="1"/>
  <c r="J1489" i="13"/>
  <c r="K1489" i="13" s="1"/>
  <c r="J1488" i="13"/>
  <c r="K1488" i="13" s="1"/>
  <c r="J1487" i="13"/>
  <c r="K1487" i="13" s="1"/>
  <c r="J1486" i="13"/>
  <c r="K1486" i="13" s="1"/>
  <c r="J1485" i="13"/>
  <c r="K1485" i="13" s="1"/>
  <c r="J1484" i="13"/>
  <c r="K1484" i="13" s="1"/>
  <c r="J1483" i="13"/>
  <c r="K1483" i="13" s="1"/>
  <c r="L1482" i="13"/>
  <c r="M1482" i="13" s="1"/>
  <c r="L1483" i="13" s="1"/>
  <c r="M1483" i="13" s="1"/>
  <c r="L1484" i="13" s="1"/>
  <c r="M1484" i="13" s="1"/>
  <c r="L1485" i="13" s="1"/>
  <c r="M1485" i="13" s="1"/>
  <c r="L1486" i="13" s="1"/>
  <c r="M1486" i="13" s="1"/>
  <c r="L1487" i="13" s="1"/>
  <c r="M1487" i="13" s="1"/>
  <c r="L1488" i="13" s="1"/>
  <c r="M1488" i="13" s="1"/>
  <c r="L1489" i="13" s="1"/>
  <c r="M1489" i="13" s="1"/>
  <c r="L1490" i="13" s="1"/>
  <c r="M1490" i="13" s="1"/>
  <c r="L1491" i="13" s="1"/>
  <c r="M1491" i="13" s="1"/>
  <c r="L1492" i="13" s="1"/>
  <c r="M1492" i="13" s="1"/>
  <c r="L1493" i="13" s="1"/>
  <c r="M1493" i="13" s="1"/>
  <c r="L1494" i="13" s="1"/>
  <c r="M1494" i="13" s="1"/>
  <c r="L1495" i="13" s="1"/>
  <c r="M1495" i="13" s="1"/>
  <c r="L1496" i="13" s="1"/>
  <c r="M1496" i="13" s="1"/>
  <c r="L1497" i="13" s="1"/>
  <c r="M1497" i="13" s="1"/>
  <c r="L1498" i="13" s="1"/>
  <c r="M1498" i="13" s="1"/>
  <c r="L1499" i="13" s="1"/>
  <c r="M1499" i="13" s="1"/>
  <c r="L1500" i="13" s="1"/>
  <c r="M1500" i="13" s="1"/>
  <c r="L1501" i="13" s="1"/>
  <c r="M1501" i="13" s="1"/>
  <c r="L1502" i="13" s="1"/>
  <c r="M1502" i="13" s="1"/>
  <c r="L1503" i="13" s="1"/>
  <c r="M1503" i="13" s="1"/>
  <c r="L1504" i="13" s="1"/>
  <c r="M1504" i="13" s="1"/>
  <c r="L1505" i="13" s="1"/>
  <c r="M1505" i="13" s="1"/>
  <c r="L1506" i="13" s="1"/>
  <c r="M1506" i="13" s="1"/>
  <c r="L1507" i="13" s="1"/>
  <c r="M1507" i="13" s="1"/>
  <c r="L1508" i="13" s="1"/>
  <c r="M1508" i="13" s="1"/>
  <c r="L1509" i="13" s="1"/>
  <c r="M1509" i="13" s="1"/>
  <c r="L1510" i="13" s="1"/>
  <c r="M1510" i="13" s="1"/>
  <c r="L1511" i="13" s="1"/>
  <c r="M1511" i="13" s="1"/>
  <c r="L1512" i="13" s="1"/>
  <c r="M1512" i="13" s="1"/>
  <c r="L1513" i="13" s="1"/>
  <c r="M1513" i="13" s="1"/>
  <c r="L1514" i="13" s="1"/>
  <c r="M1514" i="13" s="1"/>
  <c r="L1515" i="13" s="1"/>
  <c r="M1515" i="13" s="1"/>
  <c r="L1516" i="13" s="1"/>
  <c r="M1516" i="13" s="1"/>
  <c r="L1517" i="13" s="1"/>
  <c r="M1517" i="13" s="1"/>
  <c r="L1518" i="13" s="1"/>
  <c r="M1518" i="13" s="1"/>
  <c r="L1519" i="13" s="1"/>
  <c r="M1519" i="13" s="1"/>
  <c r="L1520" i="13" s="1"/>
  <c r="M1520" i="13" s="1"/>
  <c r="L1521" i="13" s="1"/>
  <c r="M1521" i="13" s="1"/>
  <c r="I39" i="14" s="1"/>
  <c r="N39" i="14" s="1"/>
  <c r="J1482" i="13"/>
  <c r="K1482" i="13" s="1"/>
  <c r="J1481" i="13"/>
  <c r="K1481" i="13" s="1"/>
  <c r="J1480" i="13"/>
  <c r="K1480" i="13" s="1"/>
  <c r="J1479" i="13"/>
  <c r="K1479" i="13" s="1"/>
  <c r="J1478" i="13"/>
  <c r="K1478" i="13" s="1"/>
  <c r="J1477" i="13"/>
  <c r="K1477" i="13" s="1"/>
  <c r="J1476" i="13"/>
  <c r="K1476" i="13" s="1"/>
  <c r="J1475" i="13"/>
  <c r="K1475" i="13" s="1"/>
  <c r="J1474" i="13"/>
  <c r="K1474" i="13" s="1"/>
  <c r="J1473" i="13"/>
  <c r="K1473" i="13" s="1"/>
  <c r="J1472" i="13"/>
  <c r="K1472" i="13" s="1"/>
  <c r="J1471" i="13"/>
  <c r="K1471" i="13" s="1"/>
  <c r="J1470" i="13"/>
  <c r="K1470" i="13" s="1"/>
  <c r="J1469" i="13"/>
  <c r="K1469" i="13" s="1"/>
  <c r="J1468" i="13"/>
  <c r="K1468" i="13" s="1"/>
  <c r="J1467" i="13"/>
  <c r="K1467" i="13" s="1"/>
  <c r="J1466" i="13"/>
  <c r="K1466" i="13" s="1"/>
  <c r="J1465" i="13"/>
  <c r="K1465" i="13" s="1"/>
  <c r="J1464" i="13"/>
  <c r="K1464" i="13" s="1"/>
  <c r="J1463" i="13"/>
  <c r="K1463" i="13" s="1"/>
  <c r="J1462" i="13"/>
  <c r="K1462" i="13" s="1"/>
  <c r="J1461" i="13"/>
  <c r="K1461" i="13" s="1"/>
  <c r="J1460" i="13"/>
  <c r="K1460" i="13" s="1"/>
  <c r="J1459" i="13"/>
  <c r="K1459" i="13" s="1"/>
  <c r="J1458" i="13"/>
  <c r="K1458" i="13" s="1"/>
  <c r="J1457" i="13"/>
  <c r="K1457" i="13" s="1"/>
  <c r="J1456" i="13"/>
  <c r="K1456" i="13" s="1"/>
  <c r="J1455" i="13"/>
  <c r="K1455" i="13" s="1"/>
  <c r="J1454" i="13"/>
  <c r="K1454" i="13" s="1"/>
  <c r="J1453" i="13"/>
  <c r="K1453" i="13" s="1"/>
  <c r="J1452" i="13"/>
  <c r="K1452" i="13" s="1"/>
  <c r="J1451" i="13"/>
  <c r="K1451" i="13" s="1"/>
  <c r="J1450" i="13"/>
  <c r="K1450" i="13" s="1"/>
  <c r="J1449" i="13"/>
  <c r="K1449" i="13" s="1"/>
  <c r="J1448" i="13"/>
  <c r="K1448" i="13" s="1"/>
  <c r="J1447" i="13"/>
  <c r="K1447" i="13" s="1"/>
  <c r="J1446" i="13"/>
  <c r="K1446" i="13" s="1"/>
  <c r="J1445" i="13"/>
  <c r="K1445" i="13" s="1"/>
  <c r="J1444" i="13"/>
  <c r="K1444" i="13" s="1"/>
  <c r="J1443" i="13"/>
  <c r="K1443" i="13" s="1"/>
  <c r="L1442" i="13"/>
  <c r="M1442" i="13" s="1"/>
  <c r="L1443" i="13" s="1"/>
  <c r="M1443" i="13" s="1"/>
  <c r="L1444" i="13" s="1"/>
  <c r="M1444" i="13" s="1"/>
  <c r="L1445" i="13" s="1"/>
  <c r="M1445" i="13" s="1"/>
  <c r="L1446" i="13" s="1"/>
  <c r="M1446" i="13" s="1"/>
  <c r="L1447" i="13" s="1"/>
  <c r="M1447" i="13" s="1"/>
  <c r="L1448" i="13" s="1"/>
  <c r="M1448" i="13" s="1"/>
  <c r="L1449" i="13" s="1"/>
  <c r="M1449" i="13" s="1"/>
  <c r="L1450" i="13" s="1"/>
  <c r="M1450" i="13" s="1"/>
  <c r="L1451" i="13" s="1"/>
  <c r="M1451" i="13" s="1"/>
  <c r="L1452" i="13" s="1"/>
  <c r="M1452" i="13" s="1"/>
  <c r="L1453" i="13" s="1"/>
  <c r="M1453" i="13" s="1"/>
  <c r="L1454" i="13" s="1"/>
  <c r="M1454" i="13" s="1"/>
  <c r="L1455" i="13" s="1"/>
  <c r="M1455" i="13" s="1"/>
  <c r="L1456" i="13" s="1"/>
  <c r="M1456" i="13" s="1"/>
  <c r="L1457" i="13" s="1"/>
  <c r="M1457" i="13" s="1"/>
  <c r="L1458" i="13" s="1"/>
  <c r="M1458" i="13" s="1"/>
  <c r="L1459" i="13" s="1"/>
  <c r="M1459" i="13" s="1"/>
  <c r="L1460" i="13" s="1"/>
  <c r="M1460" i="13" s="1"/>
  <c r="L1461" i="13" s="1"/>
  <c r="M1461" i="13" s="1"/>
  <c r="L1462" i="13" s="1"/>
  <c r="M1462" i="13" s="1"/>
  <c r="L1463" i="13" s="1"/>
  <c r="M1463" i="13" s="1"/>
  <c r="L1464" i="13" s="1"/>
  <c r="M1464" i="13" s="1"/>
  <c r="L1465" i="13" s="1"/>
  <c r="M1465" i="13" s="1"/>
  <c r="L1466" i="13" s="1"/>
  <c r="M1466" i="13" s="1"/>
  <c r="L1467" i="13" s="1"/>
  <c r="M1467" i="13" s="1"/>
  <c r="L1468" i="13" s="1"/>
  <c r="M1468" i="13" s="1"/>
  <c r="L1469" i="13" s="1"/>
  <c r="M1469" i="13" s="1"/>
  <c r="L1470" i="13" s="1"/>
  <c r="M1470" i="13" s="1"/>
  <c r="L1471" i="13" s="1"/>
  <c r="M1471" i="13" s="1"/>
  <c r="L1472" i="13" s="1"/>
  <c r="M1472" i="13" s="1"/>
  <c r="L1473" i="13" s="1"/>
  <c r="M1473" i="13" s="1"/>
  <c r="L1474" i="13" s="1"/>
  <c r="M1474" i="13" s="1"/>
  <c r="L1475" i="13" s="1"/>
  <c r="M1475" i="13" s="1"/>
  <c r="L1476" i="13" s="1"/>
  <c r="M1476" i="13" s="1"/>
  <c r="L1477" i="13" s="1"/>
  <c r="M1477" i="13" s="1"/>
  <c r="L1478" i="13" s="1"/>
  <c r="M1478" i="13" s="1"/>
  <c r="L1479" i="13" s="1"/>
  <c r="M1479" i="13" s="1"/>
  <c r="L1480" i="13" s="1"/>
  <c r="M1480" i="13" s="1"/>
  <c r="L1481" i="13" s="1"/>
  <c r="M1481" i="13" s="1"/>
  <c r="J1442" i="13"/>
  <c r="K1442" i="13" s="1"/>
  <c r="J1441" i="13"/>
  <c r="K1441" i="13" s="1"/>
  <c r="J1440" i="13"/>
  <c r="K1440" i="13" s="1"/>
  <c r="J1439" i="13"/>
  <c r="K1439" i="13" s="1"/>
  <c r="J1438" i="13"/>
  <c r="K1438" i="13" s="1"/>
  <c r="J1437" i="13"/>
  <c r="K1437" i="13" s="1"/>
  <c r="J1436" i="13"/>
  <c r="K1436" i="13" s="1"/>
  <c r="J1435" i="13"/>
  <c r="K1435" i="13" s="1"/>
  <c r="J1434" i="13"/>
  <c r="K1434" i="13" s="1"/>
  <c r="J1433" i="13"/>
  <c r="K1433" i="13" s="1"/>
  <c r="J1432" i="13"/>
  <c r="K1432" i="13" s="1"/>
  <c r="J1431" i="13"/>
  <c r="K1431" i="13" s="1"/>
  <c r="J1430" i="13"/>
  <c r="K1430" i="13" s="1"/>
  <c r="J1429" i="13"/>
  <c r="K1429" i="13" s="1"/>
  <c r="J1428" i="13"/>
  <c r="K1428" i="13" s="1"/>
  <c r="J1427" i="13"/>
  <c r="K1427" i="13" s="1"/>
  <c r="J1426" i="13"/>
  <c r="K1426" i="13" s="1"/>
  <c r="J1425" i="13"/>
  <c r="K1425" i="13" s="1"/>
  <c r="J1424" i="13"/>
  <c r="K1424" i="13" s="1"/>
  <c r="J1423" i="13"/>
  <c r="K1423" i="13" s="1"/>
  <c r="J1422" i="13"/>
  <c r="K1422" i="13" s="1"/>
  <c r="J1421" i="13"/>
  <c r="K1421" i="13" s="1"/>
  <c r="J1420" i="13"/>
  <c r="K1420" i="13" s="1"/>
  <c r="J1419" i="13"/>
  <c r="K1419" i="13" s="1"/>
  <c r="J1418" i="13"/>
  <c r="K1418" i="13" s="1"/>
  <c r="J1417" i="13"/>
  <c r="K1417" i="13" s="1"/>
  <c r="J1416" i="13"/>
  <c r="K1416" i="13" s="1"/>
  <c r="J1415" i="13"/>
  <c r="K1415" i="13" s="1"/>
  <c r="J1414" i="13"/>
  <c r="K1414" i="13" s="1"/>
  <c r="J1413" i="13"/>
  <c r="K1413" i="13" s="1"/>
  <c r="J1412" i="13"/>
  <c r="K1412" i="13" s="1"/>
  <c r="J1411" i="13"/>
  <c r="K1411" i="13" s="1"/>
  <c r="J1410" i="13"/>
  <c r="K1410" i="13" s="1"/>
  <c r="J1409" i="13"/>
  <c r="K1409" i="13" s="1"/>
  <c r="J1408" i="13"/>
  <c r="K1408" i="13" s="1"/>
  <c r="J1407" i="13"/>
  <c r="K1407" i="13" s="1"/>
  <c r="J1406" i="13"/>
  <c r="K1406" i="13" s="1"/>
  <c r="J1405" i="13"/>
  <c r="K1405" i="13" s="1"/>
  <c r="J1404" i="13"/>
  <c r="K1404" i="13" s="1"/>
  <c r="J1403" i="13"/>
  <c r="K1403" i="13" s="1"/>
  <c r="L1402" i="13"/>
  <c r="M1402" i="13" s="1"/>
  <c r="L1403" i="13" s="1"/>
  <c r="M1403" i="13" s="1"/>
  <c r="L1404" i="13" s="1"/>
  <c r="M1404" i="13" s="1"/>
  <c r="L1405" i="13" s="1"/>
  <c r="M1405" i="13" s="1"/>
  <c r="L1406" i="13" s="1"/>
  <c r="M1406" i="13" s="1"/>
  <c r="L1407" i="13" s="1"/>
  <c r="M1407" i="13" s="1"/>
  <c r="L1408" i="13" s="1"/>
  <c r="M1408" i="13" s="1"/>
  <c r="L1409" i="13" s="1"/>
  <c r="M1409" i="13" s="1"/>
  <c r="L1410" i="13" s="1"/>
  <c r="M1410" i="13" s="1"/>
  <c r="L1411" i="13" s="1"/>
  <c r="M1411" i="13" s="1"/>
  <c r="L1412" i="13" s="1"/>
  <c r="M1412" i="13" s="1"/>
  <c r="L1413" i="13" s="1"/>
  <c r="M1413" i="13" s="1"/>
  <c r="L1414" i="13" s="1"/>
  <c r="M1414" i="13" s="1"/>
  <c r="L1415" i="13" s="1"/>
  <c r="M1415" i="13" s="1"/>
  <c r="L1416" i="13" s="1"/>
  <c r="M1416" i="13" s="1"/>
  <c r="L1417" i="13" s="1"/>
  <c r="M1417" i="13" s="1"/>
  <c r="L1418" i="13" s="1"/>
  <c r="M1418" i="13" s="1"/>
  <c r="L1419" i="13" s="1"/>
  <c r="M1419" i="13" s="1"/>
  <c r="L1420" i="13" s="1"/>
  <c r="M1420" i="13" s="1"/>
  <c r="L1421" i="13" s="1"/>
  <c r="M1421" i="13" s="1"/>
  <c r="L1422" i="13" s="1"/>
  <c r="M1422" i="13" s="1"/>
  <c r="L1423" i="13" s="1"/>
  <c r="M1423" i="13" s="1"/>
  <c r="L1424" i="13" s="1"/>
  <c r="M1424" i="13" s="1"/>
  <c r="L1425" i="13" s="1"/>
  <c r="M1425" i="13" s="1"/>
  <c r="L1426" i="13" s="1"/>
  <c r="M1426" i="13" s="1"/>
  <c r="L1427" i="13" s="1"/>
  <c r="M1427" i="13" s="1"/>
  <c r="L1428" i="13" s="1"/>
  <c r="M1428" i="13" s="1"/>
  <c r="L1429" i="13" s="1"/>
  <c r="M1429" i="13" s="1"/>
  <c r="L1430" i="13" s="1"/>
  <c r="M1430" i="13" s="1"/>
  <c r="L1431" i="13" s="1"/>
  <c r="M1431" i="13" s="1"/>
  <c r="L1432" i="13" s="1"/>
  <c r="M1432" i="13" s="1"/>
  <c r="L1433" i="13" s="1"/>
  <c r="M1433" i="13" s="1"/>
  <c r="L1434" i="13" s="1"/>
  <c r="M1434" i="13" s="1"/>
  <c r="L1435" i="13" s="1"/>
  <c r="M1435" i="13" s="1"/>
  <c r="L1436" i="13" s="1"/>
  <c r="M1436" i="13" s="1"/>
  <c r="L1437" i="13" s="1"/>
  <c r="M1437" i="13" s="1"/>
  <c r="L1438" i="13" s="1"/>
  <c r="M1438" i="13" s="1"/>
  <c r="L1439" i="13" s="1"/>
  <c r="M1439" i="13" s="1"/>
  <c r="L1440" i="13" s="1"/>
  <c r="M1440" i="13" s="1"/>
  <c r="L1441" i="13" s="1"/>
  <c r="M1441" i="13" s="1"/>
  <c r="J1402" i="13"/>
  <c r="K1402" i="13" s="1"/>
  <c r="J1401" i="13"/>
  <c r="K1401" i="13" s="1"/>
  <c r="J1400" i="13"/>
  <c r="K1400" i="13" s="1"/>
  <c r="J1399" i="13"/>
  <c r="K1399" i="13" s="1"/>
  <c r="J1398" i="13"/>
  <c r="K1398" i="13" s="1"/>
  <c r="J1397" i="13"/>
  <c r="K1397" i="13" s="1"/>
  <c r="J1396" i="13"/>
  <c r="K1396" i="13" s="1"/>
  <c r="J1395" i="13"/>
  <c r="K1395" i="13" s="1"/>
  <c r="J1394" i="13"/>
  <c r="K1394" i="13" s="1"/>
  <c r="J1393" i="13"/>
  <c r="K1393" i="13" s="1"/>
  <c r="J1392" i="13"/>
  <c r="K1392" i="13" s="1"/>
  <c r="J1391" i="13"/>
  <c r="K1391" i="13" s="1"/>
  <c r="J1390" i="13"/>
  <c r="K1390" i="13" s="1"/>
  <c r="J1389" i="13"/>
  <c r="K1389" i="13" s="1"/>
  <c r="J1388" i="13"/>
  <c r="K1388" i="13" s="1"/>
  <c r="J1387" i="13"/>
  <c r="K1387" i="13" s="1"/>
  <c r="J1386" i="13"/>
  <c r="K1386" i="13" s="1"/>
  <c r="J1385" i="13"/>
  <c r="K1385" i="13" s="1"/>
  <c r="J1384" i="13"/>
  <c r="K1384" i="13" s="1"/>
  <c r="J1383" i="13"/>
  <c r="K1383" i="13" s="1"/>
  <c r="J1382" i="13"/>
  <c r="K1382" i="13" s="1"/>
  <c r="J1381" i="13"/>
  <c r="K1381" i="13" s="1"/>
  <c r="J1380" i="13"/>
  <c r="K1380" i="13" s="1"/>
  <c r="J1379" i="13"/>
  <c r="K1379" i="13" s="1"/>
  <c r="J1378" i="13"/>
  <c r="K1378" i="13" s="1"/>
  <c r="J1377" i="13"/>
  <c r="K1377" i="13" s="1"/>
  <c r="J1376" i="13"/>
  <c r="K1376" i="13" s="1"/>
  <c r="J1375" i="13"/>
  <c r="K1375" i="13" s="1"/>
  <c r="J1374" i="13"/>
  <c r="K1374" i="13" s="1"/>
  <c r="J1373" i="13"/>
  <c r="K1373" i="13" s="1"/>
  <c r="J1372" i="13"/>
  <c r="K1372" i="13" s="1"/>
  <c r="J1371" i="13"/>
  <c r="K1371" i="13" s="1"/>
  <c r="J1370" i="13"/>
  <c r="K1370" i="13" s="1"/>
  <c r="J1369" i="13"/>
  <c r="K1369" i="13" s="1"/>
  <c r="J1368" i="13"/>
  <c r="K1368" i="13" s="1"/>
  <c r="J1367" i="13"/>
  <c r="K1367" i="13" s="1"/>
  <c r="J1366" i="13"/>
  <c r="K1366" i="13" s="1"/>
  <c r="J1365" i="13"/>
  <c r="K1365" i="13" s="1"/>
  <c r="J1364" i="13"/>
  <c r="K1364" i="13" s="1"/>
  <c r="J1363" i="13"/>
  <c r="K1363" i="13" s="1"/>
  <c r="L1362" i="13"/>
  <c r="M1362" i="13" s="1"/>
  <c r="L1363" i="13" s="1"/>
  <c r="M1363" i="13" s="1"/>
  <c r="L1364" i="13" s="1"/>
  <c r="M1364" i="13" s="1"/>
  <c r="L1365" i="13" s="1"/>
  <c r="M1365" i="13" s="1"/>
  <c r="L1366" i="13" s="1"/>
  <c r="M1366" i="13" s="1"/>
  <c r="L1367" i="13" s="1"/>
  <c r="M1367" i="13" s="1"/>
  <c r="L1368" i="13" s="1"/>
  <c r="M1368" i="13" s="1"/>
  <c r="L1369" i="13" s="1"/>
  <c r="M1369" i="13" s="1"/>
  <c r="L1370" i="13" s="1"/>
  <c r="M1370" i="13" s="1"/>
  <c r="L1371" i="13" s="1"/>
  <c r="M1371" i="13" s="1"/>
  <c r="L1372" i="13" s="1"/>
  <c r="M1372" i="13" s="1"/>
  <c r="L1373" i="13" s="1"/>
  <c r="M1373" i="13" s="1"/>
  <c r="L1374" i="13" s="1"/>
  <c r="M1374" i="13" s="1"/>
  <c r="L1375" i="13" s="1"/>
  <c r="M1375" i="13" s="1"/>
  <c r="L1376" i="13" s="1"/>
  <c r="M1376" i="13" s="1"/>
  <c r="L1377" i="13" s="1"/>
  <c r="M1377" i="13" s="1"/>
  <c r="L1378" i="13" s="1"/>
  <c r="M1378" i="13" s="1"/>
  <c r="L1379" i="13" s="1"/>
  <c r="M1379" i="13" s="1"/>
  <c r="L1380" i="13" s="1"/>
  <c r="M1380" i="13" s="1"/>
  <c r="L1381" i="13" s="1"/>
  <c r="M1381" i="13" s="1"/>
  <c r="L1382" i="13" s="1"/>
  <c r="M1382" i="13" s="1"/>
  <c r="L1383" i="13" s="1"/>
  <c r="M1383" i="13" s="1"/>
  <c r="L1384" i="13" s="1"/>
  <c r="M1384" i="13" s="1"/>
  <c r="L1385" i="13" s="1"/>
  <c r="M1385" i="13" s="1"/>
  <c r="L1386" i="13" s="1"/>
  <c r="M1386" i="13" s="1"/>
  <c r="L1387" i="13" s="1"/>
  <c r="M1387" i="13" s="1"/>
  <c r="L1388" i="13" s="1"/>
  <c r="M1388" i="13" s="1"/>
  <c r="L1389" i="13" s="1"/>
  <c r="M1389" i="13" s="1"/>
  <c r="L1390" i="13" s="1"/>
  <c r="M1390" i="13" s="1"/>
  <c r="L1391" i="13" s="1"/>
  <c r="M1391" i="13" s="1"/>
  <c r="L1392" i="13" s="1"/>
  <c r="M1392" i="13" s="1"/>
  <c r="L1393" i="13" s="1"/>
  <c r="M1393" i="13" s="1"/>
  <c r="L1394" i="13" s="1"/>
  <c r="M1394" i="13" s="1"/>
  <c r="L1395" i="13" s="1"/>
  <c r="M1395" i="13" s="1"/>
  <c r="L1396" i="13" s="1"/>
  <c r="M1396" i="13" s="1"/>
  <c r="L1397" i="13" s="1"/>
  <c r="M1397" i="13" s="1"/>
  <c r="L1398" i="13" s="1"/>
  <c r="M1398" i="13" s="1"/>
  <c r="L1399" i="13" s="1"/>
  <c r="M1399" i="13" s="1"/>
  <c r="L1400" i="13" s="1"/>
  <c r="M1400" i="13" s="1"/>
  <c r="L1401" i="13" s="1"/>
  <c r="M1401" i="13" s="1"/>
  <c r="J1362" i="13"/>
  <c r="K1362" i="13" s="1"/>
  <c r="J1361" i="13"/>
  <c r="K1361" i="13" s="1"/>
  <c r="J1360" i="13"/>
  <c r="K1360" i="13" s="1"/>
  <c r="J1359" i="13"/>
  <c r="K1359" i="13" s="1"/>
  <c r="J1358" i="13"/>
  <c r="K1358" i="13" s="1"/>
  <c r="J1357" i="13"/>
  <c r="K1357" i="13" s="1"/>
  <c r="J1356" i="13"/>
  <c r="K1356" i="13" s="1"/>
  <c r="J1355" i="13"/>
  <c r="K1355" i="13" s="1"/>
  <c r="J1354" i="13"/>
  <c r="K1354" i="13" s="1"/>
  <c r="J1353" i="13"/>
  <c r="K1353" i="13" s="1"/>
  <c r="J1352" i="13"/>
  <c r="K1352" i="13" s="1"/>
  <c r="J1351" i="13"/>
  <c r="K1351" i="13" s="1"/>
  <c r="J1350" i="13"/>
  <c r="K1350" i="13" s="1"/>
  <c r="J1349" i="13"/>
  <c r="K1349" i="13" s="1"/>
  <c r="J1348" i="13"/>
  <c r="K1348" i="13" s="1"/>
  <c r="J1347" i="13"/>
  <c r="K1347" i="13" s="1"/>
  <c r="J1346" i="13"/>
  <c r="K1346" i="13" s="1"/>
  <c r="J1345" i="13"/>
  <c r="K1345" i="13" s="1"/>
  <c r="J1344" i="13"/>
  <c r="K1344" i="13" s="1"/>
  <c r="J1343" i="13"/>
  <c r="K1343" i="13" s="1"/>
  <c r="J1342" i="13"/>
  <c r="K1342" i="13" s="1"/>
  <c r="J1341" i="13"/>
  <c r="K1341" i="13" s="1"/>
  <c r="J1340" i="13"/>
  <c r="K1340" i="13" s="1"/>
  <c r="J1339" i="13"/>
  <c r="K1339" i="13" s="1"/>
  <c r="J1338" i="13"/>
  <c r="K1338" i="13" s="1"/>
  <c r="J1337" i="13"/>
  <c r="K1337" i="13" s="1"/>
  <c r="J1336" i="13"/>
  <c r="K1336" i="13" s="1"/>
  <c r="J1335" i="13"/>
  <c r="K1335" i="13" s="1"/>
  <c r="J1334" i="13"/>
  <c r="K1334" i="13" s="1"/>
  <c r="J1333" i="13"/>
  <c r="K1333" i="13" s="1"/>
  <c r="J1332" i="13"/>
  <c r="K1332" i="13" s="1"/>
  <c r="J1331" i="13"/>
  <c r="K1331" i="13" s="1"/>
  <c r="J1330" i="13"/>
  <c r="K1330" i="13" s="1"/>
  <c r="J1329" i="13"/>
  <c r="K1329" i="13" s="1"/>
  <c r="J1328" i="13"/>
  <c r="K1328" i="13" s="1"/>
  <c r="J1327" i="13"/>
  <c r="K1327" i="13" s="1"/>
  <c r="J1326" i="13"/>
  <c r="K1326" i="13" s="1"/>
  <c r="J1325" i="13"/>
  <c r="K1325" i="13" s="1"/>
  <c r="J1324" i="13"/>
  <c r="K1324" i="13" s="1"/>
  <c r="J1323" i="13"/>
  <c r="K1323" i="13" s="1"/>
  <c r="M1322" i="13"/>
  <c r="L1323" i="13" s="1"/>
  <c r="M1323" i="13" s="1"/>
  <c r="L1324" i="13" s="1"/>
  <c r="M1324" i="13" s="1"/>
  <c r="L1325" i="13" s="1"/>
  <c r="M1325" i="13" s="1"/>
  <c r="L1326" i="13" s="1"/>
  <c r="M1326" i="13" s="1"/>
  <c r="L1327" i="13" s="1"/>
  <c r="M1327" i="13" s="1"/>
  <c r="L1328" i="13" s="1"/>
  <c r="M1328" i="13" s="1"/>
  <c r="L1329" i="13" s="1"/>
  <c r="M1329" i="13" s="1"/>
  <c r="L1330" i="13" s="1"/>
  <c r="M1330" i="13" s="1"/>
  <c r="L1331" i="13" s="1"/>
  <c r="M1331" i="13" s="1"/>
  <c r="L1332" i="13" s="1"/>
  <c r="M1332" i="13" s="1"/>
  <c r="L1333" i="13" s="1"/>
  <c r="M1333" i="13" s="1"/>
  <c r="L1334" i="13" s="1"/>
  <c r="M1334" i="13" s="1"/>
  <c r="L1335" i="13" s="1"/>
  <c r="M1335" i="13" s="1"/>
  <c r="L1336" i="13" s="1"/>
  <c r="M1336" i="13" s="1"/>
  <c r="L1337" i="13" s="1"/>
  <c r="M1337" i="13" s="1"/>
  <c r="L1338" i="13" s="1"/>
  <c r="M1338" i="13" s="1"/>
  <c r="L1339" i="13" s="1"/>
  <c r="M1339" i="13" s="1"/>
  <c r="L1340" i="13" s="1"/>
  <c r="M1340" i="13" s="1"/>
  <c r="L1341" i="13" s="1"/>
  <c r="M1341" i="13" s="1"/>
  <c r="L1342" i="13" s="1"/>
  <c r="M1342" i="13" s="1"/>
  <c r="L1343" i="13" s="1"/>
  <c r="M1343" i="13" s="1"/>
  <c r="L1344" i="13" s="1"/>
  <c r="M1344" i="13" s="1"/>
  <c r="L1345" i="13" s="1"/>
  <c r="M1345" i="13" s="1"/>
  <c r="L1346" i="13" s="1"/>
  <c r="M1346" i="13" s="1"/>
  <c r="L1347" i="13" s="1"/>
  <c r="M1347" i="13" s="1"/>
  <c r="L1348" i="13" s="1"/>
  <c r="M1348" i="13" s="1"/>
  <c r="L1349" i="13" s="1"/>
  <c r="M1349" i="13" s="1"/>
  <c r="L1350" i="13" s="1"/>
  <c r="M1350" i="13" s="1"/>
  <c r="L1351" i="13" s="1"/>
  <c r="M1351" i="13" s="1"/>
  <c r="L1352" i="13" s="1"/>
  <c r="M1352" i="13" s="1"/>
  <c r="L1353" i="13" s="1"/>
  <c r="M1353" i="13" s="1"/>
  <c r="L1354" i="13" s="1"/>
  <c r="M1354" i="13" s="1"/>
  <c r="L1355" i="13" s="1"/>
  <c r="M1355" i="13" s="1"/>
  <c r="L1356" i="13" s="1"/>
  <c r="M1356" i="13" s="1"/>
  <c r="L1357" i="13" s="1"/>
  <c r="M1357" i="13" s="1"/>
  <c r="L1358" i="13" s="1"/>
  <c r="M1358" i="13" s="1"/>
  <c r="L1359" i="13" s="1"/>
  <c r="M1359" i="13" s="1"/>
  <c r="L1360" i="13" s="1"/>
  <c r="M1360" i="13" s="1"/>
  <c r="L1361" i="13" s="1"/>
  <c r="M1361" i="13" s="1"/>
  <c r="L1322" i="13"/>
  <c r="J1322" i="13"/>
  <c r="K1322" i="13" s="1"/>
  <c r="J1321" i="13"/>
  <c r="K1321" i="13" s="1"/>
  <c r="J1320" i="13"/>
  <c r="K1320" i="13" s="1"/>
  <c r="J1319" i="13"/>
  <c r="K1319" i="13" s="1"/>
  <c r="J1318" i="13"/>
  <c r="K1318" i="13" s="1"/>
  <c r="J1317" i="13"/>
  <c r="K1317" i="13" s="1"/>
  <c r="J1316" i="13"/>
  <c r="K1316" i="13" s="1"/>
  <c r="J1315" i="13"/>
  <c r="K1315" i="13" s="1"/>
  <c r="J1314" i="13"/>
  <c r="K1314" i="13" s="1"/>
  <c r="J1313" i="13"/>
  <c r="K1313" i="13" s="1"/>
  <c r="J1312" i="13"/>
  <c r="K1312" i="13" s="1"/>
  <c r="J1311" i="13"/>
  <c r="K1311" i="13" s="1"/>
  <c r="J1310" i="13"/>
  <c r="K1310" i="13" s="1"/>
  <c r="J1309" i="13"/>
  <c r="K1309" i="13" s="1"/>
  <c r="J1308" i="13"/>
  <c r="K1308" i="13" s="1"/>
  <c r="J1307" i="13"/>
  <c r="K1307" i="13" s="1"/>
  <c r="J1306" i="13"/>
  <c r="K1306" i="13" s="1"/>
  <c r="J1305" i="13"/>
  <c r="K1305" i="13" s="1"/>
  <c r="J1304" i="13"/>
  <c r="K1304" i="13" s="1"/>
  <c r="J1303" i="13"/>
  <c r="K1303" i="13" s="1"/>
  <c r="J1302" i="13"/>
  <c r="K1302" i="13" s="1"/>
  <c r="J1301" i="13"/>
  <c r="K1301" i="13" s="1"/>
  <c r="J1300" i="13"/>
  <c r="K1300" i="13" s="1"/>
  <c r="J1299" i="13"/>
  <c r="K1299" i="13" s="1"/>
  <c r="J1298" i="13"/>
  <c r="K1298" i="13" s="1"/>
  <c r="J1297" i="13"/>
  <c r="K1297" i="13" s="1"/>
  <c r="J1296" i="13"/>
  <c r="K1296" i="13" s="1"/>
  <c r="J1295" i="13"/>
  <c r="K1295" i="13" s="1"/>
  <c r="J1294" i="13"/>
  <c r="K1294" i="13" s="1"/>
  <c r="J1293" i="13"/>
  <c r="K1293" i="13" s="1"/>
  <c r="J1292" i="13"/>
  <c r="K1292" i="13" s="1"/>
  <c r="J1291" i="13"/>
  <c r="K1291" i="13" s="1"/>
  <c r="J1290" i="13"/>
  <c r="K1290" i="13" s="1"/>
  <c r="J1289" i="13"/>
  <c r="K1289" i="13" s="1"/>
  <c r="J1288" i="13"/>
  <c r="K1288" i="13" s="1"/>
  <c r="J1287" i="13"/>
  <c r="K1287" i="13" s="1"/>
  <c r="J1286" i="13"/>
  <c r="K1286" i="13" s="1"/>
  <c r="J1285" i="13"/>
  <c r="K1285" i="13" s="1"/>
  <c r="J1284" i="13"/>
  <c r="K1284" i="13" s="1"/>
  <c r="J1283" i="13"/>
  <c r="K1283" i="13" s="1"/>
  <c r="L1282" i="13"/>
  <c r="M1282" i="13" s="1"/>
  <c r="L1283" i="13" s="1"/>
  <c r="M1283" i="13" s="1"/>
  <c r="L1284" i="13" s="1"/>
  <c r="M1284" i="13" s="1"/>
  <c r="L1285" i="13" s="1"/>
  <c r="M1285" i="13" s="1"/>
  <c r="L1286" i="13" s="1"/>
  <c r="M1286" i="13" s="1"/>
  <c r="L1287" i="13" s="1"/>
  <c r="M1287" i="13" s="1"/>
  <c r="L1288" i="13" s="1"/>
  <c r="M1288" i="13" s="1"/>
  <c r="L1289" i="13" s="1"/>
  <c r="M1289" i="13" s="1"/>
  <c r="L1290" i="13" s="1"/>
  <c r="M1290" i="13" s="1"/>
  <c r="L1291" i="13" s="1"/>
  <c r="M1291" i="13" s="1"/>
  <c r="L1292" i="13" s="1"/>
  <c r="M1292" i="13" s="1"/>
  <c r="L1293" i="13" s="1"/>
  <c r="M1293" i="13" s="1"/>
  <c r="L1294" i="13" s="1"/>
  <c r="M1294" i="13" s="1"/>
  <c r="L1295" i="13" s="1"/>
  <c r="M1295" i="13" s="1"/>
  <c r="L1296" i="13" s="1"/>
  <c r="M1296" i="13" s="1"/>
  <c r="L1297" i="13" s="1"/>
  <c r="M1297" i="13" s="1"/>
  <c r="L1298" i="13" s="1"/>
  <c r="M1298" i="13" s="1"/>
  <c r="L1299" i="13" s="1"/>
  <c r="M1299" i="13" s="1"/>
  <c r="L1300" i="13" s="1"/>
  <c r="M1300" i="13" s="1"/>
  <c r="L1301" i="13" s="1"/>
  <c r="M1301" i="13" s="1"/>
  <c r="L1302" i="13" s="1"/>
  <c r="M1302" i="13" s="1"/>
  <c r="L1303" i="13" s="1"/>
  <c r="M1303" i="13" s="1"/>
  <c r="L1304" i="13" s="1"/>
  <c r="M1304" i="13" s="1"/>
  <c r="L1305" i="13" s="1"/>
  <c r="M1305" i="13" s="1"/>
  <c r="L1306" i="13" s="1"/>
  <c r="M1306" i="13" s="1"/>
  <c r="L1307" i="13" s="1"/>
  <c r="M1307" i="13" s="1"/>
  <c r="L1308" i="13" s="1"/>
  <c r="M1308" i="13" s="1"/>
  <c r="L1309" i="13" s="1"/>
  <c r="M1309" i="13" s="1"/>
  <c r="L1310" i="13" s="1"/>
  <c r="M1310" i="13" s="1"/>
  <c r="L1311" i="13" s="1"/>
  <c r="M1311" i="13" s="1"/>
  <c r="L1312" i="13" s="1"/>
  <c r="M1312" i="13" s="1"/>
  <c r="L1313" i="13" s="1"/>
  <c r="M1313" i="13" s="1"/>
  <c r="L1314" i="13" s="1"/>
  <c r="M1314" i="13" s="1"/>
  <c r="L1315" i="13" s="1"/>
  <c r="M1315" i="13" s="1"/>
  <c r="L1316" i="13" s="1"/>
  <c r="M1316" i="13" s="1"/>
  <c r="L1317" i="13" s="1"/>
  <c r="M1317" i="13" s="1"/>
  <c r="L1318" i="13" s="1"/>
  <c r="M1318" i="13" s="1"/>
  <c r="L1319" i="13" s="1"/>
  <c r="M1319" i="13" s="1"/>
  <c r="L1320" i="13" s="1"/>
  <c r="M1320" i="13" s="1"/>
  <c r="L1321" i="13" s="1"/>
  <c r="M1321" i="13" s="1"/>
  <c r="J1282" i="13"/>
  <c r="K1282" i="13" s="1"/>
  <c r="J1281" i="13"/>
  <c r="K1281" i="13" s="1"/>
  <c r="J1280" i="13"/>
  <c r="K1280" i="13" s="1"/>
  <c r="J1279" i="13"/>
  <c r="K1279" i="13" s="1"/>
  <c r="J1278" i="13"/>
  <c r="K1278" i="13" s="1"/>
  <c r="J1277" i="13"/>
  <c r="K1277" i="13" s="1"/>
  <c r="J1276" i="13"/>
  <c r="K1276" i="13" s="1"/>
  <c r="J1275" i="13"/>
  <c r="K1275" i="13" s="1"/>
  <c r="J1274" i="13"/>
  <c r="K1274" i="13" s="1"/>
  <c r="J1273" i="13"/>
  <c r="K1273" i="13" s="1"/>
  <c r="J1272" i="13"/>
  <c r="K1272" i="13" s="1"/>
  <c r="J1271" i="13"/>
  <c r="K1271" i="13" s="1"/>
  <c r="J1270" i="13"/>
  <c r="K1270" i="13" s="1"/>
  <c r="J1269" i="13"/>
  <c r="K1269" i="13" s="1"/>
  <c r="J1268" i="13"/>
  <c r="K1268" i="13" s="1"/>
  <c r="J1267" i="13"/>
  <c r="K1267" i="13" s="1"/>
  <c r="J1266" i="13"/>
  <c r="K1266" i="13" s="1"/>
  <c r="J1265" i="13"/>
  <c r="K1265" i="13" s="1"/>
  <c r="J1264" i="13"/>
  <c r="K1264" i="13" s="1"/>
  <c r="J1263" i="13"/>
  <c r="K1263" i="13" s="1"/>
  <c r="J1262" i="13"/>
  <c r="K1262" i="13" s="1"/>
  <c r="J1261" i="13"/>
  <c r="K1261" i="13" s="1"/>
  <c r="J1260" i="13"/>
  <c r="K1260" i="13" s="1"/>
  <c r="J1259" i="13"/>
  <c r="K1259" i="13" s="1"/>
  <c r="J1258" i="13"/>
  <c r="K1258" i="13" s="1"/>
  <c r="J1257" i="13"/>
  <c r="K1257" i="13" s="1"/>
  <c r="J1256" i="13"/>
  <c r="K1256" i="13" s="1"/>
  <c r="J1255" i="13"/>
  <c r="K1255" i="13" s="1"/>
  <c r="J1254" i="13"/>
  <c r="K1254" i="13" s="1"/>
  <c r="J1253" i="13"/>
  <c r="K1253" i="13" s="1"/>
  <c r="J1252" i="13"/>
  <c r="K1252" i="13" s="1"/>
  <c r="J1251" i="13"/>
  <c r="K1251" i="13" s="1"/>
  <c r="J1250" i="13"/>
  <c r="K1250" i="13" s="1"/>
  <c r="J1249" i="13"/>
  <c r="K1249" i="13" s="1"/>
  <c r="J1248" i="13"/>
  <c r="K1248" i="13" s="1"/>
  <c r="J1247" i="13"/>
  <c r="K1247" i="13" s="1"/>
  <c r="J1246" i="13"/>
  <c r="K1246" i="13" s="1"/>
  <c r="J1245" i="13"/>
  <c r="K1245" i="13" s="1"/>
  <c r="J1244" i="13"/>
  <c r="K1244" i="13" s="1"/>
  <c r="J1243" i="13"/>
  <c r="K1243" i="13" s="1"/>
  <c r="M1242" i="13"/>
  <c r="L1243" i="13" s="1"/>
  <c r="M1243" i="13" s="1"/>
  <c r="L1244" i="13" s="1"/>
  <c r="M1244" i="13" s="1"/>
  <c r="L1245" i="13" s="1"/>
  <c r="M1245" i="13" s="1"/>
  <c r="L1246" i="13" s="1"/>
  <c r="M1246" i="13" s="1"/>
  <c r="L1247" i="13" s="1"/>
  <c r="M1247" i="13" s="1"/>
  <c r="L1248" i="13" s="1"/>
  <c r="M1248" i="13" s="1"/>
  <c r="L1249" i="13" s="1"/>
  <c r="M1249" i="13" s="1"/>
  <c r="L1250" i="13" s="1"/>
  <c r="M1250" i="13" s="1"/>
  <c r="L1251" i="13" s="1"/>
  <c r="M1251" i="13" s="1"/>
  <c r="L1252" i="13" s="1"/>
  <c r="M1252" i="13" s="1"/>
  <c r="L1253" i="13" s="1"/>
  <c r="M1253" i="13" s="1"/>
  <c r="L1254" i="13" s="1"/>
  <c r="M1254" i="13" s="1"/>
  <c r="L1255" i="13" s="1"/>
  <c r="M1255" i="13" s="1"/>
  <c r="L1256" i="13" s="1"/>
  <c r="M1256" i="13" s="1"/>
  <c r="L1257" i="13" s="1"/>
  <c r="M1257" i="13" s="1"/>
  <c r="L1258" i="13" s="1"/>
  <c r="M1258" i="13" s="1"/>
  <c r="L1259" i="13" s="1"/>
  <c r="M1259" i="13" s="1"/>
  <c r="L1260" i="13" s="1"/>
  <c r="M1260" i="13" s="1"/>
  <c r="L1261" i="13" s="1"/>
  <c r="M1261" i="13" s="1"/>
  <c r="L1262" i="13" s="1"/>
  <c r="M1262" i="13" s="1"/>
  <c r="L1263" i="13" s="1"/>
  <c r="M1263" i="13" s="1"/>
  <c r="L1264" i="13" s="1"/>
  <c r="M1264" i="13" s="1"/>
  <c r="L1265" i="13" s="1"/>
  <c r="M1265" i="13" s="1"/>
  <c r="L1266" i="13" s="1"/>
  <c r="M1266" i="13" s="1"/>
  <c r="L1267" i="13" s="1"/>
  <c r="M1267" i="13" s="1"/>
  <c r="L1268" i="13" s="1"/>
  <c r="M1268" i="13" s="1"/>
  <c r="L1269" i="13" s="1"/>
  <c r="M1269" i="13" s="1"/>
  <c r="L1270" i="13" s="1"/>
  <c r="M1270" i="13" s="1"/>
  <c r="L1271" i="13" s="1"/>
  <c r="M1271" i="13" s="1"/>
  <c r="L1272" i="13" s="1"/>
  <c r="M1272" i="13" s="1"/>
  <c r="L1273" i="13" s="1"/>
  <c r="M1273" i="13" s="1"/>
  <c r="L1274" i="13" s="1"/>
  <c r="M1274" i="13" s="1"/>
  <c r="L1275" i="13" s="1"/>
  <c r="M1275" i="13" s="1"/>
  <c r="L1276" i="13" s="1"/>
  <c r="M1276" i="13" s="1"/>
  <c r="L1277" i="13" s="1"/>
  <c r="M1277" i="13" s="1"/>
  <c r="L1278" i="13" s="1"/>
  <c r="M1278" i="13" s="1"/>
  <c r="L1279" i="13" s="1"/>
  <c r="M1279" i="13" s="1"/>
  <c r="L1280" i="13" s="1"/>
  <c r="M1280" i="13" s="1"/>
  <c r="L1281" i="13" s="1"/>
  <c r="M1281" i="13" s="1"/>
  <c r="L1242" i="13"/>
  <c r="J1242" i="13"/>
  <c r="K1242" i="13" s="1"/>
  <c r="J1241" i="13"/>
  <c r="K1241" i="13" s="1"/>
  <c r="J1240" i="13"/>
  <c r="K1240" i="13" s="1"/>
  <c r="J1239" i="13"/>
  <c r="K1239" i="13" s="1"/>
  <c r="J1238" i="13"/>
  <c r="K1238" i="13" s="1"/>
  <c r="J1237" i="13"/>
  <c r="K1237" i="13" s="1"/>
  <c r="J1236" i="13"/>
  <c r="K1236" i="13" s="1"/>
  <c r="J1235" i="13"/>
  <c r="K1235" i="13" s="1"/>
  <c r="J1234" i="13"/>
  <c r="K1234" i="13" s="1"/>
  <c r="J1233" i="13"/>
  <c r="K1233" i="13" s="1"/>
  <c r="J1232" i="13"/>
  <c r="K1232" i="13" s="1"/>
  <c r="J1231" i="13"/>
  <c r="K1231" i="13" s="1"/>
  <c r="J1230" i="13"/>
  <c r="K1230" i="13" s="1"/>
  <c r="J1229" i="13"/>
  <c r="K1229" i="13" s="1"/>
  <c r="J1228" i="13"/>
  <c r="K1228" i="13" s="1"/>
  <c r="J1227" i="13"/>
  <c r="K1227" i="13" s="1"/>
  <c r="J1226" i="13"/>
  <c r="K1226" i="13" s="1"/>
  <c r="J1225" i="13"/>
  <c r="K1225" i="13" s="1"/>
  <c r="J1224" i="13"/>
  <c r="K1224" i="13" s="1"/>
  <c r="J1223" i="13"/>
  <c r="K1223" i="13" s="1"/>
  <c r="J1222" i="13"/>
  <c r="K1222" i="13" s="1"/>
  <c r="J1221" i="13"/>
  <c r="K1221" i="13" s="1"/>
  <c r="J1220" i="13"/>
  <c r="K1220" i="13" s="1"/>
  <c r="J1219" i="13"/>
  <c r="K1219" i="13" s="1"/>
  <c r="J1218" i="13"/>
  <c r="K1218" i="13" s="1"/>
  <c r="J1217" i="13"/>
  <c r="K1217" i="13" s="1"/>
  <c r="J1216" i="13"/>
  <c r="K1216" i="13" s="1"/>
  <c r="J1215" i="13"/>
  <c r="K1215" i="13" s="1"/>
  <c r="J1214" i="13"/>
  <c r="K1214" i="13" s="1"/>
  <c r="J1213" i="13"/>
  <c r="K1213" i="13" s="1"/>
  <c r="J1212" i="13"/>
  <c r="K1212" i="13" s="1"/>
  <c r="J1211" i="13"/>
  <c r="K1211" i="13" s="1"/>
  <c r="J1210" i="13"/>
  <c r="K1210" i="13" s="1"/>
  <c r="J1209" i="13"/>
  <c r="K1209" i="13" s="1"/>
  <c r="J1208" i="13"/>
  <c r="K1208" i="13" s="1"/>
  <c r="J1207" i="13"/>
  <c r="K1207" i="13" s="1"/>
  <c r="J1206" i="13"/>
  <c r="K1206" i="13" s="1"/>
  <c r="J1205" i="13"/>
  <c r="K1205" i="13" s="1"/>
  <c r="J1204" i="13"/>
  <c r="K1204" i="13" s="1"/>
  <c r="J1203" i="13"/>
  <c r="K1203" i="13" s="1"/>
  <c r="L1202" i="13"/>
  <c r="M1202" i="13" s="1"/>
  <c r="L1203" i="13" s="1"/>
  <c r="M1203" i="13" s="1"/>
  <c r="L1204" i="13" s="1"/>
  <c r="M1204" i="13" s="1"/>
  <c r="L1205" i="13" s="1"/>
  <c r="M1205" i="13" s="1"/>
  <c r="L1206" i="13" s="1"/>
  <c r="M1206" i="13" s="1"/>
  <c r="L1207" i="13" s="1"/>
  <c r="M1207" i="13" s="1"/>
  <c r="L1208" i="13" s="1"/>
  <c r="M1208" i="13" s="1"/>
  <c r="L1209" i="13" s="1"/>
  <c r="M1209" i="13" s="1"/>
  <c r="L1210" i="13" s="1"/>
  <c r="M1210" i="13" s="1"/>
  <c r="L1211" i="13" s="1"/>
  <c r="M1211" i="13" s="1"/>
  <c r="L1212" i="13" s="1"/>
  <c r="M1212" i="13" s="1"/>
  <c r="L1213" i="13" s="1"/>
  <c r="M1213" i="13" s="1"/>
  <c r="L1214" i="13" s="1"/>
  <c r="M1214" i="13" s="1"/>
  <c r="L1215" i="13" s="1"/>
  <c r="M1215" i="13" s="1"/>
  <c r="L1216" i="13" s="1"/>
  <c r="M1216" i="13" s="1"/>
  <c r="L1217" i="13" s="1"/>
  <c r="M1217" i="13" s="1"/>
  <c r="L1218" i="13" s="1"/>
  <c r="M1218" i="13" s="1"/>
  <c r="L1219" i="13" s="1"/>
  <c r="M1219" i="13" s="1"/>
  <c r="L1220" i="13" s="1"/>
  <c r="M1220" i="13" s="1"/>
  <c r="L1221" i="13" s="1"/>
  <c r="M1221" i="13" s="1"/>
  <c r="L1222" i="13" s="1"/>
  <c r="M1222" i="13" s="1"/>
  <c r="L1223" i="13" s="1"/>
  <c r="M1223" i="13" s="1"/>
  <c r="L1224" i="13" s="1"/>
  <c r="M1224" i="13" s="1"/>
  <c r="L1225" i="13" s="1"/>
  <c r="M1225" i="13" s="1"/>
  <c r="L1226" i="13" s="1"/>
  <c r="M1226" i="13" s="1"/>
  <c r="L1227" i="13" s="1"/>
  <c r="M1227" i="13" s="1"/>
  <c r="L1228" i="13" s="1"/>
  <c r="M1228" i="13" s="1"/>
  <c r="L1229" i="13" s="1"/>
  <c r="M1229" i="13" s="1"/>
  <c r="L1230" i="13" s="1"/>
  <c r="M1230" i="13" s="1"/>
  <c r="L1231" i="13" s="1"/>
  <c r="M1231" i="13" s="1"/>
  <c r="L1232" i="13" s="1"/>
  <c r="M1232" i="13" s="1"/>
  <c r="L1233" i="13" s="1"/>
  <c r="M1233" i="13" s="1"/>
  <c r="L1234" i="13" s="1"/>
  <c r="M1234" i="13" s="1"/>
  <c r="L1235" i="13" s="1"/>
  <c r="M1235" i="13" s="1"/>
  <c r="L1236" i="13" s="1"/>
  <c r="M1236" i="13" s="1"/>
  <c r="L1237" i="13" s="1"/>
  <c r="M1237" i="13" s="1"/>
  <c r="L1238" i="13" s="1"/>
  <c r="M1238" i="13" s="1"/>
  <c r="L1239" i="13" s="1"/>
  <c r="M1239" i="13" s="1"/>
  <c r="L1240" i="13" s="1"/>
  <c r="M1240" i="13" s="1"/>
  <c r="L1241" i="13" s="1"/>
  <c r="M1241" i="13" s="1"/>
  <c r="J1202" i="13"/>
  <c r="K1202" i="13" s="1"/>
  <c r="J1201" i="13"/>
  <c r="K1201" i="13" s="1"/>
  <c r="J1200" i="13"/>
  <c r="K1200" i="13" s="1"/>
  <c r="J1199" i="13"/>
  <c r="K1199" i="13" s="1"/>
  <c r="J1198" i="13"/>
  <c r="K1198" i="13" s="1"/>
  <c r="J1197" i="13"/>
  <c r="K1197" i="13" s="1"/>
  <c r="J1196" i="13"/>
  <c r="K1196" i="13" s="1"/>
  <c r="J1195" i="13"/>
  <c r="K1195" i="13" s="1"/>
  <c r="J1194" i="13"/>
  <c r="K1194" i="13" s="1"/>
  <c r="J1193" i="13"/>
  <c r="K1193" i="13" s="1"/>
  <c r="J1192" i="13"/>
  <c r="K1192" i="13" s="1"/>
  <c r="J1191" i="13"/>
  <c r="K1191" i="13" s="1"/>
  <c r="J1190" i="13"/>
  <c r="K1190" i="13" s="1"/>
  <c r="J1189" i="13"/>
  <c r="K1189" i="13" s="1"/>
  <c r="J1188" i="13"/>
  <c r="K1188" i="13" s="1"/>
  <c r="J1187" i="13"/>
  <c r="K1187" i="13" s="1"/>
  <c r="J1186" i="13"/>
  <c r="K1186" i="13" s="1"/>
  <c r="J1185" i="13"/>
  <c r="K1185" i="13" s="1"/>
  <c r="J1184" i="13"/>
  <c r="K1184" i="13" s="1"/>
  <c r="J1183" i="13"/>
  <c r="K1183" i="13" s="1"/>
  <c r="J1182" i="13"/>
  <c r="K1182" i="13" s="1"/>
  <c r="J1181" i="13"/>
  <c r="K1181" i="13" s="1"/>
  <c r="J1180" i="13"/>
  <c r="K1180" i="13" s="1"/>
  <c r="J1179" i="13"/>
  <c r="K1179" i="13" s="1"/>
  <c r="J1178" i="13"/>
  <c r="K1178" i="13" s="1"/>
  <c r="J1177" i="13"/>
  <c r="K1177" i="13" s="1"/>
  <c r="J1176" i="13"/>
  <c r="K1176" i="13" s="1"/>
  <c r="J1175" i="13"/>
  <c r="K1175" i="13" s="1"/>
  <c r="J1174" i="13"/>
  <c r="K1174" i="13" s="1"/>
  <c r="J1173" i="13"/>
  <c r="K1173" i="13" s="1"/>
  <c r="J1172" i="13"/>
  <c r="K1172" i="13" s="1"/>
  <c r="J1171" i="13"/>
  <c r="K1171" i="13" s="1"/>
  <c r="J1170" i="13"/>
  <c r="K1170" i="13" s="1"/>
  <c r="J1169" i="13"/>
  <c r="K1169" i="13" s="1"/>
  <c r="J1168" i="13"/>
  <c r="K1168" i="13" s="1"/>
  <c r="J1167" i="13"/>
  <c r="K1167" i="13" s="1"/>
  <c r="J1166" i="13"/>
  <c r="K1166" i="13" s="1"/>
  <c r="J1165" i="13"/>
  <c r="K1165" i="13" s="1"/>
  <c r="J1164" i="13"/>
  <c r="K1164" i="13" s="1"/>
  <c r="J1163" i="13"/>
  <c r="K1163" i="13" s="1"/>
  <c r="M1162" i="13"/>
  <c r="L1163" i="13" s="1"/>
  <c r="M1163" i="13" s="1"/>
  <c r="L1164" i="13" s="1"/>
  <c r="M1164" i="13" s="1"/>
  <c r="L1165" i="13" s="1"/>
  <c r="M1165" i="13" s="1"/>
  <c r="L1166" i="13" s="1"/>
  <c r="M1166" i="13" s="1"/>
  <c r="L1167" i="13" s="1"/>
  <c r="M1167" i="13" s="1"/>
  <c r="L1168" i="13" s="1"/>
  <c r="M1168" i="13" s="1"/>
  <c r="L1169" i="13" s="1"/>
  <c r="M1169" i="13" s="1"/>
  <c r="L1170" i="13" s="1"/>
  <c r="M1170" i="13" s="1"/>
  <c r="L1171" i="13" s="1"/>
  <c r="M1171" i="13" s="1"/>
  <c r="L1172" i="13" s="1"/>
  <c r="M1172" i="13" s="1"/>
  <c r="L1173" i="13" s="1"/>
  <c r="M1173" i="13" s="1"/>
  <c r="L1174" i="13" s="1"/>
  <c r="M1174" i="13" s="1"/>
  <c r="L1175" i="13" s="1"/>
  <c r="M1175" i="13" s="1"/>
  <c r="L1176" i="13" s="1"/>
  <c r="M1176" i="13" s="1"/>
  <c r="L1177" i="13" s="1"/>
  <c r="M1177" i="13" s="1"/>
  <c r="L1178" i="13" s="1"/>
  <c r="M1178" i="13" s="1"/>
  <c r="L1179" i="13" s="1"/>
  <c r="M1179" i="13" s="1"/>
  <c r="L1180" i="13" s="1"/>
  <c r="M1180" i="13" s="1"/>
  <c r="L1181" i="13" s="1"/>
  <c r="M1181" i="13" s="1"/>
  <c r="L1182" i="13" s="1"/>
  <c r="M1182" i="13" s="1"/>
  <c r="L1183" i="13" s="1"/>
  <c r="M1183" i="13" s="1"/>
  <c r="L1184" i="13" s="1"/>
  <c r="M1184" i="13" s="1"/>
  <c r="L1185" i="13" s="1"/>
  <c r="M1185" i="13" s="1"/>
  <c r="L1186" i="13" s="1"/>
  <c r="M1186" i="13" s="1"/>
  <c r="L1187" i="13" s="1"/>
  <c r="M1187" i="13" s="1"/>
  <c r="L1188" i="13" s="1"/>
  <c r="M1188" i="13" s="1"/>
  <c r="L1189" i="13" s="1"/>
  <c r="M1189" i="13" s="1"/>
  <c r="L1190" i="13" s="1"/>
  <c r="M1190" i="13" s="1"/>
  <c r="L1191" i="13" s="1"/>
  <c r="M1191" i="13" s="1"/>
  <c r="L1192" i="13" s="1"/>
  <c r="M1192" i="13" s="1"/>
  <c r="L1193" i="13" s="1"/>
  <c r="M1193" i="13" s="1"/>
  <c r="L1194" i="13" s="1"/>
  <c r="M1194" i="13" s="1"/>
  <c r="L1195" i="13" s="1"/>
  <c r="M1195" i="13" s="1"/>
  <c r="L1196" i="13" s="1"/>
  <c r="M1196" i="13" s="1"/>
  <c r="L1197" i="13" s="1"/>
  <c r="M1197" i="13" s="1"/>
  <c r="L1198" i="13" s="1"/>
  <c r="M1198" i="13" s="1"/>
  <c r="L1199" i="13" s="1"/>
  <c r="M1199" i="13" s="1"/>
  <c r="L1200" i="13" s="1"/>
  <c r="M1200" i="13" s="1"/>
  <c r="L1201" i="13" s="1"/>
  <c r="M1201" i="13" s="1"/>
  <c r="L1162" i="13"/>
  <c r="J1162" i="13"/>
  <c r="K1162" i="13" s="1"/>
  <c r="J1161" i="13"/>
  <c r="K1161" i="13" s="1"/>
  <c r="J1160" i="13"/>
  <c r="K1160" i="13" s="1"/>
  <c r="J1159" i="13"/>
  <c r="K1159" i="13" s="1"/>
  <c r="J1158" i="13"/>
  <c r="K1158" i="13" s="1"/>
  <c r="J1157" i="13"/>
  <c r="K1157" i="13" s="1"/>
  <c r="J1156" i="13"/>
  <c r="K1156" i="13" s="1"/>
  <c r="J1155" i="13"/>
  <c r="K1155" i="13" s="1"/>
  <c r="J1154" i="13"/>
  <c r="K1154" i="13" s="1"/>
  <c r="J1153" i="13"/>
  <c r="K1153" i="13" s="1"/>
  <c r="J1152" i="13"/>
  <c r="K1152" i="13" s="1"/>
  <c r="J1151" i="13"/>
  <c r="K1151" i="13" s="1"/>
  <c r="J1150" i="13"/>
  <c r="K1150" i="13" s="1"/>
  <c r="J1149" i="13"/>
  <c r="K1149" i="13" s="1"/>
  <c r="J1148" i="13"/>
  <c r="K1148" i="13" s="1"/>
  <c r="J1147" i="13"/>
  <c r="K1147" i="13" s="1"/>
  <c r="J1146" i="13"/>
  <c r="K1146" i="13" s="1"/>
  <c r="J1145" i="13"/>
  <c r="K1145" i="13" s="1"/>
  <c r="J1144" i="13"/>
  <c r="K1144" i="13" s="1"/>
  <c r="J1143" i="13"/>
  <c r="K1143" i="13" s="1"/>
  <c r="J1142" i="13"/>
  <c r="K1142" i="13" s="1"/>
  <c r="J1141" i="13"/>
  <c r="K1141" i="13" s="1"/>
  <c r="J1140" i="13"/>
  <c r="K1140" i="13" s="1"/>
  <c r="J1139" i="13"/>
  <c r="K1139" i="13" s="1"/>
  <c r="J1138" i="13"/>
  <c r="K1138" i="13" s="1"/>
  <c r="J1137" i="13"/>
  <c r="K1137" i="13" s="1"/>
  <c r="J1136" i="13"/>
  <c r="K1136" i="13" s="1"/>
  <c r="J1135" i="13"/>
  <c r="K1135" i="13" s="1"/>
  <c r="J1134" i="13"/>
  <c r="K1134" i="13" s="1"/>
  <c r="J1133" i="13"/>
  <c r="K1133" i="13" s="1"/>
  <c r="J1132" i="13"/>
  <c r="K1132" i="13" s="1"/>
  <c r="J1131" i="13"/>
  <c r="K1131" i="13" s="1"/>
  <c r="J1130" i="13"/>
  <c r="K1130" i="13" s="1"/>
  <c r="J1129" i="13"/>
  <c r="K1129" i="13" s="1"/>
  <c r="J1128" i="13"/>
  <c r="K1128" i="13" s="1"/>
  <c r="J1127" i="13"/>
  <c r="K1127" i="13" s="1"/>
  <c r="J1126" i="13"/>
  <c r="K1126" i="13" s="1"/>
  <c r="J1125" i="13"/>
  <c r="K1125" i="13" s="1"/>
  <c r="J1124" i="13"/>
  <c r="K1124" i="13" s="1"/>
  <c r="J1123" i="13"/>
  <c r="K1123" i="13" s="1"/>
  <c r="L1122" i="13"/>
  <c r="M1122" i="13" s="1"/>
  <c r="L1123" i="13" s="1"/>
  <c r="M1123" i="13" s="1"/>
  <c r="L1124" i="13" s="1"/>
  <c r="M1124" i="13" s="1"/>
  <c r="L1125" i="13" s="1"/>
  <c r="M1125" i="13" s="1"/>
  <c r="L1126" i="13" s="1"/>
  <c r="M1126" i="13" s="1"/>
  <c r="L1127" i="13" s="1"/>
  <c r="M1127" i="13" s="1"/>
  <c r="L1128" i="13" s="1"/>
  <c r="M1128" i="13" s="1"/>
  <c r="L1129" i="13" s="1"/>
  <c r="M1129" i="13" s="1"/>
  <c r="L1130" i="13" s="1"/>
  <c r="M1130" i="13" s="1"/>
  <c r="L1131" i="13" s="1"/>
  <c r="M1131" i="13" s="1"/>
  <c r="L1132" i="13" s="1"/>
  <c r="M1132" i="13" s="1"/>
  <c r="L1133" i="13" s="1"/>
  <c r="M1133" i="13" s="1"/>
  <c r="L1134" i="13" s="1"/>
  <c r="M1134" i="13" s="1"/>
  <c r="L1135" i="13" s="1"/>
  <c r="M1135" i="13" s="1"/>
  <c r="L1136" i="13" s="1"/>
  <c r="M1136" i="13" s="1"/>
  <c r="L1137" i="13" s="1"/>
  <c r="M1137" i="13" s="1"/>
  <c r="L1138" i="13" s="1"/>
  <c r="M1138" i="13" s="1"/>
  <c r="L1139" i="13" s="1"/>
  <c r="M1139" i="13" s="1"/>
  <c r="L1140" i="13" s="1"/>
  <c r="M1140" i="13" s="1"/>
  <c r="L1141" i="13" s="1"/>
  <c r="M1141" i="13" s="1"/>
  <c r="L1142" i="13" s="1"/>
  <c r="M1142" i="13" s="1"/>
  <c r="L1143" i="13" s="1"/>
  <c r="M1143" i="13" s="1"/>
  <c r="L1144" i="13" s="1"/>
  <c r="M1144" i="13" s="1"/>
  <c r="L1145" i="13" s="1"/>
  <c r="M1145" i="13" s="1"/>
  <c r="L1146" i="13" s="1"/>
  <c r="M1146" i="13" s="1"/>
  <c r="L1147" i="13" s="1"/>
  <c r="M1147" i="13" s="1"/>
  <c r="L1148" i="13" s="1"/>
  <c r="M1148" i="13" s="1"/>
  <c r="L1149" i="13" s="1"/>
  <c r="M1149" i="13" s="1"/>
  <c r="L1150" i="13" s="1"/>
  <c r="M1150" i="13" s="1"/>
  <c r="L1151" i="13" s="1"/>
  <c r="M1151" i="13" s="1"/>
  <c r="L1152" i="13" s="1"/>
  <c r="M1152" i="13" s="1"/>
  <c r="L1153" i="13" s="1"/>
  <c r="M1153" i="13" s="1"/>
  <c r="L1154" i="13" s="1"/>
  <c r="M1154" i="13" s="1"/>
  <c r="L1155" i="13" s="1"/>
  <c r="M1155" i="13" s="1"/>
  <c r="L1156" i="13" s="1"/>
  <c r="M1156" i="13" s="1"/>
  <c r="L1157" i="13" s="1"/>
  <c r="M1157" i="13" s="1"/>
  <c r="L1158" i="13" s="1"/>
  <c r="M1158" i="13" s="1"/>
  <c r="L1159" i="13" s="1"/>
  <c r="M1159" i="13" s="1"/>
  <c r="L1160" i="13" s="1"/>
  <c r="M1160" i="13" s="1"/>
  <c r="L1161" i="13" s="1"/>
  <c r="M1161" i="13" s="1"/>
  <c r="J1122" i="13"/>
  <c r="K1122" i="13" s="1"/>
  <c r="J1121" i="13"/>
  <c r="K1121" i="13" s="1"/>
  <c r="J1120" i="13"/>
  <c r="K1120" i="13" s="1"/>
  <c r="J1119" i="13"/>
  <c r="K1119" i="13" s="1"/>
  <c r="J1118" i="13"/>
  <c r="K1118" i="13" s="1"/>
  <c r="J1117" i="13"/>
  <c r="K1117" i="13" s="1"/>
  <c r="J1116" i="13"/>
  <c r="K1116" i="13" s="1"/>
  <c r="J1115" i="13"/>
  <c r="K1115" i="13" s="1"/>
  <c r="J1114" i="13"/>
  <c r="K1114" i="13" s="1"/>
  <c r="J1113" i="13"/>
  <c r="K1113" i="13" s="1"/>
  <c r="J1112" i="13"/>
  <c r="K1112" i="13" s="1"/>
  <c r="J1111" i="13"/>
  <c r="K1111" i="13" s="1"/>
  <c r="J1110" i="13"/>
  <c r="K1110" i="13" s="1"/>
  <c r="J1109" i="13"/>
  <c r="K1109" i="13" s="1"/>
  <c r="J1108" i="13"/>
  <c r="K1108" i="13" s="1"/>
  <c r="J1107" i="13"/>
  <c r="K1107" i="13" s="1"/>
  <c r="J1106" i="13"/>
  <c r="K1106" i="13" s="1"/>
  <c r="J1105" i="13"/>
  <c r="K1105" i="13" s="1"/>
  <c r="J1104" i="13"/>
  <c r="K1104" i="13" s="1"/>
  <c r="J1103" i="13"/>
  <c r="K1103" i="13" s="1"/>
  <c r="J1102" i="13"/>
  <c r="K1102" i="13" s="1"/>
  <c r="J1101" i="13"/>
  <c r="K1101" i="13" s="1"/>
  <c r="J1100" i="13"/>
  <c r="K1100" i="13" s="1"/>
  <c r="J1099" i="13"/>
  <c r="K1099" i="13" s="1"/>
  <c r="J1098" i="13"/>
  <c r="K1098" i="13" s="1"/>
  <c r="J1097" i="13"/>
  <c r="K1097" i="13" s="1"/>
  <c r="J1096" i="13"/>
  <c r="K1096" i="13" s="1"/>
  <c r="J1095" i="13"/>
  <c r="K1095" i="13" s="1"/>
  <c r="J1094" i="13"/>
  <c r="K1094" i="13" s="1"/>
  <c r="J1093" i="13"/>
  <c r="K1093" i="13" s="1"/>
  <c r="J1092" i="13"/>
  <c r="K1092" i="13" s="1"/>
  <c r="J1091" i="13"/>
  <c r="K1091" i="13" s="1"/>
  <c r="J1090" i="13"/>
  <c r="K1090" i="13" s="1"/>
  <c r="J1089" i="13"/>
  <c r="K1089" i="13" s="1"/>
  <c r="K1088" i="13"/>
  <c r="J1088" i="13"/>
  <c r="J1087" i="13"/>
  <c r="K1087" i="13" s="1"/>
  <c r="K1086" i="13"/>
  <c r="J1086" i="13"/>
  <c r="J1085" i="13"/>
  <c r="K1085" i="13" s="1"/>
  <c r="J1084" i="13"/>
  <c r="K1084" i="13" s="1"/>
  <c r="J1083" i="13"/>
  <c r="K1083" i="13" s="1"/>
  <c r="L1082" i="13"/>
  <c r="K1082" i="13"/>
  <c r="M1082" i="13" s="1"/>
  <c r="L1083" i="13" s="1"/>
  <c r="M1083" i="13" s="1"/>
  <c r="L1084" i="13" s="1"/>
  <c r="M1084" i="13" s="1"/>
  <c r="L1085" i="13" s="1"/>
  <c r="M1085" i="13" s="1"/>
  <c r="L1086" i="13" s="1"/>
  <c r="M1086" i="13" s="1"/>
  <c r="L1087" i="13" s="1"/>
  <c r="M1087" i="13" s="1"/>
  <c r="L1088" i="13" s="1"/>
  <c r="M1088" i="13" s="1"/>
  <c r="L1089" i="13" s="1"/>
  <c r="M1089" i="13" s="1"/>
  <c r="L1090" i="13" s="1"/>
  <c r="M1090" i="13" s="1"/>
  <c r="L1091" i="13" s="1"/>
  <c r="M1091" i="13" s="1"/>
  <c r="L1092" i="13" s="1"/>
  <c r="M1092" i="13" s="1"/>
  <c r="L1093" i="13" s="1"/>
  <c r="M1093" i="13" s="1"/>
  <c r="L1094" i="13" s="1"/>
  <c r="M1094" i="13" s="1"/>
  <c r="L1095" i="13" s="1"/>
  <c r="M1095" i="13" s="1"/>
  <c r="L1096" i="13" s="1"/>
  <c r="M1096" i="13" s="1"/>
  <c r="L1097" i="13" s="1"/>
  <c r="M1097" i="13" s="1"/>
  <c r="L1098" i="13" s="1"/>
  <c r="M1098" i="13" s="1"/>
  <c r="L1099" i="13" s="1"/>
  <c r="M1099" i="13" s="1"/>
  <c r="L1100" i="13" s="1"/>
  <c r="M1100" i="13" s="1"/>
  <c r="L1101" i="13" s="1"/>
  <c r="M1101" i="13" s="1"/>
  <c r="L1102" i="13" s="1"/>
  <c r="M1102" i="13" s="1"/>
  <c r="L1103" i="13" s="1"/>
  <c r="M1103" i="13" s="1"/>
  <c r="L1104" i="13" s="1"/>
  <c r="M1104" i="13" s="1"/>
  <c r="L1105" i="13" s="1"/>
  <c r="M1105" i="13" s="1"/>
  <c r="L1106" i="13" s="1"/>
  <c r="M1106" i="13" s="1"/>
  <c r="L1107" i="13" s="1"/>
  <c r="M1107" i="13" s="1"/>
  <c r="L1108" i="13" s="1"/>
  <c r="M1108" i="13" s="1"/>
  <c r="L1109" i="13" s="1"/>
  <c r="M1109" i="13" s="1"/>
  <c r="L1110" i="13" s="1"/>
  <c r="M1110" i="13" s="1"/>
  <c r="L1111" i="13" s="1"/>
  <c r="M1111" i="13" s="1"/>
  <c r="L1112" i="13" s="1"/>
  <c r="M1112" i="13" s="1"/>
  <c r="L1113" i="13" s="1"/>
  <c r="M1113" i="13" s="1"/>
  <c r="L1114" i="13" s="1"/>
  <c r="M1114" i="13" s="1"/>
  <c r="L1115" i="13" s="1"/>
  <c r="M1115" i="13" s="1"/>
  <c r="L1116" i="13" s="1"/>
  <c r="M1116" i="13" s="1"/>
  <c r="L1117" i="13" s="1"/>
  <c r="M1117" i="13" s="1"/>
  <c r="L1118" i="13" s="1"/>
  <c r="M1118" i="13" s="1"/>
  <c r="L1119" i="13" s="1"/>
  <c r="M1119" i="13" s="1"/>
  <c r="L1120" i="13" s="1"/>
  <c r="M1120" i="13" s="1"/>
  <c r="L1121" i="13" s="1"/>
  <c r="M1121" i="13" s="1"/>
  <c r="I29" i="14" s="1"/>
  <c r="N29" i="14" s="1"/>
  <c r="J1082" i="13"/>
  <c r="J1081" i="13"/>
  <c r="K1081" i="13" s="1"/>
  <c r="K1080" i="13"/>
  <c r="J1080" i="13"/>
  <c r="J1079" i="13"/>
  <c r="K1079" i="13" s="1"/>
  <c r="K1078" i="13"/>
  <c r="J1078" i="13"/>
  <c r="J1077" i="13"/>
  <c r="K1077" i="13" s="1"/>
  <c r="J1076" i="13"/>
  <c r="K1076" i="13" s="1"/>
  <c r="J1075" i="13"/>
  <c r="K1075" i="13" s="1"/>
  <c r="J1074" i="13"/>
  <c r="K1074" i="13" s="1"/>
  <c r="J1073" i="13"/>
  <c r="K1073" i="13" s="1"/>
  <c r="J1072" i="13"/>
  <c r="K1072" i="13" s="1"/>
  <c r="J1071" i="13"/>
  <c r="K1071" i="13" s="1"/>
  <c r="K1070" i="13"/>
  <c r="J1070" i="13"/>
  <c r="J1069" i="13"/>
  <c r="K1069" i="13" s="1"/>
  <c r="J1068" i="13"/>
  <c r="K1068" i="13" s="1"/>
  <c r="J1067" i="13"/>
  <c r="K1067" i="13" s="1"/>
  <c r="K1066" i="13"/>
  <c r="J1066" i="13"/>
  <c r="J1065" i="13"/>
  <c r="K1065" i="13" s="1"/>
  <c r="J1064" i="13"/>
  <c r="K1064" i="13" s="1"/>
  <c r="J1063" i="13"/>
  <c r="K1063" i="13" s="1"/>
  <c r="J1062" i="13"/>
  <c r="K1062" i="13" s="1"/>
  <c r="J1061" i="13"/>
  <c r="K1061" i="13" s="1"/>
  <c r="J1060" i="13"/>
  <c r="K1060" i="13" s="1"/>
  <c r="J1059" i="13"/>
  <c r="K1059" i="13" s="1"/>
  <c r="K1058" i="13"/>
  <c r="J1058" i="13"/>
  <c r="J1057" i="13"/>
  <c r="K1057" i="13" s="1"/>
  <c r="K1056" i="13"/>
  <c r="J1056" i="13"/>
  <c r="J1055" i="13"/>
  <c r="K1055" i="13" s="1"/>
  <c r="K1054" i="13"/>
  <c r="J1054" i="13"/>
  <c r="J1053" i="13"/>
  <c r="K1053" i="13" s="1"/>
  <c r="J1052" i="13"/>
  <c r="K1052" i="13" s="1"/>
  <c r="J1051" i="13"/>
  <c r="K1051" i="13" s="1"/>
  <c r="K1050" i="13"/>
  <c r="J1050" i="13"/>
  <c r="J1049" i="13"/>
  <c r="K1049" i="13" s="1"/>
  <c r="K1048" i="13"/>
  <c r="J1048" i="13"/>
  <c r="J1047" i="13"/>
  <c r="K1047" i="13" s="1"/>
  <c r="K1046" i="13"/>
  <c r="J1046" i="13"/>
  <c r="J1045" i="13"/>
  <c r="K1045" i="13" s="1"/>
  <c r="J1044" i="13"/>
  <c r="K1044" i="13" s="1"/>
  <c r="J1043" i="13"/>
  <c r="K1043" i="13" s="1"/>
  <c r="L1042" i="13"/>
  <c r="K1042" i="13"/>
  <c r="M1042" i="13" s="1"/>
  <c r="L1043" i="13" s="1"/>
  <c r="M1043" i="13" s="1"/>
  <c r="L1044" i="13" s="1"/>
  <c r="M1044" i="13" s="1"/>
  <c r="L1045" i="13" s="1"/>
  <c r="M1045" i="13" s="1"/>
  <c r="L1046" i="13" s="1"/>
  <c r="M1046" i="13" s="1"/>
  <c r="L1047" i="13" s="1"/>
  <c r="M1047" i="13" s="1"/>
  <c r="L1048" i="13" s="1"/>
  <c r="M1048" i="13" s="1"/>
  <c r="L1049" i="13" s="1"/>
  <c r="M1049" i="13" s="1"/>
  <c r="L1050" i="13" s="1"/>
  <c r="M1050" i="13" s="1"/>
  <c r="L1051" i="13" s="1"/>
  <c r="M1051" i="13" s="1"/>
  <c r="L1052" i="13" s="1"/>
  <c r="M1052" i="13" s="1"/>
  <c r="L1053" i="13" s="1"/>
  <c r="M1053" i="13" s="1"/>
  <c r="L1054" i="13" s="1"/>
  <c r="M1054" i="13" s="1"/>
  <c r="L1055" i="13" s="1"/>
  <c r="M1055" i="13" s="1"/>
  <c r="L1056" i="13" s="1"/>
  <c r="M1056" i="13" s="1"/>
  <c r="L1057" i="13" s="1"/>
  <c r="M1057" i="13" s="1"/>
  <c r="L1058" i="13" s="1"/>
  <c r="M1058" i="13" s="1"/>
  <c r="L1059" i="13" s="1"/>
  <c r="M1059" i="13" s="1"/>
  <c r="L1060" i="13" s="1"/>
  <c r="M1060" i="13" s="1"/>
  <c r="L1061" i="13" s="1"/>
  <c r="M1061" i="13" s="1"/>
  <c r="L1062" i="13" s="1"/>
  <c r="M1062" i="13" s="1"/>
  <c r="L1063" i="13" s="1"/>
  <c r="M1063" i="13" s="1"/>
  <c r="L1064" i="13" s="1"/>
  <c r="M1064" i="13" s="1"/>
  <c r="L1065" i="13" s="1"/>
  <c r="M1065" i="13" s="1"/>
  <c r="L1066" i="13" s="1"/>
  <c r="M1066" i="13" s="1"/>
  <c r="L1067" i="13" s="1"/>
  <c r="M1067" i="13" s="1"/>
  <c r="L1068" i="13" s="1"/>
  <c r="M1068" i="13" s="1"/>
  <c r="L1069" i="13" s="1"/>
  <c r="M1069" i="13" s="1"/>
  <c r="L1070" i="13" s="1"/>
  <c r="M1070" i="13" s="1"/>
  <c r="L1071" i="13" s="1"/>
  <c r="M1071" i="13" s="1"/>
  <c r="L1072" i="13" s="1"/>
  <c r="M1072" i="13" s="1"/>
  <c r="L1073" i="13" s="1"/>
  <c r="M1073" i="13" s="1"/>
  <c r="L1074" i="13" s="1"/>
  <c r="M1074" i="13" s="1"/>
  <c r="L1075" i="13" s="1"/>
  <c r="M1075" i="13" s="1"/>
  <c r="L1076" i="13" s="1"/>
  <c r="M1076" i="13" s="1"/>
  <c r="L1077" i="13" s="1"/>
  <c r="M1077" i="13" s="1"/>
  <c r="L1078" i="13" s="1"/>
  <c r="M1078" i="13" s="1"/>
  <c r="L1079" i="13" s="1"/>
  <c r="M1079" i="13" s="1"/>
  <c r="L1080" i="13" s="1"/>
  <c r="M1080" i="13" s="1"/>
  <c r="L1081" i="13" s="1"/>
  <c r="M1081" i="13" s="1"/>
  <c r="J1042" i="13"/>
  <c r="J1041" i="13"/>
  <c r="K1041" i="13" s="1"/>
  <c r="K1040" i="13"/>
  <c r="J1040" i="13"/>
  <c r="K1039" i="13"/>
  <c r="J1039" i="13"/>
  <c r="J1038" i="13"/>
  <c r="K1038" i="13" s="1"/>
  <c r="J1037" i="13"/>
  <c r="K1037" i="13" s="1"/>
  <c r="J1036" i="13"/>
  <c r="K1036" i="13" s="1"/>
  <c r="K1035" i="13"/>
  <c r="J1035" i="13"/>
  <c r="K1034" i="13"/>
  <c r="J1034" i="13"/>
  <c r="J1033" i="13"/>
  <c r="K1033" i="13" s="1"/>
  <c r="J1032" i="13"/>
  <c r="K1032" i="13" s="1"/>
  <c r="K1031" i="13"/>
  <c r="J1031" i="13"/>
  <c r="K1030" i="13"/>
  <c r="J1030" i="13"/>
  <c r="J1029" i="13"/>
  <c r="K1029" i="13" s="1"/>
  <c r="J1028" i="13"/>
  <c r="K1028" i="13" s="1"/>
  <c r="K1027" i="13"/>
  <c r="J1027" i="13"/>
  <c r="K1026" i="13"/>
  <c r="J1026" i="13"/>
  <c r="J1025" i="13"/>
  <c r="K1025" i="13" s="1"/>
  <c r="J1024" i="13"/>
  <c r="K1024" i="13" s="1"/>
  <c r="K1023" i="13"/>
  <c r="J1023" i="13"/>
  <c r="K1022" i="13"/>
  <c r="J1022" i="13"/>
  <c r="J1021" i="13"/>
  <c r="K1021" i="13" s="1"/>
  <c r="J1020" i="13"/>
  <c r="K1020" i="13" s="1"/>
  <c r="K1019" i="13"/>
  <c r="J1019" i="13"/>
  <c r="K1018" i="13"/>
  <c r="J1018" i="13"/>
  <c r="J1017" i="13"/>
  <c r="K1017" i="13" s="1"/>
  <c r="J1016" i="13"/>
  <c r="K1016" i="13" s="1"/>
  <c r="K1015" i="13"/>
  <c r="J1015" i="13"/>
  <c r="K1014" i="13"/>
  <c r="J1014" i="13"/>
  <c r="J1013" i="13"/>
  <c r="K1013" i="13" s="1"/>
  <c r="J1012" i="13"/>
  <c r="K1012" i="13" s="1"/>
  <c r="K1011" i="13"/>
  <c r="J1011" i="13"/>
  <c r="K1010" i="13"/>
  <c r="J1010" i="13"/>
  <c r="J1009" i="13"/>
  <c r="K1009" i="13" s="1"/>
  <c r="J1008" i="13"/>
  <c r="K1008" i="13" s="1"/>
  <c r="K1007" i="13"/>
  <c r="J1007" i="13"/>
  <c r="K1006" i="13"/>
  <c r="J1006" i="13"/>
  <c r="J1005" i="13"/>
  <c r="K1005" i="13" s="1"/>
  <c r="J1004" i="13"/>
  <c r="K1004" i="13" s="1"/>
  <c r="K1003" i="13"/>
  <c r="J1003" i="13"/>
  <c r="L1002" i="13"/>
  <c r="M1002" i="13" s="1"/>
  <c r="L1003" i="13" s="1"/>
  <c r="M1003" i="13" s="1"/>
  <c r="L1004" i="13" s="1"/>
  <c r="M1004" i="13" s="1"/>
  <c r="L1005" i="13" s="1"/>
  <c r="M1005" i="13" s="1"/>
  <c r="L1006" i="13" s="1"/>
  <c r="M1006" i="13" s="1"/>
  <c r="L1007" i="13" s="1"/>
  <c r="M1007" i="13" s="1"/>
  <c r="L1008" i="13" s="1"/>
  <c r="M1008" i="13" s="1"/>
  <c r="L1009" i="13" s="1"/>
  <c r="M1009" i="13" s="1"/>
  <c r="L1010" i="13" s="1"/>
  <c r="M1010" i="13" s="1"/>
  <c r="L1011" i="13" s="1"/>
  <c r="M1011" i="13" s="1"/>
  <c r="L1012" i="13" s="1"/>
  <c r="M1012" i="13" s="1"/>
  <c r="L1013" i="13" s="1"/>
  <c r="M1013" i="13" s="1"/>
  <c r="L1014" i="13" s="1"/>
  <c r="M1014" i="13" s="1"/>
  <c r="L1015" i="13" s="1"/>
  <c r="M1015" i="13" s="1"/>
  <c r="L1016" i="13" s="1"/>
  <c r="M1016" i="13" s="1"/>
  <c r="L1017" i="13" s="1"/>
  <c r="M1017" i="13" s="1"/>
  <c r="L1018" i="13" s="1"/>
  <c r="M1018" i="13" s="1"/>
  <c r="L1019" i="13" s="1"/>
  <c r="M1019" i="13" s="1"/>
  <c r="L1020" i="13" s="1"/>
  <c r="M1020" i="13" s="1"/>
  <c r="L1021" i="13" s="1"/>
  <c r="M1021" i="13" s="1"/>
  <c r="L1022" i="13" s="1"/>
  <c r="M1022" i="13" s="1"/>
  <c r="L1023" i="13" s="1"/>
  <c r="M1023" i="13" s="1"/>
  <c r="L1024" i="13" s="1"/>
  <c r="M1024" i="13" s="1"/>
  <c r="L1025" i="13" s="1"/>
  <c r="M1025" i="13" s="1"/>
  <c r="L1026" i="13" s="1"/>
  <c r="M1026" i="13" s="1"/>
  <c r="L1027" i="13" s="1"/>
  <c r="M1027" i="13" s="1"/>
  <c r="L1028" i="13" s="1"/>
  <c r="M1028" i="13" s="1"/>
  <c r="L1029" i="13" s="1"/>
  <c r="M1029" i="13" s="1"/>
  <c r="L1030" i="13" s="1"/>
  <c r="M1030" i="13" s="1"/>
  <c r="L1031" i="13" s="1"/>
  <c r="M1031" i="13" s="1"/>
  <c r="L1032" i="13" s="1"/>
  <c r="M1032" i="13" s="1"/>
  <c r="L1033" i="13" s="1"/>
  <c r="M1033" i="13" s="1"/>
  <c r="L1034" i="13" s="1"/>
  <c r="M1034" i="13" s="1"/>
  <c r="L1035" i="13" s="1"/>
  <c r="M1035" i="13" s="1"/>
  <c r="L1036" i="13" s="1"/>
  <c r="M1036" i="13" s="1"/>
  <c r="L1037" i="13" s="1"/>
  <c r="M1037" i="13" s="1"/>
  <c r="L1038" i="13" s="1"/>
  <c r="M1038" i="13" s="1"/>
  <c r="L1039" i="13" s="1"/>
  <c r="M1039" i="13" s="1"/>
  <c r="L1040" i="13" s="1"/>
  <c r="M1040" i="13" s="1"/>
  <c r="L1041" i="13" s="1"/>
  <c r="M1041" i="13" s="1"/>
  <c r="I27" i="14" s="1"/>
  <c r="N27" i="14" s="1"/>
  <c r="K1002" i="13"/>
  <c r="J1002" i="13"/>
  <c r="J1001" i="13"/>
  <c r="K1001" i="13" s="1"/>
  <c r="J1000" i="13"/>
  <c r="K1000" i="13" s="1"/>
  <c r="K999" i="13"/>
  <c r="J999" i="13"/>
  <c r="K998" i="13"/>
  <c r="J998" i="13"/>
  <c r="J997" i="13"/>
  <c r="K997" i="13" s="1"/>
  <c r="J996" i="13"/>
  <c r="K996" i="13" s="1"/>
  <c r="K995" i="13"/>
  <c r="J995" i="13"/>
  <c r="K994" i="13"/>
  <c r="J994" i="13"/>
  <c r="J993" i="13"/>
  <c r="K993" i="13" s="1"/>
  <c r="J992" i="13"/>
  <c r="K992" i="13" s="1"/>
  <c r="K991" i="13"/>
  <c r="J991" i="13"/>
  <c r="K990" i="13"/>
  <c r="J990" i="13"/>
  <c r="J989" i="13"/>
  <c r="K989" i="13" s="1"/>
  <c r="J988" i="13"/>
  <c r="K988" i="13" s="1"/>
  <c r="K987" i="13"/>
  <c r="J987" i="13"/>
  <c r="K986" i="13"/>
  <c r="J986" i="13"/>
  <c r="J985" i="13"/>
  <c r="K985" i="13" s="1"/>
  <c r="J984" i="13"/>
  <c r="K984" i="13" s="1"/>
  <c r="K983" i="13"/>
  <c r="J983" i="13"/>
  <c r="K982" i="13"/>
  <c r="J982" i="13"/>
  <c r="J981" i="13"/>
  <c r="K981" i="13" s="1"/>
  <c r="J980" i="13"/>
  <c r="K980" i="13" s="1"/>
  <c r="K979" i="13"/>
  <c r="J979" i="13"/>
  <c r="K978" i="13"/>
  <c r="J978" i="13"/>
  <c r="J977" i="13"/>
  <c r="K977" i="13" s="1"/>
  <c r="J976" i="13"/>
  <c r="K976" i="13" s="1"/>
  <c r="K975" i="13"/>
  <c r="J975" i="13"/>
  <c r="K974" i="13"/>
  <c r="J974" i="13"/>
  <c r="J973" i="13"/>
  <c r="K973" i="13" s="1"/>
  <c r="J972" i="13"/>
  <c r="K972" i="13" s="1"/>
  <c r="K971" i="13"/>
  <c r="J971" i="13"/>
  <c r="K970" i="13"/>
  <c r="J970" i="13"/>
  <c r="J969" i="13"/>
  <c r="K969" i="13" s="1"/>
  <c r="J968" i="13"/>
  <c r="K968" i="13" s="1"/>
  <c r="K967" i="13"/>
  <c r="J967" i="13"/>
  <c r="K966" i="13"/>
  <c r="J966" i="13"/>
  <c r="J965" i="13"/>
  <c r="K965" i="13" s="1"/>
  <c r="J964" i="13"/>
  <c r="K964" i="13" s="1"/>
  <c r="K963" i="13"/>
  <c r="J963" i="13"/>
  <c r="L962" i="13"/>
  <c r="M962" i="13" s="1"/>
  <c r="L963" i="13" s="1"/>
  <c r="M963" i="13" s="1"/>
  <c r="L964" i="13" s="1"/>
  <c r="K962" i="13"/>
  <c r="J962" i="13"/>
  <c r="J961" i="13"/>
  <c r="K961" i="13" s="1"/>
  <c r="J960" i="13"/>
  <c r="K960" i="13" s="1"/>
  <c r="K959" i="13"/>
  <c r="J959" i="13"/>
  <c r="K958" i="13"/>
  <c r="J958" i="13"/>
  <c r="J957" i="13"/>
  <c r="K957" i="13" s="1"/>
  <c r="J956" i="13"/>
  <c r="K956" i="13" s="1"/>
  <c r="K955" i="13"/>
  <c r="J955" i="13"/>
  <c r="K954" i="13"/>
  <c r="J954" i="13"/>
  <c r="J953" i="13"/>
  <c r="K953" i="13" s="1"/>
  <c r="J952" i="13"/>
  <c r="K952" i="13" s="1"/>
  <c r="K951" i="13"/>
  <c r="J951" i="13"/>
  <c r="K950" i="13"/>
  <c r="J950" i="13"/>
  <c r="J949" i="13"/>
  <c r="K949" i="13" s="1"/>
  <c r="J948" i="13"/>
  <c r="K948" i="13" s="1"/>
  <c r="K947" i="13"/>
  <c r="J947" i="13"/>
  <c r="K946" i="13"/>
  <c r="J946" i="13"/>
  <c r="J945" i="13"/>
  <c r="K945" i="13" s="1"/>
  <c r="J944" i="13"/>
  <c r="K944" i="13" s="1"/>
  <c r="K943" i="13"/>
  <c r="J943" i="13"/>
  <c r="K942" i="13"/>
  <c r="J942" i="13"/>
  <c r="J941" i="13"/>
  <c r="K941" i="13" s="1"/>
  <c r="J940" i="13"/>
  <c r="K940" i="13" s="1"/>
  <c r="K939" i="13"/>
  <c r="J939" i="13"/>
  <c r="K938" i="13"/>
  <c r="J938" i="13"/>
  <c r="J937" i="13"/>
  <c r="K937" i="13" s="1"/>
  <c r="J936" i="13"/>
  <c r="K936" i="13" s="1"/>
  <c r="K935" i="13"/>
  <c r="J935" i="13"/>
  <c r="K934" i="13"/>
  <c r="J934" i="13"/>
  <c r="J933" i="13"/>
  <c r="K933" i="13" s="1"/>
  <c r="J932" i="13"/>
  <c r="K932" i="13" s="1"/>
  <c r="K931" i="13"/>
  <c r="J931" i="13"/>
  <c r="K930" i="13"/>
  <c r="J930" i="13"/>
  <c r="J929" i="13"/>
  <c r="K929" i="13" s="1"/>
  <c r="J928" i="13"/>
  <c r="K928" i="13" s="1"/>
  <c r="K927" i="13"/>
  <c r="J927" i="13"/>
  <c r="K926" i="13"/>
  <c r="J926" i="13"/>
  <c r="J925" i="13"/>
  <c r="K925" i="13" s="1"/>
  <c r="J924" i="13"/>
  <c r="K924" i="13" s="1"/>
  <c r="K923" i="13"/>
  <c r="J923" i="13"/>
  <c r="L922" i="13"/>
  <c r="M922" i="13" s="1"/>
  <c r="L923" i="13" s="1"/>
  <c r="M923" i="13" s="1"/>
  <c r="L924" i="13" s="1"/>
  <c r="K922" i="13"/>
  <c r="J922" i="13"/>
  <c r="J921" i="13"/>
  <c r="K921" i="13" s="1"/>
  <c r="J920" i="13"/>
  <c r="K920" i="13" s="1"/>
  <c r="K919" i="13"/>
  <c r="J919" i="13"/>
  <c r="K918" i="13"/>
  <c r="J918" i="13"/>
  <c r="J917" i="13"/>
  <c r="K917" i="13" s="1"/>
  <c r="J916" i="13"/>
  <c r="K916" i="13" s="1"/>
  <c r="K915" i="13"/>
  <c r="J915" i="13"/>
  <c r="K914" i="13"/>
  <c r="J914" i="13"/>
  <c r="J913" i="13"/>
  <c r="K913" i="13" s="1"/>
  <c r="J912" i="13"/>
  <c r="K912" i="13" s="1"/>
  <c r="K911" i="13"/>
  <c r="J911" i="13"/>
  <c r="K910" i="13"/>
  <c r="J910" i="13"/>
  <c r="J909" i="13"/>
  <c r="K909" i="13" s="1"/>
  <c r="J908" i="13"/>
  <c r="K908" i="13" s="1"/>
  <c r="K907" i="13"/>
  <c r="J907" i="13"/>
  <c r="K906" i="13"/>
  <c r="J906" i="13"/>
  <c r="J905" i="13"/>
  <c r="K905" i="13" s="1"/>
  <c r="J904" i="13"/>
  <c r="K904" i="13" s="1"/>
  <c r="K903" i="13"/>
  <c r="J903" i="13"/>
  <c r="K902" i="13"/>
  <c r="J902" i="13"/>
  <c r="J901" i="13"/>
  <c r="K901" i="13" s="1"/>
  <c r="J900" i="13"/>
  <c r="K900" i="13" s="1"/>
  <c r="K899" i="13"/>
  <c r="J899" i="13"/>
  <c r="K898" i="13"/>
  <c r="J898" i="13"/>
  <c r="J897" i="13"/>
  <c r="K897" i="13" s="1"/>
  <c r="J896" i="13"/>
  <c r="K896" i="13" s="1"/>
  <c r="K895" i="13"/>
  <c r="J895" i="13"/>
  <c r="K894" i="13"/>
  <c r="J894" i="13"/>
  <c r="J893" i="13"/>
  <c r="K893" i="13" s="1"/>
  <c r="J892" i="13"/>
  <c r="K892" i="13" s="1"/>
  <c r="K891" i="13"/>
  <c r="J891" i="13"/>
  <c r="K890" i="13"/>
  <c r="J890" i="13"/>
  <c r="J889" i="13"/>
  <c r="K889" i="13" s="1"/>
  <c r="J888" i="13"/>
  <c r="K888" i="13" s="1"/>
  <c r="K887" i="13"/>
  <c r="J887" i="13"/>
  <c r="K886" i="13"/>
  <c r="J886" i="13"/>
  <c r="J885" i="13"/>
  <c r="K885" i="13" s="1"/>
  <c r="J884" i="13"/>
  <c r="K884" i="13" s="1"/>
  <c r="K883" i="13"/>
  <c r="J883" i="13"/>
  <c r="L882" i="13"/>
  <c r="M882" i="13" s="1"/>
  <c r="L883" i="13" s="1"/>
  <c r="M883" i="13" s="1"/>
  <c r="L884" i="13" s="1"/>
  <c r="K882" i="13"/>
  <c r="J882" i="13"/>
  <c r="J881" i="13"/>
  <c r="K881" i="13" s="1"/>
  <c r="J880" i="13"/>
  <c r="K880" i="13" s="1"/>
  <c r="K879" i="13"/>
  <c r="J879" i="13"/>
  <c r="K878" i="13"/>
  <c r="J878" i="13"/>
  <c r="J877" i="13"/>
  <c r="K877" i="13" s="1"/>
  <c r="J876" i="13"/>
  <c r="K876" i="13" s="1"/>
  <c r="K875" i="13"/>
  <c r="J875" i="13"/>
  <c r="K874" i="13"/>
  <c r="J874" i="13"/>
  <c r="J873" i="13"/>
  <c r="K873" i="13" s="1"/>
  <c r="J872" i="13"/>
  <c r="K872" i="13" s="1"/>
  <c r="K871" i="13"/>
  <c r="J871" i="13"/>
  <c r="K870" i="13"/>
  <c r="J870" i="13"/>
  <c r="J869" i="13"/>
  <c r="K869" i="13" s="1"/>
  <c r="J868" i="13"/>
  <c r="K868" i="13" s="1"/>
  <c r="K867" i="13"/>
  <c r="J867" i="13"/>
  <c r="K866" i="13"/>
  <c r="J866" i="13"/>
  <c r="J865" i="13"/>
  <c r="K865" i="13" s="1"/>
  <c r="J864" i="13"/>
  <c r="K864" i="13" s="1"/>
  <c r="K863" i="13"/>
  <c r="J863" i="13"/>
  <c r="K862" i="13"/>
  <c r="J862" i="13"/>
  <c r="J861" i="13"/>
  <c r="K861" i="13" s="1"/>
  <c r="J860" i="13"/>
  <c r="K860" i="13" s="1"/>
  <c r="K859" i="13"/>
  <c r="J859" i="13"/>
  <c r="K858" i="13"/>
  <c r="J858" i="13"/>
  <c r="J857" i="13"/>
  <c r="K857" i="13" s="1"/>
  <c r="J856" i="13"/>
  <c r="K856" i="13" s="1"/>
  <c r="K855" i="13"/>
  <c r="J855" i="13"/>
  <c r="K854" i="13"/>
  <c r="J854" i="13"/>
  <c r="J853" i="13"/>
  <c r="K853" i="13" s="1"/>
  <c r="J852" i="13"/>
  <c r="K852" i="13" s="1"/>
  <c r="K851" i="13"/>
  <c r="J851" i="13"/>
  <c r="K850" i="13"/>
  <c r="J850" i="13"/>
  <c r="J849" i="13"/>
  <c r="K849" i="13" s="1"/>
  <c r="J848" i="13"/>
  <c r="K848" i="13" s="1"/>
  <c r="K847" i="13"/>
  <c r="J847" i="13"/>
  <c r="K846" i="13"/>
  <c r="J846" i="13"/>
  <c r="J845" i="13"/>
  <c r="K845" i="13" s="1"/>
  <c r="J844" i="13"/>
  <c r="K844" i="13" s="1"/>
  <c r="K843" i="13"/>
  <c r="J843" i="13"/>
  <c r="L842" i="13"/>
  <c r="M842" i="13" s="1"/>
  <c r="L843" i="13" s="1"/>
  <c r="M843" i="13" s="1"/>
  <c r="L844" i="13" s="1"/>
  <c r="M844" i="13" s="1"/>
  <c r="L845" i="13" s="1"/>
  <c r="K842" i="13"/>
  <c r="J842" i="13"/>
  <c r="J841" i="13"/>
  <c r="K841" i="13" s="1"/>
  <c r="J840" i="13"/>
  <c r="K840" i="13" s="1"/>
  <c r="K839" i="13"/>
  <c r="J839" i="13"/>
  <c r="K838" i="13"/>
  <c r="J838" i="13"/>
  <c r="J837" i="13"/>
  <c r="K837" i="13" s="1"/>
  <c r="J836" i="13"/>
  <c r="K836" i="13" s="1"/>
  <c r="K835" i="13"/>
  <c r="J835" i="13"/>
  <c r="K834" i="13"/>
  <c r="J834" i="13"/>
  <c r="J833" i="13"/>
  <c r="K833" i="13" s="1"/>
  <c r="J832" i="13"/>
  <c r="K832" i="13" s="1"/>
  <c r="K831" i="13"/>
  <c r="J831" i="13"/>
  <c r="K830" i="13"/>
  <c r="J830" i="13"/>
  <c r="J829" i="13"/>
  <c r="K829" i="13" s="1"/>
  <c r="J828" i="13"/>
  <c r="K828" i="13" s="1"/>
  <c r="K827" i="13"/>
  <c r="J827" i="13"/>
  <c r="K826" i="13"/>
  <c r="J826" i="13"/>
  <c r="J825" i="13"/>
  <c r="K825" i="13" s="1"/>
  <c r="J824" i="13"/>
  <c r="K824" i="13" s="1"/>
  <c r="K823" i="13"/>
  <c r="J823" i="13"/>
  <c r="K822" i="13"/>
  <c r="J822" i="13"/>
  <c r="J821" i="13"/>
  <c r="K821" i="13" s="1"/>
  <c r="J820" i="13"/>
  <c r="K820" i="13" s="1"/>
  <c r="K819" i="13"/>
  <c r="J819" i="13"/>
  <c r="K818" i="13"/>
  <c r="J818" i="13"/>
  <c r="J817" i="13"/>
  <c r="K817" i="13" s="1"/>
  <c r="J816" i="13"/>
  <c r="K816" i="13" s="1"/>
  <c r="K815" i="13"/>
  <c r="J815" i="13"/>
  <c r="K814" i="13"/>
  <c r="J814" i="13"/>
  <c r="J813" i="13"/>
  <c r="K813" i="13" s="1"/>
  <c r="J812" i="13"/>
  <c r="K812" i="13" s="1"/>
  <c r="K811" i="13"/>
  <c r="J811" i="13"/>
  <c r="K810" i="13"/>
  <c r="J810" i="13"/>
  <c r="J809" i="13"/>
  <c r="K809" i="13" s="1"/>
  <c r="J808" i="13"/>
  <c r="K808" i="13" s="1"/>
  <c r="K807" i="13"/>
  <c r="J807" i="13"/>
  <c r="K806" i="13"/>
  <c r="J806" i="13"/>
  <c r="J805" i="13"/>
  <c r="K805" i="13" s="1"/>
  <c r="J804" i="13"/>
  <c r="K804" i="13" s="1"/>
  <c r="K803" i="13"/>
  <c r="J803" i="13"/>
  <c r="L802" i="13"/>
  <c r="M802" i="13" s="1"/>
  <c r="L803" i="13" s="1"/>
  <c r="M803" i="13" s="1"/>
  <c r="L804" i="13" s="1"/>
  <c r="K802" i="13"/>
  <c r="J802" i="13"/>
  <c r="J801" i="13"/>
  <c r="K801" i="13" s="1"/>
  <c r="J800" i="13"/>
  <c r="K800" i="13" s="1"/>
  <c r="K799" i="13"/>
  <c r="J799" i="13"/>
  <c r="K798" i="13"/>
  <c r="J798" i="13"/>
  <c r="J797" i="13"/>
  <c r="K797" i="13" s="1"/>
  <c r="J796" i="13"/>
  <c r="K796" i="13" s="1"/>
  <c r="K795" i="13"/>
  <c r="J795" i="13"/>
  <c r="K794" i="13"/>
  <c r="J794" i="13"/>
  <c r="J793" i="13"/>
  <c r="K793" i="13" s="1"/>
  <c r="J792" i="13"/>
  <c r="K792" i="13" s="1"/>
  <c r="K791" i="13"/>
  <c r="J791" i="13"/>
  <c r="K790" i="13"/>
  <c r="J790" i="13"/>
  <c r="J789" i="13"/>
  <c r="K789" i="13" s="1"/>
  <c r="J788" i="13"/>
  <c r="K788" i="13" s="1"/>
  <c r="K787" i="13"/>
  <c r="J787" i="13"/>
  <c r="K786" i="13"/>
  <c r="J786" i="13"/>
  <c r="J785" i="13"/>
  <c r="K785" i="13" s="1"/>
  <c r="J784" i="13"/>
  <c r="K784" i="13" s="1"/>
  <c r="K783" i="13"/>
  <c r="J783" i="13"/>
  <c r="K782" i="13"/>
  <c r="J782" i="13"/>
  <c r="J781" i="13"/>
  <c r="K781" i="13" s="1"/>
  <c r="J780" i="13"/>
  <c r="K780" i="13" s="1"/>
  <c r="K779" i="13"/>
  <c r="J779" i="13"/>
  <c r="K778" i="13"/>
  <c r="J778" i="13"/>
  <c r="J777" i="13"/>
  <c r="K777" i="13" s="1"/>
  <c r="J776" i="13"/>
  <c r="K776" i="13" s="1"/>
  <c r="K775" i="13"/>
  <c r="J775" i="13"/>
  <c r="K774" i="13"/>
  <c r="J774" i="13"/>
  <c r="J773" i="13"/>
  <c r="K773" i="13" s="1"/>
  <c r="J772" i="13"/>
  <c r="K772" i="13" s="1"/>
  <c r="K771" i="13"/>
  <c r="J771" i="13"/>
  <c r="K770" i="13"/>
  <c r="J770" i="13"/>
  <c r="J769" i="13"/>
  <c r="K769" i="13" s="1"/>
  <c r="J768" i="13"/>
  <c r="K768" i="13" s="1"/>
  <c r="K767" i="13"/>
  <c r="J767" i="13"/>
  <c r="K766" i="13"/>
  <c r="J766" i="13"/>
  <c r="J765" i="13"/>
  <c r="K765" i="13" s="1"/>
  <c r="J764" i="13"/>
  <c r="K764" i="13" s="1"/>
  <c r="K763" i="13"/>
  <c r="J763" i="13"/>
  <c r="L762" i="13"/>
  <c r="M762" i="13" s="1"/>
  <c r="L763" i="13" s="1"/>
  <c r="M763" i="13" s="1"/>
  <c r="L764" i="13" s="1"/>
  <c r="M764" i="13" s="1"/>
  <c r="L765" i="13" s="1"/>
  <c r="M765" i="13" s="1"/>
  <c r="L766" i="13" s="1"/>
  <c r="M766" i="13" s="1"/>
  <c r="L767" i="13" s="1"/>
  <c r="M767" i="13" s="1"/>
  <c r="L768" i="13" s="1"/>
  <c r="M768" i="13" s="1"/>
  <c r="L769" i="13" s="1"/>
  <c r="K762" i="13"/>
  <c r="J762" i="13"/>
  <c r="J761" i="13"/>
  <c r="K761" i="13" s="1"/>
  <c r="J760" i="13"/>
  <c r="K760" i="13" s="1"/>
  <c r="K759" i="13"/>
  <c r="J759" i="13"/>
  <c r="K758" i="13"/>
  <c r="J758" i="13"/>
  <c r="J757" i="13"/>
  <c r="K757" i="13" s="1"/>
  <c r="J756" i="13"/>
  <c r="K756" i="13" s="1"/>
  <c r="K755" i="13"/>
  <c r="J755" i="13"/>
  <c r="K754" i="13"/>
  <c r="J754" i="13"/>
  <c r="J753" i="13"/>
  <c r="K753" i="13" s="1"/>
  <c r="J752" i="13"/>
  <c r="K752" i="13" s="1"/>
  <c r="K751" i="13"/>
  <c r="J751" i="13"/>
  <c r="K750" i="13"/>
  <c r="J750" i="13"/>
  <c r="J749" i="13"/>
  <c r="K749" i="13" s="1"/>
  <c r="J748" i="13"/>
  <c r="K748" i="13" s="1"/>
  <c r="K747" i="13"/>
  <c r="J747" i="13"/>
  <c r="K746" i="13"/>
  <c r="J746" i="13"/>
  <c r="J745" i="13"/>
  <c r="K745" i="13" s="1"/>
  <c r="J744" i="13"/>
  <c r="K744" i="13" s="1"/>
  <c r="K743" i="13"/>
  <c r="J743" i="13"/>
  <c r="K742" i="13"/>
  <c r="J742" i="13"/>
  <c r="J741" i="13"/>
  <c r="K741" i="13" s="1"/>
  <c r="J740" i="13"/>
  <c r="K740" i="13" s="1"/>
  <c r="K739" i="13"/>
  <c r="J739" i="13"/>
  <c r="K738" i="13"/>
  <c r="J738" i="13"/>
  <c r="J737" i="13"/>
  <c r="K737" i="13" s="1"/>
  <c r="J736" i="13"/>
  <c r="K736" i="13" s="1"/>
  <c r="K735" i="13"/>
  <c r="J735" i="13"/>
  <c r="K734" i="13"/>
  <c r="J734" i="13"/>
  <c r="J733" i="13"/>
  <c r="K733" i="13" s="1"/>
  <c r="J732" i="13"/>
  <c r="K732" i="13" s="1"/>
  <c r="K731" i="13"/>
  <c r="J731" i="13"/>
  <c r="K730" i="13"/>
  <c r="J730" i="13"/>
  <c r="J729" i="13"/>
  <c r="K729" i="13" s="1"/>
  <c r="J728" i="13"/>
  <c r="K728" i="13" s="1"/>
  <c r="K727" i="13"/>
  <c r="J727" i="13"/>
  <c r="K726" i="13"/>
  <c r="J726" i="13"/>
  <c r="J725" i="13"/>
  <c r="K725" i="13" s="1"/>
  <c r="J724" i="13"/>
  <c r="K724" i="13" s="1"/>
  <c r="K723" i="13"/>
  <c r="J723" i="13"/>
  <c r="L722" i="13"/>
  <c r="M722" i="13" s="1"/>
  <c r="L723" i="13" s="1"/>
  <c r="M723" i="13" s="1"/>
  <c r="L724" i="13" s="1"/>
  <c r="M724" i="13" s="1"/>
  <c r="L725" i="13" s="1"/>
  <c r="K722" i="13"/>
  <c r="J722" i="13"/>
  <c r="J721" i="13"/>
  <c r="K721" i="13" s="1"/>
  <c r="J720" i="13"/>
  <c r="K720" i="13" s="1"/>
  <c r="K719" i="13"/>
  <c r="J719" i="13"/>
  <c r="K718" i="13"/>
  <c r="J718" i="13"/>
  <c r="J717" i="13"/>
  <c r="K717" i="13" s="1"/>
  <c r="J716" i="13"/>
  <c r="K716" i="13" s="1"/>
  <c r="K715" i="13"/>
  <c r="J715" i="13"/>
  <c r="K714" i="13"/>
  <c r="J714" i="13"/>
  <c r="J713" i="13"/>
  <c r="K713" i="13" s="1"/>
  <c r="J712" i="13"/>
  <c r="K712" i="13" s="1"/>
  <c r="K711" i="13"/>
  <c r="J711" i="13"/>
  <c r="K710" i="13"/>
  <c r="J710" i="13"/>
  <c r="J709" i="13"/>
  <c r="K709" i="13" s="1"/>
  <c r="J708" i="13"/>
  <c r="K708" i="13" s="1"/>
  <c r="K707" i="13"/>
  <c r="J707" i="13"/>
  <c r="K706" i="13"/>
  <c r="J706" i="13"/>
  <c r="J705" i="13"/>
  <c r="K705" i="13" s="1"/>
  <c r="J704" i="13"/>
  <c r="K704" i="13" s="1"/>
  <c r="K703" i="13"/>
  <c r="J703" i="13"/>
  <c r="K702" i="13"/>
  <c r="J702" i="13"/>
  <c r="J701" i="13"/>
  <c r="K701" i="13" s="1"/>
  <c r="J700" i="13"/>
  <c r="K700" i="13" s="1"/>
  <c r="K699" i="13"/>
  <c r="J699" i="13"/>
  <c r="K698" i="13"/>
  <c r="J698" i="13"/>
  <c r="J697" i="13"/>
  <c r="K697" i="13" s="1"/>
  <c r="J696" i="13"/>
  <c r="K696" i="13" s="1"/>
  <c r="K695" i="13"/>
  <c r="J695" i="13"/>
  <c r="K694" i="13"/>
  <c r="J694" i="13"/>
  <c r="J693" i="13"/>
  <c r="K693" i="13" s="1"/>
  <c r="J692" i="13"/>
  <c r="K692" i="13" s="1"/>
  <c r="K691" i="13"/>
  <c r="J691" i="13"/>
  <c r="K690" i="13"/>
  <c r="J690" i="13"/>
  <c r="J689" i="13"/>
  <c r="K689" i="13" s="1"/>
  <c r="J688" i="13"/>
  <c r="K688" i="13" s="1"/>
  <c r="K687" i="13"/>
  <c r="J687" i="13"/>
  <c r="K686" i="13"/>
  <c r="J686" i="13"/>
  <c r="J685" i="13"/>
  <c r="K685" i="13" s="1"/>
  <c r="J684" i="13"/>
  <c r="K684" i="13" s="1"/>
  <c r="K683" i="13"/>
  <c r="J683" i="13"/>
  <c r="L682" i="13"/>
  <c r="M682" i="13" s="1"/>
  <c r="L683" i="13" s="1"/>
  <c r="M683" i="13" s="1"/>
  <c r="L684" i="13" s="1"/>
  <c r="M684" i="13" s="1"/>
  <c r="L685" i="13" s="1"/>
  <c r="K682" i="13"/>
  <c r="J682" i="13"/>
  <c r="J681" i="13"/>
  <c r="K681" i="13" s="1"/>
  <c r="J680" i="13"/>
  <c r="K680" i="13" s="1"/>
  <c r="K679" i="13"/>
  <c r="J679" i="13"/>
  <c r="K678" i="13"/>
  <c r="J678" i="13"/>
  <c r="J677" i="13"/>
  <c r="K677" i="13" s="1"/>
  <c r="J676" i="13"/>
  <c r="K676" i="13" s="1"/>
  <c r="K675" i="13"/>
  <c r="J675" i="13"/>
  <c r="K674" i="13"/>
  <c r="J674" i="13"/>
  <c r="J673" i="13"/>
  <c r="K673" i="13" s="1"/>
  <c r="J672" i="13"/>
  <c r="K672" i="13" s="1"/>
  <c r="K671" i="13"/>
  <c r="J671" i="13"/>
  <c r="K670" i="13"/>
  <c r="J670" i="13"/>
  <c r="J669" i="13"/>
  <c r="K669" i="13" s="1"/>
  <c r="J668" i="13"/>
  <c r="K668" i="13" s="1"/>
  <c r="K667" i="13"/>
  <c r="J667" i="13"/>
  <c r="K666" i="13"/>
  <c r="J666" i="13"/>
  <c r="J665" i="13"/>
  <c r="K665" i="13" s="1"/>
  <c r="J664" i="13"/>
  <c r="K664" i="13" s="1"/>
  <c r="K663" i="13"/>
  <c r="J663" i="13"/>
  <c r="K662" i="13"/>
  <c r="J662" i="13"/>
  <c r="J661" i="13"/>
  <c r="K661" i="13" s="1"/>
  <c r="J660" i="13"/>
  <c r="K660" i="13" s="1"/>
  <c r="K659" i="13"/>
  <c r="J659" i="13"/>
  <c r="K658" i="13"/>
  <c r="J658" i="13"/>
  <c r="J657" i="13"/>
  <c r="K657" i="13" s="1"/>
  <c r="J656" i="13"/>
  <c r="K656" i="13" s="1"/>
  <c r="K655" i="13"/>
  <c r="J655" i="13"/>
  <c r="K654" i="13"/>
  <c r="J654" i="13"/>
  <c r="J653" i="13"/>
  <c r="K653" i="13" s="1"/>
  <c r="J652" i="13"/>
  <c r="K652" i="13" s="1"/>
  <c r="K651" i="13"/>
  <c r="J651" i="13"/>
  <c r="K650" i="13"/>
  <c r="J650" i="13"/>
  <c r="J649" i="13"/>
  <c r="K649" i="13" s="1"/>
  <c r="J648" i="13"/>
  <c r="K648" i="13" s="1"/>
  <c r="K647" i="13"/>
  <c r="J647" i="13"/>
  <c r="K646" i="13"/>
  <c r="J646" i="13"/>
  <c r="J645" i="13"/>
  <c r="K645" i="13" s="1"/>
  <c r="J644" i="13"/>
  <c r="K644" i="13" s="1"/>
  <c r="K643" i="13"/>
  <c r="J643" i="13"/>
  <c r="L642" i="13"/>
  <c r="M642" i="13" s="1"/>
  <c r="L643" i="13" s="1"/>
  <c r="M643" i="13" s="1"/>
  <c r="L644" i="13" s="1"/>
  <c r="K642" i="13"/>
  <c r="J642" i="13"/>
  <c r="J641" i="13"/>
  <c r="K641" i="13" s="1"/>
  <c r="J640" i="13"/>
  <c r="K640" i="13" s="1"/>
  <c r="K639" i="13"/>
  <c r="J639" i="13"/>
  <c r="K638" i="13"/>
  <c r="J638" i="13"/>
  <c r="J637" i="13"/>
  <c r="K637" i="13" s="1"/>
  <c r="J636" i="13"/>
  <c r="K636" i="13" s="1"/>
  <c r="K635" i="13"/>
  <c r="J635" i="13"/>
  <c r="K634" i="13"/>
  <c r="J634" i="13"/>
  <c r="J633" i="13"/>
  <c r="K633" i="13" s="1"/>
  <c r="J632" i="13"/>
  <c r="K632" i="13" s="1"/>
  <c r="K631" i="13"/>
  <c r="J631" i="13"/>
  <c r="K630" i="13"/>
  <c r="J630" i="13"/>
  <c r="J629" i="13"/>
  <c r="K629" i="13" s="1"/>
  <c r="J628" i="13"/>
  <c r="K628" i="13" s="1"/>
  <c r="K627" i="13"/>
  <c r="J627" i="13"/>
  <c r="K626" i="13"/>
  <c r="J626" i="13"/>
  <c r="J625" i="13"/>
  <c r="K625" i="13" s="1"/>
  <c r="J624" i="13"/>
  <c r="K624" i="13" s="1"/>
  <c r="K623" i="13"/>
  <c r="J623" i="13"/>
  <c r="K622" i="13"/>
  <c r="J622" i="13"/>
  <c r="J621" i="13"/>
  <c r="K621" i="13" s="1"/>
  <c r="J620" i="13"/>
  <c r="K620" i="13" s="1"/>
  <c r="K619" i="13"/>
  <c r="J619" i="13"/>
  <c r="K618" i="13"/>
  <c r="J618" i="13"/>
  <c r="J617" i="13"/>
  <c r="K617" i="13" s="1"/>
  <c r="J616" i="13"/>
  <c r="K616" i="13" s="1"/>
  <c r="K615" i="13"/>
  <c r="J615" i="13"/>
  <c r="K614" i="13"/>
  <c r="J614" i="13"/>
  <c r="J613" i="13"/>
  <c r="K613" i="13" s="1"/>
  <c r="J612" i="13"/>
  <c r="K612" i="13" s="1"/>
  <c r="K611" i="13"/>
  <c r="J611" i="13"/>
  <c r="K610" i="13"/>
  <c r="J610" i="13"/>
  <c r="J609" i="13"/>
  <c r="K609" i="13" s="1"/>
  <c r="J608" i="13"/>
  <c r="K608" i="13" s="1"/>
  <c r="K607" i="13"/>
  <c r="J607" i="13"/>
  <c r="K606" i="13"/>
  <c r="J606" i="13"/>
  <c r="J605" i="13"/>
  <c r="K605" i="13" s="1"/>
  <c r="J604" i="13"/>
  <c r="K604" i="13" s="1"/>
  <c r="K603" i="13"/>
  <c r="J603" i="13"/>
  <c r="L602" i="13"/>
  <c r="M602" i="13" s="1"/>
  <c r="L603" i="13" s="1"/>
  <c r="M603" i="13" s="1"/>
  <c r="L604" i="13" s="1"/>
  <c r="K602" i="13"/>
  <c r="J602" i="13"/>
  <c r="J601" i="13"/>
  <c r="K601" i="13" s="1"/>
  <c r="J600" i="13"/>
  <c r="K600" i="13" s="1"/>
  <c r="K599" i="13"/>
  <c r="J599" i="13"/>
  <c r="K598" i="13"/>
  <c r="J598" i="13"/>
  <c r="J597" i="13"/>
  <c r="K597" i="13" s="1"/>
  <c r="J596" i="13"/>
  <c r="K596" i="13" s="1"/>
  <c r="K595" i="13"/>
  <c r="J595" i="13"/>
  <c r="K594" i="13"/>
  <c r="J594" i="13"/>
  <c r="J593" i="13"/>
  <c r="K593" i="13" s="1"/>
  <c r="J592" i="13"/>
  <c r="K592" i="13" s="1"/>
  <c r="K591" i="13"/>
  <c r="J591" i="13"/>
  <c r="K590" i="13"/>
  <c r="J590" i="13"/>
  <c r="J589" i="13"/>
  <c r="K589" i="13" s="1"/>
  <c r="J588" i="13"/>
  <c r="K588" i="13" s="1"/>
  <c r="K587" i="13"/>
  <c r="J587" i="13"/>
  <c r="K586" i="13"/>
  <c r="J586" i="13"/>
  <c r="J585" i="13"/>
  <c r="K585" i="13" s="1"/>
  <c r="J584" i="13"/>
  <c r="K584" i="13" s="1"/>
  <c r="K583" i="13"/>
  <c r="J583" i="13"/>
  <c r="K582" i="13"/>
  <c r="J582" i="13"/>
  <c r="J581" i="13"/>
  <c r="K581" i="13" s="1"/>
  <c r="J580" i="13"/>
  <c r="K580" i="13" s="1"/>
  <c r="K579" i="13"/>
  <c r="J579" i="13"/>
  <c r="K578" i="13"/>
  <c r="J578" i="13"/>
  <c r="J577" i="13"/>
  <c r="K577" i="13" s="1"/>
  <c r="J576" i="13"/>
  <c r="K576" i="13" s="1"/>
  <c r="K575" i="13"/>
  <c r="J575" i="13"/>
  <c r="K574" i="13"/>
  <c r="J574" i="13"/>
  <c r="J573" i="13"/>
  <c r="K573" i="13" s="1"/>
  <c r="J572" i="13"/>
  <c r="K572" i="13" s="1"/>
  <c r="K571" i="13"/>
  <c r="J571" i="13"/>
  <c r="K570" i="13"/>
  <c r="J570" i="13"/>
  <c r="J569" i="13"/>
  <c r="K569" i="13" s="1"/>
  <c r="J568" i="13"/>
  <c r="K568" i="13" s="1"/>
  <c r="K567" i="13"/>
  <c r="J567" i="13"/>
  <c r="K566" i="13"/>
  <c r="J566" i="13"/>
  <c r="J565" i="13"/>
  <c r="K565" i="13" s="1"/>
  <c r="J564" i="13"/>
  <c r="K564" i="13" s="1"/>
  <c r="K563" i="13"/>
  <c r="J563" i="13"/>
  <c r="L562" i="13"/>
  <c r="M562" i="13" s="1"/>
  <c r="L563" i="13" s="1"/>
  <c r="M563" i="13" s="1"/>
  <c r="L564" i="13" s="1"/>
  <c r="M564" i="13" s="1"/>
  <c r="L565" i="13" s="1"/>
  <c r="M565" i="13" s="1"/>
  <c r="L566" i="13" s="1"/>
  <c r="M566" i="13" s="1"/>
  <c r="L567" i="13" s="1"/>
  <c r="M567" i="13" s="1"/>
  <c r="L568" i="13" s="1"/>
  <c r="M568" i="13" s="1"/>
  <c r="L569" i="13" s="1"/>
  <c r="M569" i="13" s="1"/>
  <c r="L570" i="13" s="1"/>
  <c r="M570" i="13" s="1"/>
  <c r="L571" i="13" s="1"/>
  <c r="M571" i="13" s="1"/>
  <c r="L572" i="13" s="1"/>
  <c r="K562" i="13"/>
  <c r="J562" i="13"/>
  <c r="J561" i="13"/>
  <c r="K561" i="13" s="1"/>
  <c r="J560" i="13"/>
  <c r="K560" i="13" s="1"/>
  <c r="K559" i="13"/>
  <c r="J559" i="13"/>
  <c r="K558" i="13"/>
  <c r="J558" i="13"/>
  <c r="J557" i="13"/>
  <c r="K557" i="13" s="1"/>
  <c r="J556" i="13"/>
  <c r="K556" i="13" s="1"/>
  <c r="K555" i="13"/>
  <c r="J555" i="13"/>
  <c r="K554" i="13"/>
  <c r="J554" i="13"/>
  <c r="J553" i="13"/>
  <c r="K553" i="13" s="1"/>
  <c r="J552" i="13"/>
  <c r="K552" i="13" s="1"/>
  <c r="K551" i="13"/>
  <c r="J551" i="13"/>
  <c r="K550" i="13"/>
  <c r="J550" i="13"/>
  <c r="J549" i="13"/>
  <c r="K549" i="13" s="1"/>
  <c r="J548" i="13"/>
  <c r="K548" i="13" s="1"/>
  <c r="K547" i="13"/>
  <c r="J547" i="13"/>
  <c r="K546" i="13"/>
  <c r="J546" i="13"/>
  <c r="J545" i="13"/>
  <c r="K545" i="13" s="1"/>
  <c r="J544" i="13"/>
  <c r="K544" i="13" s="1"/>
  <c r="K543" i="13"/>
  <c r="J543" i="13"/>
  <c r="K542" i="13"/>
  <c r="J542" i="13"/>
  <c r="J541" i="13"/>
  <c r="K541" i="13" s="1"/>
  <c r="J540" i="13"/>
  <c r="K540" i="13" s="1"/>
  <c r="K539" i="13"/>
  <c r="J539" i="13"/>
  <c r="K538" i="13"/>
  <c r="J538" i="13"/>
  <c r="J537" i="13"/>
  <c r="K537" i="13" s="1"/>
  <c r="J536" i="13"/>
  <c r="K536" i="13" s="1"/>
  <c r="K535" i="13"/>
  <c r="J535" i="13"/>
  <c r="K534" i="13"/>
  <c r="J534" i="13"/>
  <c r="J533" i="13"/>
  <c r="K533" i="13" s="1"/>
  <c r="J532" i="13"/>
  <c r="K532" i="13" s="1"/>
  <c r="K531" i="13"/>
  <c r="J531" i="13"/>
  <c r="K530" i="13"/>
  <c r="J530" i="13"/>
  <c r="J529" i="13"/>
  <c r="K529" i="13" s="1"/>
  <c r="J528" i="13"/>
  <c r="K528" i="13" s="1"/>
  <c r="K527" i="13"/>
  <c r="J527" i="13"/>
  <c r="K526" i="13"/>
  <c r="J526" i="13"/>
  <c r="J525" i="13"/>
  <c r="K525" i="13" s="1"/>
  <c r="J524" i="13"/>
  <c r="K524" i="13" s="1"/>
  <c r="K523" i="13"/>
  <c r="J523" i="13"/>
  <c r="L522" i="13"/>
  <c r="M522" i="13" s="1"/>
  <c r="L523" i="13" s="1"/>
  <c r="M523" i="13" s="1"/>
  <c r="L524" i="13" s="1"/>
  <c r="K522" i="13"/>
  <c r="J522" i="13"/>
  <c r="J521" i="13"/>
  <c r="K521" i="13" s="1"/>
  <c r="J520" i="13"/>
  <c r="K520" i="13" s="1"/>
  <c r="K519" i="13"/>
  <c r="J519" i="13"/>
  <c r="K518" i="13"/>
  <c r="J518" i="13"/>
  <c r="J517" i="13"/>
  <c r="K517" i="13" s="1"/>
  <c r="J516" i="13"/>
  <c r="K516" i="13" s="1"/>
  <c r="K515" i="13"/>
  <c r="J515" i="13"/>
  <c r="K514" i="13"/>
  <c r="J514" i="13"/>
  <c r="J513" i="13"/>
  <c r="K513" i="13" s="1"/>
  <c r="J512" i="13"/>
  <c r="K512" i="13" s="1"/>
  <c r="K511" i="13"/>
  <c r="J511" i="13"/>
  <c r="K510" i="13"/>
  <c r="J510" i="13"/>
  <c r="J509" i="13"/>
  <c r="K509" i="13" s="1"/>
  <c r="J508" i="13"/>
  <c r="K508" i="13" s="1"/>
  <c r="K507" i="13"/>
  <c r="J507" i="13"/>
  <c r="K506" i="13"/>
  <c r="J506" i="13"/>
  <c r="J505" i="13"/>
  <c r="K505" i="13" s="1"/>
  <c r="J504" i="13"/>
  <c r="K504" i="13" s="1"/>
  <c r="K503" i="13"/>
  <c r="J503" i="13"/>
  <c r="K502" i="13"/>
  <c r="J502" i="13"/>
  <c r="J501" i="13"/>
  <c r="K501" i="13" s="1"/>
  <c r="J500" i="13"/>
  <c r="K500" i="13" s="1"/>
  <c r="K499" i="13"/>
  <c r="J499" i="13"/>
  <c r="K498" i="13"/>
  <c r="J498" i="13"/>
  <c r="J497" i="13"/>
  <c r="K497" i="13" s="1"/>
  <c r="J496" i="13"/>
  <c r="K496" i="13" s="1"/>
  <c r="K495" i="13"/>
  <c r="J495" i="13"/>
  <c r="K494" i="13"/>
  <c r="J494" i="13"/>
  <c r="J493" i="13"/>
  <c r="K493" i="13" s="1"/>
  <c r="J492" i="13"/>
  <c r="K492" i="13" s="1"/>
  <c r="K491" i="13"/>
  <c r="J491" i="13"/>
  <c r="K490" i="13"/>
  <c r="J490" i="13"/>
  <c r="J489" i="13"/>
  <c r="K489" i="13" s="1"/>
  <c r="J488" i="13"/>
  <c r="K488" i="13" s="1"/>
  <c r="K487" i="13"/>
  <c r="J487" i="13"/>
  <c r="K486" i="13"/>
  <c r="J486" i="13"/>
  <c r="J485" i="13"/>
  <c r="K485" i="13" s="1"/>
  <c r="J484" i="13"/>
  <c r="K484" i="13" s="1"/>
  <c r="K483" i="13"/>
  <c r="J483" i="13"/>
  <c r="L482" i="13"/>
  <c r="M482" i="13" s="1"/>
  <c r="L483" i="13" s="1"/>
  <c r="M483" i="13" s="1"/>
  <c r="L484" i="13" s="1"/>
  <c r="M484" i="13" s="1"/>
  <c r="L485" i="13" s="1"/>
  <c r="M485" i="13" s="1"/>
  <c r="L486" i="13" s="1"/>
  <c r="M486" i="13" s="1"/>
  <c r="L487" i="13" s="1"/>
  <c r="M487" i="13" s="1"/>
  <c r="L488" i="13" s="1"/>
  <c r="K482" i="13"/>
  <c r="J482" i="13"/>
  <c r="J481" i="13"/>
  <c r="K481" i="13" s="1"/>
  <c r="J480" i="13"/>
  <c r="K480" i="13" s="1"/>
  <c r="K479" i="13"/>
  <c r="J479" i="13"/>
  <c r="K478" i="13"/>
  <c r="J478" i="13"/>
  <c r="J477" i="13"/>
  <c r="K477" i="13" s="1"/>
  <c r="J476" i="13"/>
  <c r="K476" i="13" s="1"/>
  <c r="K475" i="13"/>
  <c r="J475" i="13"/>
  <c r="K474" i="13"/>
  <c r="J474" i="13"/>
  <c r="J473" i="13"/>
  <c r="K473" i="13" s="1"/>
  <c r="J472" i="13"/>
  <c r="K472" i="13" s="1"/>
  <c r="K471" i="13"/>
  <c r="J471" i="13"/>
  <c r="K470" i="13"/>
  <c r="J470" i="13"/>
  <c r="J469" i="13"/>
  <c r="K469" i="13" s="1"/>
  <c r="J468" i="13"/>
  <c r="K468" i="13" s="1"/>
  <c r="K467" i="13"/>
  <c r="J467" i="13"/>
  <c r="K466" i="13"/>
  <c r="J466" i="13"/>
  <c r="J465" i="13"/>
  <c r="K465" i="13" s="1"/>
  <c r="J464" i="13"/>
  <c r="K464" i="13" s="1"/>
  <c r="K463" i="13"/>
  <c r="J463" i="13"/>
  <c r="K462" i="13"/>
  <c r="J462" i="13"/>
  <c r="J461" i="13"/>
  <c r="K461" i="13" s="1"/>
  <c r="J460" i="13"/>
  <c r="K460" i="13" s="1"/>
  <c r="K459" i="13"/>
  <c r="J459" i="13"/>
  <c r="K458" i="13"/>
  <c r="J458" i="13"/>
  <c r="J457" i="13"/>
  <c r="K457" i="13" s="1"/>
  <c r="J456" i="13"/>
  <c r="K456" i="13" s="1"/>
  <c r="K455" i="13"/>
  <c r="J455" i="13"/>
  <c r="K454" i="13"/>
  <c r="J454" i="13"/>
  <c r="J453" i="13"/>
  <c r="K453" i="13" s="1"/>
  <c r="J452" i="13"/>
  <c r="K452" i="13" s="1"/>
  <c r="K451" i="13"/>
  <c r="J451" i="13"/>
  <c r="K450" i="13"/>
  <c r="J450" i="13"/>
  <c r="J449" i="13"/>
  <c r="K449" i="13" s="1"/>
  <c r="J448" i="13"/>
  <c r="K448" i="13" s="1"/>
  <c r="K447" i="13"/>
  <c r="J447" i="13"/>
  <c r="K446" i="13"/>
  <c r="J446" i="13"/>
  <c r="J445" i="13"/>
  <c r="K445" i="13" s="1"/>
  <c r="J444" i="13"/>
  <c r="K444" i="13" s="1"/>
  <c r="K443" i="13"/>
  <c r="J443" i="13"/>
  <c r="L442" i="13"/>
  <c r="M442" i="13" s="1"/>
  <c r="L443" i="13" s="1"/>
  <c r="M443" i="13" s="1"/>
  <c r="L444" i="13" s="1"/>
  <c r="K442" i="13"/>
  <c r="J442" i="13"/>
  <c r="J441" i="13"/>
  <c r="K441" i="13" s="1"/>
  <c r="J440" i="13"/>
  <c r="K440" i="13" s="1"/>
  <c r="K439" i="13"/>
  <c r="J439" i="13"/>
  <c r="K438" i="13"/>
  <c r="J438" i="13"/>
  <c r="J437" i="13"/>
  <c r="K437" i="13" s="1"/>
  <c r="J436" i="13"/>
  <c r="K436" i="13" s="1"/>
  <c r="K435" i="13"/>
  <c r="J435" i="13"/>
  <c r="K434" i="13"/>
  <c r="J434" i="13"/>
  <c r="J433" i="13"/>
  <c r="K433" i="13" s="1"/>
  <c r="J432" i="13"/>
  <c r="K432" i="13" s="1"/>
  <c r="K431" i="13"/>
  <c r="J431" i="13"/>
  <c r="K430" i="13"/>
  <c r="J430" i="13"/>
  <c r="J429" i="13"/>
  <c r="K429" i="13" s="1"/>
  <c r="J428" i="13"/>
  <c r="K428" i="13" s="1"/>
  <c r="K427" i="13"/>
  <c r="J427" i="13"/>
  <c r="K426" i="13"/>
  <c r="J426" i="13"/>
  <c r="J425" i="13"/>
  <c r="K425" i="13" s="1"/>
  <c r="J424" i="13"/>
  <c r="K424" i="13" s="1"/>
  <c r="K423" i="13"/>
  <c r="J423" i="13"/>
  <c r="K422" i="13"/>
  <c r="J422" i="13"/>
  <c r="J421" i="13"/>
  <c r="K421" i="13" s="1"/>
  <c r="J420" i="13"/>
  <c r="K420" i="13" s="1"/>
  <c r="K419" i="13"/>
  <c r="J419" i="13"/>
  <c r="K418" i="13"/>
  <c r="J418" i="13"/>
  <c r="J417" i="13"/>
  <c r="K417" i="13" s="1"/>
  <c r="J416" i="13"/>
  <c r="K416" i="13" s="1"/>
  <c r="K415" i="13"/>
  <c r="J415" i="13"/>
  <c r="K414" i="13"/>
  <c r="J414" i="13"/>
  <c r="J413" i="13"/>
  <c r="K413" i="13" s="1"/>
  <c r="J412" i="13"/>
  <c r="K412" i="13" s="1"/>
  <c r="K411" i="13"/>
  <c r="J411" i="13"/>
  <c r="K410" i="13"/>
  <c r="J410" i="13"/>
  <c r="J409" i="13"/>
  <c r="K409" i="13" s="1"/>
  <c r="J408" i="13"/>
  <c r="K408" i="13" s="1"/>
  <c r="K407" i="13"/>
  <c r="J407" i="13"/>
  <c r="K406" i="13"/>
  <c r="J406" i="13"/>
  <c r="J405" i="13"/>
  <c r="K405" i="13" s="1"/>
  <c r="J404" i="13"/>
  <c r="K404" i="13" s="1"/>
  <c r="K403" i="13"/>
  <c r="J403" i="13"/>
  <c r="L402" i="13"/>
  <c r="M402" i="13" s="1"/>
  <c r="L403" i="13" s="1"/>
  <c r="M403" i="13" s="1"/>
  <c r="L404" i="13" s="1"/>
  <c r="K402" i="13"/>
  <c r="J402" i="13"/>
  <c r="J401" i="13"/>
  <c r="K401" i="13" s="1"/>
  <c r="J400" i="13"/>
  <c r="K400" i="13" s="1"/>
  <c r="K399" i="13"/>
  <c r="J399" i="13"/>
  <c r="K398" i="13"/>
  <c r="J398" i="13"/>
  <c r="J397" i="13"/>
  <c r="K397" i="13" s="1"/>
  <c r="J396" i="13"/>
  <c r="K396" i="13" s="1"/>
  <c r="K395" i="13"/>
  <c r="J395" i="13"/>
  <c r="K394" i="13"/>
  <c r="J394" i="13"/>
  <c r="J393" i="13"/>
  <c r="K393" i="13" s="1"/>
  <c r="J392" i="13"/>
  <c r="K392" i="13" s="1"/>
  <c r="K391" i="13"/>
  <c r="J391" i="13"/>
  <c r="K390" i="13"/>
  <c r="J390" i="13"/>
  <c r="J389" i="13"/>
  <c r="K389" i="13" s="1"/>
  <c r="J388" i="13"/>
  <c r="K388" i="13" s="1"/>
  <c r="K387" i="13"/>
  <c r="J387" i="13"/>
  <c r="K386" i="13"/>
  <c r="J386" i="13"/>
  <c r="J385" i="13"/>
  <c r="K385" i="13" s="1"/>
  <c r="J384" i="13"/>
  <c r="K384" i="13" s="1"/>
  <c r="K383" i="13"/>
  <c r="J383" i="13"/>
  <c r="K382" i="13"/>
  <c r="J382" i="13"/>
  <c r="J381" i="13"/>
  <c r="K381" i="13" s="1"/>
  <c r="J380" i="13"/>
  <c r="K380" i="13" s="1"/>
  <c r="K379" i="13"/>
  <c r="J379" i="13"/>
  <c r="K378" i="13"/>
  <c r="J378" i="13"/>
  <c r="J377" i="13"/>
  <c r="K377" i="13" s="1"/>
  <c r="J376" i="13"/>
  <c r="K376" i="13" s="1"/>
  <c r="K375" i="13"/>
  <c r="J375" i="13"/>
  <c r="K374" i="13"/>
  <c r="J374" i="13"/>
  <c r="J373" i="13"/>
  <c r="K373" i="13" s="1"/>
  <c r="J372" i="13"/>
  <c r="K372" i="13" s="1"/>
  <c r="K371" i="13"/>
  <c r="J371" i="13"/>
  <c r="K370" i="13"/>
  <c r="J370" i="13"/>
  <c r="J369" i="13"/>
  <c r="K369" i="13" s="1"/>
  <c r="J368" i="13"/>
  <c r="K368" i="13" s="1"/>
  <c r="K367" i="13"/>
  <c r="J367" i="13"/>
  <c r="K366" i="13"/>
  <c r="J366" i="13"/>
  <c r="J365" i="13"/>
  <c r="K365" i="13" s="1"/>
  <c r="J364" i="13"/>
  <c r="K364" i="13" s="1"/>
  <c r="K363" i="13"/>
  <c r="J363" i="13"/>
  <c r="L362" i="13"/>
  <c r="M362" i="13" s="1"/>
  <c r="L363" i="13" s="1"/>
  <c r="M363" i="13" s="1"/>
  <c r="L364" i="13" s="1"/>
  <c r="M364" i="13" s="1"/>
  <c r="L365" i="13" s="1"/>
  <c r="M365" i="13" s="1"/>
  <c r="L366" i="13" s="1"/>
  <c r="M366" i="13" s="1"/>
  <c r="L367" i="13" s="1"/>
  <c r="M367" i="13" s="1"/>
  <c r="L368" i="13" s="1"/>
  <c r="M368" i="13" s="1"/>
  <c r="L369" i="13" s="1"/>
  <c r="M369" i="13" s="1"/>
  <c r="L370" i="13" s="1"/>
  <c r="M370" i="13" s="1"/>
  <c r="L371" i="13" s="1"/>
  <c r="M371" i="13" s="1"/>
  <c r="L372" i="13" s="1"/>
  <c r="M372" i="13" s="1"/>
  <c r="L373" i="13" s="1"/>
  <c r="M373" i="13" s="1"/>
  <c r="L374" i="13" s="1"/>
  <c r="M374" i="13" s="1"/>
  <c r="L375" i="13" s="1"/>
  <c r="M375" i="13" s="1"/>
  <c r="L376" i="13" s="1"/>
  <c r="M376" i="13" s="1"/>
  <c r="L377" i="13" s="1"/>
  <c r="M377" i="13" s="1"/>
  <c r="L378" i="13" s="1"/>
  <c r="M378" i="13" s="1"/>
  <c r="L379" i="13" s="1"/>
  <c r="M379" i="13" s="1"/>
  <c r="L380" i="13" s="1"/>
  <c r="M380" i="13" s="1"/>
  <c r="L381" i="13" s="1"/>
  <c r="M381" i="13" s="1"/>
  <c r="L382" i="13" s="1"/>
  <c r="M382" i="13" s="1"/>
  <c r="L383" i="13" s="1"/>
  <c r="M383" i="13" s="1"/>
  <c r="L384" i="13" s="1"/>
  <c r="M384" i="13" s="1"/>
  <c r="L385" i="13" s="1"/>
  <c r="M385" i="13" s="1"/>
  <c r="L386" i="13" s="1"/>
  <c r="M386" i="13" s="1"/>
  <c r="L387" i="13" s="1"/>
  <c r="M387" i="13" s="1"/>
  <c r="L388" i="13" s="1"/>
  <c r="M388" i="13" s="1"/>
  <c r="L389" i="13" s="1"/>
  <c r="M389" i="13" s="1"/>
  <c r="L390" i="13" s="1"/>
  <c r="M390" i="13" s="1"/>
  <c r="L391" i="13" s="1"/>
  <c r="M391" i="13" s="1"/>
  <c r="L392" i="13" s="1"/>
  <c r="M392" i="13" s="1"/>
  <c r="L393" i="13" s="1"/>
  <c r="M393" i="13" s="1"/>
  <c r="L394" i="13" s="1"/>
  <c r="M394" i="13" s="1"/>
  <c r="L395" i="13" s="1"/>
  <c r="M395" i="13" s="1"/>
  <c r="L396" i="13" s="1"/>
  <c r="M396" i="13" s="1"/>
  <c r="L397" i="13" s="1"/>
  <c r="M397" i="13" s="1"/>
  <c r="L398" i="13" s="1"/>
  <c r="M398" i="13" s="1"/>
  <c r="L399" i="13" s="1"/>
  <c r="M399" i="13" s="1"/>
  <c r="L400" i="13" s="1"/>
  <c r="M400" i="13" s="1"/>
  <c r="L401" i="13" s="1"/>
  <c r="M401" i="13" s="1"/>
  <c r="I11" i="14" s="1"/>
  <c r="N11" i="14" s="1"/>
  <c r="K362" i="13"/>
  <c r="J362" i="13"/>
  <c r="J361" i="13"/>
  <c r="K361" i="13" s="1"/>
  <c r="J360" i="13"/>
  <c r="K360" i="13" s="1"/>
  <c r="K359" i="13"/>
  <c r="J359" i="13"/>
  <c r="K358" i="13"/>
  <c r="J358" i="13"/>
  <c r="J357" i="13"/>
  <c r="K357" i="13" s="1"/>
  <c r="J356" i="13"/>
  <c r="K356" i="13" s="1"/>
  <c r="K355" i="13"/>
  <c r="J355" i="13"/>
  <c r="K354" i="13"/>
  <c r="J354" i="13"/>
  <c r="J353" i="13"/>
  <c r="K353" i="13" s="1"/>
  <c r="J352" i="13"/>
  <c r="K352" i="13" s="1"/>
  <c r="K351" i="13"/>
  <c r="J351" i="13"/>
  <c r="K350" i="13"/>
  <c r="J350" i="13"/>
  <c r="J349" i="13"/>
  <c r="K349" i="13" s="1"/>
  <c r="J348" i="13"/>
  <c r="K348" i="13" s="1"/>
  <c r="K347" i="13"/>
  <c r="J347" i="13"/>
  <c r="K346" i="13"/>
  <c r="J346" i="13"/>
  <c r="J345" i="13"/>
  <c r="K345" i="13" s="1"/>
  <c r="J344" i="13"/>
  <c r="K344" i="13" s="1"/>
  <c r="K343" i="13"/>
  <c r="J343" i="13"/>
  <c r="K342" i="13"/>
  <c r="J342" i="13"/>
  <c r="J341" i="13"/>
  <c r="K341" i="13" s="1"/>
  <c r="J340" i="13"/>
  <c r="K340" i="13" s="1"/>
  <c r="K339" i="13"/>
  <c r="J339" i="13"/>
  <c r="K338" i="13"/>
  <c r="J338" i="13"/>
  <c r="J337" i="13"/>
  <c r="K337" i="13" s="1"/>
  <c r="J336" i="13"/>
  <c r="K336" i="13" s="1"/>
  <c r="K335" i="13"/>
  <c r="J335" i="13"/>
  <c r="K334" i="13"/>
  <c r="J334" i="13"/>
  <c r="J333" i="13"/>
  <c r="K333" i="13" s="1"/>
  <c r="J332" i="13"/>
  <c r="K332" i="13" s="1"/>
  <c r="K331" i="13"/>
  <c r="J331" i="13"/>
  <c r="K330" i="13"/>
  <c r="J330" i="13"/>
  <c r="J329" i="13"/>
  <c r="K329" i="13" s="1"/>
  <c r="J328" i="13"/>
  <c r="K328" i="13" s="1"/>
  <c r="K327" i="13"/>
  <c r="J327" i="13"/>
  <c r="K326" i="13"/>
  <c r="J326" i="13"/>
  <c r="J325" i="13"/>
  <c r="K325" i="13" s="1"/>
  <c r="J324" i="13"/>
  <c r="K324" i="13" s="1"/>
  <c r="K323" i="13"/>
  <c r="J323" i="13"/>
  <c r="L322" i="13"/>
  <c r="M322" i="13" s="1"/>
  <c r="L323" i="13" s="1"/>
  <c r="M323" i="13" s="1"/>
  <c r="L324" i="13" s="1"/>
  <c r="K322" i="13"/>
  <c r="J322" i="13"/>
  <c r="J321" i="13"/>
  <c r="K321" i="13" s="1"/>
  <c r="J320" i="13"/>
  <c r="K320" i="13" s="1"/>
  <c r="K319" i="13"/>
  <c r="J319" i="13"/>
  <c r="K318" i="13"/>
  <c r="J318" i="13"/>
  <c r="J317" i="13"/>
  <c r="K317" i="13" s="1"/>
  <c r="J316" i="13"/>
  <c r="K316" i="13" s="1"/>
  <c r="K315" i="13"/>
  <c r="J315" i="13"/>
  <c r="K314" i="13"/>
  <c r="J314" i="13"/>
  <c r="J313" i="13"/>
  <c r="K313" i="13" s="1"/>
  <c r="J312" i="13"/>
  <c r="K312" i="13" s="1"/>
  <c r="K311" i="13"/>
  <c r="J311" i="13"/>
  <c r="K310" i="13"/>
  <c r="J310" i="13"/>
  <c r="J309" i="13"/>
  <c r="K309" i="13" s="1"/>
  <c r="J308" i="13"/>
  <c r="K308" i="13" s="1"/>
  <c r="K307" i="13"/>
  <c r="J307" i="13"/>
  <c r="K306" i="13"/>
  <c r="J306" i="13"/>
  <c r="J305" i="13"/>
  <c r="K305" i="13" s="1"/>
  <c r="J304" i="13"/>
  <c r="K304" i="13" s="1"/>
  <c r="K303" i="13"/>
  <c r="J303" i="13"/>
  <c r="K302" i="13"/>
  <c r="J302" i="13"/>
  <c r="J301" i="13"/>
  <c r="K301" i="13" s="1"/>
  <c r="J300" i="13"/>
  <c r="K300" i="13" s="1"/>
  <c r="K299" i="13"/>
  <c r="J299" i="13"/>
  <c r="K298" i="13"/>
  <c r="J298" i="13"/>
  <c r="J297" i="13"/>
  <c r="K297" i="13" s="1"/>
  <c r="J296" i="13"/>
  <c r="K296" i="13" s="1"/>
  <c r="K295" i="13"/>
  <c r="J295" i="13"/>
  <c r="K294" i="13"/>
  <c r="J294" i="13"/>
  <c r="J293" i="13"/>
  <c r="K293" i="13" s="1"/>
  <c r="J292" i="13"/>
  <c r="K292" i="13" s="1"/>
  <c r="K291" i="13"/>
  <c r="J291" i="13"/>
  <c r="K290" i="13"/>
  <c r="J290" i="13"/>
  <c r="J289" i="13"/>
  <c r="K289" i="13" s="1"/>
  <c r="J288" i="13"/>
  <c r="K288" i="13" s="1"/>
  <c r="K287" i="13"/>
  <c r="J287" i="13"/>
  <c r="K286" i="13"/>
  <c r="J286" i="13"/>
  <c r="J285" i="13"/>
  <c r="K285" i="13" s="1"/>
  <c r="J284" i="13"/>
  <c r="K284" i="13" s="1"/>
  <c r="K283" i="13"/>
  <c r="J283" i="13"/>
  <c r="L282" i="13"/>
  <c r="M282" i="13" s="1"/>
  <c r="L283" i="13" s="1"/>
  <c r="M283" i="13" s="1"/>
  <c r="L284" i="13" s="1"/>
  <c r="K282" i="13"/>
  <c r="J282" i="13"/>
  <c r="J281" i="13"/>
  <c r="K281" i="13" s="1"/>
  <c r="J280" i="13"/>
  <c r="K280" i="13" s="1"/>
  <c r="K279" i="13"/>
  <c r="J279" i="13"/>
  <c r="K278" i="13"/>
  <c r="J278" i="13"/>
  <c r="J277" i="13"/>
  <c r="K277" i="13" s="1"/>
  <c r="J276" i="13"/>
  <c r="K276" i="13" s="1"/>
  <c r="K275" i="13"/>
  <c r="J275" i="13"/>
  <c r="K274" i="13"/>
  <c r="J274" i="13"/>
  <c r="J273" i="13"/>
  <c r="K273" i="13" s="1"/>
  <c r="J272" i="13"/>
  <c r="K272" i="13" s="1"/>
  <c r="K271" i="13"/>
  <c r="J271" i="13"/>
  <c r="K270" i="13"/>
  <c r="J270" i="13"/>
  <c r="J269" i="13"/>
  <c r="K269" i="13" s="1"/>
  <c r="J268" i="13"/>
  <c r="K268" i="13" s="1"/>
  <c r="K267" i="13"/>
  <c r="J267" i="13"/>
  <c r="K266" i="13"/>
  <c r="J266" i="13"/>
  <c r="J265" i="13"/>
  <c r="K265" i="13" s="1"/>
  <c r="J264" i="13"/>
  <c r="K264" i="13" s="1"/>
  <c r="K263" i="13"/>
  <c r="J263" i="13"/>
  <c r="K262" i="13"/>
  <c r="J262" i="13"/>
  <c r="J261" i="13"/>
  <c r="K261" i="13" s="1"/>
  <c r="J260" i="13"/>
  <c r="K260" i="13" s="1"/>
  <c r="K259" i="13"/>
  <c r="J259" i="13"/>
  <c r="K258" i="13"/>
  <c r="J258" i="13"/>
  <c r="J257" i="13"/>
  <c r="K257" i="13" s="1"/>
  <c r="J256" i="13"/>
  <c r="K256" i="13" s="1"/>
  <c r="K255" i="13"/>
  <c r="J255" i="13"/>
  <c r="K254" i="13"/>
  <c r="J254" i="13"/>
  <c r="J253" i="13"/>
  <c r="K253" i="13" s="1"/>
  <c r="J252" i="13"/>
  <c r="K252" i="13" s="1"/>
  <c r="K251" i="13"/>
  <c r="J251" i="13"/>
  <c r="K250" i="13"/>
  <c r="J250" i="13"/>
  <c r="J249" i="13"/>
  <c r="K249" i="13" s="1"/>
  <c r="J248" i="13"/>
  <c r="K248" i="13" s="1"/>
  <c r="K247" i="13"/>
  <c r="J247" i="13"/>
  <c r="K246" i="13"/>
  <c r="J246" i="13"/>
  <c r="J245" i="13"/>
  <c r="K245" i="13" s="1"/>
  <c r="J244" i="13"/>
  <c r="K244" i="13" s="1"/>
  <c r="K243" i="13"/>
  <c r="J243" i="13"/>
  <c r="L242" i="13"/>
  <c r="M242" i="13" s="1"/>
  <c r="L243" i="13" s="1"/>
  <c r="M243" i="13" s="1"/>
  <c r="L244" i="13" s="1"/>
  <c r="K242" i="13"/>
  <c r="J242" i="13"/>
  <c r="J241" i="13"/>
  <c r="K241" i="13" s="1"/>
  <c r="J240" i="13"/>
  <c r="K240" i="13" s="1"/>
  <c r="K239" i="13"/>
  <c r="J239" i="13"/>
  <c r="K238" i="13"/>
  <c r="J238" i="13"/>
  <c r="J237" i="13"/>
  <c r="K237" i="13" s="1"/>
  <c r="J236" i="13"/>
  <c r="K236" i="13" s="1"/>
  <c r="K235" i="13"/>
  <c r="J235" i="13"/>
  <c r="K234" i="13"/>
  <c r="J234" i="13"/>
  <c r="J233" i="13"/>
  <c r="K233" i="13" s="1"/>
  <c r="J232" i="13"/>
  <c r="K232" i="13" s="1"/>
  <c r="K231" i="13"/>
  <c r="J231" i="13"/>
  <c r="K230" i="13"/>
  <c r="J230" i="13"/>
  <c r="J229" i="13"/>
  <c r="K229" i="13" s="1"/>
  <c r="J228" i="13"/>
  <c r="K228" i="13" s="1"/>
  <c r="K227" i="13"/>
  <c r="J227" i="13"/>
  <c r="K226" i="13"/>
  <c r="J226" i="13"/>
  <c r="J225" i="13"/>
  <c r="K225" i="13" s="1"/>
  <c r="J224" i="13"/>
  <c r="K224" i="13" s="1"/>
  <c r="K223" i="13"/>
  <c r="J223" i="13"/>
  <c r="K222" i="13"/>
  <c r="J222" i="13"/>
  <c r="J221" i="13"/>
  <c r="K221" i="13" s="1"/>
  <c r="J220" i="13"/>
  <c r="K220" i="13" s="1"/>
  <c r="K219" i="13"/>
  <c r="J219" i="13"/>
  <c r="K218" i="13"/>
  <c r="J218" i="13"/>
  <c r="J217" i="13"/>
  <c r="K217" i="13" s="1"/>
  <c r="J216" i="13"/>
  <c r="K216" i="13" s="1"/>
  <c r="K215" i="13"/>
  <c r="J215" i="13"/>
  <c r="K214" i="13"/>
  <c r="J214" i="13"/>
  <c r="J213" i="13"/>
  <c r="K213" i="13" s="1"/>
  <c r="J212" i="13"/>
  <c r="K212" i="13" s="1"/>
  <c r="K211" i="13"/>
  <c r="J211" i="13"/>
  <c r="K210" i="13"/>
  <c r="J210" i="13"/>
  <c r="J209" i="13"/>
  <c r="K209" i="13" s="1"/>
  <c r="J208" i="13"/>
  <c r="K208" i="13" s="1"/>
  <c r="K207" i="13"/>
  <c r="J207" i="13"/>
  <c r="K206" i="13"/>
  <c r="J206" i="13"/>
  <c r="J205" i="13"/>
  <c r="K205" i="13" s="1"/>
  <c r="J204" i="13"/>
  <c r="K204" i="13" s="1"/>
  <c r="K203" i="13"/>
  <c r="J203" i="13"/>
  <c r="L202" i="13"/>
  <c r="M202" i="13" s="1"/>
  <c r="L203" i="13" s="1"/>
  <c r="M203" i="13" s="1"/>
  <c r="L204" i="13" s="1"/>
  <c r="M204" i="13" s="1"/>
  <c r="L205" i="13" s="1"/>
  <c r="K202" i="13"/>
  <c r="J202" i="13"/>
  <c r="J201" i="13"/>
  <c r="K201" i="13" s="1"/>
  <c r="J200" i="13"/>
  <c r="K200" i="13" s="1"/>
  <c r="K199" i="13"/>
  <c r="J199" i="13"/>
  <c r="K198" i="13"/>
  <c r="J198" i="13"/>
  <c r="J197" i="13"/>
  <c r="K197" i="13" s="1"/>
  <c r="J196" i="13"/>
  <c r="K196" i="13" s="1"/>
  <c r="K195" i="13"/>
  <c r="J195" i="13"/>
  <c r="K194" i="13"/>
  <c r="J194" i="13"/>
  <c r="J193" i="13"/>
  <c r="K193" i="13" s="1"/>
  <c r="J192" i="13"/>
  <c r="K192" i="13" s="1"/>
  <c r="K191" i="13"/>
  <c r="J191" i="13"/>
  <c r="K190" i="13"/>
  <c r="J190" i="13"/>
  <c r="J189" i="13"/>
  <c r="K189" i="13" s="1"/>
  <c r="J188" i="13"/>
  <c r="K188" i="13" s="1"/>
  <c r="K187" i="13"/>
  <c r="J187" i="13"/>
  <c r="K186" i="13"/>
  <c r="J186" i="13"/>
  <c r="J185" i="13"/>
  <c r="K185" i="13" s="1"/>
  <c r="J184" i="13"/>
  <c r="K184" i="13" s="1"/>
  <c r="K183" i="13"/>
  <c r="J183" i="13"/>
  <c r="K182" i="13"/>
  <c r="J182" i="13"/>
  <c r="J181" i="13"/>
  <c r="K181" i="13" s="1"/>
  <c r="J180" i="13"/>
  <c r="K180" i="13" s="1"/>
  <c r="K179" i="13"/>
  <c r="J179" i="13"/>
  <c r="K178" i="13"/>
  <c r="J178" i="13"/>
  <c r="J177" i="13"/>
  <c r="K177" i="13" s="1"/>
  <c r="J176" i="13"/>
  <c r="K176" i="13" s="1"/>
  <c r="K175" i="13"/>
  <c r="J175" i="13"/>
  <c r="K174" i="13"/>
  <c r="J174" i="13"/>
  <c r="J173" i="13"/>
  <c r="K173" i="13" s="1"/>
  <c r="J172" i="13"/>
  <c r="K172" i="13" s="1"/>
  <c r="K171" i="13"/>
  <c r="J171" i="13"/>
  <c r="K170" i="13"/>
  <c r="J170" i="13"/>
  <c r="J169" i="13"/>
  <c r="K169" i="13" s="1"/>
  <c r="J168" i="13"/>
  <c r="K168" i="13" s="1"/>
  <c r="K167" i="13"/>
  <c r="J167" i="13"/>
  <c r="K166" i="13"/>
  <c r="J166" i="13"/>
  <c r="J165" i="13"/>
  <c r="K165" i="13" s="1"/>
  <c r="J164" i="13"/>
  <c r="K164" i="13" s="1"/>
  <c r="K163" i="13"/>
  <c r="J163" i="13"/>
  <c r="L162" i="13"/>
  <c r="M162" i="13" s="1"/>
  <c r="L163" i="13" s="1"/>
  <c r="M163" i="13" s="1"/>
  <c r="L164" i="13" s="1"/>
  <c r="K162" i="13"/>
  <c r="J162" i="13"/>
  <c r="J161" i="13"/>
  <c r="K161" i="13" s="1"/>
  <c r="J160" i="13"/>
  <c r="K160" i="13" s="1"/>
  <c r="K159" i="13"/>
  <c r="J159" i="13"/>
  <c r="K158" i="13"/>
  <c r="J158" i="13"/>
  <c r="J157" i="13"/>
  <c r="K157" i="13" s="1"/>
  <c r="J156" i="13"/>
  <c r="K156" i="13" s="1"/>
  <c r="K155" i="13"/>
  <c r="J155" i="13"/>
  <c r="K154" i="13"/>
  <c r="J154" i="13"/>
  <c r="J153" i="13"/>
  <c r="K153" i="13" s="1"/>
  <c r="J152" i="13"/>
  <c r="K152" i="13" s="1"/>
  <c r="K151" i="13"/>
  <c r="J151" i="13"/>
  <c r="K150" i="13"/>
  <c r="J150" i="13"/>
  <c r="J149" i="13"/>
  <c r="K149" i="13" s="1"/>
  <c r="J148" i="13"/>
  <c r="K148" i="13" s="1"/>
  <c r="K147" i="13"/>
  <c r="J147" i="13"/>
  <c r="K146" i="13"/>
  <c r="J146" i="13"/>
  <c r="J145" i="13"/>
  <c r="K145" i="13" s="1"/>
  <c r="J144" i="13"/>
  <c r="K144" i="13" s="1"/>
  <c r="K143" i="13"/>
  <c r="J143" i="13"/>
  <c r="K142" i="13"/>
  <c r="J142" i="13"/>
  <c r="J141" i="13"/>
  <c r="K141" i="13" s="1"/>
  <c r="J140" i="13"/>
  <c r="K140" i="13" s="1"/>
  <c r="K139" i="13"/>
  <c r="J139" i="13"/>
  <c r="K138" i="13"/>
  <c r="J138" i="13"/>
  <c r="J137" i="13"/>
  <c r="K137" i="13" s="1"/>
  <c r="J136" i="13"/>
  <c r="K136" i="13" s="1"/>
  <c r="K135" i="13"/>
  <c r="J135" i="13"/>
  <c r="K134" i="13"/>
  <c r="J134" i="13"/>
  <c r="J133" i="13"/>
  <c r="K133" i="13" s="1"/>
  <c r="J132" i="13"/>
  <c r="K132" i="13" s="1"/>
  <c r="K131" i="13"/>
  <c r="J131" i="13"/>
  <c r="K130" i="13"/>
  <c r="J130" i="13"/>
  <c r="J129" i="13"/>
  <c r="K129" i="13" s="1"/>
  <c r="J128" i="13"/>
  <c r="K128" i="13" s="1"/>
  <c r="K127" i="13"/>
  <c r="J127" i="13"/>
  <c r="K126" i="13"/>
  <c r="J126" i="13"/>
  <c r="J125" i="13"/>
  <c r="K125" i="13" s="1"/>
  <c r="J124" i="13"/>
  <c r="K124" i="13" s="1"/>
  <c r="K123" i="13"/>
  <c r="J123" i="13"/>
  <c r="L122" i="13"/>
  <c r="M122" i="13" s="1"/>
  <c r="L123" i="13" s="1"/>
  <c r="M123" i="13" s="1"/>
  <c r="L124" i="13" s="1"/>
  <c r="M124" i="13" s="1"/>
  <c r="L125" i="13" s="1"/>
  <c r="M125" i="13" s="1"/>
  <c r="L126" i="13" s="1"/>
  <c r="M126" i="13" s="1"/>
  <c r="L127" i="13" s="1"/>
  <c r="M127" i="13" s="1"/>
  <c r="L128" i="13" s="1"/>
  <c r="M128" i="13" s="1"/>
  <c r="L129" i="13" s="1"/>
  <c r="K122" i="13"/>
  <c r="J122" i="13"/>
  <c r="J121" i="13"/>
  <c r="K121" i="13" s="1"/>
  <c r="J120" i="13"/>
  <c r="K120" i="13" s="1"/>
  <c r="K119" i="13"/>
  <c r="J119" i="13"/>
  <c r="K118" i="13"/>
  <c r="J118" i="13"/>
  <c r="J117" i="13"/>
  <c r="K117" i="13" s="1"/>
  <c r="J116" i="13"/>
  <c r="K116" i="13" s="1"/>
  <c r="K115" i="13"/>
  <c r="J115" i="13"/>
  <c r="K114" i="13"/>
  <c r="J114" i="13"/>
  <c r="J113" i="13"/>
  <c r="K113" i="13" s="1"/>
  <c r="J112" i="13"/>
  <c r="K112" i="13" s="1"/>
  <c r="K111" i="13"/>
  <c r="J111" i="13"/>
  <c r="K110" i="13"/>
  <c r="J110" i="13"/>
  <c r="J109" i="13"/>
  <c r="K109" i="13" s="1"/>
  <c r="J108" i="13"/>
  <c r="K108" i="13" s="1"/>
  <c r="K107" i="13"/>
  <c r="J107" i="13"/>
  <c r="K106" i="13"/>
  <c r="J106" i="13"/>
  <c r="J105" i="13"/>
  <c r="K105" i="13" s="1"/>
  <c r="J104" i="13"/>
  <c r="K104" i="13" s="1"/>
  <c r="K103" i="13"/>
  <c r="J103" i="13"/>
  <c r="K102" i="13"/>
  <c r="J102" i="13"/>
  <c r="J101" i="13"/>
  <c r="K101" i="13" s="1"/>
  <c r="J100" i="13"/>
  <c r="K100" i="13" s="1"/>
  <c r="K99" i="13"/>
  <c r="J99" i="13"/>
  <c r="K98" i="13"/>
  <c r="J98" i="13"/>
  <c r="J97" i="13"/>
  <c r="K97" i="13" s="1"/>
  <c r="J96" i="13"/>
  <c r="K96" i="13" s="1"/>
  <c r="K95" i="13"/>
  <c r="J95" i="13"/>
  <c r="K94" i="13"/>
  <c r="J94" i="13"/>
  <c r="J93" i="13"/>
  <c r="K93" i="13" s="1"/>
  <c r="J92" i="13"/>
  <c r="K92" i="13" s="1"/>
  <c r="K91" i="13"/>
  <c r="J91" i="13"/>
  <c r="K90" i="13"/>
  <c r="J90" i="13"/>
  <c r="J89" i="13"/>
  <c r="K89" i="13" s="1"/>
  <c r="J88" i="13"/>
  <c r="K88" i="13" s="1"/>
  <c r="K87" i="13"/>
  <c r="J87" i="13"/>
  <c r="K86" i="13"/>
  <c r="J86" i="13"/>
  <c r="J85" i="13"/>
  <c r="K85" i="13" s="1"/>
  <c r="J84" i="13"/>
  <c r="K84" i="13" s="1"/>
  <c r="K83" i="13"/>
  <c r="J83" i="13"/>
  <c r="L82" i="13"/>
  <c r="M82" i="13" s="1"/>
  <c r="L83" i="13" s="1"/>
  <c r="M83" i="13" s="1"/>
  <c r="L84" i="13" s="1"/>
  <c r="K82" i="13"/>
  <c r="J82" i="13"/>
  <c r="J81" i="13"/>
  <c r="K81" i="13" s="1"/>
  <c r="J80" i="13"/>
  <c r="K80" i="13" s="1"/>
  <c r="K79" i="13"/>
  <c r="J79" i="13"/>
  <c r="K78" i="13"/>
  <c r="J78" i="13"/>
  <c r="J77" i="13"/>
  <c r="K77" i="13" s="1"/>
  <c r="J76" i="13"/>
  <c r="K76" i="13" s="1"/>
  <c r="K75" i="13"/>
  <c r="J75" i="13"/>
  <c r="K74" i="13"/>
  <c r="J74" i="13"/>
  <c r="J73" i="13"/>
  <c r="K73" i="13" s="1"/>
  <c r="J72" i="13"/>
  <c r="K72" i="13" s="1"/>
  <c r="K71" i="13"/>
  <c r="J71" i="13"/>
  <c r="K70" i="13"/>
  <c r="J70" i="13"/>
  <c r="J69" i="13"/>
  <c r="K69" i="13" s="1"/>
  <c r="J68" i="13"/>
  <c r="K68" i="13" s="1"/>
  <c r="K67" i="13"/>
  <c r="J67" i="13"/>
  <c r="K66" i="13"/>
  <c r="J66" i="13"/>
  <c r="J65" i="13"/>
  <c r="K65" i="13" s="1"/>
  <c r="J64" i="13"/>
  <c r="K64" i="13" s="1"/>
  <c r="K63" i="13"/>
  <c r="J63" i="13"/>
  <c r="K62" i="13"/>
  <c r="J62" i="13"/>
  <c r="J61" i="13"/>
  <c r="K61" i="13" s="1"/>
  <c r="J60" i="13"/>
  <c r="K60" i="13" s="1"/>
  <c r="K59" i="13"/>
  <c r="J59" i="13"/>
  <c r="K58" i="13"/>
  <c r="J58" i="13"/>
  <c r="J57" i="13"/>
  <c r="K57" i="13" s="1"/>
  <c r="J56" i="13"/>
  <c r="K56" i="13" s="1"/>
  <c r="K55" i="13"/>
  <c r="J55" i="13"/>
  <c r="K54" i="13"/>
  <c r="J54" i="13"/>
  <c r="J53" i="13"/>
  <c r="K53" i="13" s="1"/>
  <c r="J52" i="13"/>
  <c r="K52" i="13" s="1"/>
  <c r="K51" i="13"/>
  <c r="J51" i="13"/>
  <c r="K50" i="13"/>
  <c r="J50" i="13"/>
  <c r="J49" i="13"/>
  <c r="K49" i="13" s="1"/>
  <c r="J48" i="13"/>
  <c r="K48" i="13" s="1"/>
  <c r="K47" i="13"/>
  <c r="J47" i="13"/>
  <c r="K46" i="13"/>
  <c r="J46" i="13"/>
  <c r="J45" i="13"/>
  <c r="K45" i="13" s="1"/>
  <c r="J44" i="13"/>
  <c r="K44" i="13" s="1"/>
  <c r="K43" i="13"/>
  <c r="J43" i="13"/>
  <c r="L42" i="13"/>
  <c r="M42" i="13" s="1"/>
  <c r="L43" i="13" s="1"/>
  <c r="M43" i="13" s="1"/>
  <c r="L44" i="13" s="1"/>
  <c r="M44" i="13" s="1"/>
  <c r="L45" i="13" s="1"/>
  <c r="K42" i="13"/>
  <c r="J42" i="13"/>
  <c r="J41" i="13"/>
  <c r="K41" i="13" s="1"/>
  <c r="J40" i="13"/>
  <c r="K40" i="13" s="1"/>
  <c r="K39" i="13"/>
  <c r="J39" i="13"/>
  <c r="K38" i="13"/>
  <c r="J38" i="13"/>
  <c r="J37" i="13"/>
  <c r="K37" i="13" s="1"/>
  <c r="J36" i="13"/>
  <c r="K36" i="13" s="1"/>
  <c r="K35" i="13"/>
  <c r="J35" i="13"/>
  <c r="K34" i="13"/>
  <c r="J34" i="13"/>
  <c r="J33" i="13"/>
  <c r="K33" i="13" s="1"/>
  <c r="J32" i="13"/>
  <c r="K32" i="13" s="1"/>
  <c r="K31" i="13"/>
  <c r="J31" i="13"/>
  <c r="K30" i="13"/>
  <c r="J30" i="13"/>
  <c r="J29" i="13"/>
  <c r="K29" i="13" s="1"/>
  <c r="J28" i="13"/>
  <c r="K28" i="13" s="1"/>
  <c r="K27" i="13"/>
  <c r="J27" i="13"/>
  <c r="K26" i="13"/>
  <c r="J26" i="13"/>
  <c r="J25" i="13"/>
  <c r="K25" i="13" s="1"/>
  <c r="J24" i="13"/>
  <c r="K24" i="13" s="1"/>
  <c r="K23" i="13"/>
  <c r="J23" i="13"/>
  <c r="K22" i="13"/>
  <c r="J22" i="13"/>
  <c r="J21" i="13"/>
  <c r="K21" i="13" s="1"/>
  <c r="J20" i="13"/>
  <c r="K20" i="13" s="1"/>
  <c r="K19" i="13"/>
  <c r="J19" i="13"/>
  <c r="K18" i="13"/>
  <c r="J18" i="13"/>
  <c r="J17" i="13"/>
  <c r="K17" i="13" s="1"/>
  <c r="J16" i="13"/>
  <c r="K16" i="13" s="1"/>
  <c r="K15" i="13"/>
  <c r="J15" i="13"/>
  <c r="K14" i="13"/>
  <c r="J14" i="13"/>
  <c r="J13" i="13"/>
  <c r="K13" i="13" s="1"/>
  <c r="J12" i="13"/>
  <c r="K12" i="13" s="1"/>
  <c r="K11" i="13"/>
  <c r="J11" i="13"/>
  <c r="K10" i="13"/>
  <c r="J10" i="13"/>
  <c r="J9" i="13"/>
  <c r="K9" i="13" s="1"/>
  <c r="J8" i="13"/>
  <c r="K8" i="13" s="1"/>
  <c r="K7" i="13"/>
  <c r="J7" i="13"/>
  <c r="K6" i="13"/>
  <c r="J6" i="13"/>
  <c r="J5" i="13"/>
  <c r="K5" i="13" s="1"/>
  <c r="J4" i="13"/>
  <c r="K4" i="13" s="1"/>
  <c r="K3" i="13"/>
  <c r="J3" i="13"/>
  <c r="L2" i="13"/>
  <c r="M2" i="13" s="1"/>
  <c r="L3" i="13" s="1"/>
  <c r="M3" i="13" s="1"/>
  <c r="L4" i="13" s="1"/>
  <c r="K2" i="13"/>
  <c r="J2" i="13"/>
  <c r="I258" i="14"/>
  <c r="N258" i="14" s="1"/>
  <c r="I254" i="14"/>
  <c r="N254" i="14" s="1"/>
  <c r="I251" i="14"/>
  <c r="N251" i="14" s="1"/>
  <c r="N250" i="14"/>
  <c r="I250" i="14"/>
  <c r="J250" i="14" s="1"/>
  <c r="L250" i="14" s="1"/>
  <c r="I248" i="14"/>
  <c r="N248" i="14" s="1"/>
  <c r="I246" i="14"/>
  <c r="J246" i="14" s="1"/>
  <c r="J228" i="14"/>
  <c r="I228" i="14"/>
  <c r="N228" i="14" s="1"/>
  <c r="J225" i="14"/>
  <c r="J224" i="14"/>
  <c r="I224" i="14"/>
  <c r="N224" i="14" s="1"/>
  <c r="I223" i="14"/>
  <c r="N223" i="14" s="1"/>
  <c r="N222" i="14"/>
  <c r="J222" i="14"/>
  <c r="L222" i="14" s="1"/>
  <c r="I222" i="14"/>
  <c r="N221" i="14"/>
  <c r="I221" i="14"/>
  <c r="J220" i="14"/>
  <c r="N219" i="14"/>
  <c r="I219" i="14"/>
  <c r="I212" i="14"/>
  <c r="N212" i="14" s="1"/>
  <c r="J206" i="14"/>
  <c r="J202" i="14"/>
  <c r="J199" i="14"/>
  <c r="L199" i="14" s="1"/>
  <c r="I199" i="14"/>
  <c r="N199" i="14" s="1"/>
  <c r="L198" i="14"/>
  <c r="J198" i="14"/>
  <c r="I198" i="14"/>
  <c r="N198" i="14" s="1"/>
  <c r="J196" i="14"/>
  <c r="J194" i="14"/>
  <c r="N192" i="14"/>
  <c r="I192" i="14"/>
  <c r="I191" i="14"/>
  <c r="N191" i="14" s="1"/>
  <c r="I190" i="14"/>
  <c r="N190" i="14" s="1"/>
  <c r="N189" i="14"/>
  <c r="I189" i="14"/>
  <c r="I188" i="14"/>
  <c r="N188" i="14" s="1"/>
  <c r="N187" i="14"/>
  <c r="I187" i="14"/>
  <c r="N186" i="14"/>
  <c r="I186" i="14"/>
  <c r="I185" i="14"/>
  <c r="N185" i="14" s="1"/>
  <c r="I184" i="14"/>
  <c r="N184" i="14" s="1"/>
  <c r="I182" i="14"/>
  <c r="N182" i="14" s="1"/>
  <c r="J180" i="14"/>
  <c r="J176" i="14"/>
  <c r="J173" i="14"/>
  <c r="J172" i="14"/>
  <c r="J170" i="14"/>
  <c r="J168" i="14"/>
  <c r="N155" i="14"/>
  <c r="I155" i="14"/>
  <c r="L154" i="14"/>
  <c r="K154" i="14"/>
  <c r="J154" i="14"/>
  <c r="I154" i="14"/>
  <c r="N154" i="14" s="1"/>
  <c r="J150" i="14"/>
  <c r="N147" i="14"/>
  <c r="K147" i="14"/>
  <c r="J147" i="14"/>
  <c r="I147" i="14"/>
  <c r="L147" i="14" s="1"/>
  <c r="J146" i="14"/>
  <c r="N144" i="14"/>
  <c r="J144" i="14"/>
  <c r="L144" i="14" s="1"/>
  <c r="I144" i="14"/>
  <c r="J142" i="14"/>
  <c r="I140" i="14"/>
  <c r="N140" i="14" s="1"/>
  <c r="I139" i="14"/>
  <c r="N139" i="14" s="1"/>
  <c r="I137" i="14"/>
  <c r="N137" i="14" s="1"/>
  <c r="N135" i="14"/>
  <c r="I135" i="14"/>
  <c r="I134" i="14"/>
  <c r="N134" i="14" s="1"/>
  <c r="I129" i="14"/>
  <c r="N129" i="14" s="1"/>
  <c r="J128" i="14"/>
  <c r="J124" i="14"/>
  <c r="J121" i="14"/>
  <c r="L121" i="14" s="1"/>
  <c r="I121" i="14"/>
  <c r="N121" i="14" s="1"/>
  <c r="J120" i="14"/>
  <c r="J118" i="14"/>
  <c r="N117" i="14"/>
  <c r="I117" i="14"/>
  <c r="J116" i="14"/>
  <c r="I106" i="14"/>
  <c r="N106" i="14" s="1"/>
  <c r="J102" i="14"/>
  <c r="N101" i="14"/>
  <c r="I101" i="14"/>
  <c r="I100" i="14"/>
  <c r="N100" i="14" s="1"/>
  <c r="J98" i="14"/>
  <c r="J95" i="14"/>
  <c r="J94" i="14"/>
  <c r="L94" i="14" s="1"/>
  <c r="I94" i="14"/>
  <c r="N94" i="14" s="1"/>
  <c r="J92" i="14"/>
  <c r="L92" i="14" s="1"/>
  <c r="I92" i="14"/>
  <c r="N92" i="14" s="1"/>
  <c r="I91" i="14"/>
  <c r="N91" i="14" s="1"/>
  <c r="J90" i="14"/>
  <c r="N82" i="14"/>
  <c r="I82" i="14"/>
  <c r="N80" i="14"/>
  <c r="I80" i="14"/>
  <c r="I79" i="14"/>
  <c r="N79" i="14" s="1"/>
  <c r="J76" i="14"/>
  <c r="J72" i="14"/>
  <c r="N71" i="14"/>
  <c r="I71" i="14"/>
  <c r="N69" i="14"/>
  <c r="L69" i="14"/>
  <c r="K69" i="14"/>
  <c r="J69" i="14"/>
  <c r="I69" i="14"/>
  <c r="J68" i="14"/>
  <c r="J66" i="14"/>
  <c r="I65" i="14"/>
  <c r="N65" i="14" s="1"/>
  <c r="J64" i="14"/>
  <c r="I60" i="14"/>
  <c r="N60" i="14" s="1"/>
  <c r="I59" i="14"/>
  <c r="N59" i="14" s="1"/>
  <c r="I58" i="14"/>
  <c r="N58" i="14" s="1"/>
  <c r="N56" i="14"/>
  <c r="I56" i="14"/>
  <c r="N53" i="14"/>
  <c r="I53" i="14"/>
  <c r="J50" i="14"/>
  <c r="J46" i="14"/>
  <c r="L46" i="14" s="1"/>
  <c r="I46" i="14"/>
  <c r="N46" i="14" s="1"/>
  <c r="I44" i="14"/>
  <c r="N44" i="14" s="1"/>
  <c r="J43" i="14"/>
  <c r="J42" i="14"/>
  <c r="J40" i="14"/>
  <c r="J38" i="14"/>
  <c r="I38" i="14"/>
  <c r="N38" i="14" s="1"/>
  <c r="N37" i="14"/>
  <c r="I37" i="14"/>
  <c r="I36" i="14"/>
  <c r="N36" i="14" s="1"/>
  <c r="N35" i="14"/>
  <c r="I35" i="14"/>
  <c r="N34" i="14"/>
  <c r="I34" i="14"/>
  <c r="I33" i="14"/>
  <c r="N33" i="14" s="1"/>
  <c r="N32" i="14"/>
  <c r="I32" i="14"/>
  <c r="I31" i="14"/>
  <c r="N31" i="14" s="1"/>
  <c r="I30" i="14"/>
  <c r="N30" i="14" s="1"/>
  <c r="I28" i="14"/>
  <c r="N28" i="14" s="1"/>
  <c r="J24" i="14"/>
  <c r="J20" i="14"/>
  <c r="J17" i="14"/>
  <c r="J16" i="14"/>
  <c r="J14" i="14"/>
  <c r="J12" i="14"/>
  <c r="R235" i="10"/>
  <c r="O235" i="10"/>
  <c r="L235" i="10"/>
  <c r="S235" i="10" s="1"/>
  <c r="I235" i="10"/>
  <c r="F235" i="10"/>
  <c r="S234" i="10"/>
  <c r="R234" i="10"/>
  <c r="O234" i="10"/>
  <c r="L234" i="10"/>
  <c r="I234" i="10"/>
  <c r="F234" i="10"/>
  <c r="R233" i="10"/>
  <c r="O233" i="10"/>
  <c r="L233" i="10"/>
  <c r="S233" i="10" s="1"/>
  <c r="I233" i="10"/>
  <c r="F233" i="10"/>
  <c r="R232" i="10"/>
  <c r="O232" i="10"/>
  <c r="L232" i="10"/>
  <c r="S232" i="10" s="1"/>
  <c r="I232" i="10"/>
  <c r="F232" i="10"/>
  <c r="S231" i="10"/>
  <c r="R231" i="10"/>
  <c r="O231" i="10"/>
  <c r="L231" i="10"/>
  <c r="I231" i="10"/>
  <c r="F231" i="10"/>
  <c r="R230" i="10"/>
  <c r="O230" i="10"/>
  <c r="L230" i="10"/>
  <c r="S230" i="10" s="1"/>
  <c r="I230" i="10"/>
  <c r="F230" i="10"/>
  <c r="R229" i="10"/>
  <c r="O229" i="10"/>
  <c r="L229" i="10"/>
  <c r="S229" i="10" s="1"/>
  <c r="I229" i="10"/>
  <c r="F229" i="10"/>
  <c r="R228" i="10"/>
  <c r="O228" i="10"/>
  <c r="L228" i="10"/>
  <c r="S228" i="10" s="1"/>
  <c r="I228" i="10"/>
  <c r="F228" i="10"/>
  <c r="R227" i="10"/>
  <c r="O227" i="10"/>
  <c r="L227" i="10"/>
  <c r="S227" i="10" s="1"/>
  <c r="I227" i="10"/>
  <c r="F227" i="10"/>
  <c r="R226" i="10"/>
  <c r="O226" i="10"/>
  <c r="L226" i="10"/>
  <c r="S226" i="10" s="1"/>
  <c r="I226" i="10"/>
  <c r="F226" i="10"/>
  <c r="R225" i="10"/>
  <c r="O225" i="10"/>
  <c r="L225" i="10"/>
  <c r="S225" i="10" s="1"/>
  <c r="I225" i="10"/>
  <c r="F225" i="10"/>
  <c r="R224" i="10"/>
  <c r="O224" i="10"/>
  <c r="L224" i="10"/>
  <c r="S224" i="10" s="1"/>
  <c r="I224" i="10"/>
  <c r="F224" i="10"/>
  <c r="R223" i="10"/>
  <c r="O223" i="10"/>
  <c r="L223" i="10"/>
  <c r="S223" i="10" s="1"/>
  <c r="I223" i="10"/>
  <c r="F223" i="10"/>
  <c r="R222" i="10"/>
  <c r="O222" i="10"/>
  <c r="L222" i="10"/>
  <c r="S222" i="10" s="1"/>
  <c r="I222" i="10"/>
  <c r="F222" i="10"/>
  <c r="R221" i="10"/>
  <c r="O221" i="10"/>
  <c r="L221" i="10"/>
  <c r="S221" i="10" s="1"/>
  <c r="I221" i="10"/>
  <c r="F221" i="10"/>
  <c r="R220" i="10"/>
  <c r="O220" i="10"/>
  <c r="L220" i="10"/>
  <c r="S220" i="10" s="1"/>
  <c r="I220" i="10"/>
  <c r="F220" i="10"/>
  <c r="R219" i="10"/>
  <c r="O219" i="10"/>
  <c r="L219" i="10"/>
  <c r="S219" i="10" s="1"/>
  <c r="I219" i="10"/>
  <c r="F219" i="10"/>
  <c r="R218" i="10"/>
  <c r="O218" i="10"/>
  <c r="L218" i="10"/>
  <c r="S218" i="10" s="1"/>
  <c r="I218" i="10"/>
  <c r="F218" i="10"/>
  <c r="R217" i="10"/>
  <c r="O217" i="10"/>
  <c r="L217" i="10"/>
  <c r="S217" i="10" s="1"/>
  <c r="I217" i="10"/>
  <c r="F217" i="10"/>
  <c r="R216" i="10"/>
  <c r="O216" i="10"/>
  <c r="L216" i="10"/>
  <c r="S216" i="10" s="1"/>
  <c r="I216" i="10"/>
  <c r="F216" i="10"/>
  <c r="R215" i="10"/>
  <c r="O215" i="10"/>
  <c r="L215" i="10"/>
  <c r="S215" i="10" s="1"/>
  <c r="I215" i="10"/>
  <c r="F215" i="10"/>
  <c r="R214" i="10"/>
  <c r="O214" i="10"/>
  <c r="L214" i="10"/>
  <c r="S214" i="10" s="1"/>
  <c r="I214" i="10"/>
  <c r="F214" i="10"/>
  <c r="S213" i="10"/>
  <c r="R213" i="10"/>
  <c r="O213" i="10"/>
  <c r="L213" i="10"/>
  <c r="I213" i="10"/>
  <c r="F213" i="10"/>
  <c r="R212" i="10"/>
  <c r="O212" i="10"/>
  <c r="L212" i="10"/>
  <c r="S212" i="10" s="1"/>
  <c r="I212" i="10"/>
  <c r="F212" i="10"/>
  <c r="R211" i="10"/>
  <c r="O211" i="10"/>
  <c r="L211" i="10"/>
  <c r="S211" i="10" s="1"/>
  <c r="I211" i="10"/>
  <c r="F211" i="10"/>
  <c r="S210" i="10"/>
  <c r="R210" i="10"/>
  <c r="O210" i="10"/>
  <c r="L210" i="10"/>
  <c r="I210" i="10"/>
  <c r="F210" i="10"/>
  <c r="R209" i="10"/>
  <c r="O209" i="10"/>
  <c r="L209" i="10"/>
  <c r="S209" i="10" s="1"/>
  <c r="I209" i="10"/>
  <c r="F209" i="10"/>
  <c r="R208" i="10"/>
  <c r="O208" i="10"/>
  <c r="L208" i="10"/>
  <c r="S208" i="10" s="1"/>
  <c r="I208" i="10"/>
  <c r="F208" i="10"/>
  <c r="R207" i="10"/>
  <c r="O207" i="10"/>
  <c r="L207" i="10"/>
  <c r="S207" i="10" s="1"/>
  <c r="I207" i="10"/>
  <c r="F207" i="10"/>
  <c r="R206" i="10"/>
  <c r="O206" i="10"/>
  <c r="L206" i="10"/>
  <c r="S206" i="10" s="1"/>
  <c r="I206" i="10"/>
  <c r="F206" i="10"/>
  <c r="R205" i="10"/>
  <c r="O205" i="10"/>
  <c r="L205" i="10"/>
  <c r="S205" i="10" s="1"/>
  <c r="I205" i="10"/>
  <c r="F205" i="10"/>
  <c r="R204" i="10"/>
  <c r="O204" i="10"/>
  <c r="L204" i="10"/>
  <c r="S204" i="10" s="1"/>
  <c r="I204" i="10"/>
  <c r="F204" i="10"/>
  <c r="R203" i="10"/>
  <c r="O203" i="10"/>
  <c r="L203" i="10"/>
  <c r="S203" i="10" s="1"/>
  <c r="I203" i="10"/>
  <c r="F203" i="10"/>
  <c r="S202" i="10"/>
  <c r="R202" i="10"/>
  <c r="O202" i="10"/>
  <c r="L202" i="10"/>
  <c r="I202" i="10"/>
  <c r="F202" i="10"/>
  <c r="S201" i="10"/>
  <c r="R201" i="10"/>
  <c r="O201" i="10"/>
  <c r="L201" i="10"/>
  <c r="I201" i="10"/>
  <c r="F201" i="10"/>
  <c r="R200" i="10"/>
  <c r="O200" i="10"/>
  <c r="L200" i="10"/>
  <c r="S200" i="10" s="1"/>
  <c r="I200" i="10"/>
  <c r="F200" i="10"/>
  <c r="R199" i="10"/>
  <c r="O199" i="10"/>
  <c r="L199" i="10"/>
  <c r="S199" i="10" s="1"/>
  <c r="I199" i="10"/>
  <c r="F199" i="10"/>
  <c r="R198" i="10"/>
  <c r="O198" i="10"/>
  <c r="L198" i="10"/>
  <c r="S198" i="10" s="1"/>
  <c r="I198" i="10"/>
  <c r="F198" i="10"/>
  <c r="R197" i="10"/>
  <c r="O197" i="10"/>
  <c r="L197" i="10"/>
  <c r="S197" i="10" s="1"/>
  <c r="I197" i="10"/>
  <c r="F197" i="10"/>
  <c r="R196" i="10"/>
  <c r="O196" i="10"/>
  <c r="L196" i="10"/>
  <c r="S196" i="10" s="1"/>
  <c r="I196" i="10"/>
  <c r="F196" i="10"/>
  <c r="R195" i="10"/>
  <c r="O195" i="10"/>
  <c r="L195" i="10"/>
  <c r="S195" i="10" s="1"/>
  <c r="I195" i="10"/>
  <c r="F195" i="10"/>
  <c r="R194" i="10"/>
  <c r="O194" i="10"/>
  <c r="L194" i="10"/>
  <c r="S194" i="10" s="1"/>
  <c r="I194" i="10"/>
  <c r="F194" i="10"/>
  <c r="R193" i="10"/>
  <c r="O193" i="10"/>
  <c r="L193" i="10"/>
  <c r="S193" i="10" s="1"/>
  <c r="I193" i="10"/>
  <c r="F193" i="10"/>
  <c r="R192" i="10"/>
  <c r="O192" i="10"/>
  <c r="L192" i="10"/>
  <c r="S192" i="10" s="1"/>
  <c r="I192" i="10"/>
  <c r="F192" i="10"/>
  <c r="R191" i="10"/>
  <c r="O191" i="10"/>
  <c r="L191" i="10"/>
  <c r="S191" i="10" s="1"/>
  <c r="I191" i="10"/>
  <c r="F191" i="10"/>
  <c r="R190" i="10"/>
  <c r="O190" i="10"/>
  <c r="L190" i="10"/>
  <c r="S190" i="10" s="1"/>
  <c r="I190" i="10"/>
  <c r="F190" i="10"/>
  <c r="R189" i="10"/>
  <c r="O189" i="10"/>
  <c r="L189" i="10"/>
  <c r="S189" i="10" s="1"/>
  <c r="I189" i="10"/>
  <c r="F189" i="10"/>
  <c r="R188" i="10"/>
  <c r="O188" i="10"/>
  <c r="L188" i="10"/>
  <c r="S188" i="10" s="1"/>
  <c r="I188" i="10"/>
  <c r="F188" i="10"/>
  <c r="R187" i="10"/>
  <c r="O187" i="10"/>
  <c r="L187" i="10"/>
  <c r="S187" i="10" s="1"/>
  <c r="I187" i="10"/>
  <c r="F187" i="10"/>
  <c r="R186" i="10"/>
  <c r="O186" i="10"/>
  <c r="L186" i="10"/>
  <c r="S186" i="10" s="1"/>
  <c r="I186" i="10"/>
  <c r="F186" i="10"/>
  <c r="R185" i="10"/>
  <c r="O185" i="10"/>
  <c r="L185" i="10"/>
  <c r="S185" i="10" s="1"/>
  <c r="I185" i="10"/>
  <c r="F185" i="10"/>
  <c r="R184" i="10"/>
  <c r="O184" i="10"/>
  <c r="L184" i="10"/>
  <c r="S184" i="10" s="1"/>
  <c r="I184" i="10"/>
  <c r="F184" i="10"/>
  <c r="R183" i="10"/>
  <c r="O183" i="10"/>
  <c r="L183" i="10"/>
  <c r="S183" i="10" s="1"/>
  <c r="I183" i="10"/>
  <c r="F183" i="10"/>
  <c r="R182" i="10"/>
  <c r="O182" i="10"/>
  <c r="L182" i="10"/>
  <c r="S182" i="10" s="1"/>
  <c r="I182" i="10"/>
  <c r="F182" i="10"/>
  <c r="R181" i="10"/>
  <c r="O181" i="10"/>
  <c r="L181" i="10"/>
  <c r="S181" i="10" s="1"/>
  <c r="I181" i="10"/>
  <c r="F181" i="10"/>
  <c r="R180" i="10"/>
  <c r="O180" i="10"/>
  <c r="L180" i="10"/>
  <c r="S180" i="10" s="1"/>
  <c r="I180" i="10"/>
  <c r="F180" i="10"/>
  <c r="R179" i="10"/>
  <c r="O179" i="10"/>
  <c r="L179" i="10"/>
  <c r="S179" i="10" s="1"/>
  <c r="I179" i="10"/>
  <c r="F179" i="10"/>
  <c r="R178" i="10"/>
  <c r="O178" i="10"/>
  <c r="L178" i="10"/>
  <c r="S178" i="10" s="1"/>
  <c r="I178" i="10"/>
  <c r="F178" i="10"/>
  <c r="R177" i="10"/>
  <c r="O177" i="10"/>
  <c r="L177" i="10"/>
  <c r="S177" i="10" s="1"/>
  <c r="I177" i="10"/>
  <c r="F177" i="10"/>
  <c r="R176" i="10"/>
  <c r="O176" i="10"/>
  <c r="L176" i="10"/>
  <c r="S176" i="10" s="1"/>
  <c r="I176" i="10"/>
  <c r="F176" i="10"/>
  <c r="R175" i="10"/>
  <c r="O175" i="10"/>
  <c r="L175" i="10"/>
  <c r="S175" i="10" s="1"/>
  <c r="I175" i="10"/>
  <c r="F175" i="10"/>
  <c r="R174" i="10"/>
  <c r="O174" i="10"/>
  <c r="L174" i="10"/>
  <c r="S174" i="10" s="1"/>
  <c r="I174" i="10"/>
  <c r="F174" i="10"/>
  <c r="R173" i="10"/>
  <c r="O173" i="10"/>
  <c r="L173" i="10"/>
  <c r="S173" i="10" s="1"/>
  <c r="I173" i="10"/>
  <c r="F173" i="10"/>
  <c r="R172" i="10"/>
  <c r="O172" i="10"/>
  <c r="L172" i="10"/>
  <c r="S172" i="10" s="1"/>
  <c r="I172" i="10"/>
  <c r="F172" i="10"/>
  <c r="R171" i="10"/>
  <c r="O171" i="10"/>
  <c r="L171" i="10"/>
  <c r="S171" i="10" s="1"/>
  <c r="I171" i="10"/>
  <c r="F171" i="10"/>
  <c r="R170" i="10"/>
  <c r="O170" i="10"/>
  <c r="L170" i="10"/>
  <c r="S170" i="10" s="1"/>
  <c r="I170" i="10"/>
  <c r="F170" i="10"/>
  <c r="R169" i="10"/>
  <c r="O169" i="10"/>
  <c r="L169" i="10"/>
  <c r="S169" i="10" s="1"/>
  <c r="I169" i="10"/>
  <c r="F169" i="10"/>
  <c r="R168" i="10"/>
  <c r="O168" i="10"/>
  <c r="L168" i="10"/>
  <c r="S168" i="10" s="1"/>
  <c r="I168" i="10"/>
  <c r="F168" i="10"/>
  <c r="S167" i="10"/>
  <c r="R167" i="10"/>
  <c r="O167" i="10"/>
  <c r="L167" i="10"/>
  <c r="I167" i="10"/>
  <c r="F167" i="10"/>
  <c r="R166" i="10"/>
  <c r="O166" i="10"/>
  <c r="L166" i="10"/>
  <c r="S166" i="10" s="1"/>
  <c r="I166" i="10"/>
  <c r="F166" i="10"/>
  <c r="R165" i="10"/>
  <c r="O165" i="10"/>
  <c r="L165" i="10"/>
  <c r="S165" i="10" s="1"/>
  <c r="I165" i="10"/>
  <c r="F165" i="10"/>
  <c r="R164" i="10"/>
  <c r="O164" i="10"/>
  <c r="L164" i="10"/>
  <c r="S164" i="10" s="1"/>
  <c r="I164" i="10"/>
  <c r="F164" i="10"/>
  <c r="R163" i="10"/>
  <c r="O163" i="10"/>
  <c r="L163" i="10"/>
  <c r="S163" i="10" s="1"/>
  <c r="I163" i="10"/>
  <c r="F163" i="10"/>
  <c r="R162" i="10"/>
  <c r="O162" i="10"/>
  <c r="L162" i="10"/>
  <c r="S162" i="10" s="1"/>
  <c r="I162" i="10"/>
  <c r="F162" i="10"/>
  <c r="R161" i="10"/>
  <c r="O161" i="10"/>
  <c r="L161" i="10"/>
  <c r="S161" i="10" s="1"/>
  <c r="I161" i="10"/>
  <c r="F161" i="10"/>
  <c r="R160" i="10"/>
  <c r="O160" i="10"/>
  <c r="L160" i="10"/>
  <c r="S160" i="10" s="1"/>
  <c r="I160" i="10"/>
  <c r="F160" i="10"/>
  <c r="R159" i="10"/>
  <c r="O159" i="10"/>
  <c r="L159" i="10"/>
  <c r="S159" i="10" s="1"/>
  <c r="I159" i="10"/>
  <c r="F159" i="10"/>
  <c r="R158" i="10"/>
  <c r="O158" i="10"/>
  <c r="L158" i="10"/>
  <c r="S158" i="10" s="1"/>
  <c r="I158" i="10"/>
  <c r="F158" i="10"/>
  <c r="R157" i="10"/>
  <c r="O157" i="10"/>
  <c r="L157" i="10"/>
  <c r="S157" i="10" s="1"/>
  <c r="I157" i="10"/>
  <c r="F157" i="10"/>
  <c r="R156" i="10"/>
  <c r="O156" i="10"/>
  <c r="L156" i="10"/>
  <c r="S156" i="10" s="1"/>
  <c r="I156" i="10"/>
  <c r="F156" i="10"/>
  <c r="R155" i="10"/>
  <c r="O155" i="10"/>
  <c r="L155" i="10"/>
  <c r="S155" i="10" s="1"/>
  <c r="I155" i="10"/>
  <c r="F155" i="10"/>
  <c r="R154" i="10"/>
  <c r="O154" i="10"/>
  <c r="L154" i="10"/>
  <c r="S154" i="10" s="1"/>
  <c r="I154" i="10"/>
  <c r="F154" i="10"/>
  <c r="R153" i="10"/>
  <c r="O153" i="10"/>
  <c r="L153" i="10"/>
  <c r="S153" i="10" s="1"/>
  <c r="I153" i="10"/>
  <c r="F153" i="10"/>
  <c r="R152" i="10"/>
  <c r="O152" i="10"/>
  <c r="L152" i="10"/>
  <c r="S152" i="10" s="1"/>
  <c r="I152" i="10"/>
  <c r="F152" i="10"/>
  <c r="R151" i="10"/>
  <c r="O151" i="10"/>
  <c r="L151" i="10"/>
  <c r="S151" i="10" s="1"/>
  <c r="I151" i="10"/>
  <c r="F151" i="10"/>
  <c r="R150" i="10"/>
  <c r="O150" i="10"/>
  <c r="L150" i="10"/>
  <c r="S150" i="10" s="1"/>
  <c r="I150" i="10"/>
  <c r="F150" i="10"/>
  <c r="R149" i="10"/>
  <c r="O149" i="10"/>
  <c r="L149" i="10"/>
  <c r="S149" i="10" s="1"/>
  <c r="I149" i="10"/>
  <c r="F149" i="10"/>
  <c r="R148" i="10"/>
  <c r="O148" i="10"/>
  <c r="L148" i="10"/>
  <c r="S148" i="10" s="1"/>
  <c r="I148" i="10"/>
  <c r="F148" i="10"/>
  <c r="R147" i="10"/>
  <c r="O147" i="10"/>
  <c r="L147" i="10"/>
  <c r="S147" i="10" s="1"/>
  <c r="I147" i="10"/>
  <c r="F147" i="10"/>
  <c r="R146" i="10"/>
  <c r="O146" i="10"/>
  <c r="L146" i="10"/>
  <c r="S146" i="10" s="1"/>
  <c r="I146" i="10"/>
  <c r="F146" i="10"/>
  <c r="R145" i="10"/>
  <c r="O145" i="10"/>
  <c r="L145" i="10"/>
  <c r="S145" i="10" s="1"/>
  <c r="I145" i="10"/>
  <c r="F145" i="10"/>
  <c r="R144" i="10"/>
  <c r="O144" i="10"/>
  <c r="L144" i="10"/>
  <c r="S144" i="10" s="1"/>
  <c r="I144" i="10"/>
  <c r="F144" i="10"/>
  <c r="R143" i="10"/>
  <c r="O143" i="10"/>
  <c r="L143" i="10"/>
  <c r="S143" i="10" s="1"/>
  <c r="I143" i="10"/>
  <c r="F143" i="10"/>
  <c r="R142" i="10"/>
  <c r="O142" i="10"/>
  <c r="L142" i="10"/>
  <c r="S142" i="10" s="1"/>
  <c r="I142" i="10"/>
  <c r="F142" i="10"/>
  <c r="R141" i="10"/>
  <c r="O141" i="10"/>
  <c r="L141" i="10"/>
  <c r="S141" i="10" s="1"/>
  <c r="I141" i="10"/>
  <c r="F141" i="10"/>
  <c r="R140" i="10"/>
  <c r="O140" i="10"/>
  <c r="L140" i="10"/>
  <c r="S140" i="10" s="1"/>
  <c r="I140" i="10"/>
  <c r="F140" i="10"/>
  <c r="R139" i="10"/>
  <c r="O139" i="10"/>
  <c r="L139" i="10"/>
  <c r="S139" i="10" s="1"/>
  <c r="I139" i="10"/>
  <c r="F139" i="10"/>
  <c r="R138" i="10"/>
  <c r="O138" i="10"/>
  <c r="L138" i="10"/>
  <c r="S138" i="10" s="1"/>
  <c r="I138" i="10"/>
  <c r="F138" i="10"/>
  <c r="R137" i="10"/>
  <c r="O137" i="10"/>
  <c r="L137" i="10"/>
  <c r="S137" i="10" s="1"/>
  <c r="I137" i="10"/>
  <c r="F137" i="10"/>
  <c r="R136" i="10"/>
  <c r="O136" i="10"/>
  <c r="L136" i="10"/>
  <c r="S136" i="10" s="1"/>
  <c r="I136" i="10"/>
  <c r="F136" i="10"/>
  <c r="R135" i="10"/>
  <c r="O135" i="10"/>
  <c r="L135" i="10"/>
  <c r="S135" i="10" s="1"/>
  <c r="I135" i="10"/>
  <c r="F135" i="10"/>
  <c r="R134" i="10"/>
  <c r="O134" i="10"/>
  <c r="L134" i="10"/>
  <c r="S134" i="10" s="1"/>
  <c r="I134" i="10"/>
  <c r="F134" i="10"/>
  <c r="R133" i="10"/>
  <c r="O133" i="10"/>
  <c r="L133" i="10"/>
  <c r="S133" i="10" s="1"/>
  <c r="I133" i="10"/>
  <c r="F133" i="10"/>
  <c r="R132" i="10"/>
  <c r="O132" i="10"/>
  <c r="L132" i="10"/>
  <c r="S132" i="10" s="1"/>
  <c r="I132" i="10"/>
  <c r="F132" i="10"/>
  <c r="R131" i="10"/>
  <c r="O131" i="10"/>
  <c r="L131" i="10"/>
  <c r="S131" i="10" s="1"/>
  <c r="I131" i="10"/>
  <c r="F131" i="10"/>
  <c r="R130" i="10"/>
  <c r="O130" i="10"/>
  <c r="L130" i="10"/>
  <c r="S130" i="10" s="1"/>
  <c r="I130" i="10"/>
  <c r="F130" i="10"/>
  <c r="R129" i="10"/>
  <c r="O129" i="10"/>
  <c r="L129" i="10"/>
  <c r="S129" i="10" s="1"/>
  <c r="I129" i="10"/>
  <c r="F129" i="10"/>
  <c r="R128" i="10"/>
  <c r="O128" i="10"/>
  <c r="L128" i="10"/>
  <c r="S128" i="10" s="1"/>
  <c r="I128" i="10"/>
  <c r="F128" i="10"/>
  <c r="R127" i="10"/>
  <c r="O127" i="10"/>
  <c r="L127" i="10"/>
  <c r="S127" i="10" s="1"/>
  <c r="I127" i="10"/>
  <c r="F127" i="10"/>
  <c r="R126" i="10"/>
  <c r="O126" i="10"/>
  <c r="L126" i="10"/>
  <c r="S126" i="10" s="1"/>
  <c r="I126" i="10"/>
  <c r="F126" i="10"/>
  <c r="R125" i="10"/>
  <c r="O125" i="10"/>
  <c r="L125" i="10"/>
  <c r="S125" i="10" s="1"/>
  <c r="I125" i="10"/>
  <c r="F125" i="10"/>
  <c r="R124" i="10"/>
  <c r="O124" i="10"/>
  <c r="L124" i="10"/>
  <c r="S124" i="10" s="1"/>
  <c r="I124" i="10"/>
  <c r="F124" i="10"/>
  <c r="R123" i="10"/>
  <c r="O123" i="10"/>
  <c r="L123" i="10"/>
  <c r="S123" i="10" s="1"/>
  <c r="I123" i="10"/>
  <c r="F123" i="10"/>
  <c r="R122" i="10"/>
  <c r="O122" i="10"/>
  <c r="L122" i="10"/>
  <c r="S122" i="10" s="1"/>
  <c r="I122" i="10"/>
  <c r="F122" i="10"/>
  <c r="S121" i="10"/>
  <c r="R121" i="10"/>
  <c r="O121" i="10"/>
  <c r="L121" i="10"/>
  <c r="I121" i="10"/>
  <c r="F121" i="10"/>
  <c r="R120" i="10"/>
  <c r="O120" i="10"/>
  <c r="L120" i="10"/>
  <c r="S120" i="10" s="1"/>
  <c r="I120" i="10"/>
  <c r="F120" i="10"/>
  <c r="R119" i="10"/>
  <c r="O119" i="10"/>
  <c r="L119" i="10"/>
  <c r="S119" i="10" s="1"/>
  <c r="I119" i="10"/>
  <c r="F119" i="10"/>
  <c r="R118" i="10"/>
  <c r="O118" i="10"/>
  <c r="L118" i="10"/>
  <c r="S118" i="10" s="1"/>
  <c r="I118" i="10"/>
  <c r="F118" i="10"/>
  <c r="R117" i="10"/>
  <c r="O117" i="10"/>
  <c r="L117" i="10"/>
  <c r="S117" i="10" s="1"/>
  <c r="I117" i="10"/>
  <c r="F117" i="10"/>
  <c r="R116" i="10"/>
  <c r="O116" i="10"/>
  <c r="L116" i="10"/>
  <c r="S116" i="10" s="1"/>
  <c r="I116" i="10"/>
  <c r="F116" i="10"/>
  <c r="S115" i="10"/>
  <c r="R115" i="10"/>
  <c r="O115" i="10"/>
  <c r="L115" i="10"/>
  <c r="I115" i="10"/>
  <c r="F115" i="10"/>
  <c r="R114" i="10"/>
  <c r="O114" i="10"/>
  <c r="L114" i="10"/>
  <c r="S114" i="10" s="1"/>
  <c r="I114" i="10"/>
  <c r="F114" i="10"/>
  <c r="R113" i="10"/>
  <c r="O113" i="10"/>
  <c r="L113" i="10"/>
  <c r="S113" i="10" s="1"/>
  <c r="I113" i="10"/>
  <c r="F113" i="10"/>
  <c r="R112" i="10"/>
  <c r="O112" i="10"/>
  <c r="L112" i="10"/>
  <c r="S112" i="10" s="1"/>
  <c r="I112" i="10"/>
  <c r="F112" i="10"/>
  <c r="R111" i="10"/>
  <c r="O111" i="10"/>
  <c r="L111" i="10"/>
  <c r="S111" i="10" s="1"/>
  <c r="I111" i="10"/>
  <c r="F111" i="10"/>
  <c r="R110" i="10"/>
  <c r="O110" i="10"/>
  <c r="L110" i="10"/>
  <c r="S110" i="10" s="1"/>
  <c r="I110" i="10"/>
  <c r="F110" i="10"/>
  <c r="R109" i="10"/>
  <c r="O109" i="10"/>
  <c r="L109" i="10"/>
  <c r="S109" i="10" s="1"/>
  <c r="I109" i="10"/>
  <c r="F109" i="10"/>
  <c r="R108" i="10"/>
  <c r="O108" i="10"/>
  <c r="L108" i="10"/>
  <c r="S108" i="10" s="1"/>
  <c r="I108" i="10"/>
  <c r="F108" i="10"/>
  <c r="R107" i="10"/>
  <c r="O107" i="10"/>
  <c r="L107" i="10"/>
  <c r="S107" i="10" s="1"/>
  <c r="I107" i="10"/>
  <c r="F107" i="10"/>
  <c r="R106" i="10"/>
  <c r="O106" i="10"/>
  <c r="L106" i="10"/>
  <c r="S106" i="10" s="1"/>
  <c r="I106" i="10"/>
  <c r="F106" i="10"/>
  <c r="R105" i="10"/>
  <c r="O105" i="10"/>
  <c r="L105" i="10"/>
  <c r="S105" i="10" s="1"/>
  <c r="I105" i="10"/>
  <c r="F105" i="10"/>
  <c r="R104" i="10"/>
  <c r="O104" i="10"/>
  <c r="L104" i="10"/>
  <c r="S104" i="10" s="1"/>
  <c r="I104" i="10"/>
  <c r="F104" i="10"/>
  <c r="R103" i="10"/>
  <c r="O103" i="10"/>
  <c r="L103" i="10"/>
  <c r="S103" i="10" s="1"/>
  <c r="I103" i="10"/>
  <c r="F103" i="10"/>
  <c r="R102" i="10"/>
  <c r="O102" i="10"/>
  <c r="L102" i="10"/>
  <c r="S102" i="10" s="1"/>
  <c r="I102" i="10"/>
  <c r="F102" i="10"/>
  <c r="R101" i="10"/>
  <c r="O101" i="10"/>
  <c r="L101" i="10"/>
  <c r="S101" i="10" s="1"/>
  <c r="I101" i="10"/>
  <c r="F101" i="10"/>
  <c r="R100" i="10"/>
  <c r="O100" i="10"/>
  <c r="L100" i="10"/>
  <c r="S100" i="10" s="1"/>
  <c r="I100" i="10"/>
  <c r="F100" i="10"/>
  <c r="S99" i="10"/>
  <c r="R99" i="10"/>
  <c r="O99" i="10"/>
  <c r="L99" i="10"/>
  <c r="I99" i="10"/>
  <c r="F99" i="10"/>
  <c r="R98" i="10"/>
  <c r="O98" i="10"/>
  <c r="L98" i="10"/>
  <c r="S98" i="10" s="1"/>
  <c r="I98" i="10"/>
  <c r="F98" i="10"/>
  <c r="R97" i="10"/>
  <c r="O97" i="10"/>
  <c r="L97" i="10"/>
  <c r="S97" i="10" s="1"/>
  <c r="I97" i="10"/>
  <c r="F97" i="10"/>
  <c r="R96" i="10"/>
  <c r="O96" i="10"/>
  <c r="L96" i="10"/>
  <c r="S96" i="10" s="1"/>
  <c r="I96" i="10"/>
  <c r="F96" i="10"/>
  <c r="R95" i="10"/>
  <c r="O95" i="10"/>
  <c r="L95" i="10"/>
  <c r="S95" i="10" s="1"/>
  <c r="I95" i="10"/>
  <c r="F95" i="10"/>
  <c r="R94" i="10"/>
  <c r="O94" i="10"/>
  <c r="L94" i="10"/>
  <c r="S94" i="10" s="1"/>
  <c r="I94" i="10"/>
  <c r="F94" i="10"/>
  <c r="R93" i="10"/>
  <c r="O93" i="10"/>
  <c r="L93" i="10"/>
  <c r="S93" i="10" s="1"/>
  <c r="I93" i="10"/>
  <c r="F93" i="10"/>
  <c r="R92" i="10"/>
  <c r="O92" i="10"/>
  <c r="L92" i="10"/>
  <c r="S92" i="10" s="1"/>
  <c r="I92" i="10"/>
  <c r="F92" i="10"/>
  <c r="R91" i="10"/>
  <c r="O91" i="10"/>
  <c r="L91" i="10"/>
  <c r="S91" i="10" s="1"/>
  <c r="I91" i="10"/>
  <c r="F91" i="10"/>
  <c r="S90" i="10"/>
  <c r="R90" i="10"/>
  <c r="O90" i="10"/>
  <c r="L90" i="10"/>
  <c r="I90" i="10"/>
  <c r="F90" i="10"/>
  <c r="R89" i="10"/>
  <c r="O89" i="10"/>
  <c r="L89" i="10"/>
  <c r="S89" i="10" s="1"/>
  <c r="I89" i="10"/>
  <c r="F89" i="10"/>
  <c r="R88" i="10"/>
  <c r="O88" i="10"/>
  <c r="L88" i="10"/>
  <c r="S88" i="10" s="1"/>
  <c r="I88" i="10"/>
  <c r="F88" i="10"/>
  <c r="S87" i="10"/>
  <c r="R87" i="10"/>
  <c r="O87" i="10"/>
  <c r="L87" i="10"/>
  <c r="I87" i="10"/>
  <c r="F87" i="10"/>
  <c r="R86" i="10"/>
  <c r="O86" i="10"/>
  <c r="L86" i="10"/>
  <c r="S86" i="10" s="1"/>
  <c r="I86" i="10"/>
  <c r="F86" i="10"/>
  <c r="R85" i="10"/>
  <c r="O85" i="10"/>
  <c r="L85" i="10"/>
  <c r="S85" i="10" s="1"/>
  <c r="I85" i="10"/>
  <c r="F85" i="10"/>
  <c r="R84" i="10"/>
  <c r="O84" i="10"/>
  <c r="L84" i="10"/>
  <c r="S84" i="10" s="1"/>
  <c r="I84" i="10"/>
  <c r="F84" i="10"/>
  <c r="R83" i="10"/>
  <c r="O83" i="10"/>
  <c r="L83" i="10"/>
  <c r="S83" i="10" s="1"/>
  <c r="I83" i="10"/>
  <c r="F83" i="10"/>
  <c r="R82" i="10"/>
  <c r="O82" i="10"/>
  <c r="L82" i="10"/>
  <c r="S82" i="10" s="1"/>
  <c r="I82" i="10"/>
  <c r="F82" i="10"/>
  <c r="S81" i="10"/>
  <c r="R81" i="10"/>
  <c r="O81" i="10"/>
  <c r="L81" i="10"/>
  <c r="I81" i="10"/>
  <c r="F81" i="10"/>
  <c r="R80" i="10"/>
  <c r="O80" i="10"/>
  <c r="L80" i="10"/>
  <c r="S80" i="10" s="1"/>
  <c r="I80" i="10"/>
  <c r="F80" i="10"/>
  <c r="R79" i="10"/>
  <c r="O79" i="10"/>
  <c r="L79" i="10"/>
  <c r="S79" i="10" s="1"/>
  <c r="I79" i="10"/>
  <c r="F79" i="10"/>
  <c r="S78" i="10"/>
  <c r="R78" i="10"/>
  <c r="O78" i="10"/>
  <c r="L78" i="10"/>
  <c r="I78" i="10"/>
  <c r="F78" i="10"/>
  <c r="R77" i="10"/>
  <c r="O77" i="10"/>
  <c r="L77" i="10"/>
  <c r="S77" i="10" s="1"/>
  <c r="I77" i="10"/>
  <c r="F77" i="10"/>
  <c r="R76" i="10"/>
  <c r="O76" i="10"/>
  <c r="L76" i="10"/>
  <c r="S76" i="10" s="1"/>
  <c r="I76" i="10"/>
  <c r="F76" i="10"/>
  <c r="R75" i="10"/>
  <c r="O75" i="10"/>
  <c r="L75" i="10"/>
  <c r="S75" i="10" s="1"/>
  <c r="I75" i="10"/>
  <c r="F75" i="10"/>
  <c r="R74" i="10"/>
  <c r="O74" i="10"/>
  <c r="L74" i="10"/>
  <c r="S74" i="10" s="1"/>
  <c r="I74" i="10"/>
  <c r="F74" i="10"/>
  <c r="R73" i="10"/>
  <c r="O73" i="10"/>
  <c r="L73" i="10"/>
  <c r="S73" i="10" s="1"/>
  <c r="I73" i="10"/>
  <c r="F73" i="10"/>
  <c r="R72" i="10"/>
  <c r="O72" i="10"/>
  <c r="L72" i="10"/>
  <c r="S72" i="10" s="1"/>
  <c r="I72" i="10"/>
  <c r="F72" i="10"/>
  <c r="R71" i="10"/>
  <c r="O71" i="10"/>
  <c r="L71" i="10"/>
  <c r="S71" i="10" s="1"/>
  <c r="I71" i="10"/>
  <c r="F71" i="10"/>
  <c r="R70" i="10"/>
  <c r="O70" i="10"/>
  <c r="L70" i="10"/>
  <c r="S70" i="10" s="1"/>
  <c r="I70" i="10"/>
  <c r="F70" i="10"/>
  <c r="R69" i="10"/>
  <c r="O69" i="10"/>
  <c r="L69" i="10"/>
  <c r="S69" i="10" s="1"/>
  <c r="I69" i="10"/>
  <c r="F69" i="10"/>
  <c r="R68" i="10"/>
  <c r="O68" i="10"/>
  <c r="L68" i="10"/>
  <c r="S68" i="10" s="1"/>
  <c r="I68" i="10"/>
  <c r="F68" i="10"/>
  <c r="R67" i="10"/>
  <c r="O67" i="10"/>
  <c r="L67" i="10"/>
  <c r="S67" i="10" s="1"/>
  <c r="I67" i="10"/>
  <c r="F67" i="10"/>
  <c r="R66" i="10"/>
  <c r="O66" i="10"/>
  <c r="L66" i="10"/>
  <c r="S66" i="10" s="1"/>
  <c r="I66" i="10"/>
  <c r="F66" i="10"/>
  <c r="R65" i="10"/>
  <c r="O65" i="10"/>
  <c r="L65" i="10"/>
  <c r="S65" i="10" s="1"/>
  <c r="I65" i="10"/>
  <c r="F65" i="10"/>
  <c r="R64" i="10"/>
  <c r="O64" i="10"/>
  <c r="L64" i="10"/>
  <c r="S64" i="10" s="1"/>
  <c r="I64" i="10"/>
  <c r="F64" i="10"/>
  <c r="R63" i="10"/>
  <c r="O63" i="10"/>
  <c r="L63" i="10"/>
  <c r="S63" i="10" s="1"/>
  <c r="I63" i="10"/>
  <c r="F63" i="10"/>
  <c r="R62" i="10"/>
  <c r="O62" i="10"/>
  <c r="L62" i="10"/>
  <c r="S62" i="10" s="1"/>
  <c r="I62" i="10"/>
  <c r="F62" i="10"/>
  <c r="R61" i="10"/>
  <c r="O61" i="10"/>
  <c r="L61" i="10"/>
  <c r="S61" i="10" s="1"/>
  <c r="I61" i="10"/>
  <c r="F61" i="10"/>
  <c r="R60" i="10"/>
  <c r="O60" i="10"/>
  <c r="L60" i="10"/>
  <c r="S60" i="10" s="1"/>
  <c r="I60" i="10"/>
  <c r="F60" i="10"/>
  <c r="R59" i="10"/>
  <c r="O59" i="10"/>
  <c r="L59" i="10"/>
  <c r="S59" i="10" s="1"/>
  <c r="I59" i="10"/>
  <c r="F59" i="10"/>
  <c r="R58" i="10"/>
  <c r="O58" i="10"/>
  <c r="L58" i="10"/>
  <c r="S58" i="10" s="1"/>
  <c r="I58" i="10"/>
  <c r="F58" i="10"/>
  <c r="R57" i="10"/>
  <c r="O57" i="10"/>
  <c r="L57" i="10"/>
  <c r="S57" i="10" s="1"/>
  <c r="I57" i="10"/>
  <c r="F57" i="10"/>
  <c r="R56" i="10"/>
  <c r="O56" i="10"/>
  <c r="L56" i="10"/>
  <c r="S56" i="10" s="1"/>
  <c r="I56" i="10"/>
  <c r="F56" i="10"/>
  <c r="R55" i="10"/>
  <c r="O55" i="10"/>
  <c r="L55" i="10"/>
  <c r="S55" i="10" s="1"/>
  <c r="I55" i="10"/>
  <c r="F55" i="10"/>
  <c r="R54" i="10"/>
  <c r="O54" i="10"/>
  <c r="L54" i="10"/>
  <c r="S54" i="10" s="1"/>
  <c r="I54" i="10"/>
  <c r="F54" i="10"/>
  <c r="R53" i="10"/>
  <c r="O53" i="10"/>
  <c r="L53" i="10"/>
  <c r="S53" i="10" s="1"/>
  <c r="I53" i="10"/>
  <c r="F53" i="10"/>
  <c r="R52" i="10"/>
  <c r="O52" i="10"/>
  <c r="L52" i="10"/>
  <c r="S52" i="10" s="1"/>
  <c r="I52" i="10"/>
  <c r="F52" i="10"/>
  <c r="R51" i="10"/>
  <c r="O51" i="10"/>
  <c r="L51" i="10"/>
  <c r="S51" i="10" s="1"/>
  <c r="I51" i="10"/>
  <c r="F51" i="10"/>
  <c r="R50" i="10"/>
  <c r="O50" i="10"/>
  <c r="L50" i="10"/>
  <c r="S50" i="10" s="1"/>
  <c r="I50" i="10"/>
  <c r="F50" i="10"/>
  <c r="R49" i="10"/>
  <c r="O49" i="10"/>
  <c r="L49" i="10"/>
  <c r="S49" i="10" s="1"/>
  <c r="I49" i="10"/>
  <c r="F49" i="10"/>
  <c r="R48" i="10"/>
  <c r="O48" i="10"/>
  <c r="L48" i="10"/>
  <c r="S48" i="10" s="1"/>
  <c r="I48" i="10"/>
  <c r="F48" i="10"/>
  <c r="R47" i="10"/>
  <c r="O47" i="10"/>
  <c r="L47" i="10"/>
  <c r="S47" i="10" s="1"/>
  <c r="I47" i="10"/>
  <c r="F47" i="10"/>
  <c r="R46" i="10"/>
  <c r="O46" i="10"/>
  <c r="L46" i="10"/>
  <c r="S46" i="10" s="1"/>
  <c r="I46" i="10"/>
  <c r="F46" i="10"/>
  <c r="R45" i="10"/>
  <c r="O45" i="10"/>
  <c r="L45" i="10"/>
  <c r="S45" i="10" s="1"/>
  <c r="I45" i="10"/>
  <c r="F45" i="10"/>
  <c r="R44" i="10"/>
  <c r="O44" i="10"/>
  <c r="L44" i="10"/>
  <c r="S44" i="10" s="1"/>
  <c r="I44" i="10"/>
  <c r="F44" i="10"/>
  <c r="R43" i="10"/>
  <c r="O43" i="10"/>
  <c r="L43" i="10"/>
  <c r="S43" i="10" s="1"/>
  <c r="I43" i="10"/>
  <c r="F43" i="10"/>
  <c r="R42" i="10"/>
  <c r="O42" i="10"/>
  <c r="L42" i="10"/>
  <c r="S42" i="10" s="1"/>
  <c r="I42" i="10"/>
  <c r="F42" i="10"/>
  <c r="R41" i="10"/>
  <c r="O41" i="10"/>
  <c r="L41" i="10"/>
  <c r="S41" i="10" s="1"/>
  <c r="I41" i="10"/>
  <c r="F41" i="10"/>
  <c r="R40" i="10"/>
  <c r="O40" i="10"/>
  <c r="L40" i="10"/>
  <c r="S40" i="10" s="1"/>
  <c r="I40" i="10"/>
  <c r="F40" i="10"/>
  <c r="R39" i="10"/>
  <c r="O39" i="10"/>
  <c r="L39" i="10"/>
  <c r="S39" i="10" s="1"/>
  <c r="I39" i="10"/>
  <c r="F39" i="10"/>
  <c r="R38" i="10"/>
  <c r="O38" i="10"/>
  <c r="L38" i="10"/>
  <c r="S38" i="10" s="1"/>
  <c r="I38" i="10"/>
  <c r="F38" i="10"/>
  <c r="R37" i="10"/>
  <c r="O37" i="10"/>
  <c r="L37" i="10"/>
  <c r="S37" i="10" s="1"/>
  <c r="I37" i="10"/>
  <c r="F37" i="10"/>
  <c r="R36" i="10"/>
  <c r="O36" i="10"/>
  <c r="L36" i="10"/>
  <c r="S36" i="10" s="1"/>
  <c r="I36" i="10"/>
  <c r="F36" i="10"/>
  <c r="S35" i="10"/>
  <c r="R35" i="10"/>
  <c r="O35" i="10"/>
  <c r="L35" i="10"/>
  <c r="I35" i="10"/>
  <c r="F35" i="10"/>
  <c r="R34" i="10"/>
  <c r="O34" i="10"/>
  <c r="L34" i="10"/>
  <c r="S34" i="10" s="1"/>
  <c r="I34" i="10"/>
  <c r="F34" i="10"/>
  <c r="R33" i="10"/>
  <c r="O33" i="10"/>
  <c r="L33" i="10"/>
  <c r="S33" i="10" s="1"/>
  <c r="I33" i="10"/>
  <c r="F33" i="10"/>
  <c r="R32" i="10"/>
  <c r="O32" i="10"/>
  <c r="L32" i="10"/>
  <c r="S32" i="10" s="1"/>
  <c r="I32" i="10"/>
  <c r="F32" i="10"/>
  <c r="R31" i="10"/>
  <c r="O31" i="10"/>
  <c r="L31" i="10"/>
  <c r="S31" i="10" s="1"/>
  <c r="I31" i="10"/>
  <c r="F31" i="10"/>
  <c r="R30" i="10"/>
  <c r="O30" i="10"/>
  <c r="L30" i="10"/>
  <c r="S30" i="10" s="1"/>
  <c r="I30" i="10"/>
  <c r="F30" i="10"/>
  <c r="R29" i="10"/>
  <c r="O29" i="10"/>
  <c r="L29" i="10"/>
  <c r="S29" i="10" s="1"/>
  <c r="I29" i="10"/>
  <c r="F29" i="10"/>
  <c r="R28" i="10"/>
  <c r="O28" i="10"/>
  <c r="L28" i="10"/>
  <c r="S28" i="10" s="1"/>
  <c r="I28" i="10"/>
  <c r="F28" i="10"/>
  <c r="R27" i="10"/>
  <c r="O27" i="10"/>
  <c r="L27" i="10"/>
  <c r="S27" i="10" s="1"/>
  <c r="I27" i="10"/>
  <c r="F27" i="10"/>
  <c r="S26" i="10"/>
  <c r="R26" i="10"/>
  <c r="O26" i="10"/>
  <c r="L26" i="10"/>
  <c r="I26" i="10"/>
  <c r="F26" i="10"/>
  <c r="R25" i="10"/>
  <c r="O25" i="10"/>
  <c r="L25" i="10"/>
  <c r="S25" i="10" s="1"/>
  <c r="I25" i="10"/>
  <c r="F25" i="10"/>
  <c r="R24" i="10"/>
  <c r="O24" i="10"/>
  <c r="L24" i="10"/>
  <c r="S24" i="10" s="1"/>
  <c r="I24" i="10"/>
  <c r="F24" i="10"/>
  <c r="S23" i="10"/>
  <c r="R23" i="10"/>
  <c r="O23" i="10"/>
  <c r="L23" i="10"/>
  <c r="I23" i="10"/>
  <c r="F23" i="10"/>
  <c r="R22" i="10"/>
  <c r="O22" i="10"/>
  <c r="L22" i="10"/>
  <c r="S22" i="10" s="1"/>
  <c r="I22" i="10"/>
  <c r="F22" i="10"/>
  <c r="R21" i="10"/>
  <c r="O21" i="10"/>
  <c r="L21" i="10"/>
  <c r="S21" i="10" s="1"/>
  <c r="I21" i="10"/>
  <c r="F21" i="10"/>
  <c r="R20" i="10"/>
  <c r="O20" i="10"/>
  <c r="L20" i="10"/>
  <c r="S20" i="10" s="1"/>
  <c r="I20" i="10"/>
  <c r="F20" i="10"/>
  <c r="R19" i="10"/>
  <c r="O19" i="10"/>
  <c r="L19" i="10"/>
  <c r="S19" i="10" s="1"/>
  <c r="I19" i="10"/>
  <c r="F19" i="10"/>
  <c r="R18" i="10"/>
  <c r="O18" i="10"/>
  <c r="L18" i="10"/>
  <c r="S18" i="10" s="1"/>
  <c r="I18" i="10"/>
  <c r="F18" i="10"/>
  <c r="R17" i="10"/>
  <c r="O17" i="10"/>
  <c r="L17" i="10"/>
  <c r="S17" i="10" s="1"/>
  <c r="I17" i="10"/>
  <c r="F17" i="10"/>
  <c r="R16" i="10"/>
  <c r="O16" i="10"/>
  <c r="L16" i="10"/>
  <c r="S16" i="10" s="1"/>
  <c r="I16" i="10"/>
  <c r="F16" i="10"/>
  <c r="R15" i="10"/>
  <c r="O15" i="10"/>
  <c r="L15" i="10"/>
  <c r="S15" i="10" s="1"/>
  <c r="I15" i="10"/>
  <c r="F15" i="10"/>
  <c r="R14" i="10"/>
  <c r="O14" i="10"/>
  <c r="L14" i="10"/>
  <c r="S14" i="10" s="1"/>
  <c r="I14" i="10"/>
  <c r="F14" i="10"/>
  <c r="R13" i="10"/>
  <c r="O13" i="10"/>
  <c r="L13" i="10"/>
  <c r="S13" i="10" s="1"/>
  <c r="I13" i="10"/>
  <c r="F13" i="10"/>
  <c r="R12" i="10"/>
  <c r="O12" i="10"/>
  <c r="L12" i="10"/>
  <c r="S12" i="10" s="1"/>
  <c r="I12" i="10"/>
  <c r="F12" i="10"/>
  <c r="R11" i="10"/>
  <c r="O11" i="10"/>
  <c r="L11" i="10"/>
  <c r="S11" i="10" s="1"/>
  <c r="I11" i="10"/>
  <c r="F11" i="10"/>
  <c r="R10" i="10"/>
  <c r="O10" i="10"/>
  <c r="L10" i="10"/>
  <c r="S10" i="10" s="1"/>
  <c r="I10" i="10"/>
  <c r="F10" i="10"/>
  <c r="R9" i="10"/>
  <c r="O9" i="10"/>
  <c r="L9" i="10"/>
  <c r="S9" i="10" s="1"/>
  <c r="I9" i="10"/>
  <c r="F9" i="10"/>
  <c r="R8" i="10"/>
  <c r="O8" i="10"/>
  <c r="L8" i="10"/>
  <c r="S8" i="10" s="1"/>
  <c r="I8" i="10"/>
  <c r="F8" i="10"/>
  <c r="R7" i="10"/>
  <c r="O7" i="10"/>
  <c r="L7" i="10"/>
  <c r="S7" i="10" s="1"/>
  <c r="I7" i="10"/>
  <c r="F7" i="10"/>
  <c r="R6" i="10"/>
  <c r="O6" i="10"/>
  <c r="L6" i="10"/>
  <c r="S6" i="10" s="1"/>
  <c r="I6" i="10"/>
  <c r="F6" i="10"/>
  <c r="R5" i="10"/>
  <c r="O5" i="10"/>
  <c r="L5" i="10"/>
  <c r="S5" i="10" s="1"/>
  <c r="I5" i="10"/>
  <c r="F5" i="10"/>
  <c r="R4" i="10"/>
  <c r="O4" i="10"/>
  <c r="L4" i="10"/>
  <c r="S4" i="10" s="1"/>
  <c r="I4" i="10"/>
  <c r="F4" i="10"/>
  <c r="S3" i="10"/>
  <c r="R3" i="10"/>
  <c r="O3" i="10"/>
  <c r="L3" i="10"/>
  <c r="I3" i="10"/>
  <c r="F3" i="10"/>
  <c r="R2" i="10"/>
  <c r="O2" i="10"/>
  <c r="L2" i="10"/>
  <c r="S2" i="10" s="1"/>
  <c r="I2" i="10"/>
  <c r="F2" i="10"/>
  <c r="J1821" i="6"/>
  <c r="H1821" i="6"/>
  <c r="J1820" i="6"/>
  <c r="H1820" i="6"/>
  <c r="J1819" i="6"/>
  <c r="H1819" i="6"/>
  <c r="J1818" i="6"/>
  <c r="H1818" i="6"/>
  <c r="J1817" i="6"/>
  <c r="H1817" i="6"/>
  <c r="J1816" i="6"/>
  <c r="H1816" i="6"/>
  <c r="J1815" i="6"/>
  <c r="H1815" i="6"/>
  <c r="J1814" i="6"/>
  <c r="H1814" i="6"/>
  <c r="J1813" i="6"/>
  <c r="H1813" i="6"/>
  <c r="J1812" i="6"/>
  <c r="H1812" i="6"/>
  <c r="J1811" i="6"/>
  <c r="H1811" i="6"/>
  <c r="J1810" i="6"/>
  <c r="H1810" i="6"/>
  <c r="J1809" i="6"/>
  <c r="H1809" i="6"/>
  <c r="J1808" i="6"/>
  <c r="H1808" i="6"/>
  <c r="J1807" i="6"/>
  <c r="H1807" i="6"/>
  <c r="J1806" i="6"/>
  <c r="H1806" i="6"/>
  <c r="J1805" i="6"/>
  <c r="H1805" i="6"/>
  <c r="J1804" i="6"/>
  <c r="H1804" i="6"/>
  <c r="J1803" i="6"/>
  <c r="H1803" i="6"/>
  <c r="J1802" i="6"/>
  <c r="H1802" i="6"/>
  <c r="J1801" i="6"/>
  <c r="H1801" i="6"/>
  <c r="J1800" i="6"/>
  <c r="H1800" i="6"/>
  <c r="J1799" i="6"/>
  <c r="H1799" i="6"/>
  <c r="J1798" i="6"/>
  <c r="H1798" i="6"/>
  <c r="J1797" i="6"/>
  <c r="H1797" i="6"/>
  <c r="J1796" i="6"/>
  <c r="H1796" i="6"/>
  <c r="J1795" i="6"/>
  <c r="H1795" i="6"/>
  <c r="J1794" i="6"/>
  <c r="H1794" i="6"/>
  <c r="J1793" i="6"/>
  <c r="H1793" i="6"/>
  <c r="J1792" i="6"/>
  <c r="H1792" i="6"/>
  <c r="J1791" i="6"/>
  <c r="H1791" i="6"/>
  <c r="J1790" i="6"/>
  <c r="H1790" i="6"/>
  <c r="J1789" i="6"/>
  <c r="H1789" i="6"/>
  <c r="J1788" i="6"/>
  <c r="H1788" i="6"/>
  <c r="J1787" i="6"/>
  <c r="H1787" i="6"/>
  <c r="J1786" i="6"/>
  <c r="H1786" i="6"/>
  <c r="J1785" i="6"/>
  <c r="H1785" i="6"/>
  <c r="J1784" i="6"/>
  <c r="H1784" i="6"/>
  <c r="J1783" i="6"/>
  <c r="H1783" i="6"/>
  <c r="J1782" i="6"/>
  <c r="H1782" i="6"/>
  <c r="J1781" i="6"/>
  <c r="H1781" i="6"/>
  <c r="J1780" i="6"/>
  <c r="H1780" i="6"/>
  <c r="J1779" i="6"/>
  <c r="H1779" i="6"/>
  <c r="J1778" i="6"/>
  <c r="H1778" i="6"/>
  <c r="J1777" i="6"/>
  <c r="H1777" i="6"/>
  <c r="J1776" i="6"/>
  <c r="H1776" i="6"/>
  <c r="J1775" i="6"/>
  <c r="H1775" i="6"/>
  <c r="J1774" i="6"/>
  <c r="H1774" i="6"/>
  <c r="J1773" i="6"/>
  <c r="H1773" i="6"/>
  <c r="J1772" i="6"/>
  <c r="H1772" i="6"/>
  <c r="J1771" i="6"/>
  <c r="H1771" i="6"/>
  <c r="J1770" i="6"/>
  <c r="H1770" i="6"/>
  <c r="J1769" i="6"/>
  <c r="H1769" i="6"/>
  <c r="J1768" i="6"/>
  <c r="H1768" i="6"/>
  <c r="J1767" i="6"/>
  <c r="H1767" i="6"/>
  <c r="J1766" i="6"/>
  <c r="H1766" i="6"/>
  <c r="J1765" i="6"/>
  <c r="H1765" i="6"/>
  <c r="J1764" i="6"/>
  <c r="H1764" i="6"/>
  <c r="J1763" i="6"/>
  <c r="H1763" i="6"/>
  <c r="J1762" i="6"/>
  <c r="H1762" i="6"/>
  <c r="J1761" i="6"/>
  <c r="H1761" i="6"/>
  <c r="J1760" i="6"/>
  <c r="H1760" i="6"/>
  <c r="J1759" i="6"/>
  <c r="H1759" i="6"/>
  <c r="J1758" i="6"/>
  <c r="H1758" i="6"/>
  <c r="J1757" i="6"/>
  <c r="H1757" i="6"/>
  <c r="J1756" i="6"/>
  <c r="H1756" i="6"/>
  <c r="J1755" i="6"/>
  <c r="H1755" i="6"/>
  <c r="J1754" i="6"/>
  <c r="H1754" i="6"/>
  <c r="J1753" i="6"/>
  <c r="H1753" i="6"/>
  <c r="J1752" i="6"/>
  <c r="H1752" i="6"/>
  <c r="J1751" i="6"/>
  <c r="H1751" i="6"/>
  <c r="J1750" i="6"/>
  <c r="H1750" i="6"/>
  <c r="J1749" i="6"/>
  <c r="H1749" i="6"/>
  <c r="J1748" i="6"/>
  <c r="H1748" i="6"/>
  <c r="J1747" i="6"/>
  <c r="H1747" i="6"/>
  <c r="J1746" i="6"/>
  <c r="H1746" i="6"/>
  <c r="J1745" i="6"/>
  <c r="H1745" i="6"/>
  <c r="J1744" i="6"/>
  <c r="H1744" i="6"/>
  <c r="J1743" i="6"/>
  <c r="H1743" i="6"/>
  <c r="J1742" i="6"/>
  <c r="H1742" i="6"/>
  <c r="J1741" i="6"/>
  <c r="H1741" i="6"/>
  <c r="J1740" i="6"/>
  <c r="H1740" i="6"/>
  <c r="J1739" i="6"/>
  <c r="H1739" i="6"/>
  <c r="J1738" i="6"/>
  <c r="H1738" i="6"/>
  <c r="J1737" i="6"/>
  <c r="H1737" i="6"/>
  <c r="J1736" i="6"/>
  <c r="H1736" i="6"/>
  <c r="J1735" i="6"/>
  <c r="H1735" i="6"/>
  <c r="J1734" i="6"/>
  <c r="H1734" i="6"/>
  <c r="J1733" i="6"/>
  <c r="H1733" i="6"/>
  <c r="J1732" i="6"/>
  <c r="H1732" i="6"/>
  <c r="J1731" i="6"/>
  <c r="H1731" i="6"/>
  <c r="J1730" i="6"/>
  <c r="H1730" i="6"/>
  <c r="J1729" i="6"/>
  <c r="H1729" i="6"/>
  <c r="J1728" i="6"/>
  <c r="H1728" i="6"/>
  <c r="J1727" i="6"/>
  <c r="H1727" i="6"/>
  <c r="J1726" i="6"/>
  <c r="H1726" i="6"/>
  <c r="J1725" i="6"/>
  <c r="H1725" i="6"/>
  <c r="J1724" i="6"/>
  <c r="H1724" i="6"/>
  <c r="J1723" i="6"/>
  <c r="H1723" i="6"/>
  <c r="J1722" i="6"/>
  <c r="H1722" i="6"/>
  <c r="J1721" i="6"/>
  <c r="H1721" i="6"/>
  <c r="J1720" i="6"/>
  <c r="H1720" i="6"/>
  <c r="J1719" i="6"/>
  <c r="H1719" i="6"/>
  <c r="J1718" i="6"/>
  <c r="H1718" i="6"/>
  <c r="J1717" i="6"/>
  <c r="H1717" i="6"/>
  <c r="J1716" i="6"/>
  <c r="H1716" i="6"/>
  <c r="J1715" i="6"/>
  <c r="H1715" i="6"/>
  <c r="J1714" i="6"/>
  <c r="H1714" i="6"/>
  <c r="J1713" i="6"/>
  <c r="H1713" i="6"/>
  <c r="J1712" i="6"/>
  <c r="H1712" i="6"/>
  <c r="J1711" i="6"/>
  <c r="H1711" i="6"/>
  <c r="J1710" i="6"/>
  <c r="H1710" i="6"/>
  <c r="J1709" i="6"/>
  <c r="H1709" i="6"/>
  <c r="J1708" i="6"/>
  <c r="H1708" i="6"/>
  <c r="J1707" i="6"/>
  <c r="H1707" i="6"/>
  <c r="J1706" i="6"/>
  <c r="H1706" i="6"/>
  <c r="J1705" i="6"/>
  <c r="H1705" i="6"/>
  <c r="J1704" i="6"/>
  <c r="H1704" i="6"/>
  <c r="J1703" i="6"/>
  <c r="H1703" i="6"/>
  <c r="J1702" i="6"/>
  <c r="H1702" i="6"/>
  <c r="J1701" i="6"/>
  <c r="H1701" i="6"/>
  <c r="J1700" i="6"/>
  <c r="H1700" i="6"/>
  <c r="J1699" i="6"/>
  <c r="H1699" i="6"/>
  <c r="J1698" i="6"/>
  <c r="H1698" i="6"/>
  <c r="J1697" i="6"/>
  <c r="H1697" i="6"/>
  <c r="J1696" i="6"/>
  <c r="H1696" i="6"/>
  <c r="J1695" i="6"/>
  <c r="H1695" i="6"/>
  <c r="J1694" i="6"/>
  <c r="H1694" i="6"/>
  <c r="J1693" i="6"/>
  <c r="H1693" i="6"/>
  <c r="J1692" i="6"/>
  <c r="H1692" i="6"/>
  <c r="J1691" i="6"/>
  <c r="H1691" i="6"/>
  <c r="J1690" i="6"/>
  <c r="H1690" i="6"/>
  <c r="J1689" i="6"/>
  <c r="H1689" i="6"/>
  <c r="J1688" i="6"/>
  <c r="H1688" i="6"/>
  <c r="J1687" i="6"/>
  <c r="H1687" i="6"/>
  <c r="J1686" i="6"/>
  <c r="H1686" i="6"/>
  <c r="J1685" i="6"/>
  <c r="H1685" i="6"/>
  <c r="J1684" i="6"/>
  <c r="H1684" i="6"/>
  <c r="J1683" i="6"/>
  <c r="H1683" i="6"/>
  <c r="J1682" i="6"/>
  <c r="H1682" i="6"/>
  <c r="J1681" i="6"/>
  <c r="H1681" i="6"/>
  <c r="J1680" i="6"/>
  <c r="H1680" i="6"/>
  <c r="J1679" i="6"/>
  <c r="H1679" i="6"/>
  <c r="J1678" i="6"/>
  <c r="H1678" i="6"/>
  <c r="J1677" i="6"/>
  <c r="H1677" i="6"/>
  <c r="J1676" i="6"/>
  <c r="H1676" i="6"/>
  <c r="J1675" i="6"/>
  <c r="H1675" i="6"/>
  <c r="J1674" i="6"/>
  <c r="H1674" i="6"/>
  <c r="J1673" i="6"/>
  <c r="H1673" i="6"/>
  <c r="J1672" i="6"/>
  <c r="H1672" i="6"/>
  <c r="J1671" i="6"/>
  <c r="H1671" i="6"/>
  <c r="J1670" i="6"/>
  <c r="H1670" i="6"/>
  <c r="J1669" i="6"/>
  <c r="H1669" i="6"/>
  <c r="J1668" i="6"/>
  <c r="H1668" i="6"/>
  <c r="J1667" i="6"/>
  <c r="H1667" i="6"/>
  <c r="J1666" i="6"/>
  <c r="H1666" i="6"/>
  <c r="J1665" i="6"/>
  <c r="H1665" i="6"/>
  <c r="J1664" i="6"/>
  <c r="H1664" i="6"/>
  <c r="J1663" i="6"/>
  <c r="H1663" i="6"/>
  <c r="J1662" i="6"/>
  <c r="H1662" i="6"/>
  <c r="J1661" i="6"/>
  <c r="H1661" i="6"/>
  <c r="J1660" i="6"/>
  <c r="H1660" i="6"/>
  <c r="J1659" i="6"/>
  <c r="H1659" i="6"/>
  <c r="J1658" i="6"/>
  <c r="H1658" i="6"/>
  <c r="J1657" i="6"/>
  <c r="H1657" i="6"/>
  <c r="J1656" i="6"/>
  <c r="H1656" i="6"/>
  <c r="J1655" i="6"/>
  <c r="H1655" i="6"/>
  <c r="J1654" i="6"/>
  <c r="H1654" i="6"/>
  <c r="J1653" i="6"/>
  <c r="H1653" i="6"/>
  <c r="J1652" i="6"/>
  <c r="H1652" i="6"/>
  <c r="J1651" i="6"/>
  <c r="H1651" i="6"/>
  <c r="J1650" i="6"/>
  <c r="H1650" i="6"/>
  <c r="J1649" i="6"/>
  <c r="H1649" i="6"/>
  <c r="J1648" i="6"/>
  <c r="H1648" i="6"/>
  <c r="J1647" i="6"/>
  <c r="H1647" i="6"/>
  <c r="J1646" i="6"/>
  <c r="H1646" i="6"/>
  <c r="J1645" i="6"/>
  <c r="H1645" i="6"/>
  <c r="J1644" i="6"/>
  <c r="H1644" i="6"/>
  <c r="J1643" i="6"/>
  <c r="H1643" i="6"/>
  <c r="J1642" i="6"/>
  <c r="H1642" i="6"/>
  <c r="J1641" i="6"/>
  <c r="H1641" i="6"/>
  <c r="J1640" i="6"/>
  <c r="H1640" i="6"/>
  <c r="J1639" i="6"/>
  <c r="H1639" i="6"/>
  <c r="J1638" i="6"/>
  <c r="H1638" i="6"/>
  <c r="J1637" i="6"/>
  <c r="H1637" i="6"/>
  <c r="J1636" i="6"/>
  <c r="H1636" i="6"/>
  <c r="J1635" i="6"/>
  <c r="H1635" i="6"/>
  <c r="J1634" i="6"/>
  <c r="H1634" i="6"/>
  <c r="J1633" i="6"/>
  <c r="H1633" i="6"/>
  <c r="J1632" i="6"/>
  <c r="H1632" i="6"/>
  <c r="J1631" i="6"/>
  <c r="H1631" i="6"/>
  <c r="J1630" i="6"/>
  <c r="H1630" i="6"/>
  <c r="J1629" i="6"/>
  <c r="H1629" i="6"/>
  <c r="J1628" i="6"/>
  <c r="H1628" i="6"/>
  <c r="J1627" i="6"/>
  <c r="H1627" i="6"/>
  <c r="J1626" i="6"/>
  <c r="H1626" i="6"/>
  <c r="J1625" i="6"/>
  <c r="H1625" i="6"/>
  <c r="J1624" i="6"/>
  <c r="H1624" i="6"/>
  <c r="J1623" i="6"/>
  <c r="H1623" i="6"/>
  <c r="J1622" i="6"/>
  <c r="H1622" i="6"/>
  <c r="J1621" i="6"/>
  <c r="H1621" i="6"/>
  <c r="J1620" i="6"/>
  <c r="H1620" i="6"/>
  <c r="J1619" i="6"/>
  <c r="H1619" i="6"/>
  <c r="J1618" i="6"/>
  <c r="H1618" i="6"/>
  <c r="J1617" i="6"/>
  <c r="H1617" i="6"/>
  <c r="J1616" i="6"/>
  <c r="H1616" i="6"/>
  <c r="J1615" i="6"/>
  <c r="H1615" i="6"/>
  <c r="J1614" i="6"/>
  <c r="H1614" i="6"/>
  <c r="J1613" i="6"/>
  <c r="H1613" i="6"/>
  <c r="J1612" i="6"/>
  <c r="H1612" i="6"/>
  <c r="J1611" i="6"/>
  <c r="H1611" i="6"/>
  <c r="J1610" i="6"/>
  <c r="H1610" i="6"/>
  <c r="J1609" i="6"/>
  <c r="H1609" i="6"/>
  <c r="J1608" i="6"/>
  <c r="H1608" i="6"/>
  <c r="J1607" i="6"/>
  <c r="H1607" i="6"/>
  <c r="J1606" i="6"/>
  <c r="H1606" i="6"/>
  <c r="J1605" i="6"/>
  <c r="H1605" i="6"/>
  <c r="J1604" i="6"/>
  <c r="H1604" i="6"/>
  <c r="J1603" i="6"/>
  <c r="H1603" i="6"/>
  <c r="J1602" i="6"/>
  <c r="H1602" i="6"/>
  <c r="J1601" i="6"/>
  <c r="H1601" i="6"/>
  <c r="J1600" i="6"/>
  <c r="H1600" i="6"/>
  <c r="J1599" i="6"/>
  <c r="H1599" i="6"/>
  <c r="J1598" i="6"/>
  <c r="H1598" i="6"/>
  <c r="J1597" i="6"/>
  <c r="H1597" i="6"/>
  <c r="J1596" i="6"/>
  <c r="H1596" i="6"/>
  <c r="J1595" i="6"/>
  <c r="H1595" i="6"/>
  <c r="J1594" i="6"/>
  <c r="H1594" i="6"/>
  <c r="J1593" i="6"/>
  <c r="H1593" i="6"/>
  <c r="J1592" i="6"/>
  <c r="H1592" i="6"/>
  <c r="J1591" i="6"/>
  <c r="H1591" i="6"/>
  <c r="J1590" i="6"/>
  <c r="H1590" i="6"/>
  <c r="J1589" i="6"/>
  <c r="H1589" i="6"/>
  <c r="J1588" i="6"/>
  <c r="H1588" i="6"/>
  <c r="J1587" i="6"/>
  <c r="H1587" i="6"/>
  <c r="J1586" i="6"/>
  <c r="H1586" i="6"/>
  <c r="J1585" i="6"/>
  <c r="H1585" i="6"/>
  <c r="J1584" i="6"/>
  <c r="H1584" i="6"/>
  <c r="J1583" i="6"/>
  <c r="H1583" i="6"/>
  <c r="J1582" i="6"/>
  <c r="H1582" i="6"/>
  <c r="J1581" i="6"/>
  <c r="H1581" i="6"/>
  <c r="J1580" i="6"/>
  <c r="H1580" i="6"/>
  <c r="J1579" i="6"/>
  <c r="H1579" i="6"/>
  <c r="J1578" i="6"/>
  <c r="H1578" i="6"/>
  <c r="J1577" i="6"/>
  <c r="H1577" i="6"/>
  <c r="J1576" i="6"/>
  <c r="H1576" i="6"/>
  <c r="J1575" i="6"/>
  <c r="H1575" i="6"/>
  <c r="J1574" i="6"/>
  <c r="H1574" i="6"/>
  <c r="J1573" i="6"/>
  <c r="H1573" i="6"/>
  <c r="J1572" i="6"/>
  <c r="H1572" i="6"/>
  <c r="J1571" i="6"/>
  <c r="H1571" i="6"/>
  <c r="J1570" i="6"/>
  <c r="H1570" i="6"/>
  <c r="J1569" i="6"/>
  <c r="H1569" i="6"/>
  <c r="J1568" i="6"/>
  <c r="H1568" i="6"/>
  <c r="J1567" i="6"/>
  <c r="H1567" i="6"/>
  <c r="J1566" i="6"/>
  <c r="H1566" i="6"/>
  <c r="J1565" i="6"/>
  <c r="H1565" i="6"/>
  <c r="J1564" i="6"/>
  <c r="H1564" i="6"/>
  <c r="J1563" i="6"/>
  <c r="H1563" i="6"/>
  <c r="J1562" i="6"/>
  <c r="H1562" i="6"/>
  <c r="J1561" i="6"/>
  <c r="H1561" i="6"/>
  <c r="J1560" i="6"/>
  <c r="H1560" i="6"/>
  <c r="J1559" i="6"/>
  <c r="H1559" i="6"/>
  <c r="J1558" i="6"/>
  <c r="H1558" i="6"/>
  <c r="J1557" i="6"/>
  <c r="H1557" i="6"/>
  <c r="J1556" i="6"/>
  <c r="H1556" i="6"/>
  <c r="J1555" i="6"/>
  <c r="H1555" i="6"/>
  <c r="J1554" i="6"/>
  <c r="H1554" i="6"/>
  <c r="J1553" i="6"/>
  <c r="H1553" i="6"/>
  <c r="J1552" i="6"/>
  <c r="H1552" i="6"/>
  <c r="J1551" i="6"/>
  <c r="H1551" i="6"/>
  <c r="J1550" i="6"/>
  <c r="H1550" i="6"/>
  <c r="J1549" i="6"/>
  <c r="H1549" i="6"/>
  <c r="J1548" i="6"/>
  <c r="H1548" i="6"/>
  <c r="J1547" i="6"/>
  <c r="H1547" i="6"/>
  <c r="J1546" i="6"/>
  <c r="H1546" i="6"/>
  <c r="J1545" i="6"/>
  <c r="H1545" i="6"/>
  <c r="J1544" i="6"/>
  <c r="H1544" i="6"/>
  <c r="J1543" i="6"/>
  <c r="H1543" i="6"/>
  <c r="J1542" i="6"/>
  <c r="H1542" i="6"/>
  <c r="J1541" i="6"/>
  <c r="H1541" i="6"/>
  <c r="J1540" i="6"/>
  <c r="H1540" i="6"/>
  <c r="J1539" i="6"/>
  <c r="H1539" i="6"/>
  <c r="J1538" i="6"/>
  <c r="H1538" i="6"/>
  <c r="J1537" i="6"/>
  <c r="H1537" i="6"/>
  <c r="J1536" i="6"/>
  <c r="H1536" i="6"/>
  <c r="J1535" i="6"/>
  <c r="H1535" i="6"/>
  <c r="J1534" i="6"/>
  <c r="H1534" i="6"/>
  <c r="J1533" i="6"/>
  <c r="H1533" i="6"/>
  <c r="J1532" i="6"/>
  <c r="H1532" i="6"/>
  <c r="J1531" i="6"/>
  <c r="H1531" i="6"/>
  <c r="J1530" i="6"/>
  <c r="H1530" i="6"/>
  <c r="J1529" i="6"/>
  <c r="H1529" i="6"/>
  <c r="J1528" i="6"/>
  <c r="H1528" i="6"/>
  <c r="J1527" i="6"/>
  <c r="H1527" i="6"/>
  <c r="J1526" i="6"/>
  <c r="H1526" i="6"/>
  <c r="J1525" i="6"/>
  <c r="H1525" i="6"/>
  <c r="J1524" i="6"/>
  <c r="H1524" i="6"/>
  <c r="J1523" i="6"/>
  <c r="H1523" i="6"/>
  <c r="J1522" i="6"/>
  <c r="H1522" i="6"/>
  <c r="J1521" i="6"/>
  <c r="H1521" i="6"/>
  <c r="J1520" i="6"/>
  <c r="H1520" i="6"/>
  <c r="J1519" i="6"/>
  <c r="H1519" i="6"/>
  <c r="J1518" i="6"/>
  <c r="H1518" i="6"/>
  <c r="J1517" i="6"/>
  <c r="H1517" i="6"/>
  <c r="J1516" i="6"/>
  <c r="H1516" i="6"/>
  <c r="J1515" i="6"/>
  <c r="H1515" i="6"/>
  <c r="J1514" i="6"/>
  <c r="H1514" i="6"/>
  <c r="J1513" i="6"/>
  <c r="H1513" i="6"/>
  <c r="J1512" i="6"/>
  <c r="H1512" i="6"/>
  <c r="J1511" i="6"/>
  <c r="H1511" i="6"/>
  <c r="J1510" i="6"/>
  <c r="H1510" i="6"/>
  <c r="J1509" i="6"/>
  <c r="H1509" i="6"/>
  <c r="J1508" i="6"/>
  <c r="H1508" i="6"/>
  <c r="J1507" i="6"/>
  <c r="H1507" i="6"/>
  <c r="J1506" i="6"/>
  <c r="H1506" i="6"/>
  <c r="J1505" i="6"/>
  <c r="H1505" i="6"/>
  <c r="J1504" i="6"/>
  <c r="H1504" i="6"/>
  <c r="J1503" i="6"/>
  <c r="H1503" i="6"/>
  <c r="J1502" i="6"/>
  <c r="H1502" i="6"/>
  <c r="J1501" i="6"/>
  <c r="H1501" i="6"/>
  <c r="J1500" i="6"/>
  <c r="H1500" i="6"/>
  <c r="J1499" i="6"/>
  <c r="H1499" i="6"/>
  <c r="J1498" i="6"/>
  <c r="H1498" i="6"/>
  <c r="J1497" i="6"/>
  <c r="H1497" i="6"/>
  <c r="J1496" i="6"/>
  <c r="H1496" i="6"/>
  <c r="J1495" i="6"/>
  <c r="H1495" i="6"/>
  <c r="J1494" i="6"/>
  <c r="H1494" i="6"/>
  <c r="J1493" i="6"/>
  <c r="H1493" i="6"/>
  <c r="J1492" i="6"/>
  <c r="H1492" i="6"/>
  <c r="J1491" i="6"/>
  <c r="H1491" i="6"/>
  <c r="J1490" i="6"/>
  <c r="H1490" i="6"/>
  <c r="J1489" i="6"/>
  <c r="H1489" i="6"/>
  <c r="J1488" i="6"/>
  <c r="H1488" i="6"/>
  <c r="J1487" i="6"/>
  <c r="H1487" i="6"/>
  <c r="J1486" i="6"/>
  <c r="H1486" i="6"/>
  <c r="J1485" i="6"/>
  <c r="H1485" i="6"/>
  <c r="J1484" i="6"/>
  <c r="H1484" i="6"/>
  <c r="J1483" i="6"/>
  <c r="H1483" i="6"/>
  <c r="J1482" i="6"/>
  <c r="H1482" i="6"/>
  <c r="J1481" i="6"/>
  <c r="H1481" i="6"/>
  <c r="J1480" i="6"/>
  <c r="H1480" i="6"/>
  <c r="J1479" i="6"/>
  <c r="H1479" i="6"/>
  <c r="J1478" i="6"/>
  <c r="H1478" i="6"/>
  <c r="J1477" i="6"/>
  <c r="H1477" i="6"/>
  <c r="J1476" i="6"/>
  <c r="H1476" i="6"/>
  <c r="J1475" i="6"/>
  <c r="H1475" i="6"/>
  <c r="J1474" i="6"/>
  <c r="H1474" i="6"/>
  <c r="J1473" i="6"/>
  <c r="H1473" i="6"/>
  <c r="J1472" i="6"/>
  <c r="H1472" i="6"/>
  <c r="J1471" i="6"/>
  <c r="H1471" i="6"/>
  <c r="J1470" i="6"/>
  <c r="H1470" i="6"/>
  <c r="J1469" i="6"/>
  <c r="H1469" i="6"/>
  <c r="J1468" i="6"/>
  <c r="H1468" i="6"/>
  <c r="J1467" i="6"/>
  <c r="H1467" i="6"/>
  <c r="J1466" i="6"/>
  <c r="H1466" i="6"/>
  <c r="J1465" i="6"/>
  <c r="H1465" i="6"/>
  <c r="J1464" i="6"/>
  <c r="H1464" i="6"/>
  <c r="J1463" i="6"/>
  <c r="H1463" i="6"/>
  <c r="J1462" i="6"/>
  <c r="H1462" i="6"/>
  <c r="J1461" i="6"/>
  <c r="H1461" i="6"/>
  <c r="J1460" i="6"/>
  <c r="H1460" i="6"/>
  <c r="J1459" i="6"/>
  <c r="H1459" i="6"/>
  <c r="J1458" i="6"/>
  <c r="H1458" i="6"/>
  <c r="J1457" i="6"/>
  <c r="H1457" i="6"/>
  <c r="J1456" i="6"/>
  <c r="H1456" i="6"/>
  <c r="J1455" i="6"/>
  <c r="H1455" i="6"/>
  <c r="J1454" i="6"/>
  <c r="H1454" i="6"/>
  <c r="J1453" i="6"/>
  <c r="H1453" i="6"/>
  <c r="J1452" i="6"/>
  <c r="H1452" i="6"/>
  <c r="J1451" i="6"/>
  <c r="H1451" i="6"/>
  <c r="J1450" i="6"/>
  <c r="H1450" i="6"/>
  <c r="J1449" i="6"/>
  <c r="H1449" i="6"/>
  <c r="J1448" i="6"/>
  <c r="H1448" i="6"/>
  <c r="J1447" i="6"/>
  <c r="H1447" i="6"/>
  <c r="J1446" i="6"/>
  <c r="H1446" i="6"/>
  <c r="J1445" i="6"/>
  <c r="H1445" i="6"/>
  <c r="J1444" i="6"/>
  <c r="H1444" i="6"/>
  <c r="J1443" i="6"/>
  <c r="H1443" i="6"/>
  <c r="J1442" i="6"/>
  <c r="H1442" i="6"/>
  <c r="J1441" i="6"/>
  <c r="H1441" i="6"/>
  <c r="J1440" i="6"/>
  <c r="H1440" i="6"/>
  <c r="J1439" i="6"/>
  <c r="H1439" i="6"/>
  <c r="J1438" i="6"/>
  <c r="H1438" i="6"/>
  <c r="J1437" i="6"/>
  <c r="H1437" i="6"/>
  <c r="J1436" i="6"/>
  <c r="H1436" i="6"/>
  <c r="J1435" i="6"/>
  <c r="H1435" i="6"/>
  <c r="J1434" i="6"/>
  <c r="H1434" i="6"/>
  <c r="J1433" i="6"/>
  <c r="H1433" i="6"/>
  <c r="J1432" i="6"/>
  <c r="H1432" i="6"/>
  <c r="J1431" i="6"/>
  <c r="H1431" i="6"/>
  <c r="J1430" i="6"/>
  <c r="H1430" i="6"/>
  <c r="J1429" i="6"/>
  <c r="H1429" i="6"/>
  <c r="J1428" i="6"/>
  <c r="H1428" i="6"/>
  <c r="J1427" i="6"/>
  <c r="H1427" i="6"/>
  <c r="J1426" i="6"/>
  <c r="H1426" i="6"/>
  <c r="J1425" i="6"/>
  <c r="H1425" i="6"/>
  <c r="J1424" i="6"/>
  <c r="H1424" i="6"/>
  <c r="J1423" i="6"/>
  <c r="H1423" i="6"/>
  <c r="J1422" i="6"/>
  <c r="H1422" i="6"/>
  <c r="J1421" i="6"/>
  <c r="H1421" i="6"/>
  <c r="J1420" i="6"/>
  <c r="H1420" i="6"/>
  <c r="J1419" i="6"/>
  <c r="H1419" i="6"/>
  <c r="J1418" i="6"/>
  <c r="H1418" i="6"/>
  <c r="J1417" i="6"/>
  <c r="H1417" i="6"/>
  <c r="J1416" i="6"/>
  <c r="H1416" i="6"/>
  <c r="J1415" i="6"/>
  <c r="H1415" i="6"/>
  <c r="J1414" i="6"/>
  <c r="H1414" i="6"/>
  <c r="J1413" i="6"/>
  <c r="H1413" i="6"/>
  <c r="J1412" i="6"/>
  <c r="H1412" i="6"/>
  <c r="J1411" i="6"/>
  <c r="H1411" i="6"/>
  <c r="J1410" i="6"/>
  <c r="H1410" i="6"/>
  <c r="J1409" i="6"/>
  <c r="H1409" i="6"/>
  <c r="J1408" i="6"/>
  <c r="H1408" i="6"/>
  <c r="J1407" i="6"/>
  <c r="H1407" i="6"/>
  <c r="J1406" i="6"/>
  <c r="H1406" i="6"/>
  <c r="J1405" i="6"/>
  <c r="H1405" i="6"/>
  <c r="J1404" i="6"/>
  <c r="H1404" i="6"/>
  <c r="J1403" i="6"/>
  <c r="H1403" i="6"/>
  <c r="J1402" i="6"/>
  <c r="H1402" i="6"/>
  <c r="J1401" i="6"/>
  <c r="H1401" i="6"/>
  <c r="J1400" i="6"/>
  <c r="H1400" i="6"/>
  <c r="J1399" i="6"/>
  <c r="H1399" i="6"/>
  <c r="J1398" i="6"/>
  <c r="H1398" i="6"/>
  <c r="J1397" i="6"/>
  <c r="H1397" i="6"/>
  <c r="J1396" i="6"/>
  <c r="H1396" i="6"/>
  <c r="J1395" i="6"/>
  <c r="H1395" i="6"/>
  <c r="J1394" i="6"/>
  <c r="H1394" i="6"/>
  <c r="J1393" i="6"/>
  <c r="H1393" i="6"/>
  <c r="J1392" i="6"/>
  <c r="H1392" i="6"/>
  <c r="J1391" i="6"/>
  <c r="H1391" i="6"/>
  <c r="J1390" i="6"/>
  <c r="H1390" i="6"/>
  <c r="J1389" i="6"/>
  <c r="H1389" i="6"/>
  <c r="J1388" i="6"/>
  <c r="H1388" i="6"/>
  <c r="J1387" i="6"/>
  <c r="H1387" i="6"/>
  <c r="J1386" i="6"/>
  <c r="H1386" i="6"/>
  <c r="J1385" i="6"/>
  <c r="H1385" i="6"/>
  <c r="J1384" i="6"/>
  <c r="H1384" i="6"/>
  <c r="J1383" i="6"/>
  <c r="H1383" i="6"/>
  <c r="J1382" i="6"/>
  <c r="H1382" i="6"/>
  <c r="J1381" i="6"/>
  <c r="H1381" i="6"/>
  <c r="J1380" i="6"/>
  <c r="H1380" i="6"/>
  <c r="J1379" i="6"/>
  <c r="H1379" i="6"/>
  <c r="J1378" i="6"/>
  <c r="H1378" i="6"/>
  <c r="J1377" i="6"/>
  <c r="H1377" i="6"/>
  <c r="J1376" i="6"/>
  <c r="H1376" i="6"/>
  <c r="J1375" i="6"/>
  <c r="H1375" i="6"/>
  <c r="J1374" i="6"/>
  <c r="H1374" i="6"/>
  <c r="J1373" i="6"/>
  <c r="H1373" i="6"/>
  <c r="J1372" i="6"/>
  <c r="H1372" i="6"/>
  <c r="J1371" i="6"/>
  <c r="H1371" i="6"/>
  <c r="J1370" i="6"/>
  <c r="H1370" i="6"/>
  <c r="J1369" i="6"/>
  <c r="H1369" i="6"/>
  <c r="J1368" i="6"/>
  <c r="H1368" i="6"/>
  <c r="J1367" i="6"/>
  <c r="H1367" i="6"/>
  <c r="J1366" i="6"/>
  <c r="H1366" i="6"/>
  <c r="J1365" i="6"/>
  <c r="H1365" i="6"/>
  <c r="J1364" i="6"/>
  <c r="H1364" i="6"/>
  <c r="J1363" i="6"/>
  <c r="H1363" i="6"/>
  <c r="J1362" i="6"/>
  <c r="H1362" i="6"/>
  <c r="J1361" i="6"/>
  <c r="H1361" i="6"/>
  <c r="J1360" i="6"/>
  <c r="H1360" i="6"/>
  <c r="J1359" i="6"/>
  <c r="H1359" i="6"/>
  <c r="J1358" i="6"/>
  <c r="H1358" i="6"/>
  <c r="J1357" i="6"/>
  <c r="H1357" i="6"/>
  <c r="J1356" i="6"/>
  <c r="H1356" i="6"/>
  <c r="J1355" i="6"/>
  <c r="H1355" i="6"/>
  <c r="J1354" i="6"/>
  <c r="H1354" i="6"/>
  <c r="J1353" i="6"/>
  <c r="H1353" i="6"/>
  <c r="J1352" i="6"/>
  <c r="H1352" i="6"/>
  <c r="J1351" i="6"/>
  <c r="H1351" i="6"/>
  <c r="J1350" i="6"/>
  <c r="H1350" i="6"/>
  <c r="J1349" i="6"/>
  <c r="H1349" i="6"/>
  <c r="J1348" i="6"/>
  <c r="H1348" i="6"/>
  <c r="J1347" i="6"/>
  <c r="H1347" i="6"/>
  <c r="J1346" i="6"/>
  <c r="H1346" i="6"/>
  <c r="J1345" i="6"/>
  <c r="H1345" i="6"/>
  <c r="J1344" i="6"/>
  <c r="H1344" i="6"/>
  <c r="J1343" i="6"/>
  <c r="H1343" i="6"/>
  <c r="J1342" i="6"/>
  <c r="H1342" i="6"/>
  <c r="J1341" i="6"/>
  <c r="H1341" i="6"/>
  <c r="J1340" i="6"/>
  <c r="H1340" i="6"/>
  <c r="J1339" i="6"/>
  <c r="H1339" i="6"/>
  <c r="J1338" i="6"/>
  <c r="H1338" i="6"/>
  <c r="J1337" i="6"/>
  <c r="H1337" i="6"/>
  <c r="J1336" i="6"/>
  <c r="H1336" i="6"/>
  <c r="J1335" i="6"/>
  <c r="H1335" i="6"/>
  <c r="J1334" i="6"/>
  <c r="H1334" i="6"/>
  <c r="J1333" i="6"/>
  <c r="H1333" i="6"/>
  <c r="J1332" i="6"/>
  <c r="H1332" i="6"/>
  <c r="J1331" i="6"/>
  <c r="H1331" i="6"/>
  <c r="J1330" i="6"/>
  <c r="H1330" i="6"/>
  <c r="J1329" i="6"/>
  <c r="H1329" i="6"/>
  <c r="J1328" i="6"/>
  <c r="H1328" i="6"/>
  <c r="J1327" i="6"/>
  <c r="H1327" i="6"/>
  <c r="J1326" i="6"/>
  <c r="H1326" i="6"/>
  <c r="J1325" i="6"/>
  <c r="H1325" i="6"/>
  <c r="J1324" i="6"/>
  <c r="H1324" i="6"/>
  <c r="J1323" i="6"/>
  <c r="H1323" i="6"/>
  <c r="J1322" i="6"/>
  <c r="H1322" i="6"/>
  <c r="J1321" i="6"/>
  <c r="H1321" i="6"/>
  <c r="J1320" i="6"/>
  <c r="H1320" i="6"/>
  <c r="J1319" i="6"/>
  <c r="H1319" i="6"/>
  <c r="J1318" i="6"/>
  <c r="H1318" i="6"/>
  <c r="J1317" i="6"/>
  <c r="H1317" i="6"/>
  <c r="J1316" i="6"/>
  <c r="H1316" i="6"/>
  <c r="J1315" i="6"/>
  <c r="H1315" i="6"/>
  <c r="J1314" i="6"/>
  <c r="H1314" i="6"/>
  <c r="J1313" i="6"/>
  <c r="H1313" i="6"/>
  <c r="J1312" i="6"/>
  <c r="H1312" i="6"/>
  <c r="J1311" i="6"/>
  <c r="H1311" i="6"/>
  <c r="J1310" i="6"/>
  <c r="H1310" i="6"/>
  <c r="J1309" i="6"/>
  <c r="H1309" i="6"/>
  <c r="J1308" i="6"/>
  <c r="H1308" i="6"/>
  <c r="J1307" i="6"/>
  <c r="H1307" i="6"/>
  <c r="J1306" i="6"/>
  <c r="H1306" i="6"/>
  <c r="J1305" i="6"/>
  <c r="H1305" i="6"/>
  <c r="J1304" i="6"/>
  <c r="H1304" i="6"/>
  <c r="J1303" i="6"/>
  <c r="H1303" i="6"/>
  <c r="J1302" i="6"/>
  <c r="H1302" i="6"/>
  <c r="J1301" i="6"/>
  <c r="H1301" i="6"/>
  <c r="J1300" i="6"/>
  <c r="H1300" i="6"/>
  <c r="J1299" i="6"/>
  <c r="H1299" i="6"/>
  <c r="J1298" i="6"/>
  <c r="H1298" i="6"/>
  <c r="J1297" i="6"/>
  <c r="H1297" i="6"/>
  <c r="J1296" i="6"/>
  <c r="H1296" i="6"/>
  <c r="J1295" i="6"/>
  <c r="H1295" i="6"/>
  <c r="J1294" i="6"/>
  <c r="H1294" i="6"/>
  <c r="J1293" i="6"/>
  <c r="H1293" i="6"/>
  <c r="J1292" i="6"/>
  <c r="H1292" i="6"/>
  <c r="J1291" i="6"/>
  <c r="H1291" i="6"/>
  <c r="J1290" i="6"/>
  <c r="H1290" i="6"/>
  <c r="J1289" i="6"/>
  <c r="H1289" i="6"/>
  <c r="J1288" i="6"/>
  <c r="H1288" i="6"/>
  <c r="J1287" i="6"/>
  <c r="H1287" i="6"/>
  <c r="J1286" i="6"/>
  <c r="H1286" i="6"/>
  <c r="J1285" i="6"/>
  <c r="H1285" i="6"/>
  <c r="J1284" i="6"/>
  <c r="H1284" i="6"/>
  <c r="J1283" i="6"/>
  <c r="H1283" i="6"/>
  <c r="J1282" i="6"/>
  <c r="H1282" i="6"/>
  <c r="J1281" i="6"/>
  <c r="H1281" i="6"/>
  <c r="J1280" i="6"/>
  <c r="H1280" i="6"/>
  <c r="J1279" i="6"/>
  <c r="H1279" i="6"/>
  <c r="J1278" i="6"/>
  <c r="H1278" i="6"/>
  <c r="J1277" i="6"/>
  <c r="H1277" i="6"/>
  <c r="J1276" i="6"/>
  <c r="H1276" i="6"/>
  <c r="J1275" i="6"/>
  <c r="H1275" i="6"/>
  <c r="J1274" i="6"/>
  <c r="H1274" i="6"/>
  <c r="J1273" i="6"/>
  <c r="H1273" i="6"/>
  <c r="J1272" i="6"/>
  <c r="H1272" i="6"/>
  <c r="J1271" i="6"/>
  <c r="H1271" i="6"/>
  <c r="J1270" i="6"/>
  <c r="H1270" i="6"/>
  <c r="J1269" i="6"/>
  <c r="H1269" i="6"/>
  <c r="J1268" i="6"/>
  <c r="H1268" i="6"/>
  <c r="J1267" i="6"/>
  <c r="H1267" i="6"/>
  <c r="J1266" i="6"/>
  <c r="H1266" i="6"/>
  <c r="J1265" i="6"/>
  <c r="H1265" i="6"/>
  <c r="J1264" i="6"/>
  <c r="H1264" i="6"/>
  <c r="J1263" i="6"/>
  <c r="H1263" i="6"/>
  <c r="J1262" i="6"/>
  <c r="H1262" i="6"/>
  <c r="J1261" i="6"/>
  <c r="H1261" i="6"/>
  <c r="J1260" i="6"/>
  <c r="H1260" i="6"/>
  <c r="J1259" i="6"/>
  <c r="H1259" i="6"/>
  <c r="J1258" i="6"/>
  <c r="H1258" i="6"/>
  <c r="J1257" i="6"/>
  <c r="H1257" i="6"/>
  <c r="J1256" i="6"/>
  <c r="H1256" i="6"/>
  <c r="J1255" i="6"/>
  <c r="H1255" i="6"/>
  <c r="J1254" i="6"/>
  <c r="H1254" i="6"/>
  <c r="J1253" i="6"/>
  <c r="H1253" i="6"/>
  <c r="J1252" i="6"/>
  <c r="H1252" i="6"/>
  <c r="J1251" i="6"/>
  <c r="H1251" i="6"/>
  <c r="J1250" i="6"/>
  <c r="H1250" i="6"/>
  <c r="J1249" i="6"/>
  <c r="H1249" i="6"/>
  <c r="J1248" i="6"/>
  <c r="H1248" i="6"/>
  <c r="J1247" i="6"/>
  <c r="H1247" i="6"/>
  <c r="J1246" i="6"/>
  <c r="H1246" i="6"/>
  <c r="J1245" i="6"/>
  <c r="H1245" i="6"/>
  <c r="J1244" i="6"/>
  <c r="H1244" i="6"/>
  <c r="J1243" i="6"/>
  <c r="H1243" i="6"/>
  <c r="J1242" i="6"/>
  <c r="H1242" i="6"/>
  <c r="J1241" i="6"/>
  <c r="H1241" i="6"/>
  <c r="J1240" i="6"/>
  <c r="H1240" i="6"/>
  <c r="J1239" i="6"/>
  <c r="H1239" i="6"/>
  <c r="J1238" i="6"/>
  <c r="H1238" i="6"/>
  <c r="J1237" i="6"/>
  <c r="H1237" i="6"/>
  <c r="J1236" i="6"/>
  <c r="H1236" i="6"/>
  <c r="J1235" i="6"/>
  <c r="H1235" i="6"/>
  <c r="J1234" i="6"/>
  <c r="H1234" i="6"/>
  <c r="J1233" i="6"/>
  <c r="H1233" i="6"/>
  <c r="J1232" i="6"/>
  <c r="H1232" i="6"/>
  <c r="J1231" i="6"/>
  <c r="H1231" i="6"/>
  <c r="J1230" i="6"/>
  <c r="H1230" i="6"/>
  <c r="J1229" i="6"/>
  <c r="H1229" i="6"/>
  <c r="J1228" i="6"/>
  <c r="H1228" i="6"/>
  <c r="J1227" i="6"/>
  <c r="H1227" i="6"/>
  <c r="J1226" i="6"/>
  <c r="H1226" i="6"/>
  <c r="J1225" i="6"/>
  <c r="H1225" i="6"/>
  <c r="J1224" i="6"/>
  <c r="H1224" i="6"/>
  <c r="J1223" i="6"/>
  <c r="H1223" i="6"/>
  <c r="J1222" i="6"/>
  <c r="H1222" i="6"/>
  <c r="J1221" i="6"/>
  <c r="H1221" i="6"/>
  <c r="J1220" i="6"/>
  <c r="H1220" i="6"/>
  <c r="J1219" i="6"/>
  <c r="H1219" i="6"/>
  <c r="J1218" i="6"/>
  <c r="H1218" i="6"/>
  <c r="J1217" i="6"/>
  <c r="H1217" i="6"/>
  <c r="J1216" i="6"/>
  <c r="H1216" i="6"/>
  <c r="J1215" i="6"/>
  <c r="H1215" i="6"/>
  <c r="J1214" i="6"/>
  <c r="H1214" i="6"/>
  <c r="J1213" i="6"/>
  <c r="H1213" i="6"/>
  <c r="J1212" i="6"/>
  <c r="H1212" i="6"/>
  <c r="J1211" i="6"/>
  <c r="H1211" i="6"/>
  <c r="J1210" i="6"/>
  <c r="H1210" i="6"/>
  <c r="J1209" i="6"/>
  <c r="H1209" i="6"/>
  <c r="J1208" i="6"/>
  <c r="H1208" i="6"/>
  <c r="J1207" i="6"/>
  <c r="H1207" i="6"/>
  <c r="J1206" i="6"/>
  <c r="H1206" i="6"/>
  <c r="J1205" i="6"/>
  <c r="H1205" i="6"/>
  <c r="J1204" i="6"/>
  <c r="H1204" i="6"/>
  <c r="J1203" i="6"/>
  <c r="H1203" i="6"/>
  <c r="J1202" i="6"/>
  <c r="H1202" i="6"/>
  <c r="J1201" i="6"/>
  <c r="H1201" i="6"/>
  <c r="J1200" i="6"/>
  <c r="H1200" i="6"/>
  <c r="J1199" i="6"/>
  <c r="H1199" i="6"/>
  <c r="J1198" i="6"/>
  <c r="H1198" i="6"/>
  <c r="J1197" i="6"/>
  <c r="H1197" i="6"/>
  <c r="J1196" i="6"/>
  <c r="H1196" i="6"/>
  <c r="J1195" i="6"/>
  <c r="H1195" i="6"/>
  <c r="J1194" i="6"/>
  <c r="H1194" i="6"/>
  <c r="J1193" i="6"/>
  <c r="H1193" i="6"/>
  <c r="J1192" i="6"/>
  <c r="H1192" i="6"/>
  <c r="J1191" i="6"/>
  <c r="H1191" i="6"/>
  <c r="J1190" i="6"/>
  <c r="H1190" i="6"/>
  <c r="J1189" i="6"/>
  <c r="H1189" i="6"/>
  <c r="J1188" i="6"/>
  <c r="H1188" i="6"/>
  <c r="J1187" i="6"/>
  <c r="H1187" i="6"/>
  <c r="J1186" i="6"/>
  <c r="H1186" i="6"/>
  <c r="J1185" i="6"/>
  <c r="H1185" i="6"/>
  <c r="J1184" i="6"/>
  <c r="H1184" i="6"/>
  <c r="J1183" i="6"/>
  <c r="H1183" i="6"/>
  <c r="J1182" i="6"/>
  <c r="H1182" i="6"/>
  <c r="J1181" i="6"/>
  <c r="H1181" i="6"/>
  <c r="J1180" i="6"/>
  <c r="H1180" i="6"/>
  <c r="J1179" i="6"/>
  <c r="H1179" i="6"/>
  <c r="J1178" i="6"/>
  <c r="H1178" i="6"/>
  <c r="J1177" i="6"/>
  <c r="H1177" i="6"/>
  <c r="J1176" i="6"/>
  <c r="H1176" i="6"/>
  <c r="J1175" i="6"/>
  <c r="H1175" i="6"/>
  <c r="J1174" i="6"/>
  <c r="H1174" i="6"/>
  <c r="J1173" i="6"/>
  <c r="H1173" i="6"/>
  <c r="J1172" i="6"/>
  <c r="H1172" i="6"/>
  <c r="J1171" i="6"/>
  <c r="H1171" i="6"/>
  <c r="J1170" i="6"/>
  <c r="H1170" i="6"/>
  <c r="J1169" i="6"/>
  <c r="H1169" i="6"/>
  <c r="J1168" i="6"/>
  <c r="H1168" i="6"/>
  <c r="J1167" i="6"/>
  <c r="H1167" i="6"/>
  <c r="J1166" i="6"/>
  <c r="H1166" i="6"/>
  <c r="J1165" i="6"/>
  <c r="H1165" i="6"/>
  <c r="J1164" i="6"/>
  <c r="H1164" i="6"/>
  <c r="J1163" i="6"/>
  <c r="H1163" i="6"/>
  <c r="J1162" i="6"/>
  <c r="H1162" i="6"/>
  <c r="J1161" i="6"/>
  <c r="H1161" i="6"/>
  <c r="J1160" i="6"/>
  <c r="H1160" i="6"/>
  <c r="J1159" i="6"/>
  <c r="H1159" i="6"/>
  <c r="J1158" i="6"/>
  <c r="H1158" i="6"/>
  <c r="J1157" i="6"/>
  <c r="H1157" i="6"/>
  <c r="J1156" i="6"/>
  <c r="H1156" i="6"/>
  <c r="J1155" i="6"/>
  <c r="H1155" i="6"/>
  <c r="J1154" i="6"/>
  <c r="H1154" i="6"/>
  <c r="J1153" i="6"/>
  <c r="H1153" i="6"/>
  <c r="J1152" i="6"/>
  <c r="H1152" i="6"/>
  <c r="J1151" i="6"/>
  <c r="H1151" i="6"/>
  <c r="J1150" i="6"/>
  <c r="H1150" i="6"/>
  <c r="J1149" i="6"/>
  <c r="H1149" i="6"/>
  <c r="J1148" i="6"/>
  <c r="H1148" i="6"/>
  <c r="J1147" i="6"/>
  <c r="H1147" i="6"/>
  <c r="J1146" i="6"/>
  <c r="H1146" i="6"/>
  <c r="J1145" i="6"/>
  <c r="H1145" i="6"/>
  <c r="J1144" i="6"/>
  <c r="H1144" i="6"/>
  <c r="J1143" i="6"/>
  <c r="H1143" i="6"/>
  <c r="J1142" i="6"/>
  <c r="H1142" i="6"/>
  <c r="J1141" i="6"/>
  <c r="H1141" i="6"/>
  <c r="J1140" i="6"/>
  <c r="H1140" i="6"/>
  <c r="J1139" i="6"/>
  <c r="H1139" i="6"/>
  <c r="J1138" i="6"/>
  <c r="H1138" i="6"/>
  <c r="J1137" i="6"/>
  <c r="H1137" i="6"/>
  <c r="J1136" i="6"/>
  <c r="H1136" i="6"/>
  <c r="J1135" i="6"/>
  <c r="H1135" i="6"/>
  <c r="J1134" i="6"/>
  <c r="H1134" i="6"/>
  <c r="J1133" i="6"/>
  <c r="H1133" i="6"/>
  <c r="J1132" i="6"/>
  <c r="H1132" i="6"/>
  <c r="J1131" i="6"/>
  <c r="H1131" i="6"/>
  <c r="J1130" i="6"/>
  <c r="H1130" i="6"/>
  <c r="J1129" i="6"/>
  <c r="H1129" i="6"/>
  <c r="J1128" i="6"/>
  <c r="H1128" i="6"/>
  <c r="J1127" i="6"/>
  <c r="H1127" i="6"/>
  <c r="J1126" i="6"/>
  <c r="H1126" i="6"/>
  <c r="J1125" i="6"/>
  <c r="H1125" i="6"/>
  <c r="J1124" i="6"/>
  <c r="H1124" i="6"/>
  <c r="J1123" i="6"/>
  <c r="H1123" i="6"/>
  <c r="J1122" i="6"/>
  <c r="H1122" i="6"/>
  <c r="J1121" i="6"/>
  <c r="H1121" i="6"/>
  <c r="J1120" i="6"/>
  <c r="H1120" i="6"/>
  <c r="J1119" i="6"/>
  <c r="H1119" i="6"/>
  <c r="J1118" i="6"/>
  <c r="H1118" i="6"/>
  <c r="J1117" i="6"/>
  <c r="H1117" i="6"/>
  <c r="J1116" i="6"/>
  <c r="H1116" i="6"/>
  <c r="J1115" i="6"/>
  <c r="H1115" i="6"/>
  <c r="J1114" i="6"/>
  <c r="H1114" i="6"/>
  <c r="J1113" i="6"/>
  <c r="H1113" i="6"/>
  <c r="J1112" i="6"/>
  <c r="H1112" i="6"/>
  <c r="J1111" i="6"/>
  <c r="H1111" i="6"/>
  <c r="J1110" i="6"/>
  <c r="H1110" i="6"/>
  <c r="J1109" i="6"/>
  <c r="H1109" i="6"/>
  <c r="J1108" i="6"/>
  <c r="H1108" i="6"/>
  <c r="J1107" i="6"/>
  <c r="H1107" i="6"/>
  <c r="J1106" i="6"/>
  <c r="H1106" i="6"/>
  <c r="J1105" i="6"/>
  <c r="H1105" i="6"/>
  <c r="J1104" i="6"/>
  <c r="H1104" i="6"/>
  <c r="J1103" i="6"/>
  <c r="H1103" i="6"/>
  <c r="J1102" i="6"/>
  <c r="H1102" i="6"/>
  <c r="J1101" i="6"/>
  <c r="H1101" i="6"/>
  <c r="J1100" i="6"/>
  <c r="H1100" i="6"/>
  <c r="J1099" i="6"/>
  <c r="H1099" i="6"/>
  <c r="J1098" i="6"/>
  <c r="H1098" i="6"/>
  <c r="J1097" i="6"/>
  <c r="H1097" i="6"/>
  <c r="J1096" i="6"/>
  <c r="H1096" i="6"/>
  <c r="J1095" i="6"/>
  <c r="H1095" i="6"/>
  <c r="J1094" i="6"/>
  <c r="H1094" i="6"/>
  <c r="J1093" i="6"/>
  <c r="H1093" i="6"/>
  <c r="J1092" i="6"/>
  <c r="H1092" i="6"/>
  <c r="J1091" i="6"/>
  <c r="H1091" i="6"/>
  <c r="J1090" i="6"/>
  <c r="H1090" i="6"/>
  <c r="J1089" i="6"/>
  <c r="H1089" i="6"/>
  <c r="J1088" i="6"/>
  <c r="H1088" i="6"/>
  <c r="J1087" i="6"/>
  <c r="H1087" i="6"/>
  <c r="J1086" i="6"/>
  <c r="H1086" i="6"/>
  <c r="J1085" i="6"/>
  <c r="H1085" i="6"/>
  <c r="J1084" i="6"/>
  <c r="H1084" i="6"/>
  <c r="J1083" i="6"/>
  <c r="H1083" i="6"/>
  <c r="J1082" i="6"/>
  <c r="H1082" i="6"/>
  <c r="J1081" i="6"/>
  <c r="H1081" i="6"/>
  <c r="J1080" i="6"/>
  <c r="H1080" i="6"/>
  <c r="J1079" i="6"/>
  <c r="H1079" i="6"/>
  <c r="J1078" i="6"/>
  <c r="H1078" i="6"/>
  <c r="J1077" i="6"/>
  <c r="H1077" i="6"/>
  <c r="J1076" i="6"/>
  <c r="H1076" i="6"/>
  <c r="J1075" i="6"/>
  <c r="H1075" i="6"/>
  <c r="J1074" i="6"/>
  <c r="H1074" i="6"/>
  <c r="J1073" i="6"/>
  <c r="H1073" i="6"/>
  <c r="J1072" i="6"/>
  <c r="H1072" i="6"/>
  <c r="J1071" i="6"/>
  <c r="H1071" i="6"/>
  <c r="J1070" i="6"/>
  <c r="H1070" i="6"/>
  <c r="J1069" i="6"/>
  <c r="H1069" i="6"/>
  <c r="J1068" i="6"/>
  <c r="H1068" i="6"/>
  <c r="J1067" i="6"/>
  <c r="H1067" i="6"/>
  <c r="J1066" i="6"/>
  <c r="H1066" i="6"/>
  <c r="J1065" i="6"/>
  <c r="H1065" i="6"/>
  <c r="J1064" i="6"/>
  <c r="H1064" i="6"/>
  <c r="J1063" i="6"/>
  <c r="H1063" i="6"/>
  <c r="J1062" i="6"/>
  <c r="H1062" i="6"/>
  <c r="J1061" i="6"/>
  <c r="H1061" i="6"/>
  <c r="J1060" i="6"/>
  <c r="H1060" i="6"/>
  <c r="J1059" i="6"/>
  <c r="H1059" i="6"/>
  <c r="J1058" i="6"/>
  <c r="H1058" i="6"/>
  <c r="J1057" i="6"/>
  <c r="H1057" i="6"/>
  <c r="J1056" i="6"/>
  <c r="H1056" i="6"/>
  <c r="J1055" i="6"/>
  <c r="H1055" i="6"/>
  <c r="J1054" i="6"/>
  <c r="H1054" i="6"/>
  <c r="J1053" i="6"/>
  <c r="H1053" i="6"/>
  <c r="J1052" i="6"/>
  <c r="H1052" i="6"/>
  <c r="J1051" i="6"/>
  <c r="H1051" i="6"/>
  <c r="J1050" i="6"/>
  <c r="H1050" i="6"/>
  <c r="J1049" i="6"/>
  <c r="H1049" i="6"/>
  <c r="J1048" i="6"/>
  <c r="H1048" i="6"/>
  <c r="J1047" i="6"/>
  <c r="H1047" i="6"/>
  <c r="J1046" i="6"/>
  <c r="H1046" i="6"/>
  <c r="J1045" i="6"/>
  <c r="H1045" i="6"/>
  <c r="J1044" i="6"/>
  <c r="H1044" i="6"/>
  <c r="J1043" i="6"/>
  <c r="H1043" i="6"/>
  <c r="J1042" i="6"/>
  <c r="H1042" i="6"/>
  <c r="J1041" i="6"/>
  <c r="H1041" i="6"/>
  <c r="J1040" i="6"/>
  <c r="H1040" i="6"/>
  <c r="J1039" i="6"/>
  <c r="H1039" i="6"/>
  <c r="J1038" i="6"/>
  <c r="H1038" i="6"/>
  <c r="J1037" i="6"/>
  <c r="H1037" i="6"/>
  <c r="J1036" i="6"/>
  <c r="H1036" i="6"/>
  <c r="J1035" i="6"/>
  <c r="H1035" i="6"/>
  <c r="J1034" i="6"/>
  <c r="H1034" i="6"/>
  <c r="J1033" i="6"/>
  <c r="H1033" i="6"/>
  <c r="J1032" i="6"/>
  <c r="H1032" i="6"/>
  <c r="J1031" i="6"/>
  <c r="H1031" i="6"/>
  <c r="J1030" i="6"/>
  <c r="H1030" i="6"/>
  <c r="J1029" i="6"/>
  <c r="H1029" i="6"/>
  <c r="J1028" i="6"/>
  <c r="H1028" i="6"/>
  <c r="J1027" i="6"/>
  <c r="H1027" i="6"/>
  <c r="J1026" i="6"/>
  <c r="H1026" i="6"/>
  <c r="J1025" i="6"/>
  <c r="H1025" i="6"/>
  <c r="J1024" i="6"/>
  <c r="H1024" i="6"/>
  <c r="J1023" i="6"/>
  <c r="H1023" i="6"/>
  <c r="J1022" i="6"/>
  <c r="H1022" i="6"/>
  <c r="J1021" i="6"/>
  <c r="H1021" i="6"/>
  <c r="J1020" i="6"/>
  <c r="H1020" i="6"/>
  <c r="J1019" i="6"/>
  <c r="H1019" i="6"/>
  <c r="J1018" i="6"/>
  <c r="H1018" i="6"/>
  <c r="J1017" i="6"/>
  <c r="H1017" i="6"/>
  <c r="J1016" i="6"/>
  <c r="H1016" i="6"/>
  <c r="J1015" i="6"/>
  <c r="H1015" i="6"/>
  <c r="J1014" i="6"/>
  <c r="H1014" i="6"/>
  <c r="J1013" i="6"/>
  <c r="H1013" i="6"/>
  <c r="J1012" i="6"/>
  <c r="H1012" i="6"/>
  <c r="J1011" i="6"/>
  <c r="H1011" i="6"/>
  <c r="J1010" i="6"/>
  <c r="H1010" i="6"/>
  <c r="J1009" i="6"/>
  <c r="H1009" i="6"/>
  <c r="J1008" i="6"/>
  <c r="H1008" i="6"/>
  <c r="J1007" i="6"/>
  <c r="H1007" i="6"/>
  <c r="J1006" i="6"/>
  <c r="H1006" i="6"/>
  <c r="J1005" i="6"/>
  <c r="H1005" i="6"/>
  <c r="J1004" i="6"/>
  <c r="H1004" i="6"/>
  <c r="J1003" i="6"/>
  <c r="H1003" i="6"/>
  <c r="J1002" i="6"/>
  <c r="H1002" i="6"/>
  <c r="J1001" i="6"/>
  <c r="H1001" i="6"/>
  <c r="J1000" i="6"/>
  <c r="H1000" i="6"/>
  <c r="J999" i="6"/>
  <c r="H999" i="6"/>
  <c r="J998" i="6"/>
  <c r="H998" i="6"/>
  <c r="J997" i="6"/>
  <c r="H997" i="6"/>
  <c r="J996" i="6"/>
  <c r="H996" i="6"/>
  <c r="J995" i="6"/>
  <c r="H995" i="6"/>
  <c r="J994" i="6"/>
  <c r="H994" i="6"/>
  <c r="J993" i="6"/>
  <c r="H993" i="6"/>
  <c r="J992" i="6"/>
  <c r="H992" i="6"/>
  <c r="J991" i="6"/>
  <c r="H991" i="6"/>
  <c r="J990" i="6"/>
  <c r="H990" i="6"/>
  <c r="J989" i="6"/>
  <c r="H989" i="6"/>
  <c r="J988" i="6"/>
  <c r="H988" i="6"/>
  <c r="J987" i="6"/>
  <c r="H987" i="6"/>
  <c r="J986" i="6"/>
  <c r="H986" i="6"/>
  <c r="J985" i="6"/>
  <c r="H985" i="6"/>
  <c r="J984" i="6"/>
  <c r="H984" i="6"/>
  <c r="J983" i="6"/>
  <c r="H983" i="6"/>
  <c r="J982" i="6"/>
  <c r="H982" i="6"/>
  <c r="J981" i="6"/>
  <c r="H981" i="6"/>
  <c r="J980" i="6"/>
  <c r="H980" i="6"/>
  <c r="J979" i="6"/>
  <c r="H979" i="6"/>
  <c r="J978" i="6"/>
  <c r="H978" i="6"/>
  <c r="J977" i="6"/>
  <c r="H977" i="6"/>
  <c r="J976" i="6"/>
  <c r="H976" i="6"/>
  <c r="J975" i="6"/>
  <c r="H975" i="6"/>
  <c r="J974" i="6"/>
  <c r="H974" i="6"/>
  <c r="J973" i="6"/>
  <c r="H973" i="6"/>
  <c r="J972" i="6"/>
  <c r="H972" i="6"/>
  <c r="J971" i="6"/>
  <c r="H971" i="6"/>
  <c r="J970" i="6"/>
  <c r="H970" i="6"/>
  <c r="J969" i="6"/>
  <c r="H969" i="6"/>
  <c r="J968" i="6"/>
  <c r="H968" i="6"/>
  <c r="J967" i="6"/>
  <c r="H967" i="6"/>
  <c r="J966" i="6"/>
  <c r="H966" i="6"/>
  <c r="J965" i="6"/>
  <c r="H965" i="6"/>
  <c r="J964" i="6"/>
  <c r="H964" i="6"/>
  <c r="J963" i="6"/>
  <c r="H963" i="6"/>
  <c r="J962" i="6"/>
  <c r="H962" i="6"/>
  <c r="J961" i="6"/>
  <c r="H961" i="6"/>
  <c r="J960" i="6"/>
  <c r="H960" i="6"/>
  <c r="J959" i="6"/>
  <c r="H959" i="6"/>
  <c r="J958" i="6"/>
  <c r="H958" i="6"/>
  <c r="J957" i="6"/>
  <c r="H957" i="6"/>
  <c r="J956" i="6"/>
  <c r="H956" i="6"/>
  <c r="J955" i="6"/>
  <c r="H955" i="6"/>
  <c r="J954" i="6"/>
  <c r="H954" i="6"/>
  <c r="J953" i="6"/>
  <c r="H953" i="6"/>
  <c r="J952" i="6"/>
  <c r="H952" i="6"/>
  <c r="J951" i="6"/>
  <c r="H951" i="6"/>
  <c r="J950" i="6"/>
  <c r="H950" i="6"/>
  <c r="J949" i="6"/>
  <c r="H949" i="6"/>
  <c r="J948" i="6"/>
  <c r="H948" i="6"/>
  <c r="J947" i="6"/>
  <c r="H947" i="6"/>
  <c r="J946" i="6"/>
  <c r="H946" i="6"/>
  <c r="J945" i="6"/>
  <c r="H945" i="6"/>
  <c r="J944" i="6"/>
  <c r="H944" i="6"/>
  <c r="J943" i="6"/>
  <c r="H943" i="6"/>
  <c r="J942" i="6"/>
  <c r="H942" i="6"/>
  <c r="J941" i="6"/>
  <c r="H941" i="6"/>
  <c r="J940" i="6"/>
  <c r="H940" i="6"/>
  <c r="J939" i="6"/>
  <c r="H939" i="6"/>
  <c r="J938" i="6"/>
  <c r="H938" i="6"/>
  <c r="J937" i="6"/>
  <c r="H937" i="6"/>
  <c r="J936" i="6"/>
  <c r="H936" i="6"/>
  <c r="J935" i="6"/>
  <c r="H935" i="6"/>
  <c r="J934" i="6"/>
  <c r="H934" i="6"/>
  <c r="J933" i="6"/>
  <c r="H933" i="6"/>
  <c r="J932" i="6"/>
  <c r="H932" i="6"/>
  <c r="J931" i="6"/>
  <c r="H931" i="6"/>
  <c r="J930" i="6"/>
  <c r="H930" i="6"/>
  <c r="J929" i="6"/>
  <c r="H929" i="6"/>
  <c r="J928" i="6"/>
  <c r="H928" i="6"/>
  <c r="J927" i="6"/>
  <c r="H927" i="6"/>
  <c r="J926" i="6"/>
  <c r="H926" i="6"/>
  <c r="J925" i="6"/>
  <c r="H925" i="6"/>
  <c r="J924" i="6"/>
  <c r="H924" i="6"/>
  <c r="J923" i="6"/>
  <c r="H923" i="6"/>
  <c r="J922" i="6"/>
  <c r="H922" i="6"/>
  <c r="J921" i="6"/>
  <c r="H921" i="6"/>
  <c r="J920" i="6"/>
  <c r="H920" i="6"/>
  <c r="J919" i="6"/>
  <c r="H919" i="6"/>
  <c r="J918" i="6"/>
  <c r="H918" i="6"/>
  <c r="J917" i="6"/>
  <c r="H917" i="6"/>
  <c r="J916" i="6"/>
  <c r="H916" i="6"/>
  <c r="J915" i="6"/>
  <c r="H915" i="6"/>
  <c r="J914" i="6"/>
  <c r="H914" i="6"/>
  <c r="J913" i="6"/>
  <c r="H913" i="6"/>
  <c r="J912" i="6"/>
  <c r="H912" i="6"/>
  <c r="J911" i="6"/>
  <c r="H911" i="6"/>
  <c r="J910" i="6"/>
  <c r="H910" i="6"/>
  <c r="J909" i="6"/>
  <c r="H909" i="6"/>
  <c r="J908" i="6"/>
  <c r="H908" i="6"/>
  <c r="J907" i="6"/>
  <c r="H907" i="6"/>
  <c r="J906" i="6"/>
  <c r="H906" i="6"/>
  <c r="J905" i="6"/>
  <c r="H905" i="6"/>
  <c r="J904" i="6"/>
  <c r="H904" i="6"/>
  <c r="J903" i="6"/>
  <c r="H903" i="6"/>
  <c r="J902" i="6"/>
  <c r="H902" i="6"/>
  <c r="J901" i="6"/>
  <c r="H901" i="6"/>
  <c r="J900" i="6"/>
  <c r="H900" i="6"/>
  <c r="J899" i="6"/>
  <c r="H899" i="6"/>
  <c r="J898" i="6"/>
  <c r="H898" i="6"/>
  <c r="J897" i="6"/>
  <c r="H897" i="6"/>
  <c r="J896" i="6"/>
  <c r="H896" i="6"/>
  <c r="J895" i="6"/>
  <c r="H895" i="6"/>
  <c r="J894" i="6"/>
  <c r="H894" i="6"/>
  <c r="J893" i="6"/>
  <c r="H893" i="6"/>
  <c r="J892" i="6"/>
  <c r="H892" i="6"/>
  <c r="J891" i="6"/>
  <c r="H891" i="6"/>
  <c r="J890" i="6"/>
  <c r="H890" i="6"/>
  <c r="J889" i="6"/>
  <c r="H889" i="6"/>
  <c r="J888" i="6"/>
  <c r="H888" i="6"/>
  <c r="J887" i="6"/>
  <c r="H887" i="6"/>
  <c r="J886" i="6"/>
  <c r="H886" i="6"/>
  <c r="J885" i="6"/>
  <c r="H885" i="6"/>
  <c r="J884" i="6"/>
  <c r="H884" i="6"/>
  <c r="J883" i="6"/>
  <c r="H883" i="6"/>
  <c r="J882" i="6"/>
  <c r="H882" i="6"/>
  <c r="J881" i="6"/>
  <c r="H881" i="6"/>
  <c r="J880" i="6"/>
  <c r="H880" i="6"/>
  <c r="J879" i="6"/>
  <c r="H879" i="6"/>
  <c r="J878" i="6"/>
  <c r="H878" i="6"/>
  <c r="J877" i="6"/>
  <c r="H877" i="6"/>
  <c r="J876" i="6"/>
  <c r="H876" i="6"/>
  <c r="J875" i="6"/>
  <c r="H875" i="6"/>
  <c r="J874" i="6"/>
  <c r="H874" i="6"/>
  <c r="J873" i="6"/>
  <c r="H873" i="6"/>
  <c r="J872" i="6"/>
  <c r="H872" i="6"/>
  <c r="J871" i="6"/>
  <c r="H871" i="6"/>
  <c r="J870" i="6"/>
  <c r="H870" i="6"/>
  <c r="J869" i="6"/>
  <c r="H869" i="6"/>
  <c r="J868" i="6"/>
  <c r="H868" i="6"/>
  <c r="J867" i="6"/>
  <c r="H867" i="6"/>
  <c r="J866" i="6"/>
  <c r="H866" i="6"/>
  <c r="J865" i="6"/>
  <c r="H865" i="6"/>
  <c r="J864" i="6"/>
  <c r="H864" i="6"/>
  <c r="J863" i="6"/>
  <c r="H863" i="6"/>
  <c r="J862" i="6"/>
  <c r="H862" i="6"/>
  <c r="J861" i="6"/>
  <c r="H861" i="6"/>
  <c r="J860" i="6"/>
  <c r="H860" i="6"/>
  <c r="J859" i="6"/>
  <c r="H859" i="6"/>
  <c r="J858" i="6"/>
  <c r="H858" i="6"/>
  <c r="J857" i="6"/>
  <c r="H857" i="6"/>
  <c r="J856" i="6"/>
  <c r="H856" i="6"/>
  <c r="J855" i="6"/>
  <c r="H855" i="6"/>
  <c r="J854" i="6"/>
  <c r="H854" i="6"/>
  <c r="J853" i="6"/>
  <c r="H853" i="6"/>
  <c r="J852" i="6"/>
  <c r="H852" i="6"/>
  <c r="J851" i="6"/>
  <c r="H851" i="6"/>
  <c r="J850" i="6"/>
  <c r="H850" i="6"/>
  <c r="J849" i="6"/>
  <c r="H849" i="6"/>
  <c r="J848" i="6"/>
  <c r="H848" i="6"/>
  <c r="J847" i="6"/>
  <c r="H847" i="6"/>
  <c r="J846" i="6"/>
  <c r="H846" i="6"/>
  <c r="J845" i="6"/>
  <c r="H845" i="6"/>
  <c r="J844" i="6"/>
  <c r="H844" i="6"/>
  <c r="J843" i="6"/>
  <c r="H843" i="6"/>
  <c r="J842" i="6"/>
  <c r="H842" i="6"/>
  <c r="J841" i="6"/>
  <c r="H841" i="6"/>
  <c r="J840" i="6"/>
  <c r="H840" i="6"/>
  <c r="J839" i="6"/>
  <c r="H839" i="6"/>
  <c r="J838" i="6"/>
  <c r="H838" i="6"/>
  <c r="J837" i="6"/>
  <c r="H837" i="6"/>
  <c r="J836" i="6"/>
  <c r="H836" i="6"/>
  <c r="J835" i="6"/>
  <c r="H835" i="6"/>
  <c r="J834" i="6"/>
  <c r="H834" i="6"/>
  <c r="J833" i="6"/>
  <c r="H833" i="6"/>
  <c r="J832" i="6"/>
  <c r="H832" i="6"/>
  <c r="J831" i="6"/>
  <c r="H831" i="6"/>
  <c r="J830" i="6"/>
  <c r="H830" i="6"/>
  <c r="J829" i="6"/>
  <c r="H829" i="6"/>
  <c r="J828" i="6"/>
  <c r="H828" i="6"/>
  <c r="J827" i="6"/>
  <c r="H827" i="6"/>
  <c r="J826" i="6"/>
  <c r="H826" i="6"/>
  <c r="J825" i="6"/>
  <c r="H825" i="6"/>
  <c r="J824" i="6"/>
  <c r="H824" i="6"/>
  <c r="J823" i="6"/>
  <c r="H823" i="6"/>
  <c r="J822" i="6"/>
  <c r="H822" i="6"/>
  <c r="J821" i="6"/>
  <c r="H821" i="6"/>
  <c r="J820" i="6"/>
  <c r="H820" i="6"/>
  <c r="J819" i="6"/>
  <c r="H819" i="6"/>
  <c r="J818" i="6"/>
  <c r="H818" i="6"/>
  <c r="J817" i="6"/>
  <c r="H817" i="6"/>
  <c r="J816" i="6"/>
  <c r="H816" i="6"/>
  <c r="J815" i="6"/>
  <c r="H815" i="6"/>
  <c r="J814" i="6"/>
  <c r="H814" i="6"/>
  <c r="J813" i="6"/>
  <c r="H813" i="6"/>
  <c r="J812" i="6"/>
  <c r="H812" i="6"/>
  <c r="J811" i="6"/>
  <c r="H811" i="6"/>
  <c r="J810" i="6"/>
  <c r="H810" i="6"/>
  <c r="J809" i="6"/>
  <c r="H809" i="6"/>
  <c r="J808" i="6"/>
  <c r="H808" i="6"/>
  <c r="J807" i="6"/>
  <c r="H807" i="6"/>
  <c r="J806" i="6"/>
  <c r="H806" i="6"/>
  <c r="J805" i="6"/>
  <c r="H805" i="6"/>
  <c r="J804" i="6"/>
  <c r="H804" i="6"/>
  <c r="J803" i="6"/>
  <c r="H803" i="6"/>
  <c r="J802" i="6"/>
  <c r="H802" i="6"/>
  <c r="J801" i="6"/>
  <c r="H801" i="6"/>
  <c r="J800" i="6"/>
  <c r="H800" i="6"/>
  <c r="J799" i="6"/>
  <c r="H799" i="6"/>
  <c r="J798" i="6"/>
  <c r="H798" i="6"/>
  <c r="J797" i="6"/>
  <c r="H797" i="6"/>
  <c r="J796" i="6"/>
  <c r="H796" i="6"/>
  <c r="J795" i="6"/>
  <c r="H795" i="6"/>
  <c r="J794" i="6"/>
  <c r="H794" i="6"/>
  <c r="J793" i="6"/>
  <c r="H793" i="6"/>
  <c r="J792" i="6"/>
  <c r="H792" i="6"/>
  <c r="J791" i="6"/>
  <c r="H791" i="6"/>
  <c r="J790" i="6"/>
  <c r="H790" i="6"/>
  <c r="J789" i="6"/>
  <c r="H789" i="6"/>
  <c r="J788" i="6"/>
  <c r="H788" i="6"/>
  <c r="J787" i="6"/>
  <c r="H787" i="6"/>
  <c r="J786" i="6"/>
  <c r="H786" i="6"/>
  <c r="J785" i="6"/>
  <c r="H785" i="6"/>
  <c r="J784" i="6"/>
  <c r="H784" i="6"/>
  <c r="J783" i="6"/>
  <c r="H783" i="6"/>
  <c r="J782" i="6"/>
  <c r="H782" i="6"/>
  <c r="J781" i="6"/>
  <c r="H781" i="6"/>
  <c r="J780" i="6"/>
  <c r="H780" i="6"/>
  <c r="J779" i="6"/>
  <c r="H779" i="6"/>
  <c r="J778" i="6"/>
  <c r="H778" i="6"/>
  <c r="J777" i="6"/>
  <c r="H777" i="6"/>
  <c r="J776" i="6"/>
  <c r="H776" i="6"/>
  <c r="J775" i="6"/>
  <c r="H775" i="6"/>
  <c r="J774" i="6"/>
  <c r="H774" i="6"/>
  <c r="J773" i="6"/>
  <c r="H773" i="6"/>
  <c r="J772" i="6"/>
  <c r="H772" i="6"/>
  <c r="J771" i="6"/>
  <c r="H771" i="6"/>
  <c r="J770" i="6"/>
  <c r="H770" i="6"/>
  <c r="J769" i="6"/>
  <c r="H769" i="6"/>
  <c r="J768" i="6"/>
  <c r="H768" i="6"/>
  <c r="J767" i="6"/>
  <c r="H767" i="6"/>
  <c r="J766" i="6"/>
  <c r="H766" i="6"/>
  <c r="J765" i="6"/>
  <c r="H765" i="6"/>
  <c r="J764" i="6"/>
  <c r="H764" i="6"/>
  <c r="J763" i="6"/>
  <c r="H763" i="6"/>
  <c r="J762" i="6"/>
  <c r="H762" i="6"/>
  <c r="J761" i="6"/>
  <c r="H761" i="6"/>
  <c r="J760" i="6"/>
  <c r="H760" i="6"/>
  <c r="J759" i="6"/>
  <c r="H759" i="6"/>
  <c r="J758" i="6"/>
  <c r="H758" i="6"/>
  <c r="J757" i="6"/>
  <c r="H757" i="6"/>
  <c r="J756" i="6"/>
  <c r="H756" i="6"/>
  <c r="J755" i="6"/>
  <c r="H755" i="6"/>
  <c r="J754" i="6"/>
  <c r="H754" i="6"/>
  <c r="J753" i="6"/>
  <c r="H753" i="6"/>
  <c r="J752" i="6"/>
  <c r="H752" i="6"/>
  <c r="J751" i="6"/>
  <c r="H751" i="6"/>
  <c r="J750" i="6"/>
  <c r="H750" i="6"/>
  <c r="J749" i="6"/>
  <c r="H749" i="6"/>
  <c r="J748" i="6"/>
  <c r="H748" i="6"/>
  <c r="J747" i="6"/>
  <c r="H747" i="6"/>
  <c r="J746" i="6"/>
  <c r="H746" i="6"/>
  <c r="J745" i="6"/>
  <c r="H745" i="6"/>
  <c r="J744" i="6"/>
  <c r="H744" i="6"/>
  <c r="J743" i="6"/>
  <c r="H743" i="6"/>
  <c r="J742" i="6"/>
  <c r="H742" i="6"/>
  <c r="J741" i="6"/>
  <c r="H741" i="6"/>
  <c r="J740" i="6"/>
  <c r="H740" i="6"/>
  <c r="J739" i="6"/>
  <c r="H739" i="6"/>
  <c r="J738" i="6"/>
  <c r="H738" i="6"/>
  <c r="J737" i="6"/>
  <c r="H737" i="6"/>
  <c r="J736" i="6"/>
  <c r="H736" i="6"/>
  <c r="J735" i="6"/>
  <c r="H735" i="6"/>
  <c r="J734" i="6"/>
  <c r="H734" i="6"/>
  <c r="J733" i="6"/>
  <c r="H733" i="6"/>
  <c r="J732" i="6"/>
  <c r="H732" i="6"/>
  <c r="J731" i="6"/>
  <c r="H731" i="6"/>
  <c r="J730" i="6"/>
  <c r="H730" i="6"/>
  <c r="J729" i="6"/>
  <c r="H729" i="6"/>
  <c r="J728" i="6"/>
  <c r="H728" i="6"/>
  <c r="J727" i="6"/>
  <c r="H727" i="6"/>
  <c r="J726" i="6"/>
  <c r="H726" i="6"/>
  <c r="J725" i="6"/>
  <c r="H725" i="6"/>
  <c r="J724" i="6"/>
  <c r="H724" i="6"/>
  <c r="J723" i="6"/>
  <c r="H723" i="6"/>
  <c r="J722" i="6"/>
  <c r="H722" i="6"/>
  <c r="J721" i="6"/>
  <c r="H721" i="6"/>
  <c r="J720" i="6"/>
  <c r="H720" i="6"/>
  <c r="J719" i="6"/>
  <c r="H719" i="6"/>
  <c r="J718" i="6"/>
  <c r="H718" i="6"/>
  <c r="J717" i="6"/>
  <c r="H717" i="6"/>
  <c r="J716" i="6"/>
  <c r="H716" i="6"/>
  <c r="J715" i="6"/>
  <c r="H715" i="6"/>
  <c r="J714" i="6"/>
  <c r="H714" i="6"/>
  <c r="J713" i="6"/>
  <c r="H713" i="6"/>
  <c r="J712" i="6"/>
  <c r="H712" i="6"/>
  <c r="J711" i="6"/>
  <c r="H711" i="6"/>
  <c r="J710" i="6"/>
  <c r="H710" i="6"/>
  <c r="J709" i="6"/>
  <c r="H709" i="6"/>
  <c r="J708" i="6"/>
  <c r="H708" i="6"/>
  <c r="J707" i="6"/>
  <c r="H707" i="6"/>
  <c r="J706" i="6"/>
  <c r="H706" i="6"/>
  <c r="J705" i="6"/>
  <c r="H705" i="6"/>
  <c r="J704" i="6"/>
  <c r="H704" i="6"/>
  <c r="J703" i="6"/>
  <c r="H703" i="6"/>
  <c r="J702" i="6"/>
  <c r="H702" i="6"/>
  <c r="J701" i="6"/>
  <c r="H701" i="6"/>
  <c r="J700" i="6"/>
  <c r="H700" i="6"/>
  <c r="J699" i="6"/>
  <c r="H699" i="6"/>
  <c r="J698" i="6"/>
  <c r="H698" i="6"/>
  <c r="J697" i="6"/>
  <c r="H697" i="6"/>
  <c r="J696" i="6"/>
  <c r="H696" i="6"/>
  <c r="J695" i="6"/>
  <c r="H695" i="6"/>
  <c r="J694" i="6"/>
  <c r="H694" i="6"/>
  <c r="J693" i="6"/>
  <c r="H693" i="6"/>
  <c r="J692" i="6"/>
  <c r="H692" i="6"/>
  <c r="J691" i="6"/>
  <c r="H691" i="6"/>
  <c r="J690" i="6"/>
  <c r="H690" i="6"/>
  <c r="J689" i="6"/>
  <c r="H689" i="6"/>
  <c r="J688" i="6"/>
  <c r="H688" i="6"/>
  <c r="J687" i="6"/>
  <c r="H687" i="6"/>
  <c r="J686" i="6"/>
  <c r="H686" i="6"/>
  <c r="J685" i="6"/>
  <c r="H685" i="6"/>
  <c r="J684" i="6"/>
  <c r="H684" i="6"/>
  <c r="J683" i="6"/>
  <c r="H683" i="6"/>
  <c r="J682" i="6"/>
  <c r="H682" i="6"/>
  <c r="J681" i="6"/>
  <c r="H681" i="6"/>
  <c r="J680" i="6"/>
  <c r="H680" i="6"/>
  <c r="J679" i="6"/>
  <c r="H679" i="6"/>
  <c r="J678" i="6"/>
  <c r="H678" i="6"/>
  <c r="J677" i="6"/>
  <c r="H677" i="6"/>
  <c r="J676" i="6"/>
  <c r="H676" i="6"/>
  <c r="J675" i="6"/>
  <c r="H675" i="6"/>
  <c r="J674" i="6"/>
  <c r="H674" i="6"/>
  <c r="J673" i="6"/>
  <c r="H673" i="6"/>
  <c r="J672" i="6"/>
  <c r="H672" i="6"/>
  <c r="J671" i="6"/>
  <c r="H671" i="6"/>
  <c r="J670" i="6"/>
  <c r="H670" i="6"/>
  <c r="J669" i="6"/>
  <c r="H669" i="6"/>
  <c r="J668" i="6"/>
  <c r="H668" i="6"/>
  <c r="J667" i="6"/>
  <c r="H667" i="6"/>
  <c r="J666" i="6"/>
  <c r="H666" i="6"/>
  <c r="J665" i="6"/>
  <c r="H665" i="6"/>
  <c r="J664" i="6"/>
  <c r="H664" i="6"/>
  <c r="J663" i="6"/>
  <c r="H663" i="6"/>
  <c r="J662" i="6"/>
  <c r="H662" i="6"/>
  <c r="J661" i="6"/>
  <c r="H661" i="6"/>
  <c r="J660" i="6"/>
  <c r="H660" i="6"/>
  <c r="J659" i="6"/>
  <c r="H659" i="6"/>
  <c r="J658" i="6"/>
  <c r="H658" i="6"/>
  <c r="J657" i="6"/>
  <c r="H657" i="6"/>
  <c r="J656" i="6"/>
  <c r="H656" i="6"/>
  <c r="J655" i="6"/>
  <c r="H655" i="6"/>
  <c r="J654" i="6"/>
  <c r="H654" i="6"/>
  <c r="J653" i="6"/>
  <c r="H653" i="6"/>
  <c r="J652" i="6"/>
  <c r="H652" i="6"/>
  <c r="J651" i="6"/>
  <c r="H651" i="6"/>
  <c r="J650" i="6"/>
  <c r="H650" i="6"/>
  <c r="J649" i="6"/>
  <c r="H649" i="6"/>
  <c r="J648" i="6"/>
  <c r="H648" i="6"/>
  <c r="J647" i="6"/>
  <c r="H647" i="6"/>
  <c r="J646" i="6"/>
  <c r="H646" i="6"/>
  <c r="J645" i="6"/>
  <c r="H645" i="6"/>
  <c r="J644" i="6"/>
  <c r="H644" i="6"/>
  <c r="J643" i="6"/>
  <c r="H643" i="6"/>
  <c r="J642" i="6"/>
  <c r="H642" i="6"/>
  <c r="J641" i="6"/>
  <c r="H641" i="6"/>
  <c r="J640" i="6"/>
  <c r="H640" i="6"/>
  <c r="J639" i="6"/>
  <c r="H639" i="6"/>
  <c r="J638" i="6"/>
  <c r="H638" i="6"/>
  <c r="J637" i="6"/>
  <c r="H637" i="6"/>
  <c r="J636" i="6"/>
  <c r="H636" i="6"/>
  <c r="J635" i="6"/>
  <c r="H635" i="6"/>
  <c r="J634" i="6"/>
  <c r="H634" i="6"/>
  <c r="J633" i="6"/>
  <c r="H633" i="6"/>
  <c r="J632" i="6"/>
  <c r="H632" i="6"/>
  <c r="J631" i="6"/>
  <c r="H631" i="6"/>
  <c r="J630" i="6"/>
  <c r="H630" i="6"/>
  <c r="J629" i="6"/>
  <c r="H629" i="6"/>
  <c r="J628" i="6"/>
  <c r="H628" i="6"/>
  <c r="J627" i="6"/>
  <c r="H627" i="6"/>
  <c r="J626" i="6"/>
  <c r="H626" i="6"/>
  <c r="J625" i="6"/>
  <c r="H625" i="6"/>
  <c r="J624" i="6"/>
  <c r="H624" i="6"/>
  <c r="J623" i="6"/>
  <c r="H623" i="6"/>
  <c r="J622" i="6"/>
  <c r="H622" i="6"/>
  <c r="J621" i="6"/>
  <c r="H621" i="6"/>
  <c r="J620" i="6"/>
  <c r="H620" i="6"/>
  <c r="J619" i="6"/>
  <c r="H619" i="6"/>
  <c r="J618" i="6"/>
  <c r="H618" i="6"/>
  <c r="J617" i="6"/>
  <c r="H617" i="6"/>
  <c r="J616" i="6"/>
  <c r="H616" i="6"/>
  <c r="J615" i="6"/>
  <c r="H615" i="6"/>
  <c r="J614" i="6"/>
  <c r="H614" i="6"/>
  <c r="J613" i="6"/>
  <c r="H613" i="6"/>
  <c r="J612" i="6"/>
  <c r="H612" i="6"/>
  <c r="J611" i="6"/>
  <c r="H611" i="6"/>
  <c r="J610" i="6"/>
  <c r="H610" i="6"/>
  <c r="J609" i="6"/>
  <c r="H609" i="6"/>
  <c r="J608" i="6"/>
  <c r="H608" i="6"/>
  <c r="J607" i="6"/>
  <c r="H607" i="6"/>
  <c r="J606" i="6"/>
  <c r="H606" i="6"/>
  <c r="J605" i="6"/>
  <c r="H605" i="6"/>
  <c r="J604" i="6"/>
  <c r="H604" i="6"/>
  <c r="J603" i="6"/>
  <c r="H603" i="6"/>
  <c r="J602" i="6"/>
  <c r="H602" i="6"/>
  <c r="J601" i="6"/>
  <c r="H601" i="6"/>
  <c r="J600" i="6"/>
  <c r="H600" i="6"/>
  <c r="J599" i="6"/>
  <c r="H599" i="6"/>
  <c r="J598" i="6"/>
  <c r="H598" i="6"/>
  <c r="J597" i="6"/>
  <c r="H597" i="6"/>
  <c r="J596" i="6"/>
  <c r="H596" i="6"/>
  <c r="J595" i="6"/>
  <c r="H595" i="6"/>
  <c r="J594" i="6"/>
  <c r="H594" i="6"/>
  <c r="J593" i="6"/>
  <c r="H593" i="6"/>
  <c r="J592" i="6"/>
  <c r="H592" i="6"/>
  <c r="J591" i="6"/>
  <c r="H591" i="6"/>
  <c r="J590" i="6"/>
  <c r="H590" i="6"/>
  <c r="J589" i="6"/>
  <c r="H589" i="6"/>
  <c r="J588" i="6"/>
  <c r="H588" i="6"/>
  <c r="J587" i="6"/>
  <c r="H587" i="6"/>
  <c r="J586" i="6"/>
  <c r="H586" i="6"/>
  <c r="J585" i="6"/>
  <c r="H585" i="6"/>
  <c r="J584" i="6"/>
  <c r="H584" i="6"/>
  <c r="J583" i="6"/>
  <c r="H583" i="6"/>
  <c r="J582" i="6"/>
  <c r="H582" i="6"/>
  <c r="J581" i="6"/>
  <c r="H581" i="6"/>
  <c r="J580" i="6"/>
  <c r="H580" i="6"/>
  <c r="J579" i="6"/>
  <c r="H579" i="6"/>
  <c r="J578" i="6"/>
  <c r="H578" i="6"/>
  <c r="J577" i="6"/>
  <c r="H577" i="6"/>
  <c r="J576" i="6"/>
  <c r="H576" i="6"/>
  <c r="J575" i="6"/>
  <c r="H575" i="6"/>
  <c r="J574" i="6"/>
  <c r="H574" i="6"/>
  <c r="J573" i="6"/>
  <c r="H573" i="6"/>
  <c r="J572" i="6"/>
  <c r="H572" i="6"/>
  <c r="J571" i="6"/>
  <c r="H571" i="6"/>
  <c r="J570" i="6"/>
  <c r="H570" i="6"/>
  <c r="J569" i="6"/>
  <c r="H569" i="6"/>
  <c r="J568" i="6"/>
  <c r="H568" i="6"/>
  <c r="J567" i="6"/>
  <c r="H567" i="6"/>
  <c r="J566" i="6"/>
  <c r="H566" i="6"/>
  <c r="J565" i="6"/>
  <c r="H565" i="6"/>
  <c r="J564" i="6"/>
  <c r="H564" i="6"/>
  <c r="J563" i="6"/>
  <c r="H563" i="6"/>
  <c r="J562" i="6"/>
  <c r="H562" i="6"/>
  <c r="J561" i="6"/>
  <c r="H561" i="6"/>
  <c r="J560" i="6"/>
  <c r="H560" i="6"/>
  <c r="J559" i="6"/>
  <c r="H559" i="6"/>
  <c r="J558" i="6"/>
  <c r="H558" i="6"/>
  <c r="J557" i="6"/>
  <c r="H557" i="6"/>
  <c r="J556" i="6"/>
  <c r="H556" i="6"/>
  <c r="J555" i="6"/>
  <c r="H555" i="6"/>
  <c r="J554" i="6"/>
  <c r="H554" i="6"/>
  <c r="J553" i="6"/>
  <c r="H553" i="6"/>
  <c r="J552" i="6"/>
  <c r="H552" i="6"/>
  <c r="J551" i="6"/>
  <c r="H551" i="6"/>
  <c r="J550" i="6"/>
  <c r="H550" i="6"/>
  <c r="J549" i="6"/>
  <c r="H549" i="6"/>
  <c r="J548" i="6"/>
  <c r="H548" i="6"/>
  <c r="J547" i="6"/>
  <c r="H547" i="6"/>
  <c r="J546" i="6"/>
  <c r="H546" i="6"/>
  <c r="J545" i="6"/>
  <c r="H545" i="6"/>
  <c r="J544" i="6"/>
  <c r="H544" i="6"/>
  <c r="J543" i="6"/>
  <c r="H543" i="6"/>
  <c r="J542" i="6"/>
  <c r="H542" i="6"/>
  <c r="J541" i="6"/>
  <c r="H541" i="6"/>
  <c r="J540" i="6"/>
  <c r="H540" i="6"/>
  <c r="J539" i="6"/>
  <c r="H539" i="6"/>
  <c r="J538" i="6"/>
  <c r="H538" i="6"/>
  <c r="J537" i="6"/>
  <c r="H537" i="6"/>
  <c r="J536" i="6"/>
  <c r="H536" i="6"/>
  <c r="J535" i="6"/>
  <c r="H535" i="6"/>
  <c r="J534" i="6"/>
  <c r="H534" i="6"/>
  <c r="J533" i="6"/>
  <c r="H533" i="6"/>
  <c r="J532" i="6"/>
  <c r="H532" i="6"/>
  <c r="J531" i="6"/>
  <c r="H531" i="6"/>
  <c r="J530" i="6"/>
  <c r="H530" i="6"/>
  <c r="J529" i="6"/>
  <c r="H529" i="6"/>
  <c r="J528" i="6"/>
  <c r="H528" i="6"/>
  <c r="J527" i="6"/>
  <c r="H527" i="6"/>
  <c r="J526" i="6"/>
  <c r="H526" i="6"/>
  <c r="J525" i="6"/>
  <c r="H525" i="6"/>
  <c r="J524" i="6"/>
  <c r="H524" i="6"/>
  <c r="J523" i="6"/>
  <c r="H523" i="6"/>
  <c r="J522" i="6"/>
  <c r="H522" i="6"/>
  <c r="J521" i="6"/>
  <c r="H521" i="6"/>
  <c r="J520" i="6"/>
  <c r="H520" i="6"/>
  <c r="J519" i="6"/>
  <c r="H519" i="6"/>
  <c r="J518" i="6"/>
  <c r="H518" i="6"/>
  <c r="J517" i="6"/>
  <c r="H517" i="6"/>
  <c r="J516" i="6"/>
  <c r="H516" i="6"/>
  <c r="J515" i="6"/>
  <c r="H515" i="6"/>
  <c r="J514" i="6"/>
  <c r="H514" i="6"/>
  <c r="J513" i="6"/>
  <c r="H513" i="6"/>
  <c r="J512" i="6"/>
  <c r="H512" i="6"/>
  <c r="J511" i="6"/>
  <c r="H511" i="6"/>
  <c r="J510" i="6"/>
  <c r="H510" i="6"/>
  <c r="J509" i="6"/>
  <c r="H509" i="6"/>
  <c r="J508" i="6"/>
  <c r="H508" i="6"/>
  <c r="J507" i="6"/>
  <c r="H507" i="6"/>
  <c r="J506" i="6"/>
  <c r="H506" i="6"/>
  <c r="J505" i="6"/>
  <c r="H505" i="6"/>
  <c r="J504" i="6"/>
  <c r="H504" i="6"/>
  <c r="J503" i="6"/>
  <c r="H503" i="6"/>
  <c r="J502" i="6"/>
  <c r="H502" i="6"/>
  <c r="J501" i="6"/>
  <c r="H501" i="6"/>
  <c r="J500" i="6"/>
  <c r="H500" i="6"/>
  <c r="J499" i="6"/>
  <c r="H499" i="6"/>
  <c r="J498" i="6"/>
  <c r="H498" i="6"/>
  <c r="J497" i="6"/>
  <c r="H497" i="6"/>
  <c r="J496" i="6"/>
  <c r="H496" i="6"/>
  <c r="J495" i="6"/>
  <c r="H495" i="6"/>
  <c r="J494" i="6"/>
  <c r="H494" i="6"/>
  <c r="J493" i="6"/>
  <c r="H493" i="6"/>
  <c r="J492" i="6"/>
  <c r="H492" i="6"/>
  <c r="J491" i="6"/>
  <c r="H491" i="6"/>
  <c r="J490" i="6"/>
  <c r="H490" i="6"/>
  <c r="J489" i="6"/>
  <c r="H489" i="6"/>
  <c r="J488" i="6"/>
  <c r="H488" i="6"/>
  <c r="J487" i="6"/>
  <c r="H487" i="6"/>
  <c r="J486" i="6"/>
  <c r="H486" i="6"/>
  <c r="J485" i="6"/>
  <c r="H485" i="6"/>
  <c r="J484" i="6"/>
  <c r="H484" i="6"/>
  <c r="J483" i="6"/>
  <c r="H483" i="6"/>
  <c r="J482" i="6"/>
  <c r="H482" i="6"/>
  <c r="J481" i="6"/>
  <c r="H481" i="6"/>
  <c r="J480" i="6"/>
  <c r="H480" i="6"/>
  <c r="J479" i="6"/>
  <c r="H479" i="6"/>
  <c r="J478" i="6"/>
  <c r="H478" i="6"/>
  <c r="J477" i="6"/>
  <c r="H477" i="6"/>
  <c r="J476" i="6"/>
  <c r="H476" i="6"/>
  <c r="J475" i="6"/>
  <c r="H475" i="6"/>
  <c r="J474" i="6"/>
  <c r="H474" i="6"/>
  <c r="J473" i="6"/>
  <c r="H473" i="6"/>
  <c r="J472" i="6"/>
  <c r="H472" i="6"/>
  <c r="J471" i="6"/>
  <c r="H471" i="6"/>
  <c r="J470" i="6"/>
  <c r="H470" i="6"/>
  <c r="J469" i="6"/>
  <c r="H469" i="6"/>
  <c r="J468" i="6"/>
  <c r="H468" i="6"/>
  <c r="J467" i="6"/>
  <c r="H467" i="6"/>
  <c r="J466" i="6"/>
  <c r="H466" i="6"/>
  <c r="J465" i="6"/>
  <c r="H465" i="6"/>
  <c r="J464" i="6"/>
  <c r="H464" i="6"/>
  <c r="J463" i="6"/>
  <c r="H463" i="6"/>
  <c r="J462" i="6"/>
  <c r="H462" i="6"/>
  <c r="J461" i="6"/>
  <c r="H461" i="6"/>
  <c r="J460" i="6"/>
  <c r="H460" i="6"/>
  <c r="J459" i="6"/>
  <c r="H459" i="6"/>
  <c r="J458" i="6"/>
  <c r="H458" i="6"/>
  <c r="J457" i="6"/>
  <c r="H457" i="6"/>
  <c r="J456" i="6"/>
  <c r="H456" i="6"/>
  <c r="J455" i="6"/>
  <c r="H455" i="6"/>
  <c r="J454" i="6"/>
  <c r="H454" i="6"/>
  <c r="J453" i="6"/>
  <c r="H453" i="6"/>
  <c r="J452" i="6"/>
  <c r="H452" i="6"/>
  <c r="J451" i="6"/>
  <c r="H451" i="6"/>
  <c r="J450" i="6"/>
  <c r="H450" i="6"/>
  <c r="J449" i="6"/>
  <c r="H449" i="6"/>
  <c r="J448" i="6"/>
  <c r="H448" i="6"/>
  <c r="J447" i="6"/>
  <c r="H447" i="6"/>
  <c r="J446" i="6"/>
  <c r="H446" i="6"/>
  <c r="J445" i="6"/>
  <c r="H445" i="6"/>
  <c r="J444" i="6"/>
  <c r="H444" i="6"/>
  <c r="J443" i="6"/>
  <c r="H443" i="6"/>
  <c r="J442" i="6"/>
  <c r="H442" i="6"/>
  <c r="J441" i="6"/>
  <c r="H441" i="6"/>
  <c r="J440" i="6"/>
  <c r="H440" i="6"/>
  <c r="J439" i="6"/>
  <c r="H439" i="6"/>
  <c r="J438" i="6"/>
  <c r="H438" i="6"/>
  <c r="J437" i="6"/>
  <c r="H437" i="6"/>
  <c r="J436" i="6"/>
  <c r="H436" i="6"/>
  <c r="J435" i="6"/>
  <c r="H435" i="6"/>
  <c r="J434" i="6"/>
  <c r="H434" i="6"/>
  <c r="J433" i="6"/>
  <c r="H433" i="6"/>
  <c r="J432" i="6"/>
  <c r="H432" i="6"/>
  <c r="J431" i="6"/>
  <c r="H431" i="6"/>
  <c r="J430" i="6"/>
  <c r="H430" i="6"/>
  <c r="J429" i="6"/>
  <c r="H429" i="6"/>
  <c r="J428" i="6"/>
  <c r="H428" i="6"/>
  <c r="J427" i="6"/>
  <c r="H427" i="6"/>
  <c r="J426" i="6"/>
  <c r="H426" i="6"/>
  <c r="J425" i="6"/>
  <c r="H425" i="6"/>
  <c r="J424" i="6"/>
  <c r="H424" i="6"/>
  <c r="J423" i="6"/>
  <c r="H423" i="6"/>
  <c r="J422" i="6"/>
  <c r="H422" i="6"/>
  <c r="J421" i="6"/>
  <c r="H421" i="6"/>
  <c r="J420" i="6"/>
  <c r="H420" i="6"/>
  <c r="J419" i="6"/>
  <c r="H419" i="6"/>
  <c r="J418" i="6"/>
  <c r="H418" i="6"/>
  <c r="J417" i="6"/>
  <c r="H417" i="6"/>
  <c r="J416" i="6"/>
  <c r="H416" i="6"/>
  <c r="J415" i="6"/>
  <c r="H415" i="6"/>
  <c r="J414" i="6"/>
  <c r="H414" i="6"/>
  <c r="J413" i="6"/>
  <c r="H413" i="6"/>
  <c r="J412" i="6"/>
  <c r="H412" i="6"/>
  <c r="J411" i="6"/>
  <c r="H411" i="6"/>
  <c r="J410" i="6"/>
  <c r="H410" i="6"/>
  <c r="J409" i="6"/>
  <c r="H409" i="6"/>
  <c r="J408" i="6"/>
  <c r="H408" i="6"/>
  <c r="J407" i="6"/>
  <c r="H407" i="6"/>
  <c r="J406" i="6"/>
  <c r="H406" i="6"/>
  <c r="J405" i="6"/>
  <c r="H405" i="6"/>
  <c r="J404" i="6"/>
  <c r="H404" i="6"/>
  <c r="J403" i="6"/>
  <c r="H403" i="6"/>
  <c r="J402" i="6"/>
  <c r="H402" i="6"/>
  <c r="J401" i="6"/>
  <c r="H401" i="6"/>
  <c r="J400" i="6"/>
  <c r="H400" i="6"/>
  <c r="J399" i="6"/>
  <c r="H399" i="6"/>
  <c r="J398" i="6"/>
  <c r="H398" i="6"/>
  <c r="J397" i="6"/>
  <c r="H397" i="6"/>
  <c r="J396" i="6"/>
  <c r="H396" i="6"/>
  <c r="J395" i="6"/>
  <c r="H395" i="6"/>
  <c r="J394" i="6"/>
  <c r="H394" i="6"/>
  <c r="J393" i="6"/>
  <c r="H393" i="6"/>
  <c r="J392" i="6"/>
  <c r="H392" i="6"/>
  <c r="J391" i="6"/>
  <c r="H391" i="6"/>
  <c r="J390" i="6"/>
  <c r="H390" i="6"/>
  <c r="J389" i="6"/>
  <c r="H389" i="6"/>
  <c r="J388" i="6"/>
  <c r="H388" i="6"/>
  <c r="J387" i="6"/>
  <c r="H387" i="6"/>
  <c r="J386" i="6"/>
  <c r="H386" i="6"/>
  <c r="J385" i="6"/>
  <c r="H385" i="6"/>
  <c r="J384" i="6"/>
  <c r="H384" i="6"/>
  <c r="J383" i="6"/>
  <c r="H383" i="6"/>
  <c r="J382" i="6"/>
  <c r="H382" i="6"/>
  <c r="J381" i="6"/>
  <c r="H381" i="6"/>
  <c r="J380" i="6"/>
  <c r="H380" i="6"/>
  <c r="J379" i="6"/>
  <c r="H379" i="6"/>
  <c r="J378" i="6"/>
  <c r="H378" i="6"/>
  <c r="J377" i="6"/>
  <c r="H377" i="6"/>
  <c r="J376" i="6"/>
  <c r="H376" i="6"/>
  <c r="J375" i="6"/>
  <c r="H375" i="6"/>
  <c r="J374" i="6"/>
  <c r="H374" i="6"/>
  <c r="J373" i="6"/>
  <c r="H373" i="6"/>
  <c r="J372" i="6"/>
  <c r="H372" i="6"/>
  <c r="J371" i="6"/>
  <c r="H371" i="6"/>
  <c r="J370" i="6"/>
  <c r="H370" i="6"/>
  <c r="J369" i="6"/>
  <c r="H369" i="6"/>
  <c r="J368" i="6"/>
  <c r="H368" i="6"/>
  <c r="J367" i="6"/>
  <c r="H367" i="6"/>
  <c r="J366" i="6"/>
  <c r="H366" i="6"/>
  <c r="J365" i="6"/>
  <c r="H365" i="6"/>
  <c r="J364" i="6"/>
  <c r="H364" i="6"/>
  <c r="J363" i="6"/>
  <c r="H363" i="6"/>
  <c r="J362" i="6"/>
  <c r="H362" i="6"/>
  <c r="J361" i="6"/>
  <c r="H361" i="6"/>
  <c r="J360" i="6"/>
  <c r="H360" i="6"/>
  <c r="J359" i="6"/>
  <c r="H359" i="6"/>
  <c r="J358" i="6"/>
  <c r="H358" i="6"/>
  <c r="J357" i="6"/>
  <c r="H357" i="6"/>
  <c r="J356" i="6"/>
  <c r="H356" i="6"/>
  <c r="J355" i="6"/>
  <c r="H355" i="6"/>
  <c r="J354" i="6"/>
  <c r="H354" i="6"/>
  <c r="J353" i="6"/>
  <c r="H353" i="6"/>
  <c r="J352" i="6"/>
  <c r="H352" i="6"/>
  <c r="J351" i="6"/>
  <c r="H351" i="6"/>
  <c r="J350" i="6"/>
  <c r="H350" i="6"/>
  <c r="J349" i="6"/>
  <c r="H349" i="6"/>
  <c r="J348" i="6"/>
  <c r="H348" i="6"/>
  <c r="J347" i="6"/>
  <c r="H347" i="6"/>
  <c r="J346" i="6"/>
  <c r="H346" i="6"/>
  <c r="J345" i="6"/>
  <c r="H345" i="6"/>
  <c r="J344" i="6"/>
  <c r="H344" i="6"/>
  <c r="J343" i="6"/>
  <c r="H343" i="6"/>
  <c r="J342" i="6"/>
  <c r="H342" i="6"/>
  <c r="J341" i="6"/>
  <c r="H341" i="6"/>
  <c r="J340" i="6"/>
  <c r="H340" i="6"/>
  <c r="J339" i="6"/>
  <c r="H339" i="6"/>
  <c r="J338" i="6"/>
  <c r="H338" i="6"/>
  <c r="J337" i="6"/>
  <c r="H337" i="6"/>
  <c r="J336" i="6"/>
  <c r="H336" i="6"/>
  <c r="J335" i="6"/>
  <c r="H335" i="6"/>
  <c r="J334" i="6"/>
  <c r="H334" i="6"/>
  <c r="J333" i="6"/>
  <c r="H333" i="6"/>
  <c r="J332" i="6"/>
  <c r="H332" i="6"/>
  <c r="J331" i="6"/>
  <c r="H331" i="6"/>
  <c r="J330" i="6"/>
  <c r="H330" i="6"/>
  <c r="J329" i="6"/>
  <c r="H329" i="6"/>
  <c r="J328" i="6"/>
  <c r="H328" i="6"/>
  <c r="J327" i="6"/>
  <c r="H327" i="6"/>
  <c r="J326" i="6"/>
  <c r="H326" i="6"/>
  <c r="J325" i="6"/>
  <c r="H325" i="6"/>
  <c r="J324" i="6"/>
  <c r="H324" i="6"/>
  <c r="J323" i="6"/>
  <c r="H323" i="6"/>
  <c r="J322" i="6"/>
  <c r="H322" i="6"/>
  <c r="J321" i="6"/>
  <c r="H321" i="6"/>
  <c r="J320" i="6"/>
  <c r="H320" i="6"/>
  <c r="J319" i="6"/>
  <c r="H319" i="6"/>
  <c r="J318" i="6"/>
  <c r="H318" i="6"/>
  <c r="J317" i="6"/>
  <c r="H317" i="6"/>
  <c r="J316" i="6"/>
  <c r="H316" i="6"/>
  <c r="J315" i="6"/>
  <c r="H315" i="6"/>
  <c r="J314" i="6"/>
  <c r="H314" i="6"/>
  <c r="J313" i="6"/>
  <c r="H313" i="6"/>
  <c r="J312" i="6"/>
  <c r="H312" i="6"/>
  <c r="J311" i="6"/>
  <c r="H311" i="6"/>
  <c r="J310" i="6"/>
  <c r="H310" i="6"/>
  <c r="J309" i="6"/>
  <c r="H309" i="6"/>
  <c r="J308" i="6"/>
  <c r="H308" i="6"/>
  <c r="J307" i="6"/>
  <c r="H307" i="6"/>
  <c r="J306" i="6"/>
  <c r="H306" i="6"/>
  <c r="J305" i="6"/>
  <c r="H305" i="6"/>
  <c r="J304" i="6"/>
  <c r="H304" i="6"/>
  <c r="J303" i="6"/>
  <c r="H303" i="6"/>
  <c r="J302" i="6"/>
  <c r="H302" i="6"/>
  <c r="J301" i="6"/>
  <c r="H301" i="6"/>
  <c r="J300" i="6"/>
  <c r="H300" i="6"/>
  <c r="J299" i="6"/>
  <c r="H299" i="6"/>
  <c r="J298" i="6"/>
  <c r="H298" i="6"/>
  <c r="J297" i="6"/>
  <c r="H297" i="6"/>
  <c r="J296" i="6"/>
  <c r="H296" i="6"/>
  <c r="J295" i="6"/>
  <c r="H295" i="6"/>
  <c r="J294" i="6"/>
  <c r="H294" i="6"/>
  <c r="J293" i="6"/>
  <c r="H293" i="6"/>
  <c r="J292" i="6"/>
  <c r="H292" i="6"/>
  <c r="J291" i="6"/>
  <c r="H291" i="6"/>
  <c r="J290" i="6"/>
  <c r="H290" i="6"/>
  <c r="J289" i="6"/>
  <c r="H289" i="6"/>
  <c r="J288" i="6"/>
  <c r="H288" i="6"/>
  <c r="J287" i="6"/>
  <c r="H287" i="6"/>
  <c r="J286" i="6"/>
  <c r="H286" i="6"/>
  <c r="J285" i="6"/>
  <c r="H285" i="6"/>
  <c r="J284" i="6"/>
  <c r="H284" i="6"/>
  <c r="J283" i="6"/>
  <c r="H283" i="6"/>
  <c r="J282" i="6"/>
  <c r="H282" i="6"/>
  <c r="J281" i="6"/>
  <c r="H281" i="6"/>
  <c r="J280" i="6"/>
  <c r="H280" i="6"/>
  <c r="J279" i="6"/>
  <c r="H279" i="6"/>
  <c r="J278" i="6"/>
  <c r="H278" i="6"/>
  <c r="J277" i="6"/>
  <c r="H277" i="6"/>
  <c r="J276" i="6"/>
  <c r="H276" i="6"/>
  <c r="J275" i="6"/>
  <c r="H275" i="6"/>
  <c r="J274" i="6"/>
  <c r="H274" i="6"/>
  <c r="J273" i="6"/>
  <c r="H273" i="6"/>
  <c r="J272" i="6"/>
  <c r="H272" i="6"/>
  <c r="J271" i="6"/>
  <c r="H271" i="6"/>
  <c r="J270" i="6"/>
  <c r="H270" i="6"/>
  <c r="J269" i="6"/>
  <c r="H269" i="6"/>
  <c r="J268" i="6"/>
  <c r="H268" i="6"/>
  <c r="J267" i="6"/>
  <c r="H267" i="6"/>
  <c r="J266" i="6"/>
  <c r="H266" i="6"/>
  <c r="J265" i="6"/>
  <c r="H265" i="6"/>
  <c r="J264" i="6"/>
  <c r="H264" i="6"/>
  <c r="J263" i="6"/>
  <c r="H263" i="6"/>
  <c r="J262" i="6"/>
  <c r="H262" i="6"/>
  <c r="J261" i="6"/>
  <c r="H261" i="6"/>
  <c r="J260" i="6"/>
  <c r="H260" i="6"/>
  <c r="J259" i="6"/>
  <c r="H259" i="6"/>
  <c r="J258" i="6"/>
  <c r="H258" i="6"/>
  <c r="J257" i="6"/>
  <c r="H257" i="6"/>
  <c r="J256" i="6"/>
  <c r="H256" i="6"/>
  <c r="J255" i="6"/>
  <c r="H255" i="6"/>
  <c r="J254" i="6"/>
  <c r="H254" i="6"/>
  <c r="J253" i="6"/>
  <c r="H253" i="6"/>
  <c r="J252" i="6"/>
  <c r="H252" i="6"/>
  <c r="J251" i="6"/>
  <c r="H251" i="6"/>
  <c r="J250" i="6"/>
  <c r="H250" i="6"/>
  <c r="J249" i="6"/>
  <c r="H249" i="6"/>
  <c r="J248" i="6"/>
  <c r="H248" i="6"/>
  <c r="J247" i="6"/>
  <c r="H247" i="6"/>
  <c r="J246" i="6"/>
  <c r="H246" i="6"/>
  <c r="J245" i="6"/>
  <c r="H245" i="6"/>
  <c r="J244" i="6"/>
  <c r="H244" i="6"/>
  <c r="J243" i="6"/>
  <c r="H243" i="6"/>
  <c r="J242" i="6"/>
  <c r="H242" i="6"/>
  <c r="J241" i="6"/>
  <c r="H241" i="6"/>
  <c r="J240" i="6"/>
  <c r="H240" i="6"/>
  <c r="J239" i="6"/>
  <c r="H239" i="6"/>
  <c r="J238" i="6"/>
  <c r="H238" i="6"/>
  <c r="J237" i="6"/>
  <c r="H237" i="6"/>
  <c r="J236" i="6"/>
  <c r="H236" i="6"/>
  <c r="J235" i="6"/>
  <c r="H235" i="6"/>
  <c r="J234" i="6"/>
  <c r="H234" i="6"/>
  <c r="J233" i="6"/>
  <c r="H233" i="6"/>
  <c r="J232" i="6"/>
  <c r="H232" i="6"/>
  <c r="J231" i="6"/>
  <c r="H231" i="6"/>
  <c r="J230" i="6"/>
  <c r="H230" i="6"/>
  <c r="J229" i="6"/>
  <c r="H229" i="6"/>
  <c r="J228" i="6"/>
  <c r="H228" i="6"/>
  <c r="J227" i="6"/>
  <c r="H227" i="6"/>
  <c r="J226" i="6"/>
  <c r="H226" i="6"/>
  <c r="J225" i="6"/>
  <c r="H225" i="6"/>
  <c r="J224" i="6"/>
  <c r="H224" i="6"/>
  <c r="J223" i="6"/>
  <c r="H223" i="6"/>
  <c r="J222" i="6"/>
  <c r="H222" i="6"/>
  <c r="J221" i="6"/>
  <c r="H221" i="6"/>
  <c r="J220" i="6"/>
  <c r="H220" i="6"/>
  <c r="J219" i="6"/>
  <c r="H219" i="6"/>
  <c r="J218" i="6"/>
  <c r="H218" i="6"/>
  <c r="J217" i="6"/>
  <c r="H217" i="6"/>
  <c r="J216" i="6"/>
  <c r="H216" i="6"/>
  <c r="J215" i="6"/>
  <c r="H215" i="6"/>
  <c r="J214" i="6"/>
  <c r="H214" i="6"/>
  <c r="J213" i="6"/>
  <c r="H213" i="6"/>
  <c r="J212" i="6"/>
  <c r="H212" i="6"/>
  <c r="J211" i="6"/>
  <c r="H211" i="6"/>
  <c r="J210" i="6"/>
  <c r="H210" i="6"/>
  <c r="J209" i="6"/>
  <c r="H209" i="6"/>
  <c r="J208" i="6"/>
  <c r="H208" i="6"/>
  <c r="J207" i="6"/>
  <c r="H207" i="6"/>
  <c r="J206" i="6"/>
  <c r="H206" i="6"/>
  <c r="J205" i="6"/>
  <c r="H205" i="6"/>
  <c r="J204" i="6"/>
  <c r="H204" i="6"/>
  <c r="J203" i="6"/>
  <c r="H203" i="6"/>
  <c r="J202" i="6"/>
  <c r="H202" i="6"/>
  <c r="J201" i="6"/>
  <c r="H201" i="6"/>
  <c r="J200" i="6"/>
  <c r="H200" i="6"/>
  <c r="J199" i="6"/>
  <c r="H199" i="6"/>
  <c r="J198" i="6"/>
  <c r="H198" i="6"/>
  <c r="J197" i="6"/>
  <c r="H197" i="6"/>
  <c r="J196" i="6"/>
  <c r="H196" i="6"/>
  <c r="J195" i="6"/>
  <c r="H195" i="6"/>
  <c r="J194" i="6"/>
  <c r="H194" i="6"/>
  <c r="J193" i="6"/>
  <c r="H193" i="6"/>
  <c r="J192" i="6"/>
  <c r="H192" i="6"/>
  <c r="J191" i="6"/>
  <c r="H191" i="6"/>
  <c r="J190" i="6"/>
  <c r="H190" i="6"/>
  <c r="J189" i="6"/>
  <c r="H189" i="6"/>
  <c r="J188" i="6"/>
  <c r="H188" i="6"/>
  <c r="J187" i="6"/>
  <c r="H187" i="6"/>
  <c r="J186" i="6"/>
  <c r="H186" i="6"/>
  <c r="J185" i="6"/>
  <c r="H185" i="6"/>
  <c r="J184" i="6"/>
  <c r="H184" i="6"/>
  <c r="J183" i="6"/>
  <c r="H183" i="6"/>
  <c r="J182" i="6"/>
  <c r="H182" i="6"/>
  <c r="J181" i="6"/>
  <c r="H181" i="6"/>
  <c r="J180" i="6"/>
  <c r="H180" i="6"/>
  <c r="J179" i="6"/>
  <c r="H179" i="6"/>
  <c r="J178" i="6"/>
  <c r="H178" i="6"/>
  <c r="J177" i="6"/>
  <c r="H177" i="6"/>
  <c r="J176" i="6"/>
  <c r="H176" i="6"/>
  <c r="J175" i="6"/>
  <c r="H175" i="6"/>
  <c r="J174" i="6"/>
  <c r="H174" i="6"/>
  <c r="J173" i="6"/>
  <c r="H173" i="6"/>
  <c r="J172" i="6"/>
  <c r="H172" i="6"/>
  <c r="J171" i="6"/>
  <c r="H171" i="6"/>
  <c r="J170" i="6"/>
  <c r="H170" i="6"/>
  <c r="J169" i="6"/>
  <c r="H169" i="6"/>
  <c r="J168" i="6"/>
  <c r="H168" i="6"/>
  <c r="J167" i="6"/>
  <c r="H167" i="6"/>
  <c r="J166" i="6"/>
  <c r="H166" i="6"/>
  <c r="J165" i="6"/>
  <c r="H165" i="6"/>
  <c r="J164" i="6"/>
  <c r="H164" i="6"/>
  <c r="J163" i="6"/>
  <c r="H163" i="6"/>
  <c r="J162" i="6"/>
  <c r="H162" i="6"/>
  <c r="J161" i="6"/>
  <c r="H161" i="6"/>
  <c r="J160" i="6"/>
  <c r="H160" i="6"/>
  <c r="J159" i="6"/>
  <c r="H159" i="6"/>
  <c r="J158" i="6"/>
  <c r="H158" i="6"/>
  <c r="J157" i="6"/>
  <c r="H157" i="6"/>
  <c r="J156" i="6"/>
  <c r="H156" i="6"/>
  <c r="J155" i="6"/>
  <c r="H155" i="6"/>
  <c r="J154" i="6"/>
  <c r="H154" i="6"/>
  <c r="J153" i="6"/>
  <c r="H153" i="6"/>
  <c r="J152" i="6"/>
  <c r="H152" i="6"/>
  <c r="J151" i="6"/>
  <c r="H151" i="6"/>
  <c r="J150" i="6"/>
  <c r="H150" i="6"/>
  <c r="J149" i="6"/>
  <c r="H149" i="6"/>
  <c r="J148" i="6"/>
  <c r="H148" i="6"/>
  <c r="J147" i="6"/>
  <c r="H147" i="6"/>
  <c r="J146" i="6"/>
  <c r="H146" i="6"/>
  <c r="J145" i="6"/>
  <c r="H145" i="6"/>
  <c r="J144" i="6"/>
  <c r="H144" i="6"/>
  <c r="J143" i="6"/>
  <c r="H143" i="6"/>
  <c r="J142" i="6"/>
  <c r="H142" i="6"/>
  <c r="J141" i="6"/>
  <c r="H141" i="6"/>
  <c r="J140" i="6"/>
  <c r="H140" i="6"/>
  <c r="J139" i="6"/>
  <c r="H139" i="6"/>
  <c r="J138" i="6"/>
  <c r="H138" i="6"/>
  <c r="J137" i="6"/>
  <c r="H137" i="6"/>
  <c r="J136" i="6"/>
  <c r="H136" i="6"/>
  <c r="J135" i="6"/>
  <c r="H135" i="6"/>
  <c r="J134" i="6"/>
  <c r="H134" i="6"/>
  <c r="J133" i="6"/>
  <c r="H133" i="6"/>
  <c r="J132" i="6"/>
  <c r="H132" i="6"/>
  <c r="J131" i="6"/>
  <c r="H131" i="6"/>
  <c r="J130" i="6"/>
  <c r="H130" i="6"/>
  <c r="J129" i="6"/>
  <c r="H129" i="6"/>
  <c r="J128" i="6"/>
  <c r="H128" i="6"/>
  <c r="J127" i="6"/>
  <c r="H127" i="6"/>
  <c r="J126" i="6"/>
  <c r="H126" i="6"/>
  <c r="J125" i="6"/>
  <c r="H125" i="6"/>
  <c r="J124" i="6"/>
  <c r="H124" i="6"/>
  <c r="J123" i="6"/>
  <c r="H123" i="6"/>
  <c r="J122" i="6"/>
  <c r="H122" i="6"/>
  <c r="J121" i="6"/>
  <c r="H121" i="6"/>
  <c r="J120" i="6"/>
  <c r="H120" i="6"/>
  <c r="J119" i="6"/>
  <c r="H119" i="6"/>
  <c r="J118" i="6"/>
  <c r="H118" i="6"/>
  <c r="J117" i="6"/>
  <c r="H117" i="6"/>
  <c r="J116" i="6"/>
  <c r="H116" i="6"/>
  <c r="J115" i="6"/>
  <c r="H115" i="6"/>
  <c r="J114" i="6"/>
  <c r="H114" i="6"/>
  <c r="J113" i="6"/>
  <c r="H113" i="6"/>
  <c r="J112" i="6"/>
  <c r="H112" i="6"/>
  <c r="J111" i="6"/>
  <c r="H111" i="6"/>
  <c r="J110" i="6"/>
  <c r="H110" i="6"/>
  <c r="J109" i="6"/>
  <c r="H109" i="6"/>
  <c r="J108" i="6"/>
  <c r="H108" i="6"/>
  <c r="J107" i="6"/>
  <c r="H107" i="6"/>
  <c r="J106" i="6"/>
  <c r="H106" i="6"/>
  <c r="J105" i="6"/>
  <c r="H105" i="6"/>
  <c r="J104" i="6"/>
  <c r="H104" i="6"/>
  <c r="J103" i="6"/>
  <c r="H103" i="6"/>
  <c r="J102" i="6"/>
  <c r="H102" i="6"/>
  <c r="J101" i="6"/>
  <c r="H101" i="6"/>
  <c r="J100" i="6"/>
  <c r="H100" i="6"/>
  <c r="J99" i="6"/>
  <c r="H99" i="6"/>
  <c r="J98" i="6"/>
  <c r="H98" i="6"/>
  <c r="J97" i="6"/>
  <c r="H97" i="6"/>
  <c r="J96" i="6"/>
  <c r="H96" i="6"/>
  <c r="J95" i="6"/>
  <c r="H95" i="6"/>
  <c r="J94" i="6"/>
  <c r="H94" i="6"/>
  <c r="J93" i="6"/>
  <c r="H93" i="6"/>
  <c r="J92" i="6"/>
  <c r="H92" i="6"/>
  <c r="J91" i="6"/>
  <c r="H91" i="6"/>
  <c r="J90" i="6"/>
  <c r="H90" i="6"/>
  <c r="J89" i="6"/>
  <c r="H89" i="6"/>
  <c r="J88" i="6"/>
  <c r="H88" i="6"/>
  <c r="J87" i="6"/>
  <c r="H87" i="6"/>
  <c r="J86" i="6"/>
  <c r="H86" i="6"/>
  <c r="J85" i="6"/>
  <c r="H85" i="6"/>
  <c r="J84" i="6"/>
  <c r="H84" i="6"/>
  <c r="J83" i="6"/>
  <c r="H83" i="6"/>
  <c r="J82" i="6"/>
  <c r="H82" i="6"/>
  <c r="J81" i="6"/>
  <c r="H81" i="6"/>
  <c r="J80" i="6"/>
  <c r="H80" i="6"/>
  <c r="J79" i="6"/>
  <c r="H79" i="6"/>
  <c r="J78" i="6"/>
  <c r="H78" i="6"/>
  <c r="J77" i="6"/>
  <c r="H77" i="6"/>
  <c r="J76" i="6"/>
  <c r="H76" i="6"/>
  <c r="J75" i="6"/>
  <c r="H75" i="6"/>
  <c r="J74" i="6"/>
  <c r="H74" i="6"/>
  <c r="J73" i="6"/>
  <c r="H73" i="6"/>
  <c r="J72" i="6"/>
  <c r="H72" i="6"/>
  <c r="J71" i="6"/>
  <c r="H71" i="6"/>
  <c r="J70" i="6"/>
  <c r="H70" i="6"/>
  <c r="J69" i="6"/>
  <c r="H69" i="6"/>
  <c r="J68" i="6"/>
  <c r="H68" i="6"/>
  <c r="J67" i="6"/>
  <c r="H67" i="6"/>
  <c r="J66" i="6"/>
  <c r="H66" i="6"/>
  <c r="J65" i="6"/>
  <c r="H65" i="6"/>
  <c r="J64" i="6"/>
  <c r="H64" i="6"/>
  <c r="J63" i="6"/>
  <c r="H63" i="6"/>
  <c r="J62" i="6"/>
  <c r="H62" i="6"/>
  <c r="J61" i="6"/>
  <c r="H61" i="6"/>
  <c r="J60" i="6"/>
  <c r="H60" i="6"/>
  <c r="J59" i="6"/>
  <c r="H59" i="6"/>
  <c r="J58" i="6"/>
  <c r="H58" i="6"/>
  <c r="J57" i="6"/>
  <c r="H57" i="6"/>
  <c r="J56" i="6"/>
  <c r="H56" i="6"/>
  <c r="J55" i="6"/>
  <c r="H55" i="6"/>
  <c r="J54" i="6"/>
  <c r="H54" i="6"/>
  <c r="J53" i="6"/>
  <c r="H53" i="6"/>
  <c r="J52" i="6"/>
  <c r="H52" i="6"/>
  <c r="J51" i="6"/>
  <c r="H51" i="6"/>
  <c r="J50" i="6"/>
  <c r="H50" i="6"/>
  <c r="J49" i="6"/>
  <c r="H49" i="6"/>
  <c r="J48" i="6"/>
  <c r="H48" i="6"/>
  <c r="J47" i="6"/>
  <c r="H47" i="6"/>
  <c r="J46" i="6"/>
  <c r="H46" i="6"/>
  <c r="J45" i="6"/>
  <c r="H45" i="6"/>
  <c r="J44" i="6"/>
  <c r="H44" i="6"/>
  <c r="J43" i="6"/>
  <c r="H43" i="6"/>
  <c r="J42" i="6"/>
  <c r="H42" i="6"/>
  <c r="J41" i="6"/>
  <c r="H41" i="6"/>
  <c r="J40" i="6"/>
  <c r="H40" i="6"/>
  <c r="J39" i="6"/>
  <c r="H39" i="6"/>
  <c r="J38" i="6"/>
  <c r="H38" i="6"/>
  <c r="J37" i="6"/>
  <c r="H37" i="6"/>
  <c r="J36" i="6"/>
  <c r="H36" i="6"/>
  <c r="J35" i="6"/>
  <c r="H35" i="6"/>
  <c r="J34" i="6"/>
  <c r="H34" i="6"/>
  <c r="J33" i="6"/>
  <c r="H33" i="6"/>
  <c r="J32" i="6"/>
  <c r="H32" i="6"/>
  <c r="J31" i="6"/>
  <c r="H31" i="6"/>
  <c r="J30" i="6"/>
  <c r="H30" i="6"/>
  <c r="J29" i="6"/>
  <c r="H29" i="6"/>
  <c r="J28" i="6"/>
  <c r="H28" i="6"/>
  <c r="J27" i="6"/>
  <c r="H27" i="6"/>
  <c r="J26" i="6"/>
  <c r="H26" i="6"/>
  <c r="J25" i="6"/>
  <c r="H25" i="6"/>
  <c r="J24" i="6"/>
  <c r="H24" i="6"/>
  <c r="J23" i="6"/>
  <c r="H23" i="6"/>
  <c r="J22" i="6"/>
  <c r="H22" i="6"/>
  <c r="J21" i="6"/>
  <c r="H21" i="6"/>
  <c r="J20" i="6"/>
  <c r="H20" i="6"/>
  <c r="J19" i="6"/>
  <c r="H19" i="6"/>
  <c r="J18" i="6"/>
  <c r="H18" i="6"/>
  <c r="J17" i="6"/>
  <c r="H17" i="6"/>
  <c r="J16" i="6"/>
  <c r="H16" i="6"/>
  <c r="J15" i="6"/>
  <c r="H15" i="6"/>
  <c r="J14" i="6"/>
  <c r="H14" i="6"/>
  <c r="J13" i="6"/>
  <c r="H13" i="6"/>
  <c r="J12" i="6"/>
  <c r="H12" i="6"/>
  <c r="J11" i="6"/>
  <c r="H11" i="6"/>
  <c r="J10" i="6"/>
  <c r="H10" i="6"/>
  <c r="J9" i="6"/>
  <c r="H9" i="6"/>
  <c r="J8" i="6"/>
  <c r="H8" i="6"/>
  <c r="J7" i="6"/>
  <c r="H7" i="6"/>
  <c r="J6" i="6"/>
  <c r="H6" i="6"/>
  <c r="J5" i="6"/>
  <c r="H5" i="6"/>
  <c r="J4" i="6"/>
  <c r="H4" i="6"/>
  <c r="J3" i="6"/>
  <c r="H3" i="6"/>
  <c r="J2" i="6"/>
  <c r="H2" i="6"/>
  <c r="X29" i="5"/>
  <c r="V29" i="5"/>
  <c r="U29" i="5"/>
  <c r="T29" i="5"/>
  <c r="S29" i="5"/>
  <c r="V28" i="5"/>
  <c r="U28" i="5"/>
  <c r="T28" i="5"/>
  <c r="S28" i="5"/>
  <c r="X27" i="5"/>
  <c r="V27" i="5"/>
  <c r="U27" i="5"/>
  <c r="T27" i="5"/>
  <c r="S27" i="5"/>
  <c r="X26" i="5"/>
  <c r="V26" i="5"/>
  <c r="U26" i="5"/>
  <c r="T26" i="5"/>
  <c r="S26" i="5"/>
  <c r="V25" i="5"/>
  <c r="U25" i="5"/>
  <c r="T25" i="5"/>
  <c r="S25" i="5"/>
  <c r="X25" i="5" s="1"/>
  <c r="X24" i="5"/>
  <c r="V24" i="5"/>
  <c r="U24" i="5"/>
  <c r="T24" i="5"/>
  <c r="S24" i="5"/>
  <c r="X23" i="5"/>
  <c r="V23" i="5"/>
  <c r="U23" i="5"/>
  <c r="T23" i="5"/>
  <c r="S23" i="5"/>
  <c r="V22" i="5"/>
  <c r="U22" i="5"/>
  <c r="T22" i="5"/>
  <c r="S22" i="5"/>
  <c r="X21" i="5"/>
  <c r="V21" i="5"/>
  <c r="U21" i="5"/>
  <c r="T21" i="5"/>
  <c r="S21" i="5"/>
  <c r="V20" i="5"/>
  <c r="U20" i="5"/>
  <c r="T20" i="5"/>
  <c r="S20" i="5"/>
  <c r="X20" i="5" s="1"/>
  <c r="X19" i="5"/>
  <c r="V19" i="5"/>
  <c r="U19" i="5"/>
  <c r="T19" i="5"/>
  <c r="S19" i="5"/>
  <c r="X18" i="5"/>
  <c r="V18" i="5"/>
  <c r="U18" i="5"/>
  <c r="T18" i="5"/>
  <c r="S18" i="5"/>
  <c r="V17" i="5"/>
  <c r="U17" i="5"/>
  <c r="T17" i="5"/>
  <c r="S17" i="5"/>
  <c r="X16" i="5"/>
  <c r="V16" i="5"/>
  <c r="U16" i="5"/>
  <c r="T16" i="5"/>
  <c r="S16" i="5"/>
  <c r="V15" i="5"/>
  <c r="U15" i="5"/>
  <c r="T15" i="5"/>
  <c r="S15" i="5"/>
  <c r="V14" i="5"/>
  <c r="U14" i="5"/>
  <c r="T14" i="5"/>
  <c r="S14" i="5"/>
  <c r="X13" i="5"/>
  <c r="V13" i="5"/>
  <c r="U13" i="5"/>
  <c r="T13" i="5"/>
  <c r="S13" i="5"/>
  <c r="V12" i="5"/>
  <c r="U12" i="5"/>
  <c r="T12" i="5"/>
  <c r="S12" i="5"/>
  <c r="X11" i="5"/>
  <c r="V11" i="5"/>
  <c r="U11" i="5"/>
  <c r="T11" i="5"/>
  <c r="S11" i="5"/>
  <c r="X10" i="5"/>
  <c r="V10" i="5"/>
  <c r="U10" i="5"/>
  <c r="T10" i="5"/>
  <c r="S10" i="5"/>
  <c r="V9" i="5"/>
  <c r="U9" i="5"/>
  <c r="T9" i="5"/>
  <c r="S9" i="5"/>
  <c r="X8" i="5"/>
  <c r="V8" i="5"/>
  <c r="U8" i="5"/>
  <c r="T8" i="5"/>
  <c r="S8" i="5"/>
  <c r="X7" i="5"/>
  <c r="V7" i="5"/>
  <c r="U7" i="5"/>
  <c r="T7" i="5"/>
  <c r="S7" i="5"/>
  <c r="V6" i="5"/>
  <c r="U6" i="5"/>
  <c r="T6" i="5"/>
  <c r="S6" i="5"/>
  <c r="X5" i="5"/>
  <c r="V5" i="5"/>
  <c r="U5" i="5"/>
  <c r="T5" i="5"/>
  <c r="S5" i="5"/>
  <c r="V4" i="5"/>
  <c r="U4" i="5"/>
  <c r="T4" i="5"/>
  <c r="S4" i="5"/>
  <c r="X4" i="5" s="1"/>
  <c r="X3" i="5"/>
  <c r="V3" i="5"/>
  <c r="U3" i="5"/>
  <c r="T3" i="5"/>
  <c r="S3" i="5"/>
  <c r="X2" i="5"/>
  <c r="V2" i="5"/>
  <c r="U2" i="5"/>
  <c r="T2" i="5"/>
  <c r="S2" i="5"/>
  <c r="V18" i="4"/>
  <c r="U18" i="4"/>
  <c r="P18" i="4"/>
  <c r="U17" i="4"/>
  <c r="V17" i="4" s="1"/>
  <c r="P17" i="4"/>
  <c r="V16" i="4"/>
  <c r="U16" i="4"/>
  <c r="P16" i="4"/>
  <c r="V15" i="4"/>
  <c r="U15" i="4"/>
  <c r="P15" i="4"/>
  <c r="V14" i="4"/>
  <c r="U14" i="4"/>
  <c r="P14" i="4"/>
  <c r="U13" i="4"/>
  <c r="V13" i="4" s="1"/>
  <c r="P13" i="4"/>
  <c r="V12" i="4"/>
  <c r="U12" i="4"/>
  <c r="P12" i="4"/>
  <c r="V11" i="4"/>
  <c r="U11" i="4"/>
  <c r="P11" i="4"/>
  <c r="V10" i="4"/>
  <c r="U10" i="4"/>
  <c r="P10" i="4"/>
  <c r="U9" i="4"/>
  <c r="V9" i="4" s="1"/>
  <c r="P9" i="4"/>
  <c r="V8" i="4"/>
  <c r="U8" i="4"/>
  <c r="P8" i="4"/>
  <c r="U7" i="4"/>
  <c r="V7" i="4" s="1"/>
  <c r="P7" i="4"/>
  <c r="U6" i="4"/>
  <c r="V6" i="4" s="1"/>
  <c r="P6" i="4"/>
  <c r="U5" i="4"/>
  <c r="V5" i="4" s="1"/>
  <c r="P5" i="4"/>
  <c r="U4" i="4"/>
  <c r="V4" i="4" s="1"/>
  <c r="P4" i="4"/>
  <c r="U3" i="4"/>
  <c r="V3" i="4" s="1"/>
  <c r="P3" i="4"/>
  <c r="V2" i="4"/>
  <c r="U2" i="4"/>
  <c r="P2" i="4"/>
  <c r="B16" i="3"/>
  <c r="B15" i="3"/>
  <c r="B14" i="3"/>
  <c r="B13" i="3"/>
  <c r="B12" i="3"/>
  <c r="B11" i="3"/>
  <c r="B9" i="3"/>
  <c r="B8" i="3"/>
  <c r="L68" i="14" l="1"/>
  <c r="Z1295" i="7"/>
  <c r="Z1279" i="7"/>
  <c r="Z1289" i="7"/>
  <c r="Z1299" i="7"/>
  <c r="Z1296" i="7"/>
  <c r="Z1280" i="7"/>
  <c r="Z1293" i="7"/>
  <c r="Z1290" i="7"/>
  <c r="Z1300" i="7"/>
  <c r="Z1301" i="7"/>
  <c r="Z1281" i="7"/>
  <c r="Z1283" i="7"/>
  <c r="Z1276" i="7"/>
  <c r="Z1298" i="7"/>
  <c r="Z1285" i="7"/>
  <c r="Z1297" i="7"/>
  <c r="Z1288" i="7"/>
  <c r="Z1277" i="7"/>
  <c r="Z1294" i="7"/>
  <c r="Z1287" i="7"/>
  <c r="Z1284" i="7"/>
  <c r="Z1282" i="7"/>
  <c r="Z1292" i="7"/>
  <c r="Z1291" i="7"/>
  <c r="Z1278" i="7"/>
  <c r="Z1286" i="7"/>
  <c r="Z570" i="7"/>
  <c r="Z554" i="7"/>
  <c r="Z567" i="7"/>
  <c r="Z551" i="7"/>
  <c r="Z564" i="7"/>
  <c r="Z548" i="7"/>
  <c r="Z561" i="7"/>
  <c r="Z558" i="7"/>
  <c r="Z571" i="7"/>
  <c r="Z555" i="7"/>
  <c r="Z568" i="7"/>
  <c r="Z552" i="7"/>
  <c r="Z565" i="7"/>
  <c r="Z549" i="7"/>
  <c r="Z562" i="7"/>
  <c r="Z559" i="7"/>
  <c r="Z572" i="7"/>
  <c r="Z556" i="7"/>
  <c r="Z569" i="7"/>
  <c r="Z553" i="7"/>
  <c r="Z573" i="7"/>
  <c r="Z557" i="7"/>
  <c r="Z550" i="7"/>
  <c r="Z560" i="7"/>
  <c r="Z566" i="7"/>
  <c r="Z563" i="7"/>
  <c r="K199" i="14"/>
  <c r="M572" i="13"/>
  <c r="L573" i="13" s="1"/>
  <c r="M573" i="13" s="1"/>
  <c r="L574" i="13" s="1"/>
  <c r="M574" i="13" s="1"/>
  <c r="L575" i="13" s="1"/>
  <c r="M575" i="13" s="1"/>
  <c r="L576" i="13" s="1"/>
  <c r="M576" i="13" s="1"/>
  <c r="L577" i="13" s="1"/>
  <c r="M577" i="13" s="1"/>
  <c r="L578" i="13" s="1"/>
  <c r="M578" i="13" s="1"/>
  <c r="L579" i="13" s="1"/>
  <c r="M579" i="13" s="1"/>
  <c r="L580" i="13" s="1"/>
  <c r="M580" i="13" s="1"/>
  <c r="L581" i="13" s="1"/>
  <c r="M581" i="13" s="1"/>
  <c r="L582" i="13" s="1"/>
  <c r="M582" i="13" s="1"/>
  <c r="L583" i="13" s="1"/>
  <c r="M583" i="13" s="1"/>
  <c r="L584" i="13" s="1"/>
  <c r="M584" i="13" s="1"/>
  <c r="L585" i="13" s="1"/>
  <c r="M585" i="13" s="1"/>
  <c r="L586" i="13" s="1"/>
  <c r="M586" i="13" s="1"/>
  <c r="L587" i="13" s="1"/>
  <c r="M587" i="13" s="1"/>
  <c r="L588" i="13" s="1"/>
  <c r="M588" i="13" s="1"/>
  <c r="L589" i="13" s="1"/>
  <c r="M589" i="13" s="1"/>
  <c r="L590" i="13" s="1"/>
  <c r="M590" i="13" s="1"/>
  <c r="L591" i="13" s="1"/>
  <c r="M591" i="13" s="1"/>
  <c r="L592" i="13" s="1"/>
  <c r="M592" i="13" s="1"/>
  <c r="L593" i="13" s="1"/>
  <c r="M593" i="13" s="1"/>
  <c r="L594" i="13" s="1"/>
  <c r="M594" i="13" s="1"/>
  <c r="L595" i="13" s="1"/>
  <c r="M595" i="13" s="1"/>
  <c r="L596" i="13" s="1"/>
  <c r="M596" i="13" s="1"/>
  <c r="L597" i="13" s="1"/>
  <c r="M597" i="13" s="1"/>
  <c r="L598" i="13" s="1"/>
  <c r="M598" i="13" s="1"/>
  <c r="L599" i="13" s="1"/>
  <c r="M599" i="13" s="1"/>
  <c r="L600" i="13" s="1"/>
  <c r="M600" i="13" s="1"/>
  <c r="L601" i="13" s="1"/>
  <c r="M601" i="13" s="1"/>
  <c r="I16" i="14" s="1"/>
  <c r="N16" i="14" s="1"/>
  <c r="Z796" i="7"/>
  <c r="Z793" i="7"/>
  <c r="Z806" i="7"/>
  <c r="Z790" i="7"/>
  <c r="Z803" i="7"/>
  <c r="Z787" i="7"/>
  <c r="Z800" i="7"/>
  <c r="Z784" i="7"/>
  <c r="Z797" i="7"/>
  <c r="Z794" i="7"/>
  <c r="Z807" i="7"/>
  <c r="Z791" i="7"/>
  <c r="Z804" i="7"/>
  <c r="Z788" i="7"/>
  <c r="Z801" i="7"/>
  <c r="Z785" i="7"/>
  <c r="Z798" i="7"/>
  <c r="Z782" i="7"/>
  <c r="Z805" i="7"/>
  <c r="Z789" i="7"/>
  <c r="Z799" i="7"/>
  <c r="Z783" i="7"/>
  <c r="Z786" i="7"/>
  <c r="Z802" i="7"/>
  <c r="Z795" i="7"/>
  <c r="Z792" i="7"/>
  <c r="Z67" i="7"/>
  <c r="Z64" i="7"/>
  <c r="Z77" i="7"/>
  <c r="Z61" i="7"/>
  <c r="Z74" i="7"/>
  <c r="Z58" i="7"/>
  <c r="Z71" i="7"/>
  <c r="Z55" i="7"/>
  <c r="Z68" i="7"/>
  <c r="Z65" i="7"/>
  <c r="Z78" i="7"/>
  <c r="Z62" i="7"/>
  <c r="Z75" i="7"/>
  <c r="Z59" i="7"/>
  <c r="Z72" i="7"/>
  <c r="Z56" i="7"/>
  <c r="Z69" i="7"/>
  <c r="Z66" i="7"/>
  <c r="Z79" i="7"/>
  <c r="Z63" i="7"/>
  <c r="Z76" i="7"/>
  <c r="Z60" i="7"/>
  <c r="Z70" i="7"/>
  <c r="Z54" i="7"/>
  <c r="Z57" i="7"/>
  <c r="Z73" i="7"/>
  <c r="AA1292" i="7"/>
  <c r="AA1286" i="7"/>
  <c r="AA1299" i="7"/>
  <c r="AA1296" i="7"/>
  <c r="AA1293" i="7"/>
  <c r="AA1290" i="7"/>
  <c r="AA1287" i="7"/>
  <c r="AA1297" i="7"/>
  <c r="AA1298" i="7"/>
  <c r="AA1283" i="7"/>
  <c r="AA1279" i="7"/>
  <c r="AA1276" i="7"/>
  <c r="AA1285" i="7"/>
  <c r="AA1288" i="7"/>
  <c r="AA1295" i="7"/>
  <c r="AA1277" i="7"/>
  <c r="AA1294" i="7"/>
  <c r="AA1284" i="7"/>
  <c r="AA1282" i="7"/>
  <c r="AA1280" i="7"/>
  <c r="AA1300" i="7"/>
  <c r="AA1289" i="7"/>
  <c r="AA1281" i="7"/>
  <c r="AA1291" i="7"/>
  <c r="AA1278" i="7"/>
  <c r="AA1301" i="7"/>
  <c r="AA567" i="7"/>
  <c r="AA551" i="7"/>
  <c r="AA564" i="7"/>
  <c r="AA548" i="7"/>
  <c r="AA561" i="7"/>
  <c r="AA558" i="7"/>
  <c r="AA571" i="7"/>
  <c r="AA555" i="7"/>
  <c r="AA568" i="7"/>
  <c r="AA552" i="7"/>
  <c r="AA565" i="7"/>
  <c r="AA549" i="7"/>
  <c r="AA562" i="7"/>
  <c r="AA559" i="7"/>
  <c r="AA572" i="7"/>
  <c r="AA556" i="7"/>
  <c r="AA569" i="7"/>
  <c r="AA553" i="7"/>
  <c r="AA566" i="7"/>
  <c r="AA550" i="7"/>
  <c r="AA570" i="7"/>
  <c r="AA554" i="7"/>
  <c r="AA573" i="7"/>
  <c r="AA560" i="7"/>
  <c r="AA563" i="7"/>
  <c r="AA557" i="7"/>
  <c r="AA793" i="7"/>
  <c r="AA806" i="7"/>
  <c r="AA790" i="7"/>
  <c r="AA803" i="7"/>
  <c r="AA787" i="7"/>
  <c r="AA800" i="7"/>
  <c r="AA784" i="7"/>
  <c r="AA797" i="7"/>
  <c r="AA794" i="7"/>
  <c r="AA807" i="7"/>
  <c r="AA791" i="7"/>
  <c r="AA804" i="7"/>
  <c r="AA788" i="7"/>
  <c r="AA801" i="7"/>
  <c r="AA785" i="7"/>
  <c r="AA798" i="7"/>
  <c r="AA782" i="7"/>
  <c r="AA795" i="7"/>
  <c r="AA802" i="7"/>
  <c r="AA786" i="7"/>
  <c r="AA796" i="7"/>
  <c r="AA789" i="7"/>
  <c r="AA805" i="7"/>
  <c r="AA783" i="7"/>
  <c r="AA792" i="7"/>
  <c r="AA799" i="7"/>
  <c r="AA64" i="7"/>
  <c r="AA77" i="7"/>
  <c r="AA61" i="7"/>
  <c r="AA74" i="7"/>
  <c r="AA58" i="7"/>
  <c r="AA71" i="7"/>
  <c r="AA55" i="7"/>
  <c r="AA68" i="7"/>
  <c r="AA65" i="7"/>
  <c r="AA78" i="7"/>
  <c r="AA62" i="7"/>
  <c r="AA75" i="7"/>
  <c r="AA59" i="7"/>
  <c r="AA72" i="7"/>
  <c r="AA56" i="7"/>
  <c r="AA69" i="7"/>
  <c r="AA66" i="7"/>
  <c r="AA79" i="7"/>
  <c r="AA63" i="7"/>
  <c r="AA76" i="7"/>
  <c r="AA60" i="7"/>
  <c r="AA73" i="7"/>
  <c r="AA57" i="7"/>
  <c r="AA67" i="7"/>
  <c r="AA54" i="7"/>
  <c r="AA70" i="7"/>
  <c r="AB881" i="7"/>
  <c r="AB865" i="7"/>
  <c r="AB878" i="7"/>
  <c r="AB862" i="7"/>
  <c r="AB872" i="7"/>
  <c r="AB885" i="7"/>
  <c r="AB869" i="7"/>
  <c r="AB882" i="7"/>
  <c r="AB866" i="7"/>
  <c r="AB879" i="7"/>
  <c r="AB863" i="7"/>
  <c r="AB876" i="7"/>
  <c r="AB860" i="7"/>
  <c r="AB873" i="7"/>
  <c r="AB880" i="7"/>
  <c r="AB864" i="7"/>
  <c r="AB884" i="7"/>
  <c r="AB883" i="7"/>
  <c r="AB871" i="7"/>
  <c r="AB861" i="7"/>
  <c r="AB870" i="7"/>
  <c r="AB877" i="7"/>
  <c r="AB867" i="7"/>
  <c r="AB868" i="7"/>
  <c r="AB874" i="7"/>
  <c r="AB875" i="7"/>
  <c r="AB157" i="7"/>
  <c r="AB141" i="7"/>
  <c r="AB154" i="7"/>
  <c r="AB138" i="7"/>
  <c r="AB151" i="7"/>
  <c r="AB135" i="7"/>
  <c r="AB148" i="7"/>
  <c r="AB132" i="7"/>
  <c r="AB145" i="7"/>
  <c r="AB142" i="7"/>
  <c r="AB155" i="7"/>
  <c r="AB139" i="7"/>
  <c r="AB152" i="7"/>
  <c r="AB136" i="7"/>
  <c r="AB149" i="7"/>
  <c r="AB133" i="7"/>
  <c r="AB146" i="7"/>
  <c r="AB143" i="7"/>
  <c r="AB156" i="7"/>
  <c r="AB140" i="7"/>
  <c r="AB153" i="7"/>
  <c r="AB137" i="7"/>
  <c r="AB150" i="7"/>
  <c r="AB134" i="7"/>
  <c r="AB144" i="7"/>
  <c r="AB147" i="7"/>
  <c r="L1065" i="7"/>
  <c r="L1049" i="7"/>
  <c r="L1062" i="7"/>
  <c r="L1046" i="7"/>
  <c r="L1059" i="7"/>
  <c r="L1043" i="7"/>
  <c r="L1056" i="7"/>
  <c r="L1053" i="7"/>
  <c r="L1066" i="7"/>
  <c r="L1050" i="7"/>
  <c r="L1063" i="7"/>
  <c r="L1047" i="7"/>
  <c r="L1060" i="7"/>
  <c r="L1044" i="7"/>
  <c r="K1044" i="7" s="1"/>
  <c r="R1044" i="7" s="1"/>
  <c r="L1057" i="7"/>
  <c r="L1054" i="7"/>
  <c r="L1067" i="7"/>
  <c r="L1051" i="7"/>
  <c r="L1064" i="7"/>
  <c r="L1048" i="7"/>
  <c r="L1058" i="7"/>
  <c r="L1042" i="7"/>
  <c r="L1055" i="7"/>
  <c r="L1052" i="7"/>
  <c r="L1045" i="7"/>
  <c r="L1061" i="7"/>
  <c r="L326" i="7"/>
  <c r="L339" i="7"/>
  <c r="L323" i="7"/>
  <c r="L336" i="7"/>
  <c r="K336" i="7" s="1"/>
  <c r="R336" i="7" s="1"/>
  <c r="L320" i="7"/>
  <c r="L333" i="7"/>
  <c r="L317" i="7"/>
  <c r="L330" i="7"/>
  <c r="L314" i="7"/>
  <c r="L327" i="7"/>
  <c r="L324" i="7"/>
  <c r="L337" i="7"/>
  <c r="L321" i="7"/>
  <c r="L334" i="7"/>
  <c r="L318" i="7"/>
  <c r="L331" i="7"/>
  <c r="L315" i="7"/>
  <c r="L328" i="7"/>
  <c r="L325" i="7"/>
  <c r="L338" i="7"/>
  <c r="K338" i="7" s="1"/>
  <c r="L322" i="7"/>
  <c r="L335" i="7"/>
  <c r="L319" i="7"/>
  <c r="L329" i="7"/>
  <c r="L316" i="7"/>
  <c r="L332" i="7"/>
  <c r="Z1134" i="7"/>
  <c r="Z1131" i="7"/>
  <c r="Z1144" i="7"/>
  <c r="Z1128" i="7"/>
  <c r="Z1141" i="7"/>
  <c r="Z1125" i="7"/>
  <c r="Z1138" i="7"/>
  <c r="Z1122" i="7"/>
  <c r="Z1135" i="7"/>
  <c r="Z1132" i="7"/>
  <c r="Z1145" i="7"/>
  <c r="Z1129" i="7"/>
  <c r="Z1142" i="7"/>
  <c r="Z1126" i="7"/>
  <c r="Z1139" i="7"/>
  <c r="Z1123" i="7"/>
  <c r="Z1136" i="7"/>
  <c r="Z1120" i="7"/>
  <c r="Z1133" i="7"/>
  <c r="Z1143" i="7"/>
  <c r="Z1127" i="7"/>
  <c r="Z1137" i="7"/>
  <c r="Z1121" i="7"/>
  <c r="Z1124" i="7"/>
  <c r="Z1130" i="7"/>
  <c r="Z1140" i="7"/>
  <c r="Z412" i="7"/>
  <c r="Z396" i="7"/>
  <c r="Z409" i="7"/>
  <c r="Z393" i="7"/>
  <c r="Z406" i="7"/>
  <c r="Z403" i="7"/>
  <c r="Z416" i="7"/>
  <c r="Z400" i="7"/>
  <c r="Z413" i="7"/>
  <c r="Z397" i="7"/>
  <c r="Z410" i="7"/>
  <c r="Z394" i="7"/>
  <c r="Z407" i="7"/>
  <c r="Z404" i="7"/>
  <c r="Z417" i="7"/>
  <c r="Z401" i="7"/>
  <c r="Z414" i="7"/>
  <c r="Z398" i="7"/>
  <c r="Z411" i="7"/>
  <c r="Z395" i="7"/>
  <c r="Z408" i="7"/>
  <c r="Z392" i="7"/>
  <c r="Z405" i="7"/>
  <c r="Z415" i="7"/>
  <c r="Z399" i="7"/>
  <c r="Z402" i="7"/>
  <c r="AA1223" i="7"/>
  <c r="AA1207" i="7"/>
  <c r="AA1220" i="7"/>
  <c r="AA1204" i="7"/>
  <c r="AA1217" i="7"/>
  <c r="AA1201" i="7"/>
  <c r="AA1214" i="7"/>
  <c r="AA1198" i="7"/>
  <c r="AA1211" i="7"/>
  <c r="AA1208" i="7"/>
  <c r="AA1221" i="7"/>
  <c r="AA1205" i="7"/>
  <c r="AA1218" i="7"/>
  <c r="AA1202" i="7"/>
  <c r="AA1215" i="7"/>
  <c r="AA1199" i="7"/>
  <c r="AA1212" i="7"/>
  <c r="AA1209" i="7"/>
  <c r="AA1222" i="7"/>
  <c r="AA1206" i="7"/>
  <c r="AA1219" i="7"/>
  <c r="AA1203" i="7"/>
  <c r="AA1216" i="7"/>
  <c r="AA1200" i="7"/>
  <c r="AA1213" i="7"/>
  <c r="AA1210" i="7"/>
  <c r="AA484" i="7"/>
  <c r="AA494" i="7"/>
  <c r="AA491" i="7"/>
  <c r="AA488" i="7"/>
  <c r="AA485" i="7"/>
  <c r="AA482" i="7"/>
  <c r="AA495" i="7"/>
  <c r="AA492" i="7"/>
  <c r="AA489" i="7"/>
  <c r="AA490" i="7"/>
  <c r="AA480" i="7"/>
  <c r="AA473" i="7"/>
  <c r="AA486" i="7"/>
  <c r="AA470" i="7"/>
  <c r="AA483" i="7"/>
  <c r="AA479" i="7"/>
  <c r="AA477" i="7"/>
  <c r="AA493" i="7"/>
  <c r="AA474" i="7"/>
  <c r="AA471" i="7"/>
  <c r="AA487" i="7"/>
  <c r="AA475" i="7"/>
  <c r="AA481" i="7"/>
  <c r="AA472" i="7"/>
  <c r="AA478" i="7"/>
  <c r="AA476" i="7"/>
  <c r="AB1289" i="7"/>
  <c r="AB1299" i="7"/>
  <c r="AB1296" i="7"/>
  <c r="AB1293" i="7"/>
  <c r="AB1290" i="7"/>
  <c r="AB1300" i="7"/>
  <c r="AB1284" i="7"/>
  <c r="AB1294" i="7"/>
  <c r="AB1301" i="7"/>
  <c r="AB1295" i="7"/>
  <c r="AB1285" i="7"/>
  <c r="AB1298" i="7"/>
  <c r="AB1297" i="7"/>
  <c r="AB1288" i="7"/>
  <c r="AB1277" i="7"/>
  <c r="AB1287" i="7"/>
  <c r="AB1282" i="7"/>
  <c r="AB1292" i="7"/>
  <c r="AB1280" i="7"/>
  <c r="AB1291" i="7"/>
  <c r="AB1278" i="7"/>
  <c r="AB1286" i="7"/>
  <c r="AB1281" i="7"/>
  <c r="AB1283" i="7"/>
  <c r="AB1279" i="7"/>
  <c r="AB1276" i="7"/>
  <c r="AB564" i="7"/>
  <c r="AB548" i="7"/>
  <c r="AB561" i="7"/>
  <c r="AB558" i="7"/>
  <c r="AB571" i="7"/>
  <c r="AB555" i="7"/>
  <c r="AB568" i="7"/>
  <c r="AB552" i="7"/>
  <c r="AB565" i="7"/>
  <c r="AB549" i="7"/>
  <c r="AB562" i="7"/>
  <c r="AB559" i="7"/>
  <c r="AB572" i="7"/>
  <c r="AB556" i="7"/>
  <c r="AB569" i="7"/>
  <c r="AB553" i="7"/>
  <c r="AB566" i="7"/>
  <c r="AB550" i="7"/>
  <c r="AB563" i="7"/>
  <c r="AB567" i="7"/>
  <c r="AB551" i="7"/>
  <c r="AB570" i="7"/>
  <c r="AB573" i="7"/>
  <c r="AB560" i="7"/>
  <c r="AB554" i="7"/>
  <c r="AB557" i="7"/>
  <c r="C3" i="9"/>
  <c r="C9" i="9"/>
  <c r="C2" i="9"/>
  <c r="K250" i="14"/>
  <c r="M129" i="13"/>
  <c r="L130" i="13" s="1"/>
  <c r="M130" i="13" s="1"/>
  <c r="L131" i="13" s="1"/>
  <c r="M131" i="13" s="1"/>
  <c r="L132" i="13" s="1"/>
  <c r="M132" i="13" s="1"/>
  <c r="L133" i="13" s="1"/>
  <c r="M133" i="13" s="1"/>
  <c r="L134" i="13" s="1"/>
  <c r="M134" i="13" s="1"/>
  <c r="L135" i="13" s="1"/>
  <c r="M135" i="13" s="1"/>
  <c r="L136" i="13" s="1"/>
  <c r="M136" i="13" s="1"/>
  <c r="L137" i="13" s="1"/>
  <c r="M137" i="13" s="1"/>
  <c r="L138" i="13" s="1"/>
  <c r="M138" i="13" s="1"/>
  <c r="L139" i="13" s="1"/>
  <c r="M139" i="13" s="1"/>
  <c r="L140" i="13" s="1"/>
  <c r="M140" i="13" s="1"/>
  <c r="L141" i="13" s="1"/>
  <c r="M141" i="13" s="1"/>
  <c r="L142" i="13" s="1"/>
  <c r="M142" i="13" s="1"/>
  <c r="L143" i="13" s="1"/>
  <c r="M143" i="13" s="1"/>
  <c r="L144" i="13" s="1"/>
  <c r="M144" i="13" s="1"/>
  <c r="L145" i="13" s="1"/>
  <c r="M145" i="13" s="1"/>
  <c r="L146" i="13" s="1"/>
  <c r="M146" i="13" s="1"/>
  <c r="L147" i="13" s="1"/>
  <c r="M147" i="13" s="1"/>
  <c r="L148" i="13" s="1"/>
  <c r="M148" i="13" s="1"/>
  <c r="L149" i="13" s="1"/>
  <c r="M149" i="13" s="1"/>
  <c r="L150" i="13" s="1"/>
  <c r="M150" i="13" s="1"/>
  <c r="L151" i="13" s="1"/>
  <c r="M151" i="13" s="1"/>
  <c r="L152" i="13" s="1"/>
  <c r="M152" i="13" s="1"/>
  <c r="L153" i="13" s="1"/>
  <c r="M153" i="13" s="1"/>
  <c r="L154" i="13" s="1"/>
  <c r="M154" i="13" s="1"/>
  <c r="L155" i="13" s="1"/>
  <c r="M155" i="13" s="1"/>
  <c r="L156" i="13" s="1"/>
  <c r="M156" i="13" s="1"/>
  <c r="L157" i="13" s="1"/>
  <c r="M157" i="13" s="1"/>
  <c r="L158" i="13" s="1"/>
  <c r="M158" i="13" s="1"/>
  <c r="L159" i="13" s="1"/>
  <c r="M159" i="13" s="1"/>
  <c r="L160" i="13" s="1"/>
  <c r="M160" i="13" s="1"/>
  <c r="L161" i="13" s="1"/>
  <c r="M161" i="13" s="1"/>
  <c r="I5" i="14" s="1"/>
  <c r="N5" i="14" s="1"/>
  <c r="M769" i="13"/>
  <c r="L770" i="13" s="1"/>
  <c r="M770" i="13" s="1"/>
  <c r="L771" i="13" s="1"/>
  <c r="M771" i="13" s="1"/>
  <c r="L772" i="13" s="1"/>
  <c r="M772" i="13" s="1"/>
  <c r="L773" i="13" s="1"/>
  <c r="M773" i="13" s="1"/>
  <c r="L774" i="13" s="1"/>
  <c r="M774" i="13" s="1"/>
  <c r="L775" i="13" s="1"/>
  <c r="M775" i="13" s="1"/>
  <c r="L776" i="13" s="1"/>
  <c r="M776" i="13" s="1"/>
  <c r="L777" i="13" s="1"/>
  <c r="M777" i="13" s="1"/>
  <c r="L778" i="13" s="1"/>
  <c r="M778" i="13" s="1"/>
  <c r="L779" i="13" s="1"/>
  <c r="M779" i="13" s="1"/>
  <c r="L780" i="13" s="1"/>
  <c r="M780" i="13" s="1"/>
  <c r="L781" i="13" s="1"/>
  <c r="M781" i="13" s="1"/>
  <c r="L782" i="13" s="1"/>
  <c r="M782" i="13" s="1"/>
  <c r="L783" i="13" s="1"/>
  <c r="M783" i="13" s="1"/>
  <c r="L784" i="13" s="1"/>
  <c r="M784" i="13" s="1"/>
  <c r="L785" i="13" s="1"/>
  <c r="M785" i="13" s="1"/>
  <c r="L786" i="13" s="1"/>
  <c r="M786" i="13" s="1"/>
  <c r="L787" i="13" s="1"/>
  <c r="M787" i="13" s="1"/>
  <c r="L788" i="13" s="1"/>
  <c r="M788" i="13" s="1"/>
  <c r="L789" i="13" s="1"/>
  <c r="M789" i="13" s="1"/>
  <c r="L790" i="13" s="1"/>
  <c r="M790" i="13" s="1"/>
  <c r="L791" i="13" s="1"/>
  <c r="M791" i="13" s="1"/>
  <c r="L792" i="13" s="1"/>
  <c r="M792" i="13" s="1"/>
  <c r="L793" i="13" s="1"/>
  <c r="M793" i="13" s="1"/>
  <c r="L794" i="13" s="1"/>
  <c r="M794" i="13" s="1"/>
  <c r="L795" i="13" s="1"/>
  <c r="M795" i="13" s="1"/>
  <c r="L796" i="13" s="1"/>
  <c r="M796" i="13" s="1"/>
  <c r="L797" i="13" s="1"/>
  <c r="M797" i="13" s="1"/>
  <c r="L798" i="13" s="1"/>
  <c r="M798" i="13" s="1"/>
  <c r="L799" i="13" s="1"/>
  <c r="M799" i="13" s="1"/>
  <c r="L800" i="13" s="1"/>
  <c r="M800" i="13" s="1"/>
  <c r="L801" i="13" s="1"/>
  <c r="M801" i="13" s="1"/>
  <c r="I21" i="14" s="1"/>
  <c r="N21" i="14" s="1"/>
  <c r="AB1405" i="7"/>
  <c r="AB1399" i="7"/>
  <c r="AB1393" i="7"/>
  <c r="AB1403" i="7"/>
  <c r="AB1394" i="7"/>
  <c r="AB1404" i="7"/>
  <c r="AB1386" i="7"/>
  <c r="AB1383" i="7"/>
  <c r="AB1380" i="7"/>
  <c r="AB1396" i="7"/>
  <c r="AB1391" i="7"/>
  <c r="AB1389" i="7"/>
  <c r="AB1387" i="7"/>
  <c r="AB1398" i="7"/>
  <c r="AB1384" i="7"/>
  <c r="AB1381" i="7"/>
  <c r="AB1401" i="7"/>
  <c r="AB1395" i="7"/>
  <c r="AB1390" i="7"/>
  <c r="AB1388" i="7"/>
  <c r="AB1385" i="7"/>
  <c r="AB1382" i="7"/>
  <c r="AB1400" i="7"/>
  <c r="AB1397" i="7"/>
  <c r="AB1392" i="7"/>
  <c r="AB1402" i="7"/>
  <c r="AB663" i="7"/>
  <c r="AB676" i="7"/>
  <c r="AB660" i="7"/>
  <c r="AB673" i="7"/>
  <c r="AB657" i="7"/>
  <c r="AB670" i="7"/>
  <c r="AB654" i="7"/>
  <c r="AB667" i="7"/>
  <c r="AB664" i="7"/>
  <c r="AB677" i="7"/>
  <c r="AB661" i="7"/>
  <c r="AB674" i="7"/>
  <c r="AB658" i="7"/>
  <c r="AB671" i="7"/>
  <c r="AB655" i="7"/>
  <c r="AB668" i="7"/>
  <c r="AB652" i="7"/>
  <c r="AB665" i="7"/>
  <c r="AB662" i="7"/>
  <c r="AB672" i="7"/>
  <c r="AB656" i="7"/>
  <c r="AB666" i="7"/>
  <c r="AB653" i="7"/>
  <c r="AB659" i="7"/>
  <c r="AB669" i="7"/>
  <c r="AB675" i="7"/>
  <c r="Z1055" i="7"/>
  <c r="Z1052" i="7"/>
  <c r="Z1065" i="7"/>
  <c r="Z1049" i="7"/>
  <c r="Z1062" i="7"/>
  <c r="Z1046" i="7"/>
  <c r="Z1059" i="7"/>
  <c r="Z1043" i="7"/>
  <c r="Z1056" i="7"/>
  <c r="Z1053" i="7"/>
  <c r="Z1066" i="7"/>
  <c r="Z1050" i="7"/>
  <c r="Z1063" i="7"/>
  <c r="Z1047" i="7"/>
  <c r="Z1060" i="7"/>
  <c r="Z1044" i="7"/>
  <c r="Z1057" i="7"/>
  <c r="Z1054" i="7"/>
  <c r="Z1064" i="7"/>
  <c r="Z1048" i="7"/>
  <c r="Z1061" i="7"/>
  <c r="Z1045" i="7"/>
  <c r="Z1058" i="7"/>
  <c r="Z1042" i="7"/>
  <c r="Z1067" i="7"/>
  <c r="Z1051" i="7"/>
  <c r="Z332" i="7"/>
  <c r="Z316" i="7"/>
  <c r="Z329" i="7"/>
  <c r="Z326" i="7"/>
  <c r="Z339" i="7"/>
  <c r="Z323" i="7"/>
  <c r="Z336" i="7"/>
  <c r="Z320" i="7"/>
  <c r="Z333" i="7"/>
  <c r="Z317" i="7"/>
  <c r="Z330" i="7"/>
  <c r="Z314" i="7"/>
  <c r="Z327" i="7"/>
  <c r="Z324" i="7"/>
  <c r="Z337" i="7"/>
  <c r="Z321" i="7"/>
  <c r="Z334" i="7"/>
  <c r="Z318" i="7"/>
  <c r="Z331" i="7"/>
  <c r="Z315" i="7"/>
  <c r="Z328" i="7"/>
  <c r="Z325" i="7"/>
  <c r="Z335" i="7"/>
  <c r="Z319" i="7"/>
  <c r="Z322" i="7"/>
  <c r="Z338" i="7"/>
  <c r="D2" i="9"/>
  <c r="M324" i="13"/>
  <c r="L325" i="13" s="1"/>
  <c r="M325" i="13" s="1"/>
  <c r="L326" i="13" s="1"/>
  <c r="M326" i="13" s="1"/>
  <c r="L327" i="13" s="1"/>
  <c r="M327" i="13" s="1"/>
  <c r="L328" i="13" s="1"/>
  <c r="M328" i="13" s="1"/>
  <c r="L329" i="13" s="1"/>
  <c r="M329" i="13" s="1"/>
  <c r="L330" i="13" s="1"/>
  <c r="M330" i="13" s="1"/>
  <c r="L331" i="13" s="1"/>
  <c r="M331" i="13" s="1"/>
  <c r="L332" i="13" s="1"/>
  <c r="M332" i="13" s="1"/>
  <c r="L333" i="13" s="1"/>
  <c r="M333" i="13" s="1"/>
  <c r="L334" i="13" s="1"/>
  <c r="M334" i="13" s="1"/>
  <c r="L335" i="13" s="1"/>
  <c r="M335" i="13" s="1"/>
  <c r="L336" i="13" s="1"/>
  <c r="M336" i="13" s="1"/>
  <c r="L337" i="13" s="1"/>
  <c r="M337" i="13" s="1"/>
  <c r="L338" i="13" s="1"/>
  <c r="M338" i="13" s="1"/>
  <c r="L339" i="13" s="1"/>
  <c r="M339" i="13" s="1"/>
  <c r="L340" i="13" s="1"/>
  <c r="M340" i="13" s="1"/>
  <c r="L341" i="13" s="1"/>
  <c r="M341" i="13" s="1"/>
  <c r="L342" i="13" s="1"/>
  <c r="M342" i="13" s="1"/>
  <c r="L343" i="13" s="1"/>
  <c r="M343" i="13" s="1"/>
  <c r="L344" i="13" s="1"/>
  <c r="M344" i="13" s="1"/>
  <c r="L345" i="13" s="1"/>
  <c r="M345" i="13" s="1"/>
  <c r="L346" i="13" s="1"/>
  <c r="M346" i="13" s="1"/>
  <c r="L347" i="13" s="1"/>
  <c r="M347" i="13" s="1"/>
  <c r="L348" i="13" s="1"/>
  <c r="M348" i="13" s="1"/>
  <c r="L349" i="13" s="1"/>
  <c r="M349" i="13" s="1"/>
  <c r="L350" i="13" s="1"/>
  <c r="M350" i="13" s="1"/>
  <c r="L351" i="13" s="1"/>
  <c r="M351" i="13" s="1"/>
  <c r="L352" i="13" s="1"/>
  <c r="M352" i="13" s="1"/>
  <c r="L353" i="13" s="1"/>
  <c r="M353" i="13" s="1"/>
  <c r="L354" i="13" s="1"/>
  <c r="M354" i="13" s="1"/>
  <c r="L355" i="13" s="1"/>
  <c r="M355" i="13" s="1"/>
  <c r="L356" i="13" s="1"/>
  <c r="M356" i="13" s="1"/>
  <c r="L357" i="13" s="1"/>
  <c r="M357" i="13" s="1"/>
  <c r="L358" i="13" s="1"/>
  <c r="M358" i="13" s="1"/>
  <c r="L359" i="13" s="1"/>
  <c r="M359" i="13" s="1"/>
  <c r="L360" i="13" s="1"/>
  <c r="M360" i="13" s="1"/>
  <c r="L361" i="13" s="1"/>
  <c r="M361" i="13" s="1"/>
  <c r="I10" i="14" s="1"/>
  <c r="N10" i="14" s="1"/>
  <c r="M964" i="13"/>
  <c r="L965" i="13" s="1"/>
  <c r="M965" i="13" s="1"/>
  <c r="L966" i="13" s="1"/>
  <c r="M966" i="13" s="1"/>
  <c r="L967" i="13" s="1"/>
  <c r="M967" i="13" s="1"/>
  <c r="L968" i="13" s="1"/>
  <c r="M968" i="13" s="1"/>
  <c r="L969" i="13" s="1"/>
  <c r="M969" i="13" s="1"/>
  <c r="L970" i="13" s="1"/>
  <c r="M970" i="13" s="1"/>
  <c r="L971" i="13" s="1"/>
  <c r="M971" i="13" s="1"/>
  <c r="L972" i="13" s="1"/>
  <c r="M972" i="13" s="1"/>
  <c r="L973" i="13" s="1"/>
  <c r="M973" i="13" s="1"/>
  <c r="L974" i="13" s="1"/>
  <c r="M974" i="13" s="1"/>
  <c r="L975" i="13" s="1"/>
  <c r="M975" i="13" s="1"/>
  <c r="L976" i="13" s="1"/>
  <c r="M976" i="13" s="1"/>
  <c r="L977" i="13" s="1"/>
  <c r="M977" i="13" s="1"/>
  <c r="L978" i="13" s="1"/>
  <c r="M978" i="13" s="1"/>
  <c r="L979" i="13" s="1"/>
  <c r="M979" i="13" s="1"/>
  <c r="L980" i="13" s="1"/>
  <c r="M980" i="13" s="1"/>
  <c r="L981" i="13" s="1"/>
  <c r="M981" i="13" s="1"/>
  <c r="L982" i="13" s="1"/>
  <c r="M982" i="13" s="1"/>
  <c r="L983" i="13" s="1"/>
  <c r="M983" i="13" s="1"/>
  <c r="L984" i="13" s="1"/>
  <c r="M984" i="13" s="1"/>
  <c r="L985" i="13" s="1"/>
  <c r="M985" i="13" s="1"/>
  <c r="L986" i="13" s="1"/>
  <c r="M986" i="13" s="1"/>
  <c r="L987" i="13" s="1"/>
  <c r="M987" i="13" s="1"/>
  <c r="L988" i="13" s="1"/>
  <c r="M988" i="13" s="1"/>
  <c r="L989" i="13" s="1"/>
  <c r="M989" i="13" s="1"/>
  <c r="L990" i="13" s="1"/>
  <c r="M990" i="13" s="1"/>
  <c r="L991" i="13" s="1"/>
  <c r="M991" i="13" s="1"/>
  <c r="L992" i="13" s="1"/>
  <c r="M992" i="13" s="1"/>
  <c r="L993" i="13" s="1"/>
  <c r="M993" i="13" s="1"/>
  <c r="L994" i="13" s="1"/>
  <c r="M994" i="13" s="1"/>
  <c r="L995" i="13" s="1"/>
  <c r="M995" i="13" s="1"/>
  <c r="L996" i="13" s="1"/>
  <c r="M996" i="13" s="1"/>
  <c r="L997" i="13" s="1"/>
  <c r="M997" i="13" s="1"/>
  <c r="L998" i="13" s="1"/>
  <c r="M998" i="13" s="1"/>
  <c r="L999" i="13" s="1"/>
  <c r="M999" i="13" s="1"/>
  <c r="L1000" i="13" s="1"/>
  <c r="M1000" i="13" s="1"/>
  <c r="L1001" i="13" s="1"/>
  <c r="M1001" i="13" s="1"/>
  <c r="I26" i="14" s="1"/>
  <c r="N26" i="14" s="1"/>
  <c r="AA963" i="7"/>
  <c r="AA960" i="7"/>
  <c r="AA957" i="7"/>
  <c r="AA951" i="7"/>
  <c r="AA961" i="7"/>
  <c r="AA958" i="7"/>
  <c r="AA955" i="7"/>
  <c r="AA952" i="7"/>
  <c r="AA949" i="7"/>
  <c r="AA956" i="7"/>
  <c r="AA950" i="7"/>
  <c r="AA938" i="7"/>
  <c r="AA954" i="7"/>
  <c r="AA953" i="7"/>
  <c r="AA962" i="7"/>
  <c r="AA945" i="7"/>
  <c r="AA947" i="7"/>
  <c r="AA939" i="7"/>
  <c r="AA944" i="7"/>
  <c r="AA942" i="7"/>
  <c r="AA946" i="7"/>
  <c r="AA940" i="7"/>
  <c r="AA959" i="7"/>
  <c r="AA943" i="7"/>
  <c r="AA948" i="7"/>
  <c r="AA941" i="7"/>
  <c r="AA233" i="7"/>
  <c r="AA217" i="7"/>
  <c r="AA230" i="7"/>
  <c r="AA214" i="7"/>
  <c r="AA227" i="7"/>
  <c r="AA211" i="7"/>
  <c r="AA224" i="7"/>
  <c r="AA221" i="7"/>
  <c r="AA234" i="7"/>
  <c r="AA218" i="7"/>
  <c r="AA231" i="7"/>
  <c r="AA215" i="7"/>
  <c r="AA228" i="7"/>
  <c r="AA212" i="7"/>
  <c r="AA225" i="7"/>
  <c r="AA222" i="7"/>
  <c r="AA235" i="7"/>
  <c r="AA219" i="7"/>
  <c r="AA232" i="7"/>
  <c r="AA216" i="7"/>
  <c r="AA229" i="7"/>
  <c r="AA213" i="7"/>
  <c r="AA226" i="7"/>
  <c r="AA210" i="7"/>
  <c r="AA220" i="7"/>
  <c r="AA223" i="7"/>
  <c r="AB1220" i="7"/>
  <c r="AB1204" i="7"/>
  <c r="AB1217" i="7"/>
  <c r="AB1201" i="7"/>
  <c r="AB1214" i="7"/>
  <c r="AB1198" i="7"/>
  <c r="AB1211" i="7"/>
  <c r="AB1208" i="7"/>
  <c r="AB1221" i="7"/>
  <c r="AB1205" i="7"/>
  <c r="AB1218" i="7"/>
  <c r="AB1202" i="7"/>
  <c r="AB1215" i="7"/>
  <c r="AB1199" i="7"/>
  <c r="AB1212" i="7"/>
  <c r="AB1209" i="7"/>
  <c r="AB1222" i="7"/>
  <c r="AB1206" i="7"/>
  <c r="AB1219" i="7"/>
  <c r="AB1203" i="7"/>
  <c r="AB1216" i="7"/>
  <c r="AB1200" i="7"/>
  <c r="AB1213" i="7"/>
  <c r="AB1210" i="7"/>
  <c r="AB1223" i="7"/>
  <c r="AB1207" i="7"/>
  <c r="AB481" i="7"/>
  <c r="AB494" i="7"/>
  <c r="AB491" i="7"/>
  <c r="AB485" i="7"/>
  <c r="AB482" i="7"/>
  <c r="AB495" i="7"/>
  <c r="AB479" i="7"/>
  <c r="AB489" i="7"/>
  <c r="AB487" i="7"/>
  <c r="AB486" i="7"/>
  <c r="AB470" i="7"/>
  <c r="AB483" i="7"/>
  <c r="AB477" i="7"/>
  <c r="AB493" i="7"/>
  <c r="AB474" i="7"/>
  <c r="AB471" i="7"/>
  <c r="AB492" i="7"/>
  <c r="AB488" i="7"/>
  <c r="AB490" i="7"/>
  <c r="AB472" i="7"/>
  <c r="AB484" i="7"/>
  <c r="AB478" i="7"/>
  <c r="AB480" i="7"/>
  <c r="AB473" i="7"/>
  <c r="AB475" i="7"/>
  <c r="AB476" i="7"/>
  <c r="C2" i="16"/>
  <c r="D2" i="16" s="1"/>
  <c r="L897" i="7"/>
  <c r="L910" i="7"/>
  <c r="L894" i="7"/>
  <c r="L904" i="7"/>
  <c r="L888" i="7"/>
  <c r="L901" i="7"/>
  <c r="L898" i="7"/>
  <c r="L911" i="7"/>
  <c r="L895" i="7"/>
  <c r="L908" i="7"/>
  <c r="L892" i="7"/>
  <c r="L905" i="7"/>
  <c r="L889" i="7"/>
  <c r="L902" i="7"/>
  <c r="K902" i="7" s="1"/>
  <c r="L896" i="7"/>
  <c r="L909" i="7"/>
  <c r="K909" i="7" s="1"/>
  <c r="L900" i="7"/>
  <c r="L899" i="7"/>
  <c r="L887" i="7"/>
  <c r="L886" i="7"/>
  <c r="L893" i="7"/>
  <c r="L903" i="7"/>
  <c r="L891" i="7"/>
  <c r="L907" i="7"/>
  <c r="L890" i="7"/>
  <c r="L906" i="7"/>
  <c r="L179" i="7"/>
  <c r="L183" i="7"/>
  <c r="L180" i="7"/>
  <c r="L177" i="7"/>
  <c r="Q177" i="7" s="1"/>
  <c r="L174" i="7"/>
  <c r="L168" i="7"/>
  <c r="L181" i="7"/>
  <c r="L165" i="7"/>
  <c r="L178" i="7"/>
  <c r="L175" i="7"/>
  <c r="L171" i="7"/>
  <c r="L169" i="7"/>
  <c r="L167" i="7"/>
  <c r="L182" i="7"/>
  <c r="L173" i="7"/>
  <c r="L161" i="7"/>
  <c r="L158" i="7"/>
  <c r="L166" i="7"/>
  <c r="L164" i="7"/>
  <c r="L172" i="7"/>
  <c r="K172" i="7" s="1"/>
  <c r="L170" i="7"/>
  <c r="L162" i="7"/>
  <c r="L159" i="7"/>
  <c r="L176" i="7"/>
  <c r="L160" i="7"/>
  <c r="L163" i="7"/>
  <c r="Z982" i="7"/>
  <c r="Z966" i="7"/>
  <c r="Z979" i="7"/>
  <c r="Z976" i="7"/>
  <c r="Z989" i="7"/>
  <c r="Z973" i="7"/>
  <c r="Z986" i="7"/>
  <c r="Z970" i="7"/>
  <c r="Z983" i="7"/>
  <c r="Z967" i="7"/>
  <c r="Z980" i="7"/>
  <c r="Z964" i="7"/>
  <c r="Z977" i="7"/>
  <c r="Z974" i="7"/>
  <c r="Z987" i="7"/>
  <c r="Z971" i="7"/>
  <c r="Z984" i="7"/>
  <c r="Z968" i="7"/>
  <c r="Z975" i="7"/>
  <c r="Z985" i="7"/>
  <c r="Z969" i="7"/>
  <c r="Z988" i="7"/>
  <c r="Z981" i="7"/>
  <c r="Z978" i="7"/>
  <c r="Z972" i="7"/>
  <c r="Z965" i="7"/>
  <c r="Z252" i="7"/>
  <c r="Z236" i="7"/>
  <c r="Z249" i="7"/>
  <c r="Z246" i="7"/>
  <c r="Z259" i="7"/>
  <c r="Z243" i="7"/>
  <c r="Z256" i="7"/>
  <c r="Z240" i="7"/>
  <c r="Z253" i="7"/>
  <c r="Z237" i="7"/>
  <c r="Z250" i="7"/>
  <c r="Z247" i="7"/>
  <c r="Z260" i="7"/>
  <c r="Z244" i="7"/>
  <c r="Z257" i="7"/>
  <c r="Z241" i="7"/>
  <c r="Z254" i="7"/>
  <c r="Z238" i="7"/>
  <c r="Z251" i="7"/>
  <c r="Z248" i="7"/>
  <c r="Z261" i="7"/>
  <c r="Z245" i="7"/>
  <c r="Z255" i="7"/>
  <c r="Z239" i="7"/>
  <c r="Z242" i="7"/>
  <c r="Z258" i="7"/>
  <c r="AA1052" i="7"/>
  <c r="AA1065" i="7"/>
  <c r="AA1049" i="7"/>
  <c r="AA1062" i="7"/>
  <c r="AA1046" i="7"/>
  <c r="AA1059" i="7"/>
  <c r="AA1043" i="7"/>
  <c r="AA1056" i="7"/>
  <c r="AA1053" i="7"/>
  <c r="AA1066" i="7"/>
  <c r="AA1050" i="7"/>
  <c r="AA1063" i="7"/>
  <c r="AA1047" i="7"/>
  <c r="AA1060" i="7"/>
  <c r="AA1044" i="7"/>
  <c r="AA1057" i="7"/>
  <c r="AA1054" i="7"/>
  <c r="AA1067" i="7"/>
  <c r="AA1051" i="7"/>
  <c r="AA1061" i="7"/>
  <c r="AA1045" i="7"/>
  <c r="AA1058" i="7"/>
  <c r="AA1042" i="7"/>
  <c r="AA1055" i="7"/>
  <c r="AA1064" i="7"/>
  <c r="AA1048" i="7"/>
  <c r="AA329" i="7"/>
  <c r="AA326" i="7"/>
  <c r="AA339" i="7"/>
  <c r="AA323" i="7"/>
  <c r="AA336" i="7"/>
  <c r="AA320" i="7"/>
  <c r="AA333" i="7"/>
  <c r="AA317" i="7"/>
  <c r="AA330" i="7"/>
  <c r="AA314" i="7"/>
  <c r="AA327" i="7"/>
  <c r="AA324" i="7"/>
  <c r="AA337" i="7"/>
  <c r="AA321" i="7"/>
  <c r="AA334" i="7"/>
  <c r="AA318" i="7"/>
  <c r="AA331" i="7"/>
  <c r="AA315" i="7"/>
  <c r="AA328" i="7"/>
  <c r="AA325" i="7"/>
  <c r="AA338" i="7"/>
  <c r="AA322" i="7"/>
  <c r="AA332" i="7"/>
  <c r="AA316" i="7"/>
  <c r="AA319" i="7"/>
  <c r="AA335" i="7"/>
  <c r="AB1144" i="7"/>
  <c r="AB1128" i="7"/>
  <c r="AB1141" i="7"/>
  <c r="AB1125" i="7"/>
  <c r="AB1138" i="7"/>
  <c r="AB1122" i="7"/>
  <c r="AB1135" i="7"/>
  <c r="AB1132" i="7"/>
  <c r="AB1145" i="7"/>
  <c r="AB1129" i="7"/>
  <c r="AB1142" i="7"/>
  <c r="AB1126" i="7"/>
  <c r="AB1139" i="7"/>
  <c r="AB1123" i="7"/>
  <c r="AB1136" i="7"/>
  <c r="AB1120" i="7"/>
  <c r="AB1133" i="7"/>
  <c r="AB1130" i="7"/>
  <c r="AB1143" i="7"/>
  <c r="AB1127" i="7"/>
  <c r="AB1137" i="7"/>
  <c r="AB1121" i="7"/>
  <c r="AB1131" i="7"/>
  <c r="AB1140" i="7"/>
  <c r="AB1134" i="7"/>
  <c r="AB1124" i="7"/>
  <c r="AB406" i="7"/>
  <c r="AB403" i="7"/>
  <c r="AB416" i="7"/>
  <c r="AB400" i="7"/>
  <c r="AB413" i="7"/>
  <c r="AB397" i="7"/>
  <c r="AB410" i="7"/>
  <c r="AB394" i="7"/>
  <c r="AB407" i="7"/>
  <c r="AB404" i="7"/>
  <c r="AB417" i="7"/>
  <c r="AB401" i="7"/>
  <c r="AB414" i="7"/>
  <c r="AB398" i="7"/>
  <c r="AB411" i="7"/>
  <c r="AB395" i="7"/>
  <c r="AB408" i="7"/>
  <c r="AB392" i="7"/>
  <c r="AB405" i="7"/>
  <c r="AB402" i="7"/>
  <c r="AB415" i="7"/>
  <c r="AB399" i="7"/>
  <c r="AB409" i="7"/>
  <c r="AB393" i="7"/>
  <c r="AB396" i="7"/>
  <c r="AB412" i="7"/>
  <c r="L1321" i="7"/>
  <c r="L1305" i="7"/>
  <c r="L1318" i="7"/>
  <c r="L1315" i="7"/>
  <c r="L1312" i="7"/>
  <c r="L1325" i="7"/>
  <c r="L1309" i="7"/>
  <c r="L1322" i="7"/>
  <c r="L1306" i="7"/>
  <c r="L1319" i="7"/>
  <c r="L1303" i="7"/>
  <c r="L1316" i="7"/>
  <c r="K1316" i="7" s="1"/>
  <c r="L1326" i="7"/>
  <c r="L1310" i="7"/>
  <c r="K1310" i="7" s="1"/>
  <c r="L1320" i="7"/>
  <c r="L1304" i="7"/>
  <c r="L1317" i="7"/>
  <c r="L1314" i="7"/>
  <c r="L1327" i="7"/>
  <c r="L1311" i="7"/>
  <c r="L1302" i="7"/>
  <c r="L1313" i="7"/>
  <c r="L1307" i="7"/>
  <c r="L1308" i="7"/>
  <c r="L1323" i="7"/>
  <c r="L1324" i="7"/>
  <c r="L599" i="7"/>
  <c r="L597" i="7"/>
  <c r="L598" i="7"/>
  <c r="L580" i="7"/>
  <c r="L596" i="7"/>
  <c r="L593" i="7"/>
  <c r="L577" i="7"/>
  <c r="L590" i="7"/>
  <c r="L574" i="7"/>
  <c r="L587" i="7"/>
  <c r="L584" i="7"/>
  <c r="L581" i="7"/>
  <c r="L594" i="7"/>
  <c r="L578" i="7"/>
  <c r="L591" i="7"/>
  <c r="L575" i="7"/>
  <c r="L588" i="7"/>
  <c r="L585" i="7"/>
  <c r="K585" i="7" s="1"/>
  <c r="L582" i="7"/>
  <c r="L595" i="7"/>
  <c r="K595" i="7" s="1"/>
  <c r="L579" i="7"/>
  <c r="L583" i="7"/>
  <c r="L589" i="7"/>
  <c r="L576" i="7"/>
  <c r="L592" i="7"/>
  <c r="L586" i="7"/>
  <c r="Z1447" i="7"/>
  <c r="Z1457" i="7"/>
  <c r="Z1441" i="7"/>
  <c r="Z1452" i="7"/>
  <c r="Z1436" i="7"/>
  <c r="Z1451" i="7"/>
  <c r="Z1438" i="7"/>
  <c r="Z1440" i="7"/>
  <c r="Z1446" i="7"/>
  <c r="Z1444" i="7"/>
  <c r="Z1456" i="7"/>
  <c r="Z1448" i="7"/>
  <c r="Z1442" i="7"/>
  <c r="Z1453" i="7"/>
  <c r="Z1450" i="7"/>
  <c r="Z1434" i="7"/>
  <c r="Z1432" i="7"/>
  <c r="Z1455" i="7"/>
  <c r="Z1443" i="7"/>
  <c r="Z1449" i="7"/>
  <c r="Z1439" i="7"/>
  <c r="Z1435" i="7"/>
  <c r="Z1454" i="7"/>
  <c r="Z1433" i="7"/>
  <c r="Z1437" i="7"/>
  <c r="Z1445" i="7"/>
  <c r="Z729" i="7"/>
  <c r="Z726" i="7"/>
  <c r="Z720" i="7"/>
  <c r="Z714" i="7"/>
  <c r="Z727" i="7"/>
  <c r="Z711" i="7"/>
  <c r="Z724" i="7"/>
  <c r="Z708" i="7"/>
  <c r="Z721" i="7"/>
  <c r="Z725" i="7"/>
  <c r="Z709" i="7"/>
  <c r="Z722" i="7"/>
  <c r="Z710" i="7"/>
  <c r="Z717" i="7"/>
  <c r="Z705" i="7"/>
  <c r="Z712" i="7"/>
  <c r="Z728" i="7"/>
  <c r="Z716" i="7"/>
  <c r="Z719" i="7"/>
  <c r="Z706" i="7"/>
  <c r="Z713" i="7"/>
  <c r="Z704" i="7"/>
  <c r="Z723" i="7"/>
  <c r="Z715" i="7"/>
  <c r="Z707" i="7"/>
  <c r="Z718" i="7"/>
  <c r="K46" i="14"/>
  <c r="K94" i="14"/>
  <c r="K224" i="14"/>
  <c r="M524" i="13"/>
  <c r="L525" i="13" s="1"/>
  <c r="M525" i="13" s="1"/>
  <c r="L526" i="13" s="1"/>
  <c r="M526" i="13" s="1"/>
  <c r="L527" i="13" s="1"/>
  <c r="M527" i="13" s="1"/>
  <c r="L528" i="13" s="1"/>
  <c r="M528" i="13" s="1"/>
  <c r="L529" i="13" s="1"/>
  <c r="M529" i="13" s="1"/>
  <c r="L530" i="13" s="1"/>
  <c r="M530" i="13" s="1"/>
  <c r="L531" i="13" s="1"/>
  <c r="M531" i="13" s="1"/>
  <c r="L532" i="13" s="1"/>
  <c r="M532" i="13" s="1"/>
  <c r="L533" i="13" s="1"/>
  <c r="M533" i="13" s="1"/>
  <c r="L534" i="13" s="1"/>
  <c r="M534" i="13" s="1"/>
  <c r="L535" i="13" s="1"/>
  <c r="M535" i="13" s="1"/>
  <c r="L536" i="13" s="1"/>
  <c r="M536" i="13" s="1"/>
  <c r="L537" i="13" s="1"/>
  <c r="M537" i="13" s="1"/>
  <c r="L538" i="13" s="1"/>
  <c r="M538" i="13" s="1"/>
  <c r="L539" i="13" s="1"/>
  <c r="M539" i="13" s="1"/>
  <c r="L540" i="13" s="1"/>
  <c r="M540" i="13" s="1"/>
  <c r="L541" i="13" s="1"/>
  <c r="M541" i="13" s="1"/>
  <c r="L542" i="13" s="1"/>
  <c r="M542" i="13" s="1"/>
  <c r="L543" i="13" s="1"/>
  <c r="M543" i="13" s="1"/>
  <c r="L544" i="13" s="1"/>
  <c r="M544" i="13" s="1"/>
  <c r="L545" i="13" s="1"/>
  <c r="M545" i="13" s="1"/>
  <c r="L546" i="13" s="1"/>
  <c r="M546" i="13" s="1"/>
  <c r="L547" i="13" s="1"/>
  <c r="M547" i="13" s="1"/>
  <c r="L548" i="13" s="1"/>
  <c r="M548" i="13" s="1"/>
  <c r="L549" i="13" s="1"/>
  <c r="M549" i="13" s="1"/>
  <c r="L550" i="13" s="1"/>
  <c r="M550" i="13" s="1"/>
  <c r="L551" i="13" s="1"/>
  <c r="M551" i="13" s="1"/>
  <c r="L552" i="13" s="1"/>
  <c r="M552" i="13" s="1"/>
  <c r="L553" i="13" s="1"/>
  <c r="M553" i="13" s="1"/>
  <c r="L554" i="13" s="1"/>
  <c r="M554" i="13" s="1"/>
  <c r="L555" i="13" s="1"/>
  <c r="M555" i="13" s="1"/>
  <c r="L556" i="13" s="1"/>
  <c r="M556" i="13" s="1"/>
  <c r="L557" i="13" s="1"/>
  <c r="M557" i="13" s="1"/>
  <c r="L558" i="13" s="1"/>
  <c r="M558" i="13" s="1"/>
  <c r="L559" i="13" s="1"/>
  <c r="M559" i="13" s="1"/>
  <c r="L560" i="13" s="1"/>
  <c r="M560" i="13" s="1"/>
  <c r="L561" i="13" s="1"/>
  <c r="M561" i="13" s="1"/>
  <c r="I15" i="14" s="1"/>
  <c r="N15" i="14" s="1"/>
  <c r="AB960" i="7"/>
  <c r="AB957" i="7"/>
  <c r="AB954" i="7"/>
  <c r="AB948" i="7"/>
  <c r="AB961" i="7"/>
  <c r="AB958" i="7"/>
  <c r="AB955" i="7"/>
  <c r="AB952" i="7"/>
  <c r="AB949" i="7"/>
  <c r="AB962" i="7"/>
  <c r="AB946" i="7"/>
  <c r="AB953" i="7"/>
  <c r="AB963" i="7"/>
  <c r="AB951" i="7"/>
  <c r="AB945" i="7"/>
  <c r="AB947" i="7"/>
  <c r="AB956" i="7"/>
  <c r="AB944" i="7"/>
  <c r="AB942" i="7"/>
  <c r="AB940" i="7"/>
  <c r="AB959" i="7"/>
  <c r="AB943" i="7"/>
  <c r="AB941" i="7"/>
  <c r="AB950" i="7"/>
  <c r="AB938" i="7"/>
  <c r="AB939" i="7"/>
  <c r="AB230" i="7"/>
  <c r="AB214" i="7"/>
  <c r="AB227" i="7"/>
  <c r="AB211" i="7"/>
  <c r="AB224" i="7"/>
  <c r="AB221" i="7"/>
  <c r="AB234" i="7"/>
  <c r="AB218" i="7"/>
  <c r="AB231" i="7"/>
  <c r="AB215" i="7"/>
  <c r="AB228" i="7"/>
  <c r="AB212" i="7"/>
  <c r="AB225" i="7"/>
  <c r="AB222" i="7"/>
  <c r="AB235" i="7"/>
  <c r="AB219" i="7"/>
  <c r="AB232" i="7"/>
  <c r="AB216" i="7"/>
  <c r="AB229" i="7"/>
  <c r="AB213" i="7"/>
  <c r="AB226" i="7"/>
  <c r="AB210" i="7"/>
  <c r="AB223" i="7"/>
  <c r="AB233" i="7"/>
  <c r="AB217" i="7"/>
  <c r="AB220" i="7"/>
  <c r="L1144" i="7"/>
  <c r="L1128" i="7"/>
  <c r="L1141" i="7"/>
  <c r="L1125" i="7"/>
  <c r="L1138" i="7"/>
  <c r="K1138" i="7" s="1"/>
  <c r="R1138" i="7" s="1"/>
  <c r="L1122" i="7"/>
  <c r="L1135" i="7"/>
  <c r="L1132" i="7"/>
  <c r="L1145" i="7"/>
  <c r="K1145" i="7" s="1"/>
  <c r="L1129" i="7"/>
  <c r="L1142" i="7"/>
  <c r="L1126" i="7"/>
  <c r="K1126" i="7" s="1"/>
  <c r="R1126" i="7" s="1"/>
  <c r="L1139" i="7"/>
  <c r="L1123" i="7"/>
  <c r="K1123" i="7" s="1"/>
  <c r="L1136" i="7"/>
  <c r="L1120" i="7"/>
  <c r="L1133" i="7"/>
  <c r="L1130" i="7"/>
  <c r="L1143" i="7"/>
  <c r="L1127" i="7"/>
  <c r="L1137" i="7"/>
  <c r="L1121" i="7"/>
  <c r="L1131" i="7"/>
  <c r="L1134" i="7"/>
  <c r="L1124" i="7"/>
  <c r="K1124" i="7" s="1"/>
  <c r="L1140" i="7"/>
  <c r="L406" i="7"/>
  <c r="L403" i="7"/>
  <c r="K403" i="7" s="1"/>
  <c r="R403" i="7" s="1"/>
  <c r="L416" i="7"/>
  <c r="L400" i="7"/>
  <c r="L413" i="7"/>
  <c r="L397" i="7"/>
  <c r="L410" i="7"/>
  <c r="L394" i="7"/>
  <c r="L407" i="7"/>
  <c r="L404" i="7"/>
  <c r="L417" i="7"/>
  <c r="K417" i="7" s="1"/>
  <c r="L401" i="7"/>
  <c r="L414" i="7"/>
  <c r="L398" i="7"/>
  <c r="L411" i="7"/>
  <c r="L395" i="7"/>
  <c r="L408" i="7"/>
  <c r="L392" i="7"/>
  <c r="K392" i="7" s="1"/>
  <c r="L405" i="7"/>
  <c r="L402" i="7"/>
  <c r="L415" i="7"/>
  <c r="L399" i="7"/>
  <c r="L409" i="7"/>
  <c r="L393" i="7"/>
  <c r="L412" i="7"/>
  <c r="L396" i="7"/>
  <c r="AB1373" i="7"/>
  <c r="AB1357" i="7"/>
  <c r="AB1370" i="7"/>
  <c r="AB1354" i="7"/>
  <c r="AB1367" i="7"/>
  <c r="AB1364" i="7"/>
  <c r="AB1377" i="7"/>
  <c r="AB1361" i="7"/>
  <c r="AB1374" i="7"/>
  <c r="AB1358" i="7"/>
  <c r="AB1371" i="7"/>
  <c r="AB1355" i="7"/>
  <c r="AB1368" i="7"/>
  <c r="AB1365" i="7"/>
  <c r="AB1369" i="7"/>
  <c r="AB1366" i="7"/>
  <c r="AB1376" i="7"/>
  <c r="AB1360" i="7"/>
  <c r="AB1362" i="7"/>
  <c r="AB1363" i="7"/>
  <c r="AB1372" i="7"/>
  <c r="AB1375" i="7"/>
  <c r="AB1379" i="7"/>
  <c r="AB1359" i="7"/>
  <c r="AB1356" i="7"/>
  <c r="AB1378" i="7"/>
  <c r="AB647" i="7"/>
  <c r="AB631" i="7"/>
  <c r="AB644" i="7"/>
  <c r="AB641" i="7"/>
  <c r="AB638" i="7"/>
  <c r="AB651" i="7"/>
  <c r="AB635" i="7"/>
  <c r="AB648" i="7"/>
  <c r="AB632" i="7"/>
  <c r="AB645" i="7"/>
  <c r="AB629" i="7"/>
  <c r="AB642" i="7"/>
  <c r="AB626" i="7"/>
  <c r="AB639" i="7"/>
  <c r="AB636" i="7"/>
  <c r="AB649" i="7"/>
  <c r="AB633" i="7"/>
  <c r="AB646" i="7"/>
  <c r="AB640" i="7"/>
  <c r="AB650" i="7"/>
  <c r="AB634" i="7"/>
  <c r="AB637" i="7"/>
  <c r="AB627" i="7"/>
  <c r="AB628" i="7"/>
  <c r="AB643" i="7"/>
  <c r="AB630" i="7"/>
  <c r="D3" i="9"/>
  <c r="L824" i="7"/>
  <c r="L821" i="7"/>
  <c r="L818" i="7"/>
  <c r="K818" i="7" s="1"/>
  <c r="L831" i="7"/>
  <c r="L815" i="7"/>
  <c r="L832" i="7"/>
  <c r="L817" i="7"/>
  <c r="L828" i="7"/>
  <c r="L820" i="7"/>
  <c r="L830" i="7"/>
  <c r="L825" i="7"/>
  <c r="L822" i="7"/>
  <c r="L813" i="7"/>
  <c r="L819" i="7"/>
  <c r="L816" i="7"/>
  <c r="L810" i="7"/>
  <c r="L833" i="7"/>
  <c r="L827" i="7"/>
  <c r="L814" i="7"/>
  <c r="L829" i="7"/>
  <c r="L811" i="7"/>
  <c r="L808" i="7"/>
  <c r="L826" i="7"/>
  <c r="L823" i="7"/>
  <c r="L809" i="7"/>
  <c r="L812" i="7"/>
  <c r="L93" i="7"/>
  <c r="L90" i="7"/>
  <c r="L103" i="7"/>
  <c r="L87" i="7"/>
  <c r="L100" i="7"/>
  <c r="L84" i="7"/>
  <c r="L97" i="7"/>
  <c r="L81" i="7"/>
  <c r="L94" i="7"/>
  <c r="K94" i="7" s="1"/>
  <c r="R94" i="7" s="1"/>
  <c r="L91" i="7"/>
  <c r="L104" i="7"/>
  <c r="L88" i="7"/>
  <c r="L101" i="7"/>
  <c r="L85" i="7"/>
  <c r="L98" i="7"/>
  <c r="L82" i="7"/>
  <c r="L95" i="7"/>
  <c r="L92" i="7"/>
  <c r="L105" i="7"/>
  <c r="L89" i="7"/>
  <c r="L102" i="7"/>
  <c r="L86" i="7"/>
  <c r="L96" i="7"/>
  <c r="L80" i="7"/>
  <c r="L83" i="7"/>
  <c r="K83" i="7" s="1"/>
  <c r="R83" i="7" s="1"/>
  <c r="L99" i="7"/>
  <c r="AA979" i="7"/>
  <c r="AA976" i="7"/>
  <c r="AA989" i="7"/>
  <c r="AA973" i="7"/>
  <c r="AA986" i="7"/>
  <c r="AA970" i="7"/>
  <c r="AA983" i="7"/>
  <c r="AA967" i="7"/>
  <c r="AA980" i="7"/>
  <c r="AA964" i="7"/>
  <c r="AA977" i="7"/>
  <c r="AA974" i="7"/>
  <c r="AA987" i="7"/>
  <c r="AA971" i="7"/>
  <c r="AA984" i="7"/>
  <c r="AA968" i="7"/>
  <c r="AA981" i="7"/>
  <c r="AA965" i="7"/>
  <c r="AA988" i="7"/>
  <c r="AA972" i="7"/>
  <c r="AA982" i="7"/>
  <c r="AA966" i="7"/>
  <c r="AA975" i="7"/>
  <c r="AA969" i="7"/>
  <c r="AA978" i="7"/>
  <c r="AA985" i="7"/>
  <c r="AA249" i="7"/>
  <c r="AA246" i="7"/>
  <c r="AA259" i="7"/>
  <c r="AA243" i="7"/>
  <c r="AA256" i="7"/>
  <c r="AA240" i="7"/>
  <c r="AA253" i="7"/>
  <c r="AA237" i="7"/>
  <c r="AA250" i="7"/>
  <c r="AA247" i="7"/>
  <c r="AA260" i="7"/>
  <c r="AA244" i="7"/>
  <c r="AA257" i="7"/>
  <c r="AA241" i="7"/>
  <c r="AA254" i="7"/>
  <c r="AA238" i="7"/>
  <c r="AA251" i="7"/>
  <c r="AA248" i="7"/>
  <c r="AA261" i="7"/>
  <c r="AA245" i="7"/>
  <c r="AA258" i="7"/>
  <c r="AA242" i="7"/>
  <c r="AA252" i="7"/>
  <c r="AA236" i="7"/>
  <c r="AA239" i="7"/>
  <c r="AA255" i="7"/>
  <c r="Z1311" i="7"/>
  <c r="Z1327" i="7"/>
  <c r="Z1324" i="7"/>
  <c r="Z1308" i="7"/>
  <c r="Z1321" i="7"/>
  <c r="Z1305" i="7"/>
  <c r="Z1318" i="7"/>
  <c r="Z1302" i="7"/>
  <c r="Z1315" i="7"/>
  <c r="Z1312" i="7"/>
  <c r="Z1325" i="7"/>
  <c r="Z1309" i="7"/>
  <c r="Z1322" i="7"/>
  <c r="Z1306" i="7"/>
  <c r="Z1316" i="7"/>
  <c r="Z1326" i="7"/>
  <c r="Z1310" i="7"/>
  <c r="Z1323" i="7"/>
  <c r="Z1307" i="7"/>
  <c r="Z1320" i="7"/>
  <c r="Z1304" i="7"/>
  <c r="Z1317" i="7"/>
  <c r="Z1314" i="7"/>
  <c r="Z1303" i="7"/>
  <c r="Z1319" i="7"/>
  <c r="Z1313" i="7"/>
  <c r="Z598" i="7"/>
  <c r="Z586" i="7"/>
  <c r="Z583" i="7"/>
  <c r="Z580" i="7"/>
  <c r="Z593" i="7"/>
  <c r="Z577" i="7"/>
  <c r="Z590" i="7"/>
  <c r="Z574" i="7"/>
  <c r="Z596" i="7"/>
  <c r="Z587" i="7"/>
  <c r="Z584" i="7"/>
  <c r="Z581" i="7"/>
  <c r="Z594" i="7"/>
  <c r="Z578" i="7"/>
  <c r="Z591" i="7"/>
  <c r="Z575" i="7"/>
  <c r="Z588" i="7"/>
  <c r="Z597" i="7"/>
  <c r="Z585" i="7"/>
  <c r="Z599" i="7"/>
  <c r="Z589" i="7"/>
  <c r="Z592" i="7"/>
  <c r="Z579" i="7"/>
  <c r="Z595" i="7"/>
  <c r="Z576" i="7"/>
  <c r="Z582" i="7"/>
  <c r="L224" i="14"/>
  <c r="M84" i="13"/>
  <c r="L85" i="13" s="1"/>
  <c r="M85" i="13" s="1"/>
  <c r="L86" i="13" s="1"/>
  <c r="M86" i="13" s="1"/>
  <c r="L87" i="13" s="1"/>
  <c r="M87" i="13" s="1"/>
  <c r="L88" i="13" s="1"/>
  <c r="M88" i="13" s="1"/>
  <c r="L89" i="13" s="1"/>
  <c r="M89" i="13" s="1"/>
  <c r="L90" i="13" s="1"/>
  <c r="M90" i="13" s="1"/>
  <c r="L91" i="13" s="1"/>
  <c r="M91" i="13" s="1"/>
  <c r="L92" i="13" s="1"/>
  <c r="M92" i="13" s="1"/>
  <c r="L93" i="13" s="1"/>
  <c r="M93" i="13" s="1"/>
  <c r="L94" i="13" s="1"/>
  <c r="M94" i="13" s="1"/>
  <c r="L95" i="13" s="1"/>
  <c r="M95" i="13" s="1"/>
  <c r="L96" i="13" s="1"/>
  <c r="M96" i="13" s="1"/>
  <c r="L97" i="13" s="1"/>
  <c r="M97" i="13" s="1"/>
  <c r="L98" i="13" s="1"/>
  <c r="M98" i="13" s="1"/>
  <c r="L99" i="13" s="1"/>
  <c r="M99" i="13" s="1"/>
  <c r="L100" i="13" s="1"/>
  <c r="M100" i="13" s="1"/>
  <c r="L101" i="13" s="1"/>
  <c r="M101" i="13" s="1"/>
  <c r="L102" i="13" s="1"/>
  <c r="M102" i="13" s="1"/>
  <c r="L103" i="13" s="1"/>
  <c r="M103" i="13" s="1"/>
  <c r="L104" i="13" s="1"/>
  <c r="M104" i="13" s="1"/>
  <c r="L105" i="13" s="1"/>
  <c r="M105" i="13" s="1"/>
  <c r="L106" i="13" s="1"/>
  <c r="M106" i="13" s="1"/>
  <c r="L107" i="13" s="1"/>
  <c r="M107" i="13" s="1"/>
  <c r="L108" i="13" s="1"/>
  <c r="M108" i="13" s="1"/>
  <c r="L109" i="13" s="1"/>
  <c r="M109" i="13" s="1"/>
  <c r="L110" i="13" s="1"/>
  <c r="M110" i="13" s="1"/>
  <c r="L111" i="13" s="1"/>
  <c r="M111" i="13" s="1"/>
  <c r="L112" i="13" s="1"/>
  <c r="M112" i="13" s="1"/>
  <c r="L113" i="13" s="1"/>
  <c r="M113" i="13" s="1"/>
  <c r="L114" i="13" s="1"/>
  <c r="M114" i="13" s="1"/>
  <c r="L115" i="13" s="1"/>
  <c r="M115" i="13" s="1"/>
  <c r="L116" i="13" s="1"/>
  <c r="M116" i="13" s="1"/>
  <c r="L117" i="13" s="1"/>
  <c r="M117" i="13" s="1"/>
  <c r="L118" i="13" s="1"/>
  <c r="M118" i="13" s="1"/>
  <c r="L119" i="13" s="1"/>
  <c r="M119" i="13" s="1"/>
  <c r="L120" i="13" s="1"/>
  <c r="M120" i="13" s="1"/>
  <c r="L121" i="13" s="1"/>
  <c r="M121" i="13" s="1"/>
  <c r="I4" i="14" s="1"/>
  <c r="N4" i="14" s="1"/>
  <c r="M725" i="13"/>
  <c r="L726" i="13" s="1"/>
  <c r="M726" i="13" s="1"/>
  <c r="L727" i="13" s="1"/>
  <c r="M727" i="13" s="1"/>
  <c r="L728" i="13" s="1"/>
  <c r="M728" i="13" s="1"/>
  <c r="L729" i="13" s="1"/>
  <c r="M729" i="13" s="1"/>
  <c r="L730" i="13" s="1"/>
  <c r="M730" i="13" s="1"/>
  <c r="L731" i="13" s="1"/>
  <c r="M731" i="13" s="1"/>
  <c r="L732" i="13" s="1"/>
  <c r="M732" i="13" s="1"/>
  <c r="L733" i="13" s="1"/>
  <c r="M733" i="13" s="1"/>
  <c r="L734" i="13" s="1"/>
  <c r="M734" i="13" s="1"/>
  <c r="L735" i="13" s="1"/>
  <c r="M735" i="13" s="1"/>
  <c r="L736" i="13" s="1"/>
  <c r="M736" i="13" s="1"/>
  <c r="L737" i="13" s="1"/>
  <c r="M737" i="13" s="1"/>
  <c r="L738" i="13" s="1"/>
  <c r="M738" i="13" s="1"/>
  <c r="L739" i="13" s="1"/>
  <c r="M739" i="13" s="1"/>
  <c r="L740" i="13" s="1"/>
  <c r="M740" i="13" s="1"/>
  <c r="L741" i="13" s="1"/>
  <c r="M741" i="13" s="1"/>
  <c r="L742" i="13" s="1"/>
  <c r="M742" i="13" s="1"/>
  <c r="L743" i="13" s="1"/>
  <c r="M743" i="13" s="1"/>
  <c r="L744" i="13" s="1"/>
  <c r="M744" i="13" s="1"/>
  <c r="L745" i="13" s="1"/>
  <c r="M745" i="13" s="1"/>
  <c r="L746" i="13" s="1"/>
  <c r="M746" i="13" s="1"/>
  <c r="L747" i="13" s="1"/>
  <c r="M747" i="13" s="1"/>
  <c r="L748" i="13" s="1"/>
  <c r="M748" i="13" s="1"/>
  <c r="L749" i="13" s="1"/>
  <c r="M749" i="13" s="1"/>
  <c r="L750" i="13" s="1"/>
  <c r="M750" i="13" s="1"/>
  <c r="L751" i="13" s="1"/>
  <c r="M751" i="13" s="1"/>
  <c r="L752" i="13" s="1"/>
  <c r="M752" i="13" s="1"/>
  <c r="L753" i="13" s="1"/>
  <c r="M753" i="13" s="1"/>
  <c r="L754" i="13" s="1"/>
  <c r="M754" i="13" s="1"/>
  <c r="L755" i="13" s="1"/>
  <c r="M755" i="13" s="1"/>
  <c r="L756" i="13" s="1"/>
  <c r="M756" i="13" s="1"/>
  <c r="L757" i="13" s="1"/>
  <c r="M757" i="13" s="1"/>
  <c r="L758" i="13" s="1"/>
  <c r="M758" i="13" s="1"/>
  <c r="L759" i="13" s="1"/>
  <c r="M759" i="13" s="1"/>
  <c r="L760" i="13" s="1"/>
  <c r="M760" i="13" s="1"/>
  <c r="L761" i="13" s="1"/>
  <c r="M761" i="13" s="1"/>
  <c r="I20" i="14" s="1"/>
  <c r="N20" i="14" s="1"/>
  <c r="Z871" i="7"/>
  <c r="Z884" i="7"/>
  <c r="Z868" i="7"/>
  <c r="Z878" i="7"/>
  <c r="Z862" i="7"/>
  <c r="Z875" i="7"/>
  <c r="Z872" i="7"/>
  <c r="Z885" i="7"/>
  <c r="Z869" i="7"/>
  <c r="Z882" i="7"/>
  <c r="Z866" i="7"/>
  <c r="Z879" i="7"/>
  <c r="Z863" i="7"/>
  <c r="Z870" i="7"/>
  <c r="Z874" i="7"/>
  <c r="Z867" i="7"/>
  <c r="Z873" i="7"/>
  <c r="Z865" i="7"/>
  <c r="Z864" i="7"/>
  <c r="Z883" i="7"/>
  <c r="Z861" i="7"/>
  <c r="Z860" i="7"/>
  <c r="Z881" i="7"/>
  <c r="Z880" i="7"/>
  <c r="Z876" i="7"/>
  <c r="Z877" i="7"/>
  <c r="Z147" i="7"/>
  <c r="Z144" i="7"/>
  <c r="Z157" i="7"/>
  <c r="Z141" i="7"/>
  <c r="Z154" i="7"/>
  <c r="Z138" i="7"/>
  <c r="Z151" i="7"/>
  <c r="Z135" i="7"/>
  <c r="Z148" i="7"/>
  <c r="Z132" i="7"/>
  <c r="Z145" i="7"/>
  <c r="Z142" i="7"/>
  <c r="Z155" i="7"/>
  <c r="Z139" i="7"/>
  <c r="Z152" i="7"/>
  <c r="Z136" i="7"/>
  <c r="Z149" i="7"/>
  <c r="Z133" i="7"/>
  <c r="Z146" i="7"/>
  <c r="Z143" i="7"/>
  <c r="Z156" i="7"/>
  <c r="Z140" i="7"/>
  <c r="Z150" i="7"/>
  <c r="Z134" i="7"/>
  <c r="Z137" i="7"/>
  <c r="Z153" i="7"/>
  <c r="AA884" i="7"/>
  <c r="AA868" i="7"/>
  <c r="AA881" i="7"/>
  <c r="AA865" i="7"/>
  <c r="AA875" i="7"/>
  <c r="AA872" i="7"/>
  <c r="AA885" i="7"/>
  <c r="AA869" i="7"/>
  <c r="AA882" i="7"/>
  <c r="AA866" i="7"/>
  <c r="AA879" i="7"/>
  <c r="AA863" i="7"/>
  <c r="AA876" i="7"/>
  <c r="AA860" i="7"/>
  <c r="AA883" i="7"/>
  <c r="AA867" i="7"/>
  <c r="AA873" i="7"/>
  <c r="AA864" i="7"/>
  <c r="AA871" i="7"/>
  <c r="AA862" i="7"/>
  <c r="AA861" i="7"/>
  <c r="AA870" i="7"/>
  <c r="AA880" i="7"/>
  <c r="AA878" i="7"/>
  <c r="AA874" i="7"/>
  <c r="AA877" i="7"/>
  <c r="AA144" i="7"/>
  <c r="AA157" i="7"/>
  <c r="AA141" i="7"/>
  <c r="AA154" i="7"/>
  <c r="AA138" i="7"/>
  <c r="AA151" i="7"/>
  <c r="AA135" i="7"/>
  <c r="AA148" i="7"/>
  <c r="AA132" i="7"/>
  <c r="AA145" i="7"/>
  <c r="AA142" i="7"/>
  <c r="AA155" i="7"/>
  <c r="AA139" i="7"/>
  <c r="AA152" i="7"/>
  <c r="AA136" i="7"/>
  <c r="AA149" i="7"/>
  <c r="AA133" i="7"/>
  <c r="AA146" i="7"/>
  <c r="AA143" i="7"/>
  <c r="AA156" i="7"/>
  <c r="AA140" i="7"/>
  <c r="AA153" i="7"/>
  <c r="AA137" i="7"/>
  <c r="AA147" i="7"/>
  <c r="AA134" i="7"/>
  <c r="AA150" i="7"/>
  <c r="Z1210" i="7"/>
  <c r="Z1223" i="7"/>
  <c r="Z1207" i="7"/>
  <c r="Z1220" i="7"/>
  <c r="Z1204" i="7"/>
  <c r="Z1217" i="7"/>
  <c r="Z1201" i="7"/>
  <c r="Z1214" i="7"/>
  <c r="Z1198" i="7"/>
  <c r="Z1211" i="7"/>
  <c r="Z1208" i="7"/>
  <c r="Z1221" i="7"/>
  <c r="Z1205" i="7"/>
  <c r="Z1218" i="7"/>
  <c r="Z1202" i="7"/>
  <c r="Z1215" i="7"/>
  <c r="Z1199" i="7"/>
  <c r="Z1212" i="7"/>
  <c r="Z1209" i="7"/>
  <c r="Z1222" i="7"/>
  <c r="Z1206" i="7"/>
  <c r="Z1219" i="7"/>
  <c r="Z1203" i="7"/>
  <c r="Z1216" i="7"/>
  <c r="Z1213" i="7"/>
  <c r="Z1200" i="7"/>
  <c r="Z487" i="7"/>
  <c r="Z494" i="7"/>
  <c r="Z491" i="7"/>
  <c r="Z488" i="7"/>
  <c r="Z485" i="7"/>
  <c r="Z495" i="7"/>
  <c r="Z492" i="7"/>
  <c r="Z489" i="7"/>
  <c r="Z493" i="7"/>
  <c r="Z476" i="7"/>
  <c r="Z480" i="7"/>
  <c r="Z473" i="7"/>
  <c r="Z486" i="7"/>
  <c r="Z470" i="7"/>
  <c r="Z483" i="7"/>
  <c r="Z479" i="7"/>
  <c r="Z477" i="7"/>
  <c r="Z482" i="7"/>
  <c r="Z474" i="7"/>
  <c r="Z471" i="7"/>
  <c r="Z490" i="7"/>
  <c r="Z475" i="7"/>
  <c r="Z484" i="7"/>
  <c r="Z481" i="7"/>
  <c r="Z472" i="7"/>
  <c r="Z478" i="7"/>
  <c r="AB806" i="7"/>
  <c r="AB790" i="7"/>
  <c r="AB803" i="7"/>
  <c r="AB787" i="7"/>
  <c r="AB800" i="7"/>
  <c r="AB784" i="7"/>
  <c r="AB797" i="7"/>
  <c r="AB794" i="7"/>
  <c r="AB807" i="7"/>
  <c r="AB791" i="7"/>
  <c r="AB804" i="7"/>
  <c r="AB788" i="7"/>
  <c r="AB801" i="7"/>
  <c r="AB785" i="7"/>
  <c r="AB798" i="7"/>
  <c r="AB782" i="7"/>
  <c r="AB795" i="7"/>
  <c r="AB792" i="7"/>
  <c r="AB799" i="7"/>
  <c r="AB783" i="7"/>
  <c r="AB793" i="7"/>
  <c r="AB786" i="7"/>
  <c r="AB802" i="7"/>
  <c r="AB789" i="7"/>
  <c r="AB805" i="7"/>
  <c r="AB796" i="7"/>
  <c r="AB77" i="7"/>
  <c r="AB61" i="7"/>
  <c r="AB74" i="7"/>
  <c r="AB58" i="7"/>
  <c r="AB71" i="7"/>
  <c r="AB55" i="7"/>
  <c r="AB68" i="7"/>
  <c r="AB65" i="7"/>
  <c r="AB78" i="7"/>
  <c r="AB62" i="7"/>
  <c r="AB75" i="7"/>
  <c r="AB59" i="7"/>
  <c r="AB72" i="7"/>
  <c r="AB56" i="7"/>
  <c r="AB69" i="7"/>
  <c r="AB66" i="7"/>
  <c r="AB79" i="7"/>
  <c r="AB63" i="7"/>
  <c r="AB76" i="7"/>
  <c r="AB60" i="7"/>
  <c r="AB73" i="7"/>
  <c r="AB57" i="7"/>
  <c r="AB70" i="7"/>
  <c r="AB54" i="7"/>
  <c r="AB64" i="7"/>
  <c r="AB67" i="7"/>
  <c r="L976" i="7"/>
  <c r="L989" i="7"/>
  <c r="K989" i="7" s="1"/>
  <c r="R989" i="7" s="1"/>
  <c r="L973" i="7"/>
  <c r="L986" i="7"/>
  <c r="K986" i="7" s="1"/>
  <c r="R986" i="7" s="1"/>
  <c r="L970" i="7"/>
  <c r="L983" i="7"/>
  <c r="L967" i="7"/>
  <c r="L980" i="7"/>
  <c r="L964" i="7"/>
  <c r="L977" i="7"/>
  <c r="L974" i="7"/>
  <c r="L987" i="7"/>
  <c r="L971" i="7"/>
  <c r="K971" i="7" s="1"/>
  <c r="R971" i="7" s="1"/>
  <c r="L984" i="7"/>
  <c r="L968" i="7"/>
  <c r="L981" i="7"/>
  <c r="K981" i="7" s="1"/>
  <c r="L965" i="7"/>
  <c r="L978" i="7"/>
  <c r="K978" i="7" s="1"/>
  <c r="L985" i="7"/>
  <c r="L969" i="7"/>
  <c r="K969" i="7" s="1"/>
  <c r="L979" i="7"/>
  <c r="L972" i="7"/>
  <c r="L988" i="7"/>
  <c r="L966" i="7"/>
  <c r="L975" i="7"/>
  <c r="L982" i="7"/>
  <c r="L246" i="7"/>
  <c r="L259" i="7"/>
  <c r="L243" i="7"/>
  <c r="K243" i="7" s="1"/>
  <c r="L256" i="7"/>
  <c r="L240" i="7"/>
  <c r="K240" i="7" s="1"/>
  <c r="L253" i="7"/>
  <c r="L237" i="7"/>
  <c r="K237" i="7" s="1"/>
  <c r="L250" i="7"/>
  <c r="K250" i="7" s="1"/>
  <c r="L247" i="7"/>
  <c r="L260" i="7"/>
  <c r="K260" i="7" s="1"/>
  <c r="R260" i="7" s="1"/>
  <c r="L244" i="7"/>
  <c r="L257" i="7"/>
  <c r="L241" i="7"/>
  <c r="L254" i="7"/>
  <c r="L238" i="7"/>
  <c r="L251" i="7"/>
  <c r="L248" i="7"/>
  <c r="L261" i="7"/>
  <c r="L245" i="7"/>
  <c r="K245" i="7" s="1"/>
  <c r="L258" i="7"/>
  <c r="L242" i="7"/>
  <c r="K242" i="7" s="1"/>
  <c r="L255" i="7"/>
  <c r="K255" i="7" s="1"/>
  <c r="L239" i="7"/>
  <c r="K239" i="7" s="1"/>
  <c r="L249" i="7"/>
  <c r="K249" i="7" s="1"/>
  <c r="L236" i="7"/>
  <c r="L252" i="7"/>
  <c r="K252" i="7" s="1"/>
  <c r="AA1131" i="7"/>
  <c r="AA1144" i="7"/>
  <c r="AA1128" i="7"/>
  <c r="AA1141" i="7"/>
  <c r="AA1125" i="7"/>
  <c r="AA1138" i="7"/>
  <c r="AA1122" i="7"/>
  <c r="AA1135" i="7"/>
  <c r="AA1132" i="7"/>
  <c r="AA1145" i="7"/>
  <c r="AA1129" i="7"/>
  <c r="AA1142" i="7"/>
  <c r="AA1126" i="7"/>
  <c r="AA1139" i="7"/>
  <c r="AA1123" i="7"/>
  <c r="AA1136" i="7"/>
  <c r="AA1120" i="7"/>
  <c r="AA1133" i="7"/>
  <c r="AA1130" i="7"/>
  <c r="AA1140" i="7"/>
  <c r="AA1124" i="7"/>
  <c r="AA1134" i="7"/>
  <c r="AA1121" i="7"/>
  <c r="AA1137" i="7"/>
  <c r="AA1127" i="7"/>
  <c r="AA1143" i="7"/>
  <c r="AA409" i="7"/>
  <c r="AA393" i="7"/>
  <c r="AA406" i="7"/>
  <c r="AA403" i="7"/>
  <c r="AA416" i="7"/>
  <c r="AA400" i="7"/>
  <c r="AA413" i="7"/>
  <c r="AA397" i="7"/>
  <c r="AA410" i="7"/>
  <c r="AA394" i="7"/>
  <c r="AA407" i="7"/>
  <c r="AA404" i="7"/>
  <c r="AA417" i="7"/>
  <c r="AA401" i="7"/>
  <c r="AA414" i="7"/>
  <c r="AA398" i="7"/>
  <c r="AA411" i="7"/>
  <c r="AA395" i="7"/>
  <c r="AA408" i="7"/>
  <c r="AA392" i="7"/>
  <c r="AA405" i="7"/>
  <c r="AA402" i="7"/>
  <c r="AA412" i="7"/>
  <c r="AA396" i="7"/>
  <c r="AA415" i="7"/>
  <c r="AA399" i="7"/>
  <c r="L1457" i="7"/>
  <c r="L1441" i="7"/>
  <c r="L1451" i="7"/>
  <c r="L1455" i="7"/>
  <c r="L1446" i="7"/>
  <c r="L1436" i="7"/>
  <c r="L1450" i="7"/>
  <c r="L1448" i="7"/>
  <c r="L1434" i="7"/>
  <c r="L1452" i="7"/>
  <c r="K1452" i="7" s="1"/>
  <c r="R1452" i="7" s="1"/>
  <c r="L1439" i="7"/>
  <c r="L1432" i="7"/>
  <c r="K1432" i="7" s="1"/>
  <c r="R1432" i="7" s="1"/>
  <c r="L1449" i="7"/>
  <c r="L1447" i="7"/>
  <c r="L1445" i="7"/>
  <c r="L1443" i="7"/>
  <c r="L1437" i="7"/>
  <c r="L1454" i="7"/>
  <c r="L1435" i="7"/>
  <c r="L1433" i="7"/>
  <c r="L1456" i="7"/>
  <c r="L1453" i="7"/>
  <c r="L1444" i="7"/>
  <c r="L1442" i="7"/>
  <c r="L1440" i="7"/>
  <c r="L1438" i="7"/>
  <c r="L726" i="7"/>
  <c r="L723" i="7"/>
  <c r="K723" i="7" s="1"/>
  <c r="L724" i="7"/>
  <c r="L721" i="7"/>
  <c r="K721" i="7" s="1"/>
  <c r="L718" i="7"/>
  <c r="L719" i="7"/>
  <c r="L729" i="7"/>
  <c r="L727" i="7"/>
  <c r="L714" i="7"/>
  <c r="L712" i="7"/>
  <c r="L708" i="7"/>
  <c r="L725" i="7"/>
  <c r="L716" i="7"/>
  <c r="L705" i="7"/>
  <c r="L711" i="7"/>
  <c r="L709" i="7"/>
  <c r="K709" i="7" s="1"/>
  <c r="L706" i="7"/>
  <c r="L713" i="7"/>
  <c r="K713" i="7" s="1"/>
  <c r="R713" i="7" s="1"/>
  <c r="L722" i="7"/>
  <c r="L715" i="7"/>
  <c r="K715" i="7" s="1"/>
  <c r="L717" i="7"/>
  <c r="L704" i="7"/>
  <c r="L720" i="7"/>
  <c r="L710" i="7"/>
  <c r="L707" i="7"/>
  <c r="L728" i="7"/>
  <c r="D9" i="9"/>
  <c r="Z903" i="7"/>
  <c r="Z887" i="7"/>
  <c r="Z900" i="7"/>
  <c r="Z910" i="7"/>
  <c r="Z894" i="7"/>
  <c r="Z907" i="7"/>
  <c r="Z891" i="7"/>
  <c r="Z904" i="7"/>
  <c r="Z888" i="7"/>
  <c r="Z901" i="7"/>
  <c r="Z898" i="7"/>
  <c r="Z911" i="7"/>
  <c r="Z895" i="7"/>
  <c r="Z908" i="7"/>
  <c r="Z902" i="7"/>
  <c r="Z886" i="7"/>
  <c r="Z893" i="7"/>
  <c r="Z892" i="7"/>
  <c r="Z906" i="7"/>
  <c r="Z905" i="7"/>
  <c r="Z890" i="7"/>
  <c r="Z909" i="7"/>
  <c r="Z889" i="7"/>
  <c r="Z899" i="7"/>
  <c r="Z897" i="7"/>
  <c r="Z896" i="7"/>
  <c r="Z173" i="7"/>
  <c r="Z183" i="7"/>
  <c r="Z180" i="7"/>
  <c r="Z174" i="7"/>
  <c r="Z171" i="7"/>
  <c r="Z168" i="7"/>
  <c r="Z181" i="7"/>
  <c r="Z175" i="7"/>
  <c r="Z165" i="7"/>
  <c r="Z163" i="7"/>
  <c r="Z160" i="7"/>
  <c r="Z167" i="7"/>
  <c r="Z169" i="7"/>
  <c r="Z161" i="7"/>
  <c r="Z177" i="7"/>
  <c r="Z158" i="7"/>
  <c r="Z178" i="7"/>
  <c r="Z176" i="7"/>
  <c r="Z182" i="7"/>
  <c r="Z179" i="7"/>
  <c r="Z164" i="7"/>
  <c r="Z170" i="7"/>
  <c r="Z166" i="7"/>
  <c r="Z162" i="7"/>
  <c r="Z159" i="7"/>
  <c r="Z172" i="7"/>
  <c r="AB1065" i="7"/>
  <c r="AB1049" i="7"/>
  <c r="AB1062" i="7"/>
  <c r="AB1046" i="7"/>
  <c r="AB1059" i="7"/>
  <c r="AB1043" i="7"/>
  <c r="AB1056" i="7"/>
  <c r="AB1053" i="7"/>
  <c r="AB1066" i="7"/>
  <c r="AB1050" i="7"/>
  <c r="AB1063" i="7"/>
  <c r="AB1047" i="7"/>
  <c r="AB1060" i="7"/>
  <c r="AB1044" i="7"/>
  <c r="AB1057" i="7"/>
  <c r="AB1054" i="7"/>
  <c r="AB1067" i="7"/>
  <c r="AB1051" i="7"/>
  <c r="AB1064" i="7"/>
  <c r="AB1048" i="7"/>
  <c r="AB1058" i="7"/>
  <c r="AB1042" i="7"/>
  <c r="AB1055" i="7"/>
  <c r="AB1052" i="7"/>
  <c r="AB1045" i="7"/>
  <c r="AB1061" i="7"/>
  <c r="AB326" i="7"/>
  <c r="AB339" i="7"/>
  <c r="AB323" i="7"/>
  <c r="AB336" i="7"/>
  <c r="AB320" i="7"/>
  <c r="AB333" i="7"/>
  <c r="AB317" i="7"/>
  <c r="AB330" i="7"/>
  <c r="AB314" i="7"/>
  <c r="AB327" i="7"/>
  <c r="AB324" i="7"/>
  <c r="AB337" i="7"/>
  <c r="AB321" i="7"/>
  <c r="AB334" i="7"/>
  <c r="AB318" i="7"/>
  <c r="AB331" i="7"/>
  <c r="AB315" i="7"/>
  <c r="AB328" i="7"/>
  <c r="AB325" i="7"/>
  <c r="AB338" i="7"/>
  <c r="AB322" i="7"/>
  <c r="AB335" i="7"/>
  <c r="AB319" i="7"/>
  <c r="AB329" i="7"/>
  <c r="AB316" i="7"/>
  <c r="AB332" i="7"/>
  <c r="X17" i="5"/>
  <c r="L1241" i="7"/>
  <c r="L1235" i="7"/>
  <c r="L1248" i="7"/>
  <c r="L1232" i="7"/>
  <c r="L1245" i="7"/>
  <c r="L1229" i="7"/>
  <c r="L1242" i="7"/>
  <c r="L1226" i="7"/>
  <c r="L1239" i="7"/>
  <c r="L1236" i="7"/>
  <c r="L1249" i="7"/>
  <c r="K1249" i="7" s="1"/>
  <c r="L1233" i="7"/>
  <c r="K1233" i="7" s="1"/>
  <c r="L1240" i="7"/>
  <c r="L1237" i="7"/>
  <c r="K1237" i="7" s="1"/>
  <c r="R1237" i="7" s="1"/>
  <c r="L1234" i="7"/>
  <c r="L1247" i="7"/>
  <c r="L1231" i="7"/>
  <c r="L1238" i="7"/>
  <c r="L1224" i="7"/>
  <c r="L1243" i="7"/>
  <c r="L1246" i="7"/>
  <c r="L1244" i="7"/>
  <c r="L1225" i="7"/>
  <c r="L1230" i="7"/>
  <c r="L1228" i="7"/>
  <c r="L1227" i="7"/>
  <c r="L516" i="7"/>
  <c r="L500" i="7"/>
  <c r="L513" i="7"/>
  <c r="L497" i="7"/>
  <c r="L510" i="7"/>
  <c r="L507" i="7"/>
  <c r="L520" i="7"/>
  <c r="L504" i="7"/>
  <c r="L517" i="7"/>
  <c r="L501" i="7"/>
  <c r="L514" i="7"/>
  <c r="L498" i="7"/>
  <c r="L511" i="7"/>
  <c r="L508" i="7"/>
  <c r="L521" i="7"/>
  <c r="L505" i="7"/>
  <c r="L518" i="7"/>
  <c r="L502" i="7"/>
  <c r="L515" i="7"/>
  <c r="L499" i="7"/>
  <c r="K499" i="7" s="1"/>
  <c r="L519" i="7"/>
  <c r="L503" i="7"/>
  <c r="L512" i="7"/>
  <c r="L506" i="7"/>
  <c r="L509" i="7"/>
  <c r="L496" i="7"/>
  <c r="AA1444" i="7"/>
  <c r="AA1457" i="7"/>
  <c r="AA1454" i="7"/>
  <c r="AA1438" i="7"/>
  <c r="AA1449" i="7"/>
  <c r="AA1433" i="7"/>
  <c r="AA1451" i="7"/>
  <c r="AA1440" i="7"/>
  <c r="AA1446" i="7"/>
  <c r="AA1456" i="7"/>
  <c r="AA1448" i="7"/>
  <c r="AA1442" i="7"/>
  <c r="AA1436" i="7"/>
  <c r="AA1453" i="7"/>
  <c r="AA1450" i="7"/>
  <c r="AA1434" i="7"/>
  <c r="AA1432" i="7"/>
  <c r="AA1455" i="7"/>
  <c r="AA1452" i="7"/>
  <c r="AA1443" i="7"/>
  <c r="AA1441" i="7"/>
  <c r="AA1439" i="7"/>
  <c r="AA1445" i="7"/>
  <c r="AA1437" i="7"/>
  <c r="AA1447" i="7"/>
  <c r="AA1435" i="7"/>
  <c r="AA729" i="7"/>
  <c r="AA726" i="7"/>
  <c r="AA727" i="7"/>
  <c r="AA711" i="7"/>
  <c r="AA724" i="7"/>
  <c r="AA721" i="7"/>
  <c r="AA722" i="7"/>
  <c r="AA710" i="7"/>
  <c r="AA717" i="7"/>
  <c r="AA708" i="7"/>
  <c r="AA705" i="7"/>
  <c r="AA720" i="7"/>
  <c r="AA712" i="7"/>
  <c r="AA728" i="7"/>
  <c r="AA714" i="7"/>
  <c r="AA716" i="7"/>
  <c r="AA719" i="7"/>
  <c r="AA725" i="7"/>
  <c r="AA706" i="7"/>
  <c r="AA713" i="7"/>
  <c r="AA709" i="7"/>
  <c r="AA718" i="7"/>
  <c r="AA723" i="7"/>
  <c r="AA715" i="7"/>
  <c r="AA707" i="7"/>
  <c r="AA704" i="7"/>
  <c r="L774" i="7"/>
  <c r="L758" i="7"/>
  <c r="L771" i="7"/>
  <c r="L768" i="7"/>
  <c r="L781" i="7"/>
  <c r="L765" i="7"/>
  <c r="L778" i="7"/>
  <c r="L762" i="7"/>
  <c r="L775" i="7"/>
  <c r="L772" i="7"/>
  <c r="L756" i="7"/>
  <c r="L769" i="7"/>
  <c r="L766" i="7"/>
  <c r="L779" i="7"/>
  <c r="L763" i="7"/>
  <c r="L776" i="7"/>
  <c r="L760" i="7"/>
  <c r="L767" i="7"/>
  <c r="L777" i="7"/>
  <c r="L761" i="7"/>
  <c r="L757" i="7"/>
  <c r="L770" i="7"/>
  <c r="K770" i="7" s="1"/>
  <c r="L759" i="7"/>
  <c r="L773" i="7"/>
  <c r="L764" i="7"/>
  <c r="L780" i="7"/>
  <c r="L45" i="7"/>
  <c r="L42" i="7"/>
  <c r="L39" i="7"/>
  <c r="L52" i="7"/>
  <c r="L36" i="7"/>
  <c r="L46" i="7"/>
  <c r="L43" i="7"/>
  <c r="L40" i="7"/>
  <c r="L53" i="7"/>
  <c r="L37" i="7"/>
  <c r="L50" i="7"/>
  <c r="L34" i="7"/>
  <c r="K34" i="7" s="1"/>
  <c r="R34" i="7" s="1"/>
  <c r="L47" i="7"/>
  <c r="L44" i="7"/>
  <c r="L41" i="7"/>
  <c r="L38" i="7"/>
  <c r="L48" i="7"/>
  <c r="L32" i="7"/>
  <c r="L30" i="7"/>
  <c r="L49" i="7"/>
  <c r="L51" i="7"/>
  <c r="L28" i="7"/>
  <c r="L31" i="7"/>
  <c r="L35" i="7"/>
  <c r="L29" i="7"/>
  <c r="L33" i="7"/>
  <c r="Z830" i="7"/>
  <c r="Z827" i="7"/>
  <c r="Z824" i="7"/>
  <c r="Z821" i="7"/>
  <c r="Z822" i="7"/>
  <c r="Z826" i="7"/>
  <c r="Z815" i="7"/>
  <c r="Z812" i="7"/>
  <c r="Z809" i="7"/>
  <c r="Z831" i="7"/>
  <c r="Z823" i="7"/>
  <c r="Z813" i="7"/>
  <c r="Z828" i="7"/>
  <c r="Z820" i="7"/>
  <c r="Z817" i="7"/>
  <c r="Z810" i="7"/>
  <c r="Z816" i="7"/>
  <c r="Z825" i="7"/>
  <c r="Z819" i="7"/>
  <c r="Z814" i="7"/>
  <c r="Z832" i="7"/>
  <c r="Z829" i="7"/>
  <c r="Z833" i="7"/>
  <c r="Z811" i="7"/>
  <c r="Z818" i="7"/>
  <c r="Z808" i="7"/>
  <c r="Z99" i="7"/>
  <c r="Z83" i="7"/>
  <c r="Z96" i="7"/>
  <c r="Z80" i="7"/>
  <c r="Z93" i="7"/>
  <c r="Z90" i="7"/>
  <c r="Z103" i="7"/>
  <c r="Z87" i="7"/>
  <c r="Z100" i="7"/>
  <c r="Z84" i="7"/>
  <c r="Z97" i="7"/>
  <c r="Z81" i="7"/>
  <c r="Z94" i="7"/>
  <c r="Z91" i="7"/>
  <c r="Z104" i="7"/>
  <c r="Z88" i="7"/>
  <c r="Z101" i="7"/>
  <c r="Z85" i="7"/>
  <c r="Z98" i="7"/>
  <c r="Z82" i="7"/>
  <c r="Z95" i="7"/>
  <c r="Z92" i="7"/>
  <c r="Z102" i="7"/>
  <c r="Z86" i="7"/>
  <c r="Z105" i="7"/>
  <c r="Z89" i="7"/>
  <c r="AA900" i="7"/>
  <c r="AA897" i="7"/>
  <c r="AA907" i="7"/>
  <c r="AA891" i="7"/>
  <c r="AA904" i="7"/>
  <c r="AA888" i="7"/>
  <c r="AA901" i="7"/>
  <c r="AA898" i="7"/>
  <c r="AA911" i="7"/>
  <c r="AA895" i="7"/>
  <c r="AA908" i="7"/>
  <c r="AA892" i="7"/>
  <c r="AA905" i="7"/>
  <c r="AA899" i="7"/>
  <c r="AA893" i="7"/>
  <c r="AA906" i="7"/>
  <c r="AA890" i="7"/>
  <c r="AA909" i="7"/>
  <c r="AA903" i="7"/>
  <c r="AA902" i="7"/>
  <c r="AA910" i="7"/>
  <c r="AA889" i="7"/>
  <c r="AA887" i="7"/>
  <c r="AA896" i="7"/>
  <c r="AA894" i="7"/>
  <c r="AA886" i="7"/>
  <c r="AA182" i="7"/>
  <c r="AA183" i="7"/>
  <c r="AA180" i="7"/>
  <c r="AA177" i="7"/>
  <c r="AA171" i="7"/>
  <c r="AA168" i="7"/>
  <c r="AA181" i="7"/>
  <c r="AA165" i="7"/>
  <c r="AA178" i="7"/>
  <c r="AA163" i="7"/>
  <c r="AA160" i="7"/>
  <c r="AA167" i="7"/>
  <c r="AA169" i="7"/>
  <c r="AA161" i="7"/>
  <c r="AA175" i="7"/>
  <c r="AA158" i="7"/>
  <c r="AA176" i="7"/>
  <c r="AA179" i="7"/>
  <c r="AA174" i="7"/>
  <c r="AA164" i="7"/>
  <c r="AA173" i="7"/>
  <c r="AA170" i="7"/>
  <c r="AA166" i="7"/>
  <c r="AA162" i="7"/>
  <c r="AA159" i="7"/>
  <c r="AA172" i="7"/>
  <c r="AB976" i="7"/>
  <c r="AB989" i="7"/>
  <c r="AB973" i="7"/>
  <c r="AB986" i="7"/>
  <c r="AB970" i="7"/>
  <c r="AB983" i="7"/>
  <c r="AB967" i="7"/>
  <c r="AB980" i="7"/>
  <c r="AB964" i="7"/>
  <c r="AB977" i="7"/>
  <c r="AB974" i="7"/>
  <c r="AB987" i="7"/>
  <c r="AB971" i="7"/>
  <c r="AB984" i="7"/>
  <c r="AB968" i="7"/>
  <c r="AB981" i="7"/>
  <c r="AB965" i="7"/>
  <c r="AB978" i="7"/>
  <c r="AB985" i="7"/>
  <c r="AB969" i="7"/>
  <c r="AB979" i="7"/>
  <c r="AB982" i="7"/>
  <c r="AB972" i="7"/>
  <c r="AB988" i="7"/>
  <c r="AB975" i="7"/>
  <c r="AB966" i="7"/>
  <c r="AB246" i="7"/>
  <c r="AB259" i="7"/>
  <c r="AB243" i="7"/>
  <c r="AB256" i="7"/>
  <c r="AB240" i="7"/>
  <c r="AB253" i="7"/>
  <c r="AB237" i="7"/>
  <c r="AB250" i="7"/>
  <c r="AB247" i="7"/>
  <c r="AB260" i="7"/>
  <c r="AB244" i="7"/>
  <c r="AB257" i="7"/>
  <c r="AB241" i="7"/>
  <c r="AB254" i="7"/>
  <c r="AB238" i="7"/>
  <c r="AB251" i="7"/>
  <c r="AB248" i="7"/>
  <c r="AB261" i="7"/>
  <c r="AB245" i="7"/>
  <c r="AB258" i="7"/>
  <c r="AB242" i="7"/>
  <c r="AB255" i="7"/>
  <c r="AB239" i="7"/>
  <c r="AB249" i="7"/>
  <c r="AB236" i="7"/>
  <c r="AB252" i="7"/>
  <c r="X14" i="5"/>
  <c r="L1169" i="7"/>
  <c r="L1157" i="7"/>
  <c r="L1170" i="7"/>
  <c r="L1167" i="7"/>
  <c r="L1159" i="7"/>
  <c r="L1163" i="7"/>
  <c r="L1160" i="7"/>
  <c r="L1165" i="7"/>
  <c r="L1154" i="7"/>
  <c r="L1151" i="7"/>
  <c r="L1168" i="7"/>
  <c r="L1148" i="7"/>
  <c r="L1162" i="7"/>
  <c r="L1155" i="7"/>
  <c r="L1171" i="7"/>
  <c r="L1152" i="7"/>
  <c r="L1164" i="7"/>
  <c r="L1149" i="7"/>
  <c r="L1146" i="7"/>
  <c r="L1158" i="7"/>
  <c r="L1153" i="7"/>
  <c r="K1153" i="7" s="1"/>
  <c r="R1153" i="7" s="1"/>
  <c r="L1166" i="7"/>
  <c r="L1147" i="7"/>
  <c r="L1150" i="7"/>
  <c r="L1156" i="7"/>
  <c r="L1161" i="7"/>
  <c r="L442" i="7"/>
  <c r="L439" i="7"/>
  <c r="L437" i="7"/>
  <c r="L422" i="7"/>
  <c r="L419" i="7"/>
  <c r="L432" i="7"/>
  <c r="L429" i="7"/>
  <c r="L435" i="7"/>
  <c r="L426" i="7"/>
  <c r="L423" i="7"/>
  <c r="L420" i="7"/>
  <c r="K420" i="7" s="1"/>
  <c r="L441" i="7"/>
  <c r="L433" i="7"/>
  <c r="L438" i="7"/>
  <c r="L430" i="7"/>
  <c r="L440" i="7"/>
  <c r="L427" i="7"/>
  <c r="L424" i="7"/>
  <c r="L436" i="7"/>
  <c r="L421" i="7"/>
  <c r="L443" i="7"/>
  <c r="L434" i="7"/>
  <c r="L418" i="7"/>
  <c r="L431" i="7"/>
  <c r="L425" i="7"/>
  <c r="L428" i="7"/>
  <c r="Z1247" i="7"/>
  <c r="Z1231" i="7"/>
  <c r="Z1241" i="7"/>
  <c r="Z1238" i="7"/>
  <c r="Z1235" i="7"/>
  <c r="Z1248" i="7"/>
  <c r="Z1232" i="7"/>
  <c r="Z1245" i="7"/>
  <c r="Z1229" i="7"/>
  <c r="Z1242" i="7"/>
  <c r="Z1239" i="7"/>
  <c r="Z1246" i="7"/>
  <c r="Z1243" i="7"/>
  <c r="Z1240" i="7"/>
  <c r="Z1237" i="7"/>
  <c r="Z1244" i="7"/>
  <c r="Z1234" i="7"/>
  <c r="Z1233" i="7"/>
  <c r="Z1230" i="7"/>
  <c r="Z1228" i="7"/>
  <c r="Z1227" i="7"/>
  <c r="Z1226" i="7"/>
  <c r="Z1224" i="7"/>
  <c r="Z1249" i="7"/>
  <c r="Z1236" i="7"/>
  <c r="Z1225" i="7"/>
  <c r="Z506" i="7"/>
  <c r="Z519" i="7"/>
  <c r="Z503" i="7"/>
  <c r="Z516" i="7"/>
  <c r="Z500" i="7"/>
  <c r="Z513" i="7"/>
  <c r="Z497" i="7"/>
  <c r="Z510" i="7"/>
  <c r="Z507" i="7"/>
  <c r="Z520" i="7"/>
  <c r="Z504" i="7"/>
  <c r="Z517" i="7"/>
  <c r="Z501" i="7"/>
  <c r="Z514" i="7"/>
  <c r="Z498" i="7"/>
  <c r="Z511" i="7"/>
  <c r="Z508" i="7"/>
  <c r="Z521" i="7"/>
  <c r="Z505" i="7"/>
  <c r="Z509" i="7"/>
  <c r="Z515" i="7"/>
  <c r="Z502" i="7"/>
  <c r="Z496" i="7"/>
  <c r="Z518" i="7"/>
  <c r="Z512" i="7"/>
  <c r="Z499" i="7"/>
  <c r="AA1327" i="7"/>
  <c r="AA1324" i="7"/>
  <c r="AA1308" i="7"/>
  <c r="AA1321" i="7"/>
  <c r="AA1318" i="7"/>
  <c r="AA1302" i="7"/>
  <c r="AA1315" i="7"/>
  <c r="AA1312" i="7"/>
  <c r="AA1325" i="7"/>
  <c r="AA1309" i="7"/>
  <c r="AA1322" i="7"/>
  <c r="AA1306" i="7"/>
  <c r="AA1319" i="7"/>
  <c r="AA1303" i="7"/>
  <c r="AA1313" i="7"/>
  <c r="AA1323" i="7"/>
  <c r="AA1307" i="7"/>
  <c r="AA1320" i="7"/>
  <c r="AA1304" i="7"/>
  <c r="AA1317" i="7"/>
  <c r="AA1314" i="7"/>
  <c r="AA1305" i="7"/>
  <c r="AA1316" i="7"/>
  <c r="AA1310" i="7"/>
  <c r="AA1311" i="7"/>
  <c r="AA1326" i="7"/>
  <c r="AA597" i="7"/>
  <c r="AA583" i="7"/>
  <c r="AA580" i="7"/>
  <c r="AA593" i="7"/>
  <c r="AA577" i="7"/>
  <c r="AA590" i="7"/>
  <c r="AA574" i="7"/>
  <c r="AA598" i="7"/>
  <c r="AA596" i="7"/>
  <c r="AA587" i="7"/>
  <c r="AA584" i="7"/>
  <c r="AA581" i="7"/>
  <c r="AA594" i="7"/>
  <c r="AA578" i="7"/>
  <c r="AA591" i="7"/>
  <c r="AA575" i="7"/>
  <c r="AA588" i="7"/>
  <c r="AA585" i="7"/>
  <c r="AA582" i="7"/>
  <c r="AA586" i="7"/>
  <c r="AA599" i="7"/>
  <c r="AA579" i="7"/>
  <c r="AA595" i="7"/>
  <c r="AA589" i="7"/>
  <c r="AA576" i="7"/>
  <c r="AA592" i="7"/>
  <c r="AB1457" i="7"/>
  <c r="AB1441" i="7"/>
  <c r="AB1451" i="7"/>
  <c r="AB1455" i="7"/>
  <c r="AB1446" i="7"/>
  <c r="AB1440" i="7"/>
  <c r="AB1438" i="7"/>
  <c r="AB1456" i="7"/>
  <c r="AB1448" i="7"/>
  <c r="AB1444" i="7"/>
  <c r="AB1442" i="7"/>
  <c r="AB1436" i="7"/>
  <c r="AB1453" i="7"/>
  <c r="AB1450" i="7"/>
  <c r="AB1434" i="7"/>
  <c r="AB1432" i="7"/>
  <c r="AB1452" i="7"/>
  <c r="AB1443" i="7"/>
  <c r="AB1439" i="7"/>
  <c r="AB1449" i="7"/>
  <c r="AB1445" i="7"/>
  <c r="AB1437" i="7"/>
  <c r="AB1447" i="7"/>
  <c r="AB1435" i="7"/>
  <c r="AB1454" i="7"/>
  <c r="AB1433" i="7"/>
  <c r="AB726" i="7"/>
  <c r="AB723" i="7"/>
  <c r="AB724" i="7"/>
  <c r="AB721" i="7"/>
  <c r="AB718" i="7"/>
  <c r="AB719" i="7"/>
  <c r="AB729" i="7"/>
  <c r="AB722" i="7"/>
  <c r="AB710" i="7"/>
  <c r="AB717" i="7"/>
  <c r="AB708" i="7"/>
  <c r="AB705" i="7"/>
  <c r="AB720" i="7"/>
  <c r="AB712" i="7"/>
  <c r="AB728" i="7"/>
  <c r="AB714" i="7"/>
  <c r="AB716" i="7"/>
  <c r="AB727" i="7"/>
  <c r="AB725" i="7"/>
  <c r="AB706" i="7"/>
  <c r="AB713" i="7"/>
  <c r="AB709" i="7"/>
  <c r="AB711" i="7"/>
  <c r="AB704" i="7"/>
  <c r="AB715" i="7"/>
  <c r="AB707" i="7"/>
  <c r="C5" i="9"/>
  <c r="C4" i="9"/>
  <c r="M284" i="13"/>
  <c r="L285" i="13" s="1"/>
  <c r="M285" i="13" s="1"/>
  <c r="L286" i="13" s="1"/>
  <c r="M286" i="13" s="1"/>
  <c r="L287" i="13" s="1"/>
  <c r="M287" i="13" s="1"/>
  <c r="L288" i="13" s="1"/>
  <c r="M288" i="13" s="1"/>
  <c r="L289" i="13" s="1"/>
  <c r="M289" i="13" s="1"/>
  <c r="L290" i="13" s="1"/>
  <c r="M290" i="13" s="1"/>
  <c r="L291" i="13" s="1"/>
  <c r="M291" i="13" s="1"/>
  <c r="L292" i="13" s="1"/>
  <c r="M292" i="13" s="1"/>
  <c r="L293" i="13" s="1"/>
  <c r="M293" i="13" s="1"/>
  <c r="L294" i="13" s="1"/>
  <c r="M294" i="13" s="1"/>
  <c r="L295" i="13" s="1"/>
  <c r="M295" i="13" s="1"/>
  <c r="L296" i="13" s="1"/>
  <c r="M296" i="13" s="1"/>
  <c r="L297" i="13" s="1"/>
  <c r="M297" i="13" s="1"/>
  <c r="L298" i="13" s="1"/>
  <c r="M298" i="13" s="1"/>
  <c r="L299" i="13" s="1"/>
  <c r="M299" i="13" s="1"/>
  <c r="L300" i="13" s="1"/>
  <c r="M300" i="13" s="1"/>
  <c r="L301" i="13" s="1"/>
  <c r="M301" i="13" s="1"/>
  <c r="L302" i="13" s="1"/>
  <c r="M302" i="13" s="1"/>
  <c r="L303" i="13" s="1"/>
  <c r="M303" i="13" s="1"/>
  <c r="L304" i="13" s="1"/>
  <c r="M304" i="13" s="1"/>
  <c r="L305" i="13" s="1"/>
  <c r="M305" i="13" s="1"/>
  <c r="L306" i="13" s="1"/>
  <c r="M306" i="13" s="1"/>
  <c r="L307" i="13" s="1"/>
  <c r="M307" i="13" s="1"/>
  <c r="L308" i="13" s="1"/>
  <c r="M308" i="13" s="1"/>
  <c r="L309" i="13" s="1"/>
  <c r="M309" i="13" s="1"/>
  <c r="L310" i="13" s="1"/>
  <c r="M310" i="13" s="1"/>
  <c r="L311" i="13" s="1"/>
  <c r="M311" i="13" s="1"/>
  <c r="L312" i="13" s="1"/>
  <c r="M312" i="13" s="1"/>
  <c r="L313" i="13" s="1"/>
  <c r="M313" i="13" s="1"/>
  <c r="L314" i="13" s="1"/>
  <c r="M314" i="13" s="1"/>
  <c r="L315" i="13" s="1"/>
  <c r="M315" i="13" s="1"/>
  <c r="L316" i="13" s="1"/>
  <c r="M316" i="13" s="1"/>
  <c r="L317" i="13" s="1"/>
  <c r="M317" i="13" s="1"/>
  <c r="L318" i="13" s="1"/>
  <c r="M318" i="13" s="1"/>
  <c r="L319" i="13" s="1"/>
  <c r="M319" i="13" s="1"/>
  <c r="L320" i="13" s="1"/>
  <c r="M320" i="13" s="1"/>
  <c r="L321" i="13" s="1"/>
  <c r="M321" i="13" s="1"/>
  <c r="I9" i="14" s="1"/>
  <c r="N9" i="14" s="1"/>
  <c r="M924" i="13"/>
  <c r="L925" i="13" s="1"/>
  <c r="M925" i="13" s="1"/>
  <c r="L926" i="13" s="1"/>
  <c r="M926" i="13" s="1"/>
  <c r="L927" i="13" s="1"/>
  <c r="M927" i="13" s="1"/>
  <c r="L928" i="13" s="1"/>
  <c r="M928" i="13" s="1"/>
  <c r="L929" i="13" s="1"/>
  <c r="M929" i="13" s="1"/>
  <c r="L930" i="13" s="1"/>
  <c r="M930" i="13" s="1"/>
  <c r="L931" i="13" s="1"/>
  <c r="M931" i="13" s="1"/>
  <c r="L932" i="13" s="1"/>
  <c r="M932" i="13" s="1"/>
  <c r="L933" i="13" s="1"/>
  <c r="M933" i="13" s="1"/>
  <c r="L934" i="13" s="1"/>
  <c r="M934" i="13" s="1"/>
  <c r="L935" i="13" s="1"/>
  <c r="M935" i="13" s="1"/>
  <c r="L936" i="13" s="1"/>
  <c r="M936" i="13" s="1"/>
  <c r="L937" i="13" s="1"/>
  <c r="M937" i="13" s="1"/>
  <c r="L938" i="13" s="1"/>
  <c r="M938" i="13" s="1"/>
  <c r="L939" i="13" s="1"/>
  <c r="M939" i="13" s="1"/>
  <c r="L940" i="13" s="1"/>
  <c r="M940" i="13" s="1"/>
  <c r="L941" i="13" s="1"/>
  <c r="M941" i="13" s="1"/>
  <c r="L942" i="13" s="1"/>
  <c r="M942" i="13" s="1"/>
  <c r="L943" i="13" s="1"/>
  <c r="M943" i="13" s="1"/>
  <c r="L944" i="13" s="1"/>
  <c r="M944" i="13" s="1"/>
  <c r="L945" i="13" s="1"/>
  <c r="M945" i="13" s="1"/>
  <c r="L946" i="13" s="1"/>
  <c r="M946" i="13" s="1"/>
  <c r="L947" i="13" s="1"/>
  <c r="M947" i="13" s="1"/>
  <c r="L948" i="13" s="1"/>
  <c r="M948" i="13" s="1"/>
  <c r="L949" i="13" s="1"/>
  <c r="M949" i="13" s="1"/>
  <c r="L950" i="13" s="1"/>
  <c r="M950" i="13" s="1"/>
  <c r="L951" i="13" s="1"/>
  <c r="M951" i="13" s="1"/>
  <c r="L952" i="13" s="1"/>
  <c r="M952" i="13" s="1"/>
  <c r="L953" i="13" s="1"/>
  <c r="M953" i="13" s="1"/>
  <c r="L954" i="13" s="1"/>
  <c r="M954" i="13" s="1"/>
  <c r="L955" i="13" s="1"/>
  <c r="M955" i="13" s="1"/>
  <c r="L956" i="13" s="1"/>
  <c r="M956" i="13" s="1"/>
  <c r="L957" i="13" s="1"/>
  <c r="M957" i="13" s="1"/>
  <c r="L958" i="13" s="1"/>
  <c r="M958" i="13" s="1"/>
  <c r="L959" i="13" s="1"/>
  <c r="M959" i="13" s="1"/>
  <c r="L960" i="13" s="1"/>
  <c r="M960" i="13" s="1"/>
  <c r="L961" i="13" s="1"/>
  <c r="M961" i="13" s="1"/>
  <c r="I25" i="14" s="1"/>
  <c r="N25" i="14" s="1"/>
  <c r="L806" i="7"/>
  <c r="K806" i="7" s="1"/>
  <c r="L790" i="7"/>
  <c r="K790" i="7" s="1"/>
  <c r="L803" i="7"/>
  <c r="L787" i="7"/>
  <c r="L800" i="7"/>
  <c r="L784" i="7"/>
  <c r="L797" i="7"/>
  <c r="L794" i="7"/>
  <c r="L807" i="7"/>
  <c r="L791" i="7"/>
  <c r="L804" i="7"/>
  <c r="K804" i="7" s="1"/>
  <c r="L788" i="7"/>
  <c r="L801" i="7"/>
  <c r="K801" i="7" s="1"/>
  <c r="L785" i="7"/>
  <c r="K785" i="7" s="1"/>
  <c r="L798" i="7"/>
  <c r="L782" i="7"/>
  <c r="L795" i="7"/>
  <c r="K795" i="7" s="1"/>
  <c r="L792" i="7"/>
  <c r="K792" i="7" s="1"/>
  <c r="L799" i="7"/>
  <c r="K799" i="7" s="1"/>
  <c r="L783" i="7"/>
  <c r="L793" i="7"/>
  <c r="L786" i="7"/>
  <c r="L802" i="7"/>
  <c r="K802" i="7" s="1"/>
  <c r="L796" i="7"/>
  <c r="L805" i="7"/>
  <c r="K805" i="7" s="1"/>
  <c r="L789" i="7"/>
  <c r="L77" i="7"/>
  <c r="K77" i="7" s="1"/>
  <c r="L61" i="7"/>
  <c r="L74" i="7"/>
  <c r="K74" i="7" s="1"/>
  <c r="L58" i="7"/>
  <c r="K58" i="7" s="1"/>
  <c r="L71" i="7"/>
  <c r="K71" i="7" s="1"/>
  <c r="L55" i="7"/>
  <c r="K55" i="7" s="1"/>
  <c r="L68" i="7"/>
  <c r="K68" i="7" s="1"/>
  <c r="R68" i="7" s="1"/>
  <c r="L65" i="7"/>
  <c r="K65" i="7" s="1"/>
  <c r="L78" i="7"/>
  <c r="K78" i="7" s="1"/>
  <c r="L62" i="7"/>
  <c r="L75" i="7"/>
  <c r="L59" i="7"/>
  <c r="L72" i="7"/>
  <c r="K72" i="7" s="1"/>
  <c r="L56" i="7"/>
  <c r="L69" i="7"/>
  <c r="K69" i="7" s="1"/>
  <c r="L66" i="7"/>
  <c r="K66" i="7" s="1"/>
  <c r="L79" i="7"/>
  <c r="K79" i="7" s="1"/>
  <c r="L63" i="7"/>
  <c r="L76" i="7"/>
  <c r="K76" i="7" s="1"/>
  <c r="L60" i="7"/>
  <c r="K60" i="7" s="1"/>
  <c r="L73" i="7"/>
  <c r="K73" i="7" s="1"/>
  <c r="L57" i="7"/>
  <c r="K57" i="7" s="1"/>
  <c r="L70" i="7"/>
  <c r="K70" i="7" s="1"/>
  <c r="R70" i="7" s="1"/>
  <c r="L54" i="7"/>
  <c r="K54" i="7" s="1"/>
  <c r="L64" i="7"/>
  <c r="K64" i="7" s="1"/>
  <c r="L67" i="7"/>
  <c r="AB897" i="7"/>
  <c r="AB910" i="7"/>
  <c r="AB894" i="7"/>
  <c r="AB904" i="7"/>
  <c r="AB888" i="7"/>
  <c r="AB901" i="7"/>
  <c r="AB898" i="7"/>
  <c r="AB911" i="7"/>
  <c r="AB895" i="7"/>
  <c r="AB908" i="7"/>
  <c r="AB892" i="7"/>
  <c r="AB905" i="7"/>
  <c r="AB889" i="7"/>
  <c r="AB902" i="7"/>
  <c r="AB896" i="7"/>
  <c r="AB909" i="7"/>
  <c r="AB907" i="7"/>
  <c r="AB906" i="7"/>
  <c r="AB891" i="7"/>
  <c r="AB890" i="7"/>
  <c r="AB903" i="7"/>
  <c r="AB900" i="7"/>
  <c r="AB899" i="7"/>
  <c r="AB887" i="7"/>
  <c r="AB893" i="7"/>
  <c r="AB886" i="7"/>
  <c r="AB182" i="7"/>
  <c r="AB179" i="7"/>
  <c r="AB183" i="7"/>
  <c r="AB180" i="7"/>
  <c r="AB177" i="7"/>
  <c r="AB174" i="7"/>
  <c r="AB168" i="7"/>
  <c r="AB181" i="7"/>
  <c r="AB165" i="7"/>
  <c r="AB178" i="7"/>
  <c r="AB175" i="7"/>
  <c r="AB167" i="7"/>
  <c r="AB171" i="7"/>
  <c r="AB169" i="7"/>
  <c r="AB161" i="7"/>
  <c r="AB158" i="7"/>
  <c r="AB176" i="7"/>
  <c r="AB164" i="7"/>
  <c r="AB173" i="7"/>
  <c r="AB170" i="7"/>
  <c r="AB166" i="7"/>
  <c r="AB162" i="7"/>
  <c r="AB159" i="7"/>
  <c r="AB172" i="7"/>
  <c r="AB163" i="7"/>
  <c r="AB160" i="7"/>
  <c r="L1091" i="7"/>
  <c r="L1083" i="7"/>
  <c r="L1092" i="7"/>
  <c r="L1087" i="7"/>
  <c r="L1081" i="7"/>
  <c r="L1089" i="7"/>
  <c r="L1078" i="7"/>
  <c r="L1075" i="7"/>
  <c r="L1084" i="7"/>
  <c r="K1084" i="7" s="1"/>
  <c r="R1084" i="7" s="1"/>
  <c r="L1072" i="7"/>
  <c r="L1069" i="7"/>
  <c r="L1082" i="7"/>
  <c r="L1086" i="7"/>
  <c r="L1079" i="7"/>
  <c r="L1076" i="7"/>
  <c r="L1073" i="7"/>
  <c r="L1070" i="7"/>
  <c r="L1088" i="7"/>
  <c r="L1080" i="7"/>
  <c r="L1093" i="7"/>
  <c r="L1090" i="7"/>
  <c r="L1074" i="7"/>
  <c r="L1085" i="7"/>
  <c r="K1085" i="7" s="1"/>
  <c r="L1071" i="7"/>
  <c r="L1068" i="7"/>
  <c r="L1077" i="7"/>
  <c r="L358" i="7"/>
  <c r="L342" i="7"/>
  <c r="L355" i="7"/>
  <c r="L352" i="7"/>
  <c r="L365" i="7"/>
  <c r="L349" i="7"/>
  <c r="L362" i="7"/>
  <c r="L346" i="7"/>
  <c r="L359" i="7"/>
  <c r="L343" i="7"/>
  <c r="L356" i="7"/>
  <c r="L340" i="7"/>
  <c r="L353" i="7"/>
  <c r="L350" i="7"/>
  <c r="L363" i="7"/>
  <c r="K363" i="7" s="1"/>
  <c r="L347" i="7"/>
  <c r="L360" i="7"/>
  <c r="L344" i="7"/>
  <c r="L357" i="7"/>
  <c r="L341" i="7"/>
  <c r="L354" i="7"/>
  <c r="L351" i="7"/>
  <c r="L361" i="7"/>
  <c r="L345" i="7"/>
  <c r="L364" i="7"/>
  <c r="L348" i="7"/>
  <c r="AB1321" i="7"/>
  <c r="AB1305" i="7"/>
  <c r="AB1318" i="7"/>
  <c r="AB1315" i="7"/>
  <c r="AB1312" i="7"/>
  <c r="AB1325" i="7"/>
  <c r="AB1309" i="7"/>
  <c r="AB1322" i="7"/>
  <c r="AB1306" i="7"/>
  <c r="AB1319" i="7"/>
  <c r="AB1303" i="7"/>
  <c r="AB1316" i="7"/>
  <c r="AB1326" i="7"/>
  <c r="AB1310" i="7"/>
  <c r="AB1320" i="7"/>
  <c r="AB1304" i="7"/>
  <c r="AB1317" i="7"/>
  <c r="AB1314" i="7"/>
  <c r="AB1311" i="7"/>
  <c r="AB1307" i="7"/>
  <c r="AB1308" i="7"/>
  <c r="AB1323" i="7"/>
  <c r="AB1324" i="7"/>
  <c r="AB1327" i="7"/>
  <c r="AB1302" i="7"/>
  <c r="AB1313" i="7"/>
  <c r="AB599" i="7"/>
  <c r="AB597" i="7"/>
  <c r="AB580" i="7"/>
  <c r="AB593" i="7"/>
  <c r="AB577" i="7"/>
  <c r="AB590" i="7"/>
  <c r="AB574" i="7"/>
  <c r="AB598" i="7"/>
  <c r="AB596" i="7"/>
  <c r="AB587" i="7"/>
  <c r="AB584" i="7"/>
  <c r="AB581" i="7"/>
  <c r="AB594" i="7"/>
  <c r="AB578" i="7"/>
  <c r="AB591" i="7"/>
  <c r="AB575" i="7"/>
  <c r="AB588" i="7"/>
  <c r="AB585" i="7"/>
  <c r="AB582" i="7"/>
  <c r="AB595" i="7"/>
  <c r="AB579" i="7"/>
  <c r="AB583" i="7"/>
  <c r="AB586" i="7"/>
  <c r="AB589" i="7"/>
  <c r="AB576" i="7"/>
  <c r="AB592" i="7"/>
  <c r="D5" i="9"/>
  <c r="D4" i="9"/>
  <c r="M488" i="13"/>
  <c r="L489" i="13" s="1"/>
  <c r="M489" i="13" s="1"/>
  <c r="L490" i="13" s="1"/>
  <c r="M490" i="13" s="1"/>
  <c r="L491" i="13" s="1"/>
  <c r="M491" i="13" s="1"/>
  <c r="L492" i="13" s="1"/>
  <c r="M492" i="13" s="1"/>
  <c r="L493" i="13" s="1"/>
  <c r="M493" i="13" s="1"/>
  <c r="L494" i="13" s="1"/>
  <c r="M494" i="13" s="1"/>
  <c r="L495" i="13" s="1"/>
  <c r="M495" i="13" s="1"/>
  <c r="L496" i="13" s="1"/>
  <c r="M496" i="13" s="1"/>
  <c r="L497" i="13" s="1"/>
  <c r="M497" i="13" s="1"/>
  <c r="L498" i="13" s="1"/>
  <c r="M498" i="13" s="1"/>
  <c r="L499" i="13" s="1"/>
  <c r="M499" i="13" s="1"/>
  <c r="L500" i="13" s="1"/>
  <c r="M500" i="13" s="1"/>
  <c r="L501" i="13" s="1"/>
  <c r="M501" i="13" s="1"/>
  <c r="L502" i="13" s="1"/>
  <c r="M502" i="13" s="1"/>
  <c r="L503" i="13" s="1"/>
  <c r="M503" i="13" s="1"/>
  <c r="L504" i="13" s="1"/>
  <c r="M504" i="13" s="1"/>
  <c r="L505" i="13" s="1"/>
  <c r="M505" i="13" s="1"/>
  <c r="L506" i="13" s="1"/>
  <c r="M506" i="13" s="1"/>
  <c r="L507" i="13" s="1"/>
  <c r="M507" i="13" s="1"/>
  <c r="L508" i="13" s="1"/>
  <c r="M508" i="13" s="1"/>
  <c r="L509" i="13" s="1"/>
  <c r="M509" i="13" s="1"/>
  <c r="L510" i="13" s="1"/>
  <c r="M510" i="13" s="1"/>
  <c r="L511" i="13" s="1"/>
  <c r="M511" i="13" s="1"/>
  <c r="L512" i="13" s="1"/>
  <c r="M512" i="13" s="1"/>
  <c r="L513" i="13" s="1"/>
  <c r="M513" i="13" s="1"/>
  <c r="L514" i="13" s="1"/>
  <c r="M514" i="13" s="1"/>
  <c r="L515" i="13" s="1"/>
  <c r="M515" i="13" s="1"/>
  <c r="L516" i="13" s="1"/>
  <c r="M516" i="13" s="1"/>
  <c r="L517" i="13" s="1"/>
  <c r="M517" i="13" s="1"/>
  <c r="L518" i="13" s="1"/>
  <c r="M518" i="13" s="1"/>
  <c r="L519" i="13" s="1"/>
  <c r="M519" i="13" s="1"/>
  <c r="L520" i="13" s="1"/>
  <c r="M520" i="13" s="1"/>
  <c r="L521" i="13" s="1"/>
  <c r="M521" i="13" s="1"/>
  <c r="I14" i="14" s="1"/>
  <c r="N14" i="14" s="1"/>
  <c r="L1220" i="7"/>
  <c r="L1204" i="7"/>
  <c r="L1217" i="7"/>
  <c r="L1201" i="7"/>
  <c r="L1214" i="7"/>
  <c r="L1198" i="7"/>
  <c r="K1198" i="7" s="1"/>
  <c r="L1211" i="7"/>
  <c r="L1208" i="7"/>
  <c r="K1208" i="7" s="1"/>
  <c r="L1221" i="7"/>
  <c r="L1205" i="7"/>
  <c r="K1205" i="7" s="1"/>
  <c r="L1218" i="7"/>
  <c r="K1218" i="7" s="1"/>
  <c r="L1202" i="7"/>
  <c r="K1202" i="7" s="1"/>
  <c r="L1215" i="7"/>
  <c r="L1199" i="7"/>
  <c r="K1199" i="7" s="1"/>
  <c r="L1212" i="7"/>
  <c r="K1212" i="7" s="1"/>
  <c r="L1209" i="7"/>
  <c r="K1209" i="7" s="1"/>
  <c r="L1222" i="7"/>
  <c r="L1206" i="7"/>
  <c r="L1219" i="7"/>
  <c r="L1203" i="7"/>
  <c r="L1216" i="7"/>
  <c r="L1200" i="7"/>
  <c r="K1200" i="7" s="1"/>
  <c r="L1213" i="7"/>
  <c r="L1223" i="7"/>
  <c r="K1223" i="7" s="1"/>
  <c r="L1207" i="7"/>
  <c r="K1207" i="7" s="1"/>
  <c r="L1210" i="7"/>
  <c r="K1210" i="7" s="1"/>
  <c r="L481" i="7"/>
  <c r="K481" i="7" s="1"/>
  <c r="L494" i="7"/>
  <c r="L491" i="7"/>
  <c r="L485" i="7"/>
  <c r="L482" i="7"/>
  <c r="L495" i="7"/>
  <c r="K495" i="7" s="1"/>
  <c r="L479" i="7"/>
  <c r="L489" i="7"/>
  <c r="K489" i="7" s="1"/>
  <c r="L487" i="7"/>
  <c r="L492" i="7"/>
  <c r="K492" i="7" s="1"/>
  <c r="L470" i="7"/>
  <c r="L490" i="7"/>
  <c r="K490" i="7" s="1"/>
  <c r="L488" i="7"/>
  <c r="K488" i="7" s="1"/>
  <c r="R488" i="7" s="1"/>
  <c r="L477" i="7"/>
  <c r="L474" i="7"/>
  <c r="L471" i="7"/>
  <c r="K471" i="7" s="1"/>
  <c r="L484" i="7"/>
  <c r="K484" i="7" s="1"/>
  <c r="L480" i="7"/>
  <c r="K480" i="7" s="1"/>
  <c r="L472" i="7"/>
  <c r="K472" i="7" s="1"/>
  <c r="L486" i="7"/>
  <c r="K486" i="7" s="1"/>
  <c r="L483" i="7"/>
  <c r="L493" i="7"/>
  <c r="L473" i="7"/>
  <c r="L476" i="7"/>
  <c r="L478" i="7"/>
  <c r="L475" i="7"/>
  <c r="Z780" i="7"/>
  <c r="Z764" i="7"/>
  <c r="Z777" i="7"/>
  <c r="Z761" i="7"/>
  <c r="Z774" i="7"/>
  <c r="Z758" i="7"/>
  <c r="Z771" i="7"/>
  <c r="Z768" i="7"/>
  <c r="Z781" i="7"/>
  <c r="Z765" i="7"/>
  <c r="Z778" i="7"/>
  <c r="Z762" i="7"/>
  <c r="Z775" i="7"/>
  <c r="Z759" i="7"/>
  <c r="Z772" i="7"/>
  <c r="Z756" i="7"/>
  <c r="Z769" i="7"/>
  <c r="Z766" i="7"/>
  <c r="Z773" i="7"/>
  <c r="Z757" i="7"/>
  <c r="Z767" i="7"/>
  <c r="Z760" i="7"/>
  <c r="Z770" i="7"/>
  <c r="Z779" i="7"/>
  <c r="Z763" i="7"/>
  <c r="Z776" i="7"/>
  <c r="Z51" i="7"/>
  <c r="Z48" i="7"/>
  <c r="Z45" i="7"/>
  <c r="Z42" i="7"/>
  <c r="Z52" i="7"/>
  <c r="Z36" i="7"/>
  <c r="Z49" i="7"/>
  <c r="Z33" i="7"/>
  <c r="Z46" i="7"/>
  <c r="Z43" i="7"/>
  <c r="Z40" i="7"/>
  <c r="Z53" i="7"/>
  <c r="Z37" i="7"/>
  <c r="Z50" i="7"/>
  <c r="Z34" i="7"/>
  <c r="Z47" i="7"/>
  <c r="Z44" i="7"/>
  <c r="Z38" i="7"/>
  <c r="Z35" i="7"/>
  <c r="Z30" i="7"/>
  <c r="Z41" i="7"/>
  <c r="Z32" i="7"/>
  <c r="Z28" i="7"/>
  <c r="Z31" i="7"/>
  <c r="Z39" i="7"/>
  <c r="Z29" i="7"/>
  <c r="AA827" i="7"/>
  <c r="AA824" i="7"/>
  <c r="AA821" i="7"/>
  <c r="AA818" i="7"/>
  <c r="AA819" i="7"/>
  <c r="AA809" i="7"/>
  <c r="AA831" i="7"/>
  <c r="AA823" i="7"/>
  <c r="AA813" i="7"/>
  <c r="AA828" i="7"/>
  <c r="AA820" i="7"/>
  <c r="AA817" i="7"/>
  <c r="AA810" i="7"/>
  <c r="AA816" i="7"/>
  <c r="AA825" i="7"/>
  <c r="AA830" i="7"/>
  <c r="AA822" i="7"/>
  <c r="AA814" i="7"/>
  <c r="AA833" i="7"/>
  <c r="AA811" i="7"/>
  <c r="AA826" i="7"/>
  <c r="AA815" i="7"/>
  <c r="AA812" i="7"/>
  <c r="AA832" i="7"/>
  <c r="AA829" i="7"/>
  <c r="AA808" i="7"/>
  <c r="AA96" i="7"/>
  <c r="AA80" i="7"/>
  <c r="AA93" i="7"/>
  <c r="AA90" i="7"/>
  <c r="AA103" i="7"/>
  <c r="AA87" i="7"/>
  <c r="AA100" i="7"/>
  <c r="AA84" i="7"/>
  <c r="AA97" i="7"/>
  <c r="AA81" i="7"/>
  <c r="AA94" i="7"/>
  <c r="AA91" i="7"/>
  <c r="AA104" i="7"/>
  <c r="AA88" i="7"/>
  <c r="AA101" i="7"/>
  <c r="AA85" i="7"/>
  <c r="AA98" i="7"/>
  <c r="AA82" i="7"/>
  <c r="AA95" i="7"/>
  <c r="AA92" i="7"/>
  <c r="AA105" i="7"/>
  <c r="AA89" i="7"/>
  <c r="AA99" i="7"/>
  <c r="AA83" i="7"/>
  <c r="AA102" i="7"/>
  <c r="AA86" i="7"/>
  <c r="Z1162" i="7"/>
  <c r="Z1159" i="7"/>
  <c r="Z1169" i="7"/>
  <c r="Z1163" i="7"/>
  <c r="Z1160" i="7"/>
  <c r="Z1157" i="7"/>
  <c r="Z1170" i="7"/>
  <c r="Z1165" i="7"/>
  <c r="Z1161" i="7"/>
  <c r="Z1150" i="7"/>
  <c r="Z1171" i="7"/>
  <c r="Z1158" i="7"/>
  <c r="Z1147" i="7"/>
  <c r="Z1154" i="7"/>
  <c r="Z1166" i="7"/>
  <c r="Z1151" i="7"/>
  <c r="Z1148" i="7"/>
  <c r="Z1155" i="7"/>
  <c r="Z1152" i="7"/>
  <c r="Z1149" i="7"/>
  <c r="Z1168" i="7"/>
  <c r="Z1167" i="7"/>
  <c r="Z1164" i="7"/>
  <c r="Z1153" i="7"/>
  <c r="Z1156" i="7"/>
  <c r="Z1146" i="7"/>
  <c r="Z438" i="7"/>
  <c r="Z440" i="7"/>
  <c r="Z437" i="7"/>
  <c r="Z428" i="7"/>
  <c r="Z425" i="7"/>
  <c r="Z422" i="7"/>
  <c r="Z419" i="7"/>
  <c r="Z443" i="7"/>
  <c r="Z439" i="7"/>
  <c r="Z432" i="7"/>
  <c r="Z442" i="7"/>
  <c r="Z429" i="7"/>
  <c r="Z426" i="7"/>
  <c r="Z423" i="7"/>
  <c r="Z435" i="7"/>
  <c r="Z420" i="7"/>
  <c r="Z433" i="7"/>
  <c r="Z430" i="7"/>
  <c r="Z427" i="7"/>
  <c r="Z424" i="7"/>
  <c r="Z441" i="7"/>
  <c r="Z436" i="7"/>
  <c r="Z421" i="7"/>
  <c r="Z434" i="7"/>
  <c r="Z431" i="7"/>
  <c r="Z418" i="7"/>
  <c r="AA1244" i="7"/>
  <c r="AA1228" i="7"/>
  <c r="AA1238" i="7"/>
  <c r="AA1235" i="7"/>
  <c r="AA1248" i="7"/>
  <c r="AA1232" i="7"/>
  <c r="AA1245" i="7"/>
  <c r="AA1229" i="7"/>
  <c r="AA1242" i="7"/>
  <c r="AA1226" i="7"/>
  <c r="AA1239" i="7"/>
  <c r="AA1236" i="7"/>
  <c r="AA1243" i="7"/>
  <c r="AA1240" i="7"/>
  <c r="AA1237" i="7"/>
  <c r="AA1234" i="7"/>
  <c r="AA1231" i="7"/>
  <c r="AA1247" i="7"/>
  <c r="AA1233" i="7"/>
  <c r="AA1230" i="7"/>
  <c r="AA1246" i="7"/>
  <c r="AA1227" i="7"/>
  <c r="AA1224" i="7"/>
  <c r="AA1249" i="7"/>
  <c r="AA1225" i="7"/>
  <c r="AA1241" i="7"/>
  <c r="AA519" i="7"/>
  <c r="AA503" i="7"/>
  <c r="AA516" i="7"/>
  <c r="AA500" i="7"/>
  <c r="AA513" i="7"/>
  <c r="AA497" i="7"/>
  <c r="AA510" i="7"/>
  <c r="AA507" i="7"/>
  <c r="AA520" i="7"/>
  <c r="AA504" i="7"/>
  <c r="AA517" i="7"/>
  <c r="AA501" i="7"/>
  <c r="AA514" i="7"/>
  <c r="AA498" i="7"/>
  <c r="AA511" i="7"/>
  <c r="AA508" i="7"/>
  <c r="AA521" i="7"/>
  <c r="AA505" i="7"/>
  <c r="AA518" i="7"/>
  <c r="AA502" i="7"/>
  <c r="AA506" i="7"/>
  <c r="AA515" i="7"/>
  <c r="AA509" i="7"/>
  <c r="AA496" i="7"/>
  <c r="AA512" i="7"/>
  <c r="AA499" i="7"/>
  <c r="AA777" i="7"/>
  <c r="AA761" i="7"/>
  <c r="AA774" i="7"/>
  <c r="AA758" i="7"/>
  <c r="AA771" i="7"/>
  <c r="AA768" i="7"/>
  <c r="AA781" i="7"/>
  <c r="AA765" i="7"/>
  <c r="AA778" i="7"/>
  <c r="AA775" i="7"/>
  <c r="AA759" i="7"/>
  <c r="AA772" i="7"/>
  <c r="AA756" i="7"/>
  <c r="AA769" i="7"/>
  <c r="AA766" i="7"/>
  <c r="AA779" i="7"/>
  <c r="AA763" i="7"/>
  <c r="AA770" i="7"/>
  <c r="AA780" i="7"/>
  <c r="AA764" i="7"/>
  <c r="AA760" i="7"/>
  <c r="AA773" i="7"/>
  <c r="AA762" i="7"/>
  <c r="AA776" i="7"/>
  <c r="AA767" i="7"/>
  <c r="AA757" i="7"/>
  <c r="AA48" i="7"/>
  <c r="AA45" i="7"/>
  <c r="AA42" i="7"/>
  <c r="AA39" i="7"/>
  <c r="AA49" i="7"/>
  <c r="AA46" i="7"/>
  <c r="AA43" i="7"/>
  <c r="AA40" i="7"/>
  <c r="AA53" i="7"/>
  <c r="AA37" i="7"/>
  <c r="AA50" i="7"/>
  <c r="AA47" i="7"/>
  <c r="AA44" i="7"/>
  <c r="AA41" i="7"/>
  <c r="AA51" i="7"/>
  <c r="AA36" i="7"/>
  <c r="AA35" i="7"/>
  <c r="AA34" i="7"/>
  <c r="AA30" i="7"/>
  <c r="AA33" i="7"/>
  <c r="AA32" i="7"/>
  <c r="AA28" i="7"/>
  <c r="AA38" i="7"/>
  <c r="AA31" i="7"/>
  <c r="AA29" i="7"/>
  <c r="AA52" i="7"/>
  <c r="AB824" i="7"/>
  <c r="AB821" i="7"/>
  <c r="AB818" i="7"/>
  <c r="AB831" i="7"/>
  <c r="AB815" i="7"/>
  <c r="AB832" i="7"/>
  <c r="AB816" i="7"/>
  <c r="AB823" i="7"/>
  <c r="AB813" i="7"/>
  <c r="AB828" i="7"/>
  <c r="AB820" i="7"/>
  <c r="AB817" i="7"/>
  <c r="AB810" i="7"/>
  <c r="AB825" i="7"/>
  <c r="AB830" i="7"/>
  <c r="AB822" i="7"/>
  <c r="AB814" i="7"/>
  <c r="AB833" i="7"/>
  <c r="AB819" i="7"/>
  <c r="AB811" i="7"/>
  <c r="AB808" i="7"/>
  <c r="AB809" i="7"/>
  <c r="AB826" i="7"/>
  <c r="AB827" i="7"/>
  <c r="AB812" i="7"/>
  <c r="AB829" i="7"/>
  <c r="AB93" i="7"/>
  <c r="AB90" i="7"/>
  <c r="AB103" i="7"/>
  <c r="AB87" i="7"/>
  <c r="AB100" i="7"/>
  <c r="AB84" i="7"/>
  <c r="AB97" i="7"/>
  <c r="AB81" i="7"/>
  <c r="AB94" i="7"/>
  <c r="AB91" i="7"/>
  <c r="AB104" i="7"/>
  <c r="AB88" i="7"/>
  <c r="AB101" i="7"/>
  <c r="AB85" i="7"/>
  <c r="AB98" i="7"/>
  <c r="AB82" i="7"/>
  <c r="AB95" i="7"/>
  <c r="AB92" i="7"/>
  <c r="AB105" i="7"/>
  <c r="AB89" i="7"/>
  <c r="AB102" i="7"/>
  <c r="AB86" i="7"/>
  <c r="AB96" i="7"/>
  <c r="AB80" i="7"/>
  <c r="AB83" i="7"/>
  <c r="AB99" i="7"/>
  <c r="L1008" i="7"/>
  <c r="L992" i="7"/>
  <c r="K992" i="7" s="1"/>
  <c r="R992" i="7" s="1"/>
  <c r="L1005" i="7"/>
  <c r="L1002" i="7"/>
  <c r="K1002" i="7" s="1"/>
  <c r="R1002" i="7" s="1"/>
  <c r="L1015" i="7"/>
  <c r="L999" i="7"/>
  <c r="L1012" i="7"/>
  <c r="L996" i="7"/>
  <c r="L1009" i="7"/>
  <c r="L993" i="7"/>
  <c r="L1006" i="7"/>
  <c r="L990" i="7"/>
  <c r="L1003" i="7"/>
  <c r="L1000" i="7"/>
  <c r="L1013" i="7"/>
  <c r="L997" i="7"/>
  <c r="L1010" i="7"/>
  <c r="L994" i="7"/>
  <c r="K994" i="7" s="1"/>
  <c r="L1001" i="7"/>
  <c r="L1011" i="7"/>
  <c r="L995" i="7"/>
  <c r="L1007" i="7"/>
  <c r="L1014" i="7"/>
  <c r="L1004" i="7"/>
  <c r="L991" i="7"/>
  <c r="L998" i="7"/>
  <c r="L278" i="7"/>
  <c r="L262" i="7"/>
  <c r="L275" i="7"/>
  <c r="L272" i="7"/>
  <c r="L285" i="7"/>
  <c r="L269" i="7"/>
  <c r="L282" i="7"/>
  <c r="L266" i="7"/>
  <c r="K266" i="7" s="1"/>
  <c r="R266" i="7" s="1"/>
  <c r="L279" i="7"/>
  <c r="L263" i="7"/>
  <c r="L276" i="7"/>
  <c r="L273" i="7"/>
  <c r="L286" i="7"/>
  <c r="L270" i="7"/>
  <c r="L283" i="7"/>
  <c r="L267" i="7"/>
  <c r="L280" i="7"/>
  <c r="L264" i="7"/>
  <c r="L277" i="7"/>
  <c r="L274" i="7"/>
  <c r="L287" i="7"/>
  <c r="L271" i="7"/>
  <c r="L281" i="7"/>
  <c r="L265" i="7"/>
  <c r="K265" i="7" s="1"/>
  <c r="L268" i="7"/>
  <c r="L284" i="7"/>
  <c r="Z1086" i="7"/>
  <c r="Z1087" i="7"/>
  <c r="Z1084" i="7"/>
  <c r="Z1089" i="7"/>
  <c r="Z1071" i="7"/>
  <c r="Z1093" i="7"/>
  <c r="Z1068" i="7"/>
  <c r="Z1085" i="7"/>
  <c r="Z1081" i="7"/>
  <c r="Z1090" i="7"/>
  <c r="Z1078" i="7"/>
  <c r="Z1075" i="7"/>
  <c r="Z1072" i="7"/>
  <c r="Z1069" i="7"/>
  <c r="Z1092" i="7"/>
  <c r="Z1082" i="7"/>
  <c r="Z1079" i="7"/>
  <c r="Z1076" i="7"/>
  <c r="Z1091" i="7"/>
  <c r="Z1073" i="7"/>
  <c r="Z1070" i="7"/>
  <c r="Z1088" i="7"/>
  <c r="Z1083" i="7"/>
  <c r="Z1080" i="7"/>
  <c r="Z1077" i="7"/>
  <c r="Z1074" i="7"/>
  <c r="Z364" i="7"/>
  <c r="Z348" i="7"/>
  <c r="Z361" i="7"/>
  <c r="Z345" i="7"/>
  <c r="Z358" i="7"/>
  <c r="Z342" i="7"/>
  <c r="Z355" i="7"/>
  <c r="Z352" i="7"/>
  <c r="Z365" i="7"/>
  <c r="Z349" i="7"/>
  <c r="Z362" i="7"/>
  <c r="Z346" i="7"/>
  <c r="Z359" i="7"/>
  <c r="Z343" i="7"/>
  <c r="Z356" i="7"/>
  <c r="Z340" i="7"/>
  <c r="Z353" i="7"/>
  <c r="Z350" i="7"/>
  <c r="Z363" i="7"/>
  <c r="Z347" i="7"/>
  <c r="Z360" i="7"/>
  <c r="Z344" i="7"/>
  <c r="Z357" i="7"/>
  <c r="Z341" i="7"/>
  <c r="Z351" i="7"/>
  <c r="Z354" i="7"/>
  <c r="AA1159" i="7"/>
  <c r="AA1169" i="7"/>
  <c r="AA1160" i="7"/>
  <c r="AA1157" i="7"/>
  <c r="AA1170" i="7"/>
  <c r="AA1171" i="7"/>
  <c r="AA1162" i="7"/>
  <c r="AA1158" i="7"/>
  <c r="AA1147" i="7"/>
  <c r="AA1154" i="7"/>
  <c r="AA1166" i="7"/>
  <c r="AA1151" i="7"/>
  <c r="AA1163" i="7"/>
  <c r="AA1148" i="7"/>
  <c r="AA1165" i="7"/>
  <c r="AA1155" i="7"/>
  <c r="AA1152" i="7"/>
  <c r="AA1149" i="7"/>
  <c r="AA1146" i="7"/>
  <c r="AA1156" i="7"/>
  <c r="AA1161" i="7"/>
  <c r="AA1150" i="7"/>
  <c r="AA1168" i="7"/>
  <c r="AA1164" i="7"/>
  <c r="AA1153" i="7"/>
  <c r="AA1167" i="7"/>
  <c r="AA442" i="7"/>
  <c r="AA434" i="7"/>
  <c r="AA425" i="7"/>
  <c r="AA422" i="7"/>
  <c r="AA419" i="7"/>
  <c r="AA443" i="7"/>
  <c r="AA439" i="7"/>
  <c r="AA437" i="7"/>
  <c r="AA432" i="7"/>
  <c r="AA429" i="7"/>
  <c r="AA426" i="7"/>
  <c r="AA423" i="7"/>
  <c r="AA435" i="7"/>
  <c r="AA420" i="7"/>
  <c r="AA433" i="7"/>
  <c r="AA430" i="7"/>
  <c r="AA427" i="7"/>
  <c r="AA424" i="7"/>
  <c r="AA441" i="7"/>
  <c r="AA438" i="7"/>
  <c r="AA436" i="7"/>
  <c r="AA421" i="7"/>
  <c r="AA418" i="7"/>
  <c r="AA440" i="7"/>
  <c r="AA428" i="7"/>
  <c r="AA431" i="7"/>
  <c r="AB1241" i="7"/>
  <c r="AB1225" i="7"/>
  <c r="AB1235" i="7"/>
  <c r="AB1248" i="7"/>
  <c r="AB1232" i="7"/>
  <c r="AB1245" i="7"/>
  <c r="AB1229" i="7"/>
  <c r="AB1242" i="7"/>
  <c r="AB1226" i="7"/>
  <c r="AB1239" i="7"/>
  <c r="AB1236" i="7"/>
  <c r="AB1249" i="7"/>
  <c r="AB1233" i="7"/>
  <c r="AB1240" i="7"/>
  <c r="AB1237" i="7"/>
  <c r="AB1234" i="7"/>
  <c r="AB1247" i="7"/>
  <c r="AB1231" i="7"/>
  <c r="AB1244" i="7"/>
  <c r="AB1230" i="7"/>
  <c r="AB1246" i="7"/>
  <c r="AB1228" i="7"/>
  <c r="AB1227" i="7"/>
  <c r="AB1224" i="7"/>
  <c r="AB1238" i="7"/>
  <c r="AB1243" i="7"/>
  <c r="AB516" i="7"/>
  <c r="AB500" i="7"/>
  <c r="AB513" i="7"/>
  <c r="AB497" i="7"/>
  <c r="AB510" i="7"/>
  <c r="AB507" i="7"/>
  <c r="AB520" i="7"/>
  <c r="AB504" i="7"/>
  <c r="AB517" i="7"/>
  <c r="AB501" i="7"/>
  <c r="AB514" i="7"/>
  <c r="AB498" i="7"/>
  <c r="AB511" i="7"/>
  <c r="AB508" i="7"/>
  <c r="AB521" i="7"/>
  <c r="AB505" i="7"/>
  <c r="AB518" i="7"/>
  <c r="AB502" i="7"/>
  <c r="AB515" i="7"/>
  <c r="AB499" i="7"/>
  <c r="AB519" i="7"/>
  <c r="AB503" i="7"/>
  <c r="AB506" i="7"/>
  <c r="AB509" i="7"/>
  <c r="AB496" i="7"/>
  <c r="AB512" i="7"/>
  <c r="L1421" i="7"/>
  <c r="L1418" i="7"/>
  <c r="L1431" i="7"/>
  <c r="L1415" i="7"/>
  <c r="L1428" i="7"/>
  <c r="L1412" i="7"/>
  <c r="L1425" i="7"/>
  <c r="L1409" i="7"/>
  <c r="L1422" i="7"/>
  <c r="L1406" i="7"/>
  <c r="L1419" i="7"/>
  <c r="L1416" i="7"/>
  <c r="L1429" i="7"/>
  <c r="L1413" i="7"/>
  <c r="L1426" i="7"/>
  <c r="L1410" i="7"/>
  <c r="L1423" i="7"/>
  <c r="L1407" i="7"/>
  <c r="K1407" i="7" s="1"/>
  <c r="L1420" i="7"/>
  <c r="L1430" i="7"/>
  <c r="L1414" i="7"/>
  <c r="L1424" i="7"/>
  <c r="L1408" i="7"/>
  <c r="L1417" i="7"/>
  <c r="L1411" i="7"/>
  <c r="L1427" i="7"/>
  <c r="L695" i="7"/>
  <c r="L679" i="7"/>
  <c r="L692" i="7"/>
  <c r="L689" i="7"/>
  <c r="L702" i="7"/>
  <c r="L686" i="7"/>
  <c r="L699" i="7"/>
  <c r="L683" i="7"/>
  <c r="L696" i="7"/>
  <c r="L680" i="7"/>
  <c r="L693" i="7"/>
  <c r="L690" i="7"/>
  <c r="L703" i="7"/>
  <c r="L687" i="7"/>
  <c r="L700" i="7"/>
  <c r="L684" i="7"/>
  <c r="L697" i="7"/>
  <c r="L681" i="7"/>
  <c r="L694" i="7"/>
  <c r="L678" i="7"/>
  <c r="L688" i="7"/>
  <c r="L698" i="7"/>
  <c r="L682" i="7"/>
  <c r="L685" i="7"/>
  <c r="K685" i="7" s="1"/>
  <c r="R685" i="7" s="1"/>
  <c r="L701" i="7"/>
  <c r="L691" i="7"/>
  <c r="M45" i="13"/>
  <c r="L46" i="13" s="1"/>
  <c r="M46" i="13" s="1"/>
  <c r="L47" i="13" s="1"/>
  <c r="M47" i="13" s="1"/>
  <c r="L48" i="13" s="1"/>
  <c r="M48" i="13" s="1"/>
  <c r="L49" i="13" s="1"/>
  <c r="M49" i="13" s="1"/>
  <c r="L50" i="13" s="1"/>
  <c r="M50" i="13" s="1"/>
  <c r="L51" i="13" s="1"/>
  <c r="M51" i="13" s="1"/>
  <c r="L52" i="13" s="1"/>
  <c r="M52" i="13" s="1"/>
  <c r="L53" i="13" s="1"/>
  <c r="M53" i="13" s="1"/>
  <c r="L54" i="13" s="1"/>
  <c r="M54" i="13" s="1"/>
  <c r="L55" i="13" s="1"/>
  <c r="M55" i="13" s="1"/>
  <c r="L56" i="13" s="1"/>
  <c r="M56" i="13" s="1"/>
  <c r="L57" i="13" s="1"/>
  <c r="M57" i="13" s="1"/>
  <c r="L58" i="13" s="1"/>
  <c r="M58" i="13" s="1"/>
  <c r="L59" i="13" s="1"/>
  <c r="M59" i="13" s="1"/>
  <c r="L60" i="13" s="1"/>
  <c r="M60" i="13" s="1"/>
  <c r="L61" i="13" s="1"/>
  <c r="M61" i="13" s="1"/>
  <c r="L62" i="13" s="1"/>
  <c r="M62" i="13" s="1"/>
  <c r="L63" i="13" s="1"/>
  <c r="M63" i="13" s="1"/>
  <c r="L64" i="13" s="1"/>
  <c r="M64" i="13" s="1"/>
  <c r="L65" i="13" s="1"/>
  <c r="M65" i="13" s="1"/>
  <c r="L66" i="13" s="1"/>
  <c r="M66" i="13" s="1"/>
  <c r="L67" i="13" s="1"/>
  <c r="M67" i="13" s="1"/>
  <c r="L68" i="13" s="1"/>
  <c r="M68" i="13" s="1"/>
  <c r="L69" i="13" s="1"/>
  <c r="M69" i="13" s="1"/>
  <c r="L70" i="13" s="1"/>
  <c r="M70" i="13" s="1"/>
  <c r="L71" i="13" s="1"/>
  <c r="M71" i="13" s="1"/>
  <c r="L72" i="13" s="1"/>
  <c r="M72" i="13" s="1"/>
  <c r="L73" i="13" s="1"/>
  <c r="M73" i="13" s="1"/>
  <c r="L74" i="13" s="1"/>
  <c r="M74" i="13" s="1"/>
  <c r="L75" i="13" s="1"/>
  <c r="M75" i="13" s="1"/>
  <c r="L76" i="13" s="1"/>
  <c r="M76" i="13" s="1"/>
  <c r="L77" i="13" s="1"/>
  <c r="M77" i="13" s="1"/>
  <c r="L78" i="13" s="1"/>
  <c r="M78" i="13" s="1"/>
  <c r="L79" i="13" s="1"/>
  <c r="M79" i="13" s="1"/>
  <c r="L80" i="13" s="1"/>
  <c r="M80" i="13" s="1"/>
  <c r="L81" i="13" s="1"/>
  <c r="M81" i="13" s="1"/>
  <c r="I3" i="14" s="1"/>
  <c r="N3" i="14" s="1"/>
  <c r="M685" i="13"/>
  <c r="L686" i="13" s="1"/>
  <c r="M686" i="13" s="1"/>
  <c r="L687" i="13" s="1"/>
  <c r="M687" i="13" s="1"/>
  <c r="L688" i="13" s="1"/>
  <c r="M688" i="13" s="1"/>
  <c r="L689" i="13" s="1"/>
  <c r="M689" i="13" s="1"/>
  <c r="L690" i="13" s="1"/>
  <c r="M690" i="13" s="1"/>
  <c r="L691" i="13" s="1"/>
  <c r="M691" i="13" s="1"/>
  <c r="L692" i="13" s="1"/>
  <c r="M692" i="13" s="1"/>
  <c r="L693" i="13" s="1"/>
  <c r="M693" i="13" s="1"/>
  <c r="L694" i="13" s="1"/>
  <c r="M694" i="13" s="1"/>
  <c r="L695" i="13" s="1"/>
  <c r="M695" i="13" s="1"/>
  <c r="L696" i="13" s="1"/>
  <c r="M696" i="13" s="1"/>
  <c r="L697" i="13" s="1"/>
  <c r="M697" i="13" s="1"/>
  <c r="L698" i="13" s="1"/>
  <c r="M698" i="13" s="1"/>
  <c r="L699" i="13" s="1"/>
  <c r="M699" i="13" s="1"/>
  <c r="L700" i="13" s="1"/>
  <c r="M700" i="13" s="1"/>
  <c r="L701" i="13" s="1"/>
  <c r="M701" i="13" s="1"/>
  <c r="L702" i="13" s="1"/>
  <c r="M702" i="13" s="1"/>
  <c r="L703" i="13" s="1"/>
  <c r="M703" i="13" s="1"/>
  <c r="L704" i="13" s="1"/>
  <c r="M704" i="13" s="1"/>
  <c r="L705" i="13" s="1"/>
  <c r="M705" i="13" s="1"/>
  <c r="L706" i="13" s="1"/>
  <c r="M706" i="13" s="1"/>
  <c r="L707" i="13" s="1"/>
  <c r="M707" i="13" s="1"/>
  <c r="L708" i="13" s="1"/>
  <c r="M708" i="13" s="1"/>
  <c r="L709" i="13" s="1"/>
  <c r="M709" i="13" s="1"/>
  <c r="L710" i="13" s="1"/>
  <c r="M710" i="13" s="1"/>
  <c r="L711" i="13" s="1"/>
  <c r="M711" i="13" s="1"/>
  <c r="L712" i="13" s="1"/>
  <c r="M712" i="13" s="1"/>
  <c r="L713" i="13" s="1"/>
  <c r="M713" i="13" s="1"/>
  <c r="L714" i="13" s="1"/>
  <c r="M714" i="13" s="1"/>
  <c r="L715" i="13" s="1"/>
  <c r="M715" i="13" s="1"/>
  <c r="L716" i="13" s="1"/>
  <c r="M716" i="13" s="1"/>
  <c r="L717" i="13" s="1"/>
  <c r="M717" i="13" s="1"/>
  <c r="L718" i="13" s="1"/>
  <c r="M718" i="13" s="1"/>
  <c r="L719" i="13" s="1"/>
  <c r="M719" i="13" s="1"/>
  <c r="L720" i="13" s="1"/>
  <c r="M720" i="13" s="1"/>
  <c r="L721" i="13" s="1"/>
  <c r="M721" i="13" s="1"/>
  <c r="I19" i="14" s="1"/>
  <c r="N19" i="14" s="1"/>
  <c r="M244" i="13"/>
  <c r="L245" i="13" s="1"/>
  <c r="M245" i="13" s="1"/>
  <c r="L246" i="13" s="1"/>
  <c r="M246" i="13" s="1"/>
  <c r="L247" i="13" s="1"/>
  <c r="M247" i="13" s="1"/>
  <c r="L248" i="13" s="1"/>
  <c r="M248" i="13" s="1"/>
  <c r="L249" i="13" s="1"/>
  <c r="M249" i="13" s="1"/>
  <c r="L250" i="13" s="1"/>
  <c r="M250" i="13" s="1"/>
  <c r="L251" i="13" s="1"/>
  <c r="M251" i="13" s="1"/>
  <c r="L252" i="13" s="1"/>
  <c r="M252" i="13" s="1"/>
  <c r="L253" i="13" s="1"/>
  <c r="M253" i="13" s="1"/>
  <c r="L254" i="13" s="1"/>
  <c r="M254" i="13" s="1"/>
  <c r="L255" i="13" s="1"/>
  <c r="M255" i="13" s="1"/>
  <c r="L256" i="13" s="1"/>
  <c r="M256" i="13" s="1"/>
  <c r="L257" i="13" s="1"/>
  <c r="M257" i="13" s="1"/>
  <c r="L258" i="13" s="1"/>
  <c r="M258" i="13" s="1"/>
  <c r="L259" i="13" s="1"/>
  <c r="M259" i="13" s="1"/>
  <c r="L260" i="13" s="1"/>
  <c r="M260" i="13" s="1"/>
  <c r="L261" i="13" s="1"/>
  <c r="M261" i="13" s="1"/>
  <c r="L262" i="13" s="1"/>
  <c r="M262" i="13" s="1"/>
  <c r="L263" i="13" s="1"/>
  <c r="M263" i="13" s="1"/>
  <c r="L264" i="13" s="1"/>
  <c r="M264" i="13" s="1"/>
  <c r="L265" i="13" s="1"/>
  <c r="M265" i="13" s="1"/>
  <c r="L266" i="13" s="1"/>
  <c r="M266" i="13" s="1"/>
  <c r="L267" i="13" s="1"/>
  <c r="M267" i="13" s="1"/>
  <c r="L268" i="13" s="1"/>
  <c r="M268" i="13" s="1"/>
  <c r="L269" i="13" s="1"/>
  <c r="M269" i="13" s="1"/>
  <c r="L270" i="13" s="1"/>
  <c r="M270" i="13" s="1"/>
  <c r="L271" i="13" s="1"/>
  <c r="M271" i="13" s="1"/>
  <c r="L272" i="13" s="1"/>
  <c r="M272" i="13" s="1"/>
  <c r="L273" i="13" s="1"/>
  <c r="M273" i="13" s="1"/>
  <c r="L274" i="13" s="1"/>
  <c r="M274" i="13" s="1"/>
  <c r="L275" i="13" s="1"/>
  <c r="M275" i="13" s="1"/>
  <c r="L276" i="13" s="1"/>
  <c r="M276" i="13" s="1"/>
  <c r="L277" i="13" s="1"/>
  <c r="M277" i="13" s="1"/>
  <c r="L278" i="13" s="1"/>
  <c r="M278" i="13" s="1"/>
  <c r="L279" i="13" s="1"/>
  <c r="M279" i="13" s="1"/>
  <c r="L280" i="13" s="1"/>
  <c r="M280" i="13" s="1"/>
  <c r="L281" i="13" s="1"/>
  <c r="M281" i="13" s="1"/>
  <c r="I8" i="14" s="1"/>
  <c r="N8" i="14" s="1"/>
  <c r="M884" i="13"/>
  <c r="L885" i="13" s="1"/>
  <c r="M885" i="13" s="1"/>
  <c r="L886" i="13" s="1"/>
  <c r="M886" i="13" s="1"/>
  <c r="L887" i="13" s="1"/>
  <c r="M887" i="13" s="1"/>
  <c r="L888" i="13" s="1"/>
  <c r="M888" i="13" s="1"/>
  <c r="L889" i="13" s="1"/>
  <c r="M889" i="13" s="1"/>
  <c r="L890" i="13" s="1"/>
  <c r="M890" i="13" s="1"/>
  <c r="L891" i="13" s="1"/>
  <c r="M891" i="13" s="1"/>
  <c r="L892" i="13" s="1"/>
  <c r="M892" i="13" s="1"/>
  <c r="L893" i="13" s="1"/>
  <c r="M893" i="13" s="1"/>
  <c r="L894" i="13" s="1"/>
  <c r="M894" i="13" s="1"/>
  <c r="L895" i="13" s="1"/>
  <c r="M895" i="13" s="1"/>
  <c r="L896" i="13" s="1"/>
  <c r="M896" i="13" s="1"/>
  <c r="L897" i="13" s="1"/>
  <c r="M897" i="13" s="1"/>
  <c r="L898" i="13" s="1"/>
  <c r="M898" i="13" s="1"/>
  <c r="L899" i="13" s="1"/>
  <c r="M899" i="13" s="1"/>
  <c r="L900" i="13" s="1"/>
  <c r="M900" i="13" s="1"/>
  <c r="L901" i="13" s="1"/>
  <c r="M901" i="13" s="1"/>
  <c r="L902" i="13" s="1"/>
  <c r="M902" i="13" s="1"/>
  <c r="L903" i="13" s="1"/>
  <c r="M903" i="13" s="1"/>
  <c r="L904" i="13" s="1"/>
  <c r="M904" i="13" s="1"/>
  <c r="L905" i="13" s="1"/>
  <c r="M905" i="13" s="1"/>
  <c r="L906" i="13" s="1"/>
  <c r="M906" i="13" s="1"/>
  <c r="L907" i="13" s="1"/>
  <c r="M907" i="13" s="1"/>
  <c r="L908" i="13" s="1"/>
  <c r="M908" i="13" s="1"/>
  <c r="L909" i="13" s="1"/>
  <c r="M909" i="13" s="1"/>
  <c r="L910" i="13" s="1"/>
  <c r="M910" i="13" s="1"/>
  <c r="L911" i="13" s="1"/>
  <c r="M911" i="13" s="1"/>
  <c r="L912" i="13" s="1"/>
  <c r="M912" i="13" s="1"/>
  <c r="L913" i="13" s="1"/>
  <c r="M913" i="13" s="1"/>
  <c r="L914" i="13" s="1"/>
  <c r="M914" i="13" s="1"/>
  <c r="L915" i="13" s="1"/>
  <c r="M915" i="13" s="1"/>
  <c r="L916" i="13" s="1"/>
  <c r="M916" i="13" s="1"/>
  <c r="L917" i="13" s="1"/>
  <c r="M917" i="13" s="1"/>
  <c r="L918" i="13" s="1"/>
  <c r="M918" i="13" s="1"/>
  <c r="L919" i="13" s="1"/>
  <c r="M919" i="13" s="1"/>
  <c r="L920" i="13" s="1"/>
  <c r="M920" i="13" s="1"/>
  <c r="L921" i="13" s="1"/>
  <c r="M921" i="13" s="1"/>
  <c r="I24" i="14" s="1"/>
  <c r="K24" i="14" s="1"/>
  <c r="AB1033" i="7"/>
  <c r="AB1030" i="7"/>
  <c r="AB1027" i="7"/>
  <c r="AB1040" i="7"/>
  <c r="AB1024" i="7"/>
  <c r="AB1037" i="7"/>
  <c r="AB1021" i="7"/>
  <c r="AB1034" i="7"/>
  <c r="AB1031" i="7"/>
  <c r="AB1028" i="7"/>
  <c r="AB1041" i="7"/>
  <c r="AB1025" i="7"/>
  <c r="AB1038" i="7"/>
  <c r="AB1022" i="7"/>
  <c r="AB1035" i="7"/>
  <c r="AB1019" i="7"/>
  <c r="AB1032" i="7"/>
  <c r="AB1016" i="7"/>
  <c r="AB1039" i="7"/>
  <c r="AB1036" i="7"/>
  <c r="AB1029" i="7"/>
  <c r="AB1018" i="7"/>
  <c r="AB1023" i="7"/>
  <c r="AB1017" i="7"/>
  <c r="AB1020" i="7"/>
  <c r="AB1026" i="7"/>
  <c r="AB310" i="7"/>
  <c r="AB307" i="7"/>
  <c r="AB304" i="7"/>
  <c r="AB301" i="7"/>
  <c r="AB311" i="7"/>
  <c r="AB308" i="7"/>
  <c r="AB305" i="7"/>
  <c r="AB302" i="7"/>
  <c r="AB312" i="7"/>
  <c r="AB296" i="7"/>
  <c r="AB309" i="7"/>
  <c r="AB306" i="7"/>
  <c r="AB313" i="7"/>
  <c r="AB297" i="7"/>
  <c r="AB294" i="7"/>
  <c r="AB291" i="7"/>
  <c r="AB300" i="7"/>
  <c r="AB288" i="7"/>
  <c r="AB303" i="7"/>
  <c r="AB299" i="7"/>
  <c r="AB292" i="7"/>
  <c r="AB289" i="7"/>
  <c r="AB295" i="7"/>
  <c r="AB298" i="7"/>
  <c r="AB293" i="7"/>
  <c r="AB290" i="7"/>
  <c r="Z925" i="7"/>
  <c r="Z922" i="7"/>
  <c r="Z935" i="7"/>
  <c r="Z919" i="7"/>
  <c r="Z932" i="7"/>
  <c r="Z916" i="7"/>
  <c r="Z926" i="7"/>
  <c r="Z923" i="7"/>
  <c r="Z936" i="7"/>
  <c r="Z920" i="7"/>
  <c r="Z933" i="7"/>
  <c r="Z917" i="7"/>
  <c r="Z930" i="7"/>
  <c r="Z914" i="7"/>
  <c r="Z927" i="7"/>
  <c r="Z924" i="7"/>
  <c r="Z937" i="7"/>
  <c r="Z921" i="7"/>
  <c r="Z934" i="7"/>
  <c r="Z918" i="7"/>
  <c r="Z931" i="7"/>
  <c r="Z915" i="7"/>
  <c r="Z928" i="7"/>
  <c r="Z913" i="7"/>
  <c r="Z929" i="7"/>
  <c r="Z912" i="7"/>
  <c r="Z204" i="7"/>
  <c r="Z188" i="7"/>
  <c r="Z201" i="7"/>
  <c r="Z185" i="7"/>
  <c r="Z198" i="7"/>
  <c r="Z195" i="7"/>
  <c r="Z205" i="7"/>
  <c r="Z189" i="7"/>
  <c r="Z202" i="7"/>
  <c r="Z186" i="7"/>
  <c r="Z199" i="7"/>
  <c r="Z196" i="7"/>
  <c r="Z209" i="7"/>
  <c r="Z193" i="7"/>
  <c r="Z206" i="7"/>
  <c r="Z190" i="7"/>
  <c r="Z203" i="7"/>
  <c r="Z187" i="7"/>
  <c r="Z200" i="7"/>
  <c r="Z184" i="7"/>
  <c r="Z197" i="7"/>
  <c r="Z207" i="7"/>
  <c r="Z191" i="7"/>
  <c r="Z194" i="7"/>
  <c r="Z192" i="7"/>
  <c r="Z208" i="7"/>
  <c r="AB1093" i="7"/>
  <c r="AB1091" i="7"/>
  <c r="AB1083" i="7"/>
  <c r="AB1085" i="7"/>
  <c r="AB1081" i="7"/>
  <c r="AB1090" i="7"/>
  <c r="AB1078" i="7"/>
  <c r="AB1075" i="7"/>
  <c r="AB1072" i="7"/>
  <c r="AB1069" i="7"/>
  <c r="AB1092" i="7"/>
  <c r="AB1089" i="7"/>
  <c r="AB1087" i="7"/>
  <c r="AB1082" i="7"/>
  <c r="AB1079" i="7"/>
  <c r="AB1076" i="7"/>
  <c r="AB1084" i="7"/>
  <c r="AB1073" i="7"/>
  <c r="AB1086" i="7"/>
  <c r="AB1070" i="7"/>
  <c r="AB1088" i="7"/>
  <c r="AB1080" i="7"/>
  <c r="AB1074" i="7"/>
  <c r="AB1071" i="7"/>
  <c r="AB1068" i="7"/>
  <c r="AB1077" i="7"/>
  <c r="AB358" i="7"/>
  <c r="AB342" i="7"/>
  <c r="AB355" i="7"/>
  <c r="AB352" i="7"/>
  <c r="AB365" i="7"/>
  <c r="AB349" i="7"/>
  <c r="AB362" i="7"/>
  <c r="AB346" i="7"/>
  <c r="AB359" i="7"/>
  <c r="AB343" i="7"/>
  <c r="AB356" i="7"/>
  <c r="AB340" i="7"/>
  <c r="AB353" i="7"/>
  <c r="AB350" i="7"/>
  <c r="AB363" i="7"/>
  <c r="AB347" i="7"/>
  <c r="AB360" i="7"/>
  <c r="AB344" i="7"/>
  <c r="AB357" i="7"/>
  <c r="AB341" i="7"/>
  <c r="AB354" i="7"/>
  <c r="AB351" i="7"/>
  <c r="AB361" i="7"/>
  <c r="AB345" i="7"/>
  <c r="AB364" i="7"/>
  <c r="AB348" i="7"/>
  <c r="AA1424" i="7"/>
  <c r="AA1408" i="7"/>
  <c r="AA1421" i="7"/>
  <c r="AA1418" i="7"/>
  <c r="AA1431" i="7"/>
  <c r="AA1415" i="7"/>
  <c r="AA1428" i="7"/>
  <c r="AA1412" i="7"/>
  <c r="AA1425" i="7"/>
  <c r="AA1409" i="7"/>
  <c r="AA1422" i="7"/>
  <c r="AA1406" i="7"/>
  <c r="AA1419" i="7"/>
  <c r="AA1416" i="7"/>
  <c r="AA1429" i="7"/>
  <c r="AA1413" i="7"/>
  <c r="AA1426" i="7"/>
  <c r="AA1410" i="7"/>
  <c r="AA1423" i="7"/>
  <c r="AA1407" i="7"/>
  <c r="AA1417" i="7"/>
  <c r="AA1427" i="7"/>
  <c r="AA1411" i="7"/>
  <c r="AA1430" i="7"/>
  <c r="AA1414" i="7"/>
  <c r="AA1420" i="7"/>
  <c r="AA698" i="7"/>
  <c r="AA682" i="7"/>
  <c r="AA695" i="7"/>
  <c r="AA679" i="7"/>
  <c r="AA692" i="7"/>
  <c r="AA689" i="7"/>
  <c r="AA702" i="7"/>
  <c r="AA686" i="7"/>
  <c r="AA699" i="7"/>
  <c r="AA683" i="7"/>
  <c r="AA696" i="7"/>
  <c r="AA680" i="7"/>
  <c r="AA693" i="7"/>
  <c r="AA690" i="7"/>
  <c r="AA703" i="7"/>
  <c r="AA687" i="7"/>
  <c r="AA700" i="7"/>
  <c r="AA684" i="7"/>
  <c r="AA697" i="7"/>
  <c r="AA681" i="7"/>
  <c r="AA691" i="7"/>
  <c r="AA701" i="7"/>
  <c r="AA685" i="7"/>
  <c r="AA694" i="7"/>
  <c r="AA688" i="7"/>
  <c r="AA678" i="7"/>
  <c r="K92" i="14"/>
  <c r="M444" i="13"/>
  <c r="L445" i="13" s="1"/>
  <c r="M445" i="13" s="1"/>
  <c r="L446" i="13" s="1"/>
  <c r="M446" i="13" s="1"/>
  <c r="L447" i="13" s="1"/>
  <c r="M447" i="13" s="1"/>
  <c r="L448" i="13" s="1"/>
  <c r="M448" i="13" s="1"/>
  <c r="L449" i="13" s="1"/>
  <c r="M449" i="13" s="1"/>
  <c r="L450" i="13" s="1"/>
  <c r="M450" i="13" s="1"/>
  <c r="L451" i="13" s="1"/>
  <c r="M451" i="13" s="1"/>
  <c r="L452" i="13" s="1"/>
  <c r="M452" i="13" s="1"/>
  <c r="L453" i="13" s="1"/>
  <c r="M453" i="13" s="1"/>
  <c r="L454" i="13" s="1"/>
  <c r="M454" i="13" s="1"/>
  <c r="L455" i="13" s="1"/>
  <c r="M455" i="13" s="1"/>
  <c r="L456" i="13" s="1"/>
  <c r="M456" i="13" s="1"/>
  <c r="L457" i="13" s="1"/>
  <c r="M457" i="13" s="1"/>
  <c r="L458" i="13" s="1"/>
  <c r="M458" i="13" s="1"/>
  <c r="L459" i="13" s="1"/>
  <c r="M459" i="13" s="1"/>
  <c r="L460" i="13" s="1"/>
  <c r="M460" i="13" s="1"/>
  <c r="L461" i="13" s="1"/>
  <c r="M461" i="13" s="1"/>
  <c r="L462" i="13" s="1"/>
  <c r="M462" i="13" s="1"/>
  <c r="L463" i="13" s="1"/>
  <c r="M463" i="13" s="1"/>
  <c r="L464" i="13" s="1"/>
  <c r="M464" i="13" s="1"/>
  <c r="L465" i="13" s="1"/>
  <c r="M465" i="13" s="1"/>
  <c r="L466" i="13" s="1"/>
  <c r="M466" i="13" s="1"/>
  <c r="L467" i="13" s="1"/>
  <c r="M467" i="13" s="1"/>
  <c r="L468" i="13" s="1"/>
  <c r="M468" i="13" s="1"/>
  <c r="L469" i="13" s="1"/>
  <c r="M469" i="13" s="1"/>
  <c r="L470" i="13" s="1"/>
  <c r="M470" i="13" s="1"/>
  <c r="L471" i="13" s="1"/>
  <c r="M471" i="13" s="1"/>
  <c r="L472" i="13" s="1"/>
  <c r="M472" i="13" s="1"/>
  <c r="L473" i="13" s="1"/>
  <c r="M473" i="13" s="1"/>
  <c r="L474" i="13" s="1"/>
  <c r="M474" i="13" s="1"/>
  <c r="L475" i="13" s="1"/>
  <c r="M475" i="13" s="1"/>
  <c r="L476" i="13" s="1"/>
  <c r="M476" i="13" s="1"/>
  <c r="L477" i="13" s="1"/>
  <c r="M477" i="13" s="1"/>
  <c r="L478" i="13" s="1"/>
  <c r="M478" i="13" s="1"/>
  <c r="L479" i="13" s="1"/>
  <c r="M479" i="13" s="1"/>
  <c r="L480" i="13" s="1"/>
  <c r="M480" i="13" s="1"/>
  <c r="L481" i="13" s="1"/>
  <c r="M481" i="13" s="1"/>
  <c r="I13" i="14" s="1"/>
  <c r="N13" i="14" s="1"/>
  <c r="AA1011" i="7"/>
  <c r="AA995" i="7"/>
  <c r="AA1008" i="7"/>
  <c r="AA992" i="7"/>
  <c r="AA1005" i="7"/>
  <c r="AA1002" i="7"/>
  <c r="AA1015" i="7"/>
  <c r="AA999" i="7"/>
  <c r="AA1012" i="7"/>
  <c r="AA996" i="7"/>
  <c r="AA1009" i="7"/>
  <c r="AA993" i="7"/>
  <c r="AA1006" i="7"/>
  <c r="AA990" i="7"/>
  <c r="AA1003" i="7"/>
  <c r="AA1000" i="7"/>
  <c r="AA1013" i="7"/>
  <c r="AA997" i="7"/>
  <c r="AA1004" i="7"/>
  <c r="AA1014" i="7"/>
  <c r="AA998" i="7"/>
  <c r="AA1001" i="7"/>
  <c r="AA1010" i="7"/>
  <c r="AA991" i="7"/>
  <c r="AA1007" i="7"/>
  <c r="AA994" i="7"/>
  <c r="AA281" i="7"/>
  <c r="AA265" i="7"/>
  <c r="AA278" i="7"/>
  <c r="AA262" i="7"/>
  <c r="AA275" i="7"/>
  <c r="AA272" i="7"/>
  <c r="AA285" i="7"/>
  <c r="AA269" i="7"/>
  <c r="AA282" i="7"/>
  <c r="AA266" i="7"/>
  <c r="AA279" i="7"/>
  <c r="AA263" i="7"/>
  <c r="AA276" i="7"/>
  <c r="AA273" i="7"/>
  <c r="AA286" i="7"/>
  <c r="AA270" i="7"/>
  <c r="AA283" i="7"/>
  <c r="AA267" i="7"/>
  <c r="AA280" i="7"/>
  <c r="AA264" i="7"/>
  <c r="AA277" i="7"/>
  <c r="AA274" i="7"/>
  <c r="AA284" i="7"/>
  <c r="AA268" i="7"/>
  <c r="AA287" i="7"/>
  <c r="AA271" i="7"/>
  <c r="Z1347" i="7"/>
  <c r="Z1331" i="7"/>
  <c r="Z1344" i="7"/>
  <c r="Z1341" i="7"/>
  <c r="Z1351" i="7"/>
  <c r="Z1345" i="7"/>
  <c r="Z1329" i="7"/>
  <c r="Z1342" i="7"/>
  <c r="Z1339" i="7"/>
  <c r="Z1343" i="7"/>
  <c r="Z1350" i="7"/>
  <c r="Z1340" i="7"/>
  <c r="Z1337" i="7"/>
  <c r="Z1332" i="7"/>
  <c r="Z1334" i="7"/>
  <c r="Z1330" i="7"/>
  <c r="Z1352" i="7"/>
  <c r="Z1336" i="7"/>
  <c r="Z1328" i="7"/>
  <c r="Z1333" i="7"/>
  <c r="Z1338" i="7"/>
  <c r="Z1348" i="7"/>
  <c r="Z1335" i="7"/>
  <c r="Z1346" i="7"/>
  <c r="Z1349" i="7"/>
  <c r="Z1353" i="7"/>
  <c r="Z621" i="7"/>
  <c r="Z605" i="7"/>
  <c r="Z615" i="7"/>
  <c r="Z612" i="7"/>
  <c r="Z625" i="7"/>
  <c r="Z622" i="7"/>
  <c r="Z606" i="7"/>
  <c r="Z619" i="7"/>
  <c r="Z603" i="7"/>
  <c r="Z616" i="7"/>
  <c r="Z600" i="7"/>
  <c r="Z610" i="7"/>
  <c r="Z623" i="7"/>
  <c r="Z607" i="7"/>
  <c r="Z614" i="7"/>
  <c r="Z609" i="7"/>
  <c r="Z618" i="7"/>
  <c r="Z608" i="7"/>
  <c r="Z604" i="7"/>
  <c r="Z617" i="7"/>
  <c r="Z624" i="7"/>
  <c r="Z601" i="7"/>
  <c r="Z613" i="7"/>
  <c r="Z611" i="7"/>
  <c r="Z602" i="7"/>
  <c r="Z620" i="7"/>
  <c r="C6" i="9"/>
  <c r="C8" i="9"/>
  <c r="L742" i="7"/>
  <c r="L755" i="7"/>
  <c r="L739" i="7"/>
  <c r="L752" i="7"/>
  <c r="K752" i="7" s="1"/>
  <c r="R752" i="7" s="1"/>
  <c r="L736" i="7"/>
  <c r="L749" i="7"/>
  <c r="K749" i="7" s="1"/>
  <c r="L733" i="7"/>
  <c r="K733" i="7" s="1"/>
  <c r="L746" i="7"/>
  <c r="L730" i="7"/>
  <c r="L740" i="7"/>
  <c r="L753" i="7"/>
  <c r="L737" i="7"/>
  <c r="L750" i="7"/>
  <c r="L734" i="7"/>
  <c r="L747" i="7"/>
  <c r="L731" i="7"/>
  <c r="L744" i="7"/>
  <c r="L751" i="7"/>
  <c r="L735" i="7"/>
  <c r="L745" i="7"/>
  <c r="L754" i="7"/>
  <c r="L738" i="7"/>
  <c r="L741" i="7"/>
  <c r="L743" i="7"/>
  <c r="L748" i="7"/>
  <c r="K748" i="7" s="1"/>
  <c r="R748" i="7" s="1"/>
  <c r="L732" i="7"/>
  <c r="L17" i="7"/>
  <c r="K17" i="7" s="1"/>
  <c r="L14" i="7"/>
  <c r="L27" i="7"/>
  <c r="L11" i="7"/>
  <c r="L24" i="7"/>
  <c r="L8" i="7"/>
  <c r="L21" i="7"/>
  <c r="L5" i="7"/>
  <c r="L18" i="7"/>
  <c r="L2" i="7"/>
  <c r="L15" i="7"/>
  <c r="K15" i="7" s="1"/>
  <c r="R15" i="7" s="1"/>
  <c r="L12" i="7"/>
  <c r="L25" i="7"/>
  <c r="K25" i="7" s="1"/>
  <c r="L9" i="7"/>
  <c r="L22" i="7"/>
  <c r="L6" i="7"/>
  <c r="L19" i="7"/>
  <c r="L16" i="7"/>
  <c r="L13" i="7"/>
  <c r="L26" i="7"/>
  <c r="L10" i="7"/>
  <c r="L23" i="7"/>
  <c r="L7" i="7"/>
  <c r="L20" i="7"/>
  <c r="L3" i="7"/>
  <c r="L4" i="7"/>
  <c r="Z855" i="7"/>
  <c r="Z852" i="7"/>
  <c r="Z846" i="7"/>
  <c r="Z859" i="7"/>
  <c r="Z843" i="7"/>
  <c r="Z856" i="7"/>
  <c r="Z840" i="7"/>
  <c r="Z853" i="7"/>
  <c r="Z837" i="7"/>
  <c r="Z850" i="7"/>
  <c r="Z854" i="7"/>
  <c r="Z838" i="7"/>
  <c r="Z845" i="7"/>
  <c r="Z834" i="7"/>
  <c r="Z849" i="7"/>
  <c r="Z848" i="7"/>
  <c r="Z842" i="7"/>
  <c r="Z839" i="7"/>
  <c r="Z847" i="7"/>
  <c r="Z857" i="7"/>
  <c r="Z835" i="7"/>
  <c r="Z844" i="7"/>
  <c r="Z858" i="7"/>
  <c r="Z851" i="7"/>
  <c r="Z841" i="7"/>
  <c r="Z836" i="7"/>
  <c r="Z131" i="7"/>
  <c r="Z115" i="7"/>
  <c r="Z128" i="7"/>
  <c r="Z112" i="7"/>
  <c r="Z125" i="7"/>
  <c r="Z109" i="7"/>
  <c r="Z122" i="7"/>
  <c r="Z106" i="7"/>
  <c r="Z119" i="7"/>
  <c r="Z116" i="7"/>
  <c r="Z129" i="7"/>
  <c r="Z113" i="7"/>
  <c r="Z126" i="7"/>
  <c r="Z110" i="7"/>
  <c r="Z123" i="7"/>
  <c r="Z107" i="7"/>
  <c r="Z120" i="7"/>
  <c r="Z117" i="7"/>
  <c r="Z130" i="7"/>
  <c r="Z114" i="7"/>
  <c r="Z127" i="7"/>
  <c r="Z111" i="7"/>
  <c r="Z124" i="7"/>
  <c r="Z108" i="7"/>
  <c r="Z118" i="7"/>
  <c r="Z121" i="7"/>
  <c r="AA922" i="7"/>
  <c r="AA935" i="7"/>
  <c r="AA919" i="7"/>
  <c r="AA932" i="7"/>
  <c r="AA916" i="7"/>
  <c r="AA929" i="7"/>
  <c r="AA913" i="7"/>
  <c r="AA923" i="7"/>
  <c r="AA936" i="7"/>
  <c r="AA920" i="7"/>
  <c r="AA933" i="7"/>
  <c r="AA917" i="7"/>
  <c r="AA930" i="7"/>
  <c r="AA914" i="7"/>
  <c r="AA927" i="7"/>
  <c r="AA924" i="7"/>
  <c r="AA937" i="7"/>
  <c r="AA921" i="7"/>
  <c r="AA934" i="7"/>
  <c r="AA931" i="7"/>
  <c r="AA915" i="7"/>
  <c r="AA928" i="7"/>
  <c r="AA912" i="7"/>
  <c r="AA925" i="7"/>
  <c r="AA918" i="7"/>
  <c r="AA926" i="7"/>
  <c r="AA201" i="7"/>
  <c r="AA185" i="7"/>
  <c r="AA198" i="7"/>
  <c r="AA195" i="7"/>
  <c r="AA208" i="7"/>
  <c r="AA192" i="7"/>
  <c r="AA202" i="7"/>
  <c r="AA186" i="7"/>
  <c r="AA199" i="7"/>
  <c r="AA196" i="7"/>
  <c r="AA209" i="7"/>
  <c r="AA193" i="7"/>
  <c r="AA206" i="7"/>
  <c r="AA190" i="7"/>
  <c r="AA203" i="7"/>
  <c r="AA187" i="7"/>
  <c r="AA200" i="7"/>
  <c r="AA184" i="7"/>
  <c r="AA197" i="7"/>
  <c r="AA194" i="7"/>
  <c r="AA204" i="7"/>
  <c r="AA188" i="7"/>
  <c r="AA189" i="7"/>
  <c r="AA205" i="7"/>
  <c r="AA191" i="7"/>
  <c r="AA207" i="7"/>
  <c r="AB1008" i="7"/>
  <c r="AB992" i="7"/>
  <c r="AB1005" i="7"/>
  <c r="AB1002" i="7"/>
  <c r="AB1015" i="7"/>
  <c r="AB999" i="7"/>
  <c r="AB1012" i="7"/>
  <c r="AB996" i="7"/>
  <c r="AB1009" i="7"/>
  <c r="AB993" i="7"/>
  <c r="AB1006" i="7"/>
  <c r="AB990" i="7"/>
  <c r="AB1003" i="7"/>
  <c r="AB1000" i="7"/>
  <c r="AB1013" i="7"/>
  <c r="AB997" i="7"/>
  <c r="AB1010" i="7"/>
  <c r="AB994" i="7"/>
  <c r="AB1001" i="7"/>
  <c r="AB1011" i="7"/>
  <c r="AB995" i="7"/>
  <c r="AB991" i="7"/>
  <c r="AB1004" i="7"/>
  <c r="AB998" i="7"/>
  <c r="AB1007" i="7"/>
  <c r="AB1014" i="7"/>
  <c r="AB278" i="7"/>
  <c r="AB262" i="7"/>
  <c r="AB275" i="7"/>
  <c r="AB272" i="7"/>
  <c r="AB285" i="7"/>
  <c r="AB269" i="7"/>
  <c r="AB282" i="7"/>
  <c r="AB266" i="7"/>
  <c r="AB279" i="7"/>
  <c r="AB263" i="7"/>
  <c r="AB276" i="7"/>
  <c r="AB273" i="7"/>
  <c r="AB286" i="7"/>
  <c r="AB270" i="7"/>
  <c r="AB283" i="7"/>
  <c r="AB267" i="7"/>
  <c r="AB280" i="7"/>
  <c r="AB264" i="7"/>
  <c r="AB277" i="7"/>
  <c r="AB274" i="7"/>
  <c r="AB287" i="7"/>
  <c r="AB271" i="7"/>
  <c r="AB281" i="7"/>
  <c r="AB265" i="7"/>
  <c r="AB268" i="7"/>
  <c r="AB284" i="7"/>
  <c r="X15" i="5"/>
  <c r="L1188" i="7"/>
  <c r="L1172" i="7"/>
  <c r="L1185" i="7"/>
  <c r="L1182" i="7"/>
  <c r="L1195" i="7"/>
  <c r="L1179" i="7"/>
  <c r="K1179" i="7" s="1"/>
  <c r="L1192" i="7"/>
  <c r="L1176" i="7"/>
  <c r="K1176" i="7" s="1"/>
  <c r="R1176" i="7" s="1"/>
  <c r="L1189" i="7"/>
  <c r="L1173" i="7"/>
  <c r="K1173" i="7" s="1"/>
  <c r="L1186" i="7"/>
  <c r="L1183" i="7"/>
  <c r="L1196" i="7"/>
  <c r="L1180" i="7"/>
  <c r="L1193" i="7"/>
  <c r="L1177" i="7"/>
  <c r="L1190" i="7"/>
  <c r="L1174" i="7"/>
  <c r="L1187" i="7"/>
  <c r="L1184" i="7"/>
  <c r="L1197" i="7"/>
  <c r="L1181" i="7"/>
  <c r="L1191" i="7"/>
  <c r="L1175" i="7"/>
  <c r="K1175" i="7" s="1"/>
  <c r="R1175" i="7" s="1"/>
  <c r="L1194" i="7"/>
  <c r="L1178" i="7"/>
  <c r="L454" i="7"/>
  <c r="L467" i="7"/>
  <c r="L451" i="7"/>
  <c r="L464" i="7"/>
  <c r="L448" i="7"/>
  <c r="L461" i="7"/>
  <c r="L445" i="7"/>
  <c r="L458" i="7"/>
  <c r="L455" i="7"/>
  <c r="L468" i="7"/>
  <c r="L452" i="7"/>
  <c r="L465" i="7"/>
  <c r="L449" i="7"/>
  <c r="L462" i="7"/>
  <c r="K462" i="7" s="1"/>
  <c r="L456" i="7"/>
  <c r="L469" i="7"/>
  <c r="K469" i="7" s="1"/>
  <c r="L453" i="7"/>
  <c r="L466" i="7"/>
  <c r="L450" i="7"/>
  <c r="L463" i="7"/>
  <c r="L447" i="7"/>
  <c r="L457" i="7"/>
  <c r="L446" i="7"/>
  <c r="L459" i="7"/>
  <c r="L444" i="7"/>
  <c r="L460" i="7"/>
  <c r="Z1263" i="7"/>
  <c r="Z1273" i="7"/>
  <c r="Z1257" i="7"/>
  <c r="Z1270" i="7"/>
  <c r="Z1254" i="7"/>
  <c r="Z1267" i="7"/>
  <c r="Z1251" i="7"/>
  <c r="Z1264" i="7"/>
  <c r="Z1261" i="7"/>
  <c r="Z1274" i="7"/>
  <c r="Z1258" i="7"/>
  <c r="Z1271" i="7"/>
  <c r="Z1255" i="7"/>
  <c r="Z1262" i="7"/>
  <c r="Z1275" i="7"/>
  <c r="Z1259" i="7"/>
  <c r="Z1272" i="7"/>
  <c r="Z1256" i="7"/>
  <c r="Z1269" i="7"/>
  <c r="Z1253" i="7"/>
  <c r="Z1266" i="7"/>
  <c r="Z1268" i="7"/>
  <c r="Z1250" i="7"/>
  <c r="Z1265" i="7"/>
  <c r="Z1260" i="7"/>
  <c r="Z1252" i="7"/>
  <c r="Z538" i="7"/>
  <c r="Z522" i="7"/>
  <c r="Z535" i="7"/>
  <c r="Z532" i="7"/>
  <c r="Z545" i="7"/>
  <c r="Z529" i="7"/>
  <c r="Z542" i="7"/>
  <c r="Z526" i="7"/>
  <c r="Z539" i="7"/>
  <c r="Z523" i="7"/>
  <c r="Z536" i="7"/>
  <c r="Z533" i="7"/>
  <c r="Z546" i="7"/>
  <c r="Z530" i="7"/>
  <c r="Z543" i="7"/>
  <c r="Z527" i="7"/>
  <c r="Z540" i="7"/>
  <c r="Z524" i="7"/>
  <c r="Z537" i="7"/>
  <c r="Z541" i="7"/>
  <c r="Z525" i="7"/>
  <c r="Z544" i="7"/>
  <c r="Z531" i="7"/>
  <c r="Z547" i="7"/>
  <c r="Z528" i="7"/>
  <c r="Z534" i="7"/>
  <c r="AA1344" i="7"/>
  <c r="AA1328" i="7"/>
  <c r="AA1338" i="7"/>
  <c r="AA1348" i="7"/>
  <c r="AA1342" i="7"/>
  <c r="AA1352" i="7"/>
  <c r="AA1336" i="7"/>
  <c r="AA1353" i="7"/>
  <c r="AA1347" i="7"/>
  <c r="AA1345" i="7"/>
  <c r="AA1340" i="7"/>
  <c r="AA1337" i="7"/>
  <c r="AA1332" i="7"/>
  <c r="AA1334" i="7"/>
  <c r="AA1330" i="7"/>
  <c r="AA1343" i="7"/>
  <c r="AA1339" i="7"/>
  <c r="AA1351" i="7"/>
  <c r="AA1350" i="7"/>
  <c r="AA1349" i="7"/>
  <c r="AA1331" i="7"/>
  <c r="AA1341" i="7"/>
  <c r="AA1335" i="7"/>
  <c r="AA1346" i="7"/>
  <c r="AA1329" i="7"/>
  <c r="AA1333" i="7"/>
  <c r="AA618" i="7"/>
  <c r="AA602" i="7"/>
  <c r="AA612" i="7"/>
  <c r="AA625" i="7"/>
  <c r="AA609" i="7"/>
  <c r="AA619" i="7"/>
  <c r="AA603" i="7"/>
  <c r="AA616" i="7"/>
  <c r="AA600" i="7"/>
  <c r="AA613" i="7"/>
  <c r="AA623" i="7"/>
  <c r="AA607" i="7"/>
  <c r="AA620" i="7"/>
  <c r="AA611" i="7"/>
  <c r="AA608" i="7"/>
  <c r="AA604" i="7"/>
  <c r="AA617" i="7"/>
  <c r="AA606" i="7"/>
  <c r="AA624" i="7"/>
  <c r="AA601" i="7"/>
  <c r="AA615" i="7"/>
  <c r="AA614" i="7"/>
  <c r="AA622" i="7"/>
  <c r="AA605" i="7"/>
  <c r="AA621" i="7"/>
  <c r="AA610" i="7"/>
  <c r="AB1421" i="7"/>
  <c r="AB1418" i="7"/>
  <c r="AB1431" i="7"/>
  <c r="AB1415" i="7"/>
  <c r="AB1428" i="7"/>
  <c r="AB1412" i="7"/>
  <c r="AB1425" i="7"/>
  <c r="AB1409" i="7"/>
  <c r="AB1422" i="7"/>
  <c r="AB1406" i="7"/>
  <c r="AB1419" i="7"/>
  <c r="AB1416" i="7"/>
  <c r="AB1429" i="7"/>
  <c r="AB1413" i="7"/>
  <c r="AB1426" i="7"/>
  <c r="AB1410" i="7"/>
  <c r="AB1423" i="7"/>
  <c r="AB1407" i="7"/>
  <c r="AB1420" i="7"/>
  <c r="AB1430" i="7"/>
  <c r="AB1414" i="7"/>
  <c r="AB1424" i="7"/>
  <c r="AB1408" i="7"/>
  <c r="AB1427" i="7"/>
  <c r="AB1411" i="7"/>
  <c r="AB1417" i="7"/>
  <c r="AB695" i="7"/>
  <c r="AB679" i="7"/>
  <c r="AB692" i="7"/>
  <c r="AB689" i="7"/>
  <c r="AB702" i="7"/>
  <c r="AB686" i="7"/>
  <c r="AB699" i="7"/>
  <c r="AB683" i="7"/>
  <c r="AB696" i="7"/>
  <c r="AB680" i="7"/>
  <c r="AB693" i="7"/>
  <c r="AB690" i="7"/>
  <c r="AB703" i="7"/>
  <c r="AB687" i="7"/>
  <c r="AB700" i="7"/>
  <c r="AB684" i="7"/>
  <c r="AB697" i="7"/>
  <c r="AB681" i="7"/>
  <c r="AB694" i="7"/>
  <c r="AB678" i="7"/>
  <c r="AB688" i="7"/>
  <c r="AB698" i="7"/>
  <c r="AB682" i="7"/>
  <c r="AB685" i="7"/>
  <c r="AB691" i="7"/>
  <c r="AB701" i="7"/>
  <c r="D6" i="9"/>
  <c r="D8" i="9"/>
  <c r="K121" i="14"/>
  <c r="M4" i="13"/>
  <c r="L5" i="13" s="1"/>
  <c r="M5" i="13" s="1"/>
  <c r="L6" i="13" s="1"/>
  <c r="M6" i="13" s="1"/>
  <c r="L7" i="13" s="1"/>
  <c r="M7" i="13" s="1"/>
  <c r="L8" i="13" s="1"/>
  <c r="M8" i="13" s="1"/>
  <c r="L9" i="13" s="1"/>
  <c r="M9" i="13" s="1"/>
  <c r="L10" i="13" s="1"/>
  <c r="M10" i="13" s="1"/>
  <c r="L11" i="13" s="1"/>
  <c r="M11" i="13" s="1"/>
  <c r="L12" i="13" s="1"/>
  <c r="M12" i="13" s="1"/>
  <c r="L13" i="13" s="1"/>
  <c r="M13" i="13" s="1"/>
  <c r="L14" i="13" s="1"/>
  <c r="M14" i="13" s="1"/>
  <c r="L15" i="13" s="1"/>
  <c r="M15" i="13" s="1"/>
  <c r="L16" i="13" s="1"/>
  <c r="M16" i="13" s="1"/>
  <c r="L17" i="13" s="1"/>
  <c r="M17" i="13" s="1"/>
  <c r="L18" i="13" s="1"/>
  <c r="M18" i="13" s="1"/>
  <c r="L19" i="13" s="1"/>
  <c r="M19" i="13" s="1"/>
  <c r="L20" i="13" s="1"/>
  <c r="M20" i="13" s="1"/>
  <c r="L21" i="13" s="1"/>
  <c r="M21" i="13" s="1"/>
  <c r="L22" i="13" s="1"/>
  <c r="M22" i="13" s="1"/>
  <c r="L23" i="13" s="1"/>
  <c r="M23" i="13" s="1"/>
  <c r="L24" i="13" s="1"/>
  <c r="M24" i="13" s="1"/>
  <c r="L25" i="13" s="1"/>
  <c r="M25" i="13" s="1"/>
  <c r="L26" i="13" s="1"/>
  <c r="M26" i="13" s="1"/>
  <c r="L27" i="13" s="1"/>
  <c r="M27" i="13" s="1"/>
  <c r="L28" i="13" s="1"/>
  <c r="M28" i="13" s="1"/>
  <c r="L29" i="13" s="1"/>
  <c r="M29" i="13" s="1"/>
  <c r="L30" i="13" s="1"/>
  <c r="M30" i="13" s="1"/>
  <c r="L31" i="13" s="1"/>
  <c r="M31" i="13" s="1"/>
  <c r="L32" i="13" s="1"/>
  <c r="M32" i="13" s="1"/>
  <c r="L33" i="13" s="1"/>
  <c r="M33" i="13" s="1"/>
  <c r="L34" i="13" s="1"/>
  <c r="M34" i="13" s="1"/>
  <c r="L35" i="13" s="1"/>
  <c r="M35" i="13" s="1"/>
  <c r="L36" i="13" s="1"/>
  <c r="M36" i="13" s="1"/>
  <c r="L37" i="13" s="1"/>
  <c r="M37" i="13" s="1"/>
  <c r="L38" i="13" s="1"/>
  <c r="M38" i="13" s="1"/>
  <c r="L39" i="13" s="1"/>
  <c r="M39" i="13" s="1"/>
  <c r="L40" i="13" s="1"/>
  <c r="M40" i="13" s="1"/>
  <c r="L41" i="13" s="1"/>
  <c r="M41" i="13" s="1"/>
  <c r="I2" i="14" s="1"/>
  <c r="N2" i="14" s="1"/>
  <c r="M644" i="13"/>
  <c r="L645" i="13" s="1"/>
  <c r="M645" i="13" s="1"/>
  <c r="L646" i="13" s="1"/>
  <c r="M646" i="13" s="1"/>
  <c r="L647" i="13" s="1"/>
  <c r="M647" i="13" s="1"/>
  <c r="L648" i="13" s="1"/>
  <c r="M648" i="13" s="1"/>
  <c r="L649" i="13" s="1"/>
  <c r="M649" i="13" s="1"/>
  <c r="L650" i="13" s="1"/>
  <c r="M650" i="13" s="1"/>
  <c r="L651" i="13" s="1"/>
  <c r="M651" i="13" s="1"/>
  <c r="L652" i="13" s="1"/>
  <c r="M652" i="13" s="1"/>
  <c r="L653" i="13" s="1"/>
  <c r="M653" i="13" s="1"/>
  <c r="L654" i="13" s="1"/>
  <c r="M654" i="13" s="1"/>
  <c r="L655" i="13" s="1"/>
  <c r="M655" i="13" s="1"/>
  <c r="L656" i="13" s="1"/>
  <c r="M656" i="13" s="1"/>
  <c r="L657" i="13" s="1"/>
  <c r="M657" i="13" s="1"/>
  <c r="L658" i="13" s="1"/>
  <c r="M658" i="13" s="1"/>
  <c r="L659" i="13" s="1"/>
  <c r="M659" i="13" s="1"/>
  <c r="L660" i="13" s="1"/>
  <c r="M660" i="13" s="1"/>
  <c r="L661" i="13" s="1"/>
  <c r="M661" i="13" s="1"/>
  <c r="L662" i="13" s="1"/>
  <c r="M662" i="13" s="1"/>
  <c r="L663" i="13" s="1"/>
  <c r="M663" i="13" s="1"/>
  <c r="L664" i="13" s="1"/>
  <c r="M664" i="13" s="1"/>
  <c r="L665" i="13" s="1"/>
  <c r="M665" i="13" s="1"/>
  <c r="L666" i="13" s="1"/>
  <c r="M666" i="13" s="1"/>
  <c r="L667" i="13" s="1"/>
  <c r="M667" i="13" s="1"/>
  <c r="L668" i="13" s="1"/>
  <c r="M668" i="13" s="1"/>
  <c r="L669" i="13" s="1"/>
  <c r="M669" i="13" s="1"/>
  <c r="L670" i="13" s="1"/>
  <c r="M670" i="13" s="1"/>
  <c r="L671" i="13" s="1"/>
  <c r="M671" i="13" s="1"/>
  <c r="L672" i="13" s="1"/>
  <c r="M672" i="13" s="1"/>
  <c r="L673" i="13" s="1"/>
  <c r="M673" i="13" s="1"/>
  <c r="L674" i="13" s="1"/>
  <c r="M674" i="13" s="1"/>
  <c r="L675" i="13" s="1"/>
  <c r="M675" i="13" s="1"/>
  <c r="L676" i="13" s="1"/>
  <c r="M676" i="13" s="1"/>
  <c r="L677" i="13" s="1"/>
  <c r="M677" i="13" s="1"/>
  <c r="L678" i="13" s="1"/>
  <c r="M678" i="13" s="1"/>
  <c r="L679" i="13" s="1"/>
  <c r="M679" i="13" s="1"/>
  <c r="L680" i="13" s="1"/>
  <c r="M680" i="13" s="1"/>
  <c r="L681" i="13" s="1"/>
  <c r="M681" i="13" s="1"/>
  <c r="I18" i="14" s="1"/>
  <c r="N18" i="14" s="1"/>
  <c r="L935" i="7"/>
  <c r="K935" i="7" s="1"/>
  <c r="L919" i="7"/>
  <c r="K919" i="7" s="1"/>
  <c r="R919" i="7" s="1"/>
  <c r="L932" i="7"/>
  <c r="L916" i="7"/>
  <c r="L929" i="7"/>
  <c r="L913" i="7"/>
  <c r="L926" i="7"/>
  <c r="K926" i="7" s="1"/>
  <c r="L936" i="7"/>
  <c r="L920" i="7"/>
  <c r="K920" i="7" s="1"/>
  <c r="L933" i="7"/>
  <c r="K933" i="7" s="1"/>
  <c r="L917" i="7"/>
  <c r="L930" i="7"/>
  <c r="L914" i="7"/>
  <c r="L927" i="7"/>
  <c r="L924" i="7"/>
  <c r="L937" i="7"/>
  <c r="L921" i="7"/>
  <c r="L934" i="7"/>
  <c r="K934" i="7" s="1"/>
  <c r="L918" i="7"/>
  <c r="L931" i="7"/>
  <c r="K931" i="7" s="1"/>
  <c r="L928" i="7"/>
  <c r="L912" i="7"/>
  <c r="L925" i="7"/>
  <c r="K925" i="7" s="1"/>
  <c r="L922" i="7"/>
  <c r="L923" i="7"/>
  <c r="K923" i="7" s="1"/>
  <c r="L915" i="7"/>
  <c r="K915" i="7" s="1"/>
  <c r="L198" i="7"/>
  <c r="L195" i="7"/>
  <c r="L208" i="7"/>
  <c r="L192" i="7"/>
  <c r="L205" i="7"/>
  <c r="L189" i="7"/>
  <c r="L199" i="7"/>
  <c r="L196" i="7"/>
  <c r="K196" i="7" s="1"/>
  <c r="R196" i="7" s="1"/>
  <c r="L209" i="7"/>
  <c r="L193" i="7"/>
  <c r="K193" i="7" s="1"/>
  <c r="L206" i="7"/>
  <c r="L190" i="7"/>
  <c r="L203" i="7"/>
  <c r="L200" i="7"/>
  <c r="K200" i="7" s="1"/>
  <c r="R200" i="7" s="1"/>
  <c r="L184" i="7"/>
  <c r="K184" i="7" s="1"/>
  <c r="R184" i="7" s="1"/>
  <c r="L197" i="7"/>
  <c r="K197" i="7" s="1"/>
  <c r="L194" i="7"/>
  <c r="L207" i="7"/>
  <c r="L191" i="7"/>
  <c r="L201" i="7"/>
  <c r="L185" i="7"/>
  <c r="K185" i="7" s="1"/>
  <c r="L202" i="7"/>
  <c r="L188" i="7"/>
  <c r="L187" i="7"/>
  <c r="L186" i="7"/>
  <c r="L204" i="7"/>
  <c r="L856" i="7"/>
  <c r="L840" i="7"/>
  <c r="L853" i="7"/>
  <c r="L837" i="7"/>
  <c r="L850" i="7"/>
  <c r="L834" i="7"/>
  <c r="L847" i="7"/>
  <c r="L857" i="7"/>
  <c r="L848" i="7"/>
  <c r="L842" i="7"/>
  <c r="L859" i="7"/>
  <c r="L858" i="7"/>
  <c r="L839" i="7"/>
  <c r="L852" i="7"/>
  <c r="L844" i="7"/>
  <c r="L836" i="7"/>
  <c r="L851" i="7"/>
  <c r="L846" i="7"/>
  <c r="L841" i="7"/>
  <c r="L838" i="7"/>
  <c r="L855" i="7"/>
  <c r="L835" i="7"/>
  <c r="L843" i="7"/>
  <c r="L849" i="7"/>
  <c r="L845" i="7"/>
  <c r="L854" i="7"/>
  <c r="L125" i="7"/>
  <c r="K125" i="7" s="1"/>
  <c r="L109" i="7"/>
  <c r="L122" i="7"/>
  <c r="L106" i="7"/>
  <c r="K106" i="7" s="1"/>
  <c r="R106" i="7" s="1"/>
  <c r="L119" i="7"/>
  <c r="L116" i="7"/>
  <c r="L129" i="7"/>
  <c r="L113" i="7"/>
  <c r="L126" i="7"/>
  <c r="L110" i="7"/>
  <c r="K110" i="7" s="1"/>
  <c r="L123" i="7"/>
  <c r="L107" i="7"/>
  <c r="K107" i="7" s="1"/>
  <c r="L120" i="7"/>
  <c r="L117" i="7"/>
  <c r="L130" i="7"/>
  <c r="L114" i="7"/>
  <c r="L127" i="7"/>
  <c r="K127" i="7" s="1"/>
  <c r="L111" i="7"/>
  <c r="L124" i="7"/>
  <c r="L108" i="7"/>
  <c r="K108" i="7" s="1"/>
  <c r="L121" i="7"/>
  <c r="L118" i="7"/>
  <c r="L128" i="7"/>
  <c r="L112" i="7"/>
  <c r="L115" i="7"/>
  <c r="L131" i="7"/>
  <c r="L1273" i="7"/>
  <c r="L1257" i="7"/>
  <c r="L1270" i="7"/>
  <c r="L1267" i="7"/>
  <c r="L1251" i="7"/>
  <c r="L1264" i="7"/>
  <c r="L1261" i="7"/>
  <c r="K1261" i="7" s="1"/>
  <c r="L1274" i="7"/>
  <c r="K1274" i="7" s="1"/>
  <c r="L1258" i="7"/>
  <c r="L1271" i="7"/>
  <c r="K1271" i="7" s="1"/>
  <c r="R1271" i="7" s="1"/>
  <c r="L1255" i="7"/>
  <c r="L1268" i="7"/>
  <c r="K1268" i="7" s="1"/>
  <c r="L1252" i="7"/>
  <c r="L1265" i="7"/>
  <c r="L1272" i="7"/>
  <c r="L1256" i="7"/>
  <c r="L1269" i="7"/>
  <c r="L1253" i="7"/>
  <c r="L1266" i="7"/>
  <c r="L1250" i="7"/>
  <c r="L1263" i="7"/>
  <c r="L1260" i="7"/>
  <c r="L1275" i="7"/>
  <c r="L1262" i="7"/>
  <c r="K1262" i="7" s="1"/>
  <c r="L1254" i="7"/>
  <c r="L1259" i="7"/>
  <c r="K1259" i="7" s="1"/>
  <c r="L532" i="7"/>
  <c r="L545" i="7"/>
  <c r="L529" i="7"/>
  <c r="L542" i="7"/>
  <c r="L526" i="7"/>
  <c r="L539" i="7"/>
  <c r="L523" i="7"/>
  <c r="L536" i="7"/>
  <c r="L533" i="7"/>
  <c r="L546" i="7"/>
  <c r="L530" i="7"/>
  <c r="L543" i="7"/>
  <c r="L527" i="7"/>
  <c r="K527" i="7" s="1"/>
  <c r="L540" i="7"/>
  <c r="K540" i="7" s="1"/>
  <c r="L524" i="7"/>
  <c r="L537" i="7"/>
  <c r="K537" i="7" s="1"/>
  <c r="L534" i="7"/>
  <c r="L547" i="7"/>
  <c r="L531" i="7"/>
  <c r="L535" i="7"/>
  <c r="L541" i="7"/>
  <c r="L528" i="7"/>
  <c r="L544" i="7"/>
  <c r="L522" i="7"/>
  <c r="L525" i="7"/>
  <c r="L538" i="7"/>
  <c r="Z748" i="7"/>
  <c r="Z732" i="7"/>
  <c r="Z745" i="7"/>
  <c r="Z742" i="7"/>
  <c r="Z755" i="7"/>
  <c r="Z739" i="7"/>
  <c r="Z752" i="7"/>
  <c r="Z736" i="7"/>
  <c r="Z746" i="7"/>
  <c r="Z730" i="7"/>
  <c r="Z743" i="7"/>
  <c r="Z740" i="7"/>
  <c r="Z753" i="7"/>
  <c r="Z737" i="7"/>
  <c r="Z750" i="7"/>
  <c r="Z734" i="7"/>
  <c r="Z741" i="7"/>
  <c r="Z751" i="7"/>
  <c r="Z735" i="7"/>
  <c r="Z744" i="7"/>
  <c r="Z747" i="7"/>
  <c r="Z731" i="7"/>
  <c r="Z749" i="7"/>
  <c r="Z733" i="7"/>
  <c r="Z754" i="7"/>
  <c r="Z738" i="7"/>
  <c r="Z23" i="7"/>
  <c r="Z7" i="7"/>
  <c r="Z20" i="7"/>
  <c r="Z4" i="7"/>
  <c r="Z17" i="7"/>
  <c r="Z14" i="7"/>
  <c r="Z27" i="7"/>
  <c r="Z11" i="7"/>
  <c r="Z24" i="7"/>
  <c r="Z8" i="7"/>
  <c r="Z21" i="7"/>
  <c r="Z5" i="7"/>
  <c r="Z18" i="7"/>
  <c r="Z2" i="7"/>
  <c r="Z15" i="7"/>
  <c r="Z12" i="7"/>
  <c r="Z25" i="7"/>
  <c r="Z9" i="7"/>
  <c r="Z22" i="7"/>
  <c r="Z6" i="7"/>
  <c r="Z19" i="7"/>
  <c r="Z3" i="7"/>
  <c r="Z16" i="7"/>
  <c r="Z13" i="7"/>
  <c r="Z26" i="7"/>
  <c r="Z10" i="7"/>
  <c r="AA852" i="7"/>
  <c r="AA849" i="7"/>
  <c r="AA859" i="7"/>
  <c r="AA843" i="7"/>
  <c r="AA856" i="7"/>
  <c r="AA840" i="7"/>
  <c r="AA853" i="7"/>
  <c r="AA837" i="7"/>
  <c r="AA850" i="7"/>
  <c r="AA834" i="7"/>
  <c r="AA847" i="7"/>
  <c r="AA851" i="7"/>
  <c r="AA835" i="7"/>
  <c r="AA855" i="7"/>
  <c r="AA845" i="7"/>
  <c r="AA854" i="7"/>
  <c r="AA848" i="7"/>
  <c r="AA842" i="7"/>
  <c r="AA839" i="7"/>
  <c r="AA858" i="7"/>
  <c r="AA844" i="7"/>
  <c r="AA836" i="7"/>
  <c r="AA841" i="7"/>
  <c r="AA838" i="7"/>
  <c r="AA857" i="7"/>
  <c r="AA846" i="7"/>
  <c r="AA128" i="7"/>
  <c r="AA112" i="7"/>
  <c r="AA125" i="7"/>
  <c r="AA109" i="7"/>
  <c r="AA122" i="7"/>
  <c r="AA106" i="7"/>
  <c r="AA119" i="7"/>
  <c r="AA116" i="7"/>
  <c r="AA129" i="7"/>
  <c r="AA113" i="7"/>
  <c r="AA126" i="7"/>
  <c r="AA110" i="7"/>
  <c r="AA123" i="7"/>
  <c r="AA107" i="7"/>
  <c r="AA120" i="7"/>
  <c r="AA117" i="7"/>
  <c r="AA130" i="7"/>
  <c r="AA114" i="7"/>
  <c r="AA127" i="7"/>
  <c r="AA111" i="7"/>
  <c r="AA124" i="7"/>
  <c r="AA108" i="7"/>
  <c r="AA121" i="7"/>
  <c r="AA131" i="7"/>
  <c r="AA115" i="7"/>
  <c r="AA118" i="7"/>
  <c r="AB935" i="7"/>
  <c r="AB919" i="7"/>
  <c r="AB932" i="7"/>
  <c r="AB916" i="7"/>
  <c r="AB929" i="7"/>
  <c r="AB913" i="7"/>
  <c r="AB926" i="7"/>
  <c r="AB936" i="7"/>
  <c r="AB920" i="7"/>
  <c r="AB933" i="7"/>
  <c r="AB917" i="7"/>
  <c r="AB930" i="7"/>
  <c r="AB914" i="7"/>
  <c r="AB927" i="7"/>
  <c r="AB924" i="7"/>
  <c r="AB937" i="7"/>
  <c r="AB921" i="7"/>
  <c r="AB934" i="7"/>
  <c r="AB918" i="7"/>
  <c r="AB931" i="7"/>
  <c r="AB928" i="7"/>
  <c r="AB912" i="7"/>
  <c r="AB925" i="7"/>
  <c r="AB922" i="7"/>
  <c r="AB923" i="7"/>
  <c r="AB915" i="7"/>
  <c r="AB198" i="7"/>
  <c r="AB195" i="7"/>
  <c r="AB208" i="7"/>
  <c r="AB192" i="7"/>
  <c r="AB205" i="7"/>
  <c r="AB189" i="7"/>
  <c r="AB199" i="7"/>
  <c r="AB196" i="7"/>
  <c r="AB209" i="7"/>
  <c r="AB193" i="7"/>
  <c r="AB206" i="7"/>
  <c r="AB190" i="7"/>
  <c r="AB203" i="7"/>
  <c r="AB200" i="7"/>
  <c r="AB184" i="7"/>
  <c r="AB197" i="7"/>
  <c r="AB194" i="7"/>
  <c r="AB207" i="7"/>
  <c r="AB191" i="7"/>
  <c r="AB201" i="7"/>
  <c r="AB185" i="7"/>
  <c r="AB204" i="7"/>
  <c r="AB187" i="7"/>
  <c r="AB188" i="7"/>
  <c r="AB202" i="7"/>
  <c r="AB186" i="7"/>
  <c r="X12" i="5"/>
  <c r="L1112" i="7"/>
  <c r="L1096" i="7"/>
  <c r="L1109" i="7"/>
  <c r="L1106" i="7"/>
  <c r="L1119" i="7"/>
  <c r="L1103" i="7"/>
  <c r="K1103" i="7" s="1"/>
  <c r="L1116" i="7"/>
  <c r="K1116" i="7" s="1"/>
  <c r="R1116" i="7" s="1"/>
  <c r="L1100" i="7"/>
  <c r="L1113" i="7"/>
  <c r="K1113" i="7" s="1"/>
  <c r="R1113" i="7" s="1"/>
  <c r="L1097" i="7"/>
  <c r="L1110" i="7"/>
  <c r="L1094" i="7"/>
  <c r="L1107" i="7"/>
  <c r="L1104" i="7"/>
  <c r="L1117" i="7"/>
  <c r="L1101" i="7"/>
  <c r="L1114" i="7"/>
  <c r="L1098" i="7"/>
  <c r="L1111" i="7"/>
  <c r="L1095" i="7"/>
  <c r="L1115" i="7"/>
  <c r="L1099" i="7"/>
  <c r="L1105" i="7"/>
  <c r="K1105" i="7" s="1"/>
  <c r="L1118" i="7"/>
  <c r="L1108" i="7"/>
  <c r="K1108" i="7" s="1"/>
  <c r="L1102" i="7"/>
  <c r="L390" i="7"/>
  <c r="L374" i="7"/>
  <c r="L387" i="7"/>
  <c r="L371" i="7"/>
  <c r="L384" i="7"/>
  <c r="L368" i="7"/>
  <c r="L381" i="7"/>
  <c r="L378" i="7"/>
  <c r="L391" i="7"/>
  <c r="L375" i="7"/>
  <c r="L388" i="7"/>
  <c r="L372" i="7"/>
  <c r="K372" i="7" s="1"/>
  <c r="L385" i="7"/>
  <c r="K385" i="7" s="1"/>
  <c r="L369" i="7"/>
  <c r="L382" i="7"/>
  <c r="K382" i="7" s="1"/>
  <c r="L366" i="7"/>
  <c r="L379" i="7"/>
  <c r="L376" i="7"/>
  <c r="L389" i="7"/>
  <c r="L373" i="7"/>
  <c r="L386" i="7"/>
  <c r="L370" i="7"/>
  <c r="L383" i="7"/>
  <c r="L367" i="7"/>
  <c r="L377" i="7"/>
  <c r="L380" i="7"/>
  <c r="Z1194" i="7"/>
  <c r="Z1178" i="7"/>
  <c r="Z1191" i="7"/>
  <c r="Z1175" i="7"/>
  <c r="Z1188" i="7"/>
  <c r="Z1172" i="7"/>
  <c r="Z1185" i="7"/>
  <c r="Z1182" i="7"/>
  <c r="Z1195" i="7"/>
  <c r="Z1179" i="7"/>
  <c r="Z1192" i="7"/>
  <c r="Z1176" i="7"/>
  <c r="Z1189" i="7"/>
  <c r="Z1173" i="7"/>
  <c r="Z1186" i="7"/>
  <c r="Z1183" i="7"/>
  <c r="Z1196" i="7"/>
  <c r="Z1180" i="7"/>
  <c r="Z1193" i="7"/>
  <c r="Z1177" i="7"/>
  <c r="Z1190" i="7"/>
  <c r="Z1174" i="7"/>
  <c r="Z1187" i="7"/>
  <c r="Z1197" i="7"/>
  <c r="Z1181" i="7"/>
  <c r="Z1184" i="7"/>
  <c r="Z460" i="7"/>
  <c r="Z457" i="7"/>
  <c r="Z454" i="7"/>
  <c r="Z467" i="7"/>
  <c r="Z451" i="7"/>
  <c r="Z464" i="7"/>
  <c r="Z448" i="7"/>
  <c r="Z461" i="7"/>
  <c r="Z445" i="7"/>
  <c r="Z458" i="7"/>
  <c r="Z455" i="7"/>
  <c r="Z468" i="7"/>
  <c r="Z462" i="7"/>
  <c r="Z459" i="7"/>
  <c r="Z456" i="7"/>
  <c r="Z469" i="7"/>
  <c r="Z453" i="7"/>
  <c r="Z463" i="7"/>
  <c r="Z452" i="7"/>
  <c r="Z447" i="7"/>
  <c r="Z446" i="7"/>
  <c r="Z444" i="7"/>
  <c r="Z449" i="7"/>
  <c r="Z465" i="7"/>
  <c r="Z450" i="7"/>
  <c r="Z466" i="7"/>
  <c r="AA1260" i="7"/>
  <c r="AA1273" i="7"/>
  <c r="AA1270" i="7"/>
  <c r="AA1254" i="7"/>
  <c r="AA1267" i="7"/>
  <c r="AA1251" i="7"/>
  <c r="AA1264" i="7"/>
  <c r="AA1261" i="7"/>
  <c r="AA1274" i="7"/>
  <c r="AA1258" i="7"/>
  <c r="AA1271" i="7"/>
  <c r="AA1255" i="7"/>
  <c r="AA1268" i="7"/>
  <c r="AA1252" i="7"/>
  <c r="AA1275" i="7"/>
  <c r="AA1259" i="7"/>
  <c r="AA1272" i="7"/>
  <c r="AA1256" i="7"/>
  <c r="AA1269" i="7"/>
  <c r="AA1253" i="7"/>
  <c r="AA1266" i="7"/>
  <c r="AA1250" i="7"/>
  <c r="AA1263" i="7"/>
  <c r="AA1262" i="7"/>
  <c r="AA1257" i="7"/>
  <c r="AA1265" i="7"/>
  <c r="AA535" i="7"/>
  <c r="AA532" i="7"/>
  <c r="AA545" i="7"/>
  <c r="AA529" i="7"/>
  <c r="AA542" i="7"/>
  <c r="AA526" i="7"/>
  <c r="AA539" i="7"/>
  <c r="AA523" i="7"/>
  <c r="AA536" i="7"/>
  <c r="AA533" i="7"/>
  <c r="AA546" i="7"/>
  <c r="AA530" i="7"/>
  <c r="AA543" i="7"/>
  <c r="AA527" i="7"/>
  <c r="AA540" i="7"/>
  <c r="AA524" i="7"/>
  <c r="AA537" i="7"/>
  <c r="AA534" i="7"/>
  <c r="AA538" i="7"/>
  <c r="AA522" i="7"/>
  <c r="AA531" i="7"/>
  <c r="AA547" i="7"/>
  <c r="AA525" i="7"/>
  <c r="AA541" i="7"/>
  <c r="AA528" i="7"/>
  <c r="AA544" i="7"/>
  <c r="AB1341" i="7"/>
  <c r="AB1351" i="7"/>
  <c r="AB1335" i="7"/>
  <c r="AB1345" i="7"/>
  <c r="AB1339" i="7"/>
  <c r="AB1352" i="7"/>
  <c r="AB1349" i="7"/>
  <c r="AB1333" i="7"/>
  <c r="AB1353" i="7"/>
  <c r="AB1344" i="7"/>
  <c r="AB1340" i="7"/>
  <c r="AB1337" i="7"/>
  <c r="AB1332" i="7"/>
  <c r="AB1334" i="7"/>
  <c r="AB1330" i="7"/>
  <c r="AB1343" i="7"/>
  <c r="AB1336" i="7"/>
  <c r="AB1350" i="7"/>
  <c r="AB1328" i="7"/>
  <c r="AB1348" i="7"/>
  <c r="AB1347" i="7"/>
  <c r="AB1346" i="7"/>
  <c r="AB1329" i="7"/>
  <c r="AB1331" i="7"/>
  <c r="AB1342" i="7"/>
  <c r="AB1338" i="7"/>
  <c r="AB615" i="7"/>
  <c r="AB625" i="7"/>
  <c r="AB609" i="7"/>
  <c r="AB622" i="7"/>
  <c r="AB606" i="7"/>
  <c r="AB616" i="7"/>
  <c r="AB600" i="7"/>
  <c r="AB613" i="7"/>
  <c r="AB610" i="7"/>
  <c r="AB620" i="7"/>
  <c r="AB617" i="7"/>
  <c r="AB624" i="7"/>
  <c r="AB608" i="7"/>
  <c r="AB604" i="7"/>
  <c r="AB618" i="7"/>
  <c r="AB607" i="7"/>
  <c r="AB601" i="7"/>
  <c r="AB623" i="7"/>
  <c r="AB614" i="7"/>
  <c r="AB603" i="7"/>
  <c r="AB605" i="7"/>
  <c r="AB621" i="7"/>
  <c r="AB612" i="7"/>
  <c r="AB619" i="7"/>
  <c r="AB611" i="7"/>
  <c r="AB602" i="7"/>
  <c r="X28" i="5"/>
  <c r="K38" i="14"/>
  <c r="K198" i="14"/>
  <c r="M205" i="13"/>
  <c r="L206" i="13" s="1"/>
  <c r="M206" i="13" s="1"/>
  <c r="L207" i="13" s="1"/>
  <c r="M207" i="13" s="1"/>
  <c r="L208" i="13" s="1"/>
  <c r="M208" i="13" s="1"/>
  <c r="L209" i="13" s="1"/>
  <c r="M209" i="13" s="1"/>
  <c r="L210" i="13" s="1"/>
  <c r="M210" i="13" s="1"/>
  <c r="L211" i="13" s="1"/>
  <c r="M211" i="13" s="1"/>
  <c r="L212" i="13" s="1"/>
  <c r="M212" i="13" s="1"/>
  <c r="L213" i="13" s="1"/>
  <c r="M213" i="13" s="1"/>
  <c r="L214" i="13" s="1"/>
  <c r="M214" i="13" s="1"/>
  <c r="L215" i="13" s="1"/>
  <c r="M215" i="13" s="1"/>
  <c r="L216" i="13" s="1"/>
  <c r="M216" i="13" s="1"/>
  <c r="L217" i="13" s="1"/>
  <c r="M217" i="13" s="1"/>
  <c r="L218" i="13" s="1"/>
  <c r="M218" i="13" s="1"/>
  <c r="L219" i="13" s="1"/>
  <c r="M219" i="13" s="1"/>
  <c r="L220" i="13" s="1"/>
  <c r="M220" i="13" s="1"/>
  <c r="L221" i="13" s="1"/>
  <c r="M221" i="13" s="1"/>
  <c r="L222" i="13" s="1"/>
  <c r="M222" i="13" s="1"/>
  <c r="L223" i="13" s="1"/>
  <c r="M223" i="13" s="1"/>
  <c r="L224" i="13" s="1"/>
  <c r="M224" i="13" s="1"/>
  <c r="L225" i="13" s="1"/>
  <c r="M225" i="13" s="1"/>
  <c r="L226" i="13" s="1"/>
  <c r="M226" i="13" s="1"/>
  <c r="L227" i="13" s="1"/>
  <c r="M227" i="13" s="1"/>
  <c r="L228" i="13" s="1"/>
  <c r="M228" i="13" s="1"/>
  <c r="L229" i="13" s="1"/>
  <c r="M229" i="13" s="1"/>
  <c r="L230" i="13" s="1"/>
  <c r="M230" i="13" s="1"/>
  <c r="L231" i="13" s="1"/>
  <c r="M231" i="13" s="1"/>
  <c r="L232" i="13" s="1"/>
  <c r="M232" i="13" s="1"/>
  <c r="L233" i="13" s="1"/>
  <c r="M233" i="13" s="1"/>
  <c r="L234" i="13" s="1"/>
  <c r="M234" i="13" s="1"/>
  <c r="L235" i="13" s="1"/>
  <c r="M235" i="13" s="1"/>
  <c r="L236" i="13" s="1"/>
  <c r="M236" i="13" s="1"/>
  <c r="L237" i="13" s="1"/>
  <c r="M237" i="13" s="1"/>
  <c r="L238" i="13" s="1"/>
  <c r="M238" i="13" s="1"/>
  <c r="L239" i="13" s="1"/>
  <c r="M239" i="13" s="1"/>
  <c r="L240" i="13" s="1"/>
  <c r="M240" i="13" s="1"/>
  <c r="L241" i="13" s="1"/>
  <c r="M241" i="13" s="1"/>
  <c r="I7" i="14" s="1"/>
  <c r="N7" i="14" s="1"/>
  <c r="M845" i="13"/>
  <c r="L846" i="13" s="1"/>
  <c r="M846" i="13" s="1"/>
  <c r="L847" i="13" s="1"/>
  <c r="M847" i="13" s="1"/>
  <c r="L848" i="13" s="1"/>
  <c r="M848" i="13" s="1"/>
  <c r="L849" i="13" s="1"/>
  <c r="M849" i="13" s="1"/>
  <c r="L850" i="13" s="1"/>
  <c r="M850" i="13" s="1"/>
  <c r="L851" i="13" s="1"/>
  <c r="M851" i="13" s="1"/>
  <c r="L852" i="13" s="1"/>
  <c r="M852" i="13" s="1"/>
  <c r="L853" i="13" s="1"/>
  <c r="M853" i="13" s="1"/>
  <c r="L854" i="13" s="1"/>
  <c r="M854" i="13" s="1"/>
  <c r="L855" i="13" s="1"/>
  <c r="M855" i="13" s="1"/>
  <c r="L856" i="13" s="1"/>
  <c r="M856" i="13" s="1"/>
  <c r="L857" i="13" s="1"/>
  <c r="M857" i="13" s="1"/>
  <c r="L858" i="13" s="1"/>
  <c r="M858" i="13" s="1"/>
  <c r="L859" i="13" s="1"/>
  <c r="M859" i="13" s="1"/>
  <c r="L860" i="13" s="1"/>
  <c r="M860" i="13" s="1"/>
  <c r="L861" i="13" s="1"/>
  <c r="M861" i="13" s="1"/>
  <c r="L862" i="13" s="1"/>
  <c r="M862" i="13" s="1"/>
  <c r="L863" i="13" s="1"/>
  <c r="M863" i="13" s="1"/>
  <c r="L864" i="13" s="1"/>
  <c r="M864" i="13" s="1"/>
  <c r="L865" i="13" s="1"/>
  <c r="M865" i="13" s="1"/>
  <c r="L866" i="13" s="1"/>
  <c r="M866" i="13" s="1"/>
  <c r="L867" i="13" s="1"/>
  <c r="M867" i="13" s="1"/>
  <c r="L868" i="13" s="1"/>
  <c r="M868" i="13" s="1"/>
  <c r="L869" i="13" s="1"/>
  <c r="M869" i="13" s="1"/>
  <c r="L870" i="13" s="1"/>
  <c r="M870" i="13" s="1"/>
  <c r="L871" i="13" s="1"/>
  <c r="M871" i="13" s="1"/>
  <c r="L872" i="13" s="1"/>
  <c r="M872" i="13" s="1"/>
  <c r="L873" i="13" s="1"/>
  <c r="M873" i="13" s="1"/>
  <c r="L874" i="13" s="1"/>
  <c r="M874" i="13" s="1"/>
  <c r="L875" i="13" s="1"/>
  <c r="M875" i="13" s="1"/>
  <c r="L876" i="13" s="1"/>
  <c r="M876" i="13" s="1"/>
  <c r="L877" i="13" s="1"/>
  <c r="M877" i="13" s="1"/>
  <c r="L878" i="13" s="1"/>
  <c r="M878" i="13" s="1"/>
  <c r="L879" i="13" s="1"/>
  <c r="M879" i="13" s="1"/>
  <c r="L880" i="13" s="1"/>
  <c r="M880" i="13" s="1"/>
  <c r="L881" i="13" s="1"/>
  <c r="M881" i="13" s="1"/>
  <c r="I23" i="14" s="1"/>
  <c r="N23" i="14" s="1"/>
  <c r="AA1376" i="7"/>
  <c r="AA1360" i="7"/>
  <c r="AA1373" i="7"/>
  <c r="AA1357" i="7"/>
  <c r="AA1370" i="7"/>
  <c r="AA1354" i="7"/>
  <c r="AA1367" i="7"/>
  <c r="AA1364" i="7"/>
  <c r="AA1377" i="7"/>
  <c r="AA1361" i="7"/>
  <c r="AA1374" i="7"/>
  <c r="AA1358" i="7"/>
  <c r="AA1371" i="7"/>
  <c r="AA1355" i="7"/>
  <c r="AA1368" i="7"/>
  <c r="AA1375" i="7"/>
  <c r="AA1372" i="7"/>
  <c r="AA1356" i="7"/>
  <c r="AA1369" i="7"/>
  <c r="AA1379" i="7"/>
  <c r="AA1363" i="7"/>
  <c r="AA1362" i="7"/>
  <c r="AA1365" i="7"/>
  <c r="AA1366" i="7"/>
  <c r="AA1378" i="7"/>
  <c r="AA1359" i="7"/>
  <c r="AA650" i="7"/>
  <c r="AA634" i="7"/>
  <c r="AA647" i="7"/>
  <c r="AA644" i="7"/>
  <c r="AA628" i="7"/>
  <c r="AA641" i="7"/>
  <c r="AA638" i="7"/>
  <c r="AA651" i="7"/>
  <c r="AA635" i="7"/>
  <c r="AA648" i="7"/>
  <c r="AA632" i="7"/>
  <c r="AA645" i="7"/>
  <c r="AA629" i="7"/>
  <c r="AA642" i="7"/>
  <c r="AA639" i="7"/>
  <c r="AA636" i="7"/>
  <c r="AA649" i="7"/>
  <c r="AA643" i="7"/>
  <c r="AA627" i="7"/>
  <c r="AA637" i="7"/>
  <c r="AA626" i="7"/>
  <c r="AA640" i="7"/>
  <c r="AA646" i="7"/>
  <c r="AA633" i="7"/>
  <c r="AA631" i="7"/>
  <c r="AA630" i="7"/>
  <c r="AB774" i="7"/>
  <c r="AB758" i="7"/>
  <c r="AB771" i="7"/>
  <c r="AB768" i="7"/>
  <c r="AB781" i="7"/>
  <c r="AB765" i="7"/>
  <c r="AB778" i="7"/>
  <c r="AB762" i="7"/>
  <c r="AB775" i="7"/>
  <c r="AB772" i="7"/>
  <c r="AB756" i="7"/>
  <c r="AB769" i="7"/>
  <c r="AB766" i="7"/>
  <c r="AB779" i="7"/>
  <c r="AB763" i="7"/>
  <c r="AB776" i="7"/>
  <c r="AB760" i="7"/>
  <c r="AB767" i="7"/>
  <c r="AB777" i="7"/>
  <c r="AB761" i="7"/>
  <c r="AB759" i="7"/>
  <c r="AB770" i="7"/>
  <c r="AB773" i="7"/>
  <c r="AB780" i="7"/>
  <c r="AB764" i="7"/>
  <c r="AB757" i="7"/>
  <c r="AB45" i="7"/>
  <c r="AB42" i="7"/>
  <c r="AB39" i="7"/>
  <c r="AB52" i="7"/>
  <c r="AB36" i="7"/>
  <c r="AB46" i="7"/>
  <c r="AB43" i="7"/>
  <c r="AB40" i="7"/>
  <c r="AB53" i="7"/>
  <c r="AB37" i="7"/>
  <c r="AB50" i="7"/>
  <c r="AB34" i="7"/>
  <c r="AB47" i="7"/>
  <c r="AB44" i="7"/>
  <c r="AB41" i="7"/>
  <c r="AB38" i="7"/>
  <c r="AB48" i="7"/>
  <c r="AB35" i="7"/>
  <c r="AB30" i="7"/>
  <c r="AB33" i="7"/>
  <c r="AB32" i="7"/>
  <c r="AB28" i="7"/>
  <c r="AB31" i="7"/>
  <c r="AB49" i="7"/>
  <c r="AB29" i="7"/>
  <c r="AB51" i="7"/>
  <c r="AA1083" i="7"/>
  <c r="AA1093" i="7"/>
  <c r="AA1084" i="7"/>
  <c r="AA1086" i="7"/>
  <c r="AA1068" i="7"/>
  <c r="AA1085" i="7"/>
  <c r="AA1081" i="7"/>
  <c r="AA1090" i="7"/>
  <c r="AA1078" i="7"/>
  <c r="AA1075" i="7"/>
  <c r="AA1072" i="7"/>
  <c r="AA1069" i="7"/>
  <c r="AA1092" i="7"/>
  <c r="AA1089" i="7"/>
  <c r="AA1087" i="7"/>
  <c r="AA1082" i="7"/>
  <c r="AA1079" i="7"/>
  <c r="AA1076" i="7"/>
  <c r="AA1091" i="7"/>
  <c r="AA1073" i="7"/>
  <c r="AA1070" i="7"/>
  <c r="AA1077" i="7"/>
  <c r="AA1074" i="7"/>
  <c r="AA1071" i="7"/>
  <c r="AA1080" i="7"/>
  <c r="AA1088" i="7"/>
  <c r="AA361" i="7"/>
  <c r="AA345" i="7"/>
  <c r="AA358" i="7"/>
  <c r="AA342" i="7"/>
  <c r="AA355" i="7"/>
  <c r="AA352" i="7"/>
  <c r="AA365" i="7"/>
  <c r="AA349" i="7"/>
  <c r="AA362" i="7"/>
  <c r="AA346" i="7"/>
  <c r="AA359" i="7"/>
  <c r="AA343" i="7"/>
  <c r="AA356" i="7"/>
  <c r="AA340" i="7"/>
  <c r="AA353" i="7"/>
  <c r="AA350" i="7"/>
  <c r="AA363" i="7"/>
  <c r="AA347" i="7"/>
  <c r="AA360" i="7"/>
  <c r="AA344" i="7"/>
  <c r="AA357" i="7"/>
  <c r="AA341" i="7"/>
  <c r="AA354" i="7"/>
  <c r="AA364" i="7"/>
  <c r="AA348" i="7"/>
  <c r="AA351" i="7"/>
  <c r="AB1169" i="7"/>
  <c r="AB1157" i="7"/>
  <c r="AB1170" i="7"/>
  <c r="AB1167" i="7"/>
  <c r="AB1171" i="7"/>
  <c r="AB1159" i="7"/>
  <c r="AB1154" i="7"/>
  <c r="AB1166" i="7"/>
  <c r="AB1151" i="7"/>
  <c r="AB1163" i="7"/>
  <c r="AB1148" i="7"/>
  <c r="AB1160" i="7"/>
  <c r="AB1165" i="7"/>
  <c r="AB1155" i="7"/>
  <c r="AB1152" i="7"/>
  <c r="AB1162" i="7"/>
  <c r="AB1149" i="7"/>
  <c r="AB1146" i="7"/>
  <c r="AB1168" i="7"/>
  <c r="AB1164" i="7"/>
  <c r="AB1153" i="7"/>
  <c r="AB1158" i="7"/>
  <c r="AB1147" i="7"/>
  <c r="AB1150" i="7"/>
  <c r="AB1156" i="7"/>
  <c r="AB1161" i="7"/>
  <c r="AB442" i="7"/>
  <c r="AB439" i="7"/>
  <c r="AB422" i="7"/>
  <c r="AB419" i="7"/>
  <c r="AB443" i="7"/>
  <c r="AB437" i="7"/>
  <c r="AB432" i="7"/>
  <c r="AB429" i="7"/>
  <c r="AB426" i="7"/>
  <c r="AB423" i="7"/>
  <c r="AB435" i="7"/>
  <c r="AB420" i="7"/>
  <c r="AB433" i="7"/>
  <c r="AB430" i="7"/>
  <c r="AB427" i="7"/>
  <c r="AB424" i="7"/>
  <c r="AB441" i="7"/>
  <c r="AB438" i="7"/>
  <c r="AB436" i="7"/>
  <c r="AB421" i="7"/>
  <c r="AB418" i="7"/>
  <c r="AB431" i="7"/>
  <c r="AB425" i="7"/>
  <c r="AB428" i="7"/>
  <c r="AB440" i="7"/>
  <c r="AB434" i="7"/>
  <c r="AA745" i="7"/>
  <c r="AA742" i="7"/>
  <c r="AA755" i="7"/>
  <c r="AA739" i="7"/>
  <c r="AA752" i="7"/>
  <c r="AA736" i="7"/>
  <c r="AA749" i="7"/>
  <c r="AA733" i="7"/>
  <c r="AA743" i="7"/>
  <c r="AA740" i="7"/>
  <c r="AA753" i="7"/>
  <c r="AA737" i="7"/>
  <c r="AA750" i="7"/>
  <c r="AA734" i="7"/>
  <c r="AA747" i="7"/>
  <c r="AA754" i="7"/>
  <c r="AA738" i="7"/>
  <c r="AA748" i="7"/>
  <c r="AA732" i="7"/>
  <c r="AA744" i="7"/>
  <c r="AA746" i="7"/>
  <c r="AA731" i="7"/>
  <c r="AA730" i="7"/>
  <c r="AA741" i="7"/>
  <c r="AA735" i="7"/>
  <c r="AA751" i="7"/>
  <c r="AA20" i="7"/>
  <c r="AA4" i="7"/>
  <c r="AA17" i="7"/>
  <c r="AA14" i="7"/>
  <c r="AA27" i="7"/>
  <c r="AA11" i="7"/>
  <c r="AA24" i="7"/>
  <c r="AA8" i="7"/>
  <c r="AA21" i="7"/>
  <c r="AA5" i="7"/>
  <c r="AA18" i="7"/>
  <c r="AA2" i="7"/>
  <c r="AA15" i="7"/>
  <c r="AA12" i="7"/>
  <c r="AA25" i="7"/>
  <c r="AA9" i="7"/>
  <c r="AA22" i="7"/>
  <c r="AA19" i="7"/>
  <c r="AA3" i="7"/>
  <c r="AA16" i="7"/>
  <c r="AA13" i="7"/>
  <c r="AA26" i="7"/>
  <c r="AA10" i="7"/>
  <c r="AA6" i="7"/>
  <c r="AA23" i="7"/>
  <c r="AA7" i="7"/>
  <c r="X9" i="5"/>
  <c r="Z1118" i="7"/>
  <c r="Z1102" i="7"/>
  <c r="Z1115" i="7"/>
  <c r="Z1099" i="7"/>
  <c r="Z1112" i="7"/>
  <c r="Z1096" i="7"/>
  <c r="Z1109" i="7"/>
  <c r="Z1106" i="7"/>
  <c r="Z1119" i="7"/>
  <c r="Z1103" i="7"/>
  <c r="Z1116" i="7"/>
  <c r="Z1100" i="7"/>
  <c r="Z1113" i="7"/>
  <c r="Z1097" i="7"/>
  <c r="Z1110" i="7"/>
  <c r="Z1094" i="7"/>
  <c r="Z1107" i="7"/>
  <c r="Z1104" i="7"/>
  <c r="Z1117" i="7"/>
  <c r="Z1101" i="7"/>
  <c r="Z1105" i="7"/>
  <c r="Z1114" i="7"/>
  <c r="Z1108" i="7"/>
  <c r="Z1095" i="7"/>
  <c r="Z1111" i="7"/>
  <c r="Z1098" i="7"/>
  <c r="Z380" i="7"/>
  <c r="Z377" i="7"/>
  <c r="Z390" i="7"/>
  <c r="Z374" i="7"/>
  <c r="Z387" i="7"/>
  <c r="Z371" i="7"/>
  <c r="Z384" i="7"/>
  <c r="Z368" i="7"/>
  <c r="Z381" i="7"/>
  <c r="Z378" i="7"/>
  <c r="Z391" i="7"/>
  <c r="Z375" i="7"/>
  <c r="Z388" i="7"/>
  <c r="Z372" i="7"/>
  <c r="Z385" i="7"/>
  <c r="Z369" i="7"/>
  <c r="Z382" i="7"/>
  <c r="Z366" i="7"/>
  <c r="Z379" i="7"/>
  <c r="Z376" i="7"/>
  <c r="Z389" i="7"/>
  <c r="Z373" i="7"/>
  <c r="Z383" i="7"/>
  <c r="Z367" i="7"/>
  <c r="Z386" i="7"/>
  <c r="Z370" i="7"/>
  <c r="L1405" i="7"/>
  <c r="K1405" i="7" s="1"/>
  <c r="L1399" i="7"/>
  <c r="L1393" i="7"/>
  <c r="L1403" i="7"/>
  <c r="L1394" i="7"/>
  <c r="L1404" i="7"/>
  <c r="L1386" i="7"/>
  <c r="K1386" i="7" s="1"/>
  <c r="L1391" i="7"/>
  <c r="L1389" i="7"/>
  <c r="K1389" i="7" s="1"/>
  <c r="L1383" i="7"/>
  <c r="L1396" i="7"/>
  <c r="K1396" i="7" s="1"/>
  <c r="R1396" i="7" s="1"/>
  <c r="L1380" i="7"/>
  <c r="L1402" i="7"/>
  <c r="L1398" i="7"/>
  <c r="L1387" i="7"/>
  <c r="L1401" i="7"/>
  <c r="L1384" i="7"/>
  <c r="L1381" i="7"/>
  <c r="K1381" i="7" s="1"/>
  <c r="L1397" i="7"/>
  <c r="L1392" i="7"/>
  <c r="L1390" i="7"/>
  <c r="L1388" i="7"/>
  <c r="L1385" i="7"/>
  <c r="K1385" i="7" s="1"/>
  <c r="L1382" i="7"/>
  <c r="L1395" i="7"/>
  <c r="L1400" i="7"/>
  <c r="L663" i="7"/>
  <c r="K663" i="7" s="1"/>
  <c r="L676" i="7"/>
  <c r="L660" i="7"/>
  <c r="K660" i="7" s="1"/>
  <c r="L673" i="7"/>
  <c r="L657" i="7"/>
  <c r="L670" i="7"/>
  <c r="L654" i="7"/>
  <c r="L667" i="7"/>
  <c r="L664" i="7"/>
  <c r="L677" i="7"/>
  <c r="L661" i="7"/>
  <c r="L674" i="7"/>
  <c r="L658" i="7"/>
  <c r="K658" i="7" s="1"/>
  <c r="R658" i="7" s="1"/>
  <c r="L671" i="7"/>
  <c r="K671" i="7" s="1"/>
  <c r="L655" i="7"/>
  <c r="K655" i="7" s="1"/>
  <c r="L668" i="7"/>
  <c r="L652" i="7"/>
  <c r="K652" i="7" s="1"/>
  <c r="L665" i="7"/>
  <c r="L662" i="7"/>
  <c r="L672" i="7"/>
  <c r="L656" i="7"/>
  <c r="L666" i="7"/>
  <c r="L659" i="7"/>
  <c r="L653" i="7"/>
  <c r="L675" i="7"/>
  <c r="L669" i="7"/>
  <c r="L38" i="14"/>
  <c r="M404" i="13"/>
  <c r="L405" i="13" s="1"/>
  <c r="M405" i="13" s="1"/>
  <c r="L406" i="13" s="1"/>
  <c r="M406" i="13" s="1"/>
  <c r="L407" i="13" s="1"/>
  <c r="M407" i="13" s="1"/>
  <c r="L408" i="13" s="1"/>
  <c r="M408" i="13" s="1"/>
  <c r="L409" i="13" s="1"/>
  <c r="M409" i="13" s="1"/>
  <c r="L410" i="13" s="1"/>
  <c r="M410" i="13" s="1"/>
  <c r="L411" i="13" s="1"/>
  <c r="M411" i="13" s="1"/>
  <c r="L412" i="13" s="1"/>
  <c r="M412" i="13" s="1"/>
  <c r="L413" i="13" s="1"/>
  <c r="M413" i="13" s="1"/>
  <c r="L414" i="13" s="1"/>
  <c r="M414" i="13" s="1"/>
  <c r="L415" i="13" s="1"/>
  <c r="M415" i="13" s="1"/>
  <c r="L416" i="13" s="1"/>
  <c r="M416" i="13" s="1"/>
  <c r="L417" i="13" s="1"/>
  <c r="M417" i="13" s="1"/>
  <c r="L418" i="13" s="1"/>
  <c r="M418" i="13" s="1"/>
  <c r="L419" i="13" s="1"/>
  <c r="M419" i="13" s="1"/>
  <c r="L420" i="13" s="1"/>
  <c r="M420" i="13" s="1"/>
  <c r="L421" i="13" s="1"/>
  <c r="M421" i="13" s="1"/>
  <c r="L422" i="13" s="1"/>
  <c r="M422" i="13" s="1"/>
  <c r="L423" i="13" s="1"/>
  <c r="M423" i="13" s="1"/>
  <c r="L424" i="13" s="1"/>
  <c r="M424" i="13" s="1"/>
  <c r="L425" i="13" s="1"/>
  <c r="M425" i="13" s="1"/>
  <c r="L426" i="13" s="1"/>
  <c r="M426" i="13" s="1"/>
  <c r="L427" i="13" s="1"/>
  <c r="M427" i="13" s="1"/>
  <c r="L428" i="13" s="1"/>
  <c r="M428" i="13" s="1"/>
  <c r="L429" i="13" s="1"/>
  <c r="M429" i="13" s="1"/>
  <c r="L430" i="13" s="1"/>
  <c r="M430" i="13" s="1"/>
  <c r="L431" i="13" s="1"/>
  <c r="M431" i="13" s="1"/>
  <c r="L432" i="13" s="1"/>
  <c r="M432" i="13" s="1"/>
  <c r="L433" i="13" s="1"/>
  <c r="M433" i="13" s="1"/>
  <c r="L434" i="13" s="1"/>
  <c r="M434" i="13" s="1"/>
  <c r="L435" i="13" s="1"/>
  <c r="M435" i="13" s="1"/>
  <c r="L436" i="13" s="1"/>
  <c r="M436" i="13" s="1"/>
  <c r="L437" i="13" s="1"/>
  <c r="M437" i="13" s="1"/>
  <c r="L438" i="13" s="1"/>
  <c r="M438" i="13" s="1"/>
  <c r="L439" i="13" s="1"/>
  <c r="M439" i="13" s="1"/>
  <c r="L440" i="13" s="1"/>
  <c r="M440" i="13" s="1"/>
  <c r="L441" i="13" s="1"/>
  <c r="M441" i="13" s="1"/>
  <c r="I12" i="14" s="1"/>
  <c r="N12" i="14" s="1"/>
  <c r="Z1427" i="7"/>
  <c r="Z1411" i="7"/>
  <c r="Z1424" i="7"/>
  <c r="Z1408" i="7"/>
  <c r="Z1421" i="7"/>
  <c r="Z1418" i="7"/>
  <c r="Z1431" i="7"/>
  <c r="Z1415" i="7"/>
  <c r="Z1428" i="7"/>
  <c r="Z1412" i="7"/>
  <c r="Z1425" i="7"/>
  <c r="Z1409" i="7"/>
  <c r="Z1422" i="7"/>
  <c r="Z1419" i="7"/>
  <c r="Z1416" i="7"/>
  <c r="Z1429" i="7"/>
  <c r="Z1413" i="7"/>
  <c r="Z1426" i="7"/>
  <c r="Z1410" i="7"/>
  <c r="Z1420" i="7"/>
  <c r="Z1430" i="7"/>
  <c r="Z1414" i="7"/>
  <c r="Z1417" i="7"/>
  <c r="Z1423" i="7"/>
  <c r="Z1406" i="7"/>
  <c r="Z1407" i="7"/>
  <c r="Z701" i="7"/>
  <c r="Z685" i="7"/>
  <c r="Z698" i="7"/>
  <c r="Z682" i="7"/>
  <c r="Z695" i="7"/>
  <c r="Z679" i="7"/>
  <c r="Z692" i="7"/>
  <c r="Z689" i="7"/>
  <c r="Z702" i="7"/>
  <c r="Z686" i="7"/>
  <c r="Z699" i="7"/>
  <c r="Z683" i="7"/>
  <c r="Z696" i="7"/>
  <c r="Z680" i="7"/>
  <c r="Z693" i="7"/>
  <c r="Z690" i="7"/>
  <c r="Z703" i="7"/>
  <c r="Z687" i="7"/>
  <c r="Z700" i="7"/>
  <c r="Z684" i="7"/>
  <c r="Z694" i="7"/>
  <c r="Z678" i="7"/>
  <c r="Z688" i="7"/>
  <c r="Z691" i="7"/>
  <c r="Z681" i="7"/>
  <c r="Z697" i="7"/>
  <c r="AB849" i="7"/>
  <c r="AB856" i="7"/>
  <c r="AB840" i="7"/>
  <c r="AB853" i="7"/>
  <c r="AB837" i="7"/>
  <c r="AB850" i="7"/>
  <c r="AB834" i="7"/>
  <c r="AB847" i="7"/>
  <c r="AB857" i="7"/>
  <c r="AB848" i="7"/>
  <c r="AB845" i="7"/>
  <c r="AB843" i="7"/>
  <c r="AB854" i="7"/>
  <c r="AB842" i="7"/>
  <c r="AB839" i="7"/>
  <c r="AB859" i="7"/>
  <c r="AB858" i="7"/>
  <c r="AB844" i="7"/>
  <c r="AB836" i="7"/>
  <c r="AB851" i="7"/>
  <c r="AB846" i="7"/>
  <c r="AB838" i="7"/>
  <c r="AB855" i="7"/>
  <c r="AB852" i="7"/>
  <c r="AB835" i="7"/>
  <c r="AB841" i="7"/>
  <c r="AB125" i="7"/>
  <c r="AB109" i="7"/>
  <c r="AB122" i="7"/>
  <c r="AB106" i="7"/>
  <c r="AB119" i="7"/>
  <c r="AB116" i="7"/>
  <c r="AB129" i="7"/>
  <c r="AB113" i="7"/>
  <c r="AB126" i="7"/>
  <c r="AB110" i="7"/>
  <c r="AB123" i="7"/>
  <c r="AB107" i="7"/>
  <c r="AB120" i="7"/>
  <c r="AB117" i="7"/>
  <c r="AB130" i="7"/>
  <c r="AB114" i="7"/>
  <c r="AB127" i="7"/>
  <c r="AB111" i="7"/>
  <c r="AB124" i="7"/>
  <c r="AB108" i="7"/>
  <c r="AB121" i="7"/>
  <c r="AB118" i="7"/>
  <c r="AB128" i="7"/>
  <c r="AB112" i="7"/>
  <c r="AB115" i="7"/>
  <c r="AB131" i="7"/>
  <c r="L1033" i="7"/>
  <c r="L1030" i="7"/>
  <c r="L1027" i="7"/>
  <c r="L1040" i="7"/>
  <c r="L1024" i="7"/>
  <c r="L1037" i="7"/>
  <c r="L1021" i="7"/>
  <c r="L1034" i="7"/>
  <c r="L1031" i="7"/>
  <c r="K1031" i="7" s="1"/>
  <c r="R1031" i="7" s="1"/>
  <c r="L1028" i="7"/>
  <c r="K1028" i="7" s="1"/>
  <c r="L1041" i="7"/>
  <c r="K1041" i="7" s="1"/>
  <c r="L1025" i="7"/>
  <c r="L1038" i="7"/>
  <c r="K1038" i="7" s="1"/>
  <c r="R1038" i="7" s="1"/>
  <c r="L1022" i="7"/>
  <c r="L1035" i="7"/>
  <c r="L1019" i="7"/>
  <c r="L1032" i="7"/>
  <c r="L1016" i="7"/>
  <c r="L1039" i="7"/>
  <c r="L1036" i="7"/>
  <c r="L1017" i="7"/>
  <c r="L1020" i="7"/>
  <c r="L1026" i="7"/>
  <c r="L1029" i="7"/>
  <c r="L1023" i="7"/>
  <c r="L1018" i="7"/>
  <c r="L310" i="7"/>
  <c r="K310" i="7" s="1"/>
  <c r="L307" i="7"/>
  <c r="L304" i="7"/>
  <c r="K304" i="7" s="1"/>
  <c r="L301" i="7"/>
  <c r="L311" i="7"/>
  <c r="K311" i="7" s="1"/>
  <c r="L308" i="7"/>
  <c r="L305" i="7"/>
  <c r="L302" i="7"/>
  <c r="L312" i="7"/>
  <c r="L296" i="7"/>
  <c r="L309" i="7"/>
  <c r="K309" i="7" s="1"/>
  <c r="L306" i="7"/>
  <c r="L313" i="7"/>
  <c r="L297" i="7"/>
  <c r="L294" i="7"/>
  <c r="L299" i="7"/>
  <c r="L291" i="7"/>
  <c r="K291" i="7" s="1"/>
  <c r="L288" i="7"/>
  <c r="L298" i="7"/>
  <c r="K298" i="7" s="1"/>
  <c r="L292" i="7"/>
  <c r="L295" i="7"/>
  <c r="K295" i="7" s="1"/>
  <c r="L289" i="7"/>
  <c r="L303" i="7"/>
  <c r="L300" i="7"/>
  <c r="L293" i="7"/>
  <c r="L290" i="7"/>
  <c r="AA1191" i="7"/>
  <c r="AA1175" i="7"/>
  <c r="AA1188" i="7"/>
  <c r="AA1172" i="7"/>
  <c r="AA1185" i="7"/>
  <c r="AA1182" i="7"/>
  <c r="AA1195" i="7"/>
  <c r="AA1179" i="7"/>
  <c r="AA1192" i="7"/>
  <c r="AA1176" i="7"/>
  <c r="AA1189" i="7"/>
  <c r="AA1173" i="7"/>
  <c r="AA1186" i="7"/>
  <c r="AA1183" i="7"/>
  <c r="AA1196" i="7"/>
  <c r="AA1180" i="7"/>
  <c r="AA1193" i="7"/>
  <c r="AA1177" i="7"/>
  <c r="AA1190" i="7"/>
  <c r="AA1174" i="7"/>
  <c r="AA1187" i="7"/>
  <c r="AA1184" i="7"/>
  <c r="AA1194" i="7"/>
  <c r="AA1178" i="7"/>
  <c r="AA1197" i="7"/>
  <c r="AA1181" i="7"/>
  <c r="AA457" i="7"/>
  <c r="AA454" i="7"/>
  <c r="AA467" i="7"/>
  <c r="AA451" i="7"/>
  <c r="AA464" i="7"/>
  <c r="AA448" i="7"/>
  <c r="AA461" i="7"/>
  <c r="AA445" i="7"/>
  <c r="AA458" i="7"/>
  <c r="AA455" i="7"/>
  <c r="AA468" i="7"/>
  <c r="AA452" i="7"/>
  <c r="AA465" i="7"/>
  <c r="AA459" i="7"/>
  <c r="AA456" i="7"/>
  <c r="AA469" i="7"/>
  <c r="AA453" i="7"/>
  <c r="AA466" i="7"/>
  <c r="AA450" i="7"/>
  <c r="AA460" i="7"/>
  <c r="AA446" i="7"/>
  <c r="AA444" i="7"/>
  <c r="AA449" i="7"/>
  <c r="AA462" i="7"/>
  <c r="AA447" i="7"/>
  <c r="AA463" i="7"/>
  <c r="AB1273" i="7"/>
  <c r="AB1257" i="7"/>
  <c r="AB1270" i="7"/>
  <c r="AB1267" i="7"/>
  <c r="AB1251" i="7"/>
  <c r="AB1264" i="7"/>
  <c r="AB1261" i="7"/>
  <c r="AB1274" i="7"/>
  <c r="AB1258" i="7"/>
  <c r="AB1271" i="7"/>
  <c r="AB1255" i="7"/>
  <c r="AB1268" i="7"/>
  <c r="AB1252" i="7"/>
  <c r="AB1265" i="7"/>
  <c r="AB1272" i="7"/>
  <c r="AB1256" i="7"/>
  <c r="AB1269" i="7"/>
  <c r="AB1253" i="7"/>
  <c r="AB1266" i="7"/>
  <c r="AB1250" i="7"/>
  <c r="AB1263" i="7"/>
  <c r="AB1260" i="7"/>
  <c r="AB1262" i="7"/>
  <c r="AB1254" i="7"/>
  <c r="AB1259" i="7"/>
  <c r="AB1275" i="7"/>
  <c r="AB532" i="7"/>
  <c r="AB545" i="7"/>
  <c r="AB529" i="7"/>
  <c r="AB542" i="7"/>
  <c r="AB526" i="7"/>
  <c r="AB539" i="7"/>
  <c r="AB523" i="7"/>
  <c r="AB536" i="7"/>
  <c r="AB533" i="7"/>
  <c r="AB546" i="7"/>
  <c r="AB530" i="7"/>
  <c r="AB543" i="7"/>
  <c r="AB527" i="7"/>
  <c r="AB540" i="7"/>
  <c r="AB524" i="7"/>
  <c r="AB537" i="7"/>
  <c r="AB534" i="7"/>
  <c r="AB547" i="7"/>
  <c r="AB531" i="7"/>
  <c r="AB535" i="7"/>
  <c r="AB522" i="7"/>
  <c r="AB525" i="7"/>
  <c r="AB538" i="7"/>
  <c r="AB541" i="7"/>
  <c r="AB528" i="7"/>
  <c r="AB544" i="7"/>
  <c r="AB742" i="7"/>
  <c r="AB755" i="7"/>
  <c r="AB739" i="7"/>
  <c r="AB752" i="7"/>
  <c r="AB736" i="7"/>
  <c r="AB749" i="7"/>
  <c r="AB733" i="7"/>
  <c r="AB746" i="7"/>
  <c r="AB730" i="7"/>
  <c r="AB740" i="7"/>
  <c r="AB753" i="7"/>
  <c r="AB737" i="7"/>
  <c r="AB750" i="7"/>
  <c r="AB734" i="7"/>
  <c r="AB747" i="7"/>
  <c r="AB731" i="7"/>
  <c r="AB744" i="7"/>
  <c r="AB751" i="7"/>
  <c r="AB735" i="7"/>
  <c r="AB745" i="7"/>
  <c r="AB743" i="7"/>
  <c r="AB748" i="7"/>
  <c r="AB732" i="7"/>
  <c r="AB738" i="7"/>
  <c r="AB754" i="7"/>
  <c r="AB741" i="7"/>
  <c r="AB17" i="7"/>
  <c r="AB14" i="7"/>
  <c r="AB27" i="7"/>
  <c r="AB11" i="7"/>
  <c r="AB24" i="7"/>
  <c r="AB8" i="7"/>
  <c r="AB21" i="7"/>
  <c r="AB5" i="7"/>
  <c r="AB18" i="7"/>
  <c r="AB2" i="7"/>
  <c r="AB15" i="7"/>
  <c r="AB12" i="7"/>
  <c r="AB25" i="7"/>
  <c r="AB9" i="7"/>
  <c r="AB22" i="7"/>
  <c r="AB6" i="7"/>
  <c r="AB19" i="7"/>
  <c r="AB16" i="7"/>
  <c r="AB13" i="7"/>
  <c r="AB26" i="7"/>
  <c r="AB10" i="7"/>
  <c r="AB23" i="7"/>
  <c r="AB7" i="7"/>
  <c r="AB20" i="7"/>
  <c r="AB4" i="7"/>
  <c r="AB3" i="7"/>
  <c r="X6" i="5"/>
  <c r="L960" i="7"/>
  <c r="L957" i="7"/>
  <c r="L954" i="7"/>
  <c r="L948" i="7"/>
  <c r="K948" i="7" s="1"/>
  <c r="L961" i="7"/>
  <c r="L958" i="7"/>
  <c r="L955" i="7"/>
  <c r="L952" i="7"/>
  <c r="L949" i="7"/>
  <c r="L962" i="7"/>
  <c r="K962" i="7" s="1"/>
  <c r="L946" i="7"/>
  <c r="L953" i="7"/>
  <c r="K953" i="7" s="1"/>
  <c r="L963" i="7"/>
  <c r="L947" i="7"/>
  <c r="L959" i="7"/>
  <c r="L944" i="7"/>
  <c r="L942" i="7"/>
  <c r="L950" i="7"/>
  <c r="L951" i="7"/>
  <c r="L940" i="7"/>
  <c r="L956" i="7"/>
  <c r="L943" i="7"/>
  <c r="L945" i="7"/>
  <c r="K945" i="7" s="1"/>
  <c r="R945" i="7" s="1"/>
  <c r="L941" i="7"/>
  <c r="K941" i="7" s="1"/>
  <c r="L938" i="7"/>
  <c r="K938" i="7" s="1"/>
  <c r="L939" i="7"/>
  <c r="K939" i="7" s="1"/>
  <c r="L230" i="7"/>
  <c r="K230" i="7" s="1"/>
  <c r="L214" i="7"/>
  <c r="K214" i="7" s="1"/>
  <c r="L227" i="7"/>
  <c r="L211" i="7"/>
  <c r="K211" i="7" s="1"/>
  <c r="L224" i="7"/>
  <c r="L221" i="7"/>
  <c r="L234" i="7"/>
  <c r="L218" i="7"/>
  <c r="K218" i="7" s="1"/>
  <c r="R218" i="7" s="1"/>
  <c r="L231" i="7"/>
  <c r="L215" i="7"/>
  <c r="L228" i="7"/>
  <c r="L212" i="7"/>
  <c r="L225" i="7"/>
  <c r="K225" i="7" s="1"/>
  <c r="L222" i="7"/>
  <c r="L235" i="7"/>
  <c r="L219" i="7"/>
  <c r="L232" i="7"/>
  <c r="K232" i="7" s="1"/>
  <c r="R232" i="7" s="1"/>
  <c r="L216" i="7"/>
  <c r="K216" i="7" s="1"/>
  <c r="R216" i="7" s="1"/>
  <c r="L229" i="7"/>
  <c r="L213" i="7"/>
  <c r="K213" i="7" s="1"/>
  <c r="L226" i="7"/>
  <c r="L210" i="7"/>
  <c r="L223" i="7"/>
  <c r="K223" i="7" s="1"/>
  <c r="L233" i="7"/>
  <c r="K233" i="7" s="1"/>
  <c r="L217" i="7"/>
  <c r="L220" i="7"/>
  <c r="Z1039" i="7"/>
  <c r="Z1036" i="7"/>
  <c r="Z1020" i="7"/>
  <c r="Z1033" i="7"/>
  <c r="Z1017" i="7"/>
  <c r="Z1030" i="7"/>
  <c r="Z1027" i="7"/>
  <c r="Z1040" i="7"/>
  <c r="Z1037" i="7"/>
  <c r="Z1034" i="7"/>
  <c r="Z1031" i="7"/>
  <c r="Z1028" i="7"/>
  <c r="Z1041" i="7"/>
  <c r="Z1025" i="7"/>
  <c r="Z1038" i="7"/>
  <c r="Z1022" i="7"/>
  <c r="Z1032" i="7"/>
  <c r="Z1029" i="7"/>
  <c r="Z1026" i="7"/>
  <c r="Z1024" i="7"/>
  <c r="Z1018" i="7"/>
  <c r="Z1023" i="7"/>
  <c r="Z1021" i="7"/>
  <c r="Z1019" i="7"/>
  <c r="Z1016" i="7"/>
  <c r="Z1035" i="7"/>
  <c r="Z300" i="7"/>
  <c r="Z313" i="7"/>
  <c r="Z297" i="7"/>
  <c r="Z310" i="7"/>
  <c r="Z307" i="7"/>
  <c r="Z301" i="7"/>
  <c r="Z298" i="7"/>
  <c r="Z311" i="7"/>
  <c r="Z308" i="7"/>
  <c r="Z305" i="7"/>
  <c r="Z302" i="7"/>
  <c r="Z312" i="7"/>
  <c r="Z309" i="7"/>
  <c r="Z303" i="7"/>
  <c r="Z296" i="7"/>
  <c r="Z294" i="7"/>
  <c r="Z291" i="7"/>
  <c r="Z288" i="7"/>
  <c r="Z299" i="7"/>
  <c r="Z304" i="7"/>
  <c r="Z292" i="7"/>
  <c r="Z289" i="7"/>
  <c r="Z295" i="7"/>
  <c r="Z293" i="7"/>
  <c r="Z306" i="7"/>
  <c r="Z290" i="7"/>
  <c r="AA1115" i="7"/>
  <c r="AA1099" i="7"/>
  <c r="AA1112" i="7"/>
  <c r="AA1096" i="7"/>
  <c r="AA1109" i="7"/>
  <c r="AA1106" i="7"/>
  <c r="AA1119" i="7"/>
  <c r="AA1103" i="7"/>
  <c r="AA1116" i="7"/>
  <c r="AA1100" i="7"/>
  <c r="AA1113" i="7"/>
  <c r="AA1097" i="7"/>
  <c r="AA1110" i="7"/>
  <c r="AA1094" i="7"/>
  <c r="AA1107" i="7"/>
  <c r="AA1104" i="7"/>
  <c r="AA1117" i="7"/>
  <c r="AA1101" i="7"/>
  <c r="AA1114" i="7"/>
  <c r="AA1098" i="7"/>
  <c r="AA1118" i="7"/>
  <c r="AA1102" i="7"/>
  <c r="AA1095" i="7"/>
  <c r="AA1111" i="7"/>
  <c r="AA1105" i="7"/>
  <c r="AA1108" i="7"/>
  <c r="AA377" i="7"/>
  <c r="AA390" i="7"/>
  <c r="AA374" i="7"/>
  <c r="AA387" i="7"/>
  <c r="AA371" i="7"/>
  <c r="AA384" i="7"/>
  <c r="AA368" i="7"/>
  <c r="AA381" i="7"/>
  <c r="AA378" i="7"/>
  <c r="AA391" i="7"/>
  <c r="AA375" i="7"/>
  <c r="AA388" i="7"/>
  <c r="AA372" i="7"/>
  <c r="AA385" i="7"/>
  <c r="AA369" i="7"/>
  <c r="AA382" i="7"/>
  <c r="AA366" i="7"/>
  <c r="AA379" i="7"/>
  <c r="AA376" i="7"/>
  <c r="AA389" i="7"/>
  <c r="AA373" i="7"/>
  <c r="AA386" i="7"/>
  <c r="AA370" i="7"/>
  <c r="AA380" i="7"/>
  <c r="AA383" i="7"/>
  <c r="AA367" i="7"/>
  <c r="AB1188" i="7"/>
  <c r="AB1172" i="7"/>
  <c r="AB1185" i="7"/>
  <c r="AB1182" i="7"/>
  <c r="AB1195" i="7"/>
  <c r="AB1179" i="7"/>
  <c r="AB1192" i="7"/>
  <c r="AB1176" i="7"/>
  <c r="AB1189" i="7"/>
  <c r="AB1173" i="7"/>
  <c r="AB1186" i="7"/>
  <c r="AB1183" i="7"/>
  <c r="AB1196" i="7"/>
  <c r="AB1180" i="7"/>
  <c r="AB1193" i="7"/>
  <c r="AB1177" i="7"/>
  <c r="AB1190" i="7"/>
  <c r="AB1174" i="7"/>
  <c r="AB1187" i="7"/>
  <c r="AB1184" i="7"/>
  <c r="AB1197" i="7"/>
  <c r="AB1181" i="7"/>
  <c r="AB1191" i="7"/>
  <c r="AB1175" i="7"/>
  <c r="AB1194" i="7"/>
  <c r="AB1178" i="7"/>
  <c r="AB454" i="7"/>
  <c r="AB467" i="7"/>
  <c r="AB451" i="7"/>
  <c r="AB464" i="7"/>
  <c r="AB448" i="7"/>
  <c r="AB461" i="7"/>
  <c r="AB445" i="7"/>
  <c r="AB458" i="7"/>
  <c r="AB455" i="7"/>
  <c r="AB468" i="7"/>
  <c r="AB452" i="7"/>
  <c r="AB465" i="7"/>
  <c r="AB449" i="7"/>
  <c r="AB462" i="7"/>
  <c r="AB456" i="7"/>
  <c r="AB469" i="7"/>
  <c r="AB453" i="7"/>
  <c r="AB466" i="7"/>
  <c r="AB450" i="7"/>
  <c r="AB463" i="7"/>
  <c r="AB447" i="7"/>
  <c r="AB457" i="7"/>
  <c r="AB459" i="7"/>
  <c r="AB460" i="7"/>
  <c r="AB446" i="7"/>
  <c r="AB444" i="7"/>
  <c r="X22" i="5"/>
  <c r="L1373" i="7"/>
  <c r="L1357" i="7"/>
  <c r="L1370" i="7"/>
  <c r="L1354" i="7"/>
  <c r="L1367" i="7"/>
  <c r="L1364" i="7"/>
  <c r="K1364" i="7" s="1"/>
  <c r="L1377" i="7"/>
  <c r="L1361" i="7"/>
  <c r="L1374" i="7"/>
  <c r="K1374" i="7" s="1"/>
  <c r="L1358" i="7"/>
  <c r="L1371" i="7"/>
  <c r="L1355" i="7"/>
  <c r="L1368" i="7"/>
  <c r="K1368" i="7" s="1"/>
  <c r="L1365" i="7"/>
  <c r="L1369" i="7"/>
  <c r="L1366" i="7"/>
  <c r="L1376" i="7"/>
  <c r="L1360" i="7"/>
  <c r="L1378" i="7"/>
  <c r="K1378" i="7" s="1"/>
  <c r="L1379" i="7"/>
  <c r="L1356" i="7"/>
  <c r="L1359" i="7"/>
  <c r="L1362" i="7"/>
  <c r="L1375" i="7"/>
  <c r="K1375" i="7" s="1"/>
  <c r="L1363" i="7"/>
  <c r="K1363" i="7" s="1"/>
  <c r="L1372" i="7"/>
  <c r="L647" i="7"/>
  <c r="K647" i="7" s="1"/>
  <c r="R647" i="7" s="1"/>
  <c r="L631" i="7"/>
  <c r="L644" i="7"/>
  <c r="K644" i="7" s="1"/>
  <c r="L641" i="7"/>
  <c r="L638" i="7"/>
  <c r="L651" i="7"/>
  <c r="L635" i="7"/>
  <c r="L648" i="7"/>
  <c r="L632" i="7"/>
  <c r="L645" i="7"/>
  <c r="L629" i="7"/>
  <c r="L642" i="7"/>
  <c r="L626" i="7"/>
  <c r="L639" i="7"/>
  <c r="L636" i="7"/>
  <c r="L649" i="7"/>
  <c r="L633" i="7"/>
  <c r="K633" i="7" s="1"/>
  <c r="L646" i="7"/>
  <c r="L640" i="7"/>
  <c r="L650" i="7"/>
  <c r="L643" i="7"/>
  <c r="L630" i="7"/>
  <c r="L634" i="7"/>
  <c r="L637" i="7"/>
  <c r="L628" i="7"/>
  <c r="K628" i="7" s="1"/>
  <c r="L627" i="7"/>
  <c r="Z1405" i="7"/>
  <c r="Z1389" i="7"/>
  <c r="Z1399" i="7"/>
  <c r="Z1400" i="7"/>
  <c r="Z1394" i="7"/>
  <c r="Z1397" i="7"/>
  <c r="Z1392" i="7"/>
  <c r="Z1386" i="7"/>
  <c r="Z1383" i="7"/>
  <c r="Z1396" i="7"/>
  <c r="Z1391" i="7"/>
  <c r="Z1380" i="7"/>
  <c r="Z1387" i="7"/>
  <c r="Z1403" i="7"/>
  <c r="Z1402" i="7"/>
  <c r="Z1382" i="7"/>
  <c r="Z1381" i="7"/>
  <c r="Z1401" i="7"/>
  <c r="Z1388" i="7"/>
  <c r="Z1384" i="7"/>
  <c r="Z1398" i="7"/>
  <c r="Z1385" i="7"/>
  <c r="Z1404" i="7"/>
  <c r="Z1395" i="7"/>
  <c r="Z1393" i="7"/>
  <c r="Z1390" i="7"/>
  <c r="Z669" i="7"/>
  <c r="Z653" i="7"/>
  <c r="Z666" i="7"/>
  <c r="Z663" i="7"/>
  <c r="Z676" i="7"/>
  <c r="Z660" i="7"/>
  <c r="Z673" i="7"/>
  <c r="Z657" i="7"/>
  <c r="Z670" i="7"/>
  <c r="Z654" i="7"/>
  <c r="Z667" i="7"/>
  <c r="Z664" i="7"/>
  <c r="Z677" i="7"/>
  <c r="Z661" i="7"/>
  <c r="Z674" i="7"/>
  <c r="Z658" i="7"/>
  <c r="Z671" i="7"/>
  <c r="Z655" i="7"/>
  <c r="Z668" i="7"/>
  <c r="Z652" i="7"/>
  <c r="Z662" i="7"/>
  <c r="Z672" i="7"/>
  <c r="Z656" i="7"/>
  <c r="Z659" i="7"/>
  <c r="Z675" i="7"/>
  <c r="Z665" i="7"/>
  <c r="C7" i="9"/>
  <c r="C10" i="9"/>
  <c r="K16" i="14"/>
  <c r="K144" i="14"/>
  <c r="L228" i="14"/>
  <c r="K228" i="14"/>
  <c r="L246" i="14"/>
  <c r="K246" i="14"/>
  <c r="M604" i="13"/>
  <c r="L605" i="13" s="1"/>
  <c r="M605" i="13" s="1"/>
  <c r="L606" i="13" s="1"/>
  <c r="M606" i="13" s="1"/>
  <c r="L607" i="13" s="1"/>
  <c r="M607" i="13" s="1"/>
  <c r="L608" i="13" s="1"/>
  <c r="M608" i="13" s="1"/>
  <c r="L609" i="13" s="1"/>
  <c r="M609" i="13" s="1"/>
  <c r="L610" i="13" s="1"/>
  <c r="M610" i="13" s="1"/>
  <c r="L611" i="13" s="1"/>
  <c r="M611" i="13" s="1"/>
  <c r="L612" i="13" s="1"/>
  <c r="M612" i="13" s="1"/>
  <c r="L613" i="13" s="1"/>
  <c r="M613" i="13" s="1"/>
  <c r="L614" i="13" s="1"/>
  <c r="M614" i="13" s="1"/>
  <c r="L615" i="13" s="1"/>
  <c r="M615" i="13" s="1"/>
  <c r="L616" i="13" s="1"/>
  <c r="M616" i="13" s="1"/>
  <c r="L617" i="13" s="1"/>
  <c r="M617" i="13" s="1"/>
  <c r="L618" i="13" s="1"/>
  <c r="M618" i="13" s="1"/>
  <c r="L619" i="13" s="1"/>
  <c r="M619" i="13" s="1"/>
  <c r="L620" i="13" s="1"/>
  <c r="M620" i="13" s="1"/>
  <c r="L621" i="13" s="1"/>
  <c r="M621" i="13" s="1"/>
  <c r="L622" i="13" s="1"/>
  <c r="M622" i="13" s="1"/>
  <c r="L623" i="13" s="1"/>
  <c r="M623" i="13" s="1"/>
  <c r="L624" i="13" s="1"/>
  <c r="M624" i="13" s="1"/>
  <c r="L625" i="13" s="1"/>
  <c r="M625" i="13" s="1"/>
  <c r="L626" i="13" s="1"/>
  <c r="M626" i="13" s="1"/>
  <c r="L627" i="13" s="1"/>
  <c r="M627" i="13" s="1"/>
  <c r="L628" i="13" s="1"/>
  <c r="M628" i="13" s="1"/>
  <c r="L629" i="13" s="1"/>
  <c r="M629" i="13" s="1"/>
  <c r="L630" i="13" s="1"/>
  <c r="M630" i="13" s="1"/>
  <c r="L631" i="13" s="1"/>
  <c r="M631" i="13" s="1"/>
  <c r="L632" i="13" s="1"/>
  <c r="M632" i="13" s="1"/>
  <c r="L633" i="13" s="1"/>
  <c r="M633" i="13" s="1"/>
  <c r="L634" i="13" s="1"/>
  <c r="M634" i="13" s="1"/>
  <c r="L635" i="13" s="1"/>
  <c r="M635" i="13" s="1"/>
  <c r="L636" i="13" s="1"/>
  <c r="M636" i="13" s="1"/>
  <c r="L637" i="13" s="1"/>
  <c r="M637" i="13" s="1"/>
  <c r="L638" i="13" s="1"/>
  <c r="M638" i="13" s="1"/>
  <c r="L639" i="13" s="1"/>
  <c r="M639" i="13" s="1"/>
  <c r="L640" i="13" s="1"/>
  <c r="M640" i="13" s="1"/>
  <c r="L641" i="13" s="1"/>
  <c r="M641" i="13" s="1"/>
  <c r="I17" i="14" s="1"/>
  <c r="L17" i="14" s="1"/>
  <c r="Z1014" i="7"/>
  <c r="Z998" i="7"/>
  <c r="Z1011" i="7"/>
  <c r="Z995" i="7"/>
  <c r="Z1008" i="7"/>
  <c r="Z992" i="7"/>
  <c r="Z1005" i="7"/>
  <c r="Z1002" i="7"/>
  <c r="Z1015" i="7"/>
  <c r="Z999" i="7"/>
  <c r="Z1012" i="7"/>
  <c r="Z996" i="7"/>
  <c r="Z1009" i="7"/>
  <c r="Z993" i="7"/>
  <c r="Z1006" i="7"/>
  <c r="Z990" i="7"/>
  <c r="Z1003" i="7"/>
  <c r="Z1000" i="7"/>
  <c r="Z1007" i="7"/>
  <c r="Z991" i="7"/>
  <c r="Z1001" i="7"/>
  <c r="Z1010" i="7"/>
  <c r="Z997" i="7"/>
  <c r="Z1004" i="7"/>
  <c r="Z1013" i="7"/>
  <c r="Z994" i="7"/>
  <c r="Z284" i="7"/>
  <c r="Z268" i="7"/>
  <c r="Z281" i="7"/>
  <c r="Z265" i="7"/>
  <c r="Z278" i="7"/>
  <c r="Z262" i="7"/>
  <c r="Z275" i="7"/>
  <c r="Z272" i="7"/>
  <c r="Z285" i="7"/>
  <c r="Z269" i="7"/>
  <c r="Z282" i="7"/>
  <c r="Z266" i="7"/>
  <c r="Z279" i="7"/>
  <c r="Z263" i="7"/>
  <c r="Z276" i="7"/>
  <c r="Z273" i="7"/>
  <c r="Z286" i="7"/>
  <c r="Z270" i="7"/>
  <c r="Z283" i="7"/>
  <c r="Z267" i="7"/>
  <c r="Z280" i="7"/>
  <c r="Z264" i="7"/>
  <c r="Z277" i="7"/>
  <c r="Z287" i="7"/>
  <c r="Z271" i="7"/>
  <c r="Z274" i="7"/>
  <c r="L1341" i="7"/>
  <c r="K1341" i="7" s="1"/>
  <c r="R1341" i="7" s="1"/>
  <c r="L1351" i="7"/>
  <c r="L1335" i="7"/>
  <c r="K1335" i="7" s="1"/>
  <c r="L1345" i="7"/>
  <c r="L1339" i="7"/>
  <c r="L1352" i="7"/>
  <c r="L1349" i="7"/>
  <c r="L1333" i="7"/>
  <c r="K1333" i="7" s="1"/>
  <c r="L1353" i="7"/>
  <c r="K1353" i="7" s="1"/>
  <c r="L1344" i="7"/>
  <c r="L1330" i="7"/>
  <c r="L1342" i="7"/>
  <c r="K1342" i="7" s="1"/>
  <c r="L1336" i="7"/>
  <c r="L1348" i="7"/>
  <c r="K1348" i="7" s="1"/>
  <c r="L1347" i="7"/>
  <c r="K1347" i="7" s="1"/>
  <c r="L1328" i="7"/>
  <c r="K1328" i="7" s="1"/>
  <c r="R1328" i="7" s="1"/>
  <c r="L1331" i="7"/>
  <c r="K1331" i="7" s="1"/>
  <c r="R1331" i="7" s="1"/>
  <c r="L1340" i="7"/>
  <c r="L1329" i="7"/>
  <c r="L1337" i="7"/>
  <c r="L1334" i="7"/>
  <c r="L1332" i="7"/>
  <c r="L1346" i="7"/>
  <c r="L1350" i="7"/>
  <c r="K1350" i="7" s="1"/>
  <c r="L1343" i="7"/>
  <c r="L1338" i="7"/>
  <c r="L615" i="7"/>
  <c r="L625" i="7"/>
  <c r="L609" i="7"/>
  <c r="L622" i="7"/>
  <c r="L616" i="7"/>
  <c r="K616" i="7" s="1"/>
  <c r="R616" i="7" s="1"/>
  <c r="L600" i="7"/>
  <c r="K600" i="7" s="1"/>
  <c r="R600" i="7" s="1"/>
  <c r="L613" i="7"/>
  <c r="K613" i="7" s="1"/>
  <c r="L610" i="7"/>
  <c r="K610" i="7" s="1"/>
  <c r="L620" i="7"/>
  <c r="K620" i="7" s="1"/>
  <c r="L617" i="7"/>
  <c r="L624" i="7"/>
  <c r="L608" i="7"/>
  <c r="L601" i="7"/>
  <c r="L614" i="7"/>
  <c r="L603" i="7"/>
  <c r="L621" i="7"/>
  <c r="K621" i="7" s="1"/>
  <c r="R621" i="7" s="1"/>
  <c r="L612" i="7"/>
  <c r="K612" i="7" s="1"/>
  <c r="R612" i="7" s="1"/>
  <c r="L605" i="7"/>
  <c r="L611" i="7"/>
  <c r="L619" i="7"/>
  <c r="L607" i="7"/>
  <c r="L602" i="7"/>
  <c r="K602" i="7" s="1"/>
  <c r="L623" i="7"/>
  <c r="K623" i="7" s="1"/>
  <c r="L606" i="7"/>
  <c r="L604" i="7"/>
  <c r="K604" i="7" s="1"/>
  <c r="L618" i="7"/>
  <c r="L881" i="7"/>
  <c r="K881" i="7" s="1"/>
  <c r="L865" i="7"/>
  <c r="L878" i="7"/>
  <c r="L862" i="7"/>
  <c r="K862" i="7" s="1"/>
  <c r="L872" i="7"/>
  <c r="K872" i="7" s="1"/>
  <c r="R872" i="7" s="1"/>
  <c r="L885" i="7"/>
  <c r="L869" i="7"/>
  <c r="L882" i="7"/>
  <c r="L866" i="7"/>
  <c r="L879" i="7"/>
  <c r="K879" i="7" s="1"/>
  <c r="L863" i="7"/>
  <c r="K863" i="7" s="1"/>
  <c r="L876" i="7"/>
  <c r="K876" i="7" s="1"/>
  <c r="L860" i="7"/>
  <c r="K860" i="7" s="1"/>
  <c r="L873" i="7"/>
  <c r="K873" i="7" s="1"/>
  <c r="L880" i="7"/>
  <c r="K880" i="7" s="1"/>
  <c r="L864" i="7"/>
  <c r="K864" i="7" s="1"/>
  <c r="L870" i="7"/>
  <c r="K870" i="7" s="1"/>
  <c r="L877" i="7"/>
  <c r="K877" i="7" s="1"/>
  <c r="L875" i="7"/>
  <c r="K875" i="7" s="1"/>
  <c r="R875" i="7" s="1"/>
  <c r="L868" i="7"/>
  <c r="L874" i="7"/>
  <c r="K874" i="7" s="1"/>
  <c r="L867" i="7"/>
  <c r="L884" i="7"/>
  <c r="K884" i="7" s="1"/>
  <c r="L861" i="7"/>
  <c r="K861" i="7" s="1"/>
  <c r="L883" i="7"/>
  <c r="L871" i="7"/>
  <c r="K871" i="7" s="1"/>
  <c r="L157" i="7"/>
  <c r="K157" i="7" s="1"/>
  <c r="L141" i="7"/>
  <c r="K141" i="7" s="1"/>
  <c r="L154" i="7"/>
  <c r="K154" i="7" s="1"/>
  <c r="L138" i="7"/>
  <c r="K138" i="7" s="1"/>
  <c r="L151" i="7"/>
  <c r="K151" i="7" s="1"/>
  <c r="R151" i="7" s="1"/>
  <c r="L135" i="7"/>
  <c r="K135" i="7" s="1"/>
  <c r="L148" i="7"/>
  <c r="K148" i="7" s="1"/>
  <c r="L132" i="7"/>
  <c r="L145" i="7"/>
  <c r="K145" i="7" s="1"/>
  <c r="L142" i="7"/>
  <c r="K142" i="7" s="1"/>
  <c r="L155" i="7"/>
  <c r="K155" i="7" s="1"/>
  <c r="L139" i="7"/>
  <c r="K139" i="7" s="1"/>
  <c r="L152" i="7"/>
  <c r="K152" i="7" s="1"/>
  <c r="L136" i="7"/>
  <c r="K136" i="7" s="1"/>
  <c r="L149" i="7"/>
  <c r="K149" i="7" s="1"/>
  <c r="L133" i="7"/>
  <c r="K133" i="7" s="1"/>
  <c r="L146" i="7"/>
  <c r="K146" i="7" s="1"/>
  <c r="L143" i="7"/>
  <c r="K143" i="7" s="1"/>
  <c r="L156" i="7"/>
  <c r="K156" i="7" s="1"/>
  <c r="L140" i="7"/>
  <c r="K140" i="7" s="1"/>
  <c r="L153" i="7"/>
  <c r="K153" i="7" s="1"/>
  <c r="L137" i="7"/>
  <c r="K137" i="7" s="1"/>
  <c r="L150" i="7"/>
  <c r="K150" i="7" s="1"/>
  <c r="L134" i="7"/>
  <c r="L144" i="7"/>
  <c r="K144" i="7" s="1"/>
  <c r="L147" i="7"/>
  <c r="K147" i="7" s="1"/>
  <c r="Z950" i="7"/>
  <c r="Z963" i="7"/>
  <c r="Z960" i="7"/>
  <c r="Z944" i="7"/>
  <c r="Z957" i="7"/>
  <c r="Z954" i="7"/>
  <c r="Z951" i="7"/>
  <c r="Z961" i="7"/>
  <c r="Z958" i="7"/>
  <c r="Z955" i="7"/>
  <c r="Z952" i="7"/>
  <c r="Z959" i="7"/>
  <c r="Z953" i="7"/>
  <c r="Z948" i="7"/>
  <c r="Z941" i="7"/>
  <c r="Z938" i="7"/>
  <c r="Z962" i="7"/>
  <c r="Z945" i="7"/>
  <c r="Z956" i="7"/>
  <c r="Z947" i="7"/>
  <c r="Z939" i="7"/>
  <c r="Z942" i="7"/>
  <c r="Z946" i="7"/>
  <c r="Z940" i="7"/>
  <c r="Z949" i="7"/>
  <c r="Z943" i="7"/>
  <c r="Z220" i="7"/>
  <c r="Z233" i="7"/>
  <c r="Z217" i="7"/>
  <c r="Z230" i="7"/>
  <c r="Z214" i="7"/>
  <c r="Z227" i="7"/>
  <c r="Z211" i="7"/>
  <c r="Z224" i="7"/>
  <c r="Z221" i="7"/>
  <c r="Z234" i="7"/>
  <c r="Z218" i="7"/>
  <c r="Z231" i="7"/>
  <c r="Z215" i="7"/>
  <c r="Z228" i="7"/>
  <c r="Z212" i="7"/>
  <c r="Z225" i="7"/>
  <c r="Z222" i="7"/>
  <c r="Z235" i="7"/>
  <c r="Z219" i="7"/>
  <c r="Z232" i="7"/>
  <c r="Z216" i="7"/>
  <c r="Z229" i="7"/>
  <c r="Z213" i="7"/>
  <c r="Z223" i="7"/>
  <c r="Z210" i="7"/>
  <c r="Z226" i="7"/>
  <c r="AA1036" i="7"/>
  <c r="AA1033" i="7"/>
  <c r="AA1017" i="7"/>
  <c r="AA1030" i="7"/>
  <c r="AA1027" i="7"/>
  <c r="AA1040" i="7"/>
  <c r="AA1024" i="7"/>
  <c r="AA1037" i="7"/>
  <c r="AA1034" i="7"/>
  <c r="AA1031" i="7"/>
  <c r="AA1028" i="7"/>
  <c r="AA1041" i="7"/>
  <c r="AA1025" i="7"/>
  <c r="AA1038" i="7"/>
  <c r="AA1022" i="7"/>
  <c r="AA1035" i="7"/>
  <c r="AA1019" i="7"/>
  <c r="AA1026" i="7"/>
  <c r="AA1039" i="7"/>
  <c r="AA1029" i="7"/>
  <c r="AA1018" i="7"/>
  <c r="AA1023" i="7"/>
  <c r="AA1021" i="7"/>
  <c r="AA1032" i="7"/>
  <c r="AA1016" i="7"/>
  <c r="AA1020" i="7"/>
  <c r="AA313" i="7"/>
  <c r="AA297" i="7"/>
  <c r="AA310" i="7"/>
  <c r="AA307" i="7"/>
  <c r="AA304" i="7"/>
  <c r="AA298" i="7"/>
  <c r="AA311" i="7"/>
  <c r="AA308" i="7"/>
  <c r="AA305" i="7"/>
  <c r="AA299" i="7"/>
  <c r="AA312" i="7"/>
  <c r="AA309" i="7"/>
  <c r="AA306" i="7"/>
  <c r="AA300" i="7"/>
  <c r="AA302" i="7"/>
  <c r="AA294" i="7"/>
  <c r="AA291" i="7"/>
  <c r="AA301" i="7"/>
  <c r="AA288" i="7"/>
  <c r="AA303" i="7"/>
  <c r="AA292" i="7"/>
  <c r="AA289" i="7"/>
  <c r="AA295" i="7"/>
  <c r="AA293" i="7"/>
  <c r="AA290" i="7"/>
  <c r="AA296" i="7"/>
  <c r="AB1112" i="7"/>
  <c r="AB1096" i="7"/>
  <c r="AB1109" i="7"/>
  <c r="AB1106" i="7"/>
  <c r="AB1119" i="7"/>
  <c r="AB1103" i="7"/>
  <c r="AB1116" i="7"/>
  <c r="AB1100" i="7"/>
  <c r="AB1113" i="7"/>
  <c r="AB1097" i="7"/>
  <c r="AB1110" i="7"/>
  <c r="AB1094" i="7"/>
  <c r="AB1107" i="7"/>
  <c r="AB1104" i="7"/>
  <c r="AB1117" i="7"/>
  <c r="AB1101" i="7"/>
  <c r="AB1114" i="7"/>
  <c r="AB1098" i="7"/>
  <c r="AB1111" i="7"/>
  <c r="AB1095" i="7"/>
  <c r="AB1115" i="7"/>
  <c r="AB1099" i="7"/>
  <c r="AB1102" i="7"/>
  <c r="AB1105" i="7"/>
  <c r="AB1108" i="7"/>
  <c r="AB1118" i="7"/>
  <c r="AB390" i="7"/>
  <c r="AB374" i="7"/>
  <c r="AB387" i="7"/>
  <c r="AB371" i="7"/>
  <c r="AB384" i="7"/>
  <c r="AB368" i="7"/>
  <c r="AB381" i="7"/>
  <c r="AB378" i="7"/>
  <c r="AB391" i="7"/>
  <c r="AB375" i="7"/>
  <c r="AB388" i="7"/>
  <c r="AB372" i="7"/>
  <c r="AB385" i="7"/>
  <c r="AB369" i="7"/>
  <c r="AB382" i="7"/>
  <c r="AB366" i="7"/>
  <c r="AB379" i="7"/>
  <c r="AB376" i="7"/>
  <c r="AB389" i="7"/>
  <c r="AB373" i="7"/>
  <c r="AB386" i="7"/>
  <c r="AB370" i="7"/>
  <c r="AB383" i="7"/>
  <c r="AB367" i="7"/>
  <c r="AB377" i="7"/>
  <c r="AB380" i="7"/>
  <c r="L1289" i="7"/>
  <c r="L1299" i="7"/>
  <c r="L1296" i="7"/>
  <c r="L1293" i="7"/>
  <c r="K1293" i="7" s="1"/>
  <c r="L1290" i="7"/>
  <c r="K1290" i="7" s="1"/>
  <c r="R1290" i="7" s="1"/>
  <c r="L1300" i="7"/>
  <c r="K1300" i="7" s="1"/>
  <c r="L1284" i="7"/>
  <c r="L1294" i="7"/>
  <c r="K1294" i="7" s="1"/>
  <c r="L1295" i="7"/>
  <c r="K1295" i="7" s="1"/>
  <c r="R1295" i="7" s="1"/>
  <c r="L1287" i="7"/>
  <c r="L1301" i="7"/>
  <c r="L1292" i="7"/>
  <c r="L1291" i="7"/>
  <c r="K1291" i="7" s="1"/>
  <c r="L1282" i="7"/>
  <c r="K1282" i="7" s="1"/>
  <c r="L1277" i="7"/>
  <c r="K1277" i="7" s="1"/>
  <c r="R1277" i="7" s="1"/>
  <c r="L1280" i="7"/>
  <c r="L1286" i="7"/>
  <c r="K1286" i="7" s="1"/>
  <c r="L1278" i="7"/>
  <c r="K1278" i="7" s="1"/>
  <c r="L1298" i="7"/>
  <c r="K1298" i="7" s="1"/>
  <c r="L1297" i="7"/>
  <c r="K1297" i="7" s="1"/>
  <c r="L1288" i="7"/>
  <c r="L1285" i="7"/>
  <c r="K1285" i="7" s="1"/>
  <c r="L1283" i="7"/>
  <c r="L1281" i="7"/>
  <c r="K1281" i="7" s="1"/>
  <c r="L1279" i="7"/>
  <c r="K1279" i="7" s="1"/>
  <c r="L1276" i="7"/>
  <c r="K1276" i="7" s="1"/>
  <c r="L564" i="7"/>
  <c r="K564" i="7" s="1"/>
  <c r="L548" i="7"/>
  <c r="K548" i="7" s="1"/>
  <c r="L561" i="7"/>
  <c r="L558" i="7"/>
  <c r="K558" i="7" s="1"/>
  <c r="L571" i="7"/>
  <c r="K571" i="7" s="1"/>
  <c r="R571" i="7" s="1"/>
  <c r="L555" i="7"/>
  <c r="L568" i="7"/>
  <c r="L552" i="7"/>
  <c r="L565" i="7"/>
  <c r="K565" i="7" s="1"/>
  <c r="L549" i="7"/>
  <c r="K549" i="7" s="1"/>
  <c r="L562" i="7"/>
  <c r="K562" i="7" s="1"/>
  <c r="L559" i="7"/>
  <c r="K559" i="7" s="1"/>
  <c r="L572" i="7"/>
  <c r="L556" i="7"/>
  <c r="L569" i="7"/>
  <c r="K569" i="7" s="1"/>
  <c r="L553" i="7"/>
  <c r="K553" i="7" s="1"/>
  <c r="L566" i="7"/>
  <c r="K566" i="7" s="1"/>
  <c r="L550" i="7"/>
  <c r="K550" i="7" s="1"/>
  <c r="L563" i="7"/>
  <c r="K563" i="7" s="1"/>
  <c r="L567" i="7"/>
  <c r="K567" i="7" s="1"/>
  <c r="L551" i="7"/>
  <c r="K551" i="7" s="1"/>
  <c r="R551" i="7" s="1"/>
  <c r="L554" i="7"/>
  <c r="K554" i="7" s="1"/>
  <c r="L570" i="7"/>
  <c r="K570" i="7" s="1"/>
  <c r="L557" i="7"/>
  <c r="L560" i="7"/>
  <c r="L573" i="7"/>
  <c r="Z1379" i="7"/>
  <c r="Z1363" i="7"/>
  <c r="Z1376" i="7"/>
  <c r="Z1360" i="7"/>
  <c r="Z1373" i="7"/>
  <c r="Z1357" i="7"/>
  <c r="Z1370" i="7"/>
  <c r="Z1354" i="7"/>
  <c r="Z1367" i="7"/>
  <c r="Z1364" i="7"/>
  <c r="Z1377" i="7"/>
  <c r="Z1361" i="7"/>
  <c r="Z1374" i="7"/>
  <c r="Z1358" i="7"/>
  <c r="Z1371" i="7"/>
  <c r="Z1355" i="7"/>
  <c r="Z1378" i="7"/>
  <c r="Z1375" i="7"/>
  <c r="Z1359" i="7"/>
  <c r="Z1372" i="7"/>
  <c r="Z1356" i="7"/>
  <c r="Z1366" i="7"/>
  <c r="Z1369" i="7"/>
  <c r="Z1362" i="7"/>
  <c r="Z1365" i="7"/>
  <c r="Z1368" i="7"/>
  <c r="Z637" i="7"/>
  <c r="Z650" i="7"/>
  <c r="Z647" i="7"/>
  <c r="Z631" i="7"/>
  <c r="Z644" i="7"/>
  <c r="Z628" i="7"/>
  <c r="Z641" i="7"/>
  <c r="Z638" i="7"/>
  <c r="Z651" i="7"/>
  <c r="Z635" i="7"/>
  <c r="Z648" i="7"/>
  <c r="Z632" i="7"/>
  <c r="Z645" i="7"/>
  <c r="Z642" i="7"/>
  <c r="Z626" i="7"/>
  <c r="Z639" i="7"/>
  <c r="Z636" i="7"/>
  <c r="Z646" i="7"/>
  <c r="Z630" i="7"/>
  <c r="Z643" i="7"/>
  <c r="Z633" i="7"/>
  <c r="Z634" i="7"/>
  <c r="Z629" i="7"/>
  <c r="Z627" i="7"/>
  <c r="Z649" i="7"/>
  <c r="Z640" i="7"/>
  <c r="AA1402" i="7"/>
  <c r="AA1396" i="7"/>
  <c r="AA1397" i="7"/>
  <c r="AA1391" i="7"/>
  <c r="AA1400" i="7"/>
  <c r="AA1392" i="7"/>
  <c r="AA1394" i="7"/>
  <c r="AA1386" i="7"/>
  <c r="AA1383" i="7"/>
  <c r="AA1399" i="7"/>
  <c r="AA1380" i="7"/>
  <c r="AA1389" i="7"/>
  <c r="AA1387" i="7"/>
  <c r="AA1404" i="7"/>
  <c r="AA1398" i="7"/>
  <c r="AA1393" i="7"/>
  <c r="AA1384" i="7"/>
  <c r="AA1401" i="7"/>
  <c r="AA1395" i="7"/>
  <c r="AA1390" i="7"/>
  <c r="AA1388" i="7"/>
  <c r="AA1385" i="7"/>
  <c r="AA1382" i="7"/>
  <c r="AA1405" i="7"/>
  <c r="AA1403" i="7"/>
  <c r="AA1381" i="7"/>
  <c r="AA666" i="7"/>
  <c r="AA663" i="7"/>
  <c r="AA676" i="7"/>
  <c r="AA660" i="7"/>
  <c r="AA673" i="7"/>
  <c r="AA657" i="7"/>
  <c r="AA670" i="7"/>
  <c r="AA654" i="7"/>
  <c r="AA667" i="7"/>
  <c r="AA664" i="7"/>
  <c r="AA677" i="7"/>
  <c r="AA661" i="7"/>
  <c r="AA674" i="7"/>
  <c r="AA658" i="7"/>
  <c r="AA671" i="7"/>
  <c r="AA655" i="7"/>
  <c r="AA668" i="7"/>
  <c r="AA652" i="7"/>
  <c r="AA665" i="7"/>
  <c r="AA675" i="7"/>
  <c r="AA659" i="7"/>
  <c r="AA669" i="7"/>
  <c r="AA653" i="7"/>
  <c r="AA656" i="7"/>
  <c r="AA672" i="7"/>
  <c r="AA662" i="7"/>
  <c r="D7" i="9"/>
  <c r="D10" i="9"/>
  <c r="M164" i="13"/>
  <c r="L165" i="13" s="1"/>
  <c r="M165" i="13" s="1"/>
  <c r="L166" i="13" s="1"/>
  <c r="M166" i="13" s="1"/>
  <c r="L167" i="13" s="1"/>
  <c r="M167" i="13" s="1"/>
  <c r="L168" i="13" s="1"/>
  <c r="M168" i="13" s="1"/>
  <c r="L169" i="13" s="1"/>
  <c r="M169" i="13" s="1"/>
  <c r="L170" i="13" s="1"/>
  <c r="M170" i="13" s="1"/>
  <c r="L171" i="13" s="1"/>
  <c r="M171" i="13" s="1"/>
  <c r="L172" i="13" s="1"/>
  <c r="M172" i="13" s="1"/>
  <c r="L173" i="13" s="1"/>
  <c r="M173" i="13" s="1"/>
  <c r="L174" i="13" s="1"/>
  <c r="M174" i="13" s="1"/>
  <c r="L175" i="13" s="1"/>
  <c r="M175" i="13" s="1"/>
  <c r="L176" i="13" s="1"/>
  <c r="M176" i="13" s="1"/>
  <c r="L177" i="13" s="1"/>
  <c r="M177" i="13" s="1"/>
  <c r="L178" i="13" s="1"/>
  <c r="M178" i="13" s="1"/>
  <c r="L179" i="13" s="1"/>
  <c r="M179" i="13" s="1"/>
  <c r="L180" i="13" s="1"/>
  <c r="M180" i="13" s="1"/>
  <c r="L181" i="13" s="1"/>
  <c r="M181" i="13" s="1"/>
  <c r="L182" i="13" s="1"/>
  <c r="M182" i="13" s="1"/>
  <c r="L183" i="13" s="1"/>
  <c r="M183" i="13" s="1"/>
  <c r="L184" i="13" s="1"/>
  <c r="M184" i="13" s="1"/>
  <c r="L185" i="13" s="1"/>
  <c r="M185" i="13" s="1"/>
  <c r="L186" i="13" s="1"/>
  <c r="M186" i="13" s="1"/>
  <c r="L187" i="13" s="1"/>
  <c r="M187" i="13" s="1"/>
  <c r="L188" i="13" s="1"/>
  <c r="M188" i="13" s="1"/>
  <c r="L189" i="13" s="1"/>
  <c r="M189" i="13" s="1"/>
  <c r="L190" i="13" s="1"/>
  <c r="M190" i="13" s="1"/>
  <c r="L191" i="13" s="1"/>
  <c r="M191" i="13" s="1"/>
  <c r="L192" i="13" s="1"/>
  <c r="M192" i="13" s="1"/>
  <c r="L193" i="13" s="1"/>
  <c r="M193" i="13" s="1"/>
  <c r="L194" i="13" s="1"/>
  <c r="M194" i="13" s="1"/>
  <c r="L195" i="13" s="1"/>
  <c r="M195" i="13" s="1"/>
  <c r="L196" i="13" s="1"/>
  <c r="M196" i="13" s="1"/>
  <c r="L197" i="13" s="1"/>
  <c r="M197" i="13" s="1"/>
  <c r="L198" i="13" s="1"/>
  <c r="M198" i="13" s="1"/>
  <c r="L199" i="13" s="1"/>
  <c r="M199" i="13" s="1"/>
  <c r="L200" i="13" s="1"/>
  <c r="M200" i="13" s="1"/>
  <c r="L201" i="13" s="1"/>
  <c r="M201" i="13" s="1"/>
  <c r="I6" i="14" s="1"/>
  <c r="N6" i="14" s="1"/>
  <c r="M804" i="13"/>
  <c r="L805" i="13" s="1"/>
  <c r="M805" i="13" s="1"/>
  <c r="L806" i="13" s="1"/>
  <c r="M806" i="13" s="1"/>
  <c r="L807" i="13" s="1"/>
  <c r="M807" i="13" s="1"/>
  <c r="L808" i="13" s="1"/>
  <c r="M808" i="13" s="1"/>
  <c r="L809" i="13" s="1"/>
  <c r="M809" i="13" s="1"/>
  <c r="L810" i="13" s="1"/>
  <c r="M810" i="13" s="1"/>
  <c r="L811" i="13" s="1"/>
  <c r="M811" i="13" s="1"/>
  <c r="L812" i="13" s="1"/>
  <c r="M812" i="13" s="1"/>
  <c r="L813" i="13" s="1"/>
  <c r="M813" i="13" s="1"/>
  <c r="L814" i="13" s="1"/>
  <c r="M814" i="13" s="1"/>
  <c r="L815" i="13" s="1"/>
  <c r="M815" i="13" s="1"/>
  <c r="L816" i="13" s="1"/>
  <c r="M816" i="13" s="1"/>
  <c r="L817" i="13" s="1"/>
  <c r="M817" i="13" s="1"/>
  <c r="L818" i="13" s="1"/>
  <c r="M818" i="13" s="1"/>
  <c r="L819" i="13" s="1"/>
  <c r="M819" i="13" s="1"/>
  <c r="L820" i="13" s="1"/>
  <c r="M820" i="13" s="1"/>
  <c r="L821" i="13" s="1"/>
  <c r="M821" i="13" s="1"/>
  <c r="L822" i="13" s="1"/>
  <c r="M822" i="13" s="1"/>
  <c r="L823" i="13" s="1"/>
  <c r="M823" i="13" s="1"/>
  <c r="L824" i="13" s="1"/>
  <c r="M824" i="13" s="1"/>
  <c r="L825" i="13" s="1"/>
  <c r="M825" i="13" s="1"/>
  <c r="L826" i="13" s="1"/>
  <c r="M826" i="13" s="1"/>
  <c r="L827" i="13" s="1"/>
  <c r="M827" i="13" s="1"/>
  <c r="L828" i="13" s="1"/>
  <c r="M828" i="13" s="1"/>
  <c r="L829" i="13" s="1"/>
  <c r="M829" i="13" s="1"/>
  <c r="L830" i="13" s="1"/>
  <c r="M830" i="13" s="1"/>
  <c r="L831" i="13" s="1"/>
  <c r="M831" i="13" s="1"/>
  <c r="L832" i="13" s="1"/>
  <c r="M832" i="13" s="1"/>
  <c r="L833" i="13" s="1"/>
  <c r="M833" i="13" s="1"/>
  <c r="L834" i="13" s="1"/>
  <c r="M834" i="13" s="1"/>
  <c r="L835" i="13" s="1"/>
  <c r="M835" i="13" s="1"/>
  <c r="L836" i="13" s="1"/>
  <c r="M836" i="13" s="1"/>
  <c r="L837" i="13" s="1"/>
  <c r="M837" i="13" s="1"/>
  <c r="L838" i="13" s="1"/>
  <c r="M838" i="13" s="1"/>
  <c r="L839" i="13" s="1"/>
  <c r="M839" i="13" s="1"/>
  <c r="L840" i="13" s="1"/>
  <c r="M840" i="13" s="1"/>
  <c r="L841" i="13" s="1"/>
  <c r="M841" i="13" s="1"/>
  <c r="I22" i="14" s="1"/>
  <c r="N22" i="14" s="1"/>
  <c r="N246" i="14"/>
  <c r="M1523" i="13"/>
  <c r="L1524" i="13" s="1"/>
  <c r="M1524" i="13" s="1"/>
  <c r="L1525" i="13" s="1"/>
  <c r="M1525" i="13" s="1"/>
  <c r="L1526" i="13" s="1"/>
  <c r="M1526" i="13" s="1"/>
  <c r="L1527" i="13" s="1"/>
  <c r="M1527" i="13" s="1"/>
  <c r="L1528" i="13" s="1"/>
  <c r="M1528" i="13" s="1"/>
  <c r="L1529" i="13" s="1"/>
  <c r="M1529" i="13" s="1"/>
  <c r="L1530" i="13" s="1"/>
  <c r="M1530" i="13" s="1"/>
  <c r="L1531" i="13" s="1"/>
  <c r="M1531" i="13" s="1"/>
  <c r="L1532" i="13" s="1"/>
  <c r="M1532" i="13" s="1"/>
  <c r="L1533" i="13" s="1"/>
  <c r="M1533" i="13" s="1"/>
  <c r="L1534" i="13" s="1"/>
  <c r="M1534" i="13" s="1"/>
  <c r="L1535" i="13" s="1"/>
  <c r="M1535" i="13" s="1"/>
  <c r="L1536" i="13" s="1"/>
  <c r="M1536" i="13" s="1"/>
  <c r="L1537" i="13" s="1"/>
  <c r="M1537" i="13" s="1"/>
  <c r="L1538" i="13" s="1"/>
  <c r="M1538" i="13" s="1"/>
  <c r="L1539" i="13" s="1"/>
  <c r="M1539" i="13" s="1"/>
  <c r="L1540" i="13" s="1"/>
  <c r="M1540" i="13" s="1"/>
  <c r="L1541" i="13" s="1"/>
  <c r="M1541" i="13" s="1"/>
  <c r="L1542" i="13" s="1"/>
  <c r="M1542" i="13" s="1"/>
  <c r="L1543" i="13" s="1"/>
  <c r="M1543" i="13" s="1"/>
  <c r="L1544" i="13" s="1"/>
  <c r="M1544" i="13" s="1"/>
  <c r="L1545" i="13" s="1"/>
  <c r="M1545" i="13" s="1"/>
  <c r="L1546" i="13" s="1"/>
  <c r="M1546" i="13" s="1"/>
  <c r="L1547" i="13" s="1"/>
  <c r="M1547" i="13" s="1"/>
  <c r="L1548" i="13" s="1"/>
  <c r="M1548" i="13" s="1"/>
  <c r="L1549" i="13" s="1"/>
  <c r="M1549" i="13" s="1"/>
  <c r="L1550" i="13" s="1"/>
  <c r="M1550" i="13" s="1"/>
  <c r="L1551" i="13" s="1"/>
  <c r="M1551" i="13" s="1"/>
  <c r="L1552" i="13" s="1"/>
  <c r="M1552" i="13" s="1"/>
  <c r="L1553" i="13" s="1"/>
  <c r="M1553" i="13" s="1"/>
  <c r="L1554" i="13" s="1"/>
  <c r="M1554" i="13" s="1"/>
  <c r="L1555" i="13" s="1"/>
  <c r="M1555" i="13" s="1"/>
  <c r="L1556" i="13" s="1"/>
  <c r="M1556" i="13" s="1"/>
  <c r="L1557" i="13" s="1"/>
  <c r="M1557" i="13" s="1"/>
  <c r="L1558" i="13" s="1"/>
  <c r="M1558" i="13" s="1"/>
  <c r="L1559" i="13" s="1"/>
  <c r="M1559" i="13" s="1"/>
  <c r="L1560" i="13" s="1"/>
  <c r="M1560" i="13" s="1"/>
  <c r="L1561" i="13" s="1"/>
  <c r="M1561" i="13" s="1"/>
  <c r="I40" i="14" s="1"/>
  <c r="K40" i="14" s="1"/>
  <c r="M1603" i="13"/>
  <c r="L1604" i="13" s="1"/>
  <c r="M1604" i="13" s="1"/>
  <c r="L1605" i="13" s="1"/>
  <c r="M1605" i="13" s="1"/>
  <c r="L1606" i="13" s="1"/>
  <c r="M1606" i="13" s="1"/>
  <c r="L1607" i="13" s="1"/>
  <c r="M1607" i="13" s="1"/>
  <c r="L1608" i="13" s="1"/>
  <c r="M1608" i="13" s="1"/>
  <c r="L1609" i="13" s="1"/>
  <c r="M1609" i="13" s="1"/>
  <c r="L1610" i="13" s="1"/>
  <c r="M1610" i="13" s="1"/>
  <c r="L1611" i="13" s="1"/>
  <c r="M1611" i="13" s="1"/>
  <c r="L1612" i="13" s="1"/>
  <c r="M1612" i="13" s="1"/>
  <c r="L1613" i="13" s="1"/>
  <c r="M1613" i="13" s="1"/>
  <c r="L1614" i="13" s="1"/>
  <c r="M1614" i="13" s="1"/>
  <c r="L1615" i="13" s="1"/>
  <c r="M1615" i="13" s="1"/>
  <c r="L1616" i="13" s="1"/>
  <c r="M1616" i="13" s="1"/>
  <c r="L1617" i="13" s="1"/>
  <c r="M1617" i="13" s="1"/>
  <c r="L1618" i="13" s="1"/>
  <c r="M1618" i="13" s="1"/>
  <c r="L1619" i="13" s="1"/>
  <c r="M1619" i="13" s="1"/>
  <c r="L1620" i="13" s="1"/>
  <c r="M1620" i="13" s="1"/>
  <c r="L1621" i="13" s="1"/>
  <c r="M1621" i="13" s="1"/>
  <c r="L1622" i="13" s="1"/>
  <c r="M1622" i="13" s="1"/>
  <c r="L1623" i="13" s="1"/>
  <c r="M1623" i="13" s="1"/>
  <c r="L1624" i="13" s="1"/>
  <c r="M1624" i="13" s="1"/>
  <c r="L1625" i="13" s="1"/>
  <c r="M1625" i="13" s="1"/>
  <c r="L1626" i="13" s="1"/>
  <c r="M1626" i="13" s="1"/>
  <c r="L1627" i="13" s="1"/>
  <c r="M1627" i="13" s="1"/>
  <c r="L1628" i="13" s="1"/>
  <c r="M1628" i="13" s="1"/>
  <c r="L1629" i="13" s="1"/>
  <c r="M1629" i="13" s="1"/>
  <c r="L1630" i="13" s="1"/>
  <c r="M1630" i="13" s="1"/>
  <c r="L1631" i="13" s="1"/>
  <c r="M1631" i="13" s="1"/>
  <c r="L1632" i="13" s="1"/>
  <c r="M1632" i="13" s="1"/>
  <c r="L1633" i="13" s="1"/>
  <c r="M1633" i="13" s="1"/>
  <c r="L1634" i="13" s="1"/>
  <c r="M1634" i="13" s="1"/>
  <c r="L1635" i="13" s="1"/>
  <c r="M1635" i="13" s="1"/>
  <c r="L1636" i="13" s="1"/>
  <c r="M1636" i="13" s="1"/>
  <c r="L1637" i="13" s="1"/>
  <c r="M1637" i="13" s="1"/>
  <c r="L1638" i="13" s="1"/>
  <c r="M1638" i="13" s="1"/>
  <c r="L1639" i="13" s="1"/>
  <c r="M1639" i="13" s="1"/>
  <c r="L1640" i="13" s="1"/>
  <c r="M1640" i="13" s="1"/>
  <c r="L1641" i="13" s="1"/>
  <c r="M1641" i="13" s="1"/>
  <c r="I42" i="14" s="1"/>
  <c r="M2082" i="13"/>
  <c r="L2083" i="13" s="1"/>
  <c r="M2083" i="13" s="1"/>
  <c r="L2084" i="13" s="1"/>
  <c r="M2084" i="13" s="1"/>
  <c r="L2085" i="13" s="1"/>
  <c r="M2085" i="13" s="1"/>
  <c r="L2086" i="13" s="1"/>
  <c r="M2086" i="13" s="1"/>
  <c r="L2087" i="13" s="1"/>
  <c r="M2087" i="13" s="1"/>
  <c r="L2088" i="13" s="1"/>
  <c r="M2088" i="13" s="1"/>
  <c r="L2089" i="13" s="1"/>
  <c r="M2089" i="13" s="1"/>
  <c r="L2090" i="13" s="1"/>
  <c r="M2090" i="13" s="1"/>
  <c r="L2091" i="13" s="1"/>
  <c r="M2091" i="13" s="1"/>
  <c r="L2092" i="13" s="1"/>
  <c r="M2092" i="13" s="1"/>
  <c r="L2093" i="13" s="1"/>
  <c r="M2093" i="13" s="1"/>
  <c r="L2094" i="13" s="1"/>
  <c r="M2094" i="13" s="1"/>
  <c r="L2095" i="13" s="1"/>
  <c r="M2095" i="13" s="1"/>
  <c r="L2096" i="13" s="1"/>
  <c r="M2096" i="13" s="1"/>
  <c r="L2097" i="13" s="1"/>
  <c r="M2097" i="13" s="1"/>
  <c r="L2098" i="13" s="1"/>
  <c r="M2098" i="13" s="1"/>
  <c r="L2099" i="13" s="1"/>
  <c r="M2099" i="13" s="1"/>
  <c r="L2100" i="13" s="1"/>
  <c r="M2100" i="13" s="1"/>
  <c r="L2101" i="13" s="1"/>
  <c r="M2101" i="13" s="1"/>
  <c r="L2102" i="13" s="1"/>
  <c r="M2102" i="13" s="1"/>
  <c r="L2103" i="13" s="1"/>
  <c r="M2103" i="13" s="1"/>
  <c r="L2104" i="13" s="1"/>
  <c r="M2104" i="13" s="1"/>
  <c r="L2105" i="13" s="1"/>
  <c r="M2105" i="13" s="1"/>
  <c r="L2106" i="13" s="1"/>
  <c r="M2106" i="13" s="1"/>
  <c r="L2107" i="13" s="1"/>
  <c r="M2107" i="13" s="1"/>
  <c r="L2108" i="13" s="1"/>
  <c r="M2108" i="13" s="1"/>
  <c r="L2109" i="13" s="1"/>
  <c r="M2109" i="13" s="1"/>
  <c r="L2110" i="13" s="1"/>
  <c r="M2110" i="13" s="1"/>
  <c r="L2111" i="13" s="1"/>
  <c r="M2111" i="13" s="1"/>
  <c r="L2112" i="13" s="1"/>
  <c r="M2112" i="13" s="1"/>
  <c r="L2113" i="13" s="1"/>
  <c r="M2113" i="13" s="1"/>
  <c r="L2114" i="13" s="1"/>
  <c r="M2114" i="13" s="1"/>
  <c r="L2115" i="13" s="1"/>
  <c r="M2115" i="13" s="1"/>
  <c r="L2116" i="13" s="1"/>
  <c r="M2116" i="13" s="1"/>
  <c r="L2117" i="13" s="1"/>
  <c r="M2117" i="13" s="1"/>
  <c r="L2118" i="13" s="1"/>
  <c r="M2118" i="13" s="1"/>
  <c r="L2119" i="13" s="1"/>
  <c r="M2119" i="13" s="1"/>
  <c r="L2120" i="13" s="1"/>
  <c r="M2120" i="13" s="1"/>
  <c r="L2121" i="13" s="1"/>
  <c r="M2121" i="13" s="1"/>
  <c r="I54" i="14" s="1"/>
  <c r="N54" i="14" s="1"/>
  <c r="M2565" i="13"/>
  <c r="L2566" i="13" s="1"/>
  <c r="M2566" i="13" s="1"/>
  <c r="L2567" i="13" s="1"/>
  <c r="M2567" i="13" s="1"/>
  <c r="L2568" i="13" s="1"/>
  <c r="M2568" i="13" s="1"/>
  <c r="L2569" i="13" s="1"/>
  <c r="M2569" i="13" s="1"/>
  <c r="L2570" i="13" s="1"/>
  <c r="M2570" i="13" s="1"/>
  <c r="L2571" i="13" s="1"/>
  <c r="M2571" i="13" s="1"/>
  <c r="L2572" i="13" s="1"/>
  <c r="M2572" i="13" s="1"/>
  <c r="L2573" i="13" s="1"/>
  <c r="M2573" i="13" s="1"/>
  <c r="L2574" i="13" s="1"/>
  <c r="M2574" i="13" s="1"/>
  <c r="L2575" i="13" s="1"/>
  <c r="M2575" i="13" s="1"/>
  <c r="L2576" i="13" s="1"/>
  <c r="M2576" i="13" s="1"/>
  <c r="L2577" i="13" s="1"/>
  <c r="M2577" i="13" s="1"/>
  <c r="L2578" i="13" s="1"/>
  <c r="M2578" i="13" s="1"/>
  <c r="L2579" i="13" s="1"/>
  <c r="M2579" i="13" s="1"/>
  <c r="L2580" i="13" s="1"/>
  <c r="M2580" i="13" s="1"/>
  <c r="L2581" i="13" s="1"/>
  <c r="M2581" i="13" s="1"/>
  <c r="L2582" i="13" s="1"/>
  <c r="M2582" i="13" s="1"/>
  <c r="L2583" i="13" s="1"/>
  <c r="M2583" i="13" s="1"/>
  <c r="L2584" i="13" s="1"/>
  <c r="M2584" i="13" s="1"/>
  <c r="L2585" i="13" s="1"/>
  <c r="M2585" i="13" s="1"/>
  <c r="L2586" i="13" s="1"/>
  <c r="M2586" i="13" s="1"/>
  <c r="L2587" i="13" s="1"/>
  <c r="M2587" i="13" s="1"/>
  <c r="L2588" i="13" s="1"/>
  <c r="M2588" i="13" s="1"/>
  <c r="L2589" i="13" s="1"/>
  <c r="M2589" i="13" s="1"/>
  <c r="L2590" i="13" s="1"/>
  <c r="M2590" i="13" s="1"/>
  <c r="L2591" i="13" s="1"/>
  <c r="M2591" i="13" s="1"/>
  <c r="L2592" i="13" s="1"/>
  <c r="M2592" i="13" s="1"/>
  <c r="L2593" i="13" s="1"/>
  <c r="M2593" i="13" s="1"/>
  <c r="L2594" i="13" s="1"/>
  <c r="M2594" i="13" s="1"/>
  <c r="L2595" i="13" s="1"/>
  <c r="M2595" i="13" s="1"/>
  <c r="L2596" i="13" s="1"/>
  <c r="M2596" i="13" s="1"/>
  <c r="L2597" i="13" s="1"/>
  <c r="M2597" i="13" s="1"/>
  <c r="L2598" i="13" s="1"/>
  <c r="M2598" i="13" s="1"/>
  <c r="L2599" i="13" s="1"/>
  <c r="M2599" i="13" s="1"/>
  <c r="L2600" i="13" s="1"/>
  <c r="M2600" i="13" s="1"/>
  <c r="L2601" i="13" s="1"/>
  <c r="M2601" i="13" s="1"/>
  <c r="I66" i="14" s="1"/>
  <c r="K66" i="14" s="1"/>
  <c r="M2731" i="13"/>
  <c r="L2732" i="13" s="1"/>
  <c r="M2732" i="13" s="1"/>
  <c r="L2733" i="13" s="1"/>
  <c r="M2733" i="13" s="1"/>
  <c r="L2734" i="13" s="1"/>
  <c r="M2734" i="13" s="1"/>
  <c r="L2735" i="13" s="1"/>
  <c r="M2735" i="13" s="1"/>
  <c r="L2736" i="13" s="1"/>
  <c r="M2736" i="13" s="1"/>
  <c r="L2737" i="13" s="1"/>
  <c r="M2737" i="13" s="1"/>
  <c r="L2738" i="13" s="1"/>
  <c r="M2738" i="13" s="1"/>
  <c r="L2739" i="13" s="1"/>
  <c r="M2739" i="13" s="1"/>
  <c r="L2740" i="13" s="1"/>
  <c r="M2740" i="13" s="1"/>
  <c r="L2741" i="13" s="1"/>
  <c r="M2741" i="13" s="1"/>
  <c r="L2742" i="13" s="1"/>
  <c r="M2742" i="13" s="1"/>
  <c r="L2743" i="13" s="1"/>
  <c r="M2743" i="13" s="1"/>
  <c r="L2744" i="13" s="1"/>
  <c r="M2744" i="13" s="1"/>
  <c r="L2745" i="13" s="1"/>
  <c r="M2745" i="13" s="1"/>
  <c r="L2746" i="13" s="1"/>
  <c r="M2746" i="13" s="1"/>
  <c r="L2747" i="13" s="1"/>
  <c r="M2747" i="13" s="1"/>
  <c r="L2748" i="13" s="1"/>
  <c r="M2748" i="13" s="1"/>
  <c r="L2749" i="13" s="1"/>
  <c r="M2749" i="13" s="1"/>
  <c r="L2750" i="13" s="1"/>
  <c r="M2750" i="13" s="1"/>
  <c r="L2751" i="13" s="1"/>
  <c r="M2751" i="13" s="1"/>
  <c r="L2752" i="13" s="1"/>
  <c r="M2752" i="13" s="1"/>
  <c r="L2753" i="13" s="1"/>
  <c r="M2753" i="13" s="1"/>
  <c r="L2754" i="13" s="1"/>
  <c r="M2754" i="13" s="1"/>
  <c r="L2755" i="13" s="1"/>
  <c r="M2755" i="13" s="1"/>
  <c r="L2756" i="13" s="1"/>
  <c r="M2756" i="13" s="1"/>
  <c r="L2757" i="13" s="1"/>
  <c r="M2757" i="13" s="1"/>
  <c r="L2758" i="13" s="1"/>
  <c r="M2758" i="13" s="1"/>
  <c r="L2759" i="13" s="1"/>
  <c r="M2759" i="13" s="1"/>
  <c r="L2760" i="13" s="1"/>
  <c r="M2760" i="13" s="1"/>
  <c r="L2761" i="13" s="1"/>
  <c r="M2761" i="13" s="1"/>
  <c r="I70" i="14" s="1"/>
  <c r="N70" i="14" s="1"/>
  <c r="M1923" i="13"/>
  <c r="L1924" i="13" s="1"/>
  <c r="M1924" i="13" s="1"/>
  <c r="L1925" i="13" s="1"/>
  <c r="M1925" i="13" s="1"/>
  <c r="L1926" i="13" s="1"/>
  <c r="M1926" i="13" s="1"/>
  <c r="L1927" i="13" s="1"/>
  <c r="M1927" i="13" s="1"/>
  <c r="L1928" i="13" s="1"/>
  <c r="M1928" i="13" s="1"/>
  <c r="L1929" i="13" s="1"/>
  <c r="M1929" i="13" s="1"/>
  <c r="L1930" i="13" s="1"/>
  <c r="M1930" i="13" s="1"/>
  <c r="L1931" i="13" s="1"/>
  <c r="M1931" i="13" s="1"/>
  <c r="L1932" i="13" s="1"/>
  <c r="M1932" i="13" s="1"/>
  <c r="L1933" i="13" s="1"/>
  <c r="M1933" i="13" s="1"/>
  <c r="L1934" i="13" s="1"/>
  <c r="M1934" i="13" s="1"/>
  <c r="L1935" i="13" s="1"/>
  <c r="M1935" i="13" s="1"/>
  <c r="L1936" i="13" s="1"/>
  <c r="M1936" i="13" s="1"/>
  <c r="L1937" i="13" s="1"/>
  <c r="M1937" i="13" s="1"/>
  <c r="L1938" i="13" s="1"/>
  <c r="M1938" i="13" s="1"/>
  <c r="L1939" i="13" s="1"/>
  <c r="M1939" i="13" s="1"/>
  <c r="L1940" i="13" s="1"/>
  <c r="M1940" i="13" s="1"/>
  <c r="L1941" i="13" s="1"/>
  <c r="M1941" i="13" s="1"/>
  <c r="L1942" i="13" s="1"/>
  <c r="M1942" i="13" s="1"/>
  <c r="L1943" i="13" s="1"/>
  <c r="M1943" i="13" s="1"/>
  <c r="L1944" i="13" s="1"/>
  <c r="M1944" i="13" s="1"/>
  <c r="L1945" i="13" s="1"/>
  <c r="M1945" i="13" s="1"/>
  <c r="L1946" i="13" s="1"/>
  <c r="M1946" i="13" s="1"/>
  <c r="L1947" i="13" s="1"/>
  <c r="M1947" i="13" s="1"/>
  <c r="L1948" i="13" s="1"/>
  <c r="M1948" i="13" s="1"/>
  <c r="L1949" i="13" s="1"/>
  <c r="M1949" i="13" s="1"/>
  <c r="L1950" i="13" s="1"/>
  <c r="M1950" i="13" s="1"/>
  <c r="L1951" i="13" s="1"/>
  <c r="M1951" i="13" s="1"/>
  <c r="L1952" i="13" s="1"/>
  <c r="M1952" i="13" s="1"/>
  <c r="L1953" i="13" s="1"/>
  <c r="M1953" i="13" s="1"/>
  <c r="L1954" i="13" s="1"/>
  <c r="M1954" i="13" s="1"/>
  <c r="L1955" i="13" s="1"/>
  <c r="M1955" i="13" s="1"/>
  <c r="L1956" i="13" s="1"/>
  <c r="M1956" i="13" s="1"/>
  <c r="L1957" i="13" s="1"/>
  <c r="M1957" i="13" s="1"/>
  <c r="L1958" i="13" s="1"/>
  <c r="M1958" i="13" s="1"/>
  <c r="L1959" i="13" s="1"/>
  <c r="M1959" i="13" s="1"/>
  <c r="L1960" i="13" s="1"/>
  <c r="M1960" i="13" s="1"/>
  <c r="L1961" i="13" s="1"/>
  <c r="M1961" i="13" s="1"/>
  <c r="I50" i="14" s="1"/>
  <c r="K50" i="14" s="1"/>
  <c r="M2489" i="13"/>
  <c r="L2490" i="13" s="1"/>
  <c r="M2490" i="13" s="1"/>
  <c r="L2491" i="13" s="1"/>
  <c r="M2491" i="13" s="1"/>
  <c r="L2492" i="13" s="1"/>
  <c r="M2492" i="13" s="1"/>
  <c r="L2493" i="13" s="1"/>
  <c r="M2493" i="13" s="1"/>
  <c r="L2494" i="13" s="1"/>
  <c r="M2494" i="13" s="1"/>
  <c r="L2495" i="13" s="1"/>
  <c r="M2495" i="13" s="1"/>
  <c r="L2496" i="13" s="1"/>
  <c r="M2496" i="13" s="1"/>
  <c r="L2497" i="13" s="1"/>
  <c r="M2497" i="13" s="1"/>
  <c r="L2498" i="13" s="1"/>
  <c r="M2498" i="13" s="1"/>
  <c r="L2499" i="13" s="1"/>
  <c r="M2499" i="13" s="1"/>
  <c r="L2500" i="13" s="1"/>
  <c r="M2500" i="13" s="1"/>
  <c r="L2501" i="13" s="1"/>
  <c r="M2501" i="13" s="1"/>
  <c r="L2502" i="13" s="1"/>
  <c r="M2502" i="13" s="1"/>
  <c r="L2503" i="13" s="1"/>
  <c r="M2503" i="13" s="1"/>
  <c r="L2504" i="13" s="1"/>
  <c r="M2504" i="13" s="1"/>
  <c r="L2505" i="13" s="1"/>
  <c r="M2505" i="13" s="1"/>
  <c r="L2506" i="13" s="1"/>
  <c r="M2506" i="13" s="1"/>
  <c r="L2507" i="13" s="1"/>
  <c r="M2507" i="13" s="1"/>
  <c r="L2508" i="13" s="1"/>
  <c r="M2508" i="13" s="1"/>
  <c r="L2509" i="13" s="1"/>
  <c r="M2509" i="13" s="1"/>
  <c r="L2510" i="13" s="1"/>
  <c r="M2510" i="13" s="1"/>
  <c r="L2511" i="13" s="1"/>
  <c r="M2511" i="13" s="1"/>
  <c r="L2512" i="13" s="1"/>
  <c r="M2512" i="13" s="1"/>
  <c r="L2513" i="13" s="1"/>
  <c r="M2513" i="13" s="1"/>
  <c r="L2514" i="13" s="1"/>
  <c r="M2514" i="13" s="1"/>
  <c r="L2515" i="13" s="1"/>
  <c r="M2515" i="13" s="1"/>
  <c r="L2516" i="13" s="1"/>
  <c r="M2516" i="13" s="1"/>
  <c r="L2517" i="13" s="1"/>
  <c r="M2517" i="13" s="1"/>
  <c r="L2518" i="13" s="1"/>
  <c r="M2518" i="13" s="1"/>
  <c r="L2519" i="13" s="1"/>
  <c r="M2519" i="13" s="1"/>
  <c r="L2520" i="13" s="1"/>
  <c r="M2520" i="13" s="1"/>
  <c r="L2521" i="13" s="1"/>
  <c r="M2521" i="13" s="1"/>
  <c r="I64" i="14" s="1"/>
  <c r="N64" i="14" s="1"/>
  <c r="J254" i="14"/>
  <c r="K222" i="14"/>
  <c r="J251" i="14"/>
  <c r="M1644" i="13"/>
  <c r="L1645" i="13" s="1"/>
  <c r="M1645" i="13" s="1"/>
  <c r="L1646" i="13" s="1"/>
  <c r="M1646" i="13" s="1"/>
  <c r="L1647" i="13" s="1"/>
  <c r="M1647" i="13" s="1"/>
  <c r="L1648" i="13" s="1"/>
  <c r="M1648" i="13" s="1"/>
  <c r="L1649" i="13" s="1"/>
  <c r="M1649" i="13" s="1"/>
  <c r="L1650" i="13" s="1"/>
  <c r="M1650" i="13" s="1"/>
  <c r="L1651" i="13" s="1"/>
  <c r="M1651" i="13" s="1"/>
  <c r="L1652" i="13" s="1"/>
  <c r="M1652" i="13" s="1"/>
  <c r="L1653" i="13" s="1"/>
  <c r="M1653" i="13" s="1"/>
  <c r="L1654" i="13" s="1"/>
  <c r="M1654" i="13" s="1"/>
  <c r="L1655" i="13" s="1"/>
  <c r="M1655" i="13" s="1"/>
  <c r="L1656" i="13" s="1"/>
  <c r="M1656" i="13" s="1"/>
  <c r="L1657" i="13" s="1"/>
  <c r="M1657" i="13" s="1"/>
  <c r="L1658" i="13" s="1"/>
  <c r="M1658" i="13" s="1"/>
  <c r="L1659" i="13" s="1"/>
  <c r="M1659" i="13" s="1"/>
  <c r="L1660" i="13" s="1"/>
  <c r="M1660" i="13" s="1"/>
  <c r="L1661" i="13" s="1"/>
  <c r="M1661" i="13" s="1"/>
  <c r="L1662" i="13" s="1"/>
  <c r="M1662" i="13" s="1"/>
  <c r="L1663" i="13" s="1"/>
  <c r="M1663" i="13" s="1"/>
  <c r="L1664" i="13" s="1"/>
  <c r="M1664" i="13" s="1"/>
  <c r="L1665" i="13" s="1"/>
  <c r="M1665" i="13" s="1"/>
  <c r="L1666" i="13" s="1"/>
  <c r="M1666" i="13" s="1"/>
  <c r="L1667" i="13" s="1"/>
  <c r="M1667" i="13" s="1"/>
  <c r="L1668" i="13" s="1"/>
  <c r="M1668" i="13" s="1"/>
  <c r="L1669" i="13" s="1"/>
  <c r="M1669" i="13" s="1"/>
  <c r="L1670" i="13" s="1"/>
  <c r="M1670" i="13" s="1"/>
  <c r="L1671" i="13" s="1"/>
  <c r="M1671" i="13" s="1"/>
  <c r="L1672" i="13" s="1"/>
  <c r="M1672" i="13" s="1"/>
  <c r="L1673" i="13" s="1"/>
  <c r="M1673" i="13" s="1"/>
  <c r="L1674" i="13" s="1"/>
  <c r="M1674" i="13" s="1"/>
  <c r="L1675" i="13" s="1"/>
  <c r="M1675" i="13" s="1"/>
  <c r="L1676" i="13" s="1"/>
  <c r="M1676" i="13" s="1"/>
  <c r="L1677" i="13" s="1"/>
  <c r="M1677" i="13" s="1"/>
  <c r="L1678" i="13" s="1"/>
  <c r="M1678" i="13" s="1"/>
  <c r="L1679" i="13" s="1"/>
  <c r="M1679" i="13" s="1"/>
  <c r="L1680" i="13" s="1"/>
  <c r="M1680" i="13" s="1"/>
  <c r="L1681" i="13" s="1"/>
  <c r="M1681" i="13" s="1"/>
  <c r="I43" i="14" s="1"/>
  <c r="M1803" i="13"/>
  <c r="L1804" i="13" s="1"/>
  <c r="M1804" i="13" s="1"/>
  <c r="L1805" i="13" s="1"/>
  <c r="M1805" i="13" s="1"/>
  <c r="L1806" i="13" s="1"/>
  <c r="M1806" i="13" s="1"/>
  <c r="L1807" i="13" s="1"/>
  <c r="M1807" i="13" s="1"/>
  <c r="L1808" i="13" s="1"/>
  <c r="M1808" i="13" s="1"/>
  <c r="L1809" i="13" s="1"/>
  <c r="M1809" i="13" s="1"/>
  <c r="L1810" i="13" s="1"/>
  <c r="M1810" i="13" s="1"/>
  <c r="L1811" i="13" s="1"/>
  <c r="M1811" i="13" s="1"/>
  <c r="L1812" i="13" s="1"/>
  <c r="M1812" i="13" s="1"/>
  <c r="L1813" i="13" s="1"/>
  <c r="M1813" i="13" s="1"/>
  <c r="L1814" i="13" s="1"/>
  <c r="M1814" i="13" s="1"/>
  <c r="L1815" i="13" s="1"/>
  <c r="M1815" i="13" s="1"/>
  <c r="L1816" i="13" s="1"/>
  <c r="M1816" i="13" s="1"/>
  <c r="L1817" i="13" s="1"/>
  <c r="M1817" i="13" s="1"/>
  <c r="L1818" i="13" s="1"/>
  <c r="M1818" i="13" s="1"/>
  <c r="L1819" i="13" s="1"/>
  <c r="M1819" i="13" s="1"/>
  <c r="L1820" i="13" s="1"/>
  <c r="M1820" i="13" s="1"/>
  <c r="L1821" i="13" s="1"/>
  <c r="M1821" i="13" s="1"/>
  <c r="L1822" i="13" s="1"/>
  <c r="M1822" i="13" s="1"/>
  <c r="L1823" i="13" s="1"/>
  <c r="M1823" i="13" s="1"/>
  <c r="L1824" i="13" s="1"/>
  <c r="M1824" i="13" s="1"/>
  <c r="L1825" i="13" s="1"/>
  <c r="M1825" i="13" s="1"/>
  <c r="L1826" i="13" s="1"/>
  <c r="M1826" i="13" s="1"/>
  <c r="L1827" i="13" s="1"/>
  <c r="M1827" i="13" s="1"/>
  <c r="L1828" i="13" s="1"/>
  <c r="M1828" i="13" s="1"/>
  <c r="L1829" i="13" s="1"/>
  <c r="M1829" i="13" s="1"/>
  <c r="L1830" i="13" s="1"/>
  <c r="M1830" i="13" s="1"/>
  <c r="L1831" i="13" s="1"/>
  <c r="M1831" i="13" s="1"/>
  <c r="L1832" i="13" s="1"/>
  <c r="M1832" i="13" s="1"/>
  <c r="L1833" i="13" s="1"/>
  <c r="M1833" i="13" s="1"/>
  <c r="L1834" i="13" s="1"/>
  <c r="M1834" i="13" s="1"/>
  <c r="L1835" i="13" s="1"/>
  <c r="M1835" i="13" s="1"/>
  <c r="L1836" i="13" s="1"/>
  <c r="M1836" i="13" s="1"/>
  <c r="L1837" i="13" s="1"/>
  <c r="M1837" i="13" s="1"/>
  <c r="L1838" i="13" s="1"/>
  <c r="M1838" i="13" s="1"/>
  <c r="L1839" i="13" s="1"/>
  <c r="M1839" i="13" s="1"/>
  <c r="L1840" i="13" s="1"/>
  <c r="M1840" i="13" s="1"/>
  <c r="L1841" i="13" s="1"/>
  <c r="M1841" i="13" s="1"/>
  <c r="I47" i="14" s="1"/>
  <c r="N47" i="14" s="1"/>
  <c r="M1963" i="13"/>
  <c r="L1964" i="13" s="1"/>
  <c r="M1964" i="13" s="1"/>
  <c r="L1965" i="13" s="1"/>
  <c r="M1965" i="13" s="1"/>
  <c r="L1966" i="13" s="1"/>
  <c r="M1966" i="13" s="1"/>
  <c r="L1967" i="13" s="1"/>
  <c r="M1967" i="13" s="1"/>
  <c r="L1968" i="13" s="1"/>
  <c r="M1968" i="13" s="1"/>
  <c r="L1969" i="13" s="1"/>
  <c r="M1969" i="13" s="1"/>
  <c r="L1970" i="13" s="1"/>
  <c r="M1970" i="13" s="1"/>
  <c r="L1971" i="13" s="1"/>
  <c r="M1971" i="13" s="1"/>
  <c r="L1972" i="13" s="1"/>
  <c r="M1972" i="13" s="1"/>
  <c r="L1973" i="13" s="1"/>
  <c r="M1973" i="13" s="1"/>
  <c r="L1974" i="13" s="1"/>
  <c r="M1974" i="13" s="1"/>
  <c r="L1975" i="13" s="1"/>
  <c r="M1975" i="13" s="1"/>
  <c r="L1976" i="13" s="1"/>
  <c r="M1976" i="13" s="1"/>
  <c r="L1977" i="13" s="1"/>
  <c r="M1977" i="13" s="1"/>
  <c r="L1978" i="13" s="1"/>
  <c r="M1978" i="13" s="1"/>
  <c r="L1979" i="13" s="1"/>
  <c r="M1979" i="13" s="1"/>
  <c r="L1980" i="13" s="1"/>
  <c r="M1980" i="13" s="1"/>
  <c r="L1981" i="13" s="1"/>
  <c r="M1981" i="13" s="1"/>
  <c r="L1982" i="13" s="1"/>
  <c r="M1982" i="13" s="1"/>
  <c r="L1983" i="13" s="1"/>
  <c r="M1983" i="13" s="1"/>
  <c r="L1984" i="13" s="1"/>
  <c r="M1984" i="13" s="1"/>
  <c r="L1985" i="13" s="1"/>
  <c r="M1985" i="13" s="1"/>
  <c r="L1986" i="13" s="1"/>
  <c r="M1986" i="13" s="1"/>
  <c r="L1987" i="13" s="1"/>
  <c r="M1987" i="13" s="1"/>
  <c r="L1988" i="13" s="1"/>
  <c r="M1988" i="13" s="1"/>
  <c r="L1989" i="13" s="1"/>
  <c r="M1989" i="13" s="1"/>
  <c r="L1990" i="13" s="1"/>
  <c r="M1990" i="13" s="1"/>
  <c r="L1991" i="13" s="1"/>
  <c r="M1991" i="13" s="1"/>
  <c r="L1992" i="13" s="1"/>
  <c r="M1992" i="13" s="1"/>
  <c r="L1993" i="13" s="1"/>
  <c r="M1993" i="13" s="1"/>
  <c r="L1994" i="13" s="1"/>
  <c r="M1994" i="13" s="1"/>
  <c r="L1995" i="13" s="1"/>
  <c r="M1995" i="13" s="1"/>
  <c r="L1996" i="13" s="1"/>
  <c r="M1996" i="13" s="1"/>
  <c r="L1997" i="13" s="1"/>
  <c r="M1997" i="13" s="1"/>
  <c r="L1998" i="13" s="1"/>
  <c r="M1998" i="13" s="1"/>
  <c r="L1999" i="13" s="1"/>
  <c r="M1999" i="13" s="1"/>
  <c r="L2000" i="13" s="1"/>
  <c r="M2000" i="13" s="1"/>
  <c r="L2001" i="13" s="1"/>
  <c r="M2001" i="13" s="1"/>
  <c r="I51" i="14" s="1"/>
  <c r="N51" i="14" s="1"/>
  <c r="M2411" i="13"/>
  <c r="L2412" i="13" s="1"/>
  <c r="M2412" i="13" s="1"/>
  <c r="L2413" i="13" s="1"/>
  <c r="M2413" i="13" s="1"/>
  <c r="L2414" i="13" s="1"/>
  <c r="M2414" i="13" s="1"/>
  <c r="L2415" i="13" s="1"/>
  <c r="M2415" i="13" s="1"/>
  <c r="L2416" i="13" s="1"/>
  <c r="M2416" i="13" s="1"/>
  <c r="L2417" i="13" s="1"/>
  <c r="M2417" i="13" s="1"/>
  <c r="L2418" i="13" s="1"/>
  <c r="M2418" i="13" s="1"/>
  <c r="L2419" i="13" s="1"/>
  <c r="M2419" i="13" s="1"/>
  <c r="L2420" i="13" s="1"/>
  <c r="M2420" i="13" s="1"/>
  <c r="L2421" i="13" s="1"/>
  <c r="M2421" i="13" s="1"/>
  <c r="L2422" i="13" s="1"/>
  <c r="M2422" i="13" s="1"/>
  <c r="L2423" i="13" s="1"/>
  <c r="M2423" i="13" s="1"/>
  <c r="L2424" i="13" s="1"/>
  <c r="M2424" i="13" s="1"/>
  <c r="L2425" i="13" s="1"/>
  <c r="M2425" i="13" s="1"/>
  <c r="L2426" i="13" s="1"/>
  <c r="M2426" i="13" s="1"/>
  <c r="L2427" i="13" s="1"/>
  <c r="M2427" i="13" s="1"/>
  <c r="L2428" i="13" s="1"/>
  <c r="M2428" i="13" s="1"/>
  <c r="L2429" i="13" s="1"/>
  <c r="M2429" i="13" s="1"/>
  <c r="L2430" i="13" s="1"/>
  <c r="M2430" i="13" s="1"/>
  <c r="L2431" i="13" s="1"/>
  <c r="M2431" i="13" s="1"/>
  <c r="L2432" i="13" s="1"/>
  <c r="M2432" i="13" s="1"/>
  <c r="L2433" i="13" s="1"/>
  <c r="M2433" i="13" s="1"/>
  <c r="L2434" i="13" s="1"/>
  <c r="M2434" i="13" s="1"/>
  <c r="L2435" i="13" s="1"/>
  <c r="M2435" i="13" s="1"/>
  <c r="L2436" i="13" s="1"/>
  <c r="M2436" i="13" s="1"/>
  <c r="L2437" i="13" s="1"/>
  <c r="M2437" i="13" s="1"/>
  <c r="L2438" i="13" s="1"/>
  <c r="M2438" i="13" s="1"/>
  <c r="L2439" i="13" s="1"/>
  <c r="M2439" i="13" s="1"/>
  <c r="L2440" i="13" s="1"/>
  <c r="M2440" i="13" s="1"/>
  <c r="L2441" i="13" s="1"/>
  <c r="M2441" i="13" s="1"/>
  <c r="I62" i="14" s="1"/>
  <c r="N62" i="14" s="1"/>
  <c r="J232" i="14"/>
  <c r="J248" i="14"/>
  <c r="M2811" i="13"/>
  <c r="L2812" i="13" s="1"/>
  <c r="M2812" i="13" s="1"/>
  <c r="L2813" i="13" s="1"/>
  <c r="M2813" i="13" s="1"/>
  <c r="L2814" i="13" s="1"/>
  <c r="M2814" i="13" s="1"/>
  <c r="L2815" i="13" s="1"/>
  <c r="M2815" i="13" s="1"/>
  <c r="L2816" i="13" s="1"/>
  <c r="M2816" i="13" s="1"/>
  <c r="L2817" i="13" s="1"/>
  <c r="M2817" i="13" s="1"/>
  <c r="L2818" i="13" s="1"/>
  <c r="M2818" i="13" s="1"/>
  <c r="L2819" i="13" s="1"/>
  <c r="M2819" i="13" s="1"/>
  <c r="L2820" i="13" s="1"/>
  <c r="M2820" i="13" s="1"/>
  <c r="L2821" i="13" s="1"/>
  <c r="M2821" i="13" s="1"/>
  <c r="L2822" i="13" s="1"/>
  <c r="M2822" i="13" s="1"/>
  <c r="L2823" i="13" s="1"/>
  <c r="M2823" i="13" s="1"/>
  <c r="L2824" i="13" s="1"/>
  <c r="M2824" i="13" s="1"/>
  <c r="L2825" i="13" s="1"/>
  <c r="M2825" i="13" s="1"/>
  <c r="L2826" i="13" s="1"/>
  <c r="M2826" i="13" s="1"/>
  <c r="L2827" i="13" s="1"/>
  <c r="M2827" i="13" s="1"/>
  <c r="L2828" i="13" s="1"/>
  <c r="M2828" i="13" s="1"/>
  <c r="L2829" i="13" s="1"/>
  <c r="M2829" i="13" s="1"/>
  <c r="L2830" i="13" s="1"/>
  <c r="M2830" i="13" s="1"/>
  <c r="L2831" i="13" s="1"/>
  <c r="M2831" i="13" s="1"/>
  <c r="L2832" i="13" s="1"/>
  <c r="M2832" i="13" s="1"/>
  <c r="L2833" i="13" s="1"/>
  <c r="M2833" i="13" s="1"/>
  <c r="L2834" i="13" s="1"/>
  <c r="M2834" i="13" s="1"/>
  <c r="L2835" i="13" s="1"/>
  <c r="M2835" i="13" s="1"/>
  <c r="L2836" i="13" s="1"/>
  <c r="M2836" i="13" s="1"/>
  <c r="L2837" i="13" s="1"/>
  <c r="M2837" i="13" s="1"/>
  <c r="L2838" i="13" s="1"/>
  <c r="M2838" i="13" s="1"/>
  <c r="L2839" i="13" s="1"/>
  <c r="M2839" i="13" s="1"/>
  <c r="L2840" i="13" s="1"/>
  <c r="M2840" i="13" s="1"/>
  <c r="L2841" i="13" s="1"/>
  <c r="M2841" i="13" s="1"/>
  <c r="I72" i="14" s="1"/>
  <c r="M1723" i="13"/>
  <c r="L1724" i="13" s="1"/>
  <c r="M1724" i="13" s="1"/>
  <c r="L1725" i="13" s="1"/>
  <c r="M1725" i="13" s="1"/>
  <c r="L1726" i="13" s="1"/>
  <c r="M1726" i="13" s="1"/>
  <c r="L1727" i="13" s="1"/>
  <c r="M1727" i="13" s="1"/>
  <c r="L1728" i="13" s="1"/>
  <c r="M1728" i="13" s="1"/>
  <c r="L1729" i="13" s="1"/>
  <c r="M1729" i="13" s="1"/>
  <c r="L1730" i="13" s="1"/>
  <c r="M1730" i="13" s="1"/>
  <c r="L1731" i="13" s="1"/>
  <c r="M1731" i="13" s="1"/>
  <c r="L1732" i="13" s="1"/>
  <c r="M1732" i="13" s="1"/>
  <c r="L1733" i="13" s="1"/>
  <c r="M1733" i="13" s="1"/>
  <c r="L1734" i="13" s="1"/>
  <c r="M1734" i="13" s="1"/>
  <c r="L1735" i="13" s="1"/>
  <c r="M1735" i="13" s="1"/>
  <c r="L1736" i="13" s="1"/>
  <c r="M1736" i="13" s="1"/>
  <c r="L1737" i="13" s="1"/>
  <c r="M1737" i="13" s="1"/>
  <c r="L1738" i="13" s="1"/>
  <c r="M1738" i="13" s="1"/>
  <c r="L1739" i="13" s="1"/>
  <c r="M1739" i="13" s="1"/>
  <c r="L1740" i="13" s="1"/>
  <c r="M1740" i="13" s="1"/>
  <c r="L1741" i="13" s="1"/>
  <c r="M1741" i="13" s="1"/>
  <c r="L1742" i="13" s="1"/>
  <c r="M1742" i="13" s="1"/>
  <c r="L1743" i="13" s="1"/>
  <c r="M1743" i="13" s="1"/>
  <c r="L1744" i="13" s="1"/>
  <c r="M1744" i="13" s="1"/>
  <c r="L1745" i="13" s="1"/>
  <c r="M1745" i="13" s="1"/>
  <c r="L1746" i="13" s="1"/>
  <c r="M1746" i="13" s="1"/>
  <c r="L1747" i="13" s="1"/>
  <c r="M1747" i="13" s="1"/>
  <c r="L1748" i="13" s="1"/>
  <c r="M1748" i="13" s="1"/>
  <c r="L1749" i="13" s="1"/>
  <c r="M1749" i="13" s="1"/>
  <c r="L1750" i="13" s="1"/>
  <c r="M1750" i="13" s="1"/>
  <c r="L1751" i="13" s="1"/>
  <c r="M1751" i="13" s="1"/>
  <c r="L1752" i="13" s="1"/>
  <c r="M1752" i="13" s="1"/>
  <c r="L1753" i="13" s="1"/>
  <c r="M1753" i="13" s="1"/>
  <c r="L1754" i="13" s="1"/>
  <c r="M1754" i="13" s="1"/>
  <c r="L1755" i="13" s="1"/>
  <c r="M1755" i="13" s="1"/>
  <c r="L1756" i="13" s="1"/>
  <c r="M1756" i="13" s="1"/>
  <c r="L1757" i="13" s="1"/>
  <c r="M1757" i="13" s="1"/>
  <c r="L1758" i="13" s="1"/>
  <c r="M1758" i="13" s="1"/>
  <c r="L1759" i="13" s="1"/>
  <c r="M1759" i="13" s="1"/>
  <c r="L1760" i="13" s="1"/>
  <c r="M1760" i="13" s="1"/>
  <c r="L1761" i="13" s="1"/>
  <c r="M1761" i="13" s="1"/>
  <c r="I45" i="14" s="1"/>
  <c r="N45" i="14" s="1"/>
  <c r="M2003" i="13"/>
  <c r="L2004" i="13" s="1"/>
  <c r="M2004" i="13" s="1"/>
  <c r="L2005" i="13" s="1"/>
  <c r="M2005" i="13" s="1"/>
  <c r="L2006" i="13" s="1"/>
  <c r="M2006" i="13" s="1"/>
  <c r="L2007" i="13" s="1"/>
  <c r="M2007" i="13" s="1"/>
  <c r="L2008" i="13" s="1"/>
  <c r="M2008" i="13" s="1"/>
  <c r="L2009" i="13" s="1"/>
  <c r="M2009" i="13" s="1"/>
  <c r="L2010" i="13" s="1"/>
  <c r="M2010" i="13" s="1"/>
  <c r="L2011" i="13" s="1"/>
  <c r="M2011" i="13" s="1"/>
  <c r="L2012" i="13" s="1"/>
  <c r="M2012" i="13" s="1"/>
  <c r="L2013" i="13" s="1"/>
  <c r="M2013" i="13" s="1"/>
  <c r="L2014" i="13" s="1"/>
  <c r="M2014" i="13" s="1"/>
  <c r="L2015" i="13" s="1"/>
  <c r="M2015" i="13" s="1"/>
  <c r="L2016" i="13" s="1"/>
  <c r="M2016" i="13" s="1"/>
  <c r="L2017" i="13" s="1"/>
  <c r="M2017" i="13" s="1"/>
  <c r="L2018" i="13" s="1"/>
  <c r="M2018" i="13" s="1"/>
  <c r="L2019" i="13" s="1"/>
  <c r="M2019" i="13" s="1"/>
  <c r="L2020" i="13" s="1"/>
  <c r="M2020" i="13" s="1"/>
  <c r="L2021" i="13" s="1"/>
  <c r="M2021" i="13" s="1"/>
  <c r="L2022" i="13" s="1"/>
  <c r="M2022" i="13" s="1"/>
  <c r="L2023" i="13" s="1"/>
  <c r="M2023" i="13" s="1"/>
  <c r="L2024" i="13" s="1"/>
  <c r="M2024" i="13" s="1"/>
  <c r="L2025" i="13" s="1"/>
  <c r="M2025" i="13" s="1"/>
  <c r="L2026" i="13" s="1"/>
  <c r="M2026" i="13" s="1"/>
  <c r="L2027" i="13" s="1"/>
  <c r="M2027" i="13" s="1"/>
  <c r="L2028" i="13" s="1"/>
  <c r="M2028" i="13" s="1"/>
  <c r="L2029" i="13" s="1"/>
  <c r="M2029" i="13" s="1"/>
  <c r="L2030" i="13" s="1"/>
  <c r="M2030" i="13" s="1"/>
  <c r="L2031" i="13" s="1"/>
  <c r="M2031" i="13" s="1"/>
  <c r="L2032" i="13" s="1"/>
  <c r="M2032" i="13" s="1"/>
  <c r="L2033" i="13" s="1"/>
  <c r="M2033" i="13" s="1"/>
  <c r="L2034" i="13" s="1"/>
  <c r="M2034" i="13" s="1"/>
  <c r="L2035" i="13" s="1"/>
  <c r="M2035" i="13" s="1"/>
  <c r="L2036" i="13" s="1"/>
  <c r="M2036" i="13" s="1"/>
  <c r="L2037" i="13" s="1"/>
  <c r="M2037" i="13" s="1"/>
  <c r="L2038" i="13" s="1"/>
  <c r="M2038" i="13" s="1"/>
  <c r="L2039" i="13" s="1"/>
  <c r="M2039" i="13" s="1"/>
  <c r="L2040" i="13" s="1"/>
  <c r="M2040" i="13" s="1"/>
  <c r="L2041" i="13" s="1"/>
  <c r="M2041" i="13" s="1"/>
  <c r="I52" i="14" s="1"/>
  <c r="N52" i="14" s="1"/>
  <c r="J258" i="14"/>
  <c r="M2603" i="13"/>
  <c r="L2604" i="13" s="1"/>
  <c r="M2604" i="13" s="1"/>
  <c r="L2605" i="13" s="1"/>
  <c r="M2605" i="13" s="1"/>
  <c r="L2606" i="13" s="1"/>
  <c r="M2606" i="13" s="1"/>
  <c r="L2607" i="13" s="1"/>
  <c r="M2607" i="13" s="1"/>
  <c r="L2608" i="13" s="1"/>
  <c r="M2608" i="13" s="1"/>
  <c r="L2609" i="13" s="1"/>
  <c r="M2609" i="13" s="1"/>
  <c r="L2610" i="13" s="1"/>
  <c r="M2610" i="13" s="1"/>
  <c r="L2611" i="13" s="1"/>
  <c r="M2611" i="13" s="1"/>
  <c r="L2612" i="13" s="1"/>
  <c r="M2612" i="13" s="1"/>
  <c r="L2613" i="13" s="1"/>
  <c r="M2613" i="13" s="1"/>
  <c r="L2614" i="13" s="1"/>
  <c r="M2614" i="13" s="1"/>
  <c r="L2615" i="13" s="1"/>
  <c r="M2615" i="13" s="1"/>
  <c r="L2616" i="13" s="1"/>
  <c r="M2616" i="13" s="1"/>
  <c r="L2617" i="13" s="1"/>
  <c r="M2617" i="13" s="1"/>
  <c r="L2618" i="13" s="1"/>
  <c r="M2618" i="13" s="1"/>
  <c r="L2619" i="13" s="1"/>
  <c r="M2619" i="13" s="1"/>
  <c r="L2620" i="13" s="1"/>
  <c r="M2620" i="13" s="1"/>
  <c r="L2621" i="13" s="1"/>
  <c r="M2621" i="13" s="1"/>
  <c r="L2622" i="13" s="1"/>
  <c r="M2622" i="13" s="1"/>
  <c r="L2623" i="13" s="1"/>
  <c r="M2623" i="13" s="1"/>
  <c r="L2624" i="13" s="1"/>
  <c r="M2624" i="13" s="1"/>
  <c r="L2625" i="13" s="1"/>
  <c r="M2625" i="13" s="1"/>
  <c r="L2626" i="13" s="1"/>
  <c r="M2626" i="13" s="1"/>
  <c r="L2627" i="13" s="1"/>
  <c r="M2627" i="13" s="1"/>
  <c r="L2628" i="13" s="1"/>
  <c r="M2628" i="13" s="1"/>
  <c r="L2629" i="13" s="1"/>
  <c r="M2629" i="13" s="1"/>
  <c r="L2630" i="13" s="1"/>
  <c r="M2630" i="13" s="1"/>
  <c r="L2631" i="13" s="1"/>
  <c r="M2631" i="13" s="1"/>
  <c r="L2632" i="13" s="1"/>
  <c r="M2632" i="13" s="1"/>
  <c r="L2633" i="13" s="1"/>
  <c r="M2633" i="13" s="1"/>
  <c r="L2634" i="13" s="1"/>
  <c r="M2634" i="13" s="1"/>
  <c r="L2635" i="13" s="1"/>
  <c r="M2635" i="13" s="1"/>
  <c r="L2636" i="13" s="1"/>
  <c r="M2636" i="13" s="1"/>
  <c r="L2637" i="13" s="1"/>
  <c r="M2637" i="13" s="1"/>
  <c r="L2638" i="13" s="1"/>
  <c r="M2638" i="13" s="1"/>
  <c r="L2639" i="13" s="1"/>
  <c r="M2639" i="13" s="1"/>
  <c r="L2640" i="13" s="1"/>
  <c r="M2640" i="13" s="1"/>
  <c r="L2641" i="13" s="1"/>
  <c r="M2641" i="13" s="1"/>
  <c r="I67" i="14" s="1"/>
  <c r="N67" i="14" s="1"/>
  <c r="M1845" i="13"/>
  <c r="L1846" i="13" s="1"/>
  <c r="M1846" i="13" s="1"/>
  <c r="L1847" i="13" s="1"/>
  <c r="M1847" i="13" s="1"/>
  <c r="L1848" i="13" s="1"/>
  <c r="M1848" i="13" s="1"/>
  <c r="L1849" i="13" s="1"/>
  <c r="M1849" i="13" s="1"/>
  <c r="L1850" i="13" s="1"/>
  <c r="M1850" i="13" s="1"/>
  <c r="L1851" i="13" s="1"/>
  <c r="M1851" i="13" s="1"/>
  <c r="L1852" i="13" s="1"/>
  <c r="M1852" i="13" s="1"/>
  <c r="L1853" i="13" s="1"/>
  <c r="M1853" i="13" s="1"/>
  <c r="L1854" i="13" s="1"/>
  <c r="M1854" i="13" s="1"/>
  <c r="L1855" i="13" s="1"/>
  <c r="M1855" i="13" s="1"/>
  <c r="L1856" i="13" s="1"/>
  <c r="M1856" i="13" s="1"/>
  <c r="L1857" i="13" s="1"/>
  <c r="M1857" i="13" s="1"/>
  <c r="L1858" i="13" s="1"/>
  <c r="M1858" i="13" s="1"/>
  <c r="L1859" i="13" s="1"/>
  <c r="M1859" i="13" s="1"/>
  <c r="L1860" i="13" s="1"/>
  <c r="M1860" i="13" s="1"/>
  <c r="L1861" i="13" s="1"/>
  <c r="M1861" i="13" s="1"/>
  <c r="L1862" i="13" s="1"/>
  <c r="M1862" i="13" s="1"/>
  <c r="L1863" i="13" s="1"/>
  <c r="M1863" i="13" s="1"/>
  <c r="L1864" i="13" s="1"/>
  <c r="M1864" i="13" s="1"/>
  <c r="L1865" i="13" s="1"/>
  <c r="M1865" i="13" s="1"/>
  <c r="L1866" i="13" s="1"/>
  <c r="M1866" i="13" s="1"/>
  <c r="L1867" i="13" s="1"/>
  <c r="M1867" i="13" s="1"/>
  <c r="L1868" i="13" s="1"/>
  <c r="M1868" i="13" s="1"/>
  <c r="L1869" i="13" s="1"/>
  <c r="M1869" i="13" s="1"/>
  <c r="L1870" i="13" s="1"/>
  <c r="M1870" i="13" s="1"/>
  <c r="L1871" i="13" s="1"/>
  <c r="M1871" i="13" s="1"/>
  <c r="L1872" i="13" s="1"/>
  <c r="M1872" i="13" s="1"/>
  <c r="L1873" i="13" s="1"/>
  <c r="M1873" i="13" s="1"/>
  <c r="L1874" i="13" s="1"/>
  <c r="M1874" i="13" s="1"/>
  <c r="L1875" i="13" s="1"/>
  <c r="M1875" i="13" s="1"/>
  <c r="L1876" i="13" s="1"/>
  <c r="M1876" i="13" s="1"/>
  <c r="L1877" i="13" s="1"/>
  <c r="M1877" i="13" s="1"/>
  <c r="L1878" i="13" s="1"/>
  <c r="M1878" i="13" s="1"/>
  <c r="L1879" i="13" s="1"/>
  <c r="M1879" i="13" s="1"/>
  <c r="L1880" i="13" s="1"/>
  <c r="M1880" i="13" s="1"/>
  <c r="L1881" i="13" s="1"/>
  <c r="M1881" i="13" s="1"/>
  <c r="I48" i="14" s="1"/>
  <c r="N48" i="14" s="1"/>
  <c r="M2926" i="13"/>
  <c r="L2927" i="13" s="1"/>
  <c r="M2927" i="13" s="1"/>
  <c r="L2928" i="13" s="1"/>
  <c r="M2928" i="13" s="1"/>
  <c r="L2929" i="13" s="1"/>
  <c r="M2929" i="13" s="1"/>
  <c r="L2930" i="13" s="1"/>
  <c r="M2930" i="13" s="1"/>
  <c r="L2931" i="13" s="1"/>
  <c r="M2931" i="13" s="1"/>
  <c r="L2932" i="13" s="1"/>
  <c r="M2932" i="13" s="1"/>
  <c r="L2933" i="13" s="1"/>
  <c r="M2933" i="13" s="1"/>
  <c r="L2934" i="13" s="1"/>
  <c r="M2934" i="13" s="1"/>
  <c r="L2935" i="13" s="1"/>
  <c r="M2935" i="13" s="1"/>
  <c r="L2936" i="13" s="1"/>
  <c r="M2936" i="13" s="1"/>
  <c r="L2937" i="13" s="1"/>
  <c r="M2937" i="13" s="1"/>
  <c r="L2938" i="13" s="1"/>
  <c r="M2938" i="13" s="1"/>
  <c r="L2939" i="13" s="1"/>
  <c r="M2939" i="13" s="1"/>
  <c r="L2940" i="13" s="1"/>
  <c r="M2940" i="13" s="1"/>
  <c r="L2941" i="13" s="1"/>
  <c r="M2941" i="13" s="1"/>
  <c r="L2942" i="13" s="1"/>
  <c r="M2942" i="13" s="1"/>
  <c r="L2943" i="13" s="1"/>
  <c r="M2943" i="13" s="1"/>
  <c r="L2944" i="13" s="1"/>
  <c r="M2944" i="13" s="1"/>
  <c r="L2945" i="13" s="1"/>
  <c r="M2945" i="13" s="1"/>
  <c r="L2946" i="13" s="1"/>
  <c r="M2946" i="13" s="1"/>
  <c r="L2947" i="13" s="1"/>
  <c r="M2947" i="13" s="1"/>
  <c r="L2948" i="13" s="1"/>
  <c r="M2948" i="13" s="1"/>
  <c r="L2949" i="13" s="1"/>
  <c r="M2949" i="13" s="1"/>
  <c r="L2950" i="13" s="1"/>
  <c r="M2950" i="13" s="1"/>
  <c r="L2951" i="13" s="1"/>
  <c r="M2951" i="13" s="1"/>
  <c r="L2952" i="13" s="1"/>
  <c r="M2952" i="13" s="1"/>
  <c r="L2953" i="13" s="1"/>
  <c r="M2953" i="13" s="1"/>
  <c r="L2954" i="13" s="1"/>
  <c r="M2954" i="13" s="1"/>
  <c r="L2955" i="13" s="1"/>
  <c r="M2955" i="13" s="1"/>
  <c r="L2956" i="13" s="1"/>
  <c r="M2956" i="13" s="1"/>
  <c r="L2957" i="13" s="1"/>
  <c r="M2957" i="13" s="1"/>
  <c r="L2958" i="13" s="1"/>
  <c r="M2958" i="13" s="1"/>
  <c r="L2959" i="13" s="1"/>
  <c r="M2959" i="13" s="1"/>
  <c r="L2960" i="13" s="1"/>
  <c r="M2960" i="13" s="1"/>
  <c r="L2961" i="13" s="1"/>
  <c r="M2961" i="13" s="1"/>
  <c r="I75" i="14" s="1"/>
  <c r="N75" i="14" s="1"/>
  <c r="M1562" i="13"/>
  <c r="L1563" i="13" s="1"/>
  <c r="M1563" i="13" s="1"/>
  <c r="L1564" i="13" s="1"/>
  <c r="M1564" i="13" s="1"/>
  <c r="L1565" i="13" s="1"/>
  <c r="M1565" i="13" s="1"/>
  <c r="L1566" i="13" s="1"/>
  <c r="M1566" i="13" s="1"/>
  <c r="L1567" i="13" s="1"/>
  <c r="M1567" i="13" s="1"/>
  <c r="L1568" i="13" s="1"/>
  <c r="M1568" i="13" s="1"/>
  <c r="L1569" i="13" s="1"/>
  <c r="M1569" i="13" s="1"/>
  <c r="L1570" i="13" s="1"/>
  <c r="M1570" i="13" s="1"/>
  <c r="L1571" i="13" s="1"/>
  <c r="M1571" i="13" s="1"/>
  <c r="L1572" i="13" s="1"/>
  <c r="M1572" i="13" s="1"/>
  <c r="L1573" i="13" s="1"/>
  <c r="M1573" i="13" s="1"/>
  <c r="L1574" i="13" s="1"/>
  <c r="M1574" i="13" s="1"/>
  <c r="L1575" i="13" s="1"/>
  <c r="M1575" i="13" s="1"/>
  <c r="L1576" i="13" s="1"/>
  <c r="M1576" i="13" s="1"/>
  <c r="L1577" i="13" s="1"/>
  <c r="M1577" i="13" s="1"/>
  <c r="L1578" i="13" s="1"/>
  <c r="M1578" i="13" s="1"/>
  <c r="L1579" i="13" s="1"/>
  <c r="M1579" i="13" s="1"/>
  <c r="L1580" i="13" s="1"/>
  <c r="M1580" i="13" s="1"/>
  <c r="L1581" i="13" s="1"/>
  <c r="M1581" i="13" s="1"/>
  <c r="L1582" i="13" s="1"/>
  <c r="M1582" i="13" s="1"/>
  <c r="L1583" i="13" s="1"/>
  <c r="M1583" i="13" s="1"/>
  <c r="L1584" i="13" s="1"/>
  <c r="M1584" i="13" s="1"/>
  <c r="L1585" i="13" s="1"/>
  <c r="M1585" i="13" s="1"/>
  <c r="L1586" i="13" s="1"/>
  <c r="M1586" i="13" s="1"/>
  <c r="L1587" i="13" s="1"/>
  <c r="M1587" i="13" s="1"/>
  <c r="L1588" i="13" s="1"/>
  <c r="M1588" i="13" s="1"/>
  <c r="L1589" i="13" s="1"/>
  <c r="M1589" i="13" s="1"/>
  <c r="L1590" i="13" s="1"/>
  <c r="M1590" i="13" s="1"/>
  <c r="L1591" i="13" s="1"/>
  <c r="M1591" i="13" s="1"/>
  <c r="L1592" i="13" s="1"/>
  <c r="M1592" i="13" s="1"/>
  <c r="L1593" i="13" s="1"/>
  <c r="M1593" i="13" s="1"/>
  <c r="L1594" i="13" s="1"/>
  <c r="M1594" i="13" s="1"/>
  <c r="L1595" i="13" s="1"/>
  <c r="M1595" i="13" s="1"/>
  <c r="L1596" i="13" s="1"/>
  <c r="M1596" i="13" s="1"/>
  <c r="L1597" i="13" s="1"/>
  <c r="M1597" i="13" s="1"/>
  <c r="L1598" i="13" s="1"/>
  <c r="M1598" i="13" s="1"/>
  <c r="L1599" i="13" s="1"/>
  <c r="M1599" i="13" s="1"/>
  <c r="L1600" i="13" s="1"/>
  <c r="M1600" i="13" s="1"/>
  <c r="L1601" i="13" s="1"/>
  <c r="M1601" i="13" s="1"/>
  <c r="I41" i="14" s="1"/>
  <c r="N41" i="14" s="1"/>
  <c r="M2443" i="13"/>
  <c r="L2444" i="13" s="1"/>
  <c r="M2444" i="13" s="1"/>
  <c r="L2445" i="13" s="1"/>
  <c r="M2445" i="13" s="1"/>
  <c r="L2446" i="13" s="1"/>
  <c r="M2446" i="13" s="1"/>
  <c r="L2447" i="13" s="1"/>
  <c r="M2447" i="13" s="1"/>
  <c r="L2448" i="13" s="1"/>
  <c r="M2448" i="13" s="1"/>
  <c r="L2449" i="13" s="1"/>
  <c r="M2449" i="13" s="1"/>
  <c r="L2450" i="13" s="1"/>
  <c r="M2450" i="13" s="1"/>
  <c r="L2451" i="13" s="1"/>
  <c r="M2451" i="13" s="1"/>
  <c r="L2452" i="13" s="1"/>
  <c r="M2452" i="13" s="1"/>
  <c r="L2453" i="13" s="1"/>
  <c r="M2453" i="13" s="1"/>
  <c r="L2454" i="13" s="1"/>
  <c r="M2454" i="13" s="1"/>
  <c r="L2455" i="13" s="1"/>
  <c r="M2455" i="13" s="1"/>
  <c r="L2456" i="13" s="1"/>
  <c r="M2456" i="13" s="1"/>
  <c r="L2457" i="13" s="1"/>
  <c r="M2457" i="13" s="1"/>
  <c r="L2458" i="13" s="1"/>
  <c r="M2458" i="13" s="1"/>
  <c r="L2459" i="13" s="1"/>
  <c r="M2459" i="13" s="1"/>
  <c r="L2460" i="13" s="1"/>
  <c r="M2460" i="13" s="1"/>
  <c r="L2461" i="13" s="1"/>
  <c r="M2461" i="13" s="1"/>
  <c r="L2462" i="13" s="1"/>
  <c r="M2462" i="13" s="1"/>
  <c r="L2463" i="13" s="1"/>
  <c r="M2463" i="13" s="1"/>
  <c r="L2464" i="13" s="1"/>
  <c r="M2464" i="13" s="1"/>
  <c r="L2465" i="13" s="1"/>
  <c r="M2465" i="13" s="1"/>
  <c r="L2466" i="13" s="1"/>
  <c r="M2466" i="13" s="1"/>
  <c r="L2467" i="13" s="1"/>
  <c r="M2467" i="13" s="1"/>
  <c r="L2468" i="13" s="1"/>
  <c r="M2468" i="13" s="1"/>
  <c r="L2469" i="13" s="1"/>
  <c r="M2469" i="13" s="1"/>
  <c r="L2470" i="13" s="1"/>
  <c r="M2470" i="13" s="1"/>
  <c r="L2471" i="13" s="1"/>
  <c r="M2471" i="13" s="1"/>
  <c r="L2472" i="13" s="1"/>
  <c r="M2472" i="13" s="1"/>
  <c r="L2473" i="13" s="1"/>
  <c r="M2473" i="13" s="1"/>
  <c r="L2474" i="13" s="1"/>
  <c r="M2474" i="13" s="1"/>
  <c r="L2475" i="13" s="1"/>
  <c r="M2475" i="13" s="1"/>
  <c r="L2476" i="13" s="1"/>
  <c r="M2476" i="13" s="1"/>
  <c r="L2477" i="13" s="1"/>
  <c r="M2477" i="13" s="1"/>
  <c r="L2478" i="13" s="1"/>
  <c r="M2478" i="13" s="1"/>
  <c r="L2479" i="13" s="1"/>
  <c r="M2479" i="13" s="1"/>
  <c r="L2480" i="13" s="1"/>
  <c r="M2480" i="13" s="1"/>
  <c r="L2481" i="13" s="1"/>
  <c r="M2481" i="13" s="1"/>
  <c r="I63" i="14" s="1"/>
  <c r="N63" i="14" s="1"/>
  <c r="M1883" i="13"/>
  <c r="L1884" i="13" s="1"/>
  <c r="M1884" i="13" s="1"/>
  <c r="L1885" i="13" s="1"/>
  <c r="M1885" i="13" s="1"/>
  <c r="L1886" i="13" s="1"/>
  <c r="M1886" i="13" s="1"/>
  <c r="L1887" i="13" s="1"/>
  <c r="M1887" i="13" s="1"/>
  <c r="L1888" i="13" s="1"/>
  <c r="M1888" i="13" s="1"/>
  <c r="L1889" i="13" s="1"/>
  <c r="M1889" i="13" s="1"/>
  <c r="L1890" i="13" s="1"/>
  <c r="M1890" i="13" s="1"/>
  <c r="L1891" i="13" s="1"/>
  <c r="M1891" i="13" s="1"/>
  <c r="L1892" i="13" s="1"/>
  <c r="M1892" i="13" s="1"/>
  <c r="L1893" i="13" s="1"/>
  <c r="M1893" i="13" s="1"/>
  <c r="L1894" i="13" s="1"/>
  <c r="M1894" i="13" s="1"/>
  <c r="L1895" i="13" s="1"/>
  <c r="M1895" i="13" s="1"/>
  <c r="L1896" i="13" s="1"/>
  <c r="M1896" i="13" s="1"/>
  <c r="L1897" i="13" s="1"/>
  <c r="M1897" i="13" s="1"/>
  <c r="L1898" i="13" s="1"/>
  <c r="M1898" i="13" s="1"/>
  <c r="L1899" i="13" s="1"/>
  <c r="M1899" i="13" s="1"/>
  <c r="L1900" i="13" s="1"/>
  <c r="M1900" i="13" s="1"/>
  <c r="L1901" i="13" s="1"/>
  <c r="M1901" i="13" s="1"/>
  <c r="L1902" i="13" s="1"/>
  <c r="M1902" i="13" s="1"/>
  <c r="L1903" i="13" s="1"/>
  <c r="M1903" i="13" s="1"/>
  <c r="L1904" i="13" s="1"/>
  <c r="M1904" i="13" s="1"/>
  <c r="L1905" i="13" s="1"/>
  <c r="M1905" i="13" s="1"/>
  <c r="L1906" i="13" s="1"/>
  <c r="M1906" i="13" s="1"/>
  <c r="L1907" i="13" s="1"/>
  <c r="M1907" i="13" s="1"/>
  <c r="L1908" i="13" s="1"/>
  <c r="M1908" i="13" s="1"/>
  <c r="L1909" i="13" s="1"/>
  <c r="M1909" i="13" s="1"/>
  <c r="L1910" i="13" s="1"/>
  <c r="M1910" i="13" s="1"/>
  <c r="L1911" i="13" s="1"/>
  <c r="M1911" i="13" s="1"/>
  <c r="L1912" i="13" s="1"/>
  <c r="M1912" i="13" s="1"/>
  <c r="L1913" i="13" s="1"/>
  <c r="M1913" i="13" s="1"/>
  <c r="L1914" i="13" s="1"/>
  <c r="M1914" i="13" s="1"/>
  <c r="L1915" i="13" s="1"/>
  <c r="M1915" i="13" s="1"/>
  <c r="L1916" i="13" s="1"/>
  <c r="M1916" i="13" s="1"/>
  <c r="L1917" i="13" s="1"/>
  <c r="M1917" i="13" s="1"/>
  <c r="L1918" i="13" s="1"/>
  <c r="M1918" i="13" s="1"/>
  <c r="L1919" i="13" s="1"/>
  <c r="M1919" i="13" s="1"/>
  <c r="L1920" i="13" s="1"/>
  <c r="M1920" i="13" s="1"/>
  <c r="L1921" i="13" s="1"/>
  <c r="M1921" i="13" s="1"/>
  <c r="I49" i="14" s="1"/>
  <c r="N49" i="14" s="1"/>
  <c r="M2645" i="13"/>
  <c r="L2646" i="13" s="1"/>
  <c r="M2646" i="13" s="1"/>
  <c r="L2647" i="13" s="1"/>
  <c r="M2647" i="13" s="1"/>
  <c r="L2648" i="13" s="1"/>
  <c r="M2648" i="13" s="1"/>
  <c r="L2649" i="13" s="1"/>
  <c r="M2649" i="13" s="1"/>
  <c r="L2650" i="13" s="1"/>
  <c r="M2650" i="13" s="1"/>
  <c r="L2651" i="13" s="1"/>
  <c r="M2651" i="13" s="1"/>
  <c r="L2652" i="13" s="1"/>
  <c r="M2652" i="13" s="1"/>
  <c r="L2653" i="13" s="1"/>
  <c r="M2653" i="13" s="1"/>
  <c r="L2654" i="13" s="1"/>
  <c r="M2654" i="13" s="1"/>
  <c r="L2655" i="13" s="1"/>
  <c r="M2655" i="13" s="1"/>
  <c r="L2656" i="13" s="1"/>
  <c r="M2656" i="13" s="1"/>
  <c r="L2657" i="13" s="1"/>
  <c r="M2657" i="13" s="1"/>
  <c r="L2658" i="13" s="1"/>
  <c r="M2658" i="13" s="1"/>
  <c r="L2659" i="13" s="1"/>
  <c r="M2659" i="13" s="1"/>
  <c r="L2660" i="13" s="1"/>
  <c r="M2660" i="13" s="1"/>
  <c r="L2661" i="13" s="1"/>
  <c r="M2661" i="13" s="1"/>
  <c r="L2662" i="13" s="1"/>
  <c r="M2662" i="13" s="1"/>
  <c r="L2663" i="13" s="1"/>
  <c r="M2663" i="13" s="1"/>
  <c r="L2664" i="13" s="1"/>
  <c r="M2664" i="13" s="1"/>
  <c r="L2665" i="13" s="1"/>
  <c r="M2665" i="13" s="1"/>
  <c r="L2666" i="13" s="1"/>
  <c r="M2666" i="13" s="1"/>
  <c r="L2667" i="13" s="1"/>
  <c r="M2667" i="13" s="1"/>
  <c r="L2668" i="13" s="1"/>
  <c r="M2668" i="13" s="1"/>
  <c r="L2669" i="13" s="1"/>
  <c r="M2669" i="13" s="1"/>
  <c r="L2670" i="13" s="1"/>
  <c r="M2670" i="13" s="1"/>
  <c r="L2671" i="13" s="1"/>
  <c r="M2671" i="13" s="1"/>
  <c r="L2672" i="13" s="1"/>
  <c r="M2672" i="13" s="1"/>
  <c r="L2673" i="13" s="1"/>
  <c r="M2673" i="13" s="1"/>
  <c r="L2674" i="13" s="1"/>
  <c r="M2674" i="13" s="1"/>
  <c r="L2675" i="13" s="1"/>
  <c r="M2675" i="13" s="1"/>
  <c r="L2676" i="13" s="1"/>
  <c r="M2676" i="13" s="1"/>
  <c r="L2677" i="13" s="1"/>
  <c r="M2677" i="13" s="1"/>
  <c r="L2678" i="13" s="1"/>
  <c r="M2678" i="13" s="1"/>
  <c r="L2679" i="13" s="1"/>
  <c r="M2679" i="13" s="1"/>
  <c r="L2680" i="13" s="1"/>
  <c r="M2680" i="13" s="1"/>
  <c r="L2681" i="13" s="1"/>
  <c r="M2681" i="13" s="1"/>
  <c r="I68" i="14" s="1"/>
  <c r="N68" i="14" s="1"/>
  <c r="M2363" i="13"/>
  <c r="L2364" i="13" s="1"/>
  <c r="M2364" i="13" s="1"/>
  <c r="L2365" i="13" s="1"/>
  <c r="M2365" i="13" s="1"/>
  <c r="L2366" i="13" s="1"/>
  <c r="M2366" i="13" s="1"/>
  <c r="L2367" i="13" s="1"/>
  <c r="M2367" i="13" s="1"/>
  <c r="L2368" i="13" s="1"/>
  <c r="M2368" i="13" s="1"/>
  <c r="L2369" i="13" s="1"/>
  <c r="M2369" i="13" s="1"/>
  <c r="L2370" i="13" s="1"/>
  <c r="M2370" i="13" s="1"/>
  <c r="L2371" i="13" s="1"/>
  <c r="M2371" i="13" s="1"/>
  <c r="L2372" i="13" s="1"/>
  <c r="M2372" i="13" s="1"/>
  <c r="L2373" i="13" s="1"/>
  <c r="M2373" i="13" s="1"/>
  <c r="L2374" i="13" s="1"/>
  <c r="M2374" i="13" s="1"/>
  <c r="L2375" i="13" s="1"/>
  <c r="M2375" i="13" s="1"/>
  <c r="L2376" i="13" s="1"/>
  <c r="M2376" i="13" s="1"/>
  <c r="L2377" i="13" s="1"/>
  <c r="M2377" i="13" s="1"/>
  <c r="L2378" i="13" s="1"/>
  <c r="M2378" i="13" s="1"/>
  <c r="L2379" i="13" s="1"/>
  <c r="M2379" i="13" s="1"/>
  <c r="L2380" i="13" s="1"/>
  <c r="M2380" i="13" s="1"/>
  <c r="L2381" i="13" s="1"/>
  <c r="M2381" i="13" s="1"/>
  <c r="L2382" i="13" s="1"/>
  <c r="M2382" i="13" s="1"/>
  <c r="L2383" i="13" s="1"/>
  <c r="M2383" i="13" s="1"/>
  <c r="L2384" i="13" s="1"/>
  <c r="M2384" i="13" s="1"/>
  <c r="L2385" i="13" s="1"/>
  <c r="M2385" i="13" s="1"/>
  <c r="L2386" i="13" s="1"/>
  <c r="M2386" i="13" s="1"/>
  <c r="L2387" i="13" s="1"/>
  <c r="M2387" i="13" s="1"/>
  <c r="L2388" i="13" s="1"/>
  <c r="M2388" i="13" s="1"/>
  <c r="L2389" i="13" s="1"/>
  <c r="M2389" i="13" s="1"/>
  <c r="L2390" i="13" s="1"/>
  <c r="M2390" i="13" s="1"/>
  <c r="L2391" i="13" s="1"/>
  <c r="M2391" i="13" s="1"/>
  <c r="L2392" i="13" s="1"/>
  <c r="M2392" i="13" s="1"/>
  <c r="L2393" i="13" s="1"/>
  <c r="M2393" i="13" s="1"/>
  <c r="L2394" i="13" s="1"/>
  <c r="M2394" i="13" s="1"/>
  <c r="L2395" i="13" s="1"/>
  <c r="M2395" i="13" s="1"/>
  <c r="L2396" i="13" s="1"/>
  <c r="M2396" i="13" s="1"/>
  <c r="L2397" i="13" s="1"/>
  <c r="M2397" i="13" s="1"/>
  <c r="L2398" i="13" s="1"/>
  <c r="M2398" i="13" s="1"/>
  <c r="L2399" i="13" s="1"/>
  <c r="M2399" i="13" s="1"/>
  <c r="L2400" i="13" s="1"/>
  <c r="M2400" i="13" s="1"/>
  <c r="L2401" i="13" s="1"/>
  <c r="M2401" i="13" s="1"/>
  <c r="I61" i="14" s="1"/>
  <c r="N61" i="14" s="1"/>
  <c r="M2882" i="13"/>
  <c r="L2883" i="13" s="1"/>
  <c r="M2883" i="13" s="1"/>
  <c r="L2884" i="13" s="1"/>
  <c r="M2884" i="13" s="1"/>
  <c r="L2885" i="13" s="1"/>
  <c r="M2885" i="13" s="1"/>
  <c r="L2886" i="13" s="1"/>
  <c r="M2886" i="13" s="1"/>
  <c r="L2887" i="13" s="1"/>
  <c r="M2887" i="13" s="1"/>
  <c r="L2888" i="13" s="1"/>
  <c r="M2888" i="13" s="1"/>
  <c r="L2889" i="13" s="1"/>
  <c r="M2889" i="13" s="1"/>
  <c r="L2890" i="13" s="1"/>
  <c r="M2890" i="13" s="1"/>
  <c r="L2891" i="13" s="1"/>
  <c r="M2891" i="13" s="1"/>
  <c r="L2892" i="13" s="1"/>
  <c r="M2892" i="13" s="1"/>
  <c r="L2893" i="13" s="1"/>
  <c r="M2893" i="13" s="1"/>
  <c r="L2894" i="13" s="1"/>
  <c r="M2894" i="13" s="1"/>
  <c r="L2895" i="13" s="1"/>
  <c r="M2895" i="13" s="1"/>
  <c r="L2896" i="13" s="1"/>
  <c r="M2896" i="13" s="1"/>
  <c r="L2897" i="13" s="1"/>
  <c r="M2897" i="13" s="1"/>
  <c r="L2898" i="13" s="1"/>
  <c r="M2898" i="13" s="1"/>
  <c r="L2899" i="13" s="1"/>
  <c r="M2899" i="13" s="1"/>
  <c r="L2900" i="13" s="1"/>
  <c r="M2900" i="13" s="1"/>
  <c r="L2901" i="13" s="1"/>
  <c r="M2901" i="13" s="1"/>
  <c r="L2902" i="13" s="1"/>
  <c r="M2902" i="13" s="1"/>
  <c r="L2903" i="13" s="1"/>
  <c r="M2903" i="13" s="1"/>
  <c r="L2904" i="13" s="1"/>
  <c r="M2904" i="13" s="1"/>
  <c r="L2905" i="13" s="1"/>
  <c r="M2905" i="13" s="1"/>
  <c r="L2906" i="13" s="1"/>
  <c r="M2906" i="13" s="1"/>
  <c r="L2907" i="13" s="1"/>
  <c r="M2907" i="13" s="1"/>
  <c r="L2908" i="13" s="1"/>
  <c r="M2908" i="13" s="1"/>
  <c r="L2909" i="13" s="1"/>
  <c r="M2909" i="13" s="1"/>
  <c r="L2910" i="13" s="1"/>
  <c r="M2910" i="13" s="1"/>
  <c r="L2911" i="13" s="1"/>
  <c r="M2911" i="13" s="1"/>
  <c r="L2912" i="13" s="1"/>
  <c r="M2912" i="13" s="1"/>
  <c r="L2913" i="13" s="1"/>
  <c r="M2913" i="13" s="1"/>
  <c r="L2914" i="13" s="1"/>
  <c r="M2914" i="13" s="1"/>
  <c r="L2915" i="13" s="1"/>
  <c r="M2915" i="13" s="1"/>
  <c r="L2916" i="13" s="1"/>
  <c r="M2916" i="13" s="1"/>
  <c r="L2917" i="13" s="1"/>
  <c r="M2917" i="13" s="1"/>
  <c r="L2918" i="13" s="1"/>
  <c r="M2918" i="13" s="1"/>
  <c r="L2919" i="13" s="1"/>
  <c r="M2919" i="13" s="1"/>
  <c r="L2920" i="13" s="1"/>
  <c r="M2920" i="13" s="1"/>
  <c r="L2921" i="13" s="1"/>
  <c r="M2921" i="13" s="1"/>
  <c r="I74" i="14" s="1"/>
  <c r="N74" i="14" s="1"/>
  <c r="M2123" i="13"/>
  <c r="L2124" i="13" s="1"/>
  <c r="M2124" i="13" s="1"/>
  <c r="L2125" i="13" s="1"/>
  <c r="M2125" i="13" s="1"/>
  <c r="L2126" i="13" s="1"/>
  <c r="M2126" i="13" s="1"/>
  <c r="L2127" i="13" s="1"/>
  <c r="M2127" i="13" s="1"/>
  <c r="L2128" i="13" s="1"/>
  <c r="M2128" i="13" s="1"/>
  <c r="L2129" i="13" s="1"/>
  <c r="M2129" i="13" s="1"/>
  <c r="L2130" i="13" s="1"/>
  <c r="M2130" i="13" s="1"/>
  <c r="L2131" i="13" s="1"/>
  <c r="M2131" i="13" s="1"/>
  <c r="L2132" i="13" s="1"/>
  <c r="M2132" i="13" s="1"/>
  <c r="L2133" i="13" s="1"/>
  <c r="M2133" i="13" s="1"/>
  <c r="L2134" i="13" s="1"/>
  <c r="M2134" i="13" s="1"/>
  <c r="L2135" i="13" s="1"/>
  <c r="M2135" i="13" s="1"/>
  <c r="L2136" i="13" s="1"/>
  <c r="M2136" i="13" s="1"/>
  <c r="L2137" i="13" s="1"/>
  <c r="M2137" i="13" s="1"/>
  <c r="L2138" i="13" s="1"/>
  <c r="M2138" i="13" s="1"/>
  <c r="L2139" i="13" s="1"/>
  <c r="M2139" i="13" s="1"/>
  <c r="L2140" i="13" s="1"/>
  <c r="M2140" i="13" s="1"/>
  <c r="L2141" i="13" s="1"/>
  <c r="M2141" i="13" s="1"/>
  <c r="L2142" i="13" s="1"/>
  <c r="M2142" i="13" s="1"/>
  <c r="L2143" i="13" s="1"/>
  <c r="M2143" i="13" s="1"/>
  <c r="L2144" i="13" s="1"/>
  <c r="M2144" i="13" s="1"/>
  <c r="L2145" i="13" s="1"/>
  <c r="M2145" i="13" s="1"/>
  <c r="L2146" i="13" s="1"/>
  <c r="M2146" i="13" s="1"/>
  <c r="L2147" i="13" s="1"/>
  <c r="M2147" i="13" s="1"/>
  <c r="L2148" i="13" s="1"/>
  <c r="M2148" i="13" s="1"/>
  <c r="L2149" i="13" s="1"/>
  <c r="M2149" i="13" s="1"/>
  <c r="L2150" i="13" s="1"/>
  <c r="M2150" i="13" s="1"/>
  <c r="L2151" i="13" s="1"/>
  <c r="M2151" i="13" s="1"/>
  <c r="L2152" i="13" s="1"/>
  <c r="M2152" i="13" s="1"/>
  <c r="L2153" i="13" s="1"/>
  <c r="M2153" i="13" s="1"/>
  <c r="L2154" i="13" s="1"/>
  <c r="M2154" i="13" s="1"/>
  <c r="L2155" i="13" s="1"/>
  <c r="M2155" i="13" s="1"/>
  <c r="L2156" i="13" s="1"/>
  <c r="M2156" i="13" s="1"/>
  <c r="L2157" i="13" s="1"/>
  <c r="M2157" i="13" s="1"/>
  <c r="L2158" i="13" s="1"/>
  <c r="M2158" i="13" s="1"/>
  <c r="L2159" i="13" s="1"/>
  <c r="M2159" i="13" s="1"/>
  <c r="L2160" i="13" s="1"/>
  <c r="M2160" i="13" s="1"/>
  <c r="L2161" i="13" s="1"/>
  <c r="M2161" i="13" s="1"/>
  <c r="I55" i="14" s="1"/>
  <c r="N55" i="14" s="1"/>
  <c r="M2203" i="13"/>
  <c r="L2204" i="13" s="1"/>
  <c r="M2204" i="13" s="1"/>
  <c r="L2205" i="13" s="1"/>
  <c r="M2205" i="13" s="1"/>
  <c r="L2206" i="13" s="1"/>
  <c r="M2206" i="13" s="1"/>
  <c r="L2207" i="13" s="1"/>
  <c r="M2207" i="13" s="1"/>
  <c r="L2208" i="13" s="1"/>
  <c r="M2208" i="13" s="1"/>
  <c r="L2209" i="13" s="1"/>
  <c r="M2209" i="13" s="1"/>
  <c r="L2210" i="13" s="1"/>
  <c r="M2210" i="13" s="1"/>
  <c r="L2211" i="13" s="1"/>
  <c r="M2211" i="13" s="1"/>
  <c r="L2212" i="13" s="1"/>
  <c r="M2212" i="13" s="1"/>
  <c r="L2213" i="13" s="1"/>
  <c r="M2213" i="13" s="1"/>
  <c r="L2214" i="13" s="1"/>
  <c r="M2214" i="13" s="1"/>
  <c r="L2215" i="13" s="1"/>
  <c r="M2215" i="13" s="1"/>
  <c r="L2216" i="13" s="1"/>
  <c r="M2216" i="13" s="1"/>
  <c r="L2217" i="13" s="1"/>
  <c r="M2217" i="13" s="1"/>
  <c r="L2218" i="13" s="1"/>
  <c r="M2218" i="13" s="1"/>
  <c r="L2219" i="13" s="1"/>
  <c r="M2219" i="13" s="1"/>
  <c r="L2220" i="13" s="1"/>
  <c r="M2220" i="13" s="1"/>
  <c r="L2221" i="13" s="1"/>
  <c r="M2221" i="13" s="1"/>
  <c r="L2222" i="13" s="1"/>
  <c r="M2222" i="13" s="1"/>
  <c r="L2223" i="13" s="1"/>
  <c r="M2223" i="13" s="1"/>
  <c r="L2224" i="13" s="1"/>
  <c r="M2224" i="13" s="1"/>
  <c r="L2225" i="13" s="1"/>
  <c r="M2225" i="13" s="1"/>
  <c r="L2226" i="13" s="1"/>
  <c r="M2226" i="13" s="1"/>
  <c r="L2227" i="13" s="1"/>
  <c r="M2227" i="13" s="1"/>
  <c r="L2228" i="13" s="1"/>
  <c r="M2228" i="13" s="1"/>
  <c r="L2229" i="13" s="1"/>
  <c r="M2229" i="13" s="1"/>
  <c r="L2230" i="13" s="1"/>
  <c r="M2230" i="13" s="1"/>
  <c r="L2231" i="13" s="1"/>
  <c r="M2231" i="13" s="1"/>
  <c r="L2232" i="13" s="1"/>
  <c r="M2232" i="13" s="1"/>
  <c r="L2233" i="13" s="1"/>
  <c r="M2233" i="13" s="1"/>
  <c r="L2234" i="13" s="1"/>
  <c r="M2234" i="13" s="1"/>
  <c r="L2235" i="13" s="1"/>
  <c r="M2235" i="13" s="1"/>
  <c r="L2236" i="13" s="1"/>
  <c r="M2236" i="13" s="1"/>
  <c r="L2237" i="13" s="1"/>
  <c r="M2237" i="13" s="1"/>
  <c r="L2238" i="13" s="1"/>
  <c r="M2238" i="13" s="1"/>
  <c r="L2239" i="13" s="1"/>
  <c r="M2239" i="13" s="1"/>
  <c r="L2240" i="13" s="1"/>
  <c r="M2240" i="13" s="1"/>
  <c r="L2241" i="13" s="1"/>
  <c r="M2241" i="13" s="1"/>
  <c r="I57" i="14" s="1"/>
  <c r="N57" i="14" s="1"/>
  <c r="M3162" i="13"/>
  <c r="L3163" i="13" s="1"/>
  <c r="M3163" i="13" s="1"/>
  <c r="L3164" i="13" s="1"/>
  <c r="M3164" i="13" s="1"/>
  <c r="L3165" i="13" s="1"/>
  <c r="M3165" i="13" s="1"/>
  <c r="L3166" i="13" s="1"/>
  <c r="M3166" i="13" s="1"/>
  <c r="L3167" i="13" s="1"/>
  <c r="M3167" i="13" s="1"/>
  <c r="L3168" i="13" s="1"/>
  <c r="M3168" i="13" s="1"/>
  <c r="L3169" i="13" s="1"/>
  <c r="M3169" i="13" s="1"/>
  <c r="L3170" i="13" s="1"/>
  <c r="M3170" i="13" s="1"/>
  <c r="L3171" i="13" s="1"/>
  <c r="M3171" i="13" s="1"/>
  <c r="L3172" i="13" s="1"/>
  <c r="M3172" i="13" s="1"/>
  <c r="L3173" i="13" s="1"/>
  <c r="M3173" i="13" s="1"/>
  <c r="L3174" i="13" s="1"/>
  <c r="M3174" i="13" s="1"/>
  <c r="L3175" i="13" s="1"/>
  <c r="M3175" i="13" s="1"/>
  <c r="L3176" i="13" s="1"/>
  <c r="M3176" i="13" s="1"/>
  <c r="L3177" i="13" s="1"/>
  <c r="M3177" i="13" s="1"/>
  <c r="L3178" i="13" s="1"/>
  <c r="M3178" i="13" s="1"/>
  <c r="L3179" i="13" s="1"/>
  <c r="M3179" i="13" s="1"/>
  <c r="L3180" i="13" s="1"/>
  <c r="M3180" i="13" s="1"/>
  <c r="L3181" i="13" s="1"/>
  <c r="M3181" i="13" s="1"/>
  <c r="L3182" i="13" s="1"/>
  <c r="M3182" i="13" s="1"/>
  <c r="L3183" i="13" s="1"/>
  <c r="M3183" i="13" s="1"/>
  <c r="L3184" i="13" s="1"/>
  <c r="M3184" i="13" s="1"/>
  <c r="L3185" i="13" s="1"/>
  <c r="M3185" i="13" s="1"/>
  <c r="L3186" i="13" s="1"/>
  <c r="M3186" i="13" s="1"/>
  <c r="L3187" i="13" s="1"/>
  <c r="M3187" i="13" s="1"/>
  <c r="L3188" i="13" s="1"/>
  <c r="M3188" i="13" s="1"/>
  <c r="L3189" i="13" s="1"/>
  <c r="M3189" i="13" s="1"/>
  <c r="L3190" i="13" s="1"/>
  <c r="M3190" i="13" s="1"/>
  <c r="L3191" i="13" s="1"/>
  <c r="M3191" i="13" s="1"/>
  <c r="L3192" i="13" s="1"/>
  <c r="M3192" i="13" s="1"/>
  <c r="L3193" i="13" s="1"/>
  <c r="M3193" i="13" s="1"/>
  <c r="L3194" i="13" s="1"/>
  <c r="M3194" i="13" s="1"/>
  <c r="L3195" i="13" s="1"/>
  <c r="M3195" i="13" s="1"/>
  <c r="L3196" i="13" s="1"/>
  <c r="M3196" i="13" s="1"/>
  <c r="L3197" i="13" s="1"/>
  <c r="M3197" i="13" s="1"/>
  <c r="L3198" i="13" s="1"/>
  <c r="M3198" i="13" s="1"/>
  <c r="L3199" i="13" s="1"/>
  <c r="M3199" i="13" s="1"/>
  <c r="L3200" i="13" s="1"/>
  <c r="M3200" i="13" s="1"/>
  <c r="L3201" i="13" s="1"/>
  <c r="M3201" i="13" s="1"/>
  <c r="I81" i="14" s="1"/>
  <c r="N81" i="14" s="1"/>
  <c r="M3482" i="13"/>
  <c r="L3483" i="13" s="1"/>
  <c r="M3483" i="13" s="1"/>
  <c r="L3484" i="13" s="1"/>
  <c r="M3484" i="13" s="1"/>
  <c r="L3485" i="13" s="1"/>
  <c r="M3485" i="13" s="1"/>
  <c r="L3486" i="13" s="1"/>
  <c r="M3486" i="13" s="1"/>
  <c r="L3487" i="13" s="1"/>
  <c r="M3487" i="13" s="1"/>
  <c r="L3488" i="13" s="1"/>
  <c r="M3488" i="13" s="1"/>
  <c r="L3489" i="13" s="1"/>
  <c r="M3489" i="13" s="1"/>
  <c r="L3490" i="13" s="1"/>
  <c r="M3490" i="13" s="1"/>
  <c r="L3491" i="13" s="1"/>
  <c r="M3491" i="13" s="1"/>
  <c r="L3492" i="13" s="1"/>
  <c r="M3492" i="13" s="1"/>
  <c r="L3493" i="13" s="1"/>
  <c r="M3493" i="13" s="1"/>
  <c r="L3494" i="13" s="1"/>
  <c r="M3494" i="13" s="1"/>
  <c r="L3495" i="13" s="1"/>
  <c r="M3495" i="13" s="1"/>
  <c r="L3496" i="13" s="1"/>
  <c r="M3496" i="13" s="1"/>
  <c r="L3497" i="13" s="1"/>
  <c r="M3497" i="13" s="1"/>
  <c r="L3498" i="13" s="1"/>
  <c r="M3498" i="13" s="1"/>
  <c r="L3499" i="13" s="1"/>
  <c r="M3499" i="13" s="1"/>
  <c r="L3500" i="13" s="1"/>
  <c r="M3500" i="13" s="1"/>
  <c r="L3501" i="13" s="1"/>
  <c r="M3501" i="13" s="1"/>
  <c r="L3502" i="13" s="1"/>
  <c r="M3502" i="13" s="1"/>
  <c r="L3503" i="13" s="1"/>
  <c r="M3503" i="13" s="1"/>
  <c r="L3504" i="13" s="1"/>
  <c r="M3504" i="13" s="1"/>
  <c r="L3505" i="13" s="1"/>
  <c r="M3505" i="13" s="1"/>
  <c r="L3506" i="13" s="1"/>
  <c r="M3506" i="13" s="1"/>
  <c r="L3507" i="13" s="1"/>
  <c r="M3507" i="13" s="1"/>
  <c r="L3508" i="13" s="1"/>
  <c r="M3508" i="13" s="1"/>
  <c r="L3509" i="13" s="1"/>
  <c r="M3509" i="13" s="1"/>
  <c r="L3510" i="13" s="1"/>
  <c r="M3510" i="13" s="1"/>
  <c r="L3511" i="13" s="1"/>
  <c r="M3511" i="13" s="1"/>
  <c r="L3512" i="13" s="1"/>
  <c r="M3512" i="13" s="1"/>
  <c r="L3513" i="13" s="1"/>
  <c r="M3513" i="13" s="1"/>
  <c r="L3514" i="13" s="1"/>
  <c r="M3514" i="13" s="1"/>
  <c r="L3515" i="13" s="1"/>
  <c r="M3515" i="13" s="1"/>
  <c r="L3516" i="13" s="1"/>
  <c r="M3516" i="13" s="1"/>
  <c r="L3517" i="13" s="1"/>
  <c r="M3517" i="13" s="1"/>
  <c r="L3518" i="13" s="1"/>
  <c r="M3518" i="13" s="1"/>
  <c r="L3519" i="13" s="1"/>
  <c r="M3519" i="13" s="1"/>
  <c r="L3520" i="13" s="1"/>
  <c r="M3520" i="13" s="1"/>
  <c r="L3521" i="13" s="1"/>
  <c r="M3521" i="13" s="1"/>
  <c r="I89" i="14" s="1"/>
  <c r="N89" i="14" s="1"/>
  <c r="M4085" i="13"/>
  <c r="L4086" i="13" s="1"/>
  <c r="M4086" i="13" s="1"/>
  <c r="L4087" i="13" s="1"/>
  <c r="M4087" i="13" s="1"/>
  <c r="L4088" i="13" s="1"/>
  <c r="M4088" i="13" s="1"/>
  <c r="L4089" i="13" s="1"/>
  <c r="M4089" i="13" s="1"/>
  <c r="L4090" i="13" s="1"/>
  <c r="M4090" i="13" s="1"/>
  <c r="L4091" i="13" s="1"/>
  <c r="M4091" i="13" s="1"/>
  <c r="L4092" i="13" s="1"/>
  <c r="M4092" i="13" s="1"/>
  <c r="L4093" i="13" s="1"/>
  <c r="M4093" i="13" s="1"/>
  <c r="L4094" i="13" s="1"/>
  <c r="M4094" i="13" s="1"/>
  <c r="L4095" i="13" s="1"/>
  <c r="M4095" i="13" s="1"/>
  <c r="L4096" i="13" s="1"/>
  <c r="M4096" i="13" s="1"/>
  <c r="L4097" i="13" s="1"/>
  <c r="M4097" i="13" s="1"/>
  <c r="L4098" i="13" s="1"/>
  <c r="M4098" i="13" s="1"/>
  <c r="L4099" i="13" s="1"/>
  <c r="M4099" i="13" s="1"/>
  <c r="L4100" i="13" s="1"/>
  <c r="M4100" i="13" s="1"/>
  <c r="L4101" i="13" s="1"/>
  <c r="M4101" i="13" s="1"/>
  <c r="L4102" i="13" s="1"/>
  <c r="M4102" i="13" s="1"/>
  <c r="L4103" i="13" s="1"/>
  <c r="M4103" i="13" s="1"/>
  <c r="L4104" i="13" s="1"/>
  <c r="M4104" i="13" s="1"/>
  <c r="L4105" i="13" s="1"/>
  <c r="M4105" i="13" s="1"/>
  <c r="L4106" i="13" s="1"/>
  <c r="M4106" i="13" s="1"/>
  <c r="L4107" i="13" s="1"/>
  <c r="M4107" i="13" s="1"/>
  <c r="L4108" i="13" s="1"/>
  <c r="M4108" i="13" s="1"/>
  <c r="L4109" i="13" s="1"/>
  <c r="M4109" i="13" s="1"/>
  <c r="L4110" i="13" s="1"/>
  <c r="M4110" i="13" s="1"/>
  <c r="L4111" i="13" s="1"/>
  <c r="M4111" i="13" s="1"/>
  <c r="L4112" i="13" s="1"/>
  <c r="M4112" i="13" s="1"/>
  <c r="L4113" i="13" s="1"/>
  <c r="M4113" i="13" s="1"/>
  <c r="L4114" i="13" s="1"/>
  <c r="M4114" i="13" s="1"/>
  <c r="L4115" i="13" s="1"/>
  <c r="M4115" i="13" s="1"/>
  <c r="L4116" i="13" s="1"/>
  <c r="M4116" i="13" s="1"/>
  <c r="L4117" i="13" s="1"/>
  <c r="M4117" i="13" s="1"/>
  <c r="L4118" i="13" s="1"/>
  <c r="M4118" i="13" s="1"/>
  <c r="L4119" i="13" s="1"/>
  <c r="M4119" i="13" s="1"/>
  <c r="L4120" i="13" s="1"/>
  <c r="M4120" i="13" s="1"/>
  <c r="L4121" i="13" s="1"/>
  <c r="M4121" i="13" s="1"/>
  <c r="I104" i="14" s="1"/>
  <c r="N104" i="14" s="1"/>
  <c r="M3882" i="13"/>
  <c r="L3883" i="13" s="1"/>
  <c r="M3883" i="13" s="1"/>
  <c r="L3884" i="13" s="1"/>
  <c r="M3884" i="13" s="1"/>
  <c r="L3885" i="13" s="1"/>
  <c r="M3885" i="13" s="1"/>
  <c r="L3886" i="13" s="1"/>
  <c r="M3886" i="13" s="1"/>
  <c r="L3887" i="13" s="1"/>
  <c r="M3887" i="13" s="1"/>
  <c r="L3888" i="13" s="1"/>
  <c r="M3888" i="13" s="1"/>
  <c r="L3889" i="13" s="1"/>
  <c r="M3889" i="13" s="1"/>
  <c r="L3890" i="13" s="1"/>
  <c r="M3890" i="13" s="1"/>
  <c r="L3891" i="13" s="1"/>
  <c r="M3891" i="13" s="1"/>
  <c r="L3892" i="13" s="1"/>
  <c r="M3892" i="13" s="1"/>
  <c r="L3893" i="13" s="1"/>
  <c r="M3893" i="13" s="1"/>
  <c r="L3894" i="13" s="1"/>
  <c r="M3894" i="13" s="1"/>
  <c r="L3895" i="13" s="1"/>
  <c r="M3895" i="13" s="1"/>
  <c r="L3896" i="13" s="1"/>
  <c r="M3896" i="13" s="1"/>
  <c r="L3897" i="13" s="1"/>
  <c r="M3897" i="13" s="1"/>
  <c r="L3898" i="13" s="1"/>
  <c r="M3898" i="13" s="1"/>
  <c r="L3899" i="13" s="1"/>
  <c r="M3899" i="13" s="1"/>
  <c r="L3900" i="13" s="1"/>
  <c r="M3900" i="13" s="1"/>
  <c r="L3901" i="13" s="1"/>
  <c r="M3901" i="13" s="1"/>
  <c r="L3902" i="13" s="1"/>
  <c r="M3902" i="13" s="1"/>
  <c r="L3903" i="13" s="1"/>
  <c r="M3903" i="13" s="1"/>
  <c r="L3904" i="13" s="1"/>
  <c r="M3904" i="13" s="1"/>
  <c r="L3905" i="13" s="1"/>
  <c r="M3905" i="13" s="1"/>
  <c r="L3906" i="13" s="1"/>
  <c r="M3906" i="13" s="1"/>
  <c r="L3907" i="13" s="1"/>
  <c r="M3907" i="13" s="1"/>
  <c r="L3908" i="13" s="1"/>
  <c r="M3908" i="13" s="1"/>
  <c r="L3909" i="13" s="1"/>
  <c r="M3909" i="13" s="1"/>
  <c r="L3910" i="13" s="1"/>
  <c r="M3910" i="13" s="1"/>
  <c r="L3911" i="13" s="1"/>
  <c r="M3911" i="13" s="1"/>
  <c r="L3912" i="13" s="1"/>
  <c r="M3912" i="13" s="1"/>
  <c r="L3913" i="13" s="1"/>
  <c r="M3913" i="13" s="1"/>
  <c r="L3914" i="13" s="1"/>
  <c r="M3914" i="13" s="1"/>
  <c r="L3915" i="13" s="1"/>
  <c r="M3915" i="13" s="1"/>
  <c r="L3916" i="13" s="1"/>
  <c r="M3916" i="13" s="1"/>
  <c r="L3917" i="13" s="1"/>
  <c r="M3917" i="13" s="1"/>
  <c r="L3918" i="13" s="1"/>
  <c r="M3918" i="13" s="1"/>
  <c r="L3919" i="13" s="1"/>
  <c r="M3919" i="13" s="1"/>
  <c r="L3920" i="13" s="1"/>
  <c r="M3920" i="13" s="1"/>
  <c r="L3921" i="13" s="1"/>
  <c r="M3921" i="13" s="1"/>
  <c r="I99" i="14" s="1"/>
  <c r="N99" i="14" s="1"/>
  <c r="M2842" i="13"/>
  <c r="L2843" i="13" s="1"/>
  <c r="M2843" i="13" s="1"/>
  <c r="L2844" i="13" s="1"/>
  <c r="M2844" i="13" s="1"/>
  <c r="L2845" i="13" s="1"/>
  <c r="M2845" i="13" s="1"/>
  <c r="L2846" i="13" s="1"/>
  <c r="M2846" i="13" s="1"/>
  <c r="L2847" i="13" s="1"/>
  <c r="M2847" i="13" s="1"/>
  <c r="L2848" i="13" s="1"/>
  <c r="M2848" i="13" s="1"/>
  <c r="L2849" i="13" s="1"/>
  <c r="M2849" i="13" s="1"/>
  <c r="L2850" i="13" s="1"/>
  <c r="M2850" i="13" s="1"/>
  <c r="L2851" i="13" s="1"/>
  <c r="M2851" i="13" s="1"/>
  <c r="L2852" i="13" s="1"/>
  <c r="M2852" i="13" s="1"/>
  <c r="L2853" i="13" s="1"/>
  <c r="M2853" i="13" s="1"/>
  <c r="L2854" i="13" s="1"/>
  <c r="M2854" i="13" s="1"/>
  <c r="L2855" i="13" s="1"/>
  <c r="M2855" i="13" s="1"/>
  <c r="L2856" i="13" s="1"/>
  <c r="M2856" i="13" s="1"/>
  <c r="L2857" i="13" s="1"/>
  <c r="M2857" i="13" s="1"/>
  <c r="L2858" i="13" s="1"/>
  <c r="M2858" i="13" s="1"/>
  <c r="L2859" i="13" s="1"/>
  <c r="M2859" i="13" s="1"/>
  <c r="L2860" i="13" s="1"/>
  <c r="M2860" i="13" s="1"/>
  <c r="L2861" i="13" s="1"/>
  <c r="M2861" i="13" s="1"/>
  <c r="L2862" i="13" s="1"/>
  <c r="M2862" i="13" s="1"/>
  <c r="L2863" i="13" s="1"/>
  <c r="M2863" i="13" s="1"/>
  <c r="L2864" i="13" s="1"/>
  <c r="M2864" i="13" s="1"/>
  <c r="L2865" i="13" s="1"/>
  <c r="M2865" i="13" s="1"/>
  <c r="L2866" i="13" s="1"/>
  <c r="M2866" i="13" s="1"/>
  <c r="L2867" i="13" s="1"/>
  <c r="M2867" i="13" s="1"/>
  <c r="L2868" i="13" s="1"/>
  <c r="M2868" i="13" s="1"/>
  <c r="L2869" i="13" s="1"/>
  <c r="M2869" i="13" s="1"/>
  <c r="L2870" i="13" s="1"/>
  <c r="M2870" i="13" s="1"/>
  <c r="L2871" i="13" s="1"/>
  <c r="M2871" i="13" s="1"/>
  <c r="L2872" i="13" s="1"/>
  <c r="M2872" i="13" s="1"/>
  <c r="L2873" i="13" s="1"/>
  <c r="M2873" i="13" s="1"/>
  <c r="L2874" i="13" s="1"/>
  <c r="M2874" i="13" s="1"/>
  <c r="L2875" i="13" s="1"/>
  <c r="M2875" i="13" s="1"/>
  <c r="L2876" i="13" s="1"/>
  <c r="M2876" i="13" s="1"/>
  <c r="L2877" i="13" s="1"/>
  <c r="M2877" i="13" s="1"/>
  <c r="L2878" i="13" s="1"/>
  <c r="M2878" i="13" s="1"/>
  <c r="L2879" i="13" s="1"/>
  <c r="M2879" i="13" s="1"/>
  <c r="L2880" i="13" s="1"/>
  <c r="M2880" i="13" s="1"/>
  <c r="L2881" i="13" s="1"/>
  <c r="M2881" i="13" s="1"/>
  <c r="I73" i="14" s="1"/>
  <c r="N73" i="14" s="1"/>
  <c r="M3442" i="13"/>
  <c r="L3443" i="13" s="1"/>
  <c r="M3443" i="13" s="1"/>
  <c r="L3444" i="13" s="1"/>
  <c r="M3444" i="13" s="1"/>
  <c r="L3445" i="13" s="1"/>
  <c r="M3445" i="13" s="1"/>
  <c r="L3446" i="13" s="1"/>
  <c r="M3446" i="13" s="1"/>
  <c r="L3447" i="13" s="1"/>
  <c r="M3447" i="13" s="1"/>
  <c r="L3448" i="13" s="1"/>
  <c r="M3448" i="13" s="1"/>
  <c r="L3449" i="13" s="1"/>
  <c r="M3449" i="13" s="1"/>
  <c r="L3450" i="13" s="1"/>
  <c r="M3450" i="13" s="1"/>
  <c r="L3451" i="13" s="1"/>
  <c r="M3451" i="13" s="1"/>
  <c r="L3452" i="13" s="1"/>
  <c r="M3452" i="13" s="1"/>
  <c r="L3453" i="13" s="1"/>
  <c r="M3453" i="13" s="1"/>
  <c r="L3454" i="13" s="1"/>
  <c r="M3454" i="13" s="1"/>
  <c r="L3455" i="13" s="1"/>
  <c r="M3455" i="13" s="1"/>
  <c r="L3456" i="13" s="1"/>
  <c r="M3456" i="13" s="1"/>
  <c r="L3457" i="13" s="1"/>
  <c r="M3457" i="13" s="1"/>
  <c r="L3458" i="13" s="1"/>
  <c r="M3458" i="13" s="1"/>
  <c r="L3459" i="13" s="1"/>
  <c r="M3459" i="13" s="1"/>
  <c r="L3460" i="13" s="1"/>
  <c r="M3460" i="13" s="1"/>
  <c r="L3461" i="13" s="1"/>
  <c r="M3461" i="13" s="1"/>
  <c r="L3462" i="13" s="1"/>
  <c r="M3462" i="13" s="1"/>
  <c r="L3463" i="13" s="1"/>
  <c r="M3463" i="13" s="1"/>
  <c r="L3464" i="13" s="1"/>
  <c r="M3464" i="13" s="1"/>
  <c r="L3465" i="13" s="1"/>
  <c r="M3465" i="13" s="1"/>
  <c r="L3466" i="13" s="1"/>
  <c r="M3466" i="13" s="1"/>
  <c r="L3467" i="13" s="1"/>
  <c r="M3467" i="13" s="1"/>
  <c r="L3468" i="13" s="1"/>
  <c r="M3468" i="13" s="1"/>
  <c r="L3469" i="13" s="1"/>
  <c r="M3469" i="13" s="1"/>
  <c r="L3470" i="13" s="1"/>
  <c r="M3470" i="13" s="1"/>
  <c r="L3471" i="13" s="1"/>
  <c r="M3471" i="13" s="1"/>
  <c r="L3472" i="13" s="1"/>
  <c r="M3472" i="13" s="1"/>
  <c r="L3473" i="13" s="1"/>
  <c r="M3473" i="13" s="1"/>
  <c r="L3474" i="13" s="1"/>
  <c r="M3474" i="13" s="1"/>
  <c r="L3475" i="13" s="1"/>
  <c r="M3475" i="13" s="1"/>
  <c r="L3476" i="13" s="1"/>
  <c r="M3476" i="13" s="1"/>
  <c r="L3477" i="13" s="1"/>
  <c r="M3477" i="13" s="1"/>
  <c r="L3478" i="13" s="1"/>
  <c r="M3478" i="13" s="1"/>
  <c r="L3479" i="13" s="1"/>
  <c r="M3479" i="13" s="1"/>
  <c r="L3480" i="13" s="1"/>
  <c r="M3480" i="13" s="1"/>
  <c r="L3481" i="13" s="1"/>
  <c r="M3481" i="13" s="1"/>
  <c r="I88" i="14" s="1"/>
  <c r="N88" i="14" s="1"/>
  <c r="M3242" i="13"/>
  <c r="L3243" i="13" s="1"/>
  <c r="M3243" i="13" s="1"/>
  <c r="L3244" i="13" s="1"/>
  <c r="M3244" i="13" s="1"/>
  <c r="L3245" i="13" s="1"/>
  <c r="M3245" i="13" s="1"/>
  <c r="L3246" i="13" s="1"/>
  <c r="M3246" i="13" s="1"/>
  <c r="L3247" i="13" s="1"/>
  <c r="M3247" i="13" s="1"/>
  <c r="L3248" i="13" s="1"/>
  <c r="M3248" i="13" s="1"/>
  <c r="L3249" i="13" s="1"/>
  <c r="M3249" i="13" s="1"/>
  <c r="L3250" i="13" s="1"/>
  <c r="M3250" i="13" s="1"/>
  <c r="L3251" i="13" s="1"/>
  <c r="M3251" i="13" s="1"/>
  <c r="L3252" i="13" s="1"/>
  <c r="M3252" i="13" s="1"/>
  <c r="L3253" i="13" s="1"/>
  <c r="M3253" i="13" s="1"/>
  <c r="L3254" i="13" s="1"/>
  <c r="M3254" i="13" s="1"/>
  <c r="L3255" i="13" s="1"/>
  <c r="M3255" i="13" s="1"/>
  <c r="L3256" i="13" s="1"/>
  <c r="M3256" i="13" s="1"/>
  <c r="L3257" i="13" s="1"/>
  <c r="M3257" i="13" s="1"/>
  <c r="L3258" i="13" s="1"/>
  <c r="M3258" i="13" s="1"/>
  <c r="L3259" i="13" s="1"/>
  <c r="M3259" i="13" s="1"/>
  <c r="L3260" i="13" s="1"/>
  <c r="M3260" i="13" s="1"/>
  <c r="L3261" i="13" s="1"/>
  <c r="M3261" i="13" s="1"/>
  <c r="L3262" i="13" s="1"/>
  <c r="M3262" i="13" s="1"/>
  <c r="L3263" i="13" s="1"/>
  <c r="M3263" i="13" s="1"/>
  <c r="L3264" i="13" s="1"/>
  <c r="M3264" i="13" s="1"/>
  <c r="L3265" i="13" s="1"/>
  <c r="M3265" i="13" s="1"/>
  <c r="L3266" i="13" s="1"/>
  <c r="M3266" i="13" s="1"/>
  <c r="L3267" i="13" s="1"/>
  <c r="M3267" i="13" s="1"/>
  <c r="L3268" i="13" s="1"/>
  <c r="M3268" i="13" s="1"/>
  <c r="L3269" i="13" s="1"/>
  <c r="M3269" i="13" s="1"/>
  <c r="L3270" i="13" s="1"/>
  <c r="M3270" i="13" s="1"/>
  <c r="L3271" i="13" s="1"/>
  <c r="M3271" i="13" s="1"/>
  <c r="L3272" i="13" s="1"/>
  <c r="M3272" i="13" s="1"/>
  <c r="L3273" i="13" s="1"/>
  <c r="M3273" i="13" s="1"/>
  <c r="L3274" i="13" s="1"/>
  <c r="M3274" i="13" s="1"/>
  <c r="L3275" i="13" s="1"/>
  <c r="M3275" i="13" s="1"/>
  <c r="L3276" i="13" s="1"/>
  <c r="M3276" i="13" s="1"/>
  <c r="L3277" i="13" s="1"/>
  <c r="M3277" i="13" s="1"/>
  <c r="L3278" i="13" s="1"/>
  <c r="M3278" i="13" s="1"/>
  <c r="L3279" i="13" s="1"/>
  <c r="M3279" i="13" s="1"/>
  <c r="L3280" i="13" s="1"/>
  <c r="M3280" i="13" s="1"/>
  <c r="L3281" i="13" s="1"/>
  <c r="M3281" i="13" s="1"/>
  <c r="I83" i="14" s="1"/>
  <c r="N83" i="14" s="1"/>
  <c r="M3282" i="13"/>
  <c r="L3283" i="13" s="1"/>
  <c r="M3283" i="13" s="1"/>
  <c r="L3284" i="13" s="1"/>
  <c r="M3284" i="13" s="1"/>
  <c r="L3285" i="13" s="1"/>
  <c r="M3285" i="13" s="1"/>
  <c r="L3286" i="13" s="1"/>
  <c r="M3286" i="13" s="1"/>
  <c r="L3287" i="13" s="1"/>
  <c r="M3287" i="13" s="1"/>
  <c r="L3288" i="13" s="1"/>
  <c r="M3288" i="13" s="1"/>
  <c r="L3289" i="13" s="1"/>
  <c r="M3289" i="13" s="1"/>
  <c r="L3290" i="13" s="1"/>
  <c r="M3290" i="13" s="1"/>
  <c r="L3291" i="13" s="1"/>
  <c r="M3291" i="13" s="1"/>
  <c r="L3292" i="13" s="1"/>
  <c r="M3292" i="13" s="1"/>
  <c r="L3293" i="13" s="1"/>
  <c r="M3293" i="13" s="1"/>
  <c r="L3294" i="13" s="1"/>
  <c r="M3294" i="13" s="1"/>
  <c r="L3295" i="13" s="1"/>
  <c r="M3295" i="13" s="1"/>
  <c r="L3296" i="13" s="1"/>
  <c r="M3296" i="13" s="1"/>
  <c r="L3297" i="13" s="1"/>
  <c r="M3297" i="13" s="1"/>
  <c r="L3298" i="13" s="1"/>
  <c r="M3298" i="13" s="1"/>
  <c r="L3299" i="13" s="1"/>
  <c r="M3299" i="13" s="1"/>
  <c r="L3300" i="13" s="1"/>
  <c r="M3300" i="13" s="1"/>
  <c r="L3301" i="13" s="1"/>
  <c r="M3301" i="13" s="1"/>
  <c r="L3302" i="13" s="1"/>
  <c r="M3302" i="13" s="1"/>
  <c r="L3303" i="13" s="1"/>
  <c r="M3303" i="13" s="1"/>
  <c r="L3304" i="13" s="1"/>
  <c r="M3304" i="13" s="1"/>
  <c r="L3305" i="13" s="1"/>
  <c r="M3305" i="13" s="1"/>
  <c r="L3306" i="13" s="1"/>
  <c r="M3306" i="13" s="1"/>
  <c r="L3307" i="13" s="1"/>
  <c r="M3307" i="13" s="1"/>
  <c r="L3308" i="13" s="1"/>
  <c r="M3308" i="13" s="1"/>
  <c r="L3309" i="13" s="1"/>
  <c r="M3309" i="13" s="1"/>
  <c r="L3310" i="13" s="1"/>
  <c r="M3310" i="13" s="1"/>
  <c r="L3311" i="13" s="1"/>
  <c r="M3311" i="13" s="1"/>
  <c r="L3312" i="13" s="1"/>
  <c r="M3312" i="13" s="1"/>
  <c r="L3313" i="13" s="1"/>
  <c r="M3313" i="13" s="1"/>
  <c r="L3314" i="13" s="1"/>
  <c r="M3314" i="13" s="1"/>
  <c r="L3315" i="13" s="1"/>
  <c r="M3315" i="13" s="1"/>
  <c r="L3316" i="13" s="1"/>
  <c r="M3316" i="13" s="1"/>
  <c r="L3317" i="13" s="1"/>
  <c r="M3317" i="13" s="1"/>
  <c r="L3318" i="13" s="1"/>
  <c r="M3318" i="13" s="1"/>
  <c r="L3319" i="13" s="1"/>
  <c r="M3319" i="13" s="1"/>
  <c r="L3320" i="13" s="1"/>
  <c r="M3320" i="13" s="1"/>
  <c r="L3321" i="13" s="1"/>
  <c r="M3321" i="13" s="1"/>
  <c r="I84" i="14" s="1"/>
  <c r="N84" i="14" s="1"/>
  <c r="M3322" i="13"/>
  <c r="L3323" i="13" s="1"/>
  <c r="M3323" i="13" s="1"/>
  <c r="L3324" i="13" s="1"/>
  <c r="M3324" i="13" s="1"/>
  <c r="L3325" i="13" s="1"/>
  <c r="M3325" i="13" s="1"/>
  <c r="L3326" i="13" s="1"/>
  <c r="M3326" i="13" s="1"/>
  <c r="L3327" i="13" s="1"/>
  <c r="M3327" i="13" s="1"/>
  <c r="L3328" i="13" s="1"/>
  <c r="M3328" i="13" s="1"/>
  <c r="L3329" i="13" s="1"/>
  <c r="M3329" i="13" s="1"/>
  <c r="L3330" i="13" s="1"/>
  <c r="M3330" i="13" s="1"/>
  <c r="L3331" i="13" s="1"/>
  <c r="M3331" i="13" s="1"/>
  <c r="L3332" i="13" s="1"/>
  <c r="M3332" i="13" s="1"/>
  <c r="L3333" i="13" s="1"/>
  <c r="M3333" i="13" s="1"/>
  <c r="L3334" i="13" s="1"/>
  <c r="M3334" i="13" s="1"/>
  <c r="L3335" i="13" s="1"/>
  <c r="M3335" i="13" s="1"/>
  <c r="L3336" i="13" s="1"/>
  <c r="M3336" i="13" s="1"/>
  <c r="L3337" i="13" s="1"/>
  <c r="M3337" i="13" s="1"/>
  <c r="L3338" i="13" s="1"/>
  <c r="M3338" i="13" s="1"/>
  <c r="L3339" i="13" s="1"/>
  <c r="M3339" i="13" s="1"/>
  <c r="L3340" i="13" s="1"/>
  <c r="M3340" i="13" s="1"/>
  <c r="L3341" i="13" s="1"/>
  <c r="M3341" i="13" s="1"/>
  <c r="L3342" i="13" s="1"/>
  <c r="M3342" i="13" s="1"/>
  <c r="L3343" i="13" s="1"/>
  <c r="M3343" i="13" s="1"/>
  <c r="L3344" i="13" s="1"/>
  <c r="M3344" i="13" s="1"/>
  <c r="L3345" i="13" s="1"/>
  <c r="M3345" i="13" s="1"/>
  <c r="L3346" i="13" s="1"/>
  <c r="M3346" i="13" s="1"/>
  <c r="L3347" i="13" s="1"/>
  <c r="M3347" i="13" s="1"/>
  <c r="L3348" i="13" s="1"/>
  <c r="M3348" i="13" s="1"/>
  <c r="L3349" i="13" s="1"/>
  <c r="M3349" i="13" s="1"/>
  <c r="L3350" i="13" s="1"/>
  <c r="M3350" i="13" s="1"/>
  <c r="L3351" i="13" s="1"/>
  <c r="M3351" i="13" s="1"/>
  <c r="L3352" i="13" s="1"/>
  <c r="M3352" i="13" s="1"/>
  <c r="L3353" i="13" s="1"/>
  <c r="M3353" i="13" s="1"/>
  <c r="L3354" i="13" s="1"/>
  <c r="M3354" i="13" s="1"/>
  <c r="L3355" i="13" s="1"/>
  <c r="M3355" i="13" s="1"/>
  <c r="L3356" i="13" s="1"/>
  <c r="M3356" i="13" s="1"/>
  <c r="L3357" i="13" s="1"/>
  <c r="M3357" i="13" s="1"/>
  <c r="L3358" i="13" s="1"/>
  <c r="M3358" i="13" s="1"/>
  <c r="L3359" i="13" s="1"/>
  <c r="M3359" i="13" s="1"/>
  <c r="L3360" i="13" s="1"/>
  <c r="M3360" i="13" s="1"/>
  <c r="L3361" i="13" s="1"/>
  <c r="M3361" i="13" s="1"/>
  <c r="I85" i="14" s="1"/>
  <c r="N85" i="14" s="1"/>
  <c r="M3362" i="13"/>
  <c r="L3363" i="13" s="1"/>
  <c r="M3363" i="13" s="1"/>
  <c r="L3364" i="13" s="1"/>
  <c r="M3364" i="13" s="1"/>
  <c r="L3365" i="13" s="1"/>
  <c r="M3365" i="13" s="1"/>
  <c r="L3366" i="13" s="1"/>
  <c r="M3366" i="13" s="1"/>
  <c r="L3367" i="13" s="1"/>
  <c r="M3367" i="13" s="1"/>
  <c r="L3368" i="13" s="1"/>
  <c r="M3368" i="13" s="1"/>
  <c r="L3369" i="13" s="1"/>
  <c r="M3369" i="13" s="1"/>
  <c r="L3370" i="13" s="1"/>
  <c r="M3370" i="13" s="1"/>
  <c r="L3371" i="13" s="1"/>
  <c r="M3371" i="13" s="1"/>
  <c r="L3372" i="13" s="1"/>
  <c r="M3372" i="13" s="1"/>
  <c r="L3373" i="13" s="1"/>
  <c r="M3373" i="13" s="1"/>
  <c r="L3374" i="13" s="1"/>
  <c r="M3374" i="13" s="1"/>
  <c r="L3375" i="13" s="1"/>
  <c r="M3375" i="13" s="1"/>
  <c r="L3376" i="13" s="1"/>
  <c r="M3376" i="13" s="1"/>
  <c r="L3377" i="13" s="1"/>
  <c r="M3377" i="13" s="1"/>
  <c r="L3378" i="13" s="1"/>
  <c r="M3378" i="13" s="1"/>
  <c r="L3379" i="13" s="1"/>
  <c r="M3379" i="13" s="1"/>
  <c r="L3380" i="13" s="1"/>
  <c r="M3380" i="13" s="1"/>
  <c r="L3381" i="13" s="1"/>
  <c r="M3381" i="13" s="1"/>
  <c r="L3382" i="13" s="1"/>
  <c r="M3382" i="13" s="1"/>
  <c r="L3383" i="13" s="1"/>
  <c r="M3383" i="13" s="1"/>
  <c r="L3384" i="13" s="1"/>
  <c r="M3384" i="13" s="1"/>
  <c r="L3385" i="13" s="1"/>
  <c r="M3385" i="13" s="1"/>
  <c r="L3386" i="13" s="1"/>
  <c r="M3386" i="13" s="1"/>
  <c r="L3387" i="13" s="1"/>
  <c r="M3387" i="13" s="1"/>
  <c r="L3388" i="13" s="1"/>
  <c r="M3388" i="13" s="1"/>
  <c r="L3389" i="13" s="1"/>
  <c r="M3389" i="13" s="1"/>
  <c r="L3390" i="13" s="1"/>
  <c r="M3390" i="13" s="1"/>
  <c r="L3391" i="13" s="1"/>
  <c r="M3391" i="13" s="1"/>
  <c r="L3392" i="13" s="1"/>
  <c r="M3392" i="13" s="1"/>
  <c r="L3393" i="13" s="1"/>
  <c r="M3393" i="13" s="1"/>
  <c r="L3394" i="13" s="1"/>
  <c r="M3394" i="13" s="1"/>
  <c r="L3395" i="13" s="1"/>
  <c r="M3395" i="13" s="1"/>
  <c r="L3396" i="13" s="1"/>
  <c r="M3396" i="13" s="1"/>
  <c r="L3397" i="13" s="1"/>
  <c r="M3397" i="13" s="1"/>
  <c r="L3398" i="13" s="1"/>
  <c r="M3398" i="13" s="1"/>
  <c r="L3399" i="13" s="1"/>
  <c r="M3399" i="13" s="1"/>
  <c r="L3400" i="13" s="1"/>
  <c r="M3400" i="13" s="1"/>
  <c r="L3401" i="13" s="1"/>
  <c r="M3401" i="13" s="1"/>
  <c r="I86" i="14" s="1"/>
  <c r="N86" i="14" s="1"/>
  <c r="M3642" i="13"/>
  <c r="L3643" i="13" s="1"/>
  <c r="M3643" i="13" s="1"/>
  <c r="L3644" i="13" s="1"/>
  <c r="M3644" i="13" s="1"/>
  <c r="L3645" i="13" s="1"/>
  <c r="M3645" i="13" s="1"/>
  <c r="L3646" i="13" s="1"/>
  <c r="M3646" i="13" s="1"/>
  <c r="L3647" i="13" s="1"/>
  <c r="M3647" i="13" s="1"/>
  <c r="L3648" i="13" s="1"/>
  <c r="M3648" i="13" s="1"/>
  <c r="L3649" i="13" s="1"/>
  <c r="M3649" i="13" s="1"/>
  <c r="L3650" i="13" s="1"/>
  <c r="M3650" i="13" s="1"/>
  <c r="L3651" i="13" s="1"/>
  <c r="M3651" i="13" s="1"/>
  <c r="L3652" i="13" s="1"/>
  <c r="M3652" i="13" s="1"/>
  <c r="L3653" i="13" s="1"/>
  <c r="M3653" i="13" s="1"/>
  <c r="L3654" i="13" s="1"/>
  <c r="M3654" i="13" s="1"/>
  <c r="L3655" i="13" s="1"/>
  <c r="M3655" i="13" s="1"/>
  <c r="L3656" i="13" s="1"/>
  <c r="M3656" i="13" s="1"/>
  <c r="L3657" i="13" s="1"/>
  <c r="M3657" i="13" s="1"/>
  <c r="L3658" i="13" s="1"/>
  <c r="M3658" i="13" s="1"/>
  <c r="L3659" i="13" s="1"/>
  <c r="M3659" i="13" s="1"/>
  <c r="L3660" i="13" s="1"/>
  <c r="M3660" i="13" s="1"/>
  <c r="L3661" i="13" s="1"/>
  <c r="M3661" i="13" s="1"/>
  <c r="L3662" i="13" s="1"/>
  <c r="M3662" i="13" s="1"/>
  <c r="L3663" i="13" s="1"/>
  <c r="M3663" i="13" s="1"/>
  <c r="L3664" i="13" s="1"/>
  <c r="M3664" i="13" s="1"/>
  <c r="L3665" i="13" s="1"/>
  <c r="M3665" i="13" s="1"/>
  <c r="L3666" i="13" s="1"/>
  <c r="M3666" i="13" s="1"/>
  <c r="L3667" i="13" s="1"/>
  <c r="M3667" i="13" s="1"/>
  <c r="L3668" i="13" s="1"/>
  <c r="M3668" i="13" s="1"/>
  <c r="L3669" i="13" s="1"/>
  <c r="M3669" i="13" s="1"/>
  <c r="L3670" i="13" s="1"/>
  <c r="M3670" i="13" s="1"/>
  <c r="L3671" i="13" s="1"/>
  <c r="M3671" i="13" s="1"/>
  <c r="L3672" i="13" s="1"/>
  <c r="M3672" i="13" s="1"/>
  <c r="L3673" i="13" s="1"/>
  <c r="M3673" i="13" s="1"/>
  <c r="L3674" i="13" s="1"/>
  <c r="M3674" i="13" s="1"/>
  <c r="L3675" i="13" s="1"/>
  <c r="M3675" i="13" s="1"/>
  <c r="L3676" i="13" s="1"/>
  <c r="M3676" i="13" s="1"/>
  <c r="L3677" i="13" s="1"/>
  <c r="M3677" i="13" s="1"/>
  <c r="L3678" i="13" s="1"/>
  <c r="M3678" i="13" s="1"/>
  <c r="L3679" i="13" s="1"/>
  <c r="M3679" i="13" s="1"/>
  <c r="L3680" i="13" s="1"/>
  <c r="M3680" i="13" s="1"/>
  <c r="L3681" i="13" s="1"/>
  <c r="M3681" i="13" s="1"/>
  <c r="I93" i="14" s="1"/>
  <c r="N93" i="14" s="1"/>
  <c r="M4210" i="13"/>
  <c r="L4211" i="13" s="1"/>
  <c r="M4211" i="13" s="1"/>
  <c r="L4212" i="13" s="1"/>
  <c r="M4212" i="13" s="1"/>
  <c r="L4213" i="13" s="1"/>
  <c r="M4213" i="13" s="1"/>
  <c r="L4214" i="13" s="1"/>
  <c r="M4214" i="13" s="1"/>
  <c r="L4215" i="13" s="1"/>
  <c r="M4215" i="13" s="1"/>
  <c r="L4216" i="13" s="1"/>
  <c r="M4216" i="13" s="1"/>
  <c r="L4217" i="13" s="1"/>
  <c r="M4217" i="13" s="1"/>
  <c r="L4218" i="13" s="1"/>
  <c r="M4218" i="13" s="1"/>
  <c r="L4219" i="13" s="1"/>
  <c r="M4219" i="13" s="1"/>
  <c r="L4220" i="13" s="1"/>
  <c r="M4220" i="13" s="1"/>
  <c r="L4221" i="13" s="1"/>
  <c r="M4221" i="13" s="1"/>
  <c r="L4222" i="13" s="1"/>
  <c r="M4222" i="13" s="1"/>
  <c r="L4223" i="13" s="1"/>
  <c r="M4223" i="13" s="1"/>
  <c r="L4224" i="13" s="1"/>
  <c r="M4224" i="13" s="1"/>
  <c r="L4225" i="13" s="1"/>
  <c r="M4225" i="13" s="1"/>
  <c r="L4226" i="13" s="1"/>
  <c r="M4226" i="13" s="1"/>
  <c r="L4227" i="13" s="1"/>
  <c r="M4227" i="13" s="1"/>
  <c r="L4228" i="13" s="1"/>
  <c r="M4228" i="13" s="1"/>
  <c r="L4229" i="13" s="1"/>
  <c r="M4229" i="13" s="1"/>
  <c r="L4230" i="13" s="1"/>
  <c r="M4230" i="13" s="1"/>
  <c r="L4231" i="13" s="1"/>
  <c r="M4231" i="13" s="1"/>
  <c r="L4232" i="13" s="1"/>
  <c r="M4232" i="13" s="1"/>
  <c r="L4233" i="13" s="1"/>
  <c r="M4233" i="13" s="1"/>
  <c r="L4234" i="13" s="1"/>
  <c r="M4234" i="13" s="1"/>
  <c r="L4235" i="13" s="1"/>
  <c r="M4235" i="13" s="1"/>
  <c r="L4236" i="13" s="1"/>
  <c r="M4236" i="13" s="1"/>
  <c r="L4237" i="13" s="1"/>
  <c r="M4237" i="13" s="1"/>
  <c r="L4238" i="13" s="1"/>
  <c r="M4238" i="13" s="1"/>
  <c r="L4239" i="13" s="1"/>
  <c r="M4239" i="13" s="1"/>
  <c r="L4240" i="13" s="1"/>
  <c r="M4240" i="13" s="1"/>
  <c r="L4241" i="13" s="1"/>
  <c r="M4241" i="13" s="1"/>
  <c r="I107" i="14" s="1"/>
  <c r="N107" i="14" s="1"/>
  <c r="M3402" i="13"/>
  <c r="L3403" i="13" s="1"/>
  <c r="M3403" i="13" s="1"/>
  <c r="L3404" i="13" s="1"/>
  <c r="M3404" i="13" s="1"/>
  <c r="L3405" i="13" s="1"/>
  <c r="M3405" i="13" s="1"/>
  <c r="L3406" i="13" s="1"/>
  <c r="M3406" i="13" s="1"/>
  <c r="L3407" i="13" s="1"/>
  <c r="M3407" i="13" s="1"/>
  <c r="L3408" i="13" s="1"/>
  <c r="M3408" i="13" s="1"/>
  <c r="L3409" i="13" s="1"/>
  <c r="M3409" i="13" s="1"/>
  <c r="L3410" i="13" s="1"/>
  <c r="M3410" i="13" s="1"/>
  <c r="L3411" i="13" s="1"/>
  <c r="M3411" i="13" s="1"/>
  <c r="L3412" i="13" s="1"/>
  <c r="M3412" i="13" s="1"/>
  <c r="L3413" i="13" s="1"/>
  <c r="M3413" i="13" s="1"/>
  <c r="L3414" i="13" s="1"/>
  <c r="M3414" i="13" s="1"/>
  <c r="L3415" i="13" s="1"/>
  <c r="M3415" i="13" s="1"/>
  <c r="L3416" i="13" s="1"/>
  <c r="M3416" i="13" s="1"/>
  <c r="L3417" i="13" s="1"/>
  <c r="M3417" i="13" s="1"/>
  <c r="L3418" i="13" s="1"/>
  <c r="M3418" i="13" s="1"/>
  <c r="L3419" i="13" s="1"/>
  <c r="M3419" i="13" s="1"/>
  <c r="L3420" i="13" s="1"/>
  <c r="M3420" i="13" s="1"/>
  <c r="L3421" i="13" s="1"/>
  <c r="M3421" i="13" s="1"/>
  <c r="L3422" i="13" s="1"/>
  <c r="M3422" i="13" s="1"/>
  <c r="L3423" i="13" s="1"/>
  <c r="M3423" i="13" s="1"/>
  <c r="L3424" i="13" s="1"/>
  <c r="M3424" i="13" s="1"/>
  <c r="L3425" i="13" s="1"/>
  <c r="M3425" i="13" s="1"/>
  <c r="L3426" i="13" s="1"/>
  <c r="M3426" i="13" s="1"/>
  <c r="L3427" i="13" s="1"/>
  <c r="M3427" i="13" s="1"/>
  <c r="L3428" i="13" s="1"/>
  <c r="M3428" i="13" s="1"/>
  <c r="L3429" i="13" s="1"/>
  <c r="M3429" i="13" s="1"/>
  <c r="L3430" i="13" s="1"/>
  <c r="M3430" i="13" s="1"/>
  <c r="L3431" i="13" s="1"/>
  <c r="M3431" i="13" s="1"/>
  <c r="L3432" i="13" s="1"/>
  <c r="M3432" i="13" s="1"/>
  <c r="L3433" i="13" s="1"/>
  <c r="M3433" i="13" s="1"/>
  <c r="L3434" i="13" s="1"/>
  <c r="M3434" i="13" s="1"/>
  <c r="L3435" i="13" s="1"/>
  <c r="M3435" i="13" s="1"/>
  <c r="L3436" i="13" s="1"/>
  <c r="M3436" i="13" s="1"/>
  <c r="L3437" i="13" s="1"/>
  <c r="M3437" i="13" s="1"/>
  <c r="L3438" i="13" s="1"/>
  <c r="M3438" i="13" s="1"/>
  <c r="L3439" i="13" s="1"/>
  <c r="M3439" i="13" s="1"/>
  <c r="L3440" i="13" s="1"/>
  <c r="M3440" i="13" s="1"/>
  <c r="L3441" i="13" s="1"/>
  <c r="M3441" i="13" s="1"/>
  <c r="I87" i="14" s="1"/>
  <c r="N87" i="14" s="1"/>
  <c r="M4312" i="13"/>
  <c r="L4313" i="13" s="1"/>
  <c r="M4313" i="13" s="1"/>
  <c r="L4314" i="13" s="1"/>
  <c r="M4314" i="13" s="1"/>
  <c r="L4315" i="13" s="1"/>
  <c r="M4315" i="13" s="1"/>
  <c r="L4316" i="13" s="1"/>
  <c r="M4316" i="13" s="1"/>
  <c r="L4317" i="13" s="1"/>
  <c r="M4317" i="13" s="1"/>
  <c r="L4318" i="13" s="1"/>
  <c r="M4318" i="13" s="1"/>
  <c r="L4319" i="13" s="1"/>
  <c r="M4319" i="13" s="1"/>
  <c r="L4320" i="13" s="1"/>
  <c r="M4320" i="13" s="1"/>
  <c r="L4321" i="13" s="1"/>
  <c r="M4321" i="13" s="1"/>
  <c r="I109" i="14" s="1"/>
  <c r="N109" i="14" s="1"/>
  <c r="M4740" i="13"/>
  <c r="L4741" i="13" s="1"/>
  <c r="M4741" i="13" s="1"/>
  <c r="L4742" i="13" s="1"/>
  <c r="M4742" i="13" s="1"/>
  <c r="L4743" i="13" s="1"/>
  <c r="M4743" i="13" s="1"/>
  <c r="L4744" i="13" s="1"/>
  <c r="M4744" i="13" s="1"/>
  <c r="L4745" i="13" s="1"/>
  <c r="M4745" i="13" s="1"/>
  <c r="L4746" i="13" s="1"/>
  <c r="M4746" i="13" s="1"/>
  <c r="L4747" i="13" s="1"/>
  <c r="M4747" i="13" s="1"/>
  <c r="L4748" i="13" s="1"/>
  <c r="M4748" i="13" s="1"/>
  <c r="L4749" i="13" s="1"/>
  <c r="M4749" i="13" s="1"/>
  <c r="L4750" i="13" s="1"/>
  <c r="M4750" i="13" s="1"/>
  <c r="L4751" i="13" s="1"/>
  <c r="M4751" i="13" s="1"/>
  <c r="L4752" i="13" s="1"/>
  <c r="M4752" i="13" s="1"/>
  <c r="L4753" i="13" s="1"/>
  <c r="M4753" i="13" s="1"/>
  <c r="L4754" i="13" s="1"/>
  <c r="M4754" i="13" s="1"/>
  <c r="L4755" i="13" s="1"/>
  <c r="M4755" i="13" s="1"/>
  <c r="L4756" i="13" s="1"/>
  <c r="M4756" i="13" s="1"/>
  <c r="L4757" i="13" s="1"/>
  <c r="M4757" i="13" s="1"/>
  <c r="L4758" i="13" s="1"/>
  <c r="M4758" i="13" s="1"/>
  <c r="L4759" i="13" s="1"/>
  <c r="M4759" i="13" s="1"/>
  <c r="L4760" i="13" s="1"/>
  <c r="M4760" i="13" s="1"/>
  <c r="L4761" i="13" s="1"/>
  <c r="M4761" i="13" s="1"/>
  <c r="I120" i="14" s="1"/>
  <c r="M3802" i="13"/>
  <c r="L3803" i="13" s="1"/>
  <c r="M3803" i="13" s="1"/>
  <c r="L3804" i="13" s="1"/>
  <c r="M3804" i="13" s="1"/>
  <c r="L3805" i="13" s="1"/>
  <c r="M3805" i="13" s="1"/>
  <c r="L3806" i="13" s="1"/>
  <c r="M3806" i="13" s="1"/>
  <c r="L3807" i="13" s="1"/>
  <c r="M3807" i="13" s="1"/>
  <c r="L3808" i="13" s="1"/>
  <c r="M3808" i="13" s="1"/>
  <c r="L3809" i="13" s="1"/>
  <c r="M3809" i="13" s="1"/>
  <c r="L3810" i="13" s="1"/>
  <c r="M3810" i="13" s="1"/>
  <c r="L3811" i="13" s="1"/>
  <c r="M3811" i="13" s="1"/>
  <c r="L3812" i="13" s="1"/>
  <c r="M3812" i="13" s="1"/>
  <c r="L3813" i="13" s="1"/>
  <c r="M3813" i="13" s="1"/>
  <c r="L3814" i="13" s="1"/>
  <c r="M3814" i="13" s="1"/>
  <c r="L3815" i="13" s="1"/>
  <c r="M3815" i="13" s="1"/>
  <c r="L3816" i="13" s="1"/>
  <c r="M3816" i="13" s="1"/>
  <c r="L3817" i="13" s="1"/>
  <c r="M3817" i="13" s="1"/>
  <c r="L3818" i="13" s="1"/>
  <c r="M3818" i="13" s="1"/>
  <c r="L3819" i="13" s="1"/>
  <c r="M3819" i="13" s="1"/>
  <c r="L3820" i="13" s="1"/>
  <c r="M3820" i="13" s="1"/>
  <c r="L3821" i="13" s="1"/>
  <c r="M3821" i="13" s="1"/>
  <c r="L3822" i="13" s="1"/>
  <c r="M3822" i="13" s="1"/>
  <c r="L3823" i="13" s="1"/>
  <c r="M3823" i="13" s="1"/>
  <c r="L3824" i="13" s="1"/>
  <c r="M3824" i="13" s="1"/>
  <c r="L3825" i="13" s="1"/>
  <c r="M3825" i="13" s="1"/>
  <c r="L3826" i="13" s="1"/>
  <c r="M3826" i="13" s="1"/>
  <c r="L3827" i="13" s="1"/>
  <c r="M3827" i="13" s="1"/>
  <c r="L3828" i="13" s="1"/>
  <c r="M3828" i="13" s="1"/>
  <c r="L3829" i="13" s="1"/>
  <c r="M3829" i="13" s="1"/>
  <c r="L3830" i="13" s="1"/>
  <c r="M3830" i="13" s="1"/>
  <c r="L3831" i="13" s="1"/>
  <c r="M3831" i="13" s="1"/>
  <c r="L3832" i="13" s="1"/>
  <c r="M3832" i="13" s="1"/>
  <c r="L3833" i="13" s="1"/>
  <c r="M3833" i="13" s="1"/>
  <c r="L3834" i="13" s="1"/>
  <c r="M3834" i="13" s="1"/>
  <c r="L3835" i="13" s="1"/>
  <c r="M3835" i="13" s="1"/>
  <c r="L3836" i="13" s="1"/>
  <c r="M3836" i="13" s="1"/>
  <c r="L3837" i="13" s="1"/>
  <c r="M3837" i="13" s="1"/>
  <c r="L3838" i="13" s="1"/>
  <c r="M3838" i="13" s="1"/>
  <c r="L3839" i="13" s="1"/>
  <c r="M3839" i="13" s="1"/>
  <c r="L3840" i="13" s="1"/>
  <c r="M3840" i="13" s="1"/>
  <c r="L3841" i="13" s="1"/>
  <c r="M3841" i="13" s="1"/>
  <c r="I97" i="14" s="1"/>
  <c r="N97" i="14" s="1"/>
  <c r="M4123" i="13"/>
  <c r="L4124" i="13" s="1"/>
  <c r="M4124" i="13" s="1"/>
  <c r="L4125" i="13" s="1"/>
  <c r="M4125" i="13" s="1"/>
  <c r="L4126" i="13" s="1"/>
  <c r="M4126" i="13" s="1"/>
  <c r="L4127" i="13" s="1"/>
  <c r="M4127" i="13" s="1"/>
  <c r="L4128" i="13" s="1"/>
  <c r="M4128" i="13" s="1"/>
  <c r="L4129" i="13" s="1"/>
  <c r="M4129" i="13" s="1"/>
  <c r="L4130" i="13" s="1"/>
  <c r="M4130" i="13" s="1"/>
  <c r="L4131" i="13" s="1"/>
  <c r="M4131" i="13" s="1"/>
  <c r="L4132" i="13" s="1"/>
  <c r="M4132" i="13" s="1"/>
  <c r="L4133" i="13" s="1"/>
  <c r="M4133" i="13" s="1"/>
  <c r="L4134" i="13" s="1"/>
  <c r="M4134" i="13" s="1"/>
  <c r="L4135" i="13" s="1"/>
  <c r="M4135" i="13" s="1"/>
  <c r="L4136" i="13" s="1"/>
  <c r="M4136" i="13" s="1"/>
  <c r="L4137" i="13" s="1"/>
  <c r="M4137" i="13" s="1"/>
  <c r="L4138" i="13" s="1"/>
  <c r="M4138" i="13" s="1"/>
  <c r="L4139" i="13" s="1"/>
  <c r="M4139" i="13" s="1"/>
  <c r="L4140" i="13" s="1"/>
  <c r="M4140" i="13" s="1"/>
  <c r="L4141" i="13" s="1"/>
  <c r="M4141" i="13" s="1"/>
  <c r="L4142" i="13" s="1"/>
  <c r="M4142" i="13" s="1"/>
  <c r="L4143" i="13" s="1"/>
  <c r="M4143" i="13" s="1"/>
  <c r="L4144" i="13" s="1"/>
  <c r="M4144" i="13" s="1"/>
  <c r="L4145" i="13" s="1"/>
  <c r="M4145" i="13" s="1"/>
  <c r="L4146" i="13" s="1"/>
  <c r="M4146" i="13" s="1"/>
  <c r="L4147" i="13" s="1"/>
  <c r="M4147" i="13" s="1"/>
  <c r="L4148" i="13" s="1"/>
  <c r="M4148" i="13" s="1"/>
  <c r="L4149" i="13" s="1"/>
  <c r="M4149" i="13" s="1"/>
  <c r="L4150" i="13" s="1"/>
  <c r="M4150" i="13" s="1"/>
  <c r="L4151" i="13" s="1"/>
  <c r="M4151" i="13" s="1"/>
  <c r="L4152" i="13" s="1"/>
  <c r="M4152" i="13" s="1"/>
  <c r="L4153" i="13" s="1"/>
  <c r="M4153" i="13" s="1"/>
  <c r="L4154" i="13" s="1"/>
  <c r="M4154" i="13" s="1"/>
  <c r="L4155" i="13" s="1"/>
  <c r="M4155" i="13" s="1"/>
  <c r="L4156" i="13" s="1"/>
  <c r="M4156" i="13" s="1"/>
  <c r="L4157" i="13" s="1"/>
  <c r="M4157" i="13" s="1"/>
  <c r="L4158" i="13" s="1"/>
  <c r="M4158" i="13" s="1"/>
  <c r="L4159" i="13" s="1"/>
  <c r="M4159" i="13" s="1"/>
  <c r="L4160" i="13" s="1"/>
  <c r="M4160" i="13" s="1"/>
  <c r="L4161" i="13" s="1"/>
  <c r="M4161" i="13" s="1"/>
  <c r="I105" i="14" s="1"/>
  <c r="N105" i="14" s="1"/>
  <c r="M3042" i="13"/>
  <c r="L3043" i="13" s="1"/>
  <c r="M3043" i="13" s="1"/>
  <c r="L3044" i="13" s="1"/>
  <c r="M3044" i="13" s="1"/>
  <c r="L3045" i="13" s="1"/>
  <c r="M3045" i="13" s="1"/>
  <c r="L3046" i="13" s="1"/>
  <c r="M3046" i="13" s="1"/>
  <c r="L3047" i="13" s="1"/>
  <c r="M3047" i="13" s="1"/>
  <c r="L3048" i="13" s="1"/>
  <c r="M3048" i="13" s="1"/>
  <c r="L3049" i="13" s="1"/>
  <c r="M3049" i="13" s="1"/>
  <c r="L3050" i="13" s="1"/>
  <c r="M3050" i="13" s="1"/>
  <c r="L3051" i="13" s="1"/>
  <c r="M3051" i="13" s="1"/>
  <c r="L3052" i="13" s="1"/>
  <c r="M3052" i="13" s="1"/>
  <c r="L3053" i="13" s="1"/>
  <c r="M3053" i="13" s="1"/>
  <c r="L3054" i="13" s="1"/>
  <c r="M3054" i="13" s="1"/>
  <c r="L3055" i="13" s="1"/>
  <c r="M3055" i="13" s="1"/>
  <c r="L3056" i="13" s="1"/>
  <c r="M3056" i="13" s="1"/>
  <c r="L3057" i="13" s="1"/>
  <c r="M3057" i="13" s="1"/>
  <c r="L3058" i="13" s="1"/>
  <c r="M3058" i="13" s="1"/>
  <c r="L3059" i="13" s="1"/>
  <c r="M3059" i="13" s="1"/>
  <c r="L3060" i="13" s="1"/>
  <c r="M3060" i="13" s="1"/>
  <c r="L3061" i="13" s="1"/>
  <c r="M3061" i="13" s="1"/>
  <c r="L3062" i="13" s="1"/>
  <c r="M3062" i="13" s="1"/>
  <c r="L3063" i="13" s="1"/>
  <c r="M3063" i="13" s="1"/>
  <c r="L3064" i="13" s="1"/>
  <c r="M3064" i="13" s="1"/>
  <c r="L3065" i="13" s="1"/>
  <c r="M3065" i="13" s="1"/>
  <c r="L3066" i="13" s="1"/>
  <c r="M3066" i="13" s="1"/>
  <c r="L3067" i="13" s="1"/>
  <c r="M3067" i="13" s="1"/>
  <c r="L3068" i="13" s="1"/>
  <c r="M3068" i="13" s="1"/>
  <c r="L3069" i="13" s="1"/>
  <c r="M3069" i="13" s="1"/>
  <c r="L3070" i="13" s="1"/>
  <c r="M3070" i="13" s="1"/>
  <c r="L3071" i="13" s="1"/>
  <c r="M3071" i="13" s="1"/>
  <c r="L3072" i="13" s="1"/>
  <c r="M3072" i="13" s="1"/>
  <c r="L3073" i="13" s="1"/>
  <c r="M3073" i="13" s="1"/>
  <c r="L3074" i="13" s="1"/>
  <c r="M3074" i="13" s="1"/>
  <c r="L3075" i="13" s="1"/>
  <c r="M3075" i="13" s="1"/>
  <c r="L3076" i="13" s="1"/>
  <c r="M3076" i="13" s="1"/>
  <c r="L3077" i="13" s="1"/>
  <c r="M3077" i="13" s="1"/>
  <c r="L3078" i="13" s="1"/>
  <c r="M3078" i="13" s="1"/>
  <c r="L3079" i="13" s="1"/>
  <c r="M3079" i="13" s="1"/>
  <c r="L3080" i="13" s="1"/>
  <c r="M3080" i="13" s="1"/>
  <c r="L3081" i="13" s="1"/>
  <c r="M3081" i="13" s="1"/>
  <c r="I78" i="14" s="1"/>
  <c r="N78" i="14" s="1"/>
  <c r="M3845" i="13"/>
  <c r="L3846" i="13" s="1"/>
  <c r="M3846" i="13" s="1"/>
  <c r="L3847" i="13" s="1"/>
  <c r="M3847" i="13" s="1"/>
  <c r="L3848" i="13" s="1"/>
  <c r="M3848" i="13" s="1"/>
  <c r="L3849" i="13" s="1"/>
  <c r="M3849" i="13" s="1"/>
  <c r="L3850" i="13" s="1"/>
  <c r="M3850" i="13" s="1"/>
  <c r="L3851" i="13" s="1"/>
  <c r="M3851" i="13" s="1"/>
  <c r="L3852" i="13" s="1"/>
  <c r="M3852" i="13" s="1"/>
  <c r="L3853" i="13" s="1"/>
  <c r="M3853" i="13" s="1"/>
  <c r="L3854" i="13" s="1"/>
  <c r="M3854" i="13" s="1"/>
  <c r="L3855" i="13" s="1"/>
  <c r="M3855" i="13" s="1"/>
  <c r="L3856" i="13" s="1"/>
  <c r="M3856" i="13" s="1"/>
  <c r="L3857" i="13" s="1"/>
  <c r="M3857" i="13" s="1"/>
  <c r="L3858" i="13" s="1"/>
  <c r="M3858" i="13" s="1"/>
  <c r="L3859" i="13" s="1"/>
  <c r="M3859" i="13" s="1"/>
  <c r="L3860" i="13" s="1"/>
  <c r="M3860" i="13" s="1"/>
  <c r="L3861" i="13" s="1"/>
  <c r="M3861" i="13" s="1"/>
  <c r="L3862" i="13" s="1"/>
  <c r="M3862" i="13" s="1"/>
  <c r="L3863" i="13" s="1"/>
  <c r="M3863" i="13" s="1"/>
  <c r="L3864" i="13" s="1"/>
  <c r="M3864" i="13" s="1"/>
  <c r="L3865" i="13" s="1"/>
  <c r="M3865" i="13" s="1"/>
  <c r="L3866" i="13" s="1"/>
  <c r="M3866" i="13" s="1"/>
  <c r="L3867" i="13" s="1"/>
  <c r="M3867" i="13" s="1"/>
  <c r="L3868" i="13" s="1"/>
  <c r="M3868" i="13" s="1"/>
  <c r="L3869" i="13" s="1"/>
  <c r="M3869" i="13" s="1"/>
  <c r="L3870" i="13" s="1"/>
  <c r="M3870" i="13" s="1"/>
  <c r="L3871" i="13" s="1"/>
  <c r="M3871" i="13" s="1"/>
  <c r="L3872" i="13" s="1"/>
  <c r="M3872" i="13" s="1"/>
  <c r="L3873" i="13" s="1"/>
  <c r="M3873" i="13" s="1"/>
  <c r="L3874" i="13" s="1"/>
  <c r="M3874" i="13" s="1"/>
  <c r="L3875" i="13" s="1"/>
  <c r="M3875" i="13" s="1"/>
  <c r="L3876" i="13" s="1"/>
  <c r="M3876" i="13" s="1"/>
  <c r="L3877" i="13" s="1"/>
  <c r="M3877" i="13" s="1"/>
  <c r="L3878" i="13" s="1"/>
  <c r="M3878" i="13" s="1"/>
  <c r="L3879" i="13" s="1"/>
  <c r="M3879" i="13" s="1"/>
  <c r="L3880" i="13" s="1"/>
  <c r="M3880" i="13" s="1"/>
  <c r="L3881" i="13" s="1"/>
  <c r="M3881" i="13" s="1"/>
  <c r="I98" i="14" s="1"/>
  <c r="K98" i="14" s="1"/>
  <c r="M4045" i="13"/>
  <c r="L4046" i="13" s="1"/>
  <c r="M4046" i="13" s="1"/>
  <c r="L4047" i="13" s="1"/>
  <c r="M4047" i="13" s="1"/>
  <c r="L4048" i="13" s="1"/>
  <c r="M4048" i="13" s="1"/>
  <c r="L4049" i="13" s="1"/>
  <c r="M4049" i="13" s="1"/>
  <c r="L4050" i="13" s="1"/>
  <c r="M4050" i="13" s="1"/>
  <c r="L4051" i="13" s="1"/>
  <c r="M4051" i="13" s="1"/>
  <c r="L4052" i="13" s="1"/>
  <c r="M4052" i="13" s="1"/>
  <c r="L4053" i="13" s="1"/>
  <c r="M4053" i="13" s="1"/>
  <c r="L4054" i="13" s="1"/>
  <c r="M4054" i="13" s="1"/>
  <c r="L4055" i="13" s="1"/>
  <c r="M4055" i="13" s="1"/>
  <c r="L4056" i="13" s="1"/>
  <c r="M4056" i="13" s="1"/>
  <c r="L4057" i="13" s="1"/>
  <c r="M4057" i="13" s="1"/>
  <c r="L4058" i="13" s="1"/>
  <c r="M4058" i="13" s="1"/>
  <c r="L4059" i="13" s="1"/>
  <c r="M4059" i="13" s="1"/>
  <c r="L4060" i="13" s="1"/>
  <c r="M4060" i="13" s="1"/>
  <c r="L4061" i="13" s="1"/>
  <c r="M4061" i="13" s="1"/>
  <c r="L4062" i="13" s="1"/>
  <c r="M4062" i="13" s="1"/>
  <c r="L4063" i="13" s="1"/>
  <c r="M4063" i="13" s="1"/>
  <c r="L4064" i="13" s="1"/>
  <c r="M4064" i="13" s="1"/>
  <c r="L4065" i="13" s="1"/>
  <c r="M4065" i="13" s="1"/>
  <c r="L4066" i="13" s="1"/>
  <c r="M4066" i="13" s="1"/>
  <c r="L4067" i="13" s="1"/>
  <c r="M4067" i="13" s="1"/>
  <c r="L4068" i="13" s="1"/>
  <c r="M4068" i="13" s="1"/>
  <c r="L4069" i="13" s="1"/>
  <c r="M4069" i="13" s="1"/>
  <c r="L4070" i="13" s="1"/>
  <c r="M4070" i="13" s="1"/>
  <c r="L4071" i="13" s="1"/>
  <c r="M4071" i="13" s="1"/>
  <c r="L4072" i="13" s="1"/>
  <c r="M4072" i="13" s="1"/>
  <c r="L4073" i="13" s="1"/>
  <c r="M4073" i="13" s="1"/>
  <c r="L4074" i="13" s="1"/>
  <c r="M4074" i="13" s="1"/>
  <c r="L4075" i="13" s="1"/>
  <c r="M4075" i="13" s="1"/>
  <c r="L4076" i="13" s="1"/>
  <c r="M4076" i="13" s="1"/>
  <c r="L4077" i="13" s="1"/>
  <c r="M4077" i="13" s="1"/>
  <c r="L4078" i="13" s="1"/>
  <c r="M4078" i="13" s="1"/>
  <c r="L4079" i="13" s="1"/>
  <c r="M4079" i="13" s="1"/>
  <c r="L4080" i="13" s="1"/>
  <c r="M4080" i="13" s="1"/>
  <c r="L4081" i="13" s="1"/>
  <c r="M4081" i="13" s="1"/>
  <c r="I103" i="14" s="1"/>
  <c r="N103" i="14" s="1"/>
  <c r="M4277" i="13"/>
  <c r="L4278" i="13" s="1"/>
  <c r="M4278" i="13" s="1"/>
  <c r="L4279" i="13" s="1"/>
  <c r="M4279" i="13" s="1"/>
  <c r="L4280" i="13" s="1"/>
  <c r="M4280" i="13" s="1"/>
  <c r="L4281" i="13" s="1"/>
  <c r="M4281" i="13" s="1"/>
  <c r="I108" i="14" s="1"/>
  <c r="N108" i="14" s="1"/>
  <c r="M3002" i="13"/>
  <c r="L3003" i="13" s="1"/>
  <c r="M3003" i="13" s="1"/>
  <c r="L3004" i="13" s="1"/>
  <c r="M3004" i="13" s="1"/>
  <c r="L3005" i="13" s="1"/>
  <c r="M3005" i="13" s="1"/>
  <c r="L3006" i="13" s="1"/>
  <c r="M3006" i="13" s="1"/>
  <c r="L3007" i="13" s="1"/>
  <c r="M3007" i="13" s="1"/>
  <c r="L3008" i="13" s="1"/>
  <c r="M3008" i="13" s="1"/>
  <c r="L3009" i="13" s="1"/>
  <c r="M3009" i="13" s="1"/>
  <c r="L3010" i="13" s="1"/>
  <c r="M3010" i="13" s="1"/>
  <c r="L3011" i="13" s="1"/>
  <c r="M3011" i="13" s="1"/>
  <c r="L3012" i="13" s="1"/>
  <c r="M3012" i="13" s="1"/>
  <c r="L3013" i="13" s="1"/>
  <c r="M3013" i="13" s="1"/>
  <c r="L3014" i="13" s="1"/>
  <c r="M3014" i="13" s="1"/>
  <c r="L3015" i="13" s="1"/>
  <c r="M3015" i="13" s="1"/>
  <c r="L3016" i="13" s="1"/>
  <c r="M3016" i="13" s="1"/>
  <c r="L3017" i="13" s="1"/>
  <c r="M3017" i="13" s="1"/>
  <c r="L3018" i="13" s="1"/>
  <c r="M3018" i="13" s="1"/>
  <c r="L3019" i="13" s="1"/>
  <c r="M3019" i="13" s="1"/>
  <c r="L3020" i="13" s="1"/>
  <c r="M3020" i="13" s="1"/>
  <c r="L3021" i="13" s="1"/>
  <c r="M3021" i="13" s="1"/>
  <c r="L3022" i="13" s="1"/>
  <c r="M3022" i="13" s="1"/>
  <c r="L3023" i="13" s="1"/>
  <c r="M3023" i="13" s="1"/>
  <c r="L3024" i="13" s="1"/>
  <c r="M3024" i="13" s="1"/>
  <c r="L3025" i="13" s="1"/>
  <c r="M3025" i="13" s="1"/>
  <c r="L3026" i="13" s="1"/>
  <c r="M3026" i="13" s="1"/>
  <c r="L3027" i="13" s="1"/>
  <c r="M3027" i="13" s="1"/>
  <c r="L3028" i="13" s="1"/>
  <c r="M3028" i="13" s="1"/>
  <c r="L3029" i="13" s="1"/>
  <c r="M3029" i="13" s="1"/>
  <c r="L3030" i="13" s="1"/>
  <c r="M3030" i="13" s="1"/>
  <c r="L3031" i="13" s="1"/>
  <c r="M3031" i="13" s="1"/>
  <c r="L3032" i="13" s="1"/>
  <c r="M3032" i="13" s="1"/>
  <c r="L3033" i="13" s="1"/>
  <c r="M3033" i="13" s="1"/>
  <c r="L3034" i="13" s="1"/>
  <c r="M3034" i="13" s="1"/>
  <c r="L3035" i="13" s="1"/>
  <c r="M3035" i="13" s="1"/>
  <c r="L3036" i="13" s="1"/>
  <c r="M3036" i="13" s="1"/>
  <c r="L3037" i="13" s="1"/>
  <c r="M3037" i="13" s="1"/>
  <c r="L3038" i="13" s="1"/>
  <c r="M3038" i="13" s="1"/>
  <c r="L3039" i="13" s="1"/>
  <c r="M3039" i="13" s="1"/>
  <c r="L3040" i="13" s="1"/>
  <c r="M3040" i="13" s="1"/>
  <c r="L3041" i="13" s="1"/>
  <c r="M3041" i="13" s="1"/>
  <c r="I77" i="14" s="1"/>
  <c r="N77" i="14" s="1"/>
  <c r="M3762" i="13"/>
  <c r="L3763" i="13" s="1"/>
  <c r="M3763" i="13" s="1"/>
  <c r="L3764" i="13" s="1"/>
  <c r="M3764" i="13" s="1"/>
  <c r="L3765" i="13" s="1"/>
  <c r="M3765" i="13" s="1"/>
  <c r="L3766" i="13" s="1"/>
  <c r="M3766" i="13" s="1"/>
  <c r="L3767" i="13" s="1"/>
  <c r="M3767" i="13" s="1"/>
  <c r="L3768" i="13" s="1"/>
  <c r="M3768" i="13" s="1"/>
  <c r="L3769" i="13" s="1"/>
  <c r="M3769" i="13" s="1"/>
  <c r="L3770" i="13" s="1"/>
  <c r="M3770" i="13" s="1"/>
  <c r="L3771" i="13" s="1"/>
  <c r="M3771" i="13" s="1"/>
  <c r="L3772" i="13" s="1"/>
  <c r="M3772" i="13" s="1"/>
  <c r="L3773" i="13" s="1"/>
  <c r="M3773" i="13" s="1"/>
  <c r="L3774" i="13" s="1"/>
  <c r="M3774" i="13" s="1"/>
  <c r="L3775" i="13" s="1"/>
  <c r="M3775" i="13" s="1"/>
  <c r="L3776" i="13" s="1"/>
  <c r="M3776" i="13" s="1"/>
  <c r="L3777" i="13" s="1"/>
  <c r="M3777" i="13" s="1"/>
  <c r="L3778" i="13" s="1"/>
  <c r="M3778" i="13" s="1"/>
  <c r="L3779" i="13" s="1"/>
  <c r="M3779" i="13" s="1"/>
  <c r="L3780" i="13" s="1"/>
  <c r="M3780" i="13" s="1"/>
  <c r="L3781" i="13" s="1"/>
  <c r="M3781" i="13" s="1"/>
  <c r="L3782" i="13" s="1"/>
  <c r="M3782" i="13" s="1"/>
  <c r="L3783" i="13" s="1"/>
  <c r="M3783" i="13" s="1"/>
  <c r="L3784" i="13" s="1"/>
  <c r="M3784" i="13" s="1"/>
  <c r="L3785" i="13" s="1"/>
  <c r="M3785" i="13" s="1"/>
  <c r="L3786" i="13" s="1"/>
  <c r="M3786" i="13" s="1"/>
  <c r="L3787" i="13" s="1"/>
  <c r="M3787" i="13" s="1"/>
  <c r="L3788" i="13" s="1"/>
  <c r="M3788" i="13" s="1"/>
  <c r="L3789" i="13" s="1"/>
  <c r="M3789" i="13" s="1"/>
  <c r="L3790" i="13" s="1"/>
  <c r="M3790" i="13" s="1"/>
  <c r="L3791" i="13" s="1"/>
  <c r="M3791" i="13" s="1"/>
  <c r="L3792" i="13" s="1"/>
  <c r="M3792" i="13" s="1"/>
  <c r="L3793" i="13" s="1"/>
  <c r="M3793" i="13" s="1"/>
  <c r="L3794" i="13" s="1"/>
  <c r="M3794" i="13" s="1"/>
  <c r="L3795" i="13" s="1"/>
  <c r="M3795" i="13" s="1"/>
  <c r="L3796" i="13" s="1"/>
  <c r="M3796" i="13" s="1"/>
  <c r="L3797" i="13" s="1"/>
  <c r="M3797" i="13" s="1"/>
  <c r="L3798" i="13" s="1"/>
  <c r="M3798" i="13" s="1"/>
  <c r="L3799" i="13" s="1"/>
  <c r="M3799" i="13" s="1"/>
  <c r="L3800" i="13" s="1"/>
  <c r="M3800" i="13" s="1"/>
  <c r="L3801" i="13" s="1"/>
  <c r="M3801" i="13" s="1"/>
  <c r="I96" i="14" s="1"/>
  <c r="N96" i="14" s="1"/>
  <c r="M4381" i="13"/>
  <c r="L4382" i="13" s="1"/>
  <c r="M4382" i="13" s="1"/>
  <c r="L4383" i="13" s="1"/>
  <c r="M4383" i="13" s="1"/>
  <c r="L4384" i="13" s="1"/>
  <c r="M4384" i="13" s="1"/>
  <c r="L4385" i="13" s="1"/>
  <c r="M4385" i="13" s="1"/>
  <c r="L4386" i="13" s="1"/>
  <c r="M4386" i="13" s="1"/>
  <c r="L4387" i="13" s="1"/>
  <c r="M4387" i="13" s="1"/>
  <c r="L4388" i="13" s="1"/>
  <c r="M4388" i="13" s="1"/>
  <c r="L4389" i="13" s="1"/>
  <c r="M4389" i="13" s="1"/>
  <c r="L4390" i="13" s="1"/>
  <c r="M4390" i="13" s="1"/>
  <c r="L4391" i="13" s="1"/>
  <c r="M4391" i="13" s="1"/>
  <c r="L4392" i="13" s="1"/>
  <c r="M4392" i="13" s="1"/>
  <c r="L4393" i="13" s="1"/>
  <c r="M4393" i="13" s="1"/>
  <c r="L4394" i="13" s="1"/>
  <c r="M4394" i="13" s="1"/>
  <c r="L4395" i="13" s="1"/>
  <c r="M4395" i="13" s="1"/>
  <c r="L4396" i="13" s="1"/>
  <c r="M4396" i="13" s="1"/>
  <c r="L4397" i="13" s="1"/>
  <c r="M4397" i="13" s="1"/>
  <c r="L4398" i="13" s="1"/>
  <c r="M4398" i="13" s="1"/>
  <c r="L4399" i="13" s="1"/>
  <c r="M4399" i="13" s="1"/>
  <c r="L4400" i="13" s="1"/>
  <c r="M4400" i="13" s="1"/>
  <c r="L4401" i="13" s="1"/>
  <c r="M4401" i="13" s="1"/>
  <c r="I111" i="14" s="1"/>
  <c r="N111" i="14" s="1"/>
  <c r="M4827" i="13"/>
  <c r="L4828" i="13" s="1"/>
  <c r="M4828" i="13" s="1"/>
  <c r="L4829" i="13" s="1"/>
  <c r="M4829" i="13" s="1"/>
  <c r="L4830" i="13" s="1"/>
  <c r="M4830" i="13" s="1"/>
  <c r="L4831" i="13" s="1"/>
  <c r="M4831" i="13" s="1"/>
  <c r="L4832" i="13" s="1"/>
  <c r="M4832" i="13" s="1"/>
  <c r="L4833" i="13" s="1"/>
  <c r="M4833" i="13" s="1"/>
  <c r="L4834" i="13" s="1"/>
  <c r="M4834" i="13" s="1"/>
  <c r="L4835" i="13" s="1"/>
  <c r="M4835" i="13" s="1"/>
  <c r="L4836" i="13" s="1"/>
  <c r="M4836" i="13" s="1"/>
  <c r="L4837" i="13" s="1"/>
  <c r="M4837" i="13" s="1"/>
  <c r="L4838" i="13" s="1"/>
  <c r="M4838" i="13" s="1"/>
  <c r="L4839" i="13" s="1"/>
  <c r="M4839" i="13" s="1"/>
  <c r="L4840" i="13" s="1"/>
  <c r="M4840" i="13" s="1"/>
  <c r="L4841" i="13" s="1"/>
  <c r="M4841" i="13" s="1"/>
  <c r="I122" i="14" s="1"/>
  <c r="N122" i="14" s="1"/>
  <c r="M2962" i="13"/>
  <c r="L2963" i="13" s="1"/>
  <c r="M2963" i="13" s="1"/>
  <c r="L2964" i="13" s="1"/>
  <c r="M2964" i="13" s="1"/>
  <c r="L2965" i="13" s="1"/>
  <c r="M2965" i="13" s="1"/>
  <c r="L2966" i="13" s="1"/>
  <c r="M2966" i="13" s="1"/>
  <c r="L2967" i="13" s="1"/>
  <c r="M2967" i="13" s="1"/>
  <c r="L2968" i="13" s="1"/>
  <c r="M2968" i="13" s="1"/>
  <c r="L2969" i="13" s="1"/>
  <c r="M2969" i="13" s="1"/>
  <c r="L2970" i="13" s="1"/>
  <c r="M2970" i="13" s="1"/>
  <c r="L2971" i="13" s="1"/>
  <c r="M2971" i="13" s="1"/>
  <c r="L2972" i="13" s="1"/>
  <c r="M2972" i="13" s="1"/>
  <c r="L2973" i="13" s="1"/>
  <c r="M2973" i="13" s="1"/>
  <c r="L2974" i="13" s="1"/>
  <c r="M2974" i="13" s="1"/>
  <c r="L2975" i="13" s="1"/>
  <c r="M2975" i="13" s="1"/>
  <c r="L2976" i="13" s="1"/>
  <c r="M2976" i="13" s="1"/>
  <c r="L2977" i="13" s="1"/>
  <c r="M2977" i="13" s="1"/>
  <c r="L2978" i="13" s="1"/>
  <c r="M2978" i="13" s="1"/>
  <c r="L2979" i="13" s="1"/>
  <c r="M2979" i="13" s="1"/>
  <c r="L2980" i="13" s="1"/>
  <c r="M2980" i="13" s="1"/>
  <c r="L2981" i="13" s="1"/>
  <c r="M2981" i="13" s="1"/>
  <c r="L2982" i="13" s="1"/>
  <c r="M2982" i="13" s="1"/>
  <c r="L2983" i="13" s="1"/>
  <c r="M2983" i="13" s="1"/>
  <c r="L2984" i="13" s="1"/>
  <c r="M2984" i="13" s="1"/>
  <c r="L2985" i="13" s="1"/>
  <c r="M2985" i="13" s="1"/>
  <c r="L2986" i="13" s="1"/>
  <c r="M2986" i="13" s="1"/>
  <c r="L2987" i="13" s="1"/>
  <c r="M2987" i="13" s="1"/>
  <c r="L2988" i="13" s="1"/>
  <c r="M2988" i="13" s="1"/>
  <c r="L2989" i="13" s="1"/>
  <c r="M2989" i="13" s="1"/>
  <c r="L2990" i="13" s="1"/>
  <c r="M2990" i="13" s="1"/>
  <c r="L2991" i="13" s="1"/>
  <c r="M2991" i="13" s="1"/>
  <c r="L2992" i="13" s="1"/>
  <c r="M2992" i="13" s="1"/>
  <c r="L2993" i="13" s="1"/>
  <c r="M2993" i="13" s="1"/>
  <c r="L2994" i="13" s="1"/>
  <c r="M2994" i="13" s="1"/>
  <c r="L2995" i="13" s="1"/>
  <c r="M2995" i="13" s="1"/>
  <c r="L2996" i="13" s="1"/>
  <c r="M2996" i="13" s="1"/>
  <c r="L2997" i="13" s="1"/>
  <c r="M2997" i="13" s="1"/>
  <c r="L2998" i="13" s="1"/>
  <c r="M2998" i="13" s="1"/>
  <c r="L2999" i="13" s="1"/>
  <c r="M2999" i="13" s="1"/>
  <c r="L3000" i="13" s="1"/>
  <c r="M3000" i="13" s="1"/>
  <c r="L3001" i="13" s="1"/>
  <c r="M3001" i="13" s="1"/>
  <c r="I76" i="14" s="1"/>
  <c r="N76" i="14" s="1"/>
  <c r="M3522" i="13"/>
  <c r="L3523" i="13" s="1"/>
  <c r="M3523" i="13" s="1"/>
  <c r="L3524" i="13" s="1"/>
  <c r="M3524" i="13" s="1"/>
  <c r="L3525" i="13" s="1"/>
  <c r="M3525" i="13" s="1"/>
  <c r="L3526" i="13" s="1"/>
  <c r="M3526" i="13" s="1"/>
  <c r="L3527" i="13" s="1"/>
  <c r="M3527" i="13" s="1"/>
  <c r="L3528" i="13" s="1"/>
  <c r="M3528" i="13" s="1"/>
  <c r="L3529" i="13" s="1"/>
  <c r="M3529" i="13" s="1"/>
  <c r="L3530" i="13" s="1"/>
  <c r="M3530" i="13" s="1"/>
  <c r="L3531" i="13" s="1"/>
  <c r="M3531" i="13" s="1"/>
  <c r="L3532" i="13" s="1"/>
  <c r="M3532" i="13" s="1"/>
  <c r="L3533" i="13" s="1"/>
  <c r="M3533" i="13" s="1"/>
  <c r="L3534" i="13" s="1"/>
  <c r="M3534" i="13" s="1"/>
  <c r="L3535" i="13" s="1"/>
  <c r="M3535" i="13" s="1"/>
  <c r="L3536" i="13" s="1"/>
  <c r="M3536" i="13" s="1"/>
  <c r="L3537" i="13" s="1"/>
  <c r="M3537" i="13" s="1"/>
  <c r="L3538" i="13" s="1"/>
  <c r="M3538" i="13" s="1"/>
  <c r="L3539" i="13" s="1"/>
  <c r="M3539" i="13" s="1"/>
  <c r="L3540" i="13" s="1"/>
  <c r="M3540" i="13" s="1"/>
  <c r="L3541" i="13" s="1"/>
  <c r="M3541" i="13" s="1"/>
  <c r="L3542" i="13" s="1"/>
  <c r="M3542" i="13" s="1"/>
  <c r="L3543" i="13" s="1"/>
  <c r="M3543" i="13" s="1"/>
  <c r="L3544" i="13" s="1"/>
  <c r="M3544" i="13" s="1"/>
  <c r="L3545" i="13" s="1"/>
  <c r="M3545" i="13" s="1"/>
  <c r="L3546" i="13" s="1"/>
  <c r="M3546" i="13" s="1"/>
  <c r="L3547" i="13" s="1"/>
  <c r="M3547" i="13" s="1"/>
  <c r="L3548" i="13" s="1"/>
  <c r="M3548" i="13" s="1"/>
  <c r="L3549" i="13" s="1"/>
  <c r="M3549" i="13" s="1"/>
  <c r="L3550" i="13" s="1"/>
  <c r="M3550" i="13" s="1"/>
  <c r="L3551" i="13" s="1"/>
  <c r="M3551" i="13" s="1"/>
  <c r="L3552" i="13" s="1"/>
  <c r="M3552" i="13" s="1"/>
  <c r="L3553" i="13" s="1"/>
  <c r="M3553" i="13" s="1"/>
  <c r="L3554" i="13" s="1"/>
  <c r="M3554" i="13" s="1"/>
  <c r="L3555" i="13" s="1"/>
  <c r="M3555" i="13" s="1"/>
  <c r="L3556" i="13" s="1"/>
  <c r="M3556" i="13" s="1"/>
  <c r="L3557" i="13" s="1"/>
  <c r="M3557" i="13" s="1"/>
  <c r="L3558" i="13" s="1"/>
  <c r="M3558" i="13" s="1"/>
  <c r="L3559" i="13" s="1"/>
  <c r="M3559" i="13" s="1"/>
  <c r="L3560" i="13" s="1"/>
  <c r="M3560" i="13" s="1"/>
  <c r="L3561" i="13" s="1"/>
  <c r="M3561" i="13" s="1"/>
  <c r="I90" i="14" s="1"/>
  <c r="M3723" i="13"/>
  <c r="L3724" i="13" s="1"/>
  <c r="M3724" i="13" s="1"/>
  <c r="L3725" i="13" s="1"/>
  <c r="M3725" i="13" s="1"/>
  <c r="L3726" i="13" s="1"/>
  <c r="M3726" i="13" s="1"/>
  <c r="L3727" i="13" s="1"/>
  <c r="M3727" i="13" s="1"/>
  <c r="L3728" i="13" s="1"/>
  <c r="M3728" i="13" s="1"/>
  <c r="L3729" i="13" s="1"/>
  <c r="M3729" i="13" s="1"/>
  <c r="L3730" i="13" s="1"/>
  <c r="M3730" i="13" s="1"/>
  <c r="L3731" i="13" s="1"/>
  <c r="M3731" i="13" s="1"/>
  <c r="L3732" i="13" s="1"/>
  <c r="M3732" i="13" s="1"/>
  <c r="L3733" i="13" s="1"/>
  <c r="M3733" i="13" s="1"/>
  <c r="L3734" i="13" s="1"/>
  <c r="M3734" i="13" s="1"/>
  <c r="L3735" i="13" s="1"/>
  <c r="M3735" i="13" s="1"/>
  <c r="L3736" i="13" s="1"/>
  <c r="M3736" i="13" s="1"/>
  <c r="L3737" i="13" s="1"/>
  <c r="M3737" i="13" s="1"/>
  <c r="L3738" i="13" s="1"/>
  <c r="M3738" i="13" s="1"/>
  <c r="L3739" i="13" s="1"/>
  <c r="M3739" i="13" s="1"/>
  <c r="L3740" i="13" s="1"/>
  <c r="M3740" i="13" s="1"/>
  <c r="L3741" i="13" s="1"/>
  <c r="M3741" i="13" s="1"/>
  <c r="L3742" i="13" s="1"/>
  <c r="M3742" i="13" s="1"/>
  <c r="L3743" i="13" s="1"/>
  <c r="M3743" i="13" s="1"/>
  <c r="L3744" i="13" s="1"/>
  <c r="M3744" i="13" s="1"/>
  <c r="L3745" i="13" s="1"/>
  <c r="M3745" i="13" s="1"/>
  <c r="L3746" i="13" s="1"/>
  <c r="M3746" i="13" s="1"/>
  <c r="L3747" i="13" s="1"/>
  <c r="M3747" i="13" s="1"/>
  <c r="L3748" i="13" s="1"/>
  <c r="M3748" i="13" s="1"/>
  <c r="L3749" i="13" s="1"/>
  <c r="M3749" i="13" s="1"/>
  <c r="L3750" i="13" s="1"/>
  <c r="M3750" i="13" s="1"/>
  <c r="L3751" i="13" s="1"/>
  <c r="M3751" i="13" s="1"/>
  <c r="L3752" i="13" s="1"/>
  <c r="M3752" i="13" s="1"/>
  <c r="L3753" i="13" s="1"/>
  <c r="M3753" i="13" s="1"/>
  <c r="L3754" i="13" s="1"/>
  <c r="M3754" i="13" s="1"/>
  <c r="L3755" i="13" s="1"/>
  <c r="M3755" i="13" s="1"/>
  <c r="L3756" i="13" s="1"/>
  <c r="M3756" i="13" s="1"/>
  <c r="L3757" i="13" s="1"/>
  <c r="M3757" i="13" s="1"/>
  <c r="L3758" i="13" s="1"/>
  <c r="M3758" i="13" s="1"/>
  <c r="L3759" i="13" s="1"/>
  <c r="M3759" i="13" s="1"/>
  <c r="L3760" i="13" s="1"/>
  <c r="M3760" i="13" s="1"/>
  <c r="L3761" i="13" s="1"/>
  <c r="M3761" i="13" s="1"/>
  <c r="I95" i="14" s="1"/>
  <c r="M4003" i="13"/>
  <c r="L4004" i="13" s="1"/>
  <c r="M4004" i="13" s="1"/>
  <c r="L4005" i="13" s="1"/>
  <c r="M4005" i="13" s="1"/>
  <c r="L4006" i="13" s="1"/>
  <c r="M4006" i="13" s="1"/>
  <c r="L4007" i="13" s="1"/>
  <c r="M4007" i="13" s="1"/>
  <c r="L4008" i="13" s="1"/>
  <c r="M4008" i="13" s="1"/>
  <c r="L4009" i="13" s="1"/>
  <c r="M4009" i="13" s="1"/>
  <c r="L4010" i="13" s="1"/>
  <c r="M4010" i="13" s="1"/>
  <c r="L4011" i="13" s="1"/>
  <c r="M4011" i="13" s="1"/>
  <c r="L4012" i="13" s="1"/>
  <c r="M4012" i="13" s="1"/>
  <c r="L4013" i="13" s="1"/>
  <c r="M4013" i="13" s="1"/>
  <c r="L4014" i="13" s="1"/>
  <c r="M4014" i="13" s="1"/>
  <c r="L4015" i="13" s="1"/>
  <c r="M4015" i="13" s="1"/>
  <c r="L4016" i="13" s="1"/>
  <c r="M4016" i="13" s="1"/>
  <c r="L4017" i="13" s="1"/>
  <c r="M4017" i="13" s="1"/>
  <c r="L4018" i="13" s="1"/>
  <c r="M4018" i="13" s="1"/>
  <c r="L4019" i="13" s="1"/>
  <c r="M4019" i="13" s="1"/>
  <c r="L4020" i="13" s="1"/>
  <c r="M4020" i="13" s="1"/>
  <c r="L4021" i="13" s="1"/>
  <c r="M4021" i="13" s="1"/>
  <c r="L4022" i="13" s="1"/>
  <c r="M4022" i="13" s="1"/>
  <c r="L4023" i="13" s="1"/>
  <c r="M4023" i="13" s="1"/>
  <c r="L4024" i="13" s="1"/>
  <c r="M4024" i="13" s="1"/>
  <c r="L4025" i="13" s="1"/>
  <c r="M4025" i="13" s="1"/>
  <c r="L4026" i="13" s="1"/>
  <c r="M4026" i="13" s="1"/>
  <c r="L4027" i="13" s="1"/>
  <c r="M4027" i="13" s="1"/>
  <c r="L4028" i="13" s="1"/>
  <c r="M4028" i="13" s="1"/>
  <c r="L4029" i="13" s="1"/>
  <c r="M4029" i="13" s="1"/>
  <c r="L4030" i="13" s="1"/>
  <c r="M4030" i="13" s="1"/>
  <c r="L4031" i="13" s="1"/>
  <c r="M4031" i="13" s="1"/>
  <c r="L4032" i="13" s="1"/>
  <c r="M4032" i="13" s="1"/>
  <c r="L4033" i="13" s="1"/>
  <c r="M4033" i="13" s="1"/>
  <c r="L4034" i="13" s="1"/>
  <c r="M4034" i="13" s="1"/>
  <c r="L4035" i="13" s="1"/>
  <c r="M4035" i="13" s="1"/>
  <c r="L4036" i="13" s="1"/>
  <c r="M4036" i="13" s="1"/>
  <c r="L4037" i="13" s="1"/>
  <c r="M4037" i="13" s="1"/>
  <c r="L4038" i="13" s="1"/>
  <c r="M4038" i="13" s="1"/>
  <c r="L4039" i="13" s="1"/>
  <c r="M4039" i="13" s="1"/>
  <c r="L4040" i="13" s="1"/>
  <c r="M4040" i="13" s="1"/>
  <c r="L4041" i="13" s="1"/>
  <c r="M4041" i="13" s="1"/>
  <c r="I102" i="14" s="1"/>
  <c r="M4350" i="13"/>
  <c r="L4351" i="13" s="1"/>
  <c r="M4351" i="13" s="1"/>
  <c r="L4352" i="13" s="1"/>
  <c r="M4352" i="13" s="1"/>
  <c r="L4353" i="13" s="1"/>
  <c r="M4353" i="13" s="1"/>
  <c r="L4354" i="13" s="1"/>
  <c r="M4354" i="13" s="1"/>
  <c r="L4355" i="13" s="1"/>
  <c r="M4355" i="13" s="1"/>
  <c r="L4356" i="13" s="1"/>
  <c r="M4356" i="13" s="1"/>
  <c r="L4357" i="13" s="1"/>
  <c r="M4357" i="13" s="1"/>
  <c r="L4358" i="13" s="1"/>
  <c r="M4358" i="13" s="1"/>
  <c r="L4359" i="13" s="1"/>
  <c r="M4359" i="13" s="1"/>
  <c r="L4360" i="13" s="1"/>
  <c r="M4360" i="13" s="1"/>
  <c r="L4361" i="13" s="1"/>
  <c r="M4361" i="13" s="1"/>
  <c r="I110" i="14" s="1"/>
  <c r="N110" i="14" s="1"/>
  <c r="M4414" i="13"/>
  <c r="L4415" i="13" s="1"/>
  <c r="M4415" i="13" s="1"/>
  <c r="L4416" i="13" s="1"/>
  <c r="M4416" i="13" s="1"/>
  <c r="L4417" i="13" s="1"/>
  <c r="M4417" i="13" s="1"/>
  <c r="L4418" i="13" s="1"/>
  <c r="M4418" i="13" s="1"/>
  <c r="L4419" i="13" s="1"/>
  <c r="M4419" i="13" s="1"/>
  <c r="L4420" i="13" s="1"/>
  <c r="M4420" i="13" s="1"/>
  <c r="L4421" i="13" s="1"/>
  <c r="M4421" i="13" s="1"/>
  <c r="L4422" i="13" s="1"/>
  <c r="M4422" i="13" s="1"/>
  <c r="L4423" i="13" s="1"/>
  <c r="M4423" i="13" s="1"/>
  <c r="L4424" i="13" s="1"/>
  <c r="M4424" i="13" s="1"/>
  <c r="L4425" i="13" s="1"/>
  <c r="M4425" i="13" s="1"/>
  <c r="L4426" i="13" s="1"/>
  <c r="M4426" i="13" s="1"/>
  <c r="L4427" i="13" s="1"/>
  <c r="M4427" i="13" s="1"/>
  <c r="L4428" i="13" s="1"/>
  <c r="M4428" i="13" s="1"/>
  <c r="L4429" i="13" s="1"/>
  <c r="M4429" i="13" s="1"/>
  <c r="L4430" i="13" s="1"/>
  <c r="M4430" i="13" s="1"/>
  <c r="L4431" i="13" s="1"/>
  <c r="M4431" i="13" s="1"/>
  <c r="L4432" i="13" s="1"/>
  <c r="M4432" i="13" s="1"/>
  <c r="L4433" i="13" s="1"/>
  <c r="M4433" i="13" s="1"/>
  <c r="L4434" i="13" s="1"/>
  <c r="M4434" i="13" s="1"/>
  <c r="L4435" i="13" s="1"/>
  <c r="M4435" i="13" s="1"/>
  <c r="L4436" i="13" s="1"/>
  <c r="M4436" i="13" s="1"/>
  <c r="L4437" i="13" s="1"/>
  <c r="M4437" i="13" s="1"/>
  <c r="L4438" i="13" s="1"/>
  <c r="M4438" i="13" s="1"/>
  <c r="L4439" i="13" s="1"/>
  <c r="M4439" i="13" s="1"/>
  <c r="L4440" i="13" s="1"/>
  <c r="M4440" i="13" s="1"/>
  <c r="L4441" i="13" s="1"/>
  <c r="M4441" i="13" s="1"/>
  <c r="I112" i="14" s="1"/>
  <c r="N112" i="14" s="1"/>
  <c r="M4568" i="13"/>
  <c r="L4569" i="13" s="1"/>
  <c r="M4569" i="13" s="1"/>
  <c r="L4570" i="13" s="1"/>
  <c r="M4570" i="13" s="1"/>
  <c r="L4571" i="13" s="1"/>
  <c r="M4571" i="13" s="1"/>
  <c r="L4572" i="13" s="1"/>
  <c r="M4572" i="13" s="1"/>
  <c r="L4573" i="13" s="1"/>
  <c r="M4573" i="13" s="1"/>
  <c r="L4574" i="13" s="1"/>
  <c r="M4574" i="13" s="1"/>
  <c r="L4575" i="13" s="1"/>
  <c r="M4575" i="13" s="1"/>
  <c r="L4576" i="13" s="1"/>
  <c r="M4576" i="13" s="1"/>
  <c r="L4577" i="13" s="1"/>
  <c r="M4577" i="13" s="1"/>
  <c r="L4578" i="13" s="1"/>
  <c r="M4578" i="13" s="1"/>
  <c r="L4579" i="13" s="1"/>
  <c r="M4579" i="13" s="1"/>
  <c r="L4580" i="13" s="1"/>
  <c r="M4580" i="13" s="1"/>
  <c r="L4581" i="13" s="1"/>
  <c r="M4581" i="13" s="1"/>
  <c r="L4582" i="13" s="1"/>
  <c r="M4582" i="13" s="1"/>
  <c r="L4583" i="13" s="1"/>
  <c r="M4583" i="13" s="1"/>
  <c r="L4584" i="13" s="1"/>
  <c r="M4584" i="13" s="1"/>
  <c r="L4585" i="13" s="1"/>
  <c r="M4585" i="13" s="1"/>
  <c r="L4586" i="13" s="1"/>
  <c r="M4586" i="13" s="1"/>
  <c r="L4587" i="13" s="1"/>
  <c r="M4587" i="13" s="1"/>
  <c r="L4588" i="13" s="1"/>
  <c r="M4588" i="13" s="1"/>
  <c r="L4589" i="13" s="1"/>
  <c r="M4589" i="13" s="1"/>
  <c r="L4590" i="13" s="1"/>
  <c r="M4590" i="13" s="1"/>
  <c r="L4591" i="13" s="1"/>
  <c r="M4591" i="13" s="1"/>
  <c r="L4592" i="13" s="1"/>
  <c r="M4592" i="13" s="1"/>
  <c r="L4593" i="13" s="1"/>
  <c r="M4593" i="13" s="1"/>
  <c r="L4594" i="13" s="1"/>
  <c r="M4594" i="13" s="1"/>
  <c r="L4595" i="13" s="1"/>
  <c r="M4595" i="13" s="1"/>
  <c r="L4596" i="13" s="1"/>
  <c r="M4596" i="13" s="1"/>
  <c r="L4597" i="13" s="1"/>
  <c r="M4597" i="13" s="1"/>
  <c r="L4598" i="13" s="1"/>
  <c r="M4598" i="13" s="1"/>
  <c r="L4599" i="13" s="1"/>
  <c r="M4599" i="13" s="1"/>
  <c r="L4600" i="13" s="1"/>
  <c r="M4600" i="13" s="1"/>
  <c r="L4601" i="13" s="1"/>
  <c r="M4601" i="13" s="1"/>
  <c r="I116" i="14" s="1"/>
  <c r="N116" i="14" s="1"/>
  <c r="M4647" i="13"/>
  <c r="L4648" i="13" s="1"/>
  <c r="M4648" i="13" s="1"/>
  <c r="L4649" i="13" s="1"/>
  <c r="M4649" i="13" s="1"/>
  <c r="L4650" i="13" s="1"/>
  <c r="M4650" i="13" s="1"/>
  <c r="L4651" i="13" s="1"/>
  <c r="M4651" i="13" s="1"/>
  <c r="L4652" i="13" s="1"/>
  <c r="M4652" i="13" s="1"/>
  <c r="L4653" i="13" s="1"/>
  <c r="M4653" i="13" s="1"/>
  <c r="L4654" i="13" s="1"/>
  <c r="M4654" i="13" s="1"/>
  <c r="L4655" i="13" s="1"/>
  <c r="M4655" i="13" s="1"/>
  <c r="L4656" i="13" s="1"/>
  <c r="M4656" i="13" s="1"/>
  <c r="L4657" i="13" s="1"/>
  <c r="M4657" i="13" s="1"/>
  <c r="L4658" i="13" s="1"/>
  <c r="M4658" i="13" s="1"/>
  <c r="L4659" i="13" s="1"/>
  <c r="M4659" i="13" s="1"/>
  <c r="L4660" i="13" s="1"/>
  <c r="M4660" i="13" s="1"/>
  <c r="L4661" i="13" s="1"/>
  <c r="M4661" i="13" s="1"/>
  <c r="L4662" i="13" s="1"/>
  <c r="M4662" i="13" s="1"/>
  <c r="L4663" i="13" s="1"/>
  <c r="M4663" i="13" s="1"/>
  <c r="L4664" i="13" s="1"/>
  <c r="M4664" i="13" s="1"/>
  <c r="L4665" i="13" s="1"/>
  <c r="M4665" i="13" s="1"/>
  <c r="L4666" i="13" s="1"/>
  <c r="M4666" i="13" s="1"/>
  <c r="L4667" i="13" s="1"/>
  <c r="M4667" i="13" s="1"/>
  <c r="L4668" i="13" s="1"/>
  <c r="M4668" i="13" s="1"/>
  <c r="L4669" i="13" s="1"/>
  <c r="M4669" i="13" s="1"/>
  <c r="L4670" i="13" s="1"/>
  <c r="M4670" i="13" s="1"/>
  <c r="L4671" i="13" s="1"/>
  <c r="M4671" i="13" s="1"/>
  <c r="L4672" i="13" s="1"/>
  <c r="M4672" i="13" s="1"/>
  <c r="L4673" i="13" s="1"/>
  <c r="M4673" i="13" s="1"/>
  <c r="L4674" i="13" s="1"/>
  <c r="M4674" i="13" s="1"/>
  <c r="L4675" i="13" s="1"/>
  <c r="M4675" i="13" s="1"/>
  <c r="L4676" i="13" s="1"/>
  <c r="M4676" i="13" s="1"/>
  <c r="L4677" i="13" s="1"/>
  <c r="M4677" i="13" s="1"/>
  <c r="L4678" i="13" s="1"/>
  <c r="M4678" i="13" s="1"/>
  <c r="L4679" i="13" s="1"/>
  <c r="M4679" i="13" s="1"/>
  <c r="L4680" i="13" s="1"/>
  <c r="M4680" i="13" s="1"/>
  <c r="L4681" i="13" s="1"/>
  <c r="M4681" i="13" s="1"/>
  <c r="I118" i="14" s="1"/>
  <c r="M5130" i="13"/>
  <c r="L5131" i="13" s="1"/>
  <c r="M5131" i="13" s="1"/>
  <c r="L5132" i="13" s="1"/>
  <c r="M5132" i="13" s="1"/>
  <c r="L5133" i="13" s="1"/>
  <c r="M5133" i="13" s="1"/>
  <c r="L5134" i="13" s="1"/>
  <c r="M5134" i="13" s="1"/>
  <c r="L5135" i="13" s="1"/>
  <c r="M5135" i="13" s="1"/>
  <c r="L5136" i="13" s="1"/>
  <c r="M5136" i="13" s="1"/>
  <c r="L5137" i="13" s="1"/>
  <c r="M5137" i="13" s="1"/>
  <c r="L5138" i="13" s="1"/>
  <c r="M5138" i="13" s="1"/>
  <c r="L5139" i="13" s="1"/>
  <c r="M5139" i="13" s="1"/>
  <c r="L5140" i="13" s="1"/>
  <c r="M5140" i="13" s="1"/>
  <c r="L5141" i="13" s="1"/>
  <c r="M5141" i="13" s="1"/>
  <c r="L5142" i="13" s="1"/>
  <c r="M5142" i="13" s="1"/>
  <c r="L5143" i="13" s="1"/>
  <c r="M5143" i="13" s="1"/>
  <c r="L5144" i="13" s="1"/>
  <c r="M5144" i="13" s="1"/>
  <c r="L5145" i="13" s="1"/>
  <c r="M5145" i="13" s="1"/>
  <c r="L5146" i="13" s="1"/>
  <c r="M5146" i="13" s="1"/>
  <c r="L5147" i="13" s="1"/>
  <c r="M5147" i="13" s="1"/>
  <c r="L5148" i="13" s="1"/>
  <c r="M5148" i="13" s="1"/>
  <c r="L5149" i="13" s="1"/>
  <c r="M5149" i="13" s="1"/>
  <c r="L5150" i="13" s="1"/>
  <c r="M5150" i="13" s="1"/>
  <c r="L5151" i="13" s="1"/>
  <c r="M5151" i="13" s="1"/>
  <c r="L5152" i="13" s="1"/>
  <c r="M5152" i="13" s="1"/>
  <c r="L5153" i="13" s="1"/>
  <c r="M5153" i="13" s="1"/>
  <c r="L5154" i="13" s="1"/>
  <c r="M5154" i="13" s="1"/>
  <c r="L5155" i="13" s="1"/>
  <c r="M5155" i="13" s="1"/>
  <c r="L5156" i="13" s="1"/>
  <c r="M5156" i="13" s="1"/>
  <c r="L5157" i="13" s="1"/>
  <c r="M5157" i="13" s="1"/>
  <c r="L5158" i="13" s="1"/>
  <c r="M5158" i="13" s="1"/>
  <c r="L5159" i="13" s="1"/>
  <c r="M5159" i="13" s="1"/>
  <c r="L5160" i="13" s="1"/>
  <c r="M5160" i="13" s="1"/>
  <c r="L5161" i="13" s="1"/>
  <c r="M5161" i="13" s="1"/>
  <c r="I130" i="14" s="1"/>
  <c r="N130" i="14" s="1"/>
  <c r="M4444" i="13"/>
  <c r="L4445" i="13" s="1"/>
  <c r="M4445" i="13" s="1"/>
  <c r="L4446" i="13" s="1"/>
  <c r="M4446" i="13" s="1"/>
  <c r="L4447" i="13" s="1"/>
  <c r="M4447" i="13" s="1"/>
  <c r="L4448" i="13" s="1"/>
  <c r="M4448" i="13" s="1"/>
  <c r="L4449" i="13" s="1"/>
  <c r="M4449" i="13" s="1"/>
  <c r="L4450" i="13" s="1"/>
  <c r="M4450" i="13" s="1"/>
  <c r="L4451" i="13" s="1"/>
  <c r="M4451" i="13" s="1"/>
  <c r="L4452" i="13" s="1"/>
  <c r="M4452" i="13" s="1"/>
  <c r="L4453" i="13" s="1"/>
  <c r="M4453" i="13" s="1"/>
  <c r="L4454" i="13" s="1"/>
  <c r="M4454" i="13" s="1"/>
  <c r="L4455" i="13" s="1"/>
  <c r="M4455" i="13" s="1"/>
  <c r="L4456" i="13" s="1"/>
  <c r="M4456" i="13" s="1"/>
  <c r="L4457" i="13" s="1"/>
  <c r="M4457" i="13" s="1"/>
  <c r="L4458" i="13" s="1"/>
  <c r="M4458" i="13" s="1"/>
  <c r="L4459" i="13" s="1"/>
  <c r="M4459" i="13" s="1"/>
  <c r="L4460" i="13" s="1"/>
  <c r="M4460" i="13" s="1"/>
  <c r="L4461" i="13" s="1"/>
  <c r="M4461" i="13" s="1"/>
  <c r="L4462" i="13" s="1"/>
  <c r="M4462" i="13" s="1"/>
  <c r="L4463" i="13" s="1"/>
  <c r="M4463" i="13" s="1"/>
  <c r="L4464" i="13" s="1"/>
  <c r="M4464" i="13" s="1"/>
  <c r="L4465" i="13" s="1"/>
  <c r="M4465" i="13" s="1"/>
  <c r="L4466" i="13" s="1"/>
  <c r="M4466" i="13" s="1"/>
  <c r="L4467" i="13" s="1"/>
  <c r="M4467" i="13" s="1"/>
  <c r="L4468" i="13" s="1"/>
  <c r="M4468" i="13" s="1"/>
  <c r="L4469" i="13" s="1"/>
  <c r="M4469" i="13" s="1"/>
  <c r="L4470" i="13" s="1"/>
  <c r="M4470" i="13" s="1"/>
  <c r="L4471" i="13" s="1"/>
  <c r="M4471" i="13" s="1"/>
  <c r="L4472" i="13" s="1"/>
  <c r="M4472" i="13" s="1"/>
  <c r="L4473" i="13" s="1"/>
  <c r="M4473" i="13" s="1"/>
  <c r="L4474" i="13" s="1"/>
  <c r="M4474" i="13" s="1"/>
  <c r="L4475" i="13" s="1"/>
  <c r="M4475" i="13" s="1"/>
  <c r="L4476" i="13" s="1"/>
  <c r="M4476" i="13" s="1"/>
  <c r="L4477" i="13" s="1"/>
  <c r="M4477" i="13" s="1"/>
  <c r="L4478" i="13" s="1"/>
  <c r="M4478" i="13" s="1"/>
  <c r="L4479" i="13" s="1"/>
  <c r="M4479" i="13" s="1"/>
  <c r="L4480" i="13" s="1"/>
  <c r="M4480" i="13" s="1"/>
  <c r="L4481" i="13" s="1"/>
  <c r="M4481" i="13" s="1"/>
  <c r="I113" i="14" s="1"/>
  <c r="N113" i="14" s="1"/>
  <c r="M4842" i="13"/>
  <c r="L4843" i="13" s="1"/>
  <c r="M4843" i="13" s="1"/>
  <c r="L4844" i="13" s="1"/>
  <c r="M4844" i="13" s="1"/>
  <c r="L4845" i="13" s="1"/>
  <c r="M4845" i="13" s="1"/>
  <c r="L4846" i="13" s="1"/>
  <c r="M4846" i="13" s="1"/>
  <c r="L4847" i="13" s="1"/>
  <c r="M4847" i="13" s="1"/>
  <c r="L4848" i="13" s="1"/>
  <c r="M4848" i="13" s="1"/>
  <c r="L4849" i="13" s="1"/>
  <c r="M4849" i="13" s="1"/>
  <c r="L4850" i="13" s="1"/>
  <c r="M4850" i="13" s="1"/>
  <c r="L4851" i="13" s="1"/>
  <c r="M4851" i="13" s="1"/>
  <c r="L4852" i="13" s="1"/>
  <c r="M4852" i="13" s="1"/>
  <c r="L4853" i="13" s="1"/>
  <c r="M4853" i="13" s="1"/>
  <c r="L4854" i="13" s="1"/>
  <c r="M4854" i="13" s="1"/>
  <c r="L4855" i="13" s="1"/>
  <c r="M4855" i="13" s="1"/>
  <c r="L4856" i="13" s="1"/>
  <c r="M4856" i="13" s="1"/>
  <c r="L4857" i="13" s="1"/>
  <c r="M4857" i="13" s="1"/>
  <c r="L4858" i="13" s="1"/>
  <c r="M4858" i="13" s="1"/>
  <c r="L4859" i="13" s="1"/>
  <c r="M4859" i="13" s="1"/>
  <c r="L4860" i="13" s="1"/>
  <c r="M4860" i="13" s="1"/>
  <c r="L4861" i="13" s="1"/>
  <c r="M4861" i="13" s="1"/>
  <c r="L4862" i="13" s="1"/>
  <c r="M4862" i="13" s="1"/>
  <c r="L4863" i="13" s="1"/>
  <c r="M4863" i="13" s="1"/>
  <c r="L4864" i="13" s="1"/>
  <c r="M4864" i="13" s="1"/>
  <c r="L4865" i="13" s="1"/>
  <c r="M4865" i="13" s="1"/>
  <c r="L4866" i="13" s="1"/>
  <c r="M4866" i="13" s="1"/>
  <c r="L4867" i="13" s="1"/>
  <c r="M4867" i="13" s="1"/>
  <c r="L4868" i="13" s="1"/>
  <c r="M4868" i="13" s="1"/>
  <c r="L4869" i="13" s="1"/>
  <c r="M4869" i="13" s="1"/>
  <c r="L4870" i="13" s="1"/>
  <c r="M4870" i="13" s="1"/>
  <c r="L4871" i="13" s="1"/>
  <c r="M4871" i="13" s="1"/>
  <c r="L4872" i="13" s="1"/>
  <c r="M4872" i="13" s="1"/>
  <c r="L4873" i="13" s="1"/>
  <c r="M4873" i="13" s="1"/>
  <c r="L4874" i="13" s="1"/>
  <c r="M4874" i="13" s="1"/>
  <c r="L4875" i="13" s="1"/>
  <c r="M4875" i="13" s="1"/>
  <c r="L4876" i="13" s="1"/>
  <c r="M4876" i="13" s="1"/>
  <c r="L4877" i="13" s="1"/>
  <c r="M4877" i="13" s="1"/>
  <c r="L4878" i="13" s="1"/>
  <c r="M4878" i="13" s="1"/>
  <c r="L4879" i="13" s="1"/>
  <c r="M4879" i="13" s="1"/>
  <c r="L4880" i="13" s="1"/>
  <c r="M4880" i="13" s="1"/>
  <c r="L4881" i="13" s="1"/>
  <c r="M4881" i="13" s="1"/>
  <c r="I123" i="14" s="1"/>
  <c r="N123" i="14" s="1"/>
  <c r="M5562" i="13"/>
  <c r="L5563" i="13" s="1"/>
  <c r="M5563" i="13" s="1"/>
  <c r="L5564" i="13" s="1"/>
  <c r="M5564" i="13" s="1"/>
  <c r="L5565" i="13" s="1"/>
  <c r="M5565" i="13" s="1"/>
  <c r="L5566" i="13" s="1"/>
  <c r="M5566" i="13" s="1"/>
  <c r="L5567" i="13" s="1"/>
  <c r="M5567" i="13" s="1"/>
  <c r="L5568" i="13" s="1"/>
  <c r="M5568" i="13" s="1"/>
  <c r="L5569" i="13" s="1"/>
  <c r="M5569" i="13" s="1"/>
  <c r="L5570" i="13" s="1"/>
  <c r="M5570" i="13" s="1"/>
  <c r="L5571" i="13" s="1"/>
  <c r="M5571" i="13" s="1"/>
  <c r="L5572" i="13" s="1"/>
  <c r="M5572" i="13" s="1"/>
  <c r="L5573" i="13" s="1"/>
  <c r="M5573" i="13" s="1"/>
  <c r="L5574" i="13" s="1"/>
  <c r="M5574" i="13" s="1"/>
  <c r="L5575" i="13" s="1"/>
  <c r="M5575" i="13" s="1"/>
  <c r="L5576" i="13" s="1"/>
  <c r="M5576" i="13" s="1"/>
  <c r="L5577" i="13" s="1"/>
  <c r="M5577" i="13" s="1"/>
  <c r="L5578" i="13" s="1"/>
  <c r="M5578" i="13" s="1"/>
  <c r="L5579" i="13" s="1"/>
  <c r="M5579" i="13" s="1"/>
  <c r="L5580" i="13" s="1"/>
  <c r="M5580" i="13" s="1"/>
  <c r="L5581" i="13" s="1"/>
  <c r="M5581" i="13" s="1"/>
  <c r="L5582" i="13" s="1"/>
  <c r="M5582" i="13" s="1"/>
  <c r="L5583" i="13" s="1"/>
  <c r="M5583" i="13" s="1"/>
  <c r="L5584" i="13" s="1"/>
  <c r="M5584" i="13" s="1"/>
  <c r="L5585" i="13" s="1"/>
  <c r="M5585" i="13" s="1"/>
  <c r="L5586" i="13" s="1"/>
  <c r="M5586" i="13" s="1"/>
  <c r="L5587" i="13" s="1"/>
  <c r="M5587" i="13" s="1"/>
  <c r="L5588" i="13" s="1"/>
  <c r="M5588" i="13" s="1"/>
  <c r="L5589" i="13" s="1"/>
  <c r="M5589" i="13" s="1"/>
  <c r="L5590" i="13" s="1"/>
  <c r="M5590" i="13" s="1"/>
  <c r="L5591" i="13" s="1"/>
  <c r="M5591" i="13" s="1"/>
  <c r="L5592" i="13" s="1"/>
  <c r="M5592" i="13" s="1"/>
  <c r="L5593" i="13" s="1"/>
  <c r="M5593" i="13" s="1"/>
  <c r="L5594" i="13" s="1"/>
  <c r="M5594" i="13" s="1"/>
  <c r="L5595" i="13" s="1"/>
  <c r="M5595" i="13" s="1"/>
  <c r="L5596" i="13" s="1"/>
  <c r="M5596" i="13" s="1"/>
  <c r="L5597" i="13" s="1"/>
  <c r="M5597" i="13" s="1"/>
  <c r="L5598" i="13" s="1"/>
  <c r="M5598" i="13" s="1"/>
  <c r="L5599" i="13" s="1"/>
  <c r="M5599" i="13" s="1"/>
  <c r="L5600" i="13" s="1"/>
  <c r="M5600" i="13" s="1"/>
  <c r="L5601" i="13" s="1"/>
  <c r="M5601" i="13" s="1"/>
  <c r="I141" i="14" s="1"/>
  <c r="N141" i="14" s="1"/>
  <c r="M4963" i="13"/>
  <c r="L4964" i="13" s="1"/>
  <c r="M4964" i="13" s="1"/>
  <c r="L4965" i="13" s="1"/>
  <c r="M4965" i="13" s="1"/>
  <c r="L4966" i="13" s="1"/>
  <c r="M4966" i="13" s="1"/>
  <c r="L4967" i="13" s="1"/>
  <c r="M4967" i="13" s="1"/>
  <c r="L4968" i="13" s="1"/>
  <c r="M4968" i="13" s="1"/>
  <c r="L4969" i="13" s="1"/>
  <c r="M4969" i="13" s="1"/>
  <c r="L4970" i="13" s="1"/>
  <c r="M4970" i="13" s="1"/>
  <c r="L4971" i="13" s="1"/>
  <c r="M4971" i="13" s="1"/>
  <c r="L4972" i="13" s="1"/>
  <c r="M4972" i="13" s="1"/>
  <c r="L4973" i="13" s="1"/>
  <c r="M4973" i="13" s="1"/>
  <c r="L4974" i="13" s="1"/>
  <c r="M4974" i="13" s="1"/>
  <c r="L4975" i="13" s="1"/>
  <c r="M4975" i="13" s="1"/>
  <c r="L4976" i="13" s="1"/>
  <c r="M4976" i="13" s="1"/>
  <c r="L4977" i="13" s="1"/>
  <c r="M4977" i="13" s="1"/>
  <c r="L4978" i="13" s="1"/>
  <c r="M4978" i="13" s="1"/>
  <c r="L4979" i="13" s="1"/>
  <c r="M4979" i="13" s="1"/>
  <c r="L4980" i="13" s="1"/>
  <c r="M4980" i="13" s="1"/>
  <c r="L4981" i="13" s="1"/>
  <c r="M4981" i="13" s="1"/>
  <c r="L4982" i="13" s="1"/>
  <c r="M4982" i="13" s="1"/>
  <c r="L4983" i="13" s="1"/>
  <c r="M4983" i="13" s="1"/>
  <c r="L4984" i="13" s="1"/>
  <c r="M4984" i="13" s="1"/>
  <c r="L4985" i="13" s="1"/>
  <c r="M4985" i="13" s="1"/>
  <c r="L4986" i="13" s="1"/>
  <c r="M4986" i="13" s="1"/>
  <c r="L4987" i="13" s="1"/>
  <c r="M4987" i="13" s="1"/>
  <c r="L4988" i="13" s="1"/>
  <c r="M4988" i="13" s="1"/>
  <c r="L4989" i="13" s="1"/>
  <c r="M4989" i="13" s="1"/>
  <c r="L4990" i="13" s="1"/>
  <c r="M4990" i="13" s="1"/>
  <c r="L4991" i="13" s="1"/>
  <c r="M4991" i="13" s="1"/>
  <c r="L4992" i="13" s="1"/>
  <c r="M4992" i="13" s="1"/>
  <c r="L4993" i="13" s="1"/>
  <c r="M4993" i="13" s="1"/>
  <c r="L4994" i="13" s="1"/>
  <c r="M4994" i="13" s="1"/>
  <c r="L4995" i="13" s="1"/>
  <c r="M4995" i="13" s="1"/>
  <c r="L4996" i="13" s="1"/>
  <c r="M4996" i="13" s="1"/>
  <c r="L4997" i="13" s="1"/>
  <c r="M4997" i="13" s="1"/>
  <c r="L4998" i="13" s="1"/>
  <c r="M4998" i="13" s="1"/>
  <c r="L4999" i="13" s="1"/>
  <c r="M4999" i="13" s="1"/>
  <c r="L5000" i="13" s="1"/>
  <c r="M5000" i="13" s="1"/>
  <c r="L5001" i="13" s="1"/>
  <c r="M5001" i="13" s="1"/>
  <c r="I126" i="14" s="1"/>
  <c r="N126" i="14" s="1"/>
  <c r="M5604" i="13"/>
  <c r="L5605" i="13" s="1"/>
  <c r="M5605" i="13" s="1"/>
  <c r="L5606" i="13" s="1"/>
  <c r="M5606" i="13" s="1"/>
  <c r="L5607" i="13" s="1"/>
  <c r="M5607" i="13" s="1"/>
  <c r="L5608" i="13" s="1"/>
  <c r="M5608" i="13" s="1"/>
  <c r="L5609" i="13" s="1"/>
  <c r="M5609" i="13" s="1"/>
  <c r="L5610" i="13" s="1"/>
  <c r="M5610" i="13" s="1"/>
  <c r="L5611" i="13" s="1"/>
  <c r="M5611" i="13" s="1"/>
  <c r="L5612" i="13" s="1"/>
  <c r="M5612" i="13" s="1"/>
  <c r="L5613" i="13" s="1"/>
  <c r="M5613" i="13" s="1"/>
  <c r="L5614" i="13" s="1"/>
  <c r="M5614" i="13" s="1"/>
  <c r="L5615" i="13" s="1"/>
  <c r="M5615" i="13" s="1"/>
  <c r="L5616" i="13" s="1"/>
  <c r="M5616" i="13" s="1"/>
  <c r="L5617" i="13" s="1"/>
  <c r="M5617" i="13" s="1"/>
  <c r="L5618" i="13" s="1"/>
  <c r="M5618" i="13" s="1"/>
  <c r="L5619" i="13" s="1"/>
  <c r="M5619" i="13" s="1"/>
  <c r="L5620" i="13" s="1"/>
  <c r="M5620" i="13" s="1"/>
  <c r="L5621" i="13" s="1"/>
  <c r="M5621" i="13" s="1"/>
  <c r="L5622" i="13" s="1"/>
  <c r="M5622" i="13" s="1"/>
  <c r="L5623" i="13" s="1"/>
  <c r="M5623" i="13" s="1"/>
  <c r="L5624" i="13" s="1"/>
  <c r="M5624" i="13" s="1"/>
  <c r="L5625" i="13" s="1"/>
  <c r="M5625" i="13" s="1"/>
  <c r="L5626" i="13" s="1"/>
  <c r="M5626" i="13" s="1"/>
  <c r="L5627" i="13" s="1"/>
  <c r="M5627" i="13" s="1"/>
  <c r="L5628" i="13" s="1"/>
  <c r="M5628" i="13" s="1"/>
  <c r="L5629" i="13" s="1"/>
  <c r="M5629" i="13" s="1"/>
  <c r="L5630" i="13" s="1"/>
  <c r="M5630" i="13" s="1"/>
  <c r="L5631" i="13" s="1"/>
  <c r="M5631" i="13" s="1"/>
  <c r="L5632" i="13" s="1"/>
  <c r="M5632" i="13" s="1"/>
  <c r="L5633" i="13" s="1"/>
  <c r="M5633" i="13" s="1"/>
  <c r="L5634" i="13" s="1"/>
  <c r="M5634" i="13" s="1"/>
  <c r="L5635" i="13" s="1"/>
  <c r="M5635" i="13" s="1"/>
  <c r="L5636" i="13" s="1"/>
  <c r="M5636" i="13" s="1"/>
  <c r="L5637" i="13" s="1"/>
  <c r="M5637" i="13" s="1"/>
  <c r="L5638" i="13" s="1"/>
  <c r="M5638" i="13" s="1"/>
  <c r="L5639" i="13" s="1"/>
  <c r="M5639" i="13" s="1"/>
  <c r="L5640" i="13" s="1"/>
  <c r="M5640" i="13" s="1"/>
  <c r="L5641" i="13" s="1"/>
  <c r="M5641" i="13" s="1"/>
  <c r="I142" i="14" s="1"/>
  <c r="N142" i="14" s="1"/>
  <c r="M5003" i="13"/>
  <c r="L5004" i="13" s="1"/>
  <c r="M5004" i="13" s="1"/>
  <c r="L5005" i="13" s="1"/>
  <c r="M5005" i="13" s="1"/>
  <c r="L5006" i="13" s="1"/>
  <c r="M5006" i="13" s="1"/>
  <c r="L5007" i="13" s="1"/>
  <c r="M5007" i="13" s="1"/>
  <c r="L5008" i="13" s="1"/>
  <c r="M5008" i="13" s="1"/>
  <c r="L5009" i="13" s="1"/>
  <c r="M5009" i="13" s="1"/>
  <c r="L5010" i="13" s="1"/>
  <c r="M5010" i="13" s="1"/>
  <c r="L5011" i="13" s="1"/>
  <c r="M5011" i="13" s="1"/>
  <c r="L5012" i="13" s="1"/>
  <c r="M5012" i="13" s="1"/>
  <c r="L5013" i="13" s="1"/>
  <c r="M5013" i="13" s="1"/>
  <c r="L5014" i="13" s="1"/>
  <c r="M5014" i="13" s="1"/>
  <c r="L5015" i="13" s="1"/>
  <c r="M5015" i="13" s="1"/>
  <c r="L5016" i="13" s="1"/>
  <c r="M5016" i="13" s="1"/>
  <c r="L5017" i="13" s="1"/>
  <c r="M5017" i="13" s="1"/>
  <c r="L5018" i="13" s="1"/>
  <c r="M5018" i="13" s="1"/>
  <c r="L5019" i="13" s="1"/>
  <c r="M5019" i="13" s="1"/>
  <c r="L5020" i="13" s="1"/>
  <c r="M5020" i="13" s="1"/>
  <c r="L5021" i="13" s="1"/>
  <c r="M5021" i="13" s="1"/>
  <c r="L5022" i="13" s="1"/>
  <c r="M5022" i="13" s="1"/>
  <c r="L5023" i="13" s="1"/>
  <c r="M5023" i="13" s="1"/>
  <c r="L5024" i="13" s="1"/>
  <c r="M5024" i="13" s="1"/>
  <c r="L5025" i="13" s="1"/>
  <c r="M5025" i="13" s="1"/>
  <c r="L5026" i="13" s="1"/>
  <c r="M5026" i="13" s="1"/>
  <c r="L5027" i="13" s="1"/>
  <c r="M5027" i="13" s="1"/>
  <c r="L5028" i="13" s="1"/>
  <c r="M5028" i="13" s="1"/>
  <c r="L5029" i="13" s="1"/>
  <c r="M5029" i="13" s="1"/>
  <c r="L5030" i="13" s="1"/>
  <c r="M5030" i="13" s="1"/>
  <c r="L5031" i="13" s="1"/>
  <c r="M5031" i="13" s="1"/>
  <c r="L5032" i="13" s="1"/>
  <c r="M5032" i="13" s="1"/>
  <c r="L5033" i="13" s="1"/>
  <c r="M5033" i="13" s="1"/>
  <c r="L5034" i="13" s="1"/>
  <c r="M5034" i="13" s="1"/>
  <c r="L5035" i="13" s="1"/>
  <c r="M5035" i="13" s="1"/>
  <c r="L5036" i="13" s="1"/>
  <c r="M5036" i="13" s="1"/>
  <c r="L5037" i="13" s="1"/>
  <c r="M5037" i="13" s="1"/>
  <c r="L5038" i="13" s="1"/>
  <c r="M5038" i="13" s="1"/>
  <c r="L5039" i="13" s="1"/>
  <c r="M5039" i="13" s="1"/>
  <c r="L5040" i="13" s="1"/>
  <c r="M5040" i="13" s="1"/>
  <c r="L5041" i="13" s="1"/>
  <c r="M5041" i="13" s="1"/>
  <c r="I127" i="14" s="1"/>
  <c r="N127" i="14" s="1"/>
  <c r="M5642" i="13"/>
  <c r="L5643" i="13" s="1"/>
  <c r="M5643" i="13" s="1"/>
  <c r="L5644" i="13" s="1"/>
  <c r="M5644" i="13" s="1"/>
  <c r="L5645" i="13" s="1"/>
  <c r="M5645" i="13" s="1"/>
  <c r="L5646" i="13" s="1"/>
  <c r="M5646" i="13" s="1"/>
  <c r="L5647" i="13" s="1"/>
  <c r="M5647" i="13" s="1"/>
  <c r="L5648" i="13" s="1"/>
  <c r="M5648" i="13" s="1"/>
  <c r="L5649" i="13" s="1"/>
  <c r="M5649" i="13" s="1"/>
  <c r="L5650" i="13" s="1"/>
  <c r="M5650" i="13" s="1"/>
  <c r="L5651" i="13" s="1"/>
  <c r="M5651" i="13" s="1"/>
  <c r="L5652" i="13" s="1"/>
  <c r="M5652" i="13" s="1"/>
  <c r="L5653" i="13" s="1"/>
  <c r="M5653" i="13" s="1"/>
  <c r="L5654" i="13" s="1"/>
  <c r="M5654" i="13" s="1"/>
  <c r="L5655" i="13" s="1"/>
  <c r="M5655" i="13" s="1"/>
  <c r="L5656" i="13" s="1"/>
  <c r="M5656" i="13" s="1"/>
  <c r="L5657" i="13" s="1"/>
  <c r="M5657" i="13" s="1"/>
  <c r="L5658" i="13" s="1"/>
  <c r="M5658" i="13" s="1"/>
  <c r="L5659" i="13" s="1"/>
  <c r="M5659" i="13" s="1"/>
  <c r="L5660" i="13" s="1"/>
  <c r="M5660" i="13" s="1"/>
  <c r="L5661" i="13" s="1"/>
  <c r="M5661" i="13" s="1"/>
  <c r="L5662" i="13" s="1"/>
  <c r="M5662" i="13" s="1"/>
  <c r="L5663" i="13" s="1"/>
  <c r="M5663" i="13" s="1"/>
  <c r="L5664" i="13" s="1"/>
  <c r="M5664" i="13" s="1"/>
  <c r="L5665" i="13" s="1"/>
  <c r="M5665" i="13" s="1"/>
  <c r="L5666" i="13" s="1"/>
  <c r="M5666" i="13" s="1"/>
  <c r="L5667" i="13" s="1"/>
  <c r="M5667" i="13" s="1"/>
  <c r="L5668" i="13" s="1"/>
  <c r="M5668" i="13" s="1"/>
  <c r="L5669" i="13" s="1"/>
  <c r="M5669" i="13" s="1"/>
  <c r="L5670" i="13" s="1"/>
  <c r="M5670" i="13" s="1"/>
  <c r="L5671" i="13" s="1"/>
  <c r="M5671" i="13" s="1"/>
  <c r="L5672" i="13" s="1"/>
  <c r="M5672" i="13" s="1"/>
  <c r="L5673" i="13" s="1"/>
  <c r="M5673" i="13" s="1"/>
  <c r="L5674" i="13" s="1"/>
  <c r="M5674" i="13" s="1"/>
  <c r="L5675" i="13" s="1"/>
  <c r="M5675" i="13" s="1"/>
  <c r="L5676" i="13" s="1"/>
  <c r="M5676" i="13" s="1"/>
  <c r="L5677" i="13" s="1"/>
  <c r="M5677" i="13" s="1"/>
  <c r="L5678" i="13" s="1"/>
  <c r="M5678" i="13" s="1"/>
  <c r="L5679" i="13" s="1"/>
  <c r="M5679" i="13" s="1"/>
  <c r="L5680" i="13" s="1"/>
  <c r="M5680" i="13" s="1"/>
  <c r="L5681" i="13" s="1"/>
  <c r="M5681" i="13" s="1"/>
  <c r="I143" i="14" s="1"/>
  <c r="N143" i="14" s="1"/>
  <c r="M4682" i="13"/>
  <c r="L4683" i="13" s="1"/>
  <c r="M4683" i="13" s="1"/>
  <c r="L4684" i="13" s="1"/>
  <c r="M4684" i="13" s="1"/>
  <c r="L4685" i="13" s="1"/>
  <c r="M4685" i="13" s="1"/>
  <c r="L4686" i="13" s="1"/>
  <c r="M4686" i="13" s="1"/>
  <c r="L4687" i="13" s="1"/>
  <c r="M4687" i="13" s="1"/>
  <c r="L4688" i="13" s="1"/>
  <c r="M4688" i="13" s="1"/>
  <c r="L4689" i="13" s="1"/>
  <c r="M4689" i="13" s="1"/>
  <c r="L4690" i="13" s="1"/>
  <c r="M4690" i="13" s="1"/>
  <c r="L4691" i="13" s="1"/>
  <c r="M4691" i="13" s="1"/>
  <c r="L4692" i="13" s="1"/>
  <c r="M4692" i="13" s="1"/>
  <c r="L4693" i="13" s="1"/>
  <c r="M4693" i="13" s="1"/>
  <c r="L4694" i="13" s="1"/>
  <c r="M4694" i="13" s="1"/>
  <c r="L4695" i="13" s="1"/>
  <c r="M4695" i="13" s="1"/>
  <c r="L4696" i="13" s="1"/>
  <c r="M4696" i="13" s="1"/>
  <c r="L4697" i="13" s="1"/>
  <c r="M4697" i="13" s="1"/>
  <c r="L4698" i="13" s="1"/>
  <c r="M4698" i="13" s="1"/>
  <c r="L4699" i="13" s="1"/>
  <c r="M4699" i="13" s="1"/>
  <c r="L4700" i="13" s="1"/>
  <c r="M4700" i="13" s="1"/>
  <c r="L4701" i="13" s="1"/>
  <c r="M4701" i="13" s="1"/>
  <c r="L4702" i="13" s="1"/>
  <c r="M4702" i="13" s="1"/>
  <c r="L4703" i="13" s="1"/>
  <c r="M4703" i="13" s="1"/>
  <c r="L4704" i="13" s="1"/>
  <c r="M4704" i="13" s="1"/>
  <c r="L4705" i="13" s="1"/>
  <c r="M4705" i="13" s="1"/>
  <c r="L4706" i="13" s="1"/>
  <c r="M4706" i="13" s="1"/>
  <c r="L4707" i="13" s="1"/>
  <c r="M4707" i="13" s="1"/>
  <c r="L4708" i="13" s="1"/>
  <c r="M4708" i="13" s="1"/>
  <c r="L4709" i="13" s="1"/>
  <c r="M4709" i="13" s="1"/>
  <c r="L4710" i="13" s="1"/>
  <c r="M4710" i="13" s="1"/>
  <c r="L4711" i="13" s="1"/>
  <c r="M4711" i="13" s="1"/>
  <c r="L4712" i="13" s="1"/>
  <c r="M4712" i="13" s="1"/>
  <c r="L4713" i="13" s="1"/>
  <c r="M4713" i="13" s="1"/>
  <c r="L4714" i="13" s="1"/>
  <c r="M4714" i="13" s="1"/>
  <c r="L4715" i="13" s="1"/>
  <c r="M4715" i="13" s="1"/>
  <c r="L4716" i="13" s="1"/>
  <c r="M4716" i="13" s="1"/>
  <c r="L4717" i="13" s="1"/>
  <c r="M4717" i="13" s="1"/>
  <c r="L4718" i="13" s="1"/>
  <c r="M4718" i="13" s="1"/>
  <c r="L4719" i="13" s="1"/>
  <c r="M4719" i="13" s="1"/>
  <c r="L4720" i="13" s="1"/>
  <c r="M4720" i="13" s="1"/>
  <c r="L4721" i="13" s="1"/>
  <c r="M4721" i="13" s="1"/>
  <c r="I119" i="14" s="1"/>
  <c r="N119" i="14" s="1"/>
  <c r="M5043" i="13"/>
  <c r="L5044" i="13" s="1"/>
  <c r="M5044" i="13" s="1"/>
  <c r="L5045" i="13" s="1"/>
  <c r="M5045" i="13" s="1"/>
  <c r="L5046" i="13" s="1"/>
  <c r="M5046" i="13" s="1"/>
  <c r="L5047" i="13" s="1"/>
  <c r="M5047" i="13" s="1"/>
  <c r="L5048" i="13" s="1"/>
  <c r="M5048" i="13" s="1"/>
  <c r="L5049" i="13" s="1"/>
  <c r="M5049" i="13" s="1"/>
  <c r="L5050" i="13" s="1"/>
  <c r="M5050" i="13" s="1"/>
  <c r="L5051" i="13" s="1"/>
  <c r="M5051" i="13" s="1"/>
  <c r="L5052" i="13" s="1"/>
  <c r="M5052" i="13" s="1"/>
  <c r="L5053" i="13" s="1"/>
  <c r="M5053" i="13" s="1"/>
  <c r="L5054" i="13" s="1"/>
  <c r="M5054" i="13" s="1"/>
  <c r="L5055" i="13" s="1"/>
  <c r="M5055" i="13" s="1"/>
  <c r="L5056" i="13" s="1"/>
  <c r="M5056" i="13" s="1"/>
  <c r="L5057" i="13" s="1"/>
  <c r="M5057" i="13" s="1"/>
  <c r="L5058" i="13" s="1"/>
  <c r="M5058" i="13" s="1"/>
  <c r="L5059" i="13" s="1"/>
  <c r="M5059" i="13" s="1"/>
  <c r="L5060" i="13" s="1"/>
  <c r="M5060" i="13" s="1"/>
  <c r="L5061" i="13" s="1"/>
  <c r="M5061" i="13" s="1"/>
  <c r="L5062" i="13" s="1"/>
  <c r="M5062" i="13" s="1"/>
  <c r="L5063" i="13" s="1"/>
  <c r="M5063" i="13" s="1"/>
  <c r="L5064" i="13" s="1"/>
  <c r="M5064" i="13" s="1"/>
  <c r="L5065" i="13" s="1"/>
  <c r="M5065" i="13" s="1"/>
  <c r="L5066" i="13" s="1"/>
  <c r="M5066" i="13" s="1"/>
  <c r="L5067" i="13" s="1"/>
  <c r="M5067" i="13" s="1"/>
  <c r="L5068" i="13" s="1"/>
  <c r="M5068" i="13" s="1"/>
  <c r="L5069" i="13" s="1"/>
  <c r="M5069" i="13" s="1"/>
  <c r="L5070" i="13" s="1"/>
  <c r="M5070" i="13" s="1"/>
  <c r="L5071" i="13" s="1"/>
  <c r="M5071" i="13" s="1"/>
  <c r="L5072" i="13" s="1"/>
  <c r="M5072" i="13" s="1"/>
  <c r="L5073" i="13" s="1"/>
  <c r="M5073" i="13" s="1"/>
  <c r="L5074" i="13" s="1"/>
  <c r="M5074" i="13" s="1"/>
  <c r="L5075" i="13" s="1"/>
  <c r="M5075" i="13" s="1"/>
  <c r="L5076" i="13" s="1"/>
  <c r="M5076" i="13" s="1"/>
  <c r="L5077" i="13" s="1"/>
  <c r="M5077" i="13" s="1"/>
  <c r="L5078" i="13" s="1"/>
  <c r="M5078" i="13" s="1"/>
  <c r="L5079" i="13" s="1"/>
  <c r="M5079" i="13" s="1"/>
  <c r="L5080" i="13" s="1"/>
  <c r="M5080" i="13" s="1"/>
  <c r="L5081" i="13" s="1"/>
  <c r="M5081" i="13" s="1"/>
  <c r="I128" i="14" s="1"/>
  <c r="N128" i="14" s="1"/>
  <c r="M4922" i="13"/>
  <c r="L4923" i="13" s="1"/>
  <c r="M4923" i="13" s="1"/>
  <c r="L4924" i="13" s="1"/>
  <c r="M4924" i="13" s="1"/>
  <c r="L4925" i="13" s="1"/>
  <c r="M4925" i="13" s="1"/>
  <c r="L4926" i="13" s="1"/>
  <c r="M4926" i="13" s="1"/>
  <c r="L4927" i="13" s="1"/>
  <c r="M4927" i="13" s="1"/>
  <c r="L4928" i="13" s="1"/>
  <c r="M4928" i="13" s="1"/>
  <c r="L4929" i="13" s="1"/>
  <c r="M4929" i="13" s="1"/>
  <c r="L4930" i="13" s="1"/>
  <c r="M4930" i="13" s="1"/>
  <c r="L4931" i="13" s="1"/>
  <c r="M4931" i="13" s="1"/>
  <c r="L4932" i="13" s="1"/>
  <c r="M4932" i="13" s="1"/>
  <c r="L4933" i="13" s="1"/>
  <c r="M4933" i="13" s="1"/>
  <c r="L4934" i="13" s="1"/>
  <c r="M4934" i="13" s="1"/>
  <c r="L4935" i="13" s="1"/>
  <c r="M4935" i="13" s="1"/>
  <c r="L4936" i="13" s="1"/>
  <c r="M4936" i="13" s="1"/>
  <c r="L4937" i="13" s="1"/>
  <c r="M4937" i="13" s="1"/>
  <c r="L4938" i="13" s="1"/>
  <c r="M4938" i="13" s="1"/>
  <c r="L4939" i="13" s="1"/>
  <c r="M4939" i="13" s="1"/>
  <c r="L4940" i="13" s="1"/>
  <c r="M4940" i="13" s="1"/>
  <c r="L4941" i="13" s="1"/>
  <c r="M4941" i="13" s="1"/>
  <c r="L4942" i="13" s="1"/>
  <c r="M4942" i="13" s="1"/>
  <c r="L4943" i="13" s="1"/>
  <c r="M4943" i="13" s="1"/>
  <c r="L4944" i="13" s="1"/>
  <c r="M4944" i="13" s="1"/>
  <c r="L4945" i="13" s="1"/>
  <c r="M4945" i="13" s="1"/>
  <c r="L4946" i="13" s="1"/>
  <c r="M4946" i="13" s="1"/>
  <c r="L4947" i="13" s="1"/>
  <c r="M4947" i="13" s="1"/>
  <c r="L4948" i="13" s="1"/>
  <c r="M4948" i="13" s="1"/>
  <c r="L4949" i="13" s="1"/>
  <c r="M4949" i="13" s="1"/>
  <c r="L4950" i="13" s="1"/>
  <c r="M4950" i="13" s="1"/>
  <c r="L4951" i="13" s="1"/>
  <c r="M4951" i="13" s="1"/>
  <c r="L4952" i="13" s="1"/>
  <c r="M4952" i="13" s="1"/>
  <c r="L4953" i="13" s="1"/>
  <c r="M4953" i="13" s="1"/>
  <c r="L4954" i="13" s="1"/>
  <c r="M4954" i="13" s="1"/>
  <c r="L4955" i="13" s="1"/>
  <c r="M4955" i="13" s="1"/>
  <c r="L4956" i="13" s="1"/>
  <c r="M4956" i="13" s="1"/>
  <c r="L4957" i="13" s="1"/>
  <c r="M4957" i="13" s="1"/>
  <c r="L4958" i="13" s="1"/>
  <c r="M4958" i="13" s="1"/>
  <c r="L4959" i="13" s="1"/>
  <c r="M4959" i="13" s="1"/>
  <c r="L4960" i="13" s="1"/>
  <c r="M4960" i="13" s="1"/>
  <c r="L4961" i="13" s="1"/>
  <c r="M4961" i="13" s="1"/>
  <c r="I125" i="14" s="1"/>
  <c r="N125" i="14" s="1"/>
  <c r="M5162" i="13"/>
  <c r="L5163" i="13" s="1"/>
  <c r="M5163" i="13" s="1"/>
  <c r="L5164" i="13" s="1"/>
  <c r="M5164" i="13" s="1"/>
  <c r="L5165" i="13" s="1"/>
  <c r="M5165" i="13" s="1"/>
  <c r="L5166" i="13" s="1"/>
  <c r="M5166" i="13" s="1"/>
  <c r="L5167" i="13" s="1"/>
  <c r="M5167" i="13" s="1"/>
  <c r="L5168" i="13" s="1"/>
  <c r="M5168" i="13" s="1"/>
  <c r="L5169" i="13" s="1"/>
  <c r="M5169" i="13" s="1"/>
  <c r="L5170" i="13" s="1"/>
  <c r="M5170" i="13" s="1"/>
  <c r="L5171" i="13" s="1"/>
  <c r="M5171" i="13" s="1"/>
  <c r="L5172" i="13" s="1"/>
  <c r="M5172" i="13" s="1"/>
  <c r="L5173" i="13" s="1"/>
  <c r="M5173" i="13" s="1"/>
  <c r="L5174" i="13" s="1"/>
  <c r="M5174" i="13" s="1"/>
  <c r="L5175" i="13" s="1"/>
  <c r="M5175" i="13" s="1"/>
  <c r="L5176" i="13" s="1"/>
  <c r="M5176" i="13" s="1"/>
  <c r="L5177" i="13" s="1"/>
  <c r="M5177" i="13" s="1"/>
  <c r="L5178" i="13" s="1"/>
  <c r="M5178" i="13" s="1"/>
  <c r="L5179" i="13" s="1"/>
  <c r="M5179" i="13" s="1"/>
  <c r="L5180" i="13" s="1"/>
  <c r="M5180" i="13" s="1"/>
  <c r="L5181" i="13" s="1"/>
  <c r="M5181" i="13" s="1"/>
  <c r="L5182" i="13" s="1"/>
  <c r="M5182" i="13" s="1"/>
  <c r="L5183" i="13" s="1"/>
  <c r="M5183" i="13" s="1"/>
  <c r="L5184" i="13" s="1"/>
  <c r="M5184" i="13" s="1"/>
  <c r="L5185" i="13" s="1"/>
  <c r="M5185" i="13" s="1"/>
  <c r="L5186" i="13" s="1"/>
  <c r="M5186" i="13" s="1"/>
  <c r="L5187" i="13" s="1"/>
  <c r="M5187" i="13" s="1"/>
  <c r="L5188" i="13" s="1"/>
  <c r="M5188" i="13" s="1"/>
  <c r="L5189" i="13" s="1"/>
  <c r="M5189" i="13" s="1"/>
  <c r="L5190" i="13" s="1"/>
  <c r="M5190" i="13" s="1"/>
  <c r="L5191" i="13" s="1"/>
  <c r="M5191" i="13" s="1"/>
  <c r="L5192" i="13" s="1"/>
  <c r="M5192" i="13" s="1"/>
  <c r="L5193" i="13" s="1"/>
  <c r="M5193" i="13" s="1"/>
  <c r="L5194" i="13" s="1"/>
  <c r="M5194" i="13" s="1"/>
  <c r="L5195" i="13" s="1"/>
  <c r="M5195" i="13" s="1"/>
  <c r="L5196" i="13" s="1"/>
  <c r="M5196" i="13" s="1"/>
  <c r="L5197" i="13" s="1"/>
  <c r="M5197" i="13" s="1"/>
  <c r="L5198" i="13" s="1"/>
  <c r="M5198" i="13" s="1"/>
  <c r="L5199" i="13" s="1"/>
  <c r="M5199" i="13" s="1"/>
  <c r="L5200" i="13" s="1"/>
  <c r="M5200" i="13" s="1"/>
  <c r="L5201" i="13" s="1"/>
  <c r="M5201" i="13" s="1"/>
  <c r="I131" i="14" s="1"/>
  <c r="N131" i="14" s="1"/>
  <c r="M5202" i="13"/>
  <c r="L5203" i="13" s="1"/>
  <c r="M5203" i="13" s="1"/>
  <c r="L5204" i="13" s="1"/>
  <c r="M5204" i="13" s="1"/>
  <c r="L5205" i="13" s="1"/>
  <c r="M5205" i="13" s="1"/>
  <c r="L5206" i="13" s="1"/>
  <c r="M5206" i="13" s="1"/>
  <c r="L5207" i="13" s="1"/>
  <c r="M5207" i="13" s="1"/>
  <c r="L5208" i="13" s="1"/>
  <c r="M5208" i="13" s="1"/>
  <c r="L5209" i="13" s="1"/>
  <c r="M5209" i="13" s="1"/>
  <c r="L5210" i="13" s="1"/>
  <c r="M5210" i="13" s="1"/>
  <c r="L5211" i="13" s="1"/>
  <c r="M5211" i="13" s="1"/>
  <c r="L5212" i="13" s="1"/>
  <c r="M5212" i="13" s="1"/>
  <c r="L5213" i="13" s="1"/>
  <c r="M5213" i="13" s="1"/>
  <c r="L5214" i="13" s="1"/>
  <c r="M5214" i="13" s="1"/>
  <c r="L5215" i="13" s="1"/>
  <c r="M5215" i="13" s="1"/>
  <c r="L5216" i="13" s="1"/>
  <c r="M5216" i="13" s="1"/>
  <c r="L5217" i="13" s="1"/>
  <c r="M5217" i="13" s="1"/>
  <c r="L5218" i="13" s="1"/>
  <c r="M5218" i="13" s="1"/>
  <c r="L5219" i="13" s="1"/>
  <c r="M5219" i="13" s="1"/>
  <c r="L5220" i="13" s="1"/>
  <c r="M5220" i="13" s="1"/>
  <c r="L5221" i="13" s="1"/>
  <c r="M5221" i="13" s="1"/>
  <c r="L5222" i="13" s="1"/>
  <c r="M5222" i="13" s="1"/>
  <c r="L5223" i="13" s="1"/>
  <c r="M5223" i="13" s="1"/>
  <c r="L5224" i="13" s="1"/>
  <c r="M5224" i="13" s="1"/>
  <c r="L5225" i="13" s="1"/>
  <c r="M5225" i="13" s="1"/>
  <c r="L5226" i="13" s="1"/>
  <c r="M5226" i="13" s="1"/>
  <c r="L5227" i="13" s="1"/>
  <c r="M5227" i="13" s="1"/>
  <c r="L5228" i="13" s="1"/>
  <c r="M5228" i="13" s="1"/>
  <c r="L5229" i="13" s="1"/>
  <c r="M5229" i="13" s="1"/>
  <c r="L5230" i="13" s="1"/>
  <c r="M5230" i="13" s="1"/>
  <c r="L5231" i="13" s="1"/>
  <c r="M5231" i="13" s="1"/>
  <c r="L5232" i="13" s="1"/>
  <c r="M5232" i="13" s="1"/>
  <c r="L5233" i="13" s="1"/>
  <c r="M5233" i="13" s="1"/>
  <c r="L5234" i="13" s="1"/>
  <c r="M5234" i="13" s="1"/>
  <c r="L5235" i="13" s="1"/>
  <c r="M5235" i="13" s="1"/>
  <c r="L5236" i="13" s="1"/>
  <c r="M5236" i="13" s="1"/>
  <c r="L5237" i="13" s="1"/>
  <c r="M5237" i="13" s="1"/>
  <c r="L5238" i="13" s="1"/>
  <c r="M5238" i="13" s="1"/>
  <c r="L5239" i="13" s="1"/>
  <c r="M5239" i="13" s="1"/>
  <c r="L5240" i="13" s="1"/>
  <c r="M5240" i="13" s="1"/>
  <c r="L5241" i="13" s="1"/>
  <c r="M5241" i="13" s="1"/>
  <c r="I132" i="14" s="1"/>
  <c r="N132" i="14" s="1"/>
  <c r="M6173" i="13"/>
  <c r="L6174" i="13" s="1"/>
  <c r="M6174" i="13" s="1"/>
  <c r="L6175" i="13" s="1"/>
  <c r="M6175" i="13" s="1"/>
  <c r="L6176" i="13" s="1"/>
  <c r="M6176" i="13" s="1"/>
  <c r="L6177" i="13" s="1"/>
  <c r="M6177" i="13" s="1"/>
  <c r="L6178" i="13" s="1"/>
  <c r="M6178" i="13" s="1"/>
  <c r="L6179" i="13" s="1"/>
  <c r="M6179" i="13" s="1"/>
  <c r="L6180" i="13" s="1"/>
  <c r="M6180" i="13" s="1"/>
  <c r="L6181" i="13" s="1"/>
  <c r="M6181" i="13" s="1"/>
  <c r="L6182" i="13" s="1"/>
  <c r="M6182" i="13" s="1"/>
  <c r="L6183" i="13" s="1"/>
  <c r="M6183" i="13" s="1"/>
  <c r="L6184" i="13" s="1"/>
  <c r="M6184" i="13" s="1"/>
  <c r="L6185" i="13" s="1"/>
  <c r="M6185" i="13" s="1"/>
  <c r="L6186" i="13" s="1"/>
  <c r="M6186" i="13" s="1"/>
  <c r="L6187" i="13" s="1"/>
  <c r="M6187" i="13" s="1"/>
  <c r="L6188" i="13" s="1"/>
  <c r="M6188" i="13" s="1"/>
  <c r="L6189" i="13" s="1"/>
  <c r="M6189" i="13" s="1"/>
  <c r="L6190" i="13" s="1"/>
  <c r="M6190" i="13" s="1"/>
  <c r="L6191" i="13" s="1"/>
  <c r="M6191" i="13" s="1"/>
  <c r="L6192" i="13" s="1"/>
  <c r="M6192" i="13" s="1"/>
  <c r="L6193" i="13" s="1"/>
  <c r="M6193" i="13" s="1"/>
  <c r="L6194" i="13" s="1"/>
  <c r="M6194" i="13" s="1"/>
  <c r="L6195" i="13" s="1"/>
  <c r="M6195" i="13" s="1"/>
  <c r="L6196" i="13" s="1"/>
  <c r="M6196" i="13" s="1"/>
  <c r="L6197" i="13" s="1"/>
  <c r="M6197" i="13" s="1"/>
  <c r="L6198" i="13" s="1"/>
  <c r="M6198" i="13" s="1"/>
  <c r="L6199" i="13" s="1"/>
  <c r="M6199" i="13" s="1"/>
  <c r="L6200" i="13" s="1"/>
  <c r="M6200" i="13" s="1"/>
  <c r="L6201" i="13" s="1"/>
  <c r="M6201" i="13" s="1"/>
  <c r="I156" i="14" s="1"/>
  <c r="N156" i="14" s="1"/>
  <c r="M5244" i="13"/>
  <c r="L5245" i="13" s="1"/>
  <c r="M5245" i="13" s="1"/>
  <c r="L5246" i="13" s="1"/>
  <c r="M5246" i="13" s="1"/>
  <c r="L5247" i="13" s="1"/>
  <c r="M5247" i="13" s="1"/>
  <c r="L5248" i="13" s="1"/>
  <c r="M5248" i="13" s="1"/>
  <c r="L5249" i="13" s="1"/>
  <c r="M5249" i="13" s="1"/>
  <c r="L5250" i="13" s="1"/>
  <c r="M5250" i="13" s="1"/>
  <c r="L5251" i="13" s="1"/>
  <c r="M5251" i="13" s="1"/>
  <c r="L5252" i="13" s="1"/>
  <c r="M5252" i="13" s="1"/>
  <c r="L5253" i="13" s="1"/>
  <c r="M5253" i="13" s="1"/>
  <c r="L5254" i="13" s="1"/>
  <c r="M5254" i="13" s="1"/>
  <c r="L5255" i="13" s="1"/>
  <c r="M5255" i="13" s="1"/>
  <c r="L5256" i="13" s="1"/>
  <c r="M5256" i="13" s="1"/>
  <c r="L5257" i="13" s="1"/>
  <c r="M5257" i="13" s="1"/>
  <c r="L5258" i="13" s="1"/>
  <c r="M5258" i="13" s="1"/>
  <c r="L5259" i="13" s="1"/>
  <c r="M5259" i="13" s="1"/>
  <c r="L5260" i="13" s="1"/>
  <c r="M5260" i="13" s="1"/>
  <c r="L5261" i="13" s="1"/>
  <c r="M5261" i="13" s="1"/>
  <c r="L5262" i="13" s="1"/>
  <c r="M5262" i="13" s="1"/>
  <c r="L5263" i="13" s="1"/>
  <c r="M5263" i="13" s="1"/>
  <c r="L5264" i="13" s="1"/>
  <c r="M5264" i="13" s="1"/>
  <c r="L5265" i="13" s="1"/>
  <c r="M5265" i="13" s="1"/>
  <c r="L5266" i="13" s="1"/>
  <c r="M5266" i="13" s="1"/>
  <c r="L5267" i="13" s="1"/>
  <c r="M5267" i="13" s="1"/>
  <c r="L5268" i="13" s="1"/>
  <c r="M5268" i="13" s="1"/>
  <c r="L5269" i="13" s="1"/>
  <c r="M5269" i="13" s="1"/>
  <c r="L5270" i="13" s="1"/>
  <c r="M5270" i="13" s="1"/>
  <c r="L5271" i="13" s="1"/>
  <c r="M5271" i="13" s="1"/>
  <c r="L5272" i="13" s="1"/>
  <c r="M5272" i="13" s="1"/>
  <c r="L5273" i="13" s="1"/>
  <c r="M5273" i="13" s="1"/>
  <c r="L5274" i="13" s="1"/>
  <c r="M5274" i="13" s="1"/>
  <c r="L5275" i="13" s="1"/>
  <c r="M5275" i="13" s="1"/>
  <c r="L5276" i="13" s="1"/>
  <c r="M5276" i="13" s="1"/>
  <c r="L5277" i="13" s="1"/>
  <c r="M5277" i="13" s="1"/>
  <c r="L5278" i="13" s="1"/>
  <c r="M5278" i="13" s="1"/>
  <c r="L5279" i="13" s="1"/>
  <c r="M5279" i="13" s="1"/>
  <c r="L5280" i="13" s="1"/>
  <c r="M5280" i="13" s="1"/>
  <c r="L5281" i="13" s="1"/>
  <c r="M5281" i="13" s="1"/>
  <c r="I133" i="14" s="1"/>
  <c r="N133" i="14" s="1"/>
  <c r="M5762" i="13"/>
  <c r="L5763" i="13" s="1"/>
  <c r="M5763" i="13" s="1"/>
  <c r="L5764" i="13" s="1"/>
  <c r="M5764" i="13" s="1"/>
  <c r="L5765" i="13" s="1"/>
  <c r="M5765" i="13" s="1"/>
  <c r="L5766" i="13" s="1"/>
  <c r="M5766" i="13" s="1"/>
  <c r="L5767" i="13" s="1"/>
  <c r="M5767" i="13" s="1"/>
  <c r="L5768" i="13" s="1"/>
  <c r="M5768" i="13" s="1"/>
  <c r="L5769" i="13" s="1"/>
  <c r="M5769" i="13" s="1"/>
  <c r="L5770" i="13" s="1"/>
  <c r="M5770" i="13" s="1"/>
  <c r="L5771" i="13" s="1"/>
  <c r="M5771" i="13" s="1"/>
  <c r="L5772" i="13" s="1"/>
  <c r="M5772" i="13" s="1"/>
  <c r="L5773" i="13" s="1"/>
  <c r="M5773" i="13" s="1"/>
  <c r="L5774" i="13" s="1"/>
  <c r="M5774" i="13" s="1"/>
  <c r="L5775" i="13" s="1"/>
  <c r="M5775" i="13" s="1"/>
  <c r="L5776" i="13" s="1"/>
  <c r="M5776" i="13" s="1"/>
  <c r="L5777" i="13" s="1"/>
  <c r="M5777" i="13" s="1"/>
  <c r="L5778" i="13" s="1"/>
  <c r="M5778" i="13" s="1"/>
  <c r="L5779" i="13" s="1"/>
  <c r="M5779" i="13" s="1"/>
  <c r="L5780" i="13" s="1"/>
  <c r="M5780" i="13" s="1"/>
  <c r="L5781" i="13" s="1"/>
  <c r="M5781" i="13" s="1"/>
  <c r="L5782" i="13" s="1"/>
  <c r="M5782" i="13" s="1"/>
  <c r="L5783" i="13" s="1"/>
  <c r="M5783" i="13" s="1"/>
  <c r="L5784" i="13" s="1"/>
  <c r="M5784" i="13" s="1"/>
  <c r="L5785" i="13" s="1"/>
  <c r="M5785" i="13" s="1"/>
  <c r="L5786" i="13" s="1"/>
  <c r="M5786" i="13" s="1"/>
  <c r="L5787" i="13" s="1"/>
  <c r="M5787" i="13" s="1"/>
  <c r="L5788" i="13" s="1"/>
  <c r="M5788" i="13" s="1"/>
  <c r="L5789" i="13" s="1"/>
  <c r="M5789" i="13" s="1"/>
  <c r="L5790" i="13" s="1"/>
  <c r="M5790" i="13" s="1"/>
  <c r="L5791" i="13" s="1"/>
  <c r="M5791" i="13" s="1"/>
  <c r="L5792" i="13" s="1"/>
  <c r="M5792" i="13" s="1"/>
  <c r="L5793" i="13" s="1"/>
  <c r="M5793" i="13" s="1"/>
  <c r="L5794" i="13" s="1"/>
  <c r="M5794" i="13" s="1"/>
  <c r="L5795" i="13" s="1"/>
  <c r="M5795" i="13" s="1"/>
  <c r="L5796" i="13" s="1"/>
  <c r="M5796" i="13" s="1"/>
  <c r="L5797" i="13" s="1"/>
  <c r="M5797" i="13" s="1"/>
  <c r="L5798" i="13" s="1"/>
  <c r="M5798" i="13" s="1"/>
  <c r="L5799" i="13" s="1"/>
  <c r="M5799" i="13" s="1"/>
  <c r="L5800" i="13" s="1"/>
  <c r="M5800" i="13" s="1"/>
  <c r="L5801" i="13" s="1"/>
  <c r="M5801" i="13" s="1"/>
  <c r="I146" i="14" s="1"/>
  <c r="K146" i="14" s="1"/>
  <c r="M4522" i="13"/>
  <c r="L4523" i="13" s="1"/>
  <c r="M4523" i="13" s="1"/>
  <c r="L4524" i="13" s="1"/>
  <c r="M4524" i="13" s="1"/>
  <c r="L4525" i="13" s="1"/>
  <c r="M4525" i="13" s="1"/>
  <c r="L4526" i="13" s="1"/>
  <c r="M4526" i="13" s="1"/>
  <c r="L4527" i="13" s="1"/>
  <c r="M4527" i="13" s="1"/>
  <c r="L4528" i="13" s="1"/>
  <c r="M4528" i="13" s="1"/>
  <c r="L4529" i="13" s="1"/>
  <c r="M4529" i="13" s="1"/>
  <c r="L4530" i="13" s="1"/>
  <c r="M4530" i="13" s="1"/>
  <c r="L4531" i="13" s="1"/>
  <c r="M4531" i="13" s="1"/>
  <c r="L4532" i="13" s="1"/>
  <c r="M4532" i="13" s="1"/>
  <c r="L4533" i="13" s="1"/>
  <c r="M4533" i="13" s="1"/>
  <c r="L4534" i="13" s="1"/>
  <c r="M4534" i="13" s="1"/>
  <c r="L4535" i="13" s="1"/>
  <c r="M4535" i="13" s="1"/>
  <c r="L4536" i="13" s="1"/>
  <c r="M4536" i="13" s="1"/>
  <c r="L4537" i="13" s="1"/>
  <c r="M4537" i="13" s="1"/>
  <c r="L4538" i="13" s="1"/>
  <c r="M4538" i="13" s="1"/>
  <c r="L4539" i="13" s="1"/>
  <c r="M4539" i="13" s="1"/>
  <c r="L4540" i="13" s="1"/>
  <c r="M4540" i="13" s="1"/>
  <c r="L4541" i="13" s="1"/>
  <c r="M4541" i="13" s="1"/>
  <c r="L4542" i="13" s="1"/>
  <c r="M4542" i="13" s="1"/>
  <c r="L4543" i="13" s="1"/>
  <c r="M4543" i="13" s="1"/>
  <c r="L4544" i="13" s="1"/>
  <c r="M4544" i="13" s="1"/>
  <c r="L4545" i="13" s="1"/>
  <c r="M4545" i="13" s="1"/>
  <c r="L4546" i="13" s="1"/>
  <c r="M4546" i="13" s="1"/>
  <c r="L4547" i="13" s="1"/>
  <c r="M4547" i="13" s="1"/>
  <c r="L4548" i="13" s="1"/>
  <c r="M4548" i="13" s="1"/>
  <c r="L4549" i="13" s="1"/>
  <c r="M4549" i="13" s="1"/>
  <c r="L4550" i="13" s="1"/>
  <c r="M4550" i="13" s="1"/>
  <c r="L4551" i="13" s="1"/>
  <c r="M4551" i="13" s="1"/>
  <c r="L4552" i="13" s="1"/>
  <c r="M4552" i="13" s="1"/>
  <c r="L4553" i="13" s="1"/>
  <c r="M4553" i="13" s="1"/>
  <c r="L4554" i="13" s="1"/>
  <c r="M4554" i="13" s="1"/>
  <c r="L4555" i="13" s="1"/>
  <c r="M4555" i="13" s="1"/>
  <c r="L4556" i="13" s="1"/>
  <c r="M4556" i="13" s="1"/>
  <c r="L4557" i="13" s="1"/>
  <c r="M4557" i="13" s="1"/>
  <c r="L4558" i="13" s="1"/>
  <c r="M4558" i="13" s="1"/>
  <c r="L4559" i="13" s="1"/>
  <c r="M4559" i="13" s="1"/>
  <c r="L4560" i="13" s="1"/>
  <c r="M4560" i="13" s="1"/>
  <c r="L4561" i="13" s="1"/>
  <c r="M4561" i="13" s="1"/>
  <c r="I115" i="14" s="1"/>
  <c r="N115" i="14" s="1"/>
  <c r="M4882" i="13"/>
  <c r="L4883" i="13" s="1"/>
  <c r="M4883" i="13" s="1"/>
  <c r="L4884" i="13" s="1"/>
  <c r="M4884" i="13" s="1"/>
  <c r="L4885" i="13" s="1"/>
  <c r="M4885" i="13" s="1"/>
  <c r="L4886" i="13" s="1"/>
  <c r="M4886" i="13" s="1"/>
  <c r="L4887" i="13" s="1"/>
  <c r="M4887" i="13" s="1"/>
  <c r="L4888" i="13" s="1"/>
  <c r="M4888" i="13" s="1"/>
  <c r="L4889" i="13" s="1"/>
  <c r="M4889" i="13" s="1"/>
  <c r="L4890" i="13" s="1"/>
  <c r="M4890" i="13" s="1"/>
  <c r="L4891" i="13" s="1"/>
  <c r="M4891" i="13" s="1"/>
  <c r="L4892" i="13" s="1"/>
  <c r="M4892" i="13" s="1"/>
  <c r="L4893" i="13" s="1"/>
  <c r="M4893" i="13" s="1"/>
  <c r="L4894" i="13" s="1"/>
  <c r="M4894" i="13" s="1"/>
  <c r="L4895" i="13" s="1"/>
  <c r="M4895" i="13" s="1"/>
  <c r="L4896" i="13" s="1"/>
  <c r="M4896" i="13" s="1"/>
  <c r="L4897" i="13" s="1"/>
  <c r="M4897" i="13" s="1"/>
  <c r="L4898" i="13" s="1"/>
  <c r="M4898" i="13" s="1"/>
  <c r="L4899" i="13" s="1"/>
  <c r="M4899" i="13" s="1"/>
  <c r="L4900" i="13" s="1"/>
  <c r="M4900" i="13" s="1"/>
  <c r="L4901" i="13" s="1"/>
  <c r="M4901" i="13" s="1"/>
  <c r="L4902" i="13" s="1"/>
  <c r="M4902" i="13" s="1"/>
  <c r="L4903" i="13" s="1"/>
  <c r="M4903" i="13" s="1"/>
  <c r="L4904" i="13" s="1"/>
  <c r="M4904" i="13" s="1"/>
  <c r="L4905" i="13" s="1"/>
  <c r="M4905" i="13" s="1"/>
  <c r="L4906" i="13" s="1"/>
  <c r="M4906" i="13" s="1"/>
  <c r="L4907" i="13" s="1"/>
  <c r="M4907" i="13" s="1"/>
  <c r="L4908" i="13" s="1"/>
  <c r="M4908" i="13" s="1"/>
  <c r="L4909" i="13" s="1"/>
  <c r="M4909" i="13" s="1"/>
  <c r="L4910" i="13" s="1"/>
  <c r="M4910" i="13" s="1"/>
  <c r="L4911" i="13" s="1"/>
  <c r="M4911" i="13" s="1"/>
  <c r="L4912" i="13" s="1"/>
  <c r="M4912" i="13" s="1"/>
  <c r="L4913" i="13" s="1"/>
  <c r="M4913" i="13" s="1"/>
  <c r="L4914" i="13" s="1"/>
  <c r="M4914" i="13" s="1"/>
  <c r="L4915" i="13" s="1"/>
  <c r="M4915" i="13" s="1"/>
  <c r="L4916" i="13" s="1"/>
  <c r="M4916" i="13" s="1"/>
  <c r="L4917" i="13" s="1"/>
  <c r="M4917" i="13" s="1"/>
  <c r="L4918" i="13" s="1"/>
  <c r="M4918" i="13" s="1"/>
  <c r="L4919" i="13" s="1"/>
  <c r="M4919" i="13" s="1"/>
  <c r="L4920" i="13" s="1"/>
  <c r="M4920" i="13" s="1"/>
  <c r="L4921" i="13" s="1"/>
  <c r="M4921" i="13" s="1"/>
  <c r="I124" i="14" s="1"/>
  <c r="N124" i="14" s="1"/>
  <c r="M5362" i="13"/>
  <c r="L5363" i="13" s="1"/>
  <c r="M5363" i="13" s="1"/>
  <c r="L5364" i="13" s="1"/>
  <c r="M5364" i="13" s="1"/>
  <c r="L5365" i="13" s="1"/>
  <c r="M5365" i="13" s="1"/>
  <c r="L5366" i="13" s="1"/>
  <c r="M5366" i="13" s="1"/>
  <c r="L5367" i="13" s="1"/>
  <c r="M5367" i="13" s="1"/>
  <c r="L5368" i="13" s="1"/>
  <c r="M5368" i="13" s="1"/>
  <c r="L5369" i="13" s="1"/>
  <c r="M5369" i="13" s="1"/>
  <c r="L5370" i="13" s="1"/>
  <c r="M5370" i="13" s="1"/>
  <c r="L5371" i="13" s="1"/>
  <c r="M5371" i="13" s="1"/>
  <c r="L5372" i="13" s="1"/>
  <c r="M5372" i="13" s="1"/>
  <c r="L5373" i="13" s="1"/>
  <c r="M5373" i="13" s="1"/>
  <c r="L5374" i="13" s="1"/>
  <c r="M5374" i="13" s="1"/>
  <c r="L5375" i="13" s="1"/>
  <c r="M5375" i="13" s="1"/>
  <c r="L5376" i="13" s="1"/>
  <c r="M5376" i="13" s="1"/>
  <c r="L5377" i="13" s="1"/>
  <c r="M5377" i="13" s="1"/>
  <c r="L5378" i="13" s="1"/>
  <c r="M5378" i="13" s="1"/>
  <c r="L5379" i="13" s="1"/>
  <c r="M5379" i="13" s="1"/>
  <c r="L5380" i="13" s="1"/>
  <c r="M5380" i="13" s="1"/>
  <c r="L5381" i="13" s="1"/>
  <c r="M5381" i="13" s="1"/>
  <c r="L5382" i="13" s="1"/>
  <c r="M5382" i="13" s="1"/>
  <c r="L5383" i="13" s="1"/>
  <c r="M5383" i="13" s="1"/>
  <c r="L5384" i="13" s="1"/>
  <c r="M5384" i="13" s="1"/>
  <c r="L5385" i="13" s="1"/>
  <c r="M5385" i="13" s="1"/>
  <c r="L5386" i="13" s="1"/>
  <c r="M5386" i="13" s="1"/>
  <c r="L5387" i="13" s="1"/>
  <c r="M5387" i="13" s="1"/>
  <c r="L5388" i="13" s="1"/>
  <c r="M5388" i="13" s="1"/>
  <c r="L5389" i="13" s="1"/>
  <c r="M5389" i="13" s="1"/>
  <c r="L5390" i="13" s="1"/>
  <c r="M5390" i="13" s="1"/>
  <c r="L5391" i="13" s="1"/>
  <c r="M5391" i="13" s="1"/>
  <c r="L5392" i="13" s="1"/>
  <c r="M5392" i="13" s="1"/>
  <c r="L5393" i="13" s="1"/>
  <c r="M5393" i="13" s="1"/>
  <c r="L5394" i="13" s="1"/>
  <c r="M5394" i="13" s="1"/>
  <c r="L5395" i="13" s="1"/>
  <c r="M5395" i="13" s="1"/>
  <c r="L5396" i="13" s="1"/>
  <c r="M5396" i="13" s="1"/>
  <c r="L5397" i="13" s="1"/>
  <c r="M5397" i="13" s="1"/>
  <c r="L5398" i="13" s="1"/>
  <c r="M5398" i="13" s="1"/>
  <c r="L5399" i="13" s="1"/>
  <c r="M5399" i="13" s="1"/>
  <c r="L5400" i="13" s="1"/>
  <c r="M5400" i="13" s="1"/>
  <c r="L5401" i="13" s="1"/>
  <c r="M5401" i="13" s="1"/>
  <c r="I136" i="14" s="1"/>
  <c r="N136" i="14" s="1"/>
  <c r="M4482" i="13"/>
  <c r="L4483" i="13" s="1"/>
  <c r="M4483" i="13" s="1"/>
  <c r="L4484" i="13" s="1"/>
  <c r="M4484" i="13" s="1"/>
  <c r="L4485" i="13" s="1"/>
  <c r="M4485" i="13" s="1"/>
  <c r="L4486" i="13" s="1"/>
  <c r="M4486" i="13" s="1"/>
  <c r="L4487" i="13" s="1"/>
  <c r="M4487" i="13" s="1"/>
  <c r="L4488" i="13" s="1"/>
  <c r="M4488" i="13" s="1"/>
  <c r="L4489" i="13" s="1"/>
  <c r="M4489" i="13" s="1"/>
  <c r="L4490" i="13" s="1"/>
  <c r="M4490" i="13" s="1"/>
  <c r="L4491" i="13" s="1"/>
  <c r="M4491" i="13" s="1"/>
  <c r="L4492" i="13" s="1"/>
  <c r="M4492" i="13" s="1"/>
  <c r="L4493" i="13" s="1"/>
  <c r="M4493" i="13" s="1"/>
  <c r="L4494" i="13" s="1"/>
  <c r="M4494" i="13" s="1"/>
  <c r="L4495" i="13" s="1"/>
  <c r="M4495" i="13" s="1"/>
  <c r="L4496" i="13" s="1"/>
  <c r="M4496" i="13" s="1"/>
  <c r="L4497" i="13" s="1"/>
  <c r="M4497" i="13" s="1"/>
  <c r="L4498" i="13" s="1"/>
  <c r="M4498" i="13" s="1"/>
  <c r="L4499" i="13" s="1"/>
  <c r="M4499" i="13" s="1"/>
  <c r="L4500" i="13" s="1"/>
  <c r="M4500" i="13" s="1"/>
  <c r="L4501" i="13" s="1"/>
  <c r="M4501" i="13" s="1"/>
  <c r="L4502" i="13" s="1"/>
  <c r="M4502" i="13" s="1"/>
  <c r="L4503" i="13" s="1"/>
  <c r="M4503" i="13" s="1"/>
  <c r="L4504" i="13" s="1"/>
  <c r="M4504" i="13" s="1"/>
  <c r="L4505" i="13" s="1"/>
  <c r="M4505" i="13" s="1"/>
  <c r="L4506" i="13" s="1"/>
  <c r="M4506" i="13" s="1"/>
  <c r="L4507" i="13" s="1"/>
  <c r="M4507" i="13" s="1"/>
  <c r="L4508" i="13" s="1"/>
  <c r="M4508" i="13" s="1"/>
  <c r="L4509" i="13" s="1"/>
  <c r="M4509" i="13" s="1"/>
  <c r="L4510" i="13" s="1"/>
  <c r="M4510" i="13" s="1"/>
  <c r="L4511" i="13" s="1"/>
  <c r="M4511" i="13" s="1"/>
  <c r="L4512" i="13" s="1"/>
  <c r="M4512" i="13" s="1"/>
  <c r="L4513" i="13" s="1"/>
  <c r="M4513" i="13" s="1"/>
  <c r="L4514" i="13" s="1"/>
  <c r="M4514" i="13" s="1"/>
  <c r="L4515" i="13" s="1"/>
  <c r="M4515" i="13" s="1"/>
  <c r="L4516" i="13" s="1"/>
  <c r="M4516" i="13" s="1"/>
  <c r="L4517" i="13" s="1"/>
  <c r="M4517" i="13" s="1"/>
  <c r="L4518" i="13" s="1"/>
  <c r="M4518" i="13" s="1"/>
  <c r="L4519" i="13" s="1"/>
  <c r="M4519" i="13" s="1"/>
  <c r="L4520" i="13" s="1"/>
  <c r="M4520" i="13" s="1"/>
  <c r="L4521" i="13" s="1"/>
  <c r="M4521" i="13" s="1"/>
  <c r="I114" i="14" s="1"/>
  <c r="N114" i="14" s="1"/>
  <c r="M5442" i="13"/>
  <c r="L5443" i="13" s="1"/>
  <c r="M5443" i="13" s="1"/>
  <c r="L5444" i="13" s="1"/>
  <c r="M5444" i="13" s="1"/>
  <c r="L5445" i="13" s="1"/>
  <c r="M5445" i="13" s="1"/>
  <c r="L5446" i="13" s="1"/>
  <c r="M5446" i="13" s="1"/>
  <c r="L5447" i="13" s="1"/>
  <c r="M5447" i="13" s="1"/>
  <c r="L5448" i="13" s="1"/>
  <c r="M5448" i="13" s="1"/>
  <c r="L5449" i="13" s="1"/>
  <c r="M5449" i="13" s="1"/>
  <c r="L5450" i="13" s="1"/>
  <c r="M5450" i="13" s="1"/>
  <c r="L5451" i="13" s="1"/>
  <c r="M5451" i="13" s="1"/>
  <c r="L5452" i="13" s="1"/>
  <c r="M5452" i="13" s="1"/>
  <c r="L5453" i="13" s="1"/>
  <c r="M5453" i="13" s="1"/>
  <c r="L5454" i="13" s="1"/>
  <c r="M5454" i="13" s="1"/>
  <c r="L5455" i="13" s="1"/>
  <c r="M5455" i="13" s="1"/>
  <c r="L5456" i="13" s="1"/>
  <c r="M5456" i="13" s="1"/>
  <c r="L5457" i="13" s="1"/>
  <c r="M5457" i="13" s="1"/>
  <c r="L5458" i="13" s="1"/>
  <c r="M5458" i="13" s="1"/>
  <c r="L5459" i="13" s="1"/>
  <c r="M5459" i="13" s="1"/>
  <c r="L5460" i="13" s="1"/>
  <c r="M5460" i="13" s="1"/>
  <c r="L5461" i="13" s="1"/>
  <c r="M5461" i="13" s="1"/>
  <c r="L5462" i="13" s="1"/>
  <c r="M5462" i="13" s="1"/>
  <c r="L5463" i="13" s="1"/>
  <c r="M5463" i="13" s="1"/>
  <c r="L5464" i="13" s="1"/>
  <c r="M5464" i="13" s="1"/>
  <c r="L5465" i="13" s="1"/>
  <c r="M5465" i="13" s="1"/>
  <c r="L5466" i="13" s="1"/>
  <c r="M5466" i="13" s="1"/>
  <c r="L5467" i="13" s="1"/>
  <c r="M5467" i="13" s="1"/>
  <c r="L5468" i="13" s="1"/>
  <c r="M5468" i="13" s="1"/>
  <c r="L5469" i="13" s="1"/>
  <c r="M5469" i="13" s="1"/>
  <c r="L5470" i="13" s="1"/>
  <c r="M5470" i="13" s="1"/>
  <c r="L5471" i="13" s="1"/>
  <c r="M5471" i="13" s="1"/>
  <c r="L5472" i="13" s="1"/>
  <c r="M5472" i="13" s="1"/>
  <c r="L5473" i="13" s="1"/>
  <c r="M5473" i="13" s="1"/>
  <c r="L5474" i="13" s="1"/>
  <c r="M5474" i="13" s="1"/>
  <c r="L5475" i="13" s="1"/>
  <c r="M5475" i="13" s="1"/>
  <c r="L5476" i="13" s="1"/>
  <c r="M5476" i="13" s="1"/>
  <c r="L5477" i="13" s="1"/>
  <c r="M5477" i="13" s="1"/>
  <c r="L5478" i="13" s="1"/>
  <c r="M5478" i="13" s="1"/>
  <c r="L5479" i="13" s="1"/>
  <c r="M5479" i="13" s="1"/>
  <c r="L5480" i="13" s="1"/>
  <c r="M5480" i="13" s="1"/>
  <c r="L5481" i="13" s="1"/>
  <c r="M5481" i="13" s="1"/>
  <c r="I138" i="14" s="1"/>
  <c r="N138" i="14" s="1"/>
  <c r="M5722" i="13"/>
  <c r="L5723" i="13" s="1"/>
  <c r="M5723" i="13" s="1"/>
  <c r="L5724" i="13" s="1"/>
  <c r="M5724" i="13" s="1"/>
  <c r="L5725" i="13" s="1"/>
  <c r="M5725" i="13" s="1"/>
  <c r="L5726" i="13" s="1"/>
  <c r="M5726" i="13" s="1"/>
  <c r="L5727" i="13" s="1"/>
  <c r="M5727" i="13" s="1"/>
  <c r="L5728" i="13" s="1"/>
  <c r="M5728" i="13" s="1"/>
  <c r="L5729" i="13" s="1"/>
  <c r="M5729" i="13" s="1"/>
  <c r="L5730" i="13" s="1"/>
  <c r="M5730" i="13" s="1"/>
  <c r="L5731" i="13" s="1"/>
  <c r="M5731" i="13" s="1"/>
  <c r="L5732" i="13" s="1"/>
  <c r="M5732" i="13" s="1"/>
  <c r="L5733" i="13" s="1"/>
  <c r="M5733" i="13" s="1"/>
  <c r="L5734" i="13" s="1"/>
  <c r="M5734" i="13" s="1"/>
  <c r="L5735" i="13" s="1"/>
  <c r="M5735" i="13" s="1"/>
  <c r="L5736" i="13" s="1"/>
  <c r="M5736" i="13" s="1"/>
  <c r="L5737" i="13" s="1"/>
  <c r="M5737" i="13" s="1"/>
  <c r="L5738" i="13" s="1"/>
  <c r="M5738" i="13" s="1"/>
  <c r="L5739" i="13" s="1"/>
  <c r="M5739" i="13" s="1"/>
  <c r="L5740" i="13" s="1"/>
  <c r="M5740" i="13" s="1"/>
  <c r="L5741" i="13" s="1"/>
  <c r="M5741" i="13" s="1"/>
  <c r="L5742" i="13" s="1"/>
  <c r="M5742" i="13" s="1"/>
  <c r="L5743" i="13" s="1"/>
  <c r="M5743" i="13" s="1"/>
  <c r="L5744" i="13" s="1"/>
  <c r="M5744" i="13" s="1"/>
  <c r="L5745" i="13" s="1"/>
  <c r="M5745" i="13" s="1"/>
  <c r="L5746" i="13" s="1"/>
  <c r="M5746" i="13" s="1"/>
  <c r="L5747" i="13" s="1"/>
  <c r="M5747" i="13" s="1"/>
  <c r="L5748" i="13" s="1"/>
  <c r="M5748" i="13" s="1"/>
  <c r="L5749" i="13" s="1"/>
  <c r="M5749" i="13" s="1"/>
  <c r="L5750" i="13" s="1"/>
  <c r="M5750" i="13" s="1"/>
  <c r="L5751" i="13" s="1"/>
  <c r="M5751" i="13" s="1"/>
  <c r="L5752" i="13" s="1"/>
  <c r="M5752" i="13" s="1"/>
  <c r="L5753" i="13" s="1"/>
  <c r="M5753" i="13" s="1"/>
  <c r="L5754" i="13" s="1"/>
  <c r="M5754" i="13" s="1"/>
  <c r="L5755" i="13" s="1"/>
  <c r="M5755" i="13" s="1"/>
  <c r="L5756" i="13" s="1"/>
  <c r="M5756" i="13" s="1"/>
  <c r="L5757" i="13" s="1"/>
  <c r="M5757" i="13" s="1"/>
  <c r="L5758" i="13" s="1"/>
  <c r="M5758" i="13" s="1"/>
  <c r="L5759" i="13" s="1"/>
  <c r="M5759" i="13" s="1"/>
  <c r="L5760" i="13" s="1"/>
  <c r="M5760" i="13" s="1"/>
  <c r="L5761" i="13" s="1"/>
  <c r="M5761" i="13" s="1"/>
  <c r="I145" i="14" s="1"/>
  <c r="N145" i="14" s="1"/>
  <c r="M5922" i="13"/>
  <c r="L5923" i="13" s="1"/>
  <c r="M5923" i="13" s="1"/>
  <c r="L5924" i="13" s="1"/>
  <c r="M5924" i="13" s="1"/>
  <c r="L5925" i="13" s="1"/>
  <c r="M5925" i="13" s="1"/>
  <c r="L5926" i="13" s="1"/>
  <c r="M5926" i="13" s="1"/>
  <c r="L5927" i="13" s="1"/>
  <c r="M5927" i="13" s="1"/>
  <c r="L5928" i="13" s="1"/>
  <c r="M5928" i="13" s="1"/>
  <c r="L5929" i="13" s="1"/>
  <c r="M5929" i="13" s="1"/>
  <c r="L5930" i="13" s="1"/>
  <c r="M5930" i="13" s="1"/>
  <c r="L5931" i="13" s="1"/>
  <c r="M5931" i="13" s="1"/>
  <c r="L5932" i="13" s="1"/>
  <c r="M5932" i="13" s="1"/>
  <c r="L5933" i="13" s="1"/>
  <c r="M5933" i="13" s="1"/>
  <c r="L5934" i="13" s="1"/>
  <c r="M5934" i="13" s="1"/>
  <c r="L5935" i="13" s="1"/>
  <c r="M5935" i="13" s="1"/>
  <c r="L5936" i="13" s="1"/>
  <c r="M5936" i="13" s="1"/>
  <c r="L5937" i="13" s="1"/>
  <c r="M5937" i="13" s="1"/>
  <c r="L5938" i="13" s="1"/>
  <c r="M5938" i="13" s="1"/>
  <c r="L5939" i="13" s="1"/>
  <c r="M5939" i="13" s="1"/>
  <c r="L5940" i="13" s="1"/>
  <c r="M5940" i="13" s="1"/>
  <c r="L5941" i="13" s="1"/>
  <c r="M5941" i="13" s="1"/>
  <c r="L5942" i="13" s="1"/>
  <c r="M5942" i="13" s="1"/>
  <c r="L5943" i="13" s="1"/>
  <c r="M5943" i="13" s="1"/>
  <c r="L5944" i="13" s="1"/>
  <c r="M5944" i="13" s="1"/>
  <c r="L5945" i="13" s="1"/>
  <c r="M5945" i="13" s="1"/>
  <c r="L5946" i="13" s="1"/>
  <c r="M5946" i="13" s="1"/>
  <c r="L5947" i="13" s="1"/>
  <c r="M5947" i="13" s="1"/>
  <c r="L5948" i="13" s="1"/>
  <c r="M5948" i="13" s="1"/>
  <c r="L5949" i="13" s="1"/>
  <c r="M5949" i="13" s="1"/>
  <c r="L5950" i="13" s="1"/>
  <c r="M5950" i="13" s="1"/>
  <c r="L5951" i="13" s="1"/>
  <c r="M5951" i="13" s="1"/>
  <c r="L5952" i="13" s="1"/>
  <c r="M5952" i="13" s="1"/>
  <c r="L5953" i="13" s="1"/>
  <c r="M5953" i="13" s="1"/>
  <c r="L5954" i="13" s="1"/>
  <c r="M5954" i="13" s="1"/>
  <c r="L5955" i="13" s="1"/>
  <c r="M5955" i="13" s="1"/>
  <c r="L5956" i="13" s="1"/>
  <c r="M5956" i="13" s="1"/>
  <c r="L5957" i="13" s="1"/>
  <c r="M5957" i="13" s="1"/>
  <c r="L5958" i="13" s="1"/>
  <c r="M5958" i="13" s="1"/>
  <c r="L5959" i="13" s="1"/>
  <c r="M5959" i="13" s="1"/>
  <c r="L5960" i="13" s="1"/>
  <c r="M5960" i="13" s="1"/>
  <c r="L5961" i="13" s="1"/>
  <c r="M5961" i="13" s="1"/>
  <c r="I150" i="14" s="1"/>
  <c r="M6204" i="13"/>
  <c r="L6205" i="13" s="1"/>
  <c r="M6205" i="13" s="1"/>
  <c r="L6206" i="13" s="1"/>
  <c r="M6206" i="13" s="1"/>
  <c r="L6207" i="13" s="1"/>
  <c r="M6207" i="13" s="1"/>
  <c r="L6208" i="13" s="1"/>
  <c r="M6208" i="13" s="1"/>
  <c r="L6209" i="13" s="1"/>
  <c r="M6209" i="13" s="1"/>
  <c r="L6210" i="13" s="1"/>
  <c r="M6210" i="13" s="1"/>
  <c r="L6211" i="13" s="1"/>
  <c r="M6211" i="13" s="1"/>
  <c r="L6212" i="13" s="1"/>
  <c r="M6212" i="13" s="1"/>
  <c r="L6213" i="13" s="1"/>
  <c r="M6213" i="13" s="1"/>
  <c r="L6214" i="13" s="1"/>
  <c r="M6214" i="13" s="1"/>
  <c r="L6215" i="13" s="1"/>
  <c r="M6215" i="13" s="1"/>
  <c r="L6216" i="13" s="1"/>
  <c r="M6216" i="13" s="1"/>
  <c r="L6217" i="13" s="1"/>
  <c r="M6217" i="13" s="1"/>
  <c r="L6218" i="13" s="1"/>
  <c r="M6218" i="13" s="1"/>
  <c r="L6219" i="13" s="1"/>
  <c r="M6219" i="13" s="1"/>
  <c r="L6220" i="13" s="1"/>
  <c r="M6220" i="13" s="1"/>
  <c r="L6221" i="13" s="1"/>
  <c r="M6221" i="13" s="1"/>
  <c r="L6222" i="13" s="1"/>
  <c r="M6222" i="13" s="1"/>
  <c r="L6223" i="13" s="1"/>
  <c r="M6223" i="13" s="1"/>
  <c r="L6224" i="13" s="1"/>
  <c r="M6224" i="13" s="1"/>
  <c r="L6225" i="13" s="1"/>
  <c r="M6225" i="13" s="1"/>
  <c r="L6226" i="13" s="1"/>
  <c r="M6226" i="13" s="1"/>
  <c r="L6227" i="13" s="1"/>
  <c r="M6227" i="13" s="1"/>
  <c r="L6228" i="13" s="1"/>
  <c r="M6228" i="13" s="1"/>
  <c r="L6229" i="13" s="1"/>
  <c r="M6229" i="13" s="1"/>
  <c r="L6230" i="13" s="1"/>
  <c r="M6230" i="13" s="1"/>
  <c r="L6231" i="13" s="1"/>
  <c r="M6231" i="13" s="1"/>
  <c r="L6232" i="13" s="1"/>
  <c r="M6232" i="13" s="1"/>
  <c r="L6233" i="13" s="1"/>
  <c r="M6233" i="13" s="1"/>
  <c r="L6234" i="13" s="1"/>
  <c r="M6234" i="13" s="1"/>
  <c r="L6235" i="13" s="1"/>
  <c r="M6235" i="13" s="1"/>
  <c r="L6236" i="13" s="1"/>
  <c r="M6236" i="13" s="1"/>
  <c r="L6237" i="13" s="1"/>
  <c r="M6237" i="13" s="1"/>
  <c r="L6238" i="13" s="1"/>
  <c r="M6238" i="13" s="1"/>
  <c r="L6239" i="13" s="1"/>
  <c r="M6239" i="13" s="1"/>
  <c r="L6240" i="13" s="1"/>
  <c r="M6240" i="13" s="1"/>
  <c r="L6241" i="13" s="1"/>
  <c r="M6241" i="13" s="1"/>
  <c r="I157" i="14" s="1"/>
  <c r="N157" i="14" s="1"/>
  <c r="M5962" i="13"/>
  <c r="L5963" i="13" s="1"/>
  <c r="M5963" i="13" s="1"/>
  <c r="L5964" i="13" s="1"/>
  <c r="M5964" i="13" s="1"/>
  <c r="L5965" i="13" s="1"/>
  <c r="M5965" i="13" s="1"/>
  <c r="L5966" i="13" s="1"/>
  <c r="M5966" i="13" s="1"/>
  <c r="L5967" i="13" s="1"/>
  <c r="M5967" i="13" s="1"/>
  <c r="L5968" i="13" s="1"/>
  <c r="M5968" i="13" s="1"/>
  <c r="L5969" i="13" s="1"/>
  <c r="M5969" i="13" s="1"/>
  <c r="L5970" i="13" s="1"/>
  <c r="M5970" i="13" s="1"/>
  <c r="L5971" i="13" s="1"/>
  <c r="M5971" i="13" s="1"/>
  <c r="L5972" i="13" s="1"/>
  <c r="M5972" i="13" s="1"/>
  <c r="L5973" i="13" s="1"/>
  <c r="M5973" i="13" s="1"/>
  <c r="L5974" i="13" s="1"/>
  <c r="M5974" i="13" s="1"/>
  <c r="L5975" i="13" s="1"/>
  <c r="M5975" i="13" s="1"/>
  <c r="L5976" i="13" s="1"/>
  <c r="M5976" i="13" s="1"/>
  <c r="L5977" i="13" s="1"/>
  <c r="M5977" i="13" s="1"/>
  <c r="L5978" i="13" s="1"/>
  <c r="M5978" i="13" s="1"/>
  <c r="L5979" i="13" s="1"/>
  <c r="M5979" i="13" s="1"/>
  <c r="L5980" i="13" s="1"/>
  <c r="M5980" i="13" s="1"/>
  <c r="L5981" i="13" s="1"/>
  <c r="M5981" i="13" s="1"/>
  <c r="L5982" i="13" s="1"/>
  <c r="M5982" i="13" s="1"/>
  <c r="L5983" i="13" s="1"/>
  <c r="M5983" i="13" s="1"/>
  <c r="L5984" i="13" s="1"/>
  <c r="M5984" i="13" s="1"/>
  <c r="L5985" i="13" s="1"/>
  <c r="M5985" i="13" s="1"/>
  <c r="L5986" i="13" s="1"/>
  <c r="M5986" i="13" s="1"/>
  <c r="L5987" i="13" s="1"/>
  <c r="M5987" i="13" s="1"/>
  <c r="L5988" i="13" s="1"/>
  <c r="M5988" i="13" s="1"/>
  <c r="L5989" i="13" s="1"/>
  <c r="M5989" i="13" s="1"/>
  <c r="L5990" i="13" s="1"/>
  <c r="M5990" i="13" s="1"/>
  <c r="L5991" i="13" s="1"/>
  <c r="M5991" i="13" s="1"/>
  <c r="L5992" i="13" s="1"/>
  <c r="M5992" i="13" s="1"/>
  <c r="L5993" i="13" s="1"/>
  <c r="M5993" i="13" s="1"/>
  <c r="L5994" i="13" s="1"/>
  <c r="M5994" i="13" s="1"/>
  <c r="L5995" i="13" s="1"/>
  <c r="M5995" i="13" s="1"/>
  <c r="L5996" i="13" s="1"/>
  <c r="M5996" i="13" s="1"/>
  <c r="L5997" i="13" s="1"/>
  <c r="M5997" i="13" s="1"/>
  <c r="L5998" i="13" s="1"/>
  <c r="M5998" i="13" s="1"/>
  <c r="L5999" i="13" s="1"/>
  <c r="M5999" i="13" s="1"/>
  <c r="L6000" i="13" s="1"/>
  <c r="M6000" i="13" s="1"/>
  <c r="L6001" i="13" s="1"/>
  <c r="M6001" i="13" s="1"/>
  <c r="I151" i="14" s="1"/>
  <c r="N151" i="14" s="1"/>
  <c r="M5882" i="13"/>
  <c r="L5883" i="13" s="1"/>
  <c r="M5883" i="13" s="1"/>
  <c r="L5884" i="13" s="1"/>
  <c r="M5884" i="13" s="1"/>
  <c r="L5885" i="13" s="1"/>
  <c r="M5885" i="13" s="1"/>
  <c r="L5886" i="13" s="1"/>
  <c r="M5886" i="13" s="1"/>
  <c r="L5887" i="13" s="1"/>
  <c r="M5887" i="13" s="1"/>
  <c r="L5888" i="13" s="1"/>
  <c r="M5888" i="13" s="1"/>
  <c r="L5889" i="13" s="1"/>
  <c r="M5889" i="13" s="1"/>
  <c r="L5890" i="13" s="1"/>
  <c r="M5890" i="13" s="1"/>
  <c r="L5891" i="13" s="1"/>
  <c r="M5891" i="13" s="1"/>
  <c r="L5892" i="13" s="1"/>
  <c r="M5892" i="13" s="1"/>
  <c r="L5893" i="13" s="1"/>
  <c r="M5893" i="13" s="1"/>
  <c r="L5894" i="13" s="1"/>
  <c r="M5894" i="13" s="1"/>
  <c r="L5895" i="13" s="1"/>
  <c r="M5895" i="13" s="1"/>
  <c r="L5896" i="13" s="1"/>
  <c r="M5896" i="13" s="1"/>
  <c r="L5897" i="13" s="1"/>
  <c r="M5897" i="13" s="1"/>
  <c r="L5898" i="13" s="1"/>
  <c r="M5898" i="13" s="1"/>
  <c r="L5899" i="13" s="1"/>
  <c r="M5899" i="13" s="1"/>
  <c r="L5900" i="13" s="1"/>
  <c r="M5900" i="13" s="1"/>
  <c r="L5901" i="13" s="1"/>
  <c r="M5901" i="13" s="1"/>
  <c r="L5902" i="13" s="1"/>
  <c r="M5902" i="13" s="1"/>
  <c r="L5903" i="13" s="1"/>
  <c r="M5903" i="13" s="1"/>
  <c r="L5904" i="13" s="1"/>
  <c r="M5904" i="13" s="1"/>
  <c r="L5905" i="13" s="1"/>
  <c r="M5905" i="13" s="1"/>
  <c r="L5906" i="13" s="1"/>
  <c r="M5906" i="13" s="1"/>
  <c r="L5907" i="13" s="1"/>
  <c r="M5907" i="13" s="1"/>
  <c r="L5908" i="13" s="1"/>
  <c r="M5908" i="13" s="1"/>
  <c r="L5909" i="13" s="1"/>
  <c r="M5909" i="13" s="1"/>
  <c r="L5910" i="13" s="1"/>
  <c r="M5910" i="13" s="1"/>
  <c r="L5911" i="13" s="1"/>
  <c r="M5911" i="13" s="1"/>
  <c r="L5912" i="13" s="1"/>
  <c r="M5912" i="13" s="1"/>
  <c r="L5913" i="13" s="1"/>
  <c r="M5913" i="13" s="1"/>
  <c r="L5914" i="13" s="1"/>
  <c r="M5914" i="13" s="1"/>
  <c r="L5915" i="13" s="1"/>
  <c r="M5915" i="13" s="1"/>
  <c r="L5916" i="13" s="1"/>
  <c r="M5916" i="13" s="1"/>
  <c r="L5917" i="13" s="1"/>
  <c r="M5917" i="13" s="1"/>
  <c r="L5918" i="13" s="1"/>
  <c r="M5918" i="13" s="1"/>
  <c r="L5919" i="13" s="1"/>
  <c r="M5919" i="13" s="1"/>
  <c r="L5920" i="13" s="1"/>
  <c r="M5920" i="13" s="1"/>
  <c r="L5921" i="13" s="1"/>
  <c r="M5921" i="13" s="1"/>
  <c r="I149" i="14" s="1"/>
  <c r="N149" i="14" s="1"/>
  <c r="M6002" i="13"/>
  <c r="L6003" i="13" s="1"/>
  <c r="M6003" i="13" s="1"/>
  <c r="L6004" i="13" s="1"/>
  <c r="M6004" i="13" s="1"/>
  <c r="L6005" i="13" s="1"/>
  <c r="M6005" i="13" s="1"/>
  <c r="L6006" i="13" s="1"/>
  <c r="M6006" i="13" s="1"/>
  <c r="L6007" i="13" s="1"/>
  <c r="M6007" i="13" s="1"/>
  <c r="L6008" i="13" s="1"/>
  <c r="M6008" i="13" s="1"/>
  <c r="L6009" i="13" s="1"/>
  <c r="M6009" i="13" s="1"/>
  <c r="L6010" i="13" s="1"/>
  <c r="M6010" i="13" s="1"/>
  <c r="L6011" i="13" s="1"/>
  <c r="M6011" i="13" s="1"/>
  <c r="L6012" i="13" s="1"/>
  <c r="M6012" i="13" s="1"/>
  <c r="L6013" i="13" s="1"/>
  <c r="M6013" i="13" s="1"/>
  <c r="L6014" i="13" s="1"/>
  <c r="M6014" i="13" s="1"/>
  <c r="L6015" i="13" s="1"/>
  <c r="M6015" i="13" s="1"/>
  <c r="L6016" i="13" s="1"/>
  <c r="M6016" i="13" s="1"/>
  <c r="L6017" i="13" s="1"/>
  <c r="M6017" i="13" s="1"/>
  <c r="L6018" i="13" s="1"/>
  <c r="M6018" i="13" s="1"/>
  <c r="L6019" i="13" s="1"/>
  <c r="M6019" i="13" s="1"/>
  <c r="L6020" i="13" s="1"/>
  <c r="M6020" i="13" s="1"/>
  <c r="L6021" i="13" s="1"/>
  <c r="M6021" i="13" s="1"/>
  <c r="L6022" i="13" s="1"/>
  <c r="M6022" i="13" s="1"/>
  <c r="L6023" i="13" s="1"/>
  <c r="M6023" i="13" s="1"/>
  <c r="L6024" i="13" s="1"/>
  <c r="M6024" i="13" s="1"/>
  <c r="L6025" i="13" s="1"/>
  <c r="M6025" i="13" s="1"/>
  <c r="L6026" i="13" s="1"/>
  <c r="M6026" i="13" s="1"/>
  <c r="L6027" i="13" s="1"/>
  <c r="M6027" i="13" s="1"/>
  <c r="L6028" i="13" s="1"/>
  <c r="M6028" i="13" s="1"/>
  <c r="L6029" i="13" s="1"/>
  <c r="M6029" i="13" s="1"/>
  <c r="L6030" i="13" s="1"/>
  <c r="M6030" i="13" s="1"/>
  <c r="L6031" i="13" s="1"/>
  <c r="M6031" i="13" s="1"/>
  <c r="L6032" i="13" s="1"/>
  <c r="M6032" i="13" s="1"/>
  <c r="L6033" i="13" s="1"/>
  <c r="M6033" i="13" s="1"/>
  <c r="L6034" i="13" s="1"/>
  <c r="M6034" i="13" s="1"/>
  <c r="L6035" i="13" s="1"/>
  <c r="M6035" i="13" s="1"/>
  <c r="L6036" i="13" s="1"/>
  <c r="M6036" i="13" s="1"/>
  <c r="L6037" i="13" s="1"/>
  <c r="M6037" i="13" s="1"/>
  <c r="L6038" i="13" s="1"/>
  <c r="M6038" i="13" s="1"/>
  <c r="L6039" i="13" s="1"/>
  <c r="M6039" i="13" s="1"/>
  <c r="L6040" i="13" s="1"/>
  <c r="M6040" i="13" s="1"/>
  <c r="L6041" i="13" s="1"/>
  <c r="M6041" i="13" s="1"/>
  <c r="I152" i="14" s="1"/>
  <c r="N152" i="14" s="1"/>
  <c r="M5842" i="13"/>
  <c r="L5843" i="13" s="1"/>
  <c r="M5843" i="13" s="1"/>
  <c r="L5844" i="13" s="1"/>
  <c r="M5844" i="13" s="1"/>
  <c r="L5845" i="13" s="1"/>
  <c r="M5845" i="13" s="1"/>
  <c r="L5846" i="13" s="1"/>
  <c r="M5846" i="13" s="1"/>
  <c r="L5847" i="13" s="1"/>
  <c r="M5847" i="13" s="1"/>
  <c r="L5848" i="13" s="1"/>
  <c r="M5848" i="13" s="1"/>
  <c r="L5849" i="13" s="1"/>
  <c r="M5849" i="13" s="1"/>
  <c r="L5850" i="13" s="1"/>
  <c r="M5850" i="13" s="1"/>
  <c r="L5851" i="13" s="1"/>
  <c r="M5851" i="13" s="1"/>
  <c r="L5852" i="13" s="1"/>
  <c r="M5852" i="13" s="1"/>
  <c r="L5853" i="13" s="1"/>
  <c r="M5853" i="13" s="1"/>
  <c r="L5854" i="13" s="1"/>
  <c r="M5854" i="13" s="1"/>
  <c r="L5855" i="13" s="1"/>
  <c r="M5855" i="13" s="1"/>
  <c r="L5856" i="13" s="1"/>
  <c r="M5856" i="13" s="1"/>
  <c r="L5857" i="13" s="1"/>
  <c r="M5857" i="13" s="1"/>
  <c r="L5858" i="13" s="1"/>
  <c r="M5858" i="13" s="1"/>
  <c r="L5859" i="13" s="1"/>
  <c r="M5859" i="13" s="1"/>
  <c r="L5860" i="13" s="1"/>
  <c r="M5860" i="13" s="1"/>
  <c r="L5861" i="13" s="1"/>
  <c r="M5861" i="13" s="1"/>
  <c r="L5862" i="13" s="1"/>
  <c r="M5862" i="13" s="1"/>
  <c r="L5863" i="13" s="1"/>
  <c r="M5863" i="13" s="1"/>
  <c r="L5864" i="13" s="1"/>
  <c r="M5864" i="13" s="1"/>
  <c r="L5865" i="13" s="1"/>
  <c r="M5865" i="13" s="1"/>
  <c r="L5866" i="13" s="1"/>
  <c r="M5866" i="13" s="1"/>
  <c r="L5867" i="13" s="1"/>
  <c r="M5867" i="13" s="1"/>
  <c r="L5868" i="13" s="1"/>
  <c r="M5868" i="13" s="1"/>
  <c r="L5869" i="13" s="1"/>
  <c r="M5869" i="13" s="1"/>
  <c r="L5870" i="13" s="1"/>
  <c r="M5870" i="13" s="1"/>
  <c r="L5871" i="13" s="1"/>
  <c r="M5871" i="13" s="1"/>
  <c r="L5872" i="13" s="1"/>
  <c r="M5872" i="13" s="1"/>
  <c r="L5873" i="13" s="1"/>
  <c r="M5873" i="13" s="1"/>
  <c r="L5874" i="13" s="1"/>
  <c r="M5874" i="13" s="1"/>
  <c r="L5875" i="13" s="1"/>
  <c r="M5875" i="13" s="1"/>
  <c r="L5876" i="13" s="1"/>
  <c r="M5876" i="13" s="1"/>
  <c r="L5877" i="13" s="1"/>
  <c r="M5877" i="13" s="1"/>
  <c r="L5878" i="13" s="1"/>
  <c r="M5878" i="13" s="1"/>
  <c r="L5879" i="13" s="1"/>
  <c r="M5879" i="13" s="1"/>
  <c r="L5880" i="13" s="1"/>
  <c r="M5880" i="13" s="1"/>
  <c r="L5881" i="13" s="1"/>
  <c r="M5881" i="13" s="1"/>
  <c r="I148" i="14" s="1"/>
  <c r="N148" i="14" s="1"/>
  <c r="M6042" i="13"/>
  <c r="L6043" i="13" s="1"/>
  <c r="M6043" i="13" s="1"/>
  <c r="L6044" i="13" s="1"/>
  <c r="M6044" i="13" s="1"/>
  <c r="L6045" i="13" s="1"/>
  <c r="M6045" i="13" s="1"/>
  <c r="L6046" i="13" s="1"/>
  <c r="M6046" i="13" s="1"/>
  <c r="L6047" i="13" s="1"/>
  <c r="M6047" i="13" s="1"/>
  <c r="L6048" i="13" s="1"/>
  <c r="M6048" i="13" s="1"/>
  <c r="L6049" i="13" s="1"/>
  <c r="M6049" i="13" s="1"/>
  <c r="L6050" i="13" s="1"/>
  <c r="M6050" i="13" s="1"/>
  <c r="L6051" i="13" s="1"/>
  <c r="M6051" i="13" s="1"/>
  <c r="L6052" i="13" s="1"/>
  <c r="M6052" i="13" s="1"/>
  <c r="L6053" i="13" s="1"/>
  <c r="M6053" i="13" s="1"/>
  <c r="L6054" i="13" s="1"/>
  <c r="M6054" i="13" s="1"/>
  <c r="L6055" i="13" s="1"/>
  <c r="M6055" i="13" s="1"/>
  <c r="L6056" i="13" s="1"/>
  <c r="M6056" i="13" s="1"/>
  <c r="L6057" i="13" s="1"/>
  <c r="M6057" i="13" s="1"/>
  <c r="L6058" i="13" s="1"/>
  <c r="M6058" i="13" s="1"/>
  <c r="L6059" i="13" s="1"/>
  <c r="M6059" i="13" s="1"/>
  <c r="L6060" i="13" s="1"/>
  <c r="M6060" i="13" s="1"/>
  <c r="L6061" i="13" s="1"/>
  <c r="M6061" i="13" s="1"/>
  <c r="L6062" i="13" s="1"/>
  <c r="M6062" i="13" s="1"/>
  <c r="L6063" i="13" s="1"/>
  <c r="M6063" i="13" s="1"/>
  <c r="L6064" i="13" s="1"/>
  <c r="M6064" i="13" s="1"/>
  <c r="L6065" i="13" s="1"/>
  <c r="M6065" i="13" s="1"/>
  <c r="L6066" i="13" s="1"/>
  <c r="M6066" i="13" s="1"/>
  <c r="L6067" i="13" s="1"/>
  <c r="M6067" i="13" s="1"/>
  <c r="L6068" i="13" s="1"/>
  <c r="M6068" i="13" s="1"/>
  <c r="L6069" i="13" s="1"/>
  <c r="M6069" i="13" s="1"/>
  <c r="L6070" i="13" s="1"/>
  <c r="M6070" i="13" s="1"/>
  <c r="L6071" i="13" s="1"/>
  <c r="M6071" i="13" s="1"/>
  <c r="L6072" i="13" s="1"/>
  <c r="M6072" i="13" s="1"/>
  <c r="L6073" i="13" s="1"/>
  <c r="M6073" i="13" s="1"/>
  <c r="L6074" i="13" s="1"/>
  <c r="M6074" i="13" s="1"/>
  <c r="L6075" i="13" s="1"/>
  <c r="M6075" i="13" s="1"/>
  <c r="L6076" i="13" s="1"/>
  <c r="M6076" i="13" s="1"/>
  <c r="L6077" i="13" s="1"/>
  <c r="M6077" i="13" s="1"/>
  <c r="L6078" i="13" s="1"/>
  <c r="M6078" i="13" s="1"/>
  <c r="L6079" i="13" s="1"/>
  <c r="M6079" i="13" s="1"/>
  <c r="L6080" i="13" s="1"/>
  <c r="M6080" i="13" s="1"/>
  <c r="L6081" i="13" s="1"/>
  <c r="M6081" i="13" s="1"/>
  <c r="I153" i="14" s="1"/>
  <c r="N153" i="14" s="1"/>
  <c r="M6522" i="13"/>
  <c r="L6523" i="13" s="1"/>
  <c r="M6523" i="13" s="1"/>
  <c r="L6524" i="13" s="1"/>
  <c r="M6524" i="13" s="1"/>
  <c r="L6525" i="13" s="1"/>
  <c r="M6525" i="13" s="1"/>
  <c r="L6526" i="13" s="1"/>
  <c r="M6526" i="13" s="1"/>
  <c r="L6527" i="13" s="1"/>
  <c r="M6527" i="13" s="1"/>
  <c r="L6528" i="13" s="1"/>
  <c r="M6528" i="13" s="1"/>
  <c r="L6529" i="13" s="1"/>
  <c r="M6529" i="13" s="1"/>
  <c r="L6530" i="13" s="1"/>
  <c r="M6530" i="13" s="1"/>
  <c r="L6531" i="13" s="1"/>
  <c r="M6531" i="13" s="1"/>
  <c r="L6532" i="13" s="1"/>
  <c r="M6532" i="13" s="1"/>
  <c r="L6533" i="13" s="1"/>
  <c r="M6533" i="13" s="1"/>
  <c r="L6534" i="13" s="1"/>
  <c r="M6534" i="13" s="1"/>
  <c r="L6535" i="13" s="1"/>
  <c r="M6535" i="13" s="1"/>
  <c r="L6536" i="13" s="1"/>
  <c r="M6536" i="13" s="1"/>
  <c r="L6537" i="13" s="1"/>
  <c r="M6537" i="13" s="1"/>
  <c r="L6538" i="13" s="1"/>
  <c r="M6538" i="13" s="1"/>
  <c r="L6539" i="13" s="1"/>
  <c r="M6539" i="13" s="1"/>
  <c r="L6540" i="13" s="1"/>
  <c r="M6540" i="13" s="1"/>
  <c r="L6541" i="13" s="1"/>
  <c r="M6541" i="13" s="1"/>
  <c r="L6542" i="13" s="1"/>
  <c r="M6542" i="13" s="1"/>
  <c r="L6543" i="13" s="1"/>
  <c r="M6543" i="13" s="1"/>
  <c r="L6544" i="13" s="1"/>
  <c r="M6544" i="13" s="1"/>
  <c r="L6545" i="13" s="1"/>
  <c r="M6545" i="13" s="1"/>
  <c r="L6546" i="13" s="1"/>
  <c r="M6546" i="13" s="1"/>
  <c r="L6547" i="13" s="1"/>
  <c r="M6547" i="13" s="1"/>
  <c r="L6548" i="13" s="1"/>
  <c r="M6548" i="13" s="1"/>
  <c r="L6549" i="13" s="1"/>
  <c r="M6549" i="13" s="1"/>
  <c r="L6550" i="13" s="1"/>
  <c r="M6550" i="13" s="1"/>
  <c r="L6551" i="13" s="1"/>
  <c r="M6551" i="13" s="1"/>
  <c r="L6552" i="13" s="1"/>
  <c r="M6552" i="13" s="1"/>
  <c r="L6553" i="13" s="1"/>
  <c r="M6553" i="13" s="1"/>
  <c r="L6554" i="13" s="1"/>
  <c r="M6554" i="13" s="1"/>
  <c r="L6555" i="13" s="1"/>
  <c r="M6555" i="13" s="1"/>
  <c r="L6556" i="13" s="1"/>
  <c r="M6556" i="13" s="1"/>
  <c r="L6557" i="13" s="1"/>
  <c r="M6557" i="13" s="1"/>
  <c r="L6558" i="13" s="1"/>
  <c r="M6558" i="13" s="1"/>
  <c r="L6559" i="13" s="1"/>
  <c r="M6559" i="13" s="1"/>
  <c r="L6560" i="13" s="1"/>
  <c r="M6560" i="13" s="1"/>
  <c r="L6561" i="13" s="1"/>
  <c r="M6561" i="13" s="1"/>
  <c r="I165" i="14" s="1"/>
  <c r="N165" i="14" s="1"/>
  <c r="M6322" i="13"/>
  <c r="L6323" i="13" s="1"/>
  <c r="M6323" i="13" s="1"/>
  <c r="L6324" i="13" s="1"/>
  <c r="M6324" i="13" s="1"/>
  <c r="L6325" i="13" s="1"/>
  <c r="M6325" i="13" s="1"/>
  <c r="L6326" i="13" s="1"/>
  <c r="M6326" i="13" s="1"/>
  <c r="L6327" i="13" s="1"/>
  <c r="M6327" i="13" s="1"/>
  <c r="L6328" i="13" s="1"/>
  <c r="M6328" i="13" s="1"/>
  <c r="L6329" i="13" s="1"/>
  <c r="M6329" i="13" s="1"/>
  <c r="L6330" i="13" s="1"/>
  <c r="M6330" i="13" s="1"/>
  <c r="L6331" i="13" s="1"/>
  <c r="M6331" i="13" s="1"/>
  <c r="L6332" i="13" s="1"/>
  <c r="M6332" i="13" s="1"/>
  <c r="L6333" i="13" s="1"/>
  <c r="M6333" i="13" s="1"/>
  <c r="L6334" i="13" s="1"/>
  <c r="M6334" i="13" s="1"/>
  <c r="L6335" i="13" s="1"/>
  <c r="M6335" i="13" s="1"/>
  <c r="L6336" i="13" s="1"/>
  <c r="M6336" i="13" s="1"/>
  <c r="L6337" i="13" s="1"/>
  <c r="M6337" i="13" s="1"/>
  <c r="L6338" i="13" s="1"/>
  <c r="M6338" i="13" s="1"/>
  <c r="L6339" i="13" s="1"/>
  <c r="M6339" i="13" s="1"/>
  <c r="L6340" i="13" s="1"/>
  <c r="M6340" i="13" s="1"/>
  <c r="L6341" i="13" s="1"/>
  <c r="M6341" i="13" s="1"/>
  <c r="L6342" i="13" s="1"/>
  <c r="M6342" i="13" s="1"/>
  <c r="L6343" i="13" s="1"/>
  <c r="M6343" i="13" s="1"/>
  <c r="L6344" i="13" s="1"/>
  <c r="M6344" i="13" s="1"/>
  <c r="L6345" i="13" s="1"/>
  <c r="M6345" i="13" s="1"/>
  <c r="L6346" i="13" s="1"/>
  <c r="M6346" i="13" s="1"/>
  <c r="L6347" i="13" s="1"/>
  <c r="M6347" i="13" s="1"/>
  <c r="L6348" i="13" s="1"/>
  <c r="M6348" i="13" s="1"/>
  <c r="L6349" i="13" s="1"/>
  <c r="M6349" i="13" s="1"/>
  <c r="L6350" i="13" s="1"/>
  <c r="M6350" i="13" s="1"/>
  <c r="L6351" i="13" s="1"/>
  <c r="M6351" i="13" s="1"/>
  <c r="L6352" i="13" s="1"/>
  <c r="M6352" i="13" s="1"/>
  <c r="L6353" i="13" s="1"/>
  <c r="M6353" i="13" s="1"/>
  <c r="L6354" i="13" s="1"/>
  <c r="M6354" i="13" s="1"/>
  <c r="L6355" i="13" s="1"/>
  <c r="M6355" i="13" s="1"/>
  <c r="L6356" i="13" s="1"/>
  <c r="M6356" i="13" s="1"/>
  <c r="L6357" i="13" s="1"/>
  <c r="M6357" i="13" s="1"/>
  <c r="L6358" i="13" s="1"/>
  <c r="M6358" i="13" s="1"/>
  <c r="L6359" i="13" s="1"/>
  <c r="M6359" i="13" s="1"/>
  <c r="L6360" i="13" s="1"/>
  <c r="M6360" i="13" s="1"/>
  <c r="L6361" i="13" s="1"/>
  <c r="M6361" i="13" s="1"/>
  <c r="I160" i="14" s="1"/>
  <c r="N160" i="14" s="1"/>
  <c r="M6402" i="13"/>
  <c r="L6403" i="13" s="1"/>
  <c r="M6403" i="13" s="1"/>
  <c r="L6404" i="13" s="1"/>
  <c r="M6404" i="13" s="1"/>
  <c r="L6405" i="13" s="1"/>
  <c r="M6405" i="13" s="1"/>
  <c r="L6406" i="13" s="1"/>
  <c r="M6406" i="13" s="1"/>
  <c r="L6407" i="13" s="1"/>
  <c r="M6407" i="13" s="1"/>
  <c r="L6408" i="13" s="1"/>
  <c r="M6408" i="13" s="1"/>
  <c r="L6409" i="13" s="1"/>
  <c r="M6409" i="13" s="1"/>
  <c r="L6410" i="13" s="1"/>
  <c r="M6410" i="13" s="1"/>
  <c r="L6411" i="13" s="1"/>
  <c r="M6411" i="13" s="1"/>
  <c r="L6412" i="13" s="1"/>
  <c r="M6412" i="13" s="1"/>
  <c r="L6413" i="13" s="1"/>
  <c r="M6413" i="13" s="1"/>
  <c r="L6414" i="13" s="1"/>
  <c r="M6414" i="13" s="1"/>
  <c r="L6415" i="13" s="1"/>
  <c r="M6415" i="13" s="1"/>
  <c r="L6416" i="13" s="1"/>
  <c r="M6416" i="13" s="1"/>
  <c r="L6417" i="13" s="1"/>
  <c r="M6417" i="13" s="1"/>
  <c r="L6418" i="13" s="1"/>
  <c r="M6418" i="13" s="1"/>
  <c r="L6419" i="13" s="1"/>
  <c r="M6419" i="13" s="1"/>
  <c r="L6420" i="13" s="1"/>
  <c r="M6420" i="13" s="1"/>
  <c r="L6421" i="13" s="1"/>
  <c r="M6421" i="13" s="1"/>
  <c r="L6422" i="13" s="1"/>
  <c r="M6422" i="13" s="1"/>
  <c r="L6423" i="13" s="1"/>
  <c r="M6423" i="13" s="1"/>
  <c r="L6424" i="13" s="1"/>
  <c r="M6424" i="13" s="1"/>
  <c r="L6425" i="13" s="1"/>
  <c r="M6425" i="13" s="1"/>
  <c r="L6426" i="13" s="1"/>
  <c r="M6426" i="13" s="1"/>
  <c r="L6427" i="13" s="1"/>
  <c r="M6427" i="13" s="1"/>
  <c r="L6428" i="13" s="1"/>
  <c r="M6428" i="13" s="1"/>
  <c r="L6429" i="13" s="1"/>
  <c r="M6429" i="13" s="1"/>
  <c r="L6430" i="13" s="1"/>
  <c r="M6430" i="13" s="1"/>
  <c r="L6431" i="13" s="1"/>
  <c r="M6431" i="13" s="1"/>
  <c r="L6432" i="13" s="1"/>
  <c r="M6432" i="13" s="1"/>
  <c r="L6433" i="13" s="1"/>
  <c r="M6433" i="13" s="1"/>
  <c r="L6434" i="13" s="1"/>
  <c r="M6434" i="13" s="1"/>
  <c r="L6435" i="13" s="1"/>
  <c r="M6435" i="13" s="1"/>
  <c r="L6436" i="13" s="1"/>
  <c r="M6436" i="13" s="1"/>
  <c r="L6437" i="13" s="1"/>
  <c r="M6437" i="13" s="1"/>
  <c r="L6438" i="13" s="1"/>
  <c r="M6438" i="13" s="1"/>
  <c r="L6439" i="13" s="1"/>
  <c r="M6439" i="13" s="1"/>
  <c r="L6440" i="13" s="1"/>
  <c r="M6440" i="13" s="1"/>
  <c r="L6441" i="13" s="1"/>
  <c r="M6441" i="13" s="1"/>
  <c r="I162" i="14" s="1"/>
  <c r="N162" i="14" s="1"/>
  <c r="M6362" i="13"/>
  <c r="L6363" i="13" s="1"/>
  <c r="M6363" i="13" s="1"/>
  <c r="L6364" i="13" s="1"/>
  <c r="M6364" i="13" s="1"/>
  <c r="L6365" i="13" s="1"/>
  <c r="M6365" i="13" s="1"/>
  <c r="L6366" i="13" s="1"/>
  <c r="M6366" i="13" s="1"/>
  <c r="L6367" i="13" s="1"/>
  <c r="M6367" i="13" s="1"/>
  <c r="L6368" i="13" s="1"/>
  <c r="M6368" i="13" s="1"/>
  <c r="L6369" i="13" s="1"/>
  <c r="M6369" i="13" s="1"/>
  <c r="L6370" i="13" s="1"/>
  <c r="M6370" i="13" s="1"/>
  <c r="L6371" i="13" s="1"/>
  <c r="M6371" i="13" s="1"/>
  <c r="L6372" i="13" s="1"/>
  <c r="M6372" i="13" s="1"/>
  <c r="L6373" i="13" s="1"/>
  <c r="M6373" i="13" s="1"/>
  <c r="L6374" i="13" s="1"/>
  <c r="M6374" i="13" s="1"/>
  <c r="L6375" i="13" s="1"/>
  <c r="M6375" i="13" s="1"/>
  <c r="L6376" i="13" s="1"/>
  <c r="M6376" i="13" s="1"/>
  <c r="L6377" i="13" s="1"/>
  <c r="M6377" i="13" s="1"/>
  <c r="L6378" i="13" s="1"/>
  <c r="M6378" i="13" s="1"/>
  <c r="L6379" i="13" s="1"/>
  <c r="M6379" i="13" s="1"/>
  <c r="L6380" i="13" s="1"/>
  <c r="M6380" i="13" s="1"/>
  <c r="L6381" i="13" s="1"/>
  <c r="M6381" i="13" s="1"/>
  <c r="L6382" i="13" s="1"/>
  <c r="M6382" i="13" s="1"/>
  <c r="L6383" i="13" s="1"/>
  <c r="M6383" i="13" s="1"/>
  <c r="L6384" i="13" s="1"/>
  <c r="M6384" i="13" s="1"/>
  <c r="L6385" i="13" s="1"/>
  <c r="M6385" i="13" s="1"/>
  <c r="L6386" i="13" s="1"/>
  <c r="M6386" i="13" s="1"/>
  <c r="L6387" i="13" s="1"/>
  <c r="M6387" i="13" s="1"/>
  <c r="L6388" i="13" s="1"/>
  <c r="M6388" i="13" s="1"/>
  <c r="L6389" i="13" s="1"/>
  <c r="M6389" i="13" s="1"/>
  <c r="L6390" i="13" s="1"/>
  <c r="M6390" i="13" s="1"/>
  <c r="L6391" i="13" s="1"/>
  <c r="M6391" i="13" s="1"/>
  <c r="L6392" i="13" s="1"/>
  <c r="M6392" i="13" s="1"/>
  <c r="L6393" i="13" s="1"/>
  <c r="M6393" i="13" s="1"/>
  <c r="L6394" i="13" s="1"/>
  <c r="M6394" i="13" s="1"/>
  <c r="L6395" i="13" s="1"/>
  <c r="M6395" i="13" s="1"/>
  <c r="L6396" i="13" s="1"/>
  <c r="M6396" i="13" s="1"/>
  <c r="L6397" i="13" s="1"/>
  <c r="M6397" i="13" s="1"/>
  <c r="L6398" i="13" s="1"/>
  <c r="M6398" i="13" s="1"/>
  <c r="L6399" i="13" s="1"/>
  <c r="M6399" i="13" s="1"/>
  <c r="L6400" i="13" s="1"/>
  <c r="M6400" i="13" s="1"/>
  <c r="L6401" i="13" s="1"/>
  <c r="M6401" i="13" s="1"/>
  <c r="I161" i="14" s="1"/>
  <c r="N161" i="14" s="1"/>
  <c r="M6842" i="13"/>
  <c r="L6843" i="13" s="1"/>
  <c r="M6843" i="13" s="1"/>
  <c r="L6844" i="13" s="1"/>
  <c r="M6844" i="13" s="1"/>
  <c r="L6845" i="13" s="1"/>
  <c r="M6845" i="13" s="1"/>
  <c r="L6846" i="13" s="1"/>
  <c r="M6846" i="13" s="1"/>
  <c r="L6847" i="13" s="1"/>
  <c r="M6847" i="13" s="1"/>
  <c r="L6848" i="13" s="1"/>
  <c r="M6848" i="13" s="1"/>
  <c r="L6849" i="13" s="1"/>
  <c r="M6849" i="13" s="1"/>
  <c r="L6850" i="13" s="1"/>
  <c r="M6850" i="13" s="1"/>
  <c r="L6851" i="13" s="1"/>
  <c r="M6851" i="13" s="1"/>
  <c r="L6852" i="13" s="1"/>
  <c r="M6852" i="13" s="1"/>
  <c r="L6853" i="13" s="1"/>
  <c r="M6853" i="13" s="1"/>
  <c r="L6854" i="13" s="1"/>
  <c r="M6854" i="13" s="1"/>
  <c r="L6855" i="13" s="1"/>
  <c r="M6855" i="13" s="1"/>
  <c r="L6856" i="13" s="1"/>
  <c r="M6856" i="13" s="1"/>
  <c r="L6857" i="13" s="1"/>
  <c r="M6857" i="13" s="1"/>
  <c r="L6858" i="13" s="1"/>
  <c r="M6858" i="13" s="1"/>
  <c r="L6859" i="13" s="1"/>
  <c r="M6859" i="13" s="1"/>
  <c r="L6860" i="13" s="1"/>
  <c r="M6860" i="13" s="1"/>
  <c r="L6861" i="13" s="1"/>
  <c r="M6861" i="13" s="1"/>
  <c r="L6862" i="13" s="1"/>
  <c r="M6862" i="13" s="1"/>
  <c r="L6863" i="13" s="1"/>
  <c r="M6863" i="13" s="1"/>
  <c r="L6864" i="13" s="1"/>
  <c r="M6864" i="13" s="1"/>
  <c r="L6865" i="13" s="1"/>
  <c r="M6865" i="13" s="1"/>
  <c r="L6866" i="13" s="1"/>
  <c r="M6866" i="13" s="1"/>
  <c r="L6867" i="13" s="1"/>
  <c r="M6867" i="13" s="1"/>
  <c r="L6868" i="13" s="1"/>
  <c r="M6868" i="13" s="1"/>
  <c r="L6869" i="13" s="1"/>
  <c r="M6869" i="13" s="1"/>
  <c r="L6870" i="13" s="1"/>
  <c r="M6870" i="13" s="1"/>
  <c r="L6871" i="13" s="1"/>
  <c r="M6871" i="13" s="1"/>
  <c r="L6872" i="13" s="1"/>
  <c r="M6872" i="13" s="1"/>
  <c r="L6873" i="13" s="1"/>
  <c r="M6873" i="13" s="1"/>
  <c r="L6874" i="13" s="1"/>
  <c r="M6874" i="13" s="1"/>
  <c r="L6875" i="13" s="1"/>
  <c r="M6875" i="13" s="1"/>
  <c r="L6876" i="13" s="1"/>
  <c r="M6876" i="13" s="1"/>
  <c r="L6877" i="13" s="1"/>
  <c r="M6877" i="13" s="1"/>
  <c r="L6878" i="13" s="1"/>
  <c r="M6878" i="13" s="1"/>
  <c r="L6879" i="13" s="1"/>
  <c r="M6879" i="13" s="1"/>
  <c r="L6880" i="13" s="1"/>
  <c r="M6880" i="13" s="1"/>
  <c r="L6881" i="13" s="1"/>
  <c r="M6881" i="13" s="1"/>
  <c r="I173" i="14" s="1"/>
  <c r="M6682" i="13"/>
  <c r="L6683" i="13" s="1"/>
  <c r="M6683" i="13" s="1"/>
  <c r="L6684" i="13" s="1"/>
  <c r="M6684" i="13" s="1"/>
  <c r="L6685" i="13" s="1"/>
  <c r="M6685" i="13" s="1"/>
  <c r="L6686" i="13" s="1"/>
  <c r="M6686" i="13" s="1"/>
  <c r="L6687" i="13" s="1"/>
  <c r="M6687" i="13" s="1"/>
  <c r="L6688" i="13" s="1"/>
  <c r="M6688" i="13" s="1"/>
  <c r="L6689" i="13" s="1"/>
  <c r="M6689" i="13" s="1"/>
  <c r="L6690" i="13" s="1"/>
  <c r="M6690" i="13" s="1"/>
  <c r="L6691" i="13" s="1"/>
  <c r="M6691" i="13" s="1"/>
  <c r="L6692" i="13" s="1"/>
  <c r="M6692" i="13" s="1"/>
  <c r="L6693" i="13" s="1"/>
  <c r="M6693" i="13" s="1"/>
  <c r="L6694" i="13" s="1"/>
  <c r="M6694" i="13" s="1"/>
  <c r="L6695" i="13" s="1"/>
  <c r="M6695" i="13" s="1"/>
  <c r="L6696" i="13" s="1"/>
  <c r="M6696" i="13" s="1"/>
  <c r="L6697" i="13" s="1"/>
  <c r="M6697" i="13" s="1"/>
  <c r="L6698" i="13" s="1"/>
  <c r="M6698" i="13" s="1"/>
  <c r="L6699" i="13" s="1"/>
  <c r="M6699" i="13" s="1"/>
  <c r="L6700" i="13" s="1"/>
  <c r="M6700" i="13" s="1"/>
  <c r="L6701" i="13" s="1"/>
  <c r="M6701" i="13" s="1"/>
  <c r="L6702" i="13" s="1"/>
  <c r="M6702" i="13" s="1"/>
  <c r="L6703" i="13" s="1"/>
  <c r="M6703" i="13" s="1"/>
  <c r="L6704" i="13" s="1"/>
  <c r="M6704" i="13" s="1"/>
  <c r="L6705" i="13" s="1"/>
  <c r="M6705" i="13" s="1"/>
  <c r="L6706" i="13" s="1"/>
  <c r="M6706" i="13" s="1"/>
  <c r="L6707" i="13" s="1"/>
  <c r="M6707" i="13" s="1"/>
  <c r="L6708" i="13" s="1"/>
  <c r="M6708" i="13" s="1"/>
  <c r="L6709" i="13" s="1"/>
  <c r="M6709" i="13" s="1"/>
  <c r="L6710" i="13" s="1"/>
  <c r="M6710" i="13" s="1"/>
  <c r="L6711" i="13" s="1"/>
  <c r="M6711" i="13" s="1"/>
  <c r="L6712" i="13" s="1"/>
  <c r="M6712" i="13" s="1"/>
  <c r="L6713" i="13" s="1"/>
  <c r="M6713" i="13" s="1"/>
  <c r="L6714" i="13" s="1"/>
  <c r="M6714" i="13" s="1"/>
  <c r="L6715" i="13" s="1"/>
  <c r="M6715" i="13" s="1"/>
  <c r="L6716" i="13" s="1"/>
  <c r="M6716" i="13" s="1"/>
  <c r="L6717" i="13" s="1"/>
  <c r="M6717" i="13" s="1"/>
  <c r="L6718" i="13" s="1"/>
  <c r="M6718" i="13" s="1"/>
  <c r="L6719" i="13" s="1"/>
  <c r="M6719" i="13" s="1"/>
  <c r="L6720" i="13" s="1"/>
  <c r="M6720" i="13" s="1"/>
  <c r="L6721" i="13" s="1"/>
  <c r="M6721" i="13" s="1"/>
  <c r="I169" i="14" s="1"/>
  <c r="N169" i="14" s="1"/>
  <c r="M7773" i="13"/>
  <c r="L7774" i="13" s="1"/>
  <c r="M7774" i="13" s="1"/>
  <c r="L7775" i="13" s="1"/>
  <c r="M7775" i="13" s="1"/>
  <c r="L7776" i="13" s="1"/>
  <c r="M7776" i="13" s="1"/>
  <c r="L7777" i="13" s="1"/>
  <c r="M7777" i="13" s="1"/>
  <c r="L7778" i="13" s="1"/>
  <c r="M7778" i="13" s="1"/>
  <c r="L7779" i="13" s="1"/>
  <c r="M7779" i="13" s="1"/>
  <c r="L7780" i="13" s="1"/>
  <c r="M7780" i="13" s="1"/>
  <c r="L7781" i="13" s="1"/>
  <c r="M7781" i="13" s="1"/>
  <c r="L7782" i="13" s="1"/>
  <c r="M7782" i="13" s="1"/>
  <c r="L7783" i="13" s="1"/>
  <c r="M7783" i="13" s="1"/>
  <c r="L7784" i="13" s="1"/>
  <c r="M7784" i="13" s="1"/>
  <c r="L7785" i="13" s="1"/>
  <c r="M7785" i="13" s="1"/>
  <c r="L7786" i="13" s="1"/>
  <c r="M7786" i="13" s="1"/>
  <c r="L7787" i="13" s="1"/>
  <c r="M7787" i="13" s="1"/>
  <c r="L7788" i="13" s="1"/>
  <c r="M7788" i="13" s="1"/>
  <c r="L7789" i="13" s="1"/>
  <c r="M7789" i="13" s="1"/>
  <c r="L7790" i="13" s="1"/>
  <c r="M7790" i="13" s="1"/>
  <c r="L7791" i="13" s="1"/>
  <c r="M7791" i="13" s="1"/>
  <c r="L7792" i="13" s="1"/>
  <c r="M7792" i="13" s="1"/>
  <c r="L7793" i="13" s="1"/>
  <c r="M7793" i="13" s="1"/>
  <c r="L7794" i="13" s="1"/>
  <c r="M7794" i="13" s="1"/>
  <c r="L7795" i="13" s="1"/>
  <c r="M7795" i="13" s="1"/>
  <c r="L7796" i="13" s="1"/>
  <c r="M7796" i="13" s="1"/>
  <c r="L7797" i="13" s="1"/>
  <c r="M7797" i="13" s="1"/>
  <c r="L7798" i="13" s="1"/>
  <c r="M7798" i="13" s="1"/>
  <c r="L7799" i="13" s="1"/>
  <c r="M7799" i="13" s="1"/>
  <c r="L7800" i="13" s="1"/>
  <c r="M7800" i="13" s="1"/>
  <c r="L7801" i="13" s="1"/>
  <c r="M7801" i="13" s="1"/>
  <c r="I196" i="14" s="1"/>
  <c r="N196" i="14" s="1"/>
  <c r="M6282" i="13"/>
  <c r="L6283" i="13" s="1"/>
  <c r="M6283" i="13" s="1"/>
  <c r="L6284" i="13" s="1"/>
  <c r="M6284" i="13" s="1"/>
  <c r="L6285" i="13" s="1"/>
  <c r="M6285" i="13" s="1"/>
  <c r="L6286" i="13" s="1"/>
  <c r="M6286" i="13" s="1"/>
  <c r="L6287" i="13" s="1"/>
  <c r="M6287" i="13" s="1"/>
  <c r="L6288" i="13" s="1"/>
  <c r="M6288" i="13" s="1"/>
  <c r="L6289" i="13" s="1"/>
  <c r="M6289" i="13" s="1"/>
  <c r="L6290" i="13" s="1"/>
  <c r="M6290" i="13" s="1"/>
  <c r="L6291" i="13" s="1"/>
  <c r="M6291" i="13" s="1"/>
  <c r="L6292" i="13" s="1"/>
  <c r="M6292" i="13" s="1"/>
  <c r="L6293" i="13" s="1"/>
  <c r="M6293" i="13" s="1"/>
  <c r="L6294" i="13" s="1"/>
  <c r="M6294" i="13" s="1"/>
  <c r="L6295" i="13" s="1"/>
  <c r="M6295" i="13" s="1"/>
  <c r="L6296" i="13" s="1"/>
  <c r="M6296" i="13" s="1"/>
  <c r="L6297" i="13" s="1"/>
  <c r="M6297" i="13" s="1"/>
  <c r="L6298" i="13" s="1"/>
  <c r="M6298" i="13" s="1"/>
  <c r="L6299" i="13" s="1"/>
  <c r="M6299" i="13" s="1"/>
  <c r="L6300" i="13" s="1"/>
  <c r="M6300" i="13" s="1"/>
  <c r="L6301" i="13" s="1"/>
  <c r="M6301" i="13" s="1"/>
  <c r="L6302" i="13" s="1"/>
  <c r="M6302" i="13" s="1"/>
  <c r="L6303" i="13" s="1"/>
  <c r="M6303" i="13" s="1"/>
  <c r="L6304" i="13" s="1"/>
  <c r="M6304" i="13" s="1"/>
  <c r="L6305" i="13" s="1"/>
  <c r="M6305" i="13" s="1"/>
  <c r="L6306" i="13" s="1"/>
  <c r="M6306" i="13" s="1"/>
  <c r="L6307" i="13" s="1"/>
  <c r="M6307" i="13" s="1"/>
  <c r="L6308" i="13" s="1"/>
  <c r="M6308" i="13" s="1"/>
  <c r="L6309" i="13" s="1"/>
  <c r="M6309" i="13" s="1"/>
  <c r="L6310" i="13" s="1"/>
  <c r="M6310" i="13" s="1"/>
  <c r="L6311" i="13" s="1"/>
  <c r="M6311" i="13" s="1"/>
  <c r="L6312" i="13" s="1"/>
  <c r="M6312" i="13" s="1"/>
  <c r="L6313" i="13" s="1"/>
  <c r="M6313" i="13" s="1"/>
  <c r="L6314" i="13" s="1"/>
  <c r="M6314" i="13" s="1"/>
  <c r="L6315" i="13" s="1"/>
  <c r="M6315" i="13" s="1"/>
  <c r="L6316" i="13" s="1"/>
  <c r="M6316" i="13" s="1"/>
  <c r="L6317" i="13" s="1"/>
  <c r="M6317" i="13" s="1"/>
  <c r="L6318" i="13" s="1"/>
  <c r="M6318" i="13" s="1"/>
  <c r="L6319" i="13" s="1"/>
  <c r="M6319" i="13" s="1"/>
  <c r="L6320" i="13" s="1"/>
  <c r="M6320" i="13" s="1"/>
  <c r="L6321" i="13" s="1"/>
  <c r="M6321" i="13" s="1"/>
  <c r="I159" i="14" s="1"/>
  <c r="N159" i="14" s="1"/>
  <c r="M6242" i="13"/>
  <c r="L6243" i="13" s="1"/>
  <c r="M6243" i="13" s="1"/>
  <c r="L6244" i="13" s="1"/>
  <c r="M6244" i="13" s="1"/>
  <c r="L6245" i="13" s="1"/>
  <c r="M6245" i="13" s="1"/>
  <c r="L6246" i="13" s="1"/>
  <c r="M6246" i="13" s="1"/>
  <c r="L6247" i="13" s="1"/>
  <c r="M6247" i="13" s="1"/>
  <c r="L6248" i="13" s="1"/>
  <c r="M6248" i="13" s="1"/>
  <c r="L6249" i="13" s="1"/>
  <c r="M6249" i="13" s="1"/>
  <c r="L6250" i="13" s="1"/>
  <c r="M6250" i="13" s="1"/>
  <c r="L6251" i="13" s="1"/>
  <c r="M6251" i="13" s="1"/>
  <c r="L6252" i="13" s="1"/>
  <c r="M6252" i="13" s="1"/>
  <c r="L6253" i="13" s="1"/>
  <c r="M6253" i="13" s="1"/>
  <c r="L6254" i="13" s="1"/>
  <c r="M6254" i="13" s="1"/>
  <c r="L6255" i="13" s="1"/>
  <c r="M6255" i="13" s="1"/>
  <c r="L6256" i="13" s="1"/>
  <c r="M6256" i="13" s="1"/>
  <c r="L6257" i="13" s="1"/>
  <c r="M6257" i="13" s="1"/>
  <c r="L6258" i="13" s="1"/>
  <c r="M6258" i="13" s="1"/>
  <c r="L6259" i="13" s="1"/>
  <c r="M6259" i="13" s="1"/>
  <c r="L6260" i="13" s="1"/>
  <c r="M6260" i="13" s="1"/>
  <c r="L6261" i="13" s="1"/>
  <c r="M6261" i="13" s="1"/>
  <c r="L6262" i="13" s="1"/>
  <c r="M6262" i="13" s="1"/>
  <c r="L6263" i="13" s="1"/>
  <c r="M6263" i="13" s="1"/>
  <c r="L6264" i="13" s="1"/>
  <c r="M6264" i="13" s="1"/>
  <c r="L6265" i="13" s="1"/>
  <c r="M6265" i="13" s="1"/>
  <c r="L6266" i="13" s="1"/>
  <c r="M6266" i="13" s="1"/>
  <c r="L6267" i="13" s="1"/>
  <c r="M6267" i="13" s="1"/>
  <c r="L6268" i="13" s="1"/>
  <c r="M6268" i="13" s="1"/>
  <c r="L6269" i="13" s="1"/>
  <c r="M6269" i="13" s="1"/>
  <c r="L6270" i="13" s="1"/>
  <c r="M6270" i="13" s="1"/>
  <c r="L6271" i="13" s="1"/>
  <c r="M6271" i="13" s="1"/>
  <c r="L6272" i="13" s="1"/>
  <c r="M6272" i="13" s="1"/>
  <c r="L6273" i="13" s="1"/>
  <c r="M6273" i="13" s="1"/>
  <c r="L6274" i="13" s="1"/>
  <c r="M6274" i="13" s="1"/>
  <c r="L6275" i="13" s="1"/>
  <c r="M6275" i="13" s="1"/>
  <c r="L6276" i="13" s="1"/>
  <c r="M6276" i="13" s="1"/>
  <c r="L6277" i="13" s="1"/>
  <c r="M6277" i="13" s="1"/>
  <c r="L6278" i="13" s="1"/>
  <c r="M6278" i="13" s="1"/>
  <c r="L6279" i="13" s="1"/>
  <c r="M6279" i="13" s="1"/>
  <c r="L6280" i="13" s="1"/>
  <c r="M6280" i="13" s="1"/>
  <c r="L6281" i="13" s="1"/>
  <c r="M6281" i="13" s="1"/>
  <c r="I158" i="14" s="1"/>
  <c r="N158" i="14" s="1"/>
  <c r="M6962" i="13"/>
  <c r="L6963" i="13" s="1"/>
  <c r="M6963" i="13" s="1"/>
  <c r="L6964" i="13" s="1"/>
  <c r="M6964" i="13" s="1"/>
  <c r="L6965" i="13" s="1"/>
  <c r="M6965" i="13" s="1"/>
  <c r="L6966" i="13" s="1"/>
  <c r="M6966" i="13" s="1"/>
  <c r="L6967" i="13" s="1"/>
  <c r="M6967" i="13" s="1"/>
  <c r="L6968" i="13" s="1"/>
  <c r="M6968" i="13" s="1"/>
  <c r="L6969" i="13" s="1"/>
  <c r="M6969" i="13" s="1"/>
  <c r="L6970" i="13" s="1"/>
  <c r="M6970" i="13" s="1"/>
  <c r="L6971" i="13" s="1"/>
  <c r="M6971" i="13" s="1"/>
  <c r="L6972" i="13" s="1"/>
  <c r="M6972" i="13" s="1"/>
  <c r="L6973" i="13" s="1"/>
  <c r="M6973" i="13" s="1"/>
  <c r="L6974" i="13" s="1"/>
  <c r="M6974" i="13" s="1"/>
  <c r="L6975" i="13" s="1"/>
  <c r="M6975" i="13" s="1"/>
  <c r="L6976" i="13" s="1"/>
  <c r="M6976" i="13" s="1"/>
  <c r="L6977" i="13" s="1"/>
  <c r="M6977" i="13" s="1"/>
  <c r="L6978" i="13" s="1"/>
  <c r="M6978" i="13" s="1"/>
  <c r="L6979" i="13" s="1"/>
  <c r="M6979" i="13" s="1"/>
  <c r="L6980" i="13" s="1"/>
  <c r="M6980" i="13" s="1"/>
  <c r="L6981" i="13" s="1"/>
  <c r="M6981" i="13" s="1"/>
  <c r="L6982" i="13" s="1"/>
  <c r="M6982" i="13" s="1"/>
  <c r="L6983" i="13" s="1"/>
  <c r="M6983" i="13" s="1"/>
  <c r="L6984" i="13" s="1"/>
  <c r="M6984" i="13" s="1"/>
  <c r="L6985" i="13" s="1"/>
  <c r="M6985" i="13" s="1"/>
  <c r="L6986" i="13" s="1"/>
  <c r="M6986" i="13" s="1"/>
  <c r="L6987" i="13" s="1"/>
  <c r="M6987" i="13" s="1"/>
  <c r="L6988" i="13" s="1"/>
  <c r="M6988" i="13" s="1"/>
  <c r="L6989" i="13" s="1"/>
  <c r="M6989" i="13" s="1"/>
  <c r="L6990" i="13" s="1"/>
  <c r="M6990" i="13" s="1"/>
  <c r="L6991" i="13" s="1"/>
  <c r="M6991" i="13" s="1"/>
  <c r="L6992" i="13" s="1"/>
  <c r="M6992" i="13" s="1"/>
  <c r="L6993" i="13" s="1"/>
  <c r="M6993" i="13" s="1"/>
  <c r="L6994" i="13" s="1"/>
  <c r="M6994" i="13" s="1"/>
  <c r="L6995" i="13" s="1"/>
  <c r="M6995" i="13" s="1"/>
  <c r="L6996" i="13" s="1"/>
  <c r="M6996" i="13" s="1"/>
  <c r="L6997" i="13" s="1"/>
  <c r="M6997" i="13" s="1"/>
  <c r="L6998" i="13" s="1"/>
  <c r="M6998" i="13" s="1"/>
  <c r="L6999" i="13" s="1"/>
  <c r="M6999" i="13" s="1"/>
  <c r="L7000" i="13" s="1"/>
  <c r="M7000" i="13" s="1"/>
  <c r="L7001" i="13" s="1"/>
  <c r="M7001" i="13" s="1"/>
  <c r="I176" i="14" s="1"/>
  <c r="N176" i="14" s="1"/>
  <c r="M7647" i="13"/>
  <c r="L7648" i="13" s="1"/>
  <c r="M7648" i="13" s="1"/>
  <c r="L7649" i="13" s="1"/>
  <c r="M7649" i="13" s="1"/>
  <c r="L7650" i="13" s="1"/>
  <c r="M7650" i="13" s="1"/>
  <c r="L7651" i="13" s="1"/>
  <c r="M7651" i="13" s="1"/>
  <c r="L7652" i="13" s="1"/>
  <c r="M7652" i="13" s="1"/>
  <c r="L7653" i="13" s="1"/>
  <c r="M7653" i="13" s="1"/>
  <c r="L7654" i="13" s="1"/>
  <c r="M7654" i="13" s="1"/>
  <c r="L7655" i="13" s="1"/>
  <c r="M7655" i="13" s="1"/>
  <c r="L7656" i="13" s="1"/>
  <c r="M7656" i="13" s="1"/>
  <c r="L7657" i="13" s="1"/>
  <c r="M7657" i="13" s="1"/>
  <c r="L7658" i="13" s="1"/>
  <c r="M7658" i="13" s="1"/>
  <c r="L7659" i="13" s="1"/>
  <c r="M7659" i="13" s="1"/>
  <c r="L7660" i="13" s="1"/>
  <c r="M7660" i="13" s="1"/>
  <c r="L7661" i="13" s="1"/>
  <c r="M7661" i="13" s="1"/>
  <c r="L7662" i="13" s="1"/>
  <c r="M7662" i="13" s="1"/>
  <c r="L7663" i="13" s="1"/>
  <c r="M7663" i="13" s="1"/>
  <c r="L7664" i="13" s="1"/>
  <c r="M7664" i="13" s="1"/>
  <c r="L7665" i="13" s="1"/>
  <c r="M7665" i="13" s="1"/>
  <c r="L7666" i="13" s="1"/>
  <c r="M7666" i="13" s="1"/>
  <c r="L7667" i="13" s="1"/>
  <c r="M7667" i="13" s="1"/>
  <c r="L7668" i="13" s="1"/>
  <c r="M7668" i="13" s="1"/>
  <c r="L7669" i="13" s="1"/>
  <c r="M7669" i="13" s="1"/>
  <c r="L7670" i="13" s="1"/>
  <c r="M7670" i="13" s="1"/>
  <c r="L7671" i="13" s="1"/>
  <c r="M7671" i="13" s="1"/>
  <c r="L7672" i="13" s="1"/>
  <c r="M7672" i="13" s="1"/>
  <c r="L7673" i="13" s="1"/>
  <c r="M7673" i="13" s="1"/>
  <c r="L7674" i="13" s="1"/>
  <c r="M7674" i="13" s="1"/>
  <c r="L7675" i="13" s="1"/>
  <c r="M7675" i="13" s="1"/>
  <c r="L7676" i="13" s="1"/>
  <c r="M7676" i="13" s="1"/>
  <c r="L7677" i="13" s="1"/>
  <c r="M7677" i="13" s="1"/>
  <c r="L7678" i="13" s="1"/>
  <c r="M7678" i="13" s="1"/>
  <c r="L7679" i="13" s="1"/>
  <c r="M7679" i="13" s="1"/>
  <c r="L7680" i="13" s="1"/>
  <c r="M7680" i="13" s="1"/>
  <c r="L7681" i="13" s="1"/>
  <c r="M7681" i="13" s="1"/>
  <c r="I193" i="14" s="1"/>
  <c r="N193" i="14" s="1"/>
  <c r="M6482" i="13"/>
  <c r="L6483" i="13" s="1"/>
  <c r="M6483" i="13" s="1"/>
  <c r="L6484" i="13" s="1"/>
  <c r="M6484" i="13" s="1"/>
  <c r="L6485" i="13" s="1"/>
  <c r="M6485" i="13" s="1"/>
  <c r="L6486" i="13" s="1"/>
  <c r="M6486" i="13" s="1"/>
  <c r="L6487" i="13" s="1"/>
  <c r="M6487" i="13" s="1"/>
  <c r="L6488" i="13" s="1"/>
  <c r="M6488" i="13" s="1"/>
  <c r="L6489" i="13" s="1"/>
  <c r="M6489" i="13" s="1"/>
  <c r="L6490" i="13" s="1"/>
  <c r="M6490" i="13" s="1"/>
  <c r="L6491" i="13" s="1"/>
  <c r="M6491" i="13" s="1"/>
  <c r="L6492" i="13" s="1"/>
  <c r="M6492" i="13" s="1"/>
  <c r="L6493" i="13" s="1"/>
  <c r="M6493" i="13" s="1"/>
  <c r="L6494" i="13" s="1"/>
  <c r="M6494" i="13" s="1"/>
  <c r="L6495" i="13" s="1"/>
  <c r="M6495" i="13" s="1"/>
  <c r="L6496" i="13" s="1"/>
  <c r="M6496" i="13" s="1"/>
  <c r="L6497" i="13" s="1"/>
  <c r="M6497" i="13" s="1"/>
  <c r="L6498" i="13" s="1"/>
  <c r="M6498" i="13" s="1"/>
  <c r="L6499" i="13" s="1"/>
  <c r="M6499" i="13" s="1"/>
  <c r="L6500" i="13" s="1"/>
  <c r="M6500" i="13" s="1"/>
  <c r="L6501" i="13" s="1"/>
  <c r="M6501" i="13" s="1"/>
  <c r="L6502" i="13" s="1"/>
  <c r="M6502" i="13" s="1"/>
  <c r="L6503" i="13" s="1"/>
  <c r="M6503" i="13" s="1"/>
  <c r="L6504" i="13" s="1"/>
  <c r="M6504" i="13" s="1"/>
  <c r="L6505" i="13" s="1"/>
  <c r="M6505" i="13" s="1"/>
  <c r="L6506" i="13" s="1"/>
  <c r="M6506" i="13" s="1"/>
  <c r="L6507" i="13" s="1"/>
  <c r="M6507" i="13" s="1"/>
  <c r="L6508" i="13" s="1"/>
  <c r="M6508" i="13" s="1"/>
  <c r="L6509" i="13" s="1"/>
  <c r="M6509" i="13" s="1"/>
  <c r="L6510" i="13" s="1"/>
  <c r="M6510" i="13" s="1"/>
  <c r="L6511" i="13" s="1"/>
  <c r="M6511" i="13" s="1"/>
  <c r="L6512" i="13" s="1"/>
  <c r="M6512" i="13" s="1"/>
  <c r="L6513" i="13" s="1"/>
  <c r="M6513" i="13" s="1"/>
  <c r="L6514" i="13" s="1"/>
  <c r="M6514" i="13" s="1"/>
  <c r="L6515" i="13" s="1"/>
  <c r="M6515" i="13" s="1"/>
  <c r="L6516" i="13" s="1"/>
  <c r="M6516" i="13" s="1"/>
  <c r="L6517" i="13" s="1"/>
  <c r="M6517" i="13" s="1"/>
  <c r="L6518" i="13" s="1"/>
  <c r="M6518" i="13" s="1"/>
  <c r="L6519" i="13" s="1"/>
  <c r="M6519" i="13" s="1"/>
  <c r="L6520" i="13" s="1"/>
  <c r="M6520" i="13" s="1"/>
  <c r="L6521" i="13" s="1"/>
  <c r="M6521" i="13" s="1"/>
  <c r="I164" i="14" s="1"/>
  <c r="N164" i="14" s="1"/>
  <c r="M6642" i="13"/>
  <c r="L6643" i="13" s="1"/>
  <c r="M6643" i="13" s="1"/>
  <c r="L6644" i="13" s="1"/>
  <c r="M6644" i="13" s="1"/>
  <c r="L6645" i="13" s="1"/>
  <c r="M6645" i="13" s="1"/>
  <c r="L6646" i="13" s="1"/>
  <c r="M6646" i="13" s="1"/>
  <c r="L6647" i="13" s="1"/>
  <c r="M6647" i="13" s="1"/>
  <c r="L6648" i="13" s="1"/>
  <c r="M6648" i="13" s="1"/>
  <c r="L6649" i="13" s="1"/>
  <c r="M6649" i="13" s="1"/>
  <c r="L6650" i="13" s="1"/>
  <c r="M6650" i="13" s="1"/>
  <c r="L6651" i="13" s="1"/>
  <c r="M6651" i="13" s="1"/>
  <c r="L6652" i="13" s="1"/>
  <c r="M6652" i="13" s="1"/>
  <c r="L6653" i="13" s="1"/>
  <c r="M6653" i="13" s="1"/>
  <c r="L6654" i="13" s="1"/>
  <c r="M6654" i="13" s="1"/>
  <c r="L6655" i="13" s="1"/>
  <c r="M6655" i="13" s="1"/>
  <c r="L6656" i="13" s="1"/>
  <c r="M6656" i="13" s="1"/>
  <c r="L6657" i="13" s="1"/>
  <c r="M6657" i="13" s="1"/>
  <c r="L6658" i="13" s="1"/>
  <c r="M6658" i="13" s="1"/>
  <c r="L6659" i="13" s="1"/>
  <c r="M6659" i="13" s="1"/>
  <c r="L6660" i="13" s="1"/>
  <c r="M6660" i="13" s="1"/>
  <c r="L6661" i="13" s="1"/>
  <c r="M6661" i="13" s="1"/>
  <c r="L6662" i="13" s="1"/>
  <c r="M6662" i="13" s="1"/>
  <c r="L6663" i="13" s="1"/>
  <c r="M6663" i="13" s="1"/>
  <c r="L6664" i="13" s="1"/>
  <c r="M6664" i="13" s="1"/>
  <c r="L6665" i="13" s="1"/>
  <c r="M6665" i="13" s="1"/>
  <c r="L6666" i="13" s="1"/>
  <c r="M6666" i="13" s="1"/>
  <c r="L6667" i="13" s="1"/>
  <c r="M6667" i="13" s="1"/>
  <c r="L6668" i="13" s="1"/>
  <c r="M6668" i="13" s="1"/>
  <c r="L6669" i="13" s="1"/>
  <c r="M6669" i="13" s="1"/>
  <c r="L6670" i="13" s="1"/>
  <c r="M6670" i="13" s="1"/>
  <c r="L6671" i="13" s="1"/>
  <c r="M6671" i="13" s="1"/>
  <c r="L6672" i="13" s="1"/>
  <c r="M6672" i="13" s="1"/>
  <c r="L6673" i="13" s="1"/>
  <c r="M6673" i="13" s="1"/>
  <c r="L6674" i="13" s="1"/>
  <c r="M6674" i="13" s="1"/>
  <c r="L6675" i="13" s="1"/>
  <c r="M6675" i="13" s="1"/>
  <c r="L6676" i="13" s="1"/>
  <c r="M6676" i="13" s="1"/>
  <c r="L6677" i="13" s="1"/>
  <c r="M6677" i="13" s="1"/>
  <c r="L6678" i="13" s="1"/>
  <c r="M6678" i="13" s="1"/>
  <c r="L6679" i="13" s="1"/>
  <c r="M6679" i="13" s="1"/>
  <c r="L6680" i="13" s="1"/>
  <c r="M6680" i="13" s="1"/>
  <c r="L6681" i="13" s="1"/>
  <c r="M6681" i="13" s="1"/>
  <c r="I168" i="14" s="1"/>
  <c r="M6802" i="13"/>
  <c r="L6803" i="13" s="1"/>
  <c r="M6803" i="13" s="1"/>
  <c r="L6804" i="13" s="1"/>
  <c r="M6804" i="13" s="1"/>
  <c r="L6805" i="13" s="1"/>
  <c r="M6805" i="13" s="1"/>
  <c r="L6806" i="13" s="1"/>
  <c r="M6806" i="13" s="1"/>
  <c r="L6807" i="13" s="1"/>
  <c r="M6807" i="13" s="1"/>
  <c r="L6808" i="13" s="1"/>
  <c r="M6808" i="13" s="1"/>
  <c r="L6809" i="13" s="1"/>
  <c r="M6809" i="13" s="1"/>
  <c r="L6810" i="13" s="1"/>
  <c r="M6810" i="13" s="1"/>
  <c r="L6811" i="13" s="1"/>
  <c r="M6811" i="13" s="1"/>
  <c r="L6812" i="13" s="1"/>
  <c r="M6812" i="13" s="1"/>
  <c r="L6813" i="13" s="1"/>
  <c r="M6813" i="13" s="1"/>
  <c r="L6814" i="13" s="1"/>
  <c r="M6814" i="13" s="1"/>
  <c r="L6815" i="13" s="1"/>
  <c r="M6815" i="13" s="1"/>
  <c r="L6816" i="13" s="1"/>
  <c r="M6816" i="13" s="1"/>
  <c r="L6817" i="13" s="1"/>
  <c r="M6817" i="13" s="1"/>
  <c r="L6818" i="13" s="1"/>
  <c r="M6818" i="13" s="1"/>
  <c r="L6819" i="13" s="1"/>
  <c r="M6819" i="13" s="1"/>
  <c r="L6820" i="13" s="1"/>
  <c r="M6820" i="13" s="1"/>
  <c r="L6821" i="13" s="1"/>
  <c r="M6821" i="13" s="1"/>
  <c r="L6822" i="13" s="1"/>
  <c r="M6822" i="13" s="1"/>
  <c r="L6823" i="13" s="1"/>
  <c r="M6823" i="13" s="1"/>
  <c r="L6824" i="13" s="1"/>
  <c r="M6824" i="13" s="1"/>
  <c r="L6825" i="13" s="1"/>
  <c r="M6825" i="13" s="1"/>
  <c r="L6826" i="13" s="1"/>
  <c r="M6826" i="13" s="1"/>
  <c r="L6827" i="13" s="1"/>
  <c r="M6827" i="13" s="1"/>
  <c r="L6828" i="13" s="1"/>
  <c r="M6828" i="13" s="1"/>
  <c r="L6829" i="13" s="1"/>
  <c r="M6829" i="13" s="1"/>
  <c r="L6830" i="13" s="1"/>
  <c r="M6830" i="13" s="1"/>
  <c r="L6831" i="13" s="1"/>
  <c r="M6831" i="13" s="1"/>
  <c r="L6832" i="13" s="1"/>
  <c r="M6832" i="13" s="1"/>
  <c r="L6833" i="13" s="1"/>
  <c r="M6833" i="13" s="1"/>
  <c r="L6834" i="13" s="1"/>
  <c r="M6834" i="13" s="1"/>
  <c r="L6835" i="13" s="1"/>
  <c r="M6835" i="13" s="1"/>
  <c r="L6836" i="13" s="1"/>
  <c r="M6836" i="13" s="1"/>
  <c r="L6837" i="13" s="1"/>
  <c r="M6837" i="13" s="1"/>
  <c r="L6838" i="13" s="1"/>
  <c r="M6838" i="13" s="1"/>
  <c r="L6839" i="13" s="1"/>
  <c r="M6839" i="13" s="1"/>
  <c r="L6840" i="13" s="1"/>
  <c r="M6840" i="13" s="1"/>
  <c r="L6841" i="13" s="1"/>
  <c r="M6841" i="13" s="1"/>
  <c r="I172" i="14" s="1"/>
  <c r="N172" i="14" s="1"/>
  <c r="M7242" i="13"/>
  <c r="L7243" i="13" s="1"/>
  <c r="M7243" i="13" s="1"/>
  <c r="L7244" i="13" s="1"/>
  <c r="M7244" i="13" s="1"/>
  <c r="L7245" i="13" s="1"/>
  <c r="M7245" i="13" s="1"/>
  <c r="L7246" i="13" s="1"/>
  <c r="M7246" i="13" s="1"/>
  <c r="L7247" i="13" s="1"/>
  <c r="M7247" i="13" s="1"/>
  <c r="L7248" i="13" s="1"/>
  <c r="M7248" i="13" s="1"/>
  <c r="L7249" i="13" s="1"/>
  <c r="M7249" i="13" s="1"/>
  <c r="L7250" i="13" s="1"/>
  <c r="M7250" i="13" s="1"/>
  <c r="L7251" i="13" s="1"/>
  <c r="M7251" i="13" s="1"/>
  <c r="L7252" i="13" s="1"/>
  <c r="M7252" i="13" s="1"/>
  <c r="L7253" i="13" s="1"/>
  <c r="M7253" i="13" s="1"/>
  <c r="L7254" i="13" s="1"/>
  <c r="M7254" i="13" s="1"/>
  <c r="L7255" i="13" s="1"/>
  <c r="M7255" i="13" s="1"/>
  <c r="L7256" i="13" s="1"/>
  <c r="M7256" i="13" s="1"/>
  <c r="L7257" i="13" s="1"/>
  <c r="M7257" i="13" s="1"/>
  <c r="L7258" i="13" s="1"/>
  <c r="M7258" i="13" s="1"/>
  <c r="L7259" i="13" s="1"/>
  <c r="M7259" i="13" s="1"/>
  <c r="L7260" i="13" s="1"/>
  <c r="M7260" i="13" s="1"/>
  <c r="L7261" i="13" s="1"/>
  <c r="M7261" i="13" s="1"/>
  <c r="L7262" i="13" s="1"/>
  <c r="M7262" i="13" s="1"/>
  <c r="L7263" i="13" s="1"/>
  <c r="M7263" i="13" s="1"/>
  <c r="L7264" i="13" s="1"/>
  <c r="M7264" i="13" s="1"/>
  <c r="L7265" i="13" s="1"/>
  <c r="M7265" i="13" s="1"/>
  <c r="L7266" i="13" s="1"/>
  <c r="M7266" i="13" s="1"/>
  <c r="L7267" i="13" s="1"/>
  <c r="M7267" i="13" s="1"/>
  <c r="L7268" i="13" s="1"/>
  <c r="M7268" i="13" s="1"/>
  <c r="L7269" i="13" s="1"/>
  <c r="M7269" i="13" s="1"/>
  <c r="L7270" i="13" s="1"/>
  <c r="M7270" i="13" s="1"/>
  <c r="L7271" i="13" s="1"/>
  <c r="M7271" i="13" s="1"/>
  <c r="L7272" i="13" s="1"/>
  <c r="M7272" i="13" s="1"/>
  <c r="L7273" i="13" s="1"/>
  <c r="M7273" i="13" s="1"/>
  <c r="L7274" i="13" s="1"/>
  <c r="M7274" i="13" s="1"/>
  <c r="L7275" i="13" s="1"/>
  <c r="M7275" i="13" s="1"/>
  <c r="L7276" i="13" s="1"/>
  <c r="M7276" i="13" s="1"/>
  <c r="L7277" i="13" s="1"/>
  <c r="M7277" i="13" s="1"/>
  <c r="L7278" i="13" s="1"/>
  <c r="M7278" i="13" s="1"/>
  <c r="L7279" i="13" s="1"/>
  <c r="M7279" i="13" s="1"/>
  <c r="L7280" i="13" s="1"/>
  <c r="M7280" i="13" s="1"/>
  <c r="L7281" i="13" s="1"/>
  <c r="M7281" i="13" s="1"/>
  <c r="I183" i="14" s="1"/>
  <c r="N183" i="14" s="1"/>
  <c r="M7162" i="13"/>
  <c r="L7163" i="13" s="1"/>
  <c r="M7163" i="13" s="1"/>
  <c r="L7164" i="13" s="1"/>
  <c r="M7164" i="13" s="1"/>
  <c r="L7165" i="13" s="1"/>
  <c r="M7165" i="13" s="1"/>
  <c r="L7166" i="13" s="1"/>
  <c r="M7166" i="13" s="1"/>
  <c r="L7167" i="13" s="1"/>
  <c r="M7167" i="13" s="1"/>
  <c r="L7168" i="13" s="1"/>
  <c r="M7168" i="13" s="1"/>
  <c r="L7169" i="13" s="1"/>
  <c r="M7169" i="13" s="1"/>
  <c r="L7170" i="13" s="1"/>
  <c r="M7170" i="13" s="1"/>
  <c r="L7171" i="13" s="1"/>
  <c r="M7171" i="13" s="1"/>
  <c r="L7172" i="13" s="1"/>
  <c r="M7172" i="13" s="1"/>
  <c r="L7173" i="13" s="1"/>
  <c r="M7173" i="13" s="1"/>
  <c r="L7174" i="13" s="1"/>
  <c r="M7174" i="13" s="1"/>
  <c r="L7175" i="13" s="1"/>
  <c r="M7175" i="13" s="1"/>
  <c r="L7176" i="13" s="1"/>
  <c r="M7176" i="13" s="1"/>
  <c r="L7177" i="13" s="1"/>
  <c r="M7177" i="13" s="1"/>
  <c r="L7178" i="13" s="1"/>
  <c r="M7178" i="13" s="1"/>
  <c r="L7179" i="13" s="1"/>
  <c r="M7179" i="13" s="1"/>
  <c r="L7180" i="13" s="1"/>
  <c r="M7180" i="13" s="1"/>
  <c r="L7181" i="13" s="1"/>
  <c r="M7181" i="13" s="1"/>
  <c r="L7182" i="13" s="1"/>
  <c r="M7182" i="13" s="1"/>
  <c r="L7183" i="13" s="1"/>
  <c r="M7183" i="13" s="1"/>
  <c r="L7184" i="13" s="1"/>
  <c r="M7184" i="13" s="1"/>
  <c r="L7185" i="13" s="1"/>
  <c r="M7185" i="13" s="1"/>
  <c r="L7186" i="13" s="1"/>
  <c r="M7186" i="13" s="1"/>
  <c r="L7187" i="13" s="1"/>
  <c r="M7187" i="13" s="1"/>
  <c r="L7188" i="13" s="1"/>
  <c r="M7188" i="13" s="1"/>
  <c r="L7189" i="13" s="1"/>
  <c r="M7189" i="13" s="1"/>
  <c r="L7190" i="13" s="1"/>
  <c r="M7190" i="13" s="1"/>
  <c r="L7191" i="13" s="1"/>
  <c r="M7191" i="13" s="1"/>
  <c r="L7192" i="13" s="1"/>
  <c r="M7192" i="13" s="1"/>
  <c r="L7193" i="13" s="1"/>
  <c r="M7193" i="13" s="1"/>
  <c r="L7194" i="13" s="1"/>
  <c r="M7194" i="13" s="1"/>
  <c r="L7195" i="13" s="1"/>
  <c r="M7195" i="13" s="1"/>
  <c r="L7196" i="13" s="1"/>
  <c r="M7196" i="13" s="1"/>
  <c r="L7197" i="13" s="1"/>
  <c r="M7197" i="13" s="1"/>
  <c r="L7198" i="13" s="1"/>
  <c r="M7198" i="13" s="1"/>
  <c r="L7199" i="13" s="1"/>
  <c r="M7199" i="13" s="1"/>
  <c r="L7200" i="13" s="1"/>
  <c r="M7200" i="13" s="1"/>
  <c r="L7201" i="13" s="1"/>
  <c r="M7201" i="13" s="1"/>
  <c r="I181" i="14" s="1"/>
  <c r="N181" i="14" s="1"/>
  <c r="M6922" i="13"/>
  <c r="L6923" i="13" s="1"/>
  <c r="M6923" i="13" s="1"/>
  <c r="L6924" i="13" s="1"/>
  <c r="M6924" i="13" s="1"/>
  <c r="L6925" i="13" s="1"/>
  <c r="M6925" i="13" s="1"/>
  <c r="L6926" i="13" s="1"/>
  <c r="M6926" i="13" s="1"/>
  <c r="L6927" i="13" s="1"/>
  <c r="M6927" i="13" s="1"/>
  <c r="L6928" i="13" s="1"/>
  <c r="M6928" i="13" s="1"/>
  <c r="L6929" i="13" s="1"/>
  <c r="M6929" i="13" s="1"/>
  <c r="L6930" i="13" s="1"/>
  <c r="M6930" i="13" s="1"/>
  <c r="L6931" i="13" s="1"/>
  <c r="M6931" i="13" s="1"/>
  <c r="L6932" i="13" s="1"/>
  <c r="M6932" i="13" s="1"/>
  <c r="L6933" i="13" s="1"/>
  <c r="M6933" i="13" s="1"/>
  <c r="L6934" i="13" s="1"/>
  <c r="M6934" i="13" s="1"/>
  <c r="L6935" i="13" s="1"/>
  <c r="M6935" i="13" s="1"/>
  <c r="L6936" i="13" s="1"/>
  <c r="M6936" i="13" s="1"/>
  <c r="L6937" i="13" s="1"/>
  <c r="M6937" i="13" s="1"/>
  <c r="L6938" i="13" s="1"/>
  <c r="M6938" i="13" s="1"/>
  <c r="L6939" i="13" s="1"/>
  <c r="M6939" i="13" s="1"/>
  <c r="L6940" i="13" s="1"/>
  <c r="M6940" i="13" s="1"/>
  <c r="L6941" i="13" s="1"/>
  <c r="M6941" i="13" s="1"/>
  <c r="L6942" i="13" s="1"/>
  <c r="M6942" i="13" s="1"/>
  <c r="L6943" i="13" s="1"/>
  <c r="M6943" i="13" s="1"/>
  <c r="L6944" i="13" s="1"/>
  <c r="M6944" i="13" s="1"/>
  <c r="L6945" i="13" s="1"/>
  <c r="M6945" i="13" s="1"/>
  <c r="L6946" i="13" s="1"/>
  <c r="M6946" i="13" s="1"/>
  <c r="L6947" i="13" s="1"/>
  <c r="M6947" i="13" s="1"/>
  <c r="L6948" i="13" s="1"/>
  <c r="M6948" i="13" s="1"/>
  <c r="L6949" i="13" s="1"/>
  <c r="M6949" i="13" s="1"/>
  <c r="L6950" i="13" s="1"/>
  <c r="M6950" i="13" s="1"/>
  <c r="L6951" i="13" s="1"/>
  <c r="M6951" i="13" s="1"/>
  <c r="L6952" i="13" s="1"/>
  <c r="M6952" i="13" s="1"/>
  <c r="L6953" i="13" s="1"/>
  <c r="M6953" i="13" s="1"/>
  <c r="L6954" i="13" s="1"/>
  <c r="M6954" i="13" s="1"/>
  <c r="L6955" i="13" s="1"/>
  <c r="M6955" i="13" s="1"/>
  <c r="L6956" i="13" s="1"/>
  <c r="M6956" i="13" s="1"/>
  <c r="L6957" i="13" s="1"/>
  <c r="M6957" i="13" s="1"/>
  <c r="L6958" i="13" s="1"/>
  <c r="M6958" i="13" s="1"/>
  <c r="L6959" i="13" s="1"/>
  <c r="M6959" i="13" s="1"/>
  <c r="L6960" i="13" s="1"/>
  <c r="M6960" i="13" s="1"/>
  <c r="L6961" i="13" s="1"/>
  <c r="M6961" i="13" s="1"/>
  <c r="I175" i="14" s="1"/>
  <c r="N175" i="14" s="1"/>
  <c r="M7122" i="13"/>
  <c r="L7123" i="13" s="1"/>
  <c r="M7123" i="13" s="1"/>
  <c r="L7124" i="13" s="1"/>
  <c r="M7124" i="13" s="1"/>
  <c r="L7125" i="13" s="1"/>
  <c r="M7125" i="13" s="1"/>
  <c r="L7126" i="13" s="1"/>
  <c r="M7126" i="13" s="1"/>
  <c r="L7127" i="13" s="1"/>
  <c r="M7127" i="13" s="1"/>
  <c r="L7128" i="13" s="1"/>
  <c r="M7128" i="13" s="1"/>
  <c r="L7129" i="13" s="1"/>
  <c r="M7129" i="13" s="1"/>
  <c r="L7130" i="13" s="1"/>
  <c r="M7130" i="13" s="1"/>
  <c r="L7131" i="13" s="1"/>
  <c r="M7131" i="13" s="1"/>
  <c r="L7132" i="13" s="1"/>
  <c r="M7132" i="13" s="1"/>
  <c r="L7133" i="13" s="1"/>
  <c r="M7133" i="13" s="1"/>
  <c r="L7134" i="13" s="1"/>
  <c r="M7134" i="13" s="1"/>
  <c r="L7135" i="13" s="1"/>
  <c r="M7135" i="13" s="1"/>
  <c r="L7136" i="13" s="1"/>
  <c r="M7136" i="13" s="1"/>
  <c r="L7137" i="13" s="1"/>
  <c r="M7137" i="13" s="1"/>
  <c r="L7138" i="13" s="1"/>
  <c r="M7138" i="13" s="1"/>
  <c r="L7139" i="13" s="1"/>
  <c r="M7139" i="13" s="1"/>
  <c r="L7140" i="13" s="1"/>
  <c r="M7140" i="13" s="1"/>
  <c r="L7141" i="13" s="1"/>
  <c r="M7141" i="13" s="1"/>
  <c r="L7142" i="13" s="1"/>
  <c r="M7142" i="13" s="1"/>
  <c r="L7143" i="13" s="1"/>
  <c r="M7143" i="13" s="1"/>
  <c r="L7144" i="13" s="1"/>
  <c r="M7144" i="13" s="1"/>
  <c r="L7145" i="13" s="1"/>
  <c r="M7145" i="13" s="1"/>
  <c r="L7146" i="13" s="1"/>
  <c r="M7146" i="13" s="1"/>
  <c r="L7147" i="13" s="1"/>
  <c r="M7147" i="13" s="1"/>
  <c r="L7148" i="13" s="1"/>
  <c r="M7148" i="13" s="1"/>
  <c r="L7149" i="13" s="1"/>
  <c r="M7149" i="13" s="1"/>
  <c r="L7150" i="13" s="1"/>
  <c r="M7150" i="13" s="1"/>
  <c r="L7151" i="13" s="1"/>
  <c r="M7151" i="13" s="1"/>
  <c r="L7152" i="13" s="1"/>
  <c r="M7152" i="13" s="1"/>
  <c r="L7153" i="13" s="1"/>
  <c r="M7153" i="13" s="1"/>
  <c r="L7154" i="13" s="1"/>
  <c r="M7154" i="13" s="1"/>
  <c r="L7155" i="13" s="1"/>
  <c r="M7155" i="13" s="1"/>
  <c r="L7156" i="13" s="1"/>
  <c r="M7156" i="13" s="1"/>
  <c r="L7157" i="13" s="1"/>
  <c r="M7157" i="13" s="1"/>
  <c r="L7158" i="13" s="1"/>
  <c r="M7158" i="13" s="1"/>
  <c r="L7159" i="13" s="1"/>
  <c r="M7159" i="13" s="1"/>
  <c r="L7160" i="13" s="1"/>
  <c r="M7160" i="13" s="1"/>
  <c r="L7161" i="13" s="1"/>
  <c r="M7161" i="13" s="1"/>
  <c r="I180" i="14" s="1"/>
  <c r="N180" i="14" s="1"/>
  <c r="M7729" i="13"/>
  <c r="L7730" i="13" s="1"/>
  <c r="M7730" i="13" s="1"/>
  <c r="L7731" i="13" s="1"/>
  <c r="M7731" i="13" s="1"/>
  <c r="L7732" i="13" s="1"/>
  <c r="M7732" i="13" s="1"/>
  <c r="L7733" i="13" s="1"/>
  <c r="M7733" i="13" s="1"/>
  <c r="L7734" i="13" s="1"/>
  <c r="M7734" i="13" s="1"/>
  <c r="L7735" i="13" s="1"/>
  <c r="M7735" i="13" s="1"/>
  <c r="L7736" i="13" s="1"/>
  <c r="M7736" i="13" s="1"/>
  <c r="L7737" i="13" s="1"/>
  <c r="M7737" i="13" s="1"/>
  <c r="L7738" i="13" s="1"/>
  <c r="M7738" i="13" s="1"/>
  <c r="L7739" i="13" s="1"/>
  <c r="M7739" i="13" s="1"/>
  <c r="L7740" i="13" s="1"/>
  <c r="M7740" i="13" s="1"/>
  <c r="L7741" i="13" s="1"/>
  <c r="M7741" i="13" s="1"/>
  <c r="L7742" i="13" s="1"/>
  <c r="M7742" i="13" s="1"/>
  <c r="L7743" i="13" s="1"/>
  <c r="M7743" i="13" s="1"/>
  <c r="L7744" i="13" s="1"/>
  <c r="M7744" i="13" s="1"/>
  <c r="L7745" i="13" s="1"/>
  <c r="M7745" i="13" s="1"/>
  <c r="L7746" i="13" s="1"/>
  <c r="M7746" i="13" s="1"/>
  <c r="L7747" i="13" s="1"/>
  <c r="M7747" i="13" s="1"/>
  <c r="L7748" i="13" s="1"/>
  <c r="M7748" i="13" s="1"/>
  <c r="L7749" i="13" s="1"/>
  <c r="M7749" i="13" s="1"/>
  <c r="L7750" i="13" s="1"/>
  <c r="M7750" i="13" s="1"/>
  <c r="L7751" i="13" s="1"/>
  <c r="M7751" i="13" s="1"/>
  <c r="L7752" i="13" s="1"/>
  <c r="M7752" i="13" s="1"/>
  <c r="L7753" i="13" s="1"/>
  <c r="M7753" i="13" s="1"/>
  <c r="L7754" i="13" s="1"/>
  <c r="M7754" i="13" s="1"/>
  <c r="L7755" i="13" s="1"/>
  <c r="M7755" i="13" s="1"/>
  <c r="L7756" i="13" s="1"/>
  <c r="M7756" i="13" s="1"/>
  <c r="L7757" i="13" s="1"/>
  <c r="M7757" i="13" s="1"/>
  <c r="L7758" i="13" s="1"/>
  <c r="M7758" i="13" s="1"/>
  <c r="L7759" i="13" s="1"/>
  <c r="M7759" i="13" s="1"/>
  <c r="L7760" i="13" s="1"/>
  <c r="M7760" i="13" s="1"/>
  <c r="L7761" i="13" s="1"/>
  <c r="M7761" i="13" s="1"/>
  <c r="I195" i="14" s="1"/>
  <c r="N195" i="14" s="1"/>
  <c r="M6442" i="13"/>
  <c r="L6443" i="13" s="1"/>
  <c r="M6443" i="13" s="1"/>
  <c r="L6444" i="13" s="1"/>
  <c r="M6444" i="13" s="1"/>
  <c r="L6445" i="13" s="1"/>
  <c r="M6445" i="13" s="1"/>
  <c r="L6446" i="13" s="1"/>
  <c r="M6446" i="13" s="1"/>
  <c r="L6447" i="13" s="1"/>
  <c r="M6447" i="13" s="1"/>
  <c r="L6448" i="13" s="1"/>
  <c r="M6448" i="13" s="1"/>
  <c r="L6449" i="13" s="1"/>
  <c r="M6449" i="13" s="1"/>
  <c r="L6450" i="13" s="1"/>
  <c r="M6450" i="13" s="1"/>
  <c r="L6451" i="13" s="1"/>
  <c r="M6451" i="13" s="1"/>
  <c r="L6452" i="13" s="1"/>
  <c r="M6452" i="13" s="1"/>
  <c r="L6453" i="13" s="1"/>
  <c r="M6453" i="13" s="1"/>
  <c r="L6454" i="13" s="1"/>
  <c r="M6454" i="13" s="1"/>
  <c r="L6455" i="13" s="1"/>
  <c r="M6455" i="13" s="1"/>
  <c r="L6456" i="13" s="1"/>
  <c r="M6456" i="13" s="1"/>
  <c r="L6457" i="13" s="1"/>
  <c r="M6457" i="13" s="1"/>
  <c r="L6458" i="13" s="1"/>
  <c r="M6458" i="13" s="1"/>
  <c r="L6459" i="13" s="1"/>
  <c r="M6459" i="13" s="1"/>
  <c r="L6460" i="13" s="1"/>
  <c r="M6460" i="13" s="1"/>
  <c r="L6461" i="13" s="1"/>
  <c r="M6461" i="13" s="1"/>
  <c r="L6462" i="13" s="1"/>
  <c r="M6462" i="13" s="1"/>
  <c r="L6463" i="13" s="1"/>
  <c r="M6463" i="13" s="1"/>
  <c r="L6464" i="13" s="1"/>
  <c r="M6464" i="13" s="1"/>
  <c r="L6465" i="13" s="1"/>
  <c r="M6465" i="13" s="1"/>
  <c r="L6466" i="13" s="1"/>
  <c r="M6466" i="13" s="1"/>
  <c r="L6467" i="13" s="1"/>
  <c r="M6467" i="13" s="1"/>
  <c r="L6468" i="13" s="1"/>
  <c r="M6468" i="13" s="1"/>
  <c r="L6469" i="13" s="1"/>
  <c r="M6469" i="13" s="1"/>
  <c r="L6470" i="13" s="1"/>
  <c r="M6470" i="13" s="1"/>
  <c r="L6471" i="13" s="1"/>
  <c r="M6471" i="13" s="1"/>
  <c r="L6472" i="13" s="1"/>
  <c r="M6472" i="13" s="1"/>
  <c r="L6473" i="13" s="1"/>
  <c r="M6473" i="13" s="1"/>
  <c r="L6474" i="13" s="1"/>
  <c r="M6474" i="13" s="1"/>
  <c r="L6475" i="13" s="1"/>
  <c r="M6475" i="13" s="1"/>
  <c r="L6476" i="13" s="1"/>
  <c r="M6476" i="13" s="1"/>
  <c r="L6477" i="13" s="1"/>
  <c r="M6477" i="13" s="1"/>
  <c r="L6478" i="13" s="1"/>
  <c r="M6478" i="13" s="1"/>
  <c r="L6479" i="13" s="1"/>
  <c r="M6479" i="13" s="1"/>
  <c r="L6480" i="13" s="1"/>
  <c r="M6480" i="13" s="1"/>
  <c r="L6481" i="13" s="1"/>
  <c r="M6481" i="13" s="1"/>
  <c r="I163" i="14" s="1"/>
  <c r="N163" i="14" s="1"/>
  <c r="M6602" i="13"/>
  <c r="L6603" i="13" s="1"/>
  <c r="M6603" i="13" s="1"/>
  <c r="L6604" i="13" s="1"/>
  <c r="M6604" i="13" s="1"/>
  <c r="L6605" i="13" s="1"/>
  <c r="M6605" i="13" s="1"/>
  <c r="L6606" i="13" s="1"/>
  <c r="M6606" i="13" s="1"/>
  <c r="L6607" i="13" s="1"/>
  <c r="M6607" i="13" s="1"/>
  <c r="L6608" i="13" s="1"/>
  <c r="M6608" i="13" s="1"/>
  <c r="L6609" i="13" s="1"/>
  <c r="M6609" i="13" s="1"/>
  <c r="L6610" i="13" s="1"/>
  <c r="M6610" i="13" s="1"/>
  <c r="L6611" i="13" s="1"/>
  <c r="M6611" i="13" s="1"/>
  <c r="L6612" i="13" s="1"/>
  <c r="M6612" i="13" s="1"/>
  <c r="L6613" i="13" s="1"/>
  <c r="M6613" i="13" s="1"/>
  <c r="L6614" i="13" s="1"/>
  <c r="M6614" i="13" s="1"/>
  <c r="L6615" i="13" s="1"/>
  <c r="M6615" i="13" s="1"/>
  <c r="L6616" i="13" s="1"/>
  <c r="M6616" i="13" s="1"/>
  <c r="L6617" i="13" s="1"/>
  <c r="M6617" i="13" s="1"/>
  <c r="L6618" i="13" s="1"/>
  <c r="M6618" i="13" s="1"/>
  <c r="L6619" i="13" s="1"/>
  <c r="M6619" i="13" s="1"/>
  <c r="L6620" i="13" s="1"/>
  <c r="M6620" i="13" s="1"/>
  <c r="L6621" i="13" s="1"/>
  <c r="M6621" i="13" s="1"/>
  <c r="L6622" i="13" s="1"/>
  <c r="M6622" i="13" s="1"/>
  <c r="L6623" i="13" s="1"/>
  <c r="M6623" i="13" s="1"/>
  <c r="L6624" i="13" s="1"/>
  <c r="M6624" i="13" s="1"/>
  <c r="L6625" i="13" s="1"/>
  <c r="M6625" i="13" s="1"/>
  <c r="L6626" i="13" s="1"/>
  <c r="M6626" i="13" s="1"/>
  <c r="L6627" i="13" s="1"/>
  <c r="M6627" i="13" s="1"/>
  <c r="L6628" i="13" s="1"/>
  <c r="M6628" i="13" s="1"/>
  <c r="L6629" i="13" s="1"/>
  <c r="M6629" i="13" s="1"/>
  <c r="L6630" i="13" s="1"/>
  <c r="M6630" i="13" s="1"/>
  <c r="L6631" i="13" s="1"/>
  <c r="M6631" i="13" s="1"/>
  <c r="L6632" i="13" s="1"/>
  <c r="M6632" i="13" s="1"/>
  <c r="L6633" i="13" s="1"/>
  <c r="M6633" i="13" s="1"/>
  <c r="L6634" i="13" s="1"/>
  <c r="M6634" i="13" s="1"/>
  <c r="L6635" i="13" s="1"/>
  <c r="M6635" i="13" s="1"/>
  <c r="L6636" i="13" s="1"/>
  <c r="M6636" i="13" s="1"/>
  <c r="L6637" i="13" s="1"/>
  <c r="M6637" i="13" s="1"/>
  <c r="L6638" i="13" s="1"/>
  <c r="M6638" i="13" s="1"/>
  <c r="L6639" i="13" s="1"/>
  <c r="M6639" i="13" s="1"/>
  <c r="L6640" i="13" s="1"/>
  <c r="M6640" i="13" s="1"/>
  <c r="L6641" i="13" s="1"/>
  <c r="M6641" i="13" s="1"/>
  <c r="I167" i="14" s="1"/>
  <c r="N167" i="14" s="1"/>
  <c r="M6762" i="13"/>
  <c r="L6763" i="13" s="1"/>
  <c r="M6763" i="13" s="1"/>
  <c r="L6764" i="13" s="1"/>
  <c r="M6764" i="13" s="1"/>
  <c r="L6765" i="13" s="1"/>
  <c r="M6765" i="13" s="1"/>
  <c r="L6766" i="13" s="1"/>
  <c r="M6766" i="13" s="1"/>
  <c r="L6767" i="13" s="1"/>
  <c r="M6767" i="13" s="1"/>
  <c r="L6768" i="13" s="1"/>
  <c r="M6768" i="13" s="1"/>
  <c r="L6769" i="13" s="1"/>
  <c r="M6769" i="13" s="1"/>
  <c r="L6770" i="13" s="1"/>
  <c r="M6770" i="13" s="1"/>
  <c r="L6771" i="13" s="1"/>
  <c r="M6771" i="13" s="1"/>
  <c r="L6772" i="13" s="1"/>
  <c r="M6772" i="13" s="1"/>
  <c r="L6773" i="13" s="1"/>
  <c r="M6773" i="13" s="1"/>
  <c r="L6774" i="13" s="1"/>
  <c r="M6774" i="13" s="1"/>
  <c r="L6775" i="13" s="1"/>
  <c r="M6775" i="13" s="1"/>
  <c r="L6776" i="13" s="1"/>
  <c r="M6776" i="13" s="1"/>
  <c r="L6777" i="13" s="1"/>
  <c r="M6777" i="13" s="1"/>
  <c r="L6778" i="13" s="1"/>
  <c r="M6778" i="13" s="1"/>
  <c r="L6779" i="13" s="1"/>
  <c r="M6779" i="13" s="1"/>
  <c r="L6780" i="13" s="1"/>
  <c r="M6780" i="13" s="1"/>
  <c r="L6781" i="13" s="1"/>
  <c r="M6781" i="13" s="1"/>
  <c r="L6782" i="13" s="1"/>
  <c r="M6782" i="13" s="1"/>
  <c r="L6783" i="13" s="1"/>
  <c r="M6783" i="13" s="1"/>
  <c r="L6784" i="13" s="1"/>
  <c r="M6784" i="13" s="1"/>
  <c r="L6785" i="13" s="1"/>
  <c r="M6785" i="13" s="1"/>
  <c r="L6786" i="13" s="1"/>
  <c r="M6786" i="13" s="1"/>
  <c r="L6787" i="13" s="1"/>
  <c r="M6787" i="13" s="1"/>
  <c r="L6788" i="13" s="1"/>
  <c r="M6788" i="13" s="1"/>
  <c r="L6789" i="13" s="1"/>
  <c r="M6789" i="13" s="1"/>
  <c r="L6790" i="13" s="1"/>
  <c r="M6790" i="13" s="1"/>
  <c r="L6791" i="13" s="1"/>
  <c r="M6791" i="13" s="1"/>
  <c r="L6792" i="13" s="1"/>
  <c r="M6792" i="13" s="1"/>
  <c r="L6793" i="13" s="1"/>
  <c r="M6793" i="13" s="1"/>
  <c r="L6794" i="13" s="1"/>
  <c r="M6794" i="13" s="1"/>
  <c r="L6795" i="13" s="1"/>
  <c r="M6795" i="13" s="1"/>
  <c r="L6796" i="13" s="1"/>
  <c r="M6796" i="13" s="1"/>
  <c r="L6797" i="13" s="1"/>
  <c r="M6797" i="13" s="1"/>
  <c r="L6798" i="13" s="1"/>
  <c r="M6798" i="13" s="1"/>
  <c r="L6799" i="13" s="1"/>
  <c r="M6799" i="13" s="1"/>
  <c r="L6800" i="13" s="1"/>
  <c r="M6800" i="13" s="1"/>
  <c r="L6801" i="13" s="1"/>
  <c r="M6801" i="13" s="1"/>
  <c r="I171" i="14" s="1"/>
  <c r="N171" i="14" s="1"/>
  <c r="M7082" i="13"/>
  <c r="L7083" i="13" s="1"/>
  <c r="M7083" i="13" s="1"/>
  <c r="L7084" i="13" s="1"/>
  <c r="M7084" i="13" s="1"/>
  <c r="L7085" i="13" s="1"/>
  <c r="M7085" i="13" s="1"/>
  <c r="L7086" i="13" s="1"/>
  <c r="M7086" i="13" s="1"/>
  <c r="L7087" i="13" s="1"/>
  <c r="M7087" i="13" s="1"/>
  <c r="L7088" i="13" s="1"/>
  <c r="M7088" i="13" s="1"/>
  <c r="L7089" i="13" s="1"/>
  <c r="M7089" i="13" s="1"/>
  <c r="L7090" i="13" s="1"/>
  <c r="M7090" i="13" s="1"/>
  <c r="L7091" i="13" s="1"/>
  <c r="M7091" i="13" s="1"/>
  <c r="L7092" i="13" s="1"/>
  <c r="M7092" i="13" s="1"/>
  <c r="L7093" i="13" s="1"/>
  <c r="M7093" i="13" s="1"/>
  <c r="L7094" i="13" s="1"/>
  <c r="M7094" i="13" s="1"/>
  <c r="L7095" i="13" s="1"/>
  <c r="M7095" i="13" s="1"/>
  <c r="L7096" i="13" s="1"/>
  <c r="M7096" i="13" s="1"/>
  <c r="L7097" i="13" s="1"/>
  <c r="M7097" i="13" s="1"/>
  <c r="L7098" i="13" s="1"/>
  <c r="M7098" i="13" s="1"/>
  <c r="L7099" i="13" s="1"/>
  <c r="M7099" i="13" s="1"/>
  <c r="L7100" i="13" s="1"/>
  <c r="M7100" i="13" s="1"/>
  <c r="L7101" i="13" s="1"/>
  <c r="M7101" i="13" s="1"/>
  <c r="L7102" i="13" s="1"/>
  <c r="M7102" i="13" s="1"/>
  <c r="L7103" i="13" s="1"/>
  <c r="M7103" i="13" s="1"/>
  <c r="L7104" i="13" s="1"/>
  <c r="M7104" i="13" s="1"/>
  <c r="L7105" i="13" s="1"/>
  <c r="M7105" i="13" s="1"/>
  <c r="L7106" i="13" s="1"/>
  <c r="M7106" i="13" s="1"/>
  <c r="L7107" i="13" s="1"/>
  <c r="M7107" i="13" s="1"/>
  <c r="L7108" i="13" s="1"/>
  <c r="M7108" i="13" s="1"/>
  <c r="L7109" i="13" s="1"/>
  <c r="M7109" i="13" s="1"/>
  <c r="L7110" i="13" s="1"/>
  <c r="M7110" i="13" s="1"/>
  <c r="L7111" i="13" s="1"/>
  <c r="M7111" i="13" s="1"/>
  <c r="L7112" i="13" s="1"/>
  <c r="M7112" i="13" s="1"/>
  <c r="L7113" i="13" s="1"/>
  <c r="M7113" i="13" s="1"/>
  <c r="L7114" i="13" s="1"/>
  <c r="M7114" i="13" s="1"/>
  <c r="L7115" i="13" s="1"/>
  <c r="M7115" i="13" s="1"/>
  <c r="L7116" i="13" s="1"/>
  <c r="M7116" i="13" s="1"/>
  <c r="L7117" i="13" s="1"/>
  <c r="M7117" i="13" s="1"/>
  <c r="L7118" i="13" s="1"/>
  <c r="M7118" i="13" s="1"/>
  <c r="L7119" i="13" s="1"/>
  <c r="M7119" i="13" s="1"/>
  <c r="L7120" i="13" s="1"/>
  <c r="M7120" i="13" s="1"/>
  <c r="L7121" i="13" s="1"/>
  <c r="M7121" i="13" s="1"/>
  <c r="I179" i="14" s="1"/>
  <c r="N179" i="14" s="1"/>
  <c r="M7042" i="13"/>
  <c r="L7043" i="13" s="1"/>
  <c r="M7043" i="13" s="1"/>
  <c r="L7044" i="13" s="1"/>
  <c r="M7044" i="13" s="1"/>
  <c r="L7045" i="13" s="1"/>
  <c r="M7045" i="13" s="1"/>
  <c r="L7046" i="13" s="1"/>
  <c r="M7046" i="13" s="1"/>
  <c r="L7047" i="13" s="1"/>
  <c r="M7047" i="13" s="1"/>
  <c r="L7048" i="13" s="1"/>
  <c r="M7048" i="13" s="1"/>
  <c r="L7049" i="13" s="1"/>
  <c r="M7049" i="13" s="1"/>
  <c r="L7050" i="13" s="1"/>
  <c r="M7050" i="13" s="1"/>
  <c r="L7051" i="13" s="1"/>
  <c r="M7051" i="13" s="1"/>
  <c r="L7052" i="13" s="1"/>
  <c r="M7052" i="13" s="1"/>
  <c r="L7053" i="13" s="1"/>
  <c r="M7053" i="13" s="1"/>
  <c r="L7054" i="13" s="1"/>
  <c r="M7054" i="13" s="1"/>
  <c r="L7055" i="13" s="1"/>
  <c r="M7055" i="13" s="1"/>
  <c r="L7056" i="13" s="1"/>
  <c r="M7056" i="13" s="1"/>
  <c r="L7057" i="13" s="1"/>
  <c r="M7057" i="13" s="1"/>
  <c r="L7058" i="13" s="1"/>
  <c r="M7058" i="13" s="1"/>
  <c r="L7059" i="13" s="1"/>
  <c r="M7059" i="13" s="1"/>
  <c r="L7060" i="13" s="1"/>
  <c r="M7060" i="13" s="1"/>
  <c r="L7061" i="13" s="1"/>
  <c r="M7061" i="13" s="1"/>
  <c r="L7062" i="13" s="1"/>
  <c r="M7062" i="13" s="1"/>
  <c r="L7063" i="13" s="1"/>
  <c r="M7063" i="13" s="1"/>
  <c r="L7064" i="13" s="1"/>
  <c r="M7064" i="13" s="1"/>
  <c r="L7065" i="13" s="1"/>
  <c r="M7065" i="13" s="1"/>
  <c r="L7066" i="13" s="1"/>
  <c r="M7066" i="13" s="1"/>
  <c r="L7067" i="13" s="1"/>
  <c r="M7067" i="13" s="1"/>
  <c r="L7068" i="13" s="1"/>
  <c r="M7068" i="13" s="1"/>
  <c r="L7069" i="13" s="1"/>
  <c r="M7069" i="13" s="1"/>
  <c r="L7070" i="13" s="1"/>
  <c r="M7070" i="13" s="1"/>
  <c r="L7071" i="13" s="1"/>
  <c r="M7071" i="13" s="1"/>
  <c r="L7072" i="13" s="1"/>
  <c r="M7072" i="13" s="1"/>
  <c r="L7073" i="13" s="1"/>
  <c r="M7073" i="13" s="1"/>
  <c r="L7074" i="13" s="1"/>
  <c r="M7074" i="13" s="1"/>
  <c r="L7075" i="13" s="1"/>
  <c r="M7075" i="13" s="1"/>
  <c r="L7076" i="13" s="1"/>
  <c r="M7076" i="13" s="1"/>
  <c r="L7077" i="13" s="1"/>
  <c r="M7077" i="13" s="1"/>
  <c r="L7078" i="13" s="1"/>
  <c r="M7078" i="13" s="1"/>
  <c r="L7079" i="13" s="1"/>
  <c r="M7079" i="13" s="1"/>
  <c r="L7080" i="13" s="1"/>
  <c r="M7080" i="13" s="1"/>
  <c r="L7081" i="13" s="1"/>
  <c r="M7081" i="13" s="1"/>
  <c r="I178" i="14" s="1"/>
  <c r="N178" i="14" s="1"/>
  <c r="M7002" i="13"/>
  <c r="L7003" i="13" s="1"/>
  <c r="M7003" i="13" s="1"/>
  <c r="L7004" i="13" s="1"/>
  <c r="M7004" i="13" s="1"/>
  <c r="L7005" i="13" s="1"/>
  <c r="M7005" i="13" s="1"/>
  <c r="L7006" i="13" s="1"/>
  <c r="M7006" i="13" s="1"/>
  <c r="L7007" i="13" s="1"/>
  <c r="M7007" i="13" s="1"/>
  <c r="L7008" i="13" s="1"/>
  <c r="M7008" i="13" s="1"/>
  <c r="L7009" i="13" s="1"/>
  <c r="M7009" i="13" s="1"/>
  <c r="L7010" i="13" s="1"/>
  <c r="M7010" i="13" s="1"/>
  <c r="L7011" i="13" s="1"/>
  <c r="M7011" i="13" s="1"/>
  <c r="L7012" i="13" s="1"/>
  <c r="M7012" i="13" s="1"/>
  <c r="L7013" i="13" s="1"/>
  <c r="M7013" i="13" s="1"/>
  <c r="L7014" i="13" s="1"/>
  <c r="M7014" i="13" s="1"/>
  <c r="L7015" i="13" s="1"/>
  <c r="M7015" i="13" s="1"/>
  <c r="L7016" i="13" s="1"/>
  <c r="M7016" i="13" s="1"/>
  <c r="L7017" i="13" s="1"/>
  <c r="M7017" i="13" s="1"/>
  <c r="L7018" i="13" s="1"/>
  <c r="M7018" i="13" s="1"/>
  <c r="L7019" i="13" s="1"/>
  <c r="M7019" i="13" s="1"/>
  <c r="L7020" i="13" s="1"/>
  <c r="M7020" i="13" s="1"/>
  <c r="L7021" i="13" s="1"/>
  <c r="M7021" i="13" s="1"/>
  <c r="L7022" i="13" s="1"/>
  <c r="M7022" i="13" s="1"/>
  <c r="L7023" i="13" s="1"/>
  <c r="M7023" i="13" s="1"/>
  <c r="L7024" i="13" s="1"/>
  <c r="M7024" i="13" s="1"/>
  <c r="L7025" i="13" s="1"/>
  <c r="M7025" i="13" s="1"/>
  <c r="L7026" i="13" s="1"/>
  <c r="M7026" i="13" s="1"/>
  <c r="L7027" i="13" s="1"/>
  <c r="M7027" i="13" s="1"/>
  <c r="L7028" i="13" s="1"/>
  <c r="M7028" i="13" s="1"/>
  <c r="L7029" i="13" s="1"/>
  <c r="M7029" i="13" s="1"/>
  <c r="L7030" i="13" s="1"/>
  <c r="M7030" i="13" s="1"/>
  <c r="L7031" i="13" s="1"/>
  <c r="M7031" i="13" s="1"/>
  <c r="L7032" i="13" s="1"/>
  <c r="M7032" i="13" s="1"/>
  <c r="L7033" i="13" s="1"/>
  <c r="M7033" i="13" s="1"/>
  <c r="L7034" i="13" s="1"/>
  <c r="M7034" i="13" s="1"/>
  <c r="L7035" i="13" s="1"/>
  <c r="M7035" i="13" s="1"/>
  <c r="L7036" i="13" s="1"/>
  <c r="M7036" i="13" s="1"/>
  <c r="L7037" i="13" s="1"/>
  <c r="M7037" i="13" s="1"/>
  <c r="L7038" i="13" s="1"/>
  <c r="M7038" i="13" s="1"/>
  <c r="L7039" i="13" s="1"/>
  <c r="M7039" i="13" s="1"/>
  <c r="L7040" i="13" s="1"/>
  <c r="M7040" i="13" s="1"/>
  <c r="L7041" i="13" s="1"/>
  <c r="M7041" i="13" s="1"/>
  <c r="I177" i="14" s="1"/>
  <c r="N177" i="14" s="1"/>
  <c r="M8328" i="13"/>
  <c r="L8329" i="13" s="1"/>
  <c r="M8329" i="13" s="1"/>
  <c r="L8330" i="13" s="1"/>
  <c r="M8330" i="13" s="1"/>
  <c r="L8331" i="13" s="1"/>
  <c r="M8331" i="13" s="1"/>
  <c r="L8332" i="13" s="1"/>
  <c r="M8332" i="13" s="1"/>
  <c r="L8333" i="13" s="1"/>
  <c r="M8333" i="13" s="1"/>
  <c r="L8334" i="13" s="1"/>
  <c r="M8334" i="13" s="1"/>
  <c r="L8335" i="13" s="1"/>
  <c r="M8335" i="13" s="1"/>
  <c r="L8336" i="13" s="1"/>
  <c r="M8336" i="13" s="1"/>
  <c r="L8337" i="13" s="1"/>
  <c r="M8337" i="13" s="1"/>
  <c r="L8338" i="13" s="1"/>
  <c r="M8338" i="13" s="1"/>
  <c r="L8339" i="13" s="1"/>
  <c r="M8339" i="13" s="1"/>
  <c r="L8340" i="13" s="1"/>
  <c r="M8340" i="13" s="1"/>
  <c r="L8341" i="13" s="1"/>
  <c r="M8341" i="13" s="1"/>
  <c r="L8342" i="13" s="1"/>
  <c r="M8342" i="13" s="1"/>
  <c r="L8343" i="13" s="1"/>
  <c r="M8343" i="13" s="1"/>
  <c r="L8344" i="13" s="1"/>
  <c r="M8344" i="13" s="1"/>
  <c r="L8345" i="13" s="1"/>
  <c r="M8345" i="13" s="1"/>
  <c r="L8346" i="13" s="1"/>
  <c r="M8346" i="13" s="1"/>
  <c r="L8347" i="13" s="1"/>
  <c r="M8347" i="13" s="1"/>
  <c r="L8348" i="13" s="1"/>
  <c r="M8348" i="13" s="1"/>
  <c r="L8349" i="13" s="1"/>
  <c r="M8349" i="13" s="1"/>
  <c r="L8350" i="13" s="1"/>
  <c r="M8350" i="13" s="1"/>
  <c r="L8351" i="13" s="1"/>
  <c r="M8351" i="13" s="1"/>
  <c r="L8352" i="13" s="1"/>
  <c r="M8352" i="13" s="1"/>
  <c r="L8353" i="13" s="1"/>
  <c r="M8353" i="13" s="1"/>
  <c r="L8354" i="13" s="1"/>
  <c r="M8354" i="13" s="1"/>
  <c r="L8355" i="13" s="1"/>
  <c r="M8355" i="13" s="1"/>
  <c r="L8356" i="13" s="1"/>
  <c r="M8356" i="13" s="1"/>
  <c r="L8357" i="13" s="1"/>
  <c r="M8357" i="13" s="1"/>
  <c r="L8358" i="13" s="1"/>
  <c r="M8358" i="13" s="1"/>
  <c r="L8359" i="13" s="1"/>
  <c r="M8359" i="13" s="1"/>
  <c r="L8360" i="13" s="1"/>
  <c r="M8360" i="13" s="1"/>
  <c r="L8361" i="13" s="1"/>
  <c r="M8361" i="13" s="1"/>
  <c r="I210" i="14" s="1"/>
  <c r="N210" i="14" s="1"/>
  <c r="M6562" i="13"/>
  <c r="L6563" i="13" s="1"/>
  <c r="M6563" i="13" s="1"/>
  <c r="L6564" i="13" s="1"/>
  <c r="M6564" i="13" s="1"/>
  <c r="L6565" i="13" s="1"/>
  <c r="M6565" i="13" s="1"/>
  <c r="L6566" i="13" s="1"/>
  <c r="M6566" i="13" s="1"/>
  <c r="L6567" i="13" s="1"/>
  <c r="M6567" i="13" s="1"/>
  <c r="L6568" i="13" s="1"/>
  <c r="M6568" i="13" s="1"/>
  <c r="L6569" i="13" s="1"/>
  <c r="M6569" i="13" s="1"/>
  <c r="L6570" i="13" s="1"/>
  <c r="M6570" i="13" s="1"/>
  <c r="L6571" i="13" s="1"/>
  <c r="M6571" i="13" s="1"/>
  <c r="L6572" i="13" s="1"/>
  <c r="M6572" i="13" s="1"/>
  <c r="L6573" i="13" s="1"/>
  <c r="M6573" i="13" s="1"/>
  <c r="L6574" i="13" s="1"/>
  <c r="M6574" i="13" s="1"/>
  <c r="L6575" i="13" s="1"/>
  <c r="M6575" i="13" s="1"/>
  <c r="L6576" i="13" s="1"/>
  <c r="M6576" i="13" s="1"/>
  <c r="L6577" i="13" s="1"/>
  <c r="M6577" i="13" s="1"/>
  <c r="L6578" i="13" s="1"/>
  <c r="M6578" i="13" s="1"/>
  <c r="L6579" i="13" s="1"/>
  <c r="M6579" i="13" s="1"/>
  <c r="L6580" i="13" s="1"/>
  <c r="M6580" i="13" s="1"/>
  <c r="L6581" i="13" s="1"/>
  <c r="M6581" i="13" s="1"/>
  <c r="L6582" i="13" s="1"/>
  <c r="M6582" i="13" s="1"/>
  <c r="L6583" i="13" s="1"/>
  <c r="M6583" i="13" s="1"/>
  <c r="L6584" i="13" s="1"/>
  <c r="M6584" i="13" s="1"/>
  <c r="L6585" i="13" s="1"/>
  <c r="M6585" i="13" s="1"/>
  <c r="L6586" i="13" s="1"/>
  <c r="M6586" i="13" s="1"/>
  <c r="L6587" i="13" s="1"/>
  <c r="M6587" i="13" s="1"/>
  <c r="L6588" i="13" s="1"/>
  <c r="M6588" i="13" s="1"/>
  <c r="L6589" i="13" s="1"/>
  <c r="M6589" i="13" s="1"/>
  <c r="L6590" i="13" s="1"/>
  <c r="M6590" i="13" s="1"/>
  <c r="L6591" i="13" s="1"/>
  <c r="M6591" i="13" s="1"/>
  <c r="L6592" i="13" s="1"/>
  <c r="M6592" i="13" s="1"/>
  <c r="L6593" i="13" s="1"/>
  <c r="M6593" i="13" s="1"/>
  <c r="L6594" i="13" s="1"/>
  <c r="M6594" i="13" s="1"/>
  <c r="L6595" i="13" s="1"/>
  <c r="M6595" i="13" s="1"/>
  <c r="L6596" i="13" s="1"/>
  <c r="M6596" i="13" s="1"/>
  <c r="L6597" i="13" s="1"/>
  <c r="M6597" i="13" s="1"/>
  <c r="L6598" i="13" s="1"/>
  <c r="M6598" i="13" s="1"/>
  <c r="L6599" i="13" s="1"/>
  <c r="M6599" i="13" s="1"/>
  <c r="L6600" i="13" s="1"/>
  <c r="M6600" i="13" s="1"/>
  <c r="L6601" i="13" s="1"/>
  <c r="M6601" i="13" s="1"/>
  <c r="I166" i="14" s="1"/>
  <c r="N166" i="14" s="1"/>
  <c r="M6722" i="13"/>
  <c r="L6723" i="13" s="1"/>
  <c r="M6723" i="13" s="1"/>
  <c r="L6724" i="13" s="1"/>
  <c r="M6724" i="13" s="1"/>
  <c r="L6725" i="13" s="1"/>
  <c r="M6725" i="13" s="1"/>
  <c r="L6726" i="13" s="1"/>
  <c r="M6726" i="13" s="1"/>
  <c r="L6727" i="13" s="1"/>
  <c r="M6727" i="13" s="1"/>
  <c r="L6728" i="13" s="1"/>
  <c r="M6728" i="13" s="1"/>
  <c r="L6729" i="13" s="1"/>
  <c r="M6729" i="13" s="1"/>
  <c r="L6730" i="13" s="1"/>
  <c r="M6730" i="13" s="1"/>
  <c r="L6731" i="13" s="1"/>
  <c r="M6731" i="13" s="1"/>
  <c r="L6732" i="13" s="1"/>
  <c r="M6732" i="13" s="1"/>
  <c r="L6733" i="13" s="1"/>
  <c r="M6733" i="13" s="1"/>
  <c r="L6734" i="13" s="1"/>
  <c r="M6734" i="13" s="1"/>
  <c r="L6735" i="13" s="1"/>
  <c r="M6735" i="13" s="1"/>
  <c r="L6736" i="13" s="1"/>
  <c r="M6736" i="13" s="1"/>
  <c r="L6737" i="13" s="1"/>
  <c r="M6737" i="13" s="1"/>
  <c r="L6738" i="13" s="1"/>
  <c r="M6738" i="13" s="1"/>
  <c r="L6739" i="13" s="1"/>
  <c r="M6739" i="13" s="1"/>
  <c r="L6740" i="13" s="1"/>
  <c r="M6740" i="13" s="1"/>
  <c r="L6741" i="13" s="1"/>
  <c r="M6741" i="13" s="1"/>
  <c r="L6742" i="13" s="1"/>
  <c r="M6742" i="13" s="1"/>
  <c r="L6743" i="13" s="1"/>
  <c r="M6743" i="13" s="1"/>
  <c r="L6744" i="13" s="1"/>
  <c r="M6744" i="13" s="1"/>
  <c r="L6745" i="13" s="1"/>
  <c r="M6745" i="13" s="1"/>
  <c r="L6746" i="13" s="1"/>
  <c r="M6746" i="13" s="1"/>
  <c r="L6747" i="13" s="1"/>
  <c r="M6747" i="13" s="1"/>
  <c r="L6748" i="13" s="1"/>
  <c r="M6748" i="13" s="1"/>
  <c r="L6749" i="13" s="1"/>
  <c r="M6749" i="13" s="1"/>
  <c r="L6750" i="13" s="1"/>
  <c r="M6750" i="13" s="1"/>
  <c r="L6751" i="13" s="1"/>
  <c r="M6751" i="13" s="1"/>
  <c r="L6752" i="13" s="1"/>
  <c r="M6752" i="13" s="1"/>
  <c r="L6753" i="13" s="1"/>
  <c r="M6753" i="13" s="1"/>
  <c r="L6754" i="13" s="1"/>
  <c r="M6754" i="13" s="1"/>
  <c r="L6755" i="13" s="1"/>
  <c r="M6755" i="13" s="1"/>
  <c r="L6756" i="13" s="1"/>
  <c r="M6756" i="13" s="1"/>
  <c r="L6757" i="13" s="1"/>
  <c r="M6757" i="13" s="1"/>
  <c r="L6758" i="13" s="1"/>
  <c r="M6758" i="13" s="1"/>
  <c r="L6759" i="13" s="1"/>
  <c r="M6759" i="13" s="1"/>
  <c r="L6760" i="13" s="1"/>
  <c r="M6760" i="13" s="1"/>
  <c r="L6761" i="13" s="1"/>
  <c r="M6761" i="13" s="1"/>
  <c r="I170" i="14" s="1"/>
  <c r="M6882" i="13"/>
  <c r="L6883" i="13" s="1"/>
  <c r="M6883" i="13" s="1"/>
  <c r="L6884" i="13" s="1"/>
  <c r="M6884" i="13" s="1"/>
  <c r="L6885" i="13" s="1"/>
  <c r="M6885" i="13" s="1"/>
  <c r="L6886" i="13" s="1"/>
  <c r="M6886" i="13" s="1"/>
  <c r="L6887" i="13" s="1"/>
  <c r="M6887" i="13" s="1"/>
  <c r="L6888" i="13" s="1"/>
  <c r="M6888" i="13" s="1"/>
  <c r="L6889" i="13" s="1"/>
  <c r="M6889" i="13" s="1"/>
  <c r="L6890" i="13" s="1"/>
  <c r="M6890" i="13" s="1"/>
  <c r="L6891" i="13" s="1"/>
  <c r="M6891" i="13" s="1"/>
  <c r="L6892" i="13" s="1"/>
  <c r="M6892" i="13" s="1"/>
  <c r="L6893" i="13" s="1"/>
  <c r="M6893" i="13" s="1"/>
  <c r="L6894" i="13" s="1"/>
  <c r="M6894" i="13" s="1"/>
  <c r="L6895" i="13" s="1"/>
  <c r="M6895" i="13" s="1"/>
  <c r="L6896" i="13" s="1"/>
  <c r="M6896" i="13" s="1"/>
  <c r="L6897" i="13" s="1"/>
  <c r="M6897" i="13" s="1"/>
  <c r="L6898" i="13" s="1"/>
  <c r="M6898" i="13" s="1"/>
  <c r="L6899" i="13" s="1"/>
  <c r="M6899" i="13" s="1"/>
  <c r="L6900" i="13" s="1"/>
  <c r="M6900" i="13" s="1"/>
  <c r="L6901" i="13" s="1"/>
  <c r="M6901" i="13" s="1"/>
  <c r="L6902" i="13" s="1"/>
  <c r="M6902" i="13" s="1"/>
  <c r="L6903" i="13" s="1"/>
  <c r="M6903" i="13" s="1"/>
  <c r="L6904" i="13" s="1"/>
  <c r="M6904" i="13" s="1"/>
  <c r="L6905" i="13" s="1"/>
  <c r="M6905" i="13" s="1"/>
  <c r="L6906" i="13" s="1"/>
  <c r="M6906" i="13" s="1"/>
  <c r="L6907" i="13" s="1"/>
  <c r="M6907" i="13" s="1"/>
  <c r="L6908" i="13" s="1"/>
  <c r="M6908" i="13" s="1"/>
  <c r="L6909" i="13" s="1"/>
  <c r="M6909" i="13" s="1"/>
  <c r="L6910" i="13" s="1"/>
  <c r="M6910" i="13" s="1"/>
  <c r="L6911" i="13" s="1"/>
  <c r="M6911" i="13" s="1"/>
  <c r="L6912" i="13" s="1"/>
  <c r="M6912" i="13" s="1"/>
  <c r="L6913" i="13" s="1"/>
  <c r="M6913" i="13" s="1"/>
  <c r="L6914" i="13" s="1"/>
  <c r="M6914" i="13" s="1"/>
  <c r="L6915" i="13" s="1"/>
  <c r="M6915" i="13" s="1"/>
  <c r="L6916" i="13" s="1"/>
  <c r="M6916" i="13" s="1"/>
  <c r="L6917" i="13" s="1"/>
  <c r="M6917" i="13" s="1"/>
  <c r="L6918" i="13" s="1"/>
  <c r="M6918" i="13" s="1"/>
  <c r="L6919" i="13" s="1"/>
  <c r="M6919" i="13" s="1"/>
  <c r="L6920" i="13" s="1"/>
  <c r="M6920" i="13" s="1"/>
  <c r="L6921" i="13" s="1"/>
  <c r="M6921" i="13" s="1"/>
  <c r="I174" i="14" s="1"/>
  <c r="N174" i="14" s="1"/>
  <c r="M8473" i="13"/>
  <c r="L8474" i="13" s="1"/>
  <c r="M8474" i="13" s="1"/>
  <c r="L8475" i="13" s="1"/>
  <c r="M8475" i="13" s="1"/>
  <c r="L8476" i="13" s="1"/>
  <c r="M8476" i="13" s="1"/>
  <c r="L8477" i="13" s="1"/>
  <c r="M8477" i="13" s="1"/>
  <c r="L8478" i="13" s="1"/>
  <c r="M8478" i="13" s="1"/>
  <c r="L8479" i="13" s="1"/>
  <c r="M8479" i="13" s="1"/>
  <c r="L8480" i="13" s="1"/>
  <c r="M8480" i="13" s="1"/>
  <c r="L8481" i="13" s="1"/>
  <c r="M8481" i="13" s="1"/>
  <c r="I213" i="14" s="1"/>
  <c r="N213" i="14" s="1"/>
  <c r="M8752" i="13"/>
  <c r="L8753" i="13" s="1"/>
  <c r="M8753" i="13" s="1"/>
  <c r="L8754" i="13" s="1"/>
  <c r="M8754" i="13" s="1"/>
  <c r="L8755" i="13" s="1"/>
  <c r="M8755" i="13" s="1"/>
  <c r="L8756" i="13" s="1"/>
  <c r="M8756" i="13" s="1"/>
  <c r="L8757" i="13" s="1"/>
  <c r="M8757" i="13" s="1"/>
  <c r="L8758" i="13" s="1"/>
  <c r="M8758" i="13" s="1"/>
  <c r="L8759" i="13" s="1"/>
  <c r="M8759" i="13" s="1"/>
  <c r="L8760" i="13" s="1"/>
  <c r="M8760" i="13" s="1"/>
  <c r="L8761" i="13" s="1"/>
  <c r="M8761" i="13" s="1"/>
  <c r="I220" i="14" s="1"/>
  <c r="N220" i="14" s="1"/>
  <c r="M8043" i="13"/>
  <c r="L8044" i="13" s="1"/>
  <c r="M8044" i="13" s="1"/>
  <c r="L8045" i="13" s="1"/>
  <c r="M8045" i="13" s="1"/>
  <c r="L8046" i="13" s="1"/>
  <c r="M8046" i="13" s="1"/>
  <c r="L8047" i="13" s="1"/>
  <c r="M8047" i="13" s="1"/>
  <c r="L8048" i="13" s="1"/>
  <c r="M8048" i="13" s="1"/>
  <c r="L8049" i="13" s="1"/>
  <c r="M8049" i="13" s="1"/>
  <c r="L8050" i="13" s="1"/>
  <c r="M8050" i="13" s="1"/>
  <c r="L8051" i="13" s="1"/>
  <c r="M8051" i="13" s="1"/>
  <c r="L8052" i="13" s="1"/>
  <c r="M8052" i="13" s="1"/>
  <c r="L8053" i="13" s="1"/>
  <c r="M8053" i="13" s="1"/>
  <c r="L8054" i="13" s="1"/>
  <c r="M8054" i="13" s="1"/>
  <c r="L8055" i="13" s="1"/>
  <c r="M8055" i="13" s="1"/>
  <c r="L8056" i="13" s="1"/>
  <c r="M8056" i="13" s="1"/>
  <c r="L8057" i="13" s="1"/>
  <c r="M8057" i="13" s="1"/>
  <c r="L8058" i="13" s="1"/>
  <c r="M8058" i="13" s="1"/>
  <c r="L8059" i="13" s="1"/>
  <c r="M8059" i="13" s="1"/>
  <c r="L8060" i="13" s="1"/>
  <c r="M8060" i="13" s="1"/>
  <c r="L8061" i="13" s="1"/>
  <c r="M8061" i="13" s="1"/>
  <c r="L8062" i="13" s="1"/>
  <c r="M8062" i="13" s="1"/>
  <c r="L8063" i="13" s="1"/>
  <c r="M8063" i="13" s="1"/>
  <c r="L8064" i="13" s="1"/>
  <c r="M8064" i="13" s="1"/>
  <c r="L8065" i="13" s="1"/>
  <c r="M8065" i="13" s="1"/>
  <c r="L8066" i="13" s="1"/>
  <c r="M8066" i="13" s="1"/>
  <c r="L8067" i="13" s="1"/>
  <c r="M8067" i="13" s="1"/>
  <c r="L8068" i="13" s="1"/>
  <c r="M8068" i="13" s="1"/>
  <c r="L8069" i="13" s="1"/>
  <c r="M8069" i="13" s="1"/>
  <c r="L8070" i="13" s="1"/>
  <c r="M8070" i="13" s="1"/>
  <c r="L8071" i="13" s="1"/>
  <c r="M8071" i="13" s="1"/>
  <c r="L8072" i="13" s="1"/>
  <c r="M8072" i="13" s="1"/>
  <c r="L8073" i="13" s="1"/>
  <c r="M8073" i="13" s="1"/>
  <c r="L8074" i="13" s="1"/>
  <c r="M8074" i="13" s="1"/>
  <c r="L8075" i="13" s="1"/>
  <c r="M8075" i="13" s="1"/>
  <c r="L8076" i="13" s="1"/>
  <c r="M8076" i="13" s="1"/>
  <c r="L8077" i="13" s="1"/>
  <c r="M8077" i="13" s="1"/>
  <c r="L8078" i="13" s="1"/>
  <c r="M8078" i="13" s="1"/>
  <c r="L8079" i="13" s="1"/>
  <c r="M8079" i="13" s="1"/>
  <c r="L8080" i="13" s="1"/>
  <c r="M8080" i="13" s="1"/>
  <c r="L8081" i="13" s="1"/>
  <c r="M8081" i="13" s="1"/>
  <c r="I203" i="14" s="1"/>
  <c r="N203" i="14" s="1"/>
  <c r="M8002" i="13"/>
  <c r="L8003" i="13" s="1"/>
  <c r="M8003" i="13" s="1"/>
  <c r="L8004" i="13" s="1"/>
  <c r="M8004" i="13" s="1"/>
  <c r="L8005" i="13" s="1"/>
  <c r="M8005" i="13" s="1"/>
  <c r="L8006" i="13" s="1"/>
  <c r="M8006" i="13" s="1"/>
  <c r="L8007" i="13" s="1"/>
  <c r="M8007" i="13" s="1"/>
  <c r="L8008" i="13" s="1"/>
  <c r="M8008" i="13" s="1"/>
  <c r="L8009" i="13" s="1"/>
  <c r="M8009" i="13" s="1"/>
  <c r="L8010" i="13" s="1"/>
  <c r="M8010" i="13" s="1"/>
  <c r="L8011" i="13" s="1"/>
  <c r="M8011" i="13" s="1"/>
  <c r="L8012" i="13" s="1"/>
  <c r="M8012" i="13" s="1"/>
  <c r="L8013" i="13" s="1"/>
  <c r="M8013" i="13" s="1"/>
  <c r="L8014" i="13" s="1"/>
  <c r="M8014" i="13" s="1"/>
  <c r="L8015" i="13" s="1"/>
  <c r="M8015" i="13" s="1"/>
  <c r="L8016" i="13" s="1"/>
  <c r="M8016" i="13" s="1"/>
  <c r="L8017" i="13" s="1"/>
  <c r="M8017" i="13" s="1"/>
  <c r="L8018" i="13" s="1"/>
  <c r="M8018" i="13" s="1"/>
  <c r="L8019" i="13" s="1"/>
  <c r="M8019" i="13" s="1"/>
  <c r="L8020" i="13" s="1"/>
  <c r="M8020" i="13" s="1"/>
  <c r="L8021" i="13" s="1"/>
  <c r="M8021" i="13" s="1"/>
  <c r="L8022" i="13" s="1"/>
  <c r="M8022" i="13" s="1"/>
  <c r="L8023" i="13" s="1"/>
  <c r="M8023" i="13" s="1"/>
  <c r="L8024" i="13" s="1"/>
  <c r="M8024" i="13" s="1"/>
  <c r="L8025" i="13" s="1"/>
  <c r="M8025" i="13" s="1"/>
  <c r="L8026" i="13" s="1"/>
  <c r="M8026" i="13" s="1"/>
  <c r="L8027" i="13" s="1"/>
  <c r="M8027" i="13" s="1"/>
  <c r="L8028" i="13" s="1"/>
  <c r="M8028" i="13" s="1"/>
  <c r="L8029" i="13" s="1"/>
  <c r="M8029" i="13" s="1"/>
  <c r="L8030" i="13" s="1"/>
  <c r="M8030" i="13" s="1"/>
  <c r="L8031" i="13" s="1"/>
  <c r="M8031" i="13" s="1"/>
  <c r="L8032" i="13" s="1"/>
  <c r="M8032" i="13" s="1"/>
  <c r="L8033" i="13" s="1"/>
  <c r="M8033" i="13" s="1"/>
  <c r="L8034" i="13" s="1"/>
  <c r="M8034" i="13" s="1"/>
  <c r="L8035" i="13" s="1"/>
  <c r="M8035" i="13" s="1"/>
  <c r="L8036" i="13" s="1"/>
  <c r="M8036" i="13" s="1"/>
  <c r="L8037" i="13" s="1"/>
  <c r="M8037" i="13" s="1"/>
  <c r="L8038" i="13" s="1"/>
  <c r="M8038" i="13" s="1"/>
  <c r="L8039" i="13" s="1"/>
  <c r="M8039" i="13" s="1"/>
  <c r="L8040" i="13" s="1"/>
  <c r="M8040" i="13" s="1"/>
  <c r="L8041" i="13" s="1"/>
  <c r="M8041" i="13" s="1"/>
  <c r="I202" i="14" s="1"/>
  <c r="K202" i="14" s="1"/>
  <c r="M8283" i="13"/>
  <c r="L8284" i="13" s="1"/>
  <c r="M8284" i="13" s="1"/>
  <c r="L8285" i="13" s="1"/>
  <c r="M8285" i="13" s="1"/>
  <c r="L8286" i="13" s="1"/>
  <c r="M8286" i="13" s="1"/>
  <c r="L8287" i="13" s="1"/>
  <c r="M8287" i="13" s="1"/>
  <c r="L8288" i="13" s="1"/>
  <c r="M8288" i="13" s="1"/>
  <c r="L8289" i="13" s="1"/>
  <c r="M8289" i="13" s="1"/>
  <c r="L8290" i="13" s="1"/>
  <c r="M8290" i="13" s="1"/>
  <c r="L8291" i="13" s="1"/>
  <c r="M8291" i="13" s="1"/>
  <c r="L8292" i="13" s="1"/>
  <c r="M8292" i="13" s="1"/>
  <c r="L8293" i="13" s="1"/>
  <c r="M8293" i="13" s="1"/>
  <c r="L8294" i="13" s="1"/>
  <c r="M8294" i="13" s="1"/>
  <c r="L8295" i="13" s="1"/>
  <c r="M8295" i="13" s="1"/>
  <c r="L8296" i="13" s="1"/>
  <c r="M8296" i="13" s="1"/>
  <c r="L8297" i="13" s="1"/>
  <c r="M8297" i="13" s="1"/>
  <c r="L8298" i="13" s="1"/>
  <c r="M8298" i="13" s="1"/>
  <c r="L8299" i="13" s="1"/>
  <c r="M8299" i="13" s="1"/>
  <c r="L8300" i="13" s="1"/>
  <c r="M8300" i="13" s="1"/>
  <c r="L8301" i="13" s="1"/>
  <c r="M8301" i="13" s="1"/>
  <c r="L8302" i="13" s="1"/>
  <c r="M8302" i="13" s="1"/>
  <c r="L8303" i="13" s="1"/>
  <c r="M8303" i="13" s="1"/>
  <c r="L8304" i="13" s="1"/>
  <c r="M8304" i="13" s="1"/>
  <c r="L8305" i="13" s="1"/>
  <c r="M8305" i="13" s="1"/>
  <c r="L8306" i="13" s="1"/>
  <c r="M8306" i="13" s="1"/>
  <c r="L8307" i="13" s="1"/>
  <c r="M8307" i="13" s="1"/>
  <c r="L8308" i="13" s="1"/>
  <c r="M8308" i="13" s="1"/>
  <c r="L8309" i="13" s="1"/>
  <c r="M8309" i="13" s="1"/>
  <c r="L8310" i="13" s="1"/>
  <c r="M8310" i="13" s="1"/>
  <c r="L8311" i="13" s="1"/>
  <c r="M8311" i="13" s="1"/>
  <c r="L8312" i="13" s="1"/>
  <c r="M8312" i="13" s="1"/>
  <c r="L8313" i="13" s="1"/>
  <c r="M8313" i="13" s="1"/>
  <c r="L8314" i="13" s="1"/>
  <c r="M8314" i="13" s="1"/>
  <c r="L8315" i="13" s="1"/>
  <c r="M8315" i="13" s="1"/>
  <c r="L8316" i="13" s="1"/>
  <c r="M8316" i="13" s="1"/>
  <c r="L8317" i="13" s="1"/>
  <c r="M8317" i="13" s="1"/>
  <c r="L8318" i="13" s="1"/>
  <c r="M8318" i="13" s="1"/>
  <c r="L8319" i="13" s="1"/>
  <c r="M8319" i="13" s="1"/>
  <c r="L8320" i="13" s="1"/>
  <c r="M8320" i="13" s="1"/>
  <c r="L8321" i="13" s="1"/>
  <c r="M8321" i="13" s="1"/>
  <c r="I209" i="14" s="1"/>
  <c r="N209" i="14" s="1"/>
  <c r="M7963" i="13"/>
  <c r="L7964" i="13" s="1"/>
  <c r="M7964" i="13" s="1"/>
  <c r="L7965" i="13" s="1"/>
  <c r="M7965" i="13" s="1"/>
  <c r="L7966" i="13" s="1"/>
  <c r="M7966" i="13" s="1"/>
  <c r="L7967" i="13" s="1"/>
  <c r="M7967" i="13" s="1"/>
  <c r="L7968" i="13" s="1"/>
  <c r="M7968" i="13" s="1"/>
  <c r="L7969" i="13" s="1"/>
  <c r="M7969" i="13" s="1"/>
  <c r="L7970" i="13" s="1"/>
  <c r="M7970" i="13" s="1"/>
  <c r="L7971" i="13" s="1"/>
  <c r="M7971" i="13" s="1"/>
  <c r="L7972" i="13" s="1"/>
  <c r="M7972" i="13" s="1"/>
  <c r="L7973" i="13" s="1"/>
  <c r="M7973" i="13" s="1"/>
  <c r="L7974" i="13" s="1"/>
  <c r="M7974" i="13" s="1"/>
  <c r="L7975" i="13" s="1"/>
  <c r="M7975" i="13" s="1"/>
  <c r="L7976" i="13" s="1"/>
  <c r="M7976" i="13" s="1"/>
  <c r="L7977" i="13" s="1"/>
  <c r="M7977" i="13" s="1"/>
  <c r="L7978" i="13" s="1"/>
  <c r="M7978" i="13" s="1"/>
  <c r="L7979" i="13" s="1"/>
  <c r="M7979" i="13" s="1"/>
  <c r="L7980" i="13" s="1"/>
  <c r="M7980" i="13" s="1"/>
  <c r="L7981" i="13" s="1"/>
  <c r="M7981" i="13" s="1"/>
  <c r="L7982" i="13" s="1"/>
  <c r="M7982" i="13" s="1"/>
  <c r="L7983" i="13" s="1"/>
  <c r="M7983" i="13" s="1"/>
  <c r="L7984" i="13" s="1"/>
  <c r="M7984" i="13" s="1"/>
  <c r="L7985" i="13" s="1"/>
  <c r="M7985" i="13" s="1"/>
  <c r="L7986" i="13" s="1"/>
  <c r="M7986" i="13" s="1"/>
  <c r="L7987" i="13" s="1"/>
  <c r="M7987" i="13" s="1"/>
  <c r="L7988" i="13" s="1"/>
  <c r="M7988" i="13" s="1"/>
  <c r="L7989" i="13" s="1"/>
  <c r="M7989" i="13" s="1"/>
  <c r="L7990" i="13" s="1"/>
  <c r="M7990" i="13" s="1"/>
  <c r="L7991" i="13" s="1"/>
  <c r="M7991" i="13" s="1"/>
  <c r="L7992" i="13" s="1"/>
  <c r="M7992" i="13" s="1"/>
  <c r="L7993" i="13" s="1"/>
  <c r="M7993" i="13" s="1"/>
  <c r="L7994" i="13" s="1"/>
  <c r="M7994" i="13" s="1"/>
  <c r="L7995" i="13" s="1"/>
  <c r="M7995" i="13" s="1"/>
  <c r="L7996" i="13" s="1"/>
  <c r="M7996" i="13" s="1"/>
  <c r="L7997" i="13" s="1"/>
  <c r="M7997" i="13" s="1"/>
  <c r="L7998" i="13" s="1"/>
  <c r="M7998" i="13" s="1"/>
  <c r="L7999" i="13" s="1"/>
  <c r="M7999" i="13" s="1"/>
  <c r="L8000" i="13" s="1"/>
  <c r="M8000" i="13" s="1"/>
  <c r="L8001" i="13" s="1"/>
  <c r="M8001" i="13" s="1"/>
  <c r="I201" i="14" s="1"/>
  <c r="N201" i="14" s="1"/>
  <c r="M7802" i="13"/>
  <c r="L7803" i="13" s="1"/>
  <c r="M7803" i="13" s="1"/>
  <c r="L7804" i="13" s="1"/>
  <c r="M7804" i="13" s="1"/>
  <c r="L7805" i="13" s="1"/>
  <c r="M7805" i="13" s="1"/>
  <c r="L7806" i="13" s="1"/>
  <c r="M7806" i="13" s="1"/>
  <c r="L7807" i="13" s="1"/>
  <c r="M7807" i="13" s="1"/>
  <c r="L7808" i="13" s="1"/>
  <c r="M7808" i="13" s="1"/>
  <c r="L7809" i="13" s="1"/>
  <c r="M7809" i="13" s="1"/>
  <c r="L7810" i="13" s="1"/>
  <c r="M7810" i="13" s="1"/>
  <c r="L7811" i="13" s="1"/>
  <c r="M7811" i="13" s="1"/>
  <c r="L7812" i="13" s="1"/>
  <c r="M7812" i="13" s="1"/>
  <c r="L7813" i="13" s="1"/>
  <c r="M7813" i="13" s="1"/>
  <c r="L7814" i="13" s="1"/>
  <c r="M7814" i="13" s="1"/>
  <c r="L7815" i="13" s="1"/>
  <c r="M7815" i="13" s="1"/>
  <c r="L7816" i="13" s="1"/>
  <c r="M7816" i="13" s="1"/>
  <c r="L7817" i="13" s="1"/>
  <c r="M7817" i="13" s="1"/>
  <c r="L7818" i="13" s="1"/>
  <c r="M7818" i="13" s="1"/>
  <c r="L7819" i="13" s="1"/>
  <c r="M7819" i="13" s="1"/>
  <c r="L7820" i="13" s="1"/>
  <c r="M7820" i="13" s="1"/>
  <c r="L7821" i="13" s="1"/>
  <c r="M7821" i="13" s="1"/>
  <c r="L7822" i="13" s="1"/>
  <c r="M7822" i="13" s="1"/>
  <c r="L7823" i="13" s="1"/>
  <c r="M7823" i="13" s="1"/>
  <c r="L7824" i="13" s="1"/>
  <c r="M7824" i="13" s="1"/>
  <c r="L7825" i="13" s="1"/>
  <c r="M7825" i="13" s="1"/>
  <c r="L7826" i="13" s="1"/>
  <c r="M7826" i="13" s="1"/>
  <c r="L7827" i="13" s="1"/>
  <c r="M7827" i="13" s="1"/>
  <c r="L7828" i="13" s="1"/>
  <c r="M7828" i="13" s="1"/>
  <c r="L7829" i="13" s="1"/>
  <c r="M7829" i="13" s="1"/>
  <c r="L7830" i="13" s="1"/>
  <c r="M7830" i="13" s="1"/>
  <c r="L7831" i="13" s="1"/>
  <c r="M7831" i="13" s="1"/>
  <c r="L7832" i="13" s="1"/>
  <c r="M7832" i="13" s="1"/>
  <c r="L7833" i="13" s="1"/>
  <c r="M7833" i="13" s="1"/>
  <c r="L7834" i="13" s="1"/>
  <c r="M7834" i="13" s="1"/>
  <c r="L7835" i="13" s="1"/>
  <c r="M7835" i="13" s="1"/>
  <c r="L7836" i="13" s="1"/>
  <c r="M7836" i="13" s="1"/>
  <c r="L7837" i="13" s="1"/>
  <c r="M7837" i="13" s="1"/>
  <c r="L7838" i="13" s="1"/>
  <c r="M7838" i="13" s="1"/>
  <c r="L7839" i="13" s="1"/>
  <c r="M7839" i="13" s="1"/>
  <c r="L7840" i="13" s="1"/>
  <c r="M7840" i="13" s="1"/>
  <c r="L7841" i="13" s="1"/>
  <c r="M7841" i="13" s="1"/>
  <c r="I197" i="14" s="1"/>
  <c r="N197" i="14" s="1"/>
  <c r="M7922" i="13"/>
  <c r="L7923" i="13" s="1"/>
  <c r="M7923" i="13" s="1"/>
  <c r="L7924" i="13" s="1"/>
  <c r="M7924" i="13" s="1"/>
  <c r="L7925" i="13" s="1"/>
  <c r="M7925" i="13" s="1"/>
  <c r="L7926" i="13" s="1"/>
  <c r="M7926" i="13" s="1"/>
  <c r="L7927" i="13" s="1"/>
  <c r="M7927" i="13" s="1"/>
  <c r="L7928" i="13" s="1"/>
  <c r="M7928" i="13" s="1"/>
  <c r="L7929" i="13" s="1"/>
  <c r="M7929" i="13" s="1"/>
  <c r="L7930" i="13" s="1"/>
  <c r="M7930" i="13" s="1"/>
  <c r="L7931" i="13" s="1"/>
  <c r="M7931" i="13" s="1"/>
  <c r="L7932" i="13" s="1"/>
  <c r="M7932" i="13" s="1"/>
  <c r="L7933" i="13" s="1"/>
  <c r="M7933" i="13" s="1"/>
  <c r="L7934" i="13" s="1"/>
  <c r="M7934" i="13" s="1"/>
  <c r="L7935" i="13" s="1"/>
  <c r="M7935" i="13" s="1"/>
  <c r="L7936" i="13" s="1"/>
  <c r="M7936" i="13" s="1"/>
  <c r="L7937" i="13" s="1"/>
  <c r="M7937" i="13" s="1"/>
  <c r="L7938" i="13" s="1"/>
  <c r="M7938" i="13" s="1"/>
  <c r="L7939" i="13" s="1"/>
  <c r="M7939" i="13" s="1"/>
  <c r="L7940" i="13" s="1"/>
  <c r="M7940" i="13" s="1"/>
  <c r="L7941" i="13" s="1"/>
  <c r="M7941" i="13" s="1"/>
  <c r="L7942" i="13" s="1"/>
  <c r="M7942" i="13" s="1"/>
  <c r="L7943" i="13" s="1"/>
  <c r="M7943" i="13" s="1"/>
  <c r="L7944" i="13" s="1"/>
  <c r="M7944" i="13" s="1"/>
  <c r="L7945" i="13" s="1"/>
  <c r="M7945" i="13" s="1"/>
  <c r="L7946" i="13" s="1"/>
  <c r="M7946" i="13" s="1"/>
  <c r="L7947" i="13" s="1"/>
  <c r="M7947" i="13" s="1"/>
  <c r="L7948" i="13" s="1"/>
  <c r="M7948" i="13" s="1"/>
  <c r="L7949" i="13" s="1"/>
  <c r="M7949" i="13" s="1"/>
  <c r="L7950" i="13" s="1"/>
  <c r="M7950" i="13" s="1"/>
  <c r="L7951" i="13" s="1"/>
  <c r="M7951" i="13" s="1"/>
  <c r="L7952" i="13" s="1"/>
  <c r="M7952" i="13" s="1"/>
  <c r="L7953" i="13" s="1"/>
  <c r="M7953" i="13" s="1"/>
  <c r="L7954" i="13" s="1"/>
  <c r="M7954" i="13" s="1"/>
  <c r="L7955" i="13" s="1"/>
  <c r="M7955" i="13" s="1"/>
  <c r="L7956" i="13" s="1"/>
  <c r="M7956" i="13" s="1"/>
  <c r="L7957" i="13" s="1"/>
  <c r="M7957" i="13" s="1"/>
  <c r="L7958" i="13" s="1"/>
  <c r="M7958" i="13" s="1"/>
  <c r="L7959" i="13" s="1"/>
  <c r="M7959" i="13" s="1"/>
  <c r="L7960" i="13" s="1"/>
  <c r="M7960" i="13" s="1"/>
  <c r="L7961" i="13" s="1"/>
  <c r="M7961" i="13" s="1"/>
  <c r="I200" i="14" s="1"/>
  <c r="N200" i="14" s="1"/>
  <c r="M8122" i="13"/>
  <c r="L8123" i="13" s="1"/>
  <c r="M8123" i="13" s="1"/>
  <c r="L8124" i="13" s="1"/>
  <c r="M8124" i="13" s="1"/>
  <c r="L8125" i="13" s="1"/>
  <c r="M8125" i="13" s="1"/>
  <c r="L8126" i="13" s="1"/>
  <c r="M8126" i="13" s="1"/>
  <c r="L8127" i="13" s="1"/>
  <c r="M8127" i="13" s="1"/>
  <c r="L8128" i="13" s="1"/>
  <c r="M8128" i="13" s="1"/>
  <c r="L8129" i="13" s="1"/>
  <c r="M8129" i="13" s="1"/>
  <c r="L8130" i="13" s="1"/>
  <c r="M8130" i="13" s="1"/>
  <c r="L8131" i="13" s="1"/>
  <c r="M8131" i="13" s="1"/>
  <c r="L8132" i="13" s="1"/>
  <c r="M8132" i="13" s="1"/>
  <c r="L8133" i="13" s="1"/>
  <c r="M8133" i="13" s="1"/>
  <c r="L8134" i="13" s="1"/>
  <c r="M8134" i="13" s="1"/>
  <c r="L8135" i="13" s="1"/>
  <c r="M8135" i="13" s="1"/>
  <c r="L8136" i="13" s="1"/>
  <c r="M8136" i="13" s="1"/>
  <c r="L8137" i="13" s="1"/>
  <c r="M8137" i="13" s="1"/>
  <c r="L8138" i="13" s="1"/>
  <c r="M8138" i="13" s="1"/>
  <c r="L8139" i="13" s="1"/>
  <c r="M8139" i="13" s="1"/>
  <c r="L8140" i="13" s="1"/>
  <c r="M8140" i="13" s="1"/>
  <c r="L8141" i="13" s="1"/>
  <c r="M8141" i="13" s="1"/>
  <c r="L8142" i="13" s="1"/>
  <c r="M8142" i="13" s="1"/>
  <c r="L8143" i="13" s="1"/>
  <c r="M8143" i="13" s="1"/>
  <c r="L8144" i="13" s="1"/>
  <c r="M8144" i="13" s="1"/>
  <c r="L8145" i="13" s="1"/>
  <c r="M8145" i="13" s="1"/>
  <c r="L8146" i="13" s="1"/>
  <c r="M8146" i="13" s="1"/>
  <c r="L8147" i="13" s="1"/>
  <c r="M8147" i="13" s="1"/>
  <c r="L8148" i="13" s="1"/>
  <c r="M8148" i="13" s="1"/>
  <c r="L8149" i="13" s="1"/>
  <c r="M8149" i="13" s="1"/>
  <c r="L8150" i="13" s="1"/>
  <c r="M8150" i="13" s="1"/>
  <c r="L8151" i="13" s="1"/>
  <c r="M8151" i="13" s="1"/>
  <c r="L8152" i="13" s="1"/>
  <c r="M8152" i="13" s="1"/>
  <c r="L8153" i="13" s="1"/>
  <c r="M8153" i="13" s="1"/>
  <c r="L8154" i="13" s="1"/>
  <c r="M8154" i="13" s="1"/>
  <c r="L8155" i="13" s="1"/>
  <c r="M8155" i="13" s="1"/>
  <c r="L8156" i="13" s="1"/>
  <c r="M8156" i="13" s="1"/>
  <c r="L8157" i="13" s="1"/>
  <c r="M8157" i="13" s="1"/>
  <c r="L8158" i="13" s="1"/>
  <c r="M8158" i="13" s="1"/>
  <c r="L8159" i="13" s="1"/>
  <c r="M8159" i="13" s="1"/>
  <c r="L8160" i="13" s="1"/>
  <c r="M8160" i="13" s="1"/>
  <c r="L8161" i="13" s="1"/>
  <c r="M8161" i="13" s="1"/>
  <c r="I205" i="14" s="1"/>
  <c r="N205" i="14" s="1"/>
  <c r="M7682" i="13"/>
  <c r="L7683" i="13" s="1"/>
  <c r="M7683" i="13" s="1"/>
  <c r="L7684" i="13" s="1"/>
  <c r="M7684" i="13" s="1"/>
  <c r="L7685" i="13" s="1"/>
  <c r="M7685" i="13" s="1"/>
  <c r="L7686" i="13" s="1"/>
  <c r="M7686" i="13" s="1"/>
  <c r="L7687" i="13" s="1"/>
  <c r="M7687" i="13" s="1"/>
  <c r="L7688" i="13" s="1"/>
  <c r="M7688" i="13" s="1"/>
  <c r="L7689" i="13" s="1"/>
  <c r="M7689" i="13" s="1"/>
  <c r="L7690" i="13" s="1"/>
  <c r="M7690" i="13" s="1"/>
  <c r="L7691" i="13" s="1"/>
  <c r="M7691" i="13" s="1"/>
  <c r="L7692" i="13" s="1"/>
  <c r="M7692" i="13" s="1"/>
  <c r="L7693" i="13" s="1"/>
  <c r="M7693" i="13" s="1"/>
  <c r="L7694" i="13" s="1"/>
  <c r="M7694" i="13" s="1"/>
  <c r="L7695" i="13" s="1"/>
  <c r="M7695" i="13" s="1"/>
  <c r="L7696" i="13" s="1"/>
  <c r="M7696" i="13" s="1"/>
  <c r="L7697" i="13" s="1"/>
  <c r="M7697" i="13" s="1"/>
  <c r="L7698" i="13" s="1"/>
  <c r="M7698" i="13" s="1"/>
  <c r="L7699" i="13" s="1"/>
  <c r="M7699" i="13" s="1"/>
  <c r="L7700" i="13" s="1"/>
  <c r="M7700" i="13" s="1"/>
  <c r="L7701" i="13" s="1"/>
  <c r="M7701" i="13" s="1"/>
  <c r="L7702" i="13" s="1"/>
  <c r="M7702" i="13" s="1"/>
  <c r="L7703" i="13" s="1"/>
  <c r="M7703" i="13" s="1"/>
  <c r="L7704" i="13" s="1"/>
  <c r="M7704" i="13" s="1"/>
  <c r="L7705" i="13" s="1"/>
  <c r="M7705" i="13" s="1"/>
  <c r="L7706" i="13" s="1"/>
  <c r="M7706" i="13" s="1"/>
  <c r="L7707" i="13" s="1"/>
  <c r="M7707" i="13" s="1"/>
  <c r="L7708" i="13" s="1"/>
  <c r="M7708" i="13" s="1"/>
  <c r="L7709" i="13" s="1"/>
  <c r="M7709" i="13" s="1"/>
  <c r="L7710" i="13" s="1"/>
  <c r="M7710" i="13" s="1"/>
  <c r="L7711" i="13" s="1"/>
  <c r="M7711" i="13" s="1"/>
  <c r="L7712" i="13" s="1"/>
  <c r="M7712" i="13" s="1"/>
  <c r="L7713" i="13" s="1"/>
  <c r="M7713" i="13" s="1"/>
  <c r="L7714" i="13" s="1"/>
  <c r="M7714" i="13" s="1"/>
  <c r="L7715" i="13" s="1"/>
  <c r="M7715" i="13" s="1"/>
  <c r="L7716" i="13" s="1"/>
  <c r="M7716" i="13" s="1"/>
  <c r="L7717" i="13" s="1"/>
  <c r="M7717" i="13" s="1"/>
  <c r="L7718" i="13" s="1"/>
  <c r="M7718" i="13" s="1"/>
  <c r="L7719" i="13" s="1"/>
  <c r="M7719" i="13" s="1"/>
  <c r="L7720" i="13" s="1"/>
  <c r="M7720" i="13" s="1"/>
  <c r="L7721" i="13" s="1"/>
  <c r="M7721" i="13" s="1"/>
  <c r="I194" i="14" s="1"/>
  <c r="M8657" i="13"/>
  <c r="L8658" i="13" s="1"/>
  <c r="M8658" i="13" s="1"/>
  <c r="L8659" i="13" s="1"/>
  <c r="M8659" i="13" s="1"/>
  <c r="L8660" i="13" s="1"/>
  <c r="M8660" i="13" s="1"/>
  <c r="L8661" i="13" s="1"/>
  <c r="M8661" i="13" s="1"/>
  <c r="L8662" i="13" s="1"/>
  <c r="M8662" i="13" s="1"/>
  <c r="L8663" i="13" s="1"/>
  <c r="M8663" i="13" s="1"/>
  <c r="L8664" i="13" s="1"/>
  <c r="M8664" i="13" s="1"/>
  <c r="L8665" i="13" s="1"/>
  <c r="M8665" i="13" s="1"/>
  <c r="L8666" i="13" s="1"/>
  <c r="M8666" i="13" s="1"/>
  <c r="L8667" i="13" s="1"/>
  <c r="M8667" i="13" s="1"/>
  <c r="L8668" i="13" s="1"/>
  <c r="M8668" i="13" s="1"/>
  <c r="L8669" i="13" s="1"/>
  <c r="M8669" i="13" s="1"/>
  <c r="L8670" i="13" s="1"/>
  <c r="M8670" i="13" s="1"/>
  <c r="L8671" i="13" s="1"/>
  <c r="M8671" i="13" s="1"/>
  <c r="L8672" i="13" s="1"/>
  <c r="M8672" i="13" s="1"/>
  <c r="L8673" i="13" s="1"/>
  <c r="M8673" i="13" s="1"/>
  <c r="L8674" i="13" s="1"/>
  <c r="M8674" i="13" s="1"/>
  <c r="L8675" i="13" s="1"/>
  <c r="M8675" i="13" s="1"/>
  <c r="L8676" i="13" s="1"/>
  <c r="M8676" i="13" s="1"/>
  <c r="L8677" i="13" s="1"/>
  <c r="M8677" i="13" s="1"/>
  <c r="L8678" i="13" s="1"/>
  <c r="M8678" i="13" s="1"/>
  <c r="L8679" i="13" s="1"/>
  <c r="M8679" i="13" s="1"/>
  <c r="L8680" i="13" s="1"/>
  <c r="M8680" i="13" s="1"/>
  <c r="L8681" i="13" s="1"/>
  <c r="M8681" i="13" s="1"/>
  <c r="I218" i="14" s="1"/>
  <c r="N218" i="14" s="1"/>
  <c r="M8082" i="13"/>
  <c r="L8083" i="13" s="1"/>
  <c r="M8083" i="13" s="1"/>
  <c r="L8084" i="13" s="1"/>
  <c r="M8084" i="13" s="1"/>
  <c r="L8085" i="13" s="1"/>
  <c r="M8085" i="13" s="1"/>
  <c r="L8086" i="13" s="1"/>
  <c r="M8086" i="13" s="1"/>
  <c r="L8087" i="13" s="1"/>
  <c r="M8087" i="13" s="1"/>
  <c r="L8088" i="13" s="1"/>
  <c r="M8088" i="13" s="1"/>
  <c r="L8089" i="13" s="1"/>
  <c r="M8089" i="13" s="1"/>
  <c r="L8090" i="13" s="1"/>
  <c r="M8090" i="13" s="1"/>
  <c r="L8091" i="13" s="1"/>
  <c r="M8091" i="13" s="1"/>
  <c r="L8092" i="13" s="1"/>
  <c r="M8092" i="13" s="1"/>
  <c r="L8093" i="13" s="1"/>
  <c r="M8093" i="13" s="1"/>
  <c r="L8094" i="13" s="1"/>
  <c r="M8094" i="13" s="1"/>
  <c r="L8095" i="13" s="1"/>
  <c r="M8095" i="13" s="1"/>
  <c r="L8096" i="13" s="1"/>
  <c r="M8096" i="13" s="1"/>
  <c r="L8097" i="13" s="1"/>
  <c r="M8097" i="13" s="1"/>
  <c r="L8098" i="13" s="1"/>
  <c r="M8098" i="13" s="1"/>
  <c r="L8099" i="13" s="1"/>
  <c r="M8099" i="13" s="1"/>
  <c r="L8100" i="13" s="1"/>
  <c r="M8100" i="13" s="1"/>
  <c r="L8101" i="13" s="1"/>
  <c r="M8101" i="13" s="1"/>
  <c r="L8102" i="13" s="1"/>
  <c r="M8102" i="13" s="1"/>
  <c r="L8103" i="13" s="1"/>
  <c r="M8103" i="13" s="1"/>
  <c r="L8104" i="13" s="1"/>
  <c r="M8104" i="13" s="1"/>
  <c r="L8105" i="13" s="1"/>
  <c r="M8105" i="13" s="1"/>
  <c r="L8106" i="13" s="1"/>
  <c r="M8106" i="13" s="1"/>
  <c r="L8107" i="13" s="1"/>
  <c r="M8107" i="13" s="1"/>
  <c r="L8108" i="13" s="1"/>
  <c r="M8108" i="13" s="1"/>
  <c r="L8109" i="13" s="1"/>
  <c r="M8109" i="13" s="1"/>
  <c r="L8110" i="13" s="1"/>
  <c r="M8110" i="13" s="1"/>
  <c r="L8111" i="13" s="1"/>
  <c r="M8111" i="13" s="1"/>
  <c r="L8112" i="13" s="1"/>
  <c r="M8112" i="13" s="1"/>
  <c r="L8113" i="13" s="1"/>
  <c r="M8113" i="13" s="1"/>
  <c r="L8114" i="13" s="1"/>
  <c r="M8114" i="13" s="1"/>
  <c r="L8115" i="13" s="1"/>
  <c r="M8115" i="13" s="1"/>
  <c r="L8116" i="13" s="1"/>
  <c r="M8116" i="13" s="1"/>
  <c r="L8117" i="13" s="1"/>
  <c r="M8117" i="13" s="1"/>
  <c r="L8118" i="13" s="1"/>
  <c r="M8118" i="13" s="1"/>
  <c r="L8119" i="13" s="1"/>
  <c r="M8119" i="13" s="1"/>
  <c r="L8120" i="13" s="1"/>
  <c r="M8120" i="13" s="1"/>
  <c r="L8121" i="13" s="1"/>
  <c r="M8121" i="13" s="1"/>
  <c r="I204" i="14" s="1"/>
  <c r="N204" i="14" s="1"/>
  <c r="M8202" i="13"/>
  <c r="L8203" i="13" s="1"/>
  <c r="M8203" i="13" s="1"/>
  <c r="L8204" i="13" s="1"/>
  <c r="M8204" i="13" s="1"/>
  <c r="L8205" i="13" s="1"/>
  <c r="M8205" i="13" s="1"/>
  <c r="L8206" i="13" s="1"/>
  <c r="M8206" i="13" s="1"/>
  <c r="L8207" i="13" s="1"/>
  <c r="M8207" i="13" s="1"/>
  <c r="L8208" i="13" s="1"/>
  <c r="M8208" i="13" s="1"/>
  <c r="L8209" i="13" s="1"/>
  <c r="M8209" i="13" s="1"/>
  <c r="L8210" i="13" s="1"/>
  <c r="M8210" i="13" s="1"/>
  <c r="L8211" i="13" s="1"/>
  <c r="M8211" i="13" s="1"/>
  <c r="L8212" i="13" s="1"/>
  <c r="M8212" i="13" s="1"/>
  <c r="L8213" i="13" s="1"/>
  <c r="M8213" i="13" s="1"/>
  <c r="L8214" i="13" s="1"/>
  <c r="M8214" i="13" s="1"/>
  <c r="L8215" i="13" s="1"/>
  <c r="M8215" i="13" s="1"/>
  <c r="L8216" i="13" s="1"/>
  <c r="M8216" i="13" s="1"/>
  <c r="L8217" i="13" s="1"/>
  <c r="M8217" i="13" s="1"/>
  <c r="L8218" i="13" s="1"/>
  <c r="M8218" i="13" s="1"/>
  <c r="L8219" i="13" s="1"/>
  <c r="M8219" i="13" s="1"/>
  <c r="L8220" i="13" s="1"/>
  <c r="M8220" i="13" s="1"/>
  <c r="L8221" i="13" s="1"/>
  <c r="M8221" i="13" s="1"/>
  <c r="L8222" i="13" s="1"/>
  <c r="M8222" i="13" s="1"/>
  <c r="L8223" i="13" s="1"/>
  <c r="M8223" i="13" s="1"/>
  <c r="L8224" i="13" s="1"/>
  <c r="M8224" i="13" s="1"/>
  <c r="L8225" i="13" s="1"/>
  <c r="M8225" i="13" s="1"/>
  <c r="L8226" i="13" s="1"/>
  <c r="M8226" i="13" s="1"/>
  <c r="L8227" i="13" s="1"/>
  <c r="M8227" i="13" s="1"/>
  <c r="L8228" i="13" s="1"/>
  <c r="M8228" i="13" s="1"/>
  <c r="L8229" i="13" s="1"/>
  <c r="M8229" i="13" s="1"/>
  <c r="L8230" i="13" s="1"/>
  <c r="M8230" i="13" s="1"/>
  <c r="L8231" i="13" s="1"/>
  <c r="M8231" i="13" s="1"/>
  <c r="L8232" i="13" s="1"/>
  <c r="M8232" i="13" s="1"/>
  <c r="L8233" i="13" s="1"/>
  <c r="M8233" i="13" s="1"/>
  <c r="L8234" i="13" s="1"/>
  <c r="M8234" i="13" s="1"/>
  <c r="L8235" i="13" s="1"/>
  <c r="M8235" i="13" s="1"/>
  <c r="L8236" i="13" s="1"/>
  <c r="M8236" i="13" s="1"/>
  <c r="L8237" i="13" s="1"/>
  <c r="M8237" i="13" s="1"/>
  <c r="L8238" i="13" s="1"/>
  <c r="M8238" i="13" s="1"/>
  <c r="L8239" i="13" s="1"/>
  <c r="M8239" i="13" s="1"/>
  <c r="L8240" i="13" s="1"/>
  <c r="M8240" i="13" s="1"/>
  <c r="L8241" i="13" s="1"/>
  <c r="M8241" i="13" s="1"/>
  <c r="I207" i="14" s="1"/>
  <c r="N207" i="14" s="1"/>
  <c r="M8990" i="13"/>
  <c r="L8991" i="13" s="1"/>
  <c r="M8991" i="13" s="1"/>
  <c r="L8992" i="13" s="1"/>
  <c r="M8992" i="13" s="1"/>
  <c r="L8993" i="13" s="1"/>
  <c r="M8993" i="13" s="1"/>
  <c r="L8994" i="13" s="1"/>
  <c r="M8994" i="13" s="1"/>
  <c r="L8995" i="13" s="1"/>
  <c r="M8995" i="13" s="1"/>
  <c r="L8996" i="13" s="1"/>
  <c r="M8996" i="13" s="1"/>
  <c r="L8997" i="13" s="1"/>
  <c r="M8997" i="13" s="1"/>
  <c r="L8998" i="13" s="1"/>
  <c r="M8998" i="13" s="1"/>
  <c r="L8999" i="13" s="1"/>
  <c r="M8999" i="13" s="1"/>
  <c r="L9000" i="13" s="1"/>
  <c r="M9000" i="13" s="1"/>
  <c r="L9001" i="13" s="1"/>
  <c r="M9001" i="13" s="1"/>
  <c r="I226" i="14" s="1"/>
  <c r="N226" i="14" s="1"/>
  <c r="M8162" i="13"/>
  <c r="L8163" i="13" s="1"/>
  <c r="M8163" i="13" s="1"/>
  <c r="L8164" i="13" s="1"/>
  <c r="M8164" i="13" s="1"/>
  <c r="L8165" i="13" s="1"/>
  <c r="M8165" i="13" s="1"/>
  <c r="L8166" i="13" s="1"/>
  <c r="M8166" i="13" s="1"/>
  <c r="L8167" i="13" s="1"/>
  <c r="M8167" i="13" s="1"/>
  <c r="L8168" i="13" s="1"/>
  <c r="M8168" i="13" s="1"/>
  <c r="L8169" i="13" s="1"/>
  <c r="M8169" i="13" s="1"/>
  <c r="L8170" i="13" s="1"/>
  <c r="M8170" i="13" s="1"/>
  <c r="L8171" i="13" s="1"/>
  <c r="M8171" i="13" s="1"/>
  <c r="L8172" i="13" s="1"/>
  <c r="M8172" i="13" s="1"/>
  <c r="L8173" i="13" s="1"/>
  <c r="M8173" i="13" s="1"/>
  <c r="L8174" i="13" s="1"/>
  <c r="M8174" i="13" s="1"/>
  <c r="L8175" i="13" s="1"/>
  <c r="M8175" i="13" s="1"/>
  <c r="L8176" i="13" s="1"/>
  <c r="M8176" i="13" s="1"/>
  <c r="L8177" i="13" s="1"/>
  <c r="M8177" i="13" s="1"/>
  <c r="L8178" i="13" s="1"/>
  <c r="M8178" i="13" s="1"/>
  <c r="L8179" i="13" s="1"/>
  <c r="M8179" i="13" s="1"/>
  <c r="L8180" i="13" s="1"/>
  <c r="M8180" i="13" s="1"/>
  <c r="L8181" i="13" s="1"/>
  <c r="M8181" i="13" s="1"/>
  <c r="L8182" i="13" s="1"/>
  <c r="M8182" i="13" s="1"/>
  <c r="L8183" i="13" s="1"/>
  <c r="M8183" i="13" s="1"/>
  <c r="L8184" i="13" s="1"/>
  <c r="M8184" i="13" s="1"/>
  <c r="L8185" i="13" s="1"/>
  <c r="M8185" i="13" s="1"/>
  <c r="L8186" i="13" s="1"/>
  <c r="M8186" i="13" s="1"/>
  <c r="L8187" i="13" s="1"/>
  <c r="M8187" i="13" s="1"/>
  <c r="L8188" i="13" s="1"/>
  <c r="M8188" i="13" s="1"/>
  <c r="L8189" i="13" s="1"/>
  <c r="M8189" i="13" s="1"/>
  <c r="L8190" i="13" s="1"/>
  <c r="M8190" i="13" s="1"/>
  <c r="L8191" i="13" s="1"/>
  <c r="M8191" i="13" s="1"/>
  <c r="L8192" i="13" s="1"/>
  <c r="M8192" i="13" s="1"/>
  <c r="L8193" i="13" s="1"/>
  <c r="M8193" i="13" s="1"/>
  <c r="L8194" i="13" s="1"/>
  <c r="M8194" i="13" s="1"/>
  <c r="L8195" i="13" s="1"/>
  <c r="M8195" i="13" s="1"/>
  <c r="L8196" i="13" s="1"/>
  <c r="M8196" i="13" s="1"/>
  <c r="L8197" i="13" s="1"/>
  <c r="M8197" i="13" s="1"/>
  <c r="L8198" i="13" s="1"/>
  <c r="M8198" i="13" s="1"/>
  <c r="L8199" i="13" s="1"/>
  <c r="M8199" i="13" s="1"/>
  <c r="L8200" i="13" s="1"/>
  <c r="M8200" i="13" s="1"/>
  <c r="L8201" i="13" s="1"/>
  <c r="M8201" i="13" s="1"/>
  <c r="I206" i="14" s="1"/>
  <c r="N206" i="14" s="1"/>
  <c r="M8242" i="13"/>
  <c r="L8243" i="13" s="1"/>
  <c r="M8243" i="13" s="1"/>
  <c r="L8244" i="13" s="1"/>
  <c r="M8244" i="13" s="1"/>
  <c r="L8245" i="13" s="1"/>
  <c r="M8245" i="13" s="1"/>
  <c r="L8246" i="13" s="1"/>
  <c r="M8246" i="13" s="1"/>
  <c r="L8247" i="13" s="1"/>
  <c r="M8247" i="13" s="1"/>
  <c r="L8248" i="13" s="1"/>
  <c r="M8248" i="13" s="1"/>
  <c r="L8249" i="13" s="1"/>
  <c r="M8249" i="13" s="1"/>
  <c r="L8250" i="13" s="1"/>
  <c r="M8250" i="13" s="1"/>
  <c r="L8251" i="13" s="1"/>
  <c r="M8251" i="13" s="1"/>
  <c r="L8252" i="13" s="1"/>
  <c r="M8252" i="13" s="1"/>
  <c r="L8253" i="13" s="1"/>
  <c r="M8253" i="13" s="1"/>
  <c r="L8254" i="13" s="1"/>
  <c r="M8254" i="13" s="1"/>
  <c r="L8255" i="13" s="1"/>
  <c r="M8255" i="13" s="1"/>
  <c r="L8256" i="13" s="1"/>
  <c r="M8256" i="13" s="1"/>
  <c r="L8257" i="13" s="1"/>
  <c r="M8257" i="13" s="1"/>
  <c r="L8258" i="13" s="1"/>
  <c r="M8258" i="13" s="1"/>
  <c r="L8259" i="13" s="1"/>
  <c r="M8259" i="13" s="1"/>
  <c r="L8260" i="13" s="1"/>
  <c r="M8260" i="13" s="1"/>
  <c r="L8261" i="13" s="1"/>
  <c r="M8261" i="13" s="1"/>
  <c r="L8262" i="13" s="1"/>
  <c r="M8262" i="13" s="1"/>
  <c r="L8263" i="13" s="1"/>
  <c r="M8263" i="13" s="1"/>
  <c r="L8264" i="13" s="1"/>
  <c r="M8264" i="13" s="1"/>
  <c r="L8265" i="13" s="1"/>
  <c r="M8265" i="13" s="1"/>
  <c r="L8266" i="13" s="1"/>
  <c r="M8266" i="13" s="1"/>
  <c r="L8267" i="13" s="1"/>
  <c r="M8267" i="13" s="1"/>
  <c r="L8268" i="13" s="1"/>
  <c r="M8268" i="13" s="1"/>
  <c r="L8269" i="13" s="1"/>
  <c r="M8269" i="13" s="1"/>
  <c r="L8270" i="13" s="1"/>
  <c r="M8270" i="13" s="1"/>
  <c r="L8271" i="13" s="1"/>
  <c r="M8271" i="13" s="1"/>
  <c r="L8272" i="13" s="1"/>
  <c r="M8272" i="13" s="1"/>
  <c r="L8273" i="13" s="1"/>
  <c r="M8273" i="13" s="1"/>
  <c r="L8274" i="13" s="1"/>
  <c r="M8274" i="13" s="1"/>
  <c r="L8275" i="13" s="1"/>
  <c r="M8275" i="13" s="1"/>
  <c r="L8276" i="13" s="1"/>
  <c r="M8276" i="13" s="1"/>
  <c r="L8277" i="13" s="1"/>
  <c r="M8277" i="13" s="1"/>
  <c r="L8278" i="13" s="1"/>
  <c r="M8278" i="13" s="1"/>
  <c r="L8279" i="13" s="1"/>
  <c r="M8279" i="13" s="1"/>
  <c r="L8280" i="13" s="1"/>
  <c r="M8280" i="13" s="1"/>
  <c r="L8281" i="13" s="1"/>
  <c r="M8281" i="13" s="1"/>
  <c r="I208" i="14" s="1"/>
  <c r="N208" i="14" s="1"/>
  <c r="M8362" i="13"/>
  <c r="L8363" i="13" s="1"/>
  <c r="M8363" i="13" s="1"/>
  <c r="L8364" i="13" s="1"/>
  <c r="M8364" i="13" s="1"/>
  <c r="L8365" i="13" s="1"/>
  <c r="M8365" i="13" s="1"/>
  <c r="L8366" i="13" s="1"/>
  <c r="M8366" i="13" s="1"/>
  <c r="L8367" i="13" s="1"/>
  <c r="M8367" i="13" s="1"/>
  <c r="L8368" i="13" s="1"/>
  <c r="M8368" i="13" s="1"/>
  <c r="L8369" i="13" s="1"/>
  <c r="M8369" i="13" s="1"/>
  <c r="L8370" i="13" s="1"/>
  <c r="M8370" i="13" s="1"/>
  <c r="L8371" i="13" s="1"/>
  <c r="M8371" i="13" s="1"/>
  <c r="L8372" i="13" s="1"/>
  <c r="M8372" i="13" s="1"/>
  <c r="L8373" i="13" s="1"/>
  <c r="M8373" i="13" s="1"/>
  <c r="L8374" i="13" s="1"/>
  <c r="M8374" i="13" s="1"/>
  <c r="L8375" i="13" s="1"/>
  <c r="M8375" i="13" s="1"/>
  <c r="L8376" i="13" s="1"/>
  <c r="M8376" i="13" s="1"/>
  <c r="L8377" i="13" s="1"/>
  <c r="M8377" i="13" s="1"/>
  <c r="L8378" i="13" s="1"/>
  <c r="M8378" i="13" s="1"/>
  <c r="L8379" i="13" s="1"/>
  <c r="M8379" i="13" s="1"/>
  <c r="L8380" i="13" s="1"/>
  <c r="M8380" i="13" s="1"/>
  <c r="L8381" i="13" s="1"/>
  <c r="M8381" i="13" s="1"/>
  <c r="L8382" i="13" s="1"/>
  <c r="M8382" i="13" s="1"/>
  <c r="L8383" i="13" s="1"/>
  <c r="M8383" i="13" s="1"/>
  <c r="L8384" i="13" s="1"/>
  <c r="M8384" i="13" s="1"/>
  <c r="L8385" i="13" s="1"/>
  <c r="M8385" i="13" s="1"/>
  <c r="L8386" i="13" s="1"/>
  <c r="M8386" i="13" s="1"/>
  <c r="L8387" i="13" s="1"/>
  <c r="M8387" i="13" s="1"/>
  <c r="L8388" i="13" s="1"/>
  <c r="M8388" i="13" s="1"/>
  <c r="L8389" i="13" s="1"/>
  <c r="M8389" i="13" s="1"/>
  <c r="L8390" i="13" s="1"/>
  <c r="M8390" i="13" s="1"/>
  <c r="L8391" i="13" s="1"/>
  <c r="M8391" i="13" s="1"/>
  <c r="L8392" i="13" s="1"/>
  <c r="M8392" i="13" s="1"/>
  <c r="L8393" i="13" s="1"/>
  <c r="M8393" i="13" s="1"/>
  <c r="L8394" i="13" s="1"/>
  <c r="M8394" i="13" s="1"/>
  <c r="L8395" i="13" s="1"/>
  <c r="M8395" i="13" s="1"/>
  <c r="L8396" i="13" s="1"/>
  <c r="M8396" i="13" s="1"/>
  <c r="L8397" i="13" s="1"/>
  <c r="M8397" i="13" s="1"/>
  <c r="L8398" i="13" s="1"/>
  <c r="M8398" i="13" s="1"/>
  <c r="L8399" i="13" s="1"/>
  <c r="M8399" i="13" s="1"/>
  <c r="L8400" i="13" s="1"/>
  <c r="M8400" i="13" s="1"/>
  <c r="L8401" i="13" s="1"/>
  <c r="M8401" i="13" s="1"/>
  <c r="I211" i="14" s="1"/>
  <c r="N211" i="14" s="1"/>
  <c r="M8483" i="13"/>
  <c r="L8484" i="13" s="1"/>
  <c r="M8484" i="13" s="1"/>
  <c r="L8485" i="13" s="1"/>
  <c r="M8485" i="13" s="1"/>
  <c r="L8486" i="13" s="1"/>
  <c r="M8486" i="13" s="1"/>
  <c r="L8487" i="13" s="1"/>
  <c r="M8487" i="13" s="1"/>
  <c r="L8488" i="13" s="1"/>
  <c r="M8488" i="13" s="1"/>
  <c r="L8489" i="13" s="1"/>
  <c r="M8489" i="13" s="1"/>
  <c r="L8490" i="13" s="1"/>
  <c r="M8490" i="13" s="1"/>
  <c r="L8491" i="13" s="1"/>
  <c r="M8491" i="13" s="1"/>
  <c r="L8492" i="13" s="1"/>
  <c r="M8492" i="13" s="1"/>
  <c r="L8493" i="13" s="1"/>
  <c r="M8493" i="13" s="1"/>
  <c r="L8494" i="13" s="1"/>
  <c r="M8494" i="13" s="1"/>
  <c r="L8495" i="13" s="1"/>
  <c r="M8495" i="13" s="1"/>
  <c r="L8496" i="13" s="1"/>
  <c r="M8496" i="13" s="1"/>
  <c r="L8497" i="13" s="1"/>
  <c r="M8497" i="13" s="1"/>
  <c r="L8498" i="13" s="1"/>
  <c r="M8498" i="13" s="1"/>
  <c r="L8499" i="13" s="1"/>
  <c r="M8499" i="13" s="1"/>
  <c r="L8500" i="13" s="1"/>
  <c r="M8500" i="13" s="1"/>
  <c r="L8501" i="13" s="1"/>
  <c r="M8501" i="13" s="1"/>
  <c r="L8502" i="13" s="1"/>
  <c r="M8502" i="13" s="1"/>
  <c r="L8503" i="13" s="1"/>
  <c r="M8503" i="13" s="1"/>
  <c r="L8504" i="13" s="1"/>
  <c r="M8504" i="13" s="1"/>
  <c r="L8505" i="13" s="1"/>
  <c r="M8505" i="13" s="1"/>
  <c r="L8506" i="13" s="1"/>
  <c r="M8506" i="13" s="1"/>
  <c r="L8507" i="13" s="1"/>
  <c r="M8507" i="13" s="1"/>
  <c r="L8508" i="13" s="1"/>
  <c r="M8508" i="13" s="1"/>
  <c r="L8509" i="13" s="1"/>
  <c r="M8509" i="13" s="1"/>
  <c r="L8510" i="13" s="1"/>
  <c r="M8510" i="13" s="1"/>
  <c r="L8511" i="13" s="1"/>
  <c r="M8511" i="13" s="1"/>
  <c r="L8512" i="13" s="1"/>
  <c r="M8512" i="13" s="1"/>
  <c r="L8513" i="13" s="1"/>
  <c r="M8513" i="13" s="1"/>
  <c r="L8514" i="13" s="1"/>
  <c r="M8514" i="13" s="1"/>
  <c r="L8515" i="13" s="1"/>
  <c r="M8515" i="13" s="1"/>
  <c r="L8516" i="13" s="1"/>
  <c r="M8516" i="13" s="1"/>
  <c r="L8517" i="13" s="1"/>
  <c r="M8517" i="13" s="1"/>
  <c r="L8518" i="13" s="1"/>
  <c r="M8518" i="13" s="1"/>
  <c r="L8519" i="13" s="1"/>
  <c r="M8519" i="13" s="1"/>
  <c r="L8520" i="13" s="1"/>
  <c r="M8520" i="13" s="1"/>
  <c r="L8521" i="13" s="1"/>
  <c r="M8521" i="13" s="1"/>
  <c r="I214" i="14" s="1"/>
  <c r="N214" i="14" s="1"/>
  <c r="M8564" i="13"/>
  <c r="L8565" i="13" s="1"/>
  <c r="M8565" i="13" s="1"/>
  <c r="L8566" i="13" s="1"/>
  <c r="M8566" i="13" s="1"/>
  <c r="L8567" i="13" s="1"/>
  <c r="M8567" i="13" s="1"/>
  <c r="L8568" i="13" s="1"/>
  <c r="M8568" i="13" s="1"/>
  <c r="L8569" i="13" s="1"/>
  <c r="M8569" i="13" s="1"/>
  <c r="L8570" i="13" s="1"/>
  <c r="M8570" i="13" s="1"/>
  <c r="L8571" i="13" s="1"/>
  <c r="M8571" i="13" s="1"/>
  <c r="L8572" i="13" s="1"/>
  <c r="M8572" i="13" s="1"/>
  <c r="L8573" i="13" s="1"/>
  <c r="M8573" i="13" s="1"/>
  <c r="L8574" i="13" s="1"/>
  <c r="M8574" i="13" s="1"/>
  <c r="L8575" i="13" s="1"/>
  <c r="M8575" i="13" s="1"/>
  <c r="L8576" i="13" s="1"/>
  <c r="M8576" i="13" s="1"/>
  <c r="L8577" i="13" s="1"/>
  <c r="M8577" i="13" s="1"/>
  <c r="L8578" i="13" s="1"/>
  <c r="M8578" i="13" s="1"/>
  <c r="L8579" i="13" s="1"/>
  <c r="M8579" i="13" s="1"/>
  <c r="L8580" i="13" s="1"/>
  <c r="M8580" i="13" s="1"/>
  <c r="L8581" i="13" s="1"/>
  <c r="M8581" i="13" s="1"/>
  <c r="L8582" i="13" s="1"/>
  <c r="M8582" i="13" s="1"/>
  <c r="L8583" i="13" s="1"/>
  <c r="M8583" i="13" s="1"/>
  <c r="L8584" i="13" s="1"/>
  <c r="M8584" i="13" s="1"/>
  <c r="L8585" i="13" s="1"/>
  <c r="M8585" i="13" s="1"/>
  <c r="L8586" i="13" s="1"/>
  <c r="M8586" i="13" s="1"/>
  <c r="L8587" i="13" s="1"/>
  <c r="M8587" i="13" s="1"/>
  <c r="L8588" i="13" s="1"/>
  <c r="M8588" i="13" s="1"/>
  <c r="L8589" i="13" s="1"/>
  <c r="M8589" i="13" s="1"/>
  <c r="L8590" i="13" s="1"/>
  <c r="M8590" i="13" s="1"/>
  <c r="L8591" i="13" s="1"/>
  <c r="M8591" i="13" s="1"/>
  <c r="L8592" i="13" s="1"/>
  <c r="M8592" i="13" s="1"/>
  <c r="L8593" i="13" s="1"/>
  <c r="M8593" i="13" s="1"/>
  <c r="L8594" i="13" s="1"/>
  <c r="M8594" i="13" s="1"/>
  <c r="L8595" i="13" s="1"/>
  <c r="M8595" i="13" s="1"/>
  <c r="L8596" i="13" s="1"/>
  <c r="M8596" i="13" s="1"/>
  <c r="L8597" i="13" s="1"/>
  <c r="M8597" i="13" s="1"/>
  <c r="L8598" i="13" s="1"/>
  <c r="M8598" i="13" s="1"/>
  <c r="L8599" i="13" s="1"/>
  <c r="M8599" i="13" s="1"/>
  <c r="L8600" i="13" s="1"/>
  <c r="M8600" i="13" s="1"/>
  <c r="L8601" i="13" s="1"/>
  <c r="M8601" i="13" s="1"/>
  <c r="I216" i="14" s="1"/>
  <c r="N216" i="14" s="1"/>
  <c r="M8604" i="13"/>
  <c r="L8605" i="13" s="1"/>
  <c r="M8605" i="13" s="1"/>
  <c r="L8606" i="13" s="1"/>
  <c r="M8606" i="13" s="1"/>
  <c r="L8607" i="13" s="1"/>
  <c r="M8607" i="13" s="1"/>
  <c r="L8608" i="13" s="1"/>
  <c r="M8608" i="13" s="1"/>
  <c r="L8609" i="13" s="1"/>
  <c r="M8609" i="13" s="1"/>
  <c r="L8610" i="13" s="1"/>
  <c r="M8610" i="13" s="1"/>
  <c r="L8611" i="13" s="1"/>
  <c r="M8611" i="13" s="1"/>
  <c r="L8612" i="13" s="1"/>
  <c r="M8612" i="13" s="1"/>
  <c r="L8613" i="13" s="1"/>
  <c r="M8613" i="13" s="1"/>
  <c r="L8614" i="13" s="1"/>
  <c r="M8614" i="13" s="1"/>
  <c r="L8615" i="13" s="1"/>
  <c r="M8615" i="13" s="1"/>
  <c r="L8616" i="13" s="1"/>
  <c r="M8616" i="13" s="1"/>
  <c r="L8617" i="13" s="1"/>
  <c r="M8617" i="13" s="1"/>
  <c r="L8618" i="13" s="1"/>
  <c r="M8618" i="13" s="1"/>
  <c r="L8619" i="13" s="1"/>
  <c r="M8619" i="13" s="1"/>
  <c r="L8620" i="13" s="1"/>
  <c r="M8620" i="13" s="1"/>
  <c r="L8621" i="13" s="1"/>
  <c r="M8621" i="13" s="1"/>
  <c r="L8622" i="13" s="1"/>
  <c r="M8622" i="13" s="1"/>
  <c r="L8623" i="13" s="1"/>
  <c r="M8623" i="13" s="1"/>
  <c r="L8624" i="13" s="1"/>
  <c r="M8624" i="13" s="1"/>
  <c r="L8625" i="13" s="1"/>
  <c r="M8625" i="13" s="1"/>
  <c r="L8626" i="13" s="1"/>
  <c r="M8626" i="13" s="1"/>
  <c r="L8627" i="13" s="1"/>
  <c r="M8627" i="13" s="1"/>
  <c r="L8628" i="13" s="1"/>
  <c r="M8628" i="13" s="1"/>
  <c r="L8629" i="13" s="1"/>
  <c r="M8629" i="13" s="1"/>
  <c r="L8630" i="13" s="1"/>
  <c r="M8630" i="13" s="1"/>
  <c r="L8631" i="13" s="1"/>
  <c r="M8631" i="13" s="1"/>
  <c r="L8632" i="13" s="1"/>
  <c r="M8632" i="13" s="1"/>
  <c r="L8633" i="13" s="1"/>
  <c r="M8633" i="13" s="1"/>
  <c r="L8634" i="13" s="1"/>
  <c r="M8634" i="13" s="1"/>
  <c r="L8635" i="13" s="1"/>
  <c r="M8635" i="13" s="1"/>
  <c r="L8636" i="13" s="1"/>
  <c r="M8636" i="13" s="1"/>
  <c r="L8637" i="13" s="1"/>
  <c r="M8637" i="13" s="1"/>
  <c r="L8638" i="13" s="1"/>
  <c r="M8638" i="13" s="1"/>
  <c r="L8639" i="13" s="1"/>
  <c r="M8639" i="13" s="1"/>
  <c r="L8640" i="13" s="1"/>
  <c r="M8640" i="13" s="1"/>
  <c r="L8641" i="13" s="1"/>
  <c r="M8641" i="13" s="1"/>
  <c r="I217" i="14" s="1"/>
  <c r="N217" i="14" s="1"/>
  <c r="M8523" i="13"/>
  <c r="L8524" i="13" s="1"/>
  <c r="M8524" i="13" s="1"/>
  <c r="L8525" i="13" s="1"/>
  <c r="M8525" i="13" s="1"/>
  <c r="L8526" i="13" s="1"/>
  <c r="M8526" i="13" s="1"/>
  <c r="L8527" i="13" s="1"/>
  <c r="M8527" i="13" s="1"/>
  <c r="L8528" i="13" s="1"/>
  <c r="M8528" i="13" s="1"/>
  <c r="L8529" i="13" s="1"/>
  <c r="M8529" i="13" s="1"/>
  <c r="L8530" i="13" s="1"/>
  <c r="M8530" i="13" s="1"/>
  <c r="L8531" i="13" s="1"/>
  <c r="M8531" i="13" s="1"/>
  <c r="L8532" i="13" s="1"/>
  <c r="M8532" i="13" s="1"/>
  <c r="L8533" i="13" s="1"/>
  <c r="M8533" i="13" s="1"/>
  <c r="L8534" i="13" s="1"/>
  <c r="M8534" i="13" s="1"/>
  <c r="L8535" i="13" s="1"/>
  <c r="M8535" i="13" s="1"/>
  <c r="L8536" i="13" s="1"/>
  <c r="M8536" i="13" s="1"/>
  <c r="L8537" i="13" s="1"/>
  <c r="M8537" i="13" s="1"/>
  <c r="L8538" i="13" s="1"/>
  <c r="M8538" i="13" s="1"/>
  <c r="L8539" i="13" s="1"/>
  <c r="M8539" i="13" s="1"/>
  <c r="L8540" i="13" s="1"/>
  <c r="M8540" i="13" s="1"/>
  <c r="L8541" i="13" s="1"/>
  <c r="M8541" i="13" s="1"/>
  <c r="L8542" i="13" s="1"/>
  <c r="M8542" i="13" s="1"/>
  <c r="L8543" i="13" s="1"/>
  <c r="M8543" i="13" s="1"/>
  <c r="L8544" i="13" s="1"/>
  <c r="M8544" i="13" s="1"/>
  <c r="L8545" i="13" s="1"/>
  <c r="M8545" i="13" s="1"/>
  <c r="L8546" i="13" s="1"/>
  <c r="M8546" i="13" s="1"/>
  <c r="L8547" i="13" s="1"/>
  <c r="M8547" i="13" s="1"/>
  <c r="L8548" i="13" s="1"/>
  <c r="M8548" i="13" s="1"/>
  <c r="L8549" i="13" s="1"/>
  <c r="M8549" i="13" s="1"/>
  <c r="L8550" i="13" s="1"/>
  <c r="M8550" i="13" s="1"/>
  <c r="L8551" i="13" s="1"/>
  <c r="M8551" i="13" s="1"/>
  <c r="L8552" i="13" s="1"/>
  <c r="M8552" i="13" s="1"/>
  <c r="L8553" i="13" s="1"/>
  <c r="M8553" i="13" s="1"/>
  <c r="L8554" i="13" s="1"/>
  <c r="M8554" i="13" s="1"/>
  <c r="L8555" i="13" s="1"/>
  <c r="M8555" i="13" s="1"/>
  <c r="L8556" i="13" s="1"/>
  <c r="M8556" i="13" s="1"/>
  <c r="L8557" i="13" s="1"/>
  <c r="M8557" i="13" s="1"/>
  <c r="L8558" i="13" s="1"/>
  <c r="M8558" i="13" s="1"/>
  <c r="L8559" i="13" s="1"/>
  <c r="M8559" i="13" s="1"/>
  <c r="L8560" i="13" s="1"/>
  <c r="M8560" i="13" s="1"/>
  <c r="L8561" i="13" s="1"/>
  <c r="M8561" i="13" s="1"/>
  <c r="I215" i="14" s="1"/>
  <c r="N215" i="14" s="1"/>
  <c r="M9007" i="13"/>
  <c r="L9008" i="13" s="1"/>
  <c r="M9008" i="13" s="1"/>
  <c r="L9009" i="13" s="1"/>
  <c r="M9009" i="13" s="1"/>
  <c r="L9010" i="13" s="1"/>
  <c r="M9010" i="13" s="1"/>
  <c r="L9011" i="13" s="1"/>
  <c r="M9011" i="13" s="1"/>
  <c r="L9012" i="13" s="1"/>
  <c r="M9012" i="13" s="1"/>
  <c r="L9013" i="13" s="1"/>
  <c r="M9013" i="13" s="1"/>
  <c r="L9014" i="13" s="1"/>
  <c r="M9014" i="13" s="1"/>
  <c r="L9015" i="13" s="1"/>
  <c r="M9015" i="13" s="1"/>
  <c r="L9016" i="13" s="1"/>
  <c r="M9016" i="13" s="1"/>
  <c r="L9017" i="13" s="1"/>
  <c r="M9017" i="13" s="1"/>
  <c r="L9018" i="13" s="1"/>
  <c r="M9018" i="13" s="1"/>
  <c r="L9019" i="13" s="1"/>
  <c r="M9019" i="13" s="1"/>
  <c r="L9020" i="13" s="1"/>
  <c r="M9020" i="13" s="1"/>
  <c r="L9021" i="13" s="1"/>
  <c r="M9021" i="13" s="1"/>
  <c r="L9022" i="13" s="1"/>
  <c r="M9022" i="13" s="1"/>
  <c r="L9023" i="13" s="1"/>
  <c r="M9023" i="13" s="1"/>
  <c r="L9024" i="13" s="1"/>
  <c r="M9024" i="13" s="1"/>
  <c r="L9025" i="13" s="1"/>
  <c r="M9025" i="13" s="1"/>
  <c r="L9026" i="13" s="1"/>
  <c r="M9026" i="13" s="1"/>
  <c r="L9027" i="13" s="1"/>
  <c r="M9027" i="13" s="1"/>
  <c r="L9028" i="13" s="1"/>
  <c r="M9028" i="13" s="1"/>
  <c r="L9029" i="13" s="1"/>
  <c r="M9029" i="13" s="1"/>
  <c r="L9030" i="13" s="1"/>
  <c r="M9030" i="13" s="1"/>
  <c r="L9031" i="13" s="1"/>
  <c r="M9031" i="13" s="1"/>
  <c r="L9032" i="13" s="1"/>
  <c r="M9032" i="13" s="1"/>
  <c r="L9033" i="13" s="1"/>
  <c r="M9033" i="13" s="1"/>
  <c r="L9034" i="13" s="1"/>
  <c r="M9034" i="13" s="1"/>
  <c r="L9035" i="13" s="1"/>
  <c r="M9035" i="13" s="1"/>
  <c r="L9036" i="13" s="1"/>
  <c r="M9036" i="13" s="1"/>
  <c r="L9037" i="13" s="1"/>
  <c r="M9037" i="13" s="1"/>
  <c r="L9038" i="13" s="1"/>
  <c r="M9038" i="13" s="1"/>
  <c r="L9039" i="13" s="1"/>
  <c r="M9039" i="13" s="1"/>
  <c r="L9040" i="13" s="1"/>
  <c r="M9040" i="13" s="1"/>
  <c r="L9041" i="13" s="1"/>
  <c r="M9041" i="13" s="1"/>
  <c r="I227" i="14" s="1"/>
  <c r="N227" i="14" s="1"/>
  <c r="M9162" i="13"/>
  <c r="L9163" i="13" s="1"/>
  <c r="M9163" i="13" s="1"/>
  <c r="L9164" i="13" s="1"/>
  <c r="M9164" i="13" s="1"/>
  <c r="L9165" i="13" s="1"/>
  <c r="M9165" i="13" s="1"/>
  <c r="L9166" i="13" s="1"/>
  <c r="M9166" i="13" s="1"/>
  <c r="L9167" i="13" s="1"/>
  <c r="M9167" i="13" s="1"/>
  <c r="L9168" i="13" s="1"/>
  <c r="M9168" i="13" s="1"/>
  <c r="L9169" i="13" s="1"/>
  <c r="M9169" i="13" s="1"/>
  <c r="L9170" i="13" s="1"/>
  <c r="M9170" i="13" s="1"/>
  <c r="L9171" i="13" s="1"/>
  <c r="M9171" i="13" s="1"/>
  <c r="L9172" i="13" s="1"/>
  <c r="M9172" i="13" s="1"/>
  <c r="L9173" i="13" s="1"/>
  <c r="M9173" i="13" s="1"/>
  <c r="L9174" i="13" s="1"/>
  <c r="M9174" i="13" s="1"/>
  <c r="L9175" i="13" s="1"/>
  <c r="M9175" i="13" s="1"/>
  <c r="L9176" i="13" s="1"/>
  <c r="M9176" i="13" s="1"/>
  <c r="L9177" i="13" s="1"/>
  <c r="M9177" i="13" s="1"/>
  <c r="L9178" i="13" s="1"/>
  <c r="M9178" i="13" s="1"/>
  <c r="L9179" i="13" s="1"/>
  <c r="M9179" i="13" s="1"/>
  <c r="L9180" i="13" s="1"/>
  <c r="M9180" i="13" s="1"/>
  <c r="L9181" i="13" s="1"/>
  <c r="M9181" i="13" s="1"/>
  <c r="L9182" i="13" s="1"/>
  <c r="M9182" i="13" s="1"/>
  <c r="L9183" i="13" s="1"/>
  <c r="M9183" i="13" s="1"/>
  <c r="L9184" i="13" s="1"/>
  <c r="M9184" i="13" s="1"/>
  <c r="L9185" i="13" s="1"/>
  <c r="M9185" i="13" s="1"/>
  <c r="L9186" i="13" s="1"/>
  <c r="M9186" i="13" s="1"/>
  <c r="L9187" i="13" s="1"/>
  <c r="M9187" i="13" s="1"/>
  <c r="L9188" i="13" s="1"/>
  <c r="M9188" i="13" s="1"/>
  <c r="L9189" i="13" s="1"/>
  <c r="M9189" i="13" s="1"/>
  <c r="L9190" i="13" s="1"/>
  <c r="M9190" i="13" s="1"/>
  <c r="L9191" i="13" s="1"/>
  <c r="M9191" i="13" s="1"/>
  <c r="L9192" i="13" s="1"/>
  <c r="M9192" i="13" s="1"/>
  <c r="L9193" i="13" s="1"/>
  <c r="M9193" i="13" s="1"/>
  <c r="L9194" i="13" s="1"/>
  <c r="M9194" i="13" s="1"/>
  <c r="L9195" i="13" s="1"/>
  <c r="M9195" i="13" s="1"/>
  <c r="L9196" i="13" s="1"/>
  <c r="M9196" i="13" s="1"/>
  <c r="L9197" i="13" s="1"/>
  <c r="M9197" i="13" s="1"/>
  <c r="L9198" i="13" s="1"/>
  <c r="M9198" i="13" s="1"/>
  <c r="L9199" i="13" s="1"/>
  <c r="M9199" i="13" s="1"/>
  <c r="L9200" i="13" s="1"/>
  <c r="M9200" i="13" s="1"/>
  <c r="L9201" i="13" s="1"/>
  <c r="M9201" i="13" s="1"/>
  <c r="I231" i="14" s="1"/>
  <c r="N231" i="14" s="1"/>
  <c r="M9562" i="13"/>
  <c r="L9563" i="13" s="1"/>
  <c r="M9563" i="13" s="1"/>
  <c r="L9564" i="13" s="1"/>
  <c r="M9564" i="13" s="1"/>
  <c r="L9565" i="13" s="1"/>
  <c r="M9565" i="13" s="1"/>
  <c r="L9566" i="13" s="1"/>
  <c r="M9566" i="13" s="1"/>
  <c r="L9567" i="13" s="1"/>
  <c r="M9567" i="13" s="1"/>
  <c r="L9568" i="13" s="1"/>
  <c r="M9568" i="13" s="1"/>
  <c r="L9569" i="13" s="1"/>
  <c r="M9569" i="13" s="1"/>
  <c r="L9570" i="13" s="1"/>
  <c r="M9570" i="13" s="1"/>
  <c r="L9571" i="13" s="1"/>
  <c r="M9571" i="13" s="1"/>
  <c r="L9572" i="13" s="1"/>
  <c r="M9572" i="13" s="1"/>
  <c r="L9573" i="13" s="1"/>
  <c r="M9573" i="13" s="1"/>
  <c r="L9574" i="13" s="1"/>
  <c r="M9574" i="13" s="1"/>
  <c r="L9575" i="13" s="1"/>
  <c r="M9575" i="13" s="1"/>
  <c r="L9576" i="13" s="1"/>
  <c r="M9576" i="13" s="1"/>
  <c r="L9577" i="13" s="1"/>
  <c r="M9577" i="13" s="1"/>
  <c r="L9578" i="13" s="1"/>
  <c r="M9578" i="13" s="1"/>
  <c r="L9579" i="13" s="1"/>
  <c r="M9579" i="13" s="1"/>
  <c r="L9580" i="13" s="1"/>
  <c r="M9580" i="13" s="1"/>
  <c r="L9581" i="13" s="1"/>
  <c r="M9581" i="13" s="1"/>
  <c r="L9582" i="13" s="1"/>
  <c r="M9582" i="13" s="1"/>
  <c r="L9583" i="13" s="1"/>
  <c r="M9583" i="13" s="1"/>
  <c r="L9584" i="13" s="1"/>
  <c r="M9584" i="13" s="1"/>
  <c r="L9585" i="13" s="1"/>
  <c r="M9585" i="13" s="1"/>
  <c r="L9586" i="13" s="1"/>
  <c r="M9586" i="13" s="1"/>
  <c r="L9587" i="13" s="1"/>
  <c r="M9587" i="13" s="1"/>
  <c r="L9588" i="13" s="1"/>
  <c r="M9588" i="13" s="1"/>
  <c r="L9589" i="13" s="1"/>
  <c r="M9589" i="13" s="1"/>
  <c r="L9590" i="13" s="1"/>
  <c r="M9590" i="13" s="1"/>
  <c r="L9591" i="13" s="1"/>
  <c r="M9591" i="13" s="1"/>
  <c r="L9592" i="13" s="1"/>
  <c r="M9592" i="13" s="1"/>
  <c r="L9593" i="13" s="1"/>
  <c r="M9593" i="13" s="1"/>
  <c r="L9594" i="13" s="1"/>
  <c r="M9594" i="13" s="1"/>
  <c r="L9595" i="13" s="1"/>
  <c r="M9595" i="13" s="1"/>
  <c r="L9596" i="13" s="1"/>
  <c r="M9596" i="13" s="1"/>
  <c r="L9597" i="13" s="1"/>
  <c r="M9597" i="13" s="1"/>
  <c r="L9598" i="13" s="1"/>
  <c r="M9598" i="13" s="1"/>
  <c r="L9599" i="13" s="1"/>
  <c r="M9599" i="13" s="1"/>
  <c r="L9600" i="13" s="1"/>
  <c r="M9600" i="13" s="1"/>
  <c r="L9601" i="13" s="1"/>
  <c r="M9601" i="13" s="1"/>
  <c r="I241" i="14" s="1"/>
  <c r="M9126" i="13"/>
  <c r="L9127" i="13" s="1"/>
  <c r="M9127" i="13" s="1"/>
  <c r="L9128" i="13" s="1"/>
  <c r="M9128" i="13" s="1"/>
  <c r="L9129" i="13" s="1"/>
  <c r="M9129" i="13" s="1"/>
  <c r="L9130" i="13" s="1"/>
  <c r="M9130" i="13" s="1"/>
  <c r="L9131" i="13" s="1"/>
  <c r="M9131" i="13" s="1"/>
  <c r="L9132" i="13" s="1"/>
  <c r="M9132" i="13" s="1"/>
  <c r="L9133" i="13" s="1"/>
  <c r="M9133" i="13" s="1"/>
  <c r="L9134" i="13" s="1"/>
  <c r="M9134" i="13" s="1"/>
  <c r="L9135" i="13" s="1"/>
  <c r="M9135" i="13" s="1"/>
  <c r="L9136" i="13" s="1"/>
  <c r="M9136" i="13" s="1"/>
  <c r="L9137" i="13" s="1"/>
  <c r="M9137" i="13" s="1"/>
  <c r="L9138" i="13" s="1"/>
  <c r="M9138" i="13" s="1"/>
  <c r="L9139" i="13" s="1"/>
  <c r="M9139" i="13" s="1"/>
  <c r="L9140" i="13" s="1"/>
  <c r="M9140" i="13" s="1"/>
  <c r="L9141" i="13" s="1"/>
  <c r="M9141" i="13" s="1"/>
  <c r="L9142" i="13" s="1"/>
  <c r="M9142" i="13" s="1"/>
  <c r="L9143" i="13" s="1"/>
  <c r="M9143" i="13" s="1"/>
  <c r="L9144" i="13" s="1"/>
  <c r="M9144" i="13" s="1"/>
  <c r="L9145" i="13" s="1"/>
  <c r="M9145" i="13" s="1"/>
  <c r="L9146" i="13" s="1"/>
  <c r="M9146" i="13" s="1"/>
  <c r="L9147" i="13" s="1"/>
  <c r="M9147" i="13" s="1"/>
  <c r="L9148" i="13" s="1"/>
  <c r="M9148" i="13" s="1"/>
  <c r="L9149" i="13" s="1"/>
  <c r="M9149" i="13" s="1"/>
  <c r="L9150" i="13" s="1"/>
  <c r="M9150" i="13" s="1"/>
  <c r="L9151" i="13" s="1"/>
  <c r="M9151" i="13" s="1"/>
  <c r="L9152" i="13" s="1"/>
  <c r="M9152" i="13" s="1"/>
  <c r="L9153" i="13" s="1"/>
  <c r="M9153" i="13" s="1"/>
  <c r="L9154" i="13" s="1"/>
  <c r="M9154" i="13" s="1"/>
  <c r="L9155" i="13" s="1"/>
  <c r="M9155" i="13" s="1"/>
  <c r="L9156" i="13" s="1"/>
  <c r="M9156" i="13" s="1"/>
  <c r="L9157" i="13" s="1"/>
  <c r="M9157" i="13" s="1"/>
  <c r="L9158" i="13" s="1"/>
  <c r="M9158" i="13" s="1"/>
  <c r="L9159" i="13" s="1"/>
  <c r="M9159" i="13" s="1"/>
  <c r="L9160" i="13" s="1"/>
  <c r="M9160" i="13" s="1"/>
  <c r="L9161" i="13" s="1"/>
  <c r="M9161" i="13" s="1"/>
  <c r="I230" i="14" s="1"/>
  <c r="N230" i="14" s="1"/>
  <c r="M8922" i="13"/>
  <c r="L8923" i="13" s="1"/>
  <c r="M8923" i="13" s="1"/>
  <c r="L8924" i="13" s="1"/>
  <c r="M8924" i="13" s="1"/>
  <c r="L8925" i="13" s="1"/>
  <c r="M8925" i="13" s="1"/>
  <c r="L8926" i="13" s="1"/>
  <c r="M8926" i="13" s="1"/>
  <c r="L8927" i="13" s="1"/>
  <c r="M8927" i="13" s="1"/>
  <c r="L8928" i="13" s="1"/>
  <c r="M8928" i="13" s="1"/>
  <c r="L8929" i="13" s="1"/>
  <c r="M8929" i="13" s="1"/>
  <c r="L8930" i="13" s="1"/>
  <c r="M8930" i="13" s="1"/>
  <c r="L8931" i="13" s="1"/>
  <c r="M8931" i="13" s="1"/>
  <c r="L8932" i="13" s="1"/>
  <c r="M8932" i="13" s="1"/>
  <c r="L8933" i="13" s="1"/>
  <c r="M8933" i="13" s="1"/>
  <c r="L8934" i="13" s="1"/>
  <c r="M8934" i="13" s="1"/>
  <c r="L8935" i="13" s="1"/>
  <c r="M8935" i="13" s="1"/>
  <c r="L8936" i="13" s="1"/>
  <c r="M8936" i="13" s="1"/>
  <c r="L8937" i="13" s="1"/>
  <c r="M8937" i="13" s="1"/>
  <c r="L8938" i="13" s="1"/>
  <c r="M8938" i="13" s="1"/>
  <c r="L8939" i="13" s="1"/>
  <c r="M8939" i="13" s="1"/>
  <c r="L8940" i="13" s="1"/>
  <c r="M8940" i="13" s="1"/>
  <c r="L8941" i="13" s="1"/>
  <c r="M8941" i="13" s="1"/>
  <c r="L8942" i="13" s="1"/>
  <c r="M8942" i="13" s="1"/>
  <c r="L8943" i="13" s="1"/>
  <c r="M8943" i="13" s="1"/>
  <c r="L8944" i="13" s="1"/>
  <c r="M8944" i="13" s="1"/>
  <c r="L8945" i="13" s="1"/>
  <c r="M8945" i="13" s="1"/>
  <c r="L8946" i="13" s="1"/>
  <c r="M8946" i="13" s="1"/>
  <c r="L8947" i="13" s="1"/>
  <c r="M8947" i="13" s="1"/>
  <c r="L8948" i="13" s="1"/>
  <c r="M8948" i="13" s="1"/>
  <c r="L8949" i="13" s="1"/>
  <c r="M8949" i="13" s="1"/>
  <c r="L8950" i="13" s="1"/>
  <c r="M8950" i="13" s="1"/>
  <c r="L8951" i="13" s="1"/>
  <c r="M8951" i="13" s="1"/>
  <c r="L8952" i="13" s="1"/>
  <c r="M8952" i="13" s="1"/>
  <c r="L8953" i="13" s="1"/>
  <c r="M8953" i="13" s="1"/>
  <c r="L8954" i="13" s="1"/>
  <c r="M8954" i="13" s="1"/>
  <c r="L8955" i="13" s="1"/>
  <c r="M8955" i="13" s="1"/>
  <c r="L8956" i="13" s="1"/>
  <c r="M8956" i="13" s="1"/>
  <c r="L8957" i="13" s="1"/>
  <c r="M8957" i="13" s="1"/>
  <c r="L8958" i="13" s="1"/>
  <c r="M8958" i="13" s="1"/>
  <c r="L8959" i="13" s="1"/>
  <c r="M8959" i="13" s="1"/>
  <c r="L8960" i="13" s="1"/>
  <c r="M8960" i="13" s="1"/>
  <c r="L8961" i="13" s="1"/>
  <c r="M8961" i="13" s="1"/>
  <c r="I225" i="14" s="1"/>
  <c r="N225" i="14" s="1"/>
  <c r="M9082" i="13"/>
  <c r="L9083" i="13" s="1"/>
  <c r="M9083" i="13" s="1"/>
  <c r="L9084" i="13" s="1"/>
  <c r="M9084" i="13" s="1"/>
  <c r="L9085" i="13" s="1"/>
  <c r="M9085" i="13" s="1"/>
  <c r="L9086" i="13" s="1"/>
  <c r="M9086" i="13" s="1"/>
  <c r="L9087" i="13" s="1"/>
  <c r="M9087" i="13" s="1"/>
  <c r="L9088" i="13" s="1"/>
  <c r="M9088" i="13" s="1"/>
  <c r="L9089" i="13" s="1"/>
  <c r="M9089" i="13" s="1"/>
  <c r="L9090" i="13" s="1"/>
  <c r="M9090" i="13" s="1"/>
  <c r="L9091" i="13" s="1"/>
  <c r="M9091" i="13" s="1"/>
  <c r="L9092" i="13" s="1"/>
  <c r="M9092" i="13" s="1"/>
  <c r="L9093" i="13" s="1"/>
  <c r="M9093" i="13" s="1"/>
  <c r="L9094" i="13" s="1"/>
  <c r="M9094" i="13" s="1"/>
  <c r="L9095" i="13" s="1"/>
  <c r="M9095" i="13" s="1"/>
  <c r="L9096" i="13" s="1"/>
  <c r="M9096" i="13" s="1"/>
  <c r="L9097" i="13" s="1"/>
  <c r="M9097" i="13" s="1"/>
  <c r="L9098" i="13" s="1"/>
  <c r="M9098" i="13" s="1"/>
  <c r="L9099" i="13" s="1"/>
  <c r="M9099" i="13" s="1"/>
  <c r="L9100" i="13" s="1"/>
  <c r="M9100" i="13" s="1"/>
  <c r="L9101" i="13" s="1"/>
  <c r="M9101" i="13" s="1"/>
  <c r="L9102" i="13" s="1"/>
  <c r="M9102" i="13" s="1"/>
  <c r="L9103" i="13" s="1"/>
  <c r="M9103" i="13" s="1"/>
  <c r="L9104" i="13" s="1"/>
  <c r="M9104" i="13" s="1"/>
  <c r="L9105" i="13" s="1"/>
  <c r="M9105" i="13" s="1"/>
  <c r="L9106" i="13" s="1"/>
  <c r="M9106" i="13" s="1"/>
  <c r="L9107" i="13" s="1"/>
  <c r="M9107" i="13" s="1"/>
  <c r="L9108" i="13" s="1"/>
  <c r="M9108" i="13" s="1"/>
  <c r="L9109" i="13" s="1"/>
  <c r="M9109" i="13" s="1"/>
  <c r="L9110" i="13" s="1"/>
  <c r="M9110" i="13" s="1"/>
  <c r="L9111" i="13" s="1"/>
  <c r="M9111" i="13" s="1"/>
  <c r="L9112" i="13" s="1"/>
  <c r="M9112" i="13" s="1"/>
  <c r="L9113" i="13" s="1"/>
  <c r="M9113" i="13" s="1"/>
  <c r="L9114" i="13" s="1"/>
  <c r="M9114" i="13" s="1"/>
  <c r="L9115" i="13" s="1"/>
  <c r="M9115" i="13" s="1"/>
  <c r="L9116" i="13" s="1"/>
  <c r="M9116" i="13" s="1"/>
  <c r="L9117" i="13" s="1"/>
  <c r="M9117" i="13" s="1"/>
  <c r="L9118" i="13" s="1"/>
  <c r="M9118" i="13" s="1"/>
  <c r="L9119" i="13" s="1"/>
  <c r="M9119" i="13" s="1"/>
  <c r="L9120" i="13" s="1"/>
  <c r="M9120" i="13" s="1"/>
  <c r="L9121" i="13" s="1"/>
  <c r="M9121" i="13" s="1"/>
  <c r="I229" i="14" s="1"/>
  <c r="N229" i="14" s="1"/>
  <c r="M9442" i="13"/>
  <c r="L9443" i="13" s="1"/>
  <c r="M9443" i="13" s="1"/>
  <c r="L9444" i="13" s="1"/>
  <c r="M9444" i="13" s="1"/>
  <c r="L9445" i="13" s="1"/>
  <c r="M9445" i="13" s="1"/>
  <c r="L9446" i="13" s="1"/>
  <c r="M9446" i="13" s="1"/>
  <c r="L9447" i="13" s="1"/>
  <c r="M9447" i="13" s="1"/>
  <c r="L9448" i="13" s="1"/>
  <c r="M9448" i="13" s="1"/>
  <c r="L9449" i="13" s="1"/>
  <c r="M9449" i="13" s="1"/>
  <c r="L9450" i="13" s="1"/>
  <c r="M9450" i="13" s="1"/>
  <c r="L9451" i="13" s="1"/>
  <c r="M9451" i="13" s="1"/>
  <c r="L9452" i="13" s="1"/>
  <c r="M9452" i="13" s="1"/>
  <c r="L9453" i="13" s="1"/>
  <c r="M9453" i="13" s="1"/>
  <c r="L9454" i="13" s="1"/>
  <c r="M9454" i="13" s="1"/>
  <c r="L9455" i="13" s="1"/>
  <c r="M9455" i="13" s="1"/>
  <c r="L9456" i="13" s="1"/>
  <c r="M9456" i="13" s="1"/>
  <c r="L9457" i="13" s="1"/>
  <c r="M9457" i="13" s="1"/>
  <c r="L9458" i="13" s="1"/>
  <c r="M9458" i="13" s="1"/>
  <c r="L9459" i="13" s="1"/>
  <c r="M9459" i="13" s="1"/>
  <c r="L9460" i="13" s="1"/>
  <c r="M9460" i="13" s="1"/>
  <c r="L9461" i="13" s="1"/>
  <c r="M9461" i="13" s="1"/>
  <c r="L9462" i="13" s="1"/>
  <c r="M9462" i="13" s="1"/>
  <c r="L9463" i="13" s="1"/>
  <c r="M9463" i="13" s="1"/>
  <c r="L9464" i="13" s="1"/>
  <c r="M9464" i="13" s="1"/>
  <c r="L9465" i="13" s="1"/>
  <c r="M9465" i="13" s="1"/>
  <c r="L9466" i="13" s="1"/>
  <c r="M9466" i="13" s="1"/>
  <c r="L9467" i="13" s="1"/>
  <c r="M9467" i="13" s="1"/>
  <c r="L9468" i="13" s="1"/>
  <c r="M9468" i="13" s="1"/>
  <c r="L9469" i="13" s="1"/>
  <c r="M9469" i="13" s="1"/>
  <c r="L9470" i="13" s="1"/>
  <c r="M9470" i="13" s="1"/>
  <c r="L9471" i="13" s="1"/>
  <c r="M9471" i="13" s="1"/>
  <c r="L9472" i="13" s="1"/>
  <c r="M9472" i="13" s="1"/>
  <c r="L9473" i="13" s="1"/>
  <c r="M9473" i="13" s="1"/>
  <c r="L9474" i="13" s="1"/>
  <c r="M9474" i="13" s="1"/>
  <c r="L9475" i="13" s="1"/>
  <c r="M9475" i="13" s="1"/>
  <c r="L9476" i="13" s="1"/>
  <c r="M9476" i="13" s="1"/>
  <c r="L9477" i="13" s="1"/>
  <c r="M9477" i="13" s="1"/>
  <c r="L9478" i="13" s="1"/>
  <c r="M9478" i="13" s="1"/>
  <c r="L9479" i="13" s="1"/>
  <c r="M9479" i="13" s="1"/>
  <c r="L9480" i="13" s="1"/>
  <c r="M9480" i="13" s="1"/>
  <c r="L9481" i="13" s="1"/>
  <c r="M9481" i="13" s="1"/>
  <c r="I238" i="14" s="1"/>
  <c r="M9682" i="13"/>
  <c r="L9683" i="13" s="1"/>
  <c r="M9683" i="13" s="1"/>
  <c r="L9684" i="13" s="1"/>
  <c r="M9684" i="13" s="1"/>
  <c r="L9685" i="13" s="1"/>
  <c r="M9685" i="13" s="1"/>
  <c r="L9686" i="13" s="1"/>
  <c r="M9686" i="13" s="1"/>
  <c r="L9687" i="13" s="1"/>
  <c r="M9687" i="13" s="1"/>
  <c r="L9688" i="13" s="1"/>
  <c r="M9688" i="13" s="1"/>
  <c r="L9689" i="13" s="1"/>
  <c r="M9689" i="13" s="1"/>
  <c r="L9690" i="13" s="1"/>
  <c r="M9690" i="13" s="1"/>
  <c r="L9691" i="13" s="1"/>
  <c r="M9691" i="13" s="1"/>
  <c r="L9692" i="13" s="1"/>
  <c r="M9692" i="13" s="1"/>
  <c r="L9693" i="13" s="1"/>
  <c r="M9693" i="13" s="1"/>
  <c r="L9694" i="13" s="1"/>
  <c r="M9694" i="13" s="1"/>
  <c r="L9695" i="13" s="1"/>
  <c r="M9695" i="13" s="1"/>
  <c r="L9696" i="13" s="1"/>
  <c r="M9696" i="13" s="1"/>
  <c r="L9697" i="13" s="1"/>
  <c r="M9697" i="13" s="1"/>
  <c r="L9698" i="13" s="1"/>
  <c r="M9698" i="13" s="1"/>
  <c r="L9699" i="13" s="1"/>
  <c r="M9699" i="13" s="1"/>
  <c r="L9700" i="13" s="1"/>
  <c r="M9700" i="13" s="1"/>
  <c r="L9701" i="13" s="1"/>
  <c r="M9701" i="13" s="1"/>
  <c r="L9702" i="13" s="1"/>
  <c r="M9702" i="13" s="1"/>
  <c r="L9703" i="13" s="1"/>
  <c r="M9703" i="13" s="1"/>
  <c r="L9704" i="13" s="1"/>
  <c r="M9704" i="13" s="1"/>
  <c r="L9705" i="13" s="1"/>
  <c r="M9705" i="13" s="1"/>
  <c r="L9706" i="13" s="1"/>
  <c r="M9706" i="13" s="1"/>
  <c r="L9707" i="13" s="1"/>
  <c r="M9707" i="13" s="1"/>
  <c r="L9708" i="13" s="1"/>
  <c r="M9708" i="13" s="1"/>
  <c r="L9709" i="13" s="1"/>
  <c r="M9709" i="13" s="1"/>
  <c r="L9710" i="13" s="1"/>
  <c r="M9710" i="13" s="1"/>
  <c r="L9711" i="13" s="1"/>
  <c r="M9711" i="13" s="1"/>
  <c r="L9712" i="13" s="1"/>
  <c r="M9712" i="13" s="1"/>
  <c r="L9713" i="13" s="1"/>
  <c r="M9713" i="13" s="1"/>
  <c r="L9714" i="13" s="1"/>
  <c r="M9714" i="13" s="1"/>
  <c r="L9715" i="13" s="1"/>
  <c r="M9715" i="13" s="1"/>
  <c r="L9716" i="13" s="1"/>
  <c r="M9716" i="13" s="1"/>
  <c r="L9717" i="13" s="1"/>
  <c r="M9717" i="13" s="1"/>
  <c r="L9718" i="13" s="1"/>
  <c r="M9718" i="13" s="1"/>
  <c r="L9719" i="13" s="1"/>
  <c r="M9719" i="13" s="1"/>
  <c r="L9720" i="13" s="1"/>
  <c r="M9720" i="13" s="1"/>
  <c r="L9721" i="13" s="1"/>
  <c r="M9721" i="13" s="1"/>
  <c r="I244" i="14" s="1"/>
  <c r="M9242" i="13"/>
  <c r="L9243" i="13" s="1"/>
  <c r="M9243" i="13" s="1"/>
  <c r="L9244" i="13" s="1"/>
  <c r="M9244" i="13" s="1"/>
  <c r="L9245" i="13" s="1"/>
  <c r="M9245" i="13" s="1"/>
  <c r="L9246" i="13" s="1"/>
  <c r="M9246" i="13" s="1"/>
  <c r="L9247" i="13" s="1"/>
  <c r="M9247" i="13" s="1"/>
  <c r="L9248" i="13" s="1"/>
  <c r="M9248" i="13" s="1"/>
  <c r="L9249" i="13" s="1"/>
  <c r="M9249" i="13" s="1"/>
  <c r="L9250" i="13" s="1"/>
  <c r="M9250" i="13" s="1"/>
  <c r="L9251" i="13" s="1"/>
  <c r="M9251" i="13" s="1"/>
  <c r="L9252" i="13" s="1"/>
  <c r="M9252" i="13" s="1"/>
  <c r="L9253" i="13" s="1"/>
  <c r="M9253" i="13" s="1"/>
  <c r="L9254" i="13" s="1"/>
  <c r="M9254" i="13" s="1"/>
  <c r="L9255" i="13" s="1"/>
  <c r="M9255" i="13" s="1"/>
  <c r="L9256" i="13" s="1"/>
  <c r="M9256" i="13" s="1"/>
  <c r="L9257" i="13" s="1"/>
  <c r="M9257" i="13" s="1"/>
  <c r="L9258" i="13" s="1"/>
  <c r="M9258" i="13" s="1"/>
  <c r="L9259" i="13" s="1"/>
  <c r="M9259" i="13" s="1"/>
  <c r="L9260" i="13" s="1"/>
  <c r="M9260" i="13" s="1"/>
  <c r="L9261" i="13" s="1"/>
  <c r="M9261" i="13" s="1"/>
  <c r="L9262" i="13" s="1"/>
  <c r="M9262" i="13" s="1"/>
  <c r="L9263" i="13" s="1"/>
  <c r="M9263" i="13" s="1"/>
  <c r="L9264" i="13" s="1"/>
  <c r="M9264" i="13" s="1"/>
  <c r="L9265" i="13" s="1"/>
  <c r="M9265" i="13" s="1"/>
  <c r="L9266" i="13" s="1"/>
  <c r="M9266" i="13" s="1"/>
  <c r="L9267" i="13" s="1"/>
  <c r="M9267" i="13" s="1"/>
  <c r="L9268" i="13" s="1"/>
  <c r="M9268" i="13" s="1"/>
  <c r="L9269" i="13" s="1"/>
  <c r="M9269" i="13" s="1"/>
  <c r="L9270" i="13" s="1"/>
  <c r="M9270" i="13" s="1"/>
  <c r="L9271" i="13" s="1"/>
  <c r="M9271" i="13" s="1"/>
  <c r="L9272" i="13" s="1"/>
  <c r="M9272" i="13" s="1"/>
  <c r="L9273" i="13" s="1"/>
  <c r="M9273" i="13" s="1"/>
  <c r="L9274" i="13" s="1"/>
  <c r="M9274" i="13" s="1"/>
  <c r="L9275" i="13" s="1"/>
  <c r="M9275" i="13" s="1"/>
  <c r="L9276" i="13" s="1"/>
  <c r="M9276" i="13" s="1"/>
  <c r="L9277" i="13" s="1"/>
  <c r="M9277" i="13" s="1"/>
  <c r="L9278" i="13" s="1"/>
  <c r="M9278" i="13" s="1"/>
  <c r="L9279" i="13" s="1"/>
  <c r="M9279" i="13" s="1"/>
  <c r="L9280" i="13" s="1"/>
  <c r="M9280" i="13" s="1"/>
  <c r="L9281" i="13" s="1"/>
  <c r="M9281" i="13" s="1"/>
  <c r="I233" i="14" s="1"/>
  <c r="N233" i="14" s="1"/>
  <c r="M9322" i="13"/>
  <c r="L9323" i="13" s="1"/>
  <c r="M9323" i="13" s="1"/>
  <c r="L9324" i="13" s="1"/>
  <c r="M9324" i="13" s="1"/>
  <c r="L9325" i="13" s="1"/>
  <c r="M9325" i="13" s="1"/>
  <c r="L9326" i="13" s="1"/>
  <c r="M9326" i="13" s="1"/>
  <c r="L9327" i="13" s="1"/>
  <c r="M9327" i="13" s="1"/>
  <c r="L9328" i="13" s="1"/>
  <c r="M9328" i="13" s="1"/>
  <c r="L9329" i="13" s="1"/>
  <c r="M9329" i="13" s="1"/>
  <c r="L9330" i="13" s="1"/>
  <c r="M9330" i="13" s="1"/>
  <c r="L9331" i="13" s="1"/>
  <c r="M9331" i="13" s="1"/>
  <c r="L9332" i="13" s="1"/>
  <c r="M9332" i="13" s="1"/>
  <c r="L9333" i="13" s="1"/>
  <c r="M9333" i="13" s="1"/>
  <c r="L9334" i="13" s="1"/>
  <c r="M9334" i="13" s="1"/>
  <c r="L9335" i="13" s="1"/>
  <c r="M9335" i="13" s="1"/>
  <c r="L9336" i="13" s="1"/>
  <c r="M9336" i="13" s="1"/>
  <c r="L9337" i="13" s="1"/>
  <c r="M9337" i="13" s="1"/>
  <c r="L9338" i="13" s="1"/>
  <c r="M9338" i="13" s="1"/>
  <c r="L9339" i="13" s="1"/>
  <c r="M9339" i="13" s="1"/>
  <c r="L9340" i="13" s="1"/>
  <c r="M9340" i="13" s="1"/>
  <c r="L9341" i="13" s="1"/>
  <c r="M9341" i="13" s="1"/>
  <c r="L9342" i="13" s="1"/>
  <c r="M9342" i="13" s="1"/>
  <c r="L9343" i="13" s="1"/>
  <c r="M9343" i="13" s="1"/>
  <c r="L9344" i="13" s="1"/>
  <c r="M9344" i="13" s="1"/>
  <c r="L9345" i="13" s="1"/>
  <c r="M9345" i="13" s="1"/>
  <c r="L9346" i="13" s="1"/>
  <c r="M9346" i="13" s="1"/>
  <c r="L9347" i="13" s="1"/>
  <c r="M9347" i="13" s="1"/>
  <c r="L9348" i="13" s="1"/>
  <c r="M9348" i="13" s="1"/>
  <c r="L9349" i="13" s="1"/>
  <c r="M9349" i="13" s="1"/>
  <c r="L9350" i="13" s="1"/>
  <c r="M9350" i="13" s="1"/>
  <c r="L9351" i="13" s="1"/>
  <c r="M9351" i="13" s="1"/>
  <c r="L9352" i="13" s="1"/>
  <c r="M9352" i="13" s="1"/>
  <c r="L9353" i="13" s="1"/>
  <c r="M9353" i="13" s="1"/>
  <c r="L9354" i="13" s="1"/>
  <c r="M9354" i="13" s="1"/>
  <c r="L9355" i="13" s="1"/>
  <c r="M9355" i="13" s="1"/>
  <c r="L9356" i="13" s="1"/>
  <c r="M9356" i="13" s="1"/>
  <c r="L9357" i="13" s="1"/>
  <c r="M9357" i="13" s="1"/>
  <c r="L9358" i="13" s="1"/>
  <c r="M9358" i="13" s="1"/>
  <c r="L9359" i="13" s="1"/>
  <c r="M9359" i="13" s="1"/>
  <c r="L9360" i="13" s="1"/>
  <c r="M9360" i="13" s="1"/>
  <c r="L9361" i="13" s="1"/>
  <c r="M9361" i="13" s="1"/>
  <c r="I235" i="14" s="1"/>
  <c r="N235" i="14" s="1"/>
  <c r="M9522" i="13"/>
  <c r="L9523" i="13" s="1"/>
  <c r="M9523" i="13" s="1"/>
  <c r="L9524" i="13" s="1"/>
  <c r="M9524" i="13" s="1"/>
  <c r="L9525" i="13" s="1"/>
  <c r="M9525" i="13" s="1"/>
  <c r="L9526" i="13" s="1"/>
  <c r="M9526" i="13" s="1"/>
  <c r="L9527" i="13" s="1"/>
  <c r="M9527" i="13" s="1"/>
  <c r="L9528" i="13" s="1"/>
  <c r="M9528" i="13" s="1"/>
  <c r="L9529" i="13" s="1"/>
  <c r="M9529" i="13" s="1"/>
  <c r="L9530" i="13" s="1"/>
  <c r="M9530" i="13" s="1"/>
  <c r="L9531" i="13" s="1"/>
  <c r="M9531" i="13" s="1"/>
  <c r="L9532" i="13" s="1"/>
  <c r="M9532" i="13" s="1"/>
  <c r="L9533" i="13" s="1"/>
  <c r="M9533" i="13" s="1"/>
  <c r="L9534" i="13" s="1"/>
  <c r="M9534" i="13" s="1"/>
  <c r="L9535" i="13" s="1"/>
  <c r="M9535" i="13" s="1"/>
  <c r="L9536" i="13" s="1"/>
  <c r="M9536" i="13" s="1"/>
  <c r="L9537" i="13" s="1"/>
  <c r="M9537" i="13" s="1"/>
  <c r="L9538" i="13" s="1"/>
  <c r="M9538" i="13" s="1"/>
  <c r="L9539" i="13" s="1"/>
  <c r="M9539" i="13" s="1"/>
  <c r="L9540" i="13" s="1"/>
  <c r="M9540" i="13" s="1"/>
  <c r="L9541" i="13" s="1"/>
  <c r="M9541" i="13" s="1"/>
  <c r="L9542" i="13" s="1"/>
  <c r="M9542" i="13" s="1"/>
  <c r="L9543" i="13" s="1"/>
  <c r="M9543" i="13" s="1"/>
  <c r="L9544" i="13" s="1"/>
  <c r="M9544" i="13" s="1"/>
  <c r="L9545" i="13" s="1"/>
  <c r="M9545" i="13" s="1"/>
  <c r="L9546" i="13" s="1"/>
  <c r="M9546" i="13" s="1"/>
  <c r="L9547" i="13" s="1"/>
  <c r="M9547" i="13" s="1"/>
  <c r="L9548" i="13" s="1"/>
  <c r="M9548" i="13" s="1"/>
  <c r="L9549" i="13" s="1"/>
  <c r="M9549" i="13" s="1"/>
  <c r="L9550" i="13" s="1"/>
  <c r="M9550" i="13" s="1"/>
  <c r="L9551" i="13" s="1"/>
  <c r="M9551" i="13" s="1"/>
  <c r="L9552" i="13" s="1"/>
  <c r="M9552" i="13" s="1"/>
  <c r="L9553" i="13" s="1"/>
  <c r="M9553" i="13" s="1"/>
  <c r="L9554" i="13" s="1"/>
  <c r="M9554" i="13" s="1"/>
  <c r="L9555" i="13" s="1"/>
  <c r="M9555" i="13" s="1"/>
  <c r="L9556" i="13" s="1"/>
  <c r="M9556" i="13" s="1"/>
  <c r="L9557" i="13" s="1"/>
  <c r="M9557" i="13" s="1"/>
  <c r="L9558" i="13" s="1"/>
  <c r="M9558" i="13" s="1"/>
  <c r="L9559" i="13" s="1"/>
  <c r="M9559" i="13" s="1"/>
  <c r="L9560" i="13" s="1"/>
  <c r="M9560" i="13" s="1"/>
  <c r="L9561" i="13" s="1"/>
  <c r="M9561" i="13" s="1"/>
  <c r="I240" i="14" s="1"/>
  <c r="M9642" i="13"/>
  <c r="L9643" i="13" s="1"/>
  <c r="M9643" i="13" s="1"/>
  <c r="L9644" i="13" s="1"/>
  <c r="M9644" i="13" s="1"/>
  <c r="L9645" i="13" s="1"/>
  <c r="M9645" i="13" s="1"/>
  <c r="L9646" i="13" s="1"/>
  <c r="M9646" i="13" s="1"/>
  <c r="L9647" i="13" s="1"/>
  <c r="M9647" i="13" s="1"/>
  <c r="L9648" i="13" s="1"/>
  <c r="M9648" i="13" s="1"/>
  <c r="L9649" i="13" s="1"/>
  <c r="M9649" i="13" s="1"/>
  <c r="L9650" i="13" s="1"/>
  <c r="M9650" i="13" s="1"/>
  <c r="L9651" i="13" s="1"/>
  <c r="M9651" i="13" s="1"/>
  <c r="L9652" i="13" s="1"/>
  <c r="M9652" i="13" s="1"/>
  <c r="L9653" i="13" s="1"/>
  <c r="M9653" i="13" s="1"/>
  <c r="L9654" i="13" s="1"/>
  <c r="M9654" i="13" s="1"/>
  <c r="L9655" i="13" s="1"/>
  <c r="M9655" i="13" s="1"/>
  <c r="L9656" i="13" s="1"/>
  <c r="M9656" i="13" s="1"/>
  <c r="L9657" i="13" s="1"/>
  <c r="M9657" i="13" s="1"/>
  <c r="L9658" i="13" s="1"/>
  <c r="M9658" i="13" s="1"/>
  <c r="L9659" i="13" s="1"/>
  <c r="M9659" i="13" s="1"/>
  <c r="L9660" i="13" s="1"/>
  <c r="M9660" i="13" s="1"/>
  <c r="L9661" i="13" s="1"/>
  <c r="M9661" i="13" s="1"/>
  <c r="L9662" i="13" s="1"/>
  <c r="M9662" i="13" s="1"/>
  <c r="L9663" i="13" s="1"/>
  <c r="M9663" i="13" s="1"/>
  <c r="L9664" i="13" s="1"/>
  <c r="M9664" i="13" s="1"/>
  <c r="L9665" i="13" s="1"/>
  <c r="M9665" i="13" s="1"/>
  <c r="L9666" i="13" s="1"/>
  <c r="M9666" i="13" s="1"/>
  <c r="L9667" i="13" s="1"/>
  <c r="M9667" i="13" s="1"/>
  <c r="L9668" i="13" s="1"/>
  <c r="M9668" i="13" s="1"/>
  <c r="L9669" i="13" s="1"/>
  <c r="M9669" i="13" s="1"/>
  <c r="L9670" i="13" s="1"/>
  <c r="M9670" i="13" s="1"/>
  <c r="L9671" i="13" s="1"/>
  <c r="M9671" i="13" s="1"/>
  <c r="L9672" i="13" s="1"/>
  <c r="M9672" i="13" s="1"/>
  <c r="L9673" i="13" s="1"/>
  <c r="M9673" i="13" s="1"/>
  <c r="L9674" i="13" s="1"/>
  <c r="M9674" i="13" s="1"/>
  <c r="L9675" i="13" s="1"/>
  <c r="M9675" i="13" s="1"/>
  <c r="L9676" i="13" s="1"/>
  <c r="M9676" i="13" s="1"/>
  <c r="L9677" i="13" s="1"/>
  <c r="M9677" i="13" s="1"/>
  <c r="L9678" i="13" s="1"/>
  <c r="M9678" i="13" s="1"/>
  <c r="L9679" i="13" s="1"/>
  <c r="M9679" i="13" s="1"/>
  <c r="L9680" i="13" s="1"/>
  <c r="M9680" i="13" s="1"/>
  <c r="L9681" i="13" s="1"/>
  <c r="M9681" i="13" s="1"/>
  <c r="I243" i="14" s="1"/>
  <c r="M9802" i="13"/>
  <c r="L9803" i="13" s="1"/>
  <c r="M9803" i="13" s="1"/>
  <c r="L9804" i="13" s="1"/>
  <c r="M9804" i="13" s="1"/>
  <c r="L9805" i="13" s="1"/>
  <c r="M9805" i="13" s="1"/>
  <c r="L9806" i="13" s="1"/>
  <c r="M9806" i="13" s="1"/>
  <c r="L9807" i="13" s="1"/>
  <c r="M9807" i="13" s="1"/>
  <c r="L9808" i="13" s="1"/>
  <c r="M9808" i="13" s="1"/>
  <c r="L9809" i="13" s="1"/>
  <c r="M9809" i="13" s="1"/>
  <c r="L9810" i="13" s="1"/>
  <c r="M9810" i="13" s="1"/>
  <c r="L9811" i="13" s="1"/>
  <c r="M9811" i="13" s="1"/>
  <c r="L9812" i="13" s="1"/>
  <c r="M9812" i="13" s="1"/>
  <c r="L9813" i="13" s="1"/>
  <c r="M9813" i="13" s="1"/>
  <c r="L9814" i="13" s="1"/>
  <c r="M9814" i="13" s="1"/>
  <c r="L9815" i="13" s="1"/>
  <c r="M9815" i="13" s="1"/>
  <c r="L9816" i="13" s="1"/>
  <c r="M9816" i="13" s="1"/>
  <c r="L9817" i="13" s="1"/>
  <c r="M9817" i="13" s="1"/>
  <c r="L9818" i="13" s="1"/>
  <c r="M9818" i="13" s="1"/>
  <c r="L9819" i="13" s="1"/>
  <c r="M9819" i="13" s="1"/>
  <c r="L9820" i="13" s="1"/>
  <c r="M9820" i="13" s="1"/>
  <c r="L9821" i="13" s="1"/>
  <c r="M9821" i="13" s="1"/>
  <c r="L9822" i="13" s="1"/>
  <c r="M9822" i="13" s="1"/>
  <c r="L9823" i="13" s="1"/>
  <c r="M9823" i="13" s="1"/>
  <c r="L9824" i="13" s="1"/>
  <c r="M9824" i="13" s="1"/>
  <c r="L9825" i="13" s="1"/>
  <c r="M9825" i="13" s="1"/>
  <c r="L9826" i="13" s="1"/>
  <c r="M9826" i="13" s="1"/>
  <c r="L9827" i="13" s="1"/>
  <c r="M9827" i="13" s="1"/>
  <c r="L9828" i="13" s="1"/>
  <c r="M9828" i="13" s="1"/>
  <c r="L9829" i="13" s="1"/>
  <c r="M9829" i="13" s="1"/>
  <c r="L9830" i="13" s="1"/>
  <c r="M9830" i="13" s="1"/>
  <c r="L9831" i="13" s="1"/>
  <c r="M9831" i="13" s="1"/>
  <c r="L9832" i="13" s="1"/>
  <c r="M9832" i="13" s="1"/>
  <c r="L9833" i="13" s="1"/>
  <c r="M9833" i="13" s="1"/>
  <c r="L9834" i="13" s="1"/>
  <c r="M9834" i="13" s="1"/>
  <c r="L9835" i="13" s="1"/>
  <c r="M9835" i="13" s="1"/>
  <c r="L9836" i="13" s="1"/>
  <c r="M9836" i="13" s="1"/>
  <c r="L9837" i="13" s="1"/>
  <c r="M9837" i="13" s="1"/>
  <c r="L9838" i="13" s="1"/>
  <c r="M9838" i="13" s="1"/>
  <c r="L9839" i="13" s="1"/>
  <c r="M9839" i="13" s="1"/>
  <c r="L9840" i="13" s="1"/>
  <c r="M9840" i="13" s="1"/>
  <c r="L9841" i="13" s="1"/>
  <c r="M9841" i="13" s="1"/>
  <c r="I247" i="14" s="1"/>
  <c r="M10043" i="13"/>
  <c r="L10044" i="13" s="1"/>
  <c r="M10044" i="13" s="1"/>
  <c r="L10045" i="13" s="1"/>
  <c r="M10045" i="13" s="1"/>
  <c r="L10046" i="13" s="1"/>
  <c r="M10046" i="13" s="1"/>
  <c r="L10047" i="13" s="1"/>
  <c r="M10047" i="13" s="1"/>
  <c r="L10048" i="13" s="1"/>
  <c r="M10048" i="13" s="1"/>
  <c r="L10049" i="13" s="1"/>
  <c r="M10049" i="13" s="1"/>
  <c r="L10050" i="13" s="1"/>
  <c r="M10050" i="13" s="1"/>
  <c r="L10051" i="13" s="1"/>
  <c r="M10051" i="13" s="1"/>
  <c r="L10052" i="13" s="1"/>
  <c r="M10052" i="13" s="1"/>
  <c r="L10053" i="13" s="1"/>
  <c r="M10053" i="13" s="1"/>
  <c r="L10054" i="13" s="1"/>
  <c r="M10054" i="13" s="1"/>
  <c r="L10055" i="13" s="1"/>
  <c r="M10055" i="13" s="1"/>
  <c r="L10056" i="13" s="1"/>
  <c r="M10056" i="13" s="1"/>
  <c r="L10057" i="13" s="1"/>
  <c r="M10057" i="13" s="1"/>
  <c r="L10058" i="13" s="1"/>
  <c r="M10058" i="13" s="1"/>
  <c r="L10059" i="13" s="1"/>
  <c r="M10059" i="13" s="1"/>
  <c r="L10060" i="13" s="1"/>
  <c r="M10060" i="13" s="1"/>
  <c r="L10061" i="13" s="1"/>
  <c r="M10061" i="13" s="1"/>
  <c r="L10062" i="13" s="1"/>
  <c r="M10062" i="13" s="1"/>
  <c r="L10063" i="13" s="1"/>
  <c r="M10063" i="13" s="1"/>
  <c r="L10064" i="13" s="1"/>
  <c r="M10064" i="13" s="1"/>
  <c r="L10065" i="13" s="1"/>
  <c r="M10065" i="13" s="1"/>
  <c r="L10066" i="13" s="1"/>
  <c r="M10066" i="13" s="1"/>
  <c r="L10067" i="13" s="1"/>
  <c r="M10067" i="13" s="1"/>
  <c r="L10068" i="13" s="1"/>
  <c r="M10068" i="13" s="1"/>
  <c r="L10069" i="13" s="1"/>
  <c r="M10069" i="13" s="1"/>
  <c r="L10070" i="13" s="1"/>
  <c r="M10070" i="13" s="1"/>
  <c r="L10071" i="13" s="1"/>
  <c r="M10071" i="13" s="1"/>
  <c r="L10072" i="13" s="1"/>
  <c r="M10072" i="13" s="1"/>
  <c r="L10073" i="13" s="1"/>
  <c r="M10073" i="13" s="1"/>
  <c r="L10074" i="13" s="1"/>
  <c r="M10074" i="13" s="1"/>
  <c r="L10075" i="13" s="1"/>
  <c r="M10075" i="13" s="1"/>
  <c r="L10076" i="13" s="1"/>
  <c r="M10076" i="13" s="1"/>
  <c r="L10077" i="13" s="1"/>
  <c r="M10077" i="13" s="1"/>
  <c r="L10078" i="13" s="1"/>
  <c r="M10078" i="13" s="1"/>
  <c r="L10079" i="13" s="1"/>
  <c r="M10079" i="13" s="1"/>
  <c r="L10080" i="13" s="1"/>
  <c r="M10080" i="13" s="1"/>
  <c r="L10081" i="13" s="1"/>
  <c r="M10081" i="13" s="1"/>
  <c r="I253" i="14" s="1"/>
  <c r="M9402" i="13"/>
  <c r="L9403" i="13" s="1"/>
  <c r="M9403" i="13" s="1"/>
  <c r="L9404" i="13" s="1"/>
  <c r="M9404" i="13" s="1"/>
  <c r="L9405" i="13" s="1"/>
  <c r="M9405" i="13" s="1"/>
  <c r="L9406" i="13" s="1"/>
  <c r="M9406" i="13" s="1"/>
  <c r="L9407" i="13" s="1"/>
  <c r="M9407" i="13" s="1"/>
  <c r="L9408" i="13" s="1"/>
  <c r="M9408" i="13" s="1"/>
  <c r="L9409" i="13" s="1"/>
  <c r="M9409" i="13" s="1"/>
  <c r="L9410" i="13" s="1"/>
  <c r="M9410" i="13" s="1"/>
  <c r="L9411" i="13" s="1"/>
  <c r="M9411" i="13" s="1"/>
  <c r="L9412" i="13" s="1"/>
  <c r="M9412" i="13" s="1"/>
  <c r="L9413" i="13" s="1"/>
  <c r="M9413" i="13" s="1"/>
  <c r="L9414" i="13" s="1"/>
  <c r="M9414" i="13" s="1"/>
  <c r="L9415" i="13" s="1"/>
  <c r="M9415" i="13" s="1"/>
  <c r="L9416" i="13" s="1"/>
  <c r="M9416" i="13" s="1"/>
  <c r="L9417" i="13" s="1"/>
  <c r="M9417" i="13" s="1"/>
  <c r="L9418" i="13" s="1"/>
  <c r="M9418" i="13" s="1"/>
  <c r="L9419" i="13" s="1"/>
  <c r="M9419" i="13" s="1"/>
  <c r="L9420" i="13" s="1"/>
  <c r="M9420" i="13" s="1"/>
  <c r="L9421" i="13" s="1"/>
  <c r="M9421" i="13" s="1"/>
  <c r="L9422" i="13" s="1"/>
  <c r="M9422" i="13" s="1"/>
  <c r="L9423" i="13" s="1"/>
  <c r="M9423" i="13" s="1"/>
  <c r="L9424" i="13" s="1"/>
  <c r="M9424" i="13" s="1"/>
  <c r="L9425" i="13" s="1"/>
  <c r="M9425" i="13" s="1"/>
  <c r="L9426" i="13" s="1"/>
  <c r="M9426" i="13" s="1"/>
  <c r="L9427" i="13" s="1"/>
  <c r="M9427" i="13" s="1"/>
  <c r="L9428" i="13" s="1"/>
  <c r="M9428" i="13" s="1"/>
  <c r="L9429" i="13" s="1"/>
  <c r="M9429" i="13" s="1"/>
  <c r="L9430" i="13" s="1"/>
  <c r="M9430" i="13" s="1"/>
  <c r="L9431" i="13" s="1"/>
  <c r="M9431" i="13" s="1"/>
  <c r="L9432" i="13" s="1"/>
  <c r="M9432" i="13" s="1"/>
  <c r="L9433" i="13" s="1"/>
  <c r="M9433" i="13" s="1"/>
  <c r="L9434" i="13" s="1"/>
  <c r="M9434" i="13" s="1"/>
  <c r="L9435" i="13" s="1"/>
  <c r="M9435" i="13" s="1"/>
  <c r="L9436" i="13" s="1"/>
  <c r="M9436" i="13" s="1"/>
  <c r="L9437" i="13" s="1"/>
  <c r="M9437" i="13" s="1"/>
  <c r="L9438" i="13" s="1"/>
  <c r="M9438" i="13" s="1"/>
  <c r="L9439" i="13" s="1"/>
  <c r="M9439" i="13" s="1"/>
  <c r="L9440" i="13" s="1"/>
  <c r="M9440" i="13" s="1"/>
  <c r="L9441" i="13" s="1"/>
  <c r="M9441" i="13" s="1"/>
  <c r="I237" i="14" s="1"/>
  <c r="M9482" i="13"/>
  <c r="L9483" i="13" s="1"/>
  <c r="M9483" i="13" s="1"/>
  <c r="L9484" i="13" s="1"/>
  <c r="M9484" i="13" s="1"/>
  <c r="L9485" i="13" s="1"/>
  <c r="M9485" i="13" s="1"/>
  <c r="L9486" i="13" s="1"/>
  <c r="M9486" i="13" s="1"/>
  <c r="L9487" i="13" s="1"/>
  <c r="M9487" i="13" s="1"/>
  <c r="L9488" i="13" s="1"/>
  <c r="M9488" i="13" s="1"/>
  <c r="L9489" i="13" s="1"/>
  <c r="M9489" i="13" s="1"/>
  <c r="L9490" i="13" s="1"/>
  <c r="M9490" i="13" s="1"/>
  <c r="L9491" i="13" s="1"/>
  <c r="M9491" i="13" s="1"/>
  <c r="L9492" i="13" s="1"/>
  <c r="M9492" i="13" s="1"/>
  <c r="L9493" i="13" s="1"/>
  <c r="M9493" i="13" s="1"/>
  <c r="L9494" i="13" s="1"/>
  <c r="M9494" i="13" s="1"/>
  <c r="L9495" i="13" s="1"/>
  <c r="M9495" i="13" s="1"/>
  <c r="L9496" i="13" s="1"/>
  <c r="M9496" i="13" s="1"/>
  <c r="L9497" i="13" s="1"/>
  <c r="M9497" i="13" s="1"/>
  <c r="L9498" i="13" s="1"/>
  <c r="M9498" i="13" s="1"/>
  <c r="L9499" i="13" s="1"/>
  <c r="M9499" i="13" s="1"/>
  <c r="L9500" i="13" s="1"/>
  <c r="M9500" i="13" s="1"/>
  <c r="L9501" i="13" s="1"/>
  <c r="M9501" i="13" s="1"/>
  <c r="L9502" i="13" s="1"/>
  <c r="M9502" i="13" s="1"/>
  <c r="L9503" i="13" s="1"/>
  <c r="M9503" i="13" s="1"/>
  <c r="L9504" i="13" s="1"/>
  <c r="M9504" i="13" s="1"/>
  <c r="L9505" i="13" s="1"/>
  <c r="M9505" i="13" s="1"/>
  <c r="L9506" i="13" s="1"/>
  <c r="M9506" i="13" s="1"/>
  <c r="L9507" i="13" s="1"/>
  <c r="M9507" i="13" s="1"/>
  <c r="L9508" i="13" s="1"/>
  <c r="M9508" i="13" s="1"/>
  <c r="L9509" i="13" s="1"/>
  <c r="M9509" i="13" s="1"/>
  <c r="L9510" i="13" s="1"/>
  <c r="M9510" i="13" s="1"/>
  <c r="L9511" i="13" s="1"/>
  <c r="M9511" i="13" s="1"/>
  <c r="L9512" i="13" s="1"/>
  <c r="M9512" i="13" s="1"/>
  <c r="L9513" i="13" s="1"/>
  <c r="M9513" i="13" s="1"/>
  <c r="L9514" i="13" s="1"/>
  <c r="M9514" i="13" s="1"/>
  <c r="L9515" i="13" s="1"/>
  <c r="M9515" i="13" s="1"/>
  <c r="L9516" i="13" s="1"/>
  <c r="M9516" i="13" s="1"/>
  <c r="L9517" i="13" s="1"/>
  <c r="M9517" i="13" s="1"/>
  <c r="L9518" i="13" s="1"/>
  <c r="M9518" i="13" s="1"/>
  <c r="L9519" i="13" s="1"/>
  <c r="M9519" i="13" s="1"/>
  <c r="L9520" i="13" s="1"/>
  <c r="M9520" i="13" s="1"/>
  <c r="L9521" i="13" s="1"/>
  <c r="M9521" i="13" s="1"/>
  <c r="I239" i="14" s="1"/>
  <c r="Q15" i="7"/>
  <c r="M9202" i="13"/>
  <c r="L9203" i="13" s="1"/>
  <c r="M9203" i="13" s="1"/>
  <c r="L9204" i="13" s="1"/>
  <c r="M9204" i="13" s="1"/>
  <c r="L9205" i="13" s="1"/>
  <c r="M9205" i="13" s="1"/>
  <c r="L9206" i="13" s="1"/>
  <c r="M9206" i="13" s="1"/>
  <c r="L9207" i="13" s="1"/>
  <c r="M9207" i="13" s="1"/>
  <c r="L9208" i="13" s="1"/>
  <c r="M9208" i="13" s="1"/>
  <c r="L9209" i="13" s="1"/>
  <c r="M9209" i="13" s="1"/>
  <c r="L9210" i="13" s="1"/>
  <c r="M9210" i="13" s="1"/>
  <c r="L9211" i="13" s="1"/>
  <c r="M9211" i="13" s="1"/>
  <c r="L9212" i="13" s="1"/>
  <c r="M9212" i="13" s="1"/>
  <c r="L9213" i="13" s="1"/>
  <c r="M9213" i="13" s="1"/>
  <c r="L9214" i="13" s="1"/>
  <c r="M9214" i="13" s="1"/>
  <c r="L9215" i="13" s="1"/>
  <c r="M9215" i="13" s="1"/>
  <c r="L9216" i="13" s="1"/>
  <c r="M9216" i="13" s="1"/>
  <c r="L9217" i="13" s="1"/>
  <c r="M9217" i="13" s="1"/>
  <c r="L9218" i="13" s="1"/>
  <c r="M9218" i="13" s="1"/>
  <c r="L9219" i="13" s="1"/>
  <c r="M9219" i="13" s="1"/>
  <c r="L9220" i="13" s="1"/>
  <c r="M9220" i="13" s="1"/>
  <c r="L9221" i="13" s="1"/>
  <c r="M9221" i="13" s="1"/>
  <c r="L9222" i="13" s="1"/>
  <c r="M9222" i="13" s="1"/>
  <c r="L9223" i="13" s="1"/>
  <c r="M9223" i="13" s="1"/>
  <c r="L9224" i="13" s="1"/>
  <c r="M9224" i="13" s="1"/>
  <c r="L9225" i="13" s="1"/>
  <c r="M9225" i="13" s="1"/>
  <c r="L9226" i="13" s="1"/>
  <c r="M9226" i="13" s="1"/>
  <c r="L9227" i="13" s="1"/>
  <c r="M9227" i="13" s="1"/>
  <c r="L9228" i="13" s="1"/>
  <c r="M9228" i="13" s="1"/>
  <c r="L9229" i="13" s="1"/>
  <c r="M9229" i="13" s="1"/>
  <c r="L9230" i="13" s="1"/>
  <c r="M9230" i="13" s="1"/>
  <c r="L9231" i="13" s="1"/>
  <c r="M9231" i="13" s="1"/>
  <c r="L9232" i="13" s="1"/>
  <c r="M9232" i="13" s="1"/>
  <c r="L9233" i="13" s="1"/>
  <c r="M9233" i="13" s="1"/>
  <c r="L9234" i="13" s="1"/>
  <c r="M9234" i="13" s="1"/>
  <c r="L9235" i="13" s="1"/>
  <c r="M9235" i="13" s="1"/>
  <c r="L9236" i="13" s="1"/>
  <c r="M9236" i="13" s="1"/>
  <c r="L9237" i="13" s="1"/>
  <c r="M9237" i="13" s="1"/>
  <c r="L9238" i="13" s="1"/>
  <c r="M9238" i="13" s="1"/>
  <c r="L9239" i="13" s="1"/>
  <c r="M9239" i="13" s="1"/>
  <c r="L9240" i="13" s="1"/>
  <c r="M9240" i="13" s="1"/>
  <c r="L9241" i="13" s="1"/>
  <c r="M9241" i="13" s="1"/>
  <c r="I232" i="14" s="1"/>
  <c r="N232" i="14" s="1"/>
  <c r="M9282" i="13"/>
  <c r="L9283" i="13" s="1"/>
  <c r="M9283" i="13" s="1"/>
  <c r="L9284" i="13" s="1"/>
  <c r="M9284" i="13" s="1"/>
  <c r="L9285" i="13" s="1"/>
  <c r="M9285" i="13" s="1"/>
  <c r="L9286" i="13" s="1"/>
  <c r="M9286" i="13" s="1"/>
  <c r="L9287" i="13" s="1"/>
  <c r="M9287" i="13" s="1"/>
  <c r="L9288" i="13" s="1"/>
  <c r="M9288" i="13" s="1"/>
  <c r="L9289" i="13" s="1"/>
  <c r="M9289" i="13" s="1"/>
  <c r="L9290" i="13" s="1"/>
  <c r="M9290" i="13" s="1"/>
  <c r="L9291" i="13" s="1"/>
  <c r="M9291" i="13" s="1"/>
  <c r="L9292" i="13" s="1"/>
  <c r="M9292" i="13" s="1"/>
  <c r="L9293" i="13" s="1"/>
  <c r="M9293" i="13" s="1"/>
  <c r="L9294" i="13" s="1"/>
  <c r="M9294" i="13" s="1"/>
  <c r="L9295" i="13" s="1"/>
  <c r="M9295" i="13" s="1"/>
  <c r="L9296" i="13" s="1"/>
  <c r="M9296" i="13" s="1"/>
  <c r="L9297" i="13" s="1"/>
  <c r="M9297" i="13" s="1"/>
  <c r="L9298" i="13" s="1"/>
  <c r="M9298" i="13" s="1"/>
  <c r="L9299" i="13" s="1"/>
  <c r="M9299" i="13" s="1"/>
  <c r="L9300" i="13" s="1"/>
  <c r="M9300" i="13" s="1"/>
  <c r="L9301" i="13" s="1"/>
  <c r="M9301" i="13" s="1"/>
  <c r="L9302" i="13" s="1"/>
  <c r="M9302" i="13" s="1"/>
  <c r="L9303" i="13" s="1"/>
  <c r="M9303" i="13" s="1"/>
  <c r="L9304" i="13" s="1"/>
  <c r="M9304" i="13" s="1"/>
  <c r="L9305" i="13" s="1"/>
  <c r="M9305" i="13" s="1"/>
  <c r="L9306" i="13" s="1"/>
  <c r="M9306" i="13" s="1"/>
  <c r="L9307" i="13" s="1"/>
  <c r="M9307" i="13" s="1"/>
  <c r="L9308" i="13" s="1"/>
  <c r="M9308" i="13" s="1"/>
  <c r="L9309" i="13" s="1"/>
  <c r="M9309" i="13" s="1"/>
  <c r="L9310" i="13" s="1"/>
  <c r="M9310" i="13" s="1"/>
  <c r="L9311" i="13" s="1"/>
  <c r="M9311" i="13" s="1"/>
  <c r="L9312" i="13" s="1"/>
  <c r="M9312" i="13" s="1"/>
  <c r="L9313" i="13" s="1"/>
  <c r="M9313" i="13" s="1"/>
  <c r="L9314" i="13" s="1"/>
  <c r="M9314" i="13" s="1"/>
  <c r="L9315" i="13" s="1"/>
  <c r="M9315" i="13" s="1"/>
  <c r="L9316" i="13" s="1"/>
  <c r="M9316" i="13" s="1"/>
  <c r="L9317" i="13" s="1"/>
  <c r="M9317" i="13" s="1"/>
  <c r="L9318" i="13" s="1"/>
  <c r="M9318" i="13" s="1"/>
  <c r="L9319" i="13" s="1"/>
  <c r="M9319" i="13" s="1"/>
  <c r="L9320" i="13" s="1"/>
  <c r="M9320" i="13" s="1"/>
  <c r="L9321" i="13" s="1"/>
  <c r="M9321" i="13" s="1"/>
  <c r="I234" i="14" s="1"/>
  <c r="N234" i="14" s="1"/>
  <c r="M9362" i="13"/>
  <c r="L9363" i="13" s="1"/>
  <c r="M9363" i="13" s="1"/>
  <c r="L9364" i="13" s="1"/>
  <c r="M9364" i="13" s="1"/>
  <c r="L9365" i="13" s="1"/>
  <c r="M9365" i="13" s="1"/>
  <c r="L9366" i="13" s="1"/>
  <c r="M9366" i="13" s="1"/>
  <c r="L9367" i="13" s="1"/>
  <c r="M9367" i="13" s="1"/>
  <c r="L9368" i="13" s="1"/>
  <c r="M9368" i="13" s="1"/>
  <c r="L9369" i="13" s="1"/>
  <c r="M9369" i="13" s="1"/>
  <c r="L9370" i="13" s="1"/>
  <c r="M9370" i="13" s="1"/>
  <c r="L9371" i="13" s="1"/>
  <c r="M9371" i="13" s="1"/>
  <c r="L9372" i="13" s="1"/>
  <c r="M9372" i="13" s="1"/>
  <c r="L9373" i="13" s="1"/>
  <c r="M9373" i="13" s="1"/>
  <c r="L9374" i="13" s="1"/>
  <c r="M9374" i="13" s="1"/>
  <c r="L9375" i="13" s="1"/>
  <c r="M9375" i="13" s="1"/>
  <c r="L9376" i="13" s="1"/>
  <c r="M9376" i="13" s="1"/>
  <c r="L9377" i="13" s="1"/>
  <c r="M9377" i="13" s="1"/>
  <c r="L9378" i="13" s="1"/>
  <c r="M9378" i="13" s="1"/>
  <c r="L9379" i="13" s="1"/>
  <c r="M9379" i="13" s="1"/>
  <c r="L9380" i="13" s="1"/>
  <c r="M9380" i="13" s="1"/>
  <c r="L9381" i="13" s="1"/>
  <c r="M9381" i="13" s="1"/>
  <c r="L9382" i="13" s="1"/>
  <c r="M9382" i="13" s="1"/>
  <c r="L9383" i="13" s="1"/>
  <c r="M9383" i="13" s="1"/>
  <c r="L9384" i="13" s="1"/>
  <c r="M9384" i="13" s="1"/>
  <c r="L9385" i="13" s="1"/>
  <c r="M9385" i="13" s="1"/>
  <c r="L9386" i="13" s="1"/>
  <c r="M9386" i="13" s="1"/>
  <c r="L9387" i="13" s="1"/>
  <c r="M9387" i="13" s="1"/>
  <c r="L9388" i="13" s="1"/>
  <c r="M9388" i="13" s="1"/>
  <c r="L9389" i="13" s="1"/>
  <c r="M9389" i="13" s="1"/>
  <c r="L9390" i="13" s="1"/>
  <c r="M9390" i="13" s="1"/>
  <c r="L9391" i="13" s="1"/>
  <c r="M9391" i="13" s="1"/>
  <c r="L9392" i="13" s="1"/>
  <c r="M9392" i="13" s="1"/>
  <c r="L9393" i="13" s="1"/>
  <c r="M9393" i="13" s="1"/>
  <c r="L9394" i="13" s="1"/>
  <c r="M9394" i="13" s="1"/>
  <c r="L9395" i="13" s="1"/>
  <c r="M9395" i="13" s="1"/>
  <c r="L9396" i="13" s="1"/>
  <c r="M9396" i="13" s="1"/>
  <c r="L9397" i="13" s="1"/>
  <c r="M9397" i="13" s="1"/>
  <c r="L9398" i="13" s="1"/>
  <c r="M9398" i="13" s="1"/>
  <c r="L9399" i="13" s="1"/>
  <c r="M9399" i="13" s="1"/>
  <c r="L9400" i="13" s="1"/>
  <c r="M9400" i="13" s="1"/>
  <c r="L9401" i="13" s="1"/>
  <c r="M9401" i="13" s="1"/>
  <c r="I236" i="14" s="1"/>
  <c r="M9602" i="13"/>
  <c r="L9603" i="13" s="1"/>
  <c r="M9603" i="13" s="1"/>
  <c r="L9604" i="13" s="1"/>
  <c r="M9604" i="13" s="1"/>
  <c r="L9605" i="13" s="1"/>
  <c r="M9605" i="13" s="1"/>
  <c r="L9606" i="13" s="1"/>
  <c r="M9606" i="13" s="1"/>
  <c r="L9607" i="13" s="1"/>
  <c r="M9607" i="13" s="1"/>
  <c r="L9608" i="13" s="1"/>
  <c r="M9608" i="13" s="1"/>
  <c r="L9609" i="13" s="1"/>
  <c r="M9609" i="13" s="1"/>
  <c r="L9610" i="13" s="1"/>
  <c r="M9610" i="13" s="1"/>
  <c r="L9611" i="13" s="1"/>
  <c r="M9611" i="13" s="1"/>
  <c r="L9612" i="13" s="1"/>
  <c r="M9612" i="13" s="1"/>
  <c r="L9613" i="13" s="1"/>
  <c r="M9613" i="13" s="1"/>
  <c r="L9614" i="13" s="1"/>
  <c r="M9614" i="13" s="1"/>
  <c r="L9615" i="13" s="1"/>
  <c r="M9615" i="13" s="1"/>
  <c r="L9616" i="13" s="1"/>
  <c r="M9616" i="13" s="1"/>
  <c r="L9617" i="13" s="1"/>
  <c r="M9617" i="13" s="1"/>
  <c r="L9618" i="13" s="1"/>
  <c r="M9618" i="13" s="1"/>
  <c r="L9619" i="13" s="1"/>
  <c r="M9619" i="13" s="1"/>
  <c r="L9620" i="13" s="1"/>
  <c r="M9620" i="13" s="1"/>
  <c r="L9621" i="13" s="1"/>
  <c r="M9621" i="13" s="1"/>
  <c r="L9622" i="13" s="1"/>
  <c r="M9622" i="13" s="1"/>
  <c r="L9623" i="13" s="1"/>
  <c r="M9623" i="13" s="1"/>
  <c r="L9624" i="13" s="1"/>
  <c r="M9624" i="13" s="1"/>
  <c r="L9625" i="13" s="1"/>
  <c r="M9625" i="13" s="1"/>
  <c r="L9626" i="13" s="1"/>
  <c r="M9626" i="13" s="1"/>
  <c r="L9627" i="13" s="1"/>
  <c r="M9627" i="13" s="1"/>
  <c r="L9628" i="13" s="1"/>
  <c r="M9628" i="13" s="1"/>
  <c r="L9629" i="13" s="1"/>
  <c r="M9629" i="13" s="1"/>
  <c r="L9630" i="13" s="1"/>
  <c r="M9630" i="13" s="1"/>
  <c r="L9631" i="13" s="1"/>
  <c r="M9631" i="13" s="1"/>
  <c r="L9632" i="13" s="1"/>
  <c r="M9632" i="13" s="1"/>
  <c r="L9633" i="13" s="1"/>
  <c r="M9633" i="13" s="1"/>
  <c r="L9634" i="13" s="1"/>
  <c r="M9634" i="13" s="1"/>
  <c r="L9635" i="13" s="1"/>
  <c r="M9635" i="13" s="1"/>
  <c r="L9636" i="13" s="1"/>
  <c r="M9636" i="13" s="1"/>
  <c r="L9637" i="13" s="1"/>
  <c r="M9637" i="13" s="1"/>
  <c r="L9638" i="13" s="1"/>
  <c r="M9638" i="13" s="1"/>
  <c r="L9639" i="13" s="1"/>
  <c r="M9639" i="13" s="1"/>
  <c r="L9640" i="13" s="1"/>
  <c r="M9640" i="13" s="1"/>
  <c r="L9641" i="13" s="1"/>
  <c r="M9641" i="13" s="1"/>
  <c r="I242" i="14" s="1"/>
  <c r="M9722" i="13"/>
  <c r="L9723" i="13" s="1"/>
  <c r="M9723" i="13" s="1"/>
  <c r="L9724" i="13" s="1"/>
  <c r="M9724" i="13" s="1"/>
  <c r="L9725" i="13" s="1"/>
  <c r="M9725" i="13" s="1"/>
  <c r="L9726" i="13" s="1"/>
  <c r="M9726" i="13" s="1"/>
  <c r="L9727" i="13" s="1"/>
  <c r="M9727" i="13" s="1"/>
  <c r="L9728" i="13" s="1"/>
  <c r="M9728" i="13" s="1"/>
  <c r="L9729" i="13" s="1"/>
  <c r="M9729" i="13" s="1"/>
  <c r="L9730" i="13" s="1"/>
  <c r="M9730" i="13" s="1"/>
  <c r="L9731" i="13" s="1"/>
  <c r="M9731" i="13" s="1"/>
  <c r="L9732" i="13" s="1"/>
  <c r="M9732" i="13" s="1"/>
  <c r="L9733" i="13" s="1"/>
  <c r="M9733" i="13" s="1"/>
  <c r="L9734" i="13" s="1"/>
  <c r="M9734" i="13" s="1"/>
  <c r="L9735" i="13" s="1"/>
  <c r="M9735" i="13" s="1"/>
  <c r="L9736" i="13" s="1"/>
  <c r="M9736" i="13" s="1"/>
  <c r="L9737" i="13" s="1"/>
  <c r="M9737" i="13" s="1"/>
  <c r="L9738" i="13" s="1"/>
  <c r="M9738" i="13" s="1"/>
  <c r="L9739" i="13" s="1"/>
  <c r="M9739" i="13" s="1"/>
  <c r="L9740" i="13" s="1"/>
  <c r="M9740" i="13" s="1"/>
  <c r="L9741" i="13" s="1"/>
  <c r="M9741" i="13" s="1"/>
  <c r="L9742" i="13" s="1"/>
  <c r="M9742" i="13" s="1"/>
  <c r="L9743" i="13" s="1"/>
  <c r="M9743" i="13" s="1"/>
  <c r="L9744" i="13" s="1"/>
  <c r="M9744" i="13" s="1"/>
  <c r="L9745" i="13" s="1"/>
  <c r="M9745" i="13" s="1"/>
  <c r="L9746" i="13" s="1"/>
  <c r="M9746" i="13" s="1"/>
  <c r="L9747" i="13" s="1"/>
  <c r="M9747" i="13" s="1"/>
  <c r="L9748" i="13" s="1"/>
  <c r="M9748" i="13" s="1"/>
  <c r="L9749" i="13" s="1"/>
  <c r="M9749" i="13" s="1"/>
  <c r="L9750" i="13" s="1"/>
  <c r="M9750" i="13" s="1"/>
  <c r="L9751" i="13" s="1"/>
  <c r="M9751" i="13" s="1"/>
  <c r="L9752" i="13" s="1"/>
  <c r="M9752" i="13" s="1"/>
  <c r="L9753" i="13" s="1"/>
  <c r="M9753" i="13" s="1"/>
  <c r="L9754" i="13" s="1"/>
  <c r="M9754" i="13" s="1"/>
  <c r="L9755" i="13" s="1"/>
  <c r="M9755" i="13" s="1"/>
  <c r="L9756" i="13" s="1"/>
  <c r="M9756" i="13" s="1"/>
  <c r="L9757" i="13" s="1"/>
  <c r="M9757" i="13" s="1"/>
  <c r="L9758" i="13" s="1"/>
  <c r="M9758" i="13" s="1"/>
  <c r="L9759" i="13" s="1"/>
  <c r="M9759" i="13" s="1"/>
  <c r="L9760" i="13" s="1"/>
  <c r="M9760" i="13" s="1"/>
  <c r="L9761" i="13" s="1"/>
  <c r="M9761" i="13" s="1"/>
  <c r="I245" i="14" s="1"/>
  <c r="M9882" i="13"/>
  <c r="L9883" i="13" s="1"/>
  <c r="M9883" i="13" s="1"/>
  <c r="L9884" i="13" s="1"/>
  <c r="M9884" i="13" s="1"/>
  <c r="L9885" i="13" s="1"/>
  <c r="M9885" i="13" s="1"/>
  <c r="L9886" i="13" s="1"/>
  <c r="M9886" i="13" s="1"/>
  <c r="L9887" i="13" s="1"/>
  <c r="M9887" i="13" s="1"/>
  <c r="L9888" i="13" s="1"/>
  <c r="M9888" i="13" s="1"/>
  <c r="L9889" i="13" s="1"/>
  <c r="M9889" i="13" s="1"/>
  <c r="L9890" i="13" s="1"/>
  <c r="M9890" i="13" s="1"/>
  <c r="L9891" i="13" s="1"/>
  <c r="M9891" i="13" s="1"/>
  <c r="L9892" i="13" s="1"/>
  <c r="M9892" i="13" s="1"/>
  <c r="L9893" i="13" s="1"/>
  <c r="M9893" i="13" s="1"/>
  <c r="L9894" i="13" s="1"/>
  <c r="M9894" i="13" s="1"/>
  <c r="L9895" i="13" s="1"/>
  <c r="M9895" i="13" s="1"/>
  <c r="L9896" i="13" s="1"/>
  <c r="M9896" i="13" s="1"/>
  <c r="L9897" i="13" s="1"/>
  <c r="M9897" i="13" s="1"/>
  <c r="L9898" i="13" s="1"/>
  <c r="M9898" i="13" s="1"/>
  <c r="L9899" i="13" s="1"/>
  <c r="M9899" i="13" s="1"/>
  <c r="L9900" i="13" s="1"/>
  <c r="M9900" i="13" s="1"/>
  <c r="L9901" i="13" s="1"/>
  <c r="M9901" i="13" s="1"/>
  <c r="L9902" i="13" s="1"/>
  <c r="M9902" i="13" s="1"/>
  <c r="L9903" i="13" s="1"/>
  <c r="M9903" i="13" s="1"/>
  <c r="L9904" i="13" s="1"/>
  <c r="M9904" i="13" s="1"/>
  <c r="L9905" i="13" s="1"/>
  <c r="M9905" i="13" s="1"/>
  <c r="L9906" i="13" s="1"/>
  <c r="M9906" i="13" s="1"/>
  <c r="L9907" i="13" s="1"/>
  <c r="M9907" i="13" s="1"/>
  <c r="L9908" i="13" s="1"/>
  <c r="M9908" i="13" s="1"/>
  <c r="L9909" i="13" s="1"/>
  <c r="M9909" i="13" s="1"/>
  <c r="L9910" i="13" s="1"/>
  <c r="M9910" i="13" s="1"/>
  <c r="L9911" i="13" s="1"/>
  <c r="M9911" i="13" s="1"/>
  <c r="L9912" i="13" s="1"/>
  <c r="M9912" i="13" s="1"/>
  <c r="L9913" i="13" s="1"/>
  <c r="M9913" i="13" s="1"/>
  <c r="L9914" i="13" s="1"/>
  <c r="M9914" i="13" s="1"/>
  <c r="L9915" i="13" s="1"/>
  <c r="M9915" i="13" s="1"/>
  <c r="L9916" i="13" s="1"/>
  <c r="M9916" i="13" s="1"/>
  <c r="L9917" i="13" s="1"/>
  <c r="M9917" i="13" s="1"/>
  <c r="L9918" i="13" s="1"/>
  <c r="M9918" i="13" s="1"/>
  <c r="L9919" i="13" s="1"/>
  <c r="M9919" i="13" s="1"/>
  <c r="L9920" i="13" s="1"/>
  <c r="M9920" i="13" s="1"/>
  <c r="L9921" i="13" s="1"/>
  <c r="M9921" i="13" s="1"/>
  <c r="I249" i="14" s="1"/>
  <c r="M10003" i="13"/>
  <c r="L10004" i="13" s="1"/>
  <c r="M10004" i="13" s="1"/>
  <c r="L10005" i="13" s="1"/>
  <c r="M10005" i="13" s="1"/>
  <c r="L10006" i="13" s="1"/>
  <c r="M10006" i="13" s="1"/>
  <c r="L10007" i="13" s="1"/>
  <c r="M10007" i="13" s="1"/>
  <c r="L10008" i="13" s="1"/>
  <c r="M10008" i="13" s="1"/>
  <c r="L10009" i="13" s="1"/>
  <c r="M10009" i="13" s="1"/>
  <c r="L10010" i="13" s="1"/>
  <c r="M10010" i="13" s="1"/>
  <c r="L10011" i="13" s="1"/>
  <c r="M10011" i="13" s="1"/>
  <c r="L10012" i="13" s="1"/>
  <c r="M10012" i="13" s="1"/>
  <c r="L10013" i="13" s="1"/>
  <c r="M10013" i="13" s="1"/>
  <c r="L10014" i="13" s="1"/>
  <c r="M10014" i="13" s="1"/>
  <c r="L10015" i="13" s="1"/>
  <c r="M10015" i="13" s="1"/>
  <c r="L10016" i="13" s="1"/>
  <c r="M10016" i="13" s="1"/>
  <c r="L10017" i="13" s="1"/>
  <c r="M10017" i="13" s="1"/>
  <c r="L10018" i="13" s="1"/>
  <c r="M10018" i="13" s="1"/>
  <c r="L10019" i="13" s="1"/>
  <c r="M10019" i="13" s="1"/>
  <c r="L10020" i="13" s="1"/>
  <c r="M10020" i="13" s="1"/>
  <c r="L10021" i="13" s="1"/>
  <c r="M10021" i="13" s="1"/>
  <c r="L10022" i="13" s="1"/>
  <c r="M10022" i="13" s="1"/>
  <c r="L10023" i="13" s="1"/>
  <c r="M10023" i="13" s="1"/>
  <c r="L10024" i="13" s="1"/>
  <c r="M10024" i="13" s="1"/>
  <c r="L10025" i="13" s="1"/>
  <c r="M10025" i="13" s="1"/>
  <c r="L10026" i="13" s="1"/>
  <c r="M10026" i="13" s="1"/>
  <c r="L10027" i="13" s="1"/>
  <c r="M10027" i="13" s="1"/>
  <c r="L10028" i="13" s="1"/>
  <c r="M10028" i="13" s="1"/>
  <c r="L10029" i="13" s="1"/>
  <c r="M10029" i="13" s="1"/>
  <c r="L10030" i="13" s="1"/>
  <c r="M10030" i="13" s="1"/>
  <c r="L10031" i="13" s="1"/>
  <c r="M10031" i="13" s="1"/>
  <c r="L10032" i="13" s="1"/>
  <c r="M10032" i="13" s="1"/>
  <c r="L10033" i="13" s="1"/>
  <c r="M10033" i="13" s="1"/>
  <c r="L10034" i="13" s="1"/>
  <c r="M10034" i="13" s="1"/>
  <c r="L10035" i="13" s="1"/>
  <c r="M10035" i="13" s="1"/>
  <c r="L10036" i="13" s="1"/>
  <c r="M10036" i="13" s="1"/>
  <c r="L10037" i="13" s="1"/>
  <c r="M10037" i="13" s="1"/>
  <c r="L10038" i="13" s="1"/>
  <c r="M10038" i="13" s="1"/>
  <c r="L10039" i="13" s="1"/>
  <c r="M10039" i="13" s="1"/>
  <c r="L10040" i="13" s="1"/>
  <c r="M10040" i="13" s="1"/>
  <c r="L10041" i="13" s="1"/>
  <c r="M10041" i="13" s="1"/>
  <c r="I252" i="14" s="1"/>
  <c r="Q8" i="7"/>
  <c r="Q14" i="7"/>
  <c r="Q92" i="7"/>
  <c r="Q173" i="7"/>
  <c r="M10365" i="13"/>
  <c r="L10366" i="13" s="1"/>
  <c r="M10366" i="13" s="1"/>
  <c r="L10367" i="13" s="1"/>
  <c r="M10367" i="13" s="1"/>
  <c r="L10368" i="13" s="1"/>
  <c r="M10368" i="13" s="1"/>
  <c r="L10369" i="13" s="1"/>
  <c r="M10369" i="13" s="1"/>
  <c r="L10370" i="13" s="1"/>
  <c r="M10370" i="13" s="1"/>
  <c r="L10371" i="13" s="1"/>
  <c r="M10371" i="13" s="1"/>
  <c r="L10372" i="13" s="1"/>
  <c r="M10372" i="13" s="1"/>
  <c r="L10373" i="13" s="1"/>
  <c r="M10373" i="13" s="1"/>
  <c r="L10374" i="13" s="1"/>
  <c r="M10374" i="13" s="1"/>
  <c r="L10375" i="13" s="1"/>
  <c r="M10375" i="13" s="1"/>
  <c r="L10376" i="13" s="1"/>
  <c r="M10376" i="13" s="1"/>
  <c r="L10377" i="13" s="1"/>
  <c r="M10377" i="13" s="1"/>
  <c r="L10378" i="13" s="1"/>
  <c r="M10378" i="13" s="1"/>
  <c r="L10379" i="13" s="1"/>
  <c r="M10379" i="13" s="1"/>
  <c r="L10380" i="13" s="1"/>
  <c r="M10380" i="13" s="1"/>
  <c r="L10381" i="13" s="1"/>
  <c r="M10381" i="13" s="1"/>
  <c r="L10382" i="13" s="1"/>
  <c r="M10382" i="13" s="1"/>
  <c r="L10383" i="13" s="1"/>
  <c r="M10383" i="13" s="1"/>
  <c r="L10384" i="13" s="1"/>
  <c r="M10384" i="13" s="1"/>
  <c r="L10385" i="13" s="1"/>
  <c r="M10385" i="13" s="1"/>
  <c r="L10386" i="13" s="1"/>
  <c r="M10386" i="13" s="1"/>
  <c r="L10387" i="13" s="1"/>
  <c r="M10387" i="13" s="1"/>
  <c r="L10388" i="13" s="1"/>
  <c r="M10388" i="13" s="1"/>
  <c r="L10389" i="13" s="1"/>
  <c r="M10389" i="13" s="1"/>
  <c r="L10390" i="13" s="1"/>
  <c r="M10390" i="13" s="1"/>
  <c r="L10391" i="13" s="1"/>
  <c r="M10391" i="13" s="1"/>
  <c r="L10392" i="13" s="1"/>
  <c r="M10392" i="13" s="1"/>
  <c r="L10393" i="13" s="1"/>
  <c r="M10393" i="13" s="1"/>
  <c r="L10394" i="13" s="1"/>
  <c r="M10394" i="13" s="1"/>
  <c r="L10395" i="13" s="1"/>
  <c r="M10395" i="13" s="1"/>
  <c r="L10396" i="13" s="1"/>
  <c r="M10396" i="13" s="1"/>
  <c r="L10397" i="13" s="1"/>
  <c r="M10397" i="13" s="1"/>
  <c r="L10398" i="13" s="1"/>
  <c r="M10398" i="13" s="1"/>
  <c r="L10399" i="13" s="1"/>
  <c r="M10399" i="13" s="1"/>
  <c r="L10400" i="13" s="1"/>
  <c r="M10400" i="13" s="1"/>
  <c r="L10401" i="13" s="1"/>
  <c r="M10401" i="13" s="1"/>
  <c r="I261" i="14" s="1"/>
  <c r="Q11" i="7"/>
  <c r="Q19" i="7"/>
  <c r="Q233" i="7"/>
  <c r="P10" i="7"/>
  <c r="Q10" i="7" s="1"/>
  <c r="O10" i="7"/>
  <c r="Q24" i="7"/>
  <c r="Q30" i="7"/>
  <c r="Q36" i="7"/>
  <c r="M10284" i="13"/>
  <c r="L10285" i="13" s="1"/>
  <c r="M10285" i="13" s="1"/>
  <c r="L10286" i="13" s="1"/>
  <c r="M10286" i="13" s="1"/>
  <c r="L10287" i="13" s="1"/>
  <c r="M10287" i="13" s="1"/>
  <c r="L10288" i="13" s="1"/>
  <c r="M10288" i="13" s="1"/>
  <c r="L10289" i="13" s="1"/>
  <c r="M10289" i="13" s="1"/>
  <c r="L10290" i="13" s="1"/>
  <c r="M10290" i="13" s="1"/>
  <c r="L10291" i="13" s="1"/>
  <c r="M10291" i="13" s="1"/>
  <c r="L10292" i="13" s="1"/>
  <c r="M10292" i="13" s="1"/>
  <c r="L10293" i="13" s="1"/>
  <c r="M10293" i="13" s="1"/>
  <c r="L10294" i="13" s="1"/>
  <c r="M10294" i="13" s="1"/>
  <c r="L10295" i="13" s="1"/>
  <c r="M10295" i="13" s="1"/>
  <c r="L10296" i="13" s="1"/>
  <c r="M10296" i="13" s="1"/>
  <c r="L10297" i="13" s="1"/>
  <c r="M10297" i="13" s="1"/>
  <c r="L10298" i="13" s="1"/>
  <c r="M10298" i="13" s="1"/>
  <c r="L10299" i="13" s="1"/>
  <c r="M10299" i="13" s="1"/>
  <c r="L10300" i="13" s="1"/>
  <c r="M10300" i="13" s="1"/>
  <c r="L10301" i="13" s="1"/>
  <c r="M10301" i="13" s="1"/>
  <c r="L10302" i="13" s="1"/>
  <c r="M10302" i="13" s="1"/>
  <c r="L10303" i="13" s="1"/>
  <c r="M10303" i="13" s="1"/>
  <c r="L10304" i="13" s="1"/>
  <c r="M10304" i="13" s="1"/>
  <c r="L10305" i="13" s="1"/>
  <c r="M10305" i="13" s="1"/>
  <c r="L10306" i="13" s="1"/>
  <c r="M10306" i="13" s="1"/>
  <c r="L10307" i="13" s="1"/>
  <c r="M10307" i="13" s="1"/>
  <c r="L10308" i="13" s="1"/>
  <c r="M10308" i="13" s="1"/>
  <c r="L10309" i="13" s="1"/>
  <c r="M10309" i="13" s="1"/>
  <c r="L10310" i="13" s="1"/>
  <c r="M10310" i="13" s="1"/>
  <c r="L10311" i="13" s="1"/>
  <c r="M10311" i="13" s="1"/>
  <c r="L10312" i="13" s="1"/>
  <c r="M10312" i="13" s="1"/>
  <c r="L10313" i="13" s="1"/>
  <c r="M10313" i="13" s="1"/>
  <c r="L10314" i="13" s="1"/>
  <c r="M10314" i="13" s="1"/>
  <c r="L10315" i="13" s="1"/>
  <c r="M10315" i="13" s="1"/>
  <c r="L10316" i="13" s="1"/>
  <c r="M10316" i="13" s="1"/>
  <c r="L10317" i="13" s="1"/>
  <c r="M10317" i="13" s="1"/>
  <c r="L10318" i="13" s="1"/>
  <c r="M10318" i="13" s="1"/>
  <c r="L10319" i="13" s="1"/>
  <c r="M10319" i="13" s="1"/>
  <c r="L10320" i="13" s="1"/>
  <c r="M10320" i="13" s="1"/>
  <c r="L10321" i="13" s="1"/>
  <c r="M10321" i="13" s="1"/>
  <c r="I259" i="14" s="1"/>
  <c r="Q7" i="7"/>
  <c r="Q27" i="7"/>
  <c r="P26" i="7"/>
  <c r="Q26" i="7" s="1"/>
  <c r="O26" i="7"/>
  <c r="Q122" i="7"/>
  <c r="M10203" i="13"/>
  <c r="L10204" i="13" s="1"/>
  <c r="M10204" i="13" s="1"/>
  <c r="L10205" i="13" s="1"/>
  <c r="M10205" i="13" s="1"/>
  <c r="L10206" i="13" s="1"/>
  <c r="M10206" i="13" s="1"/>
  <c r="L10207" i="13" s="1"/>
  <c r="M10207" i="13" s="1"/>
  <c r="L10208" i="13" s="1"/>
  <c r="M10208" i="13" s="1"/>
  <c r="L10209" i="13" s="1"/>
  <c r="M10209" i="13" s="1"/>
  <c r="L10210" i="13" s="1"/>
  <c r="M10210" i="13" s="1"/>
  <c r="L10211" i="13" s="1"/>
  <c r="M10211" i="13" s="1"/>
  <c r="L10212" i="13" s="1"/>
  <c r="M10212" i="13" s="1"/>
  <c r="L10213" i="13" s="1"/>
  <c r="M10213" i="13" s="1"/>
  <c r="L10214" i="13" s="1"/>
  <c r="M10214" i="13" s="1"/>
  <c r="L10215" i="13" s="1"/>
  <c r="M10215" i="13" s="1"/>
  <c r="L10216" i="13" s="1"/>
  <c r="M10216" i="13" s="1"/>
  <c r="L10217" i="13" s="1"/>
  <c r="M10217" i="13" s="1"/>
  <c r="L10218" i="13" s="1"/>
  <c r="M10218" i="13" s="1"/>
  <c r="L10219" i="13" s="1"/>
  <c r="M10219" i="13" s="1"/>
  <c r="L10220" i="13" s="1"/>
  <c r="M10220" i="13" s="1"/>
  <c r="L10221" i="13" s="1"/>
  <c r="M10221" i="13" s="1"/>
  <c r="L10222" i="13" s="1"/>
  <c r="M10222" i="13" s="1"/>
  <c r="L10223" i="13" s="1"/>
  <c r="M10223" i="13" s="1"/>
  <c r="L10224" i="13" s="1"/>
  <c r="M10224" i="13" s="1"/>
  <c r="L10225" i="13" s="1"/>
  <c r="M10225" i="13" s="1"/>
  <c r="L10226" i="13" s="1"/>
  <c r="M10226" i="13" s="1"/>
  <c r="L10227" i="13" s="1"/>
  <c r="M10227" i="13" s="1"/>
  <c r="L10228" i="13" s="1"/>
  <c r="M10228" i="13" s="1"/>
  <c r="L10229" i="13" s="1"/>
  <c r="M10229" i="13" s="1"/>
  <c r="L10230" i="13" s="1"/>
  <c r="M10230" i="13" s="1"/>
  <c r="L10231" i="13" s="1"/>
  <c r="M10231" i="13" s="1"/>
  <c r="L10232" i="13" s="1"/>
  <c r="M10232" i="13" s="1"/>
  <c r="L10233" i="13" s="1"/>
  <c r="M10233" i="13" s="1"/>
  <c r="L10234" i="13" s="1"/>
  <c r="M10234" i="13" s="1"/>
  <c r="L10235" i="13" s="1"/>
  <c r="M10235" i="13" s="1"/>
  <c r="L10236" i="13" s="1"/>
  <c r="M10236" i="13" s="1"/>
  <c r="L10237" i="13" s="1"/>
  <c r="M10237" i="13" s="1"/>
  <c r="L10238" i="13" s="1"/>
  <c r="M10238" i="13" s="1"/>
  <c r="L10239" i="13" s="1"/>
  <c r="M10239" i="13" s="1"/>
  <c r="L10240" i="13" s="1"/>
  <c r="M10240" i="13" s="1"/>
  <c r="L10241" i="13" s="1"/>
  <c r="M10241" i="13" s="1"/>
  <c r="I257" i="14" s="1"/>
  <c r="Q13" i="7"/>
  <c r="Q23" i="7"/>
  <c r="Q17" i="7"/>
  <c r="M10164" i="13"/>
  <c r="L10165" i="13" s="1"/>
  <c r="M10165" i="13" s="1"/>
  <c r="L10166" i="13" s="1"/>
  <c r="M10166" i="13" s="1"/>
  <c r="L10167" i="13" s="1"/>
  <c r="M10167" i="13" s="1"/>
  <c r="L10168" i="13" s="1"/>
  <c r="M10168" i="13" s="1"/>
  <c r="L10169" i="13" s="1"/>
  <c r="M10169" i="13" s="1"/>
  <c r="L10170" i="13" s="1"/>
  <c r="M10170" i="13" s="1"/>
  <c r="L10171" i="13" s="1"/>
  <c r="M10171" i="13" s="1"/>
  <c r="L10172" i="13" s="1"/>
  <c r="M10172" i="13" s="1"/>
  <c r="L10173" i="13" s="1"/>
  <c r="M10173" i="13" s="1"/>
  <c r="L10174" i="13" s="1"/>
  <c r="M10174" i="13" s="1"/>
  <c r="L10175" i="13" s="1"/>
  <c r="M10175" i="13" s="1"/>
  <c r="L10176" i="13" s="1"/>
  <c r="M10176" i="13" s="1"/>
  <c r="L10177" i="13" s="1"/>
  <c r="M10177" i="13" s="1"/>
  <c r="L10178" i="13" s="1"/>
  <c r="M10178" i="13" s="1"/>
  <c r="L10179" i="13" s="1"/>
  <c r="M10179" i="13" s="1"/>
  <c r="L10180" i="13" s="1"/>
  <c r="M10180" i="13" s="1"/>
  <c r="L10181" i="13" s="1"/>
  <c r="M10181" i="13" s="1"/>
  <c r="L10182" i="13" s="1"/>
  <c r="M10182" i="13" s="1"/>
  <c r="L10183" i="13" s="1"/>
  <c r="M10183" i="13" s="1"/>
  <c r="L10184" i="13" s="1"/>
  <c r="M10184" i="13" s="1"/>
  <c r="L10185" i="13" s="1"/>
  <c r="M10185" i="13" s="1"/>
  <c r="L10186" i="13" s="1"/>
  <c r="M10186" i="13" s="1"/>
  <c r="L10187" i="13" s="1"/>
  <c r="M10187" i="13" s="1"/>
  <c r="L10188" i="13" s="1"/>
  <c r="M10188" i="13" s="1"/>
  <c r="L10189" i="13" s="1"/>
  <c r="M10189" i="13" s="1"/>
  <c r="L10190" i="13" s="1"/>
  <c r="M10190" i="13" s="1"/>
  <c r="L10191" i="13" s="1"/>
  <c r="M10191" i="13" s="1"/>
  <c r="L10192" i="13" s="1"/>
  <c r="M10192" i="13" s="1"/>
  <c r="L10193" i="13" s="1"/>
  <c r="M10193" i="13" s="1"/>
  <c r="L10194" i="13" s="1"/>
  <c r="M10194" i="13" s="1"/>
  <c r="L10195" i="13" s="1"/>
  <c r="M10195" i="13" s="1"/>
  <c r="L10196" i="13" s="1"/>
  <c r="M10196" i="13" s="1"/>
  <c r="L10197" i="13" s="1"/>
  <c r="M10197" i="13" s="1"/>
  <c r="L10198" i="13" s="1"/>
  <c r="M10198" i="13" s="1"/>
  <c r="L10199" i="13" s="1"/>
  <c r="M10199" i="13" s="1"/>
  <c r="L10200" i="13" s="1"/>
  <c r="M10200" i="13" s="1"/>
  <c r="L10201" i="13" s="1"/>
  <c r="M10201" i="13" s="1"/>
  <c r="I256" i="14" s="1"/>
  <c r="Q29" i="7"/>
  <c r="Q156" i="7"/>
  <c r="Q9" i="7"/>
  <c r="M10124" i="13"/>
  <c r="L10125" i="13" s="1"/>
  <c r="M10125" i="13" s="1"/>
  <c r="L10126" i="13" s="1"/>
  <c r="M10126" i="13" s="1"/>
  <c r="L10127" i="13" s="1"/>
  <c r="M10127" i="13" s="1"/>
  <c r="L10128" i="13" s="1"/>
  <c r="M10128" i="13" s="1"/>
  <c r="L10129" i="13" s="1"/>
  <c r="M10129" i="13" s="1"/>
  <c r="L10130" i="13" s="1"/>
  <c r="M10130" i="13" s="1"/>
  <c r="L10131" i="13" s="1"/>
  <c r="M10131" i="13" s="1"/>
  <c r="L10132" i="13" s="1"/>
  <c r="M10132" i="13" s="1"/>
  <c r="L10133" i="13" s="1"/>
  <c r="M10133" i="13" s="1"/>
  <c r="L10134" i="13" s="1"/>
  <c r="M10134" i="13" s="1"/>
  <c r="L10135" i="13" s="1"/>
  <c r="M10135" i="13" s="1"/>
  <c r="L10136" i="13" s="1"/>
  <c r="M10136" i="13" s="1"/>
  <c r="L10137" i="13" s="1"/>
  <c r="M10137" i="13" s="1"/>
  <c r="L10138" i="13" s="1"/>
  <c r="M10138" i="13" s="1"/>
  <c r="L10139" i="13" s="1"/>
  <c r="M10139" i="13" s="1"/>
  <c r="L10140" i="13" s="1"/>
  <c r="M10140" i="13" s="1"/>
  <c r="L10141" i="13" s="1"/>
  <c r="M10141" i="13" s="1"/>
  <c r="L10142" i="13" s="1"/>
  <c r="M10142" i="13" s="1"/>
  <c r="L10143" i="13" s="1"/>
  <c r="M10143" i="13" s="1"/>
  <c r="L10144" i="13" s="1"/>
  <c r="M10144" i="13" s="1"/>
  <c r="L10145" i="13" s="1"/>
  <c r="M10145" i="13" s="1"/>
  <c r="L10146" i="13" s="1"/>
  <c r="M10146" i="13" s="1"/>
  <c r="L10147" i="13" s="1"/>
  <c r="M10147" i="13" s="1"/>
  <c r="L10148" i="13" s="1"/>
  <c r="M10148" i="13" s="1"/>
  <c r="L10149" i="13" s="1"/>
  <c r="M10149" i="13" s="1"/>
  <c r="L10150" i="13" s="1"/>
  <c r="M10150" i="13" s="1"/>
  <c r="L10151" i="13" s="1"/>
  <c r="M10151" i="13" s="1"/>
  <c r="L10152" i="13" s="1"/>
  <c r="M10152" i="13" s="1"/>
  <c r="L10153" i="13" s="1"/>
  <c r="M10153" i="13" s="1"/>
  <c r="L10154" i="13" s="1"/>
  <c r="M10154" i="13" s="1"/>
  <c r="L10155" i="13" s="1"/>
  <c r="M10155" i="13" s="1"/>
  <c r="L10156" i="13" s="1"/>
  <c r="M10156" i="13" s="1"/>
  <c r="L10157" i="13" s="1"/>
  <c r="M10157" i="13" s="1"/>
  <c r="L10158" i="13" s="1"/>
  <c r="M10158" i="13" s="1"/>
  <c r="L10159" i="13" s="1"/>
  <c r="M10159" i="13" s="1"/>
  <c r="L10160" i="13" s="1"/>
  <c r="M10160" i="13" s="1"/>
  <c r="L10161" i="13" s="1"/>
  <c r="M10161" i="13" s="1"/>
  <c r="I255" i="14" s="1"/>
  <c r="M10352" i="13"/>
  <c r="L10353" i="13" s="1"/>
  <c r="M10353" i="13" s="1"/>
  <c r="L10354" i="13" s="1"/>
  <c r="M10354" i="13" s="1"/>
  <c r="L10355" i="13" s="1"/>
  <c r="M10355" i="13" s="1"/>
  <c r="L10356" i="13" s="1"/>
  <c r="M10356" i="13" s="1"/>
  <c r="L10357" i="13" s="1"/>
  <c r="M10357" i="13" s="1"/>
  <c r="L10358" i="13" s="1"/>
  <c r="M10358" i="13" s="1"/>
  <c r="L10359" i="13" s="1"/>
  <c r="M10359" i="13" s="1"/>
  <c r="L10360" i="13" s="1"/>
  <c r="M10360" i="13" s="1"/>
  <c r="L10361" i="13" s="1"/>
  <c r="M10361" i="13" s="1"/>
  <c r="I260" i="14" s="1"/>
  <c r="Q3" i="7"/>
  <c r="Q25" i="7"/>
  <c r="Q31" i="7"/>
  <c r="Q58" i="7"/>
  <c r="P32" i="7"/>
  <c r="Q32" i="7" s="1"/>
  <c r="Q65" i="7"/>
  <c r="P73" i="7"/>
  <c r="Q73" i="7" s="1"/>
  <c r="O73" i="7"/>
  <c r="R73" i="7" s="1"/>
  <c r="Q85" i="7"/>
  <c r="Q96" i="7"/>
  <c r="Q110" i="7"/>
  <c r="Q114" i="7"/>
  <c r="Q115" i="7"/>
  <c r="Q129" i="7"/>
  <c r="P137" i="7"/>
  <c r="Q137" i="7" s="1"/>
  <c r="O137" i="7"/>
  <c r="R137" i="7" s="1"/>
  <c r="Q149" i="7"/>
  <c r="Q160" i="7"/>
  <c r="Q164" i="7"/>
  <c r="Q167" i="7"/>
  <c r="Q171" i="7"/>
  <c r="Q960" i="7"/>
  <c r="O17" i="7"/>
  <c r="R17" i="7" s="1"/>
  <c r="P41" i="7"/>
  <c r="Q41" i="7" s="1"/>
  <c r="O41" i="7"/>
  <c r="Q55" i="7"/>
  <c r="R69" i="7"/>
  <c r="Q88" i="7"/>
  <c r="Q95" i="7"/>
  <c r="R107" i="7"/>
  <c r="Q119" i="7"/>
  <c r="R133" i="7"/>
  <c r="Q134" i="7"/>
  <c r="R148" i="7"/>
  <c r="Q152" i="7"/>
  <c r="Q159" i="7"/>
  <c r="Q170" i="7"/>
  <c r="R58" i="7"/>
  <c r="Q61" i="7"/>
  <c r="Q107" i="7"/>
  <c r="Q125" i="7"/>
  <c r="P210" i="7"/>
  <c r="Q210" i="7" s="1"/>
  <c r="O210" i="7"/>
  <c r="P33" i="7"/>
  <c r="Q33" i="7" s="1"/>
  <c r="Q76" i="7"/>
  <c r="R110" i="7"/>
  <c r="Q140" i="7"/>
  <c r="R144" i="7"/>
  <c r="Q207" i="7"/>
  <c r="R54" i="7"/>
  <c r="P57" i="7"/>
  <c r="Q57" i="7" s="1"/>
  <c r="O57" i="7"/>
  <c r="R57" i="7" s="1"/>
  <c r="Q69" i="7"/>
  <c r="Q80" i="7"/>
  <c r="Q98" i="7"/>
  <c r="Q99" i="7"/>
  <c r="Q113" i="7"/>
  <c r="P121" i="7"/>
  <c r="Q121" i="7" s="1"/>
  <c r="O121" i="7"/>
  <c r="Q133" i="7"/>
  <c r="Q144" i="7"/>
  <c r="R152" i="7"/>
  <c r="Q158" i="7"/>
  <c r="Q162" i="7"/>
  <c r="Q163" i="7"/>
  <c r="Q174" i="7"/>
  <c r="O13" i="7"/>
  <c r="O29" i="7"/>
  <c r="Q37" i="7"/>
  <c r="Q54" i="7"/>
  <c r="Q72" i="7"/>
  <c r="Q79" i="7"/>
  <c r="Q103" i="7"/>
  <c r="Q118" i="7"/>
  <c r="Q136" i="7"/>
  <c r="Q143" i="7"/>
  <c r="R155" i="7"/>
  <c r="P35" i="7"/>
  <c r="Q35" i="7" s="1"/>
  <c r="Q91" i="7"/>
  <c r="Q109" i="7"/>
  <c r="Q155" i="7"/>
  <c r="Q180" i="7"/>
  <c r="Q199" i="7"/>
  <c r="Q60" i="7"/>
  <c r="R64" i="7"/>
  <c r="Q90" i="7"/>
  <c r="Q124" i="7"/>
  <c r="R147" i="7"/>
  <c r="Q154" i="7"/>
  <c r="Q53" i="7"/>
  <c r="Q64" i="7"/>
  <c r="R72" i="7"/>
  <c r="Q78" i="7"/>
  <c r="Q82" i="7"/>
  <c r="Q97" i="7"/>
  <c r="P105" i="7"/>
  <c r="Q105" i="7" s="1"/>
  <c r="O105" i="7"/>
  <c r="Q117" i="7"/>
  <c r="Q128" i="7"/>
  <c r="R136" i="7"/>
  <c r="Q142" i="7"/>
  <c r="Q146" i="7"/>
  <c r="Q147" i="7"/>
  <c r="Q161" i="7"/>
  <c r="Q257" i="7"/>
  <c r="O9" i="7"/>
  <c r="O25" i="7"/>
  <c r="R25" i="7" s="1"/>
  <c r="O31" i="7"/>
  <c r="Q56" i="7"/>
  <c r="Q63" i="7"/>
  <c r="Q87" i="7"/>
  <c r="Q102" i="7"/>
  <c r="Q120" i="7"/>
  <c r="Q127" i="7"/>
  <c r="R139" i="7"/>
  <c r="Q189" i="7"/>
  <c r="R250" i="7"/>
  <c r="Q254" i="7"/>
  <c r="Q295" i="7"/>
  <c r="R71" i="7"/>
  <c r="Q75" i="7"/>
  <c r="Q93" i="7"/>
  <c r="R135" i="7"/>
  <c r="Q139" i="7"/>
  <c r="R154" i="7"/>
  <c r="Q157" i="7"/>
  <c r="Q221" i="7"/>
  <c r="Q237" i="7"/>
  <c r="Q273" i="7"/>
  <c r="Q74" i="7"/>
  <c r="R78" i="7"/>
  <c r="Q138" i="7"/>
  <c r="R142" i="7"/>
  <c r="Q270" i="7"/>
  <c r="Q39" i="7"/>
  <c r="Q51" i="7"/>
  <c r="Q62" i="7"/>
  <c r="Q66" i="7"/>
  <c r="Q81" i="7"/>
  <c r="P89" i="7"/>
  <c r="Q89" i="7" s="1"/>
  <c r="O89" i="7"/>
  <c r="Q101" i="7"/>
  <c r="Q112" i="7"/>
  <c r="Q126" i="7"/>
  <c r="Q130" i="7"/>
  <c r="Q131" i="7"/>
  <c r="Q145" i="7"/>
  <c r="R150" i="7"/>
  <c r="P153" i="7"/>
  <c r="O153" i="7"/>
  <c r="Q165" i="7"/>
  <c r="C10" i="16"/>
  <c r="D10" i="16" s="1"/>
  <c r="P38" i="7"/>
  <c r="Q38" i="7" s="1"/>
  <c r="O38" i="7"/>
  <c r="Q71" i="7"/>
  <c r="Q86" i="7"/>
  <c r="Q104" i="7"/>
  <c r="Q111" i="7"/>
  <c r="Q135" i="7"/>
  <c r="R149" i="7"/>
  <c r="Q150" i="7"/>
  <c r="R55" i="7"/>
  <c r="Q59" i="7"/>
  <c r="R74" i="7"/>
  <c r="Q77" i="7"/>
  <c r="Q123" i="7"/>
  <c r="R138" i="7"/>
  <c r="Q141" i="7"/>
  <c r="Q168" i="7"/>
  <c r="P68" i="7"/>
  <c r="P84" i="7"/>
  <c r="Q84" i="7" s="1"/>
  <c r="P100" i="7"/>
  <c r="Q100" i="7" s="1"/>
  <c r="P116" i="7"/>
  <c r="Q116" i="7" s="1"/>
  <c r="P132" i="7"/>
  <c r="Q132" i="7" s="1"/>
  <c r="P148" i="7"/>
  <c r="Q148" i="7" s="1"/>
  <c r="P192" i="7"/>
  <c r="Q192" i="7" s="1"/>
  <c r="Q195" i="7"/>
  <c r="Q218" i="7"/>
  <c r="Q223" i="7"/>
  <c r="Q245" i="7"/>
  <c r="Q249" i="7"/>
  <c r="Q292" i="7"/>
  <c r="O61" i="7"/>
  <c r="O77" i="7"/>
  <c r="R77" i="7" s="1"/>
  <c r="O93" i="7"/>
  <c r="O109" i="7"/>
  <c r="O125" i="7"/>
  <c r="R125" i="7" s="1"/>
  <c r="O141" i="7"/>
  <c r="R141" i="7" s="1"/>
  <c r="O157" i="7"/>
  <c r="R157" i="7" s="1"/>
  <c r="O167" i="7"/>
  <c r="O178" i="7"/>
  <c r="Q200" i="7"/>
  <c r="Q229" i="7"/>
  <c r="Q238" i="7"/>
  <c r="Q241" i="7"/>
  <c r="Q376" i="7"/>
  <c r="Q175" i="7"/>
  <c r="Q176" i="7"/>
  <c r="Q217" i="7"/>
  <c r="Q284" i="7"/>
  <c r="Q191" i="7"/>
  <c r="P194" i="7"/>
  <c r="Q194" i="7" s="1"/>
  <c r="O194" i="7"/>
  <c r="Q213" i="7"/>
  <c r="Q222" i="7"/>
  <c r="Q225" i="7"/>
  <c r="R237" i="7"/>
  <c r="Q268" i="7"/>
  <c r="R295" i="7"/>
  <c r="P172" i="7"/>
  <c r="O172" i="7"/>
  <c r="Q206" i="7"/>
  <c r="Q236" i="7"/>
  <c r="Q291" i="7"/>
  <c r="O304" i="7"/>
  <c r="P304" i="7"/>
  <c r="Q335" i="7"/>
  <c r="Q198" i="7"/>
  <c r="Q204" i="7"/>
  <c r="Q209" i="7"/>
  <c r="Q276" i="7"/>
  <c r="O60" i="7"/>
  <c r="R60" i="7" s="1"/>
  <c r="O76" i="7"/>
  <c r="R76" i="7" s="1"/>
  <c r="O92" i="7"/>
  <c r="O108" i="7"/>
  <c r="O124" i="7"/>
  <c r="O140" i="7"/>
  <c r="R140" i="7" s="1"/>
  <c r="O156" i="7"/>
  <c r="R156" i="7" s="1"/>
  <c r="Q166" i="7"/>
  <c r="Q220" i="7"/>
  <c r="R225" i="7"/>
  <c r="Q231" i="7"/>
  <c r="R240" i="7"/>
  <c r="Q244" i="7"/>
  <c r="Q248" i="7"/>
  <c r="Q259" i="7"/>
  <c r="Q264" i="7"/>
  <c r="Q275" i="7"/>
  <c r="Q288" i="7"/>
  <c r="Q294" i="7"/>
  <c r="Q387" i="7"/>
  <c r="Q442" i="7"/>
  <c r="Q460" i="7"/>
  <c r="O63" i="7"/>
  <c r="O79" i="7"/>
  <c r="R79" i="7" s="1"/>
  <c r="O95" i="7"/>
  <c r="O111" i="7"/>
  <c r="O127" i="7"/>
  <c r="R127" i="7" s="1"/>
  <c r="O143" i="7"/>
  <c r="R143" i="7" s="1"/>
  <c r="O159" i="7"/>
  <c r="Q190" i="7"/>
  <c r="Q232" i="7"/>
  <c r="Q243" i="7"/>
  <c r="R291" i="7"/>
  <c r="O66" i="7"/>
  <c r="R66" i="7" s="1"/>
  <c r="O82" i="7"/>
  <c r="O98" i="7"/>
  <c r="O114" i="7"/>
  <c r="O130" i="7"/>
  <c r="O146" i="7"/>
  <c r="R146" i="7" s="1"/>
  <c r="O162" i="7"/>
  <c r="O170" i="7"/>
  <c r="Q193" i="7"/>
  <c r="Q197" i="7"/>
  <c r="Q215" i="7"/>
  <c r="Q228" i="7"/>
  <c r="R255" i="7"/>
  <c r="Q256" i="7"/>
  <c r="Q272" i="7"/>
  <c r="Q422" i="7"/>
  <c r="Q185" i="7"/>
  <c r="Q227" i="7"/>
  <c r="R239" i="7"/>
  <c r="Q240" i="7"/>
  <c r="Q278" i="7"/>
  <c r="P290" i="7"/>
  <c r="Q290" i="7" s="1"/>
  <c r="O290" i="7"/>
  <c r="Q186" i="7"/>
  <c r="Q212" i="7"/>
  <c r="R243" i="7"/>
  <c r="Q246" i="7"/>
  <c r="Q262" i="7"/>
  <c r="Q287" i="7"/>
  <c r="Q293" i="7"/>
  <c r="P182" i="7"/>
  <c r="Q182" i="7" s="1"/>
  <c r="O182" i="7"/>
  <c r="R193" i="7"/>
  <c r="Q202" i="7"/>
  <c r="Q211" i="7"/>
  <c r="R223" i="7"/>
  <c r="Q224" i="7"/>
  <c r="P258" i="7"/>
  <c r="Q258" i="7" s="1"/>
  <c r="O258" i="7"/>
  <c r="P274" i="7"/>
  <c r="Q274" i="7" s="1"/>
  <c r="O274" i="7"/>
  <c r="Q282" i="7"/>
  <c r="Q296" i="7"/>
  <c r="P169" i="7"/>
  <c r="Q169" i="7" s="1"/>
  <c r="O169" i="7"/>
  <c r="Q179" i="7"/>
  <c r="Q181" i="7"/>
  <c r="Q201" i="7"/>
  <c r="Q208" i="7"/>
  <c r="Q230" i="7"/>
  <c r="P242" i="7"/>
  <c r="Q242" i="7" s="1"/>
  <c r="O242" i="7"/>
  <c r="R242" i="7" s="1"/>
  <c r="Q250" i="7"/>
  <c r="Q255" i="7"/>
  <c r="Q266" i="7"/>
  <c r="Q271" i="7"/>
  <c r="Q330" i="7"/>
  <c r="O65" i="7"/>
  <c r="R65" i="7" s="1"/>
  <c r="O81" i="7"/>
  <c r="O97" i="7"/>
  <c r="O113" i="7"/>
  <c r="O129" i="7"/>
  <c r="O145" i="7"/>
  <c r="R145" i="7" s="1"/>
  <c r="O161" i="7"/>
  <c r="Q234" i="7"/>
  <c r="Q239" i="7"/>
  <c r="P434" i="7"/>
  <c r="Q434" i="7" s="1"/>
  <c r="O434" i="7"/>
  <c r="Q178" i="7"/>
  <c r="Q184" i="7"/>
  <c r="R211" i="7"/>
  <c r="P226" i="7"/>
  <c r="Q226" i="7" s="1"/>
  <c r="O226" i="7"/>
  <c r="Q261" i="7"/>
  <c r="Q277" i="7"/>
  <c r="Q281" i="7"/>
  <c r="Q286" i="7"/>
  <c r="Q289" i="7"/>
  <c r="P285" i="7"/>
  <c r="Q285" i="7" s="1"/>
  <c r="Q312" i="7"/>
  <c r="Q323" i="7"/>
  <c r="Q362" i="7"/>
  <c r="Q377" i="7"/>
  <c r="Q419" i="7"/>
  <c r="O198" i="7"/>
  <c r="O214" i="7"/>
  <c r="O230" i="7"/>
  <c r="R230" i="7" s="1"/>
  <c r="O246" i="7"/>
  <c r="O262" i="7"/>
  <c r="O278" i="7"/>
  <c r="O294" i="7"/>
  <c r="Q341" i="7"/>
  <c r="Q352" i="7"/>
  <c r="Q358" i="7"/>
  <c r="Q366" i="7"/>
  <c r="Q369" i="7"/>
  <c r="Q390" i="7"/>
  <c r="Q398" i="7"/>
  <c r="Q401" i="7"/>
  <c r="Q404" i="7"/>
  <c r="Q411" i="7"/>
  <c r="Q431" i="7"/>
  <c r="O185" i="7"/>
  <c r="R185" i="7" s="1"/>
  <c r="O201" i="7"/>
  <c r="O217" i="7"/>
  <c r="O233" i="7"/>
  <c r="R233" i="7" s="1"/>
  <c r="O249" i="7"/>
  <c r="R249" i="7" s="1"/>
  <c r="O265" i="7"/>
  <c r="O281" i="7"/>
  <c r="Q311" i="7"/>
  <c r="Q315" i="7"/>
  <c r="Q320" i="7"/>
  <c r="Q326" i="7"/>
  <c r="Q344" i="7"/>
  <c r="Q407" i="7"/>
  <c r="Q416" i="7"/>
  <c r="Q426" i="7"/>
  <c r="Q444" i="7"/>
  <c r="O188" i="7"/>
  <c r="O204" i="7"/>
  <c r="O220" i="7"/>
  <c r="O236" i="7"/>
  <c r="O252" i="7"/>
  <c r="O268" i="7"/>
  <c r="O284" i="7"/>
  <c r="O296" i="7"/>
  <c r="Q347" i="7"/>
  <c r="P354" i="7"/>
  <c r="Q354" i="7" s="1"/>
  <c r="O354" i="7"/>
  <c r="Q375" i="7"/>
  <c r="Q379" i="7"/>
  <c r="Q384" i="7"/>
  <c r="Q523" i="7"/>
  <c r="Q308" i="7"/>
  <c r="P322" i="7"/>
  <c r="Q322" i="7" s="1"/>
  <c r="O322" i="7"/>
  <c r="Q334" i="7"/>
  <c r="Q337" i="7"/>
  <c r="R372" i="7"/>
  <c r="Q396" i="7"/>
  <c r="P418" i="7"/>
  <c r="Q418" i="7" s="1"/>
  <c r="O418" i="7"/>
  <c r="Q450" i="7"/>
  <c r="Q596" i="7"/>
  <c r="R311" i="7"/>
  <c r="Q351" i="7"/>
  <c r="Q372" i="7"/>
  <c r="P386" i="7"/>
  <c r="Q386" i="7" s="1"/>
  <c r="O386" i="7"/>
  <c r="Q393" i="7"/>
  <c r="Q421" i="7"/>
  <c r="Q430" i="7"/>
  <c r="O181" i="7"/>
  <c r="O197" i="7"/>
  <c r="R197" i="7" s="1"/>
  <c r="O213" i="7"/>
  <c r="R213" i="7" s="1"/>
  <c r="O229" i="7"/>
  <c r="O245" i="7"/>
  <c r="R245" i="7" s="1"/>
  <c r="O277" i="7"/>
  <c r="Q303" i="7"/>
  <c r="Q314" i="7"/>
  <c r="Q319" i="7"/>
  <c r="Q343" i="7"/>
  <c r="Q357" i="7"/>
  <c r="Q364" i="7"/>
  <c r="Q371" i="7"/>
  <c r="Q389" i="7"/>
  <c r="Q415" i="7"/>
  <c r="Q433" i="7"/>
  <c r="Q447" i="7"/>
  <c r="Q302" i="7"/>
  <c r="Q325" i="7"/>
  <c r="Q332" i="7"/>
  <c r="Q346" i="7"/>
  <c r="Q361" i="7"/>
  <c r="Q378" i="7"/>
  <c r="Q383" i="7"/>
  <c r="Q406" i="7"/>
  <c r="Q410" i="7"/>
  <c r="Q425" i="7"/>
  <c r="Q428" i="7"/>
  <c r="Q436" i="7"/>
  <c r="Q307" i="7"/>
  <c r="Q310" i="7"/>
  <c r="Q329" i="7"/>
  <c r="Q340" i="7"/>
  <c r="Q360" i="7"/>
  <c r="R382" i="7"/>
  <c r="P443" i="7"/>
  <c r="Q443" i="7" s="1"/>
  <c r="O443" i="7"/>
  <c r="Q494" i="7"/>
  <c r="P306" i="7"/>
  <c r="Q306" i="7" s="1"/>
  <c r="O306" i="7"/>
  <c r="Q328" i="7"/>
  <c r="Q339" i="7"/>
  <c r="Q350" i="7"/>
  <c r="Q353" i="7"/>
  <c r="Q368" i="7"/>
  <c r="Q374" i="7"/>
  <c r="Q395" i="7"/>
  <c r="Q400" i="7"/>
  <c r="Q318" i="7"/>
  <c r="Q321" i="7"/>
  <c r="Q414" i="7"/>
  <c r="Q417" i="7"/>
  <c r="Q420" i="7"/>
  <c r="O292" i="7"/>
  <c r="Q359" i="7"/>
  <c r="P370" i="7"/>
  <c r="Q370" i="7" s="1"/>
  <c r="O370" i="7"/>
  <c r="Q385" i="7"/>
  <c r="Q388" i="7"/>
  <c r="Q391" i="7"/>
  <c r="P402" i="7"/>
  <c r="Q402" i="7" s="1"/>
  <c r="O402" i="7"/>
  <c r="Q423" i="7"/>
  <c r="Q424" i="7"/>
  <c r="P566" i="7"/>
  <c r="Q566" i="7" s="1"/>
  <c r="O566" i="7"/>
  <c r="R566" i="7" s="1"/>
  <c r="P299" i="7"/>
  <c r="Q299" i="7" s="1"/>
  <c r="O299" i="7"/>
  <c r="Q327" i="7"/>
  <c r="Q331" i="7"/>
  <c r="Q342" i="7"/>
  <c r="Q405" i="7"/>
  <c r="Q409" i="7"/>
  <c r="Q412" i="7"/>
  <c r="Q427" i="7"/>
  <c r="Q439" i="7"/>
  <c r="Q297" i="7"/>
  <c r="Q309" i="7"/>
  <c r="Q316" i="7"/>
  <c r="Q345" i="7"/>
  <c r="Q356" i="7"/>
  <c r="Q367" i="7"/>
  <c r="Q394" i="7"/>
  <c r="Q399" i="7"/>
  <c r="Q480" i="7"/>
  <c r="Q305" i="7"/>
  <c r="Q313" i="7"/>
  <c r="Q324" i="7"/>
  <c r="P338" i="7"/>
  <c r="O338" i="7"/>
  <c r="Q348" i="7"/>
  <c r="Q355" i="7"/>
  <c r="Q373" i="7"/>
  <c r="Q408" i="7"/>
  <c r="Q432" i="7"/>
  <c r="P301" i="7"/>
  <c r="Q301" i="7" s="1"/>
  <c r="P317" i="7"/>
  <c r="Q317" i="7" s="1"/>
  <c r="P333" i="7"/>
  <c r="Q333" i="7" s="1"/>
  <c r="P349" i="7"/>
  <c r="Q349" i="7" s="1"/>
  <c r="P365" i="7"/>
  <c r="Q365" i="7" s="1"/>
  <c r="P381" i="7"/>
  <c r="Q381" i="7" s="1"/>
  <c r="Q475" i="7"/>
  <c r="O310" i="7"/>
  <c r="R310" i="7" s="1"/>
  <c r="O326" i="7"/>
  <c r="O342" i="7"/>
  <c r="O358" i="7"/>
  <c r="O374" i="7"/>
  <c r="O390" i="7"/>
  <c r="P449" i="7"/>
  <c r="Q449" i="7" s="1"/>
  <c r="O449" i="7"/>
  <c r="O450" i="7"/>
  <c r="P465" i="7"/>
  <c r="Q465" i="7" s="1"/>
  <c r="O465" i="7"/>
  <c r="Q527" i="7"/>
  <c r="O345" i="7"/>
  <c r="O348" i="7"/>
  <c r="O364" i="7"/>
  <c r="O428" i="7"/>
  <c r="Q459" i="7"/>
  <c r="R469" i="7"/>
  <c r="P486" i="7"/>
  <c r="O486" i="7"/>
  <c r="Q540" i="7"/>
  <c r="Q468" i="7"/>
  <c r="Q469" i="7"/>
  <c r="Q479" i="7"/>
  <c r="Q510" i="7"/>
  <c r="P446" i="7"/>
  <c r="Q446" i="7" s="1"/>
  <c r="O446" i="7"/>
  <c r="Q489" i="7"/>
  <c r="Q526" i="7"/>
  <c r="O309" i="7"/>
  <c r="R309" i="7" s="1"/>
  <c r="O325" i="7"/>
  <c r="O341" i="7"/>
  <c r="O357" i="7"/>
  <c r="O373" i="7"/>
  <c r="O389" i="7"/>
  <c r="O405" i="7"/>
  <c r="O421" i="7"/>
  <c r="O436" i="7"/>
  <c r="O444" i="7"/>
  <c r="O627" i="7"/>
  <c r="P627" i="7"/>
  <c r="Q627" i="7" s="1"/>
  <c r="O312" i="7"/>
  <c r="O328" i="7"/>
  <c r="O344" i="7"/>
  <c r="O360" i="7"/>
  <c r="O376" i="7"/>
  <c r="O392" i="7"/>
  <c r="O408" i="7"/>
  <c r="P452" i="7"/>
  <c r="Q452" i="7" s="1"/>
  <c r="O452" i="7"/>
  <c r="Q472" i="7"/>
  <c r="Q473" i="7"/>
  <c r="Q529" i="7"/>
  <c r="O315" i="7"/>
  <c r="O331" i="7"/>
  <c r="O347" i="7"/>
  <c r="O363" i="7"/>
  <c r="O379" i="7"/>
  <c r="O395" i="7"/>
  <c r="O411" i="7"/>
  <c r="O427" i="7"/>
  <c r="Q453" i="7"/>
  <c r="Q467" i="7"/>
  <c r="Q478" i="7"/>
  <c r="R558" i="7"/>
  <c r="P438" i="7"/>
  <c r="Q438" i="7" s="1"/>
  <c r="Q440" i="7"/>
  <c r="Q448" i="7"/>
  <c r="Q464" i="7"/>
  <c r="Q482" i="7"/>
  <c r="O321" i="7"/>
  <c r="O337" i="7"/>
  <c r="O353" i="7"/>
  <c r="O369" i="7"/>
  <c r="O385" i="7"/>
  <c r="R385" i="7" s="1"/>
  <c r="O401" i="7"/>
  <c r="O417" i="7"/>
  <c r="R417" i="7" s="1"/>
  <c r="O433" i="7"/>
  <c r="P441" i="7"/>
  <c r="Q441" i="7" s="1"/>
  <c r="Q471" i="7"/>
  <c r="R472" i="7"/>
  <c r="O388" i="7"/>
  <c r="O404" i="7"/>
  <c r="O420" i="7"/>
  <c r="Q451" i="7"/>
  <c r="Q456" i="7"/>
  <c r="Q457" i="7"/>
  <c r="Q481" i="7"/>
  <c r="Q558" i="7"/>
  <c r="O343" i="7"/>
  <c r="O391" i="7"/>
  <c r="O407" i="7"/>
  <c r="O423" i="7"/>
  <c r="Q463" i="7"/>
  <c r="Q466" i="7"/>
  <c r="Q484" i="7"/>
  <c r="Q574" i="7"/>
  <c r="O298" i="7"/>
  <c r="O314" i="7"/>
  <c r="O330" i="7"/>
  <c r="O346" i="7"/>
  <c r="O362" i="7"/>
  <c r="O378" i="7"/>
  <c r="O394" i="7"/>
  <c r="O435" i="7"/>
  <c r="Q548" i="7"/>
  <c r="R567" i="7"/>
  <c r="Q577" i="7"/>
  <c r="Q586" i="7"/>
  <c r="Q455" i="7"/>
  <c r="Q483" i="7"/>
  <c r="Q488" i="7"/>
  <c r="P502" i="7"/>
  <c r="Q502" i="7" s="1"/>
  <c r="O502" i="7"/>
  <c r="R527" i="7"/>
  <c r="Q538" i="7"/>
  <c r="R548" i="7"/>
  <c r="Q492" i="7"/>
  <c r="Q501" i="7"/>
  <c r="P531" i="7"/>
  <c r="Q531" i="7" s="1"/>
  <c r="O531" i="7"/>
  <c r="Q552" i="7"/>
  <c r="P560" i="7"/>
  <c r="Q560" i="7" s="1"/>
  <c r="O560" i="7"/>
  <c r="Q567" i="7"/>
  <c r="Q615" i="7"/>
  <c r="P618" i="7"/>
  <c r="Q618" i="7" s="1"/>
  <c r="O618" i="7"/>
  <c r="Q660" i="7"/>
  <c r="R495" i="7"/>
  <c r="Q537" i="7"/>
  <c r="Q575" i="7"/>
  <c r="Q623" i="7"/>
  <c r="Q634" i="7"/>
  <c r="O460" i="7"/>
  <c r="O476" i="7"/>
  <c r="Q495" i="7"/>
  <c r="Q511" i="7"/>
  <c r="Q522" i="7"/>
  <c r="Q524" i="7"/>
  <c r="Q532" i="7"/>
  <c r="Q546" i="7"/>
  <c r="Q565" i="7"/>
  <c r="P579" i="7"/>
  <c r="Q579" i="7" s="1"/>
  <c r="O579" i="7"/>
  <c r="Q585" i="7"/>
  <c r="Q594" i="7"/>
  <c r="Q790" i="7"/>
  <c r="O483" i="7"/>
  <c r="P515" i="7"/>
  <c r="Q515" i="7" s="1"/>
  <c r="O515" i="7"/>
  <c r="Q606" i="7"/>
  <c r="R610" i="7"/>
  <c r="Q631" i="7"/>
  <c r="Q676" i="7"/>
  <c r="Q687" i="7"/>
  <c r="Q536" i="7"/>
  <c r="P550" i="7"/>
  <c r="Q550" i="7" s="1"/>
  <c r="O550" i="7"/>
  <c r="R550" i="7" s="1"/>
  <c r="P617" i="7"/>
  <c r="Q617" i="7" s="1"/>
  <c r="O617" i="7"/>
  <c r="Q645" i="7"/>
  <c r="Q858" i="7"/>
  <c r="Q506" i="7"/>
  <c r="Q508" i="7"/>
  <c r="Q516" i="7"/>
  <c r="Q521" i="7"/>
  <c r="Q530" i="7"/>
  <c r="P544" i="7"/>
  <c r="Q544" i="7" s="1"/>
  <c r="O544" i="7"/>
  <c r="Q570" i="7"/>
  <c r="Q584" i="7"/>
  <c r="P592" i="7"/>
  <c r="Q592" i="7" s="1"/>
  <c r="O592" i="7"/>
  <c r="Q783" i="7"/>
  <c r="R480" i="7"/>
  <c r="P499" i="7"/>
  <c r="O499" i="7"/>
  <c r="R559" i="7"/>
  <c r="O459" i="7"/>
  <c r="O475" i="7"/>
  <c r="O478" i="7"/>
  <c r="O484" i="7"/>
  <c r="R484" i="7" s="1"/>
  <c r="P534" i="7"/>
  <c r="Q534" i="7" s="1"/>
  <c r="O534" i="7"/>
  <c r="Q549" i="7"/>
  <c r="Q559" i="7"/>
  <c r="Q578" i="7"/>
  <c r="O599" i="7"/>
  <c r="P599" i="7"/>
  <c r="Q599" i="7" s="1"/>
  <c r="O462" i="7"/>
  <c r="O481" i="7"/>
  <c r="R481" i="7" s="1"/>
  <c r="Q500" i="7"/>
  <c r="Q505" i="7"/>
  <c r="Q514" i="7"/>
  <c r="Q520" i="7"/>
  <c r="P528" i="7"/>
  <c r="Q528" i="7" s="1"/>
  <c r="O528" i="7"/>
  <c r="P563" i="7"/>
  <c r="Q563" i="7" s="1"/>
  <c r="O563" i="7"/>
  <c r="R563" i="7" s="1"/>
  <c r="Q569" i="7"/>
  <c r="Q644" i="7"/>
  <c r="R564" i="7"/>
  <c r="P582" i="7"/>
  <c r="Q582" i="7" s="1"/>
  <c r="O582" i="7"/>
  <c r="Q628" i="7"/>
  <c r="Q641" i="7"/>
  <c r="P665" i="7"/>
  <c r="Q665" i="7" s="1"/>
  <c r="O665" i="7"/>
  <c r="Q721" i="7"/>
  <c r="O468" i="7"/>
  <c r="Q533" i="7"/>
  <c r="Q554" i="7"/>
  <c r="Q564" i="7"/>
  <c r="P576" i="7"/>
  <c r="Q576" i="7" s="1"/>
  <c r="O576" i="7"/>
  <c r="Q583" i="7"/>
  <c r="Q612" i="7"/>
  <c r="P640" i="7"/>
  <c r="Q640" i="7" s="1"/>
  <c r="O640" i="7"/>
  <c r="Q703" i="7"/>
  <c r="O455" i="7"/>
  <c r="O471" i="7"/>
  <c r="R471" i="7" s="1"/>
  <c r="P490" i="7"/>
  <c r="Q490" i="7" s="1"/>
  <c r="O490" i="7"/>
  <c r="R490" i="7" s="1"/>
  <c r="Q498" i="7"/>
  <c r="Q504" i="7"/>
  <c r="P512" i="7"/>
  <c r="Q512" i="7" s="1"/>
  <c r="O512" i="7"/>
  <c r="P518" i="7"/>
  <c r="Q518" i="7" s="1"/>
  <c r="O518" i="7"/>
  <c r="Q568" i="7"/>
  <c r="Q597" i="7"/>
  <c r="Q720" i="7"/>
  <c r="R492" i="7"/>
  <c r="R540" i="7"/>
  <c r="Q543" i="7"/>
  <c r="Q581" i="7"/>
  <c r="Q591" i="7"/>
  <c r="P602" i="7"/>
  <c r="Q602" i="7" s="1"/>
  <c r="O602" i="7"/>
  <c r="R602" i="7" s="1"/>
  <c r="R628" i="7"/>
  <c r="P496" i="7"/>
  <c r="Q496" i="7" s="1"/>
  <c r="O496" i="7"/>
  <c r="Q517" i="7"/>
  <c r="P547" i="7"/>
  <c r="Q547" i="7" s="1"/>
  <c r="O547" i="7"/>
  <c r="Q553" i="7"/>
  <c r="Q562" i="7"/>
  <c r="P595" i="7"/>
  <c r="O595" i="7"/>
  <c r="Q598" i="7"/>
  <c r="R671" i="7"/>
  <c r="P691" i="7"/>
  <c r="Q691" i="7" s="1"/>
  <c r="O691" i="7"/>
  <c r="P604" i="7"/>
  <c r="O604" i="7"/>
  <c r="P624" i="7"/>
  <c r="Q624" i="7" s="1"/>
  <c r="O624" i="7"/>
  <c r="Q650" i="7"/>
  <c r="Q656" i="7"/>
  <c r="Q657" i="7"/>
  <c r="Q661" i="7"/>
  <c r="P681" i="7"/>
  <c r="Q681" i="7" s="1"/>
  <c r="O681" i="7"/>
  <c r="P707" i="7"/>
  <c r="Q707" i="7" s="1"/>
  <c r="O707" i="7"/>
  <c r="Q729" i="7"/>
  <c r="P779" i="7"/>
  <c r="Q779" i="7" s="1"/>
  <c r="O779" i="7"/>
  <c r="R862" i="7"/>
  <c r="P874" i="7"/>
  <c r="Q874" i="7" s="1"/>
  <c r="O874" i="7"/>
  <c r="R874" i="7" s="1"/>
  <c r="Q887" i="7"/>
  <c r="O506" i="7"/>
  <c r="O522" i="7"/>
  <c r="O538" i="7"/>
  <c r="O554" i="7"/>
  <c r="R554" i="7" s="1"/>
  <c r="O570" i="7"/>
  <c r="R570" i="7" s="1"/>
  <c r="O586" i="7"/>
  <c r="P608" i="7"/>
  <c r="Q608" i="7" s="1"/>
  <c r="O608" i="7"/>
  <c r="Q616" i="7"/>
  <c r="Q625" i="7"/>
  <c r="P629" i="7"/>
  <c r="Q629" i="7" s="1"/>
  <c r="O629" i="7"/>
  <c r="P649" i="7"/>
  <c r="Q649" i="7" s="1"/>
  <c r="O649" i="7"/>
  <c r="R655" i="7"/>
  <c r="P675" i="7"/>
  <c r="Q675" i="7" s="1"/>
  <c r="O675" i="7"/>
  <c r="Q696" i="7"/>
  <c r="Q700" i="7"/>
  <c r="Q706" i="7"/>
  <c r="Q810" i="7"/>
  <c r="Q813" i="7"/>
  <c r="Q817" i="7"/>
  <c r="Q855" i="7"/>
  <c r="Q626" i="7"/>
  <c r="Q636" i="7"/>
  <c r="Q671" i="7"/>
  <c r="Q701" i="7"/>
  <c r="O715" i="7"/>
  <c r="R715" i="7" s="1"/>
  <c r="P715" i="7"/>
  <c r="Q715" i="7" s="1"/>
  <c r="Q716" i="7"/>
  <c r="Q789" i="7"/>
  <c r="P633" i="7"/>
  <c r="O633" i="7"/>
  <c r="Q639" i="7"/>
  <c r="P659" i="7"/>
  <c r="Q659" i="7" s="1"/>
  <c r="O659" i="7"/>
  <c r="R660" i="7"/>
  <c r="Q680" i="7"/>
  <c r="Q684" i="7"/>
  <c r="Q690" i="7"/>
  <c r="Q731" i="7"/>
  <c r="O763" i="7"/>
  <c r="P763" i="7"/>
  <c r="Q763" i="7" s="1"/>
  <c r="Q920" i="7"/>
  <c r="Q607" i="7"/>
  <c r="Q655" i="7"/>
  <c r="Q694" i="7"/>
  <c r="Q609" i="7"/>
  <c r="P620" i="7"/>
  <c r="O620" i="7"/>
  <c r="Q637" i="7"/>
  <c r="P643" i="7"/>
  <c r="Q643" i="7" s="1"/>
  <c r="O643" i="7"/>
  <c r="R644" i="7"/>
  <c r="Q664" i="7"/>
  <c r="Q668" i="7"/>
  <c r="Q674" i="7"/>
  <c r="Q695" i="7"/>
  <c r="O489" i="7"/>
  <c r="R489" i="7" s="1"/>
  <c r="O505" i="7"/>
  <c r="O521" i="7"/>
  <c r="O537" i="7"/>
  <c r="O553" i="7"/>
  <c r="R553" i="7" s="1"/>
  <c r="O569" i="7"/>
  <c r="R569" i="7" s="1"/>
  <c r="O585" i="7"/>
  <c r="R585" i="7" s="1"/>
  <c r="O634" i="7"/>
  <c r="R663" i="7"/>
  <c r="Q669" i="7"/>
  <c r="Q678" i="7"/>
  <c r="Q710" i="7"/>
  <c r="Q774" i="7"/>
  <c r="Q610" i="7"/>
  <c r="Q632" i="7"/>
  <c r="Q648" i="7"/>
  <c r="Q658" i="7"/>
  <c r="Q679" i="7"/>
  <c r="Q698" i="7"/>
  <c r="Q704" i="7"/>
  <c r="Q705" i="7"/>
  <c r="R709" i="7"/>
  <c r="Q719" i="7"/>
  <c r="Q837" i="7"/>
  <c r="P613" i="7"/>
  <c r="Q613" i="7" s="1"/>
  <c r="O613" i="7"/>
  <c r="R613" i="7" s="1"/>
  <c r="Q630" i="7"/>
  <c r="Q653" i="7"/>
  <c r="Q662" i="7"/>
  <c r="O498" i="7"/>
  <c r="O514" i="7"/>
  <c r="O530" i="7"/>
  <c r="O546" i="7"/>
  <c r="O562" i="7"/>
  <c r="R562" i="7" s="1"/>
  <c r="O578" i="7"/>
  <c r="O594" i="7"/>
  <c r="P611" i="7"/>
  <c r="Q611" i="7" s="1"/>
  <c r="Q614" i="7"/>
  <c r="Q642" i="7"/>
  <c r="Q682" i="7"/>
  <c r="Q688" i="7"/>
  <c r="Q689" i="7"/>
  <c r="Q693" i="7"/>
  <c r="Q714" i="7"/>
  <c r="Q718" i="7"/>
  <c r="Q726" i="7"/>
  <c r="R881" i="7"/>
  <c r="O533" i="7"/>
  <c r="O549" i="7"/>
  <c r="R549" i="7" s="1"/>
  <c r="O565" i="7"/>
  <c r="R565" i="7" s="1"/>
  <c r="O581" i="7"/>
  <c r="P601" i="7"/>
  <c r="Q601" i="7" s="1"/>
  <c r="O601" i="7"/>
  <c r="Q646" i="7"/>
  <c r="Q709" i="7"/>
  <c r="Q717" i="7"/>
  <c r="O747" i="7"/>
  <c r="P747" i="7"/>
  <c r="Q747" i="7" s="1"/>
  <c r="Q787" i="7"/>
  <c r="Q600" i="7"/>
  <c r="Q621" i="7"/>
  <c r="Q666" i="7"/>
  <c r="Q672" i="7"/>
  <c r="Q673" i="7"/>
  <c r="Q677" i="7"/>
  <c r="P697" i="7"/>
  <c r="Q697" i="7" s="1"/>
  <c r="O697" i="7"/>
  <c r="Q713" i="7"/>
  <c r="Q846" i="7"/>
  <c r="R623" i="7"/>
  <c r="Q891" i="7"/>
  <c r="Q725" i="7"/>
  <c r="R790" i="7"/>
  <c r="P811" i="7"/>
  <c r="Q811" i="7" s="1"/>
  <c r="O811" i="7"/>
  <c r="Q871" i="7"/>
  <c r="Q875" i="7"/>
  <c r="P795" i="7"/>
  <c r="O795" i="7"/>
  <c r="Q812" i="7"/>
  <c r="Q840" i="7"/>
  <c r="Q854" i="7"/>
  <c r="P906" i="7"/>
  <c r="Q906" i="7" s="1"/>
  <c r="O906" i="7"/>
  <c r="Q907" i="7"/>
  <c r="Q943" i="7"/>
  <c r="R721" i="7"/>
  <c r="Q732" i="7"/>
  <c r="Q764" i="7"/>
  <c r="Q796" i="7"/>
  <c r="R804" i="7"/>
  <c r="Q845" i="7"/>
  <c r="Q862" i="7"/>
  <c r="Q865" i="7"/>
  <c r="Q878" i="7"/>
  <c r="O656" i="7"/>
  <c r="O672" i="7"/>
  <c r="O688" i="7"/>
  <c r="O704" i="7"/>
  <c r="O717" i="7"/>
  <c r="P722" i="7"/>
  <c r="Q722" i="7" s="1"/>
  <c r="O722" i="7"/>
  <c r="P744" i="7"/>
  <c r="Q744" i="7" s="1"/>
  <c r="O744" i="7"/>
  <c r="P760" i="7"/>
  <c r="Q760" i="7" s="1"/>
  <c r="O760" i="7"/>
  <c r="P770" i="7"/>
  <c r="O770" i="7"/>
  <c r="Q780" i="7"/>
  <c r="Q794" i="7"/>
  <c r="P802" i="7"/>
  <c r="Q802" i="7" s="1"/>
  <c r="O802" i="7"/>
  <c r="R802" i="7" s="1"/>
  <c r="Q804" i="7"/>
  <c r="Q816" i="7"/>
  <c r="Q820" i="7"/>
  <c r="Q827" i="7"/>
  <c r="P873" i="7"/>
  <c r="Q873" i="7" s="1"/>
  <c r="O873" i="7"/>
  <c r="R873" i="7" s="1"/>
  <c r="Q772" i="7"/>
  <c r="Q910" i="7"/>
  <c r="R920" i="7"/>
  <c r="P786" i="7"/>
  <c r="Q786" i="7" s="1"/>
  <c r="O786" i="7"/>
  <c r="Q788" i="7"/>
  <c r="O865" i="7"/>
  <c r="Q884" i="7"/>
  <c r="P738" i="7"/>
  <c r="Q738" i="7" s="1"/>
  <c r="O738" i="7"/>
  <c r="P754" i="7"/>
  <c r="Q754" i="7" s="1"/>
  <c r="O754" i="7"/>
  <c r="Q826" i="7"/>
  <c r="R861" i="7"/>
  <c r="P893" i="7"/>
  <c r="Q893" i="7" s="1"/>
  <c r="O893" i="7"/>
  <c r="O636" i="7"/>
  <c r="O652" i="7"/>
  <c r="O668" i="7"/>
  <c r="O684" i="7"/>
  <c r="O700" i="7"/>
  <c r="O723" i="7"/>
  <c r="Q745" i="7"/>
  <c r="Q761" i="7"/>
  <c r="P808" i="7"/>
  <c r="Q808" i="7" s="1"/>
  <c r="O808" i="7"/>
  <c r="Q743" i="7"/>
  <c r="R801" i="7"/>
  <c r="R884" i="7"/>
  <c r="Q740" i="7"/>
  <c r="Q756" i="7"/>
  <c r="Q768" i="7"/>
  <c r="P776" i="7"/>
  <c r="Q776" i="7" s="1"/>
  <c r="O776" i="7"/>
  <c r="P792" i="7"/>
  <c r="Q792" i="7" s="1"/>
  <c r="O792" i="7"/>
  <c r="R792" i="7" s="1"/>
  <c r="Q800" i="7"/>
  <c r="Q801" i="7"/>
  <c r="Q809" i="7"/>
  <c r="Q842" i="7"/>
  <c r="O645" i="7"/>
  <c r="O661" i="7"/>
  <c r="O677" i="7"/>
  <c r="O693" i="7"/>
  <c r="R785" i="7"/>
  <c r="Q872" i="7"/>
  <c r="Q908" i="7"/>
  <c r="Q931" i="7"/>
  <c r="P712" i="7"/>
  <c r="Q712" i="7" s="1"/>
  <c r="O712" i="7"/>
  <c r="O733" i="7"/>
  <c r="R733" i="7" s="1"/>
  <c r="P733" i="7"/>
  <c r="Q733" i="7" s="1"/>
  <c r="Q734" i="7"/>
  <c r="Q736" i="7"/>
  <c r="O749" i="7"/>
  <c r="R749" i="7" s="1"/>
  <c r="P749" i="7"/>
  <c r="Q749" i="7" s="1"/>
  <c r="Q750" i="7"/>
  <c r="Q752" i="7"/>
  <c r="Q766" i="7"/>
  <c r="Q777" i="7"/>
  <c r="Q784" i="7"/>
  <c r="Q785" i="7"/>
  <c r="Q793" i="7"/>
  <c r="Q815" i="7"/>
  <c r="P818" i="7"/>
  <c r="O818" i="7"/>
  <c r="P829" i="7"/>
  <c r="Q829" i="7" s="1"/>
  <c r="O829" i="7"/>
  <c r="Q847" i="7"/>
  <c r="P892" i="7"/>
  <c r="Q892" i="7" s="1"/>
  <c r="O892" i="7"/>
  <c r="Q925" i="7"/>
  <c r="Q724" i="7"/>
  <c r="Q767" i="7"/>
  <c r="R799" i="7"/>
  <c r="R806" i="7"/>
  <c r="Q928" i="7"/>
  <c r="P728" i="7"/>
  <c r="Q728" i="7" s="1"/>
  <c r="O728" i="7"/>
  <c r="Q735" i="7"/>
  <c r="Q751" i="7"/>
  <c r="Q799" i="7"/>
  <c r="Q805" i="7"/>
  <c r="Q904" i="7"/>
  <c r="Q914" i="7"/>
  <c r="Q879" i="7"/>
  <c r="P881" i="7"/>
  <c r="Q881" i="7" s="1"/>
  <c r="P883" i="7"/>
  <c r="Q883" i="7" s="1"/>
  <c r="O883" i="7"/>
  <c r="Q915" i="7"/>
  <c r="R925" i="7"/>
  <c r="R863" i="7"/>
  <c r="P864" i="7"/>
  <c r="Q864" i="7" s="1"/>
  <c r="O864" i="7"/>
  <c r="R864" i="7" s="1"/>
  <c r="P905" i="7"/>
  <c r="Q905" i="7" s="1"/>
  <c r="O905" i="7"/>
  <c r="P909" i="7"/>
  <c r="Q909" i="7" s="1"/>
  <c r="O909" i="7"/>
  <c r="R909" i="7" s="1"/>
  <c r="Q911" i="7"/>
  <c r="R935" i="7"/>
  <c r="Q939" i="7"/>
  <c r="Q835" i="7"/>
  <c r="Q838" i="7"/>
  <c r="P841" i="7"/>
  <c r="Q841" i="7" s="1"/>
  <c r="O841" i="7"/>
  <c r="Q849" i="7"/>
  <c r="Q863" i="7"/>
  <c r="P867" i="7"/>
  <c r="Q867" i="7" s="1"/>
  <c r="O867" i="7"/>
  <c r="Q890" i="7"/>
  <c r="Q903" i="7"/>
  <c r="Q923" i="7"/>
  <c r="Q935" i="7"/>
  <c r="Q913" i="7"/>
  <c r="Q942" i="7"/>
  <c r="O789" i="7"/>
  <c r="O805" i="7"/>
  <c r="R805" i="7" s="1"/>
  <c r="P844" i="7"/>
  <c r="Q844" i="7" s="1"/>
  <c r="O844" i="7"/>
  <c r="P851" i="7"/>
  <c r="Q851" i="7" s="1"/>
  <c r="O851" i="7"/>
  <c r="Q886" i="7"/>
  <c r="Q918" i="7"/>
  <c r="P857" i="7"/>
  <c r="Q857" i="7" s="1"/>
  <c r="O857" i="7"/>
  <c r="P896" i="7"/>
  <c r="Q896" i="7" s="1"/>
  <c r="O896" i="7"/>
  <c r="Q927" i="7"/>
  <c r="R938" i="7"/>
  <c r="Q967" i="7"/>
  <c r="O835" i="7"/>
  <c r="P876" i="7"/>
  <c r="Q876" i="7" s="1"/>
  <c r="O876" i="7"/>
  <c r="R876" i="7" s="1"/>
  <c r="Q877" i="7"/>
  <c r="O913" i="7"/>
  <c r="R926" i="7"/>
  <c r="Q937" i="7"/>
  <c r="Q938" i="7"/>
  <c r="Q989" i="7"/>
  <c r="Q1008" i="7"/>
  <c r="O766" i="7"/>
  <c r="Q819" i="7"/>
  <c r="Q822" i="7"/>
  <c r="P825" i="7"/>
  <c r="Q825" i="7" s="1"/>
  <c r="O825" i="7"/>
  <c r="Q948" i="7"/>
  <c r="Q832" i="7"/>
  <c r="Q895" i="7"/>
  <c r="Q897" i="7"/>
  <c r="P899" i="7"/>
  <c r="Q899" i="7" s="1"/>
  <c r="O899" i="7"/>
  <c r="P912" i="7"/>
  <c r="Q912" i="7" s="1"/>
  <c r="O912" i="7"/>
  <c r="Q930" i="7"/>
  <c r="Q945" i="7"/>
  <c r="Q951" i="7"/>
  <c r="Q973" i="7"/>
  <c r="P828" i="7"/>
  <c r="Q828" i="7" s="1"/>
  <c r="O828" i="7"/>
  <c r="Q870" i="7"/>
  <c r="Q921" i="7"/>
  <c r="Q922" i="7"/>
  <c r="P929" i="7"/>
  <c r="Q929" i="7" s="1"/>
  <c r="O929" i="7"/>
  <c r="R879" i="7"/>
  <c r="P880" i="7"/>
  <c r="O880" i="7"/>
  <c r="R933" i="7"/>
  <c r="R941" i="7"/>
  <c r="R948" i="7"/>
  <c r="O794" i="7"/>
  <c r="O810" i="7"/>
  <c r="O816" i="7"/>
  <c r="Q833" i="7"/>
  <c r="P839" i="7"/>
  <c r="Q839" i="7" s="1"/>
  <c r="O858" i="7"/>
  <c r="P860" i="7"/>
  <c r="Q860" i="7" s="1"/>
  <c r="O860" i="7"/>
  <c r="R860" i="7" s="1"/>
  <c r="Q861" i="7"/>
  <c r="O877" i="7"/>
  <c r="R877" i="7" s="1"/>
  <c r="P889" i="7"/>
  <c r="Q889" i="7" s="1"/>
  <c r="O889" i="7"/>
  <c r="Q932" i="7"/>
  <c r="Q933" i="7"/>
  <c r="Q936" i="7"/>
  <c r="Q941" i="7"/>
  <c r="Q848" i="7"/>
  <c r="R871" i="7"/>
  <c r="Q917" i="7"/>
  <c r="P926" i="7"/>
  <c r="Q926" i="7" s="1"/>
  <c r="Q979" i="7"/>
  <c r="Q991" i="7"/>
  <c r="P956" i="7"/>
  <c r="Q956" i="7" s="1"/>
  <c r="O956" i="7"/>
  <c r="P997" i="7"/>
  <c r="Q997" i="7" s="1"/>
  <c r="O997" i="7"/>
  <c r="P1004" i="7"/>
  <c r="Q1004" i="7" s="1"/>
  <c r="O1004" i="7"/>
  <c r="Q1029" i="7"/>
  <c r="Q947" i="7"/>
  <c r="Q970" i="7"/>
  <c r="Q971" i="7"/>
  <c r="Q977" i="7"/>
  <c r="Q982" i="7"/>
  <c r="P1010" i="7"/>
  <c r="Q1010" i="7" s="1"/>
  <c r="O1010" i="7"/>
  <c r="O1016" i="7"/>
  <c r="P1016" i="7"/>
  <c r="Q1016" i="7" s="1"/>
  <c r="Q1017" i="7"/>
  <c r="Q1045" i="7"/>
  <c r="Q1231" i="7"/>
  <c r="P962" i="7"/>
  <c r="Q962" i="7" s="1"/>
  <c r="O962" i="7"/>
  <c r="R962" i="7" s="1"/>
  <c r="Q990" i="7"/>
  <c r="Q996" i="7"/>
  <c r="Q1061" i="7"/>
  <c r="Q1011" i="7"/>
  <c r="O915" i="7"/>
  <c r="R915" i="7" s="1"/>
  <c r="O931" i="7"/>
  <c r="R931" i="7" s="1"/>
  <c r="O943" i="7"/>
  <c r="Q963" i="7"/>
  <c r="Q975" i="7"/>
  <c r="P981" i="7"/>
  <c r="Q981" i="7" s="1"/>
  <c r="O981" i="7"/>
  <c r="R981" i="7" s="1"/>
  <c r="O822" i="7"/>
  <c r="O838" i="7"/>
  <c r="O854" i="7"/>
  <c r="O870" i="7"/>
  <c r="R870" i="7" s="1"/>
  <c r="O886" i="7"/>
  <c r="O902" i="7"/>
  <c r="O918" i="7"/>
  <c r="O934" i="7"/>
  <c r="Q949" i="7"/>
  <c r="Q950" i="7"/>
  <c r="Q1009" i="7"/>
  <c r="Q1077" i="7"/>
  <c r="O921" i="7"/>
  <c r="O937" i="7"/>
  <c r="Q954" i="7"/>
  <c r="Q955" i="7"/>
  <c r="Q961" i="7"/>
  <c r="Q966" i="7"/>
  <c r="P988" i="7"/>
  <c r="Q988" i="7" s="1"/>
  <c r="O988" i="7"/>
  <c r="Q1001" i="7"/>
  <c r="Q1002" i="7"/>
  <c r="Q1003" i="7"/>
  <c r="Q1014" i="7"/>
  <c r="O908" i="7"/>
  <c r="O924" i="7"/>
  <c r="O940" i="7"/>
  <c r="Q974" i="7"/>
  <c r="Q980" i="7"/>
  <c r="Q1024" i="7"/>
  <c r="Q1034" i="7"/>
  <c r="Q1054" i="7"/>
  <c r="P994" i="7"/>
  <c r="O994" i="7"/>
  <c r="Q1007" i="7"/>
  <c r="Q1037" i="7"/>
  <c r="Q1050" i="7"/>
  <c r="Q959" i="7"/>
  <c r="P965" i="7"/>
  <c r="Q965" i="7" s="1"/>
  <c r="O965" i="7"/>
  <c r="Q1000" i="7"/>
  <c r="P1013" i="7"/>
  <c r="Q1013" i="7" s="1"/>
  <c r="O1013" i="7"/>
  <c r="P1095" i="7"/>
  <c r="Q1095" i="7" s="1"/>
  <c r="O1095" i="7"/>
  <c r="Q995" i="7"/>
  <c r="P972" i="7"/>
  <c r="Q972" i="7" s="1"/>
  <c r="O972" i="7"/>
  <c r="Q1012" i="7"/>
  <c r="Q1069" i="7"/>
  <c r="O923" i="7"/>
  <c r="R923" i="7" s="1"/>
  <c r="O939" i="7"/>
  <c r="R939" i="7" s="1"/>
  <c r="Q958" i="7"/>
  <c r="Q964" i="7"/>
  <c r="Q985" i="7"/>
  <c r="Q987" i="7"/>
  <c r="Q993" i="7"/>
  <c r="Q1006" i="7"/>
  <c r="Q1019" i="7"/>
  <c r="Q1092" i="7"/>
  <c r="P978" i="7"/>
  <c r="Q978" i="7" s="1"/>
  <c r="O978" i="7"/>
  <c r="R978" i="7" s="1"/>
  <c r="Q998" i="7"/>
  <c r="P999" i="7"/>
  <c r="Q999" i="7" s="1"/>
  <c r="P1015" i="7"/>
  <c r="Q1015" i="7" s="1"/>
  <c r="P1023" i="7"/>
  <c r="Q1023" i="7" s="1"/>
  <c r="O1023" i="7"/>
  <c r="Q1031" i="7"/>
  <c r="Q1066" i="7"/>
  <c r="Q1070" i="7"/>
  <c r="Q1073" i="7"/>
  <c r="Q1053" i="7"/>
  <c r="Q1106" i="7"/>
  <c r="Q1109" i="7"/>
  <c r="O953" i="7"/>
  <c r="O969" i="7"/>
  <c r="O985" i="7"/>
  <c r="O1001" i="7"/>
  <c r="Q1022" i="7"/>
  <c r="O1024" i="7"/>
  <c r="R1041" i="7"/>
  <c r="Q1057" i="7"/>
  <c r="Q1122" i="7"/>
  <c r="Q1026" i="7"/>
  <c r="Q1041" i="7"/>
  <c r="Q1072" i="7"/>
  <c r="Q1080" i="7"/>
  <c r="Q1081" i="7"/>
  <c r="Q1091" i="7"/>
  <c r="O959" i="7"/>
  <c r="O975" i="7"/>
  <c r="O991" i="7"/>
  <c r="O1007" i="7"/>
  <c r="Q1056" i="7"/>
  <c r="Q1105" i="7"/>
  <c r="Q1157" i="7"/>
  <c r="Q1064" i="7"/>
  <c r="Q1065" i="7"/>
  <c r="Q1076" i="7"/>
  <c r="P1083" i="7"/>
  <c r="Q1083" i="7" s="1"/>
  <c r="O1083" i="7"/>
  <c r="Q1048" i="7"/>
  <c r="Q1049" i="7"/>
  <c r="Q1071" i="7"/>
  <c r="R1028" i="7"/>
  <c r="Q1055" i="7"/>
  <c r="Q1060" i="7"/>
  <c r="P1067" i="7"/>
  <c r="Q1067" i="7" s="1"/>
  <c r="O1067" i="7"/>
  <c r="P1156" i="7"/>
  <c r="Q1156" i="7" s="1"/>
  <c r="O1156" i="7"/>
  <c r="Q1028" i="7"/>
  <c r="Q1032" i="7"/>
  <c r="Q1033" i="7"/>
  <c r="P1051" i="7"/>
  <c r="Q1051" i="7" s="1"/>
  <c r="O1051" i="7"/>
  <c r="Q1079" i="7"/>
  <c r="Q1086" i="7"/>
  <c r="Q1093" i="7"/>
  <c r="Q1104" i="7"/>
  <c r="Q1147" i="7"/>
  <c r="O1006" i="7"/>
  <c r="Q1039" i="7"/>
  <c r="Q1074" i="7"/>
  <c r="O961" i="7"/>
  <c r="O977" i="7"/>
  <c r="O993" i="7"/>
  <c r="O1009" i="7"/>
  <c r="P1035" i="7"/>
  <c r="Q1035" i="7" s="1"/>
  <c r="O1035" i="7"/>
  <c r="Q1063" i="7"/>
  <c r="R1103" i="7"/>
  <c r="P1146" i="7"/>
  <c r="Q1146" i="7" s="1"/>
  <c r="O1146" i="7"/>
  <c r="O964" i="7"/>
  <c r="O980" i="7"/>
  <c r="Q1047" i="7"/>
  <c r="Q1058" i="7"/>
  <c r="Q1082" i="7"/>
  <c r="P1018" i="7"/>
  <c r="Q1018" i="7" s="1"/>
  <c r="O1018" i="7"/>
  <c r="Q1042" i="7"/>
  <c r="O1088" i="7"/>
  <c r="P1088" i="7"/>
  <c r="Q1088" i="7" s="1"/>
  <c r="P1040" i="7"/>
  <c r="Q1040" i="7" s="1"/>
  <c r="P1111" i="7"/>
  <c r="Q1111" i="7" s="1"/>
  <c r="O1111" i="7"/>
  <c r="Q1116" i="7"/>
  <c r="Q1128" i="7"/>
  <c r="Q1138" i="7"/>
  <c r="Q1142" i="7"/>
  <c r="Q1097" i="7"/>
  <c r="P1161" i="7"/>
  <c r="Q1161" i="7" s="1"/>
  <c r="O1161" i="7"/>
  <c r="Q1162" i="7"/>
  <c r="R1212" i="7"/>
  <c r="R1105" i="7"/>
  <c r="Q1112" i="7"/>
  <c r="Q1152" i="7"/>
  <c r="Q1166" i="7"/>
  <c r="O1039" i="7"/>
  <c r="O1055" i="7"/>
  <c r="O1071" i="7"/>
  <c r="Q1110" i="7"/>
  <c r="Q1136" i="7"/>
  <c r="Q1137" i="7"/>
  <c r="O1026" i="7"/>
  <c r="O1042" i="7"/>
  <c r="O1058" i="7"/>
  <c r="O1074" i="7"/>
  <c r="P1090" i="7"/>
  <c r="Q1090" i="7" s="1"/>
  <c r="O1093" i="7"/>
  <c r="Q1096" i="7"/>
  <c r="Q1100" i="7"/>
  <c r="Q1101" i="7"/>
  <c r="P1140" i="7"/>
  <c r="Q1140" i="7" s="1"/>
  <c r="O1140" i="7"/>
  <c r="O1029" i="7"/>
  <c r="O1045" i="7"/>
  <c r="O1061" i="7"/>
  <c r="O1077" i="7"/>
  <c r="Q1094" i="7"/>
  <c r="P1130" i="7"/>
  <c r="Q1130" i="7" s="1"/>
  <c r="O1130" i="7"/>
  <c r="Q1131" i="7"/>
  <c r="O1032" i="7"/>
  <c r="O1048" i="7"/>
  <c r="O1064" i="7"/>
  <c r="O1080" i="7"/>
  <c r="Q1102" i="7"/>
  <c r="P1108" i="7"/>
  <c r="O1108" i="7"/>
  <c r="Q1121" i="7"/>
  <c r="Q1165" i="7"/>
  <c r="Q1205" i="7"/>
  <c r="P1114" i="7"/>
  <c r="Q1114" i="7" s="1"/>
  <c r="O1114" i="7"/>
  <c r="Q1115" i="7"/>
  <c r="P1124" i="7"/>
  <c r="Q1124" i="7" s="1"/>
  <c r="O1124" i="7"/>
  <c r="R1124" i="7" s="1"/>
  <c r="R1145" i="7"/>
  <c r="Q1155" i="7"/>
  <c r="Q1160" i="7"/>
  <c r="Q1169" i="7"/>
  <c r="Q1182" i="7"/>
  <c r="Q1120" i="7"/>
  <c r="Q1145" i="7"/>
  <c r="Q1185" i="7"/>
  <c r="Q1139" i="7"/>
  <c r="Q1149" i="7"/>
  <c r="Q1150" i="7"/>
  <c r="Q1201" i="7"/>
  <c r="P1098" i="7"/>
  <c r="Q1098" i="7" s="1"/>
  <c r="O1098" i="7"/>
  <c r="Q1107" i="7"/>
  <c r="Q1129" i="7"/>
  <c r="Q1133" i="7"/>
  <c r="Q1143" i="7"/>
  <c r="Q1167" i="7"/>
  <c r="O1034" i="7"/>
  <c r="O1050" i="7"/>
  <c r="O1066" i="7"/>
  <c r="O1082" i="7"/>
  <c r="Q1099" i="7"/>
  <c r="Q1123" i="7"/>
  <c r="Q1134" i="7"/>
  <c r="Q1144" i="7"/>
  <c r="O1037" i="7"/>
  <c r="O1053" i="7"/>
  <c r="O1069" i="7"/>
  <c r="Q1113" i="7"/>
  <c r="Q1117" i="7"/>
  <c r="Q1132" i="7"/>
  <c r="Q1154" i="7"/>
  <c r="P1085" i="7"/>
  <c r="Q1085" i="7" s="1"/>
  <c r="O1085" i="7"/>
  <c r="R1085" i="7" s="1"/>
  <c r="Q1118" i="7"/>
  <c r="Q1127" i="7"/>
  <c r="P1087" i="7"/>
  <c r="Q1087" i="7" s="1"/>
  <c r="P1103" i="7"/>
  <c r="Q1103" i="7" s="1"/>
  <c r="P1119" i="7"/>
  <c r="Q1119" i="7" s="1"/>
  <c r="P1135" i="7"/>
  <c r="Q1135" i="7" s="1"/>
  <c r="P1151" i="7"/>
  <c r="Q1151" i="7" s="1"/>
  <c r="Q1177" i="7"/>
  <c r="Q1178" i="7"/>
  <c r="Q1193" i="7"/>
  <c r="Q1194" i="7"/>
  <c r="R1205" i="7"/>
  <c r="Q1222" i="7"/>
  <c r="Q1225" i="7"/>
  <c r="Q1228" i="7"/>
  <c r="Q1234" i="7"/>
  <c r="P1158" i="7"/>
  <c r="Q1158" i="7" s="1"/>
  <c r="O1158" i="7"/>
  <c r="R1173" i="7"/>
  <c r="Q1189" i="7"/>
  <c r="Q1198" i="7"/>
  <c r="Q1204" i="7"/>
  <c r="Q1208" i="7"/>
  <c r="P1184" i="7"/>
  <c r="Q1184" i="7" s="1"/>
  <c r="O1184" i="7"/>
  <c r="P1200" i="7"/>
  <c r="Q1200" i="7" s="1"/>
  <c r="O1200" i="7"/>
  <c r="R1200" i="7" s="1"/>
  <c r="Q1212" i="7"/>
  <c r="R1218" i="7"/>
  <c r="P1171" i="7"/>
  <c r="Q1171" i="7" s="1"/>
  <c r="O1171" i="7"/>
  <c r="Q1255" i="7"/>
  <c r="Q1188" i="7"/>
  <c r="Q1192" i="7"/>
  <c r="Q1224" i="7"/>
  <c r="Q1245" i="7"/>
  <c r="O1127" i="7"/>
  <c r="O1143" i="7"/>
  <c r="Q1172" i="7"/>
  <c r="Q1187" i="7"/>
  <c r="Q1203" i="7"/>
  <c r="Q1218" i="7"/>
  <c r="Q1239" i="7"/>
  <c r="Q1180" i="7"/>
  <c r="Q1221" i="7"/>
  <c r="O1101" i="7"/>
  <c r="O1117" i="7"/>
  <c r="O1133" i="7"/>
  <c r="O1149" i="7"/>
  <c r="P1164" i="7"/>
  <c r="Q1164" i="7" s="1"/>
  <c r="O1167" i="7"/>
  <c r="Q1170" i="7"/>
  <c r="R1179" i="7"/>
  <c r="Q1196" i="7"/>
  <c r="R1207" i="7"/>
  <c r="Q1220" i="7"/>
  <c r="O1136" i="7"/>
  <c r="O1152" i="7"/>
  <c r="Q1207" i="7"/>
  <c r="Q1229" i="7"/>
  <c r="Q1276" i="7"/>
  <c r="O1107" i="7"/>
  <c r="O1123" i="7"/>
  <c r="R1123" i="7" s="1"/>
  <c r="O1139" i="7"/>
  <c r="O1155" i="7"/>
  <c r="Q1191" i="7"/>
  <c r="R1202" i="7"/>
  <c r="Q1206" i="7"/>
  <c r="Q1214" i="7"/>
  <c r="Q1174" i="7"/>
  <c r="Q1183" i="7"/>
  <c r="Q1190" i="7"/>
  <c r="Q1217" i="7"/>
  <c r="R1210" i="7"/>
  <c r="R1223" i="7"/>
  <c r="Q1168" i="7"/>
  <c r="Q1186" i="7"/>
  <c r="Q1202" i="7"/>
  <c r="Q1209" i="7"/>
  <c r="Q1210" i="7"/>
  <c r="Q1216" i="7"/>
  <c r="Q1223" i="7"/>
  <c r="Q1173" i="7"/>
  <c r="R1198" i="7"/>
  <c r="Q1219" i="7"/>
  <c r="P1179" i="7"/>
  <c r="Q1179" i="7" s="1"/>
  <c r="Q1227" i="7"/>
  <c r="Q1251" i="7"/>
  <c r="Q1226" i="7"/>
  <c r="Q1274" i="7"/>
  <c r="Q1250" i="7"/>
  <c r="R1281" i="7"/>
  <c r="P1230" i="7"/>
  <c r="Q1230" i="7" s="1"/>
  <c r="O1230" i="7"/>
  <c r="P1233" i="7"/>
  <c r="Q1233" i="7" s="1"/>
  <c r="O1233" i="7"/>
  <c r="R1233" i="7" s="1"/>
  <c r="P1268" i="7"/>
  <c r="Q1268" i="7" s="1"/>
  <c r="O1268" i="7"/>
  <c r="R1268" i="7" s="1"/>
  <c r="Q1316" i="7"/>
  <c r="Q1342" i="7"/>
  <c r="Q1246" i="7"/>
  <c r="Q1273" i="7"/>
  <c r="Q1309" i="7"/>
  <c r="O1228" i="7"/>
  <c r="P1244" i="7"/>
  <c r="Q1244" i="7" s="1"/>
  <c r="O1244" i="7"/>
  <c r="Q1257" i="7"/>
  <c r="Q1258" i="7"/>
  <c r="Q1264" i="7"/>
  <c r="Q1281" i="7"/>
  <c r="O1216" i="7"/>
  <c r="Q1235" i="7"/>
  <c r="Q1256" i="7"/>
  <c r="Q1262" i="7"/>
  <c r="Q1272" i="7"/>
  <c r="R1285" i="7"/>
  <c r="O1187" i="7"/>
  <c r="O1203" i="7"/>
  <c r="O1219" i="7"/>
  <c r="O1234" i="7"/>
  <c r="Q1248" i="7"/>
  <c r="Q1292" i="7"/>
  <c r="O1174" i="7"/>
  <c r="O1190" i="7"/>
  <c r="O1206" i="7"/>
  <c r="O1222" i="7"/>
  <c r="Q1232" i="7"/>
  <c r="Q1243" i="7"/>
  <c r="Q1253" i="7"/>
  <c r="Q1298" i="7"/>
  <c r="O1177" i="7"/>
  <c r="O1193" i="7"/>
  <c r="O1209" i="7"/>
  <c r="R1209" i="7" s="1"/>
  <c r="O1225" i="7"/>
  <c r="P1252" i="7"/>
  <c r="Q1252" i="7" s="1"/>
  <c r="O1252" i="7"/>
  <c r="Q1261" i="7"/>
  <c r="Q1267" i="7"/>
  <c r="Q1275" i="7"/>
  <c r="Q1284" i="7"/>
  <c r="Q1308" i="7"/>
  <c r="Q1314" i="7"/>
  <c r="O1199" i="7"/>
  <c r="P1260" i="7"/>
  <c r="Q1260" i="7" s="1"/>
  <c r="O1260" i="7"/>
  <c r="O1170" i="7"/>
  <c r="Q1240" i="7"/>
  <c r="Q1241" i="7"/>
  <c r="Q1242" i="7"/>
  <c r="R1279" i="7"/>
  <c r="R1261" i="7"/>
  <c r="P1265" i="7"/>
  <c r="Q1265" i="7" s="1"/>
  <c r="O1265" i="7"/>
  <c r="Q1278" i="7"/>
  <c r="Q1279" i="7"/>
  <c r="Q1282" i="7"/>
  <c r="Q1283" i="7"/>
  <c r="O1208" i="7"/>
  <c r="R1208" i="7" s="1"/>
  <c r="O1224" i="7"/>
  <c r="Q1237" i="7"/>
  <c r="Q1266" i="7"/>
  <c r="R1274" i="7"/>
  <c r="P1236" i="7"/>
  <c r="Q1236" i="7" s="1"/>
  <c r="O1236" i="7"/>
  <c r="P1249" i="7"/>
  <c r="Q1249" i="7" s="1"/>
  <c r="O1249" i="7"/>
  <c r="R1249" i="7" s="1"/>
  <c r="Q1269" i="7"/>
  <c r="P1286" i="7"/>
  <c r="Q1286" i="7" s="1"/>
  <c r="O1286" i="7"/>
  <c r="R1286" i="7" s="1"/>
  <c r="Q1293" i="7"/>
  <c r="R1300" i="7"/>
  <c r="Q1312" i="7"/>
  <c r="P1333" i="7"/>
  <c r="Q1333" i="7" s="1"/>
  <c r="O1333" i="7"/>
  <c r="R1333" i="7" s="1"/>
  <c r="R1293" i="7"/>
  <c r="P1297" i="7"/>
  <c r="Q1297" i="7" s="1"/>
  <c r="O1297" i="7"/>
  <c r="R1297" i="7" s="1"/>
  <c r="R1316" i="7"/>
  <c r="Q1334" i="7"/>
  <c r="Q1386" i="7"/>
  <c r="Q1311" i="7"/>
  <c r="Q1323" i="7"/>
  <c r="Q1337" i="7"/>
  <c r="O1276" i="7"/>
  <c r="R1276" i="7" s="1"/>
  <c r="Q1296" i="7"/>
  <c r="Q1317" i="7"/>
  <c r="Q1338" i="7"/>
  <c r="O1346" i="7"/>
  <c r="P1346" i="7"/>
  <c r="Q1346" i="7" s="1"/>
  <c r="Q1347" i="7"/>
  <c r="Q1295" i="7"/>
  <c r="Q1285" i="7"/>
  <c r="Q1307" i="7"/>
  <c r="Q1322" i="7"/>
  <c r="O1240" i="7"/>
  <c r="O1256" i="7"/>
  <c r="O1272" i="7"/>
  <c r="O1298" i="7"/>
  <c r="R1298" i="7" s="1"/>
  <c r="Q1320" i="7"/>
  <c r="Q1331" i="7"/>
  <c r="R1375" i="7"/>
  <c r="O1243" i="7"/>
  <c r="O1259" i="7"/>
  <c r="O1275" i="7"/>
  <c r="O1401" i="7"/>
  <c r="P1401" i="7"/>
  <c r="Q1401" i="7" s="1"/>
  <c r="O1246" i="7"/>
  <c r="O1262" i="7"/>
  <c r="R1262" i="7" s="1"/>
  <c r="O1278" i="7"/>
  <c r="R1278" i="7" s="1"/>
  <c r="P1303" i="7"/>
  <c r="Q1303" i="7" s="1"/>
  <c r="O1303" i="7"/>
  <c r="Q1304" i="7"/>
  <c r="P1313" i="7"/>
  <c r="Q1313" i="7" s="1"/>
  <c r="O1313" i="7"/>
  <c r="O1314" i="7"/>
  <c r="P1319" i="7"/>
  <c r="Q1319" i="7" s="1"/>
  <c r="O1319" i="7"/>
  <c r="P1291" i="7"/>
  <c r="Q1291" i="7" s="1"/>
  <c r="O1291" i="7"/>
  <c r="R1291" i="7" s="1"/>
  <c r="Q1305" i="7"/>
  <c r="Q1306" i="7"/>
  <c r="Q1341" i="7"/>
  <c r="O1352" i="7"/>
  <c r="P1352" i="7"/>
  <c r="Q1352" i="7" s="1"/>
  <c r="Q1300" i="7"/>
  <c r="Q1359" i="7"/>
  <c r="O1239" i="7"/>
  <c r="Q1340" i="7"/>
  <c r="Q1367" i="7"/>
  <c r="Q1387" i="7"/>
  <c r="Q1290" i="7"/>
  <c r="Q1326" i="7"/>
  <c r="Q1328" i="7"/>
  <c r="R1282" i="7"/>
  <c r="Q1302" i="7"/>
  <c r="Q1363" i="7"/>
  <c r="P1294" i="7"/>
  <c r="Q1294" i="7" s="1"/>
  <c r="O1294" i="7"/>
  <c r="R1294" i="7" s="1"/>
  <c r="Q1301" i="7"/>
  <c r="Q1318" i="7"/>
  <c r="Q1413" i="7"/>
  <c r="Q1336" i="7"/>
  <c r="R1353" i="7"/>
  <c r="P1365" i="7"/>
  <c r="Q1365" i="7" s="1"/>
  <c r="O1365" i="7"/>
  <c r="Q1375" i="7"/>
  <c r="Q1389" i="7"/>
  <c r="Q1392" i="7"/>
  <c r="O1308" i="7"/>
  <c r="O1324" i="7"/>
  <c r="Q1345" i="7"/>
  <c r="R1350" i="7"/>
  <c r="Q1374" i="7"/>
  <c r="Q1388" i="7"/>
  <c r="Q1350" i="7"/>
  <c r="P1362" i="7"/>
  <c r="Q1362" i="7" s="1"/>
  <c r="O1362" i="7"/>
  <c r="R1364" i="7"/>
  <c r="Q1366" i="7"/>
  <c r="Q1370" i="7"/>
  <c r="Q1372" i="7"/>
  <c r="Q1402" i="7"/>
  <c r="Q1361" i="7"/>
  <c r="Q1383" i="7"/>
  <c r="O1307" i="7"/>
  <c r="O1323" i="7"/>
  <c r="O1335" i="7"/>
  <c r="R1335" i="7" s="1"/>
  <c r="R1363" i="7"/>
  <c r="Q1369" i="7"/>
  <c r="P1381" i="7"/>
  <c r="Q1381" i="7" s="1"/>
  <c r="O1381" i="7"/>
  <c r="R1381" i="7" s="1"/>
  <c r="Q1391" i="7"/>
  <c r="O1310" i="7"/>
  <c r="O1326" i="7"/>
  <c r="Q1358" i="7"/>
  <c r="Q1405" i="7"/>
  <c r="O1348" i="7"/>
  <c r="R1348" i="7" s="1"/>
  <c r="P1348" i="7"/>
  <c r="Q1348" i="7" s="1"/>
  <c r="Q1354" i="7"/>
  <c r="Q1356" i="7"/>
  <c r="Q1382" i="7"/>
  <c r="R1386" i="7"/>
  <c r="P1368" i="7"/>
  <c r="Q1368" i="7" s="1"/>
  <c r="O1368" i="7"/>
  <c r="R1368" i="7" s="1"/>
  <c r="Q1385" i="7"/>
  <c r="Q1404" i="7"/>
  <c r="R1342" i="7"/>
  <c r="R1347" i="7"/>
  <c r="Q1378" i="7"/>
  <c r="Q1393" i="7"/>
  <c r="Q1398" i="7"/>
  <c r="Q1429" i="7"/>
  <c r="Q1353" i="7"/>
  <c r="O1385" i="7"/>
  <c r="R1385" i="7" s="1"/>
  <c r="R1389" i="7"/>
  <c r="P1384" i="7"/>
  <c r="Q1384" i="7" s="1"/>
  <c r="O1384" i="7"/>
  <c r="Q1394" i="7"/>
  <c r="P1364" i="7"/>
  <c r="Q1364" i="7" s="1"/>
  <c r="P1380" i="7"/>
  <c r="Q1380" i="7" s="1"/>
  <c r="P1396" i="7"/>
  <c r="R1405" i="7"/>
  <c r="P1423" i="7"/>
  <c r="Q1423" i="7" s="1"/>
  <c r="O1423" i="7"/>
  <c r="Q1435" i="7"/>
  <c r="P1451" i="7"/>
  <c r="Q1451" i="7" s="1"/>
  <c r="O1451" i="7"/>
  <c r="P1417" i="7"/>
  <c r="Q1417" i="7" s="1"/>
  <c r="O1417" i="7"/>
  <c r="P1433" i="7"/>
  <c r="Q1433" i="7" s="1"/>
  <c r="O1433" i="7"/>
  <c r="Q1438" i="7"/>
  <c r="Q1446" i="7"/>
  <c r="P1454" i="7"/>
  <c r="Q1454" i="7" s="1"/>
  <c r="O1454" i="7"/>
  <c r="Q1422" i="7"/>
  <c r="Q1442" i="7"/>
  <c r="Q1445" i="7"/>
  <c r="O1356" i="7"/>
  <c r="O1372" i="7"/>
  <c r="O1388" i="7"/>
  <c r="P1390" i="7"/>
  <c r="Q1390" i="7" s="1"/>
  <c r="O1392" i="7"/>
  <c r="O1397" i="7"/>
  <c r="Q1408" i="7"/>
  <c r="Q1400" i="7"/>
  <c r="Q1411" i="7"/>
  <c r="Q1427" i="7"/>
  <c r="Q1444" i="7"/>
  <c r="O1378" i="7"/>
  <c r="R1378" i="7" s="1"/>
  <c r="P1395" i="7"/>
  <c r="Q1395" i="7" s="1"/>
  <c r="Q1409" i="7"/>
  <c r="Q1440" i="7"/>
  <c r="Q1410" i="7"/>
  <c r="Q1416" i="7"/>
  <c r="Q1426" i="7"/>
  <c r="Q1453" i="7"/>
  <c r="Q1456" i="7"/>
  <c r="Q1425" i="7"/>
  <c r="Q1414" i="7"/>
  <c r="Q1421" i="7"/>
  <c r="Q1424" i="7"/>
  <c r="Q1430" i="7"/>
  <c r="O1358" i="7"/>
  <c r="O1374" i="7"/>
  <c r="R1374" i="7" s="1"/>
  <c r="O1398" i="7"/>
  <c r="O1407" i="7"/>
  <c r="Q1415" i="7"/>
  <c r="Q1431" i="7"/>
  <c r="Q1443" i="7"/>
  <c r="Q1448" i="7"/>
  <c r="Q1406" i="7"/>
  <c r="Q1419" i="7"/>
  <c r="Q1420" i="7"/>
  <c r="Q1436" i="7"/>
  <c r="Q1439" i="7"/>
  <c r="O1403" i="7"/>
  <c r="O1413" i="7"/>
  <c r="O1429" i="7"/>
  <c r="P1437" i="7"/>
  <c r="Q1437" i="7" s="1"/>
  <c r="O1443" i="7"/>
  <c r="O1445" i="7"/>
  <c r="Q1447" i="7"/>
  <c r="O1419" i="7"/>
  <c r="O1439" i="7"/>
  <c r="O1422" i="7"/>
  <c r="Q1452" i="7"/>
  <c r="AB14" i="11"/>
  <c r="V14" i="11"/>
  <c r="Q16" i="11"/>
  <c r="V16" i="11" s="1"/>
  <c r="P16" i="11"/>
  <c r="R16" i="11" s="1"/>
  <c r="W16" i="11" s="1"/>
  <c r="M16" i="11"/>
  <c r="Q106" i="11"/>
  <c r="P106" i="11"/>
  <c r="R106" i="11" s="1"/>
  <c r="W106" i="11" s="1"/>
  <c r="M106" i="11"/>
  <c r="P64" i="11"/>
  <c r="R64" i="11" s="1"/>
  <c r="W64" i="11" s="1"/>
  <c r="M64" i="11"/>
  <c r="Q64" i="11"/>
  <c r="V64" i="11" s="1"/>
  <c r="Q43" i="11"/>
  <c r="V43" i="11" s="1"/>
  <c r="P43" i="11"/>
  <c r="R43" i="11" s="1"/>
  <c r="W43" i="11" s="1"/>
  <c r="M43" i="11"/>
  <c r="AB10" i="11"/>
  <c r="M14" i="11"/>
  <c r="P14" i="11"/>
  <c r="R14" i="11" s="1"/>
  <c r="W14" i="11" s="1"/>
  <c r="AB9" i="11"/>
  <c r="V9" i="11"/>
  <c r="Q11" i="11"/>
  <c r="V11" i="11" s="1"/>
  <c r="P11" i="11"/>
  <c r="R11" i="11" s="1"/>
  <c r="W11" i="11" s="1"/>
  <c r="M11" i="11"/>
  <c r="AB15" i="11"/>
  <c r="Q21" i="11"/>
  <c r="P21" i="11"/>
  <c r="R21" i="11" s="1"/>
  <c r="W21" i="11" s="1"/>
  <c r="M21" i="11"/>
  <c r="Q85" i="11"/>
  <c r="V85" i="11" s="1"/>
  <c r="P85" i="11"/>
  <c r="R85" i="11" s="1"/>
  <c r="W85" i="11" s="1"/>
  <c r="M85" i="11"/>
  <c r="AB26" i="11"/>
  <c r="V26" i="11"/>
  <c r="Q28" i="11"/>
  <c r="V28" i="11" s="1"/>
  <c r="P28" i="11"/>
  <c r="R28" i="11" s="1"/>
  <c r="W28" i="11" s="1"/>
  <c r="M36" i="11"/>
  <c r="Q36" i="11"/>
  <c r="P36" i="11"/>
  <c r="R36" i="11" s="1"/>
  <c r="W36" i="11" s="1"/>
  <c r="G37" i="12"/>
  <c r="Q6" i="11"/>
  <c r="P6" i="11"/>
  <c r="R6" i="11" s="1"/>
  <c r="W6" i="11" s="1"/>
  <c r="M6" i="11"/>
  <c r="Q23" i="11"/>
  <c r="P23" i="11"/>
  <c r="R23" i="11" s="1"/>
  <c r="W23" i="11" s="1"/>
  <c r="M23" i="11"/>
  <c r="Q30" i="11"/>
  <c r="P30" i="11"/>
  <c r="R30" i="11" s="1"/>
  <c r="W30" i="11" s="1"/>
  <c r="M30" i="11"/>
  <c r="AA31" i="11"/>
  <c r="AB46" i="11"/>
  <c r="V46" i="11"/>
  <c r="M219" i="11"/>
  <c r="Q219" i="11"/>
  <c r="P219" i="11"/>
  <c r="R219" i="11" s="1"/>
  <c r="W219" i="11" s="1"/>
  <c r="P224" i="11"/>
  <c r="R224" i="11" s="1"/>
  <c r="W224" i="11" s="1"/>
  <c r="Q224" i="11"/>
  <c r="M224" i="11"/>
  <c r="G36" i="12"/>
  <c r="AB19" i="11"/>
  <c r="M48" i="11"/>
  <c r="Q48" i="11"/>
  <c r="V48" i="11" s="1"/>
  <c r="P48" i="11"/>
  <c r="R48" i="11" s="1"/>
  <c r="W48" i="11" s="1"/>
  <c r="Q54" i="11"/>
  <c r="V54" i="11" s="1"/>
  <c r="P54" i="11"/>
  <c r="R54" i="11" s="1"/>
  <c r="W54" i="11" s="1"/>
  <c r="M54" i="11"/>
  <c r="M77" i="11"/>
  <c r="Q77" i="11"/>
  <c r="V77" i="11" s="1"/>
  <c r="P77" i="11"/>
  <c r="R77" i="11" s="1"/>
  <c r="W77" i="11" s="1"/>
  <c r="AB2" i="11"/>
  <c r="Q18" i="11"/>
  <c r="V18" i="11" s="1"/>
  <c r="P18" i="11"/>
  <c r="R18" i="11" s="1"/>
  <c r="W18" i="11" s="1"/>
  <c r="M18" i="11"/>
  <c r="V40" i="11"/>
  <c r="AB40" i="11"/>
  <c r="Q62" i="11"/>
  <c r="P62" i="11"/>
  <c r="R62" i="11" s="1"/>
  <c r="W62" i="11" s="1"/>
  <c r="M62" i="11"/>
  <c r="AA85" i="11"/>
  <c r="M3" i="11"/>
  <c r="Q3" i="11"/>
  <c r="V3" i="11" s="1"/>
  <c r="P3" i="11"/>
  <c r="R3" i="11" s="1"/>
  <c r="W3" i="11" s="1"/>
  <c r="M25" i="11"/>
  <c r="P25" i="11"/>
  <c r="R25" i="11" s="1"/>
  <c r="W25" i="11" s="1"/>
  <c r="AB32" i="11"/>
  <c r="V32" i="11"/>
  <c r="Q73" i="11"/>
  <c r="P73" i="11"/>
  <c r="R73" i="11" s="1"/>
  <c r="W73" i="11" s="1"/>
  <c r="M73" i="11"/>
  <c r="M101" i="11"/>
  <c r="Q101" i="11"/>
  <c r="V101" i="11" s="1"/>
  <c r="P101" i="11"/>
  <c r="R101" i="11" s="1"/>
  <c r="W101" i="11" s="1"/>
  <c r="AB11" i="11"/>
  <c r="AA11" i="11"/>
  <c r="Q42" i="11"/>
  <c r="P42" i="11"/>
  <c r="R42" i="11" s="1"/>
  <c r="W42" i="11" s="1"/>
  <c r="M42" i="11"/>
  <c r="M8" i="11"/>
  <c r="Q8" i="11"/>
  <c r="P8" i="11"/>
  <c r="R8" i="11" s="1"/>
  <c r="W8" i="11" s="1"/>
  <c r="Q10" i="11"/>
  <c r="V10" i="11" s="1"/>
  <c r="P10" i="11"/>
  <c r="R10" i="11" s="1"/>
  <c r="W10" i="11" s="1"/>
  <c r="AB43" i="11"/>
  <c r="G8" i="12"/>
  <c r="Q5" i="11"/>
  <c r="P5" i="11"/>
  <c r="R5" i="11" s="1"/>
  <c r="W5" i="11" s="1"/>
  <c r="M5" i="11"/>
  <c r="Q15" i="11"/>
  <c r="V15" i="11" s="1"/>
  <c r="P15" i="11"/>
  <c r="R15" i="11" s="1"/>
  <c r="W15" i="11" s="1"/>
  <c r="M15" i="11"/>
  <c r="Q25" i="11"/>
  <c r="V25" i="11" s="1"/>
  <c r="AB64" i="11"/>
  <c r="M10" i="11"/>
  <c r="AB12" i="11"/>
  <c r="V12" i="11"/>
  <c r="Q22" i="11"/>
  <c r="P22" i="11"/>
  <c r="R22" i="11" s="1"/>
  <c r="W22" i="11" s="1"/>
  <c r="M22" i="11"/>
  <c r="Q29" i="11"/>
  <c r="V29" i="11" s="1"/>
  <c r="P29" i="11"/>
  <c r="R29" i="11" s="1"/>
  <c r="W29" i="11" s="1"/>
  <c r="M29" i="11"/>
  <c r="M37" i="11"/>
  <c r="P37" i="11"/>
  <c r="R37" i="11" s="1"/>
  <c r="W37" i="11" s="1"/>
  <c r="Q44" i="11"/>
  <c r="V44" i="11" s="1"/>
  <c r="P44" i="11"/>
  <c r="R44" i="11" s="1"/>
  <c r="W44" i="11" s="1"/>
  <c r="M44" i="11"/>
  <c r="Q84" i="11"/>
  <c r="P84" i="11"/>
  <c r="R84" i="11" s="1"/>
  <c r="W84" i="11" s="1"/>
  <c r="M84" i="11"/>
  <c r="Q27" i="11"/>
  <c r="P27" i="11"/>
  <c r="R27" i="11" s="1"/>
  <c r="W27" i="11" s="1"/>
  <c r="M27" i="11"/>
  <c r="Q63" i="11"/>
  <c r="P63" i="11"/>
  <c r="R63" i="11" s="1"/>
  <c r="W63" i="11" s="1"/>
  <c r="M63" i="11"/>
  <c r="Q7" i="11"/>
  <c r="P7" i="11"/>
  <c r="R7" i="11" s="1"/>
  <c r="W7" i="11" s="1"/>
  <c r="M7" i="11"/>
  <c r="Q17" i="11"/>
  <c r="V17" i="11" s="1"/>
  <c r="P17" i="11"/>
  <c r="R17" i="11" s="1"/>
  <c r="W17" i="11" s="1"/>
  <c r="M17" i="11"/>
  <c r="AB18" i="11"/>
  <c r="M19" i="11"/>
  <c r="Q19" i="11"/>
  <c r="V19" i="11" s="1"/>
  <c r="P19" i="11"/>
  <c r="R19" i="11" s="1"/>
  <c r="W19" i="11" s="1"/>
  <c r="Q31" i="11"/>
  <c r="V31" i="11" s="1"/>
  <c r="P31" i="11"/>
  <c r="R31" i="11" s="1"/>
  <c r="W31" i="11" s="1"/>
  <c r="M31" i="11"/>
  <c r="Q37" i="11"/>
  <c r="Q47" i="11"/>
  <c r="V47" i="11" s="1"/>
  <c r="P47" i="11"/>
  <c r="R47" i="11" s="1"/>
  <c r="W47" i="11" s="1"/>
  <c r="M47" i="11"/>
  <c r="AB57" i="11"/>
  <c r="C15" i="16"/>
  <c r="D15" i="16" s="1"/>
  <c r="Q2" i="11"/>
  <c r="V2" i="11" s="1"/>
  <c r="P2" i="11"/>
  <c r="R2" i="11" s="1"/>
  <c r="W2" i="11" s="1"/>
  <c r="M2" i="11"/>
  <c r="M24" i="11"/>
  <c r="Q24" i="11"/>
  <c r="P24" i="11"/>
  <c r="R24" i="11" s="1"/>
  <c r="W24" i="11" s="1"/>
  <c r="P33" i="11"/>
  <c r="R33" i="11" s="1"/>
  <c r="W33" i="11" s="1"/>
  <c r="Q33" i="11"/>
  <c r="M33" i="11"/>
  <c r="Q41" i="11"/>
  <c r="V41" i="11" s="1"/>
  <c r="P41" i="11"/>
  <c r="R41" i="11" s="1"/>
  <c r="W41" i="11" s="1"/>
  <c r="M41" i="11"/>
  <c r="AB4" i="11"/>
  <c r="AB20" i="11"/>
  <c r="M72" i="11"/>
  <c r="Q72" i="11"/>
  <c r="V72" i="11" s="1"/>
  <c r="P72" i="11"/>
  <c r="R72" i="11" s="1"/>
  <c r="W72" i="11" s="1"/>
  <c r="M90" i="11"/>
  <c r="Q90" i="11"/>
  <c r="V90" i="11" s="1"/>
  <c r="Q116" i="11"/>
  <c r="P116" i="11"/>
  <c r="R116" i="11" s="1"/>
  <c r="W116" i="11" s="1"/>
  <c r="M116" i="11"/>
  <c r="M4" i="11"/>
  <c r="AA10" i="11"/>
  <c r="M20" i="11"/>
  <c r="AA28" i="11"/>
  <c r="AA41" i="11"/>
  <c r="AB51" i="11"/>
  <c r="AA57" i="11"/>
  <c r="K8" i="12" s="1"/>
  <c r="L8" i="12" s="1"/>
  <c r="AB58" i="11"/>
  <c r="M60" i="11"/>
  <c r="X66" i="11"/>
  <c r="M82" i="11"/>
  <c r="Q127" i="11"/>
  <c r="M127" i="11"/>
  <c r="P127" i="11"/>
  <c r="R127" i="11" s="1"/>
  <c r="W127" i="11" s="1"/>
  <c r="AB29" i="11"/>
  <c r="AA29" i="11"/>
  <c r="L52" i="11"/>
  <c r="L59" i="11"/>
  <c r="W61" i="11"/>
  <c r="Y66" i="11"/>
  <c r="G9" i="12" s="1"/>
  <c r="AA76" i="11"/>
  <c r="W93" i="11"/>
  <c r="M111" i="11"/>
  <c r="Q111" i="11"/>
  <c r="V111" i="11" s="1"/>
  <c r="Q39" i="11"/>
  <c r="Q60" i="11"/>
  <c r="V60" i="11" s="1"/>
  <c r="L74" i="11"/>
  <c r="P82" i="11"/>
  <c r="R82" i="11" s="1"/>
  <c r="W82" i="11" s="1"/>
  <c r="P90" i="11"/>
  <c r="R90" i="11" s="1"/>
  <c r="W90" i="11" s="1"/>
  <c r="Y93" i="11"/>
  <c r="W99" i="11"/>
  <c r="Q113" i="11"/>
  <c r="M113" i="11"/>
  <c r="P113" i="11"/>
  <c r="R113" i="11" s="1"/>
  <c r="W113" i="11" s="1"/>
  <c r="M131" i="11"/>
  <c r="Q131" i="11"/>
  <c r="P131" i="11"/>
  <c r="R131" i="11" s="1"/>
  <c r="W131" i="11" s="1"/>
  <c r="AB45" i="11"/>
  <c r="AA45" i="11"/>
  <c r="Q86" i="11"/>
  <c r="P86" i="11"/>
  <c r="R86" i="11" s="1"/>
  <c r="W86" i="11" s="1"/>
  <c r="M86" i="11"/>
  <c r="Q92" i="11"/>
  <c r="V92" i="11" s="1"/>
  <c r="P92" i="11"/>
  <c r="R92" i="11" s="1"/>
  <c r="W92" i="11" s="1"/>
  <c r="M92" i="11"/>
  <c r="Q119" i="11"/>
  <c r="V119" i="11" s="1"/>
  <c r="P119" i="11"/>
  <c r="R119" i="11" s="1"/>
  <c r="W119" i="11" s="1"/>
  <c r="M119" i="11"/>
  <c r="P138" i="11"/>
  <c r="R138" i="11" s="1"/>
  <c r="W138" i="11" s="1"/>
  <c r="Q138" i="11"/>
  <c r="V138" i="11" s="1"/>
  <c r="M138" i="11"/>
  <c r="AA17" i="11"/>
  <c r="AB44" i="11"/>
  <c r="AA47" i="11"/>
  <c r="AA48" i="11"/>
  <c r="M58" i="11"/>
  <c r="AB61" i="11"/>
  <c r="AA61" i="11"/>
  <c r="K6" i="12" s="1"/>
  <c r="Q69" i="11"/>
  <c r="V96" i="11"/>
  <c r="AB96" i="11"/>
  <c r="X99" i="11"/>
  <c r="AB102" i="11"/>
  <c r="P111" i="11"/>
  <c r="R111" i="11" s="1"/>
  <c r="W111" i="11" s="1"/>
  <c r="M133" i="11"/>
  <c r="Q133" i="11"/>
  <c r="P133" i="11"/>
  <c r="R133" i="11" s="1"/>
  <c r="W133" i="11" s="1"/>
  <c r="Q140" i="11"/>
  <c r="P140" i="11"/>
  <c r="R140" i="11" s="1"/>
  <c r="W140" i="11" s="1"/>
  <c r="M140" i="11"/>
  <c r="AB34" i="11"/>
  <c r="L50" i="11"/>
  <c r="M51" i="11"/>
  <c r="AB54" i="11"/>
  <c r="Y60" i="11"/>
  <c r="X78" i="11"/>
  <c r="AA87" i="11"/>
  <c r="P117" i="11"/>
  <c r="R117" i="11" s="1"/>
  <c r="W117" i="11" s="1"/>
  <c r="M117" i="11"/>
  <c r="P49" i="11"/>
  <c r="R49" i="11" s="1"/>
  <c r="W49" i="11" s="1"/>
  <c r="M49" i="11"/>
  <c r="AB79" i="11"/>
  <c r="Q81" i="11"/>
  <c r="M81" i="11"/>
  <c r="AB82" i="11"/>
  <c r="AA82" i="11"/>
  <c r="AB111" i="11"/>
  <c r="AA111" i="11"/>
  <c r="AB124" i="11"/>
  <c r="V124" i="11"/>
  <c r="Q189" i="11"/>
  <c r="V189" i="11" s="1"/>
  <c r="P189" i="11"/>
  <c r="R189" i="11" s="1"/>
  <c r="W189" i="11" s="1"/>
  <c r="M189" i="11"/>
  <c r="AA2" i="11"/>
  <c r="M12" i="11"/>
  <c r="AA18" i="11"/>
  <c r="M32" i="11"/>
  <c r="M46" i="11"/>
  <c r="Y51" i="11"/>
  <c r="G5" i="12" s="1"/>
  <c r="AA53" i="11"/>
  <c r="P58" i="11"/>
  <c r="R58" i="11" s="1"/>
  <c r="W58" i="11" s="1"/>
  <c r="P71" i="11"/>
  <c r="R71" i="11" s="1"/>
  <c r="W71" i="11" s="1"/>
  <c r="Q71" i="11"/>
  <c r="V71" i="11" s="1"/>
  <c r="Q76" i="11"/>
  <c r="V76" i="11" s="1"/>
  <c r="P76" i="11"/>
  <c r="R76" i="11" s="1"/>
  <c r="W76" i="11" s="1"/>
  <c r="M76" i="11"/>
  <c r="Q83" i="11"/>
  <c r="V83" i="11" s="1"/>
  <c r="P83" i="11"/>
  <c r="R83" i="11" s="1"/>
  <c r="W83" i="11" s="1"/>
  <c r="Q107" i="11"/>
  <c r="P107" i="11"/>
  <c r="R107" i="11" s="1"/>
  <c r="W107" i="11" s="1"/>
  <c r="Q112" i="11"/>
  <c r="P112" i="11"/>
  <c r="R112" i="11" s="1"/>
  <c r="W112" i="11" s="1"/>
  <c r="M112" i="11"/>
  <c r="AA24" i="11"/>
  <c r="M71" i="11"/>
  <c r="Y74" i="11"/>
  <c r="Q91" i="11"/>
  <c r="V91" i="11" s="1"/>
  <c r="M91" i="11"/>
  <c r="AB95" i="11"/>
  <c r="V95" i="11"/>
  <c r="Q117" i="11"/>
  <c r="AB138" i="11"/>
  <c r="AA138" i="11"/>
  <c r="P57" i="11"/>
  <c r="R57" i="11" s="1"/>
  <c r="W57" i="11" s="1"/>
  <c r="P81" i="11"/>
  <c r="R81" i="11" s="1"/>
  <c r="W81" i="11" s="1"/>
  <c r="M100" i="11"/>
  <c r="Q100" i="11"/>
  <c r="AB101" i="11"/>
  <c r="V105" i="11"/>
  <c r="AB105" i="11"/>
  <c r="Q152" i="11"/>
  <c r="M152" i="11"/>
  <c r="Y160" i="11"/>
  <c r="W160" i="11"/>
  <c r="AA3" i="11"/>
  <c r="P12" i="11"/>
  <c r="R12" i="11" s="1"/>
  <c r="W12" i="11" s="1"/>
  <c r="M13" i="11"/>
  <c r="AA19" i="11"/>
  <c r="X30" i="11"/>
  <c r="P32" i="11"/>
  <c r="R32" i="11" s="1"/>
  <c r="W32" i="11" s="1"/>
  <c r="M35" i="11"/>
  <c r="AA38" i="11"/>
  <c r="P46" i="11"/>
  <c r="R46" i="11" s="1"/>
  <c r="W46" i="11" s="1"/>
  <c r="Q49" i="11"/>
  <c r="V49" i="11" s="1"/>
  <c r="AA52" i="11"/>
  <c r="Q57" i="11"/>
  <c r="V57" i="11" s="1"/>
  <c r="AA64" i="11"/>
  <c r="X98" i="11"/>
  <c r="AB110" i="11"/>
  <c r="V110" i="11"/>
  <c r="AA119" i="11"/>
  <c r="M61" i="11"/>
  <c r="Q61" i="11"/>
  <c r="V61" i="11" s="1"/>
  <c r="V89" i="11"/>
  <c r="Y98" i="11"/>
  <c r="P102" i="11"/>
  <c r="R102" i="11" s="1"/>
  <c r="W102" i="11" s="1"/>
  <c r="M102" i="11"/>
  <c r="Q118" i="11"/>
  <c r="M118" i="11"/>
  <c r="Q130" i="11"/>
  <c r="V130" i="11" s="1"/>
  <c r="P130" i="11"/>
  <c r="R130" i="11" s="1"/>
  <c r="W130" i="11" s="1"/>
  <c r="M130" i="11"/>
  <c r="X28" i="11"/>
  <c r="G4" i="12" s="1"/>
  <c r="Y50" i="11"/>
  <c r="Q65" i="11"/>
  <c r="V65" i="11" s="1"/>
  <c r="P65" i="11"/>
  <c r="R65" i="11" s="1"/>
  <c r="W65" i="11" s="1"/>
  <c r="M65" i="11"/>
  <c r="M93" i="11"/>
  <c r="Q93" i="11"/>
  <c r="AB94" i="11"/>
  <c r="V94" i="11"/>
  <c r="AA98" i="11"/>
  <c r="W98" i="11"/>
  <c r="V98" i="11"/>
  <c r="P100" i="11"/>
  <c r="R100" i="11" s="1"/>
  <c r="W100" i="11" s="1"/>
  <c r="AA103" i="11"/>
  <c r="P114" i="11"/>
  <c r="R114" i="11" s="1"/>
  <c r="W114" i="11" s="1"/>
  <c r="Q114" i="11"/>
  <c r="V114" i="11" s="1"/>
  <c r="M114" i="11"/>
  <c r="Q157" i="11"/>
  <c r="V157" i="11" s="1"/>
  <c r="M157" i="11"/>
  <c r="P157" i="11"/>
  <c r="R157" i="11" s="1"/>
  <c r="W157" i="11" s="1"/>
  <c r="Q38" i="11"/>
  <c r="V38" i="11" s="1"/>
  <c r="P38" i="11"/>
  <c r="R38" i="11" s="1"/>
  <c r="W38" i="11" s="1"/>
  <c r="Q53" i="11"/>
  <c r="V53" i="11" s="1"/>
  <c r="P53" i="11"/>
  <c r="R53" i="11" s="1"/>
  <c r="W53" i="11" s="1"/>
  <c r="P66" i="11"/>
  <c r="R66" i="11" s="1"/>
  <c r="W66" i="11" s="1"/>
  <c r="AB68" i="11"/>
  <c r="AA68" i="11"/>
  <c r="AA71" i="11"/>
  <c r="Q75" i="11"/>
  <c r="P75" i="11"/>
  <c r="R75" i="11" s="1"/>
  <c r="W75" i="11" s="1"/>
  <c r="M75" i="11"/>
  <c r="P87" i="11"/>
  <c r="R87" i="11" s="1"/>
  <c r="W87" i="11" s="1"/>
  <c r="Q87" i="11"/>
  <c r="V87" i="11" s="1"/>
  <c r="M87" i="11"/>
  <c r="P120" i="11"/>
  <c r="R120" i="11" s="1"/>
  <c r="W120" i="11" s="1"/>
  <c r="Q120" i="11"/>
  <c r="M120" i="11"/>
  <c r="Q122" i="11"/>
  <c r="V122" i="11" s="1"/>
  <c r="P122" i="11"/>
  <c r="R122" i="11" s="1"/>
  <c r="W122" i="11" s="1"/>
  <c r="M122" i="11"/>
  <c r="P152" i="11"/>
  <c r="R152" i="11" s="1"/>
  <c r="W152" i="11" s="1"/>
  <c r="AB72" i="11"/>
  <c r="AB141" i="11"/>
  <c r="V141" i="11"/>
  <c r="Q154" i="11"/>
  <c r="P154" i="11"/>
  <c r="R154" i="11" s="1"/>
  <c r="W154" i="11" s="1"/>
  <c r="AB176" i="11"/>
  <c r="AA176" i="11"/>
  <c r="L182" i="11"/>
  <c r="AA72" i="11"/>
  <c r="AA83" i="11"/>
  <c r="K12" i="12" s="1"/>
  <c r="P97" i="11"/>
  <c r="R97" i="11" s="1"/>
  <c r="W97" i="11" s="1"/>
  <c r="AB104" i="11"/>
  <c r="X117" i="11"/>
  <c r="AB125" i="11"/>
  <c r="AA129" i="11"/>
  <c r="L134" i="11"/>
  <c r="Y152" i="11"/>
  <c r="M154" i="11"/>
  <c r="Q170" i="11"/>
  <c r="M170" i="11"/>
  <c r="P170" i="11"/>
  <c r="R170" i="11" s="1"/>
  <c r="W170" i="11" s="1"/>
  <c r="M177" i="11"/>
  <c r="P177" i="11"/>
  <c r="R177" i="11" s="1"/>
  <c r="W177" i="11" s="1"/>
  <c r="Q177" i="11"/>
  <c r="V177" i="11" s="1"/>
  <c r="P232" i="11"/>
  <c r="R232" i="11" s="1"/>
  <c r="W232" i="11" s="1"/>
  <c r="M232" i="11"/>
  <c r="Q232" i="11"/>
  <c r="V232" i="11" s="1"/>
  <c r="AB114" i="11"/>
  <c r="Y143" i="11"/>
  <c r="M148" i="11"/>
  <c r="P148" i="11"/>
  <c r="R148" i="11" s="1"/>
  <c r="W148" i="11" s="1"/>
  <c r="Q151" i="11"/>
  <c r="P151" i="11"/>
  <c r="R151" i="11" s="1"/>
  <c r="W151" i="11" s="1"/>
  <c r="M151" i="11"/>
  <c r="P162" i="11"/>
  <c r="R162" i="11" s="1"/>
  <c r="W162" i="11" s="1"/>
  <c r="M162" i="11"/>
  <c r="P184" i="11"/>
  <c r="R184" i="11" s="1"/>
  <c r="W184" i="11" s="1"/>
  <c r="Q184" i="11"/>
  <c r="V184" i="11" s="1"/>
  <c r="M184" i="11"/>
  <c r="Q210" i="11"/>
  <c r="P210" i="11"/>
  <c r="R210" i="11" s="1"/>
  <c r="W210" i="11" s="1"/>
  <c r="M210" i="11"/>
  <c r="Y99" i="11"/>
  <c r="Y100" i="11"/>
  <c r="Q121" i="11"/>
  <c r="V121" i="11" s="1"/>
  <c r="P121" i="11"/>
  <c r="R121" i="11" s="1"/>
  <c r="W121" i="11" s="1"/>
  <c r="M121" i="11"/>
  <c r="X128" i="11"/>
  <c r="Q186" i="11"/>
  <c r="P186" i="11"/>
  <c r="R186" i="11" s="1"/>
  <c r="W186" i="11" s="1"/>
  <c r="M186" i="11"/>
  <c r="Q205" i="11"/>
  <c r="P205" i="11"/>
  <c r="R205" i="11" s="1"/>
  <c r="W205" i="11" s="1"/>
  <c r="M205" i="11"/>
  <c r="AA143" i="11"/>
  <c r="V143" i="11"/>
  <c r="AB162" i="11"/>
  <c r="V162" i="11"/>
  <c r="AA102" i="11"/>
  <c r="M105" i="11"/>
  <c r="X106" i="11"/>
  <c r="P125" i="11"/>
  <c r="R125" i="11" s="1"/>
  <c r="W125" i="11" s="1"/>
  <c r="M125" i="11"/>
  <c r="Q142" i="11"/>
  <c r="V142" i="11" s="1"/>
  <c r="M142" i="11"/>
  <c r="P142" i="11"/>
  <c r="R142" i="11" s="1"/>
  <c r="W142" i="11" s="1"/>
  <c r="M153" i="11"/>
  <c r="Q153" i="11"/>
  <c r="P153" i="11"/>
  <c r="R153" i="11" s="1"/>
  <c r="W153" i="11" s="1"/>
  <c r="AA165" i="11"/>
  <c r="M179" i="11"/>
  <c r="P179" i="11"/>
  <c r="R179" i="11" s="1"/>
  <c r="W179" i="11" s="1"/>
  <c r="Q179" i="11"/>
  <c r="AA182" i="11"/>
  <c r="AA232" i="11"/>
  <c r="Y232" i="11"/>
  <c r="V80" i="11"/>
  <c r="P115" i="11"/>
  <c r="R115" i="11" s="1"/>
  <c r="W115" i="11" s="1"/>
  <c r="V126" i="11"/>
  <c r="P147" i="11"/>
  <c r="R147" i="11" s="1"/>
  <c r="W147" i="11" s="1"/>
  <c r="M147" i="11"/>
  <c r="Q147" i="11"/>
  <c r="V147" i="11" s="1"/>
  <c r="AA160" i="11"/>
  <c r="P174" i="11"/>
  <c r="R174" i="11" s="1"/>
  <c r="W174" i="11" s="1"/>
  <c r="M174" i="11"/>
  <c r="Q174" i="11"/>
  <c r="V174" i="11" s="1"/>
  <c r="P216" i="11"/>
  <c r="R216" i="11" s="1"/>
  <c r="W216" i="11" s="1"/>
  <c r="M216" i="11"/>
  <c r="Q216" i="11"/>
  <c r="Q229" i="11"/>
  <c r="P229" i="11"/>
  <c r="R229" i="11" s="1"/>
  <c r="W229" i="11" s="1"/>
  <c r="M229" i="11"/>
  <c r="AA60" i="11"/>
  <c r="L88" i="11"/>
  <c r="AA92" i="11"/>
  <c r="AB99" i="11"/>
  <c r="AA99" i="11"/>
  <c r="L103" i="11"/>
  <c r="AA110" i="11"/>
  <c r="Q115" i="11"/>
  <c r="V115" i="11" s="1"/>
  <c r="X133" i="11"/>
  <c r="G20" i="12" s="1"/>
  <c r="M136" i="11"/>
  <c r="V148" i="11"/>
  <c r="M166" i="11"/>
  <c r="P166" i="11"/>
  <c r="R166" i="11" s="1"/>
  <c r="W166" i="11" s="1"/>
  <c r="Q166" i="11"/>
  <c r="V166" i="11" s="1"/>
  <c r="P192" i="11"/>
  <c r="R192" i="11" s="1"/>
  <c r="W192" i="11" s="1"/>
  <c r="Q192" i="11"/>
  <c r="V192" i="11" s="1"/>
  <c r="M192" i="11"/>
  <c r="AA78" i="11"/>
  <c r="AA93" i="11"/>
  <c r="AB98" i="11"/>
  <c r="P104" i="11"/>
  <c r="R104" i="11" s="1"/>
  <c r="W104" i="11" s="1"/>
  <c r="P105" i="11"/>
  <c r="R105" i="11" s="1"/>
  <c r="W105" i="11" s="1"/>
  <c r="AA109" i="11"/>
  <c r="K15" i="12" s="1"/>
  <c r="AB123" i="11"/>
  <c r="AA123" i="11"/>
  <c r="K14" i="12" s="1"/>
  <c r="M139" i="11"/>
  <c r="Q139" i="11"/>
  <c r="M156" i="11"/>
  <c r="Q156" i="11"/>
  <c r="V156" i="11" s="1"/>
  <c r="P156" i="11"/>
  <c r="R156" i="11" s="1"/>
  <c r="W156" i="11" s="1"/>
  <c r="Q181" i="11"/>
  <c r="V181" i="11" s="1"/>
  <c r="P181" i="11"/>
  <c r="R181" i="11" s="1"/>
  <c r="W181" i="11" s="1"/>
  <c r="M181" i="11"/>
  <c r="M185" i="11"/>
  <c r="Q185" i="11"/>
  <c r="P185" i="11"/>
  <c r="R185" i="11" s="1"/>
  <c r="W185" i="11" s="1"/>
  <c r="M209" i="11"/>
  <c r="Q209" i="11"/>
  <c r="V209" i="11" s="1"/>
  <c r="P209" i="11"/>
  <c r="R209" i="11" s="1"/>
  <c r="W209" i="11" s="1"/>
  <c r="G13" i="12"/>
  <c r="Q104" i="11"/>
  <c r="V104" i="11" s="1"/>
  <c r="W129" i="11"/>
  <c r="M211" i="11"/>
  <c r="Q211" i="11"/>
  <c r="V211" i="11" s="1"/>
  <c r="P211" i="11"/>
  <c r="R211" i="11" s="1"/>
  <c r="W211" i="11" s="1"/>
  <c r="AB67" i="11"/>
  <c r="AA67" i="11"/>
  <c r="M89" i="11"/>
  <c r="M129" i="11"/>
  <c r="AB130" i="11"/>
  <c r="P136" i="11"/>
  <c r="R136" i="11" s="1"/>
  <c r="W136" i="11" s="1"/>
  <c r="X104" i="11"/>
  <c r="X129" i="11"/>
  <c r="M132" i="11"/>
  <c r="Y133" i="11"/>
  <c r="G21" i="12" s="1"/>
  <c r="AB137" i="11"/>
  <c r="AA137" i="11"/>
  <c r="P139" i="11"/>
  <c r="R139" i="11" s="1"/>
  <c r="W139" i="11" s="1"/>
  <c r="AB145" i="11"/>
  <c r="AA145" i="11"/>
  <c r="M158" i="11"/>
  <c r="X163" i="11"/>
  <c r="X82" i="11"/>
  <c r="G12" i="12" s="1"/>
  <c r="Y104" i="11"/>
  <c r="Y129" i="11"/>
  <c r="G17" i="12" s="1"/>
  <c r="P141" i="11"/>
  <c r="R141" i="11" s="1"/>
  <c r="W141" i="11" s="1"/>
  <c r="M141" i="11"/>
  <c r="AA142" i="11"/>
  <c r="P144" i="11"/>
  <c r="R144" i="11" s="1"/>
  <c r="W144" i="11" s="1"/>
  <c r="L146" i="11"/>
  <c r="L108" i="11"/>
  <c r="AA115" i="11"/>
  <c r="AB121" i="11"/>
  <c r="AA121" i="11"/>
  <c r="Q129" i="11"/>
  <c r="V129" i="11" s="1"/>
  <c r="Q144" i="11"/>
  <c r="V163" i="11"/>
  <c r="AB166" i="11"/>
  <c r="AA174" i="11"/>
  <c r="Q191" i="11"/>
  <c r="V191" i="11" s="1"/>
  <c r="P191" i="11"/>
  <c r="R191" i="11" s="1"/>
  <c r="W191" i="11" s="1"/>
  <c r="M203" i="11"/>
  <c r="Q203" i="11"/>
  <c r="P203" i="11"/>
  <c r="R203" i="11" s="1"/>
  <c r="W203" i="11" s="1"/>
  <c r="Q226" i="11"/>
  <c r="P226" i="11"/>
  <c r="R226" i="11" s="1"/>
  <c r="W226" i="11" s="1"/>
  <c r="M226" i="11"/>
  <c r="AA220" i="11"/>
  <c r="K33" i="12" s="1"/>
  <c r="AA191" i="11"/>
  <c r="AB201" i="11"/>
  <c r="AA201" i="11"/>
  <c r="V227" i="11"/>
  <c r="AB227" i="11"/>
  <c r="V128" i="11"/>
  <c r="W167" i="11"/>
  <c r="X170" i="11"/>
  <c r="AB197" i="11"/>
  <c r="Q202" i="11"/>
  <c r="M202" i="11"/>
  <c r="P202" i="11"/>
  <c r="R202" i="11" s="1"/>
  <c r="W202" i="11" s="1"/>
  <c r="Q234" i="11"/>
  <c r="P234" i="11"/>
  <c r="R234" i="11" s="1"/>
  <c r="W234" i="11" s="1"/>
  <c r="M234" i="11"/>
  <c r="M137" i="11"/>
  <c r="Y148" i="11"/>
  <c r="AA167" i="11"/>
  <c r="V167" i="11"/>
  <c r="AB172" i="11"/>
  <c r="AA172" i="11"/>
  <c r="K24" i="12" s="1"/>
  <c r="Q183" i="11"/>
  <c r="P183" i="11"/>
  <c r="R183" i="11" s="1"/>
  <c r="W183" i="11" s="1"/>
  <c r="Q213" i="11"/>
  <c r="V213" i="11" s="1"/>
  <c r="P213" i="11"/>
  <c r="R213" i="11" s="1"/>
  <c r="W213" i="11" s="1"/>
  <c r="Q165" i="11"/>
  <c r="V165" i="11" s="1"/>
  <c r="P165" i="11"/>
  <c r="R165" i="11" s="1"/>
  <c r="W165" i="11" s="1"/>
  <c r="M169" i="11"/>
  <c r="P169" i="11"/>
  <c r="R169" i="11" s="1"/>
  <c r="W169" i="11" s="1"/>
  <c r="Q173" i="11"/>
  <c r="M173" i="11"/>
  <c r="W199" i="11"/>
  <c r="AB200" i="11"/>
  <c r="L208" i="11"/>
  <c r="AB163" i="11"/>
  <c r="P176" i="11"/>
  <c r="R176" i="11" s="1"/>
  <c r="W176" i="11" s="1"/>
  <c r="Q176" i="11"/>
  <c r="V176" i="11" s="1"/>
  <c r="M176" i="11"/>
  <c r="AB184" i="11"/>
  <c r="AA184" i="11"/>
  <c r="M195" i="11"/>
  <c r="P195" i="11"/>
  <c r="R195" i="11" s="1"/>
  <c r="W195" i="11" s="1"/>
  <c r="M213" i="11"/>
  <c r="AB214" i="11"/>
  <c r="AA214" i="11"/>
  <c r="AA222" i="11"/>
  <c r="P137" i="11"/>
  <c r="R137" i="11" s="1"/>
  <c r="W137" i="11" s="1"/>
  <c r="AB155" i="11"/>
  <c r="AA163" i="11"/>
  <c r="M165" i="11"/>
  <c r="Y170" i="11"/>
  <c r="AA171" i="11"/>
  <c r="AB178" i="11"/>
  <c r="M180" i="11"/>
  <c r="AB206" i="11"/>
  <c r="AA206" i="11"/>
  <c r="X218" i="11"/>
  <c r="G32" i="12" s="1"/>
  <c r="M230" i="11"/>
  <c r="P230" i="11"/>
  <c r="R230" i="11" s="1"/>
  <c r="W230" i="11" s="1"/>
  <c r="AA114" i="11"/>
  <c r="AB126" i="11"/>
  <c r="M160" i="11"/>
  <c r="AB181" i="11"/>
  <c r="AA181" i="11"/>
  <c r="P198" i="11"/>
  <c r="R198" i="11" s="1"/>
  <c r="W198" i="11" s="1"/>
  <c r="AA126" i="11"/>
  <c r="M145" i="11"/>
  <c r="Y157" i="11"/>
  <c r="P168" i="11"/>
  <c r="R168" i="11" s="1"/>
  <c r="W168" i="11" s="1"/>
  <c r="M168" i="11"/>
  <c r="Q169" i="11"/>
  <c r="P173" i="11"/>
  <c r="R173" i="11" s="1"/>
  <c r="W173" i="11" s="1"/>
  <c r="AB177" i="11"/>
  <c r="W188" i="11"/>
  <c r="Q195" i="11"/>
  <c r="Q198" i="11"/>
  <c r="V198" i="11" s="1"/>
  <c r="Y218" i="11"/>
  <c r="AA231" i="11"/>
  <c r="X231" i="11"/>
  <c r="P235" i="11"/>
  <c r="R235" i="11" s="1"/>
  <c r="W235" i="11" s="1"/>
  <c r="Q235" i="11"/>
  <c r="Q197" i="11"/>
  <c r="V197" i="11" s="1"/>
  <c r="P197" i="11"/>
  <c r="R197" i="11" s="1"/>
  <c r="W197" i="11" s="1"/>
  <c r="Q160" i="11"/>
  <c r="V160" i="11" s="1"/>
  <c r="Q171" i="11"/>
  <c r="V171" i="11" s="1"/>
  <c r="M171" i="11"/>
  <c r="M188" i="11"/>
  <c r="AB213" i="11"/>
  <c r="AA213" i="11"/>
  <c r="K31" i="12" s="1"/>
  <c r="V218" i="11"/>
  <c r="AA221" i="11"/>
  <c r="Q230" i="11"/>
  <c r="M235" i="11"/>
  <c r="P145" i="11"/>
  <c r="R145" i="11" s="1"/>
  <c r="W145" i="11" s="1"/>
  <c r="AA147" i="11"/>
  <c r="P150" i="11"/>
  <c r="R150" i="11" s="1"/>
  <c r="W150" i="11" s="1"/>
  <c r="Y156" i="11"/>
  <c r="Q175" i="11"/>
  <c r="M175" i="11"/>
  <c r="Y176" i="11"/>
  <c r="G25" i="12" s="1"/>
  <c r="X180" i="11"/>
  <c r="AB189" i="11"/>
  <c r="AA189" i="11"/>
  <c r="M197" i="11"/>
  <c r="P200" i="11"/>
  <c r="R200" i="11" s="1"/>
  <c r="W200" i="11" s="1"/>
  <c r="M200" i="11"/>
  <c r="M222" i="11"/>
  <c r="Q222" i="11"/>
  <c r="V222" i="11" s="1"/>
  <c r="P222" i="11"/>
  <c r="R222" i="11" s="1"/>
  <c r="W222" i="11" s="1"/>
  <c r="L225" i="11"/>
  <c r="AA116" i="11"/>
  <c r="AA132" i="11"/>
  <c r="Q150" i="11"/>
  <c r="V150" i="11" s="1"/>
  <c r="M159" i="11"/>
  <c r="Q159" i="11"/>
  <c r="V159" i="11" s="1"/>
  <c r="P159" i="11"/>
  <c r="R159" i="11" s="1"/>
  <c r="W159" i="11" s="1"/>
  <c r="AA161" i="11"/>
  <c r="M163" i="11"/>
  <c r="P163" i="11"/>
  <c r="R163" i="11" s="1"/>
  <c r="W163" i="11" s="1"/>
  <c r="P178" i="11"/>
  <c r="R178" i="11" s="1"/>
  <c r="W178" i="11" s="1"/>
  <c r="M178" i="11"/>
  <c r="Q187" i="11"/>
  <c r="P187" i="11"/>
  <c r="R187" i="11" s="1"/>
  <c r="W187" i="11" s="1"/>
  <c r="L190" i="11"/>
  <c r="M227" i="11"/>
  <c r="P227" i="11"/>
  <c r="R227" i="11" s="1"/>
  <c r="W227" i="11" s="1"/>
  <c r="P220" i="11"/>
  <c r="R220" i="11" s="1"/>
  <c r="W220" i="11" s="1"/>
  <c r="L196" i="11"/>
  <c r="P204" i="11"/>
  <c r="R204" i="11" s="1"/>
  <c r="W204" i="11" s="1"/>
  <c r="Y205" i="11"/>
  <c r="AB209" i="11"/>
  <c r="M215" i="11"/>
  <c r="P217" i="11"/>
  <c r="R217" i="11" s="1"/>
  <c r="W217" i="11" s="1"/>
  <c r="P218" i="11"/>
  <c r="R218" i="11" s="1"/>
  <c r="W218" i="11" s="1"/>
  <c r="Q220" i="11"/>
  <c r="V220" i="11" s="1"/>
  <c r="AA225" i="11"/>
  <c r="X232" i="11"/>
  <c r="X160" i="11"/>
  <c r="AB180" i="11"/>
  <c r="AB188" i="11"/>
  <c r="AA188" i="11"/>
  <c r="L193" i="11"/>
  <c r="Q217" i="11"/>
  <c r="V217" i="11" s="1"/>
  <c r="AA159" i="11"/>
  <c r="AB204" i="11"/>
  <c r="AA204" i="11"/>
  <c r="AA155" i="11"/>
  <c r="AA156" i="11"/>
  <c r="AA157" i="11"/>
  <c r="AB158" i="11"/>
  <c r="L164" i="11"/>
  <c r="Q233" i="11"/>
  <c r="V233" i="11" s="1"/>
  <c r="M233" i="11"/>
  <c r="AB156" i="11"/>
  <c r="L161" i="11"/>
  <c r="Y210" i="11"/>
  <c r="AB217" i="11"/>
  <c r="AA217" i="11"/>
  <c r="Q221" i="11"/>
  <c r="V221" i="11" s="1"/>
  <c r="P221" i="11"/>
  <c r="R221" i="11" s="1"/>
  <c r="W221" i="11" s="1"/>
  <c r="Y181" i="11"/>
  <c r="Y189" i="11"/>
  <c r="X227" i="11"/>
  <c r="Y227" i="11"/>
  <c r="X176" i="11"/>
  <c r="G24" i="12" s="1"/>
  <c r="M218" i="11"/>
  <c r="AB228" i="11"/>
  <c r="Y175" i="11"/>
  <c r="Y207" i="11"/>
  <c r="G29" i="12" s="1"/>
  <c r="AB212" i="11"/>
  <c r="Q231" i="11"/>
  <c r="P231" i="11"/>
  <c r="R231" i="11" s="1"/>
  <c r="W231" i="11" s="1"/>
  <c r="AA233" i="11"/>
  <c r="K30" i="12" s="1"/>
  <c r="X685" i="7" l="1"/>
  <c r="AK685" i="7"/>
  <c r="X266" i="7"/>
  <c r="S266" i="7"/>
  <c r="AK266" i="7"/>
  <c r="X992" i="7"/>
  <c r="AK992" i="7"/>
  <c r="X70" i="7"/>
  <c r="S70" i="7"/>
  <c r="AK70" i="7"/>
  <c r="X68" i="7"/>
  <c r="AK68" i="7"/>
  <c r="X1153" i="7"/>
  <c r="AK1153" i="7"/>
  <c r="AK34" i="7"/>
  <c r="X34" i="7"/>
  <c r="X1237" i="7"/>
  <c r="S1237" i="7"/>
  <c r="AK1237" i="7"/>
  <c r="S713" i="7"/>
  <c r="AK713" i="7"/>
  <c r="X713" i="7"/>
  <c r="AK1432" i="7"/>
  <c r="X1432" i="7"/>
  <c r="X83" i="7"/>
  <c r="AK83" i="7"/>
  <c r="X94" i="7"/>
  <c r="AK94" i="7"/>
  <c r="X403" i="7"/>
  <c r="AK403" i="7"/>
  <c r="AK1126" i="7"/>
  <c r="X1126" i="7"/>
  <c r="S1126" i="7"/>
  <c r="W177" i="7"/>
  <c r="AJ177" i="7"/>
  <c r="X1175" i="7"/>
  <c r="AK1175" i="7"/>
  <c r="X1176" i="7"/>
  <c r="AK1176" i="7"/>
  <c r="X748" i="7"/>
  <c r="AK748" i="7"/>
  <c r="X647" i="7"/>
  <c r="AK647" i="7"/>
  <c r="S1038" i="7"/>
  <c r="AK1038" i="7"/>
  <c r="X1038" i="7"/>
  <c r="X1396" i="7"/>
  <c r="AK1396" i="7"/>
  <c r="X1113" i="7"/>
  <c r="AK1113" i="7"/>
  <c r="S1113" i="7"/>
  <c r="AK1271" i="7"/>
  <c r="X1271" i="7"/>
  <c r="X106" i="7"/>
  <c r="AK106" i="7"/>
  <c r="AK196" i="7"/>
  <c r="X196" i="7"/>
  <c r="AK919" i="7"/>
  <c r="X919" i="7"/>
  <c r="L12" i="12"/>
  <c r="L24" i="12"/>
  <c r="X336" i="7"/>
  <c r="AK336" i="7"/>
  <c r="AK1044" i="7"/>
  <c r="X1044" i="7"/>
  <c r="X551" i="7"/>
  <c r="AK551" i="7"/>
  <c r="X1277" i="7"/>
  <c r="AK1277" i="7"/>
  <c r="X151" i="7"/>
  <c r="AK151" i="7"/>
  <c r="J259" i="14"/>
  <c r="J233" i="14"/>
  <c r="N259" i="14"/>
  <c r="J77" i="14"/>
  <c r="J51" i="14"/>
  <c r="J25" i="14"/>
  <c r="J181" i="14"/>
  <c r="J207" i="14"/>
  <c r="J103" i="14"/>
  <c r="J155" i="14"/>
  <c r="J129" i="14"/>
  <c r="AB115" i="11"/>
  <c r="AJ1362" i="7"/>
  <c r="W1362" i="7"/>
  <c r="W1303" i="7"/>
  <c r="AJ1303" i="7"/>
  <c r="AJ1261" i="7"/>
  <c r="W1261" i="7"/>
  <c r="W1272" i="7"/>
  <c r="AJ1272" i="7"/>
  <c r="W1137" i="7"/>
  <c r="AJ1137" i="7"/>
  <c r="W1040" i="7"/>
  <c r="AJ1040" i="7"/>
  <c r="AB183" i="11"/>
  <c r="V183" i="11"/>
  <c r="AB150" i="11"/>
  <c r="V179" i="11"/>
  <c r="AB179" i="11"/>
  <c r="V118" i="11"/>
  <c r="AB118" i="11"/>
  <c r="V21" i="11"/>
  <c r="AB21" i="11"/>
  <c r="W1431" i="7"/>
  <c r="AJ1431" i="7"/>
  <c r="W1411" i="7"/>
  <c r="AJ1411" i="7"/>
  <c r="AJ1422" i="7"/>
  <c r="W1422" i="7"/>
  <c r="AJ1423" i="7"/>
  <c r="W1423" i="7"/>
  <c r="AJ1378" i="7"/>
  <c r="W1378" i="7"/>
  <c r="W1354" i="7"/>
  <c r="AJ1354" i="7"/>
  <c r="X1363" i="7"/>
  <c r="S1363" i="7"/>
  <c r="AK1363" i="7"/>
  <c r="AJ1413" i="7"/>
  <c r="W1413" i="7"/>
  <c r="R1246" i="7"/>
  <c r="X1276" i="7"/>
  <c r="S1276" i="7"/>
  <c r="AK1276" i="7"/>
  <c r="AJ1333" i="7"/>
  <c r="W1333" i="7"/>
  <c r="W1266" i="7"/>
  <c r="AJ1266" i="7"/>
  <c r="W1241" i="7"/>
  <c r="AJ1241" i="7"/>
  <c r="W1235" i="7"/>
  <c r="AJ1235" i="7"/>
  <c r="W1210" i="7"/>
  <c r="AJ1210" i="7"/>
  <c r="AK1202" i="7"/>
  <c r="X1202" i="7"/>
  <c r="S1202" i="7"/>
  <c r="Q1176" i="7"/>
  <c r="S1176" i="7" s="1"/>
  <c r="W1208" i="7"/>
  <c r="AJ1208" i="7"/>
  <c r="W1178" i="7"/>
  <c r="AJ1178" i="7"/>
  <c r="AJ1117" i="7"/>
  <c r="W1117" i="7"/>
  <c r="Q1084" i="7"/>
  <c r="AJ1035" i="7"/>
  <c r="W1035" i="7"/>
  <c r="Q1044" i="7"/>
  <c r="AJ1057" i="7"/>
  <c r="W1057" i="7"/>
  <c r="W1019" i="7"/>
  <c r="AJ1019" i="7"/>
  <c r="W959" i="7"/>
  <c r="AJ959" i="7"/>
  <c r="W954" i="7"/>
  <c r="AJ954" i="7"/>
  <c r="W982" i="7"/>
  <c r="AJ982" i="7"/>
  <c r="X941" i="7"/>
  <c r="S941" i="7"/>
  <c r="AK941" i="7"/>
  <c r="Q919" i="7"/>
  <c r="S919" i="7" s="1"/>
  <c r="Q934" i="7"/>
  <c r="W939" i="7"/>
  <c r="AJ939" i="7"/>
  <c r="AJ883" i="7"/>
  <c r="W883" i="7"/>
  <c r="W815" i="7"/>
  <c r="AJ815" i="7"/>
  <c r="X733" i="7"/>
  <c r="AK733" i="7"/>
  <c r="S733" i="7"/>
  <c r="AJ743" i="7"/>
  <c r="W743" i="7"/>
  <c r="X861" i="7"/>
  <c r="S861" i="7"/>
  <c r="AK861" i="7"/>
  <c r="AJ816" i="7"/>
  <c r="W816" i="7"/>
  <c r="S721" i="7"/>
  <c r="AK721" i="7"/>
  <c r="X721" i="7"/>
  <c r="W846" i="7"/>
  <c r="AJ846" i="7"/>
  <c r="W717" i="7"/>
  <c r="AJ717" i="7"/>
  <c r="AJ693" i="7"/>
  <c r="W693" i="7"/>
  <c r="W704" i="7"/>
  <c r="AJ704" i="7"/>
  <c r="C201" i="8"/>
  <c r="J201" i="8" s="1"/>
  <c r="W669" i="7"/>
  <c r="AJ669" i="7"/>
  <c r="AJ920" i="7"/>
  <c r="W920" i="7"/>
  <c r="Q633" i="7"/>
  <c r="W813" i="7"/>
  <c r="AJ813" i="7"/>
  <c r="W625" i="7"/>
  <c r="AJ625" i="7"/>
  <c r="W729" i="7"/>
  <c r="AJ729" i="7"/>
  <c r="R691" i="7"/>
  <c r="R576" i="7"/>
  <c r="X564" i="7"/>
  <c r="S564" i="7"/>
  <c r="AK564" i="7"/>
  <c r="W516" i="7"/>
  <c r="AJ516" i="7"/>
  <c r="W579" i="7"/>
  <c r="AJ579" i="7"/>
  <c r="AJ575" i="7"/>
  <c r="W575" i="7"/>
  <c r="AJ502" i="7"/>
  <c r="W502" i="7"/>
  <c r="R394" i="7"/>
  <c r="W558" i="7"/>
  <c r="AJ558" i="7"/>
  <c r="C129" i="8"/>
  <c r="J129" i="8" s="1"/>
  <c r="W467" i="7"/>
  <c r="AJ467" i="7"/>
  <c r="W529" i="7"/>
  <c r="AJ529" i="7"/>
  <c r="Q571" i="7"/>
  <c r="W510" i="7"/>
  <c r="AJ510" i="7"/>
  <c r="C127" i="8"/>
  <c r="J127" i="8" s="1"/>
  <c r="AJ465" i="7"/>
  <c r="W465" i="7"/>
  <c r="W365" i="7"/>
  <c r="AJ365" i="7"/>
  <c r="Q338" i="7"/>
  <c r="W439" i="7"/>
  <c r="AJ439" i="7"/>
  <c r="AJ566" i="7"/>
  <c r="W566" i="7"/>
  <c r="W346" i="7"/>
  <c r="AJ346" i="7"/>
  <c r="W364" i="7"/>
  <c r="AJ364" i="7"/>
  <c r="W393" i="7"/>
  <c r="AJ393" i="7"/>
  <c r="AJ411" i="7"/>
  <c r="W411" i="7"/>
  <c r="W285" i="7"/>
  <c r="AJ285" i="7"/>
  <c r="W271" i="7"/>
  <c r="AJ271" i="7"/>
  <c r="W296" i="7"/>
  <c r="AJ296" i="7"/>
  <c r="W287" i="7"/>
  <c r="AJ287" i="7"/>
  <c r="S146" i="7"/>
  <c r="AK146" i="7"/>
  <c r="X146" i="7"/>
  <c r="AJ244" i="7"/>
  <c r="W244" i="7"/>
  <c r="Q172" i="7"/>
  <c r="X141" i="7"/>
  <c r="S141" i="7"/>
  <c r="AK141" i="7"/>
  <c r="W148" i="7"/>
  <c r="AJ148" i="7"/>
  <c r="S149" i="7"/>
  <c r="AK149" i="7"/>
  <c r="X149" i="7"/>
  <c r="X150" i="7"/>
  <c r="S150" i="7"/>
  <c r="AK150" i="7"/>
  <c r="W39" i="7"/>
  <c r="AJ39" i="7"/>
  <c r="AJ127" i="7"/>
  <c r="W127" i="7"/>
  <c r="W161" i="7"/>
  <c r="AJ161" i="7"/>
  <c r="AJ53" i="7"/>
  <c r="W53" i="7"/>
  <c r="C53" i="8"/>
  <c r="J53" i="8" s="1"/>
  <c r="AJ79" i="7"/>
  <c r="W79" i="7"/>
  <c r="AJ133" i="7"/>
  <c r="W133" i="7"/>
  <c r="C35" i="8"/>
  <c r="J35" i="8" s="1"/>
  <c r="W61" i="7"/>
  <c r="AJ61" i="7"/>
  <c r="C29" i="8"/>
  <c r="J29" i="8" s="1"/>
  <c r="W55" i="7"/>
  <c r="AJ55" i="7"/>
  <c r="W115" i="7"/>
  <c r="AJ115" i="7"/>
  <c r="W8" i="7"/>
  <c r="AJ8" i="7"/>
  <c r="J243" i="14"/>
  <c r="J217" i="14"/>
  <c r="N243" i="14"/>
  <c r="J61" i="14"/>
  <c r="J35" i="14"/>
  <c r="J9" i="14"/>
  <c r="J191" i="14"/>
  <c r="J165" i="14"/>
  <c r="J139" i="14"/>
  <c r="J87" i="14"/>
  <c r="J113" i="14"/>
  <c r="K555" i="7"/>
  <c r="R555" i="7" s="1"/>
  <c r="Q555" i="7"/>
  <c r="Q1280" i="7"/>
  <c r="K1280" i="7"/>
  <c r="R1280" i="7" s="1"/>
  <c r="K618" i="7"/>
  <c r="K617" i="7"/>
  <c r="K1337" i="7"/>
  <c r="R1337" i="7" s="1"/>
  <c r="K1345" i="7"/>
  <c r="R1345" i="7" s="1"/>
  <c r="K64" i="14"/>
  <c r="K646" i="7"/>
  <c r="R646" i="7" s="1"/>
  <c r="K631" i="7"/>
  <c r="R631" i="7" s="1"/>
  <c r="Q1355" i="7"/>
  <c r="K1355" i="7"/>
  <c r="R1355" i="7" s="1"/>
  <c r="K229" i="7"/>
  <c r="K227" i="7"/>
  <c r="R227" i="7" s="1"/>
  <c r="K963" i="7"/>
  <c r="R963" i="7" s="1"/>
  <c r="K292" i="7"/>
  <c r="R292" i="7" s="1"/>
  <c r="K301" i="7"/>
  <c r="R301" i="7" s="1"/>
  <c r="K1022" i="7"/>
  <c r="R1022" i="7" s="1"/>
  <c r="K665" i="7"/>
  <c r="K676" i="7"/>
  <c r="R676" i="7" s="1"/>
  <c r="K1380" i="7"/>
  <c r="R1380" i="7" s="1"/>
  <c r="K366" i="7"/>
  <c r="R366" i="7" s="1"/>
  <c r="K1102" i="7"/>
  <c r="R1102" i="7" s="1"/>
  <c r="K1097" i="7"/>
  <c r="R1097" i="7" s="1"/>
  <c r="K534" i="7"/>
  <c r="K532" i="7"/>
  <c r="R532" i="7" s="1"/>
  <c r="K1255" i="7"/>
  <c r="R1255" i="7" s="1"/>
  <c r="K121" i="7"/>
  <c r="K119" i="7"/>
  <c r="R119" i="7" s="1"/>
  <c r="K844" i="7"/>
  <c r="K186" i="7"/>
  <c r="R186" i="7" s="1"/>
  <c r="K209" i="7"/>
  <c r="R209" i="7" s="1"/>
  <c r="K918" i="7"/>
  <c r="K932" i="7"/>
  <c r="R932" i="7" s="1"/>
  <c r="K456" i="7"/>
  <c r="R456" i="7" s="1"/>
  <c r="K1194" i="7"/>
  <c r="R1194" i="7" s="1"/>
  <c r="K1189" i="7"/>
  <c r="R1189" i="7" s="1"/>
  <c r="Q6" i="7"/>
  <c r="K6" i="7"/>
  <c r="R6" i="7" s="1"/>
  <c r="K732" i="7"/>
  <c r="R732" i="7" s="1"/>
  <c r="K740" i="7"/>
  <c r="R740" i="7" s="1"/>
  <c r="K701" i="7"/>
  <c r="R701" i="7" s="1"/>
  <c r="K696" i="7"/>
  <c r="R696" i="7" s="1"/>
  <c r="K1420" i="7"/>
  <c r="R1420" i="7" s="1"/>
  <c r="K1431" i="7"/>
  <c r="R1431" i="7" s="1"/>
  <c r="K268" i="7"/>
  <c r="Q279" i="7"/>
  <c r="K279" i="7"/>
  <c r="R279" i="7" s="1"/>
  <c r="K1001" i="7"/>
  <c r="K1005" i="7"/>
  <c r="R1005" i="7" s="1"/>
  <c r="Q1005" i="7"/>
  <c r="K483" i="7"/>
  <c r="K482" i="7"/>
  <c r="R482" i="7" s="1"/>
  <c r="K347" i="7"/>
  <c r="K1077" i="7"/>
  <c r="K1072" i="7"/>
  <c r="R1072" i="7" s="1"/>
  <c r="K441" i="7"/>
  <c r="R441" i="7" s="1"/>
  <c r="K1166" i="7"/>
  <c r="R1166" i="7" s="1"/>
  <c r="K1163" i="7"/>
  <c r="R1163" i="7" s="1"/>
  <c r="Q1163" i="7"/>
  <c r="Q47" i="7"/>
  <c r="K47" i="7"/>
  <c r="R47" i="7" s="1"/>
  <c r="Q759" i="7"/>
  <c r="K759" i="7"/>
  <c r="R759" i="7" s="1"/>
  <c r="K778" i="7"/>
  <c r="R778" i="7" s="1"/>
  <c r="Q778" i="7"/>
  <c r="K519" i="7"/>
  <c r="R519" i="7" s="1"/>
  <c r="Q519" i="7"/>
  <c r="K510" i="7"/>
  <c r="R510" i="7" s="1"/>
  <c r="K1234" i="7"/>
  <c r="K722" i="7"/>
  <c r="K724" i="7"/>
  <c r="R724" i="7" s="1"/>
  <c r="K1449" i="7"/>
  <c r="R1449" i="7" s="1"/>
  <c r="Q1449" i="7"/>
  <c r="K244" i="7"/>
  <c r="R244" i="7" s="1"/>
  <c r="D62" i="8" s="1"/>
  <c r="K62" i="8" s="1"/>
  <c r="K979" i="7"/>
  <c r="R979" i="7" s="1"/>
  <c r="K970" i="7"/>
  <c r="R970" i="7" s="1"/>
  <c r="K99" i="7"/>
  <c r="R99" i="7" s="1"/>
  <c r="K91" i="7"/>
  <c r="R91" i="7" s="1"/>
  <c r="K829" i="7"/>
  <c r="K831" i="7"/>
  <c r="R831" i="7" s="1"/>
  <c r="Q831" i="7"/>
  <c r="K405" i="7"/>
  <c r="R405" i="7" s="1"/>
  <c r="K416" i="7"/>
  <c r="R416" i="7" s="1"/>
  <c r="K1139" i="7"/>
  <c r="K579" i="7"/>
  <c r="K596" i="7"/>
  <c r="R596" i="7" s="1"/>
  <c r="K1320" i="7"/>
  <c r="R1320" i="7" s="1"/>
  <c r="K170" i="7"/>
  <c r="K174" i="7"/>
  <c r="R174" i="7" s="1"/>
  <c r="K896" i="7"/>
  <c r="R896" i="7" s="1"/>
  <c r="K322" i="7"/>
  <c r="K320" i="7"/>
  <c r="R320" i="7" s="1"/>
  <c r="K1057" i="7"/>
  <c r="R1057" i="7" s="1"/>
  <c r="L206" i="14"/>
  <c r="K485" i="7"/>
  <c r="R485" i="7" s="1"/>
  <c r="Q485" i="7"/>
  <c r="K1159" i="7"/>
  <c r="R1159" i="7" s="1"/>
  <c r="AK260" i="7"/>
  <c r="X260" i="7"/>
  <c r="P208" i="11"/>
  <c r="R208" i="11" s="1"/>
  <c r="W208" i="11" s="1"/>
  <c r="Q208" i="11"/>
  <c r="M208" i="11"/>
  <c r="AB233" i="11"/>
  <c r="G31" i="12"/>
  <c r="AB38" i="11"/>
  <c r="V219" i="11"/>
  <c r="AB219" i="11"/>
  <c r="AB6" i="11"/>
  <c r="V6" i="11"/>
  <c r="V106" i="11"/>
  <c r="AB106" i="11"/>
  <c r="W1415" i="7"/>
  <c r="AJ1415" i="7"/>
  <c r="W1453" i="7"/>
  <c r="AJ1453" i="7"/>
  <c r="Q1396" i="7"/>
  <c r="X1348" i="7"/>
  <c r="S1348" i="7"/>
  <c r="AK1348" i="7"/>
  <c r="W1318" i="7"/>
  <c r="AJ1318" i="7"/>
  <c r="S1291" i="7"/>
  <c r="AK1291" i="7"/>
  <c r="X1291" i="7"/>
  <c r="AJ1312" i="7"/>
  <c r="W1312" i="7"/>
  <c r="AJ1252" i="7"/>
  <c r="W1252" i="7"/>
  <c r="W1281" i="7"/>
  <c r="AJ1281" i="7"/>
  <c r="AJ1342" i="7"/>
  <c r="W1342" i="7"/>
  <c r="AJ1202" i="7"/>
  <c r="W1202" i="7"/>
  <c r="X1207" i="7"/>
  <c r="S1207" i="7"/>
  <c r="AK1207" i="7"/>
  <c r="W1239" i="7"/>
  <c r="AJ1239" i="7"/>
  <c r="W1255" i="7"/>
  <c r="AJ1255" i="7"/>
  <c r="AJ1145" i="7"/>
  <c r="W1145" i="7"/>
  <c r="AJ1205" i="7"/>
  <c r="W1205" i="7"/>
  <c r="AJ1097" i="7"/>
  <c r="W1097" i="7"/>
  <c r="W1033" i="7"/>
  <c r="AJ1033" i="7"/>
  <c r="W1049" i="7"/>
  <c r="AJ1049" i="7"/>
  <c r="AJ1070" i="7"/>
  <c r="W1070" i="7"/>
  <c r="R921" i="7"/>
  <c r="S981" i="7"/>
  <c r="AK981" i="7"/>
  <c r="X981" i="7"/>
  <c r="AJ990" i="7"/>
  <c r="W990" i="7"/>
  <c r="AJ971" i="7"/>
  <c r="W971" i="7"/>
  <c r="W926" i="7"/>
  <c r="AJ926" i="7"/>
  <c r="R880" i="7"/>
  <c r="W912" i="7"/>
  <c r="AJ912" i="7"/>
  <c r="W989" i="7"/>
  <c r="AJ989" i="7"/>
  <c r="W896" i="7"/>
  <c r="AJ896" i="7"/>
  <c r="W935" i="7"/>
  <c r="AJ935" i="7"/>
  <c r="AJ911" i="7"/>
  <c r="W911" i="7"/>
  <c r="AJ879" i="7"/>
  <c r="W879" i="7"/>
  <c r="X799" i="7"/>
  <c r="S799" i="7"/>
  <c r="AK799" i="7"/>
  <c r="W793" i="7"/>
  <c r="AJ793" i="7"/>
  <c r="AJ801" i="7"/>
  <c r="W801" i="7"/>
  <c r="X920" i="7"/>
  <c r="S920" i="7"/>
  <c r="AK920" i="7"/>
  <c r="X802" i="7"/>
  <c r="S802" i="7"/>
  <c r="AK802" i="7"/>
  <c r="W907" i="7"/>
  <c r="AJ907" i="7"/>
  <c r="W688" i="7"/>
  <c r="AJ688" i="7"/>
  <c r="W679" i="7"/>
  <c r="AJ679" i="7"/>
  <c r="W637" i="7"/>
  <c r="AJ637" i="7"/>
  <c r="AJ763" i="7"/>
  <c r="W763" i="7"/>
  <c r="W789" i="7"/>
  <c r="AJ789" i="7"/>
  <c r="S671" i="7"/>
  <c r="AK671" i="7"/>
  <c r="X671" i="7"/>
  <c r="S602" i="7"/>
  <c r="AK602" i="7"/>
  <c r="X602" i="7"/>
  <c r="AJ518" i="7"/>
  <c r="W518" i="7"/>
  <c r="W564" i="7"/>
  <c r="AJ564" i="7"/>
  <c r="AJ569" i="7"/>
  <c r="W569" i="7"/>
  <c r="AJ578" i="7"/>
  <c r="W578" i="7"/>
  <c r="R499" i="7"/>
  <c r="C168" i="8"/>
  <c r="J168" i="8" s="1"/>
  <c r="W506" i="7"/>
  <c r="AJ506" i="7"/>
  <c r="C208" i="8"/>
  <c r="J208" i="8" s="1"/>
  <c r="W676" i="7"/>
  <c r="AJ676" i="7"/>
  <c r="AJ565" i="7"/>
  <c r="W565" i="7"/>
  <c r="C143" i="8"/>
  <c r="J143" i="8" s="1"/>
  <c r="W481" i="7"/>
  <c r="AJ481" i="7"/>
  <c r="C135" i="8"/>
  <c r="J135" i="8" s="1"/>
  <c r="W473" i="7"/>
  <c r="AJ473" i="7"/>
  <c r="C131" i="8"/>
  <c r="J131" i="8" s="1"/>
  <c r="W469" i="7"/>
  <c r="AJ469" i="7"/>
  <c r="W333" i="7"/>
  <c r="AJ333" i="7"/>
  <c r="W313" i="7"/>
  <c r="AJ313" i="7"/>
  <c r="W412" i="7"/>
  <c r="AJ412" i="7"/>
  <c r="AJ417" i="7"/>
  <c r="W417" i="7"/>
  <c r="C88" i="8"/>
  <c r="J88" i="8" s="1"/>
  <c r="W374" i="7"/>
  <c r="AJ374" i="7"/>
  <c r="AJ360" i="7"/>
  <c r="W360" i="7"/>
  <c r="W332" i="7"/>
  <c r="AJ332" i="7"/>
  <c r="C100" i="8"/>
  <c r="J100" i="8" s="1"/>
  <c r="W386" i="7"/>
  <c r="AJ386" i="7"/>
  <c r="W322" i="7"/>
  <c r="AJ322" i="7"/>
  <c r="R252" i="7"/>
  <c r="W326" i="7"/>
  <c r="AJ326" i="7"/>
  <c r="AJ401" i="7"/>
  <c r="W401" i="7"/>
  <c r="AJ286" i="7"/>
  <c r="W286" i="7"/>
  <c r="W434" i="7"/>
  <c r="AJ434" i="7"/>
  <c r="W255" i="7"/>
  <c r="AJ255" i="7"/>
  <c r="W246" i="7"/>
  <c r="AJ246" i="7"/>
  <c r="W422" i="7"/>
  <c r="AJ422" i="7"/>
  <c r="S79" i="7"/>
  <c r="AK79" i="7"/>
  <c r="X79" i="7"/>
  <c r="AJ231" i="7"/>
  <c r="W231" i="7"/>
  <c r="AJ209" i="7"/>
  <c r="W209" i="7"/>
  <c r="W217" i="7"/>
  <c r="AJ217" i="7"/>
  <c r="R109" i="7"/>
  <c r="W116" i="7"/>
  <c r="AJ116" i="7"/>
  <c r="W131" i="7"/>
  <c r="AJ131" i="7"/>
  <c r="X154" i="7"/>
  <c r="S154" i="7"/>
  <c r="AK154" i="7"/>
  <c r="C68" i="8"/>
  <c r="J68" i="8" s="1"/>
  <c r="AJ146" i="7"/>
  <c r="W146" i="7"/>
  <c r="W121" i="7"/>
  <c r="AJ121" i="7"/>
  <c r="C62" i="8"/>
  <c r="J62" i="8" s="1"/>
  <c r="W140" i="7"/>
  <c r="AJ140" i="7"/>
  <c r="W41" i="7"/>
  <c r="AJ41" i="7"/>
  <c r="AJ110" i="7"/>
  <c r="W110" i="7"/>
  <c r="C13" i="8"/>
  <c r="J13" i="8" s="1"/>
  <c r="W13" i="7"/>
  <c r="AJ13" i="7"/>
  <c r="K95" i="14"/>
  <c r="N95" i="14"/>
  <c r="L95" i="14"/>
  <c r="K606" i="7"/>
  <c r="R606" i="7" s="1"/>
  <c r="K1340" i="7"/>
  <c r="R1340" i="7" s="1"/>
  <c r="K1351" i="7"/>
  <c r="R1351" i="7" s="1"/>
  <c r="Q1351" i="7"/>
  <c r="K649" i="7"/>
  <c r="K1372" i="7"/>
  <c r="K1358" i="7"/>
  <c r="S232" i="7"/>
  <c r="AK232" i="7"/>
  <c r="X232" i="7"/>
  <c r="Q946" i="7"/>
  <c r="K946" i="7"/>
  <c r="R946" i="7" s="1"/>
  <c r="K288" i="7"/>
  <c r="R288" i="7" s="1"/>
  <c r="K307" i="7"/>
  <c r="R307" i="7" s="1"/>
  <c r="Q1025" i="7"/>
  <c r="K1025" i="7"/>
  <c r="R1025" i="7" s="1"/>
  <c r="K668" i="7"/>
  <c r="K1400" i="7"/>
  <c r="R1400" i="7" s="1"/>
  <c r="K1383" i="7"/>
  <c r="R1383" i="7" s="1"/>
  <c r="K369" i="7"/>
  <c r="R369" i="7" s="1"/>
  <c r="K1118" i="7"/>
  <c r="R1118" i="7" s="1"/>
  <c r="K1100" i="7"/>
  <c r="R1100" i="7" s="1"/>
  <c r="K524" i="7"/>
  <c r="R524" i="7" s="1"/>
  <c r="K1254" i="7"/>
  <c r="R1254" i="7" s="1"/>
  <c r="Q1254" i="7"/>
  <c r="K1258" i="7"/>
  <c r="R1258" i="7" s="1"/>
  <c r="K124" i="7"/>
  <c r="K122" i="7"/>
  <c r="R122" i="7" s="1"/>
  <c r="K839" i="7"/>
  <c r="R839" i="7" s="1"/>
  <c r="K188" i="7"/>
  <c r="Q188" i="7"/>
  <c r="K199" i="7"/>
  <c r="R199" i="7" s="1"/>
  <c r="K921" i="7"/>
  <c r="K449" i="7"/>
  <c r="R449" i="7" s="1"/>
  <c r="K1191" i="7"/>
  <c r="R1191" i="7" s="1"/>
  <c r="K1192" i="7"/>
  <c r="R1192" i="7" s="1"/>
  <c r="K9" i="7"/>
  <c r="K743" i="7"/>
  <c r="R743" i="7" s="1"/>
  <c r="Q746" i="7"/>
  <c r="K746" i="7"/>
  <c r="R746" i="7" s="1"/>
  <c r="K682" i="7"/>
  <c r="R682" i="7" s="1"/>
  <c r="K699" i="7"/>
  <c r="R699" i="7" s="1"/>
  <c r="Q699" i="7"/>
  <c r="K1423" i="7"/>
  <c r="K1421" i="7"/>
  <c r="R1421" i="7" s="1"/>
  <c r="K281" i="7"/>
  <c r="K282" i="7"/>
  <c r="R282" i="7" s="1"/>
  <c r="K1010" i="7"/>
  <c r="K1008" i="7"/>
  <c r="R1008" i="7" s="1"/>
  <c r="K491" i="7"/>
  <c r="R491" i="7" s="1"/>
  <c r="Q491" i="7"/>
  <c r="Q1215" i="7"/>
  <c r="K1215" i="7"/>
  <c r="R1215" i="7" s="1"/>
  <c r="K350" i="7"/>
  <c r="R350" i="7" s="1"/>
  <c r="K1071" i="7"/>
  <c r="K1075" i="7"/>
  <c r="R1075" i="7" s="1"/>
  <c r="Q1075" i="7"/>
  <c r="Q782" i="7"/>
  <c r="K782" i="7"/>
  <c r="R782" i="7" s="1"/>
  <c r="K428" i="7"/>
  <c r="K423" i="7"/>
  <c r="K1158" i="7"/>
  <c r="K1167" i="7"/>
  <c r="K50" i="7"/>
  <c r="R50" i="7" s="1"/>
  <c r="Q50" i="7"/>
  <c r="Q757" i="7"/>
  <c r="C211" i="8" s="1"/>
  <c r="J211" i="8" s="1"/>
  <c r="K757" i="7"/>
  <c r="R757" i="7" s="1"/>
  <c r="K781" i="7"/>
  <c r="R781" i="7" s="1"/>
  <c r="Q781" i="7"/>
  <c r="K515" i="7"/>
  <c r="K513" i="7"/>
  <c r="R513" i="7" s="1"/>
  <c r="Q513" i="7"/>
  <c r="K1240" i="7"/>
  <c r="R1240" i="7" s="1"/>
  <c r="K706" i="7"/>
  <c r="R706" i="7" s="1"/>
  <c r="K726" i="7"/>
  <c r="R726" i="7" s="1"/>
  <c r="K1439" i="7"/>
  <c r="K236" i="7"/>
  <c r="Q247" i="7"/>
  <c r="K247" i="7"/>
  <c r="R247" i="7" s="1"/>
  <c r="K985" i="7"/>
  <c r="K973" i="7"/>
  <c r="R973" i="7" s="1"/>
  <c r="K80" i="7"/>
  <c r="R80" i="7" s="1"/>
  <c r="K81" i="7"/>
  <c r="K827" i="7"/>
  <c r="R827" i="7" s="1"/>
  <c r="K821" i="7"/>
  <c r="R821" i="7" s="1"/>
  <c r="Q821" i="7"/>
  <c r="K408" i="7"/>
  <c r="K406" i="7"/>
  <c r="R406" i="7" s="1"/>
  <c r="K1142" i="7"/>
  <c r="R1142" i="7" s="1"/>
  <c r="K582" i="7"/>
  <c r="R582" i="7" s="1"/>
  <c r="K598" i="7"/>
  <c r="R598" i="7" s="1"/>
  <c r="K1326" i="7"/>
  <c r="K164" i="7"/>
  <c r="R164" i="7" s="1"/>
  <c r="K180" i="7"/>
  <c r="R180" i="7" s="1"/>
  <c r="K889" i="7"/>
  <c r="R889" i="7" s="1"/>
  <c r="K325" i="7"/>
  <c r="K323" i="7"/>
  <c r="R323" i="7" s="1"/>
  <c r="K1060" i="7"/>
  <c r="R1060" i="7" s="1"/>
  <c r="N168" i="14"/>
  <c r="L168" i="14"/>
  <c r="K168" i="14"/>
  <c r="K90" i="14"/>
  <c r="N90" i="14"/>
  <c r="L90" i="14"/>
  <c r="N43" i="14"/>
  <c r="K43" i="14"/>
  <c r="K561" i="7"/>
  <c r="R561" i="7" s="1"/>
  <c r="Q561" i="7"/>
  <c r="S1331" i="7"/>
  <c r="AK1331" i="7"/>
  <c r="X1331" i="7"/>
  <c r="X1341" i="7"/>
  <c r="S1341" i="7"/>
  <c r="AK1341" i="7"/>
  <c r="K636" i="7"/>
  <c r="Q219" i="7"/>
  <c r="K219" i="7"/>
  <c r="R219" i="7" s="1"/>
  <c r="K1395" i="7"/>
  <c r="R1395" i="7" s="1"/>
  <c r="X1116" i="7"/>
  <c r="S1116" i="7"/>
  <c r="AK1116" i="7"/>
  <c r="K111" i="7"/>
  <c r="R111" i="7" s="1"/>
  <c r="K109" i="7"/>
  <c r="K858" i="7"/>
  <c r="K202" i="7"/>
  <c r="R202" i="7" s="1"/>
  <c r="K189" i="7"/>
  <c r="R189" i="7" s="1"/>
  <c r="K937" i="7"/>
  <c r="K465" i="7"/>
  <c r="Q1181" i="7"/>
  <c r="K1181" i="7"/>
  <c r="R1181" i="7" s="1"/>
  <c r="Q741" i="7"/>
  <c r="K741" i="7"/>
  <c r="R741" i="7" s="1"/>
  <c r="K698" i="7"/>
  <c r="R698" i="7" s="1"/>
  <c r="K686" i="7"/>
  <c r="R686" i="7" s="1"/>
  <c r="Q686" i="7"/>
  <c r="K1410" i="7"/>
  <c r="R1410" i="7" s="1"/>
  <c r="K271" i="7"/>
  <c r="R271" i="7" s="1"/>
  <c r="K269" i="7"/>
  <c r="R269" i="7" s="1"/>
  <c r="Q269" i="7"/>
  <c r="K997" i="7"/>
  <c r="K494" i="7"/>
  <c r="R494" i="7" s="1"/>
  <c r="K353" i="7"/>
  <c r="K1078" i="7"/>
  <c r="R1078" i="7" s="1"/>
  <c r="Q1078" i="7"/>
  <c r="Q798" i="7"/>
  <c r="K798" i="7"/>
  <c r="R798" i="7" s="1"/>
  <c r="K425" i="7"/>
  <c r="R425" i="7" s="1"/>
  <c r="K426" i="7"/>
  <c r="R426" i="7" s="1"/>
  <c r="K1146" i="7"/>
  <c r="K1170" i="7"/>
  <c r="R1170" i="7" s="1"/>
  <c r="K33" i="7"/>
  <c r="R33" i="7" s="1"/>
  <c r="K37" i="7"/>
  <c r="R37" i="7" s="1"/>
  <c r="K761" i="7"/>
  <c r="R761" i="7" s="1"/>
  <c r="K768" i="7"/>
  <c r="R768" i="7" s="1"/>
  <c r="K502" i="7"/>
  <c r="K500" i="7"/>
  <c r="R500" i="7" s="1"/>
  <c r="K1438" i="7"/>
  <c r="R1438" i="7" s="1"/>
  <c r="S1452" i="7"/>
  <c r="AK1452" i="7"/>
  <c r="X1452" i="7"/>
  <c r="X989" i="7"/>
  <c r="S989" i="7"/>
  <c r="AK989" i="7"/>
  <c r="K96" i="7"/>
  <c r="R96" i="7" s="1"/>
  <c r="D44" i="8" s="1"/>
  <c r="K44" i="8" s="1"/>
  <c r="K97" i="7"/>
  <c r="K833" i="7"/>
  <c r="R833" i="7" s="1"/>
  <c r="K824" i="7"/>
  <c r="R824" i="7" s="1"/>
  <c r="Q824" i="7"/>
  <c r="K395" i="7"/>
  <c r="K1140" i="7"/>
  <c r="R1140" i="7" s="1"/>
  <c r="K1129" i="7"/>
  <c r="R1129" i="7" s="1"/>
  <c r="K142" i="14"/>
  <c r="K597" i="7"/>
  <c r="R597" i="7" s="1"/>
  <c r="K166" i="7"/>
  <c r="R166" i="7" s="1"/>
  <c r="Q183" i="7"/>
  <c r="K183" i="7"/>
  <c r="R183" i="7" s="1"/>
  <c r="K905" i="7"/>
  <c r="K328" i="7"/>
  <c r="K339" i="7"/>
  <c r="R339" i="7" s="1"/>
  <c r="K1047" i="7"/>
  <c r="R1047" i="7" s="1"/>
  <c r="AB231" i="11"/>
  <c r="V231" i="11"/>
  <c r="V210" i="11"/>
  <c r="AB210" i="11"/>
  <c r="V100" i="11"/>
  <c r="AB100" i="11"/>
  <c r="M50" i="11"/>
  <c r="Q50" i="11"/>
  <c r="P50" i="11"/>
  <c r="R50" i="11" s="1"/>
  <c r="W50" i="11" s="1"/>
  <c r="R1407" i="7"/>
  <c r="W1380" i="7"/>
  <c r="AJ1380" i="7"/>
  <c r="AJ1301" i="7"/>
  <c r="W1301" i="7"/>
  <c r="W1340" i="7"/>
  <c r="AJ1340" i="7"/>
  <c r="AJ1196" i="7"/>
  <c r="W1196" i="7"/>
  <c r="W1151" i="7"/>
  <c r="AJ1151" i="7"/>
  <c r="AJ1133" i="7"/>
  <c r="W1133" i="7"/>
  <c r="AJ1130" i="7"/>
  <c r="W1130" i="7"/>
  <c r="W1018" i="7"/>
  <c r="AJ1018" i="7"/>
  <c r="W1032" i="7"/>
  <c r="AJ1032" i="7"/>
  <c r="AJ1066" i="7"/>
  <c r="W1066" i="7"/>
  <c r="AJ1050" i="7"/>
  <c r="W1050" i="7"/>
  <c r="AJ981" i="7"/>
  <c r="W981" i="7"/>
  <c r="W970" i="7"/>
  <c r="AJ970" i="7"/>
  <c r="Q880" i="7"/>
  <c r="AJ914" i="7"/>
  <c r="W914" i="7"/>
  <c r="AJ785" i="7"/>
  <c r="W785" i="7"/>
  <c r="W800" i="7"/>
  <c r="AJ800" i="7"/>
  <c r="W910" i="7"/>
  <c r="AJ910" i="7"/>
  <c r="R906" i="7"/>
  <c r="C190" i="8"/>
  <c r="J190" i="8" s="1"/>
  <c r="AJ658" i="7"/>
  <c r="W658" i="7"/>
  <c r="W707" i="7"/>
  <c r="AJ707" i="7"/>
  <c r="W554" i="7"/>
  <c r="AJ554" i="7"/>
  <c r="Q499" i="7"/>
  <c r="W631" i="7"/>
  <c r="AJ631" i="7"/>
  <c r="R353" i="7"/>
  <c r="R436" i="7"/>
  <c r="W317" i="7"/>
  <c r="AJ317" i="7"/>
  <c r="W409" i="7"/>
  <c r="AJ409" i="7"/>
  <c r="AJ414" i="7"/>
  <c r="W414" i="7"/>
  <c r="AJ340" i="7"/>
  <c r="W340" i="7"/>
  <c r="AJ343" i="7"/>
  <c r="W343" i="7"/>
  <c r="AJ308" i="7"/>
  <c r="W308" i="7"/>
  <c r="AJ398" i="7"/>
  <c r="W398" i="7"/>
  <c r="W250" i="7"/>
  <c r="AJ250" i="7"/>
  <c r="X243" i="7"/>
  <c r="S243" i="7"/>
  <c r="AK243" i="7"/>
  <c r="S225" i="7"/>
  <c r="AK225" i="7"/>
  <c r="X225" i="7"/>
  <c r="AJ111" i="7"/>
  <c r="W111" i="7"/>
  <c r="C61" i="8"/>
  <c r="J61" i="8" s="1"/>
  <c r="AJ139" i="7"/>
  <c r="W139" i="7"/>
  <c r="AJ142" i="7"/>
  <c r="W142" i="7"/>
  <c r="AJ91" i="7"/>
  <c r="W91" i="7"/>
  <c r="X110" i="7"/>
  <c r="AK110" i="7"/>
  <c r="S110" i="7"/>
  <c r="C10" i="8"/>
  <c r="J10" i="8" s="1"/>
  <c r="W10" i="7"/>
  <c r="AJ10" i="7"/>
  <c r="AB83" i="11"/>
  <c r="AB93" i="11"/>
  <c r="V93" i="11"/>
  <c r="AB92" i="11"/>
  <c r="V112" i="11"/>
  <c r="AB112" i="11"/>
  <c r="K13" i="12"/>
  <c r="L13" i="12" s="1"/>
  <c r="AB53" i="11"/>
  <c r="AJ1426" i="7"/>
  <c r="W1426" i="7"/>
  <c r="W1446" i="7"/>
  <c r="AJ1446" i="7"/>
  <c r="W1364" i="7"/>
  <c r="AJ1364" i="7"/>
  <c r="AJ1345" i="7"/>
  <c r="W1345" i="7"/>
  <c r="S1294" i="7"/>
  <c r="AK1294" i="7"/>
  <c r="X1294" i="7"/>
  <c r="AJ1322" i="7"/>
  <c r="W1322" i="7"/>
  <c r="W1311" i="7"/>
  <c r="AJ1311" i="7"/>
  <c r="S1300" i="7"/>
  <c r="AK1300" i="7"/>
  <c r="X1300" i="7"/>
  <c r="W1283" i="7"/>
  <c r="AJ1283" i="7"/>
  <c r="W1260" i="7"/>
  <c r="AJ1260" i="7"/>
  <c r="W1248" i="7"/>
  <c r="AJ1248" i="7"/>
  <c r="W1264" i="7"/>
  <c r="AJ1264" i="7"/>
  <c r="S1268" i="7"/>
  <c r="AK1268" i="7"/>
  <c r="X1268" i="7"/>
  <c r="AJ1226" i="7"/>
  <c r="W1226" i="7"/>
  <c r="R1155" i="7"/>
  <c r="AJ1218" i="7"/>
  <c r="W1218" i="7"/>
  <c r="AJ1189" i="7"/>
  <c r="W1189" i="7"/>
  <c r="W1135" i="7"/>
  <c r="AJ1135" i="7"/>
  <c r="AJ1129" i="7"/>
  <c r="W1129" i="7"/>
  <c r="AJ1165" i="7"/>
  <c r="W1165" i="7"/>
  <c r="W1100" i="7"/>
  <c r="AJ1100" i="7"/>
  <c r="Q1126" i="7"/>
  <c r="R961" i="7"/>
  <c r="AJ1028" i="7"/>
  <c r="W1028" i="7"/>
  <c r="AJ1022" i="7"/>
  <c r="W1022" i="7"/>
  <c r="AJ987" i="7"/>
  <c r="W987" i="7"/>
  <c r="W995" i="7"/>
  <c r="AJ995" i="7"/>
  <c r="W1037" i="7"/>
  <c r="AJ1037" i="7"/>
  <c r="W1014" i="7"/>
  <c r="AJ1014" i="7"/>
  <c r="AJ1009" i="7"/>
  <c r="W1009" i="7"/>
  <c r="W975" i="7"/>
  <c r="AJ975" i="7"/>
  <c r="AJ962" i="7"/>
  <c r="W962" i="7"/>
  <c r="Q969" i="7"/>
  <c r="AJ917" i="7"/>
  <c r="W917" i="7"/>
  <c r="W861" i="7"/>
  <c r="AJ861" i="7"/>
  <c r="AK879" i="7"/>
  <c r="X879" i="7"/>
  <c r="S879" i="7"/>
  <c r="AJ899" i="7"/>
  <c r="W899" i="7"/>
  <c r="AJ938" i="7"/>
  <c r="W938" i="7"/>
  <c r="R857" i="7"/>
  <c r="W923" i="7"/>
  <c r="AJ923" i="7"/>
  <c r="W909" i="7"/>
  <c r="AJ909" i="7"/>
  <c r="W904" i="7"/>
  <c r="AJ904" i="7"/>
  <c r="W784" i="7"/>
  <c r="AJ784" i="7"/>
  <c r="W931" i="7"/>
  <c r="AJ931" i="7"/>
  <c r="S792" i="7"/>
  <c r="AK792" i="7"/>
  <c r="X792" i="7"/>
  <c r="C234" i="8"/>
  <c r="J234" i="8" s="1"/>
  <c r="W754" i="7"/>
  <c r="AJ754" i="7"/>
  <c r="W794" i="7"/>
  <c r="AJ794" i="7"/>
  <c r="W878" i="7"/>
  <c r="AJ878" i="7"/>
  <c r="AJ906" i="7"/>
  <c r="W906" i="7"/>
  <c r="AJ697" i="7"/>
  <c r="W697" i="7"/>
  <c r="W646" i="7"/>
  <c r="AJ646" i="7"/>
  <c r="Q663" i="7"/>
  <c r="S569" i="7"/>
  <c r="AK569" i="7"/>
  <c r="X569" i="7"/>
  <c r="Q620" i="7"/>
  <c r="AJ731" i="7"/>
  <c r="W731" i="7"/>
  <c r="AJ706" i="7"/>
  <c r="W706" i="7"/>
  <c r="AJ598" i="7"/>
  <c r="W598" i="7"/>
  <c r="W512" i="7"/>
  <c r="AJ512" i="7"/>
  <c r="AJ533" i="7"/>
  <c r="W533" i="7"/>
  <c r="W563" i="7"/>
  <c r="AJ563" i="7"/>
  <c r="D142" i="8"/>
  <c r="K142" i="8" s="1"/>
  <c r="S480" i="7"/>
  <c r="AK480" i="7"/>
  <c r="X480" i="7"/>
  <c r="S610" i="7"/>
  <c r="AK610" i="7"/>
  <c r="X610" i="7"/>
  <c r="AJ546" i="7"/>
  <c r="W546" i="7"/>
  <c r="C119" i="8"/>
  <c r="J119" i="8" s="1"/>
  <c r="W457" i="7"/>
  <c r="AJ457" i="7"/>
  <c r="AJ540" i="7"/>
  <c r="W540" i="7"/>
  <c r="W301" i="7"/>
  <c r="AJ301" i="7"/>
  <c r="C142" i="8"/>
  <c r="J142" i="8" s="1"/>
  <c r="W480" i="7"/>
  <c r="AJ480" i="7"/>
  <c r="W405" i="7"/>
  <c r="AJ405" i="7"/>
  <c r="AJ423" i="7"/>
  <c r="W423" i="7"/>
  <c r="C82" i="8"/>
  <c r="J82" i="8" s="1"/>
  <c r="W368" i="7"/>
  <c r="AJ368" i="7"/>
  <c r="W329" i="7"/>
  <c r="AJ329" i="7"/>
  <c r="W319" i="7"/>
  <c r="AJ319" i="7"/>
  <c r="W351" i="7"/>
  <c r="AJ351" i="7"/>
  <c r="W523" i="7"/>
  <c r="AJ523" i="7"/>
  <c r="W320" i="7"/>
  <c r="AJ320" i="7"/>
  <c r="X230" i="7"/>
  <c r="S230" i="7"/>
  <c r="AK230" i="7"/>
  <c r="W281" i="7"/>
  <c r="AJ281" i="7"/>
  <c r="X242" i="7"/>
  <c r="S242" i="7"/>
  <c r="AK242" i="7"/>
  <c r="AJ212" i="7"/>
  <c r="W212" i="7"/>
  <c r="C122" i="8"/>
  <c r="J122" i="8" s="1"/>
  <c r="W460" i="7"/>
  <c r="AJ460" i="7"/>
  <c r="W220" i="7"/>
  <c r="AJ220" i="7"/>
  <c r="W204" i="7"/>
  <c r="AJ204" i="7"/>
  <c r="W268" i="7"/>
  <c r="AJ268" i="7"/>
  <c r="W176" i="7"/>
  <c r="AJ176" i="7"/>
  <c r="X77" i="7"/>
  <c r="S77" i="7"/>
  <c r="AK77" i="7"/>
  <c r="W84" i="7"/>
  <c r="AJ84" i="7"/>
  <c r="AJ104" i="7"/>
  <c r="W104" i="7"/>
  <c r="AJ126" i="7"/>
  <c r="W126" i="7"/>
  <c r="W138" i="7"/>
  <c r="AJ138" i="7"/>
  <c r="X135" i="7"/>
  <c r="S135" i="7"/>
  <c r="AK135" i="7"/>
  <c r="S136" i="7"/>
  <c r="AK136" i="7"/>
  <c r="X136" i="7"/>
  <c r="X147" i="7"/>
  <c r="S147" i="7"/>
  <c r="AK147" i="7"/>
  <c r="W113" i="7"/>
  <c r="AJ113" i="7"/>
  <c r="Q106" i="7"/>
  <c r="AJ159" i="7"/>
  <c r="W159" i="7"/>
  <c r="W96" i="7"/>
  <c r="AJ96" i="7"/>
  <c r="C25" i="8"/>
  <c r="J25" i="8" s="1"/>
  <c r="AJ25" i="7"/>
  <c r="W25" i="7"/>
  <c r="W122" i="7"/>
  <c r="AJ122" i="7"/>
  <c r="W233" i="7"/>
  <c r="AJ233" i="7"/>
  <c r="N249" i="14"/>
  <c r="J249" i="14"/>
  <c r="J93" i="14"/>
  <c r="J67" i="14"/>
  <c r="J41" i="14"/>
  <c r="J15" i="14"/>
  <c r="J197" i="14"/>
  <c r="J119" i="14"/>
  <c r="J171" i="14"/>
  <c r="J223" i="14"/>
  <c r="J145" i="14"/>
  <c r="K170" i="14"/>
  <c r="N170" i="14"/>
  <c r="L170" i="14"/>
  <c r="L251" i="14"/>
  <c r="K251" i="14"/>
  <c r="K1292" i="7"/>
  <c r="R1292" i="7" s="1"/>
  <c r="AK600" i="7"/>
  <c r="X600" i="7"/>
  <c r="S600" i="7"/>
  <c r="AK1328" i="7"/>
  <c r="X1328" i="7"/>
  <c r="S1328" i="7"/>
  <c r="K639" i="7"/>
  <c r="R639" i="7" s="1"/>
  <c r="K1361" i="7"/>
  <c r="R1361" i="7" s="1"/>
  <c r="Q235" i="7"/>
  <c r="K235" i="7"/>
  <c r="R235" i="7" s="1"/>
  <c r="K949" i="7"/>
  <c r="R949" i="7" s="1"/>
  <c r="K299" i="7"/>
  <c r="K1018" i="7"/>
  <c r="R1018" i="7" s="1"/>
  <c r="K1382" i="7"/>
  <c r="R1382" i="7" s="1"/>
  <c r="K1391" i="7"/>
  <c r="R1391" i="7" s="1"/>
  <c r="K1099" i="7"/>
  <c r="R1099" i="7" s="1"/>
  <c r="K1275" i="7"/>
  <c r="R1275" i="7" s="1"/>
  <c r="K859" i="7"/>
  <c r="R859" i="7" s="1"/>
  <c r="Q859" i="7"/>
  <c r="Q205" i="7"/>
  <c r="K205" i="7"/>
  <c r="R205" i="7" s="1"/>
  <c r="K924" i="7"/>
  <c r="Q924" i="7"/>
  <c r="K452" i="7"/>
  <c r="R452" i="7" s="1"/>
  <c r="Q1197" i="7"/>
  <c r="K1197" i="7"/>
  <c r="R1197" i="7" s="1"/>
  <c r="K1195" i="7"/>
  <c r="R1195" i="7" s="1"/>
  <c r="Q1195" i="7"/>
  <c r="Q12" i="7"/>
  <c r="K12" i="7"/>
  <c r="R12" i="7" s="1"/>
  <c r="K738" i="7"/>
  <c r="K688" i="7"/>
  <c r="R688" i="7" s="1"/>
  <c r="K702" i="7"/>
  <c r="R702" i="7" s="1"/>
  <c r="Q702" i="7"/>
  <c r="K1426" i="7"/>
  <c r="R1426" i="7" s="1"/>
  <c r="K287" i="7"/>
  <c r="R287" i="7" s="1"/>
  <c r="K285" i="7"/>
  <c r="R285" i="7" s="1"/>
  <c r="K1013" i="7"/>
  <c r="K340" i="7"/>
  <c r="R340" i="7" s="1"/>
  <c r="K1074" i="7"/>
  <c r="R1074" i="7" s="1"/>
  <c r="K1089" i="7"/>
  <c r="R1089" i="7" s="1"/>
  <c r="Q1089" i="7"/>
  <c r="K431" i="7"/>
  <c r="R431" i="7" s="1"/>
  <c r="Q435" i="7"/>
  <c r="K435" i="7"/>
  <c r="K1149" i="7"/>
  <c r="K1157" i="7"/>
  <c r="R1157" i="7" s="1"/>
  <c r="K29" i="7"/>
  <c r="K53" i="7"/>
  <c r="R53" i="7" s="1"/>
  <c r="K777" i="7"/>
  <c r="R777" i="7" s="1"/>
  <c r="K771" i="7"/>
  <c r="R771" i="7" s="1"/>
  <c r="Q771" i="7"/>
  <c r="K518" i="7"/>
  <c r="R518" i="7" s="1"/>
  <c r="K516" i="7"/>
  <c r="R516" i="7" s="1"/>
  <c r="K711" i="7"/>
  <c r="R711" i="7" s="1"/>
  <c r="Q711" i="7"/>
  <c r="K1440" i="7"/>
  <c r="R1440" i="7" s="1"/>
  <c r="Q1434" i="7"/>
  <c r="K1434" i="7"/>
  <c r="R1434" i="7" s="1"/>
  <c r="K965" i="7"/>
  <c r="K976" i="7"/>
  <c r="R976" i="7" s="1"/>
  <c r="Q976" i="7"/>
  <c r="K86" i="7"/>
  <c r="R86" i="7" s="1"/>
  <c r="K84" i="7"/>
  <c r="R84" i="7" s="1"/>
  <c r="K810" i="7"/>
  <c r="K411" i="7"/>
  <c r="Q588" i="7"/>
  <c r="K588" i="7"/>
  <c r="R588" i="7" s="1"/>
  <c r="K599" i="7"/>
  <c r="R599" i="7" s="1"/>
  <c r="K1303" i="7"/>
  <c r="R1303" i="7" s="1"/>
  <c r="K158" i="7"/>
  <c r="R158" i="7" s="1"/>
  <c r="K179" i="7"/>
  <c r="R179" i="7" s="1"/>
  <c r="K892" i="7"/>
  <c r="K315" i="7"/>
  <c r="K326" i="7"/>
  <c r="K1063" i="7"/>
  <c r="R1063" i="7" s="1"/>
  <c r="J240" i="14"/>
  <c r="J214" i="14"/>
  <c r="J58" i="14"/>
  <c r="J32" i="14"/>
  <c r="N240" i="14"/>
  <c r="J188" i="14"/>
  <c r="J6" i="14"/>
  <c r="J162" i="14"/>
  <c r="J136" i="14"/>
  <c r="J110" i="14"/>
  <c r="J84" i="14"/>
  <c r="AB232" i="11"/>
  <c r="AB81" i="11"/>
  <c r="V81" i="11"/>
  <c r="K10" i="12"/>
  <c r="AB131" i="11"/>
  <c r="V131" i="11"/>
  <c r="AB28" i="11"/>
  <c r="Q1432" i="7"/>
  <c r="W1454" i="7"/>
  <c r="AJ1454" i="7"/>
  <c r="X1347" i="7"/>
  <c r="S1347" i="7"/>
  <c r="AK1347" i="7"/>
  <c r="W1405" i="7"/>
  <c r="AJ1405" i="7"/>
  <c r="X1350" i="7"/>
  <c r="S1350" i="7"/>
  <c r="AK1350" i="7"/>
  <c r="AJ1291" i="7"/>
  <c r="W1291" i="7"/>
  <c r="AJ1323" i="7"/>
  <c r="W1323" i="7"/>
  <c r="X1208" i="7"/>
  <c r="S1208" i="7"/>
  <c r="AK1208" i="7"/>
  <c r="AJ1316" i="7"/>
  <c r="W1316" i="7"/>
  <c r="AJ1186" i="7"/>
  <c r="W1186" i="7"/>
  <c r="Q1175" i="7"/>
  <c r="S1175" i="7" s="1"/>
  <c r="W1198" i="7"/>
  <c r="AJ1198" i="7"/>
  <c r="AJ1120" i="7"/>
  <c r="W1120" i="7"/>
  <c r="AJ1101" i="7"/>
  <c r="W1101" i="7"/>
  <c r="W1048" i="7"/>
  <c r="AJ1048" i="7"/>
  <c r="AJ993" i="7"/>
  <c r="W993" i="7"/>
  <c r="Q1038" i="7"/>
  <c r="W1077" i="7"/>
  <c r="AJ1077" i="7"/>
  <c r="S962" i="7"/>
  <c r="AK962" i="7"/>
  <c r="X962" i="7"/>
  <c r="X877" i="7"/>
  <c r="S877" i="7"/>
  <c r="AK877" i="7"/>
  <c r="X909" i="7"/>
  <c r="S909" i="7"/>
  <c r="AK909" i="7"/>
  <c r="W767" i="7"/>
  <c r="AJ767" i="7"/>
  <c r="W712" i="7"/>
  <c r="AJ712" i="7"/>
  <c r="W802" i="7"/>
  <c r="AJ802" i="7"/>
  <c r="W682" i="7"/>
  <c r="AJ682" i="7"/>
  <c r="S585" i="7"/>
  <c r="AK585" i="7"/>
  <c r="X585" i="7"/>
  <c r="R620" i="7"/>
  <c r="Q723" i="7"/>
  <c r="W608" i="7"/>
  <c r="AJ608" i="7"/>
  <c r="W602" i="7"/>
  <c r="AJ602" i="7"/>
  <c r="S563" i="7"/>
  <c r="AK563" i="7"/>
  <c r="X563" i="7"/>
  <c r="AJ559" i="7"/>
  <c r="W559" i="7"/>
  <c r="AJ858" i="7"/>
  <c r="W858" i="7"/>
  <c r="AJ501" i="7"/>
  <c r="W501" i="7"/>
  <c r="C145" i="8"/>
  <c r="J145" i="8" s="1"/>
  <c r="AJ483" i="7"/>
  <c r="W483" i="7"/>
  <c r="C115" i="8"/>
  <c r="J115" i="8" s="1"/>
  <c r="W453" i="7"/>
  <c r="AJ453" i="7"/>
  <c r="C134" i="8"/>
  <c r="J134" i="8" s="1"/>
  <c r="AJ472" i="7"/>
  <c r="W472" i="7"/>
  <c r="C130" i="8"/>
  <c r="J130" i="8" s="1"/>
  <c r="AJ468" i="7"/>
  <c r="W468" i="7"/>
  <c r="AJ305" i="7"/>
  <c r="W305" i="7"/>
  <c r="AJ424" i="7"/>
  <c r="W424" i="7"/>
  <c r="W325" i="7"/>
  <c r="AJ325" i="7"/>
  <c r="C86" i="8"/>
  <c r="J86" i="8" s="1"/>
  <c r="AJ372" i="7"/>
  <c r="W372" i="7"/>
  <c r="R236" i="7"/>
  <c r="W274" i="7"/>
  <c r="AJ274" i="7"/>
  <c r="W272" i="7"/>
  <c r="AJ272" i="7"/>
  <c r="W100" i="7"/>
  <c r="AJ100" i="7"/>
  <c r="AJ130" i="7"/>
  <c r="W130" i="7"/>
  <c r="X142" i="7"/>
  <c r="AK142" i="7"/>
  <c r="S142" i="7"/>
  <c r="W102" i="7"/>
  <c r="AJ102" i="7"/>
  <c r="W154" i="7"/>
  <c r="AJ154" i="7"/>
  <c r="C28" i="8"/>
  <c r="J28" i="8" s="1"/>
  <c r="W54" i="7"/>
  <c r="AJ54" i="7"/>
  <c r="AJ170" i="7"/>
  <c r="W170" i="7"/>
  <c r="G33" i="12"/>
  <c r="K11" i="12"/>
  <c r="Q59" i="11"/>
  <c r="M59" i="11"/>
  <c r="P59" i="11"/>
  <c r="R59" i="11" s="1"/>
  <c r="W59" i="11" s="1"/>
  <c r="K5" i="12"/>
  <c r="L5" i="12" s="1"/>
  <c r="K4" i="12"/>
  <c r="L4" i="12" s="1"/>
  <c r="K3" i="12"/>
  <c r="K2" i="12"/>
  <c r="AB47" i="11"/>
  <c r="V36" i="11"/>
  <c r="AB36" i="11"/>
  <c r="AJ1416" i="7"/>
  <c r="W1416" i="7"/>
  <c r="W1438" i="7"/>
  <c r="AJ1438" i="7"/>
  <c r="AJ1358" i="7"/>
  <c r="W1358" i="7"/>
  <c r="W1383" i="7"/>
  <c r="AJ1383" i="7"/>
  <c r="AJ1294" i="7"/>
  <c r="W1294" i="7"/>
  <c r="Q1335" i="7"/>
  <c r="W1293" i="7"/>
  <c r="AJ1293" i="7"/>
  <c r="AJ1282" i="7"/>
  <c r="W1282" i="7"/>
  <c r="S1209" i="7"/>
  <c r="AK1209" i="7"/>
  <c r="X1209" i="7"/>
  <c r="AJ1258" i="7"/>
  <c r="W1258" i="7"/>
  <c r="AJ1268" i="7"/>
  <c r="W1268" i="7"/>
  <c r="W1251" i="7"/>
  <c r="AJ1251" i="7"/>
  <c r="W1168" i="7"/>
  <c r="AJ1168" i="7"/>
  <c r="R1139" i="7"/>
  <c r="W1203" i="7"/>
  <c r="AJ1203" i="7"/>
  <c r="W1119" i="7"/>
  <c r="AJ1119" i="7"/>
  <c r="W1144" i="7"/>
  <c r="AJ1144" i="7"/>
  <c r="AJ1107" i="7"/>
  <c r="W1107" i="7"/>
  <c r="W1096" i="7"/>
  <c r="AJ1096" i="7"/>
  <c r="W1166" i="7"/>
  <c r="AJ1166" i="7"/>
  <c r="AJ1142" i="7"/>
  <c r="W1142" i="7"/>
  <c r="AJ1082" i="7"/>
  <c r="W1082" i="7"/>
  <c r="W1074" i="7"/>
  <c r="AJ1074" i="7"/>
  <c r="W1083" i="7"/>
  <c r="AJ1083" i="7"/>
  <c r="R1001" i="7"/>
  <c r="AJ1031" i="7"/>
  <c r="W1031" i="7"/>
  <c r="Q986" i="7"/>
  <c r="W1007" i="7"/>
  <c r="AJ1007" i="7"/>
  <c r="AJ1003" i="7"/>
  <c r="W1003" i="7"/>
  <c r="W963" i="7"/>
  <c r="AJ963" i="7"/>
  <c r="W1231" i="7"/>
  <c r="AJ1231" i="7"/>
  <c r="W947" i="7"/>
  <c r="AJ947" i="7"/>
  <c r="S860" i="7"/>
  <c r="AK860" i="7"/>
  <c r="X860" i="7"/>
  <c r="W897" i="7"/>
  <c r="AJ897" i="7"/>
  <c r="AJ937" i="7"/>
  <c r="W937" i="7"/>
  <c r="AJ857" i="7"/>
  <c r="W857" i="7"/>
  <c r="R905" i="7"/>
  <c r="W805" i="7"/>
  <c r="AJ805" i="7"/>
  <c r="W777" i="7"/>
  <c r="AJ777" i="7"/>
  <c r="W908" i="7"/>
  <c r="AJ908" i="7"/>
  <c r="AJ792" i="7"/>
  <c r="W792" i="7"/>
  <c r="AJ808" i="7"/>
  <c r="W808" i="7"/>
  <c r="W780" i="7"/>
  <c r="AJ780" i="7"/>
  <c r="W865" i="7"/>
  <c r="AJ865" i="7"/>
  <c r="C209" i="8"/>
  <c r="J209" i="8" s="1"/>
  <c r="AJ677" i="7"/>
  <c r="W677" i="7"/>
  <c r="AJ642" i="7"/>
  <c r="W642" i="7"/>
  <c r="C194" i="8"/>
  <c r="J194" i="8" s="1"/>
  <c r="W662" i="7"/>
  <c r="AJ662" i="7"/>
  <c r="Q652" i="7"/>
  <c r="S553" i="7"/>
  <c r="AK553" i="7"/>
  <c r="X553" i="7"/>
  <c r="AJ716" i="7"/>
  <c r="W716" i="7"/>
  <c r="X570" i="7"/>
  <c r="S570" i="7"/>
  <c r="AK570" i="7"/>
  <c r="R595" i="7"/>
  <c r="AJ591" i="7"/>
  <c r="W591" i="7"/>
  <c r="W504" i="7"/>
  <c r="AJ504" i="7"/>
  <c r="AJ549" i="7"/>
  <c r="W549" i="7"/>
  <c r="AJ645" i="7"/>
  <c r="W645" i="7"/>
  <c r="W606" i="7"/>
  <c r="AJ606" i="7"/>
  <c r="W532" i="7"/>
  <c r="AJ532" i="7"/>
  <c r="D157" i="8"/>
  <c r="K157" i="8" s="1"/>
  <c r="AK495" i="7"/>
  <c r="X495" i="7"/>
  <c r="S495" i="7"/>
  <c r="C154" i="8"/>
  <c r="J154" i="8" s="1"/>
  <c r="AJ492" i="7"/>
  <c r="W492" i="7"/>
  <c r="C118" i="8"/>
  <c r="J118" i="8" s="1"/>
  <c r="AJ456" i="7"/>
  <c r="W456" i="7"/>
  <c r="R486" i="7"/>
  <c r="C111" i="8"/>
  <c r="J111" i="8" s="1"/>
  <c r="AJ449" i="7"/>
  <c r="W449" i="7"/>
  <c r="R402" i="7"/>
  <c r="W310" i="7"/>
  <c r="AJ310" i="7"/>
  <c r="AJ302" i="7"/>
  <c r="W302" i="7"/>
  <c r="W314" i="7"/>
  <c r="AJ314" i="7"/>
  <c r="X311" i="7"/>
  <c r="AK311" i="7"/>
  <c r="S311" i="7"/>
  <c r="C104" i="8"/>
  <c r="J104" i="8" s="1"/>
  <c r="W390" i="7"/>
  <c r="AJ390" i="7"/>
  <c r="R214" i="7"/>
  <c r="W277" i="7"/>
  <c r="AJ277" i="7"/>
  <c r="W239" i="7"/>
  <c r="AJ239" i="7"/>
  <c r="W242" i="7"/>
  <c r="AJ242" i="7"/>
  <c r="W258" i="7"/>
  <c r="AJ258" i="7"/>
  <c r="AJ186" i="7"/>
  <c r="W186" i="7"/>
  <c r="W256" i="7"/>
  <c r="AJ256" i="7"/>
  <c r="S66" i="7"/>
  <c r="AK66" i="7"/>
  <c r="X66" i="7"/>
  <c r="AJ442" i="7"/>
  <c r="W442" i="7"/>
  <c r="AJ166" i="7"/>
  <c r="W166" i="7"/>
  <c r="W198" i="7"/>
  <c r="AJ198" i="7"/>
  <c r="AJ175" i="7"/>
  <c r="W175" i="7"/>
  <c r="Q68" i="7"/>
  <c r="W93" i="7"/>
  <c r="AJ93" i="7"/>
  <c r="W87" i="7"/>
  <c r="AJ87" i="7"/>
  <c r="W128" i="7"/>
  <c r="AJ128" i="7"/>
  <c r="W35" i="7"/>
  <c r="AJ35" i="7"/>
  <c r="W99" i="7"/>
  <c r="AJ99" i="7"/>
  <c r="C74" i="8"/>
  <c r="J74" i="8" s="1"/>
  <c r="AJ152" i="7"/>
  <c r="W152" i="7"/>
  <c r="X17" i="7"/>
  <c r="S17" i="7"/>
  <c r="AK17" i="7"/>
  <c r="AJ85" i="7"/>
  <c r="W85" i="7"/>
  <c r="C3" i="8"/>
  <c r="J3" i="8" s="1"/>
  <c r="AJ3" i="7"/>
  <c r="W3" i="7"/>
  <c r="R26" i="7"/>
  <c r="N245" i="14"/>
  <c r="J245" i="14"/>
  <c r="J219" i="14"/>
  <c r="J141" i="14"/>
  <c r="J115" i="14"/>
  <c r="J89" i="14"/>
  <c r="J63" i="14"/>
  <c r="J167" i="14"/>
  <c r="J37" i="14"/>
  <c r="J11" i="14"/>
  <c r="J193" i="14"/>
  <c r="N244" i="14"/>
  <c r="J244" i="14"/>
  <c r="J10" i="14"/>
  <c r="J192" i="14"/>
  <c r="J140" i="14"/>
  <c r="J166" i="14"/>
  <c r="J218" i="14"/>
  <c r="J114" i="14"/>
  <c r="J88" i="14"/>
  <c r="J62" i="14"/>
  <c r="J36" i="14"/>
  <c r="K1301" i="7"/>
  <c r="R1301" i="7" s="1"/>
  <c r="K607" i="7"/>
  <c r="R607" i="7" s="1"/>
  <c r="X616" i="7"/>
  <c r="AK616" i="7"/>
  <c r="S616" i="7"/>
  <c r="K626" i="7"/>
  <c r="R626" i="7" s="1"/>
  <c r="K1362" i="7"/>
  <c r="K1377" i="7"/>
  <c r="R1377" i="7" s="1"/>
  <c r="Q1377" i="7"/>
  <c r="K222" i="7"/>
  <c r="R222" i="7" s="1"/>
  <c r="K952" i="7"/>
  <c r="R952" i="7" s="1"/>
  <c r="Q952" i="7"/>
  <c r="K294" i="7"/>
  <c r="R294" i="7" s="1"/>
  <c r="K1023" i="7"/>
  <c r="AK1031" i="7"/>
  <c r="X1031" i="7"/>
  <c r="S1031" i="7"/>
  <c r="S658" i="7"/>
  <c r="AK658" i="7"/>
  <c r="X658" i="7"/>
  <c r="K388" i="7"/>
  <c r="K1115" i="7"/>
  <c r="R1115" i="7" s="1"/>
  <c r="K1119" i="7"/>
  <c r="R1119" i="7" s="1"/>
  <c r="K543" i="7"/>
  <c r="R543" i="7" s="1"/>
  <c r="K1260" i="7"/>
  <c r="R1260" i="7" s="1"/>
  <c r="K1264" i="7"/>
  <c r="R1264" i="7" s="1"/>
  <c r="K114" i="7"/>
  <c r="R114" i="7" s="1"/>
  <c r="K854" i="7"/>
  <c r="K842" i="7"/>
  <c r="R842" i="7" s="1"/>
  <c r="K201" i="7"/>
  <c r="K192" i="7"/>
  <c r="R192" i="7" s="1"/>
  <c r="K927" i="7"/>
  <c r="R927" i="7" s="1"/>
  <c r="K460" i="7"/>
  <c r="K468" i="7"/>
  <c r="R468" i="7" s="1"/>
  <c r="K1184" i="7"/>
  <c r="K1182" i="7"/>
  <c r="R1182" i="7" s="1"/>
  <c r="AK15" i="7"/>
  <c r="X15" i="7"/>
  <c r="S15" i="7"/>
  <c r="K754" i="7"/>
  <c r="R754" i="7" s="1"/>
  <c r="K736" i="7"/>
  <c r="R736" i="7" s="1"/>
  <c r="K172" i="14"/>
  <c r="K678" i="7"/>
  <c r="R678" i="7" s="1"/>
  <c r="K689" i="7"/>
  <c r="R689" i="7" s="1"/>
  <c r="K1413" i="7"/>
  <c r="R1413" i="7" s="1"/>
  <c r="K274" i="7"/>
  <c r="R274" i="7" s="1"/>
  <c r="K272" i="7"/>
  <c r="R272" i="7" s="1"/>
  <c r="K1000" i="7"/>
  <c r="R1000" i="7" s="1"/>
  <c r="K356" i="7"/>
  <c r="R356" i="7" s="1"/>
  <c r="K1090" i="7"/>
  <c r="R1090" i="7" s="1"/>
  <c r="K1081" i="7"/>
  <c r="R1081" i="7" s="1"/>
  <c r="K418" i="7"/>
  <c r="K429" i="7"/>
  <c r="R429" i="7" s="1"/>
  <c r="Q429" i="7"/>
  <c r="K1164" i="7"/>
  <c r="R1164" i="7" s="1"/>
  <c r="K1169" i="7"/>
  <c r="R1169" i="7" s="1"/>
  <c r="K35" i="7"/>
  <c r="R35" i="7" s="1"/>
  <c r="Q40" i="7"/>
  <c r="K40" i="7"/>
  <c r="R40" i="7" s="1"/>
  <c r="K767" i="7"/>
  <c r="R767" i="7" s="1"/>
  <c r="K758" i="7"/>
  <c r="R758" i="7" s="1"/>
  <c r="Q758" i="7"/>
  <c r="K505" i="7"/>
  <c r="K1227" i="7"/>
  <c r="R1227" i="7" s="1"/>
  <c r="K1236" i="7"/>
  <c r="K705" i="7"/>
  <c r="R705" i="7" s="1"/>
  <c r="K1442" i="7"/>
  <c r="R1442" i="7" s="1"/>
  <c r="K1448" i="7"/>
  <c r="R1448" i="7" s="1"/>
  <c r="K253" i="7"/>
  <c r="R253" i="7" s="1"/>
  <c r="Q253" i="7"/>
  <c r="K102" i="7"/>
  <c r="R102" i="7" s="1"/>
  <c r="D50" i="8" s="1"/>
  <c r="K50" i="8" s="1"/>
  <c r="K100" i="7"/>
  <c r="R100" i="7" s="1"/>
  <c r="K816" i="7"/>
  <c r="K398" i="7"/>
  <c r="R398" i="7" s="1"/>
  <c r="K1134" i="7"/>
  <c r="R1134" i="7" s="1"/>
  <c r="K1132" i="7"/>
  <c r="R1132" i="7" s="1"/>
  <c r="K575" i="7"/>
  <c r="R575" i="7" s="1"/>
  <c r="K1324" i="7"/>
  <c r="Q1324" i="7"/>
  <c r="K1319" i="7"/>
  <c r="K161" i="7"/>
  <c r="K906" i="7"/>
  <c r="K908" i="7"/>
  <c r="R908" i="7" s="1"/>
  <c r="K331" i="7"/>
  <c r="K1061" i="7"/>
  <c r="K1050" i="7"/>
  <c r="R1050" i="7" s="1"/>
  <c r="L172" i="14"/>
  <c r="N102" i="14"/>
  <c r="L102" i="14"/>
  <c r="K102" i="14"/>
  <c r="N257" i="14"/>
  <c r="J257" i="14"/>
  <c r="J205" i="14"/>
  <c r="J179" i="14"/>
  <c r="J153" i="14"/>
  <c r="J23" i="14"/>
  <c r="J127" i="14"/>
  <c r="J101" i="14"/>
  <c r="J75" i="14"/>
  <c r="J231" i="14"/>
  <c r="J49" i="14"/>
  <c r="K22" i="12"/>
  <c r="AB174" i="11"/>
  <c r="M161" i="11"/>
  <c r="P161" i="11"/>
  <c r="R161" i="11" s="1"/>
  <c r="W161" i="11" s="1"/>
  <c r="G23" i="12" s="1"/>
  <c r="Q161" i="11"/>
  <c r="V120" i="11"/>
  <c r="AB120" i="11"/>
  <c r="M193" i="11"/>
  <c r="P193" i="11"/>
  <c r="R193" i="11" s="1"/>
  <c r="W193" i="11" s="1"/>
  <c r="Q193" i="11"/>
  <c r="AB185" i="11"/>
  <c r="V185" i="11"/>
  <c r="AB77" i="11"/>
  <c r="AB107" i="11"/>
  <c r="V107" i="11"/>
  <c r="Q52" i="11"/>
  <c r="P52" i="11"/>
  <c r="R52" i="11" s="1"/>
  <c r="W52" i="11" s="1"/>
  <c r="G3" i="12" s="1"/>
  <c r="M52" i="11"/>
  <c r="AB37" i="11"/>
  <c r="V37" i="11"/>
  <c r="AB7" i="11"/>
  <c r="V7" i="11"/>
  <c r="V42" i="11"/>
  <c r="AB42" i="11"/>
  <c r="AJ1410" i="7"/>
  <c r="W1410" i="7"/>
  <c r="AK1342" i="7"/>
  <c r="X1342" i="7"/>
  <c r="S1342" i="7"/>
  <c r="AJ1361" i="7"/>
  <c r="W1361" i="7"/>
  <c r="W1363" i="7"/>
  <c r="AJ1363" i="7"/>
  <c r="R1259" i="7"/>
  <c r="W1386" i="7"/>
  <c r="AJ1386" i="7"/>
  <c r="W1279" i="7"/>
  <c r="AJ1279" i="7"/>
  <c r="AK1233" i="7"/>
  <c r="X1233" i="7"/>
  <c r="S1233" i="7"/>
  <c r="X1223" i="7"/>
  <c r="S1223" i="7"/>
  <c r="AK1223" i="7"/>
  <c r="W1187" i="7"/>
  <c r="AJ1187" i="7"/>
  <c r="W1103" i="7"/>
  <c r="AJ1103" i="7"/>
  <c r="W1182" i="7"/>
  <c r="AJ1182" i="7"/>
  <c r="W1138" i="7"/>
  <c r="AJ1138" i="7"/>
  <c r="W1156" i="7"/>
  <c r="AJ1156" i="7"/>
  <c r="AJ1091" i="7"/>
  <c r="W1091" i="7"/>
  <c r="W985" i="7"/>
  <c r="AJ985" i="7"/>
  <c r="W1002" i="7"/>
  <c r="AJ1002" i="7"/>
  <c r="AJ860" i="7"/>
  <c r="W860" i="7"/>
  <c r="AJ895" i="7"/>
  <c r="W895" i="7"/>
  <c r="W918" i="7"/>
  <c r="AJ918" i="7"/>
  <c r="AJ905" i="7"/>
  <c r="W905" i="7"/>
  <c r="W761" i="7"/>
  <c r="AJ761" i="7"/>
  <c r="R770" i="7"/>
  <c r="AJ854" i="7"/>
  <c r="W854" i="7"/>
  <c r="AJ601" i="7"/>
  <c r="W601" i="7"/>
  <c r="W614" i="7"/>
  <c r="AJ614" i="7"/>
  <c r="AJ648" i="7"/>
  <c r="W648" i="7"/>
  <c r="W609" i="7"/>
  <c r="AJ609" i="7"/>
  <c r="W715" i="7"/>
  <c r="AJ715" i="7"/>
  <c r="AJ700" i="7"/>
  <c r="W700" i="7"/>
  <c r="AJ681" i="7"/>
  <c r="W681" i="7"/>
  <c r="Q595" i="7"/>
  <c r="AJ581" i="7"/>
  <c r="W581" i="7"/>
  <c r="W528" i="7"/>
  <c r="AJ528" i="7"/>
  <c r="W783" i="7"/>
  <c r="AJ783" i="7"/>
  <c r="R617" i="7"/>
  <c r="AJ524" i="7"/>
  <c r="W524" i="7"/>
  <c r="C117" i="8"/>
  <c r="J117" i="8" s="1"/>
  <c r="AJ455" i="7"/>
  <c r="W455" i="7"/>
  <c r="R298" i="7"/>
  <c r="C113" i="8"/>
  <c r="J113" i="8" s="1"/>
  <c r="W451" i="7"/>
  <c r="AJ451" i="7"/>
  <c r="C114" i="8"/>
  <c r="J114" i="8" s="1"/>
  <c r="AJ452" i="7"/>
  <c r="W452" i="7"/>
  <c r="Q486" i="7"/>
  <c r="W432" i="7"/>
  <c r="AJ432" i="7"/>
  <c r="W402" i="7"/>
  <c r="AJ402" i="7"/>
  <c r="AJ321" i="7"/>
  <c r="W321" i="7"/>
  <c r="AJ353" i="7"/>
  <c r="W353" i="7"/>
  <c r="W307" i="7"/>
  <c r="AJ307" i="7"/>
  <c r="C109" i="8"/>
  <c r="J109" i="8" s="1"/>
  <c r="W447" i="7"/>
  <c r="AJ447" i="7"/>
  <c r="W303" i="7"/>
  <c r="AJ303" i="7"/>
  <c r="W596" i="7"/>
  <c r="AJ596" i="7"/>
  <c r="AJ315" i="7"/>
  <c r="W315" i="7"/>
  <c r="C83" i="8"/>
  <c r="J83" i="8" s="1"/>
  <c r="AJ369" i="7"/>
  <c r="W369" i="7"/>
  <c r="W261" i="7"/>
  <c r="AJ261" i="7"/>
  <c r="W234" i="7"/>
  <c r="AJ234" i="7"/>
  <c r="W230" i="7"/>
  <c r="AJ230" i="7"/>
  <c r="W224" i="7"/>
  <c r="AJ224" i="7"/>
  <c r="R290" i="7"/>
  <c r="X255" i="7"/>
  <c r="S255" i="7"/>
  <c r="AK255" i="7"/>
  <c r="W387" i="7"/>
  <c r="AJ387" i="7"/>
  <c r="S156" i="7"/>
  <c r="AK156" i="7"/>
  <c r="X156" i="7"/>
  <c r="Q252" i="7"/>
  <c r="C90" i="8"/>
  <c r="J90" i="8" s="1"/>
  <c r="AJ376" i="7"/>
  <c r="W376" i="7"/>
  <c r="AJ292" i="7"/>
  <c r="W292" i="7"/>
  <c r="AJ168" i="7"/>
  <c r="W168" i="7"/>
  <c r="W86" i="7"/>
  <c r="AJ86" i="7"/>
  <c r="W112" i="7"/>
  <c r="AJ112" i="7"/>
  <c r="AJ117" i="7"/>
  <c r="W117" i="7"/>
  <c r="W124" i="7"/>
  <c r="AJ124" i="7"/>
  <c r="AJ37" i="7"/>
  <c r="W37" i="7"/>
  <c r="AJ98" i="7"/>
  <c r="W98" i="7"/>
  <c r="X148" i="7"/>
  <c r="S148" i="7"/>
  <c r="AK148" i="7"/>
  <c r="W960" i="7"/>
  <c r="AJ960" i="7"/>
  <c r="D47" i="8"/>
  <c r="K47" i="8" s="1"/>
  <c r="X73" i="7"/>
  <c r="S73" i="7"/>
  <c r="AK73" i="7"/>
  <c r="N260" i="14"/>
  <c r="J260" i="14"/>
  <c r="J234" i="14"/>
  <c r="J26" i="14"/>
  <c r="J156" i="14"/>
  <c r="J182" i="14"/>
  <c r="J208" i="14"/>
  <c r="J130" i="14"/>
  <c r="J104" i="14"/>
  <c r="J52" i="14"/>
  <c r="J78" i="14"/>
  <c r="W26" i="7"/>
  <c r="AJ26" i="7"/>
  <c r="N242" i="14"/>
  <c r="J242" i="14"/>
  <c r="J216" i="14"/>
  <c r="J138" i="14"/>
  <c r="J112" i="14"/>
  <c r="J60" i="14"/>
  <c r="J86" i="14"/>
  <c r="J34" i="14"/>
  <c r="J8" i="14"/>
  <c r="J190" i="14"/>
  <c r="J164" i="14"/>
  <c r="N150" i="14"/>
  <c r="L150" i="14"/>
  <c r="K150" i="14"/>
  <c r="K220" i="14"/>
  <c r="L254" i="14"/>
  <c r="K254" i="14"/>
  <c r="K1287" i="7"/>
  <c r="R1287" i="7" s="1"/>
  <c r="Q1287" i="7"/>
  <c r="K619" i="7"/>
  <c r="R619" i="7" s="1"/>
  <c r="Q619" i="7"/>
  <c r="K622" i="7"/>
  <c r="R622" i="7" s="1"/>
  <c r="Q622" i="7"/>
  <c r="K642" i="7"/>
  <c r="R642" i="7" s="1"/>
  <c r="K1359" i="7"/>
  <c r="R1359" i="7" s="1"/>
  <c r="X945" i="7"/>
  <c r="S945" i="7"/>
  <c r="AK945" i="7"/>
  <c r="K955" i="7"/>
  <c r="R955" i="7" s="1"/>
  <c r="K297" i="7"/>
  <c r="R297" i="7" s="1"/>
  <c r="K1029" i="7"/>
  <c r="K1034" i="7"/>
  <c r="R1034" i="7" s="1"/>
  <c r="K674" i="7"/>
  <c r="R674" i="7" s="1"/>
  <c r="K1388" i="7"/>
  <c r="K1404" i="7"/>
  <c r="R1404" i="7" s="1"/>
  <c r="Q380" i="7"/>
  <c r="K380" i="7"/>
  <c r="R380" i="7" s="1"/>
  <c r="K375" i="7"/>
  <c r="R375" i="7" s="1"/>
  <c r="K1095" i="7"/>
  <c r="K1106" i="7"/>
  <c r="R1106" i="7" s="1"/>
  <c r="K530" i="7"/>
  <c r="K1263" i="7"/>
  <c r="R1263" i="7" s="1"/>
  <c r="Q1263" i="7"/>
  <c r="K1251" i="7"/>
  <c r="R1251" i="7" s="1"/>
  <c r="K130" i="7"/>
  <c r="K845" i="7"/>
  <c r="R845" i="7" s="1"/>
  <c r="K848" i="7"/>
  <c r="R848" i="7" s="1"/>
  <c r="K191" i="7"/>
  <c r="R191" i="7" s="1"/>
  <c r="K208" i="7"/>
  <c r="R208" i="7" s="1"/>
  <c r="K914" i="7"/>
  <c r="R914" i="7" s="1"/>
  <c r="L12" i="14"/>
  <c r="K444" i="7"/>
  <c r="R444" i="7" s="1"/>
  <c r="K455" i="7"/>
  <c r="K1187" i="7"/>
  <c r="K1185" i="7"/>
  <c r="R1185" i="7" s="1"/>
  <c r="K4" i="7"/>
  <c r="R4" i="7" s="1"/>
  <c r="Q4" i="7"/>
  <c r="Q2" i="7"/>
  <c r="K2" i="7"/>
  <c r="R2" i="7" s="1"/>
  <c r="K745" i="7"/>
  <c r="R745" i="7" s="1"/>
  <c r="X752" i="7"/>
  <c r="S752" i="7"/>
  <c r="AK752" i="7"/>
  <c r="K124" i="14"/>
  <c r="K694" i="7"/>
  <c r="R694" i="7" s="1"/>
  <c r="K692" i="7"/>
  <c r="R692" i="7" s="1"/>
  <c r="Q692" i="7"/>
  <c r="K1429" i="7"/>
  <c r="R1429" i="7" s="1"/>
  <c r="K277" i="7"/>
  <c r="K275" i="7"/>
  <c r="R275" i="7" s="1"/>
  <c r="K1003" i="7"/>
  <c r="R1003" i="7" s="1"/>
  <c r="K474" i="7"/>
  <c r="R474" i="7" s="1"/>
  <c r="Q474" i="7"/>
  <c r="K1221" i="7"/>
  <c r="R1221" i="7" s="1"/>
  <c r="K348" i="7"/>
  <c r="K343" i="7"/>
  <c r="K1093" i="7"/>
  <c r="K1087" i="7"/>
  <c r="R1087" i="7" s="1"/>
  <c r="K63" i="7"/>
  <c r="R63" i="7" s="1"/>
  <c r="K61" i="7"/>
  <c r="R61" i="7" s="1"/>
  <c r="K788" i="7"/>
  <c r="R788" i="7" s="1"/>
  <c r="K434" i="7"/>
  <c r="K432" i="7"/>
  <c r="R432" i="7" s="1"/>
  <c r="K1152" i="7"/>
  <c r="K31" i="7"/>
  <c r="Q43" i="7"/>
  <c r="K43" i="7"/>
  <c r="R43" i="7" s="1"/>
  <c r="K760" i="7"/>
  <c r="K774" i="7"/>
  <c r="R774" i="7" s="1"/>
  <c r="K521" i="7"/>
  <c r="R521" i="7" s="1"/>
  <c r="K1228" i="7"/>
  <c r="K1239" i="7"/>
  <c r="R1239" i="7" s="1"/>
  <c r="K716" i="7"/>
  <c r="R716" i="7" s="1"/>
  <c r="K1444" i="7"/>
  <c r="R1444" i="7" s="1"/>
  <c r="K1450" i="7"/>
  <c r="R1450" i="7" s="1"/>
  <c r="Q1450" i="7"/>
  <c r="Q968" i="7"/>
  <c r="K968" i="7"/>
  <c r="R968" i="7" s="1"/>
  <c r="K89" i="7"/>
  <c r="K87" i="7"/>
  <c r="R87" i="7" s="1"/>
  <c r="K819" i="7"/>
  <c r="R819" i="7" s="1"/>
  <c r="K414" i="7"/>
  <c r="R414" i="7" s="1"/>
  <c r="K1131" i="7"/>
  <c r="R1131" i="7" s="1"/>
  <c r="K1135" i="7"/>
  <c r="R1135" i="7" s="1"/>
  <c r="K14" i="14"/>
  <c r="K591" i="7"/>
  <c r="R591" i="7" s="1"/>
  <c r="K1323" i="7"/>
  <c r="R1323" i="7" s="1"/>
  <c r="K1306" i="7"/>
  <c r="R1306" i="7" s="1"/>
  <c r="K173" i="7"/>
  <c r="R173" i="7" s="1"/>
  <c r="D69" i="8" s="1"/>
  <c r="K69" i="8" s="1"/>
  <c r="K890" i="7"/>
  <c r="R890" i="7" s="1"/>
  <c r="K895" i="7"/>
  <c r="R895" i="7" s="1"/>
  <c r="K206" i="14"/>
  <c r="K318" i="7"/>
  <c r="R318" i="7" s="1"/>
  <c r="K1045" i="7"/>
  <c r="K1066" i="7"/>
  <c r="L64" i="14"/>
  <c r="Q730" i="7"/>
  <c r="K730" i="7"/>
  <c r="R730" i="7" s="1"/>
  <c r="N252" i="14"/>
  <c r="J252" i="14"/>
  <c r="J226" i="14"/>
  <c r="J122" i="14"/>
  <c r="J96" i="14"/>
  <c r="J70" i="14"/>
  <c r="J44" i="14"/>
  <c r="J18" i="14"/>
  <c r="J200" i="14"/>
  <c r="J174" i="14"/>
  <c r="J148" i="14"/>
  <c r="P196" i="11"/>
  <c r="R196" i="11" s="1"/>
  <c r="W196" i="11" s="1"/>
  <c r="Q196" i="11"/>
  <c r="M196" i="11"/>
  <c r="AB211" i="11"/>
  <c r="AB142" i="11"/>
  <c r="Q103" i="11"/>
  <c r="P103" i="11"/>
  <c r="R103" i="11" s="1"/>
  <c r="W103" i="11" s="1"/>
  <c r="M103" i="11"/>
  <c r="AB160" i="11"/>
  <c r="V153" i="11"/>
  <c r="AB153" i="11"/>
  <c r="AB165" i="11"/>
  <c r="K25" i="12"/>
  <c r="L25" i="12" s="1"/>
  <c r="V195" i="11"/>
  <c r="AB195" i="11"/>
  <c r="M182" i="11"/>
  <c r="Q182" i="11"/>
  <c r="P182" i="11"/>
  <c r="R182" i="11" s="1"/>
  <c r="W182" i="11" s="1"/>
  <c r="AK1374" i="7"/>
  <c r="X1374" i="7"/>
  <c r="S1374" i="7"/>
  <c r="W1408" i="7"/>
  <c r="AJ1408" i="7"/>
  <c r="AJ1394" i="7"/>
  <c r="W1394" i="7"/>
  <c r="R1326" i="7"/>
  <c r="R1324" i="7"/>
  <c r="R1319" i="7"/>
  <c r="AJ1307" i="7"/>
  <c r="W1307" i="7"/>
  <c r="X1286" i="7"/>
  <c r="S1286" i="7"/>
  <c r="AK1286" i="7"/>
  <c r="R1199" i="7"/>
  <c r="R1234" i="7"/>
  <c r="W1257" i="7"/>
  <c r="AJ1257" i="7"/>
  <c r="AJ1227" i="7"/>
  <c r="W1227" i="7"/>
  <c r="S1123" i="7"/>
  <c r="AK1123" i="7"/>
  <c r="X1123" i="7"/>
  <c r="X1179" i="7"/>
  <c r="S1179" i="7"/>
  <c r="AK1179" i="7"/>
  <c r="X1173" i="7"/>
  <c r="AK1173" i="7"/>
  <c r="S1173" i="7"/>
  <c r="W1134" i="7"/>
  <c r="AJ1134" i="7"/>
  <c r="W1121" i="7"/>
  <c r="AJ1121" i="7"/>
  <c r="R1093" i="7"/>
  <c r="Q1153" i="7"/>
  <c r="S1153" i="7" s="1"/>
  <c r="W1058" i="7"/>
  <c r="AJ1058" i="7"/>
  <c r="W1039" i="7"/>
  <c r="AJ1039" i="7"/>
  <c r="AJ1076" i="7"/>
  <c r="W1076" i="7"/>
  <c r="R985" i="7"/>
  <c r="R1023" i="7"/>
  <c r="R994" i="7"/>
  <c r="W1029" i="7"/>
  <c r="AJ1029" i="7"/>
  <c r="Q902" i="7"/>
  <c r="W929" i="7"/>
  <c r="AJ929" i="7"/>
  <c r="X926" i="7"/>
  <c r="S926" i="7"/>
  <c r="AK926" i="7"/>
  <c r="W903" i="7"/>
  <c r="AJ903" i="7"/>
  <c r="W799" i="7"/>
  <c r="AJ799" i="7"/>
  <c r="AJ724" i="7"/>
  <c r="W724" i="7"/>
  <c r="W872" i="7"/>
  <c r="AJ872" i="7"/>
  <c r="R738" i="7"/>
  <c r="AJ772" i="7"/>
  <c r="W772" i="7"/>
  <c r="W862" i="7"/>
  <c r="AJ862" i="7"/>
  <c r="C205" i="8"/>
  <c r="J205" i="8" s="1"/>
  <c r="W673" i="7"/>
  <c r="AJ673" i="7"/>
  <c r="C185" i="8"/>
  <c r="J185" i="8" s="1"/>
  <c r="W653" i="7"/>
  <c r="AJ653" i="7"/>
  <c r="R537" i="7"/>
  <c r="AJ690" i="7"/>
  <c r="W690" i="7"/>
  <c r="X554" i="7"/>
  <c r="S554" i="7"/>
  <c r="AK554" i="7"/>
  <c r="C160" i="8"/>
  <c r="J160" i="8" s="1"/>
  <c r="AJ498" i="7"/>
  <c r="W498" i="7"/>
  <c r="R188" i="7"/>
  <c r="K23" i="12"/>
  <c r="V173" i="11"/>
  <c r="AB173" i="11"/>
  <c r="AB191" i="11"/>
  <c r="V144" i="11"/>
  <c r="AB144" i="11"/>
  <c r="AB205" i="11"/>
  <c r="V205" i="11"/>
  <c r="AB90" i="11"/>
  <c r="K35" i="12"/>
  <c r="K37" i="12"/>
  <c r="L37" i="12" s="1"/>
  <c r="K34" i="12"/>
  <c r="K36" i="12"/>
  <c r="L36" i="12" s="1"/>
  <c r="V69" i="11"/>
  <c r="AB69" i="11"/>
  <c r="V113" i="11"/>
  <c r="AB113" i="11"/>
  <c r="AB85" i="11"/>
  <c r="AJ1439" i="7"/>
  <c r="W1439" i="7"/>
  <c r="R1358" i="7"/>
  <c r="R1397" i="7"/>
  <c r="W1433" i="7"/>
  <c r="AJ1433" i="7"/>
  <c r="W1404" i="7"/>
  <c r="AJ1404" i="7"/>
  <c r="R1310" i="7"/>
  <c r="W1402" i="7"/>
  <c r="AJ1402" i="7"/>
  <c r="W1302" i="7"/>
  <c r="AJ1302" i="7"/>
  <c r="AJ1319" i="7"/>
  <c r="W1319" i="7"/>
  <c r="AJ1285" i="7"/>
  <c r="W1285" i="7"/>
  <c r="W1334" i="7"/>
  <c r="AJ1334" i="7"/>
  <c r="AJ1286" i="7"/>
  <c r="W1286" i="7"/>
  <c r="AJ1278" i="7"/>
  <c r="W1278" i="7"/>
  <c r="R1177" i="7"/>
  <c r="AJ1233" i="7"/>
  <c r="W1233" i="7"/>
  <c r="W1179" i="7"/>
  <c r="AJ1179" i="7"/>
  <c r="X1210" i="7"/>
  <c r="S1210" i="7"/>
  <c r="AK1210" i="7"/>
  <c r="AJ1170" i="7"/>
  <c r="W1170" i="7"/>
  <c r="W1172" i="7"/>
  <c r="AJ1172" i="7"/>
  <c r="R1158" i="7"/>
  <c r="AJ1087" i="7"/>
  <c r="W1087" i="7"/>
  <c r="AJ1123" i="7"/>
  <c r="W1123" i="7"/>
  <c r="W1169" i="7"/>
  <c r="AJ1169" i="7"/>
  <c r="W1090" i="7"/>
  <c r="AJ1090" i="7"/>
  <c r="AJ1152" i="7"/>
  <c r="W1152" i="7"/>
  <c r="W1128" i="7"/>
  <c r="AJ1128" i="7"/>
  <c r="AJ1047" i="7"/>
  <c r="W1047" i="7"/>
  <c r="R1006" i="7"/>
  <c r="R1067" i="7"/>
  <c r="W1081" i="7"/>
  <c r="AJ1081" i="7"/>
  <c r="R969" i="7"/>
  <c r="W1023" i="7"/>
  <c r="AJ1023" i="7"/>
  <c r="W964" i="7"/>
  <c r="AJ964" i="7"/>
  <c r="R1095" i="7"/>
  <c r="Q994" i="7"/>
  <c r="W1001" i="7"/>
  <c r="AJ1001" i="7"/>
  <c r="Q953" i="7"/>
  <c r="X931" i="7"/>
  <c r="S931" i="7"/>
  <c r="AK931" i="7"/>
  <c r="W1045" i="7"/>
  <c r="AJ1045" i="7"/>
  <c r="S871" i="7"/>
  <c r="AK871" i="7"/>
  <c r="X871" i="7"/>
  <c r="R858" i="7"/>
  <c r="AJ922" i="7"/>
  <c r="W922" i="7"/>
  <c r="AJ832" i="7"/>
  <c r="W832" i="7"/>
  <c r="AJ890" i="7"/>
  <c r="W890" i="7"/>
  <c r="S864" i="7"/>
  <c r="AK864" i="7"/>
  <c r="X864" i="7"/>
  <c r="AJ766" i="7"/>
  <c r="W766" i="7"/>
  <c r="AJ776" i="7"/>
  <c r="W776" i="7"/>
  <c r="W745" i="7"/>
  <c r="AJ745" i="7"/>
  <c r="W738" i="7"/>
  <c r="AJ738" i="7"/>
  <c r="Q770" i="7"/>
  <c r="W845" i="7"/>
  <c r="AJ845" i="7"/>
  <c r="W725" i="7"/>
  <c r="AJ725" i="7"/>
  <c r="C204" i="8"/>
  <c r="J204" i="8" s="1"/>
  <c r="W672" i="7"/>
  <c r="AJ672" i="7"/>
  <c r="AJ611" i="7"/>
  <c r="W611" i="7"/>
  <c r="AJ632" i="7"/>
  <c r="W632" i="7"/>
  <c r="X715" i="7"/>
  <c r="S715" i="7"/>
  <c r="AK715" i="7"/>
  <c r="AJ696" i="7"/>
  <c r="W696" i="7"/>
  <c r="C193" i="8"/>
  <c r="J193" i="8" s="1"/>
  <c r="AJ661" i="7"/>
  <c r="W661" i="7"/>
  <c r="D152" i="8"/>
  <c r="K152" i="8" s="1"/>
  <c r="X490" i="7"/>
  <c r="S490" i="7"/>
  <c r="AK490" i="7"/>
  <c r="W721" i="7"/>
  <c r="AJ721" i="7"/>
  <c r="C182" i="8"/>
  <c r="J182" i="8" s="1"/>
  <c r="W520" i="7"/>
  <c r="AJ520" i="7"/>
  <c r="AJ617" i="7"/>
  <c r="W617" i="7"/>
  <c r="R515" i="7"/>
  <c r="W522" i="7"/>
  <c r="AJ522" i="7"/>
  <c r="W574" i="7"/>
  <c r="AJ574" i="7"/>
  <c r="R420" i="7"/>
  <c r="C144" i="8"/>
  <c r="J144" i="8" s="1"/>
  <c r="AJ482" i="7"/>
  <c r="W482" i="7"/>
  <c r="R408" i="7"/>
  <c r="D131" i="8"/>
  <c r="K131" i="8" s="1"/>
  <c r="S469" i="7"/>
  <c r="AK469" i="7"/>
  <c r="X469" i="7"/>
  <c r="AJ408" i="7"/>
  <c r="W408" i="7"/>
  <c r="W399" i="7"/>
  <c r="AJ399" i="7"/>
  <c r="W342" i="7"/>
  <c r="AJ342" i="7"/>
  <c r="C105" i="8"/>
  <c r="J105" i="8" s="1"/>
  <c r="AJ391" i="7"/>
  <c r="W391" i="7"/>
  <c r="AJ318" i="7"/>
  <c r="W318" i="7"/>
  <c r="AJ350" i="7"/>
  <c r="W350" i="7"/>
  <c r="W436" i="7"/>
  <c r="AJ436" i="7"/>
  <c r="AJ433" i="7"/>
  <c r="W433" i="7"/>
  <c r="C112" i="8"/>
  <c r="J112" i="8" s="1"/>
  <c r="W450" i="7"/>
  <c r="AJ450" i="7"/>
  <c r="C98" i="8"/>
  <c r="J98" i="8" s="1"/>
  <c r="W384" i="7"/>
  <c r="AJ384" i="7"/>
  <c r="C106" i="8"/>
  <c r="J106" i="8" s="1"/>
  <c r="W444" i="7"/>
  <c r="AJ444" i="7"/>
  <c r="AJ311" i="7"/>
  <c r="W311" i="7"/>
  <c r="AJ366" i="7"/>
  <c r="W366" i="7"/>
  <c r="X223" i="7"/>
  <c r="S223" i="7"/>
  <c r="AK223" i="7"/>
  <c r="W290" i="7"/>
  <c r="AJ290" i="7"/>
  <c r="AJ228" i="7"/>
  <c r="W228" i="7"/>
  <c r="X291" i="7"/>
  <c r="S291" i="7"/>
  <c r="AK291" i="7"/>
  <c r="S140" i="7"/>
  <c r="AK140" i="7"/>
  <c r="X140" i="7"/>
  <c r="W335" i="7"/>
  <c r="AJ335" i="7"/>
  <c r="X237" i="7"/>
  <c r="S237" i="7"/>
  <c r="AK237" i="7"/>
  <c r="Q265" i="7"/>
  <c r="C63" i="8"/>
  <c r="J63" i="8" s="1"/>
  <c r="W141" i="7"/>
  <c r="AJ141" i="7"/>
  <c r="AJ101" i="7"/>
  <c r="W101" i="7"/>
  <c r="Q108" i="7"/>
  <c r="C30" i="8" s="1"/>
  <c r="J30" i="8" s="1"/>
  <c r="C49" i="8"/>
  <c r="J49" i="8" s="1"/>
  <c r="AJ75" i="7"/>
  <c r="W75" i="7"/>
  <c r="C37" i="8"/>
  <c r="J37" i="8" s="1"/>
  <c r="AJ63" i="7"/>
  <c r="W63" i="7"/>
  <c r="R105" i="7"/>
  <c r="D53" i="8" s="1"/>
  <c r="K53" i="8" s="1"/>
  <c r="Q94" i="7"/>
  <c r="C50" i="8"/>
  <c r="J50" i="8" s="1"/>
  <c r="W76" i="7"/>
  <c r="AJ76" i="7"/>
  <c r="C56" i="8"/>
  <c r="J56" i="8" s="1"/>
  <c r="W134" i="7"/>
  <c r="AJ134" i="7"/>
  <c r="W171" i="7"/>
  <c r="AJ171" i="7"/>
  <c r="C47" i="8"/>
  <c r="J47" i="8" s="1"/>
  <c r="W73" i="7"/>
  <c r="AJ73" i="7"/>
  <c r="N255" i="14"/>
  <c r="J255" i="14"/>
  <c r="J229" i="14"/>
  <c r="J125" i="14"/>
  <c r="J99" i="14"/>
  <c r="J73" i="14"/>
  <c r="J47" i="14"/>
  <c r="J21" i="14"/>
  <c r="J203" i="14"/>
  <c r="J177" i="14"/>
  <c r="J151" i="14"/>
  <c r="J236" i="14"/>
  <c r="J106" i="14"/>
  <c r="J80" i="14"/>
  <c r="J54" i="14"/>
  <c r="J28" i="14"/>
  <c r="N236" i="14"/>
  <c r="J2" i="14"/>
  <c r="J184" i="14"/>
  <c r="J158" i="14"/>
  <c r="J210" i="14"/>
  <c r="J132" i="14"/>
  <c r="N238" i="14"/>
  <c r="J238" i="14"/>
  <c r="J186" i="14"/>
  <c r="J108" i="14"/>
  <c r="J160" i="14"/>
  <c r="J212" i="14"/>
  <c r="J134" i="14"/>
  <c r="J82" i="14"/>
  <c r="J56" i="14"/>
  <c r="J4" i="14"/>
  <c r="J30" i="14"/>
  <c r="K225" i="14"/>
  <c r="X1295" i="7"/>
  <c r="S1295" i="7"/>
  <c r="AK1295" i="7"/>
  <c r="K883" i="7"/>
  <c r="Q866" i="7"/>
  <c r="K866" i="7"/>
  <c r="R866" i="7" s="1"/>
  <c r="K611" i="7"/>
  <c r="R611" i="7" s="1"/>
  <c r="K609" i="7"/>
  <c r="R609" i="7" s="1"/>
  <c r="K1336" i="7"/>
  <c r="R1336" i="7" s="1"/>
  <c r="K629" i="7"/>
  <c r="K1356" i="7"/>
  <c r="K1367" i="7"/>
  <c r="R1367" i="7" s="1"/>
  <c r="K212" i="7"/>
  <c r="R212" i="7" s="1"/>
  <c r="K943" i="7"/>
  <c r="R943" i="7" s="1"/>
  <c r="K958" i="7"/>
  <c r="R958" i="7" s="1"/>
  <c r="K313" i="7"/>
  <c r="R313" i="7" s="1"/>
  <c r="K1026" i="7"/>
  <c r="K1021" i="7"/>
  <c r="R1021" i="7" s="1"/>
  <c r="Q1021" i="7"/>
  <c r="K661" i="7"/>
  <c r="K1390" i="7"/>
  <c r="R1390" i="7" s="1"/>
  <c r="K1394" i="7"/>
  <c r="R1394" i="7" s="1"/>
  <c r="K377" i="7"/>
  <c r="R377" i="7" s="1"/>
  <c r="K391" i="7"/>
  <c r="K1111" i="7"/>
  <c r="K1109" i="7"/>
  <c r="R1109" i="7" s="1"/>
  <c r="K538" i="7"/>
  <c r="R538" i="7" s="1"/>
  <c r="K546" i="7"/>
  <c r="K1250" i="7"/>
  <c r="R1250" i="7" s="1"/>
  <c r="K1267" i="7"/>
  <c r="R1267" i="7" s="1"/>
  <c r="K117" i="7"/>
  <c r="R117" i="7" s="1"/>
  <c r="K849" i="7"/>
  <c r="R849" i="7" s="1"/>
  <c r="K857" i="7"/>
  <c r="K207" i="7"/>
  <c r="R207" i="7" s="1"/>
  <c r="K195" i="7"/>
  <c r="R195" i="7" s="1"/>
  <c r="K930" i="7"/>
  <c r="R930" i="7" s="1"/>
  <c r="K459" i="7"/>
  <c r="K458" i="7"/>
  <c r="R458" i="7" s="1"/>
  <c r="Q458" i="7"/>
  <c r="K1174" i="7"/>
  <c r="R1174" i="7" s="1"/>
  <c r="K1172" i="7"/>
  <c r="R1172" i="7" s="1"/>
  <c r="K3" i="7"/>
  <c r="R3" i="7" s="1"/>
  <c r="Q18" i="7"/>
  <c r="K18" i="7"/>
  <c r="R18" i="7" s="1"/>
  <c r="K735" i="7"/>
  <c r="R735" i="7" s="1"/>
  <c r="K739" i="7"/>
  <c r="R739" i="7" s="1"/>
  <c r="Q739" i="7"/>
  <c r="K681" i="7"/>
  <c r="R681" i="7" s="1"/>
  <c r="K679" i="7"/>
  <c r="R679" i="7" s="1"/>
  <c r="K1416" i="7"/>
  <c r="R1416" i="7" s="1"/>
  <c r="K264" i="7"/>
  <c r="R264" i="7" s="1"/>
  <c r="K262" i="7"/>
  <c r="R262" i="7" s="1"/>
  <c r="K990" i="7"/>
  <c r="R990" i="7" s="1"/>
  <c r="K477" i="7"/>
  <c r="R477" i="7" s="1"/>
  <c r="Q477" i="7"/>
  <c r="K364" i="7"/>
  <c r="K359" i="7"/>
  <c r="R359" i="7" s="1"/>
  <c r="K1080" i="7"/>
  <c r="K1092" i="7"/>
  <c r="R1092" i="7" s="1"/>
  <c r="K443" i="7"/>
  <c r="K419" i="7"/>
  <c r="R419" i="7" s="1"/>
  <c r="K1171" i="7"/>
  <c r="R1171" i="7" s="1"/>
  <c r="Q28" i="7"/>
  <c r="K28" i="7"/>
  <c r="R28" i="7" s="1"/>
  <c r="Q46" i="7"/>
  <c r="K46" i="7"/>
  <c r="R46" i="7" s="1"/>
  <c r="K776" i="7"/>
  <c r="R776" i="7" s="1"/>
  <c r="K508" i="7"/>
  <c r="R508" i="7" s="1"/>
  <c r="K1230" i="7"/>
  <c r="K1226" i="7"/>
  <c r="R1226" i="7" s="1"/>
  <c r="K725" i="7"/>
  <c r="R725" i="7" s="1"/>
  <c r="K1453" i="7"/>
  <c r="R1453" i="7" s="1"/>
  <c r="K1436" i="7"/>
  <c r="R1436" i="7" s="1"/>
  <c r="K258" i="7"/>
  <c r="R258" i="7" s="1"/>
  <c r="K256" i="7"/>
  <c r="R256" i="7" s="1"/>
  <c r="Q984" i="7"/>
  <c r="K984" i="7"/>
  <c r="R984" i="7" s="1"/>
  <c r="K105" i="7"/>
  <c r="K103" i="7"/>
  <c r="R103" i="7" s="1"/>
  <c r="K813" i="7"/>
  <c r="R813" i="7" s="1"/>
  <c r="K401" i="7"/>
  <c r="R401" i="7" s="1"/>
  <c r="K1121" i="7"/>
  <c r="R1121" i="7" s="1"/>
  <c r="K1122" i="7"/>
  <c r="R1122" i="7" s="1"/>
  <c r="K578" i="7"/>
  <c r="R578" i="7" s="1"/>
  <c r="K1308" i="7"/>
  <c r="R1308" i="7" s="1"/>
  <c r="K1322" i="7"/>
  <c r="R1322" i="7" s="1"/>
  <c r="K182" i="7"/>
  <c r="K907" i="7"/>
  <c r="R907" i="7" s="1"/>
  <c r="K911" i="7"/>
  <c r="R911" i="7" s="1"/>
  <c r="K196" i="14"/>
  <c r="K334" i="7"/>
  <c r="R334" i="7" s="1"/>
  <c r="K1052" i="7"/>
  <c r="R1052" i="7" s="1"/>
  <c r="Q1052" i="7"/>
  <c r="K1053" i="7"/>
  <c r="R1053" i="7" s="1"/>
  <c r="L128" i="14"/>
  <c r="X571" i="7"/>
  <c r="S571" i="7"/>
  <c r="AK571" i="7"/>
  <c r="K187" i="7"/>
  <c r="R187" i="7" s="1"/>
  <c r="Q187" i="7"/>
  <c r="Q22" i="7"/>
  <c r="K22" i="7"/>
  <c r="R22" i="7" s="1"/>
  <c r="K1418" i="7"/>
  <c r="R1418" i="7" s="1"/>
  <c r="Q1418" i="7"/>
  <c r="AK1084" i="7"/>
  <c r="X1084" i="7"/>
  <c r="S1084" i="7"/>
  <c r="Q814" i="7"/>
  <c r="K814" i="7"/>
  <c r="R814" i="7" s="1"/>
  <c r="K580" i="7"/>
  <c r="R580" i="7" s="1"/>
  <c r="Q556" i="7"/>
  <c r="K556" i="7"/>
  <c r="R556" i="7" s="1"/>
  <c r="Q882" i="7"/>
  <c r="K882" i="7"/>
  <c r="R882" i="7" s="1"/>
  <c r="Q605" i="7"/>
  <c r="K605" i="7"/>
  <c r="R605" i="7" s="1"/>
  <c r="K625" i="7"/>
  <c r="R625" i="7" s="1"/>
  <c r="N17" i="14"/>
  <c r="K17" i="14"/>
  <c r="K627" i="7"/>
  <c r="K645" i="7"/>
  <c r="K1379" i="7"/>
  <c r="R1379" i="7" s="1"/>
  <c r="Q1379" i="7"/>
  <c r="K1354" i="7"/>
  <c r="R1354" i="7" s="1"/>
  <c r="K228" i="7"/>
  <c r="R228" i="7" s="1"/>
  <c r="K956" i="7"/>
  <c r="K961" i="7"/>
  <c r="K306" i="7"/>
  <c r="Q1020" i="7"/>
  <c r="K1020" i="7"/>
  <c r="R1020" i="7" s="1"/>
  <c r="K1037" i="7"/>
  <c r="R1037" i="7" s="1"/>
  <c r="K669" i="7"/>
  <c r="R669" i="7" s="1"/>
  <c r="K677" i="7"/>
  <c r="K1392" i="7"/>
  <c r="K1403" i="7"/>
  <c r="R1403" i="7" s="1"/>
  <c r="Q1403" i="7"/>
  <c r="K367" i="7"/>
  <c r="R367" i="7" s="1"/>
  <c r="K378" i="7"/>
  <c r="K1098" i="7"/>
  <c r="R1098" i="7" s="1"/>
  <c r="K1096" i="7"/>
  <c r="R1096" i="7" s="1"/>
  <c r="Q525" i="7"/>
  <c r="K525" i="7"/>
  <c r="R525" i="7" s="1"/>
  <c r="K533" i="7"/>
  <c r="K1266" i="7"/>
  <c r="R1266" i="7" s="1"/>
  <c r="K1270" i="7"/>
  <c r="R1270" i="7" s="1"/>
  <c r="Q1270" i="7"/>
  <c r="K120" i="7"/>
  <c r="R120" i="7" s="1"/>
  <c r="K843" i="7"/>
  <c r="R843" i="7" s="1"/>
  <c r="Q843" i="7"/>
  <c r="K847" i="7"/>
  <c r="R847" i="7" s="1"/>
  <c r="K194" i="7"/>
  <c r="K198" i="7"/>
  <c r="R198" i="7" s="1"/>
  <c r="K917" i="7"/>
  <c r="R917" i="7" s="1"/>
  <c r="K446" i="7"/>
  <c r="K445" i="7"/>
  <c r="R445" i="7" s="1"/>
  <c r="Q445" i="7"/>
  <c r="K1190" i="7"/>
  <c r="K1188" i="7"/>
  <c r="R1188" i="7" s="1"/>
  <c r="K20" i="7"/>
  <c r="R20" i="7" s="1"/>
  <c r="Q20" i="7"/>
  <c r="K5" i="7"/>
  <c r="R5" i="7" s="1"/>
  <c r="Q5" i="7"/>
  <c r="K751" i="7"/>
  <c r="R751" i="7" s="1"/>
  <c r="K755" i="7"/>
  <c r="R755" i="7" s="1"/>
  <c r="Q755" i="7"/>
  <c r="K76" i="14"/>
  <c r="K697" i="7"/>
  <c r="R697" i="7" s="1"/>
  <c r="K695" i="7"/>
  <c r="R695" i="7" s="1"/>
  <c r="K1419" i="7"/>
  <c r="R1419" i="7" s="1"/>
  <c r="Q280" i="7"/>
  <c r="K280" i="7"/>
  <c r="R280" i="7" s="1"/>
  <c r="K278" i="7"/>
  <c r="K1006" i="7"/>
  <c r="D150" i="8"/>
  <c r="K150" i="8" s="1"/>
  <c r="AK488" i="7"/>
  <c r="X488" i="7"/>
  <c r="S488" i="7"/>
  <c r="Q1213" i="7"/>
  <c r="K1213" i="7"/>
  <c r="R1213" i="7" s="1"/>
  <c r="K1211" i="7"/>
  <c r="R1211" i="7" s="1"/>
  <c r="Q1211" i="7"/>
  <c r="K345" i="7"/>
  <c r="K346" i="7"/>
  <c r="R346" i="7" s="1"/>
  <c r="K1088" i="7"/>
  <c r="K1083" i="7"/>
  <c r="R1083" i="7" s="1"/>
  <c r="K789" i="7"/>
  <c r="Q791" i="7"/>
  <c r="K791" i="7"/>
  <c r="R791" i="7" s="1"/>
  <c r="K421" i="7"/>
  <c r="R421" i="7" s="1"/>
  <c r="K422" i="7"/>
  <c r="R422" i="7" s="1"/>
  <c r="K1155" i="7"/>
  <c r="K51" i="7"/>
  <c r="R51" i="7" s="1"/>
  <c r="K36" i="7"/>
  <c r="R36" i="7" s="1"/>
  <c r="K763" i="7"/>
  <c r="R763" i="7" s="1"/>
  <c r="K511" i="7"/>
  <c r="R511" i="7" s="1"/>
  <c r="K1225" i="7"/>
  <c r="R1225" i="7" s="1"/>
  <c r="K1242" i="7"/>
  <c r="R1242" i="7" s="1"/>
  <c r="K708" i="7"/>
  <c r="R708" i="7" s="1"/>
  <c r="Q708" i="7"/>
  <c r="K1456" i="7"/>
  <c r="R1456" i="7" s="1"/>
  <c r="K1446" i="7"/>
  <c r="R1446" i="7" s="1"/>
  <c r="S971" i="7"/>
  <c r="AK971" i="7"/>
  <c r="X971" i="7"/>
  <c r="K92" i="7"/>
  <c r="K90" i="7"/>
  <c r="R90" i="7" s="1"/>
  <c r="K822" i="7"/>
  <c r="K1137" i="7"/>
  <c r="R1137" i="7" s="1"/>
  <c r="X1138" i="7"/>
  <c r="S1138" i="7"/>
  <c r="AK1138" i="7"/>
  <c r="K594" i="7"/>
  <c r="K1307" i="7"/>
  <c r="R1307" i="7" s="1"/>
  <c r="K1309" i="7"/>
  <c r="R1309" i="7" s="1"/>
  <c r="K167" i="7"/>
  <c r="K891" i="7"/>
  <c r="R891" i="7" s="1"/>
  <c r="Q898" i="7"/>
  <c r="K898" i="7"/>
  <c r="R898" i="7" s="1"/>
  <c r="K180" i="14"/>
  <c r="K321" i="7"/>
  <c r="R321" i="7" s="1"/>
  <c r="K1055" i="7"/>
  <c r="R1055" i="7" s="1"/>
  <c r="K1056" i="7"/>
  <c r="R1056" i="7" s="1"/>
  <c r="L124" i="14"/>
  <c r="AK216" i="7"/>
  <c r="X216" i="7"/>
  <c r="K683" i="7"/>
  <c r="R683" i="7" s="1"/>
  <c r="Q683" i="7"/>
  <c r="AB140" i="11"/>
  <c r="V140" i="11"/>
  <c r="S1316" i="7"/>
  <c r="AK1316" i="7"/>
  <c r="X1316" i="7"/>
  <c r="W1298" i="7"/>
  <c r="AJ1298" i="7"/>
  <c r="AJ1098" i="7"/>
  <c r="W1098" i="7"/>
  <c r="W1116" i="7"/>
  <c r="AJ1116" i="7"/>
  <c r="AJ1067" i="7"/>
  <c r="W1067" i="7"/>
  <c r="W1080" i="7"/>
  <c r="AJ1080" i="7"/>
  <c r="W1095" i="7"/>
  <c r="AJ1095" i="7"/>
  <c r="AJ950" i="7"/>
  <c r="W950" i="7"/>
  <c r="X915" i="7"/>
  <c r="S915" i="7"/>
  <c r="AK915" i="7"/>
  <c r="W1004" i="7"/>
  <c r="AJ1004" i="7"/>
  <c r="AJ848" i="7"/>
  <c r="W848" i="7"/>
  <c r="W839" i="7"/>
  <c r="AJ839" i="7"/>
  <c r="AJ921" i="7"/>
  <c r="W921" i="7"/>
  <c r="W948" i="7"/>
  <c r="AJ948" i="7"/>
  <c r="AJ886" i="7"/>
  <c r="W886" i="7"/>
  <c r="W864" i="7"/>
  <c r="AJ864" i="7"/>
  <c r="W751" i="7"/>
  <c r="AJ751" i="7"/>
  <c r="W925" i="7"/>
  <c r="AJ925" i="7"/>
  <c r="W768" i="7"/>
  <c r="AJ768" i="7"/>
  <c r="R760" i="7"/>
  <c r="W840" i="7"/>
  <c r="AJ840" i="7"/>
  <c r="C198" i="8"/>
  <c r="J198" i="8" s="1"/>
  <c r="W666" i="7"/>
  <c r="AJ666" i="7"/>
  <c r="X565" i="7"/>
  <c r="AK565" i="7"/>
  <c r="S565" i="7"/>
  <c r="R594" i="7"/>
  <c r="W630" i="7"/>
  <c r="AJ630" i="7"/>
  <c r="R505" i="7"/>
  <c r="W694" i="7"/>
  <c r="AJ694" i="7"/>
  <c r="AJ684" i="7"/>
  <c r="W684" i="7"/>
  <c r="W701" i="7"/>
  <c r="AJ701" i="7"/>
  <c r="W657" i="7"/>
  <c r="AJ657" i="7"/>
  <c r="AJ562" i="7"/>
  <c r="W562" i="7"/>
  <c r="AJ543" i="7"/>
  <c r="W543" i="7"/>
  <c r="C152" i="8"/>
  <c r="J152" i="8" s="1"/>
  <c r="W490" i="7"/>
  <c r="AJ490" i="7"/>
  <c r="R665" i="7"/>
  <c r="C176" i="8"/>
  <c r="J176" i="8" s="1"/>
  <c r="AJ514" i="7"/>
  <c r="W514" i="7"/>
  <c r="R534" i="7"/>
  <c r="W592" i="7"/>
  <c r="AJ592" i="7"/>
  <c r="W515" i="7"/>
  <c r="AJ515" i="7"/>
  <c r="AJ511" i="7"/>
  <c r="W511" i="7"/>
  <c r="W660" i="7"/>
  <c r="AJ660" i="7"/>
  <c r="W586" i="7"/>
  <c r="AJ586" i="7"/>
  <c r="C146" i="8"/>
  <c r="J146" i="8" s="1"/>
  <c r="W484" i="7"/>
  <c r="AJ484" i="7"/>
  <c r="C126" i="8"/>
  <c r="J126" i="8" s="1"/>
  <c r="W464" i="7"/>
  <c r="AJ464" i="7"/>
  <c r="R411" i="7"/>
  <c r="R392" i="7"/>
  <c r="C121" i="8"/>
  <c r="J121" i="8" s="1"/>
  <c r="AJ459" i="7"/>
  <c r="W459" i="7"/>
  <c r="W394" i="7"/>
  <c r="AJ394" i="7"/>
  <c r="C102" i="8"/>
  <c r="J102" i="8" s="1"/>
  <c r="AJ388" i="7"/>
  <c r="W388" i="7"/>
  <c r="W339" i="7"/>
  <c r="AJ339" i="7"/>
  <c r="W428" i="7"/>
  <c r="AJ428" i="7"/>
  <c r="R277" i="7"/>
  <c r="R281" i="7"/>
  <c r="W358" i="7"/>
  <c r="AJ358" i="7"/>
  <c r="W419" i="7"/>
  <c r="AJ419" i="7"/>
  <c r="W226" i="7"/>
  <c r="AJ226" i="7"/>
  <c r="R161" i="7"/>
  <c r="W208" i="7"/>
  <c r="AJ208" i="7"/>
  <c r="W278" i="7"/>
  <c r="AJ278" i="7"/>
  <c r="W294" i="7"/>
  <c r="AJ294" i="7"/>
  <c r="R124" i="7"/>
  <c r="Q304" i="7"/>
  <c r="AJ225" i="7"/>
  <c r="W225" i="7"/>
  <c r="W249" i="7"/>
  <c r="AJ249" i="7"/>
  <c r="X138" i="7"/>
  <c r="S138" i="7"/>
  <c r="AK138" i="7"/>
  <c r="C45" i="8"/>
  <c r="J45" i="8" s="1"/>
  <c r="W71" i="7"/>
  <c r="AJ71" i="7"/>
  <c r="R89" i="7"/>
  <c r="X78" i="7"/>
  <c r="AK78" i="7"/>
  <c r="S78" i="7"/>
  <c r="X71" i="7"/>
  <c r="S71" i="7"/>
  <c r="AK71" i="7"/>
  <c r="AJ56" i="7"/>
  <c r="W56" i="7"/>
  <c r="W105" i="7"/>
  <c r="AJ105" i="7"/>
  <c r="W90" i="7"/>
  <c r="AJ90" i="7"/>
  <c r="AK155" i="7"/>
  <c r="X155" i="7"/>
  <c r="S155" i="7"/>
  <c r="R29" i="7"/>
  <c r="W33" i="7"/>
  <c r="AJ33" i="7"/>
  <c r="S133" i="7"/>
  <c r="AK133" i="7"/>
  <c r="X133" i="7"/>
  <c r="W167" i="7"/>
  <c r="AJ167" i="7"/>
  <c r="AJ19" i="7"/>
  <c r="W19" i="7"/>
  <c r="V234" i="11"/>
  <c r="AB234" i="11"/>
  <c r="M88" i="11"/>
  <c r="Q88" i="11"/>
  <c r="P88" i="11"/>
  <c r="R88" i="11" s="1"/>
  <c r="W88" i="11" s="1"/>
  <c r="G11" i="12" s="1"/>
  <c r="V170" i="11"/>
  <c r="AB170" i="11"/>
  <c r="K17" i="12"/>
  <c r="L17" i="12" s="1"/>
  <c r="AB33" i="11"/>
  <c r="V33" i="11"/>
  <c r="V63" i="11"/>
  <c r="AB63" i="11"/>
  <c r="AB31" i="11"/>
  <c r="AJ1452" i="7"/>
  <c r="W1452" i="7"/>
  <c r="W1420" i="7"/>
  <c r="AJ1420" i="7"/>
  <c r="W1430" i="7"/>
  <c r="AJ1430" i="7"/>
  <c r="W1390" i="7"/>
  <c r="AJ1390" i="7"/>
  <c r="X1389" i="7"/>
  <c r="AK1389" i="7"/>
  <c r="S1389" i="7"/>
  <c r="W1370" i="7"/>
  <c r="AJ1370" i="7"/>
  <c r="W1392" i="7"/>
  <c r="AJ1392" i="7"/>
  <c r="AJ1300" i="7"/>
  <c r="W1300" i="7"/>
  <c r="S1375" i="7"/>
  <c r="AK1375" i="7"/>
  <c r="X1375" i="7"/>
  <c r="W1295" i="7"/>
  <c r="AJ1295" i="7"/>
  <c r="Q1310" i="7"/>
  <c r="Q1259" i="7"/>
  <c r="W1308" i="7"/>
  <c r="AJ1308" i="7"/>
  <c r="AJ1253" i="7"/>
  <c r="W1253" i="7"/>
  <c r="AJ1230" i="7"/>
  <c r="W1230" i="7"/>
  <c r="W1217" i="7"/>
  <c r="AJ1217" i="7"/>
  <c r="W1229" i="7"/>
  <c r="AJ1229" i="7"/>
  <c r="R1167" i="7"/>
  <c r="AK1218" i="7"/>
  <c r="X1218" i="7"/>
  <c r="S1218" i="7"/>
  <c r="W1234" i="7"/>
  <c r="AJ1234" i="7"/>
  <c r="W1127" i="7"/>
  <c r="AJ1127" i="7"/>
  <c r="W1099" i="7"/>
  <c r="AJ1099" i="7"/>
  <c r="W1201" i="7"/>
  <c r="AJ1201" i="7"/>
  <c r="AJ1155" i="7"/>
  <c r="W1155" i="7"/>
  <c r="R1108" i="7"/>
  <c r="R1077" i="7"/>
  <c r="W1112" i="7"/>
  <c r="AJ1112" i="7"/>
  <c r="R1111" i="7"/>
  <c r="AJ1060" i="7"/>
  <c r="W1060" i="7"/>
  <c r="W1064" i="7"/>
  <c r="AJ1064" i="7"/>
  <c r="W1072" i="7"/>
  <c r="AJ1072" i="7"/>
  <c r="W999" i="7"/>
  <c r="AJ999" i="7"/>
  <c r="X939" i="7"/>
  <c r="S939" i="7"/>
  <c r="AK939" i="7"/>
  <c r="W988" i="7"/>
  <c r="AJ988" i="7"/>
  <c r="AJ949" i="7"/>
  <c r="W949" i="7"/>
  <c r="W1016" i="7"/>
  <c r="AJ1016" i="7"/>
  <c r="R997" i="7"/>
  <c r="W833" i="7"/>
  <c r="AJ833" i="7"/>
  <c r="AJ870" i="7"/>
  <c r="W870" i="7"/>
  <c r="W877" i="7"/>
  <c r="AJ877" i="7"/>
  <c r="AJ867" i="7"/>
  <c r="W867" i="7"/>
  <c r="AK863" i="7"/>
  <c r="X863" i="7"/>
  <c r="S863" i="7"/>
  <c r="W735" i="7"/>
  <c r="AJ735" i="7"/>
  <c r="R892" i="7"/>
  <c r="W752" i="7"/>
  <c r="AJ752" i="7"/>
  <c r="S785" i="7"/>
  <c r="AK785" i="7"/>
  <c r="X785" i="7"/>
  <c r="AJ756" i="7"/>
  <c r="W756" i="7"/>
  <c r="S873" i="7"/>
  <c r="X873" i="7"/>
  <c r="AK873" i="7"/>
  <c r="W760" i="7"/>
  <c r="AJ760" i="7"/>
  <c r="AK804" i="7"/>
  <c r="X804" i="7"/>
  <c r="S804" i="7"/>
  <c r="W812" i="7"/>
  <c r="AJ812" i="7"/>
  <c r="Q647" i="7"/>
  <c r="X549" i="7"/>
  <c r="AK549" i="7"/>
  <c r="S549" i="7"/>
  <c r="AK613" i="7"/>
  <c r="X613" i="7"/>
  <c r="S613" i="7"/>
  <c r="AJ610" i="7"/>
  <c r="W610" i="7"/>
  <c r="D151" i="8"/>
  <c r="K151" i="8" s="1"/>
  <c r="S489" i="7"/>
  <c r="AK489" i="7"/>
  <c r="X489" i="7"/>
  <c r="Q685" i="7"/>
  <c r="S685" i="7" s="1"/>
  <c r="AJ680" i="7"/>
  <c r="W680" i="7"/>
  <c r="C188" i="8"/>
  <c r="J188" i="8" s="1"/>
  <c r="W656" i="7"/>
  <c r="AJ656" i="7"/>
  <c r="AJ553" i="7"/>
  <c r="W553" i="7"/>
  <c r="S540" i="7"/>
  <c r="AK540" i="7"/>
  <c r="X540" i="7"/>
  <c r="D133" i="8"/>
  <c r="K133" i="8" s="1"/>
  <c r="AK471" i="7"/>
  <c r="S471" i="7"/>
  <c r="X471" i="7"/>
  <c r="C197" i="8"/>
  <c r="J197" i="8" s="1"/>
  <c r="AJ665" i="7"/>
  <c r="W665" i="7"/>
  <c r="AJ505" i="7"/>
  <c r="W505" i="7"/>
  <c r="AJ534" i="7"/>
  <c r="W534" i="7"/>
  <c r="W584" i="7"/>
  <c r="AJ584" i="7"/>
  <c r="R618" i="7"/>
  <c r="W577" i="7"/>
  <c r="AJ577" i="7"/>
  <c r="C128" i="8"/>
  <c r="J128" i="8" s="1"/>
  <c r="W466" i="7"/>
  <c r="AJ466" i="7"/>
  <c r="R388" i="7"/>
  <c r="C110" i="8"/>
  <c r="J110" i="8" s="1"/>
  <c r="W448" i="7"/>
  <c r="AJ448" i="7"/>
  <c r="R395" i="7"/>
  <c r="R428" i="7"/>
  <c r="C87" i="8"/>
  <c r="J87" i="8" s="1"/>
  <c r="W373" i="7"/>
  <c r="AJ373" i="7"/>
  <c r="C81" i="8"/>
  <c r="J81" i="8" s="1"/>
  <c r="W367" i="7"/>
  <c r="AJ367" i="7"/>
  <c r="Q336" i="7"/>
  <c r="C99" i="8"/>
  <c r="J99" i="8" s="1"/>
  <c r="AJ385" i="7"/>
  <c r="W385" i="7"/>
  <c r="Q298" i="7"/>
  <c r="C64" i="8" s="1"/>
  <c r="J64" i="8" s="1"/>
  <c r="W425" i="7"/>
  <c r="AJ425" i="7"/>
  <c r="W415" i="7"/>
  <c r="AJ415" i="7"/>
  <c r="S245" i="7"/>
  <c r="AK245" i="7"/>
  <c r="X245" i="7"/>
  <c r="C93" i="8"/>
  <c r="J93" i="8" s="1"/>
  <c r="AJ379" i="7"/>
  <c r="W379" i="7"/>
  <c r="W426" i="7"/>
  <c r="AJ426" i="7"/>
  <c r="R265" i="7"/>
  <c r="Q214" i="7"/>
  <c r="X145" i="7"/>
  <c r="S145" i="7"/>
  <c r="AK145" i="7"/>
  <c r="W211" i="7"/>
  <c r="AJ211" i="7"/>
  <c r="AJ215" i="7"/>
  <c r="W215" i="7"/>
  <c r="W288" i="7"/>
  <c r="AJ288" i="7"/>
  <c r="R108" i="7"/>
  <c r="R304" i="7"/>
  <c r="AJ222" i="7"/>
  <c r="W222" i="7"/>
  <c r="AJ241" i="7"/>
  <c r="W241" i="7"/>
  <c r="W245" i="7"/>
  <c r="AJ245" i="7"/>
  <c r="AJ123" i="7"/>
  <c r="W123" i="7"/>
  <c r="W89" i="7"/>
  <c r="AJ89" i="7"/>
  <c r="C48" i="8"/>
  <c r="J48" i="8" s="1"/>
  <c r="W74" i="7"/>
  <c r="AJ74" i="7"/>
  <c r="W295" i="7"/>
  <c r="AJ295" i="7"/>
  <c r="C65" i="8"/>
  <c r="J65" i="8" s="1"/>
  <c r="AJ143" i="7"/>
  <c r="W143" i="7"/>
  <c r="R13" i="7"/>
  <c r="W80" i="7"/>
  <c r="AJ80" i="7"/>
  <c r="W119" i="7"/>
  <c r="AJ119" i="7"/>
  <c r="W164" i="7"/>
  <c r="AJ164" i="7"/>
  <c r="C39" i="8"/>
  <c r="J39" i="8" s="1"/>
  <c r="W65" i="7"/>
  <c r="AJ65" i="7"/>
  <c r="C27" i="8"/>
  <c r="J27" i="8" s="1"/>
  <c r="W27" i="7"/>
  <c r="AJ27" i="7"/>
  <c r="C11" i="8"/>
  <c r="J11" i="8" s="1"/>
  <c r="W11" i="7"/>
  <c r="AJ11" i="7"/>
  <c r="N194" i="14"/>
  <c r="L194" i="14"/>
  <c r="L50" i="14"/>
  <c r="N50" i="14"/>
  <c r="Q572" i="7"/>
  <c r="K572" i="7"/>
  <c r="R572" i="7" s="1"/>
  <c r="K1283" i="7"/>
  <c r="R1283" i="7" s="1"/>
  <c r="K1284" i="7"/>
  <c r="R1284" i="7" s="1"/>
  <c r="K869" i="7"/>
  <c r="R869" i="7" s="1"/>
  <c r="Q869" i="7"/>
  <c r="X612" i="7"/>
  <c r="S612" i="7"/>
  <c r="AK612" i="7"/>
  <c r="K615" i="7"/>
  <c r="R615" i="7" s="1"/>
  <c r="K1330" i="7"/>
  <c r="R1330" i="7" s="1"/>
  <c r="Q1330" i="7"/>
  <c r="K632" i="7"/>
  <c r="R632" i="7" s="1"/>
  <c r="K1370" i="7"/>
  <c r="R1370" i="7" s="1"/>
  <c r="K220" i="7"/>
  <c r="R220" i="7" s="1"/>
  <c r="K215" i="7"/>
  <c r="R215" i="7" s="1"/>
  <c r="K940" i="7"/>
  <c r="R940" i="7" s="1"/>
  <c r="Q940" i="7"/>
  <c r="K1017" i="7"/>
  <c r="R1017" i="7" s="1"/>
  <c r="K1024" i="7"/>
  <c r="R1024" i="7" s="1"/>
  <c r="K675" i="7"/>
  <c r="R675" i="7" s="1"/>
  <c r="K664" i="7"/>
  <c r="R664" i="7" s="1"/>
  <c r="K1397" i="7"/>
  <c r="Q1397" i="7"/>
  <c r="K1393" i="7"/>
  <c r="R1393" i="7" s="1"/>
  <c r="K383" i="7"/>
  <c r="R383" i="7" s="1"/>
  <c r="K381" i="7"/>
  <c r="R381" i="7" s="1"/>
  <c r="K1114" i="7"/>
  <c r="R1114" i="7" s="1"/>
  <c r="K1112" i="7"/>
  <c r="R1112" i="7" s="1"/>
  <c r="K522" i="7"/>
  <c r="R522" i="7" s="1"/>
  <c r="K536" i="7"/>
  <c r="R536" i="7" s="1"/>
  <c r="K1253" i="7"/>
  <c r="R1253" i="7" s="1"/>
  <c r="K1257" i="7"/>
  <c r="R1257" i="7" s="1"/>
  <c r="K835" i="7"/>
  <c r="K834" i="7"/>
  <c r="R834" i="7" s="1"/>
  <c r="Q834" i="7"/>
  <c r="K457" i="7"/>
  <c r="R457" i="7" s="1"/>
  <c r="K461" i="7"/>
  <c r="R461" i="7" s="1"/>
  <c r="Q461" i="7"/>
  <c r="K1177" i="7"/>
  <c r="K7" i="7"/>
  <c r="R7" i="7" s="1"/>
  <c r="K21" i="7"/>
  <c r="R21" i="7" s="1"/>
  <c r="Q21" i="7"/>
  <c r="K744" i="7"/>
  <c r="R744" i="7" s="1"/>
  <c r="K742" i="7"/>
  <c r="R742" i="7" s="1"/>
  <c r="Q742" i="7"/>
  <c r="N24" i="14"/>
  <c r="L24" i="14"/>
  <c r="K684" i="7"/>
  <c r="K1427" i="7"/>
  <c r="R1427" i="7" s="1"/>
  <c r="K1406" i="7"/>
  <c r="R1406" i="7" s="1"/>
  <c r="Q267" i="7"/>
  <c r="C59" i="8" s="1"/>
  <c r="J59" i="8" s="1"/>
  <c r="K267" i="7"/>
  <c r="R267" i="7" s="1"/>
  <c r="K998" i="7"/>
  <c r="R998" i="7" s="1"/>
  <c r="K993" i="7"/>
  <c r="R993" i="7" s="1"/>
  <c r="K361" i="7"/>
  <c r="R361" i="7" s="1"/>
  <c r="K362" i="7"/>
  <c r="R362" i="7" s="1"/>
  <c r="K1070" i="7"/>
  <c r="R1070" i="7" s="1"/>
  <c r="K1091" i="7"/>
  <c r="R1091" i="7" s="1"/>
  <c r="Q807" i="7"/>
  <c r="K807" i="7"/>
  <c r="R807" i="7" s="1"/>
  <c r="K436" i="7"/>
  <c r="K437" i="7"/>
  <c r="R437" i="7" s="1"/>
  <c r="Q437" i="7"/>
  <c r="K1162" i="7"/>
  <c r="R1162" i="7" s="1"/>
  <c r="K49" i="7"/>
  <c r="R49" i="7" s="1"/>
  <c r="Q49" i="7"/>
  <c r="Q52" i="7"/>
  <c r="K52" i="7"/>
  <c r="R52" i="7" s="1"/>
  <c r="K779" i="7"/>
  <c r="K498" i="7"/>
  <c r="K1244" i="7"/>
  <c r="R1244" i="7" s="1"/>
  <c r="K1229" i="7"/>
  <c r="R1229" i="7" s="1"/>
  <c r="K728" i="7"/>
  <c r="K712" i="7"/>
  <c r="R712" i="7" s="1"/>
  <c r="K1433" i="7"/>
  <c r="R1433" i="7" s="1"/>
  <c r="Q1455" i="7"/>
  <c r="K1455" i="7"/>
  <c r="R1455" i="7" s="1"/>
  <c r="K261" i="7"/>
  <c r="R261" i="7" s="1"/>
  <c r="K259" i="7"/>
  <c r="R259" i="7" s="1"/>
  <c r="K987" i="7"/>
  <c r="R987" i="7" s="1"/>
  <c r="K95" i="7"/>
  <c r="K93" i="7"/>
  <c r="R93" i="7" s="1"/>
  <c r="K825" i="7"/>
  <c r="K396" i="7"/>
  <c r="R396" i="7" s="1"/>
  <c r="K404" i="7"/>
  <c r="R404" i="7" s="1"/>
  <c r="K1127" i="7"/>
  <c r="R1127" i="7" s="1"/>
  <c r="K1125" i="7"/>
  <c r="R1125" i="7" s="1"/>
  <c r="Q1125" i="7"/>
  <c r="K581" i="7"/>
  <c r="R581" i="7" s="1"/>
  <c r="K1313" i="7"/>
  <c r="R1313" i="7" s="1"/>
  <c r="K1325" i="7"/>
  <c r="R1325" i="7" s="1"/>
  <c r="Q1325" i="7"/>
  <c r="K169" i="7"/>
  <c r="K903" i="7"/>
  <c r="R903" i="7" s="1"/>
  <c r="K901" i="7"/>
  <c r="R901" i="7" s="1"/>
  <c r="Q901" i="7"/>
  <c r="K116" i="14"/>
  <c r="K337" i="7"/>
  <c r="R337" i="7" s="1"/>
  <c r="K1042" i="7"/>
  <c r="R1042" i="7" s="1"/>
  <c r="K1043" i="7"/>
  <c r="R1043" i="7" s="1"/>
  <c r="Q1043" i="7"/>
  <c r="L20" i="14"/>
  <c r="L142" i="14"/>
  <c r="X986" i="7"/>
  <c r="AK986" i="7"/>
  <c r="S986" i="7"/>
  <c r="W1372" i="7"/>
  <c r="AJ1372" i="7"/>
  <c r="K32" i="12"/>
  <c r="L32" i="12" s="1"/>
  <c r="AB147" i="11"/>
  <c r="V169" i="11"/>
  <c r="AB169" i="11"/>
  <c r="K28" i="12"/>
  <c r="L28" i="12" s="1"/>
  <c r="K27" i="12"/>
  <c r="K29" i="12"/>
  <c r="L29" i="12" s="1"/>
  <c r="K26" i="12"/>
  <c r="AB220" i="11"/>
  <c r="AB186" i="11"/>
  <c r="V186" i="11"/>
  <c r="AB119" i="11"/>
  <c r="V117" i="11"/>
  <c r="AB117" i="11"/>
  <c r="K16" i="12"/>
  <c r="V133" i="11"/>
  <c r="AB133" i="11"/>
  <c r="AB25" i="11"/>
  <c r="AB48" i="11"/>
  <c r="V5" i="11"/>
  <c r="G34" i="12" s="1"/>
  <c r="AB5" i="11"/>
  <c r="AJ1419" i="7"/>
  <c r="W1419" i="7"/>
  <c r="W1424" i="7"/>
  <c r="AJ1424" i="7"/>
  <c r="W1440" i="7"/>
  <c r="AJ1440" i="7"/>
  <c r="R1388" i="7"/>
  <c r="W1417" i="7"/>
  <c r="AJ1417" i="7"/>
  <c r="X1385" i="7"/>
  <c r="S1385" i="7"/>
  <c r="AK1385" i="7"/>
  <c r="S1368" i="7"/>
  <c r="AK1368" i="7"/>
  <c r="X1368" i="7"/>
  <c r="W1366" i="7"/>
  <c r="AJ1366" i="7"/>
  <c r="AJ1389" i="7"/>
  <c r="W1389" i="7"/>
  <c r="AJ1328" i="7"/>
  <c r="W1328" i="7"/>
  <c r="AJ1352" i="7"/>
  <c r="W1352" i="7"/>
  <c r="AJ1313" i="7"/>
  <c r="W1313" i="7"/>
  <c r="AJ1347" i="7"/>
  <c r="W1347" i="7"/>
  <c r="AK1297" i="7"/>
  <c r="X1297" i="7"/>
  <c r="S1297" i="7"/>
  <c r="AJ1265" i="7"/>
  <c r="W1265" i="7"/>
  <c r="AJ1284" i="7"/>
  <c r="W1284" i="7"/>
  <c r="AJ1243" i="7"/>
  <c r="W1243" i="7"/>
  <c r="R1187" i="7"/>
  <c r="X1281" i="7"/>
  <c r="S1281" i="7"/>
  <c r="AK1281" i="7"/>
  <c r="X1198" i="7"/>
  <c r="S1198" i="7"/>
  <c r="AK1198" i="7"/>
  <c r="AJ1190" i="7"/>
  <c r="W1190" i="7"/>
  <c r="W1164" i="7"/>
  <c r="AJ1164" i="7"/>
  <c r="W1245" i="7"/>
  <c r="AJ1245" i="7"/>
  <c r="AJ1212" i="7"/>
  <c r="W1212" i="7"/>
  <c r="W1228" i="7"/>
  <c r="AJ1228" i="7"/>
  <c r="W1118" i="7"/>
  <c r="AJ1118" i="7"/>
  <c r="R1082" i="7"/>
  <c r="X1145" i="7"/>
  <c r="AK1145" i="7"/>
  <c r="S1145" i="7"/>
  <c r="Q1108" i="7"/>
  <c r="R1061" i="7"/>
  <c r="X1105" i="7"/>
  <c r="S1105" i="7"/>
  <c r="AK1105" i="7"/>
  <c r="W1111" i="7"/>
  <c r="AJ1111" i="7"/>
  <c r="AJ1104" i="7"/>
  <c r="W1104" i="7"/>
  <c r="W1055" i="7"/>
  <c r="AJ1055" i="7"/>
  <c r="AJ1041" i="7"/>
  <c r="W1041" i="7"/>
  <c r="W998" i="7"/>
  <c r="AJ998" i="7"/>
  <c r="X923" i="7"/>
  <c r="S923" i="7"/>
  <c r="AK923" i="7"/>
  <c r="R1013" i="7"/>
  <c r="AJ1054" i="7"/>
  <c r="W1054" i="7"/>
  <c r="R934" i="7"/>
  <c r="AJ997" i="7"/>
  <c r="W997" i="7"/>
  <c r="S876" i="7"/>
  <c r="AK876" i="7"/>
  <c r="X876" i="7"/>
  <c r="AJ851" i="7"/>
  <c r="W851" i="7"/>
  <c r="AJ863" i="7"/>
  <c r="W863" i="7"/>
  <c r="X925" i="7"/>
  <c r="S925" i="7"/>
  <c r="AK925" i="7"/>
  <c r="W892" i="7"/>
  <c r="AJ892" i="7"/>
  <c r="AJ750" i="7"/>
  <c r="W750" i="7"/>
  <c r="AJ740" i="7"/>
  <c r="W740" i="7"/>
  <c r="R684" i="7"/>
  <c r="AJ873" i="7"/>
  <c r="W873" i="7"/>
  <c r="W796" i="7"/>
  <c r="AJ796" i="7"/>
  <c r="R795" i="7"/>
  <c r="W891" i="7"/>
  <c r="AJ891" i="7"/>
  <c r="W621" i="7"/>
  <c r="AJ621" i="7"/>
  <c r="R533" i="7"/>
  <c r="AK562" i="7"/>
  <c r="X562" i="7"/>
  <c r="S562" i="7"/>
  <c r="AJ613" i="7"/>
  <c r="W613" i="7"/>
  <c r="W695" i="7"/>
  <c r="AJ695" i="7"/>
  <c r="X660" i="7"/>
  <c r="S660" i="7"/>
  <c r="AK660" i="7"/>
  <c r="C203" i="8"/>
  <c r="J203" i="8" s="1"/>
  <c r="AJ671" i="7"/>
  <c r="W671" i="7"/>
  <c r="C207" i="8"/>
  <c r="J207" i="8" s="1"/>
  <c r="W675" i="7"/>
  <c r="AJ675" i="7"/>
  <c r="W887" i="7"/>
  <c r="AJ887" i="7"/>
  <c r="W650" i="7"/>
  <c r="AJ650" i="7"/>
  <c r="D154" i="8"/>
  <c r="K154" i="8" s="1"/>
  <c r="S492" i="7"/>
  <c r="AK492" i="7"/>
  <c r="X492" i="7"/>
  <c r="R455" i="7"/>
  <c r="W641" i="7"/>
  <c r="AJ641" i="7"/>
  <c r="W500" i="7"/>
  <c r="AJ500" i="7"/>
  <c r="W570" i="7"/>
  <c r="AJ570" i="7"/>
  <c r="Q580" i="7"/>
  <c r="R483" i="7"/>
  <c r="C157" i="8"/>
  <c r="J157" i="8" s="1"/>
  <c r="AJ495" i="7"/>
  <c r="W495" i="7"/>
  <c r="AJ618" i="7"/>
  <c r="W618" i="7"/>
  <c r="X548" i="7"/>
  <c r="S548" i="7"/>
  <c r="AK548" i="7"/>
  <c r="X567" i="7"/>
  <c r="S567" i="7"/>
  <c r="AK567" i="7"/>
  <c r="C125" i="8"/>
  <c r="J125" i="8" s="1"/>
  <c r="W463" i="7"/>
  <c r="AJ463" i="7"/>
  <c r="R379" i="7"/>
  <c r="R360" i="7"/>
  <c r="R325" i="7"/>
  <c r="R364" i="7"/>
  <c r="AJ356" i="7"/>
  <c r="W356" i="7"/>
  <c r="Q382" i="7"/>
  <c r="AJ328" i="7"/>
  <c r="W328" i="7"/>
  <c r="W410" i="7"/>
  <c r="AJ410" i="7"/>
  <c r="Q403" i="7"/>
  <c r="S403" i="7" s="1"/>
  <c r="R229" i="7"/>
  <c r="R418" i="7"/>
  <c r="C89" i="8"/>
  <c r="J89" i="8" s="1"/>
  <c r="AJ375" i="7"/>
  <c r="W375" i="7"/>
  <c r="X249" i="7"/>
  <c r="S249" i="7"/>
  <c r="AK249" i="7"/>
  <c r="W352" i="7"/>
  <c r="AJ352" i="7"/>
  <c r="W377" i="7"/>
  <c r="AJ377" i="7"/>
  <c r="X211" i="7"/>
  <c r="S211" i="7"/>
  <c r="AK211" i="7"/>
  <c r="AJ201" i="7"/>
  <c r="W201" i="7"/>
  <c r="W202" i="7"/>
  <c r="AJ202" i="7"/>
  <c r="W243" i="7"/>
  <c r="AJ243" i="7"/>
  <c r="R92" i="7"/>
  <c r="D40" i="8" s="1"/>
  <c r="K40" i="8" s="1"/>
  <c r="W291" i="7"/>
  <c r="AJ291" i="7"/>
  <c r="W213" i="7"/>
  <c r="AJ213" i="7"/>
  <c r="AJ238" i="7"/>
  <c r="W238" i="7"/>
  <c r="W223" i="7"/>
  <c r="AJ223" i="7"/>
  <c r="AJ254" i="7"/>
  <c r="W254" i="7"/>
  <c r="W97" i="7"/>
  <c r="AJ97" i="7"/>
  <c r="X64" i="7"/>
  <c r="S64" i="7"/>
  <c r="AK64" i="7"/>
  <c r="AJ136" i="7"/>
  <c r="W136" i="7"/>
  <c r="W174" i="7"/>
  <c r="AJ174" i="7"/>
  <c r="C43" i="8"/>
  <c r="J43" i="8" s="1"/>
  <c r="AJ69" i="7"/>
  <c r="W69" i="7"/>
  <c r="W210" i="7"/>
  <c r="AJ210" i="7"/>
  <c r="AK107" i="7"/>
  <c r="X107" i="7"/>
  <c r="S107" i="7"/>
  <c r="W160" i="7"/>
  <c r="AJ160" i="7"/>
  <c r="C9" i="8"/>
  <c r="J9" i="8" s="1"/>
  <c r="AJ9" i="7"/>
  <c r="W9" i="7"/>
  <c r="N261" i="14"/>
  <c r="J261" i="14"/>
  <c r="J235" i="14"/>
  <c r="J209" i="14"/>
  <c r="J157" i="14"/>
  <c r="J131" i="14"/>
  <c r="J105" i="14"/>
  <c r="J79" i="14"/>
  <c r="J53" i="14"/>
  <c r="J27" i="14"/>
  <c r="J183" i="14"/>
  <c r="C15" i="8"/>
  <c r="J15" i="8" s="1"/>
  <c r="AJ15" i="7"/>
  <c r="W15" i="7"/>
  <c r="L258" i="14"/>
  <c r="K258" i="14"/>
  <c r="K867" i="7"/>
  <c r="R867" i="7" s="1"/>
  <c r="K885" i="7"/>
  <c r="R885" i="7" s="1"/>
  <c r="Q885" i="7"/>
  <c r="X621" i="7"/>
  <c r="S621" i="7"/>
  <c r="AK621" i="7"/>
  <c r="K1338" i="7"/>
  <c r="R1338" i="7" s="1"/>
  <c r="K1344" i="7"/>
  <c r="R1344" i="7" s="1"/>
  <c r="Q1344" i="7"/>
  <c r="K637" i="7"/>
  <c r="R637" i="7" s="1"/>
  <c r="K648" i="7"/>
  <c r="R648" i="7" s="1"/>
  <c r="K1360" i="7"/>
  <c r="R1360" i="7" s="1"/>
  <c r="Q1360" i="7"/>
  <c r="K1357" i="7"/>
  <c r="R1357" i="7" s="1"/>
  <c r="Q1357" i="7"/>
  <c r="K217" i="7"/>
  <c r="K231" i="7"/>
  <c r="R231" i="7" s="1"/>
  <c r="K951" i="7"/>
  <c r="R951" i="7" s="1"/>
  <c r="K954" i="7"/>
  <c r="R954" i="7" s="1"/>
  <c r="K290" i="7"/>
  <c r="K296" i="7"/>
  <c r="K1036" i="7"/>
  <c r="R1036" i="7" s="1"/>
  <c r="Q1036" i="7"/>
  <c r="K1040" i="7"/>
  <c r="R1040" i="7" s="1"/>
  <c r="K653" i="7"/>
  <c r="R653" i="7" s="1"/>
  <c r="K667" i="7"/>
  <c r="R667" i="7" s="1"/>
  <c r="Q667" i="7"/>
  <c r="K1399" i="7"/>
  <c r="R1399" i="7" s="1"/>
  <c r="Q1399" i="7"/>
  <c r="K370" i="7"/>
  <c r="K368" i="7"/>
  <c r="R368" i="7" s="1"/>
  <c r="K1101" i="7"/>
  <c r="K544" i="7"/>
  <c r="K523" i="7"/>
  <c r="R523" i="7" s="1"/>
  <c r="K1269" i="7"/>
  <c r="R1269" i="7" s="1"/>
  <c r="K1273" i="7"/>
  <c r="R1273" i="7" s="1"/>
  <c r="K123" i="7"/>
  <c r="R123" i="7" s="1"/>
  <c r="K855" i="7"/>
  <c r="R855" i="7" s="1"/>
  <c r="Q850" i="7"/>
  <c r="K850" i="7"/>
  <c r="R850" i="7" s="1"/>
  <c r="S184" i="7"/>
  <c r="AK184" i="7"/>
  <c r="X184" i="7"/>
  <c r="K447" i="7"/>
  <c r="R447" i="7" s="1"/>
  <c r="K448" i="7"/>
  <c r="R448" i="7" s="1"/>
  <c r="K1193" i="7"/>
  <c r="R1193" i="7" s="1"/>
  <c r="K23" i="7"/>
  <c r="R23" i="7" s="1"/>
  <c r="K8" i="7"/>
  <c r="R8" i="7" s="1"/>
  <c r="K731" i="7"/>
  <c r="R731" i="7" s="1"/>
  <c r="K700" i="7"/>
  <c r="R700" i="7" s="1"/>
  <c r="K1411" i="7"/>
  <c r="R1411" i="7" s="1"/>
  <c r="K1422" i="7"/>
  <c r="Q283" i="7"/>
  <c r="K283" i="7"/>
  <c r="R283" i="7" s="1"/>
  <c r="K991" i="7"/>
  <c r="R991" i="7" s="1"/>
  <c r="K1009" i="7"/>
  <c r="R1009" i="7" s="1"/>
  <c r="K470" i="7"/>
  <c r="R470" i="7" s="1"/>
  <c r="Q470" i="7"/>
  <c r="K1216" i="7"/>
  <c r="K1214" i="7"/>
  <c r="R1214" i="7" s="1"/>
  <c r="K351" i="7"/>
  <c r="R351" i="7" s="1"/>
  <c r="K349" i="7"/>
  <c r="R349" i="7" s="1"/>
  <c r="K1073" i="7"/>
  <c r="R1073" i="7" s="1"/>
  <c r="K56" i="7"/>
  <c r="R56" i="7" s="1"/>
  <c r="K796" i="7"/>
  <c r="R796" i="7" s="1"/>
  <c r="K794" i="7"/>
  <c r="K424" i="7"/>
  <c r="R424" i="7" s="1"/>
  <c r="K439" i="7"/>
  <c r="R439" i="7" s="1"/>
  <c r="K1148" i="7"/>
  <c r="R1148" i="7" s="1"/>
  <c r="Q1148" i="7"/>
  <c r="K30" i="7"/>
  <c r="R30" i="7" s="1"/>
  <c r="K39" i="7"/>
  <c r="R39" i="7" s="1"/>
  <c r="K766" i="7"/>
  <c r="R766" i="7" s="1"/>
  <c r="K514" i="7"/>
  <c r="K1246" i="7"/>
  <c r="K1245" i="7"/>
  <c r="R1245" i="7" s="1"/>
  <c r="K707" i="7"/>
  <c r="R707" i="7" s="1"/>
  <c r="K714" i="7"/>
  <c r="R714" i="7" s="1"/>
  <c r="K1435" i="7"/>
  <c r="R1435" i="7" s="1"/>
  <c r="K1451" i="7"/>
  <c r="R1451" i="7" s="1"/>
  <c r="K248" i="7"/>
  <c r="R248" i="7" s="1"/>
  <c r="K246" i="7"/>
  <c r="R246" i="7" s="1"/>
  <c r="K974" i="7"/>
  <c r="R974" i="7" s="1"/>
  <c r="K82" i="7"/>
  <c r="R82" i="7" s="1"/>
  <c r="K812" i="7"/>
  <c r="R812" i="7" s="1"/>
  <c r="K830" i="7"/>
  <c r="R830" i="7" s="1"/>
  <c r="Q830" i="7"/>
  <c r="C232" i="8" s="1"/>
  <c r="J232" i="8" s="1"/>
  <c r="K412" i="7"/>
  <c r="R412" i="7" s="1"/>
  <c r="K407" i="7"/>
  <c r="K1143" i="7"/>
  <c r="K1141" i="7"/>
  <c r="R1141" i="7" s="1"/>
  <c r="Q1141" i="7"/>
  <c r="K584" i="7"/>
  <c r="R584" i="7" s="1"/>
  <c r="K1302" i="7"/>
  <c r="R1302" i="7" s="1"/>
  <c r="K1312" i="7"/>
  <c r="R1312" i="7" s="1"/>
  <c r="K171" i="7"/>
  <c r="R171" i="7" s="1"/>
  <c r="K893" i="7"/>
  <c r="K888" i="7"/>
  <c r="R888" i="7" s="1"/>
  <c r="Q888" i="7"/>
  <c r="K68" i="14"/>
  <c r="K324" i="7"/>
  <c r="R324" i="7" s="1"/>
  <c r="K1058" i="7"/>
  <c r="R1058" i="7" s="1"/>
  <c r="K1059" i="7"/>
  <c r="R1059" i="7" s="1"/>
  <c r="Q1059" i="7"/>
  <c r="L116" i="14"/>
  <c r="W1456" i="7"/>
  <c r="AJ1456" i="7"/>
  <c r="W1348" i="7"/>
  <c r="AJ1348" i="7"/>
  <c r="W1367" i="7"/>
  <c r="AJ1367" i="7"/>
  <c r="AJ1246" i="7"/>
  <c r="W1246" i="7"/>
  <c r="W1220" i="7"/>
  <c r="AJ1220" i="7"/>
  <c r="AJ1113" i="7"/>
  <c r="W1113" i="7"/>
  <c r="W1185" i="7"/>
  <c r="AJ1185" i="7"/>
  <c r="W1131" i="7"/>
  <c r="AJ1131" i="7"/>
  <c r="S1041" i="7"/>
  <c r="AK1041" i="7"/>
  <c r="X1041" i="7"/>
  <c r="R822" i="7"/>
  <c r="AJ889" i="7"/>
  <c r="W889" i="7"/>
  <c r="S935" i="7"/>
  <c r="AK935" i="7"/>
  <c r="X935" i="7"/>
  <c r="W826" i="7"/>
  <c r="AJ826" i="7"/>
  <c r="AJ713" i="7"/>
  <c r="W713" i="7"/>
  <c r="W689" i="7"/>
  <c r="AJ689" i="7"/>
  <c r="W698" i="7"/>
  <c r="AJ698" i="7"/>
  <c r="W691" i="7"/>
  <c r="AJ691" i="7"/>
  <c r="AJ508" i="7"/>
  <c r="W508" i="7"/>
  <c r="AJ537" i="7"/>
  <c r="W537" i="7"/>
  <c r="R378" i="7"/>
  <c r="AJ324" i="7"/>
  <c r="W324" i="7"/>
  <c r="AJ395" i="7"/>
  <c r="W395" i="7"/>
  <c r="AJ344" i="7"/>
  <c r="W344" i="7"/>
  <c r="R434" i="7"/>
  <c r="D96" i="8" s="1"/>
  <c r="K96" i="8" s="1"/>
  <c r="W262" i="7"/>
  <c r="AJ262" i="7"/>
  <c r="R130" i="7"/>
  <c r="X125" i="7"/>
  <c r="S125" i="7"/>
  <c r="AK125" i="7"/>
  <c r="C67" i="8"/>
  <c r="J67" i="8" s="1"/>
  <c r="W145" i="7"/>
  <c r="AJ145" i="7"/>
  <c r="AJ120" i="7"/>
  <c r="W120" i="7"/>
  <c r="C46" i="8"/>
  <c r="J46" i="8" s="1"/>
  <c r="AJ72" i="7"/>
  <c r="W72" i="7"/>
  <c r="C23" i="8"/>
  <c r="J23" i="8" s="1"/>
  <c r="W23" i="7"/>
  <c r="AJ23" i="7"/>
  <c r="AJ1384" i="7"/>
  <c r="W1384" i="7"/>
  <c r="AK1282" i="7"/>
  <c r="X1282" i="7"/>
  <c r="S1282" i="7"/>
  <c r="W1269" i="7"/>
  <c r="AJ1269" i="7"/>
  <c r="R1230" i="7"/>
  <c r="W1171" i="7"/>
  <c r="AJ1171" i="7"/>
  <c r="AJ1094" i="7"/>
  <c r="W1094" i="7"/>
  <c r="W1147" i="7"/>
  <c r="AJ1147" i="7"/>
  <c r="AJ958" i="7"/>
  <c r="W958" i="7"/>
  <c r="V62" i="11"/>
  <c r="AB62" i="11"/>
  <c r="AJ1406" i="7"/>
  <c r="W1406" i="7"/>
  <c r="W1409" i="7"/>
  <c r="AJ1409" i="7"/>
  <c r="W1353" i="7"/>
  <c r="AJ1353" i="7"/>
  <c r="AJ1375" i="7"/>
  <c r="W1375" i="7"/>
  <c r="W1304" i="7"/>
  <c r="AJ1304" i="7"/>
  <c r="AK1249" i="7"/>
  <c r="X1249" i="7"/>
  <c r="S1249" i="7"/>
  <c r="W1232" i="7"/>
  <c r="AJ1232" i="7"/>
  <c r="W1225" i="7"/>
  <c r="AJ1225" i="7"/>
  <c r="S978" i="7"/>
  <c r="AK978" i="7"/>
  <c r="X978" i="7"/>
  <c r="N239" i="14"/>
  <c r="J239" i="14"/>
  <c r="J213" i="14"/>
  <c r="J109" i="14"/>
  <c r="J135" i="14"/>
  <c r="J83" i="14"/>
  <c r="J57" i="14"/>
  <c r="J31" i="14"/>
  <c r="J5" i="14"/>
  <c r="J187" i="14"/>
  <c r="J161" i="14"/>
  <c r="N241" i="14"/>
  <c r="J241" i="14"/>
  <c r="J189" i="14"/>
  <c r="J163" i="14"/>
  <c r="J137" i="14"/>
  <c r="J111" i="14"/>
  <c r="J215" i="14"/>
  <c r="J85" i="14"/>
  <c r="J59" i="14"/>
  <c r="J7" i="14"/>
  <c r="J33" i="14"/>
  <c r="K173" i="14"/>
  <c r="L173" i="14"/>
  <c r="N173" i="14"/>
  <c r="L98" i="14"/>
  <c r="N98" i="14"/>
  <c r="L66" i="14"/>
  <c r="N66" i="14"/>
  <c r="C19" i="16" s="1"/>
  <c r="D19" i="16" s="1"/>
  <c r="Q1288" i="7"/>
  <c r="K1288" i="7"/>
  <c r="R1288" i="7" s="1"/>
  <c r="X1290" i="7"/>
  <c r="S1290" i="7"/>
  <c r="AK1290" i="7"/>
  <c r="X872" i="7"/>
  <c r="S872" i="7"/>
  <c r="AK872" i="7"/>
  <c r="K603" i="7"/>
  <c r="R603" i="7" s="1"/>
  <c r="Q603" i="7"/>
  <c r="K1343" i="7"/>
  <c r="R1343" i="7" s="1"/>
  <c r="Q1343" i="7"/>
  <c r="K634" i="7"/>
  <c r="R634" i="7" s="1"/>
  <c r="K635" i="7"/>
  <c r="R635" i="7" s="1"/>
  <c r="Q635" i="7"/>
  <c r="K1376" i="7"/>
  <c r="R1376" i="7" s="1"/>
  <c r="Q1376" i="7"/>
  <c r="K1373" i="7"/>
  <c r="R1373" i="7" s="1"/>
  <c r="Q1373" i="7"/>
  <c r="X218" i="7"/>
  <c r="S218" i="7"/>
  <c r="AK218" i="7"/>
  <c r="K950" i="7"/>
  <c r="R950" i="7" s="1"/>
  <c r="K957" i="7"/>
  <c r="R957" i="7" s="1"/>
  <c r="Q957" i="7"/>
  <c r="K293" i="7"/>
  <c r="R293" i="7" s="1"/>
  <c r="K312" i="7"/>
  <c r="R312" i="7" s="1"/>
  <c r="K1039" i="7"/>
  <c r="R1039" i="7" s="1"/>
  <c r="K1027" i="7"/>
  <c r="R1027" i="7" s="1"/>
  <c r="Q1027" i="7"/>
  <c r="K659" i="7"/>
  <c r="K654" i="7"/>
  <c r="R654" i="7" s="1"/>
  <c r="Q654" i="7"/>
  <c r="K1384" i="7"/>
  <c r="R1384" i="7" s="1"/>
  <c r="K386" i="7"/>
  <c r="R386" i="7" s="1"/>
  <c r="K384" i="7"/>
  <c r="R384" i="7" s="1"/>
  <c r="K1117" i="7"/>
  <c r="K528" i="7"/>
  <c r="R528" i="7" s="1"/>
  <c r="K539" i="7"/>
  <c r="R539" i="7" s="1"/>
  <c r="Q539" i="7"/>
  <c r="K1256" i="7"/>
  <c r="R1256" i="7" s="1"/>
  <c r="K131" i="7"/>
  <c r="R131" i="7" s="1"/>
  <c r="K838" i="7"/>
  <c r="R838" i="7" s="1"/>
  <c r="K837" i="7"/>
  <c r="R837" i="7" s="1"/>
  <c r="S200" i="7"/>
  <c r="AK200" i="7"/>
  <c r="X200" i="7"/>
  <c r="K922" i="7"/>
  <c r="R922" i="7" s="1"/>
  <c r="K936" i="7"/>
  <c r="R936" i="7" s="1"/>
  <c r="K463" i="7"/>
  <c r="R463" i="7" s="1"/>
  <c r="K464" i="7"/>
  <c r="R464" i="7" s="1"/>
  <c r="K1180" i="7"/>
  <c r="R1180" i="7" s="1"/>
  <c r="K10" i="7"/>
  <c r="R10" i="7" s="1"/>
  <c r="K24" i="7"/>
  <c r="R24" i="7" s="1"/>
  <c r="K747" i="7"/>
  <c r="K687" i="7"/>
  <c r="R687" i="7" s="1"/>
  <c r="K1417" i="7"/>
  <c r="R1417" i="7" s="1"/>
  <c r="K1409" i="7"/>
  <c r="R1409" i="7" s="1"/>
  <c r="K270" i="7"/>
  <c r="R270" i="7" s="1"/>
  <c r="K1004" i="7"/>
  <c r="R1004" i="7" s="1"/>
  <c r="K996" i="7"/>
  <c r="R996" i="7" s="1"/>
  <c r="K475" i="7"/>
  <c r="R475" i="7" s="1"/>
  <c r="K1203" i="7"/>
  <c r="R1203" i="7" s="1"/>
  <c r="K1201" i="7"/>
  <c r="R1201" i="7" s="1"/>
  <c r="K354" i="7"/>
  <c r="K365" i="7"/>
  <c r="R365" i="7" s="1"/>
  <c r="K1076" i="7"/>
  <c r="R1076" i="7" s="1"/>
  <c r="K797" i="7"/>
  <c r="R797" i="7" s="1"/>
  <c r="Q797" i="7"/>
  <c r="K427" i="7"/>
  <c r="R427" i="7" s="1"/>
  <c r="K442" i="7"/>
  <c r="R442" i="7" s="1"/>
  <c r="K1168" i="7"/>
  <c r="R1168" i="7" s="1"/>
  <c r="K32" i="7"/>
  <c r="R32" i="7" s="1"/>
  <c r="K42" i="7"/>
  <c r="R42" i="7" s="1"/>
  <c r="Q42" i="7"/>
  <c r="Q769" i="7"/>
  <c r="C223" i="8" s="1"/>
  <c r="J223" i="8" s="1"/>
  <c r="K769" i="7"/>
  <c r="R769" i="7" s="1"/>
  <c r="K496" i="7"/>
  <c r="R496" i="7" s="1"/>
  <c r="K501" i="7"/>
  <c r="R501" i="7" s="1"/>
  <c r="K1243" i="7"/>
  <c r="R1243" i="7" s="1"/>
  <c r="K1232" i="7"/>
  <c r="R1232" i="7" s="1"/>
  <c r="K710" i="7"/>
  <c r="R710" i="7" s="1"/>
  <c r="Q727" i="7"/>
  <c r="K727" i="7"/>
  <c r="R727" i="7" s="1"/>
  <c r="K1454" i="7"/>
  <c r="R1454" i="7" s="1"/>
  <c r="Q1441" i="7"/>
  <c r="K1441" i="7"/>
  <c r="R1441" i="7" s="1"/>
  <c r="Q251" i="7"/>
  <c r="K251" i="7"/>
  <c r="R251" i="7" s="1"/>
  <c r="K982" i="7"/>
  <c r="R982" i="7" s="1"/>
  <c r="K977" i="7"/>
  <c r="R977" i="7" s="1"/>
  <c r="K98" i="7"/>
  <c r="R98" i="7" s="1"/>
  <c r="K809" i="7"/>
  <c r="R809" i="7" s="1"/>
  <c r="K820" i="7"/>
  <c r="R820" i="7" s="1"/>
  <c r="K393" i="7"/>
  <c r="R393" i="7" s="1"/>
  <c r="K394" i="7"/>
  <c r="K1130" i="7"/>
  <c r="R1130" i="7" s="1"/>
  <c r="K1128" i="7"/>
  <c r="R1128" i="7" s="1"/>
  <c r="K586" i="7"/>
  <c r="R586" i="7" s="1"/>
  <c r="K587" i="7"/>
  <c r="R587" i="7" s="1"/>
  <c r="Q587" i="7"/>
  <c r="K1311" i="7"/>
  <c r="R1311" i="7" s="1"/>
  <c r="K1315" i="7"/>
  <c r="R1315" i="7" s="1"/>
  <c r="Q1315" i="7"/>
  <c r="K163" i="7"/>
  <c r="R163" i="7" s="1"/>
  <c r="K175" i="7"/>
  <c r="R175" i="7" s="1"/>
  <c r="K886" i="7"/>
  <c r="K904" i="7"/>
  <c r="R904" i="7" s="1"/>
  <c r="K20" i="14"/>
  <c r="K332" i="7"/>
  <c r="R332" i="7" s="1"/>
  <c r="K327" i="7"/>
  <c r="R327" i="7" s="1"/>
  <c r="K1048" i="7"/>
  <c r="K1046" i="7"/>
  <c r="R1046" i="7" s="1"/>
  <c r="Q1046" i="7"/>
  <c r="L196" i="14"/>
  <c r="L16" i="14"/>
  <c r="V187" i="11"/>
  <c r="AB187" i="11"/>
  <c r="V230" i="11"/>
  <c r="AB230" i="11"/>
  <c r="AB222" i="11"/>
  <c r="Q146" i="11"/>
  <c r="P146" i="11"/>
  <c r="R146" i="11" s="1"/>
  <c r="W146" i="11" s="1"/>
  <c r="M146" i="11"/>
  <c r="X1405" i="7"/>
  <c r="S1405" i="7"/>
  <c r="AK1405" i="7"/>
  <c r="X1335" i="7"/>
  <c r="S1335" i="7"/>
  <c r="AK1335" i="7"/>
  <c r="W1337" i="7"/>
  <c r="AJ1337" i="7"/>
  <c r="W1240" i="7"/>
  <c r="AJ1240" i="7"/>
  <c r="W1292" i="7"/>
  <c r="AJ1292" i="7"/>
  <c r="AJ1274" i="7"/>
  <c r="W1274" i="7"/>
  <c r="W1191" i="7"/>
  <c r="AJ1191" i="7"/>
  <c r="W1204" i="7"/>
  <c r="AJ1204" i="7"/>
  <c r="AJ1114" i="7"/>
  <c r="W1114" i="7"/>
  <c r="R1071" i="7"/>
  <c r="W1056" i="7"/>
  <c r="AJ1056" i="7"/>
  <c r="AJ1006" i="7"/>
  <c r="W1006" i="7"/>
  <c r="R937" i="7"/>
  <c r="AJ977" i="7"/>
  <c r="W977" i="7"/>
  <c r="AK933" i="7"/>
  <c r="X933" i="7"/>
  <c r="S933" i="7"/>
  <c r="W1008" i="7"/>
  <c r="AJ1008" i="7"/>
  <c r="W881" i="7"/>
  <c r="AJ881" i="7"/>
  <c r="W943" i="7"/>
  <c r="AJ943" i="7"/>
  <c r="AJ709" i="7"/>
  <c r="W709" i="7"/>
  <c r="D195" i="8"/>
  <c r="K195" i="8" s="1"/>
  <c r="X663" i="7"/>
  <c r="S663" i="7"/>
  <c r="AK663" i="7"/>
  <c r="W810" i="7"/>
  <c r="AJ810" i="7"/>
  <c r="W576" i="7"/>
  <c r="AJ576" i="7"/>
  <c r="S559" i="7"/>
  <c r="AK559" i="7"/>
  <c r="X559" i="7"/>
  <c r="C150" i="8"/>
  <c r="J150" i="8" s="1"/>
  <c r="W488" i="7"/>
  <c r="AJ488" i="7"/>
  <c r="D99" i="8"/>
  <c r="K99" i="8" s="1"/>
  <c r="S385" i="7"/>
  <c r="AK385" i="7"/>
  <c r="X385" i="7"/>
  <c r="W349" i="7"/>
  <c r="AJ349" i="7"/>
  <c r="AJ420" i="7"/>
  <c r="W420" i="7"/>
  <c r="W357" i="7"/>
  <c r="AJ357" i="7"/>
  <c r="R268" i="7"/>
  <c r="AJ404" i="7"/>
  <c r="W404" i="7"/>
  <c r="AJ289" i="7"/>
  <c r="W289" i="7"/>
  <c r="W282" i="7"/>
  <c r="AJ282" i="7"/>
  <c r="R95" i="7"/>
  <c r="S295" i="7"/>
  <c r="AK295" i="7"/>
  <c r="X295" i="7"/>
  <c r="C54" i="8"/>
  <c r="J54" i="8" s="1"/>
  <c r="W132" i="7"/>
  <c r="AJ132" i="7"/>
  <c r="AJ270" i="7"/>
  <c r="W270" i="7"/>
  <c r="C69" i="8"/>
  <c r="J69" i="8" s="1"/>
  <c r="W147" i="7"/>
  <c r="AJ147" i="7"/>
  <c r="R121" i="7"/>
  <c r="D32" i="8"/>
  <c r="K32" i="8" s="1"/>
  <c r="X58" i="7"/>
  <c r="S58" i="7"/>
  <c r="AK58" i="7"/>
  <c r="W1436" i="7"/>
  <c r="AJ1436" i="7"/>
  <c r="W1219" i="7"/>
  <c r="AJ1219" i="7"/>
  <c r="AJ1158" i="7"/>
  <c r="W1158" i="7"/>
  <c r="AJ1015" i="7"/>
  <c r="W1015" i="7"/>
  <c r="V175" i="11"/>
  <c r="AB175" i="11"/>
  <c r="J237" i="14"/>
  <c r="J29" i="14"/>
  <c r="J3" i="14"/>
  <c r="N237" i="14"/>
  <c r="J185" i="14"/>
  <c r="J159" i="14"/>
  <c r="J211" i="14"/>
  <c r="J133" i="14"/>
  <c r="J55" i="14"/>
  <c r="J107" i="14"/>
  <c r="J81" i="14"/>
  <c r="Q573" i="7"/>
  <c r="K573" i="7"/>
  <c r="R573" i="7" s="1"/>
  <c r="K868" i="7"/>
  <c r="R868" i="7" s="1"/>
  <c r="Q868" i="7"/>
  <c r="K614" i="7"/>
  <c r="R614" i="7" s="1"/>
  <c r="K630" i="7"/>
  <c r="R630" i="7" s="1"/>
  <c r="K651" i="7"/>
  <c r="R651" i="7" s="1"/>
  <c r="Q651" i="7"/>
  <c r="K1366" i="7"/>
  <c r="R1366" i="7" s="1"/>
  <c r="K234" i="7"/>
  <c r="R234" i="7" s="1"/>
  <c r="K942" i="7"/>
  <c r="R942" i="7" s="1"/>
  <c r="K960" i="7"/>
  <c r="R960" i="7" s="1"/>
  <c r="K300" i="7"/>
  <c r="R300" i="7" s="1"/>
  <c r="Q300" i="7"/>
  <c r="K302" i="7"/>
  <c r="R302" i="7" s="1"/>
  <c r="K1016" i="7"/>
  <c r="R1016" i="7" s="1"/>
  <c r="K1030" i="7"/>
  <c r="R1030" i="7" s="1"/>
  <c r="Q1030" i="7"/>
  <c r="K666" i="7"/>
  <c r="R666" i="7" s="1"/>
  <c r="K670" i="7"/>
  <c r="R670" i="7" s="1"/>
  <c r="Q670" i="7"/>
  <c r="K1401" i="7"/>
  <c r="R1401" i="7" s="1"/>
  <c r="K373" i="7"/>
  <c r="R373" i="7" s="1"/>
  <c r="K371" i="7"/>
  <c r="R371" i="7" s="1"/>
  <c r="K1104" i="7"/>
  <c r="R1104" i="7" s="1"/>
  <c r="Q541" i="7"/>
  <c r="K541" i="7"/>
  <c r="R541" i="7" s="1"/>
  <c r="K526" i="7"/>
  <c r="R526" i="7" s="1"/>
  <c r="K1272" i="7"/>
  <c r="R1272" i="7" s="1"/>
  <c r="K115" i="7"/>
  <c r="R115" i="7" s="1"/>
  <c r="K126" i="7"/>
  <c r="R126" i="7" s="1"/>
  <c r="K841" i="7"/>
  <c r="K853" i="7"/>
  <c r="R853" i="7" s="1"/>
  <c r="Q853" i="7"/>
  <c r="K203" i="7"/>
  <c r="R203" i="7" s="1"/>
  <c r="D73" i="8" s="1"/>
  <c r="K73" i="8" s="1"/>
  <c r="Q203" i="7"/>
  <c r="K450" i="7"/>
  <c r="R450" i="7" s="1"/>
  <c r="K451" i="7"/>
  <c r="R451" i="7" s="1"/>
  <c r="K1196" i="7"/>
  <c r="R1196" i="7" s="1"/>
  <c r="K26" i="7"/>
  <c r="K11" i="7"/>
  <c r="R11" i="7" s="1"/>
  <c r="K734" i="7"/>
  <c r="R734" i="7" s="1"/>
  <c r="K703" i="7"/>
  <c r="R703" i="7" s="1"/>
  <c r="K1408" i="7"/>
  <c r="R1408" i="7" s="1"/>
  <c r="K1425" i="7"/>
  <c r="R1425" i="7" s="1"/>
  <c r="K286" i="7"/>
  <c r="R286" i="7" s="1"/>
  <c r="K1014" i="7"/>
  <c r="R1014" i="7" s="1"/>
  <c r="K1012" i="7"/>
  <c r="R1012" i="7" s="1"/>
  <c r="K478" i="7"/>
  <c r="Q487" i="7"/>
  <c r="K487" i="7"/>
  <c r="R487" i="7" s="1"/>
  <c r="K1219" i="7"/>
  <c r="K1217" i="7"/>
  <c r="R1217" i="7" s="1"/>
  <c r="K341" i="7"/>
  <c r="R341" i="7" s="1"/>
  <c r="K352" i="7"/>
  <c r="R352" i="7" s="1"/>
  <c r="K1079" i="7"/>
  <c r="R1079" i="7" s="1"/>
  <c r="K59" i="7"/>
  <c r="R59" i="7" s="1"/>
  <c r="K786" i="7"/>
  <c r="K784" i="7"/>
  <c r="R784" i="7" s="1"/>
  <c r="K440" i="7"/>
  <c r="R440" i="7" s="1"/>
  <c r="K1161" i="7"/>
  <c r="K1151" i="7"/>
  <c r="R1151" i="7" s="1"/>
  <c r="K48" i="7"/>
  <c r="R48" i="7" s="1"/>
  <c r="Q48" i="7"/>
  <c r="K45" i="7"/>
  <c r="R45" i="7" s="1"/>
  <c r="Q45" i="7"/>
  <c r="C19" i="8" s="1"/>
  <c r="J19" i="8" s="1"/>
  <c r="K756" i="7"/>
  <c r="R756" i="7" s="1"/>
  <c r="Q509" i="7"/>
  <c r="K509" i="7"/>
  <c r="R509" i="7" s="1"/>
  <c r="K517" i="7"/>
  <c r="R517" i="7" s="1"/>
  <c r="K1224" i="7"/>
  <c r="R1224" i="7" s="1"/>
  <c r="K1248" i="7"/>
  <c r="R1248" i="7" s="1"/>
  <c r="K720" i="7"/>
  <c r="R720" i="7" s="1"/>
  <c r="K729" i="7"/>
  <c r="R729" i="7" s="1"/>
  <c r="K1437" i="7"/>
  <c r="R1437" i="7" s="1"/>
  <c r="Q1457" i="7"/>
  <c r="K1457" i="7"/>
  <c r="R1457" i="7" s="1"/>
  <c r="K238" i="7"/>
  <c r="R238" i="7" s="1"/>
  <c r="K975" i="7"/>
  <c r="R975" i="7" s="1"/>
  <c r="K964" i="7"/>
  <c r="R964" i="7" s="1"/>
  <c r="K85" i="7"/>
  <c r="R85" i="7" s="1"/>
  <c r="K823" i="7"/>
  <c r="R823" i="7" s="1"/>
  <c r="Q823" i="7"/>
  <c r="K828" i="7"/>
  <c r="R828" i="7" s="1"/>
  <c r="K409" i="7"/>
  <c r="R409" i="7" s="1"/>
  <c r="K410" i="7"/>
  <c r="R410" i="7" s="1"/>
  <c r="K1133" i="7"/>
  <c r="K1144" i="7"/>
  <c r="R1144" i="7" s="1"/>
  <c r="K592" i="7"/>
  <c r="R592" i="7" s="1"/>
  <c r="K574" i="7"/>
  <c r="R574" i="7" s="1"/>
  <c r="Q1327" i="7"/>
  <c r="K1327" i="7"/>
  <c r="R1327" i="7" s="1"/>
  <c r="K1318" i="7"/>
  <c r="R1318" i="7" s="1"/>
  <c r="K160" i="7"/>
  <c r="R160" i="7" s="1"/>
  <c r="K178" i="7"/>
  <c r="K887" i="7"/>
  <c r="R887" i="7" s="1"/>
  <c r="Q894" i="7"/>
  <c r="K894" i="7"/>
  <c r="R894" i="7" s="1"/>
  <c r="C12" i="16"/>
  <c r="D12" i="16" s="1"/>
  <c r="K316" i="7"/>
  <c r="R316" i="7" s="1"/>
  <c r="K314" i="7"/>
  <c r="R314" i="7" s="1"/>
  <c r="K1064" i="7"/>
  <c r="R1064" i="7" s="1"/>
  <c r="K1062" i="7"/>
  <c r="R1062" i="7" s="1"/>
  <c r="Q1062" i="7"/>
  <c r="L180" i="14"/>
  <c r="L14" i="14"/>
  <c r="V84" i="11"/>
  <c r="AB84" i="11"/>
  <c r="AB8" i="11"/>
  <c r="V8" i="11"/>
  <c r="AJ1437" i="7"/>
  <c r="W1437" i="7"/>
  <c r="AJ1400" i="7"/>
  <c r="W1400" i="7"/>
  <c r="AJ1374" i="7"/>
  <c r="W1374" i="7"/>
  <c r="AJ1401" i="7"/>
  <c r="W1401" i="7"/>
  <c r="AJ1237" i="7"/>
  <c r="W1237" i="7"/>
  <c r="R1216" i="7"/>
  <c r="AJ1209" i="7"/>
  <c r="W1209" i="7"/>
  <c r="AJ1180" i="7"/>
  <c r="W1180" i="7"/>
  <c r="AJ1177" i="7"/>
  <c r="W1177" i="7"/>
  <c r="W1143" i="7"/>
  <c r="AJ1143" i="7"/>
  <c r="W1140" i="7"/>
  <c r="AJ1140" i="7"/>
  <c r="W1042" i="7"/>
  <c r="AJ1042" i="7"/>
  <c r="AJ1073" i="7"/>
  <c r="W1073" i="7"/>
  <c r="R924" i="7"/>
  <c r="W996" i="7"/>
  <c r="AJ996" i="7"/>
  <c r="R912" i="7"/>
  <c r="W913" i="7"/>
  <c r="AJ913" i="7"/>
  <c r="X806" i="7"/>
  <c r="AK806" i="7"/>
  <c r="W809" i="7"/>
  <c r="AJ809" i="7"/>
  <c r="AJ804" i="7"/>
  <c r="W804" i="7"/>
  <c r="X790" i="7"/>
  <c r="S790" i="7"/>
  <c r="AK790" i="7"/>
  <c r="W643" i="7"/>
  <c r="AJ643" i="7"/>
  <c r="AJ616" i="7"/>
  <c r="W616" i="7"/>
  <c r="X628" i="7"/>
  <c r="S628" i="7"/>
  <c r="AK628" i="7"/>
  <c r="W644" i="7"/>
  <c r="AJ644" i="7"/>
  <c r="AJ687" i="7"/>
  <c r="W687" i="7"/>
  <c r="W531" i="7"/>
  <c r="AJ531" i="7"/>
  <c r="C141" i="8"/>
  <c r="J141" i="8" s="1"/>
  <c r="W479" i="7"/>
  <c r="AJ479" i="7"/>
  <c r="AJ427" i="7"/>
  <c r="W427" i="7"/>
  <c r="S382" i="7"/>
  <c r="AK382" i="7"/>
  <c r="X382" i="7"/>
  <c r="R322" i="7"/>
  <c r="R278" i="7"/>
  <c r="W266" i="7"/>
  <c r="AJ266" i="7"/>
  <c r="AJ185" i="7"/>
  <c r="W185" i="7"/>
  <c r="X240" i="7"/>
  <c r="S240" i="7"/>
  <c r="AK240" i="7"/>
  <c r="C57" i="8"/>
  <c r="J57" i="8" s="1"/>
  <c r="W135" i="7"/>
  <c r="AJ135" i="7"/>
  <c r="W157" i="7"/>
  <c r="AJ157" i="7"/>
  <c r="W109" i="7"/>
  <c r="AJ109" i="7"/>
  <c r="X144" i="7"/>
  <c r="S144" i="7"/>
  <c r="AK144" i="7"/>
  <c r="AJ114" i="7"/>
  <c r="W114" i="7"/>
  <c r="C24" i="8"/>
  <c r="J24" i="8" s="1"/>
  <c r="W24" i="7"/>
  <c r="AJ24" i="7"/>
  <c r="Q1329" i="7"/>
  <c r="K1329" i="7"/>
  <c r="R1329" i="7" s="1"/>
  <c r="W1385" i="7"/>
  <c r="AJ1385" i="7"/>
  <c r="W1244" i="7"/>
  <c r="AJ1244" i="7"/>
  <c r="R1143" i="7"/>
  <c r="AJ1160" i="7"/>
  <c r="W1160" i="7"/>
  <c r="R953" i="7"/>
  <c r="R723" i="7"/>
  <c r="AB157" i="11"/>
  <c r="R1372" i="7"/>
  <c r="W1391" i="7"/>
  <c r="AJ1391" i="7"/>
  <c r="AJ1346" i="7"/>
  <c r="W1346" i="7"/>
  <c r="X1285" i="7"/>
  <c r="S1285" i="7"/>
  <c r="AK1285" i="7"/>
  <c r="W1207" i="7"/>
  <c r="AJ1207" i="7"/>
  <c r="X1085" i="7"/>
  <c r="S1085" i="7"/>
  <c r="AK1085" i="7"/>
  <c r="R1045" i="7"/>
  <c r="W1109" i="7"/>
  <c r="AJ1109" i="7"/>
  <c r="AJ1034" i="7"/>
  <c r="W1034" i="7"/>
  <c r="W1011" i="7"/>
  <c r="AJ1011" i="7"/>
  <c r="W941" i="7"/>
  <c r="AJ941" i="7"/>
  <c r="AJ876" i="7"/>
  <c r="W876" i="7"/>
  <c r="W847" i="7"/>
  <c r="AJ847" i="7"/>
  <c r="X884" i="7"/>
  <c r="S884" i="7"/>
  <c r="AK884" i="7"/>
  <c r="Q795" i="7"/>
  <c r="X881" i="7"/>
  <c r="AK881" i="7"/>
  <c r="S881" i="7"/>
  <c r="C206" i="8"/>
  <c r="J206" i="8" s="1"/>
  <c r="AJ674" i="7"/>
  <c r="W674" i="7"/>
  <c r="W547" i="7"/>
  <c r="AJ547" i="7"/>
  <c r="D143" i="8"/>
  <c r="K143" i="8" s="1"/>
  <c r="X481" i="7"/>
  <c r="S481" i="7"/>
  <c r="AK481" i="7"/>
  <c r="W615" i="7"/>
  <c r="AJ615" i="7"/>
  <c r="D134" i="8"/>
  <c r="K134" i="8" s="1"/>
  <c r="S472" i="7"/>
  <c r="AK472" i="7"/>
  <c r="X472" i="7"/>
  <c r="R348" i="7"/>
  <c r="W345" i="7"/>
  <c r="AJ345" i="7"/>
  <c r="C7" i="8"/>
  <c r="J7" i="8" s="1"/>
  <c r="W7" i="7"/>
  <c r="AJ7" i="7"/>
  <c r="AB75" i="11"/>
  <c r="V75" i="11"/>
  <c r="K9" i="12"/>
  <c r="L9" i="12" s="1"/>
  <c r="AB127" i="11"/>
  <c r="V127" i="11"/>
  <c r="AB24" i="11"/>
  <c r="V24" i="11"/>
  <c r="AB22" i="11"/>
  <c r="V22" i="11"/>
  <c r="AB17" i="11"/>
  <c r="V30" i="11"/>
  <c r="AB30" i="11"/>
  <c r="AJ1395" i="7"/>
  <c r="W1395" i="7"/>
  <c r="W1451" i="7"/>
  <c r="AJ1451" i="7"/>
  <c r="R1362" i="7"/>
  <c r="AJ1326" i="7"/>
  <c r="W1326" i="7"/>
  <c r="AJ1341" i="7"/>
  <c r="W1341" i="7"/>
  <c r="AJ1331" i="7"/>
  <c r="W1331" i="7"/>
  <c r="AJ1249" i="7"/>
  <c r="W1249" i="7"/>
  <c r="W1267" i="7"/>
  <c r="AJ1267" i="7"/>
  <c r="AJ1174" i="7"/>
  <c r="W1174" i="7"/>
  <c r="W1200" i="7"/>
  <c r="AJ1200" i="7"/>
  <c r="W1085" i="7"/>
  <c r="AJ1085" i="7"/>
  <c r="X1124" i="7"/>
  <c r="S1124" i="7"/>
  <c r="AK1124" i="7"/>
  <c r="R1029" i="7"/>
  <c r="S1212" i="7"/>
  <c r="AK1212" i="7"/>
  <c r="X1212" i="7"/>
  <c r="AJ1086" i="7"/>
  <c r="W1086" i="7"/>
  <c r="AJ1157" i="7"/>
  <c r="W1157" i="7"/>
  <c r="W1106" i="7"/>
  <c r="AJ1106" i="7"/>
  <c r="W1012" i="7"/>
  <c r="AJ1012" i="7"/>
  <c r="W1024" i="7"/>
  <c r="AJ1024" i="7"/>
  <c r="W956" i="7"/>
  <c r="AJ956" i="7"/>
  <c r="AJ936" i="7"/>
  <c r="W936" i="7"/>
  <c r="W973" i="7"/>
  <c r="AJ973" i="7"/>
  <c r="AJ844" i="7"/>
  <c r="W844" i="7"/>
  <c r="W728" i="7"/>
  <c r="AJ728" i="7"/>
  <c r="X749" i="7"/>
  <c r="AK749" i="7"/>
  <c r="S749" i="7"/>
  <c r="AJ788" i="7"/>
  <c r="W788" i="7"/>
  <c r="R722" i="7"/>
  <c r="W875" i="7"/>
  <c r="AJ875" i="7"/>
  <c r="W774" i="7"/>
  <c r="AJ774" i="7"/>
  <c r="W659" i="7"/>
  <c r="AJ659" i="7"/>
  <c r="R649" i="7"/>
  <c r="W624" i="7"/>
  <c r="AJ624" i="7"/>
  <c r="R640" i="7"/>
  <c r="R462" i="7"/>
  <c r="R544" i="7"/>
  <c r="R460" i="7"/>
  <c r="C133" i="8"/>
  <c r="J133" i="8" s="1"/>
  <c r="AJ471" i="7"/>
  <c r="W471" i="7"/>
  <c r="W275" i="7"/>
  <c r="AJ275" i="7"/>
  <c r="W1445" i="7"/>
  <c r="AJ1445" i="7"/>
  <c r="X1205" i="7"/>
  <c r="AK1205" i="7"/>
  <c r="S1205" i="7"/>
  <c r="AJ1162" i="7"/>
  <c r="W1162" i="7"/>
  <c r="X1103" i="7"/>
  <c r="AK1103" i="7"/>
  <c r="S1103" i="7"/>
  <c r="AJ1079" i="7"/>
  <c r="W1079" i="7"/>
  <c r="S1028" i="7"/>
  <c r="AK1028" i="7"/>
  <c r="X1028" i="7"/>
  <c r="W1105" i="7"/>
  <c r="AJ1105" i="7"/>
  <c r="W980" i="7"/>
  <c r="AJ980" i="7"/>
  <c r="W966" i="7"/>
  <c r="AJ966" i="7"/>
  <c r="R886" i="7"/>
  <c r="W991" i="7"/>
  <c r="AJ991" i="7"/>
  <c r="AJ933" i="7"/>
  <c r="W933" i="7"/>
  <c r="R794" i="7"/>
  <c r="W951" i="7"/>
  <c r="AJ951" i="7"/>
  <c r="AJ825" i="7"/>
  <c r="W825" i="7"/>
  <c r="W967" i="7"/>
  <c r="AJ967" i="7"/>
  <c r="S805" i="7"/>
  <c r="AK805" i="7"/>
  <c r="X805" i="7"/>
  <c r="AJ841" i="7"/>
  <c r="W841" i="7"/>
  <c r="W928" i="7"/>
  <c r="AJ928" i="7"/>
  <c r="W829" i="7"/>
  <c r="AJ829" i="7"/>
  <c r="W736" i="7"/>
  <c r="AJ736" i="7"/>
  <c r="R661" i="7"/>
  <c r="R636" i="7"/>
  <c r="R786" i="7"/>
  <c r="W722" i="7"/>
  <c r="AJ722" i="7"/>
  <c r="Q748" i="7"/>
  <c r="S748" i="7" s="1"/>
  <c r="W871" i="7"/>
  <c r="AJ871" i="7"/>
  <c r="AK623" i="7"/>
  <c r="X623" i="7"/>
  <c r="S623" i="7"/>
  <c r="W787" i="7"/>
  <c r="AJ787" i="7"/>
  <c r="AJ726" i="7"/>
  <c r="W726" i="7"/>
  <c r="R514" i="7"/>
  <c r="AJ719" i="7"/>
  <c r="W719" i="7"/>
  <c r="C200" i="8"/>
  <c r="J200" i="8" s="1"/>
  <c r="AJ668" i="7"/>
  <c r="W668" i="7"/>
  <c r="AJ639" i="7"/>
  <c r="W639" i="7"/>
  <c r="AJ626" i="7"/>
  <c r="W626" i="7"/>
  <c r="AJ649" i="7"/>
  <c r="W649" i="7"/>
  <c r="X862" i="7"/>
  <c r="AK862" i="7"/>
  <c r="S862" i="7"/>
  <c r="R604" i="7"/>
  <c r="AJ597" i="7"/>
  <c r="W597" i="7"/>
  <c r="W640" i="7"/>
  <c r="AJ640" i="7"/>
  <c r="W544" i="7"/>
  <c r="AJ544" i="7"/>
  <c r="AJ550" i="7"/>
  <c r="W550" i="7"/>
  <c r="AJ594" i="7"/>
  <c r="W594" i="7"/>
  <c r="R560" i="7"/>
  <c r="S527" i="7"/>
  <c r="AK527" i="7"/>
  <c r="X527" i="7"/>
  <c r="R407" i="7"/>
  <c r="W441" i="7"/>
  <c r="AJ441" i="7"/>
  <c r="X558" i="7"/>
  <c r="S558" i="7"/>
  <c r="AK558" i="7"/>
  <c r="R331" i="7"/>
  <c r="C151" i="8"/>
  <c r="J151" i="8" s="1"/>
  <c r="AJ489" i="7"/>
  <c r="W489" i="7"/>
  <c r="AJ527" i="7"/>
  <c r="W527" i="7"/>
  <c r="C137" i="8"/>
  <c r="J137" i="8" s="1"/>
  <c r="AJ475" i="7"/>
  <c r="W475" i="7"/>
  <c r="W316" i="7"/>
  <c r="AJ316" i="7"/>
  <c r="R299" i="7"/>
  <c r="Q363" i="7"/>
  <c r="C77" i="8" s="1"/>
  <c r="J77" i="8" s="1"/>
  <c r="C156" i="8"/>
  <c r="J156" i="8" s="1"/>
  <c r="W494" i="7"/>
  <c r="AJ494" i="7"/>
  <c r="C97" i="8"/>
  <c r="J97" i="8" s="1"/>
  <c r="W383" i="7"/>
  <c r="AJ383" i="7"/>
  <c r="AK372" i="7"/>
  <c r="X372" i="7"/>
  <c r="S372" i="7"/>
  <c r="AJ347" i="7"/>
  <c r="W347" i="7"/>
  <c r="AJ407" i="7"/>
  <c r="W407" i="7"/>
  <c r="R201" i="7"/>
  <c r="W323" i="7"/>
  <c r="AJ323" i="7"/>
  <c r="R81" i="7"/>
  <c r="W179" i="7"/>
  <c r="AJ179" i="7"/>
  <c r="W182" i="7"/>
  <c r="AJ182" i="7"/>
  <c r="AJ264" i="7"/>
  <c r="W264" i="7"/>
  <c r="AJ276" i="7"/>
  <c r="W276" i="7"/>
  <c r="W236" i="7"/>
  <c r="AJ236" i="7"/>
  <c r="W194" i="7"/>
  <c r="AJ194" i="7"/>
  <c r="R178" i="7"/>
  <c r="W195" i="7"/>
  <c r="AJ195" i="7"/>
  <c r="C33" i="8"/>
  <c r="J33" i="8" s="1"/>
  <c r="AJ59" i="7"/>
  <c r="W59" i="7"/>
  <c r="W165" i="7"/>
  <c r="AJ165" i="7"/>
  <c r="C36" i="8"/>
  <c r="J36" i="8" s="1"/>
  <c r="AJ62" i="7"/>
  <c r="W62" i="7"/>
  <c r="AJ273" i="7"/>
  <c r="W273" i="7"/>
  <c r="W189" i="7"/>
  <c r="AJ189" i="7"/>
  <c r="D25" i="8"/>
  <c r="K25" i="8" s="1"/>
  <c r="S25" i="7"/>
  <c r="AK25" i="7"/>
  <c r="X25" i="7"/>
  <c r="C52" i="8"/>
  <c r="J52" i="8" s="1"/>
  <c r="AJ78" i="7"/>
  <c r="W78" i="7"/>
  <c r="AJ199" i="7"/>
  <c r="W199" i="7"/>
  <c r="AJ158" i="7"/>
  <c r="W158" i="7"/>
  <c r="D28" i="8"/>
  <c r="K28" i="8" s="1"/>
  <c r="X54" i="7"/>
  <c r="S54" i="7"/>
  <c r="AK54" i="7"/>
  <c r="W137" i="7"/>
  <c r="AJ137" i="7"/>
  <c r="C32" i="8"/>
  <c r="J32" i="8" s="1"/>
  <c r="W58" i="7"/>
  <c r="AJ58" i="7"/>
  <c r="J256" i="14"/>
  <c r="J230" i="14"/>
  <c r="J74" i="14"/>
  <c r="J48" i="14"/>
  <c r="J22" i="14"/>
  <c r="J204" i="14"/>
  <c r="N256" i="14"/>
  <c r="J178" i="14"/>
  <c r="J152" i="14"/>
  <c r="J126" i="14"/>
  <c r="J100" i="14"/>
  <c r="Q34" i="7"/>
  <c r="C8" i="8" s="1"/>
  <c r="J8" i="8" s="1"/>
  <c r="L146" i="14"/>
  <c r="N146" i="14"/>
  <c r="N118" i="14"/>
  <c r="L118" i="14"/>
  <c r="K118" i="14"/>
  <c r="N72" i="14"/>
  <c r="L72" i="14"/>
  <c r="K42" i="14"/>
  <c r="L42" i="14"/>
  <c r="N42" i="14"/>
  <c r="K560" i="7"/>
  <c r="K1296" i="7"/>
  <c r="R1296" i="7" s="1"/>
  <c r="X875" i="7"/>
  <c r="S875" i="7"/>
  <c r="AK875" i="7"/>
  <c r="K878" i="7"/>
  <c r="R878" i="7" s="1"/>
  <c r="K601" i="7"/>
  <c r="R601" i="7" s="1"/>
  <c r="K1346" i="7"/>
  <c r="K1349" i="7"/>
  <c r="R1349" i="7" s="1"/>
  <c r="Q1349" i="7"/>
  <c r="K176" i="14"/>
  <c r="K643" i="7"/>
  <c r="R643" i="7" s="1"/>
  <c r="K638" i="7"/>
  <c r="R638" i="7" s="1"/>
  <c r="Q638" i="7"/>
  <c r="C170" i="8" s="1"/>
  <c r="J170" i="8" s="1"/>
  <c r="K1369" i="7"/>
  <c r="R1369" i="7" s="1"/>
  <c r="K210" i="7"/>
  <c r="R210" i="7" s="1"/>
  <c r="K221" i="7"/>
  <c r="R221" i="7" s="1"/>
  <c r="Q944" i="7"/>
  <c r="K944" i="7"/>
  <c r="R944" i="7" s="1"/>
  <c r="K303" i="7"/>
  <c r="R303" i="7" s="1"/>
  <c r="K305" i="7"/>
  <c r="R305" i="7" s="1"/>
  <c r="K1032" i="7"/>
  <c r="K1033" i="7"/>
  <c r="R1033" i="7" s="1"/>
  <c r="K656" i="7"/>
  <c r="R656" i="7" s="1"/>
  <c r="K657" i="7"/>
  <c r="R657" i="7" s="1"/>
  <c r="K1387" i="7"/>
  <c r="R1387" i="7" s="1"/>
  <c r="K389" i="7"/>
  <c r="R389" i="7" s="1"/>
  <c r="K387" i="7"/>
  <c r="R387" i="7" s="1"/>
  <c r="K1107" i="7"/>
  <c r="R1107" i="7" s="1"/>
  <c r="K535" i="7"/>
  <c r="R535" i="7" s="1"/>
  <c r="Q535" i="7"/>
  <c r="K542" i="7"/>
  <c r="R542" i="7" s="1"/>
  <c r="Q542" i="7"/>
  <c r="K1265" i="7"/>
  <c r="R1265" i="7" s="1"/>
  <c r="K112" i="7"/>
  <c r="R112" i="7" s="1"/>
  <c r="K113" i="7"/>
  <c r="K846" i="7"/>
  <c r="R846" i="7" s="1"/>
  <c r="K840" i="7"/>
  <c r="R840" i="7" s="1"/>
  <c r="K190" i="7"/>
  <c r="R190" i="7" s="1"/>
  <c r="K912" i="7"/>
  <c r="K913" i="7"/>
  <c r="R913" i="7" s="1"/>
  <c r="K466" i="7"/>
  <c r="R466" i="7" s="1"/>
  <c r="K467" i="7"/>
  <c r="R467" i="7" s="1"/>
  <c r="K1183" i="7"/>
  <c r="R1183" i="7" s="1"/>
  <c r="K13" i="7"/>
  <c r="K27" i="7"/>
  <c r="R27" i="7" s="1"/>
  <c r="K750" i="7"/>
  <c r="R750" i="7" s="1"/>
  <c r="L225" i="14"/>
  <c r="K690" i="7"/>
  <c r="R690" i="7" s="1"/>
  <c r="K1424" i="7"/>
  <c r="R1424" i="7" s="1"/>
  <c r="K1412" i="7"/>
  <c r="R1412" i="7" s="1"/>
  <c r="Q1412" i="7"/>
  <c r="K273" i="7"/>
  <c r="R273" i="7" s="1"/>
  <c r="K1007" i="7"/>
  <c r="R1007" i="7" s="1"/>
  <c r="K999" i="7"/>
  <c r="R999" i="7" s="1"/>
  <c r="K476" i="7"/>
  <c r="Q476" i="7"/>
  <c r="K1206" i="7"/>
  <c r="K1204" i="7"/>
  <c r="R1204" i="7" s="1"/>
  <c r="K357" i="7"/>
  <c r="R357" i="7" s="1"/>
  <c r="K355" i="7"/>
  <c r="R355" i="7" s="1"/>
  <c r="K1086" i="7"/>
  <c r="R1086" i="7" s="1"/>
  <c r="K75" i="7"/>
  <c r="R75" i="7" s="1"/>
  <c r="K793" i="7"/>
  <c r="R793" i="7" s="1"/>
  <c r="K800" i="7"/>
  <c r="R800" i="7" s="1"/>
  <c r="K430" i="7"/>
  <c r="R430" i="7" s="1"/>
  <c r="K1156" i="7"/>
  <c r="R1156" i="7" s="1"/>
  <c r="K1154" i="7"/>
  <c r="R1154" i="7" s="1"/>
  <c r="K38" i="7"/>
  <c r="R38" i="7" s="1"/>
  <c r="K780" i="7"/>
  <c r="R780" i="7" s="1"/>
  <c r="K772" i="7"/>
  <c r="R772" i="7" s="1"/>
  <c r="K506" i="7"/>
  <c r="R506" i="7" s="1"/>
  <c r="K504" i="7"/>
  <c r="R504" i="7" s="1"/>
  <c r="K1238" i="7"/>
  <c r="R1238" i="7" s="1"/>
  <c r="Q1238" i="7"/>
  <c r="K1235" i="7"/>
  <c r="R1235" i="7" s="1"/>
  <c r="K704" i="7"/>
  <c r="K719" i="7"/>
  <c r="R719" i="7" s="1"/>
  <c r="K1443" i="7"/>
  <c r="R1443" i="7" s="1"/>
  <c r="K254" i="7"/>
  <c r="R254" i="7" s="1"/>
  <c r="K966" i="7"/>
  <c r="R966" i="7" s="1"/>
  <c r="K980" i="7"/>
  <c r="R980" i="7" s="1"/>
  <c r="K101" i="7"/>
  <c r="R101" i="7" s="1"/>
  <c r="K826" i="7"/>
  <c r="R826" i="7" s="1"/>
  <c r="K817" i="7"/>
  <c r="R817" i="7" s="1"/>
  <c r="K399" i="7"/>
  <c r="R399" i="7" s="1"/>
  <c r="K397" i="7"/>
  <c r="R397" i="7" s="1"/>
  <c r="Q397" i="7"/>
  <c r="K1120" i="7"/>
  <c r="R1120" i="7" s="1"/>
  <c r="K576" i="7"/>
  <c r="K590" i="7"/>
  <c r="R590" i="7" s="1"/>
  <c r="Q590" i="7"/>
  <c r="C174" i="8" s="1"/>
  <c r="J174" i="8" s="1"/>
  <c r="K1314" i="7"/>
  <c r="R1314" i="7" s="1"/>
  <c r="K1305" i="7"/>
  <c r="R1305" i="7" s="1"/>
  <c r="K176" i="7"/>
  <c r="R176" i="7" s="1"/>
  <c r="K165" i="7"/>
  <c r="R165" i="7" s="1"/>
  <c r="K899" i="7"/>
  <c r="R899" i="7" s="1"/>
  <c r="K910" i="7"/>
  <c r="R910" i="7" s="1"/>
  <c r="K329" i="7"/>
  <c r="R329" i="7" s="1"/>
  <c r="K330" i="7"/>
  <c r="R330" i="7" s="1"/>
  <c r="K1051" i="7"/>
  <c r="R1051" i="7" s="1"/>
  <c r="K1049" i="7"/>
  <c r="R1049" i="7" s="1"/>
  <c r="L43" i="14"/>
  <c r="K12" i="14"/>
  <c r="Q1371" i="7"/>
  <c r="K1371" i="7"/>
  <c r="R1371" i="7" s="1"/>
  <c r="K1068" i="7"/>
  <c r="R1068" i="7" s="1"/>
  <c r="Q1068" i="7"/>
  <c r="K765" i="7"/>
  <c r="R765" i="7" s="1"/>
  <c r="Q765" i="7"/>
  <c r="K497" i="7"/>
  <c r="R497" i="7" s="1"/>
  <c r="Q497" i="7"/>
  <c r="R1392" i="7"/>
  <c r="R1219" i="7"/>
  <c r="W1276" i="7"/>
  <c r="AJ1276" i="7"/>
  <c r="W1065" i="7"/>
  <c r="AJ1065" i="7"/>
  <c r="W884" i="7"/>
  <c r="AJ884" i="7"/>
  <c r="AB221" i="11"/>
  <c r="AB154" i="11"/>
  <c r="V154" i="11"/>
  <c r="W1421" i="7"/>
  <c r="AJ1421" i="7"/>
  <c r="AJ1368" i="7"/>
  <c r="W1368" i="7"/>
  <c r="AJ1297" i="7"/>
  <c r="W1297" i="7"/>
  <c r="AJ1275" i="7"/>
  <c r="W1275" i="7"/>
  <c r="Q1277" i="7"/>
  <c r="S1277" i="7" s="1"/>
  <c r="R1149" i="7"/>
  <c r="X1200" i="7"/>
  <c r="S1200" i="7"/>
  <c r="AK1200" i="7"/>
  <c r="W1150" i="7"/>
  <c r="AJ1150" i="7"/>
  <c r="W1102" i="7"/>
  <c r="AJ1102" i="7"/>
  <c r="W1093" i="7"/>
  <c r="AJ1093" i="7"/>
  <c r="AJ1013" i="7"/>
  <c r="W1013" i="7"/>
  <c r="R956" i="7"/>
  <c r="W828" i="7"/>
  <c r="AJ828" i="7"/>
  <c r="R844" i="7"/>
  <c r="R728" i="7"/>
  <c r="AJ600" i="7"/>
  <c r="W600" i="7"/>
  <c r="W837" i="7"/>
  <c r="AJ837" i="7"/>
  <c r="C187" i="8"/>
  <c r="J187" i="8" s="1"/>
  <c r="AJ655" i="7"/>
  <c r="W655" i="7"/>
  <c r="X874" i="7"/>
  <c r="S874" i="7"/>
  <c r="AK874" i="7"/>
  <c r="D146" i="8"/>
  <c r="K146" i="8" s="1"/>
  <c r="S484" i="7"/>
  <c r="AK484" i="7"/>
  <c r="X484" i="7"/>
  <c r="R476" i="7"/>
  <c r="W548" i="7"/>
  <c r="AJ548" i="7"/>
  <c r="AJ440" i="7"/>
  <c r="W440" i="7"/>
  <c r="R326" i="7"/>
  <c r="R370" i="7"/>
  <c r="W406" i="7"/>
  <c r="AJ406" i="7"/>
  <c r="W418" i="7"/>
  <c r="AJ418" i="7"/>
  <c r="X233" i="7"/>
  <c r="S233" i="7"/>
  <c r="AK233" i="7"/>
  <c r="W362" i="7"/>
  <c r="AJ362" i="7"/>
  <c r="W240" i="7"/>
  <c r="AJ240" i="7"/>
  <c r="AJ232" i="7"/>
  <c r="W232" i="7"/>
  <c r="W229" i="7"/>
  <c r="AJ229" i="7"/>
  <c r="C51" i="8"/>
  <c r="J51" i="8" s="1"/>
  <c r="W77" i="7"/>
  <c r="AJ77" i="7"/>
  <c r="W81" i="7"/>
  <c r="AJ81" i="7"/>
  <c r="C34" i="8"/>
  <c r="J34" i="8" s="1"/>
  <c r="W60" i="7"/>
  <c r="AJ60" i="7"/>
  <c r="W163" i="7"/>
  <c r="AJ163" i="7"/>
  <c r="W156" i="7"/>
  <c r="AJ156" i="7"/>
  <c r="W29" i="7"/>
  <c r="AJ29" i="7"/>
  <c r="K21" i="12"/>
  <c r="L21" i="12" s="1"/>
  <c r="K18" i="12"/>
  <c r="K20" i="12"/>
  <c r="L20" i="12" s="1"/>
  <c r="K19" i="12"/>
  <c r="V226" i="11"/>
  <c r="AB226" i="11"/>
  <c r="K7" i="12"/>
  <c r="AB27" i="11"/>
  <c r="V27" i="11"/>
  <c r="AB16" i="11"/>
  <c r="S1378" i="7"/>
  <c r="AK1378" i="7"/>
  <c r="X1378" i="7"/>
  <c r="AJ1429" i="7"/>
  <c r="W1429" i="7"/>
  <c r="S1381" i="7"/>
  <c r="AK1381" i="7"/>
  <c r="X1381" i="7"/>
  <c r="W1338" i="7"/>
  <c r="AJ1338" i="7"/>
  <c r="X1279" i="7"/>
  <c r="S1279" i="7"/>
  <c r="AK1279" i="7"/>
  <c r="W1309" i="7"/>
  <c r="AJ1309" i="7"/>
  <c r="R1184" i="7"/>
  <c r="W1124" i="7"/>
  <c r="AJ1124" i="7"/>
  <c r="W1122" i="7"/>
  <c r="AJ1122" i="7"/>
  <c r="AB198" i="11"/>
  <c r="Q108" i="11"/>
  <c r="P108" i="11"/>
  <c r="R108" i="11" s="1"/>
  <c r="W108" i="11" s="1"/>
  <c r="G15" i="12" s="1"/>
  <c r="M108" i="11"/>
  <c r="V139" i="11"/>
  <c r="AB139" i="11"/>
  <c r="AB216" i="11"/>
  <c r="V216" i="11"/>
  <c r="AB71" i="11"/>
  <c r="AB87" i="11"/>
  <c r="AB86" i="11"/>
  <c r="V86" i="11"/>
  <c r="AB39" i="11"/>
  <c r="V39" i="11"/>
  <c r="AB76" i="11"/>
  <c r="AB3" i="11"/>
  <c r="AB91" i="11"/>
  <c r="V73" i="11"/>
  <c r="AB73" i="11"/>
  <c r="AJ1447" i="7"/>
  <c r="W1447" i="7"/>
  <c r="AJ1443" i="7"/>
  <c r="W1443" i="7"/>
  <c r="W1425" i="7"/>
  <c r="AJ1425" i="7"/>
  <c r="W1444" i="7"/>
  <c r="AJ1444" i="7"/>
  <c r="AJ1442" i="7"/>
  <c r="W1442" i="7"/>
  <c r="W1435" i="7"/>
  <c r="AJ1435" i="7"/>
  <c r="W1398" i="7"/>
  <c r="AJ1398" i="7"/>
  <c r="W1382" i="7"/>
  <c r="AJ1382" i="7"/>
  <c r="AJ1381" i="7"/>
  <c r="W1381" i="7"/>
  <c r="W1350" i="7"/>
  <c r="AJ1350" i="7"/>
  <c r="X1353" i="7"/>
  <c r="S1353" i="7"/>
  <c r="AK1353" i="7"/>
  <c r="AJ1290" i="7"/>
  <c r="W1290" i="7"/>
  <c r="AJ1306" i="7"/>
  <c r="W1306" i="7"/>
  <c r="S1278" i="7"/>
  <c r="AK1278" i="7"/>
  <c r="X1278" i="7"/>
  <c r="W1317" i="7"/>
  <c r="AJ1317" i="7"/>
  <c r="AJ1236" i="7"/>
  <c r="W1236" i="7"/>
  <c r="Q1271" i="7"/>
  <c r="R1206" i="7"/>
  <c r="AJ1262" i="7"/>
  <c r="W1262" i="7"/>
  <c r="W1223" i="7"/>
  <c r="AJ1223" i="7"/>
  <c r="W1214" i="7"/>
  <c r="AJ1214" i="7"/>
  <c r="R1101" i="7"/>
  <c r="W1192" i="7"/>
  <c r="AJ1192" i="7"/>
  <c r="W1184" i="7"/>
  <c r="AJ1184" i="7"/>
  <c r="W1194" i="7"/>
  <c r="AJ1194" i="7"/>
  <c r="W1132" i="7"/>
  <c r="AJ1132" i="7"/>
  <c r="W1167" i="7"/>
  <c r="AJ1167" i="7"/>
  <c r="AJ1149" i="7"/>
  <c r="W1149" i="7"/>
  <c r="R1048" i="7"/>
  <c r="AJ1136" i="7"/>
  <c r="W1136" i="7"/>
  <c r="R1161" i="7"/>
  <c r="W1088" i="7"/>
  <c r="AJ1088" i="7"/>
  <c r="AJ1063" i="7"/>
  <c r="W1063" i="7"/>
  <c r="W1053" i="7"/>
  <c r="AJ1053" i="7"/>
  <c r="AJ1092" i="7"/>
  <c r="W1092" i="7"/>
  <c r="W972" i="7"/>
  <c r="AJ972" i="7"/>
  <c r="R965" i="7"/>
  <c r="AJ974" i="7"/>
  <c r="W974" i="7"/>
  <c r="AJ961" i="7"/>
  <c r="W961" i="7"/>
  <c r="AK870" i="7"/>
  <c r="X870" i="7"/>
  <c r="S870" i="7"/>
  <c r="W1061" i="7"/>
  <c r="AJ1061" i="7"/>
  <c r="W979" i="7"/>
  <c r="AJ979" i="7"/>
  <c r="W932" i="7"/>
  <c r="AJ932" i="7"/>
  <c r="Q992" i="7"/>
  <c r="S992" i="7" s="1"/>
  <c r="W945" i="7"/>
  <c r="AJ945" i="7"/>
  <c r="AJ822" i="7"/>
  <c r="W822" i="7"/>
  <c r="X938" i="7"/>
  <c r="S938" i="7"/>
  <c r="AK938" i="7"/>
  <c r="R789" i="7"/>
  <c r="AJ838" i="7"/>
  <c r="W838" i="7"/>
  <c r="R818" i="7"/>
  <c r="AJ734" i="7"/>
  <c r="W734" i="7"/>
  <c r="R645" i="7"/>
  <c r="R893" i="7"/>
  <c r="W786" i="7"/>
  <c r="AJ786" i="7"/>
  <c r="AJ827" i="7"/>
  <c r="W827" i="7"/>
  <c r="R717" i="7"/>
  <c r="W732" i="7"/>
  <c r="AJ732" i="7"/>
  <c r="AJ747" i="7"/>
  <c r="W747" i="7"/>
  <c r="W718" i="7"/>
  <c r="AJ718" i="7"/>
  <c r="R498" i="7"/>
  <c r="S709" i="7"/>
  <c r="AK709" i="7"/>
  <c r="X709" i="7"/>
  <c r="W710" i="7"/>
  <c r="AJ710" i="7"/>
  <c r="C196" i="8"/>
  <c r="J196" i="8" s="1"/>
  <c r="AJ664" i="7"/>
  <c r="W664" i="7"/>
  <c r="W855" i="7"/>
  <c r="AJ855" i="7"/>
  <c r="R629" i="7"/>
  <c r="R779" i="7"/>
  <c r="Q604" i="7"/>
  <c r="C162" i="8" s="1"/>
  <c r="J162" i="8" s="1"/>
  <c r="W568" i="7"/>
  <c r="AJ568" i="7"/>
  <c r="W612" i="7"/>
  <c r="AJ612" i="7"/>
  <c r="R459" i="7"/>
  <c r="AJ530" i="7"/>
  <c r="W530" i="7"/>
  <c r="W536" i="7"/>
  <c r="AJ536" i="7"/>
  <c r="AJ585" i="7"/>
  <c r="W585" i="7"/>
  <c r="W634" i="7"/>
  <c r="AJ634" i="7"/>
  <c r="W560" i="7"/>
  <c r="AJ560" i="7"/>
  <c r="R391" i="7"/>
  <c r="R315" i="7"/>
  <c r="AJ627" i="7"/>
  <c r="W627" i="7"/>
  <c r="R446" i="7"/>
  <c r="W348" i="7"/>
  <c r="AJ348" i="7"/>
  <c r="W309" i="7"/>
  <c r="AJ309" i="7"/>
  <c r="W299" i="7"/>
  <c r="AJ299" i="7"/>
  <c r="AJ359" i="7"/>
  <c r="W359" i="7"/>
  <c r="R443" i="7"/>
  <c r="C92" i="8"/>
  <c r="J92" i="8" s="1"/>
  <c r="W378" i="7"/>
  <c r="AJ378" i="7"/>
  <c r="C85" i="8"/>
  <c r="J85" i="8" s="1"/>
  <c r="W371" i="7"/>
  <c r="AJ371" i="7"/>
  <c r="AJ430" i="7"/>
  <c r="W430" i="7"/>
  <c r="AJ337" i="7"/>
  <c r="W337" i="7"/>
  <c r="X185" i="7"/>
  <c r="S185" i="7"/>
  <c r="AK185" i="7"/>
  <c r="W178" i="7"/>
  <c r="AJ178" i="7"/>
  <c r="D39" i="8"/>
  <c r="K39" i="8" s="1"/>
  <c r="X65" i="7"/>
  <c r="S65" i="7"/>
  <c r="AK65" i="7"/>
  <c r="R169" i="7"/>
  <c r="W227" i="7"/>
  <c r="AJ227" i="7"/>
  <c r="R170" i="7"/>
  <c r="S143" i="7"/>
  <c r="AK143" i="7"/>
  <c r="X143" i="7"/>
  <c r="W259" i="7"/>
  <c r="AJ259" i="7"/>
  <c r="AJ206" i="7"/>
  <c r="W206" i="7"/>
  <c r="W191" i="7"/>
  <c r="AJ191" i="7"/>
  <c r="R167" i="7"/>
  <c r="W192" i="7"/>
  <c r="AJ192" i="7"/>
  <c r="D29" i="8"/>
  <c r="K29" i="8" s="1"/>
  <c r="X55" i="7"/>
  <c r="S55" i="7"/>
  <c r="AK55" i="7"/>
  <c r="R153" i="7"/>
  <c r="W237" i="7"/>
  <c r="AJ237" i="7"/>
  <c r="Q151" i="7"/>
  <c r="R9" i="7"/>
  <c r="S72" i="7"/>
  <c r="AK72" i="7"/>
  <c r="X72" i="7"/>
  <c r="AJ180" i="7"/>
  <c r="W180" i="7"/>
  <c r="W103" i="7"/>
  <c r="AJ103" i="7"/>
  <c r="S152" i="7"/>
  <c r="AK152" i="7"/>
  <c r="X152" i="7"/>
  <c r="AJ107" i="7"/>
  <c r="W107" i="7"/>
  <c r="Q70" i="7"/>
  <c r="AJ31" i="7"/>
  <c r="W31" i="7"/>
  <c r="C17" i="8"/>
  <c r="J17" i="8" s="1"/>
  <c r="W17" i="7"/>
  <c r="AJ17" i="7"/>
  <c r="W36" i="7"/>
  <c r="AJ36" i="7"/>
  <c r="C14" i="8"/>
  <c r="J14" i="8" s="1"/>
  <c r="W14" i="7"/>
  <c r="AJ14" i="7"/>
  <c r="N253" i="14"/>
  <c r="J253" i="14"/>
  <c r="J45" i="14"/>
  <c r="J19" i="14"/>
  <c r="J227" i="14"/>
  <c r="J201" i="14"/>
  <c r="J175" i="14"/>
  <c r="J149" i="14"/>
  <c r="J123" i="14"/>
  <c r="J71" i="14"/>
  <c r="J97" i="14"/>
  <c r="L248" i="14"/>
  <c r="K248" i="14"/>
  <c r="N40" i="14"/>
  <c r="L40" i="14"/>
  <c r="Q557" i="7"/>
  <c r="K557" i="7"/>
  <c r="R557" i="7" s="1"/>
  <c r="K552" i="7"/>
  <c r="R552" i="7" s="1"/>
  <c r="K1299" i="7"/>
  <c r="R1299" i="7" s="1"/>
  <c r="Q1299" i="7"/>
  <c r="K134" i="7"/>
  <c r="R134" i="7" s="1"/>
  <c r="K132" i="7"/>
  <c r="R132" i="7" s="1"/>
  <c r="K865" i="7"/>
  <c r="R865" i="7" s="1"/>
  <c r="K608" i="7"/>
  <c r="R608" i="7" s="1"/>
  <c r="Q1332" i="7"/>
  <c r="K1332" i="7"/>
  <c r="R1332" i="7" s="1"/>
  <c r="K1352" i="7"/>
  <c r="R1352" i="7" s="1"/>
  <c r="K650" i="7"/>
  <c r="R650" i="7" s="1"/>
  <c r="K641" i="7"/>
  <c r="R641" i="7" s="1"/>
  <c r="K1365" i="7"/>
  <c r="R1365" i="7" s="1"/>
  <c r="K226" i="7"/>
  <c r="R226" i="7" s="1"/>
  <c r="K224" i="7"/>
  <c r="R224" i="7" s="1"/>
  <c r="K959" i="7"/>
  <c r="R959" i="7" s="1"/>
  <c r="K289" i="7"/>
  <c r="R289" i="7" s="1"/>
  <c r="K308" i="7"/>
  <c r="R308" i="7" s="1"/>
  <c r="K1019" i="7"/>
  <c r="R1019" i="7" s="1"/>
  <c r="K672" i="7"/>
  <c r="R672" i="7" s="1"/>
  <c r="K673" i="7"/>
  <c r="R673" i="7" s="1"/>
  <c r="K1398" i="7"/>
  <c r="R1398" i="7" s="1"/>
  <c r="K376" i="7"/>
  <c r="R376" i="7" s="1"/>
  <c r="K374" i="7"/>
  <c r="R374" i="7" s="1"/>
  <c r="K1094" i="7"/>
  <c r="R1094" i="7" s="1"/>
  <c r="K531" i="7"/>
  <c r="R531" i="7" s="1"/>
  <c r="K529" i="7"/>
  <c r="R529" i="7" s="1"/>
  <c r="K1252" i="7"/>
  <c r="R1252" i="7" s="1"/>
  <c r="K128" i="7"/>
  <c r="R128" i="7" s="1"/>
  <c r="K129" i="7"/>
  <c r="R129" i="7" s="1"/>
  <c r="K851" i="7"/>
  <c r="R851" i="7" s="1"/>
  <c r="K856" i="7"/>
  <c r="R856" i="7" s="1"/>
  <c r="Q856" i="7"/>
  <c r="K206" i="7"/>
  <c r="R206" i="7" s="1"/>
  <c r="D76" i="8" s="1"/>
  <c r="K76" i="8" s="1"/>
  <c r="K928" i="7"/>
  <c r="R928" i="7" s="1"/>
  <c r="K929" i="7"/>
  <c r="R929" i="7" s="1"/>
  <c r="K453" i="7"/>
  <c r="R453" i="7" s="1"/>
  <c r="K454" i="7"/>
  <c r="R454" i="7" s="1"/>
  <c r="Q454" i="7"/>
  <c r="K1186" i="7"/>
  <c r="R1186" i="7" s="1"/>
  <c r="Q16" i="7"/>
  <c r="K16" i="7"/>
  <c r="R16" i="7" s="1"/>
  <c r="K14" i="7"/>
  <c r="R14" i="7" s="1"/>
  <c r="Q737" i="7"/>
  <c r="K737" i="7"/>
  <c r="R737" i="7" s="1"/>
  <c r="L220" i="14"/>
  <c r="K693" i="7"/>
  <c r="R693" i="7" s="1"/>
  <c r="K1414" i="7"/>
  <c r="R1414" i="7" s="1"/>
  <c r="K1428" i="7"/>
  <c r="R1428" i="7" s="1"/>
  <c r="Q1428" i="7"/>
  <c r="K276" i="7"/>
  <c r="R276" i="7" s="1"/>
  <c r="K995" i="7"/>
  <c r="R995" i="7" s="1"/>
  <c r="K1015" i="7"/>
  <c r="R1015" i="7" s="1"/>
  <c r="K473" i="7"/>
  <c r="R473" i="7" s="1"/>
  <c r="K479" i="7"/>
  <c r="R479" i="7" s="1"/>
  <c r="K1222" i="7"/>
  <c r="K1220" i="7"/>
  <c r="R1220" i="7" s="1"/>
  <c r="K344" i="7"/>
  <c r="R344" i="7" s="1"/>
  <c r="K342" i="7"/>
  <c r="R342" i="7" s="1"/>
  <c r="K1082" i="7"/>
  <c r="Q67" i="7"/>
  <c r="K67" i="7"/>
  <c r="R67" i="7" s="1"/>
  <c r="K62" i="7"/>
  <c r="R62" i="7" s="1"/>
  <c r="K783" i="7"/>
  <c r="R783" i="7" s="1"/>
  <c r="K787" i="7"/>
  <c r="R787" i="7" s="1"/>
  <c r="K438" i="7"/>
  <c r="R438" i="7" s="1"/>
  <c r="K1150" i="7"/>
  <c r="R1150" i="7" s="1"/>
  <c r="K1165" i="7"/>
  <c r="R1165" i="7" s="1"/>
  <c r="K41" i="7"/>
  <c r="R41" i="7" s="1"/>
  <c r="K764" i="7"/>
  <c r="R764" i="7" s="1"/>
  <c r="Q775" i="7"/>
  <c r="K775" i="7"/>
  <c r="R775" i="7" s="1"/>
  <c r="K512" i="7"/>
  <c r="R512" i="7" s="1"/>
  <c r="K520" i="7"/>
  <c r="R520" i="7" s="1"/>
  <c r="K1231" i="7"/>
  <c r="R1231" i="7" s="1"/>
  <c r="K1241" i="7"/>
  <c r="R1241" i="7" s="1"/>
  <c r="K717" i="7"/>
  <c r="K718" i="7"/>
  <c r="R718" i="7" s="1"/>
  <c r="K1445" i="7"/>
  <c r="R1445" i="7" s="1"/>
  <c r="K241" i="7"/>
  <c r="R241" i="7" s="1"/>
  <c r="K988" i="7"/>
  <c r="R988" i="7" s="1"/>
  <c r="K967" i="7"/>
  <c r="R967" i="7" s="1"/>
  <c r="K88" i="7"/>
  <c r="R88" i="7" s="1"/>
  <c r="K808" i="7"/>
  <c r="R808" i="7" s="1"/>
  <c r="K832" i="7"/>
  <c r="R832" i="7" s="1"/>
  <c r="K415" i="7"/>
  <c r="R415" i="7" s="1"/>
  <c r="K413" i="7"/>
  <c r="R413" i="7" s="1"/>
  <c r="Q413" i="7"/>
  <c r="K1136" i="7"/>
  <c r="R1136" i="7" s="1"/>
  <c r="Q589" i="7"/>
  <c r="C173" i="8" s="1"/>
  <c r="J173" i="8" s="1"/>
  <c r="K589" i="7"/>
  <c r="R589" i="7" s="1"/>
  <c r="K577" i="7"/>
  <c r="R577" i="7" s="1"/>
  <c r="K1317" i="7"/>
  <c r="R1317" i="7" s="1"/>
  <c r="K1321" i="7"/>
  <c r="R1321" i="7" s="1"/>
  <c r="Q1321" i="7"/>
  <c r="K159" i="7"/>
  <c r="R159" i="7" s="1"/>
  <c r="K181" i="7"/>
  <c r="R181" i="7" s="1"/>
  <c r="K900" i="7"/>
  <c r="R900" i="7" s="1"/>
  <c r="Q900" i="7"/>
  <c r="K897" i="7"/>
  <c r="R897" i="7" s="1"/>
  <c r="K319" i="7"/>
  <c r="R319" i="7" s="1"/>
  <c r="K317" i="7"/>
  <c r="R317" i="7" s="1"/>
  <c r="K1067" i="7"/>
  <c r="K1065" i="7"/>
  <c r="R1065" i="7" s="1"/>
  <c r="K194" i="14"/>
  <c r="L76" i="14"/>
  <c r="K852" i="7"/>
  <c r="R852" i="7" s="1"/>
  <c r="Q852" i="7"/>
  <c r="K177" i="7"/>
  <c r="R177" i="7" s="1"/>
  <c r="Q1407" i="7"/>
  <c r="AJ1359" i="7"/>
  <c r="W1359" i="7"/>
  <c r="W1314" i="7"/>
  <c r="AJ1314" i="7"/>
  <c r="AJ1017" i="7"/>
  <c r="W1017" i="7"/>
  <c r="V151" i="11"/>
  <c r="AB151" i="11"/>
  <c r="R1422" i="7"/>
  <c r="X1364" i="7"/>
  <c r="S1364" i="7"/>
  <c r="AK1364" i="7"/>
  <c r="X1261" i="7"/>
  <c r="S1261" i="7"/>
  <c r="AK1261" i="7"/>
  <c r="R1228" i="7"/>
  <c r="AJ1183" i="7"/>
  <c r="W1183" i="7"/>
  <c r="W1224" i="7"/>
  <c r="AJ1224" i="7"/>
  <c r="R1066" i="7"/>
  <c r="R1026" i="7"/>
  <c r="R1146" i="7"/>
  <c r="W1069" i="7"/>
  <c r="AJ1069" i="7"/>
  <c r="R918" i="7"/>
  <c r="R1010" i="7"/>
  <c r="R816" i="7"/>
  <c r="W849" i="7"/>
  <c r="AJ849" i="7"/>
  <c r="C229" i="8"/>
  <c r="J229" i="8" s="1"/>
  <c r="W749" i="7"/>
  <c r="AJ749" i="7"/>
  <c r="R668" i="7"/>
  <c r="W744" i="7"/>
  <c r="AJ744" i="7"/>
  <c r="R546" i="7"/>
  <c r="Q806" i="7"/>
  <c r="S806" i="7" s="1"/>
  <c r="R659" i="7"/>
  <c r="S655" i="7"/>
  <c r="AK655" i="7"/>
  <c r="X655" i="7"/>
  <c r="W720" i="7"/>
  <c r="AJ720" i="7"/>
  <c r="AJ703" i="7"/>
  <c r="W703" i="7"/>
  <c r="W628" i="7"/>
  <c r="AJ628" i="7"/>
  <c r="Q551" i="7"/>
  <c r="S551" i="7" s="1"/>
  <c r="W790" i="7"/>
  <c r="AJ790" i="7"/>
  <c r="Q462" i="7"/>
  <c r="R363" i="7"/>
  <c r="S309" i="7"/>
  <c r="AK309" i="7"/>
  <c r="X309" i="7"/>
  <c r="AJ331" i="7"/>
  <c r="W331" i="7"/>
  <c r="R306" i="7"/>
  <c r="S213" i="7"/>
  <c r="AK213" i="7"/>
  <c r="X213" i="7"/>
  <c r="R354" i="7"/>
  <c r="W416" i="7"/>
  <c r="AJ416" i="7"/>
  <c r="R113" i="7"/>
  <c r="S193" i="7"/>
  <c r="AK193" i="7"/>
  <c r="X193" i="7"/>
  <c r="W197" i="7"/>
  <c r="AJ197" i="7"/>
  <c r="S76" i="7"/>
  <c r="AK76" i="7"/>
  <c r="X76" i="7"/>
  <c r="W218" i="7"/>
  <c r="AJ218" i="7"/>
  <c r="W38" i="7"/>
  <c r="AJ38" i="7"/>
  <c r="X250" i="7"/>
  <c r="S250" i="7"/>
  <c r="AK250" i="7"/>
  <c r="Q83" i="7"/>
  <c r="S83" i="7" s="1"/>
  <c r="D31" i="8"/>
  <c r="K31" i="8" s="1"/>
  <c r="X57" i="7"/>
  <c r="S57" i="7"/>
  <c r="AK57" i="7"/>
  <c r="AJ95" i="7"/>
  <c r="W95" i="7"/>
  <c r="AJ149" i="7"/>
  <c r="W149" i="7"/>
  <c r="W173" i="7"/>
  <c r="AJ173" i="7"/>
  <c r="P164" i="11"/>
  <c r="R164" i="11" s="1"/>
  <c r="W164" i="11" s="1"/>
  <c r="Q164" i="11"/>
  <c r="M164" i="11"/>
  <c r="AB202" i="11"/>
  <c r="V202" i="11"/>
  <c r="G16" i="12"/>
  <c r="M134" i="11"/>
  <c r="Q134" i="11"/>
  <c r="P134" i="11"/>
  <c r="R134" i="11" s="1"/>
  <c r="W134" i="11" s="1"/>
  <c r="G19" i="12" s="1"/>
  <c r="AB122" i="11"/>
  <c r="Q74" i="11"/>
  <c r="M74" i="11"/>
  <c r="P74" i="11"/>
  <c r="R74" i="11" s="1"/>
  <c r="W74" i="11" s="1"/>
  <c r="G7" i="12" s="1"/>
  <c r="V116" i="11"/>
  <c r="AB116" i="11"/>
  <c r="R1439" i="7"/>
  <c r="W1414" i="7"/>
  <c r="AJ1414" i="7"/>
  <c r="R1356" i="7"/>
  <c r="R1346" i="7"/>
  <c r="AK1293" i="7"/>
  <c r="X1293" i="7"/>
  <c r="S1293" i="7"/>
  <c r="Q1199" i="7"/>
  <c r="R1133" i="7"/>
  <c r="AJ1222" i="7"/>
  <c r="W1222" i="7"/>
  <c r="R1080" i="7"/>
  <c r="AJ1146" i="7"/>
  <c r="W1146" i="7"/>
  <c r="W1026" i="7"/>
  <c r="AJ1026" i="7"/>
  <c r="AJ978" i="7"/>
  <c r="W978" i="7"/>
  <c r="AJ1000" i="7"/>
  <c r="W1000" i="7"/>
  <c r="R902" i="7"/>
  <c r="AJ1010" i="7"/>
  <c r="W1010" i="7"/>
  <c r="R810" i="7"/>
  <c r="R825" i="7"/>
  <c r="R835" i="7"/>
  <c r="R841" i="7"/>
  <c r="W915" i="7"/>
  <c r="AJ915" i="7"/>
  <c r="R829" i="7"/>
  <c r="R677" i="7"/>
  <c r="R652" i="7"/>
  <c r="W764" i="7"/>
  <c r="AJ764" i="7"/>
  <c r="R530" i="7"/>
  <c r="AJ636" i="7"/>
  <c r="W636" i="7"/>
  <c r="AJ874" i="7"/>
  <c r="W874" i="7"/>
  <c r="C179" i="8"/>
  <c r="J179" i="8" s="1"/>
  <c r="AJ517" i="7"/>
  <c r="W517" i="7"/>
  <c r="R478" i="7"/>
  <c r="S550" i="7"/>
  <c r="AK550" i="7"/>
  <c r="X550" i="7"/>
  <c r="W567" i="7"/>
  <c r="AJ567" i="7"/>
  <c r="W538" i="7"/>
  <c r="AJ538" i="7"/>
  <c r="R423" i="7"/>
  <c r="W438" i="7"/>
  <c r="AJ438" i="7"/>
  <c r="R347" i="7"/>
  <c r="R328" i="7"/>
  <c r="W526" i="7"/>
  <c r="AJ526" i="7"/>
  <c r="R345" i="7"/>
  <c r="X310" i="7"/>
  <c r="S310" i="7"/>
  <c r="AK310" i="7"/>
  <c r="W355" i="7"/>
  <c r="AJ355" i="7"/>
  <c r="AJ327" i="7"/>
  <c r="W327" i="7"/>
  <c r="C84" i="8"/>
  <c r="J84" i="8" s="1"/>
  <c r="W370" i="7"/>
  <c r="AJ370" i="7"/>
  <c r="W306" i="7"/>
  <c r="AJ306" i="7"/>
  <c r="Q392" i="7"/>
  <c r="C80" i="8" s="1"/>
  <c r="J80" i="8" s="1"/>
  <c r="C103" i="8"/>
  <c r="J103" i="8" s="1"/>
  <c r="W389" i="7"/>
  <c r="AJ389" i="7"/>
  <c r="AK197" i="7"/>
  <c r="X197" i="7"/>
  <c r="S197" i="7"/>
  <c r="W396" i="7"/>
  <c r="AJ396" i="7"/>
  <c r="W354" i="7"/>
  <c r="AJ354" i="7"/>
  <c r="R217" i="7"/>
  <c r="W341" i="7"/>
  <c r="AJ341" i="7"/>
  <c r="AJ184" i="7"/>
  <c r="W184" i="7"/>
  <c r="R97" i="7"/>
  <c r="AJ181" i="7"/>
  <c r="W181" i="7"/>
  <c r="R182" i="7"/>
  <c r="X239" i="7"/>
  <c r="S239" i="7"/>
  <c r="AK239" i="7"/>
  <c r="AJ193" i="7"/>
  <c r="W193" i="7"/>
  <c r="AJ190" i="7"/>
  <c r="W190" i="7"/>
  <c r="D34" i="8"/>
  <c r="K34" i="8" s="1"/>
  <c r="S60" i="7"/>
  <c r="AK60" i="7"/>
  <c r="X60" i="7"/>
  <c r="R194" i="7"/>
  <c r="AJ200" i="7"/>
  <c r="W200" i="7"/>
  <c r="Q196" i="7"/>
  <c r="D48" i="8"/>
  <c r="K48" i="8" s="1"/>
  <c r="X74" i="7"/>
  <c r="S74" i="7"/>
  <c r="AK74" i="7"/>
  <c r="C40" i="8"/>
  <c r="J40" i="8" s="1"/>
  <c r="AJ66" i="7"/>
  <c r="W66" i="7"/>
  <c r="R31" i="7"/>
  <c r="AJ82" i="7"/>
  <c r="W82" i="7"/>
  <c r="W118" i="7"/>
  <c r="AJ118" i="7"/>
  <c r="AJ162" i="7"/>
  <c r="W162" i="7"/>
  <c r="C31" i="8"/>
  <c r="J31" i="8" s="1"/>
  <c r="W57" i="7"/>
  <c r="AJ57" i="7"/>
  <c r="W125" i="7"/>
  <c r="AJ125" i="7"/>
  <c r="AJ88" i="7"/>
  <c r="W88" i="7"/>
  <c r="X137" i="7"/>
  <c r="S137" i="7"/>
  <c r="AK137" i="7"/>
  <c r="AJ32" i="7"/>
  <c r="W32" i="7"/>
  <c r="W92" i="7"/>
  <c r="AJ92" i="7"/>
  <c r="AB159" i="11"/>
  <c r="AB229" i="11"/>
  <c r="V229" i="11"/>
  <c r="AB129" i="11"/>
  <c r="W1448" i="7"/>
  <c r="AJ1448" i="7"/>
  <c r="X1386" i="7"/>
  <c r="AK1386" i="7"/>
  <c r="S1386" i="7"/>
  <c r="AJ1365" i="7"/>
  <c r="W1365" i="7"/>
  <c r="W1320" i="7"/>
  <c r="AJ1320" i="7"/>
  <c r="R1236" i="7"/>
  <c r="R1222" i="7"/>
  <c r="AJ1173" i="7"/>
  <c r="W1173" i="7"/>
  <c r="R1117" i="7"/>
  <c r="W1154" i="7"/>
  <c r="AJ1154" i="7"/>
  <c r="Q190" i="11"/>
  <c r="P190" i="11"/>
  <c r="R190" i="11" s="1"/>
  <c r="W190" i="11" s="1"/>
  <c r="G27" i="12" s="1"/>
  <c r="M190" i="11"/>
  <c r="M225" i="11"/>
  <c r="Q225" i="11"/>
  <c r="P225" i="11"/>
  <c r="R225" i="11" s="1"/>
  <c r="W225" i="11" s="1"/>
  <c r="V235" i="11"/>
  <c r="AB235" i="11"/>
  <c r="AB171" i="11"/>
  <c r="V203" i="11"/>
  <c r="AB203" i="11"/>
  <c r="AB192" i="11"/>
  <c r="AB60" i="11"/>
  <c r="V152" i="11"/>
  <c r="AB152" i="11"/>
  <c r="AB65" i="11"/>
  <c r="AB49" i="11"/>
  <c r="G35" i="12"/>
  <c r="AB41" i="11"/>
  <c r="V224" i="11"/>
  <c r="AB224" i="11"/>
  <c r="AB23" i="11"/>
  <c r="V23" i="11"/>
  <c r="W1427" i="7"/>
  <c r="AJ1427" i="7"/>
  <c r="R1423" i="7"/>
  <c r="W1393" i="7"/>
  <c r="AJ1393" i="7"/>
  <c r="W1356" i="7"/>
  <c r="AJ1356" i="7"/>
  <c r="W1369" i="7"/>
  <c r="AJ1369" i="7"/>
  <c r="W1388" i="7"/>
  <c r="AJ1388" i="7"/>
  <c r="AJ1336" i="7"/>
  <c r="W1336" i="7"/>
  <c r="AJ1387" i="7"/>
  <c r="W1387" i="7"/>
  <c r="W1305" i="7"/>
  <c r="AJ1305" i="7"/>
  <c r="S1262" i="7"/>
  <c r="AK1262" i="7"/>
  <c r="X1262" i="7"/>
  <c r="S1298" i="7"/>
  <c r="AK1298" i="7"/>
  <c r="X1298" i="7"/>
  <c r="AJ1296" i="7"/>
  <c r="W1296" i="7"/>
  <c r="S1333" i="7"/>
  <c r="AK1333" i="7"/>
  <c r="X1333" i="7"/>
  <c r="X1274" i="7"/>
  <c r="S1274" i="7"/>
  <c r="AK1274" i="7"/>
  <c r="AJ1242" i="7"/>
  <c r="W1242" i="7"/>
  <c r="R1190" i="7"/>
  <c r="W1256" i="7"/>
  <c r="AJ1256" i="7"/>
  <c r="W1273" i="7"/>
  <c r="AJ1273" i="7"/>
  <c r="W1250" i="7"/>
  <c r="AJ1250" i="7"/>
  <c r="W1216" i="7"/>
  <c r="AJ1216" i="7"/>
  <c r="AJ1206" i="7"/>
  <c r="W1206" i="7"/>
  <c r="R1152" i="7"/>
  <c r="AJ1221" i="7"/>
  <c r="W1221" i="7"/>
  <c r="W1188" i="7"/>
  <c r="AJ1188" i="7"/>
  <c r="AJ1193" i="7"/>
  <c r="W1193" i="7"/>
  <c r="Q1159" i="7"/>
  <c r="AJ1139" i="7"/>
  <c r="W1139" i="7"/>
  <c r="W1115" i="7"/>
  <c r="AJ1115" i="7"/>
  <c r="R1032" i="7"/>
  <c r="AJ1110" i="7"/>
  <c r="W1110" i="7"/>
  <c r="W1161" i="7"/>
  <c r="AJ1161" i="7"/>
  <c r="R1088" i="7"/>
  <c r="AJ1051" i="7"/>
  <c r="W1051" i="7"/>
  <c r="W1071" i="7"/>
  <c r="AJ1071" i="7"/>
  <c r="AJ965" i="7"/>
  <c r="W965" i="7"/>
  <c r="AJ955" i="7"/>
  <c r="W955" i="7"/>
  <c r="R854" i="7"/>
  <c r="X948" i="7"/>
  <c r="S948" i="7"/>
  <c r="AK948" i="7"/>
  <c r="AJ930" i="7"/>
  <c r="W930" i="7"/>
  <c r="AJ819" i="7"/>
  <c r="W819" i="7"/>
  <c r="AJ927" i="7"/>
  <c r="W927" i="7"/>
  <c r="AJ942" i="7"/>
  <c r="W942" i="7"/>
  <c r="AJ835" i="7"/>
  <c r="W835" i="7"/>
  <c r="R883" i="7"/>
  <c r="Q818" i="7"/>
  <c r="C220" i="8" s="1"/>
  <c r="J220" i="8" s="1"/>
  <c r="W733" i="7"/>
  <c r="AJ733" i="7"/>
  <c r="W842" i="7"/>
  <c r="AJ842" i="7"/>
  <c r="S801" i="7"/>
  <c r="AK801" i="7"/>
  <c r="X801" i="7"/>
  <c r="W893" i="7"/>
  <c r="AJ893" i="7"/>
  <c r="W820" i="7"/>
  <c r="AJ820" i="7"/>
  <c r="R704" i="7"/>
  <c r="AJ811" i="7"/>
  <c r="W811" i="7"/>
  <c r="R747" i="7"/>
  <c r="W714" i="7"/>
  <c r="AJ714" i="7"/>
  <c r="W705" i="7"/>
  <c r="AJ705" i="7"/>
  <c r="W678" i="7"/>
  <c r="AJ678" i="7"/>
  <c r="X644" i="7"/>
  <c r="S644" i="7"/>
  <c r="AK644" i="7"/>
  <c r="AJ607" i="7"/>
  <c r="W607" i="7"/>
  <c r="R633" i="7"/>
  <c r="W817" i="7"/>
  <c r="AJ817" i="7"/>
  <c r="W629" i="7"/>
  <c r="AJ629" i="7"/>
  <c r="AJ779" i="7"/>
  <c r="W779" i="7"/>
  <c r="C158" i="8"/>
  <c r="J158" i="8" s="1"/>
  <c r="W496" i="7"/>
  <c r="AJ496" i="7"/>
  <c r="W583" i="7"/>
  <c r="AJ583" i="7"/>
  <c r="AJ582" i="7"/>
  <c r="W582" i="7"/>
  <c r="W599" i="7"/>
  <c r="AJ599" i="7"/>
  <c r="C183" i="8"/>
  <c r="J183" i="8" s="1"/>
  <c r="AJ521" i="7"/>
  <c r="W521" i="7"/>
  <c r="R579" i="7"/>
  <c r="AJ623" i="7"/>
  <c r="W623" i="7"/>
  <c r="W552" i="7"/>
  <c r="AJ552" i="7"/>
  <c r="R502" i="7"/>
  <c r="R435" i="7"/>
  <c r="R343" i="7"/>
  <c r="S417" i="7"/>
  <c r="AK417" i="7"/>
  <c r="X417" i="7"/>
  <c r="C140" i="8"/>
  <c r="J140" i="8" s="1"/>
  <c r="W478" i="7"/>
  <c r="AJ478" i="7"/>
  <c r="R627" i="7"/>
  <c r="C108" i="8"/>
  <c r="J108" i="8" s="1"/>
  <c r="AJ446" i="7"/>
  <c r="W446" i="7"/>
  <c r="R465" i="7"/>
  <c r="C95" i="8"/>
  <c r="J95" i="8" s="1"/>
  <c r="W381" i="7"/>
  <c r="AJ381" i="7"/>
  <c r="R338" i="7"/>
  <c r="AJ297" i="7"/>
  <c r="W297" i="7"/>
  <c r="S566" i="7"/>
  <c r="AK566" i="7"/>
  <c r="X566" i="7"/>
  <c r="W400" i="7"/>
  <c r="AJ400" i="7"/>
  <c r="AJ443" i="7"/>
  <c r="W443" i="7"/>
  <c r="W361" i="7"/>
  <c r="AJ361" i="7"/>
  <c r="W421" i="7"/>
  <c r="AJ421" i="7"/>
  <c r="AJ334" i="7"/>
  <c r="W334" i="7"/>
  <c r="R296" i="7"/>
  <c r="W431" i="7"/>
  <c r="AJ431" i="7"/>
  <c r="AJ312" i="7"/>
  <c r="W312" i="7"/>
  <c r="W330" i="7"/>
  <c r="AJ330" i="7"/>
  <c r="AJ169" i="7"/>
  <c r="W169" i="7"/>
  <c r="W293" i="7"/>
  <c r="AJ293" i="7"/>
  <c r="Q216" i="7"/>
  <c r="S216" i="7" s="1"/>
  <c r="S127" i="7"/>
  <c r="AK127" i="7"/>
  <c r="X127" i="7"/>
  <c r="AJ248" i="7"/>
  <c r="W248" i="7"/>
  <c r="Q260" i="7"/>
  <c r="S260" i="7" s="1"/>
  <c r="R172" i="7"/>
  <c r="D68" i="8" s="1"/>
  <c r="K68" i="8" s="1"/>
  <c r="W284" i="7"/>
  <c r="AJ284" i="7"/>
  <c r="D79" i="8"/>
  <c r="K79" i="8" s="1"/>
  <c r="X157" i="7"/>
  <c r="S157" i="7"/>
  <c r="AK157" i="7"/>
  <c r="C72" i="8"/>
  <c r="J72" i="8" s="1"/>
  <c r="W150" i="7"/>
  <c r="AJ150" i="7"/>
  <c r="Q153" i="7"/>
  <c r="W51" i="7"/>
  <c r="AJ51" i="7"/>
  <c r="W221" i="7"/>
  <c r="AJ221" i="7"/>
  <c r="AK139" i="7"/>
  <c r="X139" i="7"/>
  <c r="S139" i="7"/>
  <c r="AJ257" i="7"/>
  <c r="W257" i="7"/>
  <c r="C38" i="8"/>
  <c r="J38" i="8" s="1"/>
  <c r="W64" i="7"/>
  <c r="AJ64" i="7"/>
  <c r="AJ155" i="7"/>
  <c r="W155" i="7"/>
  <c r="C66" i="8"/>
  <c r="J66" i="8" s="1"/>
  <c r="W144" i="7"/>
  <c r="AJ144" i="7"/>
  <c r="W207" i="7"/>
  <c r="AJ207" i="7"/>
  <c r="D43" i="8"/>
  <c r="K43" i="8" s="1"/>
  <c r="S69" i="7"/>
  <c r="AK69" i="7"/>
  <c r="X69" i="7"/>
  <c r="W129" i="7"/>
  <c r="AJ129" i="7"/>
  <c r="W30" i="7"/>
  <c r="AJ30" i="7"/>
  <c r="N247" i="14"/>
  <c r="J221" i="14"/>
  <c r="J247" i="14"/>
  <c r="J13" i="14"/>
  <c r="J195" i="14"/>
  <c r="J169" i="14"/>
  <c r="J143" i="14"/>
  <c r="J39" i="14"/>
  <c r="J117" i="14"/>
  <c r="J91" i="14"/>
  <c r="J65" i="14"/>
  <c r="L202" i="14"/>
  <c r="N202" i="14"/>
  <c r="N120" i="14"/>
  <c r="L120" i="14"/>
  <c r="K120" i="14"/>
  <c r="L232" i="14"/>
  <c r="K232" i="14"/>
  <c r="K568" i="7"/>
  <c r="R568" i="7" s="1"/>
  <c r="Q1289" i="7"/>
  <c r="K1289" i="7"/>
  <c r="R1289" i="7" s="1"/>
  <c r="K624" i="7"/>
  <c r="R624" i="7" s="1"/>
  <c r="K1334" i="7"/>
  <c r="R1334" i="7" s="1"/>
  <c r="K1339" i="7"/>
  <c r="R1339" i="7" s="1"/>
  <c r="Q1339" i="7"/>
  <c r="K128" i="14"/>
  <c r="K640" i="7"/>
  <c r="K947" i="7"/>
  <c r="R947" i="7" s="1"/>
  <c r="K1035" i="7"/>
  <c r="R1035" i="7" s="1"/>
  <c r="K662" i="7"/>
  <c r="R662" i="7" s="1"/>
  <c r="K1402" i="7"/>
  <c r="R1402" i="7" s="1"/>
  <c r="K379" i="7"/>
  <c r="K390" i="7"/>
  <c r="R390" i="7" s="1"/>
  <c r="K1110" i="7"/>
  <c r="R1110" i="7" s="1"/>
  <c r="K547" i="7"/>
  <c r="R547" i="7" s="1"/>
  <c r="K545" i="7"/>
  <c r="R545" i="7" s="1"/>
  <c r="Q545" i="7"/>
  <c r="K118" i="7"/>
  <c r="R118" i="7" s="1"/>
  <c r="K116" i="7"/>
  <c r="R116" i="7" s="1"/>
  <c r="D38" i="8" s="1"/>
  <c r="K38" i="8" s="1"/>
  <c r="Q836" i="7"/>
  <c r="C212" i="8" s="1"/>
  <c r="J212" i="8" s="1"/>
  <c r="K836" i="7"/>
  <c r="R836" i="7" s="1"/>
  <c r="K204" i="7"/>
  <c r="R204" i="7" s="1"/>
  <c r="K916" i="7"/>
  <c r="R916" i="7" s="1"/>
  <c r="Q916" i="7"/>
  <c r="C214" i="8" s="1"/>
  <c r="J214" i="8" s="1"/>
  <c r="K1178" i="7"/>
  <c r="R1178" i="7" s="1"/>
  <c r="K19" i="7"/>
  <c r="R19" i="7" s="1"/>
  <c r="Q753" i="7"/>
  <c r="K753" i="7"/>
  <c r="R753" i="7" s="1"/>
  <c r="K691" i="7"/>
  <c r="K680" i="7"/>
  <c r="R680" i="7" s="1"/>
  <c r="K1430" i="7"/>
  <c r="R1430" i="7" s="1"/>
  <c r="K1415" i="7"/>
  <c r="R1415" i="7" s="1"/>
  <c r="K284" i="7"/>
  <c r="R284" i="7" s="1"/>
  <c r="Q263" i="7"/>
  <c r="C55" i="8" s="1"/>
  <c r="J55" i="8" s="1"/>
  <c r="K263" i="7"/>
  <c r="R263" i="7" s="1"/>
  <c r="K1011" i="7"/>
  <c r="R1011" i="7" s="1"/>
  <c r="X1002" i="7"/>
  <c r="S1002" i="7"/>
  <c r="AK1002" i="7"/>
  <c r="K493" i="7"/>
  <c r="R493" i="7" s="1"/>
  <c r="Q493" i="7"/>
  <c r="K360" i="7"/>
  <c r="K358" i="7"/>
  <c r="R358" i="7" s="1"/>
  <c r="K1069" i="7"/>
  <c r="R1069" i="7" s="1"/>
  <c r="K803" i="7"/>
  <c r="R803" i="7" s="1"/>
  <c r="Q803" i="7"/>
  <c r="K433" i="7"/>
  <c r="R433" i="7" s="1"/>
  <c r="K1147" i="7"/>
  <c r="R1147" i="7" s="1"/>
  <c r="K1160" i="7"/>
  <c r="R1160" i="7" s="1"/>
  <c r="Q44" i="7"/>
  <c r="K44" i="7"/>
  <c r="R44" i="7" s="1"/>
  <c r="Q773" i="7"/>
  <c r="C227" i="8" s="1"/>
  <c r="J227" i="8" s="1"/>
  <c r="K773" i="7"/>
  <c r="R773" i="7" s="1"/>
  <c r="Q762" i="7"/>
  <c r="C216" i="8" s="1"/>
  <c r="J216" i="8" s="1"/>
  <c r="K762" i="7"/>
  <c r="R762" i="7" s="1"/>
  <c r="K503" i="7"/>
  <c r="R503" i="7" s="1"/>
  <c r="Q503" i="7"/>
  <c r="K507" i="7"/>
  <c r="R507" i="7" s="1"/>
  <c r="Q507" i="7"/>
  <c r="Q1247" i="7"/>
  <c r="K1247" i="7"/>
  <c r="R1247" i="7" s="1"/>
  <c r="K1447" i="7"/>
  <c r="R1447" i="7" s="1"/>
  <c r="K257" i="7"/>
  <c r="R257" i="7" s="1"/>
  <c r="K972" i="7"/>
  <c r="R972" i="7" s="1"/>
  <c r="K983" i="7"/>
  <c r="R983" i="7" s="1"/>
  <c r="Q983" i="7"/>
  <c r="K104" i="7"/>
  <c r="R104" i="7" s="1"/>
  <c r="K811" i="7"/>
  <c r="R811" i="7" s="1"/>
  <c r="K815" i="7"/>
  <c r="R815" i="7" s="1"/>
  <c r="K402" i="7"/>
  <c r="K400" i="7"/>
  <c r="R400" i="7" s="1"/>
  <c r="K583" i="7"/>
  <c r="R583" i="7" s="1"/>
  <c r="K593" i="7"/>
  <c r="R593" i="7" s="1"/>
  <c r="Q593" i="7"/>
  <c r="K1304" i="7"/>
  <c r="R1304" i="7" s="1"/>
  <c r="K162" i="7"/>
  <c r="R162" i="7" s="1"/>
  <c r="K168" i="7"/>
  <c r="R168" i="7" s="1"/>
  <c r="K335" i="7"/>
  <c r="R335" i="7" s="1"/>
  <c r="K333" i="7"/>
  <c r="R333" i="7" s="1"/>
  <c r="K1054" i="7"/>
  <c r="R1054" i="7" s="1"/>
  <c r="L176" i="14"/>
  <c r="K72" i="14"/>
  <c r="X993" i="7" l="1"/>
  <c r="AK993" i="7"/>
  <c r="S993" i="7"/>
  <c r="D130" i="8"/>
  <c r="K130" i="8" s="1"/>
  <c r="AK468" i="7"/>
  <c r="X468" i="7"/>
  <c r="S468" i="7"/>
  <c r="X688" i="7"/>
  <c r="S688" i="7"/>
  <c r="AK688" i="7"/>
  <c r="X1417" i="7"/>
  <c r="S1417" i="7"/>
  <c r="AK1417" i="7"/>
  <c r="S1256" i="7"/>
  <c r="AK1256" i="7"/>
  <c r="X1256" i="7"/>
  <c r="AK404" i="7"/>
  <c r="X404" i="7"/>
  <c r="S404" i="7"/>
  <c r="S1307" i="7"/>
  <c r="AK1307" i="7"/>
  <c r="X1307" i="7"/>
  <c r="X1308" i="7"/>
  <c r="AK1308" i="7"/>
  <c r="S1308" i="7"/>
  <c r="D37" i="8"/>
  <c r="K37" i="8" s="1"/>
  <c r="S63" i="7"/>
  <c r="AK63" i="7"/>
  <c r="X63" i="7"/>
  <c r="G26" i="12"/>
  <c r="L26" i="12" s="1"/>
  <c r="X284" i="7"/>
  <c r="S284" i="7"/>
  <c r="AK284" i="7"/>
  <c r="Y83" i="7"/>
  <c r="AM83" i="7" s="1"/>
  <c r="AL83" i="7"/>
  <c r="S159" i="7"/>
  <c r="AK159" i="7"/>
  <c r="X159" i="7"/>
  <c r="D55" i="8"/>
  <c r="K55" i="8" s="1"/>
  <c r="S959" i="7"/>
  <c r="AK959" i="7"/>
  <c r="X959" i="7"/>
  <c r="S1051" i="7"/>
  <c r="AK1051" i="7"/>
  <c r="X1051" i="7"/>
  <c r="X38" i="7"/>
  <c r="S38" i="7"/>
  <c r="AK38" i="7"/>
  <c r="X964" i="7"/>
  <c r="S964" i="7"/>
  <c r="AK964" i="7"/>
  <c r="S1016" i="7"/>
  <c r="AK1016" i="7"/>
  <c r="X1016" i="7"/>
  <c r="S82" i="7"/>
  <c r="AK82" i="7"/>
  <c r="X82" i="7"/>
  <c r="D207" i="8"/>
  <c r="K207" i="8" s="1"/>
  <c r="X675" i="7"/>
  <c r="S675" i="7"/>
  <c r="AK675" i="7"/>
  <c r="S1225" i="7"/>
  <c r="AK1225" i="7"/>
  <c r="X1225" i="7"/>
  <c r="AK578" i="7"/>
  <c r="X578" i="7"/>
  <c r="S578" i="7"/>
  <c r="X262" i="7"/>
  <c r="S262" i="7"/>
  <c r="AK262" i="7"/>
  <c r="Y1277" i="7"/>
  <c r="AM1277" i="7" s="1"/>
  <c r="AL1277" i="7"/>
  <c r="X330" i="7"/>
  <c r="S330" i="7"/>
  <c r="AK330" i="7"/>
  <c r="S975" i="7"/>
  <c r="AK975" i="7"/>
  <c r="X975" i="7"/>
  <c r="X1042" i="7"/>
  <c r="S1042" i="7"/>
  <c r="AK1042" i="7"/>
  <c r="X1024" i="7"/>
  <c r="S1024" i="7"/>
  <c r="AK1024" i="7"/>
  <c r="X1037" i="7"/>
  <c r="S1037" i="7"/>
  <c r="AK1037" i="7"/>
  <c r="S776" i="7"/>
  <c r="AK776" i="7"/>
  <c r="X776" i="7"/>
  <c r="X1018" i="7"/>
  <c r="S1018" i="7"/>
  <c r="AK1018" i="7"/>
  <c r="X1156" i="7"/>
  <c r="S1156" i="7"/>
  <c r="AK1156" i="7"/>
  <c r="S427" i="7"/>
  <c r="AK427" i="7"/>
  <c r="X427" i="7"/>
  <c r="X528" i="7"/>
  <c r="S528" i="7"/>
  <c r="AK528" i="7"/>
  <c r="X246" i="7"/>
  <c r="S246" i="7"/>
  <c r="AK246" i="7"/>
  <c r="S700" i="7"/>
  <c r="AK700" i="7"/>
  <c r="X700" i="7"/>
  <c r="S337" i="7"/>
  <c r="AK337" i="7"/>
  <c r="X337" i="7"/>
  <c r="X93" i="7"/>
  <c r="S93" i="7"/>
  <c r="AK93" i="7"/>
  <c r="Y685" i="7"/>
  <c r="AM685" i="7" s="1"/>
  <c r="AL685" i="7"/>
  <c r="S763" i="7"/>
  <c r="AK763" i="7"/>
  <c r="X763" i="7"/>
  <c r="AK1239" i="7"/>
  <c r="X1239" i="7"/>
  <c r="S1239" i="7"/>
  <c r="X274" i="7"/>
  <c r="S274" i="7"/>
  <c r="AK274" i="7"/>
  <c r="S896" i="7"/>
  <c r="AK896" i="7"/>
  <c r="X896" i="7"/>
  <c r="X980" i="7"/>
  <c r="S980" i="7"/>
  <c r="AK980" i="7"/>
  <c r="S1265" i="7"/>
  <c r="AK1265" i="7"/>
  <c r="X1265" i="7"/>
  <c r="S1272" i="7"/>
  <c r="AK1272" i="7"/>
  <c r="X1272" i="7"/>
  <c r="X1454" i="7"/>
  <c r="S1454" i="7"/>
  <c r="AK1454" i="7"/>
  <c r="D10" i="8"/>
  <c r="K10" i="8" s="1"/>
  <c r="X10" i="7"/>
  <c r="S10" i="7"/>
  <c r="AK10" i="7"/>
  <c r="S867" i="7"/>
  <c r="AK867" i="7"/>
  <c r="X867" i="7"/>
  <c r="S401" i="7"/>
  <c r="AK401" i="7"/>
  <c r="X401" i="7"/>
  <c r="S1323" i="7"/>
  <c r="AK1323" i="7"/>
  <c r="X1323" i="7"/>
  <c r="S1413" i="7"/>
  <c r="AK1413" i="7"/>
  <c r="X1413" i="7"/>
  <c r="AK294" i="7"/>
  <c r="X294" i="7"/>
  <c r="S294" i="7"/>
  <c r="X1140" i="7"/>
  <c r="S1140" i="7"/>
  <c r="AK1140" i="7"/>
  <c r="S111" i="7"/>
  <c r="AK111" i="7"/>
  <c r="X111" i="7"/>
  <c r="S582" i="7"/>
  <c r="AK582" i="7"/>
  <c r="X582" i="7"/>
  <c r="Y1176" i="7"/>
  <c r="AM1176" i="7" s="1"/>
  <c r="AL1176" i="7"/>
  <c r="D183" i="8"/>
  <c r="K183" i="8" s="1"/>
  <c r="S521" i="7"/>
  <c r="AK521" i="7"/>
  <c r="X521" i="7"/>
  <c r="S1240" i="7"/>
  <c r="AK1240" i="7"/>
  <c r="X1240" i="7"/>
  <c r="Y551" i="7"/>
  <c r="AM551" i="7" s="1"/>
  <c r="AL551" i="7"/>
  <c r="S1445" i="7"/>
  <c r="AK1445" i="7"/>
  <c r="X1445" i="7"/>
  <c r="S1365" i="7"/>
  <c r="AK1365" i="7"/>
  <c r="X1365" i="7"/>
  <c r="D104" i="8"/>
  <c r="K104" i="8" s="1"/>
  <c r="X390" i="7"/>
  <c r="S390" i="7"/>
  <c r="AK390" i="7"/>
  <c r="S899" i="7"/>
  <c r="AK899" i="7"/>
  <c r="X899" i="7"/>
  <c r="X1451" i="7"/>
  <c r="S1451" i="7"/>
  <c r="AK1451" i="7"/>
  <c r="S940" i="7"/>
  <c r="AK940" i="7"/>
  <c r="X940" i="7"/>
  <c r="S162" i="7"/>
  <c r="AK162" i="7"/>
  <c r="X162" i="7"/>
  <c r="D58" i="8"/>
  <c r="K58" i="8" s="1"/>
  <c r="X1069" i="7"/>
  <c r="S1069" i="7"/>
  <c r="AK1069" i="7"/>
  <c r="X342" i="7"/>
  <c r="S342" i="7"/>
  <c r="AK342" i="7"/>
  <c r="X210" i="7"/>
  <c r="S210" i="7"/>
  <c r="AK210" i="7"/>
  <c r="Y748" i="7"/>
  <c r="AL748" i="7"/>
  <c r="X586" i="7"/>
  <c r="S586" i="7"/>
  <c r="AK586" i="7"/>
  <c r="D100" i="8"/>
  <c r="K100" i="8" s="1"/>
  <c r="X386" i="7"/>
  <c r="S386" i="7"/>
  <c r="AK386" i="7"/>
  <c r="D228" i="8"/>
  <c r="K228" i="8" s="1"/>
  <c r="S114" i="7"/>
  <c r="AK114" i="7"/>
  <c r="X114" i="7"/>
  <c r="AK693" i="7"/>
  <c r="X693" i="7"/>
  <c r="S693" i="7"/>
  <c r="X226" i="7"/>
  <c r="S226" i="7"/>
  <c r="AK226" i="7"/>
  <c r="S1252" i="7"/>
  <c r="X1252" i="7"/>
  <c r="AK1252" i="7"/>
  <c r="S344" i="7"/>
  <c r="AK344" i="7"/>
  <c r="X344" i="7"/>
  <c r="S531" i="7"/>
  <c r="AK531" i="7"/>
  <c r="X531" i="7"/>
  <c r="S1352" i="7"/>
  <c r="AK1352" i="7"/>
  <c r="X1352" i="7"/>
  <c r="D72" i="8"/>
  <c r="K72" i="8" s="1"/>
  <c r="S1443" i="7"/>
  <c r="AK1443" i="7"/>
  <c r="X1443" i="7"/>
  <c r="S1384" i="7"/>
  <c r="AK1384" i="7"/>
  <c r="X1384" i="7"/>
  <c r="S1193" i="7"/>
  <c r="AK1193" i="7"/>
  <c r="X1193" i="7"/>
  <c r="X220" i="7"/>
  <c r="S220" i="7"/>
  <c r="AK220" i="7"/>
  <c r="X1053" i="7"/>
  <c r="S1053" i="7"/>
  <c r="AK1053" i="7"/>
  <c r="S1171" i="7"/>
  <c r="AK1171" i="7"/>
  <c r="X1171" i="7"/>
  <c r="S943" i="7"/>
  <c r="X943" i="7"/>
  <c r="AK943" i="7"/>
  <c r="X1074" i="7"/>
  <c r="S1074" i="7"/>
  <c r="AK1074" i="7"/>
  <c r="D114" i="8"/>
  <c r="K114" i="8" s="1"/>
  <c r="AK452" i="7"/>
  <c r="X452" i="7"/>
  <c r="S452" i="7"/>
  <c r="S1127" i="7"/>
  <c r="AK1127" i="7"/>
  <c r="X1127" i="7"/>
  <c r="X1034" i="7"/>
  <c r="S1034" i="7"/>
  <c r="AK1034" i="7"/>
  <c r="AK181" i="7"/>
  <c r="X181" i="7"/>
  <c r="S181" i="7"/>
  <c r="D77" i="8"/>
  <c r="K77" i="8" s="1"/>
  <c r="S851" i="7"/>
  <c r="AK851" i="7"/>
  <c r="X851" i="7"/>
  <c r="S681" i="7"/>
  <c r="AK681" i="7"/>
  <c r="X681" i="7"/>
  <c r="D187" i="8"/>
  <c r="K187" i="8" s="1"/>
  <c r="X358" i="7"/>
  <c r="S358" i="7"/>
  <c r="AK358" i="7"/>
  <c r="S1136" i="7"/>
  <c r="AK1136" i="7"/>
  <c r="X1136" i="7"/>
  <c r="D174" i="8"/>
  <c r="K174" i="8" s="1"/>
  <c r="X512" i="7"/>
  <c r="S512" i="7"/>
  <c r="AK512" i="7"/>
  <c r="X592" i="7"/>
  <c r="S592" i="7"/>
  <c r="AK592" i="7"/>
  <c r="S1130" i="7"/>
  <c r="AK1130" i="7"/>
  <c r="X1130" i="7"/>
  <c r="X707" i="7"/>
  <c r="S707" i="7"/>
  <c r="AK707" i="7"/>
  <c r="X522" i="7"/>
  <c r="S522" i="7"/>
  <c r="AK522" i="7"/>
  <c r="X1055" i="7"/>
  <c r="S1055" i="7"/>
  <c r="AK1055" i="7"/>
  <c r="S421" i="7"/>
  <c r="AK421" i="7"/>
  <c r="X421" i="7"/>
  <c r="Y1153" i="7"/>
  <c r="AM1153" i="7" s="1"/>
  <c r="AL1153" i="7"/>
  <c r="X1260" i="7"/>
  <c r="S1260" i="7"/>
  <c r="AK1260" i="7"/>
  <c r="AK1170" i="7"/>
  <c r="X1170" i="7"/>
  <c r="S1170" i="7"/>
  <c r="X601" i="7"/>
  <c r="AK601" i="7"/>
  <c r="S601" i="7"/>
  <c r="S889" i="7"/>
  <c r="AK889" i="7"/>
  <c r="X889" i="7"/>
  <c r="S1035" i="7"/>
  <c r="AK1035" i="7"/>
  <c r="X1035" i="7"/>
  <c r="D229" i="8"/>
  <c r="K229" i="8" s="1"/>
  <c r="D88" i="8"/>
  <c r="K88" i="8" s="1"/>
  <c r="X374" i="7"/>
  <c r="S374" i="7"/>
  <c r="AK374" i="7"/>
  <c r="X1314" i="7"/>
  <c r="S1314" i="7"/>
  <c r="AK1314" i="7"/>
  <c r="S1107" i="7"/>
  <c r="AK1107" i="7"/>
  <c r="X1107" i="7"/>
  <c r="S1243" i="7"/>
  <c r="AK1243" i="7"/>
  <c r="X1243" i="7"/>
  <c r="S321" i="7"/>
  <c r="AK321" i="7"/>
  <c r="X321" i="7"/>
  <c r="D234" i="8"/>
  <c r="K234" i="8" s="1"/>
  <c r="X754" i="7"/>
  <c r="AK754" i="7"/>
  <c r="S754" i="7"/>
  <c r="AK1303" i="7"/>
  <c r="S1303" i="7"/>
  <c r="X1303" i="7"/>
  <c r="X1433" i="7"/>
  <c r="S1433" i="7"/>
  <c r="AK1433" i="7"/>
  <c r="D224" i="8"/>
  <c r="K224" i="8" s="1"/>
  <c r="S744" i="7"/>
  <c r="AK744" i="7"/>
  <c r="X744" i="7"/>
  <c r="S1114" i="7"/>
  <c r="AK1114" i="7"/>
  <c r="X1114" i="7"/>
  <c r="S1098" i="7"/>
  <c r="AK1098" i="7"/>
  <c r="X1098" i="7"/>
  <c r="X538" i="7"/>
  <c r="S538" i="7"/>
  <c r="AK538" i="7"/>
  <c r="Y1175" i="7"/>
  <c r="AM1175" i="7" s="1"/>
  <c r="AL1175" i="7"/>
  <c r="X599" i="7"/>
  <c r="S599" i="7"/>
  <c r="AK599" i="7"/>
  <c r="D180" i="8"/>
  <c r="K180" i="8" s="1"/>
  <c r="S518" i="7"/>
  <c r="AK518" i="7"/>
  <c r="X518" i="7"/>
  <c r="D83" i="8"/>
  <c r="K83" i="8" s="1"/>
  <c r="S369" i="7"/>
  <c r="AK369" i="7"/>
  <c r="X369" i="7"/>
  <c r="S624" i="7"/>
  <c r="AK624" i="7"/>
  <c r="X624" i="7"/>
  <c r="X988" i="7"/>
  <c r="S988" i="7"/>
  <c r="AK988" i="7"/>
  <c r="AL216" i="7"/>
  <c r="Y216" i="7"/>
  <c r="AM216" i="7" s="1"/>
  <c r="S547" i="7"/>
  <c r="AK547" i="7"/>
  <c r="X547" i="7"/>
  <c r="X129" i="7"/>
  <c r="S129" i="7"/>
  <c r="AK129" i="7"/>
  <c r="D51" i="8"/>
  <c r="K51" i="8" s="1"/>
  <c r="D90" i="8"/>
  <c r="K90" i="8" s="1"/>
  <c r="S376" i="7"/>
  <c r="AK376" i="7"/>
  <c r="X376" i="7"/>
  <c r="S608" i="7"/>
  <c r="AK608" i="7"/>
  <c r="X608" i="7"/>
  <c r="Y992" i="7"/>
  <c r="AM992" i="7" s="1"/>
  <c r="AL992" i="7"/>
  <c r="S357" i="7"/>
  <c r="AK357" i="7"/>
  <c r="X357" i="7"/>
  <c r="X643" i="7"/>
  <c r="S643" i="7"/>
  <c r="AK643" i="7"/>
  <c r="X1224" i="7"/>
  <c r="S1224" i="7"/>
  <c r="AK1224" i="7"/>
  <c r="D87" i="8"/>
  <c r="K87" i="8" s="1"/>
  <c r="S373" i="7"/>
  <c r="AK373" i="7"/>
  <c r="X373" i="7"/>
  <c r="S1203" i="7"/>
  <c r="AK1203" i="7"/>
  <c r="X1203" i="7"/>
  <c r="AK1398" i="7"/>
  <c r="X1398" i="7"/>
  <c r="S1398" i="7"/>
  <c r="X865" i="7"/>
  <c r="S865" i="7"/>
  <c r="AK865" i="7"/>
  <c r="D103" i="8"/>
  <c r="K103" i="8" s="1"/>
  <c r="S389" i="7"/>
  <c r="AK389" i="7"/>
  <c r="X389" i="7"/>
  <c r="S1064" i="7"/>
  <c r="AK1064" i="7"/>
  <c r="X1064" i="7"/>
  <c r="S341" i="7"/>
  <c r="AK341" i="7"/>
  <c r="X341" i="7"/>
  <c r="X1401" i="7"/>
  <c r="S1401" i="7"/>
  <c r="AK1401" i="7"/>
  <c r="D158" i="8"/>
  <c r="K158" i="8" s="1"/>
  <c r="S496" i="7"/>
  <c r="AK496" i="7"/>
  <c r="X496" i="7"/>
  <c r="D137" i="8"/>
  <c r="K137" i="8" s="1"/>
  <c r="S475" i="7"/>
  <c r="AK475" i="7"/>
  <c r="X475" i="7"/>
  <c r="Y403" i="7"/>
  <c r="AM403" i="7" s="1"/>
  <c r="AL403" i="7"/>
  <c r="S1313" i="7"/>
  <c r="AK1313" i="7"/>
  <c r="X1313" i="7"/>
  <c r="X712" i="7"/>
  <c r="S712" i="7"/>
  <c r="AK712" i="7"/>
  <c r="D192" i="8"/>
  <c r="K192" i="8" s="1"/>
  <c r="X258" i="7"/>
  <c r="S258" i="7"/>
  <c r="AK258" i="7"/>
  <c r="S1429" i="7"/>
  <c r="AK1429" i="7"/>
  <c r="X1429" i="7"/>
  <c r="D106" i="8"/>
  <c r="K106" i="8" s="1"/>
  <c r="X444" i="7"/>
  <c r="S444" i="7"/>
  <c r="AK444" i="7"/>
  <c r="X1050" i="7"/>
  <c r="S1050" i="7"/>
  <c r="AK1050" i="7"/>
  <c r="S405" i="7"/>
  <c r="AK405" i="7"/>
  <c r="X405" i="7"/>
  <c r="X581" i="7"/>
  <c r="AK581" i="7"/>
  <c r="S581" i="7"/>
  <c r="S1083" i="7"/>
  <c r="AK1083" i="7"/>
  <c r="X1083" i="7"/>
  <c r="AK1419" i="7"/>
  <c r="X1419" i="7"/>
  <c r="S1419" i="7"/>
  <c r="D111" i="8"/>
  <c r="K111" i="8" s="1"/>
  <c r="S449" i="7"/>
  <c r="AK449" i="7"/>
  <c r="X449" i="7"/>
  <c r="Y919" i="7"/>
  <c r="AM919" i="7" s="1"/>
  <c r="AL919" i="7"/>
  <c r="D35" i="8"/>
  <c r="K35" i="8" s="1"/>
  <c r="X61" i="7"/>
  <c r="S61" i="7"/>
  <c r="AK61" i="7"/>
  <c r="X41" i="7"/>
  <c r="S41" i="7"/>
  <c r="AK41" i="7"/>
  <c r="D15" i="8"/>
  <c r="K15" i="8" s="1"/>
  <c r="X314" i="7"/>
  <c r="S314" i="7"/>
  <c r="AK314" i="7"/>
  <c r="D112" i="8"/>
  <c r="K112" i="8" s="1"/>
  <c r="X450" i="7"/>
  <c r="S450" i="7"/>
  <c r="AK450" i="7"/>
  <c r="X634" i="7"/>
  <c r="S634" i="7"/>
  <c r="AK634" i="7"/>
  <c r="S766" i="7"/>
  <c r="AK766" i="7"/>
  <c r="X766" i="7"/>
  <c r="Y806" i="7"/>
  <c r="AM806" i="7" s="1"/>
  <c r="AL806" i="7"/>
  <c r="S808" i="7"/>
  <c r="AK808" i="7"/>
  <c r="X808" i="7"/>
  <c r="X929" i="7"/>
  <c r="S929" i="7"/>
  <c r="AK929" i="7"/>
  <c r="D204" i="8"/>
  <c r="K204" i="8" s="1"/>
  <c r="X672" i="7"/>
  <c r="S672" i="7"/>
  <c r="AK672" i="7"/>
  <c r="X913" i="7"/>
  <c r="S913" i="7"/>
  <c r="AK913" i="7"/>
  <c r="X828" i="7"/>
  <c r="AK828" i="7"/>
  <c r="S828" i="7"/>
  <c r="S98" i="7"/>
  <c r="AK98" i="7"/>
  <c r="X98" i="7"/>
  <c r="D46" i="8"/>
  <c r="K46" i="8" s="1"/>
  <c r="X1004" i="7"/>
  <c r="S1004" i="7"/>
  <c r="AK1004" i="7"/>
  <c r="X1039" i="7"/>
  <c r="S1039" i="7"/>
  <c r="AK1039" i="7"/>
  <c r="X1009" i="7"/>
  <c r="AK1009" i="7"/>
  <c r="S1009" i="7"/>
  <c r="X362" i="7"/>
  <c r="S362" i="7"/>
  <c r="AK362" i="7"/>
  <c r="S198" i="7"/>
  <c r="AK198" i="7"/>
  <c r="X198" i="7"/>
  <c r="S1174" i="7"/>
  <c r="AK1174" i="7"/>
  <c r="X1174" i="7"/>
  <c r="X1058" i="7"/>
  <c r="S1058" i="7"/>
  <c r="AK1058" i="7"/>
  <c r="S1007" i="7"/>
  <c r="AK1007" i="7"/>
  <c r="X1007" i="7"/>
  <c r="X972" i="7"/>
  <c r="S972" i="7"/>
  <c r="AK972" i="7"/>
  <c r="S433" i="7"/>
  <c r="AK433" i="7"/>
  <c r="X433" i="7"/>
  <c r="X204" i="7"/>
  <c r="S204" i="7"/>
  <c r="AK204" i="7"/>
  <c r="Y260" i="7"/>
  <c r="AM260" i="7" s="1"/>
  <c r="AL260" i="7"/>
  <c r="S811" i="7"/>
  <c r="AK811" i="7"/>
  <c r="X811" i="7"/>
  <c r="L15" i="12"/>
  <c r="D168" i="8"/>
  <c r="K168" i="8" s="1"/>
  <c r="X506" i="7"/>
  <c r="S506" i="7"/>
  <c r="AK506" i="7"/>
  <c r="D188" i="8"/>
  <c r="K188" i="8" s="1"/>
  <c r="X656" i="7"/>
  <c r="S656" i="7"/>
  <c r="AK656" i="7"/>
  <c r="D74" i="8"/>
  <c r="K74" i="8" s="1"/>
  <c r="X977" i="7"/>
  <c r="AK977" i="7"/>
  <c r="S977" i="7"/>
  <c r="AK838" i="7"/>
  <c r="X838" i="7"/>
  <c r="S838" i="7"/>
  <c r="S312" i="7"/>
  <c r="AK312" i="7"/>
  <c r="X312" i="7"/>
  <c r="S991" i="7"/>
  <c r="AK991" i="7"/>
  <c r="X991" i="7"/>
  <c r="X1244" i="7"/>
  <c r="S1244" i="7"/>
  <c r="AK1244" i="7"/>
  <c r="X346" i="7"/>
  <c r="S346" i="7"/>
  <c r="AK346" i="7"/>
  <c r="S697" i="7"/>
  <c r="AK697" i="7"/>
  <c r="X697" i="7"/>
  <c r="D203" i="8"/>
  <c r="K203" i="8" s="1"/>
  <c r="AK1403" i="7"/>
  <c r="X1403" i="7"/>
  <c r="S1403" i="7"/>
  <c r="S908" i="7"/>
  <c r="AK908" i="7"/>
  <c r="X908" i="7"/>
  <c r="S1275" i="7"/>
  <c r="AK1275" i="7"/>
  <c r="X1275" i="7"/>
  <c r="D213" i="8"/>
  <c r="K213" i="8" s="1"/>
  <c r="AK292" i="7"/>
  <c r="X292" i="7"/>
  <c r="S292" i="7"/>
  <c r="X900" i="7"/>
  <c r="S900" i="7"/>
  <c r="AK900" i="7"/>
  <c r="X953" i="7"/>
  <c r="S953" i="7"/>
  <c r="AK953" i="7"/>
  <c r="X39" i="7"/>
  <c r="S39" i="7"/>
  <c r="AK39" i="7"/>
  <c r="L166" i="14"/>
  <c r="K166" i="14"/>
  <c r="D178" i="8"/>
  <c r="K178" i="8" s="1"/>
  <c r="X516" i="7"/>
  <c r="S516" i="7"/>
  <c r="AK516" i="7"/>
  <c r="S37" i="7"/>
  <c r="AK37" i="7"/>
  <c r="X37" i="7"/>
  <c r="S1246" i="7"/>
  <c r="AK1246" i="7"/>
  <c r="X1246" i="7"/>
  <c r="X552" i="7"/>
  <c r="AK552" i="7"/>
  <c r="S552" i="7"/>
  <c r="AJ853" i="7"/>
  <c r="W853" i="7"/>
  <c r="X820" i="7"/>
  <c r="S820" i="7"/>
  <c r="AK820" i="7"/>
  <c r="W580" i="7"/>
  <c r="AJ580" i="7"/>
  <c r="C5" i="8"/>
  <c r="J5" i="8" s="1"/>
  <c r="W5" i="7"/>
  <c r="AJ5" i="7"/>
  <c r="X207" i="7"/>
  <c r="S207" i="7"/>
  <c r="AK207" i="7"/>
  <c r="X1158" i="7"/>
  <c r="S1158" i="7"/>
  <c r="AK1158" i="7"/>
  <c r="W253" i="7"/>
  <c r="AJ253" i="7"/>
  <c r="S222" i="7"/>
  <c r="AK222" i="7"/>
  <c r="X222" i="7"/>
  <c r="AK340" i="7"/>
  <c r="X340" i="7"/>
  <c r="S340" i="7"/>
  <c r="Y920" i="7"/>
  <c r="AM920" i="7" s="1"/>
  <c r="AL920" i="7"/>
  <c r="S174" i="7"/>
  <c r="X174" i="7"/>
  <c r="AK174" i="7"/>
  <c r="X701" i="7"/>
  <c r="S701" i="7"/>
  <c r="AK701" i="7"/>
  <c r="X691" i="7"/>
  <c r="S691" i="7"/>
  <c r="AK691" i="7"/>
  <c r="X765" i="7"/>
  <c r="AK765" i="7"/>
  <c r="S765" i="7"/>
  <c r="D230" i="8"/>
  <c r="K230" i="8" s="1"/>
  <c r="S750" i="7"/>
  <c r="AK750" i="7"/>
  <c r="X750" i="7"/>
  <c r="W535" i="7"/>
  <c r="AJ535" i="7"/>
  <c r="S442" i="7"/>
  <c r="X442" i="7"/>
  <c r="AK442" i="7"/>
  <c r="X983" i="7"/>
  <c r="AK983" i="7"/>
  <c r="S983" i="7"/>
  <c r="AK1160" i="7"/>
  <c r="X1160" i="7"/>
  <c r="S1160" i="7"/>
  <c r="W545" i="7"/>
  <c r="AJ545" i="7"/>
  <c r="X1289" i="7"/>
  <c r="S1289" i="7"/>
  <c r="AK1289" i="7"/>
  <c r="L195" i="14"/>
  <c r="K195" i="14"/>
  <c r="D164" i="8"/>
  <c r="K164" i="8" s="1"/>
  <c r="S502" i="7"/>
  <c r="AK502" i="7"/>
  <c r="X502" i="7"/>
  <c r="S829" i="7"/>
  <c r="AK829" i="7"/>
  <c r="X829" i="7"/>
  <c r="X354" i="7"/>
  <c r="S354" i="7"/>
  <c r="AK354" i="7"/>
  <c r="W900" i="7"/>
  <c r="AJ900" i="7"/>
  <c r="S88" i="7"/>
  <c r="AK88" i="7"/>
  <c r="X88" i="7"/>
  <c r="X1150" i="7"/>
  <c r="S1150" i="7"/>
  <c r="AK1150" i="7"/>
  <c r="AK276" i="7"/>
  <c r="X276" i="7"/>
  <c r="S276" i="7"/>
  <c r="X928" i="7"/>
  <c r="S928" i="7"/>
  <c r="AK928" i="7"/>
  <c r="AK1019" i="7"/>
  <c r="S1019" i="7"/>
  <c r="X1019" i="7"/>
  <c r="W1299" i="7"/>
  <c r="AJ1299" i="7"/>
  <c r="K19" i="14"/>
  <c r="L19" i="14"/>
  <c r="Y938" i="7"/>
  <c r="AM938" i="7" s="1"/>
  <c r="AL938" i="7"/>
  <c r="X1161" i="7"/>
  <c r="S1161" i="7"/>
  <c r="AK1161" i="7"/>
  <c r="S1101" i="7"/>
  <c r="AK1101" i="7"/>
  <c r="X1101" i="7"/>
  <c r="C78" i="8"/>
  <c r="J78" i="8" s="1"/>
  <c r="D138" i="8"/>
  <c r="K138" i="8" s="1"/>
  <c r="X476" i="7"/>
  <c r="S476" i="7"/>
  <c r="AK476" i="7"/>
  <c r="S728" i="7"/>
  <c r="AK728" i="7"/>
  <c r="X728" i="7"/>
  <c r="S1149" i="7"/>
  <c r="AK1149" i="7"/>
  <c r="X1149" i="7"/>
  <c r="X1049" i="7"/>
  <c r="S1049" i="7"/>
  <c r="AK1049" i="7"/>
  <c r="W397" i="7"/>
  <c r="AJ397" i="7"/>
  <c r="E134" i="8"/>
  <c r="L134" i="8" s="1"/>
  <c r="AL472" i="7"/>
  <c r="Y472" i="7"/>
  <c r="AJ795" i="7"/>
  <c r="W795" i="7"/>
  <c r="X1045" i="7"/>
  <c r="S1045" i="7"/>
  <c r="AK1045" i="7"/>
  <c r="S723" i="7"/>
  <c r="AK723" i="7"/>
  <c r="X723" i="7"/>
  <c r="C171" i="8"/>
  <c r="J171" i="8" s="1"/>
  <c r="W509" i="7"/>
  <c r="AJ509" i="7"/>
  <c r="AJ203" i="7"/>
  <c r="W203" i="7"/>
  <c r="D202" i="8"/>
  <c r="K202" i="8" s="1"/>
  <c r="X670" i="7"/>
  <c r="AK670" i="7"/>
  <c r="S670" i="7"/>
  <c r="W868" i="7"/>
  <c r="AJ868" i="7"/>
  <c r="X1201" i="7"/>
  <c r="S1201" i="7"/>
  <c r="AK1201" i="7"/>
  <c r="D125" i="8"/>
  <c r="K125" i="8" s="1"/>
  <c r="X463" i="7"/>
  <c r="S463" i="7"/>
  <c r="AK463" i="7"/>
  <c r="X1373" i="7"/>
  <c r="S1373" i="7"/>
  <c r="AK1373" i="7"/>
  <c r="S1288" i="7"/>
  <c r="AK1288" i="7"/>
  <c r="X1288" i="7"/>
  <c r="L163" i="14"/>
  <c r="K163" i="14"/>
  <c r="D132" i="8"/>
  <c r="K132" i="8" s="1"/>
  <c r="X470" i="7"/>
  <c r="AK470" i="7"/>
  <c r="S470" i="7"/>
  <c r="C199" i="8"/>
  <c r="J199" i="8" s="1"/>
  <c r="W667" i="7"/>
  <c r="AJ667" i="7"/>
  <c r="X648" i="7"/>
  <c r="AK648" i="7"/>
  <c r="S648" i="7"/>
  <c r="L183" i="14"/>
  <c r="K183" i="14"/>
  <c r="Y107" i="7"/>
  <c r="AM107" i="7" s="1"/>
  <c r="AL107" i="7"/>
  <c r="S325" i="7"/>
  <c r="AK325" i="7"/>
  <c r="X325" i="7"/>
  <c r="S684" i="7"/>
  <c r="AK684" i="7"/>
  <c r="X684" i="7"/>
  <c r="Y1198" i="7"/>
  <c r="AM1198" i="7" s="1"/>
  <c r="AL1198" i="7"/>
  <c r="L16" i="12"/>
  <c r="W1325" i="7"/>
  <c r="AJ1325" i="7"/>
  <c r="AJ1455" i="7"/>
  <c r="W1455" i="7"/>
  <c r="X807" i="7"/>
  <c r="AK807" i="7"/>
  <c r="S807" i="7"/>
  <c r="D222" i="8"/>
  <c r="K222" i="8" s="1"/>
  <c r="X742" i="7"/>
  <c r="S742" i="7"/>
  <c r="AK742" i="7"/>
  <c r="X1112" i="7"/>
  <c r="S1112" i="7"/>
  <c r="AK1112" i="7"/>
  <c r="X632" i="7"/>
  <c r="S632" i="7"/>
  <c r="AK632" i="7"/>
  <c r="W214" i="7"/>
  <c r="AJ214" i="7"/>
  <c r="W647" i="7"/>
  <c r="AJ647" i="7"/>
  <c r="S534" i="7"/>
  <c r="AK534" i="7"/>
  <c r="X534" i="7"/>
  <c r="W683" i="7"/>
  <c r="AJ683" i="7"/>
  <c r="X1211" i="7"/>
  <c r="S1211" i="7"/>
  <c r="AK1211" i="7"/>
  <c r="D235" i="8"/>
  <c r="K235" i="8" s="1"/>
  <c r="S755" i="7"/>
  <c r="AK755" i="7"/>
  <c r="X755" i="7"/>
  <c r="X843" i="7"/>
  <c r="S843" i="7"/>
  <c r="AK843" i="7"/>
  <c r="D201" i="8"/>
  <c r="K201" i="8" s="1"/>
  <c r="X669" i="7"/>
  <c r="S669" i="7"/>
  <c r="AK669" i="7"/>
  <c r="X605" i="7"/>
  <c r="S605" i="7"/>
  <c r="AK605" i="7"/>
  <c r="AJ187" i="7"/>
  <c r="W187" i="7"/>
  <c r="D170" i="8"/>
  <c r="K170" i="8" s="1"/>
  <c r="S508" i="7"/>
  <c r="AK508" i="7"/>
  <c r="X508" i="7"/>
  <c r="S930" i="7"/>
  <c r="AK930" i="7"/>
  <c r="X930" i="7"/>
  <c r="L132" i="14"/>
  <c r="K132" i="14"/>
  <c r="L73" i="14"/>
  <c r="K73" i="14"/>
  <c r="L23" i="12"/>
  <c r="Y926" i="7"/>
  <c r="AM926" i="7" s="1"/>
  <c r="AL926" i="7"/>
  <c r="L96" i="14"/>
  <c r="K96" i="14"/>
  <c r="D225" i="8"/>
  <c r="K225" i="8" s="1"/>
  <c r="X745" i="7"/>
  <c r="S745" i="7"/>
  <c r="AK745" i="7"/>
  <c r="X1251" i="7"/>
  <c r="S1251" i="7"/>
  <c r="AK1251" i="7"/>
  <c r="L52" i="14"/>
  <c r="K52" i="14"/>
  <c r="Y255" i="7"/>
  <c r="AM255" i="7" s="1"/>
  <c r="AL255" i="7"/>
  <c r="S617" i="7"/>
  <c r="X617" i="7"/>
  <c r="AK617" i="7"/>
  <c r="X100" i="7"/>
  <c r="S100" i="7"/>
  <c r="AK100" i="7"/>
  <c r="X1169" i="7"/>
  <c r="S1169" i="7"/>
  <c r="AK1169" i="7"/>
  <c r="W952" i="7"/>
  <c r="AJ952" i="7"/>
  <c r="L218" i="14"/>
  <c r="K218" i="14"/>
  <c r="L245" i="14"/>
  <c r="K245" i="14"/>
  <c r="E157" i="8"/>
  <c r="L157" i="8" s="1"/>
  <c r="Y495" i="7"/>
  <c r="AL495" i="7"/>
  <c r="AL962" i="7"/>
  <c r="Y962" i="7"/>
  <c r="AM962" i="7" s="1"/>
  <c r="L84" i="14"/>
  <c r="K84" i="14"/>
  <c r="X158" i="7"/>
  <c r="AK158" i="7"/>
  <c r="S158" i="7"/>
  <c r="S711" i="7"/>
  <c r="AK711" i="7"/>
  <c r="X711" i="7"/>
  <c r="S1089" i="7"/>
  <c r="AK1089" i="7"/>
  <c r="X1089" i="7"/>
  <c r="W1197" i="7"/>
  <c r="AJ1197" i="7"/>
  <c r="S235" i="7"/>
  <c r="AK235" i="7"/>
  <c r="X235" i="7"/>
  <c r="L145" i="14"/>
  <c r="K145" i="14"/>
  <c r="E142" i="8"/>
  <c r="L142" i="8" s="1"/>
  <c r="AL480" i="7"/>
  <c r="Y480" i="7"/>
  <c r="Y243" i="7"/>
  <c r="AM243" i="7" s="1"/>
  <c r="AL243" i="7"/>
  <c r="X761" i="7"/>
  <c r="S761" i="7"/>
  <c r="AK761" i="7"/>
  <c r="X271" i="7"/>
  <c r="S271" i="7"/>
  <c r="AK271" i="7"/>
  <c r="X561" i="7"/>
  <c r="S561" i="7"/>
  <c r="AK561" i="7"/>
  <c r="AK598" i="7"/>
  <c r="X598" i="7"/>
  <c r="S598" i="7"/>
  <c r="X726" i="7"/>
  <c r="S726" i="7"/>
  <c r="AK726" i="7"/>
  <c r="S782" i="7"/>
  <c r="AK782" i="7"/>
  <c r="X782" i="7"/>
  <c r="W699" i="7"/>
  <c r="AJ699" i="7"/>
  <c r="AJ946" i="7"/>
  <c r="W946" i="7"/>
  <c r="X979" i="7"/>
  <c r="S979" i="7"/>
  <c r="AK979" i="7"/>
  <c r="W1163" i="7"/>
  <c r="AJ1163" i="7"/>
  <c r="S1420" i="7"/>
  <c r="AK1420" i="7"/>
  <c r="X1420" i="7"/>
  <c r="AK1355" i="7"/>
  <c r="S1355" i="7"/>
  <c r="X1355" i="7"/>
  <c r="L165" i="14"/>
  <c r="K165" i="14"/>
  <c r="W172" i="7"/>
  <c r="AJ172" i="7"/>
  <c r="L155" i="14"/>
  <c r="K155" i="14"/>
  <c r="X1228" i="7"/>
  <c r="S1228" i="7"/>
  <c r="AK1228" i="7"/>
  <c r="L210" i="14"/>
  <c r="K210" i="14"/>
  <c r="AJ235" i="7"/>
  <c r="W235" i="7"/>
  <c r="S1155" i="7"/>
  <c r="AK1155" i="7"/>
  <c r="X1155" i="7"/>
  <c r="S1258" i="7"/>
  <c r="AK1258" i="7"/>
  <c r="X1258" i="7"/>
  <c r="V190" i="11"/>
  <c r="AB190" i="11"/>
  <c r="X787" i="7"/>
  <c r="S787" i="7"/>
  <c r="AK787" i="7"/>
  <c r="X1029" i="7"/>
  <c r="S1029" i="7"/>
  <c r="AK1029" i="7"/>
  <c r="Y1085" i="7"/>
  <c r="AM1085" i="7" s="1"/>
  <c r="AL1085" i="7"/>
  <c r="W45" i="7"/>
  <c r="AJ45" i="7"/>
  <c r="D186" i="8"/>
  <c r="K186" i="8" s="1"/>
  <c r="X654" i="7"/>
  <c r="AK654" i="7"/>
  <c r="S654" i="7"/>
  <c r="Y1282" i="7"/>
  <c r="AM1282" i="7" s="1"/>
  <c r="AL1282" i="7"/>
  <c r="D185" i="8"/>
  <c r="K185" i="8" s="1"/>
  <c r="X653" i="7"/>
  <c r="S653" i="7"/>
  <c r="AK653" i="7"/>
  <c r="Y562" i="7"/>
  <c r="AM562" i="7" s="1"/>
  <c r="AL562" i="7"/>
  <c r="X1082" i="7"/>
  <c r="S1082" i="7"/>
  <c r="AK1082" i="7"/>
  <c r="Y986" i="7"/>
  <c r="AM986" i="7" s="1"/>
  <c r="AL986" i="7"/>
  <c r="S1091" i="7"/>
  <c r="AK1091" i="7"/>
  <c r="X1091" i="7"/>
  <c r="D95" i="8"/>
  <c r="K95" i="8" s="1"/>
  <c r="X381" i="7"/>
  <c r="S381" i="7"/>
  <c r="AK381" i="7"/>
  <c r="W336" i="7"/>
  <c r="AJ336" i="7"/>
  <c r="W1270" i="7"/>
  <c r="AJ1270" i="7"/>
  <c r="S1416" i="7"/>
  <c r="AK1416" i="7"/>
  <c r="X1416" i="7"/>
  <c r="L221" i="14"/>
  <c r="K221" i="14"/>
  <c r="D127" i="8"/>
  <c r="K127" i="8" s="1"/>
  <c r="S465" i="7"/>
  <c r="AK465" i="7"/>
  <c r="X465" i="7"/>
  <c r="C213" i="8"/>
  <c r="J213" i="8" s="1"/>
  <c r="AK854" i="7"/>
  <c r="X854" i="7"/>
  <c r="S854" i="7"/>
  <c r="D140" i="8"/>
  <c r="K140" i="8" s="1"/>
  <c r="S478" i="7"/>
  <c r="AK478" i="7"/>
  <c r="X478" i="7"/>
  <c r="S841" i="7"/>
  <c r="AK841" i="7"/>
  <c r="X841" i="7"/>
  <c r="AL213" i="7"/>
  <c r="Y213" i="7"/>
  <c r="AM213" i="7" s="1"/>
  <c r="Y1261" i="7"/>
  <c r="AM1261" i="7" s="1"/>
  <c r="AL1261" i="7"/>
  <c r="S241" i="7"/>
  <c r="AK241" i="7"/>
  <c r="X241" i="7"/>
  <c r="X783" i="7"/>
  <c r="S783" i="7"/>
  <c r="AK783" i="7"/>
  <c r="X1414" i="7"/>
  <c r="S1414" i="7"/>
  <c r="AK1414" i="7"/>
  <c r="X856" i="7"/>
  <c r="S856" i="7"/>
  <c r="AK856" i="7"/>
  <c r="X557" i="7"/>
  <c r="S557" i="7"/>
  <c r="AK557" i="7"/>
  <c r="AL152" i="7"/>
  <c r="Y152" i="7"/>
  <c r="Y55" i="7"/>
  <c r="AL55" i="7"/>
  <c r="S170" i="7"/>
  <c r="AK170" i="7"/>
  <c r="X170" i="7"/>
  <c r="D108" i="8"/>
  <c r="K108" i="8" s="1"/>
  <c r="S446" i="7"/>
  <c r="AK446" i="7"/>
  <c r="X446" i="7"/>
  <c r="D121" i="8"/>
  <c r="K121" i="8" s="1"/>
  <c r="S459" i="7"/>
  <c r="AK459" i="7"/>
  <c r="X459" i="7"/>
  <c r="S1048" i="7"/>
  <c r="AK1048" i="7"/>
  <c r="X1048" i="7"/>
  <c r="E146" i="8"/>
  <c r="L146" i="8" s="1"/>
  <c r="AL484" i="7"/>
  <c r="Y484" i="7"/>
  <c r="X329" i="7"/>
  <c r="S329" i="7"/>
  <c r="AK329" i="7"/>
  <c r="X817" i="7"/>
  <c r="S817" i="7"/>
  <c r="AK817" i="7"/>
  <c r="S273" i="7"/>
  <c r="AK273" i="7"/>
  <c r="X273" i="7"/>
  <c r="X846" i="7"/>
  <c r="AK846" i="7"/>
  <c r="S846" i="7"/>
  <c r="S305" i="7"/>
  <c r="AK305" i="7"/>
  <c r="X305" i="7"/>
  <c r="L100" i="14"/>
  <c r="K100" i="14"/>
  <c r="X299" i="7"/>
  <c r="S299" i="7"/>
  <c r="AK299" i="7"/>
  <c r="D193" i="8"/>
  <c r="K193" i="8" s="1"/>
  <c r="AK661" i="7"/>
  <c r="X661" i="7"/>
  <c r="S661" i="7"/>
  <c r="D66" i="8"/>
  <c r="K66" i="8" s="1"/>
  <c r="X278" i="7"/>
  <c r="S278" i="7"/>
  <c r="AK278" i="7"/>
  <c r="W894" i="7"/>
  <c r="AJ894" i="7"/>
  <c r="S85" i="7"/>
  <c r="AK85" i="7"/>
  <c r="X85" i="7"/>
  <c r="S45" i="7"/>
  <c r="AK45" i="7"/>
  <c r="X45" i="7"/>
  <c r="AK853" i="7"/>
  <c r="X853" i="7"/>
  <c r="S853" i="7"/>
  <c r="X1030" i="7"/>
  <c r="S1030" i="7"/>
  <c r="AK1030" i="7"/>
  <c r="W573" i="7"/>
  <c r="AJ573" i="7"/>
  <c r="Y933" i="7"/>
  <c r="AM933" i="7" s="1"/>
  <c r="AL933" i="7"/>
  <c r="X809" i="7"/>
  <c r="S809" i="7"/>
  <c r="AK809" i="7"/>
  <c r="S769" i="7"/>
  <c r="AK769" i="7"/>
  <c r="X769" i="7"/>
  <c r="X996" i="7"/>
  <c r="S996" i="7"/>
  <c r="AK996" i="7"/>
  <c r="W635" i="7"/>
  <c r="AJ635" i="7"/>
  <c r="X830" i="7"/>
  <c r="AK830" i="7"/>
  <c r="S830" i="7"/>
  <c r="W1148" i="7"/>
  <c r="AJ1148" i="7"/>
  <c r="S283" i="7"/>
  <c r="AK283" i="7"/>
  <c r="X283" i="7"/>
  <c r="X850" i="7"/>
  <c r="S850" i="7"/>
  <c r="AK850" i="7"/>
  <c r="X1040" i="7"/>
  <c r="AK1040" i="7"/>
  <c r="S1040" i="7"/>
  <c r="S1344" i="7"/>
  <c r="X1344" i="7"/>
  <c r="AK1344" i="7"/>
  <c r="K79" i="14"/>
  <c r="L79" i="14"/>
  <c r="Y1281" i="7"/>
  <c r="AM1281" i="7" s="1"/>
  <c r="AL1281" i="7"/>
  <c r="S1388" i="7"/>
  <c r="X1388" i="7"/>
  <c r="AK1388" i="7"/>
  <c r="S1070" i="7"/>
  <c r="AK1070" i="7"/>
  <c r="X1070" i="7"/>
  <c r="D21" i="8"/>
  <c r="K21" i="8" s="1"/>
  <c r="X21" i="7"/>
  <c r="S21" i="7"/>
  <c r="AK21" i="7"/>
  <c r="D97" i="8"/>
  <c r="K97" i="8" s="1"/>
  <c r="X383" i="7"/>
  <c r="S383" i="7"/>
  <c r="AK383" i="7"/>
  <c r="S615" i="7"/>
  <c r="AK615" i="7"/>
  <c r="X615" i="7"/>
  <c r="E133" i="8"/>
  <c r="L133" i="8" s="1"/>
  <c r="Y471" i="7"/>
  <c r="AL471" i="7"/>
  <c r="Y804" i="7"/>
  <c r="AM804" i="7" s="1"/>
  <c r="AL804" i="7"/>
  <c r="X161" i="7"/>
  <c r="S161" i="7"/>
  <c r="AK161" i="7"/>
  <c r="X36" i="7"/>
  <c r="S36" i="7"/>
  <c r="AK36" i="7"/>
  <c r="E150" i="8"/>
  <c r="L150" i="8" s="1"/>
  <c r="Y488" i="7"/>
  <c r="AL488" i="7"/>
  <c r="D5" i="8"/>
  <c r="K5" i="8" s="1"/>
  <c r="X5" i="7"/>
  <c r="S5" i="7"/>
  <c r="AK5" i="7"/>
  <c r="X1270" i="7"/>
  <c r="AK1270" i="7"/>
  <c r="S1270" i="7"/>
  <c r="W1020" i="7"/>
  <c r="AJ1020" i="7"/>
  <c r="AJ882" i="7"/>
  <c r="W882" i="7"/>
  <c r="Y571" i="7"/>
  <c r="AM571" i="7" s="1"/>
  <c r="AL571" i="7"/>
  <c r="AJ46" i="7"/>
  <c r="W46" i="7"/>
  <c r="X679" i="7"/>
  <c r="S679" i="7"/>
  <c r="AK679" i="7"/>
  <c r="L184" i="14"/>
  <c r="K184" i="14"/>
  <c r="K229" i="14"/>
  <c r="L229" i="14"/>
  <c r="D177" i="8"/>
  <c r="K177" i="8" s="1"/>
  <c r="S515" i="7"/>
  <c r="AK515" i="7"/>
  <c r="X515" i="7"/>
  <c r="AL864" i="7"/>
  <c r="Y864" i="7"/>
  <c r="AM864" i="7" s="1"/>
  <c r="AL931" i="7"/>
  <c r="Y931" i="7"/>
  <c r="AM931" i="7" s="1"/>
  <c r="S1310" i="7"/>
  <c r="AK1310" i="7"/>
  <c r="X1310" i="7"/>
  <c r="L252" i="14"/>
  <c r="K252" i="14"/>
  <c r="X1135" i="7"/>
  <c r="AK1135" i="7"/>
  <c r="S1135" i="7"/>
  <c r="D136" i="8"/>
  <c r="K136" i="8" s="1"/>
  <c r="X474" i="7"/>
  <c r="S474" i="7"/>
  <c r="AK474" i="7"/>
  <c r="C4" i="8"/>
  <c r="J4" i="8" s="1"/>
  <c r="W4" i="7"/>
  <c r="AJ4" i="7"/>
  <c r="S1359" i="7"/>
  <c r="AK1359" i="7"/>
  <c r="X1359" i="7"/>
  <c r="L8" i="14"/>
  <c r="K8" i="14"/>
  <c r="L208" i="14"/>
  <c r="K208" i="14"/>
  <c r="D70" i="8"/>
  <c r="K70" i="8" s="1"/>
  <c r="L49" i="14"/>
  <c r="K49" i="14"/>
  <c r="X253" i="7"/>
  <c r="S253" i="7"/>
  <c r="AK253" i="7"/>
  <c r="X429" i="7"/>
  <c r="S429" i="7"/>
  <c r="AK429" i="7"/>
  <c r="E15" i="8"/>
  <c r="L15" i="8" s="1"/>
  <c r="Y15" i="7"/>
  <c r="AL15" i="7"/>
  <c r="S543" i="7"/>
  <c r="AK543" i="7"/>
  <c r="X543" i="7"/>
  <c r="AJ1377" i="7"/>
  <c r="W1377" i="7"/>
  <c r="L192" i="14"/>
  <c r="K192" i="14"/>
  <c r="X214" i="7"/>
  <c r="S214" i="7"/>
  <c r="AK214" i="7"/>
  <c r="S1139" i="7"/>
  <c r="AK1139" i="7"/>
  <c r="X1139" i="7"/>
  <c r="C76" i="8"/>
  <c r="J76" i="8" s="1"/>
  <c r="AJ1038" i="7"/>
  <c r="W1038" i="7"/>
  <c r="Y1347" i="7"/>
  <c r="AM1347" i="7" s="1"/>
  <c r="AL1347" i="7"/>
  <c r="L162" i="14"/>
  <c r="K162" i="14"/>
  <c r="S588" i="7"/>
  <c r="AK588" i="7"/>
  <c r="X588" i="7"/>
  <c r="W771" i="7"/>
  <c r="AJ771" i="7"/>
  <c r="W924" i="7"/>
  <c r="AJ924" i="7"/>
  <c r="AK639" i="7"/>
  <c r="X639" i="7"/>
  <c r="S639" i="7"/>
  <c r="L119" i="14"/>
  <c r="K119" i="14"/>
  <c r="AJ1126" i="7"/>
  <c r="W1126" i="7"/>
  <c r="S353" i="7"/>
  <c r="AK353" i="7"/>
  <c r="X353" i="7"/>
  <c r="X833" i="7"/>
  <c r="AK833" i="7"/>
  <c r="S833" i="7"/>
  <c r="X686" i="7"/>
  <c r="AK686" i="7"/>
  <c r="S686" i="7"/>
  <c r="X1395" i="7"/>
  <c r="S1395" i="7"/>
  <c r="AK1395" i="7"/>
  <c r="X406" i="7"/>
  <c r="S406" i="7"/>
  <c r="AK406" i="7"/>
  <c r="C175" i="8"/>
  <c r="J175" i="8" s="1"/>
  <c r="W513" i="7"/>
  <c r="AJ513" i="7"/>
  <c r="X1075" i="7"/>
  <c r="S1075" i="7"/>
  <c r="AK1075" i="7"/>
  <c r="D226" i="8"/>
  <c r="K226" i="8" s="1"/>
  <c r="X746" i="7"/>
  <c r="S746" i="7"/>
  <c r="AK746" i="7"/>
  <c r="X1254" i="7"/>
  <c r="AK1254" i="7"/>
  <c r="S1254" i="7"/>
  <c r="AL232" i="7"/>
  <c r="Y232" i="7"/>
  <c r="AM232" i="7" s="1"/>
  <c r="AK1449" i="7"/>
  <c r="S1449" i="7"/>
  <c r="X1449" i="7"/>
  <c r="X441" i="7"/>
  <c r="S441" i="7"/>
  <c r="AK441" i="7"/>
  <c r="D220" i="8"/>
  <c r="K220" i="8" s="1"/>
  <c r="AK740" i="7"/>
  <c r="X740" i="7"/>
  <c r="S740" i="7"/>
  <c r="S646" i="7"/>
  <c r="AK646" i="7"/>
  <c r="X646" i="7"/>
  <c r="L35" i="14"/>
  <c r="K35" i="14"/>
  <c r="L181" i="14"/>
  <c r="K181" i="14"/>
  <c r="AK308" i="7"/>
  <c r="X308" i="7"/>
  <c r="S308" i="7"/>
  <c r="X397" i="7"/>
  <c r="S397" i="7"/>
  <c r="AK397" i="7"/>
  <c r="D198" i="8"/>
  <c r="K198" i="8" s="1"/>
  <c r="X666" i="7"/>
  <c r="S666" i="7"/>
  <c r="AK666" i="7"/>
  <c r="X1213" i="7"/>
  <c r="S1213" i="7"/>
  <c r="AK1213" i="7"/>
  <c r="S1177" i="7"/>
  <c r="AK1177" i="7"/>
  <c r="X1177" i="7"/>
  <c r="K191" i="14"/>
  <c r="L191" i="14"/>
  <c r="C75" i="8"/>
  <c r="J75" i="8" s="1"/>
  <c r="W153" i="7"/>
  <c r="AJ153" i="7"/>
  <c r="AL550" i="7"/>
  <c r="Y550" i="7"/>
  <c r="AM550" i="7" s="1"/>
  <c r="X399" i="7"/>
  <c r="S399" i="7"/>
  <c r="AK399" i="7"/>
  <c r="X201" i="7"/>
  <c r="S201" i="7"/>
  <c r="AK201" i="7"/>
  <c r="AL884" i="7"/>
  <c r="Y884" i="7"/>
  <c r="AM884" i="7" s="1"/>
  <c r="X823" i="7"/>
  <c r="S823" i="7"/>
  <c r="AK823" i="7"/>
  <c r="W1030" i="7"/>
  <c r="AJ1030" i="7"/>
  <c r="AL559" i="7"/>
  <c r="Y559" i="7"/>
  <c r="AM559" i="7" s="1"/>
  <c r="X922" i="7"/>
  <c r="S922" i="7"/>
  <c r="AK922" i="7"/>
  <c r="W1344" i="7"/>
  <c r="AJ1344" i="7"/>
  <c r="S1020" i="7"/>
  <c r="AK1020" i="7"/>
  <c r="X1020" i="7"/>
  <c r="X1021" i="7"/>
  <c r="AK1021" i="7"/>
  <c r="S1021" i="7"/>
  <c r="X290" i="7"/>
  <c r="S290" i="7"/>
  <c r="AK290" i="7"/>
  <c r="AL713" i="7"/>
  <c r="Y713" i="7"/>
  <c r="AM713" i="7" s="1"/>
  <c r="X1447" i="7"/>
  <c r="S1447" i="7"/>
  <c r="AK1447" i="7"/>
  <c r="X680" i="7"/>
  <c r="AK680" i="7"/>
  <c r="S680" i="7"/>
  <c r="S168" i="7"/>
  <c r="AK168" i="7"/>
  <c r="X168" i="7"/>
  <c r="X1247" i="7"/>
  <c r="S1247" i="7"/>
  <c r="AK1247" i="7"/>
  <c r="X803" i="7"/>
  <c r="S803" i="7"/>
  <c r="AK803" i="7"/>
  <c r="D227" i="8"/>
  <c r="K227" i="8" s="1"/>
  <c r="S747" i="7"/>
  <c r="AK747" i="7"/>
  <c r="X747" i="7"/>
  <c r="AK182" i="7"/>
  <c r="X182" i="7"/>
  <c r="S182" i="7"/>
  <c r="X345" i="7"/>
  <c r="S345" i="7"/>
  <c r="AK345" i="7"/>
  <c r="S835" i="7"/>
  <c r="AK835" i="7"/>
  <c r="X835" i="7"/>
  <c r="X306" i="7"/>
  <c r="S306" i="7"/>
  <c r="AK306" i="7"/>
  <c r="AK177" i="7"/>
  <c r="X177" i="7"/>
  <c r="S177" i="7"/>
  <c r="W1321" i="7"/>
  <c r="AJ1321" i="7"/>
  <c r="D36" i="8"/>
  <c r="K36" i="8" s="1"/>
  <c r="X62" i="7"/>
  <c r="AK62" i="7"/>
  <c r="S62" i="7"/>
  <c r="X224" i="7"/>
  <c r="S224" i="7"/>
  <c r="AK224" i="7"/>
  <c r="W557" i="7"/>
  <c r="AJ557" i="7"/>
  <c r="S965" i="7"/>
  <c r="AK965" i="7"/>
  <c r="X965" i="7"/>
  <c r="Y233" i="7"/>
  <c r="AM233" i="7" s="1"/>
  <c r="AL233" i="7"/>
  <c r="X956" i="7"/>
  <c r="S956" i="7"/>
  <c r="AK956" i="7"/>
  <c r="S1219" i="7"/>
  <c r="AK1219" i="7"/>
  <c r="X1219" i="7"/>
  <c r="S826" i="7"/>
  <c r="X826" i="7"/>
  <c r="AK826" i="7"/>
  <c r="X1154" i="7"/>
  <c r="S1154" i="7"/>
  <c r="AK1154" i="7"/>
  <c r="W1412" i="7"/>
  <c r="AJ1412" i="7"/>
  <c r="X303" i="7"/>
  <c r="S303" i="7"/>
  <c r="AK303" i="7"/>
  <c r="Y875" i="7"/>
  <c r="AM875" i="7" s="1"/>
  <c r="AL875" i="7"/>
  <c r="L126" i="14"/>
  <c r="K126" i="14"/>
  <c r="D176" i="8"/>
  <c r="K176" i="8" s="1"/>
  <c r="AK514" i="7"/>
  <c r="X514" i="7"/>
  <c r="S514" i="7"/>
  <c r="AL1028" i="7"/>
  <c r="Y1028" i="7"/>
  <c r="AM1028" i="7" s="1"/>
  <c r="X722" i="7"/>
  <c r="AK722" i="7"/>
  <c r="S722" i="7"/>
  <c r="AL1124" i="7"/>
  <c r="Y1124" i="7"/>
  <c r="AM1124" i="7" s="1"/>
  <c r="S1143" i="7"/>
  <c r="AK1143" i="7"/>
  <c r="X1143" i="7"/>
  <c r="X322" i="7"/>
  <c r="S322" i="7"/>
  <c r="AK322" i="7"/>
  <c r="S887" i="7"/>
  <c r="AK887" i="7"/>
  <c r="X887" i="7"/>
  <c r="AJ48" i="7"/>
  <c r="W48" i="7"/>
  <c r="X1012" i="7"/>
  <c r="S1012" i="7"/>
  <c r="AK1012" i="7"/>
  <c r="L81" i="14"/>
  <c r="K81" i="14"/>
  <c r="X904" i="7"/>
  <c r="S904" i="7"/>
  <c r="AK904" i="7"/>
  <c r="AJ769" i="7"/>
  <c r="W769" i="7"/>
  <c r="W1027" i="7"/>
  <c r="AJ1027" i="7"/>
  <c r="X635" i="7"/>
  <c r="S635" i="7"/>
  <c r="AK635" i="7"/>
  <c r="L161" i="14"/>
  <c r="K161" i="14"/>
  <c r="Y125" i="7"/>
  <c r="AM125" i="7" s="1"/>
  <c r="AL125" i="7"/>
  <c r="AK324" i="7"/>
  <c r="X324" i="7"/>
  <c r="S324" i="7"/>
  <c r="X812" i="7"/>
  <c r="S812" i="7"/>
  <c r="AK812" i="7"/>
  <c r="X1148" i="7"/>
  <c r="S1148" i="7"/>
  <c r="AK1148" i="7"/>
  <c r="AJ283" i="7"/>
  <c r="W283" i="7"/>
  <c r="AJ850" i="7"/>
  <c r="W850" i="7"/>
  <c r="W1036" i="7"/>
  <c r="AJ1036" i="7"/>
  <c r="S1338" i="7"/>
  <c r="AK1338" i="7"/>
  <c r="X1338" i="7"/>
  <c r="L105" i="14"/>
  <c r="K105" i="14"/>
  <c r="X418" i="7"/>
  <c r="S418" i="7"/>
  <c r="AK418" i="7"/>
  <c r="W1125" i="7"/>
  <c r="AJ1125" i="7"/>
  <c r="X1229" i="7"/>
  <c r="S1229" i="7"/>
  <c r="AK1229" i="7"/>
  <c r="D7" i="8"/>
  <c r="K7" i="8" s="1"/>
  <c r="X7" i="7"/>
  <c r="S7" i="7"/>
  <c r="AK7" i="7"/>
  <c r="AK1393" i="7"/>
  <c r="X1393" i="7"/>
  <c r="S1393" i="7"/>
  <c r="X304" i="7"/>
  <c r="S304" i="7"/>
  <c r="AK304" i="7"/>
  <c r="Y138" i="7"/>
  <c r="AL138" i="7"/>
  <c r="D197" i="8"/>
  <c r="K197" i="8" s="1"/>
  <c r="S665" i="7"/>
  <c r="AK665" i="7"/>
  <c r="X665" i="7"/>
  <c r="X1137" i="7"/>
  <c r="S1137" i="7"/>
  <c r="AK1137" i="7"/>
  <c r="X51" i="7"/>
  <c r="S51" i="7"/>
  <c r="AK51" i="7"/>
  <c r="C20" i="8"/>
  <c r="J20" i="8" s="1"/>
  <c r="W20" i="7"/>
  <c r="AJ20" i="7"/>
  <c r="X1266" i="7"/>
  <c r="S1266" i="7"/>
  <c r="AK1266" i="7"/>
  <c r="S556" i="7"/>
  <c r="AK556" i="7"/>
  <c r="X556" i="7"/>
  <c r="X813" i="7"/>
  <c r="AK813" i="7"/>
  <c r="S813" i="7"/>
  <c r="S28" i="7"/>
  <c r="AK28" i="7"/>
  <c r="X28" i="7"/>
  <c r="X849" i="7"/>
  <c r="S849" i="7"/>
  <c r="AK849" i="7"/>
  <c r="X313" i="7"/>
  <c r="S313" i="7"/>
  <c r="AK313" i="7"/>
  <c r="L2" i="14"/>
  <c r="K2" i="14"/>
  <c r="L255" i="14"/>
  <c r="K255" i="14"/>
  <c r="AJ902" i="7"/>
  <c r="W902" i="7"/>
  <c r="S1234" i="7"/>
  <c r="AK1234" i="7"/>
  <c r="X1234" i="7"/>
  <c r="V103" i="11"/>
  <c r="AB103" i="11"/>
  <c r="X1131" i="7"/>
  <c r="S1131" i="7"/>
  <c r="AK1131" i="7"/>
  <c r="AK43" i="7"/>
  <c r="X43" i="7"/>
  <c r="S43" i="7"/>
  <c r="S1003" i="7"/>
  <c r="AK1003" i="7"/>
  <c r="X1003" i="7"/>
  <c r="D4" i="8"/>
  <c r="K4" i="8" s="1"/>
  <c r="X4" i="7"/>
  <c r="S4" i="7"/>
  <c r="AK4" i="7"/>
  <c r="X1106" i="7"/>
  <c r="S1106" i="7"/>
  <c r="AK1106" i="7"/>
  <c r="S642" i="7"/>
  <c r="AK642" i="7"/>
  <c r="X642" i="7"/>
  <c r="L34" i="14"/>
  <c r="K34" i="14"/>
  <c r="L182" i="14"/>
  <c r="K182" i="14"/>
  <c r="Y1342" i="7"/>
  <c r="AM1342" i="7" s="1"/>
  <c r="AL1342" i="7"/>
  <c r="L231" i="14"/>
  <c r="K231" i="14"/>
  <c r="X1448" i="7"/>
  <c r="S1448" i="7"/>
  <c r="AK1448" i="7"/>
  <c r="X1119" i="7"/>
  <c r="AK1119" i="7"/>
  <c r="S1119" i="7"/>
  <c r="X1377" i="7"/>
  <c r="S1377" i="7"/>
  <c r="AK1377" i="7"/>
  <c r="L10" i="14"/>
  <c r="K10" i="14"/>
  <c r="S905" i="7"/>
  <c r="X905" i="7"/>
  <c r="AK905" i="7"/>
  <c r="AJ1335" i="7"/>
  <c r="W1335" i="7"/>
  <c r="L3" i="12"/>
  <c r="X236" i="7"/>
  <c r="S236" i="7"/>
  <c r="AK236" i="7"/>
  <c r="AL563" i="7"/>
  <c r="Y563" i="7"/>
  <c r="AM563" i="7" s="1"/>
  <c r="L6" i="14"/>
  <c r="K6" i="14"/>
  <c r="AJ588" i="7"/>
  <c r="W588" i="7"/>
  <c r="X771" i="7"/>
  <c r="S771" i="7"/>
  <c r="AK771" i="7"/>
  <c r="X285" i="7"/>
  <c r="S285" i="7"/>
  <c r="AK285" i="7"/>
  <c r="AL1328" i="7"/>
  <c r="Y1328" i="7"/>
  <c r="AM1328" i="7" s="1"/>
  <c r="L197" i="14"/>
  <c r="K197" i="14"/>
  <c r="D57" i="8"/>
  <c r="K57" i="8" s="1"/>
  <c r="AL569" i="7"/>
  <c r="Y569" i="7"/>
  <c r="AM569" i="7" s="1"/>
  <c r="X698" i="7"/>
  <c r="S698" i="7"/>
  <c r="AK698" i="7"/>
  <c r="S219" i="7"/>
  <c r="AK219" i="7"/>
  <c r="X219" i="7"/>
  <c r="D175" i="8"/>
  <c r="K175" i="8" s="1"/>
  <c r="X513" i="7"/>
  <c r="S513" i="7"/>
  <c r="AK513" i="7"/>
  <c r="C226" i="8"/>
  <c r="J226" i="8" s="1"/>
  <c r="W746" i="7"/>
  <c r="AJ746" i="7"/>
  <c r="S524" i="7"/>
  <c r="AK524" i="7"/>
  <c r="X524" i="7"/>
  <c r="X252" i="7"/>
  <c r="S252" i="7"/>
  <c r="AK252" i="7"/>
  <c r="W1396" i="7"/>
  <c r="AJ1396" i="7"/>
  <c r="S1320" i="7"/>
  <c r="AK1320" i="7"/>
  <c r="X1320" i="7"/>
  <c r="AK724" i="7"/>
  <c r="S724" i="7"/>
  <c r="X724" i="7"/>
  <c r="X1072" i="7"/>
  <c r="AK1072" i="7"/>
  <c r="S1072" i="7"/>
  <c r="D212" i="8"/>
  <c r="K212" i="8" s="1"/>
  <c r="X732" i="7"/>
  <c r="S732" i="7"/>
  <c r="AK732" i="7"/>
  <c r="X1097" i="7"/>
  <c r="AK1097" i="7"/>
  <c r="S1097" i="7"/>
  <c r="K61" i="14"/>
  <c r="L61" i="14"/>
  <c r="C164" i="8"/>
  <c r="J164" i="8" s="1"/>
  <c r="Y733" i="7"/>
  <c r="AL733" i="7"/>
  <c r="L25" i="14"/>
  <c r="K25" i="14"/>
  <c r="AL1237" i="7"/>
  <c r="Y1237" i="7"/>
  <c r="AM1237" i="7" s="1"/>
  <c r="X1415" i="7"/>
  <c r="S1415" i="7"/>
  <c r="AK1415" i="7"/>
  <c r="S438" i="7"/>
  <c r="AK438" i="7"/>
  <c r="X438" i="7"/>
  <c r="D75" i="8"/>
  <c r="K75" i="8" s="1"/>
  <c r="X153" i="7"/>
  <c r="S153" i="7"/>
  <c r="AK153" i="7"/>
  <c r="X717" i="7"/>
  <c r="AK717" i="7"/>
  <c r="S717" i="7"/>
  <c r="AL1378" i="7"/>
  <c r="Y1378" i="7"/>
  <c r="AM1378" i="7" s="1"/>
  <c r="X844" i="7"/>
  <c r="S844" i="7"/>
  <c r="AK844" i="7"/>
  <c r="S190" i="7"/>
  <c r="AK190" i="7"/>
  <c r="X190" i="7"/>
  <c r="Y144" i="7"/>
  <c r="AL144" i="7"/>
  <c r="X868" i="7"/>
  <c r="S868" i="7"/>
  <c r="AK868" i="7"/>
  <c r="Y1405" i="7"/>
  <c r="AM1405" i="7" s="1"/>
  <c r="AL1405" i="7"/>
  <c r="X936" i="7"/>
  <c r="S936" i="7"/>
  <c r="AK936" i="7"/>
  <c r="W1376" i="7"/>
  <c r="AJ1376" i="7"/>
  <c r="X637" i="7"/>
  <c r="S637" i="7"/>
  <c r="AK637" i="7"/>
  <c r="D102" i="8"/>
  <c r="K102" i="8" s="1"/>
  <c r="AK388" i="7"/>
  <c r="X388" i="7"/>
  <c r="S388" i="7"/>
  <c r="S187" i="7"/>
  <c r="AK187" i="7"/>
  <c r="X187" i="7"/>
  <c r="S264" i="7"/>
  <c r="AK264" i="7"/>
  <c r="X264" i="7"/>
  <c r="Y237" i="7"/>
  <c r="AM237" i="7" s="1"/>
  <c r="AL237" i="7"/>
  <c r="AJ1044" i="7"/>
  <c r="W1044" i="7"/>
  <c r="K253" i="14"/>
  <c r="L253" i="14"/>
  <c r="S636" i="7"/>
  <c r="AK636" i="7"/>
  <c r="X636" i="7"/>
  <c r="L190" i="14"/>
  <c r="K190" i="14"/>
  <c r="X335" i="7"/>
  <c r="S335" i="7"/>
  <c r="AK335" i="7"/>
  <c r="W803" i="7"/>
  <c r="AJ803" i="7"/>
  <c r="AK1110" i="7"/>
  <c r="X1110" i="7"/>
  <c r="S1110" i="7"/>
  <c r="AJ216" i="7"/>
  <c r="W216" i="7"/>
  <c r="W818" i="7"/>
  <c r="AJ818" i="7"/>
  <c r="W1247" i="7"/>
  <c r="AJ1247" i="7"/>
  <c r="D233" i="8"/>
  <c r="K233" i="8" s="1"/>
  <c r="S753" i="7"/>
  <c r="AK753" i="7"/>
  <c r="X753" i="7"/>
  <c r="S579" i="7"/>
  <c r="AK579" i="7"/>
  <c r="X579" i="7"/>
  <c r="S883" i="7"/>
  <c r="AK883" i="7"/>
  <c r="X883" i="7"/>
  <c r="S1117" i="7"/>
  <c r="AK1117" i="7"/>
  <c r="X1117" i="7"/>
  <c r="AJ196" i="7"/>
  <c r="W196" i="7"/>
  <c r="AK825" i="7"/>
  <c r="X825" i="7"/>
  <c r="S825" i="7"/>
  <c r="C71" i="8"/>
  <c r="J71" i="8" s="1"/>
  <c r="AK816" i="7"/>
  <c r="X816" i="7"/>
  <c r="S816" i="7"/>
  <c r="W852" i="7"/>
  <c r="AJ852" i="7"/>
  <c r="X1321" i="7"/>
  <c r="S1321" i="7"/>
  <c r="AK1321" i="7"/>
  <c r="S718" i="7"/>
  <c r="AK718" i="7"/>
  <c r="X718" i="7"/>
  <c r="D41" i="8"/>
  <c r="K41" i="8" s="1"/>
  <c r="X67" i="7"/>
  <c r="S67" i="7"/>
  <c r="AK67" i="7"/>
  <c r="AL1353" i="7"/>
  <c r="Y1353" i="7"/>
  <c r="AM1353" i="7" s="1"/>
  <c r="L7" i="12"/>
  <c r="AK1392" i="7"/>
  <c r="X1392" i="7"/>
  <c r="S1392" i="7"/>
  <c r="S101" i="7"/>
  <c r="AK101" i="7"/>
  <c r="X101" i="7"/>
  <c r="X1412" i="7"/>
  <c r="AK1412" i="7"/>
  <c r="S1412" i="7"/>
  <c r="X112" i="7"/>
  <c r="S112" i="7"/>
  <c r="AK112" i="7"/>
  <c r="X944" i="7"/>
  <c r="S944" i="7"/>
  <c r="AK944" i="7"/>
  <c r="L152" i="14"/>
  <c r="K152" i="14"/>
  <c r="Y54" i="7"/>
  <c r="AL54" i="7"/>
  <c r="X407" i="7"/>
  <c r="AK407" i="7"/>
  <c r="S407" i="7"/>
  <c r="X604" i="7"/>
  <c r="S604" i="7"/>
  <c r="AK604" i="7"/>
  <c r="E143" i="8"/>
  <c r="L143" i="8" s="1"/>
  <c r="AL481" i="7"/>
  <c r="Y481" i="7"/>
  <c r="Y628" i="7"/>
  <c r="AM628" i="7" s="1"/>
  <c r="AL628" i="7"/>
  <c r="X48" i="7"/>
  <c r="S48" i="7"/>
  <c r="AK48" i="7"/>
  <c r="X1014" i="7"/>
  <c r="S1014" i="7"/>
  <c r="AK1014" i="7"/>
  <c r="X126" i="7"/>
  <c r="AK126" i="7"/>
  <c r="S126" i="7"/>
  <c r="S302" i="7"/>
  <c r="AK302" i="7"/>
  <c r="X302" i="7"/>
  <c r="L107" i="14"/>
  <c r="K107" i="14"/>
  <c r="W42" i="7"/>
  <c r="AJ42" i="7"/>
  <c r="S270" i="7"/>
  <c r="AK270" i="7"/>
  <c r="X270" i="7"/>
  <c r="AL200" i="7"/>
  <c r="Y200" i="7"/>
  <c r="AM200" i="7" s="1"/>
  <c r="S1027" i="7"/>
  <c r="AK1027" i="7"/>
  <c r="X1027" i="7"/>
  <c r="L187" i="14"/>
  <c r="K187" i="14"/>
  <c r="Y935" i="7"/>
  <c r="AM935" i="7" s="1"/>
  <c r="AL935" i="7"/>
  <c r="X439" i="7"/>
  <c r="S439" i="7"/>
  <c r="AK439" i="7"/>
  <c r="S855" i="7"/>
  <c r="AK855" i="7"/>
  <c r="X855" i="7"/>
  <c r="X1036" i="7"/>
  <c r="S1036" i="7"/>
  <c r="AK1036" i="7"/>
  <c r="L131" i="14"/>
  <c r="K131" i="14"/>
  <c r="S229" i="7"/>
  <c r="AK229" i="7"/>
  <c r="X229" i="7"/>
  <c r="X533" i="7"/>
  <c r="AK533" i="7"/>
  <c r="S533" i="7"/>
  <c r="S1187" i="7"/>
  <c r="AK1187" i="7"/>
  <c r="X1187" i="7"/>
  <c r="X1125" i="7"/>
  <c r="S1125" i="7"/>
  <c r="AK1125" i="7"/>
  <c r="X361" i="7"/>
  <c r="S361" i="7"/>
  <c r="AK361" i="7"/>
  <c r="W1397" i="7"/>
  <c r="AJ1397" i="7"/>
  <c r="AL612" i="7"/>
  <c r="Y612" i="7"/>
  <c r="AM612" i="7" s="1"/>
  <c r="S108" i="7"/>
  <c r="AK108" i="7"/>
  <c r="X108" i="7"/>
  <c r="E151" i="8"/>
  <c r="L151" i="8" s="1"/>
  <c r="AL489" i="7"/>
  <c r="Y489" i="7"/>
  <c r="S892" i="7"/>
  <c r="AK892" i="7"/>
  <c r="X892" i="7"/>
  <c r="S997" i="7"/>
  <c r="AK997" i="7"/>
  <c r="X997" i="7"/>
  <c r="D20" i="8"/>
  <c r="K20" i="8" s="1"/>
  <c r="X20" i="7"/>
  <c r="S20" i="7"/>
  <c r="AK20" i="7"/>
  <c r="AJ556" i="7"/>
  <c r="W556" i="7"/>
  <c r="X103" i="7"/>
  <c r="S103" i="7"/>
  <c r="AK103" i="7"/>
  <c r="AJ28" i="7"/>
  <c r="W28" i="7"/>
  <c r="C219" i="8"/>
  <c r="J219" i="8" s="1"/>
  <c r="W739" i="7"/>
  <c r="AJ739" i="7"/>
  <c r="S117" i="7"/>
  <c r="AK117" i="7"/>
  <c r="X117" i="7"/>
  <c r="AK958" i="7"/>
  <c r="X958" i="7"/>
  <c r="S958" i="7"/>
  <c r="L30" i="14"/>
  <c r="K30" i="14"/>
  <c r="W953" i="7"/>
  <c r="AJ953" i="7"/>
  <c r="L34" i="12"/>
  <c r="D218" i="8"/>
  <c r="K218" i="8" s="1"/>
  <c r="X738" i="7"/>
  <c r="AK738" i="7"/>
  <c r="S738" i="7"/>
  <c r="S1199" i="7"/>
  <c r="AK1199" i="7"/>
  <c r="X1199" i="7"/>
  <c r="D210" i="8"/>
  <c r="K210" i="8" s="1"/>
  <c r="X730" i="7"/>
  <c r="S730" i="7"/>
  <c r="AK730" i="7"/>
  <c r="S414" i="7"/>
  <c r="AK414" i="7"/>
  <c r="X414" i="7"/>
  <c r="AJ43" i="7"/>
  <c r="W43" i="7"/>
  <c r="X275" i="7"/>
  <c r="S275" i="7"/>
  <c r="AK275" i="7"/>
  <c r="X1185" i="7"/>
  <c r="S1185" i="7"/>
  <c r="AK1185" i="7"/>
  <c r="AJ622" i="7"/>
  <c r="W622" i="7"/>
  <c r="L86" i="14"/>
  <c r="K86" i="14"/>
  <c r="L156" i="14"/>
  <c r="K156" i="14"/>
  <c r="Y1223" i="7"/>
  <c r="AM1223" i="7" s="1"/>
  <c r="AL1223" i="7"/>
  <c r="L75" i="14"/>
  <c r="K75" i="14"/>
  <c r="X1442" i="7"/>
  <c r="S1442" i="7"/>
  <c r="AK1442" i="7"/>
  <c r="X1115" i="7"/>
  <c r="S1115" i="7"/>
  <c r="AK1115" i="7"/>
  <c r="L244" i="14"/>
  <c r="K244" i="14"/>
  <c r="AL66" i="7"/>
  <c r="Y66" i="7"/>
  <c r="D148" i="8"/>
  <c r="K148" i="8" s="1"/>
  <c r="X486" i="7"/>
  <c r="S486" i="7"/>
  <c r="AK486" i="7"/>
  <c r="Y570" i="7"/>
  <c r="AM570" i="7" s="1"/>
  <c r="AL570" i="7"/>
  <c r="L188" i="14"/>
  <c r="K188" i="14"/>
  <c r="X777" i="7"/>
  <c r="S777" i="7"/>
  <c r="AK777" i="7"/>
  <c r="X287" i="7"/>
  <c r="S287" i="7"/>
  <c r="AK287" i="7"/>
  <c r="X205" i="7"/>
  <c r="S205" i="7"/>
  <c r="AK205" i="7"/>
  <c r="L15" i="14"/>
  <c r="K15" i="14"/>
  <c r="C195" i="8"/>
  <c r="J195" i="8" s="1"/>
  <c r="W663" i="7"/>
  <c r="AJ663" i="7"/>
  <c r="AK1047" i="7"/>
  <c r="X1047" i="7"/>
  <c r="S1047" i="7"/>
  <c r="X96" i="7"/>
  <c r="S96" i="7"/>
  <c r="AK96" i="7"/>
  <c r="X426" i="7"/>
  <c r="S426" i="7"/>
  <c r="AK426" i="7"/>
  <c r="D221" i="8"/>
  <c r="K221" i="8" s="1"/>
  <c r="S741" i="7"/>
  <c r="X741" i="7"/>
  <c r="AK741" i="7"/>
  <c r="AJ219" i="7"/>
  <c r="W219" i="7"/>
  <c r="W821" i="7"/>
  <c r="AJ821" i="7"/>
  <c r="S350" i="7"/>
  <c r="AK350" i="7"/>
  <c r="X350" i="7"/>
  <c r="D223" i="8"/>
  <c r="K223" i="8" s="1"/>
  <c r="X743" i="7"/>
  <c r="AK743" i="7"/>
  <c r="S743" i="7"/>
  <c r="X1100" i="7"/>
  <c r="S1100" i="7"/>
  <c r="AK1100" i="7"/>
  <c r="V208" i="11"/>
  <c r="AB208" i="11"/>
  <c r="X596" i="7"/>
  <c r="S596" i="7"/>
  <c r="AK596" i="7"/>
  <c r="D6" i="8"/>
  <c r="K6" i="8" s="1"/>
  <c r="S6" i="7"/>
  <c r="AK6" i="7"/>
  <c r="X6" i="7"/>
  <c r="X1102" i="7"/>
  <c r="S1102" i="7"/>
  <c r="AK1102" i="7"/>
  <c r="X1345" i="7"/>
  <c r="S1345" i="7"/>
  <c r="AK1345" i="7"/>
  <c r="Y1363" i="7"/>
  <c r="AM1363" i="7" s="1"/>
  <c r="AL1363" i="7"/>
  <c r="L51" i="14"/>
  <c r="K51" i="14"/>
  <c r="S1396" i="7"/>
  <c r="K189" i="14"/>
  <c r="L189" i="14"/>
  <c r="S1325" i="7"/>
  <c r="AK1325" i="7"/>
  <c r="X1325" i="7"/>
  <c r="X265" i="7"/>
  <c r="S265" i="7"/>
  <c r="AK265" i="7"/>
  <c r="AL785" i="7"/>
  <c r="Y785" i="7"/>
  <c r="AM785" i="7" s="1"/>
  <c r="D173" i="8"/>
  <c r="K173" i="8" s="1"/>
  <c r="S511" i="7"/>
  <c r="AK511" i="7"/>
  <c r="X511" i="7"/>
  <c r="AJ605" i="7"/>
  <c r="W605" i="7"/>
  <c r="X1122" i="7"/>
  <c r="S1122" i="7"/>
  <c r="AK1122" i="7"/>
  <c r="X195" i="7"/>
  <c r="S195" i="7"/>
  <c r="AK195" i="7"/>
  <c r="W1021" i="7"/>
  <c r="AJ1021" i="7"/>
  <c r="AJ94" i="7"/>
  <c r="W94" i="7"/>
  <c r="X188" i="7"/>
  <c r="S188" i="7"/>
  <c r="AK188" i="7"/>
  <c r="X1221" i="7"/>
  <c r="S1221" i="7"/>
  <c r="AK1221" i="7"/>
  <c r="Y945" i="7"/>
  <c r="AM945" i="7" s="1"/>
  <c r="AL945" i="7"/>
  <c r="Y148" i="7"/>
  <c r="AL148" i="7"/>
  <c r="S1164" i="7"/>
  <c r="AK1164" i="7"/>
  <c r="X1164" i="7"/>
  <c r="X1264" i="7"/>
  <c r="S1264" i="7"/>
  <c r="AK1264" i="7"/>
  <c r="X402" i="7"/>
  <c r="S402" i="7"/>
  <c r="AK402" i="7"/>
  <c r="W620" i="7"/>
  <c r="AJ620" i="7"/>
  <c r="AK1255" i="7"/>
  <c r="X1255" i="7"/>
  <c r="S1255" i="7"/>
  <c r="X576" i="7"/>
  <c r="S576" i="7"/>
  <c r="AK576" i="7"/>
  <c r="S257" i="7"/>
  <c r="AK257" i="7"/>
  <c r="X257" i="7"/>
  <c r="K125" i="14"/>
  <c r="L125" i="14"/>
  <c r="AK1006" i="7"/>
  <c r="X1006" i="7"/>
  <c r="S1006" i="7"/>
  <c r="S1304" i="7"/>
  <c r="AK1304" i="7"/>
  <c r="X1304" i="7"/>
  <c r="C169" i="8"/>
  <c r="J169" i="8" s="1"/>
  <c r="W507" i="7"/>
  <c r="AJ507" i="7"/>
  <c r="X1402" i="7"/>
  <c r="AK1402" i="7"/>
  <c r="S1402" i="7"/>
  <c r="V74" i="11"/>
  <c r="AB74" i="11"/>
  <c r="X852" i="7"/>
  <c r="S852" i="7"/>
  <c r="AK852" i="7"/>
  <c r="C41" i="8"/>
  <c r="J41" i="8" s="1"/>
  <c r="W67" i="7"/>
  <c r="AJ67" i="7"/>
  <c r="X128" i="7"/>
  <c r="S128" i="7"/>
  <c r="AK128" i="7"/>
  <c r="S315" i="7"/>
  <c r="AK315" i="7"/>
  <c r="X315" i="7"/>
  <c r="AL709" i="7"/>
  <c r="Y709" i="7"/>
  <c r="AM709" i="7" s="1"/>
  <c r="X893" i="7"/>
  <c r="S893" i="7"/>
  <c r="AK893" i="7"/>
  <c r="W992" i="7"/>
  <c r="AJ992" i="7"/>
  <c r="AL1279" i="7"/>
  <c r="Y1279" i="7"/>
  <c r="AM1279" i="7" s="1"/>
  <c r="Y874" i="7"/>
  <c r="AM874" i="7" s="1"/>
  <c r="AL874" i="7"/>
  <c r="C159" i="8"/>
  <c r="J159" i="8" s="1"/>
  <c r="W497" i="7"/>
  <c r="AJ497" i="7"/>
  <c r="X910" i="7"/>
  <c r="AK910" i="7"/>
  <c r="S910" i="7"/>
  <c r="S430" i="7"/>
  <c r="AK430" i="7"/>
  <c r="X430" i="7"/>
  <c r="X1424" i="7"/>
  <c r="S1424" i="7"/>
  <c r="AK1424" i="7"/>
  <c r="AJ944" i="7"/>
  <c r="W944" i="7"/>
  <c r="X1296" i="7"/>
  <c r="AK1296" i="7"/>
  <c r="S1296" i="7"/>
  <c r="L178" i="14"/>
  <c r="K178" i="14"/>
  <c r="Y862" i="7"/>
  <c r="AM862" i="7" s="1"/>
  <c r="AL862" i="7"/>
  <c r="X794" i="7"/>
  <c r="S794" i="7"/>
  <c r="AK794" i="7"/>
  <c r="D122" i="8"/>
  <c r="K122" i="8" s="1"/>
  <c r="X460" i="7"/>
  <c r="S460" i="7"/>
  <c r="AK460" i="7"/>
  <c r="S1362" i="7"/>
  <c r="AK1362" i="7"/>
  <c r="X1362" i="7"/>
  <c r="X160" i="7"/>
  <c r="S160" i="7"/>
  <c r="AK160" i="7"/>
  <c r="S238" i="7"/>
  <c r="AK238" i="7"/>
  <c r="X238" i="7"/>
  <c r="X1151" i="7"/>
  <c r="AK1151" i="7"/>
  <c r="S1151" i="7"/>
  <c r="S286" i="7"/>
  <c r="AK286" i="7"/>
  <c r="X286" i="7"/>
  <c r="X115" i="7"/>
  <c r="S115" i="7"/>
  <c r="AK115" i="7"/>
  <c r="W300" i="7"/>
  <c r="AJ300" i="7"/>
  <c r="L55" i="14"/>
  <c r="K55" i="14"/>
  <c r="V146" i="11"/>
  <c r="AB146" i="11"/>
  <c r="X175" i="7"/>
  <c r="S175" i="7"/>
  <c r="AK175" i="7"/>
  <c r="X982" i="7"/>
  <c r="S982" i="7"/>
  <c r="AK982" i="7"/>
  <c r="X42" i="7"/>
  <c r="S42" i="7"/>
  <c r="AK42" i="7"/>
  <c r="S1409" i="7"/>
  <c r="X1409" i="7"/>
  <c r="AK1409" i="7"/>
  <c r="X837" i="7"/>
  <c r="S837" i="7"/>
  <c r="AK837" i="7"/>
  <c r="W1343" i="7"/>
  <c r="AJ1343" i="7"/>
  <c r="L5" i="14"/>
  <c r="K5" i="14"/>
  <c r="S130" i="7"/>
  <c r="AK130" i="7"/>
  <c r="X130" i="7"/>
  <c r="W888" i="7"/>
  <c r="AJ888" i="7"/>
  <c r="AK974" i="7"/>
  <c r="X974" i="7"/>
  <c r="S974" i="7"/>
  <c r="S424" i="7"/>
  <c r="AK424" i="7"/>
  <c r="X424" i="7"/>
  <c r="X1411" i="7"/>
  <c r="S1411" i="7"/>
  <c r="AK1411" i="7"/>
  <c r="AK123" i="7"/>
  <c r="X123" i="7"/>
  <c r="S123" i="7"/>
  <c r="AL621" i="7"/>
  <c r="Y621" i="7"/>
  <c r="AM621" i="7" s="1"/>
  <c r="K157" i="14"/>
  <c r="L157" i="14"/>
  <c r="W403" i="7"/>
  <c r="AJ403" i="7"/>
  <c r="C230" i="8"/>
  <c r="J230" i="8" s="1"/>
  <c r="C123" i="8"/>
  <c r="J123" i="8" s="1"/>
  <c r="W461" i="7"/>
  <c r="AJ461" i="7"/>
  <c r="D60" i="8"/>
  <c r="K60" i="8" s="1"/>
  <c r="D167" i="8"/>
  <c r="K167" i="8" s="1"/>
  <c r="S505" i="7"/>
  <c r="AK505" i="7"/>
  <c r="X505" i="7"/>
  <c r="X1056" i="7"/>
  <c r="AK1056" i="7"/>
  <c r="S1056" i="7"/>
  <c r="X90" i="7"/>
  <c r="S90" i="7"/>
  <c r="AK90" i="7"/>
  <c r="X422" i="7"/>
  <c r="S422" i="7"/>
  <c r="AK422" i="7"/>
  <c r="X1188" i="7"/>
  <c r="S1188" i="7"/>
  <c r="AK1188" i="7"/>
  <c r="X525" i="7"/>
  <c r="S525" i="7"/>
  <c r="AK525" i="7"/>
  <c r="X580" i="7"/>
  <c r="S580" i="7"/>
  <c r="AK580" i="7"/>
  <c r="D219" i="8"/>
  <c r="K219" i="8" s="1"/>
  <c r="S739" i="7"/>
  <c r="AK739" i="7"/>
  <c r="X739" i="7"/>
  <c r="X1267" i="7"/>
  <c r="S1267" i="7"/>
  <c r="AK1267" i="7"/>
  <c r="L4" i="14"/>
  <c r="K4" i="14"/>
  <c r="L28" i="14"/>
  <c r="K28" i="14"/>
  <c r="E131" i="8"/>
  <c r="L131" i="8" s="1"/>
  <c r="AL469" i="7"/>
  <c r="Y469" i="7"/>
  <c r="W770" i="7"/>
  <c r="AJ770" i="7"/>
  <c r="Y554" i="7"/>
  <c r="AM554" i="7" s="1"/>
  <c r="AL554" i="7"/>
  <c r="C210" i="8"/>
  <c r="J210" i="8" s="1"/>
  <c r="W730" i="7"/>
  <c r="AJ730" i="7"/>
  <c r="S819" i="7"/>
  <c r="AK819" i="7"/>
  <c r="X819" i="7"/>
  <c r="D89" i="8"/>
  <c r="K89" i="8" s="1"/>
  <c r="X375" i="7"/>
  <c r="AK375" i="7"/>
  <c r="S375" i="7"/>
  <c r="X622" i="7"/>
  <c r="AK622" i="7"/>
  <c r="S622" i="7"/>
  <c r="L60" i="14"/>
  <c r="K60" i="14"/>
  <c r="K26" i="14"/>
  <c r="L26" i="14"/>
  <c r="L101" i="14"/>
  <c r="K101" i="14"/>
  <c r="X705" i="7"/>
  <c r="S705" i="7"/>
  <c r="AK705" i="7"/>
  <c r="S626" i="7"/>
  <c r="X626" i="7"/>
  <c r="AK626" i="7"/>
  <c r="Y142" i="7"/>
  <c r="AL142" i="7"/>
  <c r="S53" i="7"/>
  <c r="AK53" i="7"/>
  <c r="X53" i="7"/>
  <c r="S1426" i="7"/>
  <c r="AK1426" i="7"/>
  <c r="X1426" i="7"/>
  <c r="W205" i="7"/>
  <c r="AJ205" i="7"/>
  <c r="L41" i="14"/>
  <c r="K41" i="14"/>
  <c r="W106" i="7"/>
  <c r="AJ106" i="7"/>
  <c r="AL792" i="7"/>
  <c r="Y792" i="7"/>
  <c r="AM792" i="7" s="1"/>
  <c r="AL879" i="7"/>
  <c r="Y879" i="7"/>
  <c r="AM879" i="7" s="1"/>
  <c r="AL1268" i="7"/>
  <c r="Y1268" i="7"/>
  <c r="AM1268" i="7" s="1"/>
  <c r="X339" i="7"/>
  <c r="S339" i="7"/>
  <c r="AK339" i="7"/>
  <c r="X425" i="7"/>
  <c r="S425" i="7"/>
  <c r="AK425" i="7"/>
  <c r="C221" i="8"/>
  <c r="J221" i="8" s="1"/>
  <c r="W741" i="7"/>
  <c r="AJ741" i="7"/>
  <c r="S821" i="7"/>
  <c r="AK821" i="7"/>
  <c r="X821" i="7"/>
  <c r="W781" i="7"/>
  <c r="AJ781" i="7"/>
  <c r="S1215" i="7"/>
  <c r="AK1215" i="7"/>
  <c r="X1215" i="7"/>
  <c r="X1118" i="7"/>
  <c r="S1118" i="7"/>
  <c r="AK1118" i="7"/>
  <c r="C180" i="8"/>
  <c r="J180" i="8" s="1"/>
  <c r="C6" i="8"/>
  <c r="J6" i="8" s="1"/>
  <c r="AJ6" i="7"/>
  <c r="W6" i="7"/>
  <c r="D80" i="8"/>
  <c r="K80" i="8" s="1"/>
  <c r="S366" i="7"/>
  <c r="AK366" i="7"/>
  <c r="X366" i="7"/>
  <c r="X1337" i="7"/>
  <c r="AK1337" i="7"/>
  <c r="S1337" i="7"/>
  <c r="K217" i="14"/>
  <c r="L217" i="14"/>
  <c r="AL146" i="7"/>
  <c r="Y146" i="7"/>
  <c r="AJ1084" i="7"/>
  <c r="W1084" i="7"/>
  <c r="K77" i="14"/>
  <c r="L77" i="14"/>
  <c r="X1147" i="7"/>
  <c r="S1147" i="7"/>
  <c r="AK1147" i="7"/>
  <c r="AK756" i="7"/>
  <c r="X756" i="7"/>
  <c r="S756" i="7"/>
  <c r="C186" i="8"/>
  <c r="J186" i="8" s="1"/>
  <c r="W654" i="7"/>
  <c r="AJ654" i="7"/>
  <c r="L164" i="14"/>
  <c r="K164" i="14"/>
  <c r="D216" i="8"/>
  <c r="K216" i="8" s="1"/>
  <c r="X736" i="7"/>
  <c r="S736" i="7"/>
  <c r="AK736" i="7"/>
  <c r="AJ824" i="7"/>
  <c r="W824" i="7"/>
  <c r="L241" i="14"/>
  <c r="K241" i="14"/>
  <c r="L130" i="14"/>
  <c r="K130" i="14"/>
  <c r="C148" i="8"/>
  <c r="J148" i="8" s="1"/>
  <c r="AJ486" i="7"/>
  <c r="W486" i="7"/>
  <c r="D26" i="8"/>
  <c r="K26" i="8" s="1"/>
  <c r="X26" i="7"/>
  <c r="S26" i="7"/>
  <c r="AK26" i="7"/>
  <c r="AK595" i="7"/>
  <c r="S595" i="7"/>
  <c r="X595" i="7"/>
  <c r="W686" i="7"/>
  <c r="AJ686" i="7"/>
  <c r="W1075" i="7"/>
  <c r="AJ1075" i="7"/>
  <c r="X682" i="7"/>
  <c r="S682" i="7"/>
  <c r="AK682" i="7"/>
  <c r="W1254" i="7"/>
  <c r="AJ1254" i="7"/>
  <c r="X631" i="7"/>
  <c r="S631" i="7"/>
  <c r="AK631" i="7"/>
  <c r="Y1298" i="7"/>
  <c r="AM1298" i="7" s="1"/>
  <c r="AL1298" i="7"/>
  <c r="X810" i="7"/>
  <c r="S810" i="7"/>
  <c r="AK810" i="7"/>
  <c r="S1133" i="7"/>
  <c r="AK1133" i="7"/>
  <c r="X1133" i="7"/>
  <c r="AL76" i="7"/>
  <c r="Y76" i="7"/>
  <c r="S1010" i="7"/>
  <c r="AK1010" i="7"/>
  <c r="X1010" i="7"/>
  <c r="Y1364" i="7"/>
  <c r="AM1364" i="7" s="1"/>
  <c r="AL1364" i="7"/>
  <c r="X1317" i="7"/>
  <c r="S1317" i="7"/>
  <c r="AK1317" i="7"/>
  <c r="D217" i="8"/>
  <c r="K217" i="8" s="1"/>
  <c r="S737" i="7"/>
  <c r="AK737" i="7"/>
  <c r="X737" i="7"/>
  <c r="D169" i="8"/>
  <c r="K169" i="8" s="1"/>
  <c r="X507" i="7"/>
  <c r="S507" i="7"/>
  <c r="AK507" i="7"/>
  <c r="D19" i="8"/>
  <c r="K19" i="8" s="1"/>
  <c r="S19" i="7"/>
  <c r="AK19" i="7"/>
  <c r="X19" i="7"/>
  <c r="Y157" i="7"/>
  <c r="AL157" i="7"/>
  <c r="X627" i="7"/>
  <c r="S627" i="7"/>
  <c r="AK627" i="7"/>
  <c r="X704" i="7"/>
  <c r="S704" i="7"/>
  <c r="AK704" i="7"/>
  <c r="AJ1159" i="7"/>
  <c r="W1159" i="7"/>
  <c r="X97" i="7"/>
  <c r="S97" i="7"/>
  <c r="AK97" i="7"/>
  <c r="AJ392" i="7"/>
  <c r="W392" i="7"/>
  <c r="S328" i="7"/>
  <c r="AK328" i="7"/>
  <c r="X328" i="7"/>
  <c r="AJ1199" i="7"/>
  <c r="W1199" i="7"/>
  <c r="E187" i="8"/>
  <c r="L187" i="8" s="1"/>
  <c r="AL655" i="7"/>
  <c r="Y655" i="7"/>
  <c r="AK918" i="7"/>
  <c r="X918" i="7"/>
  <c r="S918" i="7"/>
  <c r="X577" i="7"/>
  <c r="S577" i="7"/>
  <c r="AK577" i="7"/>
  <c r="X1241" i="7"/>
  <c r="S1241" i="7"/>
  <c r="AK1241" i="7"/>
  <c r="C217" i="8"/>
  <c r="J217" i="8" s="1"/>
  <c r="AJ737" i="7"/>
  <c r="W737" i="7"/>
  <c r="X641" i="7"/>
  <c r="S641" i="7"/>
  <c r="AK641" i="7"/>
  <c r="D160" i="8"/>
  <c r="K160" i="8" s="1"/>
  <c r="AK498" i="7"/>
  <c r="X498" i="7"/>
  <c r="S498" i="7"/>
  <c r="AK645" i="7"/>
  <c r="X645" i="7"/>
  <c r="S645" i="7"/>
  <c r="S1206" i="7"/>
  <c r="AK1206" i="7"/>
  <c r="X1206" i="7"/>
  <c r="D159" i="8"/>
  <c r="K159" i="8" s="1"/>
  <c r="X497" i="7"/>
  <c r="S497" i="7"/>
  <c r="AK497" i="7"/>
  <c r="X966" i="7"/>
  <c r="S966" i="7"/>
  <c r="AK966" i="7"/>
  <c r="X800" i="7"/>
  <c r="S800" i="7"/>
  <c r="AK800" i="7"/>
  <c r="S690" i="7"/>
  <c r="AK690" i="7"/>
  <c r="X690" i="7"/>
  <c r="W542" i="7"/>
  <c r="AJ542" i="7"/>
  <c r="X221" i="7"/>
  <c r="S221" i="7"/>
  <c r="AK221" i="7"/>
  <c r="Y372" i="7"/>
  <c r="AL372" i="7"/>
  <c r="Y1103" i="7"/>
  <c r="AM1103" i="7" s="1"/>
  <c r="AL1103" i="7"/>
  <c r="X544" i="7"/>
  <c r="S544" i="7"/>
  <c r="AK544" i="7"/>
  <c r="Y749" i="7"/>
  <c r="AL749" i="7"/>
  <c r="AL1285" i="7"/>
  <c r="Y1285" i="7"/>
  <c r="AM1285" i="7" s="1"/>
  <c r="AL382" i="7"/>
  <c r="Y382" i="7"/>
  <c r="X912" i="7"/>
  <c r="S912" i="7"/>
  <c r="AK912" i="7"/>
  <c r="X1318" i="7"/>
  <c r="AK1318" i="7"/>
  <c r="S1318" i="7"/>
  <c r="S1457" i="7"/>
  <c r="AK1457" i="7"/>
  <c r="X1457" i="7"/>
  <c r="X1425" i="7"/>
  <c r="S1425" i="7"/>
  <c r="AK1425" i="7"/>
  <c r="X300" i="7"/>
  <c r="S300" i="7"/>
  <c r="AK300" i="7"/>
  <c r="L133" i="14"/>
  <c r="K133" i="14"/>
  <c r="S163" i="7"/>
  <c r="AK163" i="7"/>
  <c r="X163" i="7"/>
  <c r="S251" i="7"/>
  <c r="AK251" i="7"/>
  <c r="X251" i="7"/>
  <c r="X32" i="7"/>
  <c r="S32" i="7"/>
  <c r="AK32" i="7"/>
  <c r="AK1343" i="7"/>
  <c r="X1343" i="7"/>
  <c r="S1343" i="7"/>
  <c r="L31" i="14"/>
  <c r="K31" i="14"/>
  <c r="Y1249" i="7"/>
  <c r="AM1249" i="7" s="1"/>
  <c r="AL1249" i="7"/>
  <c r="X888" i="7"/>
  <c r="AK888" i="7"/>
  <c r="S888" i="7"/>
  <c r="X1273" i="7"/>
  <c r="S1273" i="7"/>
  <c r="AK1273" i="7"/>
  <c r="K209" i="14"/>
  <c r="L209" i="14"/>
  <c r="Y211" i="7"/>
  <c r="AM211" i="7" s="1"/>
  <c r="AL211" i="7"/>
  <c r="Y567" i="7"/>
  <c r="AM567" i="7" s="1"/>
  <c r="AL567" i="7"/>
  <c r="AK934" i="7"/>
  <c r="X934" i="7"/>
  <c r="S934" i="7"/>
  <c r="W1043" i="7"/>
  <c r="AJ1043" i="7"/>
  <c r="X998" i="7"/>
  <c r="S998" i="7"/>
  <c r="AK998" i="7"/>
  <c r="D123" i="8"/>
  <c r="K123" i="8" s="1"/>
  <c r="X461" i="7"/>
  <c r="S461" i="7"/>
  <c r="AK461" i="7"/>
  <c r="D196" i="8"/>
  <c r="K196" i="8" s="1"/>
  <c r="X664" i="7"/>
  <c r="AK664" i="7"/>
  <c r="S664" i="7"/>
  <c r="AJ869" i="7"/>
  <c r="W869" i="7"/>
  <c r="X618" i="7"/>
  <c r="AK618" i="7"/>
  <c r="S618" i="7"/>
  <c r="Y1389" i="7"/>
  <c r="AM1389" i="7" s="1"/>
  <c r="AL1389" i="7"/>
  <c r="AL133" i="7"/>
  <c r="Y133" i="7"/>
  <c r="C192" i="8"/>
  <c r="J192" i="8" s="1"/>
  <c r="W525" i="7"/>
  <c r="AJ525" i="7"/>
  <c r="AK228" i="7"/>
  <c r="X228" i="7"/>
  <c r="S228" i="7"/>
  <c r="S814" i="7"/>
  <c r="AK814" i="7"/>
  <c r="X814" i="7"/>
  <c r="W1052" i="7"/>
  <c r="AJ1052" i="7"/>
  <c r="S984" i="7"/>
  <c r="AK984" i="7"/>
  <c r="X984" i="7"/>
  <c r="X419" i="7"/>
  <c r="S419" i="7"/>
  <c r="AK419" i="7"/>
  <c r="D215" i="8"/>
  <c r="K215" i="8" s="1"/>
  <c r="X735" i="7"/>
  <c r="S735" i="7"/>
  <c r="AK735" i="7"/>
  <c r="S1250" i="7"/>
  <c r="AK1250" i="7"/>
  <c r="X1250" i="7"/>
  <c r="AK212" i="7"/>
  <c r="X212" i="7"/>
  <c r="S212" i="7"/>
  <c r="L56" i="14"/>
  <c r="K56" i="14"/>
  <c r="L54" i="14"/>
  <c r="K54" i="14"/>
  <c r="AL140" i="7"/>
  <c r="Y140" i="7"/>
  <c r="AL715" i="7"/>
  <c r="Y715" i="7"/>
  <c r="AM715" i="7" s="1"/>
  <c r="L35" i="12"/>
  <c r="Y1173" i="7"/>
  <c r="AM1173" i="7" s="1"/>
  <c r="AL1173" i="7"/>
  <c r="Y1286" i="7"/>
  <c r="AM1286" i="7" s="1"/>
  <c r="AL1286" i="7"/>
  <c r="X87" i="7"/>
  <c r="S87" i="7"/>
  <c r="AK87" i="7"/>
  <c r="D94" i="8"/>
  <c r="K94" i="8" s="1"/>
  <c r="X380" i="7"/>
  <c r="S380" i="7"/>
  <c r="AK380" i="7"/>
  <c r="W619" i="7"/>
  <c r="AJ619" i="7"/>
  <c r="L112" i="14"/>
  <c r="K112" i="14"/>
  <c r="L234" i="14"/>
  <c r="K234" i="14"/>
  <c r="W252" i="7"/>
  <c r="AJ252" i="7"/>
  <c r="Y1233" i="7"/>
  <c r="AM1233" i="7" s="1"/>
  <c r="AL1233" i="7"/>
  <c r="K127" i="14"/>
  <c r="L127" i="14"/>
  <c r="X1081" i="7"/>
  <c r="S1081" i="7"/>
  <c r="AK1081" i="7"/>
  <c r="X1182" i="7"/>
  <c r="S1182" i="7"/>
  <c r="AK1182" i="7"/>
  <c r="Y616" i="7"/>
  <c r="AM616" i="7" s="1"/>
  <c r="AL616" i="7"/>
  <c r="L193" i="14"/>
  <c r="K193" i="14"/>
  <c r="Y1208" i="7"/>
  <c r="AM1208" i="7" s="1"/>
  <c r="AL1208" i="7"/>
  <c r="AJ1432" i="7"/>
  <c r="W1432" i="7"/>
  <c r="L32" i="14"/>
  <c r="K32" i="14"/>
  <c r="X84" i="7"/>
  <c r="S84" i="7"/>
  <c r="AK84" i="7"/>
  <c r="W702" i="7"/>
  <c r="AJ702" i="7"/>
  <c r="W859" i="7"/>
  <c r="AJ859" i="7"/>
  <c r="AL600" i="7"/>
  <c r="Y600" i="7"/>
  <c r="AM600" i="7" s="1"/>
  <c r="L67" i="14"/>
  <c r="K67" i="14"/>
  <c r="C60" i="8"/>
  <c r="J60" i="8" s="1"/>
  <c r="Y230" i="7"/>
  <c r="AM230" i="7" s="1"/>
  <c r="AL230" i="7"/>
  <c r="C161" i="8"/>
  <c r="J161" i="8" s="1"/>
  <c r="W499" i="7"/>
  <c r="AJ499" i="7"/>
  <c r="Y989" i="7"/>
  <c r="AM989" i="7" s="1"/>
  <c r="AL989" i="7"/>
  <c r="S798" i="7"/>
  <c r="AK798" i="7"/>
  <c r="X798" i="7"/>
  <c r="X1181" i="7"/>
  <c r="S1181" i="7"/>
  <c r="AK1181" i="7"/>
  <c r="X827" i="7"/>
  <c r="S827" i="7"/>
  <c r="AK827" i="7"/>
  <c r="X781" i="7"/>
  <c r="AK781" i="7"/>
  <c r="S781" i="7"/>
  <c r="AJ1215" i="7"/>
  <c r="W1215" i="7"/>
  <c r="X1192" i="7"/>
  <c r="S1192" i="7"/>
  <c r="AK1192" i="7"/>
  <c r="D172" i="8"/>
  <c r="K172" i="8" s="1"/>
  <c r="X510" i="7"/>
  <c r="S510" i="7"/>
  <c r="AK510" i="7"/>
  <c r="D144" i="8"/>
  <c r="K144" i="8" s="1"/>
  <c r="S482" i="7"/>
  <c r="AK482" i="7"/>
  <c r="X482" i="7"/>
  <c r="X1189" i="7"/>
  <c r="AK1189" i="7"/>
  <c r="S1189" i="7"/>
  <c r="X1380" i="7"/>
  <c r="S1380" i="7"/>
  <c r="AK1380" i="7"/>
  <c r="K243" i="14"/>
  <c r="L243" i="14"/>
  <c r="AL149" i="7"/>
  <c r="Y149" i="7"/>
  <c r="C172" i="8"/>
  <c r="J172" i="8" s="1"/>
  <c r="S94" i="7"/>
  <c r="X1299" i="7"/>
  <c r="S1299" i="7"/>
  <c r="AK1299" i="7"/>
  <c r="L27" i="14"/>
  <c r="K27" i="14"/>
  <c r="D13" i="8"/>
  <c r="K13" i="8" s="1"/>
  <c r="X13" i="7"/>
  <c r="S13" i="7"/>
  <c r="AK13" i="7"/>
  <c r="S120" i="7"/>
  <c r="AK120" i="7"/>
  <c r="X120" i="7"/>
  <c r="L223" i="14"/>
  <c r="K223" i="14"/>
  <c r="S706" i="7"/>
  <c r="AK706" i="7"/>
  <c r="X706" i="7"/>
  <c r="E53" i="8"/>
  <c r="L53" i="8" s="1"/>
  <c r="AL79" i="7"/>
  <c r="Y79" i="7"/>
  <c r="X1163" i="7"/>
  <c r="S1163" i="7"/>
  <c r="AK1163" i="7"/>
  <c r="AJ1355" i="7"/>
  <c r="W1355" i="7"/>
  <c r="Y1126" i="7"/>
  <c r="AM1126" i="7" s="1"/>
  <c r="AL1126" i="7"/>
  <c r="X1430" i="7"/>
  <c r="S1430" i="7"/>
  <c r="AK1430" i="7"/>
  <c r="E48" i="8"/>
  <c r="L48" i="8" s="1"/>
  <c r="Y74" i="7"/>
  <c r="AL74" i="7"/>
  <c r="AJ1407" i="7"/>
  <c r="W1407" i="7"/>
  <c r="X878" i="7"/>
  <c r="AK878" i="7"/>
  <c r="S878" i="7"/>
  <c r="X573" i="7"/>
  <c r="S573" i="7"/>
  <c r="AK573" i="7"/>
  <c r="X1376" i="7"/>
  <c r="S1376" i="7"/>
  <c r="AK1376" i="7"/>
  <c r="X1059" i="7"/>
  <c r="S1059" i="7"/>
  <c r="AK1059" i="7"/>
  <c r="X1330" i="7"/>
  <c r="S1330" i="7"/>
  <c r="AK1330" i="7"/>
  <c r="W1213" i="7"/>
  <c r="AJ1213" i="7"/>
  <c r="L171" i="14"/>
  <c r="K171" i="14"/>
  <c r="S824" i="7"/>
  <c r="AK824" i="7"/>
  <c r="X824" i="7"/>
  <c r="C233" i="8"/>
  <c r="J233" i="8" s="1"/>
  <c r="AJ753" i="7"/>
  <c r="W753" i="7"/>
  <c r="X169" i="7"/>
  <c r="S169" i="7"/>
  <c r="AK169" i="7"/>
  <c r="W593" i="7"/>
  <c r="AJ593" i="7"/>
  <c r="D194" i="8"/>
  <c r="K194" i="8" s="1"/>
  <c r="S662" i="7"/>
  <c r="AK662" i="7"/>
  <c r="X662" i="7"/>
  <c r="X593" i="7"/>
  <c r="S593" i="7"/>
  <c r="AK593" i="7"/>
  <c r="C165" i="8"/>
  <c r="J165" i="8" s="1"/>
  <c r="W503" i="7"/>
  <c r="AJ503" i="7"/>
  <c r="C155" i="8"/>
  <c r="J155" i="8" s="1"/>
  <c r="W493" i="7"/>
  <c r="AJ493" i="7"/>
  <c r="X1178" i="7"/>
  <c r="S1178" i="7"/>
  <c r="AK1178" i="7"/>
  <c r="S633" i="7"/>
  <c r="AK633" i="7"/>
  <c r="X633" i="7"/>
  <c r="S1423" i="7"/>
  <c r="AK1423" i="7"/>
  <c r="X1423" i="7"/>
  <c r="S1222" i="7"/>
  <c r="AK1222" i="7"/>
  <c r="X1222" i="7"/>
  <c r="X194" i="7"/>
  <c r="S194" i="7"/>
  <c r="AK194" i="7"/>
  <c r="S347" i="7"/>
  <c r="AK347" i="7"/>
  <c r="X347" i="7"/>
  <c r="Y1293" i="7"/>
  <c r="AM1293" i="7" s="1"/>
  <c r="AL1293" i="7"/>
  <c r="X589" i="7"/>
  <c r="S589" i="7"/>
  <c r="AK589" i="7"/>
  <c r="X1231" i="7"/>
  <c r="S1231" i="7"/>
  <c r="AK1231" i="7"/>
  <c r="D14" i="8"/>
  <c r="K14" i="8" s="1"/>
  <c r="X14" i="7"/>
  <c r="S14" i="7"/>
  <c r="AK14" i="7"/>
  <c r="X529" i="7"/>
  <c r="S529" i="7"/>
  <c r="AK529" i="7"/>
  <c r="X650" i="7"/>
  <c r="S650" i="7"/>
  <c r="AK650" i="7"/>
  <c r="X167" i="7"/>
  <c r="S167" i="7"/>
  <c r="AK167" i="7"/>
  <c r="Y65" i="7"/>
  <c r="AL65" i="7"/>
  <c r="D105" i="8"/>
  <c r="K105" i="8" s="1"/>
  <c r="X391" i="7"/>
  <c r="AK391" i="7"/>
  <c r="S391" i="7"/>
  <c r="AJ1271" i="7"/>
  <c r="W1271" i="7"/>
  <c r="L19" i="12"/>
  <c r="W765" i="7"/>
  <c r="AJ765" i="7"/>
  <c r="X165" i="7"/>
  <c r="S165" i="7"/>
  <c r="AK165" i="7"/>
  <c r="S254" i="7"/>
  <c r="AK254" i="7"/>
  <c r="X254" i="7"/>
  <c r="X793" i="7"/>
  <c r="S793" i="7"/>
  <c r="AK793" i="7"/>
  <c r="X542" i="7"/>
  <c r="S542" i="7"/>
  <c r="AK542" i="7"/>
  <c r="L204" i="14"/>
  <c r="K204" i="14"/>
  <c r="AL527" i="7"/>
  <c r="Y527" i="7"/>
  <c r="AM527" i="7" s="1"/>
  <c r="D124" i="8"/>
  <c r="K124" i="8" s="1"/>
  <c r="S462" i="7"/>
  <c r="AK462" i="7"/>
  <c r="X462" i="7"/>
  <c r="C79" i="8"/>
  <c r="J79" i="8" s="1"/>
  <c r="X1327" i="7"/>
  <c r="AK1327" i="7"/>
  <c r="S1327" i="7"/>
  <c r="W1457" i="7"/>
  <c r="AJ1457" i="7"/>
  <c r="S440" i="7"/>
  <c r="AK440" i="7"/>
  <c r="X440" i="7"/>
  <c r="X1408" i="7"/>
  <c r="AK1408" i="7"/>
  <c r="S1408" i="7"/>
  <c r="X526" i="7"/>
  <c r="S526" i="7"/>
  <c r="AK526" i="7"/>
  <c r="X960" i="7"/>
  <c r="S960" i="7"/>
  <c r="AK960" i="7"/>
  <c r="L211" i="14"/>
  <c r="K211" i="14"/>
  <c r="Y663" i="7"/>
  <c r="AL663" i="7"/>
  <c r="S937" i="7"/>
  <c r="X937" i="7"/>
  <c r="AK937" i="7"/>
  <c r="W1315" i="7"/>
  <c r="AJ1315" i="7"/>
  <c r="AJ251" i="7"/>
  <c r="W251" i="7"/>
  <c r="X1168" i="7"/>
  <c r="S1168" i="7"/>
  <c r="AK1168" i="7"/>
  <c r="S687" i="7"/>
  <c r="AK687" i="7"/>
  <c r="X687" i="7"/>
  <c r="X131" i="7"/>
  <c r="S131" i="7"/>
  <c r="AK131" i="7"/>
  <c r="S293" i="7"/>
  <c r="AK293" i="7"/>
  <c r="X293" i="7"/>
  <c r="AJ603" i="7"/>
  <c r="W603" i="7"/>
  <c r="L57" i="14"/>
  <c r="K57" i="14"/>
  <c r="S248" i="7"/>
  <c r="AK248" i="7"/>
  <c r="X248" i="7"/>
  <c r="X796" i="7"/>
  <c r="S796" i="7"/>
  <c r="AK796" i="7"/>
  <c r="X1269" i="7"/>
  <c r="S1269" i="7"/>
  <c r="AK1269" i="7"/>
  <c r="X954" i="7"/>
  <c r="S954" i="7"/>
  <c r="AK954" i="7"/>
  <c r="W885" i="7"/>
  <c r="AJ885" i="7"/>
  <c r="L235" i="14"/>
  <c r="K235" i="14"/>
  <c r="X1043" i="7"/>
  <c r="S1043" i="7"/>
  <c r="AK1043" i="7"/>
  <c r="X396" i="7"/>
  <c r="S396" i="7"/>
  <c r="AK396" i="7"/>
  <c r="X52" i="7"/>
  <c r="S52" i="7"/>
  <c r="AK52" i="7"/>
  <c r="S267" i="7"/>
  <c r="AK267" i="7"/>
  <c r="X267" i="7"/>
  <c r="D119" i="8"/>
  <c r="K119" i="8" s="1"/>
  <c r="X457" i="7"/>
  <c r="S457" i="7"/>
  <c r="AK457" i="7"/>
  <c r="X869" i="7"/>
  <c r="S869" i="7"/>
  <c r="AK869" i="7"/>
  <c r="AL540" i="7"/>
  <c r="Y540" i="7"/>
  <c r="AM540" i="7" s="1"/>
  <c r="C215" i="8"/>
  <c r="J215" i="8" s="1"/>
  <c r="S1111" i="7"/>
  <c r="AK1111" i="7"/>
  <c r="X1111" i="7"/>
  <c r="Y1218" i="7"/>
  <c r="AM1218" i="7" s="1"/>
  <c r="AL1218" i="7"/>
  <c r="E45" i="8"/>
  <c r="L45" i="8" s="1"/>
  <c r="Y71" i="7"/>
  <c r="AL71" i="7"/>
  <c r="X791" i="7"/>
  <c r="AK791" i="7"/>
  <c r="S791" i="7"/>
  <c r="C107" i="8"/>
  <c r="J107" i="8" s="1"/>
  <c r="AJ445" i="7"/>
  <c r="W445" i="7"/>
  <c r="X1096" i="7"/>
  <c r="S1096" i="7"/>
  <c r="AK1096" i="7"/>
  <c r="X1354" i="7"/>
  <c r="S1354" i="7"/>
  <c r="AK1354" i="7"/>
  <c r="AJ814" i="7"/>
  <c r="W814" i="7"/>
  <c r="X1052" i="7"/>
  <c r="S1052" i="7"/>
  <c r="AK1052" i="7"/>
  <c r="AJ984" i="7"/>
  <c r="W984" i="7"/>
  <c r="D18" i="8"/>
  <c r="K18" i="8" s="1"/>
  <c r="X18" i="7"/>
  <c r="S18" i="7"/>
  <c r="AK18" i="7"/>
  <c r="X1367" i="7"/>
  <c r="AK1367" i="7"/>
  <c r="S1367" i="7"/>
  <c r="L82" i="14"/>
  <c r="K82" i="14"/>
  <c r="L80" i="14"/>
  <c r="K80" i="14"/>
  <c r="AJ994" i="7"/>
  <c r="W994" i="7"/>
  <c r="S994" i="7"/>
  <c r="AK994" i="7"/>
  <c r="X994" i="7"/>
  <c r="V182" i="11"/>
  <c r="AB182" i="11"/>
  <c r="V196" i="11"/>
  <c r="AB196" i="11"/>
  <c r="X432" i="7"/>
  <c r="S432" i="7"/>
  <c r="AK432" i="7"/>
  <c r="W692" i="7"/>
  <c r="AJ692" i="7"/>
  <c r="C94" i="8"/>
  <c r="J94" i="8" s="1"/>
  <c r="W380" i="7"/>
  <c r="AJ380" i="7"/>
  <c r="S619" i="7"/>
  <c r="X619" i="7"/>
  <c r="AK619" i="7"/>
  <c r="K138" i="14"/>
  <c r="L138" i="14"/>
  <c r="L260" i="14"/>
  <c r="K260" i="14"/>
  <c r="W595" i="7"/>
  <c r="AJ595" i="7"/>
  <c r="V193" i="11"/>
  <c r="AB193" i="11"/>
  <c r="K23" i="14"/>
  <c r="L23" i="14"/>
  <c r="S1227" i="7"/>
  <c r="AK1227" i="7"/>
  <c r="X1227" i="7"/>
  <c r="X1090" i="7"/>
  <c r="S1090" i="7"/>
  <c r="AK1090" i="7"/>
  <c r="L11" i="14"/>
  <c r="K11" i="14"/>
  <c r="Y311" i="7"/>
  <c r="AM311" i="7" s="1"/>
  <c r="AL311" i="7"/>
  <c r="Y909" i="7"/>
  <c r="AM909" i="7" s="1"/>
  <c r="AL909" i="7"/>
  <c r="K58" i="14"/>
  <c r="L58" i="14"/>
  <c r="X86" i="7"/>
  <c r="S86" i="7"/>
  <c r="AK86" i="7"/>
  <c r="AK1157" i="7"/>
  <c r="X1157" i="7"/>
  <c r="S1157" i="7"/>
  <c r="X702" i="7"/>
  <c r="AK702" i="7"/>
  <c r="S702" i="7"/>
  <c r="X859" i="7"/>
  <c r="S859" i="7"/>
  <c r="AK859" i="7"/>
  <c r="K93" i="14"/>
  <c r="L93" i="14"/>
  <c r="AJ798" i="7"/>
  <c r="W798" i="7"/>
  <c r="W1181" i="7"/>
  <c r="AJ1181" i="7"/>
  <c r="S757" i="7"/>
  <c r="X757" i="7"/>
  <c r="AK757" i="7"/>
  <c r="C153" i="8"/>
  <c r="J153" i="8" s="1"/>
  <c r="AJ491" i="7"/>
  <c r="W491" i="7"/>
  <c r="X1191" i="7"/>
  <c r="S1191" i="7"/>
  <c r="AK1191" i="7"/>
  <c r="X1383" i="7"/>
  <c r="S1383" i="7"/>
  <c r="AK1383" i="7"/>
  <c r="X109" i="7"/>
  <c r="S109" i="7"/>
  <c r="AK109" i="7"/>
  <c r="S880" i="7"/>
  <c r="AK880" i="7"/>
  <c r="X880" i="7"/>
  <c r="X416" i="7"/>
  <c r="S416" i="7"/>
  <c r="AK416" i="7"/>
  <c r="C181" i="8"/>
  <c r="J181" i="8" s="1"/>
  <c r="W519" i="7"/>
  <c r="AJ519" i="7"/>
  <c r="X1194" i="7"/>
  <c r="S1194" i="7"/>
  <c r="AK1194" i="7"/>
  <c r="D208" i="8"/>
  <c r="K208" i="8" s="1"/>
  <c r="X676" i="7"/>
  <c r="S676" i="7"/>
  <c r="AK676" i="7"/>
  <c r="D71" i="8"/>
  <c r="K71" i="8" s="1"/>
  <c r="W571" i="7"/>
  <c r="AJ571" i="7"/>
  <c r="K233" i="14"/>
  <c r="L233" i="14"/>
  <c r="S196" i="7"/>
  <c r="E66" i="8" s="1"/>
  <c r="L66" i="8" s="1"/>
  <c r="S34" i="7"/>
  <c r="Y266" i="7"/>
  <c r="AM266" i="7" s="1"/>
  <c r="AL266" i="7"/>
  <c r="S1054" i="7"/>
  <c r="AK1054" i="7"/>
  <c r="X1054" i="7"/>
  <c r="W1289" i="7"/>
  <c r="AJ1289" i="7"/>
  <c r="AK1439" i="7"/>
  <c r="S1439" i="7"/>
  <c r="X1439" i="7"/>
  <c r="W1428" i="7"/>
  <c r="AJ1428" i="7"/>
  <c r="L99" i="14"/>
  <c r="K99" i="14"/>
  <c r="Y223" i="7"/>
  <c r="AM223" i="7" s="1"/>
  <c r="AL223" i="7"/>
  <c r="S591" i="7"/>
  <c r="AK591" i="7"/>
  <c r="X591" i="7"/>
  <c r="X906" i="7"/>
  <c r="S906" i="7"/>
  <c r="AK906" i="7"/>
  <c r="Y1116" i="7"/>
  <c r="AM1116" i="7" s="1"/>
  <c r="AL1116" i="7"/>
  <c r="AK244" i="7"/>
  <c r="X244" i="7"/>
  <c r="S244" i="7"/>
  <c r="D65" i="8"/>
  <c r="K65" i="8" s="1"/>
  <c r="AJ363" i="7"/>
  <c r="W363" i="7"/>
  <c r="X894" i="7"/>
  <c r="AK894" i="7"/>
  <c r="S894" i="7"/>
  <c r="L158" i="14"/>
  <c r="K158" i="14"/>
  <c r="Y1374" i="7"/>
  <c r="AM1374" i="7" s="1"/>
  <c r="AL1374" i="7"/>
  <c r="X1263" i="7"/>
  <c r="S1263" i="7"/>
  <c r="AK1263" i="7"/>
  <c r="V52" i="11"/>
  <c r="AB52" i="11"/>
  <c r="AJ1449" i="7"/>
  <c r="W1449" i="7"/>
  <c r="X532" i="7"/>
  <c r="S532" i="7"/>
  <c r="AK532" i="7"/>
  <c r="D165" i="8"/>
  <c r="K165" i="8" s="1"/>
  <c r="X503" i="7"/>
  <c r="S503" i="7"/>
  <c r="AK503" i="7"/>
  <c r="X1065" i="7"/>
  <c r="S1065" i="7"/>
  <c r="AK1065" i="7"/>
  <c r="K159" i="14"/>
  <c r="L159" i="14"/>
  <c r="L83" i="14"/>
  <c r="K83" i="14"/>
  <c r="S434" i="7"/>
  <c r="X434" i="7"/>
  <c r="AK434" i="7"/>
  <c r="AK822" i="7"/>
  <c r="S822" i="7"/>
  <c r="X822" i="7"/>
  <c r="X171" i="7"/>
  <c r="S171" i="7"/>
  <c r="AK171" i="7"/>
  <c r="D30" i="8"/>
  <c r="K30" i="8" s="1"/>
  <c r="S56" i="7"/>
  <c r="AK56" i="7"/>
  <c r="X56" i="7"/>
  <c r="X523" i="7"/>
  <c r="AK523" i="7"/>
  <c r="S523" i="7"/>
  <c r="X951" i="7"/>
  <c r="AK951" i="7"/>
  <c r="S951" i="7"/>
  <c r="X885" i="7"/>
  <c r="S885" i="7"/>
  <c r="AK885" i="7"/>
  <c r="L261" i="14"/>
  <c r="K261" i="14"/>
  <c r="L27" i="12"/>
  <c r="W52" i="7"/>
  <c r="AJ52" i="7"/>
  <c r="AJ267" i="7"/>
  <c r="W267" i="7"/>
  <c r="W834" i="7"/>
  <c r="AJ834" i="7"/>
  <c r="S1284" i="7"/>
  <c r="AK1284" i="7"/>
  <c r="X1284" i="7"/>
  <c r="AL245" i="7"/>
  <c r="Y245" i="7"/>
  <c r="AM245" i="7" s="1"/>
  <c r="Y613" i="7"/>
  <c r="AM613" i="7" s="1"/>
  <c r="AL613" i="7"/>
  <c r="Y863" i="7"/>
  <c r="AM863" i="7" s="1"/>
  <c r="AL863" i="7"/>
  <c r="AJ1259" i="7"/>
  <c r="W1259" i="7"/>
  <c r="AK594" i="7"/>
  <c r="X594" i="7"/>
  <c r="S594" i="7"/>
  <c r="C231" i="8"/>
  <c r="J231" i="8" s="1"/>
  <c r="AJ791" i="7"/>
  <c r="W791" i="7"/>
  <c r="S280" i="7"/>
  <c r="AK280" i="7"/>
  <c r="X280" i="7"/>
  <c r="D107" i="8"/>
  <c r="K107" i="8" s="1"/>
  <c r="X445" i="7"/>
  <c r="S445" i="7"/>
  <c r="AK445" i="7"/>
  <c r="W1379" i="7"/>
  <c r="AJ1379" i="7"/>
  <c r="Y1084" i="7"/>
  <c r="AM1084" i="7" s="1"/>
  <c r="AL1084" i="7"/>
  <c r="S334" i="7"/>
  <c r="AK334" i="7"/>
  <c r="X334" i="7"/>
  <c r="X256" i="7"/>
  <c r="S256" i="7"/>
  <c r="AK256" i="7"/>
  <c r="X1092" i="7"/>
  <c r="S1092" i="7"/>
  <c r="AK1092" i="7"/>
  <c r="C18" i="8"/>
  <c r="J18" i="8" s="1"/>
  <c r="AJ18" i="7"/>
  <c r="W18" i="7"/>
  <c r="L134" i="14"/>
  <c r="K134" i="14"/>
  <c r="K106" i="14"/>
  <c r="L106" i="14"/>
  <c r="W108" i="7"/>
  <c r="AJ108" i="7"/>
  <c r="S408" i="7"/>
  <c r="E96" i="8" s="1"/>
  <c r="L96" i="8" s="1"/>
  <c r="AK408" i="7"/>
  <c r="X408" i="7"/>
  <c r="C218" i="8"/>
  <c r="J218" i="8" s="1"/>
  <c r="S1095" i="7"/>
  <c r="AK1095" i="7"/>
  <c r="X1095" i="7"/>
  <c r="AK1397" i="7"/>
  <c r="X1397" i="7"/>
  <c r="S1397" i="7"/>
  <c r="X1023" i="7"/>
  <c r="AK1023" i="7"/>
  <c r="S1023" i="7"/>
  <c r="S968" i="7"/>
  <c r="AK968" i="7"/>
  <c r="X968" i="7"/>
  <c r="X692" i="7"/>
  <c r="S692" i="7"/>
  <c r="AK692" i="7"/>
  <c r="S1404" i="7"/>
  <c r="AK1404" i="7"/>
  <c r="X1404" i="7"/>
  <c r="AJ1287" i="7"/>
  <c r="W1287" i="7"/>
  <c r="L216" i="14"/>
  <c r="K216" i="14"/>
  <c r="X770" i="7"/>
  <c r="S770" i="7"/>
  <c r="AK770" i="7"/>
  <c r="L153" i="14"/>
  <c r="K153" i="14"/>
  <c r="W1324" i="7"/>
  <c r="AJ1324" i="7"/>
  <c r="AK356" i="7"/>
  <c r="X356" i="7"/>
  <c r="S356" i="7"/>
  <c r="AL658" i="7"/>
  <c r="Y658" i="7"/>
  <c r="L37" i="14"/>
  <c r="K37" i="14"/>
  <c r="E17" i="8"/>
  <c r="L17" i="8" s="1"/>
  <c r="Y17" i="7"/>
  <c r="AL17" i="7"/>
  <c r="C42" i="8"/>
  <c r="J42" i="8" s="1"/>
  <c r="W68" i="7"/>
  <c r="AJ68" i="7"/>
  <c r="W986" i="7"/>
  <c r="AJ986" i="7"/>
  <c r="V59" i="11"/>
  <c r="G6" i="12" s="1"/>
  <c r="AB59" i="11"/>
  <c r="D64" i="8"/>
  <c r="K64" i="8" s="1"/>
  <c r="W723" i="7"/>
  <c r="AJ723" i="7"/>
  <c r="L214" i="14"/>
  <c r="K214" i="14"/>
  <c r="W976" i="7"/>
  <c r="AJ976" i="7"/>
  <c r="L249" i="14"/>
  <c r="K249" i="14"/>
  <c r="AL1294" i="7"/>
  <c r="Y1294" i="7"/>
  <c r="AM1294" i="7" s="1"/>
  <c r="AK183" i="7"/>
  <c r="X183" i="7"/>
  <c r="S183" i="7"/>
  <c r="E79" i="8" s="1"/>
  <c r="L79" i="8" s="1"/>
  <c r="W1078" i="7"/>
  <c r="AJ1078" i="7"/>
  <c r="S1060" i="7"/>
  <c r="AK1060" i="7"/>
  <c r="X1060" i="7"/>
  <c r="X80" i="7"/>
  <c r="S80" i="7"/>
  <c r="AK80" i="7"/>
  <c r="W757" i="7"/>
  <c r="AJ757" i="7"/>
  <c r="D153" i="8"/>
  <c r="K153" i="8" s="1"/>
  <c r="X491" i="7"/>
  <c r="AK491" i="7"/>
  <c r="S491" i="7"/>
  <c r="S1400" i="7"/>
  <c r="X1400" i="7"/>
  <c r="AK1400" i="7"/>
  <c r="W1351" i="7"/>
  <c r="AJ1351" i="7"/>
  <c r="AL602" i="7"/>
  <c r="Y602" i="7"/>
  <c r="AM602" i="7" s="1"/>
  <c r="D181" i="8"/>
  <c r="K181" i="8" s="1"/>
  <c r="X519" i="7"/>
  <c r="S519" i="7"/>
  <c r="AK519" i="7"/>
  <c r="W1005" i="7"/>
  <c r="AJ1005" i="7"/>
  <c r="D118" i="8"/>
  <c r="K118" i="8" s="1"/>
  <c r="S456" i="7"/>
  <c r="AK456" i="7"/>
  <c r="X456" i="7"/>
  <c r="X1280" i="7"/>
  <c r="AK1280" i="7"/>
  <c r="S1280" i="7"/>
  <c r="AJ633" i="7"/>
  <c r="W633" i="7"/>
  <c r="K259" i="14"/>
  <c r="L259" i="14"/>
  <c r="AL1038" i="7"/>
  <c r="Y1038" i="7"/>
  <c r="AM1038" i="7" s="1"/>
  <c r="AK772" i="7"/>
  <c r="X772" i="7"/>
  <c r="S772" i="7"/>
  <c r="D149" i="8"/>
  <c r="K149" i="8" s="1"/>
  <c r="AK487" i="7"/>
  <c r="S487" i="7"/>
  <c r="X487" i="7"/>
  <c r="S857" i="7"/>
  <c r="AK857" i="7"/>
  <c r="X857" i="7"/>
  <c r="AJ782" i="7"/>
  <c r="W782" i="7"/>
  <c r="Y154" i="7"/>
  <c r="AL154" i="7"/>
  <c r="AL981" i="7"/>
  <c r="Y981" i="7"/>
  <c r="AM981" i="7" s="1"/>
  <c r="X696" i="7"/>
  <c r="AK696" i="7"/>
  <c r="S696" i="7"/>
  <c r="X394" i="7"/>
  <c r="S394" i="7"/>
  <c r="AK394" i="7"/>
  <c r="Y70" i="7"/>
  <c r="AL70" i="7"/>
  <c r="AL127" i="7"/>
  <c r="Y127" i="7"/>
  <c r="AM127" i="7" s="1"/>
  <c r="Y310" i="7"/>
  <c r="AM310" i="7" s="1"/>
  <c r="AL310" i="7"/>
  <c r="S289" i="7"/>
  <c r="AK289" i="7"/>
  <c r="X289" i="7"/>
  <c r="X1184" i="7"/>
  <c r="S1184" i="7"/>
  <c r="AK1184" i="7"/>
  <c r="X780" i="7"/>
  <c r="S780" i="7"/>
  <c r="AK780" i="7"/>
  <c r="C149" i="8"/>
  <c r="J149" i="8" s="1"/>
  <c r="AJ487" i="7"/>
  <c r="W487" i="7"/>
  <c r="L226" i="14"/>
  <c r="K226" i="14"/>
  <c r="C2" i="8"/>
  <c r="J2" i="8" s="1"/>
  <c r="AJ2" i="7"/>
  <c r="W2" i="7"/>
  <c r="L9" i="14"/>
  <c r="K9" i="14"/>
  <c r="D155" i="8"/>
  <c r="K155" i="8" s="1"/>
  <c r="X493" i="7"/>
  <c r="S493" i="7"/>
  <c r="AK493" i="7"/>
  <c r="S1236" i="7"/>
  <c r="X1236" i="7"/>
  <c r="AK1236" i="7"/>
  <c r="L33" i="14"/>
  <c r="K33" i="14"/>
  <c r="X400" i="7"/>
  <c r="S400" i="7"/>
  <c r="AK400" i="7"/>
  <c r="X762" i="7"/>
  <c r="S762" i="7"/>
  <c r="AK762" i="7"/>
  <c r="X916" i="7"/>
  <c r="S916" i="7"/>
  <c r="AK916" i="7"/>
  <c r="S363" i="7"/>
  <c r="AK363" i="7"/>
  <c r="X363" i="7"/>
  <c r="W806" i="7"/>
  <c r="AJ806" i="7"/>
  <c r="S1146" i="7"/>
  <c r="AK1146" i="7"/>
  <c r="X1146" i="7"/>
  <c r="X1220" i="7"/>
  <c r="S1220" i="7"/>
  <c r="AK1220" i="7"/>
  <c r="C16" i="8"/>
  <c r="J16" i="8" s="1"/>
  <c r="W16" i="7"/>
  <c r="AJ16" i="7"/>
  <c r="AK1094" i="7"/>
  <c r="X1094" i="7"/>
  <c r="S1094" i="7"/>
  <c r="X1332" i="7"/>
  <c r="AK1332" i="7"/>
  <c r="S1332" i="7"/>
  <c r="L71" i="14"/>
  <c r="K71" i="14"/>
  <c r="S443" i="7"/>
  <c r="AK443" i="7"/>
  <c r="X443" i="7"/>
  <c r="W604" i="7"/>
  <c r="AJ604" i="7"/>
  <c r="D84" i="8"/>
  <c r="K84" i="8" s="1"/>
  <c r="X370" i="7"/>
  <c r="S370" i="7"/>
  <c r="AK370" i="7"/>
  <c r="W1068" i="7"/>
  <c r="AJ1068" i="7"/>
  <c r="X1305" i="7"/>
  <c r="S1305" i="7"/>
  <c r="AK1305" i="7"/>
  <c r="X719" i="7"/>
  <c r="S719" i="7"/>
  <c r="AK719" i="7"/>
  <c r="S1086" i="7"/>
  <c r="AK1086" i="7"/>
  <c r="X1086" i="7"/>
  <c r="D27" i="8"/>
  <c r="K27" i="8" s="1"/>
  <c r="X27" i="7"/>
  <c r="S27" i="7"/>
  <c r="AK27" i="7"/>
  <c r="X535" i="7"/>
  <c r="S535" i="7"/>
  <c r="AK535" i="7"/>
  <c r="W638" i="7"/>
  <c r="AJ638" i="7"/>
  <c r="L48" i="14"/>
  <c r="K48" i="14"/>
  <c r="D86" i="8"/>
  <c r="K86" i="8" s="1"/>
  <c r="W1329" i="7"/>
  <c r="AJ1329" i="7"/>
  <c r="S924" i="7"/>
  <c r="AK924" i="7"/>
  <c r="X924" i="7"/>
  <c r="W1062" i="7"/>
  <c r="AJ1062" i="7"/>
  <c r="X574" i="7"/>
  <c r="S574" i="7"/>
  <c r="AK574" i="7"/>
  <c r="X729" i="7"/>
  <c r="S729" i="7"/>
  <c r="AK729" i="7"/>
  <c r="D214" i="8"/>
  <c r="K214" i="8" s="1"/>
  <c r="S734" i="7"/>
  <c r="AK734" i="7"/>
  <c r="X734" i="7"/>
  <c r="W541" i="7"/>
  <c r="AJ541" i="7"/>
  <c r="X234" i="7"/>
  <c r="S234" i="7"/>
  <c r="AK234" i="7"/>
  <c r="L185" i="14"/>
  <c r="K185" i="14"/>
  <c r="AL295" i="7"/>
  <c r="Y295" i="7"/>
  <c r="AM295" i="7" s="1"/>
  <c r="X1311" i="7"/>
  <c r="S1311" i="7"/>
  <c r="AK1311" i="7"/>
  <c r="AJ1441" i="7"/>
  <c r="W1441" i="7"/>
  <c r="W539" i="7"/>
  <c r="AJ539" i="7"/>
  <c r="X957" i="7"/>
  <c r="S957" i="7"/>
  <c r="AK957" i="7"/>
  <c r="K7" i="14"/>
  <c r="L7" i="14"/>
  <c r="L135" i="14"/>
  <c r="K135" i="14"/>
  <c r="X1312" i="7"/>
  <c r="S1312" i="7"/>
  <c r="AK1312" i="7"/>
  <c r="S1435" i="7"/>
  <c r="AK1435" i="7"/>
  <c r="X1435" i="7"/>
  <c r="S1073" i="7"/>
  <c r="AK1073" i="7"/>
  <c r="X1073" i="7"/>
  <c r="D211" i="8"/>
  <c r="K211" i="8" s="1"/>
  <c r="S731" i="7"/>
  <c r="AK731" i="7"/>
  <c r="X731" i="7"/>
  <c r="X231" i="7"/>
  <c r="AK231" i="7"/>
  <c r="S231" i="7"/>
  <c r="Y548" i="7"/>
  <c r="AM548" i="7" s="1"/>
  <c r="AL548" i="7"/>
  <c r="D117" i="8"/>
  <c r="K117" i="8" s="1"/>
  <c r="AK455" i="7"/>
  <c r="X455" i="7"/>
  <c r="S455" i="7"/>
  <c r="S795" i="7"/>
  <c r="AK795" i="7"/>
  <c r="X795" i="7"/>
  <c r="Y925" i="7"/>
  <c r="AM925" i="7" s="1"/>
  <c r="AL925" i="7"/>
  <c r="S1013" i="7"/>
  <c r="AK1013" i="7"/>
  <c r="X1013" i="7"/>
  <c r="Y1105" i="7"/>
  <c r="AM1105" i="7" s="1"/>
  <c r="AL1105" i="7"/>
  <c r="W49" i="7"/>
  <c r="AJ49" i="7"/>
  <c r="X1406" i="7"/>
  <c r="AK1406" i="7"/>
  <c r="S1406" i="7"/>
  <c r="X834" i="7"/>
  <c r="S834" i="7"/>
  <c r="AK834" i="7"/>
  <c r="S1017" i="7"/>
  <c r="AK1017" i="7"/>
  <c r="X1017" i="7"/>
  <c r="X1283" i="7"/>
  <c r="S1283" i="7"/>
  <c r="AK1283" i="7"/>
  <c r="X428" i="7"/>
  <c r="S428" i="7"/>
  <c r="AK428" i="7"/>
  <c r="AL873" i="7"/>
  <c r="Y873" i="7"/>
  <c r="AM873" i="7" s="1"/>
  <c r="AJ1310" i="7"/>
  <c r="W1310" i="7"/>
  <c r="D45" i="8"/>
  <c r="K45" i="8" s="1"/>
  <c r="X281" i="7"/>
  <c r="S281" i="7"/>
  <c r="AK281" i="7"/>
  <c r="S392" i="7"/>
  <c r="AK392" i="7"/>
  <c r="X392" i="7"/>
  <c r="Y565" i="7"/>
  <c r="AM565" i="7" s="1"/>
  <c r="AL565" i="7"/>
  <c r="AL915" i="7"/>
  <c r="Y915" i="7"/>
  <c r="AM915" i="7" s="1"/>
  <c r="S898" i="7"/>
  <c r="AK898" i="7"/>
  <c r="X898" i="7"/>
  <c r="AL971" i="7"/>
  <c r="Y971" i="7"/>
  <c r="AM971" i="7" s="1"/>
  <c r="AJ280" i="7"/>
  <c r="W280" i="7"/>
  <c r="X1379" i="7"/>
  <c r="S1379" i="7"/>
  <c r="AK1379" i="7"/>
  <c r="D3" i="8"/>
  <c r="K3" i="8" s="1"/>
  <c r="S3" i="7"/>
  <c r="AK3" i="7"/>
  <c r="X3" i="7"/>
  <c r="X1109" i="7"/>
  <c r="S1109" i="7"/>
  <c r="AK1109" i="7"/>
  <c r="L212" i="14"/>
  <c r="K212" i="14"/>
  <c r="L236" i="14"/>
  <c r="K236" i="14"/>
  <c r="Y291" i="7"/>
  <c r="AM291" i="7" s="1"/>
  <c r="AL291" i="7"/>
  <c r="Y1210" i="7"/>
  <c r="AM1210" i="7" s="1"/>
  <c r="AL1210" i="7"/>
  <c r="AK1358" i="7"/>
  <c r="S1358" i="7"/>
  <c r="X1358" i="7"/>
  <c r="S537" i="7"/>
  <c r="AK537" i="7"/>
  <c r="X537" i="7"/>
  <c r="X985" i="7"/>
  <c r="S985" i="7"/>
  <c r="AK985" i="7"/>
  <c r="L148" i="14"/>
  <c r="K148" i="14"/>
  <c r="S318" i="7"/>
  <c r="AK318" i="7"/>
  <c r="X318" i="7"/>
  <c r="AJ968" i="7"/>
  <c r="W968" i="7"/>
  <c r="AK788" i="7"/>
  <c r="X788" i="7"/>
  <c r="S788" i="7"/>
  <c r="S694" i="7"/>
  <c r="AK694" i="7"/>
  <c r="X694" i="7"/>
  <c r="S914" i="7"/>
  <c r="AK914" i="7"/>
  <c r="X914" i="7"/>
  <c r="AK1287" i="7"/>
  <c r="X1287" i="7"/>
  <c r="S1287" i="7"/>
  <c r="L242" i="14"/>
  <c r="K242" i="14"/>
  <c r="AL156" i="7"/>
  <c r="Y156" i="7"/>
  <c r="X298" i="7"/>
  <c r="AK298" i="7"/>
  <c r="S298" i="7"/>
  <c r="L179" i="14"/>
  <c r="K179" i="14"/>
  <c r="W758" i="7"/>
  <c r="AJ758" i="7"/>
  <c r="S1000" i="7"/>
  <c r="AK1000" i="7"/>
  <c r="X1000" i="7"/>
  <c r="D190" i="8"/>
  <c r="K190" i="8" s="1"/>
  <c r="AK607" i="7"/>
  <c r="X607" i="7"/>
  <c r="S607" i="7"/>
  <c r="L167" i="14"/>
  <c r="K167" i="14"/>
  <c r="L11" i="12"/>
  <c r="S620" i="7"/>
  <c r="AK620" i="7"/>
  <c r="X620" i="7"/>
  <c r="L240" i="14"/>
  <c r="K240" i="14"/>
  <c r="X976" i="7"/>
  <c r="S976" i="7"/>
  <c r="AK976" i="7"/>
  <c r="X1099" i="7"/>
  <c r="S1099" i="7"/>
  <c r="AK1099" i="7"/>
  <c r="X1292" i="7"/>
  <c r="AK1292" i="7"/>
  <c r="S1292" i="7"/>
  <c r="Y147" i="7"/>
  <c r="AL147" i="7"/>
  <c r="S1407" i="7"/>
  <c r="AK1407" i="7"/>
  <c r="X1407" i="7"/>
  <c r="AJ183" i="7"/>
  <c r="W183" i="7"/>
  <c r="X1078" i="7"/>
  <c r="S1078" i="7"/>
  <c r="AK1078" i="7"/>
  <c r="AL1341" i="7"/>
  <c r="Y1341" i="7"/>
  <c r="AM1341" i="7" s="1"/>
  <c r="X323" i="7"/>
  <c r="S323" i="7"/>
  <c r="AK323" i="7"/>
  <c r="X973" i="7"/>
  <c r="S973" i="7"/>
  <c r="AK973" i="7"/>
  <c r="AJ50" i="7"/>
  <c r="W50" i="7"/>
  <c r="X1008" i="7"/>
  <c r="S1008" i="7"/>
  <c r="AK1008" i="7"/>
  <c r="X1351" i="7"/>
  <c r="AK1351" i="7"/>
  <c r="S1351" i="7"/>
  <c r="Y799" i="7"/>
  <c r="AM799" i="7" s="1"/>
  <c r="AL799" i="7"/>
  <c r="S1159" i="7"/>
  <c r="AK1159" i="7"/>
  <c r="X1159" i="7"/>
  <c r="W831" i="7"/>
  <c r="AJ831" i="7"/>
  <c r="W778" i="7"/>
  <c r="AJ778" i="7"/>
  <c r="X1005" i="7"/>
  <c r="S1005" i="7"/>
  <c r="AK1005" i="7"/>
  <c r="X932" i="7"/>
  <c r="S932" i="7"/>
  <c r="AK932" i="7"/>
  <c r="S1022" i="7"/>
  <c r="AK1022" i="7"/>
  <c r="X1022" i="7"/>
  <c r="AJ1280" i="7"/>
  <c r="W1280" i="7"/>
  <c r="AL721" i="7"/>
  <c r="Y721" i="7"/>
  <c r="AM721" i="7" s="1"/>
  <c r="L31" i="12"/>
  <c r="X545" i="7"/>
  <c r="S545" i="7"/>
  <c r="AK545" i="7"/>
  <c r="AL948" i="7"/>
  <c r="Y948" i="7"/>
  <c r="AM948" i="7" s="1"/>
  <c r="AL197" i="7"/>
  <c r="Y197" i="7"/>
  <c r="AM197" i="7" s="1"/>
  <c r="S206" i="7"/>
  <c r="AK206" i="7"/>
  <c r="X206" i="7"/>
  <c r="AL143" i="7"/>
  <c r="Y143" i="7"/>
  <c r="W1059" i="7"/>
  <c r="AJ1059" i="7"/>
  <c r="K122" i="14"/>
  <c r="L122" i="14"/>
  <c r="W1263" i="7"/>
  <c r="AJ1263" i="7"/>
  <c r="X102" i="7"/>
  <c r="S102" i="7"/>
  <c r="E50" i="8" s="1"/>
  <c r="L50" i="8" s="1"/>
  <c r="AK102" i="7"/>
  <c r="W1175" i="7"/>
  <c r="AJ1175" i="7"/>
  <c r="X1428" i="7"/>
  <c r="AK1428" i="7"/>
  <c r="S1428" i="7"/>
  <c r="AL978" i="7"/>
  <c r="Y978" i="7"/>
  <c r="AM978" i="7" s="1"/>
  <c r="X774" i="7"/>
  <c r="S774" i="7"/>
  <c r="AK774" i="7"/>
  <c r="L207" i="14"/>
  <c r="K207" i="14"/>
  <c r="X583" i="7"/>
  <c r="S583" i="7"/>
  <c r="AK583" i="7"/>
  <c r="W916" i="7"/>
  <c r="AJ916" i="7"/>
  <c r="S1190" i="7"/>
  <c r="AK1190" i="7"/>
  <c r="X1190" i="7"/>
  <c r="V134" i="11"/>
  <c r="AB134" i="11"/>
  <c r="AL309" i="7"/>
  <c r="Y309" i="7"/>
  <c r="AM309" i="7" s="1"/>
  <c r="W589" i="7"/>
  <c r="AJ589" i="7"/>
  <c r="D16" i="8"/>
  <c r="K16" i="8" s="1"/>
  <c r="S16" i="7"/>
  <c r="AK16" i="7"/>
  <c r="X16" i="7"/>
  <c r="S703" i="7"/>
  <c r="AK703" i="7"/>
  <c r="X703" i="7"/>
  <c r="L65" i="14"/>
  <c r="K65" i="14"/>
  <c r="Y139" i="7"/>
  <c r="AL139" i="7"/>
  <c r="W762" i="7"/>
  <c r="AJ762" i="7"/>
  <c r="Y1002" i="7"/>
  <c r="AM1002" i="7" s="1"/>
  <c r="AL1002" i="7"/>
  <c r="L91" i="14"/>
  <c r="K91" i="14"/>
  <c r="AL69" i="7"/>
  <c r="Y69" i="7"/>
  <c r="E34" i="8"/>
  <c r="L34" i="8" s="1"/>
  <c r="AL60" i="7"/>
  <c r="Y60" i="7"/>
  <c r="X423" i="7"/>
  <c r="AK423" i="7"/>
  <c r="S423" i="7"/>
  <c r="AK530" i="7"/>
  <c r="X530" i="7"/>
  <c r="S530" i="7"/>
  <c r="S1346" i="7"/>
  <c r="AK1346" i="7"/>
  <c r="X1346" i="7"/>
  <c r="C124" i="8"/>
  <c r="J124" i="8" s="1"/>
  <c r="AJ462" i="7"/>
  <c r="W462" i="7"/>
  <c r="AK546" i="7"/>
  <c r="X546" i="7"/>
  <c r="S546" i="7"/>
  <c r="X1026" i="7"/>
  <c r="AK1026" i="7"/>
  <c r="S1026" i="7"/>
  <c r="X317" i="7"/>
  <c r="S317" i="7"/>
  <c r="AK317" i="7"/>
  <c r="W413" i="7"/>
  <c r="AJ413" i="7"/>
  <c r="X775" i="7"/>
  <c r="AK775" i="7"/>
  <c r="S775" i="7"/>
  <c r="AK1186" i="7"/>
  <c r="X1186" i="7"/>
  <c r="S1186" i="7"/>
  <c r="W1332" i="7"/>
  <c r="AJ1332" i="7"/>
  <c r="L123" i="14"/>
  <c r="K123" i="14"/>
  <c r="AL72" i="7"/>
  <c r="Y72" i="7"/>
  <c r="S779" i="7"/>
  <c r="AK779" i="7"/>
  <c r="X779" i="7"/>
  <c r="X818" i="7"/>
  <c r="S818" i="7"/>
  <c r="AK818" i="7"/>
  <c r="X326" i="7"/>
  <c r="S326" i="7"/>
  <c r="AK326" i="7"/>
  <c r="X1068" i="7"/>
  <c r="S1068" i="7"/>
  <c r="AK1068" i="7"/>
  <c r="X355" i="7"/>
  <c r="S355" i="7"/>
  <c r="AK355" i="7"/>
  <c r="X638" i="7"/>
  <c r="AK638" i="7"/>
  <c r="S638" i="7"/>
  <c r="K74" i="14"/>
  <c r="L74" i="14"/>
  <c r="AK886" i="7"/>
  <c r="S886" i="7"/>
  <c r="X886" i="7"/>
  <c r="X1062" i="7"/>
  <c r="S1062" i="7"/>
  <c r="AK1062" i="7"/>
  <c r="X720" i="7"/>
  <c r="S720" i="7"/>
  <c r="AK720" i="7"/>
  <c r="D33" i="8"/>
  <c r="K33" i="8" s="1"/>
  <c r="AK59" i="7"/>
  <c r="X59" i="7"/>
  <c r="S59" i="7"/>
  <c r="D11" i="8"/>
  <c r="K11" i="8" s="1"/>
  <c r="X11" i="7"/>
  <c r="S11" i="7"/>
  <c r="AK11" i="7"/>
  <c r="S1104" i="7"/>
  <c r="AK1104" i="7"/>
  <c r="X1104" i="7"/>
  <c r="X1366" i="7"/>
  <c r="S1366" i="7"/>
  <c r="AK1366" i="7"/>
  <c r="S95" i="7"/>
  <c r="E43" i="8" s="1"/>
  <c r="L43" i="8" s="1"/>
  <c r="AK95" i="7"/>
  <c r="X95" i="7"/>
  <c r="AL385" i="7"/>
  <c r="Y385" i="7"/>
  <c r="W587" i="7"/>
  <c r="AJ587" i="7"/>
  <c r="W797" i="7"/>
  <c r="AJ797" i="7"/>
  <c r="X539" i="7"/>
  <c r="AK539" i="7"/>
  <c r="S539" i="7"/>
  <c r="X950" i="7"/>
  <c r="S950" i="7"/>
  <c r="AK950" i="7"/>
  <c r="Y872" i="7"/>
  <c r="AM872" i="7" s="1"/>
  <c r="AL872" i="7"/>
  <c r="L59" i="14"/>
  <c r="K59" i="14"/>
  <c r="K109" i="14"/>
  <c r="L109" i="14"/>
  <c r="X1302" i="7"/>
  <c r="AK1302" i="7"/>
  <c r="S1302" i="7"/>
  <c r="X714" i="7"/>
  <c r="S714" i="7"/>
  <c r="AK714" i="7"/>
  <c r="X349" i="7"/>
  <c r="S349" i="7"/>
  <c r="AK349" i="7"/>
  <c r="D8" i="8"/>
  <c r="K8" i="8" s="1"/>
  <c r="X8" i="7"/>
  <c r="S8" i="7"/>
  <c r="AK8" i="7"/>
  <c r="C91" i="8"/>
  <c r="J91" i="8" s="1"/>
  <c r="C96" i="8"/>
  <c r="J96" i="8" s="1"/>
  <c r="AJ382" i="7"/>
  <c r="W382" i="7"/>
  <c r="E192" i="8"/>
  <c r="L192" i="8" s="1"/>
  <c r="Y660" i="7"/>
  <c r="AL660" i="7"/>
  <c r="X49" i="7"/>
  <c r="S49" i="7"/>
  <c r="AK49" i="7"/>
  <c r="X1427" i="7"/>
  <c r="S1427" i="7"/>
  <c r="AK1427" i="7"/>
  <c r="W940" i="7"/>
  <c r="AJ940" i="7"/>
  <c r="S572" i="7"/>
  <c r="AK572" i="7"/>
  <c r="X572" i="7"/>
  <c r="X29" i="7"/>
  <c r="S29" i="7"/>
  <c r="AK29" i="7"/>
  <c r="E52" i="8"/>
  <c r="L52" i="8" s="1"/>
  <c r="Y78" i="7"/>
  <c r="AL78" i="7"/>
  <c r="W304" i="7"/>
  <c r="AJ304" i="7"/>
  <c r="S277" i="7"/>
  <c r="AK277" i="7"/>
  <c r="X277" i="7"/>
  <c r="S411" i="7"/>
  <c r="E99" i="8" s="1"/>
  <c r="L99" i="8" s="1"/>
  <c r="AK411" i="7"/>
  <c r="X411" i="7"/>
  <c r="AJ898" i="7"/>
  <c r="W898" i="7"/>
  <c r="S1446" i="7"/>
  <c r="X1446" i="7"/>
  <c r="AK1446" i="7"/>
  <c r="AK917" i="7"/>
  <c r="X917" i="7"/>
  <c r="S917" i="7"/>
  <c r="D81" i="8"/>
  <c r="K81" i="8" s="1"/>
  <c r="X367" i="7"/>
  <c r="S367" i="7"/>
  <c r="AK367" i="7"/>
  <c r="S911" i="7"/>
  <c r="AK911" i="7"/>
  <c r="X911" i="7"/>
  <c r="S1436" i="7"/>
  <c r="X1436" i="7"/>
  <c r="AK1436" i="7"/>
  <c r="X359" i="7"/>
  <c r="AK359" i="7"/>
  <c r="S359" i="7"/>
  <c r="X1172" i="7"/>
  <c r="S1172" i="7"/>
  <c r="AK1172" i="7"/>
  <c r="S1336" i="7"/>
  <c r="AK1336" i="7"/>
  <c r="X1336" i="7"/>
  <c r="L160" i="14"/>
  <c r="K160" i="14"/>
  <c r="L151" i="14"/>
  <c r="K151" i="14"/>
  <c r="X858" i="7"/>
  <c r="S858" i="7"/>
  <c r="AK858" i="7"/>
  <c r="Y1179" i="7"/>
  <c r="AM1179" i="7" s="1"/>
  <c r="AL1179" i="7"/>
  <c r="AK1319" i="7"/>
  <c r="S1319" i="7"/>
  <c r="X1319" i="7"/>
  <c r="L174" i="14"/>
  <c r="K174" i="14"/>
  <c r="W1450" i="7"/>
  <c r="AJ1450" i="7"/>
  <c r="X208" i="7"/>
  <c r="S208" i="7"/>
  <c r="E78" i="8" s="1"/>
  <c r="L78" i="8" s="1"/>
  <c r="AK208" i="7"/>
  <c r="D206" i="8"/>
  <c r="K206" i="8" s="1"/>
  <c r="S674" i="7"/>
  <c r="AK674" i="7"/>
  <c r="X674" i="7"/>
  <c r="E47" i="8"/>
  <c r="L47" i="8" s="1"/>
  <c r="AL73" i="7"/>
  <c r="Y73" i="7"/>
  <c r="D78" i="8"/>
  <c r="K78" i="8" s="1"/>
  <c r="L205" i="14"/>
  <c r="K205" i="14"/>
  <c r="S575" i="7"/>
  <c r="AK575" i="7"/>
  <c r="X575" i="7"/>
  <c r="X758" i="7"/>
  <c r="S758" i="7"/>
  <c r="AK758" i="7"/>
  <c r="X272" i="7"/>
  <c r="S272" i="7"/>
  <c r="AK272" i="7"/>
  <c r="S927" i="7"/>
  <c r="AK927" i="7"/>
  <c r="X927" i="7"/>
  <c r="Y1031" i="7"/>
  <c r="AM1031" i="7" s="1"/>
  <c r="AL1031" i="7"/>
  <c r="X1301" i="7"/>
  <c r="S1301" i="7"/>
  <c r="AK1301" i="7"/>
  <c r="K63" i="14"/>
  <c r="L63" i="14"/>
  <c r="D17" i="8"/>
  <c r="K17" i="8" s="1"/>
  <c r="AL553" i="7"/>
  <c r="Y553" i="7"/>
  <c r="AM553" i="7" s="1"/>
  <c r="AK1063" i="7"/>
  <c r="X1063" i="7"/>
  <c r="S1063" i="7"/>
  <c r="AJ435" i="7"/>
  <c r="W435" i="7"/>
  <c r="D12" i="8"/>
  <c r="K12" i="8" s="1"/>
  <c r="S12" i="7"/>
  <c r="AK12" i="7"/>
  <c r="X12" i="7"/>
  <c r="AK1391" i="7"/>
  <c r="X1391" i="7"/>
  <c r="S1391" i="7"/>
  <c r="W880" i="7"/>
  <c r="AJ880" i="7"/>
  <c r="AK166" i="7"/>
  <c r="S166" i="7"/>
  <c r="X166" i="7"/>
  <c r="AL1452" i="7"/>
  <c r="Y1452" i="7"/>
  <c r="AM1452" i="7" s="1"/>
  <c r="X189" i="7"/>
  <c r="S189" i="7"/>
  <c r="AK189" i="7"/>
  <c r="S50" i="7"/>
  <c r="AK50" i="7"/>
  <c r="X50" i="7"/>
  <c r="X199" i="7"/>
  <c r="AK199" i="7"/>
  <c r="S199" i="7"/>
  <c r="S1025" i="7"/>
  <c r="AK1025" i="7"/>
  <c r="X1025" i="7"/>
  <c r="S1340" i="7"/>
  <c r="X1340" i="7"/>
  <c r="AK1340" i="7"/>
  <c r="Y1207" i="7"/>
  <c r="AM1207" i="7" s="1"/>
  <c r="AL1207" i="7"/>
  <c r="C147" i="8"/>
  <c r="J147" i="8" s="1"/>
  <c r="AJ485" i="7"/>
  <c r="W485" i="7"/>
  <c r="X831" i="7"/>
  <c r="S831" i="7"/>
  <c r="AK831" i="7"/>
  <c r="X778" i="7"/>
  <c r="S778" i="7"/>
  <c r="AK778" i="7"/>
  <c r="X301" i="7"/>
  <c r="S301" i="7"/>
  <c r="AK301" i="7"/>
  <c r="W555" i="7"/>
  <c r="AJ555" i="7"/>
  <c r="C70" i="8"/>
  <c r="J70" i="8" s="1"/>
  <c r="S647" i="7"/>
  <c r="X327" i="7"/>
  <c r="AK327" i="7"/>
  <c r="S327" i="7"/>
  <c r="D231" i="8"/>
  <c r="K231" i="8" s="1"/>
  <c r="X751" i="7"/>
  <c r="S751" i="7"/>
  <c r="AK751" i="7"/>
  <c r="L110" i="14"/>
  <c r="K110" i="14"/>
  <c r="S1410" i="7"/>
  <c r="AK1410" i="7"/>
  <c r="X1410" i="7"/>
  <c r="Y1113" i="7"/>
  <c r="AM1113" i="7" s="1"/>
  <c r="AL1113" i="7"/>
  <c r="X333" i="7"/>
  <c r="S333" i="7"/>
  <c r="AK333" i="7"/>
  <c r="S1032" i="7"/>
  <c r="AK1032" i="7"/>
  <c r="X1032" i="7"/>
  <c r="Y239" i="7"/>
  <c r="AM239" i="7" s="1"/>
  <c r="AL239" i="7"/>
  <c r="W34" i="7"/>
  <c r="AJ34" i="7"/>
  <c r="X268" i="7"/>
  <c r="S268" i="7"/>
  <c r="AK268" i="7"/>
  <c r="W830" i="7"/>
  <c r="AJ830" i="7"/>
  <c r="Y1138" i="7"/>
  <c r="AM1138" i="7" s="1"/>
  <c r="AL1138" i="7"/>
  <c r="X1121" i="7"/>
  <c r="S1121" i="7"/>
  <c r="AK1121" i="7"/>
  <c r="W429" i="7"/>
  <c r="AJ429" i="7"/>
  <c r="AL941" i="7"/>
  <c r="Y941" i="7"/>
  <c r="AM941" i="7" s="1"/>
  <c r="L97" i="14"/>
  <c r="K97" i="14"/>
  <c r="L117" i="14"/>
  <c r="K117" i="14"/>
  <c r="S172" i="7"/>
  <c r="E68" i="8" s="1"/>
  <c r="L68" i="8" s="1"/>
  <c r="AK172" i="7"/>
  <c r="X172" i="7"/>
  <c r="W83" i="7"/>
  <c r="AJ83" i="7"/>
  <c r="AL193" i="7"/>
  <c r="Y193" i="7"/>
  <c r="AM193" i="7" s="1"/>
  <c r="X1066" i="7"/>
  <c r="S1066" i="7"/>
  <c r="AK1066" i="7"/>
  <c r="X319" i="7"/>
  <c r="S319" i="7"/>
  <c r="AK319" i="7"/>
  <c r="X413" i="7"/>
  <c r="S413" i="7"/>
  <c r="AK413" i="7"/>
  <c r="AJ775" i="7"/>
  <c r="W775" i="7"/>
  <c r="D141" i="8"/>
  <c r="K141" i="8" s="1"/>
  <c r="AK479" i="7"/>
  <c r="X479" i="7"/>
  <c r="S479" i="7"/>
  <c r="C116" i="8"/>
  <c r="J116" i="8" s="1"/>
  <c r="W454" i="7"/>
  <c r="AJ454" i="7"/>
  <c r="L149" i="14"/>
  <c r="K149" i="14"/>
  <c r="AK629" i="7"/>
  <c r="X629" i="7"/>
  <c r="S629" i="7"/>
  <c r="V108" i="11"/>
  <c r="AB108" i="11"/>
  <c r="AL1381" i="7"/>
  <c r="Y1381" i="7"/>
  <c r="AM1381" i="7" s="1"/>
  <c r="AK1371" i="7"/>
  <c r="S1371" i="7"/>
  <c r="X1371" i="7"/>
  <c r="W590" i="7"/>
  <c r="AJ590" i="7"/>
  <c r="X1235" i="7"/>
  <c r="S1235" i="7"/>
  <c r="AK1235" i="7"/>
  <c r="S1183" i="7"/>
  <c r="AK1183" i="7"/>
  <c r="X1183" i="7"/>
  <c r="D101" i="8"/>
  <c r="K101" i="8" s="1"/>
  <c r="X387" i="7"/>
  <c r="S387" i="7"/>
  <c r="AK387" i="7"/>
  <c r="K230" i="14"/>
  <c r="L230" i="14"/>
  <c r="Y1205" i="7"/>
  <c r="AM1205" i="7" s="1"/>
  <c r="AL1205" i="7"/>
  <c r="S649" i="7"/>
  <c r="AK649" i="7"/>
  <c r="X649" i="7"/>
  <c r="X348" i="7"/>
  <c r="S348" i="7"/>
  <c r="AK348" i="7"/>
  <c r="Y790" i="7"/>
  <c r="AM790" i="7" s="1"/>
  <c r="AL790" i="7"/>
  <c r="X1144" i="7"/>
  <c r="S1144" i="7"/>
  <c r="AK1144" i="7"/>
  <c r="X1248" i="7"/>
  <c r="S1248" i="7"/>
  <c r="AK1248" i="7"/>
  <c r="AK1079" i="7"/>
  <c r="X1079" i="7"/>
  <c r="S1079" i="7"/>
  <c r="D85" i="8"/>
  <c r="K85" i="8" s="1"/>
  <c r="X371" i="7"/>
  <c r="S371" i="7"/>
  <c r="AK371" i="7"/>
  <c r="W651" i="7"/>
  <c r="AJ651" i="7"/>
  <c r="L3" i="14"/>
  <c r="K3" i="14"/>
  <c r="E32" i="8"/>
  <c r="L32" i="8" s="1"/>
  <c r="Y58" i="7"/>
  <c r="AL58" i="7"/>
  <c r="X587" i="7"/>
  <c r="AK587" i="7"/>
  <c r="S587" i="7"/>
  <c r="X727" i="7"/>
  <c r="AK727" i="7"/>
  <c r="S727" i="7"/>
  <c r="X797" i="7"/>
  <c r="AK797" i="7"/>
  <c r="S797" i="7"/>
  <c r="D24" i="8"/>
  <c r="K24" i="8" s="1"/>
  <c r="X24" i="7"/>
  <c r="S24" i="7"/>
  <c r="AK24" i="7"/>
  <c r="L85" i="14"/>
  <c r="K85" i="14"/>
  <c r="K213" i="14"/>
  <c r="L213" i="14"/>
  <c r="AL1041" i="7"/>
  <c r="Y1041" i="7"/>
  <c r="AM1041" i="7" s="1"/>
  <c r="X584" i="7"/>
  <c r="S584" i="7"/>
  <c r="AK584" i="7"/>
  <c r="X351" i="7"/>
  <c r="S351" i="7"/>
  <c r="AK351" i="7"/>
  <c r="D23" i="8"/>
  <c r="K23" i="8" s="1"/>
  <c r="X23" i="7"/>
  <c r="S23" i="7"/>
  <c r="AK23" i="7"/>
  <c r="D82" i="8"/>
  <c r="K82" i="8" s="1"/>
  <c r="X368" i="7"/>
  <c r="S368" i="7"/>
  <c r="AK368" i="7"/>
  <c r="W1357" i="7"/>
  <c r="AJ1357" i="7"/>
  <c r="C58" i="8"/>
  <c r="J58" i="8" s="1"/>
  <c r="Y923" i="7"/>
  <c r="AM923" i="7" s="1"/>
  <c r="AL923" i="7"/>
  <c r="Y1297" i="7"/>
  <c r="AM1297" i="7" s="1"/>
  <c r="AL1297" i="7"/>
  <c r="W901" i="7"/>
  <c r="AJ901" i="7"/>
  <c r="S987" i="7"/>
  <c r="AK987" i="7"/>
  <c r="X987" i="7"/>
  <c r="S1162" i="7"/>
  <c r="AK1162" i="7"/>
  <c r="X1162" i="7"/>
  <c r="X1257" i="7"/>
  <c r="S1257" i="7"/>
  <c r="AK1257" i="7"/>
  <c r="AJ572" i="7"/>
  <c r="W572" i="7"/>
  <c r="X1077" i="7"/>
  <c r="S1077" i="7"/>
  <c r="AK1077" i="7"/>
  <c r="S1167" i="7"/>
  <c r="AK1167" i="7"/>
  <c r="X1167" i="7"/>
  <c r="V88" i="11"/>
  <c r="G10" i="12" s="1"/>
  <c r="AB88" i="11"/>
  <c r="Y155" i="7"/>
  <c r="AL155" i="7"/>
  <c r="S124" i="7"/>
  <c r="AK124" i="7"/>
  <c r="X124" i="7"/>
  <c r="X891" i="7"/>
  <c r="S891" i="7"/>
  <c r="AK891" i="7"/>
  <c r="AK1456" i="7"/>
  <c r="X1456" i="7"/>
  <c r="S1456" i="7"/>
  <c r="X695" i="7"/>
  <c r="S695" i="7"/>
  <c r="AK695" i="7"/>
  <c r="W1403" i="7"/>
  <c r="AJ1403" i="7"/>
  <c r="W1418" i="7"/>
  <c r="AJ1418" i="7"/>
  <c r="X907" i="7"/>
  <c r="S907" i="7"/>
  <c r="AK907" i="7"/>
  <c r="X1453" i="7"/>
  <c r="S1453" i="7"/>
  <c r="AK1453" i="7"/>
  <c r="X609" i="7"/>
  <c r="S609" i="7"/>
  <c r="AK609" i="7"/>
  <c r="L108" i="14"/>
  <c r="K108" i="14"/>
  <c r="L177" i="14"/>
  <c r="K177" i="14"/>
  <c r="C225" i="8"/>
  <c r="J225" i="8" s="1"/>
  <c r="X1324" i="7"/>
  <c r="AK1324" i="7"/>
  <c r="S1324" i="7"/>
  <c r="L200" i="14"/>
  <c r="K200" i="14"/>
  <c r="AK895" i="7"/>
  <c r="S895" i="7"/>
  <c r="X895" i="7"/>
  <c r="S1450" i="7"/>
  <c r="X1450" i="7"/>
  <c r="AK1450" i="7"/>
  <c r="X191" i="7"/>
  <c r="S191" i="7"/>
  <c r="E61" i="8" s="1"/>
  <c r="L61" i="8" s="1"/>
  <c r="AK191" i="7"/>
  <c r="L257" i="14"/>
  <c r="K257" i="14"/>
  <c r="X1132" i="7"/>
  <c r="S1132" i="7"/>
  <c r="AK1132" i="7"/>
  <c r="X767" i="7"/>
  <c r="S767" i="7"/>
  <c r="AK767" i="7"/>
  <c r="X192" i="7"/>
  <c r="S192" i="7"/>
  <c r="AK192" i="7"/>
  <c r="L36" i="14"/>
  <c r="K36" i="14"/>
  <c r="L89" i="14"/>
  <c r="K89" i="14"/>
  <c r="C184" i="8"/>
  <c r="J184" i="8" s="1"/>
  <c r="AJ652" i="7"/>
  <c r="W652" i="7"/>
  <c r="X1001" i="7"/>
  <c r="S1001" i="7"/>
  <c r="AK1001" i="7"/>
  <c r="AL877" i="7"/>
  <c r="Y877" i="7"/>
  <c r="AM877" i="7" s="1"/>
  <c r="AK1434" i="7"/>
  <c r="X1434" i="7"/>
  <c r="S1434" i="7"/>
  <c r="X431" i="7"/>
  <c r="S431" i="7"/>
  <c r="AK431" i="7"/>
  <c r="C12" i="8"/>
  <c r="J12" i="8" s="1"/>
  <c r="AJ12" i="7"/>
  <c r="W12" i="7"/>
  <c r="X1382" i="7"/>
  <c r="S1382" i="7"/>
  <c r="AK1382" i="7"/>
  <c r="S597" i="7"/>
  <c r="AK597" i="7"/>
  <c r="X597" i="7"/>
  <c r="X1438" i="7"/>
  <c r="S1438" i="7"/>
  <c r="AK1438" i="7"/>
  <c r="D156" i="8"/>
  <c r="K156" i="8" s="1"/>
  <c r="X494" i="7"/>
  <c r="S494" i="7"/>
  <c r="AK494" i="7"/>
  <c r="X202" i="7"/>
  <c r="S202" i="7"/>
  <c r="AK202" i="7"/>
  <c r="X247" i="7"/>
  <c r="AK247" i="7"/>
  <c r="S247" i="7"/>
  <c r="X282" i="7"/>
  <c r="S282" i="7"/>
  <c r="AK282" i="7"/>
  <c r="W188" i="7"/>
  <c r="AJ188" i="7"/>
  <c r="AJ1025" i="7"/>
  <c r="W1025" i="7"/>
  <c r="X606" i="7"/>
  <c r="AK606" i="7"/>
  <c r="S606" i="7"/>
  <c r="E203" i="8"/>
  <c r="L203" i="8" s="1"/>
  <c r="AL671" i="7"/>
  <c r="Y671" i="7"/>
  <c r="G14" i="12"/>
  <c r="D147" i="8"/>
  <c r="K147" i="8" s="1"/>
  <c r="AK485" i="7"/>
  <c r="X485" i="7"/>
  <c r="S485" i="7"/>
  <c r="X759" i="7"/>
  <c r="AK759" i="7"/>
  <c r="S759" i="7"/>
  <c r="E213" i="8" s="1"/>
  <c r="L213" i="8" s="1"/>
  <c r="X279" i="7"/>
  <c r="AK279" i="7"/>
  <c r="S279" i="7"/>
  <c r="S209" i="7"/>
  <c r="AK209" i="7"/>
  <c r="X209" i="7"/>
  <c r="X555" i="7"/>
  <c r="S555" i="7"/>
  <c r="AK555" i="7"/>
  <c r="C178" i="8"/>
  <c r="J178" i="8" s="1"/>
  <c r="S106" i="7"/>
  <c r="K13" i="14"/>
  <c r="L13" i="14"/>
  <c r="X967" i="7"/>
  <c r="AK967" i="7"/>
  <c r="S967" i="7"/>
  <c r="W1277" i="7"/>
  <c r="AJ1277" i="7"/>
  <c r="X1033" i="7"/>
  <c r="S1033" i="7"/>
  <c r="AK1033" i="7"/>
  <c r="S178" i="7"/>
  <c r="E74" i="8" s="1"/>
  <c r="L74" i="8" s="1"/>
  <c r="AK178" i="7"/>
  <c r="X178" i="7"/>
  <c r="X786" i="7"/>
  <c r="S786" i="7"/>
  <c r="AK786" i="7"/>
  <c r="S203" i="7"/>
  <c r="AK203" i="7"/>
  <c r="X203" i="7"/>
  <c r="L104" i="14"/>
  <c r="K104" i="14"/>
  <c r="S952" i="7"/>
  <c r="AK952" i="7"/>
  <c r="X952" i="7"/>
  <c r="X699" i="7"/>
  <c r="S699" i="7"/>
  <c r="AK699" i="7"/>
  <c r="X568" i="7"/>
  <c r="S568" i="7"/>
  <c r="AK568" i="7"/>
  <c r="X332" i="7"/>
  <c r="S332" i="7"/>
  <c r="AK332" i="7"/>
  <c r="AL184" i="7"/>
  <c r="Y184" i="7"/>
  <c r="AM184" i="7" s="1"/>
  <c r="AK882" i="7"/>
  <c r="X882" i="7"/>
  <c r="S882" i="7"/>
  <c r="X46" i="7"/>
  <c r="AK46" i="7"/>
  <c r="S46" i="7"/>
  <c r="AL1295" i="7"/>
  <c r="Y1295" i="7"/>
  <c r="AM1295" i="7" s="1"/>
  <c r="X105" i="7"/>
  <c r="S105" i="7"/>
  <c r="AK105" i="7"/>
  <c r="X1093" i="7"/>
  <c r="S1093" i="7"/>
  <c r="AK1093" i="7"/>
  <c r="C136" i="8"/>
  <c r="J136" i="8" s="1"/>
  <c r="AJ474" i="7"/>
  <c r="W474" i="7"/>
  <c r="AL1262" i="7"/>
  <c r="Y1262" i="7"/>
  <c r="AM1262" i="7" s="1"/>
  <c r="L22" i="14"/>
  <c r="K22" i="14"/>
  <c r="X815" i="7"/>
  <c r="S815" i="7"/>
  <c r="AK815" i="7"/>
  <c r="W773" i="7"/>
  <c r="AJ773" i="7"/>
  <c r="X1011" i="7"/>
  <c r="S1011" i="7"/>
  <c r="AK1011" i="7"/>
  <c r="W836" i="7"/>
  <c r="AJ836" i="7"/>
  <c r="AK1339" i="7"/>
  <c r="S1339" i="7"/>
  <c r="X1339" i="7"/>
  <c r="S1088" i="7"/>
  <c r="AK1088" i="7"/>
  <c r="X1088" i="7"/>
  <c r="Y1274" i="7"/>
  <c r="AM1274" i="7" s="1"/>
  <c r="AL1274" i="7"/>
  <c r="AL137" i="7"/>
  <c r="Y137" i="7"/>
  <c r="S31" i="7"/>
  <c r="AK31" i="7"/>
  <c r="X31" i="7"/>
  <c r="X113" i="7"/>
  <c r="S113" i="7"/>
  <c r="AK113" i="7"/>
  <c r="X415" i="7"/>
  <c r="S415" i="7"/>
  <c r="AK415" i="7"/>
  <c r="X764" i="7"/>
  <c r="S764" i="7"/>
  <c r="AK764" i="7"/>
  <c r="D135" i="8"/>
  <c r="K135" i="8" s="1"/>
  <c r="X473" i="7"/>
  <c r="S473" i="7"/>
  <c r="AK473" i="7"/>
  <c r="D116" i="8"/>
  <c r="K116" i="8" s="1"/>
  <c r="X454" i="7"/>
  <c r="AK454" i="7"/>
  <c r="S454" i="7"/>
  <c r="L175" i="14"/>
  <c r="K175" i="14"/>
  <c r="D9" i="8"/>
  <c r="K9" i="8" s="1"/>
  <c r="S9" i="7"/>
  <c r="AK9" i="7"/>
  <c r="X9" i="7"/>
  <c r="AL870" i="7"/>
  <c r="Y870" i="7"/>
  <c r="AM870" i="7" s="1"/>
  <c r="AJ1371" i="7"/>
  <c r="W1371" i="7"/>
  <c r="X590" i="7"/>
  <c r="S590" i="7"/>
  <c r="AK590" i="7"/>
  <c r="W1238" i="7"/>
  <c r="AJ1238" i="7"/>
  <c r="X1204" i="7"/>
  <c r="S1204" i="7"/>
  <c r="AK1204" i="7"/>
  <c r="D129" i="8"/>
  <c r="K129" i="8" s="1"/>
  <c r="X467" i="7"/>
  <c r="S467" i="7"/>
  <c r="AK467" i="7"/>
  <c r="L256" i="14"/>
  <c r="K256" i="14"/>
  <c r="Y881" i="7"/>
  <c r="AM881" i="7" s="1"/>
  <c r="AL881" i="7"/>
  <c r="S1372" i="7"/>
  <c r="AK1372" i="7"/>
  <c r="X1372" i="7"/>
  <c r="Y240" i="7"/>
  <c r="AM240" i="7" s="1"/>
  <c r="AL240" i="7"/>
  <c r="X352" i="7"/>
  <c r="S352" i="7"/>
  <c r="AK352" i="7"/>
  <c r="S1196" i="7"/>
  <c r="AK1196" i="7"/>
  <c r="X1196" i="7"/>
  <c r="X651" i="7"/>
  <c r="S651" i="7"/>
  <c r="AK651" i="7"/>
  <c r="K29" i="14"/>
  <c r="L29" i="14"/>
  <c r="AJ727" i="7"/>
  <c r="W727" i="7"/>
  <c r="S1076" i="7"/>
  <c r="AK1076" i="7"/>
  <c r="X1076" i="7"/>
  <c r="Y218" i="7"/>
  <c r="AM218" i="7" s="1"/>
  <c r="AL218" i="7"/>
  <c r="L215" i="14"/>
  <c r="K215" i="14"/>
  <c r="L239" i="14"/>
  <c r="K239" i="14"/>
  <c r="W1141" i="7"/>
  <c r="AJ1141" i="7"/>
  <c r="X1245" i="7"/>
  <c r="S1245" i="7"/>
  <c r="AK1245" i="7"/>
  <c r="X1214" i="7"/>
  <c r="S1214" i="7"/>
  <c r="AK1214" i="7"/>
  <c r="X1357" i="7"/>
  <c r="S1357" i="7"/>
  <c r="AK1357" i="7"/>
  <c r="E154" i="8"/>
  <c r="L154" i="8" s="1"/>
  <c r="AL492" i="7"/>
  <c r="Y492" i="7"/>
  <c r="X1061" i="7"/>
  <c r="S1061" i="7"/>
  <c r="AK1061" i="7"/>
  <c r="AL1368" i="7"/>
  <c r="Y1368" i="7"/>
  <c r="AM1368" i="7" s="1"/>
  <c r="X901" i="7"/>
  <c r="AK901" i="7"/>
  <c r="S901" i="7"/>
  <c r="X259" i="7"/>
  <c r="S259" i="7"/>
  <c r="AK259" i="7"/>
  <c r="W437" i="7"/>
  <c r="AJ437" i="7"/>
  <c r="X1253" i="7"/>
  <c r="S1253" i="7"/>
  <c r="AK1253" i="7"/>
  <c r="X215" i="7"/>
  <c r="AK215" i="7"/>
  <c r="S215" i="7"/>
  <c r="E67" i="8"/>
  <c r="L67" i="8" s="1"/>
  <c r="Y145" i="7"/>
  <c r="AL145" i="7"/>
  <c r="S395" i="7"/>
  <c r="AK395" i="7"/>
  <c r="X395" i="7"/>
  <c r="Y549" i="7"/>
  <c r="AM549" i="7" s="1"/>
  <c r="AL549" i="7"/>
  <c r="Y939" i="7"/>
  <c r="AM939" i="7" s="1"/>
  <c r="AL939" i="7"/>
  <c r="X1108" i="7"/>
  <c r="S1108" i="7"/>
  <c r="AK1108" i="7"/>
  <c r="C177" i="8"/>
  <c r="J177" i="8" s="1"/>
  <c r="AL1316" i="7"/>
  <c r="Y1316" i="7"/>
  <c r="AM1316" i="7" s="1"/>
  <c r="W708" i="7"/>
  <c r="AJ708" i="7"/>
  <c r="X1418" i="7"/>
  <c r="S1418" i="7"/>
  <c r="AK1418" i="7"/>
  <c r="S725" i="7"/>
  <c r="AK725" i="7"/>
  <c r="X725" i="7"/>
  <c r="C139" i="8"/>
  <c r="J139" i="8" s="1"/>
  <c r="W477" i="7"/>
  <c r="AJ477" i="7"/>
  <c r="C120" i="8"/>
  <c r="J120" i="8" s="1"/>
  <c r="AJ458" i="7"/>
  <c r="W458" i="7"/>
  <c r="D91" i="8"/>
  <c r="K91" i="8" s="1"/>
  <c r="X377" i="7"/>
  <c r="S377" i="7"/>
  <c r="AK377" i="7"/>
  <c r="X611" i="7"/>
  <c r="S611" i="7"/>
  <c r="AK611" i="7"/>
  <c r="K186" i="14"/>
  <c r="L186" i="14"/>
  <c r="L203" i="14"/>
  <c r="K203" i="14"/>
  <c r="E152" i="8"/>
  <c r="L152" i="8" s="1"/>
  <c r="Y490" i="7"/>
  <c r="AL490" i="7"/>
  <c r="S1326" i="7"/>
  <c r="AK1326" i="7"/>
  <c r="X1326" i="7"/>
  <c r="L18" i="14"/>
  <c r="K18" i="14"/>
  <c r="X890" i="7"/>
  <c r="S890" i="7"/>
  <c r="AK890" i="7"/>
  <c r="AK1444" i="7"/>
  <c r="X1444" i="7"/>
  <c r="S1444" i="7"/>
  <c r="X1087" i="7"/>
  <c r="S1087" i="7"/>
  <c r="AK1087" i="7"/>
  <c r="AL752" i="7"/>
  <c r="Y752" i="7"/>
  <c r="S848" i="7"/>
  <c r="AK848" i="7"/>
  <c r="X848" i="7"/>
  <c r="X1134" i="7"/>
  <c r="S1134" i="7"/>
  <c r="AK1134" i="7"/>
  <c r="S40" i="7"/>
  <c r="AK40" i="7"/>
  <c r="X40" i="7"/>
  <c r="L62" i="14"/>
  <c r="K62" i="14"/>
  <c r="L115" i="14"/>
  <c r="K115" i="14"/>
  <c r="C163" i="8"/>
  <c r="J163" i="8" s="1"/>
  <c r="AL585" i="7"/>
  <c r="Y585" i="7"/>
  <c r="AM585" i="7" s="1"/>
  <c r="AJ1434" i="7"/>
  <c r="W1434" i="7"/>
  <c r="W1195" i="7"/>
  <c r="AJ1195" i="7"/>
  <c r="AL610" i="7"/>
  <c r="Y610" i="7"/>
  <c r="AM610" i="7" s="1"/>
  <c r="W969" i="7"/>
  <c r="AJ969" i="7"/>
  <c r="Y110" i="7"/>
  <c r="AM110" i="7" s="1"/>
  <c r="AL110" i="7"/>
  <c r="AL225" i="7"/>
  <c r="Y225" i="7"/>
  <c r="AM225" i="7" s="1"/>
  <c r="V50" i="11"/>
  <c r="G2" i="12" s="1"/>
  <c r="AB50" i="11"/>
  <c r="D162" i="8"/>
  <c r="K162" i="8" s="1"/>
  <c r="X500" i="7"/>
  <c r="S500" i="7"/>
  <c r="AK500" i="7"/>
  <c r="X180" i="7"/>
  <c r="S180" i="7"/>
  <c r="E76" i="8" s="1"/>
  <c r="L76" i="8" s="1"/>
  <c r="AK180" i="7"/>
  <c r="AJ247" i="7"/>
  <c r="W247" i="7"/>
  <c r="X307" i="7"/>
  <c r="S307" i="7"/>
  <c r="AK307" i="7"/>
  <c r="D161" i="8"/>
  <c r="K161" i="8" s="1"/>
  <c r="S499" i="7"/>
  <c r="AK499" i="7"/>
  <c r="X499" i="7"/>
  <c r="AL1291" i="7"/>
  <c r="Y1291" i="7"/>
  <c r="AM1291" i="7" s="1"/>
  <c r="AK91" i="7"/>
  <c r="X91" i="7"/>
  <c r="S91" i="7"/>
  <c r="AJ759" i="7"/>
  <c r="W759" i="7"/>
  <c r="AJ279" i="7"/>
  <c r="W279" i="7"/>
  <c r="X186" i="7"/>
  <c r="S186" i="7"/>
  <c r="AK186" i="7"/>
  <c r="X963" i="7"/>
  <c r="S963" i="7"/>
  <c r="AK963" i="7"/>
  <c r="L113" i="14"/>
  <c r="K113" i="14"/>
  <c r="Y141" i="7"/>
  <c r="AL141" i="7"/>
  <c r="W1176" i="7"/>
  <c r="AJ1176" i="7"/>
  <c r="S1044" i="7"/>
  <c r="S68" i="7"/>
  <c r="K45" i="14"/>
  <c r="L45" i="14"/>
  <c r="E25" i="8"/>
  <c r="L25" i="8" s="1"/>
  <c r="AL25" i="7"/>
  <c r="Y25" i="7"/>
  <c r="Y558" i="7"/>
  <c r="AM558" i="7" s="1"/>
  <c r="AL558" i="7"/>
  <c r="AL1212" i="7"/>
  <c r="Y1212" i="7"/>
  <c r="AM1212" i="7" s="1"/>
  <c r="W823" i="7"/>
  <c r="AJ823" i="7"/>
  <c r="D163" i="8"/>
  <c r="K163" i="8" s="1"/>
  <c r="X501" i="7"/>
  <c r="AK501" i="7"/>
  <c r="S501" i="7"/>
  <c r="X412" i="7"/>
  <c r="S412" i="7"/>
  <c r="AK412" i="7"/>
  <c r="S360" i="7"/>
  <c r="AK360" i="7"/>
  <c r="X360" i="7"/>
  <c r="S1067" i="7"/>
  <c r="AK1067" i="7"/>
  <c r="X1067" i="7"/>
  <c r="W1153" i="7"/>
  <c r="AJ1153" i="7"/>
  <c r="L247" i="14"/>
  <c r="K247" i="14"/>
  <c r="W856" i="7"/>
  <c r="AJ856" i="7"/>
  <c r="X840" i="7"/>
  <c r="S840" i="7"/>
  <c r="AK840" i="7"/>
  <c r="X30" i="7"/>
  <c r="S30" i="7"/>
  <c r="AK30" i="7"/>
  <c r="AL876" i="7"/>
  <c r="Y876" i="7"/>
  <c r="AM876" i="7" s="1"/>
  <c r="C21" i="8"/>
  <c r="J21" i="8" s="1"/>
  <c r="W21" i="7"/>
  <c r="AJ21" i="7"/>
  <c r="S760" i="7"/>
  <c r="AK760" i="7"/>
  <c r="X760" i="7"/>
  <c r="L136" i="14"/>
  <c r="K136" i="14"/>
  <c r="X1361" i="7"/>
  <c r="S1361" i="7"/>
  <c r="AK1361" i="7"/>
  <c r="Y135" i="7"/>
  <c r="AL135" i="7"/>
  <c r="AL242" i="7"/>
  <c r="Y242" i="7"/>
  <c r="AM242" i="7" s="1"/>
  <c r="X961" i="7"/>
  <c r="AK961" i="7"/>
  <c r="S961" i="7"/>
  <c r="AL1300" i="7"/>
  <c r="Y1300" i="7"/>
  <c r="AM1300" i="7" s="1"/>
  <c r="S436" i="7"/>
  <c r="AK436" i="7"/>
  <c r="X436" i="7"/>
  <c r="X33" i="7"/>
  <c r="S33" i="7"/>
  <c r="AK33" i="7"/>
  <c r="AK1142" i="7"/>
  <c r="X1142" i="7"/>
  <c r="S1142" i="7"/>
  <c r="S921" i="7"/>
  <c r="X921" i="7"/>
  <c r="AK921" i="7"/>
  <c r="Y1348" i="7"/>
  <c r="AM1348" i="7" s="1"/>
  <c r="AL1348" i="7"/>
  <c r="X1166" i="7"/>
  <c r="S1166" i="7"/>
  <c r="AK1166" i="7"/>
  <c r="E72" i="8"/>
  <c r="L72" i="8" s="1"/>
  <c r="Y150" i="7"/>
  <c r="AL150" i="7"/>
  <c r="E31" i="8"/>
  <c r="L31" i="8" s="1"/>
  <c r="AL57" i="7"/>
  <c r="Y57" i="7"/>
  <c r="D191" i="8"/>
  <c r="K191" i="8" s="1"/>
  <c r="X659" i="7"/>
  <c r="S659" i="7"/>
  <c r="AK659" i="7"/>
  <c r="X1422" i="7"/>
  <c r="AK1422" i="7"/>
  <c r="S1422" i="7"/>
  <c r="AL623" i="7"/>
  <c r="Y623" i="7"/>
  <c r="AM623" i="7" s="1"/>
  <c r="X1216" i="7"/>
  <c r="S1216" i="7"/>
  <c r="AK1216" i="7"/>
  <c r="W1327" i="7"/>
  <c r="AJ1327" i="7"/>
  <c r="X784" i="7"/>
  <c r="S784" i="7"/>
  <c r="AK784" i="7"/>
  <c r="X942" i="7"/>
  <c r="AK942" i="7"/>
  <c r="S942" i="7"/>
  <c r="S1441" i="7"/>
  <c r="AK1441" i="7"/>
  <c r="X1441" i="7"/>
  <c r="S603" i="7"/>
  <c r="AK603" i="7"/>
  <c r="X603" i="7"/>
  <c r="S773" i="7"/>
  <c r="AK773" i="7"/>
  <c r="X773" i="7"/>
  <c r="X836" i="7"/>
  <c r="S836" i="7"/>
  <c r="AK836" i="7"/>
  <c r="W1339" i="7"/>
  <c r="AJ1339" i="7"/>
  <c r="K39" i="14"/>
  <c r="L39" i="14"/>
  <c r="AJ260" i="7"/>
  <c r="W260" i="7"/>
  <c r="AL417" i="7"/>
  <c r="Y417" i="7"/>
  <c r="AM417" i="7" s="1"/>
  <c r="S104" i="7"/>
  <c r="AK104" i="7"/>
  <c r="X104" i="7"/>
  <c r="AK44" i="7"/>
  <c r="X44" i="7"/>
  <c r="S44" i="7"/>
  <c r="X263" i="7"/>
  <c r="AK263" i="7"/>
  <c r="S263" i="7"/>
  <c r="E55" i="8" s="1"/>
  <c r="L55" i="8" s="1"/>
  <c r="X116" i="7"/>
  <c r="S116" i="7"/>
  <c r="AK116" i="7"/>
  <c r="S1334" i="7"/>
  <c r="X1334" i="7"/>
  <c r="AK1334" i="7"/>
  <c r="K143" i="14"/>
  <c r="L143" i="14"/>
  <c r="X343" i="7"/>
  <c r="AK343" i="7"/>
  <c r="S343" i="7"/>
  <c r="AL801" i="7"/>
  <c r="Y801" i="7"/>
  <c r="AM801" i="7" s="1"/>
  <c r="S1152" i="7"/>
  <c r="AK1152" i="7"/>
  <c r="X1152" i="7"/>
  <c r="V225" i="11"/>
  <c r="G30" i="12" s="1"/>
  <c r="AB225" i="11"/>
  <c r="Y1386" i="7"/>
  <c r="AM1386" i="7" s="1"/>
  <c r="AL1386" i="7"/>
  <c r="D184" i="8"/>
  <c r="K184" i="8" s="1"/>
  <c r="S652" i="7"/>
  <c r="AK652" i="7"/>
  <c r="X652" i="7"/>
  <c r="S1356" i="7"/>
  <c r="AK1356" i="7"/>
  <c r="X1356" i="7"/>
  <c r="Y250" i="7"/>
  <c r="AM250" i="7" s="1"/>
  <c r="AL250" i="7"/>
  <c r="W551" i="7"/>
  <c r="AJ551" i="7"/>
  <c r="C224" i="8"/>
  <c r="J224" i="8" s="1"/>
  <c r="S832" i="7"/>
  <c r="AK832" i="7"/>
  <c r="X832" i="7"/>
  <c r="X1015" i="7"/>
  <c r="S1015" i="7"/>
  <c r="AK1015" i="7"/>
  <c r="D115" i="8"/>
  <c r="K115" i="8" s="1"/>
  <c r="S453" i="7"/>
  <c r="AK453" i="7"/>
  <c r="X453" i="7"/>
  <c r="D205" i="8"/>
  <c r="K205" i="8" s="1"/>
  <c r="X673" i="7"/>
  <c r="S673" i="7"/>
  <c r="AK673" i="7"/>
  <c r="D54" i="8"/>
  <c r="K54" i="8" s="1"/>
  <c r="X132" i="7"/>
  <c r="S132" i="7"/>
  <c r="AK132" i="7"/>
  <c r="K201" i="14"/>
  <c r="L201" i="14"/>
  <c r="C44" i="8"/>
  <c r="J44" i="8" s="1"/>
  <c r="W70" i="7"/>
  <c r="AJ70" i="7"/>
  <c r="C73" i="8"/>
  <c r="J73" i="8" s="1"/>
  <c r="W151" i="7"/>
  <c r="AJ151" i="7"/>
  <c r="Y185" i="7"/>
  <c r="AM185" i="7" s="1"/>
  <c r="AL185" i="7"/>
  <c r="S789" i="7"/>
  <c r="AK789" i="7"/>
  <c r="X789" i="7"/>
  <c r="AL1200" i="7"/>
  <c r="Y1200" i="7"/>
  <c r="AM1200" i="7" s="1"/>
  <c r="X1238" i="7"/>
  <c r="AK1238" i="7"/>
  <c r="S1238" i="7"/>
  <c r="D128" i="8"/>
  <c r="K128" i="8" s="1"/>
  <c r="X466" i="7"/>
  <c r="S466" i="7"/>
  <c r="AK466" i="7"/>
  <c r="AK1387" i="7"/>
  <c r="S1387" i="7"/>
  <c r="X1387" i="7"/>
  <c r="AJ1349" i="7"/>
  <c r="W1349" i="7"/>
  <c r="C228" i="8"/>
  <c r="J228" i="8" s="1"/>
  <c r="W748" i="7"/>
  <c r="AJ748" i="7"/>
  <c r="X316" i="7"/>
  <c r="S316" i="7"/>
  <c r="AK316" i="7"/>
  <c r="X410" i="7"/>
  <c r="S410" i="7"/>
  <c r="AK410" i="7"/>
  <c r="D179" i="8"/>
  <c r="K179" i="8" s="1"/>
  <c r="X517" i="7"/>
  <c r="AK517" i="7"/>
  <c r="S517" i="7"/>
  <c r="D113" i="8"/>
  <c r="K113" i="8" s="1"/>
  <c r="X451" i="7"/>
  <c r="S451" i="7"/>
  <c r="AK451" i="7"/>
  <c r="S630" i="7"/>
  <c r="AK630" i="7"/>
  <c r="X630" i="7"/>
  <c r="K237" i="14"/>
  <c r="L237" i="14"/>
  <c r="X1071" i="7"/>
  <c r="S1071" i="7"/>
  <c r="AK1071" i="7"/>
  <c r="AL1335" i="7"/>
  <c r="Y1335" i="7"/>
  <c r="AM1335" i="7" s="1"/>
  <c r="W1046" i="7"/>
  <c r="AJ1046" i="7"/>
  <c r="X1128" i="7"/>
  <c r="S1128" i="7"/>
  <c r="AK1128" i="7"/>
  <c r="X710" i="7"/>
  <c r="S710" i="7"/>
  <c r="E190" i="8" s="1"/>
  <c r="L190" i="8" s="1"/>
  <c r="AK710" i="7"/>
  <c r="X365" i="7"/>
  <c r="S365" i="7"/>
  <c r="AK365" i="7"/>
  <c r="S1180" i="7"/>
  <c r="AK1180" i="7"/>
  <c r="X1180" i="7"/>
  <c r="D98" i="8"/>
  <c r="K98" i="8" s="1"/>
  <c r="X384" i="7"/>
  <c r="S384" i="7"/>
  <c r="AK384" i="7"/>
  <c r="AL1290" i="7"/>
  <c r="Y1290" i="7"/>
  <c r="AM1290" i="7" s="1"/>
  <c r="K111" i="14"/>
  <c r="L111" i="14"/>
  <c r="X1141" i="7"/>
  <c r="S1141" i="7"/>
  <c r="AK1141" i="7"/>
  <c r="D110" i="8"/>
  <c r="K110" i="8" s="1"/>
  <c r="X448" i="7"/>
  <c r="S448" i="7"/>
  <c r="AK448" i="7"/>
  <c r="W1399" i="7"/>
  <c r="AJ1399" i="7"/>
  <c r="W1360" i="7"/>
  <c r="AJ1360" i="7"/>
  <c r="E38" i="8"/>
  <c r="L38" i="8" s="1"/>
  <c r="Y64" i="7"/>
  <c r="AL64" i="7"/>
  <c r="S92" i="7"/>
  <c r="AK92" i="7"/>
  <c r="X92" i="7"/>
  <c r="W1108" i="7"/>
  <c r="AJ1108" i="7"/>
  <c r="S903" i="7"/>
  <c r="AK903" i="7"/>
  <c r="X903" i="7"/>
  <c r="S261" i="7"/>
  <c r="AK261" i="7"/>
  <c r="X261" i="7"/>
  <c r="AK437" i="7"/>
  <c r="X437" i="7"/>
  <c r="S437" i="7"/>
  <c r="X536" i="7"/>
  <c r="S536" i="7"/>
  <c r="AK536" i="7"/>
  <c r="AJ298" i="7"/>
  <c r="W298" i="7"/>
  <c r="C167" i="8"/>
  <c r="J167" i="8" s="1"/>
  <c r="D52" i="8"/>
  <c r="K52" i="8" s="1"/>
  <c r="C189" i="8"/>
  <c r="J189" i="8" s="1"/>
  <c r="S1309" i="7"/>
  <c r="AK1309" i="7"/>
  <c r="X1309" i="7"/>
  <c r="X708" i="7"/>
  <c r="S708" i="7"/>
  <c r="AK708" i="7"/>
  <c r="AK847" i="7"/>
  <c r="S847" i="7"/>
  <c r="X847" i="7"/>
  <c r="D22" i="8"/>
  <c r="K22" i="8" s="1"/>
  <c r="S22" i="7"/>
  <c r="AK22" i="7"/>
  <c r="X22" i="7"/>
  <c r="X1322" i="7"/>
  <c r="S1322" i="7"/>
  <c r="AK1322" i="7"/>
  <c r="AK1226" i="7"/>
  <c r="X1226" i="7"/>
  <c r="S1226" i="7"/>
  <c r="D139" i="8"/>
  <c r="K139" i="8" s="1"/>
  <c r="X477" i="7"/>
  <c r="S477" i="7"/>
  <c r="AK477" i="7"/>
  <c r="D120" i="8"/>
  <c r="K120" i="8" s="1"/>
  <c r="X458" i="7"/>
  <c r="S458" i="7"/>
  <c r="AK458" i="7"/>
  <c r="S1394" i="7"/>
  <c r="X1394" i="7"/>
  <c r="AK1394" i="7"/>
  <c r="X866" i="7"/>
  <c r="S866" i="7"/>
  <c r="AK866" i="7"/>
  <c r="L238" i="14"/>
  <c r="K238" i="14"/>
  <c r="L21" i="14"/>
  <c r="K21" i="14"/>
  <c r="AK420" i="7"/>
  <c r="X420" i="7"/>
  <c r="S420" i="7"/>
  <c r="Y871" i="7"/>
  <c r="AM871" i="7" s="1"/>
  <c r="AL871" i="7"/>
  <c r="X969" i="7"/>
  <c r="S969" i="7"/>
  <c r="AK969" i="7"/>
  <c r="L44" i="14"/>
  <c r="K44" i="14"/>
  <c r="X173" i="7"/>
  <c r="S173" i="7"/>
  <c r="E69" i="8" s="1"/>
  <c r="L69" i="8" s="1"/>
  <c r="AK173" i="7"/>
  <c r="S716" i="7"/>
  <c r="AK716" i="7"/>
  <c r="X716" i="7"/>
  <c r="S845" i="7"/>
  <c r="AK845" i="7"/>
  <c r="X845" i="7"/>
  <c r="S297" i="7"/>
  <c r="E63" i="8" s="1"/>
  <c r="L63" i="8" s="1"/>
  <c r="AK297" i="7"/>
  <c r="X297" i="7"/>
  <c r="C26" i="8"/>
  <c r="J26" i="8" s="1"/>
  <c r="C101" i="8"/>
  <c r="J101" i="8" s="1"/>
  <c r="V161" i="11"/>
  <c r="G22" i="12" s="1"/>
  <c r="L22" i="12" s="1"/>
  <c r="AB161" i="11"/>
  <c r="S398" i="7"/>
  <c r="E86" i="8" s="1"/>
  <c r="L86" i="8" s="1"/>
  <c r="AK398" i="7"/>
  <c r="X398" i="7"/>
  <c r="AJ40" i="7"/>
  <c r="W40" i="7"/>
  <c r="X689" i="7"/>
  <c r="S689" i="7"/>
  <c r="AK689" i="7"/>
  <c r="S842" i="7"/>
  <c r="X842" i="7"/>
  <c r="AK842" i="7"/>
  <c r="L88" i="14"/>
  <c r="K88" i="14"/>
  <c r="K141" i="14"/>
  <c r="L141" i="14"/>
  <c r="AL860" i="7"/>
  <c r="Y860" i="7"/>
  <c r="AM860" i="7" s="1"/>
  <c r="AL1209" i="7"/>
  <c r="Y1209" i="7"/>
  <c r="AM1209" i="7" s="1"/>
  <c r="Y1350" i="7"/>
  <c r="AM1350" i="7" s="1"/>
  <c r="AL1350" i="7"/>
  <c r="X1440" i="7"/>
  <c r="S1440" i="7"/>
  <c r="AK1440" i="7"/>
  <c r="X1195" i="7"/>
  <c r="S1195" i="7"/>
  <c r="AK1195" i="7"/>
  <c r="X1129" i="7"/>
  <c r="AK1129" i="7"/>
  <c r="S1129" i="7"/>
  <c r="W269" i="7"/>
  <c r="AJ269" i="7"/>
  <c r="AL1331" i="7"/>
  <c r="Y1331" i="7"/>
  <c r="AM1331" i="7" s="1"/>
  <c r="X164" i="7"/>
  <c r="AK164" i="7"/>
  <c r="S164" i="7"/>
  <c r="X1421" i="7"/>
  <c r="S1421" i="7"/>
  <c r="AK1421" i="7"/>
  <c r="AK839" i="7"/>
  <c r="X839" i="7"/>
  <c r="S839" i="7"/>
  <c r="X288" i="7"/>
  <c r="S288" i="7"/>
  <c r="AK288" i="7"/>
  <c r="S1057" i="7"/>
  <c r="AK1057" i="7"/>
  <c r="X1057" i="7"/>
  <c r="X99" i="7"/>
  <c r="S99" i="7"/>
  <c r="AK99" i="7"/>
  <c r="S47" i="7"/>
  <c r="AK47" i="7"/>
  <c r="X47" i="7"/>
  <c r="X227" i="7"/>
  <c r="S227" i="7"/>
  <c r="E71" i="8" s="1"/>
  <c r="L71" i="8" s="1"/>
  <c r="AK227" i="7"/>
  <c r="L87" i="14"/>
  <c r="K87" i="14"/>
  <c r="W934" i="7"/>
  <c r="AJ934" i="7"/>
  <c r="Y1276" i="7"/>
  <c r="AM1276" i="7" s="1"/>
  <c r="AL1276" i="7"/>
  <c r="L33" i="12"/>
  <c r="AL1333" i="7"/>
  <c r="Y1333" i="7"/>
  <c r="AM1333" i="7" s="1"/>
  <c r="X999" i="7"/>
  <c r="AK999" i="7"/>
  <c r="S999" i="7"/>
  <c r="X393" i="7"/>
  <c r="S393" i="7"/>
  <c r="AK393" i="7"/>
  <c r="W1288" i="7"/>
  <c r="AJ1288" i="7"/>
  <c r="D92" i="8"/>
  <c r="K92" i="8" s="1"/>
  <c r="X378" i="7"/>
  <c r="S378" i="7"/>
  <c r="AK378" i="7"/>
  <c r="D199" i="8"/>
  <c r="K199" i="8" s="1"/>
  <c r="X667" i="7"/>
  <c r="S667" i="7"/>
  <c r="AK667" i="7"/>
  <c r="D145" i="8"/>
  <c r="K145" i="8" s="1"/>
  <c r="AK483" i="7"/>
  <c r="X483" i="7"/>
  <c r="S483" i="7"/>
  <c r="AJ807" i="7"/>
  <c r="W807" i="7"/>
  <c r="W1330" i="7"/>
  <c r="AJ1330" i="7"/>
  <c r="X683" i="7"/>
  <c r="S683" i="7"/>
  <c r="AK683" i="7"/>
  <c r="D2" i="8"/>
  <c r="X2" i="7"/>
  <c r="S2" i="7"/>
  <c r="AK2" i="7"/>
  <c r="L103" i="14"/>
  <c r="K103" i="14"/>
  <c r="S1080" i="7"/>
  <c r="AK1080" i="7"/>
  <c r="X1080" i="7"/>
  <c r="L53" i="14"/>
  <c r="K53" i="14"/>
  <c r="D93" i="8"/>
  <c r="K93" i="8" s="1"/>
  <c r="S379" i="7"/>
  <c r="AK379" i="7"/>
  <c r="X379" i="7"/>
  <c r="W685" i="7"/>
  <c r="AJ685" i="7"/>
  <c r="L140" i="14"/>
  <c r="K140" i="14"/>
  <c r="AK947" i="7"/>
  <c r="X947" i="7"/>
  <c r="S947" i="7"/>
  <c r="AK902" i="7"/>
  <c r="X902" i="7"/>
  <c r="S902" i="7"/>
  <c r="D182" i="8"/>
  <c r="K182" i="8" s="1"/>
  <c r="X520" i="7"/>
  <c r="S520" i="7"/>
  <c r="AK520" i="7"/>
  <c r="X176" i="7"/>
  <c r="S176" i="7"/>
  <c r="AK176" i="7"/>
  <c r="D49" i="8"/>
  <c r="K49" i="8" s="1"/>
  <c r="AK75" i="7"/>
  <c r="X75" i="7"/>
  <c r="S75" i="7"/>
  <c r="X1369" i="7"/>
  <c r="S1369" i="7"/>
  <c r="AK1369" i="7"/>
  <c r="X560" i="7"/>
  <c r="S560" i="7"/>
  <c r="AK560" i="7"/>
  <c r="X640" i="7"/>
  <c r="S640" i="7"/>
  <c r="AK640" i="7"/>
  <c r="S1329" i="7"/>
  <c r="AK1329" i="7"/>
  <c r="X1329" i="7"/>
  <c r="X1437" i="7"/>
  <c r="S1437" i="7"/>
  <c r="AK1437" i="7"/>
  <c r="X541" i="7"/>
  <c r="S541" i="7"/>
  <c r="AK541" i="7"/>
  <c r="X1315" i="7"/>
  <c r="S1315" i="7"/>
  <c r="AK1315" i="7"/>
  <c r="W957" i="7"/>
  <c r="AJ957" i="7"/>
  <c r="AL566" i="7"/>
  <c r="Y566" i="7"/>
  <c r="AM566" i="7" s="1"/>
  <c r="Y644" i="7"/>
  <c r="AM644" i="7" s="1"/>
  <c r="AL644" i="7"/>
  <c r="X217" i="7"/>
  <c r="S217" i="7"/>
  <c r="AK217" i="7"/>
  <c r="D61" i="8"/>
  <c r="K61" i="8" s="1"/>
  <c r="W983" i="7"/>
  <c r="AJ983" i="7"/>
  <c r="W44" i="7"/>
  <c r="AJ44" i="7"/>
  <c r="AJ263" i="7"/>
  <c r="W263" i="7"/>
  <c r="X118" i="7"/>
  <c r="S118" i="7"/>
  <c r="AK118" i="7"/>
  <c r="L169" i="14"/>
  <c r="K169" i="14"/>
  <c r="X296" i="7"/>
  <c r="S296" i="7"/>
  <c r="AK296" i="7"/>
  <c r="X338" i="7"/>
  <c r="S338" i="7"/>
  <c r="AK338" i="7"/>
  <c r="X435" i="7"/>
  <c r="AK435" i="7"/>
  <c r="S435" i="7"/>
  <c r="D59" i="8"/>
  <c r="K59" i="8" s="1"/>
  <c r="D209" i="8"/>
  <c r="K209" i="8" s="1"/>
  <c r="AK677" i="7"/>
  <c r="X677" i="7"/>
  <c r="S677" i="7"/>
  <c r="V164" i="11"/>
  <c r="AB164" i="11"/>
  <c r="D200" i="8"/>
  <c r="K200" i="8" s="1"/>
  <c r="S668" i="7"/>
  <c r="AK668" i="7"/>
  <c r="X668" i="7"/>
  <c r="X897" i="7"/>
  <c r="S897" i="7"/>
  <c r="AK897" i="7"/>
  <c r="X1165" i="7"/>
  <c r="S1165" i="7"/>
  <c r="AK1165" i="7"/>
  <c r="X995" i="7"/>
  <c r="S995" i="7"/>
  <c r="AK995" i="7"/>
  <c r="D56" i="8"/>
  <c r="K56" i="8" s="1"/>
  <c r="X134" i="7"/>
  <c r="S134" i="7"/>
  <c r="AK134" i="7"/>
  <c r="L227" i="14"/>
  <c r="K227" i="14"/>
  <c r="AL1278" i="7"/>
  <c r="Y1278" i="7"/>
  <c r="AM1278" i="7" s="1"/>
  <c r="S1120" i="7"/>
  <c r="AK1120" i="7"/>
  <c r="X1120" i="7"/>
  <c r="D166" i="8"/>
  <c r="K166" i="8" s="1"/>
  <c r="X504" i="7"/>
  <c r="S504" i="7"/>
  <c r="AK504" i="7"/>
  <c r="C138" i="8"/>
  <c r="J138" i="8" s="1"/>
  <c r="W476" i="7"/>
  <c r="AJ476" i="7"/>
  <c r="D189" i="8"/>
  <c r="K189" i="8" s="1"/>
  <c r="X657" i="7"/>
  <c r="S657" i="7"/>
  <c r="AK657" i="7"/>
  <c r="S1349" i="7"/>
  <c r="AK1349" i="7"/>
  <c r="X1349" i="7"/>
  <c r="X81" i="7"/>
  <c r="S81" i="7"/>
  <c r="E29" i="8" s="1"/>
  <c r="L29" i="8" s="1"/>
  <c r="AK81" i="7"/>
  <c r="S331" i="7"/>
  <c r="AK331" i="7"/>
  <c r="X331" i="7"/>
  <c r="AL805" i="7"/>
  <c r="Y805" i="7"/>
  <c r="AM805" i="7" s="1"/>
  <c r="C191" i="8"/>
  <c r="J191" i="8" s="1"/>
  <c r="X409" i="7"/>
  <c r="S409" i="7"/>
  <c r="AK409" i="7"/>
  <c r="D171" i="8"/>
  <c r="K171" i="8" s="1"/>
  <c r="X509" i="7"/>
  <c r="S509" i="7"/>
  <c r="AK509" i="7"/>
  <c r="X1217" i="7"/>
  <c r="S1217" i="7"/>
  <c r="AK1217" i="7"/>
  <c r="C202" i="8"/>
  <c r="J202" i="8" s="1"/>
  <c r="W670" i="7"/>
  <c r="AJ670" i="7"/>
  <c r="AK614" i="7"/>
  <c r="X614" i="7"/>
  <c r="S614" i="7"/>
  <c r="X121" i="7"/>
  <c r="S121" i="7"/>
  <c r="AK121" i="7"/>
  <c r="X1046" i="7"/>
  <c r="S1046" i="7"/>
  <c r="AK1046" i="7"/>
  <c r="X1232" i="7"/>
  <c r="AK1232" i="7"/>
  <c r="S1232" i="7"/>
  <c r="D126" i="8"/>
  <c r="K126" i="8" s="1"/>
  <c r="X464" i="7"/>
  <c r="S464" i="7"/>
  <c r="AK464" i="7"/>
  <c r="W1373" i="7"/>
  <c r="AJ1373" i="7"/>
  <c r="L137" i="14"/>
  <c r="K137" i="14"/>
  <c r="S1230" i="7"/>
  <c r="AK1230" i="7"/>
  <c r="X1230" i="7"/>
  <c r="C132" i="8"/>
  <c r="J132" i="8" s="1"/>
  <c r="W470" i="7"/>
  <c r="AJ470" i="7"/>
  <c r="D109" i="8"/>
  <c r="K109" i="8" s="1"/>
  <c r="X447" i="7"/>
  <c r="S447" i="7"/>
  <c r="AK447" i="7"/>
  <c r="X1399" i="7"/>
  <c r="S1399" i="7"/>
  <c r="AK1399" i="7"/>
  <c r="X1360" i="7"/>
  <c r="S1360" i="7"/>
  <c r="AK1360" i="7"/>
  <c r="Y249" i="7"/>
  <c r="AM249" i="7" s="1"/>
  <c r="AL249" i="7"/>
  <c r="X364" i="7"/>
  <c r="S364" i="7"/>
  <c r="AK364" i="7"/>
  <c r="Y1145" i="7"/>
  <c r="AM1145" i="7" s="1"/>
  <c r="AL1145" i="7"/>
  <c r="AL1385" i="7"/>
  <c r="Y1385" i="7"/>
  <c r="AM1385" i="7" s="1"/>
  <c r="G18" i="12"/>
  <c r="L18" i="12" s="1"/>
  <c r="AK1455" i="7"/>
  <c r="S1455" i="7"/>
  <c r="X1455" i="7"/>
  <c r="C222" i="8"/>
  <c r="J222" i="8" s="1"/>
  <c r="W742" i="7"/>
  <c r="AJ742" i="7"/>
  <c r="X1370" i="7"/>
  <c r="S1370" i="7"/>
  <c r="AK1370" i="7"/>
  <c r="D67" i="8"/>
  <c r="K67" i="8" s="1"/>
  <c r="AL1375" i="7"/>
  <c r="Y1375" i="7"/>
  <c r="AM1375" i="7" s="1"/>
  <c r="X89" i="7"/>
  <c r="S89" i="7"/>
  <c r="AK89" i="7"/>
  <c r="S1242" i="7"/>
  <c r="AK1242" i="7"/>
  <c r="X1242" i="7"/>
  <c r="W1211" i="7"/>
  <c r="AJ1211" i="7"/>
  <c r="C235" i="8"/>
  <c r="J235" i="8" s="1"/>
  <c r="W755" i="7"/>
  <c r="AJ755" i="7"/>
  <c r="W843" i="7"/>
  <c r="AJ843" i="7"/>
  <c r="X625" i="7"/>
  <c r="AK625" i="7"/>
  <c r="S625" i="7"/>
  <c r="C22" i="8"/>
  <c r="J22" i="8" s="1"/>
  <c r="AJ22" i="7"/>
  <c r="W22" i="7"/>
  <c r="AK990" i="7"/>
  <c r="X990" i="7"/>
  <c r="S990" i="7"/>
  <c r="X1390" i="7"/>
  <c r="S1390" i="7"/>
  <c r="AK1390" i="7"/>
  <c r="AJ866" i="7"/>
  <c r="W866" i="7"/>
  <c r="K47" i="14"/>
  <c r="L47" i="14"/>
  <c r="W265" i="7"/>
  <c r="AJ265" i="7"/>
  <c r="AL1123" i="7"/>
  <c r="Y1123" i="7"/>
  <c r="AM1123" i="7" s="1"/>
  <c r="L70" i="14"/>
  <c r="K70" i="14"/>
  <c r="X1306" i="7"/>
  <c r="S1306" i="7"/>
  <c r="AK1306" i="7"/>
  <c r="D232" i="8"/>
  <c r="K232" i="8" s="1"/>
  <c r="S955" i="7"/>
  <c r="AK955" i="7"/>
  <c r="X955" i="7"/>
  <c r="L78" i="14"/>
  <c r="K78" i="14"/>
  <c r="S1259" i="7"/>
  <c r="AK1259" i="7"/>
  <c r="X1259" i="7"/>
  <c r="X35" i="7"/>
  <c r="S35" i="7"/>
  <c r="AK35" i="7"/>
  <c r="S678" i="7"/>
  <c r="AK678" i="7"/>
  <c r="X678" i="7"/>
  <c r="L114" i="14"/>
  <c r="K114" i="14"/>
  <c r="K219" i="14"/>
  <c r="L219" i="14"/>
  <c r="C166" i="8"/>
  <c r="J166" i="8" s="1"/>
  <c r="X179" i="7"/>
  <c r="S179" i="7"/>
  <c r="AK179" i="7"/>
  <c r="AJ711" i="7"/>
  <c r="W711" i="7"/>
  <c r="AJ1089" i="7"/>
  <c r="W1089" i="7"/>
  <c r="X1197" i="7"/>
  <c r="S1197" i="7"/>
  <c r="AK1197" i="7"/>
  <c r="S949" i="7"/>
  <c r="X949" i="7"/>
  <c r="AK949" i="7"/>
  <c r="E58" i="8"/>
  <c r="L58" i="8" s="1"/>
  <c r="AL136" i="7"/>
  <c r="Y136" i="7"/>
  <c r="E51" i="8"/>
  <c r="L51" i="8" s="1"/>
  <c r="Y77" i="7"/>
  <c r="AL77" i="7"/>
  <c r="X768" i="7"/>
  <c r="S768" i="7"/>
  <c r="AK768" i="7"/>
  <c r="X269" i="7"/>
  <c r="S269" i="7"/>
  <c r="AK269" i="7"/>
  <c r="W561" i="7"/>
  <c r="AJ561" i="7"/>
  <c r="X122" i="7"/>
  <c r="S122" i="7"/>
  <c r="E44" i="8" s="1"/>
  <c r="L44" i="8" s="1"/>
  <c r="AK122" i="7"/>
  <c r="AK946" i="7"/>
  <c r="S946" i="7"/>
  <c r="X946" i="7"/>
  <c r="AL802" i="7"/>
  <c r="Y802" i="7"/>
  <c r="AM802" i="7" s="1"/>
  <c r="X320" i="7"/>
  <c r="S320" i="7"/>
  <c r="AK320" i="7"/>
  <c r="X970" i="7"/>
  <c r="AK970" i="7"/>
  <c r="S970" i="7"/>
  <c r="AJ47" i="7"/>
  <c r="W47" i="7"/>
  <c r="X1431" i="7"/>
  <c r="S1431" i="7"/>
  <c r="AK1431" i="7"/>
  <c r="X119" i="7"/>
  <c r="S119" i="7"/>
  <c r="AK119" i="7"/>
  <c r="L139" i="14"/>
  <c r="K139" i="14"/>
  <c r="D63" i="8"/>
  <c r="K63" i="8" s="1"/>
  <c r="W338" i="7"/>
  <c r="AJ338" i="7"/>
  <c r="Y564" i="7"/>
  <c r="AM564" i="7" s="1"/>
  <c r="AL564" i="7"/>
  <c r="AL861" i="7"/>
  <c r="Y861" i="7"/>
  <c r="AM861" i="7" s="1"/>
  <c r="W919" i="7"/>
  <c r="AJ919" i="7"/>
  <c r="Y1202" i="7"/>
  <c r="AM1202" i="7" s="1"/>
  <c r="AL1202" i="7"/>
  <c r="L129" i="14"/>
  <c r="K129" i="14"/>
  <c r="S151" i="7"/>
  <c r="S336" i="7"/>
  <c r="S1271" i="7"/>
  <c r="S1432" i="7"/>
  <c r="D42" i="8"/>
  <c r="K42" i="8" s="1"/>
  <c r="L10" i="12" l="1"/>
  <c r="L30" i="12"/>
  <c r="L2" i="12"/>
  <c r="E182" i="8"/>
  <c r="L182" i="8" s="1"/>
  <c r="Y520" i="7"/>
  <c r="AL520" i="7"/>
  <c r="Y1195" i="7"/>
  <c r="AM1195" i="7" s="1"/>
  <c r="AL1195" i="7"/>
  <c r="E91" i="8"/>
  <c r="L91" i="8" s="1"/>
  <c r="Y377" i="7"/>
  <c r="AL377" i="7"/>
  <c r="Y364" i="7"/>
  <c r="AM364" i="7" s="1"/>
  <c r="AL364" i="7"/>
  <c r="Y119" i="7"/>
  <c r="AM119" i="7" s="1"/>
  <c r="AL119" i="7"/>
  <c r="AL946" i="7"/>
  <c r="Y946" i="7"/>
  <c r="AM946" i="7" s="1"/>
  <c r="AM136" i="7"/>
  <c r="AL1329" i="7"/>
  <c r="Y1329" i="7"/>
  <c r="AM1329" i="7" s="1"/>
  <c r="E22" i="8"/>
  <c r="L22" i="8" s="1"/>
  <c r="AL22" i="7"/>
  <c r="Y22" i="7"/>
  <c r="AL92" i="7"/>
  <c r="Y92" i="7"/>
  <c r="AM92" i="7" s="1"/>
  <c r="E113" i="8"/>
  <c r="L113" i="8" s="1"/>
  <c r="Y451" i="7"/>
  <c r="AL451" i="7"/>
  <c r="AL789" i="7"/>
  <c r="Y789" i="7"/>
  <c r="AM789" i="7" s="1"/>
  <c r="E205" i="8"/>
  <c r="L205" i="8" s="1"/>
  <c r="Y673" i="7"/>
  <c r="AL673" i="7"/>
  <c r="AL44" i="7"/>
  <c r="Y44" i="7"/>
  <c r="AM44" i="7" s="1"/>
  <c r="Y33" i="7"/>
  <c r="AM33" i="7" s="1"/>
  <c r="AL33" i="7"/>
  <c r="Y1361" i="7"/>
  <c r="AM1361" i="7" s="1"/>
  <c r="AL1361" i="7"/>
  <c r="Y840" i="7"/>
  <c r="AM840" i="7" s="1"/>
  <c r="AL840" i="7"/>
  <c r="E42" i="8"/>
  <c r="L42" i="8" s="1"/>
  <c r="Y68" i="7"/>
  <c r="AL68" i="7"/>
  <c r="Y890" i="7"/>
  <c r="AM890" i="7" s="1"/>
  <c r="AL890" i="7"/>
  <c r="Y1245" i="7"/>
  <c r="AM1245" i="7" s="1"/>
  <c r="AL1245" i="7"/>
  <c r="Y815" i="7"/>
  <c r="AM815" i="7" s="1"/>
  <c r="AL815" i="7"/>
  <c r="Y699" i="7"/>
  <c r="AM699" i="7" s="1"/>
  <c r="AL699" i="7"/>
  <c r="Y606" i="7"/>
  <c r="AM606" i="7" s="1"/>
  <c r="AL606" i="7"/>
  <c r="AL1183" i="7"/>
  <c r="Y1183" i="7"/>
  <c r="AM1183" i="7" s="1"/>
  <c r="Y831" i="7"/>
  <c r="AM831" i="7" s="1"/>
  <c r="AL831" i="7"/>
  <c r="AL1301" i="7"/>
  <c r="Y1301" i="7"/>
  <c r="AM1301" i="7" s="1"/>
  <c r="Y917" i="7"/>
  <c r="AM917" i="7" s="1"/>
  <c r="AL917" i="7"/>
  <c r="Y714" i="7"/>
  <c r="AM714" i="7" s="1"/>
  <c r="AL714" i="7"/>
  <c r="AL1104" i="7"/>
  <c r="Y1104" i="7"/>
  <c r="AM1104" i="7" s="1"/>
  <c r="AL886" i="7"/>
  <c r="Y886" i="7"/>
  <c r="AM886" i="7" s="1"/>
  <c r="Y775" i="7"/>
  <c r="AM775" i="7" s="1"/>
  <c r="AL775" i="7"/>
  <c r="E181" i="8"/>
  <c r="L181" i="8" s="1"/>
  <c r="Y519" i="7"/>
  <c r="AL519" i="7"/>
  <c r="E107" i="8"/>
  <c r="L107" i="8" s="1"/>
  <c r="Y445" i="7"/>
  <c r="AL445" i="7"/>
  <c r="Y894" i="7"/>
  <c r="AM894" i="7" s="1"/>
  <c r="AL894" i="7"/>
  <c r="AL591" i="7"/>
  <c r="Y591" i="7"/>
  <c r="AM591" i="7" s="1"/>
  <c r="Y702" i="7"/>
  <c r="AM702" i="7" s="1"/>
  <c r="AL702" i="7"/>
  <c r="Y791" i="7"/>
  <c r="AM791" i="7" s="1"/>
  <c r="AL791" i="7"/>
  <c r="AL248" i="7"/>
  <c r="Y248" i="7"/>
  <c r="AM248" i="7" s="1"/>
  <c r="Y167" i="7"/>
  <c r="AM167" i="7" s="1"/>
  <c r="AL167" i="7"/>
  <c r="Y589" i="7"/>
  <c r="AM589" i="7" s="1"/>
  <c r="AL589" i="7"/>
  <c r="AM79" i="7"/>
  <c r="E159" i="8"/>
  <c r="L159" i="8" s="1"/>
  <c r="Y497" i="7"/>
  <c r="AL497" i="7"/>
  <c r="Y705" i="7"/>
  <c r="AM705" i="7" s="1"/>
  <c r="AL705" i="7"/>
  <c r="AL424" i="7"/>
  <c r="Y424" i="7"/>
  <c r="AM424" i="7" s="1"/>
  <c r="Y1396" i="7"/>
  <c r="AM1396" i="7" s="1"/>
  <c r="AL1396" i="7"/>
  <c r="Y596" i="7"/>
  <c r="AM596" i="7" s="1"/>
  <c r="AL596" i="7"/>
  <c r="AL944" i="7"/>
  <c r="Y944" i="7"/>
  <c r="AM944" i="7" s="1"/>
  <c r="AM733" i="7"/>
  <c r="Y724" i="7"/>
  <c r="AM724" i="7" s="1"/>
  <c r="AL724" i="7"/>
  <c r="E4" i="8"/>
  <c r="L4" i="8" s="1"/>
  <c r="Y4" i="7"/>
  <c r="AL4" i="7"/>
  <c r="Y1234" i="7"/>
  <c r="AM1234" i="7" s="1"/>
  <c r="AL1234" i="7"/>
  <c r="Y813" i="7"/>
  <c r="AM813" i="7" s="1"/>
  <c r="AL813" i="7"/>
  <c r="Y1137" i="7"/>
  <c r="AM1137" i="7" s="1"/>
  <c r="AL1137" i="7"/>
  <c r="E7" i="8"/>
  <c r="L7" i="8" s="1"/>
  <c r="Y7" i="7"/>
  <c r="AL7" i="7"/>
  <c r="Y1012" i="7"/>
  <c r="AM1012" i="7" s="1"/>
  <c r="AL1012" i="7"/>
  <c r="Y397" i="7"/>
  <c r="AM397" i="7" s="1"/>
  <c r="AL397" i="7"/>
  <c r="E177" i="8"/>
  <c r="L177" i="8" s="1"/>
  <c r="AL515" i="7"/>
  <c r="Y515" i="7"/>
  <c r="Y817" i="7"/>
  <c r="AM817" i="7" s="1"/>
  <c r="AL817" i="7"/>
  <c r="Y856" i="7"/>
  <c r="AM856" i="7" s="1"/>
  <c r="AL856" i="7"/>
  <c r="AL1155" i="7"/>
  <c r="Y1155" i="7"/>
  <c r="AM1155" i="7" s="1"/>
  <c r="Y711" i="7"/>
  <c r="AM711" i="7" s="1"/>
  <c r="AL711" i="7"/>
  <c r="AL930" i="7"/>
  <c r="Y930" i="7"/>
  <c r="AM930" i="7" s="1"/>
  <c r="AL1101" i="7"/>
  <c r="Y1101" i="7"/>
  <c r="AM1101" i="7" s="1"/>
  <c r="Y276" i="7"/>
  <c r="AM276" i="7" s="1"/>
  <c r="AL276" i="7"/>
  <c r="AL829" i="7"/>
  <c r="Y829" i="7"/>
  <c r="AM829" i="7" s="1"/>
  <c r="AL1275" i="7"/>
  <c r="Y1275" i="7"/>
  <c r="AM1275" i="7" s="1"/>
  <c r="Y314" i="7"/>
  <c r="AM314" i="7" s="1"/>
  <c r="AL314" i="7"/>
  <c r="E111" i="8"/>
  <c r="L111" i="8" s="1"/>
  <c r="AL449" i="7"/>
  <c r="Y449" i="7"/>
  <c r="AL547" i="7"/>
  <c r="Y547" i="7"/>
  <c r="AM547" i="7" s="1"/>
  <c r="AL1035" i="7"/>
  <c r="Y1035" i="7"/>
  <c r="AM1035" i="7" s="1"/>
  <c r="AL592" i="7"/>
  <c r="Y592" i="7"/>
  <c r="AM592" i="7" s="1"/>
  <c r="AL899" i="7"/>
  <c r="Y899" i="7"/>
  <c r="AM899" i="7" s="1"/>
  <c r="Y1042" i="7"/>
  <c r="AM1042" i="7" s="1"/>
  <c r="AL1042" i="7"/>
  <c r="Y284" i="7"/>
  <c r="AM284" i="7" s="1"/>
  <c r="AL284" i="7"/>
  <c r="AL1390" i="7"/>
  <c r="Y1390" i="7"/>
  <c r="AM1390" i="7" s="1"/>
  <c r="Y343" i="7"/>
  <c r="AM343" i="7" s="1"/>
  <c r="AL343" i="7"/>
  <c r="AL50" i="7"/>
  <c r="Y50" i="7"/>
  <c r="AM50" i="7" s="1"/>
  <c r="Y788" i="7"/>
  <c r="AM788" i="7" s="1"/>
  <c r="AL788" i="7"/>
  <c r="Y1046" i="7"/>
  <c r="AM1046" i="7" s="1"/>
  <c r="AL1046" i="7"/>
  <c r="AL1349" i="7"/>
  <c r="Y1349" i="7"/>
  <c r="AM1349" i="7" s="1"/>
  <c r="AL1437" i="7"/>
  <c r="Y1437" i="7"/>
  <c r="AM1437" i="7" s="1"/>
  <c r="AL832" i="7"/>
  <c r="Y832" i="7"/>
  <c r="AM832" i="7" s="1"/>
  <c r="Y259" i="7"/>
  <c r="AM259" i="7" s="1"/>
  <c r="AL259" i="7"/>
  <c r="AL1076" i="7"/>
  <c r="Y1076" i="7"/>
  <c r="AM1076" i="7" s="1"/>
  <c r="AL31" i="7"/>
  <c r="Y31" i="7"/>
  <c r="AM31" i="7" s="1"/>
  <c r="Y217" i="7"/>
  <c r="AM217" i="7" s="1"/>
  <c r="AL217" i="7"/>
  <c r="E56" i="8"/>
  <c r="L56" i="8" s="1"/>
  <c r="J6" i="9" s="1"/>
  <c r="Y134" i="7"/>
  <c r="AL134" i="7"/>
  <c r="Y1360" i="7"/>
  <c r="AM1360" i="7" s="1"/>
  <c r="AL1360" i="7"/>
  <c r="AL614" i="7"/>
  <c r="Y614" i="7"/>
  <c r="AM614" i="7" s="1"/>
  <c r="E93" i="8"/>
  <c r="L93" i="8" s="1"/>
  <c r="AL379" i="7"/>
  <c r="Y379" i="7"/>
  <c r="Y839" i="7"/>
  <c r="AM839" i="7" s="1"/>
  <c r="AL839" i="7"/>
  <c r="E120" i="8"/>
  <c r="L120" i="8" s="1"/>
  <c r="Y458" i="7"/>
  <c r="AL458" i="7"/>
  <c r="Y536" i="7"/>
  <c r="AM536" i="7" s="1"/>
  <c r="AL536" i="7"/>
  <c r="Y1128" i="7"/>
  <c r="AM1128" i="7" s="1"/>
  <c r="AL1128" i="7"/>
  <c r="E163" i="8"/>
  <c r="L163" i="8" s="1"/>
  <c r="Y501" i="7"/>
  <c r="AL501" i="7"/>
  <c r="AL1044" i="7"/>
  <c r="Y1044" i="7"/>
  <c r="AM1044" i="7" s="1"/>
  <c r="Y1134" i="7"/>
  <c r="AM1134" i="7" s="1"/>
  <c r="AL1134" i="7"/>
  <c r="AM145" i="7"/>
  <c r="Y46" i="7"/>
  <c r="AM46" i="7" s="1"/>
  <c r="AL46" i="7"/>
  <c r="Y1033" i="7"/>
  <c r="AM1033" i="7" s="1"/>
  <c r="AL1033" i="7"/>
  <c r="AL209" i="7"/>
  <c r="Y209" i="7"/>
  <c r="AM209" i="7" s="1"/>
  <c r="E156" i="8"/>
  <c r="L156" i="8" s="1"/>
  <c r="Y494" i="7"/>
  <c r="AL494" i="7"/>
  <c r="Y431" i="7"/>
  <c r="AM431" i="7" s="1"/>
  <c r="AL431" i="7"/>
  <c r="Y1456" i="7"/>
  <c r="AM1456" i="7" s="1"/>
  <c r="AL1456" i="7"/>
  <c r="AL1167" i="7"/>
  <c r="Y1167" i="7"/>
  <c r="AM1167" i="7" s="1"/>
  <c r="Y797" i="7"/>
  <c r="AM797" i="7" s="1"/>
  <c r="AL797" i="7"/>
  <c r="Y348" i="7"/>
  <c r="AM348" i="7" s="1"/>
  <c r="AL348" i="7"/>
  <c r="Y1172" i="7"/>
  <c r="AM1172" i="7" s="1"/>
  <c r="AL1172" i="7"/>
  <c r="AM78" i="7"/>
  <c r="AL818" i="7"/>
  <c r="Y818" i="7"/>
  <c r="AM818" i="7" s="1"/>
  <c r="E16" i="8"/>
  <c r="L16" i="8" s="1"/>
  <c r="AL16" i="7"/>
  <c r="Y16" i="7"/>
  <c r="Y545" i="7"/>
  <c r="AM545" i="7" s="1"/>
  <c r="AL545" i="7"/>
  <c r="AL1407" i="7"/>
  <c r="Y1407" i="7"/>
  <c r="AM1407" i="7" s="1"/>
  <c r="Y298" i="7"/>
  <c r="AM298" i="7" s="1"/>
  <c r="AL298" i="7"/>
  <c r="AL694" i="7"/>
  <c r="Y694" i="7"/>
  <c r="AM694" i="7" s="1"/>
  <c r="AL537" i="7"/>
  <c r="Y537" i="7"/>
  <c r="AM537" i="7" s="1"/>
  <c r="Y1283" i="7"/>
  <c r="AM1283" i="7" s="1"/>
  <c r="AL1283" i="7"/>
  <c r="Y234" i="7"/>
  <c r="AM234" i="7" s="1"/>
  <c r="AL234" i="7"/>
  <c r="Y762" i="7"/>
  <c r="AM762" i="7" s="1"/>
  <c r="AL762" i="7"/>
  <c r="AL289" i="7"/>
  <c r="Y289" i="7"/>
  <c r="AM289" i="7" s="1"/>
  <c r="Y80" i="7"/>
  <c r="AM80" i="7" s="1"/>
  <c r="AL80" i="7"/>
  <c r="Y885" i="7"/>
  <c r="AM885" i="7" s="1"/>
  <c r="AL885" i="7"/>
  <c r="AL822" i="7"/>
  <c r="Y822" i="7"/>
  <c r="AM822" i="7" s="1"/>
  <c r="AL34" i="7"/>
  <c r="Y34" i="7"/>
  <c r="AM34" i="7" s="1"/>
  <c r="Y526" i="7"/>
  <c r="AM526" i="7" s="1"/>
  <c r="AL526" i="7"/>
  <c r="E124" i="8"/>
  <c r="L124" i="8" s="1"/>
  <c r="AL462" i="7"/>
  <c r="Y462" i="7"/>
  <c r="Y165" i="7"/>
  <c r="AM165" i="7" s="1"/>
  <c r="AL165" i="7"/>
  <c r="E194" i="8"/>
  <c r="L194" i="8" s="1"/>
  <c r="AL662" i="7"/>
  <c r="Y662" i="7"/>
  <c r="Y934" i="7"/>
  <c r="AM934" i="7" s="1"/>
  <c r="AL934" i="7"/>
  <c r="AM382" i="7"/>
  <c r="AL1317" i="7"/>
  <c r="Y1317" i="7"/>
  <c r="AM1317" i="7" s="1"/>
  <c r="AL595" i="7"/>
  <c r="Y595" i="7"/>
  <c r="AM595" i="7" s="1"/>
  <c r="E216" i="8"/>
  <c r="L216" i="8" s="1"/>
  <c r="AL736" i="7"/>
  <c r="Y736" i="7"/>
  <c r="AL819" i="7"/>
  <c r="Y819" i="7"/>
  <c r="AM819" i="7" s="1"/>
  <c r="Y1267" i="7"/>
  <c r="AM1267" i="7" s="1"/>
  <c r="AL1267" i="7"/>
  <c r="Y422" i="7"/>
  <c r="AM422" i="7" s="1"/>
  <c r="AL422" i="7"/>
  <c r="Y974" i="7"/>
  <c r="AM974" i="7" s="1"/>
  <c r="AL974" i="7"/>
  <c r="AL1304" i="7"/>
  <c r="Y1304" i="7"/>
  <c r="AM1304" i="7" s="1"/>
  <c r="Y1221" i="7"/>
  <c r="AM1221" i="7" s="1"/>
  <c r="AL1221" i="7"/>
  <c r="Y103" i="7"/>
  <c r="AM103" i="7" s="1"/>
  <c r="AL103" i="7"/>
  <c r="AL1187" i="7"/>
  <c r="Y1187" i="7"/>
  <c r="AM1187" i="7" s="1"/>
  <c r="Y439" i="7"/>
  <c r="AM439" i="7" s="1"/>
  <c r="AL439" i="7"/>
  <c r="F143" i="8"/>
  <c r="M143" i="8" s="1"/>
  <c r="AM481" i="7"/>
  <c r="Y825" i="7"/>
  <c r="AM825" i="7" s="1"/>
  <c r="AL825" i="7"/>
  <c r="E233" i="8"/>
  <c r="L233" i="8" s="1"/>
  <c r="AL753" i="7"/>
  <c r="Y753" i="7"/>
  <c r="AL187" i="7"/>
  <c r="Y187" i="7"/>
  <c r="AM187" i="7" s="1"/>
  <c r="AL868" i="7"/>
  <c r="Y868" i="7"/>
  <c r="AM868" i="7" s="1"/>
  <c r="E175" i="8"/>
  <c r="L175" i="8" s="1"/>
  <c r="Y513" i="7"/>
  <c r="AL513" i="7"/>
  <c r="AL965" i="7"/>
  <c r="Y965" i="7"/>
  <c r="AM965" i="7" s="1"/>
  <c r="AL306" i="7"/>
  <c r="Y306" i="7"/>
  <c r="AM306" i="7" s="1"/>
  <c r="Y803" i="7"/>
  <c r="AM803" i="7" s="1"/>
  <c r="AL803" i="7"/>
  <c r="Y1075" i="7"/>
  <c r="AM1075" i="7" s="1"/>
  <c r="AL1075" i="7"/>
  <c r="Y1270" i="7"/>
  <c r="AM1270" i="7" s="1"/>
  <c r="AL1270" i="7"/>
  <c r="E108" i="8"/>
  <c r="L108" i="8" s="1"/>
  <c r="AL446" i="7"/>
  <c r="Y446" i="7"/>
  <c r="Y841" i="7"/>
  <c r="AM841" i="7" s="1"/>
  <c r="AL841" i="7"/>
  <c r="Y1082" i="7"/>
  <c r="AM1082" i="7" s="1"/>
  <c r="AL1082" i="7"/>
  <c r="Y726" i="7"/>
  <c r="AM726" i="7" s="1"/>
  <c r="AL726" i="7"/>
  <c r="F142" i="8"/>
  <c r="M142" i="8" s="1"/>
  <c r="AM480" i="7"/>
  <c r="Y158" i="7"/>
  <c r="AM158" i="7" s="1"/>
  <c r="AL158" i="7"/>
  <c r="Y1049" i="7"/>
  <c r="AM1049" i="7" s="1"/>
  <c r="AL1049" i="7"/>
  <c r="E224" i="8"/>
  <c r="L224" i="8" s="1"/>
  <c r="AL744" i="7"/>
  <c r="Y744" i="7"/>
  <c r="E100" i="8"/>
  <c r="L100" i="8" s="1"/>
  <c r="AL386" i="7"/>
  <c r="Y386" i="7"/>
  <c r="Y294" i="7"/>
  <c r="AM294" i="7" s="1"/>
  <c r="AL294" i="7"/>
  <c r="E10" i="8"/>
  <c r="L10" i="8" s="1"/>
  <c r="Y10" i="7"/>
  <c r="AL10" i="7"/>
  <c r="AL1156" i="7"/>
  <c r="Y1156" i="7"/>
  <c r="AM1156" i="7" s="1"/>
  <c r="Y38" i="7"/>
  <c r="AM38" i="7" s="1"/>
  <c r="AL38" i="7"/>
  <c r="AL955" i="7"/>
  <c r="Y955" i="7"/>
  <c r="AM955" i="7" s="1"/>
  <c r="AM64" i="7"/>
  <c r="E85" i="8"/>
  <c r="L85" i="8" s="1"/>
  <c r="Y371" i="7"/>
  <c r="AL371" i="7"/>
  <c r="E12" i="8"/>
  <c r="L12" i="8" s="1"/>
  <c r="AL12" i="7"/>
  <c r="Y12" i="7"/>
  <c r="E11" i="8"/>
  <c r="L11" i="8" s="1"/>
  <c r="Y11" i="7"/>
  <c r="AL11" i="7"/>
  <c r="AL620" i="7"/>
  <c r="Y620" i="7"/>
  <c r="AM620" i="7" s="1"/>
  <c r="AL1313" i="7"/>
  <c r="Y1313" i="7"/>
  <c r="AM1313" i="7" s="1"/>
  <c r="AL1193" i="7"/>
  <c r="Y1193" i="7"/>
  <c r="AM1193" i="7" s="1"/>
  <c r="AL847" i="7"/>
  <c r="Y847" i="7"/>
  <c r="AM847" i="7" s="1"/>
  <c r="Y437" i="7"/>
  <c r="AM437" i="7" s="1"/>
  <c r="AL437" i="7"/>
  <c r="E179" i="8"/>
  <c r="L179" i="8" s="1"/>
  <c r="Y517" i="7"/>
  <c r="AL517" i="7"/>
  <c r="AL1387" i="7"/>
  <c r="Y1387" i="7"/>
  <c r="AM1387" i="7" s="1"/>
  <c r="AL773" i="7"/>
  <c r="Y773" i="7"/>
  <c r="AM773" i="7" s="1"/>
  <c r="AL1216" i="7"/>
  <c r="Y1216" i="7"/>
  <c r="AM1216" i="7" s="1"/>
  <c r="Y91" i="7"/>
  <c r="AM91" i="7" s="1"/>
  <c r="AL91" i="7"/>
  <c r="Y215" i="7"/>
  <c r="AM215" i="7" s="1"/>
  <c r="AL215" i="7"/>
  <c r="Y1434" i="7"/>
  <c r="AM1434" i="7" s="1"/>
  <c r="AL1434" i="7"/>
  <c r="Y1450" i="7"/>
  <c r="AM1450" i="7" s="1"/>
  <c r="AL1450" i="7"/>
  <c r="AL1077" i="7"/>
  <c r="Y1077" i="7"/>
  <c r="AM1077" i="7" s="1"/>
  <c r="AL1032" i="7"/>
  <c r="Y1032" i="7"/>
  <c r="AM1032" i="7" s="1"/>
  <c r="AM73" i="7"/>
  <c r="Y359" i="7"/>
  <c r="AM359" i="7" s="1"/>
  <c r="AL359" i="7"/>
  <c r="Y973" i="7"/>
  <c r="AM973" i="7" s="1"/>
  <c r="AL973" i="7"/>
  <c r="AM147" i="7"/>
  <c r="Y1358" i="7"/>
  <c r="AM1358" i="7" s="1"/>
  <c r="AL1358" i="7"/>
  <c r="E211" i="8"/>
  <c r="L211" i="8" s="1"/>
  <c r="AL731" i="7"/>
  <c r="Y731" i="7"/>
  <c r="Y957" i="7"/>
  <c r="AM957" i="7" s="1"/>
  <c r="AL957" i="7"/>
  <c r="AL924" i="7"/>
  <c r="Y924" i="7"/>
  <c r="AM924" i="7" s="1"/>
  <c r="Y1220" i="7"/>
  <c r="AM1220" i="7" s="1"/>
  <c r="AL1220" i="7"/>
  <c r="AL1092" i="7"/>
  <c r="Y1092" i="7"/>
  <c r="AM1092" i="7" s="1"/>
  <c r="Y951" i="7"/>
  <c r="AM951" i="7" s="1"/>
  <c r="AL951" i="7"/>
  <c r="Y416" i="7"/>
  <c r="AM416" i="7" s="1"/>
  <c r="AL416" i="7"/>
  <c r="Y1157" i="7"/>
  <c r="AM1157" i="7" s="1"/>
  <c r="AL1157" i="7"/>
  <c r="Y619" i="7"/>
  <c r="AM619" i="7" s="1"/>
  <c r="AL619" i="7"/>
  <c r="Y1052" i="7"/>
  <c r="AM1052" i="7" s="1"/>
  <c r="AL1052" i="7"/>
  <c r="Y1408" i="7"/>
  <c r="AM1408" i="7" s="1"/>
  <c r="AL1408" i="7"/>
  <c r="Y650" i="7"/>
  <c r="AM650" i="7" s="1"/>
  <c r="AL650" i="7"/>
  <c r="Y1330" i="7"/>
  <c r="AM1330" i="7" s="1"/>
  <c r="AL1330" i="7"/>
  <c r="E144" i="8"/>
  <c r="L144" i="8" s="1"/>
  <c r="AL482" i="7"/>
  <c r="Y482" i="7"/>
  <c r="Y1250" i="7"/>
  <c r="AM1250" i="7" s="1"/>
  <c r="AL1250" i="7"/>
  <c r="Y228" i="7"/>
  <c r="AM228" i="7" s="1"/>
  <c r="AL228" i="7"/>
  <c r="E196" i="8"/>
  <c r="L196" i="8" s="1"/>
  <c r="Y664" i="7"/>
  <c r="AL664" i="7"/>
  <c r="Y300" i="7"/>
  <c r="AM300" i="7" s="1"/>
  <c r="AL300" i="7"/>
  <c r="AL328" i="7"/>
  <c r="Y328" i="7"/>
  <c r="AM328" i="7" s="1"/>
  <c r="AM146" i="7"/>
  <c r="Y115" i="7"/>
  <c r="AM115" i="7" s="1"/>
  <c r="AL115" i="7"/>
  <c r="AL1362" i="7"/>
  <c r="Y1362" i="7"/>
  <c r="AM1362" i="7" s="1"/>
  <c r="AL402" i="7"/>
  <c r="Y402" i="7"/>
  <c r="AM402" i="7" s="1"/>
  <c r="Y112" i="7"/>
  <c r="AM112" i="7" s="1"/>
  <c r="AL112" i="7"/>
  <c r="AL1070" i="7"/>
  <c r="Y1070" i="7"/>
  <c r="AM1070" i="7" s="1"/>
  <c r="AL769" i="7"/>
  <c r="Y769" i="7"/>
  <c r="AM769" i="7" s="1"/>
  <c r="Y45" i="7"/>
  <c r="AM45" i="7" s="1"/>
  <c r="AL45" i="7"/>
  <c r="Y329" i="7"/>
  <c r="AM329" i="7" s="1"/>
  <c r="AL329" i="7"/>
  <c r="Y1414" i="7"/>
  <c r="AM1414" i="7" s="1"/>
  <c r="AL1414" i="7"/>
  <c r="AL1420" i="7"/>
  <c r="Y1420" i="7"/>
  <c r="AM1420" i="7" s="1"/>
  <c r="Y598" i="7"/>
  <c r="AM598" i="7" s="1"/>
  <c r="AL598" i="7"/>
  <c r="E170" i="8"/>
  <c r="L170" i="8" s="1"/>
  <c r="AL508" i="7"/>
  <c r="Y508" i="7"/>
  <c r="E235" i="8"/>
  <c r="L235" i="8" s="1"/>
  <c r="Y755" i="7"/>
  <c r="AL755" i="7"/>
  <c r="E164" i="8"/>
  <c r="L164" i="8" s="1"/>
  <c r="AL502" i="7"/>
  <c r="Y502" i="7"/>
  <c r="Y1158" i="7"/>
  <c r="AM1158" i="7" s="1"/>
  <c r="AL1158" i="7"/>
  <c r="AL908" i="7"/>
  <c r="Y908" i="7"/>
  <c r="AM908" i="7" s="1"/>
  <c r="AL991" i="7"/>
  <c r="Y991" i="7"/>
  <c r="AM991" i="7" s="1"/>
  <c r="E168" i="8"/>
  <c r="L168" i="8" s="1"/>
  <c r="Y506" i="7"/>
  <c r="AL506" i="7"/>
  <c r="AL433" i="7"/>
  <c r="Y433" i="7"/>
  <c r="AM433" i="7" s="1"/>
  <c r="Y828" i="7"/>
  <c r="AM828" i="7" s="1"/>
  <c r="AL828" i="7"/>
  <c r="E106" i="8"/>
  <c r="Y444" i="7"/>
  <c r="AL444" i="7"/>
  <c r="AL889" i="7"/>
  <c r="Y889" i="7"/>
  <c r="AM889" i="7" s="1"/>
  <c r="E174" i="8"/>
  <c r="L174" i="8" s="1"/>
  <c r="AL512" i="7"/>
  <c r="Y512" i="7"/>
  <c r="E183" i="8"/>
  <c r="L183" i="8" s="1"/>
  <c r="AL521" i="7"/>
  <c r="Y521" i="7"/>
  <c r="AL337" i="7"/>
  <c r="Y337" i="7"/>
  <c r="AM337" i="7" s="1"/>
  <c r="Y827" i="7"/>
  <c r="AM827" i="7" s="1"/>
  <c r="AL827" i="7"/>
  <c r="Y1154" i="7"/>
  <c r="AM1154" i="7" s="1"/>
  <c r="AL1154" i="7"/>
  <c r="Y308" i="7"/>
  <c r="AM308" i="7" s="1"/>
  <c r="AL308" i="7"/>
  <c r="AL588" i="7"/>
  <c r="Y588" i="7"/>
  <c r="AM588" i="7" s="1"/>
  <c r="AL1416" i="7"/>
  <c r="Y1416" i="7"/>
  <c r="AM1416" i="7" s="1"/>
  <c r="E125" i="8"/>
  <c r="L125" i="8" s="1"/>
  <c r="Y463" i="7"/>
  <c r="AL463" i="7"/>
  <c r="Y552" i="7"/>
  <c r="AM552" i="7" s="1"/>
  <c r="AL552" i="7"/>
  <c r="AL1225" i="7"/>
  <c r="Y1225" i="7"/>
  <c r="AM1225" i="7" s="1"/>
  <c r="Y1431" i="7"/>
  <c r="AM1431" i="7" s="1"/>
  <c r="AL1431" i="7"/>
  <c r="AL1061" i="7"/>
  <c r="Y1061" i="7"/>
  <c r="AM1061" i="7" s="1"/>
  <c r="E129" i="8"/>
  <c r="L129" i="8" s="1"/>
  <c r="Y467" i="7"/>
  <c r="AL467" i="7"/>
  <c r="AL1088" i="7"/>
  <c r="Y1088" i="7"/>
  <c r="AM1088" i="7" s="1"/>
  <c r="Y882" i="7"/>
  <c r="AM882" i="7" s="1"/>
  <c r="AL882" i="7"/>
  <c r="AL952" i="7"/>
  <c r="Y952" i="7"/>
  <c r="AM952" i="7" s="1"/>
  <c r="Y192" i="7"/>
  <c r="AM192" i="7" s="1"/>
  <c r="AL192" i="7"/>
  <c r="Y727" i="7"/>
  <c r="AM727" i="7" s="1"/>
  <c r="AL727" i="7"/>
  <c r="Y1121" i="7"/>
  <c r="AM1121" i="7" s="1"/>
  <c r="AL1121" i="7"/>
  <c r="Y189" i="7"/>
  <c r="AM189" i="7" s="1"/>
  <c r="AL189" i="7"/>
  <c r="AL29" i="7"/>
  <c r="Y29" i="7"/>
  <c r="AM29" i="7" s="1"/>
  <c r="Y638" i="7"/>
  <c r="AM638" i="7" s="1"/>
  <c r="AL638" i="7"/>
  <c r="AL1346" i="7"/>
  <c r="Y1346" i="7"/>
  <c r="AM1346" i="7" s="1"/>
  <c r="Y774" i="7"/>
  <c r="AM774" i="7" s="1"/>
  <c r="AL774" i="7"/>
  <c r="AM156" i="7"/>
  <c r="AL392" i="7"/>
  <c r="Y392" i="7"/>
  <c r="AM392" i="7" s="1"/>
  <c r="AL1086" i="7"/>
  <c r="Y1086" i="7"/>
  <c r="AM1086" i="7" s="1"/>
  <c r="Y400" i="7"/>
  <c r="AM400" i="7" s="1"/>
  <c r="AL400" i="7"/>
  <c r="AL1095" i="7"/>
  <c r="Y1095" i="7"/>
  <c r="AM1095" i="7" s="1"/>
  <c r="AM71" i="7"/>
  <c r="Y1178" i="7"/>
  <c r="AM1178" i="7" s="1"/>
  <c r="AL1178" i="7"/>
  <c r="AM74" i="7"/>
  <c r="Y94" i="7"/>
  <c r="AM94" i="7" s="1"/>
  <c r="AL94" i="7"/>
  <c r="Y1343" i="7"/>
  <c r="AM1343" i="7" s="1"/>
  <c r="AL1343" i="7"/>
  <c r="Y1241" i="7"/>
  <c r="AM1241" i="7" s="1"/>
  <c r="AL1241" i="7"/>
  <c r="Y631" i="7"/>
  <c r="AM631" i="7" s="1"/>
  <c r="AL631" i="7"/>
  <c r="E26" i="8"/>
  <c r="L26" i="8" s="1"/>
  <c r="Y26" i="7"/>
  <c r="AL26" i="7"/>
  <c r="Y1118" i="7"/>
  <c r="AM1118" i="7" s="1"/>
  <c r="AL1118" i="7"/>
  <c r="Y90" i="7"/>
  <c r="AM90" i="7" s="1"/>
  <c r="AL90" i="7"/>
  <c r="AL42" i="7"/>
  <c r="Y42" i="7"/>
  <c r="AM42" i="7" s="1"/>
  <c r="Y188" i="7"/>
  <c r="AM188" i="7" s="1"/>
  <c r="AL188" i="7"/>
  <c r="E173" i="8"/>
  <c r="L173" i="8" s="1"/>
  <c r="AL511" i="7"/>
  <c r="Y511" i="7"/>
  <c r="E221" i="8"/>
  <c r="L221" i="8" s="1"/>
  <c r="AL741" i="7"/>
  <c r="Y741" i="7"/>
  <c r="AL414" i="7"/>
  <c r="Y414" i="7"/>
  <c r="AM414" i="7" s="1"/>
  <c r="AL108" i="7"/>
  <c r="Y108" i="7"/>
  <c r="AM108" i="7" s="1"/>
  <c r="AM144" i="7"/>
  <c r="AL1320" i="7"/>
  <c r="Y1320" i="7"/>
  <c r="AM1320" i="7" s="1"/>
  <c r="E197" i="8"/>
  <c r="L197" i="8" s="1"/>
  <c r="AL665" i="7"/>
  <c r="Y665" i="7"/>
  <c r="Y1229" i="7"/>
  <c r="AM1229" i="7" s="1"/>
  <c r="AL1229" i="7"/>
  <c r="Y635" i="7"/>
  <c r="AM635" i="7" s="1"/>
  <c r="AL635" i="7"/>
  <c r="E176" i="8"/>
  <c r="L176" i="8" s="1"/>
  <c r="Y514" i="7"/>
  <c r="AL514" i="7"/>
  <c r="AL1247" i="7"/>
  <c r="Y1247" i="7"/>
  <c r="AM1247" i="7" s="1"/>
  <c r="AL1021" i="7"/>
  <c r="Y1021" i="7"/>
  <c r="AM1021" i="7" s="1"/>
  <c r="Y823" i="7"/>
  <c r="AM823" i="7" s="1"/>
  <c r="AL823" i="7"/>
  <c r="AL353" i="7"/>
  <c r="Y353" i="7"/>
  <c r="AM353" i="7" s="1"/>
  <c r="F133" i="8"/>
  <c r="M133" i="8" s="1"/>
  <c r="AM471" i="7"/>
  <c r="E140" i="8"/>
  <c r="L140" i="8" s="1"/>
  <c r="Y478" i="7"/>
  <c r="AL478" i="7"/>
  <c r="AL1029" i="7"/>
  <c r="Y1029" i="7"/>
  <c r="AM1029" i="7" s="1"/>
  <c r="Y1150" i="7"/>
  <c r="AM1150" i="7" s="1"/>
  <c r="AL1150" i="7"/>
  <c r="AL442" i="7"/>
  <c r="Y442" i="7"/>
  <c r="AM442" i="7" s="1"/>
  <c r="Y1403" i="7"/>
  <c r="AM1403" i="7" s="1"/>
  <c r="AL1403" i="7"/>
  <c r="Y362" i="7"/>
  <c r="AM362" i="7" s="1"/>
  <c r="AL362" i="7"/>
  <c r="AL41" i="7"/>
  <c r="Y41" i="7"/>
  <c r="AM41" i="7" s="1"/>
  <c r="Y608" i="7"/>
  <c r="AM608" i="7" s="1"/>
  <c r="AL608" i="7"/>
  <c r="AL988" i="7"/>
  <c r="Y988" i="7"/>
  <c r="AM988" i="7" s="1"/>
  <c r="Y1433" i="7"/>
  <c r="AM1433" i="7" s="1"/>
  <c r="AL1433" i="7"/>
  <c r="Y601" i="7"/>
  <c r="AM601" i="7" s="1"/>
  <c r="AL601" i="7"/>
  <c r="Y1055" i="7"/>
  <c r="AM1055" i="7" s="1"/>
  <c r="AL1055" i="7"/>
  <c r="AL181" i="7"/>
  <c r="Y181" i="7"/>
  <c r="AM181" i="7" s="1"/>
  <c r="AL274" i="7"/>
  <c r="Y274" i="7"/>
  <c r="AM274" i="7" s="1"/>
  <c r="Y1018" i="7"/>
  <c r="AM1018" i="7" s="1"/>
  <c r="AL1018" i="7"/>
  <c r="AL975" i="7"/>
  <c r="Y975" i="7"/>
  <c r="AM975" i="7" s="1"/>
  <c r="E207" i="8"/>
  <c r="L207" i="8" s="1"/>
  <c r="AL675" i="7"/>
  <c r="Y675" i="7"/>
  <c r="AL1417" i="7"/>
  <c r="Y1417" i="7"/>
  <c r="AM1417" i="7" s="1"/>
  <c r="Y279" i="7"/>
  <c r="AM279" i="7" s="1"/>
  <c r="AL279" i="7"/>
  <c r="Y327" i="7"/>
  <c r="AM327" i="7" s="1"/>
  <c r="AL327" i="7"/>
  <c r="E3" i="8"/>
  <c r="L3" i="8" s="1"/>
  <c r="AL3" i="7"/>
  <c r="Y3" i="7"/>
  <c r="AM154" i="7"/>
  <c r="AL994" i="7"/>
  <c r="Y994" i="7"/>
  <c r="AM994" i="7" s="1"/>
  <c r="AM157" i="7"/>
  <c r="AL290" i="7"/>
  <c r="Y290" i="7"/>
  <c r="AM290" i="7" s="1"/>
  <c r="Y441" i="7"/>
  <c r="AM441" i="7" s="1"/>
  <c r="AL441" i="7"/>
  <c r="Y1135" i="7"/>
  <c r="AM1135" i="7" s="1"/>
  <c r="AL1135" i="7"/>
  <c r="Y850" i="7"/>
  <c r="AM850" i="7" s="1"/>
  <c r="AL850" i="7"/>
  <c r="Y299" i="7"/>
  <c r="AM299" i="7" s="1"/>
  <c r="AL299" i="7"/>
  <c r="Y1169" i="7"/>
  <c r="AM1169" i="7" s="1"/>
  <c r="AL1169" i="7"/>
  <c r="Y1161" i="7"/>
  <c r="AM1161" i="7" s="1"/>
  <c r="AL1161" i="7"/>
  <c r="Y701" i="7"/>
  <c r="AM701" i="7" s="1"/>
  <c r="AL701" i="7"/>
  <c r="AL98" i="7"/>
  <c r="Y98" i="7"/>
  <c r="AM98" i="7" s="1"/>
  <c r="AL341" i="7"/>
  <c r="Y341" i="7"/>
  <c r="AM341" i="7" s="1"/>
  <c r="AL421" i="7"/>
  <c r="Y421" i="7"/>
  <c r="AM421" i="7" s="1"/>
  <c r="AL896" i="7"/>
  <c r="Y896" i="7"/>
  <c r="AM896" i="7" s="1"/>
  <c r="AL949" i="7"/>
  <c r="Y949" i="7"/>
  <c r="AM949" i="7" s="1"/>
  <c r="Y1421" i="7"/>
  <c r="AM1421" i="7" s="1"/>
  <c r="AL1421" i="7"/>
  <c r="E115" i="8"/>
  <c r="L115" i="8" s="1"/>
  <c r="AL453" i="7"/>
  <c r="Y453" i="7"/>
  <c r="AL104" i="7"/>
  <c r="Y104" i="7"/>
  <c r="AM104" i="7" s="1"/>
  <c r="Y1166" i="7"/>
  <c r="AM1166" i="7" s="1"/>
  <c r="AL1166" i="7"/>
  <c r="AM141" i="7"/>
  <c r="E162" i="8"/>
  <c r="L162" i="8" s="1"/>
  <c r="Y500" i="7"/>
  <c r="AL500" i="7"/>
  <c r="AL848" i="7"/>
  <c r="Y848" i="7"/>
  <c r="AM848" i="7" s="1"/>
  <c r="E9" i="8"/>
  <c r="L9" i="8" s="1"/>
  <c r="AL9" i="7"/>
  <c r="Y9" i="7"/>
  <c r="Y415" i="7"/>
  <c r="AM415" i="7" s="1"/>
  <c r="AL415" i="7"/>
  <c r="Y967" i="7"/>
  <c r="AM967" i="7" s="1"/>
  <c r="AL967" i="7"/>
  <c r="Y759" i="7"/>
  <c r="AM759" i="7" s="1"/>
  <c r="AL759" i="7"/>
  <c r="Y1438" i="7"/>
  <c r="AM1438" i="7" s="1"/>
  <c r="AL1438" i="7"/>
  <c r="AL895" i="7"/>
  <c r="Y895" i="7"/>
  <c r="AM895" i="7" s="1"/>
  <c r="AL1453" i="7"/>
  <c r="Y1453" i="7"/>
  <c r="AM1453" i="7" s="1"/>
  <c r="Y891" i="7"/>
  <c r="AM891" i="7" s="1"/>
  <c r="AL891" i="7"/>
  <c r="Y584" i="7"/>
  <c r="AM584" i="7" s="1"/>
  <c r="AL584" i="7"/>
  <c r="Y1079" i="7"/>
  <c r="AM1079" i="7" s="1"/>
  <c r="AL1079" i="7"/>
  <c r="AL649" i="7"/>
  <c r="Y649" i="7"/>
  <c r="AM649" i="7" s="1"/>
  <c r="E141" i="8"/>
  <c r="L141" i="8" s="1"/>
  <c r="Y479" i="7"/>
  <c r="AL479" i="7"/>
  <c r="Y333" i="7"/>
  <c r="AM333" i="7" s="1"/>
  <c r="AL333" i="7"/>
  <c r="Y647" i="7"/>
  <c r="AM647" i="7" s="1"/>
  <c r="AL647" i="7"/>
  <c r="AL1446" i="7"/>
  <c r="Y1446" i="7"/>
  <c r="AM1446" i="7" s="1"/>
  <c r="AM385" i="7"/>
  <c r="E33" i="8"/>
  <c r="L33" i="8" s="1"/>
  <c r="Y59" i="7"/>
  <c r="AL59" i="7"/>
  <c r="AL779" i="7"/>
  <c r="Y779" i="7"/>
  <c r="AM779" i="7" s="1"/>
  <c r="Y530" i="7"/>
  <c r="AM530" i="7" s="1"/>
  <c r="AL530" i="7"/>
  <c r="Y1292" i="7"/>
  <c r="AM1292" i="7" s="1"/>
  <c r="AL1292" i="7"/>
  <c r="Y1379" i="7"/>
  <c r="AM1379" i="7" s="1"/>
  <c r="AL1379" i="7"/>
  <c r="AL1017" i="7"/>
  <c r="Y1017" i="7"/>
  <c r="AM1017" i="7" s="1"/>
  <c r="AL1060" i="7"/>
  <c r="Y1060" i="7"/>
  <c r="AM1060" i="7" s="1"/>
  <c r="Y356" i="7"/>
  <c r="AM356" i="7" s="1"/>
  <c r="AL356" i="7"/>
  <c r="AL1404" i="7"/>
  <c r="Y1404" i="7"/>
  <c r="AM1404" i="7" s="1"/>
  <c r="AL280" i="7"/>
  <c r="Y280" i="7"/>
  <c r="AM280" i="7" s="1"/>
  <c r="AL434" i="7"/>
  <c r="Y434" i="7"/>
  <c r="AM434" i="7" s="1"/>
  <c r="AL706" i="7"/>
  <c r="Y706" i="7"/>
  <c r="AM706" i="7" s="1"/>
  <c r="Y1181" i="7"/>
  <c r="AM1181" i="7" s="1"/>
  <c r="AL1181" i="7"/>
  <c r="E215" i="8"/>
  <c r="L215" i="8" s="1"/>
  <c r="Y735" i="7"/>
  <c r="AL735" i="7"/>
  <c r="AL1206" i="7"/>
  <c r="Y1206" i="7"/>
  <c r="AM1206" i="7" s="1"/>
  <c r="Y339" i="7"/>
  <c r="AM339" i="7" s="1"/>
  <c r="AL339" i="7"/>
  <c r="AL1426" i="7"/>
  <c r="Y1426" i="7"/>
  <c r="AM1426" i="7" s="1"/>
  <c r="E219" i="8"/>
  <c r="L219" i="8" s="1"/>
  <c r="Y739" i="7"/>
  <c r="AL739" i="7"/>
  <c r="E122" i="8"/>
  <c r="L122" i="8" s="1"/>
  <c r="Y460" i="7"/>
  <c r="AL460" i="7"/>
  <c r="Y1424" i="7"/>
  <c r="AM1424" i="7" s="1"/>
  <c r="AL1424" i="7"/>
  <c r="AL852" i="7"/>
  <c r="Y852" i="7"/>
  <c r="AM852" i="7" s="1"/>
  <c r="Y1100" i="7"/>
  <c r="AM1100" i="7" s="1"/>
  <c r="AL1100" i="7"/>
  <c r="Y205" i="7"/>
  <c r="AM205" i="7" s="1"/>
  <c r="AL205" i="7"/>
  <c r="AM66" i="7"/>
  <c r="Y958" i="7"/>
  <c r="AM958" i="7" s="1"/>
  <c r="AL958" i="7"/>
  <c r="AL302" i="7"/>
  <c r="Y302" i="7"/>
  <c r="AM302" i="7" s="1"/>
  <c r="Y604" i="7"/>
  <c r="AM604" i="7" s="1"/>
  <c r="AL604" i="7"/>
  <c r="Y1412" i="7"/>
  <c r="AM1412" i="7" s="1"/>
  <c r="AL1412" i="7"/>
  <c r="AL636" i="7"/>
  <c r="Y636" i="7"/>
  <c r="AM636" i="7" s="1"/>
  <c r="Y1097" i="7"/>
  <c r="AM1097" i="7" s="1"/>
  <c r="AL1097" i="7"/>
  <c r="Y771" i="7"/>
  <c r="AM771" i="7" s="1"/>
  <c r="AL771" i="7"/>
  <c r="AL905" i="7"/>
  <c r="Y905" i="7"/>
  <c r="AM905" i="7" s="1"/>
  <c r="AL1003" i="7"/>
  <c r="Y1003" i="7"/>
  <c r="AM1003" i="7" s="1"/>
  <c r="AL556" i="7"/>
  <c r="Y556" i="7"/>
  <c r="AM556" i="7" s="1"/>
  <c r="Y224" i="7"/>
  <c r="AM224" i="7" s="1"/>
  <c r="AL224" i="7"/>
  <c r="AL835" i="7"/>
  <c r="Y835" i="7"/>
  <c r="AM835" i="7" s="1"/>
  <c r="AL1449" i="7"/>
  <c r="Y1449" i="7"/>
  <c r="AM1449" i="7" s="1"/>
  <c r="E5" i="8"/>
  <c r="L5" i="8" s="1"/>
  <c r="Y5" i="7"/>
  <c r="AL5" i="7"/>
  <c r="Y809" i="7"/>
  <c r="AM809" i="7" s="1"/>
  <c r="AL809" i="7"/>
  <c r="F146" i="8"/>
  <c r="M146" i="8" s="1"/>
  <c r="AM484" i="7"/>
  <c r="AL170" i="7"/>
  <c r="Y170" i="7"/>
  <c r="AM170" i="7" s="1"/>
  <c r="Y100" i="7"/>
  <c r="AM100" i="7" s="1"/>
  <c r="AL100" i="7"/>
  <c r="Y1112" i="7"/>
  <c r="AM1112" i="7" s="1"/>
  <c r="AL1112" i="7"/>
  <c r="E132" i="8"/>
  <c r="Y470" i="7"/>
  <c r="AL470" i="7"/>
  <c r="Y723" i="7"/>
  <c r="AM723" i="7" s="1"/>
  <c r="AL723" i="7"/>
  <c r="AL1149" i="7"/>
  <c r="Y1149" i="7"/>
  <c r="AM1149" i="7" s="1"/>
  <c r="Y953" i="7"/>
  <c r="AM953" i="7" s="1"/>
  <c r="AL953" i="7"/>
  <c r="AL972" i="7"/>
  <c r="Y972" i="7"/>
  <c r="AM972" i="7" s="1"/>
  <c r="AL1064" i="7"/>
  <c r="Y1064" i="7"/>
  <c r="AM1064" i="7" s="1"/>
  <c r="E87" i="8"/>
  <c r="L87" i="8" s="1"/>
  <c r="AL373" i="7"/>
  <c r="Y373" i="7"/>
  <c r="AL1107" i="7"/>
  <c r="Y1107" i="7"/>
  <c r="AM1107" i="7" s="1"/>
  <c r="AL1384" i="7"/>
  <c r="Y1384" i="7"/>
  <c r="AM1384" i="7" s="1"/>
  <c r="AL1252" i="7"/>
  <c r="Y1252" i="7"/>
  <c r="AM1252" i="7" s="1"/>
  <c r="Y586" i="7"/>
  <c r="AM586" i="7" s="1"/>
  <c r="AL586" i="7"/>
  <c r="Y1454" i="7"/>
  <c r="AM1454" i="7" s="1"/>
  <c r="AL1454" i="7"/>
  <c r="AL1051" i="7"/>
  <c r="Y1051" i="7"/>
  <c r="AM1051" i="7" s="1"/>
  <c r="E37" i="8"/>
  <c r="L37" i="8" s="1"/>
  <c r="AL63" i="7"/>
  <c r="Y63" i="7"/>
  <c r="Y1006" i="7"/>
  <c r="AM1006" i="7" s="1"/>
  <c r="AL1006" i="7"/>
  <c r="E225" i="8"/>
  <c r="L225" i="8" s="1"/>
  <c r="Y745" i="7"/>
  <c r="AL745" i="7"/>
  <c r="Y632" i="7"/>
  <c r="AM632" i="7" s="1"/>
  <c r="AL632" i="7"/>
  <c r="AL808" i="7"/>
  <c r="Y808" i="7"/>
  <c r="AM808" i="7" s="1"/>
  <c r="Y599" i="7"/>
  <c r="AM599" i="7" s="1"/>
  <c r="AL599" i="7"/>
  <c r="E98" i="8"/>
  <c r="L98" i="8" s="1"/>
  <c r="Y384" i="7"/>
  <c r="AL384" i="7"/>
  <c r="E166" i="8"/>
  <c r="L166" i="8" s="1"/>
  <c r="Y504" i="7"/>
  <c r="AL504" i="7"/>
  <c r="AL902" i="7"/>
  <c r="Y902" i="7"/>
  <c r="AM902" i="7" s="1"/>
  <c r="Y1440" i="7"/>
  <c r="AM1440" i="7" s="1"/>
  <c r="AL1440" i="7"/>
  <c r="Y1242" i="7"/>
  <c r="AM1242" i="7" s="1"/>
  <c r="AL1242" i="7"/>
  <c r="AL331" i="7"/>
  <c r="Y331" i="7"/>
  <c r="AM331" i="7" s="1"/>
  <c r="Y603" i="7"/>
  <c r="AM603" i="7" s="1"/>
  <c r="AL603" i="7"/>
  <c r="AL760" i="7"/>
  <c r="Y760" i="7"/>
  <c r="AM760" i="7" s="1"/>
  <c r="AM752" i="7"/>
  <c r="AL1326" i="7"/>
  <c r="Y1326" i="7"/>
  <c r="AM1326" i="7" s="1"/>
  <c r="F154" i="8"/>
  <c r="M154" i="8" s="1"/>
  <c r="AM492" i="7"/>
  <c r="AL1196" i="7"/>
  <c r="Y1196" i="7"/>
  <c r="AM1196" i="7" s="1"/>
  <c r="AL1339" i="7"/>
  <c r="Y1339" i="7"/>
  <c r="AM1339" i="7" s="1"/>
  <c r="Y1063" i="7"/>
  <c r="AM1063" i="7" s="1"/>
  <c r="AL1063" i="7"/>
  <c r="AL927" i="7"/>
  <c r="Y927" i="7"/>
  <c r="AM927" i="7" s="1"/>
  <c r="AM72" i="7"/>
  <c r="Y317" i="7"/>
  <c r="AM317" i="7" s="1"/>
  <c r="AL317" i="7"/>
  <c r="AM143" i="7"/>
  <c r="Y323" i="7"/>
  <c r="AM323" i="7" s="1"/>
  <c r="AL323" i="7"/>
  <c r="Y607" i="7"/>
  <c r="AM607" i="7" s="1"/>
  <c r="AL607" i="7"/>
  <c r="Y281" i="7"/>
  <c r="AM281" i="7" s="1"/>
  <c r="AL281" i="7"/>
  <c r="AL719" i="7"/>
  <c r="Y719" i="7"/>
  <c r="AM719" i="7" s="1"/>
  <c r="AL443" i="7"/>
  <c r="Y443" i="7"/>
  <c r="AM443" i="7" s="1"/>
  <c r="AL1280" i="7"/>
  <c r="Y1280" i="7"/>
  <c r="AM1280" i="7" s="1"/>
  <c r="Y256" i="7"/>
  <c r="AM256" i="7" s="1"/>
  <c r="AL256" i="7"/>
  <c r="AL1284" i="7"/>
  <c r="Y1284" i="7"/>
  <c r="AM1284" i="7" s="1"/>
  <c r="Y523" i="7"/>
  <c r="AM523" i="7" s="1"/>
  <c r="AL523" i="7"/>
  <c r="Y244" i="7"/>
  <c r="AM244" i="7" s="1"/>
  <c r="AL244" i="7"/>
  <c r="AL757" i="7"/>
  <c r="Y757" i="7"/>
  <c r="AM757" i="7" s="1"/>
  <c r="AL1227" i="7"/>
  <c r="Y1227" i="7"/>
  <c r="AM1227" i="7" s="1"/>
  <c r="Y954" i="7"/>
  <c r="AM954" i="7" s="1"/>
  <c r="AL954" i="7"/>
  <c r="Y529" i="7"/>
  <c r="AM529" i="7" s="1"/>
  <c r="AL529" i="7"/>
  <c r="AL347" i="7"/>
  <c r="Y347" i="7"/>
  <c r="AM347" i="7" s="1"/>
  <c r="Y169" i="7"/>
  <c r="AM169" i="7" s="1"/>
  <c r="AL169" i="7"/>
  <c r="Y1059" i="7"/>
  <c r="AM1059" i="7" s="1"/>
  <c r="AL1059" i="7"/>
  <c r="AM149" i="7"/>
  <c r="E172" i="8"/>
  <c r="L172" i="8" s="1"/>
  <c r="Y510" i="7"/>
  <c r="AL510" i="7"/>
  <c r="Y1425" i="7"/>
  <c r="AM1425" i="7" s="1"/>
  <c r="AL1425" i="7"/>
  <c r="Y645" i="7"/>
  <c r="AM645" i="7" s="1"/>
  <c r="AL645" i="7"/>
  <c r="E19" i="8"/>
  <c r="L19" i="8" s="1"/>
  <c r="AL19" i="7"/>
  <c r="Y19" i="7"/>
  <c r="Y1056" i="7"/>
  <c r="AM1056" i="7" s="1"/>
  <c r="AL1056" i="7"/>
  <c r="Y1264" i="7"/>
  <c r="AM1264" i="7" s="1"/>
  <c r="AL1264" i="7"/>
  <c r="Y1345" i="7"/>
  <c r="AM1345" i="7" s="1"/>
  <c r="AL1345" i="7"/>
  <c r="E210" i="8"/>
  <c r="Y730" i="7"/>
  <c r="AL730" i="7"/>
  <c r="E20" i="8"/>
  <c r="L20" i="8" s="1"/>
  <c r="Y20" i="7"/>
  <c r="AL20" i="7"/>
  <c r="Y126" i="7"/>
  <c r="AM126" i="7" s="1"/>
  <c r="AL126" i="7"/>
  <c r="AL219" i="7"/>
  <c r="Y219" i="7"/>
  <c r="AM219" i="7" s="1"/>
  <c r="Y43" i="7"/>
  <c r="AM43" i="7" s="1"/>
  <c r="AL43" i="7"/>
  <c r="Y887" i="7"/>
  <c r="AM887" i="7" s="1"/>
  <c r="AL887" i="7"/>
  <c r="AL826" i="7"/>
  <c r="Y826" i="7"/>
  <c r="AM826" i="7" s="1"/>
  <c r="AL1388" i="7"/>
  <c r="Y1388" i="7"/>
  <c r="AM1388" i="7" s="1"/>
  <c r="AL283" i="7"/>
  <c r="Y283" i="7"/>
  <c r="AM283" i="7" s="1"/>
  <c r="AL85" i="7"/>
  <c r="Y85" i="7"/>
  <c r="AM85" i="7" s="1"/>
  <c r="Y783" i="7"/>
  <c r="AM783" i="7" s="1"/>
  <c r="AL783" i="7"/>
  <c r="Y854" i="7"/>
  <c r="AM854" i="7" s="1"/>
  <c r="AL854" i="7"/>
  <c r="E185" i="8"/>
  <c r="L185" i="8" s="1"/>
  <c r="Y653" i="7"/>
  <c r="AL653" i="7"/>
  <c r="Y1228" i="7"/>
  <c r="AM1228" i="7" s="1"/>
  <c r="AL1228" i="7"/>
  <c r="Y1211" i="7"/>
  <c r="AM1211" i="7" s="1"/>
  <c r="AL1211" i="7"/>
  <c r="Y1201" i="7"/>
  <c r="AM1201" i="7" s="1"/>
  <c r="AL1201" i="7"/>
  <c r="AL174" i="7"/>
  <c r="Y174" i="7"/>
  <c r="AM174" i="7" s="1"/>
  <c r="Y207" i="7"/>
  <c r="AM207" i="7" s="1"/>
  <c r="AL207" i="7"/>
  <c r="AL312" i="7"/>
  <c r="Y312" i="7"/>
  <c r="AM312" i="7" s="1"/>
  <c r="Y1009" i="7"/>
  <c r="AM1009" i="7" s="1"/>
  <c r="AL1009" i="7"/>
  <c r="AL943" i="7"/>
  <c r="Y943" i="7"/>
  <c r="AM943" i="7" s="1"/>
  <c r="AL1413" i="7"/>
  <c r="Y1413" i="7"/>
  <c r="AM1413" i="7" s="1"/>
  <c r="AL1239" i="7"/>
  <c r="Y1239" i="7"/>
  <c r="AM1239" i="7" s="1"/>
  <c r="AL700" i="7"/>
  <c r="Y700" i="7"/>
  <c r="AM700" i="7" s="1"/>
  <c r="Y330" i="7"/>
  <c r="AM330" i="7" s="1"/>
  <c r="AL330" i="7"/>
  <c r="Y532" i="7"/>
  <c r="AM532" i="7" s="1"/>
  <c r="AL532" i="7"/>
  <c r="Y1090" i="7"/>
  <c r="AM1090" i="7" s="1"/>
  <c r="AL1090" i="7"/>
  <c r="AL814" i="7"/>
  <c r="Y814" i="7"/>
  <c r="AM814" i="7" s="1"/>
  <c r="AL1409" i="7"/>
  <c r="Y1409" i="7"/>
  <c r="AM1409" i="7" s="1"/>
  <c r="Y118" i="7"/>
  <c r="AM118" i="7" s="1"/>
  <c r="AL118" i="7"/>
  <c r="AL560" i="7"/>
  <c r="Y560" i="7"/>
  <c r="AM560" i="7" s="1"/>
  <c r="Y1315" i="7"/>
  <c r="AM1315" i="7" s="1"/>
  <c r="AL1315" i="7"/>
  <c r="Y999" i="7"/>
  <c r="AM999" i="7" s="1"/>
  <c r="AL999" i="7"/>
  <c r="Y708" i="7"/>
  <c r="AM708" i="7" s="1"/>
  <c r="AL708" i="7"/>
  <c r="E128" i="8"/>
  <c r="L128" i="8" s="1"/>
  <c r="AL466" i="7"/>
  <c r="Y466" i="7"/>
  <c r="Y970" i="7"/>
  <c r="AM970" i="7" s="1"/>
  <c r="AL970" i="7"/>
  <c r="Y1197" i="7"/>
  <c r="AM1197" i="7" s="1"/>
  <c r="AL1197" i="7"/>
  <c r="AL678" i="7"/>
  <c r="Y678" i="7"/>
  <c r="AM678" i="7" s="1"/>
  <c r="E109" i="8"/>
  <c r="L109" i="8" s="1"/>
  <c r="Y447" i="7"/>
  <c r="AL447" i="7"/>
  <c r="Y1165" i="7"/>
  <c r="AM1165" i="7" s="1"/>
  <c r="AL1165" i="7"/>
  <c r="Y435" i="7"/>
  <c r="AM435" i="7" s="1"/>
  <c r="AL435" i="7"/>
  <c r="AL1080" i="7"/>
  <c r="Y1080" i="7"/>
  <c r="AM1080" i="7" s="1"/>
  <c r="AL47" i="7"/>
  <c r="Y47" i="7"/>
  <c r="AM47" i="7" s="1"/>
  <c r="AL164" i="7"/>
  <c r="Y164" i="7"/>
  <c r="AM164" i="7" s="1"/>
  <c r="E184" i="8"/>
  <c r="AL652" i="7"/>
  <c r="Y652" i="7"/>
  <c r="Y1422" i="7"/>
  <c r="AM1422" i="7" s="1"/>
  <c r="AL1422" i="7"/>
  <c r="Y961" i="7"/>
  <c r="AM961" i="7" s="1"/>
  <c r="AL961" i="7"/>
  <c r="AL1108" i="7"/>
  <c r="Y1108" i="7"/>
  <c r="AM1108" i="7" s="1"/>
  <c r="AL1253" i="7"/>
  <c r="Y1253" i="7"/>
  <c r="AM1253" i="7" s="1"/>
  <c r="Y767" i="7"/>
  <c r="AM767" i="7" s="1"/>
  <c r="AL767" i="7"/>
  <c r="Y587" i="7"/>
  <c r="AM587" i="7" s="1"/>
  <c r="AL587" i="7"/>
  <c r="AL1371" i="7"/>
  <c r="Y1371" i="7"/>
  <c r="AM1371" i="7" s="1"/>
  <c r="Y858" i="7"/>
  <c r="AM858" i="7" s="1"/>
  <c r="AL858" i="7"/>
  <c r="AL1159" i="7"/>
  <c r="Y1159" i="7"/>
  <c r="AM1159" i="7" s="1"/>
  <c r="Y834" i="7"/>
  <c r="AM834" i="7" s="1"/>
  <c r="AL834" i="7"/>
  <c r="AL795" i="7"/>
  <c r="Y795" i="7"/>
  <c r="AM795" i="7" s="1"/>
  <c r="AL1073" i="7"/>
  <c r="Y1073" i="7"/>
  <c r="AM1073" i="7" s="1"/>
  <c r="E214" i="8"/>
  <c r="L214" i="8" s="1"/>
  <c r="AL734" i="7"/>
  <c r="Y734" i="7"/>
  <c r="AL1146" i="7"/>
  <c r="Y1146" i="7"/>
  <c r="AM1146" i="7" s="1"/>
  <c r="F44" i="8"/>
  <c r="M44" i="8" s="1"/>
  <c r="AM70" i="7"/>
  <c r="L6" i="12"/>
  <c r="Y692" i="7"/>
  <c r="AM692" i="7" s="1"/>
  <c r="AL692" i="7"/>
  <c r="AL880" i="7"/>
  <c r="Y880" i="7"/>
  <c r="AM880" i="7" s="1"/>
  <c r="Y86" i="7"/>
  <c r="AM86" i="7" s="1"/>
  <c r="AL86" i="7"/>
  <c r="AL267" i="7"/>
  <c r="Y267" i="7"/>
  <c r="AM267" i="7" s="1"/>
  <c r="AL293" i="7"/>
  <c r="Y293" i="7"/>
  <c r="AM293" i="7" s="1"/>
  <c r="AL937" i="7"/>
  <c r="Y937" i="7"/>
  <c r="AM937" i="7" s="1"/>
  <c r="Y1430" i="7"/>
  <c r="AM1430" i="7" s="1"/>
  <c r="AL1430" i="7"/>
  <c r="AM140" i="7"/>
  <c r="AM749" i="7"/>
  <c r="Y577" i="7"/>
  <c r="AM577" i="7" s="1"/>
  <c r="AL577" i="7"/>
  <c r="Y97" i="7"/>
  <c r="AM97" i="7" s="1"/>
  <c r="AL97" i="7"/>
  <c r="AL1010" i="7"/>
  <c r="Y1010" i="7"/>
  <c r="AM1010" i="7" s="1"/>
  <c r="Y982" i="7"/>
  <c r="AM982" i="7" s="1"/>
  <c r="AL982" i="7"/>
  <c r="AL286" i="7"/>
  <c r="Y286" i="7"/>
  <c r="AM286" i="7" s="1"/>
  <c r="AL893" i="7"/>
  <c r="Y893" i="7"/>
  <c r="AM893" i="7" s="1"/>
  <c r="E223" i="8"/>
  <c r="L223" i="8" s="1"/>
  <c r="Y743" i="7"/>
  <c r="AL743" i="7"/>
  <c r="Y426" i="7"/>
  <c r="AM426" i="7" s="1"/>
  <c r="AL426" i="7"/>
  <c r="E40" i="8"/>
  <c r="L40" i="8" s="1"/>
  <c r="AL229" i="7"/>
  <c r="Y229" i="7"/>
  <c r="AM229" i="7" s="1"/>
  <c r="Y407" i="7"/>
  <c r="AM407" i="7" s="1"/>
  <c r="AL407" i="7"/>
  <c r="AL718" i="7"/>
  <c r="Y718" i="7"/>
  <c r="AM718" i="7" s="1"/>
  <c r="AL637" i="7"/>
  <c r="Y637" i="7"/>
  <c r="AM637" i="7" s="1"/>
  <c r="AL438" i="7"/>
  <c r="Y438" i="7"/>
  <c r="AM438" i="7" s="1"/>
  <c r="Y1266" i="7"/>
  <c r="AM1266" i="7" s="1"/>
  <c r="AL1266" i="7"/>
  <c r="AM138" i="7"/>
  <c r="Y1148" i="7"/>
  <c r="AM1148" i="7" s="1"/>
  <c r="AL1148" i="7"/>
  <c r="E36" i="8"/>
  <c r="L36" i="8" s="1"/>
  <c r="Y62" i="7"/>
  <c r="AL62" i="7"/>
  <c r="Y345" i="7"/>
  <c r="AM345" i="7" s="1"/>
  <c r="AL345" i="7"/>
  <c r="AL1177" i="7"/>
  <c r="Y1177" i="7"/>
  <c r="AM1177" i="7" s="1"/>
  <c r="Y406" i="7"/>
  <c r="AM406" i="7" s="1"/>
  <c r="AL406" i="7"/>
  <c r="AL543" i="7"/>
  <c r="Y543" i="7"/>
  <c r="AM543" i="7" s="1"/>
  <c r="Y679" i="7"/>
  <c r="AM679" i="7" s="1"/>
  <c r="AL679" i="7"/>
  <c r="F29" i="8"/>
  <c r="M29" i="8" s="1"/>
  <c r="AM55" i="7"/>
  <c r="Y787" i="7"/>
  <c r="AM787" i="7" s="1"/>
  <c r="AL787" i="7"/>
  <c r="Y979" i="7"/>
  <c r="AM979" i="7" s="1"/>
  <c r="AL979" i="7"/>
  <c r="Y561" i="7"/>
  <c r="AM561" i="7" s="1"/>
  <c r="AL561" i="7"/>
  <c r="AL684" i="7"/>
  <c r="Y684" i="7"/>
  <c r="AM684" i="7" s="1"/>
  <c r="AL1045" i="7"/>
  <c r="Y1045" i="7"/>
  <c r="AM1045" i="7" s="1"/>
  <c r="AL1246" i="7"/>
  <c r="Y1246" i="7"/>
  <c r="AM1246" i="7" s="1"/>
  <c r="AL838" i="7"/>
  <c r="Y838" i="7"/>
  <c r="AM838" i="7" s="1"/>
  <c r="Y913" i="7"/>
  <c r="AM913" i="7" s="1"/>
  <c r="AL913" i="7"/>
  <c r="AL766" i="7"/>
  <c r="Y766" i="7"/>
  <c r="AM766" i="7" s="1"/>
  <c r="AL1083" i="7"/>
  <c r="Y1083" i="7"/>
  <c r="AM1083" i="7" s="1"/>
  <c r="E137" i="8"/>
  <c r="L137" i="8" s="1"/>
  <c r="AL475" i="7"/>
  <c r="Y475" i="7"/>
  <c r="E90" i="8"/>
  <c r="L90" i="8" s="1"/>
  <c r="AL376" i="7"/>
  <c r="Y376" i="7"/>
  <c r="Y538" i="7"/>
  <c r="AM538" i="7" s="1"/>
  <c r="AL538" i="7"/>
  <c r="Y1303" i="7"/>
  <c r="AM1303" i="7" s="1"/>
  <c r="AL1303" i="7"/>
  <c r="Y1314" i="7"/>
  <c r="AM1314" i="7" s="1"/>
  <c r="AL1314" i="7"/>
  <c r="Y1170" i="7"/>
  <c r="AM1170" i="7" s="1"/>
  <c r="AL1170" i="7"/>
  <c r="Y522" i="7"/>
  <c r="AM522" i="7" s="1"/>
  <c r="AL522" i="7"/>
  <c r="AL226" i="7"/>
  <c r="Y226" i="7"/>
  <c r="AM226" i="7" s="1"/>
  <c r="AL162" i="7"/>
  <c r="Y162" i="7"/>
  <c r="AM162" i="7" s="1"/>
  <c r="AL1365" i="7"/>
  <c r="Y1365" i="7"/>
  <c r="AM1365" i="7" s="1"/>
  <c r="Y1308" i="7"/>
  <c r="AM1308" i="7" s="1"/>
  <c r="AL1308" i="7"/>
  <c r="Y688" i="7"/>
  <c r="AM688" i="7" s="1"/>
  <c r="AL688" i="7"/>
  <c r="AM150" i="7"/>
  <c r="AL180" i="7"/>
  <c r="Y180" i="7"/>
  <c r="AM180" i="7" s="1"/>
  <c r="Y609" i="7"/>
  <c r="AM609" i="7" s="1"/>
  <c r="AL609" i="7"/>
  <c r="Y1066" i="7"/>
  <c r="AM1066" i="7" s="1"/>
  <c r="AL1066" i="7"/>
  <c r="AM660" i="7"/>
  <c r="Y196" i="7"/>
  <c r="AM196" i="7" s="1"/>
  <c r="AL196" i="7"/>
  <c r="E119" i="8"/>
  <c r="L119" i="8" s="1"/>
  <c r="Y457" i="7"/>
  <c r="AL457" i="7"/>
  <c r="Y1299" i="7"/>
  <c r="AM1299" i="7" s="1"/>
  <c r="AL1299" i="7"/>
  <c r="Y221" i="7"/>
  <c r="AM221" i="7" s="1"/>
  <c r="AL221" i="7"/>
  <c r="AL344" i="7"/>
  <c r="Y344" i="7"/>
  <c r="AM344" i="7" s="1"/>
  <c r="AL842" i="7"/>
  <c r="Y842" i="7"/>
  <c r="AM842" i="7" s="1"/>
  <c r="Y1455" i="7"/>
  <c r="AM1455" i="7" s="1"/>
  <c r="AL1455" i="7"/>
  <c r="Y995" i="7"/>
  <c r="AM995" i="7" s="1"/>
  <c r="AL995" i="7"/>
  <c r="Y393" i="7"/>
  <c r="AM393" i="7" s="1"/>
  <c r="AL393" i="7"/>
  <c r="AL1306" i="7"/>
  <c r="Y1306" i="7"/>
  <c r="AM1306" i="7" s="1"/>
  <c r="E145" i="8"/>
  <c r="L145" i="8" s="1"/>
  <c r="Y483" i="7"/>
  <c r="AL483" i="7"/>
  <c r="Y689" i="7"/>
  <c r="AM689" i="7" s="1"/>
  <c r="AL689" i="7"/>
  <c r="E139" i="8"/>
  <c r="L139" i="8" s="1"/>
  <c r="Y477" i="7"/>
  <c r="AL477" i="7"/>
  <c r="Y1217" i="7"/>
  <c r="AM1217" i="7" s="1"/>
  <c r="AL1217" i="7"/>
  <c r="Y947" i="7"/>
  <c r="AM947" i="7" s="1"/>
  <c r="AL947" i="7"/>
  <c r="Y272" i="7"/>
  <c r="AM272" i="7" s="1"/>
  <c r="AL272" i="7"/>
  <c r="E206" i="8"/>
  <c r="L206" i="8" s="1"/>
  <c r="AL674" i="7"/>
  <c r="Y674" i="7"/>
  <c r="AL1436" i="7"/>
  <c r="Y1436" i="7"/>
  <c r="AM1436" i="7" s="1"/>
  <c r="AL572" i="7"/>
  <c r="Y572" i="7"/>
  <c r="AM572" i="7" s="1"/>
  <c r="Y355" i="7"/>
  <c r="AM355" i="7" s="1"/>
  <c r="AL355" i="7"/>
  <c r="E46" i="8"/>
  <c r="L46" i="8" s="1"/>
  <c r="Y1026" i="7"/>
  <c r="AM1026" i="7" s="1"/>
  <c r="AL1026" i="7"/>
  <c r="Y423" i="7"/>
  <c r="AM423" i="7" s="1"/>
  <c r="AL423" i="7"/>
  <c r="AM139" i="7"/>
  <c r="Y1428" i="7"/>
  <c r="AM1428" i="7" s="1"/>
  <c r="AL1428" i="7"/>
  <c r="E65" i="8"/>
  <c r="L65" i="8" s="1"/>
  <c r="E117" i="8"/>
  <c r="L117" i="8" s="1"/>
  <c r="Y455" i="7"/>
  <c r="AL455" i="7"/>
  <c r="AL857" i="7"/>
  <c r="Y857" i="7"/>
  <c r="AM857" i="7" s="1"/>
  <c r="Y183" i="7"/>
  <c r="AM183" i="7" s="1"/>
  <c r="AL183" i="7"/>
  <c r="AL408" i="7"/>
  <c r="Y408" i="7"/>
  <c r="AM408" i="7" s="1"/>
  <c r="Y1439" i="7"/>
  <c r="AM1439" i="7" s="1"/>
  <c r="AL1439" i="7"/>
  <c r="Y1354" i="7"/>
  <c r="AM1354" i="7" s="1"/>
  <c r="AL1354" i="7"/>
  <c r="AL440" i="7"/>
  <c r="Y440" i="7"/>
  <c r="AM440" i="7" s="1"/>
  <c r="Y542" i="7"/>
  <c r="AM542" i="7" s="1"/>
  <c r="AL542" i="7"/>
  <c r="E105" i="8"/>
  <c r="L105" i="8" s="1"/>
  <c r="Y391" i="7"/>
  <c r="AL391" i="7"/>
  <c r="AL194" i="7"/>
  <c r="Y194" i="7"/>
  <c r="AM194" i="7" s="1"/>
  <c r="Y1182" i="7"/>
  <c r="AM1182" i="7" s="1"/>
  <c r="AL1182" i="7"/>
  <c r="E123" i="8"/>
  <c r="L123" i="8" s="1"/>
  <c r="Y461" i="7"/>
  <c r="AL461" i="7"/>
  <c r="Y32" i="7"/>
  <c r="AM32" i="7" s="1"/>
  <c r="AL32" i="7"/>
  <c r="E229" i="8"/>
  <c r="L229" i="8" s="1"/>
  <c r="AL690" i="7"/>
  <c r="Y690" i="7"/>
  <c r="AM690" i="7" s="1"/>
  <c r="AM76" i="7"/>
  <c r="Y1337" i="7"/>
  <c r="AM1337" i="7" s="1"/>
  <c r="AL1337" i="7"/>
  <c r="AL1215" i="7"/>
  <c r="Y1215" i="7"/>
  <c r="AM1215" i="7" s="1"/>
  <c r="AL53" i="7"/>
  <c r="Y53" i="7"/>
  <c r="AM53" i="7" s="1"/>
  <c r="Y622" i="7"/>
  <c r="AM622" i="7" s="1"/>
  <c r="AL622" i="7"/>
  <c r="Y580" i="7"/>
  <c r="AM580" i="7" s="1"/>
  <c r="AL580" i="7"/>
  <c r="Y123" i="7"/>
  <c r="AM123" i="7" s="1"/>
  <c r="AL123" i="7"/>
  <c r="AL130" i="7"/>
  <c r="Y130" i="7"/>
  <c r="AM130" i="7" s="1"/>
  <c r="Y1151" i="7"/>
  <c r="AM1151" i="7" s="1"/>
  <c r="AL1151" i="7"/>
  <c r="Y287" i="7"/>
  <c r="AM287" i="7" s="1"/>
  <c r="AL287" i="7"/>
  <c r="AL1117" i="7"/>
  <c r="Y1117" i="7"/>
  <c r="AM1117" i="7" s="1"/>
  <c r="AL190" i="7"/>
  <c r="Y190" i="7"/>
  <c r="AM190" i="7" s="1"/>
  <c r="Y252" i="7"/>
  <c r="AM252" i="7" s="1"/>
  <c r="AL252" i="7"/>
  <c r="Y698" i="7"/>
  <c r="AM698" i="7" s="1"/>
  <c r="AL698" i="7"/>
  <c r="Y313" i="7"/>
  <c r="AM313" i="7" s="1"/>
  <c r="AL313" i="7"/>
  <c r="E60" i="8"/>
  <c r="L60" i="8" s="1"/>
  <c r="AL322" i="7"/>
  <c r="Y322" i="7"/>
  <c r="AM322" i="7" s="1"/>
  <c r="AL168" i="7"/>
  <c r="Y168" i="7"/>
  <c r="AM168" i="7" s="1"/>
  <c r="Y615" i="7"/>
  <c r="AM615" i="7" s="1"/>
  <c r="AL615" i="7"/>
  <c r="AL305" i="7"/>
  <c r="Y305" i="7"/>
  <c r="AM305" i="7" s="1"/>
  <c r="E95" i="8"/>
  <c r="L95" i="8" s="1"/>
  <c r="Y381" i="7"/>
  <c r="AL381" i="7"/>
  <c r="AL235" i="7"/>
  <c r="Y235" i="7"/>
  <c r="AM235" i="7" s="1"/>
  <c r="AL605" i="7"/>
  <c r="Y605" i="7"/>
  <c r="AM605" i="7" s="1"/>
  <c r="E222" i="8"/>
  <c r="L222" i="8" s="1"/>
  <c r="Y742" i="7"/>
  <c r="AL742" i="7"/>
  <c r="AL728" i="7"/>
  <c r="Y728" i="7"/>
  <c r="AM728" i="7" s="1"/>
  <c r="AL88" i="7"/>
  <c r="Y88" i="7"/>
  <c r="AM88" i="7" s="1"/>
  <c r="AL1289" i="7"/>
  <c r="Y1289" i="7"/>
  <c r="AM1289" i="7" s="1"/>
  <c r="AL900" i="7"/>
  <c r="Y900" i="7"/>
  <c r="AM900" i="7" s="1"/>
  <c r="E35" i="8"/>
  <c r="L35" i="8" s="1"/>
  <c r="Y61" i="7"/>
  <c r="AL61" i="7"/>
  <c r="Y581" i="7"/>
  <c r="AM581" i="7" s="1"/>
  <c r="AL581" i="7"/>
  <c r="AL1429" i="7"/>
  <c r="Y1429" i="7"/>
  <c r="AM1429" i="7" s="1"/>
  <c r="E103" i="8"/>
  <c r="L103" i="8" s="1"/>
  <c r="AL389" i="7"/>
  <c r="Y389" i="7"/>
  <c r="Y1224" i="7"/>
  <c r="AM1224" i="7" s="1"/>
  <c r="AL1224" i="7"/>
  <c r="Y624" i="7"/>
  <c r="AM624" i="7" s="1"/>
  <c r="AL624" i="7"/>
  <c r="AL1136" i="7"/>
  <c r="Y1136" i="7"/>
  <c r="AM1136" i="7" s="1"/>
  <c r="Y1034" i="7"/>
  <c r="AM1034" i="7" s="1"/>
  <c r="AL1034" i="7"/>
  <c r="AL1443" i="7"/>
  <c r="Y1443" i="7"/>
  <c r="AM1443" i="7" s="1"/>
  <c r="Y246" i="7"/>
  <c r="AM246" i="7" s="1"/>
  <c r="AL246" i="7"/>
  <c r="AL776" i="7"/>
  <c r="Y776" i="7"/>
  <c r="AM776" i="7" s="1"/>
  <c r="AL959" i="7"/>
  <c r="Y959" i="7"/>
  <c r="AM959" i="7" s="1"/>
  <c r="E209" i="8"/>
  <c r="L209" i="8" s="1"/>
  <c r="Y677" i="7"/>
  <c r="AL677" i="7"/>
  <c r="Y122" i="7"/>
  <c r="AM122" i="7" s="1"/>
  <c r="AL122" i="7"/>
  <c r="Y420" i="7"/>
  <c r="AM420" i="7" s="1"/>
  <c r="AL420" i="7"/>
  <c r="Y1399" i="7"/>
  <c r="AM1399" i="7" s="1"/>
  <c r="AL1399" i="7"/>
  <c r="AL1356" i="7"/>
  <c r="Y1356" i="7"/>
  <c r="AM1356" i="7" s="1"/>
  <c r="E126" i="8"/>
  <c r="L126" i="8" s="1"/>
  <c r="Y464" i="7"/>
  <c r="AL464" i="7"/>
  <c r="AL845" i="7"/>
  <c r="Y845" i="7"/>
  <c r="AM845" i="7" s="1"/>
  <c r="Y269" i="7"/>
  <c r="AM269" i="7" s="1"/>
  <c r="AL269" i="7"/>
  <c r="AL89" i="7"/>
  <c r="Y89" i="7"/>
  <c r="AM89" i="7" s="1"/>
  <c r="Y1232" i="7"/>
  <c r="AM1232" i="7" s="1"/>
  <c r="AL1232" i="7"/>
  <c r="Y81" i="7"/>
  <c r="AM81" i="7" s="1"/>
  <c r="AL81" i="7"/>
  <c r="AL1369" i="7"/>
  <c r="Y1369" i="7"/>
  <c r="AM1369" i="7" s="1"/>
  <c r="Y1015" i="7"/>
  <c r="AM1015" i="7" s="1"/>
  <c r="AL1015" i="7"/>
  <c r="Y352" i="7"/>
  <c r="AM352" i="7" s="1"/>
  <c r="AL352" i="7"/>
  <c r="Y1204" i="7"/>
  <c r="AM1204" i="7" s="1"/>
  <c r="AL1204" i="7"/>
  <c r="Y113" i="7"/>
  <c r="AM113" i="7" s="1"/>
  <c r="AL113" i="7"/>
  <c r="Y541" i="7"/>
  <c r="AM541" i="7" s="1"/>
  <c r="AL541" i="7"/>
  <c r="Y99" i="7"/>
  <c r="AM99" i="7" s="1"/>
  <c r="AL99" i="7"/>
  <c r="E110" i="8"/>
  <c r="L110" i="8" s="1"/>
  <c r="Y448" i="7"/>
  <c r="AL448" i="7"/>
  <c r="AL1180" i="7"/>
  <c r="Y1180" i="7"/>
  <c r="AM1180" i="7" s="1"/>
  <c r="Y1238" i="7"/>
  <c r="AM1238" i="7" s="1"/>
  <c r="AL1238" i="7"/>
  <c r="Y1334" i="7"/>
  <c r="AM1334" i="7" s="1"/>
  <c r="AL1334" i="7"/>
  <c r="AL1441" i="7"/>
  <c r="Y1441" i="7"/>
  <c r="AM1441" i="7" s="1"/>
  <c r="E116" i="8"/>
  <c r="L116" i="8" s="1"/>
  <c r="Y454" i="7"/>
  <c r="AL454" i="7"/>
  <c r="AL203" i="7"/>
  <c r="Y203" i="7"/>
  <c r="AM203" i="7" s="1"/>
  <c r="AL597" i="7"/>
  <c r="Y597" i="7"/>
  <c r="AM597" i="7" s="1"/>
  <c r="Y1324" i="7"/>
  <c r="AM1324" i="7" s="1"/>
  <c r="AL1324" i="7"/>
  <c r="AL124" i="7"/>
  <c r="Y124" i="7"/>
  <c r="AM124" i="7" s="1"/>
  <c r="Y1248" i="7"/>
  <c r="AM1248" i="7" s="1"/>
  <c r="AL1248" i="7"/>
  <c r="AL1340" i="7"/>
  <c r="Y1340" i="7"/>
  <c r="AM1340" i="7" s="1"/>
  <c r="AL166" i="7"/>
  <c r="Y166" i="7"/>
  <c r="AM166" i="7" s="1"/>
  <c r="E8" i="8"/>
  <c r="L8" i="8" s="1"/>
  <c r="Y8" i="7"/>
  <c r="AL8" i="7"/>
  <c r="Y1099" i="7"/>
  <c r="AM1099" i="7" s="1"/>
  <c r="AL1099" i="7"/>
  <c r="Y1287" i="7"/>
  <c r="AM1287" i="7" s="1"/>
  <c r="AL1287" i="7"/>
  <c r="AL318" i="7"/>
  <c r="Y318" i="7"/>
  <c r="AM318" i="7" s="1"/>
  <c r="AL1406" i="7"/>
  <c r="Y1406" i="7"/>
  <c r="AM1406" i="7" s="1"/>
  <c r="Y1305" i="7"/>
  <c r="AM1305" i="7" s="1"/>
  <c r="AL1305" i="7"/>
  <c r="Y1332" i="7"/>
  <c r="AM1332" i="7" s="1"/>
  <c r="AL1332" i="7"/>
  <c r="AL1400" i="7"/>
  <c r="Y1400" i="7"/>
  <c r="AM1400" i="7" s="1"/>
  <c r="Y594" i="7"/>
  <c r="AM594" i="7" s="1"/>
  <c r="AL594" i="7"/>
  <c r="E208" i="8"/>
  <c r="L208" i="8" s="1"/>
  <c r="Y676" i="7"/>
  <c r="AL676" i="7"/>
  <c r="Y109" i="7"/>
  <c r="AM109" i="7" s="1"/>
  <c r="AL109" i="7"/>
  <c r="Y1367" i="7"/>
  <c r="AM1367" i="7" s="1"/>
  <c r="AL1367" i="7"/>
  <c r="Y52" i="7"/>
  <c r="AM52" i="7" s="1"/>
  <c r="AL52" i="7"/>
  <c r="AL1269" i="7"/>
  <c r="Y1269" i="7"/>
  <c r="AM1269" i="7" s="1"/>
  <c r="Y131" i="7"/>
  <c r="AM131" i="7" s="1"/>
  <c r="AL131" i="7"/>
  <c r="F195" i="8"/>
  <c r="M195" i="8" s="1"/>
  <c r="AM663" i="7"/>
  <c r="E14" i="8"/>
  <c r="L14" i="8" s="1"/>
  <c r="Y14" i="7"/>
  <c r="AL14" i="7"/>
  <c r="Y1376" i="7"/>
  <c r="AM1376" i="7" s="1"/>
  <c r="AL1376" i="7"/>
  <c r="AL798" i="7"/>
  <c r="Y798" i="7"/>
  <c r="AM798" i="7" s="1"/>
  <c r="E62" i="8"/>
  <c r="L62" i="8" s="1"/>
  <c r="Y419" i="7"/>
  <c r="AM419" i="7" s="1"/>
  <c r="AL419" i="7"/>
  <c r="AM133" i="7"/>
  <c r="E160" i="8"/>
  <c r="L160" i="8" s="1"/>
  <c r="Y498" i="7"/>
  <c r="AL498" i="7"/>
  <c r="Y918" i="7"/>
  <c r="AM918" i="7" s="1"/>
  <c r="AL918" i="7"/>
  <c r="E169" i="8"/>
  <c r="L169" i="8" s="1"/>
  <c r="Y507" i="7"/>
  <c r="AL507" i="7"/>
  <c r="Y682" i="7"/>
  <c r="AM682" i="7" s="1"/>
  <c r="AL682" i="7"/>
  <c r="Y756" i="7"/>
  <c r="AM756" i="7" s="1"/>
  <c r="AL756" i="7"/>
  <c r="F131" i="8"/>
  <c r="M131" i="8" s="1"/>
  <c r="AM469" i="7"/>
  <c r="Y794" i="7"/>
  <c r="AM794" i="7" s="1"/>
  <c r="AL794" i="7"/>
  <c r="AL430" i="7"/>
  <c r="Y430" i="7"/>
  <c r="AM430" i="7" s="1"/>
  <c r="Y1402" i="7"/>
  <c r="AM1402" i="7" s="1"/>
  <c r="AL1402" i="7"/>
  <c r="AL257" i="7"/>
  <c r="Y257" i="7"/>
  <c r="AM257" i="7" s="1"/>
  <c r="Y265" i="7"/>
  <c r="AM265" i="7" s="1"/>
  <c r="AL265" i="7"/>
  <c r="Y1102" i="7"/>
  <c r="AM1102" i="7" s="1"/>
  <c r="AL1102" i="7"/>
  <c r="Y1027" i="7"/>
  <c r="AM1027" i="7" s="1"/>
  <c r="AL1027" i="7"/>
  <c r="Y1321" i="7"/>
  <c r="AM1321" i="7" s="1"/>
  <c r="AL1321" i="7"/>
  <c r="Y1110" i="7"/>
  <c r="AM1110" i="7" s="1"/>
  <c r="AL1110" i="7"/>
  <c r="Y1415" i="7"/>
  <c r="AM1415" i="7" s="1"/>
  <c r="AL1415" i="7"/>
  <c r="E212" i="8"/>
  <c r="L212" i="8" s="1"/>
  <c r="Y732" i="7"/>
  <c r="AL732" i="7"/>
  <c r="Y1377" i="7"/>
  <c r="AM1377" i="7" s="1"/>
  <c r="AL1377" i="7"/>
  <c r="AL418" i="7"/>
  <c r="Y418" i="7"/>
  <c r="AM418" i="7" s="1"/>
  <c r="AL1219" i="7"/>
  <c r="Y1219" i="7"/>
  <c r="AM1219" i="7" s="1"/>
  <c r="AL182" i="7"/>
  <c r="Y182" i="7"/>
  <c r="AM182" i="7" s="1"/>
  <c r="Y680" i="7"/>
  <c r="AM680" i="7" s="1"/>
  <c r="AL680" i="7"/>
  <c r="Y1020" i="7"/>
  <c r="AM1020" i="7" s="1"/>
  <c r="AL1020" i="7"/>
  <c r="Y201" i="7"/>
  <c r="AM201" i="7" s="1"/>
  <c r="AL201" i="7"/>
  <c r="Y1213" i="7"/>
  <c r="AM1213" i="7" s="1"/>
  <c r="AL1213" i="7"/>
  <c r="Y1254" i="7"/>
  <c r="AM1254" i="7" s="1"/>
  <c r="AL1254" i="7"/>
  <c r="Y639" i="7"/>
  <c r="AM639" i="7" s="1"/>
  <c r="AL639" i="7"/>
  <c r="F15" i="8"/>
  <c r="M15" i="8" s="1"/>
  <c r="AM15" i="7"/>
  <c r="AL1310" i="7"/>
  <c r="Y1310" i="7"/>
  <c r="AM1310" i="7" s="1"/>
  <c r="F150" i="8"/>
  <c r="M150" i="8" s="1"/>
  <c r="AM488" i="7"/>
  <c r="Y830" i="7"/>
  <c r="AM830" i="7" s="1"/>
  <c r="AL830" i="7"/>
  <c r="Y846" i="7"/>
  <c r="AM846" i="7" s="1"/>
  <c r="AL846" i="7"/>
  <c r="AM152" i="7"/>
  <c r="F157" i="8"/>
  <c r="M157" i="8" s="1"/>
  <c r="AM495" i="7"/>
  <c r="AL617" i="7"/>
  <c r="Y617" i="7"/>
  <c r="AM617" i="7" s="1"/>
  <c r="E230" i="8"/>
  <c r="L230" i="8" s="1"/>
  <c r="AL750" i="7"/>
  <c r="Y750" i="7"/>
  <c r="Y340" i="7"/>
  <c r="AM340" i="7" s="1"/>
  <c r="AL340" i="7"/>
  <c r="AL1007" i="7"/>
  <c r="Y1007" i="7"/>
  <c r="AM1007" i="7" s="1"/>
  <c r="Y634" i="7"/>
  <c r="AM634" i="7" s="1"/>
  <c r="AL634" i="7"/>
  <c r="E234" i="8"/>
  <c r="L234" i="8" s="1"/>
  <c r="Y754" i="7"/>
  <c r="AL754" i="7"/>
  <c r="AL1171" i="7"/>
  <c r="Y1171" i="7"/>
  <c r="AM1171" i="7" s="1"/>
  <c r="Y693" i="7"/>
  <c r="AM693" i="7" s="1"/>
  <c r="AL693" i="7"/>
  <c r="AM748" i="7"/>
  <c r="AL1323" i="7"/>
  <c r="Y1323" i="7"/>
  <c r="AM1323" i="7" s="1"/>
  <c r="AL1272" i="7"/>
  <c r="Y1272" i="7"/>
  <c r="AM1272" i="7" s="1"/>
  <c r="AL82" i="7"/>
  <c r="Y82" i="7"/>
  <c r="AM82" i="7" s="1"/>
  <c r="E130" i="8"/>
  <c r="L130" i="8" s="1"/>
  <c r="AL468" i="7"/>
  <c r="Y468" i="7"/>
  <c r="AL297" i="7"/>
  <c r="Y297" i="7"/>
  <c r="AM297" i="7" s="1"/>
  <c r="Y764" i="7"/>
  <c r="AM764" i="7" s="1"/>
  <c r="AL764" i="7"/>
  <c r="Y351" i="7"/>
  <c r="AM351" i="7" s="1"/>
  <c r="AL351" i="7"/>
  <c r="Y1319" i="7"/>
  <c r="AM1319" i="7" s="1"/>
  <c r="AL1319" i="7"/>
  <c r="AM658" i="7"/>
  <c r="AL633" i="7"/>
  <c r="Y633" i="7"/>
  <c r="AM633" i="7" s="1"/>
  <c r="E104" i="8"/>
  <c r="L104" i="8" s="1"/>
  <c r="Y390" i="7"/>
  <c r="AL390" i="7"/>
  <c r="Y227" i="7"/>
  <c r="AM227" i="7" s="1"/>
  <c r="AL227" i="7"/>
  <c r="Y990" i="7"/>
  <c r="AM990" i="7" s="1"/>
  <c r="AL990" i="7"/>
  <c r="AL436" i="7"/>
  <c r="Y436" i="7"/>
  <c r="AM436" i="7" s="1"/>
  <c r="Y716" i="7"/>
  <c r="AM716" i="7" s="1"/>
  <c r="AL716" i="7"/>
  <c r="AL1226" i="7"/>
  <c r="Y1226" i="7"/>
  <c r="AM1226" i="7" s="1"/>
  <c r="AL261" i="7"/>
  <c r="Y261" i="7"/>
  <c r="AM261" i="7" s="1"/>
  <c r="Y1071" i="7"/>
  <c r="AM1071" i="7" s="1"/>
  <c r="AL1071" i="7"/>
  <c r="Y410" i="7"/>
  <c r="AM410" i="7" s="1"/>
  <c r="AL410" i="7"/>
  <c r="E232" i="8"/>
  <c r="L232" i="8" s="1"/>
  <c r="F152" i="8"/>
  <c r="M152" i="8" s="1"/>
  <c r="AM490" i="7"/>
  <c r="E147" i="8"/>
  <c r="L147" i="8" s="1"/>
  <c r="AL485" i="7"/>
  <c r="Y485" i="7"/>
  <c r="Y282" i="7"/>
  <c r="AM282" i="7" s="1"/>
  <c r="AL282" i="7"/>
  <c r="Y907" i="7"/>
  <c r="AM907" i="7" s="1"/>
  <c r="AL907" i="7"/>
  <c r="Y1257" i="7"/>
  <c r="AM1257" i="7" s="1"/>
  <c r="AL1257" i="7"/>
  <c r="Y35" i="7"/>
  <c r="AM35" i="7" s="1"/>
  <c r="AL35" i="7"/>
  <c r="Y625" i="7"/>
  <c r="AM625" i="7" s="1"/>
  <c r="AL625" i="7"/>
  <c r="AL1120" i="7"/>
  <c r="Y1120" i="7"/>
  <c r="AM1120" i="7" s="1"/>
  <c r="Y897" i="7"/>
  <c r="AM897" i="7" s="1"/>
  <c r="AL897" i="7"/>
  <c r="E49" i="8"/>
  <c r="L49" i="8" s="1"/>
  <c r="Y75" i="7"/>
  <c r="AL75" i="7"/>
  <c r="E199" i="8"/>
  <c r="L199" i="8" s="1"/>
  <c r="Y667" i="7"/>
  <c r="AL667" i="7"/>
  <c r="Y173" i="7"/>
  <c r="AM173" i="7" s="1"/>
  <c r="AL173" i="7"/>
  <c r="Y1309" i="7"/>
  <c r="AM1309" i="7" s="1"/>
  <c r="AL1309" i="7"/>
  <c r="Y942" i="7"/>
  <c r="AM942" i="7" s="1"/>
  <c r="AL942" i="7"/>
  <c r="AL1067" i="7"/>
  <c r="Y1067" i="7"/>
  <c r="AM1067" i="7" s="1"/>
  <c r="Y963" i="7"/>
  <c r="AM963" i="7" s="1"/>
  <c r="AL963" i="7"/>
  <c r="E161" i="8"/>
  <c r="L161" i="8" s="1"/>
  <c r="AL499" i="7"/>
  <c r="Y499" i="7"/>
  <c r="Y1087" i="7"/>
  <c r="AM1087" i="7" s="1"/>
  <c r="AL1087" i="7"/>
  <c r="Y1357" i="7"/>
  <c r="AM1357" i="7" s="1"/>
  <c r="AL1357" i="7"/>
  <c r="Y1093" i="7"/>
  <c r="AM1093" i="7" s="1"/>
  <c r="AL1093" i="7"/>
  <c r="Y332" i="7"/>
  <c r="AM332" i="7" s="1"/>
  <c r="AL332" i="7"/>
  <c r="Y106" i="7"/>
  <c r="AM106" i="7" s="1"/>
  <c r="AL106" i="7"/>
  <c r="Y247" i="7"/>
  <c r="AM247" i="7" s="1"/>
  <c r="AL247" i="7"/>
  <c r="Y1001" i="7"/>
  <c r="AM1001" i="7" s="1"/>
  <c r="AL1001" i="7"/>
  <c r="Y1132" i="7"/>
  <c r="AM1132" i="7" s="1"/>
  <c r="AL1132" i="7"/>
  <c r="E82" i="8"/>
  <c r="L82" i="8" s="1"/>
  <c r="Y368" i="7"/>
  <c r="AL368" i="7"/>
  <c r="AL172" i="7"/>
  <c r="Y172" i="7"/>
  <c r="AM172" i="7" s="1"/>
  <c r="Y301" i="7"/>
  <c r="AM301" i="7" s="1"/>
  <c r="AL301" i="7"/>
  <c r="AL411" i="7"/>
  <c r="Y411" i="7"/>
  <c r="AM411" i="7" s="1"/>
  <c r="AL95" i="7"/>
  <c r="Y95" i="7"/>
  <c r="AM95" i="7" s="1"/>
  <c r="Y720" i="7"/>
  <c r="AM720" i="7" s="1"/>
  <c r="AL720" i="7"/>
  <c r="AL1022" i="7"/>
  <c r="Y1022" i="7"/>
  <c r="AM1022" i="7" s="1"/>
  <c r="Y1351" i="7"/>
  <c r="AM1351" i="7" s="1"/>
  <c r="AL1351" i="7"/>
  <c r="AL1435" i="7"/>
  <c r="Y1435" i="7"/>
  <c r="AM1435" i="7" s="1"/>
  <c r="Y1311" i="7"/>
  <c r="AM1311" i="7" s="1"/>
  <c r="AL1311" i="7"/>
  <c r="Y729" i="7"/>
  <c r="AM729" i="7" s="1"/>
  <c r="AL729" i="7"/>
  <c r="AL1236" i="7"/>
  <c r="Y1236" i="7"/>
  <c r="AM1236" i="7" s="1"/>
  <c r="Y780" i="7"/>
  <c r="AM780" i="7" s="1"/>
  <c r="AL780" i="7"/>
  <c r="Y394" i="7"/>
  <c r="AM394" i="7" s="1"/>
  <c r="AL394" i="7"/>
  <c r="E149" i="8"/>
  <c r="L149" i="8" s="1"/>
  <c r="Y487" i="7"/>
  <c r="AL487" i="7"/>
  <c r="E153" i="8"/>
  <c r="L153" i="8" s="1"/>
  <c r="J10" i="9" s="1"/>
  <c r="Y491" i="7"/>
  <c r="AL491" i="7"/>
  <c r="AL334" i="7"/>
  <c r="Y334" i="7"/>
  <c r="AM334" i="7" s="1"/>
  <c r="Y1263" i="7"/>
  <c r="AM1263" i="7" s="1"/>
  <c r="AL1263" i="7"/>
  <c r="Y432" i="7"/>
  <c r="AM432" i="7" s="1"/>
  <c r="AL432" i="7"/>
  <c r="AL1111" i="7"/>
  <c r="Y1111" i="7"/>
  <c r="AM1111" i="7" s="1"/>
  <c r="E195" i="8"/>
  <c r="L195" i="8" s="1"/>
  <c r="AL120" i="7"/>
  <c r="Y120" i="7"/>
  <c r="AM120" i="7" s="1"/>
  <c r="Y1192" i="7"/>
  <c r="AM1192" i="7" s="1"/>
  <c r="AL1192" i="7"/>
  <c r="E94" i="8"/>
  <c r="L94" i="8" s="1"/>
  <c r="Y380" i="7"/>
  <c r="AL380" i="7"/>
  <c r="AL1457" i="7"/>
  <c r="Y1457" i="7"/>
  <c r="AM1457" i="7" s="1"/>
  <c r="AL544" i="7"/>
  <c r="Y544" i="7"/>
  <c r="AM544" i="7" s="1"/>
  <c r="Y800" i="7"/>
  <c r="AM800" i="7" s="1"/>
  <c r="AL800" i="7"/>
  <c r="AM142" i="7"/>
  <c r="AL175" i="7"/>
  <c r="Y175" i="7"/>
  <c r="AM175" i="7" s="1"/>
  <c r="Y910" i="7"/>
  <c r="AM910" i="7" s="1"/>
  <c r="AL910" i="7"/>
  <c r="AL1164" i="7"/>
  <c r="Y1164" i="7"/>
  <c r="AM1164" i="7" s="1"/>
  <c r="Y96" i="7"/>
  <c r="AM96" i="7" s="1"/>
  <c r="AL96" i="7"/>
  <c r="AL117" i="7"/>
  <c r="Y117" i="7"/>
  <c r="AM117" i="7" s="1"/>
  <c r="Y361" i="7"/>
  <c r="AM361" i="7" s="1"/>
  <c r="AL361" i="7"/>
  <c r="Y1014" i="7"/>
  <c r="AM1014" i="7" s="1"/>
  <c r="AL1014" i="7"/>
  <c r="AL101" i="7"/>
  <c r="Y101" i="7"/>
  <c r="AM101" i="7" s="1"/>
  <c r="AL844" i="7"/>
  <c r="Y844" i="7"/>
  <c r="AM844" i="7" s="1"/>
  <c r="Y1131" i="7"/>
  <c r="AM1131" i="7" s="1"/>
  <c r="AL1131" i="7"/>
  <c r="Y304" i="7"/>
  <c r="AM304" i="7" s="1"/>
  <c r="AL304" i="7"/>
  <c r="Y812" i="7"/>
  <c r="AM812" i="7" s="1"/>
  <c r="AL812" i="7"/>
  <c r="AL1395" i="7"/>
  <c r="Y1395" i="7"/>
  <c r="AM1395" i="7" s="1"/>
  <c r="AL1359" i="7"/>
  <c r="Y1359" i="7"/>
  <c r="AM1359" i="7" s="1"/>
  <c r="E97" i="8"/>
  <c r="L97" i="8" s="1"/>
  <c r="Y383" i="7"/>
  <c r="AL383" i="7"/>
  <c r="Y278" i="7"/>
  <c r="AM278" i="7" s="1"/>
  <c r="AL278" i="7"/>
  <c r="AL1048" i="7"/>
  <c r="Y1048" i="7"/>
  <c r="AM1048" i="7" s="1"/>
  <c r="AL241" i="7"/>
  <c r="Y241" i="7"/>
  <c r="AM241" i="7" s="1"/>
  <c r="Y271" i="7"/>
  <c r="AM271" i="7" s="1"/>
  <c r="AL271" i="7"/>
  <c r="AL325" i="7"/>
  <c r="Y325" i="7"/>
  <c r="AM325" i="7" s="1"/>
  <c r="E202" i="8"/>
  <c r="L202" i="8" s="1"/>
  <c r="Y670" i="7"/>
  <c r="AL670" i="7"/>
  <c r="E138" i="8"/>
  <c r="L138" i="8" s="1"/>
  <c r="Y476" i="7"/>
  <c r="AL476" i="7"/>
  <c r="AL37" i="7"/>
  <c r="Y37" i="7"/>
  <c r="AM37" i="7" s="1"/>
  <c r="Y292" i="7"/>
  <c r="AM292" i="7" s="1"/>
  <c r="AL292" i="7"/>
  <c r="AL697" i="7"/>
  <c r="Y697" i="7"/>
  <c r="AM697" i="7" s="1"/>
  <c r="Y977" i="7"/>
  <c r="AM977" i="7" s="1"/>
  <c r="AL977" i="7"/>
  <c r="Y1039" i="7"/>
  <c r="AM1039" i="7" s="1"/>
  <c r="AL1039" i="7"/>
  <c r="E204" i="8"/>
  <c r="L204" i="8" s="1"/>
  <c r="Y672" i="7"/>
  <c r="AL672" i="7"/>
  <c r="AL258" i="7"/>
  <c r="Y258" i="7"/>
  <c r="AM258" i="7" s="1"/>
  <c r="E88" i="8"/>
  <c r="L88" i="8" s="1"/>
  <c r="Y374" i="7"/>
  <c r="AL374" i="7"/>
  <c r="AL707" i="7"/>
  <c r="Y707" i="7"/>
  <c r="AM707" i="7" s="1"/>
  <c r="Y358" i="7"/>
  <c r="AM358" i="7" s="1"/>
  <c r="AL358" i="7"/>
  <c r="E228" i="8"/>
  <c r="L228" i="8" s="1"/>
  <c r="AL940" i="7"/>
  <c r="Y940" i="7"/>
  <c r="AM940" i="7" s="1"/>
  <c r="AL1445" i="7"/>
  <c r="Y1445" i="7"/>
  <c r="AM1445" i="7" s="1"/>
  <c r="AL582" i="7"/>
  <c r="Y582" i="7"/>
  <c r="AM582" i="7" s="1"/>
  <c r="Y1037" i="7"/>
  <c r="AM1037" i="7" s="1"/>
  <c r="AL1037" i="7"/>
  <c r="Y1235" i="7"/>
  <c r="AM1235" i="7" s="1"/>
  <c r="AL1235" i="7"/>
  <c r="Y533" i="7"/>
  <c r="AM533" i="7" s="1"/>
  <c r="AL533" i="7"/>
  <c r="E75" i="8"/>
  <c r="L75" i="8" s="1"/>
  <c r="AL153" i="7"/>
  <c r="Y153" i="7"/>
  <c r="AL851" i="7"/>
  <c r="Y851" i="7"/>
  <c r="AM851" i="7" s="1"/>
  <c r="E2" i="8"/>
  <c r="Y2" i="7"/>
  <c r="AL2" i="7"/>
  <c r="AL398" i="7"/>
  <c r="Y398" i="7"/>
  <c r="AM398" i="7" s="1"/>
  <c r="Y866" i="7"/>
  <c r="AM866" i="7" s="1"/>
  <c r="AL866" i="7"/>
  <c r="Y903" i="7"/>
  <c r="AM903" i="7" s="1"/>
  <c r="AL903" i="7"/>
  <c r="Y365" i="7"/>
  <c r="AM365" i="7" s="1"/>
  <c r="AL365" i="7"/>
  <c r="Y316" i="7"/>
  <c r="AM316" i="7" s="1"/>
  <c r="AL316" i="7"/>
  <c r="Y116" i="7"/>
  <c r="AM116" i="7" s="1"/>
  <c r="AL116" i="7"/>
  <c r="E191" i="8"/>
  <c r="L191" i="8" s="1"/>
  <c r="AL659" i="7"/>
  <c r="Y659" i="7"/>
  <c r="AL921" i="7"/>
  <c r="Y921" i="7"/>
  <c r="AM921" i="7" s="1"/>
  <c r="AM25" i="7"/>
  <c r="Y1011" i="7"/>
  <c r="AM1011" i="7" s="1"/>
  <c r="AL1011" i="7"/>
  <c r="AL786" i="7"/>
  <c r="Y786" i="7"/>
  <c r="AM786" i="7" s="1"/>
  <c r="Y1382" i="7"/>
  <c r="AM1382" i="7" s="1"/>
  <c r="AL1382" i="7"/>
  <c r="AM155" i="7"/>
  <c r="F32" i="8"/>
  <c r="M32" i="8" s="1"/>
  <c r="AM58" i="7"/>
  <c r="E101" i="8"/>
  <c r="L101" i="8" s="1"/>
  <c r="Y387" i="7"/>
  <c r="AL387" i="7"/>
  <c r="Y268" i="7"/>
  <c r="AM268" i="7" s="1"/>
  <c r="AL268" i="7"/>
  <c r="AL1410" i="7"/>
  <c r="Y1410" i="7"/>
  <c r="AM1410" i="7" s="1"/>
  <c r="Y758" i="7"/>
  <c r="AM758" i="7" s="1"/>
  <c r="AL758" i="7"/>
  <c r="Y208" i="7"/>
  <c r="AM208" i="7" s="1"/>
  <c r="AL208" i="7"/>
  <c r="AL911" i="7"/>
  <c r="Y911" i="7"/>
  <c r="AM911" i="7" s="1"/>
  <c r="Y1068" i="7"/>
  <c r="AM1068" i="7" s="1"/>
  <c r="AL1068" i="7"/>
  <c r="Y546" i="7"/>
  <c r="AM546" i="7" s="1"/>
  <c r="AL546" i="7"/>
  <c r="F34" i="8"/>
  <c r="M34" i="8" s="1"/>
  <c r="AM60" i="7"/>
  <c r="AL1190" i="7"/>
  <c r="Y1190" i="7"/>
  <c r="AM1190" i="7" s="1"/>
  <c r="AL206" i="7"/>
  <c r="Y206" i="7"/>
  <c r="AM206" i="7" s="1"/>
  <c r="Y1078" i="7"/>
  <c r="AM1078" i="7" s="1"/>
  <c r="AL1078" i="7"/>
  <c r="E118" i="8"/>
  <c r="L118" i="8" s="1"/>
  <c r="AL456" i="7"/>
  <c r="Y456" i="7"/>
  <c r="AL968" i="7"/>
  <c r="Y968" i="7"/>
  <c r="AM968" i="7" s="1"/>
  <c r="E30" i="8"/>
  <c r="L30" i="8" s="1"/>
  <c r="J7" i="9" s="1"/>
  <c r="AL56" i="7"/>
  <c r="Y56" i="7"/>
  <c r="Y1065" i="7"/>
  <c r="AM1065" i="7" s="1"/>
  <c r="AL1065" i="7"/>
  <c r="Y1096" i="7"/>
  <c r="AM1096" i="7" s="1"/>
  <c r="AL1096" i="7"/>
  <c r="Y1327" i="7"/>
  <c r="AM1327" i="7" s="1"/>
  <c r="AL1327" i="7"/>
  <c r="Y793" i="7"/>
  <c r="AM793" i="7" s="1"/>
  <c r="AL793" i="7"/>
  <c r="Y84" i="7"/>
  <c r="AM84" i="7" s="1"/>
  <c r="AL84" i="7"/>
  <c r="Y1081" i="7"/>
  <c r="AM1081" i="7" s="1"/>
  <c r="AL1081" i="7"/>
  <c r="Y1273" i="7"/>
  <c r="AM1273" i="7" s="1"/>
  <c r="AL1273" i="7"/>
  <c r="Y1318" i="7"/>
  <c r="AM1318" i="7" s="1"/>
  <c r="AL1318" i="7"/>
  <c r="E64" i="8"/>
  <c r="L64" i="8" s="1"/>
  <c r="E89" i="8"/>
  <c r="L89" i="8" s="1"/>
  <c r="Y375" i="7"/>
  <c r="AL375" i="7"/>
  <c r="Y525" i="7"/>
  <c r="AM525" i="7" s="1"/>
  <c r="AL525" i="7"/>
  <c r="E167" i="8"/>
  <c r="L167" i="8" s="1"/>
  <c r="AL505" i="7"/>
  <c r="Y505" i="7"/>
  <c r="AL576" i="7"/>
  <c r="Y576" i="7"/>
  <c r="AM576" i="7" s="1"/>
  <c r="AL195" i="7"/>
  <c r="Y195" i="7"/>
  <c r="AM195" i="7" s="1"/>
  <c r="Y777" i="7"/>
  <c r="AM777" i="7" s="1"/>
  <c r="AL777" i="7"/>
  <c r="Y1115" i="7"/>
  <c r="AM1115" i="7" s="1"/>
  <c r="AL1115" i="7"/>
  <c r="Y1185" i="7"/>
  <c r="AM1185" i="7" s="1"/>
  <c r="AL1185" i="7"/>
  <c r="AL1199" i="7"/>
  <c r="Y1199" i="7"/>
  <c r="AM1199" i="7" s="1"/>
  <c r="AL997" i="7"/>
  <c r="Y997" i="7"/>
  <c r="AM997" i="7" s="1"/>
  <c r="Y1036" i="7"/>
  <c r="AM1036" i="7" s="1"/>
  <c r="AL1036" i="7"/>
  <c r="AM54" i="7"/>
  <c r="Y1392" i="7"/>
  <c r="AM1392" i="7" s="1"/>
  <c r="AL1392" i="7"/>
  <c r="AL883" i="7"/>
  <c r="Y883" i="7"/>
  <c r="AM883" i="7" s="1"/>
  <c r="Y1119" i="7"/>
  <c r="AM1119" i="7" s="1"/>
  <c r="AL1119" i="7"/>
  <c r="AL642" i="7"/>
  <c r="Y642" i="7"/>
  <c r="AM642" i="7" s="1"/>
  <c r="Y849" i="7"/>
  <c r="AM849" i="7" s="1"/>
  <c r="AL849" i="7"/>
  <c r="Y904" i="7"/>
  <c r="AM904" i="7" s="1"/>
  <c r="AL904" i="7"/>
  <c r="AL956" i="7"/>
  <c r="Y956" i="7"/>
  <c r="AM956" i="7" s="1"/>
  <c r="E186" i="8"/>
  <c r="L186" i="8" s="1"/>
  <c r="Y654" i="7"/>
  <c r="AL654" i="7"/>
  <c r="E201" i="8"/>
  <c r="L201" i="8" s="1"/>
  <c r="Y669" i="7"/>
  <c r="AL669" i="7"/>
  <c r="Y807" i="7"/>
  <c r="AM807" i="7" s="1"/>
  <c r="AL807" i="7"/>
  <c r="F134" i="8"/>
  <c r="M134" i="8" s="1"/>
  <c r="AM472" i="7"/>
  <c r="AL1019" i="7"/>
  <c r="Y1019" i="7"/>
  <c r="AM1019" i="7" s="1"/>
  <c r="Y765" i="7"/>
  <c r="AM765" i="7" s="1"/>
  <c r="AL765" i="7"/>
  <c r="AL811" i="7"/>
  <c r="Y811" i="7"/>
  <c r="AM811" i="7" s="1"/>
  <c r="Y1058" i="7"/>
  <c r="AM1058" i="7" s="1"/>
  <c r="AL1058" i="7"/>
  <c r="E158" i="8"/>
  <c r="AL496" i="7"/>
  <c r="Y496" i="7"/>
  <c r="Y865" i="7"/>
  <c r="AM865" i="7" s="1"/>
  <c r="AL865" i="7"/>
  <c r="AL643" i="7"/>
  <c r="Y643" i="7"/>
  <c r="AM643" i="7" s="1"/>
  <c r="E83" i="8"/>
  <c r="L83" i="8" s="1"/>
  <c r="AL369" i="7"/>
  <c r="Y369" i="7"/>
  <c r="AL1098" i="7"/>
  <c r="Y1098" i="7"/>
  <c r="AM1098" i="7" s="1"/>
  <c r="Y1260" i="7"/>
  <c r="AM1260" i="7" s="1"/>
  <c r="AL1260" i="7"/>
  <c r="Y1053" i="7"/>
  <c r="AM1053" i="7" s="1"/>
  <c r="AL1053" i="7"/>
  <c r="AL763" i="7"/>
  <c r="Y763" i="7"/>
  <c r="AM763" i="7" s="1"/>
  <c r="AL528" i="7"/>
  <c r="Y528" i="7"/>
  <c r="AM528" i="7" s="1"/>
  <c r="Y262" i="7"/>
  <c r="AM262" i="7" s="1"/>
  <c r="AL262" i="7"/>
  <c r="Y285" i="7"/>
  <c r="AM285" i="7" s="1"/>
  <c r="AL285" i="7"/>
  <c r="Y39" i="7"/>
  <c r="AM39" i="7" s="1"/>
  <c r="AL39" i="7"/>
  <c r="Y198" i="7"/>
  <c r="AM198" i="7" s="1"/>
  <c r="AL198" i="7"/>
  <c r="Y1419" i="7"/>
  <c r="AM1419" i="7" s="1"/>
  <c r="AL1419" i="7"/>
  <c r="AL1203" i="7"/>
  <c r="Y1203" i="7"/>
  <c r="AM1203" i="7" s="1"/>
  <c r="AL1243" i="7"/>
  <c r="Y1243" i="7"/>
  <c r="AM1243" i="7" s="1"/>
  <c r="Y1074" i="7"/>
  <c r="AM1074" i="7" s="1"/>
  <c r="AL1074" i="7"/>
  <c r="AL1322" i="7"/>
  <c r="Y1322" i="7"/>
  <c r="AM1322" i="7" s="1"/>
  <c r="E54" i="8"/>
  <c r="Y132" i="7"/>
  <c r="AL132" i="7"/>
  <c r="E77" i="8"/>
  <c r="L77" i="8" s="1"/>
  <c r="Y1162" i="7"/>
  <c r="AM1162" i="7" s="1"/>
  <c r="AL1162" i="7"/>
  <c r="Y1144" i="7"/>
  <c r="AM1144" i="7" s="1"/>
  <c r="AL1144" i="7"/>
  <c r="Y413" i="7"/>
  <c r="AM413" i="7" s="1"/>
  <c r="AL413" i="7"/>
  <c r="AL1025" i="7"/>
  <c r="Y1025" i="7"/>
  <c r="AM1025" i="7" s="1"/>
  <c r="Y1427" i="7"/>
  <c r="AM1427" i="7" s="1"/>
  <c r="AL1427" i="7"/>
  <c r="Y950" i="7"/>
  <c r="AM950" i="7" s="1"/>
  <c r="AL950" i="7"/>
  <c r="Y1366" i="7"/>
  <c r="AM1366" i="7" s="1"/>
  <c r="AL1366" i="7"/>
  <c r="AL932" i="7"/>
  <c r="Y932" i="7"/>
  <c r="AM932" i="7" s="1"/>
  <c r="Y976" i="7"/>
  <c r="AM976" i="7" s="1"/>
  <c r="AL976" i="7"/>
  <c r="AL1000" i="7"/>
  <c r="Y1000" i="7"/>
  <c r="AM1000" i="7" s="1"/>
  <c r="Y1312" i="7"/>
  <c r="AM1312" i="7" s="1"/>
  <c r="AL1312" i="7"/>
  <c r="Y535" i="7"/>
  <c r="AM535" i="7" s="1"/>
  <c r="AL535" i="7"/>
  <c r="Y1094" i="7"/>
  <c r="AM1094" i="7" s="1"/>
  <c r="AL1094" i="7"/>
  <c r="AL363" i="7"/>
  <c r="Y363" i="7"/>
  <c r="AM363" i="7" s="1"/>
  <c r="E155" i="8"/>
  <c r="L155" i="8" s="1"/>
  <c r="AL493" i="7"/>
  <c r="Y493" i="7"/>
  <c r="Y696" i="7"/>
  <c r="AM696" i="7" s="1"/>
  <c r="AL696" i="7"/>
  <c r="Y1023" i="7"/>
  <c r="AM1023" i="7" s="1"/>
  <c r="AL1023" i="7"/>
  <c r="Y906" i="7"/>
  <c r="AM906" i="7" s="1"/>
  <c r="AL906" i="7"/>
  <c r="Y1383" i="7"/>
  <c r="AM1383" i="7" s="1"/>
  <c r="AL1383" i="7"/>
  <c r="Y396" i="7"/>
  <c r="AM396" i="7" s="1"/>
  <c r="AL396" i="7"/>
  <c r="Y796" i="7"/>
  <c r="AM796" i="7" s="1"/>
  <c r="AL796" i="7"/>
  <c r="AL1222" i="7"/>
  <c r="Y1222" i="7"/>
  <c r="AM1222" i="7" s="1"/>
  <c r="Y573" i="7"/>
  <c r="AM573" i="7" s="1"/>
  <c r="AL573" i="7"/>
  <c r="E13" i="8"/>
  <c r="L13" i="8" s="1"/>
  <c r="AL13" i="7"/>
  <c r="Y13" i="7"/>
  <c r="Y1380" i="7"/>
  <c r="AM1380" i="7" s="1"/>
  <c r="AL1380" i="7"/>
  <c r="Y998" i="7"/>
  <c r="AM998" i="7" s="1"/>
  <c r="AL998" i="7"/>
  <c r="AL251" i="7"/>
  <c r="Y251" i="7"/>
  <c r="AM251" i="7" s="1"/>
  <c r="F187" i="8"/>
  <c r="M187" i="8" s="1"/>
  <c r="AM655" i="7"/>
  <c r="Y704" i="7"/>
  <c r="AM704" i="7" s="1"/>
  <c r="AL704" i="7"/>
  <c r="Y1411" i="7"/>
  <c r="AM1411" i="7" s="1"/>
  <c r="AL1411" i="7"/>
  <c r="AM148" i="7"/>
  <c r="Y1047" i="7"/>
  <c r="AM1047" i="7" s="1"/>
  <c r="AL1047" i="7"/>
  <c r="E218" i="8"/>
  <c r="L218" i="8" s="1"/>
  <c r="Y738" i="7"/>
  <c r="AL738" i="7"/>
  <c r="E28" i="8"/>
  <c r="Y936" i="7"/>
  <c r="AM936" i="7" s="1"/>
  <c r="AL936" i="7"/>
  <c r="Y1072" i="7"/>
  <c r="AM1072" i="7" s="1"/>
  <c r="AL1072" i="7"/>
  <c r="AL524" i="7"/>
  <c r="Y524" i="7"/>
  <c r="AM524" i="7" s="1"/>
  <c r="AL1393" i="7"/>
  <c r="Y1393" i="7"/>
  <c r="AM1393" i="7" s="1"/>
  <c r="Y324" i="7"/>
  <c r="AM324" i="7" s="1"/>
  <c r="AL324" i="7"/>
  <c r="AL1143" i="7"/>
  <c r="Y1143" i="7"/>
  <c r="AM1143" i="7" s="1"/>
  <c r="Y399" i="7"/>
  <c r="AM399" i="7" s="1"/>
  <c r="AL399" i="7"/>
  <c r="E198" i="8"/>
  <c r="L198" i="8" s="1"/>
  <c r="Y666" i="7"/>
  <c r="AL666" i="7"/>
  <c r="AL646" i="7"/>
  <c r="Y646" i="7"/>
  <c r="AM646" i="7" s="1"/>
  <c r="Y686" i="7"/>
  <c r="AM686" i="7" s="1"/>
  <c r="AL686" i="7"/>
  <c r="Y429" i="7"/>
  <c r="AM429" i="7" s="1"/>
  <c r="AL429" i="7"/>
  <c r="Y36" i="7"/>
  <c r="AM36" i="7" s="1"/>
  <c r="AL36" i="7"/>
  <c r="Y1030" i="7"/>
  <c r="AM1030" i="7" s="1"/>
  <c r="AL1030" i="7"/>
  <c r="E127" i="8"/>
  <c r="L127" i="8" s="1"/>
  <c r="AL465" i="7"/>
  <c r="Y465" i="7"/>
  <c r="AL534" i="7"/>
  <c r="Y534" i="7"/>
  <c r="AM534" i="7" s="1"/>
  <c r="AL354" i="7"/>
  <c r="Y354" i="7"/>
  <c r="AM354" i="7" s="1"/>
  <c r="Y1160" i="7"/>
  <c r="AM1160" i="7" s="1"/>
  <c r="AL1160" i="7"/>
  <c r="E178" i="8"/>
  <c r="L178" i="8" s="1"/>
  <c r="Y516" i="7"/>
  <c r="AL516" i="7"/>
  <c r="Y346" i="7"/>
  <c r="AM346" i="7" s="1"/>
  <c r="AL346" i="7"/>
  <c r="E112" i="8"/>
  <c r="L112" i="8" s="1"/>
  <c r="AL450" i="7"/>
  <c r="Y450" i="7"/>
  <c r="Y129" i="7"/>
  <c r="AM129" i="7" s="1"/>
  <c r="AL129" i="7"/>
  <c r="AL1127" i="7"/>
  <c r="Y1127" i="7"/>
  <c r="AM1127" i="7" s="1"/>
  <c r="AL1352" i="7"/>
  <c r="Y1352" i="7"/>
  <c r="AM1352" i="7" s="1"/>
  <c r="AL210" i="7"/>
  <c r="Y210" i="7"/>
  <c r="AM210" i="7" s="1"/>
  <c r="Y1451" i="7"/>
  <c r="AM1451" i="7" s="1"/>
  <c r="AL1451" i="7"/>
  <c r="AL401" i="7"/>
  <c r="Y401" i="7"/>
  <c r="AM401" i="7" s="1"/>
  <c r="AL1265" i="7"/>
  <c r="Y1265" i="7"/>
  <c r="AM1265" i="7" s="1"/>
  <c r="AL1016" i="7"/>
  <c r="Y1016" i="7"/>
  <c r="AM1016" i="7" s="1"/>
  <c r="AL159" i="7"/>
  <c r="Y159" i="7"/>
  <c r="AM159" i="7" s="1"/>
  <c r="AL1307" i="7"/>
  <c r="Y1307" i="7"/>
  <c r="AM1307" i="7" s="1"/>
  <c r="AL1013" i="7"/>
  <c r="Y1013" i="7"/>
  <c r="AM1013" i="7" s="1"/>
  <c r="E41" i="8"/>
  <c r="L41" i="8" s="1"/>
  <c r="Y67" i="7"/>
  <c r="AL67" i="7"/>
  <c r="E102" i="8"/>
  <c r="L102" i="8" s="1"/>
  <c r="Y388" i="7"/>
  <c r="AL388" i="7"/>
  <c r="Y263" i="7"/>
  <c r="AM263" i="7" s="1"/>
  <c r="AL263" i="7"/>
  <c r="AM135" i="7"/>
  <c r="Y30" i="7"/>
  <c r="AM30" i="7" s="1"/>
  <c r="AL30" i="7"/>
  <c r="AL360" i="7"/>
  <c r="Y360" i="7"/>
  <c r="AM360" i="7" s="1"/>
  <c r="Y186" i="7"/>
  <c r="AM186" i="7" s="1"/>
  <c r="AL186" i="7"/>
  <c r="Y307" i="7"/>
  <c r="AM307" i="7" s="1"/>
  <c r="AL307" i="7"/>
  <c r="AL725" i="7"/>
  <c r="Y725" i="7"/>
  <c r="AM725" i="7" s="1"/>
  <c r="Y1214" i="7"/>
  <c r="AM1214" i="7" s="1"/>
  <c r="AL1214" i="7"/>
  <c r="Y590" i="7"/>
  <c r="AM590" i="7" s="1"/>
  <c r="AL590" i="7"/>
  <c r="AM137" i="7"/>
  <c r="AL105" i="7"/>
  <c r="Y105" i="7"/>
  <c r="AM105" i="7" s="1"/>
  <c r="Y568" i="7"/>
  <c r="AM568" i="7" s="1"/>
  <c r="AL568" i="7"/>
  <c r="Y555" i="7"/>
  <c r="AM555" i="7" s="1"/>
  <c r="AL555" i="7"/>
  <c r="AM671" i="7"/>
  <c r="Y629" i="7"/>
  <c r="AM629" i="7" s="1"/>
  <c r="AL629" i="7"/>
  <c r="Y778" i="7"/>
  <c r="AM778" i="7" s="1"/>
  <c r="AL778" i="7"/>
  <c r="Y199" i="7"/>
  <c r="AM199" i="7" s="1"/>
  <c r="AL199" i="7"/>
  <c r="Y1391" i="7"/>
  <c r="AM1391" i="7" s="1"/>
  <c r="AL1391" i="7"/>
  <c r="E81" i="8"/>
  <c r="L81" i="8" s="1"/>
  <c r="Y367" i="7"/>
  <c r="AL367" i="7"/>
  <c r="AL277" i="7"/>
  <c r="Y277" i="7"/>
  <c r="AM277" i="7" s="1"/>
  <c r="Y349" i="7"/>
  <c r="AM349" i="7" s="1"/>
  <c r="AL349" i="7"/>
  <c r="Y1062" i="7"/>
  <c r="AM1062" i="7" s="1"/>
  <c r="AL1062" i="7"/>
  <c r="Y1186" i="7"/>
  <c r="AM1186" i="7" s="1"/>
  <c r="AL1186" i="7"/>
  <c r="Y985" i="7"/>
  <c r="AM985" i="7" s="1"/>
  <c r="AL985" i="7"/>
  <c r="Y898" i="7"/>
  <c r="AM898" i="7" s="1"/>
  <c r="AL898" i="7"/>
  <c r="Y574" i="7"/>
  <c r="AM574" i="7" s="1"/>
  <c r="AL574" i="7"/>
  <c r="AL1184" i="7"/>
  <c r="Y1184" i="7"/>
  <c r="AM1184" i="7" s="1"/>
  <c r="Y772" i="7"/>
  <c r="AM772" i="7" s="1"/>
  <c r="AL772" i="7"/>
  <c r="AL770" i="7"/>
  <c r="Y770" i="7"/>
  <c r="AM770" i="7" s="1"/>
  <c r="Y1194" i="7"/>
  <c r="AM1194" i="7" s="1"/>
  <c r="AL1194" i="7"/>
  <c r="E18" i="8"/>
  <c r="L18" i="8" s="1"/>
  <c r="Y18" i="7"/>
  <c r="AL18" i="7"/>
  <c r="AL687" i="7"/>
  <c r="Y687" i="7"/>
  <c r="AM687" i="7" s="1"/>
  <c r="F39" i="8"/>
  <c r="M39" i="8" s="1"/>
  <c r="AM65" i="7"/>
  <c r="AL1231" i="7"/>
  <c r="Y1231" i="7"/>
  <c r="AM1231" i="7" s="1"/>
  <c r="Y593" i="7"/>
  <c r="AM593" i="7" s="1"/>
  <c r="AL593" i="7"/>
  <c r="Y824" i="7"/>
  <c r="AM824" i="7" s="1"/>
  <c r="AL824" i="7"/>
  <c r="AL984" i="7"/>
  <c r="Y984" i="7"/>
  <c r="AM984" i="7" s="1"/>
  <c r="Y888" i="7"/>
  <c r="AM888" i="7" s="1"/>
  <c r="AL888" i="7"/>
  <c r="Y966" i="7"/>
  <c r="AM966" i="7" s="1"/>
  <c r="AL966" i="7"/>
  <c r="AL1133" i="7"/>
  <c r="Y1133" i="7"/>
  <c r="AM1133" i="7" s="1"/>
  <c r="Y1147" i="7"/>
  <c r="AM1147" i="7" s="1"/>
  <c r="AL1147" i="7"/>
  <c r="E80" i="8"/>
  <c r="AL366" i="7"/>
  <c r="Y366" i="7"/>
  <c r="AL821" i="7"/>
  <c r="Y821" i="7"/>
  <c r="AM821" i="7" s="1"/>
  <c r="AL238" i="7"/>
  <c r="Y238" i="7"/>
  <c r="AM238" i="7" s="1"/>
  <c r="AL315" i="7"/>
  <c r="Y315" i="7"/>
  <c r="AM315" i="7" s="1"/>
  <c r="AL1255" i="7"/>
  <c r="Y1255" i="7"/>
  <c r="AM1255" i="7" s="1"/>
  <c r="E70" i="8"/>
  <c r="L70" i="8" s="1"/>
  <c r="Y1325" i="7"/>
  <c r="AM1325" i="7" s="1"/>
  <c r="AL1325" i="7"/>
  <c r="E6" i="8"/>
  <c r="L6" i="8" s="1"/>
  <c r="AL6" i="7"/>
  <c r="Y6" i="7"/>
  <c r="AL350" i="7"/>
  <c r="Y350" i="7"/>
  <c r="AM350" i="7" s="1"/>
  <c r="Y1125" i="7"/>
  <c r="AM1125" i="7" s="1"/>
  <c r="AL1125" i="7"/>
  <c r="Y48" i="7"/>
  <c r="AM48" i="7" s="1"/>
  <c r="AL48" i="7"/>
  <c r="AL816" i="7"/>
  <c r="Y816" i="7"/>
  <c r="AM816" i="7" s="1"/>
  <c r="Y1106" i="7"/>
  <c r="AM1106" i="7" s="1"/>
  <c r="AL1106" i="7"/>
  <c r="Y51" i="7"/>
  <c r="AM51" i="7" s="1"/>
  <c r="AL51" i="7"/>
  <c r="Y303" i="7"/>
  <c r="AM303" i="7" s="1"/>
  <c r="AL303" i="7"/>
  <c r="Y177" i="7"/>
  <c r="AM177" i="7" s="1"/>
  <c r="AL177" i="7"/>
  <c r="AL1447" i="7"/>
  <c r="Y1447" i="7"/>
  <c r="AM1447" i="7" s="1"/>
  <c r="Y922" i="7"/>
  <c r="AM922" i="7" s="1"/>
  <c r="AL922" i="7"/>
  <c r="E220" i="8"/>
  <c r="L220" i="8" s="1"/>
  <c r="Y740" i="7"/>
  <c r="AL740" i="7"/>
  <c r="E226" i="8"/>
  <c r="L226" i="8" s="1"/>
  <c r="Y746" i="7"/>
  <c r="AL746" i="7"/>
  <c r="AL1139" i="7"/>
  <c r="Y1139" i="7"/>
  <c r="AM1139" i="7" s="1"/>
  <c r="Y1344" i="7"/>
  <c r="AM1344" i="7" s="1"/>
  <c r="AL1344" i="7"/>
  <c r="E193" i="8"/>
  <c r="L193" i="8" s="1"/>
  <c r="Y661" i="7"/>
  <c r="AL661" i="7"/>
  <c r="E121" i="8"/>
  <c r="L121" i="8" s="1"/>
  <c r="AL459" i="7"/>
  <c r="Y459" i="7"/>
  <c r="Y557" i="7"/>
  <c r="AM557" i="7" s="1"/>
  <c r="AL557" i="7"/>
  <c r="AL1091" i="7"/>
  <c r="Y1091" i="7"/>
  <c r="AM1091" i="7" s="1"/>
  <c r="Y1258" i="7"/>
  <c r="AM1258" i="7" s="1"/>
  <c r="AL1258" i="7"/>
  <c r="Y761" i="7"/>
  <c r="AM761" i="7" s="1"/>
  <c r="AL761" i="7"/>
  <c r="Y1089" i="7"/>
  <c r="AM1089" i="7" s="1"/>
  <c r="AL1089" i="7"/>
  <c r="AL1288" i="7"/>
  <c r="Y1288" i="7"/>
  <c r="AM1288" i="7" s="1"/>
  <c r="AL1004" i="7"/>
  <c r="Y1004" i="7"/>
  <c r="AM1004" i="7" s="1"/>
  <c r="AL405" i="7"/>
  <c r="Y405" i="7"/>
  <c r="AM405" i="7" s="1"/>
  <c r="AL1398" i="7"/>
  <c r="Y1398" i="7"/>
  <c r="AM1398" i="7" s="1"/>
  <c r="E114" i="8"/>
  <c r="L114" i="8" s="1"/>
  <c r="AL452" i="7"/>
  <c r="Y452" i="7"/>
  <c r="AL111" i="7"/>
  <c r="Y111" i="7"/>
  <c r="AM111" i="7" s="1"/>
  <c r="Y1024" i="7"/>
  <c r="AM1024" i="7" s="1"/>
  <c r="AL1024" i="7"/>
  <c r="Y578" i="7"/>
  <c r="AM578" i="7" s="1"/>
  <c r="AL578" i="7"/>
  <c r="Y404" i="7"/>
  <c r="AM404" i="7" s="1"/>
  <c r="AL404" i="7"/>
  <c r="Y993" i="7"/>
  <c r="AM993" i="7" s="1"/>
  <c r="AL993" i="7"/>
  <c r="Y640" i="7"/>
  <c r="AM640" i="7" s="1"/>
  <c r="AL640" i="7"/>
  <c r="Y425" i="7"/>
  <c r="AM425" i="7" s="1"/>
  <c r="AL425" i="7"/>
  <c r="AL1256" i="7"/>
  <c r="Y1256" i="7"/>
  <c r="AM1256" i="7" s="1"/>
  <c r="Y1142" i="7"/>
  <c r="AM1142" i="7" s="1"/>
  <c r="AL1142" i="7"/>
  <c r="Y1444" i="7"/>
  <c r="AM1444" i="7" s="1"/>
  <c r="AL1444" i="7"/>
  <c r="L14" i="12"/>
  <c r="AL1271" i="7"/>
  <c r="Y1271" i="7"/>
  <c r="AM1271" i="7" s="1"/>
  <c r="AL1259" i="7"/>
  <c r="Y1259" i="7"/>
  <c r="AM1259" i="7" s="1"/>
  <c r="Y1141" i="7"/>
  <c r="AM1141" i="7" s="1"/>
  <c r="AL1141" i="7"/>
  <c r="Y336" i="7"/>
  <c r="AM336" i="7" s="1"/>
  <c r="AL336" i="7"/>
  <c r="F51" i="8"/>
  <c r="M51" i="8" s="1"/>
  <c r="AM77" i="7"/>
  <c r="AL179" i="7"/>
  <c r="Y179" i="7"/>
  <c r="AM179" i="7" s="1"/>
  <c r="Y1370" i="7"/>
  <c r="AM1370" i="7" s="1"/>
  <c r="AL1370" i="7"/>
  <c r="E189" i="8"/>
  <c r="L189" i="8" s="1"/>
  <c r="Y657" i="7"/>
  <c r="AL657" i="7"/>
  <c r="E200" i="8"/>
  <c r="L200" i="8" s="1"/>
  <c r="AL668" i="7"/>
  <c r="Y668" i="7"/>
  <c r="Y296" i="7"/>
  <c r="AM296" i="7" s="1"/>
  <c r="AL296" i="7"/>
  <c r="E92" i="8"/>
  <c r="L92" i="8" s="1"/>
  <c r="Y378" i="7"/>
  <c r="AL378" i="7"/>
  <c r="Y1129" i="7"/>
  <c r="AM1129" i="7" s="1"/>
  <c r="AL1129" i="7"/>
  <c r="Y710" i="7"/>
  <c r="AM710" i="7" s="1"/>
  <c r="AL710" i="7"/>
  <c r="AL630" i="7"/>
  <c r="Y630" i="7"/>
  <c r="AM630" i="7" s="1"/>
  <c r="Y784" i="7"/>
  <c r="AM784" i="7" s="1"/>
  <c r="AL784" i="7"/>
  <c r="F31" i="8"/>
  <c r="M31" i="8" s="1"/>
  <c r="AM57" i="7"/>
  <c r="E57" i="8"/>
  <c r="L57" i="8" s="1"/>
  <c r="Y901" i="7"/>
  <c r="AM901" i="7" s="1"/>
  <c r="AL901" i="7"/>
  <c r="AL1372" i="7"/>
  <c r="Y1372" i="7"/>
  <c r="AM1372" i="7" s="1"/>
  <c r="E135" i="8"/>
  <c r="L135" i="8" s="1"/>
  <c r="Y473" i="7"/>
  <c r="AL473" i="7"/>
  <c r="Y202" i="7"/>
  <c r="AM202" i="7" s="1"/>
  <c r="AL202" i="7"/>
  <c r="E23" i="8"/>
  <c r="L23" i="8" s="1"/>
  <c r="Y23" i="7"/>
  <c r="AL23" i="7"/>
  <c r="E24" i="8"/>
  <c r="L24" i="8" s="1"/>
  <c r="Y24" i="7"/>
  <c r="AL24" i="7"/>
  <c r="Y539" i="7"/>
  <c r="AM539" i="7" s="1"/>
  <c r="AL539" i="7"/>
  <c r="Y326" i="7"/>
  <c r="AM326" i="7" s="1"/>
  <c r="AL326" i="7"/>
  <c r="AM69" i="7"/>
  <c r="AL703" i="7"/>
  <c r="Y703" i="7"/>
  <c r="AM703" i="7" s="1"/>
  <c r="Y102" i="7"/>
  <c r="AM102" i="7" s="1"/>
  <c r="AL102" i="7"/>
  <c r="Y1008" i="7"/>
  <c r="AM1008" i="7" s="1"/>
  <c r="AL1008" i="7"/>
  <c r="AL914" i="7"/>
  <c r="Y914" i="7"/>
  <c r="AM914" i="7" s="1"/>
  <c r="Y1109" i="7"/>
  <c r="AM1109" i="7" s="1"/>
  <c r="AL1109" i="7"/>
  <c r="Y428" i="7"/>
  <c r="AM428" i="7" s="1"/>
  <c r="AL428" i="7"/>
  <c r="Y231" i="7"/>
  <c r="AM231" i="7" s="1"/>
  <c r="AL231" i="7"/>
  <c r="E84" i="8"/>
  <c r="L84" i="8" s="1"/>
  <c r="AL370" i="7"/>
  <c r="Y370" i="7"/>
  <c r="AL916" i="7"/>
  <c r="Y916" i="7"/>
  <c r="AM916" i="7" s="1"/>
  <c r="F17" i="8"/>
  <c r="M17" i="8" s="1"/>
  <c r="AM17" i="7"/>
  <c r="Y171" i="7"/>
  <c r="AM171" i="7" s="1"/>
  <c r="AL171" i="7"/>
  <c r="E165" i="8"/>
  <c r="L165" i="8" s="1"/>
  <c r="Y503" i="7"/>
  <c r="AL503" i="7"/>
  <c r="AL1054" i="7"/>
  <c r="Y1054" i="7"/>
  <c r="AM1054" i="7" s="1"/>
  <c r="Y859" i="7"/>
  <c r="AM859" i="7" s="1"/>
  <c r="AL859" i="7"/>
  <c r="Y960" i="7"/>
  <c r="AM960" i="7" s="1"/>
  <c r="AL960" i="7"/>
  <c r="E39" i="8"/>
  <c r="L39" i="8" s="1"/>
  <c r="Y878" i="7"/>
  <c r="AM878" i="7" s="1"/>
  <c r="AL878" i="7"/>
  <c r="Y1163" i="7"/>
  <c r="AM1163" i="7" s="1"/>
  <c r="AL1163" i="7"/>
  <c r="Y1189" i="7"/>
  <c r="AM1189" i="7" s="1"/>
  <c r="AL1189" i="7"/>
  <c r="Y781" i="7"/>
  <c r="AM781" i="7" s="1"/>
  <c r="AL781" i="7"/>
  <c r="Y87" i="7"/>
  <c r="AM87" i="7" s="1"/>
  <c r="AL87" i="7"/>
  <c r="Y212" i="7"/>
  <c r="AM212" i="7" s="1"/>
  <c r="AL212" i="7"/>
  <c r="Y618" i="7"/>
  <c r="AM618" i="7" s="1"/>
  <c r="AL618" i="7"/>
  <c r="Y641" i="7"/>
  <c r="AM641" i="7" s="1"/>
  <c r="AL641" i="7"/>
  <c r="E217" i="8"/>
  <c r="L217" i="8" s="1"/>
  <c r="AL737" i="7"/>
  <c r="Y737" i="7"/>
  <c r="AL626" i="7"/>
  <c r="Y626" i="7"/>
  <c r="AM626" i="7" s="1"/>
  <c r="Y1188" i="7"/>
  <c r="AM1188" i="7" s="1"/>
  <c r="AL1188" i="7"/>
  <c r="Y837" i="7"/>
  <c r="AM837" i="7" s="1"/>
  <c r="AL837" i="7"/>
  <c r="Y1122" i="7"/>
  <c r="AM1122" i="7" s="1"/>
  <c r="AL1122" i="7"/>
  <c r="Y1442" i="7"/>
  <c r="AM1442" i="7" s="1"/>
  <c r="AL1442" i="7"/>
  <c r="Y275" i="7"/>
  <c r="AM275" i="7" s="1"/>
  <c r="AL275" i="7"/>
  <c r="AL892" i="7"/>
  <c r="Y892" i="7"/>
  <c r="AM892" i="7" s="1"/>
  <c r="AL270" i="7"/>
  <c r="Y270" i="7"/>
  <c r="AM270" i="7" s="1"/>
  <c r="AL579" i="7"/>
  <c r="Y579" i="7"/>
  <c r="AM579" i="7" s="1"/>
  <c r="AL264" i="7"/>
  <c r="Y264" i="7"/>
  <c r="AM264" i="7" s="1"/>
  <c r="Y717" i="7"/>
  <c r="AM717" i="7" s="1"/>
  <c r="AL717" i="7"/>
  <c r="Y236" i="7"/>
  <c r="AM236" i="7" s="1"/>
  <c r="AL236" i="7"/>
  <c r="E227" i="8"/>
  <c r="L227" i="8" s="1"/>
  <c r="AL747" i="7"/>
  <c r="Y747" i="7"/>
  <c r="E21" i="8"/>
  <c r="L21" i="8" s="1"/>
  <c r="Y21" i="7"/>
  <c r="AL21" i="7"/>
  <c r="Y1040" i="7"/>
  <c r="AM1040" i="7" s="1"/>
  <c r="AL1040" i="7"/>
  <c r="Y853" i="7"/>
  <c r="AM853" i="7" s="1"/>
  <c r="AL853" i="7"/>
  <c r="AL273" i="7"/>
  <c r="Y273" i="7"/>
  <c r="AM273" i="7" s="1"/>
  <c r="Y928" i="7"/>
  <c r="AM928" i="7" s="1"/>
  <c r="AL928" i="7"/>
  <c r="AL222" i="7"/>
  <c r="Y222" i="7"/>
  <c r="AM222" i="7" s="1"/>
  <c r="Y820" i="7"/>
  <c r="AM820" i="7" s="1"/>
  <c r="AL820" i="7"/>
  <c r="Y929" i="7"/>
  <c r="AM929" i="7" s="1"/>
  <c r="AL929" i="7"/>
  <c r="Y712" i="7"/>
  <c r="AM712" i="7" s="1"/>
  <c r="AL712" i="7"/>
  <c r="AL1401" i="7"/>
  <c r="Y1401" i="7"/>
  <c r="AM1401" i="7" s="1"/>
  <c r="AL1114" i="7"/>
  <c r="Y1114" i="7"/>
  <c r="AM1114" i="7" s="1"/>
  <c r="AL1130" i="7"/>
  <c r="Y1130" i="7"/>
  <c r="AM1130" i="7" s="1"/>
  <c r="Y220" i="7"/>
  <c r="AM220" i="7" s="1"/>
  <c r="AL220" i="7"/>
  <c r="AL114" i="7"/>
  <c r="Y114" i="7"/>
  <c r="AM114" i="7" s="1"/>
  <c r="Y980" i="7"/>
  <c r="AM980" i="7" s="1"/>
  <c r="AL980" i="7"/>
  <c r="Y964" i="7"/>
  <c r="AM964" i="7" s="1"/>
  <c r="AL964" i="7"/>
  <c r="Y651" i="7"/>
  <c r="AM651" i="7" s="1"/>
  <c r="AL651" i="7"/>
  <c r="Y1302" i="7"/>
  <c r="AM1302" i="7" s="1"/>
  <c r="AL1302" i="7"/>
  <c r="E148" i="8"/>
  <c r="L148" i="8" s="1"/>
  <c r="Y486" i="7"/>
  <c r="AL486" i="7"/>
  <c r="Y1069" i="7"/>
  <c r="AM1069" i="7" s="1"/>
  <c r="AL1069" i="7"/>
  <c r="Y320" i="7"/>
  <c r="AM320" i="7" s="1"/>
  <c r="AL320" i="7"/>
  <c r="Y768" i="7"/>
  <c r="AM768" i="7" s="1"/>
  <c r="AL768" i="7"/>
  <c r="E171" i="8"/>
  <c r="L171" i="8" s="1"/>
  <c r="Y509" i="7"/>
  <c r="AL509" i="7"/>
  <c r="AL338" i="7"/>
  <c r="Y338" i="7"/>
  <c r="AM338" i="7" s="1"/>
  <c r="AL1432" i="7"/>
  <c r="Y1432" i="7"/>
  <c r="AM1432" i="7" s="1"/>
  <c r="C9" i="16"/>
  <c r="D9" i="16" s="1"/>
  <c r="K2" i="8"/>
  <c r="AL1057" i="7"/>
  <c r="Y1057" i="7"/>
  <c r="AM1057" i="7" s="1"/>
  <c r="E73" i="8"/>
  <c r="L73" i="8" s="1"/>
  <c r="Y151" i="7"/>
  <c r="AL151" i="7"/>
  <c r="AL1230" i="7"/>
  <c r="Y1230" i="7"/>
  <c r="AM1230" i="7" s="1"/>
  <c r="AL121" i="7"/>
  <c r="Y121" i="7"/>
  <c r="AM121" i="7" s="1"/>
  <c r="Y409" i="7"/>
  <c r="AM409" i="7" s="1"/>
  <c r="AL409" i="7"/>
  <c r="Y176" i="7"/>
  <c r="AM176" i="7" s="1"/>
  <c r="AL176" i="7"/>
  <c r="Y683" i="7"/>
  <c r="AM683" i="7" s="1"/>
  <c r="AL683" i="7"/>
  <c r="Y288" i="7"/>
  <c r="AM288" i="7" s="1"/>
  <c r="AL288" i="7"/>
  <c r="Y969" i="7"/>
  <c r="AM969" i="7" s="1"/>
  <c r="AL969" i="7"/>
  <c r="AL1394" i="7"/>
  <c r="Y1394" i="7"/>
  <c r="AM1394" i="7" s="1"/>
  <c r="AL1152" i="7"/>
  <c r="Y1152" i="7"/>
  <c r="AM1152" i="7" s="1"/>
  <c r="AL836" i="7"/>
  <c r="Y836" i="7"/>
  <c r="AM836" i="7" s="1"/>
  <c r="Y412" i="7"/>
  <c r="AM412" i="7" s="1"/>
  <c r="AL412" i="7"/>
  <c r="AL40" i="7"/>
  <c r="Y40" i="7"/>
  <c r="AM40" i="7" s="1"/>
  <c r="AL611" i="7"/>
  <c r="Y611" i="7"/>
  <c r="AM611" i="7" s="1"/>
  <c r="Y1418" i="7"/>
  <c r="AM1418" i="7" s="1"/>
  <c r="AL1418" i="7"/>
  <c r="AL395" i="7"/>
  <c r="Y395" i="7"/>
  <c r="AM395" i="7" s="1"/>
  <c r="E59" i="8"/>
  <c r="L59" i="8" s="1"/>
  <c r="AL178" i="7"/>
  <c r="Y178" i="7"/>
  <c r="AM178" i="7" s="1"/>
  <c r="Y191" i="7"/>
  <c r="AM191" i="7" s="1"/>
  <c r="AL191" i="7"/>
  <c r="Y695" i="7"/>
  <c r="AM695" i="7" s="1"/>
  <c r="AL695" i="7"/>
  <c r="AL987" i="7"/>
  <c r="Y987" i="7"/>
  <c r="AM987" i="7" s="1"/>
  <c r="Y319" i="7"/>
  <c r="AM319" i="7" s="1"/>
  <c r="AL319" i="7"/>
  <c r="E231" i="8"/>
  <c r="L231" i="8" s="1"/>
  <c r="Y751" i="7"/>
  <c r="AL751" i="7"/>
  <c r="AL575" i="7"/>
  <c r="Y575" i="7"/>
  <c r="AM575" i="7" s="1"/>
  <c r="AL1336" i="7"/>
  <c r="Y1336" i="7"/>
  <c r="AM1336" i="7" s="1"/>
  <c r="Y49" i="7"/>
  <c r="AM49" i="7" s="1"/>
  <c r="AL49" i="7"/>
  <c r="Y583" i="7"/>
  <c r="AM583" i="7" s="1"/>
  <c r="AL583" i="7"/>
  <c r="Y1005" i="7"/>
  <c r="AM1005" i="7" s="1"/>
  <c r="AL1005" i="7"/>
  <c r="E27" i="8"/>
  <c r="L27" i="8" s="1"/>
  <c r="Y27" i="7"/>
  <c r="AL27" i="7"/>
  <c r="Y1397" i="7"/>
  <c r="AM1397" i="7" s="1"/>
  <c r="AL1397" i="7"/>
  <c r="Y1191" i="7"/>
  <c r="AM1191" i="7" s="1"/>
  <c r="AL1191" i="7"/>
  <c r="Y869" i="7"/>
  <c r="AM869" i="7" s="1"/>
  <c r="AL869" i="7"/>
  <c r="Y1043" i="7"/>
  <c r="AM1043" i="7" s="1"/>
  <c r="AL1043" i="7"/>
  <c r="AL1168" i="7"/>
  <c r="Y1168" i="7"/>
  <c r="AM1168" i="7" s="1"/>
  <c r="AL254" i="7"/>
  <c r="Y254" i="7"/>
  <c r="AM254" i="7" s="1"/>
  <c r="AL1423" i="7"/>
  <c r="Y1423" i="7"/>
  <c r="AM1423" i="7" s="1"/>
  <c r="AL163" i="7"/>
  <c r="Y163" i="7"/>
  <c r="AM163" i="7" s="1"/>
  <c r="Y912" i="7"/>
  <c r="AM912" i="7" s="1"/>
  <c r="AL912" i="7"/>
  <c r="AM372" i="7"/>
  <c r="AL627" i="7"/>
  <c r="Y627" i="7"/>
  <c r="AM627" i="7" s="1"/>
  <c r="Y810" i="7"/>
  <c r="AM810" i="7" s="1"/>
  <c r="AL810" i="7"/>
  <c r="Y160" i="7"/>
  <c r="AM160" i="7" s="1"/>
  <c r="AL160" i="7"/>
  <c r="Y1296" i="7"/>
  <c r="AM1296" i="7" s="1"/>
  <c r="AL1296" i="7"/>
  <c r="Y128" i="7"/>
  <c r="AM128" i="7" s="1"/>
  <c r="AL128" i="7"/>
  <c r="F151" i="8"/>
  <c r="M151" i="8" s="1"/>
  <c r="AM489" i="7"/>
  <c r="Y855" i="7"/>
  <c r="AM855" i="7" s="1"/>
  <c r="AL855" i="7"/>
  <c r="Y335" i="7"/>
  <c r="AM335" i="7" s="1"/>
  <c r="AL335" i="7"/>
  <c r="Y1448" i="7"/>
  <c r="AM1448" i="7" s="1"/>
  <c r="AL1448" i="7"/>
  <c r="AL28" i="7"/>
  <c r="Y28" i="7"/>
  <c r="AM28" i="7" s="1"/>
  <c r="AL1338" i="7"/>
  <c r="Y1338" i="7"/>
  <c r="AM1338" i="7" s="1"/>
  <c r="Y722" i="7"/>
  <c r="AM722" i="7" s="1"/>
  <c r="AL722" i="7"/>
  <c r="Y833" i="7"/>
  <c r="AM833" i="7" s="1"/>
  <c r="AL833" i="7"/>
  <c r="Y214" i="7"/>
  <c r="AM214" i="7" s="1"/>
  <c r="AL214" i="7"/>
  <c r="Y253" i="7"/>
  <c r="AM253" i="7" s="1"/>
  <c r="AL253" i="7"/>
  <c r="E136" i="8"/>
  <c r="L136" i="8" s="1"/>
  <c r="Y474" i="7"/>
  <c r="AL474" i="7"/>
  <c r="Y161" i="7"/>
  <c r="AM161" i="7" s="1"/>
  <c r="AL161" i="7"/>
  <c r="Y996" i="7"/>
  <c r="AM996" i="7" s="1"/>
  <c r="AL996" i="7"/>
  <c r="AL1355" i="7"/>
  <c r="Y1355" i="7"/>
  <c r="AM1355" i="7" s="1"/>
  <c r="AL782" i="7"/>
  <c r="Y782" i="7"/>
  <c r="AM782" i="7" s="1"/>
  <c r="Y1251" i="7"/>
  <c r="AM1251" i="7" s="1"/>
  <c r="AL1251" i="7"/>
  <c r="Y843" i="7"/>
  <c r="AM843" i="7" s="1"/>
  <c r="AL843" i="7"/>
  <c r="Y648" i="7"/>
  <c r="AM648" i="7" s="1"/>
  <c r="AL648" i="7"/>
  <c r="Y1373" i="7"/>
  <c r="AM1373" i="7" s="1"/>
  <c r="AL1373" i="7"/>
  <c r="Y983" i="7"/>
  <c r="AM983" i="7" s="1"/>
  <c r="AL983" i="7"/>
  <c r="AL691" i="7"/>
  <c r="Y691" i="7"/>
  <c r="AM691" i="7" s="1"/>
  <c r="Y1244" i="7"/>
  <c r="AM1244" i="7" s="1"/>
  <c r="AL1244" i="7"/>
  <c r="E188" i="8"/>
  <c r="L188" i="8" s="1"/>
  <c r="Y656" i="7"/>
  <c r="AL656" i="7"/>
  <c r="Y204" i="7"/>
  <c r="AM204" i="7" s="1"/>
  <c r="AL204" i="7"/>
  <c r="AL1174" i="7"/>
  <c r="Y1174" i="7"/>
  <c r="AM1174" i="7" s="1"/>
  <c r="Y1050" i="7"/>
  <c r="AM1050" i="7" s="1"/>
  <c r="AL1050" i="7"/>
  <c r="AL357" i="7"/>
  <c r="Y357" i="7"/>
  <c r="AM357" i="7" s="1"/>
  <c r="E180" i="8"/>
  <c r="L180" i="8" s="1"/>
  <c r="AL518" i="7"/>
  <c r="Y518" i="7"/>
  <c r="AL321" i="7"/>
  <c r="Y321" i="7"/>
  <c r="AM321" i="7" s="1"/>
  <c r="AL681" i="7"/>
  <c r="Y681" i="7"/>
  <c r="AM681" i="7" s="1"/>
  <c r="AL531" i="7"/>
  <c r="Y531" i="7"/>
  <c r="AM531" i="7" s="1"/>
  <c r="Y342" i="7"/>
  <c r="AM342" i="7" s="1"/>
  <c r="AL342" i="7"/>
  <c r="AL1240" i="7"/>
  <c r="Y1240" i="7"/>
  <c r="AM1240" i="7" s="1"/>
  <c r="AL1140" i="7"/>
  <c r="Y1140" i="7"/>
  <c r="AM1140" i="7" s="1"/>
  <c r="AL867" i="7"/>
  <c r="Y867" i="7"/>
  <c r="AM867" i="7" s="1"/>
  <c r="Y93" i="7"/>
  <c r="AM93" i="7" s="1"/>
  <c r="AL93" i="7"/>
  <c r="AL427" i="7"/>
  <c r="Y427" i="7"/>
  <c r="AM427" i="7" s="1"/>
  <c r="F123" i="8" l="1"/>
  <c r="M123" i="8" s="1"/>
  <c r="AM461" i="7"/>
  <c r="F171" i="8"/>
  <c r="M171" i="8" s="1"/>
  <c r="AM509" i="7"/>
  <c r="F227" i="8"/>
  <c r="M227" i="8" s="1"/>
  <c r="AM747" i="7"/>
  <c r="F92" i="8"/>
  <c r="M92" i="8" s="1"/>
  <c r="AM378" i="7"/>
  <c r="F30" i="8"/>
  <c r="M30" i="8" s="1"/>
  <c r="AM56" i="7"/>
  <c r="H36" i="12"/>
  <c r="H20" i="12"/>
  <c r="H4" i="12"/>
  <c r="H29" i="12"/>
  <c r="H13" i="12"/>
  <c r="H33" i="12"/>
  <c r="H17" i="12"/>
  <c r="H26" i="12"/>
  <c r="H10" i="12"/>
  <c r="H35" i="12"/>
  <c r="H19" i="12"/>
  <c r="H3" i="12"/>
  <c r="H28" i="12"/>
  <c r="H12" i="12"/>
  <c r="H37" i="12"/>
  <c r="H21" i="12"/>
  <c r="H30" i="12"/>
  <c r="H14" i="12"/>
  <c r="H23" i="12"/>
  <c r="H32" i="12"/>
  <c r="H16" i="12"/>
  <c r="H25" i="12"/>
  <c r="H9" i="12"/>
  <c r="H34" i="12"/>
  <c r="H18" i="12"/>
  <c r="H2" i="12"/>
  <c r="H27" i="12"/>
  <c r="H11" i="12"/>
  <c r="H5" i="12"/>
  <c r="H15" i="12"/>
  <c r="H24" i="12"/>
  <c r="H7" i="12"/>
  <c r="H31" i="12"/>
  <c r="H6" i="12"/>
  <c r="H8" i="12"/>
  <c r="H22" i="12"/>
  <c r="E3" i="9"/>
  <c r="G20" i="8"/>
  <c r="G12" i="8"/>
  <c r="G23" i="8"/>
  <c r="G15" i="8"/>
  <c r="G7" i="8"/>
  <c r="G26" i="8"/>
  <c r="G18" i="8"/>
  <c r="G10" i="8"/>
  <c r="G21" i="8"/>
  <c r="G13" i="8"/>
  <c r="G5" i="8"/>
  <c r="G24" i="8"/>
  <c r="G16" i="8"/>
  <c r="G8" i="8"/>
  <c r="G27" i="8"/>
  <c r="G19" i="8"/>
  <c r="G11" i="8"/>
  <c r="G3" i="8"/>
  <c r="G9" i="8"/>
  <c r="G17" i="8"/>
  <c r="G25" i="8"/>
  <c r="G14" i="8"/>
  <c r="G6" i="8"/>
  <c r="L2" i="8"/>
  <c r="G22" i="8"/>
  <c r="G2" i="8"/>
  <c r="G4" i="8"/>
  <c r="F190" i="8"/>
  <c r="M190" i="8" s="1"/>
  <c r="F126" i="8"/>
  <c r="M126" i="8" s="1"/>
  <c r="AM464" i="7"/>
  <c r="F50" i="8"/>
  <c r="M50" i="8" s="1"/>
  <c r="F145" i="8"/>
  <c r="M145" i="8" s="1"/>
  <c r="AM483" i="7"/>
  <c r="F72" i="8"/>
  <c r="M72" i="8" s="1"/>
  <c r="F164" i="8"/>
  <c r="M164" i="8" s="1"/>
  <c r="AM502" i="7"/>
  <c r="F68" i="8"/>
  <c r="M68" i="8" s="1"/>
  <c r="F96" i="8"/>
  <c r="M96" i="8" s="1"/>
  <c r="F213" i="8"/>
  <c r="M213" i="8" s="1"/>
  <c r="J9" i="9"/>
  <c r="E5" i="9"/>
  <c r="G100" i="8"/>
  <c r="G92" i="8"/>
  <c r="G103" i="8"/>
  <c r="G95" i="8"/>
  <c r="G98" i="8"/>
  <c r="G104" i="8"/>
  <c r="G99" i="8"/>
  <c r="G102" i="8"/>
  <c r="G94" i="8"/>
  <c r="G101" i="8"/>
  <c r="G91" i="8"/>
  <c r="G84" i="8"/>
  <c r="G93" i="8"/>
  <c r="G105" i="8"/>
  <c r="G96" i="8"/>
  <c r="G89" i="8"/>
  <c r="G82" i="8"/>
  <c r="L80" i="8"/>
  <c r="G87" i="8"/>
  <c r="G85" i="8"/>
  <c r="G80" i="8"/>
  <c r="G90" i="8"/>
  <c r="G83" i="8"/>
  <c r="G88" i="8"/>
  <c r="G86" i="8"/>
  <c r="G81" i="8"/>
  <c r="G97" i="8"/>
  <c r="F167" i="8"/>
  <c r="M167" i="8" s="1"/>
  <c r="AM505" i="7"/>
  <c r="E10" i="9"/>
  <c r="G156" i="8"/>
  <c r="G148" i="8"/>
  <c r="G140" i="8"/>
  <c r="G132" i="8"/>
  <c r="G151" i="8"/>
  <c r="G143" i="8"/>
  <c r="G135" i="8"/>
  <c r="G154" i="8"/>
  <c r="G146" i="8"/>
  <c r="G138" i="8"/>
  <c r="G157" i="8"/>
  <c r="G149" i="8"/>
  <c r="G141" i="8"/>
  <c r="G133" i="8"/>
  <c r="G152" i="8"/>
  <c r="G144" i="8"/>
  <c r="G136" i="8"/>
  <c r="G155" i="8"/>
  <c r="G147" i="8"/>
  <c r="G139" i="8"/>
  <c r="G150" i="8"/>
  <c r="G142" i="8"/>
  <c r="G134" i="8"/>
  <c r="L132" i="8"/>
  <c r="G153" i="8"/>
  <c r="G145" i="8"/>
  <c r="G137" i="8"/>
  <c r="F43" i="8"/>
  <c r="M43" i="8" s="1"/>
  <c r="F220" i="8"/>
  <c r="M220" i="8" s="1"/>
  <c r="AM740" i="7"/>
  <c r="F203" i="8"/>
  <c r="M203" i="8" s="1"/>
  <c r="F41" i="8"/>
  <c r="M41" i="8" s="1"/>
  <c r="AM67" i="7"/>
  <c r="F94" i="8"/>
  <c r="M94" i="8" s="1"/>
  <c r="AM380" i="7"/>
  <c r="F153" i="8"/>
  <c r="M153" i="8" s="1"/>
  <c r="AM491" i="7"/>
  <c r="F82" i="8"/>
  <c r="M82" i="8" s="1"/>
  <c r="AM368" i="7"/>
  <c r="F199" i="8"/>
  <c r="M199" i="8" s="1"/>
  <c r="AM667" i="7"/>
  <c r="F230" i="8"/>
  <c r="M230" i="8" s="1"/>
  <c r="AM750" i="7"/>
  <c r="F222" i="8"/>
  <c r="M222" i="8" s="1"/>
  <c r="AM742" i="7"/>
  <c r="F206" i="8"/>
  <c r="M206" i="8" s="1"/>
  <c r="AM674" i="7"/>
  <c r="F60" i="8"/>
  <c r="M60" i="8" s="1"/>
  <c r="F229" i="8"/>
  <c r="M229" i="8" s="1"/>
  <c r="F109" i="8"/>
  <c r="M109" i="8" s="1"/>
  <c r="AM447" i="7"/>
  <c r="F40" i="8"/>
  <c r="M40" i="8" s="1"/>
  <c r="F115" i="8"/>
  <c r="M115" i="8" s="1"/>
  <c r="AM453" i="7"/>
  <c r="F79" i="8"/>
  <c r="M79" i="8" s="1"/>
  <c r="F140" i="8"/>
  <c r="M140" i="8" s="1"/>
  <c r="AM478" i="7"/>
  <c r="F106" i="8"/>
  <c r="AM444" i="7"/>
  <c r="F120" i="8"/>
  <c r="M120" i="8" s="1"/>
  <c r="AM458" i="7"/>
  <c r="F91" i="8"/>
  <c r="M91" i="8" s="1"/>
  <c r="AM377" i="7"/>
  <c r="F180" i="8"/>
  <c r="M180" i="8" s="1"/>
  <c r="AM518" i="7"/>
  <c r="F210" i="8"/>
  <c r="AM730" i="7"/>
  <c r="F172" i="8"/>
  <c r="M172" i="8" s="1"/>
  <c r="AM510" i="7"/>
  <c r="F7" i="8"/>
  <c r="M7" i="8" s="1"/>
  <c r="AM7" i="7"/>
  <c r="F181" i="8"/>
  <c r="M181" i="8" s="1"/>
  <c r="AM519" i="7"/>
  <c r="F75" i="8"/>
  <c r="M75" i="8" s="1"/>
  <c r="AM153" i="7"/>
  <c r="F161" i="8"/>
  <c r="M161" i="8" s="1"/>
  <c r="AM499" i="7"/>
  <c r="F119" i="8"/>
  <c r="M119" i="8" s="1"/>
  <c r="AM457" i="7"/>
  <c r="F62" i="8"/>
  <c r="M62" i="8" s="1"/>
  <c r="F184" i="8"/>
  <c r="AM652" i="7"/>
  <c r="G233" i="8"/>
  <c r="G225" i="8"/>
  <c r="G217" i="8"/>
  <c r="G228" i="8"/>
  <c r="G220" i="8"/>
  <c r="G212" i="8"/>
  <c r="L210" i="8"/>
  <c r="E2" i="9"/>
  <c r="G231" i="8"/>
  <c r="G223" i="8"/>
  <c r="G215" i="8"/>
  <c r="G234" i="8"/>
  <c r="G226" i="8"/>
  <c r="G218" i="8"/>
  <c r="G210" i="8"/>
  <c r="G229" i="8"/>
  <c r="G221" i="8"/>
  <c r="G213" i="8"/>
  <c r="G235" i="8"/>
  <c r="G227" i="8"/>
  <c r="G219" i="8"/>
  <c r="G211" i="8"/>
  <c r="G232" i="8"/>
  <c r="G216" i="8"/>
  <c r="G230" i="8"/>
  <c r="G224" i="8"/>
  <c r="G214" i="8"/>
  <c r="G222" i="8"/>
  <c r="F9" i="8"/>
  <c r="M9" i="8" s="1"/>
  <c r="AM9" i="7"/>
  <c r="F47" i="8"/>
  <c r="M47" i="8" s="1"/>
  <c r="F194" i="8"/>
  <c r="M194" i="8" s="1"/>
  <c r="AM662" i="7"/>
  <c r="F111" i="8"/>
  <c r="M111" i="8" s="1"/>
  <c r="AM449" i="7"/>
  <c r="F22" i="8"/>
  <c r="M22" i="8" s="1"/>
  <c r="AM22" i="7"/>
  <c r="F223" i="8"/>
  <c r="M223" i="8" s="1"/>
  <c r="AM743" i="7"/>
  <c r="F173" i="8"/>
  <c r="M173" i="8" s="1"/>
  <c r="AM511" i="7"/>
  <c r="F121" i="8"/>
  <c r="M121" i="8" s="1"/>
  <c r="AM459" i="7"/>
  <c r="F228" i="8"/>
  <c r="M228" i="8" s="1"/>
  <c r="F200" i="8"/>
  <c r="M200" i="8" s="1"/>
  <c r="AM668" i="7"/>
  <c r="E8" i="9"/>
  <c r="G180" i="8"/>
  <c r="G172" i="8"/>
  <c r="G164" i="8"/>
  <c r="G183" i="8"/>
  <c r="G175" i="8"/>
  <c r="G167" i="8"/>
  <c r="G159" i="8"/>
  <c r="G178" i="8"/>
  <c r="G170" i="8"/>
  <c r="G162" i="8"/>
  <c r="G181" i="8"/>
  <c r="G173" i="8"/>
  <c r="G165" i="8"/>
  <c r="G176" i="8"/>
  <c r="G168" i="8"/>
  <c r="G160" i="8"/>
  <c r="L158" i="8"/>
  <c r="G179" i="8"/>
  <c r="G171" i="8"/>
  <c r="G163" i="8"/>
  <c r="G182" i="8"/>
  <c r="G174" i="8"/>
  <c r="G166" i="8"/>
  <c r="G158" i="8"/>
  <c r="G177" i="8"/>
  <c r="G169" i="8"/>
  <c r="G161" i="8"/>
  <c r="F77" i="8"/>
  <c r="M77" i="8" s="1"/>
  <c r="F149" i="8"/>
  <c r="M149" i="8" s="1"/>
  <c r="AM487" i="7"/>
  <c r="F49" i="8"/>
  <c r="M49" i="8" s="1"/>
  <c r="AM75" i="7"/>
  <c r="F147" i="8"/>
  <c r="M147" i="8" s="1"/>
  <c r="AM485" i="7"/>
  <c r="F5" i="8"/>
  <c r="M5" i="8" s="1"/>
  <c r="AM5" i="7"/>
  <c r="F197" i="8"/>
  <c r="M197" i="8" s="1"/>
  <c r="AM665" i="7"/>
  <c r="F235" i="8"/>
  <c r="M235" i="8" s="1"/>
  <c r="AM755" i="7"/>
  <c r="F11" i="8"/>
  <c r="M11" i="8" s="1"/>
  <c r="AM11" i="7"/>
  <c r="F67" i="8"/>
  <c r="M67" i="8" s="1"/>
  <c r="E9" i="9"/>
  <c r="G124" i="8"/>
  <c r="G116" i="8"/>
  <c r="G108" i="8"/>
  <c r="L106" i="8"/>
  <c r="G127" i="8"/>
  <c r="G119" i="8"/>
  <c r="G111" i="8"/>
  <c r="G130" i="8"/>
  <c r="G122" i="8"/>
  <c r="G114" i="8"/>
  <c r="G106" i="8"/>
  <c r="G125" i="8"/>
  <c r="G117" i="8"/>
  <c r="G109" i="8"/>
  <c r="G128" i="8"/>
  <c r="G120" i="8"/>
  <c r="G112" i="8"/>
  <c r="G131" i="8"/>
  <c r="G123" i="8"/>
  <c r="G115" i="8"/>
  <c r="G107" i="8"/>
  <c r="G126" i="8"/>
  <c r="G118" i="8"/>
  <c r="G110" i="8"/>
  <c r="G129" i="8"/>
  <c r="G121" i="8"/>
  <c r="G113" i="8"/>
  <c r="E7" i="9"/>
  <c r="G52" i="8"/>
  <c r="G44" i="8"/>
  <c r="G36" i="8"/>
  <c r="G28" i="8"/>
  <c r="G47" i="8"/>
  <c r="G39" i="8"/>
  <c r="G31" i="8"/>
  <c r="G50" i="8"/>
  <c r="G42" i="8"/>
  <c r="G34" i="8"/>
  <c r="G53" i="8"/>
  <c r="G45" i="8"/>
  <c r="G37" i="8"/>
  <c r="G29" i="8"/>
  <c r="G48" i="8"/>
  <c r="G40" i="8"/>
  <c r="G32" i="8"/>
  <c r="G51" i="8"/>
  <c r="G43" i="8"/>
  <c r="G35" i="8"/>
  <c r="G46" i="8"/>
  <c r="G38" i="8"/>
  <c r="G49" i="8"/>
  <c r="G33" i="8"/>
  <c r="G30" i="8"/>
  <c r="G41" i="8"/>
  <c r="L28" i="8"/>
  <c r="F186" i="8"/>
  <c r="M186" i="8" s="1"/>
  <c r="AM654" i="7"/>
  <c r="F118" i="8"/>
  <c r="M118" i="8" s="1"/>
  <c r="AM456" i="7"/>
  <c r="F110" i="8"/>
  <c r="M110" i="8" s="1"/>
  <c r="AM448" i="7"/>
  <c r="F61" i="8"/>
  <c r="M61" i="8" s="1"/>
  <c r="F90" i="8"/>
  <c r="M90" i="8" s="1"/>
  <c r="AM376" i="7"/>
  <c r="G209" i="8"/>
  <c r="E4" i="9"/>
  <c r="G207" i="8"/>
  <c r="G202" i="8"/>
  <c r="G194" i="8"/>
  <c r="G203" i="8"/>
  <c r="G195" i="8"/>
  <c r="G204" i="8"/>
  <c r="G188" i="8"/>
  <c r="G206" i="8"/>
  <c r="G201" i="8"/>
  <c r="G199" i="8"/>
  <c r="G197" i="8"/>
  <c r="G193" i="8"/>
  <c r="G186" i="8"/>
  <c r="L184" i="8"/>
  <c r="G191" i="8"/>
  <c r="G205" i="8"/>
  <c r="G189" i="8"/>
  <c r="G184" i="8"/>
  <c r="G208" i="8"/>
  <c r="G187" i="8"/>
  <c r="G200" i="8"/>
  <c r="G196" i="8"/>
  <c r="G192" i="8"/>
  <c r="G190" i="8"/>
  <c r="G185" i="8"/>
  <c r="G198" i="8"/>
  <c r="F71" i="8"/>
  <c r="M71" i="8" s="1"/>
  <c r="F225" i="8"/>
  <c r="M225" i="8" s="1"/>
  <c r="AM745" i="7"/>
  <c r="F99" i="8"/>
  <c r="M99" i="8" s="1"/>
  <c r="F76" i="8"/>
  <c r="M76" i="8" s="1"/>
  <c r="F10" i="8"/>
  <c r="M10" i="8" s="1"/>
  <c r="AM10" i="7"/>
  <c r="F93" i="8"/>
  <c r="M93" i="8" s="1"/>
  <c r="AM379" i="7"/>
  <c r="F33" i="8"/>
  <c r="M33" i="8" s="1"/>
  <c r="K7" i="9" s="1"/>
  <c r="AM59" i="7"/>
  <c r="F73" i="8"/>
  <c r="M73" i="8" s="1"/>
  <c r="AM151" i="7"/>
  <c r="F80" i="8"/>
  <c r="AM366" i="7"/>
  <c r="F198" i="8"/>
  <c r="M198" i="8" s="1"/>
  <c r="AM666" i="7"/>
  <c r="F165" i="8"/>
  <c r="M165" i="8" s="1"/>
  <c r="AM503" i="7"/>
  <c r="F24" i="8"/>
  <c r="M24" i="8" s="1"/>
  <c r="AM24" i="7"/>
  <c r="F81" i="8"/>
  <c r="M81" i="8" s="1"/>
  <c r="AM367" i="7"/>
  <c r="F28" i="8"/>
  <c r="F169" i="8"/>
  <c r="M169" i="8" s="1"/>
  <c r="AM507" i="7"/>
  <c r="F208" i="8"/>
  <c r="M208" i="8" s="1"/>
  <c r="AM676" i="7"/>
  <c r="F35" i="8"/>
  <c r="M35" i="8" s="1"/>
  <c r="AM61" i="7"/>
  <c r="F132" i="8"/>
  <c r="AM470" i="7"/>
  <c r="F3" i="8"/>
  <c r="M3" i="8" s="1"/>
  <c r="AM3" i="7"/>
  <c r="F170" i="8"/>
  <c r="M170" i="8" s="1"/>
  <c r="AM508" i="7"/>
  <c r="F196" i="8"/>
  <c r="M196" i="8" s="1"/>
  <c r="AM664" i="7"/>
  <c r="F12" i="8"/>
  <c r="M12" i="8" s="1"/>
  <c r="AM12" i="7"/>
  <c r="F182" i="8"/>
  <c r="M182" i="8" s="1"/>
  <c r="AM520" i="7"/>
  <c r="F86" i="8"/>
  <c r="M86" i="8" s="1"/>
  <c r="F189" i="8"/>
  <c r="M189" i="8" s="1"/>
  <c r="AM657" i="7"/>
  <c r="F88" i="8"/>
  <c r="M88" i="8" s="1"/>
  <c r="AM374" i="7"/>
  <c r="F95" i="8"/>
  <c r="M95" i="8" s="1"/>
  <c r="AM381" i="7"/>
  <c r="F192" i="8"/>
  <c r="M192" i="8" s="1"/>
  <c r="F137" i="8"/>
  <c r="M137" i="8" s="1"/>
  <c r="AM475" i="7"/>
  <c r="F214" i="8"/>
  <c r="M214" i="8" s="1"/>
  <c r="AM734" i="7"/>
  <c r="F185" i="8"/>
  <c r="M185" i="8" s="1"/>
  <c r="AM653" i="7"/>
  <c r="F87" i="8"/>
  <c r="M87" i="8" s="1"/>
  <c r="AM373" i="7"/>
  <c r="J3" i="9"/>
  <c r="F183" i="8"/>
  <c r="M183" i="8" s="1"/>
  <c r="AM521" i="7"/>
  <c r="F168" i="8"/>
  <c r="M168" i="8" s="1"/>
  <c r="AM506" i="7"/>
  <c r="F216" i="8"/>
  <c r="M216" i="8" s="1"/>
  <c r="AM736" i="7"/>
  <c r="F124" i="8"/>
  <c r="M124" i="8" s="1"/>
  <c r="AM462" i="7"/>
  <c r="F231" i="8"/>
  <c r="M231" i="8" s="1"/>
  <c r="AM751" i="7"/>
  <c r="F148" i="8"/>
  <c r="M148" i="8" s="1"/>
  <c r="AM486" i="7"/>
  <c r="F23" i="8"/>
  <c r="M23" i="8" s="1"/>
  <c r="AM23" i="7"/>
  <c r="F59" i="8"/>
  <c r="M59" i="8" s="1"/>
  <c r="F57" i="8"/>
  <c r="M57" i="8" s="1"/>
  <c r="F112" i="8"/>
  <c r="M112" i="8" s="1"/>
  <c r="AM450" i="7"/>
  <c r="F13" i="8"/>
  <c r="M13" i="8" s="1"/>
  <c r="AM13" i="7"/>
  <c r="F64" i="8"/>
  <c r="M64" i="8" s="1"/>
  <c r="F130" i="8"/>
  <c r="M130" i="8" s="1"/>
  <c r="AM468" i="7"/>
  <c r="F234" i="8"/>
  <c r="M234" i="8" s="1"/>
  <c r="AM754" i="7"/>
  <c r="F74" i="8"/>
  <c r="M74" i="8" s="1"/>
  <c r="F212" i="8"/>
  <c r="M212" i="8" s="1"/>
  <c r="AM732" i="7"/>
  <c r="F8" i="8"/>
  <c r="M8" i="8" s="1"/>
  <c r="AM8" i="7"/>
  <c r="F128" i="8"/>
  <c r="M128" i="8" s="1"/>
  <c r="AM466" i="7"/>
  <c r="J4" i="9"/>
  <c r="F65" i="8"/>
  <c r="M65" i="8" s="1"/>
  <c r="F166" i="8"/>
  <c r="M166" i="8" s="1"/>
  <c r="AM504" i="7"/>
  <c r="F37" i="8"/>
  <c r="M37" i="8" s="1"/>
  <c r="AM63" i="7"/>
  <c r="F162" i="8"/>
  <c r="M162" i="8" s="1"/>
  <c r="AM500" i="7"/>
  <c r="F48" i="8"/>
  <c r="M48" i="8" s="1"/>
  <c r="J2" i="9"/>
  <c r="F100" i="8"/>
  <c r="M100" i="8" s="1"/>
  <c r="AM386" i="7"/>
  <c r="F175" i="8"/>
  <c r="M175" i="8" s="1"/>
  <c r="AM513" i="7"/>
  <c r="F58" i="8"/>
  <c r="M58" i="8" s="1"/>
  <c r="F138" i="8"/>
  <c r="M138" i="8" s="1"/>
  <c r="AM476" i="7"/>
  <c r="F97" i="8"/>
  <c r="M97" i="8" s="1"/>
  <c r="AM383" i="7"/>
  <c r="F116" i="8"/>
  <c r="M116" i="8" s="1"/>
  <c r="AM454" i="7"/>
  <c r="F19" i="8"/>
  <c r="M19" i="8" s="1"/>
  <c r="AM19" i="7"/>
  <c r="F66" i="8"/>
  <c r="M66" i="8" s="1"/>
  <c r="F125" i="8"/>
  <c r="M125" i="8" s="1"/>
  <c r="AM463" i="7"/>
  <c r="F85" i="8"/>
  <c r="M85" i="8" s="1"/>
  <c r="AM371" i="7"/>
  <c r="F163" i="8"/>
  <c r="M163" i="8" s="1"/>
  <c r="AM501" i="7"/>
  <c r="F177" i="8"/>
  <c r="M177" i="8" s="1"/>
  <c r="AM515" i="7"/>
  <c r="F205" i="8"/>
  <c r="M205" i="8" s="1"/>
  <c r="AM673" i="7"/>
  <c r="F136" i="8"/>
  <c r="M136" i="8" s="1"/>
  <c r="AM474" i="7"/>
  <c r="F179" i="8"/>
  <c r="M179" i="8" s="1"/>
  <c r="AM517" i="7"/>
  <c r="F83" i="8"/>
  <c r="M83" i="8" s="1"/>
  <c r="AM369" i="7"/>
  <c r="F104" i="8"/>
  <c r="M104" i="8" s="1"/>
  <c r="AM390" i="7"/>
  <c r="F160" i="8"/>
  <c r="M160" i="8" s="1"/>
  <c r="AM498" i="7"/>
  <c r="F139" i="8"/>
  <c r="M139" i="8" s="1"/>
  <c r="AM477" i="7"/>
  <c r="F232" i="8"/>
  <c r="M232" i="8" s="1"/>
  <c r="F122" i="8"/>
  <c r="M122" i="8" s="1"/>
  <c r="AM460" i="7"/>
  <c r="F174" i="8"/>
  <c r="M174" i="8" s="1"/>
  <c r="AM512" i="7"/>
  <c r="F108" i="8"/>
  <c r="M108" i="8" s="1"/>
  <c r="AM446" i="7"/>
  <c r="F156" i="8"/>
  <c r="M156" i="8" s="1"/>
  <c r="AM494" i="7"/>
  <c r="F4" i="8"/>
  <c r="M4" i="8" s="1"/>
  <c r="AM4" i="7"/>
  <c r="J5" i="9"/>
  <c r="F127" i="8"/>
  <c r="M127" i="8" s="1"/>
  <c r="AM465" i="7"/>
  <c r="F218" i="8"/>
  <c r="M218" i="8" s="1"/>
  <c r="AM738" i="7"/>
  <c r="F14" i="8"/>
  <c r="M14" i="8" s="1"/>
  <c r="AM14" i="7"/>
  <c r="F70" i="8"/>
  <c r="M70" i="8" s="1"/>
  <c r="F155" i="8"/>
  <c r="M155" i="8" s="1"/>
  <c r="AM493" i="7"/>
  <c r="F25" i="8"/>
  <c r="M25" i="8" s="1"/>
  <c r="F209" i="8"/>
  <c r="M209" i="8" s="1"/>
  <c r="AM677" i="7"/>
  <c r="F36" i="8"/>
  <c r="M36" i="8" s="1"/>
  <c r="AM62" i="7"/>
  <c r="F98" i="8"/>
  <c r="M98" i="8" s="1"/>
  <c r="AM384" i="7"/>
  <c r="F63" i="8"/>
  <c r="M63" i="8" s="1"/>
  <c r="F144" i="8"/>
  <c r="M144" i="8" s="1"/>
  <c r="AM482" i="7"/>
  <c r="F224" i="8"/>
  <c r="M224" i="8" s="1"/>
  <c r="AM744" i="7"/>
  <c r="F159" i="8"/>
  <c r="M159" i="8" s="1"/>
  <c r="AM497" i="7"/>
  <c r="F78" i="8"/>
  <c r="M78" i="8" s="1"/>
  <c r="F18" i="8"/>
  <c r="M18" i="8" s="1"/>
  <c r="AM18" i="7"/>
  <c r="F54" i="8"/>
  <c r="AM132" i="7"/>
  <c r="F89" i="8"/>
  <c r="M89" i="8" s="1"/>
  <c r="AM375" i="7"/>
  <c r="F204" i="8"/>
  <c r="M204" i="8" s="1"/>
  <c r="AM672" i="7"/>
  <c r="F202" i="8"/>
  <c r="M202" i="8" s="1"/>
  <c r="AM670" i="7"/>
  <c r="F46" i="8"/>
  <c r="M46" i="8" s="1"/>
  <c r="F141" i="8"/>
  <c r="M141" i="8" s="1"/>
  <c r="AM479" i="7"/>
  <c r="F45" i="8"/>
  <c r="M45" i="8" s="1"/>
  <c r="F69" i="8"/>
  <c r="M69" i="8" s="1"/>
  <c r="F38" i="8"/>
  <c r="M38" i="8" s="1"/>
  <c r="F52" i="8"/>
  <c r="M52" i="8" s="1"/>
  <c r="F56" i="8"/>
  <c r="M56" i="8" s="1"/>
  <c r="AM134" i="7"/>
  <c r="J8" i="9"/>
  <c r="F158" i="8"/>
  <c r="AM496" i="7"/>
  <c r="F6" i="8"/>
  <c r="M6" i="8" s="1"/>
  <c r="AM6" i="7"/>
  <c r="F215" i="8"/>
  <c r="M215" i="8" s="1"/>
  <c r="AM735" i="7"/>
  <c r="F27" i="8"/>
  <c r="M27" i="8" s="1"/>
  <c r="AM27" i="7"/>
  <c r="F188" i="8"/>
  <c r="M188" i="8" s="1"/>
  <c r="AM656" i="7"/>
  <c r="F21" i="8"/>
  <c r="M21" i="8" s="1"/>
  <c r="AM21" i="7"/>
  <c r="F84" i="8"/>
  <c r="M84" i="8" s="1"/>
  <c r="AM370" i="7"/>
  <c r="F135" i="8"/>
  <c r="M135" i="8" s="1"/>
  <c r="K10" i="9" s="1"/>
  <c r="AM473" i="7"/>
  <c r="F114" i="8"/>
  <c r="M114" i="8" s="1"/>
  <c r="AM452" i="7"/>
  <c r="F226" i="8"/>
  <c r="M226" i="8" s="1"/>
  <c r="AM746" i="7"/>
  <c r="F102" i="8"/>
  <c r="M102" i="8" s="1"/>
  <c r="AM388" i="7"/>
  <c r="E6" i="9"/>
  <c r="G76" i="8"/>
  <c r="G68" i="8"/>
  <c r="G60" i="8"/>
  <c r="G79" i="8"/>
  <c r="G71" i="8"/>
  <c r="G63" i="8"/>
  <c r="G55" i="8"/>
  <c r="G74" i="8"/>
  <c r="G66" i="8"/>
  <c r="G58" i="8"/>
  <c r="G77" i="8"/>
  <c r="G69" i="8"/>
  <c r="G61" i="8"/>
  <c r="G72" i="8"/>
  <c r="G64" i="8"/>
  <c r="G56" i="8"/>
  <c r="L54" i="8"/>
  <c r="G75" i="8"/>
  <c r="G67" i="8"/>
  <c r="G59" i="8"/>
  <c r="G78" i="8"/>
  <c r="G70" i="8"/>
  <c r="G62" i="8"/>
  <c r="G54" i="8"/>
  <c r="G73" i="8"/>
  <c r="G57" i="8"/>
  <c r="G65" i="8"/>
  <c r="F55" i="8"/>
  <c r="M55" i="8" s="1"/>
  <c r="K6" i="9" s="1"/>
  <c r="F103" i="8"/>
  <c r="M103" i="8" s="1"/>
  <c r="AM389" i="7"/>
  <c r="F105" i="8"/>
  <c r="M105" i="8" s="1"/>
  <c r="AM391" i="7"/>
  <c r="F219" i="8"/>
  <c r="M219" i="8" s="1"/>
  <c r="AM739" i="7"/>
  <c r="F176" i="8"/>
  <c r="M176" i="8" s="1"/>
  <c r="AM514" i="7"/>
  <c r="F26" i="8"/>
  <c r="M26" i="8" s="1"/>
  <c r="AM26" i="7"/>
  <c r="F201" i="8"/>
  <c r="M201" i="8" s="1"/>
  <c r="AM669" i="7"/>
  <c r="F193" i="8"/>
  <c r="M193" i="8" s="1"/>
  <c r="AM661" i="7"/>
  <c r="F211" i="8"/>
  <c r="M211" i="8" s="1"/>
  <c r="AM731" i="7"/>
  <c r="F16" i="8"/>
  <c r="M16" i="8" s="1"/>
  <c r="AM16" i="7"/>
  <c r="F217" i="8"/>
  <c r="M217" i="8" s="1"/>
  <c r="AM737" i="7"/>
  <c r="F178" i="8"/>
  <c r="M178" i="8" s="1"/>
  <c r="AM516" i="7"/>
  <c r="F101" i="8"/>
  <c r="M101" i="8" s="1"/>
  <c r="AM387" i="7"/>
  <c r="F191" i="8"/>
  <c r="M191" i="8" s="1"/>
  <c r="AM659" i="7"/>
  <c r="F2" i="8"/>
  <c r="AM2" i="7"/>
  <c r="F117" i="8"/>
  <c r="M117" i="8" s="1"/>
  <c r="AM455" i="7"/>
  <c r="F20" i="8"/>
  <c r="M20" i="8" s="1"/>
  <c r="AM20" i="7"/>
  <c r="F207" i="8"/>
  <c r="M207" i="8" s="1"/>
  <c r="AM675" i="7"/>
  <c r="F221" i="8"/>
  <c r="M221" i="8" s="1"/>
  <c r="AM741" i="7"/>
  <c r="F129" i="8"/>
  <c r="M129" i="8" s="1"/>
  <c r="AM467" i="7"/>
  <c r="F233" i="8"/>
  <c r="M233" i="8" s="1"/>
  <c r="AM753" i="7"/>
  <c r="F53" i="8"/>
  <c r="M53" i="8" s="1"/>
  <c r="F107" i="8"/>
  <c r="M107" i="8" s="1"/>
  <c r="K9" i="9" s="1"/>
  <c r="AM445" i="7"/>
  <c r="F42" i="8"/>
  <c r="M42" i="8" s="1"/>
  <c r="AM68" i="7"/>
  <c r="F113" i="8"/>
  <c r="M113" i="8" s="1"/>
  <c r="AM451" i="7"/>
  <c r="F6" i="9" l="1"/>
  <c r="H79" i="8"/>
  <c r="H71" i="8"/>
  <c r="H63" i="8"/>
  <c r="H55" i="8"/>
  <c r="H74" i="8"/>
  <c r="H66" i="8"/>
  <c r="H58" i="8"/>
  <c r="H77" i="8"/>
  <c r="H69" i="8"/>
  <c r="H61" i="8"/>
  <c r="H72" i="8"/>
  <c r="H64" i="8"/>
  <c r="H56" i="8"/>
  <c r="M54" i="8"/>
  <c r="H75" i="8"/>
  <c r="H67" i="8"/>
  <c r="H59" i="8"/>
  <c r="H78" i="8"/>
  <c r="H70" i="8"/>
  <c r="H62" i="8"/>
  <c r="H54" i="8"/>
  <c r="H73" i="8"/>
  <c r="H65" i="8"/>
  <c r="H57" i="8"/>
  <c r="H60" i="8"/>
  <c r="H68" i="8"/>
  <c r="H76" i="8"/>
  <c r="F3" i="9"/>
  <c r="H23" i="8"/>
  <c r="H15" i="8"/>
  <c r="H7" i="8"/>
  <c r="H26" i="8"/>
  <c r="H18" i="8"/>
  <c r="H10" i="8"/>
  <c r="H2" i="8"/>
  <c r="H21" i="8"/>
  <c r="H13" i="8"/>
  <c r="H24" i="8"/>
  <c r="H16" i="8"/>
  <c r="H8" i="8"/>
  <c r="H27" i="8"/>
  <c r="H19" i="8"/>
  <c r="H11" i="8"/>
  <c r="H22" i="8"/>
  <c r="H14" i="8"/>
  <c r="H6" i="8"/>
  <c r="H25" i="8"/>
  <c r="H17" i="8"/>
  <c r="H9" i="8"/>
  <c r="H3" i="8"/>
  <c r="M2" i="8"/>
  <c r="H5" i="8"/>
  <c r="H12" i="8"/>
  <c r="H20" i="8"/>
  <c r="H4" i="8"/>
  <c r="F10" i="9"/>
  <c r="H156" i="8"/>
  <c r="H148" i="8"/>
  <c r="H140" i="8"/>
  <c r="H132" i="8"/>
  <c r="H151" i="8"/>
  <c r="H143" i="8"/>
  <c r="H135" i="8"/>
  <c r="H154" i="8"/>
  <c r="H146" i="8"/>
  <c r="H138" i="8"/>
  <c r="H157" i="8"/>
  <c r="H149" i="8"/>
  <c r="H141" i="8"/>
  <c r="H133" i="8"/>
  <c r="H152" i="8"/>
  <c r="H144" i="8"/>
  <c r="H136" i="8"/>
  <c r="H155" i="8"/>
  <c r="H147" i="8"/>
  <c r="H139" i="8"/>
  <c r="H153" i="8"/>
  <c r="H145" i="8"/>
  <c r="H137" i="8"/>
  <c r="H150" i="8"/>
  <c r="H142" i="8"/>
  <c r="H134" i="8"/>
  <c r="M132" i="8"/>
  <c r="M25" i="12"/>
  <c r="J25" i="12"/>
  <c r="I25" i="12"/>
  <c r="J33" i="12"/>
  <c r="M33" i="12" s="1"/>
  <c r="I33" i="12"/>
  <c r="M16" i="12"/>
  <c r="J16" i="12"/>
  <c r="I16" i="12"/>
  <c r="J13" i="12"/>
  <c r="M13" i="12" s="1"/>
  <c r="I13" i="12"/>
  <c r="J22" i="12"/>
  <c r="M22" i="12" s="1"/>
  <c r="I22" i="12"/>
  <c r="J32" i="12"/>
  <c r="M32" i="12" s="1"/>
  <c r="I32" i="12"/>
  <c r="J29" i="12"/>
  <c r="M29" i="12" s="1"/>
  <c r="I29" i="12"/>
  <c r="J8" i="12"/>
  <c r="M8" i="12" s="1"/>
  <c r="I8" i="12"/>
  <c r="M23" i="12"/>
  <c r="J23" i="12"/>
  <c r="I23" i="12"/>
  <c r="J4" i="12"/>
  <c r="M4" i="12" s="1"/>
  <c r="I4" i="12"/>
  <c r="K8" i="9"/>
  <c r="J6" i="12"/>
  <c r="M6" i="12"/>
  <c r="I6" i="12"/>
  <c r="J14" i="12"/>
  <c r="M14" i="12" s="1"/>
  <c r="I14" i="12"/>
  <c r="J20" i="12"/>
  <c r="M20" i="12" s="1"/>
  <c r="I20" i="12"/>
  <c r="J31" i="12"/>
  <c r="M31" i="12" s="1"/>
  <c r="I31" i="12"/>
  <c r="M30" i="12"/>
  <c r="J30" i="12"/>
  <c r="I30" i="12"/>
  <c r="M36" i="12"/>
  <c r="J36" i="12"/>
  <c r="I36" i="12"/>
  <c r="J7" i="12"/>
  <c r="M7" i="12" s="1"/>
  <c r="I7" i="12"/>
  <c r="J21" i="12"/>
  <c r="M21" i="12"/>
  <c r="I21" i="12"/>
  <c r="F7" i="9"/>
  <c r="H47" i="8"/>
  <c r="H39" i="8"/>
  <c r="H31" i="8"/>
  <c r="H50" i="8"/>
  <c r="H42" i="8"/>
  <c r="H34" i="8"/>
  <c r="H53" i="8"/>
  <c r="H45" i="8"/>
  <c r="H37" i="8"/>
  <c r="H29" i="8"/>
  <c r="H48" i="8"/>
  <c r="H40" i="8"/>
  <c r="H32" i="8"/>
  <c r="H51" i="8"/>
  <c r="H43" i="8"/>
  <c r="H35" i="8"/>
  <c r="H46" i="8"/>
  <c r="H38" i="8"/>
  <c r="H30" i="8"/>
  <c r="M28" i="8"/>
  <c r="H49" i="8"/>
  <c r="H41" i="8"/>
  <c r="H33" i="8"/>
  <c r="H36" i="8"/>
  <c r="H44" i="8"/>
  <c r="H52" i="8"/>
  <c r="H28" i="8"/>
  <c r="H233" i="8"/>
  <c r="H225" i="8"/>
  <c r="H217" i="8"/>
  <c r="H228" i="8"/>
  <c r="H220" i="8"/>
  <c r="H212" i="8"/>
  <c r="M210" i="8"/>
  <c r="F2" i="9"/>
  <c r="H231" i="8"/>
  <c r="H223" i="8"/>
  <c r="H215" i="8"/>
  <c r="H234" i="8"/>
  <c r="H226" i="8"/>
  <c r="H218" i="8"/>
  <c r="H210" i="8"/>
  <c r="H232" i="8"/>
  <c r="H235" i="8"/>
  <c r="H227" i="8"/>
  <c r="H219" i="8"/>
  <c r="H211" i="8"/>
  <c r="H221" i="8"/>
  <c r="H216" i="8"/>
  <c r="H230" i="8"/>
  <c r="H224" i="8"/>
  <c r="H214" i="8"/>
  <c r="H229" i="8"/>
  <c r="H213" i="8"/>
  <c r="H222" i="8"/>
  <c r="J24" i="12"/>
  <c r="M24" i="12" s="1"/>
  <c r="I24" i="12"/>
  <c r="J37" i="12"/>
  <c r="M37" i="12" s="1"/>
  <c r="I37" i="12"/>
  <c r="K4" i="9"/>
  <c r="H209" i="8"/>
  <c r="F4" i="9"/>
  <c r="H207" i="8"/>
  <c r="H203" i="8"/>
  <c r="H195" i="8"/>
  <c r="H188" i="8"/>
  <c r="H206" i="8"/>
  <c r="H201" i="8"/>
  <c r="H199" i="8"/>
  <c r="H197" i="8"/>
  <c r="H193" i="8"/>
  <c r="H186" i="8"/>
  <c r="M184" i="8"/>
  <c r="H191" i="8"/>
  <c r="H205" i="8"/>
  <c r="H189" i="8"/>
  <c r="H184" i="8"/>
  <c r="H208" i="8"/>
  <c r="H187" i="8"/>
  <c r="H198" i="8"/>
  <c r="H202" i="8"/>
  <c r="H194" i="8"/>
  <c r="H192" i="8"/>
  <c r="H190" i="8"/>
  <c r="H185" i="8"/>
  <c r="H204" i="8"/>
  <c r="H200" i="8"/>
  <c r="H196" i="8"/>
  <c r="J15" i="12"/>
  <c r="M15" i="12"/>
  <c r="I15" i="12"/>
  <c r="J12" i="12"/>
  <c r="M12" i="12" s="1"/>
  <c r="I12" i="12"/>
  <c r="K5" i="9"/>
  <c r="J5" i="12"/>
  <c r="M5" i="12"/>
  <c r="I5" i="12"/>
  <c r="J28" i="12"/>
  <c r="M28" i="12" s="1"/>
  <c r="I28" i="12"/>
  <c r="J11" i="12"/>
  <c r="M11" i="12" s="1"/>
  <c r="I11" i="12"/>
  <c r="J3" i="12"/>
  <c r="M3" i="12"/>
  <c r="I3" i="12"/>
  <c r="M27" i="12"/>
  <c r="J27" i="12"/>
  <c r="I27" i="12"/>
  <c r="J19" i="12"/>
  <c r="M19" i="12" s="1"/>
  <c r="I19" i="12"/>
  <c r="F5" i="9"/>
  <c r="H100" i="8"/>
  <c r="H101" i="8"/>
  <c r="H93" i="8"/>
  <c r="H104" i="8"/>
  <c r="H96" i="8"/>
  <c r="H99" i="8"/>
  <c r="H91" i="8"/>
  <c r="H83" i="8"/>
  <c r="H105" i="8"/>
  <c r="H84" i="8"/>
  <c r="H89" i="8"/>
  <c r="H82" i="8"/>
  <c r="M80" i="8"/>
  <c r="H87" i="8"/>
  <c r="H95" i="8"/>
  <c r="H85" i="8"/>
  <c r="H80" i="8"/>
  <c r="H103" i="8"/>
  <c r="H90" i="8"/>
  <c r="H92" i="8"/>
  <c r="H98" i="8"/>
  <c r="H88" i="8"/>
  <c r="H102" i="8"/>
  <c r="H94" i="8"/>
  <c r="H86" i="8"/>
  <c r="H81" i="8"/>
  <c r="H97" i="8"/>
  <c r="K2" i="9"/>
  <c r="J2" i="12"/>
  <c r="M2" i="12" s="1"/>
  <c r="I2" i="12"/>
  <c r="M35" i="12"/>
  <c r="J35" i="12"/>
  <c r="I35" i="12"/>
  <c r="M18" i="12"/>
  <c r="J18" i="12"/>
  <c r="I18" i="12"/>
  <c r="M10" i="12"/>
  <c r="J10" i="12"/>
  <c r="I10" i="12"/>
  <c r="F8" i="9"/>
  <c r="H180" i="8"/>
  <c r="H172" i="8"/>
  <c r="H164" i="8"/>
  <c r="H183" i="8"/>
  <c r="H175" i="8"/>
  <c r="H167" i="8"/>
  <c r="H159" i="8"/>
  <c r="H178" i="8"/>
  <c r="H170" i="8"/>
  <c r="H162" i="8"/>
  <c r="H181" i="8"/>
  <c r="H173" i="8"/>
  <c r="H165" i="8"/>
  <c r="H176" i="8"/>
  <c r="H168" i="8"/>
  <c r="H160" i="8"/>
  <c r="M158" i="8"/>
  <c r="H179" i="8"/>
  <c r="H171" i="8"/>
  <c r="H163" i="8"/>
  <c r="H177" i="8"/>
  <c r="H169" i="8"/>
  <c r="H161" i="8"/>
  <c r="H174" i="8"/>
  <c r="H166" i="8"/>
  <c r="H158" i="8"/>
  <c r="H182" i="8"/>
  <c r="K3" i="9"/>
  <c r="M34" i="12"/>
  <c r="J34" i="12"/>
  <c r="I34" i="12"/>
  <c r="J26" i="12"/>
  <c r="M26" i="12" s="1"/>
  <c r="I26" i="12"/>
  <c r="F9" i="9"/>
  <c r="H124" i="8"/>
  <c r="H116" i="8"/>
  <c r="H108" i="8"/>
  <c r="M106" i="8"/>
  <c r="H127" i="8"/>
  <c r="H119" i="8"/>
  <c r="H130" i="8"/>
  <c r="H122" i="8"/>
  <c r="H125" i="8"/>
  <c r="H117" i="8"/>
  <c r="H109" i="8"/>
  <c r="H128" i="8"/>
  <c r="H120" i="8"/>
  <c r="H112" i="8"/>
  <c r="H131" i="8"/>
  <c r="H123" i="8"/>
  <c r="H115" i="8"/>
  <c r="H107" i="8"/>
  <c r="H129" i="8"/>
  <c r="H121" i="8"/>
  <c r="H113" i="8"/>
  <c r="H126" i="8"/>
  <c r="H106" i="8"/>
  <c r="H111" i="8"/>
  <c r="H118" i="8"/>
  <c r="H110" i="8"/>
  <c r="H114" i="8"/>
  <c r="J9" i="12"/>
  <c r="M9" i="12" s="1"/>
  <c r="I9" i="12"/>
  <c r="J17" i="12"/>
  <c r="M17" i="12" s="1"/>
  <c r="I17" i="12"/>
  <c r="I5" i="9" l="1"/>
  <c r="H5" i="9"/>
  <c r="G5" i="9"/>
  <c r="I3" i="9"/>
  <c r="H3" i="9"/>
  <c r="G3" i="9"/>
  <c r="I9" i="9"/>
  <c r="H9" i="9"/>
  <c r="G9" i="9"/>
  <c r="I4" i="9"/>
  <c r="H4" i="9"/>
  <c r="G4" i="9"/>
  <c r="I7" i="9"/>
  <c r="H7" i="9"/>
  <c r="G7" i="9"/>
  <c r="C13" i="16"/>
  <c r="D13" i="16" s="1"/>
  <c r="I2" i="9"/>
  <c r="G2" i="9"/>
  <c r="C14" i="16" s="1"/>
  <c r="D14" i="16" s="1"/>
  <c r="H2" i="9"/>
  <c r="I8" i="9"/>
  <c r="H8" i="9"/>
  <c r="G8" i="9"/>
  <c r="I10" i="9"/>
  <c r="H10" i="9"/>
  <c r="G10" i="9"/>
  <c r="I6" i="9"/>
  <c r="H6" i="9"/>
  <c r="G6" i="9"/>
  <c r="C11" i="16" l="1"/>
  <c r="D11" i="16" s="1"/>
</calcChain>
</file>

<file path=xl/sharedStrings.xml><?xml version="1.0" encoding="utf-8"?>
<sst xmlns="http://schemas.openxmlformats.org/spreadsheetml/2006/main" count="73041" uniqueCount="676">
  <si>
    <t>parameter_id</t>
  </si>
  <si>
    <t>value</t>
  </si>
  <si>
    <t>unit</t>
  </si>
  <si>
    <t>role</t>
  </si>
  <si>
    <t>description</t>
  </si>
  <si>
    <t>source</t>
  </si>
  <si>
    <t>analysis_start_year</t>
  </si>
  <si>
    <t>analysis_end_year</t>
  </si>
  <si>
    <t>baseline_scenario_id</t>
  </si>
  <si>
    <t>cost_discount_rate</t>
  </si>
  <si>
    <t>cost_price_year</t>
  </si>
  <si>
    <t>currency</t>
  </si>
  <si>
    <t>economic_perspective</t>
  </si>
  <si>
    <t>scale_up_shape</t>
  </si>
  <si>
    <t>downstream_cost_offsets</t>
  </si>
  <si>
    <t>formula_tolerance</t>
  </si>
  <si>
    <t>stock_flow_residual_limit</t>
  </si>
  <si>
    <t>trace_precision</t>
  </si>
  <si>
    <t>r_stock_flow_max_residual</t>
  </si>
  <si>
    <t>r_background_distinct_count</t>
  </si>
  <si>
    <t>r_negative_state_count</t>
  </si>
  <si>
    <t>r_deaths_averted_anchor</t>
  </si>
  <si>
    <t>r_disc_incremental_cost_anchor</t>
  </si>
  <si>
    <t>r_cost_per_death_anchor</t>
  </si>
  <si>
    <t>qa_anchor_scenario</t>
  </si>
  <si>
    <t>bca_base_year</t>
  </si>
  <si>
    <t>bca_discount_rate_primary</t>
  </si>
  <si>
    <t>bca_discount_rate_sensitivity_3pct</t>
  </si>
  <si>
    <t>bca_discount_rate_sensitivity_2x_gdp_pc_growth</t>
  </si>
  <si>
    <t>vsl_us_gni_ratio</t>
  </si>
  <si>
    <t>vsl_income_elasticity_preferred</t>
  </si>
  <si>
    <t>vsl_floor_gni_multiple</t>
  </si>
  <si>
    <t>vsl_sensitivity_gni_multiple_100</t>
  </si>
  <si>
    <t>vsl_sensitivity_gni_multiple_160</t>
  </si>
  <si>
    <t>vsly_adult_min_age</t>
  </si>
  <si>
    <t>vsly_adult_max_age</t>
  </si>
  <si>
    <t>bca_currency_basis</t>
  </si>
  <si>
    <t>bca_price_year</t>
  </si>
  <si>
    <t>cost_to_bca_currency_factor</t>
  </si>
  <si>
    <t>bca_standing</t>
  </si>
  <si>
    <t>bca_scope</t>
  </si>
  <si>
    <t>bca_discount_rate_sensitivity_2x_gdp_pc_growth_computed</t>
  </si>
  <si>
    <t>year</t>
  </si>
  <si>
    <t>formula control</t>
  </si>
  <si>
    <t>First model and discount year</t>
  </si>
  <si>
    <t>indonesia_model_inputs.xlsx / Model 09</t>
  </si>
  <si>
    <t>Last model year</t>
  </si>
  <si>
    <t>scenario id</t>
  </si>
  <si>
    <t>Comparator used for health and cost calculations</t>
  </si>
  <si>
    <t>Model 04 / Model 09</t>
  </si>
  <si>
    <t>proportion/year</t>
  </si>
  <si>
    <t>Annual discount rate applied to costs only</t>
  </si>
  <si>
    <t>USD year</t>
  </si>
  <si>
    <t>metadata</t>
  </si>
  <si>
    <t>Reporting price year</t>
  </si>
  <si>
    <t>indonesia_model_inputs.xlsx</t>
  </si>
  <si>
    <t>Workbook reporting currency</t>
  </si>
  <si>
    <t>text</t>
  </si>
  <si>
    <t>Economic evaluation perspective</t>
  </si>
  <si>
    <t>Coverage increases linearly from start to target year</t>
  </si>
  <si>
    <t>0/1 flag</t>
  </si>
  <si>
    <t>scope</t>
  </si>
  <si>
    <t>Downstream disease-cost offsets excluded at this stage</t>
  </si>
  <si>
    <t>USD/count</t>
  </si>
  <si>
    <t>QA control</t>
  </si>
  <si>
    <t>Absolute reconciliation tolerance (internal Excel checks)</t>
  </si>
  <si>
    <t>Workbook QA rule</t>
  </si>
  <si>
    <t>persons</t>
  </si>
  <si>
    <t>Review threshold used by the R stock/flow check</t>
  </si>
  <si>
    <t>Model 09</t>
  </si>
  <si>
    <t>decimal places</t>
  </si>
  <si>
    <t>audit note</t>
  </si>
  <si>
    <t>Exported model traces are rounded; R quantity helpers keep full precision</t>
  </si>
  <si>
    <t>Model 09 export rule</t>
  </si>
  <si>
    <t>R QA source</t>
  </si>
  <si>
    <t>Maximum stock/flow residual computed in R before export</t>
  </si>
  <si>
    <t>Model 09 current run</t>
  </si>
  <si>
    <t>count</t>
  </si>
  <si>
    <t>Max distinct all-cause mortality values across causes (R)</t>
  </si>
  <si>
    <t>Count of impossible negative state/flow values (R)</t>
  </si>
  <si>
    <t>deaths</t>
  </si>
  <si>
    <t>R reconciliation source</t>
  </si>
  <si>
    <t>R engine deaths averted for the anchor scenario</t>
  </si>
  <si>
    <t>Model 09 current run (R CEA)</t>
  </si>
  <si>
    <t>USD</t>
  </si>
  <si>
    <t>R engine discounted incremental cost for the anchor scenario</t>
  </si>
  <si>
    <t>USD/death</t>
  </si>
  <si>
    <t>R engine USD per death averted for the anchor scenario</t>
  </si>
  <si>
    <t>Scenario used for the Excel-vs-R reconciliation checks</t>
  </si>
  <si>
    <t>BCA control</t>
  </si>
  <si>
    <t>BCA base year (benefits and costs discounted to this year)</t>
  </si>
  <si>
    <t>Robinson et al. 2019 Reference Case Guidelines (via input workbook / Model 08)</t>
  </si>
  <si>
    <t>Primary real discount rate for BOTH benefits and costs</t>
  </si>
  <si>
    <t>Standardized sensitivity discount rate (3%)</t>
  </si>
  <si>
    <t>Standardized sensitivity: 2x near-term real GDP-pc growth (workbook default)</t>
  </si>
  <si>
    <t>ratio (VSL/GNIpc)</t>
  </si>
  <si>
    <t>US reference VSL-to-GNI-per-capita ratio</t>
  </si>
  <si>
    <t>elasticity</t>
  </si>
  <si>
    <t>Income elasticity of VSL (preferred)</t>
  </si>
  <si>
    <t>Floor: VSL not below this multiple of GNI per capita</t>
  </si>
  <si>
    <t>Sensitivity: VSL = 100x GNI per capita</t>
  </si>
  <si>
    <t>Sensitivity: VSL = 160x GNI per capita</t>
  </si>
  <si>
    <t>age (years)</t>
  </si>
  <si>
    <t>Working-age lower bound (VSLY avg-adult-age)</t>
  </si>
  <si>
    <t>Working-age upper bound (VSLY avg-adult-age)</t>
  </si>
  <si>
    <t>Common monetary basis for benefits and costs</t>
  </si>
  <si>
    <t>Real price year for benefits and costs</t>
  </si>
  <si>
    <t>int$ per market US$</t>
  </si>
  <si>
    <t>Market-USD cost -&gt; PPP int$ multiplier</t>
  </si>
  <si>
    <t>BCA standing / perspective</t>
  </si>
  <si>
    <t>BCA scope (partial mortality-benefit vs full societal)</t>
  </si>
  <si>
    <t>2x near-term real GDP-pc growth recomputed from SSP2 by Model 08</t>
  </si>
  <si>
    <t>baseline</t>
  </si>
  <si>
    <t>health_system</t>
  </si>
  <si>
    <t>linear</t>
  </si>
  <si>
    <t>all</t>
  </si>
  <si>
    <t>PPP_international_dollars</t>
  </si>
  <si>
    <t>societal</t>
  </si>
  <si>
    <t>partial_mortality_benefit</t>
  </si>
  <si>
    <t>Indonesia NCD FAIR Choices - cost &amp; value workbook (formula edition)</t>
  </si>
  <si>
    <t>section</t>
  </si>
  <si>
    <t>detail</t>
  </si>
  <si>
    <t>Purpose</t>
  </si>
  <si>
    <t>Costing, budget impact and mortality-based cost-effectiveness for the FAIR Choices CVD interventions selected in indonesia_model_inputs.xlsx.</t>
  </si>
  <si>
    <t>How to read</t>
  </si>
  <si>
    <t>Grey cells are R-generated source values; light-blue cells are LIVE Excel formulas; pale-yellow cells on Calculation_Assumptions are editable controls. Change a yellow control and the blue results recompute. Calculation_Map lists every dependency.</t>
  </si>
  <si>
    <t>Scenarios</t>
  </si>
  <si>
    <t>Baseline + one scenario per selected valid intervention + a combined 'all' scenario. Membership derives only from the workbook selections (Model 04).</t>
  </si>
  <si>
    <t>Baseline pairing</t>
  </si>
  <si>
    <t>Deaths averted = baseline deaths - scenario deaths, matched at location x year x age x sex x cause (aggregated to year x cause here).</t>
  </si>
  <si>
    <t>CVD 40q30</t>
  </si>
  <si>
    <t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the Model 07 value. cvd_40q30 and the absolute reduction are PERCENT on a 0-100 scale (format 0.000), NOT Excel's fractional %.</t>
  </si>
  <si>
    <t>Model aggregates</t>
  </si>
  <si>
    <t>Annual_Mortality carries the R health aggregates (cases, deaths, baseline); Annual_Cost carries the full-precision R population quantity before the PIN fraction. The 157k-row state trace stays in the companion R workbook.</t>
  </si>
  <si>
    <t>Costing</t>
  </si>
  <si>
    <t>annual_cost = population_in_need x coverage(t) x frequency x unit_cost. PIN measure maps 'all'-&gt;eligible population, 'prevalence'-&gt;sick stock, 'incidence'-&gt;new cases.</t>
  </si>
  <si>
    <t>Shared costs</t>
  </si>
  <si>
    <t>Components flagged 'shared-count-once' (cost_join_key ...__C_SHARED) are counted once at intervention level, never once per affected cause (see Annual_Cost shared_duplicate_count and QA).</t>
  </si>
  <si>
    <t>Budget impact</t>
  </si>
  <si>
    <t>Budget impact reports UNDISCOUNTED baseline, scenario, incremental and cumulative incremental cost. Discounted costs are separate columns. The four *_cost_per_capita columns are LIVE formulae (= that year's cost / national_population); national_population (grey R-source) is each year's national Indonesia population from out_model/model_output_Indonesia_htncov2_aspirational.rds (baseline series, de-duplicated across cause). Annual_Cost carries the matching per-component per-capita formulae, and Cost_Effectiveness carries the scenario mean annual incremental/discounted per-capita (2026-2050).</t>
  </si>
  <si>
    <t>Cost-effectiveness</t>
  </si>
  <si>
    <t>USD per death averted = cumulative discounted incremental cost / cumulative (undiscounted) deaths averted over the horizon. Not a DALY-based ICER.</t>
  </si>
  <si>
    <t>Economic value</t>
  </si>
  <si>
    <t>Reference-Case benefit-cost analysis (2019 Robinson et al. Guidelines): Health_Outcomes (Model 07 averted deaths/YLL/YLD/DALY &amp; life-years gained), Economic_Value (Model 08 VSL/VSLY source with LIVE VSL-transfer, floor, VSLY, discount and PV-benefit formulas) and Benefit_Cost (PV benefits, PV costs converted to the benefit basis, net benefit and BCR). Preferred VSL = MAX(160xGNIpc_US x (GNIpc_IDN/GNIpc_US)^1.5, 20xGNIpc_IDN); 100x/160x GNI sensitivities. PARTIAL mortality-benefit BCA -- not a full societal BCA, and distinct from Cost_Effectiveness (USD per death averted).</t>
  </si>
  <si>
    <t>QA &amp; reconciliation</t>
  </si>
  <si>
    <t>QA_Checks recomputes each invariant in Excel and reconciles the Excel cost-effectiveness headline against the R engine values stored on Calculation_Assumptions; BCA checks cover the VSL floor, reference-case parameters, price-year basis and Benefit_Cost scenario coverage. PASS/FAIL/REVIEW are conditionally formatted.</t>
  </si>
  <si>
    <t>Colour legend</t>
  </si>
  <si>
    <t>Header dark-blue; formula-derived light-blue; R source/helper grey; editable controls pale-yellow; PASS green; FAIL/REVIEW red/orange.</t>
  </si>
  <si>
    <t>Companion workbook</t>
  </si>
  <si>
    <t>The full R-value workbook (indonesia_model_cost_value.xlsx) keeps the detailed Model_State_Trace and Background_Mortality tables for independent review.</t>
  </si>
  <si>
    <t>Deferred</t>
  </si>
  <si>
    <t>Health outcomes (deaths averted, YLL/YLD/DALY averted, life-years gained) now come from Model 07 (Health_Outcomes); life-expectancy and disability-weight sources are documented via Model 07.</t>
  </si>
  <si>
    <t>item</t>
  </si>
  <si>
    <t>Workbook title</t>
  </si>
  <si>
    <t>Indonesia NCD FAIR Choices - cost &amp; value</t>
  </si>
  <si>
    <t>Run date</t>
  </si>
  <si>
    <t>2026-08-28</t>
  </si>
  <si>
    <t>Model / pipeline</t>
  </si>
  <si>
    <t>CVD FAIR Choices (Models 00-06 -&gt; 09)</t>
  </si>
  <si>
    <t>Input workbook</t>
  </si>
  <si>
    <t>C:/Users/wrgar/OneDrive - UW/02Work/WorldBank-Indonesia/uw-wb-indonesia-ncd/data/indonesia_model_inputs.xlsx</t>
  </si>
  <si>
    <t>Model output source</t>
  </si>
  <si>
    <t>output/out_model/model_output_*.rds (Model 06)</t>
  </si>
  <si>
    <t>Location</t>
  </si>
  <si>
    <t>Indonesia</t>
  </si>
  <si>
    <t>Analysis years</t>
  </si>
  <si>
    <t>Baseline scenario</t>
  </si>
  <si>
    <t>Scenarios costed</t>
  </si>
  <si>
    <t>I_CVD_PRIMARY, I_HF_ACUTE, I_HF_CHRONIC, I_IHD_SECONDARY, I_RHD_SECONDARY, I_RHD_SURGERY, I_STROKE_SECONDARY, I_T2D_TREATMENT, all</t>
  </si>
  <si>
    <t>Cost discount rate</t>
  </si>
  <si>
    <t>Cost price year</t>
  </si>
  <si>
    <t>Currency</t>
  </si>
  <si>
    <t>Economic perspective</t>
  </si>
  <si>
    <t>Coverage scale-up shape</t>
  </si>
  <si>
    <t>Downstream cost offsets</t>
  </si>
  <si>
    <t>0</t>
  </si>
  <si>
    <t>Health outcomes (DALYs/YLL/YLD)</t>
  </si>
  <si>
    <t>Out of scope in this stage (deferred)</t>
  </si>
  <si>
    <t>R version</t>
  </si>
  <si>
    <t>R version 4.5.1 (2025-06-13 ucrt)</t>
  </si>
  <si>
    <t>openxlsx / data.table</t>
  </si>
  <si>
    <t>4.2.8 / 1.17.8</t>
  </si>
  <si>
    <t>intervention_id</t>
  </si>
  <si>
    <t>intervention_cause_key</t>
  </si>
  <si>
    <t>intervention_name</t>
  </si>
  <si>
    <t>cause_id</t>
  </si>
  <si>
    <t>cause_code</t>
  </si>
  <si>
    <t>model_name</t>
  </si>
  <si>
    <t>transition_from</t>
  </si>
  <si>
    <t>transition_to</t>
  </si>
  <si>
    <t>model_transition</t>
  </si>
  <si>
    <t>effect_value</t>
  </si>
  <si>
    <t>affected_fraction</t>
  </si>
  <si>
    <t>baseline_coverage</t>
  </si>
  <si>
    <t>target_coverage</t>
  </si>
  <si>
    <t>start_year</t>
  </si>
  <si>
    <t>target_year</t>
  </si>
  <si>
    <t>adjusted_effect_at_target</t>
  </si>
  <si>
    <t>cost_join_key</t>
  </si>
  <si>
    <t>cost_scope</t>
  </si>
  <si>
    <t>effect_review</t>
  </si>
  <si>
    <t>coverage_review</t>
  </si>
  <si>
    <t>key_count</t>
  </si>
  <si>
    <t>formula_status</t>
  </si>
  <si>
    <t>I_CVD_PRIMARY</t>
  </si>
  <si>
    <t>I_CVD_PRIMARY__C_HHD</t>
  </si>
  <si>
    <t>Primary prevention of CVD</t>
  </si>
  <si>
    <t>C_HHD</t>
  </si>
  <si>
    <t>hhd</t>
  </si>
  <si>
    <t>Hypertensive heart disease</t>
  </si>
  <si>
    <t>well</t>
  </si>
  <si>
    <t>sick</t>
  </si>
  <si>
    <t>incidence</t>
  </si>
  <si>
    <t>I_CVD_PRIMARY__C_SHARED</t>
  </si>
  <si>
    <t>shared-count-once</t>
  </si>
  <si>
    <t>Provisional</t>
  </si>
  <si>
    <t>I_CVD_PRIMARY__C_ICH</t>
  </si>
  <si>
    <t>C_ICH</t>
  </si>
  <si>
    <t>hstroke</t>
  </si>
  <si>
    <t>Intracerebral hemorrhage</t>
  </si>
  <si>
    <t>I_CVD_PRIMARY__C_IHD</t>
  </si>
  <si>
    <t>C_IHD</t>
  </si>
  <si>
    <t>ihd</t>
  </si>
  <si>
    <t>Ischemic heart disease</t>
  </si>
  <si>
    <t>I_CVD_PRIMARY__C_IS</t>
  </si>
  <si>
    <t>C_IS</t>
  </si>
  <si>
    <t>istroke</t>
  </si>
  <si>
    <t>Ischemic stroke</t>
  </si>
  <si>
    <t>I_HF_ACUTE</t>
  </si>
  <si>
    <t>I_HF_ACUTE__C_CMP</t>
  </si>
  <si>
    <t>Acute heart-failure management</t>
  </si>
  <si>
    <t>C_CMP</t>
  </si>
  <si>
    <t>cmd</t>
  </si>
  <si>
    <t>Cardiomyopathy and myocarditis</t>
  </si>
  <si>
    <t>sick_hf</t>
  </si>
  <si>
    <t>dead_cmp</t>
  </si>
  <si>
    <t>case_fatality</t>
  </si>
  <si>
    <t>cause-specific</t>
  </si>
  <si>
    <t>I_HF_ACUTE__C_HHD</t>
  </si>
  <si>
    <t>dead_hhd</t>
  </si>
  <si>
    <t>I_HF_ACUTE__C_IHD</t>
  </si>
  <si>
    <t>dead_ihd</t>
  </si>
  <si>
    <t>I_HF_CHRONIC</t>
  </si>
  <si>
    <t>I_HF_CHRONIC__C_CMP</t>
  </si>
  <si>
    <t>Chronic heart-failure management</t>
  </si>
  <si>
    <t>I_HF_CHRONIC__C_HHD</t>
  </si>
  <si>
    <t>I_HF_CHRONIC__C_IHD</t>
  </si>
  <si>
    <t>I_IHD_SECONDARY</t>
  </si>
  <si>
    <t>I_IHD_SECONDARY__C_IHD</t>
  </si>
  <si>
    <t>Secondary prevention of ischemic heart disease</t>
  </si>
  <si>
    <t>I_RHD_SECONDARY</t>
  </si>
  <si>
    <t>I_RHD_SECONDARY__C_RHD</t>
  </si>
  <si>
    <t>RHD secondary prevention</t>
  </si>
  <si>
    <t>C_RHD</t>
  </si>
  <si>
    <t>rhd</t>
  </si>
  <si>
    <t>Rheumatic heart disease</t>
  </si>
  <si>
    <t>dead_rhd</t>
  </si>
  <si>
    <t>I_RHD_SURGERY</t>
  </si>
  <si>
    <t>I_RHD_SURGERY__C_RHD</t>
  </si>
  <si>
    <t>RHD cardiac surgery</t>
  </si>
  <si>
    <t>sick_severe</t>
  </si>
  <si>
    <t>Review</t>
  </si>
  <si>
    <t>I_STROKE_SECONDARY</t>
  </si>
  <si>
    <t>I_STROKE_SECONDARY__C_ICH</t>
  </si>
  <si>
    <t>Secondary prevention of stroke</t>
  </si>
  <si>
    <t>dead_ich</t>
  </si>
  <si>
    <t>I_STROKE_SECONDARY__C_IS</t>
  </si>
  <si>
    <t>dead_is</t>
  </si>
  <si>
    <t>I_T2D_TREATMENT</t>
  </si>
  <si>
    <t>I_T2D_TREATMENT__C_T2D</t>
  </si>
  <si>
    <t>Longitudinal treatment of type 2 diabetes</t>
  </si>
  <si>
    <t>C_T2D</t>
  </si>
  <si>
    <t>dm2</t>
  </si>
  <si>
    <t>Type 2 diabetes</t>
  </si>
  <si>
    <t>dead_t2d</t>
  </si>
  <si>
    <t>I_T2D_TREATMENT__C_IHD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</si>
  <si>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</si>
  <si>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</si>
  <si>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</si>
  <si>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</si>
  <si>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</si>
  <si>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</si>
  <si>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frequency_per_year</t>
  </si>
  <si>
    <t>c_age_start</t>
  </si>
  <si>
    <t>c_age_stop</t>
  </si>
  <si>
    <t>c_sex</t>
  </si>
  <si>
    <t>unit_cost_usd</t>
  </si>
  <si>
    <t>price_year</t>
  </si>
  <si>
    <t>indonesia_adjusted_flag</t>
  </si>
  <si>
    <t>cov_baseline</t>
  </si>
  <si>
    <t>cov_target</t>
  </si>
  <si>
    <t>cov_start_year</t>
  </si>
  <si>
    <t>cov_target_year</t>
  </si>
  <si>
    <t>cost_review</t>
  </si>
  <si>
    <t>cost_ready</t>
  </si>
  <si>
    <t>COST_PRIMARY_TX_B</t>
  </si>
  <si>
    <t>CC_PRIMARY_HTN_STATIN</t>
  </si>
  <si>
    <t>Option B</t>
  </si>
  <si>
    <t>C_SHARED</t>
  </si>
  <si>
    <t>Antihypertensives and statins for absolute CVD risk &gt;20%</t>
  </si>
  <si>
    <t>Both</t>
  </si>
  <si>
    <t>Alternative</t>
  </si>
  <si>
    <t>COST_PRIMARY_SCREEN_B</t>
  </si>
  <si>
    <t>CC_PRIMARY_SCREENING</t>
  </si>
  <si>
    <t>CVD targeted screening</t>
  </si>
  <si>
    <t>COST_HF_ACUTE_C_CMP</t>
  </si>
  <si>
    <t>CC_HF_ACUTE_C_CMP</t>
  </si>
  <si>
    <t>Base</t>
  </si>
  <si>
    <t>Acute heart-failure management package</t>
  </si>
  <si>
    <t>prevalence</t>
  </si>
  <si>
    <t>COST_HF_ACUTE_C_HHD</t>
  </si>
  <si>
    <t>CC_HF_ACUTE_C_HHD</t>
  </si>
  <si>
    <t>COST_HF_ACUTE_C_IHD</t>
  </si>
  <si>
    <t>CC_HF_ACUTE_C_IHD</t>
  </si>
  <si>
    <t>COST_HF_CHRONIC_CMP_ECHO</t>
  </si>
  <si>
    <t>CC_HF_CHRONIC_CMP_ECHO</t>
  </si>
  <si>
    <t>One cardiac echo per year</t>
  </si>
  <si>
    <t>COST_HF_CHRONIC_CMP_LAB_B</t>
  </si>
  <si>
    <t>CC_HF_CHRONIC_CMP_FOLLOWUP</t>
  </si>
  <si>
    <t>Lab tests and follow-up visits</t>
  </si>
  <si>
    <t>COST_HF_CHRONIC_CMP_TX</t>
  </si>
  <si>
    <t>CC_HF_CHRONIC_CMP_TREATMENT</t>
  </si>
  <si>
    <t>Treatment of heart failure</t>
  </si>
  <si>
    <t>COST_HF_CHRONIC_HHD_ECHO</t>
  </si>
  <si>
    <t>CC_HF_CHRONIC_HHD_ECHO</t>
  </si>
  <si>
    <t>COST_HF_CHRONIC_HHD_LAB_B</t>
  </si>
  <si>
    <t>CC_HF_CHRONIC_HHD_FOLLOWUP</t>
  </si>
  <si>
    <t>COST_HF_CHRONIC_HHD_TX</t>
  </si>
  <si>
    <t>CC_HF_CHRONIC_HHD_TREATMENT</t>
  </si>
  <si>
    <t>COST_HF_CHRONIC_IHD_ECHO</t>
  </si>
  <si>
    <t>CC_HF_CHRONIC_IHD_ECHO</t>
  </si>
  <si>
    <t>COST_HF_CHRONIC_IHD_LAB</t>
  </si>
  <si>
    <t>CC_HF_CHRONIC_IHD_FOLLOWUP</t>
  </si>
  <si>
    <t>Missing</t>
  </si>
  <si>
    <t>Missing input</t>
  </si>
  <si>
    <t>COST_HF_CHRONIC_IHD_TX</t>
  </si>
  <si>
    <t>CC_HF_CHRONIC_IHD_TREATMENT</t>
  </si>
  <si>
    <t>COST_IHD_SEC_CF_B</t>
  </si>
  <si>
    <t>CC_IHD_SECONDARY_CASE_FINDING</t>
  </si>
  <si>
    <t>Case finding and diagnosis</t>
  </si>
  <si>
    <t>COST_IHD_SEC_FU</t>
  </si>
  <si>
    <t>CC_IHD_SECONDARY_FOLLOWUP</t>
  </si>
  <si>
    <t>Lab tests and follow-up visits for IHD patients</t>
  </si>
  <si>
    <t>COST_IHD_SEC_TX</t>
  </si>
  <si>
    <t>CC_IHD_SECONDARY_TREATMENT</t>
  </si>
  <si>
    <t>Treatment cost for IHD patients</t>
  </si>
  <si>
    <t>COST_RHD_SEC_01</t>
  </si>
  <si>
    <t>CC_RHD_SECONDARY_PENICILLIN</t>
  </si>
  <si>
    <t>Secondary prophylaxis with penicillin</t>
  </si>
  <si>
    <t>COST_RHD_SURG_01</t>
  </si>
  <si>
    <t>CC_RHD_SURGERY</t>
  </si>
  <si>
    <t>Rheumatic heart disease cardiac surgery</t>
  </si>
  <si>
    <t>COST_STROKE_ICH_CF_B</t>
  </si>
  <si>
    <t>CC_STROKE_ICH_CASE_FINDING</t>
  </si>
  <si>
    <t>COST_STROKE_ICH_LAB_B</t>
  </si>
  <si>
    <t>CC_STROKE_ICH_FOLLOWUP</t>
  </si>
  <si>
    <t>COST_STROKE_ICH_TX</t>
  </si>
  <si>
    <t>CC_STROKE_ICH_TREATMENT</t>
  </si>
  <si>
    <t>Treatment cost for stroke patients</t>
  </si>
  <si>
    <t>COST_STROKE_IS_CF</t>
  </si>
  <si>
    <t>CC_STROKE_IS_CASE_FINDING</t>
  </si>
  <si>
    <t>COST_STROKE_IS_LAB_B</t>
  </si>
  <si>
    <t>CC_STROKE_IS_FOLLOWUP</t>
  </si>
  <si>
    <t>COST_STROKE_IS_TX</t>
  </si>
  <si>
    <t>CC_STROKE_IS_TREATMENT</t>
  </si>
  <si>
    <t>COST_T2D_INSULIN</t>
  </si>
  <si>
    <t>CC_T2D_INSULIN</t>
  </si>
  <si>
    <t>Diabetes management, insulin dependent</t>
  </si>
  <si>
    <t>COST_T2D_NON_INSULIN</t>
  </si>
  <si>
    <t>CC_T2D_NON_INSULIN</t>
  </si>
  <si>
    <t>Diabetes management, non-insulin dependent</t>
  </si>
  <si>
    <t>COST_T2D_SCREENING</t>
  </si>
  <si>
    <t>CC_T2D_SCREENING</t>
  </si>
  <si>
    <t>Diabetes opportunistic screening</t>
  </si>
  <si>
    <t>scenario</t>
  </si>
  <si>
    <t>scenario_label</t>
  </si>
  <si>
    <t>cause</t>
  </si>
  <si>
    <t>cases</t>
  </si>
  <si>
    <t>cause_deaths</t>
  </si>
  <si>
    <t>base_deaths</t>
  </si>
  <si>
    <t>deaths_averted</t>
  </si>
  <si>
    <t>base_cases</t>
  </si>
  <si>
    <t>cases_averted</t>
  </si>
  <si>
    <t>All selected interventions (combined)</t>
  </si>
  <si>
    <t>Baseline (no new intervention)</t>
  </si>
  <si>
    <t>coverage_scenario</t>
  </si>
  <si>
    <t>coverage_baseline</t>
  </si>
  <si>
    <t>pin_scenario</t>
  </si>
  <si>
    <t>pin_baseline</t>
  </si>
  <si>
    <t>annual_cost_baseline</t>
  </si>
  <si>
    <t>annual_cost_scenario</t>
  </si>
  <si>
    <t>annual_cost_incremental</t>
  </si>
  <si>
    <t>discount_factor</t>
  </si>
  <si>
    <t>disc_cost_baseline</t>
  </si>
  <si>
    <t>disc_cost_scenario</t>
  </si>
  <si>
    <t>disc_cost_incremental</t>
  </si>
  <si>
    <t>r_quantity_scenario</t>
  </si>
  <si>
    <t>r_quantity_baseline</t>
  </si>
  <si>
    <t>shared_duplicate_count</t>
  </si>
  <si>
    <t>national_population</t>
  </si>
  <si>
    <t>annual_cost_baseline_per_capita</t>
  </si>
  <si>
    <t>annual_cost_scenario_per_capita</t>
  </si>
  <si>
    <t>annual_cost_incremental_per_capita</t>
  </si>
  <si>
    <t>disc_cost_incremental_per_capita</t>
  </si>
  <si>
    <t>baseline_cost</t>
  </si>
  <si>
    <t>scenario_cost</t>
  </si>
  <si>
    <t>incremental_cost</t>
  </si>
  <si>
    <t>disc_incremental_cost</t>
  </si>
  <si>
    <t>cumulative_incremental_cost</t>
  </si>
  <si>
    <t>cumulative_disc_incremental_cost</t>
  </si>
  <si>
    <t>baseline_cost_per_capita</t>
  </si>
  <si>
    <t>scenario_cost_per_capita</t>
  </si>
  <si>
    <t>incremental_cost_per_capita</t>
  </si>
  <si>
    <t>disc_incremental_cost_per_capita</t>
  </si>
  <si>
    <t>cost_per_death_averted</t>
  </si>
  <si>
    <t>dominance</t>
  </si>
  <si>
    <t>reconciliation_status</t>
  </si>
  <si>
    <t>modeled_deaths</t>
  </si>
  <si>
    <t>baseline_deaths</t>
  </si>
  <si>
    <t>modeled_cases</t>
  </si>
  <si>
    <t>baseline_cases</t>
  </si>
  <si>
    <t>yll</t>
  </si>
  <si>
    <t>base_yll</t>
  </si>
  <si>
    <t>yll_averted</t>
  </si>
  <si>
    <t>yld</t>
  </si>
  <si>
    <t>base_yld</t>
  </si>
  <si>
    <t>yld_averted</t>
  </si>
  <si>
    <t>daly</t>
  </si>
  <si>
    <t>base_daly</t>
  </si>
  <si>
    <t>dalys_averted</t>
  </si>
  <si>
    <t>life_years_gained</t>
  </si>
  <si>
    <t>gni_pc_idn</t>
  </si>
  <si>
    <t>gni_pc_usa</t>
  </si>
  <si>
    <t>population</t>
  </si>
  <si>
    <t>le_avg_adult</t>
  </si>
  <si>
    <t>vsl_transfer_prefloor</t>
  </si>
  <si>
    <t>vsl_floor</t>
  </si>
  <si>
    <t>vsl_preferred</t>
  </si>
  <si>
    <t>vsl_over_gnipc</t>
  </si>
  <si>
    <t>vsl_gni100</t>
  </si>
  <si>
    <t>vsl_gni160</t>
  </si>
  <si>
    <t>vsly_preferred</t>
  </si>
  <si>
    <t>econ_value_vsl_undisc</t>
  </si>
  <si>
    <t>econ_value_vsly_undisc</t>
  </si>
  <si>
    <t>econ_value_vsl100_undisc</t>
  </si>
  <si>
    <t>econ_value_vsl160_undisc</t>
  </si>
  <si>
    <t>disc_factor</t>
  </si>
  <si>
    <t>pv_vsl_pref</t>
  </si>
  <si>
    <t>pv_vsly_pref</t>
  </si>
  <si>
    <t>pv_vsl100</t>
  </si>
  <si>
    <t>pv_vsl160</t>
  </si>
  <si>
    <t>total_national_gni</t>
  </si>
  <si>
    <t>pv_national_gni</t>
  </si>
  <si>
    <t>annual_benefit_share_gni</t>
  </si>
  <si>
    <t>intervention_family</t>
  </si>
  <si>
    <t>scenario_level</t>
  </si>
  <si>
    <t>valuation_method</t>
  </si>
  <si>
    <t>valuation_case</t>
  </si>
  <si>
    <t>pv_benefits</t>
  </si>
  <si>
    <t>pv_costs</t>
  </si>
  <si>
    <t>pv_net_benefit</t>
  </si>
  <si>
    <t>benefit_cost_ratio</t>
  </si>
  <si>
    <t>benefit_gni_share</t>
  </si>
  <si>
    <t>decision</t>
  </si>
  <si>
    <t>scope_note</t>
  </si>
  <si>
    <t>clinical</t>
  </si>
  <si>
    <t>standalone</t>
  </si>
  <si>
    <t>VSL</t>
  </si>
  <si>
    <t>preferred (elasticity 1.5, 20x floor)</t>
  </si>
  <si>
    <t>VSLY</t>
  </si>
  <si>
    <t>preferred (VSLY from preferred VSL)</t>
  </si>
  <si>
    <t>sensitivity: 100x GNI per capita</t>
  </si>
  <si>
    <t>sensitivity: 160x GNI per capita</t>
  </si>
  <si>
    <t>combined</t>
  </si>
  <si>
    <t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</si>
  <si>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>location</t>
  </si>
  <si>
    <t>htn_target_scenario</t>
  </si>
  <si>
    <t>age</t>
  </si>
  <si>
    <t>cvd_deaths</t>
  </si>
  <si>
    <t>m_x</t>
  </si>
  <si>
    <t>q_x</t>
  </si>
  <si>
    <t>l_x</t>
  </si>
  <si>
    <t>l_x_next</t>
  </si>
  <si>
    <t>htncov2_aspirational</t>
  </si>
  <si>
    <t>scenario_role</t>
  </si>
  <si>
    <t>parent_package_id</t>
  </si>
  <si>
    <t>cvd_40q30</t>
  </si>
  <si>
    <t>baseline_cvd_40q30</t>
  </si>
  <si>
    <t>absolute_reduction_pp</t>
  </si>
  <si>
    <t>percent_reduction</t>
  </si>
  <si>
    <t>cvd_40q30_r</t>
  </si>
  <si>
    <t>recon_status</t>
  </si>
  <si>
    <t>item_key</t>
  </si>
  <si>
    <t>field</t>
  </si>
  <si>
    <t>problem</t>
  </si>
  <si>
    <t>severity</t>
  </si>
  <si>
    <t>check</t>
  </si>
  <si>
    <t>expected</t>
  </si>
  <si>
    <t>actual</t>
  </si>
  <si>
    <t>status</t>
  </si>
  <si>
    <t>note</t>
  </si>
  <si>
    <t>Intervention-cause key uniqueness</t>
  </si>
  <si>
    <t>Each selected link key appears once</t>
  </si>
  <si>
    <t>Workbook FAIL-level issues</t>
  </si>
  <si>
    <t>Blocked links/scenarios excluded (see Selected_Interventions / Input_Diagnostic)</t>
  </si>
  <si>
    <t>Workbook REVIEW-level issues</t>
  </si>
  <si>
    <t>Flagged but usable (e.g. cost not Indonesia-adjusted, missing optional component)</t>
  </si>
  <si>
    <t>Every scenario paired to baseline</t>
  </si>
  <si>
    <t>TRUE</t>
  </si>
  <si>
    <t>Deaths averted = baseline - scenario at matched location/year/cause</t>
  </si>
  <si>
    <t>No impossible negative states</t>
  </si>
  <si>
    <t>well/sick/new_cases/cause_deaths/population &gt;= 0</t>
  </si>
  <si>
    <t>Stock/flow identity pop = well + sick + all-cause deaths</t>
  </si>
  <si>
    <t>&lt;= limit</t>
  </si>
  <si>
    <t>Per cause row; small residual from 95+ pooling / rounding</t>
  </si>
  <si>
    <t>Background mortality constant across cause (not duplicated)</t>
  </si>
  <si>
    <t>1</t>
  </si>
  <si>
    <t>all.mx taken once per stratum in the R Background sheet</t>
  </si>
  <si>
    <t>Cost reconciliation (components -&gt; budget impact)</t>
  </si>
  <si>
    <t>&lt;= tol</t>
  </si>
  <si>
    <t>Excel component rows sum to Excel annual totals within tolerance</t>
  </si>
  <si>
    <t>Shared cost counted once per stratum/year</t>
  </si>
  <si>
    <t>shared-count-once components appear once per scenario-year</t>
  </si>
  <si>
    <t>CEA reconciliation (detail -&gt; summary ratio)</t>
  </si>
  <si>
    <t>consistent</t>
  </si>
  <si>
    <t>Every Cost_Effectiveness row's internal reconciliation is consistent</t>
  </si>
  <si>
    <t>Excel vs R: deaths averted (anchor scenario)</t>
  </si>
  <si>
    <t>match R</t>
  </si>
  <si>
    <t>Excel CEA deaths averted reconciles to the R engine value</t>
  </si>
  <si>
    <t>Excel vs R: discounted incremental cost (anchor scenario)</t>
  </si>
  <si>
    <t>Excel CEA discounted incremental cost reconciles to the R engine value</t>
  </si>
  <si>
    <t>Excel vs R: cost per death averted (anchor scenario)</t>
  </si>
  <si>
    <t>Excel CEA USD per death averted reconciles to the R engine value</t>
  </si>
  <si>
    <t>VSL floor applied (preferred VSL &gt;= 20x GNI floor)</t>
  </si>
  <si>
    <t>No Economic_Value row has preferred VSL below the 20x GNI-per-capita floor</t>
  </si>
  <si>
    <t>Reference-case VSL parameters (elasticity 1.5, US ratio 160, 20x floor)</t>
  </si>
  <si>
    <t>as_specified</t>
  </si>
  <si>
    <t>Reference case = elasticity 1.5 transfer, 160x US ratio, 20x GNI floor (Robinson et al. 2019)</t>
  </si>
  <si>
    <t>Benefit and cost on the same price year (BCA basis)</t>
  </si>
  <si>
    <t>match</t>
  </si>
  <si>
    <t>bca_price_year equals the cost price year, so benefits and costs share a real price basis</t>
  </si>
  <si>
    <t>Benefit_Cost scenarios all present in Health_Outcomes</t>
  </si>
  <si>
    <t>Every scenario x valuation-case row in Benefit_Cost has a matching Health_Outcomes scenario</t>
  </si>
  <si>
    <t>CVD 40q30 Excel vs R (all rows match)</t>
  </si>
  <si>
    <t>CVD_40q30 recon_status has no 'mismatch' (life-table formula reconciles to Model 07)</t>
  </si>
  <si>
    <t>method_id</t>
  </si>
  <si>
    <t>concept</t>
  </si>
  <si>
    <t>formula_or_rule</t>
  </si>
  <si>
    <t>M01</t>
  </si>
  <si>
    <t>Incremental coverage</t>
  </si>
  <si>
    <t>delta_cov(t) = coverage(t) - baseline_coverage</t>
  </si>
  <si>
    <t>FairChoices_Methods sheet + https://fairchoices.w.uib.no/documentation/fairchoices-methods/</t>
  </si>
  <si>
    <t>M02</t>
  </si>
  <si>
    <t>FAIR adjusted effect</t>
  </si>
  <si>
    <t>e_adj(t) = effect_value * delta_cov(t) / (1 - effect_value * baseline_coverage)</t>
  </si>
  <si>
    <t>M03</t>
  </si>
  <si>
    <t>Affected fraction</t>
  </si>
  <si>
    <t>transition_effect(t) = e_adj(t) * affected_fraction</t>
  </si>
  <si>
    <t>M04</t>
  </si>
  <si>
    <t>Adjusted transition</t>
  </si>
  <si>
    <t>p_scenario(t) = p_baseline(t) * (1 - transition_effect(t)); prevention-&gt;incidence (IR/eff_ir), management-&gt;case fatality (CF/eff_cf)</t>
  </si>
  <si>
    <t>M05</t>
  </si>
  <si>
    <t>HF/severe mapping</t>
  </si>
  <si>
    <t>workbook sick_hf / sick_severe collapse onto the single 'sick' state via affected_fraction; NO new Markov states</t>
  </si>
  <si>
    <t>Model 04 translation table (Indonesia Markov adaptation)</t>
  </si>
  <si>
    <t>M06</t>
  </si>
  <si>
    <t>Annual component cost</t>
  </si>
  <si>
    <t>annual_cost = population_in_need * coverage(t) * frequency_per_year * unit_cost_usd</t>
  </si>
  <si>
    <t>FairChoices_Methods sheet / input workbook</t>
  </si>
  <si>
    <t>M07</t>
  </si>
  <si>
    <t>Shared cost</t>
  </si>
  <si>
    <t>shared-count-once components counted once per intervention &amp; eligible stratum, not once per affected cause</t>
  </si>
  <si>
    <t>M08</t>
  </si>
  <si>
    <t>Discounting</t>
  </si>
  <si>
    <t>discount_factor(t) = 1 / (1 + cost_discount_rate)^(t - analysis_start_year); costs discounted, death counts undiscounted</t>
  </si>
  <si>
    <t>M09</t>
  </si>
  <si>
    <t>incremental = scenario_cost - baseline_cost (undiscounted headline; discounted reported separately)</t>
  </si>
  <si>
    <t>M10</t>
  </si>
  <si>
    <t>USD per death averted = cumulative discounted incremental cost / cumulative deaths averted</t>
  </si>
  <si>
    <t>M11</t>
  </si>
  <si>
    <t>FAIR unit-cost markups</t>
  </si>
  <si>
    <t>not re-applied where indonesia_adjusted_flag = 1 (supplied adjusted costs already include them)</t>
  </si>
  <si>
    <t>FairChoices_Methods M08</t>
  </si>
  <si>
    <t>M12</t>
  </si>
  <si>
    <t>Excel formula lineage</t>
  </si>
  <si>
    <t>Formula-derived cells are light blue and depend on visible grey R source/helper cells; Calculation_Map lists the dependency chain.</t>
  </si>
  <si>
    <t>This workbook</t>
  </si>
  <si>
    <t>M13</t>
  </si>
  <si>
    <t>PIN audit quantities</t>
  </si>
  <si>
    <t>r_quantity_scenario/baseline (Annual_Cost AF:AG) retain the full-precision R population quantity used before the PIN fraction.</t>
  </si>
  <si>
    <t>Model 09 and this workbook</t>
  </si>
  <si>
    <t>M14</t>
  </si>
  <si>
    <t>Reference-Case VSL transfer</t>
  </si>
  <si>
    <t>Preferred VSL = MAX(vsl_us_gni_ratio*GNIpc_US*(GNIpc_IDN/GNIpc_US)^income_elasticity, vsl_floor_gni_multiple*GNIpc_IDN); standardized sensitivities VSL = 100x and 160x GNIpc (Economic_Value J:P,N,O).</t>
  </si>
  <si>
    <t>Robinson et al. 2019 Reference Case Guidelines / Model 08</t>
  </si>
  <si>
    <t>M15</t>
  </si>
  <si>
    <t>Constant VSLY</t>
  </si>
  <si>
    <t>VSLY = preferred VSL / undiscounted remaining LE at the average age of the working-age (vsly_adult_min_age..max_age) population; applied to Model 07 age-specific life-years gained (not an algebraic identity with VSL).</t>
  </si>
  <si>
    <t>M16</t>
  </si>
  <si>
    <t>BCA discounting &amp; monetary basis</t>
  </si>
  <si>
    <t>Benefits and costs are discounted to bca_base_year at bca_discount_rate_primary; VSL benefits are PPP international dollars; market-USD costs are converted to that basis via cost_to_bca_currency_factor (never assumed 1).</t>
  </si>
  <si>
    <t>M17</t>
  </si>
  <si>
    <t>Benefit-cost ratio &amp; net benefit</t>
  </si>
  <si>
    <t>BCR = PV benefits / PV costs and net benefit = PV benefits - PV costs, on ONE base year, rate, price year and currency basis (Benefit_Cost). This is a PARTIAL mortality-benefit BCA, not cost-effectiveness (USD per death averted).</t>
  </si>
  <si>
    <t>M18</t>
  </si>
  <si>
    <t>CVD 40q30 (period life table)</t>
  </si>
  <si>
    <t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has the metric, shared-baseline pairing, absolute (pp) and relative (%) reduction, all reconciled to the Model 07 R value. cvd_40q30 is a PERCENT on a 0-100 scale (format 0.000, not Excel %). Population is de-duplicated across causes (never summed over the six causes).</t>
  </si>
  <si>
    <t>Model 07 (07_cvd_40q30.rds) / Model 09</t>
  </si>
  <si>
    <t>output_sheet</t>
  </si>
  <si>
    <t>formula_columns</t>
  </si>
  <si>
    <t>depends_on</t>
  </si>
  <si>
    <t>calculation</t>
  </si>
  <si>
    <t>source_role</t>
  </si>
  <si>
    <t>Selected_Interventions</t>
  </si>
  <si>
    <t>P, U:V</t>
  </si>
  <si>
    <t>selected health links (J:M)</t>
  </si>
  <si>
    <t>Adjusted effect at target; key uniqueness/status</t>
  </si>
  <si>
    <t>Workbook formula</t>
  </si>
  <si>
    <t>Cost_Components</t>
  </si>
  <si>
    <t>S:V, X</t>
  </si>
  <si>
    <t>Coverage link (INDEX/MATCH) and cost-readiness rule</t>
  </si>
  <si>
    <t>Annual_Mortality</t>
  </si>
  <si>
    <t>H, J</t>
  </si>
  <si>
    <t>R aggregates E:G, I</t>
  </si>
  <si>
    <t>Deaths averted and cases averted</t>
  </si>
  <si>
    <t>Health_Outcomes</t>
  </si>
  <si>
    <t>F,I,L,O,R,S</t>
  </si>
  <si>
    <t>Model 07 modeled/baseline health (grey D:E,G:H,J:K,M:N,P:Q)</t>
  </si>
  <si>
    <t>Deaths/cases/YLL/YLD/DALY averted and life-years gained (baseline - intervention)</t>
  </si>
  <si>
    <t>CVD_40q30_Age</t>
  </si>
  <si>
    <t>J:M</t>
  </si>
  <si>
    <t>CVD deaths + de-duplicated population (grey H:I)</t>
  </si>
  <si>
    <t>m_x=deaths/pop, q_x=1-EXP(-m_x), recursive l_x, l_{x+1} (period life table, ages 30-69)</t>
  </si>
  <si>
    <t>CVD_40q30</t>
  </si>
  <si>
    <t>I,J,K,L,N</t>
  </si>
  <si>
    <t>CVD_40q30_Age life table; baseline SUMIFS; R anchor (M)</t>
  </si>
  <si>
    <t>CVD 40q30 = 100*(1-l_70/l_30); baseline-paired absolute (pp) &amp; relative (%) reduction; R reconciliation</t>
  </si>
  <si>
    <t>Annual_Cost</t>
  </si>
  <si>
    <t>J:AE, AH</t>
  </si>
  <si>
    <t>Cost_Components; Calculation_Assumptions; R quantity AF:AG</t>
  </si>
  <si>
    <t>Coverage path, PIN, annual + discounted cost, shared-cost QA</t>
  </si>
  <si>
    <t>AF:AG</t>
  </si>
  <si>
    <t>full-precision Model 06 output</t>
  </si>
  <si>
    <t>Scenario/baseline quantity before the PIN fraction</t>
  </si>
  <si>
    <t>Budget_Impact</t>
  </si>
  <si>
    <t>C:H</t>
  </si>
  <si>
    <t>Annual and cumulative cost by scenario</t>
  </si>
  <si>
    <t>Cost_Effectiveness</t>
  </si>
  <si>
    <t>C:I</t>
  </si>
  <si>
    <t>Annual_Mortality; Budget_Impact; Calculation_Assumptions</t>
  </si>
  <si>
    <t>Cumulative health, cost, cost/death, dominance, reconciliation</t>
  </si>
  <si>
    <t>Economic_Value</t>
  </si>
  <si>
    <t>J:AB</t>
  </si>
  <si>
    <t>Model 08 source (grey D:I); Calculation_Assumptions BCA controls</t>
  </si>
  <si>
    <t>Reference-Case VSL (elast 1.5 + 20x floor) &amp; 100x/160x, VSLY, undisc &amp; PV benefits, GNI shares</t>
  </si>
  <si>
    <t>Benefit_Cost</t>
  </si>
  <si>
    <t>G:M</t>
  </si>
  <si>
    <t>Economic_Value PV benefits; Budget_Impact costs; Calculation_Assumptions</t>
  </si>
  <si>
    <t>PV benefits, PV costs (to PPP int$), net benefit, BCR, benefit/GNI, decision (partial BCA)</t>
  </si>
  <si>
    <t>QA_Checks</t>
  </si>
  <si>
    <t>C:D</t>
  </si>
  <si>
    <t>calculation + diagnostic sheets</t>
  </si>
  <si>
    <t>Invariant recomputation and Excel-vs-R reconciliation status</t>
  </si>
  <si>
    <t>Run_Metadata</t>
  </si>
  <si>
    <t>B8:B16 (subset)</t>
  </si>
  <si>
    <t>Calculation_Assumptions</t>
  </si>
  <si>
    <t>Metadata pulled from the assumptions controls</t>
  </si>
  <si>
    <t>Companion R workbook</t>
  </si>
  <si>
    <t>none</t>
  </si>
  <si>
    <t>Model 06 / Model 09</t>
  </si>
  <si>
    <t>Detailed Model_State_Trace and Background_Mortality</t>
  </si>
  <si>
    <t>R source data</t>
  </si>
  <si>
    <t>intervention_ids</t>
  </si>
  <si>
    <t>n_interventions</t>
  </si>
  <si>
    <t/>
  </si>
  <si>
    <t>I_CVD_PRIMARY; I_HF_ACUTE; I_HF_CHRONIC; I_IHD_SECONDARY; I_RHD_SECONDARY; I_RHD_SURGERY; I_STROKE_SECONDARY; I_T2D_TREATMENT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</si>
</sst>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00"/>
    <numFmt numFmtId="166" formatCode="#,##0.0"/>
    <numFmt numFmtId="167" formatCode="0.0"/>
    <numFmt numFmtId="168" formatCode="0.0000"/>
    <numFmt numFmtId="169" formatCode="0.0000%"/>
    <numFmt numFmtId="170" formatCode="0.000000"/>
  </numFmts>
  <fonts count="3">
    <font>
      <sz val="11"/>
      <color rgb="FF000000"/>
      <name val="Carlito"/>
    </font>
    <font>
      <b/>
      <sz val="11"/>
      <color rgb="FFFFFFFF"/>
      <name val="Carlito"/>
    </font>
    <font>
      <b/>
      <sz val="13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1" fontId="0" fillId="3" borderId="0" xfId="0" applyNumberFormat="1" applyFill="1"/>
    <xf numFmtId="164" fontId="0" fillId="3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6" fontId="0" fillId="4" borderId="0" xfId="0" applyNumberFormat="1" applyFill="1"/>
    <xf numFmtId="1" fontId="0" fillId="4" borderId="0" xfId="0" applyNumberFormat="1" applyFill="1"/>
    <xf numFmtId="3" fontId="0" fillId="4" borderId="0" xfId="0" applyNumberFormat="1" applyFill="1"/>
    <xf numFmtId="4" fontId="0" fillId="4" borderId="0" xfId="0" applyNumberFormat="1" applyFill="1"/>
    <xf numFmtId="167" fontId="0" fillId="3" borderId="0" xfId="0" applyNumberFormat="1" applyFill="1"/>
    <xf numFmtId="2" fontId="0" fillId="3" borderId="0" xfId="0" applyNumberFormat="1" applyFill="1"/>
    <xf numFmtId="0" fontId="0" fillId="0" borderId="0" xfId="0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ill="1"/>
    <xf numFmtId="164" fontId="0" fillId="5" borderId="0" xfId="0" applyNumberFormat="1" applyFill="1"/>
    <xf numFmtId="165" fontId="0" fillId="0" borderId="0" xfId="0" applyNumberFormat="1"/>
    <xf numFmtId="164" fontId="0" fillId="0" borderId="0" xfId="0" applyNumberFormat="1"/>
    <xf numFmtId="1" fontId="0" fillId="0" borderId="0" xfId="0" applyNumberFormat="1"/>
    <xf numFmtId="168" fontId="0" fillId="5" borderId="0" xfId="0" applyNumberFormat="1" applyFill="1"/>
    <xf numFmtId="3" fontId="0" fillId="0" borderId="0" xfId="0" applyNumberFormat="1"/>
    <xf numFmtId="3" fontId="0" fillId="5" borderId="0" xfId="0" applyNumberFormat="1" applyFill="1"/>
    <xf numFmtId="2" fontId="0" fillId="0" borderId="0" xfId="0" applyNumberFormat="1"/>
    <xf numFmtId="4" fontId="0" fillId="0" borderId="0" xfId="0" applyNumberFormat="1"/>
    <xf numFmtId="1" fontId="0" fillId="5" borderId="0" xfId="0" applyNumberFormat="1" applyFill="1"/>
    <xf numFmtId="3" fontId="0" fillId="0" borderId="0" xfId="0" applyNumberFormat="1" applyAlignment="1">
      <alignment vertical="top" wrapText="1"/>
    </xf>
    <xf numFmtId="2" fontId="0" fillId="5" borderId="0" xfId="0" applyNumberFormat="1" applyFill="1"/>
    <xf numFmtId="4" fontId="0" fillId="5" borderId="0" xfId="0" applyNumberFormat="1" applyFill="1"/>
    <xf numFmtId="165" fontId="0" fillId="5" borderId="0" xfId="0" applyNumberFormat="1" applyFill="1"/>
    <xf numFmtId="0" fontId="0" fillId="5" borderId="0" xfId="0" applyFill="1" applyAlignment="1">
      <alignment vertical="top" wrapText="1"/>
    </xf>
    <xf numFmtId="169" fontId="0" fillId="5" borderId="0" xfId="0" applyNumberFormat="1" applyFill="1"/>
    <xf numFmtId="170" fontId="0" fillId="5" borderId="0" xfId="0" applyNumberFormat="1" applyFill="1"/>
    <xf numFmtId="165" fontId="0" fillId="4" borderId="0" xfId="0" applyNumberFormat="1" applyFill="1"/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10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ColWidth="11.19921875" defaultRowHeight="13.8"/>
  <cols>
    <col min="1" max="1" width="22.69921875" customWidth="1"/>
    <col min="2" max="2" width="118.69921875" customWidth="1"/>
  </cols>
  <sheetData>
    <row r="1" spans="1:2" ht="22.05" customHeight="1">
      <c r="A1" s="15" t="s">
        <v>119</v>
      </c>
    </row>
    <row r="3" spans="1:2">
      <c r="A3" s="1" t="s">
        <v>120</v>
      </c>
      <c r="B3" s="1" t="s">
        <v>121</v>
      </c>
    </row>
    <row r="4" spans="1:2">
      <c r="A4" t="s">
        <v>122</v>
      </c>
      <c r="B4" s="14" t="s">
        <v>123</v>
      </c>
    </row>
    <row r="5" spans="1:2" ht="27.6">
      <c r="A5" t="s">
        <v>124</v>
      </c>
      <c r="B5" s="14" t="s">
        <v>125</v>
      </c>
    </row>
    <row r="6" spans="1:2" ht="27.6">
      <c r="A6" t="s">
        <v>126</v>
      </c>
      <c r="B6" s="14" t="s">
        <v>127</v>
      </c>
    </row>
    <row r="7" spans="1:2">
      <c r="A7" t="s">
        <v>128</v>
      </c>
      <c r="B7" s="14" t="s">
        <v>129</v>
      </c>
    </row>
    <row r="8" spans="1:2" ht="55.2">
      <c r="A8" t="s">
        <v>130</v>
      </c>
      <c r="B8" s="14" t="s">
        <v>131</v>
      </c>
    </row>
    <row r="9" spans="1:2" ht="27.6">
      <c r="A9" t="s">
        <v>132</v>
      </c>
      <c r="B9" s="14" t="s">
        <v>133</v>
      </c>
    </row>
    <row r="10" spans="1:2" ht="27.6">
      <c r="A10" t="s">
        <v>134</v>
      </c>
      <c r="B10" s="14" t="s">
        <v>135</v>
      </c>
    </row>
    <row r="11" spans="1:2" ht="27.6">
      <c r="A11" t="s">
        <v>136</v>
      </c>
      <c r="B11" s="14" t="s">
        <v>137</v>
      </c>
    </row>
    <row r="12" spans="1:2" ht="69">
      <c r="A12" t="s">
        <v>138</v>
      </c>
      <c r="B12" s="14" t="s">
        <v>139</v>
      </c>
    </row>
    <row r="13" spans="1:2" ht="27.6">
      <c r="A13" t="s">
        <v>140</v>
      </c>
      <c r="B13" s="14" t="s">
        <v>141</v>
      </c>
    </row>
    <row r="14" spans="1:2" ht="69">
      <c r="A14" t="s">
        <v>142</v>
      </c>
      <c r="B14" s="14" t="s">
        <v>143</v>
      </c>
    </row>
    <row r="15" spans="1:2" ht="41.4">
      <c r="A15" t="s">
        <v>144</v>
      </c>
      <c r="B15" s="14" t="s">
        <v>145</v>
      </c>
    </row>
    <row r="16" spans="1:2">
      <c r="A16" t="s">
        <v>146</v>
      </c>
      <c r="B16" s="14" t="s">
        <v>147</v>
      </c>
    </row>
    <row r="17" spans="1:2" ht="27.6">
      <c r="A17" t="s">
        <v>148</v>
      </c>
      <c r="B17" s="14" t="s">
        <v>149</v>
      </c>
    </row>
    <row r="18" spans="1:2" ht="27.6">
      <c r="A18" t="s">
        <v>150</v>
      </c>
      <c r="B18" s="14" t="s">
        <v>151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0.69921875" customWidth="1"/>
    <col min="2" max="2" width="74.69921875" customWidth="1"/>
  </cols>
  <sheetData>
    <row r="1" spans="1:2" ht="28.05" customHeight="1">
      <c r="A1" s="1" t="s">
        <v>152</v>
      </c>
      <c r="B1" s="1" t="s">
        <v>1</v>
      </c>
    </row>
    <row r="2" spans="1:2">
      <c r="A2" t="s">
        <v>153</v>
      </c>
      <c r="B2" t="s">
        <v>154</v>
      </c>
    </row>
    <row r="3" spans="1:2">
      <c r="A3" t="s">
        <v>155</v>
      </c>
      <c r="B3" t="s">
        <v>156</v>
      </c>
    </row>
    <row r="4" spans="1:2">
      <c r="A4" t="s">
        <v>157</v>
      </c>
      <c r="B4" t="s">
        <v>158</v>
      </c>
    </row>
    <row r="5" spans="1:2">
      <c r="A5" t="s">
        <v>159</v>
      </c>
      <c r="B5" t="s">
        <v>160</v>
      </c>
    </row>
    <row r="6" spans="1:2">
      <c r="A6" t="s">
        <v>161</v>
      </c>
      <c r="B6" t="s">
        <v>162</v>
      </c>
    </row>
    <row r="7" spans="1:2">
      <c r="A7" t="s">
        <v>163</v>
      </c>
      <c r="B7" t="s">
        <v>164</v>
      </c>
    </row>
    <row r="8" spans="1:2">
      <c r="A8" t="s">
        <v>165</v>
      </c>
      <c r="B8" s="16" t="str">
        <f>Calculation_Assumptions!B2&amp;"-"&amp;Calculation_Assumptions!B3</f>
        <v>2025-2050</v>
      </c>
    </row>
    <row r="9" spans="1:2">
      <c r="A9" t="s">
        <v>166</v>
      </c>
      <c r="B9" s="16" t="str">
        <f>Calculation_Assumptions!B4</f>
        <v>baseline</v>
      </c>
    </row>
    <row r="10" spans="1:2">
      <c r="A10" t="s">
        <v>167</v>
      </c>
      <c r="B10" t="s">
        <v>168</v>
      </c>
    </row>
    <row r="11" spans="1:2">
      <c r="A11" t="s">
        <v>169</v>
      </c>
      <c r="B11" s="17">
        <f>Calculation_Assumptions!B5</f>
        <v>0.03</v>
      </c>
    </row>
    <row r="12" spans="1:2">
      <c r="A12" t="s">
        <v>170</v>
      </c>
      <c r="B12" s="16">
        <f>Calculation_Assumptions!B6</f>
        <v>2023</v>
      </c>
    </row>
    <row r="13" spans="1:2">
      <c r="A13" t="s">
        <v>171</v>
      </c>
      <c r="B13" s="16" t="str">
        <f>Calculation_Assumptions!B7</f>
        <v>USD</v>
      </c>
    </row>
    <row r="14" spans="1:2">
      <c r="A14" t="s">
        <v>172</v>
      </c>
      <c r="B14" s="16" t="str">
        <f>Calculation_Assumptions!B8</f>
        <v>health_system</v>
      </c>
    </row>
    <row r="15" spans="1:2">
      <c r="A15" t="s">
        <v>173</v>
      </c>
      <c r="B15" s="16" t="str">
        <f>Calculation_Assumptions!B9</f>
        <v>linear</v>
      </c>
    </row>
    <row r="16" spans="1:2">
      <c r="A16" t="s">
        <v>174</v>
      </c>
      <c r="B16" s="16">
        <f>Calculation_Assumptions!B10</f>
        <v>0</v>
      </c>
    </row>
    <row r="17" spans="1:2">
      <c r="A17" t="s">
        <v>176</v>
      </c>
      <c r="B17" t="s">
        <v>177</v>
      </c>
    </row>
    <row r="18" spans="1:2">
      <c r="A18" t="s">
        <v>178</v>
      </c>
      <c r="B18" t="s">
        <v>179</v>
      </c>
    </row>
    <row r="19" spans="1:2">
      <c r="A19" t="s">
        <v>180</v>
      </c>
      <c r="B19" t="s">
        <v>181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3" width="21.69921875" customWidth="1"/>
    <col min="4" max="4" width="16.69921875" customWidth="1"/>
    <col min="5" max="5" width="15.69921875" customWidth="1"/>
    <col min="6" max="6" width="19.69921875" customWidth="1"/>
    <col min="7" max="7" width="18.69921875" customWidth="1"/>
    <col min="8" max="8" width="17.69921875" customWidth="1"/>
  </cols>
  <sheetData>
    <row r="1" spans="1:8" ht="28.05" customHeight="1">
      <c r="A1" s="1" t="s">
        <v>374</v>
      </c>
      <c r="B1" s="1" t="s">
        <v>375</v>
      </c>
      <c r="C1" s="1" t="s">
        <v>454</v>
      </c>
      <c r="D1" s="1" t="s">
        <v>455</v>
      </c>
      <c r="E1" s="1" t="s">
        <v>484</v>
      </c>
      <c r="F1" s="1" t="s">
        <v>485</v>
      </c>
      <c r="G1" s="1" t="s">
        <v>672</v>
      </c>
      <c r="H1" s="1" t="s">
        <v>673</v>
      </c>
    </row>
    <row r="2" spans="1:8" ht="27.6">
      <c r="A2" s="3" t="s">
        <v>112</v>
      </c>
      <c r="B2" s="35" t="s">
        <v>384</v>
      </c>
      <c r="C2" s="3" t="s">
        <v>465</v>
      </c>
      <c r="D2" s="3" t="s">
        <v>112</v>
      </c>
      <c r="E2" s="3"/>
      <c r="F2" s="3"/>
      <c r="G2" s="35" t="s">
        <v>674</v>
      </c>
      <c r="H2" s="3">
        <v>0</v>
      </c>
    </row>
    <row r="3" spans="1:8" ht="27.6">
      <c r="A3" s="3" t="s">
        <v>204</v>
      </c>
      <c r="B3" s="35" t="s">
        <v>206</v>
      </c>
      <c r="C3" s="3" t="s">
        <v>465</v>
      </c>
      <c r="D3" s="3" t="s">
        <v>466</v>
      </c>
      <c r="E3" s="3"/>
      <c r="F3" s="3"/>
      <c r="G3" s="35" t="s">
        <v>204</v>
      </c>
      <c r="H3" s="3">
        <v>1</v>
      </c>
    </row>
    <row r="4" spans="1:8" ht="27.6">
      <c r="A4" s="3" t="s">
        <v>228</v>
      </c>
      <c r="B4" s="35" t="s">
        <v>230</v>
      </c>
      <c r="C4" s="3" t="s">
        <v>465</v>
      </c>
      <c r="D4" s="3" t="s">
        <v>466</v>
      </c>
      <c r="E4" s="3"/>
      <c r="F4" s="3"/>
      <c r="G4" s="35" t="s">
        <v>228</v>
      </c>
      <c r="H4" s="3">
        <v>1</v>
      </c>
    </row>
    <row r="5" spans="1:8" ht="27.6">
      <c r="A5" s="3" t="s">
        <v>242</v>
      </c>
      <c r="B5" s="35" t="s">
        <v>244</v>
      </c>
      <c r="C5" s="3" t="s">
        <v>465</v>
      </c>
      <c r="D5" s="3" t="s">
        <v>466</v>
      </c>
      <c r="E5" s="3"/>
      <c r="F5" s="3"/>
      <c r="G5" s="35" t="s">
        <v>242</v>
      </c>
      <c r="H5" s="3">
        <v>1</v>
      </c>
    </row>
    <row r="6" spans="1:8" ht="55.2">
      <c r="A6" s="3" t="s">
        <v>247</v>
      </c>
      <c r="B6" s="35" t="s">
        <v>249</v>
      </c>
      <c r="C6" s="3" t="s">
        <v>465</v>
      </c>
      <c r="D6" s="3" t="s">
        <v>466</v>
      </c>
      <c r="E6" s="3"/>
      <c r="F6" s="3"/>
      <c r="G6" s="35" t="s">
        <v>247</v>
      </c>
      <c r="H6" s="3">
        <v>1</v>
      </c>
    </row>
    <row r="7" spans="1:8" ht="27.6">
      <c r="A7" s="3" t="s">
        <v>250</v>
      </c>
      <c r="B7" s="35" t="s">
        <v>252</v>
      </c>
      <c r="C7" s="3" t="s">
        <v>465</v>
      </c>
      <c r="D7" s="3" t="s">
        <v>466</v>
      </c>
      <c r="E7" s="3"/>
      <c r="F7" s="3"/>
      <c r="G7" s="35" t="s">
        <v>250</v>
      </c>
      <c r="H7" s="3">
        <v>1</v>
      </c>
    </row>
    <row r="8" spans="1:8" ht="27.6">
      <c r="A8" s="3" t="s">
        <v>257</v>
      </c>
      <c r="B8" s="35" t="s">
        <v>259</v>
      </c>
      <c r="C8" s="3" t="s">
        <v>465</v>
      </c>
      <c r="D8" s="3" t="s">
        <v>466</v>
      </c>
      <c r="E8" s="3"/>
      <c r="F8" s="3"/>
      <c r="G8" s="35" t="s">
        <v>257</v>
      </c>
      <c r="H8" s="3">
        <v>1</v>
      </c>
    </row>
    <row r="9" spans="1:8" ht="41.4">
      <c r="A9" s="3" t="s">
        <v>262</v>
      </c>
      <c r="B9" s="35" t="s">
        <v>264</v>
      </c>
      <c r="C9" s="3" t="s">
        <v>465</v>
      </c>
      <c r="D9" s="3" t="s">
        <v>466</v>
      </c>
      <c r="E9" s="3"/>
      <c r="F9" s="3"/>
      <c r="G9" s="35" t="s">
        <v>262</v>
      </c>
      <c r="H9" s="3">
        <v>1</v>
      </c>
    </row>
    <row r="10" spans="1:8" ht="41.4">
      <c r="A10" s="3" t="s">
        <v>268</v>
      </c>
      <c r="B10" s="35" t="s">
        <v>270</v>
      </c>
      <c r="C10" s="3" t="s">
        <v>465</v>
      </c>
      <c r="D10" s="3" t="s">
        <v>466</v>
      </c>
      <c r="E10" s="3"/>
      <c r="F10" s="3"/>
      <c r="G10" s="35" t="s">
        <v>268</v>
      </c>
      <c r="H10" s="3">
        <v>1</v>
      </c>
    </row>
    <row r="11" spans="1:8" ht="124.2">
      <c r="A11" s="3" t="s">
        <v>115</v>
      </c>
      <c r="B11" s="35" t="s">
        <v>383</v>
      </c>
      <c r="C11" s="3" t="s">
        <v>465</v>
      </c>
      <c r="D11" s="3" t="s">
        <v>473</v>
      </c>
      <c r="E11" s="3"/>
      <c r="F11" s="3"/>
      <c r="G11" s="35" t="s">
        <v>675</v>
      </c>
      <c r="H11" s="3">
        <v>8</v>
      </c>
    </row>
  </sheetData>
  <autoFilter ref="A1:H1" xr:uid="{00000000-0009-0000-0000-000002000000}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8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7.69921875" customWidth="1"/>
    <col min="2" max="2" width="24.69921875" customWidth="1"/>
    <col min="3" max="3" width="19.69921875" customWidth="1"/>
    <col min="4" max="4" width="11.69921875" customWidth="1"/>
    <col min="5" max="6" width="12.69921875" customWidth="1"/>
    <col min="7" max="7" width="17.69921875" customWidth="1"/>
    <col min="8" max="8" width="15.69921875" customWidth="1"/>
    <col min="9" max="9" width="18.69921875" customWidth="1"/>
    <col min="10" max="10" width="14.69921875" customWidth="1"/>
    <col min="11" max="12" width="19.69921875" customWidth="1"/>
    <col min="13" max="13" width="17.69921875" customWidth="1"/>
    <col min="14" max="14" width="12.69921875" customWidth="1"/>
    <col min="15" max="15" width="13.69921875" customWidth="1"/>
    <col min="16" max="16" width="27.69921875" customWidth="1"/>
    <col min="17" max="17" width="15.69921875" customWidth="1"/>
    <col min="18" max="18" width="12.69921875" customWidth="1"/>
    <col min="19" max="19" width="15.69921875" customWidth="1"/>
    <col min="20" max="20" width="17.69921875" customWidth="1"/>
    <col min="21" max="21" width="11.69921875" customWidth="1"/>
    <col min="22" max="22" width="16.69921875" customWidth="1"/>
  </cols>
  <sheetData>
    <row r="1" spans="1:22" ht="28.05" customHeight="1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  <c r="I1" s="1" t="s">
        <v>190</v>
      </c>
      <c r="J1" s="1" t="s">
        <v>191</v>
      </c>
      <c r="K1" s="1" t="s">
        <v>192</v>
      </c>
      <c r="L1" s="1" t="s">
        <v>193</v>
      </c>
      <c r="M1" s="1" t="s">
        <v>194</v>
      </c>
      <c r="N1" s="1" t="s">
        <v>195</v>
      </c>
      <c r="O1" s="1" t="s">
        <v>196</v>
      </c>
      <c r="P1" s="1" t="s">
        <v>197</v>
      </c>
      <c r="Q1" s="1" t="s">
        <v>198</v>
      </c>
      <c r="R1" s="1" t="s">
        <v>199</v>
      </c>
      <c r="S1" s="1" t="s">
        <v>200</v>
      </c>
      <c r="T1" s="1" t="s">
        <v>201</v>
      </c>
      <c r="U1" s="1" t="s">
        <v>202</v>
      </c>
      <c r="V1" s="1" t="s">
        <v>203</v>
      </c>
    </row>
    <row r="2" spans="1:22">
      <c r="A2" t="s">
        <v>204</v>
      </c>
      <c r="B2" t="s">
        <v>205</v>
      </c>
      <c r="C2" t="s">
        <v>206</v>
      </c>
      <c r="D2" t="s">
        <v>207</v>
      </c>
      <c r="E2" t="s">
        <v>208</v>
      </c>
      <c r="F2" t="s">
        <v>209</v>
      </c>
      <c r="G2" t="s">
        <v>210</v>
      </c>
      <c r="H2" t="s">
        <v>211</v>
      </c>
      <c r="I2" t="s">
        <v>212</v>
      </c>
      <c r="J2" s="18">
        <v>0.47</v>
      </c>
      <c r="K2" s="18">
        <v>1</v>
      </c>
      <c r="L2" s="19">
        <v>0.31</v>
      </c>
      <c r="M2" s="19">
        <v>0.8</v>
      </c>
      <c r="N2" s="20">
        <v>2025</v>
      </c>
      <c r="O2" s="20">
        <v>2050</v>
      </c>
      <c r="P2" s="21">
        <f t="shared" ref="P2:P18" si="0">IF(OR(J2="",K2="",L2="",M2=""),"",ROUND(K2*(J2*(M2-L2)/(1-J2*L2)),4))</f>
        <v>0.26960000000000001</v>
      </c>
      <c r="Q2" s="22" t="s">
        <v>213</v>
      </c>
      <c r="R2" s="22" t="s">
        <v>214</v>
      </c>
      <c r="S2" t="s">
        <v>215</v>
      </c>
      <c r="T2" s="19" t="s">
        <v>215</v>
      </c>
      <c r="U2" s="23">
        <f t="shared" ref="U2:U18" si="1">COUNTIF($B$2:$B$18,B2)</f>
        <v>1</v>
      </c>
      <c r="V2" s="16" t="str">
        <f t="shared" ref="V2:V18" si="2">IF(U2=1,"OK","DUPLICATE KEY")</f>
        <v>OK</v>
      </c>
    </row>
    <row r="3" spans="1:22">
      <c r="A3" t="s">
        <v>204</v>
      </c>
      <c r="B3" t="s">
        <v>216</v>
      </c>
      <c r="C3" t="s">
        <v>206</v>
      </c>
      <c r="D3" t="s">
        <v>217</v>
      </c>
      <c r="E3" t="s">
        <v>218</v>
      </c>
      <c r="F3" t="s">
        <v>219</v>
      </c>
      <c r="G3" t="s">
        <v>210</v>
      </c>
      <c r="H3" t="s">
        <v>211</v>
      </c>
      <c r="I3" t="s">
        <v>212</v>
      </c>
      <c r="J3" s="18">
        <v>0.49</v>
      </c>
      <c r="K3" s="18">
        <v>0.8</v>
      </c>
      <c r="L3" s="19">
        <v>0.31</v>
      </c>
      <c r="M3" s="19">
        <v>0.8</v>
      </c>
      <c r="N3" s="20">
        <v>2025</v>
      </c>
      <c r="O3" s="20">
        <v>2050</v>
      </c>
      <c r="P3" s="21">
        <f t="shared" si="0"/>
        <v>0.22650000000000001</v>
      </c>
      <c r="Q3" s="22" t="s">
        <v>213</v>
      </c>
      <c r="R3" s="22" t="s">
        <v>214</v>
      </c>
      <c r="S3" t="s">
        <v>215</v>
      </c>
      <c r="T3" s="19" t="s">
        <v>215</v>
      </c>
      <c r="U3" s="23">
        <f t="shared" si="1"/>
        <v>1</v>
      </c>
      <c r="V3" s="16" t="str">
        <f t="shared" si="2"/>
        <v>OK</v>
      </c>
    </row>
    <row r="4" spans="1:22">
      <c r="A4" t="s">
        <v>204</v>
      </c>
      <c r="B4" t="s">
        <v>220</v>
      </c>
      <c r="C4" t="s">
        <v>206</v>
      </c>
      <c r="D4" t="s">
        <v>221</v>
      </c>
      <c r="E4" t="s">
        <v>222</v>
      </c>
      <c r="F4" t="s">
        <v>223</v>
      </c>
      <c r="G4" t="s">
        <v>210</v>
      </c>
      <c r="H4" t="s">
        <v>211</v>
      </c>
      <c r="I4" t="s">
        <v>212</v>
      </c>
      <c r="J4" s="18">
        <v>0.57999999999999996</v>
      </c>
      <c r="K4" s="18">
        <v>0.8</v>
      </c>
      <c r="L4" s="19">
        <v>0.31</v>
      </c>
      <c r="M4" s="19">
        <v>0.8</v>
      </c>
      <c r="N4" s="20">
        <v>2025</v>
      </c>
      <c r="O4" s="20">
        <v>2050</v>
      </c>
      <c r="P4" s="21">
        <f t="shared" si="0"/>
        <v>0.2772</v>
      </c>
      <c r="Q4" s="22" t="s">
        <v>213</v>
      </c>
      <c r="R4" s="22" t="s">
        <v>214</v>
      </c>
      <c r="S4" t="s">
        <v>215</v>
      </c>
      <c r="T4" s="19" t="s">
        <v>215</v>
      </c>
      <c r="U4" s="23">
        <f t="shared" si="1"/>
        <v>1</v>
      </c>
      <c r="V4" s="16" t="str">
        <f t="shared" si="2"/>
        <v>OK</v>
      </c>
    </row>
    <row r="5" spans="1:22">
      <c r="A5" t="s">
        <v>204</v>
      </c>
      <c r="B5" t="s">
        <v>224</v>
      </c>
      <c r="C5" t="s">
        <v>206</v>
      </c>
      <c r="D5" t="s">
        <v>225</v>
      </c>
      <c r="E5" t="s">
        <v>226</v>
      </c>
      <c r="F5" t="s">
        <v>227</v>
      </c>
      <c r="G5" t="s">
        <v>210</v>
      </c>
      <c r="H5" t="s">
        <v>211</v>
      </c>
      <c r="I5" t="s">
        <v>212</v>
      </c>
      <c r="J5" s="18">
        <v>0.54</v>
      </c>
      <c r="K5" s="18">
        <v>0.8</v>
      </c>
      <c r="L5" s="19">
        <v>0.31</v>
      </c>
      <c r="M5" s="19">
        <v>0.8</v>
      </c>
      <c r="N5" s="20">
        <v>2025</v>
      </c>
      <c r="O5" s="20">
        <v>2050</v>
      </c>
      <c r="P5" s="21">
        <f t="shared" si="0"/>
        <v>0.25419999999999998</v>
      </c>
      <c r="Q5" s="22" t="s">
        <v>213</v>
      </c>
      <c r="R5" s="22" t="s">
        <v>214</v>
      </c>
      <c r="S5" t="s">
        <v>215</v>
      </c>
      <c r="T5" s="19" t="s">
        <v>215</v>
      </c>
      <c r="U5" s="23">
        <f t="shared" si="1"/>
        <v>1</v>
      </c>
      <c r="V5" s="16" t="str">
        <f t="shared" si="2"/>
        <v>OK</v>
      </c>
    </row>
    <row r="6" spans="1:22">
      <c r="A6" t="s">
        <v>228</v>
      </c>
      <c r="B6" t="s">
        <v>229</v>
      </c>
      <c r="C6" t="s">
        <v>230</v>
      </c>
      <c r="D6" t="s">
        <v>231</v>
      </c>
      <c r="E6" t="s">
        <v>232</v>
      </c>
      <c r="F6" t="s">
        <v>233</v>
      </c>
      <c r="G6" t="s">
        <v>234</v>
      </c>
      <c r="H6" t="s">
        <v>235</v>
      </c>
      <c r="I6" t="s">
        <v>236</v>
      </c>
      <c r="J6" s="18">
        <v>0.74</v>
      </c>
      <c r="K6" s="18">
        <v>0.2</v>
      </c>
      <c r="L6" s="19">
        <v>0.31</v>
      </c>
      <c r="M6" s="19">
        <v>0.8</v>
      </c>
      <c r="N6" s="20">
        <v>2025</v>
      </c>
      <c r="O6" s="20">
        <v>2050</v>
      </c>
      <c r="P6" s="21">
        <f t="shared" si="0"/>
        <v>9.4100000000000003E-2</v>
      </c>
      <c r="Q6" s="22" t="s">
        <v>229</v>
      </c>
      <c r="R6" s="22" t="s">
        <v>237</v>
      </c>
      <c r="S6" t="s">
        <v>215</v>
      </c>
      <c r="T6" s="19" t="s">
        <v>215</v>
      </c>
      <c r="U6" s="23">
        <f t="shared" si="1"/>
        <v>1</v>
      </c>
      <c r="V6" s="16" t="str">
        <f t="shared" si="2"/>
        <v>OK</v>
      </c>
    </row>
    <row r="7" spans="1:22">
      <c r="A7" t="s">
        <v>228</v>
      </c>
      <c r="B7" t="s">
        <v>238</v>
      </c>
      <c r="C7" t="s">
        <v>230</v>
      </c>
      <c r="D7" t="s">
        <v>207</v>
      </c>
      <c r="E7" t="s">
        <v>208</v>
      </c>
      <c r="F7" t="s">
        <v>209</v>
      </c>
      <c r="G7" t="s">
        <v>234</v>
      </c>
      <c r="H7" t="s">
        <v>239</v>
      </c>
      <c r="I7" t="s">
        <v>236</v>
      </c>
      <c r="J7" s="18">
        <v>0.74</v>
      </c>
      <c r="K7" s="18">
        <v>0.2</v>
      </c>
      <c r="L7" s="19">
        <v>0.31</v>
      </c>
      <c r="M7" s="19">
        <v>0.8</v>
      </c>
      <c r="N7" s="20">
        <v>2025</v>
      </c>
      <c r="O7" s="20">
        <v>2050</v>
      </c>
      <c r="P7" s="21">
        <f t="shared" si="0"/>
        <v>9.4100000000000003E-2</v>
      </c>
      <c r="Q7" s="22" t="s">
        <v>238</v>
      </c>
      <c r="R7" s="22" t="s">
        <v>237</v>
      </c>
      <c r="S7" t="s">
        <v>215</v>
      </c>
      <c r="T7" s="19" t="s">
        <v>215</v>
      </c>
      <c r="U7" s="23">
        <f t="shared" si="1"/>
        <v>1</v>
      </c>
      <c r="V7" s="16" t="str">
        <f t="shared" si="2"/>
        <v>OK</v>
      </c>
    </row>
    <row r="8" spans="1:22">
      <c r="A8" t="s">
        <v>228</v>
      </c>
      <c r="B8" t="s">
        <v>240</v>
      </c>
      <c r="C8" t="s">
        <v>230</v>
      </c>
      <c r="D8" t="s">
        <v>221</v>
      </c>
      <c r="E8" t="s">
        <v>222</v>
      </c>
      <c r="F8" t="s">
        <v>223</v>
      </c>
      <c r="G8" t="s">
        <v>234</v>
      </c>
      <c r="H8" t="s">
        <v>241</v>
      </c>
      <c r="I8" t="s">
        <v>236</v>
      </c>
      <c r="J8" s="18">
        <v>0.18</v>
      </c>
      <c r="K8" s="18">
        <v>0.05</v>
      </c>
      <c r="L8" s="19">
        <v>0.31</v>
      </c>
      <c r="M8" s="19">
        <v>0.8</v>
      </c>
      <c r="N8" s="20">
        <v>2025</v>
      </c>
      <c r="O8" s="20">
        <v>2050</v>
      </c>
      <c r="P8" s="21">
        <f t="shared" si="0"/>
        <v>4.7000000000000002E-3</v>
      </c>
      <c r="Q8" s="22" t="s">
        <v>240</v>
      </c>
      <c r="R8" s="22" t="s">
        <v>237</v>
      </c>
      <c r="S8" t="s">
        <v>215</v>
      </c>
      <c r="T8" s="19" t="s">
        <v>215</v>
      </c>
      <c r="U8" s="23">
        <f t="shared" si="1"/>
        <v>1</v>
      </c>
      <c r="V8" s="16" t="str">
        <f t="shared" si="2"/>
        <v>OK</v>
      </c>
    </row>
    <row r="9" spans="1:22">
      <c r="A9" t="s">
        <v>242</v>
      </c>
      <c r="B9" t="s">
        <v>243</v>
      </c>
      <c r="C9" t="s">
        <v>244</v>
      </c>
      <c r="D9" t="s">
        <v>231</v>
      </c>
      <c r="E9" t="s">
        <v>232</v>
      </c>
      <c r="F9" t="s">
        <v>233</v>
      </c>
      <c r="G9" t="s">
        <v>234</v>
      </c>
      <c r="H9" t="s">
        <v>235</v>
      </c>
      <c r="I9" t="s">
        <v>236</v>
      </c>
      <c r="J9" s="18">
        <v>0.53600000000000003</v>
      </c>
      <c r="K9" s="18">
        <v>0.8</v>
      </c>
      <c r="L9" s="19">
        <v>0.31</v>
      </c>
      <c r="M9" s="19">
        <v>0.8</v>
      </c>
      <c r="N9" s="20">
        <v>2025</v>
      </c>
      <c r="O9" s="20">
        <v>2050</v>
      </c>
      <c r="P9" s="21">
        <f t="shared" si="0"/>
        <v>0.252</v>
      </c>
      <c r="Q9" s="22" t="s">
        <v>243</v>
      </c>
      <c r="R9" s="22" t="s">
        <v>237</v>
      </c>
      <c r="S9" t="s">
        <v>215</v>
      </c>
      <c r="T9" s="19" t="s">
        <v>215</v>
      </c>
      <c r="U9" s="23">
        <f t="shared" si="1"/>
        <v>1</v>
      </c>
      <c r="V9" s="16" t="str">
        <f t="shared" si="2"/>
        <v>OK</v>
      </c>
    </row>
    <row r="10" spans="1:22">
      <c r="A10" t="s">
        <v>242</v>
      </c>
      <c r="B10" t="s">
        <v>245</v>
      </c>
      <c r="C10" t="s">
        <v>244</v>
      </c>
      <c r="D10" t="s">
        <v>207</v>
      </c>
      <c r="E10" t="s">
        <v>208</v>
      </c>
      <c r="F10" t="s">
        <v>209</v>
      </c>
      <c r="G10" t="s">
        <v>234</v>
      </c>
      <c r="H10" t="s">
        <v>239</v>
      </c>
      <c r="I10" t="s">
        <v>236</v>
      </c>
      <c r="J10" s="18">
        <v>0.27500000000000002</v>
      </c>
      <c r="K10" s="18">
        <v>0.8</v>
      </c>
      <c r="L10" s="19">
        <v>0.31</v>
      </c>
      <c r="M10" s="19">
        <v>0.8</v>
      </c>
      <c r="N10" s="20">
        <v>2025</v>
      </c>
      <c r="O10" s="20">
        <v>2050</v>
      </c>
      <c r="P10" s="21">
        <f t="shared" si="0"/>
        <v>0.1178</v>
      </c>
      <c r="Q10" s="22" t="s">
        <v>245</v>
      </c>
      <c r="R10" s="22" t="s">
        <v>237</v>
      </c>
      <c r="S10" t="s">
        <v>215</v>
      </c>
      <c r="T10" s="19" t="s">
        <v>215</v>
      </c>
      <c r="U10" s="23">
        <f t="shared" si="1"/>
        <v>1</v>
      </c>
      <c r="V10" s="16" t="str">
        <f t="shared" si="2"/>
        <v>OK</v>
      </c>
    </row>
    <row r="11" spans="1:22">
      <c r="A11" t="s">
        <v>242</v>
      </c>
      <c r="B11" t="s">
        <v>246</v>
      </c>
      <c r="C11" t="s">
        <v>244</v>
      </c>
      <c r="D11" t="s">
        <v>221</v>
      </c>
      <c r="E11" t="s">
        <v>222</v>
      </c>
      <c r="F11" t="s">
        <v>223</v>
      </c>
      <c r="G11" t="s">
        <v>234</v>
      </c>
      <c r="H11" t="s">
        <v>241</v>
      </c>
      <c r="I11" t="s">
        <v>236</v>
      </c>
      <c r="J11" s="18">
        <v>9.2999999999999999E-2</v>
      </c>
      <c r="K11" s="18">
        <v>0.2</v>
      </c>
      <c r="L11" s="19">
        <v>0.31</v>
      </c>
      <c r="M11" s="19">
        <v>0.8</v>
      </c>
      <c r="N11" s="20">
        <v>2025</v>
      </c>
      <c r="O11" s="20">
        <v>2050</v>
      </c>
      <c r="P11" s="21">
        <f t="shared" si="0"/>
        <v>9.4000000000000004E-3</v>
      </c>
      <c r="Q11" s="22" t="s">
        <v>246</v>
      </c>
      <c r="R11" s="22" t="s">
        <v>237</v>
      </c>
      <c r="S11" t="s">
        <v>215</v>
      </c>
      <c r="T11" s="19" t="s">
        <v>215</v>
      </c>
      <c r="U11" s="23">
        <f t="shared" si="1"/>
        <v>1</v>
      </c>
      <c r="V11" s="16" t="str">
        <f t="shared" si="2"/>
        <v>OK</v>
      </c>
    </row>
    <row r="12" spans="1:22">
      <c r="A12" t="s">
        <v>247</v>
      </c>
      <c r="B12" t="s">
        <v>248</v>
      </c>
      <c r="C12" t="s">
        <v>249</v>
      </c>
      <c r="D12" t="s">
        <v>221</v>
      </c>
      <c r="E12" t="s">
        <v>222</v>
      </c>
      <c r="F12" t="s">
        <v>223</v>
      </c>
      <c r="G12" t="s">
        <v>211</v>
      </c>
      <c r="H12" t="s">
        <v>241</v>
      </c>
      <c r="I12" t="s">
        <v>236</v>
      </c>
      <c r="J12" s="18">
        <v>0.58220000000000005</v>
      </c>
      <c r="K12" s="18">
        <v>0.2</v>
      </c>
      <c r="L12" s="19">
        <v>0.31</v>
      </c>
      <c r="M12" s="19">
        <v>0.8</v>
      </c>
      <c r="N12" s="20">
        <v>2025</v>
      </c>
      <c r="O12" s="20">
        <v>2050</v>
      </c>
      <c r="P12" s="21">
        <f t="shared" si="0"/>
        <v>6.9599999999999995E-2</v>
      </c>
      <c r="Q12" s="22" t="s">
        <v>248</v>
      </c>
      <c r="R12" s="22" t="s">
        <v>237</v>
      </c>
      <c r="S12" t="s">
        <v>215</v>
      </c>
      <c r="T12" s="19" t="s">
        <v>215</v>
      </c>
      <c r="U12" s="23">
        <f t="shared" si="1"/>
        <v>1</v>
      </c>
      <c r="V12" s="16" t="str">
        <f t="shared" si="2"/>
        <v>OK</v>
      </c>
    </row>
    <row r="13" spans="1:22">
      <c r="A13" t="s">
        <v>250</v>
      </c>
      <c r="B13" t="s">
        <v>251</v>
      </c>
      <c r="C13" t="s">
        <v>252</v>
      </c>
      <c r="D13" t="s">
        <v>253</v>
      </c>
      <c r="E13" t="s">
        <v>254</v>
      </c>
      <c r="F13" t="s">
        <v>255</v>
      </c>
      <c r="G13" t="s">
        <v>211</v>
      </c>
      <c r="H13" t="s">
        <v>256</v>
      </c>
      <c r="I13" t="s">
        <v>236</v>
      </c>
      <c r="J13" s="18">
        <v>0.55000000000000004</v>
      </c>
      <c r="K13" s="18">
        <v>1</v>
      </c>
      <c r="L13" s="19">
        <v>0.31</v>
      </c>
      <c r="M13" s="19">
        <v>0.8</v>
      </c>
      <c r="N13" s="20">
        <v>2025</v>
      </c>
      <c r="O13" s="20">
        <v>2050</v>
      </c>
      <c r="P13" s="21">
        <f t="shared" si="0"/>
        <v>0.32490000000000002</v>
      </c>
      <c r="Q13" s="22" t="s">
        <v>251</v>
      </c>
      <c r="R13" s="22" t="s">
        <v>237</v>
      </c>
      <c r="S13" t="s">
        <v>215</v>
      </c>
      <c r="T13" s="19" t="s">
        <v>215</v>
      </c>
      <c r="U13" s="23">
        <f t="shared" si="1"/>
        <v>1</v>
      </c>
      <c r="V13" s="16" t="str">
        <f t="shared" si="2"/>
        <v>OK</v>
      </c>
    </row>
    <row r="14" spans="1:22">
      <c r="A14" t="s">
        <v>257</v>
      </c>
      <c r="B14" t="s">
        <v>258</v>
      </c>
      <c r="C14" t="s">
        <v>259</v>
      </c>
      <c r="D14" t="s">
        <v>253</v>
      </c>
      <c r="E14" t="s">
        <v>254</v>
      </c>
      <c r="F14" t="s">
        <v>255</v>
      </c>
      <c r="G14" t="s">
        <v>260</v>
      </c>
      <c r="H14" t="s">
        <v>256</v>
      </c>
      <c r="I14" t="s">
        <v>236</v>
      </c>
      <c r="J14" s="18">
        <v>0.75</v>
      </c>
      <c r="K14" s="18">
        <v>0.1</v>
      </c>
      <c r="L14" s="19">
        <v>0.1</v>
      </c>
      <c r="M14" s="19">
        <v>0.8</v>
      </c>
      <c r="N14" s="20">
        <v>2025</v>
      </c>
      <c r="O14" s="20">
        <v>2050</v>
      </c>
      <c r="P14" s="21">
        <f t="shared" si="0"/>
        <v>5.6800000000000003E-2</v>
      </c>
      <c r="Q14" s="22" t="s">
        <v>258</v>
      </c>
      <c r="R14" s="22" t="s">
        <v>237</v>
      </c>
      <c r="S14" t="s">
        <v>261</v>
      </c>
      <c r="T14" s="19" t="s">
        <v>215</v>
      </c>
      <c r="U14" s="23">
        <f t="shared" si="1"/>
        <v>1</v>
      </c>
      <c r="V14" s="16" t="str">
        <f t="shared" si="2"/>
        <v>OK</v>
      </c>
    </row>
    <row r="15" spans="1:22">
      <c r="A15" t="s">
        <v>262</v>
      </c>
      <c r="B15" t="s">
        <v>263</v>
      </c>
      <c r="C15" t="s">
        <v>264</v>
      </c>
      <c r="D15" t="s">
        <v>217</v>
      </c>
      <c r="E15" t="s">
        <v>218</v>
      </c>
      <c r="F15" t="s">
        <v>219</v>
      </c>
      <c r="G15" t="s">
        <v>211</v>
      </c>
      <c r="H15" t="s">
        <v>265</v>
      </c>
      <c r="I15" t="s">
        <v>236</v>
      </c>
      <c r="J15" s="18">
        <v>0.08</v>
      </c>
      <c r="K15" s="18">
        <v>0.2</v>
      </c>
      <c r="L15" s="19">
        <v>0.31</v>
      </c>
      <c r="M15" s="19">
        <v>0.8</v>
      </c>
      <c r="N15" s="20">
        <v>2025</v>
      </c>
      <c r="O15" s="20">
        <v>2050</v>
      </c>
      <c r="P15" s="21">
        <f t="shared" si="0"/>
        <v>8.0000000000000002E-3</v>
      </c>
      <c r="Q15" s="22" t="s">
        <v>263</v>
      </c>
      <c r="R15" s="22" t="s">
        <v>237</v>
      </c>
      <c r="S15" t="s">
        <v>215</v>
      </c>
      <c r="T15" s="19" t="s">
        <v>215</v>
      </c>
      <c r="U15" s="23">
        <f t="shared" si="1"/>
        <v>1</v>
      </c>
      <c r="V15" s="16" t="str">
        <f t="shared" si="2"/>
        <v>OK</v>
      </c>
    </row>
    <row r="16" spans="1:22">
      <c r="A16" t="s">
        <v>262</v>
      </c>
      <c r="B16" t="s">
        <v>266</v>
      </c>
      <c r="C16" t="s">
        <v>264</v>
      </c>
      <c r="D16" t="s">
        <v>225</v>
      </c>
      <c r="E16" t="s">
        <v>226</v>
      </c>
      <c r="F16" t="s">
        <v>227</v>
      </c>
      <c r="G16" t="s">
        <v>211</v>
      </c>
      <c r="H16" t="s">
        <v>267</v>
      </c>
      <c r="I16" t="s">
        <v>236</v>
      </c>
      <c r="J16" s="18">
        <v>0.23</v>
      </c>
      <c r="K16" s="18">
        <v>0.2</v>
      </c>
      <c r="L16" s="19">
        <v>0.31</v>
      </c>
      <c r="M16" s="19">
        <v>0.8</v>
      </c>
      <c r="N16" s="20">
        <v>2025</v>
      </c>
      <c r="O16" s="20">
        <v>2050</v>
      </c>
      <c r="P16" s="21">
        <f t="shared" si="0"/>
        <v>2.4299999999999999E-2</v>
      </c>
      <c r="Q16" s="22" t="s">
        <v>266</v>
      </c>
      <c r="R16" s="22" t="s">
        <v>237</v>
      </c>
      <c r="S16" t="s">
        <v>215</v>
      </c>
      <c r="T16" s="19" t="s">
        <v>215</v>
      </c>
      <c r="U16" s="23">
        <f t="shared" si="1"/>
        <v>1</v>
      </c>
      <c r="V16" s="16" t="str">
        <f t="shared" si="2"/>
        <v>OK</v>
      </c>
    </row>
    <row r="17" spans="1:22">
      <c r="A17" t="s">
        <v>268</v>
      </c>
      <c r="B17" t="s">
        <v>269</v>
      </c>
      <c r="C17" t="s">
        <v>270</v>
      </c>
      <c r="D17" t="s">
        <v>271</v>
      </c>
      <c r="E17" t="s">
        <v>272</v>
      </c>
      <c r="F17" t="s">
        <v>273</v>
      </c>
      <c r="G17" t="s">
        <v>211</v>
      </c>
      <c r="H17" t="s">
        <v>274</v>
      </c>
      <c r="I17" t="s">
        <v>236</v>
      </c>
      <c r="J17" s="18">
        <v>0.28000000000000003</v>
      </c>
      <c r="K17" s="18">
        <v>1</v>
      </c>
      <c r="L17" s="19">
        <v>0.16</v>
      </c>
      <c r="M17" s="19">
        <v>0.8</v>
      </c>
      <c r="N17" s="20">
        <v>2025</v>
      </c>
      <c r="O17" s="20">
        <v>2050</v>
      </c>
      <c r="P17" s="21">
        <f t="shared" si="0"/>
        <v>0.18759999999999999</v>
      </c>
      <c r="Q17" s="22" t="s">
        <v>269</v>
      </c>
      <c r="R17" s="22" t="s">
        <v>237</v>
      </c>
      <c r="S17" t="s">
        <v>215</v>
      </c>
      <c r="T17" s="19" t="s">
        <v>215</v>
      </c>
      <c r="U17" s="23">
        <f t="shared" si="1"/>
        <v>1</v>
      </c>
      <c r="V17" s="16" t="str">
        <f t="shared" si="2"/>
        <v>OK</v>
      </c>
    </row>
    <row r="18" spans="1:22">
      <c r="A18" t="s">
        <v>268</v>
      </c>
      <c r="B18" t="s">
        <v>275</v>
      </c>
      <c r="C18" t="s">
        <v>270</v>
      </c>
      <c r="D18" t="s">
        <v>221</v>
      </c>
      <c r="E18" t="s">
        <v>222</v>
      </c>
      <c r="F18" t="s">
        <v>223</v>
      </c>
      <c r="G18" t="s">
        <v>211</v>
      </c>
      <c r="H18" t="s">
        <v>241</v>
      </c>
      <c r="I18" t="s">
        <v>236</v>
      </c>
      <c r="J18" s="18">
        <v>0.15</v>
      </c>
      <c r="K18" s="18">
        <v>0.15</v>
      </c>
      <c r="L18" s="19">
        <v>0.16</v>
      </c>
      <c r="M18" s="19">
        <v>0.8</v>
      </c>
      <c r="N18" s="20">
        <v>2025</v>
      </c>
      <c r="O18" s="20">
        <v>2050</v>
      </c>
      <c r="P18" s="21">
        <f t="shared" si="0"/>
        <v>1.4800000000000001E-2</v>
      </c>
      <c r="Q18" s="22" t="s">
        <v>269</v>
      </c>
      <c r="R18" s="22" t="s">
        <v>214</v>
      </c>
      <c r="S18" t="s">
        <v>261</v>
      </c>
      <c r="T18" s="19" t="s">
        <v>215</v>
      </c>
      <c r="U18" s="23">
        <f t="shared" si="1"/>
        <v>1</v>
      </c>
      <c r="V18" s="16" t="str">
        <f t="shared" si="2"/>
        <v>OK</v>
      </c>
    </row>
  </sheetData>
  <autoFilter ref="A1:V1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6.69921875" customWidth="1"/>
    <col min="2" max="2" width="20.69921875" customWidth="1"/>
    <col min="3" max="3" width="13.69921875" customWidth="1"/>
    <col min="4" max="4" width="17.69921875" customWidth="1"/>
    <col min="5" max="5" width="11.69921875" customWidth="1"/>
    <col min="6" max="6" width="12.69921875" customWidth="1"/>
    <col min="7" max="7" width="15.69921875" customWidth="1"/>
    <col min="8" max="8" width="12.69921875" customWidth="1"/>
    <col min="9" max="9" width="16.69921875" customWidth="1"/>
    <col min="10" max="10" width="28.69921875" customWidth="1"/>
    <col min="11" max="11" width="29.69921875" customWidth="1"/>
    <col min="12" max="12" width="20.69921875" customWidth="1"/>
    <col min="13" max="13" width="13.69921875" customWidth="1"/>
    <col min="14" max="14" width="12.69921875" customWidth="1"/>
    <col min="15" max="15" width="11.69921875" customWidth="1"/>
    <col min="16" max="16" width="15.69921875" customWidth="1"/>
    <col min="17" max="17" width="12.69921875" customWidth="1"/>
    <col min="18" max="18" width="25.69921875" customWidth="1"/>
    <col min="19" max="19" width="14.69921875" customWidth="1"/>
    <col min="20" max="20" width="12.69921875" customWidth="1"/>
    <col min="21" max="21" width="16.69921875" customWidth="1"/>
    <col min="22" max="22" width="17.69921875" customWidth="1"/>
    <col min="23" max="23" width="13.69921875" customWidth="1"/>
    <col min="24" max="24" width="12.69921875" customWidth="1"/>
  </cols>
  <sheetData>
    <row r="1" spans="1:24" ht="28.05" customHeight="1">
      <c r="A1" s="1" t="s">
        <v>276</v>
      </c>
      <c r="B1" s="1" t="s">
        <v>277</v>
      </c>
      <c r="C1" s="1" t="s">
        <v>278</v>
      </c>
      <c r="D1" s="1" t="s">
        <v>182</v>
      </c>
      <c r="E1" s="1" t="s">
        <v>185</v>
      </c>
      <c r="F1" s="1" t="s">
        <v>186</v>
      </c>
      <c r="G1" s="1" t="s">
        <v>198</v>
      </c>
      <c r="H1" s="1" t="s">
        <v>199</v>
      </c>
      <c r="I1" s="1" t="s">
        <v>279</v>
      </c>
      <c r="J1" s="1" t="s">
        <v>280</v>
      </c>
      <c r="K1" s="1" t="s">
        <v>281</v>
      </c>
      <c r="L1" s="1" t="s">
        <v>282</v>
      </c>
      <c r="M1" s="1" t="s">
        <v>283</v>
      </c>
      <c r="N1" s="1" t="s">
        <v>284</v>
      </c>
      <c r="O1" s="1" t="s">
        <v>285</v>
      </c>
      <c r="P1" s="1" t="s">
        <v>286</v>
      </c>
      <c r="Q1" s="1" t="s">
        <v>287</v>
      </c>
      <c r="R1" s="1" t="s">
        <v>288</v>
      </c>
      <c r="S1" s="1" t="s">
        <v>289</v>
      </c>
      <c r="T1" s="1" t="s">
        <v>290</v>
      </c>
      <c r="U1" s="1" t="s">
        <v>291</v>
      </c>
      <c r="V1" s="1" t="s">
        <v>292</v>
      </c>
      <c r="W1" s="1" t="s">
        <v>293</v>
      </c>
      <c r="X1" s="1" t="s">
        <v>294</v>
      </c>
    </row>
    <row r="2" spans="1:24" ht="55.2">
      <c r="A2" s="22" t="s">
        <v>295</v>
      </c>
      <c r="B2" s="22" t="s">
        <v>296</v>
      </c>
      <c r="C2" s="22" t="s">
        <v>297</v>
      </c>
      <c r="D2" t="s">
        <v>204</v>
      </c>
      <c r="E2" t="s">
        <v>298</v>
      </c>
      <c r="G2" s="22" t="s">
        <v>213</v>
      </c>
      <c r="H2" s="22" t="s">
        <v>214</v>
      </c>
      <c r="I2" s="27" t="s">
        <v>299</v>
      </c>
      <c r="J2" s="22" t="s">
        <v>115</v>
      </c>
      <c r="K2" s="19">
        <v>0.3</v>
      </c>
      <c r="L2" s="24">
        <v>1</v>
      </c>
      <c r="M2" s="20">
        <v>30</v>
      </c>
      <c r="N2" s="20">
        <v>95</v>
      </c>
      <c r="O2" t="s">
        <v>300</v>
      </c>
      <c r="P2" s="25">
        <v>40.487718809999997</v>
      </c>
      <c r="Q2" s="20">
        <v>2023</v>
      </c>
      <c r="R2">
        <v>1</v>
      </c>
      <c r="S2" s="17">
        <f>IFERROR(INDEX(Selected_Interventions!$L$2:$L$18,MATCH(G2,Selected_Interventions!$Q$2:$Q$18,0)),"")</f>
        <v>0.31</v>
      </c>
      <c r="T2" s="17">
        <f>IFERROR(INDEX(Selected_Interventions!$M$2:$M$18,MATCH(G2,Selected_Interventions!$Q$2:$Q$18,0)),"")</f>
        <v>0.8</v>
      </c>
      <c r="U2" s="26">
        <f>IFERROR(INDEX(Selected_Interventions!$N$2:$N$18,MATCH(G2,Selected_Interventions!$Q$2:$Q$18,0)),"")</f>
        <v>2025</v>
      </c>
      <c r="V2" s="26">
        <f>IFERROR(INDEX(Selected_Interventions!$O$2:$O$18,MATCH(G2,Selected_Interventions!$Q$2:$Q$18,0)),"")</f>
        <v>2050</v>
      </c>
      <c r="W2" s="22" t="s">
        <v>301</v>
      </c>
      <c r="X2" s="23">
        <f t="shared" ref="X2:X29" si="0">IF(AND(P2&lt;&gt;"",P2&gt;=0,S2&lt;&gt;"",K2&lt;&gt;"",K2&gt;=0,K2&lt;=1,OR(J2="all",J2="prevalence",J2="incidence")),1,0)</f>
        <v>1</v>
      </c>
    </row>
    <row r="3" spans="1:24" ht="27.6">
      <c r="A3" s="22" t="s">
        <v>302</v>
      </c>
      <c r="B3" s="22" t="s">
        <v>303</v>
      </c>
      <c r="C3" s="22" t="s">
        <v>297</v>
      </c>
      <c r="D3" t="s">
        <v>204</v>
      </c>
      <c r="E3" t="s">
        <v>298</v>
      </c>
      <c r="G3" s="22" t="s">
        <v>213</v>
      </c>
      <c r="H3" s="22" t="s">
        <v>214</v>
      </c>
      <c r="I3" s="27" t="s">
        <v>304</v>
      </c>
      <c r="J3" s="22" t="s">
        <v>115</v>
      </c>
      <c r="K3" s="19">
        <v>0.2</v>
      </c>
      <c r="L3" s="24">
        <v>1</v>
      </c>
      <c r="M3" s="20">
        <v>30</v>
      </c>
      <c r="N3" s="20">
        <v>95</v>
      </c>
      <c r="O3" t="s">
        <v>300</v>
      </c>
      <c r="P3" s="25">
        <v>2.7665218579999999</v>
      </c>
      <c r="Q3" s="20">
        <v>2023</v>
      </c>
      <c r="R3">
        <v>1</v>
      </c>
      <c r="S3" s="17">
        <f>IFERROR(INDEX(Selected_Interventions!$L$2:$L$18,MATCH(G3,Selected_Interventions!$Q$2:$Q$18,0)),"")</f>
        <v>0.31</v>
      </c>
      <c r="T3" s="17">
        <f>IFERROR(INDEX(Selected_Interventions!$M$2:$M$18,MATCH(G3,Selected_Interventions!$Q$2:$Q$18,0)),"")</f>
        <v>0.8</v>
      </c>
      <c r="U3" s="26">
        <f>IFERROR(INDEX(Selected_Interventions!$N$2:$N$18,MATCH(G3,Selected_Interventions!$Q$2:$Q$18,0)),"")</f>
        <v>2025</v>
      </c>
      <c r="V3" s="26">
        <f>IFERROR(INDEX(Selected_Interventions!$O$2:$O$18,MATCH(G3,Selected_Interventions!$Q$2:$Q$18,0)),"")</f>
        <v>2050</v>
      </c>
      <c r="W3" s="22" t="s">
        <v>301</v>
      </c>
      <c r="X3" s="23">
        <f t="shared" si="0"/>
        <v>1</v>
      </c>
    </row>
    <row r="4" spans="1:24" ht="41.4">
      <c r="A4" s="22" t="s">
        <v>305</v>
      </c>
      <c r="B4" s="22" t="s">
        <v>306</v>
      </c>
      <c r="C4" s="22" t="s">
        <v>307</v>
      </c>
      <c r="D4" t="s">
        <v>228</v>
      </c>
      <c r="E4" t="s">
        <v>231</v>
      </c>
      <c r="F4" t="s">
        <v>232</v>
      </c>
      <c r="G4" s="22" t="s">
        <v>229</v>
      </c>
      <c r="H4" s="22" t="s">
        <v>237</v>
      </c>
      <c r="I4" s="27" t="s">
        <v>308</v>
      </c>
      <c r="J4" s="22" t="s">
        <v>309</v>
      </c>
      <c r="K4" s="19">
        <v>0.5</v>
      </c>
      <c r="L4" s="24">
        <v>1</v>
      </c>
      <c r="M4" s="20">
        <v>30</v>
      </c>
      <c r="N4" s="20">
        <v>95</v>
      </c>
      <c r="O4" t="s">
        <v>300</v>
      </c>
      <c r="P4" s="25">
        <v>282.51283610000002</v>
      </c>
      <c r="Q4" s="20">
        <v>2023</v>
      </c>
      <c r="R4">
        <v>1</v>
      </c>
      <c r="S4" s="17">
        <f>IFERROR(INDEX(Selected_Interventions!$L$2:$L$18,MATCH(G4,Selected_Interventions!$Q$2:$Q$18,0)),"")</f>
        <v>0.31</v>
      </c>
      <c r="T4" s="17">
        <f>IFERROR(INDEX(Selected_Interventions!$M$2:$M$18,MATCH(G4,Selected_Interventions!$Q$2:$Q$18,0)),"")</f>
        <v>0.8</v>
      </c>
      <c r="U4" s="26">
        <f>IFERROR(INDEX(Selected_Interventions!$N$2:$N$18,MATCH(G4,Selected_Interventions!$Q$2:$Q$18,0)),"")</f>
        <v>2025</v>
      </c>
      <c r="V4" s="26">
        <f>IFERROR(INDEX(Selected_Interventions!$O$2:$O$18,MATCH(G4,Selected_Interventions!$Q$2:$Q$18,0)),"")</f>
        <v>2050</v>
      </c>
      <c r="W4" s="22" t="s">
        <v>215</v>
      </c>
      <c r="X4" s="23">
        <f t="shared" si="0"/>
        <v>1</v>
      </c>
    </row>
    <row r="5" spans="1:24" ht="41.4">
      <c r="A5" s="22" t="s">
        <v>310</v>
      </c>
      <c r="B5" s="22" t="s">
        <v>311</v>
      </c>
      <c r="C5" s="22" t="s">
        <v>307</v>
      </c>
      <c r="D5" t="s">
        <v>228</v>
      </c>
      <c r="E5" t="s">
        <v>207</v>
      </c>
      <c r="F5" t="s">
        <v>208</v>
      </c>
      <c r="G5" s="22" t="s">
        <v>238</v>
      </c>
      <c r="H5" s="22" t="s">
        <v>237</v>
      </c>
      <c r="I5" s="27" t="s">
        <v>308</v>
      </c>
      <c r="J5" s="22" t="s">
        <v>309</v>
      </c>
      <c r="K5" s="19">
        <v>0.5</v>
      </c>
      <c r="L5" s="24">
        <v>1</v>
      </c>
      <c r="M5" s="20">
        <v>30</v>
      </c>
      <c r="N5" s="20">
        <v>95</v>
      </c>
      <c r="O5" t="s">
        <v>300</v>
      </c>
      <c r="P5" s="25">
        <v>282.51283610000002</v>
      </c>
      <c r="Q5" s="20">
        <v>2023</v>
      </c>
      <c r="R5">
        <v>1</v>
      </c>
      <c r="S5" s="17">
        <f>IFERROR(INDEX(Selected_Interventions!$L$2:$L$18,MATCH(G5,Selected_Interventions!$Q$2:$Q$18,0)),"")</f>
        <v>0.31</v>
      </c>
      <c r="T5" s="17">
        <f>IFERROR(INDEX(Selected_Interventions!$M$2:$M$18,MATCH(G5,Selected_Interventions!$Q$2:$Q$18,0)),"")</f>
        <v>0.8</v>
      </c>
      <c r="U5" s="26">
        <f>IFERROR(INDEX(Selected_Interventions!$N$2:$N$18,MATCH(G5,Selected_Interventions!$Q$2:$Q$18,0)),"")</f>
        <v>2025</v>
      </c>
      <c r="V5" s="26">
        <f>IFERROR(INDEX(Selected_Interventions!$O$2:$O$18,MATCH(G5,Selected_Interventions!$Q$2:$Q$18,0)),"")</f>
        <v>2050</v>
      </c>
      <c r="W5" s="22" t="s">
        <v>215</v>
      </c>
      <c r="X5" s="23">
        <f t="shared" si="0"/>
        <v>1</v>
      </c>
    </row>
    <row r="6" spans="1:24" ht="41.4">
      <c r="A6" s="22" t="s">
        <v>312</v>
      </c>
      <c r="B6" s="22" t="s">
        <v>313</v>
      </c>
      <c r="C6" s="22" t="s">
        <v>307</v>
      </c>
      <c r="D6" t="s">
        <v>228</v>
      </c>
      <c r="E6" t="s">
        <v>221</v>
      </c>
      <c r="F6" t="s">
        <v>222</v>
      </c>
      <c r="G6" s="22" t="s">
        <v>240</v>
      </c>
      <c r="H6" s="22" t="s">
        <v>237</v>
      </c>
      <c r="I6" s="27" t="s">
        <v>308</v>
      </c>
      <c r="J6" s="22" t="s">
        <v>309</v>
      </c>
      <c r="K6" s="19">
        <v>0.1</v>
      </c>
      <c r="L6" s="24">
        <v>1</v>
      </c>
      <c r="M6" s="20">
        <v>30</v>
      </c>
      <c r="N6" s="20">
        <v>95</v>
      </c>
      <c r="O6" t="s">
        <v>300</v>
      </c>
      <c r="P6" s="25">
        <v>282.51283610000002</v>
      </c>
      <c r="Q6" s="20">
        <v>2023</v>
      </c>
      <c r="R6">
        <v>1</v>
      </c>
      <c r="S6" s="17">
        <f>IFERROR(INDEX(Selected_Interventions!$L$2:$L$18,MATCH(G6,Selected_Interventions!$Q$2:$Q$18,0)),"")</f>
        <v>0.31</v>
      </c>
      <c r="T6" s="17">
        <f>IFERROR(INDEX(Selected_Interventions!$M$2:$M$18,MATCH(G6,Selected_Interventions!$Q$2:$Q$18,0)),"")</f>
        <v>0.8</v>
      </c>
      <c r="U6" s="26">
        <f>IFERROR(INDEX(Selected_Interventions!$N$2:$N$18,MATCH(G6,Selected_Interventions!$Q$2:$Q$18,0)),"")</f>
        <v>2025</v>
      </c>
      <c r="V6" s="26">
        <f>IFERROR(INDEX(Selected_Interventions!$O$2:$O$18,MATCH(G6,Selected_Interventions!$Q$2:$Q$18,0)),"")</f>
        <v>2050</v>
      </c>
      <c r="W6" s="22" t="s">
        <v>215</v>
      </c>
      <c r="X6" s="23">
        <f t="shared" si="0"/>
        <v>1</v>
      </c>
    </row>
    <row r="7" spans="1:24" ht="27.6">
      <c r="A7" s="22" t="s">
        <v>314</v>
      </c>
      <c r="B7" s="22" t="s">
        <v>315</v>
      </c>
      <c r="C7" s="22" t="s">
        <v>307</v>
      </c>
      <c r="D7" t="s">
        <v>242</v>
      </c>
      <c r="E7" t="s">
        <v>231</v>
      </c>
      <c r="F7" t="s">
        <v>232</v>
      </c>
      <c r="G7" s="22" t="s">
        <v>243</v>
      </c>
      <c r="H7" s="22" t="s">
        <v>237</v>
      </c>
      <c r="I7" s="27" t="s">
        <v>316</v>
      </c>
      <c r="J7" s="22" t="s">
        <v>309</v>
      </c>
      <c r="K7" s="19">
        <v>1</v>
      </c>
      <c r="L7" s="24">
        <v>1</v>
      </c>
      <c r="M7" s="20">
        <v>0</v>
      </c>
      <c r="N7" s="20">
        <v>95</v>
      </c>
      <c r="O7" t="s">
        <v>300</v>
      </c>
      <c r="P7" s="25">
        <v>5.133311162</v>
      </c>
      <c r="Q7" s="20">
        <v>2023</v>
      </c>
      <c r="R7">
        <v>1</v>
      </c>
      <c r="S7" s="17">
        <f>IFERROR(INDEX(Selected_Interventions!$L$2:$L$18,MATCH(G7,Selected_Interventions!$Q$2:$Q$18,0)),"")</f>
        <v>0.31</v>
      </c>
      <c r="T7" s="17">
        <f>IFERROR(INDEX(Selected_Interventions!$M$2:$M$18,MATCH(G7,Selected_Interventions!$Q$2:$Q$18,0)),"")</f>
        <v>0.8</v>
      </c>
      <c r="U7" s="26">
        <f>IFERROR(INDEX(Selected_Interventions!$N$2:$N$18,MATCH(G7,Selected_Interventions!$Q$2:$Q$18,0)),"")</f>
        <v>2025</v>
      </c>
      <c r="V7" s="26">
        <f>IFERROR(INDEX(Selected_Interventions!$O$2:$O$18,MATCH(G7,Selected_Interventions!$Q$2:$Q$18,0)),"")</f>
        <v>2050</v>
      </c>
      <c r="W7" s="22" t="s">
        <v>215</v>
      </c>
      <c r="X7" s="23">
        <f t="shared" si="0"/>
        <v>1</v>
      </c>
    </row>
    <row r="8" spans="1:24" ht="27.6">
      <c r="A8" s="22" t="s">
        <v>317</v>
      </c>
      <c r="B8" s="22" t="s">
        <v>318</v>
      </c>
      <c r="C8" s="22" t="s">
        <v>297</v>
      </c>
      <c r="D8" t="s">
        <v>242</v>
      </c>
      <c r="E8" t="s">
        <v>231</v>
      </c>
      <c r="F8" t="s">
        <v>232</v>
      </c>
      <c r="G8" s="22" t="s">
        <v>243</v>
      </c>
      <c r="H8" s="22" t="s">
        <v>237</v>
      </c>
      <c r="I8" s="27" t="s">
        <v>319</v>
      </c>
      <c r="J8" s="22" t="s">
        <v>309</v>
      </c>
      <c r="K8" s="19">
        <v>1</v>
      </c>
      <c r="L8" s="24">
        <v>1</v>
      </c>
      <c r="M8" s="20">
        <v>0</v>
      </c>
      <c r="N8" s="20">
        <v>95</v>
      </c>
      <c r="O8" t="s">
        <v>300</v>
      </c>
      <c r="P8" s="25">
        <v>64.94344126</v>
      </c>
      <c r="Q8" s="20">
        <v>2023</v>
      </c>
      <c r="R8">
        <v>1</v>
      </c>
      <c r="S8" s="17">
        <f>IFERROR(INDEX(Selected_Interventions!$L$2:$L$18,MATCH(G8,Selected_Interventions!$Q$2:$Q$18,0)),"")</f>
        <v>0.31</v>
      </c>
      <c r="T8" s="17">
        <f>IFERROR(INDEX(Selected_Interventions!$M$2:$M$18,MATCH(G8,Selected_Interventions!$Q$2:$Q$18,0)),"")</f>
        <v>0.8</v>
      </c>
      <c r="U8" s="26">
        <f>IFERROR(INDEX(Selected_Interventions!$N$2:$N$18,MATCH(G8,Selected_Interventions!$Q$2:$Q$18,0)),"")</f>
        <v>2025</v>
      </c>
      <c r="V8" s="26">
        <f>IFERROR(INDEX(Selected_Interventions!$O$2:$O$18,MATCH(G8,Selected_Interventions!$Q$2:$Q$18,0)),"")</f>
        <v>2050</v>
      </c>
      <c r="W8" s="22" t="s">
        <v>301</v>
      </c>
      <c r="X8" s="23">
        <f t="shared" si="0"/>
        <v>1</v>
      </c>
    </row>
    <row r="9" spans="1:24" ht="27.6">
      <c r="A9" s="22" t="s">
        <v>320</v>
      </c>
      <c r="B9" s="22" t="s">
        <v>321</v>
      </c>
      <c r="C9" s="22" t="s">
        <v>307</v>
      </c>
      <c r="D9" t="s">
        <v>242</v>
      </c>
      <c r="E9" t="s">
        <v>231</v>
      </c>
      <c r="F9" t="s">
        <v>232</v>
      </c>
      <c r="G9" s="22" t="s">
        <v>243</v>
      </c>
      <c r="H9" s="22" t="s">
        <v>237</v>
      </c>
      <c r="I9" s="27" t="s">
        <v>322</v>
      </c>
      <c r="J9" s="22" t="s">
        <v>309</v>
      </c>
      <c r="K9" s="19">
        <v>1</v>
      </c>
      <c r="L9" s="24">
        <v>1</v>
      </c>
      <c r="M9" s="20">
        <v>0</v>
      </c>
      <c r="N9" s="20">
        <v>95</v>
      </c>
      <c r="O9" t="s">
        <v>300</v>
      </c>
      <c r="P9" s="25">
        <v>115.1062307</v>
      </c>
      <c r="Q9" s="20">
        <v>2023</v>
      </c>
      <c r="R9">
        <v>1</v>
      </c>
      <c r="S9" s="17">
        <f>IFERROR(INDEX(Selected_Interventions!$L$2:$L$18,MATCH(G9,Selected_Interventions!$Q$2:$Q$18,0)),"")</f>
        <v>0.31</v>
      </c>
      <c r="T9" s="17">
        <f>IFERROR(INDEX(Selected_Interventions!$M$2:$M$18,MATCH(G9,Selected_Interventions!$Q$2:$Q$18,0)),"")</f>
        <v>0.8</v>
      </c>
      <c r="U9" s="26">
        <f>IFERROR(INDEX(Selected_Interventions!$N$2:$N$18,MATCH(G9,Selected_Interventions!$Q$2:$Q$18,0)),"")</f>
        <v>2025</v>
      </c>
      <c r="V9" s="26">
        <f>IFERROR(INDEX(Selected_Interventions!$O$2:$O$18,MATCH(G9,Selected_Interventions!$Q$2:$Q$18,0)),"")</f>
        <v>2050</v>
      </c>
      <c r="W9" s="22" t="s">
        <v>215</v>
      </c>
      <c r="X9" s="23">
        <f t="shared" si="0"/>
        <v>1</v>
      </c>
    </row>
    <row r="10" spans="1:24" ht="27.6">
      <c r="A10" s="22" t="s">
        <v>323</v>
      </c>
      <c r="B10" s="22" t="s">
        <v>324</v>
      </c>
      <c r="C10" s="22" t="s">
        <v>307</v>
      </c>
      <c r="D10" t="s">
        <v>242</v>
      </c>
      <c r="E10" t="s">
        <v>207</v>
      </c>
      <c r="F10" t="s">
        <v>208</v>
      </c>
      <c r="G10" s="22" t="s">
        <v>245</v>
      </c>
      <c r="H10" s="22" t="s">
        <v>237</v>
      </c>
      <c r="I10" s="27" t="s">
        <v>316</v>
      </c>
      <c r="J10" s="22" t="s">
        <v>309</v>
      </c>
      <c r="K10" s="19">
        <v>1</v>
      </c>
      <c r="L10" s="24">
        <v>1</v>
      </c>
      <c r="M10" s="20">
        <v>30</v>
      </c>
      <c r="N10" s="20">
        <v>95</v>
      </c>
      <c r="O10" t="s">
        <v>300</v>
      </c>
      <c r="P10" s="25">
        <v>5.133311162</v>
      </c>
      <c r="Q10" s="20">
        <v>2023</v>
      </c>
      <c r="R10">
        <v>1</v>
      </c>
      <c r="S10" s="17">
        <f>IFERROR(INDEX(Selected_Interventions!$L$2:$L$18,MATCH(G10,Selected_Interventions!$Q$2:$Q$18,0)),"")</f>
        <v>0.31</v>
      </c>
      <c r="T10" s="17">
        <f>IFERROR(INDEX(Selected_Interventions!$M$2:$M$18,MATCH(G10,Selected_Interventions!$Q$2:$Q$18,0)),"")</f>
        <v>0.8</v>
      </c>
      <c r="U10" s="26">
        <f>IFERROR(INDEX(Selected_Interventions!$N$2:$N$18,MATCH(G10,Selected_Interventions!$Q$2:$Q$18,0)),"")</f>
        <v>2025</v>
      </c>
      <c r="V10" s="26">
        <f>IFERROR(INDEX(Selected_Interventions!$O$2:$O$18,MATCH(G10,Selected_Interventions!$Q$2:$Q$18,0)),"")</f>
        <v>2050</v>
      </c>
      <c r="W10" s="22" t="s">
        <v>215</v>
      </c>
      <c r="X10" s="23">
        <f t="shared" si="0"/>
        <v>1</v>
      </c>
    </row>
    <row r="11" spans="1:24" ht="27.6">
      <c r="A11" s="22" t="s">
        <v>325</v>
      </c>
      <c r="B11" s="22" t="s">
        <v>326</v>
      </c>
      <c r="C11" s="22" t="s">
        <v>297</v>
      </c>
      <c r="D11" t="s">
        <v>242</v>
      </c>
      <c r="E11" t="s">
        <v>207</v>
      </c>
      <c r="F11" t="s">
        <v>208</v>
      </c>
      <c r="G11" s="22" t="s">
        <v>245</v>
      </c>
      <c r="H11" s="22" t="s">
        <v>237</v>
      </c>
      <c r="I11" s="27" t="s">
        <v>319</v>
      </c>
      <c r="J11" s="22" t="s">
        <v>309</v>
      </c>
      <c r="K11" s="19">
        <v>1</v>
      </c>
      <c r="L11" s="24">
        <v>1</v>
      </c>
      <c r="M11" s="20">
        <v>30</v>
      </c>
      <c r="N11" s="20">
        <v>95</v>
      </c>
      <c r="O11" t="s">
        <v>300</v>
      </c>
      <c r="P11" s="25">
        <v>64.94344126</v>
      </c>
      <c r="Q11" s="20">
        <v>2023</v>
      </c>
      <c r="R11">
        <v>1</v>
      </c>
      <c r="S11" s="17">
        <f>IFERROR(INDEX(Selected_Interventions!$L$2:$L$18,MATCH(G11,Selected_Interventions!$Q$2:$Q$18,0)),"")</f>
        <v>0.31</v>
      </c>
      <c r="T11" s="17">
        <f>IFERROR(INDEX(Selected_Interventions!$M$2:$M$18,MATCH(G11,Selected_Interventions!$Q$2:$Q$18,0)),"")</f>
        <v>0.8</v>
      </c>
      <c r="U11" s="26">
        <f>IFERROR(INDEX(Selected_Interventions!$N$2:$N$18,MATCH(G11,Selected_Interventions!$Q$2:$Q$18,0)),"")</f>
        <v>2025</v>
      </c>
      <c r="V11" s="26">
        <f>IFERROR(INDEX(Selected_Interventions!$O$2:$O$18,MATCH(G11,Selected_Interventions!$Q$2:$Q$18,0)),"")</f>
        <v>2050</v>
      </c>
      <c r="W11" s="22" t="s">
        <v>301</v>
      </c>
      <c r="X11" s="23">
        <f t="shared" si="0"/>
        <v>1</v>
      </c>
    </row>
    <row r="12" spans="1:24" ht="27.6">
      <c r="A12" s="22" t="s">
        <v>327</v>
      </c>
      <c r="B12" s="22" t="s">
        <v>328</v>
      </c>
      <c r="C12" s="22" t="s">
        <v>307</v>
      </c>
      <c r="D12" t="s">
        <v>242</v>
      </c>
      <c r="E12" t="s">
        <v>207</v>
      </c>
      <c r="F12" t="s">
        <v>208</v>
      </c>
      <c r="G12" s="22" t="s">
        <v>245</v>
      </c>
      <c r="H12" s="22" t="s">
        <v>237</v>
      </c>
      <c r="I12" s="27" t="s">
        <v>322</v>
      </c>
      <c r="J12" s="22" t="s">
        <v>309</v>
      </c>
      <c r="K12" s="19">
        <v>1</v>
      </c>
      <c r="L12" s="24">
        <v>1</v>
      </c>
      <c r="M12" s="20">
        <v>0</v>
      </c>
      <c r="N12" s="20">
        <v>95</v>
      </c>
      <c r="O12" t="s">
        <v>300</v>
      </c>
      <c r="P12" s="25">
        <v>115.1062307</v>
      </c>
      <c r="Q12" s="20">
        <v>2023</v>
      </c>
      <c r="R12">
        <v>1</v>
      </c>
      <c r="S12" s="17">
        <f>IFERROR(INDEX(Selected_Interventions!$L$2:$L$18,MATCH(G12,Selected_Interventions!$Q$2:$Q$18,0)),"")</f>
        <v>0.31</v>
      </c>
      <c r="T12" s="17">
        <f>IFERROR(INDEX(Selected_Interventions!$M$2:$M$18,MATCH(G12,Selected_Interventions!$Q$2:$Q$18,0)),"")</f>
        <v>0.8</v>
      </c>
      <c r="U12" s="26">
        <f>IFERROR(INDEX(Selected_Interventions!$N$2:$N$18,MATCH(G12,Selected_Interventions!$Q$2:$Q$18,0)),"")</f>
        <v>2025</v>
      </c>
      <c r="V12" s="26">
        <f>IFERROR(INDEX(Selected_Interventions!$O$2:$O$18,MATCH(G12,Selected_Interventions!$Q$2:$Q$18,0)),"")</f>
        <v>2050</v>
      </c>
      <c r="W12" s="22" t="s">
        <v>215</v>
      </c>
      <c r="X12" s="23">
        <f t="shared" si="0"/>
        <v>1</v>
      </c>
    </row>
    <row r="13" spans="1:24" ht="27.6">
      <c r="A13" s="22" t="s">
        <v>329</v>
      </c>
      <c r="B13" s="22" t="s">
        <v>330</v>
      </c>
      <c r="C13" s="22" t="s">
        <v>307</v>
      </c>
      <c r="D13" t="s">
        <v>242</v>
      </c>
      <c r="E13" t="s">
        <v>221</v>
      </c>
      <c r="F13" t="s">
        <v>222</v>
      </c>
      <c r="G13" s="22" t="s">
        <v>246</v>
      </c>
      <c r="H13" s="22" t="s">
        <v>237</v>
      </c>
      <c r="I13" s="27" t="s">
        <v>316</v>
      </c>
      <c r="J13" s="22" t="s">
        <v>309</v>
      </c>
      <c r="K13" s="19">
        <v>0.2</v>
      </c>
      <c r="L13" s="24">
        <v>1</v>
      </c>
      <c r="M13" s="20">
        <v>30</v>
      </c>
      <c r="N13" s="20">
        <v>95</v>
      </c>
      <c r="O13" t="s">
        <v>300</v>
      </c>
      <c r="P13" s="25">
        <v>5.133311162</v>
      </c>
      <c r="Q13" s="20">
        <v>2023</v>
      </c>
      <c r="R13">
        <v>1</v>
      </c>
      <c r="S13" s="17">
        <f>IFERROR(INDEX(Selected_Interventions!$L$2:$L$18,MATCH(G13,Selected_Interventions!$Q$2:$Q$18,0)),"")</f>
        <v>0.31</v>
      </c>
      <c r="T13" s="17">
        <f>IFERROR(INDEX(Selected_Interventions!$M$2:$M$18,MATCH(G13,Selected_Interventions!$Q$2:$Q$18,0)),"")</f>
        <v>0.8</v>
      </c>
      <c r="U13" s="26">
        <f>IFERROR(INDEX(Selected_Interventions!$N$2:$N$18,MATCH(G13,Selected_Interventions!$Q$2:$Q$18,0)),"")</f>
        <v>2025</v>
      </c>
      <c r="V13" s="26">
        <f>IFERROR(INDEX(Selected_Interventions!$O$2:$O$18,MATCH(G13,Selected_Interventions!$Q$2:$Q$18,0)),"")</f>
        <v>2050</v>
      </c>
      <c r="W13" s="22" t="s">
        <v>215</v>
      </c>
      <c r="X13" s="23">
        <f t="shared" si="0"/>
        <v>1</v>
      </c>
    </row>
    <row r="14" spans="1:24" ht="27.6">
      <c r="A14" s="22" t="s">
        <v>331</v>
      </c>
      <c r="B14" s="22" t="s">
        <v>332</v>
      </c>
      <c r="C14" s="22" t="s">
        <v>333</v>
      </c>
      <c r="D14" t="s">
        <v>242</v>
      </c>
      <c r="E14" t="s">
        <v>221</v>
      </c>
      <c r="F14" t="s">
        <v>222</v>
      </c>
      <c r="G14" s="22" t="s">
        <v>246</v>
      </c>
      <c r="H14" s="22" t="s">
        <v>237</v>
      </c>
      <c r="I14" s="27" t="s">
        <v>319</v>
      </c>
      <c r="J14" s="22" t="s">
        <v>309</v>
      </c>
      <c r="K14" s="19">
        <v>0.2</v>
      </c>
      <c r="L14" s="24">
        <v>1</v>
      </c>
      <c r="M14" s="20">
        <v>30</v>
      </c>
      <c r="N14" s="20">
        <v>95</v>
      </c>
      <c r="O14" t="s">
        <v>300</v>
      </c>
      <c r="P14" s="25">
        <v>7</v>
      </c>
      <c r="Q14" s="20">
        <v>2023</v>
      </c>
      <c r="R14">
        <v>1</v>
      </c>
      <c r="S14" s="17">
        <f>IFERROR(INDEX(Selected_Interventions!$L$2:$L$18,MATCH(G14,Selected_Interventions!$Q$2:$Q$18,0)),"")</f>
        <v>0.31</v>
      </c>
      <c r="T14" s="17">
        <f>IFERROR(INDEX(Selected_Interventions!$M$2:$M$18,MATCH(G14,Selected_Interventions!$Q$2:$Q$18,0)),"")</f>
        <v>0.8</v>
      </c>
      <c r="U14" s="26">
        <f>IFERROR(INDEX(Selected_Interventions!$N$2:$N$18,MATCH(G14,Selected_Interventions!$Q$2:$Q$18,0)),"")</f>
        <v>2025</v>
      </c>
      <c r="V14" s="26">
        <f>IFERROR(INDEX(Selected_Interventions!$O$2:$O$18,MATCH(G14,Selected_Interventions!$Q$2:$Q$18,0)),"")</f>
        <v>2050</v>
      </c>
      <c r="W14" s="22" t="s">
        <v>334</v>
      </c>
      <c r="X14" s="23">
        <f t="shared" si="0"/>
        <v>1</v>
      </c>
    </row>
    <row r="15" spans="1:24" ht="27.6">
      <c r="A15" s="22" t="s">
        <v>335</v>
      </c>
      <c r="B15" s="22" t="s">
        <v>336</v>
      </c>
      <c r="C15" s="22" t="s">
        <v>307</v>
      </c>
      <c r="D15" t="s">
        <v>242</v>
      </c>
      <c r="E15" t="s">
        <v>221</v>
      </c>
      <c r="F15" t="s">
        <v>222</v>
      </c>
      <c r="G15" s="22" t="s">
        <v>246</v>
      </c>
      <c r="H15" s="22" t="s">
        <v>237</v>
      </c>
      <c r="I15" s="27" t="s">
        <v>322</v>
      </c>
      <c r="J15" s="22" t="s">
        <v>309</v>
      </c>
      <c r="K15" s="19">
        <v>0.2</v>
      </c>
      <c r="L15" s="24">
        <v>1</v>
      </c>
      <c r="M15" s="20">
        <v>30</v>
      </c>
      <c r="N15" s="20">
        <v>95</v>
      </c>
      <c r="O15" t="s">
        <v>300</v>
      </c>
      <c r="P15" s="25">
        <v>29.216219469999999</v>
      </c>
      <c r="Q15" s="20">
        <v>2023</v>
      </c>
      <c r="R15">
        <v>1</v>
      </c>
      <c r="S15" s="17">
        <f>IFERROR(INDEX(Selected_Interventions!$L$2:$L$18,MATCH(G15,Selected_Interventions!$Q$2:$Q$18,0)),"")</f>
        <v>0.31</v>
      </c>
      <c r="T15" s="17">
        <f>IFERROR(INDEX(Selected_Interventions!$M$2:$M$18,MATCH(G15,Selected_Interventions!$Q$2:$Q$18,0)),"")</f>
        <v>0.8</v>
      </c>
      <c r="U15" s="26">
        <f>IFERROR(INDEX(Selected_Interventions!$N$2:$N$18,MATCH(G15,Selected_Interventions!$Q$2:$Q$18,0)),"")</f>
        <v>2025</v>
      </c>
      <c r="V15" s="26">
        <f>IFERROR(INDEX(Selected_Interventions!$O$2:$O$18,MATCH(G15,Selected_Interventions!$Q$2:$Q$18,0)),"")</f>
        <v>2050</v>
      </c>
      <c r="W15" s="22" t="s">
        <v>215</v>
      </c>
      <c r="X15" s="23">
        <f t="shared" si="0"/>
        <v>1</v>
      </c>
    </row>
    <row r="16" spans="1:24" ht="27.6">
      <c r="A16" s="22" t="s">
        <v>337</v>
      </c>
      <c r="B16" s="22" t="s">
        <v>338</v>
      </c>
      <c r="C16" s="22" t="s">
        <v>297</v>
      </c>
      <c r="D16" t="s">
        <v>247</v>
      </c>
      <c r="E16" t="s">
        <v>221</v>
      </c>
      <c r="F16" t="s">
        <v>222</v>
      </c>
      <c r="G16" s="22" t="s">
        <v>248</v>
      </c>
      <c r="H16" s="22" t="s">
        <v>237</v>
      </c>
      <c r="I16" s="27" t="s">
        <v>339</v>
      </c>
      <c r="J16" s="22" t="s">
        <v>212</v>
      </c>
      <c r="K16" s="19">
        <v>0.52</v>
      </c>
      <c r="L16" s="24">
        <v>1</v>
      </c>
      <c r="M16" s="20">
        <v>30</v>
      </c>
      <c r="N16" s="20">
        <v>95</v>
      </c>
      <c r="O16" t="s">
        <v>300</v>
      </c>
      <c r="P16" s="25">
        <v>64.94344126</v>
      </c>
      <c r="Q16" s="20">
        <v>2023</v>
      </c>
      <c r="R16">
        <v>1</v>
      </c>
      <c r="S16" s="17">
        <f>IFERROR(INDEX(Selected_Interventions!$L$2:$L$18,MATCH(G16,Selected_Interventions!$Q$2:$Q$18,0)),"")</f>
        <v>0.31</v>
      </c>
      <c r="T16" s="17">
        <f>IFERROR(INDEX(Selected_Interventions!$M$2:$M$18,MATCH(G16,Selected_Interventions!$Q$2:$Q$18,0)),"")</f>
        <v>0.8</v>
      </c>
      <c r="U16" s="26">
        <f>IFERROR(INDEX(Selected_Interventions!$N$2:$N$18,MATCH(G16,Selected_Interventions!$Q$2:$Q$18,0)),"")</f>
        <v>2025</v>
      </c>
      <c r="V16" s="26">
        <f>IFERROR(INDEX(Selected_Interventions!$O$2:$O$18,MATCH(G16,Selected_Interventions!$Q$2:$Q$18,0)),"")</f>
        <v>2050</v>
      </c>
      <c r="W16" s="22" t="s">
        <v>301</v>
      </c>
      <c r="X16" s="23">
        <f t="shared" si="0"/>
        <v>1</v>
      </c>
    </row>
    <row r="17" spans="1:24" ht="41.4">
      <c r="A17" s="22" t="s">
        <v>340</v>
      </c>
      <c r="B17" s="22" t="s">
        <v>341</v>
      </c>
      <c r="C17" s="22" t="s">
        <v>307</v>
      </c>
      <c r="D17" t="s">
        <v>247</v>
      </c>
      <c r="E17" t="s">
        <v>221</v>
      </c>
      <c r="F17" t="s">
        <v>222</v>
      </c>
      <c r="G17" s="22" t="s">
        <v>248</v>
      </c>
      <c r="H17" s="22" t="s">
        <v>237</v>
      </c>
      <c r="I17" s="27" t="s">
        <v>342</v>
      </c>
      <c r="J17" s="22" t="s">
        <v>309</v>
      </c>
      <c r="K17" s="19">
        <v>1</v>
      </c>
      <c r="L17" s="24">
        <v>1</v>
      </c>
      <c r="M17" s="20">
        <v>30</v>
      </c>
      <c r="N17" s="20">
        <v>95</v>
      </c>
      <c r="O17" t="s">
        <v>300</v>
      </c>
      <c r="P17" s="25">
        <v>119.7214874</v>
      </c>
      <c r="Q17" s="20">
        <v>2023</v>
      </c>
      <c r="R17">
        <v>1</v>
      </c>
      <c r="S17" s="17">
        <f>IFERROR(INDEX(Selected_Interventions!$L$2:$L$18,MATCH(G17,Selected_Interventions!$Q$2:$Q$18,0)),"")</f>
        <v>0.31</v>
      </c>
      <c r="T17" s="17">
        <f>IFERROR(INDEX(Selected_Interventions!$M$2:$M$18,MATCH(G17,Selected_Interventions!$Q$2:$Q$18,0)),"")</f>
        <v>0.8</v>
      </c>
      <c r="U17" s="26">
        <f>IFERROR(INDEX(Selected_Interventions!$N$2:$N$18,MATCH(G17,Selected_Interventions!$Q$2:$Q$18,0)),"")</f>
        <v>2025</v>
      </c>
      <c r="V17" s="26">
        <f>IFERROR(INDEX(Selected_Interventions!$O$2:$O$18,MATCH(G17,Selected_Interventions!$Q$2:$Q$18,0)),"")</f>
        <v>2050</v>
      </c>
      <c r="W17" s="22" t="s">
        <v>215</v>
      </c>
      <c r="X17" s="23">
        <f t="shared" si="0"/>
        <v>1</v>
      </c>
    </row>
    <row r="18" spans="1:24" ht="27.6">
      <c r="A18" s="22" t="s">
        <v>343</v>
      </c>
      <c r="B18" s="22" t="s">
        <v>344</v>
      </c>
      <c r="C18" s="22" t="s">
        <v>307</v>
      </c>
      <c r="D18" t="s">
        <v>247</v>
      </c>
      <c r="E18" t="s">
        <v>221</v>
      </c>
      <c r="F18" t="s">
        <v>222</v>
      </c>
      <c r="G18" s="22" t="s">
        <v>248</v>
      </c>
      <c r="H18" s="22" t="s">
        <v>237</v>
      </c>
      <c r="I18" s="27" t="s">
        <v>345</v>
      </c>
      <c r="J18" s="22" t="s">
        <v>309</v>
      </c>
      <c r="K18" s="19">
        <v>1</v>
      </c>
      <c r="L18" s="24">
        <v>1</v>
      </c>
      <c r="M18" s="20">
        <v>30</v>
      </c>
      <c r="N18" s="20">
        <v>95</v>
      </c>
      <c r="O18" t="s">
        <v>300</v>
      </c>
      <c r="P18" s="25">
        <v>36.463998099999998</v>
      </c>
      <c r="Q18" s="20">
        <v>2023</v>
      </c>
      <c r="R18">
        <v>1</v>
      </c>
      <c r="S18" s="17">
        <f>IFERROR(INDEX(Selected_Interventions!$L$2:$L$18,MATCH(G18,Selected_Interventions!$Q$2:$Q$18,0)),"")</f>
        <v>0.31</v>
      </c>
      <c r="T18" s="17">
        <f>IFERROR(INDEX(Selected_Interventions!$M$2:$M$18,MATCH(G18,Selected_Interventions!$Q$2:$Q$18,0)),"")</f>
        <v>0.8</v>
      </c>
      <c r="U18" s="26">
        <f>IFERROR(INDEX(Selected_Interventions!$N$2:$N$18,MATCH(G18,Selected_Interventions!$Q$2:$Q$18,0)),"")</f>
        <v>2025</v>
      </c>
      <c r="V18" s="26">
        <f>IFERROR(INDEX(Selected_Interventions!$O$2:$O$18,MATCH(G18,Selected_Interventions!$Q$2:$Q$18,0)),"")</f>
        <v>2050</v>
      </c>
      <c r="W18" s="22" t="s">
        <v>215</v>
      </c>
      <c r="X18" s="23">
        <f t="shared" si="0"/>
        <v>1</v>
      </c>
    </row>
    <row r="19" spans="1:24" ht="41.4">
      <c r="A19" s="22" t="s">
        <v>346</v>
      </c>
      <c r="B19" s="22" t="s">
        <v>347</v>
      </c>
      <c r="C19" s="22" t="s">
        <v>307</v>
      </c>
      <c r="D19" t="s">
        <v>250</v>
      </c>
      <c r="E19" t="s">
        <v>253</v>
      </c>
      <c r="F19" t="s">
        <v>254</v>
      </c>
      <c r="G19" s="22" t="s">
        <v>251</v>
      </c>
      <c r="H19" s="22" t="s">
        <v>237</v>
      </c>
      <c r="I19" s="27" t="s">
        <v>348</v>
      </c>
      <c r="J19" s="22" t="s">
        <v>309</v>
      </c>
      <c r="K19" s="19">
        <v>1</v>
      </c>
      <c r="L19" s="24">
        <v>1</v>
      </c>
      <c r="M19" s="20">
        <v>5</v>
      </c>
      <c r="N19" s="20">
        <v>39</v>
      </c>
      <c r="O19" t="s">
        <v>300</v>
      </c>
      <c r="P19" s="25">
        <v>50.857353529999997</v>
      </c>
      <c r="Q19" s="20">
        <v>2023</v>
      </c>
      <c r="R19">
        <v>1</v>
      </c>
      <c r="S19" s="17">
        <f>IFERROR(INDEX(Selected_Interventions!$L$2:$L$18,MATCH(G19,Selected_Interventions!$Q$2:$Q$18,0)),"")</f>
        <v>0.31</v>
      </c>
      <c r="T19" s="17">
        <f>IFERROR(INDEX(Selected_Interventions!$M$2:$M$18,MATCH(G19,Selected_Interventions!$Q$2:$Q$18,0)),"")</f>
        <v>0.8</v>
      </c>
      <c r="U19" s="26">
        <f>IFERROR(INDEX(Selected_Interventions!$N$2:$N$18,MATCH(G19,Selected_Interventions!$Q$2:$Q$18,0)),"")</f>
        <v>2025</v>
      </c>
      <c r="V19" s="26">
        <f>IFERROR(INDEX(Selected_Interventions!$O$2:$O$18,MATCH(G19,Selected_Interventions!$Q$2:$Q$18,0)),"")</f>
        <v>2050</v>
      </c>
      <c r="W19" s="22" t="s">
        <v>215</v>
      </c>
      <c r="X19" s="23">
        <f t="shared" si="0"/>
        <v>1</v>
      </c>
    </row>
    <row r="20" spans="1:24" ht="41.4">
      <c r="A20" s="22" t="s">
        <v>349</v>
      </c>
      <c r="B20" s="22" t="s">
        <v>350</v>
      </c>
      <c r="C20" s="22" t="s">
        <v>307</v>
      </c>
      <c r="D20" t="s">
        <v>257</v>
      </c>
      <c r="E20" t="s">
        <v>253</v>
      </c>
      <c r="F20" t="s">
        <v>254</v>
      </c>
      <c r="G20" s="22" t="s">
        <v>258</v>
      </c>
      <c r="H20" s="22" t="s">
        <v>237</v>
      </c>
      <c r="I20" s="27" t="s">
        <v>351</v>
      </c>
      <c r="J20" s="22" t="s">
        <v>309</v>
      </c>
      <c r="K20" s="19">
        <v>4.1000000000000002E-2</v>
      </c>
      <c r="L20" s="24">
        <v>1</v>
      </c>
      <c r="M20" s="20">
        <v>5</v>
      </c>
      <c r="N20" s="20">
        <v>40</v>
      </c>
      <c r="O20" t="s">
        <v>300</v>
      </c>
      <c r="P20" s="25">
        <v>12488.38616</v>
      </c>
      <c r="Q20" s="20">
        <v>2023</v>
      </c>
      <c r="R20">
        <v>1</v>
      </c>
      <c r="S20" s="17">
        <f>IFERROR(INDEX(Selected_Interventions!$L$2:$L$18,MATCH(G20,Selected_Interventions!$Q$2:$Q$18,0)),"")</f>
        <v>0.1</v>
      </c>
      <c r="T20" s="17">
        <f>IFERROR(INDEX(Selected_Interventions!$M$2:$M$18,MATCH(G20,Selected_Interventions!$Q$2:$Q$18,0)),"")</f>
        <v>0.8</v>
      </c>
      <c r="U20" s="26">
        <f>IFERROR(INDEX(Selected_Interventions!$N$2:$N$18,MATCH(G20,Selected_Interventions!$Q$2:$Q$18,0)),"")</f>
        <v>2025</v>
      </c>
      <c r="V20" s="26">
        <f>IFERROR(INDEX(Selected_Interventions!$O$2:$O$18,MATCH(G20,Selected_Interventions!$Q$2:$Q$18,0)),"")</f>
        <v>2050</v>
      </c>
      <c r="W20" s="22" t="s">
        <v>261</v>
      </c>
      <c r="X20" s="23">
        <f t="shared" si="0"/>
        <v>1</v>
      </c>
    </row>
    <row r="21" spans="1:24" ht="27.6">
      <c r="A21" s="22" t="s">
        <v>352</v>
      </c>
      <c r="B21" s="22" t="s">
        <v>353</v>
      </c>
      <c r="C21" s="22" t="s">
        <v>297</v>
      </c>
      <c r="D21" t="s">
        <v>262</v>
      </c>
      <c r="E21" t="s">
        <v>217</v>
      </c>
      <c r="F21" t="s">
        <v>218</v>
      </c>
      <c r="G21" s="22" t="s">
        <v>263</v>
      </c>
      <c r="H21" s="22" t="s">
        <v>237</v>
      </c>
      <c r="I21" s="27" t="s">
        <v>339</v>
      </c>
      <c r="J21" s="22" t="s">
        <v>212</v>
      </c>
      <c r="K21" s="19">
        <v>0.52</v>
      </c>
      <c r="L21" s="24">
        <v>1</v>
      </c>
      <c r="M21" s="20">
        <v>30</v>
      </c>
      <c r="N21" s="20">
        <v>95</v>
      </c>
      <c r="O21" t="s">
        <v>300</v>
      </c>
      <c r="P21" s="25">
        <v>900.25859009999999</v>
      </c>
      <c r="Q21" s="20">
        <v>2023</v>
      </c>
      <c r="R21">
        <v>1</v>
      </c>
      <c r="S21" s="17">
        <f>IFERROR(INDEX(Selected_Interventions!$L$2:$L$18,MATCH(G21,Selected_Interventions!$Q$2:$Q$18,0)),"")</f>
        <v>0.31</v>
      </c>
      <c r="T21" s="17">
        <f>IFERROR(INDEX(Selected_Interventions!$M$2:$M$18,MATCH(G21,Selected_Interventions!$Q$2:$Q$18,0)),"")</f>
        <v>0.8</v>
      </c>
      <c r="U21" s="26">
        <f>IFERROR(INDEX(Selected_Interventions!$N$2:$N$18,MATCH(G21,Selected_Interventions!$Q$2:$Q$18,0)),"")</f>
        <v>2025</v>
      </c>
      <c r="V21" s="26">
        <f>IFERROR(INDEX(Selected_Interventions!$O$2:$O$18,MATCH(G21,Selected_Interventions!$Q$2:$Q$18,0)),"")</f>
        <v>2050</v>
      </c>
      <c r="W21" s="22" t="s">
        <v>301</v>
      </c>
      <c r="X21" s="23">
        <f t="shared" si="0"/>
        <v>1</v>
      </c>
    </row>
    <row r="22" spans="1:24" ht="27.6">
      <c r="A22" s="22" t="s">
        <v>354</v>
      </c>
      <c r="B22" s="22" t="s">
        <v>355</v>
      </c>
      <c r="C22" s="22" t="s">
        <v>297</v>
      </c>
      <c r="D22" t="s">
        <v>262</v>
      </c>
      <c r="E22" t="s">
        <v>217</v>
      </c>
      <c r="F22" t="s">
        <v>218</v>
      </c>
      <c r="G22" s="22" t="s">
        <v>263</v>
      </c>
      <c r="H22" s="22" t="s">
        <v>237</v>
      </c>
      <c r="I22" s="27" t="s">
        <v>319</v>
      </c>
      <c r="J22" s="22" t="s">
        <v>309</v>
      </c>
      <c r="K22" s="19">
        <v>0.5</v>
      </c>
      <c r="L22" s="24">
        <v>1</v>
      </c>
      <c r="M22" s="20">
        <v>30</v>
      </c>
      <c r="N22" s="20">
        <v>95</v>
      </c>
      <c r="O22" t="s">
        <v>300</v>
      </c>
      <c r="P22" s="25">
        <v>64.94344126</v>
      </c>
      <c r="Q22" s="20">
        <v>2023</v>
      </c>
      <c r="R22">
        <v>1</v>
      </c>
      <c r="S22" s="17">
        <f>IFERROR(INDEX(Selected_Interventions!$L$2:$L$18,MATCH(G22,Selected_Interventions!$Q$2:$Q$18,0)),"")</f>
        <v>0.31</v>
      </c>
      <c r="T22" s="17">
        <f>IFERROR(INDEX(Selected_Interventions!$M$2:$M$18,MATCH(G22,Selected_Interventions!$Q$2:$Q$18,0)),"")</f>
        <v>0.8</v>
      </c>
      <c r="U22" s="26">
        <f>IFERROR(INDEX(Selected_Interventions!$N$2:$N$18,MATCH(G22,Selected_Interventions!$Q$2:$Q$18,0)),"")</f>
        <v>2025</v>
      </c>
      <c r="V22" s="26">
        <f>IFERROR(INDEX(Selected_Interventions!$O$2:$O$18,MATCH(G22,Selected_Interventions!$Q$2:$Q$18,0)),"")</f>
        <v>2050</v>
      </c>
      <c r="W22" s="22" t="s">
        <v>301</v>
      </c>
      <c r="X22" s="23">
        <f t="shared" si="0"/>
        <v>1</v>
      </c>
    </row>
    <row r="23" spans="1:24" ht="27.6">
      <c r="A23" s="22" t="s">
        <v>356</v>
      </c>
      <c r="B23" s="22" t="s">
        <v>357</v>
      </c>
      <c r="C23" s="22" t="s">
        <v>307</v>
      </c>
      <c r="D23" t="s">
        <v>262</v>
      </c>
      <c r="E23" t="s">
        <v>217</v>
      </c>
      <c r="F23" t="s">
        <v>218</v>
      </c>
      <c r="G23" s="22" t="s">
        <v>263</v>
      </c>
      <c r="H23" s="22" t="s">
        <v>237</v>
      </c>
      <c r="I23" s="27" t="s">
        <v>358</v>
      </c>
      <c r="J23" s="22" t="s">
        <v>309</v>
      </c>
      <c r="K23" s="19">
        <v>0.5</v>
      </c>
      <c r="L23" s="24">
        <v>1</v>
      </c>
      <c r="M23" s="20">
        <v>30</v>
      </c>
      <c r="N23" s="20">
        <v>95</v>
      </c>
      <c r="O23" t="s">
        <v>300</v>
      </c>
      <c r="P23" s="25">
        <v>119.7214874</v>
      </c>
      <c r="Q23" s="20">
        <v>2023</v>
      </c>
      <c r="R23">
        <v>1</v>
      </c>
      <c r="S23" s="17">
        <f>IFERROR(INDEX(Selected_Interventions!$L$2:$L$18,MATCH(G23,Selected_Interventions!$Q$2:$Q$18,0)),"")</f>
        <v>0.31</v>
      </c>
      <c r="T23" s="17">
        <f>IFERROR(INDEX(Selected_Interventions!$M$2:$M$18,MATCH(G23,Selected_Interventions!$Q$2:$Q$18,0)),"")</f>
        <v>0.8</v>
      </c>
      <c r="U23" s="26">
        <f>IFERROR(INDEX(Selected_Interventions!$N$2:$N$18,MATCH(G23,Selected_Interventions!$Q$2:$Q$18,0)),"")</f>
        <v>2025</v>
      </c>
      <c r="V23" s="26">
        <f>IFERROR(INDEX(Selected_Interventions!$O$2:$O$18,MATCH(G23,Selected_Interventions!$Q$2:$Q$18,0)),"")</f>
        <v>2050</v>
      </c>
      <c r="W23" s="22" t="s">
        <v>215</v>
      </c>
      <c r="X23" s="23">
        <f t="shared" si="0"/>
        <v>1</v>
      </c>
    </row>
    <row r="24" spans="1:24" ht="27.6">
      <c r="A24" s="22" t="s">
        <v>359</v>
      </c>
      <c r="B24" s="22" t="s">
        <v>360</v>
      </c>
      <c r="C24" s="22" t="s">
        <v>307</v>
      </c>
      <c r="D24" t="s">
        <v>262</v>
      </c>
      <c r="E24" t="s">
        <v>225</v>
      </c>
      <c r="F24" t="s">
        <v>226</v>
      </c>
      <c r="G24" s="22" t="s">
        <v>266</v>
      </c>
      <c r="H24" s="22" t="s">
        <v>237</v>
      </c>
      <c r="I24" s="27" t="s">
        <v>339</v>
      </c>
      <c r="J24" s="22" t="s">
        <v>212</v>
      </c>
      <c r="K24" s="19">
        <v>0.52</v>
      </c>
      <c r="L24" s="24">
        <v>1</v>
      </c>
      <c r="M24" s="20">
        <v>30</v>
      </c>
      <c r="N24" s="20">
        <v>95</v>
      </c>
      <c r="O24" t="s">
        <v>300</v>
      </c>
      <c r="P24" s="25">
        <v>186.47979240000001</v>
      </c>
      <c r="Q24" s="20">
        <v>2023</v>
      </c>
      <c r="R24">
        <v>1</v>
      </c>
      <c r="S24" s="17">
        <f>IFERROR(INDEX(Selected_Interventions!$L$2:$L$18,MATCH(G24,Selected_Interventions!$Q$2:$Q$18,0)),"")</f>
        <v>0.31</v>
      </c>
      <c r="T24" s="17">
        <f>IFERROR(INDEX(Selected_Interventions!$M$2:$M$18,MATCH(G24,Selected_Interventions!$Q$2:$Q$18,0)),"")</f>
        <v>0.8</v>
      </c>
      <c r="U24" s="26">
        <f>IFERROR(INDEX(Selected_Interventions!$N$2:$N$18,MATCH(G24,Selected_Interventions!$Q$2:$Q$18,0)),"")</f>
        <v>2025</v>
      </c>
      <c r="V24" s="26">
        <f>IFERROR(INDEX(Selected_Interventions!$O$2:$O$18,MATCH(G24,Selected_Interventions!$Q$2:$Q$18,0)),"")</f>
        <v>2050</v>
      </c>
      <c r="W24" s="22" t="s">
        <v>215</v>
      </c>
      <c r="X24" s="23">
        <f t="shared" si="0"/>
        <v>1</v>
      </c>
    </row>
    <row r="25" spans="1:24" ht="27.6">
      <c r="A25" s="22" t="s">
        <v>361</v>
      </c>
      <c r="B25" s="22" t="s">
        <v>362</v>
      </c>
      <c r="C25" s="22" t="s">
        <v>297</v>
      </c>
      <c r="D25" t="s">
        <v>262</v>
      </c>
      <c r="E25" t="s">
        <v>225</v>
      </c>
      <c r="F25" t="s">
        <v>226</v>
      </c>
      <c r="G25" s="22" t="s">
        <v>266</v>
      </c>
      <c r="H25" s="22" t="s">
        <v>237</v>
      </c>
      <c r="I25" s="27" t="s">
        <v>319</v>
      </c>
      <c r="J25" s="22" t="s">
        <v>309</v>
      </c>
      <c r="K25" s="19">
        <v>0.5</v>
      </c>
      <c r="L25" s="24">
        <v>1</v>
      </c>
      <c r="M25" s="20">
        <v>30</v>
      </c>
      <c r="N25" s="20">
        <v>95</v>
      </c>
      <c r="O25" t="s">
        <v>300</v>
      </c>
      <c r="P25" s="25">
        <v>64.94344126</v>
      </c>
      <c r="Q25" s="20">
        <v>2023</v>
      </c>
      <c r="R25">
        <v>1</v>
      </c>
      <c r="S25" s="17">
        <f>IFERROR(INDEX(Selected_Interventions!$L$2:$L$18,MATCH(G25,Selected_Interventions!$Q$2:$Q$18,0)),"")</f>
        <v>0.31</v>
      </c>
      <c r="T25" s="17">
        <f>IFERROR(INDEX(Selected_Interventions!$M$2:$M$18,MATCH(G25,Selected_Interventions!$Q$2:$Q$18,0)),"")</f>
        <v>0.8</v>
      </c>
      <c r="U25" s="26">
        <f>IFERROR(INDEX(Selected_Interventions!$N$2:$N$18,MATCH(G25,Selected_Interventions!$Q$2:$Q$18,0)),"")</f>
        <v>2025</v>
      </c>
      <c r="V25" s="26">
        <f>IFERROR(INDEX(Selected_Interventions!$O$2:$O$18,MATCH(G25,Selected_Interventions!$Q$2:$Q$18,0)),"")</f>
        <v>2050</v>
      </c>
      <c r="W25" s="22" t="s">
        <v>301</v>
      </c>
      <c r="X25" s="23">
        <f t="shared" si="0"/>
        <v>1</v>
      </c>
    </row>
    <row r="26" spans="1:24" ht="27.6">
      <c r="A26" s="22" t="s">
        <v>363</v>
      </c>
      <c r="B26" s="22" t="s">
        <v>364</v>
      </c>
      <c r="C26" s="22" t="s">
        <v>307</v>
      </c>
      <c r="D26" t="s">
        <v>262</v>
      </c>
      <c r="E26" t="s">
        <v>225</v>
      </c>
      <c r="F26" t="s">
        <v>226</v>
      </c>
      <c r="G26" s="22" t="s">
        <v>266</v>
      </c>
      <c r="H26" s="22" t="s">
        <v>237</v>
      </c>
      <c r="I26" s="27" t="s">
        <v>358</v>
      </c>
      <c r="J26" s="22" t="s">
        <v>309</v>
      </c>
      <c r="K26" s="19">
        <v>0.5</v>
      </c>
      <c r="L26" s="24">
        <v>1</v>
      </c>
      <c r="M26" s="20">
        <v>30</v>
      </c>
      <c r="N26" s="20">
        <v>95</v>
      </c>
      <c r="O26" t="s">
        <v>300</v>
      </c>
      <c r="P26" s="25">
        <v>119.7214874</v>
      </c>
      <c r="Q26" s="20">
        <v>2023</v>
      </c>
      <c r="R26">
        <v>1</v>
      </c>
      <c r="S26" s="17">
        <f>IFERROR(INDEX(Selected_Interventions!$L$2:$L$18,MATCH(G26,Selected_Interventions!$Q$2:$Q$18,0)),"")</f>
        <v>0.31</v>
      </c>
      <c r="T26" s="17">
        <f>IFERROR(INDEX(Selected_Interventions!$M$2:$M$18,MATCH(G26,Selected_Interventions!$Q$2:$Q$18,0)),"")</f>
        <v>0.8</v>
      </c>
      <c r="U26" s="26">
        <f>IFERROR(INDEX(Selected_Interventions!$N$2:$N$18,MATCH(G26,Selected_Interventions!$Q$2:$Q$18,0)),"")</f>
        <v>2025</v>
      </c>
      <c r="V26" s="26">
        <f>IFERROR(INDEX(Selected_Interventions!$O$2:$O$18,MATCH(G26,Selected_Interventions!$Q$2:$Q$18,0)),"")</f>
        <v>2050</v>
      </c>
      <c r="W26" s="22" t="s">
        <v>215</v>
      </c>
      <c r="X26" s="23">
        <f t="shared" si="0"/>
        <v>1</v>
      </c>
    </row>
    <row r="27" spans="1:24" ht="41.4">
      <c r="A27" s="22" t="s">
        <v>365</v>
      </c>
      <c r="B27" s="22" t="s">
        <v>366</v>
      </c>
      <c r="C27" s="22" t="s">
        <v>307</v>
      </c>
      <c r="D27" t="s">
        <v>268</v>
      </c>
      <c r="E27" t="s">
        <v>271</v>
      </c>
      <c r="F27" t="s">
        <v>272</v>
      </c>
      <c r="G27" s="22" t="s">
        <v>269</v>
      </c>
      <c r="H27" s="22" t="s">
        <v>237</v>
      </c>
      <c r="I27" s="27" t="s">
        <v>367</v>
      </c>
      <c r="J27" s="22" t="s">
        <v>309</v>
      </c>
      <c r="K27" s="19">
        <v>0.2</v>
      </c>
      <c r="L27" s="24">
        <v>1</v>
      </c>
      <c r="M27" s="20">
        <v>30</v>
      </c>
      <c r="N27" s="20">
        <v>95</v>
      </c>
      <c r="O27" t="s">
        <v>300</v>
      </c>
      <c r="P27" s="25">
        <v>1154.0355216616899</v>
      </c>
      <c r="Q27" s="20">
        <v>2023</v>
      </c>
      <c r="R27">
        <v>1</v>
      </c>
      <c r="S27" s="17">
        <f>IFERROR(INDEX(Selected_Interventions!$L$2:$L$18,MATCH(G27,Selected_Interventions!$Q$2:$Q$18,0)),"")</f>
        <v>0.16</v>
      </c>
      <c r="T27" s="17">
        <f>IFERROR(INDEX(Selected_Interventions!$M$2:$M$18,MATCH(G27,Selected_Interventions!$Q$2:$Q$18,0)),"")</f>
        <v>0.8</v>
      </c>
      <c r="U27" s="26">
        <f>IFERROR(INDEX(Selected_Interventions!$N$2:$N$18,MATCH(G27,Selected_Interventions!$Q$2:$Q$18,0)),"")</f>
        <v>2025</v>
      </c>
      <c r="V27" s="26">
        <f>IFERROR(INDEX(Selected_Interventions!$O$2:$O$18,MATCH(G27,Selected_Interventions!$Q$2:$Q$18,0)),"")</f>
        <v>2050</v>
      </c>
      <c r="W27" s="22" t="s">
        <v>215</v>
      </c>
      <c r="X27" s="23">
        <f t="shared" si="0"/>
        <v>1</v>
      </c>
    </row>
    <row r="28" spans="1:24" ht="41.4">
      <c r="A28" s="22" t="s">
        <v>368</v>
      </c>
      <c r="B28" s="22" t="s">
        <v>369</v>
      </c>
      <c r="C28" s="22" t="s">
        <v>307</v>
      </c>
      <c r="D28" t="s">
        <v>268</v>
      </c>
      <c r="E28" t="s">
        <v>271</v>
      </c>
      <c r="F28" t="s">
        <v>272</v>
      </c>
      <c r="G28" s="22" t="s">
        <v>269</v>
      </c>
      <c r="H28" s="22" t="s">
        <v>237</v>
      </c>
      <c r="I28" s="27" t="s">
        <v>370</v>
      </c>
      <c r="J28" s="22" t="s">
        <v>309</v>
      </c>
      <c r="K28" s="19">
        <v>0.6</v>
      </c>
      <c r="L28" s="24">
        <v>1</v>
      </c>
      <c r="M28" s="20">
        <v>30</v>
      </c>
      <c r="N28" s="20">
        <v>95</v>
      </c>
      <c r="O28" t="s">
        <v>300</v>
      </c>
      <c r="P28" s="25">
        <v>752.57623226071905</v>
      </c>
      <c r="Q28" s="20">
        <v>2023</v>
      </c>
      <c r="R28">
        <v>1</v>
      </c>
      <c r="S28" s="17">
        <f>IFERROR(INDEX(Selected_Interventions!$L$2:$L$18,MATCH(G28,Selected_Interventions!$Q$2:$Q$18,0)),"")</f>
        <v>0.16</v>
      </c>
      <c r="T28" s="17">
        <f>IFERROR(INDEX(Selected_Interventions!$M$2:$M$18,MATCH(G28,Selected_Interventions!$Q$2:$Q$18,0)),"")</f>
        <v>0.8</v>
      </c>
      <c r="U28" s="26">
        <f>IFERROR(INDEX(Selected_Interventions!$N$2:$N$18,MATCH(G28,Selected_Interventions!$Q$2:$Q$18,0)),"")</f>
        <v>2025</v>
      </c>
      <c r="V28" s="26">
        <f>IFERROR(INDEX(Selected_Interventions!$O$2:$O$18,MATCH(G28,Selected_Interventions!$Q$2:$Q$18,0)),"")</f>
        <v>2050</v>
      </c>
      <c r="W28" s="22" t="s">
        <v>215</v>
      </c>
      <c r="X28" s="23">
        <f t="shared" si="0"/>
        <v>1</v>
      </c>
    </row>
    <row r="29" spans="1:24" ht="41.4">
      <c r="A29" s="22" t="s">
        <v>371</v>
      </c>
      <c r="B29" s="22" t="s">
        <v>372</v>
      </c>
      <c r="C29" s="22" t="s">
        <v>307</v>
      </c>
      <c r="D29" t="s">
        <v>268</v>
      </c>
      <c r="E29" t="s">
        <v>271</v>
      </c>
      <c r="F29" t="s">
        <v>272</v>
      </c>
      <c r="G29" s="22" t="s">
        <v>269</v>
      </c>
      <c r="H29" s="22" t="s">
        <v>237</v>
      </c>
      <c r="I29" s="27" t="s">
        <v>373</v>
      </c>
      <c r="J29" s="22" t="s">
        <v>115</v>
      </c>
      <c r="K29" s="19">
        <v>1.0000000000000001E-5</v>
      </c>
      <c r="L29" s="24">
        <v>1</v>
      </c>
      <c r="M29" s="20">
        <v>30</v>
      </c>
      <c r="N29" s="20">
        <v>95</v>
      </c>
      <c r="O29" t="s">
        <v>300</v>
      </c>
      <c r="P29" s="25">
        <v>0.70495847821973801</v>
      </c>
      <c r="Q29" s="20">
        <v>2023</v>
      </c>
      <c r="R29">
        <v>1</v>
      </c>
      <c r="S29" s="17">
        <f>IFERROR(INDEX(Selected_Interventions!$L$2:$L$18,MATCH(G29,Selected_Interventions!$Q$2:$Q$18,0)),"")</f>
        <v>0.16</v>
      </c>
      <c r="T29" s="17">
        <f>IFERROR(INDEX(Selected_Interventions!$M$2:$M$18,MATCH(G29,Selected_Interventions!$Q$2:$Q$18,0)),"")</f>
        <v>0.8</v>
      </c>
      <c r="U29" s="26">
        <f>IFERROR(INDEX(Selected_Interventions!$N$2:$N$18,MATCH(G29,Selected_Interventions!$Q$2:$Q$18,0)),"")</f>
        <v>2025</v>
      </c>
      <c r="V29" s="26">
        <f>IFERROR(INDEX(Selected_Interventions!$O$2:$O$18,MATCH(G29,Selected_Interventions!$Q$2:$Q$18,0)),"")</f>
        <v>2050</v>
      </c>
      <c r="W29" s="22" t="s">
        <v>215</v>
      </c>
      <c r="X29" s="23">
        <f t="shared" si="0"/>
        <v>1</v>
      </c>
    </row>
  </sheetData>
  <autoFilter ref="A1:X1" xr:uid="{00000000-0009-0000-0000-000004000000}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2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5" width="11.69921875" customWidth="1"/>
    <col min="6" max="6" width="14.69921875" customWidth="1"/>
    <col min="7" max="7" width="13.69921875" customWidth="1"/>
    <col min="8" max="8" width="16.69921875" customWidth="1"/>
    <col min="9" max="9" width="12.69921875" customWidth="1"/>
    <col min="10" max="10" width="15.69921875" customWidth="1"/>
  </cols>
  <sheetData>
    <row r="1" spans="1:10" ht="28.05" customHeight="1">
      <c r="A1" s="1" t="s">
        <v>374</v>
      </c>
      <c r="B1" s="1" t="s">
        <v>375</v>
      </c>
      <c r="C1" s="1" t="s">
        <v>42</v>
      </c>
      <c r="D1" s="1" t="s">
        <v>376</v>
      </c>
      <c r="E1" s="1" t="s">
        <v>377</v>
      </c>
      <c r="F1" s="1" t="s">
        <v>378</v>
      </c>
      <c r="G1" s="1" t="s">
        <v>379</v>
      </c>
      <c r="H1" s="1" t="s">
        <v>380</v>
      </c>
      <c r="I1" s="1" t="s">
        <v>381</v>
      </c>
      <c r="J1" s="1" t="s">
        <v>382</v>
      </c>
    </row>
    <row r="2" spans="1:10">
      <c r="A2" t="s">
        <v>204</v>
      </c>
      <c r="B2" t="s">
        <v>206</v>
      </c>
      <c r="C2" s="20">
        <v>2025</v>
      </c>
      <c r="D2" t="s">
        <v>232</v>
      </c>
      <c r="E2" s="22">
        <v>11293.858953409001</v>
      </c>
      <c r="F2" s="22">
        <v>8456.09110298007</v>
      </c>
      <c r="G2" s="10">
        <v>8456.09110298007</v>
      </c>
      <c r="H2" s="23">
        <f t="shared" ref="H2:H65" si="0">G2-F2</f>
        <v>0</v>
      </c>
      <c r="I2" s="10">
        <v>11293.858953409001</v>
      </c>
      <c r="J2" s="23">
        <f t="shared" ref="J2:J65" si="1">I2-E2</f>
        <v>0</v>
      </c>
    </row>
    <row r="3" spans="1:10">
      <c r="A3" t="s">
        <v>204</v>
      </c>
      <c r="B3" t="s">
        <v>206</v>
      </c>
      <c r="C3" s="20">
        <v>2025</v>
      </c>
      <c r="D3" t="s">
        <v>272</v>
      </c>
      <c r="E3" s="22">
        <v>796801.79248266097</v>
      </c>
      <c r="F3" s="22">
        <v>124437.09967665101</v>
      </c>
      <c r="G3" s="10">
        <v>124437.09967665101</v>
      </c>
      <c r="H3" s="23">
        <f t="shared" si="0"/>
        <v>0</v>
      </c>
      <c r="I3" s="10">
        <v>796801.79248266097</v>
      </c>
      <c r="J3" s="23">
        <f t="shared" si="1"/>
        <v>0</v>
      </c>
    </row>
    <row r="4" spans="1:10">
      <c r="A4" t="s">
        <v>204</v>
      </c>
      <c r="B4" t="s">
        <v>206</v>
      </c>
      <c r="C4" s="20">
        <v>2025</v>
      </c>
      <c r="D4" t="s">
        <v>208</v>
      </c>
      <c r="E4" s="22">
        <v>109645.68626824699</v>
      </c>
      <c r="F4" s="22">
        <v>70978.798014499494</v>
      </c>
      <c r="G4" s="10">
        <v>70978.798014499494</v>
      </c>
      <c r="H4" s="23">
        <f t="shared" si="0"/>
        <v>0</v>
      </c>
      <c r="I4" s="10">
        <v>110599.338170727</v>
      </c>
      <c r="J4" s="23">
        <f t="shared" si="1"/>
        <v>953.65190248000727</v>
      </c>
    </row>
    <row r="5" spans="1:10">
      <c r="A5" t="s">
        <v>204</v>
      </c>
      <c r="B5" t="s">
        <v>206</v>
      </c>
      <c r="C5" s="20">
        <v>2025</v>
      </c>
      <c r="D5" t="s">
        <v>218</v>
      </c>
      <c r="E5" s="22">
        <v>267826.19553269999</v>
      </c>
      <c r="F5" s="22">
        <v>250549.928104577</v>
      </c>
      <c r="G5" s="10">
        <v>250549.928104577</v>
      </c>
      <c r="H5" s="23">
        <f t="shared" si="0"/>
        <v>0</v>
      </c>
      <c r="I5" s="10">
        <v>269908.90899035003</v>
      </c>
      <c r="J5" s="23">
        <f t="shared" si="1"/>
        <v>2082.7134576500393</v>
      </c>
    </row>
    <row r="6" spans="1:10">
      <c r="A6" t="s">
        <v>204</v>
      </c>
      <c r="B6" t="s">
        <v>206</v>
      </c>
      <c r="C6" s="20">
        <v>2025</v>
      </c>
      <c r="D6" t="s">
        <v>222</v>
      </c>
      <c r="E6" s="22">
        <v>599698.41004720901</v>
      </c>
      <c r="F6" s="22">
        <v>336235.04360375198</v>
      </c>
      <c r="G6" s="10">
        <v>336235.04360375198</v>
      </c>
      <c r="H6" s="23">
        <f t="shared" si="0"/>
        <v>0</v>
      </c>
      <c r="I6" s="10">
        <v>605290.56266535597</v>
      </c>
      <c r="J6" s="23">
        <f t="shared" si="1"/>
        <v>5592.1526181469671</v>
      </c>
    </row>
    <row r="7" spans="1:10">
      <c r="A7" t="s">
        <v>204</v>
      </c>
      <c r="B7" t="s">
        <v>206</v>
      </c>
      <c r="C7" s="20">
        <v>2025</v>
      </c>
      <c r="D7" t="s">
        <v>226</v>
      </c>
      <c r="E7" s="22">
        <v>326007.22175522498</v>
      </c>
      <c r="F7" s="22">
        <v>165181.22986253601</v>
      </c>
      <c r="G7" s="10">
        <v>165181.22986253601</v>
      </c>
      <c r="H7" s="23">
        <f t="shared" si="0"/>
        <v>0</v>
      </c>
      <c r="I7" s="10">
        <v>328703.69570834498</v>
      </c>
      <c r="J7" s="23">
        <f t="shared" si="1"/>
        <v>2696.473953120003</v>
      </c>
    </row>
    <row r="8" spans="1:10">
      <c r="A8" t="s">
        <v>204</v>
      </c>
      <c r="B8" t="s">
        <v>206</v>
      </c>
      <c r="C8" s="20">
        <v>2025</v>
      </c>
      <c r="D8" t="s">
        <v>254</v>
      </c>
      <c r="E8" s="22">
        <v>12601.518831830699</v>
      </c>
      <c r="F8" s="22">
        <v>3955.3071189549901</v>
      </c>
      <c r="G8" s="10">
        <v>3955.3071189549901</v>
      </c>
      <c r="H8" s="23">
        <f t="shared" si="0"/>
        <v>0</v>
      </c>
      <c r="I8" s="10">
        <v>12601.518831830699</v>
      </c>
      <c r="J8" s="23">
        <f t="shared" si="1"/>
        <v>0</v>
      </c>
    </row>
    <row r="9" spans="1:10">
      <c r="A9" t="s">
        <v>204</v>
      </c>
      <c r="B9" t="s">
        <v>206</v>
      </c>
      <c r="C9" s="20">
        <v>2026</v>
      </c>
      <c r="D9" t="s">
        <v>232</v>
      </c>
      <c r="E9" s="22">
        <v>11413.940190784901</v>
      </c>
      <c r="F9" s="22">
        <v>8503.0488307289997</v>
      </c>
      <c r="G9" s="10">
        <v>8503.0488307289997</v>
      </c>
      <c r="H9" s="23">
        <f t="shared" si="0"/>
        <v>0</v>
      </c>
      <c r="I9" s="10">
        <v>11413.940190784901</v>
      </c>
      <c r="J9" s="23">
        <f t="shared" si="1"/>
        <v>0</v>
      </c>
    </row>
    <row r="10" spans="1:10">
      <c r="A10" t="s">
        <v>204</v>
      </c>
      <c r="B10" t="s">
        <v>206</v>
      </c>
      <c r="C10" s="20">
        <v>2026</v>
      </c>
      <c r="D10" t="s">
        <v>272</v>
      </c>
      <c r="E10" s="22">
        <v>813844.56971614505</v>
      </c>
      <c r="F10" s="22">
        <v>128333.952745922</v>
      </c>
      <c r="G10" s="10">
        <v>128333.952745922</v>
      </c>
      <c r="H10" s="23">
        <f t="shared" si="0"/>
        <v>0</v>
      </c>
      <c r="I10" s="10">
        <v>813844.56971614505</v>
      </c>
      <c r="J10" s="23">
        <f t="shared" si="1"/>
        <v>0</v>
      </c>
    </row>
    <row r="11" spans="1:10">
      <c r="A11" t="s">
        <v>204</v>
      </c>
      <c r="B11" t="s">
        <v>206</v>
      </c>
      <c r="C11" s="20">
        <v>2026</v>
      </c>
      <c r="D11" t="s">
        <v>208</v>
      </c>
      <c r="E11" s="22">
        <v>111300.848305049</v>
      </c>
      <c r="F11" s="22">
        <v>72202.278606571504</v>
      </c>
      <c r="G11" s="10">
        <v>72339.688419073296</v>
      </c>
      <c r="H11" s="23">
        <f t="shared" si="0"/>
        <v>137.40981250179175</v>
      </c>
      <c r="I11" s="10">
        <v>113261.467181129</v>
      </c>
      <c r="J11" s="23">
        <f t="shared" si="1"/>
        <v>1960.6188760799996</v>
      </c>
    </row>
    <row r="12" spans="1:10">
      <c r="A12" t="s">
        <v>204</v>
      </c>
      <c r="B12" t="s">
        <v>206</v>
      </c>
      <c r="C12" s="20">
        <v>2026</v>
      </c>
      <c r="D12" t="s">
        <v>218</v>
      </c>
      <c r="E12" s="22">
        <v>269967.39133823803</v>
      </c>
      <c r="F12" s="22">
        <v>254049.923010231</v>
      </c>
      <c r="G12" s="10">
        <v>254910.75262748101</v>
      </c>
      <c r="H12" s="23">
        <f t="shared" si="0"/>
        <v>860.82961725001223</v>
      </c>
      <c r="I12" s="10">
        <v>274200.57792951202</v>
      </c>
      <c r="J12" s="23">
        <f t="shared" si="1"/>
        <v>4233.1865912739886</v>
      </c>
    </row>
    <row r="13" spans="1:10">
      <c r="A13" t="s">
        <v>204</v>
      </c>
      <c r="B13" t="s">
        <v>206</v>
      </c>
      <c r="C13" s="20">
        <v>2026</v>
      </c>
      <c r="D13" t="s">
        <v>222</v>
      </c>
      <c r="E13" s="22">
        <v>608641.54259497602</v>
      </c>
      <c r="F13" s="22">
        <v>344584.48499396298</v>
      </c>
      <c r="G13" s="10">
        <v>344917.06433933502</v>
      </c>
      <c r="H13" s="23">
        <f t="shared" si="0"/>
        <v>332.57934537203982</v>
      </c>
      <c r="I13" s="10">
        <v>620097.59477910295</v>
      </c>
      <c r="J13" s="23">
        <f t="shared" si="1"/>
        <v>11456.052184126922</v>
      </c>
    </row>
    <row r="14" spans="1:10">
      <c r="A14" t="s">
        <v>204</v>
      </c>
      <c r="B14" t="s">
        <v>206</v>
      </c>
      <c r="C14" s="20">
        <v>2026</v>
      </c>
      <c r="D14" t="s">
        <v>226</v>
      </c>
      <c r="E14" s="22">
        <v>330051.93572832999</v>
      </c>
      <c r="F14" s="22">
        <v>167810.95901168499</v>
      </c>
      <c r="G14" s="10">
        <v>167951.384337069</v>
      </c>
      <c r="H14" s="23">
        <f t="shared" si="0"/>
        <v>140.42532538401429</v>
      </c>
      <c r="I14" s="10">
        <v>335570.10792798002</v>
      </c>
      <c r="J14" s="23">
        <f t="shared" si="1"/>
        <v>5518.1721996500273</v>
      </c>
    </row>
    <row r="15" spans="1:10">
      <c r="A15" t="s">
        <v>204</v>
      </c>
      <c r="B15" t="s">
        <v>206</v>
      </c>
      <c r="C15" s="20">
        <v>2026</v>
      </c>
      <c r="D15" t="s">
        <v>254</v>
      </c>
      <c r="E15" s="22">
        <v>12631.200997652901</v>
      </c>
      <c r="F15" s="22">
        <v>3824.4137584423902</v>
      </c>
      <c r="G15" s="10">
        <v>3824.4137584423902</v>
      </c>
      <c r="H15" s="23">
        <f t="shared" si="0"/>
        <v>0</v>
      </c>
      <c r="I15" s="10">
        <v>12631.200997652901</v>
      </c>
      <c r="J15" s="23">
        <f t="shared" si="1"/>
        <v>0</v>
      </c>
    </row>
    <row r="16" spans="1:10">
      <c r="A16" t="s">
        <v>204</v>
      </c>
      <c r="B16" t="s">
        <v>206</v>
      </c>
      <c r="C16" s="20">
        <v>2027</v>
      </c>
      <c r="D16" t="s">
        <v>232</v>
      </c>
      <c r="E16" s="22">
        <v>11515.966449047701</v>
      </c>
      <c r="F16" s="22">
        <v>8579.0390533746195</v>
      </c>
      <c r="G16" s="10">
        <v>8579.0390533746195</v>
      </c>
      <c r="H16" s="23">
        <f t="shared" si="0"/>
        <v>0</v>
      </c>
      <c r="I16" s="10">
        <v>11515.589107809999</v>
      </c>
      <c r="J16" s="23">
        <f t="shared" si="1"/>
        <v>-0.3773412377013301</v>
      </c>
    </row>
    <row r="17" spans="1:10">
      <c r="A17" t="s">
        <v>204</v>
      </c>
      <c r="B17" t="s">
        <v>206</v>
      </c>
      <c r="C17" s="20">
        <v>2027</v>
      </c>
      <c r="D17" t="s">
        <v>272</v>
      </c>
      <c r="E17" s="22">
        <v>832176.65215635998</v>
      </c>
      <c r="F17" s="22">
        <v>132462.18825116701</v>
      </c>
      <c r="G17" s="10">
        <v>132462.18825116701</v>
      </c>
      <c r="H17" s="23">
        <f t="shared" si="0"/>
        <v>0</v>
      </c>
      <c r="I17" s="10">
        <v>832166.90618592501</v>
      </c>
      <c r="J17" s="23">
        <f t="shared" si="1"/>
        <v>-9.745970434974879</v>
      </c>
    </row>
    <row r="18" spans="1:10">
      <c r="A18" t="s">
        <v>204</v>
      </c>
      <c r="B18" t="s">
        <v>206</v>
      </c>
      <c r="C18" s="20">
        <v>2027</v>
      </c>
      <c r="D18" t="s">
        <v>208</v>
      </c>
      <c r="E18" s="22">
        <v>112915.79599234799</v>
      </c>
      <c r="F18" s="22">
        <v>73466.647547808607</v>
      </c>
      <c r="G18" s="10">
        <v>73859.910292566405</v>
      </c>
      <c r="H18" s="23">
        <f t="shared" si="0"/>
        <v>393.26274475779792</v>
      </c>
      <c r="I18" s="10">
        <v>115932.76937563501</v>
      </c>
      <c r="J18" s="23">
        <f t="shared" si="1"/>
        <v>3016.9733832870115</v>
      </c>
    </row>
    <row r="19" spans="1:10">
      <c r="A19" t="s">
        <v>204</v>
      </c>
      <c r="B19" t="s">
        <v>206</v>
      </c>
      <c r="C19" s="20">
        <v>2027</v>
      </c>
      <c r="D19" t="s">
        <v>218</v>
      </c>
      <c r="E19" s="22">
        <v>272058.96393461397</v>
      </c>
      <c r="F19" s="22">
        <v>257220.04882101601</v>
      </c>
      <c r="G19" s="10">
        <v>259318.038089282</v>
      </c>
      <c r="H19" s="23">
        <f t="shared" si="0"/>
        <v>2097.9892682659847</v>
      </c>
      <c r="I19" s="10">
        <v>278508.66764215502</v>
      </c>
      <c r="J19" s="23">
        <f t="shared" si="1"/>
        <v>6449.7037075410481</v>
      </c>
    </row>
    <row r="20" spans="1:10">
      <c r="A20" t="s">
        <v>204</v>
      </c>
      <c r="B20" t="s">
        <v>206</v>
      </c>
      <c r="C20" s="20">
        <v>2027</v>
      </c>
      <c r="D20" t="s">
        <v>222</v>
      </c>
      <c r="E20" s="22">
        <v>617511.77791813202</v>
      </c>
      <c r="F20" s="22">
        <v>353172.35611585103</v>
      </c>
      <c r="G20" s="10">
        <v>354171.54436264501</v>
      </c>
      <c r="H20" s="23">
        <f t="shared" si="0"/>
        <v>999.18824679398676</v>
      </c>
      <c r="I20" s="10">
        <v>635095.67155774101</v>
      </c>
      <c r="J20" s="23">
        <f t="shared" si="1"/>
        <v>17583.893639608985</v>
      </c>
    </row>
    <row r="21" spans="1:10">
      <c r="A21" t="s">
        <v>204</v>
      </c>
      <c r="B21" t="s">
        <v>206</v>
      </c>
      <c r="C21" s="20">
        <v>2027</v>
      </c>
      <c r="D21" t="s">
        <v>226</v>
      </c>
      <c r="E21" s="22">
        <v>334036.35732598603</v>
      </c>
      <c r="F21" s="22">
        <v>170821.03487858101</v>
      </c>
      <c r="G21" s="10">
        <v>171237.362695819</v>
      </c>
      <c r="H21" s="23">
        <f t="shared" si="0"/>
        <v>416.32781723799417</v>
      </c>
      <c r="I21" s="10">
        <v>342492.40509895701</v>
      </c>
      <c r="J21" s="23">
        <f t="shared" si="1"/>
        <v>8456.0477729709819</v>
      </c>
    </row>
    <row r="22" spans="1:10">
      <c r="A22" t="s">
        <v>204</v>
      </c>
      <c r="B22" t="s">
        <v>206</v>
      </c>
      <c r="C22" s="20">
        <v>2027</v>
      </c>
      <c r="D22" t="s">
        <v>254</v>
      </c>
      <c r="E22" s="22">
        <v>12629.802969791101</v>
      </c>
      <c r="F22" s="22">
        <v>3692.7080349650801</v>
      </c>
      <c r="G22" s="10">
        <v>3692.7080349650801</v>
      </c>
      <c r="H22" s="23">
        <f t="shared" si="0"/>
        <v>0</v>
      </c>
      <c r="I22" s="10">
        <v>12629.8028477439</v>
      </c>
      <c r="J22" s="23">
        <f t="shared" si="1"/>
        <v>-1.2204720042063855E-4</v>
      </c>
    </row>
    <row r="23" spans="1:10">
      <c r="A23" t="s">
        <v>204</v>
      </c>
      <c r="B23" t="s">
        <v>206</v>
      </c>
      <c r="C23" s="20">
        <v>2028</v>
      </c>
      <c r="D23" t="s">
        <v>232</v>
      </c>
      <c r="E23" s="22">
        <v>11830.7573965884</v>
      </c>
      <c r="F23" s="22">
        <v>8691.0395474370507</v>
      </c>
      <c r="G23" s="10">
        <v>8690.9707915108793</v>
      </c>
      <c r="H23" s="23">
        <f t="shared" si="0"/>
        <v>-6.8755926171434112E-2</v>
      </c>
      <c r="I23" s="10">
        <v>11829.3995552585</v>
      </c>
      <c r="J23" s="23">
        <f t="shared" si="1"/>
        <v>-1.3578413299001113</v>
      </c>
    </row>
    <row r="24" spans="1:10">
      <c r="A24" t="s">
        <v>204</v>
      </c>
      <c r="B24" t="s">
        <v>206</v>
      </c>
      <c r="C24" s="20">
        <v>2028</v>
      </c>
      <c r="D24" t="s">
        <v>272</v>
      </c>
      <c r="E24" s="22">
        <v>854993.96446337202</v>
      </c>
      <c r="F24" s="22">
        <v>136770.76355273699</v>
      </c>
      <c r="G24" s="10">
        <v>136770.52662347999</v>
      </c>
      <c r="H24" s="23">
        <f t="shared" si="0"/>
        <v>-0.23692925699288025</v>
      </c>
      <c r="I24" s="10">
        <v>854958.47696154099</v>
      </c>
      <c r="J24" s="23">
        <f t="shared" si="1"/>
        <v>-35.487501831026748</v>
      </c>
    </row>
    <row r="25" spans="1:10">
      <c r="A25" t="s">
        <v>204</v>
      </c>
      <c r="B25" t="s">
        <v>206</v>
      </c>
      <c r="C25" s="20">
        <v>2028</v>
      </c>
      <c r="D25" t="s">
        <v>208</v>
      </c>
      <c r="E25" s="22">
        <v>115530.647481169</v>
      </c>
      <c r="F25" s="22">
        <v>74792.228076496598</v>
      </c>
      <c r="G25" s="10">
        <v>75545.086800111196</v>
      </c>
      <c r="H25" s="23">
        <f t="shared" si="0"/>
        <v>752.85872361459769</v>
      </c>
      <c r="I25" s="10">
        <v>119684.609316206</v>
      </c>
      <c r="J25" s="23">
        <f t="shared" si="1"/>
        <v>4153.9618350370001</v>
      </c>
    </row>
    <row r="26" spans="1:10">
      <c r="A26" t="s">
        <v>204</v>
      </c>
      <c r="B26" t="s">
        <v>206</v>
      </c>
      <c r="C26" s="20">
        <v>2028</v>
      </c>
      <c r="D26" t="s">
        <v>218</v>
      </c>
      <c r="E26" s="22">
        <v>274464.91777041898</v>
      </c>
      <c r="F26" s="22">
        <v>260172.927342999</v>
      </c>
      <c r="G26" s="10">
        <v>263753.748205613</v>
      </c>
      <c r="H26" s="23">
        <f t="shared" si="0"/>
        <v>3580.8208626139967</v>
      </c>
      <c r="I26" s="10">
        <v>283208.63975277002</v>
      </c>
      <c r="J26" s="23">
        <f t="shared" si="1"/>
        <v>8743.7219823510386</v>
      </c>
    </row>
    <row r="27" spans="1:10">
      <c r="A27" t="s">
        <v>204</v>
      </c>
      <c r="B27" t="s">
        <v>206</v>
      </c>
      <c r="C27" s="20">
        <v>2028</v>
      </c>
      <c r="D27" t="s">
        <v>222</v>
      </c>
      <c r="E27" s="22">
        <v>630055.17654104298</v>
      </c>
      <c r="F27" s="22">
        <v>361944.33946155402</v>
      </c>
      <c r="G27" s="10">
        <v>363945.25377713301</v>
      </c>
      <c r="H27" s="23">
        <f t="shared" si="0"/>
        <v>2000.9143155789934</v>
      </c>
      <c r="I27" s="10">
        <v>654200.04940095695</v>
      </c>
      <c r="J27" s="23">
        <f t="shared" si="1"/>
        <v>24144.872859913972</v>
      </c>
    </row>
    <row r="28" spans="1:10">
      <c r="A28" t="s">
        <v>204</v>
      </c>
      <c r="B28" t="s">
        <v>206</v>
      </c>
      <c r="C28" s="20">
        <v>2028</v>
      </c>
      <c r="D28" t="s">
        <v>226</v>
      </c>
      <c r="E28" s="22">
        <v>340137.64015387301</v>
      </c>
      <c r="F28" s="22">
        <v>174410.99253311899</v>
      </c>
      <c r="G28" s="10">
        <v>175235.34482666399</v>
      </c>
      <c r="H28" s="23">
        <f t="shared" si="0"/>
        <v>824.35229354500188</v>
      </c>
      <c r="I28" s="10">
        <v>351745.98328413401</v>
      </c>
      <c r="J28" s="23">
        <f t="shared" si="1"/>
        <v>11608.343130260997</v>
      </c>
    </row>
    <row r="29" spans="1:10">
      <c r="A29" t="s">
        <v>204</v>
      </c>
      <c r="B29" t="s">
        <v>206</v>
      </c>
      <c r="C29" s="20">
        <v>2028</v>
      </c>
      <c r="D29" t="s">
        <v>254</v>
      </c>
      <c r="E29" s="22">
        <v>12493.541546615499</v>
      </c>
      <c r="F29" s="22">
        <v>3559.5379965379798</v>
      </c>
      <c r="G29" s="10">
        <v>3559.53799626408</v>
      </c>
      <c r="H29" s="23">
        <f t="shared" si="0"/>
        <v>-2.7389978640712798E-7</v>
      </c>
      <c r="I29" s="10">
        <v>12493.541081487199</v>
      </c>
      <c r="J29" s="23">
        <f t="shared" si="1"/>
        <v>-4.6512829976563808E-4</v>
      </c>
    </row>
    <row r="30" spans="1:10">
      <c r="A30" t="s">
        <v>204</v>
      </c>
      <c r="B30" t="s">
        <v>206</v>
      </c>
      <c r="C30" s="20">
        <v>2029</v>
      </c>
      <c r="D30" t="s">
        <v>232</v>
      </c>
      <c r="E30" s="22">
        <v>12023.495916778</v>
      </c>
      <c r="F30" s="22">
        <v>8820.7006569339192</v>
      </c>
      <c r="G30" s="10">
        <v>8820.3946266869098</v>
      </c>
      <c r="H30" s="23">
        <f t="shared" si="0"/>
        <v>-0.30603024700940296</v>
      </c>
      <c r="I30" s="10">
        <v>12020.2428783132</v>
      </c>
      <c r="J30" s="23">
        <f t="shared" si="1"/>
        <v>-3.2530384647998289</v>
      </c>
    </row>
    <row r="31" spans="1:10">
      <c r="A31" t="s">
        <v>204</v>
      </c>
      <c r="B31" t="s">
        <v>206</v>
      </c>
      <c r="C31" s="20">
        <v>2029</v>
      </c>
      <c r="D31" t="s">
        <v>272</v>
      </c>
      <c r="E31" s="22">
        <v>872204.25764737802</v>
      </c>
      <c r="F31" s="22">
        <v>141420.28118302801</v>
      </c>
      <c r="G31" s="10">
        <v>141419.192572278</v>
      </c>
      <c r="H31" s="23">
        <f t="shared" si="0"/>
        <v>-1.0886107500118669</v>
      </c>
      <c r="I31" s="10">
        <v>872122.58793486003</v>
      </c>
      <c r="J31" s="23">
        <f t="shared" si="1"/>
        <v>-81.669712517992593</v>
      </c>
    </row>
    <row r="32" spans="1:10">
      <c r="A32" t="s">
        <v>204</v>
      </c>
      <c r="B32" t="s">
        <v>206</v>
      </c>
      <c r="C32" s="20">
        <v>2029</v>
      </c>
      <c r="D32" t="s">
        <v>208</v>
      </c>
      <c r="E32" s="22">
        <v>117376.701638064</v>
      </c>
      <c r="F32" s="22">
        <v>76175.641686577306</v>
      </c>
      <c r="G32" s="10">
        <v>77383.250901099105</v>
      </c>
      <c r="H32" s="23">
        <f t="shared" si="0"/>
        <v>1207.609214521799</v>
      </c>
      <c r="I32" s="10">
        <v>122702.09169944801</v>
      </c>
      <c r="J32" s="23">
        <f t="shared" si="1"/>
        <v>5325.3900613840087</v>
      </c>
    </row>
    <row r="33" spans="1:10">
      <c r="A33" t="s">
        <v>204</v>
      </c>
      <c r="B33" t="s">
        <v>206</v>
      </c>
      <c r="C33" s="20">
        <v>2029</v>
      </c>
      <c r="D33" t="s">
        <v>218</v>
      </c>
      <c r="E33" s="22">
        <v>276709.78380641801</v>
      </c>
      <c r="F33" s="22">
        <v>263213.58867734601</v>
      </c>
      <c r="G33" s="10">
        <v>268469.01867672201</v>
      </c>
      <c r="H33" s="23">
        <f t="shared" si="0"/>
        <v>5255.4299993760069</v>
      </c>
      <c r="I33" s="10">
        <v>287809.159991119</v>
      </c>
      <c r="J33" s="23">
        <f t="shared" si="1"/>
        <v>11099.376184700988</v>
      </c>
    </row>
    <row r="34" spans="1:10">
      <c r="A34" t="s">
        <v>204</v>
      </c>
      <c r="B34" t="s">
        <v>206</v>
      </c>
      <c r="C34" s="20">
        <v>2029</v>
      </c>
      <c r="D34" t="s">
        <v>222</v>
      </c>
      <c r="E34" s="22">
        <v>639185.60602347297</v>
      </c>
      <c r="F34" s="22">
        <v>371170.64379589498</v>
      </c>
      <c r="G34" s="10">
        <v>374519.26487124799</v>
      </c>
      <c r="H34" s="23">
        <f t="shared" si="0"/>
        <v>3348.6210753530031</v>
      </c>
      <c r="I34" s="10">
        <v>670042.029002105</v>
      </c>
      <c r="J34" s="23">
        <f t="shared" si="1"/>
        <v>30856.422978632036</v>
      </c>
    </row>
    <row r="35" spans="1:10">
      <c r="A35" t="s">
        <v>204</v>
      </c>
      <c r="B35" t="s">
        <v>206</v>
      </c>
      <c r="C35" s="20">
        <v>2029</v>
      </c>
      <c r="D35" t="s">
        <v>226</v>
      </c>
      <c r="E35" s="22">
        <v>344661.635597752</v>
      </c>
      <c r="F35" s="22">
        <v>178203.224199641</v>
      </c>
      <c r="G35" s="10">
        <v>179568.51796081799</v>
      </c>
      <c r="H35" s="23">
        <f t="shared" si="0"/>
        <v>1365.2937611769885</v>
      </c>
      <c r="I35" s="10">
        <v>359486.67235883599</v>
      </c>
      <c r="J35" s="23">
        <f t="shared" si="1"/>
        <v>14825.036761083989</v>
      </c>
    </row>
    <row r="36" spans="1:10">
      <c r="A36" t="s">
        <v>204</v>
      </c>
      <c r="B36" t="s">
        <v>206</v>
      </c>
      <c r="C36" s="20">
        <v>2029</v>
      </c>
      <c r="D36" t="s">
        <v>254</v>
      </c>
      <c r="E36" s="22">
        <v>12505.290830371499</v>
      </c>
      <c r="F36" s="22">
        <v>3430.7710549787998</v>
      </c>
      <c r="G36" s="10">
        <v>3430.77105367489</v>
      </c>
      <c r="H36" s="23">
        <f t="shared" si="0"/>
        <v>-1.3039098121225834E-6</v>
      </c>
      <c r="I36" s="10">
        <v>12505.289709123201</v>
      </c>
      <c r="J36" s="23">
        <f t="shared" si="1"/>
        <v>-1.1212482986593386E-3</v>
      </c>
    </row>
    <row r="37" spans="1:10">
      <c r="A37" t="s">
        <v>204</v>
      </c>
      <c r="B37" t="s">
        <v>206</v>
      </c>
      <c r="C37" s="20">
        <v>2030</v>
      </c>
      <c r="D37" t="s">
        <v>232</v>
      </c>
      <c r="E37" s="22">
        <v>12280.9990245144</v>
      </c>
      <c r="F37" s="22">
        <v>8966.4409981925692</v>
      </c>
      <c r="G37" s="10">
        <v>8965.5972388295504</v>
      </c>
      <c r="H37" s="23">
        <f t="shared" si="0"/>
        <v>-0.84375936301876209</v>
      </c>
      <c r="I37" s="10">
        <v>12274.264734443401</v>
      </c>
      <c r="J37" s="23">
        <f t="shared" si="1"/>
        <v>-6.7342900709991227</v>
      </c>
    </row>
    <row r="38" spans="1:10">
      <c r="A38" t="s">
        <v>204</v>
      </c>
      <c r="B38" t="s">
        <v>206</v>
      </c>
      <c r="C38" s="20">
        <v>2030</v>
      </c>
      <c r="D38" t="s">
        <v>272</v>
      </c>
      <c r="E38" s="22">
        <v>888811.75070830295</v>
      </c>
      <c r="F38" s="22">
        <v>146259.082367266</v>
      </c>
      <c r="G38" s="10">
        <v>146256.073838529</v>
      </c>
      <c r="H38" s="23">
        <f t="shared" si="0"/>
        <v>-3.0085287370020524</v>
      </c>
      <c r="I38" s="10">
        <v>888648.84909112402</v>
      </c>
      <c r="J38" s="23">
        <f t="shared" si="1"/>
        <v>-162.90161717892624</v>
      </c>
    </row>
    <row r="39" spans="1:10">
      <c r="A39" t="s">
        <v>204</v>
      </c>
      <c r="B39" t="s">
        <v>206</v>
      </c>
      <c r="C39" s="20">
        <v>2030</v>
      </c>
      <c r="D39" t="s">
        <v>208</v>
      </c>
      <c r="E39" s="22">
        <v>119559.114437001</v>
      </c>
      <c r="F39" s="22">
        <v>77588.0862067829</v>
      </c>
      <c r="G39" s="10">
        <v>79334.798361602807</v>
      </c>
      <c r="H39" s="23">
        <f t="shared" si="0"/>
        <v>1746.7121548199066</v>
      </c>
      <c r="I39" s="10">
        <v>126100.520404265</v>
      </c>
      <c r="J39" s="23">
        <f t="shared" si="1"/>
        <v>6541.4059672639996</v>
      </c>
    </row>
    <row r="40" spans="1:10">
      <c r="A40" t="s">
        <v>204</v>
      </c>
      <c r="B40" t="s">
        <v>206</v>
      </c>
      <c r="C40" s="20">
        <v>2030</v>
      </c>
      <c r="D40" t="s">
        <v>218</v>
      </c>
      <c r="E40" s="22">
        <v>278812.44534348202</v>
      </c>
      <c r="F40" s="22">
        <v>266069.654454567</v>
      </c>
      <c r="G40" s="10">
        <v>273157.810650434</v>
      </c>
      <c r="H40" s="23">
        <f t="shared" si="0"/>
        <v>7088.1561958669918</v>
      </c>
      <c r="I40" s="10">
        <v>292286.01702985802</v>
      </c>
      <c r="J40" s="23">
        <f t="shared" si="1"/>
        <v>13473.571686376003</v>
      </c>
    </row>
    <row r="41" spans="1:10">
      <c r="A41" t="s">
        <v>204</v>
      </c>
      <c r="B41" t="s">
        <v>206</v>
      </c>
      <c r="C41" s="20">
        <v>2030</v>
      </c>
      <c r="D41" t="s">
        <v>222</v>
      </c>
      <c r="E41" s="22">
        <v>648804.07022058405</v>
      </c>
      <c r="F41" s="22">
        <v>380385.59625571</v>
      </c>
      <c r="G41" s="10">
        <v>385417.27941906598</v>
      </c>
      <c r="H41" s="23">
        <f t="shared" si="0"/>
        <v>5031.6831633559777</v>
      </c>
      <c r="I41" s="10">
        <v>686528.81687195494</v>
      </c>
      <c r="J41" s="23">
        <f t="shared" si="1"/>
        <v>37724.746651370893</v>
      </c>
    </row>
    <row r="42" spans="1:10">
      <c r="A42" t="s">
        <v>204</v>
      </c>
      <c r="B42" t="s">
        <v>206</v>
      </c>
      <c r="C42" s="20">
        <v>2030</v>
      </c>
      <c r="D42" t="s">
        <v>226</v>
      </c>
      <c r="E42" s="22">
        <v>349852.66968827101</v>
      </c>
      <c r="F42" s="22">
        <v>182329.330536294</v>
      </c>
      <c r="G42" s="10">
        <v>184377.512558869</v>
      </c>
      <c r="H42" s="23">
        <f t="shared" si="0"/>
        <v>2048.182022574998</v>
      </c>
      <c r="I42" s="10">
        <v>367955.05484547</v>
      </c>
      <c r="J42" s="23">
        <f t="shared" si="1"/>
        <v>18102.385157198994</v>
      </c>
    </row>
    <row r="43" spans="1:10">
      <c r="A43" t="s">
        <v>204</v>
      </c>
      <c r="B43" t="s">
        <v>206</v>
      </c>
      <c r="C43" s="20">
        <v>2030</v>
      </c>
      <c r="D43" t="s">
        <v>254</v>
      </c>
      <c r="E43" s="22">
        <v>12655.2792603938</v>
      </c>
      <c r="F43" s="22">
        <v>3301.1466656111802</v>
      </c>
      <c r="G43" s="10">
        <v>3301.1466621342702</v>
      </c>
      <c r="H43" s="23">
        <f t="shared" si="0"/>
        <v>-3.4769100238918327E-6</v>
      </c>
      <c r="I43" s="10">
        <v>12655.277490168401</v>
      </c>
      <c r="J43" s="23">
        <f t="shared" si="1"/>
        <v>-1.7702253990137251E-3</v>
      </c>
    </row>
    <row r="44" spans="1:10">
      <c r="A44" t="s">
        <v>204</v>
      </c>
      <c r="B44" t="s">
        <v>206</v>
      </c>
      <c r="C44" s="20">
        <v>2031</v>
      </c>
      <c r="D44" t="s">
        <v>232</v>
      </c>
      <c r="E44" s="22">
        <v>12518.1951027589</v>
      </c>
      <c r="F44" s="22">
        <v>9116.34171914543</v>
      </c>
      <c r="G44" s="10">
        <v>9114.4830231047799</v>
      </c>
      <c r="H44" s="23">
        <f t="shared" si="0"/>
        <v>-1.8586960406501021</v>
      </c>
      <c r="I44" s="10">
        <v>12506.5880665311</v>
      </c>
      <c r="J44" s="23">
        <f t="shared" si="1"/>
        <v>-11.607036227800563</v>
      </c>
    </row>
    <row r="45" spans="1:10">
      <c r="A45" t="s">
        <v>204</v>
      </c>
      <c r="B45" t="s">
        <v>206</v>
      </c>
      <c r="C45" s="20">
        <v>2031</v>
      </c>
      <c r="D45" t="s">
        <v>272</v>
      </c>
      <c r="E45" s="22">
        <v>905970.09683235502</v>
      </c>
      <c r="F45" s="22">
        <v>151023.87030784899</v>
      </c>
      <c r="G45" s="10">
        <v>151017.314585235</v>
      </c>
      <c r="H45" s="23">
        <f t="shared" si="0"/>
        <v>-6.5557226139935665</v>
      </c>
      <c r="I45" s="10">
        <v>905698.50533387996</v>
      </c>
      <c r="J45" s="23">
        <f t="shared" si="1"/>
        <v>-271.59149847505614</v>
      </c>
    </row>
    <row r="46" spans="1:10">
      <c r="A46" t="s">
        <v>204</v>
      </c>
      <c r="B46" t="s">
        <v>206</v>
      </c>
      <c r="C46" s="20">
        <v>2031</v>
      </c>
      <c r="D46" t="s">
        <v>208</v>
      </c>
      <c r="E46" s="22">
        <v>121537.249899302</v>
      </c>
      <c r="F46" s="22">
        <v>78876.015329473405</v>
      </c>
      <c r="G46" s="10">
        <v>81221.214270957804</v>
      </c>
      <c r="H46" s="23">
        <f t="shared" si="0"/>
        <v>2345.1989414843993</v>
      </c>
      <c r="I46" s="10">
        <v>129337.02061388201</v>
      </c>
      <c r="J46" s="23">
        <f t="shared" si="1"/>
        <v>7799.7707145800086</v>
      </c>
    </row>
    <row r="47" spans="1:10">
      <c r="A47" t="s">
        <v>204</v>
      </c>
      <c r="B47" t="s">
        <v>206</v>
      </c>
      <c r="C47" s="20">
        <v>2031</v>
      </c>
      <c r="D47" t="s">
        <v>218</v>
      </c>
      <c r="E47" s="22">
        <v>280553.16120310401</v>
      </c>
      <c r="F47" s="22">
        <v>268396.67606942297</v>
      </c>
      <c r="G47" s="10">
        <v>277404.15219534899</v>
      </c>
      <c r="H47" s="23">
        <f t="shared" si="0"/>
        <v>9007.4761259260122</v>
      </c>
      <c r="I47" s="10">
        <v>296437.73837872199</v>
      </c>
      <c r="J47" s="23">
        <f t="shared" si="1"/>
        <v>15884.577175617975</v>
      </c>
    </row>
    <row r="48" spans="1:10">
      <c r="A48" t="s">
        <v>204</v>
      </c>
      <c r="B48" t="s">
        <v>206</v>
      </c>
      <c r="C48" s="20">
        <v>2031</v>
      </c>
      <c r="D48" t="s">
        <v>222</v>
      </c>
      <c r="E48" s="22">
        <v>657733.16652502201</v>
      </c>
      <c r="F48" s="22">
        <v>389078.48185749701</v>
      </c>
      <c r="G48" s="10">
        <v>396078.261698986</v>
      </c>
      <c r="H48" s="23">
        <f t="shared" si="0"/>
        <v>6999.7798414889839</v>
      </c>
      <c r="I48" s="10">
        <v>702548.13433482195</v>
      </c>
      <c r="J48" s="23">
        <f t="shared" si="1"/>
        <v>44814.967809799942</v>
      </c>
    </row>
    <row r="49" spans="1:10">
      <c r="A49" t="s">
        <v>204</v>
      </c>
      <c r="B49" t="s">
        <v>206</v>
      </c>
      <c r="C49" s="20">
        <v>2031</v>
      </c>
      <c r="D49" t="s">
        <v>226</v>
      </c>
      <c r="E49" s="22">
        <v>354548.59851643001</v>
      </c>
      <c r="F49" s="22">
        <v>186305.95552742999</v>
      </c>
      <c r="G49" s="10">
        <v>189147.35229478899</v>
      </c>
      <c r="H49" s="23">
        <f t="shared" si="0"/>
        <v>2841.3967673589941</v>
      </c>
      <c r="I49" s="10">
        <v>376026.788964657</v>
      </c>
      <c r="J49" s="23">
        <f t="shared" si="1"/>
        <v>21478.190448226989</v>
      </c>
    </row>
    <row r="50" spans="1:10">
      <c r="A50" t="s">
        <v>204</v>
      </c>
      <c r="B50" t="s">
        <v>206</v>
      </c>
      <c r="C50" s="20">
        <v>2031</v>
      </c>
      <c r="D50" t="s">
        <v>254</v>
      </c>
      <c r="E50" s="22">
        <v>12740.6303061034</v>
      </c>
      <c r="F50" s="22">
        <v>3174.8631794929502</v>
      </c>
      <c r="G50" s="10">
        <v>3174.86317276916</v>
      </c>
      <c r="H50" s="23">
        <f t="shared" si="0"/>
        <v>-6.7237901930639055E-6</v>
      </c>
      <c r="I50" s="10">
        <v>12740.6278729228</v>
      </c>
      <c r="J50" s="23">
        <f t="shared" si="1"/>
        <v>-2.4331805998372147E-3</v>
      </c>
    </row>
    <row r="51" spans="1:10">
      <c r="A51" t="s">
        <v>204</v>
      </c>
      <c r="B51" t="s">
        <v>206</v>
      </c>
      <c r="C51" s="20">
        <v>2032</v>
      </c>
      <c r="D51" t="s">
        <v>232</v>
      </c>
      <c r="E51" s="22">
        <v>12761.882067377201</v>
      </c>
      <c r="F51" s="22">
        <v>9271.3850894916595</v>
      </c>
      <c r="G51" s="10">
        <v>9267.9117528710594</v>
      </c>
      <c r="H51" s="23">
        <f t="shared" si="0"/>
        <v>-3.4733366206000937</v>
      </c>
      <c r="I51" s="10">
        <v>12743.894407130299</v>
      </c>
      <c r="J51" s="23">
        <f t="shared" si="1"/>
        <v>-17.987660246901214</v>
      </c>
    </row>
    <row r="52" spans="1:10">
      <c r="A52" t="s">
        <v>204</v>
      </c>
      <c r="B52" t="s">
        <v>206</v>
      </c>
      <c r="C52" s="20">
        <v>2032</v>
      </c>
      <c r="D52" t="s">
        <v>272</v>
      </c>
      <c r="E52" s="22">
        <v>924191.74479608005</v>
      </c>
      <c r="F52" s="22">
        <v>155927.241052992</v>
      </c>
      <c r="G52" s="10">
        <v>155914.89034446701</v>
      </c>
      <c r="H52" s="23">
        <f t="shared" si="0"/>
        <v>-12.350708524987567</v>
      </c>
      <c r="I52" s="10">
        <v>923778.43364748405</v>
      </c>
      <c r="J52" s="23">
        <f t="shared" si="1"/>
        <v>-413.3111485959962</v>
      </c>
    </row>
    <row r="53" spans="1:10">
      <c r="A53" t="s">
        <v>204</v>
      </c>
      <c r="B53" t="s">
        <v>206</v>
      </c>
      <c r="C53" s="20">
        <v>2032</v>
      </c>
      <c r="D53" t="s">
        <v>208</v>
      </c>
      <c r="E53" s="22">
        <v>123473.95190408301</v>
      </c>
      <c r="F53" s="22">
        <v>80165.111668271406</v>
      </c>
      <c r="G53" s="10">
        <v>83164.095936043304</v>
      </c>
      <c r="H53" s="23">
        <f t="shared" si="0"/>
        <v>2998.9842677718989</v>
      </c>
      <c r="I53" s="10">
        <v>132566.31786836899</v>
      </c>
      <c r="J53" s="23">
        <f t="shared" si="1"/>
        <v>9092.3659642859857</v>
      </c>
    </row>
    <row r="54" spans="1:10">
      <c r="A54" t="s">
        <v>204</v>
      </c>
      <c r="B54" t="s">
        <v>206</v>
      </c>
      <c r="C54" s="20">
        <v>2032</v>
      </c>
      <c r="D54" t="s">
        <v>218</v>
      </c>
      <c r="E54" s="22">
        <v>282187.54697602999</v>
      </c>
      <c r="F54" s="22">
        <v>270467.693087639</v>
      </c>
      <c r="G54" s="10">
        <v>281488.739628123</v>
      </c>
      <c r="H54" s="23">
        <f t="shared" si="0"/>
        <v>11021.046540484007</v>
      </c>
      <c r="I54" s="10">
        <v>300504.55033634102</v>
      </c>
      <c r="J54" s="23">
        <f t="shared" si="1"/>
        <v>18317.003360311035</v>
      </c>
    </row>
    <row r="55" spans="1:10">
      <c r="A55" t="s">
        <v>204</v>
      </c>
      <c r="B55" t="s">
        <v>206</v>
      </c>
      <c r="C55" s="20">
        <v>2032</v>
      </c>
      <c r="D55" t="s">
        <v>222</v>
      </c>
      <c r="E55" s="22">
        <v>667040.56672852905</v>
      </c>
      <c r="F55" s="22">
        <v>397653.22308892698</v>
      </c>
      <c r="G55" s="10">
        <v>406904.282877455</v>
      </c>
      <c r="H55" s="23">
        <f t="shared" si="0"/>
        <v>9251.0597885280149</v>
      </c>
      <c r="I55" s="10">
        <v>719168.67859233997</v>
      </c>
      <c r="J55" s="23">
        <f t="shared" si="1"/>
        <v>52128.111863810918</v>
      </c>
    </row>
    <row r="56" spans="1:10">
      <c r="A56" t="s">
        <v>204</v>
      </c>
      <c r="B56" t="s">
        <v>206</v>
      </c>
      <c r="C56" s="20">
        <v>2032</v>
      </c>
      <c r="D56" t="s">
        <v>226</v>
      </c>
      <c r="E56" s="22">
        <v>359660.91333481099</v>
      </c>
      <c r="F56" s="22">
        <v>190447.78149255601</v>
      </c>
      <c r="G56" s="10">
        <v>194193.38475982001</v>
      </c>
      <c r="H56" s="23">
        <f t="shared" si="0"/>
        <v>3745.6032672639994</v>
      </c>
      <c r="I56" s="10">
        <v>384609.051353766</v>
      </c>
      <c r="J56" s="23">
        <f t="shared" si="1"/>
        <v>24948.138018955011</v>
      </c>
    </row>
    <row r="57" spans="1:10">
      <c r="A57" t="s">
        <v>204</v>
      </c>
      <c r="B57" t="s">
        <v>206</v>
      </c>
      <c r="C57" s="20">
        <v>2032</v>
      </c>
      <c r="D57" t="s">
        <v>254</v>
      </c>
      <c r="E57" s="22">
        <v>12855.9458095605</v>
      </c>
      <c r="F57" s="22">
        <v>3046.5202380516098</v>
      </c>
      <c r="G57" s="10">
        <v>3046.52022706146</v>
      </c>
      <c r="H57" s="23">
        <f t="shared" si="0"/>
        <v>-1.0990149803546956E-5</v>
      </c>
      <c r="I57" s="10">
        <v>12855.942738985899</v>
      </c>
      <c r="J57" s="23">
        <f t="shared" si="1"/>
        <v>-3.0705746012245072E-3</v>
      </c>
    </row>
    <row r="58" spans="1:10">
      <c r="A58" t="s">
        <v>204</v>
      </c>
      <c r="B58" t="s">
        <v>206</v>
      </c>
      <c r="C58" s="20">
        <v>2033</v>
      </c>
      <c r="D58" t="s">
        <v>232</v>
      </c>
      <c r="E58" s="22">
        <v>13172.918344701</v>
      </c>
      <c r="F58" s="22">
        <v>9443.3078315820094</v>
      </c>
      <c r="G58" s="10">
        <v>9437.4952183943606</v>
      </c>
      <c r="H58" s="23">
        <f t="shared" si="0"/>
        <v>-5.8126131876488216</v>
      </c>
      <c r="I58" s="10">
        <v>13146.351390150499</v>
      </c>
      <c r="J58" s="23">
        <f t="shared" si="1"/>
        <v>-26.566954550500668</v>
      </c>
    </row>
    <row r="59" spans="1:10">
      <c r="A59" t="s">
        <v>204</v>
      </c>
      <c r="B59" t="s">
        <v>206</v>
      </c>
      <c r="C59" s="20">
        <v>2033</v>
      </c>
      <c r="D59" t="s">
        <v>272</v>
      </c>
      <c r="E59" s="22">
        <v>945112.72421776899</v>
      </c>
      <c r="F59" s="22">
        <v>160842.36994554001</v>
      </c>
      <c r="G59" s="10">
        <v>160821.219639763</v>
      </c>
      <c r="H59" s="23">
        <f t="shared" si="0"/>
        <v>-21.150305777002359</v>
      </c>
      <c r="I59" s="10">
        <v>944521.71811111004</v>
      </c>
      <c r="J59" s="23">
        <f t="shared" si="1"/>
        <v>-591.0061066589551</v>
      </c>
    </row>
    <row r="60" spans="1:10">
      <c r="A60" t="s">
        <v>204</v>
      </c>
      <c r="B60" t="s">
        <v>206</v>
      </c>
      <c r="C60" s="20">
        <v>2033</v>
      </c>
      <c r="D60" t="s">
        <v>208</v>
      </c>
      <c r="E60" s="22">
        <v>126250.657882257</v>
      </c>
      <c r="F60" s="22">
        <v>81438.671983631197</v>
      </c>
      <c r="G60" s="10">
        <v>85140.0559210379</v>
      </c>
      <c r="H60" s="23">
        <f t="shared" si="0"/>
        <v>3701.3839374067029</v>
      </c>
      <c r="I60" s="10">
        <v>136707.716312745</v>
      </c>
      <c r="J60" s="23">
        <f t="shared" si="1"/>
        <v>10457.058430488003</v>
      </c>
    </row>
    <row r="61" spans="1:10">
      <c r="A61" t="s">
        <v>204</v>
      </c>
      <c r="B61" t="s">
        <v>206</v>
      </c>
      <c r="C61" s="20">
        <v>2033</v>
      </c>
      <c r="D61" t="s">
        <v>218</v>
      </c>
      <c r="E61" s="22">
        <v>283705.27869339997</v>
      </c>
      <c r="F61" s="22">
        <v>272197.640786028</v>
      </c>
      <c r="G61" s="10">
        <v>285297.74851322698</v>
      </c>
      <c r="H61" s="23">
        <f t="shared" si="0"/>
        <v>13100.107727198978</v>
      </c>
      <c r="I61" s="10">
        <v>304468.28685022698</v>
      </c>
      <c r="J61" s="23">
        <f t="shared" si="1"/>
        <v>20763.008156827011</v>
      </c>
    </row>
    <row r="62" spans="1:10">
      <c r="A62" t="s">
        <v>204</v>
      </c>
      <c r="B62" t="s">
        <v>206</v>
      </c>
      <c r="C62" s="20">
        <v>2033</v>
      </c>
      <c r="D62" t="s">
        <v>222</v>
      </c>
      <c r="E62" s="22">
        <v>678527.54013928096</v>
      </c>
      <c r="F62" s="22">
        <v>405819.82664575998</v>
      </c>
      <c r="G62" s="10">
        <v>417591.194273361</v>
      </c>
      <c r="H62" s="23">
        <f t="shared" si="0"/>
        <v>11771.367627601023</v>
      </c>
      <c r="I62" s="10">
        <v>738395.91371005401</v>
      </c>
      <c r="J62" s="23">
        <f t="shared" si="1"/>
        <v>59868.373570773052</v>
      </c>
    </row>
    <row r="63" spans="1:10">
      <c r="A63" t="s">
        <v>204</v>
      </c>
      <c r="B63" t="s">
        <v>206</v>
      </c>
      <c r="C63" s="20">
        <v>2033</v>
      </c>
      <c r="D63" t="s">
        <v>226</v>
      </c>
      <c r="E63" s="22">
        <v>365513.98655001901</v>
      </c>
      <c r="F63" s="22">
        <v>194559.966320484</v>
      </c>
      <c r="G63" s="10">
        <v>199311.53036404401</v>
      </c>
      <c r="H63" s="23">
        <f t="shared" si="0"/>
        <v>4751.5640435600071</v>
      </c>
      <c r="I63" s="10">
        <v>394159.18491510901</v>
      </c>
      <c r="J63" s="23">
        <f t="shared" si="1"/>
        <v>28645.198365090007</v>
      </c>
    </row>
    <row r="64" spans="1:10">
      <c r="A64" t="s">
        <v>204</v>
      </c>
      <c r="B64" t="s">
        <v>206</v>
      </c>
      <c r="C64" s="20">
        <v>2033</v>
      </c>
      <c r="D64" t="s">
        <v>254</v>
      </c>
      <c r="E64" s="22">
        <v>12780.7454653557</v>
      </c>
      <c r="F64" s="22">
        <v>2919.7945651105501</v>
      </c>
      <c r="G64" s="10">
        <v>2919.7945489748099</v>
      </c>
      <c r="H64" s="23">
        <f t="shared" si="0"/>
        <v>-1.6135740224854089E-5</v>
      </c>
      <c r="I64" s="10">
        <v>12780.7417922516</v>
      </c>
      <c r="J64" s="23">
        <f t="shared" si="1"/>
        <v>-3.6731041000166442E-3</v>
      </c>
    </row>
    <row r="65" spans="1:10">
      <c r="A65" t="s">
        <v>204</v>
      </c>
      <c r="B65" t="s">
        <v>206</v>
      </c>
      <c r="C65" s="20">
        <v>2034</v>
      </c>
      <c r="D65" t="s">
        <v>232</v>
      </c>
      <c r="E65" s="22">
        <v>13433.060267626999</v>
      </c>
      <c r="F65" s="22">
        <v>9619.8133343893205</v>
      </c>
      <c r="G65" s="10">
        <v>9610.7871789458404</v>
      </c>
      <c r="H65" s="23">
        <f t="shared" si="0"/>
        <v>-9.0261554434800928</v>
      </c>
      <c r="I65" s="10">
        <v>13396.3770662857</v>
      </c>
      <c r="J65" s="23">
        <f t="shared" si="1"/>
        <v>-36.683201341298627</v>
      </c>
    </row>
    <row r="66" spans="1:10">
      <c r="A66" t="s">
        <v>204</v>
      </c>
      <c r="B66" t="s">
        <v>206</v>
      </c>
      <c r="C66" s="20">
        <v>2034</v>
      </c>
      <c r="D66" t="s">
        <v>272</v>
      </c>
      <c r="E66" s="22">
        <v>961025.97211304703</v>
      </c>
      <c r="F66" s="22">
        <v>165866.48783594201</v>
      </c>
      <c r="G66" s="10">
        <v>165832.802590949</v>
      </c>
      <c r="H66" s="23">
        <f t="shared" ref="H66:H129" si="2">G66-F66</f>
        <v>-33.685244993015658</v>
      </c>
      <c r="I66" s="10">
        <v>960221.65586168901</v>
      </c>
      <c r="J66" s="23">
        <f t="shared" ref="J66:J129" si="3">I66-E66</f>
        <v>-804.31625135801733</v>
      </c>
    </row>
    <row r="67" spans="1:10">
      <c r="A67" t="s">
        <v>204</v>
      </c>
      <c r="B67" t="s">
        <v>206</v>
      </c>
      <c r="C67" s="20">
        <v>2034</v>
      </c>
      <c r="D67" t="s">
        <v>208</v>
      </c>
      <c r="E67" s="22">
        <v>128101.338467708</v>
      </c>
      <c r="F67" s="22">
        <v>82679.340557966396</v>
      </c>
      <c r="G67" s="10">
        <v>87126.211950146098</v>
      </c>
      <c r="H67" s="23">
        <f t="shared" si="2"/>
        <v>4446.8713921797025</v>
      </c>
      <c r="I67" s="10">
        <v>139922.665552402</v>
      </c>
      <c r="J67" s="23">
        <f t="shared" si="3"/>
        <v>11821.327084693999</v>
      </c>
    </row>
    <row r="68" spans="1:10">
      <c r="A68" t="s">
        <v>204</v>
      </c>
      <c r="B68" t="s">
        <v>206</v>
      </c>
      <c r="C68" s="20">
        <v>2034</v>
      </c>
      <c r="D68" t="s">
        <v>218</v>
      </c>
      <c r="E68" s="22">
        <v>284935.558706638</v>
      </c>
      <c r="F68" s="22">
        <v>273794.04717117001</v>
      </c>
      <c r="G68" s="10">
        <v>289022.375898514</v>
      </c>
      <c r="H68" s="23">
        <f t="shared" si="2"/>
        <v>15228.328727343993</v>
      </c>
      <c r="I68" s="10">
        <v>308142.620646514</v>
      </c>
      <c r="J68" s="23">
        <f t="shared" si="3"/>
        <v>23207.061939876003</v>
      </c>
    </row>
    <row r="69" spans="1:10">
      <c r="A69" t="s">
        <v>204</v>
      </c>
      <c r="B69" t="s">
        <v>206</v>
      </c>
      <c r="C69" s="20">
        <v>2034</v>
      </c>
      <c r="D69" t="s">
        <v>222</v>
      </c>
      <c r="E69" s="22">
        <v>686758.98158646701</v>
      </c>
      <c r="F69" s="22">
        <v>413933.603145684</v>
      </c>
      <c r="G69" s="10">
        <v>428496.093357131</v>
      </c>
      <c r="H69" s="23">
        <f t="shared" si="2"/>
        <v>14562.490211447002</v>
      </c>
      <c r="I69" s="10">
        <v>754264.51931482705</v>
      </c>
      <c r="J69" s="23">
        <f t="shared" si="3"/>
        <v>67505.537728360039</v>
      </c>
    </row>
    <row r="70" spans="1:10">
      <c r="A70" t="s">
        <v>204</v>
      </c>
      <c r="B70" t="s">
        <v>206</v>
      </c>
      <c r="C70" s="20">
        <v>2034</v>
      </c>
      <c r="D70" t="s">
        <v>226</v>
      </c>
      <c r="E70" s="22">
        <v>370174.400904443</v>
      </c>
      <c r="F70" s="22">
        <v>198656.267676077</v>
      </c>
      <c r="G70" s="10">
        <v>204510.58021707</v>
      </c>
      <c r="H70" s="23">
        <f t="shared" si="2"/>
        <v>5854.3125409930071</v>
      </c>
      <c r="I70" s="10">
        <v>402421.55387242202</v>
      </c>
      <c r="J70" s="23">
        <f t="shared" si="3"/>
        <v>32247.152967979026</v>
      </c>
    </row>
    <row r="71" spans="1:10">
      <c r="A71" t="s">
        <v>204</v>
      </c>
      <c r="B71" t="s">
        <v>206</v>
      </c>
      <c r="C71" s="20">
        <v>2034</v>
      </c>
      <c r="D71" t="s">
        <v>254</v>
      </c>
      <c r="E71" s="22">
        <v>12872.4391503196</v>
      </c>
      <c r="F71" s="22">
        <v>2795.7696176785298</v>
      </c>
      <c r="G71" s="10">
        <v>2795.7695956202701</v>
      </c>
      <c r="H71" s="23">
        <f t="shared" si="2"/>
        <v>-2.2058259673940483E-5</v>
      </c>
      <c r="I71" s="10">
        <v>12872.434861330999</v>
      </c>
      <c r="J71" s="23">
        <f t="shared" si="3"/>
        <v>-4.2889886008197209E-3</v>
      </c>
    </row>
    <row r="72" spans="1:10">
      <c r="A72" t="s">
        <v>204</v>
      </c>
      <c r="B72" t="s">
        <v>206</v>
      </c>
      <c r="C72" s="20">
        <v>2035</v>
      </c>
      <c r="D72" t="s">
        <v>232</v>
      </c>
      <c r="E72" s="22">
        <v>13777.0934618929</v>
      </c>
      <c r="F72" s="22">
        <v>9800.7582184816401</v>
      </c>
      <c r="G72" s="10">
        <v>9787.5127586509407</v>
      </c>
      <c r="H72" s="23">
        <f t="shared" si="2"/>
        <v>-13.245459830699474</v>
      </c>
      <c r="I72" s="10">
        <v>13726.7399692658</v>
      </c>
      <c r="J72" s="23">
        <f t="shared" si="3"/>
        <v>-50.353492627100422</v>
      </c>
    </row>
    <row r="73" spans="1:10">
      <c r="A73" t="s">
        <v>204</v>
      </c>
      <c r="B73" t="s">
        <v>206</v>
      </c>
      <c r="C73" s="20">
        <v>2035</v>
      </c>
      <c r="D73" t="s">
        <v>272</v>
      </c>
      <c r="E73" s="22">
        <v>976117.67471070704</v>
      </c>
      <c r="F73" s="22">
        <v>170961.693979159</v>
      </c>
      <c r="G73" s="10">
        <v>170911.003808462</v>
      </c>
      <c r="H73" s="23">
        <f t="shared" si="2"/>
        <v>-50.690170696994755</v>
      </c>
      <c r="I73" s="10">
        <v>975047.32695986598</v>
      </c>
      <c r="J73" s="23">
        <f t="shared" si="3"/>
        <v>-1070.3477508410579</v>
      </c>
    </row>
    <row r="74" spans="1:10">
      <c r="A74" t="s">
        <v>204</v>
      </c>
      <c r="B74" t="s">
        <v>206</v>
      </c>
      <c r="C74" s="20">
        <v>2035</v>
      </c>
      <c r="D74" t="s">
        <v>208</v>
      </c>
      <c r="E74" s="22">
        <v>130215.042726072</v>
      </c>
      <c r="F74" s="22">
        <v>83907.529586453704</v>
      </c>
      <c r="G74" s="10">
        <v>89138.141517925003</v>
      </c>
      <c r="H74" s="23">
        <f t="shared" si="2"/>
        <v>5230.6119314712996</v>
      </c>
      <c r="I74" s="10">
        <v>143430.14734695299</v>
      </c>
      <c r="J74" s="23">
        <f t="shared" si="3"/>
        <v>13215.104620880986</v>
      </c>
    </row>
    <row r="75" spans="1:10">
      <c r="A75" t="s">
        <v>204</v>
      </c>
      <c r="B75" t="s">
        <v>206</v>
      </c>
      <c r="C75" s="20">
        <v>2035</v>
      </c>
      <c r="D75" t="s">
        <v>218</v>
      </c>
      <c r="E75" s="22">
        <v>285955.08528417599</v>
      </c>
      <c r="F75" s="22">
        <v>275149.53286944597</v>
      </c>
      <c r="G75" s="10">
        <v>292543.43417229998</v>
      </c>
      <c r="H75" s="23">
        <f t="shared" si="2"/>
        <v>17393.901302854007</v>
      </c>
      <c r="I75" s="10">
        <v>311598.65934973501</v>
      </c>
      <c r="J75" s="23">
        <f t="shared" si="3"/>
        <v>25643.57406555902</v>
      </c>
    </row>
    <row r="76" spans="1:10">
      <c r="A76" t="s">
        <v>204</v>
      </c>
      <c r="B76" t="s">
        <v>206</v>
      </c>
      <c r="C76" s="20">
        <v>2035</v>
      </c>
      <c r="D76" t="s">
        <v>222</v>
      </c>
      <c r="E76" s="22">
        <v>694825.46432240203</v>
      </c>
      <c r="F76" s="22">
        <v>421819.49695490202</v>
      </c>
      <c r="G76" s="10">
        <v>439419.39317626401</v>
      </c>
      <c r="H76" s="23">
        <f t="shared" si="2"/>
        <v>17599.896221361996</v>
      </c>
      <c r="I76" s="10">
        <v>770043.40739803296</v>
      </c>
      <c r="J76" s="23">
        <f t="shared" si="3"/>
        <v>75217.94307563093</v>
      </c>
    </row>
    <row r="77" spans="1:10">
      <c r="A77" t="s">
        <v>204</v>
      </c>
      <c r="B77" t="s">
        <v>206</v>
      </c>
      <c r="C77" s="20">
        <v>2035</v>
      </c>
      <c r="D77" t="s">
        <v>226</v>
      </c>
      <c r="E77" s="22">
        <v>374542.89571542997</v>
      </c>
      <c r="F77" s="22">
        <v>202799.70822512699</v>
      </c>
      <c r="G77" s="10">
        <v>209854.98851526401</v>
      </c>
      <c r="H77" s="23">
        <f t="shared" si="2"/>
        <v>7055.280290137016</v>
      </c>
      <c r="I77" s="10">
        <v>410430.68648466002</v>
      </c>
      <c r="J77" s="23">
        <f t="shared" si="3"/>
        <v>35887.790769230051</v>
      </c>
    </row>
    <row r="78" spans="1:10">
      <c r="A78" t="s">
        <v>204</v>
      </c>
      <c r="B78" t="s">
        <v>206</v>
      </c>
      <c r="C78" s="20">
        <v>2035</v>
      </c>
      <c r="D78" t="s">
        <v>254</v>
      </c>
      <c r="E78" s="22">
        <v>13061.5949132394</v>
      </c>
      <c r="F78" s="22">
        <v>2671.4978722406199</v>
      </c>
      <c r="G78" s="10">
        <v>2671.4978439429501</v>
      </c>
      <c r="H78" s="23">
        <f t="shared" si="2"/>
        <v>-2.829766981449211E-5</v>
      </c>
      <c r="I78" s="10">
        <v>13061.5900844962</v>
      </c>
      <c r="J78" s="23">
        <f t="shared" si="3"/>
        <v>-4.8287432000506669E-3</v>
      </c>
    </row>
    <row r="79" spans="1:10">
      <c r="A79" t="s">
        <v>204</v>
      </c>
      <c r="B79" t="s">
        <v>206</v>
      </c>
      <c r="C79" s="20">
        <v>2036</v>
      </c>
      <c r="D79" t="s">
        <v>232</v>
      </c>
      <c r="E79" s="22">
        <v>14125.355887373</v>
      </c>
      <c r="F79" s="22">
        <v>9991.4201510830899</v>
      </c>
      <c r="G79" s="10">
        <v>9972.7334369719993</v>
      </c>
      <c r="H79" s="23">
        <f t="shared" si="2"/>
        <v>-18.686714111090623</v>
      </c>
      <c r="I79" s="10">
        <v>14058.8402730705</v>
      </c>
      <c r="J79" s="23">
        <f t="shared" si="3"/>
        <v>-66.515614302499671</v>
      </c>
    </row>
    <row r="80" spans="1:10">
      <c r="A80" t="s">
        <v>204</v>
      </c>
      <c r="B80" t="s">
        <v>206</v>
      </c>
      <c r="C80" s="20">
        <v>2036</v>
      </c>
      <c r="D80" t="s">
        <v>272</v>
      </c>
      <c r="E80" s="22">
        <v>993966.84911035805</v>
      </c>
      <c r="F80" s="22">
        <v>176212.886181512</v>
      </c>
      <c r="G80" s="10">
        <v>176139.99778552799</v>
      </c>
      <c r="H80" s="23">
        <f t="shared" si="2"/>
        <v>-72.888395984016825</v>
      </c>
      <c r="I80" s="10">
        <v>992593.12756790605</v>
      </c>
      <c r="J80" s="23">
        <f t="shared" si="3"/>
        <v>-1373.7215424519964</v>
      </c>
    </row>
    <row r="81" spans="1:10">
      <c r="A81" t="s">
        <v>204</v>
      </c>
      <c r="B81" t="s">
        <v>206</v>
      </c>
      <c r="C81" s="20">
        <v>2036</v>
      </c>
      <c r="D81" t="s">
        <v>208</v>
      </c>
      <c r="E81" s="22">
        <v>132340.005148247</v>
      </c>
      <c r="F81" s="22">
        <v>85176.327302875507</v>
      </c>
      <c r="G81" s="10">
        <v>91225.407814079197</v>
      </c>
      <c r="H81" s="23">
        <f t="shared" si="2"/>
        <v>6049.0805112036905</v>
      </c>
      <c r="I81" s="10">
        <v>146978.91607034899</v>
      </c>
      <c r="J81" s="23">
        <f t="shared" si="3"/>
        <v>14638.91092210199</v>
      </c>
    </row>
    <row r="82" spans="1:10">
      <c r="A82" t="s">
        <v>204</v>
      </c>
      <c r="B82" t="s">
        <v>206</v>
      </c>
      <c r="C82" s="20">
        <v>2036</v>
      </c>
      <c r="D82" t="s">
        <v>218</v>
      </c>
      <c r="E82" s="22">
        <v>287180.45708344301</v>
      </c>
      <c r="F82" s="22">
        <v>276477.67737538501</v>
      </c>
      <c r="G82" s="10">
        <v>296084.40274798701</v>
      </c>
      <c r="H82" s="23">
        <f t="shared" si="2"/>
        <v>19606.725372601999</v>
      </c>
      <c r="I82" s="10">
        <v>315288.94946137897</v>
      </c>
      <c r="J82" s="23">
        <f t="shared" si="3"/>
        <v>28108.492377935967</v>
      </c>
    </row>
    <row r="83" spans="1:10">
      <c r="A83" t="s">
        <v>204</v>
      </c>
      <c r="B83" t="s">
        <v>206</v>
      </c>
      <c r="C83" s="20">
        <v>2036</v>
      </c>
      <c r="D83" t="s">
        <v>222</v>
      </c>
      <c r="E83" s="22">
        <v>703528.30434452195</v>
      </c>
      <c r="F83" s="22">
        <v>429734.66476335598</v>
      </c>
      <c r="G83" s="10">
        <v>450600.66503166</v>
      </c>
      <c r="H83" s="23">
        <f t="shared" si="2"/>
        <v>20866.000268304022</v>
      </c>
      <c r="I83" s="10">
        <v>786706.265291046</v>
      </c>
      <c r="J83" s="23">
        <f t="shared" si="3"/>
        <v>83177.96094652405</v>
      </c>
    </row>
    <row r="84" spans="1:10">
      <c r="A84" t="s">
        <v>204</v>
      </c>
      <c r="B84" t="s">
        <v>206</v>
      </c>
      <c r="C84" s="20">
        <v>2036</v>
      </c>
      <c r="D84" t="s">
        <v>226</v>
      </c>
      <c r="E84" s="22">
        <v>379260.655753156</v>
      </c>
      <c r="F84" s="22">
        <v>207087.61080845699</v>
      </c>
      <c r="G84" s="10">
        <v>215434.24691051699</v>
      </c>
      <c r="H84" s="23">
        <f t="shared" si="2"/>
        <v>8346.6361020600016</v>
      </c>
      <c r="I84" s="10">
        <v>418880.52544401999</v>
      </c>
      <c r="J84" s="23">
        <f t="shared" si="3"/>
        <v>39619.869690863998</v>
      </c>
    </row>
    <row r="85" spans="1:10">
      <c r="A85" t="s">
        <v>204</v>
      </c>
      <c r="B85" t="s">
        <v>206</v>
      </c>
      <c r="C85" s="20">
        <v>2036</v>
      </c>
      <c r="D85" t="s">
        <v>254</v>
      </c>
      <c r="E85" s="22">
        <v>13308.7997462311</v>
      </c>
      <c r="F85" s="22">
        <v>2547.7426186786902</v>
      </c>
      <c r="G85" s="10">
        <v>2547.7425839674902</v>
      </c>
      <c r="H85" s="23">
        <f t="shared" si="2"/>
        <v>-3.4711199987214059E-5</v>
      </c>
      <c r="I85" s="10">
        <v>13308.7944546361</v>
      </c>
      <c r="J85" s="23">
        <f t="shared" si="3"/>
        <v>-5.2915950000169687E-3</v>
      </c>
    </row>
    <row r="86" spans="1:10">
      <c r="A86" t="s">
        <v>204</v>
      </c>
      <c r="B86" t="s">
        <v>206</v>
      </c>
      <c r="C86" s="20">
        <v>2037</v>
      </c>
      <c r="D86" t="s">
        <v>232</v>
      </c>
      <c r="E86" s="22">
        <v>14471.970248244599</v>
      </c>
      <c r="F86" s="22">
        <v>10184.6134721902</v>
      </c>
      <c r="G86" s="10">
        <v>10159.187333690499</v>
      </c>
      <c r="H86" s="23">
        <f t="shared" si="2"/>
        <v>-25.426138499700755</v>
      </c>
      <c r="I86" s="10">
        <v>14386.6366039025</v>
      </c>
      <c r="J86" s="23">
        <f t="shared" si="3"/>
        <v>-85.333644342099433</v>
      </c>
    </row>
    <row r="87" spans="1:10">
      <c r="A87" t="s">
        <v>204</v>
      </c>
      <c r="B87" t="s">
        <v>206</v>
      </c>
      <c r="C87" s="20">
        <v>2037</v>
      </c>
      <c r="D87" t="s">
        <v>272</v>
      </c>
      <c r="E87" s="22">
        <v>1011020.52473406</v>
      </c>
      <c r="F87" s="22">
        <v>181559.18879253999</v>
      </c>
      <c r="G87" s="10">
        <v>181458.23583990801</v>
      </c>
      <c r="H87" s="23">
        <f t="shared" si="2"/>
        <v>-100.95295263198204</v>
      </c>
      <c r="I87" s="10">
        <v>1009301.65749756</v>
      </c>
      <c r="J87" s="23">
        <f t="shared" si="3"/>
        <v>-1718.8672365000239</v>
      </c>
    </row>
    <row r="88" spans="1:10">
      <c r="A88" t="s">
        <v>204</v>
      </c>
      <c r="B88" t="s">
        <v>206</v>
      </c>
      <c r="C88" s="20">
        <v>2037</v>
      </c>
      <c r="D88" t="s">
        <v>208</v>
      </c>
      <c r="E88" s="22">
        <v>134408.955047853</v>
      </c>
      <c r="F88" s="22">
        <v>86444.839011255201</v>
      </c>
      <c r="G88" s="10">
        <v>93341.278424510703</v>
      </c>
      <c r="H88" s="23">
        <f t="shared" si="2"/>
        <v>6896.4394132555026</v>
      </c>
      <c r="I88" s="10">
        <v>150487.44161910799</v>
      </c>
      <c r="J88" s="23">
        <f t="shared" si="3"/>
        <v>16078.486571254994</v>
      </c>
    </row>
    <row r="89" spans="1:10">
      <c r="A89" t="s">
        <v>204</v>
      </c>
      <c r="B89" t="s">
        <v>206</v>
      </c>
      <c r="C89" s="20">
        <v>2037</v>
      </c>
      <c r="D89" t="s">
        <v>218</v>
      </c>
      <c r="E89" s="22">
        <v>288193.61760793801</v>
      </c>
      <c r="F89" s="22">
        <v>277592.41121396603</v>
      </c>
      <c r="G89" s="10">
        <v>299434.65519592498</v>
      </c>
      <c r="H89" s="23">
        <f t="shared" si="2"/>
        <v>21842.243981958949</v>
      </c>
      <c r="I89" s="10">
        <v>318754.96481302398</v>
      </c>
      <c r="J89" s="23">
        <f t="shared" si="3"/>
        <v>30561.347205085971</v>
      </c>
    </row>
    <row r="90" spans="1:10">
      <c r="A90" t="s">
        <v>204</v>
      </c>
      <c r="B90" t="s">
        <v>206</v>
      </c>
      <c r="C90" s="20">
        <v>2037</v>
      </c>
      <c r="D90" t="s">
        <v>222</v>
      </c>
      <c r="E90" s="22">
        <v>712143.70659311302</v>
      </c>
      <c r="F90" s="22">
        <v>437505.09720907098</v>
      </c>
      <c r="G90" s="10">
        <v>461851.04951155098</v>
      </c>
      <c r="H90" s="23">
        <f t="shared" si="2"/>
        <v>24345.95230248</v>
      </c>
      <c r="I90" s="10">
        <v>803452.22903664398</v>
      </c>
      <c r="J90" s="23">
        <f t="shared" si="3"/>
        <v>91308.522443530965</v>
      </c>
    </row>
    <row r="91" spans="1:10">
      <c r="A91" t="s">
        <v>204</v>
      </c>
      <c r="B91" t="s">
        <v>206</v>
      </c>
      <c r="C91" s="20">
        <v>2037</v>
      </c>
      <c r="D91" t="s">
        <v>226</v>
      </c>
      <c r="E91" s="22">
        <v>384084.93993855099</v>
      </c>
      <c r="F91" s="22">
        <v>211422.669033554</v>
      </c>
      <c r="G91" s="10">
        <v>221141.826108993</v>
      </c>
      <c r="H91" s="23">
        <f t="shared" si="2"/>
        <v>9719.1570754389977</v>
      </c>
      <c r="I91" s="10">
        <v>427506.733072448</v>
      </c>
      <c r="J91" s="23">
        <f t="shared" si="3"/>
        <v>43421.793133897008</v>
      </c>
    </row>
    <row r="92" spans="1:10">
      <c r="A92" t="s">
        <v>204</v>
      </c>
      <c r="B92" t="s">
        <v>206</v>
      </c>
      <c r="C92" s="20">
        <v>2037</v>
      </c>
      <c r="D92" t="s">
        <v>254</v>
      </c>
      <c r="E92" s="22">
        <v>13385.134883332399</v>
      </c>
      <c r="F92" s="22">
        <v>2421.5767209836499</v>
      </c>
      <c r="G92" s="10">
        <v>2421.5766798415598</v>
      </c>
      <c r="H92" s="23">
        <f t="shared" si="2"/>
        <v>-4.1142090140056098E-5</v>
      </c>
      <c r="I92" s="10">
        <v>13385.128134315</v>
      </c>
      <c r="J92" s="23">
        <f t="shared" si="3"/>
        <v>-6.7490173987607704E-3</v>
      </c>
    </row>
    <row r="93" spans="1:10">
      <c r="A93" t="s">
        <v>204</v>
      </c>
      <c r="B93" t="s">
        <v>206</v>
      </c>
      <c r="C93" s="20">
        <v>2038</v>
      </c>
      <c r="D93" t="s">
        <v>232</v>
      </c>
      <c r="E93" s="22">
        <v>14897.2622862193</v>
      </c>
      <c r="F93" s="22">
        <v>10383.4768501415</v>
      </c>
      <c r="G93" s="10">
        <v>10349.903688341699</v>
      </c>
      <c r="H93" s="23">
        <f t="shared" si="2"/>
        <v>-33.573161799800801</v>
      </c>
      <c r="I93" s="10">
        <v>14790.2897218897</v>
      </c>
      <c r="J93" s="23">
        <f t="shared" si="3"/>
        <v>-106.97256432960057</v>
      </c>
    </row>
    <row r="94" spans="1:10">
      <c r="A94" t="s">
        <v>204</v>
      </c>
      <c r="B94" t="s">
        <v>206</v>
      </c>
      <c r="C94" s="20">
        <v>2038</v>
      </c>
      <c r="D94" t="s">
        <v>272</v>
      </c>
      <c r="E94" s="22">
        <v>1027845.84193268</v>
      </c>
      <c r="F94" s="22">
        <v>186923.06560427599</v>
      </c>
      <c r="G94" s="10">
        <v>186787.49187052401</v>
      </c>
      <c r="H94" s="23">
        <f t="shared" si="2"/>
        <v>-135.57373375198222</v>
      </c>
      <c r="I94" s="10">
        <v>1025731.21343356</v>
      </c>
      <c r="J94" s="23">
        <f t="shared" si="3"/>
        <v>-2114.6284991200082</v>
      </c>
    </row>
    <row r="95" spans="1:10">
      <c r="A95" t="s">
        <v>204</v>
      </c>
      <c r="B95" t="s">
        <v>206</v>
      </c>
      <c r="C95" s="20">
        <v>2038</v>
      </c>
      <c r="D95" t="s">
        <v>208</v>
      </c>
      <c r="E95" s="22">
        <v>137174.210819367</v>
      </c>
      <c r="F95" s="22">
        <v>87700.198129737793</v>
      </c>
      <c r="G95" s="10">
        <v>95469.044780114302</v>
      </c>
      <c r="H95" s="23">
        <f t="shared" si="2"/>
        <v>7768.8466503765085</v>
      </c>
      <c r="I95" s="10">
        <v>154833.02186168899</v>
      </c>
      <c r="J95" s="23">
        <f t="shared" si="3"/>
        <v>17658.811042321991</v>
      </c>
    </row>
    <row r="96" spans="1:10">
      <c r="A96" t="s">
        <v>204</v>
      </c>
      <c r="B96" t="s">
        <v>206</v>
      </c>
      <c r="C96" s="20">
        <v>2038</v>
      </c>
      <c r="D96" t="s">
        <v>218</v>
      </c>
      <c r="E96" s="22">
        <v>288824.72409867501</v>
      </c>
      <c r="F96" s="22">
        <v>278379.505251589</v>
      </c>
      <c r="G96" s="10">
        <v>302464.555231106</v>
      </c>
      <c r="H96" s="23">
        <f t="shared" si="2"/>
        <v>24085.049979517004</v>
      </c>
      <c r="I96" s="10">
        <v>321808.30457611103</v>
      </c>
      <c r="J96" s="23">
        <f t="shared" si="3"/>
        <v>32983.580477436015</v>
      </c>
    </row>
    <row r="97" spans="1:10">
      <c r="A97" t="s">
        <v>204</v>
      </c>
      <c r="B97" t="s">
        <v>206</v>
      </c>
      <c r="C97" s="20">
        <v>2038</v>
      </c>
      <c r="D97" t="s">
        <v>222</v>
      </c>
      <c r="E97" s="22">
        <v>722485.19641560002</v>
      </c>
      <c r="F97" s="22">
        <v>444941.109940077</v>
      </c>
      <c r="G97" s="10">
        <v>472964.18297251803</v>
      </c>
      <c r="H97" s="23">
        <f t="shared" si="2"/>
        <v>28023.073032441025</v>
      </c>
      <c r="I97" s="10">
        <v>822517.79120793997</v>
      </c>
      <c r="J97" s="23">
        <f t="shared" si="3"/>
        <v>100032.59479233995</v>
      </c>
    </row>
    <row r="98" spans="1:10">
      <c r="A98" t="s">
        <v>204</v>
      </c>
      <c r="B98" t="s">
        <v>206</v>
      </c>
      <c r="C98" s="20">
        <v>2038</v>
      </c>
      <c r="D98" t="s">
        <v>226</v>
      </c>
      <c r="E98" s="22">
        <v>390298.39099349</v>
      </c>
      <c r="F98" s="22">
        <v>215670.852430489</v>
      </c>
      <c r="G98" s="10">
        <v>226837.611544716</v>
      </c>
      <c r="H98" s="23">
        <f t="shared" si="2"/>
        <v>11166.759114226996</v>
      </c>
      <c r="I98" s="10">
        <v>437875.90442176699</v>
      </c>
      <c r="J98" s="23">
        <f t="shared" si="3"/>
        <v>47577.513428276987</v>
      </c>
    </row>
    <row r="99" spans="1:10">
      <c r="A99" t="s">
        <v>204</v>
      </c>
      <c r="B99" t="s">
        <v>206</v>
      </c>
      <c r="C99" s="20">
        <v>2038</v>
      </c>
      <c r="D99" t="s">
        <v>254</v>
      </c>
      <c r="E99" s="22">
        <v>13130.504028305701</v>
      </c>
      <c r="F99" s="22">
        <v>2303.4654246280602</v>
      </c>
      <c r="G99" s="10">
        <v>2303.4653337571999</v>
      </c>
      <c r="H99" s="23">
        <f t="shared" si="2"/>
        <v>-9.0870860276481835E-5</v>
      </c>
      <c r="I99" s="10">
        <v>13130.4959942569</v>
      </c>
      <c r="J99" s="23">
        <f t="shared" si="3"/>
        <v>-8.0340488002548227E-3</v>
      </c>
    </row>
    <row r="100" spans="1:10">
      <c r="A100" t="s">
        <v>204</v>
      </c>
      <c r="B100" t="s">
        <v>206</v>
      </c>
      <c r="C100" s="20">
        <v>2039</v>
      </c>
      <c r="D100" t="s">
        <v>232</v>
      </c>
      <c r="E100" s="22">
        <v>15267.3067031067</v>
      </c>
      <c r="F100" s="22">
        <v>10588.2381091755</v>
      </c>
      <c r="G100" s="10">
        <v>10545.0523038997</v>
      </c>
      <c r="H100" s="23">
        <f t="shared" si="2"/>
        <v>-43.185805275799794</v>
      </c>
      <c r="I100" s="10">
        <v>15135.74798412</v>
      </c>
      <c r="J100" s="23">
        <f t="shared" si="3"/>
        <v>-131.55871898670011</v>
      </c>
    </row>
    <row r="101" spans="1:10">
      <c r="A101" t="s">
        <v>204</v>
      </c>
      <c r="B101" t="s">
        <v>206</v>
      </c>
      <c r="C101" s="20">
        <v>2039</v>
      </c>
      <c r="D101" t="s">
        <v>272</v>
      </c>
      <c r="E101" s="22">
        <v>1041882.69851585</v>
      </c>
      <c r="F101" s="22">
        <v>192474.28515072199</v>
      </c>
      <c r="G101" s="10">
        <v>192296.552192256</v>
      </c>
      <c r="H101" s="23">
        <f t="shared" si="2"/>
        <v>-177.73295846598921</v>
      </c>
      <c r="I101" s="10">
        <v>1039334.21211717</v>
      </c>
      <c r="J101" s="23">
        <f t="shared" si="3"/>
        <v>-2548.4863986800192</v>
      </c>
    </row>
    <row r="102" spans="1:10">
      <c r="A102" t="s">
        <v>204</v>
      </c>
      <c r="B102" t="s">
        <v>206</v>
      </c>
      <c r="C102" s="20">
        <v>2039</v>
      </c>
      <c r="D102" t="s">
        <v>208</v>
      </c>
      <c r="E102" s="22">
        <v>139185.34435772899</v>
      </c>
      <c r="F102" s="22">
        <v>88995.0452585561</v>
      </c>
      <c r="G102" s="10">
        <v>97666.512521866607</v>
      </c>
      <c r="H102" s="23">
        <f t="shared" si="2"/>
        <v>8671.4672633105074</v>
      </c>
      <c r="I102" s="10">
        <v>158325.90418622101</v>
      </c>
      <c r="J102" s="23">
        <f t="shared" si="3"/>
        <v>19140.559828492027</v>
      </c>
    </row>
    <row r="103" spans="1:10">
      <c r="A103" t="s">
        <v>204</v>
      </c>
      <c r="B103" t="s">
        <v>206</v>
      </c>
      <c r="C103" s="20">
        <v>2039</v>
      </c>
      <c r="D103" t="s">
        <v>218</v>
      </c>
      <c r="E103" s="22">
        <v>289538.96616676397</v>
      </c>
      <c r="F103" s="22">
        <v>279188.59106548101</v>
      </c>
      <c r="G103" s="10">
        <v>305533.68382410699</v>
      </c>
      <c r="H103" s="23">
        <f t="shared" si="2"/>
        <v>26345.092758625979</v>
      </c>
      <c r="I103" s="10">
        <v>324947.68592024298</v>
      </c>
      <c r="J103" s="23">
        <f t="shared" si="3"/>
        <v>35408.719753479003</v>
      </c>
    </row>
    <row r="104" spans="1:10">
      <c r="A104" t="s">
        <v>204</v>
      </c>
      <c r="B104" t="s">
        <v>206</v>
      </c>
      <c r="C104" s="20">
        <v>2039</v>
      </c>
      <c r="D104" t="s">
        <v>222</v>
      </c>
      <c r="E104" s="22">
        <v>729996.64048098901</v>
      </c>
      <c r="F104" s="22">
        <v>452440.53211691399</v>
      </c>
      <c r="G104" s="10">
        <v>484364.27514234598</v>
      </c>
      <c r="H104" s="23">
        <f t="shared" si="2"/>
        <v>31923.743025431992</v>
      </c>
      <c r="I104" s="10">
        <v>838380.89792891196</v>
      </c>
      <c r="J104" s="23">
        <f t="shared" si="3"/>
        <v>108384.25744792295</v>
      </c>
    </row>
    <row r="105" spans="1:10">
      <c r="A105" t="s">
        <v>204</v>
      </c>
      <c r="B105" t="s">
        <v>206</v>
      </c>
      <c r="C105" s="20">
        <v>2039</v>
      </c>
      <c r="D105" t="s">
        <v>226</v>
      </c>
      <c r="E105" s="22">
        <v>394639.22406880697</v>
      </c>
      <c r="F105" s="22">
        <v>220054.971125804</v>
      </c>
      <c r="G105" s="10">
        <v>232753.81626835</v>
      </c>
      <c r="H105" s="23">
        <f t="shared" si="2"/>
        <v>12698.845142545993</v>
      </c>
      <c r="I105" s="10">
        <v>446097.450852593</v>
      </c>
      <c r="J105" s="23">
        <f t="shared" si="3"/>
        <v>51458.226783786027</v>
      </c>
    </row>
    <row r="106" spans="1:10">
      <c r="A106" t="s">
        <v>204</v>
      </c>
      <c r="B106" t="s">
        <v>206</v>
      </c>
      <c r="C106" s="20">
        <v>2039</v>
      </c>
      <c r="D106" t="s">
        <v>254</v>
      </c>
      <c r="E106" s="22">
        <v>13010.924228604001</v>
      </c>
      <c r="F106" s="22">
        <v>2187.90426717317</v>
      </c>
      <c r="G106" s="10">
        <v>2187.9040467667201</v>
      </c>
      <c r="H106" s="23">
        <f t="shared" si="2"/>
        <v>-2.2040644989829161E-4</v>
      </c>
      <c r="I106" s="10">
        <v>13010.914883544499</v>
      </c>
      <c r="J106" s="23">
        <f t="shared" si="3"/>
        <v>-9.3450595013564453E-3</v>
      </c>
    </row>
    <row r="107" spans="1:10">
      <c r="A107" t="s">
        <v>204</v>
      </c>
      <c r="B107" t="s">
        <v>206</v>
      </c>
      <c r="C107" s="20">
        <v>2040</v>
      </c>
      <c r="D107" t="s">
        <v>232</v>
      </c>
      <c r="E107" s="22">
        <v>15692.363211759701</v>
      </c>
      <c r="F107" s="22">
        <v>10795.215248873301</v>
      </c>
      <c r="G107" s="10">
        <v>10740.752829966001</v>
      </c>
      <c r="H107" s="23">
        <f t="shared" si="2"/>
        <v>-54.462418907300162</v>
      </c>
      <c r="I107" s="10">
        <v>15531.545845413701</v>
      </c>
      <c r="J107" s="23">
        <f t="shared" si="3"/>
        <v>-160.8173663460002</v>
      </c>
    </row>
    <row r="108" spans="1:10">
      <c r="A108" t="s">
        <v>204</v>
      </c>
      <c r="B108" t="s">
        <v>206</v>
      </c>
      <c r="C108" s="20">
        <v>2040</v>
      </c>
      <c r="D108" t="s">
        <v>272</v>
      </c>
      <c r="E108" s="22">
        <v>1054295.9361851299</v>
      </c>
      <c r="F108" s="22">
        <v>197967.734759243</v>
      </c>
      <c r="G108" s="10">
        <v>197739.851826417</v>
      </c>
      <c r="H108" s="23">
        <f t="shared" si="2"/>
        <v>-227.88293282600353</v>
      </c>
      <c r="I108" s="10">
        <v>1051265.6937132899</v>
      </c>
      <c r="J108" s="23">
        <f t="shared" si="3"/>
        <v>-3030.2424718399998</v>
      </c>
    </row>
    <row r="109" spans="1:10">
      <c r="A109" t="s">
        <v>204</v>
      </c>
      <c r="B109" t="s">
        <v>206</v>
      </c>
      <c r="C109" s="20">
        <v>2040</v>
      </c>
      <c r="D109" t="s">
        <v>208</v>
      </c>
      <c r="E109" s="22">
        <v>141354.508612865</v>
      </c>
      <c r="F109" s="22">
        <v>90240.421833886503</v>
      </c>
      <c r="G109" s="10">
        <v>99830.479788152705</v>
      </c>
      <c r="H109" s="23">
        <f t="shared" si="2"/>
        <v>9590.0579542662017</v>
      </c>
      <c r="I109" s="10">
        <v>162016.43342864999</v>
      </c>
      <c r="J109" s="23">
        <f t="shared" si="3"/>
        <v>20661.924815784994</v>
      </c>
    </row>
    <row r="110" spans="1:10">
      <c r="A110" t="s">
        <v>204</v>
      </c>
      <c r="B110" t="s">
        <v>206</v>
      </c>
      <c r="C110" s="20">
        <v>2040</v>
      </c>
      <c r="D110" t="s">
        <v>218</v>
      </c>
      <c r="E110" s="22">
        <v>290031.08418776299</v>
      </c>
      <c r="F110" s="22">
        <v>279730.01095910702</v>
      </c>
      <c r="G110" s="10">
        <v>308326.23194074701</v>
      </c>
      <c r="H110" s="23">
        <f t="shared" si="2"/>
        <v>28596.220981639985</v>
      </c>
      <c r="I110" s="10">
        <v>327830.115399056</v>
      </c>
      <c r="J110" s="23">
        <f t="shared" si="3"/>
        <v>37799.031211293011</v>
      </c>
    </row>
    <row r="111" spans="1:10">
      <c r="A111" t="s">
        <v>204</v>
      </c>
      <c r="B111" t="s">
        <v>206</v>
      </c>
      <c r="C111" s="20">
        <v>2040</v>
      </c>
      <c r="D111" t="s">
        <v>222</v>
      </c>
      <c r="E111" s="22">
        <v>736556.92135299405</v>
      </c>
      <c r="F111" s="22">
        <v>459502.18055751303</v>
      </c>
      <c r="G111" s="10">
        <v>495491.38902189699</v>
      </c>
      <c r="H111" s="23">
        <f t="shared" si="2"/>
        <v>35989.208464383963</v>
      </c>
      <c r="I111" s="10">
        <v>853229.02362041397</v>
      </c>
      <c r="J111" s="23">
        <f t="shared" si="3"/>
        <v>116672.10226741992</v>
      </c>
    </row>
    <row r="112" spans="1:10">
      <c r="A112" t="s">
        <v>204</v>
      </c>
      <c r="B112" t="s">
        <v>206</v>
      </c>
      <c r="C112" s="20">
        <v>2040</v>
      </c>
      <c r="D112" t="s">
        <v>226</v>
      </c>
      <c r="E112" s="22">
        <v>398306.28181257303</v>
      </c>
      <c r="F112" s="22">
        <v>224287.446445782</v>
      </c>
      <c r="G112" s="10">
        <v>238587.52571787301</v>
      </c>
      <c r="H112" s="23">
        <f t="shared" si="2"/>
        <v>14300.07927209101</v>
      </c>
      <c r="I112" s="10">
        <v>453595.60268299701</v>
      </c>
      <c r="J112" s="23">
        <f t="shared" si="3"/>
        <v>55289.320870423981</v>
      </c>
    </row>
    <row r="113" spans="1:10">
      <c r="A113" t="s">
        <v>204</v>
      </c>
      <c r="B113" t="s">
        <v>206</v>
      </c>
      <c r="C113" s="20">
        <v>2040</v>
      </c>
      <c r="D113" t="s">
        <v>254</v>
      </c>
      <c r="E113" s="22">
        <v>12921.616571685399</v>
      </c>
      <c r="F113" s="22">
        <v>2071.44476398201</v>
      </c>
      <c r="G113" s="10">
        <v>2071.4443811368701</v>
      </c>
      <c r="H113" s="23">
        <f t="shared" si="2"/>
        <v>-3.8284513993858127E-4</v>
      </c>
      <c r="I113" s="10">
        <v>12921.606542589099</v>
      </c>
      <c r="J113" s="23">
        <f t="shared" si="3"/>
        <v>-1.0029096300058882E-2</v>
      </c>
    </row>
    <row r="114" spans="1:10">
      <c r="A114" t="s">
        <v>204</v>
      </c>
      <c r="B114" t="s">
        <v>206</v>
      </c>
      <c r="C114" s="20">
        <v>2041</v>
      </c>
      <c r="D114" t="s">
        <v>232</v>
      </c>
      <c r="E114" s="22">
        <v>16114.161314956</v>
      </c>
      <c r="F114" s="22">
        <v>11007.0054041271</v>
      </c>
      <c r="G114" s="10">
        <v>10939.501155698201</v>
      </c>
      <c r="H114" s="23">
        <f t="shared" si="2"/>
        <v>-67.504248428898791</v>
      </c>
      <c r="I114" s="10">
        <v>15920.877501615299</v>
      </c>
      <c r="J114" s="23">
        <f t="shared" si="3"/>
        <v>-193.28381334070036</v>
      </c>
    </row>
    <row r="115" spans="1:10">
      <c r="A115" t="s">
        <v>204</v>
      </c>
      <c r="B115" t="s">
        <v>206</v>
      </c>
      <c r="C115" s="20">
        <v>2041</v>
      </c>
      <c r="D115" t="s">
        <v>272</v>
      </c>
      <c r="E115" s="22">
        <v>1070114.34167096</v>
      </c>
      <c r="F115" s="22">
        <v>203487.46680101499</v>
      </c>
      <c r="G115" s="10">
        <v>203201.12879651901</v>
      </c>
      <c r="H115" s="23">
        <f t="shared" si="2"/>
        <v>-286.33800449597766</v>
      </c>
      <c r="I115" s="10">
        <v>1066563.6735298</v>
      </c>
      <c r="J115" s="23">
        <f t="shared" si="3"/>
        <v>-3550.6681411599275</v>
      </c>
    </row>
    <row r="116" spans="1:10">
      <c r="A116" t="s">
        <v>204</v>
      </c>
      <c r="B116" t="s">
        <v>206</v>
      </c>
      <c r="C116" s="20">
        <v>2041</v>
      </c>
      <c r="D116" t="s">
        <v>208</v>
      </c>
      <c r="E116" s="22">
        <v>143420.93167565201</v>
      </c>
      <c r="F116" s="22">
        <v>91472.945727340295</v>
      </c>
      <c r="G116" s="10">
        <v>101998.78936441999</v>
      </c>
      <c r="H116" s="23">
        <f t="shared" si="2"/>
        <v>10525.843637079699</v>
      </c>
      <c r="I116" s="10">
        <v>165603.256683252</v>
      </c>
      <c r="J116" s="23">
        <f t="shared" si="3"/>
        <v>22182.325007599982</v>
      </c>
    </row>
    <row r="117" spans="1:10">
      <c r="A117" t="s">
        <v>204</v>
      </c>
      <c r="B117" t="s">
        <v>206</v>
      </c>
      <c r="C117" s="20">
        <v>2041</v>
      </c>
      <c r="D117" t="s">
        <v>218</v>
      </c>
      <c r="E117" s="22">
        <v>290612.27711104398</v>
      </c>
      <c r="F117" s="22">
        <v>280150.13485237199</v>
      </c>
      <c r="G117" s="10">
        <v>311000.56828577799</v>
      </c>
      <c r="H117" s="23">
        <f t="shared" si="2"/>
        <v>30850.433433405997</v>
      </c>
      <c r="I117" s="10">
        <v>330799.89253886102</v>
      </c>
      <c r="J117" s="23">
        <f t="shared" si="3"/>
        <v>40187.615427817043</v>
      </c>
    </row>
    <row r="118" spans="1:10">
      <c r="A118" t="s">
        <v>204</v>
      </c>
      <c r="B118" t="s">
        <v>206</v>
      </c>
      <c r="C118" s="20">
        <v>2041</v>
      </c>
      <c r="D118" t="s">
        <v>222</v>
      </c>
      <c r="E118" s="22">
        <v>743884.98127438303</v>
      </c>
      <c r="F118" s="22">
        <v>466360.15937512502</v>
      </c>
      <c r="G118" s="10">
        <v>506572.614435606</v>
      </c>
      <c r="H118" s="23">
        <f t="shared" si="2"/>
        <v>40212.455060480977</v>
      </c>
      <c r="I118" s="10">
        <v>869077.59210104402</v>
      </c>
      <c r="J118" s="23">
        <f t="shared" si="3"/>
        <v>125192.610826661</v>
      </c>
    </row>
    <row r="119" spans="1:10">
      <c r="A119" t="s">
        <v>204</v>
      </c>
      <c r="B119" t="s">
        <v>206</v>
      </c>
      <c r="C119" s="20">
        <v>2041</v>
      </c>
      <c r="D119" t="s">
        <v>226</v>
      </c>
      <c r="E119" s="22">
        <v>402359.73727344797</v>
      </c>
      <c r="F119" s="22">
        <v>228440.25652082401</v>
      </c>
      <c r="G119" s="10">
        <v>244403.938380915</v>
      </c>
      <c r="H119" s="23">
        <f t="shared" si="2"/>
        <v>15963.68186009099</v>
      </c>
      <c r="I119" s="10">
        <v>461572.52561978099</v>
      </c>
      <c r="J119" s="23">
        <f t="shared" si="3"/>
        <v>59212.788346333022</v>
      </c>
    </row>
    <row r="120" spans="1:10">
      <c r="A120" t="s">
        <v>204</v>
      </c>
      <c r="B120" t="s">
        <v>206</v>
      </c>
      <c r="C120" s="20">
        <v>2041</v>
      </c>
      <c r="D120" t="s">
        <v>254</v>
      </c>
      <c r="E120" s="22">
        <v>12913.976132633599</v>
      </c>
      <c r="F120" s="22">
        <v>1954.42410352093</v>
      </c>
      <c r="G120" s="10">
        <v>1954.42370545678</v>
      </c>
      <c r="H120" s="23">
        <f t="shared" si="2"/>
        <v>-3.9806414997656248E-4</v>
      </c>
      <c r="I120" s="10">
        <v>12913.966107247799</v>
      </c>
      <c r="J120" s="23">
        <f t="shared" si="3"/>
        <v>-1.002538579996326E-2</v>
      </c>
    </row>
    <row r="121" spans="1:10">
      <c r="A121" t="s">
        <v>204</v>
      </c>
      <c r="B121" t="s">
        <v>206</v>
      </c>
      <c r="C121" s="20">
        <v>2042</v>
      </c>
      <c r="D121" t="s">
        <v>232</v>
      </c>
      <c r="E121" s="22">
        <v>16538.953705449901</v>
      </c>
      <c r="F121" s="22">
        <v>11217.8081935236</v>
      </c>
      <c r="G121" s="10">
        <v>11135.4965430843</v>
      </c>
      <c r="H121" s="23">
        <f t="shared" si="2"/>
        <v>-82.311650439300138</v>
      </c>
      <c r="I121" s="10">
        <v>16309.899360965201</v>
      </c>
      <c r="J121" s="23">
        <f t="shared" si="3"/>
        <v>-229.05434448470078</v>
      </c>
    </row>
    <row r="122" spans="1:10">
      <c r="A122" t="s">
        <v>204</v>
      </c>
      <c r="B122" t="s">
        <v>206</v>
      </c>
      <c r="C122" s="20">
        <v>2042</v>
      </c>
      <c r="D122" t="s">
        <v>272</v>
      </c>
      <c r="E122" s="22">
        <v>1082141.7026607201</v>
      </c>
      <c r="F122" s="22">
        <v>209000.11764702399</v>
      </c>
      <c r="G122" s="10">
        <v>208646.65455354299</v>
      </c>
      <c r="H122" s="23">
        <f t="shared" si="2"/>
        <v>-353.46309348099749</v>
      </c>
      <c r="I122" s="10">
        <v>1078026.6009798101</v>
      </c>
      <c r="J122" s="23">
        <f t="shared" si="3"/>
        <v>-4115.101680909982</v>
      </c>
    </row>
    <row r="123" spans="1:10">
      <c r="A123" t="s">
        <v>204</v>
      </c>
      <c r="B123" t="s">
        <v>206</v>
      </c>
      <c r="C123" s="20">
        <v>2042</v>
      </c>
      <c r="D123" t="s">
        <v>208</v>
      </c>
      <c r="E123" s="22">
        <v>145434.062583238</v>
      </c>
      <c r="F123" s="22">
        <v>92679.598808598093</v>
      </c>
      <c r="G123" s="10">
        <v>104153.760083299</v>
      </c>
      <c r="H123" s="23">
        <f t="shared" si="2"/>
        <v>11474.161274700906</v>
      </c>
      <c r="I123" s="10">
        <v>169141.55663702101</v>
      </c>
      <c r="J123" s="23">
        <f t="shared" si="3"/>
        <v>23707.494053783012</v>
      </c>
    </row>
    <row r="124" spans="1:10">
      <c r="A124" t="s">
        <v>204</v>
      </c>
      <c r="B124" t="s">
        <v>206</v>
      </c>
      <c r="C124" s="20">
        <v>2042</v>
      </c>
      <c r="D124" t="s">
        <v>218</v>
      </c>
      <c r="E124" s="22">
        <v>290795.75977995398</v>
      </c>
      <c r="F124" s="22">
        <v>280346.45010983199</v>
      </c>
      <c r="G124" s="10">
        <v>313428.60406866297</v>
      </c>
      <c r="H124" s="23">
        <f t="shared" si="2"/>
        <v>33082.153958830982</v>
      </c>
      <c r="I124" s="10">
        <v>333321.32393865701</v>
      </c>
      <c r="J124" s="23">
        <f t="shared" si="3"/>
        <v>42525.564158703026</v>
      </c>
    </row>
    <row r="125" spans="1:10">
      <c r="A125" t="s">
        <v>204</v>
      </c>
      <c r="B125" t="s">
        <v>206</v>
      </c>
      <c r="C125" s="20">
        <v>2042</v>
      </c>
      <c r="D125" t="s">
        <v>222</v>
      </c>
      <c r="E125" s="22">
        <v>750435.23734279501</v>
      </c>
      <c r="F125" s="22">
        <v>472921.69560158101</v>
      </c>
      <c r="G125" s="10">
        <v>517499.02350567799</v>
      </c>
      <c r="H125" s="23">
        <f t="shared" si="2"/>
        <v>44577.327904096979</v>
      </c>
      <c r="I125" s="10">
        <v>884281.97820778505</v>
      </c>
      <c r="J125" s="23">
        <f t="shared" si="3"/>
        <v>133846.74086499005</v>
      </c>
    </row>
    <row r="126" spans="1:10">
      <c r="A126" t="s">
        <v>204</v>
      </c>
      <c r="B126" t="s">
        <v>206</v>
      </c>
      <c r="C126" s="20">
        <v>2042</v>
      </c>
      <c r="D126" t="s">
        <v>226</v>
      </c>
      <c r="E126" s="22">
        <v>406253.83348787797</v>
      </c>
      <c r="F126" s="22">
        <v>232493.222573001</v>
      </c>
      <c r="G126" s="10">
        <v>250175.66351419699</v>
      </c>
      <c r="H126" s="23">
        <f t="shared" si="2"/>
        <v>17682.440941195993</v>
      </c>
      <c r="I126" s="10">
        <v>469454.14972188399</v>
      </c>
      <c r="J126" s="23">
        <f t="shared" si="3"/>
        <v>63200.316234006023</v>
      </c>
    </row>
    <row r="127" spans="1:10">
      <c r="A127" t="s">
        <v>204</v>
      </c>
      <c r="B127" t="s">
        <v>206</v>
      </c>
      <c r="C127" s="20">
        <v>2042</v>
      </c>
      <c r="D127" t="s">
        <v>254</v>
      </c>
      <c r="E127" s="22">
        <v>12447.971964860601</v>
      </c>
      <c r="F127" s="22">
        <v>1837.13810014614</v>
      </c>
      <c r="G127" s="10">
        <v>1837.13778678778</v>
      </c>
      <c r="H127" s="23">
        <f t="shared" si="2"/>
        <v>-3.133583600174461E-4</v>
      </c>
      <c r="I127" s="10">
        <v>12447.9578277165</v>
      </c>
      <c r="J127" s="23">
        <f t="shared" si="3"/>
        <v>-1.4137144100459409E-2</v>
      </c>
    </row>
    <row r="128" spans="1:10">
      <c r="A128" t="s">
        <v>204</v>
      </c>
      <c r="B128" t="s">
        <v>206</v>
      </c>
      <c r="C128" s="20">
        <v>2043</v>
      </c>
      <c r="D128" t="s">
        <v>232</v>
      </c>
      <c r="E128" s="22">
        <v>17023.2803792165</v>
      </c>
      <c r="F128" s="22">
        <v>11439.5143918665</v>
      </c>
      <c r="G128" s="10">
        <v>11340.588740714</v>
      </c>
      <c r="H128" s="23">
        <f t="shared" si="2"/>
        <v>-98.925651152499995</v>
      </c>
      <c r="I128" s="10">
        <v>16754.807280189099</v>
      </c>
      <c r="J128" s="23">
        <f t="shared" si="3"/>
        <v>-268.47309902740017</v>
      </c>
    </row>
    <row r="129" spans="1:10">
      <c r="A129" t="s">
        <v>204</v>
      </c>
      <c r="B129" t="s">
        <v>206</v>
      </c>
      <c r="C129" s="20">
        <v>2043</v>
      </c>
      <c r="D129" t="s">
        <v>272</v>
      </c>
      <c r="E129" s="22">
        <v>1094351.22412183</v>
      </c>
      <c r="F129" s="22">
        <v>214443.377795796</v>
      </c>
      <c r="G129" s="10">
        <v>214013.62732516901</v>
      </c>
      <c r="H129" s="23">
        <f t="shared" si="2"/>
        <v>-429.75047062698286</v>
      </c>
      <c r="I129" s="10">
        <v>1089617.8876954</v>
      </c>
      <c r="J129" s="23">
        <f t="shared" si="3"/>
        <v>-4733.3364264299162</v>
      </c>
    </row>
    <row r="130" spans="1:10">
      <c r="A130" t="s">
        <v>204</v>
      </c>
      <c r="B130" t="s">
        <v>206</v>
      </c>
      <c r="C130" s="20">
        <v>2043</v>
      </c>
      <c r="D130" t="s">
        <v>208</v>
      </c>
      <c r="E130" s="22">
        <v>148024.28756517699</v>
      </c>
      <c r="F130" s="22">
        <v>93864.948903956203</v>
      </c>
      <c r="G130" s="10">
        <v>106296.685429372</v>
      </c>
      <c r="H130" s="23">
        <f t="shared" ref="H130:H193" si="4">G130-F130</f>
        <v>12431.736525415792</v>
      </c>
      <c r="I130" s="10">
        <v>173407.83317995601</v>
      </c>
      <c r="J130" s="23">
        <f t="shared" ref="J130:J193" si="5">I130-E130</f>
        <v>25383.545614779025</v>
      </c>
    </row>
    <row r="131" spans="1:10">
      <c r="A131" t="s">
        <v>204</v>
      </c>
      <c r="B131" t="s">
        <v>206</v>
      </c>
      <c r="C131" s="20">
        <v>2043</v>
      </c>
      <c r="D131" t="s">
        <v>218</v>
      </c>
      <c r="E131" s="22">
        <v>290445.07421394699</v>
      </c>
      <c r="F131" s="22">
        <v>280094.49483364401</v>
      </c>
      <c r="G131" s="10">
        <v>315350.99513601098</v>
      </c>
      <c r="H131" s="23">
        <f t="shared" si="4"/>
        <v>35256.500302366971</v>
      </c>
      <c r="I131" s="10">
        <v>335190.94840548403</v>
      </c>
      <c r="J131" s="23">
        <f t="shared" si="5"/>
        <v>44745.874191537034</v>
      </c>
    </row>
    <row r="132" spans="1:10">
      <c r="A132" t="s">
        <v>204</v>
      </c>
      <c r="B132" t="s">
        <v>206</v>
      </c>
      <c r="C132" s="20">
        <v>2043</v>
      </c>
      <c r="D132" t="s">
        <v>222</v>
      </c>
      <c r="E132" s="22">
        <v>758745.58055937896</v>
      </c>
      <c r="F132" s="22">
        <v>479020.66472003498</v>
      </c>
      <c r="G132" s="10">
        <v>528079.18108166906</v>
      </c>
      <c r="H132" s="23">
        <f t="shared" si="4"/>
        <v>49058.516361634072</v>
      </c>
      <c r="I132" s="10">
        <v>901770.41197437595</v>
      </c>
      <c r="J132" s="23">
        <f t="shared" si="5"/>
        <v>143024.831414997</v>
      </c>
    </row>
    <row r="133" spans="1:10">
      <c r="A133" t="s">
        <v>204</v>
      </c>
      <c r="B133" t="s">
        <v>206</v>
      </c>
      <c r="C133" s="20">
        <v>2043</v>
      </c>
      <c r="D133" t="s">
        <v>226</v>
      </c>
      <c r="E133" s="22">
        <v>411894.41700385098</v>
      </c>
      <c r="F133" s="22">
        <v>236532.42335400599</v>
      </c>
      <c r="G133" s="10">
        <v>255992.973248088</v>
      </c>
      <c r="H133" s="23">
        <f t="shared" si="4"/>
        <v>19460.549894082011</v>
      </c>
      <c r="I133" s="10">
        <v>479482.18838674302</v>
      </c>
      <c r="J133" s="23">
        <f t="shared" si="5"/>
        <v>67587.771382892039</v>
      </c>
    </row>
    <row r="134" spans="1:10">
      <c r="A134" t="s">
        <v>204</v>
      </c>
      <c r="B134" t="s">
        <v>206</v>
      </c>
      <c r="C134" s="20">
        <v>2043</v>
      </c>
      <c r="D134" t="s">
        <v>254</v>
      </c>
      <c r="E134" s="22">
        <v>12246.5928638144</v>
      </c>
      <c r="F134" s="22">
        <v>1731.13187797815</v>
      </c>
      <c r="G134" s="10">
        <v>1731.1314511154001</v>
      </c>
      <c r="H134" s="23">
        <f t="shared" si="4"/>
        <v>-4.2686274991865503E-4</v>
      </c>
      <c r="I134" s="10">
        <v>12246.573111478099</v>
      </c>
      <c r="J134" s="23">
        <f t="shared" si="5"/>
        <v>-1.9752336300371098E-2</v>
      </c>
    </row>
    <row r="135" spans="1:10">
      <c r="A135" t="s">
        <v>204</v>
      </c>
      <c r="B135" t="s">
        <v>206</v>
      </c>
      <c r="C135" s="20">
        <v>2044</v>
      </c>
      <c r="D135" t="s">
        <v>232</v>
      </c>
      <c r="E135" s="22">
        <v>17452.770058875602</v>
      </c>
      <c r="F135" s="22">
        <v>11658.1024502528</v>
      </c>
      <c r="G135" s="10">
        <v>11540.7879834335</v>
      </c>
      <c r="H135" s="23">
        <f t="shared" si="4"/>
        <v>-117.31446681929992</v>
      </c>
      <c r="I135" s="10">
        <v>17141.712046114699</v>
      </c>
      <c r="J135" s="23">
        <f t="shared" si="5"/>
        <v>-311.05801276090278</v>
      </c>
    </row>
    <row r="136" spans="1:10">
      <c r="A136" t="s">
        <v>204</v>
      </c>
      <c r="B136" t="s">
        <v>206</v>
      </c>
      <c r="C136" s="20">
        <v>2044</v>
      </c>
      <c r="D136" t="s">
        <v>272</v>
      </c>
      <c r="E136" s="22">
        <v>1105970.64986537</v>
      </c>
      <c r="F136" s="22">
        <v>219903.56867000801</v>
      </c>
      <c r="G136" s="10">
        <v>219387.62606599199</v>
      </c>
      <c r="H136" s="23">
        <f t="shared" si="4"/>
        <v>-515.94260401601787</v>
      </c>
      <c r="I136" s="10">
        <v>1100597.3318727301</v>
      </c>
      <c r="J136" s="23">
        <f t="shared" si="5"/>
        <v>-5373.3179926399607</v>
      </c>
    </row>
    <row r="137" spans="1:10">
      <c r="A137" t="s">
        <v>204</v>
      </c>
      <c r="B137" t="s">
        <v>206</v>
      </c>
      <c r="C137" s="20">
        <v>2044</v>
      </c>
      <c r="D137" t="s">
        <v>208</v>
      </c>
      <c r="E137" s="22">
        <v>149820.341399467</v>
      </c>
      <c r="F137" s="22">
        <v>95004.1353594783</v>
      </c>
      <c r="G137" s="10">
        <v>108405.015378104</v>
      </c>
      <c r="H137" s="23">
        <f t="shared" si="4"/>
        <v>13400.880018625699</v>
      </c>
      <c r="I137" s="10">
        <v>176720.97391354199</v>
      </c>
      <c r="J137" s="23">
        <f t="shared" si="5"/>
        <v>26900.632514074998</v>
      </c>
    </row>
    <row r="138" spans="1:10">
      <c r="A138" t="s">
        <v>204</v>
      </c>
      <c r="B138" t="s">
        <v>206</v>
      </c>
      <c r="C138" s="20">
        <v>2044</v>
      </c>
      <c r="D138" t="s">
        <v>218</v>
      </c>
      <c r="E138" s="22">
        <v>290181.33579505299</v>
      </c>
      <c r="F138" s="22">
        <v>279769.55980181601</v>
      </c>
      <c r="G138" s="10">
        <v>317170.63797703298</v>
      </c>
      <c r="H138" s="23">
        <f t="shared" si="4"/>
        <v>37401.078175216971</v>
      </c>
      <c r="I138" s="10">
        <v>337141.608513163</v>
      </c>
      <c r="J138" s="23">
        <f t="shared" si="5"/>
        <v>46960.272718110005</v>
      </c>
    </row>
    <row r="139" spans="1:10">
      <c r="A139" t="s">
        <v>204</v>
      </c>
      <c r="B139" t="s">
        <v>206</v>
      </c>
      <c r="C139" s="20">
        <v>2044</v>
      </c>
      <c r="D139" t="s">
        <v>222</v>
      </c>
      <c r="E139" s="22">
        <v>764073.78144935705</v>
      </c>
      <c r="F139" s="22">
        <v>484849.33127492398</v>
      </c>
      <c r="G139" s="10">
        <v>538525.39741154201</v>
      </c>
      <c r="H139" s="23">
        <f t="shared" si="4"/>
        <v>53676.066136618028</v>
      </c>
      <c r="I139" s="10">
        <v>915703.81154080201</v>
      </c>
      <c r="J139" s="23">
        <f t="shared" si="5"/>
        <v>151630.03009144496</v>
      </c>
    </row>
    <row r="140" spans="1:10">
      <c r="A140" t="s">
        <v>204</v>
      </c>
      <c r="B140" t="s">
        <v>206</v>
      </c>
      <c r="C140" s="20">
        <v>2044</v>
      </c>
      <c r="D140" t="s">
        <v>226</v>
      </c>
      <c r="E140" s="22">
        <v>415056.77482650703</v>
      </c>
      <c r="F140" s="22">
        <v>240389.155742587</v>
      </c>
      <c r="G140" s="10">
        <v>261683.33955189399</v>
      </c>
      <c r="H140" s="23">
        <f t="shared" si="4"/>
        <v>21294.183809306996</v>
      </c>
      <c r="I140" s="10">
        <v>486601.39042237803</v>
      </c>
      <c r="J140" s="23">
        <f t="shared" si="5"/>
        <v>71544.615595871001</v>
      </c>
    </row>
    <row r="141" spans="1:10">
      <c r="A141" t="s">
        <v>204</v>
      </c>
      <c r="B141" t="s">
        <v>206</v>
      </c>
      <c r="C141" s="20">
        <v>2044</v>
      </c>
      <c r="D141" t="s">
        <v>254</v>
      </c>
      <c r="E141" s="22">
        <v>12149.884412851799</v>
      </c>
      <c r="F141" s="22">
        <v>1626.3760396698201</v>
      </c>
      <c r="G141" s="10">
        <v>1626.3753813795499</v>
      </c>
      <c r="H141" s="23">
        <f t="shared" si="4"/>
        <v>-6.5829027016661712E-4</v>
      </c>
      <c r="I141" s="10">
        <v>12149.8552379252</v>
      </c>
      <c r="J141" s="23">
        <f t="shared" si="5"/>
        <v>-2.9174926599807804E-2</v>
      </c>
    </row>
    <row r="142" spans="1:10">
      <c r="A142" t="s">
        <v>204</v>
      </c>
      <c r="B142" t="s">
        <v>206</v>
      </c>
      <c r="C142" s="20">
        <v>2045</v>
      </c>
      <c r="D142" t="s">
        <v>232</v>
      </c>
      <c r="E142" s="22">
        <v>17917.129516385099</v>
      </c>
      <c r="F142" s="22">
        <v>11883.645146569501</v>
      </c>
      <c r="G142" s="10">
        <v>11745.9298391965</v>
      </c>
      <c r="H142" s="23">
        <f t="shared" si="4"/>
        <v>-137.71530737300054</v>
      </c>
      <c r="I142" s="10">
        <v>17558.0225793012</v>
      </c>
      <c r="J142" s="23">
        <f t="shared" si="5"/>
        <v>-359.10693708389954</v>
      </c>
    </row>
    <row r="143" spans="1:10">
      <c r="A143" t="s">
        <v>204</v>
      </c>
      <c r="B143" t="s">
        <v>206</v>
      </c>
      <c r="C143" s="20">
        <v>2045</v>
      </c>
      <c r="D143" t="s">
        <v>272</v>
      </c>
      <c r="E143" s="22">
        <v>1116894.30055019</v>
      </c>
      <c r="F143" s="22">
        <v>225401.17858043301</v>
      </c>
      <c r="G143" s="10">
        <v>224789.13547085301</v>
      </c>
      <c r="H143" s="23">
        <f t="shared" si="4"/>
        <v>-612.04310958000133</v>
      </c>
      <c r="I143" s="10">
        <v>1110841.0354508499</v>
      </c>
      <c r="J143" s="23">
        <f t="shared" si="5"/>
        <v>-6053.2650993401185</v>
      </c>
    </row>
    <row r="144" spans="1:10">
      <c r="A144" t="s">
        <v>204</v>
      </c>
      <c r="B144" t="s">
        <v>206</v>
      </c>
      <c r="C144" s="20">
        <v>2045</v>
      </c>
      <c r="D144" t="s">
        <v>208</v>
      </c>
      <c r="E144" s="22">
        <v>151737.30583507201</v>
      </c>
      <c r="F144" s="22">
        <v>96153.225737692803</v>
      </c>
      <c r="G144" s="10">
        <v>110535.42825069001</v>
      </c>
      <c r="H144" s="23">
        <f t="shared" si="4"/>
        <v>14382.202512997203</v>
      </c>
      <c r="I144" s="10">
        <v>180153.68435169</v>
      </c>
      <c r="J144" s="23">
        <f t="shared" si="5"/>
        <v>28416.378516617988</v>
      </c>
    </row>
    <row r="145" spans="1:10">
      <c r="A145" t="s">
        <v>204</v>
      </c>
      <c r="B145" t="s">
        <v>206</v>
      </c>
      <c r="C145" s="20">
        <v>2045</v>
      </c>
      <c r="D145" t="s">
        <v>218</v>
      </c>
      <c r="E145" s="22">
        <v>290012.94020709099</v>
      </c>
      <c r="F145" s="22">
        <v>279390.66915889899</v>
      </c>
      <c r="G145" s="10">
        <v>318918.90492502099</v>
      </c>
      <c r="H145" s="23">
        <f t="shared" si="4"/>
        <v>39528.235766122001</v>
      </c>
      <c r="I145" s="10">
        <v>339169.59610344301</v>
      </c>
      <c r="J145" s="23">
        <f t="shared" si="5"/>
        <v>49156.655896352022</v>
      </c>
    </row>
    <row r="146" spans="1:10">
      <c r="A146" t="s">
        <v>204</v>
      </c>
      <c r="B146" t="s">
        <v>206</v>
      </c>
      <c r="C146" s="20">
        <v>2045</v>
      </c>
      <c r="D146" t="s">
        <v>222</v>
      </c>
      <c r="E146" s="22">
        <v>769083.32344161905</v>
      </c>
      <c r="F146" s="22">
        <v>490589.10810179298</v>
      </c>
      <c r="G146" s="10">
        <v>549018.34448388999</v>
      </c>
      <c r="H146" s="23">
        <f t="shared" si="4"/>
        <v>58429.236382097006</v>
      </c>
      <c r="I146" s="10">
        <v>929197.274787431</v>
      </c>
      <c r="J146" s="23">
        <f t="shared" si="5"/>
        <v>160113.95134581195</v>
      </c>
    </row>
    <row r="147" spans="1:10">
      <c r="A147" t="s">
        <v>204</v>
      </c>
      <c r="B147" t="s">
        <v>206</v>
      </c>
      <c r="C147" s="20">
        <v>2045</v>
      </c>
      <c r="D147" t="s">
        <v>226</v>
      </c>
      <c r="E147" s="22">
        <v>417877.097944098</v>
      </c>
      <c r="F147" s="22">
        <v>244195.93628255901</v>
      </c>
      <c r="G147" s="10">
        <v>267382.39292450098</v>
      </c>
      <c r="H147" s="23">
        <f t="shared" si="4"/>
        <v>23186.456641941972</v>
      </c>
      <c r="I147" s="10">
        <v>493255.89308340597</v>
      </c>
      <c r="J147" s="23">
        <f t="shared" si="5"/>
        <v>75378.795139307971</v>
      </c>
    </row>
    <row r="148" spans="1:10">
      <c r="A148" t="s">
        <v>204</v>
      </c>
      <c r="B148" t="s">
        <v>206</v>
      </c>
      <c r="C148" s="20">
        <v>2045</v>
      </c>
      <c r="D148" t="s">
        <v>254</v>
      </c>
      <c r="E148" s="22">
        <v>12048.5405062032</v>
      </c>
      <c r="F148" s="22">
        <v>1523.26508016655</v>
      </c>
      <c r="G148" s="10">
        <v>1523.26402182686</v>
      </c>
      <c r="H148" s="23">
        <f t="shared" si="4"/>
        <v>-1.0583396899619402E-3</v>
      </c>
      <c r="I148" s="10">
        <v>12048.500629734999</v>
      </c>
      <c r="J148" s="23">
        <f t="shared" si="5"/>
        <v>-3.9876468201327953E-2</v>
      </c>
    </row>
    <row r="149" spans="1:10">
      <c r="A149" t="s">
        <v>204</v>
      </c>
      <c r="B149" t="s">
        <v>206</v>
      </c>
      <c r="C149" s="20">
        <v>2046</v>
      </c>
      <c r="D149" t="s">
        <v>232</v>
      </c>
      <c r="E149" s="22">
        <v>18379.335749168102</v>
      </c>
      <c r="F149" s="22">
        <v>12116.7205863202</v>
      </c>
      <c r="G149" s="10">
        <v>11956.473218085101</v>
      </c>
      <c r="H149" s="23">
        <f t="shared" si="4"/>
        <v>-160.2473682350992</v>
      </c>
      <c r="I149" s="10">
        <v>17968.503099892001</v>
      </c>
      <c r="J149" s="23">
        <f t="shared" si="5"/>
        <v>-410.83264927610071</v>
      </c>
    </row>
    <row r="150" spans="1:10">
      <c r="A150" t="s">
        <v>204</v>
      </c>
      <c r="B150" t="s">
        <v>206</v>
      </c>
      <c r="C150" s="20">
        <v>2046</v>
      </c>
      <c r="D150" t="s">
        <v>272</v>
      </c>
      <c r="E150" s="22">
        <v>1131517.97334336</v>
      </c>
      <c r="F150" s="22">
        <v>230942.142949684</v>
      </c>
      <c r="G150" s="10">
        <v>230223.64127301701</v>
      </c>
      <c r="H150" s="23">
        <f t="shared" si="4"/>
        <v>-718.5016766669869</v>
      </c>
      <c r="I150" s="10">
        <v>1124741.3938505801</v>
      </c>
      <c r="J150" s="23">
        <f t="shared" si="5"/>
        <v>-6776.5794927799143</v>
      </c>
    </row>
    <row r="151" spans="1:10">
      <c r="A151" t="s">
        <v>204</v>
      </c>
      <c r="B151" t="s">
        <v>206</v>
      </c>
      <c r="C151" s="20">
        <v>2046</v>
      </c>
      <c r="D151" t="s">
        <v>208</v>
      </c>
      <c r="E151" s="22">
        <v>153589.34707301401</v>
      </c>
      <c r="F151" s="22">
        <v>97310.8145440644</v>
      </c>
      <c r="G151" s="10">
        <v>112679.652863118</v>
      </c>
      <c r="H151" s="23">
        <f t="shared" si="4"/>
        <v>15368.838319053597</v>
      </c>
      <c r="I151" s="10">
        <v>183510.56229015801</v>
      </c>
      <c r="J151" s="23">
        <f t="shared" si="5"/>
        <v>29921.215217143996</v>
      </c>
    </row>
    <row r="152" spans="1:10">
      <c r="A152" t="s">
        <v>204</v>
      </c>
      <c r="B152" t="s">
        <v>206</v>
      </c>
      <c r="C152" s="20">
        <v>2046</v>
      </c>
      <c r="D152" t="s">
        <v>218</v>
      </c>
      <c r="E152" s="22">
        <v>289886.99571693502</v>
      </c>
      <c r="F152" s="22">
        <v>278945.97495762201</v>
      </c>
      <c r="G152" s="10">
        <v>320574.16317287402</v>
      </c>
      <c r="H152" s="23">
        <f t="shared" si="4"/>
        <v>41628.188215252012</v>
      </c>
      <c r="I152" s="10">
        <v>341225.27548156399</v>
      </c>
      <c r="J152" s="23">
        <f t="shared" si="5"/>
        <v>51338.279764628969</v>
      </c>
    </row>
    <row r="153" spans="1:10">
      <c r="A153" t="s">
        <v>204</v>
      </c>
      <c r="B153" t="s">
        <v>206</v>
      </c>
      <c r="C153" s="20">
        <v>2046</v>
      </c>
      <c r="D153" t="s">
        <v>222</v>
      </c>
      <c r="E153" s="22">
        <v>775066.70372621296</v>
      </c>
      <c r="F153" s="22">
        <v>496254.772870299</v>
      </c>
      <c r="G153" s="10">
        <v>559544.25675265596</v>
      </c>
      <c r="H153" s="23">
        <f t="shared" si="4"/>
        <v>63289.483882356959</v>
      </c>
      <c r="I153" s="10">
        <v>944010.93125743896</v>
      </c>
      <c r="J153" s="23">
        <f t="shared" si="5"/>
        <v>168944.227531226</v>
      </c>
    </row>
    <row r="154" spans="1:10">
      <c r="A154" t="s">
        <v>204</v>
      </c>
      <c r="B154" t="s">
        <v>206</v>
      </c>
      <c r="C154" s="20">
        <v>2046</v>
      </c>
      <c r="D154" t="s">
        <v>226</v>
      </c>
      <c r="E154" s="22">
        <v>421272.496436127</v>
      </c>
      <c r="F154" s="22">
        <v>247961.35274031799</v>
      </c>
      <c r="G154" s="10">
        <v>273080.78793423402</v>
      </c>
      <c r="H154" s="23">
        <f t="shared" si="4"/>
        <v>25119.435193916026</v>
      </c>
      <c r="I154" s="10">
        <v>500645.717898476</v>
      </c>
      <c r="J154" s="23">
        <f t="shared" si="5"/>
        <v>79373.221462349</v>
      </c>
    </row>
    <row r="155" spans="1:10">
      <c r="A155" t="s">
        <v>204</v>
      </c>
      <c r="B155" t="s">
        <v>206</v>
      </c>
      <c r="C155" s="20">
        <v>2046</v>
      </c>
      <c r="D155" t="s">
        <v>254</v>
      </c>
      <c r="E155" s="22">
        <v>11943.849519850901</v>
      </c>
      <c r="F155" s="22">
        <v>1421.3017859874501</v>
      </c>
      <c r="G155" s="10">
        <v>1421.3002106259</v>
      </c>
      <c r="H155" s="23">
        <f t="shared" si="4"/>
        <v>-1.5753615500671003E-3</v>
      </c>
      <c r="I155" s="10">
        <v>11943.7945693929</v>
      </c>
      <c r="J155" s="23">
        <f t="shared" si="5"/>
        <v>-5.4950458001258085E-2</v>
      </c>
    </row>
    <row r="156" spans="1:10">
      <c r="A156" t="s">
        <v>204</v>
      </c>
      <c r="B156" t="s">
        <v>206</v>
      </c>
      <c r="C156" s="20">
        <v>2047</v>
      </c>
      <c r="D156" t="s">
        <v>232</v>
      </c>
      <c r="E156" s="22">
        <v>18836.726269543698</v>
      </c>
      <c r="F156" s="22">
        <v>12345.022664374001</v>
      </c>
      <c r="G156" s="10">
        <v>12160.3227217187</v>
      </c>
      <c r="H156" s="23">
        <f t="shared" si="4"/>
        <v>-184.69994265530113</v>
      </c>
      <c r="I156" s="10">
        <v>18370.9982297807</v>
      </c>
      <c r="J156" s="23">
        <f t="shared" si="5"/>
        <v>-465.72803976299838</v>
      </c>
    </row>
    <row r="157" spans="1:10">
      <c r="A157" t="s">
        <v>204</v>
      </c>
      <c r="B157" t="s">
        <v>206</v>
      </c>
      <c r="C157" s="20">
        <v>2047</v>
      </c>
      <c r="D157" t="s">
        <v>272</v>
      </c>
      <c r="E157" s="22">
        <v>1141215.2948803101</v>
      </c>
      <c r="F157" s="22">
        <v>236409.68823989399</v>
      </c>
      <c r="G157" s="10">
        <v>235574.501787602</v>
      </c>
      <c r="H157" s="23">
        <f t="shared" si="4"/>
        <v>-835.18645229199319</v>
      </c>
      <c r="I157" s="10">
        <v>1133680.16398797</v>
      </c>
      <c r="J157" s="23">
        <f t="shared" si="5"/>
        <v>-7535.1308923400939</v>
      </c>
    </row>
    <row r="158" spans="1:10">
      <c r="A158" t="s">
        <v>204</v>
      </c>
      <c r="B158" t="s">
        <v>206</v>
      </c>
      <c r="C158" s="20">
        <v>2047</v>
      </c>
      <c r="D158" t="s">
        <v>208</v>
      </c>
      <c r="E158" s="22">
        <v>155465.020535096</v>
      </c>
      <c r="F158" s="22">
        <v>98415.269051780895</v>
      </c>
      <c r="G158" s="10">
        <v>114770.43405395999</v>
      </c>
      <c r="H158" s="23">
        <f t="shared" si="4"/>
        <v>16355.165002179099</v>
      </c>
      <c r="I158" s="10">
        <v>186925.284089995</v>
      </c>
      <c r="J158" s="23">
        <f t="shared" si="5"/>
        <v>31460.263554898993</v>
      </c>
    </row>
    <row r="159" spans="1:10">
      <c r="A159" t="s">
        <v>204</v>
      </c>
      <c r="B159" t="s">
        <v>206</v>
      </c>
      <c r="C159" s="20">
        <v>2047</v>
      </c>
      <c r="D159" t="s">
        <v>218</v>
      </c>
      <c r="E159" s="22">
        <v>289378.46342514502</v>
      </c>
      <c r="F159" s="22">
        <v>278350.26502023899</v>
      </c>
      <c r="G159" s="10">
        <v>322040.72222872899</v>
      </c>
      <c r="H159" s="23">
        <f t="shared" si="4"/>
        <v>43690.457208489999</v>
      </c>
      <c r="I159" s="10">
        <v>342821.89990403602</v>
      </c>
      <c r="J159" s="23">
        <f t="shared" si="5"/>
        <v>53443.436478891002</v>
      </c>
    </row>
    <row r="160" spans="1:10">
      <c r="A160" t="s">
        <v>204</v>
      </c>
      <c r="B160" t="s">
        <v>206</v>
      </c>
      <c r="C160" s="20">
        <v>2047</v>
      </c>
      <c r="D160" t="s">
        <v>222</v>
      </c>
      <c r="E160" s="22">
        <v>779918.90087939298</v>
      </c>
      <c r="F160" s="22">
        <v>501545.12283759698</v>
      </c>
      <c r="G160" s="10">
        <v>569776.38738510106</v>
      </c>
      <c r="H160" s="23">
        <f t="shared" si="4"/>
        <v>68231.264547504077</v>
      </c>
      <c r="I160" s="10">
        <v>957700.33033182297</v>
      </c>
      <c r="J160" s="23">
        <f t="shared" si="5"/>
        <v>177781.42945242999</v>
      </c>
    </row>
    <row r="161" spans="1:10">
      <c r="A161" t="s">
        <v>204</v>
      </c>
      <c r="B161" t="s">
        <v>206</v>
      </c>
      <c r="C161" s="20">
        <v>2047</v>
      </c>
      <c r="D161" t="s">
        <v>226</v>
      </c>
      <c r="E161" s="22">
        <v>424324.51477340702</v>
      </c>
      <c r="F161" s="22">
        <v>251515.92301312101</v>
      </c>
      <c r="G161" s="10">
        <v>278595.19874690002</v>
      </c>
      <c r="H161" s="23">
        <f t="shared" si="4"/>
        <v>27079.27573377901</v>
      </c>
      <c r="I161" s="10">
        <v>507728.74976711301</v>
      </c>
      <c r="J161" s="23">
        <f t="shared" si="5"/>
        <v>83404.234993705992</v>
      </c>
    </row>
    <row r="162" spans="1:10">
      <c r="A162" t="s">
        <v>204</v>
      </c>
      <c r="B162" t="s">
        <v>206</v>
      </c>
      <c r="C162" s="20">
        <v>2047</v>
      </c>
      <c r="D162" t="s">
        <v>254</v>
      </c>
      <c r="E162" s="22">
        <v>11676.8881079397</v>
      </c>
      <c r="F162" s="22">
        <v>1320.0097504056901</v>
      </c>
      <c r="G162" s="10">
        <v>1320.00748918915</v>
      </c>
      <c r="H162" s="23">
        <f t="shared" si="4"/>
        <v>-2.2612165400914819E-3</v>
      </c>
      <c r="I162" s="10">
        <v>11676.813989078701</v>
      </c>
      <c r="J162" s="23">
        <f t="shared" si="5"/>
        <v>-7.4118860999078606E-2</v>
      </c>
    </row>
    <row r="163" spans="1:10">
      <c r="A163" t="s">
        <v>204</v>
      </c>
      <c r="B163" t="s">
        <v>206</v>
      </c>
      <c r="C163" s="20">
        <v>2048</v>
      </c>
      <c r="D163" t="s">
        <v>232</v>
      </c>
      <c r="E163" s="22">
        <v>19391.6883654066</v>
      </c>
      <c r="F163" s="22">
        <v>12570.8605412509</v>
      </c>
      <c r="G163" s="10">
        <v>12359.797946017999</v>
      </c>
      <c r="H163" s="23">
        <f t="shared" si="4"/>
        <v>-211.062595232901</v>
      </c>
      <c r="I163" s="10">
        <v>18865.013879355902</v>
      </c>
      <c r="J163" s="23">
        <f t="shared" si="5"/>
        <v>-526.67448605069876</v>
      </c>
    </row>
    <row r="164" spans="1:10">
      <c r="A164" t="s">
        <v>204</v>
      </c>
      <c r="B164" t="s">
        <v>206</v>
      </c>
      <c r="C164" s="20">
        <v>2048</v>
      </c>
      <c r="D164" t="s">
        <v>272</v>
      </c>
      <c r="E164" s="22">
        <v>1148243.9200226299</v>
      </c>
      <c r="F164" s="22">
        <v>241740.942402922</v>
      </c>
      <c r="G164" s="10">
        <v>240778.643136103</v>
      </c>
      <c r="H164" s="23">
        <f t="shared" si="4"/>
        <v>-962.29926681899815</v>
      </c>
      <c r="I164" s="10">
        <v>1139921.4222234201</v>
      </c>
      <c r="J164" s="23">
        <f t="shared" si="5"/>
        <v>-8322.4977992097847</v>
      </c>
    </row>
    <row r="165" spans="1:10">
      <c r="A165" t="s">
        <v>204</v>
      </c>
      <c r="B165" t="s">
        <v>206</v>
      </c>
      <c r="C165" s="20">
        <v>2048</v>
      </c>
      <c r="D165" t="s">
        <v>208</v>
      </c>
      <c r="E165" s="22">
        <v>158006.559050535</v>
      </c>
      <c r="F165" s="22">
        <v>99453.167551386199</v>
      </c>
      <c r="G165" s="10">
        <v>116788.610084</v>
      </c>
      <c r="H165" s="23">
        <f t="shared" si="4"/>
        <v>17335.442532613801</v>
      </c>
      <c r="I165" s="10">
        <v>191173.834498201</v>
      </c>
      <c r="J165" s="23">
        <f t="shared" si="5"/>
        <v>33167.275447666005</v>
      </c>
    </row>
    <row r="166" spans="1:10">
      <c r="A166" t="s">
        <v>204</v>
      </c>
      <c r="B166" t="s">
        <v>206</v>
      </c>
      <c r="C166" s="20">
        <v>2048</v>
      </c>
      <c r="D166" t="s">
        <v>218</v>
      </c>
      <c r="E166" s="22">
        <v>288419.48204109399</v>
      </c>
      <c r="F166" s="22">
        <v>277389.32155933301</v>
      </c>
      <c r="G166" s="10">
        <v>323063.01307722001</v>
      </c>
      <c r="H166" s="23">
        <f t="shared" si="4"/>
        <v>45673.691517886997</v>
      </c>
      <c r="I166" s="10">
        <v>343787.13800637401</v>
      </c>
      <c r="J166" s="23">
        <f t="shared" si="5"/>
        <v>55367.655965280021</v>
      </c>
    </row>
    <row r="167" spans="1:10">
      <c r="A167" t="s">
        <v>204</v>
      </c>
      <c r="B167" t="s">
        <v>206</v>
      </c>
      <c r="C167" s="20">
        <v>2048</v>
      </c>
      <c r="D167" t="s">
        <v>222</v>
      </c>
      <c r="E167" s="22">
        <v>785957.17545118299</v>
      </c>
      <c r="F167" s="22">
        <v>506248.41371195699</v>
      </c>
      <c r="G167" s="10">
        <v>579456.85888230801</v>
      </c>
      <c r="H167" s="23">
        <f t="shared" si="4"/>
        <v>73208.445170351013</v>
      </c>
      <c r="I167" s="10">
        <v>972752.00046915305</v>
      </c>
      <c r="J167" s="23">
        <f t="shared" si="5"/>
        <v>186794.82501797006</v>
      </c>
    </row>
    <row r="168" spans="1:10">
      <c r="A168" t="s">
        <v>204</v>
      </c>
      <c r="B168" t="s">
        <v>206</v>
      </c>
      <c r="C168" s="20">
        <v>2048</v>
      </c>
      <c r="D168" t="s">
        <v>226</v>
      </c>
      <c r="E168" s="22">
        <v>428439.78919530398</v>
      </c>
      <c r="F168" s="22">
        <v>254848.10970143901</v>
      </c>
      <c r="G168" s="10">
        <v>283909.318240972</v>
      </c>
      <c r="H168" s="23">
        <f t="shared" si="4"/>
        <v>29061.208539532992</v>
      </c>
      <c r="I168" s="10">
        <v>516145.43806322297</v>
      </c>
      <c r="J168" s="23">
        <f t="shared" si="5"/>
        <v>87705.648867918993</v>
      </c>
    </row>
    <row r="169" spans="1:10">
      <c r="A169" t="s">
        <v>204</v>
      </c>
      <c r="B169" t="s">
        <v>206</v>
      </c>
      <c r="C169" s="20">
        <v>2048</v>
      </c>
      <c r="D169" t="s">
        <v>254</v>
      </c>
      <c r="E169" s="22">
        <v>11567.5014923976</v>
      </c>
      <c r="F169" s="22">
        <v>1228.7357482694399</v>
      </c>
      <c r="G169" s="10">
        <v>1228.73261677247</v>
      </c>
      <c r="H169" s="23">
        <f t="shared" si="4"/>
        <v>-3.131496969899672E-3</v>
      </c>
      <c r="I169" s="10">
        <v>11567.403570372901</v>
      </c>
      <c r="J169" s="23">
        <f t="shared" si="5"/>
        <v>-9.7922024699073518E-2</v>
      </c>
    </row>
    <row r="170" spans="1:10">
      <c r="A170" t="s">
        <v>204</v>
      </c>
      <c r="B170" t="s">
        <v>206</v>
      </c>
      <c r="C170" s="20">
        <v>2049</v>
      </c>
      <c r="D170" t="s">
        <v>232</v>
      </c>
      <c r="E170" s="22">
        <v>19855.286904454901</v>
      </c>
      <c r="F170" s="22">
        <v>12802.573003334899</v>
      </c>
      <c r="G170" s="10">
        <v>12562.9700035081</v>
      </c>
      <c r="H170" s="23">
        <f t="shared" si="4"/>
        <v>-239.60299982679862</v>
      </c>
      <c r="I170" s="10">
        <v>19265.9413357536</v>
      </c>
      <c r="J170" s="23">
        <f t="shared" si="5"/>
        <v>-589.34556870130109</v>
      </c>
    </row>
    <row r="171" spans="1:10">
      <c r="A171" t="s">
        <v>204</v>
      </c>
      <c r="B171" t="s">
        <v>206</v>
      </c>
      <c r="C171" s="20">
        <v>2049</v>
      </c>
      <c r="D171" t="s">
        <v>272</v>
      </c>
      <c r="E171" s="22">
        <v>1158098.12917647</v>
      </c>
      <c r="F171" s="22">
        <v>247124.603259544</v>
      </c>
      <c r="G171" s="10">
        <v>246024.45476508801</v>
      </c>
      <c r="H171" s="23">
        <f t="shared" si="4"/>
        <v>-1100.1484944559925</v>
      </c>
      <c r="I171" s="10">
        <v>1148955.60958046</v>
      </c>
      <c r="J171" s="23">
        <f t="shared" si="5"/>
        <v>-9142.5195960099809</v>
      </c>
    </row>
    <row r="172" spans="1:10">
      <c r="A172" t="s">
        <v>204</v>
      </c>
      <c r="B172" t="s">
        <v>206</v>
      </c>
      <c r="C172" s="20">
        <v>2049</v>
      </c>
      <c r="D172" t="s">
        <v>208</v>
      </c>
      <c r="E172" s="22">
        <v>159653.38241850701</v>
      </c>
      <c r="F172" s="22">
        <v>100504.112317052</v>
      </c>
      <c r="G172" s="10">
        <v>118827.58429132801</v>
      </c>
      <c r="H172" s="23">
        <f t="shared" si="4"/>
        <v>18323.471974276006</v>
      </c>
      <c r="I172" s="10">
        <v>194292.05553949799</v>
      </c>
      <c r="J172" s="23">
        <f t="shared" si="5"/>
        <v>34638.673120990978</v>
      </c>
    </row>
    <row r="173" spans="1:10">
      <c r="A173" t="s">
        <v>204</v>
      </c>
      <c r="B173" t="s">
        <v>206</v>
      </c>
      <c r="C173" s="20">
        <v>2049</v>
      </c>
      <c r="D173" t="s">
        <v>218</v>
      </c>
      <c r="E173" s="22">
        <v>287709.81173241499</v>
      </c>
      <c r="F173" s="22">
        <v>276491.41663768498</v>
      </c>
      <c r="G173" s="10">
        <v>324116.92279720597</v>
      </c>
      <c r="H173" s="23">
        <f t="shared" si="4"/>
        <v>47625.506159520999</v>
      </c>
      <c r="I173" s="10">
        <v>345031.33482911799</v>
      </c>
      <c r="J173" s="23">
        <f t="shared" si="5"/>
        <v>57321.523096702993</v>
      </c>
    </row>
    <row r="174" spans="1:10">
      <c r="A174" t="s">
        <v>204</v>
      </c>
      <c r="B174" t="s">
        <v>206</v>
      </c>
      <c r="C174" s="20">
        <v>2049</v>
      </c>
      <c r="D174" t="s">
        <v>222</v>
      </c>
      <c r="E174" s="22">
        <v>790171.49139123806</v>
      </c>
      <c r="F174" s="22">
        <v>510936.23321880301</v>
      </c>
      <c r="G174" s="10">
        <v>589228.44517656299</v>
      </c>
      <c r="H174" s="23">
        <f t="shared" si="4"/>
        <v>78292.211957759981</v>
      </c>
      <c r="I174" s="10">
        <v>985505.20697682304</v>
      </c>
      <c r="J174" s="23">
        <f t="shared" si="5"/>
        <v>195333.71558558499</v>
      </c>
    </row>
    <row r="175" spans="1:10">
      <c r="A175" t="s">
        <v>204</v>
      </c>
      <c r="B175" t="s">
        <v>206</v>
      </c>
      <c r="C175" s="20">
        <v>2049</v>
      </c>
      <c r="D175" t="s">
        <v>226</v>
      </c>
      <c r="E175" s="22">
        <v>430902.573562078</v>
      </c>
      <c r="F175" s="22">
        <v>258155.19305451299</v>
      </c>
      <c r="G175" s="10">
        <v>289249.08993941598</v>
      </c>
      <c r="H175" s="23">
        <f t="shared" si="4"/>
        <v>31093.896884902992</v>
      </c>
      <c r="I175" s="10">
        <v>522492.20023024798</v>
      </c>
      <c r="J175" s="23">
        <f t="shared" si="5"/>
        <v>91589.626668169978</v>
      </c>
    </row>
    <row r="176" spans="1:10">
      <c r="A176" t="s">
        <v>204</v>
      </c>
      <c r="B176" t="s">
        <v>206</v>
      </c>
      <c r="C176" s="20">
        <v>2049</v>
      </c>
      <c r="D176" t="s">
        <v>254</v>
      </c>
      <c r="E176" s="22">
        <v>11514.662405044201</v>
      </c>
      <c r="F176" s="22">
        <v>1139.2459464987001</v>
      </c>
      <c r="G176" s="10">
        <v>1139.2417525041701</v>
      </c>
      <c r="H176" s="23">
        <f t="shared" si="4"/>
        <v>-4.1939945299418468E-3</v>
      </c>
      <c r="I176" s="10">
        <v>11514.536964282301</v>
      </c>
      <c r="J176" s="23">
        <f t="shared" si="5"/>
        <v>-0.12544076189988118</v>
      </c>
    </row>
    <row r="177" spans="1:10">
      <c r="A177" t="s">
        <v>204</v>
      </c>
      <c r="B177" t="s">
        <v>206</v>
      </c>
      <c r="C177" s="20">
        <v>2050</v>
      </c>
      <c r="D177" t="s">
        <v>232</v>
      </c>
      <c r="E177" s="22">
        <v>20309.001951153899</v>
      </c>
      <c r="F177" s="22">
        <v>13035.2204218887</v>
      </c>
      <c r="G177" s="10">
        <v>12764.9906286853</v>
      </c>
      <c r="H177" s="23">
        <f t="shared" si="4"/>
        <v>-270.22979320339982</v>
      </c>
      <c r="I177" s="10">
        <v>19651.774602414</v>
      </c>
      <c r="J177" s="23">
        <f t="shared" si="5"/>
        <v>-657.22734873989975</v>
      </c>
    </row>
    <row r="178" spans="1:10">
      <c r="A178" t="s">
        <v>204</v>
      </c>
      <c r="B178" t="s">
        <v>206</v>
      </c>
      <c r="C178" s="20">
        <v>2050</v>
      </c>
      <c r="D178" t="s">
        <v>272</v>
      </c>
      <c r="E178" s="22">
        <v>1167638.31561387</v>
      </c>
      <c r="F178" s="22">
        <v>252427.60698802199</v>
      </c>
      <c r="G178" s="10">
        <v>251178.95626775199</v>
      </c>
      <c r="H178" s="23">
        <f t="shared" si="4"/>
        <v>-1248.6507202700013</v>
      </c>
      <c r="I178" s="10">
        <v>1157673.56667431</v>
      </c>
      <c r="J178" s="23">
        <f t="shared" si="5"/>
        <v>-9964.7489395600278</v>
      </c>
    </row>
    <row r="179" spans="1:10">
      <c r="A179" t="s">
        <v>204</v>
      </c>
      <c r="B179" t="s">
        <v>206</v>
      </c>
      <c r="C179" s="20">
        <v>2050</v>
      </c>
      <c r="D179" t="s">
        <v>208</v>
      </c>
      <c r="E179" s="22">
        <v>160954.616091059</v>
      </c>
      <c r="F179" s="22">
        <v>101520.464539261</v>
      </c>
      <c r="G179" s="10">
        <v>120827.928759862</v>
      </c>
      <c r="H179" s="23">
        <f t="shared" si="4"/>
        <v>19307.464220601003</v>
      </c>
      <c r="I179" s="10">
        <v>196917.20462551599</v>
      </c>
      <c r="J179" s="23">
        <f t="shared" si="5"/>
        <v>35962.588534456998</v>
      </c>
    </row>
    <row r="180" spans="1:10">
      <c r="A180" t="s">
        <v>204</v>
      </c>
      <c r="B180" t="s">
        <v>206</v>
      </c>
      <c r="C180" s="20">
        <v>2050</v>
      </c>
      <c r="D180" t="s">
        <v>218</v>
      </c>
      <c r="E180" s="22">
        <v>287003.98933941103</v>
      </c>
      <c r="F180" s="22">
        <v>275445.94316198397</v>
      </c>
      <c r="G180" s="10">
        <v>324973.27922619297</v>
      </c>
      <c r="H180" s="23">
        <f t="shared" si="4"/>
        <v>49527.336064208997</v>
      </c>
      <c r="I180" s="10">
        <v>346233.851249823</v>
      </c>
      <c r="J180" s="23">
        <f t="shared" si="5"/>
        <v>59229.861910411972</v>
      </c>
    </row>
    <row r="181" spans="1:10">
      <c r="A181" t="s">
        <v>204</v>
      </c>
      <c r="B181" t="s">
        <v>206</v>
      </c>
      <c r="C181" s="20">
        <v>2050</v>
      </c>
      <c r="D181" t="s">
        <v>222</v>
      </c>
      <c r="E181" s="22">
        <v>793639.86871525703</v>
      </c>
      <c r="F181" s="22">
        <v>515383.06030934799</v>
      </c>
      <c r="G181" s="10">
        <v>598816.68706989801</v>
      </c>
      <c r="H181" s="23">
        <f t="shared" si="4"/>
        <v>83433.626760550018</v>
      </c>
      <c r="I181" s="10">
        <v>997255.10500191804</v>
      </c>
      <c r="J181" s="23">
        <f t="shared" si="5"/>
        <v>203615.23628666101</v>
      </c>
    </row>
    <row r="182" spans="1:10">
      <c r="A182" t="s">
        <v>204</v>
      </c>
      <c r="B182" t="s">
        <v>206</v>
      </c>
      <c r="C182" s="20">
        <v>2050</v>
      </c>
      <c r="D182" t="s">
        <v>226</v>
      </c>
      <c r="E182" s="22">
        <v>432735.89127831598</v>
      </c>
      <c r="F182" s="22">
        <v>261251.812649189</v>
      </c>
      <c r="G182" s="10">
        <v>294395.50759803999</v>
      </c>
      <c r="H182" s="23">
        <f t="shared" si="4"/>
        <v>33143.694948850985</v>
      </c>
      <c r="I182" s="10">
        <v>528009.46412841696</v>
      </c>
      <c r="J182" s="23">
        <f t="shared" si="5"/>
        <v>95273.572850100987</v>
      </c>
    </row>
    <row r="183" spans="1:10">
      <c r="A183" t="s">
        <v>204</v>
      </c>
      <c r="B183" t="s">
        <v>206</v>
      </c>
      <c r="C183" s="20">
        <v>2050</v>
      </c>
      <c r="D183" t="s">
        <v>254</v>
      </c>
      <c r="E183" s="22">
        <v>11458.4905100331</v>
      </c>
      <c r="F183" s="22">
        <v>1051.1193018014401</v>
      </c>
      <c r="G183" s="10">
        <v>1051.113893317</v>
      </c>
      <c r="H183" s="23">
        <f t="shared" si="4"/>
        <v>-5.4084844400676957E-3</v>
      </c>
      <c r="I183" s="10">
        <v>11458.331766904899</v>
      </c>
      <c r="J183" s="23">
        <f t="shared" si="5"/>
        <v>-0.15874312820051273</v>
      </c>
    </row>
    <row r="184" spans="1:10">
      <c r="A184" t="s">
        <v>228</v>
      </c>
      <c r="B184" t="s">
        <v>230</v>
      </c>
      <c r="C184" s="20">
        <v>2025</v>
      </c>
      <c r="D184" t="s">
        <v>232</v>
      </c>
      <c r="E184" s="22">
        <v>11293.858953409001</v>
      </c>
      <c r="F184" s="22">
        <v>8426.9917773745092</v>
      </c>
      <c r="G184" s="10">
        <v>8456.09110298007</v>
      </c>
      <c r="H184" s="23">
        <f t="shared" si="4"/>
        <v>29.099325605560807</v>
      </c>
      <c r="I184" s="10">
        <v>11293.858953409001</v>
      </c>
      <c r="J184" s="23">
        <f t="shared" si="5"/>
        <v>0</v>
      </c>
    </row>
    <row r="185" spans="1:10">
      <c r="A185" t="s">
        <v>228</v>
      </c>
      <c r="B185" t="s">
        <v>230</v>
      </c>
      <c r="C185" s="20">
        <v>2025</v>
      </c>
      <c r="D185" t="s">
        <v>272</v>
      </c>
      <c r="E185" s="22">
        <v>796801.79248266097</v>
      </c>
      <c r="F185" s="22">
        <v>124437.09967665101</v>
      </c>
      <c r="G185" s="10">
        <v>124437.09967665101</v>
      </c>
      <c r="H185" s="23">
        <f t="shared" si="4"/>
        <v>0</v>
      </c>
      <c r="I185" s="10">
        <v>796801.79248266097</v>
      </c>
      <c r="J185" s="23">
        <f t="shared" si="5"/>
        <v>0</v>
      </c>
    </row>
    <row r="186" spans="1:10">
      <c r="A186" t="s">
        <v>228</v>
      </c>
      <c r="B186" t="s">
        <v>230</v>
      </c>
      <c r="C186" s="20">
        <v>2025</v>
      </c>
      <c r="D186" t="s">
        <v>208</v>
      </c>
      <c r="E186" s="22">
        <v>110599.338170727</v>
      </c>
      <c r="F186" s="22">
        <v>70722.388191703096</v>
      </c>
      <c r="G186" s="10">
        <v>70978.798014499494</v>
      </c>
      <c r="H186" s="23">
        <f t="shared" si="4"/>
        <v>256.40982279639866</v>
      </c>
      <c r="I186" s="10">
        <v>110599.338170727</v>
      </c>
      <c r="J186" s="23">
        <f t="shared" si="5"/>
        <v>0</v>
      </c>
    </row>
    <row r="187" spans="1:10">
      <c r="A187" t="s">
        <v>228</v>
      </c>
      <c r="B187" t="s">
        <v>230</v>
      </c>
      <c r="C187" s="20">
        <v>2025</v>
      </c>
      <c r="D187" t="s">
        <v>218</v>
      </c>
      <c r="E187" s="22">
        <v>269908.90899035003</v>
      </c>
      <c r="F187" s="22">
        <v>250549.928104577</v>
      </c>
      <c r="G187" s="10">
        <v>250549.928104577</v>
      </c>
      <c r="H187" s="23">
        <f t="shared" si="4"/>
        <v>0</v>
      </c>
      <c r="I187" s="10">
        <v>269908.90899035003</v>
      </c>
      <c r="J187" s="23">
        <f t="shared" si="5"/>
        <v>0</v>
      </c>
    </row>
    <row r="188" spans="1:10">
      <c r="A188" t="s">
        <v>228</v>
      </c>
      <c r="B188" t="s">
        <v>230</v>
      </c>
      <c r="C188" s="20">
        <v>2025</v>
      </c>
      <c r="D188" t="s">
        <v>222</v>
      </c>
      <c r="E188" s="22">
        <v>605290.56266535597</v>
      </c>
      <c r="F188" s="22">
        <v>336175.078261922</v>
      </c>
      <c r="G188" s="10">
        <v>336235.04360375198</v>
      </c>
      <c r="H188" s="23">
        <f t="shared" si="4"/>
        <v>59.965341829985846</v>
      </c>
      <c r="I188" s="10">
        <v>605290.56266535597</v>
      </c>
      <c r="J188" s="23">
        <f t="shared" si="5"/>
        <v>0</v>
      </c>
    </row>
    <row r="189" spans="1:10">
      <c r="A189" t="s">
        <v>228</v>
      </c>
      <c r="B189" t="s">
        <v>230</v>
      </c>
      <c r="C189" s="20">
        <v>2025</v>
      </c>
      <c r="D189" t="s">
        <v>226</v>
      </c>
      <c r="E189" s="22">
        <v>328703.69570834498</v>
      </c>
      <c r="F189" s="22">
        <v>165181.22986253601</v>
      </c>
      <c r="G189" s="10">
        <v>165181.22986253601</v>
      </c>
      <c r="H189" s="23">
        <f t="shared" si="4"/>
        <v>0</v>
      </c>
      <c r="I189" s="10">
        <v>328703.69570834498</v>
      </c>
      <c r="J189" s="23">
        <f t="shared" si="5"/>
        <v>0</v>
      </c>
    </row>
    <row r="190" spans="1:10">
      <c r="A190" t="s">
        <v>228</v>
      </c>
      <c r="B190" t="s">
        <v>230</v>
      </c>
      <c r="C190" s="20">
        <v>2025</v>
      </c>
      <c r="D190" t="s">
        <v>254</v>
      </c>
      <c r="E190" s="22">
        <v>12601.518831830699</v>
      </c>
      <c r="F190" s="22">
        <v>3955.3071189549901</v>
      </c>
      <c r="G190" s="10">
        <v>3955.3071189549901</v>
      </c>
      <c r="H190" s="23">
        <f t="shared" si="4"/>
        <v>0</v>
      </c>
      <c r="I190" s="10">
        <v>12601.518831830699</v>
      </c>
      <c r="J190" s="23">
        <f t="shared" si="5"/>
        <v>0</v>
      </c>
    </row>
    <row r="191" spans="1:10">
      <c r="A191" t="s">
        <v>228</v>
      </c>
      <c r="B191" t="s">
        <v>230</v>
      </c>
      <c r="C191" s="20">
        <v>2026</v>
      </c>
      <c r="D191" t="s">
        <v>232</v>
      </c>
      <c r="E191" s="22">
        <v>11414.1158630232</v>
      </c>
      <c r="F191" s="22">
        <v>8450.2133656198803</v>
      </c>
      <c r="G191" s="10">
        <v>8503.0488307289997</v>
      </c>
      <c r="H191" s="23">
        <f t="shared" si="4"/>
        <v>52.835465109119468</v>
      </c>
      <c r="I191" s="10">
        <v>11413.940190784901</v>
      </c>
      <c r="J191" s="23">
        <f t="shared" si="5"/>
        <v>-0.17567223829973955</v>
      </c>
    </row>
    <row r="192" spans="1:10">
      <c r="A192" t="s">
        <v>228</v>
      </c>
      <c r="B192" t="s">
        <v>230</v>
      </c>
      <c r="C192" s="20">
        <v>2026</v>
      </c>
      <c r="D192" t="s">
        <v>272</v>
      </c>
      <c r="E192" s="22">
        <v>813847.06088410097</v>
      </c>
      <c r="F192" s="22">
        <v>128333.952745922</v>
      </c>
      <c r="G192" s="10">
        <v>128333.952745922</v>
      </c>
      <c r="H192" s="23">
        <f t="shared" si="4"/>
        <v>0</v>
      </c>
      <c r="I192" s="10">
        <v>813844.56971614505</v>
      </c>
      <c r="J192" s="23">
        <f t="shared" si="5"/>
        <v>-2.4911679559154436</v>
      </c>
    </row>
    <row r="193" spans="1:10">
      <c r="A193" t="s">
        <v>228</v>
      </c>
      <c r="B193" t="s">
        <v>230</v>
      </c>
      <c r="C193" s="20">
        <v>2026</v>
      </c>
      <c r="D193" t="s">
        <v>208</v>
      </c>
      <c r="E193" s="22">
        <v>113261.786684964</v>
      </c>
      <c r="F193" s="22">
        <v>71860.931868059299</v>
      </c>
      <c r="G193" s="10">
        <v>72339.688419073296</v>
      </c>
      <c r="H193" s="23">
        <f t="shared" si="4"/>
        <v>478.75655101399752</v>
      </c>
      <c r="I193" s="10">
        <v>113261.467181129</v>
      </c>
      <c r="J193" s="23">
        <f t="shared" si="5"/>
        <v>-0.31950383499497548</v>
      </c>
    </row>
    <row r="194" spans="1:10">
      <c r="A194" t="s">
        <v>228</v>
      </c>
      <c r="B194" t="s">
        <v>230</v>
      </c>
      <c r="C194" s="20">
        <v>2026</v>
      </c>
      <c r="D194" t="s">
        <v>218</v>
      </c>
      <c r="E194" s="22">
        <v>274202.68348950997</v>
      </c>
      <c r="F194" s="22">
        <v>254910.75262748101</v>
      </c>
      <c r="G194" s="10">
        <v>254910.75262748101</v>
      </c>
      <c r="H194" s="23">
        <f t="shared" ref="H194:H257" si="6">G194-F194</f>
        <v>0</v>
      </c>
      <c r="I194" s="10">
        <v>274200.57792951202</v>
      </c>
      <c r="J194" s="23">
        <f t="shared" ref="J194:J257" si="7">I194-E194</f>
        <v>-2.1055599979590625</v>
      </c>
    </row>
    <row r="195" spans="1:10">
      <c r="A195" t="s">
        <v>228</v>
      </c>
      <c r="B195" t="s">
        <v>230</v>
      </c>
      <c r="C195" s="20">
        <v>2026</v>
      </c>
      <c r="D195" t="s">
        <v>222</v>
      </c>
      <c r="E195" s="22">
        <v>620101.87752891402</v>
      </c>
      <c r="F195" s="22">
        <v>344799.53096362401</v>
      </c>
      <c r="G195" s="10">
        <v>344917.06433933502</v>
      </c>
      <c r="H195" s="23">
        <f t="shared" si="6"/>
        <v>117.53337571100565</v>
      </c>
      <c r="I195" s="10">
        <v>620097.59477910295</v>
      </c>
      <c r="J195" s="23">
        <f t="shared" si="7"/>
        <v>-4.2827498110709712</v>
      </c>
    </row>
    <row r="196" spans="1:10">
      <c r="A196" t="s">
        <v>228</v>
      </c>
      <c r="B196" t="s">
        <v>230</v>
      </c>
      <c r="C196" s="20">
        <v>2026</v>
      </c>
      <c r="D196" t="s">
        <v>226</v>
      </c>
      <c r="E196" s="22">
        <v>335573.68780769</v>
      </c>
      <c r="F196" s="22">
        <v>167951.384337069</v>
      </c>
      <c r="G196" s="10">
        <v>167951.384337069</v>
      </c>
      <c r="H196" s="23">
        <f t="shared" si="6"/>
        <v>0</v>
      </c>
      <c r="I196" s="10">
        <v>335570.10792798002</v>
      </c>
      <c r="J196" s="23">
        <f t="shared" si="7"/>
        <v>-3.5798797099851072</v>
      </c>
    </row>
    <row r="197" spans="1:10">
      <c r="A197" t="s">
        <v>228</v>
      </c>
      <c r="B197" t="s">
        <v>230</v>
      </c>
      <c r="C197" s="20">
        <v>2026</v>
      </c>
      <c r="D197" t="s">
        <v>254</v>
      </c>
      <c r="E197" s="22">
        <v>12631.2038087527</v>
      </c>
      <c r="F197" s="22">
        <v>3824.4137584423902</v>
      </c>
      <c r="G197" s="10">
        <v>3824.4137584423902</v>
      </c>
      <c r="H197" s="23">
        <f t="shared" si="6"/>
        <v>0</v>
      </c>
      <c r="I197" s="10">
        <v>12631.200997652901</v>
      </c>
      <c r="J197" s="23">
        <f t="shared" si="7"/>
        <v>-2.8110997991461772E-3</v>
      </c>
    </row>
    <row r="198" spans="1:10">
      <c r="A198" t="s">
        <v>228</v>
      </c>
      <c r="B198" t="s">
        <v>230</v>
      </c>
      <c r="C198" s="20">
        <v>2027</v>
      </c>
      <c r="D198" t="s">
        <v>232</v>
      </c>
      <c r="E198" s="22">
        <v>11516.0718078831</v>
      </c>
      <c r="F198" s="22">
        <v>8505.4862984188803</v>
      </c>
      <c r="G198" s="10">
        <v>8579.0390533746195</v>
      </c>
      <c r="H198" s="23">
        <f t="shared" si="6"/>
        <v>73.552754955739147</v>
      </c>
      <c r="I198" s="10">
        <v>11515.589107809999</v>
      </c>
      <c r="J198" s="23">
        <f t="shared" si="7"/>
        <v>-0.48270007310020446</v>
      </c>
    </row>
    <row r="199" spans="1:10">
      <c r="A199" t="s">
        <v>228</v>
      </c>
      <c r="B199" t="s">
        <v>230</v>
      </c>
      <c r="C199" s="20">
        <v>2027</v>
      </c>
      <c r="D199" t="s">
        <v>272</v>
      </c>
      <c r="E199" s="22">
        <v>832173.98980821704</v>
      </c>
      <c r="F199" s="22">
        <v>132462.27186391799</v>
      </c>
      <c r="G199" s="10">
        <v>132462.18825116701</v>
      </c>
      <c r="H199" s="23">
        <f t="shared" si="6"/>
        <v>-8.3612750982865691E-2</v>
      </c>
      <c r="I199" s="10">
        <v>832166.90618592501</v>
      </c>
      <c r="J199" s="23">
        <f t="shared" si="7"/>
        <v>-7.0836222920333967</v>
      </c>
    </row>
    <row r="200" spans="1:10">
      <c r="A200" t="s">
        <v>228</v>
      </c>
      <c r="B200" t="s">
        <v>230</v>
      </c>
      <c r="C200" s="20">
        <v>2027</v>
      </c>
      <c r="D200" t="s">
        <v>208</v>
      </c>
      <c r="E200" s="22">
        <v>115933.70893654101</v>
      </c>
      <c r="F200" s="22">
        <v>73179.794350920507</v>
      </c>
      <c r="G200" s="10">
        <v>73859.910292566405</v>
      </c>
      <c r="H200" s="23">
        <f t="shared" si="6"/>
        <v>680.11594164589769</v>
      </c>
      <c r="I200" s="10">
        <v>115932.76937563501</v>
      </c>
      <c r="J200" s="23">
        <f t="shared" si="7"/>
        <v>-0.93956090600113384</v>
      </c>
    </row>
    <row r="201" spans="1:10">
      <c r="A201" t="s">
        <v>228</v>
      </c>
      <c r="B201" t="s">
        <v>230</v>
      </c>
      <c r="C201" s="20">
        <v>2027</v>
      </c>
      <c r="D201" t="s">
        <v>218</v>
      </c>
      <c r="E201" s="22">
        <v>278514.53161977598</v>
      </c>
      <c r="F201" s="22">
        <v>259319.54714024501</v>
      </c>
      <c r="G201" s="10">
        <v>259318.038089282</v>
      </c>
      <c r="H201" s="23">
        <f t="shared" si="6"/>
        <v>-1.5090509630099405</v>
      </c>
      <c r="I201" s="10">
        <v>278508.66764215502</v>
      </c>
      <c r="J201" s="23">
        <f t="shared" si="7"/>
        <v>-5.8639776209602132</v>
      </c>
    </row>
    <row r="202" spans="1:10">
      <c r="A202" t="s">
        <v>228</v>
      </c>
      <c r="B202" t="s">
        <v>230</v>
      </c>
      <c r="C202" s="20">
        <v>2027</v>
      </c>
      <c r="D202" t="s">
        <v>222</v>
      </c>
      <c r="E202" s="22">
        <v>635107.54679196898</v>
      </c>
      <c r="F202" s="22">
        <v>353998.251444522</v>
      </c>
      <c r="G202" s="10">
        <v>354171.54436264501</v>
      </c>
      <c r="H202" s="23">
        <f t="shared" si="6"/>
        <v>173.29291812301381</v>
      </c>
      <c r="I202" s="10">
        <v>635095.67155774101</v>
      </c>
      <c r="J202" s="23">
        <f t="shared" si="7"/>
        <v>-11.875234227976762</v>
      </c>
    </row>
    <row r="203" spans="1:10">
      <c r="A203" t="s">
        <v>228</v>
      </c>
      <c r="B203" t="s">
        <v>230</v>
      </c>
      <c r="C203" s="20">
        <v>2027</v>
      </c>
      <c r="D203" t="s">
        <v>226</v>
      </c>
      <c r="E203" s="22">
        <v>342502.27955169597</v>
      </c>
      <c r="F203" s="22">
        <v>171238.151063111</v>
      </c>
      <c r="G203" s="10">
        <v>171237.362695819</v>
      </c>
      <c r="H203" s="23">
        <f t="shared" si="6"/>
        <v>-0.78836729199974798</v>
      </c>
      <c r="I203" s="10">
        <v>342492.40509895701</v>
      </c>
      <c r="J203" s="23">
        <f t="shared" si="7"/>
        <v>-9.8744527389644645</v>
      </c>
    </row>
    <row r="204" spans="1:10">
      <c r="A204" t="s">
        <v>228</v>
      </c>
      <c r="B204" t="s">
        <v>230</v>
      </c>
      <c r="C204" s="20">
        <v>2027</v>
      </c>
      <c r="D204" t="s">
        <v>254</v>
      </c>
      <c r="E204" s="22">
        <v>12629.809142997499</v>
      </c>
      <c r="F204" s="22">
        <v>3692.7081852093202</v>
      </c>
      <c r="G204" s="10">
        <v>3692.7080349650801</v>
      </c>
      <c r="H204" s="23">
        <f t="shared" si="6"/>
        <v>-1.5024424010334769E-4</v>
      </c>
      <c r="I204" s="10">
        <v>12629.8028477439</v>
      </c>
      <c r="J204" s="23">
        <f t="shared" si="7"/>
        <v>-6.2952535990916658E-3</v>
      </c>
    </row>
    <row r="205" spans="1:10">
      <c r="A205" t="s">
        <v>228</v>
      </c>
      <c r="B205" t="s">
        <v>230</v>
      </c>
      <c r="C205" s="20">
        <v>2028</v>
      </c>
      <c r="D205" t="s">
        <v>232</v>
      </c>
      <c r="E205" s="22">
        <v>11830.310385378099</v>
      </c>
      <c r="F205" s="22">
        <v>8598.3488661658193</v>
      </c>
      <c r="G205" s="10">
        <v>8690.9707915108793</v>
      </c>
      <c r="H205" s="23">
        <f t="shared" si="6"/>
        <v>92.621925345059935</v>
      </c>
      <c r="I205" s="10">
        <v>11829.3995552585</v>
      </c>
      <c r="J205" s="23">
        <f t="shared" si="7"/>
        <v>-0.91083011959926807</v>
      </c>
    </row>
    <row r="206" spans="1:10">
      <c r="A206" t="s">
        <v>228</v>
      </c>
      <c r="B206" t="s">
        <v>230</v>
      </c>
      <c r="C206" s="20">
        <v>2028</v>
      </c>
      <c r="D206" t="s">
        <v>272</v>
      </c>
      <c r="E206" s="22">
        <v>854971.91617279802</v>
      </c>
      <c r="F206" s="22">
        <v>136770.82813092601</v>
      </c>
      <c r="G206" s="10">
        <v>136770.52662347999</v>
      </c>
      <c r="H206" s="23">
        <f t="shared" si="6"/>
        <v>-0.30150744601269253</v>
      </c>
      <c r="I206" s="10">
        <v>854958.47696154099</v>
      </c>
      <c r="J206" s="23">
        <f t="shared" si="7"/>
        <v>-13.439211257034913</v>
      </c>
    </row>
    <row r="207" spans="1:10">
      <c r="A207" t="s">
        <v>228</v>
      </c>
      <c r="B207" t="s">
        <v>230</v>
      </c>
      <c r="C207" s="20">
        <v>2028</v>
      </c>
      <c r="D207" t="s">
        <v>208</v>
      </c>
      <c r="E207" s="22">
        <v>119686.457933969</v>
      </c>
      <c r="F207" s="22">
        <v>74675.735858184999</v>
      </c>
      <c r="G207" s="10">
        <v>75545.086800111196</v>
      </c>
      <c r="H207" s="23">
        <f t="shared" si="6"/>
        <v>869.35094192619727</v>
      </c>
      <c r="I207" s="10">
        <v>119684.609316206</v>
      </c>
      <c r="J207" s="23">
        <f t="shared" si="7"/>
        <v>-1.8486177629965823</v>
      </c>
    </row>
    <row r="208" spans="1:10">
      <c r="A208" t="s">
        <v>228</v>
      </c>
      <c r="B208" t="s">
        <v>230</v>
      </c>
      <c r="C208" s="20">
        <v>2028</v>
      </c>
      <c r="D208" t="s">
        <v>218</v>
      </c>
      <c r="E208" s="22">
        <v>283219.631376584</v>
      </c>
      <c r="F208" s="22">
        <v>263758.12700075202</v>
      </c>
      <c r="G208" s="10">
        <v>263753.748205613</v>
      </c>
      <c r="H208" s="23">
        <f t="shared" si="6"/>
        <v>-4.3787951390258968</v>
      </c>
      <c r="I208" s="10">
        <v>283208.63975277002</v>
      </c>
      <c r="J208" s="23">
        <f t="shared" si="7"/>
        <v>-10.991623813984916</v>
      </c>
    </row>
    <row r="209" spans="1:10">
      <c r="A209" t="s">
        <v>228</v>
      </c>
      <c r="B209" t="s">
        <v>230</v>
      </c>
      <c r="C209" s="20">
        <v>2028</v>
      </c>
      <c r="D209" t="s">
        <v>222</v>
      </c>
      <c r="E209" s="22">
        <v>654222.34540783602</v>
      </c>
      <c r="F209" s="22">
        <v>363717.42892635701</v>
      </c>
      <c r="G209" s="10">
        <v>363945.25377713301</v>
      </c>
      <c r="H209" s="23">
        <f t="shared" si="6"/>
        <v>227.82485077599995</v>
      </c>
      <c r="I209" s="10">
        <v>654200.04940095695</v>
      </c>
      <c r="J209" s="23">
        <f t="shared" si="7"/>
        <v>-22.296006879070774</v>
      </c>
    </row>
    <row r="210" spans="1:10">
      <c r="A210" t="s">
        <v>228</v>
      </c>
      <c r="B210" t="s">
        <v>230</v>
      </c>
      <c r="C210" s="20">
        <v>2028</v>
      </c>
      <c r="D210" t="s">
        <v>226</v>
      </c>
      <c r="E210" s="22">
        <v>351764.37647619098</v>
      </c>
      <c r="F210" s="22">
        <v>175237.85083624901</v>
      </c>
      <c r="G210" s="10">
        <v>175235.34482666399</v>
      </c>
      <c r="H210" s="23">
        <f t="shared" si="6"/>
        <v>-2.5060095850203652</v>
      </c>
      <c r="I210" s="10">
        <v>351745.98328413401</v>
      </c>
      <c r="J210" s="23">
        <f t="shared" si="7"/>
        <v>-18.39319205697393</v>
      </c>
    </row>
    <row r="211" spans="1:10">
      <c r="A211" t="s">
        <v>228</v>
      </c>
      <c r="B211" t="s">
        <v>230</v>
      </c>
      <c r="C211" s="20">
        <v>2028</v>
      </c>
      <c r="D211" t="s">
        <v>254</v>
      </c>
      <c r="E211" s="22">
        <v>12493.551434606499</v>
      </c>
      <c r="F211" s="22">
        <v>3559.5384176257899</v>
      </c>
      <c r="G211" s="10">
        <v>3559.53799626408</v>
      </c>
      <c r="H211" s="23">
        <f t="shared" si="6"/>
        <v>-4.213617098685063E-4</v>
      </c>
      <c r="I211" s="10">
        <v>12493.541081487199</v>
      </c>
      <c r="J211" s="23">
        <f t="shared" si="7"/>
        <v>-1.0353119299907121E-2</v>
      </c>
    </row>
    <row r="212" spans="1:10">
      <c r="A212" t="s">
        <v>228</v>
      </c>
      <c r="B212" t="s">
        <v>230</v>
      </c>
      <c r="C212" s="20">
        <v>2029</v>
      </c>
      <c r="D212" t="s">
        <v>232</v>
      </c>
      <c r="E212" s="22">
        <v>12021.6636575547</v>
      </c>
      <c r="F212" s="22">
        <v>8709.6327617107308</v>
      </c>
      <c r="G212" s="10">
        <v>8820.3946266869098</v>
      </c>
      <c r="H212" s="23">
        <f t="shared" si="6"/>
        <v>110.76186497617891</v>
      </c>
      <c r="I212" s="10">
        <v>12020.2428783132</v>
      </c>
      <c r="J212" s="23">
        <f t="shared" si="7"/>
        <v>-1.4207792414999858</v>
      </c>
    </row>
    <row r="213" spans="1:10">
      <c r="A213" t="s">
        <v>228</v>
      </c>
      <c r="B213" t="s">
        <v>230</v>
      </c>
      <c r="C213" s="20">
        <v>2029</v>
      </c>
      <c r="D213" t="s">
        <v>272</v>
      </c>
      <c r="E213" s="22">
        <v>872143.97670797899</v>
      </c>
      <c r="F213" s="22">
        <v>141419.876035853</v>
      </c>
      <c r="G213" s="10">
        <v>141419.192572278</v>
      </c>
      <c r="H213" s="23">
        <f t="shared" si="6"/>
        <v>-0.68346357499831356</v>
      </c>
      <c r="I213" s="10">
        <v>872122.58793486003</v>
      </c>
      <c r="J213" s="23">
        <f t="shared" si="7"/>
        <v>-21.388773118960671</v>
      </c>
    </row>
    <row r="214" spans="1:10">
      <c r="A214" t="s">
        <v>228</v>
      </c>
      <c r="B214" t="s">
        <v>230</v>
      </c>
      <c r="C214" s="20">
        <v>2029</v>
      </c>
      <c r="D214" t="s">
        <v>208</v>
      </c>
      <c r="E214" s="22">
        <v>122705.096173877</v>
      </c>
      <c r="F214" s="22">
        <v>76330.655437323294</v>
      </c>
      <c r="G214" s="10">
        <v>77383.250901099105</v>
      </c>
      <c r="H214" s="23">
        <f t="shared" si="6"/>
        <v>1052.5954637758114</v>
      </c>
      <c r="I214" s="10">
        <v>122702.09169944801</v>
      </c>
      <c r="J214" s="23">
        <f t="shared" si="7"/>
        <v>-3.0044744289916707</v>
      </c>
    </row>
    <row r="215" spans="1:10">
      <c r="A215" t="s">
        <v>228</v>
      </c>
      <c r="B215" t="s">
        <v>230</v>
      </c>
      <c r="C215" s="20">
        <v>2029</v>
      </c>
      <c r="D215" t="s">
        <v>218</v>
      </c>
      <c r="E215" s="22">
        <v>287826.46284388303</v>
      </c>
      <c r="F215" s="22">
        <v>268477.46436387103</v>
      </c>
      <c r="G215" s="10">
        <v>268469.01867672201</v>
      </c>
      <c r="H215" s="23">
        <f t="shared" si="6"/>
        <v>-8.4456871490110643</v>
      </c>
      <c r="I215" s="10">
        <v>287809.159991119</v>
      </c>
      <c r="J215" s="23">
        <f t="shared" si="7"/>
        <v>-17.302852764027193</v>
      </c>
    </row>
    <row r="216" spans="1:10">
      <c r="A216" t="s">
        <v>228</v>
      </c>
      <c r="B216" t="s">
        <v>230</v>
      </c>
      <c r="C216" s="20">
        <v>2029</v>
      </c>
      <c r="D216" t="s">
        <v>222</v>
      </c>
      <c r="E216" s="22">
        <v>670077.10993183602</v>
      </c>
      <c r="F216" s="22">
        <v>374237.701027459</v>
      </c>
      <c r="G216" s="10">
        <v>374519.26487124799</v>
      </c>
      <c r="H216" s="23">
        <f t="shared" si="6"/>
        <v>281.56384378898656</v>
      </c>
      <c r="I216" s="10">
        <v>670042.029002105</v>
      </c>
      <c r="J216" s="23">
        <f t="shared" si="7"/>
        <v>-35.080929731018841</v>
      </c>
    </row>
    <row r="217" spans="1:10">
      <c r="A217" t="s">
        <v>228</v>
      </c>
      <c r="B217" t="s">
        <v>230</v>
      </c>
      <c r="C217" s="20">
        <v>2029</v>
      </c>
      <c r="D217" t="s">
        <v>226</v>
      </c>
      <c r="E217" s="22">
        <v>359515.51892496803</v>
      </c>
      <c r="F217" s="22">
        <v>179573.67687831301</v>
      </c>
      <c r="G217" s="10">
        <v>179568.51796081799</v>
      </c>
      <c r="H217" s="23">
        <f t="shared" si="6"/>
        <v>-5.1589174950204324</v>
      </c>
      <c r="I217" s="10">
        <v>359486.67235883599</v>
      </c>
      <c r="J217" s="23">
        <f t="shared" si="7"/>
        <v>-28.846566132036969</v>
      </c>
    </row>
    <row r="218" spans="1:10">
      <c r="A218" t="s">
        <v>228</v>
      </c>
      <c r="B218" t="s">
        <v>230</v>
      </c>
      <c r="C218" s="20">
        <v>2029</v>
      </c>
      <c r="D218" t="s">
        <v>254</v>
      </c>
      <c r="E218" s="22">
        <v>12505.3036080603</v>
      </c>
      <c r="F218" s="22">
        <v>3430.7718471870999</v>
      </c>
      <c r="G218" s="10">
        <v>3430.77105367489</v>
      </c>
      <c r="H218" s="23">
        <f t="shared" si="6"/>
        <v>-7.9351220983880921E-4</v>
      </c>
      <c r="I218" s="10">
        <v>12505.289709123201</v>
      </c>
      <c r="J218" s="23">
        <f t="shared" si="7"/>
        <v>-1.3898937098929309E-2</v>
      </c>
    </row>
    <row r="219" spans="1:10">
      <c r="A219" t="s">
        <v>228</v>
      </c>
      <c r="B219" t="s">
        <v>230</v>
      </c>
      <c r="C219" s="20">
        <v>2030</v>
      </c>
      <c r="D219" t="s">
        <v>232</v>
      </c>
      <c r="E219" s="22">
        <v>12276.284243894101</v>
      </c>
      <c r="F219" s="22">
        <v>8837.2475378221607</v>
      </c>
      <c r="G219" s="10">
        <v>8965.5972388295504</v>
      </c>
      <c r="H219" s="23">
        <f t="shared" si="6"/>
        <v>128.34970100738974</v>
      </c>
      <c r="I219" s="10">
        <v>12274.264734443401</v>
      </c>
      <c r="J219" s="23">
        <f t="shared" si="7"/>
        <v>-2.019509450699843</v>
      </c>
    </row>
    <row r="220" spans="1:10">
      <c r="A220" t="s">
        <v>228</v>
      </c>
      <c r="B220" t="s">
        <v>230</v>
      </c>
      <c r="C220" s="20">
        <v>2030</v>
      </c>
      <c r="D220" t="s">
        <v>272</v>
      </c>
      <c r="E220" s="22">
        <v>888679.80620237999</v>
      </c>
      <c r="F220" s="22">
        <v>146257.326283353</v>
      </c>
      <c r="G220" s="10">
        <v>146256.073838529</v>
      </c>
      <c r="H220" s="23">
        <f t="shared" si="6"/>
        <v>-1.252444824000122</v>
      </c>
      <c r="I220" s="10">
        <v>888648.84909112402</v>
      </c>
      <c r="J220" s="23">
        <f t="shared" si="7"/>
        <v>-30.957111255964264</v>
      </c>
    </row>
    <row r="221" spans="1:10">
      <c r="A221" t="s">
        <v>228</v>
      </c>
      <c r="B221" t="s">
        <v>230</v>
      </c>
      <c r="C221" s="20">
        <v>2030</v>
      </c>
      <c r="D221" t="s">
        <v>208</v>
      </c>
      <c r="E221" s="22">
        <v>126104.93472222101</v>
      </c>
      <c r="F221" s="22">
        <v>78101.365649652798</v>
      </c>
      <c r="G221" s="10">
        <v>79334.798361602807</v>
      </c>
      <c r="H221" s="23">
        <f t="shared" si="6"/>
        <v>1233.4327119500085</v>
      </c>
      <c r="I221" s="10">
        <v>126100.520404265</v>
      </c>
      <c r="J221" s="23">
        <f t="shared" si="7"/>
        <v>-4.4143179560051067</v>
      </c>
    </row>
    <row r="222" spans="1:10">
      <c r="A222" t="s">
        <v>228</v>
      </c>
      <c r="B222" t="s">
        <v>230</v>
      </c>
      <c r="C222" s="20">
        <v>2030</v>
      </c>
      <c r="D222" t="s">
        <v>218</v>
      </c>
      <c r="E222" s="22">
        <v>292310.69742084999</v>
      </c>
      <c r="F222" s="22">
        <v>273171.39658314298</v>
      </c>
      <c r="G222" s="10">
        <v>273157.810650434</v>
      </c>
      <c r="H222" s="23">
        <f t="shared" si="6"/>
        <v>-13.585932708985638</v>
      </c>
      <c r="I222" s="10">
        <v>292286.01702985802</v>
      </c>
      <c r="J222" s="23">
        <f t="shared" si="7"/>
        <v>-24.680390991969034</v>
      </c>
    </row>
    <row r="223" spans="1:10">
      <c r="A223" t="s">
        <v>228</v>
      </c>
      <c r="B223" t="s">
        <v>230</v>
      </c>
      <c r="C223" s="20">
        <v>2030</v>
      </c>
      <c r="D223" t="s">
        <v>222</v>
      </c>
      <c r="E223" s="22">
        <v>686578.99901144695</v>
      </c>
      <c r="F223" s="22">
        <v>385082.65334708401</v>
      </c>
      <c r="G223" s="10">
        <v>385417.27941906598</v>
      </c>
      <c r="H223" s="23">
        <f t="shared" si="6"/>
        <v>334.62607198196929</v>
      </c>
      <c r="I223" s="10">
        <v>686528.81687195494</v>
      </c>
      <c r="J223" s="23">
        <f t="shared" si="7"/>
        <v>-50.182139492011629</v>
      </c>
    </row>
    <row r="224" spans="1:10">
      <c r="A224" t="s">
        <v>228</v>
      </c>
      <c r="B224" t="s">
        <v>230</v>
      </c>
      <c r="C224" s="20">
        <v>2030</v>
      </c>
      <c r="D224" t="s">
        <v>226</v>
      </c>
      <c r="E224" s="22">
        <v>367996.22506034398</v>
      </c>
      <c r="F224" s="22">
        <v>184386.27285127901</v>
      </c>
      <c r="G224" s="10">
        <v>184377.512558869</v>
      </c>
      <c r="H224" s="23">
        <f t="shared" si="6"/>
        <v>-8.7602924100065138</v>
      </c>
      <c r="I224" s="10">
        <v>367955.05484547</v>
      </c>
      <c r="J224" s="23">
        <f t="shared" si="7"/>
        <v>-41.170214873971418</v>
      </c>
    </row>
    <row r="225" spans="1:10">
      <c r="A225" t="s">
        <v>228</v>
      </c>
      <c r="B225" t="s">
        <v>230</v>
      </c>
      <c r="C225" s="20">
        <v>2030</v>
      </c>
      <c r="D225" t="s">
        <v>254</v>
      </c>
      <c r="E225" s="22">
        <v>12655.292546102601</v>
      </c>
      <c r="F225" s="22">
        <v>3301.1478535357401</v>
      </c>
      <c r="G225" s="10">
        <v>3301.1466621342702</v>
      </c>
      <c r="H225" s="23">
        <f t="shared" si="6"/>
        <v>-1.1914014698959363E-3</v>
      </c>
      <c r="I225" s="10">
        <v>12655.277490168401</v>
      </c>
      <c r="J225" s="23">
        <f t="shared" si="7"/>
        <v>-1.5055934200063348E-2</v>
      </c>
    </row>
    <row r="226" spans="1:10">
      <c r="A226" t="s">
        <v>228</v>
      </c>
      <c r="B226" t="s">
        <v>230</v>
      </c>
      <c r="C226" s="20">
        <v>2031</v>
      </c>
      <c r="D226" t="s">
        <v>232</v>
      </c>
      <c r="E226" s="22">
        <v>12509.2776095149</v>
      </c>
      <c r="F226" s="22">
        <v>8968.9487586488594</v>
      </c>
      <c r="G226" s="10">
        <v>9114.4830231047799</v>
      </c>
      <c r="H226" s="23">
        <f t="shared" si="6"/>
        <v>145.53426445592049</v>
      </c>
      <c r="I226" s="10">
        <v>12506.5880665311</v>
      </c>
      <c r="J226" s="23">
        <f t="shared" si="7"/>
        <v>-2.6895429838004929</v>
      </c>
    </row>
    <row r="227" spans="1:10">
      <c r="A227" t="s">
        <v>228</v>
      </c>
      <c r="B227" t="s">
        <v>230</v>
      </c>
      <c r="C227" s="20">
        <v>2031</v>
      </c>
      <c r="D227" t="s">
        <v>272</v>
      </c>
      <c r="E227" s="22">
        <v>905740.31586715498</v>
      </c>
      <c r="F227" s="22">
        <v>151019.34830948399</v>
      </c>
      <c r="G227" s="10">
        <v>151017.314585235</v>
      </c>
      <c r="H227" s="23">
        <f t="shared" si="6"/>
        <v>-2.0337242489913478</v>
      </c>
      <c r="I227" s="10">
        <v>905698.50533387996</v>
      </c>
      <c r="J227" s="23">
        <f t="shared" si="7"/>
        <v>-41.810533275012858</v>
      </c>
    </row>
    <row r="228" spans="1:10">
      <c r="A228" t="s">
        <v>228</v>
      </c>
      <c r="B228" t="s">
        <v>230</v>
      </c>
      <c r="C228" s="20">
        <v>2031</v>
      </c>
      <c r="D228" t="s">
        <v>208</v>
      </c>
      <c r="E228" s="22">
        <v>129343.067643293</v>
      </c>
      <c r="F228" s="22">
        <v>79809.191486526004</v>
      </c>
      <c r="G228" s="10">
        <v>81221.214270957804</v>
      </c>
      <c r="H228" s="23">
        <f t="shared" si="6"/>
        <v>1412.0227844317997</v>
      </c>
      <c r="I228" s="10">
        <v>129337.02061388201</v>
      </c>
      <c r="J228" s="23">
        <f t="shared" si="7"/>
        <v>-6.0470294109982206</v>
      </c>
    </row>
    <row r="229" spans="1:10">
      <c r="A229" t="s">
        <v>228</v>
      </c>
      <c r="B229" t="s">
        <v>230</v>
      </c>
      <c r="C229" s="20">
        <v>2031</v>
      </c>
      <c r="D229" t="s">
        <v>218</v>
      </c>
      <c r="E229" s="22">
        <v>296470.71824209398</v>
      </c>
      <c r="F229" s="22">
        <v>277423.83153348201</v>
      </c>
      <c r="G229" s="10">
        <v>277404.15219534899</v>
      </c>
      <c r="H229" s="23">
        <f t="shared" si="6"/>
        <v>-19.679338133020792</v>
      </c>
      <c r="I229" s="10">
        <v>296437.73837872199</v>
      </c>
      <c r="J229" s="23">
        <f t="shared" si="7"/>
        <v>-32.979863371991087</v>
      </c>
    </row>
    <row r="230" spans="1:10">
      <c r="A230" t="s">
        <v>228</v>
      </c>
      <c r="B230" t="s">
        <v>230</v>
      </c>
      <c r="C230" s="20">
        <v>2031</v>
      </c>
      <c r="D230" t="s">
        <v>222</v>
      </c>
      <c r="E230" s="22">
        <v>702615.34441707702</v>
      </c>
      <c r="F230" s="22">
        <v>395691.57113237103</v>
      </c>
      <c r="G230" s="10">
        <v>396078.261698986</v>
      </c>
      <c r="H230" s="23">
        <f t="shared" si="6"/>
        <v>386.6905666149687</v>
      </c>
      <c r="I230" s="10">
        <v>702548.13433482195</v>
      </c>
      <c r="J230" s="23">
        <f t="shared" si="7"/>
        <v>-67.210082255071029</v>
      </c>
    </row>
    <row r="231" spans="1:10">
      <c r="A231" t="s">
        <v>228</v>
      </c>
      <c r="B231" t="s">
        <v>230</v>
      </c>
      <c r="C231" s="20">
        <v>2031</v>
      </c>
      <c r="D231" t="s">
        <v>226</v>
      </c>
      <c r="E231" s="22">
        <v>376081.82869648398</v>
      </c>
      <c r="F231" s="22">
        <v>189160.631549496</v>
      </c>
      <c r="G231" s="10">
        <v>189147.35229478899</v>
      </c>
      <c r="H231" s="23">
        <f t="shared" si="6"/>
        <v>-13.279254707013024</v>
      </c>
      <c r="I231" s="10">
        <v>376026.788964657</v>
      </c>
      <c r="J231" s="23">
        <f t="shared" si="7"/>
        <v>-55.039731826982461</v>
      </c>
    </row>
    <row r="232" spans="1:10">
      <c r="A232" t="s">
        <v>228</v>
      </c>
      <c r="B232" t="s">
        <v>230</v>
      </c>
      <c r="C232" s="20">
        <v>2031</v>
      </c>
      <c r="D232" t="s">
        <v>254</v>
      </c>
      <c r="E232" s="22">
        <v>12740.6462980092</v>
      </c>
      <c r="F232" s="22">
        <v>3174.8646841416898</v>
      </c>
      <c r="G232" s="10">
        <v>3174.86317276916</v>
      </c>
      <c r="H232" s="23">
        <f t="shared" si="6"/>
        <v>-1.5113725298760983E-3</v>
      </c>
      <c r="I232" s="10">
        <v>12740.6278729228</v>
      </c>
      <c r="J232" s="23">
        <f t="shared" si="7"/>
        <v>-1.8425086400384316E-2</v>
      </c>
    </row>
    <row r="233" spans="1:10">
      <c r="A233" t="s">
        <v>228</v>
      </c>
      <c r="B233" t="s">
        <v>230</v>
      </c>
      <c r="C233" s="20">
        <v>2032</v>
      </c>
      <c r="D233" t="s">
        <v>232</v>
      </c>
      <c r="E233" s="22">
        <v>12747.3172621169</v>
      </c>
      <c r="F233" s="22">
        <v>9105.3121195333006</v>
      </c>
      <c r="G233" s="10">
        <v>9267.9117528710594</v>
      </c>
      <c r="H233" s="23">
        <f t="shared" si="6"/>
        <v>162.59963333775886</v>
      </c>
      <c r="I233" s="10">
        <v>12743.894407130299</v>
      </c>
      <c r="J233" s="23">
        <f t="shared" si="7"/>
        <v>-3.422854986600214</v>
      </c>
    </row>
    <row r="234" spans="1:10">
      <c r="A234" t="s">
        <v>228</v>
      </c>
      <c r="B234" t="s">
        <v>230</v>
      </c>
      <c r="C234" s="20">
        <v>2032</v>
      </c>
      <c r="D234" t="s">
        <v>272</v>
      </c>
      <c r="E234" s="22">
        <v>923832.54248637101</v>
      </c>
      <c r="F234" s="22">
        <v>155917.93216930301</v>
      </c>
      <c r="G234" s="10">
        <v>155914.89034446701</v>
      </c>
      <c r="H234" s="23">
        <f t="shared" si="6"/>
        <v>-3.0418248359928839</v>
      </c>
      <c r="I234" s="10">
        <v>923778.43364748405</v>
      </c>
      <c r="J234" s="23">
        <f t="shared" si="7"/>
        <v>-54.10883888695389</v>
      </c>
    </row>
    <row r="235" spans="1:10">
      <c r="A235" t="s">
        <v>228</v>
      </c>
      <c r="B235" t="s">
        <v>230</v>
      </c>
      <c r="C235" s="20">
        <v>2032</v>
      </c>
      <c r="D235" t="s">
        <v>208</v>
      </c>
      <c r="E235" s="22">
        <v>132574.21493626601</v>
      </c>
      <c r="F235" s="22">
        <v>81571.720166370404</v>
      </c>
      <c r="G235" s="10">
        <v>83164.095936043304</v>
      </c>
      <c r="H235" s="23">
        <f t="shared" si="6"/>
        <v>1592.3757696729008</v>
      </c>
      <c r="I235" s="10">
        <v>132566.31786836899</v>
      </c>
      <c r="J235" s="23">
        <f t="shared" si="7"/>
        <v>-7.8970678970217705</v>
      </c>
    </row>
    <row r="236" spans="1:10">
      <c r="A236" t="s">
        <v>228</v>
      </c>
      <c r="B236" t="s">
        <v>230</v>
      </c>
      <c r="C236" s="20">
        <v>2032</v>
      </c>
      <c r="D236" t="s">
        <v>218</v>
      </c>
      <c r="E236" s="22">
        <v>300546.68201787799</v>
      </c>
      <c r="F236" s="22">
        <v>281515.37555994198</v>
      </c>
      <c r="G236" s="10">
        <v>281488.739628123</v>
      </c>
      <c r="H236" s="23">
        <f t="shared" si="6"/>
        <v>-26.635931818978861</v>
      </c>
      <c r="I236" s="10">
        <v>300504.55033634102</v>
      </c>
      <c r="J236" s="23">
        <f t="shared" si="7"/>
        <v>-42.131681536964606</v>
      </c>
    </row>
    <row r="237" spans="1:10">
      <c r="A237" t="s">
        <v>228</v>
      </c>
      <c r="B237" t="s">
        <v>230</v>
      </c>
      <c r="C237" s="20">
        <v>2032</v>
      </c>
      <c r="D237" t="s">
        <v>222</v>
      </c>
      <c r="E237" s="22">
        <v>719254.88884415699</v>
      </c>
      <c r="F237" s="22">
        <v>406466.013807173</v>
      </c>
      <c r="G237" s="10">
        <v>406904.282877455</v>
      </c>
      <c r="H237" s="23">
        <f t="shared" si="6"/>
        <v>438.26907028199639</v>
      </c>
      <c r="I237" s="10">
        <v>719168.67859233997</v>
      </c>
      <c r="J237" s="23">
        <f t="shared" si="7"/>
        <v>-86.210251817014068</v>
      </c>
    </row>
    <row r="238" spans="1:10">
      <c r="A238" t="s">
        <v>228</v>
      </c>
      <c r="B238" t="s">
        <v>230</v>
      </c>
      <c r="C238" s="20">
        <v>2032</v>
      </c>
      <c r="D238" t="s">
        <v>226</v>
      </c>
      <c r="E238" s="22">
        <v>384679.58228085202</v>
      </c>
      <c r="F238" s="22">
        <v>194212.08266291799</v>
      </c>
      <c r="G238" s="10">
        <v>194193.38475982001</v>
      </c>
      <c r="H238" s="23">
        <f t="shared" si="6"/>
        <v>-18.697903097985545</v>
      </c>
      <c r="I238" s="10">
        <v>384609.051353766</v>
      </c>
      <c r="J238" s="23">
        <f t="shared" si="7"/>
        <v>-70.530927086016163</v>
      </c>
    </row>
    <row r="239" spans="1:10">
      <c r="A239" t="s">
        <v>228</v>
      </c>
      <c r="B239" t="s">
        <v>230</v>
      </c>
      <c r="C239" s="20">
        <v>2032</v>
      </c>
      <c r="D239" t="s">
        <v>254</v>
      </c>
      <c r="E239" s="22">
        <v>12855.9627614525</v>
      </c>
      <c r="F239" s="22">
        <v>3046.52205909542</v>
      </c>
      <c r="G239" s="10">
        <v>3046.52022706146</v>
      </c>
      <c r="H239" s="23">
        <f t="shared" si="6"/>
        <v>-1.832033959999535E-3</v>
      </c>
      <c r="I239" s="10">
        <v>12855.942738985899</v>
      </c>
      <c r="J239" s="23">
        <f t="shared" si="7"/>
        <v>-2.0022466600494226E-2</v>
      </c>
    </row>
    <row r="240" spans="1:10">
      <c r="A240" t="s">
        <v>228</v>
      </c>
      <c r="B240" t="s">
        <v>230</v>
      </c>
      <c r="C240" s="20">
        <v>2033</v>
      </c>
      <c r="D240" t="s">
        <v>232</v>
      </c>
      <c r="E240" s="22">
        <v>13150.684197409</v>
      </c>
      <c r="F240" s="22">
        <v>9257.6638526554198</v>
      </c>
      <c r="G240" s="10">
        <v>9437.4952183943606</v>
      </c>
      <c r="H240" s="23">
        <f t="shared" si="6"/>
        <v>179.8313657389408</v>
      </c>
      <c r="I240" s="10">
        <v>13146.351390150499</v>
      </c>
      <c r="J240" s="23">
        <f t="shared" si="7"/>
        <v>-4.3328072585009068</v>
      </c>
    </row>
    <row r="241" spans="1:10">
      <c r="A241" t="s">
        <v>228</v>
      </c>
      <c r="B241" t="s">
        <v>230</v>
      </c>
      <c r="C241" s="20">
        <v>2033</v>
      </c>
      <c r="D241" t="s">
        <v>272</v>
      </c>
      <c r="E241" s="22">
        <v>944588.98311250599</v>
      </c>
      <c r="F241" s="22">
        <v>160825.50435485301</v>
      </c>
      <c r="G241" s="10">
        <v>160821.219639763</v>
      </c>
      <c r="H241" s="23">
        <f t="shared" si="6"/>
        <v>-4.2847150900051929</v>
      </c>
      <c r="I241" s="10">
        <v>944521.71811111004</v>
      </c>
      <c r="J241" s="23">
        <f t="shared" si="7"/>
        <v>-67.265001395950094</v>
      </c>
    </row>
    <row r="242" spans="1:10">
      <c r="A242" t="s">
        <v>228</v>
      </c>
      <c r="B242" t="s">
        <v>230</v>
      </c>
      <c r="C242" s="20">
        <v>2033</v>
      </c>
      <c r="D242" t="s">
        <v>208</v>
      </c>
      <c r="E242" s="22">
        <v>136717.76029658099</v>
      </c>
      <c r="F242" s="22">
        <v>83364.521285412804</v>
      </c>
      <c r="G242" s="10">
        <v>85140.0559210379</v>
      </c>
      <c r="H242" s="23">
        <f t="shared" si="6"/>
        <v>1775.5346356250957</v>
      </c>
      <c r="I242" s="10">
        <v>136707.716312745</v>
      </c>
      <c r="J242" s="23">
        <f t="shared" si="7"/>
        <v>-10.043983835988911</v>
      </c>
    </row>
    <row r="243" spans="1:10">
      <c r="A243" t="s">
        <v>228</v>
      </c>
      <c r="B243" t="s">
        <v>230</v>
      </c>
      <c r="C243" s="20">
        <v>2033</v>
      </c>
      <c r="D243" t="s">
        <v>218</v>
      </c>
      <c r="E243" s="22">
        <v>304520.45338283799</v>
      </c>
      <c r="F243" s="22">
        <v>285332.12771829602</v>
      </c>
      <c r="G243" s="10">
        <v>285297.74851322698</v>
      </c>
      <c r="H243" s="23">
        <f t="shared" si="6"/>
        <v>-34.379205069039017</v>
      </c>
      <c r="I243" s="10">
        <v>304468.28685022698</v>
      </c>
      <c r="J243" s="23">
        <f t="shared" si="7"/>
        <v>-52.166532611008734</v>
      </c>
    </row>
    <row r="244" spans="1:10">
      <c r="A244" t="s">
        <v>228</v>
      </c>
      <c r="B244" t="s">
        <v>230</v>
      </c>
      <c r="C244" s="20">
        <v>2033</v>
      </c>
      <c r="D244" t="s">
        <v>222</v>
      </c>
      <c r="E244" s="22">
        <v>738503.196772928</v>
      </c>
      <c r="F244" s="22">
        <v>417102.02816461597</v>
      </c>
      <c r="G244" s="10">
        <v>417591.194273361</v>
      </c>
      <c r="H244" s="23">
        <f t="shared" si="6"/>
        <v>489.16610874503385</v>
      </c>
      <c r="I244" s="10">
        <v>738395.91371005401</v>
      </c>
      <c r="J244" s="23">
        <f t="shared" si="7"/>
        <v>-107.28306287399027</v>
      </c>
    </row>
    <row r="245" spans="1:10">
      <c r="A245" t="s">
        <v>228</v>
      </c>
      <c r="B245" t="s">
        <v>230</v>
      </c>
      <c r="C245" s="20">
        <v>2033</v>
      </c>
      <c r="D245" t="s">
        <v>226</v>
      </c>
      <c r="E245" s="22">
        <v>394246.06083805597</v>
      </c>
      <c r="F245" s="22">
        <v>199336.50483352601</v>
      </c>
      <c r="G245" s="10">
        <v>199311.53036404401</v>
      </c>
      <c r="H245" s="23">
        <f t="shared" si="6"/>
        <v>-24.974469481996493</v>
      </c>
      <c r="I245" s="10">
        <v>394159.18491510901</v>
      </c>
      <c r="J245" s="23">
        <f t="shared" si="7"/>
        <v>-86.875922946957871</v>
      </c>
    </row>
    <row r="246" spans="1:10">
      <c r="A246" t="s">
        <v>228</v>
      </c>
      <c r="B246" t="s">
        <v>230</v>
      </c>
      <c r="C246" s="20">
        <v>2033</v>
      </c>
      <c r="D246" t="s">
        <v>254</v>
      </c>
      <c r="E246" s="22">
        <v>12780.763222068699</v>
      </c>
      <c r="F246" s="22">
        <v>2919.7966547829801</v>
      </c>
      <c r="G246" s="10">
        <v>2919.7945489748099</v>
      </c>
      <c r="H246" s="23">
        <f t="shared" si="6"/>
        <v>-2.1058081701994524E-3</v>
      </c>
      <c r="I246" s="10">
        <v>12780.7417922516</v>
      </c>
      <c r="J246" s="23">
        <f t="shared" si="7"/>
        <v>-2.1429817099487991E-2</v>
      </c>
    </row>
    <row r="247" spans="1:10">
      <c r="A247" t="s">
        <v>228</v>
      </c>
      <c r="B247" t="s">
        <v>230</v>
      </c>
      <c r="C247" s="20">
        <v>2034</v>
      </c>
      <c r="D247" t="s">
        <v>232</v>
      </c>
      <c r="E247" s="22">
        <v>13401.5815428472</v>
      </c>
      <c r="F247" s="22">
        <v>9413.4145644102791</v>
      </c>
      <c r="G247" s="10">
        <v>9610.7871789458404</v>
      </c>
      <c r="H247" s="23">
        <f t="shared" si="6"/>
        <v>197.3726145355613</v>
      </c>
      <c r="I247" s="10">
        <v>13396.3770662857</v>
      </c>
      <c r="J247" s="23">
        <f t="shared" si="7"/>
        <v>-5.2044765614991775</v>
      </c>
    </row>
    <row r="248" spans="1:10">
      <c r="A248" t="s">
        <v>228</v>
      </c>
      <c r="B248" t="s">
        <v>230</v>
      </c>
      <c r="C248" s="20">
        <v>2034</v>
      </c>
      <c r="D248" t="s">
        <v>272</v>
      </c>
      <c r="E248" s="22">
        <v>960303.07438177103</v>
      </c>
      <c r="F248" s="22">
        <v>165838.54623258699</v>
      </c>
      <c r="G248" s="10">
        <v>165832.802590949</v>
      </c>
      <c r="H248" s="23">
        <f t="shared" si="6"/>
        <v>-5.743641637993278</v>
      </c>
      <c r="I248" s="10">
        <v>960221.65586168901</v>
      </c>
      <c r="J248" s="23">
        <f t="shared" si="7"/>
        <v>-81.418520082021132</v>
      </c>
    </row>
    <row r="249" spans="1:10">
      <c r="A249" t="s">
        <v>228</v>
      </c>
      <c r="B249" t="s">
        <v>230</v>
      </c>
      <c r="C249" s="20">
        <v>2034</v>
      </c>
      <c r="D249" t="s">
        <v>208</v>
      </c>
      <c r="E249" s="22">
        <v>139934.96607981401</v>
      </c>
      <c r="F249" s="22">
        <v>85161.915748238695</v>
      </c>
      <c r="G249" s="10">
        <v>87126.211950146098</v>
      </c>
      <c r="H249" s="23">
        <f t="shared" si="6"/>
        <v>1964.2962019074039</v>
      </c>
      <c r="I249" s="10">
        <v>139922.665552402</v>
      </c>
      <c r="J249" s="23">
        <f t="shared" si="7"/>
        <v>-12.300527412007796</v>
      </c>
    </row>
    <row r="250" spans="1:10">
      <c r="A250" t="s">
        <v>228</v>
      </c>
      <c r="B250" t="s">
        <v>230</v>
      </c>
      <c r="C250" s="20">
        <v>2034</v>
      </c>
      <c r="D250" t="s">
        <v>218</v>
      </c>
      <c r="E250" s="22">
        <v>308205.45807858597</v>
      </c>
      <c r="F250" s="22">
        <v>289065.23130466102</v>
      </c>
      <c r="G250" s="10">
        <v>289022.375898514</v>
      </c>
      <c r="H250" s="23">
        <f t="shared" si="6"/>
        <v>-42.855406147020403</v>
      </c>
      <c r="I250" s="10">
        <v>308142.620646514</v>
      </c>
      <c r="J250" s="23">
        <f t="shared" si="7"/>
        <v>-62.837432071974035</v>
      </c>
    </row>
    <row r="251" spans="1:10">
      <c r="A251" t="s">
        <v>228</v>
      </c>
      <c r="B251" t="s">
        <v>230</v>
      </c>
      <c r="C251" s="20">
        <v>2034</v>
      </c>
      <c r="D251" t="s">
        <v>222</v>
      </c>
      <c r="E251" s="22">
        <v>754394.32064862503</v>
      </c>
      <c r="F251" s="22">
        <v>427956.23020422203</v>
      </c>
      <c r="G251" s="10">
        <v>428496.093357131</v>
      </c>
      <c r="H251" s="23">
        <f t="shared" si="6"/>
        <v>539.86315290897619</v>
      </c>
      <c r="I251" s="10">
        <v>754264.51931482705</v>
      </c>
      <c r="J251" s="23">
        <f t="shared" si="7"/>
        <v>-129.80133379797917</v>
      </c>
    </row>
    <row r="252" spans="1:10">
      <c r="A252" t="s">
        <v>228</v>
      </c>
      <c r="B252" t="s">
        <v>230</v>
      </c>
      <c r="C252" s="20">
        <v>2034</v>
      </c>
      <c r="D252" t="s">
        <v>226</v>
      </c>
      <c r="E252" s="22">
        <v>402526.58526694297</v>
      </c>
      <c r="F252" s="22">
        <v>204542.570477881</v>
      </c>
      <c r="G252" s="10">
        <v>204510.58021707</v>
      </c>
      <c r="H252" s="23">
        <f t="shared" si="6"/>
        <v>-31.990260810998734</v>
      </c>
      <c r="I252" s="10">
        <v>402421.55387242202</v>
      </c>
      <c r="J252" s="23">
        <f t="shared" si="7"/>
        <v>-105.03139452094911</v>
      </c>
    </row>
    <row r="253" spans="1:10">
      <c r="A253" t="s">
        <v>228</v>
      </c>
      <c r="B253" t="s">
        <v>230</v>
      </c>
      <c r="C253" s="20">
        <v>2034</v>
      </c>
      <c r="D253" t="s">
        <v>254</v>
      </c>
      <c r="E253" s="22">
        <v>12872.457850151901</v>
      </c>
      <c r="F253" s="22">
        <v>2795.7718790908202</v>
      </c>
      <c r="G253" s="10">
        <v>2795.7695956202701</v>
      </c>
      <c r="H253" s="23">
        <f t="shared" si="6"/>
        <v>-2.2834705500827113E-3</v>
      </c>
      <c r="I253" s="10">
        <v>12872.434861330999</v>
      </c>
      <c r="J253" s="23">
        <f t="shared" si="7"/>
        <v>-2.2988820901446161E-2</v>
      </c>
    </row>
    <row r="254" spans="1:10">
      <c r="A254" t="s">
        <v>228</v>
      </c>
      <c r="B254" t="s">
        <v>230</v>
      </c>
      <c r="C254" s="20">
        <v>2035</v>
      </c>
      <c r="D254" t="s">
        <v>232</v>
      </c>
      <c r="E254" s="22">
        <v>13732.936763951901</v>
      </c>
      <c r="F254" s="22">
        <v>9572.4921629157307</v>
      </c>
      <c r="G254" s="10">
        <v>9787.5127586509407</v>
      </c>
      <c r="H254" s="23">
        <f t="shared" si="6"/>
        <v>215.02059573521001</v>
      </c>
      <c r="I254" s="10">
        <v>13726.7399692658</v>
      </c>
      <c r="J254" s="23">
        <f t="shared" si="7"/>
        <v>-6.1967946861004748</v>
      </c>
    </row>
    <row r="255" spans="1:10">
      <c r="A255" t="s">
        <v>228</v>
      </c>
      <c r="B255" t="s">
        <v>230</v>
      </c>
      <c r="C255" s="20">
        <v>2035</v>
      </c>
      <c r="D255" t="s">
        <v>272</v>
      </c>
      <c r="E255" s="22">
        <v>975144.20138941705</v>
      </c>
      <c r="F255" s="22">
        <v>170918.436779215</v>
      </c>
      <c r="G255" s="10">
        <v>170911.003808462</v>
      </c>
      <c r="H255" s="23">
        <f t="shared" si="6"/>
        <v>-7.4329707529977895</v>
      </c>
      <c r="I255" s="10">
        <v>975047.32695986598</v>
      </c>
      <c r="J255" s="23">
        <f t="shared" si="7"/>
        <v>-96.874429551069625</v>
      </c>
    </row>
    <row r="256" spans="1:10">
      <c r="A256" t="s">
        <v>228</v>
      </c>
      <c r="B256" t="s">
        <v>230</v>
      </c>
      <c r="C256" s="20">
        <v>2035</v>
      </c>
      <c r="D256" t="s">
        <v>208</v>
      </c>
      <c r="E256" s="22">
        <v>143444.974093208</v>
      </c>
      <c r="F256" s="22">
        <v>86980.544196731498</v>
      </c>
      <c r="G256" s="10">
        <v>89138.141517925003</v>
      </c>
      <c r="H256" s="23">
        <f t="shared" si="6"/>
        <v>2157.5973211935052</v>
      </c>
      <c r="I256" s="10">
        <v>143430.14734695299</v>
      </c>
      <c r="J256" s="23">
        <f t="shared" si="7"/>
        <v>-14.826746255013859</v>
      </c>
    </row>
    <row r="257" spans="1:10">
      <c r="A257" t="s">
        <v>228</v>
      </c>
      <c r="B257" t="s">
        <v>230</v>
      </c>
      <c r="C257" s="20">
        <v>2035</v>
      </c>
      <c r="D257" t="s">
        <v>218</v>
      </c>
      <c r="E257" s="22">
        <v>311672.92247847997</v>
      </c>
      <c r="F257" s="22">
        <v>292595.41666863498</v>
      </c>
      <c r="G257" s="10">
        <v>292543.43417229998</v>
      </c>
      <c r="H257" s="23">
        <f t="shared" si="6"/>
        <v>-51.98249633499654</v>
      </c>
      <c r="I257" s="10">
        <v>311598.65934973501</v>
      </c>
      <c r="J257" s="23">
        <f t="shared" si="7"/>
        <v>-74.26312874496216</v>
      </c>
    </row>
    <row r="258" spans="1:10">
      <c r="A258" t="s">
        <v>228</v>
      </c>
      <c r="B258" t="s">
        <v>230</v>
      </c>
      <c r="C258" s="20">
        <v>2035</v>
      </c>
      <c r="D258" t="s">
        <v>222</v>
      </c>
      <c r="E258" s="22">
        <v>770197.81160130806</v>
      </c>
      <c r="F258" s="22">
        <v>438829.11627833801</v>
      </c>
      <c r="G258" s="10">
        <v>439419.39317626401</v>
      </c>
      <c r="H258" s="23">
        <f t="shared" ref="H258:H321" si="8">G258-F258</f>
        <v>590.27689792599995</v>
      </c>
      <c r="I258" s="10">
        <v>770043.40739803296</v>
      </c>
      <c r="J258" s="23">
        <f t="shared" ref="J258:J321" si="9">I258-E258</f>
        <v>-154.40420327510219</v>
      </c>
    </row>
    <row r="259" spans="1:10">
      <c r="A259" t="s">
        <v>228</v>
      </c>
      <c r="B259" t="s">
        <v>230</v>
      </c>
      <c r="C259" s="20">
        <v>2035</v>
      </c>
      <c r="D259" t="s">
        <v>226</v>
      </c>
      <c r="E259" s="22">
        <v>410555.18208049698</v>
      </c>
      <c r="F259" s="22">
        <v>209894.83173308999</v>
      </c>
      <c r="G259" s="10">
        <v>209854.98851526401</v>
      </c>
      <c r="H259" s="23">
        <f t="shared" si="8"/>
        <v>-39.84321782598272</v>
      </c>
      <c r="I259" s="10">
        <v>410430.68648466002</v>
      </c>
      <c r="J259" s="23">
        <f t="shared" si="9"/>
        <v>-124.49559583695373</v>
      </c>
    </row>
    <row r="260" spans="1:10">
      <c r="A260" t="s">
        <v>228</v>
      </c>
      <c r="B260" t="s">
        <v>230</v>
      </c>
      <c r="C260" s="20">
        <v>2035</v>
      </c>
      <c r="D260" t="s">
        <v>254</v>
      </c>
      <c r="E260" s="22">
        <v>13061.6102853304</v>
      </c>
      <c r="F260" s="22">
        <v>2671.5002513682398</v>
      </c>
      <c r="G260" s="10">
        <v>2671.4978439429501</v>
      </c>
      <c r="H260" s="23">
        <f t="shared" si="8"/>
        <v>-2.4074252896753023E-3</v>
      </c>
      <c r="I260" s="10">
        <v>13061.5900844962</v>
      </c>
      <c r="J260" s="23">
        <f t="shared" si="9"/>
        <v>-2.0200834200295503E-2</v>
      </c>
    </row>
    <row r="261" spans="1:10">
      <c r="A261" t="s">
        <v>228</v>
      </c>
      <c r="B261" t="s">
        <v>230</v>
      </c>
      <c r="C261" s="20">
        <v>2036</v>
      </c>
      <c r="D261" t="s">
        <v>232</v>
      </c>
      <c r="E261" s="22">
        <v>14066.103756803899</v>
      </c>
      <c r="F261" s="22">
        <v>9739.3983560975194</v>
      </c>
      <c r="G261" s="10">
        <v>9972.7334369719993</v>
      </c>
      <c r="H261" s="23">
        <f t="shared" si="8"/>
        <v>233.3350808744799</v>
      </c>
      <c r="I261" s="10">
        <v>14058.8402730705</v>
      </c>
      <c r="J261" s="23">
        <f t="shared" si="9"/>
        <v>-7.2634837333989708</v>
      </c>
    </row>
    <row r="262" spans="1:10">
      <c r="A262" t="s">
        <v>228</v>
      </c>
      <c r="B262" t="s">
        <v>230</v>
      </c>
      <c r="C262" s="20">
        <v>2036</v>
      </c>
      <c r="D262" t="s">
        <v>272</v>
      </c>
      <c r="E262" s="22">
        <v>992706.62498511095</v>
      </c>
      <c r="F262" s="22">
        <v>176149.3814978</v>
      </c>
      <c r="G262" s="10">
        <v>176139.99778552799</v>
      </c>
      <c r="H262" s="23">
        <f t="shared" si="8"/>
        <v>-9.3837122720142361</v>
      </c>
      <c r="I262" s="10">
        <v>992593.12756790605</v>
      </c>
      <c r="J262" s="23">
        <f t="shared" si="9"/>
        <v>-113.49741720489692</v>
      </c>
    </row>
    <row r="263" spans="1:10">
      <c r="A263" t="s">
        <v>228</v>
      </c>
      <c r="B263" t="s">
        <v>230</v>
      </c>
      <c r="C263" s="20">
        <v>2036</v>
      </c>
      <c r="D263" t="s">
        <v>208</v>
      </c>
      <c r="E263" s="22">
        <v>146996.487387492</v>
      </c>
      <c r="F263" s="22">
        <v>88866.8270774681</v>
      </c>
      <c r="G263" s="10">
        <v>91225.407814079197</v>
      </c>
      <c r="H263" s="23">
        <f t="shared" si="8"/>
        <v>2358.5807366110967</v>
      </c>
      <c r="I263" s="10">
        <v>146978.91607034899</v>
      </c>
      <c r="J263" s="23">
        <f t="shared" si="9"/>
        <v>-17.571317143010674</v>
      </c>
    </row>
    <row r="264" spans="1:10">
      <c r="A264" t="s">
        <v>228</v>
      </c>
      <c r="B264" t="s">
        <v>230</v>
      </c>
      <c r="C264" s="20">
        <v>2036</v>
      </c>
      <c r="D264" t="s">
        <v>218</v>
      </c>
      <c r="E264" s="22">
        <v>315375.40111562499</v>
      </c>
      <c r="F264" s="22">
        <v>296146.21547935897</v>
      </c>
      <c r="G264" s="10">
        <v>296084.40274798701</v>
      </c>
      <c r="H264" s="23">
        <f t="shared" si="8"/>
        <v>-61.812731371959671</v>
      </c>
      <c r="I264" s="10">
        <v>315288.94946137897</v>
      </c>
      <c r="J264" s="23">
        <f t="shared" si="9"/>
        <v>-86.451654246018734</v>
      </c>
    </row>
    <row r="265" spans="1:10">
      <c r="A265" t="s">
        <v>228</v>
      </c>
      <c r="B265" t="s">
        <v>230</v>
      </c>
      <c r="C265" s="20">
        <v>2036</v>
      </c>
      <c r="D265" t="s">
        <v>222</v>
      </c>
      <c r="E265" s="22">
        <v>786887.21513931802</v>
      </c>
      <c r="F265" s="22">
        <v>449959.817916625</v>
      </c>
      <c r="G265" s="10">
        <v>450600.66503166</v>
      </c>
      <c r="H265" s="23">
        <f t="shared" si="8"/>
        <v>640.8471150349942</v>
      </c>
      <c r="I265" s="10">
        <v>786706.265291046</v>
      </c>
      <c r="J265" s="23">
        <f t="shared" si="9"/>
        <v>-180.94984827202279</v>
      </c>
    </row>
    <row r="266" spans="1:10">
      <c r="A266" t="s">
        <v>228</v>
      </c>
      <c r="B266" t="s">
        <v>230</v>
      </c>
      <c r="C266" s="20">
        <v>2036</v>
      </c>
      <c r="D266" t="s">
        <v>226</v>
      </c>
      <c r="E266" s="22">
        <v>419025.94730150403</v>
      </c>
      <c r="F266" s="22">
        <v>215482.811439871</v>
      </c>
      <c r="G266" s="10">
        <v>215434.24691051699</v>
      </c>
      <c r="H266" s="23">
        <f t="shared" si="8"/>
        <v>-48.564529354014667</v>
      </c>
      <c r="I266" s="10">
        <v>418880.52544401999</v>
      </c>
      <c r="J266" s="23">
        <f t="shared" si="9"/>
        <v>-145.42185748403426</v>
      </c>
    </row>
    <row r="267" spans="1:10">
      <c r="A267" t="s">
        <v>228</v>
      </c>
      <c r="B267" t="s">
        <v>230</v>
      </c>
      <c r="C267" s="20">
        <v>2036</v>
      </c>
      <c r="D267" t="s">
        <v>254</v>
      </c>
      <c r="E267" s="22">
        <v>13308.8153625492</v>
      </c>
      <c r="F267" s="22">
        <v>2547.7449066971499</v>
      </c>
      <c r="G267" s="10">
        <v>2547.7425839674902</v>
      </c>
      <c r="H267" s="23">
        <f t="shared" si="8"/>
        <v>-2.3227296596814995E-3</v>
      </c>
      <c r="I267" s="10">
        <v>13308.7944546361</v>
      </c>
      <c r="J267" s="23">
        <f t="shared" si="9"/>
        <v>-2.090791310001805E-2</v>
      </c>
    </row>
    <row r="268" spans="1:10">
      <c r="A268" t="s">
        <v>228</v>
      </c>
      <c r="B268" t="s">
        <v>230</v>
      </c>
      <c r="C268" s="20">
        <v>2037</v>
      </c>
      <c r="D268" t="s">
        <v>232</v>
      </c>
      <c r="E268" s="22">
        <v>14395.0400640278</v>
      </c>
      <c r="F268" s="22">
        <v>9906.96676279036</v>
      </c>
      <c r="G268" s="10">
        <v>10159.187333690499</v>
      </c>
      <c r="H268" s="23">
        <f t="shared" si="8"/>
        <v>252.22057090013914</v>
      </c>
      <c r="I268" s="10">
        <v>14386.6366039025</v>
      </c>
      <c r="J268" s="23">
        <f t="shared" si="9"/>
        <v>-8.4034601253006258</v>
      </c>
    </row>
    <row r="269" spans="1:10">
      <c r="A269" t="s">
        <v>228</v>
      </c>
      <c r="B269" t="s">
        <v>230</v>
      </c>
      <c r="C269" s="20">
        <v>2037</v>
      </c>
      <c r="D269" t="s">
        <v>272</v>
      </c>
      <c r="E269" s="22">
        <v>1009433.05056866</v>
      </c>
      <c r="F269" s="22">
        <v>181469.84917564399</v>
      </c>
      <c r="G269" s="10">
        <v>181458.23583990801</v>
      </c>
      <c r="H269" s="23">
        <f t="shared" si="8"/>
        <v>-11.61333573597949</v>
      </c>
      <c r="I269" s="10">
        <v>1009301.65749756</v>
      </c>
      <c r="J269" s="23">
        <f t="shared" si="9"/>
        <v>-131.39307109999936</v>
      </c>
    </row>
    <row r="270" spans="1:10">
      <c r="A270" t="s">
        <v>228</v>
      </c>
      <c r="B270" t="s">
        <v>230</v>
      </c>
      <c r="C270" s="20">
        <v>2037</v>
      </c>
      <c r="D270" t="s">
        <v>208</v>
      </c>
      <c r="E270" s="22">
        <v>150507.985113795</v>
      </c>
      <c r="F270" s="22">
        <v>90775.122484320993</v>
      </c>
      <c r="G270" s="10">
        <v>93341.278424510703</v>
      </c>
      <c r="H270" s="23">
        <f t="shared" si="8"/>
        <v>2566.1559401897102</v>
      </c>
      <c r="I270" s="10">
        <v>150487.44161910799</v>
      </c>
      <c r="J270" s="23">
        <f t="shared" si="9"/>
        <v>-20.543494687008206</v>
      </c>
    </row>
    <row r="271" spans="1:10">
      <c r="A271" t="s">
        <v>228</v>
      </c>
      <c r="B271" t="s">
        <v>230</v>
      </c>
      <c r="C271" s="20">
        <v>2037</v>
      </c>
      <c r="D271" t="s">
        <v>218</v>
      </c>
      <c r="E271" s="22">
        <v>318854.30502345302</v>
      </c>
      <c r="F271" s="22">
        <v>299506.94092398701</v>
      </c>
      <c r="G271" s="10">
        <v>299434.65519592498</v>
      </c>
      <c r="H271" s="23">
        <f t="shared" si="8"/>
        <v>-72.285728062037379</v>
      </c>
      <c r="I271" s="10">
        <v>318754.96481302398</v>
      </c>
      <c r="J271" s="23">
        <f t="shared" si="9"/>
        <v>-99.340210429043509</v>
      </c>
    </row>
    <row r="272" spans="1:10">
      <c r="A272" t="s">
        <v>228</v>
      </c>
      <c r="B272" t="s">
        <v>230</v>
      </c>
      <c r="C272" s="20">
        <v>2037</v>
      </c>
      <c r="D272" t="s">
        <v>222</v>
      </c>
      <c r="E272" s="22">
        <v>803661.77017756097</v>
      </c>
      <c r="F272" s="22">
        <v>461159.81358660897</v>
      </c>
      <c r="G272" s="10">
        <v>461851.04951155098</v>
      </c>
      <c r="H272" s="23">
        <f t="shared" si="8"/>
        <v>691.23592494201148</v>
      </c>
      <c r="I272" s="10">
        <v>803452.22903664398</v>
      </c>
      <c r="J272" s="23">
        <f t="shared" si="9"/>
        <v>-209.54114091699012</v>
      </c>
    </row>
    <row r="273" spans="1:10">
      <c r="A273" t="s">
        <v>228</v>
      </c>
      <c r="B273" t="s">
        <v>230</v>
      </c>
      <c r="C273" s="20">
        <v>2037</v>
      </c>
      <c r="D273" t="s">
        <v>226</v>
      </c>
      <c r="E273" s="22">
        <v>427674.64118513197</v>
      </c>
      <c r="F273" s="22">
        <v>221200.019382509</v>
      </c>
      <c r="G273" s="10">
        <v>221141.826108993</v>
      </c>
      <c r="H273" s="23">
        <f t="shared" si="8"/>
        <v>-58.193273515993496</v>
      </c>
      <c r="I273" s="10">
        <v>427506.733072448</v>
      </c>
      <c r="J273" s="23">
        <f t="shared" si="9"/>
        <v>-167.90811268397374</v>
      </c>
    </row>
    <row r="274" spans="1:10">
      <c r="A274" t="s">
        <v>228</v>
      </c>
      <c r="B274" t="s">
        <v>230</v>
      </c>
      <c r="C274" s="20">
        <v>2037</v>
      </c>
      <c r="D274" t="s">
        <v>254</v>
      </c>
      <c r="E274" s="22">
        <v>13385.1452947775</v>
      </c>
      <c r="F274" s="22">
        <v>2421.57890109859</v>
      </c>
      <c r="G274" s="10">
        <v>2421.5766798415598</v>
      </c>
      <c r="H274" s="23">
        <f t="shared" si="8"/>
        <v>-2.2212570302144741E-3</v>
      </c>
      <c r="I274" s="10">
        <v>13385.128134315</v>
      </c>
      <c r="J274" s="23">
        <f t="shared" si="9"/>
        <v>-1.716046249930514E-2</v>
      </c>
    </row>
    <row r="275" spans="1:10">
      <c r="A275" t="s">
        <v>228</v>
      </c>
      <c r="B275" t="s">
        <v>230</v>
      </c>
      <c r="C275" s="20">
        <v>2038</v>
      </c>
      <c r="D275" t="s">
        <v>232</v>
      </c>
      <c r="E275" s="22">
        <v>14800.032648321199</v>
      </c>
      <c r="F275" s="22">
        <v>10078.045477875299</v>
      </c>
      <c r="G275" s="10">
        <v>10349.903688341699</v>
      </c>
      <c r="H275" s="23">
        <f t="shared" si="8"/>
        <v>271.85821046640012</v>
      </c>
      <c r="I275" s="10">
        <v>14790.2897218897</v>
      </c>
      <c r="J275" s="23">
        <f t="shared" si="9"/>
        <v>-9.7429264314996544</v>
      </c>
    </row>
    <row r="276" spans="1:10">
      <c r="A276" t="s">
        <v>228</v>
      </c>
      <c r="B276" t="s">
        <v>230</v>
      </c>
      <c r="C276" s="20">
        <v>2038</v>
      </c>
      <c r="D276" t="s">
        <v>272</v>
      </c>
      <c r="E276" s="22">
        <v>1025881.29750243</v>
      </c>
      <c r="F276" s="22">
        <v>186801.60199105801</v>
      </c>
      <c r="G276" s="10">
        <v>186787.49187052401</v>
      </c>
      <c r="H276" s="23">
        <f t="shared" si="8"/>
        <v>-14.110120533994632</v>
      </c>
      <c r="I276" s="10">
        <v>1025731.21343356</v>
      </c>
      <c r="J276" s="23">
        <f t="shared" si="9"/>
        <v>-150.08406887005549</v>
      </c>
    </row>
    <row r="277" spans="1:10">
      <c r="A277" t="s">
        <v>228</v>
      </c>
      <c r="B277" t="s">
        <v>230</v>
      </c>
      <c r="C277" s="20">
        <v>2038</v>
      </c>
      <c r="D277" t="s">
        <v>208</v>
      </c>
      <c r="E277" s="22">
        <v>154856.82535680101</v>
      </c>
      <c r="F277" s="22">
        <v>92688.898792821405</v>
      </c>
      <c r="G277" s="10">
        <v>95469.044780114302</v>
      </c>
      <c r="H277" s="23">
        <f t="shared" si="8"/>
        <v>2780.1459872928972</v>
      </c>
      <c r="I277" s="10">
        <v>154833.02186168899</v>
      </c>
      <c r="J277" s="23">
        <f t="shared" si="9"/>
        <v>-23.803495112020755</v>
      </c>
    </row>
    <row r="278" spans="1:10">
      <c r="A278" t="s">
        <v>228</v>
      </c>
      <c r="B278" t="s">
        <v>230</v>
      </c>
      <c r="C278" s="20">
        <v>2038</v>
      </c>
      <c r="D278" t="s">
        <v>218</v>
      </c>
      <c r="E278" s="22">
        <v>321921.27463260002</v>
      </c>
      <c r="F278" s="22">
        <v>302547.91080371599</v>
      </c>
      <c r="G278" s="10">
        <v>302464.555231106</v>
      </c>
      <c r="H278" s="23">
        <f t="shared" si="8"/>
        <v>-83.355572609987576</v>
      </c>
      <c r="I278" s="10">
        <v>321808.30457611103</v>
      </c>
      <c r="J278" s="23">
        <f t="shared" si="9"/>
        <v>-112.97005648899358</v>
      </c>
    </row>
    <row r="279" spans="1:10">
      <c r="A279" t="s">
        <v>228</v>
      </c>
      <c r="B279" t="s">
        <v>230</v>
      </c>
      <c r="C279" s="20">
        <v>2038</v>
      </c>
      <c r="D279" t="s">
        <v>222</v>
      </c>
      <c r="E279" s="22">
        <v>822758.20593057503</v>
      </c>
      <c r="F279" s="22">
        <v>472223.08140727697</v>
      </c>
      <c r="G279" s="10">
        <v>472964.18297251803</v>
      </c>
      <c r="H279" s="23">
        <f t="shared" si="8"/>
        <v>741.10156524105696</v>
      </c>
      <c r="I279" s="10">
        <v>822517.79120793997</v>
      </c>
      <c r="J279" s="23">
        <f t="shared" si="9"/>
        <v>-240.41472263506148</v>
      </c>
    </row>
    <row r="280" spans="1:10">
      <c r="A280" t="s">
        <v>228</v>
      </c>
      <c r="B280" t="s">
        <v>230</v>
      </c>
      <c r="C280" s="20">
        <v>2038</v>
      </c>
      <c r="D280" t="s">
        <v>226</v>
      </c>
      <c r="E280" s="22">
        <v>438067.34863607702</v>
      </c>
      <c r="F280" s="22">
        <v>226906.25464654301</v>
      </c>
      <c r="G280" s="10">
        <v>226837.611544716</v>
      </c>
      <c r="H280" s="23">
        <f t="shared" si="8"/>
        <v>-68.64310182700865</v>
      </c>
      <c r="I280" s="10">
        <v>437875.90442176699</v>
      </c>
      <c r="J280" s="23">
        <f t="shared" si="9"/>
        <v>-191.44421431003138</v>
      </c>
    </row>
    <row r="281" spans="1:10">
      <c r="A281" t="s">
        <v>228</v>
      </c>
      <c r="B281" t="s">
        <v>230</v>
      </c>
      <c r="C281" s="20">
        <v>2038</v>
      </c>
      <c r="D281" t="s">
        <v>254</v>
      </c>
      <c r="E281" s="22">
        <v>13130.5109564917</v>
      </c>
      <c r="F281" s="22">
        <v>2303.4673161595501</v>
      </c>
      <c r="G281" s="10">
        <v>2303.4653337571999</v>
      </c>
      <c r="H281" s="23">
        <f t="shared" si="8"/>
        <v>-1.9824023502224009E-3</v>
      </c>
      <c r="I281" s="10">
        <v>13130.4959942569</v>
      </c>
      <c r="J281" s="23">
        <f t="shared" si="9"/>
        <v>-1.4962234799895668E-2</v>
      </c>
    </row>
    <row r="282" spans="1:10">
      <c r="A282" t="s">
        <v>228</v>
      </c>
      <c r="B282" t="s">
        <v>230</v>
      </c>
      <c r="C282" s="20">
        <v>2039</v>
      </c>
      <c r="D282" t="s">
        <v>232</v>
      </c>
      <c r="E282" s="22">
        <v>15146.8170352332</v>
      </c>
      <c r="F282" s="22">
        <v>10252.487393437799</v>
      </c>
      <c r="G282" s="10">
        <v>10545.0523038997</v>
      </c>
      <c r="H282" s="23">
        <f t="shared" si="8"/>
        <v>292.56491046190058</v>
      </c>
      <c r="I282" s="10">
        <v>15135.74798412</v>
      </c>
      <c r="J282" s="23">
        <f t="shared" si="9"/>
        <v>-11.069051113199748</v>
      </c>
    </row>
    <row r="283" spans="1:10">
      <c r="A283" t="s">
        <v>228</v>
      </c>
      <c r="B283" t="s">
        <v>230</v>
      </c>
      <c r="C283" s="20">
        <v>2039</v>
      </c>
      <c r="D283" t="s">
        <v>272</v>
      </c>
      <c r="E283" s="22">
        <v>1039504.08116362</v>
      </c>
      <c r="F283" s="22">
        <v>192313.432815571</v>
      </c>
      <c r="G283" s="10">
        <v>192296.552192256</v>
      </c>
      <c r="H283" s="23">
        <f t="shared" si="8"/>
        <v>-16.880623314995319</v>
      </c>
      <c r="I283" s="10">
        <v>1039334.21211717</v>
      </c>
      <c r="J283" s="23">
        <f t="shared" si="9"/>
        <v>-169.8690464500105</v>
      </c>
    </row>
    <row r="284" spans="1:10">
      <c r="A284" t="s">
        <v>228</v>
      </c>
      <c r="B284" t="s">
        <v>230</v>
      </c>
      <c r="C284" s="20">
        <v>2039</v>
      </c>
      <c r="D284" t="s">
        <v>208</v>
      </c>
      <c r="E284" s="22">
        <v>158353.14719095299</v>
      </c>
      <c r="F284" s="22">
        <v>94661.659051008406</v>
      </c>
      <c r="G284" s="10">
        <v>97666.512521866607</v>
      </c>
      <c r="H284" s="23">
        <f t="shared" si="8"/>
        <v>3004.853470858201</v>
      </c>
      <c r="I284" s="10">
        <v>158325.90418622101</v>
      </c>
      <c r="J284" s="23">
        <f t="shared" si="9"/>
        <v>-27.243004731979454</v>
      </c>
    </row>
    <row r="285" spans="1:10">
      <c r="A285" t="s">
        <v>228</v>
      </c>
      <c r="B285" t="s">
        <v>230</v>
      </c>
      <c r="C285" s="20">
        <v>2039</v>
      </c>
      <c r="D285" t="s">
        <v>218</v>
      </c>
      <c r="E285" s="22">
        <v>325074.944927053</v>
      </c>
      <c r="F285" s="22">
        <v>305628.780874927</v>
      </c>
      <c r="G285" s="10">
        <v>305533.68382410699</v>
      </c>
      <c r="H285" s="23">
        <f t="shared" si="8"/>
        <v>-95.097050820011646</v>
      </c>
      <c r="I285" s="10">
        <v>324947.68592024298</v>
      </c>
      <c r="J285" s="23">
        <f t="shared" si="9"/>
        <v>-127.25900681002531</v>
      </c>
    </row>
    <row r="286" spans="1:10">
      <c r="A286" t="s">
        <v>228</v>
      </c>
      <c r="B286" t="s">
        <v>230</v>
      </c>
      <c r="C286" s="20">
        <v>2039</v>
      </c>
      <c r="D286" t="s">
        <v>222</v>
      </c>
      <c r="E286" s="22">
        <v>838654.08823532495</v>
      </c>
      <c r="F286" s="22">
        <v>483572.96969668602</v>
      </c>
      <c r="G286" s="10">
        <v>484364.27514234598</v>
      </c>
      <c r="H286" s="23">
        <f t="shared" si="8"/>
        <v>791.30544565996388</v>
      </c>
      <c r="I286" s="10">
        <v>838380.89792891196</v>
      </c>
      <c r="J286" s="23">
        <f t="shared" si="9"/>
        <v>-273.19030641298741</v>
      </c>
    </row>
    <row r="287" spans="1:10">
      <c r="A287" t="s">
        <v>228</v>
      </c>
      <c r="B287" t="s">
        <v>230</v>
      </c>
      <c r="C287" s="20">
        <v>2039</v>
      </c>
      <c r="D287" t="s">
        <v>226</v>
      </c>
      <c r="E287" s="22">
        <v>446314.29559827602</v>
      </c>
      <c r="F287" s="22">
        <v>232833.801817164</v>
      </c>
      <c r="G287" s="10">
        <v>232753.81626835</v>
      </c>
      <c r="H287" s="23">
        <f t="shared" si="8"/>
        <v>-79.985548814001959</v>
      </c>
      <c r="I287" s="10">
        <v>446097.450852593</v>
      </c>
      <c r="J287" s="23">
        <f t="shared" si="9"/>
        <v>-216.84474568301812</v>
      </c>
    </row>
    <row r="288" spans="1:10">
      <c r="A288" t="s">
        <v>228</v>
      </c>
      <c r="B288" t="s">
        <v>230</v>
      </c>
      <c r="C288" s="20">
        <v>2039</v>
      </c>
      <c r="D288" t="s">
        <v>254</v>
      </c>
      <c r="E288" s="22">
        <v>13010.930316833699</v>
      </c>
      <c r="F288" s="22">
        <v>2187.9057793167999</v>
      </c>
      <c r="G288" s="10">
        <v>2187.9040467667201</v>
      </c>
      <c r="H288" s="23">
        <f t="shared" si="8"/>
        <v>-1.7325500798506255E-3</v>
      </c>
      <c r="I288" s="10">
        <v>13010.914883544499</v>
      </c>
      <c r="J288" s="23">
        <f t="shared" si="9"/>
        <v>-1.5433289199791034E-2</v>
      </c>
    </row>
    <row r="289" spans="1:10">
      <c r="A289" t="s">
        <v>228</v>
      </c>
      <c r="B289" t="s">
        <v>230</v>
      </c>
      <c r="C289" s="20">
        <v>2040</v>
      </c>
      <c r="D289" t="s">
        <v>232</v>
      </c>
      <c r="E289" s="22">
        <v>15544.1056282257</v>
      </c>
      <c r="F289" s="22">
        <v>10427.056958315099</v>
      </c>
      <c r="G289" s="10">
        <v>10740.752829966001</v>
      </c>
      <c r="H289" s="23">
        <f t="shared" si="8"/>
        <v>313.69587165090161</v>
      </c>
      <c r="I289" s="10">
        <v>15531.545845413701</v>
      </c>
      <c r="J289" s="23">
        <f t="shared" si="9"/>
        <v>-12.559782811998957</v>
      </c>
    </row>
    <row r="290" spans="1:10">
      <c r="A290" t="s">
        <v>228</v>
      </c>
      <c r="B290" t="s">
        <v>230</v>
      </c>
      <c r="C290" s="20">
        <v>2040</v>
      </c>
      <c r="D290" t="s">
        <v>272</v>
      </c>
      <c r="E290" s="22">
        <v>1051455.95032868</v>
      </c>
      <c r="F290" s="22">
        <v>197759.78121020499</v>
      </c>
      <c r="G290" s="10">
        <v>197739.851826417</v>
      </c>
      <c r="H290" s="23">
        <f t="shared" si="8"/>
        <v>-19.929383787995903</v>
      </c>
      <c r="I290" s="10">
        <v>1051265.6937132899</v>
      </c>
      <c r="J290" s="23">
        <f t="shared" si="9"/>
        <v>-190.25661539006978</v>
      </c>
    </row>
    <row r="291" spans="1:10">
      <c r="A291" t="s">
        <v>228</v>
      </c>
      <c r="B291" t="s">
        <v>230</v>
      </c>
      <c r="C291" s="20">
        <v>2040</v>
      </c>
      <c r="D291" t="s">
        <v>208</v>
      </c>
      <c r="E291" s="22">
        <v>162047.396975893</v>
      </c>
      <c r="F291" s="22">
        <v>96595.510602353897</v>
      </c>
      <c r="G291" s="10">
        <v>99830.479788152705</v>
      </c>
      <c r="H291" s="23">
        <f t="shared" si="8"/>
        <v>3234.9691857988073</v>
      </c>
      <c r="I291" s="10">
        <v>162016.43342864999</v>
      </c>
      <c r="J291" s="23">
        <f t="shared" si="9"/>
        <v>-30.963547243009089</v>
      </c>
    </row>
    <row r="292" spans="1:10">
      <c r="A292" t="s">
        <v>228</v>
      </c>
      <c r="B292" t="s">
        <v>230</v>
      </c>
      <c r="C292" s="20">
        <v>2040</v>
      </c>
      <c r="D292" t="s">
        <v>218</v>
      </c>
      <c r="E292" s="22">
        <v>327972.38439727301</v>
      </c>
      <c r="F292" s="22">
        <v>308433.64609000401</v>
      </c>
      <c r="G292" s="10">
        <v>308326.23194074701</v>
      </c>
      <c r="H292" s="23">
        <f t="shared" si="8"/>
        <v>-107.41414925700519</v>
      </c>
      <c r="I292" s="10">
        <v>327830.115399056</v>
      </c>
      <c r="J292" s="23">
        <f t="shared" si="9"/>
        <v>-142.26899821701227</v>
      </c>
    </row>
    <row r="293" spans="1:10">
      <c r="A293" t="s">
        <v>228</v>
      </c>
      <c r="B293" t="s">
        <v>230</v>
      </c>
      <c r="C293" s="20">
        <v>2040</v>
      </c>
      <c r="D293" t="s">
        <v>222</v>
      </c>
      <c r="E293" s="22">
        <v>853537.03072923794</v>
      </c>
      <c r="F293" s="22">
        <v>494650.567420848</v>
      </c>
      <c r="G293" s="10">
        <v>495491.38902189699</v>
      </c>
      <c r="H293" s="23">
        <f t="shared" si="8"/>
        <v>840.82160104898503</v>
      </c>
      <c r="I293" s="10">
        <v>853229.02362041397</v>
      </c>
      <c r="J293" s="23">
        <f t="shared" si="9"/>
        <v>-308.00710882397834</v>
      </c>
    </row>
    <row r="294" spans="1:10">
      <c r="A294" t="s">
        <v>228</v>
      </c>
      <c r="B294" t="s">
        <v>230</v>
      </c>
      <c r="C294" s="20">
        <v>2040</v>
      </c>
      <c r="D294" t="s">
        <v>226</v>
      </c>
      <c r="E294" s="22">
        <v>453838.91016989999</v>
      </c>
      <c r="F294" s="22">
        <v>238679.764101907</v>
      </c>
      <c r="G294" s="10">
        <v>238587.52571787301</v>
      </c>
      <c r="H294" s="23">
        <f t="shared" si="8"/>
        <v>-92.23838403398986</v>
      </c>
      <c r="I294" s="10">
        <v>453595.60268299701</v>
      </c>
      <c r="J294" s="23">
        <f t="shared" si="9"/>
        <v>-243.3074869029806</v>
      </c>
    </row>
    <row r="295" spans="1:10">
      <c r="A295" t="s">
        <v>228</v>
      </c>
      <c r="B295" t="s">
        <v>230</v>
      </c>
      <c r="C295" s="20">
        <v>2040</v>
      </c>
      <c r="D295" t="s">
        <v>254</v>
      </c>
      <c r="E295" s="22">
        <v>12921.621630228399</v>
      </c>
      <c r="F295" s="22">
        <v>2071.44591462072</v>
      </c>
      <c r="G295" s="10">
        <v>2071.4443811368701</v>
      </c>
      <c r="H295" s="23">
        <f t="shared" si="8"/>
        <v>-1.5334838499256875E-3</v>
      </c>
      <c r="I295" s="10">
        <v>12921.606542589099</v>
      </c>
      <c r="J295" s="23">
        <f t="shared" si="9"/>
        <v>-1.5087639299963485E-2</v>
      </c>
    </row>
    <row r="296" spans="1:10">
      <c r="A296" t="s">
        <v>228</v>
      </c>
      <c r="B296" t="s">
        <v>230</v>
      </c>
      <c r="C296" s="20">
        <v>2041</v>
      </c>
      <c r="D296" t="s">
        <v>232</v>
      </c>
      <c r="E296" s="22">
        <v>15935.027927195501</v>
      </c>
      <c r="F296" s="22">
        <v>10603.720009511</v>
      </c>
      <c r="G296" s="10">
        <v>10939.501155698201</v>
      </c>
      <c r="H296" s="23">
        <f t="shared" si="8"/>
        <v>335.78114618720065</v>
      </c>
      <c r="I296" s="10">
        <v>15920.877501615299</v>
      </c>
      <c r="J296" s="23">
        <f t="shared" si="9"/>
        <v>-14.150425580201045</v>
      </c>
    </row>
    <row r="297" spans="1:10">
      <c r="A297" t="s">
        <v>228</v>
      </c>
      <c r="B297" t="s">
        <v>230</v>
      </c>
      <c r="C297" s="20">
        <v>2041</v>
      </c>
      <c r="D297" t="s">
        <v>272</v>
      </c>
      <c r="E297" s="22">
        <v>1066775.38063276</v>
      </c>
      <c r="F297" s="22">
        <v>203224.393832717</v>
      </c>
      <c r="G297" s="10">
        <v>203201.12879651901</v>
      </c>
      <c r="H297" s="23">
        <f t="shared" si="8"/>
        <v>-23.265036197990412</v>
      </c>
      <c r="I297" s="10">
        <v>1066563.6735298</v>
      </c>
      <c r="J297" s="23">
        <f t="shared" si="9"/>
        <v>-211.7071029599756</v>
      </c>
    </row>
    <row r="298" spans="1:10">
      <c r="A298" t="s">
        <v>228</v>
      </c>
      <c r="B298" t="s">
        <v>230</v>
      </c>
      <c r="C298" s="20">
        <v>2041</v>
      </c>
      <c r="D298" t="s">
        <v>208</v>
      </c>
      <c r="E298" s="22">
        <v>165638.18337304599</v>
      </c>
      <c r="F298" s="22">
        <v>98525.975812319695</v>
      </c>
      <c r="G298" s="10">
        <v>101998.78936441999</v>
      </c>
      <c r="H298" s="23">
        <f t="shared" si="8"/>
        <v>3472.8135521002987</v>
      </c>
      <c r="I298" s="10">
        <v>165603.256683252</v>
      </c>
      <c r="J298" s="23">
        <f t="shared" si="9"/>
        <v>-34.926689793996047</v>
      </c>
    </row>
    <row r="299" spans="1:10">
      <c r="A299" t="s">
        <v>228</v>
      </c>
      <c r="B299" t="s">
        <v>230</v>
      </c>
      <c r="C299" s="20">
        <v>2041</v>
      </c>
      <c r="D299" t="s">
        <v>218</v>
      </c>
      <c r="E299" s="22">
        <v>330957.88580283098</v>
      </c>
      <c r="F299" s="22">
        <v>311120.92632900801</v>
      </c>
      <c r="G299" s="10">
        <v>311000.56828577799</v>
      </c>
      <c r="H299" s="23">
        <f t="shared" si="8"/>
        <v>-120.3580432300223</v>
      </c>
      <c r="I299" s="10">
        <v>330799.89253886102</v>
      </c>
      <c r="J299" s="23">
        <f t="shared" si="9"/>
        <v>-157.99326396995457</v>
      </c>
    </row>
    <row r="300" spans="1:10">
      <c r="A300" t="s">
        <v>228</v>
      </c>
      <c r="B300" t="s">
        <v>230</v>
      </c>
      <c r="C300" s="20">
        <v>2041</v>
      </c>
      <c r="D300" t="s">
        <v>222</v>
      </c>
      <c r="E300" s="22">
        <v>869422.632621328</v>
      </c>
      <c r="F300" s="22">
        <v>505682.592906493</v>
      </c>
      <c r="G300" s="10">
        <v>506572.614435606</v>
      </c>
      <c r="H300" s="23">
        <f t="shared" si="8"/>
        <v>890.02152911300072</v>
      </c>
      <c r="I300" s="10">
        <v>869077.59210104402</v>
      </c>
      <c r="J300" s="23">
        <f t="shared" si="9"/>
        <v>-345.04052028397564</v>
      </c>
    </row>
    <row r="301" spans="1:10">
      <c r="A301" t="s">
        <v>228</v>
      </c>
      <c r="B301" t="s">
        <v>230</v>
      </c>
      <c r="C301" s="20">
        <v>2041</v>
      </c>
      <c r="D301" t="s">
        <v>226</v>
      </c>
      <c r="E301" s="22">
        <v>461843.79706581798</v>
      </c>
      <c r="F301" s="22">
        <v>244509.32635015401</v>
      </c>
      <c r="G301" s="10">
        <v>244403.938380915</v>
      </c>
      <c r="H301" s="23">
        <f t="shared" si="8"/>
        <v>-105.38796923900372</v>
      </c>
      <c r="I301" s="10">
        <v>461572.52561978099</v>
      </c>
      <c r="J301" s="23">
        <f t="shared" si="9"/>
        <v>-271.2714460369898</v>
      </c>
    </row>
    <row r="302" spans="1:10">
      <c r="A302" t="s">
        <v>228</v>
      </c>
      <c r="B302" t="s">
        <v>230</v>
      </c>
      <c r="C302" s="20">
        <v>2041</v>
      </c>
      <c r="D302" t="s">
        <v>254</v>
      </c>
      <c r="E302" s="22">
        <v>12913.980887068001</v>
      </c>
      <c r="F302" s="22">
        <v>1954.42500938076</v>
      </c>
      <c r="G302" s="10">
        <v>1954.42370545678</v>
      </c>
      <c r="H302" s="23">
        <f t="shared" si="8"/>
        <v>-1.3039239800036739E-3</v>
      </c>
      <c r="I302" s="10">
        <v>12913.966107247799</v>
      </c>
      <c r="J302" s="23">
        <f t="shared" si="9"/>
        <v>-1.4779820201511029E-2</v>
      </c>
    </row>
    <row r="303" spans="1:10">
      <c r="A303" t="s">
        <v>228</v>
      </c>
      <c r="B303" t="s">
        <v>230</v>
      </c>
      <c r="C303" s="20">
        <v>2042</v>
      </c>
      <c r="D303" t="s">
        <v>232</v>
      </c>
      <c r="E303" s="22">
        <v>16325.745833000001</v>
      </c>
      <c r="F303" s="22">
        <v>10776.7681675121</v>
      </c>
      <c r="G303" s="10">
        <v>11135.4965430843</v>
      </c>
      <c r="H303" s="23">
        <f t="shared" si="8"/>
        <v>358.72837557220009</v>
      </c>
      <c r="I303" s="10">
        <v>16309.899360965201</v>
      </c>
      <c r="J303" s="23">
        <f t="shared" si="9"/>
        <v>-15.846472034800172</v>
      </c>
    </row>
    <row r="304" spans="1:10">
      <c r="A304" t="s">
        <v>228</v>
      </c>
      <c r="B304" t="s">
        <v>230</v>
      </c>
      <c r="C304" s="20">
        <v>2042</v>
      </c>
      <c r="D304" t="s">
        <v>272</v>
      </c>
      <c r="E304" s="22">
        <v>1078260.94324963</v>
      </c>
      <c r="F304" s="22">
        <v>208673.553238505</v>
      </c>
      <c r="G304" s="10">
        <v>208646.65455354299</v>
      </c>
      <c r="H304" s="23">
        <f t="shared" si="8"/>
        <v>-26.898684962012339</v>
      </c>
      <c r="I304" s="10">
        <v>1078026.6009798101</v>
      </c>
      <c r="J304" s="23">
        <f t="shared" si="9"/>
        <v>-234.34226981992833</v>
      </c>
    </row>
    <row r="305" spans="1:10">
      <c r="A305" t="s">
        <v>228</v>
      </c>
      <c r="B305" t="s">
        <v>230</v>
      </c>
      <c r="C305" s="20">
        <v>2042</v>
      </c>
      <c r="D305" t="s">
        <v>208</v>
      </c>
      <c r="E305" s="22">
        <v>169180.70207560001</v>
      </c>
      <c r="F305" s="22">
        <v>100436.366175496</v>
      </c>
      <c r="G305" s="10">
        <v>104153.760083299</v>
      </c>
      <c r="H305" s="23">
        <f t="shared" si="8"/>
        <v>3717.3939078029944</v>
      </c>
      <c r="I305" s="10">
        <v>169141.55663702101</v>
      </c>
      <c r="J305" s="23">
        <f t="shared" si="9"/>
        <v>-39.145438578998437</v>
      </c>
    </row>
    <row r="306" spans="1:10">
      <c r="A306" t="s">
        <v>228</v>
      </c>
      <c r="B306" t="s">
        <v>230</v>
      </c>
      <c r="C306" s="20">
        <v>2042</v>
      </c>
      <c r="D306" t="s">
        <v>218</v>
      </c>
      <c r="E306" s="22">
        <v>333495.68479664298</v>
      </c>
      <c r="F306" s="22">
        <v>313562.45033716602</v>
      </c>
      <c r="G306" s="10">
        <v>313428.60406866297</v>
      </c>
      <c r="H306" s="23">
        <f t="shared" si="8"/>
        <v>-133.84626850305358</v>
      </c>
      <c r="I306" s="10">
        <v>333321.32393865701</v>
      </c>
      <c r="J306" s="23">
        <f t="shared" si="9"/>
        <v>-174.36085798597196</v>
      </c>
    </row>
    <row r="307" spans="1:10">
      <c r="A307" t="s">
        <v>228</v>
      </c>
      <c r="B307" t="s">
        <v>230</v>
      </c>
      <c r="C307" s="20">
        <v>2042</v>
      </c>
      <c r="D307" t="s">
        <v>222</v>
      </c>
      <c r="E307" s="22">
        <v>884666.26529501402</v>
      </c>
      <c r="F307" s="22">
        <v>516560.40548526403</v>
      </c>
      <c r="G307" s="10">
        <v>517499.02350567799</v>
      </c>
      <c r="H307" s="23">
        <f t="shared" si="8"/>
        <v>938.61802041396732</v>
      </c>
      <c r="I307" s="10">
        <v>884281.97820778505</v>
      </c>
      <c r="J307" s="23">
        <f t="shared" si="9"/>
        <v>-384.28708722896408</v>
      </c>
    </row>
    <row r="308" spans="1:10">
      <c r="A308" t="s">
        <v>228</v>
      </c>
      <c r="B308" t="s">
        <v>230</v>
      </c>
      <c r="C308" s="20">
        <v>2042</v>
      </c>
      <c r="D308" t="s">
        <v>226</v>
      </c>
      <c r="E308" s="22">
        <v>469754.791052935</v>
      </c>
      <c r="F308" s="22">
        <v>250295.14518778201</v>
      </c>
      <c r="G308" s="10">
        <v>250175.66351419699</v>
      </c>
      <c r="H308" s="23">
        <f t="shared" si="8"/>
        <v>-119.48167358501814</v>
      </c>
      <c r="I308" s="10">
        <v>469454.14972188399</v>
      </c>
      <c r="J308" s="23">
        <f t="shared" si="9"/>
        <v>-300.64133105101064</v>
      </c>
    </row>
    <row r="309" spans="1:10">
      <c r="A309" t="s">
        <v>228</v>
      </c>
      <c r="B309" t="s">
        <v>230</v>
      </c>
      <c r="C309" s="20">
        <v>2042</v>
      </c>
      <c r="D309" t="s">
        <v>254</v>
      </c>
      <c r="E309" s="22">
        <v>12447.9740748122</v>
      </c>
      <c r="F309" s="22">
        <v>1837.13891022183</v>
      </c>
      <c r="G309" s="10">
        <v>1837.13778678778</v>
      </c>
      <c r="H309" s="23">
        <f t="shared" si="8"/>
        <v>-1.1234340499868267E-3</v>
      </c>
      <c r="I309" s="10">
        <v>12447.9578277165</v>
      </c>
      <c r="J309" s="23">
        <f t="shared" si="9"/>
        <v>-1.6247095700236969E-2</v>
      </c>
    </row>
    <row r="310" spans="1:10">
      <c r="A310" t="s">
        <v>228</v>
      </c>
      <c r="B310" t="s">
        <v>230</v>
      </c>
      <c r="C310" s="20">
        <v>2043</v>
      </c>
      <c r="D310" t="s">
        <v>232</v>
      </c>
      <c r="E310" s="22">
        <v>16772.543989055201</v>
      </c>
      <c r="F310" s="22">
        <v>10957.9829951421</v>
      </c>
      <c r="G310" s="10">
        <v>11340.588740714</v>
      </c>
      <c r="H310" s="23">
        <f t="shared" si="8"/>
        <v>382.60574557190012</v>
      </c>
      <c r="I310" s="10">
        <v>16754.807280189099</v>
      </c>
      <c r="J310" s="23">
        <f t="shared" si="9"/>
        <v>-17.736708866101253</v>
      </c>
    </row>
    <row r="311" spans="1:10">
      <c r="A311" t="s">
        <v>228</v>
      </c>
      <c r="B311" t="s">
        <v>230</v>
      </c>
      <c r="C311" s="20">
        <v>2043</v>
      </c>
      <c r="D311" t="s">
        <v>272</v>
      </c>
      <c r="E311" s="22">
        <v>1089875.8193401501</v>
      </c>
      <c r="F311" s="22">
        <v>214044.444155595</v>
      </c>
      <c r="G311" s="10">
        <v>214013.62732516901</v>
      </c>
      <c r="H311" s="23">
        <f t="shared" si="8"/>
        <v>-30.816830425988883</v>
      </c>
      <c r="I311" s="10">
        <v>1089617.8876954</v>
      </c>
      <c r="J311" s="23">
        <f t="shared" si="9"/>
        <v>-257.93164475006051</v>
      </c>
    </row>
    <row r="312" spans="1:10">
      <c r="A312" t="s">
        <v>228</v>
      </c>
      <c r="B312" t="s">
        <v>230</v>
      </c>
      <c r="C312" s="20">
        <v>2043</v>
      </c>
      <c r="D312" t="s">
        <v>208</v>
      </c>
      <c r="E312" s="22">
        <v>173451.57363787899</v>
      </c>
      <c r="F312" s="22">
        <v>102328.253669506</v>
      </c>
      <c r="G312" s="10">
        <v>106296.685429372</v>
      </c>
      <c r="H312" s="23">
        <f t="shared" si="8"/>
        <v>3968.4317598659982</v>
      </c>
      <c r="I312" s="10">
        <v>173407.83317995601</v>
      </c>
      <c r="J312" s="23">
        <f t="shared" si="9"/>
        <v>-43.74045792297693</v>
      </c>
    </row>
    <row r="313" spans="1:10">
      <c r="A313" t="s">
        <v>228</v>
      </c>
      <c r="B313" t="s">
        <v>230</v>
      </c>
      <c r="C313" s="20">
        <v>2043</v>
      </c>
      <c r="D313" t="s">
        <v>218</v>
      </c>
      <c r="E313" s="22">
        <v>335382.24047561799</v>
      </c>
      <c r="F313" s="22">
        <v>315498.808801451</v>
      </c>
      <c r="G313" s="10">
        <v>315350.99513601098</v>
      </c>
      <c r="H313" s="23">
        <f t="shared" si="8"/>
        <v>-147.81366544001503</v>
      </c>
      <c r="I313" s="10">
        <v>335190.94840548403</v>
      </c>
      <c r="J313" s="23">
        <f t="shared" si="9"/>
        <v>-191.29207013396081</v>
      </c>
    </row>
    <row r="314" spans="1:10">
      <c r="A314" t="s">
        <v>228</v>
      </c>
      <c r="B314" t="s">
        <v>230</v>
      </c>
      <c r="C314" s="20">
        <v>2043</v>
      </c>
      <c r="D314" t="s">
        <v>222</v>
      </c>
      <c r="E314" s="22">
        <v>902197.28745573096</v>
      </c>
      <c r="F314" s="22">
        <v>527093.15313627</v>
      </c>
      <c r="G314" s="10">
        <v>528079.18108166906</v>
      </c>
      <c r="H314" s="23">
        <f t="shared" si="8"/>
        <v>986.02794539905153</v>
      </c>
      <c r="I314" s="10">
        <v>901770.41197437595</v>
      </c>
      <c r="J314" s="23">
        <f t="shared" si="9"/>
        <v>-426.87548135500401</v>
      </c>
    </row>
    <row r="315" spans="1:10">
      <c r="A315" t="s">
        <v>228</v>
      </c>
      <c r="B315" t="s">
        <v>230</v>
      </c>
      <c r="C315" s="20">
        <v>2043</v>
      </c>
      <c r="D315" t="s">
        <v>226</v>
      </c>
      <c r="E315" s="22">
        <v>479814.70599365898</v>
      </c>
      <c r="F315" s="22">
        <v>256127.496952452</v>
      </c>
      <c r="G315" s="10">
        <v>255992.973248088</v>
      </c>
      <c r="H315" s="23">
        <f t="shared" si="8"/>
        <v>-134.5237043639936</v>
      </c>
      <c r="I315" s="10">
        <v>479482.18838674302</v>
      </c>
      <c r="J315" s="23">
        <f t="shared" si="9"/>
        <v>-332.51760691596428</v>
      </c>
    </row>
    <row r="316" spans="1:10">
      <c r="A316" t="s">
        <v>228</v>
      </c>
      <c r="B316" t="s">
        <v>230</v>
      </c>
      <c r="C316" s="20">
        <v>2043</v>
      </c>
      <c r="D316" t="s">
        <v>254</v>
      </c>
      <c r="E316" s="22">
        <v>12246.590807390299</v>
      </c>
      <c r="F316" s="22">
        <v>1731.1325318956699</v>
      </c>
      <c r="G316" s="10">
        <v>1731.1314511154001</v>
      </c>
      <c r="H316" s="23">
        <f t="shared" si="8"/>
        <v>-1.0807802698309388E-3</v>
      </c>
      <c r="I316" s="10">
        <v>12246.573111478099</v>
      </c>
      <c r="J316" s="23">
        <f t="shared" si="9"/>
        <v>-1.769591219999711E-2</v>
      </c>
    </row>
    <row r="317" spans="1:10">
      <c r="A317" t="s">
        <v>228</v>
      </c>
      <c r="B317" t="s">
        <v>230</v>
      </c>
      <c r="C317" s="20">
        <v>2044</v>
      </c>
      <c r="D317" t="s">
        <v>232</v>
      </c>
      <c r="E317" s="22">
        <v>17161.3495373968</v>
      </c>
      <c r="F317" s="22">
        <v>11132.917003848201</v>
      </c>
      <c r="G317" s="10">
        <v>11540.7879834335</v>
      </c>
      <c r="H317" s="23">
        <f t="shared" si="8"/>
        <v>407.87097958529921</v>
      </c>
      <c r="I317" s="10">
        <v>17141.712046114699</v>
      </c>
      <c r="J317" s="23">
        <f t="shared" si="9"/>
        <v>-19.637491282101109</v>
      </c>
    </row>
    <row r="318" spans="1:10">
      <c r="A318" t="s">
        <v>228</v>
      </c>
      <c r="B318" t="s">
        <v>230</v>
      </c>
      <c r="C318" s="20">
        <v>2044</v>
      </c>
      <c r="D318" t="s">
        <v>272</v>
      </c>
      <c r="E318" s="22">
        <v>1100879.2577782699</v>
      </c>
      <c r="F318" s="22">
        <v>219422.673473145</v>
      </c>
      <c r="G318" s="10">
        <v>219387.62606599199</v>
      </c>
      <c r="H318" s="23">
        <f t="shared" si="8"/>
        <v>-35.047407153004315</v>
      </c>
      <c r="I318" s="10">
        <v>1100597.3318727301</v>
      </c>
      <c r="J318" s="23">
        <f t="shared" si="9"/>
        <v>-281.92590553988703</v>
      </c>
    </row>
    <row r="319" spans="1:10">
      <c r="A319" t="s">
        <v>228</v>
      </c>
      <c r="B319" t="s">
        <v>230</v>
      </c>
      <c r="C319" s="20">
        <v>2044</v>
      </c>
      <c r="D319" t="s">
        <v>208</v>
      </c>
      <c r="E319" s="22">
        <v>176769.375777143</v>
      </c>
      <c r="F319" s="22">
        <v>104176.636536444</v>
      </c>
      <c r="G319" s="10">
        <v>108405.015378104</v>
      </c>
      <c r="H319" s="23">
        <f t="shared" si="8"/>
        <v>4228.37884166</v>
      </c>
      <c r="I319" s="10">
        <v>176720.97391354199</v>
      </c>
      <c r="J319" s="23">
        <f t="shared" si="9"/>
        <v>-48.401863601000514</v>
      </c>
    </row>
    <row r="320" spans="1:10">
      <c r="A320" t="s">
        <v>228</v>
      </c>
      <c r="B320" t="s">
        <v>230</v>
      </c>
      <c r="C320" s="20">
        <v>2044</v>
      </c>
      <c r="D320" t="s">
        <v>218</v>
      </c>
      <c r="E320" s="22">
        <v>337350.30022965698</v>
      </c>
      <c r="F320" s="22">
        <v>317332.91533144098</v>
      </c>
      <c r="G320" s="10">
        <v>317170.63797703298</v>
      </c>
      <c r="H320" s="23">
        <f t="shared" si="8"/>
        <v>-162.27735440799734</v>
      </c>
      <c r="I320" s="10">
        <v>337141.608513163</v>
      </c>
      <c r="J320" s="23">
        <f t="shared" si="9"/>
        <v>-208.69171649398049</v>
      </c>
    </row>
    <row r="321" spans="1:10">
      <c r="A321" t="s">
        <v>228</v>
      </c>
      <c r="B321" t="s">
        <v>230</v>
      </c>
      <c r="C321" s="20">
        <v>2044</v>
      </c>
      <c r="D321" t="s">
        <v>222</v>
      </c>
      <c r="E321" s="22">
        <v>916173.72183439799</v>
      </c>
      <c r="F321" s="22">
        <v>537492.26841677295</v>
      </c>
      <c r="G321" s="10">
        <v>538525.39741154201</v>
      </c>
      <c r="H321" s="23">
        <f t="shared" si="8"/>
        <v>1033.1289947690675</v>
      </c>
      <c r="I321" s="10">
        <v>915703.81154080201</v>
      </c>
      <c r="J321" s="23">
        <f t="shared" si="9"/>
        <v>-469.91029359598178</v>
      </c>
    </row>
    <row r="322" spans="1:10">
      <c r="A322" t="s">
        <v>228</v>
      </c>
      <c r="B322" t="s">
        <v>230</v>
      </c>
      <c r="C322" s="20">
        <v>2044</v>
      </c>
      <c r="D322" t="s">
        <v>226</v>
      </c>
      <c r="E322" s="22">
        <v>486965.67232605699</v>
      </c>
      <c r="F322" s="22">
        <v>261833.78605858199</v>
      </c>
      <c r="G322" s="10">
        <v>261683.33955189399</v>
      </c>
      <c r="H322" s="23">
        <f t="shared" ref="H322:H385" si="10">G322-F322</f>
        <v>-150.44650668799295</v>
      </c>
      <c r="I322" s="10">
        <v>486601.39042237803</v>
      </c>
      <c r="J322" s="23">
        <f t="shared" ref="J322:J385" si="11">I322-E322</f>
        <v>-364.28190367895877</v>
      </c>
    </row>
    <row r="323" spans="1:10">
      <c r="A323" t="s">
        <v>228</v>
      </c>
      <c r="B323" t="s">
        <v>230</v>
      </c>
      <c r="C323" s="20">
        <v>2044</v>
      </c>
      <c r="D323" t="s">
        <v>254</v>
      </c>
      <c r="E323" s="22">
        <v>12149.8755988219</v>
      </c>
      <c r="F323" s="22">
        <v>1626.37646865484</v>
      </c>
      <c r="G323" s="10">
        <v>1626.3753813795499</v>
      </c>
      <c r="H323" s="23">
        <f t="shared" si="10"/>
        <v>-1.0872752900468186E-3</v>
      </c>
      <c r="I323" s="10">
        <v>12149.8552379252</v>
      </c>
      <c r="J323" s="23">
        <f t="shared" si="11"/>
        <v>-2.0360896700367448E-2</v>
      </c>
    </row>
    <row r="324" spans="1:10">
      <c r="A324" t="s">
        <v>228</v>
      </c>
      <c r="B324" t="s">
        <v>230</v>
      </c>
      <c r="C324" s="20">
        <v>2045</v>
      </c>
      <c r="D324" t="s">
        <v>232</v>
      </c>
      <c r="E324" s="22">
        <v>17579.757832741601</v>
      </c>
      <c r="F324" s="22">
        <v>11312.033225319799</v>
      </c>
      <c r="G324" s="10">
        <v>11745.9298391965</v>
      </c>
      <c r="H324" s="23">
        <f t="shared" si="10"/>
        <v>433.89661387670094</v>
      </c>
      <c r="I324" s="10">
        <v>17558.0225793012</v>
      </c>
      <c r="J324" s="23">
        <f t="shared" si="11"/>
        <v>-21.735253440401721</v>
      </c>
    </row>
    <row r="325" spans="1:10">
      <c r="A325" t="s">
        <v>228</v>
      </c>
      <c r="B325" t="s">
        <v>230</v>
      </c>
      <c r="C325" s="20">
        <v>2045</v>
      </c>
      <c r="D325" t="s">
        <v>272</v>
      </c>
      <c r="E325" s="22">
        <v>1111147.39007973</v>
      </c>
      <c r="F325" s="22">
        <v>224828.68162764001</v>
      </c>
      <c r="G325" s="10">
        <v>224789.13547085301</v>
      </c>
      <c r="H325" s="23">
        <f t="shared" si="10"/>
        <v>-39.546156786993379</v>
      </c>
      <c r="I325" s="10">
        <v>1110841.0354508499</v>
      </c>
      <c r="J325" s="23">
        <f t="shared" si="11"/>
        <v>-306.35462888004258</v>
      </c>
    </row>
    <row r="326" spans="1:10">
      <c r="A326" t="s">
        <v>228</v>
      </c>
      <c r="B326" t="s">
        <v>230</v>
      </c>
      <c r="C326" s="20">
        <v>2045</v>
      </c>
      <c r="D326" t="s">
        <v>208</v>
      </c>
      <c r="E326" s="22">
        <v>180207.09814716701</v>
      </c>
      <c r="F326" s="22">
        <v>106039.256196805</v>
      </c>
      <c r="G326" s="10">
        <v>110535.42825069001</v>
      </c>
      <c r="H326" s="23">
        <f t="shared" si="10"/>
        <v>4496.1720538850059</v>
      </c>
      <c r="I326" s="10">
        <v>180153.68435169</v>
      </c>
      <c r="J326" s="23">
        <f t="shared" si="11"/>
        <v>-53.413795477012172</v>
      </c>
    </row>
    <row r="327" spans="1:10">
      <c r="A327" t="s">
        <v>228</v>
      </c>
      <c r="B327" t="s">
        <v>230</v>
      </c>
      <c r="C327" s="20">
        <v>2045</v>
      </c>
      <c r="D327" t="s">
        <v>218</v>
      </c>
      <c r="E327" s="22">
        <v>339396.38989017199</v>
      </c>
      <c r="F327" s="22">
        <v>319096.09905226203</v>
      </c>
      <c r="G327" s="10">
        <v>318918.90492502099</v>
      </c>
      <c r="H327" s="23">
        <f t="shared" si="10"/>
        <v>-177.19412724103313</v>
      </c>
      <c r="I327" s="10">
        <v>339169.59610344301</v>
      </c>
      <c r="J327" s="23">
        <f t="shared" si="11"/>
        <v>-226.79378672898747</v>
      </c>
    </row>
    <row r="328" spans="1:10">
      <c r="A328" t="s">
        <v>228</v>
      </c>
      <c r="B328" t="s">
        <v>230</v>
      </c>
      <c r="C328" s="20">
        <v>2045</v>
      </c>
      <c r="D328" t="s">
        <v>222</v>
      </c>
      <c r="E328" s="22">
        <v>929713.06463081203</v>
      </c>
      <c r="F328" s="22">
        <v>547938.18248393398</v>
      </c>
      <c r="G328" s="10">
        <v>549018.34448388999</v>
      </c>
      <c r="H328" s="23">
        <f t="shared" si="10"/>
        <v>1080.1619999560062</v>
      </c>
      <c r="I328" s="10">
        <v>929197.274787431</v>
      </c>
      <c r="J328" s="23">
        <f t="shared" si="11"/>
        <v>-515.78984338103328</v>
      </c>
    </row>
    <row r="329" spans="1:10">
      <c r="A329" t="s">
        <v>228</v>
      </c>
      <c r="B329" t="s">
        <v>230</v>
      </c>
      <c r="C329" s="20">
        <v>2045</v>
      </c>
      <c r="D329" t="s">
        <v>226</v>
      </c>
      <c r="E329" s="22">
        <v>493653.54579154699</v>
      </c>
      <c r="F329" s="22">
        <v>267549.54982463102</v>
      </c>
      <c r="G329" s="10">
        <v>267382.39292450098</v>
      </c>
      <c r="H329" s="23">
        <f t="shared" si="10"/>
        <v>-167.15690013003768</v>
      </c>
      <c r="I329" s="10">
        <v>493255.89308340597</v>
      </c>
      <c r="J329" s="23">
        <f t="shared" si="11"/>
        <v>-397.65270814101677</v>
      </c>
    </row>
    <row r="330" spans="1:10">
      <c r="A330" t="s">
        <v>228</v>
      </c>
      <c r="B330" t="s">
        <v>230</v>
      </c>
      <c r="C330" s="20">
        <v>2045</v>
      </c>
      <c r="D330" t="s">
        <v>254</v>
      </c>
      <c r="E330" s="22">
        <v>12048.5233474864</v>
      </c>
      <c r="F330" s="22">
        <v>1523.2651720244501</v>
      </c>
      <c r="G330" s="10">
        <v>1523.26402182686</v>
      </c>
      <c r="H330" s="23">
        <f t="shared" si="10"/>
        <v>-1.1501975900500838E-3</v>
      </c>
      <c r="I330" s="10">
        <v>12048.500629734999</v>
      </c>
      <c r="J330" s="23">
        <f t="shared" si="11"/>
        <v>-2.2717751400705311E-2</v>
      </c>
    </row>
    <row r="331" spans="1:10">
      <c r="A331" t="s">
        <v>228</v>
      </c>
      <c r="B331" t="s">
        <v>230</v>
      </c>
      <c r="C331" s="20">
        <v>2046</v>
      </c>
      <c r="D331" t="s">
        <v>232</v>
      </c>
      <c r="E331" s="22">
        <v>17992.4468393073</v>
      </c>
      <c r="F331" s="22">
        <v>11495.414485204799</v>
      </c>
      <c r="G331" s="10">
        <v>11956.473218085101</v>
      </c>
      <c r="H331" s="23">
        <f t="shared" si="10"/>
        <v>461.05873288030125</v>
      </c>
      <c r="I331" s="10">
        <v>17968.503099892001</v>
      </c>
      <c r="J331" s="23">
        <f t="shared" si="11"/>
        <v>-23.943739415299206</v>
      </c>
    </row>
    <row r="332" spans="1:10">
      <c r="A332" t="s">
        <v>228</v>
      </c>
      <c r="B332" t="s">
        <v>230</v>
      </c>
      <c r="C332" s="20">
        <v>2046</v>
      </c>
      <c r="D332" t="s">
        <v>272</v>
      </c>
      <c r="E332" s="22">
        <v>1125073.5975073799</v>
      </c>
      <c r="F332" s="22">
        <v>230267.99104312199</v>
      </c>
      <c r="G332" s="10">
        <v>230223.64127301701</v>
      </c>
      <c r="H332" s="23">
        <f t="shared" si="10"/>
        <v>-44.349770104978234</v>
      </c>
      <c r="I332" s="10">
        <v>1124741.3938505801</v>
      </c>
      <c r="J332" s="23">
        <f t="shared" si="11"/>
        <v>-332.20365679985844</v>
      </c>
    </row>
    <row r="333" spans="1:10">
      <c r="A333" t="s">
        <v>228</v>
      </c>
      <c r="B333" t="s">
        <v>230</v>
      </c>
      <c r="C333" s="20">
        <v>2046</v>
      </c>
      <c r="D333" t="s">
        <v>208</v>
      </c>
      <c r="E333" s="22">
        <v>183569.234627506</v>
      </c>
      <c r="F333" s="22">
        <v>107908.542543989</v>
      </c>
      <c r="G333" s="10">
        <v>112679.652863118</v>
      </c>
      <c r="H333" s="23">
        <f t="shared" si="10"/>
        <v>4771.1103191290022</v>
      </c>
      <c r="I333" s="10">
        <v>183510.56229015801</v>
      </c>
      <c r="J333" s="23">
        <f t="shared" si="11"/>
        <v>-58.672337347990833</v>
      </c>
    </row>
    <row r="334" spans="1:10">
      <c r="A334" t="s">
        <v>228</v>
      </c>
      <c r="B334" t="s">
        <v>230</v>
      </c>
      <c r="C334" s="20">
        <v>2046</v>
      </c>
      <c r="D334" t="s">
        <v>218</v>
      </c>
      <c r="E334" s="22">
        <v>341470.80823785602</v>
      </c>
      <c r="F334" s="22">
        <v>320766.83874787099</v>
      </c>
      <c r="G334" s="10">
        <v>320574.16317287402</v>
      </c>
      <c r="H334" s="23">
        <f t="shared" si="10"/>
        <v>-192.67557499697432</v>
      </c>
      <c r="I334" s="10">
        <v>341225.27548156399</v>
      </c>
      <c r="J334" s="23">
        <f t="shared" si="11"/>
        <v>-245.53275629202835</v>
      </c>
    </row>
    <row r="335" spans="1:10">
      <c r="A335" t="s">
        <v>228</v>
      </c>
      <c r="B335" t="s">
        <v>230</v>
      </c>
      <c r="C335" s="20">
        <v>2046</v>
      </c>
      <c r="D335" t="s">
        <v>222</v>
      </c>
      <c r="E335" s="22">
        <v>944574.96665716695</v>
      </c>
      <c r="F335" s="22">
        <v>558417.52483028499</v>
      </c>
      <c r="G335" s="10">
        <v>559544.25675265596</v>
      </c>
      <c r="H335" s="23">
        <f t="shared" si="10"/>
        <v>1126.7319223709637</v>
      </c>
      <c r="I335" s="10">
        <v>944010.93125743896</v>
      </c>
      <c r="J335" s="23">
        <f t="shared" si="11"/>
        <v>-564.03539972798899</v>
      </c>
    </row>
    <row r="336" spans="1:10">
      <c r="A336" t="s">
        <v>228</v>
      </c>
      <c r="B336" t="s">
        <v>230</v>
      </c>
      <c r="C336" s="20">
        <v>2046</v>
      </c>
      <c r="D336" t="s">
        <v>226</v>
      </c>
      <c r="E336" s="22">
        <v>501078.25819009601</v>
      </c>
      <c r="F336" s="22">
        <v>273265.64845889801</v>
      </c>
      <c r="G336" s="10">
        <v>273080.78793423402</v>
      </c>
      <c r="H336" s="23">
        <f t="shared" si="10"/>
        <v>-184.86052466399269</v>
      </c>
      <c r="I336" s="10">
        <v>500645.717898476</v>
      </c>
      <c r="J336" s="23">
        <f t="shared" si="11"/>
        <v>-432.54029162001098</v>
      </c>
    </row>
    <row r="337" spans="1:10">
      <c r="A337" t="s">
        <v>228</v>
      </c>
      <c r="B337" t="s">
        <v>230</v>
      </c>
      <c r="C337" s="20">
        <v>2046</v>
      </c>
      <c r="D337" t="s">
        <v>254</v>
      </c>
      <c r="E337" s="22">
        <v>11943.820181355</v>
      </c>
      <c r="F337" s="22">
        <v>1421.30144392528</v>
      </c>
      <c r="G337" s="10">
        <v>1421.3002106259</v>
      </c>
      <c r="H337" s="23">
        <f t="shared" si="10"/>
        <v>-1.2332993799191172E-3</v>
      </c>
      <c r="I337" s="10">
        <v>11943.7945693929</v>
      </c>
      <c r="J337" s="23">
        <f t="shared" si="11"/>
        <v>-2.561196210081107E-2</v>
      </c>
    </row>
    <row r="338" spans="1:10">
      <c r="A338" t="s">
        <v>228</v>
      </c>
      <c r="B338" t="s">
        <v>230</v>
      </c>
      <c r="C338" s="20">
        <v>2047</v>
      </c>
      <c r="D338" t="s">
        <v>232</v>
      </c>
      <c r="E338" s="22">
        <v>18397.241430200502</v>
      </c>
      <c r="F338" s="22">
        <v>11671.9050289683</v>
      </c>
      <c r="G338" s="10">
        <v>12160.3227217187</v>
      </c>
      <c r="H338" s="23">
        <f t="shared" si="10"/>
        <v>488.41769275039951</v>
      </c>
      <c r="I338" s="10">
        <v>18370.9982297807</v>
      </c>
      <c r="J338" s="23">
        <f t="shared" si="11"/>
        <v>-26.243200419801724</v>
      </c>
    </row>
    <row r="339" spans="1:10">
      <c r="A339" t="s">
        <v>228</v>
      </c>
      <c r="B339" t="s">
        <v>230</v>
      </c>
      <c r="C339" s="20">
        <v>2047</v>
      </c>
      <c r="D339" t="s">
        <v>272</v>
      </c>
      <c r="E339" s="22">
        <v>1134038.8596904101</v>
      </c>
      <c r="F339" s="22">
        <v>235623.93077906399</v>
      </c>
      <c r="G339" s="10">
        <v>235574.501787602</v>
      </c>
      <c r="H339" s="23">
        <f t="shared" si="10"/>
        <v>-49.428991461987607</v>
      </c>
      <c r="I339" s="10">
        <v>1133680.16398797</v>
      </c>
      <c r="J339" s="23">
        <f t="shared" si="11"/>
        <v>-358.69570244010538</v>
      </c>
    </row>
    <row r="340" spans="1:10">
      <c r="A340" t="s">
        <v>228</v>
      </c>
      <c r="B340" t="s">
        <v>230</v>
      </c>
      <c r="C340" s="20">
        <v>2047</v>
      </c>
      <c r="D340" t="s">
        <v>208</v>
      </c>
      <c r="E340" s="22">
        <v>186989.41587614801</v>
      </c>
      <c r="F340" s="22">
        <v>109720.27898474599</v>
      </c>
      <c r="G340" s="10">
        <v>114770.43405395999</v>
      </c>
      <c r="H340" s="23">
        <f t="shared" si="10"/>
        <v>5050.1550692140008</v>
      </c>
      <c r="I340" s="10">
        <v>186925.284089995</v>
      </c>
      <c r="J340" s="23">
        <f t="shared" si="11"/>
        <v>-64.13178615301149</v>
      </c>
    </row>
    <row r="341" spans="1:10">
      <c r="A341" t="s">
        <v>228</v>
      </c>
      <c r="B341" t="s">
        <v>230</v>
      </c>
      <c r="C341" s="20">
        <v>2047</v>
      </c>
      <c r="D341" t="s">
        <v>218</v>
      </c>
      <c r="E341" s="22">
        <v>343086.64138270001</v>
      </c>
      <c r="F341" s="22">
        <v>322249.297253403</v>
      </c>
      <c r="G341" s="10">
        <v>322040.72222872899</v>
      </c>
      <c r="H341" s="23">
        <f t="shared" si="10"/>
        <v>-208.57502467400627</v>
      </c>
      <c r="I341" s="10">
        <v>342821.89990403602</v>
      </c>
      <c r="J341" s="23">
        <f t="shared" si="11"/>
        <v>-264.74147866398562</v>
      </c>
    </row>
    <row r="342" spans="1:10">
      <c r="A342" t="s">
        <v>228</v>
      </c>
      <c r="B342" t="s">
        <v>230</v>
      </c>
      <c r="C342" s="20">
        <v>2047</v>
      </c>
      <c r="D342" t="s">
        <v>222</v>
      </c>
      <c r="E342" s="22">
        <v>958314.29771984299</v>
      </c>
      <c r="F342" s="22">
        <v>568603.97415177</v>
      </c>
      <c r="G342" s="10">
        <v>569776.38738510106</v>
      </c>
      <c r="H342" s="23">
        <f t="shared" si="10"/>
        <v>1172.4132333310554</v>
      </c>
      <c r="I342" s="10">
        <v>957700.33033182297</v>
      </c>
      <c r="J342" s="23">
        <f t="shared" si="11"/>
        <v>-613.96738802001346</v>
      </c>
    </row>
    <row r="343" spans="1:10">
      <c r="A343" t="s">
        <v>228</v>
      </c>
      <c r="B343" t="s">
        <v>230</v>
      </c>
      <c r="C343" s="20">
        <v>2047</v>
      </c>
      <c r="D343" t="s">
        <v>226</v>
      </c>
      <c r="E343" s="22">
        <v>508197.148157446</v>
      </c>
      <c r="F343" s="22">
        <v>278798.50487239799</v>
      </c>
      <c r="G343" s="10">
        <v>278595.19874690002</v>
      </c>
      <c r="H343" s="23">
        <f t="shared" si="10"/>
        <v>-203.30612549796933</v>
      </c>
      <c r="I343" s="10">
        <v>507728.74976711301</v>
      </c>
      <c r="J343" s="23">
        <f t="shared" si="11"/>
        <v>-468.39839033299359</v>
      </c>
    </row>
    <row r="344" spans="1:10">
      <c r="A344" t="s">
        <v>228</v>
      </c>
      <c r="B344" t="s">
        <v>230</v>
      </c>
      <c r="C344" s="20">
        <v>2047</v>
      </c>
      <c r="D344" t="s">
        <v>254</v>
      </c>
      <c r="E344" s="22">
        <v>11676.842855388501</v>
      </c>
      <c r="F344" s="22">
        <v>1320.0088256168599</v>
      </c>
      <c r="G344" s="10">
        <v>1320.00748918915</v>
      </c>
      <c r="H344" s="23">
        <f t="shared" si="10"/>
        <v>-1.3364277099299215E-3</v>
      </c>
      <c r="I344" s="10">
        <v>11676.813989078701</v>
      </c>
      <c r="J344" s="23">
        <f t="shared" si="11"/>
        <v>-2.8866309799923329E-2</v>
      </c>
    </row>
    <row r="345" spans="1:10">
      <c r="A345" t="s">
        <v>228</v>
      </c>
      <c r="B345" t="s">
        <v>230</v>
      </c>
      <c r="C345" s="20">
        <v>2048</v>
      </c>
      <c r="D345" t="s">
        <v>232</v>
      </c>
      <c r="E345" s="22">
        <v>18893.776763636401</v>
      </c>
      <c r="F345" s="22">
        <v>11844.9520598042</v>
      </c>
      <c r="G345" s="10">
        <v>12359.797946017999</v>
      </c>
      <c r="H345" s="23">
        <f t="shared" si="10"/>
        <v>514.84588621379953</v>
      </c>
      <c r="I345" s="10">
        <v>18865.013879355902</v>
      </c>
      <c r="J345" s="23">
        <f t="shared" si="11"/>
        <v>-28.762884280498838</v>
      </c>
    </row>
    <row r="346" spans="1:10">
      <c r="A346" t="s">
        <v>228</v>
      </c>
      <c r="B346" t="s">
        <v>230</v>
      </c>
      <c r="C346" s="20">
        <v>2048</v>
      </c>
      <c r="D346" t="s">
        <v>272</v>
      </c>
      <c r="E346" s="22">
        <v>1140306.6290191801</v>
      </c>
      <c r="F346" s="22">
        <v>240833.42941934199</v>
      </c>
      <c r="G346" s="10">
        <v>240778.643136103</v>
      </c>
      <c r="H346" s="23">
        <f t="shared" si="10"/>
        <v>-54.786283238994656</v>
      </c>
      <c r="I346" s="10">
        <v>1139921.4222234201</v>
      </c>
      <c r="J346" s="23">
        <f t="shared" si="11"/>
        <v>-385.20679575996473</v>
      </c>
    </row>
    <row r="347" spans="1:10">
      <c r="A347" t="s">
        <v>228</v>
      </c>
      <c r="B347" t="s">
        <v>230</v>
      </c>
      <c r="C347" s="20">
        <v>2048</v>
      </c>
      <c r="D347" t="s">
        <v>208</v>
      </c>
      <c r="E347" s="22">
        <v>191243.89628115599</v>
      </c>
      <c r="F347" s="22">
        <v>111456.01518348401</v>
      </c>
      <c r="G347" s="10">
        <v>116788.610084</v>
      </c>
      <c r="H347" s="23">
        <f t="shared" si="10"/>
        <v>5332.5949005159928</v>
      </c>
      <c r="I347" s="10">
        <v>191173.834498201</v>
      </c>
      <c r="J347" s="23">
        <f t="shared" si="11"/>
        <v>-70.061782954988303</v>
      </c>
    </row>
    <row r="348" spans="1:10">
      <c r="A348" t="s">
        <v>228</v>
      </c>
      <c r="B348" t="s">
        <v>230</v>
      </c>
      <c r="C348" s="20">
        <v>2048</v>
      </c>
      <c r="D348" t="s">
        <v>218</v>
      </c>
      <c r="E348" s="22">
        <v>344071.46407870803</v>
      </c>
      <c r="F348" s="22">
        <v>323287.78697109502</v>
      </c>
      <c r="G348" s="10">
        <v>323063.01307722001</v>
      </c>
      <c r="H348" s="23">
        <f t="shared" si="10"/>
        <v>-224.77389387501171</v>
      </c>
      <c r="I348" s="10">
        <v>343787.13800637401</v>
      </c>
      <c r="J348" s="23">
        <f t="shared" si="11"/>
        <v>-284.32607233402086</v>
      </c>
    </row>
    <row r="349" spans="1:10">
      <c r="A349" t="s">
        <v>228</v>
      </c>
      <c r="B349" t="s">
        <v>230</v>
      </c>
      <c r="C349" s="20">
        <v>2048</v>
      </c>
      <c r="D349" t="s">
        <v>222</v>
      </c>
      <c r="E349" s="22">
        <v>973419.72249631397</v>
      </c>
      <c r="F349" s="22">
        <v>578240.55863186298</v>
      </c>
      <c r="G349" s="10">
        <v>579456.85888230801</v>
      </c>
      <c r="H349" s="23">
        <f t="shared" si="10"/>
        <v>1216.3002504450269</v>
      </c>
      <c r="I349" s="10">
        <v>972752.00046915305</v>
      </c>
      <c r="J349" s="23">
        <f t="shared" si="11"/>
        <v>-667.72202716092579</v>
      </c>
    </row>
    <row r="350" spans="1:10">
      <c r="A350" t="s">
        <v>228</v>
      </c>
      <c r="B350" t="s">
        <v>230</v>
      </c>
      <c r="C350" s="20">
        <v>2048</v>
      </c>
      <c r="D350" t="s">
        <v>226</v>
      </c>
      <c r="E350" s="22">
        <v>516652.39522014</v>
      </c>
      <c r="F350" s="22">
        <v>284131.82264748297</v>
      </c>
      <c r="G350" s="10">
        <v>283909.318240972</v>
      </c>
      <c r="H350" s="23">
        <f t="shared" si="10"/>
        <v>-222.50440651096869</v>
      </c>
      <c r="I350" s="10">
        <v>516145.43806322297</v>
      </c>
      <c r="J350" s="23">
        <f t="shared" si="11"/>
        <v>-506.95715691702208</v>
      </c>
    </row>
    <row r="351" spans="1:10">
      <c r="A351" t="s">
        <v>228</v>
      </c>
      <c r="B351" t="s">
        <v>230</v>
      </c>
      <c r="C351" s="20">
        <v>2048</v>
      </c>
      <c r="D351" t="s">
        <v>254</v>
      </c>
      <c r="E351" s="22">
        <v>11567.4362082925</v>
      </c>
      <c r="F351" s="22">
        <v>1228.7340745670799</v>
      </c>
      <c r="G351" s="10">
        <v>1228.73261677247</v>
      </c>
      <c r="H351" s="23">
        <f t="shared" si="10"/>
        <v>-1.4577946099052497E-3</v>
      </c>
      <c r="I351" s="10">
        <v>11567.403570372901</v>
      </c>
      <c r="J351" s="23">
        <f t="shared" si="11"/>
        <v>-3.2637919599437737E-2</v>
      </c>
    </row>
    <row r="352" spans="1:10">
      <c r="A352" t="s">
        <v>228</v>
      </c>
      <c r="B352" t="s">
        <v>230</v>
      </c>
      <c r="C352" s="20">
        <v>2049</v>
      </c>
      <c r="D352" t="s">
        <v>232</v>
      </c>
      <c r="E352" s="22">
        <v>19297.281983090401</v>
      </c>
      <c r="F352" s="22">
        <v>12020.1556466731</v>
      </c>
      <c r="G352" s="10">
        <v>12562.9700035081</v>
      </c>
      <c r="H352" s="23">
        <f t="shared" si="10"/>
        <v>542.81435683500058</v>
      </c>
      <c r="I352" s="10">
        <v>19265.9413357536</v>
      </c>
      <c r="J352" s="23">
        <f t="shared" si="11"/>
        <v>-31.340647336801339</v>
      </c>
    </row>
    <row r="353" spans="1:10">
      <c r="A353" t="s">
        <v>228</v>
      </c>
      <c r="B353" t="s">
        <v>230</v>
      </c>
      <c r="C353" s="20">
        <v>2049</v>
      </c>
      <c r="D353" t="s">
        <v>272</v>
      </c>
      <c r="E353" s="22">
        <v>1149368.4216443701</v>
      </c>
      <c r="F353" s="22">
        <v>246084.87784523101</v>
      </c>
      <c r="G353" s="10">
        <v>246024.45476508801</v>
      </c>
      <c r="H353" s="23">
        <f t="shared" si="10"/>
        <v>-60.423080142994877</v>
      </c>
      <c r="I353" s="10">
        <v>1148955.60958046</v>
      </c>
      <c r="J353" s="23">
        <f t="shared" si="11"/>
        <v>-412.81206391006708</v>
      </c>
    </row>
    <row r="354" spans="1:10">
      <c r="A354" t="s">
        <v>228</v>
      </c>
      <c r="B354" t="s">
        <v>230</v>
      </c>
      <c r="C354" s="20">
        <v>2049</v>
      </c>
      <c r="D354" t="s">
        <v>208</v>
      </c>
      <c r="E354" s="22">
        <v>194368.107241449</v>
      </c>
      <c r="F354" s="22">
        <v>113199.159041584</v>
      </c>
      <c r="G354" s="10">
        <v>118827.58429132801</v>
      </c>
      <c r="H354" s="23">
        <f t="shared" si="10"/>
        <v>5628.4252497440029</v>
      </c>
      <c r="I354" s="10">
        <v>194292.05553949799</v>
      </c>
      <c r="J354" s="23">
        <f t="shared" si="11"/>
        <v>-76.051701951015275</v>
      </c>
    </row>
    <row r="355" spans="1:10">
      <c r="A355" t="s">
        <v>228</v>
      </c>
      <c r="B355" t="s">
        <v>230</v>
      </c>
      <c r="C355" s="20">
        <v>2049</v>
      </c>
      <c r="D355" t="s">
        <v>218</v>
      </c>
      <c r="E355" s="22">
        <v>345335.80822049401</v>
      </c>
      <c r="F355" s="22">
        <v>324358.34862347902</v>
      </c>
      <c r="G355" s="10">
        <v>324116.92279720597</v>
      </c>
      <c r="H355" s="23">
        <f t="shared" si="10"/>
        <v>-241.42582627304364</v>
      </c>
      <c r="I355" s="10">
        <v>345031.33482911799</v>
      </c>
      <c r="J355" s="23">
        <f t="shared" si="11"/>
        <v>-304.4733913760283</v>
      </c>
    </row>
    <row r="356" spans="1:10">
      <c r="A356" t="s">
        <v>228</v>
      </c>
      <c r="B356" t="s">
        <v>230</v>
      </c>
      <c r="C356" s="20">
        <v>2049</v>
      </c>
      <c r="D356" t="s">
        <v>222</v>
      </c>
      <c r="E356" s="22">
        <v>986227.33068237803</v>
      </c>
      <c r="F356" s="22">
        <v>587968.10779050505</v>
      </c>
      <c r="G356" s="10">
        <v>589228.44517656299</v>
      </c>
      <c r="H356" s="23">
        <f t="shared" si="10"/>
        <v>1260.337386057945</v>
      </c>
      <c r="I356" s="10">
        <v>985505.20697682304</v>
      </c>
      <c r="J356" s="23">
        <f t="shared" si="11"/>
        <v>-722.12370555498637</v>
      </c>
    </row>
    <row r="357" spans="1:10">
      <c r="A357" t="s">
        <v>228</v>
      </c>
      <c r="B357" t="s">
        <v>230</v>
      </c>
      <c r="C357" s="20">
        <v>2049</v>
      </c>
      <c r="D357" t="s">
        <v>226</v>
      </c>
      <c r="E357" s="22">
        <v>523037.42943003902</v>
      </c>
      <c r="F357" s="22">
        <v>289491.73463561601</v>
      </c>
      <c r="G357" s="10">
        <v>289249.08993941598</v>
      </c>
      <c r="H357" s="23">
        <f t="shared" si="10"/>
        <v>-242.64469620003365</v>
      </c>
      <c r="I357" s="10">
        <v>522492.20023024798</v>
      </c>
      <c r="J357" s="23">
        <f t="shared" si="11"/>
        <v>-545.22919979103608</v>
      </c>
    </row>
    <row r="358" spans="1:10">
      <c r="A358" t="s">
        <v>228</v>
      </c>
      <c r="B358" t="s">
        <v>230</v>
      </c>
      <c r="C358" s="20">
        <v>2049</v>
      </c>
      <c r="D358" t="s">
        <v>254</v>
      </c>
      <c r="E358" s="22">
        <v>11514.573426344999</v>
      </c>
      <c r="F358" s="22">
        <v>1139.2433473583501</v>
      </c>
      <c r="G358" s="10">
        <v>1139.2417525041701</v>
      </c>
      <c r="H358" s="23">
        <f t="shared" si="10"/>
        <v>-1.5948541799843952E-3</v>
      </c>
      <c r="I358" s="10">
        <v>11514.536964282301</v>
      </c>
      <c r="J358" s="23">
        <f t="shared" si="11"/>
        <v>-3.6462062698774389E-2</v>
      </c>
    </row>
    <row r="359" spans="1:10">
      <c r="A359" t="s">
        <v>228</v>
      </c>
      <c r="B359" t="s">
        <v>230</v>
      </c>
      <c r="C359" s="20">
        <v>2050</v>
      </c>
      <c r="D359" t="s">
        <v>232</v>
      </c>
      <c r="E359" s="22">
        <v>19685.8219062688</v>
      </c>
      <c r="F359" s="22">
        <v>12193.545217482701</v>
      </c>
      <c r="G359" s="10">
        <v>12764.9906286853</v>
      </c>
      <c r="H359" s="23">
        <f t="shared" si="10"/>
        <v>571.44541120259964</v>
      </c>
      <c r="I359" s="10">
        <v>19651.774602414</v>
      </c>
      <c r="J359" s="23">
        <f t="shared" si="11"/>
        <v>-34.047303854800703</v>
      </c>
    </row>
    <row r="360" spans="1:10">
      <c r="A360" t="s">
        <v>228</v>
      </c>
      <c r="B360" t="s">
        <v>230</v>
      </c>
      <c r="C360" s="20">
        <v>2050</v>
      </c>
      <c r="D360" t="s">
        <v>272</v>
      </c>
      <c r="E360" s="22">
        <v>1158113.4133453299</v>
      </c>
      <c r="F360" s="22">
        <v>251245.294489508</v>
      </c>
      <c r="G360" s="10">
        <v>251178.95626775199</v>
      </c>
      <c r="H360" s="23">
        <f t="shared" si="10"/>
        <v>-66.338221756013809</v>
      </c>
      <c r="I360" s="10">
        <v>1157673.56667431</v>
      </c>
      <c r="J360" s="23">
        <f t="shared" si="11"/>
        <v>-439.84667101991363</v>
      </c>
    </row>
    <row r="361" spans="1:10">
      <c r="A361" t="s">
        <v>228</v>
      </c>
      <c r="B361" t="s">
        <v>230</v>
      </c>
      <c r="C361" s="20">
        <v>2050</v>
      </c>
      <c r="D361" t="s">
        <v>208</v>
      </c>
      <c r="E361" s="22">
        <v>196999.445360616</v>
      </c>
      <c r="F361" s="22">
        <v>114898.982414229</v>
      </c>
      <c r="G361" s="10">
        <v>120827.928759862</v>
      </c>
      <c r="H361" s="23">
        <f t="shared" si="10"/>
        <v>5928.9463456329977</v>
      </c>
      <c r="I361" s="10">
        <v>196917.20462551599</v>
      </c>
      <c r="J361" s="23">
        <f t="shared" si="11"/>
        <v>-82.240735100000165</v>
      </c>
    </row>
    <row r="362" spans="1:10">
      <c r="A362" t="s">
        <v>228</v>
      </c>
      <c r="B362" t="s">
        <v>230</v>
      </c>
      <c r="C362" s="20">
        <v>2050</v>
      </c>
      <c r="D362" t="s">
        <v>218</v>
      </c>
      <c r="E362" s="22">
        <v>346558.88891158102</v>
      </c>
      <c r="F362" s="22">
        <v>325231.67982496799</v>
      </c>
      <c r="G362" s="10">
        <v>324973.27922619297</v>
      </c>
      <c r="H362" s="23">
        <f t="shared" si="10"/>
        <v>-258.40059877501335</v>
      </c>
      <c r="I362" s="10">
        <v>346233.851249823</v>
      </c>
      <c r="J362" s="23">
        <f t="shared" si="11"/>
        <v>-325.03766175801866</v>
      </c>
    </row>
    <row r="363" spans="1:10">
      <c r="A363" t="s">
        <v>228</v>
      </c>
      <c r="B363" t="s">
        <v>230</v>
      </c>
      <c r="C363" s="20">
        <v>2050</v>
      </c>
      <c r="D363" t="s">
        <v>222</v>
      </c>
      <c r="E363" s="22">
        <v>998033.55788976105</v>
      </c>
      <c r="F363" s="22">
        <v>597513.19856686902</v>
      </c>
      <c r="G363" s="10">
        <v>598816.68706989801</v>
      </c>
      <c r="H363" s="23">
        <f t="shared" si="10"/>
        <v>1303.4885030289879</v>
      </c>
      <c r="I363" s="10">
        <v>997255.10500191804</v>
      </c>
      <c r="J363" s="23">
        <f t="shared" si="11"/>
        <v>-778.45288784301374</v>
      </c>
    </row>
    <row r="364" spans="1:10">
      <c r="A364" t="s">
        <v>228</v>
      </c>
      <c r="B364" t="s">
        <v>230</v>
      </c>
      <c r="C364" s="20">
        <v>2050</v>
      </c>
      <c r="D364" t="s">
        <v>226</v>
      </c>
      <c r="E364" s="22">
        <v>528593.87039711</v>
      </c>
      <c r="F364" s="22">
        <v>294659.038684926</v>
      </c>
      <c r="G364" s="10">
        <v>294395.50759803999</v>
      </c>
      <c r="H364" s="23">
        <f t="shared" si="10"/>
        <v>-263.5310868860106</v>
      </c>
      <c r="I364" s="10">
        <v>528009.46412841696</v>
      </c>
      <c r="J364" s="23">
        <f t="shared" si="11"/>
        <v>-584.40626869304106</v>
      </c>
    </row>
    <row r="365" spans="1:10">
      <c r="A365" t="s">
        <v>228</v>
      </c>
      <c r="B365" t="s">
        <v>230</v>
      </c>
      <c r="C365" s="20">
        <v>2050</v>
      </c>
      <c r="D365" t="s">
        <v>254</v>
      </c>
      <c r="E365" s="22">
        <v>11458.372580138001</v>
      </c>
      <c r="F365" s="22">
        <v>1051.11563060393</v>
      </c>
      <c r="G365" s="10">
        <v>1051.113893317</v>
      </c>
      <c r="H365" s="23">
        <f t="shared" si="10"/>
        <v>-1.737286929937909E-3</v>
      </c>
      <c r="I365" s="10">
        <v>11458.331766904899</v>
      </c>
      <c r="J365" s="23">
        <f t="shared" si="11"/>
        <v>-4.081323310128937E-2</v>
      </c>
    </row>
    <row r="366" spans="1:10">
      <c r="A366" t="s">
        <v>242</v>
      </c>
      <c r="B366" t="s">
        <v>244</v>
      </c>
      <c r="C366" s="20">
        <v>2025</v>
      </c>
      <c r="D366" t="s">
        <v>232</v>
      </c>
      <c r="E366" s="22">
        <v>11293.858953409001</v>
      </c>
      <c r="F366" s="22">
        <v>8402.6799683588797</v>
      </c>
      <c r="G366" s="10">
        <v>8456.09110298007</v>
      </c>
      <c r="H366" s="23">
        <f t="shared" si="10"/>
        <v>53.411134621190286</v>
      </c>
      <c r="I366" s="10">
        <v>11293.858953409001</v>
      </c>
      <c r="J366" s="23">
        <f t="shared" si="11"/>
        <v>0</v>
      </c>
    </row>
    <row r="367" spans="1:10">
      <c r="A367" t="s">
        <v>242</v>
      </c>
      <c r="B367" t="s">
        <v>244</v>
      </c>
      <c r="C367" s="20">
        <v>2025</v>
      </c>
      <c r="D367" t="s">
        <v>272</v>
      </c>
      <c r="E367" s="22">
        <v>796801.79248266097</v>
      </c>
      <c r="F367" s="22">
        <v>124437.09967665101</v>
      </c>
      <c r="G367" s="10">
        <v>124437.09967665101</v>
      </c>
      <c r="H367" s="23">
        <f t="shared" si="10"/>
        <v>0</v>
      </c>
      <c r="I367" s="10">
        <v>796801.79248266097</v>
      </c>
      <c r="J367" s="23">
        <f t="shared" si="11"/>
        <v>0</v>
      </c>
    </row>
    <row r="368" spans="1:10">
      <c r="A368" t="s">
        <v>242</v>
      </c>
      <c r="B368" t="s">
        <v>244</v>
      </c>
      <c r="C368" s="20">
        <v>2025</v>
      </c>
      <c r="D368" t="s">
        <v>208</v>
      </c>
      <c r="E368" s="22">
        <v>110599.338170727</v>
      </c>
      <c r="F368" s="22">
        <v>70730.307165284801</v>
      </c>
      <c r="G368" s="10">
        <v>70978.798014499494</v>
      </c>
      <c r="H368" s="23">
        <f t="shared" si="10"/>
        <v>248.4908492146933</v>
      </c>
      <c r="I368" s="10">
        <v>110599.338170727</v>
      </c>
      <c r="J368" s="23">
        <f t="shared" si="11"/>
        <v>0</v>
      </c>
    </row>
    <row r="369" spans="1:10">
      <c r="A369" t="s">
        <v>242</v>
      </c>
      <c r="B369" t="s">
        <v>244</v>
      </c>
      <c r="C369" s="20">
        <v>2025</v>
      </c>
      <c r="D369" t="s">
        <v>218</v>
      </c>
      <c r="E369" s="22">
        <v>269908.90899035003</v>
      </c>
      <c r="F369" s="22">
        <v>250549.928104577</v>
      </c>
      <c r="G369" s="10">
        <v>250549.928104577</v>
      </c>
      <c r="H369" s="23">
        <f t="shared" si="10"/>
        <v>0</v>
      </c>
      <c r="I369" s="10">
        <v>269908.90899035003</v>
      </c>
      <c r="J369" s="23">
        <f t="shared" si="11"/>
        <v>0</v>
      </c>
    </row>
    <row r="370" spans="1:10">
      <c r="A370" t="s">
        <v>242</v>
      </c>
      <c r="B370" t="s">
        <v>244</v>
      </c>
      <c r="C370" s="20">
        <v>2025</v>
      </c>
      <c r="D370" t="s">
        <v>222</v>
      </c>
      <c r="E370" s="22">
        <v>605290.56266535597</v>
      </c>
      <c r="F370" s="22">
        <v>336135.62633735797</v>
      </c>
      <c r="G370" s="10">
        <v>336235.04360375198</v>
      </c>
      <c r="H370" s="23">
        <f t="shared" si="10"/>
        <v>99.417266394011676</v>
      </c>
      <c r="I370" s="10">
        <v>605290.56266535597</v>
      </c>
      <c r="J370" s="23">
        <f t="shared" si="11"/>
        <v>0</v>
      </c>
    </row>
    <row r="371" spans="1:10">
      <c r="A371" t="s">
        <v>242</v>
      </c>
      <c r="B371" t="s">
        <v>244</v>
      </c>
      <c r="C371" s="20">
        <v>2025</v>
      </c>
      <c r="D371" t="s">
        <v>226</v>
      </c>
      <c r="E371" s="22">
        <v>328703.69570834498</v>
      </c>
      <c r="F371" s="22">
        <v>165181.22986253601</v>
      </c>
      <c r="G371" s="10">
        <v>165181.22986253601</v>
      </c>
      <c r="H371" s="23">
        <f t="shared" si="10"/>
        <v>0</v>
      </c>
      <c r="I371" s="10">
        <v>328703.69570834498</v>
      </c>
      <c r="J371" s="23">
        <f t="shared" si="11"/>
        <v>0</v>
      </c>
    </row>
    <row r="372" spans="1:10">
      <c r="A372" t="s">
        <v>242</v>
      </c>
      <c r="B372" t="s">
        <v>244</v>
      </c>
      <c r="C372" s="20">
        <v>2025</v>
      </c>
      <c r="D372" t="s">
        <v>254</v>
      </c>
      <c r="E372" s="22">
        <v>12601.518831830699</v>
      </c>
      <c r="F372" s="22">
        <v>3955.3071189549901</v>
      </c>
      <c r="G372" s="10">
        <v>3955.3071189549901</v>
      </c>
      <c r="H372" s="23">
        <f t="shared" si="10"/>
        <v>0</v>
      </c>
      <c r="I372" s="10">
        <v>12601.518831830699</v>
      </c>
      <c r="J372" s="23">
        <f t="shared" si="11"/>
        <v>0</v>
      </c>
    </row>
    <row r="373" spans="1:10">
      <c r="A373" t="s">
        <v>242</v>
      </c>
      <c r="B373" t="s">
        <v>244</v>
      </c>
      <c r="C373" s="20">
        <v>2026</v>
      </c>
      <c r="D373" t="s">
        <v>232</v>
      </c>
      <c r="E373" s="22">
        <v>11414.013498350099</v>
      </c>
      <c r="F373" s="22">
        <v>8402.8556514517404</v>
      </c>
      <c r="G373" s="10">
        <v>8503.0488307289997</v>
      </c>
      <c r="H373" s="23">
        <f t="shared" si="10"/>
        <v>100.19317927725933</v>
      </c>
      <c r="I373" s="10">
        <v>11413.940190784901</v>
      </c>
      <c r="J373" s="23">
        <f t="shared" si="11"/>
        <v>-7.3307565198774682E-2</v>
      </c>
    </row>
    <row r="374" spans="1:10">
      <c r="A374" t="s">
        <v>242</v>
      </c>
      <c r="B374" t="s">
        <v>244</v>
      </c>
      <c r="C374" s="20">
        <v>2026</v>
      </c>
      <c r="D374" t="s">
        <v>272</v>
      </c>
      <c r="E374" s="22">
        <v>813847.22318245703</v>
      </c>
      <c r="F374" s="22">
        <v>128333.952745922</v>
      </c>
      <c r="G374" s="10">
        <v>128333.952745922</v>
      </c>
      <c r="H374" s="23">
        <f t="shared" si="10"/>
        <v>0</v>
      </c>
      <c r="I374" s="10">
        <v>813844.56971614505</v>
      </c>
      <c r="J374" s="23">
        <f t="shared" si="11"/>
        <v>-2.6534663119819015</v>
      </c>
    </row>
    <row r="375" spans="1:10">
      <c r="A375" t="s">
        <v>242</v>
      </c>
      <c r="B375" t="s">
        <v>244</v>
      </c>
      <c r="C375" s="20">
        <v>2026</v>
      </c>
      <c r="D375" t="s">
        <v>208</v>
      </c>
      <c r="E375" s="22">
        <v>113261.787658313</v>
      </c>
      <c r="F375" s="22">
        <v>71869.383187070707</v>
      </c>
      <c r="G375" s="10">
        <v>72339.688419073296</v>
      </c>
      <c r="H375" s="23">
        <f t="shared" si="10"/>
        <v>470.30523200258904</v>
      </c>
      <c r="I375" s="10">
        <v>113261.467181129</v>
      </c>
      <c r="J375" s="23">
        <f t="shared" si="11"/>
        <v>-0.3204771839955356</v>
      </c>
    </row>
    <row r="376" spans="1:10">
      <c r="A376" t="s">
        <v>242</v>
      </c>
      <c r="B376" t="s">
        <v>244</v>
      </c>
      <c r="C376" s="20">
        <v>2026</v>
      </c>
      <c r="D376" t="s">
        <v>218</v>
      </c>
      <c r="E376" s="22">
        <v>274202.42568479199</v>
      </c>
      <c r="F376" s="22">
        <v>254910.75262748101</v>
      </c>
      <c r="G376" s="10">
        <v>254910.75262748101</v>
      </c>
      <c r="H376" s="23">
        <f t="shared" si="10"/>
        <v>0</v>
      </c>
      <c r="I376" s="10">
        <v>274200.57792951202</v>
      </c>
      <c r="J376" s="23">
        <f t="shared" si="11"/>
        <v>-1.8477552799740806</v>
      </c>
    </row>
    <row r="377" spans="1:10">
      <c r="A377" t="s">
        <v>242</v>
      </c>
      <c r="B377" t="s">
        <v>244</v>
      </c>
      <c r="C377" s="20">
        <v>2026</v>
      </c>
      <c r="D377" t="s">
        <v>222</v>
      </c>
      <c r="E377" s="22">
        <v>620100.67182751</v>
      </c>
      <c r="F377" s="22">
        <v>344718.728123529</v>
      </c>
      <c r="G377" s="10">
        <v>344917.06433933502</v>
      </c>
      <c r="H377" s="23">
        <f t="shared" si="10"/>
        <v>198.33621580601903</v>
      </c>
      <c r="I377" s="10">
        <v>620097.59477910295</v>
      </c>
      <c r="J377" s="23">
        <f t="shared" si="11"/>
        <v>-3.0770484070526436</v>
      </c>
    </row>
    <row r="378" spans="1:10">
      <c r="A378" t="s">
        <v>242</v>
      </c>
      <c r="B378" t="s">
        <v>244</v>
      </c>
      <c r="C378" s="20">
        <v>2026</v>
      </c>
      <c r="D378" t="s">
        <v>226</v>
      </c>
      <c r="E378" s="22">
        <v>335572.76253687101</v>
      </c>
      <c r="F378" s="22">
        <v>167951.384337069</v>
      </c>
      <c r="G378" s="10">
        <v>167951.384337069</v>
      </c>
      <c r="H378" s="23">
        <f t="shared" si="10"/>
        <v>0</v>
      </c>
      <c r="I378" s="10">
        <v>335570.10792798002</v>
      </c>
      <c r="J378" s="23">
        <f t="shared" si="11"/>
        <v>-2.6546088909963146</v>
      </c>
    </row>
    <row r="379" spans="1:10">
      <c r="A379" t="s">
        <v>242</v>
      </c>
      <c r="B379" t="s">
        <v>244</v>
      </c>
      <c r="C379" s="20">
        <v>2026</v>
      </c>
      <c r="D379" t="s">
        <v>254</v>
      </c>
      <c r="E379" s="22">
        <v>12631.201159112199</v>
      </c>
      <c r="F379" s="22">
        <v>3824.4137584423902</v>
      </c>
      <c r="G379" s="10">
        <v>3824.4137584423902</v>
      </c>
      <c r="H379" s="23">
        <f t="shared" si="10"/>
        <v>0</v>
      </c>
      <c r="I379" s="10">
        <v>12631.200997652901</v>
      </c>
      <c r="J379" s="23">
        <f t="shared" si="11"/>
        <v>-1.6145929839694872E-4</v>
      </c>
    </row>
    <row r="380" spans="1:10">
      <c r="A380" t="s">
        <v>242</v>
      </c>
      <c r="B380" t="s">
        <v>244</v>
      </c>
      <c r="C380" s="20">
        <v>2027</v>
      </c>
      <c r="D380" t="s">
        <v>232</v>
      </c>
      <c r="E380" s="22">
        <v>11515.802392810599</v>
      </c>
      <c r="F380" s="22">
        <v>8436.7275757424595</v>
      </c>
      <c r="G380" s="10">
        <v>8579.0390533746195</v>
      </c>
      <c r="H380" s="23">
        <f t="shared" si="10"/>
        <v>142.31147763215995</v>
      </c>
      <c r="I380" s="10">
        <v>11515.589107809999</v>
      </c>
      <c r="J380" s="23">
        <f t="shared" si="11"/>
        <v>-0.21328500060008082</v>
      </c>
    </row>
    <row r="381" spans="1:10">
      <c r="A381" t="s">
        <v>242</v>
      </c>
      <c r="B381" t="s">
        <v>244</v>
      </c>
      <c r="C381" s="20">
        <v>2027</v>
      </c>
      <c r="D381" t="s">
        <v>272</v>
      </c>
      <c r="E381" s="22">
        <v>832174.68592903903</v>
      </c>
      <c r="F381" s="22">
        <v>132462.23708614599</v>
      </c>
      <c r="G381" s="10">
        <v>132462.18825116701</v>
      </c>
      <c r="H381" s="23">
        <f t="shared" si="10"/>
        <v>-4.8834978981176391E-2</v>
      </c>
      <c r="I381" s="10">
        <v>832166.90618592501</v>
      </c>
      <c r="J381" s="23">
        <f t="shared" si="11"/>
        <v>-7.7797431140206754</v>
      </c>
    </row>
    <row r="382" spans="1:10">
      <c r="A382" t="s">
        <v>242</v>
      </c>
      <c r="B382" t="s">
        <v>244</v>
      </c>
      <c r="C382" s="20">
        <v>2027</v>
      </c>
      <c r="D382" t="s">
        <v>208</v>
      </c>
      <c r="E382" s="22">
        <v>115933.727340199</v>
      </c>
      <c r="F382" s="22">
        <v>73185.774678649206</v>
      </c>
      <c r="G382" s="10">
        <v>73859.910292566405</v>
      </c>
      <c r="H382" s="23">
        <f t="shared" si="10"/>
        <v>674.1356139171985</v>
      </c>
      <c r="I382" s="10">
        <v>115932.76937563501</v>
      </c>
      <c r="J382" s="23">
        <f t="shared" si="11"/>
        <v>-0.95796456398966257</v>
      </c>
    </row>
    <row r="383" spans="1:10">
      <c r="A383" t="s">
        <v>242</v>
      </c>
      <c r="B383" t="s">
        <v>244</v>
      </c>
      <c r="C383" s="20">
        <v>2027</v>
      </c>
      <c r="D383" t="s">
        <v>218</v>
      </c>
      <c r="E383" s="22">
        <v>278514.01524660602</v>
      </c>
      <c r="F383" s="22">
        <v>259319.274557978</v>
      </c>
      <c r="G383" s="10">
        <v>259318.038089282</v>
      </c>
      <c r="H383" s="23">
        <f t="shared" si="10"/>
        <v>-1.2364686960063409</v>
      </c>
      <c r="I383" s="10">
        <v>278508.66764215502</v>
      </c>
      <c r="J383" s="23">
        <f t="shared" si="11"/>
        <v>-5.3476044510025531</v>
      </c>
    </row>
    <row r="384" spans="1:10">
      <c r="A384" t="s">
        <v>242</v>
      </c>
      <c r="B384" t="s">
        <v>244</v>
      </c>
      <c r="C384" s="20">
        <v>2027</v>
      </c>
      <c r="D384" t="s">
        <v>222</v>
      </c>
      <c r="E384" s="22">
        <v>635104.57633069402</v>
      </c>
      <c r="F384" s="22">
        <v>353874.60259914998</v>
      </c>
      <c r="G384" s="10">
        <v>354171.54436264501</v>
      </c>
      <c r="H384" s="23">
        <f t="shared" si="10"/>
        <v>296.94176349503687</v>
      </c>
      <c r="I384" s="10">
        <v>635095.67155774101</v>
      </c>
      <c r="J384" s="23">
        <f t="shared" si="11"/>
        <v>-8.9047729530138895</v>
      </c>
    </row>
    <row r="385" spans="1:10">
      <c r="A385" t="s">
        <v>242</v>
      </c>
      <c r="B385" t="s">
        <v>244</v>
      </c>
      <c r="C385" s="20">
        <v>2027</v>
      </c>
      <c r="D385" t="s">
        <v>226</v>
      </c>
      <c r="E385" s="22">
        <v>342500.12776654301</v>
      </c>
      <c r="F385" s="22">
        <v>171237.627663372</v>
      </c>
      <c r="G385" s="10">
        <v>171237.362695819</v>
      </c>
      <c r="H385" s="23">
        <f t="shared" si="10"/>
        <v>-0.26496755299740471</v>
      </c>
      <c r="I385" s="10">
        <v>342492.40509895701</v>
      </c>
      <c r="J385" s="23">
        <f t="shared" si="11"/>
        <v>-7.7226675860001706</v>
      </c>
    </row>
    <row r="386" spans="1:10">
      <c r="A386" t="s">
        <v>242</v>
      </c>
      <c r="B386" t="s">
        <v>244</v>
      </c>
      <c r="C386" s="20">
        <v>2027</v>
      </c>
      <c r="D386" t="s">
        <v>254</v>
      </c>
      <c r="E386" s="22">
        <v>12629.8032914331</v>
      </c>
      <c r="F386" s="22">
        <v>3692.7080353388901</v>
      </c>
      <c r="G386" s="10">
        <v>3692.7080349650801</v>
      </c>
      <c r="H386" s="23">
        <f t="shared" ref="H386:H449" si="12">G386-F386</f>
        <v>-3.7381005313363858E-7</v>
      </c>
      <c r="I386" s="10">
        <v>12629.8028477439</v>
      </c>
      <c r="J386" s="23">
        <f t="shared" ref="J386:J449" si="13">I386-E386</f>
        <v>-4.4368919952830765E-4</v>
      </c>
    </row>
    <row r="387" spans="1:10">
      <c r="A387" t="s">
        <v>242</v>
      </c>
      <c r="B387" t="s">
        <v>244</v>
      </c>
      <c r="C387" s="20">
        <v>2028</v>
      </c>
      <c r="D387" t="s">
        <v>232</v>
      </c>
      <c r="E387" s="22">
        <v>11829.8269487077</v>
      </c>
      <c r="F387" s="22">
        <v>8509.34972485049</v>
      </c>
      <c r="G387" s="10">
        <v>8690.9707915108793</v>
      </c>
      <c r="H387" s="23">
        <f t="shared" si="12"/>
        <v>181.62106666038926</v>
      </c>
      <c r="I387" s="10">
        <v>11829.3995552585</v>
      </c>
      <c r="J387" s="23">
        <f t="shared" si="13"/>
        <v>-0.42739344919937139</v>
      </c>
    </row>
    <row r="388" spans="1:10">
      <c r="A388" t="s">
        <v>242</v>
      </c>
      <c r="B388" t="s">
        <v>244</v>
      </c>
      <c r="C388" s="20">
        <v>2028</v>
      </c>
      <c r="D388" t="s">
        <v>272</v>
      </c>
      <c r="E388" s="22">
        <v>854973.679052872</v>
      </c>
      <c r="F388" s="22">
        <v>136770.72080553</v>
      </c>
      <c r="G388" s="10">
        <v>136770.52662347999</v>
      </c>
      <c r="H388" s="23">
        <f t="shared" si="12"/>
        <v>-0.19418205000692979</v>
      </c>
      <c r="I388" s="10">
        <v>854958.47696154099</v>
      </c>
      <c r="J388" s="23">
        <f t="shared" si="13"/>
        <v>-15.202091331011616</v>
      </c>
    </row>
    <row r="389" spans="1:10">
      <c r="A389" t="s">
        <v>242</v>
      </c>
      <c r="B389" t="s">
        <v>244</v>
      </c>
      <c r="C389" s="20">
        <v>2028</v>
      </c>
      <c r="D389" t="s">
        <v>208</v>
      </c>
      <c r="E389" s="22">
        <v>119686.539325126</v>
      </c>
      <c r="F389" s="22">
        <v>74678.092890562606</v>
      </c>
      <c r="G389" s="10">
        <v>75545.086800111196</v>
      </c>
      <c r="H389" s="23">
        <f t="shared" si="12"/>
        <v>866.99390954858973</v>
      </c>
      <c r="I389" s="10">
        <v>119684.609316206</v>
      </c>
      <c r="J389" s="23">
        <f t="shared" si="13"/>
        <v>-1.9300089199969079</v>
      </c>
    </row>
    <row r="390" spans="1:10">
      <c r="A390" t="s">
        <v>242</v>
      </c>
      <c r="B390" t="s">
        <v>244</v>
      </c>
      <c r="C390" s="20">
        <v>2028</v>
      </c>
      <c r="D390" t="s">
        <v>218</v>
      </c>
      <c r="E390" s="22">
        <v>283218.99543002102</v>
      </c>
      <c r="F390" s="22">
        <v>263757.59546368098</v>
      </c>
      <c r="G390" s="10">
        <v>263753.748205613</v>
      </c>
      <c r="H390" s="23">
        <f t="shared" si="12"/>
        <v>-3.8472580679808743</v>
      </c>
      <c r="I390" s="10">
        <v>283208.63975277002</v>
      </c>
      <c r="J390" s="23">
        <f t="shared" si="13"/>
        <v>-10.355677251005545</v>
      </c>
    </row>
    <row r="391" spans="1:10">
      <c r="A391" t="s">
        <v>242</v>
      </c>
      <c r="B391" t="s">
        <v>244</v>
      </c>
      <c r="C391" s="20">
        <v>2028</v>
      </c>
      <c r="D391" t="s">
        <v>222</v>
      </c>
      <c r="E391" s="22">
        <v>654217.44184026401</v>
      </c>
      <c r="F391" s="22">
        <v>363549.66514027602</v>
      </c>
      <c r="G391" s="10">
        <v>363945.25377713301</v>
      </c>
      <c r="H391" s="23">
        <f t="shared" si="12"/>
        <v>395.5886368569918</v>
      </c>
      <c r="I391" s="10">
        <v>654200.04940095695</v>
      </c>
      <c r="J391" s="23">
        <f t="shared" si="13"/>
        <v>-17.392439307062887</v>
      </c>
    </row>
    <row r="392" spans="1:10">
      <c r="A392" t="s">
        <v>242</v>
      </c>
      <c r="B392" t="s">
        <v>244</v>
      </c>
      <c r="C392" s="20">
        <v>2028</v>
      </c>
      <c r="D392" t="s">
        <v>226</v>
      </c>
      <c r="E392" s="22">
        <v>351761.15468771401</v>
      </c>
      <c r="F392" s="22">
        <v>175236.355767734</v>
      </c>
      <c r="G392" s="10">
        <v>175235.34482666399</v>
      </c>
      <c r="H392" s="23">
        <f t="shared" si="12"/>
        <v>-1.0109410700097214</v>
      </c>
      <c r="I392" s="10">
        <v>351745.98328413401</v>
      </c>
      <c r="J392" s="23">
        <f t="shared" si="13"/>
        <v>-15.171403579995967</v>
      </c>
    </row>
    <row r="393" spans="1:10">
      <c r="A393" t="s">
        <v>242</v>
      </c>
      <c r="B393" t="s">
        <v>244</v>
      </c>
      <c r="C393" s="20">
        <v>2028</v>
      </c>
      <c r="D393" t="s">
        <v>254</v>
      </c>
      <c r="E393" s="22">
        <v>12493.541889824501</v>
      </c>
      <c r="F393" s="22">
        <v>3559.5379976143199</v>
      </c>
      <c r="G393" s="10">
        <v>3559.53799626408</v>
      </c>
      <c r="H393" s="23">
        <f t="shared" si="12"/>
        <v>-1.3502399269782472E-6</v>
      </c>
      <c r="I393" s="10">
        <v>12493.541081487199</v>
      </c>
      <c r="J393" s="23">
        <f t="shared" si="13"/>
        <v>-8.0833730135054793E-4</v>
      </c>
    </row>
    <row r="394" spans="1:10">
      <c r="A394" t="s">
        <v>242</v>
      </c>
      <c r="B394" t="s">
        <v>244</v>
      </c>
      <c r="C394" s="20">
        <v>2029</v>
      </c>
      <c r="D394" t="s">
        <v>232</v>
      </c>
      <c r="E394" s="22">
        <v>12020.9503223829</v>
      </c>
      <c r="F394" s="22">
        <v>8601.0667824788306</v>
      </c>
      <c r="G394" s="10">
        <v>8820.3946266869098</v>
      </c>
      <c r="H394" s="23">
        <f t="shared" si="12"/>
        <v>219.32784420807911</v>
      </c>
      <c r="I394" s="10">
        <v>12020.2428783132</v>
      </c>
      <c r="J394" s="23">
        <f t="shared" si="13"/>
        <v>-0.70744406969970441</v>
      </c>
    </row>
    <row r="395" spans="1:10">
      <c r="A395" t="s">
        <v>242</v>
      </c>
      <c r="B395" t="s">
        <v>244</v>
      </c>
      <c r="C395" s="20">
        <v>2029</v>
      </c>
      <c r="D395" t="s">
        <v>272</v>
      </c>
      <c r="E395" s="22">
        <v>872147.31975228502</v>
      </c>
      <c r="F395" s="22">
        <v>141419.67014559501</v>
      </c>
      <c r="G395" s="10">
        <v>141419.192572278</v>
      </c>
      <c r="H395" s="23">
        <f t="shared" si="12"/>
        <v>-0.47757331700995564</v>
      </c>
      <c r="I395" s="10">
        <v>872122.58793486003</v>
      </c>
      <c r="J395" s="23">
        <f t="shared" si="13"/>
        <v>-24.731817424995825</v>
      </c>
    </row>
    <row r="396" spans="1:10">
      <c r="A396" t="s">
        <v>242</v>
      </c>
      <c r="B396" t="s">
        <v>244</v>
      </c>
      <c r="C396" s="20">
        <v>2029</v>
      </c>
      <c r="D396" t="s">
        <v>208</v>
      </c>
      <c r="E396" s="22">
        <v>122705.31656447001</v>
      </c>
      <c r="F396" s="22">
        <v>76328.331476295702</v>
      </c>
      <c r="G396" s="10">
        <v>77383.250901099105</v>
      </c>
      <c r="H396" s="23">
        <f t="shared" si="12"/>
        <v>1054.9194248034037</v>
      </c>
      <c r="I396" s="10">
        <v>122702.09169944801</v>
      </c>
      <c r="J396" s="23">
        <f t="shared" si="13"/>
        <v>-3.2248650219989941</v>
      </c>
    </row>
    <row r="397" spans="1:10">
      <c r="A397" t="s">
        <v>242</v>
      </c>
      <c r="B397" t="s">
        <v>244</v>
      </c>
      <c r="C397" s="20">
        <v>2029</v>
      </c>
      <c r="D397" t="s">
        <v>218</v>
      </c>
      <c r="E397" s="22">
        <v>287825.92947133502</v>
      </c>
      <c r="F397" s="22">
        <v>268476.83135894901</v>
      </c>
      <c r="G397" s="10">
        <v>268469.01867672201</v>
      </c>
      <c r="H397" s="23">
        <f t="shared" si="12"/>
        <v>-7.8126822269987315</v>
      </c>
      <c r="I397" s="10">
        <v>287809.159991119</v>
      </c>
      <c r="J397" s="23">
        <f t="shared" si="13"/>
        <v>-16.76948021602584</v>
      </c>
    </row>
    <row r="398" spans="1:10">
      <c r="A398" t="s">
        <v>242</v>
      </c>
      <c r="B398" t="s">
        <v>244</v>
      </c>
      <c r="C398" s="20">
        <v>2029</v>
      </c>
      <c r="D398" t="s">
        <v>222</v>
      </c>
      <c r="E398" s="22">
        <v>670070.25958387996</v>
      </c>
      <c r="F398" s="22">
        <v>374024.46569698298</v>
      </c>
      <c r="G398" s="10">
        <v>374519.26487124799</v>
      </c>
      <c r="H398" s="23">
        <f t="shared" si="12"/>
        <v>494.79917426500469</v>
      </c>
      <c r="I398" s="10">
        <v>670042.029002105</v>
      </c>
      <c r="J398" s="23">
        <f t="shared" si="13"/>
        <v>-28.230581774958409</v>
      </c>
    </row>
    <row r="399" spans="1:10">
      <c r="A399" t="s">
        <v>242</v>
      </c>
      <c r="B399" t="s">
        <v>244</v>
      </c>
      <c r="C399" s="20">
        <v>2029</v>
      </c>
      <c r="D399" t="s">
        <v>226</v>
      </c>
      <c r="E399" s="22">
        <v>359511.35795974801</v>
      </c>
      <c r="F399" s="22">
        <v>179570.93940573299</v>
      </c>
      <c r="G399" s="10">
        <v>179568.51796081799</v>
      </c>
      <c r="H399" s="23">
        <f t="shared" si="12"/>
        <v>-2.4214449150022119</v>
      </c>
      <c r="I399" s="10">
        <v>359486.67235883599</v>
      </c>
      <c r="J399" s="23">
        <f t="shared" si="13"/>
        <v>-24.685600912023801</v>
      </c>
    </row>
    <row r="400" spans="1:10">
      <c r="A400" t="s">
        <v>242</v>
      </c>
      <c r="B400" t="s">
        <v>244</v>
      </c>
      <c r="C400" s="20">
        <v>2029</v>
      </c>
      <c r="D400" t="s">
        <v>254</v>
      </c>
      <c r="E400" s="22">
        <v>12505.290956184601</v>
      </c>
      <c r="F400" s="22">
        <v>3430.7710567218201</v>
      </c>
      <c r="G400" s="10">
        <v>3430.77105367489</v>
      </c>
      <c r="H400" s="23">
        <f t="shared" si="12"/>
        <v>-3.0469300327240489E-6</v>
      </c>
      <c r="I400" s="10">
        <v>12505.289709123201</v>
      </c>
      <c r="J400" s="23">
        <f t="shared" si="13"/>
        <v>-1.2470614001358626E-3</v>
      </c>
    </row>
    <row r="401" spans="1:10">
      <c r="A401" t="s">
        <v>242</v>
      </c>
      <c r="B401" t="s">
        <v>244</v>
      </c>
      <c r="C401" s="20">
        <v>2030</v>
      </c>
      <c r="D401" t="s">
        <v>232</v>
      </c>
      <c r="E401" s="22">
        <v>12275.3366695409</v>
      </c>
      <c r="F401" s="22">
        <v>8711.8920491239296</v>
      </c>
      <c r="G401" s="10">
        <v>8965.5972388295504</v>
      </c>
      <c r="H401" s="23">
        <f t="shared" si="12"/>
        <v>253.7051897056208</v>
      </c>
      <c r="I401" s="10">
        <v>12274.264734443401</v>
      </c>
      <c r="J401" s="23">
        <f t="shared" si="13"/>
        <v>-1.0719350974995905</v>
      </c>
    </row>
    <row r="402" spans="1:10">
      <c r="A402" t="s">
        <v>242</v>
      </c>
      <c r="B402" t="s">
        <v>244</v>
      </c>
      <c r="C402" s="20">
        <v>2030</v>
      </c>
      <c r="D402" t="s">
        <v>272</v>
      </c>
      <c r="E402" s="22">
        <v>888685.17960687098</v>
      </c>
      <c r="F402" s="22">
        <v>146257.011077651</v>
      </c>
      <c r="G402" s="10">
        <v>146256.073838529</v>
      </c>
      <c r="H402" s="23">
        <f t="shared" si="12"/>
        <v>-0.93723912199493498</v>
      </c>
      <c r="I402" s="10">
        <v>888648.84909112402</v>
      </c>
      <c r="J402" s="23">
        <f t="shared" si="13"/>
        <v>-36.330515746958554</v>
      </c>
    </row>
    <row r="403" spans="1:10">
      <c r="A403" t="s">
        <v>242</v>
      </c>
      <c r="B403" t="s">
        <v>244</v>
      </c>
      <c r="C403" s="20">
        <v>2030</v>
      </c>
      <c r="D403" t="s">
        <v>208</v>
      </c>
      <c r="E403" s="22">
        <v>126105.405552347</v>
      </c>
      <c r="F403" s="22">
        <v>78103.9222075094</v>
      </c>
      <c r="G403" s="10">
        <v>79334.798361602807</v>
      </c>
      <c r="H403" s="23">
        <f t="shared" si="12"/>
        <v>1230.8761540934065</v>
      </c>
      <c r="I403" s="10">
        <v>126100.520404265</v>
      </c>
      <c r="J403" s="23">
        <f t="shared" si="13"/>
        <v>-4.8851480820012512</v>
      </c>
    </row>
    <row r="404" spans="1:10">
      <c r="A404" t="s">
        <v>242</v>
      </c>
      <c r="B404" t="s">
        <v>244</v>
      </c>
      <c r="C404" s="20">
        <v>2030</v>
      </c>
      <c r="D404" t="s">
        <v>218</v>
      </c>
      <c r="E404" s="22">
        <v>292310.54738249403</v>
      </c>
      <c r="F404" s="22">
        <v>273170.891139591</v>
      </c>
      <c r="G404" s="10">
        <v>273157.810650434</v>
      </c>
      <c r="H404" s="23">
        <f t="shared" si="12"/>
        <v>-13.080489157000557</v>
      </c>
      <c r="I404" s="10">
        <v>292286.01702985802</v>
      </c>
      <c r="J404" s="23">
        <f t="shared" si="13"/>
        <v>-24.530352636007592</v>
      </c>
    </row>
    <row r="405" spans="1:10">
      <c r="A405" t="s">
        <v>242</v>
      </c>
      <c r="B405" t="s">
        <v>244</v>
      </c>
      <c r="C405" s="20">
        <v>2030</v>
      </c>
      <c r="D405" t="s">
        <v>222</v>
      </c>
      <c r="E405" s="22">
        <v>686570.40666136297</v>
      </c>
      <c r="F405" s="22">
        <v>384825.95856194198</v>
      </c>
      <c r="G405" s="10">
        <v>385417.27941906598</v>
      </c>
      <c r="H405" s="23">
        <f t="shared" si="12"/>
        <v>591.32085712399567</v>
      </c>
      <c r="I405" s="10">
        <v>686528.81687195494</v>
      </c>
      <c r="J405" s="23">
        <f t="shared" si="13"/>
        <v>-41.589789408026263</v>
      </c>
    </row>
    <row r="406" spans="1:10">
      <c r="A406" t="s">
        <v>242</v>
      </c>
      <c r="B406" t="s">
        <v>244</v>
      </c>
      <c r="C406" s="20">
        <v>2030</v>
      </c>
      <c r="D406" t="s">
        <v>226</v>
      </c>
      <c r="E406" s="22">
        <v>367991.53060593398</v>
      </c>
      <c r="F406" s="22">
        <v>184382.12958491</v>
      </c>
      <c r="G406" s="10">
        <v>184377.512558869</v>
      </c>
      <c r="H406" s="23">
        <f t="shared" si="12"/>
        <v>-4.6170260409999173</v>
      </c>
      <c r="I406" s="10">
        <v>367955.05484547</v>
      </c>
      <c r="J406" s="23">
        <f t="shared" si="13"/>
        <v>-36.475760463974439</v>
      </c>
    </row>
    <row r="407" spans="1:10">
      <c r="A407" t="s">
        <v>242</v>
      </c>
      <c r="B407" t="s">
        <v>244</v>
      </c>
      <c r="C407" s="20">
        <v>2030</v>
      </c>
      <c r="D407" t="s">
        <v>254</v>
      </c>
      <c r="E407" s="22">
        <v>12655.279181563799</v>
      </c>
      <c r="F407" s="22">
        <v>3301.1466676790501</v>
      </c>
      <c r="G407" s="10">
        <v>3301.1466621342702</v>
      </c>
      <c r="H407" s="23">
        <f t="shared" si="12"/>
        <v>-5.5447799240937456E-6</v>
      </c>
      <c r="I407" s="10">
        <v>12655.277490168401</v>
      </c>
      <c r="J407" s="23">
        <f t="shared" si="13"/>
        <v>-1.691395398665918E-3</v>
      </c>
    </row>
    <row r="408" spans="1:10">
      <c r="A408" t="s">
        <v>242</v>
      </c>
      <c r="B408" t="s">
        <v>244</v>
      </c>
      <c r="C408" s="20">
        <v>2031</v>
      </c>
      <c r="D408" t="s">
        <v>232</v>
      </c>
      <c r="E408" s="22">
        <v>12508.0889593474</v>
      </c>
      <c r="F408" s="22">
        <v>8826.6358006711107</v>
      </c>
      <c r="G408" s="10">
        <v>9114.4830231047799</v>
      </c>
      <c r="H408" s="23">
        <f t="shared" si="12"/>
        <v>287.84722243366923</v>
      </c>
      <c r="I408" s="10">
        <v>12506.5880665311</v>
      </c>
      <c r="J408" s="23">
        <f t="shared" si="13"/>
        <v>-1.5008928163006203</v>
      </c>
    </row>
    <row r="409" spans="1:10">
      <c r="A409" t="s">
        <v>242</v>
      </c>
      <c r="B409" t="s">
        <v>244</v>
      </c>
      <c r="C409" s="20">
        <v>2031</v>
      </c>
      <c r="D409" t="s">
        <v>272</v>
      </c>
      <c r="E409" s="22">
        <v>905748.04144889698</v>
      </c>
      <c r="F409" s="22">
        <v>151018.92490514799</v>
      </c>
      <c r="G409" s="10">
        <v>151017.314585235</v>
      </c>
      <c r="H409" s="23">
        <f t="shared" si="12"/>
        <v>-1.610319912986597</v>
      </c>
      <c r="I409" s="10">
        <v>905698.50533387996</v>
      </c>
      <c r="J409" s="23">
        <f t="shared" si="13"/>
        <v>-49.536115017021075</v>
      </c>
    </row>
    <row r="410" spans="1:10">
      <c r="A410" t="s">
        <v>242</v>
      </c>
      <c r="B410" t="s">
        <v>244</v>
      </c>
      <c r="C410" s="20">
        <v>2031</v>
      </c>
      <c r="D410" t="s">
        <v>208</v>
      </c>
      <c r="E410" s="22">
        <v>129343.87581585201</v>
      </c>
      <c r="F410" s="22">
        <v>79815.597573562103</v>
      </c>
      <c r="G410" s="10">
        <v>81221.214270957804</v>
      </c>
      <c r="H410" s="23">
        <f t="shared" si="12"/>
        <v>1405.6166973957006</v>
      </c>
      <c r="I410" s="10">
        <v>129337.02061388201</v>
      </c>
      <c r="J410" s="23">
        <f t="shared" si="13"/>
        <v>-6.8552019700000528</v>
      </c>
    </row>
    <row r="411" spans="1:10">
      <c r="A411" t="s">
        <v>242</v>
      </c>
      <c r="B411" t="s">
        <v>244</v>
      </c>
      <c r="C411" s="20">
        <v>2031</v>
      </c>
      <c r="D411" t="s">
        <v>218</v>
      </c>
      <c r="E411" s="22">
        <v>296471.13510967302</v>
      </c>
      <c r="F411" s="22">
        <v>277423.73587416299</v>
      </c>
      <c r="G411" s="10">
        <v>277404.15219534899</v>
      </c>
      <c r="H411" s="23">
        <f t="shared" si="12"/>
        <v>-19.58367881400045</v>
      </c>
      <c r="I411" s="10">
        <v>296437.73837872199</v>
      </c>
      <c r="J411" s="23">
        <f t="shared" si="13"/>
        <v>-33.396730951033533</v>
      </c>
    </row>
    <row r="412" spans="1:10">
      <c r="A412" t="s">
        <v>242</v>
      </c>
      <c r="B412" t="s">
        <v>244</v>
      </c>
      <c r="C412" s="20">
        <v>2031</v>
      </c>
      <c r="D412" t="s">
        <v>222</v>
      </c>
      <c r="E412" s="22">
        <v>702605.058695502</v>
      </c>
      <c r="F412" s="22">
        <v>395390.91520994698</v>
      </c>
      <c r="G412" s="10">
        <v>396078.261698986</v>
      </c>
      <c r="H412" s="23">
        <f t="shared" si="12"/>
        <v>687.34648903901689</v>
      </c>
      <c r="I412" s="10">
        <v>702548.13433482195</v>
      </c>
      <c r="J412" s="23">
        <f t="shared" si="13"/>
        <v>-56.924360680044629</v>
      </c>
    </row>
    <row r="413" spans="1:10">
      <c r="A413" t="s">
        <v>242</v>
      </c>
      <c r="B413" t="s">
        <v>244</v>
      </c>
      <c r="C413" s="20">
        <v>2031</v>
      </c>
      <c r="D413" t="s">
        <v>226</v>
      </c>
      <c r="E413" s="22">
        <v>376076.83160476299</v>
      </c>
      <c r="F413" s="22">
        <v>189155.08027465601</v>
      </c>
      <c r="G413" s="10">
        <v>189147.35229478899</v>
      </c>
      <c r="H413" s="23">
        <f t="shared" si="12"/>
        <v>-7.7279798670206219</v>
      </c>
      <c r="I413" s="10">
        <v>376026.788964657</v>
      </c>
      <c r="J413" s="23">
        <f t="shared" si="13"/>
        <v>-50.042640105995815</v>
      </c>
    </row>
    <row r="414" spans="1:10">
      <c r="A414" t="s">
        <v>242</v>
      </c>
      <c r="B414" t="s">
        <v>244</v>
      </c>
      <c r="C414" s="20">
        <v>2031</v>
      </c>
      <c r="D414" t="s">
        <v>254</v>
      </c>
      <c r="E414" s="22">
        <v>12740.630027241799</v>
      </c>
      <c r="F414" s="22">
        <v>3174.8631815640802</v>
      </c>
      <c r="G414" s="10">
        <v>3174.86317276916</v>
      </c>
      <c r="H414" s="23">
        <f t="shared" si="12"/>
        <v>-8.7949201770243235E-6</v>
      </c>
      <c r="I414" s="10">
        <v>12740.6278729228</v>
      </c>
      <c r="J414" s="23">
        <f t="shared" si="13"/>
        <v>-2.154318999600946E-3</v>
      </c>
    </row>
    <row r="415" spans="1:10">
      <c r="A415" t="s">
        <v>242</v>
      </c>
      <c r="B415" t="s">
        <v>244</v>
      </c>
      <c r="C415" s="20">
        <v>2032</v>
      </c>
      <c r="D415" t="s">
        <v>232</v>
      </c>
      <c r="E415" s="22">
        <v>12745.889227195299</v>
      </c>
      <c r="F415" s="22">
        <v>8947.1332819871204</v>
      </c>
      <c r="G415" s="10">
        <v>9267.9117528710594</v>
      </c>
      <c r="H415" s="23">
        <f t="shared" si="12"/>
        <v>320.77847088393901</v>
      </c>
      <c r="I415" s="10">
        <v>12743.894407130299</v>
      </c>
      <c r="J415" s="23">
        <f t="shared" si="13"/>
        <v>-1.9948200649996579</v>
      </c>
    </row>
    <row r="416" spans="1:10">
      <c r="A416" t="s">
        <v>242</v>
      </c>
      <c r="B416" t="s">
        <v>244</v>
      </c>
      <c r="C416" s="20">
        <v>2032</v>
      </c>
      <c r="D416" t="s">
        <v>272</v>
      </c>
      <c r="E416" s="22">
        <v>923842.97479482903</v>
      </c>
      <c r="F416" s="22">
        <v>155917.411290708</v>
      </c>
      <c r="G416" s="10">
        <v>155914.89034446701</v>
      </c>
      <c r="H416" s="23">
        <f t="shared" si="12"/>
        <v>-2.5209462409839034</v>
      </c>
      <c r="I416" s="10">
        <v>923778.43364748405</v>
      </c>
      <c r="J416" s="23">
        <f t="shared" si="13"/>
        <v>-64.541147344978526</v>
      </c>
    </row>
    <row r="417" spans="1:10">
      <c r="A417" t="s">
        <v>242</v>
      </c>
      <c r="B417" t="s">
        <v>244</v>
      </c>
      <c r="C417" s="20">
        <v>2032</v>
      </c>
      <c r="D417" t="s">
        <v>208</v>
      </c>
      <c r="E417" s="22">
        <v>132575.458775576</v>
      </c>
      <c r="F417" s="22">
        <v>81587.455176570904</v>
      </c>
      <c r="G417" s="10">
        <v>83164.095936043304</v>
      </c>
      <c r="H417" s="23">
        <f t="shared" si="12"/>
        <v>1576.6407594724005</v>
      </c>
      <c r="I417" s="10">
        <v>132566.31786836899</v>
      </c>
      <c r="J417" s="23">
        <f t="shared" si="13"/>
        <v>-9.1409072070091497</v>
      </c>
    </row>
    <row r="418" spans="1:10">
      <c r="A418" t="s">
        <v>242</v>
      </c>
      <c r="B418" t="s">
        <v>244</v>
      </c>
      <c r="C418" s="20">
        <v>2032</v>
      </c>
      <c r="D418" t="s">
        <v>218</v>
      </c>
      <c r="E418" s="22">
        <v>300547.890282907</v>
      </c>
      <c r="F418" s="22">
        <v>281515.893350403</v>
      </c>
      <c r="G418" s="10">
        <v>281488.739628123</v>
      </c>
      <c r="H418" s="23">
        <f t="shared" si="12"/>
        <v>-27.153722279996146</v>
      </c>
      <c r="I418" s="10">
        <v>300504.55033634102</v>
      </c>
      <c r="J418" s="23">
        <f t="shared" si="13"/>
        <v>-43.339946565974969</v>
      </c>
    </row>
    <row r="419" spans="1:10">
      <c r="A419" t="s">
        <v>242</v>
      </c>
      <c r="B419" t="s">
        <v>244</v>
      </c>
      <c r="C419" s="20">
        <v>2032</v>
      </c>
      <c r="D419" t="s">
        <v>222</v>
      </c>
      <c r="E419" s="22">
        <v>719243.00066193298</v>
      </c>
      <c r="F419" s="22">
        <v>406122.63516552403</v>
      </c>
      <c r="G419" s="10">
        <v>406904.282877455</v>
      </c>
      <c r="H419" s="23">
        <f t="shared" si="12"/>
        <v>781.64771193097113</v>
      </c>
      <c r="I419" s="10">
        <v>719168.67859233997</v>
      </c>
      <c r="J419" s="23">
        <f t="shared" si="13"/>
        <v>-74.322069593006745</v>
      </c>
    </row>
    <row r="420" spans="1:10">
      <c r="A420" t="s">
        <v>242</v>
      </c>
      <c r="B420" t="s">
        <v>244</v>
      </c>
      <c r="C420" s="20">
        <v>2032</v>
      </c>
      <c r="D420" t="s">
        <v>226</v>
      </c>
      <c r="E420" s="22">
        <v>384674.55130017898</v>
      </c>
      <c r="F420" s="22">
        <v>194205.18456013699</v>
      </c>
      <c r="G420" s="10">
        <v>194193.38475982001</v>
      </c>
      <c r="H420" s="23">
        <f t="shared" si="12"/>
        <v>-11.79980031697778</v>
      </c>
      <c r="I420" s="10">
        <v>384609.051353766</v>
      </c>
      <c r="J420" s="23">
        <f t="shared" si="13"/>
        <v>-65.499946412979625</v>
      </c>
    </row>
    <row r="421" spans="1:10">
      <c r="A421" t="s">
        <v>242</v>
      </c>
      <c r="B421" t="s">
        <v>244</v>
      </c>
      <c r="C421" s="20">
        <v>2032</v>
      </c>
      <c r="D421" t="s">
        <v>254</v>
      </c>
      <c r="E421" s="22">
        <v>12855.9453326475</v>
      </c>
      <c r="F421" s="22">
        <v>3046.5202397589501</v>
      </c>
      <c r="G421" s="10">
        <v>3046.52022706146</v>
      </c>
      <c r="H421" s="23">
        <f t="shared" si="12"/>
        <v>-1.2697490092250519E-5</v>
      </c>
      <c r="I421" s="10">
        <v>12855.942738985899</v>
      </c>
      <c r="J421" s="23">
        <f t="shared" si="13"/>
        <v>-2.5936616002582014E-3</v>
      </c>
    </row>
    <row r="422" spans="1:10">
      <c r="A422" t="s">
        <v>242</v>
      </c>
      <c r="B422" t="s">
        <v>244</v>
      </c>
      <c r="C422" s="20">
        <v>2033</v>
      </c>
      <c r="D422" t="s">
        <v>232</v>
      </c>
      <c r="E422" s="22">
        <v>13148.914933101199</v>
      </c>
      <c r="F422" s="22">
        <v>9084.9263032070594</v>
      </c>
      <c r="G422" s="10">
        <v>9437.4952183943606</v>
      </c>
      <c r="H422" s="23">
        <f t="shared" si="12"/>
        <v>352.56891518730117</v>
      </c>
      <c r="I422" s="10">
        <v>13146.351390150499</v>
      </c>
      <c r="J422" s="23">
        <f t="shared" si="13"/>
        <v>-2.563542950700139</v>
      </c>
    </row>
    <row r="423" spans="1:10">
      <c r="A423" t="s">
        <v>242</v>
      </c>
      <c r="B423" t="s">
        <v>244</v>
      </c>
      <c r="C423" s="20">
        <v>2033</v>
      </c>
      <c r="D423" t="s">
        <v>272</v>
      </c>
      <c r="E423" s="22">
        <v>944603.16782995302</v>
      </c>
      <c r="F423" s="22">
        <v>160824.91281571999</v>
      </c>
      <c r="G423" s="10">
        <v>160821.219639763</v>
      </c>
      <c r="H423" s="23">
        <f t="shared" si="12"/>
        <v>-3.6931759569852147</v>
      </c>
      <c r="I423" s="10">
        <v>944521.71811111004</v>
      </c>
      <c r="J423" s="23">
        <f t="shared" si="13"/>
        <v>-81.449718842981383</v>
      </c>
    </row>
    <row r="424" spans="1:10">
      <c r="A424" t="s">
        <v>242</v>
      </c>
      <c r="B424" t="s">
        <v>244</v>
      </c>
      <c r="C424" s="20">
        <v>2033</v>
      </c>
      <c r="D424" t="s">
        <v>208</v>
      </c>
      <c r="E424" s="22">
        <v>136719.475509765</v>
      </c>
      <c r="F424" s="22">
        <v>83394.305760044197</v>
      </c>
      <c r="G424" s="10">
        <v>85140.0559210379</v>
      </c>
      <c r="H424" s="23">
        <f t="shared" si="12"/>
        <v>1745.7501609937026</v>
      </c>
      <c r="I424" s="10">
        <v>136707.716312745</v>
      </c>
      <c r="J424" s="23">
        <f t="shared" si="13"/>
        <v>-11.759197020001011</v>
      </c>
    </row>
    <row r="425" spans="1:10">
      <c r="A425" t="s">
        <v>242</v>
      </c>
      <c r="B425" t="s">
        <v>244</v>
      </c>
      <c r="C425" s="20">
        <v>2033</v>
      </c>
      <c r="D425" t="s">
        <v>218</v>
      </c>
      <c r="E425" s="22">
        <v>304522.57382317301</v>
      </c>
      <c r="F425" s="22">
        <v>285333.49163626198</v>
      </c>
      <c r="G425" s="10">
        <v>285297.74851322698</v>
      </c>
      <c r="H425" s="23">
        <f t="shared" si="12"/>
        <v>-35.743123035004828</v>
      </c>
      <c r="I425" s="10">
        <v>304468.28685022698</v>
      </c>
      <c r="J425" s="23">
        <f t="shared" si="13"/>
        <v>-54.286972946021706</v>
      </c>
    </row>
    <row r="426" spans="1:10">
      <c r="A426" t="s">
        <v>242</v>
      </c>
      <c r="B426" t="s">
        <v>244</v>
      </c>
      <c r="C426" s="20">
        <v>2033</v>
      </c>
      <c r="D426" t="s">
        <v>222</v>
      </c>
      <c r="E426" s="22">
        <v>738489.57807213801</v>
      </c>
      <c r="F426" s="22">
        <v>416717.179195643</v>
      </c>
      <c r="G426" s="10">
        <v>417591.194273361</v>
      </c>
      <c r="H426" s="23">
        <f t="shared" si="12"/>
        <v>874.01507771800971</v>
      </c>
      <c r="I426" s="10">
        <v>738395.91371005401</v>
      </c>
      <c r="J426" s="23">
        <f t="shared" si="13"/>
        <v>-93.664362084004097</v>
      </c>
    </row>
    <row r="427" spans="1:10">
      <c r="A427" t="s">
        <v>242</v>
      </c>
      <c r="B427" t="s">
        <v>244</v>
      </c>
      <c r="C427" s="20">
        <v>2033</v>
      </c>
      <c r="D427" t="s">
        <v>226</v>
      </c>
      <c r="E427" s="22">
        <v>394241.62165022403</v>
      </c>
      <c r="F427" s="22">
        <v>199328.382360421</v>
      </c>
      <c r="G427" s="10">
        <v>199311.53036404401</v>
      </c>
      <c r="H427" s="23">
        <f t="shared" si="12"/>
        <v>-16.851996376994066</v>
      </c>
      <c r="I427" s="10">
        <v>394159.18491510901</v>
      </c>
      <c r="J427" s="23">
        <f t="shared" si="13"/>
        <v>-82.436735115014017</v>
      </c>
    </row>
    <row r="428" spans="1:10">
      <c r="A428" t="s">
        <v>242</v>
      </c>
      <c r="B428" t="s">
        <v>244</v>
      </c>
      <c r="C428" s="20">
        <v>2033</v>
      </c>
      <c r="D428" t="s">
        <v>254</v>
      </c>
      <c r="E428" s="22">
        <v>12780.744667208401</v>
      </c>
      <c r="F428" s="22">
        <v>2919.7945660713499</v>
      </c>
      <c r="G428" s="10">
        <v>2919.7945489748099</v>
      </c>
      <c r="H428" s="23">
        <f t="shared" si="12"/>
        <v>-1.7096539977501379E-5</v>
      </c>
      <c r="I428" s="10">
        <v>12780.7417922516</v>
      </c>
      <c r="J428" s="23">
        <f t="shared" si="13"/>
        <v>-2.8749568009516224E-3</v>
      </c>
    </row>
    <row r="429" spans="1:10">
      <c r="A429" t="s">
        <v>242</v>
      </c>
      <c r="B429" t="s">
        <v>244</v>
      </c>
      <c r="C429" s="20">
        <v>2034</v>
      </c>
      <c r="D429" t="s">
        <v>232</v>
      </c>
      <c r="E429" s="22">
        <v>13399.5588107454</v>
      </c>
      <c r="F429" s="22">
        <v>9227.3489707920799</v>
      </c>
      <c r="G429" s="10">
        <v>9610.7871789458404</v>
      </c>
      <c r="H429" s="23">
        <f t="shared" si="12"/>
        <v>383.43820815376057</v>
      </c>
      <c r="I429" s="10">
        <v>13396.3770662857</v>
      </c>
      <c r="J429" s="23">
        <f t="shared" si="13"/>
        <v>-3.1817444596999849</v>
      </c>
    </row>
    <row r="430" spans="1:10">
      <c r="A430" t="s">
        <v>242</v>
      </c>
      <c r="B430" t="s">
        <v>244</v>
      </c>
      <c r="C430" s="20">
        <v>2034</v>
      </c>
      <c r="D430" t="s">
        <v>272</v>
      </c>
      <c r="E430" s="22">
        <v>960321.15212660504</v>
      </c>
      <c r="F430" s="22">
        <v>165837.94951567199</v>
      </c>
      <c r="G430" s="10">
        <v>165832.802590949</v>
      </c>
      <c r="H430" s="23">
        <f t="shared" si="12"/>
        <v>-5.1469247229979374</v>
      </c>
      <c r="I430" s="10">
        <v>960221.65586168901</v>
      </c>
      <c r="J430" s="23">
        <f t="shared" si="13"/>
        <v>-99.496264916029759</v>
      </c>
    </row>
    <row r="431" spans="1:10">
      <c r="A431" t="s">
        <v>242</v>
      </c>
      <c r="B431" t="s">
        <v>244</v>
      </c>
      <c r="C431" s="20">
        <v>2034</v>
      </c>
      <c r="D431" t="s">
        <v>208</v>
      </c>
      <c r="E431" s="22">
        <v>139937.30792742199</v>
      </c>
      <c r="F431" s="22">
        <v>85211.360900977495</v>
      </c>
      <c r="G431" s="10">
        <v>87126.211950146098</v>
      </c>
      <c r="H431" s="23">
        <f t="shared" si="12"/>
        <v>1914.8510491686029</v>
      </c>
      <c r="I431" s="10">
        <v>139922.665552402</v>
      </c>
      <c r="J431" s="23">
        <f t="shared" si="13"/>
        <v>-14.642375019990141</v>
      </c>
    </row>
    <row r="432" spans="1:10">
      <c r="A432" t="s">
        <v>242</v>
      </c>
      <c r="B432" t="s">
        <v>244</v>
      </c>
      <c r="C432" s="20">
        <v>2034</v>
      </c>
      <c r="D432" t="s">
        <v>218</v>
      </c>
      <c r="E432" s="22">
        <v>308208.66971081198</v>
      </c>
      <c r="F432" s="22">
        <v>289067.60903312103</v>
      </c>
      <c r="G432" s="10">
        <v>289022.375898514</v>
      </c>
      <c r="H432" s="23">
        <f t="shared" si="12"/>
        <v>-45.23313460702775</v>
      </c>
      <c r="I432" s="10">
        <v>308142.620646514</v>
      </c>
      <c r="J432" s="23">
        <f t="shared" si="13"/>
        <v>-66.049064297985751</v>
      </c>
    </row>
    <row r="433" spans="1:10">
      <c r="A433" t="s">
        <v>242</v>
      </c>
      <c r="B433" t="s">
        <v>244</v>
      </c>
      <c r="C433" s="20">
        <v>2034</v>
      </c>
      <c r="D433" t="s">
        <v>222</v>
      </c>
      <c r="E433" s="22">
        <v>754379.22925895802</v>
      </c>
      <c r="F433" s="22">
        <v>427531.033013826</v>
      </c>
      <c r="G433" s="10">
        <v>428496.093357131</v>
      </c>
      <c r="H433" s="23">
        <f t="shared" si="12"/>
        <v>965.06034330499824</v>
      </c>
      <c r="I433" s="10">
        <v>754264.51931482705</v>
      </c>
      <c r="J433" s="23">
        <f t="shared" si="13"/>
        <v>-114.70994413096923</v>
      </c>
    </row>
    <row r="434" spans="1:10">
      <c r="A434" t="s">
        <v>242</v>
      </c>
      <c r="B434" t="s">
        <v>244</v>
      </c>
      <c r="C434" s="20">
        <v>2034</v>
      </c>
      <c r="D434" t="s">
        <v>226</v>
      </c>
      <c r="E434" s="22">
        <v>402522.66719113803</v>
      </c>
      <c r="F434" s="22">
        <v>204533.45079194201</v>
      </c>
      <c r="G434" s="10">
        <v>204510.58021707</v>
      </c>
      <c r="H434" s="23">
        <f t="shared" si="12"/>
        <v>-22.870574872009456</v>
      </c>
      <c r="I434" s="10">
        <v>402421.55387242202</v>
      </c>
      <c r="J434" s="23">
        <f t="shared" si="13"/>
        <v>-101.11331871600123</v>
      </c>
    </row>
    <row r="435" spans="1:10">
      <c r="A435" t="s">
        <v>242</v>
      </c>
      <c r="B435" t="s">
        <v>244</v>
      </c>
      <c r="C435" s="20">
        <v>2034</v>
      </c>
      <c r="D435" t="s">
        <v>254</v>
      </c>
      <c r="E435" s="22">
        <v>12872.438114625</v>
      </c>
      <c r="F435" s="22">
        <v>2795.76961729493</v>
      </c>
      <c r="G435" s="10">
        <v>2795.7695956202701</v>
      </c>
      <c r="H435" s="23">
        <f t="shared" si="12"/>
        <v>-2.1674659819836961E-5</v>
      </c>
      <c r="I435" s="10">
        <v>12872.434861330999</v>
      </c>
      <c r="J435" s="23">
        <f t="shared" si="13"/>
        <v>-3.253294000387541E-3</v>
      </c>
    </row>
    <row r="436" spans="1:10">
      <c r="A436" t="s">
        <v>242</v>
      </c>
      <c r="B436" t="s">
        <v>244</v>
      </c>
      <c r="C436" s="20">
        <v>2035</v>
      </c>
      <c r="D436" t="s">
        <v>232</v>
      </c>
      <c r="E436" s="22">
        <v>13730.620659939999</v>
      </c>
      <c r="F436" s="22">
        <v>9372.9360372312603</v>
      </c>
      <c r="G436" s="10">
        <v>9787.5127586509407</v>
      </c>
      <c r="H436" s="23">
        <f t="shared" si="12"/>
        <v>414.57672141968033</v>
      </c>
      <c r="I436" s="10">
        <v>13726.7399692658</v>
      </c>
      <c r="J436" s="23">
        <f t="shared" si="13"/>
        <v>-3.8806906741992861</v>
      </c>
    </row>
    <row r="437" spans="1:10">
      <c r="A437" t="s">
        <v>242</v>
      </c>
      <c r="B437" t="s">
        <v>244</v>
      </c>
      <c r="C437" s="20">
        <v>2035</v>
      </c>
      <c r="D437" t="s">
        <v>272</v>
      </c>
      <c r="E437" s="22">
        <v>975166.13362808398</v>
      </c>
      <c r="F437" s="22">
        <v>170917.89760757401</v>
      </c>
      <c r="G437" s="10">
        <v>170911.003808462</v>
      </c>
      <c r="H437" s="23">
        <f t="shared" si="12"/>
        <v>-6.8937991120037623</v>
      </c>
      <c r="I437" s="10">
        <v>975047.32695986598</v>
      </c>
      <c r="J437" s="23">
        <f t="shared" si="13"/>
        <v>-118.80666821799241</v>
      </c>
    </row>
    <row r="438" spans="1:10">
      <c r="A438" t="s">
        <v>242</v>
      </c>
      <c r="B438" t="s">
        <v>244</v>
      </c>
      <c r="C438" s="20">
        <v>2035</v>
      </c>
      <c r="D438" t="s">
        <v>208</v>
      </c>
      <c r="E438" s="22">
        <v>143447.992955547</v>
      </c>
      <c r="F438" s="22">
        <v>87051.535080415502</v>
      </c>
      <c r="G438" s="10">
        <v>89138.141517925003</v>
      </c>
      <c r="H438" s="23">
        <f t="shared" si="12"/>
        <v>2086.6064375095011</v>
      </c>
      <c r="I438" s="10">
        <v>143430.14734695299</v>
      </c>
      <c r="J438" s="23">
        <f t="shared" si="13"/>
        <v>-17.845608594012447</v>
      </c>
    </row>
    <row r="439" spans="1:10">
      <c r="A439" t="s">
        <v>242</v>
      </c>
      <c r="B439" t="s">
        <v>244</v>
      </c>
      <c r="C439" s="20">
        <v>2035</v>
      </c>
      <c r="D439" t="s">
        <v>218</v>
      </c>
      <c r="E439" s="22">
        <v>311677.25886117201</v>
      </c>
      <c r="F439" s="22">
        <v>292598.96473730099</v>
      </c>
      <c r="G439" s="10">
        <v>292543.43417229998</v>
      </c>
      <c r="H439" s="23">
        <f t="shared" si="12"/>
        <v>-55.530565001012292</v>
      </c>
      <c r="I439" s="10">
        <v>311598.65934973501</v>
      </c>
      <c r="J439" s="23">
        <f t="shared" si="13"/>
        <v>-78.599511437001638</v>
      </c>
    </row>
    <row r="440" spans="1:10">
      <c r="A440" t="s">
        <v>242</v>
      </c>
      <c r="B440" t="s">
        <v>244</v>
      </c>
      <c r="C440" s="20">
        <v>2035</v>
      </c>
      <c r="D440" t="s">
        <v>222</v>
      </c>
      <c r="E440" s="22">
        <v>770180.954003772</v>
      </c>
      <c r="F440" s="22">
        <v>438363.84969432303</v>
      </c>
      <c r="G440" s="10">
        <v>439419.39317626401</v>
      </c>
      <c r="H440" s="23">
        <f t="shared" si="12"/>
        <v>1055.5434819409857</v>
      </c>
      <c r="I440" s="10">
        <v>770043.40739803296</v>
      </c>
      <c r="J440" s="23">
        <f t="shared" si="13"/>
        <v>-137.54660573904403</v>
      </c>
    </row>
    <row r="441" spans="1:10">
      <c r="A441" t="s">
        <v>242</v>
      </c>
      <c r="B441" t="s">
        <v>244</v>
      </c>
      <c r="C441" s="20">
        <v>2035</v>
      </c>
      <c r="D441" t="s">
        <v>226</v>
      </c>
      <c r="E441" s="22">
        <v>410551.94863919698</v>
      </c>
      <c r="F441" s="22">
        <v>209884.85220812599</v>
      </c>
      <c r="G441" s="10">
        <v>209854.98851526401</v>
      </c>
      <c r="H441" s="23">
        <f t="shared" si="12"/>
        <v>-29.86369286198169</v>
      </c>
      <c r="I441" s="10">
        <v>410430.68648466002</v>
      </c>
      <c r="J441" s="23">
        <f t="shared" si="13"/>
        <v>-121.26215453696204</v>
      </c>
    </row>
    <row r="442" spans="1:10">
      <c r="A442" t="s">
        <v>242</v>
      </c>
      <c r="B442" t="s">
        <v>244</v>
      </c>
      <c r="C442" s="20">
        <v>2035</v>
      </c>
      <c r="D442" t="s">
        <v>254</v>
      </c>
      <c r="E442" s="22">
        <v>13061.593676880901</v>
      </c>
      <c r="F442" s="22">
        <v>2671.49787042956</v>
      </c>
      <c r="G442" s="10">
        <v>2671.4978439429501</v>
      </c>
      <c r="H442" s="23">
        <f t="shared" si="12"/>
        <v>-2.6486609840503661E-5</v>
      </c>
      <c r="I442" s="10">
        <v>13061.5900844962</v>
      </c>
      <c r="J442" s="23">
        <f t="shared" si="13"/>
        <v>-3.5923847008234588E-3</v>
      </c>
    </row>
    <row r="443" spans="1:10">
      <c r="A443" t="s">
        <v>242</v>
      </c>
      <c r="B443" t="s">
        <v>244</v>
      </c>
      <c r="C443" s="20">
        <v>2036</v>
      </c>
      <c r="D443" t="s">
        <v>232</v>
      </c>
      <c r="E443" s="22">
        <v>14063.4803607091</v>
      </c>
      <c r="F443" s="22">
        <v>9527.0836224182804</v>
      </c>
      <c r="G443" s="10">
        <v>9972.7334369719993</v>
      </c>
      <c r="H443" s="23">
        <f t="shared" si="12"/>
        <v>445.6498145537189</v>
      </c>
      <c r="I443" s="10">
        <v>14058.8402730705</v>
      </c>
      <c r="J443" s="23">
        <f t="shared" si="13"/>
        <v>-4.6400876385996526</v>
      </c>
    </row>
    <row r="444" spans="1:10">
      <c r="A444" t="s">
        <v>242</v>
      </c>
      <c r="B444" t="s">
        <v>244</v>
      </c>
      <c r="C444" s="20">
        <v>2036</v>
      </c>
      <c r="D444" t="s">
        <v>272</v>
      </c>
      <c r="E444" s="22">
        <v>992732.64690968301</v>
      </c>
      <c r="F444" s="22">
        <v>176148.94256390599</v>
      </c>
      <c r="G444" s="10">
        <v>176139.99778552799</v>
      </c>
      <c r="H444" s="23">
        <f t="shared" si="12"/>
        <v>-8.9447783780051395</v>
      </c>
      <c r="I444" s="10">
        <v>992593.12756790605</v>
      </c>
      <c r="J444" s="23">
        <f t="shared" si="13"/>
        <v>-139.51934177696239</v>
      </c>
    </row>
    <row r="445" spans="1:10">
      <c r="A445" t="s">
        <v>242</v>
      </c>
      <c r="B445" t="s">
        <v>244</v>
      </c>
      <c r="C445" s="20">
        <v>2036</v>
      </c>
      <c r="D445" t="s">
        <v>208</v>
      </c>
      <c r="E445" s="22">
        <v>147000.24582276799</v>
      </c>
      <c r="F445" s="22">
        <v>88965.694211001697</v>
      </c>
      <c r="G445" s="10">
        <v>91225.407814079197</v>
      </c>
      <c r="H445" s="23">
        <f t="shared" si="12"/>
        <v>2259.7136030775</v>
      </c>
      <c r="I445" s="10">
        <v>146978.91607034899</v>
      </c>
      <c r="J445" s="23">
        <f t="shared" si="13"/>
        <v>-21.329752418998396</v>
      </c>
    </row>
    <row r="446" spans="1:10">
      <c r="A446" t="s">
        <v>242</v>
      </c>
      <c r="B446" t="s">
        <v>244</v>
      </c>
      <c r="C446" s="20">
        <v>2036</v>
      </c>
      <c r="D446" t="s">
        <v>218</v>
      </c>
      <c r="E446" s="22">
        <v>315380.91159510199</v>
      </c>
      <c r="F446" s="22">
        <v>296151.00967484701</v>
      </c>
      <c r="G446" s="10">
        <v>296084.40274798701</v>
      </c>
      <c r="H446" s="23">
        <f t="shared" si="12"/>
        <v>-66.606926859996747</v>
      </c>
      <c r="I446" s="10">
        <v>315288.94946137897</v>
      </c>
      <c r="J446" s="23">
        <f t="shared" si="13"/>
        <v>-91.962133723020088</v>
      </c>
    </row>
    <row r="447" spans="1:10">
      <c r="A447" t="s">
        <v>242</v>
      </c>
      <c r="B447" t="s">
        <v>244</v>
      </c>
      <c r="C447" s="20">
        <v>2036</v>
      </c>
      <c r="D447" t="s">
        <v>222</v>
      </c>
      <c r="E447" s="22">
        <v>786868.37259445095</v>
      </c>
      <c r="F447" s="22">
        <v>449455.67470101197</v>
      </c>
      <c r="G447" s="10">
        <v>450600.66503166</v>
      </c>
      <c r="H447" s="23">
        <f t="shared" si="12"/>
        <v>1144.9903306480264</v>
      </c>
      <c r="I447" s="10">
        <v>786706.265291046</v>
      </c>
      <c r="J447" s="23">
        <f t="shared" si="13"/>
        <v>-162.10730340494774</v>
      </c>
    </row>
    <row r="448" spans="1:10">
      <c r="A448" t="s">
        <v>242</v>
      </c>
      <c r="B448" t="s">
        <v>244</v>
      </c>
      <c r="C448" s="20">
        <v>2036</v>
      </c>
      <c r="D448" t="s">
        <v>226</v>
      </c>
      <c r="E448" s="22">
        <v>419023.41929552099</v>
      </c>
      <c r="F448" s="22">
        <v>215472.074488554</v>
      </c>
      <c r="G448" s="10">
        <v>215434.24691051699</v>
      </c>
      <c r="H448" s="23">
        <f t="shared" si="12"/>
        <v>-37.827578037016792</v>
      </c>
      <c r="I448" s="10">
        <v>418880.52544401999</v>
      </c>
      <c r="J448" s="23">
        <f t="shared" si="13"/>
        <v>-142.89385150099406</v>
      </c>
    </row>
    <row r="449" spans="1:10">
      <c r="A449" t="s">
        <v>242</v>
      </c>
      <c r="B449" t="s">
        <v>244</v>
      </c>
      <c r="C449" s="20">
        <v>2036</v>
      </c>
      <c r="D449" t="s">
        <v>254</v>
      </c>
      <c r="E449" s="22">
        <v>13308.7983556657</v>
      </c>
      <c r="F449" s="22">
        <v>2547.7426153306201</v>
      </c>
      <c r="G449" s="10">
        <v>2547.7425839674902</v>
      </c>
      <c r="H449" s="23">
        <f t="shared" si="12"/>
        <v>-3.1363129892270081E-5</v>
      </c>
      <c r="I449" s="10">
        <v>13308.7944546361</v>
      </c>
      <c r="J449" s="23">
        <f t="shared" si="13"/>
        <v>-3.9010296004562406E-3</v>
      </c>
    </row>
    <row r="450" spans="1:10">
      <c r="A450" t="s">
        <v>242</v>
      </c>
      <c r="B450" t="s">
        <v>244</v>
      </c>
      <c r="C450" s="20">
        <v>2037</v>
      </c>
      <c r="D450" t="s">
        <v>232</v>
      </c>
      <c r="E450" s="22">
        <v>14392.097445346901</v>
      </c>
      <c r="F450" s="22">
        <v>9682.7313326873591</v>
      </c>
      <c r="G450" s="10">
        <v>10159.187333690499</v>
      </c>
      <c r="H450" s="23">
        <f t="shared" ref="H450:H513" si="14">G450-F450</f>
        <v>476.45600100314005</v>
      </c>
      <c r="I450" s="10">
        <v>14386.6366039025</v>
      </c>
      <c r="J450" s="23">
        <f t="shared" ref="J450:J513" si="15">I450-E450</f>
        <v>-5.4608414444010123</v>
      </c>
    </row>
    <row r="451" spans="1:10">
      <c r="A451" t="s">
        <v>242</v>
      </c>
      <c r="B451" t="s">
        <v>244</v>
      </c>
      <c r="C451" s="20">
        <v>2037</v>
      </c>
      <c r="D451" t="s">
        <v>272</v>
      </c>
      <c r="E451" s="22">
        <v>1009463.23700353</v>
      </c>
      <c r="F451" s="22">
        <v>181469.54677451699</v>
      </c>
      <c r="G451" s="10">
        <v>181458.23583990801</v>
      </c>
      <c r="H451" s="23">
        <f t="shared" si="14"/>
        <v>-11.310934608976822</v>
      </c>
      <c r="I451" s="10">
        <v>1009301.65749756</v>
      </c>
      <c r="J451" s="23">
        <f t="shared" si="15"/>
        <v>-161.57950597000308</v>
      </c>
    </row>
    <row r="452" spans="1:10">
      <c r="A452" t="s">
        <v>242</v>
      </c>
      <c r="B452" t="s">
        <v>244</v>
      </c>
      <c r="C452" s="20">
        <v>2037</v>
      </c>
      <c r="D452" t="s">
        <v>208</v>
      </c>
      <c r="E452" s="22">
        <v>150512.52592121501</v>
      </c>
      <c r="F452" s="22">
        <v>90908.465761941305</v>
      </c>
      <c r="G452" s="10">
        <v>93341.278424510703</v>
      </c>
      <c r="H452" s="23">
        <f t="shared" si="14"/>
        <v>2432.8126625693985</v>
      </c>
      <c r="I452" s="10">
        <v>150487.44161910799</v>
      </c>
      <c r="J452" s="23">
        <f t="shared" si="15"/>
        <v>-25.08430210701772</v>
      </c>
    </row>
    <row r="453" spans="1:10">
      <c r="A453" t="s">
        <v>242</v>
      </c>
      <c r="B453" t="s">
        <v>244</v>
      </c>
      <c r="C453" s="20">
        <v>2037</v>
      </c>
      <c r="D453" t="s">
        <v>218</v>
      </c>
      <c r="E453" s="22">
        <v>318861.00222180202</v>
      </c>
      <c r="F453" s="22">
        <v>299513.067107371</v>
      </c>
      <c r="G453" s="10">
        <v>299434.65519592498</v>
      </c>
      <c r="H453" s="23">
        <f t="shared" si="14"/>
        <v>-78.411911446019076</v>
      </c>
      <c r="I453" s="10">
        <v>318754.96481302398</v>
      </c>
      <c r="J453" s="23">
        <f t="shared" si="15"/>
        <v>-106.03740877803648</v>
      </c>
    </row>
    <row r="454" spans="1:10">
      <c r="A454" t="s">
        <v>242</v>
      </c>
      <c r="B454" t="s">
        <v>244</v>
      </c>
      <c r="C454" s="20">
        <v>2037</v>
      </c>
      <c r="D454" t="s">
        <v>222</v>
      </c>
      <c r="E454" s="22">
        <v>803640.54019618302</v>
      </c>
      <c r="F454" s="22">
        <v>460618.29305389401</v>
      </c>
      <c r="G454" s="10">
        <v>461851.04951155098</v>
      </c>
      <c r="H454" s="23">
        <f t="shared" si="14"/>
        <v>1232.7564576569712</v>
      </c>
      <c r="I454" s="10">
        <v>803452.22903664398</v>
      </c>
      <c r="J454" s="23">
        <f t="shared" si="15"/>
        <v>-188.31115953903645</v>
      </c>
    </row>
    <row r="455" spans="1:10">
      <c r="A455" t="s">
        <v>242</v>
      </c>
      <c r="B455" t="s">
        <v>244</v>
      </c>
      <c r="C455" s="20">
        <v>2037</v>
      </c>
      <c r="D455" t="s">
        <v>226</v>
      </c>
      <c r="E455" s="22">
        <v>427672.63005055801</v>
      </c>
      <c r="F455" s="22">
        <v>221188.567536836</v>
      </c>
      <c r="G455" s="10">
        <v>221141.826108993</v>
      </c>
      <c r="H455" s="23">
        <f t="shared" si="14"/>
        <v>-46.741427842993289</v>
      </c>
      <c r="I455" s="10">
        <v>427506.733072448</v>
      </c>
      <c r="J455" s="23">
        <f t="shared" si="15"/>
        <v>-165.89697811001679</v>
      </c>
    </row>
    <row r="456" spans="1:10">
      <c r="A456" t="s">
        <v>242</v>
      </c>
      <c r="B456" t="s">
        <v>244</v>
      </c>
      <c r="C456" s="20">
        <v>2037</v>
      </c>
      <c r="D456" t="s">
        <v>254</v>
      </c>
      <c r="E456" s="22">
        <v>13385.1323066963</v>
      </c>
      <c r="F456" s="22">
        <v>2421.5767159807601</v>
      </c>
      <c r="G456" s="10">
        <v>2421.5766798415598</v>
      </c>
      <c r="H456" s="23">
        <f t="shared" si="14"/>
        <v>-3.6139200346951839E-5</v>
      </c>
      <c r="I456" s="10">
        <v>13385.128134315</v>
      </c>
      <c r="J456" s="23">
        <f t="shared" si="15"/>
        <v>-4.172381299213157E-3</v>
      </c>
    </row>
    <row r="457" spans="1:10">
      <c r="A457" t="s">
        <v>242</v>
      </c>
      <c r="B457" t="s">
        <v>244</v>
      </c>
      <c r="C457" s="20">
        <v>2038</v>
      </c>
      <c r="D457" t="s">
        <v>232</v>
      </c>
      <c r="E457" s="22">
        <v>14796.6213132103</v>
      </c>
      <c r="F457" s="22">
        <v>9842.8428813487608</v>
      </c>
      <c r="G457" s="10">
        <v>10349.903688341699</v>
      </c>
      <c r="H457" s="23">
        <f t="shared" si="14"/>
        <v>507.06080699293852</v>
      </c>
      <c r="I457" s="10">
        <v>14790.2897218897</v>
      </c>
      <c r="J457" s="23">
        <f t="shared" si="15"/>
        <v>-6.3315913206006371</v>
      </c>
    </row>
    <row r="458" spans="1:10">
      <c r="A458" t="s">
        <v>242</v>
      </c>
      <c r="B458" t="s">
        <v>244</v>
      </c>
      <c r="C458" s="20">
        <v>2038</v>
      </c>
      <c r="D458" t="s">
        <v>272</v>
      </c>
      <c r="E458" s="22">
        <v>1025916.703356</v>
      </c>
      <c r="F458" s="22">
        <v>186801.486725731</v>
      </c>
      <c r="G458" s="10">
        <v>186787.49187052401</v>
      </c>
      <c r="H458" s="23">
        <f t="shared" si="14"/>
        <v>-13.99485520698363</v>
      </c>
      <c r="I458" s="10">
        <v>1025731.21343356</v>
      </c>
      <c r="J458" s="23">
        <f t="shared" si="15"/>
        <v>-185.48992244002875</v>
      </c>
    </row>
    <row r="459" spans="1:10">
      <c r="A459" t="s">
        <v>242</v>
      </c>
      <c r="B459" t="s">
        <v>244</v>
      </c>
      <c r="C459" s="20">
        <v>2038</v>
      </c>
      <c r="D459" t="s">
        <v>208</v>
      </c>
      <c r="E459" s="22">
        <v>154862.18245020299</v>
      </c>
      <c r="F459" s="22">
        <v>92862.892514905194</v>
      </c>
      <c r="G459" s="10">
        <v>95469.044780114302</v>
      </c>
      <c r="H459" s="23">
        <f t="shared" si="14"/>
        <v>2606.152265209108</v>
      </c>
      <c r="I459" s="10">
        <v>154833.02186168899</v>
      </c>
      <c r="J459" s="23">
        <f t="shared" si="15"/>
        <v>-29.160588514001574</v>
      </c>
    </row>
    <row r="460" spans="1:10">
      <c r="A460" t="s">
        <v>242</v>
      </c>
      <c r="B460" t="s">
        <v>244</v>
      </c>
      <c r="C460" s="20">
        <v>2038</v>
      </c>
      <c r="D460" t="s">
        <v>218</v>
      </c>
      <c r="E460" s="22">
        <v>321929.03665689699</v>
      </c>
      <c r="F460" s="22">
        <v>302555.41796772397</v>
      </c>
      <c r="G460" s="10">
        <v>302464.555231106</v>
      </c>
      <c r="H460" s="23">
        <f t="shared" si="14"/>
        <v>-90.862736617971677</v>
      </c>
      <c r="I460" s="10">
        <v>321808.30457611103</v>
      </c>
      <c r="J460" s="23">
        <f t="shared" si="15"/>
        <v>-120.73208078596508</v>
      </c>
    </row>
    <row r="461" spans="1:10">
      <c r="A461" t="s">
        <v>242</v>
      </c>
      <c r="B461" t="s">
        <v>244</v>
      </c>
      <c r="C461" s="20">
        <v>2038</v>
      </c>
      <c r="D461" t="s">
        <v>222</v>
      </c>
      <c r="E461" s="22">
        <v>822734.33991482703</v>
      </c>
      <c r="F461" s="22">
        <v>471645.74785643502</v>
      </c>
      <c r="G461" s="10">
        <v>472964.18297251803</v>
      </c>
      <c r="H461" s="23">
        <f t="shared" si="14"/>
        <v>1318.435116083012</v>
      </c>
      <c r="I461" s="10">
        <v>822517.79120793997</v>
      </c>
      <c r="J461" s="23">
        <f t="shared" si="15"/>
        <v>-216.54870688705705</v>
      </c>
    </row>
    <row r="462" spans="1:10">
      <c r="A462" t="s">
        <v>242</v>
      </c>
      <c r="B462" t="s">
        <v>244</v>
      </c>
      <c r="C462" s="20">
        <v>2038</v>
      </c>
      <c r="D462" t="s">
        <v>226</v>
      </c>
      <c r="E462" s="22">
        <v>438066.54534942302</v>
      </c>
      <c r="F462" s="22">
        <v>226894.16239489199</v>
      </c>
      <c r="G462" s="10">
        <v>226837.611544716</v>
      </c>
      <c r="H462" s="23">
        <f t="shared" si="14"/>
        <v>-56.55085017599049</v>
      </c>
      <c r="I462" s="10">
        <v>437875.90442176699</v>
      </c>
      <c r="J462" s="23">
        <f t="shared" si="15"/>
        <v>-190.64092765602982</v>
      </c>
    </row>
    <row r="463" spans="1:10">
      <c r="A463" t="s">
        <v>242</v>
      </c>
      <c r="B463" t="s">
        <v>244</v>
      </c>
      <c r="C463" s="20">
        <v>2038</v>
      </c>
      <c r="D463" t="s">
        <v>254</v>
      </c>
      <c r="E463" s="22">
        <v>13130.5001542511</v>
      </c>
      <c r="F463" s="22">
        <v>2303.4653750213001</v>
      </c>
      <c r="G463" s="10">
        <v>2303.4653337571999</v>
      </c>
      <c r="H463" s="23">
        <f t="shared" si="14"/>
        <v>-4.1264100218540989E-5</v>
      </c>
      <c r="I463" s="10">
        <v>13130.4959942569</v>
      </c>
      <c r="J463" s="23">
        <f t="shared" si="15"/>
        <v>-4.1599941996537382E-3</v>
      </c>
    </row>
    <row r="464" spans="1:10">
      <c r="A464" t="s">
        <v>242</v>
      </c>
      <c r="B464" t="s">
        <v>244</v>
      </c>
      <c r="C464" s="20">
        <v>2039</v>
      </c>
      <c r="D464" t="s">
        <v>232</v>
      </c>
      <c r="E464" s="22">
        <v>15143.0220785413</v>
      </c>
      <c r="F464" s="22">
        <v>10006.942686488301</v>
      </c>
      <c r="G464" s="10">
        <v>10545.0523038997</v>
      </c>
      <c r="H464" s="23">
        <f t="shared" si="14"/>
        <v>538.10961741139909</v>
      </c>
      <c r="I464" s="10">
        <v>15135.74798412</v>
      </c>
      <c r="J464" s="23">
        <f t="shared" si="15"/>
        <v>-7.2740944213001058</v>
      </c>
    </row>
    <row r="465" spans="1:10">
      <c r="A465" t="s">
        <v>242</v>
      </c>
      <c r="B465" t="s">
        <v>244</v>
      </c>
      <c r="C465" s="20">
        <v>2039</v>
      </c>
      <c r="D465" t="s">
        <v>272</v>
      </c>
      <c r="E465" s="22">
        <v>1039544.21180789</v>
      </c>
      <c r="F465" s="22">
        <v>192313.57268110901</v>
      </c>
      <c r="G465" s="10">
        <v>192296.552192256</v>
      </c>
      <c r="H465" s="23">
        <f t="shared" si="14"/>
        <v>-17.020488853013376</v>
      </c>
      <c r="I465" s="10">
        <v>1039334.21211717</v>
      </c>
      <c r="J465" s="23">
        <f t="shared" si="15"/>
        <v>-209.99969071999658</v>
      </c>
    </row>
    <row r="466" spans="1:10">
      <c r="A466" t="s">
        <v>242</v>
      </c>
      <c r="B466" t="s">
        <v>244</v>
      </c>
      <c r="C466" s="20">
        <v>2039</v>
      </c>
      <c r="D466" t="s">
        <v>208</v>
      </c>
      <c r="E466" s="22">
        <v>158359.35996645701</v>
      </c>
      <c r="F466" s="22">
        <v>94882.4746951376</v>
      </c>
      <c r="G466" s="10">
        <v>97666.512521866607</v>
      </c>
      <c r="H466" s="23">
        <f t="shared" si="14"/>
        <v>2784.0378267290071</v>
      </c>
      <c r="I466" s="10">
        <v>158325.90418622101</v>
      </c>
      <c r="J466" s="23">
        <f t="shared" si="15"/>
        <v>-33.455780235992279</v>
      </c>
    </row>
    <row r="467" spans="1:10">
      <c r="A467" t="s">
        <v>242</v>
      </c>
      <c r="B467" t="s">
        <v>244</v>
      </c>
      <c r="C467" s="20">
        <v>2039</v>
      </c>
      <c r="D467" t="s">
        <v>218</v>
      </c>
      <c r="E467" s="22">
        <v>325083.75389306399</v>
      </c>
      <c r="F467" s="22">
        <v>305637.63529031299</v>
      </c>
      <c r="G467" s="10">
        <v>305533.68382410699</v>
      </c>
      <c r="H467" s="23">
        <f t="shared" si="14"/>
        <v>-103.95146620599553</v>
      </c>
      <c r="I467" s="10">
        <v>324947.68592024298</v>
      </c>
      <c r="J467" s="23">
        <f t="shared" si="15"/>
        <v>-136.06797282100888</v>
      </c>
    </row>
    <row r="468" spans="1:10">
      <c r="A468" t="s">
        <v>242</v>
      </c>
      <c r="B468" t="s">
        <v>244</v>
      </c>
      <c r="C468" s="20">
        <v>2039</v>
      </c>
      <c r="D468" t="s">
        <v>222</v>
      </c>
      <c r="E468" s="22">
        <v>838626.919675807</v>
      </c>
      <c r="F468" s="22">
        <v>482960.63859001902</v>
      </c>
      <c r="G468" s="10">
        <v>484364.27514234598</v>
      </c>
      <c r="H468" s="23">
        <f t="shared" si="14"/>
        <v>1403.6365523269633</v>
      </c>
      <c r="I468" s="10">
        <v>838380.89792891196</v>
      </c>
      <c r="J468" s="23">
        <f t="shared" si="15"/>
        <v>-246.02174689504318</v>
      </c>
    </row>
    <row r="469" spans="1:10">
      <c r="A469" t="s">
        <v>242</v>
      </c>
      <c r="B469" t="s">
        <v>244</v>
      </c>
      <c r="C469" s="20">
        <v>2039</v>
      </c>
      <c r="D469" t="s">
        <v>226</v>
      </c>
      <c r="E469" s="22">
        <v>446313.777121299</v>
      </c>
      <c r="F469" s="22">
        <v>232821.10880967</v>
      </c>
      <c r="G469" s="10">
        <v>232753.81626835</v>
      </c>
      <c r="H469" s="23">
        <f t="shared" si="14"/>
        <v>-67.292541319999145</v>
      </c>
      <c r="I469" s="10">
        <v>446097.450852593</v>
      </c>
      <c r="J469" s="23">
        <f t="shared" si="15"/>
        <v>-216.32626870600507</v>
      </c>
    </row>
    <row r="470" spans="1:10">
      <c r="A470" t="s">
        <v>242</v>
      </c>
      <c r="B470" t="s">
        <v>244</v>
      </c>
      <c r="C470" s="20">
        <v>2039</v>
      </c>
      <c r="D470" t="s">
        <v>254</v>
      </c>
      <c r="E470" s="22">
        <v>13010.919334218899</v>
      </c>
      <c r="F470" s="22">
        <v>2187.9040929775201</v>
      </c>
      <c r="G470" s="10">
        <v>2187.9040467667201</v>
      </c>
      <c r="H470" s="23">
        <f t="shared" si="14"/>
        <v>-4.6210800064727664E-5</v>
      </c>
      <c r="I470" s="10">
        <v>13010.914883544499</v>
      </c>
      <c r="J470" s="23">
        <f t="shared" si="15"/>
        <v>-4.4506743997771991E-3</v>
      </c>
    </row>
    <row r="471" spans="1:10">
      <c r="A471" t="s">
        <v>242</v>
      </c>
      <c r="B471" t="s">
        <v>244</v>
      </c>
      <c r="C471" s="20">
        <v>2040</v>
      </c>
      <c r="D471" t="s">
        <v>232</v>
      </c>
      <c r="E471" s="22">
        <v>15539.826787604001</v>
      </c>
      <c r="F471" s="22">
        <v>10171.385021695</v>
      </c>
      <c r="G471" s="10">
        <v>10740.752829966001</v>
      </c>
      <c r="H471" s="23">
        <f t="shared" si="14"/>
        <v>569.36780827100119</v>
      </c>
      <c r="I471" s="10">
        <v>15531.545845413701</v>
      </c>
      <c r="J471" s="23">
        <f t="shared" si="15"/>
        <v>-8.2809421903002658</v>
      </c>
    </row>
    <row r="472" spans="1:10">
      <c r="A472" t="s">
        <v>242</v>
      </c>
      <c r="B472" t="s">
        <v>244</v>
      </c>
      <c r="C472" s="20">
        <v>2040</v>
      </c>
      <c r="D472" t="s">
        <v>272</v>
      </c>
      <c r="E472" s="22">
        <v>1051500.6230617899</v>
      </c>
      <c r="F472" s="22">
        <v>197760.221583331</v>
      </c>
      <c r="G472" s="10">
        <v>197739.851826417</v>
      </c>
      <c r="H472" s="23">
        <f t="shared" si="14"/>
        <v>-20.369756914005848</v>
      </c>
      <c r="I472" s="10">
        <v>1051265.6937132899</v>
      </c>
      <c r="J472" s="23">
        <f t="shared" si="15"/>
        <v>-234.92934849997982</v>
      </c>
    </row>
    <row r="473" spans="1:10">
      <c r="A473" t="s">
        <v>242</v>
      </c>
      <c r="B473" t="s">
        <v>244</v>
      </c>
      <c r="C473" s="20">
        <v>2040</v>
      </c>
      <c r="D473" t="s">
        <v>208</v>
      </c>
      <c r="E473" s="22">
        <v>162054.45121447399</v>
      </c>
      <c r="F473" s="22">
        <v>96867.881988388996</v>
      </c>
      <c r="G473" s="10">
        <v>99830.479788152705</v>
      </c>
      <c r="H473" s="23">
        <f t="shared" si="14"/>
        <v>2962.5977997637092</v>
      </c>
      <c r="I473" s="10">
        <v>162016.43342864999</v>
      </c>
      <c r="J473" s="23">
        <f t="shared" si="15"/>
        <v>-38.017785823991289</v>
      </c>
    </row>
    <row r="474" spans="1:10">
      <c r="A474" t="s">
        <v>242</v>
      </c>
      <c r="B474" t="s">
        <v>244</v>
      </c>
      <c r="C474" s="20">
        <v>2040</v>
      </c>
      <c r="D474" t="s">
        <v>218</v>
      </c>
      <c r="E474" s="22">
        <v>327982.02781506901</v>
      </c>
      <c r="F474" s="22">
        <v>308443.81394780602</v>
      </c>
      <c r="G474" s="10">
        <v>308326.23194074701</v>
      </c>
      <c r="H474" s="23">
        <f t="shared" si="14"/>
        <v>-117.58200705901254</v>
      </c>
      <c r="I474" s="10">
        <v>327830.115399056</v>
      </c>
      <c r="J474" s="23">
        <f t="shared" si="15"/>
        <v>-151.9124160130159</v>
      </c>
    </row>
    <row r="475" spans="1:10">
      <c r="A475" t="s">
        <v>242</v>
      </c>
      <c r="B475" t="s">
        <v>244</v>
      </c>
      <c r="C475" s="20">
        <v>2040</v>
      </c>
      <c r="D475" t="s">
        <v>222</v>
      </c>
      <c r="E475" s="22">
        <v>853505.88677098299</v>
      </c>
      <c r="F475" s="22">
        <v>494004.31659390201</v>
      </c>
      <c r="G475" s="10">
        <v>495491.38902189699</v>
      </c>
      <c r="H475" s="23">
        <f t="shared" si="14"/>
        <v>1487.0724279949791</v>
      </c>
      <c r="I475" s="10">
        <v>853229.02362041397</v>
      </c>
      <c r="J475" s="23">
        <f t="shared" si="15"/>
        <v>-276.86315056902822</v>
      </c>
    </row>
    <row r="476" spans="1:10">
      <c r="A476" t="s">
        <v>242</v>
      </c>
      <c r="B476" t="s">
        <v>244</v>
      </c>
      <c r="C476" s="20">
        <v>2040</v>
      </c>
      <c r="D476" t="s">
        <v>226</v>
      </c>
      <c r="E476" s="22">
        <v>453838.71935852797</v>
      </c>
      <c r="F476" s="22">
        <v>238666.40060308599</v>
      </c>
      <c r="G476" s="10">
        <v>238587.52571787301</v>
      </c>
      <c r="H476" s="23">
        <f t="shared" si="14"/>
        <v>-78.874885212979279</v>
      </c>
      <c r="I476" s="10">
        <v>453595.60268299701</v>
      </c>
      <c r="J476" s="23">
        <f t="shared" si="15"/>
        <v>-243.11667553096777</v>
      </c>
    </row>
    <row r="477" spans="1:10">
      <c r="A477" t="s">
        <v>242</v>
      </c>
      <c r="B477" t="s">
        <v>244</v>
      </c>
      <c r="C477" s="20">
        <v>2040</v>
      </c>
      <c r="D477" t="s">
        <v>254</v>
      </c>
      <c r="E477" s="22">
        <v>12921.6112934053</v>
      </c>
      <c r="F477" s="22">
        <v>2071.4444318608098</v>
      </c>
      <c r="G477" s="10">
        <v>2071.4443811368701</v>
      </c>
      <c r="H477" s="23">
        <f t="shared" si="14"/>
        <v>-5.0723939693853026E-5</v>
      </c>
      <c r="I477" s="10">
        <v>12921.606542589099</v>
      </c>
      <c r="J477" s="23">
        <f t="shared" si="15"/>
        <v>-4.7508162006124621E-3</v>
      </c>
    </row>
    <row r="478" spans="1:10">
      <c r="A478" t="s">
        <v>242</v>
      </c>
      <c r="B478" t="s">
        <v>244</v>
      </c>
      <c r="C478" s="20">
        <v>2041</v>
      </c>
      <c r="D478" t="s">
        <v>232</v>
      </c>
      <c r="E478" s="22">
        <v>15930.217307039</v>
      </c>
      <c r="F478" s="22">
        <v>10338.8237505466</v>
      </c>
      <c r="G478" s="10">
        <v>10939.501155698201</v>
      </c>
      <c r="H478" s="23">
        <f t="shared" si="14"/>
        <v>600.6774051516004</v>
      </c>
      <c r="I478" s="10">
        <v>15920.877501615299</v>
      </c>
      <c r="J478" s="23">
        <f t="shared" si="15"/>
        <v>-9.3398054237004544</v>
      </c>
    </row>
    <row r="479" spans="1:10">
      <c r="A479" t="s">
        <v>242</v>
      </c>
      <c r="B479" t="s">
        <v>244</v>
      </c>
      <c r="C479" s="20">
        <v>2041</v>
      </c>
      <c r="D479" t="s">
        <v>272</v>
      </c>
      <c r="E479" s="22">
        <v>1066824.7327885299</v>
      </c>
      <c r="F479" s="22">
        <v>203225.16391873901</v>
      </c>
      <c r="G479" s="10">
        <v>203201.12879651901</v>
      </c>
      <c r="H479" s="23">
        <f t="shared" si="14"/>
        <v>-24.035122219996992</v>
      </c>
      <c r="I479" s="10">
        <v>1066563.6735298</v>
      </c>
      <c r="J479" s="23">
        <f t="shared" si="15"/>
        <v>-261.05925872991793</v>
      </c>
    </row>
    <row r="480" spans="1:10">
      <c r="A480" t="s">
        <v>242</v>
      </c>
      <c r="B480" t="s">
        <v>244</v>
      </c>
      <c r="C480" s="20">
        <v>2041</v>
      </c>
      <c r="D480" t="s">
        <v>208</v>
      </c>
      <c r="E480" s="22">
        <v>165646.056899196</v>
      </c>
      <c r="F480" s="22">
        <v>98857.303643761901</v>
      </c>
      <c r="G480" s="10">
        <v>101998.78936441999</v>
      </c>
      <c r="H480" s="23">
        <f t="shared" si="14"/>
        <v>3141.4857206580928</v>
      </c>
      <c r="I480" s="10">
        <v>165603.256683252</v>
      </c>
      <c r="J480" s="23">
        <f t="shared" si="15"/>
        <v>-42.800215944007505</v>
      </c>
    </row>
    <row r="481" spans="1:10">
      <c r="A481" t="s">
        <v>242</v>
      </c>
      <c r="B481" t="s">
        <v>244</v>
      </c>
      <c r="C481" s="20">
        <v>2041</v>
      </c>
      <c r="D481" t="s">
        <v>218</v>
      </c>
      <c r="E481" s="22">
        <v>330968.21098669601</v>
      </c>
      <c r="F481" s="22">
        <v>311132.31422057899</v>
      </c>
      <c r="G481" s="10">
        <v>311000.56828577799</v>
      </c>
      <c r="H481" s="23">
        <f t="shared" si="14"/>
        <v>-131.74593480100157</v>
      </c>
      <c r="I481" s="10">
        <v>330799.89253886102</v>
      </c>
      <c r="J481" s="23">
        <f t="shared" si="15"/>
        <v>-168.31844783498673</v>
      </c>
    </row>
    <row r="482" spans="1:10">
      <c r="A482" t="s">
        <v>242</v>
      </c>
      <c r="B482" t="s">
        <v>244</v>
      </c>
      <c r="C482" s="20">
        <v>2041</v>
      </c>
      <c r="D482" t="s">
        <v>222</v>
      </c>
      <c r="E482" s="22">
        <v>869386.76743894501</v>
      </c>
      <c r="F482" s="22">
        <v>505004.01547218801</v>
      </c>
      <c r="G482" s="10">
        <v>506572.614435606</v>
      </c>
      <c r="H482" s="23">
        <f t="shared" si="14"/>
        <v>1568.5989634179859</v>
      </c>
      <c r="I482" s="10">
        <v>869077.59210104402</v>
      </c>
      <c r="J482" s="23">
        <f t="shared" si="15"/>
        <v>-309.17533790098969</v>
      </c>
    </row>
    <row r="483" spans="1:10">
      <c r="A483" t="s">
        <v>242</v>
      </c>
      <c r="B483" t="s">
        <v>244</v>
      </c>
      <c r="C483" s="20">
        <v>2041</v>
      </c>
      <c r="D483" t="s">
        <v>226</v>
      </c>
      <c r="E483" s="22">
        <v>461843.57965283497</v>
      </c>
      <c r="F483" s="22">
        <v>244495.21435792599</v>
      </c>
      <c r="G483" s="10">
        <v>244403.938380915</v>
      </c>
      <c r="H483" s="23">
        <f t="shared" si="14"/>
        <v>-91.275977010984207</v>
      </c>
      <c r="I483" s="10">
        <v>461572.52561978099</v>
      </c>
      <c r="J483" s="23">
        <f t="shared" si="15"/>
        <v>-271.05403305398067</v>
      </c>
    </row>
    <row r="484" spans="1:10">
      <c r="A484" t="s">
        <v>242</v>
      </c>
      <c r="B484" t="s">
        <v>244</v>
      </c>
      <c r="C484" s="20">
        <v>2041</v>
      </c>
      <c r="D484" t="s">
        <v>254</v>
      </c>
      <c r="E484" s="22">
        <v>12913.971105344401</v>
      </c>
      <c r="F484" s="22">
        <v>1954.4237596247201</v>
      </c>
      <c r="G484" s="10">
        <v>1954.42370545678</v>
      </c>
      <c r="H484" s="23">
        <f t="shared" si="14"/>
        <v>-5.4167940106708556E-5</v>
      </c>
      <c r="I484" s="10">
        <v>12913.966107247799</v>
      </c>
      <c r="J484" s="23">
        <f t="shared" si="15"/>
        <v>-4.9980966014118167E-3</v>
      </c>
    </row>
    <row r="485" spans="1:10">
      <c r="A485" t="s">
        <v>242</v>
      </c>
      <c r="B485" t="s">
        <v>244</v>
      </c>
      <c r="C485" s="20">
        <v>2042</v>
      </c>
      <c r="D485" t="s">
        <v>232</v>
      </c>
      <c r="E485" s="22">
        <v>16320.347427639001</v>
      </c>
      <c r="F485" s="22">
        <v>10503.7156224543</v>
      </c>
      <c r="G485" s="10">
        <v>11135.4965430843</v>
      </c>
      <c r="H485" s="23">
        <f t="shared" si="14"/>
        <v>631.78092063000076</v>
      </c>
      <c r="I485" s="10">
        <v>16309.899360965201</v>
      </c>
      <c r="J485" s="23">
        <f t="shared" si="15"/>
        <v>-10.448066673799985</v>
      </c>
    </row>
    <row r="486" spans="1:10">
      <c r="A486" t="s">
        <v>242</v>
      </c>
      <c r="B486" t="s">
        <v>244</v>
      </c>
      <c r="C486" s="20">
        <v>2042</v>
      </c>
      <c r="D486" t="s">
        <v>272</v>
      </c>
      <c r="E486" s="22">
        <v>1078315.0039127499</v>
      </c>
      <c r="F486" s="22">
        <v>208674.67080702799</v>
      </c>
      <c r="G486" s="10">
        <v>208646.65455354299</v>
      </c>
      <c r="H486" s="23">
        <f t="shared" si="14"/>
        <v>-28.016253484995104</v>
      </c>
      <c r="I486" s="10">
        <v>1078026.6009798101</v>
      </c>
      <c r="J486" s="23">
        <f t="shared" si="15"/>
        <v>-288.40293293981813</v>
      </c>
    </row>
    <row r="487" spans="1:10">
      <c r="A487" t="s">
        <v>242</v>
      </c>
      <c r="B487" t="s">
        <v>244</v>
      </c>
      <c r="C487" s="20">
        <v>2042</v>
      </c>
      <c r="D487" t="s">
        <v>208</v>
      </c>
      <c r="E487" s="22">
        <v>169189.35486894901</v>
      </c>
      <c r="F487" s="22">
        <v>100834.775961825</v>
      </c>
      <c r="G487" s="10">
        <v>104153.760083299</v>
      </c>
      <c r="H487" s="23">
        <f t="shared" si="14"/>
        <v>3318.9841214740009</v>
      </c>
      <c r="I487" s="10">
        <v>169141.55663702101</v>
      </c>
      <c r="J487" s="23">
        <f t="shared" si="15"/>
        <v>-47.798231927998131</v>
      </c>
    </row>
    <row r="488" spans="1:10">
      <c r="A488" t="s">
        <v>242</v>
      </c>
      <c r="B488" t="s">
        <v>244</v>
      </c>
      <c r="C488" s="20">
        <v>2042</v>
      </c>
      <c r="D488" t="s">
        <v>218</v>
      </c>
      <c r="E488" s="22">
        <v>333506.47631645802</v>
      </c>
      <c r="F488" s="22">
        <v>313574.98076698801</v>
      </c>
      <c r="G488" s="10">
        <v>313428.60406866297</v>
      </c>
      <c r="H488" s="23">
        <f t="shared" si="14"/>
        <v>-146.37669832503889</v>
      </c>
      <c r="I488" s="10">
        <v>333321.32393865701</v>
      </c>
      <c r="J488" s="23">
        <f t="shared" si="15"/>
        <v>-185.15237780101597</v>
      </c>
    </row>
    <row r="489" spans="1:10">
      <c r="A489" t="s">
        <v>242</v>
      </c>
      <c r="B489" t="s">
        <v>244</v>
      </c>
      <c r="C489" s="20">
        <v>2042</v>
      </c>
      <c r="D489" t="s">
        <v>222</v>
      </c>
      <c r="E489" s="22">
        <v>884624.80327713001</v>
      </c>
      <c r="F489" s="22">
        <v>515851.42740390799</v>
      </c>
      <c r="G489" s="10">
        <v>517499.02350567799</v>
      </c>
      <c r="H489" s="23">
        <f t="shared" si="14"/>
        <v>1647.5961017700029</v>
      </c>
      <c r="I489" s="10">
        <v>884281.97820778505</v>
      </c>
      <c r="J489" s="23">
        <f t="shared" si="15"/>
        <v>-342.82506934495177</v>
      </c>
    </row>
    <row r="490" spans="1:10">
      <c r="A490" t="s">
        <v>242</v>
      </c>
      <c r="B490" t="s">
        <v>244</v>
      </c>
      <c r="C490" s="20">
        <v>2042</v>
      </c>
      <c r="D490" t="s">
        <v>226</v>
      </c>
      <c r="E490" s="22">
        <v>469754.12886388699</v>
      </c>
      <c r="F490" s="22">
        <v>250280.12249810301</v>
      </c>
      <c r="G490" s="10">
        <v>250175.66351419699</v>
      </c>
      <c r="H490" s="23">
        <f t="shared" si="14"/>
        <v>-104.45898390602088</v>
      </c>
      <c r="I490" s="10">
        <v>469454.14972188399</v>
      </c>
      <c r="J490" s="23">
        <f t="shared" si="15"/>
        <v>-299.97914200299419</v>
      </c>
    </row>
    <row r="491" spans="1:10">
      <c r="A491" t="s">
        <v>242</v>
      </c>
      <c r="B491" t="s">
        <v>244</v>
      </c>
      <c r="C491" s="20">
        <v>2042</v>
      </c>
      <c r="D491" t="s">
        <v>254</v>
      </c>
      <c r="E491" s="22">
        <v>12447.9630780439</v>
      </c>
      <c r="F491" s="22">
        <v>1837.1378434493399</v>
      </c>
      <c r="G491" s="10">
        <v>1837.13778678778</v>
      </c>
      <c r="H491" s="23">
        <f t="shared" si="14"/>
        <v>-5.6661559938220307E-5</v>
      </c>
      <c r="I491" s="10">
        <v>12447.9578277165</v>
      </c>
      <c r="J491" s="23">
        <f t="shared" si="15"/>
        <v>-5.2503274000628153E-3</v>
      </c>
    </row>
    <row r="492" spans="1:10">
      <c r="A492" t="s">
        <v>242</v>
      </c>
      <c r="B492" t="s">
        <v>244</v>
      </c>
      <c r="C492" s="20">
        <v>2043</v>
      </c>
      <c r="D492" t="s">
        <v>232</v>
      </c>
      <c r="E492" s="22">
        <v>16766.449227315501</v>
      </c>
      <c r="F492" s="22">
        <v>10677.5238614308</v>
      </c>
      <c r="G492" s="10">
        <v>11340.588740714</v>
      </c>
      <c r="H492" s="23">
        <f t="shared" si="14"/>
        <v>663.06487928319984</v>
      </c>
      <c r="I492" s="10">
        <v>16754.807280189099</v>
      </c>
      <c r="J492" s="23">
        <f t="shared" si="15"/>
        <v>-11.641947126401647</v>
      </c>
    </row>
    <row r="493" spans="1:10">
      <c r="A493" t="s">
        <v>242</v>
      </c>
      <c r="B493" t="s">
        <v>244</v>
      </c>
      <c r="C493" s="20">
        <v>2043</v>
      </c>
      <c r="D493" t="s">
        <v>272</v>
      </c>
      <c r="E493" s="22">
        <v>1089934.7437470199</v>
      </c>
      <c r="F493" s="22">
        <v>214045.93907658101</v>
      </c>
      <c r="G493" s="10">
        <v>214013.62732516901</v>
      </c>
      <c r="H493" s="23">
        <f t="shared" si="14"/>
        <v>-32.311751411994919</v>
      </c>
      <c r="I493" s="10">
        <v>1089617.8876954</v>
      </c>
      <c r="J493" s="23">
        <f t="shared" si="15"/>
        <v>-316.85605161986314</v>
      </c>
    </row>
    <row r="494" spans="1:10">
      <c r="A494" t="s">
        <v>242</v>
      </c>
      <c r="B494" t="s">
        <v>244</v>
      </c>
      <c r="C494" s="20">
        <v>2043</v>
      </c>
      <c r="D494" t="s">
        <v>208</v>
      </c>
      <c r="E494" s="22">
        <v>173461.04708603301</v>
      </c>
      <c r="F494" s="22">
        <v>102801.109684486</v>
      </c>
      <c r="G494" s="10">
        <v>106296.685429372</v>
      </c>
      <c r="H494" s="23">
        <f t="shared" si="14"/>
        <v>3495.5757448859949</v>
      </c>
      <c r="I494" s="10">
        <v>173407.83317995601</v>
      </c>
      <c r="J494" s="23">
        <f t="shared" si="15"/>
        <v>-53.213906076998683</v>
      </c>
    </row>
    <row r="495" spans="1:10">
      <c r="A495" t="s">
        <v>242</v>
      </c>
      <c r="B495" t="s">
        <v>244</v>
      </c>
      <c r="C495" s="20">
        <v>2043</v>
      </c>
      <c r="D495" t="s">
        <v>218</v>
      </c>
      <c r="E495" s="22">
        <v>335393.17238220002</v>
      </c>
      <c r="F495" s="22">
        <v>315512.31368214398</v>
      </c>
      <c r="G495" s="10">
        <v>315350.99513601098</v>
      </c>
      <c r="H495" s="23">
        <f t="shared" si="14"/>
        <v>-161.31854613299947</v>
      </c>
      <c r="I495" s="10">
        <v>335190.94840548403</v>
      </c>
      <c r="J495" s="23">
        <f t="shared" si="15"/>
        <v>-202.22397671599174</v>
      </c>
    </row>
    <row r="496" spans="1:10">
      <c r="A496" t="s">
        <v>242</v>
      </c>
      <c r="B496" t="s">
        <v>244</v>
      </c>
      <c r="C496" s="20">
        <v>2043</v>
      </c>
      <c r="D496" t="s">
        <v>222</v>
      </c>
      <c r="E496" s="22">
        <v>902149.55937268399</v>
      </c>
      <c r="F496" s="22">
        <v>526355.70078573597</v>
      </c>
      <c r="G496" s="10">
        <v>528079.18108166906</v>
      </c>
      <c r="H496" s="23">
        <f t="shared" si="14"/>
        <v>1723.4802959330846</v>
      </c>
      <c r="I496" s="10">
        <v>901770.41197437595</v>
      </c>
      <c r="J496" s="23">
        <f t="shared" si="15"/>
        <v>-379.14739830803592</v>
      </c>
    </row>
    <row r="497" spans="1:10">
      <c r="A497" t="s">
        <v>242</v>
      </c>
      <c r="B497" t="s">
        <v>244</v>
      </c>
      <c r="C497" s="20">
        <v>2043</v>
      </c>
      <c r="D497" t="s">
        <v>226</v>
      </c>
      <c r="E497" s="22">
        <v>479813.55872107402</v>
      </c>
      <c r="F497" s="22">
        <v>256111.38172173101</v>
      </c>
      <c r="G497" s="10">
        <v>255992.973248088</v>
      </c>
      <c r="H497" s="23">
        <f t="shared" si="14"/>
        <v>-118.40847364300862</v>
      </c>
      <c r="I497" s="10">
        <v>479482.18838674302</v>
      </c>
      <c r="J497" s="23">
        <f t="shared" si="15"/>
        <v>-331.37033433100441</v>
      </c>
    </row>
    <row r="498" spans="1:10">
      <c r="A498" t="s">
        <v>242</v>
      </c>
      <c r="B498" t="s">
        <v>244</v>
      </c>
      <c r="C498" s="20">
        <v>2043</v>
      </c>
      <c r="D498" t="s">
        <v>254</v>
      </c>
      <c r="E498" s="22">
        <v>12246.578647471</v>
      </c>
      <c r="F498" s="22">
        <v>1731.13151102286</v>
      </c>
      <c r="G498" s="10">
        <v>1731.1314511154001</v>
      </c>
      <c r="H498" s="23">
        <f t="shared" si="14"/>
        <v>-5.9907459899477544E-5</v>
      </c>
      <c r="I498" s="10">
        <v>12246.573111478099</v>
      </c>
      <c r="J498" s="23">
        <f t="shared" si="15"/>
        <v>-5.5359929010592168E-3</v>
      </c>
    </row>
    <row r="499" spans="1:10">
      <c r="A499" t="s">
        <v>242</v>
      </c>
      <c r="B499" t="s">
        <v>244</v>
      </c>
      <c r="C499" s="20">
        <v>2044</v>
      </c>
      <c r="D499" t="s">
        <v>232</v>
      </c>
      <c r="E499" s="22">
        <v>17154.572897730999</v>
      </c>
      <c r="F499" s="22">
        <v>10844.761294963</v>
      </c>
      <c r="G499" s="10">
        <v>11540.7879834335</v>
      </c>
      <c r="H499" s="23">
        <f t="shared" si="14"/>
        <v>696.02668847049972</v>
      </c>
      <c r="I499" s="10">
        <v>17141.712046114699</v>
      </c>
      <c r="J499" s="23">
        <f t="shared" si="15"/>
        <v>-12.860851616300351</v>
      </c>
    </row>
    <row r="500" spans="1:10">
      <c r="A500" t="s">
        <v>242</v>
      </c>
      <c r="B500" t="s">
        <v>244</v>
      </c>
      <c r="C500" s="20">
        <v>2044</v>
      </c>
      <c r="D500" t="s">
        <v>272</v>
      </c>
      <c r="E500" s="22">
        <v>1100942.55739853</v>
      </c>
      <c r="F500" s="22">
        <v>219424.54646484699</v>
      </c>
      <c r="G500" s="10">
        <v>219387.62606599199</v>
      </c>
      <c r="H500" s="23">
        <f t="shared" si="14"/>
        <v>-36.920398854999803</v>
      </c>
      <c r="I500" s="10">
        <v>1100597.3318727301</v>
      </c>
      <c r="J500" s="23">
        <f t="shared" si="15"/>
        <v>-345.22552579990588</v>
      </c>
    </row>
    <row r="501" spans="1:10">
      <c r="A501" t="s">
        <v>242</v>
      </c>
      <c r="B501" t="s">
        <v>244</v>
      </c>
      <c r="C501" s="20">
        <v>2044</v>
      </c>
      <c r="D501" t="s">
        <v>208</v>
      </c>
      <c r="E501" s="22">
        <v>176779.60316778399</v>
      </c>
      <c r="F501" s="22">
        <v>104729.422592738</v>
      </c>
      <c r="G501" s="10">
        <v>108405.015378104</v>
      </c>
      <c r="H501" s="23">
        <f t="shared" si="14"/>
        <v>3675.592785365996</v>
      </c>
      <c r="I501" s="10">
        <v>176720.97391354199</v>
      </c>
      <c r="J501" s="23">
        <f t="shared" si="15"/>
        <v>-58.629254241997842</v>
      </c>
    </row>
    <row r="502" spans="1:10">
      <c r="A502" t="s">
        <v>242</v>
      </c>
      <c r="B502" t="s">
        <v>244</v>
      </c>
      <c r="C502" s="20">
        <v>2044</v>
      </c>
      <c r="D502" t="s">
        <v>218</v>
      </c>
      <c r="E502" s="22">
        <v>337361.23669691902</v>
      </c>
      <c r="F502" s="22">
        <v>317347.23237688898</v>
      </c>
      <c r="G502" s="10">
        <v>317170.63797703298</v>
      </c>
      <c r="H502" s="23">
        <f t="shared" si="14"/>
        <v>-176.59439985599602</v>
      </c>
      <c r="I502" s="10">
        <v>337141.608513163</v>
      </c>
      <c r="J502" s="23">
        <f t="shared" si="15"/>
        <v>-219.62818375602365</v>
      </c>
    </row>
    <row r="503" spans="1:10">
      <c r="A503" t="s">
        <v>242</v>
      </c>
      <c r="B503" t="s">
        <v>244</v>
      </c>
      <c r="C503" s="20">
        <v>2044</v>
      </c>
      <c r="D503" t="s">
        <v>222</v>
      </c>
      <c r="E503" s="22">
        <v>916119.07631231402</v>
      </c>
      <c r="F503" s="22">
        <v>536727.36314443697</v>
      </c>
      <c r="G503" s="10">
        <v>538525.39741154201</v>
      </c>
      <c r="H503" s="23">
        <f t="shared" si="14"/>
        <v>1798.0342671050457</v>
      </c>
      <c r="I503" s="10">
        <v>915703.81154080201</v>
      </c>
      <c r="J503" s="23">
        <f t="shared" si="15"/>
        <v>-415.26477151201107</v>
      </c>
    </row>
    <row r="504" spans="1:10">
      <c r="A504" t="s">
        <v>242</v>
      </c>
      <c r="B504" t="s">
        <v>244</v>
      </c>
      <c r="C504" s="20">
        <v>2044</v>
      </c>
      <c r="D504" t="s">
        <v>226</v>
      </c>
      <c r="E504" s="22">
        <v>486963.53201331903</v>
      </c>
      <c r="F504" s="22">
        <v>261816.45470943599</v>
      </c>
      <c r="G504" s="10">
        <v>261683.33955189399</v>
      </c>
      <c r="H504" s="23">
        <f t="shared" si="14"/>
        <v>-133.11515754199354</v>
      </c>
      <c r="I504" s="10">
        <v>486601.39042237803</v>
      </c>
      <c r="J504" s="23">
        <f t="shared" si="15"/>
        <v>-362.14159094099887</v>
      </c>
    </row>
    <row r="505" spans="1:10">
      <c r="A505" t="s">
        <v>242</v>
      </c>
      <c r="B505" t="s">
        <v>244</v>
      </c>
      <c r="C505" s="20">
        <v>2044</v>
      </c>
      <c r="D505" t="s">
        <v>254</v>
      </c>
      <c r="E505" s="22">
        <v>12149.8610794045</v>
      </c>
      <c r="F505" s="22">
        <v>1626.3754444158301</v>
      </c>
      <c r="G505" s="10">
        <v>1626.3753813795499</v>
      </c>
      <c r="H505" s="23">
        <f t="shared" si="14"/>
        <v>-6.3036280153028201E-5</v>
      </c>
      <c r="I505" s="10">
        <v>12149.8552379252</v>
      </c>
      <c r="J505" s="23">
        <f t="shared" si="15"/>
        <v>-5.8414793002157239E-3</v>
      </c>
    </row>
    <row r="506" spans="1:10">
      <c r="A506" t="s">
        <v>242</v>
      </c>
      <c r="B506" t="s">
        <v>244</v>
      </c>
      <c r="C506" s="20">
        <v>2045</v>
      </c>
      <c r="D506" t="s">
        <v>232</v>
      </c>
      <c r="E506" s="22">
        <v>17572.1704454477</v>
      </c>
      <c r="F506" s="22">
        <v>11017.9410475901</v>
      </c>
      <c r="G506" s="10">
        <v>11745.9298391965</v>
      </c>
      <c r="H506" s="23">
        <f t="shared" si="14"/>
        <v>727.9887916063999</v>
      </c>
      <c r="I506" s="10">
        <v>17558.0225793012</v>
      </c>
      <c r="J506" s="23">
        <f t="shared" si="15"/>
        <v>-14.147866146500746</v>
      </c>
    </row>
    <row r="507" spans="1:10">
      <c r="A507" t="s">
        <v>242</v>
      </c>
      <c r="B507" t="s">
        <v>244</v>
      </c>
      <c r="C507" s="20">
        <v>2045</v>
      </c>
      <c r="D507" t="s">
        <v>272</v>
      </c>
      <c r="E507" s="22">
        <v>1111215.0512324399</v>
      </c>
      <c r="F507" s="22">
        <v>224830.972004626</v>
      </c>
      <c r="G507" s="10">
        <v>224789.13547085301</v>
      </c>
      <c r="H507" s="23">
        <f t="shared" si="14"/>
        <v>-41.83653377299197</v>
      </c>
      <c r="I507" s="10">
        <v>1110841.0354508499</v>
      </c>
      <c r="J507" s="23">
        <f t="shared" si="15"/>
        <v>-374.01578159001656</v>
      </c>
    </row>
    <row r="508" spans="1:10">
      <c r="A508" t="s">
        <v>242</v>
      </c>
      <c r="B508" t="s">
        <v>244</v>
      </c>
      <c r="C508" s="20">
        <v>2045</v>
      </c>
      <c r="D508" t="s">
        <v>208</v>
      </c>
      <c r="E508" s="22">
        <v>180217.998247621</v>
      </c>
      <c r="F508" s="22">
        <v>106684.612785751</v>
      </c>
      <c r="G508" s="10">
        <v>110535.42825069001</v>
      </c>
      <c r="H508" s="23">
        <f t="shared" si="14"/>
        <v>3850.8154649390053</v>
      </c>
      <c r="I508" s="10">
        <v>180153.68435169</v>
      </c>
      <c r="J508" s="23">
        <f t="shared" si="15"/>
        <v>-64.313895931001753</v>
      </c>
    </row>
    <row r="509" spans="1:10">
      <c r="A509" t="s">
        <v>242</v>
      </c>
      <c r="B509" t="s">
        <v>244</v>
      </c>
      <c r="C509" s="20">
        <v>2045</v>
      </c>
      <c r="D509" t="s">
        <v>218</v>
      </c>
      <c r="E509" s="22">
        <v>339406.975896649</v>
      </c>
      <c r="F509" s="22">
        <v>319111.10038631503</v>
      </c>
      <c r="G509" s="10">
        <v>318918.90492502099</v>
      </c>
      <c r="H509" s="23">
        <f t="shared" si="14"/>
        <v>-192.1954612940317</v>
      </c>
      <c r="I509" s="10">
        <v>339169.59610344301</v>
      </c>
      <c r="J509" s="23">
        <f t="shared" si="15"/>
        <v>-237.37979320599698</v>
      </c>
    </row>
    <row r="510" spans="1:10">
      <c r="A510" t="s">
        <v>242</v>
      </c>
      <c r="B510" t="s">
        <v>244</v>
      </c>
      <c r="C510" s="20">
        <v>2045</v>
      </c>
      <c r="D510" t="s">
        <v>222</v>
      </c>
      <c r="E510" s="22">
        <v>929650.15503720101</v>
      </c>
      <c r="F510" s="22">
        <v>547148.39211073902</v>
      </c>
      <c r="G510" s="10">
        <v>549018.34448388999</v>
      </c>
      <c r="H510" s="23">
        <f t="shared" si="14"/>
        <v>1869.9523731509689</v>
      </c>
      <c r="I510" s="10">
        <v>929197.274787431</v>
      </c>
      <c r="J510" s="23">
        <f t="shared" si="15"/>
        <v>-452.88024977000896</v>
      </c>
    </row>
    <row r="511" spans="1:10">
      <c r="A511" t="s">
        <v>242</v>
      </c>
      <c r="B511" t="s">
        <v>244</v>
      </c>
      <c r="C511" s="20">
        <v>2045</v>
      </c>
      <c r="D511" t="s">
        <v>226</v>
      </c>
      <c r="E511" s="22">
        <v>493649.88516128302</v>
      </c>
      <c r="F511" s="22">
        <v>267530.95238052099</v>
      </c>
      <c r="G511" s="10">
        <v>267382.39292450098</v>
      </c>
      <c r="H511" s="23">
        <f t="shared" si="14"/>
        <v>-148.55945602001157</v>
      </c>
      <c r="I511" s="10">
        <v>493255.89308340597</v>
      </c>
      <c r="J511" s="23">
        <f t="shared" si="15"/>
        <v>-393.99207787704654</v>
      </c>
    </row>
    <row r="512" spans="1:10">
      <c r="A512" t="s">
        <v>242</v>
      </c>
      <c r="B512" t="s">
        <v>244</v>
      </c>
      <c r="C512" s="20">
        <v>2045</v>
      </c>
      <c r="D512" t="s">
        <v>254</v>
      </c>
      <c r="E512" s="22">
        <v>12048.5067839928</v>
      </c>
      <c r="F512" s="22">
        <v>1523.2640878346999</v>
      </c>
      <c r="G512" s="10">
        <v>1523.26402182686</v>
      </c>
      <c r="H512" s="23">
        <f t="shared" si="14"/>
        <v>-6.6007839905068977E-5</v>
      </c>
      <c r="I512" s="10">
        <v>12048.500629734999</v>
      </c>
      <c r="J512" s="23">
        <f t="shared" si="15"/>
        <v>-6.1542578005173709E-3</v>
      </c>
    </row>
    <row r="513" spans="1:10">
      <c r="A513" t="s">
        <v>242</v>
      </c>
      <c r="B513" t="s">
        <v>244</v>
      </c>
      <c r="C513" s="20">
        <v>2046</v>
      </c>
      <c r="D513" t="s">
        <v>232</v>
      </c>
      <c r="E513" s="22">
        <v>17983.984993301099</v>
      </c>
      <c r="F513" s="22">
        <v>11196.5150637355</v>
      </c>
      <c r="G513" s="10">
        <v>11956.473218085101</v>
      </c>
      <c r="H513" s="23">
        <f t="shared" si="14"/>
        <v>759.95815434960059</v>
      </c>
      <c r="I513" s="10">
        <v>17968.503099892001</v>
      </c>
      <c r="J513" s="23">
        <f t="shared" si="15"/>
        <v>-15.48189340909812</v>
      </c>
    </row>
    <row r="514" spans="1:10">
      <c r="A514" t="s">
        <v>242</v>
      </c>
      <c r="B514" t="s">
        <v>244</v>
      </c>
      <c r="C514" s="20">
        <v>2046</v>
      </c>
      <c r="D514" t="s">
        <v>272</v>
      </c>
      <c r="E514" s="22">
        <v>1125145.5420705799</v>
      </c>
      <c r="F514" s="22">
        <v>230270.70907475799</v>
      </c>
      <c r="G514" s="10">
        <v>230223.64127301701</v>
      </c>
      <c r="H514" s="23">
        <f t="shared" ref="H514:H577" si="16">G514-F514</f>
        <v>-47.06780174098094</v>
      </c>
      <c r="I514" s="10">
        <v>1124741.3938505801</v>
      </c>
      <c r="J514" s="23">
        <f t="shared" ref="J514:J577" si="17">I514-E514</f>
        <v>-404.14821999985725</v>
      </c>
    </row>
    <row r="515" spans="1:10">
      <c r="A515" t="s">
        <v>242</v>
      </c>
      <c r="B515" t="s">
        <v>244</v>
      </c>
      <c r="C515" s="20">
        <v>2046</v>
      </c>
      <c r="D515" t="s">
        <v>208</v>
      </c>
      <c r="E515" s="22">
        <v>183580.73538980301</v>
      </c>
      <c r="F515" s="22">
        <v>108655.028206984</v>
      </c>
      <c r="G515" s="10">
        <v>112679.652863118</v>
      </c>
      <c r="H515" s="23">
        <f t="shared" si="16"/>
        <v>4024.624656133994</v>
      </c>
      <c r="I515" s="10">
        <v>183510.56229015801</v>
      </c>
      <c r="J515" s="23">
        <f t="shared" si="17"/>
        <v>-70.173099645006005</v>
      </c>
    </row>
    <row r="516" spans="1:10">
      <c r="A516" t="s">
        <v>242</v>
      </c>
      <c r="B516" t="s">
        <v>244</v>
      </c>
      <c r="C516" s="20">
        <v>2046</v>
      </c>
      <c r="D516" t="s">
        <v>218</v>
      </c>
      <c r="E516" s="22">
        <v>341480.739080331</v>
      </c>
      <c r="F516" s="22">
        <v>320782.31345574599</v>
      </c>
      <c r="G516" s="10">
        <v>320574.16317287402</v>
      </c>
      <c r="H516" s="23">
        <f t="shared" si="16"/>
        <v>-208.15028287196765</v>
      </c>
      <c r="I516" s="10">
        <v>341225.27548156399</v>
      </c>
      <c r="J516" s="23">
        <f t="shared" si="17"/>
        <v>-255.46359876700444</v>
      </c>
    </row>
    <row r="517" spans="1:10">
      <c r="A517" t="s">
        <v>242</v>
      </c>
      <c r="B517" t="s">
        <v>244</v>
      </c>
      <c r="C517" s="20">
        <v>2046</v>
      </c>
      <c r="D517" t="s">
        <v>222</v>
      </c>
      <c r="E517" s="22">
        <v>944502.70264056197</v>
      </c>
      <c r="F517" s="22">
        <v>557604.38409508194</v>
      </c>
      <c r="G517" s="10">
        <v>559544.25675265596</v>
      </c>
      <c r="H517" s="23">
        <f t="shared" si="16"/>
        <v>1939.8726575740147</v>
      </c>
      <c r="I517" s="10">
        <v>944010.93125743896</v>
      </c>
      <c r="J517" s="23">
        <f t="shared" si="17"/>
        <v>-491.77138312300667</v>
      </c>
    </row>
    <row r="518" spans="1:10">
      <c r="A518" t="s">
        <v>242</v>
      </c>
      <c r="B518" t="s">
        <v>244</v>
      </c>
      <c r="C518" s="20">
        <v>2046</v>
      </c>
      <c r="D518" t="s">
        <v>226</v>
      </c>
      <c r="E518" s="22">
        <v>501072.47810422</v>
      </c>
      <c r="F518" s="22">
        <v>273245.54585149401</v>
      </c>
      <c r="G518" s="10">
        <v>273080.78793423402</v>
      </c>
      <c r="H518" s="23">
        <f t="shared" si="16"/>
        <v>-164.75791725999443</v>
      </c>
      <c r="I518" s="10">
        <v>500645.717898476</v>
      </c>
      <c r="J518" s="23">
        <f t="shared" si="17"/>
        <v>-426.760205744009</v>
      </c>
    </row>
    <row r="519" spans="1:10">
      <c r="A519" t="s">
        <v>242</v>
      </c>
      <c r="B519" t="s">
        <v>244</v>
      </c>
      <c r="C519" s="20">
        <v>2046</v>
      </c>
      <c r="D519" t="s">
        <v>254</v>
      </c>
      <c r="E519" s="22">
        <v>11943.8010917144</v>
      </c>
      <c r="F519" s="22">
        <v>1421.30027931636</v>
      </c>
      <c r="G519" s="10">
        <v>1421.3002106259</v>
      </c>
      <c r="H519" s="23">
        <f t="shared" si="16"/>
        <v>-6.8690460011566756E-5</v>
      </c>
      <c r="I519" s="10">
        <v>11943.7945693929</v>
      </c>
      <c r="J519" s="23">
        <f t="shared" si="17"/>
        <v>-6.5223215005971724E-3</v>
      </c>
    </row>
    <row r="520" spans="1:10">
      <c r="A520" t="s">
        <v>242</v>
      </c>
      <c r="B520" t="s">
        <v>244</v>
      </c>
      <c r="C520" s="20">
        <v>2047</v>
      </c>
      <c r="D520" t="s">
        <v>232</v>
      </c>
      <c r="E520" s="22">
        <v>18387.8401828762</v>
      </c>
      <c r="F520" s="22">
        <v>11369.970790019999</v>
      </c>
      <c r="G520" s="10">
        <v>12160.3227217187</v>
      </c>
      <c r="H520" s="23">
        <f t="shared" si="16"/>
        <v>790.35193169870035</v>
      </c>
      <c r="I520" s="10">
        <v>18370.9982297807</v>
      </c>
      <c r="J520" s="23">
        <f t="shared" si="17"/>
        <v>-16.841953095499775</v>
      </c>
    </row>
    <row r="521" spans="1:10">
      <c r="A521" t="s">
        <v>242</v>
      </c>
      <c r="B521" t="s">
        <v>244</v>
      </c>
      <c r="C521" s="20">
        <v>2047</v>
      </c>
      <c r="D521" t="s">
        <v>272</v>
      </c>
      <c r="E521" s="22">
        <v>1134115.0622965901</v>
      </c>
      <c r="F521" s="22">
        <v>235627.08911287601</v>
      </c>
      <c r="G521" s="10">
        <v>235574.501787602</v>
      </c>
      <c r="H521" s="23">
        <f t="shared" si="16"/>
        <v>-52.587325274012983</v>
      </c>
      <c r="I521" s="10">
        <v>1133680.16398797</v>
      </c>
      <c r="J521" s="23">
        <f t="shared" si="17"/>
        <v>-434.89830862008967</v>
      </c>
    </row>
    <row r="522" spans="1:10">
      <c r="A522" t="s">
        <v>242</v>
      </c>
      <c r="B522" t="s">
        <v>244</v>
      </c>
      <c r="C522" s="20">
        <v>2047</v>
      </c>
      <c r="D522" t="s">
        <v>208</v>
      </c>
      <c r="E522" s="22">
        <v>187001.47277719801</v>
      </c>
      <c r="F522" s="22">
        <v>110575.51195025</v>
      </c>
      <c r="G522" s="10">
        <v>114770.43405395999</v>
      </c>
      <c r="H522" s="23">
        <f t="shared" si="16"/>
        <v>4194.9221037099924</v>
      </c>
      <c r="I522" s="10">
        <v>186925.284089995</v>
      </c>
      <c r="J522" s="23">
        <f t="shared" si="17"/>
        <v>-76.188687203015434</v>
      </c>
    </row>
    <row r="523" spans="1:10">
      <c r="A523" t="s">
        <v>242</v>
      </c>
      <c r="B523" t="s">
        <v>244</v>
      </c>
      <c r="C523" s="20">
        <v>2047</v>
      </c>
      <c r="D523" t="s">
        <v>218</v>
      </c>
      <c r="E523" s="22">
        <v>343095.630112838</v>
      </c>
      <c r="F523" s="22">
        <v>322265.08165504498</v>
      </c>
      <c r="G523" s="10">
        <v>322040.72222872899</v>
      </c>
      <c r="H523" s="23">
        <f t="shared" si="16"/>
        <v>-224.35942631599028</v>
      </c>
      <c r="I523" s="10">
        <v>342821.89990403602</v>
      </c>
      <c r="J523" s="23">
        <f t="shared" si="17"/>
        <v>-273.73020880197873</v>
      </c>
    </row>
    <row r="524" spans="1:10">
      <c r="A524" t="s">
        <v>242</v>
      </c>
      <c r="B524" t="s">
        <v>244</v>
      </c>
      <c r="C524" s="20">
        <v>2047</v>
      </c>
      <c r="D524" t="s">
        <v>222</v>
      </c>
      <c r="E524" s="22">
        <v>958231.86918181297</v>
      </c>
      <c r="F524" s="22">
        <v>567769.38756647799</v>
      </c>
      <c r="G524" s="10">
        <v>569776.38738510106</v>
      </c>
      <c r="H524" s="23">
        <f t="shared" si="16"/>
        <v>2006.9998186230659</v>
      </c>
      <c r="I524" s="10">
        <v>957700.33033182297</v>
      </c>
      <c r="J524" s="23">
        <f t="shared" si="17"/>
        <v>-531.53884999000002</v>
      </c>
    </row>
    <row r="525" spans="1:10">
      <c r="A525" t="s">
        <v>242</v>
      </c>
      <c r="B525" t="s">
        <v>244</v>
      </c>
      <c r="C525" s="20">
        <v>2047</v>
      </c>
      <c r="D525" t="s">
        <v>226</v>
      </c>
      <c r="E525" s="22">
        <v>508188.90066014603</v>
      </c>
      <c r="F525" s="22">
        <v>278776.72738960199</v>
      </c>
      <c r="G525" s="10">
        <v>278595.19874690002</v>
      </c>
      <c r="H525" s="23">
        <f t="shared" si="16"/>
        <v>-181.5286427019746</v>
      </c>
      <c r="I525" s="10">
        <v>507728.74976711301</v>
      </c>
      <c r="J525" s="23">
        <f t="shared" si="17"/>
        <v>-460.15089303301647</v>
      </c>
    </row>
    <row r="526" spans="1:10">
      <c r="A526" t="s">
        <v>242</v>
      </c>
      <c r="B526" t="s">
        <v>244</v>
      </c>
      <c r="C526" s="20">
        <v>2047</v>
      </c>
      <c r="D526" t="s">
        <v>254</v>
      </c>
      <c r="E526" s="22">
        <v>11676.8207846229</v>
      </c>
      <c r="F526" s="22">
        <v>1320.00756030303</v>
      </c>
      <c r="G526" s="10">
        <v>1320.00748918915</v>
      </c>
      <c r="H526" s="23">
        <f t="shared" si="16"/>
        <v>-7.1113880039774813E-5</v>
      </c>
      <c r="I526" s="10">
        <v>11676.813989078701</v>
      </c>
      <c r="J526" s="23">
        <f t="shared" si="17"/>
        <v>-6.7955441991216503E-3</v>
      </c>
    </row>
    <row r="527" spans="1:10">
      <c r="A527" t="s">
        <v>242</v>
      </c>
      <c r="B527" t="s">
        <v>244</v>
      </c>
      <c r="C527" s="20">
        <v>2048</v>
      </c>
      <c r="D527" t="s">
        <v>232</v>
      </c>
      <c r="E527" s="22">
        <v>18883.374920201</v>
      </c>
      <c r="F527" s="22">
        <v>11543.9316831502</v>
      </c>
      <c r="G527" s="10">
        <v>12359.797946017999</v>
      </c>
      <c r="H527" s="23">
        <f t="shared" si="16"/>
        <v>815.86626286779938</v>
      </c>
      <c r="I527" s="10">
        <v>18865.013879355902</v>
      </c>
      <c r="J527" s="23">
        <f t="shared" si="17"/>
        <v>-18.361040845098614</v>
      </c>
    </row>
    <row r="528" spans="1:10">
      <c r="A528" t="s">
        <v>242</v>
      </c>
      <c r="B528" t="s">
        <v>244</v>
      </c>
      <c r="C528" s="20">
        <v>2048</v>
      </c>
      <c r="D528" t="s">
        <v>272</v>
      </c>
      <c r="E528" s="22">
        <v>1140386.17608566</v>
      </c>
      <c r="F528" s="22">
        <v>240837.02273378699</v>
      </c>
      <c r="G528" s="10">
        <v>240778.643136103</v>
      </c>
      <c r="H528" s="23">
        <f t="shared" si="16"/>
        <v>-58.379597683990141</v>
      </c>
      <c r="I528" s="10">
        <v>1139921.4222234201</v>
      </c>
      <c r="J528" s="23">
        <f t="shared" si="17"/>
        <v>-464.75386223988608</v>
      </c>
    </row>
    <row r="529" spans="1:10">
      <c r="A529" t="s">
        <v>242</v>
      </c>
      <c r="B529" t="s">
        <v>244</v>
      </c>
      <c r="C529" s="20">
        <v>2048</v>
      </c>
      <c r="D529" t="s">
        <v>208</v>
      </c>
      <c r="E529" s="22">
        <v>191256.58152972799</v>
      </c>
      <c r="F529" s="22">
        <v>112428.38119575199</v>
      </c>
      <c r="G529" s="10">
        <v>116788.610084</v>
      </c>
      <c r="H529" s="23">
        <f t="shared" si="16"/>
        <v>4360.2288882480061</v>
      </c>
      <c r="I529" s="10">
        <v>191173.834498201</v>
      </c>
      <c r="J529" s="23">
        <f t="shared" si="17"/>
        <v>-82.747031526989304</v>
      </c>
    </row>
    <row r="530" spans="1:10">
      <c r="A530" t="s">
        <v>242</v>
      </c>
      <c r="B530" t="s">
        <v>244</v>
      </c>
      <c r="C530" s="20">
        <v>2048</v>
      </c>
      <c r="D530" t="s">
        <v>218</v>
      </c>
      <c r="E530" s="22">
        <v>344079.07261504303</v>
      </c>
      <c r="F530" s="22">
        <v>323303.60319699597</v>
      </c>
      <c r="G530" s="10">
        <v>323063.01307722001</v>
      </c>
      <c r="H530" s="23">
        <f t="shared" si="16"/>
        <v>-240.59011977596674</v>
      </c>
      <c r="I530" s="10">
        <v>343787.13800637401</v>
      </c>
      <c r="J530" s="23">
        <f t="shared" si="17"/>
        <v>-291.93460866902024</v>
      </c>
    </row>
    <row r="531" spans="1:10">
      <c r="A531" t="s">
        <v>242</v>
      </c>
      <c r="B531" t="s">
        <v>244</v>
      </c>
      <c r="C531" s="20">
        <v>2048</v>
      </c>
      <c r="D531" t="s">
        <v>222</v>
      </c>
      <c r="E531" s="22">
        <v>973326.34013612603</v>
      </c>
      <c r="F531" s="22">
        <v>577387.29602909205</v>
      </c>
      <c r="G531" s="10">
        <v>579456.85888230801</v>
      </c>
      <c r="H531" s="23">
        <f t="shared" si="16"/>
        <v>2069.5628532159608</v>
      </c>
      <c r="I531" s="10">
        <v>972752.00046915305</v>
      </c>
      <c r="J531" s="23">
        <f t="shared" si="17"/>
        <v>-574.33966697298456</v>
      </c>
    </row>
    <row r="532" spans="1:10">
      <c r="A532" t="s">
        <v>242</v>
      </c>
      <c r="B532" t="s">
        <v>244</v>
      </c>
      <c r="C532" s="20">
        <v>2048</v>
      </c>
      <c r="D532" t="s">
        <v>226</v>
      </c>
      <c r="E532" s="22">
        <v>516641.69637197902</v>
      </c>
      <c r="F532" s="22">
        <v>284108.14600187098</v>
      </c>
      <c r="G532" s="10">
        <v>283909.318240972</v>
      </c>
      <c r="H532" s="23">
        <f t="shared" si="16"/>
        <v>-198.82776089897379</v>
      </c>
      <c r="I532" s="10">
        <v>516145.43806322297</v>
      </c>
      <c r="J532" s="23">
        <f t="shared" si="17"/>
        <v>-496.25830875604879</v>
      </c>
    </row>
    <row r="533" spans="1:10">
      <c r="A533" t="s">
        <v>242</v>
      </c>
      <c r="B533" t="s">
        <v>244</v>
      </c>
      <c r="C533" s="20">
        <v>2048</v>
      </c>
      <c r="D533" t="s">
        <v>254</v>
      </c>
      <c r="E533" s="22">
        <v>11567.410889335801</v>
      </c>
      <c r="F533" s="22">
        <v>1228.7326903317901</v>
      </c>
      <c r="G533" s="10">
        <v>1228.73261677247</v>
      </c>
      <c r="H533" s="23">
        <f t="shared" si="16"/>
        <v>-7.3559320071581169E-5</v>
      </c>
      <c r="I533" s="10">
        <v>11567.403570372901</v>
      </c>
      <c r="J533" s="23">
        <f t="shared" si="17"/>
        <v>-7.3189629001717549E-3</v>
      </c>
    </row>
    <row r="534" spans="1:10">
      <c r="A534" t="s">
        <v>242</v>
      </c>
      <c r="B534" t="s">
        <v>244</v>
      </c>
      <c r="C534" s="20">
        <v>2049</v>
      </c>
      <c r="D534" t="s">
        <v>232</v>
      </c>
      <c r="E534" s="22">
        <v>19285.761182492701</v>
      </c>
      <c r="F534" s="22">
        <v>11720.015196336501</v>
      </c>
      <c r="G534" s="10">
        <v>12562.9700035081</v>
      </c>
      <c r="H534" s="23">
        <f t="shared" si="16"/>
        <v>842.9548071715999</v>
      </c>
      <c r="I534" s="10">
        <v>19265.9413357536</v>
      </c>
      <c r="J534" s="23">
        <f t="shared" si="17"/>
        <v>-19.819846739101195</v>
      </c>
    </row>
    <row r="535" spans="1:10">
      <c r="A535" t="s">
        <v>242</v>
      </c>
      <c r="B535" t="s">
        <v>244</v>
      </c>
      <c r="C535" s="20">
        <v>2049</v>
      </c>
      <c r="D535" t="s">
        <v>272</v>
      </c>
      <c r="E535" s="22">
        <v>1149451.5405616199</v>
      </c>
      <c r="F535" s="22">
        <v>246088.89654250501</v>
      </c>
      <c r="G535" s="10">
        <v>246024.45476508801</v>
      </c>
      <c r="H535" s="23">
        <f t="shared" si="16"/>
        <v>-64.441777416999685</v>
      </c>
      <c r="I535" s="10">
        <v>1148955.60958046</v>
      </c>
      <c r="J535" s="23">
        <f t="shared" si="17"/>
        <v>-495.9309811599087</v>
      </c>
    </row>
    <row r="536" spans="1:10">
      <c r="A536" t="s">
        <v>242</v>
      </c>
      <c r="B536" t="s">
        <v>244</v>
      </c>
      <c r="C536" s="20">
        <v>2049</v>
      </c>
      <c r="D536" t="s">
        <v>208</v>
      </c>
      <c r="E536" s="22">
        <v>194381.119287012</v>
      </c>
      <c r="F536" s="22">
        <v>114293.595531434</v>
      </c>
      <c r="G536" s="10">
        <v>118827.58429132801</v>
      </c>
      <c r="H536" s="23">
        <f t="shared" si="16"/>
        <v>4533.9887598940113</v>
      </c>
      <c r="I536" s="10">
        <v>194292.05553949799</v>
      </c>
      <c r="J536" s="23">
        <f t="shared" si="17"/>
        <v>-89.063747514010174</v>
      </c>
    </row>
    <row r="537" spans="1:10">
      <c r="A537" t="s">
        <v>242</v>
      </c>
      <c r="B537" t="s">
        <v>244</v>
      </c>
      <c r="C537" s="20">
        <v>2049</v>
      </c>
      <c r="D537" t="s">
        <v>218</v>
      </c>
      <c r="E537" s="22">
        <v>345341.70558095502</v>
      </c>
      <c r="F537" s="22">
        <v>324373.97246770002</v>
      </c>
      <c r="G537" s="10">
        <v>324116.92279720597</v>
      </c>
      <c r="H537" s="23">
        <f t="shared" si="16"/>
        <v>-257.04967049404513</v>
      </c>
      <c r="I537" s="10">
        <v>345031.33482911799</v>
      </c>
      <c r="J537" s="23">
        <f t="shared" si="17"/>
        <v>-310.37075183703564</v>
      </c>
    </row>
    <row r="538" spans="1:10">
      <c r="A538" t="s">
        <v>242</v>
      </c>
      <c r="B538" t="s">
        <v>244</v>
      </c>
      <c r="C538" s="20">
        <v>2049</v>
      </c>
      <c r="D538" t="s">
        <v>222</v>
      </c>
      <c r="E538" s="22">
        <v>986121.05133878998</v>
      </c>
      <c r="F538" s="22">
        <v>587096.25289153203</v>
      </c>
      <c r="G538" s="10">
        <v>589228.44517656299</v>
      </c>
      <c r="H538" s="23">
        <f t="shared" si="16"/>
        <v>2132.1922850309638</v>
      </c>
      <c r="I538" s="10">
        <v>985505.20697682304</v>
      </c>
      <c r="J538" s="23">
        <f t="shared" si="17"/>
        <v>-615.84436196694151</v>
      </c>
    </row>
    <row r="539" spans="1:10">
      <c r="A539" t="s">
        <v>242</v>
      </c>
      <c r="B539" t="s">
        <v>244</v>
      </c>
      <c r="C539" s="20">
        <v>2049</v>
      </c>
      <c r="D539" t="s">
        <v>226</v>
      </c>
      <c r="E539" s="22">
        <v>523022.84491340298</v>
      </c>
      <c r="F539" s="22">
        <v>289465.92022716202</v>
      </c>
      <c r="G539" s="10">
        <v>289249.08993941598</v>
      </c>
      <c r="H539" s="23">
        <f t="shared" si="16"/>
        <v>-216.83028774603736</v>
      </c>
      <c r="I539" s="10">
        <v>522492.20023024798</v>
      </c>
      <c r="J539" s="23">
        <f t="shared" si="17"/>
        <v>-530.64468315499835</v>
      </c>
    </row>
    <row r="540" spans="1:10">
      <c r="A540" t="s">
        <v>242</v>
      </c>
      <c r="B540" t="s">
        <v>244</v>
      </c>
      <c r="C540" s="20">
        <v>2049</v>
      </c>
      <c r="D540" t="s">
        <v>254</v>
      </c>
      <c r="E540" s="22">
        <v>11514.5444304098</v>
      </c>
      <c r="F540" s="22">
        <v>1139.2418284284699</v>
      </c>
      <c r="G540" s="10">
        <v>1139.2417525041701</v>
      </c>
      <c r="H540" s="23">
        <f t="shared" si="16"/>
        <v>-7.592429983560578E-5</v>
      </c>
      <c r="I540" s="10">
        <v>11514.536964282301</v>
      </c>
      <c r="J540" s="23">
        <f t="shared" si="17"/>
        <v>-7.4661274993559346E-3</v>
      </c>
    </row>
    <row r="541" spans="1:10">
      <c r="A541" t="s">
        <v>242</v>
      </c>
      <c r="B541" t="s">
        <v>244</v>
      </c>
      <c r="C541" s="20">
        <v>2050</v>
      </c>
      <c r="D541" t="s">
        <v>232</v>
      </c>
      <c r="E541" s="22">
        <v>19673.093905161699</v>
      </c>
      <c r="F541" s="22">
        <v>11897.029749330701</v>
      </c>
      <c r="G541" s="10">
        <v>12764.9906286853</v>
      </c>
      <c r="H541" s="23">
        <f t="shared" si="16"/>
        <v>867.96087935459946</v>
      </c>
      <c r="I541" s="10">
        <v>19651.774602414</v>
      </c>
      <c r="J541" s="23">
        <f t="shared" si="17"/>
        <v>-21.319302747699112</v>
      </c>
    </row>
    <row r="542" spans="1:10">
      <c r="A542" t="s">
        <v>242</v>
      </c>
      <c r="B542" t="s">
        <v>244</v>
      </c>
      <c r="C542" s="20">
        <v>2050</v>
      </c>
      <c r="D542" t="s">
        <v>272</v>
      </c>
      <c r="E542" s="22">
        <v>1158199.56756765</v>
      </c>
      <c r="F542" s="22">
        <v>251249.717741064</v>
      </c>
      <c r="G542" s="10">
        <v>251178.95626775199</v>
      </c>
      <c r="H542" s="23">
        <f t="shared" si="16"/>
        <v>-70.76147331201355</v>
      </c>
      <c r="I542" s="10">
        <v>1157673.56667431</v>
      </c>
      <c r="J542" s="23">
        <f t="shared" si="17"/>
        <v>-526.00089333998039</v>
      </c>
    </row>
    <row r="543" spans="1:10">
      <c r="A543" t="s">
        <v>242</v>
      </c>
      <c r="B543" t="s">
        <v>244</v>
      </c>
      <c r="C543" s="20">
        <v>2050</v>
      </c>
      <c r="D543" t="s">
        <v>208</v>
      </c>
      <c r="E543" s="22">
        <v>197012.64000084999</v>
      </c>
      <c r="F543" s="22">
        <v>116128.916617447</v>
      </c>
      <c r="G543" s="10">
        <v>120827.928759862</v>
      </c>
      <c r="H543" s="23">
        <f t="shared" si="16"/>
        <v>4699.0121424149984</v>
      </c>
      <c r="I543" s="10">
        <v>196917.20462551599</v>
      </c>
      <c r="J543" s="23">
        <f t="shared" si="17"/>
        <v>-95.43537533399649</v>
      </c>
    </row>
    <row r="544" spans="1:10">
      <c r="A544" t="s">
        <v>242</v>
      </c>
      <c r="B544" t="s">
        <v>244</v>
      </c>
      <c r="C544" s="20">
        <v>2050</v>
      </c>
      <c r="D544" t="s">
        <v>218</v>
      </c>
      <c r="E544" s="22">
        <v>346562.67831036402</v>
      </c>
      <c r="F544" s="22">
        <v>325246.80951396201</v>
      </c>
      <c r="G544" s="10">
        <v>324973.27922619297</v>
      </c>
      <c r="H544" s="23">
        <f t="shared" si="16"/>
        <v>-273.53028776904102</v>
      </c>
      <c r="I544" s="10">
        <v>346233.851249823</v>
      </c>
      <c r="J544" s="23">
        <f t="shared" si="17"/>
        <v>-328.82706054102164</v>
      </c>
    </row>
    <row r="545" spans="1:10">
      <c r="A545" t="s">
        <v>242</v>
      </c>
      <c r="B545" t="s">
        <v>244</v>
      </c>
      <c r="C545" s="20">
        <v>2050</v>
      </c>
      <c r="D545" t="s">
        <v>222</v>
      </c>
      <c r="E545" s="22">
        <v>997913.19449996296</v>
      </c>
      <c r="F545" s="22">
        <v>596625.86445214495</v>
      </c>
      <c r="G545" s="10">
        <v>598816.68706989801</v>
      </c>
      <c r="H545" s="23">
        <f t="shared" si="16"/>
        <v>2190.8226177530596</v>
      </c>
      <c r="I545" s="10">
        <v>997255.10500191804</v>
      </c>
      <c r="J545" s="23">
        <f t="shared" si="17"/>
        <v>-658.08949804492295</v>
      </c>
    </row>
    <row r="546" spans="1:10">
      <c r="A546" t="s">
        <v>242</v>
      </c>
      <c r="B546" t="s">
        <v>244</v>
      </c>
      <c r="C546" s="20">
        <v>2050</v>
      </c>
      <c r="D546" t="s">
        <v>226</v>
      </c>
      <c r="E546" s="22">
        <v>528574.80423001503</v>
      </c>
      <c r="F546" s="22">
        <v>294630.76819892903</v>
      </c>
      <c r="G546" s="10">
        <v>294395.50759803999</v>
      </c>
      <c r="H546" s="23">
        <f t="shared" si="16"/>
        <v>-235.26060088904342</v>
      </c>
      <c r="I546" s="10">
        <v>528009.46412841696</v>
      </c>
      <c r="J546" s="23">
        <f t="shared" si="17"/>
        <v>-565.34010159806348</v>
      </c>
    </row>
    <row r="547" spans="1:10">
      <c r="A547" t="s">
        <v>242</v>
      </c>
      <c r="B547" t="s">
        <v>244</v>
      </c>
      <c r="C547" s="20">
        <v>2050</v>
      </c>
      <c r="D547" t="s">
        <v>254</v>
      </c>
      <c r="E547" s="22">
        <v>11458.339340313099</v>
      </c>
      <c r="F547" s="22">
        <v>1051.1139709418301</v>
      </c>
      <c r="G547" s="10">
        <v>1051.113893317</v>
      </c>
      <c r="H547" s="23">
        <f t="shared" si="16"/>
        <v>-7.7624830055356142E-5</v>
      </c>
      <c r="I547" s="10">
        <v>11458.331766904899</v>
      </c>
      <c r="J547" s="23">
        <f t="shared" si="17"/>
        <v>-7.5734082001872594E-3</v>
      </c>
    </row>
    <row r="548" spans="1:10">
      <c r="A548" t="s">
        <v>247</v>
      </c>
      <c r="B548" t="s">
        <v>249</v>
      </c>
      <c r="C548" s="20">
        <v>2025</v>
      </c>
      <c r="D548" t="s">
        <v>232</v>
      </c>
      <c r="E548" s="22">
        <v>11293.858953409001</v>
      </c>
      <c r="F548" s="22">
        <v>8456.09110298007</v>
      </c>
      <c r="G548" s="10">
        <v>8456.09110298007</v>
      </c>
      <c r="H548" s="23">
        <f t="shared" si="16"/>
        <v>0</v>
      </c>
      <c r="I548" s="10">
        <v>11293.858953409001</v>
      </c>
      <c r="J548" s="23">
        <f t="shared" si="17"/>
        <v>0</v>
      </c>
    </row>
    <row r="549" spans="1:10">
      <c r="A549" t="s">
        <v>247</v>
      </c>
      <c r="B549" t="s">
        <v>249</v>
      </c>
      <c r="C549" s="20">
        <v>2025</v>
      </c>
      <c r="D549" t="s">
        <v>272</v>
      </c>
      <c r="E549" s="22">
        <v>796801.79248266097</v>
      </c>
      <c r="F549" s="22">
        <v>124437.09967665101</v>
      </c>
      <c r="G549" s="10">
        <v>124437.09967665101</v>
      </c>
      <c r="H549" s="23">
        <f t="shared" si="16"/>
        <v>0</v>
      </c>
      <c r="I549" s="10">
        <v>796801.79248266097</v>
      </c>
      <c r="J549" s="23">
        <f t="shared" si="17"/>
        <v>0</v>
      </c>
    </row>
    <row r="550" spans="1:10">
      <c r="A550" t="s">
        <v>247</v>
      </c>
      <c r="B550" t="s">
        <v>249</v>
      </c>
      <c r="C550" s="20">
        <v>2025</v>
      </c>
      <c r="D550" t="s">
        <v>208</v>
      </c>
      <c r="E550" s="22">
        <v>110599.338170727</v>
      </c>
      <c r="F550" s="22">
        <v>70978.798014499494</v>
      </c>
      <c r="G550" s="10">
        <v>70978.798014499494</v>
      </c>
      <c r="H550" s="23">
        <f t="shared" si="16"/>
        <v>0</v>
      </c>
      <c r="I550" s="10">
        <v>110599.338170727</v>
      </c>
      <c r="J550" s="23">
        <f t="shared" si="17"/>
        <v>0</v>
      </c>
    </row>
    <row r="551" spans="1:10">
      <c r="A551" t="s">
        <v>247</v>
      </c>
      <c r="B551" t="s">
        <v>249</v>
      </c>
      <c r="C551" s="20">
        <v>2025</v>
      </c>
      <c r="D551" t="s">
        <v>218</v>
      </c>
      <c r="E551" s="22">
        <v>269908.90899035003</v>
      </c>
      <c r="F551" s="22">
        <v>250549.928104577</v>
      </c>
      <c r="G551" s="10">
        <v>250549.928104577</v>
      </c>
      <c r="H551" s="23">
        <f t="shared" si="16"/>
        <v>0</v>
      </c>
      <c r="I551" s="10">
        <v>269908.90899035003</v>
      </c>
      <c r="J551" s="23">
        <f t="shared" si="17"/>
        <v>0</v>
      </c>
    </row>
    <row r="552" spans="1:10">
      <c r="A552" t="s">
        <v>247</v>
      </c>
      <c r="B552" t="s">
        <v>249</v>
      </c>
      <c r="C552" s="20">
        <v>2025</v>
      </c>
      <c r="D552" t="s">
        <v>222</v>
      </c>
      <c r="E552" s="22">
        <v>605290.56266535597</v>
      </c>
      <c r="F552" s="22">
        <v>335497.49977846298</v>
      </c>
      <c r="G552" s="10">
        <v>336235.04360375198</v>
      </c>
      <c r="H552" s="23">
        <f t="shared" si="16"/>
        <v>737.54382528900169</v>
      </c>
      <c r="I552" s="10">
        <v>605290.56266535597</v>
      </c>
      <c r="J552" s="23">
        <f t="shared" si="17"/>
        <v>0</v>
      </c>
    </row>
    <row r="553" spans="1:10">
      <c r="A553" t="s">
        <v>247</v>
      </c>
      <c r="B553" t="s">
        <v>249</v>
      </c>
      <c r="C553" s="20">
        <v>2025</v>
      </c>
      <c r="D553" t="s">
        <v>226</v>
      </c>
      <c r="E553" s="22">
        <v>328703.69570834498</v>
      </c>
      <c r="F553" s="22">
        <v>165181.22986253601</v>
      </c>
      <c r="G553" s="10">
        <v>165181.22986253601</v>
      </c>
      <c r="H553" s="23">
        <f t="shared" si="16"/>
        <v>0</v>
      </c>
      <c r="I553" s="10">
        <v>328703.69570834498</v>
      </c>
      <c r="J553" s="23">
        <f t="shared" si="17"/>
        <v>0</v>
      </c>
    </row>
    <row r="554" spans="1:10">
      <c r="A554" t="s">
        <v>247</v>
      </c>
      <c r="B554" t="s">
        <v>249</v>
      </c>
      <c r="C554" s="20">
        <v>2025</v>
      </c>
      <c r="D554" t="s">
        <v>254</v>
      </c>
      <c r="E554" s="22">
        <v>12601.518831830699</v>
      </c>
      <c r="F554" s="22">
        <v>3955.3071189549901</v>
      </c>
      <c r="G554" s="10">
        <v>3955.3071189549901</v>
      </c>
      <c r="H554" s="23">
        <f t="shared" si="16"/>
        <v>0</v>
      </c>
      <c r="I554" s="10">
        <v>12601.518831830699</v>
      </c>
      <c r="J554" s="23">
        <f t="shared" si="17"/>
        <v>0</v>
      </c>
    </row>
    <row r="555" spans="1:10">
      <c r="A555" t="s">
        <v>247</v>
      </c>
      <c r="B555" t="s">
        <v>249</v>
      </c>
      <c r="C555" s="20">
        <v>2026</v>
      </c>
      <c r="D555" t="s">
        <v>232</v>
      </c>
      <c r="E555" s="22">
        <v>11414.0803243026</v>
      </c>
      <c r="F555" s="22">
        <v>8503.0488307289997</v>
      </c>
      <c r="G555" s="10">
        <v>8503.0488307289997</v>
      </c>
      <c r="H555" s="23">
        <f t="shared" si="16"/>
        <v>0</v>
      </c>
      <c r="I555" s="10">
        <v>11413.940190784901</v>
      </c>
      <c r="J555" s="23">
        <f t="shared" si="17"/>
        <v>-0.1401335176997236</v>
      </c>
    </row>
    <row r="556" spans="1:10">
      <c r="A556" t="s">
        <v>247</v>
      </c>
      <c r="B556" t="s">
        <v>249</v>
      </c>
      <c r="C556" s="20">
        <v>2026</v>
      </c>
      <c r="D556" t="s">
        <v>272</v>
      </c>
      <c r="E556" s="22">
        <v>813849.48404601403</v>
      </c>
      <c r="F556" s="22">
        <v>128333.952745922</v>
      </c>
      <c r="G556" s="10">
        <v>128333.952745922</v>
      </c>
      <c r="H556" s="23">
        <f t="shared" si="16"/>
        <v>0</v>
      </c>
      <c r="I556" s="10">
        <v>813844.56971614505</v>
      </c>
      <c r="J556" s="23">
        <f t="shared" si="17"/>
        <v>-4.9143298689741641</v>
      </c>
    </row>
    <row r="557" spans="1:10">
      <c r="A557" t="s">
        <v>247</v>
      </c>
      <c r="B557" t="s">
        <v>249</v>
      </c>
      <c r="C557" s="20">
        <v>2026</v>
      </c>
      <c r="D557" t="s">
        <v>208</v>
      </c>
      <c r="E557" s="22">
        <v>113263.05279227599</v>
      </c>
      <c r="F557" s="22">
        <v>72339.688419073296</v>
      </c>
      <c r="G557" s="10">
        <v>72339.688419073296</v>
      </c>
      <c r="H557" s="23">
        <f t="shared" si="16"/>
        <v>0</v>
      </c>
      <c r="I557" s="10">
        <v>113261.467181129</v>
      </c>
      <c r="J557" s="23">
        <f t="shared" si="17"/>
        <v>-1.5856111469911411</v>
      </c>
    </row>
    <row r="558" spans="1:10">
      <c r="A558" t="s">
        <v>247</v>
      </c>
      <c r="B558" t="s">
        <v>249</v>
      </c>
      <c r="C558" s="20">
        <v>2026</v>
      </c>
      <c r="D558" t="s">
        <v>218</v>
      </c>
      <c r="E558" s="22">
        <v>274203.75341201399</v>
      </c>
      <c r="F558" s="22">
        <v>254910.75262748101</v>
      </c>
      <c r="G558" s="10">
        <v>254910.75262748101</v>
      </c>
      <c r="H558" s="23">
        <f t="shared" si="16"/>
        <v>0</v>
      </c>
      <c r="I558" s="10">
        <v>274200.57792951202</v>
      </c>
      <c r="J558" s="23">
        <f t="shared" si="17"/>
        <v>-3.1754825019743294</v>
      </c>
    </row>
    <row r="559" spans="1:10">
      <c r="A559" t="s">
        <v>247</v>
      </c>
      <c r="B559" t="s">
        <v>249</v>
      </c>
      <c r="C559" s="20">
        <v>2026</v>
      </c>
      <c r="D559" t="s">
        <v>222</v>
      </c>
      <c r="E559" s="22">
        <v>620097.59477910295</v>
      </c>
      <c r="F559" s="22">
        <v>343445.44454876898</v>
      </c>
      <c r="G559" s="10">
        <v>344917.06433933502</v>
      </c>
      <c r="H559" s="23">
        <f t="shared" si="16"/>
        <v>1471.6197905660374</v>
      </c>
      <c r="I559" s="10">
        <v>620097.59477910295</v>
      </c>
      <c r="J559" s="23">
        <f t="shared" si="17"/>
        <v>0</v>
      </c>
    </row>
    <row r="560" spans="1:10">
      <c r="A560" t="s">
        <v>247</v>
      </c>
      <c r="B560" t="s">
        <v>249</v>
      </c>
      <c r="C560" s="20">
        <v>2026</v>
      </c>
      <c r="D560" t="s">
        <v>226</v>
      </c>
      <c r="E560" s="22">
        <v>335574.66416600702</v>
      </c>
      <c r="F560" s="22">
        <v>167951.384337069</v>
      </c>
      <c r="G560" s="10">
        <v>167951.384337069</v>
      </c>
      <c r="H560" s="23">
        <f t="shared" si="16"/>
        <v>0</v>
      </c>
      <c r="I560" s="10">
        <v>335570.10792798002</v>
      </c>
      <c r="J560" s="23">
        <f t="shared" si="17"/>
        <v>-4.5562380269984715</v>
      </c>
    </row>
    <row r="561" spans="1:10">
      <c r="A561" t="s">
        <v>247</v>
      </c>
      <c r="B561" t="s">
        <v>249</v>
      </c>
      <c r="C561" s="20">
        <v>2026</v>
      </c>
      <c r="D561" t="s">
        <v>254</v>
      </c>
      <c r="E561" s="22">
        <v>12631.2013208474</v>
      </c>
      <c r="F561" s="22">
        <v>3824.4137584423902</v>
      </c>
      <c r="G561" s="10">
        <v>3824.4137584423902</v>
      </c>
      <c r="H561" s="23">
        <f t="shared" si="16"/>
        <v>0</v>
      </c>
      <c r="I561" s="10">
        <v>12631.200997652901</v>
      </c>
      <c r="J561" s="23">
        <f t="shared" si="17"/>
        <v>-3.2319449928763788E-4</v>
      </c>
    </row>
    <row r="562" spans="1:10">
      <c r="A562" t="s">
        <v>247</v>
      </c>
      <c r="B562" t="s">
        <v>249</v>
      </c>
      <c r="C562" s="20">
        <v>2027</v>
      </c>
      <c r="D562" t="s">
        <v>232</v>
      </c>
      <c r="E562" s="22">
        <v>11516.004630904201</v>
      </c>
      <c r="F562" s="22">
        <v>8579.0638129088402</v>
      </c>
      <c r="G562" s="10">
        <v>8579.0390533746195</v>
      </c>
      <c r="H562" s="23">
        <f t="shared" si="16"/>
        <v>-2.4759534220720525E-2</v>
      </c>
      <c r="I562" s="10">
        <v>11515.589107809999</v>
      </c>
      <c r="J562" s="23">
        <f t="shared" si="17"/>
        <v>-0.41552309420148958</v>
      </c>
    </row>
    <row r="563" spans="1:10">
      <c r="A563" t="s">
        <v>247</v>
      </c>
      <c r="B563" t="s">
        <v>249</v>
      </c>
      <c r="C563" s="20">
        <v>2027</v>
      </c>
      <c r="D563" t="s">
        <v>272</v>
      </c>
      <c r="E563" s="22">
        <v>832181.70938750601</v>
      </c>
      <c r="F563" s="22">
        <v>132462.27268676</v>
      </c>
      <c r="G563" s="10">
        <v>132462.18825116701</v>
      </c>
      <c r="H563" s="23">
        <f t="shared" si="16"/>
        <v>-8.4435592987574637E-2</v>
      </c>
      <c r="I563" s="10">
        <v>832166.90618592501</v>
      </c>
      <c r="J563" s="23">
        <f t="shared" si="17"/>
        <v>-14.803201581002213</v>
      </c>
    </row>
    <row r="564" spans="1:10">
      <c r="A564" t="s">
        <v>247</v>
      </c>
      <c r="B564" t="s">
        <v>249</v>
      </c>
      <c r="C564" s="20">
        <v>2027</v>
      </c>
      <c r="D564" t="s">
        <v>208</v>
      </c>
      <c r="E564" s="22">
        <v>115937.49419308</v>
      </c>
      <c r="F564" s="22">
        <v>73860.141534426104</v>
      </c>
      <c r="G564" s="10">
        <v>73859.910292566405</v>
      </c>
      <c r="H564" s="23">
        <f t="shared" si="16"/>
        <v>-0.23124185969936661</v>
      </c>
      <c r="I564" s="10">
        <v>115932.76937563501</v>
      </c>
      <c r="J564" s="23">
        <f t="shared" si="17"/>
        <v>-4.7248174449923681</v>
      </c>
    </row>
    <row r="565" spans="1:10">
      <c r="A565" t="s">
        <v>247</v>
      </c>
      <c r="B565" t="s">
        <v>249</v>
      </c>
      <c r="C565" s="20">
        <v>2027</v>
      </c>
      <c r="D565" t="s">
        <v>218</v>
      </c>
      <c r="E565" s="22">
        <v>278518.08917529101</v>
      </c>
      <c r="F565" s="22">
        <v>259320.09978800901</v>
      </c>
      <c r="G565" s="10">
        <v>259318.038089282</v>
      </c>
      <c r="H565" s="23">
        <f t="shared" si="16"/>
        <v>-2.0616987270186655</v>
      </c>
      <c r="I565" s="10">
        <v>278508.66764215502</v>
      </c>
      <c r="J565" s="23">
        <f t="shared" si="17"/>
        <v>-9.4215331359882839</v>
      </c>
    </row>
    <row r="566" spans="1:10">
      <c r="A566" t="s">
        <v>247</v>
      </c>
      <c r="B566" t="s">
        <v>249</v>
      </c>
      <c r="C566" s="20">
        <v>2027</v>
      </c>
      <c r="D566" t="s">
        <v>222</v>
      </c>
      <c r="E566" s="22">
        <v>635095.79646542703</v>
      </c>
      <c r="F566" s="22">
        <v>351965.52264616999</v>
      </c>
      <c r="G566" s="10">
        <v>354171.54436264501</v>
      </c>
      <c r="H566" s="23">
        <f t="shared" si="16"/>
        <v>2206.0217164750211</v>
      </c>
      <c r="I566" s="10">
        <v>635095.67155774101</v>
      </c>
      <c r="J566" s="23">
        <f t="shared" si="17"/>
        <v>-0.12490768602583557</v>
      </c>
    </row>
    <row r="567" spans="1:10">
      <c r="A567" t="s">
        <v>247</v>
      </c>
      <c r="B567" t="s">
        <v>249</v>
      </c>
      <c r="C567" s="20">
        <v>2027</v>
      </c>
      <c r="D567" t="s">
        <v>226</v>
      </c>
      <c r="E567" s="22">
        <v>342505.98595783702</v>
      </c>
      <c r="F567" s="22">
        <v>171237.78319200201</v>
      </c>
      <c r="G567" s="10">
        <v>171237.362695819</v>
      </c>
      <c r="H567" s="23">
        <f t="shared" si="16"/>
        <v>-0.42049618301098235</v>
      </c>
      <c r="I567" s="10">
        <v>342492.40509895701</v>
      </c>
      <c r="J567" s="23">
        <f t="shared" si="17"/>
        <v>-13.580858880013693</v>
      </c>
    </row>
    <row r="568" spans="1:10">
      <c r="A568" t="s">
        <v>247</v>
      </c>
      <c r="B568" t="s">
        <v>249</v>
      </c>
      <c r="C568" s="20">
        <v>2027</v>
      </c>
      <c r="D568" t="s">
        <v>254</v>
      </c>
      <c r="E568" s="22">
        <v>12629.803748030599</v>
      </c>
      <c r="F568" s="22">
        <v>3692.7080357058398</v>
      </c>
      <c r="G568" s="10">
        <v>3692.7080349650801</v>
      </c>
      <c r="H568" s="23">
        <f t="shared" si="16"/>
        <v>-7.4075978773180395E-7</v>
      </c>
      <c r="I568" s="10">
        <v>12629.8028477439</v>
      </c>
      <c r="J568" s="23">
        <f t="shared" si="17"/>
        <v>-9.0028669910680037E-4</v>
      </c>
    </row>
    <row r="569" spans="1:10">
      <c r="A569" t="s">
        <v>247</v>
      </c>
      <c r="B569" t="s">
        <v>249</v>
      </c>
      <c r="C569" s="20">
        <v>2028</v>
      </c>
      <c r="D569" t="s">
        <v>232</v>
      </c>
      <c r="E569" s="22">
        <v>11830.243836264201</v>
      </c>
      <c r="F569" s="22">
        <v>8691.0634046377108</v>
      </c>
      <c r="G569" s="10">
        <v>8690.9707915108793</v>
      </c>
      <c r="H569" s="23">
        <f t="shared" si="16"/>
        <v>-9.2613126831565751E-2</v>
      </c>
      <c r="I569" s="10">
        <v>11829.3995552585</v>
      </c>
      <c r="J569" s="23">
        <f t="shared" si="17"/>
        <v>-0.84428100570039533</v>
      </c>
    </row>
    <row r="570" spans="1:10">
      <c r="A570" t="s">
        <v>247</v>
      </c>
      <c r="B570" t="s">
        <v>249</v>
      </c>
      <c r="C570" s="20">
        <v>2028</v>
      </c>
      <c r="D570" t="s">
        <v>272</v>
      </c>
      <c r="E570" s="22">
        <v>854988.15564636001</v>
      </c>
      <c r="F570" s="22">
        <v>136770.86784396201</v>
      </c>
      <c r="G570" s="10">
        <v>136770.52662347999</v>
      </c>
      <c r="H570" s="23">
        <f t="shared" si="16"/>
        <v>-0.34122048201970756</v>
      </c>
      <c r="I570" s="10">
        <v>854958.47696154099</v>
      </c>
      <c r="J570" s="23">
        <f t="shared" si="17"/>
        <v>-29.678684819024056</v>
      </c>
    </row>
    <row r="571" spans="1:10">
      <c r="A571" t="s">
        <v>247</v>
      </c>
      <c r="B571" t="s">
        <v>249</v>
      </c>
      <c r="C571" s="20">
        <v>2028</v>
      </c>
      <c r="D571" t="s">
        <v>208</v>
      </c>
      <c r="E571" s="22">
        <v>119694.10910673</v>
      </c>
      <c r="F571" s="22">
        <v>75545.959849783001</v>
      </c>
      <c r="G571" s="10">
        <v>75545.086800111196</v>
      </c>
      <c r="H571" s="23">
        <f t="shared" si="16"/>
        <v>-0.87304967180534732</v>
      </c>
      <c r="I571" s="10">
        <v>119684.609316206</v>
      </c>
      <c r="J571" s="23">
        <f t="shared" si="17"/>
        <v>-9.4997905240015825</v>
      </c>
    </row>
    <row r="572" spans="1:10">
      <c r="A572" t="s">
        <v>247</v>
      </c>
      <c r="B572" t="s">
        <v>249</v>
      </c>
      <c r="C572" s="20">
        <v>2028</v>
      </c>
      <c r="D572" t="s">
        <v>218</v>
      </c>
      <c r="E572" s="22">
        <v>283227.30375409598</v>
      </c>
      <c r="F572" s="22">
        <v>263760.32442245999</v>
      </c>
      <c r="G572" s="10">
        <v>263753.748205613</v>
      </c>
      <c r="H572" s="23">
        <f t="shared" si="16"/>
        <v>-6.5762168469955213</v>
      </c>
      <c r="I572" s="10">
        <v>283208.63975277002</v>
      </c>
      <c r="J572" s="23">
        <f t="shared" si="17"/>
        <v>-18.664001325960271</v>
      </c>
    </row>
    <row r="573" spans="1:10">
      <c r="A573" t="s">
        <v>247</v>
      </c>
      <c r="B573" t="s">
        <v>249</v>
      </c>
      <c r="C573" s="20">
        <v>2028</v>
      </c>
      <c r="D573" t="s">
        <v>222</v>
      </c>
      <c r="E573" s="22">
        <v>654200.50592196302</v>
      </c>
      <c r="F573" s="22">
        <v>360999.90652294102</v>
      </c>
      <c r="G573" s="10">
        <v>363945.25377713301</v>
      </c>
      <c r="H573" s="23">
        <f t="shared" si="16"/>
        <v>2945.3472541919909</v>
      </c>
      <c r="I573" s="10">
        <v>654200.04940095695</v>
      </c>
      <c r="J573" s="23">
        <f t="shared" si="17"/>
        <v>-0.45652100606821477</v>
      </c>
    </row>
    <row r="574" spans="1:10">
      <c r="A574" t="s">
        <v>247</v>
      </c>
      <c r="B574" t="s">
        <v>249</v>
      </c>
      <c r="C574" s="20">
        <v>2028</v>
      </c>
      <c r="D574" t="s">
        <v>226</v>
      </c>
      <c r="E574" s="22">
        <v>351773.2206233</v>
      </c>
      <c r="F574" s="22">
        <v>175236.978244328</v>
      </c>
      <c r="G574" s="10">
        <v>175235.34482666399</v>
      </c>
      <c r="H574" s="23">
        <f t="shared" si="16"/>
        <v>-1.6334176640084479</v>
      </c>
      <c r="I574" s="10">
        <v>351745.98328413401</v>
      </c>
      <c r="J574" s="23">
        <f t="shared" si="17"/>
        <v>-27.237339165993035</v>
      </c>
    </row>
    <row r="575" spans="1:10">
      <c r="A575" t="s">
        <v>247</v>
      </c>
      <c r="B575" t="s">
        <v>249</v>
      </c>
      <c r="C575" s="20">
        <v>2028</v>
      </c>
      <c r="D575" t="s">
        <v>254</v>
      </c>
      <c r="E575" s="22">
        <v>12493.5427417473</v>
      </c>
      <c r="F575" s="22">
        <v>3559.5379989637399</v>
      </c>
      <c r="G575" s="10">
        <v>3559.53799626408</v>
      </c>
      <c r="H575" s="23">
        <f t="shared" si="16"/>
        <v>-2.6996599444828462E-6</v>
      </c>
      <c r="I575" s="10">
        <v>12493.541081487199</v>
      </c>
      <c r="J575" s="23">
        <f t="shared" si="17"/>
        <v>-1.6602601008344209E-3</v>
      </c>
    </row>
    <row r="576" spans="1:10">
      <c r="A576" t="s">
        <v>247</v>
      </c>
      <c r="B576" t="s">
        <v>249</v>
      </c>
      <c r="C576" s="20">
        <v>2029</v>
      </c>
      <c r="D576" t="s">
        <v>232</v>
      </c>
      <c r="E576" s="22">
        <v>12021.659913949199</v>
      </c>
      <c r="F576" s="22">
        <v>8820.6159649526398</v>
      </c>
      <c r="G576" s="10">
        <v>8820.3946266869098</v>
      </c>
      <c r="H576" s="23">
        <f t="shared" si="16"/>
        <v>-0.22133826573008264</v>
      </c>
      <c r="I576" s="10">
        <v>12020.2428783132</v>
      </c>
      <c r="J576" s="23">
        <f t="shared" si="17"/>
        <v>-1.4170356359991274</v>
      </c>
    </row>
    <row r="577" spans="1:10">
      <c r="A577" t="s">
        <v>247</v>
      </c>
      <c r="B577" t="s">
        <v>249</v>
      </c>
      <c r="C577" s="20">
        <v>2029</v>
      </c>
      <c r="D577" t="s">
        <v>272</v>
      </c>
      <c r="E577" s="22">
        <v>872171.98969721899</v>
      </c>
      <c r="F577" s="22">
        <v>141420.04619826301</v>
      </c>
      <c r="G577" s="10">
        <v>141419.192572278</v>
      </c>
      <c r="H577" s="23">
        <f t="shared" si="16"/>
        <v>-0.85362598500796594</v>
      </c>
      <c r="I577" s="10">
        <v>872122.58793486003</v>
      </c>
      <c r="J577" s="23">
        <f t="shared" si="17"/>
        <v>-49.401762358960696</v>
      </c>
    </row>
    <row r="578" spans="1:10">
      <c r="A578" t="s">
        <v>247</v>
      </c>
      <c r="B578" t="s">
        <v>249</v>
      </c>
      <c r="C578" s="20">
        <v>2029</v>
      </c>
      <c r="D578" t="s">
        <v>208</v>
      </c>
      <c r="E578" s="22">
        <v>122717.917126652</v>
      </c>
      <c r="F578" s="22">
        <v>77385.328647705202</v>
      </c>
      <c r="G578" s="10">
        <v>77383.250901099105</v>
      </c>
      <c r="H578" s="23">
        <f t="shared" ref="H578:H641" si="18">G578-F578</f>
        <v>-2.0777466060972074</v>
      </c>
      <c r="I578" s="10">
        <v>122702.09169944801</v>
      </c>
      <c r="J578" s="23">
        <f t="shared" ref="J578:J641" si="19">I578-E578</f>
        <v>-15.825427203992149</v>
      </c>
    </row>
    <row r="579" spans="1:10">
      <c r="A579" t="s">
        <v>247</v>
      </c>
      <c r="B579" t="s">
        <v>249</v>
      </c>
      <c r="C579" s="20">
        <v>2029</v>
      </c>
      <c r="D579" t="s">
        <v>218</v>
      </c>
      <c r="E579" s="22">
        <v>287840.00762745203</v>
      </c>
      <c r="F579" s="22">
        <v>268482.69364939199</v>
      </c>
      <c r="G579" s="10">
        <v>268469.01867672201</v>
      </c>
      <c r="H579" s="23">
        <f t="shared" si="18"/>
        <v>-13.67497266997816</v>
      </c>
      <c r="I579" s="10">
        <v>287809.159991119</v>
      </c>
      <c r="J579" s="23">
        <f t="shared" si="19"/>
        <v>-30.847636333026458</v>
      </c>
    </row>
    <row r="580" spans="1:10">
      <c r="A580" t="s">
        <v>247</v>
      </c>
      <c r="B580" t="s">
        <v>249</v>
      </c>
      <c r="C580" s="20">
        <v>2029</v>
      </c>
      <c r="D580" t="s">
        <v>222</v>
      </c>
      <c r="E580" s="22">
        <v>670043.08997956698</v>
      </c>
      <c r="F580" s="22">
        <v>370824.10453989002</v>
      </c>
      <c r="G580" s="10">
        <v>374519.26487124799</v>
      </c>
      <c r="H580" s="23">
        <f t="shared" si="18"/>
        <v>3695.160331357969</v>
      </c>
      <c r="I580" s="10">
        <v>670042.029002105</v>
      </c>
      <c r="J580" s="23">
        <f t="shared" si="19"/>
        <v>-1.0609774619806558</v>
      </c>
    </row>
    <row r="581" spans="1:10">
      <c r="A581" t="s">
        <v>247</v>
      </c>
      <c r="B581" t="s">
        <v>249</v>
      </c>
      <c r="C581" s="20">
        <v>2029</v>
      </c>
      <c r="D581" t="s">
        <v>226</v>
      </c>
      <c r="E581" s="22">
        <v>359531.84412559198</v>
      </c>
      <c r="F581" s="22">
        <v>179572.49920312001</v>
      </c>
      <c r="G581" s="10">
        <v>179568.51796081799</v>
      </c>
      <c r="H581" s="23">
        <f t="shared" si="18"/>
        <v>-3.9812423020193819</v>
      </c>
      <c r="I581" s="10">
        <v>359486.67235883599</v>
      </c>
      <c r="J581" s="23">
        <f t="shared" si="19"/>
        <v>-45.171766755986027</v>
      </c>
    </row>
    <row r="582" spans="1:10">
      <c r="A582" t="s">
        <v>247</v>
      </c>
      <c r="B582" t="s">
        <v>249</v>
      </c>
      <c r="C582" s="20">
        <v>2029</v>
      </c>
      <c r="D582" t="s">
        <v>254</v>
      </c>
      <c r="E582" s="22">
        <v>12505.292297678599</v>
      </c>
      <c r="F582" s="22">
        <v>3430.7710598152198</v>
      </c>
      <c r="G582" s="10">
        <v>3430.77105367489</v>
      </c>
      <c r="H582" s="23">
        <f t="shared" si="18"/>
        <v>-6.1403297877404839E-6</v>
      </c>
      <c r="I582" s="10">
        <v>12505.289709123201</v>
      </c>
      <c r="J582" s="23">
        <f t="shared" si="19"/>
        <v>-2.588555398688186E-3</v>
      </c>
    </row>
    <row r="583" spans="1:10">
      <c r="A583" t="s">
        <v>247</v>
      </c>
      <c r="B583" t="s">
        <v>249</v>
      </c>
      <c r="C583" s="20">
        <v>2030</v>
      </c>
      <c r="D583" t="s">
        <v>232</v>
      </c>
      <c r="E583" s="22">
        <v>12276.4347602466</v>
      </c>
      <c r="F583" s="22">
        <v>8966.0181508211808</v>
      </c>
      <c r="G583" s="10">
        <v>8965.5972388295504</v>
      </c>
      <c r="H583" s="23">
        <f t="shared" si="18"/>
        <v>-0.42091199163041892</v>
      </c>
      <c r="I583" s="10">
        <v>12274.264734443401</v>
      </c>
      <c r="J583" s="23">
        <f t="shared" si="19"/>
        <v>-2.1700258031996782</v>
      </c>
    </row>
    <row r="584" spans="1:10">
      <c r="A584" t="s">
        <v>247</v>
      </c>
      <c r="B584" t="s">
        <v>249</v>
      </c>
      <c r="C584" s="20">
        <v>2030</v>
      </c>
      <c r="D584" t="s">
        <v>272</v>
      </c>
      <c r="E584" s="22">
        <v>888722.86052379105</v>
      </c>
      <c r="F584" s="22">
        <v>146257.777416011</v>
      </c>
      <c r="G584" s="10">
        <v>146256.073838529</v>
      </c>
      <c r="H584" s="23">
        <f t="shared" si="18"/>
        <v>-1.7035774819960352</v>
      </c>
      <c r="I584" s="10">
        <v>888648.84909112402</v>
      </c>
      <c r="J584" s="23">
        <f t="shared" si="19"/>
        <v>-74.011432667030022</v>
      </c>
    </row>
    <row r="585" spans="1:10">
      <c r="A585" t="s">
        <v>247</v>
      </c>
      <c r="B585" t="s">
        <v>249</v>
      </c>
      <c r="C585" s="20">
        <v>2030</v>
      </c>
      <c r="D585" t="s">
        <v>208</v>
      </c>
      <c r="E585" s="22">
        <v>126124.425104672</v>
      </c>
      <c r="F585" s="22">
        <v>79338.747629625199</v>
      </c>
      <c r="G585" s="10">
        <v>79334.798361602807</v>
      </c>
      <c r="H585" s="23">
        <f t="shared" si="18"/>
        <v>-3.9492680223920615</v>
      </c>
      <c r="I585" s="10">
        <v>126100.520404265</v>
      </c>
      <c r="J585" s="23">
        <f t="shared" si="19"/>
        <v>-23.904700407001656</v>
      </c>
    </row>
    <row r="586" spans="1:10">
      <c r="A586" t="s">
        <v>247</v>
      </c>
      <c r="B586" t="s">
        <v>249</v>
      </c>
      <c r="C586" s="20">
        <v>2030</v>
      </c>
      <c r="D586" t="s">
        <v>218</v>
      </c>
      <c r="E586" s="22">
        <v>292331.96903436899</v>
      </c>
      <c r="F586" s="22">
        <v>273181.21433007898</v>
      </c>
      <c r="G586" s="10">
        <v>273157.810650434</v>
      </c>
      <c r="H586" s="23">
        <f t="shared" si="18"/>
        <v>-23.403679644980002</v>
      </c>
      <c r="I586" s="10">
        <v>292286.01702985802</v>
      </c>
      <c r="J586" s="23">
        <f t="shared" si="19"/>
        <v>-45.952004510967527</v>
      </c>
    </row>
    <row r="587" spans="1:10">
      <c r="A587" t="s">
        <v>247</v>
      </c>
      <c r="B587" t="s">
        <v>249</v>
      </c>
      <c r="C587" s="20">
        <v>2030</v>
      </c>
      <c r="D587" t="s">
        <v>222</v>
      </c>
      <c r="E587" s="22">
        <v>686530.81844520895</v>
      </c>
      <c r="F587" s="22">
        <v>380984.77373661601</v>
      </c>
      <c r="G587" s="10">
        <v>385417.27941906598</v>
      </c>
      <c r="H587" s="23">
        <f t="shared" si="18"/>
        <v>4432.5056824499625</v>
      </c>
      <c r="I587" s="10">
        <v>686528.81687195494</v>
      </c>
      <c r="J587" s="23">
        <f t="shared" si="19"/>
        <v>-2.0015732540050521</v>
      </c>
    </row>
    <row r="588" spans="1:10">
      <c r="A588" t="s">
        <v>247</v>
      </c>
      <c r="B588" t="s">
        <v>249</v>
      </c>
      <c r="C588" s="20">
        <v>2030</v>
      </c>
      <c r="D588" t="s">
        <v>226</v>
      </c>
      <c r="E588" s="22">
        <v>368022.89256707003</v>
      </c>
      <c r="F588" s="22">
        <v>184385.22955487401</v>
      </c>
      <c r="G588" s="10">
        <v>184377.512558869</v>
      </c>
      <c r="H588" s="23">
        <f t="shared" si="18"/>
        <v>-7.7169960050086956</v>
      </c>
      <c r="I588" s="10">
        <v>367955.05484547</v>
      </c>
      <c r="J588" s="23">
        <f t="shared" si="19"/>
        <v>-67.837721600022633</v>
      </c>
    </row>
    <row r="589" spans="1:10">
      <c r="A589" t="s">
        <v>247</v>
      </c>
      <c r="B589" t="s">
        <v>249</v>
      </c>
      <c r="C589" s="20">
        <v>2030</v>
      </c>
      <c r="D589" t="s">
        <v>254</v>
      </c>
      <c r="E589" s="22">
        <v>12655.2810239707</v>
      </c>
      <c r="F589" s="22">
        <v>3301.1466733862399</v>
      </c>
      <c r="G589" s="10">
        <v>3301.1466621342702</v>
      </c>
      <c r="H589" s="23">
        <f t="shared" si="18"/>
        <v>-1.1251969681325136E-5</v>
      </c>
      <c r="I589" s="10">
        <v>12655.277490168401</v>
      </c>
      <c r="J589" s="23">
        <f t="shared" si="19"/>
        <v>-3.5338022989890305E-3</v>
      </c>
    </row>
    <row r="590" spans="1:10">
      <c r="A590" t="s">
        <v>247</v>
      </c>
      <c r="B590" t="s">
        <v>249</v>
      </c>
      <c r="C590" s="20">
        <v>2031</v>
      </c>
      <c r="D590" t="s">
        <v>232</v>
      </c>
      <c r="E590" s="22">
        <v>12509.6620499948</v>
      </c>
      <c r="F590" s="22">
        <v>9115.1865801521708</v>
      </c>
      <c r="G590" s="10">
        <v>9114.4830231047799</v>
      </c>
      <c r="H590" s="23">
        <f t="shared" si="18"/>
        <v>-0.70355704739085922</v>
      </c>
      <c r="I590" s="10">
        <v>12506.5880665311</v>
      </c>
      <c r="J590" s="23">
        <f t="shared" si="19"/>
        <v>-3.0739834637006425</v>
      </c>
    </row>
    <row r="591" spans="1:10">
      <c r="A591" t="s">
        <v>247</v>
      </c>
      <c r="B591" t="s">
        <v>249</v>
      </c>
      <c r="C591" s="20">
        <v>2031</v>
      </c>
      <c r="D591" t="s">
        <v>272</v>
      </c>
      <c r="E591" s="22">
        <v>905801.37291459995</v>
      </c>
      <c r="F591" s="22">
        <v>151020.286822119</v>
      </c>
      <c r="G591" s="10">
        <v>151017.314585235</v>
      </c>
      <c r="H591" s="23">
        <f t="shared" si="18"/>
        <v>-2.9722368840011768</v>
      </c>
      <c r="I591" s="10">
        <v>905698.50533387996</v>
      </c>
      <c r="J591" s="23">
        <f t="shared" si="19"/>
        <v>-102.86758071999066</v>
      </c>
    </row>
    <row r="592" spans="1:10">
      <c r="A592" t="s">
        <v>247</v>
      </c>
      <c r="B592" t="s">
        <v>249</v>
      </c>
      <c r="C592" s="20">
        <v>2031</v>
      </c>
      <c r="D592" t="s">
        <v>208</v>
      </c>
      <c r="E592" s="22">
        <v>129370.528250319</v>
      </c>
      <c r="F592" s="22">
        <v>81227.798117217098</v>
      </c>
      <c r="G592" s="10">
        <v>81221.214270957804</v>
      </c>
      <c r="H592" s="23">
        <f t="shared" si="18"/>
        <v>-6.5838462592946598</v>
      </c>
      <c r="I592" s="10">
        <v>129337.02061388201</v>
      </c>
      <c r="J592" s="23">
        <f t="shared" si="19"/>
        <v>-33.507636436988832</v>
      </c>
    </row>
    <row r="593" spans="1:10">
      <c r="A593" t="s">
        <v>247</v>
      </c>
      <c r="B593" t="s">
        <v>249</v>
      </c>
      <c r="C593" s="20">
        <v>2031</v>
      </c>
      <c r="D593" t="s">
        <v>218</v>
      </c>
      <c r="E593" s="22">
        <v>296501.38762619998</v>
      </c>
      <c r="F593" s="22">
        <v>277439.897882463</v>
      </c>
      <c r="G593" s="10">
        <v>277404.15219534899</v>
      </c>
      <c r="H593" s="23">
        <f t="shared" si="18"/>
        <v>-35.745687114016619</v>
      </c>
      <c r="I593" s="10">
        <v>296437.73837872199</v>
      </c>
      <c r="J593" s="23">
        <f t="shared" si="19"/>
        <v>-63.649247477995232</v>
      </c>
    </row>
    <row r="594" spans="1:10">
      <c r="A594" t="s">
        <v>247</v>
      </c>
      <c r="B594" t="s">
        <v>249</v>
      </c>
      <c r="C594" s="20">
        <v>2031</v>
      </c>
      <c r="D594" t="s">
        <v>222</v>
      </c>
      <c r="E594" s="22">
        <v>702551.44674158597</v>
      </c>
      <c r="F594" s="22">
        <v>390903.49766378</v>
      </c>
      <c r="G594" s="10">
        <v>396078.261698986</v>
      </c>
      <c r="H594" s="23">
        <f t="shared" si="18"/>
        <v>5174.7640352059971</v>
      </c>
      <c r="I594" s="10">
        <v>702548.13433482195</v>
      </c>
      <c r="J594" s="23">
        <f t="shared" si="19"/>
        <v>-3.3124067640164867</v>
      </c>
    </row>
    <row r="595" spans="1:10">
      <c r="A595" t="s">
        <v>247</v>
      </c>
      <c r="B595" t="s">
        <v>249</v>
      </c>
      <c r="C595" s="20">
        <v>2031</v>
      </c>
      <c r="D595" t="s">
        <v>226</v>
      </c>
      <c r="E595" s="22">
        <v>376121.38549309201</v>
      </c>
      <c r="F595" s="22">
        <v>189160.471439046</v>
      </c>
      <c r="G595" s="10">
        <v>189147.35229478899</v>
      </c>
      <c r="H595" s="23">
        <f t="shared" si="18"/>
        <v>-13.119144257012522</v>
      </c>
      <c r="I595" s="10">
        <v>376026.788964657</v>
      </c>
      <c r="J595" s="23">
        <f t="shared" si="19"/>
        <v>-94.596528435009532</v>
      </c>
    </row>
    <row r="596" spans="1:10">
      <c r="A596" t="s">
        <v>247</v>
      </c>
      <c r="B596" t="s">
        <v>249</v>
      </c>
      <c r="C596" s="20">
        <v>2031</v>
      </c>
      <c r="D596" t="s">
        <v>254</v>
      </c>
      <c r="E596" s="22">
        <v>12740.6323924719</v>
      </c>
      <c r="F596" s="22">
        <v>3174.8631907126901</v>
      </c>
      <c r="G596" s="10">
        <v>3174.86317276916</v>
      </c>
      <c r="H596" s="23">
        <f t="shared" si="18"/>
        <v>-1.7943530110642314E-5</v>
      </c>
      <c r="I596" s="10">
        <v>12740.6278729228</v>
      </c>
      <c r="J596" s="23">
        <f t="shared" si="19"/>
        <v>-4.5195491002232302E-3</v>
      </c>
    </row>
    <row r="597" spans="1:10">
      <c r="A597" t="s">
        <v>247</v>
      </c>
      <c r="B597" t="s">
        <v>249</v>
      </c>
      <c r="C597" s="20">
        <v>2032</v>
      </c>
      <c r="D597" t="s">
        <v>232</v>
      </c>
      <c r="E597" s="22">
        <v>12748.025726472601</v>
      </c>
      <c r="F597" s="22">
        <v>9268.9840697368109</v>
      </c>
      <c r="G597" s="10">
        <v>9267.9117528710594</v>
      </c>
      <c r="H597" s="23">
        <f t="shared" si="18"/>
        <v>-1.0723168657514179</v>
      </c>
      <c r="I597" s="10">
        <v>12743.894407130299</v>
      </c>
      <c r="J597" s="23">
        <f t="shared" si="19"/>
        <v>-4.1313193423011398</v>
      </c>
    </row>
    <row r="598" spans="1:10">
      <c r="A598" t="s">
        <v>247</v>
      </c>
      <c r="B598" t="s">
        <v>249</v>
      </c>
      <c r="C598" s="20">
        <v>2032</v>
      </c>
      <c r="D598" t="s">
        <v>272</v>
      </c>
      <c r="E598" s="22">
        <v>923914.77937021002</v>
      </c>
      <c r="F598" s="22">
        <v>155919.61310763101</v>
      </c>
      <c r="G598" s="10">
        <v>155914.89034446701</v>
      </c>
      <c r="H598" s="23">
        <f t="shared" si="18"/>
        <v>-4.7227631639980245</v>
      </c>
      <c r="I598" s="10">
        <v>923778.43364748405</v>
      </c>
      <c r="J598" s="23">
        <f t="shared" si="19"/>
        <v>-136.34572272596415</v>
      </c>
    </row>
    <row r="599" spans="1:10">
      <c r="A599" t="s">
        <v>247</v>
      </c>
      <c r="B599" t="s">
        <v>249</v>
      </c>
      <c r="C599" s="20">
        <v>2032</v>
      </c>
      <c r="D599" t="s">
        <v>208</v>
      </c>
      <c r="E599" s="22">
        <v>132610.979970972</v>
      </c>
      <c r="F599" s="22">
        <v>83174.118490905399</v>
      </c>
      <c r="G599" s="10">
        <v>83164.095936043304</v>
      </c>
      <c r="H599" s="23">
        <f t="shared" si="18"/>
        <v>-10.022554862094694</v>
      </c>
      <c r="I599" s="10">
        <v>132566.31786836899</v>
      </c>
      <c r="J599" s="23">
        <f t="shared" si="19"/>
        <v>-44.662102603004314</v>
      </c>
    </row>
    <row r="600" spans="1:10">
      <c r="A600" t="s">
        <v>247</v>
      </c>
      <c r="B600" t="s">
        <v>249</v>
      </c>
      <c r="C600" s="20">
        <v>2032</v>
      </c>
      <c r="D600" t="s">
        <v>218</v>
      </c>
      <c r="E600" s="22">
        <v>300588.45670644502</v>
      </c>
      <c r="F600" s="22">
        <v>281539.25355492398</v>
      </c>
      <c r="G600" s="10">
        <v>281488.739628123</v>
      </c>
      <c r="H600" s="23">
        <f t="shared" si="18"/>
        <v>-50.513926800980698</v>
      </c>
      <c r="I600" s="10">
        <v>300504.55033634102</v>
      </c>
      <c r="J600" s="23">
        <f t="shared" si="19"/>
        <v>-83.906370103999507</v>
      </c>
    </row>
    <row r="601" spans="1:10">
      <c r="A601" t="s">
        <v>247</v>
      </c>
      <c r="B601" t="s">
        <v>249</v>
      </c>
      <c r="C601" s="20">
        <v>2032</v>
      </c>
      <c r="D601" t="s">
        <v>222</v>
      </c>
      <c r="E601" s="22">
        <v>719173.69890204805</v>
      </c>
      <c r="F601" s="22">
        <v>400990.97648910602</v>
      </c>
      <c r="G601" s="10">
        <v>406904.282877455</v>
      </c>
      <c r="H601" s="23">
        <f t="shared" si="18"/>
        <v>5913.3063883489813</v>
      </c>
      <c r="I601" s="10">
        <v>719168.67859233997</v>
      </c>
      <c r="J601" s="23">
        <f t="shared" si="19"/>
        <v>-5.0203097080811858</v>
      </c>
    </row>
    <row r="602" spans="1:10">
      <c r="A602" t="s">
        <v>247</v>
      </c>
      <c r="B602" t="s">
        <v>249</v>
      </c>
      <c r="C602" s="20">
        <v>2032</v>
      </c>
      <c r="D602" t="s">
        <v>226</v>
      </c>
      <c r="E602" s="22">
        <v>384734.71955694701</v>
      </c>
      <c r="F602" s="22">
        <v>194213.726491793</v>
      </c>
      <c r="G602" s="10">
        <v>194193.38475982001</v>
      </c>
      <c r="H602" s="23">
        <f t="shared" si="18"/>
        <v>-20.34173197299242</v>
      </c>
      <c r="I602" s="10">
        <v>384609.051353766</v>
      </c>
      <c r="J602" s="23">
        <f t="shared" si="19"/>
        <v>-125.66820318100508</v>
      </c>
    </row>
    <row r="603" spans="1:10">
      <c r="A603" t="s">
        <v>247</v>
      </c>
      <c r="B603" t="s">
        <v>249</v>
      </c>
      <c r="C603" s="20">
        <v>2032</v>
      </c>
      <c r="D603" t="s">
        <v>254</v>
      </c>
      <c r="E603" s="22">
        <v>12855.948191056201</v>
      </c>
      <c r="F603" s="22">
        <v>3046.5202530716901</v>
      </c>
      <c r="G603" s="10">
        <v>3046.52022706146</v>
      </c>
      <c r="H603" s="23">
        <f t="shared" si="18"/>
        <v>-2.6010230158135528E-5</v>
      </c>
      <c r="I603" s="10">
        <v>12855.942738985899</v>
      </c>
      <c r="J603" s="23">
        <f t="shared" si="19"/>
        <v>-5.4520703015441541E-3</v>
      </c>
    </row>
    <row r="604" spans="1:10">
      <c r="A604" t="s">
        <v>247</v>
      </c>
      <c r="B604" t="s">
        <v>249</v>
      </c>
      <c r="C604" s="20">
        <v>2033</v>
      </c>
      <c r="D604" t="s">
        <v>232</v>
      </c>
      <c r="E604" s="22">
        <v>13151.710563669099</v>
      </c>
      <c r="F604" s="22">
        <v>9439.0271795757199</v>
      </c>
      <c r="G604" s="10">
        <v>9437.4952183943606</v>
      </c>
      <c r="H604" s="23">
        <f t="shared" si="18"/>
        <v>-1.5319611813592928</v>
      </c>
      <c r="I604" s="10">
        <v>13146.351390150499</v>
      </c>
      <c r="J604" s="23">
        <f t="shared" si="19"/>
        <v>-5.3591735186000733</v>
      </c>
    </row>
    <row r="605" spans="1:10">
      <c r="A605" t="s">
        <v>247</v>
      </c>
      <c r="B605" t="s">
        <v>249</v>
      </c>
      <c r="C605" s="20">
        <v>2033</v>
      </c>
      <c r="D605" t="s">
        <v>272</v>
      </c>
      <c r="E605" s="22">
        <v>944696.56032308296</v>
      </c>
      <c r="F605" s="22">
        <v>160828.23775584699</v>
      </c>
      <c r="G605" s="10">
        <v>160821.219639763</v>
      </c>
      <c r="H605" s="23">
        <f t="shared" si="18"/>
        <v>-7.0181160839856602</v>
      </c>
      <c r="I605" s="10">
        <v>944521.71811111004</v>
      </c>
      <c r="J605" s="23">
        <f t="shared" si="19"/>
        <v>-174.84221197292209</v>
      </c>
    </row>
    <row r="606" spans="1:10">
      <c r="A606" t="s">
        <v>247</v>
      </c>
      <c r="B606" t="s">
        <v>249</v>
      </c>
      <c r="C606" s="20">
        <v>2033</v>
      </c>
      <c r="D606" t="s">
        <v>208</v>
      </c>
      <c r="E606" s="22">
        <v>136765.13693971001</v>
      </c>
      <c r="F606" s="22">
        <v>85154.348827860595</v>
      </c>
      <c r="G606" s="10">
        <v>85140.0559210379</v>
      </c>
      <c r="H606" s="23">
        <f t="shared" si="18"/>
        <v>-14.292906822694931</v>
      </c>
      <c r="I606" s="10">
        <v>136707.716312745</v>
      </c>
      <c r="J606" s="23">
        <f t="shared" si="19"/>
        <v>-57.420626965002157</v>
      </c>
    </row>
    <row r="607" spans="1:10">
      <c r="A607" t="s">
        <v>247</v>
      </c>
      <c r="B607" t="s">
        <v>249</v>
      </c>
      <c r="C607" s="20">
        <v>2033</v>
      </c>
      <c r="D607" t="s">
        <v>218</v>
      </c>
      <c r="E607" s="22">
        <v>304574.89369205898</v>
      </c>
      <c r="F607" s="22">
        <v>285365.40960333002</v>
      </c>
      <c r="G607" s="10">
        <v>285297.74851322698</v>
      </c>
      <c r="H607" s="23">
        <f t="shared" si="18"/>
        <v>-67.661090103036258</v>
      </c>
      <c r="I607" s="10">
        <v>304468.28685022698</v>
      </c>
      <c r="J607" s="23">
        <f t="shared" si="19"/>
        <v>-106.60684183199191</v>
      </c>
    </row>
    <row r="608" spans="1:10">
      <c r="A608" t="s">
        <v>247</v>
      </c>
      <c r="B608" t="s">
        <v>249</v>
      </c>
      <c r="C608" s="20">
        <v>2033</v>
      </c>
      <c r="D608" t="s">
        <v>222</v>
      </c>
      <c r="E608" s="22">
        <v>738403.06187940796</v>
      </c>
      <c r="F608" s="22">
        <v>410944.26910558902</v>
      </c>
      <c r="G608" s="10">
        <v>417591.194273361</v>
      </c>
      <c r="H608" s="23">
        <f t="shared" si="18"/>
        <v>6646.9251677719876</v>
      </c>
      <c r="I608" s="10">
        <v>738395.91371005401</v>
      </c>
      <c r="J608" s="23">
        <f t="shared" si="19"/>
        <v>-7.1481693539535627</v>
      </c>
    </row>
    <row r="609" spans="1:10">
      <c r="A609" t="s">
        <v>247</v>
      </c>
      <c r="B609" t="s">
        <v>249</v>
      </c>
      <c r="C609" s="20">
        <v>2033</v>
      </c>
      <c r="D609" t="s">
        <v>226</v>
      </c>
      <c r="E609" s="22">
        <v>394319.609999426</v>
      </c>
      <c r="F609" s="22">
        <v>199341.013562084</v>
      </c>
      <c r="G609" s="10">
        <v>199311.53036404401</v>
      </c>
      <c r="H609" s="23">
        <f t="shared" si="18"/>
        <v>-29.483198039990384</v>
      </c>
      <c r="I609" s="10">
        <v>394159.18491510901</v>
      </c>
      <c r="J609" s="23">
        <f t="shared" si="19"/>
        <v>-160.42508431698661</v>
      </c>
    </row>
    <row r="610" spans="1:10">
      <c r="A610" t="s">
        <v>247</v>
      </c>
      <c r="B610" t="s">
        <v>249</v>
      </c>
      <c r="C610" s="20">
        <v>2033</v>
      </c>
      <c r="D610" t="s">
        <v>254</v>
      </c>
      <c r="E610" s="22">
        <v>12780.7476341607</v>
      </c>
      <c r="F610" s="22">
        <v>2919.79458410404</v>
      </c>
      <c r="G610" s="10">
        <v>2919.7945489748099</v>
      </c>
      <c r="H610" s="23">
        <f t="shared" si="18"/>
        <v>-3.5129230127495248E-5</v>
      </c>
      <c r="I610" s="10">
        <v>12780.7417922516</v>
      </c>
      <c r="J610" s="23">
        <f t="shared" si="19"/>
        <v>-5.8419091001269408E-3</v>
      </c>
    </row>
    <row r="611" spans="1:10">
      <c r="A611" t="s">
        <v>247</v>
      </c>
      <c r="B611" t="s">
        <v>249</v>
      </c>
      <c r="C611" s="20">
        <v>2034</v>
      </c>
      <c r="D611" t="s">
        <v>232</v>
      </c>
      <c r="E611" s="22">
        <v>13403.094072702699</v>
      </c>
      <c r="F611" s="22">
        <v>9612.8662082201809</v>
      </c>
      <c r="G611" s="10">
        <v>9610.7871789458404</v>
      </c>
      <c r="H611" s="23">
        <f t="shared" si="18"/>
        <v>-2.0790292743404279</v>
      </c>
      <c r="I611" s="10">
        <v>13396.3770662857</v>
      </c>
      <c r="J611" s="23">
        <f t="shared" si="19"/>
        <v>-6.717006416998629</v>
      </c>
    </row>
    <row r="612" spans="1:10">
      <c r="A612" t="s">
        <v>247</v>
      </c>
      <c r="B612" t="s">
        <v>249</v>
      </c>
      <c r="C612" s="20">
        <v>2034</v>
      </c>
      <c r="D612" t="s">
        <v>272</v>
      </c>
      <c r="E612" s="22">
        <v>960438.32925200101</v>
      </c>
      <c r="F612" s="22">
        <v>165842.71948829101</v>
      </c>
      <c r="G612" s="10">
        <v>165832.802590949</v>
      </c>
      <c r="H612" s="23">
        <f t="shared" si="18"/>
        <v>-9.9168973420164548</v>
      </c>
      <c r="I612" s="10">
        <v>960221.65586168901</v>
      </c>
      <c r="J612" s="23">
        <f t="shared" si="19"/>
        <v>-216.6733903120039</v>
      </c>
    </row>
    <row r="613" spans="1:10">
      <c r="A613" t="s">
        <v>247</v>
      </c>
      <c r="B613" t="s">
        <v>249</v>
      </c>
      <c r="C613" s="20">
        <v>2034</v>
      </c>
      <c r="D613" t="s">
        <v>208</v>
      </c>
      <c r="E613" s="22">
        <v>139994.200432816</v>
      </c>
      <c r="F613" s="22">
        <v>87145.611908760999</v>
      </c>
      <c r="G613" s="10">
        <v>87126.211950146098</v>
      </c>
      <c r="H613" s="23">
        <f t="shared" si="18"/>
        <v>-19.399958614900243</v>
      </c>
      <c r="I613" s="10">
        <v>139922.665552402</v>
      </c>
      <c r="J613" s="23">
        <f t="shared" si="19"/>
        <v>-71.53488041399396</v>
      </c>
    </row>
    <row r="614" spans="1:10">
      <c r="A614" t="s">
        <v>247</v>
      </c>
      <c r="B614" t="s">
        <v>249</v>
      </c>
      <c r="C614" s="20">
        <v>2034</v>
      </c>
      <c r="D614" t="s">
        <v>218</v>
      </c>
      <c r="E614" s="22">
        <v>308274.06036980101</v>
      </c>
      <c r="F614" s="22">
        <v>289109.39220325998</v>
      </c>
      <c r="G614" s="10">
        <v>289022.375898514</v>
      </c>
      <c r="H614" s="23">
        <f t="shared" si="18"/>
        <v>-87.016304745979141</v>
      </c>
      <c r="I614" s="10">
        <v>308142.620646514</v>
      </c>
      <c r="J614" s="23">
        <f t="shared" si="19"/>
        <v>-131.43972328701057</v>
      </c>
    </row>
    <row r="615" spans="1:10">
      <c r="A615" t="s">
        <v>247</v>
      </c>
      <c r="B615" t="s">
        <v>249</v>
      </c>
      <c r="C615" s="20">
        <v>2034</v>
      </c>
      <c r="D615" t="s">
        <v>222</v>
      </c>
      <c r="E615" s="22">
        <v>754274.21410575998</v>
      </c>
      <c r="F615" s="22">
        <v>421115.81123601203</v>
      </c>
      <c r="G615" s="10">
        <v>428496.093357131</v>
      </c>
      <c r="H615" s="23">
        <f t="shared" si="18"/>
        <v>7380.282121118973</v>
      </c>
      <c r="I615" s="10">
        <v>754264.51931482705</v>
      </c>
      <c r="J615" s="23">
        <f t="shared" si="19"/>
        <v>-9.6947909329319373</v>
      </c>
    </row>
    <row r="616" spans="1:10">
      <c r="A616" t="s">
        <v>247</v>
      </c>
      <c r="B616" t="s">
        <v>249</v>
      </c>
      <c r="C616" s="20">
        <v>2034</v>
      </c>
      <c r="D616" t="s">
        <v>226</v>
      </c>
      <c r="E616" s="22">
        <v>402620.822538051</v>
      </c>
      <c r="F616" s="22">
        <v>204551.16073328999</v>
      </c>
      <c r="G616" s="10">
        <v>204510.58021707</v>
      </c>
      <c r="H616" s="23">
        <f t="shared" si="18"/>
        <v>-40.58051621998311</v>
      </c>
      <c r="I616" s="10">
        <v>402421.55387242202</v>
      </c>
      <c r="J616" s="23">
        <f t="shared" si="19"/>
        <v>-199.26866562897339</v>
      </c>
    </row>
    <row r="617" spans="1:10">
      <c r="A617" t="s">
        <v>247</v>
      </c>
      <c r="B617" t="s">
        <v>249</v>
      </c>
      <c r="C617" s="20">
        <v>2034</v>
      </c>
      <c r="D617" t="s">
        <v>254</v>
      </c>
      <c r="E617" s="22">
        <v>12872.441463695901</v>
      </c>
      <c r="F617" s="22">
        <v>2795.76963988139</v>
      </c>
      <c r="G617" s="10">
        <v>2795.7695956202701</v>
      </c>
      <c r="H617" s="23">
        <f t="shared" si="18"/>
        <v>-4.4261119910515845E-5</v>
      </c>
      <c r="I617" s="10">
        <v>12872.434861330999</v>
      </c>
      <c r="J617" s="23">
        <f t="shared" si="19"/>
        <v>-6.6023649014823604E-3</v>
      </c>
    </row>
    <row r="618" spans="1:10">
      <c r="A618" t="s">
        <v>247</v>
      </c>
      <c r="B618" t="s">
        <v>249</v>
      </c>
      <c r="C618" s="20">
        <v>2035</v>
      </c>
      <c r="D618" t="s">
        <v>232</v>
      </c>
      <c r="E618" s="22">
        <v>13735.002470027601</v>
      </c>
      <c r="F618" s="22">
        <v>9790.2315403967696</v>
      </c>
      <c r="G618" s="10">
        <v>9787.5127586509407</v>
      </c>
      <c r="H618" s="23">
        <f t="shared" si="18"/>
        <v>-2.7187817458288919</v>
      </c>
      <c r="I618" s="10">
        <v>13726.7399692658</v>
      </c>
      <c r="J618" s="23">
        <f t="shared" si="19"/>
        <v>-8.2625007618007658</v>
      </c>
    </row>
    <row r="619" spans="1:10">
      <c r="A619" t="s">
        <v>247</v>
      </c>
      <c r="B619" t="s">
        <v>249</v>
      </c>
      <c r="C619" s="20">
        <v>2035</v>
      </c>
      <c r="D619" t="s">
        <v>272</v>
      </c>
      <c r="E619" s="22">
        <v>975309.510514308</v>
      </c>
      <c r="F619" s="22">
        <v>170924.463858081</v>
      </c>
      <c r="G619" s="10">
        <v>170911.003808462</v>
      </c>
      <c r="H619" s="23">
        <f t="shared" si="18"/>
        <v>-13.460049618995981</v>
      </c>
      <c r="I619" s="10">
        <v>975047.32695986598</v>
      </c>
      <c r="J619" s="23">
        <f t="shared" si="19"/>
        <v>-262.18355444201734</v>
      </c>
    </row>
    <row r="620" spans="1:10">
      <c r="A620" t="s">
        <v>247</v>
      </c>
      <c r="B620" t="s">
        <v>249</v>
      </c>
      <c r="C620" s="20">
        <v>2035</v>
      </c>
      <c r="D620" t="s">
        <v>208</v>
      </c>
      <c r="E620" s="22">
        <v>143517.35345108199</v>
      </c>
      <c r="F620" s="22">
        <v>89163.492867852896</v>
      </c>
      <c r="G620" s="10">
        <v>89138.141517925003</v>
      </c>
      <c r="H620" s="23">
        <f t="shared" si="18"/>
        <v>-25.351349927892443</v>
      </c>
      <c r="I620" s="10">
        <v>143430.14734695299</v>
      </c>
      <c r="J620" s="23">
        <f t="shared" si="19"/>
        <v>-87.206104128999868</v>
      </c>
    </row>
    <row r="621" spans="1:10">
      <c r="A621" t="s">
        <v>247</v>
      </c>
      <c r="B621" t="s">
        <v>249</v>
      </c>
      <c r="C621" s="20">
        <v>2035</v>
      </c>
      <c r="D621" t="s">
        <v>218</v>
      </c>
      <c r="E621" s="22">
        <v>311756.99089353398</v>
      </c>
      <c r="F621" s="22">
        <v>292651.86516352202</v>
      </c>
      <c r="G621" s="10">
        <v>292543.43417229998</v>
      </c>
      <c r="H621" s="23">
        <f t="shared" si="18"/>
        <v>-108.43099122203421</v>
      </c>
      <c r="I621" s="10">
        <v>311598.65934973501</v>
      </c>
      <c r="J621" s="23">
        <f t="shared" si="19"/>
        <v>-158.33154379896587</v>
      </c>
    </row>
    <row r="622" spans="1:10">
      <c r="A622" t="s">
        <v>247</v>
      </c>
      <c r="B622" t="s">
        <v>249</v>
      </c>
      <c r="C622" s="20">
        <v>2035</v>
      </c>
      <c r="D622" t="s">
        <v>222</v>
      </c>
      <c r="E622" s="22">
        <v>770056.0966547</v>
      </c>
      <c r="F622" s="22">
        <v>431300.206626261</v>
      </c>
      <c r="G622" s="10">
        <v>439419.39317626401</v>
      </c>
      <c r="H622" s="23">
        <f t="shared" si="18"/>
        <v>8119.1865500030108</v>
      </c>
      <c r="I622" s="10">
        <v>770043.40739803296</v>
      </c>
      <c r="J622" s="23">
        <f t="shared" si="19"/>
        <v>-12.689256667043082</v>
      </c>
    </row>
    <row r="623" spans="1:10">
      <c r="A623" t="s">
        <v>247</v>
      </c>
      <c r="B623" t="s">
        <v>249</v>
      </c>
      <c r="C623" s="20">
        <v>2035</v>
      </c>
      <c r="D623" t="s">
        <v>226</v>
      </c>
      <c r="E623" s="22">
        <v>410672.486194522</v>
      </c>
      <c r="F623" s="22">
        <v>209908.70108783699</v>
      </c>
      <c r="G623" s="10">
        <v>209854.98851526401</v>
      </c>
      <c r="H623" s="23">
        <f t="shared" si="18"/>
        <v>-53.712572572985664</v>
      </c>
      <c r="I623" s="10">
        <v>410430.68648466002</v>
      </c>
      <c r="J623" s="23">
        <f t="shared" si="19"/>
        <v>-241.79970986198168</v>
      </c>
    </row>
    <row r="624" spans="1:10">
      <c r="A624" t="s">
        <v>247</v>
      </c>
      <c r="B624" t="s">
        <v>249</v>
      </c>
      <c r="C624" s="20">
        <v>2035</v>
      </c>
      <c r="D624" t="s">
        <v>254</v>
      </c>
      <c r="E624" s="22">
        <v>13061.5973484146</v>
      </c>
      <c r="F624" s="22">
        <v>2671.4978977424698</v>
      </c>
      <c r="G624" s="10">
        <v>2671.4978439429501</v>
      </c>
      <c r="H624" s="23">
        <f t="shared" si="18"/>
        <v>-5.3799519719177624E-5</v>
      </c>
      <c r="I624" s="10">
        <v>13061.5900844962</v>
      </c>
      <c r="J624" s="23">
        <f t="shared" si="19"/>
        <v>-7.263918399985414E-3</v>
      </c>
    </row>
    <row r="625" spans="1:10">
      <c r="A625" t="s">
        <v>247</v>
      </c>
      <c r="B625" t="s">
        <v>249</v>
      </c>
      <c r="C625" s="20">
        <v>2036</v>
      </c>
      <c r="D625" t="s">
        <v>232</v>
      </c>
      <c r="E625" s="22">
        <v>14068.800613752701</v>
      </c>
      <c r="F625" s="22">
        <v>9976.1854481517803</v>
      </c>
      <c r="G625" s="10">
        <v>9972.7334369719993</v>
      </c>
      <c r="H625" s="23">
        <f t="shared" si="18"/>
        <v>-3.4520111797810387</v>
      </c>
      <c r="I625" s="10">
        <v>14058.8402730705</v>
      </c>
      <c r="J625" s="23">
        <f t="shared" si="19"/>
        <v>-9.9603406822006946</v>
      </c>
    </row>
    <row r="626" spans="1:10">
      <c r="A626" t="s">
        <v>247</v>
      </c>
      <c r="B626" t="s">
        <v>249</v>
      </c>
      <c r="C626" s="20">
        <v>2036</v>
      </c>
      <c r="D626" t="s">
        <v>272</v>
      </c>
      <c r="E626" s="22">
        <v>992904.73333089496</v>
      </c>
      <c r="F626" s="22">
        <v>176157.68600469799</v>
      </c>
      <c r="G626" s="10">
        <v>176139.99778552799</v>
      </c>
      <c r="H626" s="23">
        <f t="shared" si="18"/>
        <v>-17.688219169998774</v>
      </c>
      <c r="I626" s="10">
        <v>992593.12756790605</v>
      </c>
      <c r="J626" s="23">
        <f t="shared" si="19"/>
        <v>-311.60576298891101</v>
      </c>
    </row>
    <row r="627" spans="1:10">
      <c r="A627" t="s">
        <v>247</v>
      </c>
      <c r="B627" t="s">
        <v>249</v>
      </c>
      <c r="C627" s="20">
        <v>2036</v>
      </c>
      <c r="D627" t="s">
        <v>208</v>
      </c>
      <c r="E627" s="22">
        <v>147083.21658548201</v>
      </c>
      <c r="F627" s="22">
        <v>91257.567116094506</v>
      </c>
      <c r="G627" s="10">
        <v>91225.407814079197</v>
      </c>
      <c r="H627" s="23">
        <f t="shared" si="18"/>
        <v>-32.15930201530864</v>
      </c>
      <c r="I627" s="10">
        <v>146978.91607034899</v>
      </c>
      <c r="J627" s="23">
        <f t="shared" si="19"/>
        <v>-104.30051513301441</v>
      </c>
    </row>
    <row r="628" spans="1:10">
      <c r="A628" t="s">
        <v>247</v>
      </c>
      <c r="B628" t="s">
        <v>249</v>
      </c>
      <c r="C628" s="20">
        <v>2036</v>
      </c>
      <c r="D628" t="s">
        <v>218</v>
      </c>
      <c r="E628" s="22">
        <v>315476.280682098</v>
      </c>
      <c r="F628" s="22">
        <v>296216.26618840301</v>
      </c>
      <c r="G628" s="10">
        <v>296084.40274798701</v>
      </c>
      <c r="H628" s="23">
        <f t="shared" si="18"/>
        <v>-131.86344041599659</v>
      </c>
      <c r="I628" s="10">
        <v>315288.94946137897</v>
      </c>
      <c r="J628" s="23">
        <f t="shared" si="19"/>
        <v>-187.33122071903199</v>
      </c>
    </row>
    <row r="629" spans="1:10">
      <c r="A629" t="s">
        <v>247</v>
      </c>
      <c r="B629" t="s">
        <v>249</v>
      </c>
      <c r="C629" s="20">
        <v>2036</v>
      </c>
      <c r="D629" t="s">
        <v>222</v>
      </c>
      <c r="E629" s="22">
        <v>786722.36957811296</v>
      </c>
      <c r="F629" s="22">
        <v>441740.50945809501</v>
      </c>
      <c r="G629" s="10">
        <v>450600.66503166</v>
      </c>
      <c r="H629" s="23">
        <f t="shared" si="18"/>
        <v>8860.155573564989</v>
      </c>
      <c r="I629" s="10">
        <v>786706.265291046</v>
      </c>
      <c r="J629" s="23">
        <f t="shared" si="19"/>
        <v>-16.10428706696257</v>
      </c>
    </row>
    <row r="630" spans="1:10">
      <c r="A630" t="s">
        <v>247</v>
      </c>
      <c r="B630" t="s">
        <v>249</v>
      </c>
      <c r="C630" s="20">
        <v>2036</v>
      </c>
      <c r="D630" t="s">
        <v>226</v>
      </c>
      <c r="E630" s="22">
        <v>419168.547599666</v>
      </c>
      <c r="F630" s="22">
        <v>215503.16953124601</v>
      </c>
      <c r="G630" s="10">
        <v>215434.24691051699</v>
      </c>
      <c r="H630" s="23">
        <f t="shared" si="18"/>
        <v>-68.9226207290194</v>
      </c>
      <c r="I630" s="10">
        <v>418880.52544401999</v>
      </c>
      <c r="J630" s="23">
        <f t="shared" si="19"/>
        <v>-288.02215564600192</v>
      </c>
    </row>
    <row r="631" spans="1:10">
      <c r="A631" t="s">
        <v>247</v>
      </c>
      <c r="B631" t="s">
        <v>249</v>
      </c>
      <c r="C631" s="20">
        <v>2036</v>
      </c>
      <c r="D631" t="s">
        <v>254</v>
      </c>
      <c r="E631" s="22">
        <v>13308.8022999201</v>
      </c>
      <c r="F631" s="22">
        <v>2547.7426473323699</v>
      </c>
      <c r="G631" s="10">
        <v>2547.7425839674902</v>
      </c>
      <c r="H631" s="23">
        <f t="shared" si="18"/>
        <v>-6.3364879679284059E-5</v>
      </c>
      <c r="I631" s="10">
        <v>13308.7944546361</v>
      </c>
      <c r="J631" s="23">
        <f t="shared" si="19"/>
        <v>-7.8452840007230407E-3</v>
      </c>
    </row>
    <row r="632" spans="1:10">
      <c r="A632" t="s">
        <v>247</v>
      </c>
      <c r="B632" t="s">
        <v>249</v>
      </c>
      <c r="C632" s="20">
        <v>2037</v>
      </c>
      <c r="D632" t="s">
        <v>232</v>
      </c>
      <c r="E632" s="22">
        <v>14398.4494489098</v>
      </c>
      <c r="F632" s="22">
        <v>10163.464848688</v>
      </c>
      <c r="G632" s="10">
        <v>10159.187333690499</v>
      </c>
      <c r="H632" s="23">
        <f t="shared" si="18"/>
        <v>-4.2775149975004751</v>
      </c>
      <c r="I632" s="10">
        <v>14386.6366039025</v>
      </c>
      <c r="J632" s="23">
        <f t="shared" si="19"/>
        <v>-11.812845007299984</v>
      </c>
    </row>
    <row r="633" spans="1:10">
      <c r="A633" t="s">
        <v>247</v>
      </c>
      <c r="B633" t="s">
        <v>249</v>
      </c>
      <c r="C633" s="20">
        <v>2037</v>
      </c>
      <c r="D633" t="s">
        <v>272</v>
      </c>
      <c r="E633" s="22">
        <v>1009666.55281737</v>
      </c>
      <c r="F633" s="22">
        <v>181480.877404472</v>
      </c>
      <c r="G633" s="10">
        <v>181458.23583990801</v>
      </c>
      <c r="H633" s="23">
        <f t="shared" si="18"/>
        <v>-22.641564563993597</v>
      </c>
      <c r="I633" s="10">
        <v>1009301.65749756</v>
      </c>
      <c r="J633" s="23">
        <f t="shared" si="19"/>
        <v>-364.89531981002074</v>
      </c>
    </row>
    <row r="634" spans="1:10">
      <c r="A634" t="s">
        <v>247</v>
      </c>
      <c r="B634" t="s">
        <v>249</v>
      </c>
      <c r="C634" s="20">
        <v>2037</v>
      </c>
      <c r="D634" t="s">
        <v>208</v>
      </c>
      <c r="E634" s="22">
        <v>150610.20427939601</v>
      </c>
      <c r="F634" s="22">
        <v>93381.090326303805</v>
      </c>
      <c r="G634" s="10">
        <v>93341.278424510703</v>
      </c>
      <c r="H634" s="23">
        <f t="shared" si="18"/>
        <v>-39.811901793102152</v>
      </c>
      <c r="I634" s="10">
        <v>150487.44161910799</v>
      </c>
      <c r="J634" s="23">
        <f t="shared" si="19"/>
        <v>-122.76266028801911</v>
      </c>
    </row>
    <row r="635" spans="1:10">
      <c r="A635" t="s">
        <v>247</v>
      </c>
      <c r="B635" t="s">
        <v>249</v>
      </c>
      <c r="C635" s="20">
        <v>2037</v>
      </c>
      <c r="D635" t="s">
        <v>218</v>
      </c>
      <c r="E635" s="22">
        <v>318973.20924588002</v>
      </c>
      <c r="F635" s="22">
        <v>299591.87349046499</v>
      </c>
      <c r="G635" s="10">
        <v>299434.65519592498</v>
      </c>
      <c r="H635" s="23">
        <f t="shared" si="18"/>
        <v>-157.21829454001272</v>
      </c>
      <c r="I635" s="10">
        <v>318754.96481302398</v>
      </c>
      <c r="J635" s="23">
        <f t="shared" si="19"/>
        <v>-218.24443285603775</v>
      </c>
    </row>
    <row r="636" spans="1:10">
      <c r="A636" t="s">
        <v>247</v>
      </c>
      <c r="B636" t="s">
        <v>249</v>
      </c>
      <c r="C636" s="20">
        <v>2037</v>
      </c>
      <c r="D636" t="s">
        <v>222</v>
      </c>
      <c r="E636" s="22">
        <v>803472.17409543705</v>
      </c>
      <c r="F636" s="22">
        <v>452252.71646243398</v>
      </c>
      <c r="G636" s="10">
        <v>461851.04951155098</v>
      </c>
      <c r="H636" s="23">
        <f t="shared" si="18"/>
        <v>9598.3330491170054</v>
      </c>
      <c r="I636" s="10">
        <v>803452.22903664398</v>
      </c>
      <c r="J636" s="23">
        <f t="shared" si="19"/>
        <v>-19.945058793062344</v>
      </c>
    </row>
    <row r="637" spans="1:10">
      <c r="A637" t="s">
        <v>247</v>
      </c>
      <c r="B637" t="s">
        <v>249</v>
      </c>
      <c r="C637" s="20">
        <v>2037</v>
      </c>
      <c r="D637" t="s">
        <v>226</v>
      </c>
      <c r="E637" s="22">
        <v>427844.50791428098</v>
      </c>
      <c r="F637" s="22">
        <v>221228.05123423401</v>
      </c>
      <c r="G637" s="10">
        <v>221141.826108993</v>
      </c>
      <c r="H637" s="23">
        <f t="shared" si="18"/>
        <v>-86.225125241006026</v>
      </c>
      <c r="I637" s="10">
        <v>427506.733072448</v>
      </c>
      <c r="J637" s="23">
        <f t="shared" si="19"/>
        <v>-337.77484183298657</v>
      </c>
    </row>
    <row r="638" spans="1:10">
      <c r="A638" t="s">
        <v>247</v>
      </c>
      <c r="B638" t="s">
        <v>249</v>
      </c>
      <c r="C638" s="20">
        <v>2037</v>
      </c>
      <c r="D638" t="s">
        <v>254</v>
      </c>
      <c r="E638" s="22">
        <v>13385.136458592</v>
      </c>
      <c r="F638" s="22">
        <v>2421.5767524203202</v>
      </c>
      <c r="G638" s="10">
        <v>2421.5766798415598</v>
      </c>
      <c r="H638" s="23">
        <f t="shared" si="18"/>
        <v>-7.2578760409669485E-5</v>
      </c>
      <c r="I638" s="10">
        <v>13385.128134315</v>
      </c>
      <c r="J638" s="23">
        <f t="shared" si="19"/>
        <v>-8.3242769997013966E-3</v>
      </c>
    </row>
    <row r="639" spans="1:10">
      <c r="A639" t="s">
        <v>247</v>
      </c>
      <c r="B639" t="s">
        <v>249</v>
      </c>
      <c r="C639" s="20">
        <v>2038</v>
      </c>
      <c r="D639" t="s">
        <v>232</v>
      </c>
      <c r="E639" s="22">
        <v>14804.085519194099</v>
      </c>
      <c r="F639" s="22">
        <v>10355.0953701368</v>
      </c>
      <c r="G639" s="10">
        <v>10349.903688341699</v>
      </c>
      <c r="H639" s="23">
        <f t="shared" si="18"/>
        <v>-5.1916817951005214</v>
      </c>
      <c r="I639" s="10">
        <v>14790.2897218897</v>
      </c>
      <c r="J639" s="23">
        <f t="shared" si="19"/>
        <v>-13.795797304399457</v>
      </c>
    </row>
    <row r="640" spans="1:10">
      <c r="A640" t="s">
        <v>247</v>
      </c>
      <c r="B640" t="s">
        <v>249</v>
      </c>
      <c r="C640" s="20">
        <v>2038</v>
      </c>
      <c r="D640" t="s">
        <v>272</v>
      </c>
      <c r="E640" s="22">
        <v>1026154.38445891</v>
      </c>
      <c r="F640" s="22">
        <v>186815.83572473601</v>
      </c>
      <c r="G640" s="10">
        <v>186787.49187052401</v>
      </c>
      <c r="H640" s="23">
        <f t="shared" si="18"/>
        <v>-28.343854211998405</v>
      </c>
      <c r="I640" s="10">
        <v>1025731.21343356</v>
      </c>
      <c r="J640" s="23">
        <f t="shared" si="19"/>
        <v>-423.1710253499914</v>
      </c>
    </row>
    <row r="641" spans="1:10">
      <c r="A641" t="s">
        <v>247</v>
      </c>
      <c r="B641" t="s">
        <v>249</v>
      </c>
      <c r="C641" s="20">
        <v>2038</v>
      </c>
      <c r="D641" t="s">
        <v>208</v>
      </c>
      <c r="E641" s="22">
        <v>154975.972373483</v>
      </c>
      <c r="F641" s="22">
        <v>95517.327617734103</v>
      </c>
      <c r="G641" s="10">
        <v>95469.044780114302</v>
      </c>
      <c r="H641" s="23">
        <f t="shared" si="18"/>
        <v>-48.282837619801285</v>
      </c>
      <c r="I641" s="10">
        <v>154833.02186168899</v>
      </c>
      <c r="J641" s="23">
        <f t="shared" si="19"/>
        <v>-142.95051179401344</v>
      </c>
    </row>
    <row r="642" spans="1:10">
      <c r="A642" t="s">
        <v>247</v>
      </c>
      <c r="B642" t="s">
        <v>249</v>
      </c>
      <c r="C642" s="20">
        <v>2038</v>
      </c>
      <c r="D642" t="s">
        <v>218</v>
      </c>
      <c r="E642" s="22">
        <v>322059.15834131301</v>
      </c>
      <c r="F642" s="22">
        <v>302648.87980680302</v>
      </c>
      <c r="G642" s="10">
        <v>302464.555231106</v>
      </c>
      <c r="H642" s="23">
        <f t="shared" ref="H642:H705" si="20">G642-F642</f>
        <v>-184.32457569701364</v>
      </c>
      <c r="I642" s="10">
        <v>321808.30457611103</v>
      </c>
      <c r="J642" s="23">
        <f t="shared" ref="J642:J705" si="21">I642-E642</f>
        <v>-250.8537652019877</v>
      </c>
    </row>
    <row r="643" spans="1:10">
      <c r="A643" t="s">
        <v>247</v>
      </c>
      <c r="B643" t="s">
        <v>249</v>
      </c>
      <c r="C643" s="20">
        <v>2038</v>
      </c>
      <c r="D643" t="s">
        <v>222</v>
      </c>
      <c r="E643" s="22">
        <v>822541.97158670495</v>
      </c>
      <c r="F643" s="22">
        <v>462633.81723831402</v>
      </c>
      <c r="G643" s="10">
        <v>472964.18297251803</v>
      </c>
      <c r="H643" s="23">
        <f t="shared" si="20"/>
        <v>10330.36573420401</v>
      </c>
      <c r="I643" s="10">
        <v>822517.79120793997</v>
      </c>
      <c r="J643" s="23">
        <f t="shared" si="21"/>
        <v>-24.180378764984198</v>
      </c>
    </row>
    <row r="644" spans="1:10">
      <c r="A644" t="s">
        <v>247</v>
      </c>
      <c r="B644" t="s">
        <v>249</v>
      </c>
      <c r="C644" s="20">
        <v>2038</v>
      </c>
      <c r="D644" t="s">
        <v>226</v>
      </c>
      <c r="E644" s="22">
        <v>438267.83636710298</v>
      </c>
      <c r="F644" s="22">
        <v>226943.16843380299</v>
      </c>
      <c r="G644" s="10">
        <v>226837.611544716</v>
      </c>
      <c r="H644" s="23">
        <f t="shared" si="20"/>
        <v>-105.55688908699085</v>
      </c>
      <c r="I644" s="10">
        <v>437875.90442176699</v>
      </c>
      <c r="J644" s="23">
        <f t="shared" si="21"/>
        <v>-391.93194533599308</v>
      </c>
    </row>
    <row r="645" spans="1:10">
      <c r="A645" t="s">
        <v>247</v>
      </c>
      <c r="B645" t="s">
        <v>249</v>
      </c>
      <c r="C645" s="20">
        <v>2038</v>
      </c>
      <c r="D645" t="s">
        <v>254</v>
      </c>
      <c r="E645" s="22">
        <v>13130.5044317758</v>
      </c>
      <c r="F645" s="22">
        <v>2303.46541633478</v>
      </c>
      <c r="G645" s="10">
        <v>2303.4653337571999</v>
      </c>
      <c r="H645" s="23">
        <f t="shared" si="20"/>
        <v>-8.2577580087672686E-5</v>
      </c>
      <c r="I645" s="10">
        <v>13130.4959942569</v>
      </c>
      <c r="J645" s="23">
        <f t="shared" si="21"/>
        <v>-8.4375188998819795E-3</v>
      </c>
    </row>
    <row r="646" spans="1:10">
      <c r="A646" t="s">
        <v>247</v>
      </c>
      <c r="B646" t="s">
        <v>249</v>
      </c>
      <c r="C646" s="20">
        <v>2039</v>
      </c>
      <c r="D646" t="s">
        <v>232</v>
      </c>
      <c r="E646" s="22">
        <v>15151.7033723856</v>
      </c>
      <c r="F646" s="22">
        <v>10551.247644826801</v>
      </c>
      <c r="G646" s="10">
        <v>10545.0523038997</v>
      </c>
      <c r="H646" s="23">
        <f t="shared" si="20"/>
        <v>-6.195340927100915</v>
      </c>
      <c r="I646" s="10">
        <v>15135.74798412</v>
      </c>
      <c r="J646" s="23">
        <f t="shared" si="21"/>
        <v>-15.95538826560005</v>
      </c>
    </row>
    <row r="647" spans="1:10">
      <c r="A647" t="s">
        <v>247</v>
      </c>
      <c r="B647" t="s">
        <v>249</v>
      </c>
      <c r="C647" s="20">
        <v>2039</v>
      </c>
      <c r="D647" t="s">
        <v>272</v>
      </c>
      <c r="E647" s="22">
        <v>1039817.69449743</v>
      </c>
      <c r="F647" s="22">
        <v>192331.415473967</v>
      </c>
      <c r="G647" s="10">
        <v>192296.552192256</v>
      </c>
      <c r="H647" s="23">
        <f t="shared" si="20"/>
        <v>-34.863281711004674</v>
      </c>
      <c r="I647" s="10">
        <v>1039334.21211717</v>
      </c>
      <c r="J647" s="23">
        <f t="shared" si="21"/>
        <v>-483.48238026001491</v>
      </c>
    </row>
    <row r="648" spans="1:10">
      <c r="A648" t="s">
        <v>247</v>
      </c>
      <c r="B648" t="s">
        <v>249</v>
      </c>
      <c r="C648" s="20">
        <v>2039</v>
      </c>
      <c r="D648" t="s">
        <v>208</v>
      </c>
      <c r="E648" s="22">
        <v>158490.083900531</v>
      </c>
      <c r="F648" s="22">
        <v>97724.120574968998</v>
      </c>
      <c r="G648" s="10">
        <v>97666.512521866607</v>
      </c>
      <c r="H648" s="23">
        <f t="shared" si="20"/>
        <v>-57.608053102390841</v>
      </c>
      <c r="I648" s="10">
        <v>158325.90418622101</v>
      </c>
      <c r="J648" s="23">
        <f t="shared" si="21"/>
        <v>-164.17971430998296</v>
      </c>
    </row>
    <row r="649" spans="1:10">
      <c r="A649" t="s">
        <v>247</v>
      </c>
      <c r="B649" t="s">
        <v>249</v>
      </c>
      <c r="C649" s="20">
        <v>2039</v>
      </c>
      <c r="D649" t="s">
        <v>218</v>
      </c>
      <c r="E649" s="22">
        <v>325232.91132735298</v>
      </c>
      <c r="F649" s="22">
        <v>305746.85329207702</v>
      </c>
      <c r="G649" s="10">
        <v>305533.68382410699</v>
      </c>
      <c r="H649" s="23">
        <f t="shared" si="20"/>
        <v>-213.16946797003038</v>
      </c>
      <c r="I649" s="10">
        <v>324947.68592024298</v>
      </c>
      <c r="J649" s="23">
        <f t="shared" si="21"/>
        <v>-285.22540711000329</v>
      </c>
    </row>
    <row r="650" spans="1:10">
      <c r="A650" t="s">
        <v>247</v>
      </c>
      <c r="B650" t="s">
        <v>249</v>
      </c>
      <c r="C650" s="20">
        <v>2039</v>
      </c>
      <c r="D650" t="s">
        <v>222</v>
      </c>
      <c r="E650" s="22">
        <v>838409.74923383398</v>
      </c>
      <c r="F650" s="22">
        <v>473295.72130068397</v>
      </c>
      <c r="G650" s="10">
        <v>484364.27514234598</v>
      </c>
      <c r="H650" s="23">
        <f t="shared" si="20"/>
        <v>11068.553841662011</v>
      </c>
      <c r="I650" s="10">
        <v>838380.89792891196</v>
      </c>
      <c r="J650" s="23">
        <f t="shared" si="21"/>
        <v>-28.851304922020063</v>
      </c>
    </row>
    <row r="651" spans="1:10">
      <c r="A651" t="s">
        <v>247</v>
      </c>
      <c r="B651" t="s">
        <v>249</v>
      </c>
      <c r="C651" s="20">
        <v>2039</v>
      </c>
      <c r="D651" t="s">
        <v>226</v>
      </c>
      <c r="E651" s="22">
        <v>446545.99086343503</v>
      </c>
      <c r="F651" s="22">
        <v>232880.84247441599</v>
      </c>
      <c r="G651" s="10">
        <v>232753.81626835</v>
      </c>
      <c r="H651" s="23">
        <f t="shared" si="20"/>
        <v>-127.02620606598794</v>
      </c>
      <c r="I651" s="10">
        <v>446097.450852593</v>
      </c>
      <c r="J651" s="23">
        <f t="shared" si="21"/>
        <v>-448.54001084202901</v>
      </c>
    </row>
    <row r="652" spans="1:10">
      <c r="A652" t="s">
        <v>247</v>
      </c>
      <c r="B652" t="s">
        <v>249</v>
      </c>
      <c r="C652" s="20">
        <v>2039</v>
      </c>
      <c r="D652" t="s">
        <v>254</v>
      </c>
      <c r="E652" s="22">
        <v>13010.923972004301</v>
      </c>
      <c r="F652" s="22">
        <v>2187.90413908562</v>
      </c>
      <c r="G652" s="10">
        <v>2187.9040467667201</v>
      </c>
      <c r="H652" s="23">
        <f t="shared" si="20"/>
        <v>-9.2318899987731129E-5</v>
      </c>
      <c r="I652" s="10">
        <v>13010.914883544499</v>
      </c>
      <c r="J652" s="23">
        <f t="shared" si="21"/>
        <v>-9.0884598012053175E-3</v>
      </c>
    </row>
    <row r="653" spans="1:10">
      <c r="A653" t="s">
        <v>247</v>
      </c>
      <c r="B653" t="s">
        <v>249</v>
      </c>
      <c r="C653" s="20">
        <v>2040</v>
      </c>
      <c r="D653" t="s">
        <v>232</v>
      </c>
      <c r="E653" s="22">
        <v>15549.825397705201</v>
      </c>
      <c r="F653" s="22">
        <v>10748.0408571152</v>
      </c>
      <c r="G653" s="10">
        <v>10740.752829966001</v>
      </c>
      <c r="H653" s="23">
        <f t="shared" si="20"/>
        <v>-7.288027149199479</v>
      </c>
      <c r="I653" s="10">
        <v>15531.545845413701</v>
      </c>
      <c r="J653" s="23">
        <f t="shared" si="21"/>
        <v>-18.279552291500295</v>
      </c>
    </row>
    <row r="654" spans="1:10">
      <c r="A654" t="s">
        <v>247</v>
      </c>
      <c r="B654" t="s">
        <v>249</v>
      </c>
      <c r="C654" s="20">
        <v>2040</v>
      </c>
      <c r="D654" t="s">
        <v>272</v>
      </c>
      <c r="E654" s="22">
        <v>1051811.1337834001</v>
      </c>
      <c r="F654" s="22">
        <v>197782.028403159</v>
      </c>
      <c r="G654" s="10">
        <v>197739.851826417</v>
      </c>
      <c r="H654" s="23">
        <f t="shared" si="20"/>
        <v>-42.176576742000179</v>
      </c>
      <c r="I654" s="10">
        <v>1051265.6937132899</v>
      </c>
      <c r="J654" s="23">
        <f t="shared" si="21"/>
        <v>-545.44007011014037</v>
      </c>
    </row>
    <row r="655" spans="1:10">
      <c r="A655" t="s">
        <v>247</v>
      </c>
      <c r="B655" t="s">
        <v>249</v>
      </c>
      <c r="C655" s="20">
        <v>2040</v>
      </c>
      <c r="D655" t="s">
        <v>208</v>
      </c>
      <c r="E655" s="22">
        <v>162203.23751485901</v>
      </c>
      <c r="F655" s="22">
        <v>99898.194455480203</v>
      </c>
      <c r="G655" s="10">
        <v>99830.479788152705</v>
      </c>
      <c r="H655" s="23">
        <f t="shared" si="20"/>
        <v>-67.714667327498319</v>
      </c>
      <c r="I655" s="10">
        <v>162016.43342864999</v>
      </c>
      <c r="J655" s="23">
        <f t="shared" si="21"/>
        <v>-186.80408620901289</v>
      </c>
    </row>
    <row r="656" spans="1:10">
      <c r="A656" t="s">
        <v>247</v>
      </c>
      <c r="B656" t="s">
        <v>249</v>
      </c>
      <c r="C656" s="20">
        <v>2040</v>
      </c>
      <c r="D656" t="s">
        <v>218</v>
      </c>
      <c r="E656" s="22">
        <v>328151.14310518902</v>
      </c>
      <c r="F656" s="22">
        <v>308569.77465600299</v>
      </c>
      <c r="G656" s="10">
        <v>308326.23194074701</v>
      </c>
      <c r="H656" s="23">
        <f t="shared" si="20"/>
        <v>-243.54271525598597</v>
      </c>
      <c r="I656" s="10">
        <v>327830.115399056</v>
      </c>
      <c r="J656" s="23">
        <f t="shared" si="21"/>
        <v>-321.0277061330271</v>
      </c>
    </row>
    <row r="657" spans="1:10">
      <c r="A657" t="s">
        <v>247</v>
      </c>
      <c r="B657" t="s">
        <v>249</v>
      </c>
      <c r="C657" s="20">
        <v>2040</v>
      </c>
      <c r="D657" t="s">
        <v>222</v>
      </c>
      <c r="E657" s="22">
        <v>853262.926430605</v>
      </c>
      <c r="F657" s="22">
        <v>483688.67827600701</v>
      </c>
      <c r="G657" s="10">
        <v>495491.38902189699</v>
      </c>
      <c r="H657" s="23">
        <f t="shared" si="20"/>
        <v>11802.710745889985</v>
      </c>
      <c r="I657" s="10">
        <v>853229.02362041397</v>
      </c>
      <c r="J657" s="23">
        <f t="shared" si="21"/>
        <v>-33.902810191037133</v>
      </c>
    </row>
    <row r="658" spans="1:10">
      <c r="A658" t="s">
        <v>247</v>
      </c>
      <c r="B658" t="s">
        <v>249</v>
      </c>
      <c r="C658" s="20">
        <v>2040</v>
      </c>
      <c r="D658" t="s">
        <v>226</v>
      </c>
      <c r="E658" s="22">
        <v>454103.69983924198</v>
      </c>
      <c r="F658" s="22">
        <v>238738.010342433</v>
      </c>
      <c r="G658" s="10">
        <v>238587.52571787301</v>
      </c>
      <c r="H658" s="23">
        <f t="shared" si="20"/>
        <v>-150.48462455999106</v>
      </c>
      <c r="I658" s="10">
        <v>453595.60268299701</v>
      </c>
      <c r="J658" s="23">
        <f t="shared" si="21"/>
        <v>-508.09715624497039</v>
      </c>
    </row>
    <row r="659" spans="1:10">
      <c r="A659" t="s">
        <v>247</v>
      </c>
      <c r="B659" t="s">
        <v>249</v>
      </c>
      <c r="C659" s="20">
        <v>2040</v>
      </c>
      <c r="D659" t="s">
        <v>254</v>
      </c>
      <c r="E659" s="22">
        <v>12921.6163157844</v>
      </c>
      <c r="F659" s="22">
        <v>2071.44448243137</v>
      </c>
      <c r="G659" s="10">
        <v>2071.4443811368701</v>
      </c>
      <c r="H659" s="23">
        <f t="shared" si="20"/>
        <v>-1.0129449992746231E-4</v>
      </c>
      <c r="I659" s="10">
        <v>12921.606542589099</v>
      </c>
      <c r="J659" s="23">
        <f t="shared" si="21"/>
        <v>-9.773195301022497E-3</v>
      </c>
    </row>
    <row r="660" spans="1:10">
      <c r="A660" t="s">
        <v>247</v>
      </c>
      <c r="B660" t="s">
        <v>249</v>
      </c>
      <c r="C660" s="20">
        <v>2041</v>
      </c>
      <c r="D660" t="s">
        <v>232</v>
      </c>
      <c r="E660" s="22">
        <v>15941.619096300899</v>
      </c>
      <c r="F660" s="22">
        <v>10947.968730434</v>
      </c>
      <c r="G660" s="10">
        <v>10939.501155698201</v>
      </c>
      <c r="H660" s="23">
        <f t="shared" si="20"/>
        <v>-8.4675747357996443</v>
      </c>
      <c r="I660" s="10">
        <v>15920.877501615299</v>
      </c>
      <c r="J660" s="23">
        <f t="shared" si="21"/>
        <v>-20.741594685599921</v>
      </c>
    </row>
    <row r="661" spans="1:10">
      <c r="A661" t="s">
        <v>247</v>
      </c>
      <c r="B661" t="s">
        <v>249</v>
      </c>
      <c r="C661" s="20">
        <v>2041</v>
      </c>
      <c r="D661" t="s">
        <v>272</v>
      </c>
      <c r="E661" s="22">
        <v>1067174.49148452</v>
      </c>
      <c r="F661" s="22">
        <v>203251.41367637101</v>
      </c>
      <c r="G661" s="10">
        <v>203201.12879651901</v>
      </c>
      <c r="H661" s="23">
        <f t="shared" si="20"/>
        <v>-50.284879851998994</v>
      </c>
      <c r="I661" s="10">
        <v>1066563.6735298</v>
      </c>
      <c r="J661" s="23">
        <f t="shared" si="21"/>
        <v>-610.81795471999794</v>
      </c>
    </row>
    <row r="662" spans="1:10">
      <c r="A662" t="s">
        <v>247</v>
      </c>
      <c r="B662" t="s">
        <v>249</v>
      </c>
      <c r="C662" s="20">
        <v>2041</v>
      </c>
      <c r="D662" t="s">
        <v>208</v>
      </c>
      <c r="E662" s="22">
        <v>165813.8385668</v>
      </c>
      <c r="F662" s="22">
        <v>102077.387025216</v>
      </c>
      <c r="G662" s="10">
        <v>101998.78936441999</v>
      </c>
      <c r="H662" s="23">
        <f t="shared" si="20"/>
        <v>-78.597660796003765</v>
      </c>
      <c r="I662" s="10">
        <v>165603.256683252</v>
      </c>
      <c r="J662" s="23">
        <f t="shared" si="21"/>
        <v>-210.58188354800222</v>
      </c>
    </row>
    <row r="663" spans="1:10">
      <c r="A663" t="s">
        <v>247</v>
      </c>
      <c r="B663" t="s">
        <v>249</v>
      </c>
      <c r="C663" s="20">
        <v>2041</v>
      </c>
      <c r="D663" t="s">
        <v>218</v>
      </c>
      <c r="E663" s="22">
        <v>331158.26926321298</v>
      </c>
      <c r="F663" s="22">
        <v>311275.98233847099</v>
      </c>
      <c r="G663" s="10">
        <v>311000.56828577799</v>
      </c>
      <c r="H663" s="23">
        <f t="shared" si="20"/>
        <v>-275.41405269299867</v>
      </c>
      <c r="I663" s="10">
        <v>330799.89253886102</v>
      </c>
      <c r="J663" s="23">
        <f t="shared" si="21"/>
        <v>-358.37672435195418</v>
      </c>
    </row>
    <row r="664" spans="1:10">
      <c r="A664" t="s">
        <v>247</v>
      </c>
      <c r="B664" t="s">
        <v>249</v>
      </c>
      <c r="C664" s="20">
        <v>2041</v>
      </c>
      <c r="D664" t="s">
        <v>222</v>
      </c>
      <c r="E664" s="22">
        <v>869116.91437162401</v>
      </c>
      <c r="F664" s="22">
        <v>494041.03001689602</v>
      </c>
      <c r="G664" s="10">
        <v>506572.614435606</v>
      </c>
      <c r="H664" s="23">
        <f t="shared" si="20"/>
        <v>12531.584418709972</v>
      </c>
      <c r="I664" s="10">
        <v>869077.59210104402</v>
      </c>
      <c r="J664" s="23">
        <f t="shared" si="21"/>
        <v>-39.322270579985343</v>
      </c>
    </row>
    <row r="665" spans="1:10">
      <c r="A665" t="s">
        <v>247</v>
      </c>
      <c r="B665" t="s">
        <v>249</v>
      </c>
      <c r="C665" s="20">
        <v>2041</v>
      </c>
      <c r="D665" t="s">
        <v>226</v>
      </c>
      <c r="E665" s="22">
        <v>462143.19119222101</v>
      </c>
      <c r="F665" s="22">
        <v>244579.855674094</v>
      </c>
      <c r="G665" s="10">
        <v>244403.938380915</v>
      </c>
      <c r="H665" s="23">
        <f t="shared" si="20"/>
        <v>-175.91729317899444</v>
      </c>
      <c r="I665" s="10">
        <v>461572.52561978099</v>
      </c>
      <c r="J665" s="23">
        <f t="shared" si="21"/>
        <v>-570.66557244001888</v>
      </c>
    </row>
    <row r="666" spans="1:10">
      <c r="A666" t="s">
        <v>247</v>
      </c>
      <c r="B666" t="s">
        <v>249</v>
      </c>
      <c r="C666" s="20">
        <v>2041</v>
      </c>
      <c r="D666" t="s">
        <v>254</v>
      </c>
      <c r="E666" s="22">
        <v>12913.9764695048</v>
      </c>
      <c r="F666" s="22">
        <v>1954.42381374878</v>
      </c>
      <c r="G666" s="10">
        <v>1954.42370545678</v>
      </c>
      <c r="H666" s="23">
        <f t="shared" si="20"/>
        <v>-1.0829200004991435E-4</v>
      </c>
      <c r="I666" s="10">
        <v>12913.966107247799</v>
      </c>
      <c r="J666" s="23">
        <f t="shared" si="21"/>
        <v>-1.0362257000451791E-2</v>
      </c>
    </row>
    <row r="667" spans="1:10">
      <c r="A667" t="s">
        <v>247</v>
      </c>
      <c r="B667" t="s">
        <v>249</v>
      </c>
      <c r="C667" s="20">
        <v>2042</v>
      </c>
      <c r="D667" t="s">
        <v>232</v>
      </c>
      <c r="E667" s="22">
        <v>16333.235847055899</v>
      </c>
      <c r="F667" s="22">
        <v>11145.2277315094</v>
      </c>
      <c r="G667" s="10">
        <v>11135.4965430843</v>
      </c>
      <c r="H667" s="23">
        <f t="shared" si="20"/>
        <v>-9.7311884250993899</v>
      </c>
      <c r="I667" s="10">
        <v>16309.899360965201</v>
      </c>
      <c r="J667" s="23">
        <f t="shared" si="21"/>
        <v>-23.3364860906986</v>
      </c>
    </row>
    <row r="668" spans="1:10">
      <c r="A668" t="s">
        <v>247</v>
      </c>
      <c r="B668" t="s">
        <v>249</v>
      </c>
      <c r="C668" s="20">
        <v>2042</v>
      </c>
      <c r="D668" t="s">
        <v>272</v>
      </c>
      <c r="E668" s="22">
        <v>1078706.3240685</v>
      </c>
      <c r="F668" s="22">
        <v>208705.85429471801</v>
      </c>
      <c r="G668" s="10">
        <v>208646.65455354299</v>
      </c>
      <c r="H668" s="23">
        <f t="shared" si="20"/>
        <v>-59.199741175019881</v>
      </c>
      <c r="I668" s="10">
        <v>1078026.6009798101</v>
      </c>
      <c r="J668" s="23">
        <f t="shared" si="21"/>
        <v>-679.72308868984692</v>
      </c>
    </row>
    <row r="669" spans="1:10">
      <c r="A669" t="s">
        <v>247</v>
      </c>
      <c r="B669" t="s">
        <v>249</v>
      </c>
      <c r="C669" s="20">
        <v>2042</v>
      </c>
      <c r="D669" t="s">
        <v>208</v>
      </c>
      <c r="E669" s="22">
        <v>169377.05722326899</v>
      </c>
      <c r="F669" s="22">
        <v>104243.988289031</v>
      </c>
      <c r="G669" s="10">
        <v>104153.760083299</v>
      </c>
      <c r="H669" s="23">
        <f t="shared" si="20"/>
        <v>-90.22820573199715</v>
      </c>
      <c r="I669" s="10">
        <v>169141.55663702101</v>
      </c>
      <c r="J669" s="23">
        <f t="shared" si="21"/>
        <v>-235.50058624797384</v>
      </c>
    </row>
    <row r="670" spans="1:10">
      <c r="A670" t="s">
        <v>247</v>
      </c>
      <c r="B670" t="s">
        <v>249</v>
      </c>
      <c r="C670" s="20">
        <v>2042</v>
      </c>
      <c r="D670" t="s">
        <v>218</v>
      </c>
      <c r="E670" s="22">
        <v>333718.28540010803</v>
      </c>
      <c r="F670" s="22">
        <v>313737.21437215299</v>
      </c>
      <c r="G670" s="10">
        <v>313428.60406866297</v>
      </c>
      <c r="H670" s="23">
        <f t="shared" si="20"/>
        <v>-308.61030349001521</v>
      </c>
      <c r="I670" s="10">
        <v>333321.32393865701</v>
      </c>
      <c r="J670" s="23">
        <f t="shared" si="21"/>
        <v>-396.96146145102102</v>
      </c>
    </row>
    <row r="671" spans="1:10">
      <c r="A671" t="s">
        <v>247</v>
      </c>
      <c r="B671" t="s">
        <v>249</v>
      </c>
      <c r="C671" s="20">
        <v>2042</v>
      </c>
      <c r="D671" t="s">
        <v>222</v>
      </c>
      <c r="E671" s="22">
        <v>884327.07073842303</v>
      </c>
      <c r="F671" s="22">
        <v>504248.73092581501</v>
      </c>
      <c r="G671" s="10">
        <v>517499.02350567799</v>
      </c>
      <c r="H671" s="23">
        <f t="shared" si="20"/>
        <v>13250.292579862988</v>
      </c>
      <c r="I671" s="10">
        <v>884281.97820778505</v>
      </c>
      <c r="J671" s="23">
        <f t="shared" si="21"/>
        <v>-45.092530637979507</v>
      </c>
    </row>
    <row r="672" spans="1:10">
      <c r="A672" t="s">
        <v>247</v>
      </c>
      <c r="B672" t="s">
        <v>249</v>
      </c>
      <c r="C672" s="20">
        <v>2042</v>
      </c>
      <c r="D672" t="s">
        <v>226</v>
      </c>
      <c r="E672" s="22">
        <v>470090.185461496</v>
      </c>
      <c r="F672" s="22">
        <v>250378.93489365501</v>
      </c>
      <c r="G672" s="10">
        <v>250175.66351419699</v>
      </c>
      <c r="H672" s="23">
        <f t="shared" si="20"/>
        <v>-203.27137945801951</v>
      </c>
      <c r="I672" s="10">
        <v>469454.14972188399</v>
      </c>
      <c r="J672" s="23">
        <f t="shared" si="21"/>
        <v>-636.03573961200891</v>
      </c>
    </row>
    <row r="673" spans="1:10">
      <c r="A673" t="s">
        <v>247</v>
      </c>
      <c r="B673" t="s">
        <v>249</v>
      </c>
      <c r="C673" s="20">
        <v>2042</v>
      </c>
      <c r="D673" t="s">
        <v>254</v>
      </c>
      <c r="E673" s="22">
        <v>12447.968797855199</v>
      </c>
      <c r="F673" s="22">
        <v>1837.1379002430299</v>
      </c>
      <c r="G673" s="10">
        <v>1837.13778678778</v>
      </c>
      <c r="H673" s="23">
        <f t="shared" si="20"/>
        <v>-1.1345524990247213E-4</v>
      </c>
      <c r="I673" s="10">
        <v>12447.9578277165</v>
      </c>
      <c r="J673" s="23">
        <f t="shared" si="21"/>
        <v>-1.097013869912189E-2</v>
      </c>
    </row>
    <row r="674" spans="1:10">
      <c r="A674" t="s">
        <v>247</v>
      </c>
      <c r="B674" t="s">
        <v>249</v>
      </c>
      <c r="C674" s="20">
        <v>2043</v>
      </c>
      <c r="D674" t="s">
        <v>232</v>
      </c>
      <c r="E674" s="22">
        <v>16780.941412525401</v>
      </c>
      <c r="F674" s="22">
        <v>11351.6626545689</v>
      </c>
      <c r="G674" s="10">
        <v>11340.588740714</v>
      </c>
      <c r="H674" s="23">
        <f t="shared" si="20"/>
        <v>-11.073913854899729</v>
      </c>
      <c r="I674" s="10">
        <v>16754.807280189099</v>
      </c>
      <c r="J674" s="23">
        <f t="shared" si="21"/>
        <v>-26.134132336301263</v>
      </c>
    </row>
    <row r="675" spans="1:10">
      <c r="A675" t="s">
        <v>247</v>
      </c>
      <c r="B675" t="s">
        <v>249</v>
      </c>
      <c r="C675" s="20">
        <v>2043</v>
      </c>
      <c r="D675" t="s">
        <v>272</v>
      </c>
      <c r="E675" s="22">
        <v>1090369.6297782699</v>
      </c>
      <c r="F675" s="22">
        <v>214082.559704174</v>
      </c>
      <c r="G675" s="10">
        <v>214013.62732516901</v>
      </c>
      <c r="H675" s="23">
        <f t="shared" si="20"/>
        <v>-68.932379004982067</v>
      </c>
      <c r="I675" s="10">
        <v>1089617.8876954</v>
      </c>
      <c r="J675" s="23">
        <f t="shared" si="21"/>
        <v>-751.74208286986686</v>
      </c>
    </row>
    <row r="676" spans="1:10">
      <c r="A676" t="s">
        <v>247</v>
      </c>
      <c r="B676" t="s">
        <v>249</v>
      </c>
      <c r="C676" s="20">
        <v>2043</v>
      </c>
      <c r="D676" t="s">
        <v>208</v>
      </c>
      <c r="E676" s="22">
        <v>173670.50591470301</v>
      </c>
      <c r="F676" s="22">
        <v>106399.26286682001</v>
      </c>
      <c r="G676" s="10">
        <v>106296.685429372</v>
      </c>
      <c r="H676" s="23">
        <f t="shared" si="20"/>
        <v>-102.57743744800973</v>
      </c>
      <c r="I676" s="10">
        <v>173407.83317995601</v>
      </c>
      <c r="J676" s="23">
        <f t="shared" si="21"/>
        <v>-262.6727347470005</v>
      </c>
    </row>
    <row r="677" spans="1:10">
      <c r="A677" t="s">
        <v>247</v>
      </c>
      <c r="B677" t="s">
        <v>249</v>
      </c>
      <c r="C677" s="20">
        <v>2043</v>
      </c>
      <c r="D677" t="s">
        <v>218</v>
      </c>
      <c r="E677" s="22">
        <v>335627.28472881002</v>
      </c>
      <c r="F677" s="22">
        <v>315693.80672302301</v>
      </c>
      <c r="G677" s="10">
        <v>315350.99513601098</v>
      </c>
      <c r="H677" s="23">
        <f t="shared" si="20"/>
        <v>-342.81158701202367</v>
      </c>
      <c r="I677" s="10">
        <v>335190.94840548403</v>
      </c>
      <c r="J677" s="23">
        <f t="shared" si="21"/>
        <v>-436.33632332598791</v>
      </c>
    </row>
    <row r="678" spans="1:10">
      <c r="A678" t="s">
        <v>247</v>
      </c>
      <c r="B678" t="s">
        <v>249</v>
      </c>
      <c r="C678" s="20">
        <v>2043</v>
      </c>
      <c r="D678" t="s">
        <v>222</v>
      </c>
      <c r="E678" s="22">
        <v>901821.68660867901</v>
      </c>
      <c r="F678" s="22">
        <v>514125.28134572098</v>
      </c>
      <c r="G678" s="10">
        <v>528079.18108166906</v>
      </c>
      <c r="H678" s="23">
        <f t="shared" si="20"/>
        <v>13953.899735948071</v>
      </c>
      <c r="I678" s="10">
        <v>901770.41197437595</v>
      </c>
      <c r="J678" s="23">
        <f t="shared" si="21"/>
        <v>-51.274634303059429</v>
      </c>
    </row>
    <row r="679" spans="1:10">
      <c r="A679" t="s">
        <v>247</v>
      </c>
      <c r="B679" t="s">
        <v>249</v>
      </c>
      <c r="C679" s="20">
        <v>2043</v>
      </c>
      <c r="D679" t="s">
        <v>226</v>
      </c>
      <c r="E679" s="22">
        <v>480189.51692826801</v>
      </c>
      <c r="F679" s="22">
        <v>256225.512267996</v>
      </c>
      <c r="G679" s="10">
        <v>255992.973248088</v>
      </c>
      <c r="H679" s="23">
        <f t="shared" si="20"/>
        <v>-232.53901990799932</v>
      </c>
      <c r="I679" s="10">
        <v>479482.18838674302</v>
      </c>
      <c r="J679" s="23">
        <f t="shared" si="21"/>
        <v>-707.32854152499931</v>
      </c>
    </row>
    <row r="680" spans="1:10">
      <c r="A680" t="s">
        <v>247</v>
      </c>
      <c r="B680" t="s">
        <v>249</v>
      </c>
      <c r="C680" s="20">
        <v>2043</v>
      </c>
      <c r="D680" t="s">
        <v>254</v>
      </c>
      <c r="E680" s="22">
        <v>12246.5847081099</v>
      </c>
      <c r="F680" s="22">
        <v>1731.13157174393</v>
      </c>
      <c r="G680" s="10">
        <v>1731.1314511154001</v>
      </c>
      <c r="H680" s="23">
        <f t="shared" si="20"/>
        <v>-1.2062852988492523E-4</v>
      </c>
      <c r="I680" s="10">
        <v>12246.573111478099</v>
      </c>
      <c r="J680" s="23">
        <f t="shared" si="21"/>
        <v>-1.1596631800784962E-2</v>
      </c>
    </row>
    <row r="681" spans="1:10">
      <c r="A681" t="s">
        <v>247</v>
      </c>
      <c r="B681" t="s">
        <v>249</v>
      </c>
      <c r="C681" s="20">
        <v>2044</v>
      </c>
      <c r="D681" t="s">
        <v>232</v>
      </c>
      <c r="E681" s="22">
        <v>17170.7262543631</v>
      </c>
      <c r="F681" s="22">
        <v>11553.28872371</v>
      </c>
      <c r="G681" s="10">
        <v>11540.7879834335</v>
      </c>
      <c r="H681" s="23">
        <f t="shared" si="20"/>
        <v>-12.500740276500437</v>
      </c>
      <c r="I681" s="10">
        <v>17141.712046114699</v>
      </c>
      <c r="J681" s="23">
        <f t="shared" si="21"/>
        <v>-29.014208248401701</v>
      </c>
    </row>
    <row r="682" spans="1:10">
      <c r="A682" t="s">
        <v>247</v>
      </c>
      <c r="B682" t="s">
        <v>249</v>
      </c>
      <c r="C682" s="20">
        <v>2044</v>
      </c>
      <c r="D682" t="s">
        <v>272</v>
      </c>
      <c r="E682" s="22">
        <v>1101421.5413378701</v>
      </c>
      <c r="F682" s="22">
        <v>219467.122219218</v>
      </c>
      <c r="G682" s="10">
        <v>219387.62606599199</v>
      </c>
      <c r="H682" s="23">
        <f t="shared" si="20"/>
        <v>-79.496153226005845</v>
      </c>
      <c r="I682" s="10">
        <v>1100597.3318727301</v>
      </c>
      <c r="J682" s="23">
        <f t="shared" si="21"/>
        <v>-824.20946514001116</v>
      </c>
    </row>
    <row r="683" spans="1:10">
      <c r="A683" t="s">
        <v>247</v>
      </c>
      <c r="B683" t="s">
        <v>249</v>
      </c>
      <c r="C683" s="20">
        <v>2044</v>
      </c>
      <c r="D683" t="s">
        <v>208</v>
      </c>
      <c r="E683" s="22">
        <v>177010.759434787</v>
      </c>
      <c r="F683" s="22">
        <v>108520.68329550201</v>
      </c>
      <c r="G683" s="10">
        <v>108405.015378104</v>
      </c>
      <c r="H683" s="23">
        <f t="shared" si="20"/>
        <v>-115.66791739800829</v>
      </c>
      <c r="I683" s="10">
        <v>176720.97391354199</v>
      </c>
      <c r="J683" s="23">
        <f t="shared" si="21"/>
        <v>-289.78552124500857</v>
      </c>
    </row>
    <row r="684" spans="1:10">
      <c r="A684" t="s">
        <v>247</v>
      </c>
      <c r="B684" t="s">
        <v>249</v>
      </c>
      <c r="C684" s="20">
        <v>2044</v>
      </c>
      <c r="D684" t="s">
        <v>218</v>
      </c>
      <c r="E684" s="22">
        <v>337618.35683799698</v>
      </c>
      <c r="F684" s="22">
        <v>317548.67546069698</v>
      </c>
      <c r="G684" s="10">
        <v>317170.63797703298</v>
      </c>
      <c r="H684" s="23">
        <f t="shared" si="20"/>
        <v>-378.03748366399668</v>
      </c>
      <c r="I684" s="10">
        <v>337141.608513163</v>
      </c>
      <c r="J684" s="23">
        <f t="shared" si="21"/>
        <v>-476.74832483398495</v>
      </c>
    </row>
    <row r="685" spans="1:10">
      <c r="A685" t="s">
        <v>247</v>
      </c>
      <c r="B685" t="s">
        <v>249</v>
      </c>
      <c r="C685" s="20">
        <v>2044</v>
      </c>
      <c r="D685" t="s">
        <v>222</v>
      </c>
      <c r="E685" s="22">
        <v>915761.519494156</v>
      </c>
      <c r="F685" s="22">
        <v>523869.42559768201</v>
      </c>
      <c r="G685" s="10">
        <v>538525.39741154201</v>
      </c>
      <c r="H685" s="23">
        <f t="shared" si="20"/>
        <v>14655.97181386</v>
      </c>
      <c r="I685" s="10">
        <v>915703.81154080201</v>
      </c>
      <c r="J685" s="23">
        <f t="shared" si="21"/>
        <v>-57.707953353994526</v>
      </c>
    </row>
    <row r="686" spans="1:10">
      <c r="A686" t="s">
        <v>247</v>
      </c>
      <c r="B686" t="s">
        <v>249</v>
      </c>
      <c r="C686" s="20">
        <v>2044</v>
      </c>
      <c r="D686" t="s">
        <v>226</v>
      </c>
      <c r="E686" s="22">
        <v>487379.03920888097</v>
      </c>
      <c r="F686" s="22">
        <v>261947.049605704</v>
      </c>
      <c r="G686" s="10">
        <v>261683.33955189399</v>
      </c>
      <c r="H686" s="23">
        <f t="shared" si="20"/>
        <v>-263.71005381000577</v>
      </c>
      <c r="I686" s="10">
        <v>486601.39042237803</v>
      </c>
      <c r="J686" s="23">
        <f t="shared" si="21"/>
        <v>-777.6487865029485</v>
      </c>
    </row>
    <row r="687" spans="1:10">
      <c r="A687" t="s">
        <v>247</v>
      </c>
      <c r="B687" t="s">
        <v>249</v>
      </c>
      <c r="C687" s="20">
        <v>2044</v>
      </c>
      <c r="D687" t="s">
        <v>254</v>
      </c>
      <c r="E687" s="22">
        <v>12149.8675707577</v>
      </c>
      <c r="F687" s="22">
        <v>1626.3755091201001</v>
      </c>
      <c r="G687" s="10">
        <v>1626.3753813795499</v>
      </c>
      <c r="H687" s="23">
        <f t="shared" si="20"/>
        <v>-1.2774055016961938E-4</v>
      </c>
      <c r="I687" s="10">
        <v>12149.8552379252</v>
      </c>
      <c r="J687" s="23">
        <f t="shared" si="21"/>
        <v>-1.233283250076056E-2</v>
      </c>
    </row>
    <row r="688" spans="1:10">
      <c r="A688" t="s">
        <v>247</v>
      </c>
      <c r="B688" t="s">
        <v>249</v>
      </c>
      <c r="C688" s="20">
        <v>2045</v>
      </c>
      <c r="D688" t="s">
        <v>232</v>
      </c>
      <c r="E688" s="22">
        <v>17590.089237093602</v>
      </c>
      <c r="F688" s="22">
        <v>11759.941746628199</v>
      </c>
      <c r="G688" s="10">
        <v>11745.9298391965</v>
      </c>
      <c r="H688" s="23">
        <f t="shared" si="20"/>
        <v>-14.011907431699001</v>
      </c>
      <c r="I688" s="10">
        <v>17558.0225793012</v>
      </c>
      <c r="J688" s="23">
        <f t="shared" si="21"/>
        <v>-32.066657792402111</v>
      </c>
    </row>
    <row r="689" spans="1:10">
      <c r="A689" t="s">
        <v>247</v>
      </c>
      <c r="B689" t="s">
        <v>249</v>
      </c>
      <c r="C689" s="20">
        <v>2045</v>
      </c>
      <c r="D689" t="s">
        <v>272</v>
      </c>
      <c r="E689" s="22">
        <v>1111738.5261163199</v>
      </c>
      <c r="F689" s="22">
        <v>224880.02191430601</v>
      </c>
      <c r="G689" s="10">
        <v>224789.13547085301</v>
      </c>
      <c r="H689" s="23">
        <f t="shared" si="20"/>
        <v>-90.8864434529969</v>
      </c>
      <c r="I689" s="10">
        <v>1110841.0354508499</v>
      </c>
      <c r="J689" s="23">
        <f t="shared" si="21"/>
        <v>-897.49066547001712</v>
      </c>
    </row>
    <row r="690" spans="1:10">
      <c r="A690" t="s">
        <v>247</v>
      </c>
      <c r="B690" t="s">
        <v>249</v>
      </c>
      <c r="C690" s="20">
        <v>2045</v>
      </c>
      <c r="D690" t="s">
        <v>208</v>
      </c>
      <c r="E690" s="22">
        <v>180471.98471716099</v>
      </c>
      <c r="F690" s="22">
        <v>110664.903026353</v>
      </c>
      <c r="G690" s="10">
        <v>110535.42825069001</v>
      </c>
      <c r="H690" s="23">
        <f t="shared" si="20"/>
        <v>-129.47477566299494</v>
      </c>
      <c r="I690" s="10">
        <v>180153.68435169</v>
      </c>
      <c r="J690" s="23">
        <f t="shared" si="21"/>
        <v>-318.30036547099007</v>
      </c>
    </row>
    <row r="691" spans="1:10">
      <c r="A691" t="s">
        <v>247</v>
      </c>
      <c r="B691" t="s">
        <v>249</v>
      </c>
      <c r="C691" s="20">
        <v>2045</v>
      </c>
      <c r="D691" t="s">
        <v>218</v>
      </c>
      <c r="E691" s="22">
        <v>339687.73386894102</v>
      </c>
      <c r="F691" s="22">
        <v>319333.15247795603</v>
      </c>
      <c r="G691" s="10">
        <v>318918.90492502099</v>
      </c>
      <c r="H691" s="23">
        <f t="shared" si="20"/>
        <v>-414.24755293503404</v>
      </c>
      <c r="I691" s="10">
        <v>339169.59610344301</v>
      </c>
      <c r="J691" s="23">
        <f t="shared" si="21"/>
        <v>-518.13776549801696</v>
      </c>
    </row>
    <row r="692" spans="1:10">
      <c r="A692" t="s">
        <v>247</v>
      </c>
      <c r="B692" t="s">
        <v>249</v>
      </c>
      <c r="C692" s="20">
        <v>2045</v>
      </c>
      <c r="D692" t="s">
        <v>222</v>
      </c>
      <c r="E692" s="22">
        <v>929261.78758138802</v>
      </c>
      <c r="F692" s="22">
        <v>533671.69997674704</v>
      </c>
      <c r="G692" s="10">
        <v>549018.34448388999</v>
      </c>
      <c r="H692" s="23">
        <f t="shared" si="20"/>
        <v>15346.644507142948</v>
      </c>
      <c r="I692" s="10">
        <v>929197.274787431</v>
      </c>
      <c r="J692" s="23">
        <f t="shared" si="21"/>
        <v>-64.51279395702295</v>
      </c>
    </row>
    <row r="693" spans="1:10">
      <c r="A693" t="s">
        <v>247</v>
      </c>
      <c r="B693" t="s">
        <v>249</v>
      </c>
      <c r="C693" s="20">
        <v>2045</v>
      </c>
      <c r="D693" t="s">
        <v>226</v>
      </c>
      <c r="E693" s="22">
        <v>494106.43134599901</v>
      </c>
      <c r="F693" s="22">
        <v>267679.13355196599</v>
      </c>
      <c r="G693" s="10">
        <v>267382.39292450098</v>
      </c>
      <c r="H693" s="23">
        <f t="shared" si="20"/>
        <v>-296.74062746501295</v>
      </c>
      <c r="I693" s="10">
        <v>493255.89308340597</v>
      </c>
      <c r="J693" s="23">
        <f t="shared" si="21"/>
        <v>-850.53826259303605</v>
      </c>
    </row>
    <row r="694" spans="1:10">
      <c r="A694" t="s">
        <v>247</v>
      </c>
      <c r="B694" t="s">
        <v>249</v>
      </c>
      <c r="C694" s="20">
        <v>2045</v>
      </c>
      <c r="D694" t="s">
        <v>254</v>
      </c>
      <c r="E694" s="22">
        <v>12048.5137050129</v>
      </c>
      <c r="F694" s="22">
        <v>1523.26415672959</v>
      </c>
      <c r="G694" s="10">
        <v>1523.26402182686</v>
      </c>
      <c r="H694" s="23">
        <f t="shared" si="20"/>
        <v>-1.3490272999661101E-4</v>
      </c>
      <c r="I694" s="10">
        <v>12048.500629734999</v>
      </c>
      <c r="J694" s="23">
        <f t="shared" si="21"/>
        <v>-1.3075277900497895E-2</v>
      </c>
    </row>
    <row r="695" spans="1:10">
      <c r="A695" t="s">
        <v>247</v>
      </c>
      <c r="B695" t="s">
        <v>249</v>
      </c>
      <c r="C695" s="20">
        <v>2046</v>
      </c>
      <c r="D695" t="s">
        <v>232</v>
      </c>
      <c r="E695" s="22">
        <v>18003.7501402171</v>
      </c>
      <c r="F695" s="22">
        <v>11972.0815394369</v>
      </c>
      <c r="G695" s="10">
        <v>11956.473218085101</v>
      </c>
      <c r="H695" s="23">
        <f t="shared" si="20"/>
        <v>-15.608321351799532</v>
      </c>
      <c r="I695" s="10">
        <v>17968.503099892001</v>
      </c>
      <c r="J695" s="23">
        <f t="shared" si="21"/>
        <v>-35.247040325099078</v>
      </c>
    </row>
    <row r="696" spans="1:10">
      <c r="A696" t="s">
        <v>247</v>
      </c>
      <c r="B696" t="s">
        <v>249</v>
      </c>
      <c r="C696" s="20">
        <v>2046</v>
      </c>
      <c r="D696" t="s">
        <v>272</v>
      </c>
      <c r="E696" s="22">
        <v>1125715.9326679299</v>
      </c>
      <c r="F696" s="22">
        <v>230326.76379549201</v>
      </c>
      <c r="G696" s="10">
        <v>230223.64127301701</v>
      </c>
      <c r="H696" s="23">
        <f t="shared" si="20"/>
        <v>-103.12252247499418</v>
      </c>
      <c r="I696" s="10">
        <v>1124741.3938505801</v>
      </c>
      <c r="J696" s="23">
        <f t="shared" si="21"/>
        <v>-974.53881734982133</v>
      </c>
    </row>
    <row r="697" spans="1:10">
      <c r="A697" t="s">
        <v>247</v>
      </c>
      <c r="B697" t="s">
        <v>249</v>
      </c>
      <c r="C697" s="20">
        <v>2046</v>
      </c>
      <c r="D697" t="s">
        <v>208</v>
      </c>
      <c r="E697" s="22">
        <v>183858.29156863099</v>
      </c>
      <c r="F697" s="22">
        <v>112823.65107862699</v>
      </c>
      <c r="G697" s="10">
        <v>112679.652863118</v>
      </c>
      <c r="H697" s="23">
        <f t="shared" si="20"/>
        <v>-143.99821550899651</v>
      </c>
      <c r="I697" s="10">
        <v>183510.56229015801</v>
      </c>
      <c r="J697" s="23">
        <f t="shared" si="21"/>
        <v>-347.72927847297979</v>
      </c>
    </row>
    <row r="698" spans="1:10">
      <c r="A698" t="s">
        <v>247</v>
      </c>
      <c r="B698" t="s">
        <v>249</v>
      </c>
      <c r="C698" s="20">
        <v>2046</v>
      </c>
      <c r="D698" t="s">
        <v>218</v>
      </c>
      <c r="E698" s="22">
        <v>341785.80003978399</v>
      </c>
      <c r="F698" s="22">
        <v>321025.63348979998</v>
      </c>
      <c r="G698" s="10">
        <v>320574.16317287402</v>
      </c>
      <c r="H698" s="23">
        <f t="shared" si="20"/>
        <v>-451.4703169259592</v>
      </c>
      <c r="I698" s="10">
        <v>341225.27548156399</v>
      </c>
      <c r="J698" s="23">
        <f t="shared" si="21"/>
        <v>-560.52455822000047</v>
      </c>
    </row>
    <row r="699" spans="1:10">
      <c r="A699" t="s">
        <v>247</v>
      </c>
      <c r="B699" t="s">
        <v>249</v>
      </c>
      <c r="C699" s="20">
        <v>2046</v>
      </c>
      <c r="D699" t="s">
        <v>222</v>
      </c>
      <c r="E699" s="22">
        <v>944082.595976235</v>
      </c>
      <c r="F699" s="22">
        <v>543513.38280769996</v>
      </c>
      <c r="G699" s="10">
        <v>559544.25675265596</v>
      </c>
      <c r="H699" s="23">
        <f t="shared" si="20"/>
        <v>16030.873944955994</v>
      </c>
      <c r="I699" s="10">
        <v>944010.93125743896</v>
      </c>
      <c r="J699" s="23">
        <f t="shared" si="21"/>
        <v>-71.664718796033412</v>
      </c>
    </row>
    <row r="700" spans="1:10">
      <c r="A700" t="s">
        <v>247</v>
      </c>
      <c r="B700" t="s">
        <v>249</v>
      </c>
      <c r="C700" s="20">
        <v>2046</v>
      </c>
      <c r="D700" t="s">
        <v>226</v>
      </c>
      <c r="E700" s="22">
        <v>501571.72949705302</v>
      </c>
      <c r="F700" s="22">
        <v>273412.45558910002</v>
      </c>
      <c r="G700" s="10">
        <v>273080.78793423402</v>
      </c>
      <c r="H700" s="23">
        <f t="shared" si="20"/>
        <v>-331.66765486600343</v>
      </c>
      <c r="I700" s="10">
        <v>500645.717898476</v>
      </c>
      <c r="J700" s="23">
        <f t="shared" si="21"/>
        <v>-926.01159857702442</v>
      </c>
    </row>
    <row r="701" spans="1:10">
      <c r="A701" t="s">
        <v>247</v>
      </c>
      <c r="B701" t="s">
        <v>249</v>
      </c>
      <c r="C701" s="20">
        <v>2046</v>
      </c>
      <c r="D701" t="s">
        <v>254</v>
      </c>
      <c r="E701" s="22">
        <v>11943.8084986017</v>
      </c>
      <c r="F701" s="22">
        <v>1421.30035239582</v>
      </c>
      <c r="G701" s="10">
        <v>1421.3002106259</v>
      </c>
      <c r="H701" s="23">
        <f t="shared" si="20"/>
        <v>-1.4176991999192978E-4</v>
      </c>
      <c r="I701" s="10">
        <v>11943.7945693929</v>
      </c>
      <c r="J701" s="23">
        <f t="shared" si="21"/>
        <v>-1.3929208800618653E-2</v>
      </c>
    </row>
    <row r="702" spans="1:10">
      <c r="A702" t="s">
        <v>247</v>
      </c>
      <c r="B702" t="s">
        <v>249</v>
      </c>
      <c r="C702" s="20">
        <v>2047</v>
      </c>
      <c r="D702" t="s">
        <v>232</v>
      </c>
      <c r="E702" s="22">
        <v>18409.514637359302</v>
      </c>
      <c r="F702" s="22">
        <v>12177.5958888895</v>
      </c>
      <c r="G702" s="10">
        <v>12160.3227217187</v>
      </c>
      <c r="H702" s="23">
        <f t="shared" si="20"/>
        <v>-17.273167170800662</v>
      </c>
      <c r="I702" s="10">
        <v>18370.9982297807</v>
      </c>
      <c r="J702" s="23">
        <f t="shared" si="21"/>
        <v>-38.516407578601502</v>
      </c>
    </row>
    <row r="703" spans="1:10">
      <c r="A703" t="s">
        <v>247</v>
      </c>
      <c r="B703" t="s">
        <v>249</v>
      </c>
      <c r="C703" s="20">
        <v>2047</v>
      </c>
      <c r="D703" t="s">
        <v>272</v>
      </c>
      <c r="E703" s="22">
        <v>1134734.0007561001</v>
      </c>
      <c r="F703" s="22">
        <v>235690.658327732</v>
      </c>
      <c r="G703" s="10">
        <v>235574.501787602</v>
      </c>
      <c r="H703" s="23">
        <f t="shared" si="20"/>
        <v>-116.15654013000312</v>
      </c>
      <c r="I703" s="10">
        <v>1133680.16398797</v>
      </c>
      <c r="J703" s="23">
        <f t="shared" si="21"/>
        <v>-1053.8367681300733</v>
      </c>
    </row>
    <row r="704" spans="1:10">
      <c r="A704" t="s">
        <v>247</v>
      </c>
      <c r="B704" t="s">
        <v>249</v>
      </c>
      <c r="C704" s="20">
        <v>2047</v>
      </c>
      <c r="D704" t="s">
        <v>208</v>
      </c>
      <c r="E704" s="22">
        <v>187303.349034435</v>
      </c>
      <c r="F704" s="22">
        <v>114929.550782705</v>
      </c>
      <c r="G704" s="10">
        <v>114770.43405395999</v>
      </c>
      <c r="H704" s="23">
        <f t="shared" si="20"/>
        <v>-159.116728745008</v>
      </c>
      <c r="I704" s="10">
        <v>186925.284089995</v>
      </c>
      <c r="J704" s="23">
        <f t="shared" si="21"/>
        <v>-378.06494444000418</v>
      </c>
    </row>
    <row r="705" spans="1:10">
      <c r="A705" t="s">
        <v>247</v>
      </c>
      <c r="B705" t="s">
        <v>249</v>
      </c>
      <c r="C705" s="20">
        <v>2047</v>
      </c>
      <c r="D705" t="s">
        <v>218</v>
      </c>
      <c r="E705" s="22">
        <v>343425.453575361</v>
      </c>
      <c r="F705" s="22">
        <v>322530.21620761999</v>
      </c>
      <c r="G705" s="10">
        <v>322040.72222872899</v>
      </c>
      <c r="H705" s="23">
        <f t="shared" si="20"/>
        <v>-489.49397889099782</v>
      </c>
      <c r="I705" s="10">
        <v>342821.89990403602</v>
      </c>
      <c r="J705" s="23">
        <f t="shared" si="21"/>
        <v>-603.55367132497486</v>
      </c>
    </row>
    <row r="706" spans="1:10">
      <c r="A706" t="s">
        <v>247</v>
      </c>
      <c r="B706" t="s">
        <v>249</v>
      </c>
      <c r="C706" s="20">
        <v>2047</v>
      </c>
      <c r="D706" t="s">
        <v>222</v>
      </c>
      <c r="E706" s="22">
        <v>957779.37937747198</v>
      </c>
      <c r="F706" s="22">
        <v>553075.00070071896</v>
      </c>
      <c r="G706" s="10">
        <v>569776.38738510106</v>
      </c>
      <c r="H706" s="23">
        <f t="shared" ref="H706:H769" si="22">G706-F706</f>
        <v>16701.386684382102</v>
      </c>
      <c r="I706" s="10">
        <v>957700.33033182297</v>
      </c>
      <c r="J706" s="23">
        <f t="shared" ref="J706:J769" si="23">I706-E706</f>
        <v>-79.049045649007894</v>
      </c>
    </row>
    <row r="707" spans="1:10">
      <c r="A707" t="s">
        <v>247</v>
      </c>
      <c r="B707" t="s">
        <v>249</v>
      </c>
      <c r="C707" s="20">
        <v>2047</v>
      </c>
      <c r="D707" t="s">
        <v>226</v>
      </c>
      <c r="E707" s="22">
        <v>508732.39236605598</v>
      </c>
      <c r="F707" s="22">
        <v>278963.34727522702</v>
      </c>
      <c r="G707" s="10">
        <v>278595.19874690002</v>
      </c>
      <c r="H707" s="23">
        <f t="shared" si="22"/>
        <v>-368.14852832700126</v>
      </c>
      <c r="I707" s="10">
        <v>507728.74976711301</v>
      </c>
      <c r="J707" s="23">
        <f t="shared" si="23"/>
        <v>-1003.6425989429699</v>
      </c>
    </row>
    <row r="708" spans="1:10">
      <c r="A708" t="s">
        <v>247</v>
      </c>
      <c r="B708" t="s">
        <v>249</v>
      </c>
      <c r="C708" s="20">
        <v>2047</v>
      </c>
      <c r="D708" t="s">
        <v>254</v>
      </c>
      <c r="E708" s="22">
        <v>11676.8285592394</v>
      </c>
      <c r="F708" s="22">
        <v>1320.0076376145701</v>
      </c>
      <c r="G708" s="10">
        <v>1320.00748918915</v>
      </c>
      <c r="H708" s="23">
        <f t="shared" si="22"/>
        <v>-1.4842542009319004E-4</v>
      </c>
      <c r="I708" s="10">
        <v>11676.813989078701</v>
      </c>
      <c r="J708" s="23">
        <f t="shared" si="23"/>
        <v>-1.4570160699804546E-2</v>
      </c>
    </row>
    <row r="709" spans="1:10">
      <c r="A709" t="s">
        <v>247</v>
      </c>
      <c r="B709" t="s">
        <v>249</v>
      </c>
      <c r="C709" s="20">
        <v>2048</v>
      </c>
      <c r="D709" t="s">
        <v>232</v>
      </c>
      <c r="E709" s="22">
        <v>18907.169458768301</v>
      </c>
      <c r="F709" s="22">
        <v>12378.8058105487</v>
      </c>
      <c r="G709" s="10">
        <v>12359.797946017999</v>
      </c>
      <c r="H709" s="23">
        <f t="shared" si="22"/>
        <v>-19.007864530700317</v>
      </c>
      <c r="I709" s="10">
        <v>18865.013879355902</v>
      </c>
      <c r="J709" s="23">
        <f t="shared" si="23"/>
        <v>-42.155579412399675</v>
      </c>
    </row>
    <row r="710" spans="1:10">
      <c r="A710" t="s">
        <v>247</v>
      </c>
      <c r="B710" t="s">
        <v>249</v>
      </c>
      <c r="C710" s="20">
        <v>2048</v>
      </c>
      <c r="D710" t="s">
        <v>272</v>
      </c>
      <c r="E710" s="22">
        <v>1141052.37460084</v>
      </c>
      <c r="F710" s="22">
        <v>240908.607655803</v>
      </c>
      <c r="G710" s="10">
        <v>240778.643136103</v>
      </c>
      <c r="H710" s="23">
        <f t="shared" si="22"/>
        <v>-129.96451970000635</v>
      </c>
      <c r="I710" s="10">
        <v>1139921.4222234201</v>
      </c>
      <c r="J710" s="23">
        <f t="shared" si="23"/>
        <v>-1130.9523774199188</v>
      </c>
    </row>
    <row r="711" spans="1:10">
      <c r="A711" t="s">
        <v>247</v>
      </c>
      <c r="B711" t="s">
        <v>249</v>
      </c>
      <c r="C711" s="20">
        <v>2048</v>
      </c>
      <c r="D711" t="s">
        <v>208</v>
      </c>
      <c r="E711" s="22">
        <v>191585.083263067</v>
      </c>
      <c r="F711" s="22">
        <v>116963.398153049</v>
      </c>
      <c r="G711" s="10">
        <v>116788.610084</v>
      </c>
      <c r="H711" s="23">
        <f t="shared" si="22"/>
        <v>-174.7880690489983</v>
      </c>
      <c r="I711" s="10">
        <v>191173.834498201</v>
      </c>
      <c r="J711" s="23">
        <f t="shared" si="23"/>
        <v>-411.2487648660026</v>
      </c>
    </row>
    <row r="712" spans="1:10">
      <c r="A712" t="s">
        <v>247</v>
      </c>
      <c r="B712" t="s">
        <v>249</v>
      </c>
      <c r="C712" s="20">
        <v>2048</v>
      </c>
      <c r="D712" t="s">
        <v>218</v>
      </c>
      <c r="E712" s="22">
        <v>344433.72306502197</v>
      </c>
      <c r="F712" s="22">
        <v>323590.83728586102</v>
      </c>
      <c r="G712" s="10">
        <v>323063.01307722001</v>
      </c>
      <c r="H712" s="23">
        <f t="shared" si="22"/>
        <v>-527.82420864101732</v>
      </c>
      <c r="I712" s="10">
        <v>343787.13800637401</v>
      </c>
      <c r="J712" s="23">
        <f t="shared" si="23"/>
        <v>-646.58505864796462</v>
      </c>
    </row>
    <row r="713" spans="1:10">
      <c r="A713" t="s">
        <v>247</v>
      </c>
      <c r="B713" t="s">
        <v>249</v>
      </c>
      <c r="C713" s="20">
        <v>2048</v>
      </c>
      <c r="D713" t="s">
        <v>222</v>
      </c>
      <c r="E713" s="22">
        <v>972838.89299053303</v>
      </c>
      <c r="F713" s="22">
        <v>562113.02154364903</v>
      </c>
      <c r="G713" s="10">
        <v>579456.85888230801</v>
      </c>
      <c r="H713" s="23">
        <f t="shared" si="22"/>
        <v>17343.837338658981</v>
      </c>
      <c r="I713" s="10">
        <v>972752.00046915305</v>
      </c>
      <c r="J713" s="23">
        <f t="shared" si="23"/>
        <v>-86.89252137998119</v>
      </c>
    </row>
    <row r="714" spans="1:10">
      <c r="A714" t="s">
        <v>247</v>
      </c>
      <c r="B714" t="s">
        <v>249</v>
      </c>
      <c r="C714" s="20">
        <v>2048</v>
      </c>
      <c r="D714" t="s">
        <v>226</v>
      </c>
      <c r="E714" s="22">
        <v>517233.06276589801</v>
      </c>
      <c r="F714" s="22">
        <v>284315.42436887999</v>
      </c>
      <c r="G714" s="10">
        <v>283909.318240972</v>
      </c>
      <c r="H714" s="23">
        <f t="shared" si="22"/>
        <v>-406.10612790798768</v>
      </c>
      <c r="I714" s="10">
        <v>516145.43806322297</v>
      </c>
      <c r="J714" s="23">
        <f t="shared" si="23"/>
        <v>-1087.6247026750352</v>
      </c>
    </row>
    <row r="715" spans="1:10">
      <c r="A715" t="s">
        <v>247</v>
      </c>
      <c r="B715" t="s">
        <v>249</v>
      </c>
      <c r="C715" s="20">
        <v>2048</v>
      </c>
      <c r="D715" t="s">
        <v>254</v>
      </c>
      <c r="E715" s="22">
        <v>11567.4185469158</v>
      </c>
      <c r="F715" s="22">
        <v>1228.73277247535</v>
      </c>
      <c r="G715" s="10">
        <v>1228.73261677247</v>
      </c>
      <c r="H715" s="23">
        <f t="shared" si="22"/>
        <v>-1.5570287996524712E-4</v>
      </c>
      <c r="I715" s="10">
        <v>11567.403570372901</v>
      </c>
      <c r="J715" s="23">
        <f t="shared" si="23"/>
        <v>-1.4976542899603373E-2</v>
      </c>
    </row>
    <row r="716" spans="1:10">
      <c r="A716" t="s">
        <v>247</v>
      </c>
      <c r="B716" t="s">
        <v>249</v>
      </c>
      <c r="C716" s="20">
        <v>2049</v>
      </c>
      <c r="D716" t="s">
        <v>232</v>
      </c>
      <c r="E716" s="22">
        <v>19311.627084473599</v>
      </c>
      <c r="F716" s="22">
        <v>12583.797581724</v>
      </c>
      <c r="G716" s="10">
        <v>12562.9700035081</v>
      </c>
      <c r="H716" s="23">
        <f t="shared" si="22"/>
        <v>-20.827578215899848</v>
      </c>
      <c r="I716" s="10">
        <v>19265.9413357536</v>
      </c>
      <c r="J716" s="23">
        <f t="shared" si="23"/>
        <v>-45.685748719999538</v>
      </c>
    </row>
    <row r="717" spans="1:10">
      <c r="A717" t="s">
        <v>247</v>
      </c>
      <c r="B717" t="s">
        <v>249</v>
      </c>
      <c r="C717" s="20">
        <v>2049</v>
      </c>
      <c r="D717" t="s">
        <v>272</v>
      </c>
      <c r="E717" s="22">
        <v>1150167.6270167099</v>
      </c>
      <c r="F717" s="22">
        <v>246169.006544384</v>
      </c>
      <c r="G717" s="10">
        <v>246024.45476508801</v>
      </c>
      <c r="H717" s="23">
        <f t="shared" si="22"/>
        <v>-144.55177929598722</v>
      </c>
      <c r="I717" s="10">
        <v>1148955.60958046</v>
      </c>
      <c r="J717" s="23">
        <f t="shared" si="23"/>
        <v>-1212.0174362498801</v>
      </c>
    </row>
    <row r="718" spans="1:10">
      <c r="A718" t="s">
        <v>247</v>
      </c>
      <c r="B718" t="s">
        <v>249</v>
      </c>
      <c r="C718" s="20">
        <v>2049</v>
      </c>
      <c r="D718" t="s">
        <v>208</v>
      </c>
      <c r="E718" s="22">
        <v>194735.221003805</v>
      </c>
      <c r="F718" s="22">
        <v>119018.75811374599</v>
      </c>
      <c r="G718" s="10">
        <v>118827.58429132801</v>
      </c>
      <c r="H718" s="23">
        <f t="shared" si="22"/>
        <v>-191.17382241798623</v>
      </c>
      <c r="I718" s="10">
        <v>194292.05553949799</v>
      </c>
      <c r="J718" s="23">
        <f t="shared" si="23"/>
        <v>-443.16546430700691</v>
      </c>
    </row>
    <row r="719" spans="1:10">
      <c r="A719" t="s">
        <v>247</v>
      </c>
      <c r="B719" t="s">
        <v>249</v>
      </c>
      <c r="C719" s="20">
        <v>2049</v>
      </c>
      <c r="D719" t="s">
        <v>218</v>
      </c>
      <c r="E719" s="22">
        <v>345721.78774903697</v>
      </c>
      <c r="F719" s="22">
        <v>324683.79287245998</v>
      </c>
      <c r="G719" s="10">
        <v>324116.92279720597</v>
      </c>
      <c r="H719" s="23">
        <f t="shared" si="22"/>
        <v>-566.87007525400259</v>
      </c>
      <c r="I719" s="10">
        <v>345031.33482911799</v>
      </c>
      <c r="J719" s="23">
        <f t="shared" si="23"/>
        <v>-690.45291991898557</v>
      </c>
    </row>
    <row r="720" spans="1:10">
      <c r="A720" t="s">
        <v>247</v>
      </c>
      <c r="B720" t="s">
        <v>249</v>
      </c>
      <c r="C720" s="20">
        <v>2049</v>
      </c>
      <c r="D720" t="s">
        <v>222</v>
      </c>
      <c r="E720" s="22">
        <v>985600.04317917197</v>
      </c>
      <c r="F720" s="22">
        <v>571233.70688717498</v>
      </c>
      <c r="G720" s="10">
        <v>589228.44517656299</v>
      </c>
      <c r="H720" s="23">
        <f t="shared" si="22"/>
        <v>17994.738289388013</v>
      </c>
      <c r="I720" s="10">
        <v>985505.20697682304</v>
      </c>
      <c r="J720" s="23">
        <f t="shared" si="23"/>
        <v>-94.836202348931693</v>
      </c>
    </row>
    <row r="721" spans="1:10">
      <c r="A721" t="s">
        <v>247</v>
      </c>
      <c r="B721" t="s">
        <v>249</v>
      </c>
      <c r="C721" s="20">
        <v>2049</v>
      </c>
      <c r="D721" t="s">
        <v>226</v>
      </c>
      <c r="E721" s="22">
        <v>523660.46976618998</v>
      </c>
      <c r="F721" s="22">
        <v>289694.96972234402</v>
      </c>
      <c r="G721" s="10">
        <v>289249.08993941598</v>
      </c>
      <c r="H721" s="23">
        <f t="shared" si="22"/>
        <v>-445.87978292803746</v>
      </c>
      <c r="I721" s="10">
        <v>522492.20023024798</v>
      </c>
      <c r="J721" s="23">
        <f t="shared" si="23"/>
        <v>-1168.2695359420031</v>
      </c>
    </row>
    <row r="722" spans="1:10">
      <c r="A722" t="s">
        <v>247</v>
      </c>
      <c r="B722" t="s">
        <v>249</v>
      </c>
      <c r="C722" s="20">
        <v>2049</v>
      </c>
      <c r="D722" t="s">
        <v>254</v>
      </c>
      <c r="E722" s="22">
        <v>11514.552391736799</v>
      </c>
      <c r="F722" s="22">
        <v>1139.2419148779099</v>
      </c>
      <c r="G722" s="10">
        <v>1139.2417525041701</v>
      </c>
      <c r="H722" s="23">
        <f t="shared" si="22"/>
        <v>-1.623737398404046E-4</v>
      </c>
      <c r="I722" s="10">
        <v>11514.536964282301</v>
      </c>
      <c r="J722" s="23">
        <f t="shared" si="23"/>
        <v>-1.5427454498421866E-2</v>
      </c>
    </row>
    <row r="723" spans="1:10">
      <c r="A723" t="s">
        <v>247</v>
      </c>
      <c r="B723" t="s">
        <v>249</v>
      </c>
      <c r="C723" s="20">
        <v>2050</v>
      </c>
      <c r="D723" t="s">
        <v>232</v>
      </c>
      <c r="E723" s="22">
        <v>19701.095847284701</v>
      </c>
      <c r="F723" s="22">
        <v>12787.701195329801</v>
      </c>
      <c r="G723" s="10">
        <v>12764.9906286853</v>
      </c>
      <c r="H723" s="23">
        <f t="shared" si="22"/>
        <v>-22.710566644500432</v>
      </c>
      <c r="I723" s="10">
        <v>19651.774602414</v>
      </c>
      <c r="J723" s="23">
        <f t="shared" si="23"/>
        <v>-49.321244870701776</v>
      </c>
    </row>
    <row r="724" spans="1:10">
      <c r="A724" t="s">
        <v>247</v>
      </c>
      <c r="B724" t="s">
        <v>249</v>
      </c>
      <c r="C724" s="20">
        <v>2050</v>
      </c>
      <c r="D724" t="s">
        <v>272</v>
      </c>
      <c r="E724" s="22">
        <v>1158963.69726178</v>
      </c>
      <c r="F724" s="22">
        <v>251338.84630569999</v>
      </c>
      <c r="G724" s="10">
        <v>251178.95626775199</v>
      </c>
      <c r="H724" s="23">
        <f t="shared" si="22"/>
        <v>-159.89003794800374</v>
      </c>
      <c r="I724" s="10">
        <v>1157673.56667431</v>
      </c>
      <c r="J724" s="23">
        <f t="shared" si="23"/>
        <v>-1290.1305874700192</v>
      </c>
    </row>
    <row r="725" spans="1:10">
      <c r="A725" t="s">
        <v>247</v>
      </c>
      <c r="B725" t="s">
        <v>249</v>
      </c>
      <c r="C725" s="20">
        <v>2050</v>
      </c>
      <c r="D725" t="s">
        <v>208</v>
      </c>
      <c r="E725" s="22">
        <v>197392.51832654001</v>
      </c>
      <c r="F725" s="22">
        <v>121035.992948492</v>
      </c>
      <c r="G725" s="10">
        <v>120827.928759862</v>
      </c>
      <c r="H725" s="23">
        <f t="shared" si="22"/>
        <v>-208.06418862999999</v>
      </c>
      <c r="I725" s="10">
        <v>196917.20462551599</v>
      </c>
      <c r="J725" s="23">
        <f t="shared" si="23"/>
        <v>-475.31370102401706</v>
      </c>
    </row>
    <row r="726" spans="1:10">
      <c r="A726" t="s">
        <v>247</v>
      </c>
      <c r="B726" t="s">
        <v>249</v>
      </c>
      <c r="C726" s="20">
        <v>2050</v>
      </c>
      <c r="D726" t="s">
        <v>218</v>
      </c>
      <c r="E726" s="22">
        <v>346968.34136068</v>
      </c>
      <c r="F726" s="22">
        <v>325579.44356467802</v>
      </c>
      <c r="G726" s="10">
        <v>324973.27922619297</v>
      </c>
      <c r="H726" s="23">
        <f t="shared" si="22"/>
        <v>-606.16433848504676</v>
      </c>
      <c r="I726" s="10">
        <v>346233.851249823</v>
      </c>
      <c r="J726" s="23">
        <f t="shared" si="23"/>
        <v>-734.49011085700477</v>
      </c>
    </row>
    <row r="727" spans="1:10">
      <c r="A727" t="s">
        <v>247</v>
      </c>
      <c r="B727" t="s">
        <v>249</v>
      </c>
      <c r="C727" s="20">
        <v>2050</v>
      </c>
      <c r="D727" t="s">
        <v>222</v>
      </c>
      <c r="E727" s="22">
        <v>997358.12099805498</v>
      </c>
      <c r="F727" s="22">
        <v>580194.98154787498</v>
      </c>
      <c r="G727" s="10">
        <v>598816.68706989801</v>
      </c>
      <c r="H727" s="23">
        <f t="shared" si="22"/>
        <v>18621.705522023025</v>
      </c>
      <c r="I727" s="10">
        <v>997255.10500191804</v>
      </c>
      <c r="J727" s="23">
        <f t="shared" si="23"/>
        <v>-103.01599613693543</v>
      </c>
    </row>
    <row r="728" spans="1:10">
      <c r="A728" t="s">
        <v>247</v>
      </c>
      <c r="B728" t="s">
        <v>249</v>
      </c>
      <c r="C728" s="20">
        <v>2050</v>
      </c>
      <c r="D728" t="s">
        <v>226</v>
      </c>
      <c r="E728" s="22">
        <v>529258.91372271499</v>
      </c>
      <c r="F728" s="22">
        <v>294882.43409547198</v>
      </c>
      <c r="G728" s="10">
        <v>294395.50759803999</v>
      </c>
      <c r="H728" s="23">
        <f t="shared" si="22"/>
        <v>-486.92649743199581</v>
      </c>
      <c r="I728" s="10">
        <v>528009.46412841696</v>
      </c>
      <c r="J728" s="23">
        <f t="shared" si="23"/>
        <v>-1249.4495942980284</v>
      </c>
    </row>
    <row r="729" spans="1:10">
      <c r="A729" t="s">
        <v>247</v>
      </c>
      <c r="B729" t="s">
        <v>249</v>
      </c>
      <c r="C729" s="20">
        <v>2050</v>
      </c>
      <c r="D729" t="s">
        <v>254</v>
      </c>
      <c r="E729" s="22">
        <v>11458.3476110867</v>
      </c>
      <c r="F729" s="22">
        <v>1051.11406143415</v>
      </c>
      <c r="G729" s="10">
        <v>1051.113893317</v>
      </c>
      <c r="H729" s="23">
        <f t="shared" si="22"/>
        <v>-1.6811714999676042E-4</v>
      </c>
      <c r="I729" s="10">
        <v>11458.331766904899</v>
      </c>
      <c r="J729" s="23">
        <f t="shared" si="23"/>
        <v>-1.5844181800275692E-2</v>
      </c>
    </row>
    <row r="730" spans="1:10">
      <c r="A730" t="s">
        <v>250</v>
      </c>
      <c r="B730" t="s">
        <v>252</v>
      </c>
      <c r="C730" s="20">
        <v>2025</v>
      </c>
      <c r="D730" t="s">
        <v>232</v>
      </c>
      <c r="E730" s="22">
        <v>11293.858953409001</v>
      </c>
      <c r="F730" s="22">
        <v>8456.09110298007</v>
      </c>
      <c r="G730" s="10">
        <v>8456.09110298007</v>
      </c>
      <c r="H730" s="23">
        <f t="shared" si="22"/>
        <v>0</v>
      </c>
      <c r="I730" s="10">
        <v>11293.858953409001</v>
      </c>
      <c r="J730" s="23">
        <f t="shared" si="23"/>
        <v>0</v>
      </c>
    </row>
    <row r="731" spans="1:10">
      <c r="A731" t="s">
        <v>250</v>
      </c>
      <c r="B731" t="s">
        <v>252</v>
      </c>
      <c r="C731" s="20">
        <v>2025</v>
      </c>
      <c r="D731" t="s">
        <v>272</v>
      </c>
      <c r="E731" s="22">
        <v>796801.79248266097</v>
      </c>
      <c r="F731" s="22">
        <v>124437.09967665101</v>
      </c>
      <c r="G731" s="10">
        <v>124437.09967665101</v>
      </c>
      <c r="H731" s="23">
        <f t="shared" si="22"/>
        <v>0</v>
      </c>
      <c r="I731" s="10">
        <v>796801.79248266097</v>
      </c>
      <c r="J731" s="23">
        <f t="shared" si="23"/>
        <v>0</v>
      </c>
    </row>
    <row r="732" spans="1:10">
      <c r="A732" t="s">
        <v>250</v>
      </c>
      <c r="B732" t="s">
        <v>252</v>
      </c>
      <c r="C732" s="20">
        <v>2025</v>
      </c>
      <c r="D732" t="s">
        <v>208</v>
      </c>
      <c r="E732" s="22">
        <v>110599.338170727</v>
      </c>
      <c r="F732" s="22">
        <v>70978.798014499494</v>
      </c>
      <c r="G732" s="10">
        <v>70978.798014499494</v>
      </c>
      <c r="H732" s="23">
        <f t="shared" si="22"/>
        <v>0</v>
      </c>
      <c r="I732" s="10">
        <v>110599.338170727</v>
      </c>
      <c r="J732" s="23">
        <f t="shared" si="23"/>
        <v>0</v>
      </c>
    </row>
    <row r="733" spans="1:10">
      <c r="A733" t="s">
        <v>250</v>
      </c>
      <c r="B733" t="s">
        <v>252</v>
      </c>
      <c r="C733" s="20">
        <v>2025</v>
      </c>
      <c r="D733" t="s">
        <v>218</v>
      </c>
      <c r="E733" s="22">
        <v>269908.90899035003</v>
      </c>
      <c r="F733" s="22">
        <v>250549.928104577</v>
      </c>
      <c r="G733" s="10">
        <v>250549.928104577</v>
      </c>
      <c r="H733" s="23">
        <f t="shared" si="22"/>
        <v>0</v>
      </c>
      <c r="I733" s="10">
        <v>269908.90899035003</v>
      </c>
      <c r="J733" s="23">
        <f t="shared" si="23"/>
        <v>0</v>
      </c>
    </row>
    <row r="734" spans="1:10">
      <c r="A734" t="s">
        <v>250</v>
      </c>
      <c r="B734" t="s">
        <v>252</v>
      </c>
      <c r="C734" s="20">
        <v>2025</v>
      </c>
      <c r="D734" t="s">
        <v>222</v>
      </c>
      <c r="E734" s="22">
        <v>605290.56266535597</v>
      </c>
      <c r="F734" s="22">
        <v>336235.04360375198</v>
      </c>
      <c r="G734" s="10">
        <v>336235.04360375198</v>
      </c>
      <c r="H734" s="23">
        <f t="shared" si="22"/>
        <v>0</v>
      </c>
      <c r="I734" s="10">
        <v>605290.56266535597</v>
      </c>
      <c r="J734" s="23">
        <f t="shared" si="23"/>
        <v>0</v>
      </c>
    </row>
    <row r="735" spans="1:10">
      <c r="A735" t="s">
        <v>250</v>
      </c>
      <c r="B735" t="s">
        <v>252</v>
      </c>
      <c r="C735" s="20">
        <v>2025</v>
      </c>
      <c r="D735" t="s">
        <v>226</v>
      </c>
      <c r="E735" s="22">
        <v>328703.69570834498</v>
      </c>
      <c r="F735" s="22">
        <v>165181.22986253601</v>
      </c>
      <c r="G735" s="10">
        <v>165181.22986253601</v>
      </c>
      <c r="H735" s="23">
        <f t="shared" si="22"/>
        <v>0</v>
      </c>
      <c r="I735" s="10">
        <v>328703.69570834498</v>
      </c>
      <c r="J735" s="23">
        <f t="shared" si="23"/>
        <v>0</v>
      </c>
    </row>
    <row r="736" spans="1:10">
      <c r="A736" t="s">
        <v>250</v>
      </c>
      <c r="B736" t="s">
        <v>252</v>
      </c>
      <c r="C736" s="20">
        <v>2025</v>
      </c>
      <c r="D736" t="s">
        <v>254</v>
      </c>
      <c r="E736" s="22">
        <v>12601.518831830699</v>
      </c>
      <c r="F736" s="22">
        <v>3939.5089083646099</v>
      </c>
      <c r="G736" s="10">
        <v>3955.3071189549901</v>
      </c>
      <c r="H736" s="23">
        <f t="shared" si="22"/>
        <v>15.798210590380222</v>
      </c>
      <c r="I736" s="10">
        <v>12601.518831830699</v>
      </c>
      <c r="J736" s="23">
        <f t="shared" si="23"/>
        <v>0</v>
      </c>
    </row>
    <row r="737" spans="1:10">
      <c r="A737" t="s">
        <v>250</v>
      </c>
      <c r="B737" t="s">
        <v>252</v>
      </c>
      <c r="C737" s="20">
        <v>2026</v>
      </c>
      <c r="D737" t="s">
        <v>232</v>
      </c>
      <c r="E737" s="22">
        <v>11413.9403762364</v>
      </c>
      <c r="F737" s="22">
        <v>8503.0488307289997</v>
      </c>
      <c r="G737" s="10">
        <v>8503.0488307289997</v>
      </c>
      <c r="H737" s="23">
        <f t="shared" si="22"/>
        <v>0</v>
      </c>
      <c r="I737" s="10">
        <v>11413.940190784901</v>
      </c>
      <c r="J737" s="23">
        <f t="shared" si="23"/>
        <v>-1.8545149941928685E-4</v>
      </c>
    </row>
    <row r="738" spans="1:10">
      <c r="A738" t="s">
        <v>250</v>
      </c>
      <c r="B738" t="s">
        <v>252</v>
      </c>
      <c r="C738" s="20">
        <v>2026</v>
      </c>
      <c r="D738" t="s">
        <v>272</v>
      </c>
      <c r="E738" s="22">
        <v>813844.626564448</v>
      </c>
      <c r="F738" s="22">
        <v>128333.952745922</v>
      </c>
      <c r="G738" s="10">
        <v>128333.952745922</v>
      </c>
      <c r="H738" s="23">
        <f t="shared" si="22"/>
        <v>0</v>
      </c>
      <c r="I738" s="10">
        <v>813844.56971614505</v>
      </c>
      <c r="J738" s="23">
        <f t="shared" si="23"/>
        <v>-5.6848302949219942E-2</v>
      </c>
    </row>
    <row r="739" spans="1:10">
      <c r="A739" t="s">
        <v>250</v>
      </c>
      <c r="B739" t="s">
        <v>252</v>
      </c>
      <c r="C739" s="20">
        <v>2026</v>
      </c>
      <c r="D739" t="s">
        <v>208</v>
      </c>
      <c r="E739" s="22">
        <v>113261.46801501499</v>
      </c>
      <c r="F739" s="22">
        <v>72339.688419073296</v>
      </c>
      <c r="G739" s="10">
        <v>72339.688419073296</v>
      </c>
      <c r="H739" s="23">
        <f t="shared" si="22"/>
        <v>0</v>
      </c>
      <c r="I739" s="10">
        <v>113261.467181129</v>
      </c>
      <c r="J739" s="23">
        <f t="shared" si="23"/>
        <v>-8.338859915966168E-4</v>
      </c>
    </row>
    <row r="740" spans="1:10">
      <c r="A740" t="s">
        <v>250</v>
      </c>
      <c r="B740" t="s">
        <v>252</v>
      </c>
      <c r="C740" s="20">
        <v>2026</v>
      </c>
      <c r="D740" t="s">
        <v>218</v>
      </c>
      <c r="E740" s="22">
        <v>274200.58305334399</v>
      </c>
      <c r="F740" s="22">
        <v>254910.75262748101</v>
      </c>
      <c r="G740" s="10">
        <v>254910.75262748101</v>
      </c>
      <c r="H740" s="23">
        <f t="shared" si="22"/>
        <v>0</v>
      </c>
      <c r="I740" s="10">
        <v>274200.57792951202</v>
      </c>
      <c r="J740" s="23">
        <f t="shared" si="23"/>
        <v>-5.123831972014159E-3</v>
      </c>
    </row>
    <row r="741" spans="1:10">
      <c r="A741" t="s">
        <v>250</v>
      </c>
      <c r="B741" t="s">
        <v>252</v>
      </c>
      <c r="C741" s="20">
        <v>2026</v>
      </c>
      <c r="D741" t="s">
        <v>222</v>
      </c>
      <c r="E741" s="22">
        <v>620097.60996985703</v>
      </c>
      <c r="F741" s="22">
        <v>344917.06433933502</v>
      </c>
      <c r="G741" s="10">
        <v>344917.06433933502</v>
      </c>
      <c r="H741" s="23">
        <f t="shared" si="22"/>
        <v>0</v>
      </c>
      <c r="I741" s="10">
        <v>620097.59477910295</v>
      </c>
      <c r="J741" s="23">
        <f t="shared" si="23"/>
        <v>-1.519075408577919E-2</v>
      </c>
    </row>
    <row r="742" spans="1:10">
      <c r="A742" t="s">
        <v>250</v>
      </c>
      <c r="B742" t="s">
        <v>252</v>
      </c>
      <c r="C742" s="20">
        <v>2026</v>
      </c>
      <c r="D742" t="s">
        <v>226</v>
      </c>
      <c r="E742" s="22">
        <v>335570.11308545701</v>
      </c>
      <c r="F742" s="22">
        <v>167951.384337069</v>
      </c>
      <c r="G742" s="10">
        <v>167951.384337069</v>
      </c>
      <c r="H742" s="23">
        <f t="shared" si="22"/>
        <v>0</v>
      </c>
      <c r="I742" s="10">
        <v>335570.10792798002</v>
      </c>
      <c r="J742" s="23">
        <f t="shared" si="23"/>
        <v>-5.1574769895523787E-3</v>
      </c>
    </row>
    <row r="743" spans="1:10">
      <c r="A743" t="s">
        <v>250</v>
      </c>
      <c r="B743" t="s">
        <v>252</v>
      </c>
      <c r="C743" s="20">
        <v>2026</v>
      </c>
      <c r="D743" t="s">
        <v>254</v>
      </c>
      <c r="E743" s="22">
        <v>12631.200997652901</v>
      </c>
      <c r="F743" s="22">
        <v>3794.81215176563</v>
      </c>
      <c r="G743" s="10">
        <v>3824.4137584423902</v>
      </c>
      <c r="H743" s="23">
        <f t="shared" si="22"/>
        <v>29.601606676760184</v>
      </c>
      <c r="I743" s="10">
        <v>12631.200997652901</v>
      </c>
      <c r="J743" s="23">
        <f t="shared" si="23"/>
        <v>0</v>
      </c>
    </row>
    <row r="744" spans="1:10">
      <c r="A744" t="s">
        <v>250</v>
      </c>
      <c r="B744" t="s">
        <v>252</v>
      </c>
      <c r="C744" s="20">
        <v>2027</v>
      </c>
      <c r="D744" t="s">
        <v>232</v>
      </c>
      <c r="E744" s="22">
        <v>11515.5896312512</v>
      </c>
      <c r="F744" s="22">
        <v>8579.0390666815492</v>
      </c>
      <c r="G744" s="10">
        <v>8579.0390533746195</v>
      </c>
      <c r="H744" s="23">
        <f t="shared" si="22"/>
        <v>-1.3306929758982733E-5</v>
      </c>
      <c r="I744" s="10">
        <v>11515.589107809999</v>
      </c>
      <c r="J744" s="23">
        <f t="shared" si="23"/>
        <v>-5.2344120013003703E-4</v>
      </c>
    </row>
    <row r="745" spans="1:10">
      <c r="A745" t="s">
        <v>250</v>
      </c>
      <c r="B745" t="s">
        <v>252</v>
      </c>
      <c r="C745" s="20">
        <v>2027</v>
      </c>
      <c r="D745" t="s">
        <v>272</v>
      </c>
      <c r="E745" s="22">
        <v>832167.07191397098</v>
      </c>
      <c r="F745" s="22">
        <v>132462.18830941999</v>
      </c>
      <c r="G745" s="10">
        <v>132462.18825116701</v>
      </c>
      <c r="H745" s="23">
        <f t="shared" si="22"/>
        <v>-5.8252975577488542E-5</v>
      </c>
      <c r="I745" s="10">
        <v>832166.90618592501</v>
      </c>
      <c r="J745" s="23">
        <f t="shared" si="23"/>
        <v>-0.16572804597672075</v>
      </c>
    </row>
    <row r="746" spans="1:10">
      <c r="A746" t="s">
        <v>250</v>
      </c>
      <c r="B746" t="s">
        <v>252</v>
      </c>
      <c r="C746" s="20">
        <v>2027</v>
      </c>
      <c r="D746" t="s">
        <v>208</v>
      </c>
      <c r="E746" s="22">
        <v>115932.77182735399</v>
      </c>
      <c r="F746" s="22">
        <v>73859.9103648686</v>
      </c>
      <c r="G746" s="10">
        <v>73859.910292566405</v>
      </c>
      <c r="H746" s="23">
        <f t="shared" si="22"/>
        <v>-7.2302194894291461E-5</v>
      </c>
      <c r="I746" s="10">
        <v>115932.76937563501</v>
      </c>
      <c r="J746" s="23">
        <f t="shared" si="23"/>
        <v>-2.4517189885955304E-3</v>
      </c>
    </row>
    <row r="747" spans="1:10">
      <c r="A747" t="s">
        <v>250</v>
      </c>
      <c r="B747" t="s">
        <v>252</v>
      </c>
      <c r="C747" s="20">
        <v>2027</v>
      </c>
      <c r="D747" t="s">
        <v>218</v>
      </c>
      <c r="E747" s="22">
        <v>278508.68262532802</v>
      </c>
      <c r="F747" s="22">
        <v>259318.03834080501</v>
      </c>
      <c r="G747" s="10">
        <v>259318.038089282</v>
      </c>
      <c r="H747" s="23">
        <f t="shared" si="22"/>
        <v>-2.515230153221637E-4</v>
      </c>
      <c r="I747" s="10">
        <v>278508.66764215502</v>
      </c>
      <c r="J747" s="23">
        <f t="shared" si="23"/>
        <v>-1.4983172994107008E-2</v>
      </c>
    </row>
    <row r="748" spans="1:10">
      <c r="A748" t="s">
        <v>250</v>
      </c>
      <c r="B748" t="s">
        <v>252</v>
      </c>
      <c r="C748" s="20">
        <v>2027</v>
      </c>
      <c r="D748" t="s">
        <v>222</v>
      </c>
      <c r="E748" s="22">
        <v>635095.71588951699</v>
      </c>
      <c r="F748" s="22">
        <v>354171.544750906</v>
      </c>
      <c r="G748" s="10">
        <v>354171.54436264501</v>
      </c>
      <c r="H748" s="23">
        <f t="shared" si="22"/>
        <v>-3.8826098898425698E-4</v>
      </c>
      <c r="I748" s="10">
        <v>635095.67155774101</v>
      </c>
      <c r="J748" s="23">
        <f t="shared" si="23"/>
        <v>-4.4331775978207588E-2</v>
      </c>
    </row>
    <row r="749" spans="1:10">
      <c r="A749" t="s">
        <v>250</v>
      </c>
      <c r="B749" t="s">
        <v>252</v>
      </c>
      <c r="C749" s="20">
        <v>2027</v>
      </c>
      <c r="D749" t="s">
        <v>226</v>
      </c>
      <c r="E749" s="22">
        <v>342492.42000964598</v>
      </c>
      <c r="F749" s="22">
        <v>171237.36272460499</v>
      </c>
      <c r="G749" s="10">
        <v>171237.362695819</v>
      </c>
      <c r="H749" s="23">
        <f t="shared" si="22"/>
        <v>-2.8785987524315715E-5</v>
      </c>
      <c r="I749" s="10">
        <v>342492.40509895701</v>
      </c>
      <c r="J749" s="23">
        <f t="shared" si="23"/>
        <v>-1.4910688973031938E-2</v>
      </c>
    </row>
    <row r="750" spans="1:10">
      <c r="A750" t="s">
        <v>250</v>
      </c>
      <c r="B750" t="s">
        <v>252</v>
      </c>
      <c r="C750" s="20">
        <v>2027</v>
      </c>
      <c r="D750" t="s">
        <v>254</v>
      </c>
      <c r="E750" s="22">
        <v>12629.802848027901</v>
      </c>
      <c r="F750" s="22">
        <v>3651.16487303228</v>
      </c>
      <c r="G750" s="10">
        <v>3692.7080349650801</v>
      </c>
      <c r="H750" s="23">
        <f t="shared" si="22"/>
        <v>41.543161932800103</v>
      </c>
      <c r="I750" s="10">
        <v>12629.8028477439</v>
      </c>
      <c r="J750" s="23">
        <f t="shared" si="23"/>
        <v>-2.8400063456501812E-7</v>
      </c>
    </row>
    <row r="751" spans="1:10">
      <c r="A751" t="s">
        <v>250</v>
      </c>
      <c r="B751" t="s">
        <v>252</v>
      </c>
      <c r="C751" s="20">
        <v>2028</v>
      </c>
      <c r="D751" t="s">
        <v>232</v>
      </c>
      <c r="E751" s="22">
        <v>11829.4005821505</v>
      </c>
      <c r="F751" s="22">
        <v>8690.97084218294</v>
      </c>
      <c r="G751" s="10">
        <v>8690.9707915108793</v>
      </c>
      <c r="H751" s="23">
        <f t="shared" si="22"/>
        <v>-5.0672060751821846E-5</v>
      </c>
      <c r="I751" s="10">
        <v>11829.3995552585</v>
      </c>
      <c r="J751" s="23">
        <f t="shared" si="23"/>
        <v>-1.0268919995723991E-3</v>
      </c>
    </row>
    <row r="752" spans="1:10">
      <c r="A752" t="s">
        <v>250</v>
      </c>
      <c r="B752" t="s">
        <v>252</v>
      </c>
      <c r="C752" s="20">
        <v>2028</v>
      </c>
      <c r="D752" t="s">
        <v>272</v>
      </c>
      <c r="E752" s="22">
        <v>854958.76552795002</v>
      </c>
      <c r="F752" s="22">
        <v>136770.52685170501</v>
      </c>
      <c r="G752" s="10">
        <v>136770.52662347999</v>
      </c>
      <c r="H752" s="23">
        <f t="shared" si="22"/>
        <v>-2.2822502069175243E-4</v>
      </c>
      <c r="I752" s="10">
        <v>854958.47696154099</v>
      </c>
      <c r="J752" s="23">
        <f t="shared" si="23"/>
        <v>-0.28856640902813524</v>
      </c>
    </row>
    <row r="753" spans="1:10">
      <c r="A753" t="s">
        <v>250</v>
      </c>
      <c r="B753" t="s">
        <v>252</v>
      </c>
      <c r="C753" s="20">
        <v>2028</v>
      </c>
      <c r="D753" t="s">
        <v>208</v>
      </c>
      <c r="E753" s="22">
        <v>119684.61400036</v>
      </c>
      <c r="F753" s="22">
        <v>75545.087080913407</v>
      </c>
      <c r="G753" s="10">
        <v>75545.086800111196</v>
      </c>
      <c r="H753" s="23">
        <f t="shared" si="22"/>
        <v>-2.8080221090931445E-4</v>
      </c>
      <c r="I753" s="10">
        <v>119684.609316206</v>
      </c>
      <c r="J753" s="23">
        <f t="shared" si="23"/>
        <v>-4.6841540024615824E-3</v>
      </c>
    </row>
    <row r="754" spans="1:10">
      <c r="A754" t="s">
        <v>250</v>
      </c>
      <c r="B754" t="s">
        <v>252</v>
      </c>
      <c r="C754" s="20">
        <v>2028</v>
      </c>
      <c r="D754" t="s">
        <v>218</v>
      </c>
      <c r="E754" s="22">
        <v>283208.66726987599</v>
      </c>
      <c r="F754" s="22">
        <v>263753.749196783</v>
      </c>
      <c r="G754" s="10">
        <v>263753.748205613</v>
      </c>
      <c r="H754" s="23">
        <f t="shared" si="22"/>
        <v>-9.9117000354453921E-4</v>
      </c>
      <c r="I754" s="10">
        <v>283208.63975277002</v>
      </c>
      <c r="J754" s="23">
        <f t="shared" si="23"/>
        <v>-2.7517105976585299E-2</v>
      </c>
    </row>
    <row r="755" spans="1:10">
      <c r="A755" t="s">
        <v>250</v>
      </c>
      <c r="B755" t="s">
        <v>252</v>
      </c>
      <c r="C755" s="20">
        <v>2028</v>
      </c>
      <c r="D755" t="s">
        <v>222</v>
      </c>
      <c r="E755" s="22">
        <v>654200.12876363902</v>
      </c>
      <c r="F755" s="22">
        <v>363945.25531036197</v>
      </c>
      <c r="G755" s="10">
        <v>363945.25377713301</v>
      </c>
      <c r="H755" s="23">
        <f t="shared" si="22"/>
        <v>-1.5332289622165263E-3</v>
      </c>
      <c r="I755" s="10">
        <v>654200.04940095695</v>
      </c>
      <c r="J755" s="23">
        <f t="shared" si="23"/>
        <v>-7.9362682066857815E-2</v>
      </c>
    </row>
    <row r="756" spans="1:10">
      <c r="A756" t="s">
        <v>250</v>
      </c>
      <c r="B756" t="s">
        <v>252</v>
      </c>
      <c r="C756" s="20">
        <v>2028</v>
      </c>
      <c r="D756" t="s">
        <v>226</v>
      </c>
      <c r="E756" s="22">
        <v>351746.00973594101</v>
      </c>
      <c r="F756" s="22">
        <v>175235.34493953499</v>
      </c>
      <c r="G756" s="10">
        <v>175235.34482666399</v>
      </c>
      <c r="H756" s="23">
        <f t="shared" si="22"/>
        <v>-1.1287099914625287E-4</v>
      </c>
      <c r="I756" s="10">
        <v>351745.98328413401</v>
      </c>
      <c r="J756" s="23">
        <f t="shared" si="23"/>
        <v>-2.6451807003468275E-2</v>
      </c>
    </row>
    <row r="757" spans="1:10">
      <c r="A757" t="s">
        <v>250</v>
      </c>
      <c r="B757" t="s">
        <v>252</v>
      </c>
      <c r="C757" s="20">
        <v>2028</v>
      </c>
      <c r="D757" t="s">
        <v>254</v>
      </c>
      <c r="E757" s="22">
        <v>12493.5410822173</v>
      </c>
      <c r="F757" s="22">
        <v>3507.85669000085</v>
      </c>
      <c r="G757" s="10">
        <v>3559.53799626408</v>
      </c>
      <c r="H757" s="23">
        <f t="shared" si="22"/>
        <v>51.681306263229999</v>
      </c>
      <c r="I757" s="10">
        <v>12493.541081487199</v>
      </c>
      <c r="J757" s="23">
        <f t="shared" si="23"/>
        <v>-7.3010050982702523E-7</v>
      </c>
    </row>
    <row r="758" spans="1:10">
      <c r="A758" t="s">
        <v>250</v>
      </c>
      <c r="B758" t="s">
        <v>252</v>
      </c>
      <c r="C758" s="20">
        <v>2029</v>
      </c>
      <c r="D758" t="s">
        <v>232</v>
      </c>
      <c r="E758" s="22">
        <v>12020.244576212401</v>
      </c>
      <c r="F758" s="22">
        <v>8820.3947499454007</v>
      </c>
      <c r="G758" s="10">
        <v>8820.3946266869098</v>
      </c>
      <c r="H758" s="23">
        <f t="shared" si="22"/>
        <v>-1.2325849093031138E-4</v>
      </c>
      <c r="I758" s="10">
        <v>12020.2428783132</v>
      </c>
      <c r="J758" s="23">
        <f t="shared" si="23"/>
        <v>-1.6978992007352645E-3</v>
      </c>
    </row>
    <row r="759" spans="1:10">
      <c r="A759" t="s">
        <v>250</v>
      </c>
      <c r="B759" t="s">
        <v>252</v>
      </c>
      <c r="C759" s="20">
        <v>2029</v>
      </c>
      <c r="D759" t="s">
        <v>272</v>
      </c>
      <c r="E759" s="22">
        <v>872123.05449470505</v>
      </c>
      <c r="F759" s="22">
        <v>141419.193110327</v>
      </c>
      <c r="G759" s="10">
        <v>141419.192572278</v>
      </c>
      <c r="H759" s="23">
        <f t="shared" si="22"/>
        <v>-5.3804900380782783E-4</v>
      </c>
      <c r="I759" s="10">
        <v>872122.58793486003</v>
      </c>
      <c r="J759" s="23">
        <f t="shared" si="23"/>
        <v>-0.46655984502285719</v>
      </c>
    </row>
    <row r="760" spans="1:10">
      <c r="A760" t="s">
        <v>250</v>
      </c>
      <c r="B760" t="s">
        <v>252</v>
      </c>
      <c r="C760" s="20">
        <v>2029</v>
      </c>
      <c r="D760" t="s">
        <v>208</v>
      </c>
      <c r="E760" s="22">
        <v>122702.09935579301</v>
      </c>
      <c r="F760" s="22">
        <v>77383.251578546406</v>
      </c>
      <c r="G760" s="10">
        <v>77383.250901099105</v>
      </c>
      <c r="H760" s="23">
        <f t="shared" si="22"/>
        <v>-6.7744730040431023E-4</v>
      </c>
      <c r="I760" s="10">
        <v>122702.09169944801</v>
      </c>
      <c r="J760" s="23">
        <f t="shared" si="23"/>
        <v>-7.6563449983950704E-3</v>
      </c>
    </row>
    <row r="761" spans="1:10">
      <c r="A761" t="s">
        <v>250</v>
      </c>
      <c r="B761" t="s">
        <v>252</v>
      </c>
      <c r="C761" s="20">
        <v>2029</v>
      </c>
      <c r="D761" t="s">
        <v>218</v>
      </c>
      <c r="E761" s="22">
        <v>287809.20476814202</v>
      </c>
      <c r="F761" s="22">
        <v>268469.02109166799</v>
      </c>
      <c r="G761" s="10">
        <v>268469.01867672201</v>
      </c>
      <c r="H761" s="23">
        <f t="shared" si="22"/>
        <v>-2.4149459786713123E-3</v>
      </c>
      <c r="I761" s="10">
        <v>287809.159991119</v>
      </c>
      <c r="J761" s="23">
        <f t="shared" si="23"/>
        <v>-4.4777023023925722E-2</v>
      </c>
    </row>
    <row r="762" spans="1:10">
      <c r="A762" t="s">
        <v>250</v>
      </c>
      <c r="B762" t="s">
        <v>252</v>
      </c>
      <c r="C762" s="20">
        <v>2029</v>
      </c>
      <c r="D762" t="s">
        <v>222</v>
      </c>
      <c r="E762" s="22">
        <v>670042.15765430196</v>
      </c>
      <c r="F762" s="22">
        <v>374519.26853961602</v>
      </c>
      <c r="G762" s="10">
        <v>374519.26487124799</v>
      </c>
      <c r="H762" s="23">
        <f t="shared" si="22"/>
        <v>-3.6683680373243988E-3</v>
      </c>
      <c r="I762" s="10">
        <v>670042.029002105</v>
      </c>
      <c r="J762" s="23">
        <f t="shared" si="23"/>
        <v>-0.1286521969595924</v>
      </c>
    </row>
    <row r="763" spans="1:10">
      <c r="A763" t="s">
        <v>250</v>
      </c>
      <c r="B763" t="s">
        <v>252</v>
      </c>
      <c r="C763" s="20">
        <v>2029</v>
      </c>
      <c r="D763" t="s">
        <v>226</v>
      </c>
      <c r="E763" s="22">
        <v>359486.71483717201</v>
      </c>
      <c r="F763" s="22">
        <v>179568.51823140401</v>
      </c>
      <c r="G763" s="10">
        <v>179568.51796081799</v>
      </c>
      <c r="H763" s="23">
        <f t="shared" si="22"/>
        <v>-2.7058602427132428E-4</v>
      </c>
      <c r="I763" s="10">
        <v>359486.67235883599</v>
      </c>
      <c r="J763" s="23">
        <f t="shared" si="23"/>
        <v>-4.2478336021304131E-2</v>
      </c>
    </row>
    <row r="764" spans="1:10">
      <c r="A764" t="s">
        <v>250</v>
      </c>
      <c r="B764" t="s">
        <v>252</v>
      </c>
      <c r="C764" s="20">
        <v>2029</v>
      </c>
      <c r="D764" t="s">
        <v>254</v>
      </c>
      <c r="E764" s="22">
        <v>12505.289710830401</v>
      </c>
      <c r="F764" s="22">
        <v>3370.7088170604002</v>
      </c>
      <c r="G764" s="10">
        <v>3430.77105367489</v>
      </c>
      <c r="H764" s="23">
        <f t="shared" si="22"/>
        <v>60.062236614489848</v>
      </c>
      <c r="I764" s="10">
        <v>12505.289709123201</v>
      </c>
      <c r="J764" s="23">
        <f t="shared" si="23"/>
        <v>-1.7071997717721388E-6</v>
      </c>
    </row>
    <row r="765" spans="1:10">
      <c r="A765" t="s">
        <v>250</v>
      </c>
      <c r="B765" t="s">
        <v>252</v>
      </c>
      <c r="C765" s="20">
        <v>2030</v>
      </c>
      <c r="D765" t="s">
        <v>232</v>
      </c>
      <c r="E765" s="22">
        <v>12274.267220367799</v>
      </c>
      <c r="F765" s="22">
        <v>8965.5974797367107</v>
      </c>
      <c r="G765" s="10">
        <v>8965.5972388295504</v>
      </c>
      <c r="H765" s="23">
        <f t="shared" si="22"/>
        <v>-2.4090716033242643E-4</v>
      </c>
      <c r="I765" s="10">
        <v>12274.264734443401</v>
      </c>
      <c r="J765" s="23">
        <f t="shared" si="23"/>
        <v>-2.4859243985702051E-3</v>
      </c>
    </row>
    <row r="766" spans="1:10">
      <c r="A766" t="s">
        <v>250</v>
      </c>
      <c r="B766" t="s">
        <v>252</v>
      </c>
      <c r="C766" s="20">
        <v>2030</v>
      </c>
      <c r="D766" t="s">
        <v>272</v>
      </c>
      <c r="E766" s="22">
        <v>888649.54555885401</v>
      </c>
      <c r="F766" s="22">
        <v>146256.074881337</v>
      </c>
      <c r="G766" s="10">
        <v>146256.073838529</v>
      </c>
      <c r="H766" s="23">
        <f t="shared" si="22"/>
        <v>-1.0428079986013472E-3</v>
      </c>
      <c r="I766" s="10">
        <v>888648.84909112402</v>
      </c>
      <c r="J766" s="23">
        <f t="shared" si="23"/>
        <v>-0.69646772998385131</v>
      </c>
    </row>
    <row r="767" spans="1:10">
      <c r="A767" t="s">
        <v>250</v>
      </c>
      <c r="B767" t="s">
        <v>252</v>
      </c>
      <c r="C767" s="20">
        <v>2030</v>
      </c>
      <c r="D767" t="s">
        <v>208</v>
      </c>
      <c r="E767" s="22">
        <v>126100.532069355</v>
      </c>
      <c r="F767" s="22">
        <v>79334.799686124097</v>
      </c>
      <c r="G767" s="10">
        <v>79334.798361602807</v>
      </c>
      <c r="H767" s="23">
        <f t="shared" si="22"/>
        <v>-1.3245212903711945E-3</v>
      </c>
      <c r="I767" s="10">
        <v>126100.520404265</v>
      </c>
      <c r="J767" s="23">
        <f t="shared" si="23"/>
        <v>-1.1665090001770295E-2</v>
      </c>
    </row>
    <row r="768" spans="1:10">
      <c r="A768" t="s">
        <v>250</v>
      </c>
      <c r="B768" t="s">
        <v>252</v>
      </c>
      <c r="C768" s="20">
        <v>2030</v>
      </c>
      <c r="D768" t="s">
        <v>218</v>
      </c>
      <c r="E768" s="22">
        <v>292286.083847831</v>
      </c>
      <c r="F768" s="22">
        <v>273157.81543020101</v>
      </c>
      <c r="G768" s="10">
        <v>273157.810650434</v>
      </c>
      <c r="H768" s="23">
        <f t="shared" si="22"/>
        <v>-4.7797670122236013E-3</v>
      </c>
      <c r="I768" s="10">
        <v>292286.01702985802</v>
      </c>
      <c r="J768" s="23">
        <f t="shared" si="23"/>
        <v>-6.6817972983699292E-2</v>
      </c>
    </row>
    <row r="769" spans="1:10">
      <c r="A769" t="s">
        <v>250</v>
      </c>
      <c r="B769" t="s">
        <v>252</v>
      </c>
      <c r="C769" s="20">
        <v>2030</v>
      </c>
      <c r="D769" t="s">
        <v>222</v>
      </c>
      <c r="E769" s="22">
        <v>686529.01010443899</v>
      </c>
      <c r="F769" s="22">
        <v>385417.28661081899</v>
      </c>
      <c r="G769" s="10">
        <v>385417.27941906598</v>
      </c>
      <c r="H769" s="23">
        <f t="shared" si="22"/>
        <v>-7.191753014922142E-3</v>
      </c>
      <c r="I769" s="10">
        <v>686528.81687195494</v>
      </c>
      <c r="J769" s="23">
        <f t="shared" si="23"/>
        <v>-0.19323248404543847</v>
      </c>
    </row>
    <row r="770" spans="1:10">
      <c r="A770" t="s">
        <v>250</v>
      </c>
      <c r="B770" t="s">
        <v>252</v>
      </c>
      <c r="C770" s="20">
        <v>2030</v>
      </c>
      <c r="D770" t="s">
        <v>226</v>
      </c>
      <c r="E770" s="22">
        <v>367955.11912718398</v>
      </c>
      <c r="F770" s="22">
        <v>184377.513086761</v>
      </c>
      <c r="G770" s="10">
        <v>184377.512558869</v>
      </c>
      <c r="H770" s="23">
        <f t="shared" ref="H770:H833" si="24">G770-F770</f>
        <v>-5.2789199980907142E-4</v>
      </c>
      <c r="I770" s="10">
        <v>367955.05484547</v>
      </c>
      <c r="J770" s="23">
        <f t="shared" ref="J770:J833" si="25">I770-E770</f>
        <v>-6.4281713974196464E-2</v>
      </c>
    </row>
    <row r="771" spans="1:10">
      <c r="A771" t="s">
        <v>250</v>
      </c>
      <c r="B771" t="s">
        <v>252</v>
      </c>
      <c r="C771" s="20">
        <v>2030</v>
      </c>
      <c r="D771" t="s">
        <v>254</v>
      </c>
      <c r="E771" s="22">
        <v>12655.277493179399</v>
      </c>
      <c r="F771" s="22">
        <v>3234.4814752382099</v>
      </c>
      <c r="G771" s="10">
        <v>3301.1466621342702</v>
      </c>
      <c r="H771" s="23">
        <f t="shared" si="24"/>
        <v>66.665186896060277</v>
      </c>
      <c r="I771" s="10">
        <v>12655.277490168401</v>
      </c>
      <c r="J771" s="23">
        <f t="shared" si="25"/>
        <v>-3.0109986255411059E-6</v>
      </c>
    </row>
    <row r="772" spans="1:10">
      <c r="A772" t="s">
        <v>250</v>
      </c>
      <c r="B772" t="s">
        <v>252</v>
      </c>
      <c r="C772" s="20">
        <v>2031</v>
      </c>
      <c r="D772" t="s">
        <v>232</v>
      </c>
      <c r="E772" s="22">
        <v>12506.591453761601</v>
      </c>
      <c r="F772" s="22">
        <v>9114.4834342648901</v>
      </c>
      <c r="G772" s="10">
        <v>9114.4830231047799</v>
      </c>
      <c r="H772" s="23">
        <f t="shared" si="24"/>
        <v>-4.111601101612905E-4</v>
      </c>
      <c r="I772" s="10">
        <v>12506.5880665311</v>
      </c>
      <c r="J772" s="23">
        <f t="shared" si="25"/>
        <v>-3.3872305011755088E-3</v>
      </c>
    </row>
    <row r="773" spans="1:10">
      <c r="A773" t="s">
        <v>250</v>
      </c>
      <c r="B773" t="s">
        <v>252</v>
      </c>
      <c r="C773" s="20">
        <v>2031</v>
      </c>
      <c r="D773" t="s">
        <v>272</v>
      </c>
      <c r="E773" s="22">
        <v>905699.49539642897</v>
      </c>
      <c r="F773" s="22">
        <v>151017.31642301401</v>
      </c>
      <c r="G773" s="10">
        <v>151017.314585235</v>
      </c>
      <c r="H773" s="23">
        <f t="shared" si="24"/>
        <v>-1.8377790111117065E-3</v>
      </c>
      <c r="I773" s="10">
        <v>905698.50533387996</v>
      </c>
      <c r="J773" s="23">
        <f t="shared" si="25"/>
        <v>-0.99006254901178181</v>
      </c>
    </row>
    <row r="774" spans="1:10">
      <c r="A774" t="s">
        <v>250</v>
      </c>
      <c r="B774" t="s">
        <v>252</v>
      </c>
      <c r="C774" s="20">
        <v>2031</v>
      </c>
      <c r="D774" t="s">
        <v>208</v>
      </c>
      <c r="E774" s="22">
        <v>129337.03757138499</v>
      </c>
      <c r="F774" s="22">
        <v>81221.216602052402</v>
      </c>
      <c r="G774" s="10">
        <v>81221.214270957804</v>
      </c>
      <c r="H774" s="23">
        <f t="shared" si="24"/>
        <v>-2.3310945980483666E-3</v>
      </c>
      <c r="I774" s="10">
        <v>129337.02061388201</v>
      </c>
      <c r="J774" s="23">
        <f t="shared" si="25"/>
        <v>-1.6957502986770123E-2</v>
      </c>
    </row>
    <row r="775" spans="1:10">
      <c r="A775" t="s">
        <v>250</v>
      </c>
      <c r="B775" t="s">
        <v>252</v>
      </c>
      <c r="C775" s="20">
        <v>2031</v>
      </c>
      <c r="D775" t="s">
        <v>218</v>
      </c>
      <c r="E775" s="22">
        <v>296437.83309224999</v>
      </c>
      <c r="F775" s="22">
        <v>277404.16070217302</v>
      </c>
      <c r="G775" s="10">
        <v>277404.15219534899</v>
      </c>
      <c r="H775" s="23">
        <f t="shared" si="24"/>
        <v>-8.506824029609561E-3</v>
      </c>
      <c r="I775" s="10">
        <v>296437.73837872199</v>
      </c>
      <c r="J775" s="23">
        <f t="shared" si="25"/>
        <v>-9.4713528000283986E-2</v>
      </c>
    </row>
    <row r="776" spans="1:10">
      <c r="A776" t="s">
        <v>250</v>
      </c>
      <c r="B776" t="s">
        <v>252</v>
      </c>
      <c r="C776" s="20">
        <v>2031</v>
      </c>
      <c r="D776" t="s">
        <v>222</v>
      </c>
      <c r="E776" s="22">
        <v>702548.41069833504</v>
      </c>
      <c r="F776" s="22">
        <v>396078.27441489801</v>
      </c>
      <c r="G776" s="10">
        <v>396078.261698986</v>
      </c>
      <c r="H776" s="23">
        <f t="shared" si="24"/>
        <v>-1.2715912016574293E-2</v>
      </c>
      <c r="I776" s="10">
        <v>702548.13433482195</v>
      </c>
      <c r="J776" s="23">
        <f t="shared" si="25"/>
        <v>-0.27636351308319718</v>
      </c>
    </row>
    <row r="777" spans="1:10">
      <c r="A777" t="s">
        <v>250</v>
      </c>
      <c r="B777" t="s">
        <v>252</v>
      </c>
      <c r="C777" s="20">
        <v>2031</v>
      </c>
      <c r="D777" t="s">
        <v>226</v>
      </c>
      <c r="E777" s="22">
        <v>376026.88225345599</v>
      </c>
      <c r="F777" s="22">
        <v>189147.35324713201</v>
      </c>
      <c r="G777" s="10">
        <v>189147.35229478899</v>
      </c>
      <c r="H777" s="23">
        <f t="shared" si="24"/>
        <v>-9.5234301988966763E-4</v>
      </c>
      <c r="I777" s="10">
        <v>376026.788964657</v>
      </c>
      <c r="J777" s="23">
        <f t="shared" si="25"/>
        <v>-9.3288798991125077E-2</v>
      </c>
    </row>
    <row r="778" spans="1:10">
      <c r="A778" t="s">
        <v>250</v>
      </c>
      <c r="B778" t="s">
        <v>252</v>
      </c>
      <c r="C778" s="20">
        <v>2031</v>
      </c>
      <c r="D778" t="s">
        <v>254</v>
      </c>
      <c r="E778" s="22">
        <v>12740.627877463899</v>
      </c>
      <c r="F778" s="22">
        <v>3102.7385101598802</v>
      </c>
      <c r="G778" s="10">
        <v>3174.86317276916</v>
      </c>
      <c r="H778" s="23">
        <f t="shared" si="24"/>
        <v>72.124662609279767</v>
      </c>
      <c r="I778" s="10">
        <v>12740.6278729228</v>
      </c>
      <c r="J778" s="23">
        <f t="shared" si="25"/>
        <v>-4.5410997699946165E-6</v>
      </c>
    </row>
    <row r="779" spans="1:10">
      <c r="A779" t="s">
        <v>250</v>
      </c>
      <c r="B779" t="s">
        <v>252</v>
      </c>
      <c r="C779" s="20">
        <v>2032</v>
      </c>
      <c r="D779" t="s">
        <v>232</v>
      </c>
      <c r="E779" s="22">
        <v>12743.8988026311</v>
      </c>
      <c r="F779" s="22">
        <v>9267.91239177028</v>
      </c>
      <c r="G779" s="10">
        <v>9267.9117528710594</v>
      </c>
      <c r="H779" s="23">
        <f t="shared" si="24"/>
        <v>-6.3889922057569493E-4</v>
      </c>
      <c r="I779" s="10">
        <v>12743.894407130299</v>
      </c>
      <c r="J779" s="23">
        <f t="shared" si="25"/>
        <v>-4.3955008004559204E-3</v>
      </c>
    </row>
    <row r="780" spans="1:10">
      <c r="A780" t="s">
        <v>250</v>
      </c>
      <c r="B780" t="s">
        <v>252</v>
      </c>
      <c r="C780" s="20">
        <v>2032</v>
      </c>
      <c r="D780" t="s">
        <v>272</v>
      </c>
      <c r="E780" s="22">
        <v>923779.76345357101</v>
      </c>
      <c r="F780" s="22">
        <v>155914.89334812501</v>
      </c>
      <c r="G780" s="10">
        <v>155914.89034446701</v>
      </c>
      <c r="H780" s="23">
        <f t="shared" si="24"/>
        <v>-3.0036579992156476E-3</v>
      </c>
      <c r="I780" s="10">
        <v>923778.43364748405</v>
      </c>
      <c r="J780" s="23">
        <f t="shared" si="25"/>
        <v>-1.3298060869565234</v>
      </c>
    </row>
    <row r="781" spans="1:10">
      <c r="A781" t="s">
        <v>250</v>
      </c>
      <c r="B781" t="s">
        <v>252</v>
      </c>
      <c r="C781" s="20">
        <v>2032</v>
      </c>
      <c r="D781" t="s">
        <v>208</v>
      </c>
      <c r="E781" s="22">
        <v>132566.341159768</v>
      </c>
      <c r="F781" s="22">
        <v>83164.099713122399</v>
      </c>
      <c r="G781" s="10">
        <v>83164.095936043304</v>
      </c>
      <c r="H781" s="23">
        <f t="shared" si="24"/>
        <v>-3.7770790950162336E-3</v>
      </c>
      <c r="I781" s="10">
        <v>132566.31786836899</v>
      </c>
      <c r="J781" s="23">
        <f t="shared" si="25"/>
        <v>-2.329139900393784E-2</v>
      </c>
    </row>
    <row r="782" spans="1:10">
      <c r="A782" t="s">
        <v>250</v>
      </c>
      <c r="B782" t="s">
        <v>252</v>
      </c>
      <c r="C782" s="20">
        <v>2032</v>
      </c>
      <c r="D782" t="s">
        <v>218</v>
      </c>
      <c r="E782" s="22">
        <v>300504.677529154</v>
      </c>
      <c r="F782" s="22">
        <v>281488.75360542297</v>
      </c>
      <c r="G782" s="10">
        <v>281488.739628123</v>
      </c>
      <c r="H782" s="23">
        <f t="shared" si="24"/>
        <v>-1.3977299968246371E-2</v>
      </c>
      <c r="I782" s="10">
        <v>300504.55033634102</v>
      </c>
      <c r="J782" s="23">
        <f t="shared" si="25"/>
        <v>-0.12719281297177076</v>
      </c>
    </row>
    <row r="783" spans="1:10">
      <c r="A783" t="s">
        <v>250</v>
      </c>
      <c r="B783" t="s">
        <v>252</v>
      </c>
      <c r="C783" s="20">
        <v>2032</v>
      </c>
      <c r="D783" t="s">
        <v>222</v>
      </c>
      <c r="E783" s="22">
        <v>719169.05217440997</v>
      </c>
      <c r="F783" s="22">
        <v>406904.30363484903</v>
      </c>
      <c r="G783" s="10">
        <v>406904.282877455</v>
      </c>
      <c r="H783" s="23">
        <f t="shared" si="24"/>
        <v>-2.0757394027896225E-2</v>
      </c>
      <c r="I783" s="10">
        <v>719168.67859233997</v>
      </c>
      <c r="J783" s="23">
        <f t="shared" si="25"/>
        <v>-0.37358206999488175</v>
      </c>
    </row>
    <row r="784" spans="1:10">
      <c r="A784" t="s">
        <v>250</v>
      </c>
      <c r="B784" t="s">
        <v>252</v>
      </c>
      <c r="C784" s="20">
        <v>2032</v>
      </c>
      <c r="D784" t="s">
        <v>226</v>
      </c>
      <c r="E784" s="22">
        <v>384609.17878234398</v>
      </c>
      <c r="F784" s="22">
        <v>194193.386361707</v>
      </c>
      <c r="G784" s="10">
        <v>194193.38475982001</v>
      </c>
      <c r="H784" s="23">
        <f t="shared" si="24"/>
        <v>-1.601886993739754E-3</v>
      </c>
      <c r="I784" s="10">
        <v>384609.051353766</v>
      </c>
      <c r="J784" s="23">
        <f t="shared" si="25"/>
        <v>-0.1274285779800266</v>
      </c>
    </row>
    <row r="785" spans="1:10">
      <c r="A785" t="s">
        <v>250</v>
      </c>
      <c r="B785" t="s">
        <v>252</v>
      </c>
      <c r="C785" s="20">
        <v>2032</v>
      </c>
      <c r="D785" t="s">
        <v>254</v>
      </c>
      <c r="E785" s="22">
        <v>12855.942745291701</v>
      </c>
      <c r="F785" s="22">
        <v>2970.57537257477</v>
      </c>
      <c r="G785" s="10">
        <v>3046.52022706146</v>
      </c>
      <c r="H785" s="23">
        <f t="shared" si="24"/>
        <v>75.944854486690019</v>
      </c>
      <c r="I785" s="10">
        <v>12855.942738985899</v>
      </c>
      <c r="J785" s="23">
        <f t="shared" si="25"/>
        <v>-6.3058014347916469E-6</v>
      </c>
    </row>
    <row r="786" spans="1:10">
      <c r="A786" t="s">
        <v>250</v>
      </c>
      <c r="B786" t="s">
        <v>252</v>
      </c>
      <c r="C786" s="20">
        <v>2033</v>
      </c>
      <c r="D786" t="s">
        <v>232</v>
      </c>
      <c r="E786" s="22">
        <v>13146.3568518062</v>
      </c>
      <c r="F786" s="22">
        <v>9437.49614936527</v>
      </c>
      <c r="G786" s="10">
        <v>9437.4952183943606</v>
      </c>
      <c r="H786" s="23">
        <f t="shared" si="24"/>
        <v>-9.30970909394091E-4</v>
      </c>
      <c r="I786" s="10">
        <v>13146.351390150499</v>
      </c>
      <c r="J786" s="23">
        <f t="shared" si="25"/>
        <v>-5.461655700855772E-3</v>
      </c>
    </row>
    <row r="787" spans="1:10">
      <c r="A787" t="s">
        <v>250</v>
      </c>
      <c r="B787" t="s">
        <v>252</v>
      </c>
      <c r="C787" s="20">
        <v>2033</v>
      </c>
      <c r="D787" t="s">
        <v>272</v>
      </c>
      <c r="E787" s="22">
        <v>944523.17608502705</v>
      </c>
      <c r="F787" s="22">
        <v>160821.22423510201</v>
      </c>
      <c r="G787" s="10">
        <v>160821.219639763</v>
      </c>
      <c r="H787" s="23">
        <f t="shared" si="24"/>
        <v>-4.5953390072099864E-3</v>
      </c>
      <c r="I787" s="10">
        <v>944521.71811111004</v>
      </c>
      <c r="J787" s="23">
        <f t="shared" si="25"/>
        <v>-1.4579739170148969</v>
      </c>
    </row>
    <row r="788" spans="1:10">
      <c r="A788" t="s">
        <v>250</v>
      </c>
      <c r="B788" t="s">
        <v>252</v>
      </c>
      <c r="C788" s="20">
        <v>2033</v>
      </c>
      <c r="D788" t="s">
        <v>208</v>
      </c>
      <c r="E788" s="22">
        <v>136707.74506062499</v>
      </c>
      <c r="F788" s="22">
        <v>85140.061628083393</v>
      </c>
      <c r="G788" s="10">
        <v>85140.0559210379</v>
      </c>
      <c r="H788" s="23">
        <f t="shared" si="24"/>
        <v>-5.7070454931817949E-3</v>
      </c>
      <c r="I788" s="10">
        <v>136707.716312745</v>
      </c>
      <c r="J788" s="23">
        <f t="shared" si="25"/>
        <v>-2.8747879987349734E-2</v>
      </c>
    </row>
    <row r="789" spans="1:10">
      <c r="A789" t="s">
        <v>250</v>
      </c>
      <c r="B789" t="s">
        <v>252</v>
      </c>
      <c r="C789" s="20">
        <v>2033</v>
      </c>
      <c r="D789" t="s">
        <v>218</v>
      </c>
      <c r="E789" s="22">
        <v>304468.43652825698</v>
      </c>
      <c r="F789" s="22">
        <v>285297.76997911098</v>
      </c>
      <c r="G789" s="10">
        <v>285297.74851322698</v>
      </c>
      <c r="H789" s="23">
        <f t="shared" si="24"/>
        <v>-2.1465883997734636E-2</v>
      </c>
      <c r="I789" s="10">
        <v>304468.28685022698</v>
      </c>
      <c r="J789" s="23">
        <f t="shared" si="25"/>
        <v>-0.14967802999308333</v>
      </c>
    </row>
    <row r="790" spans="1:10">
      <c r="A790" t="s">
        <v>250</v>
      </c>
      <c r="B790" t="s">
        <v>252</v>
      </c>
      <c r="C790" s="20">
        <v>2033</v>
      </c>
      <c r="D790" t="s">
        <v>222</v>
      </c>
      <c r="E790" s="22">
        <v>738396.34412638098</v>
      </c>
      <c r="F790" s="22">
        <v>417591.22593786003</v>
      </c>
      <c r="G790" s="10">
        <v>417591.194273361</v>
      </c>
      <c r="H790" s="23">
        <f t="shared" si="24"/>
        <v>-3.1664499023463577E-2</v>
      </c>
      <c r="I790" s="10">
        <v>738395.91371005401</v>
      </c>
      <c r="J790" s="23">
        <f t="shared" si="25"/>
        <v>-0.43041632696986198</v>
      </c>
    </row>
    <row r="791" spans="1:10">
      <c r="A791" t="s">
        <v>250</v>
      </c>
      <c r="B791" t="s">
        <v>252</v>
      </c>
      <c r="C791" s="20">
        <v>2033</v>
      </c>
      <c r="D791" t="s">
        <v>226</v>
      </c>
      <c r="E791" s="22">
        <v>394159.33082576899</v>
      </c>
      <c r="F791" s="22">
        <v>199311.532886117</v>
      </c>
      <c r="G791" s="10">
        <v>199311.53036404401</v>
      </c>
      <c r="H791" s="23">
        <f t="shared" si="24"/>
        <v>-2.5220729876309633E-3</v>
      </c>
      <c r="I791" s="10">
        <v>394159.18491510901</v>
      </c>
      <c r="J791" s="23">
        <f t="shared" si="25"/>
        <v>-0.14591065997956321</v>
      </c>
    </row>
    <row r="792" spans="1:10">
      <c r="A792" t="s">
        <v>250</v>
      </c>
      <c r="B792" t="s">
        <v>252</v>
      </c>
      <c r="C792" s="20">
        <v>2033</v>
      </c>
      <c r="D792" t="s">
        <v>254</v>
      </c>
      <c r="E792" s="22">
        <v>12780.741797823701</v>
      </c>
      <c r="F792" s="22">
        <v>2840.8316679751201</v>
      </c>
      <c r="G792" s="10">
        <v>2919.7945489748099</v>
      </c>
      <c r="H792" s="23">
        <f t="shared" si="24"/>
        <v>78.962880999689787</v>
      </c>
      <c r="I792" s="10">
        <v>12780.7417922516</v>
      </c>
      <c r="J792" s="23">
        <f t="shared" si="25"/>
        <v>-5.5721011449350044E-6</v>
      </c>
    </row>
    <row r="793" spans="1:10">
      <c r="A793" t="s">
        <v>250</v>
      </c>
      <c r="B793" t="s">
        <v>252</v>
      </c>
      <c r="C793" s="20">
        <v>2034</v>
      </c>
      <c r="D793" t="s">
        <v>232</v>
      </c>
      <c r="E793" s="22">
        <v>13396.3838139826</v>
      </c>
      <c r="F793" s="22">
        <v>9610.78847221258</v>
      </c>
      <c r="G793" s="10">
        <v>9610.7871789458404</v>
      </c>
      <c r="H793" s="23">
        <f t="shared" si="24"/>
        <v>-1.2932667395944009E-3</v>
      </c>
      <c r="I793" s="10">
        <v>13396.3770662857</v>
      </c>
      <c r="J793" s="23">
        <f t="shared" si="25"/>
        <v>-6.7476968997652875E-3</v>
      </c>
    </row>
    <row r="794" spans="1:10">
      <c r="A794" t="s">
        <v>250</v>
      </c>
      <c r="B794" t="s">
        <v>252</v>
      </c>
      <c r="C794" s="20">
        <v>2034</v>
      </c>
      <c r="D794" t="s">
        <v>272</v>
      </c>
      <c r="E794" s="22">
        <v>960223.48712305597</v>
      </c>
      <c r="F794" s="22">
        <v>165832.80911653</v>
      </c>
      <c r="G794" s="10">
        <v>165832.802590949</v>
      </c>
      <c r="H794" s="23">
        <f t="shared" si="24"/>
        <v>-6.5255810040980577E-3</v>
      </c>
      <c r="I794" s="10">
        <v>960221.65586168901</v>
      </c>
      <c r="J794" s="23">
        <f t="shared" si="25"/>
        <v>-1.8312613669550046</v>
      </c>
    </row>
    <row r="795" spans="1:10">
      <c r="A795" t="s">
        <v>250</v>
      </c>
      <c r="B795" t="s">
        <v>252</v>
      </c>
      <c r="C795" s="20">
        <v>2034</v>
      </c>
      <c r="D795" t="s">
        <v>208</v>
      </c>
      <c r="E795" s="22">
        <v>139922.70229934299</v>
      </c>
      <c r="F795" s="22">
        <v>87126.220060983906</v>
      </c>
      <c r="G795" s="10">
        <v>87126.211950146098</v>
      </c>
      <c r="H795" s="23">
        <f t="shared" si="24"/>
        <v>-8.11083780718036E-3</v>
      </c>
      <c r="I795" s="10">
        <v>139922.665552402</v>
      </c>
      <c r="J795" s="23">
        <f t="shared" si="25"/>
        <v>-3.6746940982993692E-2</v>
      </c>
    </row>
    <row r="796" spans="1:10">
      <c r="A796" t="s">
        <v>250</v>
      </c>
      <c r="B796" t="s">
        <v>252</v>
      </c>
      <c r="C796" s="20">
        <v>2034</v>
      </c>
      <c r="D796" t="s">
        <v>218</v>
      </c>
      <c r="E796" s="22">
        <v>308142.80877788097</v>
      </c>
      <c r="F796" s="22">
        <v>289022.40685767302</v>
      </c>
      <c r="G796" s="10">
        <v>289022.375898514</v>
      </c>
      <c r="H796" s="23">
        <f t="shared" si="24"/>
        <v>-3.095915901940316E-2</v>
      </c>
      <c r="I796" s="10">
        <v>308142.620646514</v>
      </c>
      <c r="J796" s="23">
        <f t="shared" si="25"/>
        <v>-0.18813136697281152</v>
      </c>
    </row>
    <row r="797" spans="1:10">
      <c r="A797" t="s">
        <v>250</v>
      </c>
      <c r="B797" t="s">
        <v>252</v>
      </c>
      <c r="C797" s="20">
        <v>2034</v>
      </c>
      <c r="D797" t="s">
        <v>222</v>
      </c>
      <c r="E797" s="22">
        <v>754265.06240189401</v>
      </c>
      <c r="F797" s="22">
        <v>428496.13841902901</v>
      </c>
      <c r="G797" s="10">
        <v>428496.093357131</v>
      </c>
      <c r="H797" s="23">
        <f t="shared" si="24"/>
        <v>-4.5061898010317236E-2</v>
      </c>
      <c r="I797" s="10">
        <v>754264.51931482705</v>
      </c>
      <c r="J797" s="23">
        <f t="shared" si="25"/>
        <v>-0.54308706696610898</v>
      </c>
    </row>
    <row r="798" spans="1:10">
      <c r="A798" t="s">
        <v>250</v>
      </c>
      <c r="B798" t="s">
        <v>252</v>
      </c>
      <c r="C798" s="20">
        <v>2034</v>
      </c>
      <c r="D798" t="s">
        <v>226</v>
      </c>
      <c r="E798" s="22">
        <v>402421.73938642</v>
      </c>
      <c r="F798" s="22">
        <v>204510.58391098</v>
      </c>
      <c r="G798" s="10">
        <v>204510.58021707</v>
      </c>
      <c r="H798" s="23">
        <f t="shared" si="24"/>
        <v>-3.6939099954906851E-3</v>
      </c>
      <c r="I798" s="10">
        <v>402421.55387242202</v>
      </c>
      <c r="J798" s="23">
        <f t="shared" si="25"/>
        <v>-0.18551399797433987</v>
      </c>
    </row>
    <row r="799" spans="1:10">
      <c r="A799" t="s">
        <v>250</v>
      </c>
      <c r="B799" t="s">
        <v>252</v>
      </c>
      <c r="C799" s="20">
        <v>2034</v>
      </c>
      <c r="D799" t="s">
        <v>254</v>
      </c>
      <c r="E799" s="22">
        <v>12872.4348683768</v>
      </c>
      <c r="F799" s="22">
        <v>2714.8072209220099</v>
      </c>
      <c r="G799" s="10">
        <v>2795.7695956202701</v>
      </c>
      <c r="H799" s="23">
        <f t="shared" si="24"/>
        <v>80.962374698260192</v>
      </c>
      <c r="I799" s="10">
        <v>12872.434861330999</v>
      </c>
      <c r="J799" s="23">
        <f t="shared" si="25"/>
        <v>-7.0458008849527687E-6</v>
      </c>
    </row>
    <row r="800" spans="1:10">
      <c r="A800" t="s">
        <v>250</v>
      </c>
      <c r="B800" t="s">
        <v>252</v>
      </c>
      <c r="C800" s="20">
        <v>2035</v>
      </c>
      <c r="D800" t="s">
        <v>232</v>
      </c>
      <c r="E800" s="22">
        <v>13726.7480482337</v>
      </c>
      <c r="F800" s="22">
        <v>9787.5144922114505</v>
      </c>
      <c r="G800" s="10">
        <v>9787.5127586509407</v>
      </c>
      <c r="H800" s="23">
        <f t="shared" si="24"/>
        <v>-1.7335605098196538E-3</v>
      </c>
      <c r="I800" s="10">
        <v>13726.7399692658</v>
      </c>
      <c r="J800" s="23">
        <f t="shared" si="25"/>
        <v>-8.0789678995643044E-3</v>
      </c>
    </row>
    <row r="801" spans="1:10">
      <c r="A801" t="s">
        <v>250</v>
      </c>
      <c r="B801" t="s">
        <v>252</v>
      </c>
      <c r="C801" s="20">
        <v>2035</v>
      </c>
      <c r="D801" t="s">
        <v>272</v>
      </c>
      <c r="E801" s="22">
        <v>975049.59158856899</v>
      </c>
      <c r="F801" s="22">
        <v>170911.012824912</v>
      </c>
      <c r="G801" s="10">
        <v>170911.003808462</v>
      </c>
      <c r="H801" s="23">
        <f t="shared" si="24"/>
        <v>-9.016449999762699E-3</v>
      </c>
      <c r="I801" s="10">
        <v>975047.32695986598</v>
      </c>
      <c r="J801" s="23">
        <f t="shared" si="25"/>
        <v>-2.2646287030074745</v>
      </c>
    </row>
    <row r="802" spans="1:10">
      <c r="A802" t="s">
        <v>250</v>
      </c>
      <c r="B802" t="s">
        <v>252</v>
      </c>
      <c r="C802" s="20">
        <v>2035</v>
      </c>
      <c r="D802" t="s">
        <v>208</v>
      </c>
      <c r="E802" s="22">
        <v>143430.19339045399</v>
      </c>
      <c r="F802" s="22">
        <v>89138.152664483801</v>
      </c>
      <c r="G802" s="10">
        <v>89138.141517925003</v>
      </c>
      <c r="H802" s="23">
        <f t="shared" si="24"/>
        <v>-1.114655879791826E-2</v>
      </c>
      <c r="I802" s="10">
        <v>143430.14734695299</v>
      </c>
      <c r="J802" s="23">
        <f t="shared" si="25"/>
        <v>-4.6043501002714038E-2</v>
      </c>
    </row>
    <row r="803" spans="1:10">
      <c r="A803" t="s">
        <v>250</v>
      </c>
      <c r="B803" t="s">
        <v>252</v>
      </c>
      <c r="C803" s="20">
        <v>2035</v>
      </c>
      <c r="D803" t="s">
        <v>218</v>
      </c>
      <c r="E803" s="22">
        <v>311598.89124146802</v>
      </c>
      <c r="F803" s="22">
        <v>292543.47734642698</v>
      </c>
      <c r="G803" s="10">
        <v>292543.43417229998</v>
      </c>
      <c r="H803" s="23">
        <f t="shared" si="24"/>
        <v>-4.3174127000384033E-2</v>
      </c>
      <c r="I803" s="10">
        <v>311598.65934973501</v>
      </c>
      <c r="J803" s="23">
        <f t="shared" si="25"/>
        <v>-0.23189173301216215</v>
      </c>
    </row>
    <row r="804" spans="1:10">
      <c r="A804" t="s">
        <v>250</v>
      </c>
      <c r="B804" t="s">
        <v>252</v>
      </c>
      <c r="C804" s="20">
        <v>2035</v>
      </c>
      <c r="D804" t="s">
        <v>222</v>
      </c>
      <c r="E804" s="22">
        <v>770044.08242707804</v>
      </c>
      <c r="F804" s="22">
        <v>439419.45539365802</v>
      </c>
      <c r="G804" s="10">
        <v>439419.39317626401</v>
      </c>
      <c r="H804" s="23">
        <f t="shared" si="24"/>
        <v>-6.2217394006438553E-2</v>
      </c>
      <c r="I804" s="10">
        <v>770043.40739803296</v>
      </c>
      <c r="J804" s="23">
        <f t="shared" si="25"/>
        <v>-0.67502904508728534</v>
      </c>
    </row>
    <row r="805" spans="1:10">
      <c r="A805" t="s">
        <v>250</v>
      </c>
      <c r="B805" t="s">
        <v>252</v>
      </c>
      <c r="C805" s="20">
        <v>2035</v>
      </c>
      <c r="D805" t="s">
        <v>226</v>
      </c>
      <c r="E805" s="22">
        <v>410430.91976904299</v>
      </c>
      <c r="F805" s="22">
        <v>209854.993755442</v>
      </c>
      <c r="G805" s="10">
        <v>209854.98851526401</v>
      </c>
      <c r="H805" s="23">
        <f t="shared" si="24"/>
        <v>-5.2401779976207763E-3</v>
      </c>
      <c r="I805" s="10">
        <v>410430.68648466002</v>
      </c>
      <c r="J805" s="23">
        <f t="shared" si="25"/>
        <v>-0.23328438296448439</v>
      </c>
    </row>
    <row r="806" spans="1:10">
      <c r="A806" t="s">
        <v>250</v>
      </c>
      <c r="B806" t="s">
        <v>252</v>
      </c>
      <c r="C806" s="20">
        <v>2035</v>
      </c>
      <c r="D806" t="s">
        <v>254</v>
      </c>
      <c r="E806" s="22">
        <v>13061.5900930394</v>
      </c>
      <c r="F806" s="22">
        <v>2589.90001209825</v>
      </c>
      <c r="G806" s="10">
        <v>2671.4978439429501</v>
      </c>
      <c r="H806" s="23">
        <f t="shared" si="24"/>
        <v>81.597831844700067</v>
      </c>
      <c r="I806" s="10">
        <v>13061.5900844962</v>
      </c>
      <c r="J806" s="23">
        <f t="shared" si="25"/>
        <v>-8.5432002379093319E-6</v>
      </c>
    </row>
    <row r="807" spans="1:10">
      <c r="A807" t="s">
        <v>250</v>
      </c>
      <c r="B807" t="s">
        <v>252</v>
      </c>
      <c r="C807" s="20">
        <v>2036</v>
      </c>
      <c r="D807" t="s">
        <v>232</v>
      </c>
      <c r="E807" s="22">
        <v>14058.84969241</v>
      </c>
      <c r="F807" s="22">
        <v>9972.7356862302095</v>
      </c>
      <c r="G807" s="10">
        <v>9972.7334369719993</v>
      </c>
      <c r="H807" s="23">
        <f t="shared" si="24"/>
        <v>-2.2492582102131564E-3</v>
      </c>
      <c r="I807" s="10">
        <v>14058.8402730705</v>
      </c>
      <c r="J807" s="23">
        <f t="shared" si="25"/>
        <v>-9.4193394998001168E-3</v>
      </c>
    </row>
    <row r="808" spans="1:10">
      <c r="A808" t="s">
        <v>250</v>
      </c>
      <c r="B808" t="s">
        <v>252</v>
      </c>
      <c r="C808" s="20">
        <v>2036</v>
      </c>
      <c r="D808" t="s">
        <v>272</v>
      </c>
      <c r="E808" s="22">
        <v>992595.90351191198</v>
      </c>
      <c r="F808" s="22">
        <v>176140.01000996499</v>
      </c>
      <c r="G808" s="10">
        <v>176139.99778552799</v>
      </c>
      <c r="H808" s="23">
        <f t="shared" si="24"/>
        <v>-1.2224436999531463E-2</v>
      </c>
      <c r="I808" s="10">
        <v>992593.12756790605</v>
      </c>
      <c r="J808" s="23">
        <f t="shared" si="25"/>
        <v>-2.7759440059307963</v>
      </c>
    </row>
    <row r="809" spans="1:10">
      <c r="A809" t="s">
        <v>250</v>
      </c>
      <c r="B809" t="s">
        <v>252</v>
      </c>
      <c r="C809" s="20">
        <v>2036</v>
      </c>
      <c r="D809" t="s">
        <v>208</v>
      </c>
      <c r="E809" s="22">
        <v>146978.97313461499</v>
      </c>
      <c r="F809" s="22">
        <v>91225.422732631894</v>
      </c>
      <c r="G809" s="10">
        <v>91225.407814079197</v>
      </c>
      <c r="H809" s="23">
        <f t="shared" si="24"/>
        <v>-1.491855269705411E-2</v>
      </c>
      <c r="I809" s="10">
        <v>146978.91607034899</v>
      </c>
      <c r="J809" s="23">
        <f t="shared" si="25"/>
        <v>-5.7064266002271324E-2</v>
      </c>
    </row>
    <row r="810" spans="1:10">
      <c r="A810" t="s">
        <v>250</v>
      </c>
      <c r="B810" t="s">
        <v>252</v>
      </c>
      <c r="C810" s="20">
        <v>2036</v>
      </c>
      <c r="D810" t="s">
        <v>218</v>
      </c>
      <c r="E810" s="22">
        <v>315289.231631173</v>
      </c>
      <c r="F810" s="22">
        <v>296084.461367474</v>
      </c>
      <c r="G810" s="10">
        <v>296084.40274798701</v>
      </c>
      <c r="H810" s="23">
        <f t="shared" si="24"/>
        <v>-5.8619486982934177E-2</v>
      </c>
      <c r="I810" s="10">
        <v>315288.94946137897</v>
      </c>
      <c r="J810" s="23">
        <f t="shared" si="25"/>
        <v>-0.28216979402350262</v>
      </c>
    </row>
    <row r="811" spans="1:10">
      <c r="A811" t="s">
        <v>250</v>
      </c>
      <c r="B811" t="s">
        <v>252</v>
      </c>
      <c r="C811" s="20">
        <v>2036</v>
      </c>
      <c r="D811" t="s">
        <v>222</v>
      </c>
      <c r="E811" s="22">
        <v>786707.09685798106</v>
      </c>
      <c r="F811" s="22">
        <v>450600.74887585099</v>
      </c>
      <c r="G811" s="10">
        <v>450600.66503166</v>
      </c>
      <c r="H811" s="23">
        <f t="shared" si="24"/>
        <v>-8.3844190987292677E-2</v>
      </c>
      <c r="I811" s="10">
        <v>786706.265291046</v>
      </c>
      <c r="J811" s="23">
        <f t="shared" si="25"/>
        <v>-0.83156693505588919</v>
      </c>
    </row>
    <row r="812" spans="1:10">
      <c r="A812" t="s">
        <v>250</v>
      </c>
      <c r="B812" t="s">
        <v>252</v>
      </c>
      <c r="C812" s="20">
        <v>2036</v>
      </c>
      <c r="D812" t="s">
        <v>226</v>
      </c>
      <c r="E812" s="22">
        <v>418880.81749648799</v>
      </c>
      <c r="F812" s="22">
        <v>215434.254188872</v>
      </c>
      <c r="G812" s="10">
        <v>215434.24691051699</v>
      </c>
      <c r="H812" s="23">
        <f t="shared" si="24"/>
        <v>-7.2783550131134689E-3</v>
      </c>
      <c r="I812" s="10">
        <v>418880.52544401999</v>
      </c>
      <c r="J812" s="23">
        <f t="shared" si="25"/>
        <v>-0.29205246799392626</v>
      </c>
    </row>
    <row r="813" spans="1:10">
      <c r="A813" t="s">
        <v>250</v>
      </c>
      <c r="B813" t="s">
        <v>252</v>
      </c>
      <c r="C813" s="20">
        <v>2036</v>
      </c>
      <c r="D813" t="s">
        <v>254</v>
      </c>
      <c r="E813" s="22">
        <v>13308.7944645547</v>
      </c>
      <c r="F813" s="22">
        <v>2466.8765012911899</v>
      </c>
      <c r="G813" s="10">
        <v>2547.7425839674902</v>
      </c>
      <c r="H813" s="23">
        <f t="shared" si="24"/>
        <v>80.866082676300266</v>
      </c>
      <c r="I813" s="10">
        <v>13308.7944546361</v>
      </c>
      <c r="J813" s="23">
        <f t="shared" si="25"/>
        <v>-9.9185999715700746E-6</v>
      </c>
    </row>
    <row r="814" spans="1:10">
      <c r="A814" t="s">
        <v>250</v>
      </c>
      <c r="B814" t="s">
        <v>252</v>
      </c>
      <c r="C814" s="20">
        <v>2037</v>
      </c>
      <c r="D814" t="s">
        <v>232</v>
      </c>
      <c r="E814" s="22">
        <v>14386.6473563854</v>
      </c>
      <c r="F814" s="22">
        <v>10159.1901684107</v>
      </c>
      <c r="G814" s="10">
        <v>10159.187333690499</v>
      </c>
      <c r="H814" s="23">
        <f t="shared" si="24"/>
        <v>-2.83472020055342E-3</v>
      </c>
      <c r="I814" s="10">
        <v>14386.6366039025</v>
      </c>
      <c r="J814" s="23">
        <f t="shared" si="25"/>
        <v>-1.0752482899988536E-2</v>
      </c>
    </row>
    <row r="815" spans="1:10">
      <c r="A815" t="s">
        <v>250</v>
      </c>
      <c r="B815" t="s">
        <v>252</v>
      </c>
      <c r="C815" s="20">
        <v>2037</v>
      </c>
      <c r="D815" t="s">
        <v>272</v>
      </c>
      <c r="E815" s="22">
        <v>1009304.98836299</v>
      </c>
      <c r="F815" s="22">
        <v>181458.252134168</v>
      </c>
      <c r="G815" s="10">
        <v>181458.23583990801</v>
      </c>
      <c r="H815" s="23">
        <f t="shared" si="24"/>
        <v>-1.6294259985443205E-2</v>
      </c>
      <c r="I815" s="10">
        <v>1009301.65749756</v>
      </c>
      <c r="J815" s="23">
        <f t="shared" si="25"/>
        <v>-3.3308654299471527</v>
      </c>
    </row>
    <row r="816" spans="1:10">
      <c r="A816" t="s">
        <v>250</v>
      </c>
      <c r="B816" t="s">
        <v>252</v>
      </c>
      <c r="C816" s="20">
        <v>2037</v>
      </c>
      <c r="D816" t="s">
        <v>208</v>
      </c>
      <c r="E816" s="22">
        <v>150487.510838866</v>
      </c>
      <c r="F816" s="22">
        <v>93341.2979259563</v>
      </c>
      <c r="G816" s="10">
        <v>93341.278424510703</v>
      </c>
      <c r="H816" s="23">
        <f t="shared" si="24"/>
        <v>-1.9501445596688427E-2</v>
      </c>
      <c r="I816" s="10">
        <v>150487.44161910799</v>
      </c>
      <c r="J816" s="23">
        <f t="shared" si="25"/>
        <v>-6.9219758006511256E-2</v>
      </c>
    </row>
    <row r="817" spans="1:10">
      <c r="A817" t="s">
        <v>250</v>
      </c>
      <c r="B817" t="s">
        <v>252</v>
      </c>
      <c r="C817" s="20">
        <v>2037</v>
      </c>
      <c r="D817" t="s">
        <v>218</v>
      </c>
      <c r="E817" s="22">
        <v>318755.301567777</v>
      </c>
      <c r="F817" s="22">
        <v>299434.73292415601</v>
      </c>
      <c r="G817" s="10">
        <v>299434.65519592498</v>
      </c>
      <c r="H817" s="23">
        <f t="shared" si="24"/>
        <v>-7.7728231030050665E-2</v>
      </c>
      <c r="I817" s="10">
        <v>318754.96481302398</v>
      </c>
      <c r="J817" s="23">
        <f t="shared" si="25"/>
        <v>-0.33675475302152336</v>
      </c>
    </row>
    <row r="818" spans="1:10">
      <c r="A818" t="s">
        <v>250</v>
      </c>
      <c r="B818" t="s">
        <v>252</v>
      </c>
      <c r="C818" s="20">
        <v>2037</v>
      </c>
      <c r="D818" t="s">
        <v>222</v>
      </c>
      <c r="E818" s="22">
        <v>803453.23208097997</v>
      </c>
      <c r="F818" s="22">
        <v>461851.16009259003</v>
      </c>
      <c r="G818" s="10">
        <v>461851.04951155098</v>
      </c>
      <c r="H818" s="23">
        <f t="shared" si="24"/>
        <v>-0.11058103904360905</v>
      </c>
      <c r="I818" s="10">
        <v>803452.22903664398</v>
      </c>
      <c r="J818" s="23">
        <f t="shared" si="25"/>
        <v>-1.0030443359864876</v>
      </c>
    </row>
    <row r="819" spans="1:10">
      <c r="A819" t="s">
        <v>250</v>
      </c>
      <c r="B819" t="s">
        <v>252</v>
      </c>
      <c r="C819" s="20">
        <v>2037</v>
      </c>
      <c r="D819" t="s">
        <v>226</v>
      </c>
      <c r="E819" s="22">
        <v>427507.09011166001</v>
      </c>
      <c r="F819" s="22">
        <v>221141.836024207</v>
      </c>
      <c r="G819" s="10">
        <v>221141.826108993</v>
      </c>
      <c r="H819" s="23">
        <f t="shared" si="24"/>
        <v>-9.9152140028309077E-3</v>
      </c>
      <c r="I819" s="10">
        <v>427506.733072448</v>
      </c>
      <c r="J819" s="23">
        <f t="shared" si="25"/>
        <v>-0.35703921201638877</v>
      </c>
    </row>
    <row r="820" spans="1:10">
      <c r="A820" t="s">
        <v>250</v>
      </c>
      <c r="B820" t="s">
        <v>252</v>
      </c>
      <c r="C820" s="20">
        <v>2037</v>
      </c>
      <c r="D820" t="s">
        <v>254</v>
      </c>
      <c r="E820" s="22">
        <v>13385.1281454912</v>
      </c>
      <c r="F820" s="22">
        <v>2343.1170541080601</v>
      </c>
      <c r="G820" s="10">
        <v>2421.5766798415598</v>
      </c>
      <c r="H820" s="23">
        <f t="shared" si="24"/>
        <v>78.459625733499706</v>
      </c>
      <c r="I820" s="10">
        <v>13385.128134315</v>
      </c>
      <c r="J820" s="23">
        <f t="shared" si="25"/>
        <v>-1.1176200132467784E-5</v>
      </c>
    </row>
    <row r="821" spans="1:10">
      <c r="A821" t="s">
        <v>250</v>
      </c>
      <c r="B821" t="s">
        <v>252</v>
      </c>
      <c r="C821" s="20">
        <v>2038</v>
      </c>
      <c r="D821" t="s">
        <v>232</v>
      </c>
      <c r="E821" s="22">
        <v>14790.3013877308</v>
      </c>
      <c r="F821" s="22">
        <v>10349.907194535201</v>
      </c>
      <c r="G821" s="10">
        <v>10349.903688341699</v>
      </c>
      <c r="H821" s="23">
        <f t="shared" si="24"/>
        <v>-3.5061935013800394E-3</v>
      </c>
      <c r="I821" s="10">
        <v>14790.2897218897</v>
      </c>
      <c r="J821" s="23">
        <f t="shared" si="25"/>
        <v>-1.1665841100693797E-2</v>
      </c>
    </row>
    <row r="822" spans="1:10">
      <c r="A822" t="s">
        <v>250</v>
      </c>
      <c r="B822" t="s">
        <v>252</v>
      </c>
      <c r="C822" s="20">
        <v>2038</v>
      </c>
      <c r="D822" t="s">
        <v>272</v>
      </c>
      <c r="E822" s="22">
        <v>1025734.35860443</v>
      </c>
      <c r="F822" s="22">
        <v>186787.51311619699</v>
      </c>
      <c r="G822" s="10">
        <v>186787.49187052401</v>
      </c>
      <c r="H822" s="23">
        <f t="shared" si="24"/>
        <v>-2.1245672978693619E-2</v>
      </c>
      <c r="I822" s="10">
        <v>1025731.21343356</v>
      </c>
      <c r="J822" s="23">
        <f t="shared" si="25"/>
        <v>-3.1451708700042218</v>
      </c>
    </row>
    <row r="823" spans="1:10">
      <c r="A823" t="s">
        <v>250</v>
      </c>
      <c r="B823" t="s">
        <v>252</v>
      </c>
      <c r="C823" s="20">
        <v>2038</v>
      </c>
      <c r="D823" t="s">
        <v>208</v>
      </c>
      <c r="E823" s="22">
        <v>154833.095650748</v>
      </c>
      <c r="F823" s="22">
        <v>95469.069569246407</v>
      </c>
      <c r="G823" s="10">
        <v>95469.044780114302</v>
      </c>
      <c r="H823" s="23">
        <f t="shared" si="24"/>
        <v>-2.4789132105070166E-2</v>
      </c>
      <c r="I823" s="10">
        <v>154833.02186168899</v>
      </c>
      <c r="J823" s="23">
        <f t="shared" si="25"/>
        <v>-7.3789059009868652E-2</v>
      </c>
    </row>
    <row r="824" spans="1:10">
      <c r="A824" t="s">
        <v>250</v>
      </c>
      <c r="B824" t="s">
        <v>252</v>
      </c>
      <c r="C824" s="20">
        <v>2038</v>
      </c>
      <c r="D824" t="s">
        <v>218</v>
      </c>
      <c r="E824" s="22">
        <v>321808.655052318</v>
      </c>
      <c r="F824" s="22">
        <v>302464.65563235898</v>
      </c>
      <c r="G824" s="10">
        <v>302464.555231106</v>
      </c>
      <c r="H824" s="23">
        <f t="shared" si="24"/>
        <v>-0.10040125297382474</v>
      </c>
      <c r="I824" s="10">
        <v>321808.30457611103</v>
      </c>
      <c r="J824" s="23">
        <f t="shared" si="25"/>
        <v>-0.35047620697878301</v>
      </c>
    </row>
    <row r="825" spans="1:10">
      <c r="A825" t="s">
        <v>250</v>
      </c>
      <c r="B825" t="s">
        <v>252</v>
      </c>
      <c r="C825" s="20">
        <v>2038</v>
      </c>
      <c r="D825" t="s">
        <v>222</v>
      </c>
      <c r="E825" s="22">
        <v>822518.81141501898</v>
      </c>
      <c r="F825" s="22">
        <v>472964.32527674403</v>
      </c>
      <c r="G825" s="10">
        <v>472964.18297251803</v>
      </c>
      <c r="H825" s="23">
        <f t="shared" si="24"/>
        <v>-0.14230422599939629</v>
      </c>
      <c r="I825" s="10">
        <v>822517.79120793997</v>
      </c>
      <c r="J825" s="23">
        <f t="shared" si="25"/>
        <v>-1.0202070790110156</v>
      </c>
    </row>
    <row r="826" spans="1:10">
      <c r="A826" t="s">
        <v>250</v>
      </c>
      <c r="B826" t="s">
        <v>252</v>
      </c>
      <c r="C826" s="20">
        <v>2038</v>
      </c>
      <c r="D826" t="s">
        <v>226</v>
      </c>
      <c r="E826" s="22">
        <v>437876.25999238901</v>
      </c>
      <c r="F826" s="22">
        <v>226837.62473486899</v>
      </c>
      <c r="G826" s="10">
        <v>226837.611544716</v>
      </c>
      <c r="H826" s="23">
        <f t="shared" si="24"/>
        <v>-1.3190152996685356E-2</v>
      </c>
      <c r="I826" s="10">
        <v>437875.90442176699</v>
      </c>
      <c r="J826" s="23">
        <f t="shared" si="25"/>
        <v>-0.35557062202133238</v>
      </c>
    </row>
    <row r="827" spans="1:10">
      <c r="A827" t="s">
        <v>250</v>
      </c>
      <c r="B827" t="s">
        <v>252</v>
      </c>
      <c r="C827" s="20">
        <v>2038</v>
      </c>
      <c r="D827" t="s">
        <v>254</v>
      </c>
      <c r="E827" s="22">
        <v>13130.4960027327</v>
      </c>
      <c r="F827" s="22">
        <v>2227.12514278964</v>
      </c>
      <c r="G827" s="10">
        <v>2303.4653337571999</v>
      </c>
      <c r="H827" s="23">
        <f t="shared" si="24"/>
        <v>76.34019096755992</v>
      </c>
      <c r="I827" s="10">
        <v>13130.4959942569</v>
      </c>
      <c r="J827" s="23">
        <f t="shared" si="25"/>
        <v>-8.4757994045503438E-6</v>
      </c>
    </row>
    <row r="828" spans="1:10">
      <c r="A828" t="s">
        <v>250</v>
      </c>
      <c r="B828" t="s">
        <v>252</v>
      </c>
      <c r="C828" s="20">
        <v>2039</v>
      </c>
      <c r="D828" t="s">
        <v>232</v>
      </c>
      <c r="E828" s="22">
        <v>15135.761041352</v>
      </c>
      <c r="F828" s="22">
        <v>10545.056532753901</v>
      </c>
      <c r="G828" s="10">
        <v>10545.0523038997</v>
      </c>
      <c r="H828" s="23">
        <f t="shared" si="24"/>
        <v>-4.2288542008463992E-3</v>
      </c>
      <c r="I828" s="10">
        <v>15135.74798412</v>
      </c>
      <c r="J828" s="23">
        <f t="shared" si="25"/>
        <v>-1.305723199948261E-2</v>
      </c>
    </row>
    <row r="829" spans="1:10">
      <c r="A829" t="s">
        <v>250</v>
      </c>
      <c r="B829" t="s">
        <v>252</v>
      </c>
      <c r="C829" s="20">
        <v>2039</v>
      </c>
      <c r="D829" t="s">
        <v>272</v>
      </c>
      <c r="E829" s="22">
        <v>1039337.8931607699</v>
      </c>
      <c r="F829" s="22">
        <v>192296.57883263199</v>
      </c>
      <c r="G829" s="10">
        <v>192296.552192256</v>
      </c>
      <c r="H829" s="23">
        <f t="shared" si="24"/>
        <v>-2.6640375988790765E-2</v>
      </c>
      <c r="I829" s="10">
        <v>1039334.21211717</v>
      </c>
      <c r="J829" s="23">
        <f t="shared" si="25"/>
        <v>-3.6810435999650508</v>
      </c>
    </row>
    <row r="830" spans="1:10">
      <c r="A830" t="s">
        <v>250</v>
      </c>
      <c r="B830" t="s">
        <v>252</v>
      </c>
      <c r="C830" s="20">
        <v>2039</v>
      </c>
      <c r="D830" t="s">
        <v>208</v>
      </c>
      <c r="E830" s="22">
        <v>158325.99107424301</v>
      </c>
      <c r="F830" s="22">
        <v>97666.543074013098</v>
      </c>
      <c r="G830" s="10">
        <v>97666.512521866607</v>
      </c>
      <c r="H830" s="23">
        <f t="shared" si="24"/>
        <v>-3.055214649066329E-2</v>
      </c>
      <c r="I830" s="10">
        <v>158325.90418622101</v>
      </c>
      <c r="J830" s="23">
        <f t="shared" si="25"/>
        <v>-8.688802199321799E-2</v>
      </c>
    </row>
    <row r="831" spans="1:10">
      <c r="A831" t="s">
        <v>250</v>
      </c>
      <c r="B831" t="s">
        <v>252</v>
      </c>
      <c r="C831" s="20">
        <v>2039</v>
      </c>
      <c r="D831" t="s">
        <v>218</v>
      </c>
      <c r="E831" s="22">
        <v>324948.09252946702</v>
      </c>
      <c r="F831" s="22">
        <v>305533.809406402</v>
      </c>
      <c r="G831" s="10">
        <v>305533.68382410699</v>
      </c>
      <c r="H831" s="23">
        <f t="shared" si="24"/>
        <v>-0.12558229500427842</v>
      </c>
      <c r="I831" s="10">
        <v>324947.68592024298</v>
      </c>
      <c r="J831" s="23">
        <f t="shared" si="25"/>
        <v>-0.40660922403912991</v>
      </c>
    </row>
    <row r="832" spans="1:10">
      <c r="A832" t="s">
        <v>250</v>
      </c>
      <c r="B832" t="s">
        <v>252</v>
      </c>
      <c r="C832" s="20">
        <v>2039</v>
      </c>
      <c r="D832" t="s">
        <v>222</v>
      </c>
      <c r="E832" s="22">
        <v>838382.09609720903</v>
      </c>
      <c r="F832" s="22">
        <v>484364.45172843698</v>
      </c>
      <c r="G832" s="10">
        <v>484364.27514234598</v>
      </c>
      <c r="H832" s="23">
        <f t="shared" si="24"/>
        <v>-0.17658609099453315</v>
      </c>
      <c r="I832" s="10">
        <v>838380.89792891196</v>
      </c>
      <c r="J832" s="23">
        <f t="shared" si="25"/>
        <v>-1.1981682970654219</v>
      </c>
    </row>
    <row r="833" spans="1:10">
      <c r="A833" t="s">
        <v>250</v>
      </c>
      <c r="B833" t="s">
        <v>252</v>
      </c>
      <c r="C833" s="20">
        <v>2039</v>
      </c>
      <c r="D833" t="s">
        <v>226</v>
      </c>
      <c r="E833" s="22">
        <v>446097.87482818501</v>
      </c>
      <c r="F833" s="22">
        <v>232753.833147311</v>
      </c>
      <c r="G833" s="10">
        <v>232753.81626835</v>
      </c>
      <c r="H833" s="23">
        <f t="shared" si="24"/>
        <v>-1.6878961003385484E-2</v>
      </c>
      <c r="I833" s="10">
        <v>446097.450852593</v>
      </c>
      <c r="J833" s="23">
        <f t="shared" si="25"/>
        <v>-0.42397559201344848</v>
      </c>
    </row>
    <row r="834" spans="1:10">
      <c r="A834" t="s">
        <v>250</v>
      </c>
      <c r="B834" t="s">
        <v>252</v>
      </c>
      <c r="C834" s="20">
        <v>2039</v>
      </c>
      <c r="D834" t="s">
        <v>254</v>
      </c>
      <c r="E834" s="22">
        <v>13010.914892929801</v>
      </c>
      <c r="F834" s="22">
        <v>2111.4965556552402</v>
      </c>
      <c r="G834" s="10">
        <v>2187.9040467667201</v>
      </c>
      <c r="H834" s="23">
        <f t="shared" ref="H834:H897" si="26">G834-F834</f>
        <v>76.407491111479885</v>
      </c>
      <c r="I834" s="10">
        <v>13010.914883544499</v>
      </c>
      <c r="J834" s="23">
        <f t="shared" ref="J834:J897" si="27">I834-E834</f>
        <v>-9.3853013822808862E-6</v>
      </c>
    </row>
    <row r="835" spans="1:10">
      <c r="A835" t="s">
        <v>250</v>
      </c>
      <c r="B835" t="s">
        <v>252</v>
      </c>
      <c r="C835" s="20">
        <v>2040</v>
      </c>
      <c r="D835" t="s">
        <v>232</v>
      </c>
      <c r="E835" s="22">
        <v>15531.560303750701</v>
      </c>
      <c r="F835" s="22">
        <v>10740.757850374999</v>
      </c>
      <c r="G835" s="10">
        <v>10740.752829966001</v>
      </c>
      <c r="H835" s="23">
        <f t="shared" si="26"/>
        <v>-5.0204089984617895E-3</v>
      </c>
      <c r="I835" s="10">
        <v>15531.545845413701</v>
      </c>
      <c r="J835" s="23">
        <f t="shared" si="27"/>
        <v>-1.445833700017829E-2</v>
      </c>
    </row>
    <row r="836" spans="1:10">
      <c r="A836" t="s">
        <v>250</v>
      </c>
      <c r="B836" t="s">
        <v>252</v>
      </c>
      <c r="C836" s="20">
        <v>2040</v>
      </c>
      <c r="D836" t="s">
        <v>272</v>
      </c>
      <c r="E836" s="22">
        <v>1051269.98742505</v>
      </c>
      <c r="F836" s="22">
        <v>197739.88495930901</v>
      </c>
      <c r="G836" s="10">
        <v>197739.851826417</v>
      </c>
      <c r="H836" s="23">
        <f t="shared" si="26"/>
        <v>-3.3132892014691606E-2</v>
      </c>
      <c r="I836" s="10">
        <v>1051265.6937132899</v>
      </c>
      <c r="J836" s="23">
        <f t="shared" si="27"/>
        <v>-4.2937117600813508</v>
      </c>
    </row>
    <row r="837" spans="1:10">
      <c r="A837" t="s">
        <v>250</v>
      </c>
      <c r="B837" t="s">
        <v>252</v>
      </c>
      <c r="C837" s="20">
        <v>2040</v>
      </c>
      <c r="D837" t="s">
        <v>208</v>
      </c>
      <c r="E837" s="22">
        <v>162016.534947771</v>
      </c>
      <c r="F837" s="22">
        <v>99830.517008390394</v>
      </c>
      <c r="G837" s="10">
        <v>99830.479788152705</v>
      </c>
      <c r="H837" s="23">
        <f t="shared" si="26"/>
        <v>-3.7220237689325586E-2</v>
      </c>
      <c r="I837" s="10">
        <v>162016.43342864999</v>
      </c>
      <c r="J837" s="23">
        <f t="shared" si="27"/>
        <v>-0.10151912100263871</v>
      </c>
    </row>
    <row r="838" spans="1:10">
      <c r="A838" t="s">
        <v>250</v>
      </c>
      <c r="B838" t="s">
        <v>252</v>
      </c>
      <c r="C838" s="20">
        <v>2040</v>
      </c>
      <c r="D838" t="s">
        <v>218</v>
      </c>
      <c r="E838" s="22">
        <v>327830.583889712</v>
      </c>
      <c r="F838" s="22">
        <v>308326.38695120002</v>
      </c>
      <c r="G838" s="10">
        <v>308326.23194074701</v>
      </c>
      <c r="H838" s="23">
        <f t="shared" si="26"/>
        <v>-0.15501045301789418</v>
      </c>
      <c r="I838" s="10">
        <v>327830.115399056</v>
      </c>
      <c r="J838" s="23">
        <f t="shared" si="27"/>
        <v>-0.46849065599963069</v>
      </c>
    </row>
    <row r="839" spans="1:10">
      <c r="A839" t="s">
        <v>250</v>
      </c>
      <c r="B839" t="s">
        <v>252</v>
      </c>
      <c r="C839" s="20">
        <v>2040</v>
      </c>
      <c r="D839" t="s">
        <v>222</v>
      </c>
      <c r="E839" s="22">
        <v>853230.42540243105</v>
      </c>
      <c r="F839" s="22">
        <v>495491.60575600801</v>
      </c>
      <c r="G839" s="10">
        <v>495491.38902189699</v>
      </c>
      <c r="H839" s="23">
        <f t="shared" si="26"/>
        <v>-0.21673411101801321</v>
      </c>
      <c r="I839" s="10">
        <v>853229.02362041397</v>
      </c>
      <c r="J839" s="23">
        <f t="shared" si="27"/>
        <v>-1.4017820170847699</v>
      </c>
    </row>
    <row r="840" spans="1:10">
      <c r="A840" t="s">
        <v>250</v>
      </c>
      <c r="B840" t="s">
        <v>252</v>
      </c>
      <c r="C840" s="20">
        <v>2040</v>
      </c>
      <c r="D840" t="s">
        <v>226</v>
      </c>
      <c r="E840" s="22">
        <v>453596.107356689</v>
      </c>
      <c r="F840" s="22">
        <v>238587.547088252</v>
      </c>
      <c r="G840" s="10">
        <v>238587.52571787301</v>
      </c>
      <c r="H840" s="23">
        <f t="shared" si="26"/>
        <v>-2.1370378992287442E-2</v>
      </c>
      <c r="I840" s="10">
        <v>453595.60268299701</v>
      </c>
      <c r="J840" s="23">
        <f t="shared" si="27"/>
        <v>-0.50467369199031964</v>
      </c>
    </row>
    <row r="841" spans="1:10">
      <c r="A841" t="s">
        <v>250</v>
      </c>
      <c r="B841" t="s">
        <v>252</v>
      </c>
      <c r="C841" s="20">
        <v>2040</v>
      </c>
      <c r="D841" t="s">
        <v>254</v>
      </c>
      <c r="E841" s="22">
        <v>12921.6065528646</v>
      </c>
      <c r="F841" s="22">
        <v>1995.6222452981301</v>
      </c>
      <c r="G841" s="10">
        <v>2071.4443811368701</v>
      </c>
      <c r="H841" s="23">
        <f t="shared" si="26"/>
        <v>75.822135838739996</v>
      </c>
      <c r="I841" s="10">
        <v>12921.606542589099</v>
      </c>
      <c r="J841" s="23">
        <f t="shared" si="27"/>
        <v>-1.0275500244461E-5</v>
      </c>
    </row>
    <row r="842" spans="1:10">
      <c r="A842" t="s">
        <v>250</v>
      </c>
      <c r="B842" t="s">
        <v>252</v>
      </c>
      <c r="C842" s="20">
        <v>2041</v>
      </c>
      <c r="D842" t="s">
        <v>232</v>
      </c>
      <c r="E842" s="22">
        <v>15920.893315588901</v>
      </c>
      <c r="F842" s="22">
        <v>10939.5070307922</v>
      </c>
      <c r="G842" s="10">
        <v>10939.501155698201</v>
      </c>
      <c r="H842" s="23">
        <f t="shared" si="26"/>
        <v>-5.8750939988385653E-3</v>
      </c>
      <c r="I842" s="10">
        <v>15920.877501615299</v>
      </c>
      <c r="J842" s="23">
        <f t="shared" si="27"/>
        <v>-1.5813973601325415E-2</v>
      </c>
    </row>
    <row r="843" spans="1:10">
      <c r="A843" t="s">
        <v>250</v>
      </c>
      <c r="B843" t="s">
        <v>252</v>
      </c>
      <c r="C843" s="20">
        <v>2041</v>
      </c>
      <c r="D843" t="s">
        <v>272</v>
      </c>
      <c r="E843" s="22">
        <v>1066568.6577802901</v>
      </c>
      <c r="F843" s="22">
        <v>203201.16977058601</v>
      </c>
      <c r="G843" s="10">
        <v>203201.12879651901</v>
      </c>
      <c r="H843" s="23">
        <f t="shared" si="26"/>
        <v>-4.097406700020656E-2</v>
      </c>
      <c r="I843" s="10">
        <v>1066563.6735298</v>
      </c>
      <c r="J843" s="23">
        <f t="shared" si="27"/>
        <v>-4.9842504900880158</v>
      </c>
    </row>
    <row r="844" spans="1:10">
      <c r="A844" t="s">
        <v>250</v>
      </c>
      <c r="B844" t="s">
        <v>252</v>
      </c>
      <c r="C844" s="20">
        <v>2041</v>
      </c>
      <c r="D844" t="s">
        <v>208</v>
      </c>
      <c r="E844" s="22">
        <v>165603.37468589301</v>
      </c>
      <c r="F844" s="22">
        <v>101998.834272754</v>
      </c>
      <c r="G844" s="10">
        <v>101998.78936441999</v>
      </c>
      <c r="H844" s="23">
        <f t="shared" si="26"/>
        <v>-4.4908334006322548E-2</v>
      </c>
      <c r="I844" s="10">
        <v>165603.256683252</v>
      </c>
      <c r="J844" s="23">
        <f t="shared" si="27"/>
        <v>-0.11800264101475477</v>
      </c>
    </row>
    <row r="845" spans="1:10">
      <c r="A845" t="s">
        <v>250</v>
      </c>
      <c r="B845" t="s">
        <v>252</v>
      </c>
      <c r="C845" s="20">
        <v>2041</v>
      </c>
      <c r="D845" t="s">
        <v>218</v>
      </c>
      <c r="E845" s="22">
        <v>330800.42880860699</v>
      </c>
      <c r="F845" s="22">
        <v>311000.757429283</v>
      </c>
      <c r="G845" s="10">
        <v>311000.56828577799</v>
      </c>
      <c r="H845" s="23">
        <f t="shared" si="26"/>
        <v>-0.1891435050056316</v>
      </c>
      <c r="I845" s="10">
        <v>330799.89253886102</v>
      </c>
      <c r="J845" s="23">
        <f t="shared" si="27"/>
        <v>-0.53626974596409127</v>
      </c>
    </row>
    <row r="846" spans="1:10">
      <c r="A846" t="s">
        <v>250</v>
      </c>
      <c r="B846" t="s">
        <v>252</v>
      </c>
      <c r="C846" s="20">
        <v>2041</v>
      </c>
      <c r="D846" t="s">
        <v>222</v>
      </c>
      <c r="E846" s="22">
        <v>869079.22677781398</v>
      </c>
      <c r="F846" s="22">
        <v>506572.877959723</v>
      </c>
      <c r="G846" s="10">
        <v>506572.614435606</v>
      </c>
      <c r="H846" s="23">
        <f t="shared" si="26"/>
        <v>-0.26352411700645462</v>
      </c>
      <c r="I846" s="10">
        <v>869077.59210104402</v>
      </c>
      <c r="J846" s="23">
        <f t="shared" si="27"/>
        <v>-1.6346767699578777</v>
      </c>
    </row>
    <row r="847" spans="1:10">
      <c r="A847" t="s">
        <v>250</v>
      </c>
      <c r="B847" t="s">
        <v>252</v>
      </c>
      <c r="C847" s="20">
        <v>2041</v>
      </c>
      <c r="D847" t="s">
        <v>226</v>
      </c>
      <c r="E847" s="22">
        <v>461573.126085561</v>
      </c>
      <c r="F847" s="22">
        <v>244403.965214111</v>
      </c>
      <c r="G847" s="10">
        <v>244403.938380915</v>
      </c>
      <c r="H847" s="23">
        <f t="shared" si="26"/>
        <v>-2.6833195996005088E-2</v>
      </c>
      <c r="I847" s="10">
        <v>461572.52561978099</v>
      </c>
      <c r="J847" s="23">
        <f t="shared" si="27"/>
        <v>-0.60046578000765294</v>
      </c>
    </row>
    <row r="848" spans="1:10">
      <c r="A848" t="s">
        <v>250</v>
      </c>
      <c r="B848" t="s">
        <v>252</v>
      </c>
      <c r="C848" s="20">
        <v>2041</v>
      </c>
      <c r="D848" t="s">
        <v>254</v>
      </c>
      <c r="E848" s="22">
        <v>12913.9661180893</v>
      </c>
      <c r="F848" s="22">
        <v>1879.9317563683301</v>
      </c>
      <c r="G848" s="10">
        <v>1954.42370545678</v>
      </c>
      <c r="H848" s="23">
        <f t="shared" si="26"/>
        <v>74.491949088449928</v>
      </c>
      <c r="I848" s="10">
        <v>12913.966107247799</v>
      </c>
      <c r="J848" s="23">
        <f t="shared" si="27"/>
        <v>-1.0841500625247136E-5</v>
      </c>
    </row>
    <row r="849" spans="1:10">
      <c r="A849" t="s">
        <v>250</v>
      </c>
      <c r="B849" t="s">
        <v>252</v>
      </c>
      <c r="C849" s="20">
        <v>2042</v>
      </c>
      <c r="D849" t="s">
        <v>232</v>
      </c>
      <c r="E849" s="22">
        <v>16309.916462987299</v>
      </c>
      <c r="F849" s="22">
        <v>11135.5033261444</v>
      </c>
      <c r="G849" s="10">
        <v>11135.4965430843</v>
      </c>
      <c r="H849" s="23">
        <f t="shared" si="26"/>
        <v>-6.783060100133298E-3</v>
      </c>
      <c r="I849" s="10">
        <v>16309.899360965201</v>
      </c>
      <c r="J849" s="23">
        <f t="shared" si="27"/>
        <v>-1.7102022098697489E-2</v>
      </c>
    </row>
    <row r="850" spans="1:10">
      <c r="A850" t="s">
        <v>250</v>
      </c>
      <c r="B850" t="s">
        <v>252</v>
      </c>
      <c r="C850" s="20">
        <v>2042</v>
      </c>
      <c r="D850" t="s">
        <v>272</v>
      </c>
      <c r="E850" s="22">
        <v>1078032.32779476</v>
      </c>
      <c r="F850" s="22">
        <v>208646.704898825</v>
      </c>
      <c r="G850" s="10">
        <v>208646.65455354299</v>
      </c>
      <c r="H850" s="23">
        <f t="shared" si="26"/>
        <v>-5.0345282012131065E-2</v>
      </c>
      <c r="I850" s="10">
        <v>1078026.6009798101</v>
      </c>
      <c r="J850" s="23">
        <f t="shared" si="27"/>
        <v>-5.7268149498850107</v>
      </c>
    </row>
    <row r="851" spans="1:10">
      <c r="A851" t="s">
        <v>250</v>
      </c>
      <c r="B851" t="s">
        <v>252</v>
      </c>
      <c r="C851" s="20">
        <v>2042</v>
      </c>
      <c r="D851" t="s">
        <v>208</v>
      </c>
      <c r="E851" s="22">
        <v>169141.69237505901</v>
      </c>
      <c r="F851" s="22">
        <v>104153.813751544</v>
      </c>
      <c r="G851" s="10">
        <v>104153.760083299</v>
      </c>
      <c r="H851" s="23">
        <f t="shared" si="26"/>
        <v>-5.3668245003791526E-2</v>
      </c>
      <c r="I851" s="10">
        <v>169141.55663702101</v>
      </c>
      <c r="J851" s="23">
        <f t="shared" si="27"/>
        <v>-0.1357380379922688</v>
      </c>
    </row>
    <row r="852" spans="1:10">
      <c r="A852" t="s">
        <v>250</v>
      </c>
      <c r="B852" t="s">
        <v>252</v>
      </c>
      <c r="C852" s="20">
        <v>2042</v>
      </c>
      <c r="D852" t="s">
        <v>218</v>
      </c>
      <c r="E852" s="22">
        <v>333321.93242830498</v>
      </c>
      <c r="F852" s="22">
        <v>313428.83227264998</v>
      </c>
      <c r="G852" s="10">
        <v>313428.60406866297</v>
      </c>
      <c r="H852" s="23">
        <f t="shared" si="26"/>
        <v>-0.22820398700423539</v>
      </c>
      <c r="I852" s="10">
        <v>333321.32393865701</v>
      </c>
      <c r="J852" s="23">
        <f t="shared" si="27"/>
        <v>-0.60848964797332883</v>
      </c>
    </row>
    <row r="853" spans="1:10">
      <c r="A853" t="s">
        <v>250</v>
      </c>
      <c r="B853" t="s">
        <v>252</v>
      </c>
      <c r="C853" s="20">
        <v>2042</v>
      </c>
      <c r="D853" t="s">
        <v>222</v>
      </c>
      <c r="E853" s="22">
        <v>884283.86428094399</v>
      </c>
      <c r="F853" s="22">
        <v>517499.34092662501</v>
      </c>
      <c r="G853" s="10">
        <v>517499.02350567799</v>
      </c>
      <c r="H853" s="23">
        <f t="shared" si="26"/>
        <v>-0.31742094701621681</v>
      </c>
      <c r="I853" s="10">
        <v>884281.97820778505</v>
      </c>
      <c r="J853" s="23">
        <f t="shared" si="27"/>
        <v>-1.8860731589375064</v>
      </c>
    </row>
    <row r="854" spans="1:10">
      <c r="A854" t="s">
        <v>250</v>
      </c>
      <c r="B854" t="s">
        <v>252</v>
      </c>
      <c r="C854" s="20">
        <v>2042</v>
      </c>
      <c r="D854" t="s">
        <v>226</v>
      </c>
      <c r="E854" s="22">
        <v>469454.85455730598</v>
      </c>
      <c r="F854" s="22">
        <v>250175.696909283</v>
      </c>
      <c r="G854" s="10">
        <v>250175.66351419699</v>
      </c>
      <c r="H854" s="23">
        <f t="shared" si="26"/>
        <v>-3.3395086007658392E-2</v>
      </c>
      <c r="I854" s="10">
        <v>469454.14972188399</v>
      </c>
      <c r="J854" s="23">
        <f t="shared" si="27"/>
        <v>-0.70483542198780924</v>
      </c>
    </row>
    <row r="855" spans="1:10">
      <c r="A855" t="s">
        <v>250</v>
      </c>
      <c r="B855" t="s">
        <v>252</v>
      </c>
      <c r="C855" s="20">
        <v>2042</v>
      </c>
      <c r="D855" t="s">
        <v>254</v>
      </c>
      <c r="E855" s="22">
        <v>12447.957839094001</v>
      </c>
      <c r="F855" s="22">
        <v>1764.67095887508</v>
      </c>
      <c r="G855" s="10">
        <v>1837.13778678778</v>
      </c>
      <c r="H855" s="23">
        <f t="shared" si="26"/>
        <v>72.466827912699955</v>
      </c>
      <c r="I855" s="10">
        <v>12447.9578277165</v>
      </c>
      <c r="J855" s="23">
        <f t="shared" si="27"/>
        <v>-1.137750041380059E-5</v>
      </c>
    </row>
    <row r="856" spans="1:10">
      <c r="A856" t="s">
        <v>250</v>
      </c>
      <c r="B856" t="s">
        <v>252</v>
      </c>
      <c r="C856" s="20">
        <v>2043</v>
      </c>
      <c r="D856" t="s">
        <v>232</v>
      </c>
      <c r="E856" s="22">
        <v>16754.825057780301</v>
      </c>
      <c r="F856" s="22">
        <v>11340.596537141</v>
      </c>
      <c r="G856" s="10">
        <v>11340.588740714</v>
      </c>
      <c r="H856" s="23">
        <f t="shared" si="26"/>
        <v>-7.796427000357653E-3</v>
      </c>
      <c r="I856" s="10">
        <v>16754.807280189099</v>
      </c>
      <c r="J856" s="23">
        <f t="shared" si="27"/>
        <v>-1.7777591201593168E-2</v>
      </c>
    </row>
    <row r="857" spans="1:10">
      <c r="A857" t="s">
        <v>250</v>
      </c>
      <c r="B857" t="s">
        <v>252</v>
      </c>
      <c r="C857" s="20">
        <v>2043</v>
      </c>
      <c r="D857" t="s">
        <v>272</v>
      </c>
      <c r="E857" s="22">
        <v>1089623.04183897</v>
      </c>
      <c r="F857" s="22">
        <v>214013.68844453301</v>
      </c>
      <c r="G857" s="10">
        <v>214013.62732516901</v>
      </c>
      <c r="H857" s="23">
        <f t="shared" si="26"/>
        <v>-6.1119363992474973E-2</v>
      </c>
      <c r="I857" s="10">
        <v>1089617.8876954</v>
      </c>
      <c r="J857" s="23">
        <f t="shared" si="27"/>
        <v>-5.1541435699909925</v>
      </c>
    </row>
    <row r="858" spans="1:10">
      <c r="A858" t="s">
        <v>250</v>
      </c>
      <c r="B858" t="s">
        <v>252</v>
      </c>
      <c r="C858" s="20">
        <v>2043</v>
      </c>
      <c r="D858" t="s">
        <v>208</v>
      </c>
      <c r="E858" s="22">
        <v>173407.96844886499</v>
      </c>
      <c r="F858" s="22">
        <v>106296.74835464099</v>
      </c>
      <c r="G858" s="10">
        <v>106296.685429372</v>
      </c>
      <c r="H858" s="23">
        <f t="shared" si="26"/>
        <v>-6.2925268997787498E-2</v>
      </c>
      <c r="I858" s="10">
        <v>173407.83317995601</v>
      </c>
      <c r="J858" s="23">
        <f t="shared" si="27"/>
        <v>-0.13526890898356214</v>
      </c>
    </row>
    <row r="859" spans="1:10">
      <c r="A859" t="s">
        <v>250</v>
      </c>
      <c r="B859" t="s">
        <v>252</v>
      </c>
      <c r="C859" s="20">
        <v>2043</v>
      </c>
      <c r="D859" t="s">
        <v>218</v>
      </c>
      <c r="E859" s="22">
        <v>335191.55955951498</v>
      </c>
      <c r="F859" s="22">
        <v>315351.265694484</v>
      </c>
      <c r="G859" s="10">
        <v>315350.99513601098</v>
      </c>
      <c r="H859" s="23">
        <f t="shared" si="26"/>
        <v>-0.27055847301380709</v>
      </c>
      <c r="I859" s="10">
        <v>335190.94840548403</v>
      </c>
      <c r="J859" s="23">
        <f t="shared" si="27"/>
        <v>-0.61115403095027432</v>
      </c>
    </row>
    <row r="860" spans="1:10">
      <c r="A860" t="s">
        <v>250</v>
      </c>
      <c r="B860" t="s">
        <v>252</v>
      </c>
      <c r="C860" s="20">
        <v>2043</v>
      </c>
      <c r="D860" t="s">
        <v>222</v>
      </c>
      <c r="E860" s="22">
        <v>901772.24164012901</v>
      </c>
      <c r="F860" s="22">
        <v>528079.55838358798</v>
      </c>
      <c r="G860" s="10">
        <v>528079.18108166906</v>
      </c>
      <c r="H860" s="23">
        <f t="shared" si="26"/>
        <v>-0.37730191892478615</v>
      </c>
      <c r="I860" s="10">
        <v>901770.41197437595</v>
      </c>
      <c r="J860" s="23">
        <f t="shared" si="27"/>
        <v>-1.8296657530590892</v>
      </c>
    </row>
    <row r="861" spans="1:10">
      <c r="A861" t="s">
        <v>250</v>
      </c>
      <c r="B861" t="s">
        <v>252</v>
      </c>
      <c r="C861" s="20">
        <v>2043</v>
      </c>
      <c r="D861" t="s">
        <v>226</v>
      </c>
      <c r="E861" s="22">
        <v>479482.85402671603</v>
      </c>
      <c r="F861" s="22">
        <v>255993.014110566</v>
      </c>
      <c r="G861" s="10">
        <v>255992.973248088</v>
      </c>
      <c r="H861" s="23">
        <f t="shared" si="26"/>
        <v>-4.0862477995688096E-2</v>
      </c>
      <c r="I861" s="10">
        <v>479482.18838674302</v>
      </c>
      <c r="J861" s="23">
        <f t="shared" si="27"/>
        <v>-0.66563997301273048</v>
      </c>
    </row>
    <row r="862" spans="1:10">
      <c r="A862" t="s">
        <v>250</v>
      </c>
      <c r="B862" t="s">
        <v>252</v>
      </c>
      <c r="C862" s="20">
        <v>2043</v>
      </c>
      <c r="D862" t="s">
        <v>254</v>
      </c>
      <c r="E862" s="22">
        <v>12246.5731197119</v>
      </c>
      <c r="F862" s="22">
        <v>1660.13542669297</v>
      </c>
      <c r="G862" s="10">
        <v>1731.1314511154001</v>
      </c>
      <c r="H862" s="23">
        <f t="shared" si="26"/>
        <v>70.996024422430082</v>
      </c>
      <c r="I862" s="10">
        <v>12246.573111478099</v>
      </c>
      <c r="J862" s="23">
        <f t="shared" si="27"/>
        <v>-8.233801054302603E-6</v>
      </c>
    </row>
    <row r="863" spans="1:10">
      <c r="A863" t="s">
        <v>250</v>
      </c>
      <c r="B863" t="s">
        <v>252</v>
      </c>
      <c r="C863" s="20">
        <v>2044</v>
      </c>
      <c r="D863" t="s">
        <v>232</v>
      </c>
      <c r="E863" s="22">
        <v>17141.731142443499</v>
      </c>
      <c r="F863" s="22">
        <v>11540.796825563701</v>
      </c>
      <c r="G863" s="10">
        <v>11540.7879834335</v>
      </c>
      <c r="H863" s="23">
        <f t="shared" si="26"/>
        <v>-8.8421302007191116E-3</v>
      </c>
      <c r="I863" s="10">
        <v>17141.712046114699</v>
      </c>
      <c r="J863" s="23">
        <f t="shared" si="27"/>
        <v>-1.9096328800515039E-2</v>
      </c>
    </row>
    <row r="864" spans="1:10">
      <c r="A864" t="s">
        <v>250</v>
      </c>
      <c r="B864" t="s">
        <v>252</v>
      </c>
      <c r="C864" s="20">
        <v>2044</v>
      </c>
      <c r="D864" t="s">
        <v>272</v>
      </c>
      <c r="E864" s="22">
        <v>1100603.1686998401</v>
      </c>
      <c r="F864" s="22">
        <v>219387.698733925</v>
      </c>
      <c r="G864" s="10">
        <v>219387.62606599199</v>
      </c>
      <c r="H864" s="23">
        <f t="shared" si="26"/>
        <v>-7.266793301096186E-2</v>
      </c>
      <c r="I864" s="10">
        <v>1100597.3318727301</v>
      </c>
      <c r="J864" s="23">
        <f t="shared" si="27"/>
        <v>-5.8368271100334823</v>
      </c>
    </row>
    <row r="865" spans="1:10">
      <c r="A865" t="s">
        <v>250</v>
      </c>
      <c r="B865" t="s">
        <v>252</v>
      </c>
      <c r="C865" s="20">
        <v>2044</v>
      </c>
      <c r="D865" t="s">
        <v>208</v>
      </c>
      <c r="E865" s="22">
        <v>176721.12650234101</v>
      </c>
      <c r="F865" s="22">
        <v>108405.088080542</v>
      </c>
      <c r="G865" s="10">
        <v>108405.015378104</v>
      </c>
      <c r="H865" s="23">
        <f t="shared" si="26"/>
        <v>-7.2702438003034331E-2</v>
      </c>
      <c r="I865" s="10">
        <v>176720.97391354199</v>
      </c>
      <c r="J865" s="23">
        <f t="shared" si="27"/>
        <v>-0.15258879901375622</v>
      </c>
    </row>
    <row r="866" spans="1:10">
      <c r="A866" t="s">
        <v>250</v>
      </c>
      <c r="B866" t="s">
        <v>252</v>
      </c>
      <c r="C866" s="20">
        <v>2044</v>
      </c>
      <c r="D866" t="s">
        <v>218</v>
      </c>
      <c r="E866" s="22">
        <v>337142.28988431802</v>
      </c>
      <c r="F866" s="22">
        <v>317170.953187835</v>
      </c>
      <c r="G866" s="10">
        <v>317170.63797703298</v>
      </c>
      <c r="H866" s="23">
        <f t="shared" si="26"/>
        <v>-0.31521080201491714</v>
      </c>
      <c r="I866" s="10">
        <v>337141.608513163</v>
      </c>
      <c r="J866" s="23">
        <f t="shared" si="27"/>
        <v>-0.6813711550203152</v>
      </c>
    </row>
    <row r="867" spans="1:10">
      <c r="A867" t="s">
        <v>250</v>
      </c>
      <c r="B867" t="s">
        <v>252</v>
      </c>
      <c r="C867" s="20">
        <v>2044</v>
      </c>
      <c r="D867" t="s">
        <v>222</v>
      </c>
      <c r="E867" s="22">
        <v>915705.89135182195</v>
      </c>
      <c r="F867" s="22">
        <v>538525.83682067099</v>
      </c>
      <c r="G867" s="10">
        <v>538525.39741154201</v>
      </c>
      <c r="H867" s="23">
        <f t="shared" si="26"/>
        <v>-0.4394091289723292</v>
      </c>
      <c r="I867" s="10">
        <v>915703.81154080201</v>
      </c>
      <c r="J867" s="23">
        <f t="shared" si="27"/>
        <v>-2.0798110199393705</v>
      </c>
    </row>
    <row r="868" spans="1:10">
      <c r="A868" t="s">
        <v>250</v>
      </c>
      <c r="B868" t="s">
        <v>252</v>
      </c>
      <c r="C868" s="20">
        <v>2044</v>
      </c>
      <c r="D868" t="s">
        <v>226</v>
      </c>
      <c r="E868" s="22">
        <v>486602.16075496102</v>
      </c>
      <c r="F868" s="22">
        <v>261683.38839469399</v>
      </c>
      <c r="G868" s="10">
        <v>261683.33955189399</v>
      </c>
      <c r="H868" s="23">
        <f t="shared" si="26"/>
        <v>-4.8842799995327368E-2</v>
      </c>
      <c r="I868" s="10">
        <v>486601.39042237803</v>
      </c>
      <c r="J868" s="23">
        <f t="shared" si="27"/>
        <v>-0.77033258299343288</v>
      </c>
    </row>
    <row r="869" spans="1:10">
      <c r="A869" t="s">
        <v>250</v>
      </c>
      <c r="B869" t="s">
        <v>252</v>
      </c>
      <c r="C869" s="20">
        <v>2044</v>
      </c>
      <c r="D869" t="s">
        <v>254</v>
      </c>
      <c r="E869" s="22">
        <v>12149.855246523701</v>
      </c>
      <c r="F869" s="22">
        <v>1555.7254637829201</v>
      </c>
      <c r="G869" s="10">
        <v>1626.3753813795499</v>
      </c>
      <c r="H869" s="23">
        <f t="shared" si="26"/>
        <v>70.649917596629848</v>
      </c>
      <c r="I869" s="10">
        <v>12149.8552379252</v>
      </c>
      <c r="J869" s="23">
        <f t="shared" si="27"/>
        <v>-8.598501153755933E-6</v>
      </c>
    </row>
    <row r="870" spans="1:10">
      <c r="A870" t="s">
        <v>250</v>
      </c>
      <c r="B870" t="s">
        <v>252</v>
      </c>
      <c r="C870" s="20">
        <v>2045</v>
      </c>
      <c r="D870" t="s">
        <v>232</v>
      </c>
      <c r="E870" s="22">
        <v>17558.043048576899</v>
      </c>
      <c r="F870" s="22">
        <v>11745.9397828328</v>
      </c>
      <c r="G870" s="10">
        <v>11745.9298391965</v>
      </c>
      <c r="H870" s="23">
        <f t="shared" si="26"/>
        <v>-9.9436362997948891E-3</v>
      </c>
      <c r="I870" s="10">
        <v>17558.0225793012</v>
      </c>
      <c r="J870" s="23">
        <f t="shared" si="27"/>
        <v>-2.0469275699724676E-2</v>
      </c>
    </row>
    <row r="871" spans="1:10">
      <c r="A871" t="s">
        <v>250</v>
      </c>
      <c r="B871" t="s">
        <v>252</v>
      </c>
      <c r="C871" s="20">
        <v>2045</v>
      </c>
      <c r="D871" t="s">
        <v>272</v>
      </c>
      <c r="E871" s="22">
        <v>1110847.64926133</v>
      </c>
      <c r="F871" s="22">
        <v>224789.221618788</v>
      </c>
      <c r="G871" s="10">
        <v>224789.13547085301</v>
      </c>
      <c r="H871" s="23">
        <f t="shared" si="26"/>
        <v>-8.6147934984182939E-2</v>
      </c>
      <c r="I871" s="10">
        <v>1110841.0354508499</v>
      </c>
      <c r="J871" s="23">
        <f t="shared" si="27"/>
        <v>-6.613810480106622</v>
      </c>
    </row>
    <row r="872" spans="1:10">
      <c r="A872" t="s">
        <v>250</v>
      </c>
      <c r="B872" t="s">
        <v>252</v>
      </c>
      <c r="C872" s="20">
        <v>2045</v>
      </c>
      <c r="D872" t="s">
        <v>208</v>
      </c>
      <c r="E872" s="22">
        <v>180153.85747759001</v>
      </c>
      <c r="F872" s="22">
        <v>110535.51189083701</v>
      </c>
      <c r="G872" s="10">
        <v>110535.42825069001</v>
      </c>
      <c r="H872" s="23">
        <f t="shared" si="26"/>
        <v>-8.3640147000551224E-2</v>
      </c>
      <c r="I872" s="10">
        <v>180153.68435169</v>
      </c>
      <c r="J872" s="23">
        <f t="shared" si="27"/>
        <v>-0.1731259000080172</v>
      </c>
    </row>
    <row r="873" spans="1:10">
      <c r="A873" t="s">
        <v>250</v>
      </c>
      <c r="B873" t="s">
        <v>252</v>
      </c>
      <c r="C873" s="20">
        <v>2045</v>
      </c>
      <c r="D873" t="s">
        <v>218</v>
      </c>
      <c r="E873" s="22">
        <v>339170.35377977602</v>
      </c>
      <c r="F873" s="22">
        <v>318919.26978219498</v>
      </c>
      <c r="G873" s="10">
        <v>318918.90492502099</v>
      </c>
      <c r="H873" s="23">
        <f t="shared" si="26"/>
        <v>-0.36485717399045825</v>
      </c>
      <c r="I873" s="10">
        <v>339169.59610344301</v>
      </c>
      <c r="J873" s="23">
        <f t="shared" si="27"/>
        <v>-0.75767633301438764</v>
      </c>
    </row>
    <row r="874" spans="1:10">
      <c r="A874" t="s">
        <v>250</v>
      </c>
      <c r="B874" t="s">
        <v>252</v>
      </c>
      <c r="C874" s="20">
        <v>2045</v>
      </c>
      <c r="D874" t="s">
        <v>222</v>
      </c>
      <c r="E874" s="22">
        <v>929199.63787959295</v>
      </c>
      <c r="F874" s="22">
        <v>549018.85356254305</v>
      </c>
      <c r="G874" s="10">
        <v>549018.34448388999</v>
      </c>
      <c r="H874" s="23">
        <f t="shared" si="26"/>
        <v>-0.5090786530636251</v>
      </c>
      <c r="I874" s="10">
        <v>929197.274787431</v>
      </c>
      <c r="J874" s="23">
        <f t="shared" si="27"/>
        <v>-2.3630921619478613</v>
      </c>
    </row>
    <row r="875" spans="1:10">
      <c r="A875" t="s">
        <v>250</v>
      </c>
      <c r="B875" t="s">
        <v>252</v>
      </c>
      <c r="C875" s="20">
        <v>2045</v>
      </c>
      <c r="D875" t="s">
        <v>226</v>
      </c>
      <c r="E875" s="22">
        <v>493256.78542080498</v>
      </c>
      <c r="F875" s="22">
        <v>267382.45120190701</v>
      </c>
      <c r="G875" s="10">
        <v>267382.39292450098</v>
      </c>
      <c r="H875" s="23">
        <f t="shared" si="26"/>
        <v>-5.8277406031265855E-2</v>
      </c>
      <c r="I875" s="10">
        <v>493255.89308340597</v>
      </c>
      <c r="J875" s="23">
        <f t="shared" si="27"/>
        <v>-0.89233739901101217</v>
      </c>
    </row>
    <row r="876" spans="1:10">
      <c r="A876" t="s">
        <v>250</v>
      </c>
      <c r="B876" t="s">
        <v>252</v>
      </c>
      <c r="C876" s="20">
        <v>2045</v>
      </c>
      <c r="D876" t="s">
        <v>254</v>
      </c>
      <c r="E876" s="22">
        <v>12048.5006386266</v>
      </c>
      <c r="F876" s="22">
        <v>1453.4602454129399</v>
      </c>
      <c r="G876" s="10">
        <v>1523.26402182686</v>
      </c>
      <c r="H876" s="23">
        <f t="shared" si="26"/>
        <v>69.803776413920104</v>
      </c>
      <c r="I876" s="10">
        <v>12048.500629734999</v>
      </c>
      <c r="J876" s="23">
        <f t="shared" si="27"/>
        <v>-8.8916003733174875E-6</v>
      </c>
    </row>
    <row r="877" spans="1:10">
      <c r="A877" t="s">
        <v>250</v>
      </c>
      <c r="B877" t="s">
        <v>252</v>
      </c>
      <c r="C877" s="20">
        <v>2046</v>
      </c>
      <c r="D877" t="s">
        <v>232</v>
      </c>
      <c r="E877" s="22">
        <v>17968.524895176699</v>
      </c>
      <c r="F877" s="22">
        <v>11956.484307823999</v>
      </c>
      <c r="G877" s="10">
        <v>11956.473218085101</v>
      </c>
      <c r="H877" s="23">
        <f t="shared" si="26"/>
        <v>-1.108973889859044E-2</v>
      </c>
      <c r="I877" s="10">
        <v>17968.503099892001</v>
      </c>
      <c r="J877" s="23">
        <f t="shared" si="27"/>
        <v>-2.1795284697873285E-2</v>
      </c>
    </row>
    <row r="878" spans="1:10">
      <c r="A878" t="s">
        <v>250</v>
      </c>
      <c r="B878" t="s">
        <v>252</v>
      </c>
      <c r="C878" s="20">
        <v>2046</v>
      </c>
      <c r="D878" t="s">
        <v>272</v>
      </c>
      <c r="E878" s="22">
        <v>1124748.84314532</v>
      </c>
      <c r="F878" s="22">
        <v>230223.743166748</v>
      </c>
      <c r="G878" s="10">
        <v>230223.64127301701</v>
      </c>
      <c r="H878" s="23">
        <f t="shared" si="26"/>
        <v>-0.10189373098546639</v>
      </c>
      <c r="I878" s="10">
        <v>1124741.3938505801</v>
      </c>
      <c r="J878" s="23">
        <f t="shared" si="27"/>
        <v>-7.4492947398684919</v>
      </c>
    </row>
    <row r="879" spans="1:10">
      <c r="A879" t="s">
        <v>250</v>
      </c>
      <c r="B879" t="s">
        <v>252</v>
      </c>
      <c r="C879" s="20">
        <v>2046</v>
      </c>
      <c r="D879" t="s">
        <v>208</v>
      </c>
      <c r="E879" s="22">
        <v>183510.75903225801</v>
      </c>
      <c r="F879" s="22">
        <v>112679.748717401</v>
      </c>
      <c r="G879" s="10">
        <v>112679.652863118</v>
      </c>
      <c r="H879" s="23">
        <f t="shared" si="26"/>
        <v>-9.5854283004882745E-2</v>
      </c>
      <c r="I879" s="10">
        <v>183510.56229015801</v>
      </c>
      <c r="J879" s="23">
        <f t="shared" si="27"/>
        <v>-0.19674210000084713</v>
      </c>
    </row>
    <row r="880" spans="1:10">
      <c r="A880" t="s">
        <v>250</v>
      </c>
      <c r="B880" t="s">
        <v>252</v>
      </c>
      <c r="C880" s="20">
        <v>2046</v>
      </c>
      <c r="D880" t="s">
        <v>218</v>
      </c>
      <c r="E880" s="22">
        <v>341226.112993869</v>
      </c>
      <c r="F880" s="22">
        <v>320574.58283242298</v>
      </c>
      <c r="G880" s="10">
        <v>320574.16317287402</v>
      </c>
      <c r="H880" s="23">
        <f t="shared" si="26"/>
        <v>-0.41965954896295443</v>
      </c>
      <c r="I880" s="10">
        <v>341225.27548156399</v>
      </c>
      <c r="J880" s="23">
        <f t="shared" si="27"/>
        <v>-0.83751230500638485</v>
      </c>
    </row>
    <row r="881" spans="1:10">
      <c r="A881" t="s">
        <v>250</v>
      </c>
      <c r="B881" t="s">
        <v>252</v>
      </c>
      <c r="C881" s="20">
        <v>2046</v>
      </c>
      <c r="D881" t="s">
        <v>222</v>
      </c>
      <c r="E881" s="22">
        <v>944013.60753081902</v>
      </c>
      <c r="F881" s="22">
        <v>559544.84345831</v>
      </c>
      <c r="G881" s="10">
        <v>559544.25675265596</v>
      </c>
      <c r="H881" s="23">
        <f t="shared" si="26"/>
        <v>-0.58670565404463559</v>
      </c>
      <c r="I881" s="10">
        <v>944010.93125743896</v>
      </c>
      <c r="J881" s="23">
        <f t="shared" si="27"/>
        <v>-2.6762733800569549</v>
      </c>
    </row>
    <row r="882" spans="1:10">
      <c r="A882" t="s">
        <v>250</v>
      </c>
      <c r="B882" t="s">
        <v>252</v>
      </c>
      <c r="C882" s="20">
        <v>2046</v>
      </c>
      <c r="D882" t="s">
        <v>226</v>
      </c>
      <c r="E882" s="22">
        <v>500646.75063498499</v>
      </c>
      <c r="F882" s="22">
        <v>273080.85748708202</v>
      </c>
      <c r="G882" s="10">
        <v>273080.78793423402</v>
      </c>
      <c r="H882" s="23">
        <f t="shared" si="26"/>
        <v>-6.9552847999148071E-2</v>
      </c>
      <c r="I882" s="10">
        <v>500645.717898476</v>
      </c>
      <c r="J882" s="23">
        <f t="shared" si="27"/>
        <v>-1.032736508990638</v>
      </c>
    </row>
    <row r="883" spans="1:10">
      <c r="A883" t="s">
        <v>250</v>
      </c>
      <c r="B883" t="s">
        <v>252</v>
      </c>
      <c r="C883" s="20">
        <v>2046</v>
      </c>
      <c r="D883" t="s">
        <v>254</v>
      </c>
      <c r="E883" s="22">
        <v>11943.7945774458</v>
      </c>
      <c r="F883" s="22">
        <v>1352.8385578867001</v>
      </c>
      <c r="G883" s="10">
        <v>1421.3002106259</v>
      </c>
      <c r="H883" s="23">
        <f t="shared" si="26"/>
        <v>68.461652739199963</v>
      </c>
      <c r="I883" s="10">
        <v>11943.7945693929</v>
      </c>
      <c r="J883" s="23">
        <f t="shared" si="27"/>
        <v>-8.052900739130564E-6</v>
      </c>
    </row>
    <row r="884" spans="1:10">
      <c r="A884" t="s">
        <v>250</v>
      </c>
      <c r="B884" t="s">
        <v>252</v>
      </c>
      <c r="C884" s="20">
        <v>2047</v>
      </c>
      <c r="D884" t="s">
        <v>232</v>
      </c>
      <c r="E884" s="22">
        <v>18371.021291939102</v>
      </c>
      <c r="F884" s="22">
        <v>12160.334985888099</v>
      </c>
      <c r="G884" s="10">
        <v>12160.3227217187</v>
      </c>
      <c r="H884" s="23">
        <f t="shared" si="26"/>
        <v>-1.2264169399713865E-2</v>
      </c>
      <c r="I884" s="10">
        <v>18370.9982297807</v>
      </c>
      <c r="J884" s="23">
        <f t="shared" si="27"/>
        <v>-2.3062158401444321E-2</v>
      </c>
    </row>
    <row r="885" spans="1:10">
      <c r="A885" t="s">
        <v>250</v>
      </c>
      <c r="B885" t="s">
        <v>252</v>
      </c>
      <c r="C885" s="20">
        <v>2047</v>
      </c>
      <c r="D885" t="s">
        <v>272</v>
      </c>
      <c r="E885" s="22">
        <v>1133688.5032122601</v>
      </c>
      <c r="F885" s="22">
        <v>235574.621943045</v>
      </c>
      <c r="G885" s="10">
        <v>235574.501787602</v>
      </c>
      <c r="H885" s="23">
        <f t="shared" si="26"/>
        <v>-0.12015544300084002</v>
      </c>
      <c r="I885" s="10">
        <v>1133680.16398797</v>
      </c>
      <c r="J885" s="23">
        <f t="shared" si="27"/>
        <v>-8.3392242901027203</v>
      </c>
    </row>
    <row r="886" spans="1:10">
      <c r="A886" t="s">
        <v>250</v>
      </c>
      <c r="B886" t="s">
        <v>252</v>
      </c>
      <c r="C886" s="20">
        <v>2047</v>
      </c>
      <c r="D886" t="s">
        <v>208</v>
      </c>
      <c r="E886" s="22">
        <v>186925.50718910401</v>
      </c>
      <c r="F886" s="22">
        <v>114770.543467248</v>
      </c>
      <c r="G886" s="10">
        <v>114770.43405395999</v>
      </c>
      <c r="H886" s="23">
        <f t="shared" si="26"/>
        <v>-0.10941328800981864</v>
      </c>
      <c r="I886" s="10">
        <v>186925.284089995</v>
      </c>
      <c r="J886" s="23">
        <f t="shared" si="27"/>
        <v>-0.2230991090182215</v>
      </c>
    </row>
    <row r="887" spans="1:10">
      <c r="A887" t="s">
        <v>250</v>
      </c>
      <c r="B887" t="s">
        <v>252</v>
      </c>
      <c r="C887" s="20">
        <v>2047</v>
      </c>
      <c r="D887" t="s">
        <v>218</v>
      </c>
      <c r="E887" s="22">
        <v>342822.82126174698</v>
      </c>
      <c r="F887" s="22">
        <v>322041.20187983202</v>
      </c>
      <c r="G887" s="10">
        <v>322040.72222872899</v>
      </c>
      <c r="H887" s="23">
        <f t="shared" si="26"/>
        <v>-0.47965110302902758</v>
      </c>
      <c r="I887" s="10">
        <v>342821.89990403602</v>
      </c>
      <c r="J887" s="23">
        <f t="shared" si="27"/>
        <v>-0.92135771096218377</v>
      </c>
    </row>
    <row r="888" spans="1:10">
      <c r="A888" t="s">
        <v>250</v>
      </c>
      <c r="B888" t="s">
        <v>252</v>
      </c>
      <c r="C888" s="20">
        <v>2047</v>
      </c>
      <c r="D888" t="s">
        <v>222</v>
      </c>
      <c r="E888" s="22">
        <v>957703.34072588501</v>
      </c>
      <c r="F888" s="22">
        <v>569777.05979331105</v>
      </c>
      <c r="G888" s="10">
        <v>569776.38738510106</v>
      </c>
      <c r="H888" s="23">
        <f t="shared" si="26"/>
        <v>-0.67240820999722928</v>
      </c>
      <c r="I888" s="10">
        <v>957700.33033182297</v>
      </c>
      <c r="J888" s="23">
        <f t="shared" si="27"/>
        <v>-3.0103940620319918</v>
      </c>
    </row>
    <row r="889" spans="1:10">
      <c r="A889" t="s">
        <v>250</v>
      </c>
      <c r="B889" t="s">
        <v>252</v>
      </c>
      <c r="C889" s="20">
        <v>2047</v>
      </c>
      <c r="D889" t="s">
        <v>226</v>
      </c>
      <c r="E889" s="22">
        <v>507729.93411875801</v>
      </c>
      <c r="F889" s="22">
        <v>278595.281752148</v>
      </c>
      <c r="G889" s="10">
        <v>278595.19874690002</v>
      </c>
      <c r="H889" s="23">
        <f t="shared" si="26"/>
        <v>-8.3005247986875474E-2</v>
      </c>
      <c r="I889" s="10">
        <v>507728.74976711301</v>
      </c>
      <c r="J889" s="23">
        <f t="shared" si="27"/>
        <v>-1.1843516450026073</v>
      </c>
    </row>
    <row r="890" spans="1:10">
      <c r="A890" t="s">
        <v>250</v>
      </c>
      <c r="B890" t="s">
        <v>252</v>
      </c>
      <c r="C890" s="20">
        <v>2047</v>
      </c>
      <c r="D890" t="s">
        <v>254</v>
      </c>
      <c r="E890" s="22">
        <v>11676.8139967765</v>
      </c>
      <c r="F890" s="22">
        <v>1253.3359238205701</v>
      </c>
      <c r="G890" s="10">
        <v>1320.00748918915</v>
      </c>
      <c r="H890" s="23">
        <f t="shared" si="26"/>
        <v>66.671565368579877</v>
      </c>
      <c r="I890" s="10">
        <v>11676.813989078701</v>
      </c>
      <c r="J890" s="23">
        <f t="shared" si="27"/>
        <v>-7.6977994467597455E-6</v>
      </c>
    </row>
    <row r="891" spans="1:10">
      <c r="A891" t="s">
        <v>250</v>
      </c>
      <c r="B891" t="s">
        <v>252</v>
      </c>
      <c r="C891" s="20">
        <v>2048</v>
      </c>
      <c r="D891" t="s">
        <v>232</v>
      </c>
      <c r="E891" s="22">
        <v>18865.038218851201</v>
      </c>
      <c r="F891" s="22">
        <v>12359.811554092799</v>
      </c>
      <c r="G891" s="10">
        <v>12359.797946017999</v>
      </c>
      <c r="H891" s="23">
        <f t="shared" si="26"/>
        <v>-1.3608074799776659E-2</v>
      </c>
      <c r="I891" s="10">
        <v>18865.013879355902</v>
      </c>
      <c r="J891" s="23">
        <f t="shared" si="27"/>
        <v>-2.4339495299500413E-2</v>
      </c>
    </row>
    <row r="892" spans="1:10">
      <c r="A892" t="s">
        <v>250</v>
      </c>
      <c r="B892" t="s">
        <v>252</v>
      </c>
      <c r="C892" s="20">
        <v>2048</v>
      </c>
      <c r="D892" t="s">
        <v>272</v>
      </c>
      <c r="E892" s="22">
        <v>1139928.82025823</v>
      </c>
      <c r="F892" s="22">
        <v>240778.78328442699</v>
      </c>
      <c r="G892" s="10">
        <v>240778.643136103</v>
      </c>
      <c r="H892" s="23">
        <f t="shared" si="26"/>
        <v>-0.14014832398970611</v>
      </c>
      <c r="I892" s="10">
        <v>1139921.4222234201</v>
      </c>
      <c r="J892" s="23">
        <f t="shared" si="27"/>
        <v>-7.3980348098557442</v>
      </c>
    </row>
    <row r="893" spans="1:10">
      <c r="A893" t="s">
        <v>250</v>
      </c>
      <c r="B893" t="s">
        <v>252</v>
      </c>
      <c r="C893" s="20">
        <v>2048</v>
      </c>
      <c r="D893" t="s">
        <v>208</v>
      </c>
      <c r="E893" s="22">
        <v>191174.06021725401</v>
      </c>
      <c r="F893" s="22">
        <v>116788.733593472</v>
      </c>
      <c r="G893" s="10">
        <v>116788.610084</v>
      </c>
      <c r="H893" s="23">
        <f t="shared" si="26"/>
        <v>-0.12350947200320661</v>
      </c>
      <c r="I893" s="10">
        <v>191173.834498201</v>
      </c>
      <c r="J893" s="23">
        <f t="shared" si="27"/>
        <v>-0.22571905300719664</v>
      </c>
    </row>
    <row r="894" spans="1:10">
      <c r="A894" t="s">
        <v>250</v>
      </c>
      <c r="B894" t="s">
        <v>252</v>
      </c>
      <c r="C894" s="20">
        <v>2048</v>
      </c>
      <c r="D894" t="s">
        <v>218</v>
      </c>
      <c r="E894" s="22">
        <v>343788.06112779398</v>
      </c>
      <c r="F894" s="22">
        <v>323063.55524805997</v>
      </c>
      <c r="G894" s="10">
        <v>323063.01307722001</v>
      </c>
      <c r="H894" s="23">
        <f t="shared" si="26"/>
        <v>-0.5421708399662748</v>
      </c>
      <c r="I894" s="10">
        <v>343787.13800637401</v>
      </c>
      <c r="J894" s="23">
        <f t="shared" si="27"/>
        <v>-0.9231214199680835</v>
      </c>
    </row>
    <row r="895" spans="1:10">
      <c r="A895" t="s">
        <v>250</v>
      </c>
      <c r="B895" t="s">
        <v>252</v>
      </c>
      <c r="C895" s="20">
        <v>2048</v>
      </c>
      <c r="D895" t="s">
        <v>222</v>
      </c>
      <c r="E895" s="22">
        <v>972754.86978786497</v>
      </c>
      <c r="F895" s="22">
        <v>579457.62342777604</v>
      </c>
      <c r="G895" s="10">
        <v>579456.85888230801</v>
      </c>
      <c r="H895" s="23">
        <f t="shared" si="26"/>
        <v>-0.76454546803142875</v>
      </c>
      <c r="I895" s="10">
        <v>972752.00046915305</v>
      </c>
      <c r="J895" s="23">
        <f t="shared" si="27"/>
        <v>-2.8693187119206414</v>
      </c>
    </row>
    <row r="896" spans="1:10">
      <c r="A896" t="s">
        <v>250</v>
      </c>
      <c r="B896" t="s">
        <v>252</v>
      </c>
      <c r="C896" s="20">
        <v>2048</v>
      </c>
      <c r="D896" t="s">
        <v>226</v>
      </c>
      <c r="E896" s="22">
        <v>516146.53371979599</v>
      </c>
      <c r="F896" s="22">
        <v>283909.41641677602</v>
      </c>
      <c r="G896" s="10">
        <v>283909.318240972</v>
      </c>
      <c r="H896" s="23">
        <f t="shared" si="26"/>
        <v>-9.8175804014317691E-2</v>
      </c>
      <c r="I896" s="10">
        <v>516145.43806322297</v>
      </c>
      <c r="J896" s="23">
        <f t="shared" si="27"/>
        <v>-1.0956565730157308</v>
      </c>
    </row>
    <row r="897" spans="1:10">
      <c r="A897" t="s">
        <v>250</v>
      </c>
      <c r="B897" t="s">
        <v>252</v>
      </c>
      <c r="C897" s="20">
        <v>2048</v>
      </c>
      <c r="D897" t="s">
        <v>254</v>
      </c>
      <c r="E897" s="22">
        <v>11567.4035773788</v>
      </c>
      <c r="F897" s="22">
        <v>1163.42017399935</v>
      </c>
      <c r="G897" s="10">
        <v>1228.73261677247</v>
      </c>
      <c r="H897" s="23">
        <f t="shared" si="26"/>
        <v>65.312442773119983</v>
      </c>
      <c r="I897" s="10">
        <v>11567.403570372901</v>
      </c>
      <c r="J897" s="23">
        <f t="shared" si="27"/>
        <v>-7.0058995333965868E-6</v>
      </c>
    </row>
    <row r="898" spans="1:10">
      <c r="A898" t="s">
        <v>250</v>
      </c>
      <c r="B898" t="s">
        <v>252</v>
      </c>
      <c r="C898" s="20">
        <v>2049</v>
      </c>
      <c r="D898" t="s">
        <v>232</v>
      </c>
      <c r="E898" s="22">
        <v>19265.967306424998</v>
      </c>
      <c r="F898" s="22">
        <v>12562.9849985198</v>
      </c>
      <c r="G898" s="10">
        <v>12562.9700035081</v>
      </c>
      <c r="H898" s="23">
        <f t="shared" ref="H898:H961" si="28">G898-F898</f>
        <v>-1.4995011699284078E-2</v>
      </c>
      <c r="I898" s="10">
        <v>19265.9413357536</v>
      </c>
      <c r="J898" s="23">
        <f t="shared" ref="J898:J961" si="29">I898-E898</f>
        <v>-2.5970671398681588E-2</v>
      </c>
    </row>
    <row r="899" spans="1:10">
      <c r="A899" t="s">
        <v>250</v>
      </c>
      <c r="B899" t="s">
        <v>252</v>
      </c>
      <c r="C899" s="20">
        <v>2049</v>
      </c>
      <c r="D899" t="s">
        <v>272</v>
      </c>
      <c r="E899" s="22">
        <v>1148963.80053028</v>
      </c>
      <c r="F899" s="22">
        <v>246024.61636035901</v>
      </c>
      <c r="G899" s="10">
        <v>246024.45476508801</v>
      </c>
      <c r="H899" s="23">
        <f t="shared" si="28"/>
        <v>-0.16159527099807747</v>
      </c>
      <c r="I899" s="10">
        <v>1148955.60958046</v>
      </c>
      <c r="J899" s="23">
        <f t="shared" si="29"/>
        <v>-8.1909498199820518</v>
      </c>
    </row>
    <row r="900" spans="1:10">
      <c r="A900" t="s">
        <v>250</v>
      </c>
      <c r="B900" t="s">
        <v>252</v>
      </c>
      <c r="C900" s="20">
        <v>2049</v>
      </c>
      <c r="D900" t="s">
        <v>208</v>
      </c>
      <c r="E900" s="22">
        <v>194292.30909236</v>
      </c>
      <c r="F900" s="22">
        <v>118827.72290048801</v>
      </c>
      <c r="G900" s="10">
        <v>118827.58429132801</v>
      </c>
      <c r="H900" s="23">
        <f t="shared" si="28"/>
        <v>-0.13860915999975987</v>
      </c>
      <c r="I900" s="10">
        <v>194292.05553949799</v>
      </c>
      <c r="J900" s="23">
        <f t="shared" si="29"/>
        <v>-0.25355286200647242</v>
      </c>
    </row>
    <row r="901" spans="1:10">
      <c r="A901" t="s">
        <v>250</v>
      </c>
      <c r="B901" t="s">
        <v>252</v>
      </c>
      <c r="C901" s="20">
        <v>2049</v>
      </c>
      <c r="D901" t="s">
        <v>218</v>
      </c>
      <c r="E901" s="22">
        <v>345032.33884515602</v>
      </c>
      <c r="F901" s="22">
        <v>324117.530070448</v>
      </c>
      <c r="G901" s="10">
        <v>324116.92279720597</v>
      </c>
      <c r="H901" s="23">
        <f t="shared" si="28"/>
        <v>-0.60727324202889577</v>
      </c>
      <c r="I901" s="10">
        <v>345031.33482911799</v>
      </c>
      <c r="J901" s="23">
        <f t="shared" si="29"/>
        <v>-1.004016038030386</v>
      </c>
    </row>
    <row r="902" spans="1:10">
      <c r="A902" t="s">
        <v>250</v>
      </c>
      <c r="B902" t="s">
        <v>252</v>
      </c>
      <c r="C902" s="20">
        <v>2049</v>
      </c>
      <c r="D902" t="s">
        <v>222</v>
      </c>
      <c r="E902" s="22">
        <v>985508.40178051905</v>
      </c>
      <c r="F902" s="22">
        <v>589229.30436926801</v>
      </c>
      <c r="G902" s="10">
        <v>589228.44517656299</v>
      </c>
      <c r="H902" s="23">
        <f t="shared" si="28"/>
        <v>-0.85919270501472056</v>
      </c>
      <c r="I902" s="10">
        <v>985505.20697682304</v>
      </c>
      <c r="J902" s="23">
        <f t="shared" si="29"/>
        <v>-3.1948036960093305</v>
      </c>
    </row>
    <row r="903" spans="1:10">
      <c r="A903" t="s">
        <v>250</v>
      </c>
      <c r="B903" t="s">
        <v>252</v>
      </c>
      <c r="C903" s="20">
        <v>2049</v>
      </c>
      <c r="D903" t="s">
        <v>226</v>
      </c>
      <c r="E903" s="22">
        <v>522493.44508903299</v>
      </c>
      <c r="F903" s="22">
        <v>289249.20488926797</v>
      </c>
      <c r="G903" s="10">
        <v>289249.08993941598</v>
      </c>
      <c r="H903" s="23">
        <f t="shared" si="28"/>
        <v>-0.11494985199533403</v>
      </c>
      <c r="I903" s="10">
        <v>522492.20023024798</v>
      </c>
      <c r="J903" s="23">
        <f t="shared" si="29"/>
        <v>-1.244858785008546</v>
      </c>
    </row>
    <row r="904" spans="1:10">
      <c r="A904" t="s">
        <v>250</v>
      </c>
      <c r="B904" t="s">
        <v>252</v>
      </c>
      <c r="C904" s="20">
        <v>2049</v>
      </c>
      <c r="D904" t="s">
        <v>254</v>
      </c>
      <c r="E904" s="22">
        <v>11514.5369714028</v>
      </c>
      <c r="F904" s="22">
        <v>1074.6229803117001</v>
      </c>
      <c r="G904" s="10">
        <v>1139.2417525041701</v>
      </c>
      <c r="H904" s="23">
        <f t="shared" si="28"/>
        <v>64.618772192470033</v>
      </c>
      <c r="I904" s="10">
        <v>11514.536964282301</v>
      </c>
      <c r="J904" s="23">
        <f t="shared" si="29"/>
        <v>-7.1204995037987828E-6</v>
      </c>
    </row>
    <row r="905" spans="1:10">
      <c r="A905" t="s">
        <v>250</v>
      </c>
      <c r="B905" t="s">
        <v>252</v>
      </c>
      <c r="C905" s="20">
        <v>2050</v>
      </c>
      <c r="D905" t="s">
        <v>232</v>
      </c>
      <c r="E905" s="22">
        <v>19651.8022418402</v>
      </c>
      <c r="F905" s="22">
        <v>12765.007052867</v>
      </c>
      <c r="G905" s="10">
        <v>12764.9906286853</v>
      </c>
      <c r="H905" s="23">
        <f t="shared" si="28"/>
        <v>-1.6424181700131157E-2</v>
      </c>
      <c r="I905" s="10">
        <v>19651.774602414</v>
      </c>
      <c r="J905" s="23">
        <f t="shared" si="29"/>
        <v>-2.7639426200039452E-2</v>
      </c>
    </row>
    <row r="906" spans="1:10">
      <c r="A906" t="s">
        <v>250</v>
      </c>
      <c r="B906" t="s">
        <v>252</v>
      </c>
      <c r="C906" s="20">
        <v>2050</v>
      </c>
      <c r="D906" t="s">
        <v>272</v>
      </c>
      <c r="E906" s="22">
        <v>1157682.64878665</v>
      </c>
      <c r="F906" s="22">
        <v>251179.14235832001</v>
      </c>
      <c r="G906" s="10">
        <v>251178.95626775199</v>
      </c>
      <c r="H906" s="23">
        <f t="shared" si="28"/>
        <v>-0.18609056802233681</v>
      </c>
      <c r="I906" s="10">
        <v>1157673.56667431</v>
      </c>
      <c r="J906" s="23">
        <f t="shared" si="29"/>
        <v>-9.0821123400237411</v>
      </c>
    </row>
    <row r="907" spans="1:10">
      <c r="A907" t="s">
        <v>250</v>
      </c>
      <c r="B907" t="s">
        <v>252</v>
      </c>
      <c r="C907" s="20">
        <v>2050</v>
      </c>
      <c r="D907" t="s">
        <v>208</v>
      </c>
      <c r="E907" s="22">
        <v>196917.493130174</v>
      </c>
      <c r="F907" s="22">
        <v>120828.08395982299</v>
      </c>
      <c r="G907" s="10">
        <v>120827.928759862</v>
      </c>
      <c r="H907" s="23">
        <f t="shared" si="28"/>
        <v>-0.15519996099465061</v>
      </c>
      <c r="I907" s="10">
        <v>196917.20462551599</v>
      </c>
      <c r="J907" s="23">
        <f t="shared" si="29"/>
        <v>-0.2885046580049675</v>
      </c>
    </row>
    <row r="908" spans="1:10">
      <c r="A908" t="s">
        <v>250</v>
      </c>
      <c r="B908" t="s">
        <v>252</v>
      </c>
      <c r="C908" s="20">
        <v>2050</v>
      </c>
      <c r="D908" t="s">
        <v>218</v>
      </c>
      <c r="E908" s="22">
        <v>346234.94153283403</v>
      </c>
      <c r="F908" s="22">
        <v>324973.95659758901</v>
      </c>
      <c r="G908" s="10">
        <v>324973.27922619297</v>
      </c>
      <c r="H908" s="23">
        <f t="shared" si="28"/>
        <v>-0.67737139604287222</v>
      </c>
      <c r="I908" s="10">
        <v>346233.851249823</v>
      </c>
      <c r="J908" s="23">
        <f t="shared" si="29"/>
        <v>-1.0902830110280775</v>
      </c>
    </row>
    <row r="909" spans="1:10">
      <c r="A909" t="s">
        <v>250</v>
      </c>
      <c r="B909" t="s">
        <v>252</v>
      </c>
      <c r="C909" s="20">
        <v>2050</v>
      </c>
      <c r="D909" t="s">
        <v>222</v>
      </c>
      <c r="E909" s="22">
        <v>997258.66499165096</v>
      </c>
      <c r="F909" s="22">
        <v>598817.64900788898</v>
      </c>
      <c r="G909" s="10">
        <v>598816.68706989801</v>
      </c>
      <c r="H909" s="23">
        <f t="shared" si="28"/>
        <v>-0.9619379909709096</v>
      </c>
      <c r="I909" s="10">
        <v>997255.10500191804</v>
      </c>
      <c r="J909" s="23">
        <f t="shared" si="29"/>
        <v>-3.5599897329229861</v>
      </c>
    </row>
    <row r="910" spans="1:10">
      <c r="A910" t="s">
        <v>250</v>
      </c>
      <c r="B910" t="s">
        <v>252</v>
      </c>
      <c r="C910" s="20">
        <v>2050</v>
      </c>
      <c r="D910" t="s">
        <v>226</v>
      </c>
      <c r="E910" s="22">
        <v>528010.88117248204</v>
      </c>
      <c r="F910" s="22">
        <v>294395.64215062303</v>
      </c>
      <c r="G910" s="10">
        <v>294395.50759803999</v>
      </c>
      <c r="H910" s="23">
        <f t="shared" si="28"/>
        <v>-0.1345525830402039</v>
      </c>
      <c r="I910" s="10">
        <v>528009.46412841696</v>
      </c>
      <c r="J910" s="23">
        <f t="shared" si="29"/>
        <v>-1.4170440650777891</v>
      </c>
    </row>
    <row r="911" spans="1:10">
      <c r="A911" t="s">
        <v>250</v>
      </c>
      <c r="B911" t="s">
        <v>252</v>
      </c>
      <c r="C911" s="20">
        <v>2050</v>
      </c>
      <c r="D911" t="s">
        <v>254</v>
      </c>
      <c r="E911" s="22">
        <v>11458.331774082801</v>
      </c>
      <c r="F911" s="22">
        <v>987.44411294328802</v>
      </c>
      <c r="G911" s="10">
        <v>1051.113893317</v>
      </c>
      <c r="H911" s="23">
        <f t="shared" si="28"/>
        <v>63.669780373712001</v>
      </c>
      <c r="I911" s="10">
        <v>11458.331766904899</v>
      </c>
      <c r="J911" s="23">
        <f t="shared" si="29"/>
        <v>-7.1779013524064794E-6</v>
      </c>
    </row>
    <row r="912" spans="1:10">
      <c r="A912" t="s">
        <v>257</v>
      </c>
      <c r="B912" t="s">
        <v>259</v>
      </c>
      <c r="C912" s="20">
        <v>2025</v>
      </c>
      <c r="D912" t="s">
        <v>232</v>
      </c>
      <c r="E912" s="22">
        <v>11293.858953409001</v>
      </c>
      <c r="F912" s="22">
        <v>8456.09110298007</v>
      </c>
      <c r="G912" s="10">
        <v>8456.09110298007</v>
      </c>
      <c r="H912" s="23">
        <f t="shared" si="28"/>
        <v>0</v>
      </c>
      <c r="I912" s="10">
        <v>11293.858953409001</v>
      </c>
      <c r="J912" s="23">
        <f t="shared" si="29"/>
        <v>0</v>
      </c>
    </row>
    <row r="913" spans="1:10">
      <c r="A913" t="s">
        <v>257</v>
      </c>
      <c r="B913" t="s">
        <v>259</v>
      </c>
      <c r="C913" s="20">
        <v>2025</v>
      </c>
      <c r="D913" t="s">
        <v>272</v>
      </c>
      <c r="E913" s="22">
        <v>796801.79248266097</v>
      </c>
      <c r="F913" s="22">
        <v>124437.09967665101</v>
      </c>
      <c r="G913" s="10">
        <v>124437.09967665101</v>
      </c>
      <c r="H913" s="23">
        <f t="shared" si="28"/>
        <v>0</v>
      </c>
      <c r="I913" s="10">
        <v>796801.79248266097</v>
      </c>
      <c r="J913" s="23">
        <f t="shared" si="29"/>
        <v>0</v>
      </c>
    </row>
    <row r="914" spans="1:10">
      <c r="A914" t="s">
        <v>257</v>
      </c>
      <c r="B914" t="s">
        <v>259</v>
      </c>
      <c r="C914" s="20">
        <v>2025</v>
      </c>
      <c r="D914" t="s">
        <v>208</v>
      </c>
      <c r="E914" s="22">
        <v>110599.338170727</v>
      </c>
      <c r="F914" s="22">
        <v>70978.798014499494</v>
      </c>
      <c r="G914" s="10">
        <v>70978.798014499494</v>
      </c>
      <c r="H914" s="23">
        <f t="shared" si="28"/>
        <v>0</v>
      </c>
      <c r="I914" s="10">
        <v>110599.338170727</v>
      </c>
      <c r="J914" s="23">
        <f t="shared" si="29"/>
        <v>0</v>
      </c>
    </row>
    <row r="915" spans="1:10">
      <c r="A915" t="s">
        <v>257</v>
      </c>
      <c r="B915" t="s">
        <v>259</v>
      </c>
      <c r="C915" s="20">
        <v>2025</v>
      </c>
      <c r="D915" t="s">
        <v>218</v>
      </c>
      <c r="E915" s="22">
        <v>269908.90899035003</v>
      </c>
      <c r="F915" s="22">
        <v>250549.928104577</v>
      </c>
      <c r="G915" s="10">
        <v>250549.928104577</v>
      </c>
      <c r="H915" s="23">
        <f t="shared" si="28"/>
        <v>0</v>
      </c>
      <c r="I915" s="10">
        <v>269908.90899035003</v>
      </c>
      <c r="J915" s="23">
        <f t="shared" si="29"/>
        <v>0</v>
      </c>
    </row>
    <row r="916" spans="1:10">
      <c r="A916" t="s">
        <v>257</v>
      </c>
      <c r="B916" t="s">
        <v>259</v>
      </c>
      <c r="C916" s="20">
        <v>2025</v>
      </c>
      <c r="D916" t="s">
        <v>222</v>
      </c>
      <c r="E916" s="22">
        <v>605290.56266535597</v>
      </c>
      <c r="F916" s="22">
        <v>336235.04360375198</v>
      </c>
      <c r="G916" s="10">
        <v>336235.04360375198</v>
      </c>
      <c r="H916" s="23">
        <f t="shared" si="28"/>
        <v>0</v>
      </c>
      <c r="I916" s="10">
        <v>605290.56266535597</v>
      </c>
      <c r="J916" s="23">
        <f t="shared" si="29"/>
        <v>0</v>
      </c>
    </row>
    <row r="917" spans="1:10">
      <c r="A917" t="s">
        <v>257</v>
      </c>
      <c r="B917" t="s">
        <v>259</v>
      </c>
      <c r="C917" s="20">
        <v>2025</v>
      </c>
      <c r="D917" t="s">
        <v>226</v>
      </c>
      <c r="E917" s="22">
        <v>328703.69570834498</v>
      </c>
      <c r="F917" s="22">
        <v>165181.22986253601</v>
      </c>
      <c r="G917" s="10">
        <v>165181.22986253601</v>
      </c>
      <c r="H917" s="23">
        <f t="shared" si="28"/>
        <v>0</v>
      </c>
      <c r="I917" s="10">
        <v>328703.69570834498</v>
      </c>
      <c r="J917" s="23">
        <f t="shared" si="29"/>
        <v>0</v>
      </c>
    </row>
    <row r="918" spans="1:10">
      <c r="A918" t="s">
        <v>257</v>
      </c>
      <c r="B918" t="s">
        <v>259</v>
      </c>
      <c r="C918" s="20">
        <v>2025</v>
      </c>
      <c r="D918" t="s">
        <v>254</v>
      </c>
      <c r="E918" s="22">
        <v>12601.518831830699</v>
      </c>
      <c r="F918" s="22">
        <v>3952.35611097931</v>
      </c>
      <c r="G918" s="10">
        <v>3955.3071189549901</v>
      </c>
      <c r="H918" s="23">
        <f t="shared" si="28"/>
        <v>2.9510079756801133</v>
      </c>
      <c r="I918" s="10">
        <v>12601.518831830699</v>
      </c>
      <c r="J918" s="23">
        <f t="shared" si="29"/>
        <v>0</v>
      </c>
    </row>
    <row r="919" spans="1:10">
      <c r="A919" t="s">
        <v>257</v>
      </c>
      <c r="B919" t="s">
        <v>259</v>
      </c>
      <c r="C919" s="20">
        <v>2026</v>
      </c>
      <c r="D919" t="s">
        <v>232</v>
      </c>
      <c r="E919" s="22">
        <v>11413.940226065901</v>
      </c>
      <c r="F919" s="22">
        <v>8503.0488307289997</v>
      </c>
      <c r="G919" s="10">
        <v>8503.0488307289997</v>
      </c>
      <c r="H919" s="23">
        <f t="shared" si="28"/>
        <v>0</v>
      </c>
      <c r="I919" s="10">
        <v>11413.940190784901</v>
      </c>
      <c r="J919" s="23">
        <f t="shared" si="29"/>
        <v>-3.5281000236864202E-5</v>
      </c>
    </row>
    <row r="920" spans="1:10">
      <c r="A920" t="s">
        <v>257</v>
      </c>
      <c r="B920" t="s">
        <v>259</v>
      </c>
      <c r="C920" s="20">
        <v>2026</v>
      </c>
      <c r="D920" t="s">
        <v>272</v>
      </c>
      <c r="E920" s="22">
        <v>813844.57976355101</v>
      </c>
      <c r="F920" s="22">
        <v>128333.952745922</v>
      </c>
      <c r="G920" s="10">
        <v>128333.952745922</v>
      </c>
      <c r="H920" s="23">
        <f t="shared" si="28"/>
        <v>0</v>
      </c>
      <c r="I920" s="10">
        <v>813844.56971614505</v>
      </c>
      <c r="J920" s="23">
        <f t="shared" si="29"/>
        <v>-1.0047405958175659E-2</v>
      </c>
    </row>
    <row r="921" spans="1:10">
      <c r="A921" t="s">
        <v>257</v>
      </c>
      <c r="B921" t="s">
        <v>259</v>
      </c>
      <c r="C921" s="20">
        <v>2026</v>
      </c>
      <c r="D921" t="s">
        <v>208</v>
      </c>
      <c r="E921" s="22">
        <v>113261.46733683199</v>
      </c>
      <c r="F921" s="22">
        <v>72339.688419073296</v>
      </c>
      <c r="G921" s="10">
        <v>72339.688419073296</v>
      </c>
      <c r="H921" s="23">
        <f t="shared" si="28"/>
        <v>0</v>
      </c>
      <c r="I921" s="10">
        <v>113261.467181129</v>
      </c>
      <c r="J921" s="23">
        <f t="shared" si="29"/>
        <v>-1.5570299001410604E-4</v>
      </c>
    </row>
    <row r="922" spans="1:10">
      <c r="A922" t="s">
        <v>257</v>
      </c>
      <c r="B922" t="s">
        <v>259</v>
      </c>
      <c r="C922" s="20">
        <v>2026</v>
      </c>
      <c r="D922" t="s">
        <v>218</v>
      </c>
      <c r="E922" s="22">
        <v>274200.57888394</v>
      </c>
      <c r="F922" s="22">
        <v>254910.75262748101</v>
      </c>
      <c r="G922" s="10">
        <v>254910.75262748101</v>
      </c>
      <c r="H922" s="23">
        <f t="shared" si="28"/>
        <v>0</v>
      </c>
      <c r="I922" s="10">
        <v>274200.57792951202</v>
      </c>
      <c r="J922" s="23">
        <f t="shared" si="29"/>
        <v>-9.5442798919975758E-4</v>
      </c>
    </row>
    <row r="923" spans="1:10">
      <c r="A923" t="s">
        <v>257</v>
      </c>
      <c r="B923" t="s">
        <v>259</v>
      </c>
      <c r="C923" s="20">
        <v>2026</v>
      </c>
      <c r="D923" t="s">
        <v>222</v>
      </c>
      <c r="E923" s="22">
        <v>620097.59752158099</v>
      </c>
      <c r="F923" s="22">
        <v>344917.06433933502</v>
      </c>
      <c r="G923" s="10">
        <v>344917.06433933502</v>
      </c>
      <c r="H923" s="23">
        <f t="shared" si="28"/>
        <v>0</v>
      </c>
      <c r="I923" s="10">
        <v>620097.59477910295</v>
      </c>
      <c r="J923" s="23">
        <f t="shared" si="29"/>
        <v>-2.7424780419096351E-3</v>
      </c>
    </row>
    <row r="924" spans="1:10">
      <c r="A924" t="s">
        <v>257</v>
      </c>
      <c r="B924" t="s">
        <v>259</v>
      </c>
      <c r="C924" s="20">
        <v>2026</v>
      </c>
      <c r="D924" t="s">
        <v>226</v>
      </c>
      <c r="E924" s="22">
        <v>335570.10883704497</v>
      </c>
      <c r="F924" s="22">
        <v>167951.384337069</v>
      </c>
      <c r="G924" s="10">
        <v>167951.384337069</v>
      </c>
      <c r="H924" s="23">
        <f t="shared" si="28"/>
        <v>0</v>
      </c>
      <c r="I924" s="10">
        <v>335570.10792798002</v>
      </c>
      <c r="J924" s="23">
        <f t="shared" si="29"/>
        <v>-9.0906495461240411E-4</v>
      </c>
    </row>
    <row r="925" spans="1:10">
      <c r="A925" t="s">
        <v>257</v>
      </c>
      <c r="B925" t="s">
        <v>259</v>
      </c>
      <c r="C925" s="20">
        <v>2026</v>
      </c>
      <c r="D925" t="s">
        <v>254</v>
      </c>
      <c r="E925" s="22">
        <v>12631.200997652901</v>
      </c>
      <c r="F925" s="22">
        <v>3818.8860506283199</v>
      </c>
      <c r="G925" s="10">
        <v>3824.4137584423902</v>
      </c>
      <c r="H925" s="23">
        <f t="shared" si="28"/>
        <v>5.5277078140702542</v>
      </c>
      <c r="I925" s="10">
        <v>12631.200997652901</v>
      </c>
      <c r="J925" s="23">
        <f t="shared" si="29"/>
        <v>0</v>
      </c>
    </row>
    <row r="926" spans="1:10">
      <c r="A926" t="s">
        <v>257</v>
      </c>
      <c r="B926" t="s">
        <v>259</v>
      </c>
      <c r="C926" s="20">
        <v>2027</v>
      </c>
      <c r="D926" t="s">
        <v>232</v>
      </c>
      <c r="E926" s="22">
        <v>11515.589207719901</v>
      </c>
      <c r="F926" s="22">
        <v>8579.0390559453699</v>
      </c>
      <c r="G926" s="10">
        <v>8579.0390533746195</v>
      </c>
      <c r="H926" s="23">
        <f t="shared" si="28"/>
        <v>-2.5707504391903058E-6</v>
      </c>
      <c r="I926" s="10">
        <v>11515.589107809999</v>
      </c>
      <c r="J926" s="23">
        <f t="shared" si="29"/>
        <v>-9.9909901109640487E-5</v>
      </c>
    </row>
    <row r="927" spans="1:10">
      <c r="A927" t="s">
        <v>257</v>
      </c>
      <c r="B927" t="s">
        <v>259</v>
      </c>
      <c r="C927" s="20">
        <v>2027</v>
      </c>
      <c r="D927" t="s">
        <v>272</v>
      </c>
      <c r="E927" s="22">
        <v>832166.93546909303</v>
      </c>
      <c r="F927" s="22">
        <v>132462.188261526</v>
      </c>
      <c r="G927" s="10">
        <v>132462.18825116701</v>
      </c>
      <c r="H927" s="23">
        <f t="shared" si="28"/>
        <v>-1.0358984582126141E-5</v>
      </c>
      <c r="I927" s="10">
        <v>832166.90618592501</v>
      </c>
      <c r="J927" s="23">
        <f t="shared" si="29"/>
        <v>-2.9283168027177453E-2</v>
      </c>
    </row>
    <row r="928" spans="1:10">
      <c r="A928" t="s">
        <v>257</v>
      </c>
      <c r="B928" t="s">
        <v>259</v>
      </c>
      <c r="C928" s="20">
        <v>2027</v>
      </c>
      <c r="D928" t="s">
        <v>208</v>
      </c>
      <c r="E928" s="22">
        <v>115932.76983331599</v>
      </c>
      <c r="F928" s="22">
        <v>73859.910306233505</v>
      </c>
      <c r="G928" s="10">
        <v>73859.910292566405</v>
      </c>
      <c r="H928" s="23">
        <f t="shared" si="28"/>
        <v>-1.3667100574821234E-5</v>
      </c>
      <c r="I928" s="10">
        <v>115932.76937563501</v>
      </c>
      <c r="J928" s="23">
        <f t="shared" si="29"/>
        <v>-4.5768098789267242E-4</v>
      </c>
    </row>
    <row r="929" spans="1:10">
      <c r="A929" t="s">
        <v>257</v>
      </c>
      <c r="B929" t="s">
        <v>259</v>
      </c>
      <c r="C929" s="20">
        <v>2027</v>
      </c>
      <c r="D929" t="s">
        <v>218</v>
      </c>
      <c r="E929" s="22">
        <v>278508.67043277202</v>
      </c>
      <c r="F929" s="22">
        <v>259318.03813753801</v>
      </c>
      <c r="G929" s="10">
        <v>259318.038089282</v>
      </c>
      <c r="H929" s="23">
        <f t="shared" si="28"/>
        <v>-4.8256013542413712E-5</v>
      </c>
      <c r="I929" s="10">
        <v>278508.66764215502</v>
      </c>
      <c r="J929" s="23">
        <f t="shared" si="29"/>
        <v>-2.7906169998459518E-3</v>
      </c>
    </row>
    <row r="930" spans="1:10">
      <c r="A930" t="s">
        <v>257</v>
      </c>
      <c r="B930" t="s">
        <v>259</v>
      </c>
      <c r="C930" s="20">
        <v>2027</v>
      </c>
      <c r="D930" t="s">
        <v>222</v>
      </c>
      <c r="E930" s="22">
        <v>635095.67956409499</v>
      </c>
      <c r="F930" s="22">
        <v>354171.54443349101</v>
      </c>
      <c r="G930" s="10">
        <v>354171.54436264501</v>
      </c>
      <c r="H930" s="23">
        <f t="shared" si="28"/>
        <v>-7.0845999289304018E-5</v>
      </c>
      <c r="I930" s="10">
        <v>635095.67155774101</v>
      </c>
      <c r="J930" s="23">
        <f t="shared" si="29"/>
        <v>-8.0063539789989591E-3</v>
      </c>
    </row>
    <row r="931" spans="1:10">
      <c r="A931" t="s">
        <v>257</v>
      </c>
      <c r="B931" t="s">
        <v>259</v>
      </c>
      <c r="C931" s="20">
        <v>2027</v>
      </c>
      <c r="D931" t="s">
        <v>226</v>
      </c>
      <c r="E931" s="22">
        <v>342492.40772750898</v>
      </c>
      <c r="F931" s="22">
        <v>171237.362700917</v>
      </c>
      <c r="G931" s="10">
        <v>171237.362695819</v>
      </c>
      <c r="H931" s="23">
        <f t="shared" si="28"/>
        <v>-5.0980015657842159E-6</v>
      </c>
      <c r="I931" s="10">
        <v>342492.40509895701</v>
      </c>
      <c r="J931" s="23">
        <f t="shared" si="29"/>
        <v>-2.6285519707016647E-3</v>
      </c>
    </row>
    <row r="932" spans="1:10">
      <c r="A932" t="s">
        <v>257</v>
      </c>
      <c r="B932" t="s">
        <v>259</v>
      </c>
      <c r="C932" s="20">
        <v>2027</v>
      </c>
      <c r="D932" t="s">
        <v>254</v>
      </c>
      <c r="E932" s="22">
        <v>12629.8028477935</v>
      </c>
      <c r="F932" s="22">
        <v>3684.9496810095502</v>
      </c>
      <c r="G932" s="10">
        <v>3692.7080349650801</v>
      </c>
      <c r="H932" s="23">
        <f t="shared" si="28"/>
        <v>7.7583539555298557</v>
      </c>
      <c r="I932" s="10">
        <v>12629.8028477439</v>
      </c>
      <c r="J932" s="23">
        <f t="shared" si="29"/>
        <v>-4.9600203055888414E-8</v>
      </c>
    </row>
    <row r="933" spans="1:10">
      <c r="A933" t="s">
        <v>257</v>
      </c>
      <c r="B933" t="s">
        <v>259</v>
      </c>
      <c r="C933" s="20">
        <v>2028</v>
      </c>
      <c r="D933" t="s">
        <v>232</v>
      </c>
      <c r="E933" s="22">
        <v>11829.399751287299</v>
      </c>
      <c r="F933" s="22">
        <v>8690.9708013455802</v>
      </c>
      <c r="G933" s="10">
        <v>8690.9707915108793</v>
      </c>
      <c r="H933" s="23">
        <f t="shared" si="28"/>
        <v>-9.8347009043209255E-6</v>
      </c>
      <c r="I933" s="10">
        <v>11829.3995552585</v>
      </c>
      <c r="J933" s="23">
        <f t="shared" si="29"/>
        <v>-1.9602879910962656E-4</v>
      </c>
    </row>
    <row r="934" spans="1:10">
      <c r="A934" t="s">
        <v>257</v>
      </c>
      <c r="B934" t="s">
        <v>259</v>
      </c>
      <c r="C934" s="20">
        <v>2028</v>
      </c>
      <c r="D934" t="s">
        <v>272</v>
      </c>
      <c r="E934" s="22">
        <v>854958.528003413</v>
      </c>
      <c r="F934" s="22">
        <v>136770.52666407501</v>
      </c>
      <c r="G934" s="10">
        <v>136770.52662347999</v>
      </c>
      <c r="H934" s="23">
        <f t="shared" si="28"/>
        <v>-4.0595012251287699E-5</v>
      </c>
      <c r="I934" s="10">
        <v>854958.47696154099</v>
      </c>
      <c r="J934" s="23">
        <f t="shared" si="29"/>
        <v>-5.1041872007772326E-2</v>
      </c>
    </row>
    <row r="935" spans="1:10">
      <c r="A935" t="s">
        <v>257</v>
      </c>
      <c r="B935" t="s">
        <v>259</v>
      </c>
      <c r="C935" s="20">
        <v>2028</v>
      </c>
      <c r="D935" t="s">
        <v>208</v>
      </c>
      <c r="E935" s="22">
        <v>119684.610192098</v>
      </c>
      <c r="F935" s="22">
        <v>75545.086853284694</v>
      </c>
      <c r="G935" s="10">
        <v>75545.086800111196</v>
      </c>
      <c r="H935" s="23">
        <f t="shared" si="28"/>
        <v>-5.3173498599790037E-5</v>
      </c>
      <c r="I935" s="10">
        <v>119684.609316206</v>
      </c>
      <c r="J935" s="23">
        <f t="shared" si="29"/>
        <v>-8.7589200120419264E-4</v>
      </c>
    </row>
    <row r="936" spans="1:10">
      <c r="A936" t="s">
        <v>257</v>
      </c>
      <c r="B936" t="s">
        <v>259</v>
      </c>
      <c r="C936" s="20">
        <v>2028</v>
      </c>
      <c r="D936" t="s">
        <v>218</v>
      </c>
      <c r="E936" s="22">
        <v>283208.6448981</v>
      </c>
      <c r="F936" s="22">
        <v>263753.74839602702</v>
      </c>
      <c r="G936" s="10">
        <v>263753.748205613</v>
      </c>
      <c r="H936" s="23">
        <f t="shared" si="28"/>
        <v>-1.9041402265429497E-4</v>
      </c>
      <c r="I936" s="10">
        <v>283208.63975277002</v>
      </c>
      <c r="J936" s="23">
        <f t="shared" si="29"/>
        <v>-5.1453299820423126E-3</v>
      </c>
    </row>
    <row r="937" spans="1:10">
      <c r="A937" t="s">
        <v>257</v>
      </c>
      <c r="B937" t="s">
        <v>259</v>
      </c>
      <c r="C937" s="20">
        <v>2028</v>
      </c>
      <c r="D937" t="s">
        <v>222</v>
      </c>
      <c r="E937" s="22">
        <v>654200.06378206902</v>
      </c>
      <c r="F937" s="22">
        <v>363945.25405734603</v>
      </c>
      <c r="G937" s="10">
        <v>363945.25377713301</v>
      </c>
      <c r="H937" s="23">
        <f t="shared" si="28"/>
        <v>-2.8021301841363311E-4</v>
      </c>
      <c r="I937" s="10">
        <v>654200.04940095695</v>
      </c>
      <c r="J937" s="23">
        <f t="shared" si="29"/>
        <v>-1.4381112065166235E-2</v>
      </c>
    </row>
    <row r="938" spans="1:10">
      <c r="A938" t="s">
        <v>257</v>
      </c>
      <c r="B938" t="s">
        <v>259</v>
      </c>
      <c r="C938" s="20">
        <v>2028</v>
      </c>
      <c r="D938" t="s">
        <v>226</v>
      </c>
      <c r="E938" s="22">
        <v>351745.98795175098</v>
      </c>
      <c r="F938" s="22">
        <v>175235.344846661</v>
      </c>
      <c r="G938" s="10">
        <v>175235.34482666399</v>
      </c>
      <c r="H938" s="23">
        <f t="shared" si="28"/>
        <v>-1.9997009076178074E-5</v>
      </c>
      <c r="I938" s="10">
        <v>351745.98328413401</v>
      </c>
      <c r="J938" s="23">
        <f t="shared" si="29"/>
        <v>-4.6676169731654227E-3</v>
      </c>
    </row>
    <row r="939" spans="1:10">
      <c r="A939" t="s">
        <v>257</v>
      </c>
      <c r="B939" t="s">
        <v>259</v>
      </c>
      <c r="C939" s="20">
        <v>2028</v>
      </c>
      <c r="D939" t="s">
        <v>254</v>
      </c>
      <c r="E939" s="22">
        <v>12493.5410816147</v>
      </c>
      <c r="F939" s="22">
        <v>3549.87011355087</v>
      </c>
      <c r="G939" s="10">
        <v>3559.53799626408</v>
      </c>
      <c r="H939" s="23">
        <f t="shared" si="28"/>
        <v>9.6678827132100196</v>
      </c>
      <c r="I939" s="10">
        <v>12493.541081487199</v>
      </c>
      <c r="J939" s="23">
        <f t="shared" si="29"/>
        <v>-1.2750024325214326E-7</v>
      </c>
    </row>
    <row r="940" spans="1:10">
      <c r="A940" t="s">
        <v>257</v>
      </c>
      <c r="B940" t="s">
        <v>259</v>
      </c>
      <c r="C940" s="20">
        <v>2029</v>
      </c>
      <c r="D940" t="s">
        <v>232</v>
      </c>
      <c r="E940" s="22">
        <v>12020.2432035857</v>
      </c>
      <c r="F940" s="22">
        <v>8820.3946505524309</v>
      </c>
      <c r="G940" s="10">
        <v>8820.3946266869098</v>
      </c>
      <c r="H940" s="23">
        <f t="shared" si="28"/>
        <v>-2.3865521143306978E-5</v>
      </c>
      <c r="I940" s="10">
        <v>12020.2428783132</v>
      </c>
      <c r="J940" s="23">
        <f t="shared" si="29"/>
        <v>-3.2527250004932284E-4</v>
      </c>
    </row>
    <row r="941" spans="1:10">
      <c r="A941" t="s">
        <v>257</v>
      </c>
      <c r="B941" t="s">
        <v>259</v>
      </c>
      <c r="C941" s="20">
        <v>2029</v>
      </c>
      <c r="D941" t="s">
        <v>272</v>
      </c>
      <c r="E941" s="22">
        <v>872122.67456514295</v>
      </c>
      <c r="F941" s="22">
        <v>141419.19266817599</v>
      </c>
      <c r="G941" s="10">
        <v>141419.192572278</v>
      </c>
      <c r="H941" s="23">
        <f t="shared" si="28"/>
        <v>-9.5897994469851255E-5</v>
      </c>
      <c r="I941" s="10">
        <v>872122.58793486003</v>
      </c>
      <c r="J941" s="23">
        <f t="shared" si="29"/>
        <v>-8.6630282923579216E-2</v>
      </c>
    </row>
    <row r="942" spans="1:10">
      <c r="A942" t="s">
        <v>257</v>
      </c>
      <c r="B942" t="s">
        <v>259</v>
      </c>
      <c r="C942" s="20">
        <v>2029</v>
      </c>
      <c r="D942" t="s">
        <v>208</v>
      </c>
      <c r="E942" s="22">
        <v>122702.093217185</v>
      </c>
      <c r="F942" s="22">
        <v>77383.251031001695</v>
      </c>
      <c r="G942" s="10">
        <v>77383.250901099105</v>
      </c>
      <c r="H942" s="23">
        <f t="shared" si="28"/>
        <v>-1.2990258983336389E-4</v>
      </c>
      <c r="I942" s="10">
        <v>122702.09169944801</v>
      </c>
      <c r="J942" s="23">
        <f t="shared" si="29"/>
        <v>-1.5177369932644069E-3</v>
      </c>
    </row>
    <row r="943" spans="1:10">
      <c r="A943" t="s">
        <v>257</v>
      </c>
      <c r="B943" t="s">
        <v>259</v>
      </c>
      <c r="C943" s="20">
        <v>2029</v>
      </c>
      <c r="D943" t="s">
        <v>218</v>
      </c>
      <c r="E943" s="22">
        <v>287809.16865931399</v>
      </c>
      <c r="F943" s="22">
        <v>268469.019145798</v>
      </c>
      <c r="G943" s="10">
        <v>268469.01867672201</v>
      </c>
      <c r="H943" s="23">
        <f t="shared" si="28"/>
        <v>-4.6907598152756691E-4</v>
      </c>
      <c r="I943" s="10">
        <v>287809.159991119</v>
      </c>
      <c r="J943" s="23">
        <f t="shared" si="29"/>
        <v>-8.6681949906051159E-3</v>
      </c>
    </row>
    <row r="944" spans="1:10">
      <c r="A944" t="s">
        <v>257</v>
      </c>
      <c r="B944" t="s">
        <v>259</v>
      </c>
      <c r="C944" s="20">
        <v>2029</v>
      </c>
      <c r="D944" t="s">
        <v>222</v>
      </c>
      <c r="E944" s="22">
        <v>670042.05356430402</v>
      </c>
      <c r="F944" s="22">
        <v>374519.26554505399</v>
      </c>
      <c r="G944" s="10">
        <v>374519.26487124799</v>
      </c>
      <c r="H944" s="23">
        <f t="shared" si="28"/>
        <v>-6.7380600376054645E-4</v>
      </c>
      <c r="I944" s="10">
        <v>670042.029002105</v>
      </c>
      <c r="J944" s="23">
        <f t="shared" si="29"/>
        <v>-2.4562199017964303E-2</v>
      </c>
    </row>
    <row r="945" spans="1:10">
      <c r="A945" t="s">
        <v>257</v>
      </c>
      <c r="B945" t="s">
        <v>259</v>
      </c>
      <c r="C945" s="20">
        <v>2029</v>
      </c>
      <c r="D945" t="s">
        <v>226</v>
      </c>
      <c r="E945" s="22">
        <v>359486.680479392</v>
      </c>
      <c r="F945" s="22">
        <v>179568.51800889499</v>
      </c>
      <c r="G945" s="10">
        <v>179568.51796081799</v>
      </c>
      <c r="H945" s="23">
        <f t="shared" si="28"/>
        <v>-4.8076995881274343E-5</v>
      </c>
      <c r="I945" s="10">
        <v>359486.67235883599</v>
      </c>
      <c r="J945" s="23">
        <f t="shared" si="29"/>
        <v>-8.1205560127273202E-3</v>
      </c>
    </row>
    <row r="946" spans="1:10">
      <c r="A946" t="s">
        <v>257</v>
      </c>
      <c r="B946" t="s">
        <v>259</v>
      </c>
      <c r="C946" s="20">
        <v>2029</v>
      </c>
      <c r="D946" t="s">
        <v>254</v>
      </c>
      <c r="E946" s="22">
        <v>12505.2897094214</v>
      </c>
      <c r="F946" s="22">
        <v>3419.4934094300602</v>
      </c>
      <c r="G946" s="10">
        <v>3430.77105367489</v>
      </c>
      <c r="H946" s="23">
        <f t="shared" si="28"/>
        <v>11.277644244829844</v>
      </c>
      <c r="I946" s="10">
        <v>12505.289709123201</v>
      </c>
      <c r="J946" s="23">
        <f t="shared" si="29"/>
        <v>-2.9819966584909707E-7</v>
      </c>
    </row>
    <row r="947" spans="1:10">
      <c r="A947" t="s">
        <v>257</v>
      </c>
      <c r="B947" t="s">
        <v>259</v>
      </c>
      <c r="C947" s="20">
        <v>2030</v>
      </c>
      <c r="D947" t="s">
        <v>232</v>
      </c>
      <c r="E947" s="22">
        <v>12274.2652116557</v>
      </c>
      <c r="F947" s="22">
        <v>8965.5972855176096</v>
      </c>
      <c r="G947" s="10">
        <v>8965.5972388295504</v>
      </c>
      <c r="H947" s="23">
        <f t="shared" si="28"/>
        <v>-4.6688059228472412E-5</v>
      </c>
      <c r="I947" s="10">
        <v>12274.264734443401</v>
      </c>
      <c r="J947" s="23">
        <f t="shared" si="29"/>
        <v>-4.7721229930175468E-4</v>
      </c>
    </row>
    <row r="948" spans="1:10">
      <c r="A948" t="s">
        <v>257</v>
      </c>
      <c r="B948" t="s">
        <v>259</v>
      </c>
      <c r="C948" s="20">
        <v>2030</v>
      </c>
      <c r="D948" t="s">
        <v>272</v>
      </c>
      <c r="E948" s="22">
        <v>888648.98003583297</v>
      </c>
      <c r="F948" s="22">
        <v>146256.074031305</v>
      </c>
      <c r="G948" s="10">
        <v>146256.073838529</v>
      </c>
      <c r="H948" s="23">
        <f t="shared" si="28"/>
        <v>-1.927760022226721E-4</v>
      </c>
      <c r="I948" s="10">
        <v>888648.84909112402</v>
      </c>
      <c r="J948" s="23">
        <f t="shared" si="29"/>
        <v>-0.13094470894429833</v>
      </c>
    </row>
    <row r="949" spans="1:10">
      <c r="A949" t="s">
        <v>257</v>
      </c>
      <c r="B949" t="s">
        <v>259</v>
      </c>
      <c r="C949" s="20">
        <v>2030</v>
      </c>
      <c r="D949" t="s">
        <v>208</v>
      </c>
      <c r="E949" s="22">
        <v>126100.522748512</v>
      </c>
      <c r="F949" s="22">
        <v>79334.798623201001</v>
      </c>
      <c r="G949" s="10">
        <v>79334.798361602807</v>
      </c>
      <c r="H949" s="23">
        <f t="shared" si="28"/>
        <v>-2.61598193901591E-4</v>
      </c>
      <c r="I949" s="10">
        <v>126100.520404265</v>
      </c>
      <c r="J949" s="23">
        <f t="shared" si="29"/>
        <v>-2.3442469973815605E-3</v>
      </c>
    </row>
    <row r="950" spans="1:10">
      <c r="A950" t="s">
        <v>257</v>
      </c>
      <c r="B950" t="s">
        <v>259</v>
      </c>
      <c r="C950" s="20">
        <v>2030</v>
      </c>
      <c r="D950" t="s">
        <v>218</v>
      </c>
      <c r="E950" s="22">
        <v>292286.030088917</v>
      </c>
      <c r="F950" s="22">
        <v>273157.81160518603</v>
      </c>
      <c r="G950" s="10">
        <v>273157.810650434</v>
      </c>
      <c r="H950" s="23">
        <f t="shared" si="28"/>
        <v>-9.5475203124806285E-4</v>
      </c>
      <c r="I950" s="10">
        <v>292286.01702985802</v>
      </c>
      <c r="J950" s="23">
        <f t="shared" si="29"/>
        <v>-1.3059058983344585E-2</v>
      </c>
    </row>
    <row r="951" spans="1:10">
      <c r="A951" t="s">
        <v>257</v>
      </c>
      <c r="B951" t="s">
        <v>259</v>
      </c>
      <c r="C951" s="20">
        <v>2030</v>
      </c>
      <c r="D951" t="s">
        <v>222</v>
      </c>
      <c r="E951" s="22">
        <v>686528.85423730104</v>
      </c>
      <c r="F951" s="22">
        <v>385417.28078077902</v>
      </c>
      <c r="G951" s="10">
        <v>385417.27941906598</v>
      </c>
      <c r="H951" s="23">
        <f t="shared" si="28"/>
        <v>-1.361713046208024E-3</v>
      </c>
      <c r="I951" s="10">
        <v>686528.81687195494</v>
      </c>
      <c r="J951" s="23">
        <f t="shared" si="29"/>
        <v>-3.7365346099250019E-2</v>
      </c>
    </row>
    <row r="952" spans="1:10">
      <c r="A952" t="s">
        <v>257</v>
      </c>
      <c r="B952" t="s">
        <v>259</v>
      </c>
      <c r="C952" s="20">
        <v>2030</v>
      </c>
      <c r="D952" t="s">
        <v>226</v>
      </c>
      <c r="E952" s="22">
        <v>367955.06736034597</v>
      </c>
      <c r="F952" s="22">
        <v>184377.51265869199</v>
      </c>
      <c r="G952" s="10">
        <v>184377.512558869</v>
      </c>
      <c r="H952" s="23">
        <f t="shared" si="28"/>
        <v>-9.9822995252907276E-5</v>
      </c>
      <c r="I952" s="10">
        <v>367955.05484547</v>
      </c>
      <c r="J952" s="23">
        <f t="shared" si="29"/>
        <v>-1.2514875968918204E-2</v>
      </c>
    </row>
    <row r="953" spans="1:10">
      <c r="A953" t="s">
        <v>257</v>
      </c>
      <c r="B953" t="s">
        <v>259</v>
      </c>
      <c r="C953" s="20">
        <v>2030</v>
      </c>
      <c r="D953" t="s">
        <v>254</v>
      </c>
      <c r="E953" s="22">
        <v>12655.2774906944</v>
      </c>
      <c r="F953" s="22">
        <v>3288.6020758048398</v>
      </c>
      <c r="G953" s="10">
        <v>3301.1466621342702</v>
      </c>
      <c r="H953" s="23">
        <f t="shared" si="28"/>
        <v>12.544586329430331</v>
      </c>
      <c r="I953" s="10">
        <v>12655.277490168401</v>
      </c>
      <c r="J953" s="23">
        <f t="shared" si="29"/>
        <v>-5.2599898481275886E-7</v>
      </c>
    </row>
    <row r="954" spans="1:10">
      <c r="A954" t="s">
        <v>257</v>
      </c>
      <c r="B954" t="s">
        <v>259</v>
      </c>
      <c r="C954" s="20">
        <v>2031</v>
      </c>
      <c r="D954" t="s">
        <v>232</v>
      </c>
      <c r="E954" s="22">
        <v>12506.588717701101</v>
      </c>
      <c r="F954" s="22">
        <v>9114.4831029531197</v>
      </c>
      <c r="G954" s="10">
        <v>9114.4830231047799</v>
      </c>
      <c r="H954" s="23">
        <f t="shared" si="28"/>
        <v>-7.9848339737509377E-5</v>
      </c>
      <c r="I954" s="10">
        <v>12506.5880665311</v>
      </c>
      <c r="J954" s="23">
        <f t="shared" si="29"/>
        <v>-6.5117000121972524E-4</v>
      </c>
    </row>
    <row r="955" spans="1:10">
      <c r="A955" t="s">
        <v>257</v>
      </c>
      <c r="B955" t="s">
        <v>259</v>
      </c>
      <c r="C955" s="20">
        <v>2031</v>
      </c>
      <c r="D955" t="s">
        <v>272</v>
      </c>
      <c r="E955" s="22">
        <v>905698.69144933205</v>
      </c>
      <c r="F955" s="22">
        <v>151017.31493290799</v>
      </c>
      <c r="G955" s="10">
        <v>151017.314585235</v>
      </c>
      <c r="H955" s="23">
        <f t="shared" si="28"/>
        <v>-3.4767299075610936E-4</v>
      </c>
      <c r="I955" s="10">
        <v>905698.50533387996</v>
      </c>
      <c r="J955" s="23">
        <f t="shared" si="29"/>
        <v>-0.18611545208841562</v>
      </c>
    </row>
    <row r="956" spans="1:10">
      <c r="A956" t="s">
        <v>257</v>
      </c>
      <c r="B956" t="s">
        <v>259</v>
      </c>
      <c r="C956" s="20">
        <v>2031</v>
      </c>
      <c r="D956" t="s">
        <v>208</v>
      </c>
      <c r="E956" s="22">
        <v>129337.024014194</v>
      </c>
      <c r="F956" s="22">
        <v>81221.214738640294</v>
      </c>
      <c r="G956" s="10">
        <v>81221.214270957804</v>
      </c>
      <c r="H956" s="23">
        <f t="shared" si="28"/>
        <v>-4.676824901252985E-4</v>
      </c>
      <c r="I956" s="10">
        <v>129337.02061388201</v>
      </c>
      <c r="J956" s="23">
        <f t="shared" si="29"/>
        <v>-3.4003119944827631E-3</v>
      </c>
    </row>
    <row r="957" spans="1:10">
      <c r="A957" t="s">
        <v>257</v>
      </c>
      <c r="B957" t="s">
        <v>259</v>
      </c>
      <c r="C957" s="20">
        <v>2031</v>
      </c>
      <c r="D957" t="s">
        <v>218</v>
      </c>
      <c r="E957" s="22">
        <v>296437.756890291</v>
      </c>
      <c r="F957" s="22">
        <v>277404.15391992498</v>
      </c>
      <c r="G957" s="10">
        <v>277404.15219534899</v>
      </c>
      <c r="H957" s="23">
        <f t="shared" si="28"/>
        <v>-1.7245759954676032E-3</v>
      </c>
      <c r="I957" s="10">
        <v>296437.73837872199</v>
      </c>
      <c r="J957" s="23">
        <f t="shared" si="29"/>
        <v>-1.8511569011025131E-2</v>
      </c>
    </row>
    <row r="958" spans="1:10">
      <c r="A958" t="s">
        <v>257</v>
      </c>
      <c r="B958" t="s">
        <v>259</v>
      </c>
      <c r="C958" s="20">
        <v>2031</v>
      </c>
      <c r="D958" t="s">
        <v>222</v>
      </c>
      <c r="E958" s="22">
        <v>702548.18772545503</v>
      </c>
      <c r="F958" s="22">
        <v>396078.26415210002</v>
      </c>
      <c r="G958" s="10">
        <v>396078.261698986</v>
      </c>
      <c r="H958" s="23">
        <f t="shared" si="28"/>
        <v>-2.453114022500813E-3</v>
      </c>
      <c r="I958" s="10">
        <v>702548.13433482195</v>
      </c>
      <c r="J958" s="23">
        <f t="shared" si="29"/>
        <v>-5.3390633082017303E-2</v>
      </c>
    </row>
    <row r="959" spans="1:10">
      <c r="A959" t="s">
        <v>257</v>
      </c>
      <c r="B959" t="s">
        <v>259</v>
      </c>
      <c r="C959" s="20">
        <v>2031</v>
      </c>
      <c r="D959" t="s">
        <v>226</v>
      </c>
      <c r="E959" s="22">
        <v>376026.80708096997</v>
      </c>
      <c r="F959" s="22">
        <v>189147.352481576</v>
      </c>
      <c r="G959" s="10">
        <v>189147.35229478899</v>
      </c>
      <c r="H959" s="23">
        <f t="shared" si="28"/>
        <v>-1.8678701599128544E-4</v>
      </c>
      <c r="I959" s="10">
        <v>376026.788964657</v>
      </c>
      <c r="J959" s="23">
        <f t="shared" si="29"/>
        <v>-1.8116312974598259E-2</v>
      </c>
    </row>
    <row r="960" spans="1:10">
      <c r="A960" t="s">
        <v>257</v>
      </c>
      <c r="B960" t="s">
        <v>259</v>
      </c>
      <c r="C960" s="20">
        <v>2031</v>
      </c>
      <c r="D960" t="s">
        <v>254</v>
      </c>
      <c r="E960" s="22">
        <v>12740.627873715999</v>
      </c>
      <c r="F960" s="22">
        <v>3161.2700211976999</v>
      </c>
      <c r="G960" s="10">
        <v>3174.86317276916</v>
      </c>
      <c r="H960" s="23">
        <f t="shared" si="28"/>
        <v>13.593151571460112</v>
      </c>
      <c r="I960" s="10">
        <v>12740.6278729228</v>
      </c>
      <c r="J960" s="23">
        <f t="shared" si="29"/>
        <v>-7.9319943324662745E-7</v>
      </c>
    </row>
    <row r="961" spans="1:10">
      <c r="A961" t="s">
        <v>257</v>
      </c>
      <c r="B961" t="s">
        <v>259</v>
      </c>
      <c r="C961" s="20">
        <v>2032</v>
      </c>
      <c r="D961" t="s">
        <v>232</v>
      </c>
      <c r="E961" s="22">
        <v>12743.8952531055</v>
      </c>
      <c r="F961" s="22">
        <v>9267.9118772772799</v>
      </c>
      <c r="G961" s="10">
        <v>9267.9117528710594</v>
      </c>
      <c r="H961" s="23">
        <f t="shared" si="28"/>
        <v>-1.2440622049325611E-4</v>
      </c>
      <c r="I961" s="10">
        <v>12743.894407130299</v>
      </c>
      <c r="J961" s="23">
        <f t="shared" si="29"/>
        <v>-8.4597520071838517E-4</v>
      </c>
    </row>
    <row r="962" spans="1:10">
      <c r="A962" t="s">
        <v>257</v>
      </c>
      <c r="B962" t="s">
        <v>259</v>
      </c>
      <c r="C962" s="20">
        <v>2032</v>
      </c>
      <c r="D962" t="s">
        <v>272</v>
      </c>
      <c r="E962" s="22">
        <v>923778.68301429995</v>
      </c>
      <c r="F962" s="22">
        <v>155914.89091906999</v>
      </c>
      <c r="G962" s="10">
        <v>155914.89034446701</v>
      </c>
      <c r="H962" s="23">
        <f t="shared" ref="H962:H1025" si="30">G962-F962</f>
        <v>-5.7460297830402851E-4</v>
      </c>
      <c r="I962" s="10">
        <v>923778.43364748405</v>
      </c>
      <c r="J962" s="23">
        <f t="shared" ref="J962:J1025" si="31">I962-E962</f>
        <v>-0.24936681590043008</v>
      </c>
    </row>
    <row r="963" spans="1:10">
      <c r="A963" t="s">
        <v>257</v>
      </c>
      <c r="B963" t="s">
        <v>259</v>
      </c>
      <c r="C963" s="20">
        <v>2032</v>
      </c>
      <c r="D963" t="s">
        <v>208</v>
      </c>
      <c r="E963" s="22">
        <v>132566.32251762599</v>
      </c>
      <c r="F963" s="22">
        <v>83164.096698625406</v>
      </c>
      <c r="G963" s="10">
        <v>83164.095936043304</v>
      </c>
      <c r="H963" s="23">
        <f t="shared" si="30"/>
        <v>-7.62582101742737E-4</v>
      </c>
      <c r="I963" s="10">
        <v>132566.31786836899</v>
      </c>
      <c r="J963" s="23">
        <f t="shared" si="31"/>
        <v>-4.649256996344775E-3</v>
      </c>
    </row>
    <row r="964" spans="1:10">
      <c r="A964" t="s">
        <v>257</v>
      </c>
      <c r="B964" t="s">
        <v>259</v>
      </c>
      <c r="C964" s="20">
        <v>2032</v>
      </c>
      <c r="D964" t="s">
        <v>218</v>
      </c>
      <c r="E964" s="22">
        <v>300504.57515680802</v>
      </c>
      <c r="F964" s="22">
        <v>281488.74247731298</v>
      </c>
      <c r="G964" s="10">
        <v>281488.739628123</v>
      </c>
      <c r="H964" s="23">
        <f t="shared" si="30"/>
        <v>-2.8491899720393121E-3</v>
      </c>
      <c r="I964" s="10">
        <v>300504.55033634102</v>
      </c>
      <c r="J964" s="23">
        <f t="shared" si="31"/>
        <v>-2.4820466991513968E-2</v>
      </c>
    </row>
    <row r="965" spans="1:10">
      <c r="A965" t="s">
        <v>257</v>
      </c>
      <c r="B965" t="s">
        <v>259</v>
      </c>
      <c r="C965" s="20">
        <v>2032</v>
      </c>
      <c r="D965" t="s">
        <v>222</v>
      </c>
      <c r="E965" s="22">
        <v>719168.75054018199</v>
      </c>
      <c r="F965" s="22">
        <v>406904.28691871703</v>
      </c>
      <c r="G965" s="10">
        <v>406904.282877455</v>
      </c>
      <c r="H965" s="23">
        <f t="shared" si="30"/>
        <v>-4.0412620292045176E-3</v>
      </c>
      <c r="I965" s="10">
        <v>719168.67859233997</v>
      </c>
      <c r="J965" s="23">
        <f t="shared" si="31"/>
        <v>-7.1947842021472752E-2</v>
      </c>
    </row>
    <row r="966" spans="1:10">
      <c r="A966" t="s">
        <v>257</v>
      </c>
      <c r="B966" t="s">
        <v>259</v>
      </c>
      <c r="C966" s="20">
        <v>2032</v>
      </c>
      <c r="D966" t="s">
        <v>226</v>
      </c>
      <c r="E966" s="22">
        <v>384609.07596386899</v>
      </c>
      <c r="F966" s="22">
        <v>194193.385078786</v>
      </c>
      <c r="G966" s="10">
        <v>194193.38475982001</v>
      </c>
      <c r="H966" s="23">
        <f t="shared" si="30"/>
        <v>-3.1896599102765322E-4</v>
      </c>
      <c r="I966" s="10">
        <v>384609.051353766</v>
      </c>
      <c r="J966" s="23">
        <f t="shared" si="31"/>
        <v>-2.4610102991573513E-2</v>
      </c>
    </row>
    <row r="967" spans="1:10">
      <c r="A967" t="s">
        <v>257</v>
      </c>
      <c r="B967" t="s">
        <v>259</v>
      </c>
      <c r="C967" s="20">
        <v>2032</v>
      </c>
      <c r="D967" t="s">
        <v>254</v>
      </c>
      <c r="E967" s="22">
        <v>12855.942740087399</v>
      </c>
      <c r="F967" s="22">
        <v>3032.15537764485</v>
      </c>
      <c r="G967" s="10">
        <v>3046.52022706146</v>
      </c>
      <c r="H967" s="23">
        <f t="shared" si="30"/>
        <v>14.364849416610014</v>
      </c>
      <c r="I967" s="10">
        <v>12855.942738985899</v>
      </c>
      <c r="J967" s="23">
        <f t="shared" si="31"/>
        <v>-1.1014999472536147E-6</v>
      </c>
    </row>
    <row r="968" spans="1:10">
      <c r="A968" t="s">
        <v>257</v>
      </c>
      <c r="B968" t="s">
        <v>259</v>
      </c>
      <c r="C968" s="20">
        <v>2033</v>
      </c>
      <c r="D968" t="s">
        <v>232</v>
      </c>
      <c r="E968" s="22">
        <v>13146.3524435578</v>
      </c>
      <c r="F968" s="22">
        <v>9437.4954001506903</v>
      </c>
      <c r="G968" s="10">
        <v>9437.4952183943606</v>
      </c>
      <c r="H968" s="23">
        <f t="shared" si="30"/>
        <v>-1.8175632976635825E-4</v>
      </c>
      <c r="I968" s="10">
        <v>13146.351390150499</v>
      </c>
      <c r="J968" s="23">
        <f t="shared" si="31"/>
        <v>-1.0534073007875122E-3</v>
      </c>
    </row>
    <row r="969" spans="1:10">
      <c r="A969" t="s">
        <v>257</v>
      </c>
      <c r="B969" t="s">
        <v>259</v>
      </c>
      <c r="C969" s="20">
        <v>2033</v>
      </c>
      <c r="D969" t="s">
        <v>272</v>
      </c>
      <c r="E969" s="22">
        <v>944521.99409115606</v>
      </c>
      <c r="F969" s="22">
        <v>160821.22052329799</v>
      </c>
      <c r="G969" s="10">
        <v>160821.219639763</v>
      </c>
      <c r="H969" s="23">
        <f t="shared" si="30"/>
        <v>-8.8353498722426593E-4</v>
      </c>
      <c r="I969" s="10">
        <v>944521.71811111004</v>
      </c>
      <c r="J969" s="23">
        <f t="shared" si="31"/>
        <v>-0.27598004601895809</v>
      </c>
    </row>
    <row r="970" spans="1:10">
      <c r="A970" t="s">
        <v>257</v>
      </c>
      <c r="B970" t="s">
        <v>259</v>
      </c>
      <c r="C970" s="20">
        <v>2033</v>
      </c>
      <c r="D970" t="s">
        <v>208</v>
      </c>
      <c r="E970" s="22">
        <v>136707.72207558801</v>
      </c>
      <c r="F970" s="22">
        <v>85140.057076034893</v>
      </c>
      <c r="G970" s="10">
        <v>85140.0559210379</v>
      </c>
      <c r="H970" s="23">
        <f t="shared" si="30"/>
        <v>-1.1549969931365922E-3</v>
      </c>
      <c r="I970" s="10">
        <v>136707.716312745</v>
      </c>
      <c r="J970" s="23">
        <f t="shared" si="31"/>
        <v>-5.7628430076874793E-3</v>
      </c>
    </row>
    <row r="971" spans="1:10">
      <c r="A971" t="s">
        <v>257</v>
      </c>
      <c r="B971" t="s">
        <v>259</v>
      </c>
      <c r="C971" s="20">
        <v>2033</v>
      </c>
      <c r="D971" t="s">
        <v>218</v>
      </c>
      <c r="E971" s="22">
        <v>304468.316315017</v>
      </c>
      <c r="F971" s="22">
        <v>285297.75289549201</v>
      </c>
      <c r="G971" s="10">
        <v>285297.74851322698</v>
      </c>
      <c r="H971" s="23">
        <f t="shared" si="30"/>
        <v>-4.3822650332003832E-3</v>
      </c>
      <c r="I971" s="10">
        <v>304468.28685022698</v>
      </c>
      <c r="J971" s="23">
        <f t="shared" si="31"/>
        <v>-2.9464790015481412E-2</v>
      </c>
    </row>
    <row r="972" spans="1:10">
      <c r="A972" t="s">
        <v>257</v>
      </c>
      <c r="B972" t="s">
        <v>259</v>
      </c>
      <c r="C972" s="20">
        <v>2033</v>
      </c>
      <c r="D972" t="s">
        <v>222</v>
      </c>
      <c r="E972" s="22">
        <v>738395.99732641701</v>
      </c>
      <c r="F972" s="22">
        <v>417591.20046626602</v>
      </c>
      <c r="G972" s="10">
        <v>417591.194273361</v>
      </c>
      <c r="H972" s="23">
        <f t="shared" si="30"/>
        <v>-6.1929050134494901E-3</v>
      </c>
      <c r="I972" s="10">
        <v>738395.91371005401</v>
      </c>
      <c r="J972" s="23">
        <f t="shared" si="31"/>
        <v>-8.3616363001056015E-2</v>
      </c>
    </row>
    <row r="973" spans="1:10">
      <c r="A973" t="s">
        <v>257</v>
      </c>
      <c r="B973" t="s">
        <v>259</v>
      </c>
      <c r="C973" s="20">
        <v>2033</v>
      </c>
      <c r="D973" t="s">
        <v>226</v>
      </c>
      <c r="E973" s="22">
        <v>394159.21332291397</v>
      </c>
      <c r="F973" s="22">
        <v>199311.53086865999</v>
      </c>
      <c r="G973" s="10">
        <v>199311.53036404401</v>
      </c>
      <c r="H973" s="23">
        <f t="shared" si="30"/>
        <v>-5.0461597857065499E-4</v>
      </c>
      <c r="I973" s="10">
        <v>394159.18491510901</v>
      </c>
      <c r="J973" s="23">
        <f t="shared" si="31"/>
        <v>-2.8407804958987981E-2</v>
      </c>
    </row>
    <row r="974" spans="1:10">
      <c r="A974" t="s">
        <v>257</v>
      </c>
      <c r="B974" t="s">
        <v>259</v>
      </c>
      <c r="C974" s="20">
        <v>2033</v>
      </c>
      <c r="D974" t="s">
        <v>254</v>
      </c>
      <c r="E974" s="22">
        <v>12780.741793224901</v>
      </c>
      <c r="F974" s="22">
        <v>2904.8304441868599</v>
      </c>
      <c r="G974" s="10">
        <v>2919.7945489748099</v>
      </c>
      <c r="H974" s="23">
        <f t="shared" si="30"/>
        <v>14.964104787949964</v>
      </c>
      <c r="I974" s="10">
        <v>12780.7417922516</v>
      </c>
      <c r="J974" s="23">
        <f t="shared" si="31"/>
        <v>-9.7330121207050979E-7</v>
      </c>
    </row>
    <row r="975" spans="1:10">
      <c r="A975" t="s">
        <v>257</v>
      </c>
      <c r="B975" t="s">
        <v>259</v>
      </c>
      <c r="C975" s="20">
        <v>2034</v>
      </c>
      <c r="D975" t="s">
        <v>232</v>
      </c>
      <c r="E975" s="22">
        <v>13396.378363539199</v>
      </c>
      <c r="F975" s="22">
        <v>9610.7874315867593</v>
      </c>
      <c r="G975" s="10">
        <v>9610.7871789458404</v>
      </c>
      <c r="H975" s="23">
        <f t="shared" si="30"/>
        <v>-2.5264091891585849E-4</v>
      </c>
      <c r="I975" s="10">
        <v>13396.3770662857</v>
      </c>
      <c r="J975" s="23">
        <f t="shared" si="31"/>
        <v>-1.2972534987056861E-3</v>
      </c>
    </row>
    <row r="976" spans="1:10">
      <c r="A976" t="s">
        <v>257</v>
      </c>
      <c r="B976" t="s">
        <v>259</v>
      </c>
      <c r="C976" s="20">
        <v>2034</v>
      </c>
      <c r="D976" t="s">
        <v>272</v>
      </c>
      <c r="E976" s="22">
        <v>960222.00544039102</v>
      </c>
      <c r="F976" s="22">
        <v>165832.803854659</v>
      </c>
      <c r="G976" s="10">
        <v>165832.802590949</v>
      </c>
      <c r="H976" s="23">
        <f t="shared" si="30"/>
        <v>-1.2637100007850677E-3</v>
      </c>
      <c r="I976" s="10">
        <v>960221.65586168901</v>
      </c>
      <c r="J976" s="23">
        <f t="shared" si="31"/>
        <v>-0.34957870200742036</v>
      </c>
    </row>
    <row r="977" spans="1:10">
      <c r="A977" t="s">
        <v>257</v>
      </c>
      <c r="B977" t="s">
        <v>259</v>
      </c>
      <c r="C977" s="20">
        <v>2034</v>
      </c>
      <c r="D977" t="s">
        <v>208</v>
      </c>
      <c r="E977" s="22">
        <v>139922.67294614701</v>
      </c>
      <c r="F977" s="22">
        <v>87126.213597405906</v>
      </c>
      <c r="G977" s="10">
        <v>87126.211950146098</v>
      </c>
      <c r="H977" s="23">
        <f t="shared" si="30"/>
        <v>-1.6472598072141409E-3</v>
      </c>
      <c r="I977" s="10">
        <v>139922.665552402</v>
      </c>
      <c r="J977" s="23">
        <f t="shared" si="31"/>
        <v>-7.393745006993413E-3</v>
      </c>
    </row>
    <row r="978" spans="1:10">
      <c r="A978" t="s">
        <v>257</v>
      </c>
      <c r="B978" t="s">
        <v>259</v>
      </c>
      <c r="C978" s="20">
        <v>2034</v>
      </c>
      <c r="D978" t="s">
        <v>218</v>
      </c>
      <c r="E978" s="22">
        <v>308142.65781121899</v>
      </c>
      <c r="F978" s="22">
        <v>289022.38223713601</v>
      </c>
      <c r="G978" s="10">
        <v>289022.375898514</v>
      </c>
      <c r="H978" s="23">
        <f t="shared" si="30"/>
        <v>-6.3386220135726035E-3</v>
      </c>
      <c r="I978" s="10">
        <v>308142.620646514</v>
      </c>
      <c r="J978" s="23">
        <f t="shared" si="31"/>
        <v>-3.7164704990573227E-2</v>
      </c>
    </row>
    <row r="979" spans="1:10">
      <c r="A979" t="s">
        <v>257</v>
      </c>
      <c r="B979" t="s">
        <v>259</v>
      </c>
      <c r="C979" s="20">
        <v>2034</v>
      </c>
      <c r="D979" t="s">
        <v>222</v>
      </c>
      <c r="E979" s="22">
        <v>754264.62587998202</v>
      </c>
      <c r="F979" s="22">
        <v>428496.10221300198</v>
      </c>
      <c r="G979" s="10">
        <v>428496.093357131</v>
      </c>
      <c r="H979" s="23">
        <f t="shared" si="30"/>
        <v>-8.8558709830977023E-3</v>
      </c>
      <c r="I979" s="10">
        <v>754264.51931482705</v>
      </c>
      <c r="J979" s="23">
        <f t="shared" si="31"/>
        <v>-0.1065651549724862</v>
      </c>
    </row>
    <row r="980" spans="1:10">
      <c r="A980" t="s">
        <v>257</v>
      </c>
      <c r="B980" t="s">
        <v>259</v>
      </c>
      <c r="C980" s="20">
        <v>2034</v>
      </c>
      <c r="D980" t="s">
        <v>226</v>
      </c>
      <c r="E980" s="22">
        <v>402421.59057775099</v>
      </c>
      <c r="F980" s="22">
        <v>204510.58096085899</v>
      </c>
      <c r="G980" s="10">
        <v>204510.58021707</v>
      </c>
      <c r="H980" s="23">
        <f t="shared" si="30"/>
        <v>-7.4378898716531694E-4</v>
      </c>
      <c r="I980" s="10">
        <v>402421.55387242202</v>
      </c>
      <c r="J980" s="23">
        <f t="shared" si="31"/>
        <v>-3.6705328966490924E-2</v>
      </c>
    </row>
    <row r="981" spans="1:10">
      <c r="A981" t="s">
        <v>257</v>
      </c>
      <c r="B981" t="s">
        <v>259</v>
      </c>
      <c r="C981" s="20">
        <v>2034</v>
      </c>
      <c r="D981" t="s">
        <v>254</v>
      </c>
      <c r="E981" s="22">
        <v>12872.4348625616</v>
      </c>
      <c r="F981" s="22">
        <v>2780.3986671570101</v>
      </c>
      <c r="G981" s="10">
        <v>2795.7695956202701</v>
      </c>
      <c r="H981" s="23">
        <f t="shared" si="30"/>
        <v>15.370928463260043</v>
      </c>
      <c r="I981" s="10">
        <v>12872.434861330999</v>
      </c>
      <c r="J981" s="23">
        <f t="shared" si="31"/>
        <v>-1.2306009011808783E-6</v>
      </c>
    </row>
    <row r="982" spans="1:10">
      <c r="A982" t="s">
        <v>257</v>
      </c>
      <c r="B982" t="s">
        <v>259</v>
      </c>
      <c r="C982" s="20">
        <v>2035</v>
      </c>
      <c r="D982" t="s">
        <v>232</v>
      </c>
      <c r="E982" s="22">
        <v>13726.7415196125</v>
      </c>
      <c r="F982" s="22">
        <v>9787.5130970764803</v>
      </c>
      <c r="G982" s="10">
        <v>9787.5127586509407</v>
      </c>
      <c r="H982" s="23">
        <f t="shared" si="30"/>
        <v>-3.3842553966678679E-4</v>
      </c>
      <c r="I982" s="10">
        <v>13726.7399692658</v>
      </c>
      <c r="J982" s="23">
        <f t="shared" si="31"/>
        <v>-1.5503467002417892E-3</v>
      </c>
    </row>
    <row r="983" spans="1:10">
      <c r="A983" t="s">
        <v>257</v>
      </c>
      <c r="B983" t="s">
        <v>259</v>
      </c>
      <c r="C983" s="20">
        <v>2035</v>
      </c>
      <c r="D983" t="s">
        <v>272</v>
      </c>
      <c r="E983" s="22">
        <v>975047.75982680602</v>
      </c>
      <c r="F983" s="22">
        <v>170911.00556994099</v>
      </c>
      <c r="G983" s="10">
        <v>170911.003808462</v>
      </c>
      <c r="H983" s="23">
        <f t="shared" si="30"/>
        <v>-1.761478983098641E-3</v>
      </c>
      <c r="I983" s="10">
        <v>975047.32695986598</v>
      </c>
      <c r="J983" s="23">
        <f t="shared" si="31"/>
        <v>-0.43286694004200399</v>
      </c>
    </row>
    <row r="984" spans="1:10">
      <c r="A984" t="s">
        <v>257</v>
      </c>
      <c r="B984" t="s">
        <v>259</v>
      </c>
      <c r="C984" s="20">
        <v>2035</v>
      </c>
      <c r="D984" t="s">
        <v>208</v>
      </c>
      <c r="E984" s="22">
        <v>143430.15659792599</v>
      </c>
      <c r="F984" s="22">
        <v>89138.143786209199</v>
      </c>
      <c r="G984" s="10">
        <v>89138.141517925003</v>
      </c>
      <c r="H984" s="23">
        <f t="shared" si="30"/>
        <v>-2.2682841954519972E-3</v>
      </c>
      <c r="I984" s="10">
        <v>143430.14734695299</v>
      </c>
      <c r="J984" s="23">
        <f t="shared" si="31"/>
        <v>-9.2509730020537972E-3</v>
      </c>
    </row>
    <row r="985" spans="1:10">
      <c r="A985" t="s">
        <v>257</v>
      </c>
      <c r="B985" t="s">
        <v>259</v>
      </c>
      <c r="C985" s="20">
        <v>2035</v>
      </c>
      <c r="D985" t="s">
        <v>218</v>
      </c>
      <c r="E985" s="22">
        <v>311598.70515573898</v>
      </c>
      <c r="F985" s="22">
        <v>292543.44302815699</v>
      </c>
      <c r="G985" s="10">
        <v>292543.43417229998</v>
      </c>
      <c r="H985" s="23">
        <f t="shared" si="30"/>
        <v>-8.855857013259083E-3</v>
      </c>
      <c r="I985" s="10">
        <v>311598.65934973501</v>
      </c>
      <c r="J985" s="23">
        <f t="shared" si="31"/>
        <v>-4.5806003967300057E-2</v>
      </c>
    </row>
    <row r="986" spans="1:10">
      <c r="A986" t="s">
        <v>257</v>
      </c>
      <c r="B986" t="s">
        <v>259</v>
      </c>
      <c r="C986" s="20">
        <v>2035</v>
      </c>
      <c r="D986" t="s">
        <v>222</v>
      </c>
      <c r="E986" s="22">
        <v>770043.54007044598</v>
      </c>
      <c r="F986" s="22">
        <v>439419.40545849502</v>
      </c>
      <c r="G986" s="10">
        <v>439419.39317626401</v>
      </c>
      <c r="H986" s="23">
        <f t="shared" si="30"/>
        <v>-1.2282231007702649E-2</v>
      </c>
      <c r="I986" s="10">
        <v>770043.40739803296</v>
      </c>
      <c r="J986" s="23">
        <f t="shared" si="31"/>
        <v>-0.13267241301946342</v>
      </c>
    </row>
    <row r="987" spans="1:10">
      <c r="A987" t="s">
        <v>257</v>
      </c>
      <c r="B987" t="s">
        <v>259</v>
      </c>
      <c r="C987" s="20">
        <v>2035</v>
      </c>
      <c r="D987" t="s">
        <v>226</v>
      </c>
      <c r="E987" s="22">
        <v>410430.73275751498</v>
      </c>
      <c r="F987" s="22">
        <v>209854.989579407</v>
      </c>
      <c r="G987" s="10">
        <v>209854.98851526401</v>
      </c>
      <c r="H987" s="23">
        <f t="shared" si="30"/>
        <v>-1.0641429980751127E-3</v>
      </c>
      <c r="I987" s="10">
        <v>410430.68648466002</v>
      </c>
      <c r="J987" s="23">
        <f t="shared" si="31"/>
        <v>-4.6272854960989207E-2</v>
      </c>
    </row>
    <row r="988" spans="1:10">
      <c r="A988" t="s">
        <v>257</v>
      </c>
      <c r="B988" t="s">
        <v>259</v>
      </c>
      <c r="C988" s="20">
        <v>2035</v>
      </c>
      <c r="D988" t="s">
        <v>254</v>
      </c>
      <c r="E988" s="22">
        <v>13061.5900859883</v>
      </c>
      <c r="F988" s="22">
        <v>2655.9386349337701</v>
      </c>
      <c r="G988" s="10">
        <v>2671.4978439429501</v>
      </c>
      <c r="H988" s="23">
        <f t="shared" si="30"/>
        <v>15.559209009179995</v>
      </c>
      <c r="I988" s="10">
        <v>13061.5900844962</v>
      </c>
      <c r="J988" s="23">
        <f t="shared" si="31"/>
        <v>-1.4921006368240342E-6</v>
      </c>
    </row>
    <row r="989" spans="1:10">
      <c r="A989" t="s">
        <v>257</v>
      </c>
      <c r="B989" t="s">
        <v>259</v>
      </c>
      <c r="C989" s="20">
        <v>2036</v>
      </c>
      <c r="D989" t="s">
        <v>232</v>
      </c>
      <c r="E989" s="22">
        <v>14058.8420802991</v>
      </c>
      <c r="F989" s="22">
        <v>9972.7338758270507</v>
      </c>
      <c r="G989" s="10">
        <v>9972.7334369719993</v>
      </c>
      <c r="H989" s="23">
        <f t="shared" si="30"/>
        <v>-4.3885505147045478E-4</v>
      </c>
      <c r="I989" s="10">
        <v>14058.8402730705</v>
      </c>
      <c r="J989" s="23">
        <f t="shared" si="31"/>
        <v>-1.8072286002279725E-3</v>
      </c>
    </row>
    <row r="990" spans="1:10">
      <c r="A990" t="s">
        <v>257</v>
      </c>
      <c r="B990" t="s">
        <v>259</v>
      </c>
      <c r="C990" s="20">
        <v>2036</v>
      </c>
      <c r="D990" t="s">
        <v>272</v>
      </c>
      <c r="E990" s="22">
        <v>992593.65727675206</v>
      </c>
      <c r="F990" s="22">
        <v>176140.00018915601</v>
      </c>
      <c r="G990" s="10">
        <v>176139.99778552799</v>
      </c>
      <c r="H990" s="23">
        <f t="shared" si="30"/>
        <v>-2.4036280228756368E-3</v>
      </c>
      <c r="I990" s="10">
        <v>992593.12756790605</v>
      </c>
      <c r="J990" s="23">
        <f t="shared" si="31"/>
        <v>-0.52970884600654244</v>
      </c>
    </row>
    <row r="991" spans="1:10">
      <c r="A991" t="s">
        <v>257</v>
      </c>
      <c r="B991" t="s">
        <v>259</v>
      </c>
      <c r="C991" s="20">
        <v>2036</v>
      </c>
      <c r="D991" t="s">
        <v>208</v>
      </c>
      <c r="E991" s="22">
        <v>146978.927495198</v>
      </c>
      <c r="F991" s="22">
        <v>91225.410850643399</v>
      </c>
      <c r="G991" s="10">
        <v>91225.407814079197</v>
      </c>
      <c r="H991" s="23">
        <f t="shared" si="30"/>
        <v>-3.0365642014658079E-3</v>
      </c>
      <c r="I991" s="10">
        <v>146978.91607034899</v>
      </c>
      <c r="J991" s="23">
        <f t="shared" si="31"/>
        <v>-1.1424849013565108E-2</v>
      </c>
    </row>
    <row r="992" spans="1:10">
      <c r="A992" t="s">
        <v>257</v>
      </c>
      <c r="B992" t="s">
        <v>259</v>
      </c>
      <c r="C992" s="20">
        <v>2036</v>
      </c>
      <c r="D992" t="s">
        <v>218</v>
      </c>
      <c r="E992" s="22">
        <v>315289.00511837198</v>
      </c>
      <c r="F992" s="22">
        <v>296084.41477382003</v>
      </c>
      <c r="G992" s="10">
        <v>296084.40274798701</v>
      </c>
      <c r="H992" s="23">
        <f t="shared" si="30"/>
        <v>-1.2025833013467491E-2</v>
      </c>
      <c r="I992" s="10">
        <v>315288.94946137897</v>
      </c>
      <c r="J992" s="23">
        <f t="shared" si="31"/>
        <v>-5.5656993004959077E-2</v>
      </c>
    </row>
    <row r="993" spans="1:10">
      <c r="A993" t="s">
        <v>257</v>
      </c>
      <c r="B993" t="s">
        <v>259</v>
      </c>
      <c r="C993" s="20">
        <v>2036</v>
      </c>
      <c r="D993" t="s">
        <v>222</v>
      </c>
      <c r="E993" s="22">
        <v>786706.42840301106</v>
      </c>
      <c r="F993" s="22">
        <v>450600.68163037498</v>
      </c>
      <c r="G993" s="10">
        <v>450600.66503166</v>
      </c>
      <c r="H993" s="23">
        <f t="shared" si="30"/>
        <v>-1.6598714981228113E-2</v>
      </c>
      <c r="I993" s="10">
        <v>786706.265291046</v>
      </c>
      <c r="J993" s="23">
        <f t="shared" si="31"/>
        <v>-0.16311196505557746</v>
      </c>
    </row>
    <row r="994" spans="1:10">
      <c r="A994" t="s">
        <v>257</v>
      </c>
      <c r="B994" t="s">
        <v>259</v>
      </c>
      <c r="C994" s="20">
        <v>2036</v>
      </c>
      <c r="D994" t="s">
        <v>226</v>
      </c>
      <c r="E994" s="22">
        <v>418880.58316640201</v>
      </c>
      <c r="F994" s="22">
        <v>215434.24839620301</v>
      </c>
      <c r="G994" s="10">
        <v>215434.24691051699</v>
      </c>
      <c r="H994" s="23">
        <f t="shared" si="30"/>
        <v>-1.485686021624133E-3</v>
      </c>
      <c r="I994" s="10">
        <v>418880.52544401999</v>
      </c>
      <c r="J994" s="23">
        <f t="shared" si="31"/>
        <v>-5.7722382014617324E-2</v>
      </c>
    </row>
    <row r="995" spans="1:10">
      <c r="A995" t="s">
        <v>257</v>
      </c>
      <c r="B995" t="s">
        <v>259</v>
      </c>
      <c r="C995" s="20">
        <v>2036</v>
      </c>
      <c r="D995" t="s">
        <v>254</v>
      </c>
      <c r="E995" s="22">
        <v>13308.7944563683</v>
      </c>
      <c r="F995" s="22">
        <v>2532.23937639419</v>
      </c>
      <c r="G995" s="10">
        <v>2547.7425839674902</v>
      </c>
      <c r="H995" s="23">
        <f t="shared" si="30"/>
        <v>15.503207573300188</v>
      </c>
      <c r="I995" s="10">
        <v>13308.7944546361</v>
      </c>
      <c r="J995" s="23">
        <f t="shared" si="31"/>
        <v>-1.732199962134473E-6</v>
      </c>
    </row>
    <row r="996" spans="1:10">
      <c r="A996" t="s">
        <v>257</v>
      </c>
      <c r="B996" t="s">
        <v>259</v>
      </c>
      <c r="C996" s="20">
        <v>2037</v>
      </c>
      <c r="D996" t="s">
        <v>232</v>
      </c>
      <c r="E996" s="22">
        <v>14386.6386684304</v>
      </c>
      <c r="F996" s="22">
        <v>10159.187886834399</v>
      </c>
      <c r="G996" s="10">
        <v>10159.187333690499</v>
      </c>
      <c r="H996" s="23">
        <f t="shared" si="30"/>
        <v>-5.5314390010607895E-4</v>
      </c>
      <c r="I996" s="10">
        <v>14386.6366039025</v>
      </c>
      <c r="J996" s="23">
        <f t="shared" si="31"/>
        <v>-2.0645279000746086E-3</v>
      </c>
    </row>
    <row r="997" spans="1:10">
      <c r="A997" t="s">
        <v>257</v>
      </c>
      <c r="B997" t="s">
        <v>259</v>
      </c>
      <c r="C997" s="20">
        <v>2037</v>
      </c>
      <c r="D997" t="s">
        <v>272</v>
      </c>
      <c r="E997" s="22">
        <v>1009302.29098098</v>
      </c>
      <c r="F997" s="22">
        <v>181458.23905596</v>
      </c>
      <c r="G997" s="10">
        <v>181458.23583990801</v>
      </c>
      <c r="H997" s="23">
        <f t="shared" si="30"/>
        <v>-3.2160519913304597E-3</v>
      </c>
      <c r="I997" s="10">
        <v>1009301.65749756</v>
      </c>
      <c r="J997" s="23">
        <f t="shared" si="31"/>
        <v>-0.6334834200097248</v>
      </c>
    </row>
    <row r="998" spans="1:10">
      <c r="A998" t="s">
        <v>257</v>
      </c>
      <c r="B998" t="s">
        <v>259</v>
      </c>
      <c r="C998" s="20">
        <v>2037</v>
      </c>
      <c r="D998" t="s">
        <v>208</v>
      </c>
      <c r="E998" s="22">
        <v>150487.45541878199</v>
      </c>
      <c r="F998" s="22">
        <v>93341.282390489796</v>
      </c>
      <c r="G998" s="10">
        <v>93341.278424510703</v>
      </c>
      <c r="H998" s="23">
        <f t="shared" si="30"/>
        <v>-3.9659790927544236E-3</v>
      </c>
      <c r="I998" s="10">
        <v>150487.44161910799</v>
      </c>
      <c r="J998" s="23">
        <f t="shared" si="31"/>
        <v>-1.3799673994071782E-2</v>
      </c>
    </row>
    <row r="999" spans="1:10">
      <c r="A999" t="s">
        <v>257</v>
      </c>
      <c r="B999" t="s">
        <v>259</v>
      </c>
      <c r="C999" s="20">
        <v>2037</v>
      </c>
      <c r="D999" t="s">
        <v>218</v>
      </c>
      <c r="E999" s="22">
        <v>318755.03110563097</v>
      </c>
      <c r="F999" s="22">
        <v>299434.67112527002</v>
      </c>
      <c r="G999" s="10">
        <v>299434.65519592498</v>
      </c>
      <c r="H999" s="23">
        <f t="shared" si="30"/>
        <v>-1.5929345041513443E-2</v>
      </c>
      <c r="I999" s="10">
        <v>318754.96481302398</v>
      </c>
      <c r="J999" s="23">
        <f t="shared" si="31"/>
        <v>-6.6292606992647052E-2</v>
      </c>
    </row>
    <row r="1000" spans="1:10">
      <c r="A1000" t="s">
        <v>257</v>
      </c>
      <c r="B1000" t="s">
        <v>259</v>
      </c>
      <c r="C1000" s="20">
        <v>2037</v>
      </c>
      <c r="D1000" t="s">
        <v>222</v>
      </c>
      <c r="E1000" s="22">
        <v>803452.42508607905</v>
      </c>
      <c r="F1000" s="22">
        <v>461851.07143583999</v>
      </c>
      <c r="G1000" s="10">
        <v>461851.04951155098</v>
      </c>
      <c r="H1000" s="23">
        <f t="shared" si="30"/>
        <v>-2.1924289001617581E-2</v>
      </c>
      <c r="I1000" s="10">
        <v>803452.22903664398</v>
      </c>
      <c r="J1000" s="23">
        <f t="shared" si="31"/>
        <v>-0.19604943506419659</v>
      </c>
    </row>
    <row r="1001" spans="1:10">
      <c r="A1001" t="s">
        <v>257</v>
      </c>
      <c r="B1001" t="s">
        <v>259</v>
      </c>
      <c r="C1001" s="20">
        <v>2037</v>
      </c>
      <c r="D1001" t="s">
        <v>226</v>
      </c>
      <c r="E1001" s="22">
        <v>427506.80322257901</v>
      </c>
      <c r="F1001" s="22">
        <v>221141.828136525</v>
      </c>
      <c r="G1001" s="10">
        <v>221141.826108993</v>
      </c>
      <c r="H1001" s="23">
        <f t="shared" si="30"/>
        <v>-2.0275319984648377E-3</v>
      </c>
      <c r="I1001" s="10">
        <v>427506.733072448</v>
      </c>
      <c r="J1001" s="23">
        <f t="shared" si="31"/>
        <v>-7.0150131010450423E-2</v>
      </c>
    </row>
    <row r="1002" spans="1:10">
      <c r="A1002" t="s">
        <v>257</v>
      </c>
      <c r="B1002" t="s">
        <v>259</v>
      </c>
      <c r="C1002" s="20">
        <v>2037</v>
      </c>
      <c r="D1002" t="s">
        <v>254</v>
      </c>
      <c r="E1002" s="22">
        <v>13385.1281362667</v>
      </c>
      <c r="F1002" s="22">
        <v>2406.4237003902599</v>
      </c>
      <c r="G1002" s="10">
        <v>2421.5766798415598</v>
      </c>
      <c r="H1002" s="23">
        <f t="shared" si="30"/>
        <v>15.152979451299871</v>
      </c>
      <c r="I1002" s="10">
        <v>13385.128134315</v>
      </c>
      <c r="J1002" s="23">
        <f t="shared" si="31"/>
        <v>-1.9516992324497551E-6</v>
      </c>
    </row>
    <row r="1003" spans="1:10">
      <c r="A1003" t="s">
        <v>257</v>
      </c>
      <c r="B1003" t="s">
        <v>259</v>
      </c>
      <c r="C1003" s="20">
        <v>2038</v>
      </c>
      <c r="D1003" t="s">
        <v>232</v>
      </c>
      <c r="E1003" s="22">
        <v>14790.291972171301</v>
      </c>
      <c r="F1003" s="22">
        <v>10349.9043726127</v>
      </c>
      <c r="G1003" s="10">
        <v>10349.903688341699</v>
      </c>
      <c r="H1003" s="23">
        <f t="shared" si="30"/>
        <v>-6.8427100086410064E-4</v>
      </c>
      <c r="I1003" s="10">
        <v>14790.2897218897</v>
      </c>
      <c r="J1003" s="23">
        <f t="shared" si="31"/>
        <v>-2.2502816009364324E-3</v>
      </c>
    </row>
    <row r="1004" spans="1:10">
      <c r="A1004" t="s">
        <v>257</v>
      </c>
      <c r="B1004" t="s">
        <v>259</v>
      </c>
      <c r="C1004" s="20">
        <v>2038</v>
      </c>
      <c r="D1004" t="s">
        <v>272</v>
      </c>
      <c r="E1004" s="22">
        <v>1025731.8214519999</v>
      </c>
      <c r="F1004" s="22">
        <v>186787.49607292199</v>
      </c>
      <c r="G1004" s="10">
        <v>186787.49187052401</v>
      </c>
      <c r="H1004" s="23">
        <f t="shared" si="30"/>
        <v>-4.2023979767691344E-3</v>
      </c>
      <c r="I1004" s="10">
        <v>1025731.21343356</v>
      </c>
      <c r="J1004" s="23">
        <f t="shared" si="31"/>
        <v>-0.60801843996159732</v>
      </c>
    </row>
    <row r="1005" spans="1:10">
      <c r="A1005" t="s">
        <v>257</v>
      </c>
      <c r="B1005" t="s">
        <v>259</v>
      </c>
      <c r="C1005" s="20">
        <v>2038</v>
      </c>
      <c r="D1005" t="s">
        <v>208</v>
      </c>
      <c r="E1005" s="22">
        <v>154833.036728048</v>
      </c>
      <c r="F1005" s="22">
        <v>95469.049818299594</v>
      </c>
      <c r="G1005" s="10">
        <v>95469.044780114302</v>
      </c>
      <c r="H1005" s="23">
        <f t="shared" si="30"/>
        <v>-5.0381852925056592E-3</v>
      </c>
      <c r="I1005" s="10">
        <v>154833.02186168899</v>
      </c>
      <c r="J1005" s="23">
        <f t="shared" si="31"/>
        <v>-1.4866359008010477E-2</v>
      </c>
    </row>
    <row r="1006" spans="1:10">
      <c r="A1006" t="s">
        <v>257</v>
      </c>
      <c r="B1006" t="s">
        <v>259</v>
      </c>
      <c r="C1006" s="20">
        <v>2038</v>
      </c>
      <c r="D1006" t="s">
        <v>218</v>
      </c>
      <c r="E1006" s="22">
        <v>321808.37444818497</v>
      </c>
      <c r="F1006" s="22">
        <v>302464.57578374702</v>
      </c>
      <c r="G1006" s="10">
        <v>302464.555231106</v>
      </c>
      <c r="H1006" s="23">
        <f t="shared" si="30"/>
        <v>-2.0552641013637185E-2</v>
      </c>
      <c r="I1006" s="10">
        <v>321808.30457611103</v>
      </c>
      <c r="J1006" s="23">
        <f t="shared" si="31"/>
        <v>-6.9872073945589364E-2</v>
      </c>
    </row>
    <row r="1007" spans="1:10">
      <c r="A1007" t="s">
        <v>257</v>
      </c>
      <c r="B1007" t="s">
        <v>259</v>
      </c>
      <c r="C1007" s="20">
        <v>2038</v>
      </c>
      <c r="D1007" t="s">
        <v>222</v>
      </c>
      <c r="E1007" s="22">
        <v>822517.99338874698</v>
      </c>
      <c r="F1007" s="22">
        <v>472964.21121279901</v>
      </c>
      <c r="G1007" s="10">
        <v>472964.18297251803</v>
      </c>
      <c r="H1007" s="23">
        <f t="shared" si="30"/>
        <v>-2.8240280982572585E-2</v>
      </c>
      <c r="I1007" s="10">
        <v>822517.79120793997</v>
      </c>
      <c r="J1007" s="23">
        <f t="shared" si="31"/>
        <v>-0.20218080701306462</v>
      </c>
    </row>
    <row r="1008" spans="1:10">
      <c r="A1008" t="s">
        <v>257</v>
      </c>
      <c r="B1008" t="s">
        <v>259</v>
      </c>
      <c r="C1008" s="20">
        <v>2038</v>
      </c>
      <c r="D1008" t="s">
        <v>226</v>
      </c>
      <c r="E1008" s="22">
        <v>437875.97541542299</v>
      </c>
      <c r="F1008" s="22">
        <v>226837.61424134101</v>
      </c>
      <c r="G1008" s="10">
        <v>226837.611544716</v>
      </c>
      <c r="H1008" s="23">
        <f t="shared" si="30"/>
        <v>-2.696625015232712E-3</v>
      </c>
      <c r="I1008" s="10">
        <v>437875.90442176699</v>
      </c>
      <c r="J1008" s="23">
        <f t="shared" si="31"/>
        <v>-7.0993656001519412E-2</v>
      </c>
    </row>
    <row r="1009" spans="1:10">
      <c r="A1009" t="s">
        <v>257</v>
      </c>
      <c r="B1009" t="s">
        <v>259</v>
      </c>
      <c r="C1009" s="20">
        <v>2038</v>
      </c>
      <c r="D1009" t="s">
        <v>254</v>
      </c>
      <c r="E1009" s="22">
        <v>13130.495995736999</v>
      </c>
      <c r="F1009" s="22">
        <v>2288.62933991822</v>
      </c>
      <c r="G1009" s="10">
        <v>2303.4653337571999</v>
      </c>
      <c r="H1009" s="23">
        <f t="shared" si="30"/>
        <v>14.835993838979903</v>
      </c>
      <c r="I1009" s="10">
        <v>13130.4959942569</v>
      </c>
      <c r="J1009" s="23">
        <f t="shared" si="31"/>
        <v>-1.4800989447394386E-6</v>
      </c>
    </row>
    <row r="1010" spans="1:10">
      <c r="A1010" t="s">
        <v>257</v>
      </c>
      <c r="B1010" t="s">
        <v>259</v>
      </c>
      <c r="C1010" s="20">
        <v>2039</v>
      </c>
      <c r="D1010" t="s">
        <v>232</v>
      </c>
      <c r="E1010" s="22">
        <v>15135.750501476199</v>
      </c>
      <c r="F1010" s="22">
        <v>10545.0531300475</v>
      </c>
      <c r="G1010" s="10">
        <v>10545.0523038997</v>
      </c>
      <c r="H1010" s="23">
        <f t="shared" si="30"/>
        <v>-8.2614779967116192E-4</v>
      </c>
      <c r="I1010" s="10">
        <v>15135.74798412</v>
      </c>
      <c r="J1010" s="23">
        <f t="shared" si="31"/>
        <v>-2.5173561989504378E-3</v>
      </c>
    </row>
    <row r="1011" spans="1:10">
      <c r="A1011" t="s">
        <v>257</v>
      </c>
      <c r="B1011" t="s">
        <v>259</v>
      </c>
      <c r="C1011" s="20">
        <v>2039</v>
      </c>
      <c r="D1011" t="s">
        <v>272</v>
      </c>
      <c r="E1011" s="22">
        <v>1039334.9254665599</v>
      </c>
      <c r="F1011" s="22">
        <v>192296.55748595201</v>
      </c>
      <c r="G1011" s="10">
        <v>192296.552192256</v>
      </c>
      <c r="H1011" s="23">
        <f t="shared" si="30"/>
        <v>-5.2936960128135979E-3</v>
      </c>
      <c r="I1011" s="10">
        <v>1039334.21211717</v>
      </c>
      <c r="J1011" s="23">
        <f t="shared" si="31"/>
        <v>-0.71334938996005803</v>
      </c>
    </row>
    <row r="1012" spans="1:10">
      <c r="A1012" t="s">
        <v>257</v>
      </c>
      <c r="B1012" t="s">
        <v>259</v>
      </c>
      <c r="C1012" s="20">
        <v>2039</v>
      </c>
      <c r="D1012" t="s">
        <v>208</v>
      </c>
      <c r="E1012" s="22">
        <v>158325.92166163199</v>
      </c>
      <c r="F1012" s="22">
        <v>97666.518738642495</v>
      </c>
      <c r="G1012" s="10">
        <v>97666.512521866607</v>
      </c>
      <c r="H1012" s="23">
        <f t="shared" si="30"/>
        <v>-6.2167758878786117E-3</v>
      </c>
      <c r="I1012" s="10">
        <v>158325.90418622101</v>
      </c>
      <c r="J1012" s="23">
        <f t="shared" si="31"/>
        <v>-1.7475410975748673E-2</v>
      </c>
    </row>
    <row r="1013" spans="1:10">
      <c r="A1013" t="s">
        <v>257</v>
      </c>
      <c r="B1013" t="s">
        <v>259</v>
      </c>
      <c r="C1013" s="20">
        <v>2039</v>
      </c>
      <c r="D1013" t="s">
        <v>218</v>
      </c>
      <c r="E1013" s="22">
        <v>324947.76696607302</v>
      </c>
      <c r="F1013" s="22">
        <v>305533.709539234</v>
      </c>
      <c r="G1013" s="10">
        <v>305533.68382410699</v>
      </c>
      <c r="H1013" s="23">
        <f t="shared" si="30"/>
        <v>-2.5715127005241811E-2</v>
      </c>
      <c r="I1013" s="10">
        <v>324947.68592024298</v>
      </c>
      <c r="J1013" s="23">
        <f t="shared" si="31"/>
        <v>-8.1045830040238798E-2</v>
      </c>
    </row>
    <row r="1014" spans="1:10">
      <c r="A1014" t="s">
        <v>257</v>
      </c>
      <c r="B1014" t="s">
        <v>259</v>
      </c>
      <c r="C1014" s="20">
        <v>2039</v>
      </c>
      <c r="D1014" t="s">
        <v>222</v>
      </c>
      <c r="E1014" s="22">
        <v>838381.13629266794</v>
      </c>
      <c r="F1014" s="22">
        <v>484364.31027583597</v>
      </c>
      <c r="G1014" s="10">
        <v>484364.27514234598</v>
      </c>
      <c r="H1014" s="23">
        <f t="shared" si="30"/>
        <v>-3.5133489989675581E-2</v>
      </c>
      <c r="I1014" s="10">
        <v>838380.89792891196</v>
      </c>
      <c r="J1014" s="23">
        <f t="shared" si="31"/>
        <v>-0.23836375598330051</v>
      </c>
    </row>
    <row r="1015" spans="1:10">
      <c r="A1015" t="s">
        <v>257</v>
      </c>
      <c r="B1015" t="s">
        <v>259</v>
      </c>
      <c r="C1015" s="20">
        <v>2039</v>
      </c>
      <c r="D1015" t="s">
        <v>226</v>
      </c>
      <c r="E1015" s="22">
        <v>446097.536052079</v>
      </c>
      <c r="F1015" s="22">
        <v>232753.819725918</v>
      </c>
      <c r="G1015" s="10">
        <v>232753.81626835</v>
      </c>
      <c r="H1015" s="23">
        <f t="shared" si="30"/>
        <v>-3.457568003796041E-3</v>
      </c>
      <c r="I1015" s="10">
        <v>446097.450852593</v>
      </c>
      <c r="J1015" s="23">
        <f t="shared" si="31"/>
        <v>-8.5199485998600721E-2</v>
      </c>
    </row>
    <row r="1016" spans="1:10">
      <c r="A1016" t="s">
        <v>257</v>
      </c>
      <c r="B1016" t="s">
        <v>259</v>
      </c>
      <c r="C1016" s="20">
        <v>2039</v>
      </c>
      <c r="D1016" t="s">
        <v>254</v>
      </c>
      <c r="E1016" s="22">
        <v>13010.9148851833</v>
      </c>
      <c r="F1016" s="22">
        <v>2173.5197565506901</v>
      </c>
      <c r="G1016" s="10">
        <v>2187.9040467667201</v>
      </c>
      <c r="H1016" s="23">
        <f t="shared" si="30"/>
        <v>14.384290216029967</v>
      </c>
      <c r="I1016" s="10">
        <v>13010.914883544499</v>
      </c>
      <c r="J1016" s="23">
        <f t="shared" si="31"/>
        <v>-1.6388003132306039E-6</v>
      </c>
    </row>
    <row r="1017" spans="1:10">
      <c r="A1017" t="s">
        <v>257</v>
      </c>
      <c r="B1017" t="s">
        <v>259</v>
      </c>
      <c r="C1017" s="20">
        <v>2040</v>
      </c>
      <c r="D1017" t="s">
        <v>232</v>
      </c>
      <c r="E1017" s="22">
        <v>15531.548626039301</v>
      </c>
      <c r="F1017" s="22">
        <v>10740.753811827401</v>
      </c>
      <c r="G1017" s="10">
        <v>10740.752829966001</v>
      </c>
      <c r="H1017" s="23">
        <f t="shared" si="30"/>
        <v>-9.8186139985045884E-4</v>
      </c>
      <c r="I1017" s="10">
        <v>15531.545845413701</v>
      </c>
      <c r="J1017" s="23">
        <f t="shared" si="31"/>
        <v>-2.780625600280473E-3</v>
      </c>
    </row>
    <row r="1018" spans="1:10">
      <c r="A1018" t="s">
        <v>257</v>
      </c>
      <c r="B1018" t="s">
        <v>259</v>
      </c>
      <c r="C1018" s="20">
        <v>2040</v>
      </c>
      <c r="D1018" t="s">
        <v>272</v>
      </c>
      <c r="E1018" s="22">
        <v>1051266.5245594401</v>
      </c>
      <c r="F1018" s="22">
        <v>197739.85843891301</v>
      </c>
      <c r="G1018" s="10">
        <v>197739.851826417</v>
      </c>
      <c r="H1018" s="23">
        <f t="shared" si="30"/>
        <v>-6.6124960139859468E-3</v>
      </c>
      <c r="I1018" s="10">
        <v>1051265.6937132899</v>
      </c>
      <c r="J1018" s="23">
        <f t="shared" si="31"/>
        <v>-0.83084615017287433</v>
      </c>
    </row>
    <row r="1019" spans="1:10">
      <c r="A1019" t="s">
        <v>257</v>
      </c>
      <c r="B1019" t="s">
        <v>259</v>
      </c>
      <c r="C1019" s="20">
        <v>2040</v>
      </c>
      <c r="D1019" t="s">
        <v>208</v>
      </c>
      <c r="E1019" s="22">
        <v>162016.453763889</v>
      </c>
      <c r="F1019" s="22">
        <v>99830.487365422407</v>
      </c>
      <c r="G1019" s="10">
        <v>99830.479788152705</v>
      </c>
      <c r="H1019" s="23">
        <f t="shared" si="30"/>
        <v>-7.577269701869227E-3</v>
      </c>
      <c r="I1019" s="10">
        <v>162016.43342864999</v>
      </c>
      <c r="J1019" s="23">
        <f t="shared" si="31"/>
        <v>-2.0335239009000361E-2</v>
      </c>
    </row>
    <row r="1020" spans="1:10">
      <c r="A1020" t="s">
        <v>257</v>
      </c>
      <c r="B1020" t="s">
        <v>259</v>
      </c>
      <c r="C1020" s="20">
        <v>2040</v>
      </c>
      <c r="D1020" t="s">
        <v>218</v>
      </c>
      <c r="E1020" s="22">
        <v>327830.20851925202</v>
      </c>
      <c r="F1020" s="22">
        <v>308326.26366574998</v>
      </c>
      <c r="G1020" s="10">
        <v>308326.23194074701</v>
      </c>
      <c r="H1020" s="23">
        <f t="shared" si="30"/>
        <v>-3.1725002976600081E-2</v>
      </c>
      <c r="I1020" s="10">
        <v>327830.115399056</v>
      </c>
      <c r="J1020" s="23">
        <f t="shared" si="31"/>
        <v>-9.3120196019299328E-2</v>
      </c>
    </row>
    <row r="1021" spans="1:10">
      <c r="A1021" t="s">
        <v>257</v>
      </c>
      <c r="B1021" t="s">
        <v>259</v>
      </c>
      <c r="C1021" s="20">
        <v>2040</v>
      </c>
      <c r="D1021" t="s">
        <v>222</v>
      </c>
      <c r="E1021" s="22">
        <v>853229.30210265203</v>
      </c>
      <c r="F1021" s="22">
        <v>495491.43222984998</v>
      </c>
      <c r="G1021" s="10">
        <v>495491.38902189699</v>
      </c>
      <c r="H1021" s="23">
        <f t="shared" si="30"/>
        <v>-4.3207952985540032E-2</v>
      </c>
      <c r="I1021" s="10">
        <v>853229.02362041397</v>
      </c>
      <c r="J1021" s="23">
        <f t="shared" si="31"/>
        <v>-0.27848223806358874</v>
      </c>
    </row>
    <row r="1022" spans="1:10">
      <c r="A1022" t="s">
        <v>257</v>
      </c>
      <c r="B1022" t="s">
        <v>259</v>
      </c>
      <c r="C1022" s="20">
        <v>2040</v>
      </c>
      <c r="D1022" t="s">
        <v>226</v>
      </c>
      <c r="E1022" s="22">
        <v>453595.703976352</v>
      </c>
      <c r="F1022" s="22">
        <v>238587.53010213701</v>
      </c>
      <c r="G1022" s="10">
        <v>238587.52571787301</v>
      </c>
      <c r="H1022" s="23">
        <f t="shared" si="30"/>
        <v>-4.3842640006914735E-3</v>
      </c>
      <c r="I1022" s="10">
        <v>453595.60268299701</v>
      </c>
      <c r="J1022" s="23">
        <f t="shared" si="31"/>
        <v>-0.10129335499368608</v>
      </c>
    </row>
    <row r="1023" spans="1:10">
      <c r="A1023" t="s">
        <v>257</v>
      </c>
      <c r="B1023" t="s">
        <v>259</v>
      </c>
      <c r="C1023" s="20">
        <v>2040</v>
      </c>
      <c r="D1023" t="s">
        <v>254</v>
      </c>
      <c r="E1023" s="22">
        <v>12921.606544383199</v>
      </c>
      <c r="F1023" s="22">
        <v>2057.16003219299</v>
      </c>
      <c r="G1023" s="10">
        <v>2071.4443811368701</v>
      </c>
      <c r="H1023" s="23">
        <f t="shared" si="30"/>
        <v>14.284348943880104</v>
      </c>
      <c r="I1023" s="10">
        <v>12921.606542589099</v>
      </c>
      <c r="J1023" s="23">
        <f t="shared" si="31"/>
        <v>-1.7941001715371385E-6</v>
      </c>
    </row>
    <row r="1024" spans="1:10">
      <c r="A1024" t="s">
        <v>257</v>
      </c>
      <c r="B1024" t="s">
        <v>259</v>
      </c>
      <c r="C1024" s="20">
        <v>2041</v>
      </c>
      <c r="D1024" t="s">
        <v>232</v>
      </c>
      <c r="E1024" s="22">
        <v>15920.880538555801</v>
      </c>
      <c r="F1024" s="22">
        <v>10939.502305731299</v>
      </c>
      <c r="G1024" s="10">
        <v>10939.501155698201</v>
      </c>
      <c r="H1024" s="23">
        <f t="shared" si="30"/>
        <v>-1.1500330983835738E-3</v>
      </c>
      <c r="I1024" s="10">
        <v>15920.877501615299</v>
      </c>
      <c r="J1024" s="23">
        <f t="shared" si="31"/>
        <v>-3.0369405012606876E-3</v>
      </c>
    </row>
    <row r="1025" spans="1:10">
      <c r="A1025" t="s">
        <v>257</v>
      </c>
      <c r="B1025" t="s">
        <v>259</v>
      </c>
      <c r="C1025" s="20">
        <v>2041</v>
      </c>
      <c r="D1025" t="s">
        <v>272</v>
      </c>
      <c r="E1025" s="22">
        <v>1066564.6353955001</v>
      </c>
      <c r="F1025" s="22">
        <v>203201.136998681</v>
      </c>
      <c r="G1025" s="10">
        <v>203201.12879651901</v>
      </c>
      <c r="H1025" s="23">
        <f t="shared" si="30"/>
        <v>-8.2021619891747832E-3</v>
      </c>
      <c r="I1025" s="10">
        <v>1066563.6735298</v>
      </c>
      <c r="J1025" s="23">
        <f t="shared" si="31"/>
        <v>-0.96186570008285344</v>
      </c>
    </row>
    <row r="1026" spans="1:10">
      <c r="A1026" t="s">
        <v>257</v>
      </c>
      <c r="B1026" t="s">
        <v>259</v>
      </c>
      <c r="C1026" s="20">
        <v>2041</v>
      </c>
      <c r="D1026" t="s">
        <v>208</v>
      </c>
      <c r="E1026" s="22">
        <v>165603.280220266</v>
      </c>
      <c r="F1026" s="22">
        <v>101998.798502663</v>
      </c>
      <c r="G1026" s="10">
        <v>101998.78936441999</v>
      </c>
      <c r="H1026" s="23">
        <f t="shared" ref="H1026:H1089" si="32">G1026-F1026</f>
        <v>-9.1382430109661072E-3</v>
      </c>
      <c r="I1026" s="10">
        <v>165603.256683252</v>
      </c>
      <c r="J1026" s="23">
        <f t="shared" ref="J1026:J1089" si="33">I1026-E1026</f>
        <v>-2.3537013999884948E-2</v>
      </c>
    </row>
    <row r="1027" spans="1:10">
      <c r="A1027" t="s">
        <v>257</v>
      </c>
      <c r="B1027" t="s">
        <v>259</v>
      </c>
      <c r="C1027" s="20">
        <v>2041</v>
      </c>
      <c r="D1027" t="s">
        <v>218</v>
      </c>
      <c r="E1027" s="22">
        <v>330799.99882554798</v>
      </c>
      <c r="F1027" s="22">
        <v>311000.606943644</v>
      </c>
      <c r="G1027" s="10">
        <v>311000.56828577799</v>
      </c>
      <c r="H1027" s="23">
        <f t="shared" si="32"/>
        <v>-3.8657866010908037E-2</v>
      </c>
      <c r="I1027" s="10">
        <v>330799.89253886102</v>
      </c>
      <c r="J1027" s="23">
        <f t="shared" si="33"/>
        <v>-0.10628668696153909</v>
      </c>
    </row>
    <row r="1028" spans="1:10">
      <c r="A1028" t="s">
        <v>257</v>
      </c>
      <c r="B1028" t="s">
        <v>259</v>
      </c>
      <c r="C1028" s="20">
        <v>2041</v>
      </c>
      <c r="D1028" t="s">
        <v>222</v>
      </c>
      <c r="E1028" s="22">
        <v>869077.91580871004</v>
      </c>
      <c r="F1028" s="22">
        <v>506572.66703176999</v>
      </c>
      <c r="G1028" s="10">
        <v>506572.614435606</v>
      </c>
      <c r="H1028" s="23">
        <f t="shared" si="32"/>
        <v>-5.2596163994167E-2</v>
      </c>
      <c r="I1028" s="10">
        <v>869077.59210104402</v>
      </c>
      <c r="J1028" s="23">
        <f t="shared" si="33"/>
        <v>-0.32370766601525247</v>
      </c>
    </row>
    <row r="1029" spans="1:10">
      <c r="A1029" t="s">
        <v>257</v>
      </c>
      <c r="B1029" t="s">
        <v>259</v>
      </c>
      <c r="C1029" s="20">
        <v>2041</v>
      </c>
      <c r="D1029" t="s">
        <v>226</v>
      </c>
      <c r="E1029" s="22">
        <v>461572.64558096899</v>
      </c>
      <c r="F1029" s="22">
        <v>244403.94388680201</v>
      </c>
      <c r="G1029" s="10">
        <v>244403.938380915</v>
      </c>
      <c r="H1029" s="23">
        <f t="shared" si="32"/>
        <v>-5.5058870057109743E-3</v>
      </c>
      <c r="I1029" s="10">
        <v>461572.52561978099</v>
      </c>
      <c r="J1029" s="23">
        <f t="shared" si="33"/>
        <v>-0.1199611880001612</v>
      </c>
    </row>
    <row r="1030" spans="1:10">
      <c r="A1030" t="s">
        <v>257</v>
      </c>
      <c r="B1030" t="s">
        <v>259</v>
      </c>
      <c r="C1030" s="20">
        <v>2041</v>
      </c>
      <c r="D1030" t="s">
        <v>254</v>
      </c>
      <c r="E1030" s="22">
        <v>12913.9661091407</v>
      </c>
      <c r="F1030" s="22">
        <v>1940.3642382063499</v>
      </c>
      <c r="G1030" s="10">
        <v>1954.42370545678</v>
      </c>
      <c r="H1030" s="23">
        <f t="shared" si="32"/>
        <v>14.059467250430089</v>
      </c>
      <c r="I1030" s="10">
        <v>12913.966107247799</v>
      </c>
      <c r="J1030" s="23">
        <f t="shared" si="33"/>
        <v>-1.8929003999801353E-6</v>
      </c>
    </row>
    <row r="1031" spans="1:10">
      <c r="A1031" t="s">
        <v>257</v>
      </c>
      <c r="B1031" t="s">
        <v>259</v>
      </c>
      <c r="C1031" s="20">
        <v>2042</v>
      </c>
      <c r="D1031" t="s">
        <v>232</v>
      </c>
      <c r="E1031" s="22">
        <v>16309.902643679199</v>
      </c>
      <c r="F1031" s="22">
        <v>11135.4978721349</v>
      </c>
      <c r="G1031" s="10">
        <v>11135.4965430843</v>
      </c>
      <c r="H1031" s="23">
        <f t="shared" si="32"/>
        <v>-1.3290505994518753E-3</v>
      </c>
      <c r="I1031" s="10">
        <v>16309.899360965201</v>
      </c>
      <c r="J1031" s="23">
        <f t="shared" si="33"/>
        <v>-3.282713998487452E-3</v>
      </c>
    </row>
    <row r="1032" spans="1:10">
      <c r="A1032" t="s">
        <v>257</v>
      </c>
      <c r="B1032" t="s">
        <v>259</v>
      </c>
      <c r="C1032" s="20">
        <v>2042</v>
      </c>
      <c r="D1032" t="s">
        <v>272</v>
      </c>
      <c r="E1032" s="22">
        <v>1078027.70175278</v>
      </c>
      <c r="F1032" s="22">
        <v>208646.66464842099</v>
      </c>
      <c r="G1032" s="10">
        <v>208646.65455354299</v>
      </c>
      <c r="H1032" s="23">
        <f t="shared" si="32"/>
        <v>-1.009487800183706E-2</v>
      </c>
      <c r="I1032" s="10">
        <v>1078026.6009798101</v>
      </c>
      <c r="J1032" s="23">
        <f t="shared" si="33"/>
        <v>-1.1007729698903859</v>
      </c>
    </row>
    <row r="1033" spans="1:10">
      <c r="A1033" t="s">
        <v>257</v>
      </c>
      <c r="B1033" t="s">
        <v>259</v>
      </c>
      <c r="C1033" s="20">
        <v>2042</v>
      </c>
      <c r="D1033" t="s">
        <v>208</v>
      </c>
      <c r="E1033" s="22">
        <v>169141.58359341999</v>
      </c>
      <c r="F1033" s="22">
        <v>104153.770991668</v>
      </c>
      <c r="G1033" s="10">
        <v>104153.760083299</v>
      </c>
      <c r="H1033" s="23">
        <f t="shared" si="32"/>
        <v>-1.0908369004027918E-2</v>
      </c>
      <c r="I1033" s="10">
        <v>169141.55663702101</v>
      </c>
      <c r="J1033" s="23">
        <f t="shared" si="33"/>
        <v>-2.6956398971378803E-2</v>
      </c>
    </row>
    <row r="1034" spans="1:10">
      <c r="A1034" t="s">
        <v>257</v>
      </c>
      <c r="B1034" t="s">
        <v>259</v>
      </c>
      <c r="C1034" s="20">
        <v>2042</v>
      </c>
      <c r="D1034" t="s">
        <v>218</v>
      </c>
      <c r="E1034" s="22">
        <v>333321.44417263998</v>
      </c>
      <c r="F1034" s="22">
        <v>313428.65062070801</v>
      </c>
      <c r="G1034" s="10">
        <v>313428.60406866297</v>
      </c>
      <c r="H1034" s="23">
        <f t="shared" si="32"/>
        <v>-4.6552045037969947E-2</v>
      </c>
      <c r="I1034" s="10">
        <v>333321.32393865701</v>
      </c>
      <c r="J1034" s="23">
        <f t="shared" si="33"/>
        <v>-0.12023398297606036</v>
      </c>
    </row>
    <row r="1035" spans="1:10">
      <c r="A1035" t="s">
        <v>257</v>
      </c>
      <c r="B1035" t="s">
        <v>259</v>
      </c>
      <c r="C1035" s="20">
        <v>2042</v>
      </c>
      <c r="D1035" t="s">
        <v>222</v>
      </c>
      <c r="E1035" s="22">
        <v>884282.35005793802</v>
      </c>
      <c r="F1035" s="22">
        <v>517499.08688929799</v>
      </c>
      <c r="G1035" s="10">
        <v>517499.02350567799</v>
      </c>
      <c r="H1035" s="23">
        <f t="shared" si="32"/>
        <v>-6.338361999951303E-2</v>
      </c>
      <c r="I1035" s="10">
        <v>884281.97820778505</v>
      </c>
      <c r="J1035" s="23">
        <f t="shared" si="33"/>
        <v>-0.37185015296563506</v>
      </c>
    </row>
    <row r="1036" spans="1:10">
      <c r="A1036" t="s">
        <v>257</v>
      </c>
      <c r="B1036" t="s">
        <v>259</v>
      </c>
      <c r="C1036" s="20">
        <v>2042</v>
      </c>
      <c r="D1036" t="s">
        <v>226</v>
      </c>
      <c r="E1036" s="22">
        <v>469454.28963147401</v>
      </c>
      <c r="F1036" s="22">
        <v>250175.670359162</v>
      </c>
      <c r="G1036" s="10">
        <v>250175.66351419699</v>
      </c>
      <c r="H1036" s="23">
        <f t="shared" si="32"/>
        <v>-6.844965013442561E-3</v>
      </c>
      <c r="I1036" s="10">
        <v>469454.14972188399</v>
      </c>
      <c r="J1036" s="23">
        <f t="shared" si="33"/>
        <v>-0.13990959001239389</v>
      </c>
    </row>
    <row r="1037" spans="1:10">
      <c r="A1037" t="s">
        <v>257</v>
      </c>
      <c r="B1037" t="s">
        <v>259</v>
      </c>
      <c r="C1037" s="20">
        <v>2042</v>
      </c>
      <c r="D1037" t="s">
        <v>254</v>
      </c>
      <c r="E1037" s="22">
        <v>12447.9578297029</v>
      </c>
      <c r="F1037" s="22">
        <v>1823.41893211925</v>
      </c>
      <c r="G1037" s="10">
        <v>1837.13778678778</v>
      </c>
      <c r="H1037" s="23">
        <f t="shared" si="32"/>
        <v>13.718854668529957</v>
      </c>
      <c r="I1037" s="10">
        <v>12447.9578277165</v>
      </c>
      <c r="J1037" s="23">
        <f t="shared" si="33"/>
        <v>-1.9864000933011994E-6</v>
      </c>
    </row>
    <row r="1038" spans="1:10">
      <c r="A1038" t="s">
        <v>257</v>
      </c>
      <c r="B1038" t="s">
        <v>259</v>
      </c>
      <c r="C1038" s="20">
        <v>2043</v>
      </c>
      <c r="D1038" t="s">
        <v>232</v>
      </c>
      <c r="E1038" s="22">
        <v>16754.810699990299</v>
      </c>
      <c r="F1038" s="22">
        <v>11340.590269087301</v>
      </c>
      <c r="G1038" s="10">
        <v>11340.588740714</v>
      </c>
      <c r="H1038" s="23">
        <f t="shared" si="32"/>
        <v>-1.5283733009709977E-3</v>
      </c>
      <c r="I1038" s="10">
        <v>16754.807280189099</v>
      </c>
      <c r="J1038" s="23">
        <f t="shared" si="33"/>
        <v>-3.4198011999251321E-3</v>
      </c>
    </row>
    <row r="1039" spans="1:10">
      <c r="A1039" t="s">
        <v>257</v>
      </c>
      <c r="B1039" t="s">
        <v>259</v>
      </c>
      <c r="C1039" s="20">
        <v>2043</v>
      </c>
      <c r="D1039" t="s">
        <v>272</v>
      </c>
      <c r="E1039" s="22">
        <v>1089618.88523802</v>
      </c>
      <c r="F1039" s="22">
        <v>214013.639593289</v>
      </c>
      <c r="G1039" s="10">
        <v>214013.62732516901</v>
      </c>
      <c r="H1039" s="23">
        <f t="shared" si="32"/>
        <v>-1.2268119986401871E-2</v>
      </c>
      <c r="I1039" s="10">
        <v>1089617.8876954</v>
      </c>
      <c r="J1039" s="23">
        <f t="shared" si="33"/>
        <v>-0.99754261993803084</v>
      </c>
    </row>
    <row r="1040" spans="1:10">
      <c r="A1040" t="s">
        <v>257</v>
      </c>
      <c r="B1040" t="s">
        <v>259</v>
      </c>
      <c r="C1040" s="20">
        <v>2043</v>
      </c>
      <c r="D1040" t="s">
        <v>208</v>
      </c>
      <c r="E1040" s="22">
        <v>173407.860168004</v>
      </c>
      <c r="F1040" s="22">
        <v>106296.698213132</v>
      </c>
      <c r="G1040" s="10">
        <v>106296.685429372</v>
      </c>
      <c r="H1040" s="23">
        <f t="shared" si="32"/>
        <v>-1.2783760001184419E-2</v>
      </c>
      <c r="I1040" s="10">
        <v>173407.83317995601</v>
      </c>
      <c r="J1040" s="23">
        <f t="shared" si="33"/>
        <v>-2.6988047990016639E-2</v>
      </c>
    </row>
    <row r="1041" spans="1:10">
      <c r="A1041" t="s">
        <v>257</v>
      </c>
      <c r="B1041" t="s">
        <v>259</v>
      </c>
      <c r="C1041" s="20">
        <v>2043</v>
      </c>
      <c r="D1041" t="s">
        <v>218</v>
      </c>
      <c r="E1041" s="22">
        <v>335191.06983794301</v>
      </c>
      <c r="F1041" s="22">
        <v>315351.05024723901</v>
      </c>
      <c r="G1041" s="10">
        <v>315350.99513601098</v>
      </c>
      <c r="H1041" s="23">
        <f t="shared" si="32"/>
        <v>-5.511122802272439E-2</v>
      </c>
      <c r="I1041" s="10">
        <v>335190.94840548403</v>
      </c>
      <c r="J1041" s="23">
        <f t="shared" si="33"/>
        <v>-0.1214324589818716</v>
      </c>
    </row>
    <row r="1042" spans="1:10">
      <c r="A1042" t="s">
        <v>257</v>
      </c>
      <c r="B1042" t="s">
        <v>259</v>
      </c>
      <c r="C1042" s="20">
        <v>2043</v>
      </c>
      <c r="D1042" t="s">
        <v>222</v>
      </c>
      <c r="E1042" s="22">
        <v>901770.77494523395</v>
      </c>
      <c r="F1042" s="22">
        <v>528079.256450627</v>
      </c>
      <c r="G1042" s="10">
        <v>528079.18108166906</v>
      </c>
      <c r="H1042" s="23">
        <f t="shared" si="32"/>
        <v>-7.5368957943283021E-2</v>
      </c>
      <c r="I1042" s="10">
        <v>901770.41197437595</v>
      </c>
      <c r="J1042" s="23">
        <f t="shared" si="33"/>
        <v>-0.3629708579974249</v>
      </c>
    </row>
    <row r="1043" spans="1:10">
      <c r="A1043" t="s">
        <v>257</v>
      </c>
      <c r="B1043" t="s">
        <v>259</v>
      </c>
      <c r="C1043" s="20">
        <v>2043</v>
      </c>
      <c r="D1043" t="s">
        <v>226</v>
      </c>
      <c r="E1043" s="22">
        <v>479482.32149537199</v>
      </c>
      <c r="F1043" s="22">
        <v>255992.98161496501</v>
      </c>
      <c r="G1043" s="10">
        <v>255992.973248088</v>
      </c>
      <c r="H1043" s="23">
        <f t="shared" si="32"/>
        <v>-8.3668770093936473E-3</v>
      </c>
      <c r="I1043" s="10">
        <v>479482.18838674302</v>
      </c>
      <c r="J1043" s="23">
        <f t="shared" si="33"/>
        <v>-0.13310862897196785</v>
      </c>
    </row>
    <row r="1044" spans="1:10">
      <c r="A1044" t="s">
        <v>257</v>
      </c>
      <c r="B1044" t="s">
        <v>259</v>
      </c>
      <c r="C1044" s="20">
        <v>2043</v>
      </c>
      <c r="D1044" t="s">
        <v>254</v>
      </c>
      <c r="E1044" s="22">
        <v>12246.573112915599</v>
      </c>
      <c r="F1044" s="22">
        <v>1717.66049207128</v>
      </c>
      <c r="G1044" s="10">
        <v>1731.1314511154001</v>
      </c>
      <c r="H1044" s="23">
        <f t="shared" si="32"/>
        <v>13.470959044120036</v>
      </c>
      <c r="I1044" s="10">
        <v>12246.573111478099</v>
      </c>
      <c r="J1044" s="23">
        <f t="shared" si="33"/>
        <v>-1.4375000318977982E-6</v>
      </c>
    </row>
    <row r="1045" spans="1:10">
      <c r="A1045" t="s">
        <v>257</v>
      </c>
      <c r="B1045" t="s">
        <v>259</v>
      </c>
      <c r="C1045" s="20">
        <v>2044</v>
      </c>
      <c r="D1045" t="s">
        <v>232</v>
      </c>
      <c r="E1045" s="22">
        <v>17141.715729580501</v>
      </c>
      <c r="F1045" s="22">
        <v>11540.789717580799</v>
      </c>
      <c r="G1045" s="10">
        <v>11540.7879834335</v>
      </c>
      <c r="H1045" s="23">
        <f t="shared" si="32"/>
        <v>-1.7341472994303331E-3</v>
      </c>
      <c r="I1045" s="10">
        <v>17141.712046114699</v>
      </c>
      <c r="J1045" s="23">
        <f t="shared" si="33"/>
        <v>-3.6834658021689393E-3</v>
      </c>
    </row>
    <row r="1046" spans="1:10">
      <c r="A1046" t="s">
        <v>257</v>
      </c>
      <c r="B1046" t="s">
        <v>259</v>
      </c>
      <c r="C1046" s="20">
        <v>2044</v>
      </c>
      <c r="D1046" t="s">
        <v>272</v>
      </c>
      <c r="E1046" s="22">
        <v>1100598.4611156201</v>
      </c>
      <c r="F1046" s="22">
        <v>219387.64067216401</v>
      </c>
      <c r="G1046" s="10">
        <v>219387.62606599199</v>
      </c>
      <c r="H1046" s="23">
        <f t="shared" si="32"/>
        <v>-1.4606172015191987E-2</v>
      </c>
      <c r="I1046" s="10">
        <v>1100597.3318727301</v>
      </c>
      <c r="J1046" s="23">
        <f t="shared" si="33"/>
        <v>-1.1292428900487721</v>
      </c>
    </row>
    <row r="1047" spans="1:10">
      <c r="A1047" t="s">
        <v>257</v>
      </c>
      <c r="B1047" t="s">
        <v>259</v>
      </c>
      <c r="C1047" s="20">
        <v>2044</v>
      </c>
      <c r="D1047" t="s">
        <v>208</v>
      </c>
      <c r="E1047" s="22">
        <v>176721.004532791</v>
      </c>
      <c r="F1047" s="22">
        <v>108405.030142271</v>
      </c>
      <c r="G1047" s="10">
        <v>108405.015378104</v>
      </c>
      <c r="H1047" s="23">
        <f t="shared" si="32"/>
        <v>-1.4764167004614137E-2</v>
      </c>
      <c r="I1047" s="10">
        <v>176720.97391354199</v>
      </c>
      <c r="J1047" s="23">
        <f t="shared" si="33"/>
        <v>-3.0619249009760097E-2</v>
      </c>
    </row>
    <row r="1048" spans="1:10">
      <c r="A1048" t="s">
        <v>257</v>
      </c>
      <c r="B1048" t="s">
        <v>259</v>
      </c>
      <c r="C1048" s="20">
        <v>2044</v>
      </c>
      <c r="D1048" t="s">
        <v>218</v>
      </c>
      <c r="E1048" s="22">
        <v>337141.74358276097</v>
      </c>
      <c r="F1048" s="22">
        <v>317170.70209383703</v>
      </c>
      <c r="G1048" s="10">
        <v>317170.63797703298</v>
      </c>
      <c r="H1048" s="23">
        <f t="shared" si="32"/>
        <v>-6.4116804045625031E-2</v>
      </c>
      <c r="I1048" s="10">
        <v>337141.608513163</v>
      </c>
      <c r="J1048" s="23">
        <f t="shared" si="33"/>
        <v>-0.13506959797814488</v>
      </c>
    </row>
    <row r="1049" spans="1:10">
      <c r="A1049" t="s">
        <v>257</v>
      </c>
      <c r="B1049" t="s">
        <v>259</v>
      </c>
      <c r="C1049" s="20">
        <v>2044</v>
      </c>
      <c r="D1049" t="s">
        <v>222</v>
      </c>
      <c r="E1049" s="22">
        <v>915704.22432229598</v>
      </c>
      <c r="F1049" s="22">
        <v>538525.48519520799</v>
      </c>
      <c r="G1049" s="10">
        <v>538525.39741154201</v>
      </c>
      <c r="H1049" s="23">
        <f t="shared" si="32"/>
        <v>-8.7783665978349745E-2</v>
      </c>
      <c r="I1049" s="10">
        <v>915703.81154080201</v>
      </c>
      <c r="J1049" s="23">
        <f t="shared" si="33"/>
        <v>-0.41278149397112429</v>
      </c>
    </row>
    <row r="1050" spans="1:10">
      <c r="A1050" t="s">
        <v>257</v>
      </c>
      <c r="B1050" t="s">
        <v>259</v>
      </c>
      <c r="C1050" s="20">
        <v>2044</v>
      </c>
      <c r="D1050" t="s">
        <v>226</v>
      </c>
      <c r="E1050" s="22">
        <v>486601.54480602499</v>
      </c>
      <c r="F1050" s="22">
        <v>261683.34957476801</v>
      </c>
      <c r="G1050" s="10">
        <v>261683.33955189399</v>
      </c>
      <c r="H1050" s="23">
        <f t="shared" si="32"/>
        <v>-1.0022874019341543E-2</v>
      </c>
      <c r="I1050" s="10">
        <v>486601.39042237803</v>
      </c>
      <c r="J1050" s="23">
        <f t="shared" si="33"/>
        <v>-0.15438364696456119</v>
      </c>
    </row>
    <row r="1051" spans="1:10">
      <c r="A1051" t="s">
        <v>257</v>
      </c>
      <c r="B1051" t="s">
        <v>259</v>
      </c>
      <c r="C1051" s="20">
        <v>2044</v>
      </c>
      <c r="D1051" t="s">
        <v>254</v>
      </c>
      <c r="E1051" s="22">
        <v>12149.855239426301</v>
      </c>
      <c r="F1051" s="22">
        <v>1613.23691376548</v>
      </c>
      <c r="G1051" s="10">
        <v>1626.3753813795499</v>
      </c>
      <c r="H1051" s="23">
        <f t="shared" si="32"/>
        <v>13.138467614069896</v>
      </c>
      <c r="I1051" s="10">
        <v>12149.8552379252</v>
      </c>
      <c r="J1051" s="23">
        <f t="shared" si="33"/>
        <v>-1.5011009963927791E-6</v>
      </c>
    </row>
    <row r="1052" spans="1:10">
      <c r="A1052" t="s">
        <v>257</v>
      </c>
      <c r="B1052" t="s">
        <v>259</v>
      </c>
      <c r="C1052" s="20">
        <v>2045</v>
      </c>
      <c r="D1052" t="s">
        <v>232</v>
      </c>
      <c r="E1052" s="22">
        <v>17558.026531421401</v>
      </c>
      <c r="F1052" s="22">
        <v>11745.931790246599</v>
      </c>
      <c r="G1052" s="10">
        <v>11745.9298391965</v>
      </c>
      <c r="H1052" s="23">
        <f t="shared" si="32"/>
        <v>-1.9510500987962587E-3</v>
      </c>
      <c r="I1052" s="10">
        <v>17558.0225793012</v>
      </c>
      <c r="J1052" s="23">
        <f t="shared" si="33"/>
        <v>-3.9521202015748713E-3</v>
      </c>
    </row>
    <row r="1053" spans="1:10">
      <c r="A1053" t="s">
        <v>257</v>
      </c>
      <c r="B1053" t="s">
        <v>259</v>
      </c>
      <c r="C1053" s="20">
        <v>2045</v>
      </c>
      <c r="D1053" t="s">
        <v>272</v>
      </c>
      <c r="E1053" s="22">
        <v>1110842.31183557</v>
      </c>
      <c r="F1053" s="22">
        <v>224789.152806812</v>
      </c>
      <c r="G1053" s="10">
        <v>224789.13547085301</v>
      </c>
      <c r="H1053" s="23">
        <f t="shared" si="32"/>
        <v>-1.7335958982584998E-2</v>
      </c>
      <c r="I1053" s="10">
        <v>1110841.0354508499</v>
      </c>
      <c r="J1053" s="23">
        <f t="shared" si="33"/>
        <v>-1.2763847201131284</v>
      </c>
    </row>
    <row r="1054" spans="1:10">
      <c r="A1054" t="s">
        <v>257</v>
      </c>
      <c r="B1054" t="s">
        <v>259</v>
      </c>
      <c r="C1054" s="20">
        <v>2045</v>
      </c>
      <c r="D1054" t="s">
        <v>208</v>
      </c>
      <c r="E1054" s="22">
        <v>180153.71913864999</v>
      </c>
      <c r="F1054" s="22">
        <v>110535.445227442</v>
      </c>
      <c r="G1054" s="10">
        <v>110535.42825069001</v>
      </c>
      <c r="H1054" s="23">
        <f t="shared" si="32"/>
        <v>-1.6976751998299733E-2</v>
      </c>
      <c r="I1054" s="10">
        <v>180153.68435169</v>
      </c>
      <c r="J1054" s="23">
        <f t="shared" si="33"/>
        <v>-3.4786959993652999E-2</v>
      </c>
    </row>
    <row r="1055" spans="1:10">
      <c r="A1055" t="s">
        <v>257</v>
      </c>
      <c r="B1055" t="s">
        <v>259</v>
      </c>
      <c r="C1055" s="20">
        <v>2045</v>
      </c>
      <c r="D1055" t="s">
        <v>218</v>
      </c>
      <c r="E1055" s="22">
        <v>339169.74585582799</v>
      </c>
      <c r="F1055" s="22">
        <v>318918.97901332</v>
      </c>
      <c r="G1055" s="10">
        <v>318918.90492502099</v>
      </c>
      <c r="H1055" s="23">
        <f t="shared" si="32"/>
        <v>-7.408829900668934E-2</v>
      </c>
      <c r="I1055" s="10">
        <v>339169.59610344301</v>
      </c>
      <c r="J1055" s="23">
        <f t="shared" si="33"/>
        <v>-0.14975238498300314</v>
      </c>
    </row>
    <row r="1056" spans="1:10">
      <c r="A1056" t="s">
        <v>257</v>
      </c>
      <c r="B1056" t="s">
        <v>259</v>
      </c>
      <c r="C1056" s="20">
        <v>2045</v>
      </c>
      <c r="D1056" t="s">
        <v>222</v>
      </c>
      <c r="E1056" s="22">
        <v>929197.742656091</v>
      </c>
      <c r="F1056" s="22">
        <v>549018.44615812099</v>
      </c>
      <c r="G1056" s="10">
        <v>549018.34448388999</v>
      </c>
      <c r="H1056" s="23">
        <f t="shared" si="32"/>
        <v>-0.10167423100210726</v>
      </c>
      <c r="I1056" s="10">
        <v>929197.274787431</v>
      </c>
      <c r="J1056" s="23">
        <f t="shared" si="33"/>
        <v>-0.46786865999456495</v>
      </c>
    </row>
    <row r="1057" spans="1:10">
      <c r="A1057" t="s">
        <v>257</v>
      </c>
      <c r="B1057" t="s">
        <v>259</v>
      </c>
      <c r="C1057" s="20">
        <v>2045</v>
      </c>
      <c r="D1057" t="s">
        <v>226</v>
      </c>
      <c r="E1057" s="22">
        <v>493256.07149476401</v>
      </c>
      <c r="F1057" s="22">
        <v>267382.404921835</v>
      </c>
      <c r="G1057" s="10">
        <v>267382.39292450098</v>
      </c>
      <c r="H1057" s="23">
        <f t="shared" si="32"/>
        <v>-1.1997334018815309E-2</v>
      </c>
      <c r="I1057" s="10">
        <v>493255.89308340597</v>
      </c>
      <c r="J1057" s="23">
        <f t="shared" si="33"/>
        <v>-0.17841135803610086</v>
      </c>
    </row>
    <row r="1058" spans="1:10">
      <c r="A1058" t="s">
        <v>257</v>
      </c>
      <c r="B1058" t="s">
        <v>259</v>
      </c>
      <c r="C1058" s="20">
        <v>2045</v>
      </c>
      <c r="D1058" t="s">
        <v>254</v>
      </c>
      <c r="E1058" s="22">
        <v>12048.500631287199</v>
      </c>
      <c r="F1058" s="22">
        <v>1510.26328998893</v>
      </c>
      <c r="G1058" s="10">
        <v>1523.26402182686</v>
      </c>
      <c r="H1058" s="23">
        <f t="shared" si="32"/>
        <v>13.000731837930061</v>
      </c>
      <c r="I1058" s="10">
        <v>12048.500629734999</v>
      </c>
      <c r="J1058" s="23">
        <f t="shared" si="33"/>
        <v>-1.5522000467171893E-6</v>
      </c>
    </row>
    <row r="1059" spans="1:10">
      <c r="A1059" t="s">
        <v>257</v>
      </c>
      <c r="B1059" t="s">
        <v>259</v>
      </c>
      <c r="C1059" s="20">
        <v>2046</v>
      </c>
      <c r="D1059" t="s">
        <v>232</v>
      </c>
      <c r="E1059" s="22">
        <v>17968.507311670601</v>
      </c>
      <c r="F1059" s="22">
        <v>11956.475394877099</v>
      </c>
      <c r="G1059" s="10">
        <v>11956.473218085101</v>
      </c>
      <c r="H1059" s="23">
        <f t="shared" si="32"/>
        <v>-2.1767919988633366E-3</v>
      </c>
      <c r="I1059" s="10">
        <v>17968.503099892001</v>
      </c>
      <c r="J1059" s="23">
        <f t="shared" si="33"/>
        <v>-4.2117785997106694E-3</v>
      </c>
    </row>
    <row r="1060" spans="1:10">
      <c r="A1060" t="s">
        <v>257</v>
      </c>
      <c r="B1060" t="s">
        <v>259</v>
      </c>
      <c r="C1060" s="20">
        <v>2046</v>
      </c>
      <c r="D1060" t="s">
        <v>272</v>
      </c>
      <c r="E1060" s="22">
        <v>1124742.8277003199</v>
      </c>
      <c r="F1060" s="22">
        <v>230223.661789693</v>
      </c>
      <c r="G1060" s="10">
        <v>230223.64127301701</v>
      </c>
      <c r="H1060" s="23">
        <f t="shared" si="32"/>
        <v>-2.0516675984254107E-2</v>
      </c>
      <c r="I1060" s="10">
        <v>1124741.3938505801</v>
      </c>
      <c r="J1060" s="23">
        <f t="shared" si="33"/>
        <v>-1.4338497398421168</v>
      </c>
    </row>
    <row r="1061" spans="1:10">
      <c r="A1061" t="s">
        <v>257</v>
      </c>
      <c r="B1061" t="s">
        <v>259</v>
      </c>
      <c r="C1061" s="20">
        <v>2046</v>
      </c>
      <c r="D1061" t="s">
        <v>208</v>
      </c>
      <c r="E1061" s="22">
        <v>183510.60178415899</v>
      </c>
      <c r="F1061" s="22">
        <v>112679.672303689</v>
      </c>
      <c r="G1061" s="10">
        <v>112679.652863118</v>
      </c>
      <c r="H1061" s="23">
        <f t="shared" si="32"/>
        <v>-1.9440571006271057E-2</v>
      </c>
      <c r="I1061" s="10">
        <v>183510.56229015801</v>
      </c>
      <c r="J1061" s="23">
        <f t="shared" si="33"/>
        <v>-3.9494000986451283E-2</v>
      </c>
    </row>
    <row r="1062" spans="1:10">
      <c r="A1062" t="s">
        <v>257</v>
      </c>
      <c r="B1062" t="s">
        <v>259</v>
      </c>
      <c r="C1062" s="20">
        <v>2046</v>
      </c>
      <c r="D1062" t="s">
        <v>218</v>
      </c>
      <c r="E1062" s="22">
        <v>341225.440609349</v>
      </c>
      <c r="F1062" s="22">
        <v>320574.24822309799</v>
      </c>
      <c r="G1062" s="10">
        <v>320574.16317287402</v>
      </c>
      <c r="H1062" s="23">
        <f t="shared" si="32"/>
        <v>-8.5050223977304995E-2</v>
      </c>
      <c r="I1062" s="10">
        <v>341225.27548156399</v>
      </c>
      <c r="J1062" s="23">
        <f t="shared" si="33"/>
        <v>-0.1651277850032784</v>
      </c>
    </row>
    <row r="1063" spans="1:10">
      <c r="A1063" t="s">
        <v>257</v>
      </c>
      <c r="B1063" t="s">
        <v>259</v>
      </c>
      <c r="C1063" s="20">
        <v>2046</v>
      </c>
      <c r="D1063" t="s">
        <v>222</v>
      </c>
      <c r="E1063" s="22">
        <v>944011.45945340302</v>
      </c>
      <c r="F1063" s="22">
        <v>559544.37386134604</v>
      </c>
      <c r="G1063" s="10">
        <v>559544.25675265596</v>
      </c>
      <c r="H1063" s="23">
        <f t="shared" si="32"/>
        <v>-0.11710869008675218</v>
      </c>
      <c r="I1063" s="10">
        <v>944010.93125743896</v>
      </c>
      <c r="J1063" s="23">
        <f t="shared" si="33"/>
        <v>-0.52819596405606717</v>
      </c>
    </row>
    <row r="1064" spans="1:10">
      <c r="A1064" t="s">
        <v>257</v>
      </c>
      <c r="B1064" t="s">
        <v>259</v>
      </c>
      <c r="C1064" s="20">
        <v>2046</v>
      </c>
      <c r="D1064" t="s">
        <v>226</v>
      </c>
      <c r="E1064" s="22">
        <v>500645.92353059398</v>
      </c>
      <c r="F1064" s="22">
        <v>273080.80229057302</v>
      </c>
      <c r="G1064" s="10">
        <v>273080.78793423402</v>
      </c>
      <c r="H1064" s="23">
        <f t="shared" si="32"/>
        <v>-1.4356339001096785E-2</v>
      </c>
      <c r="I1064" s="10">
        <v>500645.717898476</v>
      </c>
      <c r="J1064" s="23">
        <f t="shared" si="33"/>
        <v>-0.20563211798435077</v>
      </c>
    </row>
    <row r="1065" spans="1:10">
      <c r="A1065" t="s">
        <v>257</v>
      </c>
      <c r="B1065" t="s">
        <v>259</v>
      </c>
      <c r="C1065" s="20">
        <v>2046</v>
      </c>
      <c r="D1065" t="s">
        <v>254</v>
      </c>
      <c r="E1065" s="22">
        <v>11943.7945707987</v>
      </c>
      <c r="F1065" s="22">
        <v>1408.5134677486601</v>
      </c>
      <c r="G1065" s="10">
        <v>1421.3002106259</v>
      </c>
      <c r="H1065" s="23">
        <f t="shared" si="32"/>
        <v>12.786742877239931</v>
      </c>
      <c r="I1065" s="10">
        <v>11943.7945693929</v>
      </c>
      <c r="J1065" s="23">
        <f t="shared" si="33"/>
        <v>-1.4058005035622045E-6</v>
      </c>
    </row>
    <row r="1066" spans="1:10">
      <c r="A1066" t="s">
        <v>257</v>
      </c>
      <c r="B1066" t="s">
        <v>259</v>
      </c>
      <c r="C1066" s="20">
        <v>2047</v>
      </c>
      <c r="D1066" t="s">
        <v>232</v>
      </c>
      <c r="E1066" s="22">
        <v>18371.002692155598</v>
      </c>
      <c r="F1066" s="22">
        <v>12160.3251302517</v>
      </c>
      <c r="G1066" s="10">
        <v>12160.3227217187</v>
      </c>
      <c r="H1066" s="23">
        <f t="shared" si="32"/>
        <v>-2.4085330005618744E-3</v>
      </c>
      <c r="I1066" s="10">
        <v>18370.9982297807</v>
      </c>
      <c r="J1066" s="23">
        <f t="shared" si="33"/>
        <v>-4.4623748981393874E-3</v>
      </c>
    </row>
    <row r="1067" spans="1:10">
      <c r="A1067" t="s">
        <v>257</v>
      </c>
      <c r="B1067" t="s">
        <v>259</v>
      </c>
      <c r="C1067" s="20">
        <v>2047</v>
      </c>
      <c r="D1067" t="s">
        <v>272</v>
      </c>
      <c r="E1067" s="22">
        <v>1133681.7634329901</v>
      </c>
      <c r="F1067" s="22">
        <v>235574.525982024</v>
      </c>
      <c r="G1067" s="10">
        <v>235574.501787602</v>
      </c>
      <c r="H1067" s="23">
        <f t="shared" si="32"/>
        <v>-2.4194422003347427E-2</v>
      </c>
      <c r="I1067" s="10">
        <v>1133680.16398797</v>
      </c>
      <c r="J1067" s="23">
        <f t="shared" si="33"/>
        <v>-1.5994450200814754</v>
      </c>
    </row>
    <row r="1068" spans="1:10">
      <c r="A1068" t="s">
        <v>257</v>
      </c>
      <c r="B1068" t="s">
        <v>259</v>
      </c>
      <c r="C1068" s="20">
        <v>2047</v>
      </c>
      <c r="D1068" t="s">
        <v>208</v>
      </c>
      <c r="E1068" s="22">
        <v>186925.328776646</v>
      </c>
      <c r="F1068" s="22">
        <v>114770.45622217401</v>
      </c>
      <c r="G1068" s="10">
        <v>114770.43405395999</v>
      </c>
      <c r="H1068" s="23">
        <f t="shared" si="32"/>
        <v>-2.2168214010889642E-2</v>
      </c>
      <c r="I1068" s="10">
        <v>186925.284089995</v>
      </c>
      <c r="J1068" s="23">
        <f t="shared" si="33"/>
        <v>-4.4686651002848521E-2</v>
      </c>
    </row>
    <row r="1069" spans="1:10">
      <c r="A1069" t="s">
        <v>257</v>
      </c>
      <c r="B1069" t="s">
        <v>259</v>
      </c>
      <c r="C1069" s="20">
        <v>2047</v>
      </c>
      <c r="D1069" t="s">
        <v>218</v>
      </c>
      <c r="E1069" s="22">
        <v>342822.08114260598</v>
      </c>
      <c r="F1069" s="22">
        <v>322040.81924018101</v>
      </c>
      <c r="G1069" s="10">
        <v>322040.72222872899</v>
      </c>
      <c r="H1069" s="23">
        <f t="shared" si="32"/>
        <v>-9.7011452016886324E-2</v>
      </c>
      <c r="I1069" s="10">
        <v>342821.89990403602</v>
      </c>
      <c r="J1069" s="23">
        <f t="shared" si="33"/>
        <v>-0.18123856995953247</v>
      </c>
    </row>
    <row r="1070" spans="1:10">
      <c r="A1070" t="s">
        <v>257</v>
      </c>
      <c r="B1070" t="s">
        <v>259</v>
      </c>
      <c r="C1070" s="20">
        <v>2047</v>
      </c>
      <c r="D1070" t="s">
        <v>222</v>
      </c>
      <c r="E1070" s="22">
        <v>957700.92207407602</v>
      </c>
      <c r="F1070" s="22">
        <v>569776.52150044905</v>
      </c>
      <c r="G1070" s="10">
        <v>569776.38738510106</v>
      </c>
      <c r="H1070" s="23">
        <f t="shared" si="32"/>
        <v>-0.1341153479879722</v>
      </c>
      <c r="I1070" s="10">
        <v>957700.33033182297</v>
      </c>
      <c r="J1070" s="23">
        <f t="shared" si="33"/>
        <v>-0.59174225304741412</v>
      </c>
    </row>
    <row r="1071" spans="1:10">
      <c r="A1071" t="s">
        <v>257</v>
      </c>
      <c r="B1071" t="s">
        <v>259</v>
      </c>
      <c r="C1071" s="20">
        <v>2047</v>
      </c>
      <c r="D1071" t="s">
        <v>226</v>
      </c>
      <c r="E1071" s="22">
        <v>507728.98430189397</v>
      </c>
      <c r="F1071" s="22">
        <v>278595.21590766503</v>
      </c>
      <c r="G1071" s="10">
        <v>278595.19874690002</v>
      </c>
      <c r="H1071" s="23">
        <f t="shared" si="32"/>
        <v>-1.7160765011794865E-2</v>
      </c>
      <c r="I1071" s="10">
        <v>507728.74976711301</v>
      </c>
      <c r="J1071" s="23">
        <f t="shared" si="33"/>
        <v>-0.23453478096053004</v>
      </c>
    </row>
    <row r="1072" spans="1:10">
      <c r="A1072" t="s">
        <v>257</v>
      </c>
      <c r="B1072" t="s">
        <v>259</v>
      </c>
      <c r="C1072" s="20">
        <v>2047</v>
      </c>
      <c r="D1072" t="s">
        <v>254</v>
      </c>
      <c r="E1072" s="22">
        <v>11676.813990422401</v>
      </c>
      <c r="F1072" s="22">
        <v>1307.5282139221599</v>
      </c>
      <c r="G1072" s="10">
        <v>1320.00748918915</v>
      </c>
      <c r="H1072" s="23">
        <f t="shared" si="32"/>
        <v>12.479275266990044</v>
      </c>
      <c r="I1072" s="10">
        <v>11676.813989078701</v>
      </c>
      <c r="J1072" s="23">
        <f t="shared" si="33"/>
        <v>-1.343700205325149E-6</v>
      </c>
    </row>
    <row r="1073" spans="1:10">
      <c r="A1073" t="s">
        <v>257</v>
      </c>
      <c r="B1073" t="s">
        <v>259</v>
      </c>
      <c r="C1073" s="20">
        <v>2048</v>
      </c>
      <c r="D1073" t="s">
        <v>232</v>
      </c>
      <c r="E1073" s="22">
        <v>18865.018605426001</v>
      </c>
      <c r="F1073" s="22">
        <v>12359.8006185092</v>
      </c>
      <c r="G1073" s="10">
        <v>12359.797946017999</v>
      </c>
      <c r="H1073" s="23">
        <f t="shared" si="32"/>
        <v>-2.6724912004283397E-3</v>
      </c>
      <c r="I1073" s="10">
        <v>18865.013879355902</v>
      </c>
      <c r="J1073" s="23">
        <f t="shared" si="33"/>
        <v>-4.726070099422941E-3</v>
      </c>
    </row>
    <row r="1074" spans="1:10">
      <c r="A1074" t="s">
        <v>257</v>
      </c>
      <c r="B1074" t="s">
        <v>259</v>
      </c>
      <c r="C1074" s="20">
        <v>2048</v>
      </c>
      <c r="D1074" t="s">
        <v>272</v>
      </c>
      <c r="E1074" s="22">
        <v>1139922.84591505</v>
      </c>
      <c r="F1074" s="22">
        <v>240778.67136068901</v>
      </c>
      <c r="G1074" s="10">
        <v>240778.643136103</v>
      </c>
      <c r="H1074" s="23">
        <f t="shared" si="32"/>
        <v>-2.822458601440303E-2</v>
      </c>
      <c r="I1074" s="10">
        <v>1139921.4222234201</v>
      </c>
      <c r="J1074" s="23">
        <f t="shared" si="33"/>
        <v>-1.4236916298978031</v>
      </c>
    </row>
    <row r="1075" spans="1:10">
      <c r="A1075" t="s">
        <v>257</v>
      </c>
      <c r="B1075" t="s">
        <v>259</v>
      </c>
      <c r="C1075" s="20">
        <v>2048</v>
      </c>
      <c r="D1075" t="s">
        <v>208</v>
      </c>
      <c r="E1075" s="22">
        <v>191173.87995388301</v>
      </c>
      <c r="F1075" s="22">
        <v>116788.63509609101</v>
      </c>
      <c r="G1075" s="10">
        <v>116788.610084</v>
      </c>
      <c r="H1075" s="23">
        <f t="shared" si="32"/>
        <v>-2.5012091005919501E-2</v>
      </c>
      <c r="I1075" s="10">
        <v>191173.834498201</v>
      </c>
      <c r="J1075" s="23">
        <f t="shared" si="33"/>
        <v>-4.5455682004103437E-2</v>
      </c>
    </row>
    <row r="1076" spans="1:10">
      <c r="A1076" t="s">
        <v>257</v>
      </c>
      <c r="B1076" t="s">
        <v>259</v>
      </c>
      <c r="C1076" s="20">
        <v>2048</v>
      </c>
      <c r="D1076" t="s">
        <v>218</v>
      </c>
      <c r="E1076" s="22">
        <v>343787.32021606597</v>
      </c>
      <c r="F1076" s="22">
        <v>323063.122561116</v>
      </c>
      <c r="G1076" s="10">
        <v>323063.01307722001</v>
      </c>
      <c r="H1076" s="23">
        <f t="shared" si="32"/>
        <v>-0.10948389599798247</v>
      </c>
      <c r="I1076" s="10">
        <v>343787.13800637401</v>
      </c>
      <c r="J1076" s="23">
        <f t="shared" si="33"/>
        <v>-0.18220969196408987</v>
      </c>
    </row>
    <row r="1077" spans="1:10">
      <c r="A1077" t="s">
        <v>257</v>
      </c>
      <c r="B1077" t="s">
        <v>259</v>
      </c>
      <c r="C1077" s="20">
        <v>2048</v>
      </c>
      <c r="D1077" t="s">
        <v>222</v>
      </c>
      <c r="E1077" s="22">
        <v>972752.56648628798</v>
      </c>
      <c r="F1077" s="22">
        <v>579457.01127842604</v>
      </c>
      <c r="G1077" s="10">
        <v>579456.85888230801</v>
      </c>
      <c r="H1077" s="23">
        <f t="shared" si="32"/>
        <v>-0.15239611803553998</v>
      </c>
      <c r="I1077" s="10">
        <v>972752.00046915305</v>
      </c>
      <c r="J1077" s="23">
        <f t="shared" si="33"/>
        <v>-0.56601713493000716</v>
      </c>
    </row>
    <row r="1078" spans="1:10">
      <c r="A1078" t="s">
        <v>257</v>
      </c>
      <c r="B1078" t="s">
        <v>259</v>
      </c>
      <c r="C1078" s="20">
        <v>2048</v>
      </c>
      <c r="D1078" t="s">
        <v>226</v>
      </c>
      <c r="E1078" s="22">
        <v>516145.65617395</v>
      </c>
      <c r="F1078" s="22">
        <v>283909.33856756199</v>
      </c>
      <c r="G1078" s="10">
        <v>283909.318240972</v>
      </c>
      <c r="H1078" s="23">
        <f t="shared" si="32"/>
        <v>-2.032658999087289E-2</v>
      </c>
      <c r="I1078" s="10">
        <v>516145.43806322297</v>
      </c>
      <c r="J1078" s="23">
        <f t="shared" si="33"/>
        <v>-0.21811072702985257</v>
      </c>
    </row>
    <row r="1079" spans="1:10">
      <c r="A1079" t="s">
        <v>257</v>
      </c>
      <c r="B1079" t="s">
        <v>259</v>
      </c>
      <c r="C1079" s="20">
        <v>2048</v>
      </c>
      <c r="D1079" t="s">
        <v>254</v>
      </c>
      <c r="E1079" s="22">
        <v>11567.4035715959</v>
      </c>
      <c r="F1079" s="22">
        <v>1216.4843178891999</v>
      </c>
      <c r="G1079" s="10">
        <v>1228.73261677247</v>
      </c>
      <c r="H1079" s="23">
        <f t="shared" si="32"/>
        <v>12.248298883270081</v>
      </c>
      <c r="I1079" s="10">
        <v>11567.403570372901</v>
      </c>
      <c r="J1079" s="23">
        <f t="shared" si="33"/>
        <v>-1.2229993444634601E-6</v>
      </c>
    </row>
    <row r="1080" spans="1:10">
      <c r="A1080" t="s">
        <v>257</v>
      </c>
      <c r="B1080" t="s">
        <v>259</v>
      </c>
      <c r="C1080" s="20">
        <v>2049</v>
      </c>
      <c r="D1080" t="s">
        <v>232</v>
      </c>
      <c r="E1080" s="22">
        <v>19265.946414919701</v>
      </c>
      <c r="F1080" s="22">
        <v>12562.972948251099</v>
      </c>
      <c r="G1080" s="10">
        <v>12562.9700035081</v>
      </c>
      <c r="H1080" s="23">
        <f t="shared" si="32"/>
        <v>-2.9447429988067597E-3</v>
      </c>
      <c r="I1080" s="10">
        <v>19265.9413357536</v>
      </c>
      <c r="J1080" s="23">
        <f t="shared" si="33"/>
        <v>-5.0791661014955025E-3</v>
      </c>
    </row>
    <row r="1081" spans="1:10">
      <c r="A1081" t="s">
        <v>257</v>
      </c>
      <c r="B1081" t="s">
        <v>259</v>
      </c>
      <c r="C1081" s="20">
        <v>2049</v>
      </c>
      <c r="D1081" t="s">
        <v>272</v>
      </c>
      <c r="E1081" s="22">
        <v>1148957.1834869899</v>
      </c>
      <c r="F1081" s="22">
        <v>246024.48732396099</v>
      </c>
      <c r="G1081" s="10">
        <v>246024.45476508801</v>
      </c>
      <c r="H1081" s="23">
        <f t="shared" si="32"/>
        <v>-3.2558872975641862E-2</v>
      </c>
      <c r="I1081" s="10">
        <v>1148955.60958046</v>
      </c>
      <c r="J1081" s="23">
        <f t="shared" si="33"/>
        <v>-1.5739065299276263</v>
      </c>
    </row>
    <row r="1082" spans="1:10">
      <c r="A1082" t="s">
        <v>257</v>
      </c>
      <c r="B1082" t="s">
        <v>259</v>
      </c>
      <c r="C1082" s="20">
        <v>2049</v>
      </c>
      <c r="D1082" t="s">
        <v>208</v>
      </c>
      <c r="E1082" s="22">
        <v>194292.10729730499</v>
      </c>
      <c r="F1082" s="22">
        <v>118827.612340145</v>
      </c>
      <c r="G1082" s="10">
        <v>118827.58429132801</v>
      </c>
      <c r="H1082" s="23">
        <f t="shared" si="32"/>
        <v>-2.8048816995578818E-2</v>
      </c>
      <c r="I1082" s="10">
        <v>194292.05553949799</v>
      </c>
      <c r="J1082" s="23">
        <f t="shared" si="33"/>
        <v>-5.1757806999376044E-2</v>
      </c>
    </row>
    <row r="1083" spans="1:10">
      <c r="A1083" t="s">
        <v>257</v>
      </c>
      <c r="B1083" t="s">
        <v>259</v>
      </c>
      <c r="C1083" s="20">
        <v>2049</v>
      </c>
      <c r="D1083" t="s">
        <v>218</v>
      </c>
      <c r="E1083" s="22">
        <v>345031.53265405202</v>
      </c>
      <c r="F1083" s="22">
        <v>324117.04525392002</v>
      </c>
      <c r="G1083" s="10">
        <v>324116.92279720597</v>
      </c>
      <c r="H1083" s="23">
        <f t="shared" si="32"/>
        <v>-0.12245671404525638</v>
      </c>
      <c r="I1083" s="10">
        <v>345031.33482911799</v>
      </c>
      <c r="J1083" s="23">
        <f t="shared" si="33"/>
        <v>-0.19782493403181434</v>
      </c>
    </row>
    <row r="1084" spans="1:10">
      <c r="A1084" t="s">
        <v>257</v>
      </c>
      <c r="B1084" t="s">
        <v>259</v>
      </c>
      <c r="C1084" s="20">
        <v>2049</v>
      </c>
      <c r="D1084" t="s">
        <v>222</v>
      </c>
      <c r="E1084" s="22">
        <v>985505.83709469903</v>
      </c>
      <c r="F1084" s="22">
        <v>589228.61630230595</v>
      </c>
      <c r="G1084" s="10">
        <v>589228.44517656299</v>
      </c>
      <c r="H1084" s="23">
        <f t="shared" si="32"/>
        <v>-0.17112574295606464</v>
      </c>
      <c r="I1084" s="10">
        <v>985505.20697682304</v>
      </c>
      <c r="J1084" s="23">
        <f t="shared" si="33"/>
        <v>-0.63011787598952651</v>
      </c>
    </row>
    <row r="1085" spans="1:10">
      <c r="A1085" t="s">
        <v>257</v>
      </c>
      <c r="B1085" t="s">
        <v>259</v>
      </c>
      <c r="C1085" s="20">
        <v>2049</v>
      </c>
      <c r="D1085" t="s">
        <v>226</v>
      </c>
      <c r="E1085" s="22">
        <v>522492.44823618699</v>
      </c>
      <c r="F1085" s="22">
        <v>289249.11376463698</v>
      </c>
      <c r="G1085" s="10">
        <v>289249.08993941598</v>
      </c>
      <c r="H1085" s="23">
        <f t="shared" si="32"/>
        <v>-2.3825220996513963E-2</v>
      </c>
      <c r="I1085" s="10">
        <v>522492.20023024798</v>
      </c>
      <c r="J1085" s="23">
        <f t="shared" si="33"/>
        <v>-0.24800593900727108</v>
      </c>
    </row>
    <row r="1086" spans="1:10">
      <c r="A1086" t="s">
        <v>257</v>
      </c>
      <c r="B1086" t="s">
        <v>259</v>
      </c>
      <c r="C1086" s="20">
        <v>2049</v>
      </c>
      <c r="D1086" t="s">
        <v>254</v>
      </c>
      <c r="E1086" s="22">
        <v>11514.5369655253</v>
      </c>
      <c r="F1086" s="22">
        <v>1127.2862605912701</v>
      </c>
      <c r="G1086" s="10">
        <v>1139.2417525041701</v>
      </c>
      <c r="H1086" s="23">
        <f t="shared" si="32"/>
        <v>11.955491912900015</v>
      </c>
      <c r="I1086" s="10">
        <v>11514.536964282301</v>
      </c>
      <c r="J1086" s="23">
        <f t="shared" si="33"/>
        <v>-1.2429991329554468E-6</v>
      </c>
    </row>
    <row r="1087" spans="1:10">
      <c r="A1087" t="s">
        <v>257</v>
      </c>
      <c r="B1087" t="s">
        <v>259</v>
      </c>
      <c r="C1087" s="20">
        <v>2050</v>
      </c>
      <c r="D1087" t="s">
        <v>232</v>
      </c>
      <c r="E1087" s="22">
        <v>19651.780031673599</v>
      </c>
      <c r="F1087" s="22">
        <v>12764.9938537823</v>
      </c>
      <c r="G1087" s="10">
        <v>12764.9906286853</v>
      </c>
      <c r="H1087" s="23">
        <f t="shared" si="32"/>
        <v>-3.225096999813104E-3</v>
      </c>
      <c r="I1087" s="10">
        <v>19651.774602414</v>
      </c>
      <c r="J1087" s="23">
        <f t="shared" si="33"/>
        <v>-5.4292595996230375E-3</v>
      </c>
    </row>
    <row r="1088" spans="1:10">
      <c r="A1088" t="s">
        <v>257</v>
      </c>
      <c r="B1088" t="s">
        <v>259</v>
      </c>
      <c r="C1088" s="20">
        <v>2050</v>
      </c>
      <c r="D1088" t="s">
        <v>272</v>
      </c>
      <c r="E1088" s="22">
        <v>1157675.30741524</v>
      </c>
      <c r="F1088" s="22">
        <v>251178.993778223</v>
      </c>
      <c r="G1088" s="10">
        <v>251178.95626775199</v>
      </c>
      <c r="H1088" s="23">
        <f t="shared" si="32"/>
        <v>-3.751047101104632E-2</v>
      </c>
      <c r="I1088" s="10">
        <v>1157673.56667431</v>
      </c>
      <c r="J1088" s="23">
        <f t="shared" si="33"/>
        <v>-1.7407409299630672</v>
      </c>
    </row>
    <row r="1089" spans="1:10">
      <c r="A1089" t="s">
        <v>257</v>
      </c>
      <c r="B1089" t="s">
        <v>259</v>
      </c>
      <c r="C1089" s="20">
        <v>2050</v>
      </c>
      <c r="D1089" t="s">
        <v>208</v>
      </c>
      <c r="E1089" s="22">
        <v>196917.26381901299</v>
      </c>
      <c r="F1089" s="22">
        <v>120827.96013587101</v>
      </c>
      <c r="G1089" s="10">
        <v>120827.928759862</v>
      </c>
      <c r="H1089" s="23">
        <f t="shared" si="32"/>
        <v>-3.1376009006635286E-2</v>
      </c>
      <c r="I1089" s="10">
        <v>196917.20462551599</v>
      </c>
      <c r="J1089" s="23">
        <f t="shared" si="33"/>
        <v>-5.919349699979648E-2</v>
      </c>
    </row>
    <row r="1090" spans="1:10">
      <c r="A1090" t="s">
        <v>257</v>
      </c>
      <c r="B1090" t="s">
        <v>259</v>
      </c>
      <c r="C1090" s="20">
        <v>2050</v>
      </c>
      <c r="D1090" t="s">
        <v>218</v>
      </c>
      <c r="E1090" s="22">
        <v>346234.065684664</v>
      </c>
      <c r="F1090" s="22">
        <v>324973.41562301799</v>
      </c>
      <c r="G1090" s="10">
        <v>324973.27922619297</v>
      </c>
      <c r="H1090" s="23">
        <f t="shared" ref="H1090:H1153" si="34">G1090-F1090</f>
        <v>-0.13639682502252981</v>
      </c>
      <c r="I1090" s="10">
        <v>346233.851249823</v>
      </c>
      <c r="J1090" s="23">
        <f t="shared" ref="J1090:J1153" si="35">I1090-E1090</f>
        <v>-0.21443484100745991</v>
      </c>
    </row>
    <row r="1091" spans="1:10">
      <c r="A1091" t="s">
        <v>257</v>
      </c>
      <c r="B1091" t="s">
        <v>259</v>
      </c>
      <c r="C1091" s="20">
        <v>2050</v>
      </c>
      <c r="D1091" t="s">
        <v>222</v>
      </c>
      <c r="E1091" s="22">
        <v>997255.80570740695</v>
      </c>
      <c r="F1091" s="22">
        <v>598816.87849315896</v>
      </c>
      <c r="G1091" s="10">
        <v>598816.68706989801</v>
      </c>
      <c r="H1091" s="23">
        <f t="shared" si="34"/>
        <v>-0.19142326095607132</v>
      </c>
      <c r="I1091" s="10">
        <v>997255.10500191804</v>
      </c>
      <c r="J1091" s="23">
        <f t="shared" si="35"/>
        <v>-0.70070548891089857</v>
      </c>
    </row>
    <row r="1092" spans="1:10">
      <c r="A1092" t="s">
        <v>257</v>
      </c>
      <c r="B1092" t="s">
        <v>259</v>
      </c>
      <c r="C1092" s="20">
        <v>2050</v>
      </c>
      <c r="D1092" t="s">
        <v>226</v>
      </c>
      <c r="E1092" s="22">
        <v>528009.74576548999</v>
      </c>
      <c r="F1092" s="22">
        <v>294395.535496036</v>
      </c>
      <c r="G1092" s="10">
        <v>294395.50759803999</v>
      </c>
      <c r="H1092" s="23">
        <f t="shared" si="34"/>
        <v>-2.7897996013052762E-2</v>
      </c>
      <c r="I1092" s="10">
        <v>528009.46412841696</v>
      </c>
      <c r="J1092" s="23">
        <f t="shared" si="35"/>
        <v>-0.28163707302883267</v>
      </c>
    </row>
    <row r="1093" spans="1:10">
      <c r="A1093" t="s">
        <v>257</v>
      </c>
      <c r="B1093" t="s">
        <v>259</v>
      </c>
      <c r="C1093" s="20">
        <v>2050</v>
      </c>
      <c r="D1093" t="s">
        <v>254</v>
      </c>
      <c r="E1093" s="22">
        <v>11458.331768157899</v>
      </c>
      <c r="F1093" s="22">
        <v>1039.3287642120799</v>
      </c>
      <c r="G1093" s="10">
        <v>1051.113893317</v>
      </c>
      <c r="H1093" s="23">
        <f t="shared" si="34"/>
        <v>11.785129104920088</v>
      </c>
      <c r="I1093" s="10">
        <v>11458.331766904899</v>
      </c>
      <c r="J1093" s="23">
        <f t="shared" si="35"/>
        <v>-1.252999936696142E-6</v>
      </c>
    </row>
    <row r="1094" spans="1:10">
      <c r="A1094" t="s">
        <v>262</v>
      </c>
      <c r="B1094" t="s">
        <v>264</v>
      </c>
      <c r="C1094" s="20">
        <v>2025</v>
      </c>
      <c r="D1094" t="s">
        <v>232</v>
      </c>
      <c r="E1094" s="22">
        <v>11293.858953409001</v>
      </c>
      <c r="F1094" s="22">
        <v>8456.09110298007</v>
      </c>
      <c r="G1094" s="10">
        <v>8456.09110298007</v>
      </c>
      <c r="H1094" s="23">
        <f t="shared" si="34"/>
        <v>0</v>
      </c>
      <c r="I1094" s="10">
        <v>11293.858953409001</v>
      </c>
      <c r="J1094" s="23">
        <f t="shared" si="35"/>
        <v>0</v>
      </c>
    </row>
    <row r="1095" spans="1:10">
      <c r="A1095" t="s">
        <v>262</v>
      </c>
      <c r="B1095" t="s">
        <v>264</v>
      </c>
      <c r="C1095" s="20">
        <v>2025</v>
      </c>
      <c r="D1095" t="s">
        <v>272</v>
      </c>
      <c r="E1095" s="22">
        <v>796801.79248266097</v>
      </c>
      <c r="F1095" s="22">
        <v>124437.09967665101</v>
      </c>
      <c r="G1095" s="10">
        <v>124437.09967665101</v>
      </c>
      <c r="H1095" s="23">
        <f t="shared" si="34"/>
        <v>0</v>
      </c>
      <c r="I1095" s="10">
        <v>796801.79248266097</v>
      </c>
      <c r="J1095" s="23">
        <f t="shared" si="35"/>
        <v>0</v>
      </c>
    </row>
    <row r="1096" spans="1:10">
      <c r="A1096" t="s">
        <v>262</v>
      </c>
      <c r="B1096" t="s">
        <v>264</v>
      </c>
      <c r="C1096" s="20">
        <v>2025</v>
      </c>
      <c r="D1096" t="s">
        <v>208</v>
      </c>
      <c r="E1096" s="22">
        <v>110599.338170727</v>
      </c>
      <c r="F1096" s="22">
        <v>70978.798014499494</v>
      </c>
      <c r="G1096" s="10">
        <v>70978.798014499494</v>
      </c>
      <c r="H1096" s="23">
        <f t="shared" si="34"/>
        <v>0</v>
      </c>
      <c r="I1096" s="10">
        <v>110599.338170727</v>
      </c>
      <c r="J1096" s="23">
        <f t="shared" si="35"/>
        <v>0</v>
      </c>
    </row>
    <row r="1097" spans="1:10">
      <c r="A1097" t="s">
        <v>262</v>
      </c>
      <c r="B1097" t="s">
        <v>264</v>
      </c>
      <c r="C1097" s="20">
        <v>2025</v>
      </c>
      <c r="D1097" t="s">
        <v>218</v>
      </c>
      <c r="E1097" s="22">
        <v>269908.90899035003</v>
      </c>
      <c r="F1097" s="22">
        <v>250480.501096169</v>
      </c>
      <c r="G1097" s="10">
        <v>250549.928104577</v>
      </c>
      <c r="H1097" s="23">
        <f t="shared" si="34"/>
        <v>69.427008408005349</v>
      </c>
      <c r="I1097" s="10">
        <v>269908.90899035003</v>
      </c>
      <c r="J1097" s="23">
        <f t="shared" si="35"/>
        <v>0</v>
      </c>
    </row>
    <row r="1098" spans="1:10">
      <c r="A1098" t="s">
        <v>262</v>
      </c>
      <c r="B1098" t="s">
        <v>264</v>
      </c>
      <c r="C1098" s="20">
        <v>2025</v>
      </c>
      <c r="D1098" t="s">
        <v>222</v>
      </c>
      <c r="E1098" s="22">
        <v>605290.56266535597</v>
      </c>
      <c r="F1098" s="22">
        <v>336235.04360375198</v>
      </c>
      <c r="G1098" s="10">
        <v>336235.04360375198</v>
      </c>
      <c r="H1098" s="23">
        <f t="shared" si="34"/>
        <v>0</v>
      </c>
      <c r="I1098" s="10">
        <v>605290.56266535597</v>
      </c>
      <c r="J1098" s="23">
        <f t="shared" si="35"/>
        <v>0</v>
      </c>
    </row>
    <row r="1099" spans="1:10">
      <c r="A1099" t="s">
        <v>262</v>
      </c>
      <c r="B1099" t="s">
        <v>264</v>
      </c>
      <c r="C1099" s="20">
        <v>2025</v>
      </c>
      <c r="D1099" t="s">
        <v>226</v>
      </c>
      <c r="E1099" s="22">
        <v>328703.69570834498</v>
      </c>
      <c r="F1099" s="22">
        <v>165075.929618864</v>
      </c>
      <c r="G1099" s="10">
        <v>165181.22986253601</v>
      </c>
      <c r="H1099" s="23">
        <f t="shared" si="34"/>
        <v>105.30024367201258</v>
      </c>
      <c r="I1099" s="10">
        <v>328703.69570834498</v>
      </c>
      <c r="J1099" s="23">
        <f t="shared" si="35"/>
        <v>0</v>
      </c>
    </row>
    <row r="1100" spans="1:10">
      <c r="A1100" t="s">
        <v>262</v>
      </c>
      <c r="B1100" t="s">
        <v>264</v>
      </c>
      <c r="C1100" s="20">
        <v>2025</v>
      </c>
      <c r="D1100" t="s">
        <v>254</v>
      </c>
      <c r="E1100" s="22">
        <v>12601.518831830699</v>
      </c>
      <c r="F1100" s="22">
        <v>3955.3071189549901</v>
      </c>
      <c r="G1100" s="10">
        <v>3955.3071189549901</v>
      </c>
      <c r="H1100" s="23">
        <f t="shared" si="34"/>
        <v>0</v>
      </c>
      <c r="I1100" s="10">
        <v>12601.518831830699</v>
      </c>
      <c r="J1100" s="23">
        <f t="shared" si="35"/>
        <v>0</v>
      </c>
    </row>
    <row r="1101" spans="1:10">
      <c r="A1101" t="s">
        <v>262</v>
      </c>
      <c r="B1101" t="s">
        <v>264</v>
      </c>
      <c r="C1101" s="20">
        <v>2026</v>
      </c>
      <c r="D1101" t="s">
        <v>232</v>
      </c>
      <c r="E1101" s="22">
        <v>11413.980684234501</v>
      </c>
      <c r="F1101" s="22">
        <v>8503.0488307289997</v>
      </c>
      <c r="G1101" s="10">
        <v>8503.0488307289997</v>
      </c>
      <c r="H1101" s="23">
        <f t="shared" si="34"/>
        <v>0</v>
      </c>
      <c r="I1101" s="10">
        <v>11413.940190784901</v>
      </c>
      <c r="J1101" s="23">
        <f t="shared" si="35"/>
        <v>-4.0493449600035092E-2</v>
      </c>
    </row>
    <row r="1102" spans="1:10">
      <c r="A1102" t="s">
        <v>262</v>
      </c>
      <c r="B1102" t="s">
        <v>264</v>
      </c>
      <c r="C1102" s="20">
        <v>2026</v>
      </c>
      <c r="D1102" t="s">
        <v>272</v>
      </c>
      <c r="E1102" s="22">
        <v>813845.72057157196</v>
      </c>
      <c r="F1102" s="22">
        <v>128333.952745922</v>
      </c>
      <c r="G1102" s="10">
        <v>128333.952745922</v>
      </c>
      <c r="H1102" s="23">
        <f t="shared" si="34"/>
        <v>0</v>
      </c>
      <c r="I1102" s="10">
        <v>813844.56971614505</v>
      </c>
      <c r="J1102" s="23">
        <f t="shared" si="35"/>
        <v>-1.150855426909402</v>
      </c>
    </row>
    <row r="1103" spans="1:10">
      <c r="A1103" t="s">
        <v>262</v>
      </c>
      <c r="B1103" t="s">
        <v>264</v>
      </c>
      <c r="C1103" s="20">
        <v>2026</v>
      </c>
      <c r="D1103" t="s">
        <v>208</v>
      </c>
      <c r="E1103" s="22">
        <v>113261.91901430899</v>
      </c>
      <c r="F1103" s="22">
        <v>72339.688419073296</v>
      </c>
      <c r="G1103" s="10">
        <v>72339.688419073296</v>
      </c>
      <c r="H1103" s="23">
        <f t="shared" si="34"/>
        <v>0</v>
      </c>
      <c r="I1103" s="10">
        <v>113261.467181129</v>
      </c>
      <c r="J1103" s="23">
        <f t="shared" si="35"/>
        <v>-0.45183317999180872</v>
      </c>
    </row>
    <row r="1104" spans="1:10">
      <c r="A1104" t="s">
        <v>262</v>
      </c>
      <c r="B1104" t="s">
        <v>264</v>
      </c>
      <c r="C1104" s="20">
        <v>2026</v>
      </c>
      <c r="D1104" t="s">
        <v>218</v>
      </c>
      <c r="E1104" s="22">
        <v>274201.18063316902</v>
      </c>
      <c r="F1104" s="22">
        <v>254799.77837083899</v>
      </c>
      <c r="G1104" s="10">
        <v>254910.75262748101</v>
      </c>
      <c r="H1104" s="23">
        <f t="shared" si="34"/>
        <v>110.97425664201728</v>
      </c>
      <c r="I1104" s="10">
        <v>274200.57792951202</v>
      </c>
      <c r="J1104" s="23">
        <f t="shared" si="35"/>
        <v>-0.60270365700125694</v>
      </c>
    </row>
    <row r="1105" spans="1:10">
      <c r="A1105" t="s">
        <v>262</v>
      </c>
      <c r="B1105" t="s">
        <v>264</v>
      </c>
      <c r="C1105" s="20">
        <v>2026</v>
      </c>
      <c r="D1105" t="s">
        <v>222</v>
      </c>
      <c r="E1105" s="22">
        <v>620099.47939098906</v>
      </c>
      <c r="F1105" s="22">
        <v>344917.06433933502</v>
      </c>
      <c r="G1105" s="10">
        <v>344917.06433933502</v>
      </c>
      <c r="H1105" s="23">
        <f t="shared" si="34"/>
        <v>0</v>
      </c>
      <c r="I1105" s="10">
        <v>620097.59477910295</v>
      </c>
      <c r="J1105" s="23">
        <f t="shared" si="35"/>
        <v>-1.8846118861110881</v>
      </c>
    </row>
    <row r="1106" spans="1:10">
      <c r="A1106" t="s">
        <v>262</v>
      </c>
      <c r="B1106" t="s">
        <v>264</v>
      </c>
      <c r="C1106" s="20">
        <v>2026</v>
      </c>
      <c r="D1106" t="s">
        <v>226</v>
      </c>
      <c r="E1106" s="22">
        <v>335570.498698476</v>
      </c>
      <c r="F1106" s="22">
        <v>167743.23465904701</v>
      </c>
      <c r="G1106" s="10">
        <v>167951.384337069</v>
      </c>
      <c r="H1106" s="23">
        <f t="shared" si="34"/>
        <v>208.14967802198953</v>
      </c>
      <c r="I1106" s="10">
        <v>335570.10792798002</v>
      </c>
      <c r="J1106" s="23">
        <f t="shared" si="35"/>
        <v>-0.39077049598563462</v>
      </c>
    </row>
    <row r="1107" spans="1:10">
      <c r="A1107" t="s">
        <v>262</v>
      </c>
      <c r="B1107" t="s">
        <v>264</v>
      </c>
      <c r="C1107" s="20">
        <v>2026</v>
      </c>
      <c r="D1107" t="s">
        <v>254</v>
      </c>
      <c r="E1107" s="22">
        <v>12631.2010333137</v>
      </c>
      <c r="F1107" s="22">
        <v>3824.4137584423902</v>
      </c>
      <c r="G1107" s="10">
        <v>3824.4137584423902</v>
      </c>
      <c r="H1107" s="23">
        <f t="shared" si="34"/>
        <v>0</v>
      </c>
      <c r="I1107" s="10">
        <v>12631.200997652901</v>
      </c>
      <c r="J1107" s="23">
        <f t="shared" si="35"/>
        <v>-3.5660799767356366E-5</v>
      </c>
    </row>
    <row r="1108" spans="1:10">
      <c r="A1108" t="s">
        <v>262</v>
      </c>
      <c r="B1108" t="s">
        <v>264</v>
      </c>
      <c r="C1108" s="20">
        <v>2027</v>
      </c>
      <c r="D1108" t="s">
        <v>232</v>
      </c>
      <c r="E1108" s="22">
        <v>11515.7007393118</v>
      </c>
      <c r="F1108" s="22">
        <v>8579.04627981673</v>
      </c>
      <c r="G1108" s="10">
        <v>8579.0390533746195</v>
      </c>
      <c r="H1108" s="23">
        <f t="shared" si="34"/>
        <v>-7.2264421105501242E-3</v>
      </c>
      <c r="I1108" s="10">
        <v>11515.589107809999</v>
      </c>
      <c r="J1108" s="23">
        <f t="shared" si="35"/>
        <v>-0.11163150180072989</v>
      </c>
    </row>
    <row r="1109" spans="1:10">
      <c r="A1109" t="s">
        <v>262</v>
      </c>
      <c r="B1109" t="s">
        <v>264</v>
      </c>
      <c r="C1109" s="20">
        <v>2027</v>
      </c>
      <c r="D1109" t="s">
        <v>272</v>
      </c>
      <c r="E1109" s="22">
        <v>832170.18076845701</v>
      </c>
      <c r="F1109" s="22">
        <v>132462.21172420599</v>
      </c>
      <c r="G1109" s="10">
        <v>132462.18825116701</v>
      </c>
      <c r="H1109" s="23">
        <f t="shared" si="34"/>
        <v>-2.3473038978409022E-2</v>
      </c>
      <c r="I1109" s="10">
        <v>832166.90618592501</v>
      </c>
      <c r="J1109" s="23">
        <f t="shared" si="35"/>
        <v>-3.2745825320016593</v>
      </c>
    </row>
    <row r="1110" spans="1:10">
      <c r="A1110" t="s">
        <v>262</v>
      </c>
      <c r="B1110" t="s">
        <v>264</v>
      </c>
      <c r="C1110" s="20">
        <v>2027</v>
      </c>
      <c r="D1110" t="s">
        <v>208</v>
      </c>
      <c r="E1110" s="22">
        <v>115934.022845511</v>
      </c>
      <c r="F1110" s="22">
        <v>73859.975867808404</v>
      </c>
      <c r="G1110" s="10">
        <v>73859.910292566405</v>
      </c>
      <c r="H1110" s="23">
        <f t="shared" si="34"/>
        <v>-6.5575241998885758E-2</v>
      </c>
      <c r="I1110" s="10">
        <v>115932.76937563501</v>
      </c>
      <c r="J1110" s="23">
        <f t="shared" si="35"/>
        <v>-1.2534698759991443</v>
      </c>
    </row>
    <row r="1111" spans="1:10">
      <c r="A1111" t="s">
        <v>262</v>
      </c>
      <c r="B1111" t="s">
        <v>264</v>
      </c>
      <c r="C1111" s="20">
        <v>2027</v>
      </c>
      <c r="D1111" t="s">
        <v>218</v>
      </c>
      <c r="E1111" s="22">
        <v>278510.43740436301</v>
      </c>
      <c r="F1111" s="22">
        <v>259176.39224663601</v>
      </c>
      <c r="G1111" s="10">
        <v>259318.038089282</v>
      </c>
      <c r="H1111" s="23">
        <f t="shared" si="34"/>
        <v>141.6458426459867</v>
      </c>
      <c r="I1111" s="10">
        <v>278508.66764215502</v>
      </c>
      <c r="J1111" s="23">
        <f t="shared" si="35"/>
        <v>-1.769762207986787</v>
      </c>
    </row>
    <row r="1112" spans="1:10">
      <c r="A1112" t="s">
        <v>262</v>
      </c>
      <c r="B1112" t="s">
        <v>264</v>
      </c>
      <c r="C1112" s="20">
        <v>2027</v>
      </c>
      <c r="D1112" t="s">
        <v>222</v>
      </c>
      <c r="E1112" s="22">
        <v>635100.929872451</v>
      </c>
      <c r="F1112" s="22">
        <v>354171.72419850202</v>
      </c>
      <c r="G1112" s="10">
        <v>354171.54436264501</v>
      </c>
      <c r="H1112" s="23">
        <f t="shared" si="34"/>
        <v>-0.17983585700858384</v>
      </c>
      <c r="I1112" s="10">
        <v>635095.67155774101</v>
      </c>
      <c r="J1112" s="23">
        <f t="shared" si="35"/>
        <v>-5.2583147099940106</v>
      </c>
    </row>
    <row r="1113" spans="1:10">
      <c r="A1113" t="s">
        <v>262</v>
      </c>
      <c r="B1113" t="s">
        <v>264</v>
      </c>
      <c r="C1113" s="20">
        <v>2027</v>
      </c>
      <c r="D1113" t="s">
        <v>226</v>
      </c>
      <c r="E1113" s="22">
        <v>342493.36004593503</v>
      </c>
      <c r="F1113" s="22">
        <v>170927.59820043901</v>
      </c>
      <c r="G1113" s="10">
        <v>171237.362695819</v>
      </c>
      <c r="H1113" s="23">
        <f t="shared" si="34"/>
        <v>309.76449537998997</v>
      </c>
      <c r="I1113" s="10">
        <v>342492.40509895701</v>
      </c>
      <c r="J1113" s="23">
        <f t="shared" si="35"/>
        <v>-0.9549469780176878</v>
      </c>
    </row>
    <row r="1114" spans="1:10">
      <c r="A1114" t="s">
        <v>262</v>
      </c>
      <c r="B1114" t="s">
        <v>264</v>
      </c>
      <c r="C1114" s="20">
        <v>2027</v>
      </c>
      <c r="D1114" t="s">
        <v>254</v>
      </c>
      <c r="E1114" s="22">
        <v>12629.8029456762</v>
      </c>
      <c r="F1114" s="22">
        <v>3692.7080350506199</v>
      </c>
      <c r="G1114" s="10">
        <v>3692.7080349650801</v>
      </c>
      <c r="H1114" s="23">
        <f t="shared" si="34"/>
        <v>-8.5539795691147447E-8</v>
      </c>
      <c r="I1114" s="10">
        <v>12629.8028477439</v>
      </c>
      <c r="J1114" s="23">
        <f t="shared" si="35"/>
        <v>-9.7932299468084238E-5</v>
      </c>
    </row>
    <row r="1115" spans="1:10">
      <c r="A1115" t="s">
        <v>262</v>
      </c>
      <c r="B1115" t="s">
        <v>264</v>
      </c>
      <c r="C1115" s="20">
        <v>2028</v>
      </c>
      <c r="D1115" t="s">
        <v>232</v>
      </c>
      <c r="E1115" s="22">
        <v>11829.616327133501</v>
      </c>
      <c r="F1115" s="22">
        <v>8690.9963476138691</v>
      </c>
      <c r="G1115" s="10">
        <v>8690.9707915108793</v>
      </c>
      <c r="H1115" s="23">
        <f t="shared" si="34"/>
        <v>-2.5556102989867213E-2</v>
      </c>
      <c r="I1115" s="10">
        <v>11829.3995552585</v>
      </c>
      <c r="J1115" s="23">
        <f t="shared" si="35"/>
        <v>-0.21677187500063155</v>
      </c>
    </row>
    <row r="1116" spans="1:10">
      <c r="A1116" t="s">
        <v>262</v>
      </c>
      <c r="B1116" t="s">
        <v>264</v>
      </c>
      <c r="C1116" s="20">
        <v>2028</v>
      </c>
      <c r="D1116" t="s">
        <v>272</v>
      </c>
      <c r="E1116" s="22">
        <v>854964.75659199001</v>
      </c>
      <c r="F1116" s="22">
        <v>136770.61677247201</v>
      </c>
      <c r="G1116" s="10">
        <v>136770.52662347999</v>
      </c>
      <c r="H1116" s="23">
        <f t="shared" si="34"/>
        <v>-9.014899202156812E-2</v>
      </c>
      <c r="I1116" s="10">
        <v>854958.47696154099</v>
      </c>
      <c r="J1116" s="23">
        <f t="shared" si="35"/>
        <v>-6.2796304490184411</v>
      </c>
    </row>
    <row r="1117" spans="1:10">
      <c r="A1117" t="s">
        <v>262</v>
      </c>
      <c r="B1117" t="s">
        <v>264</v>
      </c>
      <c r="C1117" s="20">
        <v>2028</v>
      </c>
      <c r="D1117" t="s">
        <v>208</v>
      </c>
      <c r="E1117" s="22">
        <v>119687.013993389</v>
      </c>
      <c r="F1117" s="22">
        <v>75545.321680564099</v>
      </c>
      <c r="G1117" s="10">
        <v>75545.086800111196</v>
      </c>
      <c r="H1117" s="23">
        <f t="shared" si="34"/>
        <v>-0.23488045290287118</v>
      </c>
      <c r="I1117" s="10">
        <v>119684.609316206</v>
      </c>
      <c r="J1117" s="23">
        <f t="shared" si="35"/>
        <v>-2.4046771830035141</v>
      </c>
    </row>
    <row r="1118" spans="1:10">
      <c r="A1118" t="s">
        <v>262</v>
      </c>
      <c r="B1118" t="s">
        <v>264</v>
      </c>
      <c r="C1118" s="20">
        <v>2028</v>
      </c>
      <c r="D1118" t="s">
        <v>218</v>
      </c>
      <c r="E1118" s="22">
        <v>283212.106156177</v>
      </c>
      <c r="F1118" s="22">
        <v>263587.75411913102</v>
      </c>
      <c r="G1118" s="10">
        <v>263753.748205613</v>
      </c>
      <c r="H1118" s="23">
        <f t="shared" si="34"/>
        <v>165.99408648198005</v>
      </c>
      <c r="I1118" s="10">
        <v>283208.63975277002</v>
      </c>
      <c r="J1118" s="23">
        <f t="shared" si="35"/>
        <v>-3.4664034069865011</v>
      </c>
    </row>
    <row r="1119" spans="1:10">
      <c r="A1119" t="s">
        <v>262</v>
      </c>
      <c r="B1119" t="s">
        <v>264</v>
      </c>
      <c r="C1119" s="20">
        <v>2028</v>
      </c>
      <c r="D1119" t="s">
        <v>222</v>
      </c>
      <c r="E1119" s="22">
        <v>654210.12850386195</v>
      </c>
      <c r="F1119" s="22">
        <v>363945.91554539098</v>
      </c>
      <c r="G1119" s="10">
        <v>363945.25377713301</v>
      </c>
      <c r="H1119" s="23">
        <f t="shared" si="34"/>
        <v>-0.6617682579671964</v>
      </c>
      <c r="I1119" s="10">
        <v>654200.04940095695</v>
      </c>
      <c r="J1119" s="23">
        <f t="shared" si="35"/>
        <v>-10.079102905001491</v>
      </c>
    </row>
    <row r="1120" spans="1:10">
      <c r="A1120" t="s">
        <v>262</v>
      </c>
      <c r="B1120" t="s">
        <v>264</v>
      </c>
      <c r="C1120" s="20">
        <v>2028</v>
      </c>
      <c r="D1120" t="s">
        <v>226</v>
      </c>
      <c r="E1120" s="22">
        <v>351747.649181341</v>
      </c>
      <c r="F1120" s="22">
        <v>174822.92268264299</v>
      </c>
      <c r="G1120" s="10">
        <v>175235.34482666399</v>
      </c>
      <c r="H1120" s="23">
        <f t="shared" si="34"/>
        <v>412.42214402099489</v>
      </c>
      <c r="I1120" s="10">
        <v>351745.98328413401</v>
      </c>
      <c r="J1120" s="23">
        <f t="shared" si="35"/>
        <v>-1.6658972069853917</v>
      </c>
    </row>
    <row r="1121" spans="1:10">
      <c r="A1121" t="s">
        <v>262</v>
      </c>
      <c r="B1121" t="s">
        <v>264</v>
      </c>
      <c r="C1121" s="20">
        <v>2028</v>
      </c>
      <c r="D1121" t="s">
        <v>254</v>
      </c>
      <c r="E1121" s="22">
        <v>12493.5412593784</v>
      </c>
      <c r="F1121" s="22">
        <v>3559.5379965724101</v>
      </c>
      <c r="G1121" s="10">
        <v>3559.53799626408</v>
      </c>
      <c r="H1121" s="23">
        <f t="shared" si="34"/>
        <v>-3.0833007258479483E-7</v>
      </c>
      <c r="I1121" s="10">
        <v>12493.541081487199</v>
      </c>
      <c r="J1121" s="23">
        <f t="shared" si="35"/>
        <v>-1.7789120101951994E-4</v>
      </c>
    </row>
    <row r="1122" spans="1:10">
      <c r="A1122" t="s">
        <v>262</v>
      </c>
      <c r="B1122" t="s">
        <v>264</v>
      </c>
      <c r="C1122" s="20">
        <v>2029</v>
      </c>
      <c r="D1122" t="s">
        <v>232</v>
      </c>
      <c r="E1122" s="22">
        <v>12020.594614583501</v>
      </c>
      <c r="F1122" s="22">
        <v>8820.4533219915793</v>
      </c>
      <c r="G1122" s="10">
        <v>8820.3946266869098</v>
      </c>
      <c r="H1122" s="23">
        <f t="shared" si="34"/>
        <v>-5.8695304669527104E-2</v>
      </c>
      <c r="I1122" s="10">
        <v>12020.2428783132</v>
      </c>
      <c r="J1122" s="23">
        <f t="shared" si="35"/>
        <v>-0.35173627030053467</v>
      </c>
    </row>
    <row r="1123" spans="1:10">
      <c r="A1123" t="s">
        <v>262</v>
      </c>
      <c r="B1123" t="s">
        <v>264</v>
      </c>
      <c r="C1123" s="20">
        <v>2029</v>
      </c>
      <c r="D1123" t="s">
        <v>272</v>
      </c>
      <c r="E1123" s="22">
        <v>872132.68295149703</v>
      </c>
      <c r="F1123" s="22">
        <v>141419.40913718901</v>
      </c>
      <c r="G1123" s="10">
        <v>141419.192572278</v>
      </c>
      <c r="H1123" s="23">
        <f t="shared" si="34"/>
        <v>-0.21656491101020947</v>
      </c>
      <c r="I1123" s="10">
        <v>872122.58793486003</v>
      </c>
      <c r="J1123" s="23">
        <f t="shared" si="35"/>
        <v>-10.095016637002118</v>
      </c>
    </row>
    <row r="1124" spans="1:10">
      <c r="A1124" t="s">
        <v>262</v>
      </c>
      <c r="B1124" t="s">
        <v>264</v>
      </c>
      <c r="C1124" s="20">
        <v>2029</v>
      </c>
      <c r="D1124" t="s">
        <v>208</v>
      </c>
      <c r="E1124" s="22">
        <v>122705.955467718</v>
      </c>
      <c r="F1124" s="22">
        <v>77383.788407229804</v>
      </c>
      <c r="G1124" s="10">
        <v>77383.250901099105</v>
      </c>
      <c r="H1124" s="23">
        <f t="shared" si="34"/>
        <v>-0.53750613069860265</v>
      </c>
      <c r="I1124" s="10">
        <v>122702.09169944801</v>
      </c>
      <c r="J1124" s="23">
        <f t="shared" si="35"/>
        <v>-3.8637682699918514</v>
      </c>
    </row>
    <row r="1125" spans="1:10">
      <c r="A1125" t="s">
        <v>262</v>
      </c>
      <c r="B1125" t="s">
        <v>264</v>
      </c>
      <c r="C1125" s="20">
        <v>2029</v>
      </c>
      <c r="D1125" t="s">
        <v>218</v>
      </c>
      <c r="E1125" s="22">
        <v>287814.83309749397</v>
      </c>
      <c r="F1125" s="22">
        <v>268282.68695033202</v>
      </c>
      <c r="G1125" s="10">
        <v>268469.01867672201</v>
      </c>
      <c r="H1125" s="23">
        <f t="shared" si="34"/>
        <v>186.33172638999531</v>
      </c>
      <c r="I1125" s="10">
        <v>287809.159991119</v>
      </c>
      <c r="J1125" s="23">
        <f t="shared" si="35"/>
        <v>-5.6731063749757595</v>
      </c>
    </row>
    <row r="1126" spans="1:10">
      <c r="A1126" t="s">
        <v>262</v>
      </c>
      <c r="B1126" t="s">
        <v>264</v>
      </c>
      <c r="C1126" s="20">
        <v>2029</v>
      </c>
      <c r="D1126" t="s">
        <v>222</v>
      </c>
      <c r="E1126" s="22">
        <v>670058.23257777898</v>
      </c>
      <c r="F1126" s="22">
        <v>374520.81505134702</v>
      </c>
      <c r="G1126" s="10">
        <v>374519.26487124799</v>
      </c>
      <c r="H1126" s="23">
        <f t="shared" si="34"/>
        <v>-1.5501800990314223</v>
      </c>
      <c r="I1126" s="10">
        <v>670042.029002105</v>
      </c>
      <c r="J1126" s="23">
        <f t="shared" si="35"/>
        <v>-16.203575673978776</v>
      </c>
    </row>
    <row r="1127" spans="1:10">
      <c r="A1127" t="s">
        <v>262</v>
      </c>
      <c r="B1127" t="s">
        <v>264</v>
      </c>
      <c r="C1127" s="20">
        <v>2029</v>
      </c>
      <c r="D1127" t="s">
        <v>226</v>
      </c>
      <c r="E1127" s="22">
        <v>359489.16755742102</v>
      </c>
      <c r="F1127" s="22">
        <v>179051.568791695</v>
      </c>
      <c r="G1127" s="10">
        <v>179568.51796081799</v>
      </c>
      <c r="H1127" s="23">
        <f t="shared" si="34"/>
        <v>516.94916912299232</v>
      </c>
      <c r="I1127" s="10">
        <v>359486.67235883599</v>
      </c>
      <c r="J1127" s="23">
        <f t="shared" si="35"/>
        <v>-2.4951985850348137</v>
      </c>
    </row>
    <row r="1128" spans="1:10">
      <c r="A1128" t="s">
        <v>262</v>
      </c>
      <c r="B1128" t="s">
        <v>264</v>
      </c>
      <c r="C1128" s="20">
        <v>2029</v>
      </c>
      <c r="D1128" t="s">
        <v>254</v>
      </c>
      <c r="E1128" s="22">
        <v>12505.2899821434</v>
      </c>
      <c r="F1128" s="22">
        <v>3430.7710543681201</v>
      </c>
      <c r="G1128" s="10">
        <v>3430.77105367489</v>
      </c>
      <c r="H1128" s="23">
        <f t="shared" si="34"/>
        <v>-6.9323004936450161E-7</v>
      </c>
      <c r="I1128" s="10">
        <v>12505.289709123201</v>
      </c>
      <c r="J1128" s="23">
        <f t="shared" si="35"/>
        <v>-2.7302019952912815E-4</v>
      </c>
    </row>
    <row r="1129" spans="1:10">
      <c r="A1129" t="s">
        <v>262</v>
      </c>
      <c r="B1129" t="s">
        <v>264</v>
      </c>
      <c r="C1129" s="20">
        <v>2030</v>
      </c>
      <c r="D1129" t="s">
        <v>232</v>
      </c>
      <c r="E1129" s="22">
        <v>12274.7906717976</v>
      </c>
      <c r="F1129" s="22">
        <v>8965.7053180805706</v>
      </c>
      <c r="G1129" s="10">
        <v>8965.5972388295504</v>
      </c>
      <c r="H1129" s="23">
        <f t="shared" si="34"/>
        <v>-0.1080792510201718</v>
      </c>
      <c r="I1129" s="10">
        <v>12274.264734443401</v>
      </c>
      <c r="J1129" s="23">
        <f t="shared" si="35"/>
        <v>-0.52593735419941368</v>
      </c>
    </row>
    <row r="1130" spans="1:10">
      <c r="A1130" t="s">
        <v>262</v>
      </c>
      <c r="B1130" t="s">
        <v>264</v>
      </c>
      <c r="C1130" s="20">
        <v>2030</v>
      </c>
      <c r="D1130" t="s">
        <v>272</v>
      </c>
      <c r="E1130" s="22">
        <v>888663.57403814595</v>
      </c>
      <c r="F1130" s="22">
        <v>146256.49175844699</v>
      </c>
      <c r="G1130" s="10">
        <v>146256.073838529</v>
      </c>
      <c r="H1130" s="23">
        <f t="shared" si="34"/>
        <v>-0.41791991799254902</v>
      </c>
      <c r="I1130" s="10">
        <v>888648.84909112402</v>
      </c>
      <c r="J1130" s="23">
        <f t="shared" si="35"/>
        <v>-14.724947021924891</v>
      </c>
    </row>
    <row r="1131" spans="1:10">
      <c r="A1131" t="s">
        <v>262</v>
      </c>
      <c r="B1131" t="s">
        <v>264</v>
      </c>
      <c r="C1131" s="20">
        <v>2030</v>
      </c>
      <c r="D1131" t="s">
        <v>208</v>
      </c>
      <c r="E1131" s="22">
        <v>126106.201426297</v>
      </c>
      <c r="F1131" s="22">
        <v>79335.787881977507</v>
      </c>
      <c r="G1131" s="10">
        <v>79334.798361602807</v>
      </c>
      <c r="H1131" s="23">
        <f t="shared" si="34"/>
        <v>-0.98952037470007781</v>
      </c>
      <c r="I1131" s="10">
        <v>126100.520404265</v>
      </c>
      <c r="J1131" s="23">
        <f t="shared" si="35"/>
        <v>-5.6810220320039662</v>
      </c>
    </row>
    <row r="1132" spans="1:10">
      <c r="A1132" t="s">
        <v>262</v>
      </c>
      <c r="B1132" t="s">
        <v>264</v>
      </c>
      <c r="C1132" s="20">
        <v>2030</v>
      </c>
      <c r="D1132" t="s">
        <v>218</v>
      </c>
      <c r="E1132" s="22">
        <v>292294.39501636499</v>
      </c>
      <c r="F1132" s="22">
        <v>272955.71225592098</v>
      </c>
      <c r="G1132" s="10">
        <v>273157.810650434</v>
      </c>
      <c r="H1132" s="23">
        <f t="shared" si="34"/>
        <v>202.09839451301377</v>
      </c>
      <c r="I1132" s="10">
        <v>292286.01702985802</v>
      </c>
      <c r="J1132" s="23">
        <f t="shared" si="35"/>
        <v>-8.3779865069664083</v>
      </c>
    </row>
    <row r="1133" spans="1:10">
      <c r="A1133" t="s">
        <v>262</v>
      </c>
      <c r="B1133" t="s">
        <v>264</v>
      </c>
      <c r="C1133" s="20">
        <v>2030</v>
      </c>
      <c r="D1133" t="s">
        <v>222</v>
      </c>
      <c r="E1133" s="22">
        <v>686552.57145667495</v>
      </c>
      <c r="F1133" s="22">
        <v>385420.20054781099</v>
      </c>
      <c r="G1133" s="10">
        <v>385417.27941906598</v>
      </c>
      <c r="H1133" s="23">
        <f t="shared" si="34"/>
        <v>-2.9211287450161763</v>
      </c>
      <c r="I1133" s="10">
        <v>686528.81687195494</v>
      </c>
      <c r="J1133" s="23">
        <f t="shared" si="35"/>
        <v>-23.754584720009007</v>
      </c>
    </row>
    <row r="1134" spans="1:10">
      <c r="A1134" t="s">
        <v>262</v>
      </c>
      <c r="B1134" t="s">
        <v>264</v>
      </c>
      <c r="C1134" s="20">
        <v>2030</v>
      </c>
      <c r="D1134" t="s">
        <v>226</v>
      </c>
      <c r="E1134" s="22">
        <v>367958.51635626098</v>
      </c>
      <c r="F1134" s="22">
        <v>183760.18986830401</v>
      </c>
      <c r="G1134" s="10">
        <v>184377.512558869</v>
      </c>
      <c r="H1134" s="23">
        <f t="shared" si="34"/>
        <v>617.32269056499354</v>
      </c>
      <c r="I1134" s="10">
        <v>367955.05484547</v>
      </c>
      <c r="J1134" s="23">
        <f t="shared" si="35"/>
        <v>-3.461510790977627</v>
      </c>
    </row>
    <row r="1135" spans="1:10">
      <c r="A1135" t="s">
        <v>262</v>
      </c>
      <c r="B1135" t="s">
        <v>264</v>
      </c>
      <c r="C1135" s="20">
        <v>2030</v>
      </c>
      <c r="D1135" t="s">
        <v>254</v>
      </c>
      <c r="E1135" s="22">
        <v>12655.2778574858</v>
      </c>
      <c r="F1135" s="22">
        <v>3301.14666338909</v>
      </c>
      <c r="G1135" s="10">
        <v>3301.1466621342702</v>
      </c>
      <c r="H1135" s="23">
        <f t="shared" si="34"/>
        <v>-1.2548198355943896E-6</v>
      </c>
      <c r="I1135" s="10">
        <v>12655.277490168401</v>
      </c>
      <c r="J1135" s="23">
        <f t="shared" si="35"/>
        <v>-3.6731739965034649E-4</v>
      </c>
    </row>
    <row r="1136" spans="1:10">
      <c r="A1136" t="s">
        <v>262</v>
      </c>
      <c r="B1136" t="s">
        <v>264</v>
      </c>
      <c r="C1136" s="20">
        <v>2031</v>
      </c>
      <c r="D1136" t="s">
        <v>232</v>
      </c>
      <c r="E1136" s="22">
        <v>12507.315364218999</v>
      </c>
      <c r="F1136" s="22">
        <v>9114.6589207483103</v>
      </c>
      <c r="G1136" s="10">
        <v>9114.4830231047799</v>
      </c>
      <c r="H1136" s="23">
        <f t="shared" si="34"/>
        <v>-0.17589764353033388</v>
      </c>
      <c r="I1136" s="10">
        <v>12506.5880665311</v>
      </c>
      <c r="J1136" s="23">
        <f t="shared" si="35"/>
        <v>-0.72729768789940863</v>
      </c>
    </row>
    <row r="1137" spans="1:10">
      <c r="A1137" t="s">
        <v>262</v>
      </c>
      <c r="B1137" t="s">
        <v>264</v>
      </c>
      <c r="C1137" s="20">
        <v>2031</v>
      </c>
      <c r="D1137" t="s">
        <v>272</v>
      </c>
      <c r="E1137" s="22">
        <v>905718.44794700795</v>
      </c>
      <c r="F1137" s="22">
        <v>151018.02414393501</v>
      </c>
      <c r="G1137" s="10">
        <v>151017.314585235</v>
      </c>
      <c r="H1137" s="23">
        <f t="shared" si="34"/>
        <v>-0.70955870000761934</v>
      </c>
      <c r="I1137" s="10">
        <v>905698.50533387996</v>
      </c>
      <c r="J1137" s="23">
        <f t="shared" si="35"/>
        <v>-19.942613127990626</v>
      </c>
    </row>
    <row r="1138" spans="1:10">
      <c r="A1138" t="s">
        <v>262</v>
      </c>
      <c r="B1138" t="s">
        <v>264</v>
      </c>
      <c r="C1138" s="20">
        <v>2031</v>
      </c>
      <c r="D1138" t="s">
        <v>208</v>
      </c>
      <c r="E1138" s="22">
        <v>129344.77913770601</v>
      </c>
      <c r="F1138" s="22">
        <v>81222.820751916806</v>
      </c>
      <c r="G1138" s="10">
        <v>81221.214270957804</v>
      </c>
      <c r="H1138" s="23">
        <f t="shared" si="34"/>
        <v>-1.6064809590025106</v>
      </c>
      <c r="I1138" s="10">
        <v>129337.02061388201</v>
      </c>
      <c r="J1138" s="23">
        <f t="shared" si="35"/>
        <v>-7.7585238239989849</v>
      </c>
    </row>
    <row r="1139" spans="1:10">
      <c r="A1139" t="s">
        <v>262</v>
      </c>
      <c r="B1139" t="s">
        <v>264</v>
      </c>
      <c r="C1139" s="20">
        <v>2031</v>
      </c>
      <c r="D1139" t="s">
        <v>218</v>
      </c>
      <c r="E1139" s="22">
        <v>296449.22893410298</v>
      </c>
      <c r="F1139" s="22">
        <v>277188.15253027499</v>
      </c>
      <c r="G1139" s="10">
        <v>277404.15219534899</v>
      </c>
      <c r="H1139" s="23">
        <f t="shared" si="34"/>
        <v>215.99966507399222</v>
      </c>
      <c r="I1139" s="10">
        <v>296437.73837872199</v>
      </c>
      <c r="J1139" s="23">
        <f t="shared" si="35"/>
        <v>-11.49055538099492</v>
      </c>
    </row>
    <row r="1140" spans="1:10">
      <c r="A1140" t="s">
        <v>262</v>
      </c>
      <c r="B1140" t="s">
        <v>264</v>
      </c>
      <c r="C1140" s="20">
        <v>2031</v>
      </c>
      <c r="D1140" t="s">
        <v>222</v>
      </c>
      <c r="E1140" s="22">
        <v>702580.52861525805</v>
      </c>
      <c r="F1140" s="22">
        <v>396083.10663933598</v>
      </c>
      <c r="G1140" s="10">
        <v>396078.261698986</v>
      </c>
      <c r="H1140" s="23">
        <f t="shared" si="34"/>
        <v>-4.8449403499835171</v>
      </c>
      <c r="I1140" s="10">
        <v>702548.13433482195</v>
      </c>
      <c r="J1140" s="23">
        <f t="shared" si="35"/>
        <v>-32.394280436099507</v>
      </c>
    </row>
    <row r="1141" spans="1:10">
      <c r="A1141" t="s">
        <v>262</v>
      </c>
      <c r="B1141" t="s">
        <v>264</v>
      </c>
      <c r="C1141" s="20">
        <v>2031</v>
      </c>
      <c r="D1141" t="s">
        <v>226</v>
      </c>
      <c r="E1141" s="22">
        <v>376031.31033534103</v>
      </c>
      <c r="F1141" s="22">
        <v>188427.462365402</v>
      </c>
      <c r="G1141" s="10">
        <v>189147.35229478899</v>
      </c>
      <c r="H1141" s="23">
        <f t="shared" si="34"/>
        <v>719.88992938699084</v>
      </c>
      <c r="I1141" s="10">
        <v>376026.788964657</v>
      </c>
      <c r="J1141" s="23">
        <f t="shared" si="35"/>
        <v>-4.5213706840295345</v>
      </c>
    </row>
    <row r="1142" spans="1:10">
      <c r="A1142" t="s">
        <v>262</v>
      </c>
      <c r="B1142" t="s">
        <v>264</v>
      </c>
      <c r="C1142" s="20">
        <v>2031</v>
      </c>
      <c r="D1142" t="s">
        <v>254</v>
      </c>
      <c r="E1142" s="22">
        <v>12740.628336511099</v>
      </c>
      <c r="F1142" s="22">
        <v>3174.86317474827</v>
      </c>
      <c r="G1142" s="10">
        <v>3174.86317276916</v>
      </c>
      <c r="H1142" s="23">
        <f t="shared" si="34"/>
        <v>-1.9791100385191385E-6</v>
      </c>
      <c r="I1142" s="10">
        <v>12740.6278729228</v>
      </c>
      <c r="J1142" s="23">
        <f t="shared" si="35"/>
        <v>-4.6358829968085047E-4</v>
      </c>
    </row>
    <row r="1143" spans="1:10">
      <c r="A1143" t="s">
        <v>262</v>
      </c>
      <c r="B1143" t="s">
        <v>264</v>
      </c>
      <c r="C1143" s="20">
        <v>2032</v>
      </c>
      <c r="D1143" t="s">
        <v>232</v>
      </c>
      <c r="E1143" s="22">
        <v>12744.851624204601</v>
      </c>
      <c r="F1143" s="22">
        <v>9268.1733916374305</v>
      </c>
      <c r="G1143" s="10">
        <v>9267.9117528710594</v>
      </c>
      <c r="H1143" s="23">
        <f t="shared" si="34"/>
        <v>-0.26163876637110661</v>
      </c>
      <c r="I1143" s="10">
        <v>12743.894407130299</v>
      </c>
      <c r="J1143" s="23">
        <f t="shared" si="35"/>
        <v>-0.95721707430129754</v>
      </c>
    </row>
    <row r="1144" spans="1:10">
      <c r="A1144" t="s">
        <v>262</v>
      </c>
      <c r="B1144" t="s">
        <v>264</v>
      </c>
      <c r="C1144" s="20">
        <v>2032</v>
      </c>
      <c r="D1144" t="s">
        <v>272</v>
      </c>
      <c r="E1144" s="22">
        <v>923804.28563021298</v>
      </c>
      <c r="F1144" s="22">
        <v>155915.990694899</v>
      </c>
      <c r="G1144" s="10">
        <v>155914.89034446701</v>
      </c>
      <c r="H1144" s="23">
        <f t="shared" si="34"/>
        <v>-1.1003504319814965</v>
      </c>
      <c r="I1144" s="10">
        <v>923778.43364748405</v>
      </c>
      <c r="J1144" s="23">
        <f t="shared" si="35"/>
        <v>-25.851982728927396</v>
      </c>
    </row>
    <row r="1145" spans="1:10">
      <c r="A1145" t="s">
        <v>262</v>
      </c>
      <c r="B1145" t="s">
        <v>264</v>
      </c>
      <c r="C1145" s="20">
        <v>2032</v>
      </c>
      <c r="D1145" t="s">
        <v>208</v>
      </c>
      <c r="E1145" s="22">
        <v>132576.4294308</v>
      </c>
      <c r="F1145" s="22">
        <v>83166.483882644898</v>
      </c>
      <c r="G1145" s="10">
        <v>83164.095936043304</v>
      </c>
      <c r="H1145" s="23">
        <f t="shared" si="34"/>
        <v>-2.3879466015932849</v>
      </c>
      <c r="I1145" s="10">
        <v>132566.31786836899</v>
      </c>
      <c r="J1145" s="23">
        <f t="shared" si="35"/>
        <v>-10.111562431004131</v>
      </c>
    </row>
    <row r="1146" spans="1:10">
      <c r="A1146" t="s">
        <v>262</v>
      </c>
      <c r="B1146" t="s">
        <v>264</v>
      </c>
      <c r="C1146" s="20">
        <v>2032</v>
      </c>
      <c r="D1146" t="s">
        <v>218</v>
      </c>
      <c r="E1146" s="22">
        <v>300519.55561662698</v>
      </c>
      <c r="F1146" s="22">
        <v>281261.52994290303</v>
      </c>
      <c r="G1146" s="10">
        <v>281488.739628123</v>
      </c>
      <c r="H1146" s="23">
        <f t="shared" si="34"/>
        <v>227.20968521997565</v>
      </c>
      <c r="I1146" s="10">
        <v>300504.55033634102</v>
      </c>
      <c r="J1146" s="23">
        <f t="shared" si="35"/>
        <v>-15.005280285957269</v>
      </c>
    </row>
    <row r="1147" spans="1:10">
      <c r="A1147" t="s">
        <v>262</v>
      </c>
      <c r="B1147" t="s">
        <v>264</v>
      </c>
      <c r="C1147" s="20">
        <v>2032</v>
      </c>
      <c r="D1147" t="s">
        <v>222</v>
      </c>
      <c r="E1147" s="22">
        <v>719210.88736105897</v>
      </c>
      <c r="F1147" s="22">
        <v>406911.632297681</v>
      </c>
      <c r="G1147" s="10">
        <v>406904.282877455</v>
      </c>
      <c r="H1147" s="23">
        <f t="shared" si="34"/>
        <v>-7.3494202260044403</v>
      </c>
      <c r="I1147" s="10">
        <v>719168.67859233997</v>
      </c>
      <c r="J1147" s="23">
        <f t="shared" si="35"/>
        <v>-42.20876871899236</v>
      </c>
    </row>
    <row r="1148" spans="1:10">
      <c r="A1148" t="s">
        <v>262</v>
      </c>
      <c r="B1148" t="s">
        <v>264</v>
      </c>
      <c r="C1148" s="20">
        <v>2032</v>
      </c>
      <c r="D1148" t="s">
        <v>226</v>
      </c>
      <c r="E1148" s="22">
        <v>384614.74843086803</v>
      </c>
      <c r="F1148" s="22">
        <v>193371.85727084201</v>
      </c>
      <c r="G1148" s="10">
        <v>194193.38475982001</v>
      </c>
      <c r="H1148" s="23">
        <f t="shared" si="34"/>
        <v>821.52748897799756</v>
      </c>
      <c r="I1148" s="10">
        <v>384609.051353766</v>
      </c>
      <c r="J1148" s="23">
        <f t="shared" si="35"/>
        <v>-5.6970771020278335</v>
      </c>
    </row>
    <row r="1149" spans="1:10">
      <c r="A1149" t="s">
        <v>262</v>
      </c>
      <c r="B1149" t="s">
        <v>264</v>
      </c>
      <c r="C1149" s="20">
        <v>2032</v>
      </c>
      <c r="D1149" t="s">
        <v>254</v>
      </c>
      <c r="E1149" s="22">
        <v>12855.943291760699</v>
      </c>
      <c r="F1149" s="22">
        <v>3046.5202299013499</v>
      </c>
      <c r="G1149" s="10">
        <v>3046.52022706146</v>
      </c>
      <c r="H1149" s="23">
        <f t="shared" si="34"/>
        <v>-2.8398899303283542E-6</v>
      </c>
      <c r="I1149" s="10">
        <v>12855.942738985899</v>
      </c>
      <c r="J1149" s="23">
        <f t="shared" si="35"/>
        <v>-5.5277479987125844E-4</v>
      </c>
    </row>
    <row r="1150" spans="1:10">
      <c r="A1150" t="s">
        <v>262</v>
      </c>
      <c r="B1150" t="s">
        <v>264</v>
      </c>
      <c r="C1150" s="20">
        <v>2033</v>
      </c>
      <c r="D1150" t="s">
        <v>232</v>
      </c>
      <c r="E1150" s="22">
        <v>13147.5707922399</v>
      </c>
      <c r="F1150" s="22">
        <v>9437.8611922854107</v>
      </c>
      <c r="G1150" s="10">
        <v>9437.4952183943606</v>
      </c>
      <c r="H1150" s="23">
        <f t="shared" si="34"/>
        <v>-0.36597389105008915</v>
      </c>
      <c r="I1150" s="10">
        <v>13146.351390150499</v>
      </c>
      <c r="J1150" s="23">
        <f t="shared" si="35"/>
        <v>-1.2194020894003188</v>
      </c>
    </row>
    <row r="1151" spans="1:10">
      <c r="A1151" t="s">
        <v>262</v>
      </c>
      <c r="B1151" t="s">
        <v>264</v>
      </c>
      <c r="C1151" s="20">
        <v>2033</v>
      </c>
      <c r="D1151" t="s">
        <v>272</v>
      </c>
      <c r="E1151" s="22">
        <v>944554.19190660201</v>
      </c>
      <c r="F1151" s="22">
        <v>160822.81942109601</v>
      </c>
      <c r="G1151" s="10">
        <v>160821.219639763</v>
      </c>
      <c r="H1151" s="23">
        <f t="shared" si="34"/>
        <v>-1.5997813330031931</v>
      </c>
      <c r="I1151" s="10">
        <v>944521.71811111004</v>
      </c>
      <c r="J1151" s="23">
        <f t="shared" si="35"/>
        <v>-32.473795491969213</v>
      </c>
    </row>
    <row r="1152" spans="1:10">
      <c r="A1152" t="s">
        <v>262</v>
      </c>
      <c r="B1152" t="s">
        <v>264</v>
      </c>
      <c r="C1152" s="20">
        <v>2033</v>
      </c>
      <c r="D1152" t="s">
        <v>208</v>
      </c>
      <c r="E1152" s="22">
        <v>136720.455934823</v>
      </c>
      <c r="F1152" s="22">
        <v>85143.389927857294</v>
      </c>
      <c r="G1152" s="10">
        <v>85140.0559210379</v>
      </c>
      <c r="H1152" s="23">
        <f t="shared" si="34"/>
        <v>-3.334006819393835</v>
      </c>
      <c r="I1152" s="10">
        <v>136707.716312745</v>
      </c>
      <c r="J1152" s="23">
        <f t="shared" si="35"/>
        <v>-12.739622077991953</v>
      </c>
    </row>
    <row r="1153" spans="1:10">
      <c r="A1153" t="s">
        <v>262</v>
      </c>
      <c r="B1153" t="s">
        <v>264</v>
      </c>
      <c r="C1153" s="20">
        <v>2033</v>
      </c>
      <c r="D1153" t="s">
        <v>218</v>
      </c>
      <c r="E1153" s="22">
        <v>304487.18234230898</v>
      </c>
      <c r="F1153" s="22">
        <v>285061.30967481999</v>
      </c>
      <c r="G1153" s="10">
        <v>285297.74851322698</v>
      </c>
      <c r="H1153" s="23">
        <f t="shared" si="34"/>
        <v>236.43883840698982</v>
      </c>
      <c r="I1153" s="10">
        <v>304468.28685022698</v>
      </c>
      <c r="J1153" s="23">
        <f t="shared" si="35"/>
        <v>-18.895492081996053</v>
      </c>
    </row>
    <row r="1154" spans="1:10">
      <c r="A1154" t="s">
        <v>262</v>
      </c>
      <c r="B1154" t="s">
        <v>264</v>
      </c>
      <c r="C1154" s="20">
        <v>2033</v>
      </c>
      <c r="D1154" t="s">
        <v>222</v>
      </c>
      <c r="E1154" s="22">
        <v>738449.02907947905</v>
      </c>
      <c r="F1154" s="22">
        <v>417601.65034588601</v>
      </c>
      <c r="G1154" s="10">
        <v>417591.194273361</v>
      </c>
      <c r="H1154" s="23">
        <f t="shared" ref="H1154:H1217" si="36">G1154-F1154</f>
        <v>-10.456072525004856</v>
      </c>
      <c r="I1154" s="10">
        <v>738395.91371005401</v>
      </c>
      <c r="J1154" s="23">
        <f t="shared" ref="J1154:J1217" si="37">I1154-E1154</f>
        <v>-53.115369425038807</v>
      </c>
    </row>
    <row r="1155" spans="1:10">
      <c r="A1155" t="s">
        <v>262</v>
      </c>
      <c r="B1155" t="s">
        <v>264</v>
      </c>
      <c r="C1155" s="20">
        <v>2033</v>
      </c>
      <c r="D1155" t="s">
        <v>226</v>
      </c>
      <c r="E1155" s="22">
        <v>394166.16179156298</v>
      </c>
      <c r="F1155" s="22">
        <v>198388.495595716</v>
      </c>
      <c r="G1155" s="10">
        <v>199311.53036404401</v>
      </c>
      <c r="H1155" s="23">
        <f t="shared" si="36"/>
        <v>923.03476832801243</v>
      </c>
      <c r="I1155" s="10">
        <v>394159.18491510901</v>
      </c>
      <c r="J1155" s="23">
        <f t="shared" si="37"/>
        <v>-6.976876453962177</v>
      </c>
    </row>
    <row r="1156" spans="1:10">
      <c r="A1156" t="s">
        <v>262</v>
      </c>
      <c r="B1156" t="s">
        <v>264</v>
      </c>
      <c r="C1156" s="20">
        <v>2033</v>
      </c>
      <c r="D1156" t="s">
        <v>254</v>
      </c>
      <c r="E1156" s="22">
        <v>12780.7423876745</v>
      </c>
      <c r="F1156" s="22">
        <v>2919.7945527739698</v>
      </c>
      <c r="G1156" s="10">
        <v>2919.7945489748099</v>
      </c>
      <c r="H1156" s="23">
        <f t="shared" si="36"/>
        <v>-3.7991599128872622E-6</v>
      </c>
      <c r="I1156" s="10">
        <v>12780.7417922516</v>
      </c>
      <c r="J1156" s="23">
        <f t="shared" si="37"/>
        <v>-5.9542290000536013E-4</v>
      </c>
    </row>
    <row r="1157" spans="1:10">
      <c r="A1157" t="s">
        <v>262</v>
      </c>
      <c r="B1157" t="s">
        <v>264</v>
      </c>
      <c r="C1157" s="20">
        <v>2034</v>
      </c>
      <c r="D1157" t="s">
        <v>232</v>
      </c>
      <c r="E1157" s="22">
        <v>13397.8796378891</v>
      </c>
      <c r="F1157" s="22">
        <v>9611.2740699789392</v>
      </c>
      <c r="G1157" s="10">
        <v>9610.7871789458404</v>
      </c>
      <c r="H1157" s="23">
        <f t="shared" si="36"/>
        <v>-0.48689103309880011</v>
      </c>
      <c r="I1157" s="10">
        <v>13396.3770662857</v>
      </c>
      <c r="J1157" s="23">
        <f t="shared" si="37"/>
        <v>-1.5025716033997014</v>
      </c>
    </row>
    <row r="1158" spans="1:10">
      <c r="A1158" t="s">
        <v>262</v>
      </c>
      <c r="B1158" t="s">
        <v>264</v>
      </c>
      <c r="C1158" s="20">
        <v>2034</v>
      </c>
      <c r="D1158" t="s">
        <v>272</v>
      </c>
      <c r="E1158" s="22">
        <v>960261.175644601</v>
      </c>
      <c r="F1158" s="22">
        <v>165835.01754345701</v>
      </c>
      <c r="G1158" s="10">
        <v>165832.802590949</v>
      </c>
      <c r="H1158" s="23">
        <f t="shared" si="36"/>
        <v>-2.2149525080167223</v>
      </c>
      <c r="I1158" s="10">
        <v>960221.65586168901</v>
      </c>
      <c r="J1158" s="23">
        <f t="shared" si="37"/>
        <v>-39.519782911986113</v>
      </c>
    </row>
    <row r="1159" spans="1:10">
      <c r="A1159" t="s">
        <v>262</v>
      </c>
      <c r="B1159" t="s">
        <v>264</v>
      </c>
      <c r="C1159" s="20">
        <v>2034</v>
      </c>
      <c r="D1159" t="s">
        <v>208</v>
      </c>
      <c r="E1159" s="22">
        <v>139938.25126348401</v>
      </c>
      <c r="F1159" s="22">
        <v>87130.648855421998</v>
      </c>
      <c r="G1159" s="10">
        <v>87126.211950146098</v>
      </c>
      <c r="H1159" s="23">
        <f t="shared" si="36"/>
        <v>-4.4369052758993348</v>
      </c>
      <c r="I1159" s="10">
        <v>139922.665552402</v>
      </c>
      <c r="J1159" s="23">
        <f t="shared" si="37"/>
        <v>-15.585711082007037</v>
      </c>
    </row>
    <row r="1160" spans="1:10">
      <c r="A1160" t="s">
        <v>262</v>
      </c>
      <c r="B1160" t="s">
        <v>264</v>
      </c>
      <c r="C1160" s="20">
        <v>2034</v>
      </c>
      <c r="D1160" t="s">
        <v>218</v>
      </c>
      <c r="E1160" s="22">
        <v>308165.706906053</v>
      </c>
      <c r="F1160" s="22">
        <v>288778.07027371001</v>
      </c>
      <c r="G1160" s="10">
        <v>289022.375898514</v>
      </c>
      <c r="H1160" s="23">
        <f t="shared" si="36"/>
        <v>244.30562480399385</v>
      </c>
      <c r="I1160" s="10">
        <v>308142.620646514</v>
      </c>
      <c r="J1160" s="23">
        <f t="shared" si="37"/>
        <v>-23.086259539006278</v>
      </c>
    </row>
    <row r="1161" spans="1:10">
      <c r="A1161" t="s">
        <v>262</v>
      </c>
      <c r="B1161" t="s">
        <v>264</v>
      </c>
      <c r="C1161" s="20">
        <v>2034</v>
      </c>
      <c r="D1161" t="s">
        <v>222</v>
      </c>
      <c r="E1161" s="22">
        <v>754329.51501254796</v>
      </c>
      <c r="F1161" s="22">
        <v>428510.26197867497</v>
      </c>
      <c r="G1161" s="10">
        <v>428496.093357131</v>
      </c>
      <c r="H1161" s="23">
        <f t="shared" si="36"/>
        <v>-14.168621543969493</v>
      </c>
      <c r="I1161" s="10">
        <v>754264.51931482705</v>
      </c>
      <c r="J1161" s="23">
        <f t="shared" si="37"/>
        <v>-64.995697720907629</v>
      </c>
    </row>
    <row r="1162" spans="1:10">
      <c r="A1162" t="s">
        <v>262</v>
      </c>
      <c r="B1162" t="s">
        <v>264</v>
      </c>
      <c r="C1162" s="20">
        <v>2034</v>
      </c>
      <c r="D1162" t="s">
        <v>226</v>
      </c>
      <c r="E1162" s="22">
        <v>402429.897778065</v>
      </c>
      <c r="F1162" s="22">
        <v>203486.67187892299</v>
      </c>
      <c r="G1162" s="10">
        <v>204510.58021707</v>
      </c>
      <c r="H1162" s="23">
        <f t="shared" si="36"/>
        <v>1023.9083381470118</v>
      </c>
      <c r="I1162" s="10">
        <v>402421.55387242202</v>
      </c>
      <c r="J1162" s="23">
        <f t="shared" si="37"/>
        <v>-8.3439056429779157</v>
      </c>
    </row>
    <row r="1163" spans="1:10">
      <c r="A1163" t="s">
        <v>262</v>
      </c>
      <c r="B1163" t="s">
        <v>264</v>
      </c>
      <c r="C1163" s="20">
        <v>2034</v>
      </c>
      <c r="D1163" t="s">
        <v>254</v>
      </c>
      <c r="E1163" s="22">
        <v>12872.4355299084</v>
      </c>
      <c r="F1163" s="22">
        <v>2795.7696003839101</v>
      </c>
      <c r="G1163" s="10">
        <v>2795.7695956202701</v>
      </c>
      <c r="H1163" s="23">
        <f t="shared" si="36"/>
        <v>-4.7636399358452763E-6</v>
      </c>
      <c r="I1163" s="10">
        <v>12872.434861330999</v>
      </c>
      <c r="J1163" s="23">
        <f t="shared" si="37"/>
        <v>-6.6857740057457704E-4</v>
      </c>
    </row>
    <row r="1164" spans="1:10">
      <c r="A1164" t="s">
        <v>262</v>
      </c>
      <c r="B1164" t="s">
        <v>264</v>
      </c>
      <c r="C1164" s="20">
        <v>2035</v>
      </c>
      <c r="D1164" t="s">
        <v>232</v>
      </c>
      <c r="E1164" s="22">
        <v>13728.560176694</v>
      </c>
      <c r="F1164" s="22">
        <v>9788.1382401053397</v>
      </c>
      <c r="G1164" s="10">
        <v>9787.5127586509407</v>
      </c>
      <c r="H1164" s="23">
        <f t="shared" si="36"/>
        <v>-0.62548145439905056</v>
      </c>
      <c r="I1164" s="10">
        <v>13726.7399692658</v>
      </c>
      <c r="J1164" s="23">
        <f t="shared" si="37"/>
        <v>-1.8202074281998648</v>
      </c>
    </row>
    <row r="1165" spans="1:10">
      <c r="A1165" t="s">
        <v>262</v>
      </c>
      <c r="B1165" t="s">
        <v>264</v>
      </c>
      <c r="C1165" s="20">
        <v>2035</v>
      </c>
      <c r="D1165" t="s">
        <v>272</v>
      </c>
      <c r="E1165" s="22">
        <v>975094.356244475</v>
      </c>
      <c r="F1165" s="22">
        <v>170913.95366805201</v>
      </c>
      <c r="G1165" s="10">
        <v>170911.003808462</v>
      </c>
      <c r="H1165" s="23">
        <f t="shared" si="36"/>
        <v>-2.9498595900076907</v>
      </c>
      <c r="I1165" s="10">
        <v>975047.32695986598</v>
      </c>
      <c r="J1165" s="23">
        <f t="shared" si="37"/>
        <v>-47.029284609016031</v>
      </c>
    </row>
    <row r="1166" spans="1:10">
      <c r="A1166" t="s">
        <v>262</v>
      </c>
      <c r="B1166" t="s">
        <v>264</v>
      </c>
      <c r="C1166" s="20">
        <v>2035</v>
      </c>
      <c r="D1166" t="s">
        <v>208</v>
      </c>
      <c r="E1166" s="22">
        <v>143448.837372073</v>
      </c>
      <c r="F1166" s="22">
        <v>89143.835951693705</v>
      </c>
      <c r="G1166" s="10">
        <v>89138.141517925003</v>
      </c>
      <c r="H1166" s="23">
        <f t="shared" si="36"/>
        <v>-5.694433768701856</v>
      </c>
      <c r="I1166" s="10">
        <v>143430.14734695299</v>
      </c>
      <c r="J1166" s="23">
        <f t="shared" si="37"/>
        <v>-18.690025120013161</v>
      </c>
    </row>
    <row r="1167" spans="1:10">
      <c r="A1167" t="s">
        <v>262</v>
      </c>
      <c r="B1167" t="s">
        <v>264</v>
      </c>
      <c r="C1167" s="20">
        <v>2035</v>
      </c>
      <c r="D1167" t="s">
        <v>218</v>
      </c>
      <c r="E1167" s="22">
        <v>311626.22532844997</v>
      </c>
      <c r="F1167" s="22">
        <v>292292.34009120503</v>
      </c>
      <c r="G1167" s="10">
        <v>292543.43417229998</v>
      </c>
      <c r="H1167" s="23">
        <f t="shared" si="36"/>
        <v>251.09408109495416</v>
      </c>
      <c r="I1167" s="10">
        <v>311598.65934973501</v>
      </c>
      <c r="J1167" s="23">
        <f t="shared" si="37"/>
        <v>-27.565978714963421</v>
      </c>
    </row>
    <row r="1168" spans="1:10">
      <c r="A1168" t="s">
        <v>262</v>
      </c>
      <c r="B1168" t="s">
        <v>264</v>
      </c>
      <c r="C1168" s="20">
        <v>2035</v>
      </c>
      <c r="D1168" t="s">
        <v>222</v>
      </c>
      <c r="E1168" s="22">
        <v>770121.28766743303</v>
      </c>
      <c r="F1168" s="22">
        <v>439437.88394450402</v>
      </c>
      <c r="G1168" s="10">
        <v>439419.39317626401</v>
      </c>
      <c r="H1168" s="23">
        <f t="shared" si="36"/>
        <v>-18.490768240008038</v>
      </c>
      <c r="I1168" s="10">
        <v>770043.40739803296</v>
      </c>
      <c r="J1168" s="23">
        <f t="shared" si="37"/>
        <v>-77.880269400076941</v>
      </c>
    </row>
    <row r="1169" spans="1:10">
      <c r="A1169" t="s">
        <v>262</v>
      </c>
      <c r="B1169" t="s">
        <v>264</v>
      </c>
      <c r="C1169" s="20">
        <v>2035</v>
      </c>
      <c r="D1169" t="s">
        <v>226</v>
      </c>
      <c r="E1169" s="22">
        <v>410440.48381016502</v>
      </c>
      <c r="F1169" s="22">
        <v>208727.850938174</v>
      </c>
      <c r="G1169" s="10">
        <v>209854.98851526401</v>
      </c>
      <c r="H1169" s="23">
        <f t="shared" si="36"/>
        <v>1127.1375770900049</v>
      </c>
      <c r="I1169" s="10">
        <v>410430.68648466002</v>
      </c>
      <c r="J1169" s="23">
        <f t="shared" si="37"/>
        <v>-9.7973255050019361</v>
      </c>
    </row>
    <row r="1170" spans="1:10">
      <c r="A1170" t="s">
        <v>262</v>
      </c>
      <c r="B1170" t="s">
        <v>264</v>
      </c>
      <c r="C1170" s="20">
        <v>2035</v>
      </c>
      <c r="D1170" t="s">
        <v>254</v>
      </c>
      <c r="E1170" s="22">
        <v>13061.590814801901</v>
      </c>
      <c r="F1170" s="22">
        <v>2671.4978497038801</v>
      </c>
      <c r="G1170" s="10">
        <v>2671.4978439429501</v>
      </c>
      <c r="H1170" s="23">
        <f t="shared" si="36"/>
        <v>-5.7609299801697489E-6</v>
      </c>
      <c r="I1170" s="10">
        <v>13061.5900844962</v>
      </c>
      <c r="J1170" s="23">
        <f t="shared" si="37"/>
        <v>-7.3030570092669223E-4</v>
      </c>
    </row>
    <row r="1171" spans="1:10">
      <c r="A1171" t="s">
        <v>262</v>
      </c>
      <c r="B1171" t="s">
        <v>264</v>
      </c>
      <c r="C1171" s="20">
        <v>2036</v>
      </c>
      <c r="D1171" t="s">
        <v>232</v>
      </c>
      <c r="E1171" s="22">
        <v>14061.0029346684</v>
      </c>
      <c r="F1171" s="22">
        <v>9973.5143571037806</v>
      </c>
      <c r="G1171" s="10">
        <v>9972.7334369719993</v>
      </c>
      <c r="H1171" s="23">
        <f t="shared" si="36"/>
        <v>-0.78092013178138586</v>
      </c>
      <c r="I1171" s="10">
        <v>14058.8402730705</v>
      </c>
      <c r="J1171" s="23">
        <f t="shared" si="37"/>
        <v>-2.1626615979002963</v>
      </c>
    </row>
    <row r="1172" spans="1:10">
      <c r="A1172" t="s">
        <v>262</v>
      </c>
      <c r="B1172" t="s">
        <v>264</v>
      </c>
      <c r="C1172" s="20">
        <v>2036</v>
      </c>
      <c r="D1172" t="s">
        <v>272</v>
      </c>
      <c r="E1172" s="22">
        <v>992648.17049016804</v>
      </c>
      <c r="F1172" s="22">
        <v>176143.80566731599</v>
      </c>
      <c r="G1172" s="10">
        <v>176139.99778552799</v>
      </c>
      <c r="H1172" s="23">
        <f t="shared" si="36"/>
        <v>-3.8078817880013958</v>
      </c>
      <c r="I1172" s="10">
        <v>992593.12756790605</v>
      </c>
      <c r="J1172" s="23">
        <f t="shared" si="37"/>
        <v>-55.04292226198595</v>
      </c>
    </row>
    <row r="1173" spans="1:10">
      <c r="A1173" t="s">
        <v>262</v>
      </c>
      <c r="B1173" t="s">
        <v>264</v>
      </c>
      <c r="C1173" s="20">
        <v>2036</v>
      </c>
      <c r="D1173" t="s">
        <v>208</v>
      </c>
      <c r="E1173" s="22">
        <v>147000.93021329399</v>
      </c>
      <c r="F1173" s="22">
        <v>91232.510575327295</v>
      </c>
      <c r="G1173" s="10">
        <v>91225.407814079197</v>
      </c>
      <c r="H1173" s="23">
        <f t="shared" si="36"/>
        <v>-7.1027612480975222</v>
      </c>
      <c r="I1173" s="10">
        <v>146978.91607034899</v>
      </c>
      <c r="J1173" s="23">
        <f t="shared" si="37"/>
        <v>-22.014142945001367</v>
      </c>
    </row>
    <row r="1174" spans="1:10">
      <c r="A1174" t="s">
        <v>262</v>
      </c>
      <c r="B1174" t="s">
        <v>264</v>
      </c>
      <c r="C1174" s="20">
        <v>2036</v>
      </c>
      <c r="D1174" t="s">
        <v>218</v>
      </c>
      <c r="E1174" s="22">
        <v>315321.29221619398</v>
      </c>
      <c r="F1174" s="22">
        <v>295827.96072660398</v>
      </c>
      <c r="G1174" s="10">
        <v>296084.40274798701</v>
      </c>
      <c r="H1174" s="23">
        <f t="shared" si="36"/>
        <v>256.44202138303081</v>
      </c>
      <c r="I1174" s="10">
        <v>315288.94946137897</v>
      </c>
      <c r="J1174" s="23">
        <f t="shared" si="37"/>
        <v>-32.342754815006629</v>
      </c>
    </row>
    <row r="1175" spans="1:10">
      <c r="A1175" t="s">
        <v>262</v>
      </c>
      <c r="B1175" t="s">
        <v>264</v>
      </c>
      <c r="C1175" s="20">
        <v>2036</v>
      </c>
      <c r="D1175" t="s">
        <v>222</v>
      </c>
      <c r="E1175" s="22">
        <v>786797.983294009</v>
      </c>
      <c r="F1175" s="22">
        <v>450624.08737753198</v>
      </c>
      <c r="G1175" s="10">
        <v>450600.66503166</v>
      </c>
      <c r="H1175" s="23">
        <f t="shared" si="36"/>
        <v>-23.422345871978905</v>
      </c>
      <c r="I1175" s="10">
        <v>786706.265291046</v>
      </c>
      <c r="J1175" s="23">
        <f t="shared" si="37"/>
        <v>-91.718002962996252</v>
      </c>
    </row>
    <row r="1176" spans="1:10">
      <c r="A1176" t="s">
        <v>262</v>
      </c>
      <c r="B1176" t="s">
        <v>264</v>
      </c>
      <c r="C1176" s="20">
        <v>2036</v>
      </c>
      <c r="D1176" t="s">
        <v>226</v>
      </c>
      <c r="E1176" s="22">
        <v>418891.85797956801</v>
      </c>
      <c r="F1176" s="22">
        <v>214203.467955656</v>
      </c>
      <c r="G1176" s="10">
        <v>215434.24691051699</v>
      </c>
      <c r="H1176" s="23">
        <f t="shared" si="36"/>
        <v>1230.7789548609871</v>
      </c>
      <c r="I1176" s="10">
        <v>418880.52544401999</v>
      </c>
      <c r="J1176" s="23">
        <f t="shared" si="37"/>
        <v>-11.332535548019223</v>
      </c>
    </row>
    <row r="1177" spans="1:10">
      <c r="A1177" t="s">
        <v>262</v>
      </c>
      <c r="B1177" t="s">
        <v>264</v>
      </c>
      <c r="C1177" s="20">
        <v>2036</v>
      </c>
      <c r="D1177" t="s">
        <v>254</v>
      </c>
      <c r="E1177" s="22">
        <v>13308.7952369619</v>
      </c>
      <c r="F1177" s="22">
        <v>2547.7425907188199</v>
      </c>
      <c r="G1177" s="10">
        <v>2547.7425839674902</v>
      </c>
      <c r="H1177" s="23">
        <f t="shared" si="36"/>
        <v>-6.7513296926335897E-6</v>
      </c>
      <c r="I1177" s="10">
        <v>13308.7944546361</v>
      </c>
      <c r="J1177" s="23">
        <f t="shared" si="37"/>
        <v>-7.8232580017356668E-4</v>
      </c>
    </row>
    <row r="1178" spans="1:10">
      <c r="A1178" t="s">
        <v>262</v>
      </c>
      <c r="B1178" t="s">
        <v>264</v>
      </c>
      <c r="C1178" s="20">
        <v>2037</v>
      </c>
      <c r="D1178" t="s">
        <v>232</v>
      </c>
      <c r="E1178" s="22">
        <v>14389.1669614409</v>
      </c>
      <c r="F1178" s="22">
        <v>10160.1398115998</v>
      </c>
      <c r="G1178" s="10">
        <v>10159.187333690499</v>
      </c>
      <c r="H1178" s="23">
        <f t="shared" si="36"/>
        <v>-0.95247790930079645</v>
      </c>
      <c r="I1178" s="10">
        <v>14386.6366039025</v>
      </c>
      <c r="J1178" s="23">
        <f t="shared" si="37"/>
        <v>-2.5303575384004944</v>
      </c>
    </row>
    <row r="1179" spans="1:10">
      <c r="A1179" t="s">
        <v>262</v>
      </c>
      <c r="B1179" t="s">
        <v>264</v>
      </c>
      <c r="C1179" s="20">
        <v>2037</v>
      </c>
      <c r="D1179" t="s">
        <v>272</v>
      </c>
      <c r="E1179" s="22">
        <v>1009365.19326903</v>
      </c>
      <c r="F1179" s="22">
        <v>181463.028740118</v>
      </c>
      <c r="G1179" s="10">
        <v>181458.23583990801</v>
      </c>
      <c r="H1179" s="23">
        <f t="shared" si="36"/>
        <v>-4.7929002099845093</v>
      </c>
      <c r="I1179" s="10">
        <v>1009301.65749756</v>
      </c>
      <c r="J1179" s="23">
        <f t="shared" si="37"/>
        <v>-63.535771469934843</v>
      </c>
    </row>
    <row r="1180" spans="1:10">
      <c r="A1180" t="s">
        <v>262</v>
      </c>
      <c r="B1180" t="s">
        <v>264</v>
      </c>
      <c r="C1180" s="20">
        <v>2037</v>
      </c>
      <c r="D1180" t="s">
        <v>208</v>
      </c>
      <c r="E1180" s="22">
        <v>150512.98501372599</v>
      </c>
      <c r="F1180" s="22">
        <v>93349.933396417298</v>
      </c>
      <c r="G1180" s="10">
        <v>93341.278424510703</v>
      </c>
      <c r="H1180" s="23">
        <f t="shared" si="36"/>
        <v>-8.6549719065951649</v>
      </c>
      <c r="I1180" s="10">
        <v>150487.44161910799</v>
      </c>
      <c r="J1180" s="23">
        <f t="shared" si="37"/>
        <v>-25.543394617998274</v>
      </c>
    </row>
    <row r="1181" spans="1:10">
      <c r="A1181" t="s">
        <v>262</v>
      </c>
      <c r="B1181" t="s">
        <v>264</v>
      </c>
      <c r="C1181" s="20">
        <v>2037</v>
      </c>
      <c r="D1181" t="s">
        <v>218</v>
      </c>
      <c r="E1181" s="22">
        <v>318792.34266562102</v>
      </c>
      <c r="F1181" s="22">
        <v>299174.07232571102</v>
      </c>
      <c r="G1181" s="10">
        <v>299434.65519592498</v>
      </c>
      <c r="H1181" s="23">
        <f t="shared" si="36"/>
        <v>260.58287021395518</v>
      </c>
      <c r="I1181" s="10">
        <v>318754.96481302398</v>
      </c>
      <c r="J1181" s="23">
        <f t="shared" si="37"/>
        <v>-37.377852597041056</v>
      </c>
    </row>
    <row r="1182" spans="1:10">
      <c r="A1182" t="s">
        <v>262</v>
      </c>
      <c r="B1182" t="s">
        <v>264</v>
      </c>
      <c r="C1182" s="20">
        <v>2037</v>
      </c>
      <c r="D1182" t="s">
        <v>222</v>
      </c>
      <c r="E1182" s="22">
        <v>803558.68482481095</v>
      </c>
      <c r="F1182" s="22">
        <v>461880.00592853199</v>
      </c>
      <c r="G1182" s="10">
        <v>461851.04951155098</v>
      </c>
      <c r="H1182" s="23">
        <f t="shared" si="36"/>
        <v>-28.956416981003713</v>
      </c>
      <c r="I1182" s="10">
        <v>803452.22903664398</v>
      </c>
      <c r="J1182" s="23">
        <f t="shared" si="37"/>
        <v>-106.4557881669607</v>
      </c>
    </row>
    <row r="1183" spans="1:10">
      <c r="A1183" t="s">
        <v>262</v>
      </c>
      <c r="B1183" t="s">
        <v>264</v>
      </c>
      <c r="C1183" s="20">
        <v>2037</v>
      </c>
      <c r="D1183" t="s">
        <v>226</v>
      </c>
      <c r="E1183" s="22">
        <v>427519.67314822797</v>
      </c>
      <c r="F1183" s="22">
        <v>219807.667075137</v>
      </c>
      <c r="G1183" s="10">
        <v>221141.826108993</v>
      </c>
      <c r="H1183" s="23">
        <f t="shared" si="36"/>
        <v>1334.1590338560054</v>
      </c>
      <c r="I1183" s="10">
        <v>427506.733072448</v>
      </c>
      <c r="J1183" s="23">
        <f t="shared" si="37"/>
        <v>-12.940075779973995</v>
      </c>
    </row>
    <row r="1184" spans="1:10">
      <c r="A1184" t="s">
        <v>262</v>
      </c>
      <c r="B1184" t="s">
        <v>264</v>
      </c>
      <c r="C1184" s="20">
        <v>2037</v>
      </c>
      <c r="D1184" t="s">
        <v>254</v>
      </c>
      <c r="E1184" s="22">
        <v>13385.1289603842</v>
      </c>
      <c r="F1184" s="22">
        <v>2421.5766875362601</v>
      </c>
      <c r="G1184" s="10">
        <v>2421.5766798415598</v>
      </c>
      <c r="H1184" s="23">
        <f t="shared" si="36"/>
        <v>-7.6947003435634542E-6</v>
      </c>
      <c r="I1184" s="10">
        <v>13385.128134315</v>
      </c>
      <c r="J1184" s="23">
        <f t="shared" si="37"/>
        <v>-8.260691993200453E-4</v>
      </c>
    </row>
    <row r="1185" spans="1:10">
      <c r="A1185" t="s">
        <v>262</v>
      </c>
      <c r="B1185" t="s">
        <v>264</v>
      </c>
      <c r="C1185" s="20">
        <v>2038</v>
      </c>
      <c r="D1185" t="s">
        <v>232</v>
      </c>
      <c r="E1185" s="22">
        <v>14793.2055456912</v>
      </c>
      <c r="F1185" s="22">
        <v>10351.0426615695</v>
      </c>
      <c r="G1185" s="10">
        <v>10349.903688341699</v>
      </c>
      <c r="H1185" s="23">
        <f t="shared" si="36"/>
        <v>-1.1389732278003066</v>
      </c>
      <c r="I1185" s="10">
        <v>14790.2897218897</v>
      </c>
      <c r="J1185" s="23">
        <f t="shared" si="37"/>
        <v>-2.9158238015006646</v>
      </c>
    </row>
    <row r="1186" spans="1:10">
      <c r="A1186" t="s">
        <v>262</v>
      </c>
      <c r="B1186" t="s">
        <v>264</v>
      </c>
      <c r="C1186" s="20">
        <v>2038</v>
      </c>
      <c r="D1186" t="s">
        <v>272</v>
      </c>
      <c r="E1186" s="22">
        <v>1025803.9328821599</v>
      </c>
      <c r="F1186" s="22">
        <v>186793.39682276099</v>
      </c>
      <c r="G1186" s="10">
        <v>186787.49187052401</v>
      </c>
      <c r="H1186" s="23">
        <f t="shared" si="36"/>
        <v>-5.9049522369750775</v>
      </c>
      <c r="I1186" s="10">
        <v>1025731.21343356</v>
      </c>
      <c r="J1186" s="23">
        <f t="shared" si="37"/>
        <v>-72.71944859996438</v>
      </c>
    </row>
    <row r="1187" spans="1:10">
      <c r="A1187" t="s">
        <v>262</v>
      </c>
      <c r="B1187" t="s">
        <v>264</v>
      </c>
      <c r="C1187" s="20">
        <v>2038</v>
      </c>
      <c r="D1187" t="s">
        <v>208</v>
      </c>
      <c r="E1187" s="22">
        <v>154862.350585368</v>
      </c>
      <c r="F1187" s="22">
        <v>95479.386565623296</v>
      </c>
      <c r="G1187" s="10">
        <v>95469.044780114302</v>
      </c>
      <c r="H1187" s="23">
        <f t="shared" si="36"/>
        <v>-10.34178550899378</v>
      </c>
      <c r="I1187" s="10">
        <v>154833.02186168899</v>
      </c>
      <c r="J1187" s="23">
        <f t="shared" si="37"/>
        <v>-29.328723679005634</v>
      </c>
    </row>
    <row r="1188" spans="1:10">
      <c r="A1188" t="s">
        <v>262</v>
      </c>
      <c r="B1188" t="s">
        <v>264</v>
      </c>
      <c r="C1188" s="20">
        <v>2038</v>
      </c>
      <c r="D1188" t="s">
        <v>218</v>
      </c>
      <c r="E1188" s="22">
        <v>321850.94186718902</v>
      </c>
      <c r="F1188" s="22">
        <v>302201.024078188</v>
      </c>
      <c r="G1188" s="10">
        <v>302464.555231106</v>
      </c>
      <c r="H1188" s="23">
        <f t="shared" si="36"/>
        <v>263.5311529180035</v>
      </c>
      <c r="I1188" s="10">
        <v>321808.30457611103</v>
      </c>
      <c r="J1188" s="23">
        <f t="shared" si="37"/>
        <v>-42.637291077990085</v>
      </c>
    </row>
    <row r="1189" spans="1:10">
      <c r="A1189" t="s">
        <v>262</v>
      </c>
      <c r="B1189" t="s">
        <v>264</v>
      </c>
      <c r="C1189" s="20">
        <v>2038</v>
      </c>
      <c r="D1189" t="s">
        <v>222</v>
      </c>
      <c r="E1189" s="22">
        <v>822640.08401527198</v>
      </c>
      <c r="F1189" s="22">
        <v>472999.24779193301</v>
      </c>
      <c r="G1189" s="10">
        <v>472964.18297251803</v>
      </c>
      <c r="H1189" s="23">
        <f t="shared" si="36"/>
        <v>-35.064819414983504</v>
      </c>
      <c r="I1189" s="10">
        <v>822517.79120793997</v>
      </c>
      <c r="J1189" s="23">
        <f t="shared" si="37"/>
        <v>-122.29280733200721</v>
      </c>
    </row>
    <row r="1190" spans="1:10">
      <c r="A1190" t="s">
        <v>262</v>
      </c>
      <c r="B1190" t="s">
        <v>264</v>
      </c>
      <c r="C1190" s="20">
        <v>2038</v>
      </c>
      <c r="D1190" t="s">
        <v>226</v>
      </c>
      <c r="E1190" s="22">
        <v>437890.57260575099</v>
      </c>
      <c r="F1190" s="22">
        <v>225400.207227059</v>
      </c>
      <c r="G1190" s="10">
        <v>226837.611544716</v>
      </c>
      <c r="H1190" s="23">
        <f t="shared" si="36"/>
        <v>1437.4043176569976</v>
      </c>
      <c r="I1190" s="10">
        <v>437875.90442176699</v>
      </c>
      <c r="J1190" s="23">
        <f t="shared" si="37"/>
        <v>-14.668183984002098</v>
      </c>
    </row>
    <row r="1191" spans="1:10">
      <c r="A1191" t="s">
        <v>262</v>
      </c>
      <c r="B1191" t="s">
        <v>264</v>
      </c>
      <c r="C1191" s="20">
        <v>2038</v>
      </c>
      <c r="D1191" t="s">
        <v>254</v>
      </c>
      <c r="E1191" s="22">
        <v>13130.4968275466</v>
      </c>
      <c r="F1191" s="22">
        <v>2303.46534256619</v>
      </c>
      <c r="G1191" s="10">
        <v>2303.4653337571999</v>
      </c>
      <c r="H1191" s="23">
        <f t="shared" si="36"/>
        <v>-8.8089900600607507E-6</v>
      </c>
      <c r="I1191" s="10">
        <v>13130.4959942569</v>
      </c>
      <c r="J1191" s="23">
        <f t="shared" si="37"/>
        <v>-8.3328969958529342E-4</v>
      </c>
    </row>
    <row r="1192" spans="1:10">
      <c r="A1192" t="s">
        <v>262</v>
      </c>
      <c r="B1192" t="s">
        <v>264</v>
      </c>
      <c r="C1192" s="20">
        <v>2039</v>
      </c>
      <c r="D1192" t="s">
        <v>232</v>
      </c>
      <c r="E1192" s="22">
        <v>15139.0801528021</v>
      </c>
      <c r="F1192" s="22">
        <v>10546.392386224999</v>
      </c>
      <c r="G1192" s="10">
        <v>10545.0523038997</v>
      </c>
      <c r="H1192" s="23">
        <f t="shared" si="36"/>
        <v>-1.3400823252995906</v>
      </c>
      <c r="I1192" s="10">
        <v>15135.74798412</v>
      </c>
      <c r="J1192" s="23">
        <f t="shared" si="37"/>
        <v>-3.3321686821000185</v>
      </c>
    </row>
    <row r="1193" spans="1:10">
      <c r="A1193" t="s">
        <v>262</v>
      </c>
      <c r="B1193" t="s">
        <v>264</v>
      </c>
      <c r="C1193" s="20">
        <v>2039</v>
      </c>
      <c r="D1193" t="s">
        <v>272</v>
      </c>
      <c r="E1193" s="22">
        <v>1039416.28882485</v>
      </c>
      <c r="F1193" s="22">
        <v>192303.70522094201</v>
      </c>
      <c r="G1193" s="10">
        <v>192296.552192256</v>
      </c>
      <c r="H1193" s="23">
        <f t="shared" si="36"/>
        <v>-7.1530286860070191</v>
      </c>
      <c r="I1193" s="10">
        <v>1039334.21211717</v>
      </c>
      <c r="J1193" s="23">
        <f t="shared" si="37"/>
        <v>-82.076707680011168</v>
      </c>
    </row>
    <row r="1194" spans="1:10">
      <c r="A1194" t="s">
        <v>262</v>
      </c>
      <c r="B1194" t="s">
        <v>264</v>
      </c>
      <c r="C1194" s="20">
        <v>2039</v>
      </c>
      <c r="D1194" t="s">
        <v>208</v>
      </c>
      <c r="E1194" s="22">
        <v>158359.172656549</v>
      </c>
      <c r="F1194" s="22">
        <v>97678.678993669499</v>
      </c>
      <c r="G1194" s="10">
        <v>97666.512521866607</v>
      </c>
      <c r="H1194" s="23">
        <f t="shared" si="36"/>
        <v>-12.166471802891465</v>
      </c>
      <c r="I1194" s="10">
        <v>158325.90418622101</v>
      </c>
      <c r="J1194" s="23">
        <f t="shared" si="37"/>
        <v>-33.268470327981049</v>
      </c>
    </row>
    <row r="1195" spans="1:10">
      <c r="A1195" t="s">
        <v>262</v>
      </c>
      <c r="B1195" t="s">
        <v>264</v>
      </c>
      <c r="C1195" s="20">
        <v>2039</v>
      </c>
      <c r="D1195" t="s">
        <v>218</v>
      </c>
      <c r="E1195" s="22">
        <v>324995.80776283902</v>
      </c>
      <c r="F1195" s="22">
        <v>305268.002564397</v>
      </c>
      <c r="G1195" s="10">
        <v>305533.68382410699</v>
      </c>
      <c r="H1195" s="23">
        <f t="shared" si="36"/>
        <v>265.68125970999245</v>
      </c>
      <c r="I1195" s="10">
        <v>324947.68592024298</v>
      </c>
      <c r="J1195" s="23">
        <f t="shared" si="37"/>
        <v>-48.121842596039642</v>
      </c>
    </row>
    <row r="1196" spans="1:10">
      <c r="A1196" t="s">
        <v>262</v>
      </c>
      <c r="B1196" t="s">
        <v>264</v>
      </c>
      <c r="C1196" s="20">
        <v>2039</v>
      </c>
      <c r="D1196" t="s">
        <v>222</v>
      </c>
      <c r="E1196" s="22">
        <v>838519.67527974804</v>
      </c>
      <c r="F1196" s="22">
        <v>484406.04414501699</v>
      </c>
      <c r="G1196" s="10">
        <v>484364.27514234598</v>
      </c>
      <c r="H1196" s="23">
        <f t="shared" si="36"/>
        <v>-41.769002671004273</v>
      </c>
      <c r="I1196" s="10">
        <v>838380.89792891196</v>
      </c>
      <c r="J1196" s="23">
        <f t="shared" si="37"/>
        <v>-138.77735083608422</v>
      </c>
    </row>
    <row r="1197" spans="1:10">
      <c r="A1197" t="s">
        <v>262</v>
      </c>
      <c r="B1197" t="s">
        <v>264</v>
      </c>
      <c r="C1197" s="20">
        <v>2039</v>
      </c>
      <c r="D1197" t="s">
        <v>226</v>
      </c>
      <c r="E1197" s="22">
        <v>446113.85294586001</v>
      </c>
      <c r="F1197" s="22">
        <v>231212.190186141</v>
      </c>
      <c r="G1197" s="10">
        <v>232753.81626835</v>
      </c>
      <c r="H1197" s="23">
        <f t="shared" si="36"/>
        <v>1541.6260822089971</v>
      </c>
      <c r="I1197" s="10">
        <v>446097.450852593</v>
      </c>
      <c r="J1197" s="23">
        <f t="shared" si="37"/>
        <v>-16.402093267010059</v>
      </c>
    </row>
    <row r="1198" spans="1:10">
      <c r="A1198" t="s">
        <v>262</v>
      </c>
      <c r="B1198" t="s">
        <v>264</v>
      </c>
      <c r="C1198" s="20">
        <v>2039</v>
      </c>
      <c r="D1198" t="s">
        <v>254</v>
      </c>
      <c r="E1198" s="22">
        <v>13010.9157735891</v>
      </c>
      <c r="F1198" s="22">
        <v>2187.90405678054</v>
      </c>
      <c r="G1198" s="10">
        <v>2187.9040467667201</v>
      </c>
      <c r="H1198" s="23">
        <f t="shared" si="36"/>
        <v>-1.0013819974119542E-5</v>
      </c>
      <c r="I1198" s="10">
        <v>13010.914883544499</v>
      </c>
      <c r="J1198" s="23">
        <f t="shared" si="37"/>
        <v>-8.9004460096475668E-4</v>
      </c>
    </row>
    <row r="1199" spans="1:10">
      <c r="A1199" t="s">
        <v>262</v>
      </c>
      <c r="B1199" t="s">
        <v>264</v>
      </c>
      <c r="C1199" s="20">
        <v>2040</v>
      </c>
      <c r="D1199" t="s">
        <v>232</v>
      </c>
      <c r="E1199" s="22">
        <v>15535.319495235201</v>
      </c>
      <c r="F1199" s="22">
        <v>10742.3084160578</v>
      </c>
      <c r="G1199" s="10">
        <v>10740.752829966001</v>
      </c>
      <c r="H1199" s="23">
        <f t="shared" si="36"/>
        <v>-1.5555860917993414</v>
      </c>
      <c r="I1199" s="10">
        <v>15531.545845413701</v>
      </c>
      <c r="J1199" s="23">
        <f t="shared" si="37"/>
        <v>-3.7736498214999301</v>
      </c>
    </row>
    <row r="1200" spans="1:10">
      <c r="A1200" t="s">
        <v>262</v>
      </c>
      <c r="B1200" t="s">
        <v>264</v>
      </c>
      <c r="C1200" s="20">
        <v>2040</v>
      </c>
      <c r="D1200" t="s">
        <v>272</v>
      </c>
      <c r="E1200" s="22">
        <v>1051357.23692654</v>
      </c>
      <c r="F1200" s="22">
        <v>197748.380170149</v>
      </c>
      <c r="G1200" s="10">
        <v>197739.851826417</v>
      </c>
      <c r="H1200" s="23">
        <f t="shared" si="36"/>
        <v>-8.5283437320031226</v>
      </c>
      <c r="I1200" s="10">
        <v>1051265.6937132899</v>
      </c>
      <c r="J1200" s="23">
        <f t="shared" si="37"/>
        <v>-91.543213250115514</v>
      </c>
    </row>
    <row r="1201" spans="1:10">
      <c r="A1201" t="s">
        <v>262</v>
      </c>
      <c r="B1201" t="s">
        <v>264</v>
      </c>
      <c r="C1201" s="20">
        <v>2040</v>
      </c>
      <c r="D1201" t="s">
        <v>208</v>
      </c>
      <c r="E1201" s="22">
        <v>162053.838131369</v>
      </c>
      <c r="F1201" s="22">
        <v>99844.591744046702</v>
      </c>
      <c r="G1201" s="10">
        <v>99830.479788152705</v>
      </c>
      <c r="H1201" s="23">
        <f t="shared" si="36"/>
        <v>-14.111955893997219</v>
      </c>
      <c r="I1201" s="10">
        <v>162016.43342864999</v>
      </c>
      <c r="J1201" s="23">
        <f t="shared" si="37"/>
        <v>-37.404702719009947</v>
      </c>
    </row>
    <row r="1202" spans="1:10">
      <c r="A1202" t="s">
        <v>262</v>
      </c>
      <c r="B1202" t="s">
        <v>264</v>
      </c>
      <c r="C1202" s="20">
        <v>2040</v>
      </c>
      <c r="D1202" t="s">
        <v>218</v>
      </c>
      <c r="E1202" s="22">
        <v>327883.901773641</v>
      </c>
      <c r="F1202" s="22">
        <v>308059.22188122501</v>
      </c>
      <c r="G1202" s="10">
        <v>308326.23194074701</v>
      </c>
      <c r="H1202" s="23">
        <f t="shared" si="36"/>
        <v>267.01005952199921</v>
      </c>
      <c r="I1202" s="10">
        <v>327830.115399056</v>
      </c>
      <c r="J1202" s="23">
        <f t="shared" si="37"/>
        <v>-53.786374585004523</v>
      </c>
    </row>
    <row r="1203" spans="1:10">
      <c r="A1203" t="s">
        <v>262</v>
      </c>
      <c r="B1203" t="s">
        <v>264</v>
      </c>
      <c r="C1203" s="20">
        <v>2040</v>
      </c>
      <c r="D1203" t="s">
        <v>222</v>
      </c>
      <c r="E1203" s="22">
        <v>853385.00918206305</v>
      </c>
      <c r="F1203" s="22">
        <v>495540.40351929498</v>
      </c>
      <c r="G1203" s="10">
        <v>495491.38902189699</v>
      </c>
      <c r="H1203" s="23">
        <f t="shared" si="36"/>
        <v>-49.014497397991363</v>
      </c>
      <c r="I1203" s="10">
        <v>853229.02362041397</v>
      </c>
      <c r="J1203" s="23">
        <f t="shared" si="37"/>
        <v>-155.98556164908223</v>
      </c>
    </row>
    <row r="1204" spans="1:10">
      <c r="A1204" t="s">
        <v>262</v>
      </c>
      <c r="B1204" t="s">
        <v>264</v>
      </c>
      <c r="C1204" s="20">
        <v>2040</v>
      </c>
      <c r="D1204" t="s">
        <v>226</v>
      </c>
      <c r="E1204" s="22">
        <v>453613.77740241698</v>
      </c>
      <c r="F1204" s="22">
        <v>236941.41271611501</v>
      </c>
      <c r="G1204" s="10">
        <v>238587.52571787301</v>
      </c>
      <c r="H1204" s="23">
        <f t="shared" si="36"/>
        <v>1646.1130017579999</v>
      </c>
      <c r="I1204" s="10">
        <v>453595.60268299701</v>
      </c>
      <c r="J1204" s="23">
        <f t="shared" si="37"/>
        <v>-18.174719419970643</v>
      </c>
    </row>
    <row r="1205" spans="1:10">
      <c r="A1205" t="s">
        <v>262</v>
      </c>
      <c r="B1205" t="s">
        <v>264</v>
      </c>
      <c r="C1205" s="20">
        <v>2040</v>
      </c>
      <c r="D1205" t="s">
        <v>254</v>
      </c>
      <c r="E1205" s="22">
        <v>12921.607488506501</v>
      </c>
      <c r="F1205" s="22">
        <v>2071.4443921961401</v>
      </c>
      <c r="G1205" s="10">
        <v>2071.4443811368701</v>
      </c>
      <c r="H1205" s="23">
        <f t="shared" si="36"/>
        <v>-1.1059270036639646E-5</v>
      </c>
      <c r="I1205" s="10">
        <v>12921.606542589099</v>
      </c>
      <c r="J1205" s="23">
        <f t="shared" si="37"/>
        <v>-9.4591740162286442E-4</v>
      </c>
    </row>
    <row r="1206" spans="1:10">
      <c r="A1206" t="s">
        <v>262</v>
      </c>
      <c r="B1206" t="s">
        <v>264</v>
      </c>
      <c r="C1206" s="20">
        <v>2041</v>
      </c>
      <c r="D1206" t="s">
        <v>232</v>
      </c>
      <c r="E1206" s="22">
        <v>15925.112343536901</v>
      </c>
      <c r="F1206" s="22">
        <v>10941.285611647199</v>
      </c>
      <c r="G1206" s="10">
        <v>10939.501155698201</v>
      </c>
      <c r="H1206" s="23">
        <f t="shared" si="36"/>
        <v>-1.7844559489985841</v>
      </c>
      <c r="I1206" s="10">
        <v>15920.877501615299</v>
      </c>
      <c r="J1206" s="23">
        <f t="shared" si="37"/>
        <v>-4.2348419216014008</v>
      </c>
    </row>
    <row r="1207" spans="1:10">
      <c r="A1207" t="s">
        <v>262</v>
      </c>
      <c r="B1207" t="s">
        <v>264</v>
      </c>
      <c r="C1207" s="20">
        <v>2041</v>
      </c>
      <c r="D1207" t="s">
        <v>272</v>
      </c>
      <c r="E1207" s="22">
        <v>1066665.06803325</v>
      </c>
      <c r="F1207" s="22">
        <v>203211.15497496599</v>
      </c>
      <c r="G1207" s="10">
        <v>203201.12879651901</v>
      </c>
      <c r="H1207" s="23">
        <f t="shared" si="36"/>
        <v>-10.026178446976701</v>
      </c>
      <c r="I1207" s="10">
        <v>1066563.6735298</v>
      </c>
      <c r="J1207" s="23">
        <f t="shared" si="37"/>
        <v>-101.39450345002115</v>
      </c>
    </row>
    <row r="1208" spans="1:10">
      <c r="A1208" t="s">
        <v>262</v>
      </c>
      <c r="B1208" t="s">
        <v>264</v>
      </c>
      <c r="C1208" s="20">
        <v>2041</v>
      </c>
      <c r="D1208" t="s">
        <v>208</v>
      </c>
      <c r="E1208" s="22">
        <v>165644.952212531</v>
      </c>
      <c r="F1208" s="22">
        <v>102014.963256302</v>
      </c>
      <c r="G1208" s="10">
        <v>101998.78936441999</v>
      </c>
      <c r="H1208" s="23">
        <f t="shared" si="36"/>
        <v>-16.173891882004682</v>
      </c>
      <c r="I1208" s="10">
        <v>165603.256683252</v>
      </c>
      <c r="J1208" s="23">
        <f t="shared" si="37"/>
        <v>-41.695529279008042</v>
      </c>
    </row>
    <row r="1209" spans="1:10">
      <c r="A1209" t="s">
        <v>262</v>
      </c>
      <c r="B1209" t="s">
        <v>264</v>
      </c>
      <c r="C1209" s="20">
        <v>2041</v>
      </c>
      <c r="D1209" t="s">
        <v>218</v>
      </c>
      <c r="E1209" s="22">
        <v>330859.53629316698</v>
      </c>
      <c r="F1209" s="22">
        <v>310733.302924563</v>
      </c>
      <c r="G1209" s="10">
        <v>311000.56828577799</v>
      </c>
      <c r="H1209" s="23">
        <f t="shared" si="36"/>
        <v>267.26536121498793</v>
      </c>
      <c r="I1209" s="10">
        <v>330799.89253886102</v>
      </c>
      <c r="J1209" s="23">
        <f t="shared" si="37"/>
        <v>-59.643754305958282</v>
      </c>
    </row>
    <row r="1210" spans="1:10">
      <c r="A1210" t="s">
        <v>262</v>
      </c>
      <c r="B1210" t="s">
        <v>264</v>
      </c>
      <c r="C1210" s="20">
        <v>2041</v>
      </c>
      <c r="D1210" t="s">
        <v>222</v>
      </c>
      <c r="E1210" s="22">
        <v>869251.53610759403</v>
      </c>
      <c r="F1210" s="22">
        <v>506629.40286728903</v>
      </c>
      <c r="G1210" s="10">
        <v>506572.614435606</v>
      </c>
      <c r="H1210" s="23">
        <f t="shared" si="36"/>
        <v>-56.788431683031376</v>
      </c>
      <c r="I1210" s="10">
        <v>869077.59210104402</v>
      </c>
      <c r="J1210" s="23">
        <f t="shared" si="37"/>
        <v>-173.94400655000936</v>
      </c>
    </row>
    <row r="1211" spans="1:10">
      <c r="A1211" t="s">
        <v>262</v>
      </c>
      <c r="B1211" t="s">
        <v>264</v>
      </c>
      <c r="C1211" s="20">
        <v>2041</v>
      </c>
      <c r="D1211" t="s">
        <v>226</v>
      </c>
      <c r="E1211" s="22">
        <v>461592.52015812899</v>
      </c>
      <c r="F1211" s="22">
        <v>242654.38421304399</v>
      </c>
      <c r="G1211" s="10">
        <v>244403.938380915</v>
      </c>
      <c r="H1211" s="23">
        <f t="shared" si="36"/>
        <v>1749.5541678710142</v>
      </c>
      <c r="I1211" s="10">
        <v>461572.52561978099</v>
      </c>
      <c r="J1211" s="23">
        <f t="shared" si="37"/>
        <v>-19.994538347993512</v>
      </c>
    </row>
    <row r="1212" spans="1:10">
      <c r="A1212" t="s">
        <v>262</v>
      </c>
      <c r="B1212" t="s">
        <v>264</v>
      </c>
      <c r="C1212" s="20">
        <v>2041</v>
      </c>
      <c r="D1212" t="s">
        <v>254</v>
      </c>
      <c r="E1212" s="22">
        <v>12913.967094220399</v>
      </c>
      <c r="F1212" s="22">
        <v>1954.42371708768</v>
      </c>
      <c r="G1212" s="10">
        <v>1954.42370545678</v>
      </c>
      <c r="H1212" s="23">
        <f t="shared" si="36"/>
        <v>-1.163089996225608E-5</v>
      </c>
      <c r="I1212" s="10">
        <v>12913.966107247799</v>
      </c>
      <c r="J1212" s="23">
        <f t="shared" si="37"/>
        <v>-9.8697260000335518E-4</v>
      </c>
    </row>
    <row r="1213" spans="1:10">
      <c r="A1213" t="s">
        <v>262</v>
      </c>
      <c r="B1213" t="s">
        <v>264</v>
      </c>
      <c r="C1213" s="20">
        <v>2042</v>
      </c>
      <c r="D1213" t="s">
        <v>232</v>
      </c>
      <c r="E1213" s="22">
        <v>16314.613386463299</v>
      </c>
      <c r="F1213" s="22">
        <v>11137.522534674201</v>
      </c>
      <c r="G1213" s="10">
        <v>11135.4965430843</v>
      </c>
      <c r="H1213" s="23">
        <f t="shared" si="36"/>
        <v>-2.0259915899005136</v>
      </c>
      <c r="I1213" s="10">
        <v>16309.899360965201</v>
      </c>
      <c r="J1213" s="23">
        <f t="shared" si="37"/>
        <v>-4.7140254980986356</v>
      </c>
    </row>
    <row r="1214" spans="1:10">
      <c r="A1214" t="s">
        <v>262</v>
      </c>
      <c r="B1214" t="s">
        <v>264</v>
      </c>
      <c r="C1214" s="20">
        <v>2042</v>
      </c>
      <c r="D1214" t="s">
        <v>272</v>
      </c>
      <c r="E1214" s="22">
        <v>1078138.2467173501</v>
      </c>
      <c r="F1214" s="22">
        <v>208658.29999103601</v>
      </c>
      <c r="G1214" s="10">
        <v>208646.65455354299</v>
      </c>
      <c r="H1214" s="23">
        <f t="shared" si="36"/>
        <v>-11.645437493018107</v>
      </c>
      <c r="I1214" s="10">
        <v>1078026.6009798101</v>
      </c>
      <c r="J1214" s="23">
        <f t="shared" si="37"/>
        <v>-111.64573753997684</v>
      </c>
    </row>
    <row r="1215" spans="1:10">
      <c r="A1215" t="s">
        <v>262</v>
      </c>
      <c r="B1215" t="s">
        <v>264</v>
      </c>
      <c r="C1215" s="20">
        <v>2042</v>
      </c>
      <c r="D1215" t="s">
        <v>208</v>
      </c>
      <c r="E1215" s="22">
        <v>169187.683713946</v>
      </c>
      <c r="F1215" s="22">
        <v>104172.105246184</v>
      </c>
      <c r="G1215" s="10">
        <v>104153.760083299</v>
      </c>
      <c r="H1215" s="23">
        <f t="shared" si="36"/>
        <v>-18.345162885001628</v>
      </c>
      <c r="I1215" s="10">
        <v>169141.55663702101</v>
      </c>
      <c r="J1215" s="23">
        <f t="shared" si="37"/>
        <v>-46.127076924982248</v>
      </c>
    </row>
    <row r="1216" spans="1:10">
      <c r="A1216" t="s">
        <v>262</v>
      </c>
      <c r="B1216" t="s">
        <v>264</v>
      </c>
      <c r="C1216" s="20">
        <v>2042</v>
      </c>
      <c r="D1216" t="s">
        <v>218</v>
      </c>
      <c r="E1216" s="22">
        <v>333386.96838070999</v>
      </c>
      <c r="F1216" s="22">
        <v>313161.90997795202</v>
      </c>
      <c r="G1216" s="10">
        <v>313428.60406866297</v>
      </c>
      <c r="H1216" s="23">
        <f t="shared" si="36"/>
        <v>266.69409071095288</v>
      </c>
      <c r="I1216" s="10">
        <v>333321.32393865701</v>
      </c>
      <c r="J1216" s="23">
        <f t="shared" si="37"/>
        <v>-65.64444205298787</v>
      </c>
    </row>
    <row r="1217" spans="1:10">
      <c r="A1217" t="s">
        <v>262</v>
      </c>
      <c r="B1217" t="s">
        <v>264</v>
      </c>
      <c r="C1217" s="20">
        <v>2042</v>
      </c>
      <c r="D1217" t="s">
        <v>222</v>
      </c>
      <c r="E1217" s="22">
        <v>884474.54393072496</v>
      </c>
      <c r="F1217" s="22">
        <v>517564.095924341</v>
      </c>
      <c r="G1217" s="10">
        <v>517499.02350567799</v>
      </c>
      <c r="H1217" s="23">
        <f t="shared" si="36"/>
        <v>-65.072418663010467</v>
      </c>
      <c r="I1217" s="10">
        <v>884281.97820778505</v>
      </c>
      <c r="J1217" s="23">
        <f t="shared" si="37"/>
        <v>-192.56572293990757</v>
      </c>
    </row>
    <row r="1218" spans="1:10">
      <c r="A1218" t="s">
        <v>262</v>
      </c>
      <c r="B1218" t="s">
        <v>264</v>
      </c>
      <c r="C1218" s="20">
        <v>2042</v>
      </c>
      <c r="D1218" t="s">
        <v>226</v>
      </c>
      <c r="E1218" s="22">
        <v>469476.00512963801</v>
      </c>
      <c r="F1218" s="22">
        <v>248324.411828679</v>
      </c>
      <c r="G1218" s="10">
        <v>250175.66351419699</v>
      </c>
      <c r="H1218" s="23">
        <f t="shared" ref="H1218:H1281" si="38">G1218-F1218</f>
        <v>1851.2516855179856</v>
      </c>
      <c r="I1218" s="10">
        <v>469454.14972188399</v>
      </c>
      <c r="J1218" s="23">
        <f t="shared" ref="J1218:J1281" si="39">I1218-E1218</f>
        <v>-21.855407754017506</v>
      </c>
    </row>
    <row r="1219" spans="1:10">
      <c r="A1219" t="s">
        <v>262</v>
      </c>
      <c r="B1219" t="s">
        <v>264</v>
      </c>
      <c r="C1219" s="20">
        <v>2042</v>
      </c>
      <c r="D1219" t="s">
        <v>254</v>
      </c>
      <c r="E1219" s="22">
        <v>12447.9588569922</v>
      </c>
      <c r="F1219" s="22">
        <v>1837.1377986161699</v>
      </c>
      <c r="G1219" s="10">
        <v>1837.13778678778</v>
      </c>
      <c r="H1219" s="23">
        <f t="shared" si="38"/>
        <v>-1.1828389915535809E-5</v>
      </c>
      <c r="I1219" s="10">
        <v>12447.9578277165</v>
      </c>
      <c r="J1219" s="23">
        <f t="shared" si="39"/>
        <v>-1.029275699693244E-3</v>
      </c>
    </row>
    <row r="1220" spans="1:10">
      <c r="A1220" t="s">
        <v>262</v>
      </c>
      <c r="B1220" t="s">
        <v>264</v>
      </c>
      <c r="C1220" s="20">
        <v>2043</v>
      </c>
      <c r="D1220" t="s">
        <v>232</v>
      </c>
      <c r="E1220" s="22">
        <v>16760.032548360701</v>
      </c>
      <c r="F1220" s="22">
        <v>11342.8676196054</v>
      </c>
      <c r="G1220" s="10">
        <v>11340.588740714</v>
      </c>
      <c r="H1220" s="23">
        <f t="shared" si="38"/>
        <v>-2.2788788914003817</v>
      </c>
      <c r="I1220" s="10">
        <v>16754.807280189099</v>
      </c>
      <c r="J1220" s="23">
        <f t="shared" si="39"/>
        <v>-5.2252681716017833</v>
      </c>
    </row>
    <row r="1221" spans="1:10">
      <c r="A1221" t="s">
        <v>262</v>
      </c>
      <c r="B1221" t="s">
        <v>264</v>
      </c>
      <c r="C1221" s="20">
        <v>2043</v>
      </c>
      <c r="D1221" t="s">
        <v>272</v>
      </c>
      <c r="E1221" s="22">
        <v>1089740.1343359801</v>
      </c>
      <c r="F1221" s="22">
        <v>214027.011740944</v>
      </c>
      <c r="G1221" s="10">
        <v>214013.62732516901</v>
      </c>
      <c r="H1221" s="23">
        <f t="shared" si="38"/>
        <v>-13.384415774984518</v>
      </c>
      <c r="I1221" s="10">
        <v>1089617.8876954</v>
      </c>
      <c r="J1221" s="23">
        <f t="shared" si="39"/>
        <v>-122.24664058000781</v>
      </c>
    </row>
    <row r="1222" spans="1:10">
      <c r="A1222" t="s">
        <v>262</v>
      </c>
      <c r="B1222" t="s">
        <v>264</v>
      </c>
      <c r="C1222" s="20">
        <v>2043</v>
      </c>
      <c r="D1222" t="s">
        <v>208</v>
      </c>
      <c r="E1222" s="22">
        <v>173458.743637059</v>
      </c>
      <c r="F1222" s="22">
        <v>106317.303002606</v>
      </c>
      <c r="G1222" s="10">
        <v>106296.685429372</v>
      </c>
      <c r="H1222" s="23">
        <f t="shared" si="38"/>
        <v>-20.617573234005249</v>
      </c>
      <c r="I1222" s="10">
        <v>173407.83317995601</v>
      </c>
      <c r="J1222" s="23">
        <f t="shared" si="39"/>
        <v>-50.910457102989312</v>
      </c>
    </row>
    <row r="1223" spans="1:10">
      <c r="A1223" t="s">
        <v>262</v>
      </c>
      <c r="B1223" t="s">
        <v>264</v>
      </c>
      <c r="C1223" s="20">
        <v>2043</v>
      </c>
      <c r="D1223" t="s">
        <v>218</v>
      </c>
      <c r="E1223" s="22">
        <v>335262.67652171099</v>
      </c>
      <c r="F1223" s="22">
        <v>315085.83973504999</v>
      </c>
      <c r="G1223" s="10">
        <v>315350.99513601098</v>
      </c>
      <c r="H1223" s="23">
        <f t="shared" si="38"/>
        <v>265.15540096099721</v>
      </c>
      <c r="I1223" s="10">
        <v>335190.94840548403</v>
      </c>
      <c r="J1223" s="23">
        <f t="shared" si="39"/>
        <v>-71.72811622696463</v>
      </c>
    </row>
    <row r="1224" spans="1:10">
      <c r="A1224" t="s">
        <v>262</v>
      </c>
      <c r="B1224" t="s">
        <v>264</v>
      </c>
      <c r="C1224" s="20">
        <v>2043</v>
      </c>
      <c r="D1224" t="s">
        <v>222</v>
      </c>
      <c r="E1224" s="22">
        <v>901982.94343949296</v>
      </c>
      <c r="F1224" s="22">
        <v>528153.00322610396</v>
      </c>
      <c r="G1224" s="10">
        <v>528079.18108166906</v>
      </c>
      <c r="H1224" s="23">
        <f t="shared" si="38"/>
        <v>-73.822144434903748</v>
      </c>
      <c r="I1224" s="10">
        <v>901770.41197437595</v>
      </c>
      <c r="J1224" s="23">
        <f t="shared" si="39"/>
        <v>-212.5314651170047</v>
      </c>
    </row>
    <row r="1225" spans="1:10">
      <c r="A1225" t="s">
        <v>262</v>
      </c>
      <c r="B1225" t="s">
        <v>264</v>
      </c>
      <c r="C1225" s="20">
        <v>2043</v>
      </c>
      <c r="D1225" t="s">
        <v>226</v>
      </c>
      <c r="E1225" s="22">
        <v>479506.05226360902</v>
      </c>
      <c r="F1225" s="22">
        <v>254040.05365170899</v>
      </c>
      <c r="G1225" s="10">
        <v>255992.973248088</v>
      </c>
      <c r="H1225" s="23">
        <f t="shared" si="38"/>
        <v>1952.9195963790116</v>
      </c>
      <c r="I1225" s="10">
        <v>479482.18838674302</v>
      </c>
      <c r="J1225" s="23">
        <f t="shared" si="39"/>
        <v>-23.863876866002101</v>
      </c>
    </row>
    <row r="1226" spans="1:10">
      <c r="A1226" t="s">
        <v>262</v>
      </c>
      <c r="B1226" t="s">
        <v>264</v>
      </c>
      <c r="C1226" s="20">
        <v>2043</v>
      </c>
      <c r="D1226" t="s">
        <v>254</v>
      </c>
      <c r="E1226" s="22">
        <v>12246.574111148</v>
      </c>
      <c r="F1226" s="22">
        <v>1731.13146345267</v>
      </c>
      <c r="G1226" s="10">
        <v>1731.1314511154001</v>
      </c>
      <c r="H1226" s="23">
        <f t="shared" si="38"/>
        <v>-1.2337269936324446E-5</v>
      </c>
      <c r="I1226" s="10">
        <v>12246.573111478099</v>
      </c>
      <c r="J1226" s="23">
        <f t="shared" si="39"/>
        <v>-9.9966990092070773E-4</v>
      </c>
    </row>
    <row r="1227" spans="1:10">
      <c r="A1227" t="s">
        <v>262</v>
      </c>
      <c r="B1227" t="s">
        <v>264</v>
      </c>
      <c r="C1227" s="20">
        <v>2044</v>
      </c>
      <c r="D1227" t="s">
        <v>232</v>
      </c>
      <c r="E1227" s="22">
        <v>17147.4573315298</v>
      </c>
      <c r="F1227" s="22">
        <v>11543.3322536946</v>
      </c>
      <c r="G1227" s="10">
        <v>11540.7879834335</v>
      </c>
      <c r="H1227" s="23">
        <f t="shared" si="38"/>
        <v>-2.5442702610998822</v>
      </c>
      <c r="I1227" s="10">
        <v>17141.712046114699</v>
      </c>
      <c r="J1227" s="23">
        <f t="shared" si="39"/>
        <v>-5.7452854151015345</v>
      </c>
    </row>
    <row r="1228" spans="1:10">
      <c r="A1228" t="s">
        <v>262</v>
      </c>
      <c r="B1228" t="s">
        <v>264</v>
      </c>
      <c r="C1228" s="20">
        <v>2044</v>
      </c>
      <c r="D1228" t="s">
        <v>272</v>
      </c>
      <c r="E1228" s="22">
        <v>1100730.09474588</v>
      </c>
      <c r="F1228" s="22">
        <v>219402.86707648099</v>
      </c>
      <c r="G1228" s="10">
        <v>219387.62606599199</v>
      </c>
      <c r="H1228" s="23">
        <f t="shared" si="38"/>
        <v>-15.241010489000473</v>
      </c>
      <c r="I1228" s="10">
        <v>1100597.3318727301</v>
      </c>
      <c r="J1228" s="23">
        <f t="shared" si="39"/>
        <v>-132.76287314994261</v>
      </c>
    </row>
    <row r="1229" spans="1:10">
      <c r="A1229" t="s">
        <v>262</v>
      </c>
      <c r="B1229" t="s">
        <v>264</v>
      </c>
      <c r="C1229" s="20">
        <v>2044</v>
      </c>
      <c r="D1229" t="s">
        <v>208</v>
      </c>
      <c r="E1229" s="22">
        <v>176776.598374297</v>
      </c>
      <c r="F1229" s="22">
        <v>108428.010021845</v>
      </c>
      <c r="G1229" s="10">
        <v>108405.015378104</v>
      </c>
      <c r="H1229" s="23">
        <f t="shared" si="38"/>
        <v>-22.994643740996253</v>
      </c>
      <c r="I1229" s="10">
        <v>176720.97391354199</v>
      </c>
      <c r="J1229" s="23">
        <f t="shared" si="39"/>
        <v>-55.624460755003383</v>
      </c>
    </row>
    <row r="1230" spans="1:10">
      <c r="A1230" t="s">
        <v>262</v>
      </c>
      <c r="B1230" t="s">
        <v>264</v>
      </c>
      <c r="C1230" s="20">
        <v>2044</v>
      </c>
      <c r="D1230" t="s">
        <v>218</v>
      </c>
      <c r="E1230" s="22">
        <v>337219.52156233898</v>
      </c>
      <c r="F1230" s="22">
        <v>316907.42111231299</v>
      </c>
      <c r="G1230" s="10">
        <v>317170.63797703298</v>
      </c>
      <c r="H1230" s="23">
        <f t="shared" si="38"/>
        <v>263.21686471998692</v>
      </c>
      <c r="I1230" s="10">
        <v>337141.608513163</v>
      </c>
      <c r="J1230" s="23">
        <f t="shared" si="39"/>
        <v>-77.913049175986089</v>
      </c>
    </row>
    <row r="1231" spans="1:10">
      <c r="A1231" t="s">
        <v>262</v>
      </c>
      <c r="B1231" t="s">
        <v>264</v>
      </c>
      <c r="C1231" s="20">
        <v>2044</v>
      </c>
      <c r="D1231" t="s">
        <v>222</v>
      </c>
      <c r="E1231" s="22">
        <v>915936.14517856599</v>
      </c>
      <c r="F1231" s="22">
        <v>538608.45939118403</v>
      </c>
      <c r="G1231" s="10">
        <v>538525.39741154201</v>
      </c>
      <c r="H1231" s="23">
        <f t="shared" si="38"/>
        <v>-83.06197964202147</v>
      </c>
      <c r="I1231" s="10">
        <v>915703.81154080201</v>
      </c>
      <c r="J1231" s="23">
        <f t="shared" si="39"/>
        <v>-232.33363776397891</v>
      </c>
    </row>
    <row r="1232" spans="1:10">
      <c r="A1232" t="s">
        <v>262</v>
      </c>
      <c r="B1232" t="s">
        <v>264</v>
      </c>
      <c r="C1232" s="20">
        <v>2044</v>
      </c>
      <c r="D1232" t="s">
        <v>226</v>
      </c>
      <c r="E1232" s="22">
        <v>486627.157967643</v>
      </c>
      <c r="F1232" s="22">
        <v>259629.465329456</v>
      </c>
      <c r="G1232" s="10">
        <v>261683.33955189399</v>
      </c>
      <c r="H1232" s="23">
        <f t="shared" si="38"/>
        <v>2053.8742224379967</v>
      </c>
      <c r="I1232" s="10">
        <v>486601.39042237803</v>
      </c>
      <c r="J1232" s="23">
        <f t="shared" si="39"/>
        <v>-25.767545264970977</v>
      </c>
    </row>
    <row r="1233" spans="1:10">
      <c r="A1233" t="s">
        <v>262</v>
      </c>
      <c r="B1233" t="s">
        <v>264</v>
      </c>
      <c r="C1233" s="20">
        <v>2044</v>
      </c>
      <c r="D1233" t="s">
        <v>254</v>
      </c>
      <c r="E1233" s="22">
        <v>12149.856284424301</v>
      </c>
      <c r="F1233" s="22">
        <v>1626.3753941171899</v>
      </c>
      <c r="G1233" s="10">
        <v>1626.3753813795499</v>
      </c>
      <c r="H1233" s="23">
        <f t="shared" si="38"/>
        <v>-1.273763996323396E-5</v>
      </c>
      <c r="I1233" s="10">
        <v>12149.8552379252</v>
      </c>
      <c r="J1233" s="23">
        <f t="shared" si="39"/>
        <v>-1.0464991009939695E-3</v>
      </c>
    </row>
    <row r="1234" spans="1:10">
      <c r="A1234" t="s">
        <v>262</v>
      </c>
      <c r="B1234" t="s">
        <v>264</v>
      </c>
      <c r="C1234" s="20">
        <v>2045</v>
      </c>
      <c r="D1234" t="s">
        <v>232</v>
      </c>
      <c r="E1234" s="22">
        <v>17564.313441639701</v>
      </c>
      <c r="F1234" s="22">
        <v>11748.7517153605</v>
      </c>
      <c r="G1234" s="10">
        <v>11745.9298391965</v>
      </c>
      <c r="H1234" s="23">
        <f t="shared" si="38"/>
        <v>-2.8218761640000594</v>
      </c>
      <c r="I1234" s="10">
        <v>17558.0225793012</v>
      </c>
      <c r="J1234" s="23">
        <f t="shared" si="39"/>
        <v>-6.2908623385010287</v>
      </c>
    </row>
    <row r="1235" spans="1:10">
      <c r="A1235" t="s">
        <v>262</v>
      </c>
      <c r="B1235" t="s">
        <v>264</v>
      </c>
      <c r="C1235" s="20">
        <v>2045</v>
      </c>
      <c r="D1235" t="s">
        <v>272</v>
      </c>
      <c r="E1235" s="22">
        <v>1110984.40776868</v>
      </c>
      <c r="F1235" s="22">
        <v>224806.347211521</v>
      </c>
      <c r="G1235" s="10">
        <v>224789.13547085301</v>
      </c>
      <c r="H1235" s="23">
        <f t="shared" si="38"/>
        <v>-17.211740667989943</v>
      </c>
      <c r="I1235" s="10">
        <v>1110841.0354508499</v>
      </c>
      <c r="J1235" s="23">
        <f t="shared" si="39"/>
        <v>-143.37231783010066</v>
      </c>
    </row>
    <row r="1236" spans="1:10">
      <c r="A1236" t="s">
        <v>262</v>
      </c>
      <c r="B1236" t="s">
        <v>264</v>
      </c>
      <c r="C1236" s="20">
        <v>2045</v>
      </c>
      <c r="D1236" t="s">
        <v>208</v>
      </c>
      <c r="E1236" s="22">
        <v>180214.21945649601</v>
      </c>
      <c r="F1236" s="22">
        <v>110560.899267424</v>
      </c>
      <c r="G1236" s="10">
        <v>110535.42825069001</v>
      </c>
      <c r="H1236" s="23">
        <f t="shared" si="38"/>
        <v>-25.471016733994475</v>
      </c>
      <c r="I1236" s="10">
        <v>180153.68435169</v>
      </c>
      <c r="J1236" s="23">
        <f t="shared" si="39"/>
        <v>-60.535104806011077</v>
      </c>
    </row>
    <row r="1237" spans="1:10">
      <c r="A1237" t="s">
        <v>262</v>
      </c>
      <c r="B1237" t="s">
        <v>264</v>
      </c>
      <c r="C1237" s="20">
        <v>2045</v>
      </c>
      <c r="D1237" t="s">
        <v>218</v>
      </c>
      <c r="E1237" s="22">
        <v>339253.79453000502</v>
      </c>
      <c r="F1237" s="22">
        <v>318658.36520723801</v>
      </c>
      <c r="G1237" s="10">
        <v>318918.90492502099</v>
      </c>
      <c r="H1237" s="23">
        <f t="shared" si="38"/>
        <v>260.53971778298728</v>
      </c>
      <c r="I1237" s="10">
        <v>339169.59610344301</v>
      </c>
      <c r="J1237" s="23">
        <f t="shared" si="39"/>
        <v>-84.198426562012173</v>
      </c>
    </row>
    <row r="1238" spans="1:10">
      <c r="A1238" t="s">
        <v>262</v>
      </c>
      <c r="B1238" t="s">
        <v>264</v>
      </c>
      <c r="C1238" s="20">
        <v>2045</v>
      </c>
      <c r="D1238" t="s">
        <v>222</v>
      </c>
      <c r="E1238" s="22">
        <v>929450.10435410403</v>
      </c>
      <c r="F1238" s="22">
        <v>549111.11896869098</v>
      </c>
      <c r="G1238" s="10">
        <v>549018.34448388999</v>
      </c>
      <c r="H1238" s="23">
        <f t="shared" si="38"/>
        <v>-92.77448480098974</v>
      </c>
      <c r="I1238" s="10">
        <v>929197.274787431</v>
      </c>
      <c r="J1238" s="23">
        <f t="shared" si="39"/>
        <v>-252.82956667302642</v>
      </c>
    </row>
    <row r="1239" spans="1:10">
      <c r="A1239" t="s">
        <v>262</v>
      </c>
      <c r="B1239" t="s">
        <v>264</v>
      </c>
      <c r="C1239" s="20">
        <v>2045</v>
      </c>
      <c r="D1239" t="s">
        <v>226</v>
      </c>
      <c r="E1239" s="22">
        <v>493283.57769536501</v>
      </c>
      <c r="F1239" s="22">
        <v>265231.10074717097</v>
      </c>
      <c r="G1239" s="10">
        <v>267382.39292450098</v>
      </c>
      <c r="H1239" s="23">
        <f t="shared" si="38"/>
        <v>2151.2921773300041</v>
      </c>
      <c r="I1239" s="10">
        <v>493255.89308340597</v>
      </c>
      <c r="J1239" s="23">
        <f t="shared" si="39"/>
        <v>-27.684611959033646</v>
      </c>
    </row>
    <row r="1240" spans="1:10">
      <c r="A1240" t="s">
        <v>262</v>
      </c>
      <c r="B1240" t="s">
        <v>264</v>
      </c>
      <c r="C1240" s="20">
        <v>2045</v>
      </c>
      <c r="D1240" t="s">
        <v>254</v>
      </c>
      <c r="E1240" s="22">
        <v>12048.501716388</v>
      </c>
      <c r="F1240" s="22">
        <v>1523.26403491778</v>
      </c>
      <c r="G1240" s="10">
        <v>1523.26402182686</v>
      </c>
      <c r="H1240" s="23">
        <f t="shared" si="38"/>
        <v>-1.3090919992464478E-5</v>
      </c>
      <c r="I1240" s="10">
        <v>12048.500629734999</v>
      </c>
      <c r="J1240" s="23">
        <f t="shared" si="39"/>
        <v>-1.0866530010389397E-3</v>
      </c>
    </row>
    <row r="1241" spans="1:10">
      <c r="A1241" t="s">
        <v>262</v>
      </c>
      <c r="B1241" t="s">
        <v>264</v>
      </c>
      <c r="C1241" s="20">
        <v>2046</v>
      </c>
      <c r="D1241" t="s">
        <v>232</v>
      </c>
      <c r="E1241" s="22">
        <v>17975.355818</v>
      </c>
      <c r="F1241" s="22">
        <v>11959.584884712</v>
      </c>
      <c r="G1241" s="10">
        <v>11956.473218085101</v>
      </c>
      <c r="H1241" s="23">
        <f t="shared" si="38"/>
        <v>-3.111666626899023</v>
      </c>
      <c r="I1241" s="10">
        <v>17968.503099892001</v>
      </c>
      <c r="J1241" s="23">
        <f t="shared" si="39"/>
        <v>-6.8527181079989532</v>
      </c>
    </row>
    <row r="1242" spans="1:10">
      <c r="A1242" t="s">
        <v>262</v>
      </c>
      <c r="B1242" t="s">
        <v>264</v>
      </c>
      <c r="C1242" s="20">
        <v>2046</v>
      </c>
      <c r="D1242" t="s">
        <v>272</v>
      </c>
      <c r="E1242" s="22">
        <v>1124895.7756531001</v>
      </c>
      <c r="F1242" s="22">
        <v>230242.93997949699</v>
      </c>
      <c r="G1242" s="10">
        <v>230223.64127301701</v>
      </c>
      <c r="H1242" s="23">
        <f t="shared" si="38"/>
        <v>-19.298706479981774</v>
      </c>
      <c r="I1242" s="10">
        <v>1124741.3938505801</v>
      </c>
      <c r="J1242" s="23">
        <f t="shared" si="39"/>
        <v>-154.38180252001621</v>
      </c>
    </row>
    <row r="1243" spans="1:10">
      <c r="A1243" t="s">
        <v>262</v>
      </c>
      <c r="B1243" t="s">
        <v>264</v>
      </c>
      <c r="C1243" s="20">
        <v>2046</v>
      </c>
      <c r="D1243" t="s">
        <v>208</v>
      </c>
      <c r="E1243" s="22">
        <v>183576.106982925</v>
      </c>
      <c r="F1243" s="22">
        <v>112707.69882795301</v>
      </c>
      <c r="G1243" s="10">
        <v>112679.652863118</v>
      </c>
      <c r="H1243" s="23">
        <f t="shared" si="38"/>
        <v>-28.045964835007908</v>
      </c>
      <c r="I1243" s="10">
        <v>183510.56229015801</v>
      </c>
      <c r="J1243" s="23">
        <f t="shared" si="39"/>
        <v>-65.544692766998196</v>
      </c>
    </row>
    <row r="1244" spans="1:10">
      <c r="A1244" t="s">
        <v>262</v>
      </c>
      <c r="B1244" t="s">
        <v>264</v>
      </c>
      <c r="C1244" s="20">
        <v>2046</v>
      </c>
      <c r="D1244" t="s">
        <v>218</v>
      </c>
      <c r="E1244" s="22">
        <v>341315.85630322603</v>
      </c>
      <c r="F1244" s="22">
        <v>320316.618947646</v>
      </c>
      <c r="G1244" s="10">
        <v>320574.16317287402</v>
      </c>
      <c r="H1244" s="23">
        <f t="shared" si="38"/>
        <v>257.54422522801906</v>
      </c>
      <c r="I1244" s="10">
        <v>341225.27548156399</v>
      </c>
      <c r="J1244" s="23">
        <f t="shared" si="39"/>
        <v>-90.580821662035305</v>
      </c>
    </row>
    <row r="1245" spans="1:10">
      <c r="A1245" t="s">
        <v>262</v>
      </c>
      <c r="B1245" t="s">
        <v>264</v>
      </c>
      <c r="C1245" s="20">
        <v>2046</v>
      </c>
      <c r="D1245" t="s">
        <v>222</v>
      </c>
      <c r="E1245" s="22">
        <v>944284.83895464498</v>
      </c>
      <c r="F1245" s="22">
        <v>559647.21949618496</v>
      </c>
      <c r="G1245" s="10">
        <v>559544.25675265596</v>
      </c>
      <c r="H1245" s="23">
        <f t="shared" si="38"/>
        <v>-102.96274352900218</v>
      </c>
      <c r="I1245" s="10">
        <v>944010.93125743896</v>
      </c>
      <c r="J1245" s="23">
        <f t="shared" si="39"/>
        <v>-273.90769720601384</v>
      </c>
    </row>
    <row r="1246" spans="1:10">
      <c r="A1246" t="s">
        <v>262</v>
      </c>
      <c r="B1246" t="s">
        <v>264</v>
      </c>
      <c r="C1246" s="20">
        <v>2046</v>
      </c>
      <c r="D1246" t="s">
        <v>226</v>
      </c>
      <c r="E1246" s="22">
        <v>500675.35977653402</v>
      </c>
      <c r="F1246" s="22">
        <v>270833.22700621298</v>
      </c>
      <c r="G1246" s="10">
        <v>273080.78793423402</v>
      </c>
      <c r="H1246" s="23">
        <f t="shared" si="38"/>
        <v>2247.5609280210338</v>
      </c>
      <c r="I1246" s="10">
        <v>500645.717898476</v>
      </c>
      <c r="J1246" s="23">
        <f t="shared" si="39"/>
        <v>-29.641878058027942</v>
      </c>
    </row>
    <row r="1247" spans="1:10">
      <c r="A1247" t="s">
        <v>262</v>
      </c>
      <c r="B1247" t="s">
        <v>264</v>
      </c>
      <c r="C1247" s="20">
        <v>2046</v>
      </c>
      <c r="D1247" t="s">
        <v>254</v>
      </c>
      <c r="E1247" s="22">
        <v>11943.7956973693</v>
      </c>
      <c r="F1247" s="22">
        <v>1421.3002239720499</v>
      </c>
      <c r="G1247" s="10">
        <v>1421.3002106259</v>
      </c>
      <c r="H1247" s="23">
        <f t="shared" si="38"/>
        <v>-1.3346149899007287E-5</v>
      </c>
      <c r="I1247" s="10">
        <v>11943.7945693929</v>
      </c>
      <c r="J1247" s="23">
        <f t="shared" si="39"/>
        <v>-1.1279764003120363E-3</v>
      </c>
    </row>
    <row r="1248" spans="1:10">
      <c r="A1248" t="s">
        <v>262</v>
      </c>
      <c r="B1248" t="s">
        <v>264</v>
      </c>
      <c r="C1248" s="20">
        <v>2047</v>
      </c>
      <c r="D1248" t="s">
        <v>232</v>
      </c>
      <c r="E1248" s="22">
        <v>18378.419089290299</v>
      </c>
      <c r="F1248" s="22">
        <v>12163.7327130268</v>
      </c>
      <c r="G1248" s="10">
        <v>12160.3227217187</v>
      </c>
      <c r="H1248" s="23">
        <f t="shared" si="38"/>
        <v>-3.4099913081008708</v>
      </c>
      <c r="I1248" s="10">
        <v>18370.9982297807</v>
      </c>
      <c r="J1248" s="23">
        <f t="shared" si="39"/>
        <v>-7.420859509598813</v>
      </c>
    </row>
    <row r="1249" spans="1:10">
      <c r="A1249" t="s">
        <v>262</v>
      </c>
      <c r="B1249" t="s">
        <v>264</v>
      </c>
      <c r="C1249" s="20">
        <v>2047</v>
      </c>
      <c r="D1249" t="s">
        <v>272</v>
      </c>
      <c r="E1249" s="22">
        <v>1133845.7146109401</v>
      </c>
      <c r="F1249" s="22">
        <v>235595.99110332501</v>
      </c>
      <c r="G1249" s="10">
        <v>235574.501787602</v>
      </c>
      <c r="H1249" s="23">
        <f t="shared" si="38"/>
        <v>-21.489315723010805</v>
      </c>
      <c r="I1249" s="10">
        <v>1133680.16398797</v>
      </c>
      <c r="J1249" s="23">
        <f t="shared" si="39"/>
        <v>-165.55062297009863</v>
      </c>
    </row>
    <row r="1250" spans="1:10">
      <c r="A1250" t="s">
        <v>262</v>
      </c>
      <c r="B1250" t="s">
        <v>264</v>
      </c>
      <c r="C1250" s="20">
        <v>2047</v>
      </c>
      <c r="D1250" t="s">
        <v>208</v>
      </c>
      <c r="E1250" s="22">
        <v>186995.90873093301</v>
      </c>
      <c r="F1250" s="22">
        <v>114801.12678976099</v>
      </c>
      <c r="G1250" s="10">
        <v>114770.43405395999</v>
      </c>
      <c r="H1250" s="23">
        <f t="shared" si="38"/>
        <v>-30.692735800999799</v>
      </c>
      <c r="I1250" s="10">
        <v>186925.284089995</v>
      </c>
      <c r="J1250" s="23">
        <f t="shared" si="39"/>
        <v>-70.624640938010998</v>
      </c>
    </row>
    <row r="1251" spans="1:10">
      <c r="A1251" t="s">
        <v>262</v>
      </c>
      <c r="B1251" t="s">
        <v>264</v>
      </c>
      <c r="C1251" s="20">
        <v>2047</v>
      </c>
      <c r="D1251" t="s">
        <v>218</v>
      </c>
      <c r="E1251" s="22">
        <v>342918.91294698499</v>
      </c>
      <c r="F1251" s="22">
        <v>321786.71232562902</v>
      </c>
      <c r="G1251" s="10">
        <v>322040.72222872899</v>
      </c>
      <c r="H1251" s="23">
        <f t="shared" si="38"/>
        <v>254.00990309996996</v>
      </c>
      <c r="I1251" s="10">
        <v>342821.89990403602</v>
      </c>
      <c r="J1251" s="23">
        <f t="shared" si="39"/>
        <v>-97.013042948965449</v>
      </c>
    </row>
    <row r="1252" spans="1:10">
      <c r="A1252" t="s">
        <v>262</v>
      </c>
      <c r="B1252" t="s">
        <v>264</v>
      </c>
      <c r="C1252" s="20">
        <v>2047</v>
      </c>
      <c r="D1252" t="s">
        <v>222</v>
      </c>
      <c r="E1252" s="22">
        <v>957995.69836091599</v>
      </c>
      <c r="F1252" s="22">
        <v>569889.92102742102</v>
      </c>
      <c r="G1252" s="10">
        <v>569776.38738510106</v>
      </c>
      <c r="H1252" s="23">
        <f t="shared" si="38"/>
        <v>-113.53364231996238</v>
      </c>
      <c r="I1252" s="10">
        <v>957700.33033182297</v>
      </c>
      <c r="J1252" s="23">
        <f t="shared" si="39"/>
        <v>-295.3680290930206</v>
      </c>
    </row>
    <row r="1253" spans="1:10">
      <c r="A1253" t="s">
        <v>262</v>
      </c>
      <c r="B1253" t="s">
        <v>264</v>
      </c>
      <c r="C1253" s="20">
        <v>2047</v>
      </c>
      <c r="D1253" t="s">
        <v>226</v>
      </c>
      <c r="E1253" s="22">
        <v>507760.36880420102</v>
      </c>
      <c r="F1253" s="22">
        <v>276253.83326083102</v>
      </c>
      <c r="G1253" s="10">
        <v>278595.19874690002</v>
      </c>
      <c r="H1253" s="23">
        <f t="shared" si="38"/>
        <v>2341.3654860690003</v>
      </c>
      <c r="I1253" s="10">
        <v>507728.74976711301</v>
      </c>
      <c r="J1253" s="23">
        <f t="shared" si="39"/>
        <v>-31.619037088006735</v>
      </c>
    </row>
    <row r="1254" spans="1:10">
      <c r="A1254" t="s">
        <v>262</v>
      </c>
      <c r="B1254" t="s">
        <v>264</v>
      </c>
      <c r="C1254" s="20">
        <v>2047</v>
      </c>
      <c r="D1254" t="s">
        <v>254</v>
      </c>
      <c r="E1254" s="22">
        <v>11676.815132547101</v>
      </c>
      <c r="F1254" s="22">
        <v>1320.0075026803299</v>
      </c>
      <c r="G1254" s="10">
        <v>1320.00748918915</v>
      </c>
      <c r="H1254" s="23">
        <f t="shared" si="38"/>
        <v>-1.3491179970515077E-5</v>
      </c>
      <c r="I1254" s="10">
        <v>11676.813989078701</v>
      </c>
      <c r="J1254" s="23">
        <f t="shared" si="39"/>
        <v>-1.1434684001869755E-3</v>
      </c>
    </row>
    <row r="1255" spans="1:10">
      <c r="A1255" t="s">
        <v>262</v>
      </c>
      <c r="B1255" t="s">
        <v>264</v>
      </c>
      <c r="C1255" s="20">
        <v>2048</v>
      </c>
      <c r="D1255" t="s">
        <v>232</v>
      </c>
      <c r="E1255" s="22">
        <v>18873.0653632631</v>
      </c>
      <c r="F1255" s="22">
        <v>12363.5151380426</v>
      </c>
      <c r="G1255" s="10">
        <v>12359.797946017999</v>
      </c>
      <c r="H1255" s="23">
        <f t="shared" si="38"/>
        <v>-3.7171920246000809</v>
      </c>
      <c r="I1255" s="10">
        <v>18865.013879355902</v>
      </c>
      <c r="J1255" s="23">
        <f t="shared" si="39"/>
        <v>-8.051483907198417</v>
      </c>
    </row>
    <row r="1256" spans="1:10">
      <c r="A1256" t="s">
        <v>262</v>
      </c>
      <c r="B1256" t="s">
        <v>264</v>
      </c>
      <c r="C1256" s="20">
        <v>2048</v>
      </c>
      <c r="D1256" t="s">
        <v>272</v>
      </c>
      <c r="E1256" s="22">
        <v>1140097.62280675</v>
      </c>
      <c r="F1256" s="22">
        <v>240802.41975342401</v>
      </c>
      <c r="G1256" s="10">
        <v>240778.643136103</v>
      </c>
      <c r="H1256" s="23">
        <f t="shared" si="38"/>
        <v>-23.776617321011145</v>
      </c>
      <c r="I1256" s="10">
        <v>1139921.4222234201</v>
      </c>
      <c r="J1256" s="23">
        <f t="shared" si="39"/>
        <v>-176.20058332988992</v>
      </c>
    </row>
    <row r="1257" spans="1:10">
      <c r="A1257" t="s">
        <v>262</v>
      </c>
      <c r="B1257" t="s">
        <v>264</v>
      </c>
      <c r="C1257" s="20">
        <v>2048</v>
      </c>
      <c r="D1257" t="s">
        <v>208</v>
      </c>
      <c r="E1257" s="22">
        <v>191249.99990915199</v>
      </c>
      <c r="F1257" s="22">
        <v>116822.01273443599</v>
      </c>
      <c r="G1257" s="10">
        <v>116788.610084</v>
      </c>
      <c r="H1257" s="23">
        <f t="shared" si="38"/>
        <v>-33.402650435993564</v>
      </c>
      <c r="I1257" s="10">
        <v>191173.834498201</v>
      </c>
      <c r="J1257" s="23">
        <f t="shared" si="39"/>
        <v>-76.165410950983642</v>
      </c>
    </row>
    <row r="1258" spans="1:10">
      <c r="A1258" t="s">
        <v>262</v>
      </c>
      <c r="B1258" t="s">
        <v>264</v>
      </c>
      <c r="C1258" s="20">
        <v>2048</v>
      </c>
      <c r="D1258" t="s">
        <v>218</v>
      </c>
      <c r="E1258" s="22">
        <v>343890.55241604499</v>
      </c>
      <c r="F1258" s="22">
        <v>322813.559407236</v>
      </c>
      <c r="G1258" s="10">
        <v>323063.01307722001</v>
      </c>
      <c r="H1258" s="23">
        <f t="shared" si="38"/>
        <v>249.45366998401005</v>
      </c>
      <c r="I1258" s="10">
        <v>343787.13800637401</v>
      </c>
      <c r="J1258" s="23">
        <f t="shared" si="39"/>
        <v>-103.41440967097878</v>
      </c>
    </row>
    <row r="1259" spans="1:10">
      <c r="A1259" t="s">
        <v>262</v>
      </c>
      <c r="B1259" t="s">
        <v>264</v>
      </c>
      <c r="C1259" s="20">
        <v>2048</v>
      </c>
      <c r="D1259" t="s">
        <v>222</v>
      </c>
      <c r="E1259" s="22">
        <v>973070.31579962606</v>
      </c>
      <c r="F1259" s="22">
        <v>579581.280274663</v>
      </c>
      <c r="G1259" s="10">
        <v>579456.85888230801</v>
      </c>
      <c r="H1259" s="23">
        <f t="shared" si="38"/>
        <v>-124.42139235499781</v>
      </c>
      <c r="I1259" s="10">
        <v>972752.00046915305</v>
      </c>
      <c r="J1259" s="23">
        <f t="shared" si="39"/>
        <v>-318.31533047300763</v>
      </c>
    </row>
    <row r="1260" spans="1:10">
      <c r="A1260" t="s">
        <v>262</v>
      </c>
      <c r="B1260" t="s">
        <v>264</v>
      </c>
      <c r="C1260" s="20">
        <v>2048</v>
      </c>
      <c r="D1260" t="s">
        <v>226</v>
      </c>
      <c r="E1260" s="22">
        <v>516179.16016977502</v>
      </c>
      <c r="F1260" s="22">
        <v>281477.91011515801</v>
      </c>
      <c r="G1260" s="10">
        <v>283909.318240972</v>
      </c>
      <c r="H1260" s="23">
        <f t="shared" si="38"/>
        <v>2431.4081258139922</v>
      </c>
      <c r="I1260" s="10">
        <v>516145.43806322297</v>
      </c>
      <c r="J1260" s="23">
        <f t="shared" si="39"/>
        <v>-33.722106552042533</v>
      </c>
    </row>
    <row r="1261" spans="1:10">
      <c r="A1261" t="s">
        <v>262</v>
      </c>
      <c r="B1261" t="s">
        <v>264</v>
      </c>
      <c r="C1261" s="20">
        <v>2048</v>
      </c>
      <c r="D1261" t="s">
        <v>254</v>
      </c>
      <c r="E1261" s="22">
        <v>11567.4046275605</v>
      </c>
      <c r="F1261" s="22">
        <v>1228.73263044446</v>
      </c>
      <c r="G1261" s="10">
        <v>1228.73261677247</v>
      </c>
      <c r="H1261" s="23">
        <f t="shared" si="38"/>
        <v>-1.3671990018337965E-5</v>
      </c>
      <c r="I1261" s="10">
        <v>11567.403570372901</v>
      </c>
      <c r="J1261" s="23">
        <f t="shared" si="39"/>
        <v>-1.0571875991445268E-3</v>
      </c>
    </row>
    <row r="1262" spans="1:10">
      <c r="A1262" t="s">
        <v>262</v>
      </c>
      <c r="B1262" t="s">
        <v>264</v>
      </c>
      <c r="C1262" s="20">
        <v>2049</v>
      </c>
      <c r="D1262" t="s">
        <v>232</v>
      </c>
      <c r="E1262" s="22">
        <v>19274.593597433501</v>
      </c>
      <c r="F1262" s="22">
        <v>12567.0056082925</v>
      </c>
      <c r="G1262" s="10">
        <v>12562.9700035081</v>
      </c>
      <c r="H1262" s="23">
        <f t="shared" si="38"/>
        <v>-4.0356047843997658</v>
      </c>
      <c r="I1262" s="10">
        <v>19265.9413357536</v>
      </c>
      <c r="J1262" s="23">
        <f t="shared" si="39"/>
        <v>-8.6522616799011303</v>
      </c>
    </row>
    <row r="1263" spans="1:10">
      <c r="A1263" t="s">
        <v>262</v>
      </c>
      <c r="B1263" t="s">
        <v>264</v>
      </c>
      <c r="C1263" s="20">
        <v>2049</v>
      </c>
      <c r="D1263" t="s">
        <v>272</v>
      </c>
      <c r="E1263" s="22">
        <v>1149143.0035657799</v>
      </c>
      <c r="F1263" s="22">
        <v>246050.61240922401</v>
      </c>
      <c r="G1263" s="10">
        <v>246024.45476508801</v>
      </c>
      <c r="H1263" s="23">
        <f t="shared" si="38"/>
        <v>-26.157644135993905</v>
      </c>
      <c r="I1263" s="10">
        <v>1148955.60958046</v>
      </c>
      <c r="J1263" s="23">
        <f t="shared" si="39"/>
        <v>-187.39398531988263</v>
      </c>
    </row>
    <row r="1264" spans="1:10">
      <c r="A1264" t="s">
        <v>262</v>
      </c>
      <c r="B1264" t="s">
        <v>264</v>
      </c>
      <c r="C1264" s="20">
        <v>2049</v>
      </c>
      <c r="D1264" t="s">
        <v>208</v>
      </c>
      <c r="E1264" s="22">
        <v>194373.45618148401</v>
      </c>
      <c r="F1264" s="22">
        <v>118863.789167243</v>
      </c>
      <c r="G1264" s="10">
        <v>118827.58429132801</v>
      </c>
      <c r="H1264" s="23">
        <f t="shared" si="38"/>
        <v>-36.204875914991135</v>
      </c>
      <c r="I1264" s="10">
        <v>194292.05553949799</v>
      </c>
      <c r="J1264" s="23">
        <f t="shared" si="39"/>
        <v>-81.400641986023402</v>
      </c>
    </row>
    <row r="1265" spans="1:10">
      <c r="A1265" t="s">
        <v>262</v>
      </c>
      <c r="B1265" t="s">
        <v>264</v>
      </c>
      <c r="C1265" s="20">
        <v>2049</v>
      </c>
      <c r="D1265" t="s">
        <v>218</v>
      </c>
      <c r="E1265" s="22">
        <v>345141.207379036</v>
      </c>
      <c r="F1265" s="22">
        <v>323871.679237067</v>
      </c>
      <c r="G1265" s="10">
        <v>324116.92279720597</v>
      </c>
      <c r="H1265" s="23">
        <f t="shared" si="38"/>
        <v>245.24356013897341</v>
      </c>
      <c r="I1265" s="10">
        <v>345031.33482911799</v>
      </c>
      <c r="J1265" s="23">
        <f t="shared" si="39"/>
        <v>-109.87254991801456</v>
      </c>
    </row>
    <row r="1266" spans="1:10">
      <c r="A1266" t="s">
        <v>262</v>
      </c>
      <c r="B1266" t="s">
        <v>264</v>
      </c>
      <c r="C1266" s="20">
        <v>2049</v>
      </c>
      <c r="D1266" t="s">
        <v>222</v>
      </c>
      <c r="E1266" s="22">
        <v>985845.65091807104</v>
      </c>
      <c r="F1266" s="22">
        <v>589364.19702250801</v>
      </c>
      <c r="G1266" s="10">
        <v>589228.44517656299</v>
      </c>
      <c r="H1266" s="23">
        <f t="shared" si="38"/>
        <v>-135.75184594502207</v>
      </c>
      <c r="I1266" s="10">
        <v>985505.20697682304</v>
      </c>
      <c r="J1266" s="23">
        <f t="shared" si="39"/>
        <v>-340.44394124799874</v>
      </c>
    </row>
    <row r="1267" spans="1:10">
      <c r="A1267" t="s">
        <v>262</v>
      </c>
      <c r="B1267" t="s">
        <v>264</v>
      </c>
      <c r="C1267" s="20">
        <v>2049</v>
      </c>
      <c r="D1267" t="s">
        <v>226</v>
      </c>
      <c r="E1267" s="22">
        <v>522527.89084428101</v>
      </c>
      <c r="F1267" s="22">
        <v>286725.47209461598</v>
      </c>
      <c r="G1267" s="10">
        <v>289249.08993941598</v>
      </c>
      <c r="H1267" s="23">
        <f t="shared" si="38"/>
        <v>2523.6178447999991</v>
      </c>
      <c r="I1267" s="10">
        <v>522492.20023024798</v>
      </c>
      <c r="J1267" s="23">
        <f t="shared" si="39"/>
        <v>-35.690614033024758</v>
      </c>
    </row>
    <row r="1268" spans="1:10">
      <c r="A1268" t="s">
        <v>262</v>
      </c>
      <c r="B1268" t="s">
        <v>264</v>
      </c>
      <c r="C1268" s="20">
        <v>2049</v>
      </c>
      <c r="D1268" t="s">
        <v>254</v>
      </c>
      <c r="E1268" s="22">
        <v>11514.5380278925</v>
      </c>
      <c r="F1268" s="22">
        <v>1139.2417661058901</v>
      </c>
      <c r="G1268" s="10">
        <v>1139.2417525041701</v>
      </c>
      <c r="H1268" s="23">
        <f t="shared" si="38"/>
        <v>-1.3601719956568559E-5</v>
      </c>
      <c r="I1268" s="10">
        <v>11514.536964282301</v>
      </c>
      <c r="J1268" s="23">
        <f t="shared" si="39"/>
        <v>-1.0636101997079095E-3</v>
      </c>
    </row>
    <row r="1269" spans="1:10">
      <c r="A1269" t="s">
        <v>262</v>
      </c>
      <c r="B1269" t="s">
        <v>264</v>
      </c>
      <c r="C1269" s="20">
        <v>2050</v>
      </c>
      <c r="D1269" t="s">
        <v>232</v>
      </c>
      <c r="E1269" s="22">
        <v>19661.0408160767</v>
      </c>
      <c r="F1269" s="22">
        <v>12769.3516820762</v>
      </c>
      <c r="G1269" s="10">
        <v>12764.9906286853</v>
      </c>
      <c r="H1269" s="23">
        <f t="shared" si="38"/>
        <v>-4.3610533908995421</v>
      </c>
      <c r="I1269" s="10">
        <v>19651.774602414</v>
      </c>
      <c r="J1269" s="23">
        <f t="shared" si="39"/>
        <v>-9.2662136627004656</v>
      </c>
    </row>
    <row r="1270" spans="1:10">
      <c r="A1270" t="s">
        <v>262</v>
      </c>
      <c r="B1270" t="s">
        <v>264</v>
      </c>
      <c r="C1270" s="20">
        <v>2050</v>
      </c>
      <c r="D1270" t="s">
        <v>272</v>
      </c>
      <c r="E1270" s="22">
        <v>1157871.6197520399</v>
      </c>
      <c r="F1270" s="22">
        <v>251207.58330326001</v>
      </c>
      <c r="G1270" s="10">
        <v>251178.95626775199</v>
      </c>
      <c r="H1270" s="23">
        <f t="shared" si="38"/>
        <v>-28.627035508019617</v>
      </c>
      <c r="I1270" s="10">
        <v>1157673.56667431</v>
      </c>
      <c r="J1270" s="23">
        <f t="shared" si="39"/>
        <v>-198.05307772988454</v>
      </c>
    </row>
    <row r="1271" spans="1:10">
      <c r="A1271" t="s">
        <v>262</v>
      </c>
      <c r="B1271" t="s">
        <v>264</v>
      </c>
      <c r="C1271" s="20">
        <v>2050</v>
      </c>
      <c r="D1271" t="s">
        <v>208</v>
      </c>
      <c r="E1271" s="22">
        <v>197003.860552792</v>
      </c>
      <c r="F1271" s="22">
        <v>120866.987135852</v>
      </c>
      <c r="G1271" s="10">
        <v>120827.928759862</v>
      </c>
      <c r="H1271" s="23">
        <f t="shared" si="38"/>
        <v>-39.058375990003697</v>
      </c>
      <c r="I1271" s="10">
        <v>196917.20462551599</v>
      </c>
      <c r="J1271" s="23">
        <f t="shared" si="39"/>
        <v>-86.655927276005968</v>
      </c>
    </row>
    <row r="1272" spans="1:10">
      <c r="A1272" t="s">
        <v>262</v>
      </c>
      <c r="B1272" t="s">
        <v>264</v>
      </c>
      <c r="C1272" s="20">
        <v>2050</v>
      </c>
      <c r="D1272" t="s">
        <v>218</v>
      </c>
      <c r="E1272" s="22">
        <v>346350.15474401799</v>
      </c>
      <c r="F1272" s="22">
        <v>324733.08027294598</v>
      </c>
      <c r="G1272" s="10">
        <v>324973.27922619297</v>
      </c>
      <c r="H1272" s="23">
        <f t="shared" si="38"/>
        <v>240.19895324698882</v>
      </c>
      <c r="I1272" s="10">
        <v>346233.851249823</v>
      </c>
      <c r="J1272" s="23">
        <f t="shared" si="39"/>
        <v>-116.30349419498816</v>
      </c>
    </row>
    <row r="1273" spans="1:10">
      <c r="A1273" t="s">
        <v>262</v>
      </c>
      <c r="B1273" t="s">
        <v>264</v>
      </c>
      <c r="C1273" s="20">
        <v>2050</v>
      </c>
      <c r="D1273" t="s">
        <v>222</v>
      </c>
      <c r="E1273" s="22">
        <v>997617.89678706101</v>
      </c>
      <c r="F1273" s="22">
        <v>598964.07962737</v>
      </c>
      <c r="G1273" s="10">
        <v>598816.68706989801</v>
      </c>
      <c r="H1273" s="23">
        <f t="shared" si="38"/>
        <v>-147.39255747199059</v>
      </c>
      <c r="I1273" s="10">
        <v>997255.10500191804</v>
      </c>
      <c r="J1273" s="23">
        <f t="shared" si="39"/>
        <v>-362.79178514296655</v>
      </c>
    </row>
    <row r="1274" spans="1:10">
      <c r="A1274" t="s">
        <v>262</v>
      </c>
      <c r="B1274" t="s">
        <v>264</v>
      </c>
      <c r="C1274" s="20">
        <v>2050</v>
      </c>
      <c r="D1274" t="s">
        <v>226</v>
      </c>
      <c r="E1274" s="22">
        <v>528047.07262022502</v>
      </c>
      <c r="F1274" s="22">
        <v>291786.08916826599</v>
      </c>
      <c r="G1274" s="10">
        <v>294395.50759803999</v>
      </c>
      <c r="H1274" s="23">
        <f t="shared" si="38"/>
        <v>2609.4184297739994</v>
      </c>
      <c r="I1274" s="10">
        <v>528009.46412841696</v>
      </c>
      <c r="J1274" s="23">
        <f t="shared" si="39"/>
        <v>-37.608491808059625</v>
      </c>
    </row>
    <row r="1275" spans="1:10">
      <c r="A1275" t="s">
        <v>262</v>
      </c>
      <c r="B1275" t="s">
        <v>264</v>
      </c>
      <c r="C1275" s="20">
        <v>2050</v>
      </c>
      <c r="D1275" t="s">
        <v>254</v>
      </c>
      <c r="E1275" s="22">
        <v>11458.332825551201</v>
      </c>
      <c r="F1275" s="22">
        <v>1051.1139066481901</v>
      </c>
      <c r="G1275" s="10">
        <v>1051.113893317</v>
      </c>
      <c r="H1275" s="23">
        <f t="shared" si="38"/>
        <v>-1.3331190075405175E-5</v>
      </c>
      <c r="I1275" s="10">
        <v>11458.331766904899</v>
      </c>
      <c r="J1275" s="23">
        <f t="shared" si="39"/>
        <v>-1.0586463013169123E-3</v>
      </c>
    </row>
    <row r="1276" spans="1:10">
      <c r="A1276" t="s">
        <v>268</v>
      </c>
      <c r="B1276" t="s">
        <v>270</v>
      </c>
      <c r="C1276" s="20">
        <v>2025</v>
      </c>
      <c r="D1276" t="s">
        <v>232</v>
      </c>
      <c r="E1276" s="22">
        <v>11293.858953409001</v>
      </c>
      <c r="F1276" s="22">
        <v>8456.09110298007</v>
      </c>
      <c r="G1276" s="10">
        <v>8456.09110298007</v>
      </c>
      <c r="H1276" s="23">
        <f t="shared" si="38"/>
        <v>0</v>
      </c>
      <c r="I1276" s="10">
        <v>11293.858953409001</v>
      </c>
      <c r="J1276" s="23">
        <f t="shared" si="39"/>
        <v>0</v>
      </c>
    </row>
    <row r="1277" spans="1:10">
      <c r="A1277" t="s">
        <v>268</v>
      </c>
      <c r="B1277" t="s">
        <v>270</v>
      </c>
      <c r="C1277" s="20">
        <v>2025</v>
      </c>
      <c r="D1277" t="s">
        <v>272</v>
      </c>
      <c r="E1277" s="22">
        <v>796801.79248266097</v>
      </c>
      <c r="F1277" s="22">
        <v>123539.292109378</v>
      </c>
      <c r="G1277" s="10">
        <v>124437.09967665101</v>
      </c>
      <c r="H1277" s="23">
        <f t="shared" si="38"/>
        <v>897.80756727300468</v>
      </c>
      <c r="I1277" s="10">
        <v>796801.79248266097</v>
      </c>
      <c r="J1277" s="23">
        <f t="shared" si="39"/>
        <v>0</v>
      </c>
    </row>
    <row r="1278" spans="1:10">
      <c r="A1278" t="s">
        <v>268</v>
      </c>
      <c r="B1278" t="s">
        <v>270</v>
      </c>
      <c r="C1278" s="20">
        <v>2025</v>
      </c>
      <c r="D1278" t="s">
        <v>208</v>
      </c>
      <c r="E1278" s="22">
        <v>110599.338170727</v>
      </c>
      <c r="F1278" s="22">
        <v>70978.798014499494</v>
      </c>
      <c r="G1278" s="10">
        <v>70978.798014499494</v>
      </c>
      <c r="H1278" s="23">
        <f t="shared" si="38"/>
        <v>0</v>
      </c>
      <c r="I1278" s="10">
        <v>110599.338170727</v>
      </c>
      <c r="J1278" s="23">
        <f t="shared" si="39"/>
        <v>0</v>
      </c>
    </row>
    <row r="1279" spans="1:10">
      <c r="A1279" t="s">
        <v>268</v>
      </c>
      <c r="B1279" t="s">
        <v>270</v>
      </c>
      <c r="C1279" s="20">
        <v>2025</v>
      </c>
      <c r="D1279" t="s">
        <v>218</v>
      </c>
      <c r="E1279" s="22">
        <v>269908.90899035003</v>
      </c>
      <c r="F1279" s="22">
        <v>250549.928104577</v>
      </c>
      <c r="G1279" s="10">
        <v>250549.928104577</v>
      </c>
      <c r="H1279" s="23">
        <f t="shared" si="38"/>
        <v>0</v>
      </c>
      <c r="I1279" s="10">
        <v>269908.90899035003</v>
      </c>
      <c r="J1279" s="23">
        <f t="shared" si="39"/>
        <v>0</v>
      </c>
    </row>
    <row r="1280" spans="1:10">
      <c r="A1280" t="s">
        <v>268</v>
      </c>
      <c r="B1280" t="s">
        <v>270</v>
      </c>
      <c r="C1280" s="20">
        <v>2025</v>
      </c>
      <c r="D1280" t="s">
        <v>222</v>
      </c>
      <c r="E1280" s="22">
        <v>605290.56266535597</v>
      </c>
      <c r="F1280" s="22">
        <v>336044.241876613</v>
      </c>
      <c r="G1280" s="10">
        <v>336235.04360375198</v>
      </c>
      <c r="H1280" s="23">
        <f t="shared" si="38"/>
        <v>190.80172713898355</v>
      </c>
      <c r="I1280" s="10">
        <v>605290.56266535597</v>
      </c>
      <c r="J1280" s="23">
        <f t="shared" si="39"/>
        <v>0</v>
      </c>
    </row>
    <row r="1281" spans="1:10">
      <c r="A1281" t="s">
        <v>268</v>
      </c>
      <c r="B1281" t="s">
        <v>270</v>
      </c>
      <c r="C1281" s="20">
        <v>2025</v>
      </c>
      <c r="D1281" t="s">
        <v>226</v>
      </c>
      <c r="E1281" s="22">
        <v>328703.69570834498</v>
      </c>
      <c r="F1281" s="22">
        <v>165181.22986253601</v>
      </c>
      <c r="G1281" s="10">
        <v>165181.22986253601</v>
      </c>
      <c r="H1281" s="23">
        <f t="shared" si="38"/>
        <v>0</v>
      </c>
      <c r="I1281" s="10">
        <v>328703.69570834498</v>
      </c>
      <c r="J1281" s="23">
        <f t="shared" si="39"/>
        <v>0</v>
      </c>
    </row>
    <row r="1282" spans="1:10">
      <c r="A1282" t="s">
        <v>268</v>
      </c>
      <c r="B1282" t="s">
        <v>270</v>
      </c>
      <c r="C1282" s="20">
        <v>2025</v>
      </c>
      <c r="D1282" t="s">
        <v>254</v>
      </c>
      <c r="E1282" s="22">
        <v>12601.518831830699</v>
      </c>
      <c r="F1282" s="22">
        <v>3955.3071189549901</v>
      </c>
      <c r="G1282" s="10">
        <v>3955.3071189549901</v>
      </c>
      <c r="H1282" s="23">
        <f t="shared" ref="H1282:H1345" si="40">G1282-F1282</f>
        <v>0</v>
      </c>
      <c r="I1282" s="10">
        <v>12601.518831830699</v>
      </c>
      <c r="J1282" s="23">
        <f t="shared" ref="J1282:J1345" si="41">I1282-E1282</f>
        <v>0</v>
      </c>
    </row>
    <row r="1283" spans="1:10">
      <c r="A1283" t="s">
        <v>268</v>
      </c>
      <c r="B1283" t="s">
        <v>270</v>
      </c>
      <c r="C1283" s="20">
        <v>2026</v>
      </c>
      <c r="D1283" t="s">
        <v>232</v>
      </c>
      <c r="E1283" s="22">
        <v>11414.4624769696</v>
      </c>
      <c r="F1283" s="22">
        <v>8503.0488307289997</v>
      </c>
      <c r="G1283" s="10">
        <v>8503.0488307289997</v>
      </c>
      <c r="H1283" s="23">
        <f t="shared" si="40"/>
        <v>0</v>
      </c>
      <c r="I1283" s="10">
        <v>11413.940190784901</v>
      </c>
      <c r="J1283" s="23">
        <f t="shared" si="41"/>
        <v>-0.52228618469962385</v>
      </c>
    </row>
    <row r="1284" spans="1:10">
      <c r="A1284" t="s">
        <v>268</v>
      </c>
      <c r="B1284" t="s">
        <v>270</v>
      </c>
      <c r="C1284" s="20">
        <v>2026</v>
      </c>
      <c r="D1284" t="s">
        <v>272</v>
      </c>
      <c r="E1284" s="22">
        <v>813845.93977431196</v>
      </c>
      <c r="F1284" s="22">
        <v>126504.405557323</v>
      </c>
      <c r="G1284" s="10">
        <v>128333.952745922</v>
      </c>
      <c r="H1284" s="23">
        <f t="shared" si="40"/>
        <v>1829.5471885989973</v>
      </c>
      <c r="I1284" s="10">
        <v>813844.56971614505</v>
      </c>
      <c r="J1284" s="23">
        <f t="shared" si="41"/>
        <v>-1.3700581669108942</v>
      </c>
    </row>
    <row r="1285" spans="1:10">
      <c r="A1285" t="s">
        <v>268</v>
      </c>
      <c r="B1285" t="s">
        <v>270</v>
      </c>
      <c r="C1285" s="20">
        <v>2026</v>
      </c>
      <c r="D1285" t="s">
        <v>208</v>
      </c>
      <c r="E1285" s="22">
        <v>113265.26453075399</v>
      </c>
      <c r="F1285" s="22">
        <v>72339.688419073296</v>
      </c>
      <c r="G1285" s="10">
        <v>72339.688419073296</v>
      </c>
      <c r="H1285" s="23">
        <f t="shared" si="40"/>
        <v>0</v>
      </c>
      <c r="I1285" s="10">
        <v>113261.467181129</v>
      </c>
      <c r="J1285" s="23">
        <f t="shared" si="41"/>
        <v>-3.797349624990602</v>
      </c>
    </row>
    <row r="1286" spans="1:10">
      <c r="A1286" t="s">
        <v>268</v>
      </c>
      <c r="B1286" t="s">
        <v>270</v>
      </c>
      <c r="C1286" s="20">
        <v>2026</v>
      </c>
      <c r="D1286" t="s">
        <v>218</v>
      </c>
      <c r="E1286" s="22">
        <v>274206.82025186397</v>
      </c>
      <c r="F1286" s="22">
        <v>254910.75262748101</v>
      </c>
      <c r="G1286" s="10">
        <v>254910.75262748101</v>
      </c>
      <c r="H1286" s="23">
        <f t="shared" si="40"/>
        <v>0</v>
      </c>
      <c r="I1286" s="10">
        <v>274200.57792951202</v>
      </c>
      <c r="J1286" s="23">
        <f t="shared" si="41"/>
        <v>-6.242322351958137</v>
      </c>
    </row>
    <row r="1287" spans="1:10">
      <c r="A1287" t="s">
        <v>268</v>
      </c>
      <c r="B1287" t="s">
        <v>270</v>
      </c>
      <c r="C1287" s="20">
        <v>2026</v>
      </c>
      <c r="D1287" t="s">
        <v>222</v>
      </c>
      <c r="E1287" s="22">
        <v>620110.15046735702</v>
      </c>
      <c r="F1287" s="22">
        <v>344543.26254393702</v>
      </c>
      <c r="G1287" s="10">
        <v>344917.06433933502</v>
      </c>
      <c r="H1287" s="23">
        <f t="shared" si="40"/>
        <v>373.80179539800156</v>
      </c>
      <c r="I1287" s="10">
        <v>620097.59477910295</v>
      </c>
      <c r="J1287" s="23">
        <f t="shared" si="41"/>
        <v>-12.555688254069537</v>
      </c>
    </row>
    <row r="1288" spans="1:10">
      <c r="A1288" t="s">
        <v>268</v>
      </c>
      <c r="B1288" t="s">
        <v>270</v>
      </c>
      <c r="C1288" s="20">
        <v>2026</v>
      </c>
      <c r="D1288" t="s">
        <v>226</v>
      </c>
      <c r="E1288" s="22">
        <v>335580.41756025498</v>
      </c>
      <c r="F1288" s="22">
        <v>167951.384337069</v>
      </c>
      <c r="G1288" s="10">
        <v>167951.384337069</v>
      </c>
      <c r="H1288" s="23">
        <f t="shared" si="40"/>
        <v>0</v>
      </c>
      <c r="I1288" s="10">
        <v>335570.10792798002</v>
      </c>
      <c r="J1288" s="23">
        <f t="shared" si="41"/>
        <v>-10.309632274962496</v>
      </c>
    </row>
    <row r="1289" spans="1:10">
      <c r="A1289" t="s">
        <v>268</v>
      </c>
      <c r="B1289" t="s">
        <v>270</v>
      </c>
      <c r="C1289" s="20">
        <v>2026</v>
      </c>
      <c r="D1289" t="s">
        <v>254</v>
      </c>
      <c r="E1289" s="22">
        <v>12631.2086766009</v>
      </c>
      <c r="F1289" s="22">
        <v>3824.4137584423902</v>
      </c>
      <c r="G1289" s="10">
        <v>3824.4137584423902</v>
      </c>
      <c r="H1289" s="23">
        <f t="shared" si="40"/>
        <v>0</v>
      </c>
      <c r="I1289" s="10">
        <v>12631.200997652901</v>
      </c>
      <c r="J1289" s="23">
        <f t="shared" si="41"/>
        <v>-7.6789479990111431E-3</v>
      </c>
    </row>
    <row r="1290" spans="1:10">
      <c r="A1290" t="s">
        <v>268</v>
      </c>
      <c r="B1290" t="s">
        <v>270</v>
      </c>
      <c r="C1290" s="20">
        <v>2027</v>
      </c>
      <c r="D1290" t="s">
        <v>232</v>
      </c>
      <c r="E1290" s="22">
        <v>11517.1083737803</v>
      </c>
      <c r="F1290" s="22">
        <v>8579.1602384403795</v>
      </c>
      <c r="G1290" s="10">
        <v>8579.0390533746195</v>
      </c>
      <c r="H1290" s="23">
        <f t="shared" si="40"/>
        <v>-0.12118506576007348</v>
      </c>
      <c r="I1290" s="10">
        <v>11515.589107809999</v>
      </c>
      <c r="J1290" s="23">
        <f t="shared" si="41"/>
        <v>-1.5192659703006939</v>
      </c>
    </row>
    <row r="1291" spans="1:10">
      <c r="A1291" t="s">
        <v>268</v>
      </c>
      <c r="B1291" t="s">
        <v>270</v>
      </c>
      <c r="C1291" s="20">
        <v>2027</v>
      </c>
      <c r="D1291" t="s">
        <v>272</v>
      </c>
      <c r="E1291" s="22">
        <v>832171.10786563903</v>
      </c>
      <c r="F1291" s="22">
        <v>129660.11654469</v>
      </c>
      <c r="G1291" s="10">
        <v>132462.18825116701</v>
      </c>
      <c r="H1291" s="23">
        <f t="shared" si="40"/>
        <v>2802.0717064770142</v>
      </c>
      <c r="I1291" s="10">
        <v>832166.90618592501</v>
      </c>
      <c r="J1291" s="23">
        <f t="shared" si="41"/>
        <v>-4.2016797140240669</v>
      </c>
    </row>
    <row r="1292" spans="1:10">
      <c r="A1292" t="s">
        <v>268</v>
      </c>
      <c r="B1292" t="s">
        <v>270</v>
      </c>
      <c r="C1292" s="20">
        <v>2027</v>
      </c>
      <c r="D1292" t="s">
        <v>208</v>
      </c>
      <c r="E1292" s="22">
        <v>115943.97921729001</v>
      </c>
      <c r="F1292" s="22">
        <v>73860.574121142898</v>
      </c>
      <c r="G1292" s="10">
        <v>73859.910292566405</v>
      </c>
      <c r="H1292" s="23">
        <f t="shared" si="40"/>
        <v>-0.66382857649296056</v>
      </c>
      <c r="I1292" s="10">
        <v>115932.76937563501</v>
      </c>
      <c r="J1292" s="23">
        <f t="shared" si="41"/>
        <v>-11.209841654999764</v>
      </c>
    </row>
    <row r="1293" spans="1:10">
      <c r="A1293" t="s">
        <v>268</v>
      </c>
      <c r="B1293" t="s">
        <v>270</v>
      </c>
      <c r="C1293" s="20">
        <v>2027</v>
      </c>
      <c r="D1293" t="s">
        <v>218</v>
      </c>
      <c r="E1293" s="22">
        <v>278527.10212830699</v>
      </c>
      <c r="F1293" s="22">
        <v>259322.464931328</v>
      </c>
      <c r="G1293" s="10">
        <v>259318.038089282</v>
      </c>
      <c r="H1293" s="23">
        <f t="shared" si="40"/>
        <v>-4.4268420459993649</v>
      </c>
      <c r="I1293" s="10">
        <v>278508.66764215502</v>
      </c>
      <c r="J1293" s="23">
        <f t="shared" si="41"/>
        <v>-18.434486151963938</v>
      </c>
    </row>
    <row r="1294" spans="1:10">
      <c r="A1294" t="s">
        <v>268</v>
      </c>
      <c r="B1294" t="s">
        <v>270</v>
      </c>
      <c r="C1294" s="20">
        <v>2027</v>
      </c>
      <c r="D1294" t="s">
        <v>222</v>
      </c>
      <c r="E1294" s="22">
        <v>635133.11601686606</v>
      </c>
      <c r="F1294" s="22">
        <v>353620.38326974999</v>
      </c>
      <c r="G1294" s="10">
        <v>354171.54436264501</v>
      </c>
      <c r="H1294" s="23">
        <f t="shared" si="40"/>
        <v>551.16109289502492</v>
      </c>
      <c r="I1294" s="10">
        <v>635095.67155774101</v>
      </c>
      <c r="J1294" s="23">
        <f t="shared" si="41"/>
        <v>-37.444459125050344</v>
      </c>
    </row>
    <row r="1295" spans="1:10">
      <c r="A1295" t="s">
        <v>268</v>
      </c>
      <c r="B1295" t="s">
        <v>270</v>
      </c>
      <c r="C1295" s="20">
        <v>2027</v>
      </c>
      <c r="D1295" t="s">
        <v>226</v>
      </c>
      <c r="E1295" s="22">
        <v>342522.69574128999</v>
      </c>
      <c r="F1295" s="22">
        <v>171239.298923589</v>
      </c>
      <c r="G1295" s="10">
        <v>171237.362695819</v>
      </c>
      <c r="H1295" s="23">
        <f t="shared" si="40"/>
        <v>-1.9362277699983679</v>
      </c>
      <c r="I1295" s="10">
        <v>342492.40509895701</v>
      </c>
      <c r="J1295" s="23">
        <f t="shared" si="41"/>
        <v>-30.290642332984135</v>
      </c>
    </row>
    <row r="1296" spans="1:10">
      <c r="A1296" t="s">
        <v>268</v>
      </c>
      <c r="B1296" t="s">
        <v>270</v>
      </c>
      <c r="C1296" s="20">
        <v>2027</v>
      </c>
      <c r="D1296" t="s">
        <v>254</v>
      </c>
      <c r="E1296" s="22">
        <v>12629.8218819843</v>
      </c>
      <c r="F1296" s="22">
        <v>3692.7083769589899</v>
      </c>
      <c r="G1296" s="10">
        <v>3692.7080349650801</v>
      </c>
      <c r="H1296" s="23">
        <f t="shared" si="40"/>
        <v>-3.4199390984213096E-4</v>
      </c>
      <c r="I1296" s="10">
        <v>12629.8028477439</v>
      </c>
      <c r="J1296" s="23">
        <f t="shared" si="41"/>
        <v>-1.9034240400287672E-2</v>
      </c>
    </row>
    <row r="1297" spans="1:10">
      <c r="A1297" t="s">
        <v>268</v>
      </c>
      <c r="B1297" t="s">
        <v>270</v>
      </c>
      <c r="C1297" s="20">
        <v>2028</v>
      </c>
      <c r="D1297" t="s">
        <v>232</v>
      </c>
      <c r="E1297" s="22">
        <v>11832.425640567501</v>
      </c>
      <c r="F1297" s="22">
        <v>8691.3871773853298</v>
      </c>
      <c r="G1297" s="10">
        <v>8690.9707915108793</v>
      </c>
      <c r="H1297" s="23">
        <f t="shared" si="40"/>
        <v>-0.41638587445049779</v>
      </c>
      <c r="I1297" s="10">
        <v>11829.3995552585</v>
      </c>
      <c r="J1297" s="23">
        <f t="shared" si="41"/>
        <v>-3.0260853090003366</v>
      </c>
    </row>
    <row r="1298" spans="1:10">
      <c r="A1298" t="s">
        <v>268</v>
      </c>
      <c r="B1298" t="s">
        <v>270</v>
      </c>
      <c r="C1298" s="20">
        <v>2028</v>
      </c>
      <c r="D1298" t="s">
        <v>272</v>
      </c>
      <c r="E1298" s="22">
        <v>854966.96358769003</v>
      </c>
      <c r="F1298" s="22">
        <v>132950.49656180601</v>
      </c>
      <c r="G1298" s="10">
        <v>136770.52662347999</v>
      </c>
      <c r="H1298" s="23">
        <f t="shared" si="40"/>
        <v>3820.0300616739842</v>
      </c>
      <c r="I1298" s="10">
        <v>854958.47696154099</v>
      </c>
      <c r="J1298" s="23">
        <f t="shared" si="41"/>
        <v>-8.4866261490387842</v>
      </c>
    </row>
    <row r="1299" spans="1:10">
      <c r="A1299" t="s">
        <v>268</v>
      </c>
      <c r="B1299" t="s">
        <v>270</v>
      </c>
      <c r="C1299" s="20">
        <v>2028</v>
      </c>
      <c r="D1299" t="s">
        <v>208</v>
      </c>
      <c r="E1299" s="22">
        <v>119707.010257961</v>
      </c>
      <c r="F1299" s="22">
        <v>75547.481367195403</v>
      </c>
      <c r="G1299" s="10">
        <v>75545.086800111196</v>
      </c>
      <c r="H1299" s="23">
        <f t="shared" si="40"/>
        <v>-2.3945670842076652</v>
      </c>
      <c r="I1299" s="10">
        <v>119684.609316206</v>
      </c>
      <c r="J1299" s="23">
        <f t="shared" si="41"/>
        <v>-22.400941754996893</v>
      </c>
    </row>
    <row r="1300" spans="1:10">
      <c r="A1300" t="s">
        <v>268</v>
      </c>
      <c r="B1300" t="s">
        <v>270</v>
      </c>
      <c r="C1300" s="20">
        <v>2028</v>
      </c>
      <c r="D1300" t="s">
        <v>218</v>
      </c>
      <c r="E1300" s="22">
        <v>283245.05151098099</v>
      </c>
      <c r="F1300" s="22">
        <v>263767.41330955998</v>
      </c>
      <c r="G1300" s="10">
        <v>263753.748205613</v>
      </c>
      <c r="H1300" s="23">
        <f t="shared" si="40"/>
        <v>-13.665103946987074</v>
      </c>
      <c r="I1300" s="10">
        <v>283208.63975277002</v>
      </c>
      <c r="J1300" s="23">
        <f t="shared" si="41"/>
        <v>-36.411758210975677</v>
      </c>
    </row>
    <row r="1301" spans="1:10">
      <c r="A1301" t="s">
        <v>268</v>
      </c>
      <c r="B1301" t="s">
        <v>270</v>
      </c>
      <c r="C1301" s="20">
        <v>2028</v>
      </c>
      <c r="D1301" t="s">
        <v>222</v>
      </c>
      <c r="E1301" s="22">
        <v>654275.05101126595</v>
      </c>
      <c r="F1301" s="22">
        <v>363221.12475432601</v>
      </c>
      <c r="G1301" s="10">
        <v>363945.25377713301</v>
      </c>
      <c r="H1301" s="23">
        <f t="shared" si="40"/>
        <v>724.12902280699927</v>
      </c>
      <c r="I1301" s="10">
        <v>654200.04940095695</v>
      </c>
      <c r="J1301" s="23">
        <f t="shared" si="41"/>
        <v>-75.00161030900199</v>
      </c>
    </row>
    <row r="1302" spans="1:10">
      <c r="A1302" t="s">
        <v>268</v>
      </c>
      <c r="B1302" t="s">
        <v>270</v>
      </c>
      <c r="C1302" s="20">
        <v>2028</v>
      </c>
      <c r="D1302" t="s">
        <v>226</v>
      </c>
      <c r="E1302" s="22">
        <v>351805.70465748699</v>
      </c>
      <c r="F1302" s="22">
        <v>175242.01017848801</v>
      </c>
      <c r="G1302" s="10">
        <v>175235.34482666399</v>
      </c>
      <c r="H1302" s="23">
        <f t="shared" si="40"/>
        <v>-6.6653518240200356</v>
      </c>
      <c r="I1302" s="10">
        <v>351745.98328413401</v>
      </c>
      <c r="J1302" s="23">
        <f t="shared" si="41"/>
        <v>-59.721373352978844</v>
      </c>
    </row>
    <row r="1303" spans="1:10">
      <c r="A1303" t="s">
        <v>268</v>
      </c>
      <c r="B1303" t="s">
        <v>270</v>
      </c>
      <c r="C1303" s="20">
        <v>2028</v>
      </c>
      <c r="D1303" t="s">
        <v>254</v>
      </c>
      <c r="E1303" s="22">
        <v>12493.5712098406</v>
      </c>
      <c r="F1303" s="22">
        <v>3559.53900820531</v>
      </c>
      <c r="G1303" s="10">
        <v>3559.53799626408</v>
      </c>
      <c r="H1303" s="23">
        <f t="shared" si="40"/>
        <v>-1.0119412299900432E-3</v>
      </c>
      <c r="I1303" s="10">
        <v>12493.541081487199</v>
      </c>
      <c r="J1303" s="23">
        <f t="shared" si="41"/>
        <v>-3.0128353400868946E-2</v>
      </c>
    </row>
    <row r="1304" spans="1:10">
      <c r="A1304" t="s">
        <v>268</v>
      </c>
      <c r="B1304" t="s">
        <v>270</v>
      </c>
      <c r="C1304" s="20">
        <v>2029</v>
      </c>
      <c r="D1304" t="s">
        <v>232</v>
      </c>
      <c r="E1304" s="22">
        <v>12025.1841562717</v>
      </c>
      <c r="F1304" s="22">
        <v>8821.3132957472499</v>
      </c>
      <c r="G1304" s="10">
        <v>8820.3946266869098</v>
      </c>
      <c r="H1304" s="23">
        <f t="shared" si="40"/>
        <v>-0.91866906034010754</v>
      </c>
      <c r="I1304" s="10">
        <v>12020.2428783132</v>
      </c>
      <c r="J1304" s="23">
        <f t="shared" si="41"/>
        <v>-4.9412779584999953</v>
      </c>
    </row>
    <row r="1305" spans="1:10">
      <c r="A1305" t="s">
        <v>268</v>
      </c>
      <c r="B1305" t="s">
        <v>270</v>
      </c>
      <c r="C1305" s="20">
        <v>2029</v>
      </c>
      <c r="D1305" t="s">
        <v>272</v>
      </c>
      <c r="E1305" s="22">
        <v>872136.84870348603</v>
      </c>
      <c r="F1305" s="22">
        <v>136525.67822583401</v>
      </c>
      <c r="G1305" s="10">
        <v>141419.192572278</v>
      </c>
      <c r="H1305" s="23">
        <f t="shared" si="40"/>
        <v>4893.5143464439898</v>
      </c>
      <c r="I1305" s="10">
        <v>872122.58793486003</v>
      </c>
      <c r="J1305" s="23">
        <f t="shared" si="41"/>
        <v>-14.260768626001664</v>
      </c>
    </row>
    <row r="1306" spans="1:10">
      <c r="A1306" t="s">
        <v>268</v>
      </c>
      <c r="B1306" t="s">
        <v>270</v>
      </c>
      <c r="C1306" s="20">
        <v>2029</v>
      </c>
      <c r="D1306" t="s">
        <v>208</v>
      </c>
      <c r="E1306" s="22">
        <v>122739.058713844</v>
      </c>
      <c r="F1306" s="22">
        <v>77388.738226170404</v>
      </c>
      <c r="G1306" s="10">
        <v>77383.250901099105</v>
      </c>
      <c r="H1306" s="23">
        <f t="shared" si="40"/>
        <v>-5.4873250712989829</v>
      </c>
      <c r="I1306" s="10">
        <v>122702.09169944801</v>
      </c>
      <c r="J1306" s="23">
        <f t="shared" si="41"/>
        <v>-36.967014395995648</v>
      </c>
    </row>
    <row r="1307" spans="1:10">
      <c r="A1307" t="s">
        <v>268</v>
      </c>
      <c r="B1307" t="s">
        <v>270</v>
      </c>
      <c r="C1307" s="20">
        <v>2029</v>
      </c>
      <c r="D1307" t="s">
        <v>218</v>
      </c>
      <c r="E1307" s="22">
        <v>287869.21374189801</v>
      </c>
      <c r="F1307" s="22">
        <v>268496.84660385799</v>
      </c>
      <c r="G1307" s="10">
        <v>268469.01867672201</v>
      </c>
      <c r="H1307" s="23">
        <f t="shared" si="40"/>
        <v>-27.827927135978825</v>
      </c>
      <c r="I1307" s="10">
        <v>287809.159991119</v>
      </c>
      <c r="J1307" s="23">
        <f t="shared" si="41"/>
        <v>-60.053750779014081</v>
      </c>
    </row>
    <row r="1308" spans="1:10">
      <c r="A1308" t="s">
        <v>268</v>
      </c>
      <c r="B1308" t="s">
        <v>270</v>
      </c>
      <c r="C1308" s="20">
        <v>2029</v>
      </c>
      <c r="D1308" t="s">
        <v>222</v>
      </c>
      <c r="E1308" s="22">
        <v>670166.90112125198</v>
      </c>
      <c r="F1308" s="22">
        <v>373624.84150807897</v>
      </c>
      <c r="G1308" s="10">
        <v>374519.26487124799</v>
      </c>
      <c r="H1308" s="23">
        <f t="shared" si="40"/>
        <v>894.42336316901492</v>
      </c>
      <c r="I1308" s="10">
        <v>670042.029002105</v>
      </c>
      <c r="J1308" s="23">
        <f t="shared" si="41"/>
        <v>-124.87211914698128</v>
      </c>
    </row>
    <row r="1309" spans="1:10">
      <c r="A1309" t="s">
        <v>268</v>
      </c>
      <c r="B1309" t="s">
        <v>270</v>
      </c>
      <c r="C1309" s="20">
        <v>2029</v>
      </c>
      <c r="D1309" t="s">
        <v>226</v>
      </c>
      <c r="E1309" s="22">
        <v>359585.08043191698</v>
      </c>
      <c r="F1309" s="22">
        <v>179583.21372363801</v>
      </c>
      <c r="G1309" s="10">
        <v>179568.51796081799</v>
      </c>
      <c r="H1309" s="23">
        <f t="shared" si="40"/>
        <v>-14.69576282001799</v>
      </c>
      <c r="I1309" s="10">
        <v>359486.67235883599</v>
      </c>
      <c r="J1309" s="23">
        <f t="shared" si="41"/>
        <v>-98.408073080994654</v>
      </c>
    </row>
    <row r="1310" spans="1:10">
      <c r="A1310" t="s">
        <v>268</v>
      </c>
      <c r="B1310" t="s">
        <v>270</v>
      </c>
      <c r="C1310" s="20">
        <v>2029</v>
      </c>
      <c r="D1310" t="s">
        <v>254</v>
      </c>
      <c r="E1310" s="22">
        <v>12505.3330866079</v>
      </c>
      <c r="F1310" s="22">
        <v>3430.7730557129398</v>
      </c>
      <c r="G1310" s="10">
        <v>3430.77105367489</v>
      </c>
      <c r="H1310" s="23">
        <f t="shared" si="40"/>
        <v>-2.0020380497953738E-3</v>
      </c>
      <c r="I1310" s="10">
        <v>12505.289709123201</v>
      </c>
      <c r="J1310" s="23">
        <f t="shared" si="41"/>
        <v>-4.3377484698794433E-2</v>
      </c>
    </row>
    <row r="1311" spans="1:10">
      <c r="A1311" t="s">
        <v>268</v>
      </c>
      <c r="B1311" t="s">
        <v>270</v>
      </c>
      <c r="C1311" s="20">
        <v>2030</v>
      </c>
      <c r="D1311" t="s">
        <v>232</v>
      </c>
      <c r="E1311" s="22">
        <v>12281.589885454199</v>
      </c>
      <c r="F1311" s="22">
        <v>8967.2372004048393</v>
      </c>
      <c r="G1311" s="10">
        <v>8965.5972388295504</v>
      </c>
      <c r="H1311" s="23">
        <f t="shared" si="40"/>
        <v>-1.6399615752889076</v>
      </c>
      <c r="I1311" s="10">
        <v>12274.264734443401</v>
      </c>
      <c r="J1311" s="23">
        <f t="shared" si="41"/>
        <v>-7.3251510107984359</v>
      </c>
    </row>
    <row r="1312" spans="1:10">
      <c r="A1312" t="s">
        <v>268</v>
      </c>
      <c r="B1312" t="s">
        <v>270</v>
      </c>
      <c r="C1312" s="20">
        <v>2030</v>
      </c>
      <c r="D1312" t="s">
        <v>272</v>
      </c>
      <c r="E1312" s="22">
        <v>888670.45897159504</v>
      </c>
      <c r="F1312" s="22">
        <v>140232.76289824699</v>
      </c>
      <c r="G1312" s="10">
        <v>146256.073838529</v>
      </c>
      <c r="H1312" s="23">
        <f t="shared" si="40"/>
        <v>6023.3109402820119</v>
      </c>
      <c r="I1312" s="10">
        <v>888648.84909112402</v>
      </c>
      <c r="J1312" s="23">
        <f t="shared" si="41"/>
        <v>-21.609880471020006</v>
      </c>
    </row>
    <row r="1313" spans="1:10">
      <c r="A1313" t="s">
        <v>268</v>
      </c>
      <c r="B1313" t="s">
        <v>270</v>
      </c>
      <c r="C1313" s="20">
        <v>2030</v>
      </c>
      <c r="D1313" t="s">
        <v>208</v>
      </c>
      <c r="E1313" s="22">
        <v>126155.809993546</v>
      </c>
      <c r="F1313" s="22">
        <v>79344.910304786201</v>
      </c>
      <c r="G1313" s="10">
        <v>79334.798361602807</v>
      </c>
      <c r="H1313" s="23">
        <f t="shared" si="40"/>
        <v>-10.111943183394033</v>
      </c>
      <c r="I1313" s="10">
        <v>126100.520404265</v>
      </c>
      <c r="J1313" s="23">
        <f t="shared" si="41"/>
        <v>-55.289589281004737</v>
      </c>
    </row>
    <row r="1314" spans="1:10">
      <c r="A1314" t="s">
        <v>268</v>
      </c>
      <c r="B1314" t="s">
        <v>270</v>
      </c>
      <c r="C1314" s="20">
        <v>2030</v>
      </c>
      <c r="D1314" t="s">
        <v>218</v>
      </c>
      <c r="E1314" s="22">
        <v>292375.36077508802</v>
      </c>
      <c r="F1314" s="22">
        <v>273204.76840269601</v>
      </c>
      <c r="G1314" s="10">
        <v>273157.810650434</v>
      </c>
      <c r="H1314" s="23">
        <f t="shared" si="40"/>
        <v>-46.957752262009308</v>
      </c>
      <c r="I1314" s="10">
        <v>292286.01702985802</v>
      </c>
      <c r="J1314" s="23">
        <f t="shared" si="41"/>
        <v>-89.343745229998603</v>
      </c>
    </row>
    <row r="1315" spans="1:10">
      <c r="A1315" t="s">
        <v>268</v>
      </c>
      <c r="B1315" t="s">
        <v>270</v>
      </c>
      <c r="C1315" s="20">
        <v>2030</v>
      </c>
      <c r="D1315" t="s">
        <v>222</v>
      </c>
      <c r="E1315" s="22">
        <v>686716.72797996702</v>
      </c>
      <c r="F1315" s="22">
        <v>384355.75543257198</v>
      </c>
      <c r="G1315" s="10">
        <v>385417.27941906598</v>
      </c>
      <c r="H1315" s="23">
        <f t="shared" si="40"/>
        <v>1061.523986493994</v>
      </c>
      <c r="I1315" s="10">
        <v>686528.81687195494</v>
      </c>
      <c r="J1315" s="23">
        <f t="shared" si="41"/>
        <v>-187.91110801207833</v>
      </c>
    </row>
    <row r="1316" spans="1:10">
      <c r="A1316" t="s">
        <v>268</v>
      </c>
      <c r="B1316" t="s">
        <v>270</v>
      </c>
      <c r="C1316" s="20">
        <v>2030</v>
      </c>
      <c r="D1316" t="s">
        <v>226</v>
      </c>
      <c r="E1316" s="22">
        <v>368101.90608129901</v>
      </c>
      <c r="F1316" s="22">
        <v>184403.976139946</v>
      </c>
      <c r="G1316" s="10">
        <v>184377.512558869</v>
      </c>
      <c r="H1316" s="23">
        <f t="shared" si="40"/>
        <v>-26.463581076997798</v>
      </c>
      <c r="I1316" s="10">
        <v>367955.05484547</v>
      </c>
      <c r="J1316" s="23">
        <f t="shared" si="41"/>
        <v>-146.85123582900269</v>
      </c>
    </row>
    <row r="1317" spans="1:10">
      <c r="A1317" t="s">
        <v>268</v>
      </c>
      <c r="B1317" t="s">
        <v>270</v>
      </c>
      <c r="C1317" s="20">
        <v>2030</v>
      </c>
      <c r="D1317" t="s">
        <v>254</v>
      </c>
      <c r="E1317" s="22">
        <v>12655.3284305785</v>
      </c>
      <c r="F1317" s="22">
        <v>3301.1498213871</v>
      </c>
      <c r="G1317" s="10">
        <v>3301.1466621342702</v>
      </c>
      <c r="H1317" s="23">
        <f t="shared" si="40"/>
        <v>-3.159252829846082E-3</v>
      </c>
      <c r="I1317" s="10">
        <v>12655.277490168401</v>
      </c>
      <c r="J1317" s="23">
        <f t="shared" si="41"/>
        <v>-5.0940410099428846E-2</v>
      </c>
    </row>
    <row r="1318" spans="1:10">
      <c r="A1318" t="s">
        <v>268</v>
      </c>
      <c r="B1318" t="s">
        <v>270</v>
      </c>
      <c r="C1318" s="20">
        <v>2031</v>
      </c>
      <c r="D1318" t="s">
        <v>232</v>
      </c>
      <c r="E1318" s="22">
        <v>12516.7369102579</v>
      </c>
      <c r="F1318" s="22">
        <v>9117.0749128395692</v>
      </c>
      <c r="G1318" s="10">
        <v>9114.4830231047799</v>
      </c>
      <c r="H1318" s="23">
        <f t="shared" si="40"/>
        <v>-2.5918897347892198</v>
      </c>
      <c r="I1318" s="10">
        <v>12506.5880665311</v>
      </c>
      <c r="J1318" s="23">
        <f t="shared" si="41"/>
        <v>-10.148843726799896</v>
      </c>
    </row>
    <row r="1319" spans="1:10">
      <c r="A1319" t="s">
        <v>268</v>
      </c>
      <c r="B1319" t="s">
        <v>270</v>
      </c>
      <c r="C1319" s="20">
        <v>2031</v>
      </c>
      <c r="D1319" t="s">
        <v>272</v>
      </c>
      <c r="E1319" s="22">
        <v>905728.91333698004</v>
      </c>
      <c r="F1319" s="22">
        <v>143816.60112829899</v>
      </c>
      <c r="G1319" s="10">
        <v>151017.314585235</v>
      </c>
      <c r="H1319" s="23">
        <f t="shared" si="40"/>
        <v>7200.713456936006</v>
      </c>
      <c r="I1319" s="10">
        <v>905698.50533387996</v>
      </c>
      <c r="J1319" s="23">
        <f t="shared" si="41"/>
        <v>-30.408003100077622</v>
      </c>
    </row>
    <row r="1320" spans="1:10">
      <c r="A1320" t="s">
        <v>268</v>
      </c>
      <c r="B1320" t="s">
        <v>270</v>
      </c>
      <c r="C1320" s="20">
        <v>2031</v>
      </c>
      <c r="D1320" t="s">
        <v>208</v>
      </c>
      <c r="E1320" s="22">
        <v>129414.165994397</v>
      </c>
      <c r="F1320" s="22">
        <v>81237.624539854107</v>
      </c>
      <c r="G1320" s="10">
        <v>81221.214270957804</v>
      </c>
      <c r="H1320" s="23">
        <f t="shared" si="40"/>
        <v>-16.410268896303023</v>
      </c>
      <c r="I1320" s="10">
        <v>129337.02061388201</v>
      </c>
      <c r="J1320" s="23">
        <f t="shared" si="41"/>
        <v>-77.145380514994031</v>
      </c>
    </row>
    <row r="1321" spans="1:10">
      <c r="A1321" t="s">
        <v>268</v>
      </c>
      <c r="B1321" t="s">
        <v>270</v>
      </c>
      <c r="C1321" s="20">
        <v>2031</v>
      </c>
      <c r="D1321" t="s">
        <v>218</v>
      </c>
      <c r="E1321" s="22">
        <v>296561.79921271402</v>
      </c>
      <c r="F1321" s="22">
        <v>277475.156676171</v>
      </c>
      <c r="G1321" s="10">
        <v>277404.15219534899</v>
      </c>
      <c r="H1321" s="23">
        <f t="shared" si="40"/>
        <v>-71.004480822011828</v>
      </c>
      <c r="I1321" s="10">
        <v>296437.73837872199</v>
      </c>
      <c r="J1321" s="23">
        <f t="shared" si="41"/>
        <v>-124.06083399202907</v>
      </c>
    </row>
    <row r="1322" spans="1:10">
      <c r="A1322" t="s">
        <v>268</v>
      </c>
      <c r="B1322" t="s">
        <v>270</v>
      </c>
      <c r="C1322" s="20">
        <v>2031</v>
      </c>
      <c r="D1322" t="s">
        <v>222</v>
      </c>
      <c r="E1322" s="22">
        <v>702811.70946374803</v>
      </c>
      <c r="F1322" s="22">
        <v>394854.29005065601</v>
      </c>
      <c r="G1322" s="10">
        <v>396078.261698986</v>
      </c>
      <c r="H1322" s="23">
        <f t="shared" si="40"/>
        <v>1223.9716483299853</v>
      </c>
      <c r="I1322" s="10">
        <v>702548.13433482195</v>
      </c>
      <c r="J1322" s="23">
        <f t="shared" si="41"/>
        <v>-263.57512892608065</v>
      </c>
    </row>
    <row r="1323" spans="1:10">
      <c r="A1323" t="s">
        <v>268</v>
      </c>
      <c r="B1323" t="s">
        <v>270</v>
      </c>
      <c r="C1323" s="20">
        <v>2031</v>
      </c>
      <c r="D1323" t="s">
        <v>226</v>
      </c>
      <c r="E1323" s="22">
        <v>376231.20118251798</v>
      </c>
      <c r="F1323" s="22">
        <v>189189.611375295</v>
      </c>
      <c r="G1323" s="10">
        <v>189147.35229478899</v>
      </c>
      <c r="H1323" s="23">
        <f t="shared" si="40"/>
        <v>-42.259080506017199</v>
      </c>
      <c r="I1323" s="10">
        <v>376026.788964657</v>
      </c>
      <c r="J1323" s="23">
        <f t="shared" si="41"/>
        <v>-204.41221786098322</v>
      </c>
    </row>
    <row r="1324" spans="1:10">
      <c r="A1324" t="s">
        <v>268</v>
      </c>
      <c r="B1324" t="s">
        <v>270</v>
      </c>
      <c r="C1324" s="20">
        <v>2031</v>
      </c>
      <c r="D1324" t="s">
        <v>254</v>
      </c>
      <c r="E1324" s="22">
        <v>12740.693269533</v>
      </c>
      <c r="F1324" s="22">
        <v>3174.8673727077398</v>
      </c>
      <c r="G1324" s="10">
        <v>3174.86317276916</v>
      </c>
      <c r="H1324" s="23">
        <f t="shared" si="40"/>
        <v>-4.1999385798590083E-3</v>
      </c>
      <c r="I1324" s="10">
        <v>12740.6278729228</v>
      </c>
      <c r="J1324" s="23">
        <f t="shared" si="41"/>
        <v>-6.5396610199968563E-2</v>
      </c>
    </row>
    <row r="1325" spans="1:10">
      <c r="A1325" t="s">
        <v>268</v>
      </c>
      <c r="B1325" t="s">
        <v>270</v>
      </c>
      <c r="C1325" s="20">
        <v>2032</v>
      </c>
      <c r="D1325" t="s">
        <v>232</v>
      </c>
      <c r="E1325" s="22">
        <v>12757.293173484501</v>
      </c>
      <c r="F1325" s="22">
        <v>9271.6903394439996</v>
      </c>
      <c r="G1325" s="10">
        <v>9267.9117528710594</v>
      </c>
      <c r="H1325" s="23">
        <f t="shared" si="40"/>
        <v>-3.7785865729401849</v>
      </c>
      <c r="I1325" s="10">
        <v>12743.894407130299</v>
      </c>
      <c r="J1325" s="23">
        <f t="shared" si="41"/>
        <v>-13.398766354201143</v>
      </c>
    </row>
    <row r="1326" spans="1:10">
      <c r="A1326" t="s">
        <v>268</v>
      </c>
      <c r="B1326" t="s">
        <v>270</v>
      </c>
      <c r="C1326" s="20">
        <v>2032</v>
      </c>
      <c r="D1326" t="s">
        <v>272</v>
      </c>
      <c r="E1326" s="22">
        <v>923819.23292304995</v>
      </c>
      <c r="F1326" s="22">
        <v>147478.96896741199</v>
      </c>
      <c r="G1326" s="10">
        <v>155914.89034446701</v>
      </c>
      <c r="H1326" s="23">
        <f t="shared" si="40"/>
        <v>8435.9213770550268</v>
      </c>
      <c r="I1326" s="10">
        <v>923778.43364748405</v>
      </c>
      <c r="J1326" s="23">
        <f t="shared" si="41"/>
        <v>-40.799275565892458</v>
      </c>
    </row>
    <row r="1327" spans="1:10">
      <c r="A1327" t="s">
        <v>268</v>
      </c>
      <c r="B1327" t="s">
        <v>270</v>
      </c>
      <c r="C1327" s="20">
        <v>2032</v>
      </c>
      <c r="D1327" t="s">
        <v>208</v>
      </c>
      <c r="E1327" s="22">
        <v>132668.93353289799</v>
      </c>
      <c r="F1327" s="22">
        <v>83188.576934461104</v>
      </c>
      <c r="G1327" s="10">
        <v>83164.095936043304</v>
      </c>
      <c r="H1327" s="23">
        <f t="shared" si="40"/>
        <v>-24.480998417799128</v>
      </c>
      <c r="I1327" s="10">
        <v>132566.31786836899</v>
      </c>
      <c r="J1327" s="23">
        <f t="shared" si="41"/>
        <v>-102.61566452900297</v>
      </c>
    </row>
    <row r="1328" spans="1:10">
      <c r="A1328" t="s">
        <v>268</v>
      </c>
      <c r="B1328" t="s">
        <v>270</v>
      </c>
      <c r="C1328" s="20">
        <v>2032</v>
      </c>
      <c r="D1328" t="s">
        <v>218</v>
      </c>
      <c r="E1328" s="22">
        <v>300668.716278509</v>
      </c>
      <c r="F1328" s="22">
        <v>281588.67315337999</v>
      </c>
      <c r="G1328" s="10">
        <v>281488.739628123</v>
      </c>
      <c r="H1328" s="23">
        <f t="shared" si="40"/>
        <v>-99.933525256987195</v>
      </c>
      <c r="I1328" s="10">
        <v>300504.55033634102</v>
      </c>
      <c r="J1328" s="23">
        <f t="shared" si="41"/>
        <v>-164.16594216797967</v>
      </c>
    </row>
    <row r="1329" spans="1:10">
      <c r="A1329" t="s">
        <v>268</v>
      </c>
      <c r="B1329" t="s">
        <v>270</v>
      </c>
      <c r="C1329" s="20">
        <v>2032</v>
      </c>
      <c r="D1329" t="s">
        <v>222</v>
      </c>
      <c r="E1329" s="22">
        <v>719521.28227806604</v>
      </c>
      <c r="F1329" s="22">
        <v>405521.41158302902</v>
      </c>
      <c r="G1329" s="10">
        <v>406904.282877455</v>
      </c>
      <c r="H1329" s="23">
        <f t="shared" si="40"/>
        <v>1382.8712944259751</v>
      </c>
      <c r="I1329" s="10">
        <v>719168.67859233997</v>
      </c>
      <c r="J1329" s="23">
        <f t="shared" si="41"/>
        <v>-352.60368572606239</v>
      </c>
    </row>
    <row r="1330" spans="1:10">
      <c r="A1330" t="s">
        <v>268</v>
      </c>
      <c r="B1330" t="s">
        <v>270</v>
      </c>
      <c r="C1330" s="20">
        <v>2032</v>
      </c>
      <c r="D1330" t="s">
        <v>226</v>
      </c>
      <c r="E1330" s="22">
        <v>384880.80287785799</v>
      </c>
      <c r="F1330" s="22">
        <v>194255.72806030401</v>
      </c>
      <c r="G1330" s="10">
        <v>194193.38475982001</v>
      </c>
      <c r="H1330" s="23">
        <f t="shared" si="40"/>
        <v>-62.34330048400443</v>
      </c>
      <c r="I1330" s="10">
        <v>384609.051353766</v>
      </c>
      <c r="J1330" s="23">
        <f t="shared" si="41"/>
        <v>-271.75152409198927</v>
      </c>
    </row>
    <row r="1331" spans="1:10">
      <c r="A1331" t="s">
        <v>268</v>
      </c>
      <c r="B1331" t="s">
        <v>270</v>
      </c>
      <c r="C1331" s="20">
        <v>2032</v>
      </c>
      <c r="D1331" t="s">
        <v>254</v>
      </c>
      <c r="E1331" s="22">
        <v>12856.0164658338</v>
      </c>
      <c r="F1331" s="22">
        <v>3046.5255547522002</v>
      </c>
      <c r="G1331" s="10">
        <v>3046.52022706146</v>
      </c>
      <c r="H1331" s="23">
        <f t="shared" si="40"/>
        <v>-5.3276907401595963E-3</v>
      </c>
      <c r="I1331" s="10">
        <v>12855.942738985899</v>
      </c>
      <c r="J1331" s="23">
        <f t="shared" si="41"/>
        <v>-7.3726847900616121E-2</v>
      </c>
    </row>
    <row r="1332" spans="1:10">
      <c r="A1332" t="s">
        <v>268</v>
      </c>
      <c r="B1332" t="s">
        <v>270</v>
      </c>
      <c r="C1332" s="20">
        <v>2033</v>
      </c>
      <c r="D1332" t="s">
        <v>232</v>
      </c>
      <c r="E1332" s="22">
        <v>13163.861685816901</v>
      </c>
      <c r="F1332" s="22">
        <v>9442.72197127447</v>
      </c>
      <c r="G1332" s="10">
        <v>9437.4952183943606</v>
      </c>
      <c r="H1332" s="23">
        <f t="shared" si="40"/>
        <v>-5.2267528801094159</v>
      </c>
      <c r="I1332" s="10">
        <v>13146.351390150499</v>
      </c>
      <c r="J1332" s="23">
        <f t="shared" si="41"/>
        <v>-17.510295666401362</v>
      </c>
    </row>
    <row r="1333" spans="1:10">
      <c r="A1333" t="s">
        <v>268</v>
      </c>
      <c r="B1333" t="s">
        <v>270</v>
      </c>
      <c r="C1333" s="20">
        <v>2033</v>
      </c>
      <c r="D1333" t="s">
        <v>272</v>
      </c>
      <c r="E1333" s="22">
        <v>944574.07865459099</v>
      </c>
      <c r="F1333" s="22">
        <v>151096.777836269</v>
      </c>
      <c r="G1333" s="10">
        <v>160821.219639763</v>
      </c>
      <c r="H1333" s="23">
        <f t="shared" si="40"/>
        <v>9724.4418034940027</v>
      </c>
      <c r="I1333" s="10">
        <v>944521.71811111004</v>
      </c>
      <c r="J1333" s="23">
        <f t="shared" si="41"/>
        <v>-52.360543480957858</v>
      </c>
    </row>
    <row r="1334" spans="1:10">
      <c r="A1334" t="s">
        <v>268</v>
      </c>
      <c r="B1334" t="s">
        <v>270</v>
      </c>
      <c r="C1334" s="20">
        <v>2033</v>
      </c>
      <c r="D1334" t="s">
        <v>208</v>
      </c>
      <c r="E1334" s="22">
        <v>136840.52534010401</v>
      </c>
      <c r="F1334" s="22">
        <v>85174.466757008006</v>
      </c>
      <c r="G1334" s="10">
        <v>85140.0559210379</v>
      </c>
      <c r="H1334" s="23">
        <f t="shared" si="40"/>
        <v>-34.410835970105836</v>
      </c>
      <c r="I1334" s="10">
        <v>136707.716312745</v>
      </c>
      <c r="J1334" s="23">
        <f t="shared" si="41"/>
        <v>-132.809027359006</v>
      </c>
    </row>
    <row r="1335" spans="1:10">
      <c r="A1335" t="s">
        <v>268</v>
      </c>
      <c r="B1335" t="s">
        <v>270</v>
      </c>
      <c r="C1335" s="20">
        <v>2033</v>
      </c>
      <c r="D1335" t="s">
        <v>218</v>
      </c>
      <c r="E1335" s="22">
        <v>304678.196623664</v>
      </c>
      <c r="F1335" s="22">
        <v>285431.43906106002</v>
      </c>
      <c r="G1335" s="10">
        <v>285297.74851322698</v>
      </c>
      <c r="H1335" s="23">
        <f t="shared" si="40"/>
        <v>-133.69054783304455</v>
      </c>
      <c r="I1335" s="10">
        <v>304468.28685022698</v>
      </c>
      <c r="J1335" s="23">
        <f t="shared" si="41"/>
        <v>-209.90977343701525</v>
      </c>
    </row>
    <row r="1336" spans="1:10">
      <c r="A1336" t="s">
        <v>268</v>
      </c>
      <c r="B1336" t="s">
        <v>270</v>
      </c>
      <c r="C1336" s="20">
        <v>2033</v>
      </c>
      <c r="D1336" t="s">
        <v>222</v>
      </c>
      <c r="E1336" s="22">
        <v>738851.73521272303</v>
      </c>
      <c r="F1336" s="22">
        <v>416054.185705101</v>
      </c>
      <c r="G1336" s="10">
        <v>417591.194273361</v>
      </c>
      <c r="H1336" s="23">
        <f t="shared" si="40"/>
        <v>1537.0085682600038</v>
      </c>
      <c r="I1336" s="10">
        <v>738395.91371005401</v>
      </c>
      <c r="J1336" s="23">
        <f t="shared" si="41"/>
        <v>-455.8215026690159</v>
      </c>
    </row>
    <row r="1337" spans="1:10">
      <c r="A1337" t="s">
        <v>268</v>
      </c>
      <c r="B1337" t="s">
        <v>270</v>
      </c>
      <c r="C1337" s="20">
        <v>2033</v>
      </c>
      <c r="D1337" t="s">
        <v>226</v>
      </c>
      <c r="E1337" s="22">
        <v>394505.42224373302</v>
      </c>
      <c r="F1337" s="22">
        <v>199398.38599898401</v>
      </c>
      <c r="G1337" s="10">
        <v>199311.53036404401</v>
      </c>
      <c r="H1337" s="23">
        <f t="shared" si="40"/>
        <v>-86.855634940002346</v>
      </c>
      <c r="I1337" s="10">
        <v>394159.18491510901</v>
      </c>
      <c r="J1337" s="23">
        <f t="shared" si="41"/>
        <v>-346.23732862400357</v>
      </c>
    </row>
    <row r="1338" spans="1:10">
      <c r="A1338" t="s">
        <v>268</v>
      </c>
      <c r="B1338" t="s">
        <v>270</v>
      </c>
      <c r="C1338" s="20">
        <v>2033</v>
      </c>
      <c r="D1338" t="s">
        <v>254</v>
      </c>
      <c r="E1338" s="22">
        <v>12780.817359375</v>
      </c>
      <c r="F1338" s="22">
        <v>2919.8008862871602</v>
      </c>
      <c r="G1338" s="10">
        <v>2919.7945489748099</v>
      </c>
      <c r="H1338" s="23">
        <f t="shared" si="40"/>
        <v>-6.3373123502969975E-3</v>
      </c>
      <c r="I1338" s="10">
        <v>12780.7417922516</v>
      </c>
      <c r="J1338" s="23">
        <f t="shared" si="41"/>
        <v>-7.5567123400105629E-2</v>
      </c>
    </row>
    <row r="1339" spans="1:10">
      <c r="A1339" t="s">
        <v>268</v>
      </c>
      <c r="B1339" t="s">
        <v>270</v>
      </c>
      <c r="C1339" s="20">
        <v>2034</v>
      </c>
      <c r="D1339" t="s">
        <v>232</v>
      </c>
      <c r="E1339" s="22">
        <v>13418.090996057001</v>
      </c>
      <c r="F1339" s="22">
        <v>9617.7411212030602</v>
      </c>
      <c r="G1339" s="10">
        <v>9610.7871789458404</v>
      </c>
      <c r="H1339" s="23">
        <f t="shared" si="40"/>
        <v>-6.9539422572197509</v>
      </c>
      <c r="I1339" s="10">
        <v>13396.3770662857</v>
      </c>
      <c r="J1339" s="23">
        <f t="shared" si="41"/>
        <v>-21.713929771300172</v>
      </c>
    </row>
    <row r="1340" spans="1:10">
      <c r="A1340" t="s">
        <v>268</v>
      </c>
      <c r="B1340" t="s">
        <v>270</v>
      </c>
      <c r="C1340" s="20">
        <v>2034</v>
      </c>
      <c r="D1340" t="s">
        <v>272</v>
      </c>
      <c r="E1340" s="22">
        <v>960286.92033140198</v>
      </c>
      <c r="F1340" s="22">
        <v>154760.15722817299</v>
      </c>
      <c r="G1340" s="10">
        <v>165832.802590949</v>
      </c>
      <c r="H1340" s="23">
        <f t="shared" si="40"/>
        <v>11072.645362776006</v>
      </c>
      <c r="I1340" s="10">
        <v>960221.65586168901</v>
      </c>
      <c r="J1340" s="23">
        <f t="shared" si="41"/>
        <v>-65.264469712972641</v>
      </c>
    </row>
    <row r="1341" spans="1:10">
      <c r="A1341" t="s">
        <v>268</v>
      </c>
      <c r="B1341" t="s">
        <v>270</v>
      </c>
      <c r="C1341" s="20">
        <v>2034</v>
      </c>
      <c r="D1341" t="s">
        <v>208</v>
      </c>
      <c r="E1341" s="22">
        <v>140088.28262205899</v>
      </c>
      <c r="F1341" s="22">
        <v>87172.525161197103</v>
      </c>
      <c r="G1341" s="10">
        <v>87126.211950146098</v>
      </c>
      <c r="H1341" s="23">
        <f t="shared" si="40"/>
        <v>-46.313211051005055</v>
      </c>
      <c r="I1341" s="10">
        <v>139922.665552402</v>
      </c>
      <c r="J1341" s="23">
        <f t="shared" si="41"/>
        <v>-165.61706965698977</v>
      </c>
    </row>
    <row r="1342" spans="1:10">
      <c r="A1342" t="s">
        <v>268</v>
      </c>
      <c r="B1342" t="s">
        <v>270</v>
      </c>
      <c r="C1342" s="20">
        <v>2034</v>
      </c>
      <c r="D1342" t="s">
        <v>218</v>
      </c>
      <c r="E1342" s="22">
        <v>308403.14747497102</v>
      </c>
      <c r="F1342" s="22">
        <v>289194.609796084</v>
      </c>
      <c r="G1342" s="10">
        <v>289022.375898514</v>
      </c>
      <c r="H1342" s="23">
        <f t="shared" si="40"/>
        <v>-172.23389756999677</v>
      </c>
      <c r="I1342" s="10">
        <v>308142.620646514</v>
      </c>
      <c r="J1342" s="23">
        <f t="shared" si="41"/>
        <v>-260.52682845701929</v>
      </c>
    </row>
    <row r="1343" spans="1:10">
      <c r="A1343" t="s">
        <v>268</v>
      </c>
      <c r="B1343" t="s">
        <v>270</v>
      </c>
      <c r="C1343" s="20">
        <v>2034</v>
      </c>
      <c r="D1343" t="s">
        <v>222</v>
      </c>
      <c r="E1343" s="22">
        <v>754836.11079325096</v>
      </c>
      <c r="F1343" s="22">
        <v>426807.78435359499</v>
      </c>
      <c r="G1343" s="10">
        <v>428496.093357131</v>
      </c>
      <c r="H1343" s="23">
        <f t="shared" si="40"/>
        <v>1688.3090035360074</v>
      </c>
      <c r="I1343" s="10">
        <v>754264.51931482705</v>
      </c>
      <c r="J1343" s="23">
        <f t="shared" si="41"/>
        <v>-571.59147842391394</v>
      </c>
    </row>
    <row r="1344" spans="1:10">
      <c r="A1344" t="s">
        <v>268</v>
      </c>
      <c r="B1344" t="s">
        <v>270</v>
      </c>
      <c r="C1344" s="20">
        <v>2034</v>
      </c>
      <c r="D1344" t="s">
        <v>226</v>
      </c>
      <c r="E1344" s="22">
        <v>402853.43776078703</v>
      </c>
      <c r="F1344" s="22">
        <v>204626.209584097</v>
      </c>
      <c r="G1344" s="10">
        <v>204510.58021707</v>
      </c>
      <c r="H1344" s="23">
        <f t="shared" si="40"/>
        <v>-115.62936702699517</v>
      </c>
      <c r="I1344" s="10">
        <v>402421.55387242202</v>
      </c>
      <c r="J1344" s="23">
        <f t="shared" si="41"/>
        <v>-431.88388836500235</v>
      </c>
    </row>
    <row r="1345" spans="1:10">
      <c r="A1345" t="s">
        <v>268</v>
      </c>
      <c r="B1345" t="s">
        <v>270</v>
      </c>
      <c r="C1345" s="20">
        <v>2034</v>
      </c>
      <c r="D1345" t="s">
        <v>254</v>
      </c>
      <c r="E1345" s="22">
        <v>12872.5197905389</v>
      </c>
      <c r="F1345" s="22">
        <v>2795.7766706184402</v>
      </c>
      <c r="G1345" s="10">
        <v>2795.7695956202701</v>
      </c>
      <c r="H1345" s="23">
        <f t="shared" si="40"/>
        <v>-7.0749981700828357E-3</v>
      </c>
      <c r="I1345" s="10">
        <v>12872.434861330999</v>
      </c>
      <c r="J1345" s="23">
        <f t="shared" si="41"/>
        <v>-8.4929207900131587E-2</v>
      </c>
    </row>
    <row r="1346" spans="1:10">
      <c r="A1346" t="s">
        <v>268</v>
      </c>
      <c r="B1346" t="s">
        <v>270</v>
      </c>
      <c r="C1346" s="20">
        <v>2035</v>
      </c>
      <c r="D1346" t="s">
        <v>232</v>
      </c>
      <c r="E1346" s="22">
        <v>13753.359980904201</v>
      </c>
      <c r="F1346" s="22">
        <v>9796.4218704689192</v>
      </c>
      <c r="G1346" s="10">
        <v>9787.5127586509407</v>
      </c>
      <c r="H1346" s="23">
        <f t="shared" ref="H1346:H1409" si="42">G1346-F1346</f>
        <v>-8.9091118179785553</v>
      </c>
      <c r="I1346" s="10">
        <v>13726.7399692658</v>
      </c>
      <c r="J1346" s="23">
        <f t="shared" ref="J1346:J1409" si="43">I1346-E1346</f>
        <v>-26.620011638400683</v>
      </c>
    </row>
    <row r="1347" spans="1:10">
      <c r="A1347" t="s">
        <v>268</v>
      </c>
      <c r="B1347" t="s">
        <v>270</v>
      </c>
      <c r="C1347" s="20">
        <v>2035</v>
      </c>
      <c r="D1347" t="s">
        <v>272</v>
      </c>
      <c r="E1347" s="22">
        <v>975127.03565498698</v>
      </c>
      <c r="F1347" s="22">
        <v>158431.51446208701</v>
      </c>
      <c r="G1347" s="10">
        <v>170911.003808462</v>
      </c>
      <c r="H1347" s="23">
        <f t="shared" si="42"/>
        <v>12479.48934637499</v>
      </c>
      <c r="I1347" s="10">
        <v>975047.32695986598</v>
      </c>
      <c r="J1347" s="23">
        <f t="shared" si="43"/>
        <v>-79.70869512099307</v>
      </c>
    </row>
    <row r="1348" spans="1:10">
      <c r="A1348" t="s">
        <v>268</v>
      </c>
      <c r="B1348" t="s">
        <v>270</v>
      </c>
      <c r="C1348" s="20">
        <v>2035</v>
      </c>
      <c r="D1348" t="s">
        <v>208</v>
      </c>
      <c r="E1348" s="22">
        <v>143633.20002423</v>
      </c>
      <c r="F1348" s="22">
        <v>89198.242323877406</v>
      </c>
      <c r="G1348" s="10">
        <v>89138.141517925003</v>
      </c>
      <c r="H1348" s="23">
        <f t="shared" si="42"/>
        <v>-60.100805952402879</v>
      </c>
      <c r="I1348" s="10">
        <v>143430.14734695299</v>
      </c>
      <c r="J1348" s="23">
        <f t="shared" si="43"/>
        <v>-203.05267727700993</v>
      </c>
    </row>
    <row r="1349" spans="1:10">
      <c r="A1349" t="s">
        <v>268</v>
      </c>
      <c r="B1349" t="s">
        <v>270</v>
      </c>
      <c r="C1349" s="20">
        <v>2035</v>
      </c>
      <c r="D1349" t="s">
        <v>218</v>
      </c>
      <c r="E1349" s="22">
        <v>311915.08635124698</v>
      </c>
      <c r="F1349" s="22">
        <v>292758.787587467</v>
      </c>
      <c r="G1349" s="10">
        <v>292543.43417229998</v>
      </c>
      <c r="H1349" s="23">
        <f t="shared" si="42"/>
        <v>-215.35341516701737</v>
      </c>
      <c r="I1349" s="10">
        <v>311598.65934973501</v>
      </c>
      <c r="J1349" s="23">
        <f t="shared" si="43"/>
        <v>-316.42700151196914</v>
      </c>
    </row>
    <row r="1350" spans="1:10">
      <c r="A1350" t="s">
        <v>268</v>
      </c>
      <c r="B1350" t="s">
        <v>270</v>
      </c>
      <c r="C1350" s="20">
        <v>2035</v>
      </c>
      <c r="D1350" t="s">
        <v>222</v>
      </c>
      <c r="E1350" s="22">
        <v>770745.82224566699</v>
      </c>
      <c r="F1350" s="22">
        <v>437583.76405975502</v>
      </c>
      <c r="G1350" s="10">
        <v>439419.39317626401</v>
      </c>
      <c r="H1350" s="23">
        <f t="shared" si="42"/>
        <v>1835.6291165089933</v>
      </c>
      <c r="I1350" s="10">
        <v>770043.40739803296</v>
      </c>
      <c r="J1350" s="23">
        <f t="shared" si="43"/>
        <v>-702.41484763403423</v>
      </c>
    </row>
    <row r="1351" spans="1:10">
      <c r="A1351" t="s">
        <v>268</v>
      </c>
      <c r="B1351" t="s">
        <v>270</v>
      </c>
      <c r="C1351" s="20">
        <v>2035</v>
      </c>
      <c r="D1351" t="s">
        <v>226</v>
      </c>
      <c r="E1351" s="22">
        <v>410957.45175461401</v>
      </c>
      <c r="F1351" s="22">
        <v>210004.232966852</v>
      </c>
      <c r="G1351" s="10">
        <v>209854.98851526401</v>
      </c>
      <c r="H1351" s="23">
        <f t="shared" si="42"/>
        <v>-149.24445158799062</v>
      </c>
      <c r="I1351" s="10">
        <v>410430.68648466002</v>
      </c>
      <c r="J1351" s="23">
        <f t="shared" si="43"/>
        <v>-526.76526995399036</v>
      </c>
    </row>
    <row r="1352" spans="1:10">
      <c r="A1352" t="s">
        <v>268</v>
      </c>
      <c r="B1352" t="s">
        <v>270</v>
      </c>
      <c r="C1352" s="20">
        <v>2035</v>
      </c>
      <c r="D1352" t="s">
        <v>254</v>
      </c>
      <c r="E1352" s="22">
        <v>13061.672738634599</v>
      </c>
      <c r="F1352" s="22">
        <v>2671.5055614396902</v>
      </c>
      <c r="G1352" s="10">
        <v>2671.4978439429501</v>
      </c>
      <c r="H1352" s="23">
        <f t="shared" si="42"/>
        <v>-7.7174967400424066E-3</v>
      </c>
      <c r="I1352" s="10">
        <v>13061.5900844962</v>
      </c>
      <c r="J1352" s="23">
        <f t="shared" si="43"/>
        <v>-8.2654138399448129E-2</v>
      </c>
    </row>
    <row r="1353" spans="1:10">
      <c r="A1353" t="s">
        <v>268</v>
      </c>
      <c r="B1353" t="s">
        <v>270</v>
      </c>
      <c r="C1353" s="20">
        <v>2036</v>
      </c>
      <c r="D1353" t="s">
        <v>232</v>
      </c>
      <c r="E1353" s="22">
        <v>14090.894482952601</v>
      </c>
      <c r="F1353" s="22">
        <v>9983.8670158331606</v>
      </c>
      <c r="G1353" s="10">
        <v>9972.7334369719993</v>
      </c>
      <c r="H1353" s="23">
        <f t="shared" si="42"/>
        <v>-11.133578861161368</v>
      </c>
      <c r="I1353" s="10">
        <v>14058.8402730705</v>
      </c>
      <c r="J1353" s="23">
        <f t="shared" si="43"/>
        <v>-32.054209882100622</v>
      </c>
    </row>
    <row r="1354" spans="1:10">
      <c r="A1354" t="s">
        <v>268</v>
      </c>
      <c r="B1354" t="s">
        <v>270</v>
      </c>
      <c r="C1354" s="20">
        <v>2036</v>
      </c>
      <c r="D1354" t="s">
        <v>272</v>
      </c>
      <c r="E1354" s="22">
        <v>992688.71060885105</v>
      </c>
      <c r="F1354" s="22">
        <v>162186.72037388099</v>
      </c>
      <c r="G1354" s="10">
        <v>176139.99778552799</v>
      </c>
      <c r="H1354" s="23">
        <f t="shared" si="42"/>
        <v>13953.277411646995</v>
      </c>
      <c r="I1354" s="10">
        <v>992593.12756790605</v>
      </c>
      <c r="J1354" s="23">
        <f t="shared" si="43"/>
        <v>-95.583040944999084</v>
      </c>
    </row>
    <row r="1355" spans="1:10">
      <c r="A1355" t="s">
        <v>268</v>
      </c>
      <c r="B1355" t="s">
        <v>270</v>
      </c>
      <c r="C1355" s="20">
        <v>2036</v>
      </c>
      <c r="D1355" t="s">
        <v>208</v>
      </c>
      <c r="E1355" s="22">
        <v>147223.43898593099</v>
      </c>
      <c r="F1355" s="22">
        <v>91301.379349800598</v>
      </c>
      <c r="G1355" s="10">
        <v>91225.407814079197</v>
      </c>
      <c r="H1355" s="23">
        <f t="shared" si="42"/>
        <v>-75.971535721400869</v>
      </c>
      <c r="I1355" s="10">
        <v>146978.91607034899</v>
      </c>
      <c r="J1355" s="23">
        <f t="shared" si="43"/>
        <v>-244.52291558199795</v>
      </c>
    </row>
    <row r="1356" spans="1:10">
      <c r="A1356" t="s">
        <v>268</v>
      </c>
      <c r="B1356" t="s">
        <v>270</v>
      </c>
      <c r="C1356" s="20">
        <v>2036</v>
      </c>
      <c r="D1356" t="s">
        <v>218</v>
      </c>
      <c r="E1356" s="22">
        <v>315666.68987355498</v>
      </c>
      <c r="F1356" s="22">
        <v>296347.683866826</v>
      </c>
      <c r="G1356" s="10">
        <v>296084.40274798701</v>
      </c>
      <c r="H1356" s="23">
        <f t="shared" si="42"/>
        <v>-263.28111883898964</v>
      </c>
      <c r="I1356" s="10">
        <v>315288.94946137897</v>
      </c>
      <c r="J1356" s="23">
        <f t="shared" si="43"/>
        <v>-377.74041217600461</v>
      </c>
    </row>
    <row r="1357" spans="1:10">
      <c r="A1357" t="s">
        <v>268</v>
      </c>
      <c r="B1357" t="s">
        <v>270</v>
      </c>
      <c r="C1357" s="20">
        <v>2036</v>
      </c>
      <c r="D1357" t="s">
        <v>222</v>
      </c>
      <c r="E1357" s="22">
        <v>787554.24845252198</v>
      </c>
      <c r="F1357" s="22">
        <v>448620.66586554702</v>
      </c>
      <c r="G1357" s="10">
        <v>450600.66503166</v>
      </c>
      <c r="H1357" s="23">
        <f t="shared" si="42"/>
        <v>1979.9991661129752</v>
      </c>
      <c r="I1357" s="10">
        <v>786706.265291046</v>
      </c>
      <c r="J1357" s="23">
        <f t="shared" si="43"/>
        <v>-847.98316147597507</v>
      </c>
    </row>
    <row r="1358" spans="1:10">
      <c r="A1358" t="s">
        <v>268</v>
      </c>
      <c r="B1358" t="s">
        <v>270</v>
      </c>
      <c r="C1358" s="20">
        <v>2036</v>
      </c>
      <c r="D1358" t="s">
        <v>226</v>
      </c>
      <c r="E1358" s="22">
        <v>419512.09741997003</v>
      </c>
      <c r="F1358" s="22">
        <v>215622.167315831</v>
      </c>
      <c r="G1358" s="10">
        <v>215434.24691051699</v>
      </c>
      <c r="H1358" s="23">
        <f t="shared" si="42"/>
        <v>-187.9204053140129</v>
      </c>
      <c r="I1358" s="10">
        <v>418880.52544401999</v>
      </c>
      <c r="J1358" s="23">
        <f t="shared" si="43"/>
        <v>-631.57197595003527</v>
      </c>
    </row>
    <row r="1359" spans="1:10">
      <c r="A1359" t="s">
        <v>268</v>
      </c>
      <c r="B1359" t="s">
        <v>270</v>
      </c>
      <c r="C1359" s="20">
        <v>2036</v>
      </c>
      <c r="D1359" t="s">
        <v>254</v>
      </c>
      <c r="E1359" s="22">
        <v>13308.8824355533</v>
      </c>
      <c r="F1359" s="22">
        <v>2547.7503990349201</v>
      </c>
      <c r="G1359" s="10">
        <v>2547.7425839674902</v>
      </c>
      <c r="H1359" s="23">
        <f t="shared" si="42"/>
        <v>-7.8150674298740341E-3</v>
      </c>
      <c r="I1359" s="10">
        <v>13308.7944546361</v>
      </c>
      <c r="J1359" s="23">
        <f t="shared" si="43"/>
        <v>-8.7980917200184194E-2</v>
      </c>
    </row>
    <row r="1360" spans="1:10">
      <c r="A1360" t="s">
        <v>268</v>
      </c>
      <c r="B1360" t="s">
        <v>270</v>
      </c>
      <c r="C1360" s="20">
        <v>2037</v>
      </c>
      <c r="D1360" t="s">
        <v>232</v>
      </c>
      <c r="E1360" s="22">
        <v>14424.6677082512</v>
      </c>
      <c r="F1360" s="22">
        <v>10172.821638129901</v>
      </c>
      <c r="G1360" s="10">
        <v>10159.187333690499</v>
      </c>
      <c r="H1360" s="23">
        <f t="shared" si="42"/>
        <v>-13.634304439401603</v>
      </c>
      <c r="I1360" s="10">
        <v>14386.6366039025</v>
      </c>
      <c r="J1360" s="23">
        <f t="shared" si="43"/>
        <v>-38.031104348699955</v>
      </c>
    </row>
    <row r="1361" spans="1:10">
      <c r="A1361" t="s">
        <v>268</v>
      </c>
      <c r="B1361" t="s">
        <v>270</v>
      </c>
      <c r="C1361" s="20">
        <v>2037</v>
      </c>
      <c r="D1361" t="s">
        <v>272</v>
      </c>
      <c r="E1361" s="22">
        <v>1009414.7125417501</v>
      </c>
      <c r="F1361" s="22">
        <v>165967.408073859</v>
      </c>
      <c r="G1361" s="10">
        <v>181458.23583990801</v>
      </c>
      <c r="H1361" s="23">
        <f t="shared" si="42"/>
        <v>15490.827766049013</v>
      </c>
      <c r="I1361" s="10">
        <v>1009301.65749756</v>
      </c>
      <c r="J1361" s="23">
        <f t="shared" si="43"/>
        <v>-113.05504419002682</v>
      </c>
    </row>
    <row r="1362" spans="1:10">
      <c r="A1362" t="s">
        <v>268</v>
      </c>
      <c r="B1362" t="s">
        <v>270</v>
      </c>
      <c r="C1362" s="20">
        <v>2037</v>
      </c>
      <c r="D1362" t="s">
        <v>208</v>
      </c>
      <c r="E1362" s="22">
        <v>150777.63726806</v>
      </c>
      <c r="F1362" s="22">
        <v>93435.274200681699</v>
      </c>
      <c r="G1362" s="10">
        <v>93341.278424510703</v>
      </c>
      <c r="H1362" s="23">
        <f t="shared" si="42"/>
        <v>-93.995776170995669</v>
      </c>
      <c r="I1362" s="10">
        <v>150487.44161910799</v>
      </c>
      <c r="J1362" s="23">
        <f t="shared" si="43"/>
        <v>-290.19564895200892</v>
      </c>
    </row>
    <row r="1363" spans="1:10">
      <c r="A1363" t="s">
        <v>268</v>
      </c>
      <c r="B1363" t="s">
        <v>270</v>
      </c>
      <c r="C1363" s="20">
        <v>2037</v>
      </c>
      <c r="D1363" t="s">
        <v>218</v>
      </c>
      <c r="E1363" s="22">
        <v>319199.21984898299</v>
      </c>
      <c r="F1363" s="22">
        <v>299750.52161420102</v>
      </c>
      <c r="G1363" s="10">
        <v>299434.65519592498</v>
      </c>
      <c r="H1363" s="23">
        <f t="shared" si="42"/>
        <v>-315.86641827604035</v>
      </c>
      <c r="I1363" s="10">
        <v>318754.96481302398</v>
      </c>
      <c r="J1363" s="23">
        <f t="shared" si="43"/>
        <v>-444.25503595900955</v>
      </c>
    </row>
    <row r="1364" spans="1:10">
      <c r="A1364" t="s">
        <v>268</v>
      </c>
      <c r="B1364" t="s">
        <v>270</v>
      </c>
      <c r="C1364" s="20">
        <v>2037</v>
      </c>
      <c r="D1364" t="s">
        <v>222</v>
      </c>
      <c r="E1364" s="22">
        <v>804461.32671717601</v>
      </c>
      <c r="F1364" s="22">
        <v>459730.96694744501</v>
      </c>
      <c r="G1364" s="10">
        <v>461851.04951155098</v>
      </c>
      <c r="H1364" s="23">
        <f t="shared" si="42"/>
        <v>2120.0825641059782</v>
      </c>
      <c r="I1364" s="10">
        <v>803452.22903664398</v>
      </c>
      <c r="J1364" s="23">
        <f t="shared" si="43"/>
        <v>-1009.0976805320242</v>
      </c>
    </row>
    <row r="1365" spans="1:10">
      <c r="A1365" t="s">
        <v>268</v>
      </c>
      <c r="B1365" t="s">
        <v>270</v>
      </c>
      <c r="C1365" s="20">
        <v>2037</v>
      </c>
      <c r="D1365" t="s">
        <v>226</v>
      </c>
      <c r="E1365" s="22">
        <v>428253.58659587603</v>
      </c>
      <c r="F1365" s="22">
        <v>221373.80508758401</v>
      </c>
      <c r="G1365" s="10">
        <v>221141.826108993</v>
      </c>
      <c r="H1365" s="23">
        <f t="shared" si="42"/>
        <v>-231.97897859101067</v>
      </c>
      <c r="I1365" s="10">
        <v>427506.733072448</v>
      </c>
      <c r="J1365" s="23">
        <f t="shared" si="43"/>
        <v>-746.85352342802798</v>
      </c>
    </row>
    <row r="1366" spans="1:10">
      <c r="A1366" t="s">
        <v>268</v>
      </c>
      <c r="B1366" t="s">
        <v>270</v>
      </c>
      <c r="C1366" s="20">
        <v>2037</v>
      </c>
      <c r="D1366" t="s">
        <v>254</v>
      </c>
      <c r="E1366" s="22">
        <v>13385.210879091501</v>
      </c>
      <c r="F1366" s="22">
        <v>2421.5844734192401</v>
      </c>
      <c r="G1366" s="10">
        <v>2421.5766798415598</v>
      </c>
      <c r="H1366" s="23">
        <f t="shared" si="42"/>
        <v>-7.7935776803315093E-3</v>
      </c>
      <c r="I1366" s="10">
        <v>13385.128134315</v>
      </c>
      <c r="J1366" s="23">
        <f t="shared" si="43"/>
        <v>-8.2744776500476291E-2</v>
      </c>
    </row>
    <row r="1367" spans="1:10">
      <c r="A1367" t="s">
        <v>268</v>
      </c>
      <c r="B1367" t="s">
        <v>270</v>
      </c>
      <c r="C1367" s="20">
        <v>2038</v>
      </c>
      <c r="D1367" t="s">
        <v>232</v>
      </c>
      <c r="E1367" s="22">
        <v>14835.307061727801</v>
      </c>
      <c r="F1367" s="22">
        <v>10366.3803424626</v>
      </c>
      <c r="G1367" s="10">
        <v>10349.903688341699</v>
      </c>
      <c r="H1367" s="23">
        <f t="shared" si="42"/>
        <v>-16.476654120901003</v>
      </c>
      <c r="I1367" s="10">
        <v>14790.2897218897</v>
      </c>
      <c r="J1367" s="23">
        <f t="shared" si="43"/>
        <v>-45.017339838101179</v>
      </c>
    </row>
    <row r="1368" spans="1:10">
      <c r="A1368" t="s">
        <v>268</v>
      </c>
      <c r="B1368" t="s">
        <v>270</v>
      </c>
      <c r="C1368" s="20">
        <v>2038</v>
      </c>
      <c r="D1368" t="s">
        <v>272</v>
      </c>
      <c r="E1368" s="22">
        <v>1025862.78707779</v>
      </c>
      <c r="F1368" s="22">
        <v>169699.60074811499</v>
      </c>
      <c r="G1368" s="10">
        <v>186787.49187052401</v>
      </c>
      <c r="H1368" s="23">
        <f t="shared" si="42"/>
        <v>17087.891122409026</v>
      </c>
      <c r="I1368" s="10">
        <v>1025731.21343356</v>
      </c>
      <c r="J1368" s="23">
        <f t="shared" si="43"/>
        <v>-131.57364423002582</v>
      </c>
    </row>
    <row r="1369" spans="1:10">
      <c r="A1369" t="s">
        <v>268</v>
      </c>
      <c r="B1369" t="s">
        <v>270</v>
      </c>
      <c r="C1369" s="20">
        <v>2038</v>
      </c>
      <c r="D1369" t="s">
        <v>208</v>
      </c>
      <c r="E1369" s="22">
        <v>155173.934579686</v>
      </c>
      <c r="F1369" s="22">
        <v>95583.279131595904</v>
      </c>
      <c r="G1369" s="10">
        <v>95469.044780114302</v>
      </c>
      <c r="H1369" s="23">
        <f t="shared" si="42"/>
        <v>-114.23435148160206</v>
      </c>
      <c r="I1369" s="10">
        <v>154833.02186168899</v>
      </c>
      <c r="J1369" s="23">
        <f t="shared" si="43"/>
        <v>-340.91271799700917</v>
      </c>
    </row>
    <row r="1370" spans="1:10">
      <c r="A1370" t="s">
        <v>268</v>
      </c>
      <c r="B1370" t="s">
        <v>270</v>
      </c>
      <c r="C1370" s="20">
        <v>2038</v>
      </c>
      <c r="D1370" t="s">
        <v>218</v>
      </c>
      <c r="E1370" s="22">
        <v>322324.374679111</v>
      </c>
      <c r="F1370" s="22">
        <v>302837.50129269197</v>
      </c>
      <c r="G1370" s="10">
        <v>302464.555231106</v>
      </c>
      <c r="H1370" s="23">
        <f t="shared" si="42"/>
        <v>-372.94606158597162</v>
      </c>
      <c r="I1370" s="10">
        <v>321808.30457611103</v>
      </c>
      <c r="J1370" s="23">
        <f t="shared" si="43"/>
        <v>-516.07010299997637</v>
      </c>
    </row>
    <row r="1371" spans="1:10">
      <c r="A1371" t="s">
        <v>268</v>
      </c>
      <c r="B1371" t="s">
        <v>270</v>
      </c>
      <c r="C1371" s="20">
        <v>2038</v>
      </c>
      <c r="D1371" t="s">
        <v>222</v>
      </c>
      <c r="E1371" s="22">
        <v>823704.64715520898</v>
      </c>
      <c r="F1371" s="22">
        <v>470709.69897345098</v>
      </c>
      <c r="G1371" s="10">
        <v>472964.18297251803</v>
      </c>
      <c r="H1371" s="23">
        <f t="shared" si="42"/>
        <v>2254.4839990670444</v>
      </c>
      <c r="I1371" s="10">
        <v>822517.79120793997</v>
      </c>
      <c r="J1371" s="23">
        <f t="shared" si="43"/>
        <v>-1186.8559472690104</v>
      </c>
    </row>
    <row r="1372" spans="1:10">
      <c r="A1372" t="s">
        <v>268</v>
      </c>
      <c r="B1372" t="s">
        <v>270</v>
      </c>
      <c r="C1372" s="20">
        <v>2038</v>
      </c>
      <c r="D1372" t="s">
        <v>226</v>
      </c>
      <c r="E1372" s="22">
        <v>438746.70885142998</v>
      </c>
      <c r="F1372" s="22">
        <v>227118.851423938</v>
      </c>
      <c r="G1372" s="10">
        <v>226837.611544716</v>
      </c>
      <c r="H1372" s="23">
        <f t="shared" si="42"/>
        <v>-281.23987922200467</v>
      </c>
      <c r="I1372" s="10">
        <v>437875.90442176699</v>
      </c>
      <c r="J1372" s="23">
        <f t="shared" si="43"/>
        <v>-870.80442966299597</v>
      </c>
    </row>
    <row r="1373" spans="1:10">
      <c r="A1373" t="s">
        <v>268</v>
      </c>
      <c r="B1373" t="s">
        <v>270</v>
      </c>
      <c r="C1373" s="20">
        <v>2038</v>
      </c>
      <c r="D1373" t="s">
        <v>254</v>
      </c>
      <c r="E1373" s="22">
        <v>13130.5712874898</v>
      </c>
      <c r="F1373" s="22">
        <v>2303.4727675809099</v>
      </c>
      <c r="G1373" s="10">
        <v>2303.4653337571999</v>
      </c>
      <c r="H1373" s="23">
        <f t="shared" si="42"/>
        <v>-7.4338237100164406E-3</v>
      </c>
      <c r="I1373" s="10">
        <v>13130.4959942569</v>
      </c>
      <c r="J1373" s="23">
        <f t="shared" si="43"/>
        <v>-7.5293232899639406E-2</v>
      </c>
    </row>
    <row r="1374" spans="1:10">
      <c r="A1374" t="s">
        <v>268</v>
      </c>
      <c r="B1374" t="s">
        <v>270</v>
      </c>
      <c r="C1374" s="20">
        <v>2039</v>
      </c>
      <c r="D1374" t="s">
        <v>232</v>
      </c>
      <c r="E1374" s="22">
        <v>15188.016119444201</v>
      </c>
      <c r="F1374" s="22">
        <v>10564.7095120177</v>
      </c>
      <c r="G1374" s="10">
        <v>10545.0523038997</v>
      </c>
      <c r="H1374" s="23">
        <f t="shared" si="42"/>
        <v>-19.657208118000199</v>
      </c>
      <c r="I1374" s="10">
        <v>15135.74798412</v>
      </c>
      <c r="J1374" s="23">
        <f t="shared" si="43"/>
        <v>-52.268135324200557</v>
      </c>
    </row>
    <row r="1375" spans="1:10">
      <c r="A1375" t="s">
        <v>268</v>
      </c>
      <c r="B1375" t="s">
        <v>270</v>
      </c>
      <c r="C1375" s="20">
        <v>2039</v>
      </c>
      <c r="D1375" t="s">
        <v>272</v>
      </c>
      <c r="E1375" s="22">
        <v>1039485.79684076</v>
      </c>
      <c r="F1375" s="22">
        <v>173537.21562207301</v>
      </c>
      <c r="G1375" s="10">
        <v>192296.552192256</v>
      </c>
      <c r="H1375" s="23">
        <f t="shared" si="42"/>
        <v>18759.33657018299</v>
      </c>
      <c r="I1375" s="10">
        <v>1039334.21211717</v>
      </c>
      <c r="J1375" s="23">
        <f t="shared" si="43"/>
        <v>-151.58472359005827</v>
      </c>
    </row>
    <row r="1376" spans="1:10">
      <c r="A1376" t="s">
        <v>268</v>
      </c>
      <c r="B1376" t="s">
        <v>270</v>
      </c>
      <c r="C1376" s="20">
        <v>2039</v>
      </c>
      <c r="D1376" t="s">
        <v>208</v>
      </c>
      <c r="E1376" s="22">
        <v>158721.36430263901</v>
      </c>
      <c r="F1376" s="22">
        <v>97803.3569473721</v>
      </c>
      <c r="G1376" s="10">
        <v>97666.512521866607</v>
      </c>
      <c r="H1376" s="23">
        <f t="shared" si="42"/>
        <v>-136.84442550549284</v>
      </c>
      <c r="I1376" s="10">
        <v>158325.90418622101</v>
      </c>
      <c r="J1376" s="23">
        <f t="shared" si="43"/>
        <v>-395.46011641799123</v>
      </c>
    </row>
    <row r="1377" spans="1:10">
      <c r="A1377" t="s">
        <v>268</v>
      </c>
      <c r="B1377" t="s">
        <v>270</v>
      </c>
      <c r="C1377" s="20">
        <v>2039</v>
      </c>
      <c r="D1377" t="s">
        <v>218</v>
      </c>
      <c r="E1377" s="22">
        <v>325540.701691886</v>
      </c>
      <c r="F1377" s="22">
        <v>305968.50924681098</v>
      </c>
      <c r="G1377" s="10">
        <v>305533.68382410699</v>
      </c>
      <c r="H1377" s="23">
        <f t="shared" si="42"/>
        <v>-434.82542270398699</v>
      </c>
      <c r="I1377" s="10">
        <v>324947.68592024298</v>
      </c>
      <c r="J1377" s="23">
        <f t="shared" si="43"/>
        <v>-593.0157716430258</v>
      </c>
    </row>
    <row r="1378" spans="1:10">
      <c r="A1378" t="s">
        <v>268</v>
      </c>
      <c r="B1378" t="s">
        <v>270</v>
      </c>
      <c r="C1378" s="20">
        <v>2039</v>
      </c>
      <c r="D1378" t="s">
        <v>222</v>
      </c>
      <c r="E1378" s="22">
        <v>839761.03249520296</v>
      </c>
      <c r="F1378" s="22">
        <v>481978.655199865</v>
      </c>
      <c r="G1378" s="10">
        <v>484364.27514234598</v>
      </c>
      <c r="H1378" s="23">
        <f t="shared" si="42"/>
        <v>2385.6199424809893</v>
      </c>
      <c r="I1378" s="10">
        <v>838380.89792891196</v>
      </c>
      <c r="J1378" s="23">
        <f t="shared" si="43"/>
        <v>-1380.1345662910026</v>
      </c>
    </row>
    <row r="1379" spans="1:10">
      <c r="A1379" t="s">
        <v>268</v>
      </c>
      <c r="B1379" t="s">
        <v>270</v>
      </c>
      <c r="C1379" s="20">
        <v>2039</v>
      </c>
      <c r="D1379" t="s">
        <v>226</v>
      </c>
      <c r="E1379" s="22">
        <v>447103.98127526802</v>
      </c>
      <c r="F1379" s="22">
        <v>233089.91303164299</v>
      </c>
      <c r="G1379" s="10">
        <v>232753.81626835</v>
      </c>
      <c r="H1379" s="23">
        <f t="shared" si="42"/>
        <v>-336.09676329299691</v>
      </c>
      <c r="I1379" s="10">
        <v>446097.450852593</v>
      </c>
      <c r="J1379" s="23">
        <f t="shared" si="43"/>
        <v>-1006.5304226750159</v>
      </c>
    </row>
    <row r="1380" spans="1:10">
      <c r="A1380" t="s">
        <v>268</v>
      </c>
      <c r="B1380" t="s">
        <v>270</v>
      </c>
      <c r="C1380" s="20">
        <v>2039</v>
      </c>
      <c r="D1380" t="s">
        <v>254</v>
      </c>
      <c r="E1380" s="22">
        <v>13010.9938302753</v>
      </c>
      <c r="F1380" s="22">
        <v>2187.9108371463799</v>
      </c>
      <c r="G1380" s="10">
        <v>2187.9040467667201</v>
      </c>
      <c r="H1380" s="23">
        <f t="shared" si="42"/>
        <v>-6.7903796598329791E-3</v>
      </c>
      <c r="I1380" s="10">
        <v>13010.914883544499</v>
      </c>
      <c r="J1380" s="23">
        <f t="shared" si="43"/>
        <v>-7.8946730800453224E-2</v>
      </c>
    </row>
    <row r="1381" spans="1:10">
      <c r="A1381" t="s">
        <v>268</v>
      </c>
      <c r="B1381" t="s">
        <v>270</v>
      </c>
      <c r="C1381" s="20">
        <v>2040</v>
      </c>
      <c r="D1381" t="s">
        <v>232</v>
      </c>
      <c r="E1381" s="22">
        <v>15592.012075700501</v>
      </c>
      <c r="F1381" s="22">
        <v>10763.8818864114</v>
      </c>
      <c r="G1381" s="10">
        <v>10740.752829966001</v>
      </c>
      <c r="H1381" s="23">
        <f t="shared" si="42"/>
        <v>-23.129056445399328</v>
      </c>
      <c r="I1381" s="10">
        <v>15531.545845413701</v>
      </c>
      <c r="J1381" s="23">
        <f t="shared" si="43"/>
        <v>-60.466230286800055</v>
      </c>
    </row>
    <row r="1382" spans="1:10">
      <c r="A1382" t="s">
        <v>268</v>
      </c>
      <c r="B1382" t="s">
        <v>270</v>
      </c>
      <c r="C1382" s="20">
        <v>2040</v>
      </c>
      <c r="D1382" t="s">
        <v>272</v>
      </c>
      <c r="E1382" s="22">
        <v>1051438.2045893201</v>
      </c>
      <c r="F1382" s="22">
        <v>177256.39816068899</v>
      </c>
      <c r="G1382" s="10">
        <v>197739.851826417</v>
      </c>
      <c r="H1382" s="23">
        <f t="shared" si="42"/>
        <v>20483.453665728011</v>
      </c>
      <c r="I1382" s="10">
        <v>1051265.6937132899</v>
      </c>
      <c r="J1382" s="23">
        <f t="shared" si="43"/>
        <v>-172.5108760301955</v>
      </c>
    </row>
    <row r="1383" spans="1:10">
      <c r="A1383" t="s">
        <v>268</v>
      </c>
      <c r="B1383" t="s">
        <v>270</v>
      </c>
      <c r="C1383" s="20">
        <v>2040</v>
      </c>
      <c r="D1383" t="s">
        <v>208</v>
      </c>
      <c r="E1383" s="22">
        <v>162471.41216187799</v>
      </c>
      <c r="F1383" s="22">
        <v>99992.187029124005</v>
      </c>
      <c r="G1383" s="10">
        <v>99830.479788152705</v>
      </c>
      <c r="H1383" s="23">
        <f t="shared" si="42"/>
        <v>-161.70724097130005</v>
      </c>
      <c r="I1383" s="10">
        <v>162016.43342864999</v>
      </c>
      <c r="J1383" s="23">
        <f t="shared" si="43"/>
        <v>-454.97873322799569</v>
      </c>
    </row>
    <row r="1384" spans="1:10">
      <c r="A1384" t="s">
        <v>268</v>
      </c>
      <c r="B1384" t="s">
        <v>270</v>
      </c>
      <c r="C1384" s="20">
        <v>2040</v>
      </c>
      <c r="D1384" t="s">
        <v>218</v>
      </c>
      <c r="E1384" s="22">
        <v>328505.282294448</v>
      </c>
      <c r="F1384" s="22">
        <v>308827.35755559901</v>
      </c>
      <c r="G1384" s="10">
        <v>308326.23194074701</v>
      </c>
      <c r="H1384" s="23">
        <f t="shared" si="42"/>
        <v>-501.12561485200422</v>
      </c>
      <c r="I1384" s="10">
        <v>327830.115399056</v>
      </c>
      <c r="J1384" s="23">
        <f t="shared" si="43"/>
        <v>-675.16689539200161</v>
      </c>
    </row>
    <row r="1385" spans="1:10">
      <c r="A1385" t="s">
        <v>268</v>
      </c>
      <c r="B1385" t="s">
        <v>270</v>
      </c>
      <c r="C1385" s="20">
        <v>2040</v>
      </c>
      <c r="D1385" t="s">
        <v>222</v>
      </c>
      <c r="E1385" s="22">
        <v>854818.36072222702</v>
      </c>
      <c r="F1385" s="22">
        <v>492981.31789471803</v>
      </c>
      <c r="G1385" s="10">
        <v>495491.38902189699</v>
      </c>
      <c r="H1385" s="23">
        <f t="shared" si="42"/>
        <v>2510.0711271789623</v>
      </c>
      <c r="I1385" s="10">
        <v>853229.02362041397</v>
      </c>
      <c r="J1385" s="23">
        <f t="shared" si="43"/>
        <v>-1589.3371018130565</v>
      </c>
    </row>
    <row r="1386" spans="1:10">
      <c r="A1386" t="s">
        <v>268</v>
      </c>
      <c r="B1386" t="s">
        <v>270</v>
      </c>
      <c r="C1386" s="20">
        <v>2040</v>
      </c>
      <c r="D1386" t="s">
        <v>226</v>
      </c>
      <c r="E1386" s="22">
        <v>454746.43187747803</v>
      </c>
      <c r="F1386" s="22">
        <v>238984.246442634</v>
      </c>
      <c r="G1386" s="10">
        <v>238587.52571787301</v>
      </c>
      <c r="H1386" s="23">
        <f t="shared" si="42"/>
        <v>-396.72072476099129</v>
      </c>
      <c r="I1386" s="10">
        <v>453595.60268299701</v>
      </c>
      <c r="J1386" s="23">
        <f t="shared" si="43"/>
        <v>-1150.8291944810189</v>
      </c>
    </row>
    <row r="1387" spans="1:10">
      <c r="A1387" t="s">
        <v>268</v>
      </c>
      <c r="B1387" t="s">
        <v>270</v>
      </c>
      <c r="C1387" s="20">
        <v>2040</v>
      </c>
      <c r="D1387" t="s">
        <v>254</v>
      </c>
      <c r="E1387" s="22">
        <v>12921.685390160899</v>
      </c>
      <c r="F1387" s="22">
        <v>2071.4505688474301</v>
      </c>
      <c r="G1387" s="10">
        <v>2071.4443811368701</v>
      </c>
      <c r="H1387" s="23">
        <f t="shared" si="42"/>
        <v>-6.1877105599705828E-3</v>
      </c>
      <c r="I1387" s="10">
        <v>12921.606542589099</v>
      </c>
      <c r="J1387" s="23">
        <f t="shared" si="43"/>
        <v>-7.884757179999724E-2</v>
      </c>
    </row>
    <row r="1388" spans="1:10">
      <c r="A1388" t="s">
        <v>268</v>
      </c>
      <c r="B1388" t="s">
        <v>270</v>
      </c>
      <c r="C1388" s="20">
        <v>2041</v>
      </c>
      <c r="D1388" t="s">
        <v>232</v>
      </c>
      <c r="E1388" s="22">
        <v>15990.231284893</v>
      </c>
      <c r="F1388" s="22">
        <v>10966.4561364122</v>
      </c>
      <c r="G1388" s="10">
        <v>10939.501155698201</v>
      </c>
      <c r="H1388" s="23">
        <f t="shared" si="42"/>
        <v>-26.954980713999248</v>
      </c>
      <c r="I1388" s="10">
        <v>15920.877501615299</v>
      </c>
      <c r="J1388" s="23">
        <f t="shared" si="43"/>
        <v>-69.353783277700131</v>
      </c>
    </row>
    <row r="1389" spans="1:10">
      <c r="A1389" t="s">
        <v>268</v>
      </c>
      <c r="B1389" t="s">
        <v>270</v>
      </c>
      <c r="C1389" s="20">
        <v>2041</v>
      </c>
      <c r="D1389" t="s">
        <v>272</v>
      </c>
      <c r="E1389" s="22">
        <v>1066758.45800194</v>
      </c>
      <c r="F1389" s="22">
        <v>180932.53740835399</v>
      </c>
      <c r="G1389" s="10">
        <v>203201.12879651901</v>
      </c>
      <c r="H1389" s="23">
        <f t="shared" si="42"/>
        <v>22268.591388165019</v>
      </c>
      <c r="I1389" s="10">
        <v>1066563.6735298</v>
      </c>
      <c r="J1389" s="23">
        <f t="shared" si="43"/>
        <v>-194.7844721400179</v>
      </c>
    </row>
    <row r="1390" spans="1:10">
      <c r="A1390" t="s">
        <v>268</v>
      </c>
      <c r="B1390" t="s">
        <v>270</v>
      </c>
      <c r="C1390" s="20">
        <v>2041</v>
      </c>
      <c r="D1390" t="s">
        <v>208</v>
      </c>
      <c r="E1390" s="22">
        <v>166122.23606492599</v>
      </c>
      <c r="F1390" s="22">
        <v>102187.768216696</v>
      </c>
      <c r="G1390" s="10">
        <v>101998.78936441999</v>
      </c>
      <c r="H1390" s="23">
        <f t="shared" si="42"/>
        <v>-188.97885227600636</v>
      </c>
      <c r="I1390" s="10">
        <v>165603.256683252</v>
      </c>
      <c r="J1390" s="23">
        <f t="shared" si="43"/>
        <v>-518.97938167399843</v>
      </c>
    </row>
    <row r="1391" spans="1:10">
      <c r="A1391" t="s">
        <v>268</v>
      </c>
      <c r="B1391" t="s">
        <v>270</v>
      </c>
      <c r="C1391" s="20">
        <v>2041</v>
      </c>
      <c r="D1391" t="s">
        <v>218</v>
      </c>
      <c r="E1391" s="22">
        <v>331562.46029937599</v>
      </c>
      <c r="F1391" s="22">
        <v>311572.61083635403</v>
      </c>
      <c r="G1391" s="10">
        <v>311000.56828577799</v>
      </c>
      <c r="H1391" s="23">
        <f t="shared" si="42"/>
        <v>-572.04255057603586</v>
      </c>
      <c r="I1391" s="10">
        <v>330799.89253886102</v>
      </c>
      <c r="J1391" s="23">
        <f t="shared" si="43"/>
        <v>-762.56776051496854</v>
      </c>
    </row>
    <row r="1392" spans="1:10">
      <c r="A1392" t="s">
        <v>268</v>
      </c>
      <c r="B1392" t="s">
        <v>270</v>
      </c>
      <c r="C1392" s="20">
        <v>2041</v>
      </c>
      <c r="D1392" t="s">
        <v>222</v>
      </c>
      <c r="E1392" s="22">
        <v>870892.91627531603</v>
      </c>
      <c r="F1392" s="22">
        <v>503943.82009071601</v>
      </c>
      <c r="G1392" s="10">
        <v>506572.614435606</v>
      </c>
      <c r="H1392" s="23">
        <f t="shared" si="42"/>
        <v>2628.7943448899896</v>
      </c>
      <c r="I1392" s="10">
        <v>869077.59210104402</v>
      </c>
      <c r="J1392" s="23">
        <f t="shared" si="43"/>
        <v>-1815.3241742720129</v>
      </c>
    </row>
    <row r="1393" spans="1:10">
      <c r="A1393" t="s">
        <v>268</v>
      </c>
      <c r="B1393" t="s">
        <v>270</v>
      </c>
      <c r="C1393" s="20">
        <v>2041</v>
      </c>
      <c r="D1393" t="s">
        <v>226</v>
      </c>
      <c r="E1393" s="22">
        <v>462877.95802570501</v>
      </c>
      <c r="F1393" s="22">
        <v>244867.01325015901</v>
      </c>
      <c r="G1393" s="10">
        <v>244403.938380915</v>
      </c>
      <c r="H1393" s="23">
        <f t="shared" si="42"/>
        <v>-463.07486924401019</v>
      </c>
      <c r="I1393" s="10">
        <v>461572.52561978099</v>
      </c>
      <c r="J1393" s="23">
        <f t="shared" si="43"/>
        <v>-1305.4324059240171</v>
      </c>
    </row>
    <row r="1394" spans="1:10">
      <c r="A1394" t="s">
        <v>268</v>
      </c>
      <c r="B1394" t="s">
        <v>270</v>
      </c>
      <c r="C1394" s="20">
        <v>2041</v>
      </c>
      <c r="D1394" t="s">
        <v>254</v>
      </c>
      <c r="E1394" s="22">
        <v>12914.045199361501</v>
      </c>
      <c r="F1394" s="22">
        <v>1954.42902188162</v>
      </c>
      <c r="G1394" s="10">
        <v>1954.42370545678</v>
      </c>
      <c r="H1394" s="23">
        <f t="shared" si="42"/>
        <v>-5.3164248399752978E-3</v>
      </c>
      <c r="I1394" s="10">
        <v>12913.966107247799</v>
      </c>
      <c r="J1394" s="23">
        <f t="shared" si="43"/>
        <v>-7.909211370133562E-2</v>
      </c>
    </row>
    <row r="1395" spans="1:10">
      <c r="A1395" t="s">
        <v>268</v>
      </c>
      <c r="B1395" t="s">
        <v>270</v>
      </c>
      <c r="C1395" s="20">
        <v>2042</v>
      </c>
      <c r="D1395" t="s">
        <v>232</v>
      </c>
      <c r="E1395" s="22">
        <v>16388.8655791235</v>
      </c>
      <c r="F1395" s="22">
        <v>11166.638809525901</v>
      </c>
      <c r="G1395" s="10">
        <v>11135.4965430843</v>
      </c>
      <c r="H1395" s="23">
        <f t="shared" si="42"/>
        <v>-31.142266441600441</v>
      </c>
      <c r="I1395" s="10">
        <v>16309.899360965201</v>
      </c>
      <c r="J1395" s="23">
        <f t="shared" si="43"/>
        <v>-78.966218158298943</v>
      </c>
    </row>
    <row r="1396" spans="1:10">
      <c r="A1396" t="s">
        <v>268</v>
      </c>
      <c r="B1396" t="s">
        <v>270</v>
      </c>
      <c r="C1396" s="20">
        <v>2042</v>
      </c>
      <c r="D1396" t="s">
        <v>272</v>
      </c>
      <c r="E1396" s="22">
        <v>1078245.14757075</v>
      </c>
      <c r="F1396" s="22">
        <v>184536.11640528101</v>
      </c>
      <c r="G1396" s="10">
        <v>208646.65455354299</v>
      </c>
      <c r="H1396" s="23">
        <f t="shared" si="42"/>
        <v>24110.538148261985</v>
      </c>
      <c r="I1396" s="10">
        <v>1078026.6009798101</v>
      </c>
      <c r="J1396" s="23">
        <f t="shared" si="43"/>
        <v>-218.54659093986265</v>
      </c>
    </row>
    <row r="1397" spans="1:10">
      <c r="A1397" t="s">
        <v>268</v>
      </c>
      <c r="B1397" t="s">
        <v>270</v>
      </c>
      <c r="C1397" s="20">
        <v>2042</v>
      </c>
      <c r="D1397" t="s">
        <v>208</v>
      </c>
      <c r="E1397" s="22">
        <v>169729.19268264601</v>
      </c>
      <c r="F1397" s="22">
        <v>104372.483800153</v>
      </c>
      <c r="G1397" s="10">
        <v>104153.760083299</v>
      </c>
      <c r="H1397" s="23">
        <f t="shared" si="42"/>
        <v>-218.7237168540014</v>
      </c>
      <c r="I1397" s="10">
        <v>169141.55663702101</v>
      </c>
      <c r="J1397" s="23">
        <f t="shared" si="43"/>
        <v>-587.63604562499677</v>
      </c>
    </row>
    <row r="1398" spans="1:10">
      <c r="A1398" t="s">
        <v>268</v>
      </c>
      <c r="B1398" t="s">
        <v>270</v>
      </c>
      <c r="C1398" s="20">
        <v>2042</v>
      </c>
      <c r="D1398" t="s">
        <v>218</v>
      </c>
      <c r="E1398" s="22">
        <v>334176.180742233</v>
      </c>
      <c r="F1398" s="22">
        <v>314075.82350046601</v>
      </c>
      <c r="G1398" s="10">
        <v>313428.60406866297</v>
      </c>
      <c r="H1398" s="23">
        <f t="shared" si="42"/>
        <v>-647.21943180303788</v>
      </c>
      <c r="I1398" s="10">
        <v>333321.32393865701</v>
      </c>
      <c r="J1398" s="23">
        <f t="shared" si="43"/>
        <v>-854.85680357599631</v>
      </c>
    </row>
    <row r="1399" spans="1:10">
      <c r="A1399" t="s">
        <v>268</v>
      </c>
      <c r="B1399" t="s">
        <v>270</v>
      </c>
      <c r="C1399" s="20">
        <v>2042</v>
      </c>
      <c r="D1399" t="s">
        <v>222</v>
      </c>
      <c r="E1399" s="22">
        <v>886340.22353243001</v>
      </c>
      <c r="F1399" s="22">
        <v>514758.46203474299</v>
      </c>
      <c r="G1399" s="10">
        <v>517499.02350567799</v>
      </c>
      <c r="H1399" s="23">
        <f t="shared" si="42"/>
        <v>2740.5614709350048</v>
      </c>
      <c r="I1399" s="10">
        <v>884281.97820778505</v>
      </c>
      <c r="J1399" s="23">
        <f t="shared" si="43"/>
        <v>-2058.2453246449586</v>
      </c>
    </row>
    <row r="1400" spans="1:10">
      <c r="A1400" t="s">
        <v>268</v>
      </c>
      <c r="B1400" t="s">
        <v>270</v>
      </c>
      <c r="C1400" s="20">
        <v>2042</v>
      </c>
      <c r="D1400" t="s">
        <v>226</v>
      </c>
      <c r="E1400" s="22">
        <v>470924.03030757001</v>
      </c>
      <c r="F1400" s="22">
        <v>250711.06993839299</v>
      </c>
      <c r="G1400" s="10">
        <v>250175.66351419699</v>
      </c>
      <c r="H1400" s="23">
        <f t="shared" si="42"/>
        <v>-535.40642419600044</v>
      </c>
      <c r="I1400" s="10">
        <v>469454.14972188399</v>
      </c>
      <c r="J1400" s="23">
        <f t="shared" si="43"/>
        <v>-1469.8805856860126</v>
      </c>
    </row>
    <row r="1401" spans="1:10">
      <c r="A1401" t="s">
        <v>268</v>
      </c>
      <c r="B1401" t="s">
        <v>270</v>
      </c>
      <c r="C1401" s="20">
        <v>2042</v>
      </c>
      <c r="D1401" t="s">
        <v>254</v>
      </c>
      <c r="E1401" s="22">
        <v>12448.0452713511</v>
      </c>
      <c r="F1401" s="22">
        <v>1837.14237407982</v>
      </c>
      <c r="G1401" s="10">
        <v>1837.13778678778</v>
      </c>
      <c r="H1401" s="23">
        <f t="shared" si="42"/>
        <v>-4.5872920400142903E-3</v>
      </c>
      <c r="I1401" s="10">
        <v>12447.9578277165</v>
      </c>
      <c r="J1401" s="23">
        <f t="shared" si="43"/>
        <v>-8.744363460027671E-2</v>
      </c>
    </row>
    <row r="1402" spans="1:10">
      <c r="A1402" t="s">
        <v>268</v>
      </c>
      <c r="B1402" t="s">
        <v>270</v>
      </c>
      <c r="C1402" s="20">
        <v>2043</v>
      </c>
      <c r="D1402" t="s">
        <v>232</v>
      </c>
      <c r="E1402" s="22">
        <v>16844.433029961601</v>
      </c>
      <c r="F1402" s="22">
        <v>11376.3705549766</v>
      </c>
      <c r="G1402" s="10">
        <v>11340.588740714</v>
      </c>
      <c r="H1402" s="23">
        <f t="shared" si="42"/>
        <v>-35.781814262600165</v>
      </c>
      <c r="I1402" s="10">
        <v>16754.807280189099</v>
      </c>
      <c r="J1402" s="23">
        <f t="shared" si="43"/>
        <v>-89.625749772501877</v>
      </c>
    </row>
    <row r="1403" spans="1:10">
      <c r="A1403" t="s">
        <v>268</v>
      </c>
      <c r="B1403" t="s">
        <v>270</v>
      </c>
      <c r="C1403" s="20">
        <v>2043</v>
      </c>
      <c r="D1403" t="s">
        <v>272</v>
      </c>
      <c r="E1403" s="22">
        <v>1089861.3674045</v>
      </c>
      <c r="F1403" s="22">
        <v>188011.914458552</v>
      </c>
      <c r="G1403" s="10">
        <v>214013.62732516901</v>
      </c>
      <c r="H1403" s="23">
        <f t="shared" si="42"/>
        <v>26001.712866617017</v>
      </c>
      <c r="I1403" s="10">
        <v>1089617.8876954</v>
      </c>
      <c r="J1403" s="23">
        <f t="shared" si="43"/>
        <v>-243.47970909997821</v>
      </c>
    </row>
    <row r="1404" spans="1:10">
      <c r="A1404" t="s">
        <v>268</v>
      </c>
      <c r="B1404" t="s">
        <v>270</v>
      </c>
      <c r="C1404" s="20">
        <v>2043</v>
      </c>
      <c r="D1404" t="s">
        <v>208</v>
      </c>
      <c r="E1404" s="22">
        <v>174070.794517631</v>
      </c>
      <c r="F1404" s="22">
        <v>106547.809772953</v>
      </c>
      <c r="G1404" s="10">
        <v>106296.685429372</v>
      </c>
      <c r="H1404" s="23">
        <f t="shared" si="42"/>
        <v>-251.1243435810029</v>
      </c>
      <c r="I1404" s="10">
        <v>173407.83317995601</v>
      </c>
      <c r="J1404" s="23">
        <f t="shared" si="43"/>
        <v>-662.96133767499123</v>
      </c>
    </row>
    <row r="1405" spans="1:10">
      <c r="A1405" t="s">
        <v>268</v>
      </c>
      <c r="B1405" t="s">
        <v>270</v>
      </c>
      <c r="C1405" s="20">
        <v>2043</v>
      </c>
      <c r="D1405" t="s">
        <v>218</v>
      </c>
      <c r="E1405" s="22">
        <v>336142.47891649703</v>
      </c>
      <c r="F1405" s="22">
        <v>316077.29862975702</v>
      </c>
      <c r="G1405" s="10">
        <v>315350.99513601098</v>
      </c>
      <c r="H1405" s="23">
        <f t="shared" si="42"/>
        <v>-726.30349374603247</v>
      </c>
      <c r="I1405" s="10">
        <v>335190.94840548403</v>
      </c>
      <c r="J1405" s="23">
        <f t="shared" si="43"/>
        <v>-951.53051101299934</v>
      </c>
    </row>
    <row r="1406" spans="1:10">
      <c r="A1406" t="s">
        <v>268</v>
      </c>
      <c r="B1406" t="s">
        <v>270</v>
      </c>
      <c r="C1406" s="20">
        <v>2043</v>
      </c>
      <c r="D1406" t="s">
        <v>222</v>
      </c>
      <c r="E1406" s="22">
        <v>904093.94625279703</v>
      </c>
      <c r="F1406" s="22">
        <v>525235.82025737502</v>
      </c>
      <c r="G1406" s="10">
        <v>528079.18108166906</v>
      </c>
      <c r="H1406" s="23">
        <f t="shared" si="42"/>
        <v>2843.360824294039</v>
      </c>
      <c r="I1406" s="10">
        <v>901770.41197437595</v>
      </c>
      <c r="J1406" s="23">
        <f t="shared" si="43"/>
        <v>-2323.5342784210807</v>
      </c>
    </row>
    <row r="1407" spans="1:10">
      <c r="A1407" t="s">
        <v>268</v>
      </c>
      <c r="B1407" t="s">
        <v>270</v>
      </c>
      <c r="C1407" s="20">
        <v>2043</v>
      </c>
      <c r="D1407" t="s">
        <v>226</v>
      </c>
      <c r="E1407" s="22">
        <v>481132.18899049098</v>
      </c>
      <c r="F1407" s="22">
        <v>256606.80958498799</v>
      </c>
      <c r="G1407" s="10">
        <v>255992.973248088</v>
      </c>
      <c r="H1407" s="23">
        <f t="shared" si="42"/>
        <v>-613.83633689998533</v>
      </c>
      <c r="I1407" s="10">
        <v>479482.18838674302</v>
      </c>
      <c r="J1407" s="23">
        <f t="shared" si="43"/>
        <v>-1650.0006037479616</v>
      </c>
    </row>
    <row r="1408" spans="1:10">
      <c r="A1408" t="s">
        <v>268</v>
      </c>
      <c r="B1408" t="s">
        <v>270</v>
      </c>
      <c r="C1408" s="20">
        <v>2043</v>
      </c>
      <c r="D1408" t="s">
        <v>254</v>
      </c>
      <c r="E1408" s="22">
        <v>12246.6680528825</v>
      </c>
      <c r="F1408" s="22">
        <v>1731.13593366443</v>
      </c>
      <c r="G1408" s="10">
        <v>1731.1314511154001</v>
      </c>
      <c r="H1408" s="23">
        <f t="shared" si="42"/>
        <v>-4.4825490299444937E-3</v>
      </c>
      <c r="I1408" s="10">
        <v>12246.573111478099</v>
      </c>
      <c r="J1408" s="23">
        <f t="shared" si="43"/>
        <v>-9.4941404400742613E-2</v>
      </c>
    </row>
    <row r="1409" spans="1:10">
      <c r="A1409" t="s">
        <v>268</v>
      </c>
      <c r="B1409" t="s">
        <v>270</v>
      </c>
      <c r="C1409" s="20">
        <v>2044</v>
      </c>
      <c r="D1409" t="s">
        <v>232</v>
      </c>
      <c r="E1409" s="22">
        <v>17242.396766185098</v>
      </c>
      <c r="F1409" s="22">
        <v>11581.563899569101</v>
      </c>
      <c r="G1409" s="10">
        <v>11540.7879834335</v>
      </c>
      <c r="H1409" s="23">
        <f t="shared" si="42"/>
        <v>-40.77591613560071</v>
      </c>
      <c r="I1409" s="10">
        <v>17141.712046114699</v>
      </c>
      <c r="J1409" s="23">
        <f t="shared" si="43"/>
        <v>-100.68472007039964</v>
      </c>
    </row>
    <row r="1410" spans="1:10">
      <c r="A1410" t="s">
        <v>268</v>
      </c>
      <c r="B1410" t="s">
        <v>270</v>
      </c>
      <c r="C1410" s="20">
        <v>2044</v>
      </c>
      <c r="D1410" t="s">
        <v>272</v>
      </c>
      <c r="E1410" s="22">
        <v>1100866.58440748</v>
      </c>
      <c r="F1410" s="22">
        <v>191436.36335164701</v>
      </c>
      <c r="G1410" s="10">
        <v>219387.62606599199</v>
      </c>
      <c r="H1410" s="23">
        <f t="shared" ref="H1410:H1473" si="44">G1410-F1410</f>
        <v>27951.262714344979</v>
      </c>
      <c r="I1410" s="10">
        <v>1100597.3318727301</v>
      </c>
      <c r="J1410" s="23">
        <f t="shared" ref="J1410:J1473" si="45">I1410-E1410</f>
        <v>-269.25253474991769</v>
      </c>
    </row>
    <row r="1411" spans="1:10">
      <c r="A1411" t="s">
        <v>268</v>
      </c>
      <c r="B1411" t="s">
        <v>270</v>
      </c>
      <c r="C1411" s="20">
        <v>2044</v>
      </c>
      <c r="D1411" t="s">
        <v>208</v>
      </c>
      <c r="E1411" s="22">
        <v>177461.47536399899</v>
      </c>
      <c r="F1411" s="22">
        <v>108691.02178018</v>
      </c>
      <c r="G1411" s="10">
        <v>108405.015378104</v>
      </c>
      <c r="H1411" s="23">
        <f t="shared" si="44"/>
        <v>-286.00640207600372</v>
      </c>
      <c r="I1411" s="10">
        <v>176720.97391354199</v>
      </c>
      <c r="J1411" s="23">
        <f t="shared" si="45"/>
        <v>-740.50145045699901</v>
      </c>
    </row>
    <row r="1412" spans="1:10">
      <c r="A1412" t="s">
        <v>268</v>
      </c>
      <c r="B1412" t="s">
        <v>270</v>
      </c>
      <c r="C1412" s="20">
        <v>2044</v>
      </c>
      <c r="D1412" t="s">
        <v>218</v>
      </c>
      <c r="E1412" s="22">
        <v>338194.027181632</v>
      </c>
      <c r="F1412" s="22">
        <v>317979.96681312501</v>
      </c>
      <c r="G1412" s="10">
        <v>317170.63797703298</v>
      </c>
      <c r="H1412" s="23">
        <f t="shared" si="44"/>
        <v>-809.3288360920269</v>
      </c>
      <c r="I1412" s="10">
        <v>337141.608513163</v>
      </c>
      <c r="J1412" s="23">
        <f t="shared" si="45"/>
        <v>-1052.4186684690067</v>
      </c>
    </row>
    <row r="1413" spans="1:10">
      <c r="A1413" t="s">
        <v>268</v>
      </c>
      <c r="B1413" t="s">
        <v>270</v>
      </c>
      <c r="C1413" s="20">
        <v>2044</v>
      </c>
      <c r="D1413" t="s">
        <v>222</v>
      </c>
      <c r="E1413" s="22">
        <v>918301.42828034703</v>
      </c>
      <c r="F1413" s="22">
        <v>535585.37908902403</v>
      </c>
      <c r="G1413" s="10">
        <v>538525.39741154201</v>
      </c>
      <c r="H1413" s="23">
        <f t="shared" si="44"/>
        <v>2940.018322517979</v>
      </c>
      <c r="I1413" s="10">
        <v>915703.81154080201</v>
      </c>
      <c r="J1413" s="23">
        <f t="shared" si="45"/>
        <v>-2597.6167395450175</v>
      </c>
    </row>
    <row r="1414" spans="1:10">
      <c r="A1414" t="s">
        <v>268</v>
      </c>
      <c r="B1414" t="s">
        <v>270</v>
      </c>
      <c r="C1414" s="20">
        <v>2044</v>
      </c>
      <c r="D1414" t="s">
        <v>226</v>
      </c>
      <c r="E1414" s="22">
        <v>488434.00885652198</v>
      </c>
      <c r="F1414" s="22">
        <v>262381.532263381</v>
      </c>
      <c r="G1414" s="10">
        <v>261683.33955189399</v>
      </c>
      <c r="H1414" s="23">
        <f t="shared" si="44"/>
        <v>-698.192711487005</v>
      </c>
      <c r="I1414" s="10">
        <v>486601.39042237803</v>
      </c>
      <c r="J1414" s="23">
        <f t="shared" si="45"/>
        <v>-1832.6184341439512</v>
      </c>
    </row>
    <row r="1415" spans="1:10">
      <c r="A1415" t="s">
        <v>268</v>
      </c>
      <c r="B1415" t="s">
        <v>270</v>
      </c>
      <c r="C1415" s="20">
        <v>2044</v>
      </c>
      <c r="D1415" t="s">
        <v>254</v>
      </c>
      <c r="E1415" s="22">
        <v>12149.962981151501</v>
      </c>
      <c r="F1415" s="22">
        <v>1626.3799784197199</v>
      </c>
      <c r="G1415" s="10">
        <v>1626.3753813795499</v>
      </c>
      <c r="H1415" s="23">
        <f t="shared" si="44"/>
        <v>-4.5970401699833019E-3</v>
      </c>
      <c r="I1415" s="10">
        <v>12149.8552379252</v>
      </c>
      <c r="J1415" s="23">
        <f t="shared" si="45"/>
        <v>-0.10774322630095412</v>
      </c>
    </row>
    <row r="1416" spans="1:10">
      <c r="A1416" t="s">
        <v>268</v>
      </c>
      <c r="B1416" t="s">
        <v>270</v>
      </c>
      <c r="C1416" s="20">
        <v>2045</v>
      </c>
      <c r="D1416" t="s">
        <v>232</v>
      </c>
      <c r="E1416" s="22">
        <v>17670.911157754101</v>
      </c>
      <c r="F1416" s="22">
        <v>11792.059604464899</v>
      </c>
      <c r="G1416" s="10">
        <v>11745.9298391965</v>
      </c>
      <c r="H1416" s="23">
        <f t="shared" si="44"/>
        <v>-46.129765268398842</v>
      </c>
      <c r="I1416" s="10">
        <v>17558.0225793012</v>
      </c>
      <c r="J1416" s="23">
        <f t="shared" si="45"/>
        <v>-112.88857845290113</v>
      </c>
    </row>
    <row r="1417" spans="1:10">
      <c r="A1417" t="s">
        <v>268</v>
      </c>
      <c r="B1417" t="s">
        <v>270</v>
      </c>
      <c r="C1417" s="20">
        <v>2045</v>
      </c>
      <c r="D1417" t="s">
        <v>272</v>
      </c>
      <c r="E1417" s="22">
        <v>1111136.5758543401</v>
      </c>
      <c r="F1417" s="22">
        <v>194825.01949411299</v>
      </c>
      <c r="G1417" s="10">
        <v>224789.13547085301</v>
      </c>
      <c r="H1417" s="23">
        <f t="shared" si="44"/>
        <v>29964.115976740024</v>
      </c>
      <c r="I1417" s="10">
        <v>1110841.0354508499</v>
      </c>
      <c r="J1417" s="23">
        <f t="shared" si="45"/>
        <v>-295.5404034901876</v>
      </c>
    </row>
    <row r="1418" spans="1:10">
      <c r="A1418" t="s">
        <v>268</v>
      </c>
      <c r="B1418" t="s">
        <v>270</v>
      </c>
      <c r="C1418" s="20">
        <v>2045</v>
      </c>
      <c r="D1418" t="s">
        <v>208</v>
      </c>
      <c r="E1418" s="22">
        <v>180977.74936254401</v>
      </c>
      <c r="F1418" s="22">
        <v>110858.77898158001</v>
      </c>
      <c r="G1418" s="10">
        <v>110535.42825069001</v>
      </c>
      <c r="H1418" s="23">
        <f t="shared" si="44"/>
        <v>-323.3507308900007</v>
      </c>
      <c r="I1418" s="10">
        <v>180153.68435169</v>
      </c>
      <c r="J1418" s="23">
        <f t="shared" si="45"/>
        <v>-824.06501085401396</v>
      </c>
    </row>
    <row r="1419" spans="1:10">
      <c r="A1419" t="s">
        <v>268</v>
      </c>
      <c r="B1419" t="s">
        <v>270</v>
      </c>
      <c r="C1419" s="20">
        <v>2045</v>
      </c>
      <c r="D1419" t="s">
        <v>218</v>
      </c>
      <c r="E1419" s="22">
        <v>340327.84121237101</v>
      </c>
      <c r="F1419" s="22">
        <v>319815.032979368</v>
      </c>
      <c r="G1419" s="10">
        <v>318918.90492502099</v>
      </c>
      <c r="H1419" s="23">
        <f t="shared" si="44"/>
        <v>-896.12805434700567</v>
      </c>
      <c r="I1419" s="10">
        <v>339169.59610344301</v>
      </c>
      <c r="J1419" s="23">
        <f t="shared" si="45"/>
        <v>-1158.2451089280075</v>
      </c>
    </row>
    <row r="1420" spans="1:10">
      <c r="A1420" t="s">
        <v>268</v>
      </c>
      <c r="B1420" t="s">
        <v>270</v>
      </c>
      <c r="C1420" s="20">
        <v>2045</v>
      </c>
      <c r="D1420" t="s">
        <v>222</v>
      </c>
      <c r="E1420" s="22">
        <v>932088.81481216301</v>
      </c>
      <c r="F1420" s="22">
        <v>545987.02769388701</v>
      </c>
      <c r="G1420" s="10">
        <v>549018.34448388999</v>
      </c>
      <c r="H1420" s="23">
        <f t="shared" si="44"/>
        <v>3031.3167900029803</v>
      </c>
      <c r="I1420" s="10">
        <v>929197.274787431</v>
      </c>
      <c r="J1420" s="23">
        <f t="shared" si="45"/>
        <v>-2891.5400247320067</v>
      </c>
    </row>
    <row r="1421" spans="1:10">
      <c r="A1421" t="s">
        <v>268</v>
      </c>
      <c r="B1421" t="s">
        <v>270</v>
      </c>
      <c r="C1421" s="20">
        <v>2045</v>
      </c>
      <c r="D1421" t="s">
        <v>226</v>
      </c>
      <c r="E1421" s="22">
        <v>495281.94876214699</v>
      </c>
      <c r="F1421" s="22">
        <v>268170.49012666399</v>
      </c>
      <c r="G1421" s="10">
        <v>267382.39292450098</v>
      </c>
      <c r="H1421" s="23">
        <f t="shared" si="44"/>
        <v>-788.09720216301503</v>
      </c>
      <c r="I1421" s="10">
        <v>493255.89308340597</v>
      </c>
      <c r="J1421" s="23">
        <f t="shared" si="45"/>
        <v>-2026.0556787410169</v>
      </c>
    </row>
    <row r="1422" spans="1:10">
      <c r="A1422" t="s">
        <v>268</v>
      </c>
      <c r="B1422" t="s">
        <v>270</v>
      </c>
      <c r="C1422" s="20">
        <v>2045</v>
      </c>
      <c r="D1422" t="s">
        <v>254</v>
      </c>
      <c r="E1422" s="22">
        <v>12048.6202685719</v>
      </c>
      <c r="F1422" s="22">
        <v>1523.26897330048</v>
      </c>
      <c r="G1422" s="10">
        <v>1523.26402182686</v>
      </c>
      <c r="H1422" s="23">
        <f t="shared" si="44"/>
        <v>-4.9514736199398612E-3</v>
      </c>
      <c r="I1422" s="10">
        <v>12048.500629734999</v>
      </c>
      <c r="J1422" s="23">
        <f t="shared" si="45"/>
        <v>-0.11963883690077637</v>
      </c>
    </row>
    <row r="1423" spans="1:10">
      <c r="A1423" t="s">
        <v>268</v>
      </c>
      <c r="B1423" t="s">
        <v>270</v>
      </c>
      <c r="C1423" s="20">
        <v>2046</v>
      </c>
      <c r="D1423" t="s">
        <v>232</v>
      </c>
      <c r="E1423" s="22">
        <v>18094.386267420199</v>
      </c>
      <c r="F1423" s="22">
        <v>12008.425887281201</v>
      </c>
      <c r="G1423" s="10">
        <v>11956.473218085101</v>
      </c>
      <c r="H1423" s="23">
        <f t="shared" si="44"/>
        <v>-51.952669196100032</v>
      </c>
      <c r="I1423" s="10">
        <v>17968.503099892001</v>
      </c>
      <c r="J1423" s="23">
        <f t="shared" si="45"/>
        <v>-125.8831675281981</v>
      </c>
    </row>
    <row r="1424" spans="1:10">
      <c r="A1424" t="s">
        <v>268</v>
      </c>
      <c r="B1424" t="s">
        <v>270</v>
      </c>
      <c r="C1424" s="20">
        <v>2046</v>
      </c>
      <c r="D1424" t="s">
        <v>272</v>
      </c>
      <c r="E1424" s="22">
        <v>1125064.89646678</v>
      </c>
      <c r="F1424" s="22">
        <v>198184.47943492001</v>
      </c>
      <c r="G1424" s="10">
        <v>230223.64127301701</v>
      </c>
      <c r="H1424" s="23">
        <f t="shared" si="44"/>
        <v>32039.161838097003</v>
      </c>
      <c r="I1424" s="10">
        <v>1124741.3938505801</v>
      </c>
      <c r="J1424" s="23">
        <f t="shared" si="45"/>
        <v>-323.5026161998976</v>
      </c>
    </row>
    <row r="1425" spans="1:10">
      <c r="A1425" t="s">
        <v>268</v>
      </c>
      <c r="B1425" t="s">
        <v>270</v>
      </c>
      <c r="C1425" s="20">
        <v>2046</v>
      </c>
      <c r="D1425" t="s">
        <v>208</v>
      </c>
      <c r="E1425" s="22">
        <v>184422.89295122799</v>
      </c>
      <c r="F1425" s="22">
        <v>113043.17275306401</v>
      </c>
      <c r="G1425" s="10">
        <v>112679.652863118</v>
      </c>
      <c r="H1425" s="23">
        <f t="shared" si="44"/>
        <v>-363.51988994600833</v>
      </c>
      <c r="I1425" s="10">
        <v>183510.56229015801</v>
      </c>
      <c r="J1425" s="23">
        <f t="shared" si="45"/>
        <v>-912.33066106998012</v>
      </c>
    </row>
    <row r="1426" spans="1:10">
      <c r="A1426" t="s">
        <v>268</v>
      </c>
      <c r="B1426" t="s">
        <v>270</v>
      </c>
      <c r="C1426" s="20">
        <v>2046</v>
      </c>
      <c r="D1426" t="s">
        <v>218</v>
      </c>
      <c r="E1426" s="22">
        <v>342494.15115499299</v>
      </c>
      <c r="F1426" s="22">
        <v>321561.29139826202</v>
      </c>
      <c r="G1426" s="10">
        <v>320574.16317287402</v>
      </c>
      <c r="H1426" s="23">
        <f t="shared" si="44"/>
        <v>-987.12822538800538</v>
      </c>
      <c r="I1426" s="10">
        <v>341225.27548156399</v>
      </c>
      <c r="J1426" s="23">
        <f t="shared" si="45"/>
        <v>-1268.8756734289927</v>
      </c>
    </row>
    <row r="1427" spans="1:10">
      <c r="A1427" t="s">
        <v>268</v>
      </c>
      <c r="B1427" t="s">
        <v>270</v>
      </c>
      <c r="C1427" s="20">
        <v>2046</v>
      </c>
      <c r="D1427" t="s">
        <v>222</v>
      </c>
      <c r="E1427" s="22">
        <v>947214.54039385705</v>
      </c>
      <c r="F1427" s="22">
        <v>556428.70467903302</v>
      </c>
      <c r="G1427" s="10">
        <v>559544.25675265596</v>
      </c>
      <c r="H1427" s="23">
        <f t="shared" si="44"/>
        <v>3115.5520736229373</v>
      </c>
      <c r="I1427" s="10">
        <v>944010.93125743896</v>
      </c>
      <c r="J1427" s="23">
        <f t="shared" si="45"/>
        <v>-3203.6091364180902</v>
      </c>
    </row>
    <row r="1428" spans="1:10">
      <c r="A1428" t="s">
        <v>268</v>
      </c>
      <c r="B1428" t="s">
        <v>270</v>
      </c>
      <c r="C1428" s="20">
        <v>2046</v>
      </c>
      <c r="D1428" t="s">
        <v>226</v>
      </c>
      <c r="E1428" s="22">
        <v>502875.69656848803</v>
      </c>
      <c r="F1428" s="22">
        <v>273965.18911538401</v>
      </c>
      <c r="G1428" s="10">
        <v>273080.78793423402</v>
      </c>
      <c r="H1428" s="23">
        <f t="shared" si="44"/>
        <v>-884.40118114999495</v>
      </c>
      <c r="I1428" s="10">
        <v>500645.717898476</v>
      </c>
      <c r="J1428" s="23">
        <f t="shared" si="45"/>
        <v>-2229.9786700120312</v>
      </c>
    </row>
    <row r="1429" spans="1:10">
      <c r="A1429" t="s">
        <v>268</v>
      </c>
      <c r="B1429" t="s">
        <v>270</v>
      </c>
      <c r="C1429" s="20">
        <v>2046</v>
      </c>
      <c r="D1429" t="s">
        <v>254</v>
      </c>
      <c r="E1429" s="22">
        <v>11943.928618478199</v>
      </c>
      <c r="F1429" s="22">
        <v>1421.3056103633701</v>
      </c>
      <c r="G1429" s="10">
        <v>1421.3002106259</v>
      </c>
      <c r="H1429" s="23">
        <f t="shared" si="44"/>
        <v>-5.3997374700429646E-3</v>
      </c>
      <c r="I1429" s="10">
        <v>11943.7945693929</v>
      </c>
      <c r="J1429" s="23">
        <f t="shared" si="45"/>
        <v>-0.13404908529992099</v>
      </c>
    </row>
    <row r="1430" spans="1:10">
      <c r="A1430" t="s">
        <v>268</v>
      </c>
      <c r="B1430" t="s">
        <v>270</v>
      </c>
      <c r="C1430" s="20">
        <v>2047</v>
      </c>
      <c r="D1430" t="s">
        <v>232</v>
      </c>
      <c r="E1430" s="22">
        <v>18510.5511446991</v>
      </c>
      <c r="F1430" s="22">
        <v>12218.4792034808</v>
      </c>
      <c r="G1430" s="10">
        <v>12160.3227217187</v>
      </c>
      <c r="H1430" s="23">
        <f t="shared" si="44"/>
        <v>-58.156481762100157</v>
      </c>
      <c r="I1430" s="10">
        <v>18370.9982297807</v>
      </c>
      <c r="J1430" s="23">
        <f t="shared" si="45"/>
        <v>-139.55291491840035</v>
      </c>
    </row>
    <row r="1431" spans="1:10">
      <c r="A1431" t="s">
        <v>268</v>
      </c>
      <c r="B1431" t="s">
        <v>270</v>
      </c>
      <c r="C1431" s="20">
        <v>2047</v>
      </c>
      <c r="D1431" t="s">
        <v>272</v>
      </c>
      <c r="E1431" s="22">
        <v>1134032.53393425</v>
      </c>
      <c r="F1431" s="22">
        <v>201412.726862362</v>
      </c>
      <c r="G1431" s="10">
        <v>235574.501787602</v>
      </c>
      <c r="H1431" s="23">
        <f t="shared" si="44"/>
        <v>34161.774925239995</v>
      </c>
      <c r="I1431" s="10">
        <v>1133680.16398797</v>
      </c>
      <c r="J1431" s="23">
        <f t="shared" si="45"/>
        <v>-352.36994628002867</v>
      </c>
    </row>
    <row r="1432" spans="1:10">
      <c r="A1432" t="s">
        <v>268</v>
      </c>
      <c r="B1432" t="s">
        <v>270</v>
      </c>
      <c r="C1432" s="20">
        <v>2047</v>
      </c>
      <c r="D1432" t="s">
        <v>208</v>
      </c>
      <c r="E1432" s="22">
        <v>187929.89504761901</v>
      </c>
      <c r="F1432" s="22">
        <v>115176.545377886</v>
      </c>
      <c r="G1432" s="10">
        <v>114770.43405395999</v>
      </c>
      <c r="H1432" s="23">
        <f t="shared" si="44"/>
        <v>-406.11132392600121</v>
      </c>
      <c r="I1432" s="10">
        <v>186925.284089995</v>
      </c>
      <c r="J1432" s="23">
        <f t="shared" si="45"/>
        <v>-1004.6109576240124</v>
      </c>
    </row>
    <row r="1433" spans="1:10">
      <c r="A1433" t="s">
        <v>268</v>
      </c>
      <c r="B1433" t="s">
        <v>270</v>
      </c>
      <c r="C1433" s="20">
        <v>2047</v>
      </c>
      <c r="D1433" t="s">
        <v>218</v>
      </c>
      <c r="E1433" s="22">
        <v>344205.394290203</v>
      </c>
      <c r="F1433" s="22">
        <v>323122.42106113897</v>
      </c>
      <c r="G1433" s="10">
        <v>322040.72222872899</v>
      </c>
      <c r="H1433" s="23">
        <f t="shared" si="44"/>
        <v>-1081.6988324099802</v>
      </c>
      <c r="I1433" s="10">
        <v>342821.89990403602</v>
      </c>
      <c r="J1433" s="23">
        <f t="shared" si="45"/>
        <v>-1383.4943861669744</v>
      </c>
    </row>
    <row r="1434" spans="1:10">
      <c r="A1434" t="s">
        <v>268</v>
      </c>
      <c r="B1434" t="s">
        <v>270</v>
      </c>
      <c r="C1434" s="20">
        <v>2047</v>
      </c>
      <c r="D1434" t="s">
        <v>222</v>
      </c>
      <c r="E1434" s="22">
        <v>961230.73592162004</v>
      </c>
      <c r="F1434" s="22">
        <v>566584.82537413598</v>
      </c>
      <c r="G1434" s="10">
        <v>569776.38738510106</v>
      </c>
      <c r="H1434" s="23">
        <f t="shared" si="44"/>
        <v>3191.5620109650772</v>
      </c>
      <c r="I1434" s="10">
        <v>957700.33033182297</v>
      </c>
      <c r="J1434" s="23">
        <f t="shared" si="45"/>
        <v>-3530.4055897970684</v>
      </c>
    </row>
    <row r="1435" spans="1:10">
      <c r="A1435" t="s">
        <v>268</v>
      </c>
      <c r="B1435" t="s">
        <v>270</v>
      </c>
      <c r="C1435" s="20">
        <v>2047</v>
      </c>
      <c r="D1435" t="s">
        <v>226</v>
      </c>
      <c r="E1435" s="22">
        <v>510170.47909256601</v>
      </c>
      <c r="F1435" s="22">
        <v>279581.25213483599</v>
      </c>
      <c r="G1435" s="10">
        <v>278595.19874690002</v>
      </c>
      <c r="H1435" s="23">
        <f t="shared" si="44"/>
        <v>-986.05338793597184</v>
      </c>
      <c r="I1435" s="10">
        <v>507728.74976711301</v>
      </c>
      <c r="J1435" s="23">
        <f t="shared" si="45"/>
        <v>-2441.7293254529941</v>
      </c>
    </row>
    <row r="1436" spans="1:10">
      <c r="A1436" t="s">
        <v>268</v>
      </c>
      <c r="B1436" t="s">
        <v>270</v>
      </c>
      <c r="C1436" s="20">
        <v>2047</v>
      </c>
      <c r="D1436" t="s">
        <v>254</v>
      </c>
      <c r="E1436" s="22">
        <v>11676.9628616269</v>
      </c>
      <c r="F1436" s="22">
        <v>1320.01343428215</v>
      </c>
      <c r="G1436" s="10">
        <v>1320.00748918915</v>
      </c>
      <c r="H1436" s="23">
        <f t="shared" si="44"/>
        <v>-5.9450930000366498E-3</v>
      </c>
      <c r="I1436" s="10">
        <v>11676.813989078701</v>
      </c>
      <c r="J1436" s="23">
        <f t="shared" si="45"/>
        <v>-0.14887254819950613</v>
      </c>
    </row>
    <row r="1437" spans="1:10">
      <c r="A1437" t="s">
        <v>268</v>
      </c>
      <c r="B1437" t="s">
        <v>270</v>
      </c>
      <c r="C1437" s="20">
        <v>2048</v>
      </c>
      <c r="D1437" t="s">
        <v>232</v>
      </c>
      <c r="E1437" s="22">
        <v>19019.565375132101</v>
      </c>
      <c r="F1437" s="22">
        <v>12424.5370105089</v>
      </c>
      <c r="G1437" s="10">
        <v>12359.797946017999</v>
      </c>
      <c r="H1437" s="23">
        <f t="shared" si="44"/>
        <v>-64.739064490901001</v>
      </c>
      <c r="I1437" s="10">
        <v>18865.013879355902</v>
      </c>
      <c r="J1437" s="23">
        <f t="shared" si="45"/>
        <v>-154.55149577619886</v>
      </c>
    </row>
    <row r="1438" spans="1:10">
      <c r="A1438" t="s">
        <v>268</v>
      </c>
      <c r="B1438" t="s">
        <v>270</v>
      </c>
      <c r="C1438" s="20">
        <v>2048</v>
      </c>
      <c r="D1438" t="s">
        <v>272</v>
      </c>
      <c r="E1438" s="22">
        <v>1140303.0063694301</v>
      </c>
      <c r="F1438" s="22">
        <v>204459.187354024</v>
      </c>
      <c r="G1438" s="10">
        <v>240778.643136103</v>
      </c>
      <c r="H1438" s="23">
        <f t="shared" si="44"/>
        <v>36319.455782078992</v>
      </c>
      <c r="I1438" s="10">
        <v>1139921.4222234201</v>
      </c>
      <c r="J1438" s="23">
        <f t="shared" si="45"/>
        <v>-381.58414600999095</v>
      </c>
    </row>
    <row r="1439" spans="1:10">
      <c r="A1439" t="s">
        <v>268</v>
      </c>
      <c r="B1439" t="s">
        <v>270</v>
      </c>
      <c r="C1439" s="20">
        <v>2048</v>
      </c>
      <c r="D1439" t="s">
        <v>208</v>
      </c>
      <c r="E1439" s="22">
        <v>192279.37334198199</v>
      </c>
      <c r="F1439" s="22">
        <v>117239.727255834</v>
      </c>
      <c r="G1439" s="10">
        <v>116788.610084</v>
      </c>
      <c r="H1439" s="23">
        <f t="shared" si="44"/>
        <v>-451.11717183400469</v>
      </c>
      <c r="I1439" s="10">
        <v>191173.834498201</v>
      </c>
      <c r="J1439" s="23">
        <f t="shared" si="45"/>
        <v>-1105.5388437809888</v>
      </c>
    </row>
    <row r="1440" spans="1:10">
      <c r="A1440" t="s">
        <v>268</v>
      </c>
      <c r="B1440" t="s">
        <v>270</v>
      </c>
      <c r="C1440" s="20">
        <v>2048</v>
      </c>
      <c r="D1440" t="s">
        <v>218</v>
      </c>
      <c r="E1440" s="22">
        <v>345288.51181782002</v>
      </c>
      <c r="F1440" s="22">
        <v>324242.16453876998</v>
      </c>
      <c r="G1440" s="10">
        <v>323063.01307722001</v>
      </c>
      <c r="H1440" s="23">
        <f t="shared" si="44"/>
        <v>-1179.1514615499764</v>
      </c>
      <c r="I1440" s="10">
        <v>343787.13800637401</v>
      </c>
      <c r="J1440" s="23">
        <f t="shared" si="45"/>
        <v>-1501.3738114460139</v>
      </c>
    </row>
    <row r="1441" spans="1:10">
      <c r="A1441" t="s">
        <v>268</v>
      </c>
      <c r="B1441" t="s">
        <v>270</v>
      </c>
      <c r="C1441" s="20">
        <v>2048</v>
      </c>
      <c r="D1441" t="s">
        <v>222</v>
      </c>
      <c r="E1441" s="22">
        <v>976634.73243414902</v>
      </c>
      <c r="F1441" s="22">
        <v>576199.82509253395</v>
      </c>
      <c r="G1441" s="10">
        <v>579456.85888230801</v>
      </c>
      <c r="H1441" s="23">
        <f t="shared" si="44"/>
        <v>3257.0337897740537</v>
      </c>
      <c r="I1441" s="10">
        <v>972752.00046915305</v>
      </c>
      <c r="J1441" s="23">
        <f t="shared" si="45"/>
        <v>-3882.7319649959682</v>
      </c>
    </row>
    <row r="1442" spans="1:10">
      <c r="A1442" t="s">
        <v>268</v>
      </c>
      <c r="B1442" t="s">
        <v>270</v>
      </c>
      <c r="C1442" s="20">
        <v>2048</v>
      </c>
      <c r="D1442" t="s">
        <v>226</v>
      </c>
      <c r="E1442" s="22">
        <v>518815.95625730098</v>
      </c>
      <c r="F1442" s="22">
        <v>285002.39621550601</v>
      </c>
      <c r="G1442" s="10">
        <v>283909.318240972</v>
      </c>
      <c r="H1442" s="23">
        <f t="shared" si="44"/>
        <v>-1093.0779745340114</v>
      </c>
      <c r="I1442" s="10">
        <v>516145.43806322297</v>
      </c>
      <c r="J1442" s="23">
        <f t="shared" si="45"/>
        <v>-2670.5181940780021</v>
      </c>
    </row>
    <row r="1443" spans="1:10">
      <c r="A1443" t="s">
        <v>268</v>
      </c>
      <c r="B1443" t="s">
        <v>270</v>
      </c>
      <c r="C1443" s="20">
        <v>2048</v>
      </c>
      <c r="D1443" t="s">
        <v>254</v>
      </c>
      <c r="E1443" s="22">
        <v>11567.5706212804</v>
      </c>
      <c r="F1443" s="22">
        <v>1228.7392019487299</v>
      </c>
      <c r="G1443" s="10">
        <v>1228.73261677247</v>
      </c>
      <c r="H1443" s="23">
        <f t="shared" si="44"/>
        <v>-6.5851762599322683E-3</v>
      </c>
      <c r="I1443" s="10">
        <v>11567.403570372901</v>
      </c>
      <c r="J1443" s="23">
        <f t="shared" si="45"/>
        <v>-0.16705090749928786</v>
      </c>
    </row>
    <row r="1444" spans="1:10">
      <c r="A1444" t="s">
        <v>268</v>
      </c>
      <c r="B1444" t="s">
        <v>270</v>
      </c>
      <c r="C1444" s="20">
        <v>2049</v>
      </c>
      <c r="D1444" t="s">
        <v>232</v>
      </c>
      <c r="E1444" s="22">
        <v>19436.013328670098</v>
      </c>
      <c r="F1444" s="22">
        <v>12634.756507545701</v>
      </c>
      <c r="G1444" s="10">
        <v>12562.9700035081</v>
      </c>
      <c r="H1444" s="23">
        <f t="shared" si="44"/>
        <v>-71.786504037600025</v>
      </c>
      <c r="I1444" s="10">
        <v>19265.9413357536</v>
      </c>
      <c r="J1444" s="23">
        <f t="shared" si="45"/>
        <v>-170.07199291649886</v>
      </c>
    </row>
    <row r="1445" spans="1:10">
      <c r="A1445" t="s">
        <v>268</v>
      </c>
      <c r="B1445" t="s">
        <v>270</v>
      </c>
      <c r="C1445" s="20">
        <v>2049</v>
      </c>
      <c r="D1445" t="s">
        <v>272</v>
      </c>
      <c r="E1445" s="22">
        <v>1149367.7948028101</v>
      </c>
      <c r="F1445" s="22">
        <v>207482.56285970999</v>
      </c>
      <c r="G1445" s="10">
        <v>246024.45476508801</v>
      </c>
      <c r="H1445" s="23">
        <f t="shared" si="44"/>
        <v>38541.891905378026</v>
      </c>
      <c r="I1445" s="10">
        <v>1148955.60958046</v>
      </c>
      <c r="J1445" s="23">
        <f t="shared" si="45"/>
        <v>-412.18522235006094</v>
      </c>
    </row>
    <row r="1446" spans="1:10">
      <c r="A1446" t="s">
        <v>268</v>
      </c>
      <c r="B1446" t="s">
        <v>270</v>
      </c>
      <c r="C1446" s="20">
        <v>2049</v>
      </c>
      <c r="D1446" t="s">
        <v>208</v>
      </c>
      <c r="E1446" s="22">
        <v>195499.72472556299</v>
      </c>
      <c r="F1446" s="22">
        <v>119326.64661090801</v>
      </c>
      <c r="G1446" s="10">
        <v>118827.58429132801</v>
      </c>
      <c r="H1446" s="23">
        <f t="shared" si="44"/>
        <v>-499.06231957999989</v>
      </c>
      <c r="I1446" s="10">
        <v>194292.05553949799</v>
      </c>
      <c r="J1446" s="23">
        <f t="shared" si="45"/>
        <v>-1207.6691860650026</v>
      </c>
    </row>
    <row r="1447" spans="1:10">
      <c r="A1447" t="s">
        <v>268</v>
      </c>
      <c r="B1447" t="s">
        <v>270</v>
      </c>
      <c r="C1447" s="20">
        <v>2049</v>
      </c>
      <c r="D1447" t="s">
        <v>218</v>
      </c>
      <c r="E1447" s="22">
        <v>346655.15648746502</v>
      </c>
      <c r="F1447" s="22">
        <v>325397.147695394</v>
      </c>
      <c r="G1447" s="10">
        <v>324116.92279720597</v>
      </c>
      <c r="H1447" s="23">
        <f t="shared" si="44"/>
        <v>-1280.2248981880257</v>
      </c>
      <c r="I1447" s="10">
        <v>345031.33482911799</v>
      </c>
      <c r="J1447" s="23">
        <f t="shared" si="45"/>
        <v>-1623.8216583470348</v>
      </c>
    </row>
    <row r="1448" spans="1:10">
      <c r="A1448" t="s">
        <v>268</v>
      </c>
      <c r="B1448" t="s">
        <v>270</v>
      </c>
      <c r="C1448" s="20">
        <v>2049</v>
      </c>
      <c r="D1448" t="s">
        <v>222</v>
      </c>
      <c r="E1448" s="22">
        <v>989749.05425986904</v>
      </c>
      <c r="F1448" s="22">
        <v>585911.22512557299</v>
      </c>
      <c r="G1448" s="10">
        <v>589228.44517656299</v>
      </c>
      <c r="H1448" s="23">
        <f t="shared" si="44"/>
        <v>3317.2200509899994</v>
      </c>
      <c r="I1448" s="10">
        <v>985505.20697682304</v>
      </c>
      <c r="J1448" s="23">
        <f t="shared" si="45"/>
        <v>-4243.8472830459941</v>
      </c>
    </row>
    <row r="1449" spans="1:10">
      <c r="A1449" t="s">
        <v>268</v>
      </c>
      <c r="B1449" t="s">
        <v>270</v>
      </c>
      <c r="C1449" s="20">
        <v>2049</v>
      </c>
      <c r="D1449" t="s">
        <v>226</v>
      </c>
      <c r="E1449" s="22">
        <v>525392.082122194</v>
      </c>
      <c r="F1449" s="22">
        <v>290455.473274705</v>
      </c>
      <c r="G1449" s="10">
        <v>289249.08993941598</v>
      </c>
      <c r="H1449" s="23">
        <f t="shared" si="44"/>
        <v>-1206.3833352890215</v>
      </c>
      <c r="I1449" s="10">
        <v>522492.20023024798</v>
      </c>
      <c r="J1449" s="23">
        <f t="shared" si="45"/>
        <v>-2899.8818919460173</v>
      </c>
    </row>
    <row r="1450" spans="1:10">
      <c r="A1450" t="s">
        <v>268</v>
      </c>
      <c r="B1450" t="s">
        <v>270</v>
      </c>
      <c r="C1450" s="20">
        <v>2049</v>
      </c>
      <c r="D1450" t="s">
        <v>254</v>
      </c>
      <c r="E1450" s="22">
        <v>11514.723528929801</v>
      </c>
      <c r="F1450" s="22">
        <v>1139.2490590398399</v>
      </c>
      <c r="G1450" s="10">
        <v>1139.2417525041701</v>
      </c>
      <c r="H1450" s="23">
        <f t="shared" si="44"/>
        <v>-7.3065356698407413E-3</v>
      </c>
      <c r="I1450" s="10">
        <v>11514.536964282301</v>
      </c>
      <c r="J1450" s="23">
        <f t="shared" si="45"/>
        <v>-0.1865646474998357</v>
      </c>
    </row>
    <row r="1451" spans="1:10">
      <c r="A1451" t="s">
        <v>268</v>
      </c>
      <c r="B1451" t="s">
        <v>270</v>
      </c>
      <c r="C1451" s="20">
        <v>2050</v>
      </c>
      <c r="D1451" t="s">
        <v>232</v>
      </c>
      <c r="E1451" s="22">
        <v>19838.256950438001</v>
      </c>
      <c r="F1451" s="22">
        <v>12844.2679535228</v>
      </c>
      <c r="G1451" s="10">
        <v>12764.9906286853</v>
      </c>
      <c r="H1451" s="23">
        <f t="shared" si="44"/>
        <v>-79.277324837499691</v>
      </c>
      <c r="I1451" s="10">
        <v>19651.774602414</v>
      </c>
      <c r="J1451" s="23">
        <f t="shared" si="45"/>
        <v>-186.48234802400111</v>
      </c>
    </row>
    <row r="1452" spans="1:10">
      <c r="A1452" t="s">
        <v>268</v>
      </c>
      <c r="B1452" t="s">
        <v>270</v>
      </c>
      <c r="C1452" s="20">
        <v>2050</v>
      </c>
      <c r="D1452" t="s">
        <v>272</v>
      </c>
      <c r="E1452" s="22">
        <v>1158115.9677128501</v>
      </c>
      <c r="F1452" s="22">
        <v>210372.62257161699</v>
      </c>
      <c r="G1452" s="10">
        <v>251178.95626775199</v>
      </c>
      <c r="H1452" s="23">
        <f t="shared" si="44"/>
        <v>40806.333696135</v>
      </c>
      <c r="I1452" s="10">
        <v>1157673.56667431</v>
      </c>
      <c r="J1452" s="23">
        <f t="shared" si="45"/>
        <v>-442.40103854006156</v>
      </c>
    </row>
    <row r="1453" spans="1:10">
      <c r="A1453" t="s">
        <v>268</v>
      </c>
      <c r="B1453" t="s">
        <v>270</v>
      </c>
      <c r="C1453" s="20">
        <v>2050</v>
      </c>
      <c r="D1453" t="s">
        <v>208</v>
      </c>
      <c r="E1453" s="22">
        <v>198231.00286488701</v>
      </c>
      <c r="F1453" s="22">
        <v>121377.482808125</v>
      </c>
      <c r="G1453" s="10">
        <v>120827.928759862</v>
      </c>
      <c r="H1453" s="23">
        <f t="shared" si="44"/>
        <v>-549.55404826300219</v>
      </c>
      <c r="I1453" s="10">
        <v>196917.20462551599</v>
      </c>
      <c r="J1453" s="23">
        <f t="shared" si="45"/>
        <v>-1313.7982393710117</v>
      </c>
    </row>
    <row r="1454" spans="1:10">
      <c r="A1454" t="s">
        <v>268</v>
      </c>
      <c r="B1454" t="s">
        <v>270</v>
      </c>
      <c r="C1454" s="20">
        <v>2050</v>
      </c>
      <c r="D1454" t="s">
        <v>218</v>
      </c>
      <c r="E1454" s="22">
        <v>347983.47034532903</v>
      </c>
      <c r="F1454" s="22">
        <v>326357.48004589899</v>
      </c>
      <c r="G1454" s="10">
        <v>324973.27922619297</v>
      </c>
      <c r="H1454" s="23">
        <f t="shared" si="44"/>
        <v>-1384.2008197060204</v>
      </c>
      <c r="I1454" s="10">
        <v>346233.851249823</v>
      </c>
      <c r="J1454" s="23">
        <f t="shared" si="45"/>
        <v>-1749.6190955060301</v>
      </c>
    </row>
    <row r="1455" spans="1:10">
      <c r="A1455" t="s">
        <v>268</v>
      </c>
      <c r="B1455" t="s">
        <v>270</v>
      </c>
      <c r="C1455" s="20">
        <v>2050</v>
      </c>
      <c r="D1455" t="s">
        <v>222</v>
      </c>
      <c r="E1455" s="22">
        <v>1001874.9731128</v>
      </c>
      <c r="F1455" s="22">
        <v>595447.678367613</v>
      </c>
      <c r="G1455" s="10">
        <v>598816.68706989801</v>
      </c>
      <c r="H1455" s="23">
        <f t="shared" si="44"/>
        <v>3369.0087022850057</v>
      </c>
      <c r="I1455" s="10">
        <v>997255.10500191804</v>
      </c>
      <c r="J1455" s="23">
        <f t="shared" si="45"/>
        <v>-4619.8681108820019</v>
      </c>
    </row>
    <row r="1456" spans="1:10">
      <c r="A1456" t="s">
        <v>268</v>
      </c>
      <c r="B1456" t="s">
        <v>270</v>
      </c>
      <c r="C1456" s="20">
        <v>2050</v>
      </c>
      <c r="D1456" t="s">
        <v>226</v>
      </c>
      <c r="E1456" s="22">
        <v>531145.54692829004</v>
      </c>
      <c r="F1456" s="22">
        <v>295720.46870809601</v>
      </c>
      <c r="G1456" s="10">
        <v>294395.50759803999</v>
      </c>
      <c r="H1456" s="23">
        <f t="shared" si="44"/>
        <v>-1324.9611100560287</v>
      </c>
      <c r="I1456" s="10">
        <v>528009.46412841696</v>
      </c>
      <c r="J1456" s="23">
        <f t="shared" si="45"/>
        <v>-3136.082799873082</v>
      </c>
    </row>
    <row r="1457" spans="1:10">
      <c r="A1457" t="s">
        <v>268</v>
      </c>
      <c r="B1457" t="s">
        <v>270</v>
      </c>
      <c r="C1457" s="20">
        <v>2050</v>
      </c>
      <c r="D1457" t="s">
        <v>254</v>
      </c>
      <c r="E1457" s="22">
        <v>11458.540581994601</v>
      </c>
      <c r="F1457" s="22">
        <v>1051.12195509923</v>
      </c>
      <c r="G1457" s="10">
        <v>1051.113893317</v>
      </c>
      <c r="H1457" s="23">
        <f t="shared" si="44"/>
        <v>-8.061782230015524E-3</v>
      </c>
      <c r="I1457" s="10">
        <v>11458.331766904899</v>
      </c>
      <c r="J1457" s="23">
        <f t="shared" si="45"/>
        <v>-0.20881508970160212</v>
      </c>
    </row>
    <row r="1458" spans="1:10">
      <c r="A1458" t="s">
        <v>115</v>
      </c>
      <c r="B1458" t="s">
        <v>383</v>
      </c>
      <c r="C1458" s="20">
        <v>2025</v>
      </c>
      <c r="D1458" t="s">
        <v>232</v>
      </c>
      <c r="E1458" s="22">
        <v>11293.858953409001</v>
      </c>
      <c r="F1458" s="22">
        <v>8373.7739674095792</v>
      </c>
      <c r="G1458" s="10">
        <v>8456.09110298007</v>
      </c>
      <c r="H1458" s="23">
        <f t="shared" si="44"/>
        <v>82.317135570490791</v>
      </c>
      <c r="I1458" s="10">
        <v>11293.858953409001</v>
      </c>
      <c r="J1458" s="23">
        <f t="shared" si="45"/>
        <v>0</v>
      </c>
    </row>
    <row r="1459" spans="1:10">
      <c r="A1459" t="s">
        <v>115</v>
      </c>
      <c r="B1459" t="s">
        <v>383</v>
      </c>
      <c r="C1459" s="20">
        <v>2025</v>
      </c>
      <c r="D1459" t="s">
        <v>272</v>
      </c>
      <c r="E1459" s="22">
        <v>796801.79248266097</v>
      </c>
      <c r="F1459" s="22">
        <v>123539.292109378</v>
      </c>
      <c r="G1459" s="10">
        <v>124437.09967665101</v>
      </c>
      <c r="H1459" s="23">
        <f t="shared" si="44"/>
        <v>897.80756727300468</v>
      </c>
      <c r="I1459" s="10">
        <v>796801.79248266097</v>
      </c>
      <c r="J1459" s="23">
        <f t="shared" si="45"/>
        <v>0</v>
      </c>
    </row>
    <row r="1460" spans="1:10">
      <c r="A1460" t="s">
        <v>115</v>
      </c>
      <c r="B1460" t="s">
        <v>383</v>
      </c>
      <c r="C1460" s="20">
        <v>2025</v>
      </c>
      <c r="D1460" t="s">
        <v>208</v>
      </c>
      <c r="E1460" s="22">
        <v>109645.68626824699</v>
      </c>
      <c r="F1460" s="22">
        <v>70474.796769327906</v>
      </c>
      <c r="G1460" s="10">
        <v>70978.798014499494</v>
      </c>
      <c r="H1460" s="23">
        <f t="shared" si="44"/>
        <v>504.00124517158838</v>
      </c>
      <c r="I1460" s="10">
        <v>110599.338170727</v>
      </c>
      <c r="J1460" s="23">
        <f t="shared" si="45"/>
        <v>953.65190248000727</v>
      </c>
    </row>
    <row r="1461" spans="1:10">
      <c r="A1461" t="s">
        <v>115</v>
      </c>
      <c r="B1461" t="s">
        <v>383</v>
      </c>
      <c r="C1461" s="20">
        <v>2025</v>
      </c>
      <c r="D1461" t="s">
        <v>218</v>
      </c>
      <c r="E1461" s="22">
        <v>267826.19553269999</v>
      </c>
      <c r="F1461" s="22">
        <v>250480.501096169</v>
      </c>
      <c r="G1461" s="10">
        <v>250549.928104577</v>
      </c>
      <c r="H1461" s="23">
        <f t="shared" si="44"/>
        <v>69.427008408005349</v>
      </c>
      <c r="I1461" s="10">
        <v>269908.90899035003</v>
      </c>
      <c r="J1461" s="23">
        <f t="shared" si="45"/>
        <v>2082.7134576500393</v>
      </c>
    </row>
    <row r="1462" spans="1:10">
      <c r="A1462" t="s">
        <v>115</v>
      </c>
      <c r="B1462" t="s">
        <v>383</v>
      </c>
      <c r="C1462" s="20">
        <v>2025</v>
      </c>
      <c r="D1462" t="s">
        <v>222</v>
      </c>
      <c r="E1462" s="22">
        <v>599698.41004720901</v>
      </c>
      <c r="F1462" s="22">
        <v>335148.24069701298</v>
      </c>
      <c r="G1462" s="10">
        <v>336235.04360375198</v>
      </c>
      <c r="H1462" s="23">
        <f t="shared" si="44"/>
        <v>1086.8029067390016</v>
      </c>
      <c r="I1462" s="10">
        <v>605290.56266535597</v>
      </c>
      <c r="J1462" s="23">
        <f t="shared" si="45"/>
        <v>5592.1526181469671</v>
      </c>
    </row>
    <row r="1463" spans="1:10">
      <c r="A1463" t="s">
        <v>115</v>
      </c>
      <c r="B1463" t="s">
        <v>383</v>
      </c>
      <c r="C1463" s="20">
        <v>2025</v>
      </c>
      <c r="D1463" t="s">
        <v>226</v>
      </c>
      <c r="E1463" s="22">
        <v>326007.22175522498</v>
      </c>
      <c r="F1463" s="22">
        <v>165075.929618864</v>
      </c>
      <c r="G1463" s="10">
        <v>165181.22986253601</v>
      </c>
      <c r="H1463" s="23">
        <f t="shared" si="44"/>
        <v>105.30024367201258</v>
      </c>
      <c r="I1463" s="10">
        <v>328703.69570834498</v>
      </c>
      <c r="J1463" s="23">
        <f t="shared" si="45"/>
        <v>2696.473953120003</v>
      </c>
    </row>
    <row r="1464" spans="1:10">
      <c r="A1464" t="s">
        <v>115</v>
      </c>
      <c r="B1464" t="s">
        <v>383</v>
      </c>
      <c r="C1464" s="20">
        <v>2025</v>
      </c>
      <c r="D1464" t="s">
        <v>254</v>
      </c>
      <c r="E1464" s="22">
        <v>12601.518831830699</v>
      </c>
      <c r="F1464" s="22">
        <v>3936.5923871272198</v>
      </c>
      <c r="G1464" s="10">
        <v>3955.3071189549901</v>
      </c>
      <c r="H1464" s="23">
        <f t="shared" si="44"/>
        <v>18.714731827770265</v>
      </c>
      <c r="I1464" s="10">
        <v>12601.518831830699</v>
      </c>
      <c r="J1464" s="23">
        <f t="shared" si="45"/>
        <v>0</v>
      </c>
    </row>
    <row r="1465" spans="1:10">
      <c r="A1465" t="s">
        <v>115</v>
      </c>
      <c r="B1465" t="s">
        <v>383</v>
      </c>
      <c r="C1465" s="20">
        <v>2026</v>
      </c>
      <c r="D1465" t="s">
        <v>232</v>
      </c>
      <c r="E1465" s="22">
        <v>11414.891921914499</v>
      </c>
      <c r="F1465" s="22">
        <v>8350.6517830287394</v>
      </c>
      <c r="G1465" s="10">
        <v>8503.0488307289997</v>
      </c>
      <c r="H1465" s="23">
        <f t="shared" si="44"/>
        <v>152.39704770026037</v>
      </c>
      <c r="I1465" s="10">
        <v>11413.940190784901</v>
      </c>
      <c r="J1465" s="23">
        <f t="shared" si="45"/>
        <v>-0.95173112959855644</v>
      </c>
    </row>
    <row r="1466" spans="1:10">
      <c r="A1466" t="s">
        <v>115</v>
      </c>
      <c r="B1466" t="s">
        <v>383</v>
      </c>
      <c r="C1466" s="20">
        <v>2026</v>
      </c>
      <c r="D1466" t="s">
        <v>272</v>
      </c>
      <c r="E1466" s="22">
        <v>813857.20297507104</v>
      </c>
      <c r="F1466" s="22">
        <v>126504.405557323</v>
      </c>
      <c r="G1466" s="10">
        <v>128333.952745922</v>
      </c>
      <c r="H1466" s="23">
        <f t="shared" si="44"/>
        <v>1829.5471885989973</v>
      </c>
      <c r="I1466" s="10">
        <v>813844.56971614505</v>
      </c>
      <c r="J1466" s="23">
        <f t="shared" si="45"/>
        <v>-12.633258925983682</v>
      </c>
    </row>
    <row r="1467" spans="1:10">
      <c r="A1467" t="s">
        <v>115</v>
      </c>
      <c r="B1467" t="s">
        <v>383</v>
      </c>
      <c r="C1467" s="20">
        <v>2026</v>
      </c>
      <c r="D1467" t="s">
        <v>208</v>
      </c>
      <c r="E1467" s="22">
        <v>111307.23152874</v>
      </c>
      <c r="F1467" s="22">
        <v>71258.400258443202</v>
      </c>
      <c r="G1467" s="10">
        <v>72339.688419073296</v>
      </c>
      <c r="H1467" s="23">
        <f t="shared" si="44"/>
        <v>1081.2881606300944</v>
      </c>
      <c r="I1467" s="10">
        <v>113261.467181129</v>
      </c>
      <c r="J1467" s="23">
        <f t="shared" si="45"/>
        <v>1954.2356523890048</v>
      </c>
    </row>
    <row r="1468" spans="1:10">
      <c r="A1468" t="s">
        <v>115</v>
      </c>
      <c r="B1468" t="s">
        <v>383</v>
      </c>
      <c r="C1468" s="20">
        <v>2026</v>
      </c>
      <c r="D1468" t="s">
        <v>218</v>
      </c>
      <c r="E1468" s="22">
        <v>269981.179948295</v>
      </c>
      <c r="F1468" s="22">
        <v>253939.46467801099</v>
      </c>
      <c r="G1468" s="10">
        <v>254910.75262748101</v>
      </c>
      <c r="H1468" s="23">
        <f t="shared" si="44"/>
        <v>971.28794947001734</v>
      </c>
      <c r="I1468" s="10">
        <v>274200.57792951202</v>
      </c>
      <c r="J1468" s="23">
        <f t="shared" si="45"/>
        <v>4219.3979812170146</v>
      </c>
    </row>
    <row r="1469" spans="1:10">
      <c r="A1469" t="s">
        <v>115</v>
      </c>
      <c r="B1469" t="s">
        <v>383</v>
      </c>
      <c r="C1469" s="20">
        <v>2026</v>
      </c>
      <c r="D1469" t="s">
        <v>222</v>
      </c>
      <c r="E1469" s="22">
        <v>608663.05223848997</v>
      </c>
      <c r="F1469" s="22">
        <v>342429.14563749201</v>
      </c>
      <c r="G1469" s="10">
        <v>344917.06433933502</v>
      </c>
      <c r="H1469" s="23">
        <f t="shared" si="44"/>
        <v>2487.9187018430093</v>
      </c>
      <c r="I1469" s="10">
        <v>620097.59477910295</v>
      </c>
      <c r="J1469" s="23">
        <f t="shared" si="45"/>
        <v>11434.54254061298</v>
      </c>
    </row>
    <row r="1470" spans="1:10">
      <c r="A1470" t="s">
        <v>115</v>
      </c>
      <c r="B1470" t="s">
        <v>383</v>
      </c>
      <c r="C1470" s="20">
        <v>2026</v>
      </c>
      <c r="D1470" t="s">
        <v>226</v>
      </c>
      <c r="E1470" s="22">
        <v>330073.14153186901</v>
      </c>
      <c r="F1470" s="22">
        <v>167603.050276589</v>
      </c>
      <c r="G1470" s="10">
        <v>167951.384337069</v>
      </c>
      <c r="H1470" s="23">
        <f t="shared" si="44"/>
        <v>348.33406048000325</v>
      </c>
      <c r="I1470" s="10">
        <v>335570.10792798002</v>
      </c>
      <c r="J1470" s="23">
        <f t="shared" si="45"/>
        <v>5496.9663961110055</v>
      </c>
    </row>
    <row r="1471" spans="1:10">
      <c r="A1471" t="s">
        <v>115</v>
      </c>
      <c r="B1471" t="s">
        <v>383</v>
      </c>
      <c r="C1471" s="20">
        <v>2026</v>
      </c>
      <c r="D1471" t="s">
        <v>254</v>
      </c>
      <c r="E1471" s="22">
        <v>12631.2120069799</v>
      </c>
      <c r="F1471" s="22">
        <v>3789.41345043093</v>
      </c>
      <c r="G1471" s="10">
        <v>3824.4137584423902</v>
      </c>
      <c r="H1471" s="23">
        <f t="shared" si="44"/>
        <v>35.00030801146022</v>
      </c>
      <c r="I1471" s="10">
        <v>12631.200997652901</v>
      </c>
      <c r="J1471" s="23">
        <f t="shared" si="45"/>
        <v>-1.1009326999555924E-2</v>
      </c>
    </row>
    <row r="1472" spans="1:10">
      <c r="A1472" t="s">
        <v>115</v>
      </c>
      <c r="B1472" t="s">
        <v>383</v>
      </c>
      <c r="C1472" s="20">
        <v>2027</v>
      </c>
      <c r="D1472" t="s">
        <v>232</v>
      </c>
      <c r="E1472" s="22">
        <v>11518.706674347301</v>
      </c>
      <c r="F1472" s="22">
        <v>8364.4830809656105</v>
      </c>
      <c r="G1472" s="10">
        <v>8579.0390533746195</v>
      </c>
      <c r="H1472" s="23">
        <f t="shared" si="44"/>
        <v>214.55597240900897</v>
      </c>
      <c r="I1472" s="10">
        <v>11515.589107809999</v>
      </c>
      <c r="J1472" s="23">
        <f t="shared" si="45"/>
        <v>-3.1175665373011725</v>
      </c>
    </row>
    <row r="1473" spans="1:10">
      <c r="A1473" t="s">
        <v>115</v>
      </c>
      <c r="B1473" t="s">
        <v>383</v>
      </c>
      <c r="C1473" s="20">
        <v>2027</v>
      </c>
      <c r="D1473" t="s">
        <v>272</v>
      </c>
      <c r="E1473" s="22">
        <v>832213.89550804102</v>
      </c>
      <c r="F1473" s="22">
        <v>129660.351525481</v>
      </c>
      <c r="G1473" s="10">
        <v>132462.18825116701</v>
      </c>
      <c r="H1473" s="23">
        <f t="shared" si="44"/>
        <v>2801.8367256860074</v>
      </c>
      <c r="I1473" s="10">
        <v>832166.90618592501</v>
      </c>
      <c r="J1473" s="23">
        <f t="shared" si="45"/>
        <v>-46.98932211601641</v>
      </c>
    </row>
    <row r="1474" spans="1:10">
      <c r="A1474" t="s">
        <v>115</v>
      </c>
      <c r="B1474" t="s">
        <v>383</v>
      </c>
      <c r="C1474" s="20">
        <v>2027</v>
      </c>
      <c r="D1474" t="s">
        <v>208</v>
      </c>
      <c r="E1474" s="22">
        <v>112934.468331016</v>
      </c>
      <c r="F1474" s="22">
        <v>72127.889503998304</v>
      </c>
      <c r="G1474" s="10">
        <v>73859.910292566405</v>
      </c>
      <c r="H1474" s="23">
        <f t="shared" ref="H1474:H1537" si="46">G1474-F1474</f>
        <v>1732.0207885681011</v>
      </c>
      <c r="I1474" s="10">
        <v>115932.76937563501</v>
      </c>
      <c r="J1474" s="23">
        <f t="shared" ref="J1474:J1537" si="47">I1474-E1474</f>
        <v>2998.3010446190019</v>
      </c>
    </row>
    <row r="1475" spans="1:10">
      <c r="A1475" t="s">
        <v>115</v>
      </c>
      <c r="B1475" t="s">
        <v>383</v>
      </c>
      <c r="C1475" s="20">
        <v>2027</v>
      </c>
      <c r="D1475" t="s">
        <v>218</v>
      </c>
      <c r="E1475" s="22">
        <v>272098.95753410802</v>
      </c>
      <c r="F1475" s="22">
        <v>257089.08904951499</v>
      </c>
      <c r="G1475" s="10">
        <v>259318.038089282</v>
      </c>
      <c r="H1475" s="23">
        <f t="shared" si="46"/>
        <v>2228.9490397670015</v>
      </c>
      <c r="I1475" s="10">
        <v>278508.66764215502</v>
      </c>
      <c r="J1475" s="23">
        <f t="shared" si="47"/>
        <v>6409.710108047002</v>
      </c>
    </row>
    <row r="1476" spans="1:10">
      <c r="A1476" t="s">
        <v>115</v>
      </c>
      <c r="B1476" t="s">
        <v>383</v>
      </c>
      <c r="C1476" s="20">
        <v>2027</v>
      </c>
      <c r="D1476" t="s">
        <v>222</v>
      </c>
      <c r="E1476" s="22">
        <v>617574.05726663</v>
      </c>
      <c r="F1476" s="22">
        <v>349963.26491688698</v>
      </c>
      <c r="G1476" s="10">
        <v>354171.54436264501</v>
      </c>
      <c r="H1476" s="23">
        <f t="shared" si="46"/>
        <v>4208.2794457580312</v>
      </c>
      <c r="I1476" s="10">
        <v>635095.67155774101</v>
      </c>
      <c r="J1476" s="23">
        <f t="shared" si="47"/>
        <v>17521.614291111007</v>
      </c>
    </row>
    <row r="1477" spans="1:10">
      <c r="A1477" t="s">
        <v>115</v>
      </c>
      <c r="B1477" t="s">
        <v>383</v>
      </c>
      <c r="C1477" s="20">
        <v>2027</v>
      </c>
      <c r="D1477" t="s">
        <v>226</v>
      </c>
      <c r="E1477" s="22">
        <v>334097.49297387199</v>
      </c>
      <c r="F1477" s="22">
        <v>170515.66868835699</v>
      </c>
      <c r="G1477" s="10">
        <v>171237.362695819</v>
      </c>
      <c r="H1477" s="23">
        <f t="shared" si="46"/>
        <v>721.69400746200699</v>
      </c>
      <c r="I1477" s="10">
        <v>342492.40509895701</v>
      </c>
      <c r="J1477" s="23">
        <f t="shared" si="47"/>
        <v>8394.9121250850148</v>
      </c>
    </row>
    <row r="1478" spans="1:10">
      <c r="A1478" t="s">
        <v>115</v>
      </c>
      <c r="B1478" t="s">
        <v>383</v>
      </c>
      <c r="C1478" s="20">
        <v>2027</v>
      </c>
      <c r="D1478" t="s">
        <v>254</v>
      </c>
      <c r="E1478" s="22">
        <v>12629.82973641</v>
      </c>
      <c r="F1478" s="22">
        <v>3643.6781178614901</v>
      </c>
      <c r="G1478" s="10">
        <v>3692.7080349650801</v>
      </c>
      <c r="H1478" s="23">
        <f t="shared" si="46"/>
        <v>49.029917103589923</v>
      </c>
      <c r="I1478" s="10">
        <v>12629.8028477439</v>
      </c>
      <c r="J1478" s="23">
        <f t="shared" si="47"/>
        <v>-2.6888666099694092E-2</v>
      </c>
    </row>
    <row r="1479" spans="1:10">
      <c r="A1479" t="s">
        <v>115</v>
      </c>
      <c r="B1479" t="s">
        <v>383</v>
      </c>
      <c r="C1479" s="20">
        <v>2028</v>
      </c>
      <c r="D1479" t="s">
        <v>232</v>
      </c>
      <c r="E1479" s="22">
        <v>11836.1741289202</v>
      </c>
      <c r="F1479" s="22">
        <v>8419.0027505902599</v>
      </c>
      <c r="G1479" s="10">
        <v>8690.9707915108793</v>
      </c>
      <c r="H1479" s="23">
        <f t="shared" si="46"/>
        <v>271.96804092061939</v>
      </c>
      <c r="I1479" s="10">
        <v>11829.3995552585</v>
      </c>
      <c r="J1479" s="23">
        <f t="shared" si="47"/>
        <v>-6.7745736616998329</v>
      </c>
    </row>
    <row r="1480" spans="1:10">
      <c r="A1480" t="s">
        <v>115</v>
      </c>
      <c r="B1480" t="s">
        <v>383</v>
      </c>
      <c r="C1480" s="20">
        <v>2028</v>
      </c>
      <c r="D1480" t="s">
        <v>272</v>
      </c>
      <c r="E1480" s="22">
        <v>855067.06674869196</v>
      </c>
      <c r="F1480" s="22">
        <v>132951.62540961499</v>
      </c>
      <c r="G1480" s="10">
        <v>136770.52662347999</v>
      </c>
      <c r="H1480" s="23">
        <f t="shared" si="46"/>
        <v>3818.9012138649996</v>
      </c>
      <c r="I1480" s="10">
        <v>854958.47696154099</v>
      </c>
      <c r="J1480" s="23">
        <f t="shared" si="47"/>
        <v>-108.589787150966</v>
      </c>
    </row>
    <row r="1481" spans="1:10">
      <c r="A1481" t="s">
        <v>115</v>
      </c>
      <c r="B1481" t="s">
        <v>383</v>
      </c>
      <c r="C1481" s="20">
        <v>2028</v>
      </c>
      <c r="D1481" t="s">
        <v>208</v>
      </c>
      <c r="E1481" s="22">
        <v>115567.61329258099</v>
      </c>
      <c r="F1481" s="22">
        <v>73089.464889741794</v>
      </c>
      <c r="G1481" s="10">
        <v>75545.086800111196</v>
      </c>
      <c r="H1481" s="23">
        <f t="shared" si="46"/>
        <v>2455.621910369402</v>
      </c>
      <c r="I1481" s="10">
        <v>119684.609316206</v>
      </c>
      <c r="J1481" s="23">
        <f t="shared" si="47"/>
        <v>4116.9960236250045</v>
      </c>
    </row>
    <row r="1482" spans="1:10">
      <c r="A1482" t="s">
        <v>115</v>
      </c>
      <c r="B1482" t="s">
        <v>383</v>
      </c>
      <c r="C1482" s="20">
        <v>2028</v>
      </c>
      <c r="D1482" t="s">
        <v>218</v>
      </c>
      <c r="E1482" s="22">
        <v>274542.54052798799</v>
      </c>
      <c r="F1482" s="22">
        <v>260037.93590940599</v>
      </c>
      <c r="G1482" s="10">
        <v>263753.748205613</v>
      </c>
      <c r="H1482" s="23">
        <f t="shared" si="46"/>
        <v>3715.8122962070047</v>
      </c>
      <c r="I1482" s="10">
        <v>283208.63975277002</v>
      </c>
      <c r="J1482" s="23">
        <f t="shared" si="47"/>
        <v>8666.099224782025</v>
      </c>
    </row>
    <row r="1483" spans="1:10">
      <c r="A1483" t="s">
        <v>115</v>
      </c>
      <c r="B1483" t="s">
        <v>383</v>
      </c>
      <c r="C1483" s="20">
        <v>2028</v>
      </c>
      <c r="D1483" t="s">
        <v>222</v>
      </c>
      <c r="E1483" s="22">
        <v>630176.80326881295</v>
      </c>
      <c r="F1483" s="22">
        <v>357692.44340060599</v>
      </c>
      <c r="G1483" s="10">
        <v>363945.25377713301</v>
      </c>
      <c r="H1483" s="23">
        <f t="shared" si="46"/>
        <v>6252.8103765270207</v>
      </c>
      <c r="I1483" s="10">
        <v>654200.04940095695</v>
      </c>
      <c r="J1483" s="23">
        <f t="shared" si="47"/>
        <v>24023.246132144006</v>
      </c>
    </row>
    <row r="1484" spans="1:10">
      <c r="A1484" t="s">
        <v>115</v>
      </c>
      <c r="B1484" t="s">
        <v>383</v>
      </c>
      <c r="C1484" s="20">
        <v>2028</v>
      </c>
      <c r="D1484" t="s">
        <v>226</v>
      </c>
      <c r="E1484" s="22">
        <v>340256.36208963802</v>
      </c>
      <c r="F1484" s="22">
        <v>174012.82637074401</v>
      </c>
      <c r="G1484" s="10">
        <v>175235.34482666399</v>
      </c>
      <c r="H1484" s="23">
        <f t="shared" si="46"/>
        <v>1222.5184559199843</v>
      </c>
      <c r="I1484" s="10">
        <v>351745.98328413401</v>
      </c>
      <c r="J1484" s="23">
        <f t="shared" si="47"/>
        <v>11489.621194495994</v>
      </c>
    </row>
    <row r="1485" spans="1:10">
      <c r="A1485" t="s">
        <v>115</v>
      </c>
      <c r="B1485" t="s">
        <v>383</v>
      </c>
      <c r="C1485" s="20">
        <v>2028</v>
      </c>
      <c r="D1485" t="s">
        <v>254</v>
      </c>
      <c r="E1485" s="22">
        <v>12493.584661265</v>
      </c>
      <c r="F1485" s="22">
        <v>3498.6392393995202</v>
      </c>
      <c r="G1485" s="10">
        <v>3559.53799626408</v>
      </c>
      <c r="H1485" s="23">
        <f t="shared" si="46"/>
        <v>60.8987568645598</v>
      </c>
      <c r="I1485" s="10">
        <v>12493.541081487199</v>
      </c>
      <c r="J1485" s="23">
        <f t="shared" si="47"/>
        <v>-4.3579777800914599E-2</v>
      </c>
    </row>
    <row r="1486" spans="1:10">
      <c r="A1486" t="s">
        <v>115</v>
      </c>
      <c r="B1486" t="s">
        <v>383</v>
      </c>
      <c r="C1486" s="20">
        <v>2029</v>
      </c>
      <c r="D1486" t="s">
        <v>232</v>
      </c>
      <c r="E1486" s="22">
        <v>12032.3118550205</v>
      </c>
      <c r="F1486" s="22">
        <v>8493.9387808461306</v>
      </c>
      <c r="G1486" s="10">
        <v>8820.3946266869098</v>
      </c>
      <c r="H1486" s="23">
        <f t="shared" si="46"/>
        <v>326.45584584077915</v>
      </c>
      <c r="I1486" s="10">
        <v>12020.2428783132</v>
      </c>
      <c r="J1486" s="23">
        <f t="shared" si="47"/>
        <v>-12.068976707299953</v>
      </c>
    </row>
    <row r="1487" spans="1:10">
      <c r="A1487" t="s">
        <v>115</v>
      </c>
      <c r="B1487" t="s">
        <v>383</v>
      </c>
      <c r="C1487" s="20">
        <v>2029</v>
      </c>
      <c r="D1487" t="s">
        <v>272</v>
      </c>
      <c r="E1487" s="22">
        <v>872323.88705030899</v>
      </c>
      <c r="F1487" s="22">
        <v>136528.87220738499</v>
      </c>
      <c r="G1487" s="10">
        <v>141419.192572278</v>
      </c>
      <c r="H1487" s="23">
        <f t="shared" si="46"/>
        <v>4890.3203648930066</v>
      </c>
      <c r="I1487" s="10">
        <v>872122.58793486003</v>
      </c>
      <c r="J1487" s="23">
        <f t="shared" si="47"/>
        <v>-201.29911544895731</v>
      </c>
    </row>
    <row r="1488" spans="1:10">
      <c r="A1488" t="s">
        <v>115</v>
      </c>
      <c r="B1488" t="s">
        <v>383</v>
      </c>
      <c r="C1488" s="20">
        <v>2029</v>
      </c>
      <c r="D1488" t="s">
        <v>208</v>
      </c>
      <c r="E1488" s="22">
        <v>117437.25164046801</v>
      </c>
      <c r="F1488" s="22">
        <v>74128.978068212702</v>
      </c>
      <c r="G1488" s="10">
        <v>77383.250901099105</v>
      </c>
      <c r="H1488" s="23">
        <f t="shared" si="46"/>
        <v>3254.2728328864032</v>
      </c>
      <c r="I1488" s="10">
        <v>122702.09169944801</v>
      </c>
      <c r="J1488" s="23">
        <f t="shared" si="47"/>
        <v>5264.8400589800003</v>
      </c>
    </row>
    <row r="1489" spans="1:10">
      <c r="A1489" t="s">
        <v>115</v>
      </c>
      <c r="B1489" t="s">
        <v>383</v>
      </c>
      <c r="C1489" s="20">
        <v>2029</v>
      </c>
      <c r="D1489" t="s">
        <v>218</v>
      </c>
      <c r="E1489" s="22">
        <v>276835.68170927098</v>
      </c>
      <c r="F1489" s="22">
        <v>263088.51133892703</v>
      </c>
      <c r="G1489" s="10">
        <v>268469.01867672201</v>
      </c>
      <c r="H1489" s="23">
        <f t="shared" si="46"/>
        <v>5380.5073377949884</v>
      </c>
      <c r="I1489" s="10">
        <v>287809.159991119</v>
      </c>
      <c r="J1489" s="23">
        <f t="shared" si="47"/>
        <v>10973.478281848016</v>
      </c>
    </row>
    <row r="1490" spans="1:10">
      <c r="A1490" t="s">
        <v>115</v>
      </c>
      <c r="B1490" t="s">
        <v>383</v>
      </c>
      <c r="C1490" s="20">
        <v>2029</v>
      </c>
      <c r="D1490" t="s">
        <v>222</v>
      </c>
      <c r="E1490" s="22">
        <v>639383.53621641698</v>
      </c>
      <c r="F1490" s="22">
        <v>365881.59910187399</v>
      </c>
      <c r="G1490" s="10">
        <v>374519.26487124799</v>
      </c>
      <c r="H1490" s="23">
        <f t="shared" si="46"/>
        <v>8637.665769373998</v>
      </c>
      <c r="I1490" s="10">
        <v>670042.029002105</v>
      </c>
      <c r="J1490" s="23">
        <f t="shared" si="47"/>
        <v>30658.492785688024</v>
      </c>
    </row>
    <row r="1491" spans="1:10">
      <c r="A1491" t="s">
        <v>115</v>
      </c>
      <c r="B1491" t="s">
        <v>383</v>
      </c>
      <c r="C1491" s="20">
        <v>2029</v>
      </c>
      <c r="D1491" t="s">
        <v>226</v>
      </c>
      <c r="E1491" s="22">
        <v>344854.00828825898</v>
      </c>
      <c r="F1491" s="22">
        <v>177717.302317555</v>
      </c>
      <c r="G1491" s="10">
        <v>179568.51796081799</v>
      </c>
      <c r="H1491" s="23">
        <f t="shared" si="46"/>
        <v>1851.2156432629854</v>
      </c>
      <c r="I1491" s="10">
        <v>359486.67235883599</v>
      </c>
      <c r="J1491" s="23">
        <f t="shared" si="47"/>
        <v>14632.664070577011</v>
      </c>
    </row>
    <row r="1492" spans="1:10">
      <c r="A1492" t="s">
        <v>115</v>
      </c>
      <c r="B1492" t="s">
        <v>383</v>
      </c>
      <c r="C1492" s="20">
        <v>2029</v>
      </c>
      <c r="D1492" t="s">
        <v>254</v>
      </c>
      <c r="E1492" s="22">
        <v>12505.3521869495</v>
      </c>
      <c r="F1492" s="22">
        <v>3360.08532666562</v>
      </c>
      <c r="G1492" s="10">
        <v>3430.77105367489</v>
      </c>
      <c r="H1492" s="23">
        <f t="shared" si="46"/>
        <v>70.685727009270067</v>
      </c>
      <c r="I1492" s="10">
        <v>12505.289709123201</v>
      </c>
      <c r="J1492" s="23">
        <f t="shared" si="47"/>
        <v>-6.2477826299073058E-2</v>
      </c>
    </row>
    <row r="1493" spans="1:10">
      <c r="A1493" t="s">
        <v>115</v>
      </c>
      <c r="B1493" t="s">
        <v>383</v>
      </c>
      <c r="C1493" s="20">
        <v>2030</v>
      </c>
      <c r="D1493" t="s">
        <v>232</v>
      </c>
      <c r="E1493" s="22">
        <v>12294.0603209162</v>
      </c>
      <c r="F1493" s="22">
        <v>8589.0001603078399</v>
      </c>
      <c r="G1493" s="10">
        <v>8965.5972388295504</v>
      </c>
      <c r="H1493" s="23">
        <f t="shared" si="46"/>
        <v>376.5970785217105</v>
      </c>
      <c r="I1493" s="10">
        <v>12274.264734443401</v>
      </c>
      <c r="J1493" s="23">
        <f t="shared" si="47"/>
        <v>-19.795586472799187</v>
      </c>
    </row>
    <row r="1494" spans="1:10">
      <c r="A1494" t="s">
        <v>115</v>
      </c>
      <c r="B1494" t="s">
        <v>383</v>
      </c>
      <c r="C1494" s="20">
        <v>2030</v>
      </c>
      <c r="D1494" t="s">
        <v>272</v>
      </c>
      <c r="E1494" s="22">
        <v>888988.44561801595</v>
      </c>
      <c r="F1494" s="22">
        <v>140239.74928810899</v>
      </c>
      <c r="G1494" s="10">
        <v>146256.073838529</v>
      </c>
      <c r="H1494" s="23">
        <f t="shared" si="46"/>
        <v>6016.3245504200167</v>
      </c>
      <c r="I1494" s="10">
        <v>888648.84909112402</v>
      </c>
      <c r="J1494" s="23">
        <f t="shared" si="47"/>
        <v>-339.59652689192444</v>
      </c>
    </row>
    <row r="1495" spans="1:10">
      <c r="A1495" t="s">
        <v>115</v>
      </c>
      <c r="B1495" t="s">
        <v>383</v>
      </c>
      <c r="C1495" s="20">
        <v>2030</v>
      </c>
      <c r="D1495" t="s">
        <v>208</v>
      </c>
      <c r="E1495" s="22">
        <v>119649.051891537</v>
      </c>
      <c r="F1495" s="22">
        <v>75221.425990563395</v>
      </c>
      <c r="G1495" s="10">
        <v>79334.798361602807</v>
      </c>
      <c r="H1495" s="23">
        <f t="shared" si="46"/>
        <v>4113.3723710394115</v>
      </c>
      <c r="I1495" s="10">
        <v>126100.520404265</v>
      </c>
      <c r="J1495" s="23">
        <f t="shared" si="47"/>
        <v>6451.4685127279954</v>
      </c>
    </row>
    <row r="1496" spans="1:10">
      <c r="A1496" t="s">
        <v>115</v>
      </c>
      <c r="B1496" t="s">
        <v>383</v>
      </c>
      <c r="C1496" s="20">
        <v>2030</v>
      </c>
      <c r="D1496" t="s">
        <v>218</v>
      </c>
      <c r="E1496" s="22">
        <v>278996.80039441597</v>
      </c>
      <c r="F1496" s="22">
        <v>265968.55981262901</v>
      </c>
      <c r="G1496" s="10">
        <v>273157.810650434</v>
      </c>
      <c r="H1496" s="23">
        <f t="shared" si="46"/>
        <v>7189.2508378049824</v>
      </c>
      <c r="I1496" s="10">
        <v>292286.01702985802</v>
      </c>
      <c r="J1496" s="23">
        <f t="shared" si="47"/>
        <v>13289.216635442048</v>
      </c>
    </row>
    <row r="1497" spans="1:10">
      <c r="A1497" t="s">
        <v>115</v>
      </c>
      <c r="B1497" t="s">
        <v>383</v>
      </c>
      <c r="C1497" s="20">
        <v>2030</v>
      </c>
      <c r="D1497" t="s">
        <v>222</v>
      </c>
      <c r="E1497" s="22">
        <v>649095.94613250694</v>
      </c>
      <c r="F1497" s="22">
        <v>374093.44635194499</v>
      </c>
      <c r="G1497" s="10">
        <v>385417.27941906598</v>
      </c>
      <c r="H1497" s="23">
        <f t="shared" si="46"/>
        <v>11323.833067120984</v>
      </c>
      <c r="I1497" s="10">
        <v>686528.81687195494</v>
      </c>
      <c r="J1497" s="23">
        <f t="shared" si="47"/>
        <v>37432.870739448001</v>
      </c>
    </row>
    <row r="1498" spans="1:10">
      <c r="A1498" t="s">
        <v>115</v>
      </c>
      <c r="B1498" t="s">
        <v>383</v>
      </c>
      <c r="C1498" s="20">
        <v>2030</v>
      </c>
      <c r="D1498" t="s">
        <v>226</v>
      </c>
      <c r="E1498" s="22">
        <v>350135.36490569002</v>
      </c>
      <c r="F1498" s="22">
        <v>181767.57581468701</v>
      </c>
      <c r="G1498" s="10">
        <v>184377.512558869</v>
      </c>
      <c r="H1498" s="23">
        <f t="shared" si="46"/>
        <v>2609.9367441819923</v>
      </c>
      <c r="I1498" s="10">
        <v>367955.05484547</v>
      </c>
      <c r="J1498" s="23">
        <f t="shared" si="47"/>
        <v>17819.689939779986</v>
      </c>
    </row>
    <row r="1499" spans="1:10">
      <c r="A1499" t="s">
        <v>115</v>
      </c>
      <c r="B1499" t="s">
        <v>383</v>
      </c>
      <c r="C1499" s="20">
        <v>2030</v>
      </c>
      <c r="D1499" t="s">
        <v>254</v>
      </c>
      <c r="E1499" s="22">
        <v>12655.3508006625</v>
      </c>
      <c r="F1499" s="22">
        <v>3222.8077512929999</v>
      </c>
      <c r="G1499" s="10">
        <v>3301.1466621342702</v>
      </c>
      <c r="H1499" s="23">
        <f t="shared" si="46"/>
        <v>78.338910841270263</v>
      </c>
      <c r="I1499" s="10">
        <v>12655.277490168401</v>
      </c>
      <c r="J1499" s="23">
        <f t="shared" si="47"/>
        <v>-7.3310494099132484E-2</v>
      </c>
    </row>
    <row r="1500" spans="1:10">
      <c r="A1500" t="s">
        <v>115</v>
      </c>
      <c r="B1500" t="s">
        <v>383</v>
      </c>
      <c r="C1500" s="20">
        <v>2031</v>
      </c>
      <c r="D1500" t="s">
        <v>232</v>
      </c>
      <c r="E1500" s="22">
        <v>12536.2381103433</v>
      </c>
      <c r="F1500" s="22">
        <v>8689.0683055903792</v>
      </c>
      <c r="G1500" s="10">
        <v>9114.4830231047799</v>
      </c>
      <c r="H1500" s="23">
        <f t="shared" si="46"/>
        <v>425.41471751440076</v>
      </c>
      <c r="I1500" s="10">
        <v>12506.5880665311</v>
      </c>
      <c r="J1500" s="23">
        <f t="shared" si="47"/>
        <v>-29.650043812200238</v>
      </c>
    </row>
    <row r="1501" spans="1:10">
      <c r="A1501" t="s">
        <v>115</v>
      </c>
      <c r="B1501" t="s">
        <v>383</v>
      </c>
      <c r="C1501" s="20">
        <v>2031</v>
      </c>
      <c r="D1501" t="s">
        <v>272</v>
      </c>
      <c r="E1501" s="22">
        <v>906212.56325055298</v>
      </c>
      <c r="F1501" s="22">
        <v>143829.74551104801</v>
      </c>
      <c r="G1501" s="10">
        <v>151017.314585235</v>
      </c>
      <c r="H1501" s="23">
        <f t="shared" si="46"/>
        <v>7187.5690741869912</v>
      </c>
      <c r="I1501" s="10">
        <v>905698.50533387996</v>
      </c>
      <c r="J1501" s="23">
        <f t="shared" si="47"/>
        <v>-514.05791667301673</v>
      </c>
    </row>
    <row r="1502" spans="1:10">
      <c r="A1502" t="s">
        <v>115</v>
      </c>
      <c r="B1502" t="s">
        <v>383</v>
      </c>
      <c r="C1502" s="20">
        <v>2031</v>
      </c>
      <c r="D1502" t="s">
        <v>208</v>
      </c>
      <c r="E1502" s="22">
        <v>121661.60970415401</v>
      </c>
      <c r="F1502" s="22">
        <v>76202.712847048402</v>
      </c>
      <c r="G1502" s="10">
        <v>81221.214270957804</v>
      </c>
      <c r="H1502" s="23">
        <f t="shared" si="46"/>
        <v>5018.5014239094016</v>
      </c>
      <c r="I1502" s="10">
        <v>129337.02061388201</v>
      </c>
      <c r="J1502" s="23">
        <f t="shared" si="47"/>
        <v>7675.4109097280016</v>
      </c>
    </row>
    <row r="1503" spans="1:10">
      <c r="A1503" t="s">
        <v>115</v>
      </c>
      <c r="B1503" t="s">
        <v>383</v>
      </c>
      <c r="C1503" s="20">
        <v>2031</v>
      </c>
      <c r="D1503" t="s">
        <v>218</v>
      </c>
      <c r="E1503" s="22">
        <v>280804.84839618998</v>
      </c>
      <c r="F1503" s="22">
        <v>268330.47391336103</v>
      </c>
      <c r="G1503" s="10">
        <v>277404.15219534899</v>
      </c>
      <c r="H1503" s="23">
        <f t="shared" si="46"/>
        <v>9073.6782819879591</v>
      </c>
      <c r="I1503" s="10">
        <v>296437.73837872199</v>
      </c>
      <c r="J1503" s="23">
        <f t="shared" si="47"/>
        <v>15632.889982532011</v>
      </c>
    </row>
    <row r="1504" spans="1:10">
      <c r="A1504" t="s">
        <v>115</v>
      </c>
      <c r="B1504" t="s">
        <v>383</v>
      </c>
      <c r="C1504" s="20">
        <v>2031</v>
      </c>
      <c r="D1504" t="s">
        <v>222</v>
      </c>
      <c r="E1504" s="22">
        <v>658134.46635112399</v>
      </c>
      <c r="F1504" s="22">
        <v>381801.11765877501</v>
      </c>
      <c r="G1504" s="10">
        <v>396078.261698986</v>
      </c>
      <c r="H1504" s="23">
        <f t="shared" si="46"/>
        <v>14277.144040210987</v>
      </c>
      <c r="I1504" s="10">
        <v>702548.13433482195</v>
      </c>
      <c r="J1504" s="23">
        <f t="shared" si="47"/>
        <v>44413.66798369796</v>
      </c>
    </row>
    <row r="1505" spans="1:10">
      <c r="A1505" t="s">
        <v>115</v>
      </c>
      <c r="B1505" t="s">
        <v>383</v>
      </c>
      <c r="C1505" s="20">
        <v>2031</v>
      </c>
      <c r="D1505" t="s">
        <v>226</v>
      </c>
      <c r="E1505" s="22">
        <v>354935.76523180702</v>
      </c>
      <c r="F1505" s="22">
        <v>185674.68408367599</v>
      </c>
      <c r="G1505" s="10">
        <v>189147.35229478899</v>
      </c>
      <c r="H1505" s="23">
        <f t="shared" si="46"/>
        <v>3472.6682111129921</v>
      </c>
      <c r="I1505" s="10">
        <v>376026.788964657</v>
      </c>
      <c r="J1505" s="23">
        <f t="shared" si="47"/>
        <v>21091.023732849979</v>
      </c>
    </row>
    <row r="1506" spans="1:10">
      <c r="A1506" t="s">
        <v>115</v>
      </c>
      <c r="B1506" t="s">
        <v>383</v>
      </c>
      <c r="C1506" s="20">
        <v>2031</v>
      </c>
      <c r="D1506" t="s">
        <v>254</v>
      </c>
      <c r="E1506" s="22">
        <v>12740.7211913514</v>
      </c>
      <c r="F1506" s="22">
        <v>3090.2436728026</v>
      </c>
      <c r="G1506" s="10">
        <v>3174.86317276916</v>
      </c>
      <c r="H1506" s="23">
        <f t="shared" si="46"/>
        <v>84.619499966559943</v>
      </c>
      <c r="I1506" s="10">
        <v>12740.6278729228</v>
      </c>
      <c r="J1506" s="23">
        <f t="shared" si="47"/>
        <v>-9.3318428600468906E-2</v>
      </c>
    </row>
    <row r="1507" spans="1:10">
      <c r="A1507" t="s">
        <v>115</v>
      </c>
      <c r="B1507" t="s">
        <v>383</v>
      </c>
      <c r="C1507" s="20">
        <v>2032</v>
      </c>
      <c r="D1507" t="s">
        <v>232</v>
      </c>
      <c r="E1507" s="22">
        <v>12785.6215820486</v>
      </c>
      <c r="F1507" s="22">
        <v>8795.7778683149299</v>
      </c>
      <c r="G1507" s="10">
        <v>9267.9117528710594</v>
      </c>
      <c r="H1507" s="23">
        <f t="shared" si="46"/>
        <v>472.13388455612949</v>
      </c>
      <c r="I1507" s="10">
        <v>12743.894407130299</v>
      </c>
      <c r="J1507" s="23">
        <f t="shared" si="47"/>
        <v>-41.727174918300079</v>
      </c>
    </row>
    <row r="1508" spans="1:10">
      <c r="A1508" t="s">
        <v>115</v>
      </c>
      <c r="B1508" t="s">
        <v>383</v>
      </c>
      <c r="C1508" s="20">
        <v>2032</v>
      </c>
      <c r="D1508" t="s">
        <v>272</v>
      </c>
      <c r="E1508" s="22">
        <v>924509.49314902502</v>
      </c>
      <c r="F1508" s="22">
        <v>147501.26803719701</v>
      </c>
      <c r="G1508" s="10">
        <v>155914.89034446701</v>
      </c>
      <c r="H1508" s="23">
        <f t="shared" si="46"/>
        <v>8413.6223072700086</v>
      </c>
      <c r="I1508" s="10">
        <v>923778.43364748405</v>
      </c>
      <c r="J1508" s="23">
        <f t="shared" si="47"/>
        <v>-731.05950154096354</v>
      </c>
    </row>
    <row r="1509" spans="1:10">
      <c r="A1509" t="s">
        <v>115</v>
      </c>
      <c r="B1509" t="s">
        <v>383</v>
      </c>
      <c r="C1509" s="20">
        <v>2032</v>
      </c>
      <c r="D1509" t="s">
        <v>208</v>
      </c>
      <c r="E1509" s="22">
        <v>123637.77538692</v>
      </c>
      <c r="F1509" s="22">
        <v>77197.022365614001</v>
      </c>
      <c r="G1509" s="10">
        <v>83164.095936043304</v>
      </c>
      <c r="H1509" s="23">
        <f t="shared" si="46"/>
        <v>5967.0735704293038</v>
      </c>
      <c r="I1509" s="10">
        <v>132566.31786836899</v>
      </c>
      <c r="J1509" s="23">
        <f t="shared" si="47"/>
        <v>8928.5424814489961</v>
      </c>
    </row>
    <row r="1510" spans="1:10">
      <c r="A1510" t="s">
        <v>115</v>
      </c>
      <c r="B1510" t="s">
        <v>383</v>
      </c>
      <c r="C1510" s="20">
        <v>2032</v>
      </c>
      <c r="D1510" t="s">
        <v>218</v>
      </c>
      <c r="E1510" s="22">
        <v>282515.05972383701</v>
      </c>
      <c r="F1510" s="22">
        <v>270447.28587784601</v>
      </c>
      <c r="G1510" s="10">
        <v>281488.739628123</v>
      </c>
      <c r="H1510" s="23">
        <f t="shared" si="46"/>
        <v>11041.453750276996</v>
      </c>
      <c r="I1510" s="10">
        <v>300504.55033634102</v>
      </c>
      <c r="J1510" s="23">
        <f t="shared" si="47"/>
        <v>17989.490612504014</v>
      </c>
    </row>
    <row r="1511" spans="1:10">
      <c r="A1511" t="s">
        <v>115</v>
      </c>
      <c r="B1511" t="s">
        <v>383</v>
      </c>
      <c r="C1511" s="20">
        <v>2032</v>
      </c>
      <c r="D1511" t="s">
        <v>222</v>
      </c>
      <c r="E1511" s="22">
        <v>667567.40718282096</v>
      </c>
      <c r="F1511" s="22">
        <v>389417.82762207597</v>
      </c>
      <c r="G1511" s="10">
        <v>406904.282877455</v>
      </c>
      <c r="H1511" s="23">
        <f t="shared" si="46"/>
        <v>17486.455255379027</v>
      </c>
      <c r="I1511" s="10">
        <v>719168.67859233997</v>
      </c>
      <c r="J1511" s="23">
        <f t="shared" si="47"/>
        <v>51601.271409519017</v>
      </c>
    </row>
    <row r="1512" spans="1:10">
      <c r="A1512" t="s">
        <v>115</v>
      </c>
      <c r="B1512" t="s">
        <v>383</v>
      </c>
      <c r="C1512" s="20">
        <v>2032</v>
      </c>
      <c r="D1512" t="s">
        <v>226</v>
      </c>
      <c r="E1512" s="22">
        <v>360167.44907049398</v>
      </c>
      <c r="F1512" s="22">
        <v>189756.72666878099</v>
      </c>
      <c r="G1512" s="10">
        <v>194193.38475982001</v>
      </c>
      <c r="H1512" s="23">
        <f t="shared" si="46"/>
        <v>4436.6580910390185</v>
      </c>
      <c r="I1512" s="10">
        <v>384609.051353766</v>
      </c>
      <c r="J1512" s="23">
        <f t="shared" si="47"/>
        <v>24441.602283272019</v>
      </c>
    </row>
    <row r="1513" spans="1:10">
      <c r="A1513" t="s">
        <v>115</v>
      </c>
      <c r="B1513" t="s">
        <v>383</v>
      </c>
      <c r="C1513" s="20">
        <v>2032</v>
      </c>
      <c r="D1513" t="s">
        <v>254</v>
      </c>
      <c r="E1513" s="22">
        <v>12856.0480546334</v>
      </c>
      <c r="F1513" s="22">
        <v>2957.5313945418402</v>
      </c>
      <c r="G1513" s="10">
        <v>3046.52022706146</v>
      </c>
      <c r="H1513" s="23">
        <f t="shared" si="46"/>
        <v>88.988832519619791</v>
      </c>
      <c r="I1513" s="10">
        <v>12855.942738985899</v>
      </c>
      <c r="J1513" s="23">
        <f t="shared" si="47"/>
        <v>-0.10531564750090183</v>
      </c>
    </row>
    <row r="1514" spans="1:10">
      <c r="A1514" t="s">
        <v>115</v>
      </c>
      <c r="B1514" t="s">
        <v>383</v>
      </c>
      <c r="C1514" s="20">
        <v>2033</v>
      </c>
      <c r="D1514" t="s">
        <v>232</v>
      </c>
      <c r="E1514" s="22">
        <v>13203.6440789075</v>
      </c>
      <c r="F1514" s="22">
        <v>8920.5264658718897</v>
      </c>
      <c r="G1514" s="10">
        <v>9437.4952183943606</v>
      </c>
      <c r="H1514" s="23">
        <f t="shared" si="46"/>
        <v>516.96875252247082</v>
      </c>
      <c r="I1514" s="10">
        <v>13146.351390150499</v>
      </c>
      <c r="J1514" s="23">
        <f t="shared" si="47"/>
        <v>-57.292688757001088</v>
      </c>
    </row>
    <row r="1515" spans="1:10">
      <c r="A1515" t="s">
        <v>115</v>
      </c>
      <c r="B1515" t="s">
        <v>383</v>
      </c>
      <c r="C1515" s="20">
        <v>2033</v>
      </c>
      <c r="D1515" t="s">
        <v>272</v>
      </c>
      <c r="E1515" s="22">
        <v>945514.30832819</v>
      </c>
      <c r="F1515" s="22">
        <v>151131.96022341799</v>
      </c>
      <c r="G1515" s="10">
        <v>160821.219639763</v>
      </c>
      <c r="H1515" s="23">
        <f t="shared" si="46"/>
        <v>9689.2594163450121</v>
      </c>
      <c r="I1515" s="10">
        <v>944521.71811111004</v>
      </c>
      <c r="J1515" s="23">
        <f t="shared" si="47"/>
        <v>-992.59021707996726</v>
      </c>
    </row>
    <row r="1516" spans="1:10">
      <c r="A1516" t="s">
        <v>115</v>
      </c>
      <c r="B1516" t="s">
        <v>383</v>
      </c>
      <c r="C1516" s="20">
        <v>2033</v>
      </c>
      <c r="D1516" t="s">
        <v>208</v>
      </c>
      <c r="E1516" s="22">
        <v>126460.13628911199</v>
      </c>
      <c r="F1516" s="22">
        <v>78184.921611649203</v>
      </c>
      <c r="G1516" s="10">
        <v>85140.0559210379</v>
      </c>
      <c r="H1516" s="23">
        <f t="shared" si="46"/>
        <v>6955.1343093886971</v>
      </c>
      <c r="I1516" s="10">
        <v>136707.716312745</v>
      </c>
      <c r="J1516" s="23">
        <f t="shared" si="47"/>
        <v>10247.580023633011</v>
      </c>
    </row>
    <row r="1517" spans="1:10">
      <c r="A1517" t="s">
        <v>115</v>
      </c>
      <c r="B1517" t="s">
        <v>383</v>
      </c>
      <c r="C1517" s="20">
        <v>2033</v>
      </c>
      <c r="D1517" t="s">
        <v>218</v>
      </c>
      <c r="E1517" s="22">
        <v>284116.94078459899</v>
      </c>
      <c r="F1517" s="22">
        <v>272232.77959009801</v>
      </c>
      <c r="G1517" s="10">
        <v>285297.74851322698</v>
      </c>
      <c r="H1517" s="23">
        <f t="shared" si="46"/>
        <v>13064.968923128967</v>
      </c>
      <c r="I1517" s="10">
        <v>304468.28685022698</v>
      </c>
      <c r="J1517" s="23">
        <f t="shared" si="47"/>
        <v>20351.346065627993</v>
      </c>
    </row>
    <row r="1518" spans="1:10">
      <c r="A1518" t="s">
        <v>115</v>
      </c>
      <c r="B1518" t="s">
        <v>383</v>
      </c>
      <c r="C1518" s="20">
        <v>2033</v>
      </c>
      <c r="D1518" t="s">
        <v>222</v>
      </c>
      <c r="E1518" s="22">
        <v>679196.40042044502</v>
      </c>
      <c r="F1518" s="22">
        <v>396657.52786870103</v>
      </c>
      <c r="G1518" s="10">
        <v>417591.194273361</v>
      </c>
      <c r="H1518" s="23">
        <f t="shared" si="46"/>
        <v>20933.666404659976</v>
      </c>
      <c r="I1518" s="10">
        <v>738395.91371005401</v>
      </c>
      <c r="J1518" s="23">
        <f t="shared" si="47"/>
        <v>59199.513289608993</v>
      </c>
    </row>
    <row r="1519" spans="1:10">
      <c r="A1519" t="s">
        <v>115</v>
      </c>
      <c r="B1519" t="s">
        <v>383</v>
      </c>
      <c r="C1519" s="20">
        <v>2033</v>
      </c>
      <c r="D1519" t="s">
        <v>226</v>
      </c>
      <c r="E1519" s="22">
        <v>366150.06664759701</v>
      </c>
      <c r="F1519" s="22">
        <v>193818.233870055</v>
      </c>
      <c r="G1519" s="10">
        <v>199311.53036404401</v>
      </c>
      <c r="H1519" s="23">
        <f t="shared" si="46"/>
        <v>5493.296493989008</v>
      </c>
      <c r="I1519" s="10">
        <v>394159.18491510901</v>
      </c>
      <c r="J1519" s="23">
        <f t="shared" si="47"/>
        <v>28009.118267512007</v>
      </c>
    </row>
    <row r="1520" spans="1:10">
      <c r="A1520" t="s">
        <v>115</v>
      </c>
      <c r="B1520" t="s">
        <v>383</v>
      </c>
      <c r="C1520" s="20">
        <v>2033</v>
      </c>
      <c r="D1520" t="s">
        <v>254</v>
      </c>
      <c r="E1520" s="22">
        <v>12780.8516420251</v>
      </c>
      <c r="F1520" s="22">
        <v>2827.41164921166</v>
      </c>
      <c r="G1520" s="10">
        <v>2919.7945489748099</v>
      </c>
      <c r="H1520" s="23">
        <f t="shared" si="46"/>
        <v>92.382899763149908</v>
      </c>
      <c r="I1520" s="10">
        <v>12780.7417922516</v>
      </c>
      <c r="J1520" s="23">
        <f t="shared" si="47"/>
        <v>-0.10984977350017289</v>
      </c>
    </row>
    <row r="1521" spans="1:10">
      <c r="A1521" t="s">
        <v>115</v>
      </c>
      <c r="B1521" t="s">
        <v>383</v>
      </c>
      <c r="C1521" s="20">
        <v>2034</v>
      </c>
      <c r="D1521" t="s">
        <v>232</v>
      </c>
      <c r="E1521" s="22">
        <v>13470.998457902</v>
      </c>
      <c r="F1521" s="22">
        <v>9050.6362415915792</v>
      </c>
      <c r="G1521" s="10">
        <v>9610.7871789458404</v>
      </c>
      <c r="H1521" s="23">
        <f t="shared" si="46"/>
        <v>560.15093735426126</v>
      </c>
      <c r="I1521" s="10">
        <v>13396.3770662857</v>
      </c>
      <c r="J1521" s="23">
        <f t="shared" si="47"/>
        <v>-74.621391616299661</v>
      </c>
    </row>
    <row r="1522" spans="1:10">
      <c r="A1522" t="s">
        <v>115</v>
      </c>
      <c r="B1522" t="s">
        <v>383</v>
      </c>
      <c r="C1522" s="20">
        <v>2034</v>
      </c>
      <c r="D1522" t="s">
        <v>272</v>
      </c>
      <c r="E1522" s="22">
        <v>961517.99696540996</v>
      </c>
      <c r="F1522" s="22">
        <v>154812.60118838199</v>
      </c>
      <c r="G1522" s="10">
        <v>165832.802590949</v>
      </c>
      <c r="H1522" s="23">
        <f t="shared" si="46"/>
        <v>11020.201402567007</v>
      </c>
      <c r="I1522" s="10">
        <v>960221.65586168901</v>
      </c>
      <c r="J1522" s="23">
        <f t="shared" si="47"/>
        <v>-1296.3411037209444</v>
      </c>
    </row>
    <row r="1523" spans="1:10">
      <c r="A1523" t="s">
        <v>115</v>
      </c>
      <c r="B1523" t="s">
        <v>383</v>
      </c>
      <c r="C1523" s="20">
        <v>2034</v>
      </c>
      <c r="D1523" t="s">
        <v>208</v>
      </c>
      <c r="E1523" s="22">
        <v>128359.86219001201</v>
      </c>
      <c r="F1523" s="22">
        <v>79144.615794799902</v>
      </c>
      <c r="G1523" s="10">
        <v>87126.211950146098</v>
      </c>
      <c r="H1523" s="23">
        <f t="shared" si="46"/>
        <v>7981.5961553461966</v>
      </c>
      <c r="I1523" s="10">
        <v>139922.665552402</v>
      </c>
      <c r="J1523" s="23">
        <f t="shared" si="47"/>
        <v>11562.803362389997</v>
      </c>
    </row>
    <row r="1524" spans="1:10">
      <c r="A1524" t="s">
        <v>115</v>
      </c>
      <c r="B1524" t="s">
        <v>383</v>
      </c>
      <c r="C1524" s="20">
        <v>2034</v>
      </c>
      <c r="D1524" t="s">
        <v>218</v>
      </c>
      <c r="E1524" s="22">
        <v>285438.00121102598</v>
      </c>
      <c r="F1524" s="22">
        <v>273893.27750340599</v>
      </c>
      <c r="G1524" s="10">
        <v>289022.375898514</v>
      </c>
      <c r="H1524" s="23">
        <f t="shared" si="46"/>
        <v>15129.098395108012</v>
      </c>
      <c r="I1524" s="10">
        <v>308142.620646514</v>
      </c>
      <c r="J1524" s="23">
        <f t="shared" si="47"/>
        <v>22704.619435488014</v>
      </c>
    </row>
    <row r="1525" spans="1:10">
      <c r="A1525" t="s">
        <v>115</v>
      </c>
      <c r="B1525" t="s">
        <v>383</v>
      </c>
      <c r="C1525" s="20">
        <v>2034</v>
      </c>
      <c r="D1525" t="s">
        <v>222</v>
      </c>
      <c r="E1525" s="22">
        <v>687583.53674904304</v>
      </c>
      <c r="F1525" s="22">
        <v>403869.30870048498</v>
      </c>
      <c r="G1525" s="10">
        <v>428496.093357131</v>
      </c>
      <c r="H1525" s="23">
        <f t="shared" si="46"/>
        <v>24626.784656646021</v>
      </c>
      <c r="I1525" s="10">
        <v>754264.51931482705</v>
      </c>
      <c r="J1525" s="23">
        <f t="shared" si="47"/>
        <v>66680.982565784012</v>
      </c>
    </row>
    <row r="1526" spans="1:10">
      <c r="A1526" t="s">
        <v>115</v>
      </c>
      <c r="B1526" t="s">
        <v>383</v>
      </c>
      <c r="C1526" s="20">
        <v>2034</v>
      </c>
      <c r="D1526" t="s">
        <v>226</v>
      </c>
      <c r="E1526" s="22">
        <v>370955.45103318902</v>
      </c>
      <c r="F1526" s="22">
        <v>197873.142979561</v>
      </c>
      <c r="G1526" s="10">
        <v>204510.58021707</v>
      </c>
      <c r="H1526" s="23">
        <f t="shared" si="46"/>
        <v>6637.4372375090024</v>
      </c>
      <c r="I1526" s="10">
        <v>402421.55387242202</v>
      </c>
      <c r="J1526" s="23">
        <f t="shared" si="47"/>
        <v>31466.102839233004</v>
      </c>
    </row>
    <row r="1527" spans="1:10">
      <c r="A1527" t="s">
        <v>115</v>
      </c>
      <c r="B1527" t="s">
        <v>383</v>
      </c>
      <c r="C1527" s="20">
        <v>2034</v>
      </c>
      <c r="D1527" t="s">
        <v>254</v>
      </c>
      <c r="E1527" s="22">
        <v>12872.557425494901</v>
      </c>
      <c r="F1527" s="22">
        <v>2701.1941293955401</v>
      </c>
      <c r="G1527" s="10">
        <v>2795.7695956202701</v>
      </c>
      <c r="H1527" s="23">
        <f t="shared" si="46"/>
        <v>94.575466224730008</v>
      </c>
      <c r="I1527" s="10">
        <v>12872.434861330999</v>
      </c>
      <c r="J1527" s="23">
        <f t="shared" si="47"/>
        <v>-0.12256416390118829</v>
      </c>
    </row>
    <row r="1528" spans="1:10">
      <c r="A1528" t="s">
        <v>115</v>
      </c>
      <c r="B1528" t="s">
        <v>383</v>
      </c>
      <c r="C1528" s="20">
        <v>2035</v>
      </c>
      <c r="D1528" t="s">
        <v>232</v>
      </c>
      <c r="E1528" s="22">
        <v>13823.326763655499</v>
      </c>
      <c r="F1528" s="22">
        <v>9184.9488676258006</v>
      </c>
      <c r="G1528" s="10">
        <v>9787.5127586509407</v>
      </c>
      <c r="H1528" s="23">
        <f t="shared" si="46"/>
        <v>602.56389102514004</v>
      </c>
      <c r="I1528" s="10">
        <v>13726.7399692658</v>
      </c>
      <c r="J1528" s="23">
        <f t="shared" si="47"/>
        <v>-96.586794389699207</v>
      </c>
    </row>
    <row r="1529" spans="1:10">
      <c r="A1529" t="s">
        <v>115</v>
      </c>
      <c r="B1529" t="s">
        <v>383</v>
      </c>
      <c r="C1529" s="20">
        <v>2035</v>
      </c>
      <c r="D1529" t="s">
        <v>272</v>
      </c>
      <c r="E1529" s="22">
        <v>976707.15705307899</v>
      </c>
      <c r="F1529" s="22">
        <v>158506.235506558</v>
      </c>
      <c r="G1529" s="10">
        <v>170911.003808462</v>
      </c>
      <c r="H1529" s="23">
        <f t="shared" si="46"/>
        <v>12404.768301903998</v>
      </c>
      <c r="I1529" s="10">
        <v>975047.32695986598</v>
      </c>
      <c r="J1529" s="23">
        <f t="shared" si="47"/>
        <v>-1659.8300932130078</v>
      </c>
    </row>
    <row r="1530" spans="1:10">
      <c r="A1530" t="s">
        <v>115</v>
      </c>
      <c r="B1530" t="s">
        <v>383</v>
      </c>
      <c r="C1530" s="20">
        <v>2035</v>
      </c>
      <c r="D1530" t="s">
        <v>208</v>
      </c>
      <c r="E1530" s="22">
        <v>130528.269082425</v>
      </c>
      <c r="F1530" s="22">
        <v>80094.778305920001</v>
      </c>
      <c r="G1530" s="10">
        <v>89138.141517925003</v>
      </c>
      <c r="H1530" s="23">
        <f t="shared" si="46"/>
        <v>9043.3632120050024</v>
      </c>
      <c r="I1530" s="10">
        <v>143430.14734695299</v>
      </c>
      <c r="J1530" s="23">
        <f t="shared" si="47"/>
        <v>12901.878264527986</v>
      </c>
    </row>
    <row r="1531" spans="1:10">
      <c r="A1531" t="s">
        <v>115</v>
      </c>
      <c r="B1531" t="s">
        <v>383</v>
      </c>
      <c r="C1531" s="20">
        <v>2035</v>
      </c>
      <c r="D1531" t="s">
        <v>218</v>
      </c>
      <c r="E1531" s="22">
        <v>286555.11005727801</v>
      </c>
      <c r="F1531" s="22">
        <v>275320.41747797601</v>
      </c>
      <c r="G1531" s="10">
        <v>292543.43417229998</v>
      </c>
      <c r="H1531" s="23">
        <f t="shared" si="46"/>
        <v>17223.016694323975</v>
      </c>
      <c r="I1531" s="10">
        <v>311598.65934973501</v>
      </c>
      <c r="J1531" s="23">
        <f t="shared" si="47"/>
        <v>25043.549292456999</v>
      </c>
    </row>
    <row r="1532" spans="1:10">
      <c r="A1532" t="s">
        <v>115</v>
      </c>
      <c r="B1532" t="s">
        <v>383</v>
      </c>
      <c r="C1532" s="20">
        <v>2035</v>
      </c>
      <c r="D1532" t="s">
        <v>222</v>
      </c>
      <c r="E1532" s="22">
        <v>695822.08017146704</v>
      </c>
      <c r="F1532" s="22">
        <v>410873.56929935998</v>
      </c>
      <c r="G1532" s="10">
        <v>439419.39317626401</v>
      </c>
      <c r="H1532" s="23">
        <f t="shared" si="46"/>
        <v>28545.823876904033</v>
      </c>
      <c r="I1532" s="10">
        <v>770043.40739803296</v>
      </c>
      <c r="J1532" s="23">
        <f t="shared" si="47"/>
        <v>74221.327226565918</v>
      </c>
    </row>
    <row r="1533" spans="1:10">
      <c r="A1533" t="s">
        <v>115</v>
      </c>
      <c r="B1533" t="s">
        <v>383</v>
      </c>
      <c r="C1533" s="20">
        <v>2035</v>
      </c>
      <c r="D1533" t="s">
        <v>226</v>
      </c>
      <c r="E1533" s="22">
        <v>375480.57608242298</v>
      </c>
      <c r="F1533" s="22">
        <v>201982.328967893</v>
      </c>
      <c r="G1533" s="10">
        <v>209854.98851526401</v>
      </c>
      <c r="H1533" s="23">
        <f t="shared" si="46"/>
        <v>7872.659547371004</v>
      </c>
      <c r="I1533" s="10">
        <v>410430.68648466002</v>
      </c>
      <c r="J1533" s="23">
        <f t="shared" si="47"/>
        <v>34950.110402237042</v>
      </c>
    </row>
    <row r="1534" spans="1:10">
      <c r="A1534" t="s">
        <v>115</v>
      </c>
      <c r="B1534" t="s">
        <v>383</v>
      </c>
      <c r="C1534" s="20">
        <v>2035</v>
      </c>
      <c r="D1534" t="s">
        <v>254</v>
      </c>
      <c r="E1534" s="22">
        <v>13061.709146020999</v>
      </c>
      <c r="F1534" s="22">
        <v>2576.2885662348999</v>
      </c>
      <c r="G1534" s="10">
        <v>2671.4978439429501</v>
      </c>
      <c r="H1534" s="23">
        <f t="shared" si="46"/>
        <v>95.209277708050195</v>
      </c>
      <c r="I1534" s="10">
        <v>13061.5900844962</v>
      </c>
      <c r="J1534" s="23">
        <f t="shared" si="47"/>
        <v>-0.11906152479969023</v>
      </c>
    </row>
    <row r="1535" spans="1:10">
      <c r="A1535" t="s">
        <v>115</v>
      </c>
      <c r="B1535" t="s">
        <v>383</v>
      </c>
      <c r="C1535" s="20">
        <v>2036</v>
      </c>
      <c r="D1535" t="s">
        <v>232</v>
      </c>
      <c r="E1535" s="22">
        <v>14180.683961507</v>
      </c>
      <c r="F1535" s="22">
        <v>9328.5185214463309</v>
      </c>
      <c r="G1535" s="10">
        <v>9972.7334369719993</v>
      </c>
      <c r="H1535" s="23">
        <f t="shared" si="46"/>
        <v>644.2149155256684</v>
      </c>
      <c r="I1535" s="10">
        <v>14058.8402730705</v>
      </c>
      <c r="J1535" s="23">
        <f t="shared" si="47"/>
        <v>-121.84368843650009</v>
      </c>
    </row>
    <row r="1536" spans="1:10">
      <c r="A1536" t="s">
        <v>115</v>
      </c>
      <c r="B1536" t="s">
        <v>383</v>
      </c>
      <c r="C1536" s="20">
        <v>2036</v>
      </c>
      <c r="D1536" t="s">
        <v>272</v>
      </c>
      <c r="E1536" s="22">
        <v>994661.00694380095</v>
      </c>
      <c r="F1536" s="22">
        <v>162289.354709532</v>
      </c>
      <c r="G1536" s="10">
        <v>176139.99778552799</v>
      </c>
      <c r="H1536" s="23">
        <f t="shared" si="46"/>
        <v>13850.643075995991</v>
      </c>
      <c r="I1536" s="10">
        <v>992593.12756790605</v>
      </c>
      <c r="J1536" s="23">
        <f t="shared" si="47"/>
        <v>-2067.8793758949032</v>
      </c>
    </row>
    <row r="1537" spans="1:10">
      <c r="A1537" t="s">
        <v>115</v>
      </c>
      <c r="B1537" t="s">
        <v>383</v>
      </c>
      <c r="C1537" s="20">
        <v>2036</v>
      </c>
      <c r="D1537" t="s">
        <v>208</v>
      </c>
      <c r="E1537" s="22">
        <v>132712.716941552</v>
      </c>
      <c r="F1537" s="22">
        <v>81086.689358413802</v>
      </c>
      <c r="G1537" s="10">
        <v>91225.407814079197</v>
      </c>
      <c r="H1537" s="23">
        <f t="shared" si="46"/>
        <v>10138.718455665396</v>
      </c>
      <c r="I1537" s="10">
        <v>146978.91607034899</v>
      </c>
      <c r="J1537" s="23">
        <f t="shared" si="47"/>
        <v>14266.199128796987</v>
      </c>
    </row>
    <row r="1538" spans="1:10">
      <c r="A1538" t="s">
        <v>115</v>
      </c>
      <c r="B1538" t="s">
        <v>383</v>
      </c>
      <c r="C1538" s="20">
        <v>2036</v>
      </c>
      <c r="D1538" t="s">
        <v>218</v>
      </c>
      <c r="E1538" s="22">
        <v>287884.95152242202</v>
      </c>
      <c r="F1538" s="22">
        <v>276728.05369086203</v>
      </c>
      <c r="G1538" s="10">
        <v>296084.40274798701</v>
      </c>
      <c r="H1538" s="23">
        <f t="shared" ref="H1538:H1601" si="48">G1538-F1538</f>
        <v>19356.349057124986</v>
      </c>
      <c r="I1538" s="10">
        <v>315288.94946137897</v>
      </c>
      <c r="J1538" s="23">
        <f t="shared" ref="J1538:J1601" si="49">I1538-E1538</f>
        <v>27403.997938956949</v>
      </c>
    </row>
    <row r="1539" spans="1:10">
      <c r="A1539" t="s">
        <v>115</v>
      </c>
      <c r="B1539" t="s">
        <v>383</v>
      </c>
      <c r="C1539" s="20">
        <v>2036</v>
      </c>
      <c r="D1539" t="s">
        <v>222</v>
      </c>
      <c r="E1539" s="22">
        <v>704712.68817741296</v>
      </c>
      <c r="F1539" s="22">
        <v>417929.83602269</v>
      </c>
      <c r="G1539" s="10">
        <v>450600.66503166</v>
      </c>
      <c r="H1539" s="23">
        <f t="shared" si="48"/>
        <v>32670.829008970002</v>
      </c>
      <c r="I1539" s="10">
        <v>786706.265291046</v>
      </c>
      <c r="J1539" s="23">
        <f t="shared" si="49"/>
        <v>81993.577113633044</v>
      </c>
    </row>
    <row r="1540" spans="1:10">
      <c r="A1540" t="s">
        <v>115</v>
      </c>
      <c r="B1540" t="s">
        <v>383</v>
      </c>
      <c r="C1540" s="20">
        <v>2036</v>
      </c>
      <c r="D1540" t="s">
        <v>226</v>
      </c>
      <c r="E1540" s="22">
        <v>380367.49745823501</v>
      </c>
      <c r="F1540" s="22">
        <v>206245.06079823701</v>
      </c>
      <c r="G1540" s="10">
        <v>215434.24691051699</v>
      </c>
      <c r="H1540" s="23">
        <f t="shared" si="48"/>
        <v>9189.1861122799746</v>
      </c>
      <c r="I1540" s="10">
        <v>418880.52544401999</v>
      </c>
      <c r="J1540" s="23">
        <f t="shared" si="49"/>
        <v>38513.027985784982</v>
      </c>
    </row>
    <row r="1541" spans="1:10">
      <c r="A1541" t="s">
        <v>115</v>
      </c>
      <c r="B1541" t="s">
        <v>383</v>
      </c>
      <c r="C1541" s="20">
        <v>2036</v>
      </c>
      <c r="D1541" t="s">
        <v>254</v>
      </c>
      <c r="E1541" s="22">
        <v>13308.920916798599</v>
      </c>
      <c r="F1541" s="22">
        <v>2453.47787644133</v>
      </c>
      <c r="G1541" s="10">
        <v>2547.7425839674902</v>
      </c>
      <c r="H1541" s="23">
        <f t="shared" si="48"/>
        <v>94.264707526160237</v>
      </c>
      <c r="I1541" s="10">
        <v>13308.7944546361</v>
      </c>
      <c r="J1541" s="23">
        <f t="shared" si="49"/>
        <v>-0.12646216249959252</v>
      </c>
    </row>
    <row r="1542" spans="1:10">
      <c r="A1542" t="s">
        <v>115</v>
      </c>
      <c r="B1542" t="s">
        <v>383</v>
      </c>
      <c r="C1542" s="20">
        <v>2037</v>
      </c>
      <c r="D1542" t="s">
        <v>232</v>
      </c>
      <c r="E1542" s="22">
        <v>14537.2066488285</v>
      </c>
      <c r="F1542" s="22">
        <v>9474.4500156710292</v>
      </c>
      <c r="G1542" s="10">
        <v>10159.187333690499</v>
      </c>
      <c r="H1542" s="23">
        <f t="shared" si="48"/>
        <v>684.73731801946997</v>
      </c>
      <c r="I1542" s="10">
        <v>14386.6366039025</v>
      </c>
      <c r="J1542" s="23">
        <f t="shared" si="49"/>
        <v>-150.57004492600026</v>
      </c>
    </row>
    <row r="1543" spans="1:10">
      <c r="A1543" t="s">
        <v>115</v>
      </c>
      <c r="B1543" t="s">
        <v>383</v>
      </c>
      <c r="C1543" s="20">
        <v>2037</v>
      </c>
      <c r="D1543" t="s">
        <v>272</v>
      </c>
      <c r="E1543" s="22">
        <v>1011826.53810257</v>
      </c>
      <c r="F1543" s="22">
        <v>166104.13549196199</v>
      </c>
      <c r="G1543" s="10">
        <v>181458.23583990801</v>
      </c>
      <c r="H1543" s="23">
        <f t="shared" si="48"/>
        <v>15354.10034794602</v>
      </c>
      <c r="I1543" s="10">
        <v>1009301.65749756</v>
      </c>
      <c r="J1543" s="23">
        <f t="shared" si="49"/>
        <v>-2524.8806050099665</v>
      </c>
    </row>
    <row r="1544" spans="1:10">
      <c r="A1544" t="s">
        <v>115</v>
      </c>
      <c r="B1544" t="s">
        <v>383</v>
      </c>
      <c r="C1544" s="20">
        <v>2037</v>
      </c>
      <c r="D1544" t="s">
        <v>208</v>
      </c>
      <c r="E1544" s="22">
        <v>134845.9593283</v>
      </c>
      <c r="F1544" s="22">
        <v>82081.579188435804</v>
      </c>
      <c r="G1544" s="10">
        <v>93341.278424510703</v>
      </c>
      <c r="H1544" s="23">
        <f t="shared" si="48"/>
        <v>11259.699236074899</v>
      </c>
      <c r="I1544" s="10">
        <v>150487.44161910799</v>
      </c>
      <c r="J1544" s="23">
        <f t="shared" si="49"/>
        <v>15641.482290807995</v>
      </c>
    </row>
    <row r="1545" spans="1:10">
      <c r="A1545" t="s">
        <v>115</v>
      </c>
      <c r="B1545" t="s">
        <v>383</v>
      </c>
      <c r="C1545" s="20">
        <v>2037</v>
      </c>
      <c r="D1545" t="s">
        <v>218</v>
      </c>
      <c r="E1545" s="22">
        <v>289008.75622241502</v>
      </c>
      <c r="F1545" s="22">
        <v>277929.41806375998</v>
      </c>
      <c r="G1545" s="10">
        <v>299434.65519592498</v>
      </c>
      <c r="H1545" s="23">
        <f t="shared" si="48"/>
        <v>21505.237132164999</v>
      </c>
      <c r="I1545" s="10">
        <v>318754.96481302398</v>
      </c>
      <c r="J1545" s="23">
        <f t="shared" si="49"/>
        <v>29746.208590608963</v>
      </c>
    </row>
    <row r="1546" spans="1:10">
      <c r="A1546" t="s">
        <v>115</v>
      </c>
      <c r="B1546" t="s">
        <v>383</v>
      </c>
      <c r="C1546" s="20">
        <v>2037</v>
      </c>
      <c r="D1546" t="s">
        <v>222</v>
      </c>
      <c r="E1546" s="22">
        <v>713532.12756192998</v>
      </c>
      <c r="F1546" s="22">
        <v>424871.34129209502</v>
      </c>
      <c r="G1546" s="10">
        <v>461851.04951155098</v>
      </c>
      <c r="H1546" s="23">
        <f t="shared" si="48"/>
        <v>36979.708219455963</v>
      </c>
      <c r="I1546" s="10">
        <v>803452.22903664398</v>
      </c>
      <c r="J1546" s="23">
        <f t="shared" si="49"/>
        <v>89920.101474714</v>
      </c>
    </row>
    <row r="1547" spans="1:10">
      <c r="A1547" t="s">
        <v>115</v>
      </c>
      <c r="B1547" t="s">
        <v>383</v>
      </c>
      <c r="C1547" s="20">
        <v>2037</v>
      </c>
      <c r="D1547" t="s">
        <v>226</v>
      </c>
      <c r="E1547" s="22">
        <v>385373.61743206001</v>
      </c>
      <c r="F1547" s="22">
        <v>210564.88218709701</v>
      </c>
      <c r="G1547" s="10">
        <v>221141.826108993</v>
      </c>
      <c r="H1547" s="23">
        <f t="shared" si="48"/>
        <v>10576.943921895989</v>
      </c>
      <c r="I1547" s="10">
        <v>427506.733072448</v>
      </c>
      <c r="J1547" s="23">
        <f t="shared" si="49"/>
        <v>42133.115640387987</v>
      </c>
    </row>
    <row r="1548" spans="1:10">
      <c r="A1548" t="s">
        <v>115</v>
      </c>
      <c r="B1548" t="s">
        <v>383</v>
      </c>
      <c r="C1548" s="20">
        <v>2037</v>
      </c>
      <c r="D1548" t="s">
        <v>254</v>
      </c>
      <c r="E1548" s="22">
        <v>13385.2478197936</v>
      </c>
      <c r="F1548" s="22">
        <v>2330.1756954601201</v>
      </c>
      <c r="G1548" s="10">
        <v>2421.5766798415598</v>
      </c>
      <c r="H1548" s="23">
        <f t="shared" si="48"/>
        <v>91.400984381439685</v>
      </c>
      <c r="I1548" s="10">
        <v>13385.128134315</v>
      </c>
      <c r="J1548" s="23">
        <f t="shared" si="49"/>
        <v>-0.11968547859942191</v>
      </c>
    </row>
    <row r="1549" spans="1:10">
      <c r="A1549" t="s">
        <v>115</v>
      </c>
      <c r="B1549" t="s">
        <v>383</v>
      </c>
      <c r="C1549" s="20">
        <v>2038</v>
      </c>
      <c r="D1549" t="s">
        <v>232</v>
      </c>
      <c r="E1549" s="22">
        <v>14973.7692310853</v>
      </c>
      <c r="F1549" s="22">
        <v>9625.6893043559394</v>
      </c>
      <c r="G1549" s="10">
        <v>10349.903688341699</v>
      </c>
      <c r="H1549" s="23">
        <f t="shared" si="48"/>
        <v>724.21438398575992</v>
      </c>
      <c r="I1549" s="10">
        <v>14790.2897218897</v>
      </c>
      <c r="J1549" s="23">
        <f t="shared" si="49"/>
        <v>-183.47950919560026</v>
      </c>
    </row>
    <row r="1550" spans="1:10">
      <c r="A1550" t="s">
        <v>115</v>
      </c>
      <c r="B1550" t="s">
        <v>383</v>
      </c>
      <c r="C1550" s="20">
        <v>2038</v>
      </c>
      <c r="D1550" t="s">
        <v>272</v>
      </c>
      <c r="E1550" s="22">
        <v>1028770.47415223</v>
      </c>
      <c r="F1550" s="22">
        <v>169877.087234873</v>
      </c>
      <c r="G1550" s="10">
        <v>186787.49187052401</v>
      </c>
      <c r="H1550" s="23">
        <f t="shared" si="48"/>
        <v>16910.404635651008</v>
      </c>
      <c r="I1550" s="10">
        <v>1025731.21343356</v>
      </c>
      <c r="J1550" s="23">
        <f t="shared" si="49"/>
        <v>-3039.2607186699752</v>
      </c>
    </row>
    <row r="1551" spans="1:10">
      <c r="A1551" t="s">
        <v>115</v>
      </c>
      <c r="B1551" t="s">
        <v>383</v>
      </c>
      <c r="C1551" s="20">
        <v>2038</v>
      </c>
      <c r="D1551" t="s">
        <v>208</v>
      </c>
      <c r="E1551" s="22">
        <v>137681.36718016601</v>
      </c>
      <c r="F1551" s="22">
        <v>83066.413939216494</v>
      </c>
      <c r="G1551" s="10">
        <v>95469.044780114302</v>
      </c>
      <c r="H1551" s="23">
        <f t="shared" si="48"/>
        <v>12402.630840897808</v>
      </c>
      <c r="I1551" s="10">
        <v>154833.02186168899</v>
      </c>
      <c r="J1551" s="23">
        <f t="shared" si="49"/>
        <v>17151.654681522981</v>
      </c>
    </row>
    <row r="1552" spans="1:10">
      <c r="A1552" t="s">
        <v>115</v>
      </c>
      <c r="B1552" t="s">
        <v>383</v>
      </c>
      <c r="C1552" s="20">
        <v>2038</v>
      </c>
      <c r="D1552" t="s">
        <v>218</v>
      </c>
      <c r="E1552" s="22">
        <v>289756.36109776999</v>
      </c>
      <c r="F1552" s="22">
        <v>278809.67106643302</v>
      </c>
      <c r="G1552" s="10">
        <v>302464.555231106</v>
      </c>
      <c r="H1552" s="23">
        <f t="shared" si="48"/>
        <v>23654.884164672985</v>
      </c>
      <c r="I1552" s="10">
        <v>321808.30457611103</v>
      </c>
      <c r="J1552" s="23">
        <f t="shared" si="49"/>
        <v>32051.94347834104</v>
      </c>
    </row>
    <row r="1553" spans="1:10">
      <c r="A1553" t="s">
        <v>115</v>
      </c>
      <c r="B1553" t="s">
        <v>383</v>
      </c>
      <c r="C1553" s="20">
        <v>2038</v>
      </c>
      <c r="D1553" t="s">
        <v>222</v>
      </c>
      <c r="E1553" s="22">
        <v>724094.90217440401</v>
      </c>
      <c r="F1553" s="22">
        <v>431513.95419300901</v>
      </c>
      <c r="G1553" s="10">
        <v>472964.18297251803</v>
      </c>
      <c r="H1553" s="23">
        <f t="shared" si="48"/>
        <v>41450.228779509023</v>
      </c>
      <c r="I1553" s="10">
        <v>822517.79120793997</v>
      </c>
      <c r="J1553" s="23">
        <f t="shared" si="49"/>
        <v>98422.889033535961</v>
      </c>
    </row>
    <row r="1554" spans="1:10">
      <c r="A1554" t="s">
        <v>115</v>
      </c>
      <c r="B1554" t="s">
        <v>383</v>
      </c>
      <c r="C1554" s="20">
        <v>2038</v>
      </c>
      <c r="D1554" t="s">
        <v>226</v>
      </c>
      <c r="E1554" s="22">
        <v>391779.72938324098</v>
      </c>
      <c r="F1554" s="22">
        <v>214807.16093601199</v>
      </c>
      <c r="G1554" s="10">
        <v>226837.611544716</v>
      </c>
      <c r="H1554" s="23">
        <f t="shared" si="48"/>
        <v>12030.450608704006</v>
      </c>
      <c r="I1554" s="10">
        <v>437875.90442176699</v>
      </c>
      <c r="J1554" s="23">
        <f t="shared" si="49"/>
        <v>46096.175038526009</v>
      </c>
    </row>
    <row r="1555" spans="1:10">
      <c r="A1555" t="s">
        <v>115</v>
      </c>
      <c r="B1555" t="s">
        <v>383</v>
      </c>
      <c r="C1555" s="20">
        <v>2038</v>
      </c>
      <c r="D1555" t="s">
        <v>254</v>
      </c>
      <c r="E1555" s="22">
        <v>13130.607382235199</v>
      </c>
      <c r="F1555" s="22">
        <v>2214.6060641861</v>
      </c>
      <c r="G1555" s="10">
        <v>2303.4653337571999</v>
      </c>
      <c r="H1555" s="23">
        <f t="shared" si="48"/>
        <v>88.859269571099958</v>
      </c>
      <c r="I1555" s="10">
        <v>13130.4959942569</v>
      </c>
      <c r="J1555" s="23">
        <f t="shared" si="49"/>
        <v>-0.11138797829880787</v>
      </c>
    </row>
    <row r="1556" spans="1:10">
      <c r="A1556" t="s">
        <v>115</v>
      </c>
      <c r="B1556" t="s">
        <v>383</v>
      </c>
      <c r="C1556" s="20">
        <v>2039</v>
      </c>
      <c r="D1556" t="s">
        <v>232</v>
      </c>
      <c r="E1556" s="22">
        <v>15355.5645947217</v>
      </c>
      <c r="F1556" s="22">
        <v>9781.5062442811595</v>
      </c>
      <c r="G1556" s="10">
        <v>10545.0523038997</v>
      </c>
      <c r="H1556" s="23">
        <f t="shared" si="48"/>
        <v>763.54605961854031</v>
      </c>
      <c r="I1556" s="10">
        <v>15135.74798412</v>
      </c>
      <c r="J1556" s="23">
        <f t="shared" si="49"/>
        <v>-219.81661060169972</v>
      </c>
    </row>
    <row r="1557" spans="1:10">
      <c r="A1557" t="s">
        <v>115</v>
      </c>
      <c r="B1557" t="s">
        <v>383</v>
      </c>
      <c r="C1557" s="20">
        <v>2039</v>
      </c>
      <c r="D1557" t="s">
        <v>272</v>
      </c>
      <c r="E1557" s="22">
        <v>1042930.67367708</v>
      </c>
      <c r="F1557" s="22">
        <v>173762.940503469</v>
      </c>
      <c r="G1557" s="10">
        <v>192296.552192256</v>
      </c>
      <c r="H1557" s="23">
        <f t="shared" si="48"/>
        <v>18533.611688787001</v>
      </c>
      <c r="I1557" s="10">
        <v>1039334.21211717</v>
      </c>
      <c r="J1557" s="23">
        <f t="shared" si="49"/>
        <v>-3596.461559909978</v>
      </c>
    </row>
    <row r="1558" spans="1:10">
      <c r="A1558" t="s">
        <v>115</v>
      </c>
      <c r="B1558" t="s">
        <v>383</v>
      </c>
      <c r="C1558" s="20">
        <v>2039</v>
      </c>
      <c r="D1558" t="s">
        <v>208</v>
      </c>
      <c r="E1558" s="22">
        <v>139766.58911373699</v>
      </c>
      <c r="F1558" s="22">
        <v>84086.615585886102</v>
      </c>
      <c r="G1558" s="10">
        <v>97666.512521866607</v>
      </c>
      <c r="H1558" s="23">
        <f t="shared" si="48"/>
        <v>13579.896935980505</v>
      </c>
      <c r="I1558" s="10">
        <v>158325.90418622101</v>
      </c>
      <c r="J1558" s="23">
        <f t="shared" si="49"/>
        <v>18559.315072484023</v>
      </c>
    </row>
    <row r="1559" spans="1:10">
      <c r="A1559" t="s">
        <v>115</v>
      </c>
      <c r="B1559" t="s">
        <v>383</v>
      </c>
      <c r="C1559" s="20">
        <v>2039</v>
      </c>
      <c r="D1559" t="s">
        <v>218</v>
      </c>
      <c r="E1559" s="22">
        <v>290592.72693009197</v>
      </c>
      <c r="F1559" s="22">
        <v>279718.26261075202</v>
      </c>
      <c r="G1559" s="10">
        <v>305533.68382410699</v>
      </c>
      <c r="H1559" s="23">
        <f t="shared" si="48"/>
        <v>25815.421213354974</v>
      </c>
      <c r="I1559" s="10">
        <v>324947.68592024298</v>
      </c>
      <c r="J1559" s="23">
        <f t="shared" si="49"/>
        <v>34354.958990151004</v>
      </c>
    </row>
    <row r="1560" spans="1:10">
      <c r="A1560" t="s">
        <v>115</v>
      </c>
      <c r="B1560" t="s">
        <v>383</v>
      </c>
      <c r="C1560" s="20">
        <v>2039</v>
      </c>
      <c r="D1560" t="s">
        <v>222</v>
      </c>
      <c r="E1560" s="22">
        <v>731843.15867851104</v>
      </c>
      <c r="F1560" s="22">
        <v>438240.40212702198</v>
      </c>
      <c r="G1560" s="10">
        <v>484364.27514234598</v>
      </c>
      <c r="H1560" s="23">
        <f t="shared" si="48"/>
        <v>46123.873015324003</v>
      </c>
      <c r="I1560" s="10">
        <v>838380.89792891196</v>
      </c>
      <c r="J1560" s="23">
        <f t="shared" si="49"/>
        <v>106537.73925040092</v>
      </c>
    </row>
    <row r="1561" spans="1:10">
      <c r="A1561" t="s">
        <v>115</v>
      </c>
      <c r="B1561" t="s">
        <v>383</v>
      </c>
      <c r="C1561" s="20">
        <v>2039</v>
      </c>
      <c r="D1561" t="s">
        <v>226</v>
      </c>
      <c r="E1561" s="22">
        <v>396325.90618426399</v>
      </c>
      <c r="F1561" s="22">
        <v>219194.22368821199</v>
      </c>
      <c r="G1561" s="10">
        <v>232753.81626835</v>
      </c>
      <c r="H1561" s="23">
        <f t="shared" si="48"/>
        <v>13559.592580138007</v>
      </c>
      <c r="I1561" s="10">
        <v>446097.450852593</v>
      </c>
      <c r="J1561" s="23">
        <f t="shared" si="49"/>
        <v>49771.544668329007</v>
      </c>
    </row>
    <row r="1562" spans="1:10">
      <c r="A1562" t="s">
        <v>115</v>
      </c>
      <c r="B1562" t="s">
        <v>383</v>
      </c>
      <c r="C1562" s="20">
        <v>2039</v>
      </c>
      <c r="D1562" t="s">
        <v>254</v>
      </c>
      <c r="E1562" s="22">
        <v>13011.032663845301</v>
      </c>
      <c r="F1562" s="22">
        <v>2099.5966029982301</v>
      </c>
      <c r="G1562" s="10">
        <v>2187.9040467667201</v>
      </c>
      <c r="H1562" s="23">
        <f t="shared" si="48"/>
        <v>88.307443768489975</v>
      </c>
      <c r="I1562" s="10">
        <v>13010.914883544499</v>
      </c>
      <c r="J1562" s="23">
        <f t="shared" si="49"/>
        <v>-0.1177803008013143</v>
      </c>
    </row>
    <row r="1563" spans="1:10">
      <c r="A1563" t="s">
        <v>115</v>
      </c>
      <c r="B1563" t="s">
        <v>383</v>
      </c>
      <c r="C1563" s="20">
        <v>2040</v>
      </c>
      <c r="D1563" t="s">
        <v>232</v>
      </c>
      <c r="E1563" s="22">
        <v>15793.6746411774</v>
      </c>
      <c r="F1563" s="22">
        <v>9939.0230848962401</v>
      </c>
      <c r="G1563" s="10">
        <v>10740.752829966001</v>
      </c>
      <c r="H1563" s="23">
        <f t="shared" si="48"/>
        <v>801.72974506976061</v>
      </c>
      <c r="I1563" s="10">
        <v>15531.545845413701</v>
      </c>
      <c r="J1563" s="23">
        <f t="shared" si="49"/>
        <v>-262.1287957636996</v>
      </c>
    </row>
    <row r="1564" spans="1:10">
      <c r="A1564" t="s">
        <v>115</v>
      </c>
      <c r="B1564" t="s">
        <v>383</v>
      </c>
      <c r="C1564" s="20">
        <v>2040</v>
      </c>
      <c r="D1564" t="s">
        <v>272</v>
      </c>
      <c r="E1564" s="22">
        <v>1055469.1399882201</v>
      </c>
      <c r="F1564" s="22">
        <v>177538.02511711101</v>
      </c>
      <c r="G1564" s="10">
        <v>197739.851826417</v>
      </c>
      <c r="H1564" s="23">
        <f t="shared" si="48"/>
        <v>20201.826709305984</v>
      </c>
      <c r="I1564" s="10">
        <v>1051265.6937132899</v>
      </c>
      <c r="J1564" s="23">
        <f t="shared" si="49"/>
        <v>-4203.4462749301456</v>
      </c>
    </row>
    <row r="1565" spans="1:10">
      <c r="A1565" t="s">
        <v>115</v>
      </c>
      <c r="B1565" t="s">
        <v>383</v>
      </c>
      <c r="C1565" s="20">
        <v>2040</v>
      </c>
      <c r="D1565" t="s">
        <v>208</v>
      </c>
      <c r="E1565" s="22">
        <v>142015.0522373</v>
      </c>
      <c r="F1565" s="22">
        <v>85060.695688434906</v>
      </c>
      <c r="G1565" s="10">
        <v>99830.479788152705</v>
      </c>
      <c r="H1565" s="23">
        <f t="shared" si="48"/>
        <v>14769.784099717799</v>
      </c>
      <c r="I1565" s="10">
        <v>162016.43342864999</v>
      </c>
      <c r="J1565" s="23">
        <f t="shared" si="49"/>
        <v>20001.381191349996</v>
      </c>
    </row>
    <row r="1566" spans="1:10">
      <c r="A1566" t="s">
        <v>115</v>
      </c>
      <c r="B1566" t="s">
        <v>383</v>
      </c>
      <c r="C1566" s="20">
        <v>2040</v>
      </c>
      <c r="D1566" t="s">
        <v>218</v>
      </c>
      <c r="E1566" s="22">
        <v>291212.13256500597</v>
      </c>
      <c r="F1566" s="22">
        <v>280364.70759254199</v>
      </c>
      <c r="G1566" s="10">
        <v>308326.23194074701</v>
      </c>
      <c r="H1566" s="23">
        <f t="shared" si="48"/>
        <v>27961.524348205014</v>
      </c>
      <c r="I1566" s="10">
        <v>327830.115399056</v>
      </c>
      <c r="J1566" s="23">
        <f t="shared" si="49"/>
        <v>36617.982834050024</v>
      </c>
    </row>
    <row r="1567" spans="1:10">
      <c r="A1567" t="s">
        <v>115</v>
      </c>
      <c r="B1567" t="s">
        <v>383</v>
      </c>
      <c r="C1567" s="20">
        <v>2040</v>
      </c>
      <c r="D1567" t="s">
        <v>222</v>
      </c>
      <c r="E1567" s="22">
        <v>738655.63048020797</v>
      </c>
      <c r="F1567" s="22">
        <v>444563.50796656701</v>
      </c>
      <c r="G1567" s="10">
        <v>495491.38902189699</v>
      </c>
      <c r="H1567" s="23">
        <f t="shared" si="48"/>
        <v>50927.881055329985</v>
      </c>
      <c r="I1567" s="10">
        <v>853229.02362041397</v>
      </c>
      <c r="J1567" s="23">
        <f t="shared" si="49"/>
        <v>114573.393140206</v>
      </c>
    </row>
    <row r="1568" spans="1:10">
      <c r="A1568" t="s">
        <v>115</v>
      </c>
      <c r="B1568" t="s">
        <v>383</v>
      </c>
      <c r="C1568" s="20">
        <v>2040</v>
      </c>
      <c r="D1568" t="s">
        <v>226</v>
      </c>
      <c r="E1568" s="22">
        <v>400206.66435863002</v>
      </c>
      <c r="F1568" s="22">
        <v>223439.02030021499</v>
      </c>
      <c r="G1568" s="10">
        <v>238587.52571787301</v>
      </c>
      <c r="H1568" s="23">
        <f t="shared" si="48"/>
        <v>15148.505417658016</v>
      </c>
      <c r="I1568" s="10">
        <v>453595.60268299701</v>
      </c>
      <c r="J1568" s="23">
        <f t="shared" si="49"/>
        <v>53388.938324366987</v>
      </c>
    </row>
    <row r="1569" spans="1:10">
      <c r="A1569" t="s">
        <v>115</v>
      </c>
      <c r="B1569" t="s">
        <v>383</v>
      </c>
      <c r="C1569" s="20">
        <v>2040</v>
      </c>
      <c r="D1569" t="s">
        <v>254</v>
      </c>
      <c r="E1569" s="22">
        <v>12921.7255460579</v>
      </c>
      <c r="F1569" s="22">
        <v>1983.96687998779</v>
      </c>
      <c r="G1569" s="10">
        <v>2071.4443811368701</v>
      </c>
      <c r="H1569" s="23">
        <f t="shared" si="48"/>
        <v>87.477501149080126</v>
      </c>
      <c r="I1569" s="10">
        <v>12921.606542589099</v>
      </c>
      <c r="J1569" s="23">
        <f t="shared" si="49"/>
        <v>-0.11900346880065626</v>
      </c>
    </row>
    <row r="1570" spans="1:10">
      <c r="A1570" t="s">
        <v>115</v>
      </c>
      <c r="B1570" t="s">
        <v>383</v>
      </c>
      <c r="C1570" s="20">
        <v>2041</v>
      </c>
      <c r="D1570" t="s">
        <v>232</v>
      </c>
      <c r="E1570" s="22">
        <v>16229.4693308598</v>
      </c>
      <c r="F1570" s="22">
        <v>10100.499896184599</v>
      </c>
      <c r="G1570" s="10">
        <v>10939.501155698201</v>
      </c>
      <c r="H1570" s="23">
        <f t="shared" si="48"/>
        <v>839.00125951360133</v>
      </c>
      <c r="I1570" s="10">
        <v>15920.877501615299</v>
      </c>
      <c r="J1570" s="23">
        <f t="shared" si="49"/>
        <v>-308.59182924450033</v>
      </c>
    </row>
    <row r="1571" spans="1:10">
      <c r="A1571" t="s">
        <v>115</v>
      </c>
      <c r="B1571" t="s">
        <v>383</v>
      </c>
      <c r="C1571" s="20">
        <v>2041</v>
      </c>
      <c r="D1571" t="s">
        <v>272</v>
      </c>
      <c r="E1571" s="22">
        <v>1071418.3287043599</v>
      </c>
      <c r="F1571" s="22">
        <v>181277.82614434301</v>
      </c>
      <c r="G1571" s="10">
        <v>203201.12879651901</v>
      </c>
      <c r="H1571" s="23">
        <f t="shared" si="48"/>
        <v>21923.302652176004</v>
      </c>
      <c r="I1571" s="10">
        <v>1066563.6735298</v>
      </c>
      <c r="J1571" s="23">
        <f t="shared" si="49"/>
        <v>-4854.6551745599136</v>
      </c>
    </row>
    <row r="1572" spans="1:10">
      <c r="A1572" t="s">
        <v>115</v>
      </c>
      <c r="B1572" t="s">
        <v>383</v>
      </c>
      <c r="C1572" s="20">
        <v>2041</v>
      </c>
      <c r="D1572" t="s">
        <v>208</v>
      </c>
      <c r="E1572" s="22">
        <v>144165.298186047</v>
      </c>
      <c r="F1572" s="22">
        <v>86023.571336528796</v>
      </c>
      <c r="G1572" s="10">
        <v>101998.78936441999</v>
      </c>
      <c r="H1572" s="23">
        <f t="shared" si="48"/>
        <v>15975.218027891198</v>
      </c>
      <c r="I1572" s="10">
        <v>165603.256683252</v>
      </c>
      <c r="J1572" s="23">
        <f t="shared" si="49"/>
        <v>21437.958497204992</v>
      </c>
    </row>
    <row r="1573" spans="1:10">
      <c r="A1573" t="s">
        <v>115</v>
      </c>
      <c r="B1573" t="s">
        <v>383</v>
      </c>
      <c r="C1573" s="20">
        <v>2041</v>
      </c>
      <c r="D1573" t="s">
        <v>218</v>
      </c>
      <c r="E1573" s="22">
        <v>291925.94987607701</v>
      </c>
      <c r="F1573" s="22">
        <v>280895.59077395999</v>
      </c>
      <c r="G1573" s="10">
        <v>311000.56828577799</v>
      </c>
      <c r="H1573" s="23">
        <f t="shared" si="48"/>
        <v>30104.977511817997</v>
      </c>
      <c r="I1573" s="10">
        <v>330799.89253886102</v>
      </c>
      <c r="J1573" s="23">
        <f t="shared" si="49"/>
        <v>38873.942662784015</v>
      </c>
    </row>
    <row r="1574" spans="1:10">
      <c r="A1574" t="s">
        <v>115</v>
      </c>
      <c r="B1574" t="s">
        <v>383</v>
      </c>
      <c r="C1574" s="20">
        <v>2041</v>
      </c>
      <c r="D1574" t="s">
        <v>222</v>
      </c>
      <c r="E1574" s="22">
        <v>746252.51270192605</v>
      </c>
      <c r="F1574" s="22">
        <v>450716.76968337101</v>
      </c>
      <c r="G1574" s="10">
        <v>506572.614435606</v>
      </c>
      <c r="H1574" s="23">
        <f t="shared" si="48"/>
        <v>55855.844752234989</v>
      </c>
      <c r="I1574" s="10">
        <v>869077.59210104402</v>
      </c>
      <c r="J1574" s="23">
        <f t="shared" si="49"/>
        <v>122825.07939911797</v>
      </c>
    </row>
    <row r="1575" spans="1:10">
      <c r="A1575" t="s">
        <v>115</v>
      </c>
      <c r="B1575" t="s">
        <v>383</v>
      </c>
      <c r="C1575" s="20">
        <v>2041</v>
      </c>
      <c r="D1575" t="s">
        <v>226</v>
      </c>
      <c r="E1575" s="22">
        <v>404484.704438115</v>
      </c>
      <c r="F1575" s="22">
        <v>227614.39964846199</v>
      </c>
      <c r="G1575" s="10">
        <v>244403.938380915</v>
      </c>
      <c r="H1575" s="23">
        <f t="shared" si="48"/>
        <v>16789.538732453017</v>
      </c>
      <c r="I1575" s="10">
        <v>461572.52561978099</v>
      </c>
      <c r="J1575" s="23">
        <f t="shared" si="49"/>
        <v>57087.82118166599</v>
      </c>
    </row>
    <row r="1576" spans="1:10">
      <c r="A1576" t="s">
        <v>115</v>
      </c>
      <c r="B1576" t="s">
        <v>383</v>
      </c>
      <c r="C1576" s="20">
        <v>2041</v>
      </c>
      <c r="D1576" t="s">
        <v>254</v>
      </c>
      <c r="E1576" s="22">
        <v>12914.085861534901</v>
      </c>
      <c r="F1576" s="22">
        <v>1868.6160121565799</v>
      </c>
      <c r="G1576" s="10">
        <v>1954.42370545678</v>
      </c>
      <c r="H1576" s="23">
        <f t="shared" si="48"/>
        <v>85.807693300200071</v>
      </c>
      <c r="I1576" s="10">
        <v>12913.966107247799</v>
      </c>
      <c r="J1576" s="23">
        <f t="shared" si="49"/>
        <v>-0.11975428710138658</v>
      </c>
    </row>
    <row r="1577" spans="1:10">
      <c r="A1577" t="s">
        <v>115</v>
      </c>
      <c r="B1577" t="s">
        <v>383</v>
      </c>
      <c r="C1577" s="20">
        <v>2042</v>
      </c>
      <c r="D1577" t="s">
        <v>232</v>
      </c>
      <c r="E1577" s="22">
        <v>16669.232450970601</v>
      </c>
      <c r="F1577" s="22">
        <v>10260.4941543103</v>
      </c>
      <c r="G1577" s="10">
        <v>11135.4965430843</v>
      </c>
      <c r="H1577" s="23">
        <f t="shared" si="48"/>
        <v>875.00238877400079</v>
      </c>
      <c r="I1577" s="10">
        <v>16309.899360965201</v>
      </c>
      <c r="J1577" s="23">
        <f t="shared" si="49"/>
        <v>-359.33309000540066</v>
      </c>
    </row>
    <row r="1578" spans="1:10">
      <c r="A1578" t="s">
        <v>115</v>
      </c>
      <c r="B1578" t="s">
        <v>383</v>
      </c>
      <c r="C1578" s="20">
        <v>2042</v>
      </c>
      <c r="D1578" t="s">
        <v>272</v>
      </c>
      <c r="E1578" s="22">
        <v>1083582.2321277501</v>
      </c>
      <c r="F1578" s="22">
        <v>184952.97775826801</v>
      </c>
      <c r="G1578" s="10">
        <v>208646.65455354299</v>
      </c>
      <c r="H1578" s="23">
        <f t="shared" si="48"/>
        <v>23693.67679527498</v>
      </c>
      <c r="I1578" s="10">
        <v>1078026.6009798101</v>
      </c>
      <c r="J1578" s="23">
        <f t="shared" si="49"/>
        <v>-5555.6311479399446</v>
      </c>
    </row>
    <row r="1579" spans="1:10">
      <c r="A1579" t="s">
        <v>115</v>
      </c>
      <c r="B1579" t="s">
        <v>383</v>
      </c>
      <c r="C1579" s="20">
        <v>2042</v>
      </c>
      <c r="D1579" t="s">
        <v>208</v>
      </c>
      <c r="E1579" s="22">
        <v>146266.90566530501</v>
      </c>
      <c r="F1579" s="22">
        <v>86964.409167398306</v>
      </c>
      <c r="G1579" s="10">
        <v>104153.760083299</v>
      </c>
      <c r="H1579" s="23">
        <f t="shared" si="48"/>
        <v>17189.350915900694</v>
      </c>
      <c r="I1579" s="10">
        <v>169141.55663702101</v>
      </c>
      <c r="J1579" s="23">
        <f t="shared" si="49"/>
        <v>22874.650971716008</v>
      </c>
    </row>
    <row r="1580" spans="1:10">
      <c r="A1580" t="s">
        <v>115</v>
      </c>
      <c r="B1580" t="s">
        <v>383</v>
      </c>
      <c r="C1580" s="20">
        <v>2042</v>
      </c>
      <c r="D1580" t="s">
        <v>218</v>
      </c>
      <c r="E1580" s="22">
        <v>292246.58004271903</v>
      </c>
      <c r="F1580" s="22">
        <v>281207.55877424899</v>
      </c>
      <c r="G1580" s="10">
        <v>313428.60406866297</v>
      </c>
      <c r="H1580" s="23">
        <f t="shared" si="48"/>
        <v>32221.045294413983</v>
      </c>
      <c r="I1580" s="10">
        <v>333321.32393865701</v>
      </c>
      <c r="J1580" s="23">
        <f t="shared" si="49"/>
        <v>41074.74389593798</v>
      </c>
    </row>
    <row r="1581" spans="1:10">
      <c r="A1581" t="s">
        <v>115</v>
      </c>
      <c r="B1581" t="s">
        <v>383</v>
      </c>
      <c r="C1581" s="20">
        <v>2042</v>
      </c>
      <c r="D1581" t="s">
        <v>222</v>
      </c>
      <c r="E1581" s="22">
        <v>753088.14572151902</v>
      </c>
      <c r="F1581" s="22">
        <v>456613.63462167903</v>
      </c>
      <c r="G1581" s="10">
        <v>517499.02350567799</v>
      </c>
      <c r="H1581" s="23">
        <f t="shared" si="48"/>
        <v>60885.388883998967</v>
      </c>
      <c r="I1581" s="10">
        <v>884281.97820778505</v>
      </c>
      <c r="J1581" s="23">
        <f t="shared" si="49"/>
        <v>131193.83248626604</v>
      </c>
    </row>
    <row r="1582" spans="1:10">
      <c r="A1582" t="s">
        <v>115</v>
      </c>
      <c r="B1582" t="s">
        <v>383</v>
      </c>
      <c r="C1582" s="20">
        <v>2042</v>
      </c>
      <c r="D1582" t="s">
        <v>226</v>
      </c>
      <c r="E1582" s="22">
        <v>408613.33103427099</v>
      </c>
      <c r="F1582" s="22">
        <v>231700.87607884</v>
      </c>
      <c r="G1582" s="10">
        <v>250175.66351419699</v>
      </c>
      <c r="H1582" s="23">
        <f t="shared" si="48"/>
        <v>18474.787435356993</v>
      </c>
      <c r="I1582" s="10">
        <v>469454.14972188399</v>
      </c>
      <c r="J1582" s="23">
        <f t="shared" si="49"/>
        <v>60840.818687613006</v>
      </c>
    </row>
    <row r="1583" spans="1:10">
      <c r="A1583" t="s">
        <v>115</v>
      </c>
      <c r="B1583" t="s">
        <v>383</v>
      </c>
      <c r="C1583" s="20">
        <v>2042</v>
      </c>
      <c r="D1583" t="s">
        <v>254</v>
      </c>
      <c r="E1583" s="22">
        <v>12448.0924070729</v>
      </c>
      <c r="F1583" s="22">
        <v>1753.77847294454</v>
      </c>
      <c r="G1583" s="10">
        <v>1837.13778678778</v>
      </c>
      <c r="H1583" s="23">
        <f t="shared" si="48"/>
        <v>83.359313843239988</v>
      </c>
      <c r="I1583" s="10">
        <v>12447.9578277165</v>
      </c>
      <c r="J1583" s="23">
        <f t="shared" si="49"/>
        <v>-0.1345793563996267</v>
      </c>
    </row>
    <row r="1584" spans="1:10">
      <c r="A1584" t="s">
        <v>115</v>
      </c>
      <c r="B1584" t="s">
        <v>383</v>
      </c>
      <c r="C1584" s="20">
        <v>2043</v>
      </c>
      <c r="D1584" t="s">
        <v>232</v>
      </c>
      <c r="E1584" s="22">
        <v>17170.017992330701</v>
      </c>
      <c r="F1584" s="22">
        <v>10430.507075492</v>
      </c>
      <c r="G1584" s="10">
        <v>11340.588740714</v>
      </c>
      <c r="H1584" s="23">
        <f t="shared" si="48"/>
        <v>910.08166522200008</v>
      </c>
      <c r="I1584" s="10">
        <v>16754.807280189099</v>
      </c>
      <c r="J1584" s="23">
        <f t="shared" si="49"/>
        <v>-415.21071214160111</v>
      </c>
    </row>
    <row r="1585" spans="1:10">
      <c r="A1585" t="s">
        <v>115</v>
      </c>
      <c r="B1585" t="s">
        <v>383</v>
      </c>
      <c r="C1585" s="20">
        <v>2043</v>
      </c>
      <c r="D1585" t="s">
        <v>272</v>
      </c>
      <c r="E1585" s="22">
        <v>1095931.0576432899</v>
      </c>
      <c r="F1585" s="22">
        <v>188508.484241083</v>
      </c>
      <c r="G1585" s="10">
        <v>214013.62732516901</v>
      </c>
      <c r="H1585" s="23">
        <f t="shared" si="48"/>
        <v>25505.143084086012</v>
      </c>
      <c r="I1585" s="10">
        <v>1089617.8876954</v>
      </c>
      <c r="J1585" s="23">
        <f t="shared" si="49"/>
        <v>-6313.1699478898663</v>
      </c>
    </row>
    <row r="1586" spans="1:10">
      <c r="A1586" t="s">
        <v>115</v>
      </c>
      <c r="B1586" t="s">
        <v>383</v>
      </c>
      <c r="C1586" s="20">
        <v>2043</v>
      </c>
      <c r="D1586" t="s">
        <v>208</v>
      </c>
      <c r="E1586" s="22">
        <v>148952.999761919</v>
      </c>
      <c r="F1586" s="22">
        <v>87887.619865433895</v>
      </c>
      <c r="G1586" s="10">
        <v>106296.685429372</v>
      </c>
      <c r="H1586" s="23">
        <f t="shared" si="48"/>
        <v>18409.0655639381</v>
      </c>
      <c r="I1586" s="10">
        <v>173407.83317995601</v>
      </c>
      <c r="J1586" s="23">
        <f t="shared" si="49"/>
        <v>24454.833418037015</v>
      </c>
    </row>
    <row r="1587" spans="1:10">
      <c r="A1587" t="s">
        <v>115</v>
      </c>
      <c r="B1587" t="s">
        <v>383</v>
      </c>
      <c r="C1587" s="20">
        <v>2043</v>
      </c>
      <c r="D1587" t="s">
        <v>218</v>
      </c>
      <c r="E1587" s="22">
        <v>292036.395439871</v>
      </c>
      <c r="F1587" s="22">
        <v>281075.48448649602</v>
      </c>
      <c r="G1587" s="10">
        <v>315350.99513601098</v>
      </c>
      <c r="H1587" s="23">
        <f t="shared" si="48"/>
        <v>34275.510649514967</v>
      </c>
      <c r="I1587" s="10">
        <v>335190.94840548403</v>
      </c>
      <c r="J1587" s="23">
        <f t="shared" si="49"/>
        <v>43154.552965613024</v>
      </c>
    </row>
    <row r="1588" spans="1:10">
      <c r="A1588" t="s">
        <v>115</v>
      </c>
      <c r="B1588" t="s">
        <v>383</v>
      </c>
      <c r="C1588" s="20">
        <v>2043</v>
      </c>
      <c r="D1588" t="s">
        <v>222</v>
      </c>
      <c r="E1588" s="22">
        <v>761706.60104591399</v>
      </c>
      <c r="F1588" s="22">
        <v>462095.21543490503</v>
      </c>
      <c r="G1588" s="10">
        <v>528079.18108166906</v>
      </c>
      <c r="H1588" s="23">
        <f t="shared" si="48"/>
        <v>65983.965646764031</v>
      </c>
      <c r="I1588" s="10">
        <v>901770.41197437595</v>
      </c>
      <c r="J1588" s="23">
        <f t="shared" si="49"/>
        <v>140063.81092846196</v>
      </c>
    </row>
    <row r="1589" spans="1:10">
      <c r="A1589" t="s">
        <v>115</v>
      </c>
      <c r="B1589" t="s">
        <v>383</v>
      </c>
      <c r="C1589" s="20">
        <v>2043</v>
      </c>
      <c r="D1589" t="s">
        <v>226</v>
      </c>
      <c r="E1589" s="22">
        <v>414507.32650719502</v>
      </c>
      <c r="F1589" s="22">
        <v>235782.97804674599</v>
      </c>
      <c r="G1589" s="10">
        <v>255992.973248088</v>
      </c>
      <c r="H1589" s="23">
        <f t="shared" si="48"/>
        <v>20209.995201342012</v>
      </c>
      <c r="I1589" s="10">
        <v>479482.18838674302</v>
      </c>
      <c r="J1589" s="23">
        <f t="shared" si="49"/>
        <v>64974.861879548</v>
      </c>
    </row>
    <row r="1590" spans="1:10">
      <c r="A1590" t="s">
        <v>115</v>
      </c>
      <c r="B1590" t="s">
        <v>383</v>
      </c>
      <c r="C1590" s="20">
        <v>2043</v>
      </c>
      <c r="D1590" t="s">
        <v>254</v>
      </c>
      <c r="E1590" s="22">
        <v>12246.7231507125</v>
      </c>
      <c r="F1590" s="22">
        <v>1649.58878395944</v>
      </c>
      <c r="G1590" s="10">
        <v>1731.1314511154001</v>
      </c>
      <c r="H1590" s="23">
        <f t="shared" si="48"/>
        <v>81.542667155960089</v>
      </c>
      <c r="I1590" s="10">
        <v>12246.573111478099</v>
      </c>
      <c r="J1590" s="23">
        <f t="shared" si="49"/>
        <v>-0.15003923440053768</v>
      </c>
    </row>
    <row r="1591" spans="1:10">
      <c r="A1591" t="s">
        <v>115</v>
      </c>
      <c r="B1591" t="s">
        <v>383</v>
      </c>
      <c r="C1591" s="20">
        <v>2044</v>
      </c>
      <c r="D1591" t="s">
        <v>232</v>
      </c>
      <c r="E1591" s="22">
        <v>17616.4434764424</v>
      </c>
      <c r="F1591" s="22">
        <v>10594.6223194791</v>
      </c>
      <c r="G1591" s="10">
        <v>11540.7879834335</v>
      </c>
      <c r="H1591" s="23">
        <f t="shared" si="48"/>
        <v>946.16566395439986</v>
      </c>
      <c r="I1591" s="10">
        <v>17141.712046114699</v>
      </c>
      <c r="J1591" s="23">
        <f t="shared" si="49"/>
        <v>-474.73143032770167</v>
      </c>
    </row>
    <row r="1592" spans="1:10">
      <c r="A1592" t="s">
        <v>115</v>
      </c>
      <c r="B1592" t="s">
        <v>383</v>
      </c>
      <c r="C1592" s="20">
        <v>2044</v>
      </c>
      <c r="D1592" t="s">
        <v>272</v>
      </c>
      <c r="E1592" s="22">
        <v>1107691.09675968</v>
      </c>
      <c r="F1592" s="22">
        <v>192021.24805717499</v>
      </c>
      <c r="G1592" s="10">
        <v>219387.62606599199</v>
      </c>
      <c r="H1592" s="23">
        <f t="shared" si="48"/>
        <v>27366.378008817002</v>
      </c>
      <c r="I1592" s="10">
        <v>1100597.3318727301</v>
      </c>
      <c r="J1592" s="23">
        <f t="shared" si="49"/>
        <v>-7093.7648869499099</v>
      </c>
    </row>
    <row r="1593" spans="1:10">
      <c r="A1593" t="s">
        <v>115</v>
      </c>
      <c r="B1593" t="s">
        <v>383</v>
      </c>
      <c r="C1593" s="20">
        <v>2044</v>
      </c>
      <c r="D1593" t="s">
        <v>208</v>
      </c>
      <c r="E1593" s="22">
        <v>150846.007389993</v>
      </c>
      <c r="F1593" s="22">
        <v>88763.163623437795</v>
      </c>
      <c r="G1593" s="10">
        <v>108405.015378104</v>
      </c>
      <c r="H1593" s="23">
        <f t="shared" si="48"/>
        <v>19641.851754666204</v>
      </c>
      <c r="I1593" s="10">
        <v>176720.97391354199</v>
      </c>
      <c r="J1593" s="23">
        <f t="shared" si="49"/>
        <v>25874.966523548996</v>
      </c>
    </row>
    <row r="1594" spans="1:10">
      <c r="A1594" t="s">
        <v>115</v>
      </c>
      <c r="B1594" t="s">
        <v>383</v>
      </c>
      <c r="C1594" s="20">
        <v>2044</v>
      </c>
      <c r="D1594" t="s">
        <v>218</v>
      </c>
      <c r="E1594" s="22">
        <v>291916.53758796799</v>
      </c>
      <c r="F1594" s="22">
        <v>280874.12457875302</v>
      </c>
      <c r="G1594" s="10">
        <v>317170.63797703298</v>
      </c>
      <c r="H1594" s="23">
        <f t="shared" si="48"/>
        <v>36296.51339827996</v>
      </c>
      <c r="I1594" s="10">
        <v>337141.608513163</v>
      </c>
      <c r="J1594" s="23">
        <f t="shared" si="49"/>
        <v>45225.070925195003</v>
      </c>
    </row>
    <row r="1595" spans="1:10">
      <c r="A1595" t="s">
        <v>115</v>
      </c>
      <c r="B1595" t="s">
        <v>383</v>
      </c>
      <c r="C1595" s="20">
        <v>2044</v>
      </c>
      <c r="D1595" t="s">
        <v>222</v>
      </c>
      <c r="E1595" s="22">
        <v>767349.15608643799</v>
      </c>
      <c r="F1595" s="22">
        <v>467337.02589361701</v>
      </c>
      <c r="G1595" s="10">
        <v>538525.39741154201</v>
      </c>
      <c r="H1595" s="23">
        <f t="shared" si="48"/>
        <v>71188.371517924999</v>
      </c>
      <c r="I1595" s="10">
        <v>915703.81154080201</v>
      </c>
      <c r="J1595" s="23">
        <f t="shared" si="49"/>
        <v>148354.65545436402</v>
      </c>
    </row>
    <row r="1596" spans="1:10">
      <c r="A1596" t="s">
        <v>115</v>
      </c>
      <c r="B1596" t="s">
        <v>383</v>
      </c>
      <c r="C1596" s="20">
        <v>2044</v>
      </c>
      <c r="D1596" t="s">
        <v>226</v>
      </c>
      <c r="E1596" s="22">
        <v>417920.76752994501</v>
      </c>
      <c r="F1596" s="22">
        <v>239692.348983234</v>
      </c>
      <c r="G1596" s="10">
        <v>261683.33955189399</v>
      </c>
      <c r="H1596" s="23">
        <f t="shared" si="48"/>
        <v>21990.990568659996</v>
      </c>
      <c r="I1596" s="10">
        <v>486601.39042237803</v>
      </c>
      <c r="J1596" s="23">
        <f t="shared" si="49"/>
        <v>68680.622892433021</v>
      </c>
    </row>
    <row r="1597" spans="1:10">
      <c r="A1597" t="s">
        <v>115</v>
      </c>
      <c r="B1597" t="s">
        <v>383</v>
      </c>
      <c r="C1597" s="20">
        <v>2044</v>
      </c>
      <c r="D1597" t="s">
        <v>254</v>
      </c>
      <c r="E1597" s="22">
        <v>12150.031343566499</v>
      </c>
      <c r="F1597" s="22">
        <v>1545.6522532664301</v>
      </c>
      <c r="G1597" s="10">
        <v>1626.3753813795499</v>
      </c>
      <c r="H1597" s="23">
        <f t="shared" si="48"/>
        <v>80.723128113119856</v>
      </c>
      <c r="I1597" s="10">
        <v>12149.8552379252</v>
      </c>
      <c r="J1597" s="23">
        <f t="shared" si="49"/>
        <v>-0.17610564129972772</v>
      </c>
    </row>
    <row r="1598" spans="1:10">
      <c r="A1598" t="s">
        <v>115</v>
      </c>
      <c r="B1598" t="s">
        <v>383</v>
      </c>
      <c r="C1598" s="20">
        <v>2045</v>
      </c>
      <c r="D1598" t="s">
        <v>232</v>
      </c>
      <c r="E1598" s="22">
        <v>18099.269458411101</v>
      </c>
      <c r="F1598" s="22">
        <v>10765.9860066157</v>
      </c>
      <c r="G1598" s="10">
        <v>11745.9298391965</v>
      </c>
      <c r="H1598" s="23">
        <f t="shared" si="48"/>
        <v>979.94383258080052</v>
      </c>
      <c r="I1598" s="10">
        <v>17558.0225793012</v>
      </c>
      <c r="J1598" s="23">
        <f t="shared" si="49"/>
        <v>-541.24687910990178</v>
      </c>
    </row>
    <row r="1599" spans="1:10">
      <c r="A1599" t="s">
        <v>115</v>
      </c>
      <c r="B1599" t="s">
        <v>383</v>
      </c>
      <c r="C1599" s="20">
        <v>2045</v>
      </c>
      <c r="D1599" t="s">
        <v>272</v>
      </c>
      <c r="E1599" s="22">
        <v>1118755.4631455799</v>
      </c>
      <c r="F1599" s="22">
        <v>195506.557406142</v>
      </c>
      <c r="G1599" s="10">
        <v>224789.13547085301</v>
      </c>
      <c r="H1599" s="23">
        <f t="shared" si="48"/>
        <v>29282.578064711008</v>
      </c>
      <c r="I1599" s="10">
        <v>1110841.0354508499</v>
      </c>
      <c r="J1599" s="23">
        <f t="shared" si="49"/>
        <v>-7914.427694729995</v>
      </c>
    </row>
    <row r="1600" spans="1:10">
      <c r="A1600" t="s">
        <v>115</v>
      </c>
      <c r="B1600" t="s">
        <v>383</v>
      </c>
      <c r="C1600" s="20">
        <v>2045</v>
      </c>
      <c r="D1600" t="s">
        <v>208</v>
      </c>
      <c r="E1600" s="22">
        <v>152866.089671144</v>
      </c>
      <c r="F1600" s="22">
        <v>89653.898394382399</v>
      </c>
      <c r="G1600" s="10">
        <v>110535.42825069001</v>
      </c>
      <c r="H1600" s="23">
        <f t="shared" si="48"/>
        <v>20881.529856307607</v>
      </c>
      <c r="I1600" s="10">
        <v>180153.68435169</v>
      </c>
      <c r="J1600" s="23">
        <f t="shared" si="49"/>
        <v>27287.594680545997</v>
      </c>
    </row>
    <row r="1601" spans="1:10">
      <c r="A1601" t="s">
        <v>115</v>
      </c>
      <c r="B1601" t="s">
        <v>383</v>
      </c>
      <c r="C1601" s="20">
        <v>2045</v>
      </c>
      <c r="D1601" t="s">
        <v>218</v>
      </c>
      <c r="E1601" s="22">
        <v>291896.34871077701</v>
      </c>
      <c r="F1601" s="22">
        <v>280622.50220360799</v>
      </c>
      <c r="G1601" s="10">
        <v>318918.90492502099</v>
      </c>
      <c r="H1601" s="23">
        <f t="shared" si="48"/>
        <v>38296.402721413004</v>
      </c>
      <c r="I1601" s="10">
        <v>339169.59610344301</v>
      </c>
      <c r="J1601" s="23">
        <f t="shared" si="49"/>
        <v>47273.247392666002</v>
      </c>
    </row>
    <row r="1602" spans="1:10">
      <c r="A1602" t="s">
        <v>115</v>
      </c>
      <c r="B1602" t="s">
        <v>383</v>
      </c>
      <c r="C1602" s="20">
        <v>2045</v>
      </c>
      <c r="D1602" t="s">
        <v>222</v>
      </c>
      <c r="E1602" s="22">
        <v>772693.13332162902</v>
      </c>
      <c r="F1602" s="22">
        <v>472528.25160257798</v>
      </c>
      <c r="G1602" s="10">
        <v>549018.34448388999</v>
      </c>
      <c r="H1602" s="23">
        <f t="shared" ref="H1602:H1665" si="50">G1602-F1602</f>
        <v>76490.092881312012</v>
      </c>
      <c r="I1602" s="10">
        <v>929197.274787431</v>
      </c>
      <c r="J1602" s="23">
        <f t="shared" ref="J1602:J1665" si="51">I1602-E1602</f>
        <v>156504.14146580198</v>
      </c>
    </row>
    <row r="1603" spans="1:10">
      <c r="A1603" t="s">
        <v>115</v>
      </c>
      <c r="B1603" t="s">
        <v>383</v>
      </c>
      <c r="C1603" s="20">
        <v>2045</v>
      </c>
      <c r="D1603" t="s">
        <v>226</v>
      </c>
      <c r="E1603" s="22">
        <v>421002.67380781099</v>
      </c>
      <c r="F1603" s="22">
        <v>243563.22155781899</v>
      </c>
      <c r="G1603" s="10">
        <v>267382.39292450098</v>
      </c>
      <c r="H1603" s="23">
        <f t="shared" si="50"/>
        <v>23819.171366681985</v>
      </c>
      <c r="I1603" s="10">
        <v>493255.89308340597</v>
      </c>
      <c r="J1603" s="23">
        <f t="shared" si="51"/>
        <v>72253.21927559498</v>
      </c>
    </row>
    <row r="1604" spans="1:10">
      <c r="A1604" t="s">
        <v>115</v>
      </c>
      <c r="B1604" t="s">
        <v>383</v>
      </c>
      <c r="C1604" s="20">
        <v>2045</v>
      </c>
      <c r="D1604" t="s">
        <v>254</v>
      </c>
      <c r="E1604" s="22">
        <v>12048.702918745201</v>
      </c>
      <c r="F1604" s="22">
        <v>1443.6413881276101</v>
      </c>
      <c r="G1604" s="10">
        <v>1523.26402182686</v>
      </c>
      <c r="H1604" s="23">
        <f t="shared" si="50"/>
        <v>79.622633699249945</v>
      </c>
      <c r="I1604" s="10">
        <v>12048.500629734999</v>
      </c>
      <c r="J1604" s="23">
        <f t="shared" si="51"/>
        <v>-0.20228901020163903</v>
      </c>
    </row>
    <row r="1605" spans="1:10">
      <c r="A1605" t="s">
        <v>115</v>
      </c>
      <c r="B1605" t="s">
        <v>383</v>
      </c>
      <c r="C1605" s="20">
        <v>2046</v>
      </c>
      <c r="D1605" t="s">
        <v>232</v>
      </c>
      <c r="E1605" s="22">
        <v>18580.968981355301</v>
      </c>
      <c r="F1605" s="22">
        <v>10943.9038125031</v>
      </c>
      <c r="G1605" s="10">
        <v>11956.473218085101</v>
      </c>
      <c r="H1605" s="23">
        <f t="shared" si="50"/>
        <v>1012.5694055820004</v>
      </c>
      <c r="I1605" s="10">
        <v>17968.503099892001</v>
      </c>
      <c r="J1605" s="23">
        <f t="shared" si="51"/>
        <v>-612.46588146330032</v>
      </c>
    </row>
    <row r="1606" spans="1:10">
      <c r="A1606" t="s">
        <v>115</v>
      </c>
      <c r="B1606" t="s">
        <v>383</v>
      </c>
      <c r="C1606" s="20">
        <v>2046</v>
      </c>
      <c r="D1606" t="s">
        <v>272</v>
      </c>
      <c r="E1606" s="22">
        <v>1133525.92499243</v>
      </c>
      <c r="F1606" s="22">
        <v>198971.245312983</v>
      </c>
      <c r="G1606" s="10">
        <v>230223.64127301701</v>
      </c>
      <c r="H1606" s="23">
        <f t="shared" si="50"/>
        <v>31252.395960034017</v>
      </c>
      <c r="I1606" s="10">
        <v>1124741.3938505801</v>
      </c>
      <c r="J1606" s="23">
        <f t="shared" si="51"/>
        <v>-8784.5311418499332</v>
      </c>
    </row>
    <row r="1607" spans="1:10">
      <c r="A1607" t="s">
        <v>115</v>
      </c>
      <c r="B1607" t="s">
        <v>383</v>
      </c>
      <c r="C1607" s="20">
        <v>2046</v>
      </c>
      <c r="D1607" t="s">
        <v>208</v>
      </c>
      <c r="E1607" s="22">
        <v>154825.56056831399</v>
      </c>
      <c r="F1607" s="22">
        <v>90556.075900046504</v>
      </c>
      <c r="G1607" s="10">
        <v>112679.652863118</v>
      </c>
      <c r="H1607" s="23">
        <f t="shared" si="50"/>
        <v>22123.576963071493</v>
      </c>
      <c r="I1607" s="10">
        <v>183510.56229015801</v>
      </c>
      <c r="J1607" s="23">
        <f t="shared" si="51"/>
        <v>28685.001721844019</v>
      </c>
    </row>
    <row r="1608" spans="1:10">
      <c r="A1608" t="s">
        <v>115</v>
      </c>
      <c r="B1608" t="s">
        <v>383</v>
      </c>
      <c r="C1608" s="20">
        <v>2046</v>
      </c>
      <c r="D1608" t="s">
        <v>218</v>
      </c>
      <c r="E1608" s="22">
        <v>291922.623011221</v>
      </c>
      <c r="F1608" s="22">
        <v>280308.93285838602</v>
      </c>
      <c r="G1608" s="10">
        <v>320574.16317287402</v>
      </c>
      <c r="H1608" s="23">
        <f t="shared" si="50"/>
        <v>40265.230314487999</v>
      </c>
      <c r="I1608" s="10">
        <v>341225.27548156399</v>
      </c>
      <c r="J1608" s="23">
        <f t="shared" si="51"/>
        <v>49302.65247034299</v>
      </c>
    </row>
    <row r="1609" spans="1:10">
      <c r="A1609" t="s">
        <v>115</v>
      </c>
      <c r="B1609" t="s">
        <v>383</v>
      </c>
      <c r="C1609" s="20">
        <v>2046</v>
      </c>
      <c r="D1609" t="s">
        <v>222</v>
      </c>
      <c r="E1609" s="22">
        <v>779028.46992091497</v>
      </c>
      <c r="F1609" s="22">
        <v>477680.05750957999</v>
      </c>
      <c r="G1609" s="10">
        <v>559544.25675265596</v>
      </c>
      <c r="H1609" s="23">
        <f t="shared" si="50"/>
        <v>81864.199243075971</v>
      </c>
      <c r="I1609" s="10">
        <v>944010.93125743896</v>
      </c>
      <c r="J1609" s="23">
        <f t="shared" si="51"/>
        <v>164982.46133652399</v>
      </c>
    </row>
    <row r="1610" spans="1:10">
      <c r="A1610" t="s">
        <v>115</v>
      </c>
      <c r="B1610" t="s">
        <v>383</v>
      </c>
      <c r="C1610" s="20">
        <v>2046</v>
      </c>
      <c r="D1610" t="s">
        <v>226</v>
      </c>
      <c r="E1610" s="22">
        <v>424669.59647965198</v>
      </c>
      <c r="F1610" s="22">
        <v>247403.017204301</v>
      </c>
      <c r="G1610" s="10">
        <v>273080.78793423402</v>
      </c>
      <c r="H1610" s="23">
        <f t="shared" si="50"/>
        <v>25677.770729933021</v>
      </c>
      <c r="I1610" s="10">
        <v>500645.717898476</v>
      </c>
      <c r="J1610" s="23">
        <f t="shared" si="51"/>
        <v>75976.121418824012</v>
      </c>
    </row>
    <row r="1611" spans="1:10">
      <c r="A1611" t="s">
        <v>115</v>
      </c>
      <c r="B1611" t="s">
        <v>383</v>
      </c>
      <c r="C1611" s="20">
        <v>2046</v>
      </c>
      <c r="D1611" t="s">
        <v>254</v>
      </c>
      <c r="E1611" s="22">
        <v>11944.030722805701</v>
      </c>
      <c r="F1611" s="22">
        <v>1343.3236352077099</v>
      </c>
      <c r="G1611" s="10">
        <v>1421.3002106259</v>
      </c>
      <c r="H1611" s="23">
        <f t="shared" si="50"/>
        <v>77.976575418190123</v>
      </c>
      <c r="I1611" s="10">
        <v>11943.7945693929</v>
      </c>
      <c r="J1611" s="23">
        <f t="shared" si="51"/>
        <v>-0.23615341280128632</v>
      </c>
    </row>
    <row r="1612" spans="1:10">
      <c r="A1612" t="s">
        <v>115</v>
      </c>
      <c r="B1612" t="s">
        <v>383</v>
      </c>
      <c r="C1612" s="20">
        <v>2047</v>
      </c>
      <c r="D1612" t="s">
        <v>232</v>
      </c>
      <c r="E1612" s="22">
        <v>19058.6793824042</v>
      </c>
      <c r="F1612" s="22">
        <v>11118.432692046399</v>
      </c>
      <c r="G1612" s="10">
        <v>12160.3227217187</v>
      </c>
      <c r="H1612" s="23">
        <f t="shared" si="50"/>
        <v>1041.8900296723004</v>
      </c>
      <c r="I1612" s="10">
        <v>18370.9982297807</v>
      </c>
      <c r="J1612" s="23">
        <f t="shared" si="51"/>
        <v>-687.68115262349966</v>
      </c>
    </row>
    <row r="1613" spans="1:10">
      <c r="A1613" t="s">
        <v>115</v>
      </c>
      <c r="B1613" t="s">
        <v>383</v>
      </c>
      <c r="C1613" s="20">
        <v>2047</v>
      </c>
      <c r="D1613" t="s">
        <v>272</v>
      </c>
      <c r="E1613" s="22">
        <v>1143372.2057868701</v>
      </c>
      <c r="F1613" s="22">
        <v>202312.858705383</v>
      </c>
      <c r="G1613" s="10">
        <v>235574.501787602</v>
      </c>
      <c r="H1613" s="23">
        <f t="shared" si="50"/>
        <v>33261.643082219001</v>
      </c>
      <c r="I1613" s="10">
        <v>1133680.16398797</v>
      </c>
      <c r="J1613" s="23">
        <f t="shared" si="51"/>
        <v>-9692.0417989001144</v>
      </c>
    </row>
    <row r="1614" spans="1:10">
      <c r="A1614" t="s">
        <v>115</v>
      </c>
      <c r="B1614" t="s">
        <v>383</v>
      </c>
      <c r="C1614" s="20">
        <v>2047</v>
      </c>
      <c r="D1614" t="s">
        <v>208</v>
      </c>
      <c r="E1614" s="22">
        <v>156812.15142337201</v>
      </c>
      <c r="F1614" s="22">
        <v>91412.067366817893</v>
      </c>
      <c r="G1614" s="10">
        <v>114770.43405395999</v>
      </c>
      <c r="H1614" s="23">
        <f t="shared" si="50"/>
        <v>23358.366687142101</v>
      </c>
      <c r="I1614" s="10">
        <v>186925.284089995</v>
      </c>
      <c r="J1614" s="23">
        <f t="shared" si="51"/>
        <v>30113.132666622987</v>
      </c>
    </row>
    <row r="1615" spans="1:10">
      <c r="A1615" t="s">
        <v>115</v>
      </c>
      <c r="B1615" t="s">
        <v>383</v>
      </c>
      <c r="C1615" s="20">
        <v>2047</v>
      </c>
      <c r="D1615" t="s">
        <v>218</v>
      </c>
      <c r="E1615" s="22">
        <v>291569.03333140502</v>
      </c>
      <c r="F1615" s="22">
        <v>279847.41719602101</v>
      </c>
      <c r="G1615" s="10">
        <v>322040.72222872899</v>
      </c>
      <c r="H1615" s="23">
        <f t="shared" si="50"/>
        <v>42193.305032707984</v>
      </c>
      <c r="I1615" s="10">
        <v>342821.89990403602</v>
      </c>
      <c r="J1615" s="23">
        <f t="shared" si="51"/>
        <v>51252.866572630999</v>
      </c>
    </row>
    <row r="1616" spans="1:10">
      <c r="A1616" t="s">
        <v>115</v>
      </c>
      <c r="B1616" t="s">
        <v>383</v>
      </c>
      <c r="C1616" s="20">
        <v>2047</v>
      </c>
      <c r="D1616" t="s">
        <v>222</v>
      </c>
      <c r="E1616" s="22">
        <v>784245.56985943101</v>
      </c>
      <c r="F1616" s="22">
        <v>482499.38637447701</v>
      </c>
      <c r="G1616" s="10">
        <v>569776.38738510106</v>
      </c>
      <c r="H1616" s="23">
        <f t="shared" si="50"/>
        <v>87277.001010624052</v>
      </c>
      <c r="I1616" s="10">
        <v>957700.33033182297</v>
      </c>
      <c r="J1616" s="23">
        <f t="shared" si="51"/>
        <v>173454.76047239196</v>
      </c>
    </row>
    <row r="1617" spans="1:10">
      <c r="A1617" t="s">
        <v>115</v>
      </c>
      <c r="B1617" t="s">
        <v>383</v>
      </c>
      <c r="C1617" s="20">
        <v>2047</v>
      </c>
      <c r="D1617" t="s">
        <v>226</v>
      </c>
      <c r="E1617" s="22">
        <v>427999.19889161497</v>
      </c>
      <c r="F1617" s="22">
        <v>251041.55999669401</v>
      </c>
      <c r="G1617" s="10">
        <v>278595.19874690002</v>
      </c>
      <c r="H1617" s="23">
        <f t="shared" si="50"/>
        <v>27553.63875020601</v>
      </c>
      <c r="I1617" s="10">
        <v>507728.74976711301</v>
      </c>
      <c r="J1617" s="23">
        <f t="shared" si="51"/>
        <v>79729.55087549804</v>
      </c>
    </row>
    <row r="1618" spans="1:10">
      <c r="A1618" t="s">
        <v>115</v>
      </c>
      <c r="B1618" t="s">
        <v>383</v>
      </c>
      <c r="C1618" s="20">
        <v>2047</v>
      </c>
      <c r="D1618" t="s">
        <v>254</v>
      </c>
      <c r="E1618" s="22">
        <v>11677.088671871799</v>
      </c>
      <c r="F1618" s="22">
        <v>1244.19104327165</v>
      </c>
      <c r="G1618" s="10">
        <v>1320.00748918915</v>
      </c>
      <c r="H1618" s="23">
        <f t="shared" si="50"/>
        <v>75.816445917500005</v>
      </c>
      <c r="I1618" s="10">
        <v>11676.813989078701</v>
      </c>
      <c r="J1618" s="23">
        <f t="shared" si="51"/>
        <v>-0.27468279309869104</v>
      </c>
    </row>
    <row r="1619" spans="1:10">
      <c r="A1619" t="s">
        <v>115</v>
      </c>
      <c r="B1619" t="s">
        <v>383</v>
      </c>
      <c r="C1619" s="20">
        <v>2048</v>
      </c>
      <c r="D1619" t="s">
        <v>232</v>
      </c>
      <c r="E1619" s="22">
        <v>19635.974228742802</v>
      </c>
      <c r="F1619" s="22">
        <v>11296.031552635701</v>
      </c>
      <c r="G1619" s="10">
        <v>12359.797946017999</v>
      </c>
      <c r="H1619" s="23">
        <f t="shared" si="50"/>
        <v>1063.7663933822987</v>
      </c>
      <c r="I1619" s="10">
        <v>18865.013879355902</v>
      </c>
      <c r="J1619" s="23">
        <f t="shared" si="51"/>
        <v>-770.96034938689991</v>
      </c>
    </row>
    <row r="1620" spans="1:10">
      <c r="A1620" t="s">
        <v>115</v>
      </c>
      <c r="B1620" t="s">
        <v>383</v>
      </c>
      <c r="C1620" s="20">
        <v>2048</v>
      </c>
      <c r="D1620" t="s">
        <v>272</v>
      </c>
      <c r="E1620" s="22">
        <v>1150542.2753026499</v>
      </c>
      <c r="F1620" s="22">
        <v>205480.750087894</v>
      </c>
      <c r="G1620" s="10">
        <v>240778.643136103</v>
      </c>
      <c r="H1620" s="23">
        <f t="shared" si="50"/>
        <v>35297.893048208993</v>
      </c>
      <c r="I1620" s="10">
        <v>1139921.4222234201</v>
      </c>
      <c r="J1620" s="23">
        <f t="shared" si="51"/>
        <v>-10620.853079229826</v>
      </c>
    </row>
    <row r="1621" spans="1:10">
      <c r="A1621" t="s">
        <v>115</v>
      </c>
      <c r="B1621" t="s">
        <v>383</v>
      </c>
      <c r="C1621" s="20">
        <v>2048</v>
      </c>
      <c r="D1621" t="s">
        <v>208</v>
      </c>
      <c r="E1621" s="22">
        <v>159474.15829569701</v>
      </c>
      <c r="F1621" s="22">
        <v>92210.255385075099</v>
      </c>
      <c r="G1621" s="10">
        <v>116788.610084</v>
      </c>
      <c r="H1621" s="23">
        <f t="shared" si="50"/>
        <v>24578.354698924901</v>
      </c>
      <c r="I1621" s="10">
        <v>191173.834498201</v>
      </c>
      <c r="J1621" s="23">
        <f t="shared" si="51"/>
        <v>31699.676202503993</v>
      </c>
    </row>
    <row r="1622" spans="1:10">
      <c r="A1622" t="s">
        <v>115</v>
      </c>
      <c r="B1622" t="s">
        <v>383</v>
      </c>
      <c r="C1622" s="20">
        <v>2048</v>
      </c>
      <c r="D1622" t="s">
        <v>218</v>
      </c>
      <c r="E1622" s="22">
        <v>290766.44171275798</v>
      </c>
      <c r="F1622" s="22">
        <v>279022.95911009703</v>
      </c>
      <c r="G1622" s="10">
        <v>323063.01307722001</v>
      </c>
      <c r="H1622" s="23">
        <f t="shared" si="50"/>
        <v>44040.053967122978</v>
      </c>
      <c r="I1622" s="10">
        <v>343787.13800637401</v>
      </c>
      <c r="J1622" s="23">
        <f t="shared" si="51"/>
        <v>53020.696293616027</v>
      </c>
    </row>
    <row r="1623" spans="1:10">
      <c r="A1623" t="s">
        <v>115</v>
      </c>
      <c r="B1623" t="s">
        <v>383</v>
      </c>
      <c r="C1623" s="20">
        <v>2048</v>
      </c>
      <c r="D1623" t="s">
        <v>222</v>
      </c>
      <c r="E1623" s="22">
        <v>790674.300143942</v>
      </c>
      <c r="F1623" s="22">
        <v>486790.54613775999</v>
      </c>
      <c r="G1623" s="10">
        <v>579456.85888230801</v>
      </c>
      <c r="H1623" s="23">
        <f t="shared" si="50"/>
        <v>92666.31274454802</v>
      </c>
      <c r="I1623" s="10">
        <v>972752.00046915305</v>
      </c>
      <c r="J1623" s="23">
        <f t="shared" si="51"/>
        <v>182077.70032521104</v>
      </c>
    </row>
    <row r="1624" spans="1:10">
      <c r="A1624" t="s">
        <v>115</v>
      </c>
      <c r="B1624" t="s">
        <v>383</v>
      </c>
      <c r="C1624" s="20">
        <v>2048</v>
      </c>
      <c r="D1624" t="s">
        <v>226</v>
      </c>
      <c r="E1624" s="22">
        <v>432410.96459542</v>
      </c>
      <c r="F1624" s="22">
        <v>254468.36666349901</v>
      </c>
      <c r="G1624" s="10">
        <v>283909.318240972</v>
      </c>
      <c r="H1624" s="23">
        <f t="shared" si="50"/>
        <v>29440.951577472995</v>
      </c>
      <c r="I1624" s="10">
        <v>516145.43806322297</v>
      </c>
      <c r="J1624" s="23">
        <f t="shared" si="51"/>
        <v>83734.473467802978</v>
      </c>
    </row>
    <row r="1625" spans="1:10">
      <c r="A1625" t="s">
        <v>115</v>
      </c>
      <c r="B1625" t="s">
        <v>383</v>
      </c>
      <c r="C1625" s="20">
        <v>2048</v>
      </c>
      <c r="D1625" t="s">
        <v>254</v>
      </c>
      <c r="E1625" s="22">
        <v>11567.725332895299</v>
      </c>
      <c r="F1625" s="22">
        <v>1154.5839641996999</v>
      </c>
      <c r="G1625" s="10">
        <v>1228.73261677247</v>
      </c>
      <c r="H1625" s="23">
        <f t="shared" si="50"/>
        <v>74.148652572770061</v>
      </c>
      <c r="I1625" s="10">
        <v>11567.403570372901</v>
      </c>
      <c r="J1625" s="23">
        <f t="shared" si="51"/>
        <v>-0.32176252239878522</v>
      </c>
    </row>
    <row r="1626" spans="1:10">
      <c r="A1626" t="s">
        <v>115</v>
      </c>
      <c r="B1626" t="s">
        <v>383</v>
      </c>
      <c r="C1626" s="20">
        <v>2049</v>
      </c>
      <c r="D1626" t="s">
        <v>232</v>
      </c>
      <c r="E1626" s="22">
        <v>20122.273495371399</v>
      </c>
      <c r="F1626" s="22">
        <v>11476.724246919101</v>
      </c>
      <c r="G1626" s="10">
        <v>12562.9700035081</v>
      </c>
      <c r="H1626" s="23">
        <f t="shared" si="50"/>
        <v>1086.2457565889999</v>
      </c>
      <c r="I1626" s="10">
        <v>19265.9413357536</v>
      </c>
      <c r="J1626" s="23">
        <f t="shared" si="51"/>
        <v>-856.33215961779933</v>
      </c>
    </row>
    <row r="1627" spans="1:10">
      <c r="A1627" t="s">
        <v>115</v>
      </c>
      <c r="B1627" t="s">
        <v>383</v>
      </c>
      <c r="C1627" s="20">
        <v>2049</v>
      </c>
      <c r="D1627" t="s">
        <v>272</v>
      </c>
      <c r="E1627" s="22">
        <v>1160545.76400876</v>
      </c>
      <c r="F1627" s="22">
        <v>208633.64733532301</v>
      </c>
      <c r="G1627" s="10">
        <v>246024.45476508801</v>
      </c>
      <c r="H1627" s="23">
        <f t="shared" si="50"/>
        <v>37390.807429765002</v>
      </c>
      <c r="I1627" s="10">
        <v>1148955.60958046</v>
      </c>
      <c r="J1627" s="23">
        <f t="shared" si="51"/>
        <v>-11590.154428299982</v>
      </c>
    </row>
    <row r="1628" spans="1:10">
      <c r="A1628" t="s">
        <v>115</v>
      </c>
      <c r="B1628" t="s">
        <v>383</v>
      </c>
      <c r="C1628" s="20">
        <v>2049</v>
      </c>
      <c r="D1628" t="s">
        <v>208</v>
      </c>
      <c r="E1628" s="22">
        <v>161240.675509622</v>
      </c>
      <c r="F1628" s="22">
        <v>93012.690347137701</v>
      </c>
      <c r="G1628" s="10">
        <v>118827.58429132801</v>
      </c>
      <c r="H1628" s="23">
        <f t="shared" si="50"/>
        <v>25814.893944190306</v>
      </c>
      <c r="I1628" s="10">
        <v>194292.05553949799</v>
      </c>
      <c r="J1628" s="23">
        <f t="shared" si="51"/>
        <v>33051.380029875989</v>
      </c>
    </row>
    <row r="1629" spans="1:10">
      <c r="A1629" t="s">
        <v>115</v>
      </c>
      <c r="B1629" t="s">
        <v>383</v>
      </c>
      <c r="C1629" s="20">
        <v>2049</v>
      </c>
      <c r="D1629" t="s">
        <v>218</v>
      </c>
      <c r="E1629" s="22">
        <v>290216.66383689101</v>
      </c>
      <c r="F1629" s="22">
        <v>278263.84636075201</v>
      </c>
      <c r="G1629" s="10">
        <v>324116.92279720597</v>
      </c>
      <c r="H1629" s="23">
        <f t="shared" si="50"/>
        <v>45853.076436453965</v>
      </c>
      <c r="I1629" s="10">
        <v>345031.33482911799</v>
      </c>
      <c r="J1629" s="23">
        <f t="shared" si="51"/>
        <v>54814.67099222698</v>
      </c>
    </row>
    <row r="1630" spans="1:10">
      <c r="A1630" t="s">
        <v>115</v>
      </c>
      <c r="B1630" t="s">
        <v>383</v>
      </c>
      <c r="C1630" s="20">
        <v>2049</v>
      </c>
      <c r="D1630" t="s">
        <v>222</v>
      </c>
      <c r="E1630" s="22">
        <v>795285.68857068103</v>
      </c>
      <c r="F1630" s="22">
        <v>491083.99942799303</v>
      </c>
      <c r="G1630" s="10">
        <v>589228.44517656299</v>
      </c>
      <c r="H1630" s="23">
        <f t="shared" si="50"/>
        <v>98144.445748569968</v>
      </c>
      <c r="I1630" s="10">
        <v>985505.20697682304</v>
      </c>
      <c r="J1630" s="23">
        <f t="shared" si="51"/>
        <v>190219.51840614202</v>
      </c>
    </row>
    <row r="1631" spans="1:10">
      <c r="A1631" t="s">
        <v>115</v>
      </c>
      <c r="B1631" t="s">
        <v>383</v>
      </c>
      <c r="C1631" s="20">
        <v>2049</v>
      </c>
      <c r="D1631" t="s">
        <v>226</v>
      </c>
      <c r="E1631" s="22">
        <v>435164.80841104401</v>
      </c>
      <c r="F1631" s="22">
        <v>257876.85113461601</v>
      </c>
      <c r="G1631" s="10">
        <v>289249.08993941598</v>
      </c>
      <c r="H1631" s="23">
        <f t="shared" si="50"/>
        <v>31372.23880479997</v>
      </c>
      <c r="I1631" s="10">
        <v>522492.20023024798</v>
      </c>
      <c r="J1631" s="23">
        <f t="shared" si="51"/>
        <v>87327.391819203971</v>
      </c>
    </row>
    <row r="1632" spans="1:10">
      <c r="A1632" t="s">
        <v>115</v>
      </c>
      <c r="B1632" t="s">
        <v>383</v>
      </c>
      <c r="C1632" s="20">
        <v>2049</v>
      </c>
      <c r="D1632" t="s">
        <v>254</v>
      </c>
      <c r="E1632" s="22">
        <v>11514.910827359499</v>
      </c>
      <c r="F1632" s="22">
        <v>1066.1877656433401</v>
      </c>
      <c r="G1632" s="10">
        <v>1139.2417525041701</v>
      </c>
      <c r="H1632" s="23">
        <f t="shared" si="50"/>
        <v>73.053986860830037</v>
      </c>
      <c r="I1632" s="10">
        <v>11514.536964282301</v>
      </c>
      <c r="J1632" s="23">
        <f t="shared" si="51"/>
        <v>-0.37386307719862089</v>
      </c>
    </row>
    <row r="1633" spans="1:10">
      <c r="A1633" t="s">
        <v>115</v>
      </c>
      <c r="B1633" t="s">
        <v>383</v>
      </c>
      <c r="C1633" s="20">
        <v>2050</v>
      </c>
      <c r="D1633" t="s">
        <v>232</v>
      </c>
      <c r="E1633" s="22">
        <v>20599.793687859299</v>
      </c>
      <c r="F1633" s="22">
        <v>11659.799345145801</v>
      </c>
      <c r="G1633" s="10">
        <v>12764.9906286853</v>
      </c>
      <c r="H1633" s="23">
        <f t="shared" si="50"/>
        <v>1105.1912835394996</v>
      </c>
      <c r="I1633" s="10">
        <v>19651.774602414</v>
      </c>
      <c r="J1633" s="23">
        <f t="shared" si="51"/>
        <v>-948.01908544529942</v>
      </c>
    </row>
    <row r="1634" spans="1:10">
      <c r="A1634" t="s">
        <v>115</v>
      </c>
      <c r="B1634" t="s">
        <v>383</v>
      </c>
      <c r="C1634" s="20">
        <v>2050</v>
      </c>
      <c r="D1634" t="s">
        <v>272</v>
      </c>
      <c r="E1634" s="22">
        <v>1170228.20631551</v>
      </c>
      <c r="F1634" s="22">
        <v>211660.995614819</v>
      </c>
      <c r="G1634" s="10">
        <v>251178.95626775199</v>
      </c>
      <c r="H1634" s="23">
        <f t="shared" si="50"/>
        <v>39517.96065293299</v>
      </c>
      <c r="I1634" s="10">
        <v>1157673.56667431</v>
      </c>
      <c r="J1634" s="23">
        <f t="shared" si="51"/>
        <v>-12554.639641199959</v>
      </c>
    </row>
    <row r="1635" spans="1:10">
      <c r="A1635" t="s">
        <v>115</v>
      </c>
      <c r="B1635" t="s">
        <v>383</v>
      </c>
      <c r="C1635" s="20">
        <v>2050</v>
      </c>
      <c r="D1635" t="s">
        <v>208</v>
      </c>
      <c r="E1635" s="22">
        <v>162664.89315139799</v>
      </c>
      <c r="F1635" s="22">
        <v>93790.616543951706</v>
      </c>
      <c r="G1635" s="10">
        <v>120827.928759862</v>
      </c>
      <c r="H1635" s="23">
        <f t="shared" si="50"/>
        <v>27037.312215910293</v>
      </c>
      <c r="I1635" s="10">
        <v>196917.20462551599</v>
      </c>
      <c r="J1635" s="23">
        <f t="shared" si="51"/>
        <v>34252.311474118003</v>
      </c>
    </row>
    <row r="1636" spans="1:10">
      <c r="A1636" t="s">
        <v>115</v>
      </c>
      <c r="B1636" t="s">
        <v>383</v>
      </c>
      <c r="C1636" s="20">
        <v>2050</v>
      </c>
      <c r="D1636" t="s">
        <v>218</v>
      </c>
      <c r="E1636" s="22">
        <v>289672.82634718501</v>
      </c>
      <c r="F1636" s="22">
        <v>277359.19433395</v>
      </c>
      <c r="G1636" s="10">
        <v>324973.27922619297</v>
      </c>
      <c r="H1636" s="23">
        <f t="shared" si="50"/>
        <v>47614.084892242972</v>
      </c>
      <c r="I1636" s="10">
        <v>346233.851249823</v>
      </c>
      <c r="J1636" s="23">
        <f t="shared" si="51"/>
        <v>56561.02490263799</v>
      </c>
    </row>
    <row r="1637" spans="1:10">
      <c r="A1637" t="s">
        <v>115</v>
      </c>
      <c r="B1637" t="s">
        <v>383</v>
      </c>
      <c r="C1637" s="20">
        <v>2050</v>
      </c>
      <c r="D1637" t="s">
        <v>222</v>
      </c>
      <c r="E1637" s="22">
        <v>799165.58964866295</v>
      </c>
      <c r="F1637" s="22">
        <v>495187.00304700999</v>
      </c>
      <c r="G1637" s="10">
        <v>598816.68706989801</v>
      </c>
      <c r="H1637" s="23">
        <f t="shared" si="50"/>
        <v>103629.68402288802</v>
      </c>
      <c r="I1637" s="10">
        <v>997255.10500191804</v>
      </c>
      <c r="J1637" s="23">
        <f t="shared" si="51"/>
        <v>198089.51535325509</v>
      </c>
    </row>
    <row r="1638" spans="1:10">
      <c r="A1638" t="s">
        <v>115</v>
      </c>
      <c r="B1638" t="s">
        <v>383</v>
      </c>
      <c r="C1638" s="20">
        <v>2050</v>
      </c>
      <c r="D1638" t="s">
        <v>226</v>
      </c>
      <c r="E1638" s="22">
        <v>437293.50309084699</v>
      </c>
      <c r="F1638" s="22">
        <v>261087.132479158</v>
      </c>
      <c r="G1638" s="10">
        <v>294395.50759803999</v>
      </c>
      <c r="H1638" s="23">
        <f t="shared" si="50"/>
        <v>33308.375118881988</v>
      </c>
      <c r="I1638" s="10">
        <v>528009.46412841696</v>
      </c>
      <c r="J1638" s="23">
        <f t="shared" si="51"/>
        <v>90715.96103756997</v>
      </c>
    </row>
    <row r="1639" spans="1:10">
      <c r="A1639" t="s">
        <v>115</v>
      </c>
      <c r="B1639" t="s">
        <v>383</v>
      </c>
      <c r="C1639" s="20">
        <v>2050</v>
      </c>
      <c r="D1639" t="s">
        <v>254</v>
      </c>
      <c r="E1639" s="22">
        <v>11458.766893926</v>
      </c>
      <c r="F1639" s="22">
        <v>979.26959605859599</v>
      </c>
      <c r="G1639" s="10">
        <v>1051.113893317</v>
      </c>
      <c r="H1639" s="23">
        <f t="shared" si="50"/>
        <v>71.844297258404026</v>
      </c>
      <c r="I1639" s="10">
        <v>11458.331766904899</v>
      </c>
      <c r="J1639" s="23">
        <f t="shared" si="51"/>
        <v>-0.43512702110092505</v>
      </c>
    </row>
    <row r="1640" spans="1:10">
      <c r="A1640" t="s">
        <v>112</v>
      </c>
      <c r="B1640" t="s">
        <v>384</v>
      </c>
      <c r="C1640" s="20">
        <v>2025</v>
      </c>
      <c r="D1640" t="s">
        <v>232</v>
      </c>
      <c r="E1640" s="22">
        <v>11293.858953409001</v>
      </c>
      <c r="F1640" s="22">
        <v>8456.09110298007</v>
      </c>
      <c r="G1640" s="10">
        <v>8456.09110298007</v>
      </c>
      <c r="H1640" s="23">
        <f t="shared" si="50"/>
        <v>0</v>
      </c>
      <c r="I1640" s="10">
        <v>11293.858953409001</v>
      </c>
      <c r="J1640" s="23">
        <f t="shared" si="51"/>
        <v>0</v>
      </c>
    </row>
    <row r="1641" spans="1:10">
      <c r="A1641" t="s">
        <v>112</v>
      </c>
      <c r="B1641" t="s">
        <v>384</v>
      </c>
      <c r="C1641" s="20">
        <v>2025</v>
      </c>
      <c r="D1641" t="s">
        <v>272</v>
      </c>
      <c r="E1641" s="22">
        <v>796801.79248266097</v>
      </c>
      <c r="F1641" s="22">
        <v>124437.09967665101</v>
      </c>
      <c r="G1641" s="10">
        <v>124437.09967665101</v>
      </c>
      <c r="H1641" s="23">
        <f t="shared" si="50"/>
        <v>0</v>
      </c>
      <c r="I1641" s="10">
        <v>796801.79248266097</v>
      </c>
      <c r="J1641" s="23">
        <f t="shared" si="51"/>
        <v>0</v>
      </c>
    </row>
    <row r="1642" spans="1:10">
      <c r="A1642" t="s">
        <v>112</v>
      </c>
      <c r="B1642" t="s">
        <v>384</v>
      </c>
      <c r="C1642" s="20">
        <v>2025</v>
      </c>
      <c r="D1642" t="s">
        <v>208</v>
      </c>
      <c r="E1642" s="22">
        <v>110599.338170727</v>
      </c>
      <c r="F1642" s="22">
        <v>70978.798014499494</v>
      </c>
      <c r="G1642" s="10">
        <v>70978.798014499494</v>
      </c>
      <c r="H1642" s="23">
        <f t="shared" si="50"/>
        <v>0</v>
      </c>
      <c r="I1642" s="10">
        <v>110599.338170727</v>
      </c>
      <c r="J1642" s="23">
        <f t="shared" si="51"/>
        <v>0</v>
      </c>
    </row>
    <row r="1643" spans="1:10">
      <c r="A1643" t="s">
        <v>112</v>
      </c>
      <c r="B1643" t="s">
        <v>384</v>
      </c>
      <c r="C1643" s="20">
        <v>2025</v>
      </c>
      <c r="D1643" t="s">
        <v>218</v>
      </c>
      <c r="E1643" s="22">
        <v>269908.90899035003</v>
      </c>
      <c r="F1643" s="22">
        <v>250549.928104577</v>
      </c>
      <c r="G1643" s="10">
        <v>250549.928104577</v>
      </c>
      <c r="H1643" s="23">
        <f t="shared" si="50"/>
        <v>0</v>
      </c>
      <c r="I1643" s="10">
        <v>269908.90899035003</v>
      </c>
      <c r="J1643" s="23">
        <f t="shared" si="51"/>
        <v>0</v>
      </c>
    </row>
    <row r="1644" spans="1:10">
      <c r="A1644" t="s">
        <v>112</v>
      </c>
      <c r="B1644" t="s">
        <v>384</v>
      </c>
      <c r="C1644" s="20">
        <v>2025</v>
      </c>
      <c r="D1644" t="s">
        <v>222</v>
      </c>
      <c r="E1644" s="22">
        <v>605290.56266535597</v>
      </c>
      <c r="F1644" s="22">
        <v>336235.04360375198</v>
      </c>
      <c r="G1644" s="10">
        <v>336235.04360375198</v>
      </c>
      <c r="H1644" s="23">
        <f t="shared" si="50"/>
        <v>0</v>
      </c>
      <c r="I1644" s="10">
        <v>605290.56266535597</v>
      </c>
      <c r="J1644" s="23">
        <f t="shared" si="51"/>
        <v>0</v>
      </c>
    </row>
    <row r="1645" spans="1:10">
      <c r="A1645" t="s">
        <v>112</v>
      </c>
      <c r="B1645" t="s">
        <v>384</v>
      </c>
      <c r="C1645" s="20">
        <v>2025</v>
      </c>
      <c r="D1645" t="s">
        <v>226</v>
      </c>
      <c r="E1645" s="22">
        <v>328703.69570834498</v>
      </c>
      <c r="F1645" s="22">
        <v>165181.22986253601</v>
      </c>
      <c r="G1645" s="10">
        <v>165181.22986253601</v>
      </c>
      <c r="H1645" s="23">
        <f t="shared" si="50"/>
        <v>0</v>
      </c>
      <c r="I1645" s="10">
        <v>328703.69570834498</v>
      </c>
      <c r="J1645" s="23">
        <f t="shared" si="51"/>
        <v>0</v>
      </c>
    </row>
    <row r="1646" spans="1:10">
      <c r="A1646" t="s">
        <v>112</v>
      </c>
      <c r="B1646" t="s">
        <v>384</v>
      </c>
      <c r="C1646" s="20">
        <v>2025</v>
      </c>
      <c r="D1646" t="s">
        <v>254</v>
      </c>
      <c r="E1646" s="22">
        <v>12601.518831830699</v>
      </c>
      <c r="F1646" s="22">
        <v>3955.3071189549901</v>
      </c>
      <c r="G1646" s="10">
        <v>3955.3071189549901</v>
      </c>
      <c r="H1646" s="23">
        <f t="shared" si="50"/>
        <v>0</v>
      </c>
      <c r="I1646" s="10">
        <v>12601.518831830699</v>
      </c>
      <c r="J1646" s="23">
        <f t="shared" si="51"/>
        <v>0</v>
      </c>
    </row>
    <row r="1647" spans="1:10">
      <c r="A1647" t="s">
        <v>112</v>
      </c>
      <c r="B1647" t="s">
        <v>384</v>
      </c>
      <c r="C1647" s="20">
        <v>2026</v>
      </c>
      <c r="D1647" t="s">
        <v>232</v>
      </c>
      <c r="E1647" s="22">
        <v>11413.940190784901</v>
      </c>
      <c r="F1647" s="22">
        <v>8503.0488307289997</v>
      </c>
      <c r="G1647" s="10">
        <v>8503.0488307289997</v>
      </c>
      <c r="H1647" s="23">
        <f t="shared" si="50"/>
        <v>0</v>
      </c>
      <c r="I1647" s="10">
        <v>11413.940190784901</v>
      </c>
      <c r="J1647" s="23">
        <f t="shared" si="51"/>
        <v>0</v>
      </c>
    </row>
    <row r="1648" spans="1:10">
      <c r="A1648" t="s">
        <v>112</v>
      </c>
      <c r="B1648" t="s">
        <v>384</v>
      </c>
      <c r="C1648" s="20">
        <v>2026</v>
      </c>
      <c r="D1648" t="s">
        <v>272</v>
      </c>
      <c r="E1648" s="22">
        <v>813844.56971614505</v>
      </c>
      <c r="F1648" s="22">
        <v>128333.952745922</v>
      </c>
      <c r="G1648" s="10">
        <v>128333.952745922</v>
      </c>
      <c r="H1648" s="23">
        <f t="shared" si="50"/>
        <v>0</v>
      </c>
      <c r="I1648" s="10">
        <v>813844.56971614505</v>
      </c>
      <c r="J1648" s="23">
        <f t="shared" si="51"/>
        <v>0</v>
      </c>
    </row>
    <row r="1649" spans="1:10">
      <c r="A1649" t="s">
        <v>112</v>
      </c>
      <c r="B1649" t="s">
        <v>384</v>
      </c>
      <c r="C1649" s="20">
        <v>2026</v>
      </c>
      <c r="D1649" t="s">
        <v>208</v>
      </c>
      <c r="E1649" s="22">
        <v>113261.467181129</v>
      </c>
      <c r="F1649" s="22">
        <v>72339.688419073296</v>
      </c>
      <c r="G1649" s="10">
        <v>72339.688419073296</v>
      </c>
      <c r="H1649" s="23">
        <f t="shared" si="50"/>
        <v>0</v>
      </c>
      <c r="I1649" s="10">
        <v>113261.467181129</v>
      </c>
      <c r="J1649" s="23">
        <f t="shared" si="51"/>
        <v>0</v>
      </c>
    </row>
    <row r="1650" spans="1:10">
      <c r="A1650" t="s">
        <v>112</v>
      </c>
      <c r="B1650" t="s">
        <v>384</v>
      </c>
      <c r="C1650" s="20">
        <v>2026</v>
      </c>
      <c r="D1650" t="s">
        <v>218</v>
      </c>
      <c r="E1650" s="22">
        <v>274200.57792951202</v>
      </c>
      <c r="F1650" s="22">
        <v>254910.75262748101</v>
      </c>
      <c r="G1650" s="10">
        <v>254910.75262748101</v>
      </c>
      <c r="H1650" s="23">
        <f t="shared" si="50"/>
        <v>0</v>
      </c>
      <c r="I1650" s="10">
        <v>274200.57792951202</v>
      </c>
      <c r="J1650" s="23">
        <f t="shared" si="51"/>
        <v>0</v>
      </c>
    </row>
    <row r="1651" spans="1:10">
      <c r="A1651" t="s">
        <v>112</v>
      </c>
      <c r="B1651" t="s">
        <v>384</v>
      </c>
      <c r="C1651" s="20">
        <v>2026</v>
      </c>
      <c r="D1651" t="s">
        <v>222</v>
      </c>
      <c r="E1651" s="22">
        <v>620097.59477910295</v>
      </c>
      <c r="F1651" s="22">
        <v>344917.06433933502</v>
      </c>
      <c r="G1651" s="10">
        <v>344917.06433933502</v>
      </c>
      <c r="H1651" s="23">
        <f t="shared" si="50"/>
        <v>0</v>
      </c>
      <c r="I1651" s="10">
        <v>620097.59477910295</v>
      </c>
      <c r="J1651" s="23">
        <f t="shared" si="51"/>
        <v>0</v>
      </c>
    </row>
    <row r="1652" spans="1:10">
      <c r="A1652" t="s">
        <v>112</v>
      </c>
      <c r="B1652" t="s">
        <v>384</v>
      </c>
      <c r="C1652" s="20">
        <v>2026</v>
      </c>
      <c r="D1652" t="s">
        <v>226</v>
      </c>
      <c r="E1652" s="22">
        <v>335570.10792798002</v>
      </c>
      <c r="F1652" s="22">
        <v>167951.384337069</v>
      </c>
      <c r="G1652" s="10">
        <v>167951.384337069</v>
      </c>
      <c r="H1652" s="23">
        <f t="shared" si="50"/>
        <v>0</v>
      </c>
      <c r="I1652" s="10">
        <v>335570.10792798002</v>
      </c>
      <c r="J1652" s="23">
        <f t="shared" si="51"/>
        <v>0</v>
      </c>
    </row>
    <row r="1653" spans="1:10">
      <c r="A1653" t="s">
        <v>112</v>
      </c>
      <c r="B1653" t="s">
        <v>384</v>
      </c>
      <c r="C1653" s="20">
        <v>2026</v>
      </c>
      <c r="D1653" t="s">
        <v>254</v>
      </c>
      <c r="E1653" s="22">
        <v>12631.200997652901</v>
      </c>
      <c r="F1653" s="22">
        <v>3824.4137584423902</v>
      </c>
      <c r="G1653" s="10">
        <v>3824.4137584423902</v>
      </c>
      <c r="H1653" s="23">
        <f t="shared" si="50"/>
        <v>0</v>
      </c>
      <c r="I1653" s="10">
        <v>12631.200997652901</v>
      </c>
      <c r="J1653" s="23">
        <f t="shared" si="51"/>
        <v>0</v>
      </c>
    </row>
    <row r="1654" spans="1:10">
      <c r="A1654" t="s">
        <v>112</v>
      </c>
      <c r="B1654" t="s">
        <v>384</v>
      </c>
      <c r="C1654" s="20">
        <v>2027</v>
      </c>
      <c r="D1654" t="s">
        <v>232</v>
      </c>
      <c r="E1654" s="22">
        <v>11515.589107809999</v>
      </c>
      <c r="F1654" s="22">
        <v>8579.0390533746195</v>
      </c>
      <c r="G1654" s="10">
        <v>8579.0390533746195</v>
      </c>
      <c r="H1654" s="23">
        <f t="shared" si="50"/>
        <v>0</v>
      </c>
      <c r="I1654" s="10">
        <v>11515.589107809999</v>
      </c>
      <c r="J1654" s="23">
        <f t="shared" si="51"/>
        <v>0</v>
      </c>
    </row>
    <row r="1655" spans="1:10">
      <c r="A1655" t="s">
        <v>112</v>
      </c>
      <c r="B1655" t="s">
        <v>384</v>
      </c>
      <c r="C1655" s="20">
        <v>2027</v>
      </c>
      <c r="D1655" t="s">
        <v>272</v>
      </c>
      <c r="E1655" s="22">
        <v>832166.90618592501</v>
      </c>
      <c r="F1655" s="22">
        <v>132462.18825116701</v>
      </c>
      <c r="G1655" s="10">
        <v>132462.18825116701</v>
      </c>
      <c r="H1655" s="23">
        <f t="shared" si="50"/>
        <v>0</v>
      </c>
      <c r="I1655" s="10">
        <v>832166.90618592501</v>
      </c>
      <c r="J1655" s="23">
        <f t="shared" si="51"/>
        <v>0</v>
      </c>
    </row>
    <row r="1656" spans="1:10">
      <c r="A1656" t="s">
        <v>112</v>
      </c>
      <c r="B1656" t="s">
        <v>384</v>
      </c>
      <c r="C1656" s="20">
        <v>2027</v>
      </c>
      <c r="D1656" t="s">
        <v>208</v>
      </c>
      <c r="E1656" s="22">
        <v>115932.76937563501</v>
      </c>
      <c r="F1656" s="22">
        <v>73859.910292566405</v>
      </c>
      <c r="G1656" s="10">
        <v>73859.910292566405</v>
      </c>
      <c r="H1656" s="23">
        <f t="shared" si="50"/>
        <v>0</v>
      </c>
      <c r="I1656" s="10">
        <v>115932.76937563501</v>
      </c>
      <c r="J1656" s="23">
        <f t="shared" si="51"/>
        <v>0</v>
      </c>
    </row>
    <row r="1657" spans="1:10">
      <c r="A1657" t="s">
        <v>112</v>
      </c>
      <c r="B1657" t="s">
        <v>384</v>
      </c>
      <c r="C1657" s="20">
        <v>2027</v>
      </c>
      <c r="D1657" t="s">
        <v>218</v>
      </c>
      <c r="E1657" s="22">
        <v>278508.66764215502</v>
      </c>
      <c r="F1657" s="22">
        <v>259318.038089282</v>
      </c>
      <c r="G1657" s="10">
        <v>259318.038089282</v>
      </c>
      <c r="H1657" s="23">
        <f t="shared" si="50"/>
        <v>0</v>
      </c>
      <c r="I1657" s="10">
        <v>278508.66764215502</v>
      </c>
      <c r="J1657" s="23">
        <f t="shared" si="51"/>
        <v>0</v>
      </c>
    </row>
    <row r="1658" spans="1:10">
      <c r="A1658" t="s">
        <v>112</v>
      </c>
      <c r="B1658" t="s">
        <v>384</v>
      </c>
      <c r="C1658" s="20">
        <v>2027</v>
      </c>
      <c r="D1658" t="s">
        <v>222</v>
      </c>
      <c r="E1658" s="22">
        <v>635095.67155774101</v>
      </c>
      <c r="F1658" s="22">
        <v>354171.54436264501</v>
      </c>
      <c r="G1658" s="10">
        <v>354171.54436264501</v>
      </c>
      <c r="H1658" s="23">
        <f t="shared" si="50"/>
        <v>0</v>
      </c>
      <c r="I1658" s="10">
        <v>635095.67155774101</v>
      </c>
      <c r="J1658" s="23">
        <f t="shared" si="51"/>
        <v>0</v>
      </c>
    </row>
    <row r="1659" spans="1:10">
      <c r="A1659" t="s">
        <v>112</v>
      </c>
      <c r="B1659" t="s">
        <v>384</v>
      </c>
      <c r="C1659" s="20">
        <v>2027</v>
      </c>
      <c r="D1659" t="s">
        <v>226</v>
      </c>
      <c r="E1659" s="22">
        <v>342492.40509895701</v>
      </c>
      <c r="F1659" s="22">
        <v>171237.362695819</v>
      </c>
      <c r="G1659" s="10">
        <v>171237.362695819</v>
      </c>
      <c r="H1659" s="23">
        <f t="shared" si="50"/>
        <v>0</v>
      </c>
      <c r="I1659" s="10">
        <v>342492.40509895701</v>
      </c>
      <c r="J1659" s="23">
        <f t="shared" si="51"/>
        <v>0</v>
      </c>
    </row>
    <row r="1660" spans="1:10">
      <c r="A1660" t="s">
        <v>112</v>
      </c>
      <c r="B1660" t="s">
        <v>384</v>
      </c>
      <c r="C1660" s="20">
        <v>2027</v>
      </c>
      <c r="D1660" t="s">
        <v>254</v>
      </c>
      <c r="E1660" s="22">
        <v>12629.8028477439</v>
      </c>
      <c r="F1660" s="22">
        <v>3692.7080349650801</v>
      </c>
      <c r="G1660" s="10">
        <v>3692.7080349650801</v>
      </c>
      <c r="H1660" s="23">
        <f t="shared" si="50"/>
        <v>0</v>
      </c>
      <c r="I1660" s="10">
        <v>12629.8028477439</v>
      </c>
      <c r="J1660" s="23">
        <f t="shared" si="51"/>
        <v>0</v>
      </c>
    </row>
    <row r="1661" spans="1:10">
      <c r="A1661" t="s">
        <v>112</v>
      </c>
      <c r="B1661" t="s">
        <v>384</v>
      </c>
      <c r="C1661" s="20">
        <v>2028</v>
      </c>
      <c r="D1661" t="s">
        <v>232</v>
      </c>
      <c r="E1661" s="22">
        <v>11829.3995552585</v>
      </c>
      <c r="F1661" s="22">
        <v>8690.9707915108793</v>
      </c>
      <c r="G1661" s="10">
        <v>8690.9707915108793</v>
      </c>
      <c r="H1661" s="23">
        <f t="shared" si="50"/>
        <v>0</v>
      </c>
      <c r="I1661" s="10">
        <v>11829.3995552585</v>
      </c>
      <c r="J1661" s="23">
        <f t="shared" si="51"/>
        <v>0</v>
      </c>
    </row>
    <row r="1662" spans="1:10">
      <c r="A1662" t="s">
        <v>112</v>
      </c>
      <c r="B1662" t="s">
        <v>384</v>
      </c>
      <c r="C1662" s="20">
        <v>2028</v>
      </c>
      <c r="D1662" t="s">
        <v>272</v>
      </c>
      <c r="E1662" s="22">
        <v>854958.47696154099</v>
      </c>
      <c r="F1662" s="22">
        <v>136770.52662347999</v>
      </c>
      <c r="G1662" s="10">
        <v>136770.52662347999</v>
      </c>
      <c r="H1662" s="23">
        <f t="shared" si="50"/>
        <v>0</v>
      </c>
      <c r="I1662" s="10">
        <v>854958.47696154099</v>
      </c>
      <c r="J1662" s="23">
        <f t="shared" si="51"/>
        <v>0</v>
      </c>
    </row>
    <row r="1663" spans="1:10">
      <c r="A1663" t="s">
        <v>112</v>
      </c>
      <c r="B1663" t="s">
        <v>384</v>
      </c>
      <c r="C1663" s="20">
        <v>2028</v>
      </c>
      <c r="D1663" t="s">
        <v>208</v>
      </c>
      <c r="E1663" s="22">
        <v>119684.609316206</v>
      </c>
      <c r="F1663" s="22">
        <v>75545.086800111196</v>
      </c>
      <c r="G1663" s="10">
        <v>75545.086800111196</v>
      </c>
      <c r="H1663" s="23">
        <f t="shared" si="50"/>
        <v>0</v>
      </c>
      <c r="I1663" s="10">
        <v>119684.609316206</v>
      </c>
      <c r="J1663" s="23">
        <f t="shared" si="51"/>
        <v>0</v>
      </c>
    </row>
    <row r="1664" spans="1:10">
      <c r="A1664" t="s">
        <v>112</v>
      </c>
      <c r="B1664" t="s">
        <v>384</v>
      </c>
      <c r="C1664" s="20">
        <v>2028</v>
      </c>
      <c r="D1664" t="s">
        <v>218</v>
      </c>
      <c r="E1664" s="22">
        <v>283208.63975277002</v>
      </c>
      <c r="F1664" s="22">
        <v>263753.748205613</v>
      </c>
      <c r="G1664" s="10">
        <v>263753.748205613</v>
      </c>
      <c r="H1664" s="23">
        <f t="shared" si="50"/>
        <v>0</v>
      </c>
      <c r="I1664" s="10">
        <v>283208.63975277002</v>
      </c>
      <c r="J1664" s="23">
        <f t="shared" si="51"/>
        <v>0</v>
      </c>
    </row>
    <row r="1665" spans="1:10">
      <c r="A1665" t="s">
        <v>112</v>
      </c>
      <c r="B1665" t="s">
        <v>384</v>
      </c>
      <c r="C1665" s="20">
        <v>2028</v>
      </c>
      <c r="D1665" t="s">
        <v>222</v>
      </c>
      <c r="E1665" s="22">
        <v>654200.04940095695</v>
      </c>
      <c r="F1665" s="22">
        <v>363945.25377713301</v>
      </c>
      <c r="G1665" s="10">
        <v>363945.25377713301</v>
      </c>
      <c r="H1665" s="23">
        <f t="shared" si="50"/>
        <v>0</v>
      </c>
      <c r="I1665" s="10">
        <v>654200.04940095695</v>
      </c>
      <c r="J1665" s="23">
        <f t="shared" si="51"/>
        <v>0</v>
      </c>
    </row>
    <row r="1666" spans="1:10">
      <c r="A1666" t="s">
        <v>112</v>
      </c>
      <c r="B1666" t="s">
        <v>384</v>
      </c>
      <c r="C1666" s="20">
        <v>2028</v>
      </c>
      <c r="D1666" t="s">
        <v>226</v>
      </c>
      <c r="E1666" s="22">
        <v>351745.98328413401</v>
      </c>
      <c r="F1666" s="22">
        <v>175235.34482666399</v>
      </c>
      <c r="G1666" s="10">
        <v>175235.34482666399</v>
      </c>
      <c r="H1666" s="23">
        <f t="shared" ref="H1666:H1729" si="52">G1666-F1666</f>
        <v>0</v>
      </c>
      <c r="I1666" s="10">
        <v>351745.98328413401</v>
      </c>
      <c r="J1666" s="23">
        <f t="shared" ref="J1666:J1729" si="53">I1666-E1666</f>
        <v>0</v>
      </c>
    </row>
    <row r="1667" spans="1:10">
      <c r="A1667" t="s">
        <v>112</v>
      </c>
      <c r="B1667" t="s">
        <v>384</v>
      </c>
      <c r="C1667" s="20">
        <v>2028</v>
      </c>
      <c r="D1667" t="s">
        <v>254</v>
      </c>
      <c r="E1667" s="22">
        <v>12493.541081487199</v>
      </c>
      <c r="F1667" s="22">
        <v>3559.53799626408</v>
      </c>
      <c r="G1667" s="10">
        <v>3559.53799626408</v>
      </c>
      <c r="H1667" s="23">
        <f t="shared" si="52"/>
        <v>0</v>
      </c>
      <c r="I1667" s="10">
        <v>12493.541081487199</v>
      </c>
      <c r="J1667" s="23">
        <f t="shared" si="53"/>
        <v>0</v>
      </c>
    </row>
    <row r="1668" spans="1:10">
      <c r="A1668" t="s">
        <v>112</v>
      </c>
      <c r="B1668" t="s">
        <v>384</v>
      </c>
      <c r="C1668" s="20">
        <v>2029</v>
      </c>
      <c r="D1668" t="s">
        <v>232</v>
      </c>
      <c r="E1668" s="22">
        <v>12020.2428783132</v>
      </c>
      <c r="F1668" s="22">
        <v>8820.3946266869098</v>
      </c>
      <c r="G1668" s="10">
        <v>8820.3946266869098</v>
      </c>
      <c r="H1668" s="23">
        <f t="shared" si="52"/>
        <v>0</v>
      </c>
      <c r="I1668" s="10">
        <v>12020.2428783132</v>
      </c>
      <c r="J1668" s="23">
        <f t="shared" si="53"/>
        <v>0</v>
      </c>
    </row>
    <row r="1669" spans="1:10">
      <c r="A1669" t="s">
        <v>112</v>
      </c>
      <c r="B1669" t="s">
        <v>384</v>
      </c>
      <c r="C1669" s="20">
        <v>2029</v>
      </c>
      <c r="D1669" t="s">
        <v>272</v>
      </c>
      <c r="E1669" s="22">
        <v>872122.58793486003</v>
      </c>
      <c r="F1669" s="22">
        <v>141419.192572278</v>
      </c>
      <c r="G1669" s="10">
        <v>141419.192572278</v>
      </c>
      <c r="H1669" s="23">
        <f t="shared" si="52"/>
        <v>0</v>
      </c>
      <c r="I1669" s="10">
        <v>872122.58793486003</v>
      </c>
      <c r="J1669" s="23">
        <f t="shared" si="53"/>
        <v>0</v>
      </c>
    </row>
    <row r="1670" spans="1:10">
      <c r="A1670" t="s">
        <v>112</v>
      </c>
      <c r="B1670" t="s">
        <v>384</v>
      </c>
      <c r="C1670" s="20">
        <v>2029</v>
      </c>
      <c r="D1670" t="s">
        <v>208</v>
      </c>
      <c r="E1670" s="22">
        <v>122702.09169944801</v>
      </c>
      <c r="F1670" s="22">
        <v>77383.250901099105</v>
      </c>
      <c r="G1670" s="10">
        <v>77383.250901099105</v>
      </c>
      <c r="H1670" s="23">
        <f t="shared" si="52"/>
        <v>0</v>
      </c>
      <c r="I1670" s="10">
        <v>122702.09169944801</v>
      </c>
      <c r="J1670" s="23">
        <f t="shared" si="53"/>
        <v>0</v>
      </c>
    </row>
    <row r="1671" spans="1:10">
      <c r="A1671" t="s">
        <v>112</v>
      </c>
      <c r="B1671" t="s">
        <v>384</v>
      </c>
      <c r="C1671" s="20">
        <v>2029</v>
      </c>
      <c r="D1671" t="s">
        <v>218</v>
      </c>
      <c r="E1671" s="22">
        <v>287809.159991119</v>
      </c>
      <c r="F1671" s="22">
        <v>268469.01867672201</v>
      </c>
      <c r="G1671" s="10">
        <v>268469.01867672201</v>
      </c>
      <c r="H1671" s="23">
        <f t="shared" si="52"/>
        <v>0</v>
      </c>
      <c r="I1671" s="10">
        <v>287809.159991119</v>
      </c>
      <c r="J1671" s="23">
        <f t="shared" si="53"/>
        <v>0</v>
      </c>
    </row>
    <row r="1672" spans="1:10">
      <c r="A1672" t="s">
        <v>112</v>
      </c>
      <c r="B1672" t="s">
        <v>384</v>
      </c>
      <c r="C1672" s="20">
        <v>2029</v>
      </c>
      <c r="D1672" t="s">
        <v>222</v>
      </c>
      <c r="E1672" s="22">
        <v>670042.029002105</v>
      </c>
      <c r="F1672" s="22">
        <v>374519.26487124799</v>
      </c>
      <c r="G1672" s="10">
        <v>374519.26487124799</v>
      </c>
      <c r="H1672" s="23">
        <f t="shared" si="52"/>
        <v>0</v>
      </c>
      <c r="I1672" s="10">
        <v>670042.029002105</v>
      </c>
      <c r="J1672" s="23">
        <f t="shared" si="53"/>
        <v>0</v>
      </c>
    </row>
    <row r="1673" spans="1:10">
      <c r="A1673" t="s">
        <v>112</v>
      </c>
      <c r="B1673" t="s">
        <v>384</v>
      </c>
      <c r="C1673" s="20">
        <v>2029</v>
      </c>
      <c r="D1673" t="s">
        <v>226</v>
      </c>
      <c r="E1673" s="22">
        <v>359486.67235883599</v>
      </c>
      <c r="F1673" s="22">
        <v>179568.51796081799</v>
      </c>
      <c r="G1673" s="10">
        <v>179568.51796081799</v>
      </c>
      <c r="H1673" s="23">
        <f t="shared" si="52"/>
        <v>0</v>
      </c>
      <c r="I1673" s="10">
        <v>359486.67235883599</v>
      </c>
      <c r="J1673" s="23">
        <f t="shared" si="53"/>
        <v>0</v>
      </c>
    </row>
    <row r="1674" spans="1:10">
      <c r="A1674" t="s">
        <v>112</v>
      </c>
      <c r="B1674" t="s">
        <v>384</v>
      </c>
      <c r="C1674" s="20">
        <v>2029</v>
      </c>
      <c r="D1674" t="s">
        <v>254</v>
      </c>
      <c r="E1674" s="22">
        <v>12505.289709123201</v>
      </c>
      <c r="F1674" s="22">
        <v>3430.77105367489</v>
      </c>
      <c r="G1674" s="10">
        <v>3430.77105367489</v>
      </c>
      <c r="H1674" s="23">
        <f t="shared" si="52"/>
        <v>0</v>
      </c>
      <c r="I1674" s="10">
        <v>12505.289709123201</v>
      </c>
      <c r="J1674" s="23">
        <f t="shared" si="53"/>
        <v>0</v>
      </c>
    </row>
    <row r="1675" spans="1:10">
      <c r="A1675" t="s">
        <v>112</v>
      </c>
      <c r="B1675" t="s">
        <v>384</v>
      </c>
      <c r="C1675" s="20">
        <v>2030</v>
      </c>
      <c r="D1675" t="s">
        <v>232</v>
      </c>
      <c r="E1675" s="22">
        <v>12274.264734443401</v>
      </c>
      <c r="F1675" s="22">
        <v>8965.5972388295504</v>
      </c>
      <c r="G1675" s="10">
        <v>8965.5972388295504</v>
      </c>
      <c r="H1675" s="23">
        <f t="shared" si="52"/>
        <v>0</v>
      </c>
      <c r="I1675" s="10">
        <v>12274.264734443401</v>
      </c>
      <c r="J1675" s="23">
        <f t="shared" si="53"/>
        <v>0</v>
      </c>
    </row>
    <row r="1676" spans="1:10">
      <c r="A1676" t="s">
        <v>112</v>
      </c>
      <c r="B1676" t="s">
        <v>384</v>
      </c>
      <c r="C1676" s="20">
        <v>2030</v>
      </c>
      <c r="D1676" t="s">
        <v>272</v>
      </c>
      <c r="E1676" s="22">
        <v>888648.84909112402</v>
      </c>
      <c r="F1676" s="22">
        <v>146256.073838529</v>
      </c>
      <c r="G1676" s="10">
        <v>146256.073838529</v>
      </c>
      <c r="H1676" s="23">
        <f t="shared" si="52"/>
        <v>0</v>
      </c>
      <c r="I1676" s="10">
        <v>888648.84909112402</v>
      </c>
      <c r="J1676" s="23">
        <f t="shared" si="53"/>
        <v>0</v>
      </c>
    </row>
    <row r="1677" spans="1:10">
      <c r="A1677" t="s">
        <v>112</v>
      </c>
      <c r="B1677" t="s">
        <v>384</v>
      </c>
      <c r="C1677" s="20">
        <v>2030</v>
      </c>
      <c r="D1677" t="s">
        <v>208</v>
      </c>
      <c r="E1677" s="22">
        <v>126100.520404265</v>
      </c>
      <c r="F1677" s="22">
        <v>79334.798361602807</v>
      </c>
      <c r="G1677" s="10">
        <v>79334.798361602807</v>
      </c>
      <c r="H1677" s="23">
        <f t="shared" si="52"/>
        <v>0</v>
      </c>
      <c r="I1677" s="10">
        <v>126100.520404265</v>
      </c>
      <c r="J1677" s="23">
        <f t="shared" si="53"/>
        <v>0</v>
      </c>
    </row>
    <row r="1678" spans="1:10">
      <c r="A1678" t="s">
        <v>112</v>
      </c>
      <c r="B1678" t="s">
        <v>384</v>
      </c>
      <c r="C1678" s="20">
        <v>2030</v>
      </c>
      <c r="D1678" t="s">
        <v>218</v>
      </c>
      <c r="E1678" s="22">
        <v>292286.01702985802</v>
      </c>
      <c r="F1678" s="22">
        <v>273157.810650434</v>
      </c>
      <c r="G1678" s="10">
        <v>273157.810650434</v>
      </c>
      <c r="H1678" s="23">
        <f t="shared" si="52"/>
        <v>0</v>
      </c>
      <c r="I1678" s="10">
        <v>292286.01702985802</v>
      </c>
      <c r="J1678" s="23">
        <f t="shared" si="53"/>
        <v>0</v>
      </c>
    </row>
    <row r="1679" spans="1:10">
      <c r="A1679" t="s">
        <v>112</v>
      </c>
      <c r="B1679" t="s">
        <v>384</v>
      </c>
      <c r="C1679" s="20">
        <v>2030</v>
      </c>
      <c r="D1679" t="s">
        <v>222</v>
      </c>
      <c r="E1679" s="22">
        <v>686528.81687195494</v>
      </c>
      <c r="F1679" s="22">
        <v>385417.27941906598</v>
      </c>
      <c r="G1679" s="10">
        <v>385417.27941906598</v>
      </c>
      <c r="H1679" s="23">
        <f t="shared" si="52"/>
        <v>0</v>
      </c>
      <c r="I1679" s="10">
        <v>686528.81687195494</v>
      </c>
      <c r="J1679" s="23">
        <f t="shared" si="53"/>
        <v>0</v>
      </c>
    </row>
    <row r="1680" spans="1:10">
      <c r="A1680" t="s">
        <v>112</v>
      </c>
      <c r="B1680" t="s">
        <v>384</v>
      </c>
      <c r="C1680" s="20">
        <v>2030</v>
      </c>
      <c r="D1680" t="s">
        <v>226</v>
      </c>
      <c r="E1680" s="22">
        <v>367955.05484547</v>
      </c>
      <c r="F1680" s="22">
        <v>184377.512558869</v>
      </c>
      <c r="G1680" s="10">
        <v>184377.512558869</v>
      </c>
      <c r="H1680" s="23">
        <f t="shared" si="52"/>
        <v>0</v>
      </c>
      <c r="I1680" s="10">
        <v>367955.05484547</v>
      </c>
      <c r="J1680" s="23">
        <f t="shared" si="53"/>
        <v>0</v>
      </c>
    </row>
    <row r="1681" spans="1:10">
      <c r="A1681" t="s">
        <v>112</v>
      </c>
      <c r="B1681" t="s">
        <v>384</v>
      </c>
      <c r="C1681" s="20">
        <v>2030</v>
      </c>
      <c r="D1681" t="s">
        <v>254</v>
      </c>
      <c r="E1681" s="22">
        <v>12655.277490168401</v>
      </c>
      <c r="F1681" s="22">
        <v>3301.1466621342702</v>
      </c>
      <c r="G1681" s="10">
        <v>3301.1466621342702</v>
      </c>
      <c r="H1681" s="23">
        <f t="shared" si="52"/>
        <v>0</v>
      </c>
      <c r="I1681" s="10">
        <v>12655.277490168401</v>
      </c>
      <c r="J1681" s="23">
        <f t="shared" si="53"/>
        <v>0</v>
      </c>
    </row>
    <row r="1682" spans="1:10">
      <c r="A1682" t="s">
        <v>112</v>
      </c>
      <c r="B1682" t="s">
        <v>384</v>
      </c>
      <c r="C1682" s="20">
        <v>2031</v>
      </c>
      <c r="D1682" t="s">
        <v>232</v>
      </c>
      <c r="E1682" s="22">
        <v>12506.5880665311</v>
      </c>
      <c r="F1682" s="22">
        <v>9114.4830231047799</v>
      </c>
      <c r="G1682" s="10">
        <v>9114.4830231047799</v>
      </c>
      <c r="H1682" s="23">
        <f t="shared" si="52"/>
        <v>0</v>
      </c>
      <c r="I1682" s="10">
        <v>12506.5880665311</v>
      </c>
      <c r="J1682" s="23">
        <f t="shared" si="53"/>
        <v>0</v>
      </c>
    </row>
    <row r="1683" spans="1:10">
      <c r="A1683" t="s">
        <v>112</v>
      </c>
      <c r="B1683" t="s">
        <v>384</v>
      </c>
      <c r="C1683" s="20">
        <v>2031</v>
      </c>
      <c r="D1683" t="s">
        <v>272</v>
      </c>
      <c r="E1683" s="22">
        <v>905698.50533387996</v>
      </c>
      <c r="F1683" s="22">
        <v>151017.314585235</v>
      </c>
      <c r="G1683" s="10">
        <v>151017.314585235</v>
      </c>
      <c r="H1683" s="23">
        <f t="shared" si="52"/>
        <v>0</v>
      </c>
      <c r="I1683" s="10">
        <v>905698.50533387996</v>
      </c>
      <c r="J1683" s="23">
        <f t="shared" si="53"/>
        <v>0</v>
      </c>
    </row>
    <row r="1684" spans="1:10">
      <c r="A1684" t="s">
        <v>112</v>
      </c>
      <c r="B1684" t="s">
        <v>384</v>
      </c>
      <c r="C1684" s="20">
        <v>2031</v>
      </c>
      <c r="D1684" t="s">
        <v>208</v>
      </c>
      <c r="E1684" s="22">
        <v>129337.02061388201</v>
      </c>
      <c r="F1684" s="22">
        <v>81221.214270957804</v>
      </c>
      <c r="G1684" s="10">
        <v>81221.214270957804</v>
      </c>
      <c r="H1684" s="23">
        <f t="shared" si="52"/>
        <v>0</v>
      </c>
      <c r="I1684" s="10">
        <v>129337.02061388201</v>
      </c>
      <c r="J1684" s="23">
        <f t="shared" si="53"/>
        <v>0</v>
      </c>
    </row>
    <row r="1685" spans="1:10">
      <c r="A1685" t="s">
        <v>112</v>
      </c>
      <c r="B1685" t="s">
        <v>384</v>
      </c>
      <c r="C1685" s="20">
        <v>2031</v>
      </c>
      <c r="D1685" t="s">
        <v>218</v>
      </c>
      <c r="E1685" s="22">
        <v>296437.73837872199</v>
      </c>
      <c r="F1685" s="22">
        <v>277404.15219534899</v>
      </c>
      <c r="G1685" s="10">
        <v>277404.15219534899</v>
      </c>
      <c r="H1685" s="23">
        <f t="shared" si="52"/>
        <v>0</v>
      </c>
      <c r="I1685" s="10">
        <v>296437.73837872199</v>
      </c>
      <c r="J1685" s="23">
        <f t="shared" si="53"/>
        <v>0</v>
      </c>
    </row>
    <row r="1686" spans="1:10">
      <c r="A1686" t="s">
        <v>112</v>
      </c>
      <c r="B1686" t="s">
        <v>384</v>
      </c>
      <c r="C1686" s="20">
        <v>2031</v>
      </c>
      <c r="D1686" t="s">
        <v>222</v>
      </c>
      <c r="E1686" s="22">
        <v>702548.13433482195</v>
      </c>
      <c r="F1686" s="22">
        <v>396078.261698986</v>
      </c>
      <c r="G1686" s="10">
        <v>396078.261698986</v>
      </c>
      <c r="H1686" s="23">
        <f t="shared" si="52"/>
        <v>0</v>
      </c>
      <c r="I1686" s="10">
        <v>702548.13433482195</v>
      </c>
      <c r="J1686" s="23">
        <f t="shared" si="53"/>
        <v>0</v>
      </c>
    </row>
    <row r="1687" spans="1:10">
      <c r="A1687" t="s">
        <v>112</v>
      </c>
      <c r="B1687" t="s">
        <v>384</v>
      </c>
      <c r="C1687" s="20">
        <v>2031</v>
      </c>
      <c r="D1687" t="s">
        <v>226</v>
      </c>
      <c r="E1687" s="22">
        <v>376026.788964657</v>
      </c>
      <c r="F1687" s="22">
        <v>189147.35229478899</v>
      </c>
      <c r="G1687" s="10">
        <v>189147.35229478899</v>
      </c>
      <c r="H1687" s="23">
        <f t="shared" si="52"/>
        <v>0</v>
      </c>
      <c r="I1687" s="10">
        <v>376026.788964657</v>
      </c>
      <c r="J1687" s="23">
        <f t="shared" si="53"/>
        <v>0</v>
      </c>
    </row>
    <row r="1688" spans="1:10">
      <c r="A1688" t="s">
        <v>112</v>
      </c>
      <c r="B1688" t="s">
        <v>384</v>
      </c>
      <c r="C1688" s="20">
        <v>2031</v>
      </c>
      <c r="D1688" t="s">
        <v>254</v>
      </c>
      <c r="E1688" s="22">
        <v>12740.6278729228</v>
      </c>
      <c r="F1688" s="22">
        <v>3174.86317276916</v>
      </c>
      <c r="G1688" s="10">
        <v>3174.86317276916</v>
      </c>
      <c r="H1688" s="23">
        <f t="shared" si="52"/>
        <v>0</v>
      </c>
      <c r="I1688" s="10">
        <v>12740.6278729228</v>
      </c>
      <c r="J1688" s="23">
        <f t="shared" si="53"/>
        <v>0</v>
      </c>
    </row>
    <row r="1689" spans="1:10">
      <c r="A1689" t="s">
        <v>112</v>
      </c>
      <c r="B1689" t="s">
        <v>384</v>
      </c>
      <c r="C1689" s="20">
        <v>2032</v>
      </c>
      <c r="D1689" t="s">
        <v>232</v>
      </c>
      <c r="E1689" s="22">
        <v>12743.894407130299</v>
      </c>
      <c r="F1689" s="22">
        <v>9267.9117528710594</v>
      </c>
      <c r="G1689" s="10">
        <v>9267.9117528710594</v>
      </c>
      <c r="H1689" s="23">
        <f t="shared" si="52"/>
        <v>0</v>
      </c>
      <c r="I1689" s="10">
        <v>12743.894407130299</v>
      </c>
      <c r="J1689" s="23">
        <f t="shared" si="53"/>
        <v>0</v>
      </c>
    </row>
    <row r="1690" spans="1:10">
      <c r="A1690" t="s">
        <v>112</v>
      </c>
      <c r="B1690" t="s">
        <v>384</v>
      </c>
      <c r="C1690" s="20">
        <v>2032</v>
      </c>
      <c r="D1690" t="s">
        <v>272</v>
      </c>
      <c r="E1690" s="22">
        <v>923778.43364748405</v>
      </c>
      <c r="F1690" s="22">
        <v>155914.89034446701</v>
      </c>
      <c r="G1690" s="10">
        <v>155914.89034446701</v>
      </c>
      <c r="H1690" s="23">
        <f t="shared" si="52"/>
        <v>0</v>
      </c>
      <c r="I1690" s="10">
        <v>923778.43364748405</v>
      </c>
      <c r="J1690" s="23">
        <f t="shared" si="53"/>
        <v>0</v>
      </c>
    </row>
    <row r="1691" spans="1:10">
      <c r="A1691" t="s">
        <v>112</v>
      </c>
      <c r="B1691" t="s">
        <v>384</v>
      </c>
      <c r="C1691" s="20">
        <v>2032</v>
      </c>
      <c r="D1691" t="s">
        <v>208</v>
      </c>
      <c r="E1691" s="22">
        <v>132566.31786836899</v>
      </c>
      <c r="F1691" s="22">
        <v>83164.095936043304</v>
      </c>
      <c r="G1691" s="10">
        <v>83164.095936043304</v>
      </c>
      <c r="H1691" s="23">
        <f t="shared" si="52"/>
        <v>0</v>
      </c>
      <c r="I1691" s="10">
        <v>132566.31786836899</v>
      </c>
      <c r="J1691" s="23">
        <f t="shared" si="53"/>
        <v>0</v>
      </c>
    </row>
    <row r="1692" spans="1:10">
      <c r="A1692" t="s">
        <v>112</v>
      </c>
      <c r="B1692" t="s">
        <v>384</v>
      </c>
      <c r="C1692" s="20">
        <v>2032</v>
      </c>
      <c r="D1692" t="s">
        <v>218</v>
      </c>
      <c r="E1692" s="22">
        <v>300504.55033634102</v>
      </c>
      <c r="F1692" s="22">
        <v>281488.739628123</v>
      </c>
      <c r="G1692" s="10">
        <v>281488.739628123</v>
      </c>
      <c r="H1692" s="23">
        <f t="shared" si="52"/>
        <v>0</v>
      </c>
      <c r="I1692" s="10">
        <v>300504.55033634102</v>
      </c>
      <c r="J1692" s="23">
        <f t="shared" si="53"/>
        <v>0</v>
      </c>
    </row>
    <row r="1693" spans="1:10">
      <c r="A1693" t="s">
        <v>112</v>
      </c>
      <c r="B1693" t="s">
        <v>384</v>
      </c>
      <c r="C1693" s="20">
        <v>2032</v>
      </c>
      <c r="D1693" t="s">
        <v>222</v>
      </c>
      <c r="E1693" s="22">
        <v>719168.67859233997</v>
      </c>
      <c r="F1693" s="22">
        <v>406904.282877455</v>
      </c>
      <c r="G1693" s="10">
        <v>406904.282877455</v>
      </c>
      <c r="H1693" s="23">
        <f t="shared" si="52"/>
        <v>0</v>
      </c>
      <c r="I1693" s="10">
        <v>719168.67859233997</v>
      </c>
      <c r="J1693" s="23">
        <f t="shared" si="53"/>
        <v>0</v>
      </c>
    </row>
    <row r="1694" spans="1:10">
      <c r="A1694" t="s">
        <v>112</v>
      </c>
      <c r="B1694" t="s">
        <v>384</v>
      </c>
      <c r="C1694" s="20">
        <v>2032</v>
      </c>
      <c r="D1694" t="s">
        <v>226</v>
      </c>
      <c r="E1694" s="22">
        <v>384609.051353766</v>
      </c>
      <c r="F1694" s="22">
        <v>194193.38475982001</v>
      </c>
      <c r="G1694" s="10">
        <v>194193.38475982001</v>
      </c>
      <c r="H1694" s="23">
        <f t="shared" si="52"/>
        <v>0</v>
      </c>
      <c r="I1694" s="10">
        <v>384609.051353766</v>
      </c>
      <c r="J1694" s="23">
        <f t="shared" si="53"/>
        <v>0</v>
      </c>
    </row>
    <row r="1695" spans="1:10">
      <c r="A1695" t="s">
        <v>112</v>
      </c>
      <c r="B1695" t="s">
        <v>384</v>
      </c>
      <c r="C1695" s="20">
        <v>2032</v>
      </c>
      <c r="D1695" t="s">
        <v>254</v>
      </c>
      <c r="E1695" s="22">
        <v>12855.942738985899</v>
      </c>
      <c r="F1695" s="22">
        <v>3046.52022706146</v>
      </c>
      <c r="G1695" s="10">
        <v>3046.52022706146</v>
      </c>
      <c r="H1695" s="23">
        <f t="shared" si="52"/>
        <v>0</v>
      </c>
      <c r="I1695" s="10">
        <v>12855.942738985899</v>
      </c>
      <c r="J1695" s="23">
        <f t="shared" si="53"/>
        <v>0</v>
      </c>
    </row>
    <row r="1696" spans="1:10">
      <c r="A1696" t="s">
        <v>112</v>
      </c>
      <c r="B1696" t="s">
        <v>384</v>
      </c>
      <c r="C1696" s="20">
        <v>2033</v>
      </c>
      <c r="D1696" t="s">
        <v>232</v>
      </c>
      <c r="E1696" s="22">
        <v>13146.351390150499</v>
      </c>
      <c r="F1696" s="22">
        <v>9437.4952183943606</v>
      </c>
      <c r="G1696" s="10">
        <v>9437.4952183943606</v>
      </c>
      <c r="H1696" s="23">
        <f t="shared" si="52"/>
        <v>0</v>
      </c>
      <c r="I1696" s="10">
        <v>13146.351390150499</v>
      </c>
      <c r="J1696" s="23">
        <f t="shared" si="53"/>
        <v>0</v>
      </c>
    </row>
    <row r="1697" spans="1:10">
      <c r="A1697" t="s">
        <v>112</v>
      </c>
      <c r="B1697" t="s">
        <v>384</v>
      </c>
      <c r="C1697" s="20">
        <v>2033</v>
      </c>
      <c r="D1697" t="s">
        <v>272</v>
      </c>
      <c r="E1697" s="22">
        <v>944521.71811111004</v>
      </c>
      <c r="F1697" s="22">
        <v>160821.219639763</v>
      </c>
      <c r="G1697" s="10">
        <v>160821.219639763</v>
      </c>
      <c r="H1697" s="23">
        <f t="shared" si="52"/>
        <v>0</v>
      </c>
      <c r="I1697" s="10">
        <v>944521.71811111004</v>
      </c>
      <c r="J1697" s="23">
        <f t="shared" si="53"/>
        <v>0</v>
      </c>
    </row>
    <row r="1698" spans="1:10">
      <c r="A1698" t="s">
        <v>112</v>
      </c>
      <c r="B1698" t="s">
        <v>384</v>
      </c>
      <c r="C1698" s="20">
        <v>2033</v>
      </c>
      <c r="D1698" t="s">
        <v>208</v>
      </c>
      <c r="E1698" s="22">
        <v>136707.716312745</v>
      </c>
      <c r="F1698" s="22">
        <v>85140.0559210379</v>
      </c>
      <c r="G1698" s="10">
        <v>85140.0559210379</v>
      </c>
      <c r="H1698" s="23">
        <f t="shared" si="52"/>
        <v>0</v>
      </c>
      <c r="I1698" s="10">
        <v>136707.716312745</v>
      </c>
      <c r="J1698" s="23">
        <f t="shared" si="53"/>
        <v>0</v>
      </c>
    </row>
    <row r="1699" spans="1:10">
      <c r="A1699" t="s">
        <v>112</v>
      </c>
      <c r="B1699" t="s">
        <v>384</v>
      </c>
      <c r="C1699" s="20">
        <v>2033</v>
      </c>
      <c r="D1699" t="s">
        <v>218</v>
      </c>
      <c r="E1699" s="22">
        <v>304468.28685022698</v>
      </c>
      <c r="F1699" s="22">
        <v>285297.74851322698</v>
      </c>
      <c r="G1699" s="10">
        <v>285297.74851322698</v>
      </c>
      <c r="H1699" s="23">
        <f t="shared" si="52"/>
        <v>0</v>
      </c>
      <c r="I1699" s="10">
        <v>304468.28685022698</v>
      </c>
      <c r="J1699" s="23">
        <f t="shared" si="53"/>
        <v>0</v>
      </c>
    </row>
    <row r="1700" spans="1:10">
      <c r="A1700" t="s">
        <v>112</v>
      </c>
      <c r="B1700" t="s">
        <v>384</v>
      </c>
      <c r="C1700" s="20">
        <v>2033</v>
      </c>
      <c r="D1700" t="s">
        <v>222</v>
      </c>
      <c r="E1700" s="22">
        <v>738395.91371005401</v>
      </c>
      <c r="F1700" s="22">
        <v>417591.194273361</v>
      </c>
      <c r="G1700" s="10">
        <v>417591.194273361</v>
      </c>
      <c r="H1700" s="23">
        <f t="shared" si="52"/>
        <v>0</v>
      </c>
      <c r="I1700" s="10">
        <v>738395.91371005401</v>
      </c>
      <c r="J1700" s="23">
        <f t="shared" si="53"/>
        <v>0</v>
      </c>
    </row>
    <row r="1701" spans="1:10">
      <c r="A1701" t="s">
        <v>112</v>
      </c>
      <c r="B1701" t="s">
        <v>384</v>
      </c>
      <c r="C1701" s="20">
        <v>2033</v>
      </c>
      <c r="D1701" t="s">
        <v>226</v>
      </c>
      <c r="E1701" s="22">
        <v>394159.18491510901</v>
      </c>
      <c r="F1701" s="22">
        <v>199311.53036404401</v>
      </c>
      <c r="G1701" s="10">
        <v>199311.53036404401</v>
      </c>
      <c r="H1701" s="23">
        <f t="shared" si="52"/>
        <v>0</v>
      </c>
      <c r="I1701" s="10">
        <v>394159.18491510901</v>
      </c>
      <c r="J1701" s="23">
        <f t="shared" si="53"/>
        <v>0</v>
      </c>
    </row>
    <row r="1702" spans="1:10">
      <c r="A1702" t="s">
        <v>112</v>
      </c>
      <c r="B1702" t="s">
        <v>384</v>
      </c>
      <c r="C1702" s="20">
        <v>2033</v>
      </c>
      <c r="D1702" t="s">
        <v>254</v>
      </c>
      <c r="E1702" s="22">
        <v>12780.7417922516</v>
      </c>
      <c r="F1702" s="22">
        <v>2919.7945489748099</v>
      </c>
      <c r="G1702" s="10">
        <v>2919.7945489748099</v>
      </c>
      <c r="H1702" s="23">
        <f t="shared" si="52"/>
        <v>0</v>
      </c>
      <c r="I1702" s="10">
        <v>12780.7417922516</v>
      </c>
      <c r="J1702" s="23">
        <f t="shared" si="53"/>
        <v>0</v>
      </c>
    </row>
    <row r="1703" spans="1:10">
      <c r="A1703" t="s">
        <v>112</v>
      </c>
      <c r="B1703" t="s">
        <v>384</v>
      </c>
      <c r="C1703" s="20">
        <v>2034</v>
      </c>
      <c r="D1703" t="s">
        <v>232</v>
      </c>
      <c r="E1703" s="22">
        <v>13396.3770662857</v>
      </c>
      <c r="F1703" s="22">
        <v>9610.7871789458404</v>
      </c>
      <c r="G1703" s="10">
        <v>9610.7871789458404</v>
      </c>
      <c r="H1703" s="23">
        <f t="shared" si="52"/>
        <v>0</v>
      </c>
      <c r="I1703" s="10">
        <v>13396.3770662857</v>
      </c>
      <c r="J1703" s="23">
        <f t="shared" si="53"/>
        <v>0</v>
      </c>
    </row>
    <row r="1704" spans="1:10">
      <c r="A1704" t="s">
        <v>112</v>
      </c>
      <c r="B1704" t="s">
        <v>384</v>
      </c>
      <c r="C1704" s="20">
        <v>2034</v>
      </c>
      <c r="D1704" t="s">
        <v>272</v>
      </c>
      <c r="E1704" s="22">
        <v>960221.65586168901</v>
      </c>
      <c r="F1704" s="22">
        <v>165832.802590949</v>
      </c>
      <c r="G1704" s="10">
        <v>165832.802590949</v>
      </c>
      <c r="H1704" s="23">
        <f t="shared" si="52"/>
        <v>0</v>
      </c>
      <c r="I1704" s="10">
        <v>960221.65586168901</v>
      </c>
      <c r="J1704" s="23">
        <f t="shared" si="53"/>
        <v>0</v>
      </c>
    </row>
    <row r="1705" spans="1:10">
      <c r="A1705" t="s">
        <v>112</v>
      </c>
      <c r="B1705" t="s">
        <v>384</v>
      </c>
      <c r="C1705" s="20">
        <v>2034</v>
      </c>
      <c r="D1705" t="s">
        <v>208</v>
      </c>
      <c r="E1705" s="22">
        <v>139922.665552402</v>
      </c>
      <c r="F1705" s="22">
        <v>87126.211950146098</v>
      </c>
      <c r="G1705" s="10">
        <v>87126.211950146098</v>
      </c>
      <c r="H1705" s="23">
        <f t="shared" si="52"/>
        <v>0</v>
      </c>
      <c r="I1705" s="10">
        <v>139922.665552402</v>
      </c>
      <c r="J1705" s="23">
        <f t="shared" si="53"/>
        <v>0</v>
      </c>
    </row>
    <row r="1706" spans="1:10">
      <c r="A1706" t="s">
        <v>112</v>
      </c>
      <c r="B1706" t="s">
        <v>384</v>
      </c>
      <c r="C1706" s="20">
        <v>2034</v>
      </c>
      <c r="D1706" t="s">
        <v>218</v>
      </c>
      <c r="E1706" s="22">
        <v>308142.620646514</v>
      </c>
      <c r="F1706" s="22">
        <v>289022.375898514</v>
      </c>
      <c r="G1706" s="10">
        <v>289022.375898514</v>
      </c>
      <c r="H1706" s="23">
        <f t="shared" si="52"/>
        <v>0</v>
      </c>
      <c r="I1706" s="10">
        <v>308142.620646514</v>
      </c>
      <c r="J1706" s="23">
        <f t="shared" si="53"/>
        <v>0</v>
      </c>
    </row>
    <row r="1707" spans="1:10">
      <c r="A1707" t="s">
        <v>112</v>
      </c>
      <c r="B1707" t="s">
        <v>384</v>
      </c>
      <c r="C1707" s="20">
        <v>2034</v>
      </c>
      <c r="D1707" t="s">
        <v>222</v>
      </c>
      <c r="E1707" s="22">
        <v>754264.51931482705</v>
      </c>
      <c r="F1707" s="22">
        <v>428496.093357131</v>
      </c>
      <c r="G1707" s="10">
        <v>428496.093357131</v>
      </c>
      <c r="H1707" s="23">
        <f t="shared" si="52"/>
        <v>0</v>
      </c>
      <c r="I1707" s="10">
        <v>754264.51931482705</v>
      </c>
      <c r="J1707" s="23">
        <f t="shared" si="53"/>
        <v>0</v>
      </c>
    </row>
    <row r="1708" spans="1:10">
      <c r="A1708" t="s">
        <v>112</v>
      </c>
      <c r="B1708" t="s">
        <v>384</v>
      </c>
      <c r="C1708" s="20">
        <v>2034</v>
      </c>
      <c r="D1708" t="s">
        <v>226</v>
      </c>
      <c r="E1708" s="22">
        <v>402421.55387242202</v>
      </c>
      <c r="F1708" s="22">
        <v>204510.58021707</v>
      </c>
      <c r="G1708" s="10">
        <v>204510.58021707</v>
      </c>
      <c r="H1708" s="23">
        <f t="shared" si="52"/>
        <v>0</v>
      </c>
      <c r="I1708" s="10">
        <v>402421.55387242202</v>
      </c>
      <c r="J1708" s="23">
        <f t="shared" si="53"/>
        <v>0</v>
      </c>
    </row>
    <row r="1709" spans="1:10">
      <c r="A1709" t="s">
        <v>112</v>
      </c>
      <c r="B1709" t="s">
        <v>384</v>
      </c>
      <c r="C1709" s="20">
        <v>2034</v>
      </c>
      <c r="D1709" t="s">
        <v>254</v>
      </c>
      <c r="E1709" s="22">
        <v>12872.434861330999</v>
      </c>
      <c r="F1709" s="22">
        <v>2795.7695956202701</v>
      </c>
      <c r="G1709" s="10">
        <v>2795.7695956202701</v>
      </c>
      <c r="H1709" s="23">
        <f t="shared" si="52"/>
        <v>0</v>
      </c>
      <c r="I1709" s="10">
        <v>12872.434861330999</v>
      </c>
      <c r="J1709" s="23">
        <f t="shared" si="53"/>
        <v>0</v>
      </c>
    </row>
    <row r="1710" spans="1:10">
      <c r="A1710" t="s">
        <v>112</v>
      </c>
      <c r="B1710" t="s">
        <v>384</v>
      </c>
      <c r="C1710" s="20">
        <v>2035</v>
      </c>
      <c r="D1710" t="s">
        <v>232</v>
      </c>
      <c r="E1710" s="22">
        <v>13726.7399692658</v>
      </c>
      <c r="F1710" s="22">
        <v>9787.5127586509407</v>
      </c>
      <c r="G1710" s="10">
        <v>9787.5127586509407</v>
      </c>
      <c r="H1710" s="23">
        <f t="shared" si="52"/>
        <v>0</v>
      </c>
      <c r="I1710" s="10">
        <v>13726.7399692658</v>
      </c>
      <c r="J1710" s="23">
        <f t="shared" si="53"/>
        <v>0</v>
      </c>
    </row>
    <row r="1711" spans="1:10">
      <c r="A1711" t="s">
        <v>112</v>
      </c>
      <c r="B1711" t="s">
        <v>384</v>
      </c>
      <c r="C1711" s="20">
        <v>2035</v>
      </c>
      <c r="D1711" t="s">
        <v>272</v>
      </c>
      <c r="E1711" s="22">
        <v>975047.32695986598</v>
      </c>
      <c r="F1711" s="22">
        <v>170911.003808462</v>
      </c>
      <c r="G1711" s="10">
        <v>170911.003808462</v>
      </c>
      <c r="H1711" s="23">
        <f t="shared" si="52"/>
        <v>0</v>
      </c>
      <c r="I1711" s="10">
        <v>975047.32695986598</v>
      </c>
      <c r="J1711" s="23">
        <f t="shared" si="53"/>
        <v>0</v>
      </c>
    </row>
    <row r="1712" spans="1:10">
      <c r="A1712" t="s">
        <v>112</v>
      </c>
      <c r="B1712" t="s">
        <v>384</v>
      </c>
      <c r="C1712" s="20">
        <v>2035</v>
      </c>
      <c r="D1712" t="s">
        <v>208</v>
      </c>
      <c r="E1712" s="22">
        <v>143430.14734695299</v>
      </c>
      <c r="F1712" s="22">
        <v>89138.141517925003</v>
      </c>
      <c r="G1712" s="10">
        <v>89138.141517925003</v>
      </c>
      <c r="H1712" s="23">
        <f t="shared" si="52"/>
        <v>0</v>
      </c>
      <c r="I1712" s="10">
        <v>143430.14734695299</v>
      </c>
      <c r="J1712" s="23">
        <f t="shared" si="53"/>
        <v>0</v>
      </c>
    </row>
    <row r="1713" spans="1:10">
      <c r="A1713" t="s">
        <v>112</v>
      </c>
      <c r="B1713" t="s">
        <v>384</v>
      </c>
      <c r="C1713" s="20">
        <v>2035</v>
      </c>
      <c r="D1713" t="s">
        <v>218</v>
      </c>
      <c r="E1713" s="22">
        <v>311598.65934973501</v>
      </c>
      <c r="F1713" s="22">
        <v>292543.43417229998</v>
      </c>
      <c r="G1713" s="10">
        <v>292543.43417229998</v>
      </c>
      <c r="H1713" s="23">
        <f t="shared" si="52"/>
        <v>0</v>
      </c>
      <c r="I1713" s="10">
        <v>311598.65934973501</v>
      </c>
      <c r="J1713" s="23">
        <f t="shared" si="53"/>
        <v>0</v>
      </c>
    </row>
    <row r="1714" spans="1:10">
      <c r="A1714" t="s">
        <v>112</v>
      </c>
      <c r="B1714" t="s">
        <v>384</v>
      </c>
      <c r="C1714" s="20">
        <v>2035</v>
      </c>
      <c r="D1714" t="s">
        <v>222</v>
      </c>
      <c r="E1714" s="22">
        <v>770043.40739803296</v>
      </c>
      <c r="F1714" s="22">
        <v>439419.39317626401</v>
      </c>
      <c r="G1714" s="10">
        <v>439419.39317626401</v>
      </c>
      <c r="H1714" s="23">
        <f t="shared" si="52"/>
        <v>0</v>
      </c>
      <c r="I1714" s="10">
        <v>770043.40739803296</v>
      </c>
      <c r="J1714" s="23">
        <f t="shared" si="53"/>
        <v>0</v>
      </c>
    </row>
    <row r="1715" spans="1:10">
      <c r="A1715" t="s">
        <v>112</v>
      </c>
      <c r="B1715" t="s">
        <v>384</v>
      </c>
      <c r="C1715" s="20">
        <v>2035</v>
      </c>
      <c r="D1715" t="s">
        <v>226</v>
      </c>
      <c r="E1715" s="22">
        <v>410430.68648466002</v>
      </c>
      <c r="F1715" s="22">
        <v>209854.98851526401</v>
      </c>
      <c r="G1715" s="10">
        <v>209854.98851526401</v>
      </c>
      <c r="H1715" s="23">
        <f t="shared" si="52"/>
        <v>0</v>
      </c>
      <c r="I1715" s="10">
        <v>410430.68648466002</v>
      </c>
      <c r="J1715" s="23">
        <f t="shared" si="53"/>
        <v>0</v>
      </c>
    </row>
    <row r="1716" spans="1:10">
      <c r="A1716" t="s">
        <v>112</v>
      </c>
      <c r="B1716" t="s">
        <v>384</v>
      </c>
      <c r="C1716" s="20">
        <v>2035</v>
      </c>
      <c r="D1716" t="s">
        <v>254</v>
      </c>
      <c r="E1716" s="22">
        <v>13061.5900844962</v>
      </c>
      <c r="F1716" s="22">
        <v>2671.4978439429501</v>
      </c>
      <c r="G1716" s="10">
        <v>2671.4978439429501</v>
      </c>
      <c r="H1716" s="23">
        <f t="shared" si="52"/>
        <v>0</v>
      </c>
      <c r="I1716" s="10">
        <v>13061.5900844962</v>
      </c>
      <c r="J1716" s="23">
        <f t="shared" si="53"/>
        <v>0</v>
      </c>
    </row>
    <row r="1717" spans="1:10">
      <c r="A1717" t="s">
        <v>112</v>
      </c>
      <c r="B1717" t="s">
        <v>384</v>
      </c>
      <c r="C1717" s="20">
        <v>2036</v>
      </c>
      <c r="D1717" t="s">
        <v>232</v>
      </c>
      <c r="E1717" s="22">
        <v>14058.8402730705</v>
      </c>
      <c r="F1717" s="22">
        <v>9972.7334369719993</v>
      </c>
      <c r="G1717" s="10">
        <v>9972.7334369719993</v>
      </c>
      <c r="H1717" s="23">
        <f t="shared" si="52"/>
        <v>0</v>
      </c>
      <c r="I1717" s="10">
        <v>14058.8402730705</v>
      </c>
      <c r="J1717" s="23">
        <f t="shared" si="53"/>
        <v>0</v>
      </c>
    </row>
    <row r="1718" spans="1:10">
      <c r="A1718" t="s">
        <v>112</v>
      </c>
      <c r="B1718" t="s">
        <v>384</v>
      </c>
      <c r="C1718" s="20">
        <v>2036</v>
      </c>
      <c r="D1718" t="s">
        <v>272</v>
      </c>
      <c r="E1718" s="22">
        <v>992593.12756790605</v>
      </c>
      <c r="F1718" s="22">
        <v>176139.99778552799</v>
      </c>
      <c r="G1718" s="10">
        <v>176139.99778552799</v>
      </c>
      <c r="H1718" s="23">
        <f t="shared" si="52"/>
        <v>0</v>
      </c>
      <c r="I1718" s="10">
        <v>992593.12756790605</v>
      </c>
      <c r="J1718" s="23">
        <f t="shared" si="53"/>
        <v>0</v>
      </c>
    </row>
    <row r="1719" spans="1:10">
      <c r="A1719" t="s">
        <v>112</v>
      </c>
      <c r="B1719" t="s">
        <v>384</v>
      </c>
      <c r="C1719" s="20">
        <v>2036</v>
      </c>
      <c r="D1719" t="s">
        <v>208</v>
      </c>
      <c r="E1719" s="22">
        <v>146978.91607034899</v>
      </c>
      <c r="F1719" s="22">
        <v>91225.407814079197</v>
      </c>
      <c r="G1719" s="10">
        <v>91225.407814079197</v>
      </c>
      <c r="H1719" s="23">
        <f t="shared" si="52"/>
        <v>0</v>
      </c>
      <c r="I1719" s="10">
        <v>146978.91607034899</v>
      </c>
      <c r="J1719" s="23">
        <f t="shared" si="53"/>
        <v>0</v>
      </c>
    </row>
    <row r="1720" spans="1:10">
      <c r="A1720" t="s">
        <v>112</v>
      </c>
      <c r="B1720" t="s">
        <v>384</v>
      </c>
      <c r="C1720" s="20">
        <v>2036</v>
      </c>
      <c r="D1720" t="s">
        <v>218</v>
      </c>
      <c r="E1720" s="22">
        <v>315288.94946137897</v>
      </c>
      <c r="F1720" s="22">
        <v>296084.40274798701</v>
      </c>
      <c r="G1720" s="10">
        <v>296084.40274798701</v>
      </c>
      <c r="H1720" s="23">
        <f t="shared" si="52"/>
        <v>0</v>
      </c>
      <c r="I1720" s="10">
        <v>315288.94946137897</v>
      </c>
      <c r="J1720" s="23">
        <f t="shared" si="53"/>
        <v>0</v>
      </c>
    </row>
    <row r="1721" spans="1:10">
      <c r="A1721" t="s">
        <v>112</v>
      </c>
      <c r="B1721" t="s">
        <v>384</v>
      </c>
      <c r="C1721" s="20">
        <v>2036</v>
      </c>
      <c r="D1721" t="s">
        <v>222</v>
      </c>
      <c r="E1721" s="22">
        <v>786706.265291046</v>
      </c>
      <c r="F1721" s="22">
        <v>450600.66503166</v>
      </c>
      <c r="G1721" s="10">
        <v>450600.66503166</v>
      </c>
      <c r="H1721" s="23">
        <f t="shared" si="52"/>
        <v>0</v>
      </c>
      <c r="I1721" s="10">
        <v>786706.265291046</v>
      </c>
      <c r="J1721" s="23">
        <f t="shared" si="53"/>
        <v>0</v>
      </c>
    </row>
    <row r="1722" spans="1:10">
      <c r="A1722" t="s">
        <v>112</v>
      </c>
      <c r="B1722" t="s">
        <v>384</v>
      </c>
      <c r="C1722" s="20">
        <v>2036</v>
      </c>
      <c r="D1722" t="s">
        <v>226</v>
      </c>
      <c r="E1722" s="22">
        <v>418880.52544401999</v>
      </c>
      <c r="F1722" s="22">
        <v>215434.24691051699</v>
      </c>
      <c r="G1722" s="10">
        <v>215434.24691051699</v>
      </c>
      <c r="H1722" s="23">
        <f t="shared" si="52"/>
        <v>0</v>
      </c>
      <c r="I1722" s="10">
        <v>418880.52544401999</v>
      </c>
      <c r="J1722" s="23">
        <f t="shared" si="53"/>
        <v>0</v>
      </c>
    </row>
    <row r="1723" spans="1:10">
      <c r="A1723" t="s">
        <v>112</v>
      </c>
      <c r="B1723" t="s">
        <v>384</v>
      </c>
      <c r="C1723" s="20">
        <v>2036</v>
      </c>
      <c r="D1723" t="s">
        <v>254</v>
      </c>
      <c r="E1723" s="22">
        <v>13308.7944546361</v>
      </c>
      <c r="F1723" s="22">
        <v>2547.7425839674902</v>
      </c>
      <c r="G1723" s="10">
        <v>2547.7425839674902</v>
      </c>
      <c r="H1723" s="23">
        <f t="shared" si="52"/>
        <v>0</v>
      </c>
      <c r="I1723" s="10">
        <v>13308.7944546361</v>
      </c>
      <c r="J1723" s="23">
        <f t="shared" si="53"/>
        <v>0</v>
      </c>
    </row>
    <row r="1724" spans="1:10">
      <c r="A1724" t="s">
        <v>112</v>
      </c>
      <c r="B1724" t="s">
        <v>384</v>
      </c>
      <c r="C1724" s="20">
        <v>2037</v>
      </c>
      <c r="D1724" t="s">
        <v>232</v>
      </c>
      <c r="E1724" s="22">
        <v>14386.6366039025</v>
      </c>
      <c r="F1724" s="22">
        <v>10159.187333690499</v>
      </c>
      <c r="G1724" s="10">
        <v>10159.187333690499</v>
      </c>
      <c r="H1724" s="23">
        <f t="shared" si="52"/>
        <v>0</v>
      </c>
      <c r="I1724" s="10">
        <v>14386.6366039025</v>
      </c>
      <c r="J1724" s="23">
        <f t="shared" si="53"/>
        <v>0</v>
      </c>
    </row>
    <row r="1725" spans="1:10">
      <c r="A1725" t="s">
        <v>112</v>
      </c>
      <c r="B1725" t="s">
        <v>384</v>
      </c>
      <c r="C1725" s="20">
        <v>2037</v>
      </c>
      <c r="D1725" t="s">
        <v>272</v>
      </c>
      <c r="E1725" s="22">
        <v>1009301.65749756</v>
      </c>
      <c r="F1725" s="22">
        <v>181458.23583990801</v>
      </c>
      <c r="G1725" s="10">
        <v>181458.23583990801</v>
      </c>
      <c r="H1725" s="23">
        <f t="shared" si="52"/>
        <v>0</v>
      </c>
      <c r="I1725" s="10">
        <v>1009301.65749756</v>
      </c>
      <c r="J1725" s="23">
        <f t="shared" si="53"/>
        <v>0</v>
      </c>
    </row>
    <row r="1726" spans="1:10">
      <c r="A1726" t="s">
        <v>112</v>
      </c>
      <c r="B1726" t="s">
        <v>384</v>
      </c>
      <c r="C1726" s="20">
        <v>2037</v>
      </c>
      <c r="D1726" t="s">
        <v>208</v>
      </c>
      <c r="E1726" s="22">
        <v>150487.44161910799</v>
      </c>
      <c r="F1726" s="22">
        <v>93341.278424510703</v>
      </c>
      <c r="G1726" s="10">
        <v>93341.278424510703</v>
      </c>
      <c r="H1726" s="23">
        <f t="shared" si="52"/>
        <v>0</v>
      </c>
      <c r="I1726" s="10">
        <v>150487.44161910799</v>
      </c>
      <c r="J1726" s="23">
        <f t="shared" si="53"/>
        <v>0</v>
      </c>
    </row>
    <row r="1727" spans="1:10">
      <c r="A1727" t="s">
        <v>112</v>
      </c>
      <c r="B1727" t="s">
        <v>384</v>
      </c>
      <c r="C1727" s="20">
        <v>2037</v>
      </c>
      <c r="D1727" t="s">
        <v>218</v>
      </c>
      <c r="E1727" s="22">
        <v>318754.96481302398</v>
      </c>
      <c r="F1727" s="22">
        <v>299434.65519592498</v>
      </c>
      <c r="G1727" s="10">
        <v>299434.65519592498</v>
      </c>
      <c r="H1727" s="23">
        <f t="shared" si="52"/>
        <v>0</v>
      </c>
      <c r="I1727" s="10">
        <v>318754.96481302398</v>
      </c>
      <c r="J1727" s="23">
        <f t="shared" si="53"/>
        <v>0</v>
      </c>
    </row>
    <row r="1728" spans="1:10">
      <c r="A1728" t="s">
        <v>112</v>
      </c>
      <c r="B1728" t="s">
        <v>384</v>
      </c>
      <c r="C1728" s="20">
        <v>2037</v>
      </c>
      <c r="D1728" t="s">
        <v>222</v>
      </c>
      <c r="E1728" s="22">
        <v>803452.22903664398</v>
      </c>
      <c r="F1728" s="22">
        <v>461851.04951155098</v>
      </c>
      <c r="G1728" s="10">
        <v>461851.04951155098</v>
      </c>
      <c r="H1728" s="23">
        <f t="shared" si="52"/>
        <v>0</v>
      </c>
      <c r="I1728" s="10">
        <v>803452.22903664398</v>
      </c>
      <c r="J1728" s="23">
        <f t="shared" si="53"/>
        <v>0</v>
      </c>
    </row>
    <row r="1729" spans="1:10">
      <c r="A1729" t="s">
        <v>112</v>
      </c>
      <c r="B1729" t="s">
        <v>384</v>
      </c>
      <c r="C1729" s="20">
        <v>2037</v>
      </c>
      <c r="D1729" t="s">
        <v>226</v>
      </c>
      <c r="E1729" s="22">
        <v>427506.733072448</v>
      </c>
      <c r="F1729" s="22">
        <v>221141.826108993</v>
      </c>
      <c r="G1729" s="10">
        <v>221141.826108993</v>
      </c>
      <c r="H1729" s="23">
        <f t="shared" si="52"/>
        <v>0</v>
      </c>
      <c r="I1729" s="10">
        <v>427506.733072448</v>
      </c>
      <c r="J1729" s="23">
        <f t="shared" si="53"/>
        <v>0</v>
      </c>
    </row>
    <row r="1730" spans="1:10">
      <c r="A1730" t="s">
        <v>112</v>
      </c>
      <c r="B1730" t="s">
        <v>384</v>
      </c>
      <c r="C1730" s="20">
        <v>2037</v>
      </c>
      <c r="D1730" t="s">
        <v>254</v>
      </c>
      <c r="E1730" s="22">
        <v>13385.128134315</v>
      </c>
      <c r="F1730" s="22">
        <v>2421.5766798415598</v>
      </c>
      <c r="G1730" s="10">
        <v>2421.5766798415598</v>
      </c>
      <c r="H1730" s="23">
        <f t="shared" ref="H1730:H1793" si="54">G1730-F1730</f>
        <v>0</v>
      </c>
      <c r="I1730" s="10">
        <v>13385.128134315</v>
      </c>
      <c r="J1730" s="23">
        <f t="shared" ref="J1730:J1793" si="55">I1730-E1730</f>
        <v>0</v>
      </c>
    </row>
    <row r="1731" spans="1:10">
      <c r="A1731" t="s">
        <v>112</v>
      </c>
      <c r="B1731" t="s">
        <v>384</v>
      </c>
      <c r="C1731" s="20">
        <v>2038</v>
      </c>
      <c r="D1731" t="s">
        <v>232</v>
      </c>
      <c r="E1731" s="22">
        <v>14790.2897218897</v>
      </c>
      <c r="F1731" s="22">
        <v>10349.903688341699</v>
      </c>
      <c r="G1731" s="10">
        <v>10349.903688341699</v>
      </c>
      <c r="H1731" s="23">
        <f t="shared" si="54"/>
        <v>0</v>
      </c>
      <c r="I1731" s="10">
        <v>14790.2897218897</v>
      </c>
      <c r="J1731" s="23">
        <f t="shared" si="55"/>
        <v>0</v>
      </c>
    </row>
    <row r="1732" spans="1:10">
      <c r="A1732" t="s">
        <v>112</v>
      </c>
      <c r="B1732" t="s">
        <v>384</v>
      </c>
      <c r="C1732" s="20">
        <v>2038</v>
      </c>
      <c r="D1732" t="s">
        <v>272</v>
      </c>
      <c r="E1732" s="22">
        <v>1025731.21343356</v>
      </c>
      <c r="F1732" s="22">
        <v>186787.49187052401</v>
      </c>
      <c r="G1732" s="10">
        <v>186787.49187052401</v>
      </c>
      <c r="H1732" s="23">
        <f t="shared" si="54"/>
        <v>0</v>
      </c>
      <c r="I1732" s="10">
        <v>1025731.21343356</v>
      </c>
      <c r="J1732" s="23">
        <f t="shared" si="55"/>
        <v>0</v>
      </c>
    </row>
    <row r="1733" spans="1:10">
      <c r="A1733" t="s">
        <v>112</v>
      </c>
      <c r="B1733" t="s">
        <v>384</v>
      </c>
      <c r="C1733" s="20">
        <v>2038</v>
      </c>
      <c r="D1733" t="s">
        <v>208</v>
      </c>
      <c r="E1733" s="22">
        <v>154833.02186168899</v>
      </c>
      <c r="F1733" s="22">
        <v>95469.044780114302</v>
      </c>
      <c r="G1733" s="10">
        <v>95469.044780114302</v>
      </c>
      <c r="H1733" s="23">
        <f t="shared" si="54"/>
        <v>0</v>
      </c>
      <c r="I1733" s="10">
        <v>154833.02186168899</v>
      </c>
      <c r="J1733" s="23">
        <f t="shared" si="55"/>
        <v>0</v>
      </c>
    </row>
    <row r="1734" spans="1:10">
      <c r="A1734" t="s">
        <v>112</v>
      </c>
      <c r="B1734" t="s">
        <v>384</v>
      </c>
      <c r="C1734" s="20">
        <v>2038</v>
      </c>
      <c r="D1734" t="s">
        <v>218</v>
      </c>
      <c r="E1734" s="22">
        <v>321808.30457611103</v>
      </c>
      <c r="F1734" s="22">
        <v>302464.555231106</v>
      </c>
      <c r="G1734" s="10">
        <v>302464.555231106</v>
      </c>
      <c r="H1734" s="23">
        <f t="shared" si="54"/>
        <v>0</v>
      </c>
      <c r="I1734" s="10">
        <v>321808.30457611103</v>
      </c>
      <c r="J1734" s="23">
        <f t="shared" si="55"/>
        <v>0</v>
      </c>
    </row>
    <row r="1735" spans="1:10">
      <c r="A1735" t="s">
        <v>112</v>
      </c>
      <c r="B1735" t="s">
        <v>384</v>
      </c>
      <c r="C1735" s="20">
        <v>2038</v>
      </c>
      <c r="D1735" t="s">
        <v>222</v>
      </c>
      <c r="E1735" s="22">
        <v>822517.79120793997</v>
      </c>
      <c r="F1735" s="22">
        <v>472964.18297251803</v>
      </c>
      <c r="G1735" s="10">
        <v>472964.18297251803</v>
      </c>
      <c r="H1735" s="23">
        <f t="shared" si="54"/>
        <v>0</v>
      </c>
      <c r="I1735" s="10">
        <v>822517.79120793997</v>
      </c>
      <c r="J1735" s="23">
        <f t="shared" si="55"/>
        <v>0</v>
      </c>
    </row>
    <row r="1736" spans="1:10">
      <c r="A1736" t="s">
        <v>112</v>
      </c>
      <c r="B1736" t="s">
        <v>384</v>
      </c>
      <c r="C1736" s="20">
        <v>2038</v>
      </c>
      <c r="D1736" t="s">
        <v>226</v>
      </c>
      <c r="E1736" s="22">
        <v>437875.90442176699</v>
      </c>
      <c r="F1736" s="22">
        <v>226837.611544716</v>
      </c>
      <c r="G1736" s="10">
        <v>226837.611544716</v>
      </c>
      <c r="H1736" s="23">
        <f t="shared" si="54"/>
        <v>0</v>
      </c>
      <c r="I1736" s="10">
        <v>437875.90442176699</v>
      </c>
      <c r="J1736" s="23">
        <f t="shared" si="55"/>
        <v>0</v>
      </c>
    </row>
    <row r="1737" spans="1:10">
      <c r="A1737" t="s">
        <v>112</v>
      </c>
      <c r="B1737" t="s">
        <v>384</v>
      </c>
      <c r="C1737" s="20">
        <v>2038</v>
      </c>
      <c r="D1737" t="s">
        <v>254</v>
      </c>
      <c r="E1737" s="22">
        <v>13130.4959942569</v>
      </c>
      <c r="F1737" s="22">
        <v>2303.4653337571999</v>
      </c>
      <c r="G1737" s="10">
        <v>2303.4653337571999</v>
      </c>
      <c r="H1737" s="23">
        <f t="shared" si="54"/>
        <v>0</v>
      </c>
      <c r="I1737" s="10">
        <v>13130.4959942569</v>
      </c>
      <c r="J1737" s="23">
        <f t="shared" si="55"/>
        <v>0</v>
      </c>
    </row>
    <row r="1738" spans="1:10">
      <c r="A1738" t="s">
        <v>112</v>
      </c>
      <c r="B1738" t="s">
        <v>384</v>
      </c>
      <c r="C1738" s="20">
        <v>2039</v>
      </c>
      <c r="D1738" t="s">
        <v>232</v>
      </c>
      <c r="E1738" s="22">
        <v>15135.74798412</v>
      </c>
      <c r="F1738" s="22">
        <v>10545.0523038997</v>
      </c>
      <c r="G1738" s="10">
        <v>10545.0523038997</v>
      </c>
      <c r="H1738" s="23">
        <f t="shared" si="54"/>
        <v>0</v>
      </c>
      <c r="I1738" s="10">
        <v>15135.74798412</v>
      </c>
      <c r="J1738" s="23">
        <f t="shared" si="55"/>
        <v>0</v>
      </c>
    </row>
    <row r="1739" spans="1:10">
      <c r="A1739" t="s">
        <v>112</v>
      </c>
      <c r="B1739" t="s">
        <v>384</v>
      </c>
      <c r="C1739" s="20">
        <v>2039</v>
      </c>
      <c r="D1739" t="s">
        <v>272</v>
      </c>
      <c r="E1739" s="22">
        <v>1039334.21211717</v>
      </c>
      <c r="F1739" s="22">
        <v>192296.552192256</v>
      </c>
      <c r="G1739" s="10">
        <v>192296.552192256</v>
      </c>
      <c r="H1739" s="23">
        <f t="shared" si="54"/>
        <v>0</v>
      </c>
      <c r="I1739" s="10">
        <v>1039334.21211717</v>
      </c>
      <c r="J1739" s="23">
        <f t="shared" si="55"/>
        <v>0</v>
      </c>
    </row>
    <row r="1740" spans="1:10">
      <c r="A1740" t="s">
        <v>112</v>
      </c>
      <c r="B1740" t="s">
        <v>384</v>
      </c>
      <c r="C1740" s="20">
        <v>2039</v>
      </c>
      <c r="D1740" t="s">
        <v>208</v>
      </c>
      <c r="E1740" s="22">
        <v>158325.90418622101</v>
      </c>
      <c r="F1740" s="22">
        <v>97666.512521866607</v>
      </c>
      <c r="G1740" s="10">
        <v>97666.512521866607</v>
      </c>
      <c r="H1740" s="23">
        <f t="shared" si="54"/>
        <v>0</v>
      </c>
      <c r="I1740" s="10">
        <v>158325.90418622101</v>
      </c>
      <c r="J1740" s="23">
        <f t="shared" si="55"/>
        <v>0</v>
      </c>
    </row>
    <row r="1741" spans="1:10">
      <c r="A1741" t="s">
        <v>112</v>
      </c>
      <c r="B1741" t="s">
        <v>384</v>
      </c>
      <c r="C1741" s="20">
        <v>2039</v>
      </c>
      <c r="D1741" t="s">
        <v>218</v>
      </c>
      <c r="E1741" s="22">
        <v>324947.68592024298</v>
      </c>
      <c r="F1741" s="22">
        <v>305533.68382410699</v>
      </c>
      <c r="G1741" s="10">
        <v>305533.68382410699</v>
      </c>
      <c r="H1741" s="23">
        <f t="shared" si="54"/>
        <v>0</v>
      </c>
      <c r="I1741" s="10">
        <v>324947.68592024298</v>
      </c>
      <c r="J1741" s="23">
        <f t="shared" si="55"/>
        <v>0</v>
      </c>
    </row>
    <row r="1742" spans="1:10">
      <c r="A1742" t="s">
        <v>112</v>
      </c>
      <c r="B1742" t="s">
        <v>384</v>
      </c>
      <c r="C1742" s="20">
        <v>2039</v>
      </c>
      <c r="D1742" t="s">
        <v>222</v>
      </c>
      <c r="E1742" s="22">
        <v>838380.89792891196</v>
      </c>
      <c r="F1742" s="22">
        <v>484364.27514234598</v>
      </c>
      <c r="G1742" s="10">
        <v>484364.27514234598</v>
      </c>
      <c r="H1742" s="23">
        <f t="shared" si="54"/>
        <v>0</v>
      </c>
      <c r="I1742" s="10">
        <v>838380.89792891196</v>
      </c>
      <c r="J1742" s="23">
        <f t="shared" si="55"/>
        <v>0</v>
      </c>
    </row>
    <row r="1743" spans="1:10">
      <c r="A1743" t="s">
        <v>112</v>
      </c>
      <c r="B1743" t="s">
        <v>384</v>
      </c>
      <c r="C1743" s="20">
        <v>2039</v>
      </c>
      <c r="D1743" t="s">
        <v>226</v>
      </c>
      <c r="E1743" s="22">
        <v>446097.450852593</v>
      </c>
      <c r="F1743" s="22">
        <v>232753.81626835</v>
      </c>
      <c r="G1743" s="10">
        <v>232753.81626835</v>
      </c>
      <c r="H1743" s="23">
        <f t="shared" si="54"/>
        <v>0</v>
      </c>
      <c r="I1743" s="10">
        <v>446097.450852593</v>
      </c>
      <c r="J1743" s="23">
        <f t="shared" si="55"/>
        <v>0</v>
      </c>
    </row>
    <row r="1744" spans="1:10">
      <c r="A1744" t="s">
        <v>112</v>
      </c>
      <c r="B1744" t="s">
        <v>384</v>
      </c>
      <c r="C1744" s="20">
        <v>2039</v>
      </c>
      <c r="D1744" t="s">
        <v>254</v>
      </c>
      <c r="E1744" s="22">
        <v>13010.914883544499</v>
      </c>
      <c r="F1744" s="22">
        <v>2187.9040467667201</v>
      </c>
      <c r="G1744" s="10">
        <v>2187.9040467667201</v>
      </c>
      <c r="H1744" s="23">
        <f t="shared" si="54"/>
        <v>0</v>
      </c>
      <c r="I1744" s="10">
        <v>13010.914883544499</v>
      </c>
      <c r="J1744" s="23">
        <f t="shared" si="55"/>
        <v>0</v>
      </c>
    </row>
    <row r="1745" spans="1:10">
      <c r="A1745" t="s">
        <v>112</v>
      </c>
      <c r="B1745" t="s">
        <v>384</v>
      </c>
      <c r="C1745" s="20">
        <v>2040</v>
      </c>
      <c r="D1745" t="s">
        <v>232</v>
      </c>
      <c r="E1745" s="22">
        <v>15531.545845413701</v>
      </c>
      <c r="F1745" s="22">
        <v>10740.752829966001</v>
      </c>
      <c r="G1745" s="10">
        <v>10740.752829966001</v>
      </c>
      <c r="H1745" s="23">
        <f t="shared" si="54"/>
        <v>0</v>
      </c>
      <c r="I1745" s="10">
        <v>15531.545845413701</v>
      </c>
      <c r="J1745" s="23">
        <f t="shared" si="55"/>
        <v>0</v>
      </c>
    </row>
    <row r="1746" spans="1:10">
      <c r="A1746" t="s">
        <v>112</v>
      </c>
      <c r="B1746" t="s">
        <v>384</v>
      </c>
      <c r="C1746" s="20">
        <v>2040</v>
      </c>
      <c r="D1746" t="s">
        <v>272</v>
      </c>
      <c r="E1746" s="22">
        <v>1051265.6937132899</v>
      </c>
      <c r="F1746" s="22">
        <v>197739.851826417</v>
      </c>
      <c r="G1746" s="10">
        <v>197739.851826417</v>
      </c>
      <c r="H1746" s="23">
        <f t="shared" si="54"/>
        <v>0</v>
      </c>
      <c r="I1746" s="10">
        <v>1051265.6937132899</v>
      </c>
      <c r="J1746" s="23">
        <f t="shared" si="55"/>
        <v>0</v>
      </c>
    </row>
    <row r="1747" spans="1:10">
      <c r="A1747" t="s">
        <v>112</v>
      </c>
      <c r="B1747" t="s">
        <v>384</v>
      </c>
      <c r="C1747" s="20">
        <v>2040</v>
      </c>
      <c r="D1747" t="s">
        <v>208</v>
      </c>
      <c r="E1747" s="22">
        <v>162016.43342864999</v>
      </c>
      <c r="F1747" s="22">
        <v>99830.479788152705</v>
      </c>
      <c r="G1747" s="10">
        <v>99830.479788152705</v>
      </c>
      <c r="H1747" s="23">
        <f t="shared" si="54"/>
        <v>0</v>
      </c>
      <c r="I1747" s="10">
        <v>162016.43342864999</v>
      </c>
      <c r="J1747" s="23">
        <f t="shared" si="55"/>
        <v>0</v>
      </c>
    </row>
    <row r="1748" spans="1:10">
      <c r="A1748" t="s">
        <v>112</v>
      </c>
      <c r="B1748" t="s">
        <v>384</v>
      </c>
      <c r="C1748" s="20">
        <v>2040</v>
      </c>
      <c r="D1748" t="s">
        <v>218</v>
      </c>
      <c r="E1748" s="22">
        <v>327830.115399056</v>
      </c>
      <c r="F1748" s="22">
        <v>308326.23194074701</v>
      </c>
      <c r="G1748" s="10">
        <v>308326.23194074701</v>
      </c>
      <c r="H1748" s="23">
        <f t="shared" si="54"/>
        <v>0</v>
      </c>
      <c r="I1748" s="10">
        <v>327830.115399056</v>
      </c>
      <c r="J1748" s="23">
        <f t="shared" si="55"/>
        <v>0</v>
      </c>
    </row>
    <row r="1749" spans="1:10">
      <c r="A1749" t="s">
        <v>112</v>
      </c>
      <c r="B1749" t="s">
        <v>384</v>
      </c>
      <c r="C1749" s="20">
        <v>2040</v>
      </c>
      <c r="D1749" t="s">
        <v>222</v>
      </c>
      <c r="E1749" s="22">
        <v>853229.02362041397</v>
      </c>
      <c r="F1749" s="22">
        <v>495491.38902189699</v>
      </c>
      <c r="G1749" s="10">
        <v>495491.38902189699</v>
      </c>
      <c r="H1749" s="23">
        <f t="shared" si="54"/>
        <v>0</v>
      </c>
      <c r="I1749" s="10">
        <v>853229.02362041397</v>
      </c>
      <c r="J1749" s="23">
        <f t="shared" si="55"/>
        <v>0</v>
      </c>
    </row>
    <row r="1750" spans="1:10">
      <c r="A1750" t="s">
        <v>112</v>
      </c>
      <c r="B1750" t="s">
        <v>384</v>
      </c>
      <c r="C1750" s="20">
        <v>2040</v>
      </c>
      <c r="D1750" t="s">
        <v>226</v>
      </c>
      <c r="E1750" s="22">
        <v>453595.60268299701</v>
      </c>
      <c r="F1750" s="22">
        <v>238587.52571787301</v>
      </c>
      <c r="G1750" s="10">
        <v>238587.52571787301</v>
      </c>
      <c r="H1750" s="23">
        <f t="shared" si="54"/>
        <v>0</v>
      </c>
      <c r="I1750" s="10">
        <v>453595.60268299701</v>
      </c>
      <c r="J1750" s="23">
        <f t="shared" si="55"/>
        <v>0</v>
      </c>
    </row>
    <row r="1751" spans="1:10">
      <c r="A1751" t="s">
        <v>112</v>
      </c>
      <c r="B1751" t="s">
        <v>384</v>
      </c>
      <c r="C1751" s="20">
        <v>2040</v>
      </c>
      <c r="D1751" t="s">
        <v>254</v>
      </c>
      <c r="E1751" s="22">
        <v>12921.606542589099</v>
      </c>
      <c r="F1751" s="22">
        <v>2071.4443811368701</v>
      </c>
      <c r="G1751" s="10">
        <v>2071.4443811368701</v>
      </c>
      <c r="H1751" s="23">
        <f t="shared" si="54"/>
        <v>0</v>
      </c>
      <c r="I1751" s="10">
        <v>12921.606542589099</v>
      </c>
      <c r="J1751" s="23">
        <f t="shared" si="55"/>
        <v>0</v>
      </c>
    </row>
    <row r="1752" spans="1:10">
      <c r="A1752" t="s">
        <v>112</v>
      </c>
      <c r="B1752" t="s">
        <v>384</v>
      </c>
      <c r="C1752" s="20">
        <v>2041</v>
      </c>
      <c r="D1752" t="s">
        <v>232</v>
      </c>
      <c r="E1752" s="22">
        <v>15920.877501615299</v>
      </c>
      <c r="F1752" s="22">
        <v>10939.501155698201</v>
      </c>
      <c r="G1752" s="10">
        <v>10939.501155698201</v>
      </c>
      <c r="H1752" s="23">
        <f t="shared" si="54"/>
        <v>0</v>
      </c>
      <c r="I1752" s="10">
        <v>15920.877501615299</v>
      </c>
      <c r="J1752" s="23">
        <f t="shared" si="55"/>
        <v>0</v>
      </c>
    </row>
    <row r="1753" spans="1:10">
      <c r="A1753" t="s">
        <v>112</v>
      </c>
      <c r="B1753" t="s">
        <v>384</v>
      </c>
      <c r="C1753" s="20">
        <v>2041</v>
      </c>
      <c r="D1753" t="s">
        <v>272</v>
      </c>
      <c r="E1753" s="22">
        <v>1066563.6735298</v>
      </c>
      <c r="F1753" s="22">
        <v>203201.12879651901</v>
      </c>
      <c r="G1753" s="10">
        <v>203201.12879651901</v>
      </c>
      <c r="H1753" s="23">
        <f t="shared" si="54"/>
        <v>0</v>
      </c>
      <c r="I1753" s="10">
        <v>1066563.6735298</v>
      </c>
      <c r="J1753" s="23">
        <f t="shared" si="55"/>
        <v>0</v>
      </c>
    </row>
    <row r="1754" spans="1:10">
      <c r="A1754" t="s">
        <v>112</v>
      </c>
      <c r="B1754" t="s">
        <v>384</v>
      </c>
      <c r="C1754" s="20">
        <v>2041</v>
      </c>
      <c r="D1754" t="s">
        <v>208</v>
      </c>
      <c r="E1754" s="22">
        <v>165603.256683252</v>
      </c>
      <c r="F1754" s="22">
        <v>101998.78936441999</v>
      </c>
      <c r="G1754" s="10">
        <v>101998.78936441999</v>
      </c>
      <c r="H1754" s="23">
        <f t="shared" si="54"/>
        <v>0</v>
      </c>
      <c r="I1754" s="10">
        <v>165603.256683252</v>
      </c>
      <c r="J1754" s="23">
        <f t="shared" si="55"/>
        <v>0</v>
      </c>
    </row>
    <row r="1755" spans="1:10">
      <c r="A1755" t="s">
        <v>112</v>
      </c>
      <c r="B1755" t="s">
        <v>384</v>
      </c>
      <c r="C1755" s="20">
        <v>2041</v>
      </c>
      <c r="D1755" t="s">
        <v>218</v>
      </c>
      <c r="E1755" s="22">
        <v>330799.89253886102</v>
      </c>
      <c r="F1755" s="22">
        <v>311000.56828577799</v>
      </c>
      <c r="G1755" s="10">
        <v>311000.56828577799</v>
      </c>
      <c r="H1755" s="23">
        <f t="shared" si="54"/>
        <v>0</v>
      </c>
      <c r="I1755" s="10">
        <v>330799.89253886102</v>
      </c>
      <c r="J1755" s="23">
        <f t="shared" si="55"/>
        <v>0</v>
      </c>
    </row>
    <row r="1756" spans="1:10">
      <c r="A1756" t="s">
        <v>112</v>
      </c>
      <c r="B1756" t="s">
        <v>384</v>
      </c>
      <c r="C1756" s="20">
        <v>2041</v>
      </c>
      <c r="D1756" t="s">
        <v>222</v>
      </c>
      <c r="E1756" s="22">
        <v>869077.59210104402</v>
      </c>
      <c r="F1756" s="22">
        <v>506572.614435606</v>
      </c>
      <c r="G1756" s="10">
        <v>506572.614435606</v>
      </c>
      <c r="H1756" s="23">
        <f t="shared" si="54"/>
        <v>0</v>
      </c>
      <c r="I1756" s="10">
        <v>869077.59210104402</v>
      </c>
      <c r="J1756" s="23">
        <f t="shared" si="55"/>
        <v>0</v>
      </c>
    </row>
    <row r="1757" spans="1:10">
      <c r="A1757" t="s">
        <v>112</v>
      </c>
      <c r="B1757" t="s">
        <v>384</v>
      </c>
      <c r="C1757" s="20">
        <v>2041</v>
      </c>
      <c r="D1757" t="s">
        <v>226</v>
      </c>
      <c r="E1757" s="22">
        <v>461572.52561978099</v>
      </c>
      <c r="F1757" s="22">
        <v>244403.938380915</v>
      </c>
      <c r="G1757" s="10">
        <v>244403.938380915</v>
      </c>
      <c r="H1757" s="23">
        <f t="shared" si="54"/>
        <v>0</v>
      </c>
      <c r="I1757" s="10">
        <v>461572.52561978099</v>
      </c>
      <c r="J1757" s="23">
        <f t="shared" si="55"/>
        <v>0</v>
      </c>
    </row>
    <row r="1758" spans="1:10">
      <c r="A1758" t="s">
        <v>112</v>
      </c>
      <c r="B1758" t="s">
        <v>384</v>
      </c>
      <c r="C1758" s="20">
        <v>2041</v>
      </c>
      <c r="D1758" t="s">
        <v>254</v>
      </c>
      <c r="E1758" s="22">
        <v>12913.966107247799</v>
      </c>
      <c r="F1758" s="22">
        <v>1954.42370545678</v>
      </c>
      <c r="G1758" s="10">
        <v>1954.42370545678</v>
      </c>
      <c r="H1758" s="23">
        <f t="shared" si="54"/>
        <v>0</v>
      </c>
      <c r="I1758" s="10">
        <v>12913.966107247799</v>
      </c>
      <c r="J1758" s="23">
        <f t="shared" si="55"/>
        <v>0</v>
      </c>
    </row>
    <row r="1759" spans="1:10">
      <c r="A1759" t="s">
        <v>112</v>
      </c>
      <c r="B1759" t="s">
        <v>384</v>
      </c>
      <c r="C1759" s="20">
        <v>2042</v>
      </c>
      <c r="D1759" t="s">
        <v>232</v>
      </c>
      <c r="E1759" s="22">
        <v>16309.899360965201</v>
      </c>
      <c r="F1759" s="22">
        <v>11135.4965430843</v>
      </c>
      <c r="G1759" s="10">
        <v>11135.4965430843</v>
      </c>
      <c r="H1759" s="23">
        <f t="shared" si="54"/>
        <v>0</v>
      </c>
      <c r="I1759" s="10">
        <v>16309.899360965201</v>
      </c>
      <c r="J1759" s="23">
        <f t="shared" si="55"/>
        <v>0</v>
      </c>
    </row>
    <row r="1760" spans="1:10">
      <c r="A1760" t="s">
        <v>112</v>
      </c>
      <c r="B1760" t="s">
        <v>384</v>
      </c>
      <c r="C1760" s="20">
        <v>2042</v>
      </c>
      <c r="D1760" t="s">
        <v>272</v>
      </c>
      <c r="E1760" s="22">
        <v>1078026.6009798101</v>
      </c>
      <c r="F1760" s="22">
        <v>208646.65455354299</v>
      </c>
      <c r="G1760" s="10">
        <v>208646.65455354299</v>
      </c>
      <c r="H1760" s="23">
        <f t="shared" si="54"/>
        <v>0</v>
      </c>
      <c r="I1760" s="10">
        <v>1078026.6009798101</v>
      </c>
      <c r="J1760" s="23">
        <f t="shared" si="55"/>
        <v>0</v>
      </c>
    </row>
    <row r="1761" spans="1:10">
      <c r="A1761" t="s">
        <v>112</v>
      </c>
      <c r="B1761" t="s">
        <v>384</v>
      </c>
      <c r="C1761" s="20">
        <v>2042</v>
      </c>
      <c r="D1761" t="s">
        <v>208</v>
      </c>
      <c r="E1761" s="22">
        <v>169141.55663702101</v>
      </c>
      <c r="F1761" s="22">
        <v>104153.760083299</v>
      </c>
      <c r="G1761" s="10">
        <v>104153.760083299</v>
      </c>
      <c r="H1761" s="23">
        <f t="shared" si="54"/>
        <v>0</v>
      </c>
      <c r="I1761" s="10">
        <v>169141.55663702101</v>
      </c>
      <c r="J1761" s="23">
        <f t="shared" si="55"/>
        <v>0</v>
      </c>
    </row>
    <row r="1762" spans="1:10">
      <c r="A1762" t="s">
        <v>112</v>
      </c>
      <c r="B1762" t="s">
        <v>384</v>
      </c>
      <c r="C1762" s="20">
        <v>2042</v>
      </c>
      <c r="D1762" t="s">
        <v>218</v>
      </c>
      <c r="E1762" s="22">
        <v>333321.32393865701</v>
      </c>
      <c r="F1762" s="22">
        <v>313428.60406866297</v>
      </c>
      <c r="G1762" s="10">
        <v>313428.60406866297</v>
      </c>
      <c r="H1762" s="23">
        <f t="shared" si="54"/>
        <v>0</v>
      </c>
      <c r="I1762" s="10">
        <v>333321.32393865701</v>
      </c>
      <c r="J1762" s="23">
        <f t="shared" si="55"/>
        <v>0</v>
      </c>
    </row>
    <row r="1763" spans="1:10">
      <c r="A1763" t="s">
        <v>112</v>
      </c>
      <c r="B1763" t="s">
        <v>384</v>
      </c>
      <c r="C1763" s="20">
        <v>2042</v>
      </c>
      <c r="D1763" t="s">
        <v>222</v>
      </c>
      <c r="E1763" s="22">
        <v>884281.97820778505</v>
      </c>
      <c r="F1763" s="22">
        <v>517499.02350567799</v>
      </c>
      <c r="G1763" s="10">
        <v>517499.02350567799</v>
      </c>
      <c r="H1763" s="23">
        <f t="shared" si="54"/>
        <v>0</v>
      </c>
      <c r="I1763" s="10">
        <v>884281.97820778505</v>
      </c>
      <c r="J1763" s="23">
        <f t="shared" si="55"/>
        <v>0</v>
      </c>
    </row>
    <row r="1764" spans="1:10">
      <c r="A1764" t="s">
        <v>112</v>
      </c>
      <c r="B1764" t="s">
        <v>384</v>
      </c>
      <c r="C1764" s="20">
        <v>2042</v>
      </c>
      <c r="D1764" t="s">
        <v>226</v>
      </c>
      <c r="E1764" s="22">
        <v>469454.14972188399</v>
      </c>
      <c r="F1764" s="22">
        <v>250175.66351419699</v>
      </c>
      <c r="G1764" s="10">
        <v>250175.66351419699</v>
      </c>
      <c r="H1764" s="23">
        <f t="shared" si="54"/>
        <v>0</v>
      </c>
      <c r="I1764" s="10">
        <v>469454.14972188399</v>
      </c>
      <c r="J1764" s="23">
        <f t="shared" si="55"/>
        <v>0</v>
      </c>
    </row>
    <row r="1765" spans="1:10">
      <c r="A1765" t="s">
        <v>112</v>
      </c>
      <c r="B1765" t="s">
        <v>384</v>
      </c>
      <c r="C1765" s="20">
        <v>2042</v>
      </c>
      <c r="D1765" t="s">
        <v>254</v>
      </c>
      <c r="E1765" s="22">
        <v>12447.9578277165</v>
      </c>
      <c r="F1765" s="22">
        <v>1837.13778678778</v>
      </c>
      <c r="G1765" s="10">
        <v>1837.13778678778</v>
      </c>
      <c r="H1765" s="23">
        <f t="shared" si="54"/>
        <v>0</v>
      </c>
      <c r="I1765" s="10">
        <v>12447.9578277165</v>
      </c>
      <c r="J1765" s="23">
        <f t="shared" si="55"/>
        <v>0</v>
      </c>
    </row>
    <row r="1766" spans="1:10">
      <c r="A1766" t="s">
        <v>112</v>
      </c>
      <c r="B1766" t="s">
        <v>384</v>
      </c>
      <c r="C1766" s="20">
        <v>2043</v>
      </c>
      <c r="D1766" t="s">
        <v>232</v>
      </c>
      <c r="E1766" s="22">
        <v>16754.807280189099</v>
      </c>
      <c r="F1766" s="22">
        <v>11340.588740714</v>
      </c>
      <c r="G1766" s="10">
        <v>11340.588740714</v>
      </c>
      <c r="H1766" s="23">
        <f t="shared" si="54"/>
        <v>0</v>
      </c>
      <c r="I1766" s="10">
        <v>16754.807280189099</v>
      </c>
      <c r="J1766" s="23">
        <f t="shared" si="55"/>
        <v>0</v>
      </c>
    </row>
    <row r="1767" spans="1:10">
      <c r="A1767" t="s">
        <v>112</v>
      </c>
      <c r="B1767" t="s">
        <v>384</v>
      </c>
      <c r="C1767" s="20">
        <v>2043</v>
      </c>
      <c r="D1767" t="s">
        <v>272</v>
      </c>
      <c r="E1767" s="22">
        <v>1089617.8876954</v>
      </c>
      <c r="F1767" s="22">
        <v>214013.62732516901</v>
      </c>
      <c r="G1767" s="10">
        <v>214013.62732516901</v>
      </c>
      <c r="H1767" s="23">
        <f t="shared" si="54"/>
        <v>0</v>
      </c>
      <c r="I1767" s="10">
        <v>1089617.8876954</v>
      </c>
      <c r="J1767" s="23">
        <f t="shared" si="55"/>
        <v>0</v>
      </c>
    </row>
    <row r="1768" spans="1:10">
      <c r="A1768" t="s">
        <v>112</v>
      </c>
      <c r="B1768" t="s">
        <v>384</v>
      </c>
      <c r="C1768" s="20">
        <v>2043</v>
      </c>
      <c r="D1768" t="s">
        <v>208</v>
      </c>
      <c r="E1768" s="22">
        <v>173407.83317995601</v>
      </c>
      <c r="F1768" s="22">
        <v>106296.685429372</v>
      </c>
      <c r="G1768" s="10">
        <v>106296.685429372</v>
      </c>
      <c r="H1768" s="23">
        <f t="shared" si="54"/>
        <v>0</v>
      </c>
      <c r="I1768" s="10">
        <v>173407.83317995601</v>
      </c>
      <c r="J1768" s="23">
        <f t="shared" si="55"/>
        <v>0</v>
      </c>
    </row>
    <row r="1769" spans="1:10">
      <c r="A1769" t="s">
        <v>112</v>
      </c>
      <c r="B1769" t="s">
        <v>384</v>
      </c>
      <c r="C1769" s="20">
        <v>2043</v>
      </c>
      <c r="D1769" t="s">
        <v>218</v>
      </c>
      <c r="E1769" s="22">
        <v>335190.94840548403</v>
      </c>
      <c r="F1769" s="22">
        <v>315350.99513601098</v>
      </c>
      <c r="G1769" s="10">
        <v>315350.99513601098</v>
      </c>
      <c r="H1769" s="23">
        <f t="shared" si="54"/>
        <v>0</v>
      </c>
      <c r="I1769" s="10">
        <v>335190.94840548403</v>
      </c>
      <c r="J1769" s="23">
        <f t="shared" si="55"/>
        <v>0</v>
      </c>
    </row>
    <row r="1770" spans="1:10">
      <c r="A1770" t="s">
        <v>112</v>
      </c>
      <c r="B1770" t="s">
        <v>384</v>
      </c>
      <c r="C1770" s="20">
        <v>2043</v>
      </c>
      <c r="D1770" t="s">
        <v>222</v>
      </c>
      <c r="E1770" s="22">
        <v>901770.41197437595</v>
      </c>
      <c r="F1770" s="22">
        <v>528079.18108166906</v>
      </c>
      <c r="G1770" s="10">
        <v>528079.18108166906</v>
      </c>
      <c r="H1770" s="23">
        <f t="shared" si="54"/>
        <v>0</v>
      </c>
      <c r="I1770" s="10">
        <v>901770.41197437595</v>
      </c>
      <c r="J1770" s="23">
        <f t="shared" si="55"/>
        <v>0</v>
      </c>
    </row>
    <row r="1771" spans="1:10">
      <c r="A1771" t="s">
        <v>112</v>
      </c>
      <c r="B1771" t="s">
        <v>384</v>
      </c>
      <c r="C1771" s="20">
        <v>2043</v>
      </c>
      <c r="D1771" t="s">
        <v>226</v>
      </c>
      <c r="E1771" s="22">
        <v>479482.18838674302</v>
      </c>
      <c r="F1771" s="22">
        <v>255992.973248088</v>
      </c>
      <c r="G1771" s="10">
        <v>255992.973248088</v>
      </c>
      <c r="H1771" s="23">
        <f t="shared" si="54"/>
        <v>0</v>
      </c>
      <c r="I1771" s="10">
        <v>479482.18838674302</v>
      </c>
      <c r="J1771" s="23">
        <f t="shared" si="55"/>
        <v>0</v>
      </c>
    </row>
    <row r="1772" spans="1:10">
      <c r="A1772" t="s">
        <v>112</v>
      </c>
      <c r="B1772" t="s">
        <v>384</v>
      </c>
      <c r="C1772" s="20">
        <v>2043</v>
      </c>
      <c r="D1772" t="s">
        <v>254</v>
      </c>
      <c r="E1772" s="22">
        <v>12246.573111478099</v>
      </c>
      <c r="F1772" s="22">
        <v>1731.1314511154001</v>
      </c>
      <c r="G1772" s="10">
        <v>1731.1314511154001</v>
      </c>
      <c r="H1772" s="23">
        <f t="shared" si="54"/>
        <v>0</v>
      </c>
      <c r="I1772" s="10">
        <v>12246.573111478099</v>
      </c>
      <c r="J1772" s="23">
        <f t="shared" si="55"/>
        <v>0</v>
      </c>
    </row>
    <row r="1773" spans="1:10">
      <c r="A1773" t="s">
        <v>112</v>
      </c>
      <c r="B1773" t="s">
        <v>384</v>
      </c>
      <c r="C1773" s="20">
        <v>2044</v>
      </c>
      <c r="D1773" t="s">
        <v>232</v>
      </c>
      <c r="E1773" s="22">
        <v>17141.712046114699</v>
      </c>
      <c r="F1773" s="22">
        <v>11540.7879834335</v>
      </c>
      <c r="G1773" s="10">
        <v>11540.7879834335</v>
      </c>
      <c r="H1773" s="23">
        <f t="shared" si="54"/>
        <v>0</v>
      </c>
      <c r="I1773" s="10">
        <v>17141.712046114699</v>
      </c>
      <c r="J1773" s="23">
        <f t="shared" si="55"/>
        <v>0</v>
      </c>
    </row>
    <row r="1774" spans="1:10">
      <c r="A1774" t="s">
        <v>112</v>
      </c>
      <c r="B1774" t="s">
        <v>384</v>
      </c>
      <c r="C1774" s="20">
        <v>2044</v>
      </c>
      <c r="D1774" t="s">
        <v>272</v>
      </c>
      <c r="E1774" s="22">
        <v>1100597.3318727301</v>
      </c>
      <c r="F1774" s="22">
        <v>219387.62606599199</v>
      </c>
      <c r="G1774" s="10">
        <v>219387.62606599199</v>
      </c>
      <c r="H1774" s="23">
        <f t="shared" si="54"/>
        <v>0</v>
      </c>
      <c r="I1774" s="10">
        <v>1100597.3318727301</v>
      </c>
      <c r="J1774" s="23">
        <f t="shared" si="55"/>
        <v>0</v>
      </c>
    </row>
    <row r="1775" spans="1:10">
      <c r="A1775" t="s">
        <v>112</v>
      </c>
      <c r="B1775" t="s">
        <v>384</v>
      </c>
      <c r="C1775" s="20">
        <v>2044</v>
      </c>
      <c r="D1775" t="s">
        <v>208</v>
      </c>
      <c r="E1775" s="22">
        <v>176720.97391354199</v>
      </c>
      <c r="F1775" s="22">
        <v>108405.015378104</v>
      </c>
      <c r="G1775" s="10">
        <v>108405.015378104</v>
      </c>
      <c r="H1775" s="23">
        <f t="shared" si="54"/>
        <v>0</v>
      </c>
      <c r="I1775" s="10">
        <v>176720.97391354199</v>
      </c>
      <c r="J1775" s="23">
        <f t="shared" si="55"/>
        <v>0</v>
      </c>
    </row>
    <row r="1776" spans="1:10">
      <c r="A1776" t="s">
        <v>112</v>
      </c>
      <c r="B1776" t="s">
        <v>384</v>
      </c>
      <c r="C1776" s="20">
        <v>2044</v>
      </c>
      <c r="D1776" t="s">
        <v>218</v>
      </c>
      <c r="E1776" s="22">
        <v>337141.608513163</v>
      </c>
      <c r="F1776" s="22">
        <v>317170.63797703298</v>
      </c>
      <c r="G1776" s="10">
        <v>317170.63797703298</v>
      </c>
      <c r="H1776" s="23">
        <f t="shared" si="54"/>
        <v>0</v>
      </c>
      <c r="I1776" s="10">
        <v>337141.608513163</v>
      </c>
      <c r="J1776" s="23">
        <f t="shared" si="55"/>
        <v>0</v>
      </c>
    </row>
    <row r="1777" spans="1:10">
      <c r="A1777" t="s">
        <v>112</v>
      </c>
      <c r="B1777" t="s">
        <v>384</v>
      </c>
      <c r="C1777" s="20">
        <v>2044</v>
      </c>
      <c r="D1777" t="s">
        <v>222</v>
      </c>
      <c r="E1777" s="22">
        <v>915703.81154080201</v>
      </c>
      <c r="F1777" s="22">
        <v>538525.39741154201</v>
      </c>
      <c r="G1777" s="10">
        <v>538525.39741154201</v>
      </c>
      <c r="H1777" s="23">
        <f t="shared" si="54"/>
        <v>0</v>
      </c>
      <c r="I1777" s="10">
        <v>915703.81154080201</v>
      </c>
      <c r="J1777" s="23">
        <f t="shared" si="55"/>
        <v>0</v>
      </c>
    </row>
    <row r="1778" spans="1:10">
      <c r="A1778" t="s">
        <v>112</v>
      </c>
      <c r="B1778" t="s">
        <v>384</v>
      </c>
      <c r="C1778" s="20">
        <v>2044</v>
      </c>
      <c r="D1778" t="s">
        <v>226</v>
      </c>
      <c r="E1778" s="22">
        <v>486601.39042237803</v>
      </c>
      <c r="F1778" s="22">
        <v>261683.33955189399</v>
      </c>
      <c r="G1778" s="10">
        <v>261683.33955189399</v>
      </c>
      <c r="H1778" s="23">
        <f t="shared" si="54"/>
        <v>0</v>
      </c>
      <c r="I1778" s="10">
        <v>486601.39042237803</v>
      </c>
      <c r="J1778" s="23">
        <f t="shared" si="55"/>
        <v>0</v>
      </c>
    </row>
    <row r="1779" spans="1:10">
      <c r="A1779" t="s">
        <v>112</v>
      </c>
      <c r="B1779" t="s">
        <v>384</v>
      </c>
      <c r="C1779" s="20">
        <v>2044</v>
      </c>
      <c r="D1779" t="s">
        <v>254</v>
      </c>
      <c r="E1779" s="22">
        <v>12149.8552379252</v>
      </c>
      <c r="F1779" s="22">
        <v>1626.3753813795499</v>
      </c>
      <c r="G1779" s="10">
        <v>1626.3753813795499</v>
      </c>
      <c r="H1779" s="23">
        <f t="shared" si="54"/>
        <v>0</v>
      </c>
      <c r="I1779" s="10">
        <v>12149.8552379252</v>
      </c>
      <c r="J1779" s="23">
        <f t="shared" si="55"/>
        <v>0</v>
      </c>
    </row>
    <row r="1780" spans="1:10">
      <c r="A1780" t="s">
        <v>112</v>
      </c>
      <c r="B1780" t="s">
        <v>384</v>
      </c>
      <c r="C1780" s="20">
        <v>2045</v>
      </c>
      <c r="D1780" t="s">
        <v>232</v>
      </c>
      <c r="E1780" s="22">
        <v>17558.0225793012</v>
      </c>
      <c r="F1780" s="22">
        <v>11745.9298391965</v>
      </c>
      <c r="G1780" s="10">
        <v>11745.9298391965</v>
      </c>
      <c r="H1780" s="23">
        <f t="shared" si="54"/>
        <v>0</v>
      </c>
      <c r="I1780" s="10">
        <v>17558.0225793012</v>
      </c>
      <c r="J1780" s="23">
        <f t="shared" si="55"/>
        <v>0</v>
      </c>
    </row>
    <row r="1781" spans="1:10">
      <c r="A1781" t="s">
        <v>112</v>
      </c>
      <c r="B1781" t="s">
        <v>384</v>
      </c>
      <c r="C1781" s="20">
        <v>2045</v>
      </c>
      <c r="D1781" t="s">
        <v>272</v>
      </c>
      <c r="E1781" s="22">
        <v>1110841.0354508499</v>
      </c>
      <c r="F1781" s="22">
        <v>224789.13547085301</v>
      </c>
      <c r="G1781" s="10">
        <v>224789.13547085301</v>
      </c>
      <c r="H1781" s="23">
        <f t="shared" si="54"/>
        <v>0</v>
      </c>
      <c r="I1781" s="10">
        <v>1110841.0354508499</v>
      </c>
      <c r="J1781" s="23">
        <f t="shared" si="55"/>
        <v>0</v>
      </c>
    </row>
    <row r="1782" spans="1:10">
      <c r="A1782" t="s">
        <v>112</v>
      </c>
      <c r="B1782" t="s">
        <v>384</v>
      </c>
      <c r="C1782" s="20">
        <v>2045</v>
      </c>
      <c r="D1782" t="s">
        <v>208</v>
      </c>
      <c r="E1782" s="22">
        <v>180153.68435169</v>
      </c>
      <c r="F1782" s="22">
        <v>110535.42825069001</v>
      </c>
      <c r="G1782" s="10">
        <v>110535.42825069001</v>
      </c>
      <c r="H1782" s="23">
        <f t="shared" si="54"/>
        <v>0</v>
      </c>
      <c r="I1782" s="10">
        <v>180153.68435169</v>
      </c>
      <c r="J1782" s="23">
        <f t="shared" si="55"/>
        <v>0</v>
      </c>
    </row>
    <row r="1783" spans="1:10">
      <c r="A1783" t="s">
        <v>112</v>
      </c>
      <c r="B1783" t="s">
        <v>384</v>
      </c>
      <c r="C1783" s="20">
        <v>2045</v>
      </c>
      <c r="D1783" t="s">
        <v>218</v>
      </c>
      <c r="E1783" s="22">
        <v>339169.59610344301</v>
      </c>
      <c r="F1783" s="22">
        <v>318918.90492502099</v>
      </c>
      <c r="G1783" s="10">
        <v>318918.90492502099</v>
      </c>
      <c r="H1783" s="23">
        <f t="shared" si="54"/>
        <v>0</v>
      </c>
      <c r="I1783" s="10">
        <v>339169.59610344301</v>
      </c>
      <c r="J1783" s="23">
        <f t="shared" si="55"/>
        <v>0</v>
      </c>
    </row>
    <row r="1784" spans="1:10">
      <c r="A1784" t="s">
        <v>112</v>
      </c>
      <c r="B1784" t="s">
        <v>384</v>
      </c>
      <c r="C1784" s="20">
        <v>2045</v>
      </c>
      <c r="D1784" t="s">
        <v>222</v>
      </c>
      <c r="E1784" s="22">
        <v>929197.274787431</v>
      </c>
      <c r="F1784" s="22">
        <v>549018.34448388999</v>
      </c>
      <c r="G1784" s="10">
        <v>549018.34448388999</v>
      </c>
      <c r="H1784" s="23">
        <f t="shared" si="54"/>
        <v>0</v>
      </c>
      <c r="I1784" s="10">
        <v>929197.274787431</v>
      </c>
      <c r="J1784" s="23">
        <f t="shared" si="55"/>
        <v>0</v>
      </c>
    </row>
    <row r="1785" spans="1:10">
      <c r="A1785" t="s">
        <v>112</v>
      </c>
      <c r="B1785" t="s">
        <v>384</v>
      </c>
      <c r="C1785" s="20">
        <v>2045</v>
      </c>
      <c r="D1785" t="s">
        <v>226</v>
      </c>
      <c r="E1785" s="22">
        <v>493255.89308340597</v>
      </c>
      <c r="F1785" s="22">
        <v>267382.39292450098</v>
      </c>
      <c r="G1785" s="10">
        <v>267382.39292450098</v>
      </c>
      <c r="H1785" s="23">
        <f t="shared" si="54"/>
        <v>0</v>
      </c>
      <c r="I1785" s="10">
        <v>493255.89308340597</v>
      </c>
      <c r="J1785" s="23">
        <f t="shared" si="55"/>
        <v>0</v>
      </c>
    </row>
    <row r="1786" spans="1:10">
      <c r="A1786" t="s">
        <v>112</v>
      </c>
      <c r="B1786" t="s">
        <v>384</v>
      </c>
      <c r="C1786" s="20">
        <v>2045</v>
      </c>
      <c r="D1786" t="s">
        <v>254</v>
      </c>
      <c r="E1786" s="22">
        <v>12048.500629734999</v>
      </c>
      <c r="F1786" s="22">
        <v>1523.26402182686</v>
      </c>
      <c r="G1786" s="10">
        <v>1523.26402182686</v>
      </c>
      <c r="H1786" s="23">
        <f t="shared" si="54"/>
        <v>0</v>
      </c>
      <c r="I1786" s="10">
        <v>12048.500629734999</v>
      </c>
      <c r="J1786" s="23">
        <f t="shared" si="55"/>
        <v>0</v>
      </c>
    </row>
    <row r="1787" spans="1:10">
      <c r="A1787" t="s">
        <v>112</v>
      </c>
      <c r="B1787" t="s">
        <v>384</v>
      </c>
      <c r="C1787" s="20">
        <v>2046</v>
      </c>
      <c r="D1787" t="s">
        <v>232</v>
      </c>
      <c r="E1787" s="22">
        <v>17968.503099892001</v>
      </c>
      <c r="F1787" s="22">
        <v>11956.473218085101</v>
      </c>
      <c r="G1787" s="10">
        <v>11956.473218085101</v>
      </c>
      <c r="H1787" s="23">
        <f t="shared" si="54"/>
        <v>0</v>
      </c>
      <c r="I1787" s="10">
        <v>17968.503099892001</v>
      </c>
      <c r="J1787" s="23">
        <f t="shared" si="55"/>
        <v>0</v>
      </c>
    </row>
    <row r="1788" spans="1:10">
      <c r="A1788" t="s">
        <v>112</v>
      </c>
      <c r="B1788" t="s">
        <v>384</v>
      </c>
      <c r="C1788" s="20">
        <v>2046</v>
      </c>
      <c r="D1788" t="s">
        <v>272</v>
      </c>
      <c r="E1788" s="22">
        <v>1124741.3938505801</v>
      </c>
      <c r="F1788" s="22">
        <v>230223.64127301701</v>
      </c>
      <c r="G1788" s="10">
        <v>230223.64127301701</v>
      </c>
      <c r="H1788" s="23">
        <f t="shared" si="54"/>
        <v>0</v>
      </c>
      <c r="I1788" s="10">
        <v>1124741.3938505801</v>
      </c>
      <c r="J1788" s="23">
        <f t="shared" si="55"/>
        <v>0</v>
      </c>
    </row>
    <row r="1789" spans="1:10">
      <c r="A1789" t="s">
        <v>112</v>
      </c>
      <c r="B1789" t="s">
        <v>384</v>
      </c>
      <c r="C1789" s="20">
        <v>2046</v>
      </c>
      <c r="D1789" t="s">
        <v>208</v>
      </c>
      <c r="E1789" s="22">
        <v>183510.56229015801</v>
      </c>
      <c r="F1789" s="22">
        <v>112679.652863118</v>
      </c>
      <c r="G1789" s="10">
        <v>112679.652863118</v>
      </c>
      <c r="H1789" s="23">
        <f t="shared" si="54"/>
        <v>0</v>
      </c>
      <c r="I1789" s="10">
        <v>183510.56229015801</v>
      </c>
      <c r="J1789" s="23">
        <f t="shared" si="55"/>
        <v>0</v>
      </c>
    </row>
    <row r="1790" spans="1:10">
      <c r="A1790" t="s">
        <v>112</v>
      </c>
      <c r="B1790" t="s">
        <v>384</v>
      </c>
      <c r="C1790" s="20">
        <v>2046</v>
      </c>
      <c r="D1790" t="s">
        <v>218</v>
      </c>
      <c r="E1790" s="22">
        <v>341225.27548156399</v>
      </c>
      <c r="F1790" s="22">
        <v>320574.16317287402</v>
      </c>
      <c r="G1790" s="10">
        <v>320574.16317287402</v>
      </c>
      <c r="H1790" s="23">
        <f t="shared" si="54"/>
        <v>0</v>
      </c>
      <c r="I1790" s="10">
        <v>341225.27548156399</v>
      </c>
      <c r="J1790" s="23">
        <f t="shared" si="55"/>
        <v>0</v>
      </c>
    </row>
    <row r="1791" spans="1:10">
      <c r="A1791" t="s">
        <v>112</v>
      </c>
      <c r="B1791" t="s">
        <v>384</v>
      </c>
      <c r="C1791" s="20">
        <v>2046</v>
      </c>
      <c r="D1791" t="s">
        <v>222</v>
      </c>
      <c r="E1791" s="22">
        <v>944010.93125743896</v>
      </c>
      <c r="F1791" s="22">
        <v>559544.25675265596</v>
      </c>
      <c r="G1791" s="10">
        <v>559544.25675265596</v>
      </c>
      <c r="H1791" s="23">
        <f t="shared" si="54"/>
        <v>0</v>
      </c>
      <c r="I1791" s="10">
        <v>944010.93125743896</v>
      </c>
      <c r="J1791" s="23">
        <f t="shared" si="55"/>
        <v>0</v>
      </c>
    </row>
    <row r="1792" spans="1:10">
      <c r="A1792" t="s">
        <v>112</v>
      </c>
      <c r="B1792" t="s">
        <v>384</v>
      </c>
      <c r="C1792" s="20">
        <v>2046</v>
      </c>
      <c r="D1792" t="s">
        <v>226</v>
      </c>
      <c r="E1792" s="22">
        <v>500645.717898476</v>
      </c>
      <c r="F1792" s="22">
        <v>273080.78793423402</v>
      </c>
      <c r="G1792" s="10">
        <v>273080.78793423402</v>
      </c>
      <c r="H1792" s="23">
        <f t="shared" si="54"/>
        <v>0</v>
      </c>
      <c r="I1792" s="10">
        <v>500645.717898476</v>
      </c>
      <c r="J1792" s="23">
        <f t="shared" si="55"/>
        <v>0</v>
      </c>
    </row>
    <row r="1793" spans="1:10">
      <c r="A1793" t="s">
        <v>112</v>
      </c>
      <c r="B1793" t="s">
        <v>384</v>
      </c>
      <c r="C1793" s="20">
        <v>2046</v>
      </c>
      <c r="D1793" t="s">
        <v>254</v>
      </c>
      <c r="E1793" s="22">
        <v>11943.7945693929</v>
      </c>
      <c r="F1793" s="22">
        <v>1421.3002106259</v>
      </c>
      <c r="G1793" s="10">
        <v>1421.3002106259</v>
      </c>
      <c r="H1793" s="23">
        <f t="shared" si="54"/>
        <v>0</v>
      </c>
      <c r="I1793" s="10">
        <v>11943.7945693929</v>
      </c>
      <c r="J1793" s="23">
        <f t="shared" si="55"/>
        <v>0</v>
      </c>
    </row>
    <row r="1794" spans="1:10">
      <c r="A1794" t="s">
        <v>112</v>
      </c>
      <c r="B1794" t="s">
        <v>384</v>
      </c>
      <c r="C1794" s="20">
        <v>2047</v>
      </c>
      <c r="D1794" t="s">
        <v>232</v>
      </c>
      <c r="E1794" s="22">
        <v>18370.9982297807</v>
      </c>
      <c r="F1794" s="22">
        <v>12160.3227217187</v>
      </c>
      <c r="G1794" s="10">
        <v>12160.3227217187</v>
      </c>
      <c r="H1794" s="23">
        <f t="shared" ref="H1794:H1821" si="56">G1794-F1794</f>
        <v>0</v>
      </c>
      <c r="I1794" s="10">
        <v>18370.9982297807</v>
      </c>
      <c r="J1794" s="23">
        <f t="shared" ref="J1794:J1821" si="57">I1794-E1794</f>
        <v>0</v>
      </c>
    </row>
    <row r="1795" spans="1:10">
      <c r="A1795" t="s">
        <v>112</v>
      </c>
      <c r="B1795" t="s">
        <v>384</v>
      </c>
      <c r="C1795" s="20">
        <v>2047</v>
      </c>
      <c r="D1795" t="s">
        <v>272</v>
      </c>
      <c r="E1795" s="22">
        <v>1133680.16398797</v>
      </c>
      <c r="F1795" s="22">
        <v>235574.501787602</v>
      </c>
      <c r="G1795" s="10">
        <v>235574.501787602</v>
      </c>
      <c r="H1795" s="23">
        <f t="shared" si="56"/>
        <v>0</v>
      </c>
      <c r="I1795" s="10">
        <v>1133680.16398797</v>
      </c>
      <c r="J1795" s="23">
        <f t="shared" si="57"/>
        <v>0</v>
      </c>
    </row>
    <row r="1796" spans="1:10">
      <c r="A1796" t="s">
        <v>112</v>
      </c>
      <c r="B1796" t="s">
        <v>384</v>
      </c>
      <c r="C1796" s="20">
        <v>2047</v>
      </c>
      <c r="D1796" t="s">
        <v>208</v>
      </c>
      <c r="E1796" s="22">
        <v>186925.284089995</v>
      </c>
      <c r="F1796" s="22">
        <v>114770.43405395999</v>
      </c>
      <c r="G1796" s="10">
        <v>114770.43405395999</v>
      </c>
      <c r="H1796" s="23">
        <f t="shared" si="56"/>
        <v>0</v>
      </c>
      <c r="I1796" s="10">
        <v>186925.284089995</v>
      </c>
      <c r="J1796" s="23">
        <f t="shared" si="57"/>
        <v>0</v>
      </c>
    </row>
    <row r="1797" spans="1:10">
      <c r="A1797" t="s">
        <v>112</v>
      </c>
      <c r="B1797" t="s">
        <v>384</v>
      </c>
      <c r="C1797" s="20">
        <v>2047</v>
      </c>
      <c r="D1797" t="s">
        <v>218</v>
      </c>
      <c r="E1797" s="22">
        <v>342821.89990403602</v>
      </c>
      <c r="F1797" s="22">
        <v>322040.72222872899</v>
      </c>
      <c r="G1797" s="10">
        <v>322040.72222872899</v>
      </c>
      <c r="H1797" s="23">
        <f t="shared" si="56"/>
        <v>0</v>
      </c>
      <c r="I1797" s="10">
        <v>342821.89990403602</v>
      </c>
      <c r="J1797" s="23">
        <f t="shared" si="57"/>
        <v>0</v>
      </c>
    </row>
    <row r="1798" spans="1:10">
      <c r="A1798" t="s">
        <v>112</v>
      </c>
      <c r="B1798" t="s">
        <v>384</v>
      </c>
      <c r="C1798" s="20">
        <v>2047</v>
      </c>
      <c r="D1798" t="s">
        <v>222</v>
      </c>
      <c r="E1798" s="22">
        <v>957700.33033182297</v>
      </c>
      <c r="F1798" s="22">
        <v>569776.38738510106</v>
      </c>
      <c r="G1798" s="10">
        <v>569776.38738510106</v>
      </c>
      <c r="H1798" s="23">
        <f t="shared" si="56"/>
        <v>0</v>
      </c>
      <c r="I1798" s="10">
        <v>957700.33033182297</v>
      </c>
      <c r="J1798" s="23">
        <f t="shared" si="57"/>
        <v>0</v>
      </c>
    </row>
    <row r="1799" spans="1:10">
      <c r="A1799" t="s">
        <v>112</v>
      </c>
      <c r="B1799" t="s">
        <v>384</v>
      </c>
      <c r="C1799" s="20">
        <v>2047</v>
      </c>
      <c r="D1799" t="s">
        <v>226</v>
      </c>
      <c r="E1799" s="22">
        <v>507728.74976711301</v>
      </c>
      <c r="F1799" s="22">
        <v>278595.19874690002</v>
      </c>
      <c r="G1799" s="10">
        <v>278595.19874690002</v>
      </c>
      <c r="H1799" s="23">
        <f t="shared" si="56"/>
        <v>0</v>
      </c>
      <c r="I1799" s="10">
        <v>507728.74976711301</v>
      </c>
      <c r="J1799" s="23">
        <f t="shared" si="57"/>
        <v>0</v>
      </c>
    </row>
    <row r="1800" spans="1:10">
      <c r="A1800" t="s">
        <v>112</v>
      </c>
      <c r="B1800" t="s">
        <v>384</v>
      </c>
      <c r="C1800" s="20">
        <v>2047</v>
      </c>
      <c r="D1800" t="s">
        <v>254</v>
      </c>
      <c r="E1800" s="22">
        <v>11676.813989078701</v>
      </c>
      <c r="F1800" s="22">
        <v>1320.00748918915</v>
      </c>
      <c r="G1800" s="10">
        <v>1320.00748918915</v>
      </c>
      <c r="H1800" s="23">
        <f t="shared" si="56"/>
        <v>0</v>
      </c>
      <c r="I1800" s="10">
        <v>11676.813989078701</v>
      </c>
      <c r="J1800" s="23">
        <f t="shared" si="57"/>
        <v>0</v>
      </c>
    </row>
    <row r="1801" spans="1:10">
      <c r="A1801" t="s">
        <v>112</v>
      </c>
      <c r="B1801" t="s">
        <v>384</v>
      </c>
      <c r="C1801" s="20">
        <v>2048</v>
      </c>
      <c r="D1801" t="s">
        <v>232</v>
      </c>
      <c r="E1801" s="22">
        <v>18865.013879355902</v>
      </c>
      <c r="F1801" s="22">
        <v>12359.797946017999</v>
      </c>
      <c r="G1801" s="10">
        <v>12359.797946017999</v>
      </c>
      <c r="H1801" s="23">
        <f t="shared" si="56"/>
        <v>0</v>
      </c>
      <c r="I1801" s="10">
        <v>18865.013879355902</v>
      </c>
      <c r="J1801" s="23">
        <f t="shared" si="57"/>
        <v>0</v>
      </c>
    </row>
    <row r="1802" spans="1:10">
      <c r="A1802" t="s">
        <v>112</v>
      </c>
      <c r="B1802" t="s">
        <v>384</v>
      </c>
      <c r="C1802" s="20">
        <v>2048</v>
      </c>
      <c r="D1802" t="s">
        <v>272</v>
      </c>
      <c r="E1802" s="22">
        <v>1139921.4222234201</v>
      </c>
      <c r="F1802" s="22">
        <v>240778.643136103</v>
      </c>
      <c r="G1802" s="10">
        <v>240778.643136103</v>
      </c>
      <c r="H1802" s="23">
        <f t="shared" si="56"/>
        <v>0</v>
      </c>
      <c r="I1802" s="10">
        <v>1139921.4222234201</v>
      </c>
      <c r="J1802" s="23">
        <f t="shared" si="57"/>
        <v>0</v>
      </c>
    </row>
    <row r="1803" spans="1:10">
      <c r="A1803" t="s">
        <v>112</v>
      </c>
      <c r="B1803" t="s">
        <v>384</v>
      </c>
      <c r="C1803" s="20">
        <v>2048</v>
      </c>
      <c r="D1803" t="s">
        <v>208</v>
      </c>
      <c r="E1803" s="22">
        <v>191173.834498201</v>
      </c>
      <c r="F1803" s="22">
        <v>116788.610084</v>
      </c>
      <c r="G1803" s="10">
        <v>116788.610084</v>
      </c>
      <c r="H1803" s="23">
        <f t="shared" si="56"/>
        <v>0</v>
      </c>
      <c r="I1803" s="10">
        <v>191173.834498201</v>
      </c>
      <c r="J1803" s="23">
        <f t="shared" si="57"/>
        <v>0</v>
      </c>
    </row>
    <row r="1804" spans="1:10">
      <c r="A1804" t="s">
        <v>112</v>
      </c>
      <c r="B1804" t="s">
        <v>384</v>
      </c>
      <c r="C1804" s="20">
        <v>2048</v>
      </c>
      <c r="D1804" t="s">
        <v>218</v>
      </c>
      <c r="E1804" s="22">
        <v>343787.13800637401</v>
      </c>
      <c r="F1804" s="22">
        <v>323063.01307722001</v>
      </c>
      <c r="G1804" s="10">
        <v>323063.01307722001</v>
      </c>
      <c r="H1804" s="23">
        <f t="shared" si="56"/>
        <v>0</v>
      </c>
      <c r="I1804" s="10">
        <v>343787.13800637401</v>
      </c>
      <c r="J1804" s="23">
        <f t="shared" si="57"/>
        <v>0</v>
      </c>
    </row>
    <row r="1805" spans="1:10">
      <c r="A1805" t="s">
        <v>112</v>
      </c>
      <c r="B1805" t="s">
        <v>384</v>
      </c>
      <c r="C1805" s="20">
        <v>2048</v>
      </c>
      <c r="D1805" t="s">
        <v>222</v>
      </c>
      <c r="E1805" s="22">
        <v>972752.00046915305</v>
      </c>
      <c r="F1805" s="22">
        <v>579456.85888230801</v>
      </c>
      <c r="G1805" s="10">
        <v>579456.85888230801</v>
      </c>
      <c r="H1805" s="23">
        <f t="shared" si="56"/>
        <v>0</v>
      </c>
      <c r="I1805" s="10">
        <v>972752.00046915305</v>
      </c>
      <c r="J1805" s="23">
        <f t="shared" si="57"/>
        <v>0</v>
      </c>
    </row>
    <row r="1806" spans="1:10">
      <c r="A1806" t="s">
        <v>112</v>
      </c>
      <c r="B1806" t="s">
        <v>384</v>
      </c>
      <c r="C1806" s="20">
        <v>2048</v>
      </c>
      <c r="D1806" t="s">
        <v>226</v>
      </c>
      <c r="E1806" s="22">
        <v>516145.43806322297</v>
      </c>
      <c r="F1806" s="22">
        <v>283909.318240972</v>
      </c>
      <c r="G1806" s="10">
        <v>283909.318240972</v>
      </c>
      <c r="H1806" s="23">
        <f t="shared" si="56"/>
        <v>0</v>
      </c>
      <c r="I1806" s="10">
        <v>516145.43806322297</v>
      </c>
      <c r="J1806" s="23">
        <f t="shared" si="57"/>
        <v>0</v>
      </c>
    </row>
    <row r="1807" spans="1:10">
      <c r="A1807" t="s">
        <v>112</v>
      </c>
      <c r="B1807" t="s">
        <v>384</v>
      </c>
      <c r="C1807" s="20">
        <v>2048</v>
      </c>
      <c r="D1807" t="s">
        <v>254</v>
      </c>
      <c r="E1807" s="22">
        <v>11567.403570372901</v>
      </c>
      <c r="F1807" s="22">
        <v>1228.73261677247</v>
      </c>
      <c r="G1807" s="10">
        <v>1228.73261677247</v>
      </c>
      <c r="H1807" s="23">
        <f t="shared" si="56"/>
        <v>0</v>
      </c>
      <c r="I1807" s="10">
        <v>11567.403570372901</v>
      </c>
      <c r="J1807" s="23">
        <f t="shared" si="57"/>
        <v>0</v>
      </c>
    </row>
    <row r="1808" spans="1:10">
      <c r="A1808" t="s">
        <v>112</v>
      </c>
      <c r="B1808" t="s">
        <v>384</v>
      </c>
      <c r="C1808" s="20">
        <v>2049</v>
      </c>
      <c r="D1808" t="s">
        <v>232</v>
      </c>
      <c r="E1808" s="22">
        <v>19265.9413357536</v>
      </c>
      <c r="F1808" s="22">
        <v>12562.9700035081</v>
      </c>
      <c r="G1808" s="10">
        <v>12562.9700035081</v>
      </c>
      <c r="H1808" s="23">
        <f t="shared" si="56"/>
        <v>0</v>
      </c>
      <c r="I1808" s="10">
        <v>19265.9413357536</v>
      </c>
      <c r="J1808" s="23">
        <f t="shared" si="57"/>
        <v>0</v>
      </c>
    </row>
    <row r="1809" spans="1:10">
      <c r="A1809" t="s">
        <v>112</v>
      </c>
      <c r="B1809" t="s">
        <v>384</v>
      </c>
      <c r="C1809" s="20">
        <v>2049</v>
      </c>
      <c r="D1809" t="s">
        <v>272</v>
      </c>
      <c r="E1809" s="22">
        <v>1148955.60958046</v>
      </c>
      <c r="F1809" s="22">
        <v>246024.45476508801</v>
      </c>
      <c r="G1809" s="10">
        <v>246024.45476508801</v>
      </c>
      <c r="H1809" s="23">
        <f t="shared" si="56"/>
        <v>0</v>
      </c>
      <c r="I1809" s="10">
        <v>1148955.60958046</v>
      </c>
      <c r="J1809" s="23">
        <f t="shared" si="57"/>
        <v>0</v>
      </c>
    </row>
    <row r="1810" spans="1:10">
      <c r="A1810" t="s">
        <v>112</v>
      </c>
      <c r="B1810" t="s">
        <v>384</v>
      </c>
      <c r="C1810" s="20">
        <v>2049</v>
      </c>
      <c r="D1810" t="s">
        <v>208</v>
      </c>
      <c r="E1810" s="22">
        <v>194292.05553949799</v>
      </c>
      <c r="F1810" s="22">
        <v>118827.58429132801</v>
      </c>
      <c r="G1810" s="10">
        <v>118827.58429132801</v>
      </c>
      <c r="H1810" s="23">
        <f t="shared" si="56"/>
        <v>0</v>
      </c>
      <c r="I1810" s="10">
        <v>194292.05553949799</v>
      </c>
      <c r="J1810" s="23">
        <f t="shared" si="57"/>
        <v>0</v>
      </c>
    </row>
    <row r="1811" spans="1:10">
      <c r="A1811" t="s">
        <v>112</v>
      </c>
      <c r="B1811" t="s">
        <v>384</v>
      </c>
      <c r="C1811" s="20">
        <v>2049</v>
      </c>
      <c r="D1811" t="s">
        <v>218</v>
      </c>
      <c r="E1811" s="22">
        <v>345031.33482911799</v>
      </c>
      <c r="F1811" s="22">
        <v>324116.92279720597</v>
      </c>
      <c r="G1811" s="10">
        <v>324116.92279720597</v>
      </c>
      <c r="H1811" s="23">
        <f t="shared" si="56"/>
        <v>0</v>
      </c>
      <c r="I1811" s="10">
        <v>345031.33482911799</v>
      </c>
      <c r="J1811" s="23">
        <f t="shared" si="57"/>
        <v>0</v>
      </c>
    </row>
    <row r="1812" spans="1:10">
      <c r="A1812" t="s">
        <v>112</v>
      </c>
      <c r="B1812" t="s">
        <v>384</v>
      </c>
      <c r="C1812" s="20">
        <v>2049</v>
      </c>
      <c r="D1812" t="s">
        <v>222</v>
      </c>
      <c r="E1812" s="22">
        <v>985505.20697682304</v>
      </c>
      <c r="F1812" s="22">
        <v>589228.44517656299</v>
      </c>
      <c r="G1812" s="10">
        <v>589228.44517656299</v>
      </c>
      <c r="H1812" s="23">
        <f t="shared" si="56"/>
        <v>0</v>
      </c>
      <c r="I1812" s="10">
        <v>985505.20697682304</v>
      </c>
      <c r="J1812" s="23">
        <f t="shared" si="57"/>
        <v>0</v>
      </c>
    </row>
    <row r="1813" spans="1:10">
      <c r="A1813" t="s">
        <v>112</v>
      </c>
      <c r="B1813" t="s">
        <v>384</v>
      </c>
      <c r="C1813" s="20">
        <v>2049</v>
      </c>
      <c r="D1813" t="s">
        <v>226</v>
      </c>
      <c r="E1813" s="22">
        <v>522492.20023024798</v>
      </c>
      <c r="F1813" s="22">
        <v>289249.08993941598</v>
      </c>
      <c r="G1813" s="10">
        <v>289249.08993941598</v>
      </c>
      <c r="H1813" s="23">
        <f t="shared" si="56"/>
        <v>0</v>
      </c>
      <c r="I1813" s="10">
        <v>522492.20023024798</v>
      </c>
      <c r="J1813" s="23">
        <f t="shared" si="57"/>
        <v>0</v>
      </c>
    </row>
    <row r="1814" spans="1:10">
      <c r="A1814" t="s">
        <v>112</v>
      </c>
      <c r="B1814" t="s">
        <v>384</v>
      </c>
      <c r="C1814" s="20">
        <v>2049</v>
      </c>
      <c r="D1814" t="s">
        <v>254</v>
      </c>
      <c r="E1814" s="22">
        <v>11514.536964282301</v>
      </c>
      <c r="F1814" s="22">
        <v>1139.2417525041701</v>
      </c>
      <c r="G1814" s="10">
        <v>1139.2417525041701</v>
      </c>
      <c r="H1814" s="23">
        <f t="shared" si="56"/>
        <v>0</v>
      </c>
      <c r="I1814" s="10">
        <v>11514.536964282301</v>
      </c>
      <c r="J1814" s="23">
        <f t="shared" si="57"/>
        <v>0</v>
      </c>
    </row>
    <row r="1815" spans="1:10">
      <c r="A1815" t="s">
        <v>112</v>
      </c>
      <c r="B1815" t="s">
        <v>384</v>
      </c>
      <c r="C1815" s="20">
        <v>2050</v>
      </c>
      <c r="D1815" t="s">
        <v>232</v>
      </c>
      <c r="E1815" s="22">
        <v>19651.774602414</v>
      </c>
      <c r="F1815" s="22">
        <v>12764.9906286853</v>
      </c>
      <c r="G1815" s="10">
        <v>12764.9906286853</v>
      </c>
      <c r="H1815" s="23">
        <f t="shared" si="56"/>
        <v>0</v>
      </c>
      <c r="I1815" s="10">
        <v>19651.774602414</v>
      </c>
      <c r="J1815" s="23">
        <f t="shared" si="57"/>
        <v>0</v>
      </c>
    </row>
    <row r="1816" spans="1:10">
      <c r="A1816" t="s">
        <v>112</v>
      </c>
      <c r="B1816" t="s">
        <v>384</v>
      </c>
      <c r="C1816" s="20">
        <v>2050</v>
      </c>
      <c r="D1816" t="s">
        <v>272</v>
      </c>
      <c r="E1816" s="22">
        <v>1157673.56667431</v>
      </c>
      <c r="F1816" s="22">
        <v>251178.95626775199</v>
      </c>
      <c r="G1816" s="10">
        <v>251178.95626775199</v>
      </c>
      <c r="H1816" s="23">
        <f t="shared" si="56"/>
        <v>0</v>
      </c>
      <c r="I1816" s="10">
        <v>1157673.56667431</v>
      </c>
      <c r="J1816" s="23">
        <f t="shared" si="57"/>
        <v>0</v>
      </c>
    </row>
    <row r="1817" spans="1:10">
      <c r="A1817" t="s">
        <v>112</v>
      </c>
      <c r="B1817" t="s">
        <v>384</v>
      </c>
      <c r="C1817" s="20">
        <v>2050</v>
      </c>
      <c r="D1817" t="s">
        <v>208</v>
      </c>
      <c r="E1817" s="22">
        <v>196917.20462551599</v>
      </c>
      <c r="F1817" s="22">
        <v>120827.928759862</v>
      </c>
      <c r="G1817" s="10">
        <v>120827.928759862</v>
      </c>
      <c r="H1817" s="23">
        <f t="shared" si="56"/>
        <v>0</v>
      </c>
      <c r="I1817" s="10">
        <v>196917.20462551599</v>
      </c>
      <c r="J1817" s="23">
        <f t="shared" si="57"/>
        <v>0</v>
      </c>
    </row>
    <row r="1818" spans="1:10">
      <c r="A1818" t="s">
        <v>112</v>
      </c>
      <c r="B1818" t="s">
        <v>384</v>
      </c>
      <c r="C1818" s="20">
        <v>2050</v>
      </c>
      <c r="D1818" t="s">
        <v>218</v>
      </c>
      <c r="E1818" s="22">
        <v>346233.851249823</v>
      </c>
      <c r="F1818" s="22">
        <v>324973.27922619297</v>
      </c>
      <c r="G1818" s="10">
        <v>324973.27922619297</v>
      </c>
      <c r="H1818" s="23">
        <f t="shared" si="56"/>
        <v>0</v>
      </c>
      <c r="I1818" s="10">
        <v>346233.851249823</v>
      </c>
      <c r="J1818" s="23">
        <f t="shared" si="57"/>
        <v>0</v>
      </c>
    </row>
    <row r="1819" spans="1:10">
      <c r="A1819" t="s">
        <v>112</v>
      </c>
      <c r="B1819" t="s">
        <v>384</v>
      </c>
      <c r="C1819" s="20">
        <v>2050</v>
      </c>
      <c r="D1819" t="s">
        <v>222</v>
      </c>
      <c r="E1819" s="22">
        <v>997255.10500191804</v>
      </c>
      <c r="F1819" s="22">
        <v>598816.68706989801</v>
      </c>
      <c r="G1819" s="10">
        <v>598816.68706989801</v>
      </c>
      <c r="H1819" s="23">
        <f t="shared" si="56"/>
        <v>0</v>
      </c>
      <c r="I1819" s="10">
        <v>997255.10500191804</v>
      </c>
      <c r="J1819" s="23">
        <f t="shared" si="57"/>
        <v>0</v>
      </c>
    </row>
    <row r="1820" spans="1:10">
      <c r="A1820" t="s">
        <v>112</v>
      </c>
      <c r="B1820" t="s">
        <v>384</v>
      </c>
      <c r="C1820" s="20">
        <v>2050</v>
      </c>
      <c r="D1820" t="s">
        <v>226</v>
      </c>
      <c r="E1820" s="22">
        <v>528009.46412841696</v>
      </c>
      <c r="F1820" s="22">
        <v>294395.50759803999</v>
      </c>
      <c r="G1820" s="10">
        <v>294395.50759803999</v>
      </c>
      <c r="H1820" s="23">
        <f t="shared" si="56"/>
        <v>0</v>
      </c>
      <c r="I1820" s="10">
        <v>528009.46412841696</v>
      </c>
      <c r="J1820" s="23">
        <f t="shared" si="57"/>
        <v>0</v>
      </c>
    </row>
    <row r="1821" spans="1:10">
      <c r="A1821" t="s">
        <v>112</v>
      </c>
      <c r="B1821" t="s">
        <v>384</v>
      </c>
      <c r="C1821" s="20">
        <v>2050</v>
      </c>
      <c r="D1821" t="s">
        <v>254</v>
      </c>
      <c r="E1821" s="22">
        <v>11458.331766904899</v>
      </c>
      <c r="F1821" s="22">
        <v>1051.113893317</v>
      </c>
      <c r="G1821" s="10">
        <v>1051.113893317</v>
      </c>
      <c r="H1821" s="23">
        <f t="shared" si="56"/>
        <v>0</v>
      </c>
      <c r="I1821" s="10">
        <v>11458.331766904899</v>
      </c>
      <c r="J1821" s="23">
        <f t="shared" si="57"/>
        <v>0</v>
      </c>
    </row>
  </sheetData>
  <autoFilter ref="A1:J1" xr:uid="{00000000-0009-0000-0000-000005000000}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35"/>
  <sheetViews>
    <sheetView tabSelected="1" workbookViewId="0">
      <pane ySplit="1" topLeftCell="A132" activePane="bottomLeft" state="frozen"/>
      <selection pane="bottomLeft" activeCell="F157" sqref="F132:F157"/>
    </sheetView>
  </sheetViews>
  <sheetFormatPr defaultColWidth="11.19921875" defaultRowHeight="13.8"/>
  <cols>
    <col min="1" max="1" width="12.69921875" customWidth="1"/>
    <col min="2" max="2" width="16.69921875" customWidth="1"/>
    <col min="3" max="3" width="12.69921875" customWidth="1"/>
    <col min="4" max="4" width="16.69921875" customWidth="1"/>
    <col min="5" max="5" width="17.69921875" customWidth="1"/>
    <col min="6" max="6" width="16.69921875" customWidth="1"/>
    <col min="7" max="7" width="15.69921875" customWidth="1"/>
    <col min="8" max="8" width="16.69921875" customWidth="1"/>
    <col min="9" max="9" width="15.69921875" customWidth="1"/>
    <col min="10" max="11" width="12.69921875" customWidth="1"/>
    <col min="12" max="12" width="13.69921875" customWidth="1"/>
    <col min="13" max="14" width="12.69921875" customWidth="1"/>
    <col min="15" max="15" width="13.69921875" customWidth="1"/>
    <col min="16" max="17" width="12.69921875" customWidth="1"/>
    <col min="18" max="18" width="15.69921875" customWidth="1"/>
    <col min="19" max="19" width="19.69921875" customWidth="1"/>
  </cols>
  <sheetData>
    <row r="1" spans="1:19" ht="28.05" customHeight="1">
      <c r="A1" s="1" t="s">
        <v>374</v>
      </c>
      <c r="B1" s="1" t="s">
        <v>375</v>
      </c>
      <c r="C1" s="1" t="s">
        <v>42</v>
      </c>
      <c r="D1" s="1" t="s">
        <v>417</v>
      </c>
      <c r="E1" s="1" t="s">
        <v>418</v>
      </c>
      <c r="F1" s="1" t="s">
        <v>380</v>
      </c>
      <c r="G1" s="1" t="s">
        <v>419</v>
      </c>
      <c r="H1" s="1" t="s">
        <v>420</v>
      </c>
      <c r="I1" s="1" t="s">
        <v>382</v>
      </c>
      <c r="J1" s="1" t="s">
        <v>421</v>
      </c>
      <c r="K1" s="1" t="s">
        <v>422</v>
      </c>
      <c r="L1" s="1" t="s">
        <v>423</v>
      </c>
      <c r="M1" s="1" t="s">
        <v>424</v>
      </c>
      <c r="N1" s="1" t="s">
        <v>425</v>
      </c>
      <c r="O1" s="1" t="s">
        <v>426</v>
      </c>
      <c r="P1" s="1" t="s">
        <v>427</v>
      </c>
      <c r="Q1" s="1" t="s">
        <v>428</v>
      </c>
      <c r="R1" s="1" t="s">
        <v>429</v>
      </c>
      <c r="S1" s="1" t="s">
        <v>430</v>
      </c>
    </row>
    <row r="2" spans="1:19" ht="41.4">
      <c r="A2" t="s">
        <v>115</v>
      </c>
      <c r="B2" s="14" t="s">
        <v>383</v>
      </c>
      <c r="C2">
        <v>2025</v>
      </c>
      <c r="D2" s="10">
        <v>957029.12664528994</v>
      </c>
      <c r="E2" s="10">
        <v>959793.49748395197</v>
      </c>
      <c r="F2" s="23">
        <f t="shared" ref="F2:F65" si="0">E2-D2</f>
        <v>2764.3708386620274</v>
      </c>
      <c r="G2" s="10">
        <v>2123874.6838712799</v>
      </c>
      <c r="H2" s="10">
        <v>2135199.6758026802</v>
      </c>
      <c r="I2" s="23">
        <f t="shared" ref="I2:I65" si="1">H2-G2</f>
        <v>11324.991931400262</v>
      </c>
      <c r="J2" s="10">
        <v>13038517.443151001</v>
      </c>
      <c r="K2" s="10">
        <v>13078630.7318055</v>
      </c>
      <c r="L2" s="23">
        <f t="shared" ref="L2:L65" si="2">K2-J2</f>
        <v>40113.288654498756</v>
      </c>
      <c r="M2" s="10">
        <v>2438847.9020710201</v>
      </c>
      <c r="N2" s="10">
        <v>2439867.7948805201</v>
      </c>
      <c r="O2" s="23">
        <f t="shared" ref="O2:O65" si="3">N2-M2</f>
        <v>1019.8928094999865</v>
      </c>
      <c r="P2" s="10">
        <v>15477365.345222</v>
      </c>
      <c r="Q2" s="10">
        <v>15518498.526686</v>
      </c>
      <c r="R2" s="23">
        <f t="shared" ref="R2:R65" si="4">Q2-P2</f>
        <v>41133.181463999674</v>
      </c>
      <c r="S2" s="23">
        <f t="shared" ref="S2:S65" si="5">L2</f>
        <v>40113.288654498756</v>
      </c>
    </row>
    <row r="3" spans="1:19" ht="41.4">
      <c r="A3" t="s">
        <v>115</v>
      </c>
      <c r="B3" s="14" t="s">
        <v>383</v>
      </c>
      <c r="C3">
        <v>2026</v>
      </c>
      <c r="D3" s="10">
        <v>973874.531641318</v>
      </c>
      <c r="E3" s="10">
        <v>980780.30505805195</v>
      </c>
      <c r="F3" s="23">
        <f t="shared" si="0"/>
        <v>6905.7734167339513</v>
      </c>
      <c r="G3" s="10">
        <v>2157927.91215136</v>
      </c>
      <c r="H3" s="10">
        <v>2181019.4587222999</v>
      </c>
      <c r="I3" s="23">
        <f t="shared" si="1"/>
        <v>23091.546570939943</v>
      </c>
      <c r="J3" s="10">
        <v>13278240.833819499</v>
      </c>
      <c r="K3" s="10">
        <v>13376482.465195799</v>
      </c>
      <c r="L3" s="23">
        <f t="shared" si="2"/>
        <v>98241.631376300007</v>
      </c>
      <c r="M3" s="10">
        <v>2492219.9317569099</v>
      </c>
      <c r="N3" s="10">
        <v>2495093.0586842</v>
      </c>
      <c r="O3" s="23">
        <f t="shared" si="3"/>
        <v>2873.1269272901118</v>
      </c>
      <c r="P3" s="10">
        <v>15770460.7655764</v>
      </c>
      <c r="Q3" s="10">
        <v>15871575.523879901</v>
      </c>
      <c r="R3" s="23">
        <f t="shared" si="4"/>
        <v>101114.75830350071</v>
      </c>
      <c r="S3" s="23">
        <f t="shared" si="5"/>
        <v>98241.631376300007</v>
      </c>
    </row>
    <row r="4" spans="1:19" ht="41.4">
      <c r="A4" t="s">
        <v>115</v>
      </c>
      <c r="B4" s="14" t="s">
        <v>383</v>
      </c>
      <c r="C4">
        <v>2027</v>
      </c>
      <c r="D4" s="10">
        <v>991364.42488306598</v>
      </c>
      <c r="E4" s="10">
        <v>1003320.7907798199</v>
      </c>
      <c r="F4" s="23">
        <f t="shared" si="0"/>
        <v>11956.365896753967</v>
      </c>
      <c r="G4" s="10">
        <v>2193067.4080244298</v>
      </c>
      <c r="H4" s="10">
        <v>2228341.8118159701</v>
      </c>
      <c r="I4" s="23">
        <f t="shared" si="1"/>
        <v>35274.403791540302</v>
      </c>
      <c r="J4" s="10">
        <v>13507777.3895809</v>
      </c>
      <c r="K4" s="10">
        <v>13677394.980969699</v>
      </c>
      <c r="L4" s="23">
        <f t="shared" si="2"/>
        <v>169617.59138879925</v>
      </c>
      <c r="M4" s="10">
        <v>2545772.5030087801</v>
      </c>
      <c r="N4" s="10">
        <v>2551241.0425070198</v>
      </c>
      <c r="O4" s="23">
        <f t="shared" si="3"/>
        <v>5468.5394982397556</v>
      </c>
      <c r="P4" s="10">
        <v>16053549.892589699</v>
      </c>
      <c r="Q4" s="10">
        <v>16228636.023476699</v>
      </c>
      <c r="R4" s="23">
        <f t="shared" si="4"/>
        <v>175086.13088699989</v>
      </c>
      <c r="S4" s="23">
        <f t="shared" si="5"/>
        <v>169617.59138879925</v>
      </c>
    </row>
    <row r="5" spans="1:19" ht="41.4">
      <c r="A5" t="s">
        <v>115</v>
      </c>
      <c r="B5" s="14" t="s">
        <v>383</v>
      </c>
      <c r="C5">
        <v>2028</v>
      </c>
      <c r="D5" s="10">
        <v>1009701.9379701</v>
      </c>
      <c r="E5" s="10">
        <v>1027500.4690207799</v>
      </c>
      <c r="F5" s="23">
        <f t="shared" si="0"/>
        <v>17798.531050679972</v>
      </c>
      <c r="G5" s="10">
        <v>2239940.1447179001</v>
      </c>
      <c r="H5" s="10">
        <v>2288120.6993523501</v>
      </c>
      <c r="I5" s="23">
        <f t="shared" si="1"/>
        <v>48180.554634450004</v>
      </c>
      <c r="J5" s="10">
        <v>13721382.474886</v>
      </c>
      <c r="K5" s="10">
        <v>13973849.5476407</v>
      </c>
      <c r="L5" s="23">
        <f t="shared" si="2"/>
        <v>252467.07275469974</v>
      </c>
      <c r="M5" s="10">
        <v>2600348.2681728201</v>
      </c>
      <c r="N5" s="10">
        <v>2609119.5181605602</v>
      </c>
      <c r="O5" s="23">
        <f t="shared" si="3"/>
        <v>8771.2499877400696</v>
      </c>
      <c r="P5" s="10">
        <v>16321730.743058801</v>
      </c>
      <c r="Q5" s="10">
        <v>16582969.0658013</v>
      </c>
      <c r="R5" s="23">
        <f t="shared" si="4"/>
        <v>261238.32274249941</v>
      </c>
      <c r="S5" s="23">
        <f t="shared" si="5"/>
        <v>252467.07275469974</v>
      </c>
    </row>
    <row r="6" spans="1:19" ht="41.4">
      <c r="A6" t="s">
        <v>115</v>
      </c>
      <c r="B6" s="14" t="s">
        <v>383</v>
      </c>
      <c r="C6">
        <v>2029</v>
      </c>
      <c r="D6" s="10">
        <v>1029199.28714147</v>
      </c>
      <c r="E6" s="10">
        <v>1053610.41066253</v>
      </c>
      <c r="F6" s="23">
        <f t="shared" si="0"/>
        <v>24411.123521059984</v>
      </c>
      <c r="G6" s="10">
        <v>2275372.0289467</v>
      </c>
      <c r="H6" s="10">
        <v>2336688.0735737998</v>
      </c>
      <c r="I6" s="23">
        <f t="shared" si="1"/>
        <v>61316.044627099764</v>
      </c>
      <c r="J6" s="10">
        <v>13944435.8083032</v>
      </c>
      <c r="K6" s="10">
        <v>14290695.046844499</v>
      </c>
      <c r="L6" s="23">
        <f t="shared" si="2"/>
        <v>346259.23854129948</v>
      </c>
      <c r="M6" s="10">
        <v>2654679.77962525</v>
      </c>
      <c r="N6" s="10">
        <v>2667387.1405259301</v>
      </c>
      <c r="O6" s="23">
        <f t="shared" si="3"/>
        <v>12707.360900680069</v>
      </c>
      <c r="P6" s="10">
        <v>16599115.5879285</v>
      </c>
      <c r="Q6" s="10">
        <v>16958082.187370401</v>
      </c>
      <c r="R6" s="23">
        <f t="shared" si="4"/>
        <v>358966.59944190085</v>
      </c>
      <c r="S6" s="23">
        <f t="shared" si="5"/>
        <v>346259.23854129948</v>
      </c>
    </row>
    <row r="7" spans="1:19" ht="41.4">
      <c r="A7" t="s">
        <v>115</v>
      </c>
      <c r="B7" s="14" t="s">
        <v>383</v>
      </c>
      <c r="C7">
        <v>2030</v>
      </c>
      <c r="D7" s="10">
        <v>1049102.56516953</v>
      </c>
      <c r="E7" s="10">
        <v>1080810.2187294599</v>
      </c>
      <c r="F7" s="23">
        <f t="shared" si="0"/>
        <v>31707.653559929924</v>
      </c>
      <c r="G7" s="10">
        <v>2311815.0200637402</v>
      </c>
      <c r="H7" s="10">
        <v>2386448.8004672802</v>
      </c>
      <c r="I7" s="23">
        <f t="shared" si="1"/>
        <v>74633.780403540004</v>
      </c>
      <c r="J7" s="10">
        <v>14151621.527018201</v>
      </c>
      <c r="K7" s="10">
        <v>14601429.0838702</v>
      </c>
      <c r="L7" s="23">
        <f t="shared" si="2"/>
        <v>449807.55685199983</v>
      </c>
      <c r="M7" s="10">
        <v>2708730.4057408501</v>
      </c>
      <c r="N7" s="10">
        <v>2725934.7625286998</v>
      </c>
      <c r="O7" s="23">
        <f t="shared" si="3"/>
        <v>17204.356787849683</v>
      </c>
      <c r="P7" s="10">
        <v>16860351.932759002</v>
      </c>
      <c r="Q7" s="10">
        <v>17327363.846399002</v>
      </c>
      <c r="R7" s="23">
        <f t="shared" si="4"/>
        <v>467011.91363999993</v>
      </c>
      <c r="S7" s="23">
        <f t="shared" si="5"/>
        <v>449807.55685199983</v>
      </c>
    </row>
    <row r="8" spans="1:19" ht="41.4">
      <c r="A8" t="s">
        <v>115</v>
      </c>
      <c r="B8" s="14" t="s">
        <v>383</v>
      </c>
      <c r="C8">
        <v>2031</v>
      </c>
      <c r="D8" s="10">
        <v>1067618.0459922999</v>
      </c>
      <c r="E8" s="10">
        <v>1107157.64124119</v>
      </c>
      <c r="F8" s="23">
        <f t="shared" si="0"/>
        <v>39539.595248890109</v>
      </c>
      <c r="G8" s="10">
        <v>2347026.2122355201</v>
      </c>
      <c r="H8" s="10">
        <v>2435295.4035654198</v>
      </c>
      <c r="I8" s="23">
        <f t="shared" si="1"/>
        <v>88269.19132989971</v>
      </c>
      <c r="J8" s="10">
        <v>14348821.3333514</v>
      </c>
      <c r="K8" s="10">
        <v>14910262.6671564</v>
      </c>
      <c r="L8" s="23">
        <f t="shared" si="2"/>
        <v>561441.33380500041</v>
      </c>
      <c r="M8" s="10">
        <v>2762513.6508225901</v>
      </c>
      <c r="N8" s="10">
        <v>2784742.8188440399</v>
      </c>
      <c r="O8" s="23">
        <f t="shared" si="3"/>
        <v>22229.168021449819</v>
      </c>
      <c r="P8" s="10">
        <v>17111334.984173998</v>
      </c>
      <c r="Q8" s="10">
        <v>17695005.486000501</v>
      </c>
      <c r="R8" s="23">
        <f t="shared" si="4"/>
        <v>583670.50182650238</v>
      </c>
      <c r="S8" s="23">
        <f t="shared" si="5"/>
        <v>561441.33380500041</v>
      </c>
    </row>
    <row r="9" spans="1:19" ht="41.4">
      <c r="A9" t="s">
        <v>115</v>
      </c>
      <c r="B9" s="14" t="s">
        <v>383</v>
      </c>
      <c r="C9">
        <v>2032</v>
      </c>
      <c r="D9" s="10">
        <v>1086073.43983437</v>
      </c>
      <c r="E9" s="10">
        <v>1133979.82552584</v>
      </c>
      <c r="F9" s="23">
        <f t="shared" si="0"/>
        <v>47906.385691470001</v>
      </c>
      <c r="G9" s="10">
        <v>2384038.8541497798</v>
      </c>
      <c r="H9" s="10">
        <v>2486226.86894442</v>
      </c>
      <c r="I9" s="23">
        <f t="shared" si="1"/>
        <v>102188.01479464024</v>
      </c>
      <c r="J9" s="10">
        <v>14532224.307594599</v>
      </c>
      <c r="K9" s="10">
        <v>15212724.6096518</v>
      </c>
      <c r="L9" s="23">
        <f t="shared" si="2"/>
        <v>680500.30205720104</v>
      </c>
      <c r="M9" s="10">
        <v>2816143.6192104998</v>
      </c>
      <c r="N9" s="10">
        <v>2843886.5438264399</v>
      </c>
      <c r="O9" s="23">
        <f t="shared" si="3"/>
        <v>27742.924615940079</v>
      </c>
      <c r="P9" s="10">
        <v>17348367.926805198</v>
      </c>
      <c r="Q9" s="10">
        <v>18056611.153478201</v>
      </c>
      <c r="R9" s="23">
        <f t="shared" si="4"/>
        <v>708243.22667300329</v>
      </c>
      <c r="S9" s="23">
        <f t="shared" si="5"/>
        <v>680500.30205720104</v>
      </c>
    </row>
    <row r="10" spans="1:19" ht="41.4">
      <c r="A10" t="s">
        <v>115</v>
      </c>
      <c r="B10" s="14" t="s">
        <v>383</v>
      </c>
      <c r="C10">
        <v>2033</v>
      </c>
      <c r="D10" s="10">
        <v>1103773.3612790001</v>
      </c>
      <c r="E10" s="10">
        <v>1160519.0384788001</v>
      </c>
      <c r="F10" s="23">
        <f t="shared" si="0"/>
        <v>56745.677199800033</v>
      </c>
      <c r="G10" s="10">
        <v>2427422.3481908701</v>
      </c>
      <c r="H10" s="10">
        <v>2544179.9130816502</v>
      </c>
      <c r="I10" s="23">
        <f t="shared" si="1"/>
        <v>116757.56489078002</v>
      </c>
      <c r="J10" s="10">
        <v>14691956.717547201</v>
      </c>
      <c r="K10" s="10">
        <v>15498146.8141225</v>
      </c>
      <c r="L10" s="23">
        <f t="shared" si="2"/>
        <v>806190.09657529928</v>
      </c>
      <c r="M10" s="10">
        <v>2870185.60999216</v>
      </c>
      <c r="N10" s="10">
        <v>2903939.0067597199</v>
      </c>
      <c r="O10" s="23">
        <f t="shared" si="3"/>
        <v>33753.396767559927</v>
      </c>
      <c r="P10" s="10">
        <v>17562142.327539299</v>
      </c>
      <c r="Q10" s="10">
        <v>18402085.820882302</v>
      </c>
      <c r="R10" s="23">
        <f t="shared" si="4"/>
        <v>839943.49334300309</v>
      </c>
      <c r="S10" s="23">
        <f t="shared" si="5"/>
        <v>806190.09657529928</v>
      </c>
    </row>
    <row r="11" spans="1:19" ht="41.4">
      <c r="A11" t="s">
        <v>115</v>
      </c>
      <c r="B11" s="14" t="s">
        <v>383</v>
      </c>
      <c r="C11">
        <v>2034</v>
      </c>
      <c r="D11" s="10">
        <v>1121344.77653762</v>
      </c>
      <c r="E11" s="10">
        <v>1187394.62078838</v>
      </c>
      <c r="F11" s="23">
        <f t="shared" si="0"/>
        <v>66049.844250760041</v>
      </c>
      <c r="G11" s="10">
        <v>2460198.40403208</v>
      </c>
      <c r="H11" s="10">
        <v>2591241.8271754701</v>
      </c>
      <c r="I11" s="23">
        <f t="shared" si="1"/>
        <v>131043.4231433901</v>
      </c>
      <c r="J11" s="10">
        <v>14860066.487662399</v>
      </c>
      <c r="K11" s="10">
        <v>15799428.4193656</v>
      </c>
      <c r="L11" s="23">
        <f t="shared" si="2"/>
        <v>939361.93170320056</v>
      </c>
      <c r="M11" s="10">
        <v>2923710.82179385</v>
      </c>
      <c r="N11" s="10">
        <v>2963891.11565708</v>
      </c>
      <c r="O11" s="23">
        <f t="shared" si="3"/>
        <v>40180.293863229919</v>
      </c>
      <c r="P11" s="10">
        <v>17783777.3094563</v>
      </c>
      <c r="Q11" s="10">
        <v>18763319.535022601</v>
      </c>
      <c r="R11" s="23">
        <f t="shared" si="4"/>
        <v>979542.22556630149</v>
      </c>
      <c r="S11" s="23">
        <f t="shared" si="5"/>
        <v>939361.93170320056</v>
      </c>
    </row>
    <row r="12" spans="1:19" ht="41.4">
      <c r="A12" t="s">
        <v>115</v>
      </c>
      <c r="B12" s="14" t="s">
        <v>383</v>
      </c>
      <c r="C12">
        <v>2035</v>
      </c>
      <c r="D12" s="10">
        <v>1138538.5669915699</v>
      </c>
      <c r="E12" s="10">
        <v>1214325.9717928099</v>
      </c>
      <c r="F12" s="23">
        <f t="shared" si="0"/>
        <v>75787.404801239958</v>
      </c>
      <c r="G12" s="10">
        <v>2491978.2283563502</v>
      </c>
      <c r="H12" s="10">
        <v>2637338.5575930099</v>
      </c>
      <c r="I12" s="23">
        <f t="shared" si="1"/>
        <v>145360.32923665969</v>
      </c>
      <c r="J12" s="10">
        <v>15014741.4596109</v>
      </c>
      <c r="K12" s="10">
        <v>16093445.8910369</v>
      </c>
      <c r="L12" s="23">
        <f t="shared" si="2"/>
        <v>1078704.4314259999</v>
      </c>
      <c r="M12" s="10">
        <v>2976585.416582</v>
      </c>
      <c r="N12" s="10">
        <v>3023565.75015719</v>
      </c>
      <c r="O12" s="23">
        <f t="shared" si="3"/>
        <v>46980.333575190045</v>
      </c>
      <c r="P12" s="10">
        <v>17991326.876192901</v>
      </c>
      <c r="Q12" s="10">
        <v>19117011.641194101</v>
      </c>
      <c r="R12" s="23">
        <f t="shared" si="4"/>
        <v>1125684.7650012001</v>
      </c>
      <c r="S12" s="23">
        <f t="shared" si="5"/>
        <v>1078704.4314259999</v>
      </c>
    </row>
    <row r="13" spans="1:19" ht="41.4">
      <c r="A13" t="s">
        <v>115</v>
      </c>
      <c r="B13" s="14" t="s">
        <v>383</v>
      </c>
      <c r="C13">
        <v>2036</v>
      </c>
      <c r="D13" s="10">
        <v>1156060.99097762</v>
      </c>
      <c r="E13" s="10">
        <v>1242005.1963107099</v>
      </c>
      <c r="F13" s="23">
        <f t="shared" si="0"/>
        <v>85944.205333089922</v>
      </c>
      <c r="G13" s="10">
        <v>2527828.4659217298</v>
      </c>
      <c r="H13" s="10">
        <v>2687815.4185624099</v>
      </c>
      <c r="I13" s="23">
        <f t="shared" si="1"/>
        <v>159986.95264068013</v>
      </c>
      <c r="J13" s="10">
        <v>15163615.8947521</v>
      </c>
      <c r="K13" s="10">
        <v>16387284.1170475</v>
      </c>
      <c r="L13" s="23">
        <f t="shared" si="2"/>
        <v>1223668.2222953998</v>
      </c>
      <c r="M13" s="10">
        <v>3029070.7789778798</v>
      </c>
      <c r="N13" s="10">
        <v>3083207.24745521</v>
      </c>
      <c r="O13" s="23">
        <f t="shared" si="3"/>
        <v>54136.468477330171</v>
      </c>
      <c r="P13" s="10">
        <v>18192686.673730001</v>
      </c>
      <c r="Q13" s="10">
        <v>19470491.364502698</v>
      </c>
      <c r="R13" s="23">
        <f t="shared" si="4"/>
        <v>1277804.6907726973</v>
      </c>
      <c r="S13" s="23">
        <f t="shared" si="5"/>
        <v>1223668.2222953998</v>
      </c>
    </row>
    <row r="14" spans="1:19" ht="41.4">
      <c r="A14" t="s">
        <v>115</v>
      </c>
      <c r="B14" s="14" t="s">
        <v>383</v>
      </c>
      <c r="C14">
        <v>2037</v>
      </c>
      <c r="D14" s="10">
        <v>1173355.9819344799</v>
      </c>
      <c r="E14" s="10">
        <v>1269807.8090944199</v>
      </c>
      <c r="F14" s="23">
        <f t="shared" si="0"/>
        <v>96451.827159940032</v>
      </c>
      <c r="G14" s="10">
        <v>2562509.4531158898</v>
      </c>
      <c r="H14" s="10">
        <v>2737274.7907770001</v>
      </c>
      <c r="I14" s="23">
        <f t="shared" si="1"/>
        <v>174765.33766111033</v>
      </c>
      <c r="J14" s="10">
        <v>15299022.0527422</v>
      </c>
      <c r="K14" s="10">
        <v>16672497.819866899</v>
      </c>
      <c r="L14" s="23">
        <f t="shared" si="2"/>
        <v>1373475.7671246994</v>
      </c>
      <c r="M14" s="10">
        <v>3081041.02333696</v>
      </c>
      <c r="N14" s="10">
        <v>3142666.5906475801</v>
      </c>
      <c r="O14" s="23">
        <f t="shared" si="3"/>
        <v>61625.567310620099</v>
      </c>
      <c r="P14" s="10">
        <v>18380063.0760791</v>
      </c>
      <c r="Q14" s="10">
        <v>19815164.4105145</v>
      </c>
      <c r="R14" s="23">
        <f t="shared" si="4"/>
        <v>1435101.3344353996</v>
      </c>
      <c r="S14" s="23">
        <f t="shared" si="5"/>
        <v>1373475.7671246994</v>
      </c>
    </row>
    <row r="15" spans="1:19" ht="41.4">
      <c r="A15" t="s">
        <v>115</v>
      </c>
      <c r="B15" s="14" t="s">
        <v>383</v>
      </c>
      <c r="C15">
        <v>2038</v>
      </c>
      <c r="D15" s="10">
        <v>1189914.5827380901</v>
      </c>
      <c r="E15" s="10">
        <v>1297176.2554210799</v>
      </c>
      <c r="F15" s="23">
        <f t="shared" si="0"/>
        <v>107261.67268298985</v>
      </c>
      <c r="G15" s="10">
        <v>2600187.21060113</v>
      </c>
      <c r="H15" s="10">
        <v>2790687.0212172102</v>
      </c>
      <c r="I15" s="23">
        <f t="shared" si="1"/>
        <v>190499.81061608018</v>
      </c>
      <c r="J15" s="10">
        <v>15415389.3515941</v>
      </c>
      <c r="K15" s="10">
        <v>16943079.5437892</v>
      </c>
      <c r="L15" s="23">
        <f t="shared" si="2"/>
        <v>1527690.1921951007</v>
      </c>
      <c r="M15" s="10">
        <v>3132859.3406948601</v>
      </c>
      <c r="N15" s="10">
        <v>3202368.9267663299</v>
      </c>
      <c r="O15" s="23">
        <f t="shared" si="3"/>
        <v>69509.586071469821</v>
      </c>
      <c r="P15" s="10">
        <v>18548248.692288902</v>
      </c>
      <c r="Q15" s="10">
        <v>20145448.470555499</v>
      </c>
      <c r="R15" s="23">
        <f t="shared" si="4"/>
        <v>1597199.7782665975</v>
      </c>
      <c r="S15" s="23">
        <f t="shared" si="5"/>
        <v>1527690.1921951007</v>
      </c>
    </row>
    <row r="16" spans="1:19" ht="41.4">
      <c r="A16" t="s">
        <v>115</v>
      </c>
      <c r="B16" s="14" t="s">
        <v>383</v>
      </c>
      <c r="C16">
        <v>2039</v>
      </c>
      <c r="D16" s="10">
        <v>1206883.54736262</v>
      </c>
      <c r="E16" s="10">
        <v>1325347.79629959</v>
      </c>
      <c r="F16" s="23">
        <f t="shared" si="0"/>
        <v>118464.24893697002</v>
      </c>
      <c r="G16" s="10">
        <v>2629825.6518422598</v>
      </c>
      <c r="H16" s="10">
        <v>2835232.8138728002</v>
      </c>
      <c r="I16" s="23">
        <f t="shared" si="1"/>
        <v>205407.16203054041</v>
      </c>
      <c r="J16" s="10">
        <v>15529757.0133962</v>
      </c>
      <c r="K16" s="10">
        <v>17216985.482207</v>
      </c>
      <c r="L16" s="23">
        <f t="shared" si="2"/>
        <v>1687228.4688108005</v>
      </c>
      <c r="M16" s="10">
        <v>3183638.9633175898</v>
      </c>
      <c r="N16" s="10">
        <v>3261308.0448366501</v>
      </c>
      <c r="O16" s="23">
        <f t="shared" si="3"/>
        <v>77669.081519060303</v>
      </c>
      <c r="P16" s="10">
        <v>18713395.976713799</v>
      </c>
      <c r="Q16" s="10">
        <v>20478293.5270436</v>
      </c>
      <c r="R16" s="23">
        <f t="shared" si="4"/>
        <v>1764897.5503298007</v>
      </c>
      <c r="S16" s="23">
        <f t="shared" si="5"/>
        <v>1687228.4688108005</v>
      </c>
    </row>
    <row r="17" spans="1:19" ht="41.4">
      <c r="A17" t="s">
        <v>115</v>
      </c>
      <c r="B17" s="14" t="s">
        <v>383</v>
      </c>
      <c r="C17">
        <v>2040</v>
      </c>
      <c r="D17" s="10">
        <v>1222888.9466297501</v>
      </c>
      <c r="E17" s="10">
        <v>1352787.6755061899</v>
      </c>
      <c r="F17" s="23">
        <f t="shared" si="0"/>
        <v>129898.72887643985</v>
      </c>
      <c r="G17" s="10">
        <v>2656274.01981661</v>
      </c>
      <c r="H17" s="10">
        <v>2876390.0212324099</v>
      </c>
      <c r="I17" s="23">
        <f t="shared" si="1"/>
        <v>220116.00141579984</v>
      </c>
      <c r="J17" s="10">
        <v>15627013.826818701</v>
      </c>
      <c r="K17" s="10">
        <v>17477129.098030299</v>
      </c>
      <c r="L17" s="23">
        <f t="shared" si="2"/>
        <v>1850115.2712115981</v>
      </c>
      <c r="M17" s="10">
        <v>3233163.2171959202</v>
      </c>
      <c r="N17" s="10">
        <v>3319226.5384597802</v>
      </c>
      <c r="O17" s="23">
        <f t="shared" si="3"/>
        <v>86063.32126385998</v>
      </c>
      <c r="P17" s="10">
        <v>18860177.0440147</v>
      </c>
      <c r="Q17" s="10">
        <v>20796355.636489999</v>
      </c>
      <c r="R17" s="23">
        <f t="shared" si="4"/>
        <v>1936178.5924752988</v>
      </c>
      <c r="S17" s="23">
        <f t="shared" si="5"/>
        <v>1850115.2712115981</v>
      </c>
    </row>
    <row r="18" spans="1:19" ht="41.4">
      <c r="A18" t="s">
        <v>115</v>
      </c>
      <c r="B18" s="14" t="s">
        <v>383</v>
      </c>
      <c r="C18">
        <v>2041</v>
      </c>
      <c r="D18" s="10">
        <v>1238497.2734950101</v>
      </c>
      <c r="E18" s="10">
        <v>1380070.9641243899</v>
      </c>
      <c r="F18" s="23">
        <f t="shared" si="0"/>
        <v>141573.69062937982</v>
      </c>
      <c r="G18" s="10">
        <v>2687390.3490989199</v>
      </c>
      <c r="H18" s="10">
        <v>2922451.7840816001</v>
      </c>
      <c r="I18" s="23">
        <f t="shared" si="1"/>
        <v>235061.43498268025</v>
      </c>
      <c r="J18" s="10">
        <v>15714883.604660399</v>
      </c>
      <c r="K18" s="10">
        <v>17731269.8507494</v>
      </c>
      <c r="L18" s="23">
        <f t="shared" si="2"/>
        <v>2016386.2460890003</v>
      </c>
      <c r="M18" s="10">
        <v>3281878.1414507399</v>
      </c>
      <c r="N18" s="10">
        <v>3376570.7795691099</v>
      </c>
      <c r="O18" s="23">
        <f t="shared" si="3"/>
        <v>94692.63811836997</v>
      </c>
      <c r="P18" s="10">
        <v>18996761.746111099</v>
      </c>
      <c r="Q18" s="10">
        <v>21107840.6303185</v>
      </c>
      <c r="R18" s="23">
        <f t="shared" si="4"/>
        <v>2111078.8842074014</v>
      </c>
      <c r="S18" s="23">
        <f t="shared" si="5"/>
        <v>2016386.2460890003</v>
      </c>
    </row>
    <row r="19" spans="1:19" ht="41.4">
      <c r="A19" t="s">
        <v>115</v>
      </c>
      <c r="B19" s="14" t="s">
        <v>383</v>
      </c>
      <c r="C19">
        <v>2042</v>
      </c>
      <c r="D19" s="10">
        <v>1253453.7290276899</v>
      </c>
      <c r="E19" s="10">
        <v>1406876.3400552501</v>
      </c>
      <c r="F19" s="23">
        <f t="shared" si="0"/>
        <v>153422.6110275602</v>
      </c>
      <c r="G19" s="10">
        <v>2712914.5194496098</v>
      </c>
      <c r="H19" s="10">
        <v>2962983.4666738398</v>
      </c>
      <c r="I19" s="23">
        <f t="shared" si="1"/>
        <v>250068.94722423004</v>
      </c>
      <c r="J19" s="10">
        <v>15788857.7554182</v>
      </c>
      <c r="K19" s="10">
        <v>17974111.2649187</v>
      </c>
      <c r="L19" s="23">
        <f t="shared" si="2"/>
        <v>2185253.5095004998</v>
      </c>
      <c r="M19" s="10">
        <v>3329363.9651250402</v>
      </c>
      <c r="N19" s="10">
        <v>3432912.5995370499</v>
      </c>
      <c r="O19" s="23">
        <f t="shared" si="3"/>
        <v>103548.63441200973</v>
      </c>
      <c r="P19" s="10">
        <v>19118221.720543299</v>
      </c>
      <c r="Q19" s="10">
        <v>21407023.864455801</v>
      </c>
      <c r="R19" s="23">
        <f t="shared" si="4"/>
        <v>2288802.1439125016</v>
      </c>
      <c r="S19" s="23">
        <f t="shared" si="5"/>
        <v>2185253.5095004998</v>
      </c>
    </row>
    <row r="20" spans="1:19" ht="41.4">
      <c r="A20" t="s">
        <v>115</v>
      </c>
      <c r="B20" s="14" t="s">
        <v>383</v>
      </c>
      <c r="C20">
        <v>2043</v>
      </c>
      <c r="D20" s="10">
        <v>1267429.8779341199</v>
      </c>
      <c r="E20" s="10">
        <v>1432805.1824121401</v>
      </c>
      <c r="F20" s="23">
        <f t="shared" si="0"/>
        <v>165375.30447802017</v>
      </c>
      <c r="G20" s="10">
        <v>2742551.1215412202</v>
      </c>
      <c r="H20" s="10">
        <v>3008470.65003363</v>
      </c>
      <c r="I20" s="23">
        <f t="shared" si="1"/>
        <v>265919.52849240974</v>
      </c>
      <c r="J20" s="10">
        <v>15842473.574526699</v>
      </c>
      <c r="K20" s="10">
        <v>18198360.101822201</v>
      </c>
      <c r="L20" s="23">
        <f t="shared" si="2"/>
        <v>2355886.5272955019</v>
      </c>
      <c r="M20" s="10">
        <v>3376136.3717529601</v>
      </c>
      <c r="N20" s="10">
        <v>3488845.1394354599</v>
      </c>
      <c r="O20" s="23">
        <f t="shared" si="3"/>
        <v>112708.76768249972</v>
      </c>
      <c r="P20" s="10">
        <v>19218609.946279701</v>
      </c>
      <c r="Q20" s="10">
        <v>21687205.241257701</v>
      </c>
      <c r="R20" s="23">
        <f t="shared" si="4"/>
        <v>2468595.2949780002</v>
      </c>
      <c r="S20" s="23">
        <f t="shared" si="5"/>
        <v>2355886.5272955019</v>
      </c>
    </row>
    <row r="21" spans="1:19" ht="41.4">
      <c r="A21" t="s">
        <v>115</v>
      </c>
      <c r="B21" s="14" t="s">
        <v>383</v>
      </c>
      <c r="C21">
        <v>2044</v>
      </c>
      <c r="D21" s="10">
        <v>1280828.1857089601</v>
      </c>
      <c r="E21" s="10">
        <v>1458339.1797493801</v>
      </c>
      <c r="F21" s="23">
        <f t="shared" si="0"/>
        <v>177510.99404042005</v>
      </c>
      <c r="G21" s="10">
        <v>2765490.0401740298</v>
      </c>
      <c r="H21" s="10">
        <v>3046056.68354666</v>
      </c>
      <c r="I21" s="23">
        <f t="shared" si="1"/>
        <v>280566.64337263023</v>
      </c>
      <c r="J21" s="10">
        <v>15890559.853413399</v>
      </c>
      <c r="K21" s="10">
        <v>18419903.909360301</v>
      </c>
      <c r="L21" s="23">
        <f t="shared" si="2"/>
        <v>2529344.0559469014</v>
      </c>
      <c r="M21" s="10">
        <v>3421542.00429487</v>
      </c>
      <c r="N21" s="10">
        <v>3543582.9297337201</v>
      </c>
      <c r="O21" s="23">
        <f t="shared" si="3"/>
        <v>122040.92543885019</v>
      </c>
      <c r="P21" s="10">
        <v>19312101.857708301</v>
      </c>
      <c r="Q21" s="10">
        <v>21963486.839094002</v>
      </c>
      <c r="R21" s="23">
        <f t="shared" si="4"/>
        <v>2651384.9813857004</v>
      </c>
      <c r="S21" s="23">
        <f t="shared" si="5"/>
        <v>2529344.0559469014</v>
      </c>
    </row>
    <row r="22" spans="1:19" ht="41.4">
      <c r="A22" t="s">
        <v>115</v>
      </c>
      <c r="B22" s="14" t="s">
        <v>383</v>
      </c>
      <c r="C22">
        <v>2045</v>
      </c>
      <c r="D22" s="10">
        <v>1294084.0585592701</v>
      </c>
      <c r="E22" s="10">
        <v>1483913.3999159799</v>
      </c>
      <c r="F22" s="23">
        <f t="shared" si="0"/>
        <v>189829.34135670983</v>
      </c>
      <c r="G22" s="10">
        <v>2787361.6810340998</v>
      </c>
      <c r="H22" s="10">
        <v>3082224.0069858502</v>
      </c>
      <c r="I22" s="23">
        <f t="shared" si="1"/>
        <v>294862.32595175039</v>
      </c>
      <c r="J22" s="10">
        <v>15930678.7291013</v>
      </c>
      <c r="K22" s="10">
        <v>18635707.8486913</v>
      </c>
      <c r="L22" s="23">
        <f t="shared" si="2"/>
        <v>2705029.1195899993</v>
      </c>
      <c r="M22" s="10">
        <v>3465479.3848989098</v>
      </c>
      <c r="N22" s="10">
        <v>3596974.60976764</v>
      </c>
      <c r="O22" s="23">
        <f t="shared" si="3"/>
        <v>131495.22486873018</v>
      </c>
      <c r="P22" s="10">
        <v>19396158.114000201</v>
      </c>
      <c r="Q22" s="10">
        <v>22232682.4584589</v>
      </c>
      <c r="R22" s="23">
        <f t="shared" si="4"/>
        <v>2836524.3444586992</v>
      </c>
      <c r="S22" s="23">
        <f t="shared" si="5"/>
        <v>2705029.1195899993</v>
      </c>
    </row>
    <row r="23" spans="1:19" ht="41.4">
      <c r="A23" t="s">
        <v>115</v>
      </c>
      <c r="B23" s="14" t="s">
        <v>383</v>
      </c>
      <c r="C23">
        <v>2046</v>
      </c>
      <c r="D23" s="10">
        <v>1307206.55623301</v>
      </c>
      <c r="E23" s="10">
        <v>1509480.2754246099</v>
      </c>
      <c r="F23" s="23">
        <f t="shared" si="0"/>
        <v>202273.71919159987</v>
      </c>
      <c r="G23" s="10">
        <v>2814497.1746767</v>
      </c>
      <c r="H23" s="10">
        <v>3124046.1784474999</v>
      </c>
      <c r="I23" s="23">
        <f t="shared" si="1"/>
        <v>309549.00377079984</v>
      </c>
      <c r="J23" s="10">
        <v>15960824.288983701</v>
      </c>
      <c r="K23" s="10">
        <v>18842942.5524536</v>
      </c>
      <c r="L23" s="23">
        <f t="shared" si="2"/>
        <v>2882118.2634698991</v>
      </c>
      <c r="M23" s="10">
        <v>3508411.3531184802</v>
      </c>
      <c r="N23" s="10">
        <v>3649516.0869798502</v>
      </c>
      <c r="O23" s="23">
        <f t="shared" si="3"/>
        <v>141104.73386137001</v>
      </c>
      <c r="P23" s="10">
        <v>19469235.642102201</v>
      </c>
      <c r="Q23" s="10">
        <v>22492458.639433499</v>
      </c>
      <c r="R23" s="23">
        <f t="shared" si="4"/>
        <v>3023222.9973312989</v>
      </c>
      <c r="S23" s="23">
        <f t="shared" si="5"/>
        <v>2882118.2634698991</v>
      </c>
    </row>
    <row r="24" spans="1:19" ht="41.4">
      <c r="A24" t="s">
        <v>115</v>
      </c>
      <c r="B24" s="14" t="s">
        <v>383</v>
      </c>
      <c r="C24">
        <v>2047</v>
      </c>
      <c r="D24" s="10">
        <v>1319475.9133747099</v>
      </c>
      <c r="E24" s="10">
        <v>1534237.5744131999</v>
      </c>
      <c r="F24" s="23">
        <f t="shared" si="0"/>
        <v>214761.66103849001</v>
      </c>
      <c r="G24" s="10">
        <v>2834733.92734697</v>
      </c>
      <c r="H24" s="10">
        <v>3158904.2402997999</v>
      </c>
      <c r="I24" s="23">
        <f t="shared" si="1"/>
        <v>324170.31295282999</v>
      </c>
      <c r="J24" s="10">
        <v>15980843.5795759</v>
      </c>
      <c r="K24" s="10">
        <v>19041387.437856801</v>
      </c>
      <c r="L24" s="23">
        <f t="shared" si="2"/>
        <v>3060543.8582809009</v>
      </c>
      <c r="M24" s="10">
        <v>3549846.2688895999</v>
      </c>
      <c r="N24" s="10">
        <v>3700713.6879092599</v>
      </c>
      <c r="O24" s="23">
        <f t="shared" si="3"/>
        <v>150867.41901965998</v>
      </c>
      <c r="P24" s="10">
        <v>19530689.848465599</v>
      </c>
      <c r="Q24" s="10">
        <v>22742101.125766098</v>
      </c>
      <c r="R24" s="23">
        <f t="shared" si="4"/>
        <v>3211411.2773004994</v>
      </c>
      <c r="S24" s="23">
        <f t="shared" si="5"/>
        <v>3060543.8582809009</v>
      </c>
    </row>
    <row r="25" spans="1:19" ht="41.4">
      <c r="A25" t="s">
        <v>115</v>
      </c>
      <c r="B25" s="14" t="s">
        <v>383</v>
      </c>
      <c r="C25">
        <v>2048</v>
      </c>
      <c r="D25" s="10">
        <v>1330423.4929011599</v>
      </c>
      <c r="E25" s="10">
        <v>1557584.97398339</v>
      </c>
      <c r="F25" s="23">
        <f t="shared" si="0"/>
        <v>227161.48108223011</v>
      </c>
      <c r="G25" s="10">
        <v>2855071.8396120998</v>
      </c>
      <c r="H25" s="10">
        <v>3194212.2507100999</v>
      </c>
      <c r="I25" s="23">
        <f t="shared" si="1"/>
        <v>339140.41109800013</v>
      </c>
      <c r="J25" s="10">
        <v>15982165.0263448</v>
      </c>
      <c r="K25" s="10">
        <v>19220391.648086298</v>
      </c>
      <c r="L25" s="23">
        <f t="shared" si="2"/>
        <v>3238226.6217414979</v>
      </c>
      <c r="M25" s="10">
        <v>3589989.8110699002</v>
      </c>
      <c r="N25" s="10">
        <v>3750826.4501789301</v>
      </c>
      <c r="O25" s="23">
        <f t="shared" si="3"/>
        <v>160836.6391090299</v>
      </c>
      <c r="P25" s="10">
        <v>19572154.8374146</v>
      </c>
      <c r="Q25" s="10">
        <v>22971218.098265201</v>
      </c>
      <c r="R25" s="23">
        <f t="shared" si="4"/>
        <v>3399063.2608506009</v>
      </c>
      <c r="S25" s="23">
        <f t="shared" si="5"/>
        <v>3238226.6217414979</v>
      </c>
    </row>
    <row r="26" spans="1:19" ht="41.4">
      <c r="A26" t="s">
        <v>115</v>
      </c>
      <c r="B26" s="14" t="s">
        <v>383</v>
      </c>
      <c r="C26">
        <v>2049</v>
      </c>
      <c r="D26" s="10">
        <v>1341413.94661838</v>
      </c>
      <c r="E26" s="10">
        <v>1581148.70872561</v>
      </c>
      <c r="F26" s="23">
        <f t="shared" si="0"/>
        <v>239734.76210723002</v>
      </c>
      <c r="G26" s="10">
        <v>2874090.7846597298</v>
      </c>
      <c r="H26" s="10">
        <v>3227056.8854561802</v>
      </c>
      <c r="I26" s="23">
        <f t="shared" si="1"/>
        <v>352966.1007964504</v>
      </c>
      <c r="J26" s="10">
        <v>15981919.226150099</v>
      </c>
      <c r="K26" s="10">
        <v>19399647.730491299</v>
      </c>
      <c r="L26" s="23">
        <f t="shared" si="2"/>
        <v>3417728.5043412</v>
      </c>
      <c r="M26" s="10">
        <v>3628616.04376793</v>
      </c>
      <c r="N26" s="10">
        <v>3799503.95708712</v>
      </c>
      <c r="O26" s="23">
        <f t="shared" si="3"/>
        <v>170887.91331919003</v>
      </c>
      <c r="P26" s="10">
        <v>19610535.269918099</v>
      </c>
      <c r="Q26" s="10">
        <v>23199151.687578399</v>
      </c>
      <c r="R26" s="23">
        <f t="shared" si="4"/>
        <v>3588616.4176602997</v>
      </c>
      <c r="S26" s="23">
        <f t="shared" si="5"/>
        <v>3417728.5043412</v>
      </c>
    </row>
    <row r="27" spans="1:19" ht="41.4">
      <c r="A27" t="s">
        <v>115</v>
      </c>
      <c r="B27" s="14" t="s">
        <v>383</v>
      </c>
      <c r="C27">
        <v>2050</v>
      </c>
      <c r="D27" s="10">
        <v>1351724.01096009</v>
      </c>
      <c r="E27" s="10">
        <v>1604008.46344375</v>
      </c>
      <c r="F27" s="23">
        <f t="shared" si="0"/>
        <v>252284.45248366008</v>
      </c>
      <c r="G27" s="10">
        <v>2891083.5791353802</v>
      </c>
      <c r="H27" s="10">
        <v>3257199.2980493</v>
      </c>
      <c r="I27" s="23">
        <f t="shared" si="1"/>
        <v>366115.71891391976</v>
      </c>
      <c r="J27" s="10">
        <v>15972509.1712685</v>
      </c>
      <c r="K27" s="10">
        <v>19570013.415609401</v>
      </c>
      <c r="L27" s="23">
        <f t="shared" si="2"/>
        <v>3597504.2443409003</v>
      </c>
      <c r="M27" s="10">
        <v>3665627.265929</v>
      </c>
      <c r="N27" s="10">
        <v>3846594.3784267399</v>
      </c>
      <c r="O27" s="23">
        <f t="shared" si="3"/>
        <v>180967.11249773996</v>
      </c>
      <c r="P27" s="10">
        <v>19638136.437197499</v>
      </c>
      <c r="Q27" s="10">
        <v>23416607.794036102</v>
      </c>
      <c r="R27" s="23">
        <f t="shared" si="4"/>
        <v>3778471.3568386026</v>
      </c>
      <c r="S27" s="23">
        <f t="shared" si="5"/>
        <v>3597504.2443409003</v>
      </c>
    </row>
    <row r="28" spans="1:19" ht="27.6">
      <c r="A28" t="s">
        <v>204</v>
      </c>
      <c r="B28" s="14" t="s">
        <v>206</v>
      </c>
      <c r="C28">
        <v>2025</v>
      </c>
      <c r="D28" s="10">
        <v>959793.49748395197</v>
      </c>
      <c r="E28" s="10">
        <v>959793.49748395197</v>
      </c>
      <c r="F28" s="23">
        <f t="shared" si="0"/>
        <v>0</v>
      </c>
      <c r="G28" s="10">
        <v>2123874.6838712799</v>
      </c>
      <c r="H28" s="10">
        <v>2135199.6758026802</v>
      </c>
      <c r="I28" s="23">
        <f t="shared" si="1"/>
        <v>11324.991931400262</v>
      </c>
      <c r="J28" s="10">
        <v>13078630.7318055</v>
      </c>
      <c r="K28" s="10">
        <v>13078630.7318055</v>
      </c>
      <c r="L28" s="23">
        <f t="shared" si="2"/>
        <v>0</v>
      </c>
      <c r="M28" s="10">
        <v>2438642.1964578899</v>
      </c>
      <c r="N28" s="10">
        <v>2439867.7948805201</v>
      </c>
      <c r="O28" s="23">
        <f t="shared" si="3"/>
        <v>1225.5984226302244</v>
      </c>
      <c r="P28" s="10">
        <v>15517272.9282634</v>
      </c>
      <c r="Q28" s="10">
        <v>15518498.526686</v>
      </c>
      <c r="R28" s="23">
        <f t="shared" si="4"/>
        <v>1225.5984225999564</v>
      </c>
      <c r="S28" s="23">
        <f t="shared" si="5"/>
        <v>0</v>
      </c>
    </row>
    <row r="29" spans="1:19" ht="27.6">
      <c r="A29" t="s">
        <v>204</v>
      </c>
      <c r="B29" s="14" t="s">
        <v>206</v>
      </c>
      <c r="C29">
        <v>2026</v>
      </c>
      <c r="D29" s="10">
        <v>979309.06095754402</v>
      </c>
      <c r="E29" s="10">
        <v>980780.30505805195</v>
      </c>
      <c r="F29" s="23">
        <f t="shared" si="0"/>
        <v>1471.2441005079309</v>
      </c>
      <c r="G29" s="10">
        <v>2157851.4288711702</v>
      </c>
      <c r="H29" s="10">
        <v>2181019.4587222999</v>
      </c>
      <c r="I29" s="23">
        <f t="shared" si="1"/>
        <v>23168.029851129744</v>
      </c>
      <c r="J29" s="10">
        <v>13357579.110367499</v>
      </c>
      <c r="K29" s="10">
        <v>13376482.465195799</v>
      </c>
      <c r="L29" s="23">
        <f t="shared" si="2"/>
        <v>18903.354828299955</v>
      </c>
      <c r="M29" s="10">
        <v>2491614.19567412</v>
      </c>
      <c r="N29" s="10">
        <v>2495093.0586842</v>
      </c>
      <c r="O29" s="23">
        <f t="shared" si="3"/>
        <v>3478.8630100800656</v>
      </c>
      <c r="P29" s="10">
        <v>15849193.3060416</v>
      </c>
      <c r="Q29" s="10">
        <v>15871575.523879901</v>
      </c>
      <c r="R29" s="23">
        <f t="shared" si="4"/>
        <v>22382.217838300392</v>
      </c>
      <c r="S29" s="23">
        <f t="shared" si="5"/>
        <v>18903.354828299955</v>
      </c>
    </row>
    <row r="30" spans="1:19" ht="27.6">
      <c r="A30" t="s">
        <v>204</v>
      </c>
      <c r="B30" s="14" t="s">
        <v>206</v>
      </c>
      <c r="C30">
        <v>2027</v>
      </c>
      <c r="D30" s="10">
        <v>999414.02270276204</v>
      </c>
      <c r="E30" s="10">
        <v>1003320.7907798199</v>
      </c>
      <c r="F30" s="23">
        <f t="shared" si="0"/>
        <v>3906.7680770579027</v>
      </c>
      <c r="G30" s="10">
        <v>2192845.3167462801</v>
      </c>
      <c r="H30" s="10">
        <v>2228341.8118159701</v>
      </c>
      <c r="I30" s="23">
        <f t="shared" si="1"/>
        <v>35496.495069690049</v>
      </c>
      <c r="J30" s="10">
        <v>13625838.1475331</v>
      </c>
      <c r="K30" s="10">
        <v>13677394.980969699</v>
      </c>
      <c r="L30" s="23">
        <f t="shared" si="2"/>
        <v>51556.833436599001</v>
      </c>
      <c r="M30" s="10">
        <v>2544580.3415759001</v>
      </c>
      <c r="N30" s="10">
        <v>2551241.0425070198</v>
      </c>
      <c r="O30" s="23">
        <f t="shared" si="3"/>
        <v>6660.7009311197326</v>
      </c>
      <c r="P30" s="10">
        <v>16170418.489109</v>
      </c>
      <c r="Q30" s="10">
        <v>16228636.023476699</v>
      </c>
      <c r="R30" s="23">
        <f t="shared" si="4"/>
        <v>58217.534367699176</v>
      </c>
      <c r="S30" s="23">
        <f t="shared" si="5"/>
        <v>51556.833436599001</v>
      </c>
    </row>
    <row r="31" spans="1:19" ht="27.6">
      <c r="A31" t="s">
        <v>204</v>
      </c>
      <c r="B31" s="14" t="s">
        <v>206</v>
      </c>
      <c r="C31">
        <v>2028</v>
      </c>
      <c r="D31" s="10">
        <v>1020341.82851088</v>
      </c>
      <c r="E31" s="10">
        <v>1027500.4690207799</v>
      </c>
      <c r="F31" s="23">
        <f t="shared" si="0"/>
        <v>7158.6405098999385</v>
      </c>
      <c r="G31" s="10">
        <v>2239506.6453530798</v>
      </c>
      <c r="H31" s="10">
        <v>2288120.6993523501</v>
      </c>
      <c r="I31" s="23">
        <f t="shared" si="1"/>
        <v>48614.053999270312</v>
      </c>
      <c r="J31" s="10">
        <v>13877891.2980382</v>
      </c>
      <c r="K31" s="10">
        <v>13973849.5476407</v>
      </c>
      <c r="L31" s="23">
        <f t="shared" si="2"/>
        <v>95958.249602500349</v>
      </c>
      <c r="M31" s="10">
        <v>2598388.4719195301</v>
      </c>
      <c r="N31" s="10">
        <v>2609119.5181605602</v>
      </c>
      <c r="O31" s="23">
        <f t="shared" si="3"/>
        <v>10731.046241030097</v>
      </c>
      <c r="P31" s="10">
        <v>16476279.769957799</v>
      </c>
      <c r="Q31" s="10">
        <v>16582969.0658013</v>
      </c>
      <c r="R31" s="23">
        <f t="shared" si="4"/>
        <v>106689.29584350064</v>
      </c>
      <c r="S31" s="23">
        <f t="shared" si="5"/>
        <v>95958.249602500349</v>
      </c>
    </row>
    <row r="32" spans="1:19" ht="27.6">
      <c r="A32" t="s">
        <v>204</v>
      </c>
      <c r="B32" s="14" t="s">
        <v>206</v>
      </c>
      <c r="C32">
        <v>2029</v>
      </c>
      <c r="D32" s="10">
        <v>1042434.8512544</v>
      </c>
      <c r="E32" s="10">
        <v>1053610.41066253</v>
      </c>
      <c r="F32" s="23">
        <f t="shared" si="0"/>
        <v>11175.559408130008</v>
      </c>
      <c r="G32" s="10">
        <v>2274666.77146023</v>
      </c>
      <c r="H32" s="10">
        <v>2336688.0735737998</v>
      </c>
      <c r="I32" s="23">
        <f t="shared" si="1"/>
        <v>62021.302113569807</v>
      </c>
      <c r="J32" s="10">
        <v>14139434.201007999</v>
      </c>
      <c r="K32" s="10">
        <v>14290695.046844499</v>
      </c>
      <c r="L32" s="23">
        <f t="shared" si="2"/>
        <v>151260.84583649971</v>
      </c>
      <c r="M32" s="10">
        <v>2651774.2812333498</v>
      </c>
      <c r="N32" s="10">
        <v>2667387.1405259301</v>
      </c>
      <c r="O32" s="23">
        <f t="shared" si="3"/>
        <v>15612.85929258028</v>
      </c>
      <c r="P32" s="10">
        <v>16791208.482241299</v>
      </c>
      <c r="Q32" s="10">
        <v>16958082.187370401</v>
      </c>
      <c r="R32" s="23">
        <f t="shared" si="4"/>
        <v>166873.70512910187</v>
      </c>
      <c r="S32" s="23">
        <f t="shared" si="5"/>
        <v>151260.84583649971</v>
      </c>
    </row>
    <row r="33" spans="1:19" ht="27.6">
      <c r="A33" t="s">
        <v>204</v>
      </c>
      <c r="B33" s="14" t="s">
        <v>206</v>
      </c>
      <c r="C33">
        <v>2030</v>
      </c>
      <c r="D33" s="10">
        <v>1064899.33748442</v>
      </c>
      <c r="E33" s="10">
        <v>1080810.2187294599</v>
      </c>
      <c r="F33" s="23">
        <f t="shared" si="0"/>
        <v>15910.881245039869</v>
      </c>
      <c r="G33" s="10">
        <v>2310776.3286825502</v>
      </c>
      <c r="H33" s="10">
        <v>2386448.8004672802</v>
      </c>
      <c r="I33" s="23">
        <f t="shared" si="1"/>
        <v>75672.471784729976</v>
      </c>
      <c r="J33" s="10">
        <v>14384784.635810699</v>
      </c>
      <c r="K33" s="10">
        <v>14601429.0838702</v>
      </c>
      <c r="L33" s="23">
        <f t="shared" si="2"/>
        <v>216644.44805950113</v>
      </c>
      <c r="M33" s="10">
        <v>2704707.2170229899</v>
      </c>
      <c r="N33" s="10">
        <v>2725934.7625286998</v>
      </c>
      <c r="O33" s="23">
        <f t="shared" si="3"/>
        <v>21227.545505709946</v>
      </c>
      <c r="P33" s="10">
        <v>17089491.852833699</v>
      </c>
      <c r="Q33" s="10">
        <v>17327363.846399002</v>
      </c>
      <c r="R33" s="23">
        <f t="shared" si="4"/>
        <v>237871.99356530234</v>
      </c>
      <c r="S33" s="23">
        <f t="shared" si="5"/>
        <v>216644.44805950113</v>
      </c>
    </row>
    <row r="34" spans="1:19" ht="27.6">
      <c r="A34" t="s">
        <v>204</v>
      </c>
      <c r="B34" s="14" t="s">
        <v>206</v>
      </c>
      <c r="C34">
        <v>2031</v>
      </c>
      <c r="D34" s="10">
        <v>1085972.20399031</v>
      </c>
      <c r="E34" s="10">
        <v>1107157.64124119</v>
      </c>
      <c r="F34" s="23">
        <f t="shared" si="0"/>
        <v>21185.437250880059</v>
      </c>
      <c r="G34" s="10">
        <v>2345601.0983850802</v>
      </c>
      <c r="H34" s="10">
        <v>2435295.4035654198</v>
      </c>
      <c r="I34" s="23">
        <f t="shared" si="1"/>
        <v>89694.305180339608</v>
      </c>
      <c r="J34" s="10">
        <v>14620284.622119</v>
      </c>
      <c r="K34" s="10">
        <v>14910262.6671564</v>
      </c>
      <c r="L34" s="23">
        <f t="shared" si="2"/>
        <v>289978.04503739998</v>
      </c>
      <c r="M34" s="10">
        <v>2757204.6869239798</v>
      </c>
      <c r="N34" s="10">
        <v>2784742.8188440399</v>
      </c>
      <c r="O34" s="23">
        <f t="shared" si="3"/>
        <v>27538.131920060143</v>
      </c>
      <c r="P34" s="10">
        <v>17377489.309043001</v>
      </c>
      <c r="Q34" s="10">
        <v>17695005.486000501</v>
      </c>
      <c r="R34" s="23">
        <f t="shared" si="4"/>
        <v>317516.17695749924</v>
      </c>
      <c r="S34" s="23">
        <f t="shared" si="5"/>
        <v>289978.04503739998</v>
      </c>
    </row>
    <row r="35" spans="1:19" ht="27.6">
      <c r="A35" t="s">
        <v>204</v>
      </c>
      <c r="B35" s="14" t="s">
        <v>206</v>
      </c>
      <c r="C35">
        <v>2032</v>
      </c>
      <c r="D35" s="10">
        <v>1106978.9557179301</v>
      </c>
      <c r="E35" s="10">
        <v>1133979.82552584</v>
      </c>
      <c r="F35" s="23">
        <f t="shared" si="0"/>
        <v>27000.869807909941</v>
      </c>
      <c r="G35" s="10">
        <v>2382172.5516164699</v>
      </c>
      <c r="H35" s="10">
        <v>2486226.86894442</v>
      </c>
      <c r="I35" s="23">
        <f t="shared" si="1"/>
        <v>104054.31732795015</v>
      </c>
      <c r="J35" s="10">
        <v>14841928.6831242</v>
      </c>
      <c r="K35" s="10">
        <v>15212724.6096518</v>
      </c>
      <c r="L35" s="23">
        <f t="shared" si="2"/>
        <v>370795.92652760074</v>
      </c>
      <c r="M35" s="10">
        <v>2809384.9223056999</v>
      </c>
      <c r="N35" s="10">
        <v>2843886.5438264399</v>
      </c>
      <c r="O35" s="23">
        <f t="shared" si="3"/>
        <v>34501.62152073998</v>
      </c>
      <c r="P35" s="10">
        <v>17651313.60543</v>
      </c>
      <c r="Q35" s="10">
        <v>18056611.153478201</v>
      </c>
      <c r="R35" s="23">
        <f t="shared" si="4"/>
        <v>405297.54804820195</v>
      </c>
      <c r="S35" s="23">
        <f t="shared" si="5"/>
        <v>370795.92652760074</v>
      </c>
    </row>
    <row r="36" spans="1:19" ht="27.6">
      <c r="A36" t="s">
        <v>204</v>
      </c>
      <c r="B36" s="14" t="s">
        <v>206</v>
      </c>
      <c r="C36">
        <v>2033</v>
      </c>
      <c r="D36" s="10">
        <v>1127221.57807814</v>
      </c>
      <c r="E36" s="10">
        <v>1160519.0384788001</v>
      </c>
      <c r="F36" s="23">
        <f t="shared" si="0"/>
        <v>33297.460400660057</v>
      </c>
      <c r="G36" s="10">
        <v>2425063.8512927801</v>
      </c>
      <c r="H36" s="10">
        <v>2544179.9130816502</v>
      </c>
      <c r="I36" s="23">
        <f t="shared" si="1"/>
        <v>119116.06178887002</v>
      </c>
      <c r="J36" s="10">
        <v>15039742.010575499</v>
      </c>
      <c r="K36" s="10">
        <v>15498146.8141225</v>
      </c>
      <c r="L36" s="23">
        <f t="shared" si="2"/>
        <v>458404.80354700051</v>
      </c>
      <c r="M36" s="10">
        <v>2861818.0517328698</v>
      </c>
      <c r="N36" s="10">
        <v>2903939.0067597199</v>
      </c>
      <c r="O36" s="23">
        <f t="shared" si="3"/>
        <v>42120.955026850104</v>
      </c>
      <c r="P36" s="10">
        <v>17901560.062308401</v>
      </c>
      <c r="Q36" s="10">
        <v>18402085.820882302</v>
      </c>
      <c r="R36" s="23">
        <f t="shared" si="4"/>
        <v>500525.75857390091</v>
      </c>
      <c r="S36" s="23">
        <f t="shared" si="5"/>
        <v>458404.80354700051</v>
      </c>
    </row>
    <row r="37" spans="1:19" ht="27.6">
      <c r="A37" t="s">
        <v>204</v>
      </c>
      <c r="B37" s="14" t="s">
        <v>206</v>
      </c>
      <c r="C37">
        <v>2034</v>
      </c>
      <c r="D37" s="10">
        <v>1147345.3293389101</v>
      </c>
      <c r="E37" s="10">
        <v>1187394.62078838</v>
      </c>
      <c r="F37" s="23">
        <f t="shared" si="0"/>
        <v>40049.29144946998</v>
      </c>
      <c r="G37" s="10">
        <v>2457301.7511962499</v>
      </c>
      <c r="H37" s="10">
        <v>2591241.8271754701</v>
      </c>
      <c r="I37" s="23">
        <f t="shared" si="1"/>
        <v>133940.07597922022</v>
      </c>
      <c r="J37" s="10">
        <v>15246379.374136399</v>
      </c>
      <c r="K37" s="10">
        <v>15799428.4193656</v>
      </c>
      <c r="L37" s="23">
        <f t="shared" si="2"/>
        <v>553049.04522920027</v>
      </c>
      <c r="M37" s="10">
        <v>2913578.3207642399</v>
      </c>
      <c r="N37" s="10">
        <v>2963891.11565708</v>
      </c>
      <c r="O37" s="23">
        <f t="shared" si="3"/>
        <v>50312.794892840087</v>
      </c>
      <c r="P37" s="10">
        <v>18159957.694900699</v>
      </c>
      <c r="Q37" s="10">
        <v>18763319.535022601</v>
      </c>
      <c r="R37" s="23">
        <f t="shared" si="4"/>
        <v>603361.84012190253</v>
      </c>
      <c r="S37" s="23">
        <f t="shared" si="5"/>
        <v>553049.04522920027</v>
      </c>
    </row>
    <row r="38" spans="1:19" ht="27.6">
      <c r="A38" t="s">
        <v>204</v>
      </c>
      <c r="B38" s="14" t="s">
        <v>206</v>
      </c>
      <c r="C38">
        <v>2035</v>
      </c>
      <c r="D38" s="10">
        <v>1167110.21770581</v>
      </c>
      <c r="E38" s="10">
        <v>1214325.9717928099</v>
      </c>
      <c r="F38" s="23">
        <f t="shared" si="0"/>
        <v>47215.754086999921</v>
      </c>
      <c r="G38" s="10">
        <v>2488494.85113391</v>
      </c>
      <c r="H38" s="10">
        <v>2637338.5575930099</v>
      </c>
      <c r="I38" s="23">
        <f t="shared" si="1"/>
        <v>148843.70645909989</v>
      </c>
      <c r="J38" s="10">
        <v>15439704.937197</v>
      </c>
      <c r="K38" s="10">
        <v>16093445.8910369</v>
      </c>
      <c r="L38" s="23">
        <f t="shared" si="2"/>
        <v>653740.95383989997</v>
      </c>
      <c r="M38" s="10">
        <v>2964534.5325532202</v>
      </c>
      <c r="N38" s="10">
        <v>3023565.75015719</v>
      </c>
      <c r="O38" s="23">
        <f t="shared" si="3"/>
        <v>59031.217603969853</v>
      </c>
      <c r="P38" s="10">
        <v>18404239.469750199</v>
      </c>
      <c r="Q38" s="10">
        <v>19117011.641194101</v>
      </c>
      <c r="R38" s="23">
        <f t="shared" si="4"/>
        <v>712772.17144390196</v>
      </c>
      <c r="S38" s="23">
        <f t="shared" si="5"/>
        <v>653740.95383989997</v>
      </c>
    </row>
    <row r="39" spans="1:19" ht="27.6">
      <c r="A39" t="s">
        <v>204</v>
      </c>
      <c r="B39" s="14" t="s">
        <v>206</v>
      </c>
      <c r="C39">
        <v>2036</v>
      </c>
      <c r="D39" s="10">
        <v>1187228.32920135</v>
      </c>
      <c r="E39" s="10">
        <v>1242005.1963107099</v>
      </c>
      <c r="F39" s="23">
        <f t="shared" si="0"/>
        <v>54776.867109359941</v>
      </c>
      <c r="G39" s="10">
        <v>2523710.4270733302</v>
      </c>
      <c r="H39" s="10">
        <v>2687815.4185624099</v>
      </c>
      <c r="I39" s="23">
        <f t="shared" si="1"/>
        <v>164104.99148907978</v>
      </c>
      <c r="J39" s="10">
        <v>15627480.6058977</v>
      </c>
      <c r="K39" s="10">
        <v>16387284.1170475</v>
      </c>
      <c r="L39" s="23">
        <f t="shared" si="2"/>
        <v>759803.51114979945</v>
      </c>
      <c r="M39" s="10">
        <v>3014950.7123869499</v>
      </c>
      <c r="N39" s="10">
        <v>3083207.24745521</v>
      </c>
      <c r="O39" s="23">
        <f t="shared" si="3"/>
        <v>68256.53506826004</v>
      </c>
      <c r="P39" s="10">
        <v>18642431.318284702</v>
      </c>
      <c r="Q39" s="10">
        <v>19470491.364502698</v>
      </c>
      <c r="R39" s="23">
        <f t="shared" si="4"/>
        <v>828060.04621799663</v>
      </c>
      <c r="S39" s="23">
        <f t="shared" si="5"/>
        <v>759803.51114979945</v>
      </c>
    </row>
    <row r="40" spans="1:19" ht="27.6">
      <c r="A40" t="s">
        <v>204</v>
      </c>
      <c r="B40" s="14" t="s">
        <v>206</v>
      </c>
      <c r="C40">
        <v>2037</v>
      </c>
      <c r="D40" s="10">
        <v>1207130.3954535599</v>
      </c>
      <c r="E40" s="10">
        <v>1269807.8090944199</v>
      </c>
      <c r="F40" s="23">
        <f t="shared" si="0"/>
        <v>62677.413640860002</v>
      </c>
      <c r="G40" s="10">
        <v>2557708.84905309</v>
      </c>
      <c r="H40" s="10">
        <v>2737274.7907770001</v>
      </c>
      <c r="I40" s="23">
        <f t="shared" si="1"/>
        <v>179565.94172391016</v>
      </c>
      <c r="J40" s="10">
        <v>15801816.733008301</v>
      </c>
      <c r="K40" s="10">
        <v>16672497.819866899</v>
      </c>
      <c r="L40" s="23">
        <f t="shared" si="2"/>
        <v>870681.08685859852</v>
      </c>
      <c r="M40" s="10">
        <v>3064704.7458340498</v>
      </c>
      <c r="N40" s="10">
        <v>3142666.5906475801</v>
      </c>
      <c r="O40" s="23">
        <f t="shared" si="3"/>
        <v>77961.844813530333</v>
      </c>
      <c r="P40" s="10">
        <v>18866521.478842299</v>
      </c>
      <c r="Q40" s="10">
        <v>19815164.4105145</v>
      </c>
      <c r="R40" s="23">
        <f t="shared" si="4"/>
        <v>948642.93167220056</v>
      </c>
      <c r="S40" s="23">
        <f t="shared" si="5"/>
        <v>870681.08685859852</v>
      </c>
    </row>
    <row r="41" spans="1:19" ht="27.6">
      <c r="A41" t="s">
        <v>204</v>
      </c>
      <c r="B41" s="14" t="s">
        <v>206</v>
      </c>
      <c r="C41">
        <v>2038</v>
      </c>
      <c r="D41" s="10">
        <v>1226301.67363094</v>
      </c>
      <c r="E41" s="10">
        <v>1297176.2554210799</v>
      </c>
      <c r="F41" s="23">
        <f t="shared" si="0"/>
        <v>70874.581790139899</v>
      </c>
      <c r="G41" s="10">
        <v>2594656.13057434</v>
      </c>
      <c r="H41" s="10">
        <v>2790687.0212172102</v>
      </c>
      <c r="I41" s="23">
        <f t="shared" si="1"/>
        <v>196030.89064287022</v>
      </c>
      <c r="J41" s="10">
        <v>15957098.1639146</v>
      </c>
      <c r="K41" s="10">
        <v>16943079.5437892</v>
      </c>
      <c r="L41" s="23">
        <f t="shared" si="2"/>
        <v>985981.3798746001</v>
      </c>
      <c r="M41" s="10">
        <v>3114163.89292889</v>
      </c>
      <c r="N41" s="10">
        <v>3202368.9267663299</v>
      </c>
      <c r="O41" s="23">
        <f t="shared" si="3"/>
        <v>88205.033837439958</v>
      </c>
      <c r="P41" s="10">
        <v>19071262.056843501</v>
      </c>
      <c r="Q41" s="10">
        <v>20145448.470555499</v>
      </c>
      <c r="R41" s="23">
        <f t="shared" si="4"/>
        <v>1074186.4137119986</v>
      </c>
      <c r="S41" s="23">
        <f t="shared" si="5"/>
        <v>985981.3798746001</v>
      </c>
    </row>
    <row r="42" spans="1:19" ht="27.6">
      <c r="A42" t="s">
        <v>204</v>
      </c>
      <c r="B42" s="14" t="s">
        <v>206</v>
      </c>
      <c r="C42">
        <v>2039</v>
      </c>
      <c r="D42" s="10">
        <v>1245929.5670938301</v>
      </c>
      <c r="E42" s="10">
        <v>1325347.79629959</v>
      </c>
      <c r="F42" s="23">
        <f t="shared" si="0"/>
        <v>79418.229205759941</v>
      </c>
      <c r="G42" s="10">
        <v>2623521.1045218501</v>
      </c>
      <c r="H42" s="10">
        <v>2835232.8138728002</v>
      </c>
      <c r="I42" s="23">
        <f t="shared" si="1"/>
        <v>211711.70935095008</v>
      </c>
      <c r="J42" s="10">
        <v>16110964.047692399</v>
      </c>
      <c r="K42" s="10">
        <v>17216985.482207</v>
      </c>
      <c r="L42" s="23">
        <f t="shared" si="2"/>
        <v>1106021.4345146008</v>
      </c>
      <c r="M42" s="10">
        <v>3162443.6455377401</v>
      </c>
      <c r="N42" s="10">
        <v>3261308.0448366501</v>
      </c>
      <c r="O42" s="23">
        <f t="shared" si="3"/>
        <v>98864.399298910052</v>
      </c>
      <c r="P42" s="10">
        <v>19273407.693230201</v>
      </c>
      <c r="Q42" s="10">
        <v>20478293.5270436</v>
      </c>
      <c r="R42" s="23">
        <f t="shared" si="4"/>
        <v>1204885.8338133991</v>
      </c>
      <c r="S42" s="23">
        <f t="shared" si="5"/>
        <v>1106021.4345146008</v>
      </c>
    </row>
    <row r="43" spans="1:19" ht="27.6">
      <c r="A43" t="s">
        <v>204</v>
      </c>
      <c r="B43" s="14" t="s">
        <v>206</v>
      </c>
      <c r="C43">
        <v>2040</v>
      </c>
      <c r="D43" s="10">
        <v>1264594.45456839</v>
      </c>
      <c r="E43" s="10">
        <v>1352787.6755061899</v>
      </c>
      <c r="F43" s="23">
        <f t="shared" si="0"/>
        <v>88193.220937799895</v>
      </c>
      <c r="G43" s="10">
        <v>2649158.7119347602</v>
      </c>
      <c r="H43" s="10">
        <v>2876390.0212324099</v>
      </c>
      <c r="I43" s="23">
        <f t="shared" si="1"/>
        <v>227231.30929764966</v>
      </c>
      <c r="J43" s="10">
        <v>16247596.045716699</v>
      </c>
      <c r="K43" s="10">
        <v>17477129.098030299</v>
      </c>
      <c r="L43" s="23">
        <f t="shared" si="2"/>
        <v>1229533.0523135997</v>
      </c>
      <c r="M43" s="10">
        <v>3209333.11552876</v>
      </c>
      <c r="N43" s="10">
        <v>3319226.5384597802</v>
      </c>
      <c r="O43" s="23">
        <f t="shared" si="3"/>
        <v>109893.42293102015</v>
      </c>
      <c r="P43" s="10">
        <v>19456929.161245499</v>
      </c>
      <c r="Q43" s="10">
        <v>20796355.636489999</v>
      </c>
      <c r="R43" s="23">
        <f t="shared" si="4"/>
        <v>1339426.4752444997</v>
      </c>
      <c r="S43" s="23">
        <f t="shared" si="5"/>
        <v>1229533.0523135997</v>
      </c>
    </row>
    <row r="44" spans="1:19" ht="27.6">
      <c r="A44" t="s">
        <v>204</v>
      </c>
      <c r="B44" s="14" t="s">
        <v>206</v>
      </c>
      <c r="C44">
        <v>2041</v>
      </c>
      <c r="D44" s="10">
        <v>1282872.3927843201</v>
      </c>
      <c r="E44" s="10">
        <v>1380070.9641243899</v>
      </c>
      <c r="F44" s="23">
        <f t="shared" si="0"/>
        <v>97198.571340069873</v>
      </c>
      <c r="G44" s="10">
        <v>2679420.4064530702</v>
      </c>
      <c r="H44" s="10">
        <v>2922451.7840816001</v>
      </c>
      <c r="I44" s="23">
        <f t="shared" si="1"/>
        <v>243031.37762852991</v>
      </c>
      <c r="J44" s="10">
        <v>16374920.821312999</v>
      </c>
      <c r="K44" s="10">
        <v>17731269.8507494</v>
      </c>
      <c r="L44" s="23">
        <f t="shared" si="2"/>
        <v>1356349.0294364002</v>
      </c>
      <c r="M44" s="10">
        <v>3255282.91734064</v>
      </c>
      <c r="N44" s="10">
        <v>3376570.7795691099</v>
      </c>
      <c r="O44" s="23">
        <f t="shared" si="3"/>
        <v>121287.86222846992</v>
      </c>
      <c r="P44" s="10">
        <v>19630203.738653701</v>
      </c>
      <c r="Q44" s="10">
        <v>21107840.6303185</v>
      </c>
      <c r="R44" s="23">
        <f t="shared" si="4"/>
        <v>1477636.8916647993</v>
      </c>
      <c r="S44" s="23">
        <f t="shared" si="5"/>
        <v>1356349.0294364002</v>
      </c>
    </row>
    <row r="45" spans="1:19" ht="27.6">
      <c r="A45" t="s">
        <v>204</v>
      </c>
      <c r="B45" s="14" t="s">
        <v>206</v>
      </c>
      <c r="C45">
        <v>2042</v>
      </c>
      <c r="D45" s="10">
        <v>1300496.0310337101</v>
      </c>
      <c r="E45" s="10">
        <v>1406876.3400552501</v>
      </c>
      <c r="F45" s="23">
        <f t="shared" si="0"/>
        <v>106380.30902153999</v>
      </c>
      <c r="G45" s="10">
        <v>2704047.5215249001</v>
      </c>
      <c r="H45" s="10">
        <v>2962983.4666738398</v>
      </c>
      <c r="I45" s="23">
        <f t="shared" si="1"/>
        <v>258935.94514893973</v>
      </c>
      <c r="J45" s="10">
        <v>16488251.981852099</v>
      </c>
      <c r="K45" s="10">
        <v>17974111.2649187</v>
      </c>
      <c r="L45" s="23">
        <f t="shared" si="2"/>
        <v>1485859.2830666006</v>
      </c>
      <c r="M45" s="10">
        <v>3299879.1080752099</v>
      </c>
      <c r="N45" s="10">
        <v>3432912.5995370499</v>
      </c>
      <c r="O45" s="23">
        <f t="shared" si="3"/>
        <v>133033.49146183999</v>
      </c>
      <c r="P45" s="10">
        <v>19788131.089927301</v>
      </c>
      <c r="Q45" s="10">
        <v>21407023.864455801</v>
      </c>
      <c r="R45" s="23">
        <f t="shared" si="4"/>
        <v>1618892.7745284997</v>
      </c>
      <c r="S45" s="23">
        <f t="shared" si="5"/>
        <v>1485859.2830666006</v>
      </c>
    </row>
    <row r="46" spans="1:19" ht="27.6">
      <c r="A46" t="s">
        <v>204</v>
      </c>
      <c r="B46" s="14" t="s">
        <v>206</v>
      </c>
      <c r="C46">
        <v>2043</v>
      </c>
      <c r="D46" s="10">
        <v>1317126.55587728</v>
      </c>
      <c r="E46" s="10">
        <v>1432805.1824121401</v>
      </c>
      <c r="F46" s="23">
        <f t="shared" si="0"/>
        <v>115678.62653486012</v>
      </c>
      <c r="G46" s="10">
        <v>2732730.4567072098</v>
      </c>
      <c r="H46" s="10">
        <v>3008470.65003363</v>
      </c>
      <c r="I46" s="23">
        <f t="shared" si="1"/>
        <v>275740.19332642015</v>
      </c>
      <c r="J46" s="10">
        <v>16580922.1384787</v>
      </c>
      <c r="K46" s="10">
        <v>18198360.101822201</v>
      </c>
      <c r="L46" s="23">
        <f t="shared" si="2"/>
        <v>1617437.9633435011</v>
      </c>
      <c r="M46" s="10">
        <v>3343641.5202842602</v>
      </c>
      <c r="N46" s="10">
        <v>3488845.1394354599</v>
      </c>
      <c r="O46" s="23">
        <f t="shared" si="3"/>
        <v>145203.6191511997</v>
      </c>
      <c r="P46" s="10">
        <v>19924563.658762898</v>
      </c>
      <c r="Q46" s="10">
        <v>21687205.241257701</v>
      </c>
      <c r="R46" s="23">
        <f t="shared" si="4"/>
        <v>1762641.5824948028</v>
      </c>
      <c r="S46" s="23">
        <f t="shared" si="5"/>
        <v>1617437.9633435011</v>
      </c>
    </row>
    <row r="47" spans="1:19" ht="27.6">
      <c r="A47" t="s">
        <v>204</v>
      </c>
      <c r="B47" s="14" t="s">
        <v>206</v>
      </c>
      <c r="C47">
        <v>2044</v>
      </c>
      <c r="D47" s="10">
        <v>1333200.22933874</v>
      </c>
      <c r="E47" s="10">
        <v>1458339.1797493801</v>
      </c>
      <c r="F47" s="23">
        <f t="shared" si="0"/>
        <v>125138.9504106401</v>
      </c>
      <c r="G47" s="10">
        <v>2754705.5378074902</v>
      </c>
      <c r="H47" s="10">
        <v>3046056.68354666</v>
      </c>
      <c r="I47" s="23">
        <f t="shared" si="1"/>
        <v>291351.14573916979</v>
      </c>
      <c r="J47" s="10">
        <v>16668419.712964799</v>
      </c>
      <c r="K47" s="10">
        <v>18419903.909360301</v>
      </c>
      <c r="L47" s="23">
        <f t="shared" si="2"/>
        <v>1751484.1963955015</v>
      </c>
      <c r="M47" s="10">
        <v>3385924.8017305802</v>
      </c>
      <c r="N47" s="10">
        <v>3543582.9297337201</v>
      </c>
      <c r="O47" s="23">
        <f t="shared" si="3"/>
        <v>157658.12800313998</v>
      </c>
      <c r="P47" s="10">
        <v>20054344.514695399</v>
      </c>
      <c r="Q47" s="10">
        <v>21963486.839094002</v>
      </c>
      <c r="R47" s="23">
        <f t="shared" si="4"/>
        <v>1909142.3243986033</v>
      </c>
      <c r="S47" s="23">
        <f t="shared" si="5"/>
        <v>1751484.1963955015</v>
      </c>
    </row>
    <row r="48" spans="1:19" ht="27.6">
      <c r="A48" t="s">
        <v>204</v>
      </c>
      <c r="B48" s="14" t="s">
        <v>206</v>
      </c>
      <c r="C48">
        <v>2045</v>
      </c>
      <c r="D48" s="10">
        <v>1349137.02808811</v>
      </c>
      <c r="E48" s="10">
        <v>1483913.3999159799</v>
      </c>
      <c r="F48" s="23">
        <f t="shared" si="0"/>
        <v>134776.37182786991</v>
      </c>
      <c r="G48" s="10">
        <v>2775570.6380006499</v>
      </c>
      <c r="H48" s="10">
        <v>3082224.0069858502</v>
      </c>
      <c r="I48" s="23">
        <f t="shared" si="1"/>
        <v>306653.3689852003</v>
      </c>
      <c r="J48" s="10">
        <v>16747849.1805733</v>
      </c>
      <c r="K48" s="10">
        <v>18635707.8486913</v>
      </c>
      <c r="L48" s="23">
        <f t="shared" si="2"/>
        <v>1887858.668118</v>
      </c>
      <c r="M48" s="10">
        <v>3426632.6411339999</v>
      </c>
      <c r="N48" s="10">
        <v>3596974.60976764</v>
      </c>
      <c r="O48" s="23">
        <f t="shared" si="3"/>
        <v>170341.96863364009</v>
      </c>
      <c r="P48" s="10">
        <v>20174481.821707301</v>
      </c>
      <c r="Q48" s="10">
        <v>22232682.4584589</v>
      </c>
      <c r="R48" s="23">
        <f t="shared" si="4"/>
        <v>2058200.6367515996</v>
      </c>
      <c r="S48" s="23">
        <f t="shared" si="5"/>
        <v>1887858.668118</v>
      </c>
    </row>
    <row r="49" spans="1:19" ht="27.6">
      <c r="A49" t="s">
        <v>204</v>
      </c>
      <c r="B49" s="14" t="s">
        <v>206</v>
      </c>
      <c r="C49">
        <v>2046</v>
      </c>
      <c r="D49" s="10">
        <v>1364953.0804343</v>
      </c>
      <c r="E49" s="10">
        <v>1509480.2754246099</v>
      </c>
      <c r="F49" s="23">
        <f t="shared" si="0"/>
        <v>144527.19499030989</v>
      </c>
      <c r="G49" s="10">
        <v>2801656.7015646701</v>
      </c>
      <c r="H49" s="10">
        <v>3124046.1784474999</v>
      </c>
      <c r="I49" s="23">
        <f t="shared" si="1"/>
        <v>322389.4768828298</v>
      </c>
      <c r="J49" s="10">
        <v>16817137.256335601</v>
      </c>
      <c r="K49" s="10">
        <v>18842942.5524536</v>
      </c>
      <c r="L49" s="23">
        <f t="shared" si="2"/>
        <v>2025805.2961179987</v>
      </c>
      <c r="M49" s="10">
        <v>3466233.5620460901</v>
      </c>
      <c r="N49" s="10">
        <v>3649516.0869798502</v>
      </c>
      <c r="O49" s="23">
        <f t="shared" si="3"/>
        <v>183282.52493376005</v>
      </c>
      <c r="P49" s="10">
        <v>20283370.818381701</v>
      </c>
      <c r="Q49" s="10">
        <v>22492458.639433499</v>
      </c>
      <c r="R49" s="23">
        <f t="shared" si="4"/>
        <v>2209087.8210517988</v>
      </c>
      <c r="S49" s="23">
        <f t="shared" si="5"/>
        <v>2025805.2961179987</v>
      </c>
    </row>
    <row r="50" spans="1:19" ht="27.6">
      <c r="A50" t="s">
        <v>204</v>
      </c>
      <c r="B50" s="14" t="s">
        <v>206</v>
      </c>
      <c r="C50">
        <v>2047</v>
      </c>
      <c r="D50" s="10">
        <v>1379901.30057741</v>
      </c>
      <c r="E50" s="10">
        <v>1534237.5744131999</v>
      </c>
      <c r="F50" s="23">
        <f t="shared" si="0"/>
        <v>154336.27383578988</v>
      </c>
      <c r="G50" s="10">
        <v>2820815.8088708301</v>
      </c>
      <c r="H50" s="10">
        <v>3158904.2402997999</v>
      </c>
      <c r="I50" s="23">
        <f t="shared" si="1"/>
        <v>338088.43142896984</v>
      </c>
      <c r="J50" s="10">
        <v>16875997.173766799</v>
      </c>
      <c r="K50" s="10">
        <v>19041387.437856801</v>
      </c>
      <c r="L50" s="23">
        <f t="shared" si="2"/>
        <v>2165390.2640900016</v>
      </c>
      <c r="M50" s="10">
        <v>3504243.2634236398</v>
      </c>
      <c r="N50" s="10">
        <v>3700713.6879092599</v>
      </c>
      <c r="O50" s="23">
        <f t="shared" si="3"/>
        <v>196470.42448562011</v>
      </c>
      <c r="P50" s="10">
        <v>20380240.437190399</v>
      </c>
      <c r="Q50" s="10">
        <v>22742101.125766098</v>
      </c>
      <c r="R50" s="23">
        <f t="shared" si="4"/>
        <v>2361860.6885756999</v>
      </c>
      <c r="S50" s="23">
        <f t="shared" si="5"/>
        <v>2165390.2640900016</v>
      </c>
    </row>
    <row r="51" spans="1:19" ht="27.6">
      <c r="A51" t="s">
        <v>204</v>
      </c>
      <c r="B51" s="14" t="s">
        <v>206</v>
      </c>
      <c r="C51">
        <v>2048</v>
      </c>
      <c r="D51" s="10">
        <v>1393479.55121656</v>
      </c>
      <c r="E51" s="10">
        <v>1557584.97398339</v>
      </c>
      <c r="F51" s="23">
        <f t="shared" si="0"/>
        <v>164105.42276683007</v>
      </c>
      <c r="G51" s="10">
        <v>2840026.1156185502</v>
      </c>
      <c r="H51" s="10">
        <v>3194212.2507100999</v>
      </c>
      <c r="I51" s="23">
        <f t="shared" si="1"/>
        <v>354186.13509154972</v>
      </c>
      <c r="J51" s="10">
        <v>16915118.126854099</v>
      </c>
      <c r="K51" s="10">
        <v>19220391.648086298</v>
      </c>
      <c r="L51" s="23">
        <f t="shared" si="2"/>
        <v>2305273.5212321989</v>
      </c>
      <c r="M51" s="10">
        <v>3540874.3244593898</v>
      </c>
      <c r="N51" s="10">
        <v>3750826.4501789301</v>
      </c>
      <c r="O51" s="23">
        <f t="shared" si="3"/>
        <v>209952.12571954029</v>
      </c>
      <c r="P51" s="10">
        <v>20455992.451313499</v>
      </c>
      <c r="Q51" s="10">
        <v>22971218.098265201</v>
      </c>
      <c r="R51" s="23">
        <f t="shared" si="4"/>
        <v>2515225.6469517015</v>
      </c>
      <c r="S51" s="23">
        <f t="shared" si="5"/>
        <v>2305273.5212321989</v>
      </c>
    </row>
    <row r="52" spans="1:19" ht="27.6">
      <c r="A52" t="s">
        <v>204</v>
      </c>
      <c r="B52" s="14" t="s">
        <v>206</v>
      </c>
      <c r="C52">
        <v>2049</v>
      </c>
      <c r="D52" s="10">
        <v>1407153.37743743</v>
      </c>
      <c r="E52" s="10">
        <v>1581148.70872561</v>
      </c>
      <c r="F52" s="23">
        <f t="shared" si="0"/>
        <v>173995.33128818008</v>
      </c>
      <c r="G52" s="10">
        <v>2857905.3375902101</v>
      </c>
      <c r="H52" s="10">
        <v>3227056.8854561802</v>
      </c>
      <c r="I52" s="23">
        <f t="shared" si="1"/>
        <v>369151.54786597006</v>
      </c>
      <c r="J52" s="10">
        <v>16953072.925342601</v>
      </c>
      <c r="K52" s="10">
        <v>19399647.730491299</v>
      </c>
      <c r="L52" s="23">
        <f t="shared" si="2"/>
        <v>2446574.8051486984</v>
      </c>
      <c r="M52" s="10">
        <v>3575906.6052456801</v>
      </c>
      <c r="N52" s="10">
        <v>3799503.95708712</v>
      </c>
      <c r="O52" s="23">
        <f t="shared" si="3"/>
        <v>223597.35184143996</v>
      </c>
      <c r="P52" s="10">
        <v>20528979.530588299</v>
      </c>
      <c r="Q52" s="10">
        <v>23199151.687578399</v>
      </c>
      <c r="R52" s="23">
        <f t="shared" si="4"/>
        <v>2670172.1569900997</v>
      </c>
      <c r="S52" s="23">
        <f t="shared" si="5"/>
        <v>2446574.8051486984</v>
      </c>
    </row>
    <row r="53" spans="1:19" ht="27.6">
      <c r="A53" t="s">
        <v>204</v>
      </c>
      <c r="B53" s="14" t="s">
        <v>206</v>
      </c>
      <c r="C53">
        <v>2050</v>
      </c>
      <c r="D53" s="10">
        <v>1420115.2273714901</v>
      </c>
      <c r="E53" s="10">
        <v>1604008.46344375</v>
      </c>
      <c r="F53" s="23">
        <f t="shared" si="0"/>
        <v>183893.23607225996</v>
      </c>
      <c r="G53" s="10">
        <v>2873740.1734990901</v>
      </c>
      <c r="H53" s="10">
        <v>3257199.2980493</v>
      </c>
      <c r="I53" s="23">
        <f t="shared" si="1"/>
        <v>383459.12455020985</v>
      </c>
      <c r="J53" s="10">
        <v>16981418.873279199</v>
      </c>
      <c r="K53" s="10">
        <v>19570013.415609401</v>
      </c>
      <c r="L53" s="23">
        <f t="shared" si="2"/>
        <v>2588594.5423302017</v>
      </c>
      <c r="M53" s="10">
        <v>3609252.5696760998</v>
      </c>
      <c r="N53" s="10">
        <v>3846594.3784267399</v>
      </c>
      <c r="O53" s="23">
        <f t="shared" si="3"/>
        <v>237341.80875064014</v>
      </c>
      <c r="P53" s="10">
        <v>20590671.4429553</v>
      </c>
      <c r="Q53" s="10">
        <v>23416607.794036102</v>
      </c>
      <c r="R53" s="23">
        <f t="shared" si="4"/>
        <v>2825936.3510808013</v>
      </c>
      <c r="S53" s="23">
        <f t="shared" si="5"/>
        <v>2588594.5423302017</v>
      </c>
    </row>
    <row r="54" spans="1:19" ht="27.6">
      <c r="A54" t="s">
        <v>228</v>
      </c>
      <c r="B54" s="14" t="s">
        <v>230</v>
      </c>
      <c r="C54">
        <v>2025</v>
      </c>
      <c r="D54" s="10">
        <v>959448.02299371897</v>
      </c>
      <c r="E54" s="10">
        <v>959793.49748395197</v>
      </c>
      <c r="F54" s="23">
        <f t="shared" si="0"/>
        <v>345.47449023299851</v>
      </c>
      <c r="G54" s="10">
        <v>2135199.6758026802</v>
      </c>
      <c r="H54" s="10">
        <v>2135199.6758026802</v>
      </c>
      <c r="I54" s="23">
        <f t="shared" si="1"/>
        <v>0</v>
      </c>
      <c r="J54" s="10">
        <v>13074263.443380799</v>
      </c>
      <c r="K54" s="10">
        <v>13078630.7318055</v>
      </c>
      <c r="L54" s="23">
        <f t="shared" si="2"/>
        <v>4367.2884247004986</v>
      </c>
      <c r="M54" s="10">
        <v>2439893.5862394599</v>
      </c>
      <c r="N54" s="10">
        <v>2439867.7948805201</v>
      </c>
      <c r="O54" s="23">
        <f t="shared" si="3"/>
        <v>-25.791358939837664</v>
      </c>
      <c r="P54" s="10">
        <v>15514157.0296202</v>
      </c>
      <c r="Q54" s="10">
        <v>15518498.526686</v>
      </c>
      <c r="R54" s="23">
        <f t="shared" si="4"/>
        <v>4341.4970657993108</v>
      </c>
      <c r="S54" s="23">
        <f t="shared" si="5"/>
        <v>4367.2884247004986</v>
      </c>
    </row>
    <row r="55" spans="1:19" ht="27.6">
      <c r="A55" t="s">
        <v>228</v>
      </c>
      <c r="B55" s="14" t="s">
        <v>230</v>
      </c>
      <c r="C55">
        <v>2026</v>
      </c>
      <c r="D55" s="10">
        <v>980131.179666218</v>
      </c>
      <c r="E55" s="10">
        <v>980780.30505805195</v>
      </c>
      <c r="F55" s="23">
        <f t="shared" si="0"/>
        <v>649.12539183394983</v>
      </c>
      <c r="G55" s="10">
        <v>2181032.41606696</v>
      </c>
      <c r="H55" s="10">
        <v>2181019.4587222999</v>
      </c>
      <c r="I55" s="23">
        <f t="shared" si="1"/>
        <v>-12.957344660069793</v>
      </c>
      <c r="J55" s="10">
        <v>13368155.687917899</v>
      </c>
      <c r="K55" s="10">
        <v>13376482.465195799</v>
      </c>
      <c r="L55" s="23">
        <f t="shared" si="2"/>
        <v>8326.777277899906</v>
      </c>
      <c r="M55" s="10">
        <v>2495166.7421808401</v>
      </c>
      <c r="N55" s="10">
        <v>2495093.0586842</v>
      </c>
      <c r="O55" s="23">
        <f t="shared" si="3"/>
        <v>-73.683496640063822</v>
      </c>
      <c r="P55" s="10">
        <v>15863322.430098699</v>
      </c>
      <c r="Q55" s="10">
        <v>15871575.523879901</v>
      </c>
      <c r="R55" s="23">
        <f t="shared" si="4"/>
        <v>8253.0937812011689</v>
      </c>
      <c r="S55" s="23">
        <f t="shared" si="5"/>
        <v>8326.777277899906</v>
      </c>
    </row>
    <row r="56" spans="1:19" ht="27.6">
      <c r="A56" t="s">
        <v>228</v>
      </c>
      <c r="B56" s="14" t="s">
        <v>230</v>
      </c>
      <c r="C56">
        <v>2027</v>
      </c>
      <c r="D56" s="10">
        <v>1002396.21034634</v>
      </c>
      <c r="E56" s="10">
        <v>1003320.7907798199</v>
      </c>
      <c r="F56" s="23">
        <f t="shared" si="0"/>
        <v>924.58043347997591</v>
      </c>
      <c r="G56" s="10">
        <v>2228377.9376590801</v>
      </c>
      <c r="H56" s="10">
        <v>2228341.8118159701</v>
      </c>
      <c r="I56" s="23">
        <f t="shared" si="1"/>
        <v>-36.125843110028654</v>
      </c>
      <c r="J56" s="10">
        <v>13665388.2535272</v>
      </c>
      <c r="K56" s="10">
        <v>13677394.980969699</v>
      </c>
      <c r="L56" s="23">
        <f t="shared" si="2"/>
        <v>12006.72744249925</v>
      </c>
      <c r="M56" s="10">
        <v>2551381.95843822</v>
      </c>
      <c r="N56" s="10">
        <v>2551241.0425070198</v>
      </c>
      <c r="O56" s="23">
        <f t="shared" si="3"/>
        <v>-140.91593120014295</v>
      </c>
      <c r="P56" s="10">
        <v>16216770.211965401</v>
      </c>
      <c r="Q56" s="10">
        <v>16228636.023476699</v>
      </c>
      <c r="R56" s="23">
        <f t="shared" si="4"/>
        <v>11865.811511298642</v>
      </c>
      <c r="S56" s="23">
        <f t="shared" si="5"/>
        <v>12006.72744249925</v>
      </c>
    </row>
    <row r="57" spans="1:19" ht="27.6">
      <c r="A57" t="s">
        <v>228</v>
      </c>
      <c r="B57" s="14" t="s">
        <v>230</v>
      </c>
      <c r="C57">
        <v>2028</v>
      </c>
      <c r="D57" s="10">
        <v>1026317.85803626</v>
      </c>
      <c r="E57" s="10">
        <v>1027500.4690207799</v>
      </c>
      <c r="F57" s="23">
        <f t="shared" si="0"/>
        <v>1182.6109845199389</v>
      </c>
      <c r="G57" s="10">
        <v>2288188.5891873599</v>
      </c>
      <c r="H57" s="10">
        <v>2288120.6993523501</v>
      </c>
      <c r="I57" s="23">
        <f t="shared" si="1"/>
        <v>-67.889835009817034</v>
      </c>
      <c r="J57" s="10">
        <v>13958342.8220599</v>
      </c>
      <c r="K57" s="10">
        <v>13973849.5476407</v>
      </c>
      <c r="L57" s="23">
        <f t="shared" si="2"/>
        <v>15506.725580800325</v>
      </c>
      <c r="M57" s="10">
        <v>2609345.1605009101</v>
      </c>
      <c r="N57" s="10">
        <v>2609119.5181605602</v>
      </c>
      <c r="O57" s="23">
        <f t="shared" si="3"/>
        <v>-225.6423403499648</v>
      </c>
      <c r="P57" s="10">
        <v>16567687.9825608</v>
      </c>
      <c r="Q57" s="10">
        <v>16582969.0658013</v>
      </c>
      <c r="R57" s="23">
        <f t="shared" si="4"/>
        <v>15281.08324049972</v>
      </c>
      <c r="S57" s="23">
        <f t="shared" si="5"/>
        <v>15506.725580800325</v>
      </c>
    </row>
    <row r="58" spans="1:19" ht="27.6">
      <c r="A58" t="s">
        <v>228</v>
      </c>
      <c r="B58" s="14" t="s">
        <v>230</v>
      </c>
      <c r="C58">
        <v>2029</v>
      </c>
      <c r="D58" s="10">
        <v>1052179.77835172</v>
      </c>
      <c r="E58" s="10">
        <v>1053610.41066253</v>
      </c>
      <c r="F58" s="23">
        <f t="shared" si="0"/>
        <v>1430.6323108100332</v>
      </c>
      <c r="G58" s="10">
        <v>2336795.1318481602</v>
      </c>
      <c r="H58" s="10">
        <v>2336688.0735737998</v>
      </c>
      <c r="I58" s="23">
        <f t="shared" si="1"/>
        <v>-107.05827436037362</v>
      </c>
      <c r="J58" s="10">
        <v>14271797.8388499</v>
      </c>
      <c r="K58" s="10">
        <v>14290695.046844499</v>
      </c>
      <c r="L58" s="23">
        <f t="shared" si="2"/>
        <v>18897.207994598895</v>
      </c>
      <c r="M58" s="10">
        <v>2667713.7910086699</v>
      </c>
      <c r="N58" s="10">
        <v>2667387.1405259301</v>
      </c>
      <c r="O58" s="23">
        <f t="shared" si="3"/>
        <v>-326.65048273978755</v>
      </c>
      <c r="P58" s="10">
        <v>16939511.629858501</v>
      </c>
      <c r="Q58" s="10">
        <v>16958082.187370401</v>
      </c>
      <c r="R58" s="23">
        <f t="shared" si="4"/>
        <v>18570.55751189962</v>
      </c>
      <c r="S58" s="23">
        <f t="shared" si="5"/>
        <v>18897.207994598895</v>
      </c>
    </row>
    <row r="59" spans="1:19" ht="27.6">
      <c r="A59" t="s">
        <v>228</v>
      </c>
      <c r="B59" s="14" t="s">
        <v>230</v>
      </c>
      <c r="C59">
        <v>2030</v>
      </c>
      <c r="D59" s="10">
        <v>1079137.4101058701</v>
      </c>
      <c r="E59" s="10">
        <v>1080810.2187294599</v>
      </c>
      <c r="F59" s="23">
        <f t="shared" si="0"/>
        <v>1672.8086235898081</v>
      </c>
      <c r="G59" s="10">
        <v>2386602.2392072398</v>
      </c>
      <c r="H59" s="10">
        <v>2386448.8004672802</v>
      </c>
      <c r="I59" s="23">
        <f t="shared" si="1"/>
        <v>-153.43873995961621</v>
      </c>
      <c r="J59" s="10">
        <v>14579217.8394558</v>
      </c>
      <c r="K59" s="10">
        <v>14601429.0838702</v>
      </c>
      <c r="L59" s="23">
        <f t="shared" si="2"/>
        <v>22211.244414400309</v>
      </c>
      <c r="M59" s="10">
        <v>2726377.85710224</v>
      </c>
      <c r="N59" s="10">
        <v>2725934.7625286998</v>
      </c>
      <c r="O59" s="23">
        <f t="shared" si="3"/>
        <v>-443.09457354014739</v>
      </c>
      <c r="P59" s="10">
        <v>17305595.696557999</v>
      </c>
      <c r="Q59" s="10">
        <v>17327363.846399002</v>
      </c>
      <c r="R59" s="23">
        <f t="shared" si="4"/>
        <v>21768.14984100312</v>
      </c>
      <c r="S59" s="23">
        <f t="shared" si="5"/>
        <v>22211.244414400309</v>
      </c>
    </row>
    <row r="60" spans="1:19" ht="27.6">
      <c r="A60" t="s">
        <v>228</v>
      </c>
      <c r="B60" s="14" t="s">
        <v>230</v>
      </c>
      <c r="C60">
        <v>2031</v>
      </c>
      <c r="D60" s="10">
        <v>1105248.38745415</v>
      </c>
      <c r="E60" s="10">
        <v>1107157.64124119</v>
      </c>
      <c r="F60" s="23">
        <f t="shared" si="0"/>
        <v>1909.253787040012</v>
      </c>
      <c r="G60" s="10">
        <v>2435501.1987736202</v>
      </c>
      <c r="H60" s="10">
        <v>2435295.4035654198</v>
      </c>
      <c r="I60" s="23">
        <f t="shared" si="1"/>
        <v>-205.79520820034668</v>
      </c>
      <c r="J60" s="10">
        <v>14884775.098576801</v>
      </c>
      <c r="K60" s="10">
        <v>14910262.6671564</v>
      </c>
      <c r="L60" s="23">
        <f t="shared" si="2"/>
        <v>25487.568579599261</v>
      </c>
      <c r="M60" s="10">
        <v>2785316.9275060999</v>
      </c>
      <c r="N60" s="10">
        <v>2784742.8188440399</v>
      </c>
      <c r="O60" s="23">
        <f t="shared" si="3"/>
        <v>-574.10866205999628</v>
      </c>
      <c r="P60" s="10">
        <v>17670092.026082899</v>
      </c>
      <c r="Q60" s="10">
        <v>17695005.486000501</v>
      </c>
      <c r="R60" s="23">
        <f t="shared" si="4"/>
        <v>24913.459917601198</v>
      </c>
      <c r="S60" s="23">
        <f t="shared" si="5"/>
        <v>25487.568579599261</v>
      </c>
    </row>
    <row r="61" spans="1:19" ht="27.6">
      <c r="A61" t="s">
        <v>228</v>
      </c>
      <c r="B61" s="14" t="s">
        <v>230</v>
      </c>
      <c r="C61">
        <v>2032</v>
      </c>
      <c r="D61" s="10">
        <v>1131834.95854433</v>
      </c>
      <c r="E61" s="10">
        <v>1133979.82552584</v>
      </c>
      <c r="F61" s="23">
        <f t="shared" si="0"/>
        <v>2144.8669815100729</v>
      </c>
      <c r="G61" s="10">
        <v>2486491.1905890899</v>
      </c>
      <c r="H61" s="10">
        <v>2486226.86894442</v>
      </c>
      <c r="I61" s="23">
        <f t="shared" si="1"/>
        <v>-264.32164466986433</v>
      </c>
      <c r="J61" s="10">
        <v>15183973.456808301</v>
      </c>
      <c r="K61" s="10">
        <v>15212724.6096518</v>
      </c>
      <c r="L61" s="23">
        <f t="shared" si="2"/>
        <v>28751.152843499556</v>
      </c>
      <c r="M61" s="10">
        <v>2844605.7899487298</v>
      </c>
      <c r="N61" s="10">
        <v>2843886.5438264399</v>
      </c>
      <c r="O61" s="23">
        <f t="shared" si="3"/>
        <v>-719.24612228991464</v>
      </c>
      <c r="P61" s="10">
        <v>18028579.246757001</v>
      </c>
      <c r="Q61" s="10">
        <v>18056611.153478201</v>
      </c>
      <c r="R61" s="23">
        <f t="shared" si="4"/>
        <v>28031.906721200794</v>
      </c>
      <c r="S61" s="23">
        <f t="shared" si="5"/>
        <v>28751.152843499556</v>
      </c>
    </row>
    <row r="62" spans="1:19" ht="27.6">
      <c r="A62" t="s">
        <v>228</v>
      </c>
      <c r="B62" s="14" t="s">
        <v>230</v>
      </c>
      <c r="C62">
        <v>2033</v>
      </c>
      <c r="D62" s="10">
        <v>1158138.1468641399</v>
      </c>
      <c r="E62" s="10">
        <v>1160519.0384788001</v>
      </c>
      <c r="F62" s="23">
        <f t="shared" si="0"/>
        <v>2380.891614660155</v>
      </c>
      <c r="G62" s="10">
        <v>2544507.90182239</v>
      </c>
      <c r="H62" s="10">
        <v>2544179.9130816502</v>
      </c>
      <c r="I62" s="23">
        <f t="shared" si="1"/>
        <v>-327.98874073987827</v>
      </c>
      <c r="J62" s="10">
        <v>15466137.4875669</v>
      </c>
      <c r="K62" s="10">
        <v>15498146.8141225</v>
      </c>
      <c r="L62" s="23">
        <f t="shared" si="2"/>
        <v>32009.32655560039</v>
      </c>
      <c r="M62" s="10">
        <v>2904817.0333935302</v>
      </c>
      <c r="N62" s="10">
        <v>2903939.0067597199</v>
      </c>
      <c r="O62" s="23">
        <f t="shared" si="3"/>
        <v>-878.02663381025195</v>
      </c>
      <c r="P62" s="10">
        <v>18370954.520960402</v>
      </c>
      <c r="Q62" s="10">
        <v>18402085.820882302</v>
      </c>
      <c r="R62" s="23">
        <f t="shared" si="4"/>
        <v>31131.299921900034</v>
      </c>
      <c r="S62" s="23">
        <f t="shared" si="5"/>
        <v>32009.32655560039</v>
      </c>
    </row>
    <row r="63" spans="1:19" ht="27.6">
      <c r="A63" t="s">
        <v>228</v>
      </c>
      <c r="B63" s="14" t="s">
        <v>230</v>
      </c>
      <c r="C63">
        <v>2034</v>
      </c>
      <c r="D63" s="10">
        <v>1184773.6804110899</v>
      </c>
      <c r="E63" s="10">
        <v>1187394.62078838</v>
      </c>
      <c r="F63" s="23">
        <f t="shared" si="0"/>
        <v>2620.9403772901278</v>
      </c>
      <c r="G63" s="10">
        <v>2591638.4438487398</v>
      </c>
      <c r="H63" s="10">
        <v>2591241.8271754701</v>
      </c>
      <c r="I63" s="23">
        <f t="shared" si="1"/>
        <v>-396.61667326977476</v>
      </c>
      <c r="J63" s="10">
        <v>15764096.881054901</v>
      </c>
      <c r="K63" s="10">
        <v>15799428.4193656</v>
      </c>
      <c r="L63" s="23">
        <f t="shared" si="2"/>
        <v>35331.538310699165</v>
      </c>
      <c r="M63" s="10">
        <v>2964941.5322894999</v>
      </c>
      <c r="N63" s="10">
        <v>2963891.11565708</v>
      </c>
      <c r="O63" s="23">
        <f t="shared" si="3"/>
        <v>-1050.4166324199177</v>
      </c>
      <c r="P63" s="10">
        <v>18729038.413344398</v>
      </c>
      <c r="Q63" s="10">
        <v>18763319.535022601</v>
      </c>
      <c r="R63" s="23">
        <f t="shared" si="4"/>
        <v>34281.121678203344</v>
      </c>
      <c r="S63" s="23">
        <f t="shared" si="5"/>
        <v>35331.538310699165</v>
      </c>
    </row>
    <row r="64" spans="1:19" ht="27.6">
      <c r="A64" t="s">
        <v>228</v>
      </c>
      <c r="B64" s="14" t="s">
        <v>230</v>
      </c>
      <c r="C64">
        <v>2035</v>
      </c>
      <c r="D64" s="10">
        <v>1211462.3380702899</v>
      </c>
      <c r="E64" s="10">
        <v>1214325.9717928099</v>
      </c>
      <c r="F64" s="23">
        <f t="shared" si="0"/>
        <v>2863.6337225199677</v>
      </c>
      <c r="G64" s="10">
        <v>2637809.6386921899</v>
      </c>
      <c r="H64" s="10">
        <v>2637338.5575930099</v>
      </c>
      <c r="I64" s="23">
        <f t="shared" si="1"/>
        <v>-471.08109918003902</v>
      </c>
      <c r="J64" s="10">
        <v>16054762.542965</v>
      </c>
      <c r="K64" s="10">
        <v>16093445.8910369</v>
      </c>
      <c r="L64" s="23">
        <f t="shared" si="2"/>
        <v>38683.348071899265</v>
      </c>
      <c r="M64" s="10">
        <v>3024801.9724488701</v>
      </c>
      <c r="N64" s="10">
        <v>3023565.75015719</v>
      </c>
      <c r="O64" s="23">
        <f t="shared" si="3"/>
        <v>-1236.2222916800529</v>
      </c>
      <c r="P64" s="10">
        <v>19079564.515413899</v>
      </c>
      <c r="Q64" s="10">
        <v>19117011.641194101</v>
      </c>
      <c r="R64" s="23">
        <f t="shared" si="4"/>
        <v>37447.125780202448</v>
      </c>
      <c r="S64" s="23">
        <f t="shared" si="5"/>
        <v>38683.348071899265</v>
      </c>
    </row>
    <row r="65" spans="1:19" ht="27.6">
      <c r="A65" t="s">
        <v>228</v>
      </c>
      <c r="B65" s="14" t="s">
        <v>230</v>
      </c>
      <c r="C65">
        <v>2036</v>
      </c>
      <c r="D65" s="10">
        <v>1238892.1966739199</v>
      </c>
      <c r="E65" s="10">
        <v>1242005.1963107099</v>
      </c>
      <c r="F65" s="23">
        <f t="shared" si="0"/>
        <v>3112.9996367900167</v>
      </c>
      <c r="G65" s="10">
        <v>2688366.5950484001</v>
      </c>
      <c r="H65" s="10">
        <v>2687815.4185624099</v>
      </c>
      <c r="I65" s="23">
        <f t="shared" si="1"/>
        <v>-551.17648599017411</v>
      </c>
      <c r="J65" s="10">
        <v>16345182.813289599</v>
      </c>
      <c r="K65" s="10">
        <v>16387284.1170475</v>
      </c>
      <c r="L65" s="23">
        <f t="shared" si="2"/>
        <v>42101.303757900372</v>
      </c>
      <c r="M65" s="10">
        <v>3084642.7569105802</v>
      </c>
      <c r="N65" s="10">
        <v>3083207.24745521</v>
      </c>
      <c r="O65" s="23">
        <f t="shared" si="3"/>
        <v>-1435.5094553702511</v>
      </c>
      <c r="P65" s="10">
        <v>19429825.570200101</v>
      </c>
      <c r="Q65" s="10">
        <v>19470491.364502698</v>
      </c>
      <c r="R65" s="23">
        <f t="shared" si="4"/>
        <v>40665.794302597642</v>
      </c>
      <c r="S65" s="23">
        <f t="shared" si="5"/>
        <v>42101.303757900372</v>
      </c>
    </row>
    <row r="66" spans="1:19" ht="27.6">
      <c r="A66" t="s">
        <v>228</v>
      </c>
      <c r="B66" s="14" t="s">
        <v>230</v>
      </c>
      <c r="C66">
        <v>2037</v>
      </c>
      <c r="D66" s="10">
        <v>1266440.2912169599</v>
      </c>
      <c r="E66" s="10">
        <v>1269807.8090944199</v>
      </c>
      <c r="F66" s="23">
        <f t="shared" ref="F66:F129" si="6">E66-D66</f>
        <v>3367.5178774599917</v>
      </c>
      <c r="G66" s="10">
        <v>2737911.9374274001</v>
      </c>
      <c r="H66" s="10">
        <v>2737274.7907770001</v>
      </c>
      <c r="I66" s="23">
        <f t="shared" ref="I66:I129" si="7">H66-G66</f>
        <v>-637.14665040001273</v>
      </c>
      <c r="J66" s="10">
        <v>16626932.9201173</v>
      </c>
      <c r="K66" s="10">
        <v>16672497.819866899</v>
      </c>
      <c r="L66" s="23">
        <f t="shared" ref="L66:L129" si="8">K66-J66</f>
        <v>45564.899749599397</v>
      </c>
      <c r="M66" s="10">
        <v>3144314.7932203901</v>
      </c>
      <c r="N66" s="10">
        <v>3142666.5906475801</v>
      </c>
      <c r="O66" s="23">
        <f t="shared" ref="O66:O129" si="9">N66-M66</f>
        <v>-1648.2025728099979</v>
      </c>
      <c r="P66" s="10">
        <v>19771247.713337701</v>
      </c>
      <c r="Q66" s="10">
        <v>19815164.4105145</v>
      </c>
      <c r="R66" s="23">
        <f t="shared" ref="R66:R129" si="10">Q66-P66</f>
        <v>43916.697176799178</v>
      </c>
      <c r="S66" s="23">
        <f t="shared" ref="S66:S129" si="11">L66</f>
        <v>45564.899749599397</v>
      </c>
    </row>
    <row r="67" spans="1:19" ht="27.6">
      <c r="A67" t="s">
        <v>228</v>
      </c>
      <c r="B67" s="14" t="s">
        <v>230</v>
      </c>
      <c r="C67">
        <v>2038</v>
      </c>
      <c r="D67" s="10">
        <v>1293549.2604354499</v>
      </c>
      <c r="E67" s="10">
        <v>1297176.2554210799</v>
      </c>
      <c r="F67" s="23">
        <f t="shared" si="6"/>
        <v>3626.9949856300373</v>
      </c>
      <c r="G67" s="10">
        <v>2791415.4956632899</v>
      </c>
      <c r="H67" s="10">
        <v>2790687.0212172102</v>
      </c>
      <c r="I67" s="23">
        <f t="shared" si="7"/>
        <v>-728.47444607969373</v>
      </c>
      <c r="J67" s="10">
        <v>16894005.791404702</v>
      </c>
      <c r="K67" s="10">
        <v>16943079.5437892</v>
      </c>
      <c r="L67" s="23">
        <f t="shared" si="8"/>
        <v>49073.752384498715</v>
      </c>
      <c r="M67" s="10">
        <v>3204243.0655527902</v>
      </c>
      <c r="N67" s="10">
        <v>3202368.9267663299</v>
      </c>
      <c r="O67" s="23">
        <f t="shared" si="9"/>
        <v>-1874.138786460273</v>
      </c>
      <c r="P67" s="10">
        <v>20098248.856957499</v>
      </c>
      <c r="Q67" s="10">
        <v>20145448.470555499</v>
      </c>
      <c r="R67" s="23">
        <f t="shared" si="10"/>
        <v>47199.613598000258</v>
      </c>
      <c r="S67" s="23">
        <f t="shared" si="11"/>
        <v>49073.752384498715</v>
      </c>
    </row>
    <row r="68" spans="1:19" ht="27.6">
      <c r="A68" t="s">
        <v>228</v>
      </c>
      <c r="B68" s="14" t="s">
        <v>230</v>
      </c>
      <c r="C68">
        <v>2039</v>
      </c>
      <c r="D68" s="10">
        <v>1321451.0374281099</v>
      </c>
      <c r="E68" s="10">
        <v>1325347.79629959</v>
      </c>
      <c r="F68" s="23">
        <f t="shared" si="6"/>
        <v>3896.7588714801241</v>
      </c>
      <c r="G68" s="10">
        <v>2836058.3044673</v>
      </c>
      <c r="H68" s="10">
        <v>2835232.8138728002</v>
      </c>
      <c r="I68" s="23">
        <f t="shared" si="7"/>
        <v>-825.49059449974447</v>
      </c>
      <c r="J68" s="10">
        <v>17164289.283558201</v>
      </c>
      <c r="K68" s="10">
        <v>17216985.482207</v>
      </c>
      <c r="L68" s="23">
        <f t="shared" si="8"/>
        <v>52696.198648799211</v>
      </c>
      <c r="M68" s="10">
        <v>3263421.5865718802</v>
      </c>
      <c r="N68" s="10">
        <v>3261308.0448366501</v>
      </c>
      <c r="O68" s="23">
        <f t="shared" si="9"/>
        <v>-2113.5417352300137</v>
      </c>
      <c r="P68" s="10">
        <v>20427710.870129999</v>
      </c>
      <c r="Q68" s="10">
        <v>20478293.5270436</v>
      </c>
      <c r="R68" s="23">
        <f t="shared" si="10"/>
        <v>50582.656913600862</v>
      </c>
      <c r="S68" s="23">
        <f t="shared" si="11"/>
        <v>52696.198648799211</v>
      </c>
    </row>
    <row r="69" spans="1:19" ht="27.6">
      <c r="A69" t="s">
        <v>228</v>
      </c>
      <c r="B69" s="14" t="s">
        <v>230</v>
      </c>
      <c r="C69">
        <v>2040</v>
      </c>
      <c r="D69" s="10">
        <v>1348617.7722982501</v>
      </c>
      <c r="E69" s="10">
        <v>1352787.6755061899</v>
      </c>
      <c r="F69" s="23">
        <f t="shared" si="6"/>
        <v>4169.9032079398166</v>
      </c>
      <c r="G69" s="10">
        <v>2877317.39985944</v>
      </c>
      <c r="H69" s="10">
        <v>2876390.0212324099</v>
      </c>
      <c r="I69" s="23">
        <f t="shared" si="7"/>
        <v>-927.3786270301789</v>
      </c>
      <c r="J69" s="10">
        <v>17420774.374053001</v>
      </c>
      <c r="K69" s="10">
        <v>17477129.098030299</v>
      </c>
      <c r="L69" s="23">
        <f t="shared" si="8"/>
        <v>56354.723977297544</v>
      </c>
      <c r="M69" s="10">
        <v>3321592.5598294698</v>
      </c>
      <c r="N69" s="10">
        <v>3319226.5384597802</v>
      </c>
      <c r="O69" s="23">
        <f t="shared" si="9"/>
        <v>-2366.0213696896099</v>
      </c>
      <c r="P69" s="10">
        <v>20742366.933882501</v>
      </c>
      <c r="Q69" s="10">
        <v>20796355.636489999</v>
      </c>
      <c r="R69" s="23">
        <f t="shared" si="10"/>
        <v>53988.702607497573</v>
      </c>
      <c r="S69" s="23">
        <f t="shared" si="11"/>
        <v>56354.723977297544</v>
      </c>
    </row>
    <row r="70" spans="1:19" ht="27.6">
      <c r="A70" t="s">
        <v>228</v>
      </c>
      <c r="B70" s="14" t="s">
        <v>230</v>
      </c>
      <c r="C70">
        <v>2041</v>
      </c>
      <c r="D70" s="10">
        <v>1375621.3602495799</v>
      </c>
      <c r="E70" s="10">
        <v>1380070.9641243899</v>
      </c>
      <c r="F70" s="23">
        <f t="shared" si="6"/>
        <v>4449.60387481004</v>
      </c>
      <c r="G70" s="10">
        <v>2923486.8883100501</v>
      </c>
      <c r="H70" s="10">
        <v>2922451.7840816001</v>
      </c>
      <c r="I70" s="23">
        <f t="shared" si="7"/>
        <v>-1035.1042284499854</v>
      </c>
      <c r="J70" s="10">
        <v>17671183.169721201</v>
      </c>
      <c r="K70" s="10">
        <v>17731269.8507494</v>
      </c>
      <c r="L70" s="23">
        <f t="shared" si="8"/>
        <v>60086.681028198451</v>
      </c>
      <c r="M70" s="10">
        <v>3379202.30838612</v>
      </c>
      <c r="N70" s="10">
        <v>3376570.7795691099</v>
      </c>
      <c r="O70" s="23">
        <f t="shared" si="9"/>
        <v>-2631.5288170101121</v>
      </c>
      <c r="P70" s="10">
        <v>21050385.4781073</v>
      </c>
      <c r="Q70" s="10">
        <v>21107840.6303185</v>
      </c>
      <c r="R70" s="23">
        <f t="shared" si="10"/>
        <v>57455.152211200446</v>
      </c>
      <c r="S70" s="23">
        <f t="shared" si="11"/>
        <v>60086.681028198451</v>
      </c>
    </row>
    <row r="71" spans="1:19" ht="27.6">
      <c r="A71" t="s">
        <v>228</v>
      </c>
      <c r="B71" s="14" t="s">
        <v>230</v>
      </c>
      <c r="C71">
        <v>2042</v>
      </c>
      <c r="D71" s="10">
        <v>1402141.8275019501</v>
      </c>
      <c r="E71" s="10">
        <v>1406876.3400552501</v>
      </c>
      <c r="F71" s="23">
        <f t="shared" si="6"/>
        <v>4734.51255330001</v>
      </c>
      <c r="G71" s="10">
        <v>2964132.1063776398</v>
      </c>
      <c r="H71" s="10">
        <v>2962983.4666738398</v>
      </c>
      <c r="I71" s="23">
        <f t="shared" si="7"/>
        <v>-1148.6397037999704</v>
      </c>
      <c r="J71" s="10">
        <v>17910233.923598599</v>
      </c>
      <c r="K71" s="10">
        <v>17974111.2649187</v>
      </c>
      <c r="L71" s="23">
        <f t="shared" si="8"/>
        <v>63877.341320101172</v>
      </c>
      <c r="M71" s="10">
        <v>3435822.4381857598</v>
      </c>
      <c r="N71" s="10">
        <v>3432912.5995370499</v>
      </c>
      <c r="O71" s="23">
        <f t="shared" si="9"/>
        <v>-2909.8386487099342</v>
      </c>
      <c r="P71" s="10">
        <v>21346056.361784302</v>
      </c>
      <c r="Q71" s="10">
        <v>21407023.864455801</v>
      </c>
      <c r="R71" s="23">
        <f t="shared" si="10"/>
        <v>60967.502671498805</v>
      </c>
      <c r="S71" s="23">
        <f t="shared" si="11"/>
        <v>63877.341320101172</v>
      </c>
    </row>
    <row r="72" spans="1:19" ht="27.6">
      <c r="A72" t="s">
        <v>228</v>
      </c>
      <c r="B72" s="14" t="s">
        <v>230</v>
      </c>
      <c r="C72">
        <v>2043</v>
      </c>
      <c r="D72" s="10">
        <v>1427781.27224231</v>
      </c>
      <c r="E72" s="10">
        <v>1432805.1824121401</v>
      </c>
      <c r="F72" s="23">
        <f t="shared" si="6"/>
        <v>5023.9101698300801</v>
      </c>
      <c r="G72" s="10">
        <v>3009740.76169948</v>
      </c>
      <c r="H72" s="10">
        <v>3008470.65003363</v>
      </c>
      <c r="I72" s="23">
        <f t="shared" si="7"/>
        <v>-1270.1116658500396</v>
      </c>
      <c r="J72" s="10">
        <v>18130644.803818502</v>
      </c>
      <c r="K72" s="10">
        <v>18198360.101822201</v>
      </c>
      <c r="L72" s="23">
        <f t="shared" si="8"/>
        <v>67715.29800369963</v>
      </c>
      <c r="M72" s="10">
        <v>3492046.10307742</v>
      </c>
      <c r="N72" s="10">
        <v>3488845.1394354599</v>
      </c>
      <c r="O72" s="23">
        <f t="shared" si="9"/>
        <v>-3200.9636419601738</v>
      </c>
      <c r="P72" s="10">
        <v>21622690.906895898</v>
      </c>
      <c r="Q72" s="10">
        <v>21687205.241257701</v>
      </c>
      <c r="R72" s="23">
        <f t="shared" si="10"/>
        <v>64514.334361802787</v>
      </c>
      <c r="S72" s="23">
        <f t="shared" si="11"/>
        <v>67715.29800369963</v>
      </c>
    </row>
    <row r="73" spans="1:19" ht="27.6">
      <c r="A73" t="s">
        <v>228</v>
      </c>
      <c r="B73" s="14" t="s">
        <v>230</v>
      </c>
      <c r="C73">
        <v>2044</v>
      </c>
      <c r="D73" s="10">
        <v>1453017.5732888901</v>
      </c>
      <c r="E73" s="10">
        <v>1458339.1797493801</v>
      </c>
      <c r="F73" s="23">
        <f t="shared" si="6"/>
        <v>5321.6064604900312</v>
      </c>
      <c r="G73" s="10">
        <v>3047449.5530817402</v>
      </c>
      <c r="H73" s="10">
        <v>3046056.68354666</v>
      </c>
      <c r="I73" s="23">
        <f t="shared" si="7"/>
        <v>-1392.8695350801572</v>
      </c>
      <c r="J73" s="10">
        <v>18348235.447907001</v>
      </c>
      <c r="K73" s="10">
        <v>18419903.909360301</v>
      </c>
      <c r="L73" s="23">
        <f t="shared" si="8"/>
        <v>71668.461453299969</v>
      </c>
      <c r="M73" s="10">
        <v>3547087.28792272</v>
      </c>
      <c r="N73" s="10">
        <v>3543582.9297337201</v>
      </c>
      <c r="O73" s="23">
        <f t="shared" si="9"/>
        <v>-3504.3581889998168</v>
      </c>
      <c r="P73" s="10">
        <v>21895322.7358298</v>
      </c>
      <c r="Q73" s="10">
        <v>21963486.839094002</v>
      </c>
      <c r="R73" s="23">
        <f t="shared" si="10"/>
        <v>68164.103264201432</v>
      </c>
      <c r="S73" s="23">
        <f t="shared" si="11"/>
        <v>71668.461453299969</v>
      </c>
    </row>
    <row r="74" spans="1:19" ht="27.6">
      <c r="A74" t="s">
        <v>228</v>
      </c>
      <c r="B74" s="14" t="s">
        <v>230</v>
      </c>
      <c r="C74">
        <v>2045</v>
      </c>
      <c r="D74" s="10">
        <v>1478287.0675826101</v>
      </c>
      <c r="E74" s="10">
        <v>1483913.3999159799</v>
      </c>
      <c r="F74" s="23">
        <f t="shared" si="6"/>
        <v>5626.3323333698791</v>
      </c>
      <c r="G74" s="10">
        <v>3083745.76971965</v>
      </c>
      <c r="H74" s="10">
        <v>3082224.0069858502</v>
      </c>
      <c r="I74" s="23">
        <f t="shared" si="7"/>
        <v>-1521.7627337998711</v>
      </c>
      <c r="J74" s="10">
        <v>18560023.406362999</v>
      </c>
      <c r="K74" s="10">
        <v>18635707.8486913</v>
      </c>
      <c r="L74" s="23">
        <f t="shared" si="8"/>
        <v>75684.442328300327</v>
      </c>
      <c r="M74" s="10">
        <v>3600794.6188165299</v>
      </c>
      <c r="N74" s="10">
        <v>3596974.60976764</v>
      </c>
      <c r="O74" s="23">
        <f t="shared" si="9"/>
        <v>-3820.0090488898568</v>
      </c>
      <c r="P74" s="10">
        <v>22160818.025179598</v>
      </c>
      <c r="Q74" s="10">
        <v>22232682.4584589</v>
      </c>
      <c r="R74" s="23">
        <f t="shared" si="10"/>
        <v>71864.433279301971</v>
      </c>
      <c r="S74" s="23">
        <f t="shared" si="11"/>
        <v>75684.442328300327</v>
      </c>
    </row>
    <row r="75" spans="1:19" ht="27.6">
      <c r="A75" t="s">
        <v>228</v>
      </c>
      <c r="B75" s="14" t="s">
        <v>230</v>
      </c>
      <c r="C75">
        <v>2046</v>
      </c>
      <c r="D75" s="10">
        <v>1503543.2615532901</v>
      </c>
      <c r="E75" s="10">
        <v>1509480.2754246099</v>
      </c>
      <c r="F75" s="23">
        <f t="shared" si="6"/>
        <v>5937.0138713198248</v>
      </c>
      <c r="G75" s="10">
        <v>3125703.1322406698</v>
      </c>
      <c r="H75" s="10">
        <v>3124046.1784474999</v>
      </c>
      <c r="I75" s="23">
        <f t="shared" si="7"/>
        <v>-1656.9537931699306</v>
      </c>
      <c r="J75" s="10">
        <v>18763212.563746899</v>
      </c>
      <c r="K75" s="10">
        <v>18842942.5524536</v>
      </c>
      <c r="L75" s="23">
        <f t="shared" si="8"/>
        <v>79729.988706700504</v>
      </c>
      <c r="M75" s="10">
        <v>3653663.69920523</v>
      </c>
      <c r="N75" s="10">
        <v>3649516.0869798502</v>
      </c>
      <c r="O75" s="23">
        <f t="shared" si="9"/>
        <v>-4147.6122253797948</v>
      </c>
      <c r="P75" s="10">
        <v>22416876.262952201</v>
      </c>
      <c r="Q75" s="10">
        <v>22492458.639433499</v>
      </c>
      <c r="R75" s="23">
        <f t="shared" si="10"/>
        <v>75582.376481298357</v>
      </c>
      <c r="S75" s="23">
        <f t="shared" si="11"/>
        <v>79729.988706700504</v>
      </c>
    </row>
    <row r="76" spans="1:19" ht="27.6">
      <c r="A76" t="s">
        <v>228</v>
      </c>
      <c r="B76" s="14" t="s">
        <v>230</v>
      </c>
      <c r="C76">
        <v>2047</v>
      </c>
      <c r="D76" s="10">
        <v>1527987.89989596</v>
      </c>
      <c r="E76" s="10">
        <v>1534237.5744131999</v>
      </c>
      <c r="F76" s="23">
        <f t="shared" si="6"/>
        <v>6249.6745172399096</v>
      </c>
      <c r="G76" s="10">
        <v>3160700.44711213</v>
      </c>
      <c r="H76" s="10">
        <v>3158904.2402997999</v>
      </c>
      <c r="I76" s="23">
        <f t="shared" si="7"/>
        <v>-1796.206812330056</v>
      </c>
      <c r="J76" s="10">
        <v>18957598.3484593</v>
      </c>
      <c r="K76" s="10">
        <v>19041387.437856801</v>
      </c>
      <c r="L76" s="23">
        <f t="shared" si="8"/>
        <v>83789.0893975012</v>
      </c>
      <c r="M76" s="10">
        <v>3705200.2660702802</v>
      </c>
      <c r="N76" s="10">
        <v>3700713.6879092599</v>
      </c>
      <c r="O76" s="23">
        <f t="shared" si="9"/>
        <v>-4486.5781610202976</v>
      </c>
      <c r="P76" s="10">
        <v>22662798.614529502</v>
      </c>
      <c r="Q76" s="10">
        <v>22742101.125766098</v>
      </c>
      <c r="R76" s="23">
        <f t="shared" si="10"/>
        <v>79302.511236596853</v>
      </c>
      <c r="S76" s="23">
        <f t="shared" si="11"/>
        <v>83789.0893975012</v>
      </c>
    </row>
    <row r="77" spans="1:19" ht="27.6">
      <c r="A77" t="s">
        <v>228</v>
      </c>
      <c r="B77" s="14" t="s">
        <v>230</v>
      </c>
      <c r="C77">
        <v>2048</v>
      </c>
      <c r="D77" s="10">
        <v>1551023.2989876401</v>
      </c>
      <c r="E77" s="10">
        <v>1557584.97398339</v>
      </c>
      <c r="F77" s="23">
        <f t="shared" si="6"/>
        <v>6561.674995749956</v>
      </c>
      <c r="G77" s="10">
        <v>3196155.3200674299</v>
      </c>
      <c r="H77" s="10">
        <v>3194212.2507100999</v>
      </c>
      <c r="I77" s="23">
        <f t="shared" si="7"/>
        <v>-1943.0693573299795</v>
      </c>
      <c r="J77" s="10">
        <v>19132609.8891818</v>
      </c>
      <c r="K77" s="10">
        <v>19220391.648086298</v>
      </c>
      <c r="L77" s="23">
        <f t="shared" si="8"/>
        <v>87781.75890449807</v>
      </c>
      <c r="M77" s="10">
        <v>3755662.9769025599</v>
      </c>
      <c r="N77" s="10">
        <v>3750826.4501789301</v>
      </c>
      <c r="O77" s="23">
        <f t="shared" si="9"/>
        <v>-4836.526723629795</v>
      </c>
      <c r="P77" s="10">
        <v>22888272.8660843</v>
      </c>
      <c r="Q77" s="10">
        <v>22971218.098265201</v>
      </c>
      <c r="R77" s="23">
        <f t="shared" si="10"/>
        <v>82945.232180900872</v>
      </c>
      <c r="S77" s="23">
        <f t="shared" si="11"/>
        <v>87781.75890449807</v>
      </c>
    </row>
    <row r="78" spans="1:19" ht="27.6">
      <c r="A78" t="s">
        <v>228</v>
      </c>
      <c r="B78" s="14" t="s">
        <v>230</v>
      </c>
      <c r="C78">
        <v>2049</v>
      </c>
      <c r="D78" s="10">
        <v>1574261.6269304501</v>
      </c>
      <c r="E78" s="10">
        <v>1581148.70872561</v>
      </c>
      <c r="F78" s="23">
        <f t="shared" si="6"/>
        <v>6887.0817951599602</v>
      </c>
      <c r="G78" s="10">
        <v>3229148.9526281701</v>
      </c>
      <c r="H78" s="10">
        <v>3227056.8854561802</v>
      </c>
      <c r="I78" s="23">
        <f t="shared" si="7"/>
        <v>-2092.0671719899401</v>
      </c>
      <c r="J78" s="10">
        <v>19307742.669102602</v>
      </c>
      <c r="K78" s="10">
        <v>19399647.730491299</v>
      </c>
      <c r="L78" s="23">
        <f t="shared" si="8"/>
        <v>91905.061388697475</v>
      </c>
      <c r="M78" s="10">
        <v>3804701.2799370098</v>
      </c>
      <c r="N78" s="10">
        <v>3799503.95708712</v>
      </c>
      <c r="O78" s="23">
        <f t="shared" si="9"/>
        <v>-5197.3228498897515</v>
      </c>
      <c r="P78" s="10">
        <v>23112443.949039601</v>
      </c>
      <c r="Q78" s="10">
        <v>23199151.687578399</v>
      </c>
      <c r="R78" s="23">
        <f t="shared" si="10"/>
        <v>86707.738538797945</v>
      </c>
      <c r="S78" s="23">
        <f t="shared" si="11"/>
        <v>91905.061388697475</v>
      </c>
    </row>
    <row r="79" spans="1:19" ht="27.6">
      <c r="A79" t="s">
        <v>228</v>
      </c>
      <c r="B79" s="14" t="s">
        <v>230</v>
      </c>
      <c r="C79">
        <v>2050</v>
      </c>
      <c r="D79" s="10">
        <v>1596792.85482858</v>
      </c>
      <c r="E79" s="10">
        <v>1604008.46344375</v>
      </c>
      <c r="F79" s="23">
        <f t="shared" si="6"/>
        <v>7215.6086151700001</v>
      </c>
      <c r="G79" s="10">
        <v>3259443.3703908101</v>
      </c>
      <c r="H79" s="10">
        <v>3257199.2980493</v>
      </c>
      <c r="I79" s="23">
        <f t="shared" si="7"/>
        <v>-2244.0723415100947</v>
      </c>
      <c r="J79" s="10">
        <v>19473953.5086684</v>
      </c>
      <c r="K79" s="10">
        <v>19570013.415609401</v>
      </c>
      <c r="L79" s="23">
        <f t="shared" si="8"/>
        <v>96059.906941000372</v>
      </c>
      <c r="M79" s="10">
        <v>3852162.65181997</v>
      </c>
      <c r="N79" s="10">
        <v>3846594.3784267399</v>
      </c>
      <c r="O79" s="23">
        <f t="shared" si="9"/>
        <v>-5568.2733932300471</v>
      </c>
      <c r="P79" s="10">
        <v>23326116.160488401</v>
      </c>
      <c r="Q79" s="10">
        <v>23416607.794036102</v>
      </c>
      <c r="R79" s="23">
        <f t="shared" si="10"/>
        <v>90491.633547700942</v>
      </c>
      <c r="S79" s="23">
        <f t="shared" si="11"/>
        <v>96059.906941000372</v>
      </c>
    </row>
    <row r="80" spans="1:19" ht="27.6">
      <c r="A80" t="s">
        <v>242</v>
      </c>
      <c r="B80" s="14" t="s">
        <v>244</v>
      </c>
      <c r="C80">
        <v>2025</v>
      </c>
      <c r="D80" s="10">
        <v>959392.17823372094</v>
      </c>
      <c r="E80" s="10">
        <v>959793.49748395197</v>
      </c>
      <c r="F80" s="23">
        <f t="shared" si="6"/>
        <v>401.31925023102667</v>
      </c>
      <c r="G80" s="10">
        <v>2135199.6758026802</v>
      </c>
      <c r="H80" s="10">
        <v>2135199.6758026802</v>
      </c>
      <c r="I80" s="23">
        <f t="shared" si="7"/>
        <v>0</v>
      </c>
      <c r="J80" s="10">
        <v>13072437.9900614</v>
      </c>
      <c r="K80" s="10">
        <v>13078630.7318055</v>
      </c>
      <c r="L80" s="23">
        <f t="shared" si="8"/>
        <v>6192.7417440991849</v>
      </c>
      <c r="M80" s="10">
        <v>2439896.64245586</v>
      </c>
      <c r="N80" s="10">
        <v>2439867.7948805201</v>
      </c>
      <c r="O80" s="23">
        <f t="shared" si="9"/>
        <v>-28.847575339954346</v>
      </c>
      <c r="P80" s="10">
        <v>15512334.632517301</v>
      </c>
      <c r="Q80" s="10">
        <v>15518498.526686</v>
      </c>
      <c r="R80" s="23">
        <f t="shared" si="10"/>
        <v>6163.8941686991602</v>
      </c>
      <c r="S80" s="23">
        <f t="shared" si="11"/>
        <v>6192.7417440991849</v>
      </c>
    </row>
    <row r="81" spans="1:19" ht="27.6">
      <c r="A81" t="s">
        <v>242</v>
      </c>
      <c r="B81" s="14" t="s">
        <v>244</v>
      </c>
      <c r="C81">
        <v>2026</v>
      </c>
      <c r="D81" s="10">
        <v>980011.470430966</v>
      </c>
      <c r="E81" s="10">
        <v>980780.30505805195</v>
      </c>
      <c r="F81" s="23">
        <f t="shared" si="6"/>
        <v>768.83462708594743</v>
      </c>
      <c r="G81" s="10">
        <v>2181030.0855474002</v>
      </c>
      <c r="H81" s="10">
        <v>2181019.4587222999</v>
      </c>
      <c r="I81" s="23">
        <f t="shared" si="7"/>
        <v>-10.626825100276619</v>
      </c>
      <c r="J81" s="10">
        <v>13364581.1808472</v>
      </c>
      <c r="K81" s="10">
        <v>13376482.465195799</v>
      </c>
      <c r="L81" s="23">
        <f t="shared" si="8"/>
        <v>11901.284348599613</v>
      </c>
      <c r="M81" s="10">
        <v>2495177.0449582902</v>
      </c>
      <c r="N81" s="10">
        <v>2495093.0586842</v>
      </c>
      <c r="O81" s="23">
        <f t="shared" si="9"/>
        <v>-83.986274090129882</v>
      </c>
      <c r="P81" s="10">
        <v>15859758.225805501</v>
      </c>
      <c r="Q81" s="10">
        <v>15871575.523879901</v>
      </c>
      <c r="R81" s="23">
        <f t="shared" si="10"/>
        <v>11817.298074400052</v>
      </c>
      <c r="S81" s="23">
        <f t="shared" si="11"/>
        <v>11901.284348599613</v>
      </c>
    </row>
    <row r="82" spans="1:19" ht="27.6">
      <c r="A82" t="s">
        <v>242</v>
      </c>
      <c r="B82" s="14" t="s">
        <v>244</v>
      </c>
      <c r="C82">
        <v>2027</v>
      </c>
      <c r="D82" s="10">
        <v>1002208.95219638</v>
      </c>
      <c r="E82" s="10">
        <v>1003320.7907798199</v>
      </c>
      <c r="F82" s="23">
        <f t="shared" si="6"/>
        <v>1111.8385834399378</v>
      </c>
      <c r="G82" s="10">
        <v>2228372.7382973302</v>
      </c>
      <c r="H82" s="10">
        <v>2228341.8118159701</v>
      </c>
      <c r="I82" s="23">
        <f t="shared" si="7"/>
        <v>-30.926481360103935</v>
      </c>
      <c r="J82" s="10">
        <v>13660121.7256354</v>
      </c>
      <c r="K82" s="10">
        <v>13677394.980969699</v>
      </c>
      <c r="L82" s="23">
        <f t="shared" si="8"/>
        <v>17273.255334299058</v>
      </c>
      <c r="M82" s="10">
        <v>2551404.4113520901</v>
      </c>
      <c r="N82" s="10">
        <v>2551241.0425070198</v>
      </c>
      <c r="O82" s="23">
        <f t="shared" si="9"/>
        <v>-163.36884507024661</v>
      </c>
      <c r="P82" s="10">
        <v>16211526.1369875</v>
      </c>
      <c r="Q82" s="10">
        <v>16228636.023476699</v>
      </c>
      <c r="R82" s="23">
        <f t="shared" si="10"/>
        <v>17109.886489199474</v>
      </c>
      <c r="S82" s="23">
        <f t="shared" si="11"/>
        <v>17273.255334299058</v>
      </c>
    </row>
    <row r="83" spans="1:19" ht="27.6">
      <c r="A83" t="s">
        <v>242</v>
      </c>
      <c r="B83" s="14" t="s">
        <v>244</v>
      </c>
      <c r="C83">
        <v>2028</v>
      </c>
      <c r="D83" s="10">
        <v>1026061.3177902499</v>
      </c>
      <c r="E83" s="10">
        <v>1027500.4690207799</v>
      </c>
      <c r="F83" s="23">
        <f t="shared" si="6"/>
        <v>1439.1512305299984</v>
      </c>
      <c r="G83" s="10">
        <v>2288181.1791745299</v>
      </c>
      <c r="H83" s="10">
        <v>2288120.6993523501</v>
      </c>
      <c r="I83" s="23">
        <f t="shared" si="7"/>
        <v>-60.479822179768234</v>
      </c>
      <c r="J83" s="10">
        <v>13951423.7579755</v>
      </c>
      <c r="K83" s="10">
        <v>13973849.5476407</v>
      </c>
      <c r="L83" s="23">
        <f t="shared" si="8"/>
        <v>22425.789665199816</v>
      </c>
      <c r="M83" s="10">
        <v>2609385.10792749</v>
      </c>
      <c r="N83" s="10">
        <v>2609119.5181605602</v>
      </c>
      <c r="O83" s="23">
        <f t="shared" si="9"/>
        <v>-265.58976692985743</v>
      </c>
      <c r="P83" s="10">
        <v>16560808.865902999</v>
      </c>
      <c r="Q83" s="10">
        <v>16582969.0658013</v>
      </c>
      <c r="R83" s="23">
        <f t="shared" si="10"/>
        <v>22160.199898300692</v>
      </c>
      <c r="S83" s="23">
        <f t="shared" si="11"/>
        <v>22425.789665199816</v>
      </c>
    </row>
    <row r="84" spans="1:19" ht="27.6">
      <c r="A84" t="s">
        <v>242</v>
      </c>
      <c r="B84" s="14" t="s">
        <v>244</v>
      </c>
      <c r="C84">
        <v>2029</v>
      </c>
      <c r="D84" s="10">
        <v>1051852.0759227599</v>
      </c>
      <c r="E84" s="10">
        <v>1053610.41066253</v>
      </c>
      <c r="F84" s="23">
        <f t="shared" si="6"/>
        <v>1758.3347397700418</v>
      </c>
      <c r="G84" s="10">
        <v>2336786.42461028</v>
      </c>
      <c r="H84" s="10">
        <v>2336688.0735737998</v>
      </c>
      <c r="I84" s="23">
        <f t="shared" si="7"/>
        <v>-98.351036480162293</v>
      </c>
      <c r="J84" s="10">
        <v>14263244.5030859</v>
      </c>
      <c r="K84" s="10">
        <v>14290695.046844499</v>
      </c>
      <c r="L84" s="23">
        <f t="shared" si="8"/>
        <v>27450.543758599088</v>
      </c>
      <c r="M84" s="10">
        <v>2667776.8542972701</v>
      </c>
      <c r="N84" s="10">
        <v>2667387.1405259301</v>
      </c>
      <c r="O84" s="23">
        <f t="shared" si="9"/>
        <v>-389.71377133997157</v>
      </c>
      <c r="P84" s="10">
        <v>16931021.357383098</v>
      </c>
      <c r="Q84" s="10">
        <v>16958082.187370401</v>
      </c>
      <c r="R84" s="23">
        <f t="shared" si="10"/>
        <v>27060.829987302423</v>
      </c>
      <c r="S84" s="23">
        <f t="shared" si="11"/>
        <v>27450.543758599088</v>
      </c>
    </row>
    <row r="85" spans="1:19" ht="27.6">
      <c r="A85" t="s">
        <v>242</v>
      </c>
      <c r="B85" s="14" t="s">
        <v>244</v>
      </c>
      <c r="C85">
        <v>2030</v>
      </c>
      <c r="D85" s="10">
        <v>1078752.95128841</v>
      </c>
      <c r="E85" s="10">
        <v>1080810.2187294599</v>
      </c>
      <c r="F85" s="23">
        <f t="shared" si="6"/>
        <v>2057.2674410499167</v>
      </c>
      <c r="G85" s="10">
        <v>2386593.6856601201</v>
      </c>
      <c r="H85" s="10">
        <v>2386448.8004672802</v>
      </c>
      <c r="I85" s="23">
        <f t="shared" si="7"/>
        <v>-144.88519283989444</v>
      </c>
      <c r="J85" s="10">
        <v>14569136.3927102</v>
      </c>
      <c r="K85" s="10">
        <v>14601429.0838702</v>
      </c>
      <c r="L85" s="23">
        <f t="shared" si="8"/>
        <v>32292.691160000861</v>
      </c>
      <c r="M85" s="10">
        <v>2726468.7203470399</v>
      </c>
      <c r="N85" s="10">
        <v>2725934.7625286998</v>
      </c>
      <c r="O85" s="23">
        <f t="shared" si="9"/>
        <v>-533.95781834004447</v>
      </c>
      <c r="P85" s="10">
        <v>17295605.1130572</v>
      </c>
      <c r="Q85" s="10">
        <v>17327363.846399002</v>
      </c>
      <c r="R85" s="23">
        <f t="shared" si="10"/>
        <v>31758.733341801912</v>
      </c>
      <c r="S85" s="23">
        <f t="shared" si="11"/>
        <v>32292.691160000861</v>
      </c>
    </row>
    <row r="86" spans="1:19" ht="27.6">
      <c r="A86" t="s">
        <v>242</v>
      </c>
      <c r="B86" s="14" t="s">
        <v>244</v>
      </c>
      <c r="C86">
        <v>2031</v>
      </c>
      <c r="D86" s="10">
        <v>1104805.7528197099</v>
      </c>
      <c r="E86" s="10">
        <v>1107157.64124119</v>
      </c>
      <c r="F86" s="23">
        <f t="shared" si="6"/>
        <v>2351.8884214800783</v>
      </c>
      <c r="G86" s="10">
        <v>2435493.6616612799</v>
      </c>
      <c r="H86" s="10">
        <v>2435295.4035654198</v>
      </c>
      <c r="I86" s="23">
        <f t="shared" si="7"/>
        <v>-198.2580958600156</v>
      </c>
      <c r="J86" s="10">
        <v>14873157.420538699</v>
      </c>
      <c r="K86" s="10">
        <v>14910262.6671564</v>
      </c>
      <c r="L86" s="23">
        <f t="shared" si="8"/>
        <v>37105.246617700905</v>
      </c>
      <c r="M86" s="10">
        <v>2785440.4839190599</v>
      </c>
      <c r="N86" s="10">
        <v>2784742.8188440399</v>
      </c>
      <c r="O86" s="23">
        <f t="shared" si="9"/>
        <v>-697.66507501993328</v>
      </c>
      <c r="P86" s="10">
        <v>17658597.9044578</v>
      </c>
      <c r="Q86" s="10">
        <v>17695005.486000501</v>
      </c>
      <c r="R86" s="23">
        <f t="shared" si="10"/>
        <v>36407.581542700529</v>
      </c>
      <c r="S86" s="23">
        <f t="shared" si="11"/>
        <v>37105.246617700905</v>
      </c>
    </row>
    <row r="87" spans="1:19" ht="27.6">
      <c r="A87" t="s">
        <v>242</v>
      </c>
      <c r="B87" s="14" t="s">
        <v>244</v>
      </c>
      <c r="C87">
        <v>2032</v>
      </c>
      <c r="D87" s="10">
        <v>1131342.2330650899</v>
      </c>
      <c r="E87" s="10">
        <v>1133979.82552584</v>
      </c>
      <c r="F87" s="23">
        <f t="shared" si="6"/>
        <v>2637.5924607501365</v>
      </c>
      <c r="G87" s="10">
        <v>2486485.7103752699</v>
      </c>
      <c r="H87" s="10">
        <v>2486226.86894442</v>
      </c>
      <c r="I87" s="23">
        <f t="shared" si="7"/>
        <v>-258.84143084986135</v>
      </c>
      <c r="J87" s="10">
        <v>15170869.8467946</v>
      </c>
      <c r="K87" s="10">
        <v>15212724.6096518</v>
      </c>
      <c r="L87" s="23">
        <f t="shared" si="8"/>
        <v>41854.762857200578</v>
      </c>
      <c r="M87" s="10">
        <v>2844766.41223926</v>
      </c>
      <c r="N87" s="10">
        <v>2843886.5438264399</v>
      </c>
      <c r="O87" s="23">
        <f t="shared" si="9"/>
        <v>-879.86841282015666</v>
      </c>
      <c r="P87" s="10">
        <v>18015636.2590339</v>
      </c>
      <c r="Q87" s="10">
        <v>18056611.153478201</v>
      </c>
      <c r="R87" s="23">
        <f t="shared" si="10"/>
        <v>40974.894444301724</v>
      </c>
      <c r="S87" s="23">
        <f t="shared" si="11"/>
        <v>41854.762857200578</v>
      </c>
    </row>
    <row r="88" spans="1:19" ht="27.6">
      <c r="A88" t="s">
        <v>242</v>
      </c>
      <c r="B88" s="14" t="s">
        <v>244</v>
      </c>
      <c r="C88">
        <v>2033</v>
      </c>
      <c r="D88" s="10">
        <v>1157602.99263737</v>
      </c>
      <c r="E88" s="10">
        <v>1160519.0384788001</v>
      </c>
      <c r="F88" s="23">
        <f t="shared" si="6"/>
        <v>2916.0458414300811</v>
      </c>
      <c r="G88" s="10">
        <v>2544506.0764855701</v>
      </c>
      <c r="H88" s="10">
        <v>2544179.9130816502</v>
      </c>
      <c r="I88" s="23">
        <f t="shared" si="7"/>
        <v>-326.16340391989797</v>
      </c>
      <c r="J88" s="10">
        <v>15451595.627020201</v>
      </c>
      <c r="K88" s="10">
        <v>15498146.8141225</v>
      </c>
      <c r="L88" s="23">
        <f t="shared" si="8"/>
        <v>46551.187102299184</v>
      </c>
      <c r="M88" s="10">
        <v>2905018.7193731</v>
      </c>
      <c r="N88" s="10">
        <v>2903939.0067597199</v>
      </c>
      <c r="O88" s="23">
        <f t="shared" si="9"/>
        <v>-1079.7126133800484</v>
      </c>
      <c r="P88" s="10">
        <v>18356614.346393298</v>
      </c>
      <c r="Q88" s="10">
        <v>18402085.820882302</v>
      </c>
      <c r="R88" s="23">
        <f t="shared" si="10"/>
        <v>45471.47448900342</v>
      </c>
      <c r="S88" s="23">
        <f t="shared" si="11"/>
        <v>46551.187102299184</v>
      </c>
    </row>
    <row r="89" spans="1:19" ht="27.6">
      <c r="A89" t="s">
        <v>242</v>
      </c>
      <c r="B89" s="14" t="s">
        <v>244</v>
      </c>
      <c r="C89">
        <v>2034</v>
      </c>
      <c r="D89" s="10">
        <v>1184204.5218436299</v>
      </c>
      <c r="E89" s="10">
        <v>1187394.62078838</v>
      </c>
      <c r="F89" s="23">
        <f t="shared" si="6"/>
        <v>3190.0989447501488</v>
      </c>
      <c r="G89" s="10">
        <v>2591641.0231403098</v>
      </c>
      <c r="H89" s="10">
        <v>2591241.8271754701</v>
      </c>
      <c r="I89" s="23">
        <f t="shared" si="7"/>
        <v>-399.19596483977512</v>
      </c>
      <c r="J89" s="10">
        <v>15748155.8330334</v>
      </c>
      <c r="K89" s="10">
        <v>15799428.4193656</v>
      </c>
      <c r="L89" s="23">
        <f t="shared" si="8"/>
        <v>51272.586332200095</v>
      </c>
      <c r="M89" s="10">
        <v>2965187.67063192</v>
      </c>
      <c r="N89" s="10">
        <v>2963891.11565708</v>
      </c>
      <c r="O89" s="23">
        <f t="shared" si="9"/>
        <v>-1296.5549748400226</v>
      </c>
      <c r="P89" s="10">
        <v>18713343.503665399</v>
      </c>
      <c r="Q89" s="10">
        <v>18763319.535022601</v>
      </c>
      <c r="R89" s="23">
        <f t="shared" si="10"/>
        <v>49976.031357202679</v>
      </c>
      <c r="S89" s="23">
        <f t="shared" si="11"/>
        <v>51272.586332200095</v>
      </c>
    </row>
    <row r="90" spans="1:19" ht="27.6">
      <c r="A90" t="s">
        <v>242</v>
      </c>
      <c r="B90" s="14" t="s">
        <v>244</v>
      </c>
      <c r="C90">
        <v>2035</v>
      </c>
      <c r="D90" s="10">
        <v>1210861.5332354</v>
      </c>
      <c r="E90" s="10">
        <v>1214325.9717928099</v>
      </c>
      <c r="F90" s="23">
        <f t="shared" si="6"/>
        <v>3464.4385574099142</v>
      </c>
      <c r="G90" s="10">
        <v>2637816.5024245898</v>
      </c>
      <c r="H90" s="10">
        <v>2637338.5575930099</v>
      </c>
      <c r="I90" s="23">
        <f t="shared" si="7"/>
        <v>-477.94483157992363</v>
      </c>
      <c r="J90" s="10">
        <v>16037427.293865301</v>
      </c>
      <c r="K90" s="10">
        <v>16093445.8910369</v>
      </c>
      <c r="L90" s="23">
        <f t="shared" si="8"/>
        <v>56018.597171599045</v>
      </c>
      <c r="M90" s="10">
        <v>3025095.8471320402</v>
      </c>
      <c r="N90" s="10">
        <v>3023565.75015719</v>
      </c>
      <c r="O90" s="23">
        <f t="shared" si="9"/>
        <v>-1530.0969748501666</v>
      </c>
      <c r="P90" s="10">
        <v>19062523.140997399</v>
      </c>
      <c r="Q90" s="10">
        <v>19117011.641194101</v>
      </c>
      <c r="R90" s="23">
        <f t="shared" si="10"/>
        <v>54488.500196702778</v>
      </c>
      <c r="S90" s="23">
        <f t="shared" si="11"/>
        <v>56018.597171599045</v>
      </c>
    </row>
    <row r="91" spans="1:19" ht="27.6">
      <c r="A91" t="s">
        <v>242</v>
      </c>
      <c r="B91" s="14" t="s">
        <v>244</v>
      </c>
      <c r="C91">
        <v>2036</v>
      </c>
      <c r="D91" s="10">
        <v>1238268.2218770699</v>
      </c>
      <c r="E91" s="10">
        <v>1242005.1963107099</v>
      </c>
      <c r="F91" s="23">
        <f t="shared" si="6"/>
        <v>3736.9744336400181</v>
      </c>
      <c r="G91" s="10">
        <v>2688377.8749338998</v>
      </c>
      <c r="H91" s="10">
        <v>2687815.4185624099</v>
      </c>
      <c r="I91" s="23">
        <f t="shared" si="7"/>
        <v>-562.45637148991227</v>
      </c>
      <c r="J91" s="10">
        <v>16326484.6572509</v>
      </c>
      <c r="K91" s="10">
        <v>16387284.1170475</v>
      </c>
      <c r="L91" s="23">
        <f t="shared" si="8"/>
        <v>60799.459796600044</v>
      </c>
      <c r="M91" s="10">
        <v>3084987.1158212102</v>
      </c>
      <c r="N91" s="10">
        <v>3083207.24745521</v>
      </c>
      <c r="O91" s="23">
        <f t="shared" si="9"/>
        <v>-1779.8683660002425</v>
      </c>
      <c r="P91" s="10">
        <v>19411471.773072101</v>
      </c>
      <c r="Q91" s="10">
        <v>19470491.364502698</v>
      </c>
      <c r="R91" s="23">
        <f t="shared" si="10"/>
        <v>59019.591430597007</v>
      </c>
      <c r="S91" s="23">
        <f t="shared" si="11"/>
        <v>60799.459796600044</v>
      </c>
    </row>
    <row r="92" spans="1:19" ht="27.6">
      <c r="A92" t="s">
        <v>242</v>
      </c>
      <c r="B92" s="14" t="s">
        <v>244</v>
      </c>
      <c r="C92">
        <v>2037</v>
      </c>
      <c r="D92" s="10">
        <v>1265802.24828323</v>
      </c>
      <c r="E92" s="10">
        <v>1269807.8090944199</v>
      </c>
      <c r="F92" s="23">
        <f t="shared" si="6"/>
        <v>4005.5608111899346</v>
      </c>
      <c r="G92" s="10">
        <v>2737927.1651453301</v>
      </c>
      <c r="H92" s="10">
        <v>2737274.7907770001</v>
      </c>
      <c r="I92" s="23">
        <f t="shared" si="7"/>
        <v>-652.37436832999811</v>
      </c>
      <c r="J92" s="10">
        <v>16606912.004734401</v>
      </c>
      <c r="K92" s="10">
        <v>16672497.819866899</v>
      </c>
      <c r="L92" s="23">
        <f t="shared" si="8"/>
        <v>65585.815132498741</v>
      </c>
      <c r="M92" s="10">
        <v>3144711.8299919702</v>
      </c>
      <c r="N92" s="10">
        <v>3142666.5906475801</v>
      </c>
      <c r="O92" s="23">
        <f t="shared" si="9"/>
        <v>-2045.2393443901092</v>
      </c>
      <c r="P92" s="10">
        <v>19751623.834726401</v>
      </c>
      <c r="Q92" s="10">
        <v>19815164.4105145</v>
      </c>
      <c r="R92" s="23">
        <f t="shared" si="10"/>
        <v>63540.575788099319</v>
      </c>
      <c r="S92" s="23">
        <f t="shared" si="11"/>
        <v>65585.815132498741</v>
      </c>
    </row>
    <row r="93" spans="1:19" ht="27.6">
      <c r="A93" t="s">
        <v>242</v>
      </c>
      <c r="B93" s="14" t="s">
        <v>244</v>
      </c>
      <c r="C93">
        <v>2038</v>
      </c>
      <c r="D93" s="10">
        <v>1292906.0157160601</v>
      </c>
      <c r="E93" s="10">
        <v>1297176.2554210799</v>
      </c>
      <c r="F93" s="23">
        <f t="shared" si="6"/>
        <v>4270.2397050198633</v>
      </c>
      <c r="G93" s="10">
        <v>2791435.9291948201</v>
      </c>
      <c r="H93" s="10">
        <v>2790687.0212172102</v>
      </c>
      <c r="I93" s="23">
        <f t="shared" si="7"/>
        <v>-748.90797760989517</v>
      </c>
      <c r="J93" s="10">
        <v>16872703.563113701</v>
      </c>
      <c r="K93" s="10">
        <v>16943079.5437892</v>
      </c>
      <c r="L93" s="23">
        <f t="shared" si="8"/>
        <v>70375.980675499886</v>
      </c>
      <c r="M93" s="10">
        <v>3204694.7130608698</v>
      </c>
      <c r="N93" s="10">
        <v>3202368.9267663299</v>
      </c>
      <c r="O93" s="23">
        <f t="shared" si="9"/>
        <v>-2325.7862945399247</v>
      </c>
      <c r="P93" s="10">
        <v>20077398.276174601</v>
      </c>
      <c r="Q93" s="10">
        <v>20145448.470555499</v>
      </c>
      <c r="R93" s="23">
        <f t="shared" si="10"/>
        <v>68050.194380898029</v>
      </c>
      <c r="S93" s="23">
        <f t="shared" si="11"/>
        <v>70375.980675499886</v>
      </c>
    </row>
    <row r="94" spans="1:19" ht="27.6">
      <c r="A94" t="s">
        <v>242</v>
      </c>
      <c r="B94" s="14" t="s">
        <v>244</v>
      </c>
      <c r="C94">
        <v>2039</v>
      </c>
      <c r="D94" s="10">
        <v>1320810.2768457099</v>
      </c>
      <c r="E94" s="10">
        <v>1325347.79629959</v>
      </c>
      <c r="F94" s="23">
        <f t="shared" si="6"/>
        <v>4537.5194538801443</v>
      </c>
      <c r="G94" s="10">
        <v>2836081.9638772798</v>
      </c>
      <c r="H94" s="10">
        <v>2835232.8138728002</v>
      </c>
      <c r="I94" s="23">
        <f t="shared" si="7"/>
        <v>-849.15000447956845</v>
      </c>
      <c r="J94" s="10">
        <v>17141716.829214402</v>
      </c>
      <c r="K94" s="10">
        <v>17216985.482207</v>
      </c>
      <c r="L94" s="23">
        <f t="shared" si="8"/>
        <v>75268.652992598712</v>
      </c>
      <c r="M94" s="10">
        <v>3263929.2535970202</v>
      </c>
      <c r="N94" s="10">
        <v>3261308.0448366501</v>
      </c>
      <c r="O94" s="23">
        <f t="shared" si="9"/>
        <v>-2621.2087603700347</v>
      </c>
      <c r="P94" s="10">
        <v>20405646.0828114</v>
      </c>
      <c r="Q94" s="10">
        <v>20478293.5270436</v>
      </c>
      <c r="R94" s="23">
        <f t="shared" si="10"/>
        <v>72647.444232199341</v>
      </c>
      <c r="S94" s="23">
        <f t="shared" si="11"/>
        <v>75268.652992598712</v>
      </c>
    </row>
    <row r="95" spans="1:19" ht="27.6">
      <c r="A95" t="s">
        <v>242</v>
      </c>
      <c r="B95" s="14" t="s">
        <v>244</v>
      </c>
      <c r="C95">
        <v>2040</v>
      </c>
      <c r="D95" s="10">
        <v>1347985.4641700699</v>
      </c>
      <c r="E95" s="10">
        <v>1352787.6755061899</v>
      </c>
      <c r="F95" s="23">
        <f t="shared" si="6"/>
        <v>4802.2113361200318</v>
      </c>
      <c r="G95" s="10">
        <v>2877343.1463018502</v>
      </c>
      <c r="H95" s="10">
        <v>2876390.0212324099</v>
      </c>
      <c r="I95" s="23">
        <f t="shared" si="7"/>
        <v>-953.12506944034249</v>
      </c>
      <c r="J95" s="10">
        <v>17396958.280508701</v>
      </c>
      <c r="K95" s="10">
        <v>17477129.098030299</v>
      </c>
      <c r="L95" s="23">
        <f t="shared" si="8"/>
        <v>80170.81752159819</v>
      </c>
      <c r="M95" s="10">
        <v>3322157.4913983699</v>
      </c>
      <c r="N95" s="10">
        <v>3319226.5384597802</v>
      </c>
      <c r="O95" s="23">
        <f t="shared" si="9"/>
        <v>-2930.9529385897331</v>
      </c>
      <c r="P95" s="10">
        <v>20719115.771907099</v>
      </c>
      <c r="Q95" s="10">
        <v>20796355.636489999</v>
      </c>
      <c r="R95" s="23">
        <f t="shared" si="10"/>
        <v>77239.864582899958</v>
      </c>
      <c r="S95" s="23">
        <f t="shared" si="11"/>
        <v>80170.81752159819</v>
      </c>
    </row>
    <row r="96" spans="1:19" ht="27.6">
      <c r="A96" t="s">
        <v>242</v>
      </c>
      <c r="B96" s="14" t="s">
        <v>244</v>
      </c>
      <c r="C96">
        <v>2041</v>
      </c>
      <c r="D96" s="10">
        <v>1375007.25912336</v>
      </c>
      <c r="E96" s="10">
        <v>1380070.9641243899</v>
      </c>
      <c r="F96" s="23">
        <f t="shared" si="6"/>
        <v>5063.7050010298844</v>
      </c>
      <c r="G96" s="10">
        <v>2923513.53617858</v>
      </c>
      <c r="H96" s="10">
        <v>2922451.7840816001</v>
      </c>
      <c r="I96" s="23">
        <f t="shared" si="7"/>
        <v>-1061.7520969798788</v>
      </c>
      <c r="J96" s="10">
        <v>17646161.489092398</v>
      </c>
      <c r="K96" s="10">
        <v>17731269.8507494</v>
      </c>
      <c r="L96" s="23">
        <f t="shared" si="8"/>
        <v>85108.361657001078</v>
      </c>
      <c r="M96" s="10">
        <v>3379825.2623177399</v>
      </c>
      <c r="N96" s="10">
        <v>3376570.7795691099</v>
      </c>
      <c r="O96" s="23">
        <f t="shared" si="9"/>
        <v>-3254.482748629991</v>
      </c>
      <c r="P96" s="10">
        <v>21025986.751410201</v>
      </c>
      <c r="Q96" s="10">
        <v>21107840.6303185</v>
      </c>
      <c r="R96" s="23">
        <f t="shared" si="10"/>
        <v>81853.87890829891</v>
      </c>
      <c r="S96" s="23">
        <f t="shared" si="11"/>
        <v>85108.361657001078</v>
      </c>
    </row>
    <row r="97" spans="1:19" ht="27.6">
      <c r="A97" t="s">
        <v>242</v>
      </c>
      <c r="B97" s="14" t="s">
        <v>244</v>
      </c>
      <c r="C97">
        <v>2042</v>
      </c>
      <c r="D97" s="10">
        <v>1401556.8309037599</v>
      </c>
      <c r="E97" s="10">
        <v>1406876.3400552501</v>
      </c>
      <c r="F97" s="23">
        <f t="shared" si="6"/>
        <v>5319.5091514901724</v>
      </c>
      <c r="G97" s="10">
        <v>2964158.0777448602</v>
      </c>
      <c r="H97" s="10">
        <v>2962983.4666738398</v>
      </c>
      <c r="I97" s="23">
        <f t="shared" si="7"/>
        <v>-1174.6110710203648</v>
      </c>
      <c r="J97" s="10">
        <v>17884053.149275102</v>
      </c>
      <c r="K97" s="10">
        <v>17974111.2649187</v>
      </c>
      <c r="L97" s="23">
        <f t="shared" si="8"/>
        <v>90058.115643598139</v>
      </c>
      <c r="M97" s="10">
        <v>3436503.6728426102</v>
      </c>
      <c r="N97" s="10">
        <v>3432912.5995370499</v>
      </c>
      <c r="O97" s="23">
        <f t="shared" si="9"/>
        <v>-3591.0733055602759</v>
      </c>
      <c r="P97" s="10">
        <v>21320556.822117701</v>
      </c>
      <c r="Q97" s="10">
        <v>21407023.864455801</v>
      </c>
      <c r="R97" s="23">
        <f t="shared" si="10"/>
        <v>86467.042338099331</v>
      </c>
      <c r="S97" s="23">
        <f t="shared" si="11"/>
        <v>90058.115643598139</v>
      </c>
    </row>
    <row r="98" spans="1:19" ht="27.6">
      <c r="A98" t="s">
        <v>242</v>
      </c>
      <c r="B98" s="14" t="s">
        <v>244</v>
      </c>
      <c r="C98">
        <v>2043</v>
      </c>
      <c r="D98" s="10">
        <v>1427235.1003231299</v>
      </c>
      <c r="E98" s="10">
        <v>1432805.1824121401</v>
      </c>
      <c r="F98" s="23">
        <f t="shared" si="6"/>
        <v>5570.0820890101604</v>
      </c>
      <c r="G98" s="10">
        <v>3009765.1091837902</v>
      </c>
      <c r="H98" s="10">
        <v>3008470.65003363</v>
      </c>
      <c r="I98" s="23">
        <f t="shared" si="7"/>
        <v>-1294.4591501601972</v>
      </c>
      <c r="J98" s="10">
        <v>18103350.643592201</v>
      </c>
      <c r="K98" s="10">
        <v>18198360.101822201</v>
      </c>
      <c r="L98" s="23">
        <f t="shared" si="8"/>
        <v>95009.458229999989</v>
      </c>
      <c r="M98" s="10">
        <v>3492785.5959331798</v>
      </c>
      <c r="N98" s="10">
        <v>3488845.1394354599</v>
      </c>
      <c r="O98" s="23">
        <f t="shared" si="9"/>
        <v>-3940.4564977199771</v>
      </c>
      <c r="P98" s="10">
        <v>21596136.2395254</v>
      </c>
      <c r="Q98" s="10">
        <v>21687205.241257701</v>
      </c>
      <c r="R98" s="23">
        <f t="shared" si="10"/>
        <v>91069.001732300967</v>
      </c>
      <c r="S98" s="23">
        <f t="shared" si="11"/>
        <v>95009.458229999989</v>
      </c>
    </row>
    <row r="99" spans="1:19" ht="27.6">
      <c r="A99" t="s">
        <v>242</v>
      </c>
      <c r="B99" s="14" t="s">
        <v>244</v>
      </c>
      <c r="C99">
        <v>2044</v>
      </c>
      <c r="D99" s="10">
        <v>1452516.1560277301</v>
      </c>
      <c r="E99" s="10">
        <v>1458339.1797493801</v>
      </c>
      <c r="F99" s="23">
        <f t="shared" si="6"/>
        <v>5823.02372165001</v>
      </c>
      <c r="G99" s="10">
        <v>3047470.4395660101</v>
      </c>
      <c r="H99" s="10">
        <v>3046056.68354666</v>
      </c>
      <c r="I99" s="23">
        <f t="shared" si="7"/>
        <v>-1413.7560193501413</v>
      </c>
      <c r="J99" s="10">
        <v>18319816.241887301</v>
      </c>
      <c r="K99" s="10">
        <v>18419903.909360301</v>
      </c>
      <c r="L99" s="23">
        <f t="shared" si="8"/>
        <v>100087.66747299954</v>
      </c>
      <c r="M99" s="10">
        <v>3547885.0101417899</v>
      </c>
      <c r="N99" s="10">
        <v>3543582.9297337201</v>
      </c>
      <c r="O99" s="23">
        <f t="shared" si="9"/>
        <v>-4302.0804080697708</v>
      </c>
      <c r="P99" s="10">
        <v>21867701.252029199</v>
      </c>
      <c r="Q99" s="10">
        <v>21963486.839094002</v>
      </c>
      <c r="R99" s="23">
        <f t="shared" si="10"/>
        <v>95785.587064802647</v>
      </c>
      <c r="S99" s="23">
        <f t="shared" si="11"/>
        <v>100087.66747299954</v>
      </c>
    </row>
    <row r="100" spans="1:19" ht="27.6">
      <c r="A100" t="s">
        <v>242</v>
      </c>
      <c r="B100" s="14" t="s">
        <v>244</v>
      </c>
      <c r="C100">
        <v>2045</v>
      </c>
      <c r="D100" s="10">
        <v>1477847.23480338</v>
      </c>
      <c r="E100" s="10">
        <v>1483913.3999159799</v>
      </c>
      <c r="F100" s="23">
        <f t="shared" si="6"/>
        <v>6066.1651125999633</v>
      </c>
      <c r="G100" s="10">
        <v>3083760.7428046302</v>
      </c>
      <c r="H100" s="10">
        <v>3082224.0069858502</v>
      </c>
      <c r="I100" s="23">
        <f t="shared" si="7"/>
        <v>-1536.7358187800273</v>
      </c>
      <c r="J100" s="10">
        <v>18530569.7328436</v>
      </c>
      <c r="K100" s="10">
        <v>18635707.8486913</v>
      </c>
      <c r="L100" s="23">
        <f t="shared" si="8"/>
        <v>105138.11584769934</v>
      </c>
      <c r="M100" s="10">
        <v>3601649.4631270599</v>
      </c>
      <c r="N100" s="10">
        <v>3596974.60976764</v>
      </c>
      <c r="O100" s="23">
        <f t="shared" si="9"/>
        <v>-4674.8533594198525</v>
      </c>
      <c r="P100" s="10">
        <v>22132219.195970699</v>
      </c>
      <c r="Q100" s="10">
        <v>22232682.4584589</v>
      </c>
      <c r="R100" s="23">
        <f t="shared" si="10"/>
        <v>100463.26248820126</v>
      </c>
      <c r="S100" s="23">
        <f t="shared" si="11"/>
        <v>105138.11584769934</v>
      </c>
    </row>
    <row r="101" spans="1:19" ht="27.6">
      <c r="A101" t="s">
        <v>242</v>
      </c>
      <c r="B101" s="14" t="s">
        <v>244</v>
      </c>
      <c r="C101">
        <v>2046</v>
      </c>
      <c r="D101" s="10">
        <v>1503175.79602712</v>
      </c>
      <c r="E101" s="10">
        <v>1509480.2754246099</v>
      </c>
      <c r="F101" s="23">
        <f t="shared" si="6"/>
        <v>6304.4793974899221</v>
      </c>
      <c r="G101" s="10">
        <v>3125709.9833705099</v>
      </c>
      <c r="H101" s="10">
        <v>3124046.1784474999</v>
      </c>
      <c r="I101" s="23">
        <f t="shared" si="7"/>
        <v>-1663.8049230100587</v>
      </c>
      <c r="J101" s="10">
        <v>18732776.398428399</v>
      </c>
      <c r="K101" s="10">
        <v>18842942.5524536</v>
      </c>
      <c r="L101" s="23">
        <f t="shared" si="8"/>
        <v>110166.15402520075</v>
      </c>
      <c r="M101" s="10">
        <v>3654574.2261252501</v>
      </c>
      <c r="N101" s="10">
        <v>3649516.0869798502</v>
      </c>
      <c r="O101" s="23">
        <f t="shared" si="9"/>
        <v>-5058.1391453999095</v>
      </c>
      <c r="P101" s="10">
        <v>22387350.624553598</v>
      </c>
      <c r="Q101" s="10">
        <v>22492458.639433499</v>
      </c>
      <c r="R101" s="23">
        <f t="shared" si="10"/>
        <v>105108.01487990096</v>
      </c>
      <c r="S101" s="23">
        <f t="shared" si="11"/>
        <v>110166.15402520075</v>
      </c>
    </row>
    <row r="102" spans="1:19" ht="27.6">
      <c r="A102" t="s">
        <v>242</v>
      </c>
      <c r="B102" s="14" t="s">
        <v>244</v>
      </c>
      <c r="C102">
        <v>2047</v>
      </c>
      <c r="D102" s="10">
        <v>1527703.77602457</v>
      </c>
      <c r="E102" s="10">
        <v>1534237.5744131999</v>
      </c>
      <c r="F102" s="23">
        <f t="shared" si="6"/>
        <v>6533.7983886299189</v>
      </c>
      <c r="G102" s="10">
        <v>3160697.5959960902</v>
      </c>
      <c r="H102" s="10">
        <v>3158904.2402997999</v>
      </c>
      <c r="I102" s="23">
        <f t="shared" si="7"/>
        <v>-1793.3556962902658</v>
      </c>
      <c r="J102" s="10">
        <v>18926266.1661941</v>
      </c>
      <c r="K102" s="10">
        <v>19041387.437856801</v>
      </c>
      <c r="L102" s="23">
        <f t="shared" si="8"/>
        <v>115121.27166270092</v>
      </c>
      <c r="M102" s="10">
        <v>3706164.68070248</v>
      </c>
      <c r="N102" s="10">
        <v>3700713.6879092599</v>
      </c>
      <c r="O102" s="23">
        <f t="shared" si="9"/>
        <v>-5450.9927932200953</v>
      </c>
      <c r="P102" s="10">
        <v>22632430.846896499</v>
      </c>
      <c r="Q102" s="10">
        <v>22742101.125766098</v>
      </c>
      <c r="R102" s="23">
        <f t="shared" si="10"/>
        <v>109670.2788695991</v>
      </c>
      <c r="S102" s="23">
        <f t="shared" si="11"/>
        <v>115121.27166270092</v>
      </c>
    </row>
    <row r="103" spans="1:19" ht="27.6">
      <c r="A103" t="s">
        <v>242</v>
      </c>
      <c r="B103" s="14" t="s">
        <v>244</v>
      </c>
      <c r="C103">
        <v>2048</v>
      </c>
      <c r="D103" s="10">
        <v>1550837.11353098</v>
      </c>
      <c r="E103" s="10">
        <v>1557584.97398339</v>
      </c>
      <c r="F103" s="23">
        <f t="shared" si="6"/>
        <v>6747.8604524100665</v>
      </c>
      <c r="G103" s="10">
        <v>3196140.6525480798</v>
      </c>
      <c r="H103" s="10">
        <v>3194212.2507100999</v>
      </c>
      <c r="I103" s="23">
        <f t="shared" si="7"/>
        <v>-1928.401837979909</v>
      </c>
      <c r="J103" s="10">
        <v>19100580.8434688</v>
      </c>
      <c r="K103" s="10">
        <v>19220391.648086298</v>
      </c>
      <c r="L103" s="23">
        <f t="shared" si="8"/>
        <v>119810.80461749807</v>
      </c>
      <c r="M103" s="10">
        <v>3756678.9380056602</v>
      </c>
      <c r="N103" s="10">
        <v>3750826.4501789301</v>
      </c>
      <c r="O103" s="23">
        <f t="shared" si="9"/>
        <v>-5852.4878267301247</v>
      </c>
      <c r="P103" s="10">
        <v>22857259.781474501</v>
      </c>
      <c r="Q103" s="10">
        <v>22971218.098265201</v>
      </c>
      <c r="R103" s="23">
        <f t="shared" si="10"/>
        <v>113958.31679069996</v>
      </c>
      <c r="S103" s="23">
        <f t="shared" si="11"/>
        <v>119810.80461749807</v>
      </c>
    </row>
    <row r="104" spans="1:19" ht="27.6">
      <c r="A104" t="s">
        <v>242</v>
      </c>
      <c r="B104" s="14" t="s">
        <v>244</v>
      </c>
      <c r="C104">
        <v>2049</v>
      </c>
      <c r="D104" s="10">
        <v>1574177.8946851001</v>
      </c>
      <c r="E104" s="10">
        <v>1581148.70872561</v>
      </c>
      <c r="F104" s="23">
        <f t="shared" si="6"/>
        <v>6970.8140405099839</v>
      </c>
      <c r="G104" s="10">
        <v>3229118.56729468</v>
      </c>
      <c r="H104" s="10">
        <v>3227056.8854561802</v>
      </c>
      <c r="I104" s="23">
        <f t="shared" si="7"/>
        <v>-2061.6818384998478</v>
      </c>
      <c r="J104" s="10">
        <v>19275020.687565699</v>
      </c>
      <c r="K104" s="10">
        <v>19399647.730491299</v>
      </c>
      <c r="L104" s="23">
        <f t="shared" si="8"/>
        <v>124627.04292559996</v>
      </c>
      <c r="M104" s="10">
        <v>3805766.4126138599</v>
      </c>
      <c r="N104" s="10">
        <v>3799503.95708712</v>
      </c>
      <c r="O104" s="23">
        <f t="shared" si="9"/>
        <v>-6262.4555267398246</v>
      </c>
      <c r="P104" s="10">
        <v>23080787.100179601</v>
      </c>
      <c r="Q104" s="10">
        <v>23199151.687578399</v>
      </c>
      <c r="R104" s="23">
        <f t="shared" si="10"/>
        <v>118364.58739879727</v>
      </c>
      <c r="S104" s="23">
        <f t="shared" si="11"/>
        <v>124627.04292559996</v>
      </c>
    </row>
    <row r="105" spans="1:19" ht="27.6">
      <c r="A105" t="s">
        <v>242</v>
      </c>
      <c r="B105" s="14" t="s">
        <v>244</v>
      </c>
      <c r="C105">
        <v>2050</v>
      </c>
      <c r="D105" s="10">
        <v>1596830.22024382</v>
      </c>
      <c r="E105" s="10">
        <v>1604008.46344375</v>
      </c>
      <c r="F105" s="23">
        <f t="shared" si="6"/>
        <v>7178.2431999300607</v>
      </c>
      <c r="G105" s="10">
        <v>3259394.3178543099</v>
      </c>
      <c r="H105" s="10">
        <v>3257199.2980493</v>
      </c>
      <c r="I105" s="23">
        <f t="shared" si="7"/>
        <v>-2195.0198050099425</v>
      </c>
      <c r="J105" s="10">
        <v>19440653.256546501</v>
      </c>
      <c r="K105" s="10">
        <v>19570013.415609401</v>
      </c>
      <c r="L105" s="23">
        <f t="shared" si="8"/>
        <v>129360.15906289965</v>
      </c>
      <c r="M105" s="10">
        <v>3853273.6831418602</v>
      </c>
      <c r="N105" s="10">
        <v>3846594.3784267399</v>
      </c>
      <c r="O105" s="23">
        <f t="shared" si="9"/>
        <v>-6679.3047151202336</v>
      </c>
      <c r="P105" s="10">
        <v>23293926.939688399</v>
      </c>
      <c r="Q105" s="10">
        <v>23416607.794036102</v>
      </c>
      <c r="R105" s="23">
        <f t="shared" si="10"/>
        <v>122680.85434770212</v>
      </c>
      <c r="S105" s="23">
        <f t="shared" si="11"/>
        <v>129360.15906289965</v>
      </c>
    </row>
    <row r="106" spans="1:19" ht="55.2">
      <c r="A106" t="s">
        <v>247</v>
      </c>
      <c r="B106" s="14" t="s">
        <v>249</v>
      </c>
      <c r="C106">
        <v>2025</v>
      </c>
      <c r="D106" s="10">
        <v>959055.95365866204</v>
      </c>
      <c r="E106" s="10">
        <v>959793.49748395197</v>
      </c>
      <c r="F106" s="23">
        <f t="shared" si="6"/>
        <v>737.54382528993301</v>
      </c>
      <c r="G106" s="10">
        <v>2135199.6758026802</v>
      </c>
      <c r="H106" s="10">
        <v>2135199.6758026802</v>
      </c>
      <c r="I106" s="23">
        <f t="shared" si="7"/>
        <v>0</v>
      </c>
      <c r="J106" s="10">
        <v>13066581.642483599</v>
      </c>
      <c r="K106" s="10">
        <v>13078630.7318055</v>
      </c>
      <c r="L106" s="23">
        <f t="shared" si="8"/>
        <v>12049.089321900159</v>
      </c>
      <c r="M106" s="10">
        <v>2439899.33071867</v>
      </c>
      <c r="N106" s="10">
        <v>2439867.7948805201</v>
      </c>
      <c r="O106" s="23">
        <f t="shared" si="9"/>
        <v>-31.535838149953634</v>
      </c>
      <c r="P106" s="10">
        <v>15506480.973202299</v>
      </c>
      <c r="Q106" s="10">
        <v>15518498.526686</v>
      </c>
      <c r="R106" s="23">
        <f t="shared" si="10"/>
        <v>12017.55348370038</v>
      </c>
      <c r="S106" s="23">
        <f t="shared" si="11"/>
        <v>12049.089321900159</v>
      </c>
    </row>
    <row r="107" spans="1:19" ht="55.2">
      <c r="A107" t="s">
        <v>247</v>
      </c>
      <c r="B107" s="14" t="s">
        <v>249</v>
      </c>
      <c r="C107">
        <v>2026</v>
      </c>
      <c r="D107" s="10">
        <v>979308.68526748696</v>
      </c>
      <c r="E107" s="10">
        <v>980780.30505805195</v>
      </c>
      <c r="F107" s="23">
        <f t="shared" si="6"/>
        <v>1471.6197905649897</v>
      </c>
      <c r="G107" s="10">
        <v>2181033.8308405601</v>
      </c>
      <c r="H107" s="10">
        <v>2181019.4587222999</v>
      </c>
      <c r="I107" s="23">
        <f t="shared" si="7"/>
        <v>-14.37211826024577</v>
      </c>
      <c r="J107" s="10">
        <v>13352318.3068079</v>
      </c>
      <c r="K107" s="10">
        <v>13376482.465195799</v>
      </c>
      <c r="L107" s="23">
        <f t="shared" si="8"/>
        <v>24164.158387899399</v>
      </c>
      <c r="M107" s="10">
        <v>2495188.6103167301</v>
      </c>
      <c r="N107" s="10">
        <v>2495093.0586842</v>
      </c>
      <c r="O107" s="23">
        <f t="shared" si="9"/>
        <v>-95.55163253005594</v>
      </c>
      <c r="P107" s="10">
        <v>15847506.917124599</v>
      </c>
      <c r="Q107" s="10">
        <v>15871575.523879901</v>
      </c>
      <c r="R107" s="23">
        <f t="shared" si="10"/>
        <v>24068.606755301356</v>
      </c>
      <c r="S107" s="23">
        <f t="shared" si="11"/>
        <v>24164.158387899399</v>
      </c>
    </row>
    <row r="108" spans="1:19" ht="55.2">
      <c r="A108" t="s">
        <v>247</v>
      </c>
      <c r="B108" s="14" t="s">
        <v>249</v>
      </c>
      <c r="C108">
        <v>2027</v>
      </c>
      <c r="D108" s="10">
        <v>1001117.5916959801</v>
      </c>
      <c r="E108" s="10">
        <v>1003320.7907798199</v>
      </c>
      <c r="F108" s="23">
        <f t="shared" si="6"/>
        <v>2203.1990838398924</v>
      </c>
      <c r="G108" s="10">
        <v>2228384.8835580801</v>
      </c>
      <c r="H108" s="10">
        <v>2228341.8118159701</v>
      </c>
      <c r="I108" s="23">
        <f t="shared" si="7"/>
        <v>-43.071742109954357</v>
      </c>
      <c r="J108" s="10">
        <v>13641039.782267001</v>
      </c>
      <c r="K108" s="10">
        <v>13677394.980969699</v>
      </c>
      <c r="L108" s="23">
        <f t="shared" si="8"/>
        <v>36355.198702698573</v>
      </c>
      <c r="M108" s="10">
        <v>2551433.5710671502</v>
      </c>
      <c r="N108" s="10">
        <v>2551241.0425070198</v>
      </c>
      <c r="O108" s="23">
        <f t="shared" si="9"/>
        <v>-192.52856013039127</v>
      </c>
      <c r="P108" s="10">
        <v>16192473.3533342</v>
      </c>
      <c r="Q108" s="10">
        <v>16228636.023476699</v>
      </c>
      <c r="R108" s="23">
        <f t="shared" si="10"/>
        <v>36162.67014249973</v>
      </c>
      <c r="S108" s="23">
        <f t="shared" si="11"/>
        <v>36355.198702698573</v>
      </c>
    </row>
    <row r="109" spans="1:19" ht="55.2">
      <c r="A109" t="s">
        <v>247</v>
      </c>
      <c r="B109" s="14" t="s">
        <v>249</v>
      </c>
      <c r="C109">
        <v>2028</v>
      </c>
      <c r="D109" s="10">
        <v>1024564.63828708</v>
      </c>
      <c r="E109" s="10">
        <v>1027500.4690207799</v>
      </c>
      <c r="F109" s="23">
        <f t="shared" si="6"/>
        <v>2935.8307336999569</v>
      </c>
      <c r="G109" s="10">
        <v>2288207.08163046</v>
      </c>
      <c r="H109" s="10">
        <v>2288120.6993523501</v>
      </c>
      <c r="I109" s="23">
        <f t="shared" si="7"/>
        <v>-86.382278109900653</v>
      </c>
      <c r="J109" s="10">
        <v>13925205.108727301</v>
      </c>
      <c r="K109" s="10">
        <v>13973849.5476407</v>
      </c>
      <c r="L109" s="23">
        <f t="shared" si="8"/>
        <v>48644.438913399354</v>
      </c>
      <c r="M109" s="10">
        <v>2609442.4479222</v>
      </c>
      <c r="N109" s="10">
        <v>2609119.5181605602</v>
      </c>
      <c r="O109" s="23">
        <f t="shared" si="9"/>
        <v>-322.9297616397962</v>
      </c>
      <c r="P109" s="10">
        <v>16534647.556649501</v>
      </c>
      <c r="Q109" s="10">
        <v>16582969.0658013</v>
      </c>
      <c r="R109" s="23">
        <f t="shared" si="10"/>
        <v>48321.509151799604</v>
      </c>
      <c r="S109" s="23">
        <f t="shared" si="11"/>
        <v>48644.438913399354</v>
      </c>
    </row>
    <row r="110" spans="1:19" ht="55.2">
      <c r="A110" t="s">
        <v>247</v>
      </c>
      <c r="B110" s="14" t="s">
        <v>249</v>
      </c>
      <c r="C110">
        <v>2029</v>
      </c>
      <c r="D110" s="10">
        <v>1049936.05926314</v>
      </c>
      <c r="E110" s="10">
        <v>1053610.41066253</v>
      </c>
      <c r="F110" s="23">
        <f t="shared" si="6"/>
        <v>3674.3513993900269</v>
      </c>
      <c r="G110" s="10">
        <v>2336831.8007681002</v>
      </c>
      <c r="H110" s="10">
        <v>2336688.0735737998</v>
      </c>
      <c r="I110" s="23">
        <f t="shared" si="7"/>
        <v>-143.72719430038705</v>
      </c>
      <c r="J110" s="10">
        <v>14229652.171432599</v>
      </c>
      <c r="K110" s="10">
        <v>14290695.046844499</v>
      </c>
      <c r="L110" s="23">
        <f t="shared" si="8"/>
        <v>61042.87541189976</v>
      </c>
      <c r="M110" s="10">
        <v>2667874.31062504</v>
      </c>
      <c r="N110" s="10">
        <v>2667387.1405259301</v>
      </c>
      <c r="O110" s="23">
        <f t="shared" si="9"/>
        <v>-487.1700991098769</v>
      </c>
      <c r="P110" s="10">
        <v>16897526.482057702</v>
      </c>
      <c r="Q110" s="10">
        <v>16958082.187370401</v>
      </c>
      <c r="R110" s="23">
        <f t="shared" si="10"/>
        <v>60555.70531269908</v>
      </c>
      <c r="S110" s="23">
        <f t="shared" si="11"/>
        <v>61042.87541189976</v>
      </c>
    </row>
    <row r="111" spans="1:19" ht="55.2">
      <c r="A111" t="s">
        <v>247</v>
      </c>
      <c r="B111" s="14" t="s">
        <v>249</v>
      </c>
      <c r="C111">
        <v>2030</v>
      </c>
      <c r="D111" s="10">
        <v>1076414.9074914099</v>
      </c>
      <c r="E111" s="10">
        <v>1080810.2187294599</v>
      </c>
      <c r="F111" s="23">
        <f t="shared" si="6"/>
        <v>4395.3112380499952</v>
      </c>
      <c r="G111" s="10">
        <v>2386664.68145933</v>
      </c>
      <c r="H111" s="10">
        <v>2386448.8004672802</v>
      </c>
      <c r="I111" s="23">
        <f t="shared" si="7"/>
        <v>-215.880992049817</v>
      </c>
      <c r="J111" s="10">
        <v>14528045.0851514</v>
      </c>
      <c r="K111" s="10">
        <v>14601429.0838702</v>
      </c>
      <c r="L111" s="23">
        <f t="shared" si="8"/>
        <v>73383.998718800023</v>
      </c>
      <c r="M111" s="10">
        <v>2726619.4016302698</v>
      </c>
      <c r="N111" s="10">
        <v>2725934.7625286998</v>
      </c>
      <c r="O111" s="23">
        <f t="shared" si="9"/>
        <v>-684.63910157000646</v>
      </c>
      <c r="P111" s="10">
        <v>17254664.486781601</v>
      </c>
      <c r="Q111" s="10">
        <v>17327363.846399002</v>
      </c>
      <c r="R111" s="23">
        <f t="shared" si="10"/>
        <v>72699.359617400914</v>
      </c>
      <c r="S111" s="23">
        <f t="shared" si="11"/>
        <v>73383.998718800023</v>
      </c>
    </row>
    <row r="112" spans="1:19" ht="55.2">
      <c r="A112" t="s">
        <v>247</v>
      </c>
      <c r="B112" s="14" t="s">
        <v>249</v>
      </c>
      <c r="C112">
        <v>2031</v>
      </c>
      <c r="D112" s="10">
        <v>1102042.00169549</v>
      </c>
      <c r="E112" s="10">
        <v>1107157.64124119</v>
      </c>
      <c r="F112" s="23">
        <f t="shared" si="6"/>
        <v>5115.6395457000472</v>
      </c>
      <c r="G112" s="10">
        <v>2435596.41546827</v>
      </c>
      <c r="H112" s="10">
        <v>2435295.4035654198</v>
      </c>
      <c r="I112" s="23">
        <f t="shared" si="7"/>
        <v>-301.01190285012126</v>
      </c>
      <c r="J112" s="10">
        <v>14824412.0636656</v>
      </c>
      <c r="K112" s="10">
        <v>14910262.6671564</v>
      </c>
      <c r="L112" s="23">
        <f t="shared" si="8"/>
        <v>85850.603490799665</v>
      </c>
      <c r="M112" s="10">
        <v>2785658.0061852299</v>
      </c>
      <c r="N112" s="10">
        <v>2784742.8188440399</v>
      </c>
      <c r="O112" s="23">
        <f t="shared" si="9"/>
        <v>-915.18734118994325</v>
      </c>
      <c r="P112" s="10">
        <v>17610070.069850899</v>
      </c>
      <c r="Q112" s="10">
        <v>17695005.486000501</v>
      </c>
      <c r="R112" s="23">
        <f t="shared" si="10"/>
        <v>84935.41614960134</v>
      </c>
      <c r="S112" s="23">
        <f t="shared" si="11"/>
        <v>85850.603490799665</v>
      </c>
    </row>
    <row r="113" spans="1:19" ht="55.2">
      <c r="A113" t="s">
        <v>247</v>
      </c>
      <c r="B113" s="14" t="s">
        <v>249</v>
      </c>
      <c r="C113">
        <v>2032</v>
      </c>
      <c r="D113" s="10">
        <v>1128153.19245717</v>
      </c>
      <c r="E113" s="10">
        <v>1133979.82552584</v>
      </c>
      <c r="F113" s="23">
        <f t="shared" si="6"/>
        <v>5826.633068670053</v>
      </c>
      <c r="G113" s="10">
        <v>2486626.6084241499</v>
      </c>
      <c r="H113" s="10">
        <v>2486226.86894442</v>
      </c>
      <c r="I113" s="23">
        <f t="shared" si="7"/>
        <v>-399.73947972990572</v>
      </c>
      <c r="J113" s="10">
        <v>15114392.5836762</v>
      </c>
      <c r="K113" s="10">
        <v>15212724.6096518</v>
      </c>
      <c r="L113" s="23">
        <f t="shared" si="8"/>
        <v>98332.025975599885</v>
      </c>
      <c r="M113" s="10">
        <v>2845064.8483356298</v>
      </c>
      <c r="N113" s="10">
        <v>2843886.5438264399</v>
      </c>
      <c r="O113" s="23">
        <f t="shared" si="9"/>
        <v>-1178.3045091899112</v>
      </c>
      <c r="P113" s="10">
        <v>17959457.432011802</v>
      </c>
      <c r="Q113" s="10">
        <v>18056611.153478201</v>
      </c>
      <c r="R113" s="23">
        <f t="shared" si="10"/>
        <v>97153.721466399729</v>
      </c>
      <c r="S113" s="23">
        <f t="shared" si="11"/>
        <v>98332.025975599885</v>
      </c>
    </row>
    <row r="114" spans="1:19" ht="55.2">
      <c r="A114" t="s">
        <v>247</v>
      </c>
      <c r="B114" s="14" t="s">
        <v>249</v>
      </c>
      <c r="C114">
        <v>2033</v>
      </c>
      <c r="D114" s="10">
        <v>1153992.1006183899</v>
      </c>
      <c r="E114" s="10">
        <v>1160519.0384788001</v>
      </c>
      <c r="F114" s="23">
        <f t="shared" si="6"/>
        <v>6526.9378604101948</v>
      </c>
      <c r="G114" s="10">
        <v>2544691.7210315201</v>
      </c>
      <c r="H114" s="10">
        <v>2544179.9130816502</v>
      </c>
      <c r="I114" s="23">
        <f t="shared" si="7"/>
        <v>-511.80794986989349</v>
      </c>
      <c r="J114" s="10">
        <v>15387373.7842927</v>
      </c>
      <c r="K114" s="10">
        <v>15498146.8141225</v>
      </c>
      <c r="L114" s="23">
        <f t="shared" si="8"/>
        <v>110773.02982980013</v>
      </c>
      <c r="M114" s="10">
        <v>2905412.33167713</v>
      </c>
      <c r="N114" s="10">
        <v>2903939.0067597199</v>
      </c>
      <c r="O114" s="23">
        <f t="shared" si="9"/>
        <v>-1473.3249174100347</v>
      </c>
      <c r="P114" s="10">
        <v>18292786.115969799</v>
      </c>
      <c r="Q114" s="10">
        <v>18402085.820882302</v>
      </c>
      <c r="R114" s="23">
        <f t="shared" si="10"/>
        <v>109299.70491250232</v>
      </c>
      <c r="S114" s="23">
        <f t="shared" si="11"/>
        <v>110773.02982980013</v>
      </c>
    </row>
    <row r="115" spans="1:19" ht="55.2">
      <c r="A115" t="s">
        <v>247</v>
      </c>
      <c r="B115" s="14" t="s">
        <v>249</v>
      </c>
      <c r="C115">
        <v>2034</v>
      </c>
      <c r="D115" s="10">
        <v>1180173.3314177201</v>
      </c>
      <c r="E115" s="10">
        <v>1187394.62078838</v>
      </c>
      <c r="F115" s="23">
        <f t="shared" si="6"/>
        <v>7221.2893706599716</v>
      </c>
      <c r="G115" s="10">
        <v>2591877.1622348302</v>
      </c>
      <c r="H115" s="10">
        <v>2591241.8271754701</v>
      </c>
      <c r="I115" s="23">
        <f t="shared" si="7"/>
        <v>-635.33505936013535</v>
      </c>
      <c r="J115" s="10">
        <v>15676064.5302666</v>
      </c>
      <c r="K115" s="10">
        <v>15799428.4193656</v>
      </c>
      <c r="L115" s="23">
        <f t="shared" si="8"/>
        <v>123363.88909900002</v>
      </c>
      <c r="M115" s="10">
        <v>2965690.79475311</v>
      </c>
      <c r="N115" s="10">
        <v>2963891.11565708</v>
      </c>
      <c r="O115" s="23">
        <f t="shared" si="9"/>
        <v>-1799.6790960300714</v>
      </c>
      <c r="P115" s="10">
        <v>18641755.325019799</v>
      </c>
      <c r="Q115" s="10">
        <v>18763319.535022601</v>
      </c>
      <c r="R115" s="23">
        <f t="shared" si="10"/>
        <v>121564.21000280231</v>
      </c>
      <c r="S115" s="23">
        <f t="shared" si="11"/>
        <v>123363.88909900002</v>
      </c>
    </row>
    <row r="116" spans="1:19" ht="55.2">
      <c r="A116" t="s">
        <v>247</v>
      </c>
      <c r="B116" s="14" t="s">
        <v>249</v>
      </c>
      <c r="C116">
        <v>2035</v>
      </c>
      <c r="D116" s="10">
        <v>1206410.45904169</v>
      </c>
      <c r="E116" s="10">
        <v>1214325.9717928099</v>
      </c>
      <c r="F116" s="23">
        <f t="shared" si="6"/>
        <v>7915.5127511199098</v>
      </c>
      <c r="G116" s="10">
        <v>2638109.0375265898</v>
      </c>
      <c r="H116" s="10">
        <v>2637338.5575930099</v>
      </c>
      <c r="I116" s="23">
        <f t="shared" si="7"/>
        <v>-770.479933579918</v>
      </c>
      <c r="J116" s="10">
        <v>15957407.653821601</v>
      </c>
      <c r="K116" s="10">
        <v>16093445.8910369</v>
      </c>
      <c r="L116" s="23">
        <f t="shared" si="8"/>
        <v>136038.23721529916</v>
      </c>
      <c r="M116" s="10">
        <v>3025722.76507797</v>
      </c>
      <c r="N116" s="10">
        <v>3023565.75015719</v>
      </c>
      <c r="O116" s="23">
        <f t="shared" si="9"/>
        <v>-2157.0149207799695</v>
      </c>
      <c r="P116" s="10">
        <v>18983130.418899499</v>
      </c>
      <c r="Q116" s="10">
        <v>19117011.641194101</v>
      </c>
      <c r="R116" s="23">
        <f t="shared" si="10"/>
        <v>133881.22229460254</v>
      </c>
      <c r="S116" s="23">
        <f t="shared" si="11"/>
        <v>136038.23721529916</v>
      </c>
    </row>
    <row r="117" spans="1:19" ht="55.2">
      <c r="A117" t="s">
        <v>247</v>
      </c>
      <c r="B117" s="14" t="s">
        <v>249</v>
      </c>
      <c r="C117">
        <v>2036</v>
      </c>
      <c r="D117" s="10">
        <v>1233399.1263940199</v>
      </c>
      <c r="E117" s="10">
        <v>1242005.1963107099</v>
      </c>
      <c r="F117" s="23">
        <f t="shared" si="6"/>
        <v>8606.0699166900013</v>
      </c>
      <c r="G117" s="10">
        <v>2688732.7506899298</v>
      </c>
      <c r="H117" s="10">
        <v>2687815.4185624099</v>
      </c>
      <c r="I117" s="23">
        <f t="shared" si="7"/>
        <v>-917.33212751988322</v>
      </c>
      <c r="J117" s="10">
        <v>16238473.176694199</v>
      </c>
      <c r="K117" s="10">
        <v>16387284.1170475</v>
      </c>
      <c r="L117" s="23">
        <f t="shared" si="8"/>
        <v>148810.94035330042</v>
      </c>
      <c r="M117" s="10">
        <v>3085752.0413085702</v>
      </c>
      <c r="N117" s="10">
        <v>3083207.24745521</v>
      </c>
      <c r="O117" s="23">
        <f t="shared" si="9"/>
        <v>-2544.7938533602282</v>
      </c>
      <c r="P117" s="10">
        <v>19324225.2180028</v>
      </c>
      <c r="Q117" s="10">
        <v>19470491.364502698</v>
      </c>
      <c r="R117" s="23">
        <f t="shared" si="10"/>
        <v>146266.14649989828</v>
      </c>
      <c r="S117" s="23">
        <f t="shared" si="11"/>
        <v>148810.94035330042</v>
      </c>
    </row>
    <row r="118" spans="1:19" ht="55.2">
      <c r="A118" t="s">
        <v>247</v>
      </c>
      <c r="B118" s="14" t="s">
        <v>249</v>
      </c>
      <c r="C118">
        <v>2037</v>
      </c>
      <c r="D118" s="10">
        <v>1260519.6505190199</v>
      </c>
      <c r="E118" s="10">
        <v>1269807.8090944199</v>
      </c>
      <c r="F118" s="23">
        <f t="shared" si="6"/>
        <v>9288.1585754000116</v>
      </c>
      <c r="G118" s="10">
        <v>2738350.2342598601</v>
      </c>
      <c r="H118" s="10">
        <v>2737274.7907770001</v>
      </c>
      <c r="I118" s="23">
        <f t="shared" si="7"/>
        <v>-1075.4434828599915</v>
      </c>
      <c r="J118" s="10">
        <v>16510889.279487099</v>
      </c>
      <c r="K118" s="10">
        <v>16672497.819866899</v>
      </c>
      <c r="L118" s="23">
        <f t="shared" si="8"/>
        <v>161608.5403797999</v>
      </c>
      <c r="M118" s="10">
        <v>3145628.81387081</v>
      </c>
      <c r="N118" s="10">
        <v>3142666.5906475801</v>
      </c>
      <c r="O118" s="23">
        <f t="shared" si="9"/>
        <v>-2962.2232232298702</v>
      </c>
      <c r="P118" s="10">
        <v>19656518.093357898</v>
      </c>
      <c r="Q118" s="10">
        <v>19815164.4105145</v>
      </c>
      <c r="R118" s="23">
        <f t="shared" si="10"/>
        <v>158646.3171566017</v>
      </c>
      <c r="S118" s="23">
        <f t="shared" si="11"/>
        <v>161608.5403797999</v>
      </c>
    </row>
    <row r="119" spans="1:19" ht="55.2">
      <c r="A119" t="s">
        <v>247</v>
      </c>
      <c r="B119" s="14" t="s">
        <v>249</v>
      </c>
      <c r="C119">
        <v>2038</v>
      </c>
      <c r="D119" s="10">
        <v>1287217.58960786</v>
      </c>
      <c r="E119" s="10">
        <v>1297176.2554210799</v>
      </c>
      <c r="F119" s="23">
        <f t="shared" si="6"/>
        <v>9958.6658132199664</v>
      </c>
      <c r="G119" s="10">
        <v>2791933.9130784902</v>
      </c>
      <c r="H119" s="10">
        <v>2790687.0212172102</v>
      </c>
      <c r="I119" s="23">
        <f t="shared" si="7"/>
        <v>-1246.8918612799607</v>
      </c>
      <c r="J119" s="10">
        <v>16768716.936021101</v>
      </c>
      <c r="K119" s="10">
        <v>16943079.5437892</v>
      </c>
      <c r="L119" s="23">
        <f t="shared" si="8"/>
        <v>174362.60776809976</v>
      </c>
      <c r="M119" s="10">
        <v>3205777.6439497201</v>
      </c>
      <c r="N119" s="10">
        <v>3202368.9267663299</v>
      </c>
      <c r="O119" s="23">
        <f t="shared" si="9"/>
        <v>-3408.7171833901666</v>
      </c>
      <c r="P119" s="10">
        <v>19974494.579970799</v>
      </c>
      <c r="Q119" s="10">
        <v>20145448.470555499</v>
      </c>
      <c r="R119" s="23">
        <f t="shared" si="10"/>
        <v>170953.89058469981</v>
      </c>
      <c r="S119" s="23">
        <f t="shared" si="11"/>
        <v>174362.60776809976</v>
      </c>
    </row>
    <row r="120" spans="1:19" ht="55.2">
      <c r="A120" t="s">
        <v>247</v>
      </c>
      <c r="B120" s="14" t="s">
        <v>249</v>
      </c>
      <c r="C120">
        <v>2039</v>
      </c>
      <c r="D120" s="10">
        <v>1314718.1049000199</v>
      </c>
      <c r="E120" s="10">
        <v>1325347.79629959</v>
      </c>
      <c r="F120" s="23">
        <f t="shared" si="6"/>
        <v>10629.691399570089</v>
      </c>
      <c r="G120" s="10">
        <v>2836659.0571669699</v>
      </c>
      <c r="H120" s="10">
        <v>2835232.8138728002</v>
      </c>
      <c r="I120" s="23">
        <f t="shared" si="7"/>
        <v>-1426.2432941696607</v>
      </c>
      <c r="J120" s="10">
        <v>17029690.841068901</v>
      </c>
      <c r="K120" s="10">
        <v>17216985.482207</v>
      </c>
      <c r="L120" s="23">
        <f t="shared" si="8"/>
        <v>187294.64113809913</v>
      </c>
      <c r="M120" s="10">
        <v>3265191.5023461198</v>
      </c>
      <c r="N120" s="10">
        <v>3261308.0448366501</v>
      </c>
      <c r="O120" s="23">
        <f t="shared" si="9"/>
        <v>-3883.4575094697066</v>
      </c>
      <c r="P120" s="10">
        <v>20294882.343415</v>
      </c>
      <c r="Q120" s="10">
        <v>20478293.5270436</v>
      </c>
      <c r="R120" s="23">
        <f t="shared" si="10"/>
        <v>183411.18362860009</v>
      </c>
      <c r="S120" s="23">
        <f t="shared" si="11"/>
        <v>187294.64113809913</v>
      </c>
    </row>
    <row r="121" spans="1:19" ht="55.2">
      <c r="A121" t="s">
        <v>247</v>
      </c>
      <c r="B121" s="14" t="s">
        <v>249</v>
      </c>
      <c r="C121">
        <v>2040</v>
      </c>
      <c r="D121" s="10">
        <v>1341496.17147263</v>
      </c>
      <c r="E121" s="10">
        <v>1352787.6755061899</v>
      </c>
      <c r="F121" s="23">
        <f t="shared" si="6"/>
        <v>11291.504033559933</v>
      </c>
      <c r="G121" s="10">
        <v>2878003.5823867801</v>
      </c>
      <c r="H121" s="10">
        <v>2876390.0212324099</v>
      </c>
      <c r="I121" s="23">
        <f t="shared" si="7"/>
        <v>-1613.5611543701962</v>
      </c>
      <c r="J121" s="10">
        <v>17276917.240905698</v>
      </c>
      <c r="K121" s="10">
        <v>17477129.098030299</v>
      </c>
      <c r="L121" s="23">
        <f t="shared" si="8"/>
        <v>200211.85712460056</v>
      </c>
      <c r="M121" s="10">
        <v>3323611.9484084402</v>
      </c>
      <c r="N121" s="10">
        <v>3319226.5384597802</v>
      </c>
      <c r="O121" s="23">
        <f t="shared" si="9"/>
        <v>-4385.4099486600608</v>
      </c>
      <c r="P121" s="10">
        <v>20600529.189314201</v>
      </c>
      <c r="Q121" s="10">
        <v>20796355.636489999</v>
      </c>
      <c r="R121" s="23">
        <f t="shared" si="10"/>
        <v>195826.44717579708</v>
      </c>
      <c r="S121" s="23">
        <f t="shared" si="11"/>
        <v>200211.85712460056</v>
      </c>
    </row>
    <row r="122" spans="1:19" ht="55.2">
      <c r="A122" t="s">
        <v>247</v>
      </c>
      <c r="B122" s="14" t="s">
        <v>249</v>
      </c>
      <c r="C122">
        <v>2041</v>
      </c>
      <c r="D122" s="10">
        <v>1368128.06127523</v>
      </c>
      <c r="E122" s="10">
        <v>1380070.9641243899</v>
      </c>
      <c r="F122" s="23">
        <f t="shared" si="6"/>
        <v>11942.902849159902</v>
      </c>
      <c r="G122" s="10">
        <v>2924262.3004441899</v>
      </c>
      <c r="H122" s="10">
        <v>2922451.7840816001</v>
      </c>
      <c r="I122" s="23">
        <f t="shared" si="7"/>
        <v>-1810.516362589784</v>
      </c>
      <c r="J122" s="10">
        <v>17518109.848611899</v>
      </c>
      <c r="K122" s="10">
        <v>17731269.8507494</v>
      </c>
      <c r="L122" s="23">
        <f t="shared" si="8"/>
        <v>213160.00213750079</v>
      </c>
      <c r="M122" s="10">
        <v>3381484.4109123498</v>
      </c>
      <c r="N122" s="10">
        <v>3376570.7795691099</v>
      </c>
      <c r="O122" s="23">
        <f t="shared" si="9"/>
        <v>-4913.6313432399184</v>
      </c>
      <c r="P122" s="10">
        <v>20899594.2595242</v>
      </c>
      <c r="Q122" s="10">
        <v>21107840.6303185</v>
      </c>
      <c r="R122" s="23">
        <f t="shared" si="10"/>
        <v>208246.37079429999</v>
      </c>
      <c r="S122" s="23">
        <f t="shared" si="11"/>
        <v>213160.00213750079</v>
      </c>
    </row>
    <row r="123" spans="1:19" ht="55.2">
      <c r="A123" t="s">
        <v>247</v>
      </c>
      <c r="B123" s="14" t="s">
        <v>249</v>
      </c>
      <c r="C123">
        <v>2042</v>
      </c>
      <c r="D123" s="10">
        <v>1394297.08840713</v>
      </c>
      <c r="E123" s="10">
        <v>1406876.3400552501</v>
      </c>
      <c r="F123" s="23">
        <f t="shared" si="6"/>
        <v>12579.251648120116</v>
      </c>
      <c r="G123" s="10">
        <v>2965000.1275367099</v>
      </c>
      <c r="H123" s="10">
        <v>2962983.4666738398</v>
      </c>
      <c r="I123" s="23">
        <f t="shared" si="7"/>
        <v>-2016.6608628700487</v>
      </c>
      <c r="J123" s="10">
        <v>17748025.990720399</v>
      </c>
      <c r="K123" s="10">
        <v>17974111.2649187</v>
      </c>
      <c r="L123" s="23">
        <f t="shared" si="8"/>
        <v>226085.27419830114</v>
      </c>
      <c r="M123" s="10">
        <v>3438379.5669839401</v>
      </c>
      <c r="N123" s="10">
        <v>3432912.5995370499</v>
      </c>
      <c r="O123" s="23">
        <f t="shared" si="9"/>
        <v>-5466.967446890194</v>
      </c>
      <c r="P123" s="10">
        <v>21186405.5577043</v>
      </c>
      <c r="Q123" s="10">
        <v>21407023.864455801</v>
      </c>
      <c r="R123" s="23">
        <f t="shared" si="10"/>
        <v>220618.30675150082</v>
      </c>
      <c r="S123" s="23">
        <f t="shared" si="11"/>
        <v>226085.27419830114</v>
      </c>
    </row>
    <row r="124" spans="1:19" ht="55.2">
      <c r="A124" t="s">
        <v>247</v>
      </c>
      <c r="B124" s="14" t="s">
        <v>249</v>
      </c>
      <c r="C124">
        <v>2043</v>
      </c>
      <c r="D124" s="10">
        <v>1419609.2171340501</v>
      </c>
      <c r="E124" s="10">
        <v>1432805.1824121401</v>
      </c>
      <c r="F124" s="23">
        <f t="shared" si="6"/>
        <v>13195.965278089978</v>
      </c>
      <c r="G124" s="10">
        <v>3010706.15007937</v>
      </c>
      <c r="H124" s="10">
        <v>3008470.65003363</v>
      </c>
      <c r="I124" s="23">
        <f t="shared" si="7"/>
        <v>-2235.5000457400456</v>
      </c>
      <c r="J124" s="10">
        <v>17959484.709215499</v>
      </c>
      <c r="K124" s="10">
        <v>18198360.101822201</v>
      </c>
      <c r="L124" s="23">
        <f t="shared" si="8"/>
        <v>238875.3926067017</v>
      </c>
      <c r="M124" s="10">
        <v>3494889.9022434298</v>
      </c>
      <c r="N124" s="10">
        <v>3488845.1394354599</v>
      </c>
      <c r="O124" s="23">
        <f t="shared" si="9"/>
        <v>-6044.7628079699352</v>
      </c>
      <c r="P124" s="10">
        <v>21454374.611458998</v>
      </c>
      <c r="Q124" s="10">
        <v>21687205.241257701</v>
      </c>
      <c r="R124" s="23">
        <f t="shared" si="10"/>
        <v>232830.6297987029</v>
      </c>
      <c r="S124" s="23">
        <f t="shared" si="11"/>
        <v>238875.3926067017</v>
      </c>
    </row>
    <row r="125" spans="1:19" ht="55.2">
      <c r="A125" t="s">
        <v>247</v>
      </c>
      <c r="B125" s="14" t="s">
        <v>249</v>
      </c>
      <c r="C125">
        <v>2044</v>
      </c>
      <c r="D125" s="10">
        <v>1444532.62041163</v>
      </c>
      <c r="E125" s="10">
        <v>1458339.1797493801</v>
      </c>
      <c r="F125" s="23">
        <f t="shared" si="6"/>
        <v>13806.559337750077</v>
      </c>
      <c r="G125" s="10">
        <v>3048511.81013881</v>
      </c>
      <c r="H125" s="10">
        <v>3046056.68354666</v>
      </c>
      <c r="I125" s="23">
        <f t="shared" si="7"/>
        <v>-2455.126592149958</v>
      </c>
      <c r="J125" s="10">
        <v>18168140.9788078</v>
      </c>
      <c r="K125" s="10">
        <v>18419903.909360301</v>
      </c>
      <c r="L125" s="23">
        <f t="shared" si="8"/>
        <v>251762.93055250123</v>
      </c>
      <c r="M125" s="10">
        <v>3550228.1663236399</v>
      </c>
      <c r="N125" s="10">
        <v>3543582.9297337201</v>
      </c>
      <c r="O125" s="23">
        <f t="shared" si="9"/>
        <v>-6645.2365899197757</v>
      </c>
      <c r="P125" s="10">
        <v>21718369.145131402</v>
      </c>
      <c r="Q125" s="10">
        <v>21963486.839094002</v>
      </c>
      <c r="R125" s="23">
        <f t="shared" si="10"/>
        <v>245117.69396260008</v>
      </c>
      <c r="S125" s="23">
        <f t="shared" si="11"/>
        <v>251762.93055250123</v>
      </c>
    </row>
    <row r="126" spans="1:19" ht="55.2">
      <c r="A126" t="s">
        <v>247</v>
      </c>
      <c r="B126" s="14" t="s">
        <v>249</v>
      </c>
      <c r="C126">
        <v>2045</v>
      </c>
      <c r="D126" s="10">
        <v>1469512.11685068</v>
      </c>
      <c r="E126" s="10">
        <v>1483913.3999159799</v>
      </c>
      <c r="F126" s="23">
        <f t="shared" si="6"/>
        <v>14401.283065299969</v>
      </c>
      <c r="G126" s="10">
        <v>3084905.0665719099</v>
      </c>
      <c r="H126" s="10">
        <v>3082224.0069858502</v>
      </c>
      <c r="I126" s="23">
        <f t="shared" si="7"/>
        <v>-2681.0595860597678</v>
      </c>
      <c r="J126" s="10">
        <v>18371087.167769302</v>
      </c>
      <c r="K126" s="10">
        <v>18635707.8486913</v>
      </c>
      <c r="L126" s="23">
        <f t="shared" si="8"/>
        <v>264620.68092199787</v>
      </c>
      <c r="M126" s="10">
        <v>3604241.5840890501</v>
      </c>
      <c r="N126" s="10">
        <v>3596974.60976764</v>
      </c>
      <c r="O126" s="23">
        <f t="shared" si="9"/>
        <v>-7266.9743214100599</v>
      </c>
      <c r="P126" s="10">
        <v>21975328.751858398</v>
      </c>
      <c r="Q126" s="10">
        <v>22232682.4584589</v>
      </c>
      <c r="R126" s="23">
        <f t="shared" si="10"/>
        <v>257353.70660050213</v>
      </c>
      <c r="S126" s="23">
        <f t="shared" si="11"/>
        <v>264620.68092199787</v>
      </c>
    </row>
    <row r="127" spans="1:19" ht="55.2">
      <c r="A127" t="s">
        <v>247</v>
      </c>
      <c r="B127" s="14" t="s">
        <v>249</v>
      </c>
      <c r="C127">
        <v>2046</v>
      </c>
      <c r="D127" s="10">
        <v>1494495.2686525499</v>
      </c>
      <c r="E127" s="10">
        <v>1509480.2754246099</v>
      </c>
      <c r="F127" s="23">
        <f t="shared" si="6"/>
        <v>14985.006772059947</v>
      </c>
      <c r="G127" s="10">
        <v>3126961.9083884498</v>
      </c>
      <c r="H127" s="10">
        <v>3124046.1784474999</v>
      </c>
      <c r="I127" s="23">
        <f t="shared" si="7"/>
        <v>-2915.7299409499392</v>
      </c>
      <c r="J127" s="10">
        <v>18565489.619305901</v>
      </c>
      <c r="K127" s="10">
        <v>18842942.5524536</v>
      </c>
      <c r="L127" s="23">
        <f t="shared" si="8"/>
        <v>277452.93314769864</v>
      </c>
      <c r="M127" s="10">
        <v>3657425.08946684</v>
      </c>
      <c r="N127" s="10">
        <v>3649516.0869798502</v>
      </c>
      <c r="O127" s="23">
        <f t="shared" si="9"/>
        <v>-7909.0024869898334</v>
      </c>
      <c r="P127" s="10">
        <v>22222914.708772801</v>
      </c>
      <c r="Q127" s="10">
        <v>22492458.639433499</v>
      </c>
      <c r="R127" s="23">
        <f t="shared" si="10"/>
        <v>269543.93066069856</v>
      </c>
      <c r="S127" s="23">
        <f t="shared" si="11"/>
        <v>277452.93314769864</v>
      </c>
    </row>
    <row r="128" spans="1:19" ht="55.2">
      <c r="A128" t="s">
        <v>247</v>
      </c>
      <c r="B128" s="14" t="s">
        <v>249</v>
      </c>
      <c r="C128">
        <v>2047</v>
      </c>
      <c r="D128" s="10">
        <v>1518686.37682051</v>
      </c>
      <c r="E128" s="10">
        <v>1534237.5744131999</v>
      </c>
      <c r="F128" s="23">
        <f t="shared" si="6"/>
        <v>15551.197592689889</v>
      </c>
      <c r="G128" s="10">
        <v>3162060.9183060299</v>
      </c>
      <c r="H128" s="10">
        <v>3158904.2402997999</v>
      </c>
      <c r="I128" s="23">
        <f t="shared" si="7"/>
        <v>-3156.6780062299222</v>
      </c>
      <c r="J128" s="10">
        <v>18751162.0372761</v>
      </c>
      <c r="K128" s="10">
        <v>19041387.437856801</v>
      </c>
      <c r="L128" s="23">
        <f t="shared" si="8"/>
        <v>290225.40058070049</v>
      </c>
      <c r="M128" s="10">
        <v>3709283.7408909802</v>
      </c>
      <c r="N128" s="10">
        <v>3700713.6879092599</v>
      </c>
      <c r="O128" s="23">
        <f t="shared" si="9"/>
        <v>-8570.052981720306</v>
      </c>
      <c r="P128" s="10">
        <v>22460445.778167099</v>
      </c>
      <c r="Q128" s="10">
        <v>22742101.125766098</v>
      </c>
      <c r="R128" s="23">
        <f t="shared" si="10"/>
        <v>281655.34759899974</v>
      </c>
      <c r="S128" s="23">
        <f t="shared" si="11"/>
        <v>290225.40058070049</v>
      </c>
    </row>
    <row r="129" spans="1:19" ht="55.2">
      <c r="A129" t="s">
        <v>247</v>
      </c>
      <c r="B129" s="14" t="s">
        <v>249</v>
      </c>
      <c r="C129">
        <v>2048</v>
      </c>
      <c r="D129" s="10">
        <v>1541498.82759026</v>
      </c>
      <c r="E129" s="10">
        <v>1557584.97398339</v>
      </c>
      <c r="F129" s="23">
        <f t="shared" si="6"/>
        <v>16086.146393130068</v>
      </c>
      <c r="G129" s="10">
        <v>3197617.7246910501</v>
      </c>
      <c r="H129" s="10">
        <v>3194212.2507100999</v>
      </c>
      <c r="I129" s="23">
        <f t="shared" si="7"/>
        <v>-3405.4739809501916</v>
      </c>
      <c r="J129" s="10">
        <v>18917708.496781401</v>
      </c>
      <c r="K129" s="10">
        <v>19220391.648086298</v>
      </c>
      <c r="L129" s="23">
        <f t="shared" si="8"/>
        <v>302683.15130489692</v>
      </c>
      <c r="M129" s="10">
        <v>3760075.3973923302</v>
      </c>
      <c r="N129" s="10">
        <v>3750826.4501789301</v>
      </c>
      <c r="O129" s="23">
        <f t="shared" si="9"/>
        <v>-9248.9472134001553</v>
      </c>
      <c r="P129" s="10">
        <v>22677783.894173801</v>
      </c>
      <c r="Q129" s="10">
        <v>22971218.098265201</v>
      </c>
      <c r="R129" s="23">
        <f t="shared" si="10"/>
        <v>293434.20409139991</v>
      </c>
      <c r="S129" s="23">
        <f t="shared" si="11"/>
        <v>302683.15130489692</v>
      </c>
    </row>
    <row r="130" spans="1:19" ht="55.2">
      <c r="A130" t="s">
        <v>247</v>
      </c>
      <c r="B130" s="14" t="s">
        <v>249</v>
      </c>
      <c r="C130">
        <v>2049</v>
      </c>
      <c r="D130" s="10">
        <v>1564523.2736367099</v>
      </c>
      <c r="E130" s="10">
        <v>1581148.70872561</v>
      </c>
      <c r="F130" s="23">
        <f t="shared" ref="F130:F193" si="12">E130-D130</f>
        <v>16625.435088900151</v>
      </c>
      <c r="G130" s="10">
        <v>3230711.3281911202</v>
      </c>
      <c r="H130" s="10">
        <v>3227056.8854561802</v>
      </c>
      <c r="I130" s="23">
        <f t="shared" ref="I130:I193" si="13">H130-G130</f>
        <v>-3654.4427349399775</v>
      </c>
      <c r="J130" s="10">
        <v>19084361.663830101</v>
      </c>
      <c r="K130" s="10">
        <v>19399647.730491299</v>
      </c>
      <c r="L130" s="23">
        <f t="shared" ref="L130:L193" si="14">K130-J130</f>
        <v>315286.06666119769</v>
      </c>
      <c r="M130" s="10">
        <v>3809448.12951008</v>
      </c>
      <c r="N130" s="10">
        <v>3799503.95708712</v>
      </c>
      <c r="O130" s="23">
        <f t="shared" ref="O130:O193" si="15">N130-M130</f>
        <v>-9944.1724229599349</v>
      </c>
      <c r="P130" s="10">
        <v>22893809.793340199</v>
      </c>
      <c r="Q130" s="10">
        <v>23199151.687578399</v>
      </c>
      <c r="R130" s="23">
        <f t="shared" ref="R130:R193" si="16">Q130-P130</f>
        <v>305341.89423820004</v>
      </c>
      <c r="S130" s="23">
        <f t="shared" ref="S130:S193" si="17">L130</f>
        <v>315286.06666119769</v>
      </c>
    </row>
    <row r="131" spans="1:19" ht="55.2">
      <c r="A131" t="s">
        <v>247</v>
      </c>
      <c r="B131" s="14" t="s">
        <v>249</v>
      </c>
      <c r="C131">
        <v>2050</v>
      </c>
      <c r="D131" s="10">
        <v>1586870.5137189799</v>
      </c>
      <c r="E131" s="10">
        <v>1604008.46344375</v>
      </c>
      <c r="F131" s="23">
        <f t="shared" si="12"/>
        <v>17137.949724770151</v>
      </c>
      <c r="G131" s="10">
        <v>3261101.0351281399</v>
      </c>
      <c r="H131" s="10">
        <v>3257199.2980493</v>
      </c>
      <c r="I131" s="23">
        <f t="shared" si="13"/>
        <v>-3901.737078839913</v>
      </c>
      <c r="J131" s="10">
        <v>19242234.692797199</v>
      </c>
      <c r="K131" s="10">
        <v>19570013.415609401</v>
      </c>
      <c r="L131" s="23">
        <f t="shared" si="14"/>
        <v>327778.72281220183</v>
      </c>
      <c r="M131" s="10">
        <v>3857247.7780987401</v>
      </c>
      <c r="N131" s="10">
        <v>3846594.3784267399</v>
      </c>
      <c r="O131" s="23">
        <f t="shared" si="15"/>
        <v>-10653.399672000203</v>
      </c>
      <c r="P131" s="10">
        <v>23099482.470895901</v>
      </c>
      <c r="Q131" s="10">
        <v>23416607.794036102</v>
      </c>
      <c r="R131" s="23">
        <f t="shared" si="16"/>
        <v>317125.32314020023</v>
      </c>
      <c r="S131" s="23">
        <f t="shared" si="17"/>
        <v>327778.72281220183</v>
      </c>
    </row>
    <row r="132" spans="1:19" ht="27.6">
      <c r="A132" t="s">
        <v>250</v>
      </c>
      <c r="B132" s="14" t="s">
        <v>252</v>
      </c>
      <c r="C132">
        <v>2025</v>
      </c>
      <c r="D132" s="10">
        <v>959777.69927336101</v>
      </c>
      <c r="E132" s="10">
        <v>959793.49748395197</v>
      </c>
      <c r="F132" s="23">
        <f t="shared" si="12"/>
        <v>15.798210590961389</v>
      </c>
      <c r="G132" s="10">
        <v>2135199.6758026802</v>
      </c>
      <c r="H132" s="10">
        <v>2135199.6758026802</v>
      </c>
      <c r="I132" s="23">
        <f t="shared" si="13"/>
        <v>0</v>
      </c>
      <c r="J132" s="10">
        <v>13077972.708172901</v>
      </c>
      <c r="K132" s="10">
        <v>13078630.7318055</v>
      </c>
      <c r="L132" s="23">
        <f t="shared" si="14"/>
        <v>658.02363259904087</v>
      </c>
      <c r="M132" s="10">
        <v>2439868.5647154902</v>
      </c>
      <c r="N132" s="10">
        <v>2439867.7948805201</v>
      </c>
      <c r="O132" s="23">
        <f t="shared" si="15"/>
        <v>-0.76983497012406588</v>
      </c>
      <c r="P132" s="10">
        <v>15517841.2728884</v>
      </c>
      <c r="Q132" s="10">
        <v>15518498.526686</v>
      </c>
      <c r="R132" s="23">
        <f t="shared" si="16"/>
        <v>657.2537976000458</v>
      </c>
      <c r="S132" s="23">
        <f t="shared" si="17"/>
        <v>658.02363259904087</v>
      </c>
    </row>
    <row r="133" spans="1:19" ht="27.6">
      <c r="A133" t="s">
        <v>250</v>
      </c>
      <c r="B133" s="14" t="s">
        <v>252</v>
      </c>
      <c r="C133">
        <v>2026</v>
      </c>
      <c r="D133" s="10">
        <v>980750.70345137501</v>
      </c>
      <c r="E133" s="10">
        <v>980780.30505805195</v>
      </c>
      <c r="F133" s="23">
        <f t="shared" si="12"/>
        <v>29.601606676937081</v>
      </c>
      <c r="G133" s="10">
        <v>2181019.5420620102</v>
      </c>
      <c r="H133" s="10">
        <v>2181019.4587222999</v>
      </c>
      <c r="I133" s="23">
        <f t="shared" si="13"/>
        <v>-8.3339710254222155E-2</v>
      </c>
      <c r="J133" s="10">
        <v>13375252.2008265</v>
      </c>
      <c r="K133" s="10">
        <v>13376482.465195799</v>
      </c>
      <c r="L133" s="23">
        <f t="shared" si="14"/>
        <v>1230.2643692996353</v>
      </c>
      <c r="M133" s="10">
        <v>2495095.2772625699</v>
      </c>
      <c r="N133" s="10">
        <v>2495093.0586842</v>
      </c>
      <c r="O133" s="23">
        <f t="shared" si="15"/>
        <v>-2.2185783698223531</v>
      </c>
      <c r="P133" s="10">
        <v>15870347.4780891</v>
      </c>
      <c r="Q133" s="10">
        <v>15871575.523879901</v>
      </c>
      <c r="R133" s="23">
        <f t="shared" si="16"/>
        <v>1228.0457908008248</v>
      </c>
      <c r="S133" s="23">
        <f t="shared" si="17"/>
        <v>1230.2643692996353</v>
      </c>
    </row>
    <row r="134" spans="1:19" ht="27.6">
      <c r="A134" t="s">
        <v>250</v>
      </c>
      <c r="B134" s="14" t="s">
        <v>252</v>
      </c>
      <c r="C134">
        <v>2027</v>
      </c>
      <c r="D134" s="10">
        <v>1003279.2484303199</v>
      </c>
      <c r="E134" s="10">
        <v>1003320.7907798199</v>
      </c>
      <c r="F134" s="23">
        <f t="shared" si="12"/>
        <v>41.542349499999546</v>
      </c>
      <c r="G134" s="10">
        <v>2228342.0547451</v>
      </c>
      <c r="H134" s="10">
        <v>2228341.8118159701</v>
      </c>
      <c r="I134" s="23">
        <f t="shared" si="13"/>
        <v>-0.24292912986129522</v>
      </c>
      <c r="J134" s="10">
        <v>13675671.6469703</v>
      </c>
      <c r="K134" s="10">
        <v>13677394.980969699</v>
      </c>
      <c r="L134" s="23">
        <f t="shared" si="14"/>
        <v>1723.3339993990958</v>
      </c>
      <c r="M134" s="10">
        <v>2551245.3036796399</v>
      </c>
      <c r="N134" s="10">
        <v>2551241.0425070198</v>
      </c>
      <c r="O134" s="23">
        <f t="shared" si="15"/>
        <v>-4.261172620113939</v>
      </c>
      <c r="P134" s="10">
        <v>16226916.9506499</v>
      </c>
      <c r="Q134" s="10">
        <v>16228636.023476699</v>
      </c>
      <c r="R134" s="23">
        <f t="shared" si="16"/>
        <v>1719.0728267990053</v>
      </c>
      <c r="S134" s="23">
        <f t="shared" si="17"/>
        <v>1723.3339993990958</v>
      </c>
    </row>
    <row r="135" spans="1:19" ht="27.6">
      <c r="A135" t="s">
        <v>250</v>
      </c>
      <c r="B135" s="14" t="s">
        <v>252</v>
      </c>
      <c r="C135">
        <v>2028</v>
      </c>
      <c r="D135" s="10">
        <v>1027448.79091148</v>
      </c>
      <c r="E135" s="10">
        <v>1027500.4690207799</v>
      </c>
      <c r="F135" s="23">
        <f t="shared" si="12"/>
        <v>51.678109299973585</v>
      </c>
      <c r="G135" s="10">
        <v>2288121.12696213</v>
      </c>
      <c r="H135" s="10">
        <v>2288120.6993523501</v>
      </c>
      <c r="I135" s="23">
        <f t="shared" si="13"/>
        <v>-0.42760977987200022</v>
      </c>
      <c r="J135" s="10">
        <v>13971708.9503149</v>
      </c>
      <c r="K135" s="10">
        <v>13973849.5476407</v>
      </c>
      <c r="L135" s="23">
        <f t="shared" si="14"/>
        <v>2140.5973257999867</v>
      </c>
      <c r="M135" s="10">
        <v>2609126.3290384598</v>
      </c>
      <c r="N135" s="10">
        <v>2609119.5181605602</v>
      </c>
      <c r="O135" s="23">
        <f t="shared" si="15"/>
        <v>-6.8108778996393085</v>
      </c>
      <c r="P135" s="10">
        <v>16580835.279353401</v>
      </c>
      <c r="Q135" s="10">
        <v>16582969.0658013</v>
      </c>
      <c r="R135" s="23">
        <f t="shared" si="16"/>
        <v>2133.7864478994161</v>
      </c>
      <c r="S135" s="23">
        <f t="shared" si="17"/>
        <v>2140.5973257999867</v>
      </c>
    </row>
    <row r="136" spans="1:19" ht="27.6">
      <c r="A136" t="s">
        <v>250</v>
      </c>
      <c r="B136" s="14" t="s">
        <v>252</v>
      </c>
      <c r="C136">
        <v>2029</v>
      </c>
      <c r="D136" s="10">
        <v>1053550.3561185701</v>
      </c>
      <c r="E136" s="10">
        <v>1053610.41066253</v>
      </c>
      <c r="F136" s="23">
        <f t="shared" si="12"/>
        <v>60.054543959908187</v>
      </c>
      <c r="G136" s="10">
        <v>2336688.7653971501</v>
      </c>
      <c r="H136" s="10">
        <v>2336688.0735737998</v>
      </c>
      <c r="I136" s="23">
        <f t="shared" si="13"/>
        <v>-0.69182335026562214</v>
      </c>
      <c r="J136" s="10">
        <v>14288213.0764791</v>
      </c>
      <c r="K136" s="10">
        <v>14290695.046844499</v>
      </c>
      <c r="L136" s="23">
        <f t="shared" si="14"/>
        <v>2481.9703653994948</v>
      </c>
      <c r="M136" s="10">
        <v>2667396.9285626099</v>
      </c>
      <c r="N136" s="10">
        <v>2667387.1405259301</v>
      </c>
      <c r="O136" s="23">
        <f t="shared" si="15"/>
        <v>-9.7880366798490286</v>
      </c>
      <c r="P136" s="10">
        <v>16955610.0050417</v>
      </c>
      <c r="Q136" s="10">
        <v>16958082.187370401</v>
      </c>
      <c r="R136" s="23">
        <f t="shared" si="16"/>
        <v>2472.1823287010193</v>
      </c>
      <c r="S136" s="23">
        <f t="shared" si="17"/>
        <v>2481.9703653994948</v>
      </c>
    </row>
    <row r="137" spans="1:19" ht="27.6">
      <c r="A137" t="s">
        <v>250</v>
      </c>
      <c r="B137" s="14" t="s">
        <v>252</v>
      </c>
      <c r="C137">
        <v>2030</v>
      </c>
      <c r="D137" s="10">
        <v>1080743.5686502201</v>
      </c>
      <c r="E137" s="10">
        <v>1080810.2187294599</v>
      </c>
      <c r="F137" s="23">
        <f t="shared" si="12"/>
        <v>66.650079239858314</v>
      </c>
      <c r="G137" s="10">
        <v>2386449.8354212102</v>
      </c>
      <c r="H137" s="10">
        <v>2386448.8004672802</v>
      </c>
      <c r="I137" s="23">
        <f t="shared" si="13"/>
        <v>-1.0349539299495518</v>
      </c>
      <c r="J137" s="10">
        <v>14598679.1908317</v>
      </c>
      <c r="K137" s="10">
        <v>14601429.0838702</v>
      </c>
      <c r="L137" s="23">
        <f t="shared" si="14"/>
        <v>2749.8930385001004</v>
      </c>
      <c r="M137" s="10">
        <v>2725947.87458906</v>
      </c>
      <c r="N137" s="10">
        <v>2725934.7625286998</v>
      </c>
      <c r="O137" s="23">
        <f t="shared" si="15"/>
        <v>-13.112060360144824</v>
      </c>
      <c r="P137" s="10">
        <v>17324627.065420799</v>
      </c>
      <c r="Q137" s="10">
        <v>17327363.846399002</v>
      </c>
      <c r="R137" s="23">
        <f t="shared" si="16"/>
        <v>2736.7809782028198</v>
      </c>
      <c r="S137" s="23">
        <f t="shared" si="17"/>
        <v>2749.8930385001004</v>
      </c>
    </row>
    <row r="138" spans="1:19" ht="27.6">
      <c r="A138" t="s">
        <v>250</v>
      </c>
      <c r="B138" s="14" t="s">
        <v>252</v>
      </c>
      <c r="C138">
        <v>2031</v>
      </c>
      <c r="D138" s="10">
        <v>1107085.5433336899</v>
      </c>
      <c r="E138" s="10">
        <v>1107157.64124119</v>
      </c>
      <c r="F138" s="23">
        <f t="shared" si="12"/>
        <v>72.097907500108704</v>
      </c>
      <c r="G138" s="10">
        <v>2435296.8783430802</v>
      </c>
      <c r="H138" s="10">
        <v>2435295.4035654198</v>
      </c>
      <c r="I138" s="23">
        <f t="shared" si="13"/>
        <v>-1.4747776603326201</v>
      </c>
      <c r="J138" s="10">
        <v>14907289.7849038</v>
      </c>
      <c r="K138" s="10">
        <v>14910262.6671564</v>
      </c>
      <c r="L138" s="23">
        <f t="shared" si="14"/>
        <v>2972.882252600044</v>
      </c>
      <c r="M138" s="10">
        <v>2784759.5535757402</v>
      </c>
      <c r="N138" s="10">
        <v>2784742.8188440399</v>
      </c>
      <c r="O138" s="23">
        <f t="shared" si="15"/>
        <v>-16.734731700271368</v>
      </c>
      <c r="P138" s="10">
        <v>17692049.338479601</v>
      </c>
      <c r="Q138" s="10">
        <v>17695005.486000501</v>
      </c>
      <c r="R138" s="23">
        <f t="shared" si="16"/>
        <v>2956.1475208997726</v>
      </c>
      <c r="S138" s="23">
        <f t="shared" si="17"/>
        <v>2972.882252600044</v>
      </c>
    </row>
    <row r="139" spans="1:19" ht="27.6">
      <c r="A139" t="s">
        <v>250</v>
      </c>
      <c r="B139" s="14" t="s">
        <v>252</v>
      </c>
      <c r="C139">
        <v>2032</v>
      </c>
      <c r="D139" s="10">
        <v>1133903.9244275701</v>
      </c>
      <c r="E139" s="10">
        <v>1133979.82552584</v>
      </c>
      <c r="F139" s="23">
        <f t="shared" si="12"/>
        <v>75.901098269969225</v>
      </c>
      <c r="G139" s="10">
        <v>2486228.8546471698</v>
      </c>
      <c r="H139" s="10">
        <v>2486226.86894442</v>
      </c>
      <c r="I139" s="23">
        <f t="shared" si="13"/>
        <v>-1.9857027498073876</v>
      </c>
      <c r="J139" s="10">
        <v>15209593.395560799</v>
      </c>
      <c r="K139" s="10">
        <v>15212724.6096518</v>
      </c>
      <c r="L139" s="23">
        <f t="shared" si="14"/>
        <v>3131.2140910010785</v>
      </c>
      <c r="M139" s="10">
        <v>2843907.1251239399</v>
      </c>
      <c r="N139" s="10">
        <v>2843886.5438264399</v>
      </c>
      <c r="O139" s="23">
        <f t="shared" si="15"/>
        <v>-20.581297500059009</v>
      </c>
      <c r="P139" s="10">
        <v>18053500.5206847</v>
      </c>
      <c r="Q139" s="10">
        <v>18056611.153478201</v>
      </c>
      <c r="R139" s="23">
        <f t="shared" si="16"/>
        <v>3110.6327935010195</v>
      </c>
      <c r="S139" s="23">
        <f t="shared" si="17"/>
        <v>3131.2140910010785</v>
      </c>
    </row>
    <row r="140" spans="1:19" ht="27.6">
      <c r="A140" t="s">
        <v>250</v>
      </c>
      <c r="B140" s="14" t="s">
        <v>252</v>
      </c>
      <c r="C140">
        <v>2033</v>
      </c>
      <c r="D140" s="10">
        <v>1160440.14248361</v>
      </c>
      <c r="E140" s="10">
        <v>1160519.0384788001</v>
      </c>
      <c r="F140" s="23">
        <f t="shared" si="12"/>
        <v>78.895995190134272</v>
      </c>
      <c r="G140" s="10">
        <v>2544182.1312756902</v>
      </c>
      <c r="H140" s="10">
        <v>2544179.9130816502</v>
      </c>
      <c r="I140" s="23">
        <f t="shared" si="13"/>
        <v>-2.218194040004164</v>
      </c>
      <c r="J140" s="10">
        <v>15494888.126537399</v>
      </c>
      <c r="K140" s="10">
        <v>15498146.8141225</v>
      </c>
      <c r="L140" s="23">
        <f t="shared" si="14"/>
        <v>3258.6875851005316</v>
      </c>
      <c r="M140" s="10">
        <v>2903963.5931277098</v>
      </c>
      <c r="N140" s="10">
        <v>2903939.0067597199</v>
      </c>
      <c r="O140" s="23">
        <f t="shared" si="15"/>
        <v>-24.586367989890277</v>
      </c>
      <c r="P140" s="10">
        <v>18398851.719665099</v>
      </c>
      <c r="Q140" s="10">
        <v>18402085.820882302</v>
      </c>
      <c r="R140" s="23">
        <f t="shared" si="16"/>
        <v>3234.1012172028422</v>
      </c>
      <c r="S140" s="23">
        <f t="shared" si="17"/>
        <v>3258.6875851005316</v>
      </c>
    </row>
    <row r="141" spans="1:19" ht="27.6">
      <c r="A141" t="s">
        <v>250</v>
      </c>
      <c r="B141" s="14" t="s">
        <v>252</v>
      </c>
      <c r="C141">
        <v>2034</v>
      </c>
      <c r="D141" s="10">
        <v>1187313.7540583301</v>
      </c>
      <c r="E141" s="10">
        <v>1187394.62078838</v>
      </c>
      <c r="F141" s="23">
        <f t="shared" si="12"/>
        <v>80.866730049951002</v>
      </c>
      <c r="G141" s="10">
        <v>2591244.6186709502</v>
      </c>
      <c r="H141" s="10">
        <v>2591241.8271754701</v>
      </c>
      <c r="I141" s="23">
        <f t="shared" si="13"/>
        <v>-2.7914954801090062</v>
      </c>
      <c r="J141" s="10">
        <v>15796086.876057001</v>
      </c>
      <c r="K141" s="10">
        <v>15799428.4193656</v>
      </c>
      <c r="L141" s="23">
        <f t="shared" si="14"/>
        <v>3341.5433085989207</v>
      </c>
      <c r="M141" s="10">
        <v>2963919.8452115799</v>
      </c>
      <c r="N141" s="10">
        <v>2963891.11565708</v>
      </c>
      <c r="O141" s="23">
        <f t="shared" si="15"/>
        <v>-28.729554499965161</v>
      </c>
      <c r="P141" s="10">
        <v>18760006.721268501</v>
      </c>
      <c r="Q141" s="10">
        <v>18763319.535022601</v>
      </c>
      <c r="R141" s="23">
        <f t="shared" si="16"/>
        <v>3312.8137541003525</v>
      </c>
      <c r="S141" s="23">
        <f t="shared" si="17"/>
        <v>3341.5433085989207</v>
      </c>
    </row>
    <row r="142" spans="1:19" ht="27.6">
      <c r="A142" t="s">
        <v>250</v>
      </c>
      <c r="B142" s="14" t="s">
        <v>252</v>
      </c>
      <c r="C142">
        <v>2035</v>
      </c>
      <c r="D142" s="10">
        <v>1214244.5064892301</v>
      </c>
      <c r="E142" s="10">
        <v>1214325.9717928099</v>
      </c>
      <c r="F142" s="23">
        <f t="shared" si="12"/>
        <v>81.465303579811007</v>
      </c>
      <c r="G142" s="10">
        <v>2637342.01655789</v>
      </c>
      <c r="H142" s="10">
        <v>2637338.5575930099</v>
      </c>
      <c r="I142" s="23">
        <f t="shared" si="13"/>
        <v>-3.4589648800902069</v>
      </c>
      <c r="J142" s="10">
        <v>16090073.6908598</v>
      </c>
      <c r="K142" s="10">
        <v>16093445.8910369</v>
      </c>
      <c r="L142" s="23">
        <f t="shared" si="14"/>
        <v>3372.2001770995557</v>
      </c>
      <c r="M142" s="10">
        <v>3023598.7015364598</v>
      </c>
      <c r="N142" s="10">
        <v>3023565.75015719</v>
      </c>
      <c r="O142" s="23">
        <f t="shared" si="15"/>
        <v>-32.951379269827157</v>
      </c>
      <c r="P142" s="10">
        <v>19113672.392396301</v>
      </c>
      <c r="Q142" s="10">
        <v>19117011.641194101</v>
      </c>
      <c r="R142" s="23">
        <f t="shared" si="16"/>
        <v>3339.2487978003919</v>
      </c>
      <c r="S142" s="23">
        <f t="shared" si="17"/>
        <v>3372.2001770995557</v>
      </c>
    </row>
    <row r="143" spans="1:19" ht="27.6">
      <c r="A143" t="s">
        <v>250</v>
      </c>
      <c r="B143" s="14" t="s">
        <v>252</v>
      </c>
      <c r="C143">
        <v>2036</v>
      </c>
      <c r="D143" s="10">
        <v>1241924.5093623099</v>
      </c>
      <c r="E143" s="10">
        <v>1242005.1963107099</v>
      </c>
      <c r="F143" s="23">
        <f t="shared" si="12"/>
        <v>80.686948399990797</v>
      </c>
      <c r="G143" s="10">
        <v>2687819.6667891298</v>
      </c>
      <c r="H143" s="10">
        <v>2687815.4185624099</v>
      </c>
      <c r="I143" s="23">
        <f t="shared" si="13"/>
        <v>-4.2482267199084163</v>
      </c>
      <c r="J143" s="10">
        <v>16383932.647132101</v>
      </c>
      <c r="K143" s="10">
        <v>16387284.1170475</v>
      </c>
      <c r="L143" s="23">
        <f t="shared" si="14"/>
        <v>3351.4699153993279</v>
      </c>
      <c r="M143" s="10">
        <v>3083244.44207465</v>
      </c>
      <c r="N143" s="10">
        <v>3083207.24745521</v>
      </c>
      <c r="O143" s="23">
        <f t="shared" si="15"/>
        <v>-37.194619440007955</v>
      </c>
      <c r="P143" s="10">
        <v>19467177.089206699</v>
      </c>
      <c r="Q143" s="10">
        <v>19470491.364502698</v>
      </c>
      <c r="R143" s="23">
        <f t="shared" si="16"/>
        <v>3314.2752959989011</v>
      </c>
      <c r="S143" s="23">
        <f t="shared" si="17"/>
        <v>3351.4699153993279</v>
      </c>
    </row>
    <row r="144" spans="1:19" ht="27.6">
      <c r="A144" t="s">
        <v>250</v>
      </c>
      <c r="B144" s="14" t="s">
        <v>252</v>
      </c>
      <c r="C144">
        <v>2037</v>
      </c>
      <c r="D144" s="10">
        <v>1269729.58632359</v>
      </c>
      <c r="E144" s="10">
        <v>1269807.8090944199</v>
      </c>
      <c r="F144" s="23">
        <f t="shared" si="12"/>
        <v>78.222770829917863</v>
      </c>
      <c r="G144" s="10">
        <v>2737279.8984641498</v>
      </c>
      <c r="H144" s="10">
        <v>2737274.7907770001</v>
      </c>
      <c r="I144" s="23">
        <f t="shared" si="13"/>
        <v>-5.1076871496625245</v>
      </c>
      <c r="J144" s="10">
        <v>16669232.368474999</v>
      </c>
      <c r="K144" s="10">
        <v>16672497.819866899</v>
      </c>
      <c r="L144" s="23">
        <f t="shared" si="14"/>
        <v>3265.4513918999583</v>
      </c>
      <c r="M144" s="10">
        <v>3142707.9728812999</v>
      </c>
      <c r="N144" s="10">
        <v>3142666.5906475801</v>
      </c>
      <c r="O144" s="23">
        <f t="shared" si="15"/>
        <v>-41.382233719807118</v>
      </c>
      <c r="P144" s="10">
        <v>19811940.3413563</v>
      </c>
      <c r="Q144" s="10">
        <v>19815164.4105145</v>
      </c>
      <c r="R144" s="23">
        <f t="shared" si="16"/>
        <v>3224.0691582001746</v>
      </c>
      <c r="S144" s="23">
        <f t="shared" si="17"/>
        <v>3265.4513918999583</v>
      </c>
    </row>
    <row r="145" spans="1:19" ht="27.6">
      <c r="A145" t="s">
        <v>250</v>
      </c>
      <c r="B145" s="14" t="s">
        <v>252</v>
      </c>
      <c r="C145">
        <v>2038</v>
      </c>
      <c r="D145" s="10">
        <v>1297100.2206667401</v>
      </c>
      <c r="E145" s="10">
        <v>1297176.2554210799</v>
      </c>
      <c r="F145" s="23">
        <f t="shared" si="12"/>
        <v>76.0347543398384</v>
      </c>
      <c r="G145" s="10">
        <v>2790691.97810537</v>
      </c>
      <c r="H145" s="10">
        <v>2790687.0212172102</v>
      </c>
      <c r="I145" s="23">
        <f t="shared" si="13"/>
        <v>-4.9568881597369909</v>
      </c>
      <c r="J145" s="10">
        <v>16939888.7302774</v>
      </c>
      <c r="K145" s="10">
        <v>16943079.5437892</v>
      </c>
      <c r="L145" s="23">
        <f t="shared" si="14"/>
        <v>3190.8135118000209</v>
      </c>
      <c r="M145" s="10">
        <v>3202414.3616774902</v>
      </c>
      <c r="N145" s="10">
        <v>3202368.9267663299</v>
      </c>
      <c r="O145" s="23">
        <f t="shared" si="15"/>
        <v>-45.434911160264164</v>
      </c>
      <c r="P145" s="10">
        <v>20142303.091954902</v>
      </c>
      <c r="Q145" s="10">
        <v>20145448.470555499</v>
      </c>
      <c r="R145" s="23">
        <f t="shared" si="16"/>
        <v>3145.3786005973816</v>
      </c>
      <c r="S145" s="23">
        <f t="shared" si="17"/>
        <v>3190.8135118000209</v>
      </c>
    </row>
    <row r="146" spans="1:19" ht="27.6">
      <c r="A146" t="s">
        <v>250</v>
      </c>
      <c r="B146" s="14" t="s">
        <v>252</v>
      </c>
      <c r="C146">
        <v>2039</v>
      </c>
      <c r="D146" s="10">
        <v>1325271.7692772001</v>
      </c>
      <c r="E146" s="10">
        <v>1325347.79629959</v>
      </c>
      <c r="F146" s="23">
        <f t="shared" si="12"/>
        <v>76.027022389927879</v>
      </c>
      <c r="G146" s="10">
        <v>2835238.62362416</v>
      </c>
      <c r="H146" s="10">
        <v>2835232.8138728002</v>
      </c>
      <c r="I146" s="23">
        <f t="shared" si="13"/>
        <v>-5.8097513597458601</v>
      </c>
      <c r="J146" s="10">
        <v>17213789.577831399</v>
      </c>
      <c r="K146" s="10">
        <v>17216985.482207</v>
      </c>
      <c r="L146" s="23">
        <f t="shared" si="14"/>
        <v>3195.9043756015599</v>
      </c>
      <c r="M146" s="10">
        <v>3261357.5938235498</v>
      </c>
      <c r="N146" s="10">
        <v>3261308.0448366501</v>
      </c>
      <c r="O146" s="23">
        <f t="shared" si="15"/>
        <v>-49.548986899666488</v>
      </c>
      <c r="P146" s="10">
        <v>20475147.171654999</v>
      </c>
      <c r="Q146" s="10">
        <v>20478293.5270436</v>
      </c>
      <c r="R146" s="23">
        <f t="shared" si="16"/>
        <v>3146.3553886003792</v>
      </c>
      <c r="S146" s="23">
        <f t="shared" si="17"/>
        <v>3195.9043756015599</v>
      </c>
    </row>
    <row r="147" spans="1:19" ht="27.6">
      <c r="A147" t="s">
        <v>250</v>
      </c>
      <c r="B147" s="14" t="s">
        <v>252</v>
      </c>
      <c r="C147">
        <v>2040</v>
      </c>
      <c r="D147" s="10">
        <v>1352712.3218588301</v>
      </c>
      <c r="E147" s="10">
        <v>1352787.6755061899</v>
      </c>
      <c r="F147" s="23">
        <f t="shared" si="12"/>
        <v>75.353647359879687</v>
      </c>
      <c r="G147" s="10">
        <v>2876396.8058782602</v>
      </c>
      <c r="H147" s="10">
        <v>2876390.0212324099</v>
      </c>
      <c r="I147" s="23">
        <f t="shared" si="13"/>
        <v>-6.7846458503045142</v>
      </c>
      <c r="J147" s="10">
        <v>17473953.895301301</v>
      </c>
      <c r="K147" s="10">
        <v>17477129.098030299</v>
      </c>
      <c r="L147" s="23">
        <f t="shared" si="14"/>
        <v>3175.202728997916</v>
      </c>
      <c r="M147" s="10">
        <v>3319280.2399995802</v>
      </c>
      <c r="N147" s="10">
        <v>3319226.5384597802</v>
      </c>
      <c r="O147" s="23">
        <f t="shared" si="15"/>
        <v>-53.701539800036699</v>
      </c>
      <c r="P147" s="10">
        <v>20793234.135300901</v>
      </c>
      <c r="Q147" s="10">
        <v>20796355.636489999</v>
      </c>
      <c r="R147" s="23">
        <f t="shared" si="16"/>
        <v>3121.5011890977621</v>
      </c>
      <c r="S147" s="23">
        <f t="shared" si="17"/>
        <v>3175.202728997916</v>
      </c>
    </row>
    <row r="148" spans="1:19" ht="27.6">
      <c r="A148" t="s">
        <v>250</v>
      </c>
      <c r="B148" s="14" t="s">
        <v>252</v>
      </c>
      <c r="C148">
        <v>2041</v>
      </c>
      <c r="D148" s="10">
        <v>1379997.0434336199</v>
      </c>
      <c r="E148" s="10">
        <v>1380070.9641243899</v>
      </c>
      <c r="F148" s="23">
        <f t="shared" si="12"/>
        <v>73.920690770028159</v>
      </c>
      <c r="G148" s="10">
        <v>2922459.6735718399</v>
      </c>
      <c r="H148" s="10">
        <v>2922451.7840816001</v>
      </c>
      <c r="I148" s="23">
        <f t="shared" si="13"/>
        <v>-7.8894902397878468</v>
      </c>
      <c r="J148" s="10">
        <v>17728145.2113006</v>
      </c>
      <c r="K148" s="10">
        <v>17731269.8507494</v>
      </c>
      <c r="L148" s="23">
        <f t="shared" si="14"/>
        <v>3124.6394487991929</v>
      </c>
      <c r="M148" s="10">
        <v>3376628.6452633101</v>
      </c>
      <c r="N148" s="10">
        <v>3376570.7795691099</v>
      </c>
      <c r="O148" s="23">
        <f t="shared" si="15"/>
        <v>-57.865694200154394</v>
      </c>
      <c r="P148" s="10">
        <v>21104773.8565639</v>
      </c>
      <c r="Q148" s="10">
        <v>21107840.6303185</v>
      </c>
      <c r="R148" s="23">
        <f t="shared" si="16"/>
        <v>3066.7737546004355</v>
      </c>
      <c r="S148" s="23">
        <f t="shared" si="17"/>
        <v>3124.6394487991929</v>
      </c>
    </row>
    <row r="149" spans="1:19" ht="27.6">
      <c r="A149" t="s">
        <v>250</v>
      </c>
      <c r="B149" s="14" t="s">
        <v>252</v>
      </c>
      <c r="C149">
        <v>2042</v>
      </c>
      <c r="D149" s="10">
        <v>1406804.5630439499</v>
      </c>
      <c r="E149" s="10">
        <v>1406876.3400552501</v>
      </c>
      <c r="F149" s="23">
        <f t="shared" si="12"/>
        <v>71.777011300204322</v>
      </c>
      <c r="G149" s="10">
        <v>2962992.5457384498</v>
      </c>
      <c r="H149" s="10">
        <v>2962983.4666738398</v>
      </c>
      <c r="I149" s="23">
        <f t="shared" si="13"/>
        <v>-9.0790646099485457</v>
      </c>
      <c r="J149" s="10">
        <v>17971062.8374478</v>
      </c>
      <c r="K149" s="10">
        <v>17974111.2649187</v>
      </c>
      <c r="L149" s="23">
        <f t="shared" si="14"/>
        <v>3048.4274709001184</v>
      </c>
      <c r="M149" s="10">
        <v>3432974.61217902</v>
      </c>
      <c r="N149" s="10">
        <v>3432912.5995370499</v>
      </c>
      <c r="O149" s="23">
        <f t="shared" si="15"/>
        <v>-62.012641970068216</v>
      </c>
      <c r="P149" s="10">
        <v>21404037.4496269</v>
      </c>
      <c r="Q149" s="10">
        <v>21407023.864455801</v>
      </c>
      <c r="R149" s="23">
        <f t="shared" si="16"/>
        <v>2986.4148289002478</v>
      </c>
      <c r="S149" s="23">
        <f t="shared" si="17"/>
        <v>3048.4274709001184</v>
      </c>
    </row>
    <row r="150" spans="1:19" ht="27.6">
      <c r="A150" t="s">
        <v>250</v>
      </c>
      <c r="B150" s="14" t="s">
        <v>252</v>
      </c>
      <c r="C150">
        <v>2043</v>
      </c>
      <c r="D150" s="10">
        <v>1432735.0069516499</v>
      </c>
      <c r="E150" s="10">
        <v>1432805.1824121401</v>
      </c>
      <c r="F150" s="23">
        <f t="shared" si="12"/>
        <v>70.175460490165278</v>
      </c>
      <c r="G150" s="10">
        <v>3008479.0636916901</v>
      </c>
      <c r="H150" s="10">
        <v>3008470.65003363</v>
      </c>
      <c r="I150" s="23">
        <f t="shared" si="13"/>
        <v>-8.4136580601334572</v>
      </c>
      <c r="J150" s="10">
        <v>18195365.149340902</v>
      </c>
      <c r="K150" s="10">
        <v>18198360.101822201</v>
      </c>
      <c r="L150" s="23">
        <f t="shared" si="14"/>
        <v>2994.9524812996387</v>
      </c>
      <c r="M150" s="10">
        <v>3488911.1379600898</v>
      </c>
      <c r="N150" s="10">
        <v>3488845.1394354599</v>
      </c>
      <c r="O150" s="23">
        <f t="shared" si="15"/>
        <v>-65.9985246299766</v>
      </c>
      <c r="P150" s="10">
        <v>21684276.287301</v>
      </c>
      <c r="Q150" s="10">
        <v>21687205.241257701</v>
      </c>
      <c r="R150" s="23">
        <f t="shared" si="16"/>
        <v>2928.9539567008615</v>
      </c>
      <c r="S150" s="23">
        <f t="shared" si="17"/>
        <v>2994.9524812996387</v>
      </c>
    </row>
    <row r="151" spans="1:19" ht="27.6">
      <c r="A151" t="s">
        <v>250</v>
      </c>
      <c r="B151" s="14" t="s">
        <v>252</v>
      </c>
      <c r="C151">
        <v>2044</v>
      </c>
      <c r="D151" s="10">
        <v>1458269.4875070101</v>
      </c>
      <c r="E151" s="10">
        <v>1458339.1797493801</v>
      </c>
      <c r="F151" s="23">
        <f t="shared" si="12"/>
        <v>69.692242369987071</v>
      </c>
      <c r="G151" s="10">
        <v>3046066.2235822501</v>
      </c>
      <c r="H151" s="10">
        <v>3046056.68354666</v>
      </c>
      <c r="I151" s="23">
        <f t="shared" si="13"/>
        <v>-9.5400355900637805</v>
      </c>
      <c r="J151" s="10">
        <v>18416921.975796599</v>
      </c>
      <c r="K151" s="10">
        <v>18419903.909360301</v>
      </c>
      <c r="L151" s="23">
        <f t="shared" si="14"/>
        <v>2981.9335637018085</v>
      </c>
      <c r="M151" s="10">
        <v>3543652.9691862999</v>
      </c>
      <c r="N151" s="10">
        <v>3543582.9297337201</v>
      </c>
      <c r="O151" s="23">
        <f t="shared" si="15"/>
        <v>-70.039452579803765</v>
      </c>
      <c r="P151" s="10">
        <v>21960574.944982901</v>
      </c>
      <c r="Q151" s="10">
        <v>21963486.839094002</v>
      </c>
      <c r="R151" s="23">
        <f t="shared" si="16"/>
        <v>2911.8941111005843</v>
      </c>
      <c r="S151" s="23">
        <f t="shared" si="17"/>
        <v>2981.9335637018085</v>
      </c>
    </row>
    <row r="152" spans="1:19" ht="27.6">
      <c r="A152" t="s">
        <v>250</v>
      </c>
      <c r="B152" s="14" t="s">
        <v>252</v>
      </c>
      <c r="C152">
        <v>2045</v>
      </c>
      <c r="D152" s="10">
        <v>1483844.70808452</v>
      </c>
      <c r="E152" s="10">
        <v>1483913.3999159799</v>
      </c>
      <c r="F152" s="23">
        <f t="shared" si="12"/>
        <v>68.691831459989771</v>
      </c>
      <c r="G152" s="10">
        <v>3082234.8275063001</v>
      </c>
      <c r="H152" s="10">
        <v>3082224.0069858502</v>
      </c>
      <c r="I152" s="23">
        <f t="shared" si="13"/>
        <v>-10.820520449895412</v>
      </c>
      <c r="J152" s="10">
        <v>18632758.689203799</v>
      </c>
      <c r="K152" s="10">
        <v>18635707.8486913</v>
      </c>
      <c r="L152" s="23">
        <f t="shared" si="14"/>
        <v>2949.1594875007868</v>
      </c>
      <c r="M152" s="10">
        <v>3597048.7317184201</v>
      </c>
      <c r="N152" s="10">
        <v>3596974.60976764</v>
      </c>
      <c r="O152" s="23">
        <f t="shared" si="15"/>
        <v>-74.121950780041516</v>
      </c>
      <c r="P152" s="10">
        <v>22229807.420922201</v>
      </c>
      <c r="Q152" s="10">
        <v>22232682.4584589</v>
      </c>
      <c r="R152" s="23">
        <f t="shared" si="16"/>
        <v>2875.0375366993248</v>
      </c>
      <c r="S152" s="23">
        <f t="shared" si="17"/>
        <v>2949.1594875007868</v>
      </c>
    </row>
    <row r="153" spans="1:19" ht="27.6">
      <c r="A153" t="s">
        <v>250</v>
      </c>
      <c r="B153" s="14" t="s">
        <v>252</v>
      </c>
      <c r="C153">
        <v>2046</v>
      </c>
      <c r="D153" s="10">
        <v>1509413.0985276699</v>
      </c>
      <c r="E153" s="10">
        <v>1509480.2754246099</v>
      </c>
      <c r="F153" s="23">
        <f t="shared" si="12"/>
        <v>67.176896939985454</v>
      </c>
      <c r="G153" s="10">
        <v>3124058.3928098702</v>
      </c>
      <c r="H153" s="10">
        <v>3124046.1784474999</v>
      </c>
      <c r="I153" s="23">
        <f t="shared" si="13"/>
        <v>-12.214362370315939</v>
      </c>
      <c r="J153" s="10">
        <v>18840044.727228999</v>
      </c>
      <c r="K153" s="10">
        <v>18842942.5524536</v>
      </c>
      <c r="L153" s="23">
        <f t="shared" si="14"/>
        <v>2897.8252246007323</v>
      </c>
      <c r="M153" s="10">
        <v>3649594.31592775</v>
      </c>
      <c r="N153" s="10">
        <v>3649516.0869798502</v>
      </c>
      <c r="O153" s="23">
        <f t="shared" si="15"/>
        <v>-78.228947899769992</v>
      </c>
      <c r="P153" s="10">
        <v>22489639.043156799</v>
      </c>
      <c r="Q153" s="10">
        <v>22492458.639433499</v>
      </c>
      <c r="R153" s="23">
        <f t="shared" si="16"/>
        <v>2819.5962767004967</v>
      </c>
      <c r="S153" s="23">
        <f t="shared" si="17"/>
        <v>2897.8252246007323</v>
      </c>
    </row>
    <row r="154" spans="1:19" ht="27.6">
      <c r="A154" t="s">
        <v>250</v>
      </c>
      <c r="B154" s="14" t="s">
        <v>252</v>
      </c>
      <c r="C154">
        <v>2047</v>
      </c>
      <c r="D154" s="10">
        <v>1534172.3797452899</v>
      </c>
      <c r="E154" s="10">
        <v>1534237.5744131999</v>
      </c>
      <c r="F154" s="23">
        <f t="shared" si="12"/>
        <v>65.194667909992859</v>
      </c>
      <c r="G154" s="10">
        <v>3158917.94179647</v>
      </c>
      <c r="H154" s="10">
        <v>3158904.2402997999</v>
      </c>
      <c r="I154" s="23">
        <f t="shared" si="13"/>
        <v>-13.701496670022607</v>
      </c>
      <c r="J154" s="10">
        <v>19038557.2364012</v>
      </c>
      <c r="K154" s="10">
        <v>19041387.437856801</v>
      </c>
      <c r="L154" s="23">
        <f t="shared" si="14"/>
        <v>2830.2014556005597</v>
      </c>
      <c r="M154" s="10">
        <v>3700796.0314234602</v>
      </c>
      <c r="N154" s="10">
        <v>3700713.6879092599</v>
      </c>
      <c r="O154" s="23">
        <f t="shared" si="15"/>
        <v>-82.343514200299978</v>
      </c>
      <c r="P154" s="10">
        <v>22739353.267824698</v>
      </c>
      <c r="Q154" s="10">
        <v>22742101.125766098</v>
      </c>
      <c r="R154" s="23">
        <f t="shared" si="16"/>
        <v>2747.8579414002597</v>
      </c>
      <c r="S154" s="23">
        <f t="shared" si="17"/>
        <v>2830.2014556005597</v>
      </c>
    </row>
    <row r="155" spans="1:19" ht="27.6">
      <c r="A155" t="s">
        <v>250</v>
      </c>
      <c r="B155" s="14" t="s">
        <v>252</v>
      </c>
      <c r="C155">
        <v>2048</v>
      </c>
      <c r="D155" s="10">
        <v>1557521.3436986001</v>
      </c>
      <c r="E155" s="10">
        <v>1557584.97398339</v>
      </c>
      <c r="F155" s="23">
        <f t="shared" si="12"/>
        <v>63.630284789949656</v>
      </c>
      <c r="G155" s="10">
        <v>3194224.78690717</v>
      </c>
      <c r="H155" s="10">
        <v>3194212.2507100999</v>
      </c>
      <c r="I155" s="23">
        <f t="shared" si="13"/>
        <v>-12.536197070032358</v>
      </c>
      <c r="J155" s="10">
        <v>19217610.562703501</v>
      </c>
      <c r="K155" s="10">
        <v>19220391.648086298</v>
      </c>
      <c r="L155" s="23">
        <f t="shared" si="14"/>
        <v>2781.085382796824</v>
      </c>
      <c r="M155" s="10">
        <v>3750912.6925050998</v>
      </c>
      <c r="N155" s="10">
        <v>3750826.4501789301</v>
      </c>
      <c r="O155" s="23">
        <f t="shared" si="15"/>
        <v>-86.242326169740409</v>
      </c>
      <c r="P155" s="10">
        <v>22968523.2552086</v>
      </c>
      <c r="Q155" s="10">
        <v>22971218.098265201</v>
      </c>
      <c r="R155" s="23">
        <f t="shared" si="16"/>
        <v>2694.8430566005409</v>
      </c>
      <c r="S155" s="23">
        <f t="shared" si="17"/>
        <v>2781.085382796824</v>
      </c>
    </row>
    <row r="156" spans="1:19" ht="27.6">
      <c r="A156" t="s">
        <v>250</v>
      </c>
      <c r="B156" s="14" t="s">
        <v>252</v>
      </c>
      <c r="C156">
        <v>2049</v>
      </c>
      <c r="D156" s="10">
        <v>1581085.98656866</v>
      </c>
      <c r="E156" s="10">
        <v>1581148.70872561</v>
      </c>
      <c r="F156" s="23">
        <f t="shared" si="12"/>
        <v>62.722156950039789</v>
      </c>
      <c r="G156" s="10">
        <v>3227070.7996151699</v>
      </c>
      <c r="H156" s="10">
        <v>3227056.8854561802</v>
      </c>
      <c r="I156" s="23">
        <f t="shared" si="13"/>
        <v>-13.914158989675343</v>
      </c>
      <c r="J156" s="10">
        <v>19396891.598050401</v>
      </c>
      <c r="K156" s="10">
        <v>19399647.730491299</v>
      </c>
      <c r="L156" s="23">
        <f t="shared" si="14"/>
        <v>2756.1324408985674</v>
      </c>
      <c r="M156" s="10">
        <v>3799594.1440602001</v>
      </c>
      <c r="N156" s="10">
        <v>3799503.95708712</v>
      </c>
      <c r="O156" s="23">
        <f t="shared" si="15"/>
        <v>-90.186973080039024</v>
      </c>
      <c r="P156" s="10">
        <v>23196485.742110599</v>
      </c>
      <c r="Q156" s="10">
        <v>23199151.687578399</v>
      </c>
      <c r="R156" s="23">
        <f t="shared" si="16"/>
        <v>2665.945467799902</v>
      </c>
      <c r="S156" s="23">
        <f t="shared" si="17"/>
        <v>2756.1324408985674</v>
      </c>
    </row>
    <row r="157" spans="1:19" ht="27.6">
      <c r="A157" t="s">
        <v>250</v>
      </c>
      <c r="B157" s="14" t="s">
        <v>252</v>
      </c>
      <c r="C157">
        <v>2050</v>
      </c>
      <c r="D157" s="10">
        <v>1603946.9252400501</v>
      </c>
      <c r="E157" s="10">
        <v>1604008.46344375</v>
      </c>
      <c r="F157" s="23">
        <f t="shared" si="12"/>
        <v>61.538203699979931</v>
      </c>
      <c r="G157" s="10">
        <v>3257214.7636297201</v>
      </c>
      <c r="H157" s="10">
        <v>3257199.2980493</v>
      </c>
      <c r="I157" s="23">
        <f t="shared" si="13"/>
        <v>-15.465580420102924</v>
      </c>
      <c r="J157" s="10">
        <v>19567291.975496002</v>
      </c>
      <c r="K157" s="10">
        <v>19570013.415609401</v>
      </c>
      <c r="L157" s="23">
        <f t="shared" si="14"/>
        <v>2721.4401133991778</v>
      </c>
      <c r="M157" s="10">
        <v>3846688.5551549299</v>
      </c>
      <c r="N157" s="10">
        <v>3846594.3784267399</v>
      </c>
      <c r="O157" s="23">
        <f t="shared" si="15"/>
        <v>-94.176728189922869</v>
      </c>
      <c r="P157" s="10">
        <v>23413980.530650999</v>
      </c>
      <c r="Q157" s="10">
        <v>23416607.794036102</v>
      </c>
      <c r="R157" s="23">
        <f t="shared" si="16"/>
        <v>2627.2633851021528</v>
      </c>
      <c r="S157" s="23">
        <f t="shared" si="17"/>
        <v>2721.4401133991778</v>
      </c>
    </row>
    <row r="158" spans="1:19" ht="27.6">
      <c r="A158" t="s">
        <v>257</v>
      </c>
      <c r="B158" s="14" t="s">
        <v>259</v>
      </c>
      <c r="C158">
        <v>2025</v>
      </c>
      <c r="D158" s="10">
        <v>959790.54647597601</v>
      </c>
      <c r="E158" s="10">
        <v>959793.49748395197</v>
      </c>
      <c r="F158" s="23">
        <f t="shared" si="12"/>
        <v>2.9510079759638757</v>
      </c>
      <c r="G158" s="10">
        <v>2135199.6758026802</v>
      </c>
      <c r="H158" s="10">
        <v>2135199.6758026802</v>
      </c>
      <c r="I158" s="23">
        <f t="shared" si="13"/>
        <v>0</v>
      </c>
      <c r="J158" s="10">
        <v>13078509.3071396</v>
      </c>
      <c r="K158" s="10">
        <v>13078630.7318055</v>
      </c>
      <c r="L158" s="23">
        <f t="shared" si="14"/>
        <v>121.42466589994729</v>
      </c>
      <c r="M158" s="10">
        <v>2439867.9386809301</v>
      </c>
      <c r="N158" s="10">
        <v>2439867.7948805201</v>
      </c>
      <c r="O158" s="23">
        <f t="shared" si="15"/>
        <v>-0.14380040997639298</v>
      </c>
      <c r="P158" s="10">
        <v>15518377.245820601</v>
      </c>
      <c r="Q158" s="10">
        <v>15518498.526686</v>
      </c>
      <c r="R158" s="23">
        <f t="shared" si="16"/>
        <v>121.28086539916694</v>
      </c>
      <c r="S158" s="23">
        <f t="shared" si="17"/>
        <v>121.42466589994729</v>
      </c>
    </row>
    <row r="159" spans="1:19" ht="27.6">
      <c r="A159" t="s">
        <v>257</v>
      </c>
      <c r="B159" s="14" t="s">
        <v>259</v>
      </c>
      <c r="C159">
        <v>2026</v>
      </c>
      <c r="D159" s="10">
        <v>980774.77735023794</v>
      </c>
      <c r="E159" s="10">
        <v>980780.30505805195</v>
      </c>
      <c r="F159" s="23">
        <f t="shared" si="12"/>
        <v>5.5277078140061349</v>
      </c>
      <c r="G159" s="10">
        <v>2181019.47356667</v>
      </c>
      <c r="H159" s="10">
        <v>2181019.4587222999</v>
      </c>
      <c r="I159" s="23">
        <f t="shared" si="13"/>
        <v>-1.4844370074570179E-2</v>
      </c>
      <c r="J159" s="10">
        <v>13376255.450045399</v>
      </c>
      <c r="K159" s="10">
        <v>13376482.465195799</v>
      </c>
      <c r="L159" s="23">
        <f t="shared" si="14"/>
        <v>227.01515039987862</v>
      </c>
      <c r="M159" s="10">
        <v>2495093.4729448799</v>
      </c>
      <c r="N159" s="10">
        <v>2495093.0586842</v>
      </c>
      <c r="O159" s="23">
        <f t="shared" si="15"/>
        <v>-0.41426067985594273</v>
      </c>
      <c r="P159" s="10">
        <v>15871348.9229903</v>
      </c>
      <c r="Q159" s="10">
        <v>15871575.523879901</v>
      </c>
      <c r="R159" s="23">
        <f t="shared" si="16"/>
        <v>226.60088960081339</v>
      </c>
      <c r="S159" s="23">
        <f t="shared" si="17"/>
        <v>227.01515039987862</v>
      </c>
    </row>
    <row r="160" spans="1:19" ht="27.6">
      <c r="A160" t="s">
        <v>257</v>
      </c>
      <c r="B160" s="14" t="s">
        <v>259</v>
      </c>
      <c r="C160">
        <v>2027</v>
      </c>
      <c r="D160" s="10">
        <v>1003313.03257666</v>
      </c>
      <c r="E160" s="10">
        <v>1003320.7907798199</v>
      </c>
      <c r="F160" s="23">
        <f t="shared" si="12"/>
        <v>7.7582031599013135</v>
      </c>
      <c r="G160" s="10">
        <v>2228341.8550823</v>
      </c>
      <c r="H160" s="10">
        <v>2228341.8118159701</v>
      </c>
      <c r="I160" s="23">
        <f t="shared" si="13"/>
        <v>-4.3266329914331436E-2</v>
      </c>
      <c r="J160" s="10">
        <v>13677076.88665</v>
      </c>
      <c r="K160" s="10">
        <v>13677394.980969699</v>
      </c>
      <c r="L160" s="23">
        <f t="shared" si="14"/>
        <v>318.09431969933212</v>
      </c>
      <c r="M160" s="10">
        <v>2551241.8380160402</v>
      </c>
      <c r="N160" s="10">
        <v>2551241.0425070198</v>
      </c>
      <c r="O160" s="23">
        <f t="shared" si="15"/>
        <v>-0.79550902033224702</v>
      </c>
      <c r="P160" s="10">
        <v>16228318.7246661</v>
      </c>
      <c r="Q160" s="10">
        <v>16228636.023476699</v>
      </c>
      <c r="R160" s="23">
        <f t="shared" si="16"/>
        <v>317.29881059937179</v>
      </c>
      <c r="S160" s="23">
        <f t="shared" si="17"/>
        <v>318.09431969933212</v>
      </c>
    </row>
    <row r="161" spans="1:19" ht="27.6">
      <c r="A161" t="s">
        <v>257</v>
      </c>
      <c r="B161" s="14" t="s">
        <v>259</v>
      </c>
      <c r="C161">
        <v>2028</v>
      </c>
      <c r="D161" s="10">
        <v>1027490.80173229</v>
      </c>
      <c r="E161" s="10">
        <v>1027500.4690207799</v>
      </c>
      <c r="F161" s="23">
        <f t="shared" si="12"/>
        <v>9.667288489989005</v>
      </c>
      <c r="G161" s="10">
        <v>2288120.77566033</v>
      </c>
      <c r="H161" s="10">
        <v>2288120.6993523501</v>
      </c>
      <c r="I161" s="23">
        <f t="shared" si="13"/>
        <v>-7.6307979878038168E-2</v>
      </c>
      <c r="J161" s="10">
        <v>13973453.803762401</v>
      </c>
      <c r="K161" s="10">
        <v>13973849.5476407</v>
      </c>
      <c r="L161" s="23">
        <f t="shared" si="14"/>
        <v>395.74387829937041</v>
      </c>
      <c r="M161" s="10">
        <v>2609120.7902565799</v>
      </c>
      <c r="N161" s="10">
        <v>2609119.5181605602</v>
      </c>
      <c r="O161" s="23">
        <f t="shared" si="15"/>
        <v>-1.2720960197038949</v>
      </c>
      <c r="P161" s="10">
        <v>16582574.594018901</v>
      </c>
      <c r="Q161" s="10">
        <v>16582969.0658013</v>
      </c>
      <c r="R161" s="23">
        <f t="shared" si="16"/>
        <v>394.47178239934146</v>
      </c>
      <c r="S161" s="23">
        <f t="shared" si="17"/>
        <v>395.74387829937041</v>
      </c>
    </row>
    <row r="162" spans="1:19" ht="27.6">
      <c r="A162" t="s">
        <v>257</v>
      </c>
      <c r="B162" s="14" t="s">
        <v>259</v>
      </c>
      <c r="C162">
        <v>2029</v>
      </c>
      <c r="D162" s="10">
        <v>1053599.13445891</v>
      </c>
      <c r="E162" s="10">
        <v>1053610.41066253</v>
      </c>
      <c r="F162" s="23">
        <f t="shared" si="12"/>
        <v>11.276203620014712</v>
      </c>
      <c r="G162" s="10">
        <v>2336688.2033983399</v>
      </c>
      <c r="H162" s="10">
        <v>2336688.0735737998</v>
      </c>
      <c r="I162" s="23">
        <f t="shared" si="13"/>
        <v>-0.1298245401121676</v>
      </c>
      <c r="J162" s="10">
        <v>14290234.6479297</v>
      </c>
      <c r="K162" s="10">
        <v>14290695.046844499</v>
      </c>
      <c r="L162" s="23">
        <f t="shared" si="14"/>
        <v>460.3989147990942</v>
      </c>
      <c r="M162" s="10">
        <v>2667388.9715674198</v>
      </c>
      <c r="N162" s="10">
        <v>2667387.1405259301</v>
      </c>
      <c r="O162" s="23">
        <f t="shared" si="15"/>
        <v>-1.8310414897277951</v>
      </c>
      <c r="P162" s="10">
        <v>16957623.619497102</v>
      </c>
      <c r="Q162" s="10">
        <v>16958082.187370401</v>
      </c>
      <c r="R162" s="23">
        <f t="shared" si="16"/>
        <v>458.56787329912186</v>
      </c>
      <c r="S162" s="23">
        <f t="shared" si="17"/>
        <v>460.3989147990942</v>
      </c>
    </row>
    <row r="163" spans="1:19" ht="27.6">
      <c r="A163" t="s">
        <v>257</v>
      </c>
      <c r="B163" s="14" t="s">
        <v>259</v>
      </c>
      <c r="C163">
        <v>2030</v>
      </c>
      <c r="D163" s="10">
        <v>1080797.67706048</v>
      </c>
      <c r="E163" s="10">
        <v>1080810.2187294599</v>
      </c>
      <c r="F163" s="23">
        <f t="shared" si="12"/>
        <v>12.541668979916722</v>
      </c>
      <c r="G163" s="10">
        <v>2386448.99717326</v>
      </c>
      <c r="H163" s="10">
        <v>2386448.8004672802</v>
      </c>
      <c r="I163" s="23">
        <f t="shared" si="13"/>
        <v>-0.19670597976073623</v>
      </c>
      <c r="J163" s="10">
        <v>14600917.944235301</v>
      </c>
      <c r="K163" s="10">
        <v>14601429.0838702</v>
      </c>
      <c r="L163" s="23">
        <f t="shared" si="14"/>
        <v>511.13963489979506</v>
      </c>
      <c r="M163" s="10">
        <v>2725937.2191491099</v>
      </c>
      <c r="N163" s="10">
        <v>2725934.7625286998</v>
      </c>
      <c r="O163" s="23">
        <f t="shared" si="15"/>
        <v>-2.4566204100847244</v>
      </c>
      <c r="P163" s="10">
        <v>17326855.1633844</v>
      </c>
      <c r="Q163" s="10">
        <v>17327363.846399002</v>
      </c>
      <c r="R163" s="23">
        <f t="shared" si="16"/>
        <v>508.68301460146904</v>
      </c>
      <c r="S163" s="23">
        <f t="shared" si="17"/>
        <v>511.13963489979506</v>
      </c>
    </row>
    <row r="164" spans="1:19" ht="27.6">
      <c r="A164" t="s">
        <v>257</v>
      </c>
      <c r="B164" s="14" t="s">
        <v>259</v>
      </c>
      <c r="C164">
        <v>2031</v>
      </c>
      <c r="D164" s="10">
        <v>1107144.0533493001</v>
      </c>
      <c r="E164" s="10">
        <v>1107157.64124119</v>
      </c>
      <c r="F164" s="23">
        <f t="shared" si="12"/>
        <v>13.587891889968887</v>
      </c>
      <c r="G164" s="10">
        <v>2435295.6837516599</v>
      </c>
      <c r="H164" s="10">
        <v>2435295.4035654198</v>
      </c>
      <c r="I164" s="23">
        <f t="shared" si="13"/>
        <v>-0.28018624009564519</v>
      </c>
      <c r="J164" s="10">
        <v>14909709.2444185</v>
      </c>
      <c r="K164" s="10">
        <v>14910262.6671564</v>
      </c>
      <c r="L164" s="23">
        <f t="shared" si="14"/>
        <v>553.4227379001677</v>
      </c>
      <c r="M164" s="10">
        <v>2784745.9582820898</v>
      </c>
      <c r="N164" s="10">
        <v>2784742.8188440399</v>
      </c>
      <c r="O164" s="23">
        <f t="shared" si="15"/>
        <v>-3.1394380498677492</v>
      </c>
      <c r="P164" s="10">
        <v>17694455.2027006</v>
      </c>
      <c r="Q164" s="10">
        <v>17695005.486000501</v>
      </c>
      <c r="R164" s="23">
        <f t="shared" si="16"/>
        <v>550.28329990059137</v>
      </c>
      <c r="S164" s="23">
        <f t="shared" si="17"/>
        <v>553.4227379001677</v>
      </c>
    </row>
    <row r="165" spans="1:19" ht="27.6">
      <c r="A165" t="s">
        <v>257</v>
      </c>
      <c r="B165" s="14" t="s">
        <v>259</v>
      </c>
      <c r="C165">
        <v>2032</v>
      </c>
      <c r="D165" s="10">
        <v>1133965.4693474299</v>
      </c>
      <c r="E165" s="10">
        <v>1133979.82552584</v>
      </c>
      <c r="F165" s="23">
        <f t="shared" si="12"/>
        <v>14.356178410118446</v>
      </c>
      <c r="G165" s="10">
        <v>2486227.2451859801</v>
      </c>
      <c r="H165" s="10">
        <v>2486226.86894442</v>
      </c>
      <c r="I165" s="23">
        <f t="shared" si="13"/>
        <v>-0.37624156009405851</v>
      </c>
      <c r="J165" s="10">
        <v>15212139.8524344</v>
      </c>
      <c r="K165" s="10">
        <v>15212724.6096518</v>
      </c>
      <c r="L165" s="23">
        <f t="shared" si="14"/>
        <v>584.75721739977598</v>
      </c>
      <c r="M165" s="10">
        <v>2843890.4107033699</v>
      </c>
      <c r="N165" s="10">
        <v>2843886.5438264399</v>
      </c>
      <c r="O165" s="23">
        <f t="shared" si="15"/>
        <v>-3.8668769299983978</v>
      </c>
      <c r="P165" s="10">
        <v>18056030.263137698</v>
      </c>
      <c r="Q165" s="10">
        <v>18056611.153478201</v>
      </c>
      <c r="R165" s="23">
        <f t="shared" si="16"/>
        <v>580.8903405033052</v>
      </c>
      <c r="S165" s="23">
        <f t="shared" si="17"/>
        <v>584.75721739977598</v>
      </c>
    </row>
    <row r="166" spans="1:19" ht="27.6">
      <c r="A166" t="s">
        <v>257</v>
      </c>
      <c r="B166" s="14" t="s">
        <v>259</v>
      </c>
      <c r="C166">
        <v>2033</v>
      </c>
      <c r="D166" s="10">
        <v>1160504.0876740899</v>
      </c>
      <c r="E166" s="10">
        <v>1160519.0384788001</v>
      </c>
      <c r="F166" s="23">
        <f t="shared" si="12"/>
        <v>14.950804710155353</v>
      </c>
      <c r="G166" s="10">
        <v>2544180.3373678802</v>
      </c>
      <c r="H166" s="10">
        <v>2544179.9130816502</v>
      </c>
      <c r="I166" s="23">
        <f t="shared" si="13"/>
        <v>-0.4242862300015986</v>
      </c>
      <c r="J166" s="10">
        <v>15497537.204231599</v>
      </c>
      <c r="K166" s="10">
        <v>15498146.8141225</v>
      </c>
      <c r="L166" s="23">
        <f t="shared" si="14"/>
        <v>609.60989090055227</v>
      </c>
      <c r="M166" s="10">
        <v>2903943.63271775</v>
      </c>
      <c r="N166" s="10">
        <v>2903939.0067597199</v>
      </c>
      <c r="O166" s="23">
        <f t="shared" si="15"/>
        <v>-4.6259580301120877</v>
      </c>
      <c r="P166" s="10">
        <v>18401480.8369493</v>
      </c>
      <c r="Q166" s="10">
        <v>18402085.820882302</v>
      </c>
      <c r="R166" s="23">
        <f t="shared" si="16"/>
        <v>604.98393300175667</v>
      </c>
      <c r="S166" s="23">
        <f t="shared" si="17"/>
        <v>609.60989090055227</v>
      </c>
    </row>
    <row r="167" spans="1:19" ht="27.6">
      <c r="A167" t="s">
        <v>257</v>
      </c>
      <c r="B167" s="14" t="s">
        <v>259</v>
      </c>
      <c r="C167">
        <v>2034</v>
      </c>
      <c r="D167" s="10">
        <v>1187379.26896181</v>
      </c>
      <c r="E167" s="10">
        <v>1187394.62078838</v>
      </c>
      <c r="F167" s="23">
        <f t="shared" si="12"/>
        <v>15.351826569996774</v>
      </c>
      <c r="G167" s="10">
        <v>2591242.3658815902</v>
      </c>
      <c r="H167" s="10">
        <v>2591241.8271754701</v>
      </c>
      <c r="I167" s="23">
        <f t="shared" si="13"/>
        <v>-0.53870612010359764</v>
      </c>
      <c r="J167" s="10">
        <v>15798802.240606099</v>
      </c>
      <c r="K167" s="10">
        <v>15799428.4193656</v>
      </c>
      <c r="L167" s="23">
        <f t="shared" si="14"/>
        <v>626.17875950038433</v>
      </c>
      <c r="M167" s="10">
        <v>2963896.52865732</v>
      </c>
      <c r="N167" s="10">
        <v>2963891.11565708</v>
      </c>
      <c r="O167" s="23">
        <f t="shared" si="15"/>
        <v>-5.4130002399906516</v>
      </c>
      <c r="P167" s="10">
        <v>18762698.769263402</v>
      </c>
      <c r="Q167" s="10">
        <v>18763319.535022601</v>
      </c>
      <c r="R167" s="23">
        <f t="shared" si="16"/>
        <v>620.76575919985771</v>
      </c>
      <c r="S167" s="23">
        <f t="shared" si="17"/>
        <v>626.17875950038433</v>
      </c>
    </row>
    <row r="168" spans="1:19" ht="27.6">
      <c r="A168" t="s">
        <v>257</v>
      </c>
      <c r="B168" s="14" t="s">
        <v>259</v>
      </c>
      <c r="C168">
        <v>2035</v>
      </c>
      <c r="D168" s="10">
        <v>1214310.43915422</v>
      </c>
      <c r="E168" s="10">
        <v>1214325.9717928099</v>
      </c>
      <c r="F168" s="23">
        <f t="shared" si="12"/>
        <v>15.532638589851558</v>
      </c>
      <c r="G168" s="10">
        <v>2637339.2260140399</v>
      </c>
      <c r="H168" s="10">
        <v>2637338.5575930099</v>
      </c>
      <c r="I168" s="23">
        <f t="shared" si="13"/>
        <v>-0.66842103004455566</v>
      </c>
      <c r="J168" s="10">
        <v>16092811.5649051</v>
      </c>
      <c r="K168" s="10">
        <v>16093445.8910369</v>
      </c>
      <c r="L168" s="23">
        <f t="shared" si="14"/>
        <v>634.32613180018961</v>
      </c>
      <c r="M168" s="10">
        <v>3023571.9685737202</v>
      </c>
      <c r="N168" s="10">
        <v>3023565.75015719</v>
      </c>
      <c r="O168" s="23">
        <f t="shared" si="15"/>
        <v>-6.2184165301732719</v>
      </c>
      <c r="P168" s="10">
        <v>19116383.5334788</v>
      </c>
      <c r="Q168" s="10">
        <v>19117011.641194101</v>
      </c>
      <c r="R168" s="23">
        <f t="shared" si="16"/>
        <v>628.10771530121565</v>
      </c>
      <c r="S168" s="23">
        <f t="shared" si="17"/>
        <v>634.32613180018961</v>
      </c>
    </row>
    <row r="169" spans="1:19" ht="27.6">
      <c r="A169" t="s">
        <v>257</v>
      </c>
      <c r="B169" s="14" t="s">
        <v>259</v>
      </c>
      <c r="C169">
        <v>2036</v>
      </c>
      <c r="D169" s="10">
        <v>1241989.7290924201</v>
      </c>
      <c r="E169" s="10">
        <v>1242005.1963107099</v>
      </c>
      <c r="F169" s="23">
        <f t="shared" si="12"/>
        <v>15.46721828985028</v>
      </c>
      <c r="G169" s="10">
        <v>2687816.2379963999</v>
      </c>
      <c r="H169" s="10">
        <v>2687815.4185624099</v>
      </c>
      <c r="I169" s="23">
        <f t="shared" si="13"/>
        <v>-0.81943398993462324</v>
      </c>
      <c r="J169" s="10">
        <v>16386650.801478799</v>
      </c>
      <c r="K169" s="10">
        <v>16387284.1170475</v>
      </c>
      <c r="L169" s="23">
        <f t="shared" si="14"/>
        <v>633.31556870043278</v>
      </c>
      <c r="M169" s="10">
        <v>3083214.2793462598</v>
      </c>
      <c r="N169" s="10">
        <v>3083207.24745521</v>
      </c>
      <c r="O169" s="23">
        <f t="shared" si="15"/>
        <v>-7.0318910498172045</v>
      </c>
      <c r="P169" s="10">
        <v>19469865.080825001</v>
      </c>
      <c r="Q169" s="10">
        <v>19470491.364502698</v>
      </c>
      <c r="R169" s="23">
        <f t="shared" si="16"/>
        <v>626.2836776971817</v>
      </c>
      <c r="S169" s="23">
        <f t="shared" si="17"/>
        <v>633.31556870043278</v>
      </c>
    </row>
    <row r="170" spans="1:19" ht="27.6">
      <c r="A170" t="s">
        <v>257</v>
      </c>
      <c r="B170" s="14" t="s">
        <v>259</v>
      </c>
      <c r="C170">
        <v>2037</v>
      </c>
      <c r="D170" s="10">
        <v>1269792.7037313101</v>
      </c>
      <c r="E170" s="10">
        <v>1269807.8090944199</v>
      </c>
      <c r="F170" s="23">
        <f t="shared" si="12"/>
        <v>15.105363109847531</v>
      </c>
      <c r="G170" s="10">
        <v>2737275.7726187501</v>
      </c>
      <c r="H170" s="10">
        <v>2737274.7907770001</v>
      </c>
      <c r="I170" s="23">
        <f t="shared" si="13"/>
        <v>-0.98184174997732043</v>
      </c>
      <c r="J170" s="10">
        <v>16671876.965497199</v>
      </c>
      <c r="K170" s="10">
        <v>16672497.819866899</v>
      </c>
      <c r="L170" s="23">
        <f t="shared" si="14"/>
        <v>620.85436969995499</v>
      </c>
      <c r="M170" s="10">
        <v>3142674.4303942001</v>
      </c>
      <c r="N170" s="10">
        <v>3142666.5906475801</v>
      </c>
      <c r="O170" s="23">
        <f t="shared" si="15"/>
        <v>-7.8397466200403869</v>
      </c>
      <c r="P170" s="10">
        <v>19814551.395891398</v>
      </c>
      <c r="Q170" s="10">
        <v>19815164.4105145</v>
      </c>
      <c r="R170" s="23">
        <f t="shared" si="16"/>
        <v>613.01462310180068</v>
      </c>
      <c r="S170" s="23">
        <f t="shared" si="17"/>
        <v>620.85436969995499</v>
      </c>
    </row>
    <row r="171" spans="1:19" ht="27.6">
      <c r="A171" t="s">
        <v>257</v>
      </c>
      <c r="B171" s="14" t="s">
        <v>259</v>
      </c>
      <c r="C171">
        <v>2038</v>
      </c>
      <c r="D171" s="10">
        <v>1297161.4808416399</v>
      </c>
      <c r="E171" s="10">
        <v>1297176.2554210799</v>
      </c>
      <c r="F171" s="23">
        <f t="shared" si="12"/>
        <v>14.774579440010712</v>
      </c>
      <c r="G171" s="10">
        <v>2790687.98940031</v>
      </c>
      <c r="H171" s="10">
        <v>2790687.0212172102</v>
      </c>
      <c r="I171" s="23">
        <f t="shared" si="13"/>
        <v>-0.96818309975787997</v>
      </c>
      <c r="J171" s="10">
        <v>16942469.741863798</v>
      </c>
      <c r="K171" s="10">
        <v>16943079.5437892</v>
      </c>
      <c r="L171" s="23">
        <f t="shared" si="14"/>
        <v>609.80192540213466</v>
      </c>
      <c r="M171" s="10">
        <v>3202377.5540499701</v>
      </c>
      <c r="N171" s="10">
        <v>3202368.9267663299</v>
      </c>
      <c r="O171" s="23">
        <f t="shared" si="15"/>
        <v>-8.6272836402058601</v>
      </c>
      <c r="P171" s="10">
        <v>20144847.295913801</v>
      </c>
      <c r="Q171" s="10">
        <v>20145448.470555499</v>
      </c>
      <c r="R171" s="23">
        <f t="shared" si="16"/>
        <v>601.17464169859886</v>
      </c>
      <c r="S171" s="23">
        <f t="shared" si="17"/>
        <v>609.80192540213466</v>
      </c>
    </row>
    <row r="172" spans="1:19" ht="27.6">
      <c r="A172" t="s">
        <v>257</v>
      </c>
      <c r="B172" s="14" t="s">
        <v>259</v>
      </c>
      <c r="C172">
        <v>2039</v>
      </c>
      <c r="D172" s="10">
        <v>1325333.4886521799</v>
      </c>
      <c r="E172" s="10">
        <v>1325347.79629959</v>
      </c>
      <c r="F172" s="23">
        <f t="shared" si="12"/>
        <v>14.307647410081699</v>
      </c>
      <c r="G172" s="10">
        <v>2835233.95182567</v>
      </c>
      <c r="H172" s="10">
        <v>2835232.8138728002</v>
      </c>
      <c r="I172" s="23">
        <f t="shared" si="13"/>
        <v>-1.1379528697580099</v>
      </c>
      <c r="J172" s="10">
        <v>17216390.990312099</v>
      </c>
      <c r="K172" s="10">
        <v>17216985.482207</v>
      </c>
      <c r="L172" s="23">
        <f t="shared" si="14"/>
        <v>594.4918949007988</v>
      </c>
      <c r="M172" s="10">
        <v>3261317.4491428798</v>
      </c>
      <c r="N172" s="10">
        <v>3261308.0448366501</v>
      </c>
      <c r="O172" s="23">
        <f t="shared" si="15"/>
        <v>-9.4043062296696007</v>
      </c>
      <c r="P172" s="10">
        <v>20477708.439454999</v>
      </c>
      <c r="Q172" s="10">
        <v>20478293.5270436</v>
      </c>
      <c r="R172" s="23">
        <f t="shared" si="16"/>
        <v>585.08758860081434</v>
      </c>
      <c r="S172" s="23">
        <f t="shared" si="17"/>
        <v>594.4918949007988</v>
      </c>
    </row>
    <row r="173" spans="1:19" ht="27.6">
      <c r="A173" t="s">
        <v>257</v>
      </c>
      <c r="B173" s="14" t="s">
        <v>259</v>
      </c>
      <c r="C173">
        <v>2040</v>
      </c>
      <c r="D173" s="10">
        <v>1352773.48564609</v>
      </c>
      <c r="E173" s="10">
        <v>1352787.6755061899</v>
      </c>
      <c r="F173" s="23">
        <f t="shared" si="12"/>
        <v>14.189860099926591</v>
      </c>
      <c r="G173" s="10">
        <v>2876391.348092</v>
      </c>
      <c r="H173" s="10">
        <v>2876390.0212324099</v>
      </c>
      <c r="I173" s="23">
        <f t="shared" si="13"/>
        <v>-1.3268595901317894</v>
      </c>
      <c r="J173" s="10">
        <v>17476538.081222001</v>
      </c>
      <c r="K173" s="10">
        <v>17477129.098030299</v>
      </c>
      <c r="L173" s="23">
        <f t="shared" si="14"/>
        <v>591.01680829748511</v>
      </c>
      <c r="M173" s="10">
        <v>3319236.7277495698</v>
      </c>
      <c r="N173" s="10">
        <v>3319226.5384597802</v>
      </c>
      <c r="O173" s="23">
        <f t="shared" si="15"/>
        <v>-10.189289789646864</v>
      </c>
      <c r="P173" s="10">
        <v>20795774.808971599</v>
      </c>
      <c r="Q173" s="10">
        <v>20796355.636489999</v>
      </c>
      <c r="R173" s="23">
        <f t="shared" si="16"/>
        <v>580.82751839980483</v>
      </c>
      <c r="S173" s="23">
        <f t="shared" si="17"/>
        <v>591.01680829748511</v>
      </c>
    </row>
    <row r="174" spans="1:19" ht="27.6">
      <c r="A174" t="s">
        <v>257</v>
      </c>
      <c r="B174" s="14" t="s">
        <v>259</v>
      </c>
      <c r="C174">
        <v>2041</v>
      </c>
      <c r="D174" s="10">
        <v>1380057.0199074999</v>
      </c>
      <c r="E174" s="10">
        <v>1380070.9641243899</v>
      </c>
      <c r="F174" s="23">
        <f t="shared" si="12"/>
        <v>13.944216890027747</v>
      </c>
      <c r="G174" s="10">
        <v>2922453.3224786902</v>
      </c>
      <c r="H174" s="10">
        <v>2922451.7840816001</v>
      </c>
      <c r="I174" s="23">
        <f t="shared" si="13"/>
        <v>-1.5383970900438726</v>
      </c>
      <c r="J174" s="10">
        <v>17730687.346857902</v>
      </c>
      <c r="K174" s="10">
        <v>17731269.8507494</v>
      </c>
      <c r="L174" s="23">
        <f t="shared" si="14"/>
        <v>582.50389149785042</v>
      </c>
      <c r="M174" s="10">
        <v>3376581.7572886399</v>
      </c>
      <c r="N174" s="10">
        <v>3376570.7795691099</v>
      </c>
      <c r="O174" s="23">
        <f t="shared" si="15"/>
        <v>-10.977719529997557</v>
      </c>
      <c r="P174" s="10">
        <v>21107269.1041466</v>
      </c>
      <c r="Q174" s="10">
        <v>21107840.6303185</v>
      </c>
      <c r="R174" s="23">
        <f t="shared" si="16"/>
        <v>571.52617190033197</v>
      </c>
      <c r="S174" s="23">
        <f t="shared" si="17"/>
        <v>582.50389149785042</v>
      </c>
    </row>
    <row r="175" spans="1:19" ht="27.6">
      <c r="A175" t="s">
        <v>257</v>
      </c>
      <c r="B175" s="14" t="s">
        <v>259</v>
      </c>
      <c r="C175">
        <v>2042</v>
      </c>
      <c r="D175" s="10">
        <v>1406862.76031351</v>
      </c>
      <c r="E175" s="10">
        <v>1406876.3400552501</v>
      </c>
      <c r="F175" s="23">
        <f t="shared" si="12"/>
        <v>13.579741740133613</v>
      </c>
      <c r="G175" s="10">
        <v>2962985.2296816399</v>
      </c>
      <c r="H175" s="10">
        <v>2962983.4666738398</v>
      </c>
      <c r="I175" s="23">
        <f t="shared" si="13"/>
        <v>-1.7630078000947833</v>
      </c>
      <c r="J175" s="10">
        <v>17973541.5547603</v>
      </c>
      <c r="K175" s="10">
        <v>17974111.2649187</v>
      </c>
      <c r="L175" s="23">
        <f t="shared" si="14"/>
        <v>569.71015840023756</v>
      </c>
      <c r="M175" s="10">
        <v>3432924.36415216</v>
      </c>
      <c r="N175" s="10">
        <v>3432912.5995370499</v>
      </c>
      <c r="O175" s="23">
        <f t="shared" si="15"/>
        <v>-11.764615110121667</v>
      </c>
      <c r="P175" s="10">
        <v>21406465.9189125</v>
      </c>
      <c r="Q175" s="10">
        <v>21407023.864455801</v>
      </c>
      <c r="R175" s="23">
        <f t="shared" si="16"/>
        <v>557.94554330036044</v>
      </c>
      <c r="S175" s="23">
        <f t="shared" si="17"/>
        <v>569.71015840023756</v>
      </c>
    </row>
    <row r="176" spans="1:19" ht="27.6">
      <c r="A176" t="s">
        <v>257</v>
      </c>
      <c r="B176" s="14" t="s">
        <v>259</v>
      </c>
      <c r="C176">
        <v>2043</v>
      </c>
      <c r="D176" s="10">
        <v>1432791.8768804099</v>
      </c>
      <c r="E176" s="10">
        <v>1432805.1824121401</v>
      </c>
      <c r="F176" s="23">
        <f t="shared" si="12"/>
        <v>13.305531730176881</v>
      </c>
      <c r="G176" s="10">
        <v>3008472.2954974701</v>
      </c>
      <c r="H176" s="10">
        <v>3008470.65003363</v>
      </c>
      <c r="I176" s="23">
        <f t="shared" si="13"/>
        <v>-1.6454638401046395</v>
      </c>
      <c r="J176" s="10">
        <v>18197799.3597093</v>
      </c>
      <c r="K176" s="10">
        <v>18198360.101822201</v>
      </c>
      <c r="L176" s="23">
        <f t="shared" si="14"/>
        <v>560.74211290106177</v>
      </c>
      <c r="M176" s="10">
        <v>3488857.6623624102</v>
      </c>
      <c r="N176" s="10">
        <v>3488845.1394354599</v>
      </c>
      <c r="O176" s="23">
        <f t="shared" si="15"/>
        <v>-12.52292695036158</v>
      </c>
      <c r="P176" s="10">
        <v>21686657.022071701</v>
      </c>
      <c r="Q176" s="10">
        <v>21687205.241257701</v>
      </c>
      <c r="R176" s="23">
        <f t="shared" si="16"/>
        <v>548.21918600052595</v>
      </c>
      <c r="S176" s="23">
        <f t="shared" si="17"/>
        <v>560.74211290106177</v>
      </c>
    </row>
    <row r="177" spans="1:19" ht="27.6">
      <c r="A177" t="s">
        <v>257</v>
      </c>
      <c r="B177" s="14" t="s">
        <v>259</v>
      </c>
      <c r="C177">
        <v>2044</v>
      </c>
      <c r="D177" s="10">
        <v>1458326.23430959</v>
      </c>
      <c r="E177" s="10">
        <v>1458339.1797493801</v>
      </c>
      <c r="F177" s="23">
        <f t="shared" si="12"/>
        <v>12.9454397901427</v>
      </c>
      <c r="G177" s="10">
        <v>3046058.5493284999</v>
      </c>
      <c r="H177" s="10">
        <v>3046056.68354666</v>
      </c>
      <c r="I177" s="23">
        <f t="shared" si="13"/>
        <v>-1.8657818399369717</v>
      </c>
      <c r="J177" s="10">
        <v>18419355.1185834</v>
      </c>
      <c r="K177" s="10">
        <v>18419903.909360301</v>
      </c>
      <c r="L177" s="23">
        <f t="shared" si="14"/>
        <v>548.79077690094709</v>
      </c>
      <c r="M177" s="10">
        <v>3543596.2086793198</v>
      </c>
      <c r="N177" s="10">
        <v>3543582.9297337201</v>
      </c>
      <c r="O177" s="23">
        <f t="shared" si="15"/>
        <v>-13.278945599682629</v>
      </c>
      <c r="P177" s="10">
        <v>21962951.3272627</v>
      </c>
      <c r="Q177" s="10">
        <v>21963486.839094002</v>
      </c>
      <c r="R177" s="23">
        <f t="shared" si="16"/>
        <v>535.51183130219579</v>
      </c>
      <c r="S177" s="23">
        <f t="shared" si="17"/>
        <v>548.79077690094709</v>
      </c>
    </row>
    <row r="178" spans="1:19" ht="27.6">
      <c r="A178" t="s">
        <v>257</v>
      </c>
      <c r="B178" s="14" t="s">
        <v>259</v>
      </c>
      <c r="C178">
        <v>2045</v>
      </c>
      <c r="D178" s="10">
        <v>1483900.6232077701</v>
      </c>
      <c r="E178" s="10">
        <v>1483913.3999159799</v>
      </c>
      <c r="F178" s="23">
        <f t="shared" si="12"/>
        <v>12.776708209887147</v>
      </c>
      <c r="G178" s="10">
        <v>3082226.1181436102</v>
      </c>
      <c r="H178" s="10">
        <v>3082224.0069858502</v>
      </c>
      <c r="I178" s="23">
        <f t="shared" si="13"/>
        <v>-2.1111577600240707</v>
      </c>
      <c r="J178" s="10">
        <v>18635164.411387902</v>
      </c>
      <c r="K178" s="10">
        <v>18635707.8486913</v>
      </c>
      <c r="L178" s="23">
        <f t="shared" si="14"/>
        <v>543.4373033978045</v>
      </c>
      <c r="M178" s="10">
        <v>3596988.6536048199</v>
      </c>
      <c r="N178" s="10">
        <v>3596974.60976764</v>
      </c>
      <c r="O178" s="23">
        <f t="shared" si="15"/>
        <v>-14.04383717989549</v>
      </c>
      <c r="P178" s="10">
        <v>22232153.0649928</v>
      </c>
      <c r="Q178" s="10">
        <v>22232682.4584589</v>
      </c>
      <c r="R178" s="23">
        <f t="shared" si="16"/>
        <v>529.3934661000967</v>
      </c>
      <c r="S178" s="23">
        <f t="shared" si="17"/>
        <v>543.4373033978045</v>
      </c>
    </row>
    <row r="179" spans="1:19" ht="27.6">
      <c r="A179" t="s">
        <v>257</v>
      </c>
      <c r="B179" s="14" t="s">
        <v>259</v>
      </c>
      <c r="C179">
        <v>2046</v>
      </c>
      <c r="D179" s="10">
        <v>1509467.74733103</v>
      </c>
      <c r="E179" s="10">
        <v>1509480.2754246099</v>
      </c>
      <c r="F179" s="23">
        <f t="shared" si="12"/>
        <v>12.528093579923734</v>
      </c>
      <c r="G179" s="10">
        <v>3124048.5549603002</v>
      </c>
      <c r="H179" s="10">
        <v>3124046.1784474999</v>
      </c>
      <c r="I179" s="23">
        <f t="shared" si="13"/>
        <v>-2.3765128003433347</v>
      </c>
      <c r="J179" s="10">
        <v>18842407.342939299</v>
      </c>
      <c r="K179" s="10">
        <v>18842942.5524536</v>
      </c>
      <c r="L179" s="23">
        <f t="shared" si="14"/>
        <v>535.20951430127025</v>
      </c>
      <c r="M179" s="10">
        <v>3649530.9020386701</v>
      </c>
      <c r="N179" s="10">
        <v>3649516.0869798502</v>
      </c>
      <c r="O179" s="23">
        <f t="shared" si="15"/>
        <v>-14.815058819949627</v>
      </c>
      <c r="P179" s="10">
        <v>22491938.244977999</v>
      </c>
      <c r="Q179" s="10">
        <v>22492458.639433499</v>
      </c>
      <c r="R179" s="23">
        <f t="shared" si="16"/>
        <v>520.39445549994707</v>
      </c>
      <c r="S179" s="23">
        <f t="shared" si="17"/>
        <v>535.20951430127025</v>
      </c>
    </row>
    <row r="180" spans="1:19" ht="27.6">
      <c r="A180" t="s">
        <v>257</v>
      </c>
      <c r="B180" s="14" t="s">
        <v>259</v>
      </c>
      <c r="C180">
        <v>2047</v>
      </c>
      <c r="D180" s="10">
        <v>1534225.3921966699</v>
      </c>
      <c r="E180" s="10">
        <v>1534237.5744131999</v>
      </c>
      <c r="F180" s="23">
        <f t="shared" si="12"/>
        <v>12.182216529967263</v>
      </c>
      <c r="G180" s="10">
        <v>3158906.8964108001</v>
      </c>
      <c r="H180" s="10">
        <v>3158904.2402997999</v>
      </c>
      <c r="I180" s="23">
        <f t="shared" si="13"/>
        <v>-2.6561110001057386</v>
      </c>
      <c r="J180" s="10">
        <v>19040863.851786502</v>
      </c>
      <c r="K180" s="10">
        <v>19041387.437856801</v>
      </c>
      <c r="L180" s="23">
        <f t="shared" si="14"/>
        <v>523.58607029914856</v>
      </c>
      <c r="M180" s="10">
        <v>3700729.27654539</v>
      </c>
      <c r="N180" s="10">
        <v>3700713.6879092599</v>
      </c>
      <c r="O180" s="23">
        <f t="shared" si="15"/>
        <v>-15.588636130094528</v>
      </c>
      <c r="P180" s="10">
        <v>22741593.1283319</v>
      </c>
      <c r="Q180" s="10">
        <v>22742101.125766098</v>
      </c>
      <c r="R180" s="23">
        <f t="shared" si="16"/>
        <v>507.99743419885635</v>
      </c>
      <c r="S180" s="23">
        <f t="shared" si="17"/>
        <v>523.58607029914856</v>
      </c>
    </row>
    <row r="181" spans="1:19" ht="27.6">
      <c r="A181" t="s">
        <v>257</v>
      </c>
      <c r="B181" s="14" t="s">
        <v>259</v>
      </c>
      <c r="C181">
        <v>2048</v>
      </c>
      <c r="D181" s="10">
        <v>1557573.06380028</v>
      </c>
      <c r="E181" s="10">
        <v>1557584.97398339</v>
      </c>
      <c r="F181" s="23">
        <f t="shared" si="12"/>
        <v>11.910183110041544</v>
      </c>
      <c r="G181" s="10">
        <v>3194214.6909222598</v>
      </c>
      <c r="H181" s="10">
        <v>3194212.2507100999</v>
      </c>
      <c r="I181" s="23">
        <f t="shared" si="13"/>
        <v>-2.4402121598832309</v>
      </c>
      <c r="J181" s="10">
        <v>19219876.409432501</v>
      </c>
      <c r="K181" s="10">
        <v>19220391.648086298</v>
      </c>
      <c r="L181" s="23">
        <f t="shared" si="14"/>
        <v>515.2386537976563</v>
      </c>
      <c r="M181" s="10">
        <v>3750842.7727844599</v>
      </c>
      <c r="N181" s="10">
        <v>3750826.4501789301</v>
      </c>
      <c r="O181" s="23">
        <f t="shared" si="15"/>
        <v>-16.322605529800057</v>
      </c>
      <c r="P181" s="10">
        <v>22970719.182216998</v>
      </c>
      <c r="Q181" s="10">
        <v>22971218.098265201</v>
      </c>
      <c r="R181" s="23">
        <f t="shared" si="16"/>
        <v>498.91604820266366</v>
      </c>
      <c r="S181" s="23">
        <f t="shared" si="17"/>
        <v>515.2386537976563</v>
      </c>
    </row>
    <row r="182" spans="1:19" ht="27.6">
      <c r="A182" t="s">
        <v>257</v>
      </c>
      <c r="B182" s="14" t="s">
        <v>259</v>
      </c>
      <c r="C182">
        <v>2049</v>
      </c>
      <c r="D182" s="10">
        <v>1581137.1341938099</v>
      </c>
      <c r="E182" s="10">
        <v>1581148.70872561</v>
      </c>
      <c r="F182" s="23">
        <f t="shared" si="12"/>
        <v>11.574531800113618</v>
      </c>
      <c r="G182" s="10">
        <v>3227059.5921496698</v>
      </c>
      <c r="H182" s="10">
        <v>3227056.8854561802</v>
      </c>
      <c r="I182" s="23">
        <f t="shared" si="13"/>
        <v>-2.7066934895701706</v>
      </c>
      <c r="J182" s="10">
        <v>19399143.088009201</v>
      </c>
      <c r="K182" s="10">
        <v>19399647.730491299</v>
      </c>
      <c r="L182" s="23">
        <f t="shared" si="14"/>
        <v>504.64248209819198</v>
      </c>
      <c r="M182" s="10">
        <v>3799521.0144981202</v>
      </c>
      <c r="N182" s="10">
        <v>3799503.95708712</v>
      </c>
      <c r="O182" s="23">
        <f t="shared" si="15"/>
        <v>-17.057411000132561</v>
      </c>
      <c r="P182" s="10">
        <v>23198664.102507301</v>
      </c>
      <c r="Q182" s="10">
        <v>23199151.687578399</v>
      </c>
      <c r="R182" s="23">
        <f t="shared" si="16"/>
        <v>487.58507109805942</v>
      </c>
      <c r="S182" s="23">
        <f t="shared" si="17"/>
        <v>504.64248209819198</v>
      </c>
    </row>
    <row r="183" spans="1:19" ht="27.6">
      <c r="A183" t="s">
        <v>257</v>
      </c>
      <c r="B183" s="14" t="s">
        <v>259</v>
      </c>
      <c r="C183">
        <v>2050</v>
      </c>
      <c r="D183" s="10">
        <v>1603997.1061443</v>
      </c>
      <c r="E183" s="10">
        <v>1604008.46344375</v>
      </c>
      <c r="F183" s="23">
        <f t="shared" si="12"/>
        <v>11.35729945008643</v>
      </c>
      <c r="G183" s="10">
        <v>3257202.3001916399</v>
      </c>
      <c r="H183" s="10">
        <v>3257199.2980493</v>
      </c>
      <c r="I183" s="23">
        <f t="shared" si="13"/>
        <v>-3.0021423399448395</v>
      </c>
      <c r="J183" s="10">
        <v>19569515.027841698</v>
      </c>
      <c r="K183" s="10">
        <v>19570013.415609401</v>
      </c>
      <c r="L183" s="23">
        <f t="shared" si="14"/>
        <v>498.38776770234108</v>
      </c>
      <c r="M183" s="10">
        <v>3846612.17927858</v>
      </c>
      <c r="N183" s="10">
        <v>3846594.3784267399</v>
      </c>
      <c r="O183" s="23">
        <f t="shared" si="15"/>
        <v>-17.800851840060204</v>
      </c>
      <c r="P183" s="10">
        <v>23416127.207120199</v>
      </c>
      <c r="Q183" s="10">
        <v>23416607.794036102</v>
      </c>
      <c r="R183" s="23">
        <f t="shared" si="16"/>
        <v>480.58691590279341</v>
      </c>
      <c r="S183" s="23">
        <f t="shared" si="17"/>
        <v>498.38776770234108</v>
      </c>
    </row>
    <row r="184" spans="1:19" ht="41.4">
      <c r="A184" t="s">
        <v>262</v>
      </c>
      <c r="B184" s="14" t="s">
        <v>264</v>
      </c>
      <c r="C184">
        <v>2025</v>
      </c>
      <c r="D184" s="10">
        <v>959618.77023187198</v>
      </c>
      <c r="E184" s="10">
        <v>959793.49748395197</v>
      </c>
      <c r="F184" s="23">
        <f t="shared" si="12"/>
        <v>174.72725207998883</v>
      </c>
      <c r="G184" s="10">
        <v>2135199.6758026802</v>
      </c>
      <c r="H184" s="10">
        <v>2135199.6758026802</v>
      </c>
      <c r="I184" s="23">
        <f t="shared" si="13"/>
        <v>0</v>
      </c>
      <c r="J184" s="10">
        <v>13076212.969948201</v>
      </c>
      <c r="K184" s="10">
        <v>13078630.7318055</v>
      </c>
      <c r="L184" s="23">
        <f t="shared" si="14"/>
        <v>2417.7618572991341</v>
      </c>
      <c r="M184" s="10">
        <v>2439901.01814928</v>
      </c>
      <c r="N184" s="10">
        <v>2439867.7948805201</v>
      </c>
      <c r="O184" s="23">
        <f t="shared" si="15"/>
        <v>-33.223268759902567</v>
      </c>
      <c r="P184" s="10">
        <v>15516113.9880975</v>
      </c>
      <c r="Q184" s="10">
        <v>15518498.526686</v>
      </c>
      <c r="R184" s="23">
        <f t="shared" si="16"/>
        <v>2384.5385884996504</v>
      </c>
      <c r="S184" s="23">
        <f t="shared" si="17"/>
        <v>2417.7618572991341</v>
      </c>
    </row>
    <row r="185" spans="1:19" ht="41.4">
      <c r="A185" t="s">
        <v>262</v>
      </c>
      <c r="B185" s="14" t="s">
        <v>264</v>
      </c>
      <c r="C185">
        <v>2026</v>
      </c>
      <c r="D185" s="10">
        <v>980461.18112338695</v>
      </c>
      <c r="E185" s="10">
        <v>980780.30505805195</v>
      </c>
      <c r="F185" s="23">
        <f t="shared" si="12"/>
        <v>319.12393466499634</v>
      </c>
      <c r="G185" s="10">
        <v>2181023.9800260598</v>
      </c>
      <c r="H185" s="10">
        <v>2181019.4587222999</v>
      </c>
      <c r="I185" s="23">
        <f t="shared" si="13"/>
        <v>-4.5213037598878145</v>
      </c>
      <c r="J185" s="10">
        <v>13371965.4971995</v>
      </c>
      <c r="K185" s="10">
        <v>13376482.465195799</v>
      </c>
      <c r="L185" s="23">
        <f t="shared" si="14"/>
        <v>4516.9679962992668</v>
      </c>
      <c r="M185" s="10">
        <v>2495186.06181267</v>
      </c>
      <c r="N185" s="10">
        <v>2495093.0586842</v>
      </c>
      <c r="O185" s="23">
        <f t="shared" si="15"/>
        <v>-93.003128469921649</v>
      </c>
      <c r="P185" s="10">
        <v>15867151.5590121</v>
      </c>
      <c r="Q185" s="10">
        <v>15871575.523879901</v>
      </c>
      <c r="R185" s="23">
        <f t="shared" si="16"/>
        <v>4423.9648678004742</v>
      </c>
      <c r="S185" s="23">
        <f t="shared" si="17"/>
        <v>4516.9679962992668</v>
      </c>
    </row>
    <row r="186" spans="1:19" ht="41.4">
      <c r="A186" t="s">
        <v>262</v>
      </c>
      <c r="B186" s="14" t="s">
        <v>264</v>
      </c>
      <c r="C186">
        <v>2027</v>
      </c>
      <c r="D186" s="10">
        <v>1002869.65655246</v>
      </c>
      <c r="E186" s="10">
        <v>1003320.7907798199</v>
      </c>
      <c r="F186" s="23">
        <f t="shared" si="12"/>
        <v>451.13422735990025</v>
      </c>
      <c r="G186" s="10">
        <v>2228354.4346217001</v>
      </c>
      <c r="H186" s="10">
        <v>2228341.8118159701</v>
      </c>
      <c r="I186" s="23">
        <f t="shared" si="13"/>
        <v>-12.622805729974061</v>
      </c>
      <c r="J186" s="10">
        <v>13670924.8237633</v>
      </c>
      <c r="K186" s="10">
        <v>13677394.980969699</v>
      </c>
      <c r="L186" s="23">
        <f t="shared" si="14"/>
        <v>6470.1572063993663</v>
      </c>
      <c r="M186" s="10">
        <v>2551417.3537439699</v>
      </c>
      <c r="N186" s="10">
        <v>2551241.0425070198</v>
      </c>
      <c r="O186" s="23">
        <f t="shared" si="15"/>
        <v>-176.31123695010319</v>
      </c>
      <c r="P186" s="10">
        <v>16222342.1775073</v>
      </c>
      <c r="Q186" s="10">
        <v>16228636.023476699</v>
      </c>
      <c r="R186" s="23">
        <f t="shared" si="16"/>
        <v>6293.8459693994373</v>
      </c>
      <c r="S186" s="23">
        <f t="shared" si="17"/>
        <v>6470.1572063993663</v>
      </c>
    </row>
    <row r="187" spans="1:19" ht="41.4">
      <c r="A187" t="s">
        <v>262</v>
      </c>
      <c r="B187" s="14" t="s">
        <v>264</v>
      </c>
      <c r="C187">
        <v>2028</v>
      </c>
      <c r="D187" s="10">
        <v>1026923.06514439</v>
      </c>
      <c r="E187" s="10">
        <v>1027500.4690207799</v>
      </c>
      <c r="F187" s="23">
        <f t="shared" si="12"/>
        <v>577.4038763899589</v>
      </c>
      <c r="G187" s="10">
        <v>2288144.8120132699</v>
      </c>
      <c r="H187" s="10">
        <v>2288120.6993523501</v>
      </c>
      <c r="I187" s="23">
        <f t="shared" si="13"/>
        <v>-24.112660919781774</v>
      </c>
      <c r="J187" s="10">
        <v>13965502.049345</v>
      </c>
      <c r="K187" s="10">
        <v>13973849.5476407</v>
      </c>
      <c r="L187" s="23">
        <f t="shared" si="14"/>
        <v>8347.4982957001776</v>
      </c>
      <c r="M187" s="10">
        <v>2609400.9765312299</v>
      </c>
      <c r="N187" s="10">
        <v>2609119.5181605602</v>
      </c>
      <c r="O187" s="23">
        <f t="shared" si="15"/>
        <v>-281.45837066974491</v>
      </c>
      <c r="P187" s="10">
        <v>16574903.0258763</v>
      </c>
      <c r="Q187" s="10">
        <v>16582969.0658013</v>
      </c>
      <c r="R187" s="23">
        <f t="shared" si="16"/>
        <v>8066.039924999699</v>
      </c>
      <c r="S187" s="23">
        <f t="shared" si="17"/>
        <v>8347.4982957001776</v>
      </c>
    </row>
    <row r="188" spans="1:19" ht="41.4">
      <c r="A188" t="s">
        <v>262</v>
      </c>
      <c r="B188" s="14" t="s">
        <v>264</v>
      </c>
      <c r="C188">
        <v>2029</v>
      </c>
      <c r="D188" s="10">
        <v>1052909.4927141501</v>
      </c>
      <c r="E188" s="10">
        <v>1053610.41066253</v>
      </c>
      <c r="F188" s="23">
        <f t="shared" si="12"/>
        <v>700.91794837987982</v>
      </c>
      <c r="G188" s="10">
        <v>2336726.7562486301</v>
      </c>
      <c r="H188" s="10">
        <v>2336688.0735737998</v>
      </c>
      <c r="I188" s="23">
        <f t="shared" si="13"/>
        <v>-38.682674830313772</v>
      </c>
      <c r="J188" s="10">
        <v>14280512.0070327</v>
      </c>
      <c r="K188" s="10">
        <v>14290695.046844499</v>
      </c>
      <c r="L188" s="23">
        <f t="shared" si="14"/>
        <v>10183.039811799303</v>
      </c>
      <c r="M188" s="10">
        <v>2667794.4774915702</v>
      </c>
      <c r="N188" s="10">
        <v>2667387.1405259301</v>
      </c>
      <c r="O188" s="23">
        <f t="shared" si="15"/>
        <v>-407.3369656400755</v>
      </c>
      <c r="P188" s="10">
        <v>16948306.484524298</v>
      </c>
      <c r="Q188" s="10">
        <v>16958082.187370401</v>
      </c>
      <c r="R188" s="23">
        <f t="shared" si="16"/>
        <v>9775.7028461024165</v>
      </c>
      <c r="S188" s="23">
        <f t="shared" si="17"/>
        <v>10183.039811799303</v>
      </c>
    </row>
    <row r="189" spans="1:19" ht="41.4">
      <c r="A189" t="s">
        <v>262</v>
      </c>
      <c r="B189" s="14" t="s">
        <v>264</v>
      </c>
      <c r="C189">
        <v>2030</v>
      </c>
      <c r="D189" s="10">
        <v>1079995.23429393</v>
      </c>
      <c r="E189" s="10">
        <v>1080810.2187294599</v>
      </c>
      <c r="F189" s="23">
        <f t="shared" si="12"/>
        <v>814.98443552991375</v>
      </c>
      <c r="G189" s="10">
        <v>2386505.3268230301</v>
      </c>
      <c r="H189" s="10">
        <v>2386448.8004672802</v>
      </c>
      <c r="I189" s="23">
        <f t="shared" si="13"/>
        <v>-56.526355749927461</v>
      </c>
      <c r="J189" s="10">
        <v>14589486.0311969</v>
      </c>
      <c r="K189" s="10">
        <v>14601429.0838702</v>
      </c>
      <c r="L189" s="23">
        <f t="shared" si="14"/>
        <v>11943.052673300728</v>
      </c>
      <c r="M189" s="10">
        <v>2726486.3477215599</v>
      </c>
      <c r="N189" s="10">
        <v>2725934.7625286998</v>
      </c>
      <c r="O189" s="23">
        <f t="shared" si="15"/>
        <v>-551.58519286010414</v>
      </c>
      <c r="P189" s="10">
        <v>17315972.378918398</v>
      </c>
      <c r="Q189" s="10">
        <v>17327363.846399002</v>
      </c>
      <c r="R189" s="23">
        <f t="shared" si="16"/>
        <v>11391.467480603606</v>
      </c>
      <c r="S189" s="23">
        <f t="shared" si="17"/>
        <v>11943.052673300728</v>
      </c>
    </row>
    <row r="190" spans="1:19" ht="41.4">
      <c r="A190" t="s">
        <v>262</v>
      </c>
      <c r="B190" s="14" t="s">
        <v>264</v>
      </c>
      <c r="C190">
        <v>2031</v>
      </c>
      <c r="D190" s="10">
        <v>1106229.08852636</v>
      </c>
      <c r="E190" s="10">
        <v>1107157.64124119</v>
      </c>
      <c r="F190" s="23">
        <f t="shared" si="12"/>
        <v>928.55271483003162</v>
      </c>
      <c r="G190" s="10">
        <v>2435372.2386701498</v>
      </c>
      <c r="H190" s="10">
        <v>2435295.4035654198</v>
      </c>
      <c r="I190" s="23">
        <f t="shared" si="13"/>
        <v>-76.83510472998023</v>
      </c>
      <c r="J190" s="10">
        <v>14896566.768092699</v>
      </c>
      <c r="K190" s="10">
        <v>14910262.6671564</v>
      </c>
      <c r="L190" s="23">
        <f t="shared" si="14"/>
        <v>13695.89906370081</v>
      </c>
      <c r="M190" s="10">
        <v>2785456.4803483998</v>
      </c>
      <c r="N190" s="10">
        <v>2784742.8188440399</v>
      </c>
      <c r="O190" s="23">
        <f t="shared" si="15"/>
        <v>-713.66150435991585</v>
      </c>
      <c r="P190" s="10">
        <v>17682023.248441201</v>
      </c>
      <c r="Q190" s="10">
        <v>17695005.486000501</v>
      </c>
      <c r="R190" s="23">
        <f t="shared" si="16"/>
        <v>12982.237559299916</v>
      </c>
      <c r="S190" s="23">
        <f t="shared" si="17"/>
        <v>13695.89906370081</v>
      </c>
    </row>
    <row r="191" spans="1:19" ht="41.4">
      <c r="A191" t="s">
        <v>262</v>
      </c>
      <c r="B191" s="14" t="s">
        <v>264</v>
      </c>
      <c r="C191">
        <v>2032</v>
      </c>
      <c r="D191" s="10">
        <v>1132942.1877105101</v>
      </c>
      <c r="E191" s="10">
        <v>1133979.82552584</v>
      </c>
      <c r="F191" s="23">
        <f t="shared" si="12"/>
        <v>1037.6378153299447</v>
      </c>
      <c r="G191" s="10">
        <v>2486326.7013855302</v>
      </c>
      <c r="H191" s="10">
        <v>2486226.86894442</v>
      </c>
      <c r="I191" s="23">
        <f t="shared" si="13"/>
        <v>-99.832441110163927</v>
      </c>
      <c r="J191" s="10">
        <v>15197307.4415759</v>
      </c>
      <c r="K191" s="10">
        <v>15212724.6096518</v>
      </c>
      <c r="L191" s="23">
        <f t="shared" si="14"/>
        <v>15417.168075900525</v>
      </c>
      <c r="M191" s="10">
        <v>2844778.7841641</v>
      </c>
      <c r="N191" s="10">
        <v>2843886.5438264399</v>
      </c>
      <c r="O191" s="23">
        <f t="shared" si="15"/>
        <v>-892.24033766007051</v>
      </c>
      <c r="P191" s="10">
        <v>18042086.225740001</v>
      </c>
      <c r="Q191" s="10">
        <v>18056611.153478201</v>
      </c>
      <c r="R191" s="23">
        <f t="shared" si="16"/>
        <v>14524.927738200873</v>
      </c>
      <c r="S191" s="23">
        <f t="shared" si="17"/>
        <v>15417.168075900525</v>
      </c>
    </row>
    <row r="192" spans="1:19" ht="41.4">
      <c r="A192" t="s">
        <v>262</v>
      </c>
      <c r="B192" s="14" t="s">
        <v>264</v>
      </c>
      <c r="C192">
        <v>2033</v>
      </c>
      <c r="D192" s="10">
        <v>1159375.3207104399</v>
      </c>
      <c r="E192" s="10">
        <v>1160519.0384788001</v>
      </c>
      <c r="F192" s="23">
        <f t="shared" si="12"/>
        <v>1143.7177683601622</v>
      </c>
      <c r="G192" s="10">
        <v>2544305.3342346898</v>
      </c>
      <c r="H192" s="10">
        <v>2544179.9130816502</v>
      </c>
      <c r="I192" s="23">
        <f t="shared" si="13"/>
        <v>-125.42115303967148</v>
      </c>
      <c r="J192" s="10">
        <v>15481026.745957701</v>
      </c>
      <c r="K192" s="10">
        <v>15498146.8141225</v>
      </c>
      <c r="L192" s="23">
        <f t="shared" si="14"/>
        <v>17120.068164799362</v>
      </c>
      <c r="M192" s="10">
        <v>2905025.3567991201</v>
      </c>
      <c r="N192" s="10">
        <v>2903939.0067597199</v>
      </c>
      <c r="O192" s="23">
        <f t="shared" si="15"/>
        <v>-1086.3500394001603</v>
      </c>
      <c r="P192" s="10">
        <v>18386052.102756798</v>
      </c>
      <c r="Q192" s="10">
        <v>18402085.820882302</v>
      </c>
      <c r="R192" s="23">
        <f t="shared" si="16"/>
        <v>16033.71812550351</v>
      </c>
      <c r="S192" s="23">
        <f t="shared" si="17"/>
        <v>17120.068164799362</v>
      </c>
    </row>
    <row r="193" spans="1:19" ht="41.4">
      <c r="A193" t="s">
        <v>262</v>
      </c>
      <c r="B193" s="14" t="s">
        <v>264</v>
      </c>
      <c r="C193">
        <v>2034</v>
      </c>
      <c r="D193" s="10">
        <v>1186147.71420055</v>
      </c>
      <c r="E193" s="10">
        <v>1187394.62078838</v>
      </c>
      <c r="F193" s="23">
        <f t="shared" si="12"/>
        <v>1246.9065878300462</v>
      </c>
      <c r="G193" s="10">
        <v>2591394.8617725498</v>
      </c>
      <c r="H193" s="10">
        <v>2591241.8271754701</v>
      </c>
      <c r="I193" s="23">
        <f t="shared" si="13"/>
        <v>-153.03459707973525</v>
      </c>
      <c r="J193" s="10">
        <v>15780606.8057936</v>
      </c>
      <c r="K193" s="10">
        <v>15799428.4193656</v>
      </c>
      <c r="L193" s="23">
        <f t="shared" si="14"/>
        <v>18821.613571999595</v>
      </c>
      <c r="M193" s="10">
        <v>2965186.16641232</v>
      </c>
      <c r="N193" s="10">
        <v>2963891.11565708</v>
      </c>
      <c r="O193" s="23">
        <f t="shared" si="15"/>
        <v>-1295.0507552400231</v>
      </c>
      <c r="P193" s="10">
        <v>18745792.9722059</v>
      </c>
      <c r="Q193" s="10">
        <v>18763319.535022601</v>
      </c>
      <c r="R193" s="23">
        <f t="shared" si="16"/>
        <v>17526.562816701829</v>
      </c>
      <c r="S193" s="23">
        <f t="shared" si="17"/>
        <v>18821.613571999595</v>
      </c>
    </row>
    <row r="194" spans="1:19" ht="41.4">
      <c r="A194" t="s">
        <v>262</v>
      </c>
      <c r="B194" s="14" t="s">
        <v>264</v>
      </c>
      <c r="C194">
        <v>2035</v>
      </c>
      <c r="D194" s="10">
        <v>1212975.5006834399</v>
      </c>
      <c r="E194" s="10">
        <v>1214325.9717928099</v>
      </c>
      <c r="F194" s="23">
        <f t="shared" ref="F194:F235" si="18">E194-D194</f>
        <v>1350.4711093700025</v>
      </c>
      <c r="G194" s="10">
        <v>2637521.3414140898</v>
      </c>
      <c r="H194" s="10">
        <v>2637338.5575930099</v>
      </c>
      <c r="I194" s="23">
        <f t="shared" ref="I194:I235" si="19">H194-G194</f>
        <v>-182.78382107988</v>
      </c>
      <c r="J194" s="10">
        <v>16072915.4882534</v>
      </c>
      <c r="K194" s="10">
        <v>16093445.8910369</v>
      </c>
      <c r="L194" s="23">
        <f t="shared" ref="L194:L235" si="20">K194-J194</f>
        <v>20530.402783500031</v>
      </c>
      <c r="M194" s="10">
        <v>3025083.8166048802</v>
      </c>
      <c r="N194" s="10">
        <v>3023565.75015719</v>
      </c>
      <c r="O194" s="23">
        <f t="shared" ref="O194:O235" si="21">N194-M194</f>
        <v>-1518.0664476901293</v>
      </c>
      <c r="P194" s="10">
        <v>19097999.3048582</v>
      </c>
      <c r="Q194" s="10">
        <v>19117011.641194101</v>
      </c>
      <c r="R194" s="23">
        <f t="shared" ref="R194:R235" si="22">Q194-P194</f>
        <v>19012.336335901171</v>
      </c>
      <c r="S194" s="23">
        <f t="shared" ref="S194:S235" si="23">L194</f>
        <v>20530.402783500031</v>
      </c>
    </row>
    <row r="195" spans="1:19" ht="41.4">
      <c r="A195" t="s">
        <v>262</v>
      </c>
      <c r="B195" s="14" t="s">
        <v>264</v>
      </c>
      <c r="C195">
        <v>2036</v>
      </c>
      <c r="D195" s="10">
        <v>1240553.08925026</v>
      </c>
      <c r="E195" s="10">
        <v>1242005.1963107099</v>
      </c>
      <c r="F195" s="23">
        <f t="shared" si="18"/>
        <v>1452.1070604498964</v>
      </c>
      <c r="G195" s="10">
        <v>2688030.03236487</v>
      </c>
      <c r="H195" s="10">
        <v>2687815.4185624099</v>
      </c>
      <c r="I195" s="23">
        <f t="shared" si="19"/>
        <v>-214.61380246002227</v>
      </c>
      <c r="J195" s="10">
        <v>16365045.663500801</v>
      </c>
      <c r="K195" s="10">
        <v>16387284.1170475</v>
      </c>
      <c r="L195" s="23">
        <f t="shared" si="20"/>
        <v>22238.453546699136</v>
      </c>
      <c r="M195" s="10">
        <v>3084961.8849042002</v>
      </c>
      <c r="N195" s="10">
        <v>3083207.24745521</v>
      </c>
      <c r="O195" s="23">
        <f t="shared" si="21"/>
        <v>-1754.6374489902519</v>
      </c>
      <c r="P195" s="10">
        <v>19450007.548404999</v>
      </c>
      <c r="Q195" s="10">
        <v>19470491.364502698</v>
      </c>
      <c r="R195" s="23">
        <f t="shared" si="22"/>
        <v>20483.816097699106</v>
      </c>
      <c r="S195" s="23">
        <f t="shared" si="23"/>
        <v>22238.453546699136</v>
      </c>
    </row>
    <row r="196" spans="1:19" ht="41.4">
      <c r="A196" t="s">
        <v>262</v>
      </c>
      <c r="B196" s="14" t="s">
        <v>264</v>
      </c>
      <c r="C196">
        <v>2037</v>
      </c>
      <c r="D196" s="10">
        <v>1268256.4239650499</v>
      </c>
      <c r="E196" s="10">
        <v>1269807.8090944199</v>
      </c>
      <c r="F196" s="23">
        <f t="shared" si="18"/>
        <v>1551.3851293700282</v>
      </c>
      <c r="G196" s="10">
        <v>2737523.1748432401</v>
      </c>
      <c r="H196" s="10">
        <v>2737274.7907770001</v>
      </c>
      <c r="I196" s="23">
        <f t="shared" si="19"/>
        <v>-248.38406623993069</v>
      </c>
      <c r="J196" s="10">
        <v>16648560.832705701</v>
      </c>
      <c r="K196" s="10">
        <v>16672497.819866899</v>
      </c>
      <c r="L196" s="23">
        <f t="shared" si="20"/>
        <v>23936.987161198631</v>
      </c>
      <c r="M196" s="10">
        <v>3144670.5458049602</v>
      </c>
      <c r="N196" s="10">
        <v>3142666.5906475801</v>
      </c>
      <c r="O196" s="23">
        <f t="shared" si="21"/>
        <v>-2003.9551573800854</v>
      </c>
      <c r="P196" s="10">
        <v>19793231.378510699</v>
      </c>
      <c r="Q196" s="10">
        <v>19815164.4105145</v>
      </c>
      <c r="R196" s="23">
        <f t="shared" si="22"/>
        <v>21933.032003801316</v>
      </c>
      <c r="S196" s="23">
        <f t="shared" si="23"/>
        <v>23936.987161198631</v>
      </c>
    </row>
    <row r="197" spans="1:19" ht="41.4">
      <c r="A197" t="s">
        <v>262</v>
      </c>
      <c r="B197" s="14" t="s">
        <v>264</v>
      </c>
      <c r="C197">
        <v>2038</v>
      </c>
      <c r="D197" s="10">
        <v>1295527.7704896999</v>
      </c>
      <c r="E197" s="10">
        <v>1297176.2554210799</v>
      </c>
      <c r="F197" s="23">
        <f t="shared" si="18"/>
        <v>1648.4849313800223</v>
      </c>
      <c r="G197" s="10">
        <v>2790971.5843289699</v>
      </c>
      <c r="H197" s="10">
        <v>2790687.0212172102</v>
      </c>
      <c r="I197" s="23">
        <f t="shared" si="19"/>
        <v>-284.56311175972223</v>
      </c>
      <c r="J197" s="10">
        <v>16917453.120761</v>
      </c>
      <c r="K197" s="10">
        <v>16943079.5437892</v>
      </c>
      <c r="L197" s="23">
        <f t="shared" si="20"/>
        <v>25626.423028200865</v>
      </c>
      <c r="M197" s="10">
        <v>3204634.2620486198</v>
      </c>
      <c r="N197" s="10">
        <v>3202368.9267663299</v>
      </c>
      <c r="O197" s="23">
        <f t="shared" si="21"/>
        <v>-2265.3352822898887</v>
      </c>
      <c r="P197" s="10">
        <v>20122087.382809602</v>
      </c>
      <c r="Q197" s="10">
        <v>20145448.470555499</v>
      </c>
      <c r="R197" s="23">
        <f t="shared" si="22"/>
        <v>23361.087745897472</v>
      </c>
      <c r="S197" s="23">
        <f t="shared" si="23"/>
        <v>25626.423028200865</v>
      </c>
    </row>
    <row r="198" spans="1:19" ht="41.4">
      <c r="A198" t="s">
        <v>262</v>
      </c>
      <c r="B198" s="14" t="s">
        <v>264</v>
      </c>
      <c r="C198">
        <v>2039</v>
      </c>
      <c r="D198" s="10">
        <v>1323602.9175531699</v>
      </c>
      <c r="E198" s="10">
        <v>1325347.79629959</v>
      </c>
      <c r="F198" s="23">
        <f t="shared" si="18"/>
        <v>1744.878746420145</v>
      </c>
      <c r="G198" s="10">
        <v>2835554.7933962499</v>
      </c>
      <c r="H198" s="10">
        <v>2835232.8138728002</v>
      </c>
      <c r="I198" s="23">
        <f t="shared" si="19"/>
        <v>-321.97952344967052</v>
      </c>
      <c r="J198" s="10">
        <v>17189665.954185199</v>
      </c>
      <c r="K198" s="10">
        <v>17216985.482207</v>
      </c>
      <c r="L198" s="23">
        <f t="shared" si="20"/>
        <v>27319.528021801263</v>
      </c>
      <c r="M198" s="10">
        <v>3263846.2943782001</v>
      </c>
      <c r="N198" s="10">
        <v>3261308.0448366501</v>
      </c>
      <c r="O198" s="23">
        <f t="shared" si="21"/>
        <v>-2538.2495415499434</v>
      </c>
      <c r="P198" s="10">
        <v>20453512.248563498</v>
      </c>
      <c r="Q198" s="10">
        <v>20478293.5270436</v>
      </c>
      <c r="R198" s="23">
        <f t="shared" si="22"/>
        <v>24781.278480101377</v>
      </c>
      <c r="S198" s="23">
        <f t="shared" si="23"/>
        <v>27319.528021801263</v>
      </c>
    </row>
    <row r="199" spans="1:19" ht="41.4">
      <c r="A199" t="s">
        <v>262</v>
      </c>
      <c r="B199" s="14" t="s">
        <v>264</v>
      </c>
      <c r="C199">
        <v>2040</v>
      </c>
      <c r="D199" s="10">
        <v>1350947.7628390801</v>
      </c>
      <c r="E199" s="10">
        <v>1352787.6755061899</v>
      </c>
      <c r="F199" s="23">
        <f t="shared" si="18"/>
        <v>1839.9126671098638</v>
      </c>
      <c r="G199" s="10">
        <v>2876750.6903997799</v>
      </c>
      <c r="H199" s="10">
        <v>2876390.0212324099</v>
      </c>
      <c r="I199" s="23">
        <f t="shared" si="19"/>
        <v>-360.66916737006977</v>
      </c>
      <c r="J199" s="10">
        <v>17448123.679142699</v>
      </c>
      <c r="K199" s="10">
        <v>17477129.098030299</v>
      </c>
      <c r="L199" s="23">
        <f t="shared" si="20"/>
        <v>29005.418887600303</v>
      </c>
      <c r="M199" s="10">
        <v>3322048.67595853</v>
      </c>
      <c r="N199" s="10">
        <v>3319226.5384597802</v>
      </c>
      <c r="O199" s="23">
        <f t="shared" si="21"/>
        <v>-2822.1374987498857</v>
      </c>
      <c r="P199" s="10">
        <v>20770172.355101299</v>
      </c>
      <c r="Q199" s="10">
        <v>20796355.636489999</v>
      </c>
      <c r="R199" s="23">
        <f t="shared" si="22"/>
        <v>26183.281388700008</v>
      </c>
      <c r="S199" s="23">
        <f t="shared" si="23"/>
        <v>29005.418887600303</v>
      </c>
    </row>
    <row r="200" spans="1:19" ht="41.4">
      <c r="A200" t="s">
        <v>262</v>
      </c>
      <c r="B200" s="14" t="s">
        <v>264</v>
      </c>
      <c r="C200">
        <v>2041</v>
      </c>
      <c r="D200" s="10">
        <v>1378138.9175648999</v>
      </c>
      <c r="E200" s="10">
        <v>1380070.9641243899</v>
      </c>
      <c r="F200" s="23">
        <f t="shared" si="18"/>
        <v>1932.0465594900306</v>
      </c>
      <c r="G200" s="10">
        <v>2922852.6922424301</v>
      </c>
      <c r="H200" s="10">
        <v>2922451.7840816001</v>
      </c>
      <c r="I200" s="23">
        <f t="shared" si="19"/>
        <v>-400.9081608299166</v>
      </c>
      <c r="J200" s="10">
        <v>17700588.5768819</v>
      </c>
      <c r="K200" s="10">
        <v>17731269.8507494</v>
      </c>
      <c r="L200" s="23">
        <f t="shared" si="20"/>
        <v>30681.273867499083</v>
      </c>
      <c r="M200" s="10">
        <v>3379686.9139730702</v>
      </c>
      <c r="N200" s="10">
        <v>3376570.7795691099</v>
      </c>
      <c r="O200" s="23">
        <f t="shared" si="21"/>
        <v>-3116.1344039603136</v>
      </c>
      <c r="P200" s="10">
        <v>21080275.4908549</v>
      </c>
      <c r="Q200" s="10">
        <v>21107840.6303185</v>
      </c>
      <c r="R200" s="23">
        <f t="shared" si="22"/>
        <v>27565.139463599771</v>
      </c>
      <c r="S200" s="23">
        <f t="shared" si="23"/>
        <v>30681.273867499083</v>
      </c>
    </row>
    <row r="201" spans="1:19" ht="41.4">
      <c r="A201" t="s">
        <v>262</v>
      </c>
      <c r="B201" s="14" t="s">
        <v>264</v>
      </c>
      <c r="C201">
        <v>2042</v>
      </c>
      <c r="D201" s="10">
        <v>1404855.4833014801</v>
      </c>
      <c r="E201" s="10">
        <v>1406876.3400552501</v>
      </c>
      <c r="F201" s="23">
        <f t="shared" si="18"/>
        <v>2020.8567537700292</v>
      </c>
      <c r="G201" s="10">
        <v>2963426.0201158202</v>
      </c>
      <c r="H201" s="10">
        <v>2962983.4666738398</v>
      </c>
      <c r="I201" s="23">
        <f t="shared" si="19"/>
        <v>-442.55344198038802</v>
      </c>
      <c r="J201" s="10">
        <v>17941768.981509399</v>
      </c>
      <c r="K201" s="10">
        <v>17974111.2649187</v>
      </c>
      <c r="L201" s="23">
        <f t="shared" si="20"/>
        <v>32342.283409301192</v>
      </c>
      <c r="M201" s="10">
        <v>3436331.9307830301</v>
      </c>
      <c r="N201" s="10">
        <v>3432912.5995370499</v>
      </c>
      <c r="O201" s="23">
        <f t="shared" si="21"/>
        <v>-3419.3312459802255</v>
      </c>
      <c r="P201" s="10">
        <v>21378100.912292399</v>
      </c>
      <c r="Q201" s="10">
        <v>21407023.864455801</v>
      </c>
      <c r="R201" s="23">
        <f t="shared" si="22"/>
        <v>28922.952163401991</v>
      </c>
      <c r="S201" s="23">
        <f t="shared" si="23"/>
        <v>32342.283409301192</v>
      </c>
    </row>
    <row r="202" spans="1:19" ht="41.4">
      <c r="A202" t="s">
        <v>262</v>
      </c>
      <c r="B202" s="14" t="s">
        <v>264</v>
      </c>
      <c r="C202">
        <v>2043</v>
      </c>
      <c r="D202" s="10">
        <v>1430697.2104394699</v>
      </c>
      <c r="E202" s="10">
        <v>1432805.1824121401</v>
      </c>
      <c r="F202" s="23">
        <f t="shared" si="18"/>
        <v>2107.9719726701733</v>
      </c>
      <c r="G202" s="10">
        <v>3008957.1568573602</v>
      </c>
      <c r="H202" s="10">
        <v>3008470.65003363</v>
      </c>
      <c r="I202" s="23">
        <f t="shared" si="19"/>
        <v>-486.50682373018935</v>
      </c>
      <c r="J202" s="10">
        <v>18164366.7162784</v>
      </c>
      <c r="K202" s="10">
        <v>18198360.101822201</v>
      </c>
      <c r="L202" s="23">
        <f t="shared" si="20"/>
        <v>33993.38554380089</v>
      </c>
      <c r="M202" s="10">
        <v>3492576.3789436198</v>
      </c>
      <c r="N202" s="10">
        <v>3488845.1394354599</v>
      </c>
      <c r="O202" s="23">
        <f t="shared" si="21"/>
        <v>-3731.2395081599243</v>
      </c>
      <c r="P202" s="10">
        <v>21656943.095222</v>
      </c>
      <c r="Q202" s="10">
        <v>21687205.241257701</v>
      </c>
      <c r="R202" s="23">
        <f t="shared" si="22"/>
        <v>30262.146035701036</v>
      </c>
      <c r="S202" s="23">
        <f t="shared" si="23"/>
        <v>33993.38554380089</v>
      </c>
    </row>
    <row r="203" spans="1:19" ht="41.4">
      <c r="A203" t="s">
        <v>262</v>
      </c>
      <c r="B203" s="14" t="s">
        <v>264</v>
      </c>
      <c r="C203">
        <v>2044</v>
      </c>
      <c r="D203" s="10">
        <v>1456145.93057909</v>
      </c>
      <c r="E203" s="10">
        <v>1458339.1797493801</v>
      </c>
      <c r="F203" s="23">
        <f t="shared" si="18"/>
        <v>2193.2491702900734</v>
      </c>
      <c r="G203" s="10">
        <v>3046586.83144467</v>
      </c>
      <c r="H203" s="10">
        <v>3046056.68354666</v>
      </c>
      <c r="I203" s="23">
        <f t="shared" si="19"/>
        <v>-530.14789800997823</v>
      </c>
      <c r="J203" s="10">
        <v>18384268.988583401</v>
      </c>
      <c r="K203" s="10">
        <v>18419903.909360301</v>
      </c>
      <c r="L203" s="23">
        <f t="shared" si="20"/>
        <v>35634.920776899904</v>
      </c>
      <c r="M203" s="10">
        <v>3547634.1088122199</v>
      </c>
      <c r="N203" s="10">
        <v>3543582.9297337201</v>
      </c>
      <c r="O203" s="23">
        <f t="shared" si="21"/>
        <v>-4051.1790784997866</v>
      </c>
      <c r="P203" s="10">
        <v>21931903.097395599</v>
      </c>
      <c r="Q203" s="10">
        <v>21963486.839094002</v>
      </c>
      <c r="R203" s="23">
        <f t="shared" si="22"/>
        <v>31583.741698402911</v>
      </c>
      <c r="S203" s="23">
        <f t="shared" si="23"/>
        <v>35634.920776899904</v>
      </c>
    </row>
    <row r="204" spans="1:19" ht="41.4">
      <c r="A204" t="s">
        <v>262</v>
      </c>
      <c r="B204" s="14" t="s">
        <v>264</v>
      </c>
      <c r="C204">
        <v>2045</v>
      </c>
      <c r="D204" s="10">
        <v>1481639.84715232</v>
      </c>
      <c r="E204" s="10">
        <v>1483913.3999159799</v>
      </c>
      <c r="F204" s="23">
        <f t="shared" si="18"/>
        <v>2273.5527636599727</v>
      </c>
      <c r="G204" s="10">
        <v>3082798.9189626798</v>
      </c>
      <c r="H204" s="10">
        <v>3082224.0069858502</v>
      </c>
      <c r="I204" s="23">
        <f t="shared" si="19"/>
        <v>-574.91197682963684</v>
      </c>
      <c r="J204" s="10">
        <v>18598462.777901702</v>
      </c>
      <c r="K204" s="10">
        <v>18635707.8486913</v>
      </c>
      <c r="L204" s="23">
        <f t="shared" si="20"/>
        <v>37245.070789597929</v>
      </c>
      <c r="M204" s="10">
        <v>3601352.5098337098</v>
      </c>
      <c r="N204" s="10">
        <v>3596974.60976764</v>
      </c>
      <c r="O204" s="23">
        <f t="shared" si="21"/>
        <v>-4377.900066069793</v>
      </c>
      <c r="P204" s="10">
        <v>22199815.287735499</v>
      </c>
      <c r="Q204" s="10">
        <v>22232682.4584589</v>
      </c>
      <c r="R204" s="23">
        <f t="shared" si="22"/>
        <v>32867.17072340101</v>
      </c>
      <c r="S204" s="23">
        <f t="shared" si="23"/>
        <v>37245.070789597929</v>
      </c>
    </row>
    <row r="205" spans="1:19" ht="41.4">
      <c r="A205" t="s">
        <v>262</v>
      </c>
      <c r="B205" s="14" t="s">
        <v>264</v>
      </c>
      <c r="C205">
        <v>2046</v>
      </c>
      <c r="D205" s="10">
        <v>1507128.5893661799</v>
      </c>
      <c r="E205" s="10">
        <v>1509480.2754246099</v>
      </c>
      <c r="F205" s="23">
        <f t="shared" si="18"/>
        <v>2351.6860584300011</v>
      </c>
      <c r="G205" s="10">
        <v>3124667.0891858102</v>
      </c>
      <c r="H205" s="10">
        <v>3124046.1784474999</v>
      </c>
      <c r="I205" s="23">
        <f t="shared" si="19"/>
        <v>-620.91073831031099</v>
      </c>
      <c r="J205" s="10">
        <v>18804104.738013498</v>
      </c>
      <c r="K205" s="10">
        <v>18842942.5524536</v>
      </c>
      <c r="L205" s="23">
        <f t="shared" si="20"/>
        <v>38837.814440101385</v>
      </c>
      <c r="M205" s="10">
        <v>3654226.8480724599</v>
      </c>
      <c r="N205" s="10">
        <v>3649516.0869798502</v>
      </c>
      <c r="O205" s="23">
        <f t="shared" si="21"/>
        <v>-4710.7610926097259</v>
      </c>
      <c r="P205" s="10">
        <v>22458331.586085901</v>
      </c>
      <c r="Q205" s="10">
        <v>22492458.639433499</v>
      </c>
      <c r="R205" s="23">
        <f t="shared" si="22"/>
        <v>34127.053347598761</v>
      </c>
      <c r="S205" s="23">
        <f t="shared" si="23"/>
        <v>38837.814440101385</v>
      </c>
    </row>
    <row r="206" spans="1:19" ht="41.4">
      <c r="A206" t="s">
        <v>262</v>
      </c>
      <c r="B206" s="14" t="s">
        <v>264</v>
      </c>
      <c r="C206">
        <v>2047</v>
      </c>
      <c r="D206" s="10">
        <v>1531811.32472267</v>
      </c>
      <c r="E206" s="10">
        <v>1534237.5744131999</v>
      </c>
      <c r="F206" s="23">
        <f t="shared" si="18"/>
        <v>2426.2496905298904</v>
      </c>
      <c r="G206" s="10">
        <v>3159571.8376758099</v>
      </c>
      <c r="H206" s="10">
        <v>3158904.2402997999</v>
      </c>
      <c r="I206" s="23">
        <f t="shared" si="19"/>
        <v>-667.59737600991502</v>
      </c>
      <c r="J206" s="10">
        <v>19000984.022934001</v>
      </c>
      <c r="K206" s="10">
        <v>19041387.437856801</v>
      </c>
      <c r="L206" s="23">
        <f t="shared" si="20"/>
        <v>40403.414922799915</v>
      </c>
      <c r="M206" s="10">
        <v>3705762.6041745301</v>
      </c>
      <c r="N206" s="10">
        <v>3700713.6879092599</v>
      </c>
      <c r="O206" s="23">
        <f t="shared" si="21"/>
        <v>-5048.9162652702071</v>
      </c>
      <c r="P206" s="10">
        <v>22706746.6271086</v>
      </c>
      <c r="Q206" s="10">
        <v>22742101.125766098</v>
      </c>
      <c r="R206" s="23">
        <f t="shared" si="22"/>
        <v>35354.498657498509</v>
      </c>
      <c r="S206" s="23">
        <f t="shared" si="23"/>
        <v>40403.414922799915</v>
      </c>
    </row>
    <row r="207" spans="1:19" ht="41.4">
      <c r="A207" t="s">
        <v>262</v>
      </c>
      <c r="B207" s="14" t="s">
        <v>264</v>
      </c>
      <c r="C207">
        <v>2048</v>
      </c>
      <c r="D207" s="10">
        <v>1555089.4300534001</v>
      </c>
      <c r="E207" s="10">
        <v>1557584.97398339</v>
      </c>
      <c r="F207" s="23">
        <f t="shared" si="18"/>
        <v>2495.5439299899153</v>
      </c>
      <c r="G207" s="10">
        <v>3194928.12109217</v>
      </c>
      <c r="H207" s="10">
        <v>3194212.2507100999</v>
      </c>
      <c r="I207" s="23">
        <f t="shared" si="19"/>
        <v>-715.87038207007572</v>
      </c>
      <c r="J207" s="10">
        <v>19178483.8514098</v>
      </c>
      <c r="K207" s="10">
        <v>19220391.648086298</v>
      </c>
      <c r="L207" s="23">
        <f t="shared" si="20"/>
        <v>41907.796676497906</v>
      </c>
      <c r="M207" s="10">
        <v>3756217.7353126099</v>
      </c>
      <c r="N207" s="10">
        <v>3750826.4501789301</v>
      </c>
      <c r="O207" s="23">
        <f t="shared" si="21"/>
        <v>-5391.2851336798631</v>
      </c>
      <c r="P207" s="10">
        <v>22934701.586722501</v>
      </c>
      <c r="Q207" s="10">
        <v>22971218.098265201</v>
      </c>
      <c r="R207" s="23">
        <f t="shared" si="22"/>
        <v>36516.511542700231</v>
      </c>
      <c r="S207" s="23">
        <f t="shared" si="23"/>
        <v>41907.796676497906</v>
      </c>
    </row>
    <row r="208" spans="1:19" ht="41.4">
      <c r="A208" t="s">
        <v>262</v>
      </c>
      <c r="B208" s="14" t="s">
        <v>264</v>
      </c>
      <c r="C208">
        <v>2049</v>
      </c>
      <c r="D208" s="10">
        <v>1578581.99730506</v>
      </c>
      <c r="E208" s="10">
        <v>1581148.70872561</v>
      </c>
      <c r="F208" s="23">
        <f t="shared" si="18"/>
        <v>2566.7114205500111</v>
      </c>
      <c r="G208" s="10">
        <v>3227820.34051398</v>
      </c>
      <c r="H208" s="10">
        <v>3227056.8854561802</v>
      </c>
      <c r="I208" s="23">
        <f t="shared" si="19"/>
        <v>-763.45505779981613</v>
      </c>
      <c r="J208" s="10">
        <v>19356200.968215302</v>
      </c>
      <c r="K208" s="10">
        <v>19399647.730491299</v>
      </c>
      <c r="L208" s="23">
        <f t="shared" si="20"/>
        <v>43446.762275997549</v>
      </c>
      <c r="M208" s="10">
        <v>3805241.9147818801</v>
      </c>
      <c r="N208" s="10">
        <v>3799503.95708712</v>
      </c>
      <c r="O208" s="23">
        <f t="shared" si="21"/>
        <v>-5737.9576947600581</v>
      </c>
      <c r="P208" s="10">
        <v>23161442.8829972</v>
      </c>
      <c r="Q208" s="10">
        <v>23199151.687578399</v>
      </c>
      <c r="R208" s="23">
        <f t="shared" si="22"/>
        <v>37708.804581198841</v>
      </c>
      <c r="S208" s="23">
        <f t="shared" si="23"/>
        <v>43446.762275997549</v>
      </c>
    </row>
    <row r="209" spans="1:19" ht="41.4">
      <c r="A209" t="s">
        <v>262</v>
      </c>
      <c r="B209" s="14" t="s">
        <v>264</v>
      </c>
      <c r="C209">
        <v>2050</v>
      </c>
      <c r="D209" s="10">
        <v>1601378.28509642</v>
      </c>
      <c r="E209" s="10">
        <v>1604008.46344375</v>
      </c>
      <c r="F209" s="23">
        <f t="shared" si="18"/>
        <v>2630.1783473300748</v>
      </c>
      <c r="G209" s="10">
        <v>3258009.9780977699</v>
      </c>
      <c r="H209" s="10">
        <v>3257199.2980493</v>
      </c>
      <c r="I209" s="23">
        <f t="shared" si="19"/>
        <v>-810.68004846991971</v>
      </c>
      <c r="J209" s="10">
        <v>19525081.680070501</v>
      </c>
      <c r="K209" s="10">
        <v>19570013.415609401</v>
      </c>
      <c r="L209" s="23">
        <f t="shared" si="20"/>
        <v>44931.735538899899</v>
      </c>
      <c r="M209" s="10">
        <v>3852681.6193705001</v>
      </c>
      <c r="N209" s="10">
        <v>3846594.3784267399</v>
      </c>
      <c r="O209" s="23">
        <f t="shared" si="21"/>
        <v>-6087.2409437601455</v>
      </c>
      <c r="P209" s="10">
        <v>23377763.299440999</v>
      </c>
      <c r="Q209" s="10">
        <v>23416607.794036102</v>
      </c>
      <c r="R209" s="23">
        <f t="shared" si="22"/>
        <v>38844.494595102966</v>
      </c>
      <c r="S209" s="23">
        <f t="shared" si="23"/>
        <v>44931.735538899899</v>
      </c>
    </row>
    <row r="210" spans="1:19" ht="41.4">
      <c r="A210" t="s">
        <v>268</v>
      </c>
      <c r="B210" s="14" t="s">
        <v>270</v>
      </c>
      <c r="C210">
        <v>2025</v>
      </c>
      <c r="D210" s="10">
        <v>958704.88818953896</v>
      </c>
      <c r="E210" s="10">
        <v>959793.49748395197</v>
      </c>
      <c r="F210" s="23">
        <f t="shared" si="18"/>
        <v>1088.6092944130069</v>
      </c>
      <c r="G210" s="10">
        <v>2135199.6758026802</v>
      </c>
      <c r="H210" s="10">
        <v>2135199.6758026802</v>
      </c>
      <c r="I210" s="23">
        <f t="shared" si="19"/>
        <v>0</v>
      </c>
      <c r="J210" s="10">
        <v>13064290.756451</v>
      </c>
      <c r="K210" s="10">
        <v>13078630.7318055</v>
      </c>
      <c r="L210" s="23">
        <f t="shared" si="20"/>
        <v>14339.975354500115</v>
      </c>
      <c r="M210" s="10">
        <v>2439953.31908869</v>
      </c>
      <c r="N210" s="10">
        <v>2439867.7948805201</v>
      </c>
      <c r="O210" s="23">
        <f t="shared" si="21"/>
        <v>-85.524208169896156</v>
      </c>
      <c r="P210" s="10">
        <v>15504244.075539701</v>
      </c>
      <c r="Q210" s="10">
        <v>15518498.526686</v>
      </c>
      <c r="R210" s="23">
        <f t="shared" si="22"/>
        <v>14254.451146299019</v>
      </c>
      <c r="S210" s="23">
        <f t="shared" si="23"/>
        <v>14339.975354500115</v>
      </c>
    </row>
    <row r="211" spans="1:19" ht="41.4">
      <c r="A211" t="s">
        <v>268</v>
      </c>
      <c r="B211" s="14" t="s">
        <v>270</v>
      </c>
      <c r="C211">
        <v>2026</v>
      </c>
      <c r="D211" s="10">
        <v>978576.95607405505</v>
      </c>
      <c r="E211" s="10">
        <v>980780.30505805195</v>
      </c>
      <c r="F211" s="23">
        <f t="shared" si="18"/>
        <v>2203.348983996897</v>
      </c>
      <c r="G211" s="10">
        <v>2181054.2637381102</v>
      </c>
      <c r="H211" s="10">
        <v>2181019.4587222999</v>
      </c>
      <c r="I211" s="23">
        <f t="shared" si="19"/>
        <v>-34.805015810299665</v>
      </c>
      <c r="J211" s="10">
        <v>13347313.8760783</v>
      </c>
      <c r="K211" s="10">
        <v>13376482.465195799</v>
      </c>
      <c r="L211" s="23">
        <f t="shared" si="20"/>
        <v>29168.589117499068</v>
      </c>
      <c r="M211" s="10">
        <v>2495351.05492076</v>
      </c>
      <c r="N211" s="10">
        <v>2495093.0586842</v>
      </c>
      <c r="O211" s="23">
        <f t="shared" si="21"/>
        <v>-257.99623655993491</v>
      </c>
      <c r="P211" s="10">
        <v>15842664.9309991</v>
      </c>
      <c r="Q211" s="10">
        <v>15871575.523879901</v>
      </c>
      <c r="R211" s="23">
        <f t="shared" si="22"/>
        <v>28910.592880800366</v>
      </c>
      <c r="S211" s="23">
        <f t="shared" si="23"/>
        <v>29168.589117499068</v>
      </c>
    </row>
    <row r="212" spans="1:19" ht="41.4">
      <c r="A212" t="s">
        <v>268</v>
      </c>
      <c r="B212" s="14" t="s">
        <v>270</v>
      </c>
      <c r="C212">
        <v>2027</v>
      </c>
      <c r="D212" s="10">
        <v>999974.70640589902</v>
      </c>
      <c r="E212" s="10">
        <v>1003320.7907798199</v>
      </c>
      <c r="F212" s="23">
        <f t="shared" si="18"/>
        <v>3346.0843739209231</v>
      </c>
      <c r="G212" s="10">
        <v>2228444.9312251601</v>
      </c>
      <c r="H212" s="10">
        <v>2228341.8118159701</v>
      </c>
      <c r="I212" s="23">
        <f t="shared" si="19"/>
        <v>-103.11940919002518</v>
      </c>
      <c r="J212" s="10">
        <v>13632914.8719799</v>
      </c>
      <c r="K212" s="10">
        <v>13677394.980969699</v>
      </c>
      <c r="L212" s="23">
        <f t="shared" si="20"/>
        <v>44480.108989799395</v>
      </c>
      <c r="M212" s="10">
        <v>2551759.1391768102</v>
      </c>
      <c r="N212" s="10">
        <v>2551241.0425070198</v>
      </c>
      <c r="O212" s="23">
        <f t="shared" si="21"/>
        <v>-518.096669790335</v>
      </c>
      <c r="P212" s="10">
        <v>16184674.011156701</v>
      </c>
      <c r="Q212" s="10">
        <v>16228636.023476699</v>
      </c>
      <c r="R212" s="23">
        <f t="shared" si="22"/>
        <v>43962.012319998816</v>
      </c>
      <c r="S212" s="23">
        <f t="shared" si="23"/>
        <v>44480.108989799395</v>
      </c>
    </row>
    <row r="213" spans="1:19" ht="41.4">
      <c r="A213" t="s">
        <v>268</v>
      </c>
      <c r="B213" s="14" t="s">
        <v>270</v>
      </c>
      <c r="C213">
        <v>2028</v>
      </c>
      <c r="D213" s="10">
        <v>1022979.4523569701</v>
      </c>
      <c r="E213" s="10">
        <v>1027500.4690207799</v>
      </c>
      <c r="F213" s="23">
        <f t="shared" si="18"/>
        <v>4521.016663809889</v>
      </c>
      <c r="G213" s="10">
        <v>2288325.7778757899</v>
      </c>
      <c r="H213" s="10">
        <v>2288120.6993523501</v>
      </c>
      <c r="I213" s="23">
        <f t="shared" si="19"/>
        <v>-205.07852343982086</v>
      </c>
      <c r="J213" s="10">
        <v>13913600.4857636</v>
      </c>
      <c r="K213" s="10">
        <v>13973849.5476407</v>
      </c>
      <c r="L213" s="23">
        <f t="shared" si="20"/>
        <v>60249.061877099797</v>
      </c>
      <c r="M213" s="10">
        <v>2609986.2165454701</v>
      </c>
      <c r="N213" s="10">
        <v>2609119.5181605602</v>
      </c>
      <c r="O213" s="23">
        <f t="shared" si="21"/>
        <v>-866.69838490989059</v>
      </c>
      <c r="P213" s="10">
        <v>16523586.702308999</v>
      </c>
      <c r="Q213" s="10">
        <v>16582969.0658013</v>
      </c>
      <c r="R213" s="23">
        <f t="shared" si="22"/>
        <v>59382.363492300734</v>
      </c>
      <c r="S213" s="23">
        <f t="shared" si="23"/>
        <v>60249.061877099797</v>
      </c>
    </row>
    <row r="214" spans="1:19" ht="41.4">
      <c r="A214" t="s">
        <v>268</v>
      </c>
      <c r="B214" s="14" t="s">
        <v>270</v>
      </c>
      <c r="C214">
        <v>2029</v>
      </c>
      <c r="D214" s="10">
        <v>1047871.40463904</v>
      </c>
      <c r="E214" s="10">
        <v>1053610.41066253</v>
      </c>
      <c r="F214" s="23">
        <f t="shared" si="18"/>
        <v>5739.0060234899865</v>
      </c>
      <c r="G214" s="10">
        <v>2337027.6199552799</v>
      </c>
      <c r="H214" s="10">
        <v>2336688.0735737998</v>
      </c>
      <c r="I214" s="23">
        <f t="shared" si="19"/>
        <v>-339.54638148006052</v>
      </c>
      <c r="J214" s="10">
        <v>14214055.755100699</v>
      </c>
      <c r="K214" s="10">
        <v>14290695.046844499</v>
      </c>
      <c r="L214" s="23">
        <f t="shared" si="20"/>
        <v>76639.291743800044</v>
      </c>
      <c r="M214" s="10">
        <v>2668692.4923804398</v>
      </c>
      <c r="N214" s="10">
        <v>2667387.1405259301</v>
      </c>
      <c r="O214" s="23">
        <f t="shared" si="21"/>
        <v>-1305.351854509674</v>
      </c>
      <c r="P214" s="10">
        <v>16882748.2474811</v>
      </c>
      <c r="Q214" s="10">
        <v>16958082.187370401</v>
      </c>
      <c r="R214" s="23">
        <f t="shared" si="22"/>
        <v>75333.939889300615</v>
      </c>
      <c r="S214" s="23">
        <f t="shared" si="23"/>
        <v>76639.291743800044</v>
      </c>
    </row>
    <row r="215" spans="1:19" ht="41.4">
      <c r="A215" t="s">
        <v>268</v>
      </c>
      <c r="B215" s="14" t="s">
        <v>270</v>
      </c>
      <c r="C215">
        <v>2030</v>
      </c>
      <c r="D215" s="10">
        <v>1073810.56020004</v>
      </c>
      <c r="E215" s="10">
        <v>1080810.2187294599</v>
      </c>
      <c r="F215" s="23">
        <f t="shared" si="18"/>
        <v>6999.6585294199176</v>
      </c>
      <c r="G215" s="10">
        <v>2386957.1821175301</v>
      </c>
      <c r="H215" s="10">
        <v>2386448.8004672802</v>
      </c>
      <c r="I215" s="23">
        <f t="shared" si="19"/>
        <v>-508.38165024993941</v>
      </c>
      <c r="J215" s="10">
        <v>14507889.7535457</v>
      </c>
      <c r="K215" s="10">
        <v>14601429.0838702</v>
      </c>
      <c r="L215" s="23">
        <f t="shared" si="20"/>
        <v>93539.330324500799</v>
      </c>
      <c r="M215" s="10">
        <v>2727770.3243769398</v>
      </c>
      <c r="N215" s="10">
        <v>2725934.7625286998</v>
      </c>
      <c r="O215" s="23">
        <f t="shared" si="21"/>
        <v>-1835.5618482399732</v>
      </c>
      <c r="P215" s="10">
        <v>17235660.077922601</v>
      </c>
      <c r="Q215" s="10">
        <v>17327363.846399002</v>
      </c>
      <c r="R215" s="23">
        <f t="shared" si="22"/>
        <v>91703.768476400524</v>
      </c>
      <c r="S215" s="23">
        <f t="shared" si="23"/>
        <v>93539.330324500799</v>
      </c>
    </row>
    <row r="216" spans="1:19" ht="41.4">
      <c r="A216" t="s">
        <v>268</v>
      </c>
      <c r="B216" s="14" t="s">
        <v>270</v>
      </c>
      <c r="C216">
        <v>2031</v>
      </c>
      <c r="D216" s="10">
        <v>1098865.22605582</v>
      </c>
      <c r="E216" s="10">
        <v>1107157.64124119</v>
      </c>
      <c r="F216" s="23">
        <f t="shared" si="18"/>
        <v>8292.4151853700168</v>
      </c>
      <c r="G216" s="10">
        <v>2436005.21937015</v>
      </c>
      <c r="H216" s="10">
        <v>2435295.4035654198</v>
      </c>
      <c r="I216" s="23">
        <f t="shared" si="19"/>
        <v>-709.81580473016948</v>
      </c>
      <c r="J216" s="10">
        <v>14799308.662221501</v>
      </c>
      <c r="K216" s="10">
        <v>14910262.6671564</v>
      </c>
      <c r="L216" s="23">
        <f t="shared" si="20"/>
        <v>110954.00493489951</v>
      </c>
      <c r="M216" s="10">
        <v>2787200.5328239398</v>
      </c>
      <c r="N216" s="10">
        <v>2784742.8188440399</v>
      </c>
      <c r="O216" s="23">
        <f t="shared" si="21"/>
        <v>-2457.7139798998833</v>
      </c>
      <c r="P216" s="10">
        <v>17586509.1950454</v>
      </c>
      <c r="Q216" s="10">
        <v>17695005.486000501</v>
      </c>
      <c r="R216" s="23">
        <f t="shared" si="22"/>
        <v>108496.29095510021</v>
      </c>
      <c r="S216" s="23">
        <f t="shared" si="23"/>
        <v>110954.00493489951</v>
      </c>
    </row>
    <row r="217" spans="1:19" ht="41.4">
      <c r="A217" t="s">
        <v>268</v>
      </c>
      <c r="B217" s="14" t="s">
        <v>270</v>
      </c>
      <c r="C217">
        <v>2032</v>
      </c>
      <c r="D217" s="10">
        <v>1124351.5745927801</v>
      </c>
      <c r="E217" s="10">
        <v>1133979.82552584</v>
      </c>
      <c r="F217" s="23">
        <f t="shared" si="18"/>
        <v>9628.2509330599569</v>
      </c>
      <c r="G217" s="10">
        <v>2487172.2775297002</v>
      </c>
      <c r="H217" s="10">
        <v>2486226.86894442</v>
      </c>
      <c r="I217" s="23">
        <f t="shared" si="19"/>
        <v>-945.40858528017998</v>
      </c>
      <c r="J217" s="10">
        <v>15083853.1150964</v>
      </c>
      <c r="K217" s="10">
        <v>15212724.6096518</v>
      </c>
      <c r="L217" s="23">
        <f t="shared" si="20"/>
        <v>128871.49455540068</v>
      </c>
      <c r="M217" s="10">
        <v>2847059.5547366501</v>
      </c>
      <c r="N217" s="10">
        <v>2843886.5438264399</v>
      </c>
      <c r="O217" s="23">
        <f t="shared" si="21"/>
        <v>-3173.0109102101997</v>
      </c>
      <c r="P217" s="10">
        <v>17930912.669833001</v>
      </c>
      <c r="Q217" s="10">
        <v>18056611.153478201</v>
      </c>
      <c r="R217" s="23">
        <f t="shared" si="22"/>
        <v>125698.48364520073</v>
      </c>
      <c r="S217" s="23">
        <f t="shared" si="23"/>
        <v>128871.49455540068</v>
      </c>
    </row>
    <row r="218" spans="1:19" ht="41.4">
      <c r="A218" t="s">
        <v>268</v>
      </c>
      <c r="B218" s="14" t="s">
        <v>270</v>
      </c>
      <c r="C218">
        <v>2033</v>
      </c>
      <c r="D218" s="10">
        <v>1149517.7782159799</v>
      </c>
      <c r="E218" s="10">
        <v>1160519.0384788001</v>
      </c>
      <c r="F218" s="23">
        <f t="shared" si="18"/>
        <v>11001.260262820171</v>
      </c>
      <c r="G218" s="10">
        <v>2545394.6371200099</v>
      </c>
      <c r="H218" s="10">
        <v>2544179.9130816502</v>
      </c>
      <c r="I218" s="23">
        <f t="shared" si="19"/>
        <v>-1214.7240383597091</v>
      </c>
      <c r="J218" s="10">
        <v>15350950.680423001</v>
      </c>
      <c r="K218" s="10">
        <v>15498146.8141225</v>
      </c>
      <c r="L218" s="23">
        <f t="shared" si="20"/>
        <v>147196.13369949907</v>
      </c>
      <c r="M218" s="10">
        <v>2907920.70251043</v>
      </c>
      <c r="N218" s="10">
        <v>2903939.0067597199</v>
      </c>
      <c r="O218" s="23">
        <f t="shared" si="21"/>
        <v>-3981.6957507100888</v>
      </c>
      <c r="P218" s="10">
        <v>18258871.382933401</v>
      </c>
      <c r="Q218" s="10">
        <v>18402085.820882302</v>
      </c>
      <c r="R218" s="23">
        <f t="shared" si="22"/>
        <v>143214.43794890121</v>
      </c>
      <c r="S218" s="23">
        <f t="shared" si="23"/>
        <v>147196.13369949907</v>
      </c>
    </row>
    <row r="219" spans="1:19" ht="41.4">
      <c r="A219" t="s">
        <v>268</v>
      </c>
      <c r="B219" s="14" t="s">
        <v>270</v>
      </c>
      <c r="C219">
        <v>2034</v>
      </c>
      <c r="D219" s="10">
        <v>1174974.80391497</v>
      </c>
      <c r="E219" s="10">
        <v>1187394.62078838</v>
      </c>
      <c r="F219" s="23">
        <f t="shared" si="18"/>
        <v>12419.816873410018</v>
      </c>
      <c r="G219" s="10">
        <v>2592758.5097690602</v>
      </c>
      <c r="H219" s="10">
        <v>2591241.8271754701</v>
      </c>
      <c r="I219" s="23">
        <f t="shared" si="19"/>
        <v>-1516.6825935901143</v>
      </c>
      <c r="J219" s="10">
        <v>15633192.0789726</v>
      </c>
      <c r="K219" s="10">
        <v>15799428.4193656</v>
      </c>
      <c r="L219" s="23">
        <f t="shared" si="20"/>
        <v>166236.34039299935</v>
      </c>
      <c r="M219" s="10">
        <v>2968776.1316877501</v>
      </c>
      <c r="N219" s="10">
        <v>2963891.11565708</v>
      </c>
      <c r="O219" s="23">
        <f t="shared" si="21"/>
        <v>-4885.0160306701437</v>
      </c>
      <c r="P219" s="10">
        <v>18601968.210660402</v>
      </c>
      <c r="Q219" s="10">
        <v>18763319.535022601</v>
      </c>
      <c r="R219" s="23">
        <f t="shared" si="22"/>
        <v>161351.32436219975</v>
      </c>
      <c r="S219" s="23">
        <f t="shared" si="23"/>
        <v>166236.34039299935</v>
      </c>
    </row>
    <row r="220" spans="1:19" ht="41.4">
      <c r="A220" t="s">
        <v>268</v>
      </c>
      <c r="B220" s="14" t="s">
        <v>270</v>
      </c>
      <c r="C220">
        <v>2035</v>
      </c>
      <c r="D220" s="10">
        <v>1200444.4688319401</v>
      </c>
      <c r="E220" s="10">
        <v>1214325.9717928099</v>
      </c>
      <c r="F220" s="23">
        <f t="shared" si="18"/>
        <v>13881.50296086981</v>
      </c>
      <c r="G220" s="10">
        <v>2639193.62875028</v>
      </c>
      <c r="H220" s="10">
        <v>2637338.5575930099</v>
      </c>
      <c r="I220" s="23">
        <f t="shared" si="19"/>
        <v>-1855.0711572701111</v>
      </c>
      <c r="J220" s="10">
        <v>15907677.9832024</v>
      </c>
      <c r="K220" s="10">
        <v>16093445.8910369</v>
      </c>
      <c r="L220" s="23">
        <f t="shared" si="20"/>
        <v>185767.90783450007</v>
      </c>
      <c r="M220" s="10">
        <v>3029449.51192383</v>
      </c>
      <c r="N220" s="10">
        <v>3023565.75015719</v>
      </c>
      <c r="O220" s="23">
        <f t="shared" si="21"/>
        <v>-5883.7617666400038</v>
      </c>
      <c r="P220" s="10">
        <v>18937127.4951263</v>
      </c>
      <c r="Q220" s="10">
        <v>19117011.641194101</v>
      </c>
      <c r="R220" s="23">
        <f t="shared" si="22"/>
        <v>179884.14606780186</v>
      </c>
      <c r="S220" s="23">
        <f t="shared" si="23"/>
        <v>185767.90783450007</v>
      </c>
    </row>
    <row r="221" spans="1:19" ht="41.4">
      <c r="A221" t="s">
        <v>268</v>
      </c>
      <c r="B221" s="14" t="s">
        <v>270</v>
      </c>
      <c r="C221">
        <v>2036</v>
      </c>
      <c r="D221" s="10">
        <v>1226610.2341867499</v>
      </c>
      <c r="E221" s="10">
        <v>1242005.1963107099</v>
      </c>
      <c r="F221" s="23">
        <f t="shared" si="18"/>
        <v>15394.962123960024</v>
      </c>
      <c r="G221" s="10">
        <v>2690044.9622593299</v>
      </c>
      <c r="H221" s="10">
        <v>2687815.4185624099</v>
      </c>
      <c r="I221" s="23">
        <f t="shared" si="19"/>
        <v>-2229.5436969199218</v>
      </c>
      <c r="J221" s="10">
        <v>16181423.722942401</v>
      </c>
      <c r="K221" s="10">
        <v>16387284.1170475</v>
      </c>
      <c r="L221" s="23">
        <f t="shared" si="20"/>
        <v>205860.39410509914</v>
      </c>
      <c r="M221" s="10">
        <v>3090186.3257114501</v>
      </c>
      <c r="N221" s="10">
        <v>3083207.24745521</v>
      </c>
      <c r="O221" s="23">
        <f t="shared" si="21"/>
        <v>-6979.0782562401146</v>
      </c>
      <c r="P221" s="10">
        <v>19271610.048653901</v>
      </c>
      <c r="Q221" s="10">
        <v>19470491.364502698</v>
      </c>
      <c r="R221" s="23">
        <f t="shared" si="22"/>
        <v>198881.31584879756</v>
      </c>
      <c r="S221" s="23">
        <f t="shared" si="23"/>
        <v>205860.39410509914</v>
      </c>
    </row>
    <row r="222" spans="1:19" ht="41.4">
      <c r="A222" t="s">
        <v>268</v>
      </c>
      <c r="B222" s="14" t="s">
        <v>270</v>
      </c>
      <c r="C222">
        <v>2037</v>
      </c>
      <c r="D222" s="10">
        <v>1252852.3820353199</v>
      </c>
      <c r="E222" s="10">
        <v>1269807.8090944199</v>
      </c>
      <c r="F222" s="23">
        <f t="shared" si="18"/>
        <v>16955.42705910001</v>
      </c>
      <c r="G222" s="10">
        <v>2739916.3615591801</v>
      </c>
      <c r="H222" s="10">
        <v>2737274.7907770001</v>
      </c>
      <c r="I222" s="23">
        <f t="shared" si="19"/>
        <v>-2641.5707821799442</v>
      </c>
      <c r="J222" s="10">
        <v>16446055.457172601</v>
      </c>
      <c r="K222" s="10">
        <v>16672497.819866899</v>
      </c>
      <c r="L222" s="23">
        <f t="shared" si="20"/>
        <v>226442.36269429885</v>
      </c>
      <c r="M222" s="10">
        <v>3150838.10593849</v>
      </c>
      <c r="N222" s="10">
        <v>3142666.5906475801</v>
      </c>
      <c r="O222" s="23">
        <f t="shared" si="21"/>
        <v>-8171.5152909099124</v>
      </c>
      <c r="P222" s="10">
        <v>19596893.5631111</v>
      </c>
      <c r="Q222" s="10">
        <v>19815164.4105145</v>
      </c>
      <c r="R222" s="23">
        <f t="shared" si="22"/>
        <v>218270.84740339965</v>
      </c>
      <c r="S222" s="23">
        <f t="shared" si="23"/>
        <v>226442.36269429885</v>
      </c>
    </row>
    <row r="223" spans="1:19" ht="41.4">
      <c r="A223" t="s">
        <v>268</v>
      </c>
      <c r="B223" s="14" t="s">
        <v>270</v>
      </c>
      <c r="C223">
        <v>2038</v>
      </c>
      <c r="D223" s="10">
        <v>1278618.7846798301</v>
      </c>
      <c r="E223" s="10">
        <v>1297176.2554210799</v>
      </c>
      <c r="F223" s="23">
        <f t="shared" si="18"/>
        <v>18557.470741249854</v>
      </c>
      <c r="G223" s="10">
        <v>2793778.3306924398</v>
      </c>
      <c r="H223" s="10">
        <v>2790687.0212172102</v>
      </c>
      <c r="I223" s="23">
        <f t="shared" si="19"/>
        <v>-3091.3094752295874</v>
      </c>
      <c r="J223" s="10">
        <v>16695622.1047445</v>
      </c>
      <c r="K223" s="10">
        <v>16943079.5437892</v>
      </c>
      <c r="L223" s="23">
        <f t="shared" si="20"/>
        <v>247457.43904470094</v>
      </c>
      <c r="M223" s="10">
        <v>3211829.9045627601</v>
      </c>
      <c r="N223" s="10">
        <v>3202368.9267663299</v>
      </c>
      <c r="O223" s="23">
        <f t="shared" si="21"/>
        <v>-9460.9777964302339</v>
      </c>
      <c r="P223" s="10">
        <v>19907452.009307198</v>
      </c>
      <c r="Q223" s="10">
        <v>20145448.470555499</v>
      </c>
      <c r="R223" s="23">
        <f t="shared" si="22"/>
        <v>237996.46124830097</v>
      </c>
      <c r="S223" s="23">
        <f t="shared" si="23"/>
        <v>247457.43904470094</v>
      </c>
    </row>
    <row r="224" spans="1:19" ht="41.4">
      <c r="A224" t="s">
        <v>268</v>
      </c>
      <c r="B224" s="14" t="s">
        <v>270</v>
      </c>
      <c r="C224">
        <v>2039</v>
      </c>
      <c r="D224" s="10">
        <v>1305130.2703969299</v>
      </c>
      <c r="E224" s="10">
        <v>1325347.79629959</v>
      </c>
      <c r="F224" s="23">
        <f t="shared" si="18"/>
        <v>20217.525902660098</v>
      </c>
      <c r="G224" s="10">
        <v>2838811.8865554798</v>
      </c>
      <c r="H224" s="10">
        <v>2835232.8138728002</v>
      </c>
      <c r="I224" s="23">
        <f t="shared" si="19"/>
        <v>-3579.0726826796308</v>
      </c>
      <c r="J224" s="10">
        <v>16947897.246064398</v>
      </c>
      <c r="K224" s="10">
        <v>17216985.482207</v>
      </c>
      <c r="L224" s="23">
        <f t="shared" si="20"/>
        <v>269088.23614260182</v>
      </c>
      <c r="M224" s="10">
        <v>3272156.38659201</v>
      </c>
      <c r="N224" s="10">
        <v>3261308.0448366501</v>
      </c>
      <c r="O224" s="23">
        <f t="shared" si="21"/>
        <v>-10848.341755359899</v>
      </c>
      <c r="P224" s="10">
        <v>20220053.632656399</v>
      </c>
      <c r="Q224" s="10">
        <v>20478293.5270436</v>
      </c>
      <c r="R224" s="23">
        <f t="shared" si="22"/>
        <v>258239.89438720047</v>
      </c>
      <c r="S224" s="23">
        <f t="shared" si="23"/>
        <v>269088.23614260182</v>
      </c>
    </row>
    <row r="225" spans="1:19" ht="41.4">
      <c r="A225" t="s">
        <v>268</v>
      </c>
      <c r="B225" s="14" t="s">
        <v>270</v>
      </c>
      <c r="C225">
        <v>2040</v>
      </c>
      <c r="D225" s="10">
        <v>1330876.8395380201</v>
      </c>
      <c r="E225" s="10">
        <v>1352787.6755061899</v>
      </c>
      <c r="F225" s="23">
        <f t="shared" si="18"/>
        <v>21910.835968169849</v>
      </c>
      <c r="G225" s="10">
        <v>2880493.3891112199</v>
      </c>
      <c r="H225" s="10">
        <v>2876390.0212324099</v>
      </c>
      <c r="I225" s="23">
        <f t="shared" si="19"/>
        <v>-4103.3678788100369</v>
      </c>
      <c r="J225" s="10">
        <v>17186086.642761499</v>
      </c>
      <c r="K225" s="10">
        <v>17477129.098030299</v>
      </c>
      <c r="L225" s="23">
        <f t="shared" si="20"/>
        <v>291042.45526880026</v>
      </c>
      <c r="M225" s="10">
        <v>3331558.7882435001</v>
      </c>
      <c r="N225" s="10">
        <v>3319226.5384597802</v>
      </c>
      <c r="O225" s="23">
        <f t="shared" si="21"/>
        <v>-12332.24978371989</v>
      </c>
      <c r="P225" s="10">
        <v>20517645.431005001</v>
      </c>
      <c r="Q225" s="10">
        <v>20796355.636489999</v>
      </c>
      <c r="R225" s="23">
        <f t="shared" si="22"/>
        <v>278710.20548499748</v>
      </c>
      <c r="S225" s="23">
        <f t="shared" si="23"/>
        <v>291042.45526880026</v>
      </c>
    </row>
    <row r="226" spans="1:19" ht="41.4">
      <c r="A226" t="s">
        <v>268</v>
      </c>
      <c r="B226" s="14" t="s">
        <v>270</v>
      </c>
      <c r="C226">
        <v>2041</v>
      </c>
      <c r="D226" s="10">
        <v>1356424.6349605699</v>
      </c>
      <c r="E226" s="10">
        <v>1380070.9641243899</v>
      </c>
      <c r="F226" s="23">
        <f t="shared" si="18"/>
        <v>23646.329163820017</v>
      </c>
      <c r="G226" s="10">
        <v>2927118.3051515198</v>
      </c>
      <c r="H226" s="10">
        <v>2922451.7840816001</v>
      </c>
      <c r="I226" s="23">
        <f t="shared" si="19"/>
        <v>-4666.5210699196905</v>
      </c>
      <c r="J226" s="10">
        <v>17417833.793543302</v>
      </c>
      <c r="K226" s="10">
        <v>17731269.8507494</v>
      </c>
      <c r="L226" s="23">
        <f t="shared" si="20"/>
        <v>313436.05720609799</v>
      </c>
      <c r="M226" s="10">
        <v>3390482.9256200902</v>
      </c>
      <c r="N226" s="10">
        <v>3376570.7795691099</v>
      </c>
      <c r="O226" s="23">
        <f t="shared" si="21"/>
        <v>-13912.146050980315</v>
      </c>
      <c r="P226" s="10">
        <v>20808316.719163399</v>
      </c>
      <c r="Q226" s="10">
        <v>21107840.6303185</v>
      </c>
      <c r="R226" s="23">
        <f t="shared" si="22"/>
        <v>299523.91115510091</v>
      </c>
      <c r="S226" s="23">
        <f t="shared" si="23"/>
        <v>313436.05720609799</v>
      </c>
    </row>
    <row r="227" spans="1:19" ht="41.4">
      <c r="A227" t="s">
        <v>268</v>
      </c>
      <c r="B227" s="14" t="s">
        <v>270</v>
      </c>
      <c r="C227">
        <v>2042</v>
      </c>
      <c r="D227" s="10">
        <v>1381457.7368626399</v>
      </c>
      <c r="E227" s="10">
        <v>1406876.3400552501</v>
      </c>
      <c r="F227" s="23">
        <f t="shared" si="18"/>
        <v>25418.6031926102</v>
      </c>
      <c r="G227" s="10">
        <v>2968251.6856861101</v>
      </c>
      <c r="H227" s="10">
        <v>2962983.4666738398</v>
      </c>
      <c r="I227" s="23">
        <f t="shared" si="19"/>
        <v>-5268.2190122702159</v>
      </c>
      <c r="J227" s="10">
        <v>17637936.261547498</v>
      </c>
      <c r="K227" s="10">
        <v>17974111.2649187</v>
      </c>
      <c r="L227" s="23">
        <f t="shared" si="20"/>
        <v>336175.00337120146</v>
      </c>
      <c r="M227" s="10">
        <v>3448499.2663536202</v>
      </c>
      <c r="N227" s="10">
        <v>3432912.5995370499</v>
      </c>
      <c r="O227" s="23">
        <f t="shared" si="21"/>
        <v>-15586.66681657033</v>
      </c>
      <c r="P227" s="10">
        <v>21086435.527901102</v>
      </c>
      <c r="Q227" s="10">
        <v>21407023.864455801</v>
      </c>
      <c r="R227" s="23">
        <f t="shared" si="22"/>
        <v>320588.33655469865</v>
      </c>
      <c r="S227" s="23">
        <f t="shared" si="23"/>
        <v>336175.00337120146</v>
      </c>
    </row>
    <row r="228" spans="1:19" ht="41.4">
      <c r="A228" t="s">
        <v>268</v>
      </c>
      <c r="B228" s="14" t="s">
        <v>270</v>
      </c>
      <c r="C228">
        <v>2043</v>
      </c>
      <c r="D228" s="10">
        <v>1405587.1591922699</v>
      </c>
      <c r="E228" s="10">
        <v>1432805.1824121401</v>
      </c>
      <c r="F228" s="23">
        <f t="shared" si="18"/>
        <v>27218.023219870171</v>
      </c>
      <c r="G228" s="10">
        <v>3014391.8771647601</v>
      </c>
      <c r="H228" s="10">
        <v>3008470.65003363</v>
      </c>
      <c r="I228" s="23">
        <f t="shared" si="19"/>
        <v>-5921.2271311301738</v>
      </c>
      <c r="J228" s="10">
        <v>17839235.4993966</v>
      </c>
      <c r="K228" s="10">
        <v>18198360.101822201</v>
      </c>
      <c r="L228" s="23">
        <f t="shared" si="20"/>
        <v>359124.60242560133</v>
      </c>
      <c r="M228" s="10">
        <v>3506200.3460960798</v>
      </c>
      <c r="N228" s="10">
        <v>3488845.1394354599</v>
      </c>
      <c r="O228" s="23">
        <f t="shared" si="21"/>
        <v>-17355.206660619937</v>
      </c>
      <c r="P228" s="10">
        <v>21345435.845492698</v>
      </c>
      <c r="Q228" s="10">
        <v>21687205.241257701</v>
      </c>
      <c r="R228" s="23">
        <f t="shared" si="22"/>
        <v>341769.39576500282</v>
      </c>
      <c r="S228" s="23">
        <f t="shared" si="23"/>
        <v>359124.60242560133</v>
      </c>
    </row>
    <row r="229" spans="1:19" ht="41.4">
      <c r="A229" t="s">
        <v>268</v>
      </c>
      <c r="B229" s="14" t="s">
        <v>270</v>
      </c>
      <c r="C229">
        <v>2044</v>
      </c>
      <c r="D229" s="10">
        <v>1429282.20717535</v>
      </c>
      <c r="E229" s="10">
        <v>1458339.1797493801</v>
      </c>
      <c r="F229" s="23">
        <f t="shared" si="18"/>
        <v>29056.972574030049</v>
      </c>
      <c r="G229" s="10">
        <v>3052649.8838373199</v>
      </c>
      <c r="H229" s="10">
        <v>3046056.68354666</v>
      </c>
      <c r="I229" s="23">
        <f t="shared" si="19"/>
        <v>-6593.2002906599082</v>
      </c>
      <c r="J229" s="10">
        <v>18037348.425992701</v>
      </c>
      <c r="K229" s="10">
        <v>18419903.909360301</v>
      </c>
      <c r="L229" s="23">
        <f t="shared" si="20"/>
        <v>382555.48336759955</v>
      </c>
      <c r="M229" s="10">
        <v>3562796.9626365202</v>
      </c>
      <c r="N229" s="10">
        <v>3543582.9297337201</v>
      </c>
      <c r="O229" s="23">
        <f t="shared" si="21"/>
        <v>-19214.032902800012</v>
      </c>
      <c r="P229" s="10">
        <v>21600145.388629202</v>
      </c>
      <c r="Q229" s="10">
        <v>21963486.839094002</v>
      </c>
      <c r="R229" s="23">
        <f t="shared" si="22"/>
        <v>363341.4504648</v>
      </c>
      <c r="S229" s="23">
        <f t="shared" si="23"/>
        <v>382555.48336759955</v>
      </c>
    </row>
    <row r="230" spans="1:19" ht="41.4">
      <c r="A230" t="s">
        <v>268</v>
      </c>
      <c r="B230" s="14" t="s">
        <v>270</v>
      </c>
      <c r="C230">
        <v>2045</v>
      </c>
      <c r="D230" s="10">
        <v>1452971.6778533801</v>
      </c>
      <c r="E230" s="10">
        <v>1483913.3999159799</v>
      </c>
      <c r="F230" s="23">
        <f t="shared" si="18"/>
        <v>30941.722062599845</v>
      </c>
      <c r="G230" s="10">
        <v>3089532.4614298898</v>
      </c>
      <c r="H230" s="10">
        <v>3082224.0069858502</v>
      </c>
      <c r="I230" s="23">
        <f t="shared" si="19"/>
        <v>-7308.454444039613</v>
      </c>
      <c r="J230" s="10">
        <v>18229344.5323328</v>
      </c>
      <c r="K230" s="10">
        <v>18635707.8486913</v>
      </c>
      <c r="L230" s="23">
        <f t="shared" si="20"/>
        <v>406363.31635849923</v>
      </c>
      <c r="M230" s="10">
        <v>3618137.4233050202</v>
      </c>
      <c r="N230" s="10">
        <v>3596974.60976764</v>
      </c>
      <c r="O230" s="23">
        <f t="shared" si="21"/>
        <v>-21162.813537380192</v>
      </c>
      <c r="P230" s="10">
        <v>21847481.955637801</v>
      </c>
      <c r="Q230" s="10">
        <v>22232682.4584589</v>
      </c>
      <c r="R230" s="23">
        <f t="shared" si="22"/>
        <v>385200.50282109901</v>
      </c>
      <c r="S230" s="23">
        <f t="shared" si="23"/>
        <v>406363.31635849923</v>
      </c>
    </row>
    <row r="231" spans="1:19" ht="41.4">
      <c r="A231" t="s">
        <v>268</v>
      </c>
      <c r="B231" s="14" t="s">
        <v>270</v>
      </c>
      <c r="C231">
        <v>2046</v>
      </c>
      <c r="D231" s="10">
        <v>1476612.56887831</v>
      </c>
      <c r="E231" s="10">
        <v>1509480.2754246099</v>
      </c>
      <c r="F231" s="23">
        <f t="shared" si="18"/>
        <v>32867.706546299858</v>
      </c>
      <c r="G231" s="10">
        <v>3132110.4924212499</v>
      </c>
      <c r="H231" s="10">
        <v>3124046.1784474999</v>
      </c>
      <c r="I231" s="23">
        <f t="shared" si="19"/>
        <v>-8064.3139737499878</v>
      </c>
      <c r="J231" s="10">
        <v>18412459.7578674</v>
      </c>
      <c r="K231" s="10">
        <v>18842942.5524536</v>
      </c>
      <c r="L231" s="23">
        <f t="shared" si="20"/>
        <v>430482.79458620027</v>
      </c>
      <c r="M231" s="10">
        <v>3672715.5758185699</v>
      </c>
      <c r="N231" s="10">
        <v>3649516.0869798502</v>
      </c>
      <c r="O231" s="23">
        <f t="shared" si="21"/>
        <v>-23199.48883871967</v>
      </c>
      <c r="P231" s="10">
        <v>22085175.333686002</v>
      </c>
      <c r="Q231" s="10">
        <v>22492458.639433499</v>
      </c>
      <c r="R231" s="23">
        <f t="shared" si="22"/>
        <v>407283.30574749783</v>
      </c>
      <c r="S231" s="23">
        <f t="shared" si="23"/>
        <v>430482.79458620027</v>
      </c>
    </row>
    <row r="232" spans="1:19" ht="41.4">
      <c r="A232" t="s">
        <v>268</v>
      </c>
      <c r="B232" s="14" t="s">
        <v>270</v>
      </c>
      <c r="C232">
        <v>2047</v>
      </c>
      <c r="D232" s="10">
        <v>1499416.2634481201</v>
      </c>
      <c r="E232" s="10">
        <v>1534237.5744131999</v>
      </c>
      <c r="F232" s="23">
        <f t="shared" si="18"/>
        <v>34821.310965079814</v>
      </c>
      <c r="G232" s="10">
        <v>3167756.5522925798</v>
      </c>
      <c r="H232" s="10">
        <v>3158904.2402997999</v>
      </c>
      <c r="I232" s="23">
        <f t="shared" si="19"/>
        <v>-8852.3119927798398</v>
      </c>
      <c r="J232" s="10">
        <v>18586492.3886737</v>
      </c>
      <c r="K232" s="10">
        <v>19041387.437856801</v>
      </c>
      <c r="L232" s="23">
        <f t="shared" si="20"/>
        <v>454895.04918310046</v>
      </c>
      <c r="M232" s="10">
        <v>3726034.9149301001</v>
      </c>
      <c r="N232" s="10">
        <v>3700713.6879092599</v>
      </c>
      <c r="O232" s="23">
        <f t="shared" si="21"/>
        <v>-25321.227020840161</v>
      </c>
      <c r="P232" s="10">
        <v>22312527.303603798</v>
      </c>
      <c r="Q232" s="10">
        <v>22742101.125766098</v>
      </c>
      <c r="R232" s="23">
        <f t="shared" si="22"/>
        <v>429573.82216230035</v>
      </c>
      <c r="S232" s="23">
        <f t="shared" si="23"/>
        <v>454895.04918310046</v>
      </c>
    </row>
    <row r="233" spans="1:19" ht="41.4">
      <c r="A233" t="s">
        <v>268</v>
      </c>
      <c r="B233" s="14" t="s">
        <v>270</v>
      </c>
      <c r="C233">
        <v>2048</v>
      </c>
      <c r="D233" s="10">
        <v>1520796.57666913</v>
      </c>
      <c r="E233" s="10">
        <v>1557584.97398339</v>
      </c>
      <c r="F233" s="23">
        <f t="shared" si="18"/>
        <v>36788.397314260015</v>
      </c>
      <c r="G233" s="10">
        <v>3203908.7162171002</v>
      </c>
      <c r="H233" s="10">
        <v>3194212.2507100999</v>
      </c>
      <c r="I233" s="23">
        <f t="shared" si="19"/>
        <v>-9696.4655070002191</v>
      </c>
      <c r="J233" s="10">
        <v>18741063.161966901</v>
      </c>
      <c r="K233" s="10">
        <v>19220391.648086298</v>
      </c>
      <c r="L233" s="23">
        <f t="shared" si="20"/>
        <v>479328.48611939698</v>
      </c>
      <c r="M233" s="10">
        <v>3778352.9955406999</v>
      </c>
      <c r="N233" s="10">
        <v>3750826.4501789301</v>
      </c>
      <c r="O233" s="23">
        <f t="shared" si="21"/>
        <v>-27526.545361769851</v>
      </c>
      <c r="P233" s="10">
        <v>22519416.157507502</v>
      </c>
      <c r="Q233" s="10">
        <v>22971218.098265201</v>
      </c>
      <c r="R233" s="23">
        <f t="shared" si="22"/>
        <v>451801.94075769931</v>
      </c>
      <c r="S233" s="23">
        <f t="shared" si="23"/>
        <v>479328.48611939698</v>
      </c>
    </row>
    <row r="234" spans="1:19" ht="41.4">
      <c r="A234" t="s">
        <v>268</v>
      </c>
      <c r="B234" s="14" t="s">
        <v>270</v>
      </c>
      <c r="C234">
        <v>2049</v>
      </c>
      <c r="D234" s="10">
        <v>1542347.0611328699</v>
      </c>
      <c r="E234" s="10">
        <v>1581148.70872561</v>
      </c>
      <c r="F234" s="23">
        <f t="shared" si="18"/>
        <v>38801.647592740133</v>
      </c>
      <c r="G234" s="10">
        <v>3237614.5492555099</v>
      </c>
      <c r="H234" s="10">
        <v>3227056.8854561802</v>
      </c>
      <c r="I234" s="23">
        <f t="shared" si="19"/>
        <v>-10557.663799329661</v>
      </c>
      <c r="J234" s="10">
        <v>18895441.592126299</v>
      </c>
      <c r="K234" s="10">
        <v>19399647.730491299</v>
      </c>
      <c r="L234" s="23">
        <f t="shared" si="20"/>
        <v>504206.13836500049</v>
      </c>
      <c r="M234" s="10">
        <v>3829315.2158733699</v>
      </c>
      <c r="N234" s="10">
        <v>3799503.95708712</v>
      </c>
      <c r="O234" s="23">
        <f t="shared" si="21"/>
        <v>-29811.258786249906</v>
      </c>
      <c r="P234" s="10">
        <v>22724756.8079997</v>
      </c>
      <c r="Q234" s="10">
        <v>23199151.687578399</v>
      </c>
      <c r="R234" s="23">
        <f t="shared" si="22"/>
        <v>474394.87957869843</v>
      </c>
      <c r="S234" s="23">
        <f t="shared" si="23"/>
        <v>504206.13836500049</v>
      </c>
    </row>
    <row r="235" spans="1:19" ht="41.4">
      <c r="A235" t="s">
        <v>268</v>
      </c>
      <c r="B235" s="14" t="s">
        <v>270</v>
      </c>
      <c r="C235">
        <v>2050</v>
      </c>
      <c r="D235" s="10">
        <v>1563171.12240997</v>
      </c>
      <c r="E235" s="10">
        <v>1604008.46344375</v>
      </c>
      <c r="F235" s="23">
        <f t="shared" si="18"/>
        <v>40837.341033780016</v>
      </c>
      <c r="G235" s="10">
        <v>3268647.75849659</v>
      </c>
      <c r="H235" s="10">
        <v>3257199.2980493</v>
      </c>
      <c r="I235" s="23">
        <f t="shared" si="19"/>
        <v>-11448.460447289981</v>
      </c>
      <c r="J235" s="10">
        <v>19040769.989775799</v>
      </c>
      <c r="K235" s="10">
        <v>19570013.415609401</v>
      </c>
      <c r="L235" s="23">
        <f t="shared" si="20"/>
        <v>529243.4258336015</v>
      </c>
      <c r="M235" s="10">
        <v>3878765.6098993402</v>
      </c>
      <c r="N235" s="10">
        <v>3846594.3784267399</v>
      </c>
      <c r="O235" s="23">
        <f t="shared" si="21"/>
        <v>-32171.231472600251</v>
      </c>
      <c r="P235" s="10">
        <v>22919535.599675201</v>
      </c>
      <c r="Q235" s="10">
        <v>23416607.794036102</v>
      </c>
      <c r="R235" s="23">
        <f t="shared" si="22"/>
        <v>497072.19436090067</v>
      </c>
      <c r="S235" s="23">
        <f t="shared" si="23"/>
        <v>529243.4258336015</v>
      </c>
    </row>
  </sheetData>
  <autoFilter ref="A1:S235" xr:uid="{00000000-0009-0000-0000-000006000000}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6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2.69921875" customWidth="1"/>
    <col min="3" max="3" width="16.69921875" customWidth="1"/>
    <col min="4" max="4" width="21.69921875" customWidth="1"/>
    <col min="5" max="5" width="15.69921875" customWidth="1"/>
    <col min="6" max="6" width="19.69921875" customWidth="1"/>
    <col min="7" max="7" width="21.69921875" customWidth="1"/>
    <col min="8" max="9" width="12.69921875" customWidth="1"/>
    <col min="10" max="10" width="20.69921875" customWidth="1"/>
    <col min="11" max="11" width="23.69921875" customWidth="1"/>
    <col min="12" max="12" width="19.69921875" customWidth="1"/>
    <col min="13" max="13" width="13.69921875" customWidth="1"/>
    <col min="14" max="14" width="14.69921875" customWidth="1"/>
  </cols>
  <sheetData>
    <row r="1" spans="1:14" ht="28.05" customHeight="1">
      <c r="A1" s="1" t="s">
        <v>475</v>
      </c>
      <c r="B1" s="1" t="s">
        <v>374</v>
      </c>
      <c r="C1" s="1" t="s">
        <v>375</v>
      </c>
      <c r="D1" s="1" t="s">
        <v>454</v>
      </c>
      <c r="E1" s="1" t="s">
        <v>484</v>
      </c>
      <c r="F1" s="1" t="s">
        <v>485</v>
      </c>
      <c r="G1" s="1" t="s">
        <v>476</v>
      </c>
      <c r="H1" s="1" t="s">
        <v>42</v>
      </c>
      <c r="I1" s="1" t="s">
        <v>486</v>
      </c>
      <c r="J1" s="1" t="s">
        <v>487</v>
      </c>
      <c r="K1" s="1" t="s">
        <v>488</v>
      </c>
      <c r="L1" s="1" t="s">
        <v>489</v>
      </c>
      <c r="M1" s="1" t="s">
        <v>490</v>
      </c>
      <c r="N1" s="1" t="s">
        <v>491</v>
      </c>
    </row>
    <row r="2" spans="1:14" ht="27.6">
      <c r="A2" t="s">
        <v>164</v>
      </c>
      <c r="B2" t="s">
        <v>204</v>
      </c>
      <c r="C2" s="14" t="s">
        <v>206</v>
      </c>
      <c r="D2" t="s">
        <v>465</v>
      </c>
      <c r="G2" t="s">
        <v>483</v>
      </c>
      <c r="H2" s="20">
        <v>2025</v>
      </c>
      <c r="I2" s="30">
        <f>100*(1-(SUMIFS(CVD_40q30_Age!$M$2:$M$10401,CVD_40q30_Age!$A$2:$A$10401,A2,CVD_40q30_Age!$B$2:$B$10401,B2,CVD_40q30_Age!$E$2:$E$10401,G2,CVD_40q30_Age!$F$2:$F$10401,H2,CVD_40q30_Age!$G$2:$G$10401,69))/(SUMIFS(CVD_40q30_Age!$L$2:$L$10401,CVD_40q30_Age!$A$2:$A$10401,A2,CVD_40q30_Age!$B$2:$B$10401,B2,CVD_40q30_Age!$E$2:$E$10401,G2,CVD_40q30_Age!$F$2:$F$10401,H2,CVD_40q30_Age!$G$2:$G$10401,30)))</f>
        <v>14.594862693022181</v>
      </c>
      <c r="J2" s="30">
        <f t="shared" ref="J2:J65" si="0">SUMIFS($I$2:$I$261,$A$2:$A$261,A2,$G$2:$G$261,G2,$H$2:$H$261,H2,$B$2:$B$261,"baseline")</f>
        <v>14.594862693022181</v>
      </c>
      <c r="K2" s="30">
        <f t="shared" ref="K2:K65" si="1">J2-I2</f>
        <v>0</v>
      </c>
      <c r="L2" s="28">
        <f t="shared" ref="L2:L65" si="2">IF(J2=0,"",100*(J2-I2)/J2)</f>
        <v>0</v>
      </c>
      <c r="M2" s="34">
        <v>14.594862693022201</v>
      </c>
      <c r="N2" s="16" t="str">
        <f t="shared" ref="N2:N65" si="3">IF(ABS(I2-M2)&lt;=0.001,"match","mismatch")</f>
        <v>match</v>
      </c>
    </row>
    <row r="3" spans="1:14" ht="27.6">
      <c r="A3" t="s">
        <v>164</v>
      </c>
      <c r="B3" t="s">
        <v>204</v>
      </c>
      <c r="C3" s="14" t="s">
        <v>206</v>
      </c>
      <c r="D3" t="s">
        <v>465</v>
      </c>
      <c r="G3" t="s">
        <v>483</v>
      </c>
      <c r="H3" s="20">
        <v>2026</v>
      </c>
      <c r="I3" s="30">
        <f>100*(1-(SUMIFS(CVD_40q30_Age!$M$2:$M$10401,CVD_40q30_Age!$A$2:$A$10401,A3,CVD_40q30_Age!$B$2:$B$10401,B3,CVD_40q30_Age!$E$2:$E$10401,G3,CVD_40q30_Age!$F$2:$F$10401,H3,CVD_40q30_Age!$G$2:$G$10401,69))/(SUMIFS(CVD_40q30_Age!$L$2:$L$10401,CVD_40q30_Age!$A$2:$A$10401,A3,CVD_40q30_Age!$B$2:$B$10401,B3,CVD_40q30_Age!$E$2:$E$10401,G3,CVD_40q30_Age!$F$2:$F$10401,H3,CVD_40q30_Age!$G$2:$G$10401,30)))</f>
        <v>14.497404389883162</v>
      </c>
      <c r="J3" s="30">
        <f t="shared" si="0"/>
        <v>14.52004645859677</v>
      </c>
      <c r="K3" s="30">
        <f t="shared" si="1"/>
        <v>2.264206871360841E-2</v>
      </c>
      <c r="L3" s="28">
        <f t="shared" si="2"/>
        <v>0.1559366134135397</v>
      </c>
      <c r="M3" s="34">
        <v>14.4974043898831</v>
      </c>
      <c r="N3" s="16" t="str">
        <f t="shared" si="3"/>
        <v>match</v>
      </c>
    </row>
    <row r="4" spans="1:14" ht="27.6">
      <c r="A4" t="s">
        <v>164</v>
      </c>
      <c r="B4" t="s">
        <v>204</v>
      </c>
      <c r="C4" s="14" t="s">
        <v>206</v>
      </c>
      <c r="D4" t="s">
        <v>465</v>
      </c>
      <c r="G4" t="s">
        <v>483</v>
      </c>
      <c r="H4" s="20">
        <v>2027</v>
      </c>
      <c r="I4" s="30">
        <f>100*(1-(SUMIFS(CVD_40q30_Age!$M$2:$M$10401,CVD_40q30_Age!$A$2:$A$10401,A4,CVD_40q30_Age!$B$2:$B$10401,B4,CVD_40q30_Age!$E$2:$E$10401,G4,CVD_40q30_Age!$F$2:$F$10401,H4,CVD_40q30_Age!$G$2:$G$10401,69))/(SUMIFS(CVD_40q30_Age!$L$2:$L$10401,CVD_40q30_Age!$A$2:$A$10401,A4,CVD_40q30_Age!$B$2:$B$10401,B4,CVD_40q30_Age!$E$2:$E$10401,G4,CVD_40q30_Age!$F$2:$F$10401,H4,CVD_40q30_Age!$G$2:$G$10401,30)))</f>
        <v>14.37424991897791</v>
      </c>
      <c r="J4" s="30">
        <f t="shared" si="0"/>
        <v>14.435622380360035</v>
      </c>
      <c r="K4" s="30">
        <f t="shared" si="1"/>
        <v>6.137246138212582E-2</v>
      </c>
      <c r="L4" s="28">
        <f t="shared" si="2"/>
        <v>0.42514593250668797</v>
      </c>
      <c r="M4" s="34">
        <v>14.374249918977901</v>
      </c>
      <c r="N4" s="16" t="str">
        <f t="shared" si="3"/>
        <v>match</v>
      </c>
    </row>
    <row r="5" spans="1:14" ht="27.6">
      <c r="A5" t="s">
        <v>164</v>
      </c>
      <c r="B5" t="s">
        <v>204</v>
      </c>
      <c r="C5" s="14" t="s">
        <v>206</v>
      </c>
      <c r="D5" t="s">
        <v>465</v>
      </c>
      <c r="G5" t="s">
        <v>483</v>
      </c>
      <c r="H5" s="20">
        <v>2028</v>
      </c>
      <c r="I5" s="30">
        <f>100*(1-(SUMIFS(CVD_40q30_Age!$M$2:$M$10401,CVD_40q30_Age!$A$2:$A$10401,A5,CVD_40q30_Age!$B$2:$B$10401,B5,CVD_40q30_Age!$E$2:$E$10401,G5,CVD_40q30_Age!$F$2:$F$10401,H5,CVD_40q30_Age!$G$2:$G$10401,69))/(SUMIFS(CVD_40q30_Age!$L$2:$L$10401,CVD_40q30_Age!$A$2:$A$10401,A5,CVD_40q30_Age!$B$2:$B$10401,B5,CVD_40q30_Age!$E$2:$E$10401,G5,CVD_40q30_Age!$F$2:$F$10401,H5,CVD_40q30_Age!$G$2:$G$10401,30)))</f>
        <v>14.238675532271783</v>
      </c>
      <c r="J5" s="30">
        <f t="shared" si="0"/>
        <v>14.351337436226553</v>
      </c>
      <c r="K5" s="30">
        <f t="shared" si="1"/>
        <v>0.11266190395476983</v>
      </c>
      <c r="L5" s="28">
        <f t="shared" si="2"/>
        <v>0.78502721056771707</v>
      </c>
      <c r="M5" s="34">
        <v>14.238675532271801</v>
      </c>
      <c r="N5" s="16" t="str">
        <f t="shared" si="3"/>
        <v>match</v>
      </c>
    </row>
    <row r="6" spans="1:14" ht="27.6">
      <c r="A6" t="s">
        <v>164</v>
      </c>
      <c r="B6" t="s">
        <v>204</v>
      </c>
      <c r="C6" s="14" t="s">
        <v>206</v>
      </c>
      <c r="D6" t="s">
        <v>465</v>
      </c>
      <c r="G6" t="s">
        <v>483</v>
      </c>
      <c r="H6" s="20">
        <v>2029</v>
      </c>
      <c r="I6" s="30">
        <f>100*(1-(SUMIFS(CVD_40q30_Age!$M$2:$M$10401,CVD_40q30_Age!$A$2:$A$10401,A6,CVD_40q30_Age!$B$2:$B$10401,B6,CVD_40q30_Age!$E$2:$E$10401,G6,CVD_40q30_Age!$F$2:$F$10401,H6,CVD_40q30_Age!$G$2:$G$10401,69))/(SUMIFS(CVD_40q30_Age!$L$2:$L$10401,CVD_40q30_Age!$A$2:$A$10401,A6,CVD_40q30_Age!$B$2:$B$10401,B6,CVD_40q30_Age!$E$2:$E$10401,G6,CVD_40q30_Age!$F$2:$F$10401,H6,CVD_40q30_Age!$G$2:$G$10401,30)))</f>
        <v>14.101328327128915</v>
      </c>
      <c r="J6" s="30">
        <f t="shared" si="0"/>
        <v>14.275766755657616</v>
      </c>
      <c r="K6" s="30">
        <f t="shared" si="1"/>
        <v>0.17443842852870084</v>
      </c>
      <c r="L6" s="28">
        <f t="shared" si="2"/>
        <v>1.2219198556152462</v>
      </c>
      <c r="M6" s="34">
        <v>14.1013283271289</v>
      </c>
      <c r="N6" s="16" t="str">
        <f t="shared" si="3"/>
        <v>match</v>
      </c>
    </row>
    <row r="7" spans="1:14" ht="27.6">
      <c r="A7" t="s">
        <v>164</v>
      </c>
      <c r="B7" t="s">
        <v>204</v>
      </c>
      <c r="C7" s="14" t="s">
        <v>206</v>
      </c>
      <c r="D7" t="s">
        <v>465</v>
      </c>
      <c r="G7" t="s">
        <v>483</v>
      </c>
      <c r="H7" s="20">
        <v>2030</v>
      </c>
      <c r="I7" s="30">
        <f>100*(1-(SUMIFS(CVD_40q30_Age!$M$2:$M$10401,CVD_40q30_Age!$A$2:$A$10401,A7,CVD_40q30_Age!$B$2:$B$10401,B7,CVD_40q30_Age!$E$2:$E$10401,G7,CVD_40q30_Age!$F$2:$F$10401,H7,CVD_40q30_Age!$G$2:$G$10401,69))/(SUMIFS(CVD_40q30_Age!$L$2:$L$10401,CVD_40q30_Age!$A$2:$A$10401,A7,CVD_40q30_Age!$B$2:$B$10401,B7,CVD_40q30_Age!$E$2:$E$10401,G7,CVD_40q30_Age!$F$2:$F$10401,H7,CVD_40q30_Age!$G$2:$G$10401,30)))</f>
        <v>13.948509060303493</v>
      </c>
      <c r="J7" s="30">
        <f t="shared" si="0"/>
        <v>14.192049012873643</v>
      </c>
      <c r="K7" s="30">
        <f t="shared" si="1"/>
        <v>0.24353995257014915</v>
      </c>
      <c r="L7" s="28">
        <f t="shared" si="2"/>
        <v>1.7160309434475138</v>
      </c>
      <c r="M7" s="34">
        <v>13.9485090603035</v>
      </c>
      <c r="N7" s="16" t="str">
        <f t="shared" si="3"/>
        <v>match</v>
      </c>
    </row>
    <row r="8" spans="1:14" ht="27.6">
      <c r="A8" t="s">
        <v>164</v>
      </c>
      <c r="B8" t="s">
        <v>204</v>
      </c>
      <c r="C8" s="14" t="s">
        <v>206</v>
      </c>
      <c r="D8" t="s">
        <v>465</v>
      </c>
      <c r="G8" t="s">
        <v>483</v>
      </c>
      <c r="H8" s="20">
        <v>2031</v>
      </c>
      <c r="I8" s="30">
        <f>100*(1-(SUMIFS(CVD_40q30_Age!$M$2:$M$10401,CVD_40q30_Age!$A$2:$A$10401,A8,CVD_40q30_Age!$B$2:$B$10401,B8,CVD_40q30_Age!$E$2:$E$10401,G8,CVD_40q30_Age!$F$2:$F$10401,H8,CVD_40q30_Age!$G$2:$G$10401,69))/(SUMIFS(CVD_40q30_Age!$L$2:$L$10401,CVD_40q30_Age!$A$2:$A$10401,A8,CVD_40q30_Age!$B$2:$B$10401,B8,CVD_40q30_Age!$E$2:$E$10401,G8,CVD_40q30_Age!$F$2:$F$10401,H8,CVD_40q30_Age!$G$2:$G$10401,30)))</f>
        <v>13.767798814986875</v>
      </c>
      <c r="J8" s="30">
        <f t="shared" si="0"/>
        <v>14.085133545935303</v>
      </c>
      <c r="K8" s="30">
        <f t="shared" si="1"/>
        <v>0.31733473094842779</v>
      </c>
      <c r="L8" s="28">
        <f t="shared" si="2"/>
        <v>2.2529763733763422</v>
      </c>
      <c r="M8" s="34">
        <v>13.7677988149869</v>
      </c>
      <c r="N8" s="16" t="str">
        <f t="shared" si="3"/>
        <v>match</v>
      </c>
    </row>
    <row r="9" spans="1:14" ht="27.6">
      <c r="A9" t="s">
        <v>164</v>
      </c>
      <c r="B9" t="s">
        <v>204</v>
      </c>
      <c r="C9" s="14" t="s">
        <v>206</v>
      </c>
      <c r="D9" t="s">
        <v>465</v>
      </c>
      <c r="G9" t="s">
        <v>483</v>
      </c>
      <c r="H9" s="20">
        <v>2032</v>
      </c>
      <c r="I9" s="30">
        <f>100*(1-(SUMIFS(CVD_40q30_Age!$M$2:$M$10401,CVD_40q30_Age!$A$2:$A$10401,A9,CVD_40q30_Age!$B$2:$B$10401,B9,CVD_40q30_Age!$E$2:$E$10401,G9,CVD_40q30_Age!$F$2:$F$10401,H9,CVD_40q30_Age!$G$2:$G$10401,69))/(SUMIFS(CVD_40q30_Age!$L$2:$L$10401,CVD_40q30_Age!$A$2:$A$10401,A9,CVD_40q30_Age!$B$2:$B$10401,B9,CVD_40q30_Age!$E$2:$E$10401,G9,CVD_40q30_Age!$F$2:$F$10401,H9,CVD_40q30_Age!$G$2:$G$10401,30)))</f>
        <v>13.575471922422333</v>
      </c>
      <c r="J9" s="30">
        <f t="shared" si="0"/>
        <v>13.970746153214863</v>
      </c>
      <c r="K9" s="30">
        <f t="shared" si="1"/>
        <v>0.39527423079253055</v>
      </c>
      <c r="L9" s="28">
        <f t="shared" si="2"/>
        <v>2.8292993549351153</v>
      </c>
      <c r="M9" s="34">
        <v>13.575471922422301</v>
      </c>
      <c r="N9" s="16" t="str">
        <f t="shared" si="3"/>
        <v>match</v>
      </c>
    </row>
    <row r="10" spans="1:14" ht="27.6">
      <c r="A10" t="s">
        <v>164</v>
      </c>
      <c r="B10" t="s">
        <v>204</v>
      </c>
      <c r="C10" s="14" t="s">
        <v>206</v>
      </c>
      <c r="D10" t="s">
        <v>465</v>
      </c>
      <c r="G10" t="s">
        <v>483</v>
      </c>
      <c r="H10" s="20">
        <v>2033</v>
      </c>
      <c r="I10" s="30">
        <f>100*(1-(SUMIFS(CVD_40q30_Age!$M$2:$M$10401,CVD_40q30_Age!$A$2:$A$10401,A10,CVD_40q30_Age!$B$2:$B$10401,B10,CVD_40q30_Age!$E$2:$E$10401,G10,CVD_40q30_Age!$F$2:$F$10401,H10,CVD_40q30_Age!$G$2:$G$10401,69))/(SUMIFS(CVD_40q30_Age!$L$2:$L$10401,CVD_40q30_Age!$A$2:$A$10401,A10,CVD_40q30_Age!$B$2:$B$10401,B10,CVD_40q30_Age!$E$2:$E$10401,G10,CVD_40q30_Age!$F$2:$F$10401,H10,CVD_40q30_Age!$G$2:$G$10401,30)))</f>
        <v>13.368500633991498</v>
      </c>
      <c r="J10" s="30">
        <f t="shared" si="0"/>
        <v>13.845230894675142</v>
      </c>
      <c r="K10" s="30">
        <f t="shared" si="1"/>
        <v>0.47673026068364344</v>
      </c>
      <c r="L10" s="28">
        <f t="shared" si="2"/>
        <v>3.4432814036130903</v>
      </c>
      <c r="M10" s="34">
        <v>13.3685006339915</v>
      </c>
      <c r="N10" s="16" t="str">
        <f t="shared" si="3"/>
        <v>match</v>
      </c>
    </row>
    <row r="11" spans="1:14" ht="27.6">
      <c r="A11" t="s">
        <v>164</v>
      </c>
      <c r="B11" t="s">
        <v>204</v>
      </c>
      <c r="C11" s="14" t="s">
        <v>206</v>
      </c>
      <c r="D11" t="s">
        <v>465</v>
      </c>
      <c r="G11" t="s">
        <v>483</v>
      </c>
      <c r="H11" s="20">
        <v>2034</v>
      </c>
      <c r="I11" s="30">
        <f>100*(1-(SUMIFS(CVD_40q30_Age!$M$2:$M$10401,CVD_40q30_Age!$A$2:$A$10401,A11,CVD_40q30_Age!$B$2:$B$10401,B11,CVD_40q30_Age!$E$2:$E$10401,G11,CVD_40q30_Age!$F$2:$F$10401,H11,CVD_40q30_Age!$G$2:$G$10401,69))/(SUMIFS(CVD_40q30_Age!$L$2:$L$10401,CVD_40q30_Age!$A$2:$A$10401,A11,CVD_40q30_Age!$B$2:$B$10401,B11,CVD_40q30_Age!$E$2:$E$10401,G11,CVD_40q30_Age!$F$2:$F$10401,H11,CVD_40q30_Age!$G$2:$G$10401,30)))</f>
        <v>13.164693048684285</v>
      </c>
      <c r="J11" s="30">
        <f t="shared" si="0"/>
        <v>13.726112857616224</v>
      </c>
      <c r="K11" s="30">
        <f t="shared" si="1"/>
        <v>0.5614198089319391</v>
      </c>
      <c r="L11" s="28">
        <f t="shared" si="2"/>
        <v>4.0901587707726259</v>
      </c>
      <c r="M11" s="34">
        <v>13.164693048684301</v>
      </c>
      <c r="N11" s="16" t="str">
        <f t="shared" si="3"/>
        <v>match</v>
      </c>
    </row>
    <row r="12" spans="1:14" ht="27.6">
      <c r="A12" t="s">
        <v>164</v>
      </c>
      <c r="B12" t="s">
        <v>204</v>
      </c>
      <c r="C12" s="14" t="s">
        <v>206</v>
      </c>
      <c r="D12" t="s">
        <v>465</v>
      </c>
      <c r="G12" t="s">
        <v>483</v>
      </c>
      <c r="H12" s="20">
        <v>2035</v>
      </c>
      <c r="I12" s="30">
        <f>100*(1-(SUMIFS(CVD_40q30_Age!$M$2:$M$10401,CVD_40q30_Age!$A$2:$A$10401,A12,CVD_40q30_Age!$B$2:$B$10401,B12,CVD_40q30_Age!$E$2:$E$10401,G12,CVD_40q30_Age!$F$2:$F$10401,H12,CVD_40q30_Age!$G$2:$G$10401,69))/(SUMIFS(CVD_40q30_Age!$L$2:$L$10401,CVD_40q30_Age!$A$2:$A$10401,A12,CVD_40q30_Age!$B$2:$B$10401,B12,CVD_40q30_Age!$E$2:$E$10401,G12,CVD_40q30_Age!$F$2:$F$10401,H12,CVD_40q30_Age!$G$2:$G$10401,30)))</f>
        <v>12.952108066378498</v>
      </c>
      <c r="J12" s="30">
        <f t="shared" si="0"/>
        <v>13.599951679669731</v>
      </c>
      <c r="K12" s="30">
        <f t="shared" si="1"/>
        <v>0.64784361329123286</v>
      </c>
      <c r="L12" s="28">
        <f t="shared" si="2"/>
        <v>4.7635729048925963</v>
      </c>
      <c r="M12" s="34">
        <v>12.9521080663785</v>
      </c>
      <c r="N12" s="16" t="str">
        <f t="shared" si="3"/>
        <v>match</v>
      </c>
    </row>
    <row r="13" spans="1:14" ht="27.6">
      <c r="A13" t="s">
        <v>164</v>
      </c>
      <c r="B13" t="s">
        <v>204</v>
      </c>
      <c r="C13" s="14" t="s">
        <v>206</v>
      </c>
      <c r="D13" t="s">
        <v>465</v>
      </c>
      <c r="G13" t="s">
        <v>483</v>
      </c>
      <c r="H13" s="20">
        <v>2036</v>
      </c>
      <c r="I13" s="30">
        <f>100*(1-(SUMIFS(CVD_40q30_Age!$M$2:$M$10401,CVD_40q30_Age!$A$2:$A$10401,A13,CVD_40q30_Age!$B$2:$B$10401,B13,CVD_40q30_Age!$E$2:$E$10401,G13,CVD_40q30_Age!$F$2:$F$10401,H13,CVD_40q30_Age!$G$2:$G$10401,69))/(SUMIFS(CVD_40q30_Age!$L$2:$L$10401,CVD_40q30_Age!$A$2:$A$10401,A13,CVD_40q30_Age!$B$2:$B$10401,B13,CVD_40q30_Age!$E$2:$E$10401,G13,CVD_40q30_Age!$F$2:$F$10401,H13,CVD_40q30_Age!$G$2:$G$10401,30)))</f>
        <v>12.744566033503336</v>
      </c>
      <c r="J13" s="30">
        <f t="shared" si="0"/>
        <v>13.480038535038208</v>
      </c>
      <c r="K13" s="30">
        <f t="shared" si="1"/>
        <v>0.73547250153487198</v>
      </c>
      <c r="L13" s="28">
        <f t="shared" si="2"/>
        <v>5.4560118624526419</v>
      </c>
      <c r="M13" s="34">
        <v>12.7445660335033</v>
      </c>
      <c r="N13" s="16" t="str">
        <f t="shared" si="3"/>
        <v>match</v>
      </c>
    </row>
    <row r="14" spans="1:14" ht="27.6">
      <c r="A14" t="s">
        <v>164</v>
      </c>
      <c r="B14" t="s">
        <v>204</v>
      </c>
      <c r="C14" s="14" t="s">
        <v>206</v>
      </c>
      <c r="D14" t="s">
        <v>465</v>
      </c>
      <c r="G14" t="s">
        <v>483</v>
      </c>
      <c r="H14" s="20">
        <v>2037</v>
      </c>
      <c r="I14" s="30">
        <f>100*(1-(SUMIFS(CVD_40q30_Age!$M$2:$M$10401,CVD_40q30_Age!$A$2:$A$10401,A14,CVD_40q30_Age!$B$2:$B$10401,B14,CVD_40q30_Age!$E$2:$E$10401,G14,CVD_40q30_Age!$F$2:$F$10401,H14,CVD_40q30_Age!$G$2:$G$10401,69))/(SUMIFS(CVD_40q30_Age!$L$2:$L$10401,CVD_40q30_Age!$A$2:$A$10401,A14,CVD_40q30_Age!$B$2:$B$10401,B14,CVD_40q30_Age!$E$2:$E$10401,G14,CVD_40q30_Age!$F$2:$F$10401,H14,CVD_40q30_Age!$G$2:$G$10401,30)))</f>
        <v>12.532494607570587</v>
      </c>
      <c r="J14" s="30">
        <f t="shared" si="0"/>
        <v>13.356721338798561</v>
      </c>
      <c r="K14" s="30">
        <f t="shared" si="1"/>
        <v>0.82422673122797363</v>
      </c>
      <c r="L14" s="28">
        <f t="shared" si="2"/>
        <v>6.1708761478295013</v>
      </c>
      <c r="M14" s="34">
        <v>12.5324946075706</v>
      </c>
      <c r="N14" s="16" t="str">
        <f t="shared" si="3"/>
        <v>match</v>
      </c>
    </row>
    <row r="15" spans="1:14" ht="27.6">
      <c r="A15" t="s">
        <v>164</v>
      </c>
      <c r="B15" t="s">
        <v>204</v>
      </c>
      <c r="C15" s="14" t="s">
        <v>206</v>
      </c>
      <c r="D15" t="s">
        <v>465</v>
      </c>
      <c r="G15" t="s">
        <v>483</v>
      </c>
      <c r="H15" s="20">
        <v>2038</v>
      </c>
      <c r="I15" s="30">
        <f>100*(1-(SUMIFS(CVD_40q30_Age!$M$2:$M$10401,CVD_40q30_Age!$A$2:$A$10401,A15,CVD_40q30_Age!$B$2:$B$10401,B15,CVD_40q30_Age!$E$2:$E$10401,G15,CVD_40q30_Age!$F$2:$F$10401,H15,CVD_40q30_Age!$G$2:$G$10401,69))/(SUMIFS(CVD_40q30_Age!$L$2:$L$10401,CVD_40q30_Age!$A$2:$A$10401,A15,CVD_40q30_Age!$B$2:$B$10401,B15,CVD_40q30_Age!$E$2:$E$10401,G15,CVD_40q30_Age!$F$2:$F$10401,H15,CVD_40q30_Age!$G$2:$G$10401,30)))</f>
        <v>12.315411429743461</v>
      </c>
      <c r="J15" s="30">
        <f t="shared" si="0"/>
        <v>13.229199067255525</v>
      </c>
      <c r="K15" s="30">
        <f t="shared" si="1"/>
        <v>0.91378763751206371</v>
      </c>
      <c r="L15" s="28">
        <f t="shared" si="2"/>
        <v>6.9073542008589213</v>
      </c>
      <c r="M15" s="34">
        <v>12.3154114297435</v>
      </c>
      <c r="N15" s="16" t="str">
        <f t="shared" si="3"/>
        <v>match</v>
      </c>
    </row>
    <row r="16" spans="1:14" ht="27.6">
      <c r="A16" t="s">
        <v>164</v>
      </c>
      <c r="B16" t="s">
        <v>204</v>
      </c>
      <c r="C16" s="14" t="s">
        <v>206</v>
      </c>
      <c r="D16" t="s">
        <v>465</v>
      </c>
      <c r="G16" t="s">
        <v>483</v>
      </c>
      <c r="H16" s="20">
        <v>2039</v>
      </c>
      <c r="I16" s="30">
        <f>100*(1-(SUMIFS(CVD_40q30_Age!$M$2:$M$10401,CVD_40q30_Age!$A$2:$A$10401,A16,CVD_40q30_Age!$B$2:$B$10401,B16,CVD_40q30_Age!$E$2:$E$10401,G16,CVD_40q30_Age!$F$2:$F$10401,H16,CVD_40q30_Age!$G$2:$G$10401,69))/(SUMIFS(CVD_40q30_Age!$L$2:$L$10401,CVD_40q30_Age!$A$2:$A$10401,A16,CVD_40q30_Age!$B$2:$B$10401,B16,CVD_40q30_Age!$E$2:$E$10401,G16,CVD_40q30_Age!$F$2:$F$10401,H16,CVD_40q30_Age!$G$2:$G$10401,30)))</f>
        <v>12.10467335465195</v>
      </c>
      <c r="J16" s="30">
        <f t="shared" si="0"/>
        <v>13.109041729496806</v>
      </c>
      <c r="K16" s="30">
        <f t="shared" si="1"/>
        <v>1.0043683748448551</v>
      </c>
      <c r="L16" s="28">
        <f t="shared" si="2"/>
        <v>7.6616460269930657</v>
      </c>
      <c r="M16" s="34">
        <v>12.104673354651901</v>
      </c>
      <c r="N16" s="16" t="str">
        <f t="shared" si="3"/>
        <v>match</v>
      </c>
    </row>
    <row r="17" spans="1:14" ht="27.6">
      <c r="A17" t="s">
        <v>164</v>
      </c>
      <c r="B17" t="s">
        <v>204</v>
      </c>
      <c r="C17" s="14" t="s">
        <v>206</v>
      </c>
      <c r="D17" t="s">
        <v>465</v>
      </c>
      <c r="G17" t="s">
        <v>483</v>
      </c>
      <c r="H17" s="20">
        <v>2040</v>
      </c>
      <c r="I17" s="30">
        <f>100*(1-(SUMIFS(CVD_40q30_Age!$M$2:$M$10401,CVD_40q30_Age!$A$2:$A$10401,A17,CVD_40q30_Age!$B$2:$B$10401,B17,CVD_40q30_Age!$E$2:$E$10401,G17,CVD_40q30_Age!$F$2:$F$10401,H17,CVD_40q30_Age!$G$2:$G$10401,69))/(SUMIFS(CVD_40q30_Age!$L$2:$L$10401,CVD_40q30_Age!$A$2:$A$10401,A17,CVD_40q30_Age!$B$2:$B$10401,B17,CVD_40q30_Age!$E$2:$E$10401,G17,CVD_40q30_Age!$F$2:$F$10401,H17,CVD_40q30_Age!$G$2:$G$10401,30)))</f>
        <v>11.887032629860162</v>
      </c>
      <c r="J17" s="30">
        <f t="shared" si="0"/>
        <v>12.981499482050596</v>
      </c>
      <c r="K17" s="30">
        <f t="shared" si="1"/>
        <v>1.0944668521904344</v>
      </c>
      <c r="L17" s="28">
        <f t="shared" si="2"/>
        <v>8.430974046594109</v>
      </c>
      <c r="M17" s="34">
        <v>11.887032629860199</v>
      </c>
      <c r="N17" s="16" t="str">
        <f t="shared" si="3"/>
        <v>match</v>
      </c>
    </row>
    <row r="18" spans="1:14" ht="27.6">
      <c r="A18" t="s">
        <v>164</v>
      </c>
      <c r="B18" t="s">
        <v>204</v>
      </c>
      <c r="C18" s="14" t="s">
        <v>206</v>
      </c>
      <c r="D18" t="s">
        <v>465</v>
      </c>
      <c r="G18" t="s">
        <v>483</v>
      </c>
      <c r="H18" s="20">
        <v>2041</v>
      </c>
      <c r="I18" s="30">
        <f>100*(1-(SUMIFS(CVD_40q30_Age!$M$2:$M$10401,CVD_40q30_Age!$A$2:$A$10401,A18,CVD_40q30_Age!$B$2:$B$10401,B18,CVD_40q30_Age!$E$2:$E$10401,G18,CVD_40q30_Age!$F$2:$F$10401,H18,CVD_40q30_Age!$G$2:$G$10401,69))/(SUMIFS(CVD_40q30_Age!$L$2:$L$10401,CVD_40q30_Age!$A$2:$A$10401,A18,CVD_40q30_Age!$B$2:$B$10401,B18,CVD_40q30_Age!$E$2:$E$10401,G18,CVD_40q30_Age!$F$2:$F$10401,H18,CVD_40q30_Age!$G$2:$G$10401,30)))</f>
        <v>11.669970310116963</v>
      </c>
      <c r="J18" s="30">
        <f t="shared" si="0"/>
        <v>12.853722022957381</v>
      </c>
      <c r="K18" s="30">
        <f t="shared" si="1"/>
        <v>1.1837517128404187</v>
      </c>
      <c r="L18" s="28">
        <f t="shared" si="2"/>
        <v>9.2094080665987619</v>
      </c>
      <c r="M18" s="34">
        <v>11.669970310117</v>
      </c>
      <c r="N18" s="16" t="str">
        <f t="shared" si="3"/>
        <v>match</v>
      </c>
    </row>
    <row r="19" spans="1:14" ht="27.6">
      <c r="A19" t="s">
        <v>164</v>
      </c>
      <c r="B19" t="s">
        <v>204</v>
      </c>
      <c r="C19" s="14" t="s">
        <v>206</v>
      </c>
      <c r="D19" t="s">
        <v>465</v>
      </c>
      <c r="G19" t="s">
        <v>483</v>
      </c>
      <c r="H19" s="20">
        <v>2042</v>
      </c>
      <c r="I19" s="30">
        <f>100*(1-(SUMIFS(CVD_40q30_Age!$M$2:$M$10401,CVD_40q30_Age!$A$2:$A$10401,A19,CVD_40q30_Age!$B$2:$B$10401,B19,CVD_40q30_Age!$E$2:$E$10401,G19,CVD_40q30_Age!$F$2:$F$10401,H19,CVD_40q30_Age!$G$2:$G$10401,69))/(SUMIFS(CVD_40q30_Age!$L$2:$L$10401,CVD_40q30_Age!$A$2:$A$10401,A19,CVD_40q30_Age!$B$2:$B$10401,B19,CVD_40q30_Age!$E$2:$E$10401,G19,CVD_40q30_Age!$F$2:$F$10401,H19,CVD_40q30_Age!$G$2:$G$10401,30)))</f>
        <v>11.449834545465997</v>
      </c>
      <c r="J19" s="30">
        <f t="shared" si="0"/>
        <v>12.722486807494281</v>
      </c>
      <c r="K19" s="30">
        <f t="shared" si="1"/>
        <v>1.2726522620282843</v>
      </c>
      <c r="L19" s="28">
        <f t="shared" si="2"/>
        <v>10.003172188621319</v>
      </c>
      <c r="M19" s="34">
        <v>11.449834545466</v>
      </c>
      <c r="N19" s="16" t="str">
        <f t="shared" si="3"/>
        <v>match</v>
      </c>
    </row>
    <row r="20" spans="1:14" ht="27.6">
      <c r="A20" t="s">
        <v>164</v>
      </c>
      <c r="B20" t="s">
        <v>204</v>
      </c>
      <c r="C20" s="14" t="s">
        <v>206</v>
      </c>
      <c r="D20" t="s">
        <v>465</v>
      </c>
      <c r="G20" t="s">
        <v>483</v>
      </c>
      <c r="H20" s="20">
        <v>2043</v>
      </c>
      <c r="I20" s="30">
        <f>100*(1-(SUMIFS(CVD_40q30_Age!$M$2:$M$10401,CVD_40q30_Age!$A$2:$A$10401,A20,CVD_40q30_Age!$B$2:$B$10401,B20,CVD_40q30_Age!$E$2:$E$10401,G20,CVD_40q30_Age!$F$2:$F$10401,H20,CVD_40q30_Age!$G$2:$G$10401,69))/(SUMIFS(CVD_40q30_Age!$L$2:$L$10401,CVD_40q30_Age!$A$2:$A$10401,A20,CVD_40q30_Age!$B$2:$B$10401,B20,CVD_40q30_Age!$E$2:$E$10401,G20,CVD_40q30_Age!$F$2:$F$10401,H20,CVD_40q30_Age!$G$2:$G$10401,30)))</f>
        <v>11.224854598740631</v>
      </c>
      <c r="J20" s="30">
        <f t="shared" si="0"/>
        <v>12.585540181250643</v>
      </c>
      <c r="K20" s="30">
        <f t="shared" si="1"/>
        <v>1.3606855825100119</v>
      </c>
      <c r="L20" s="28">
        <f t="shared" si="2"/>
        <v>10.81149925163402</v>
      </c>
      <c r="M20" s="34">
        <v>11.224854598740601</v>
      </c>
      <c r="N20" s="16" t="str">
        <f t="shared" si="3"/>
        <v>match</v>
      </c>
    </row>
    <row r="21" spans="1:14" ht="27.6">
      <c r="A21" t="s">
        <v>164</v>
      </c>
      <c r="B21" t="s">
        <v>204</v>
      </c>
      <c r="C21" s="14" t="s">
        <v>206</v>
      </c>
      <c r="D21" t="s">
        <v>465</v>
      </c>
      <c r="G21" t="s">
        <v>483</v>
      </c>
      <c r="H21" s="20">
        <v>2044</v>
      </c>
      <c r="I21" s="30">
        <f>100*(1-(SUMIFS(CVD_40q30_Age!$M$2:$M$10401,CVD_40q30_Age!$A$2:$A$10401,A21,CVD_40q30_Age!$B$2:$B$10401,B21,CVD_40q30_Age!$E$2:$E$10401,G21,CVD_40q30_Age!$F$2:$F$10401,H21,CVD_40q30_Age!$G$2:$G$10401,69))/(SUMIFS(CVD_40q30_Age!$L$2:$L$10401,CVD_40q30_Age!$A$2:$A$10401,A21,CVD_40q30_Age!$B$2:$B$10401,B21,CVD_40q30_Age!$E$2:$E$10401,G21,CVD_40q30_Age!$F$2:$F$10401,H21,CVD_40q30_Age!$G$2:$G$10401,30)))</f>
        <v>11.003137385658956</v>
      </c>
      <c r="J21" s="30">
        <f t="shared" si="0"/>
        <v>12.450986408722986</v>
      </c>
      <c r="K21" s="30">
        <f t="shared" si="1"/>
        <v>1.4478490230640304</v>
      </c>
      <c r="L21" s="28">
        <f t="shared" si="2"/>
        <v>11.628388109472898</v>
      </c>
      <c r="M21" s="34">
        <v>11.003137385658899</v>
      </c>
      <c r="N21" s="16" t="str">
        <f t="shared" si="3"/>
        <v>match</v>
      </c>
    </row>
    <row r="22" spans="1:14" ht="27.6">
      <c r="A22" t="s">
        <v>164</v>
      </c>
      <c r="B22" t="s">
        <v>204</v>
      </c>
      <c r="C22" s="14" t="s">
        <v>206</v>
      </c>
      <c r="D22" t="s">
        <v>465</v>
      </c>
      <c r="G22" t="s">
        <v>483</v>
      </c>
      <c r="H22" s="20">
        <v>2045</v>
      </c>
      <c r="I22" s="30">
        <f>100*(1-(SUMIFS(CVD_40q30_Age!$M$2:$M$10401,CVD_40q30_Age!$A$2:$A$10401,A22,CVD_40q30_Age!$B$2:$B$10401,B22,CVD_40q30_Age!$E$2:$E$10401,G22,CVD_40q30_Age!$F$2:$F$10401,H22,CVD_40q30_Age!$G$2:$G$10401,69))/(SUMIFS(CVD_40q30_Age!$L$2:$L$10401,CVD_40q30_Age!$A$2:$A$10401,A22,CVD_40q30_Age!$B$2:$B$10401,B22,CVD_40q30_Age!$E$2:$E$10401,G22,CVD_40q30_Age!$F$2:$F$10401,H22,CVD_40q30_Age!$G$2:$G$10401,30)))</f>
        <v>10.789904974754139</v>
      </c>
      <c r="J22" s="30">
        <f t="shared" si="0"/>
        <v>12.324707048815132</v>
      </c>
      <c r="K22" s="30">
        <f t="shared" si="1"/>
        <v>1.5348020740609929</v>
      </c>
      <c r="L22" s="28">
        <f t="shared" si="2"/>
        <v>12.453051159609876</v>
      </c>
      <c r="M22" s="34">
        <v>10.7899049747541</v>
      </c>
      <c r="N22" s="16" t="str">
        <f t="shared" si="3"/>
        <v>match</v>
      </c>
    </row>
    <row r="23" spans="1:14" ht="27.6">
      <c r="A23" t="s">
        <v>164</v>
      </c>
      <c r="B23" t="s">
        <v>204</v>
      </c>
      <c r="C23" s="14" t="s">
        <v>206</v>
      </c>
      <c r="D23" t="s">
        <v>465</v>
      </c>
      <c r="G23" t="s">
        <v>483</v>
      </c>
      <c r="H23" s="20">
        <v>2046</v>
      </c>
      <c r="I23" s="30">
        <f>100*(1-(SUMIFS(CVD_40q30_Age!$M$2:$M$10401,CVD_40q30_Age!$A$2:$A$10401,A23,CVD_40q30_Age!$B$2:$B$10401,B23,CVD_40q30_Age!$E$2:$E$10401,G23,CVD_40q30_Age!$F$2:$F$10401,H23,CVD_40q30_Age!$G$2:$G$10401,69))/(SUMIFS(CVD_40q30_Age!$L$2:$L$10401,CVD_40q30_Age!$A$2:$A$10401,A23,CVD_40q30_Age!$B$2:$B$10401,B23,CVD_40q30_Age!$E$2:$E$10401,G23,CVD_40q30_Age!$F$2:$F$10401,H23,CVD_40q30_Age!$G$2:$G$10401,30)))</f>
        <v>10.575911676249428</v>
      </c>
      <c r="J23" s="30">
        <f t="shared" si="0"/>
        <v>12.195786703555134</v>
      </c>
      <c r="K23" s="30">
        <f t="shared" si="1"/>
        <v>1.6198750273057065</v>
      </c>
      <c r="L23" s="28">
        <f t="shared" si="2"/>
        <v>13.282251212490497</v>
      </c>
      <c r="M23" s="34">
        <v>10.575911676249399</v>
      </c>
      <c r="N23" s="16" t="str">
        <f t="shared" si="3"/>
        <v>match</v>
      </c>
    </row>
    <row r="24" spans="1:14" ht="27.6">
      <c r="A24" t="s">
        <v>164</v>
      </c>
      <c r="B24" t="s">
        <v>204</v>
      </c>
      <c r="C24" s="14" t="s">
        <v>206</v>
      </c>
      <c r="D24" t="s">
        <v>465</v>
      </c>
      <c r="G24" t="s">
        <v>483</v>
      </c>
      <c r="H24" s="20">
        <v>2047</v>
      </c>
      <c r="I24" s="30">
        <f>100*(1-(SUMIFS(CVD_40q30_Age!$M$2:$M$10401,CVD_40q30_Age!$A$2:$A$10401,A24,CVD_40q30_Age!$B$2:$B$10401,B24,CVD_40q30_Age!$E$2:$E$10401,G24,CVD_40q30_Age!$F$2:$F$10401,H24,CVD_40q30_Age!$G$2:$G$10401,69))/(SUMIFS(CVD_40q30_Age!$L$2:$L$10401,CVD_40q30_Age!$A$2:$A$10401,A24,CVD_40q30_Age!$B$2:$B$10401,B24,CVD_40q30_Age!$E$2:$E$10401,G24,CVD_40q30_Age!$F$2:$F$10401,H24,CVD_40q30_Age!$G$2:$G$10401,30)))</f>
        <v>10.361775660073569</v>
      </c>
      <c r="J24" s="30">
        <f t="shared" si="0"/>
        <v>12.066077809605513</v>
      </c>
      <c r="K24" s="30">
        <f t="shared" si="1"/>
        <v>1.7043021495319444</v>
      </c>
      <c r="L24" s="28">
        <f t="shared" si="2"/>
        <v>14.124740254659972</v>
      </c>
      <c r="M24" s="34">
        <v>10.361775660073601</v>
      </c>
      <c r="N24" s="16" t="str">
        <f t="shared" si="3"/>
        <v>match</v>
      </c>
    </row>
    <row r="25" spans="1:14" ht="27.6">
      <c r="A25" t="s">
        <v>164</v>
      </c>
      <c r="B25" t="s">
        <v>204</v>
      </c>
      <c r="C25" s="14" t="s">
        <v>206</v>
      </c>
      <c r="D25" t="s">
        <v>465</v>
      </c>
      <c r="G25" t="s">
        <v>483</v>
      </c>
      <c r="H25" s="20">
        <v>2048</v>
      </c>
      <c r="I25" s="30">
        <f>100*(1-(SUMIFS(CVD_40q30_Age!$M$2:$M$10401,CVD_40q30_Age!$A$2:$A$10401,A25,CVD_40q30_Age!$B$2:$B$10401,B25,CVD_40q30_Age!$E$2:$E$10401,G25,CVD_40q30_Age!$F$2:$F$10401,H25,CVD_40q30_Age!$G$2:$G$10401,69))/(SUMIFS(CVD_40q30_Age!$L$2:$L$10401,CVD_40q30_Age!$A$2:$A$10401,A25,CVD_40q30_Age!$B$2:$B$10401,B25,CVD_40q30_Age!$E$2:$E$10401,G25,CVD_40q30_Age!$F$2:$F$10401,H25,CVD_40q30_Age!$G$2:$G$10401,30)))</f>
        <v>10.144563648242366</v>
      </c>
      <c r="J25" s="30">
        <f t="shared" si="0"/>
        <v>11.931549181001721</v>
      </c>
      <c r="K25" s="30">
        <f t="shared" si="1"/>
        <v>1.7869855327593545</v>
      </c>
      <c r="L25" s="28">
        <f t="shared" si="2"/>
        <v>14.976978308941831</v>
      </c>
      <c r="M25" s="34">
        <v>10.1445636482424</v>
      </c>
      <c r="N25" s="16" t="str">
        <f t="shared" si="3"/>
        <v>match</v>
      </c>
    </row>
    <row r="26" spans="1:14" ht="27.6">
      <c r="A26" t="s">
        <v>164</v>
      </c>
      <c r="B26" t="s">
        <v>204</v>
      </c>
      <c r="C26" s="14" t="s">
        <v>206</v>
      </c>
      <c r="D26" t="s">
        <v>465</v>
      </c>
      <c r="G26" t="s">
        <v>483</v>
      </c>
      <c r="H26" s="20">
        <v>2049</v>
      </c>
      <c r="I26" s="30">
        <f>100*(1-(SUMIFS(CVD_40q30_Age!$M$2:$M$10401,CVD_40q30_Age!$A$2:$A$10401,A26,CVD_40q30_Age!$B$2:$B$10401,B26,CVD_40q30_Age!$E$2:$E$10401,G26,CVD_40q30_Age!$F$2:$F$10401,H26,CVD_40q30_Age!$G$2:$G$10401,69))/(SUMIFS(CVD_40q30_Age!$L$2:$L$10401,CVD_40q30_Age!$A$2:$A$10401,A26,CVD_40q30_Age!$B$2:$B$10401,B26,CVD_40q30_Age!$E$2:$E$10401,G26,CVD_40q30_Age!$F$2:$F$10401,H26,CVD_40q30_Age!$G$2:$G$10401,30)))</f>
        <v>9.9363223985664213</v>
      </c>
      <c r="J26" s="30">
        <f t="shared" si="0"/>
        <v>11.8054215438263</v>
      </c>
      <c r="K26" s="30">
        <f t="shared" si="1"/>
        <v>1.8690991452598791</v>
      </c>
      <c r="L26" s="28">
        <f t="shared" si="2"/>
        <v>15.832548954910747</v>
      </c>
      <c r="M26" s="34">
        <v>9.9363223985664195</v>
      </c>
      <c r="N26" s="16" t="str">
        <f t="shared" si="3"/>
        <v>match</v>
      </c>
    </row>
    <row r="27" spans="1:14" ht="27.6">
      <c r="A27" t="s">
        <v>164</v>
      </c>
      <c r="B27" t="s">
        <v>204</v>
      </c>
      <c r="C27" s="14" t="s">
        <v>206</v>
      </c>
      <c r="D27" t="s">
        <v>465</v>
      </c>
      <c r="G27" t="s">
        <v>483</v>
      </c>
      <c r="H27" s="20">
        <v>2050</v>
      </c>
      <c r="I27" s="30">
        <f>100*(1-(SUMIFS(CVD_40q30_Age!$M$2:$M$10401,CVD_40q30_Age!$A$2:$A$10401,A27,CVD_40q30_Age!$B$2:$B$10401,B27,CVD_40q30_Age!$E$2:$E$10401,G27,CVD_40q30_Age!$F$2:$F$10401,H27,CVD_40q30_Age!$G$2:$G$10401,69))/(SUMIFS(CVD_40q30_Age!$L$2:$L$10401,CVD_40q30_Age!$A$2:$A$10401,A27,CVD_40q30_Age!$B$2:$B$10401,B27,CVD_40q30_Age!$E$2:$E$10401,G27,CVD_40q30_Age!$F$2:$F$10401,H27,CVD_40q30_Age!$G$2:$G$10401,30)))</f>
        <v>9.7353558114803178</v>
      </c>
      <c r="J27" s="30">
        <f t="shared" si="0"/>
        <v>11.686286604642959</v>
      </c>
      <c r="K27" s="30">
        <f t="shared" si="1"/>
        <v>1.950930793162641</v>
      </c>
      <c r="L27" s="28">
        <f t="shared" si="2"/>
        <v>16.694189173723814</v>
      </c>
      <c r="M27" s="34">
        <v>9.7353558114803107</v>
      </c>
      <c r="N27" s="16" t="str">
        <f t="shared" si="3"/>
        <v>match</v>
      </c>
    </row>
    <row r="28" spans="1:14" ht="27.6">
      <c r="A28" t="s">
        <v>164</v>
      </c>
      <c r="B28" t="s">
        <v>228</v>
      </c>
      <c r="C28" s="14" t="s">
        <v>230</v>
      </c>
      <c r="D28" t="s">
        <v>465</v>
      </c>
      <c r="G28" t="s">
        <v>483</v>
      </c>
      <c r="H28" s="20">
        <v>2025</v>
      </c>
      <c r="I28" s="30">
        <f>100*(1-(SUMIFS(CVD_40q30_Age!$M$2:$M$10401,CVD_40q30_Age!$A$2:$A$10401,A28,CVD_40q30_Age!$B$2:$B$10401,B28,CVD_40q30_Age!$E$2:$E$10401,G28,CVD_40q30_Age!$F$2:$F$10401,H28,CVD_40q30_Age!$G$2:$G$10401,69))/(SUMIFS(CVD_40q30_Age!$L$2:$L$10401,CVD_40q30_Age!$A$2:$A$10401,A28,CVD_40q30_Age!$B$2:$B$10401,B28,CVD_40q30_Age!$E$2:$E$10401,G28,CVD_40q30_Age!$F$2:$F$10401,H28,CVD_40q30_Age!$G$2:$G$10401,30)))</f>
        <v>14.589781141397706</v>
      </c>
      <c r="J28" s="30">
        <f t="shared" si="0"/>
        <v>14.594862693022181</v>
      </c>
      <c r="K28" s="30">
        <f t="shared" si="1"/>
        <v>5.0815516244746561E-3</v>
      </c>
      <c r="L28" s="28">
        <f t="shared" si="2"/>
        <v>3.481739932301077E-2</v>
      </c>
      <c r="M28" s="34">
        <v>14.589781141397699</v>
      </c>
      <c r="N28" s="16" t="str">
        <f t="shared" si="3"/>
        <v>match</v>
      </c>
    </row>
    <row r="29" spans="1:14" ht="27.6">
      <c r="A29" t="s">
        <v>164</v>
      </c>
      <c r="B29" t="s">
        <v>228</v>
      </c>
      <c r="C29" s="14" t="s">
        <v>230</v>
      </c>
      <c r="D29" t="s">
        <v>465</v>
      </c>
      <c r="G29" t="s">
        <v>483</v>
      </c>
      <c r="H29" s="20">
        <v>2026</v>
      </c>
      <c r="I29" s="30">
        <f>100*(1-(SUMIFS(CVD_40q30_Age!$M$2:$M$10401,CVD_40q30_Age!$A$2:$A$10401,A29,CVD_40q30_Age!$B$2:$B$10401,B29,CVD_40q30_Age!$E$2:$E$10401,G29,CVD_40q30_Age!$F$2:$F$10401,H29,CVD_40q30_Age!$G$2:$G$10401,69))/(SUMIFS(CVD_40q30_Age!$L$2:$L$10401,CVD_40q30_Age!$A$2:$A$10401,A29,CVD_40q30_Age!$B$2:$B$10401,B29,CVD_40q30_Age!$E$2:$E$10401,G29,CVD_40q30_Age!$F$2:$F$10401,H29,CVD_40q30_Age!$G$2:$G$10401,30)))</f>
        <v>14.510605444245073</v>
      </c>
      <c r="J29" s="30">
        <f t="shared" si="0"/>
        <v>14.52004645859677</v>
      </c>
      <c r="K29" s="30">
        <f t="shared" si="1"/>
        <v>9.4410143516974188E-3</v>
      </c>
      <c r="L29" s="28">
        <f t="shared" si="2"/>
        <v>6.5020551956345513E-2</v>
      </c>
      <c r="M29" s="34">
        <v>14.510605444245099</v>
      </c>
      <c r="N29" s="16" t="str">
        <f t="shared" si="3"/>
        <v>match</v>
      </c>
    </row>
    <row r="30" spans="1:14" ht="27.6">
      <c r="A30" t="s">
        <v>164</v>
      </c>
      <c r="B30" t="s">
        <v>228</v>
      </c>
      <c r="C30" s="14" t="s">
        <v>230</v>
      </c>
      <c r="D30" t="s">
        <v>465</v>
      </c>
      <c r="G30" t="s">
        <v>483</v>
      </c>
      <c r="H30" s="20">
        <v>2027</v>
      </c>
      <c r="I30" s="30">
        <f>100*(1-(SUMIFS(CVD_40q30_Age!$M$2:$M$10401,CVD_40q30_Age!$A$2:$A$10401,A30,CVD_40q30_Age!$B$2:$B$10401,B30,CVD_40q30_Age!$E$2:$E$10401,G30,CVD_40q30_Age!$F$2:$F$10401,H30,CVD_40q30_Age!$G$2:$G$10401,69))/(SUMIFS(CVD_40q30_Age!$L$2:$L$10401,CVD_40q30_Age!$A$2:$A$10401,A30,CVD_40q30_Age!$B$2:$B$10401,B30,CVD_40q30_Age!$E$2:$E$10401,G30,CVD_40q30_Age!$F$2:$F$10401,H30,CVD_40q30_Age!$G$2:$G$10401,30)))</f>
        <v>14.422348579182376</v>
      </c>
      <c r="J30" s="30">
        <f t="shared" si="0"/>
        <v>14.435622380360035</v>
      </c>
      <c r="K30" s="30">
        <f t="shared" si="1"/>
        <v>1.3273801177659195E-2</v>
      </c>
      <c r="L30" s="28">
        <f t="shared" si="2"/>
        <v>9.1951706881155865E-2</v>
      </c>
      <c r="M30" s="34">
        <v>14.422348579182399</v>
      </c>
      <c r="N30" s="16" t="str">
        <f t="shared" si="3"/>
        <v>match</v>
      </c>
    </row>
    <row r="31" spans="1:14" ht="27.6">
      <c r="A31" t="s">
        <v>164</v>
      </c>
      <c r="B31" t="s">
        <v>228</v>
      </c>
      <c r="C31" s="14" t="s">
        <v>230</v>
      </c>
      <c r="D31" t="s">
        <v>465</v>
      </c>
      <c r="G31" t="s">
        <v>483</v>
      </c>
      <c r="H31" s="20">
        <v>2028</v>
      </c>
      <c r="I31" s="30">
        <f>100*(1-(SUMIFS(CVD_40q30_Age!$M$2:$M$10401,CVD_40q30_Age!$A$2:$A$10401,A31,CVD_40q30_Age!$B$2:$B$10401,B31,CVD_40q30_Age!$E$2:$E$10401,G31,CVD_40q30_Age!$F$2:$F$10401,H31,CVD_40q30_Age!$G$2:$G$10401,69))/(SUMIFS(CVD_40q30_Age!$L$2:$L$10401,CVD_40q30_Age!$A$2:$A$10401,A31,CVD_40q30_Age!$B$2:$B$10401,B31,CVD_40q30_Age!$E$2:$E$10401,G31,CVD_40q30_Age!$F$2:$F$10401,H31,CVD_40q30_Age!$G$2:$G$10401,30)))</f>
        <v>14.334603695647964</v>
      </c>
      <c r="J31" s="30">
        <f t="shared" si="0"/>
        <v>14.351337436226553</v>
      </c>
      <c r="K31" s="30">
        <f t="shared" si="1"/>
        <v>1.6733740578589007E-2</v>
      </c>
      <c r="L31" s="28">
        <f t="shared" si="2"/>
        <v>0.11660056529887342</v>
      </c>
      <c r="M31" s="34">
        <v>14.334603695647999</v>
      </c>
      <c r="N31" s="16" t="str">
        <f t="shared" si="3"/>
        <v>match</v>
      </c>
    </row>
    <row r="32" spans="1:14" ht="27.6">
      <c r="A32" t="s">
        <v>164</v>
      </c>
      <c r="B32" t="s">
        <v>228</v>
      </c>
      <c r="C32" s="14" t="s">
        <v>230</v>
      </c>
      <c r="D32" t="s">
        <v>465</v>
      </c>
      <c r="G32" t="s">
        <v>483</v>
      </c>
      <c r="H32" s="20">
        <v>2029</v>
      </c>
      <c r="I32" s="30">
        <f>100*(1-(SUMIFS(CVD_40q30_Age!$M$2:$M$10401,CVD_40q30_Age!$A$2:$A$10401,A32,CVD_40q30_Age!$B$2:$B$10401,B32,CVD_40q30_Age!$E$2:$E$10401,G32,CVD_40q30_Age!$F$2:$F$10401,H32,CVD_40q30_Age!$G$2:$G$10401,69))/(SUMIFS(CVD_40q30_Age!$L$2:$L$10401,CVD_40q30_Age!$A$2:$A$10401,A32,CVD_40q30_Age!$B$2:$B$10401,B32,CVD_40q30_Age!$E$2:$E$10401,G32,CVD_40q30_Age!$F$2:$F$10401,H32,CVD_40q30_Age!$G$2:$G$10401,30)))</f>
        <v>14.255847154143186</v>
      </c>
      <c r="J32" s="30">
        <f t="shared" si="0"/>
        <v>14.275766755657616</v>
      </c>
      <c r="K32" s="30">
        <f t="shared" si="1"/>
        <v>1.9919601514429175E-2</v>
      </c>
      <c r="L32" s="28">
        <f t="shared" si="2"/>
        <v>0.13953437216627862</v>
      </c>
      <c r="M32" s="34">
        <v>14.255847154143201</v>
      </c>
      <c r="N32" s="16" t="str">
        <f t="shared" si="3"/>
        <v>match</v>
      </c>
    </row>
    <row r="33" spans="1:14" ht="27.6">
      <c r="A33" t="s">
        <v>164</v>
      </c>
      <c r="B33" t="s">
        <v>228</v>
      </c>
      <c r="C33" s="14" t="s">
        <v>230</v>
      </c>
      <c r="D33" t="s">
        <v>465</v>
      </c>
      <c r="G33" t="s">
        <v>483</v>
      </c>
      <c r="H33" s="20">
        <v>2030</v>
      </c>
      <c r="I33" s="30">
        <f>100*(1-(SUMIFS(CVD_40q30_Age!$M$2:$M$10401,CVD_40q30_Age!$A$2:$A$10401,A33,CVD_40q30_Age!$B$2:$B$10401,B33,CVD_40q30_Age!$E$2:$E$10401,G33,CVD_40q30_Age!$F$2:$F$10401,H33,CVD_40q30_Age!$G$2:$G$10401,69))/(SUMIFS(CVD_40q30_Age!$L$2:$L$10401,CVD_40q30_Age!$A$2:$A$10401,A33,CVD_40q30_Age!$B$2:$B$10401,B33,CVD_40q30_Age!$E$2:$E$10401,G33,CVD_40q30_Age!$F$2:$F$10401,H33,CVD_40q30_Age!$G$2:$G$10401,30)))</f>
        <v>14.169157682498945</v>
      </c>
      <c r="J33" s="30">
        <f t="shared" si="0"/>
        <v>14.192049012873643</v>
      </c>
      <c r="K33" s="30">
        <f t="shared" si="1"/>
        <v>2.2891330374697816E-2</v>
      </c>
      <c r="L33" s="28">
        <f t="shared" si="2"/>
        <v>0.16129686667466434</v>
      </c>
      <c r="M33" s="34">
        <v>14.169157682499</v>
      </c>
      <c r="N33" s="16" t="str">
        <f t="shared" si="3"/>
        <v>match</v>
      </c>
    </row>
    <row r="34" spans="1:14" ht="27.6">
      <c r="A34" t="s">
        <v>164</v>
      </c>
      <c r="B34" t="s">
        <v>228</v>
      </c>
      <c r="C34" s="14" t="s">
        <v>230</v>
      </c>
      <c r="D34" t="s">
        <v>465</v>
      </c>
      <c r="G34" t="s">
        <v>483</v>
      </c>
      <c r="H34" s="20">
        <v>2031</v>
      </c>
      <c r="I34" s="30">
        <f>100*(1-(SUMIFS(CVD_40q30_Age!$M$2:$M$10401,CVD_40q30_Age!$A$2:$A$10401,A34,CVD_40q30_Age!$B$2:$B$10401,B34,CVD_40q30_Age!$E$2:$E$10401,G34,CVD_40q30_Age!$F$2:$F$10401,H34,CVD_40q30_Age!$G$2:$G$10401,69))/(SUMIFS(CVD_40q30_Age!$L$2:$L$10401,CVD_40q30_Age!$A$2:$A$10401,A34,CVD_40q30_Age!$B$2:$B$10401,B34,CVD_40q30_Age!$E$2:$E$10401,G34,CVD_40q30_Age!$F$2:$F$10401,H34,CVD_40q30_Age!$G$2:$G$10401,30)))</f>
        <v>14.059461979783727</v>
      </c>
      <c r="J34" s="30">
        <f t="shared" si="0"/>
        <v>14.085133545935303</v>
      </c>
      <c r="K34" s="30">
        <f t="shared" si="1"/>
        <v>2.5671566151576286E-2</v>
      </c>
      <c r="L34" s="28">
        <f t="shared" si="2"/>
        <v>0.18226001242980477</v>
      </c>
      <c r="M34" s="34">
        <v>14.0594619797837</v>
      </c>
      <c r="N34" s="16" t="str">
        <f t="shared" si="3"/>
        <v>match</v>
      </c>
    </row>
    <row r="35" spans="1:14" ht="27.6">
      <c r="A35" t="s">
        <v>164</v>
      </c>
      <c r="B35" t="s">
        <v>228</v>
      </c>
      <c r="C35" s="14" t="s">
        <v>230</v>
      </c>
      <c r="D35" t="s">
        <v>465</v>
      </c>
      <c r="G35" t="s">
        <v>483</v>
      </c>
      <c r="H35" s="20">
        <v>2032</v>
      </c>
      <c r="I35" s="30">
        <f>100*(1-(SUMIFS(CVD_40q30_Age!$M$2:$M$10401,CVD_40q30_Age!$A$2:$A$10401,A35,CVD_40q30_Age!$B$2:$B$10401,B35,CVD_40q30_Age!$E$2:$E$10401,G35,CVD_40q30_Age!$F$2:$F$10401,H35,CVD_40q30_Age!$G$2:$G$10401,69))/(SUMIFS(CVD_40q30_Age!$L$2:$L$10401,CVD_40q30_Age!$A$2:$A$10401,A35,CVD_40q30_Age!$B$2:$B$10401,B35,CVD_40q30_Age!$E$2:$E$10401,G35,CVD_40q30_Age!$F$2:$F$10401,H35,CVD_40q30_Age!$G$2:$G$10401,30)))</f>
        <v>13.942426797585561</v>
      </c>
      <c r="J35" s="30">
        <f t="shared" si="0"/>
        <v>13.970746153214863</v>
      </c>
      <c r="K35" s="30">
        <f t="shared" si="1"/>
        <v>2.8319355629301768E-2</v>
      </c>
      <c r="L35" s="28">
        <f t="shared" si="2"/>
        <v>0.2027046753174675</v>
      </c>
      <c r="M35" s="34">
        <v>13.942426797585499</v>
      </c>
      <c r="N35" s="16" t="str">
        <f t="shared" si="3"/>
        <v>match</v>
      </c>
    </row>
    <row r="36" spans="1:14" ht="27.6">
      <c r="A36" t="s">
        <v>164</v>
      </c>
      <c r="B36" t="s">
        <v>228</v>
      </c>
      <c r="C36" s="14" t="s">
        <v>230</v>
      </c>
      <c r="D36" t="s">
        <v>465</v>
      </c>
      <c r="G36" t="s">
        <v>483</v>
      </c>
      <c r="H36" s="20">
        <v>2033</v>
      </c>
      <c r="I36" s="30">
        <f>100*(1-(SUMIFS(CVD_40q30_Age!$M$2:$M$10401,CVD_40q30_Age!$A$2:$A$10401,A36,CVD_40q30_Age!$B$2:$B$10401,B36,CVD_40q30_Age!$E$2:$E$10401,G36,CVD_40q30_Age!$F$2:$F$10401,H36,CVD_40q30_Age!$G$2:$G$10401,69))/(SUMIFS(CVD_40q30_Age!$L$2:$L$10401,CVD_40q30_Age!$A$2:$A$10401,A36,CVD_40q30_Age!$B$2:$B$10401,B36,CVD_40q30_Age!$E$2:$E$10401,G36,CVD_40q30_Age!$F$2:$F$10401,H36,CVD_40q30_Age!$G$2:$G$10401,30)))</f>
        <v>13.814374218815573</v>
      </c>
      <c r="J36" s="30">
        <f t="shared" si="0"/>
        <v>13.845230894675142</v>
      </c>
      <c r="K36" s="30">
        <f t="shared" si="1"/>
        <v>3.0856675859569194E-2</v>
      </c>
      <c r="L36" s="28">
        <f t="shared" si="2"/>
        <v>0.22286862598612661</v>
      </c>
      <c r="M36" s="34">
        <v>13.814374218815599</v>
      </c>
      <c r="N36" s="16" t="str">
        <f t="shared" si="3"/>
        <v>match</v>
      </c>
    </row>
    <row r="37" spans="1:14" ht="27.6">
      <c r="A37" t="s">
        <v>164</v>
      </c>
      <c r="B37" t="s">
        <v>228</v>
      </c>
      <c r="C37" s="14" t="s">
        <v>230</v>
      </c>
      <c r="D37" t="s">
        <v>465</v>
      </c>
      <c r="G37" t="s">
        <v>483</v>
      </c>
      <c r="H37" s="20">
        <v>2034</v>
      </c>
      <c r="I37" s="30">
        <f>100*(1-(SUMIFS(CVD_40q30_Age!$M$2:$M$10401,CVD_40q30_Age!$A$2:$A$10401,A37,CVD_40q30_Age!$B$2:$B$10401,B37,CVD_40q30_Age!$E$2:$E$10401,G37,CVD_40q30_Age!$F$2:$F$10401,H37,CVD_40q30_Age!$G$2:$G$10401,69))/(SUMIFS(CVD_40q30_Age!$L$2:$L$10401,CVD_40q30_Age!$A$2:$A$10401,A37,CVD_40q30_Age!$B$2:$B$10401,B37,CVD_40q30_Age!$E$2:$E$10401,G37,CVD_40q30_Age!$F$2:$F$10401,H37,CVD_40q30_Age!$G$2:$G$10401,30)))</f>
        <v>13.692798937109174</v>
      </c>
      <c r="J37" s="30">
        <f t="shared" si="0"/>
        <v>13.726112857616224</v>
      </c>
      <c r="K37" s="30">
        <f t="shared" si="1"/>
        <v>3.3313920507049843E-2</v>
      </c>
      <c r="L37" s="28">
        <f t="shared" si="2"/>
        <v>0.24270469617015358</v>
      </c>
      <c r="M37" s="34">
        <v>13.692798937109201</v>
      </c>
      <c r="N37" s="16" t="str">
        <f t="shared" si="3"/>
        <v>match</v>
      </c>
    </row>
    <row r="38" spans="1:14" ht="27.6">
      <c r="A38" t="s">
        <v>164</v>
      </c>
      <c r="B38" t="s">
        <v>228</v>
      </c>
      <c r="C38" s="14" t="s">
        <v>230</v>
      </c>
      <c r="D38" t="s">
        <v>465</v>
      </c>
      <c r="G38" t="s">
        <v>483</v>
      </c>
      <c r="H38" s="20">
        <v>2035</v>
      </c>
      <c r="I38" s="30">
        <f>100*(1-(SUMIFS(CVD_40q30_Age!$M$2:$M$10401,CVD_40q30_Age!$A$2:$A$10401,A38,CVD_40q30_Age!$B$2:$B$10401,B38,CVD_40q30_Age!$E$2:$E$10401,G38,CVD_40q30_Age!$F$2:$F$10401,H38,CVD_40q30_Age!$G$2:$G$10401,69))/(SUMIFS(CVD_40q30_Age!$L$2:$L$10401,CVD_40q30_Age!$A$2:$A$10401,A38,CVD_40q30_Age!$B$2:$B$10401,B38,CVD_40q30_Age!$E$2:$E$10401,G38,CVD_40q30_Age!$F$2:$F$10401,H38,CVD_40q30_Age!$G$2:$G$10401,30)))</f>
        <v>13.564263244306341</v>
      </c>
      <c r="J38" s="30">
        <f t="shared" si="0"/>
        <v>13.599951679669731</v>
      </c>
      <c r="K38" s="30">
        <f t="shared" si="1"/>
        <v>3.568843536339017E-2</v>
      </c>
      <c r="L38" s="28">
        <f t="shared" si="2"/>
        <v>0.26241589826190359</v>
      </c>
      <c r="M38" s="34">
        <v>13.5642632443063</v>
      </c>
      <c r="N38" s="16" t="str">
        <f t="shared" si="3"/>
        <v>match</v>
      </c>
    </row>
    <row r="39" spans="1:14" ht="27.6">
      <c r="A39" t="s">
        <v>164</v>
      </c>
      <c r="B39" t="s">
        <v>228</v>
      </c>
      <c r="C39" s="14" t="s">
        <v>230</v>
      </c>
      <c r="D39" t="s">
        <v>465</v>
      </c>
      <c r="G39" t="s">
        <v>483</v>
      </c>
      <c r="H39" s="20">
        <v>2036</v>
      </c>
      <c r="I39" s="30">
        <f>100*(1-(SUMIFS(CVD_40q30_Age!$M$2:$M$10401,CVD_40q30_Age!$A$2:$A$10401,A39,CVD_40q30_Age!$B$2:$B$10401,B39,CVD_40q30_Age!$E$2:$E$10401,G39,CVD_40q30_Age!$F$2:$F$10401,H39,CVD_40q30_Age!$G$2:$G$10401,69))/(SUMIFS(CVD_40q30_Age!$L$2:$L$10401,CVD_40q30_Age!$A$2:$A$10401,A39,CVD_40q30_Age!$B$2:$B$10401,B39,CVD_40q30_Age!$E$2:$E$10401,G39,CVD_40q30_Age!$F$2:$F$10401,H39,CVD_40q30_Age!$G$2:$G$10401,30)))</f>
        <v>13.442022031827673</v>
      </c>
      <c r="J39" s="30">
        <f t="shared" si="0"/>
        <v>13.480038535038208</v>
      </c>
      <c r="K39" s="30">
        <f t="shared" si="1"/>
        <v>3.8016503210535291E-2</v>
      </c>
      <c r="L39" s="28">
        <f t="shared" si="2"/>
        <v>0.28202073096245445</v>
      </c>
      <c r="M39" s="34">
        <v>13.442022031827699</v>
      </c>
      <c r="N39" s="16" t="str">
        <f t="shared" si="3"/>
        <v>match</v>
      </c>
    </row>
    <row r="40" spans="1:14" ht="27.6">
      <c r="A40" t="s">
        <v>164</v>
      </c>
      <c r="B40" t="s">
        <v>228</v>
      </c>
      <c r="C40" s="14" t="s">
        <v>230</v>
      </c>
      <c r="D40" t="s">
        <v>465</v>
      </c>
      <c r="G40" t="s">
        <v>483</v>
      </c>
      <c r="H40" s="20">
        <v>2037</v>
      </c>
      <c r="I40" s="30">
        <f>100*(1-(SUMIFS(CVD_40q30_Age!$M$2:$M$10401,CVD_40q30_Age!$A$2:$A$10401,A40,CVD_40q30_Age!$B$2:$B$10401,B40,CVD_40q30_Age!$E$2:$E$10401,G40,CVD_40q30_Age!$F$2:$F$10401,H40,CVD_40q30_Age!$G$2:$G$10401,69))/(SUMIFS(CVD_40q30_Age!$L$2:$L$10401,CVD_40q30_Age!$A$2:$A$10401,A40,CVD_40q30_Age!$B$2:$B$10401,B40,CVD_40q30_Age!$E$2:$E$10401,G40,CVD_40q30_Age!$F$2:$F$10401,H40,CVD_40q30_Age!$G$2:$G$10401,30)))</f>
        <v>13.316429491698479</v>
      </c>
      <c r="J40" s="30">
        <f t="shared" si="0"/>
        <v>13.356721338798561</v>
      </c>
      <c r="K40" s="30">
        <f t="shared" si="1"/>
        <v>4.0291847100082379E-2</v>
      </c>
      <c r="L40" s="28">
        <f t="shared" si="2"/>
        <v>0.30165971182645512</v>
      </c>
      <c r="M40" s="34">
        <v>13.3164294916985</v>
      </c>
      <c r="N40" s="16" t="str">
        <f t="shared" si="3"/>
        <v>match</v>
      </c>
    </row>
    <row r="41" spans="1:14" ht="27.6">
      <c r="A41" t="s">
        <v>164</v>
      </c>
      <c r="B41" t="s">
        <v>228</v>
      </c>
      <c r="C41" s="14" t="s">
        <v>230</v>
      </c>
      <c r="D41" t="s">
        <v>465</v>
      </c>
      <c r="G41" t="s">
        <v>483</v>
      </c>
      <c r="H41" s="20">
        <v>2038</v>
      </c>
      <c r="I41" s="30">
        <f>100*(1-(SUMIFS(CVD_40q30_Age!$M$2:$M$10401,CVD_40q30_Age!$A$2:$A$10401,A41,CVD_40q30_Age!$B$2:$B$10401,B41,CVD_40q30_Age!$E$2:$E$10401,G41,CVD_40q30_Age!$F$2:$F$10401,H41,CVD_40q30_Age!$G$2:$G$10401,69))/(SUMIFS(CVD_40q30_Age!$L$2:$L$10401,CVD_40q30_Age!$A$2:$A$10401,A41,CVD_40q30_Age!$B$2:$B$10401,B41,CVD_40q30_Age!$E$2:$E$10401,G41,CVD_40q30_Age!$F$2:$F$10401,H41,CVD_40q30_Age!$G$2:$G$10401,30)))</f>
        <v>13.186683026963708</v>
      </c>
      <c r="J41" s="30">
        <f t="shared" si="0"/>
        <v>13.229199067255525</v>
      </c>
      <c r="K41" s="30">
        <f t="shared" si="1"/>
        <v>4.2516040291816992E-2</v>
      </c>
      <c r="L41" s="28">
        <f t="shared" si="2"/>
        <v>0.32138030485194896</v>
      </c>
      <c r="M41" s="34">
        <v>13.186683026963699</v>
      </c>
      <c r="N41" s="16" t="str">
        <f t="shared" si="3"/>
        <v>match</v>
      </c>
    </row>
    <row r="42" spans="1:14" ht="27.6">
      <c r="A42" t="s">
        <v>164</v>
      </c>
      <c r="B42" t="s">
        <v>228</v>
      </c>
      <c r="C42" s="14" t="s">
        <v>230</v>
      </c>
      <c r="D42" t="s">
        <v>465</v>
      </c>
      <c r="G42" t="s">
        <v>483</v>
      </c>
      <c r="H42" s="20">
        <v>2039</v>
      </c>
      <c r="I42" s="30">
        <f>100*(1-(SUMIFS(CVD_40q30_Age!$M$2:$M$10401,CVD_40q30_Age!$A$2:$A$10401,A42,CVD_40q30_Age!$B$2:$B$10401,B42,CVD_40q30_Age!$E$2:$E$10401,G42,CVD_40q30_Age!$F$2:$F$10401,H42,CVD_40q30_Age!$G$2:$G$10401,69))/(SUMIFS(CVD_40q30_Age!$L$2:$L$10401,CVD_40q30_Age!$A$2:$A$10401,A42,CVD_40q30_Age!$B$2:$B$10401,B42,CVD_40q30_Age!$E$2:$E$10401,G42,CVD_40q30_Age!$F$2:$F$10401,H42,CVD_40q30_Age!$G$2:$G$10401,30)))</f>
        <v>13.064321126254175</v>
      </c>
      <c r="J42" s="30">
        <f t="shared" si="0"/>
        <v>13.109041729496806</v>
      </c>
      <c r="K42" s="30">
        <f t="shared" si="1"/>
        <v>4.472060324263083E-2</v>
      </c>
      <c r="L42" s="28">
        <f t="shared" si="2"/>
        <v>0.34114319082534067</v>
      </c>
      <c r="M42" s="34">
        <v>13.0643211262542</v>
      </c>
      <c r="N42" s="16" t="str">
        <f t="shared" si="3"/>
        <v>match</v>
      </c>
    </row>
    <row r="43" spans="1:14" ht="27.6">
      <c r="A43" t="s">
        <v>164</v>
      </c>
      <c r="B43" t="s">
        <v>228</v>
      </c>
      <c r="C43" s="14" t="s">
        <v>230</v>
      </c>
      <c r="D43" t="s">
        <v>465</v>
      </c>
      <c r="G43" t="s">
        <v>483</v>
      </c>
      <c r="H43" s="20">
        <v>2040</v>
      </c>
      <c r="I43" s="30">
        <f>100*(1-(SUMIFS(CVD_40q30_Age!$M$2:$M$10401,CVD_40q30_Age!$A$2:$A$10401,A43,CVD_40q30_Age!$B$2:$B$10401,B43,CVD_40q30_Age!$E$2:$E$10401,G43,CVD_40q30_Age!$F$2:$F$10401,H43,CVD_40q30_Age!$G$2:$G$10401,69))/(SUMIFS(CVD_40q30_Age!$L$2:$L$10401,CVD_40q30_Age!$A$2:$A$10401,A43,CVD_40q30_Age!$B$2:$B$10401,B43,CVD_40q30_Age!$E$2:$E$10401,G43,CVD_40q30_Age!$F$2:$F$10401,H43,CVD_40q30_Age!$G$2:$G$10401,30)))</f>
        <v>12.934631006360863</v>
      </c>
      <c r="J43" s="30">
        <f t="shared" si="0"/>
        <v>12.981499482050596</v>
      </c>
      <c r="K43" s="30">
        <f t="shared" si="1"/>
        <v>4.6868475689732847E-2</v>
      </c>
      <c r="L43" s="28">
        <f t="shared" si="2"/>
        <v>0.3610405389187703</v>
      </c>
      <c r="M43" s="34">
        <v>12.934631006360901</v>
      </c>
      <c r="N43" s="16" t="str">
        <f t="shared" si="3"/>
        <v>match</v>
      </c>
    </row>
    <row r="44" spans="1:14" ht="27.6">
      <c r="A44" t="s">
        <v>164</v>
      </c>
      <c r="B44" t="s">
        <v>228</v>
      </c>
      <c r="C44" s="14" t="s">
        <v>230</v>
      </c>
      <c r="D44" t="s">
        <v>465</v>
      </c>
      <c r="G44" t="s">
        <v>483</v>
      </c>
      <c r="H44" s="20">
        <v>2041</v>
      </c>
      <c r="I44" s="30">
        <f>100*(1-(SUMIFS(CVD_40q30_Age!$M$2:$M$10401,CVD_40q30_Age!$A$2:$A$10401,A44,CVD_40q30_Age!$B$2:$B$10401,B44,CVD_40q30_Age!$E$2:$E$10401,G44,CVD_40q30_Age!$F$2:$F$10401,H44,CVD_40q30_Age!$G$2:$G$10401,69))/(SUMIFS(CVD_40q30_Age!$L$2:$L$10401,CVD_40q30_Age!$A$2:$A$10401,A44,CVD_40q30_Age!$B$2:$B$10401,B44,CVD_40q30_Age!$E$2:$E$10401,G44,CVD_40q30_Age!$F$2:$F$10401,H44,CVD_40q30_Age!$G$2:$G$10401,30)))</f>
        <v>12.80475436472811</v>
      </c>
      <c r="J44" s="30">
        <f t="shared" si="0"/>
        <v>12.853722022957381</v>
      </c>
      <c r="K44" s="30">
        <f t="shared" si="1"/>
        <v>4.8967658229271294E-2</v>
      </c>
      <c r="L44" s="28">
        <f t="shared" si="2"/>
        <v>0.38096092432847578</v>
      </c>
      <c r="M44" s="34">
        <v>12.804754364728099</v>
      </c>
      <c r="N44" s="16" t="str">
        <f t="shared" si="3"/>
        <v>match</v>
      </c>
    </row>
    <row r="45" spans="1:14" ht="27.6">
      <c r="A45" t="s">
        <v>164</v>
      </c>
      <c r="B45" t="s">
        <v>228</v>
      </c>
      <c r="C45" s="14" t="s">
        <v>230</v>
      </c>
      <c r="D45" t="s">
        <v>465</v>
      </c>
      <c r="G45" t="s">
        <v>483</v>
      </c>
      <c r="H45" s="20">
        <v>2042</v>
      </c>
      <c r="I45" s="30">
        <f>100*(1-(SUMIFS(CVD_40q30_Age!$M$2:$M$10401,CVD_40q30_Age!$A$2:$A$10401,A45,CVD_40q30_Age!$B$2:$B$10401,B45,CVD_40q30_Age!$E$2:$E$10401,G45,CVD_40q30_Age!$F$2:$F$10401,H45,CVD_40q30_Age!$G$2:$G$10401,69))/(SUMIFS(CVD_40q30_Age!$L$2:$L$10401,CVD_40q30_Age!$A$2:$A$10401,A45,CVD_40q30_Age!$B$2:$B$10401,B45,CVD_40q30_Age!$E$2:$E$10401,G45,CVD_40q30_Age!$F$2:$F$10401,H45,CVD_40q30_Age!$G$2:$G$10401,30)))</f>
        <v>12.671450736482337</v>
      </c>
      <c r="J45" s="30">
        <f t="shared" si="0"/>
        <v>12.722486807494281</v>
      </c>
      <c r="K45" s="30">
        <f t="shared" si="1"/>
        <v>5.1036071011944628E-2</v>
      </c>
      <c r="L45" s="28">
        <f t="shared" si="2"/>
        <v>0.40114854732552307</v>
      </c>
      <c r="M45" s="34">
        <v>12.671450736482299</v>
      </c>
      <c r="N45" s="16" t="str">
        <f t="shared" si="3"/>
        <v>match</v>
      </c>
    </row>
    <row r="46" spans="1:14" ht="27.6">
      <c r="A46" t="s">
        <v>164</v>
      </c>
      <c r="B46" t="s">
        <v>228</v>
      </c>
      <c r="C46" s="14" t="s">
        <v>230</v>
      </c>
      <c r="D46" t="s">
        <v>465</v>
      </c>
      <c r="G46" t="s">
        <v>483</v>
      </c>
      <c r="H46" s="20">
        <v>2043</v>
      </c>
      <c r="I46" s="30">
        <f>100*(1-(SUMIFS(CVD_40q30_Age!$M$2:$M$10401,CVD_40q30_Age!$A$2:$A$10401,A46,CVD_40q30_Age!$B$2:$B$10401,B46,CVD_40q30_Age!$E$2:$E$10401,G46,CVD_40q30_Age!$F$2:$F$10401,H46,CVD_40q30_Age!$G$2:$G$10401,69))/(SUMIFS(CVD_40q30_Age!$L$2:$L$10401,CVD_40q30_Age!$A$2:$A$10401,A46,CVD_40q30_Age!$B$2:$B$10401,B46,CVD_40q30_Age!$E$2:$E$10401,G46,CVD_40q30_Age!$F$2:$F$10401,H46,CVD_40q30_Age!$G$2:$G$10401,30)))</f>
        <v>12.532479057498602</v>
      </c>
      <c r="J46" s="30">
        <f t="shared" si="0"/>
        <v>12.585540181250643</v>
      </c>
      <c r="K46" s="30">
        <f t="shared" si="1"/>
        <v>5.3061123752041084E-2</v>
      </c>
      <c r="L46" s="28">
        <f t="shared" si="2"/>
        <v>0.42160386433860897</v>
      </c>
      <c r="M46" s="34">
        <v>12.5324790574986</v>
      </c>
      <c r="N46" s="16" t="str">
        <f t="shared" si="3"/>
        <v>match</v>
      </c>
    </row>
    <row r="47" spans="1:14" ht="27.6">
      <c r="A47" t="s">
        <v>164</v>
      </c>
      <c r="B47" t="s">
        <v>228</v>
      </c>
      <c r="C47" s="14" t="s">
        <v>230</v>
      </c>
      <c r="D47" t="s">
        <v>465</v>
      </c>
      <c r="G47" t="s">
        <v>483</v>
      </c>
      <c r="H47" s="20">
        <v>2044</v>
      </c>
      <c r="I47" s="30">
        <f>100*(1-(SUMIFS(CVD_40q30_Age!$M$2:$M$10401,CVD_40q30_Age!$A$2:$A$10401,A47,CVD_40q30_Age!$B$2:$B$10401,B47,CVD_40q30_Age!$E$2:$E$10401,G47,CVD_40q30_Age!$F$2:$F$10401,H47,CVD_40q30_Age!$G$2:$G$10401,69))/(SUMIFS(CVD_40q30_Age!$L$2:$L$10401,CVD_40q30_Age!$A$2:$A$10401,A47,CVD_40q30_Age!$B$2:$B$10401,B47,CVD_40q30_Age!$E$2:$E$10401,G47,CVD_40q30_Age!$F$2:$F$10401,H47,CVD_40q30_Age!$G$2:$G$10401,30)))</f>
        <v>12.395918355270952</v>
      </c>
      <c r="J47" s="30">
        <f t="shared" si="0"/>
        <v>12.450986408722986</v>
      </c>
      <c r="K47" s="30">
        <f t="shared" si="1"/>
        <v>5.5068053452034249E-2</v>
      </c>
      <c r="L47" s="28">
        <f t="shared" si="2"/>
        <v>0.4422786407786482</v>
      </c>
      <c r="M47" s="34">
        <v>12.395918355271</v>
      </c>
      <c r="N47" s="16" t="str">
        <f t="shared" si="3"/>
        <v>match</v>
      </c>
    </row>
    <row r="48" spans="1:14" ht="27.6">
      <c r="A48" t="s">
        <v>164</v>
      </c>
      <c r="B48" t="s">
        <v>228</v>
      </c>
      <c r="C48" s="14" t="s">
        <v>230</v>
      </c>
      <c r="D48" t="s">
        <v>465</v>
      </c>
      <c r="G48" t="s">
        <v>483</v>
      </c>
      <c r="H48" s="20">
        <v>2045</v>
      </c>
      <c r="I48" s="30">
        <f>100*(1-(SUMIFS(CVD_40q30_Age!$M$2:$M$10401,CVD_40q30_Age!$A$2:$A$10401,A48,CVD_40q30_Age!$B$2:$B$10401,B48,CVD_40q30_Age!$E$2:$E$10401,G48,CVD_40q30_Age!$F$2:$F$10401,H48,CVD_40q30_Age!$G$2:$G$10401,69))/(SUMIFS(CVD_40q30_Age!$L$2:$L$10401,CVD_40q30_Age!$A$2:$A$10401,A48,CVD_40q30_Age!$B$2:$B$10401,B48,CVD_40q30_Age!$E$2:$E$10401,G48,CVD_40q30_Age!$F$2:$F$10401,H48,CVD_40q30_Age!$G$2:$G$10401,30)))</f>
        <v>12.26761592901765</v>
      </c>
      <c r="J48" s="30">
        <f t="shared" si="0"/>
        <v>12.324707048815132</v>
      </c>
      <c r="K48" s="30">
        <f t="shared" si="1"/>
        <v>5.7091119797481937E-2</v>
      </c>
      <c r="L48" s="28">
        <f t="shared" si="2"/>
        <v>0.46322496406087432</v>
      </c>
      <c r="M48" s="34">
        <v>12.2676159290176</v>
      </c>
      <c r="N48" s="16" t="str">
        <f t="shared" si="3"/>
        <v>match</v>
      </c>
    </row>
    <row r="49" spans="1:14" ht="27.6">
      <c r="A49" t="s">
        <v>164</v>
      </c>
      <c r="B49" t="s">
        <v>228</v>
      </c>
      <c r="C49" s="14" t="s">
        <v>230</v>
      </c>
      <c r="D49" t="s">
        <v>465</v>
      </c>
      <c r="G49" t="s">
        <v>483</v>
      </c>
      <c r="H49" s="20">
        <v>2046</v>
      </c>
      <c r="I49" s="30">
        <f>100*(1-(SUMIFS(CVD_40q30_Age!$M$2:$M$10401,CVD_40q30_Age!$A$2:$A$10401,A49,CVD_40q30_Age!$B$2:$B$10401,B49,CVD_40q30_Age!$E$2:$E$10401,G49,CVD_40q30_Age!$F$2:$F$10401,H49,CVD_40q30_Age!$G$2:$G$10401,69))/(SUMIFS(CVD_40q30_Age!$L$2:$L$10401,CVD_40q30_Age!$A$2:$A$10401,A49,CVD_40q30_Age!$B$2:$B$10401,B49,CVD_40q30_Age!$E$2:$E$10401,G49,CVD_40q30_Age!$F$2:$F$10401,H49,CVD_40q30_Age!$G$2:$G$10401,30)))</f>
        <v>12.136727795431456</v>
      </c>
      <c r="J49" s="30">
        <f t="shared" si="0"/>
        <v>12.195786703555134</v>
      </c>
      <c r="K49" s="30">
        <f t="shared" si="1"/>
        <v>5.9058908123677867E-2</v>
      </c>
      <c r="L49" s="28">
        <f t="shared" si="2"/>
        <v>0.48425664993355366</v>
      </c>
      <c r="M49" s="34">
        <v>12.136727795431501</v>
      </c>
      <c r="N49" s="16" t="str">
        <f t="shared" si="3"/>
        <v>match</v>
      </c>
    </row>
    <row r="50" spans="1:14" ht="27.6">
      <c r="A50" t="s">
        <v>164</v>
      </c>
      <c r="B50" t="s">
        <v>228</v>
      </c>
      <c r="C50" s="14" t="s">
        <v>230</v>
      </c>
      <c r="D50" t="s">
        <v>465</v>
      </c>
      <c r="G50" t="s">
        <v>483</v>
      </c>
      <c r="H50" s="20">
        <v>2047</v>
      </c>
      <c r="I50" s="30">
        <f>100*(1-(SUMIFS(CVD_40q30_Age!$M$2:$M$10401,CVD_40q30_Age!$A$2:$A$10401,A50,CVD_40q30_Age!$B$2:$B$10401,B50,CVD_40q30_Age!$E$2:$E$10401,G50,CVD_40q30_Age!$F$2:$F$10401,H50,CVD_40q30_Age!$G$2:$G$10401,69))/(SUMIFS(CVD_40q30_Age!$L$2:$L$10401,CVD_40q30_Age!$A$2:$A$10401,A50,CVD_40q30_Age!$B$2:$B$10401,B50,CVD_40q30_Age!$E$2:$E$10401,G50,CVD_40q30_Age!$F$2:$F$10401,H50,CVD_40q30_Age!$G$2:$G$10401,30)))</f>
        <v>12.005070171225773</v>
      </c>
      <c r="J50" s="30">
        <f t="shared" si="0"/>
        <v>12.066077809605513</v>
      </c>
      <c r="K50" s="30">
        <f t="shared" si="1"/>
        <v>6.1007638379740214E-2</v>
      </c>
      <c r="L50" s="28">
        <f t="shared" si="2"/>
        <v>0.50561283743068108</v>
      </c>
      <c r="M50" s="34">
        <v>12.0050701712258</v>
      </c>
      <c r="N50" s="16" t="str">
        <f t="shared" si="3"/>
        <v>match</v>
      </c>
    </row>
    <row r="51" spans="1:14" ht="27.6">
      <c r="A51" t="s">
        <v>164</v>
      </c>
      <c r="B51" t="s">
        <v>228</v>
      </c>
      <c r="C51" s="14" t="s">
        <v>230</v>
      </c>
      <c r="D51" t="s">
        <v>465</v>
      </c>
      <c r="G51" t="s">
        <v>483</v>
      </c>
      <c r="H51" s="20">
        <v>2048</v>
      </c>
      <c r="I51" s="30">
        <f>100*(1-(SUMIFS(CVD_40q30_Age!$M$2:$M$10401,CVD_40q30_Age!$A$2:$A$10401,A51,CVD_40q30_Age!$B$2:$B$10401,B51,CVD_40q30_Age!$E$2:$E$10401,G51,CVD_40q30_Age!$F$2:$F$10401,H51,CVD_40q30_Age!$G$2:$G$10401,69))/(SUMIFS(CVD_40q30_Age!$L$2:$L$10401,CVD_40q30_Age!$A$2:$A$10401,A51,CVD_40q30_Age!$B$2:$B$10401,B51,CVD_40q30_Age!$E$2:$E$10401,G51,CVD_40q30_Age!$F$2:$F$10401,H51,CVD_40q30_Age!$G$2:$G$10401,30)))</f>
        <v>11.868667645122432</v>
      </c>
      <c r="J51" s="30">
        <f t="shared" si="0"/>
        <v>11.931549181001721</v>
      </c>
      <c r="K51" s="30">
        <f t="shared" si="1"/>
        <v>6.2881535879288464E-2</v>
      </c>
      <c r="L51" s="28">
        <f t="shared" si="2"/>
        <v>0.52701903940029027</v>
      </c>
      <c r="M51" s="34">
        <v>11.8686676451224</v>
      </c>
      <c r="N51" s="16" t="str">
        <f t="shared" si="3"/>
        <v>match</v>
      </c>
    </row>
    <row r="52" spans="1:14" ht="27.6">
      <c r="A52" t="s">
        <v>164</v>
      </c>
      <c r="B52" t="s">
        <v>228</v>
      </c>
      <c r="C52" s="14" t="s">
        <v>230</v>
      </c>
      <c r="D52" t="s">
        <v>465</v>
      </c>
      <c r="G52" t="s">
        <v>483</v>
      </c>
      <c r="H52" s="20">
        <v>2049</v>
      </c>
      <c r="I52" s="30">
        <f>100*(1-(SUMIFS(CVD_40q30_Age!$M$2:$M$10401,CVD_40q30_Age!$A$2:$A$10401,A52,CVD_40q30_Age!$B$2:$B$10401,B52,CVD_40q30_Age!$E$2:$E$10401,G52,CVD_40q30_Age!$F$2:$F$10401,H52,CVD_40q30_Age!$G$2:$G$10401,69))/(SUMIFS(CVD_40q30_Age!$L$2:$L$10401,CVD_40q30_Age!$A$2:$A$10401,A52,CVD_40q30_Age!$B$2:$B$10401,B52,CVD_40q30_Age!$E$2:$E$10401,G52,CVD_40q30_Age!$F$2:$F$10401,H52,CVD_40q30_Age!$G$2:$G$10401,30)))</f>
        <v>11.740664004037916</v>
      </c>
      <c r="J52" s="30">
        <f t="shared" si="0"/>
        <v>11.8054215438263</v>
      </c>
      <c r="K52" s="30">
        <f t="shared" si="1"/>
        <v>6.4757539788384832E-2</v>
      </c>
      <c r="L52" s="28">
        <f t="shared" si="2"/>
        <v>0.54854068148248447</v>
      </c>
      <c r="M52" s="34">
        <v>11.7406640040379</v>
      </c>
      <c r="N52" s="16" t="str">
        <f t="shared" si="3"/>
        <v>match</v>
      </c>
    </row>
    <row r="53" spans="1:14" ht="27.6">
      <c r="A53" t="s">
        <v>164</v>
      </c>
      <c r="B53" t="s">
        <v>228</v>
      </c>
      <c r="C53" s="14" t="s">
        <v>230</v>
      </c>
      <c r="D53" t="s">
        <v>465</v>
      </c>
      <c r="G53" t="s">
        <v>483</v>
      </c>
      <c r="H53" s="20">
        <v>2050</v>
      </c>
      <c r="I53" s="30">
        <f>100*(1-(SUMIFS(CVD_40q30_Age!$M$2:$M$10401,CVD_40q30_Age!$A$2:$A$10401,A53,CVD_40q30_Age!$B$2:$B$10401,B53,CVD_40q30_Age!$E$2:$E$10401,G53,CVD_40q30_Age!$F$2:$F$10401,H53,CVD_40q30_Age!$G$2:$G$10401,69))/(SUMIFS(CVD_40q30_Age!$L$2:$L$10401,CVD_40q30_Age!$A$2:$A$10401,A53,CVD_40q30_Age!$B$2:$B$10401,B53,CVD_40q30_Age!$E$2:$E$10401,G53,CVD_40q30_Age!$F$2:$F$10401,H53,CVD_40q30_Age!$G$2:$G$10401,30)))</f>
        <v>11.619646967995244</v>
      </c>
      <c r="J53" s="30">
        <f t="shared" si="0"/>
        <v>11.686286604642959</v>
      </c>
      <c r="K53" s="30">
        <f t="shared" si="1"/>
        <v>6.663963664771444E-2</v>
      </c>
      <c r="L53" s="28">
        <f t="shared" si="2"/>
        <v>0.57023791134164492</v>
      </c>
      <c r="M53" s="34">
        <v>11.6196469679952</v>
      </c>
      <c r="N53" s="16" t="str">
        <f t="shared" si="3"/>
        <v>match</v>
      </c>
    </row>
    <row r="54" spans="1:14" ht="27.6">
      <c r="A54" t="s">
        <v>164</v>
      </c>
      <c r="B54" t="s">
        <v>242</v>
      </c>
      <c r="C54" s="14" t="s">
        <v>244</v>
      </c>
      <c r="D54" t="s">
        <v>465</v>
      </c>
      <c r="G54" t="s">
        <v>483</v>
      </c>
      <c r="H54" s="20">
        <v>2025</v>
      </c>
      <c r="I54" s="30">
        <f>100*(1-(SUMIFS(CVD_40q30_Age!$M$2:$M$10401,CVD_40q30_Age!$A$2:$A$10401,A54,CVD_40q30_Age!$B$2:$B$10401,B54,CVD_40q30_Age!$E$2:$E$10401,G54,CVD_40q30_Age!$F$2:$F$10401,H54,CVD_40q30_Age!$G$2:$G$10401,69))/(SUMIFS(CVD_40q30_Age!$L$2:$L$10401,CVD_40q30_Age!$A$2:$A$10401,A54,CVD_40q30_Age!$B$2:$B$10401,B54,CVD_40q30_Age!$E$2:$E$10401,G54,CVD_40q30_Age!$F$2:$F$10401,H54,CVD_40q30_Age!$G$2:$G$10401,30)))</f>
        <v>14.587187709299831</v>
      </c>
      <c r="J54" s="30">
        <f t="shared" si="0"/>
        <v>14.594862693022181</v>
      </c>
      <c r="K54" s="30">
        <f t="shared" si="1"/>
        <v>7.6749837223495376E-3</v>
      </c>
      <c r="L54" s="28">
        <f t="shared" si="2"/>
        <v>5.2586885425232231E-2</v>
      </c>
      <c r="M54" s="34">
        <v>14.587187709299799</v>
      </c>
      <c r="N54" s="16" t="str">
        <f t="shared" si="3"/>
        <v>match</v>
      </c>
    </row>
    <row r="55" spans="1:14" ht="27.6">
      <c r="A55" t="s">
        <v>164</v>
      </c>
      <c r="B55" t="s">
        <v>242</v>
      </c>
      <c r="C55" s="14" t="s">
        <v>244</v>
      </c>
      <c r="D55" t="s">
        <v>465</v>
      </c>
      <c r="G55" t="s">
        <v>483</v>
      </c>
      <c r="H55" s="20">
        <v>2026</v>
      </c>
      <c r="I55" s="30">
        <f>100*(1-(SUMIFS(CVD_40q30_Age!$M$2:$M$10401,CVD_40q30_Age!$A$2:$A$10401,A55,CVD_40q30_Age!$B$2:$B$10401,B55,CVD_40q30_Age!$E$2:$E$10401,G55,CVD_40q30_Age!$F$2:$F$10401,H55,CVD_40q30_Age!$G$2:$G$10401,69))/(SUMIFS(CVD_40q30_Age!$L$2:$L$10401,CVD_40q30_Age!$A$2:$A$10401,A55,CVD_40q30_Age!$B$2:$B$10401,B55,CVD_40q30_Age!$E$2:$E$10401,G55,CVD_40q30_Age!$F$2:$F$10401,H55,CVD_40q30_Age!$G$2:$G$10401,30)))</f>
        <v>14.505717964953623</v>
      </c>
      <c r="J55" s="30">
        <f t="shared" si="0"/>
        <v>14.52004645859677</v>
      </c>
      <c r="K55" s="30">
        <f t="shared" si="1"/>
        <v>1.43284936431467E-2</v>
      </c>
      <c r="L55" s="28">
        <f t="shared" si="2"/>
        <v>9.8680769954860179E-2</v>
      </c>
      <c r="M55" s="34">
        <v>14.5057179649536</v>
      </c>
      <c r="N55" s="16" t="str">
        <f t="shared" si="3"/>
        <v>match</v>
      </c>
    </row>
    <row r="56" spans="1:14" ht="27.6">
      <c r="A56" t="s">
        <v>164</v>
      </c>
      <c r="B56" t="s">
        <v>242</v>
      </c>
      <c r="C56" s="14" t="s">
        <v>244</v>
      </c>
      <c r="D56" t="s">
        <v>465</v>
      </c>
      <c r="G56" t="s">
        <v>483</v>
      </c>
      <c r="H56" s="20">
        <v>2027</v>
      </c>
      <c r="I56" s="30">
        <f>100*(1-(SUMIFS(CVD_40q30_Age!$M$2:$M$10401,CVD_40q30_Age!$A$2:$A$10401,A56,CVD_40q30_Age!$B$2:$B$10401,B56,CVD_40q30_Age!$E$2:$E$10401,G56,CVD_40q30_Age!$F$2:$F$10401,H56,CVD_40q30_Age!$G$2:$G$10401,69))/(SUMIFS(CVD_40q30_Age!$L$2:$L$10401,CVD_40q30_Age!$A$2:$A$10401,A56,CVD_40q30_Age!$B$2:$B$10401,B56,CVD_40q30_Age!$E$2:$E$10401,G56,CVD_40q30_Age!$F$2:$F$10401,H56,CVD_40q30_Age!$G$2:$G$10401,30)))</f>
        <v>14.415389245758714</v>
      </c>
      <c r="J56" s="30">
        <f t="shared" si="0"/>
        <v>14.435622380360035</v>
      </c>
      <c r="K56" s="30">
        <f t="shared" si="1"/>
        <v>2.0233134601321368E-2</v>
      </c>
      <c r="L56" s="28">
        <f t="shared" si="2"/>
        <v>0.14016115182431599</v>
      </c>
      <c r="M56" s="34">
        <v>14.4153892457587</v>
      </c>
      <c r="N56" s="16" t="str">
        <f t="shared" si="3"/>
        <v>match</v>
      </c>
    </row>
    <row r="57" spans="1:14" ht="27.6">
      <c r="A57" t="s">
        <v>164</v>
      </c>
      <c r="B57" t="s">
        <v>242</v>
      </c>
      <c r="C57" s="14" t="s">
        <v>244</v>
      </c>
      <c r="D57" t="s">
        <v>465</v>
      </c>
      <c r="G57" t="s">
        <v>483</v>
      </c>
      <c r="H57" s="20">
        <v>2028</v>
      </c>
      <c r="I57" s="30">
        <f>100*(1-(SUMIFS(CVD_40q30_Age!$M$2:$M$10401,CVD_40q30_Age!$A$2:$A$10401,A57,CVD_40q30_Age!$B$2:$B$10401,B57,CVD_40q30_Age!$E$2:$E$10401,G57,CVD_40q30_Age!$F$2:$F$10401,H57,CVD_40q30_Age!$G$2:$G$10401,69))/(SUMIFS(CVD_40q30_Age!$L$2:$L$10401,CVD_40q30_Age!$A$2:$A$10401,A57,CVD_40q30_Age!$B$2:$B$10401,B57,CVD_40q30_Age!$E$2:$E$10401,G57,CVD_40q30_Age!$F$2:$F$10401,H57,CVD_40q30_Age!$G$2:$G$10401,30)))</f>
        <v>14.325731927419316</v>
      </c>
      <c r="J57" s="30">
        <f t="shared" si="0"/>
        <v>14.351337436226553</v>
      </c>
      <c r="K57" s="30">
        <f t="shared" si="1"/>
        <v>2.5605508807236887E-2</v>
      </c>
      <c r="L57" s="28">
        <f t="shared" si="2"/>
        <v>0.17841897259416287</v>
      </c>
      <c r="M57" s="34">
        <v>14.3257319274193</v>
      </c>
      <c r="N57" s="16" t="str">
        <f t="shared" si="3"/>
        <v>match</v>
      </c>
    </row>
    <row r="58" spans="1:14" ht="27.6">
      <c r="A58" t="s">
        <v>164</v>
      </c>
      <c r="B58" t="s">
        <v>242</v>
      </c>
      <c r="C58" s="14" t="s">
        <v>244</v>
      </c>
      <c r="D58" t="s">
        <v>465</v>
      </c>
      <c r="G58" t="s">
        <v>483</v>
      </c>
      <c r="H58" s="20">
        <v>2029</v>
      </c>
      <c r="I58" s="30">
        <f>100*(1-(SUMIFS(CVD_40q30_Age!$M$2:$M$10401,CVD_40q30_Age!$A$2:$A$10401,A58,CVD_40q30_Age!$B$2:$B$10401,B58,CVD_40q30_Age!$E$2:$E$10401,G58,CVD_40q30_Age!$F$2:$F$10401,H58,CVD_40q30_Age!$G$2:$G$10401,69))/(SUMIFS(CVD_40q30_Age!$L$2:$L$10401,CVD_40q30_Age!$A$2:$A$10401,A58,CVD_40q30_Age!$B$2:$B$10401,B58,CVD_40q30_Age!$E$2:$E$10401,G58,CVD_40q30_Age!$F$2:$F$10401,H58,CVD_40q30_Age!$G$2:$G$10401,30)))</f>
        <v>14.245180905212473</v>
      </c>
      <c r="J58" s="30">
        <f t="shared" si="0"/>
        <v>14.275766755657616</v>
      </c>
      <c r="K58" s="30">
        <f t="shared" si="1"/>
        <v>3.0585850445142171E-2</v>
      </c>
      <c r="L58" s="28">
        <f t="shared" si="2"/>
        <v>0.21425014129640862</v>
      </c>
      <c r="M58" s="34">
        <v>14.2451809052125</v>
      </c>
      <c r="N58" s="16" t="str">
        <f t="shared" si="3"/>
        <v>match</v>
      </c>
    </row>
    <row r="59" spans="1:14" ht="27.6">
      <c r="A59" t="s">
        <v>164</v>
      </c>
      <c r="B59" t="s">
        <v>242</v>
      </c>
      <c r="C59" s="14" t="s">
        <v>244</v>
      </c>
      <c r="D59" t="s">
        <v>465</v>
      </c>
      <c r="G59" t="s">
        <v>483</v>
      </c>
      <c r="H59" s="20">
        <v>2030</v>
      </c>
      <c r="I59" s="30">
        <f>100*(1-(SUMIFS(CVD_40q30_Age!$M$2:$M$10401,CVD_40q30_Age!$A$2:$A$10401,A59,CVD_40q30_Age!$B$2:$B$10401,B59,CVD_40q30_Age!$E$2:$E$10401,G59,CVD_40q30_Age!$F$2:$F$10401,H59,CVD_40q30_Age!$G$2:$G$10401,69))/(SUMIFS(CVD_40q30_Age!$L$2:$L$10401,CVD_40q30_Age!$A$2:$A$10401,A59,CVD_40q30_Age!$B$2:$B$10401,B59,CVD_40q30_Age!$E$2:$E$10401,G59,CVD_40q30_Age!$F$2:$F$10401,H59,CVD_40q30_Age!$G$2:$G$10401,30)))</f>
        <v>14.156794911205072</v>
      </c>
      <c r="J59" s="30">
        <f t="shared" si="0"/>
        <v>14.192049012873643</v>
      </c>
      <c r="K59" s="30">
        <f t="shared" si="1"/>
        <v>3.525410166857057E-2</v>
      </c>
      <c r="L59" s="28">
        <f t="shared" si="2"/>
        <v>0.24840741204171074</v>
      </c>
      <c r="M59" s="34">
        <v>14.1567949112051</v>
      </c>
      <c r="N59" s="16" t="str">
        <f t="shared" si="3"/>
        <v>match</v>
      </c>
    </row>
    <row r="60" spans="1:14" ht="27.6">
      <c r="A60" t="s">
        <v>164</v>
      </c>
      <c r="B60" t="s">
        <v>242</v>
      </c>
      <c r="C60" s="14" t="s">
        <v>244</v>
      </c>
      <c r="D60" t="s">
        <v>465</v>
      </c>
      <c r="G60" t="s">
        <v>483</v>
      </c>
      <c r="H60" s="20">
        <v>2031</v>
      </c>
      <c r="I60" s="30">
        <f>100*(1-(SUMIFS(CVD_40q30_Age!$M$2:$M$10401,CVD_40q30_Age!$A$2:$A$10401,A60,CVD_40q30_Age!$B$2:$B$10401,B60,CVD_40q30_Age!$E$2:$E$10401,G60,CVD_40q30_Age!$F$2:$F$10401,H60,CVD_40q30_Age!$G$2:$G$10401,69))/(SUMIFS(CVD_40q30_Age!$L$2:$L$10401,CVD_40q30_Age!$A$2:$A$10401,A60,CVD_40q30_Age!$B$2:$B$10401,B60,CVD_40q30_Age!$E$2:$E$10401,G60,CVD_40q30_Age!$F$2:$F$10401,H60,CVD_40q30_Age!$G$2:$G$10401,30)))</f>
        <v>14.045491575506974</v>
      </c>
      <c r="J60" s="30">
        <f t="shared" si="0"/>
        <v>14.085133545935303</v>
      </c>
      <c r="K60" s="30">
        <f t="shared" si="1"/>
        <v>3.9641970428329287E-2</v>
      </c>
      <c r="L60" s="28">
        <f t="shared" si="2"/>
        <v>0.28144547085085458</v>
      </c>
      <c r="M60" s="34">
        <v>14.045491575507</v>
      </c>
      <c r="N60" s="16" t="str">
        <f t="shared" si="3"/>
        <v>match</v>
      </c>
    </row>
    <row r="61" spans="1:14" ht="27.6">
      <c r="A61" t="s">
        <v>164</v>
      </c>
      <c r="B61" t="s">
        <v>242</v>
      </c>
      <c r="C61" s="14" t="s">
        <v>244</v>
      </c>
      <c r="D61" t="s">
        <v>465</v>
      </c>
      <c r="G61" t="s">
        <v>483</v>
      </c>
      <c r="H61" s="20">
        <v>2032</v>
      </c>
      <c r="I61" s="30">
        <f>100*(1-(SUMIFS(CVD_40q30_Age!$M$2:$M$10401,CVD_40q30_Age!$A$2:$A$10401,A61,CVD_40q30_Age!$B$2:$B$10401,B61,CVD_40q30_Age!$E$2:$E$10401,G61,CVD_40q30_Age!$F$2:$F$10401,H61,CVD_40q30_Age!$G$2:$G$10401,69))/(SUMIFS(CVD_40q30_Age!$L$2:$L$10401,CVD_40q30_Age!$A$2:$A$10401,A61,CVD_40q30_Age!$B$2:$B$10401,B61,CVD_40q30_Age!$E$2:$E$10401,G61,CVD_40q30_Age!$F$2:$F$10401,H61,CVD_40q30_Age!$G$2:$G$10401,30)))</f>
        <v>13.926913762076332</v>
      </c>
      <c r="J61" s="30">
        <f t="shared" si="0"/>
        <v>13.970746153214863</v>
      </c>
      <c r="K61" s="30">
        <f t="shared" si="1"/>
        <v>4.3832391138531435E-2</v>
      </c>
      <c r="L61" s="28">
        <f t="shared" si="2"/>
        <v>0.3137440953964008</v>
      </c>
      <c r="M61" s="34">
        <v>13.926913762076399</v>
      </c>
      <c r="N61" s="16" t="str">
        <f t="shared" si="3"/>
        <v>match</v>
      </c>
    </row>
    <row r="62" spans="1:14" ht="27.6">
      <c r="A62" t="s">
        <v>164</v>
      </c>
      <c r="B62" t="s">
        <v>242</v>
      </c>
      <c r="C62" s="14" t="s">
        <v>244</v>
      </c>
      <c r="D62" t="s">
        <v>465</v>
      </c>
      <c r="G62" t="s">
        <v>483</v>
      </c>
      <c r="H62" s="20">
        <v>2033</v>
      </c>
      <c r="I62" s="30">
        <f>100*(1-(SUMIFS(CVD_40q30_Age!$M$2:$M$10401,CVD_40q30_Age!$A$2:$A$10401,A62,CVD_40q30_Age!$B$2:$B$10401,B62,CVD_40q30_Age!$E$2:$E$10401,G62,CVD_40q30_Age!$F$2:$F$10401,H62,CVD_40q30_Age!$G$2:$G$10401,69))/(SUMIFS(CVD_40q30_Age!$L$2:$L$10401,CVD_40q30_Age!$A$2:$A$10401,A62,CVD_40q30_Age!$B$2:$B$10401,B62,CVD_40q30_Age!$E$2:$E$10401,G62,CVD_40q30_Age!$F$2:$F$10401,H62,CVD_40q30_Age!$G$2:$G$10401,30)))</f>
        <v>13.797373755407561</v>
      </c>
      <c r="J62" s="30">
        <f t="shared" si="0"/>
        <v>13.845230894675142</v>
      </c>
      <c r="K62" s="30">
        <f t="shared" si="1"/>
        <v>4.7857139267581061E-2</v>
      </c>
      <c r="L62" s="28">
        <f t="shared" si="2"/>
        <v>0.345657935441054</v>
      </c>
      <c r="M62" s="34">
        <v>13.7973737554076</v>
      </c>
      <c r="N62" s="16" t="str">
        <f t="shared" si="3"/>
        <v>match</v>
      </c>
    </row>
    <row r="63" spans="1:14" ht="27.6">
      <c r="A63" t="s">
        <v>164</v>
      </c>
      <c r="B63" t="s">
        <v>242</v>
      </c>
      <c r="C63" s="14" t="s">
        <v>244</v>
      </c>
      <c r="D63" t="s">
        <v>465</v>
      </c>
      <c r="G63" t="s">
        <v>483</v>
      </c>
      <c r="H63" s="20">
        <v>2034</v>
      </c>
      <c r="I63" s="30">
        <f>100*(1-(SUMIFS(CVD_40q30_Age!$M$2:$M$10401,CVD_40q30_Age!$A$2:$A$10401,A63,CVD_40q30_Age!$B$2:$B$10401,B63,CVD_40q30_Age!$E$2:$E$10401,G63,CVD_40q30_Age!$F$2:$F$10401,H63,CVD_40q30_Age!$G$2:$G$10401,69))/(SUMIFS(CVD_40q30_Age!$L$2:$L$10401,CVD_40q30_Age!$A$2:$A$10401,A63,CVD_40q30_Age!$B$2:$B$10401,B63,CVD_40q30_Age!$E$2:$E$10401,G63,CVD_40q30_Age!$F$2:$F$10401,H63,CVD_40q30_Age!$G$2:$G$10401,30)))</f>
        <v>13.674355242224955</v>
      </c>
      <c r="J63" s="30">
        <f t="shared" si="0"/>
        <v>13.726112857616224</v>
      </c>
      <c r="K63" s="30">
        <f t="shared" si="1"/>
        <v>5.1757615391268885E-2</v>
      </c>
      <c r="L63" s="28">
        <f t="shared" si="2"/>
        <v>0.37707409175606538</v>
      </c>
      <c r="M63" s="34">
        <v>13.6743552422249</v>
      </c>
      <c r="N63" s="16" t="str">
        <f t="shared" si="3"/>
        <v>match</v>
      </c>
    </row>
    <row r="64" spans="1:14" ht="27.6">
      <c r="A64" t="s">
        <v>164</v>
      </c>
      <c r="B64" t="s">
        <v>242</v>
      </c>
      <c r="C64" s="14" t="s">
        <v>244</v>
      </c>
      <c r="D64" t="s">
        <v>465</v>
      </c>
      <c r="G64" t="s">
        <v>483</v>
      </c>
      <c r="H64" s="20">
        <v>2035</v>
      </c>
      <c r="I64" s="30">
        <f>100*(1-(SUMIFS(CVD_40q30_Age!$M$2:$M$10401,CVD_40q30_Age!$A$2:$A$10401,A64,CVD_40q30_Age!$B$2:$B$10401,B64,CVD_40q30_Age!$E$2:$E$10401,G64,CVD_40q30_Age!$F$2:$F$10401,H64,CVD_40q30_Age!$G$2:$G$10401,69))/(SUMIFS(CVD_40q30_Age!$L$2:$L$10401,CVD_40q30_Age!$A$2:$A$10401,A64,CVD_40q30_Age!$B$2:$B$10401,B64,CVD_40q30_Age!$E$2:$E$10401,G64,CVD_40q30_Age!$F$2:$F$10401,H64,CVD_40q30_Age!$G$2:$G$10401,30)))</f>
        <v>13.544421594185396</v>
      </c>
      <c r="J64" s="30">
        <f t="shared" si="0"/>
        <v>13.599951679669731</v>
      </c>
      <c r="K64" s="30">
        <f t="shared" si="1"/>
        <v>5.5530085484335245E-2</v>
      </c>
      <c r="L64" s="28">
        <f t="shared" si="2"/>
        <v>0.40831090280523535</v>
      </c>
      <c r="M64" s="34">
        <v>13.544421594185399</v>
      </c>
      <c r="N64" s="16" t="str">
        <f t="shared" si="3"/>
        <v>match</v>
      </c>
    </row>
    <row r="65" spans="1:14" ht="27.6">
      <c r="A65" t="s">
        <v>164</v>
      </c>
      <c r="B65" t="s">
        <v>242</v>
      </c>
      <c r="C65" s="14" t="s">
        <v>244</v>
      </c>
      <c r="D65" t="s">
        <v>465</v>
      </c>
      <c r="G65" t="s">
        <v>483</v>
      </c>
      <c r="H65" s="20">
        <v>2036</v>
      </c>
      <c r="I65" s="30">
        <f>100*(1-(SUMIFS(CVD_40q30_Age!$M$2:$M$10401,CVD_40q30_Age!$A$2:$A$10401,A65,CVD_40q30_Age!$B$2:$B$10401,B65,CVD_40q30_Age!$E$2:$E$10401,G65,CVD_40q30_Age!$F$2:$F$10401,H65,CVD_40q30_Age!$G$2:$G$10401,69))/(SUMIFS(CVD_40q30_Age!$L$2:$L$10401,CVD_40q30_Age!$A$2:$A$10401,A65,CVD_40q30_Age!$B$2:$B$10401,B65,CVD_40q30_Age!$E$2:$E$10401,G65,CVD_40q30_Age!$F$2:$F$10401,H65,CVD_40q30_Age!$G$2:$G$10401,30)))</f>
        <v>13.420806344164349</v>
      </c>
      <c r="J65" s="30">
        <f t="shared" si="0"/>
        <v>13.480038535038208</v>
      </c>
      <c r="K65" s="30">
        <f t="shared" si="1"/>
        <v>5.923219087385867E-2</v>
      </c>
      <c r="L65" s="28">
        <f t="shared" si="2"/>
        <v>0.43940668804394323</v>
      </c>
      <c r="M65" s="34">
        <v>13.4208063441643</v>
      </c>
      <c r="N65" s="16" t="str">
        <f t="shared" si="3"/>
        <v>match</v>
      </c>
    </row>
    <row r="66" spans="1:14" ht="27.6">
      <c r="A66" t="s">
        <v>164</v>
      </c>
      <c r="B66" t="s">
        <v>242</v>
      </c>
      <c r="C66" s="14" t="s">
        <v>244</v>
      </c>
      <c r="D66" t="s">
        <v>465</v>
      </c>
      <c r="G66" t="s">
        <v>483</v>
      </c>
      <c r="H66" s="20">
        <v>2037</v>
      </c>
      <c r="I66" s="30">
        <f>100*(1-(SUMIFS(CVD_40q30_Age!$M$2:$M$10401,CVD_40q30_Age!$A$2:$A$10401,A66,CVD_40q30_Age!$B$2:$B$10401,B66,CVD_40q30_Age!$E$2:$E$10401,G66,CVD_40q30_Age!$F$2:$F$10401,H66,CVD_40q30_Age!$G$2:$G$10401,69))/(SUMIFS(CVD_40q30_Age!$L$2:$L$10401,CVD_40q30_Age!$A$2:$A$10401,A66,CVD_40q30_Age!$B$2:$B$10401,B66,CVD_40q30_Age!$E$2:$E$10401,G66,CVD_40q30_Age!$F$2:$F$10401,H66,CVD_40q30_Age!$G$2:$G$10401,30)))</f>
        <v>13.293868921398033</v>
      </c>
      <c r="J66" s="30">
        <f t="shared" ref="J66:J129" si="4">SUMIFS($I$2:$I$261,$A$2:$A$261,A66,$G$2:$G$261,G66,$H$2:$H$261,H66,$B$2:$B$261,"baseline")</f>
        <v>13.356721338798561</v>
      </c>
      <c r="K66" s="30">
        <f t="shared" ref="K66:K129" si="5">J66-I66</f>
        <v>6.2852417400527827E-2</v>
      </c>
      <c r="L66" s="28">
        <f t="shared" ref="L66:L129" si="6">IF(J66=0,"",100*(J66-I66)/J66)</f>
        <v>0.47056770749535909</v>
      </c>
      <c r="M66" s="34">
        <v>13.293868921397999</v>
      </c>
      <c r="N66" s="16" t="str">
        <f t="shared" ref="N66:N129" si="7">IF(ABS(I66-M66)&lt;=0.001,"match","mismatch")</f>
        <v>match</v>
      </c>
    </row>
    <row r="67" spans="1:14" ht="27.6">
      <c r="A67" t="s">
        <v>164</v>
      </c>
      <c r="B67" t="s">
        <v>242</v>
      </c>
      <c r="C67" s="14" t="s">
        <v>244</v>
      </c>
      <c r="D67" t="s">
        <v>465</v>
      </c>
      <c r="G67" t="s">
        <v>483</v>
      </c>
      <c r="H67" s="20">
        <v>2038</v>
      </c>
      <c r="I67" s="30">
        <f>100*(1-(SUMIFS(CVD_40q30_Age!$M$2:$M$10401,CVD_40q30_Age!$A$2:$A$10401,A67,CVD_40q30_Age!$B$2:$B$10401,B67,CVD_40q30_Age!$E$2:$E$10401,G67,CVD_40q30_Age!$F$2:$F$10401,H67,CVD_40q30_Age!$G$2:$G$10401,69))/(SUMIFS(CVD_40q30_Age!$L$2:$L$10401,CVD_40q30_Age!$A$2:$A$10401,A67,CVD_40q30_Age!$B$2:$B$10401,B67,CVD_40q30_Age!$E$2:$E$10401,G67,CVD_40q30_Age!$F$2:$F$10401,H67,CVD_40q30_Age!$G$2:$G$10401,30)))</f>
        <v>13.162804964749631</v>
      </c>
      <c r="J67" s="30">
        <f t="shared" si="4"/>
        <v>13.229199067255525</v>
      </c>
      <c r="K67" s="30">
        <f t="shared" si="5"/>
        <v>6.6394102505894281E-2</v>
      </c>
      <c r="L67" s="28">
        <f t="shared" si="6"/>
        <v>0.50187545117701615</v>
      </c>
      <c r="M67" s="34">
        <v>13.162804964749601</v>
      </c>
      <c r="N67" s="16" t="str">
        <f t="shared" si="7"/>
        <v>match</v>
      </c>
    </row>
    <row r="68" spans="1:14" ht="27.6">
      <c r="A68" t="s">
        <v>164</v>
      </c>
      <c r="B68" t="s">
        <v>242</v>
      </c>
      <c r="C68" s="14" t="s">
        <v>244</v>
      </c>
      <c r="D68" t="s">
        <v>465</v>
      </c>
      <c r="G68" t="s">
        <v>483</v>
      </c>
      <c r="H68" s="20">
        <v>2039</v>
      </c>
      <c r="I68" s="30">
        <f>100*(1-(SUMIFS(CVD_40q30_Age!$M$2:$M$10401,CVD_40q30_Age!$A$2:$A$10401,A68,CVD_40q30_Age!$B$2:$B$10401,B68,CVD_40q30_Age!$E$2:$E$10401,G68,CVD_40q30_Age!$F$2:$F$10401,H68,CVD_40q30_Age!$G$2:$G$10401,69))/(SUMIFS(CVD_40q30_Age!$L$2:$L$10401,CVD_40q30_Age!$A$2:$A$10401,A68,CVD_40q30_Age!$B$2:$B$10401,B68,CVD_40q30_Age!$E$2:$E$10401,G68,CVD_40q30_Age!$F$2:$F$10401,H68,CVD_40q30_Age!$G$2:$G$10401,30)))</f>
        <v>13.039134134321573</v>
      </c>
      <c r="J68" s="30">
        <f t="shared" si="4"/>
        <v>13.109041729496806</v>
      </c>
      <c r="K68" s="30">
        <f t="shared" si="5"/>
        <v>6.9907595175232373E-2</v>
      </c>
      <c r="L68" s="28">
        <f t="shared" si="6"/>
        <v>0.53327769197600838</v>
      </c>
      <c r="M68" s="34">
        <v>13.0391341343216</v>
      </c>
      <c r="N68" s="16" t="str">
        <f t="shared" si="7"/>
        <v>match</v>
      </c>
    </row>
    <row r="69" spans="1:14" ht="27.6">
      <c r="A69" t="s">
        <v>164</v>
      </c>
      <c r="B69" t="s">
        <v>242</v>
      </c>
      <c r="C69" s="14" t="s">
        <v>244</v>
      </c>
      <c r="D69" t="s">
        <v>465</v>
      </c>
      <c r="G69" t="s">
        <v>483</v>
      </c>
      <c r="H69" s="20">
        <v>2040</v>
      </c>
      <c r="I69" s="30">
        <f>100*(1-(SUMIFS(CVD_40q30_Age!$M$2:$M$10401,CVD_40q30_Age!$A$2:$A$10401,A69,CVD_40q30_Age!$B$2:$B$10401,B69,CVD_40q30_Age!$E$2:$E$10401,G69,CVD_40q30_Age!$F$2:$F$10401,H69,CVD_40q30_Age!$G$2:$G$10401,69))/(SUMIFS(CVD_40q30_Age!$L$2:$L$10401,CVD_40q30_Age!$A$2:$A$10401,A69,CVD_40q30_Age!$B$2:$B$10401,B69,CVD_40q30_Age!$E$2:$E$10401,G69,CVD_40q30_Age!$F$2:$F$10401,H69,CVD_40q30_Age!$G$2:$G$10401,30)))</f>
        <v>12.908162151331359</v>
      </c>
      <c r="J69" s="30">
        <f t="shared" si="4"/>
        <v>12.981499482050596</v>
      </c>
      <c r="K69" s="30">
        <f t="shared" si="5"/>
        <v>7.3337330719237315E-2</v>
      </c>
      <c r="L69" s="28">
        <f t="shared" si="6"/>
        <v>0.56493728494647466</v>
      </c>
      <c r="M69" s="34">
        <v>12.9081621513313</v>
      </c>
      <c r="N69" s="16" t="str">
        <f t="shared" si="7"/>
        <v>match</v>
      </c>
    </row>
    <row r="70" spans="1:14" ht="27.6">
      <c r="A70" t="s">
        <v>164</v>
      </c>
      <c r="B70" t="s">
        <v>242</v>
      </c>
      <c r="C70" s="14" t="s">
        <v>244</v>
      </c>
      <c r="D70" t="s">
        <v>465</v>
      </c>
      <c r="G70" t="s">
        <v>483</v>
      </c>
      <c r="H70" s="20">
        <v>2041</v>
      </c>
      <c r="I70" s="30">
        <f>100*(1-(SUMIFS(CVD_40q30_Age!$M$2:$M$10401,CVD_40q30_Age!$A$2:$A$10401,A70,CVD_40q30_Age!$B$2:$B$10401,B70,CVD_40q30_Age!$E$2:$E$10401,G70,CVD_40q30_Age!$F$2:$F$10401,H70,CVD_40q30_Age!$G$2:$G$10401,69))/(SUMIFS(CVD_40q30_Age!$L$2:$L$10401,CVD_40q30_Age!$A$2:$A$10401,A70,CVD_40q30_Age!$B$2:$B$10401,B70,CVD_40q30_Age!$E$2:$E$10401,G70,CVD_40q30_Age!$F$2:$F$10401,H70,CVD_40q30_Age!$G$2:$G$10401,30)))</f>
        <v>12.777029818250107</v>
      </c>
      <c r="J70" s="30">
        <f t="shared" si="4"/>
        <v>12.853722022957381</v>
      </c>
      <c r="K70" s="30">
        <f t="shared" si="5"/>
        <v>7.6692204707274669E-2</v>
      </c>
      <c r="L70" s="28">
        <f t="shared" si="6"/>
        <v>0.59665367408987535</v>
      </c>
      <c r="M70" s="34">
        <v>12.777029818250099</v>
      </c>
      <c r="N70" s="16" t="str">
        <f t="shared" si="7"/>
        <v>match</v>
      </c>
    </row>
    <row r="71" spans="1:14" ht="27.6">
      <c r="A71" t="s">
        <v>164</v>
      </c>
      <c r="B71" t="s">
        <v>242</v>
      </c>
      <c r="C71" s="14" t="s">
        <v>244</v>
      </c>
      <c r="D71" t="s">
        <v>465</v>
      </c>
      <c r="G71" t="s">
        <v>483</v>
      </c>
      <c r="H71" s="20">
        <v>2042</v>
      </c>
      <c r="I71" s="30">
        <f>100*(1-(SUMIFS(CVD_40q30_Age!$M$2:$M$10401,CVD_40q30_Age!$A$2:$A$10401,A71,CVD_40q30_Age!$B$2:$B$10401,B71,CVD_40q30_Age!$E$2:$E$10401,G71,CVD_40q30_Age!$F$2:$F$10401,H71,CVD_40q30_Age!$G$2:$G$10401,69))/(SUMIFS(CVD_40q30_Age!$L$2:$L$10401,CVD_40q30_Age!$A$2:$A$10401,A71,CVD_40q30_Age!$B$2:$B$10401,B71,CVD_40q30_Age!$E$2:$E$10401,G71,CVD_40q30_Age!$F$2:$F$10401,H71,CVD_40q30_Age!$G$2:$G$10401,30)))</f>
        <v>12.642490318560174</v>
      </c>
      <c r="J71" s="30">
        <f t="shared" si="4"/>
        <v>12.722486807494281</v>
      </c>
      <c r="K71" s="30">
        <f t="shared" si="5"/>
        <v>7.9996488934106935E-2</v>
      </c>
      <c r="L71" s="28">
        <f t="shared" si="6"/>
        <v>0.62878028599710845</v>
      </c>
      <c r="M71" s="34">
        <v>12.642490318560199</v>
      </c>
      <c r="N71" s="16" t="str">
        <f t="shared" si="7"/>
        <v>match</v>
      </c>
    </row>
    <row r="72" spans="1:14" ht="27.6">
      <c r="A72" t="s">
        <v>164</v>
      </c>
      <c r="B72" t="s">
        <v>242</v>
      </c>
      <c r="C72" s="14" t="s">
        <v>244</v>
      </c>
      <c r="D72" t="s">
        <v>465</v>
      </c>
      <c r="G72" t="s">
        <v>483</v>
      </c>
      <c r="H72" s="20">
        <v>2043</v>
      </c>
      <c r="I72" s="30">
        <f>100*(1-(SUMIFS(CVD_40q30_Age!$M$2:$M$10401,CVD_40q30_Age!$A$2:$A$10401,A72,CVD_40q30_Age!$B$2:$B$10401,B72,CVD_40q30_Age!$E$2:$E$10401,G72,CVD_40q30_Age!$F$2:$F$10401,H72,CVD_40q30_Age!$G$2:$G$10401,69))/(SUMIFS(CVD_40q30_Age!$L$2:$L$10401,CVD_40q30_Age!$A$2:$A$10401,A72,CVD_40q30_Age!$B$2:$B$10401,B72,CVD_40q30_Age!$E$2:$E$10401,G72,CVD_40q30_Age!$F$2:$F$10401,H72,CVD_40q30_Age!$G$2:$G$10401,30)))</f>
        <v>12.502303876944044</v>
      </c>
      <c r="J72" s="30">
        <f t="shared" si="4"/>
        <v>12.585540181250643</v>
      </c>
      <c r="K72" s="30">
        <f t="shared" si="5"/>
        <v>8.3236304306598896E-2</v>
      </c>
      <c r="L72" s="28">
        <f t="shared" si="6"/>
        <v>0.66136457480466748</v>
      </c>
      <c r="M72" s="34">
        <v>12.502303876944</v>
      </c>
      <c r="N72" s="16" t="str">
        <f t="shared" si="7"/>
        <v>match</v>
      </c>
    </row>
    <row r="73" spans="1:14" ht="27.6">
      <c r="A73" t="s">
        <v>164</v>
      </c>
      <c r="B73" t="s">
        <v>242</v>
      </c>
      <c r="C73" s="14" t="s">
        <v>244</v>
      </c>
      <c r="D73" t="s">
        <v>465</v>
      </c>
      <c r="G73" t="s">
        <v>483</v>
      </c>
      <c r="H73" s="20">
        <v>2044</v>
      </c>
      <c r="I73" s="30">
        <f>100*(1-(SUMIFS(CVD_40q30_Age!$M$2:$M$10401,CVD_40q30_Age!$A$2:$A$10401,A73,CVD_40q30_Age!$B$2:$B$10401,B73,CVD_40q30_Age!$E$2:$E$10401,G73,CVD_40q30_Age!$F$2:$F$10401,H73,CVD_40q30_Age!$G$2:$G$10401,69))/(SUMIFS(CVD_40q30_Age!$L$2:$L$10401,CVD_40q30_Age!$A$2:$A$10401,A73,CVD_40q30_Age!$B$2:$B$10401,B73,CVD_40q30_Age!$E$2:$E$10401,G73,CVD_40q30_Age!$F$2:$F$10401,H73,CVD_40q30_Age!$G$2:$G$10401,30)))</f>
        <v>12.364526499038252</v>
      </c>
      <c r="J73" s="30">
        <f t="shared" si="4"/>
        <v>12.450986408722986</v>
      </c>
      <c r="K73" s="30">
        <f t="shared" si="5"/>
        <v>8.6459909684734271E-2</v>
      </c>
      <c r="L73" s="28">
        <f t="shared" si="6"/>
        <v>0.69440208869043241</v>
      </c>
      <c r="M73" s="34">
        <v>12.3645264990383</v>
      </c>
      <c r="N73" s="16" t="str">
        <f t="shared" si="7"/>
        <v>match</v>
      </c>
    </row>
    <row r="74" spans="1:14" ht="27.6">
      <c r="A74" t="s">
        <v>164</v>
      </c>
      <c r="B74" t="s">
        <v>242</v>
      </c>
      <c r="C74" s="14" t="s">
        <v>244</v>
      </c>
      <c r="D74" t="s">
        <v>465</v>
      </c>
      <c r="G74" t="s">
        <v>483</v>
      </c>
      <c r="H74" s="20">
        <v>2045</v>
      </c>
      <c r="I74" s="30">
        <f>100*(1-(SUMIFS(CVD_40q30_Age!$M$2:$M$10401,CVD_40q30_Age!$A$2:$A$10401,A74,CVD_40q30_Age!$B$2:$B$10401,B74,CVD_40q30_Age!$E$2:$E$10401,G74,CVD_40q30_Age!$F$2:$F$10401,H74,CVD_40q30_Age!$G$2:$G$10401,69))/(SUMIFS(CVD_40q30_Age!$L$2:$L$10401,CVD_40q30_Age!$A$2:$A$10401,A74,CVD_40q30_Age!$B$2:$B$10401,B74,CVD_40q30_Age!$E$2:$E$10401,G74,CVD_40q30_Age!$F$2:$F$10401,H74,CVD_40q30_Age!$G$2:$G$10401,30)))</f>
        <v>12.234992635699104</v>
      </c>
      <c r="J74" s="30">
        <f t="shared" si="4"/>
        <v>12.324707048815132</v>
      </c>
      <c r="K74" s="30">
        <f t="shared" si="5"/>
        <v>8.9714413116027458E-2</v>
      </c>
      <c r="L74" s="28">
        <f t="shared" si="6"/>
        <v>0.72792329067693651</v>
      </c>
      <c r="M74" s="34">
        <v>12.234992635699101</v>
      </c>
      <c r="N74" s="16" t="str">
        <f t="shared" si="7"/>
        <v>match</v>
      </c>
    </row>
    <row r="75" spans="1:14" ht="27.6">
      <c r="A75" t="s">
        <v>164</v>
      </c>
      <c r="B75" t="s">
        <v>242</v>
      </c>
      <c r="C75" s="14" t="s">
        <v>244</v>
      </c>
      <c r="D75" t="s">
        <v>465</v>
      </c>
      <c r="G75" t="s">
        <v>483</v>
      </c>
      <c r="H75" s="20">
        <v>2046</v>
      </c>
      <c r="I75" s="30">
        <f>100*(1-(SUMIFS(CVD_40q30_Age!$M$2:$M$10401,CVD_40q30_Age!$A$2:$A$10401,A75,CVD_40q30_Age!$B$2:$B$10401,B75,CVD_40q30_Age!$E$2:$E$10401,G75,CVD_40q30_Age!$F$2:$F$10401,H75,CVD_40q30_Age!$G$2:$G$10401,69))/(SUMIFS(CVD_40q30_Age!$L$2:$L$10401,CVD_40q30_Age!$A$2:$A$10401,A75,CVD_40q30_Age!$B$2:$B$10401,B75,CVD_40q30_Age!$E$2:$E$10401,G75,CVD_40q30_Age!$F$2:$F$10401,H75,CVD_40q30_Age!$G$2:$G$10401,30)))</f>
        <v>12.102900351323687</v>
      </c>
      <c r="J75" s="30">
        <f t="shared" si="4"/>
        <v>12.195786703555134</v>
      </c>
      <c r="K75" s="30">
        <f t="shared" si="5"/>
        <v>9.2886352231447589E-2</v>
      </c>
      <c r="L75" s="28">
        <f t="shared" si="6"/>
        <v>0.76162657226836172</v>
      </c>
      <c r="M75" s="34">
        <v>12.102900351323701</v>
      </c>
      <c r="N75" s="16" t="str">
        <f t="shared" si="7"/>
        <v>match</v>
      </c>
    </row>
    <row r="76" spans="1:14" ht="27.6">
      <c r="A76" t="s">
        <v>164</v>
      </c>
      <c r="B76" t="s">
        <v>242</v>
      </c>
      <c r="C76" s="14" t="s">
        <v>244</v>
      </c>
      <c r="D76" t="s">
        <v>465</v>
      </c>
      <c r="G76" t="s">
        <v>483</v>
      </c>
      <c r="H76" s="20">
        <v>2047</v>
      </c>
      <c r="I76" s="30">
        <f>100*(1-(SUMIFS(CVD_40q30_Age!$M$2:$M$10401,CVD_40q30_Age!$A$2:$A$10401,A76,CVD_40q30_Age!$B$2:$B$10401,B76,CVD_40q30_Age!$E$2:$E$10401,G76,CVD_40q30_Age!$F$2:$F$10401,H76,CVD_40q30_Age!$G$2:$G$10401,69))/(SUMIFS(CVD_40q30_Age!$L$2:$L$10401,CVD_40q30_Age!$A$2:$A$10401,A76,CVD_40q30_Age!$B$2:$B$10401,B76,CVD_40q30_Age!$E$2:$E$10401,G76,CVD_40q30_Age!$F$2:$F$10401,H76,CVD_40q30_Age!$G$2:$G$10401,30)))</f>
        <v>11.970055950016413</v>
      </c>
      <c r="J76" s="30">
        <f t="shared" si="4"/>
        <v>12.066077809605513</v>
      </c>
      <c r="K76" s="30">
        <f t="shared" si="5"/>
        <v>9.60218595891007E-2</v>
      </c>
      <c r="L76" s="28">
        <f t="shared" si="6"/>
        <v>0.79580010260384704</v>
      </c>
      <c r="M76" s="34">
        <v>11.9700559500164</v>
      </c>
      <c r="N76" s="16" t="str">
        <f t="shared" si="7"/>
        <v>match</v>
      </c>
    </row>
    <row r="77" spans="1:14" ht="27.6">
      <c r="A77" t="s">
        <v>164</v>
      </c>
      <c r="B77" t="s">
        <v>242</v>
      </c>
      <c r="C77" s="14" t="s">
        <v>244</v>
      </c>
      <c r="D77" t="s">
        <v>465</v>
      </c>
      <c r="G77" t="s">
        <v>483</v>
      </c>
      <c r="H77" s="20">
        <v>2048</v>
      </c>
      <c r="I77" s="30">
        <f>100*(1-(SUMIFS(CVD_40q30_Age!$M$2:$M$10401,CVD_40q30_Age!$A$2:$A$10401,A77,CVD_40q30_Age!$B$2:$B$10401,B77,CVD_40q30_Age!$E$2:$E$10401,G77,CVD_40q30_Age!$F$2:$F$10401,H77,CVD_40q30_Age!$G$2:$G$10401,69))/(SUMIFS(CVD_40q30_Age!$L$2:$L$10401,CVD_40q30_Age!$A$2:$A$10401,A77,CVD_40q30_Age!$B$2:$B$10401,B77,CVD_40q30_Age!$E$2:$E$10401,G77,CVD_40q30_Age!$F$2:$F$10401,H77,CVD_40q30_Age!$G$2:$G$10401,30)))</f>
        <v>11.832538918824941</v>
      </c>
      <c r="J77" s="30">
        <f t="shared" si="4"/>
        <v>11.931549181001721</v>
      </c>
      <c r="K77" s="30">
        <f t="shared" si="5"/>
        <v>9.9010262176779662E-2</v>
      </c>
      <c r="L77" s="28">
        <f t="shared" si="6"/>
        <v>0.82981900065777703</v>
      </c>
      <c r="M77" s="34">
        <v>11.8325389188249</v>
      </c>
      <c r="N77" s="16" t="str">
        <f t="shared" si="7"/>
        <v>match</v>
      </c>
    </row>
    <row r="78" spans="1:14" ht="27.6">
      <c r="A78" t="s">
        <v>164</v>
      </c>
      <c r="B78" t="s">
        <v>242</v>
      </c>
      <c r="C78" s="14" t="s">
        <v>244</v>
      </c>
      <c r="D78" t="s">
        <v>465</v>
      </c>
      <c r="G78" t="s">
        <v>483</v>
      </c>
      <c r="H78" s="20">
        <v>2049</v>
      </c>
      <c r="I78" s="30">
        <f>100*(1-(SUMIFS(CVD_40q30_Age!$M$2:$M$10401,CVD_40q30_Age!$A$2:$A$10401,A78,CVD_40q30_Age!$B$2:$B$10401,B78,CVD_40q30_Age!$E$2:$E$10401,G78,CVD_40q30_Age!$F$2:$F$10401,H78,CVD_40q30_Age!$G$2:$G$10401,69))/(SUMIFS(CVD_40q30_Age!$L$2:$L$10401,CVD_40q30_Age!$A$2:$A$10401,A78,CVD_40q30_Age!$B$2:$B$10401,B78,CVD_40q30_Age!$E$2:$E$10401,G78,CVD_40q30_Age!$F$2:$F$10401,H78,CVD_40q30_Age!$G$2:$G$10401,30)))</f>
        <v>11.703418956072776</v>
      </c>
      <c r="J78" s="30">
        <f t="shared" si="4"/>
        <v>11.8054215438263</v>
      </c>
      <c r="K78" s="30">
        <f t="shared" si="5"/>
        <v>0.10200258775352467</v>
      </c>
      <c r="L78" s="28">
        <f t="shared" si="6"/>
        <v>0.86403172792137517</v>
      </c>
      <c r="M78" s="34">
        <v>11.703418956072801</v>
      </c>
      <c r="N78" s="16" t="str">
        <f t="shared" si="7"/>
        <v>match</v>
      </c>
    </row>
    <row r="79" spans="1:14" ht="27.6">
      <c r="A79" t="s">
        <v>164</v>
      </c>
      <c r="B79" t="s">
        <v>242</v>
      </c>
      <c r="C79" s="14" t="s">
        <v>244</v>
      </c>
      <c r="D79" t="s">
        <v>465</v>
      </c>
      <c r="G79" t="s">
        <v>483</v>
      </c>
      <c r="H79" s="20">
        <v>2050</v>
      </c>
      <c r="I79" s="30">
        <f>100*(1-(SUMIFS(CVD_40q30_Age!$M$2:$M$10401,CVD_40q30_Age!$A$2:$A$10401,A79,CVD_40q30_Age!$B$2:$B$10401,B79,CVD_40q30_Age!$E$2:$E$10401,G79,CVD_40q30_Age!$F$2:$F$10401,H79,CVD_40q30_Age!$G$2:$G$10401,69))/(SUMIFS(CVD_40q30_Age!$L$2:$L$10401,CVD_40q30_Age!$A$2:$A$10401,A79,CVD_40q30_Age!$B$2:$B$10401,B79,CVD_40q30_Age!$E$2:$E$10401,G79,CVD_40q30_Age!$F$2:$F$10401,H79,CVD_40q30_Age!$G$2:$G$10401,30)))</f>
        <v>11.581275323980922</v>
      </c>
      <c r="J79" s="30">
        <f t="shared" si="4"/>
        <v>11.686286604642959</v>
      </c>
      <c r="K79" s="30">
        <f t="shared" si="5"/>
        <v>0.10501128066203691</v>
      </c>
      <c r="L79" s="28">
        <f t="shared" si="6"/>
        <v>0.89858553203988645</v>
      </c>
      <c r="M79" s="34">
        <v>11.581275323980901</v>
      </c>
      <c r="N79" s="16" t="str">
        <f t="shared" si="7"/>
        <v>match</v>
      </c>
    </row>
    <row r="80" spans="1:14" ht="55.2">
      <c r="A80" t="s">
        <v>164</v>
      </c>
      <c r="B80" t="s">
        <v>247</v>
      </c>
      <c r="C80" s="14" t="s">
        <v>249</v>
      </c>
      <c r="D80" t="s">
        <v>465</v>
      </c>
      <c r="G80" t="s">
        <v>483</v>
      </c>
      <c r="H80" s="20">
        <v>2025</v>
      </c>
      <c r="I80" s="30">
        <f>100*(1-(SUMIFS(CVD_40q30_Age!$M$2:$M$10401,CVD_40q30_Age!$A$2:$A$10401,A80,CVD_40q30_Age!$B$2:$B$10401,B80,CVD_40q30_Age!$E$2:$E$10401,G80,CVD_40q30_Age!$F$2:$F$10401,H80,CVD_40q30_Age!$G$2:$G$10401,69))/(SUMIFS(CVD_40q30_Age!$L$2:$L$10401,CVD_40q30_Age!$A$2:$A$10401,A80,CVD_40q30_Age!$B$2:$B$10401,B80,CVD_40q30_Age!$E$2:$E$10401,G80,CVD_40q30_Age!$F$2:$F$10401,H80,CVD_40q30_Age!$G$2:$G$10401,30)))</f>
        <v>14.579706465517594</v>
      </c>
      <c r="J80" s="30">
        <f t="shared" si="4"/>
        <v>14.594862693022181</v>
      </c>
      <c r="K80" s="30">
        <f t="shared" si="5"/>
        <v>1.5156227504586894E-2</v>
      </c>
      <c r="L80" s="28">
        <f t="shared" si="6"/>
        <v>0.10384631786795159</v>
      </c>
      <c r="M80" s="34">
        <v>14.579706465517599</v>
      </c>
      <c r="N80" s="16" t="str">
        <f t="shared" si="7"/>
        <v>match</v>
      </c>
    </row>
    <row r="81" spans="1:14" ht="55.2">
      <c r="A81" t="s">
        <v>164</v>
      </c>
      <c r="B81" t="s">
        <v>247</v>
      </c>
      <c r="C81" s="14" t="s">
        <v>249</v>
      </c>
      <c r="D81" t="s">
        <v>465</v>
      </c>
      <c r="G81" t="s">
        <v>483</v>
      </c>
      <c r="H81" s="20">
        <v>2026</v>
      </c>
      <c r="I81" s="30">
        <f>100*(1-(SUMIFS(CVD_40q30_Age!$M$2:$M$10401,CVD_40q30_Age!$A$2:$A$10401,A81,CVD_40q30_Age!$B$2:$B$10401,B81,CVD_40q30_Age!$E$2:$E$10401,G81,CVD_40q30_Age!$F$2:$F$10401,H81,CVD_40q30_Age!$G$2:$G$10401,69))/(SUMIFS(CVD_40q30_Age!$L$2:$L$10401,CVD_40q30_Age!$A$2:$A$10401,A81,CVD_40q30_Age!$B$2:$B$10401,B81,CVD_40q30_Age!$E$2:$E$10401,G81,CVD_40q30_Age!$F$2:$F$10401,H81,CVD_40q30_Age!$G$2:$G$10401,30)))</f>
        <v>14.490337777359308</v>
      </c>
      <c r="J81" s="30">
        <f t="shared" si="4"/>
        <v>14.52004645859677</v>
      </c>
      <c r="K81" s="30">
        <f t="shared" si="5"/>
        <v>2.9708681237462287E-2</v>
      </c>
      <c r="L81" s="28">
        <f t="shared" si="6"/>
        <v>0.2046045880237036</v>
      </c>
      <c r="M81" s="34">
        <v>14.490337777359301</v>
      </c>
      <c r="N81" s="16" t="str">
        <f t="shared" si="7"/>
        <v>match</v>
      </c>
    </row>
    <row r="82" spans="1:14" ht="55.2">
      <c r="A82" t="s">
        <v>164</v>
      </c>
      <c r="B82" t="s">
        <v>247</v>
      </c>
      <c r="C82" s="14" t="s">
        <v>249</v>
      </c>
      <c r="D82" t="s">
        <v>465</v>
      </c>
      <c r="G82" t="s">
        <v>483</v>
      </c>
      <c r="H82" s="20">
        <v>2027</v>
      </c>
      <c r="I82" s="30">
        <f>100*(1-(SUMIFS(CVD_40q30_Age!$M$2:$M$10401,CVD_40q30_Age!$A$2:$A$10401,A82,CVD_40q30_Age!$B$2:$B$10401,B82,CVD_40q30_Age!$E$2:$E$10401,G82,CVD_40q30_Age!$F$2:$F$10401,H82,CVD_40q30_Age!$G$2:$G$10401,69))/(SUMIFS(CVD_40q30_Age!$L$2:$L$10401,CVD_40q30_Age!$A$2:$A$10401,A82,CVD_40q30_Age!$B$2:$B$10401,B82,CVD_40q30_Age!$E$2:$E$10401,G82,CVD_40q30_Age!$F$2:$F$10401,H82,CVD_40q30_Age!$G$2:$G$10401,30)))</f>
        <v>14.391928608051852</v>
      </c>
      <c r="J82" s="30">
        <f t="shared" si="4"/>
        <v>14.435622380360035</v>
      </c>
      <c r="K82" s="30">
        <f t="shared" si="5"/>
        <v>4.3693772308182943E-2</v>
      </c>
      <c r="L82" s="28">
        <f t="shared" si="6"/>
        <v>0.30268021119497579</v>
      </c>
      <c r="M82" s="34">
        <v>14.3919286080519</v>
      </c>
      <c r="N82" s="16" t="str">
        <f t="shared" si="7"/>
        <v>match</v>
      </c>
    </row>
    <row r="83" spans="1:14" ht="55.2">
      <c r="A83" t="s">
        <v>164</v>
      </c>
      <c r="B83" t="s">
        <v>247</v>
      </c>
      <c r="C83" s="14" t="s">
        <v>249</v>
      </c>
      <c r="D83" t="s">
        <v>465</v>
      </c>
      <c r="G83" t="s">
        <v>483</v>
      </c>
      <c r="H83" s="20">
        <v>2028</v>
      </c>
      <c r="I83" s="30">
        <f>100*(1-(SUMIFS(CVD_40q30_Age!$M$2:$M$10401,CVD_40q30_Age!$A$2:$A$10401,A83,CVD_40q30_Age!$B$2:$B$10401,B83,CVD_40q30_Age!$E$2:$E$10401,G83,CVD_40q30_Age!$F$2:$F$10401,H83,CVD_40q30_Age!$G$2:$G$10401,69))/(SUMIFS(CVD_40q30_Age!$L$2:$L$10401,CVD_40q30_Age!$A$2:$A$10401,A83,CVD_40q30_Age!$B$2:$B$10401,B83,CVD_40q30_Age!$E$2:$E$10401,G83,CVD_40q30_Age!$F$2:$F$10401,H83,CVD_40q30_Age!$G$2:$G$10401,30)))</f>
        <v>14.294127312181072</v>
      </c>
      <c r="J83" s="30">
        <f t="shared" si="4"/>
        <v>14.351337436226553</v>
      </c>
      <c r="K83" s="30">
        <f t="shared" si="5"/>
        <v>5.7210124045480981E-2</v>
      </c>
      <c r="L83" s="28">
        <f t="shared" si="6"/>
        <v>0.39863966894867631</v>
      </c>
      <c r="M83" s="34">
        <v>14.2941273121811</v>
      </c>
      <c r="N83" s="16" t="str">
        <f t="shared" si="7"/>
        <v>match</v>
      </c>
    </row>
    <row r="84" spans="1:14" ht="55.2">
      <c r="A84" t="s">
        <v>164</v>
      </c>
      <c r="B84" t="s">
        <v>247</v>
      </c>
      <c r="C84" s="14" t="s">
        <v>249</v>
      </c>
      <c r="D84" t="s">
        <v>465</v>
      </c>
      <c r="G84" t="s">
        <v>483</v>
      </c>
      <c r="H84" s="20">
        <v>2029</v>
      </c>
      <c r="I84" s="30">
        <f>100*(1-(SUMIFS(CVD_40q30_Age!$M$2:$M$10401,CVD_40q30_Age!$A$2:$A$10401,A84,CVD_40q30_Age!$B$2:$B$10401,B84,CVD_40q30_Age!$E$2:$E$10401,G84,CVD_40q30_Age!$F$2:$F$10401,H84,CVD_40q30_Age!$G$2:$G$10401,69))/(SUMIFS(CVD_40q30_Age!$L$2:$L$10401,CVD_40q30_Age!$A$2:$A$10401,A84,CVD_40q30_Age!$B$2:$B$10401,B84,CVD_40q30_Age!$E$2:$E$10401,G84,CVD_40q30_Age!$F$2:$F$10401,H84,CVD_40q30_Age!$G$2:$G$10401,30)))</f>
        <v>14.205459190943104</v>
      </c>
      <c r="J84" s="30">
        <f t="shared" si="4"/>
        <v>14.275766755657616</v>
      </c>
      <c r="K84" s="30">
        <f t="shared" si="5"/>
        <v>7.0307564714511273E-2</v>
      </c>
      <c r="L84" s="28">
        <f t="shared" si="6"/>
        <v>0.49249589123924115</v>
      </c>
      <c r="M84" s="34">
        <v>14.205459190943101</v>
      </c>
      <c r="N84" s="16" t="str">
        <f t="shared" si="7"/>
        <v>match</v>
      </c>
    </row>
    <row r="85" spans="1:14" ht="55.2">
      <c r="A85" t="s">
        <v>164</v>
      </c>
      <c r="B85" t="s">
        <v>247</v>
      </c>
      <c r="C85" s="14" t="s">
        <v>249</v>
      </c>
      <c r="D85" t="s">
        <v>465</v>
      </c>
      <c r="G85" t="s">
        <v>483</v>
      </c>
      <c r="H85" s="20">
        <v>2030</v>
      </c>
      <c r="I85" s="30">
        <f>100*(1-(SUMIFS(CVD_40q30_Age!$M$2:$M$10401,CVD_40q30_Age!$A$2:$A$10401,A85,CVD_40q30_Age!$B$2:$B$10401,B85,CVD_40q30_Age!$E$2:$E$10401,G85,CVD_40q30_Age!$F$2:$F$10401,H85,CVD_40q30_Age!$G$2:$G$10401,69))/(SUMIFS(CVD_40q30_Age!$L$2:$L$10401,CVD_40q30_Age!$A$2:$A$10401,A85,CVD_40q30_Age!$B$2:$B$10401,B85,CVD_40q30_Age!$E$2:$E$10401,G85,CVD_40q30_Age!$F$2:$F$10401,H85,CVD_40q30_Age!$G$2:$G$10401,30)))</f>
        <v>14.109075504913859</v>
      </c>
      <c r="J85" s="30">
        <f t="shared" si="4"/>
        <v>14.192049012873643</v>
      </c>
      <c r="K85" s="30">
        <f t="shared" si="5"/>
        <v>8.2973507959783532E-2</v>
      </c>
      <c r="L85" s="28">
        <f t="shared" si="6"/>
        <v>0.58464783967782286</v>
      </c>
      <c r="M85" s="34">
        <v>14.1090755049139</v>
      </c>
      <c r="N85" s="16" t="str">
        <f t="shared" si="7"/>
        <v>match</v>
      </c>
    </row>
    <row r="86" spans="1:14" ht="55.2">
      <c r="A86" t="s">
        <v>164</v>
      </c>
      <c r="B86" t="s">
        <v>247</v>
      </c>
      <c r="C86" s="14" t="s">
        <v>249</v>
      </c>
      <c r="D86" t="s">
        <v>465</v>
      </c>
      <c r="G86" t="s">
        <v>483</v>
      </c>
      <c r="H86" s="20">
        <v>2031</v>
      </c>
      <c r="I86" s="30">
        <f>100*(1-(SUMIFS(CVD_40q30_Age!$M$2:$M$10401,CVD_40q30_Age!$A$2:$A$10401,A86,CVD_40q30_Age!$B$2:$B$10401,B86,CVD_40q30_Age!$E$2:$E$10401,G86,CVD_40q30_Age!$F$2:$F$10401,H86,CVD_40q30_Age!$G$2:$G$10401,69))/(SUMIFS(CVD_40q30_Age!$L$2:$L$10401,CVD_40q30_Age!$A$2:$A$10401,A86,CVD_40q30_Age!$B$2:$B$10401,B86,CVD_40q30_Age!$E$2:$E$10401,G86,CVD_40q30_Age!$F$2:$F$10401,H86,CVD_40q30_Age!$G$2:$G$10401,30)))</f>
        <v>13.989962442031567</v>
      </c>
      <c r="J86" s="30">
        <f t="shared" si="4"/>
        <v>14.085133545935303</v>
      </c>
      <c r="K86" s="30">
        <f t="shared" si="5"/>
        <v>9.5171103903735954E-2</v>
      </c>
      <c r="L86" s="28">
        <f t="shared" si="6"/>
        <v>0.67568478206726335</v>
      </c>
      <c r="M86" s="34">
        <v>13.989962442031601</v>
      </c>
      <c r="N86" s="16" t="str">
        <f t="shared" si="7"/>
        <v>match</v>
      </c>
    </row>
    <row r="87" spans="1:14" ht="55.2">
      <c r="A87" t="s">
        <v>164</v>
      </c>
      <c r="B87" t="s">
        <v>247</v>
      </c>
      <c r="C87" s="14" t="s">
        <v>249</v>
      </c>
      <c r="D87" t="s">
        <v>465</v>
      </c>
      <c r="G87" t="s">
        <v>483</v>
      </c>
      <c r="H87" s="20">
        <v>2032</v>
      </c>
      <c r="I87" s="30">
        <f>100*(1-(SUMIFS(CVD_40q30_Age!$M$2:$M$10401,CVD_40q30_Age!$A$2:$A$10401,A87,CVD_40q30_Age!$B$2:$B$10401,B87,CVD_40q30_Age!$E$2:$E$10401,G87,CVD_40q30_Age!$F$2:$F$10401,H87,CVD_40q30_Age!$G$2:$G$10401,69))/(SUMIFS(CVD_40q30_Age!$L$2:$L$10401,CVD_40q30_Age!$A$2:$A$10401,A87,CVD_40q30_Age!$B$2:$B$10401,B87,CVD_40q30_Age!$E$2:$E$10401,G87,CVD_40q30_Age!$F$2:$F$10401,H87,CVD_40q30_Age!$G$2:$G$10401,30)))</f>
        <v>13.863758828853223</v>
      </c>
      <c r="J87" s="30">
        <f t="shared" si="4"/>
        <v>13.970746153214863</v>
      </c>
      <c r="K87" s="30">
        <f t="shared" si="5"/>
        <v>0.10698732436163993</v>
      </c>
      <c r="L87" s="28">
        <f t="shared" si="6"/>
        <v>0.76579534971380658</v>
      </c>
      <c r="M87" s="34">
        <v>13.8637588288532</v>
      </c>
      <c r="N87" s="16" t="str">
        <f t="shared" si="7"/>
        <v>match</v>
      </c>
    </row>
    <row r="88" spans="1:14" ht="55.2">
      <c r="A88" t="s">
        <v>164</v>
      </c>
      <c r="B88" t="s">
        <v>247</v>
      </c>
      <c r="C88" s="14" t="s">
        <v>249</v>
      </c>
      <c r="D88" t="s">
        <v>465</v>
      </c>
      <c r="G88" t="s">
        <v>483</v>
      </c>
      <c r="H88" s="20">
        <v>2033</v>
      </c>
      <c r="I88" s="30">
        <f>100*(1-(SUMIFS(CVD_40q30_Age!$M$2:$M$10401,CVD_40q30_Age!$A$2:$A$10401,A88,CVD_40q30_Age!$B$2:$B$10401,B88,CVD_40q30_Age!$E$2:$E$10401,G88,CVD_40q30_Age!$F$2:$F$10401,H88,CVD_40q30_Age!$G$2:$G$10401,69))/(SUMIFS(CVD_40q30_Age!$L$2:$L$10401,CVD_40q30_Age!$A$2:$A$10401,A88,CVD_40q30_Age!$B$2:$B$10401,B88,CVD_40q30_Age!$E$2:$E$10401,G88,CVD_40q30_Age!$F$2:$F$10401,H88,CVD_40q30_Age!$G$2:$G$10401,30)))</f>
        <v>13.726778303216058</v>
      </c>
      <c r="J88" s="30">
        <f t="shared" si="4"/>
        <v>13.845230894675142</v>
      </c>
      <c r="K88" s="30">
        <f t="shared" si="5"/>
        <v>0.11845259145908393</v>
      </c>
      <c r="L88" s="28">
        <f t="shared" si="6"/>
        <v>0.85554796709559133</v>
      </c>
      <c r="M88" s="34">
        <v>13.726778303215999</v>
      </c>
      <c r="N88" s="16" t="str">
        <f t="shared" si="7"/>
        <v>match</v>
      </c>
    </row>
    <row r="89" spans="1:14" ht="55.2">
      <c r="A89" t="s">
        <v>164</v>
      </c>
      <c r="B89" t="s">
        <v>247</v>
      </c>
      <c r="C89" s="14" t="s">
        <v>249</v>
      </c>
      <c r="D89" t="s">
        <v>465</v>
      </c>
      <c r="G89" t="s">
        <v>483</v>
      </c>
      <c r="H89" s="20">
        <v>2034</v>
      </c>
      <c r="I89" s="30">
        <f>100*(1-(SUMIFS(CVD_40q30_Age!$M$2:$M$10401,CVD_40q30_Age!$A$2:$A$10401,A89,CVD_40q30_Age!$B$2:$B$10401,B89,CVD_40q30_Age!$E$2:$E$10401,G89,CVD_40q30_Age!$F$2:$F$10401,H89,CVD_40q30_Age!$G$2:$G$10401,69))/(SUMIFS(CVD_40q30_Age!$L$2:$L$10401,CVD_40q30_Age!$A$2:$A$10401,A89,CVD_40q30_Age!$B$2:$B$10401,B89,CVD_40q30_Age!$E$2:$E$10401,G89,CVD_40q30_Age!$F$2:$F$10401,H89,CVD_40q30_Age!$G$2:$G$10401,30)))</f>
        <v>13.596443299321216</v>
      </c>
      <c r="J89" s="30">
        <f t="shared" si="4"/>
        <v>13.726112857616224</v>
      </c>
      <c r="K89" s="30">
        <f t="shared" si="5"/>
        <v>0.12966955829500826</v>
      </c>
      <c r="L89" s="28">
        <f t="shared" si="6"/>
        <v>0.94469249699530455</v>
      </c>
      <c r="M89" s="34">
        <v>13.5964432993212</v>
      </c>
      <c r="N89" s="16" t="str">
        <f t="shared" si="7"/>
        <v>match</v>
      </c>
    </row>
    <row r="90" spans="1:14" ht="55.2">
      <c r="A90" t="s">
        <v>164</v>
      </c>
      <c r="B90" t="s">
        <v>247</v>
      </c>
      <c r="C90" s="14" t="s">
        <v>249</v>
      </c>
      <c r="D90" t="s">
        <v>465</v>
      </c>
      <c r="G90" t="s">
        <v>483</v>
      </c>
      <c r="H90" s="20">
        <v>2035</v>
      </c>
      <c r="I90" s="30">
        <f>100*(1-(SUMIFS(CVD_40q30_Age!$M$2:$M$10401,CVD_40q30_Age!$A$2:$A$10401,A90,CVD_40q30_Age!$B$2:$B$10401,B90,CVD_40q30_Age!$E$2:$E$10401,G90,CVD_40q30_Age!$F$2:$F$10401,H90,CVD_40q30_Age!$G$2:$G$10401,69))/(SUMIFS(CVD_40q30_Age!$L$2:$L$10401,CVD_40q30_Age!$A$2:$A$10401,A90,CVD_40q30_Age!$B$2:$B$10401,B90,CVD_40q30_Age!$E$2:$E$10401,G90,CVD_40q30_Age!$F$2:$F$10401,H90,CVD_40q30_Age!$G$2:$G$10401,30)))</f>
        <v>13.459390168165653</v>
      </c>
      <c r="J90" s="30">
        <f t="shared" si="4"/>
        <v>13.599951679669731</v>
      </c>
      <c r="K90" s="30">
        <f t="shared" si="5"/>
        <v>0.14056151150407814</v>
      </c>
      <c r="L90" s="28">
        <f t="shared" si="6"/>
        <v>1.033544197912118</v>
      </c>
      <c r="M90" s="34">
        <v>13.459390168165701</v>
      </c>
      <c r="N90" s="16" t="str">
        <f t="shared" si="7"/>
        <v>match</v>
      </c>
    </row>
    <row r="91" spans="1:14" ht="55.2">
      <c r="A91" t="s">
        <v>164</v>
      </c>
      <c r="B91" t="s">
        <v>247</v>
      </c>
      <c r="C91" s="14" t="s">
        <v>249</v>
      </c>
      <c r="D91" t="s">
        <v>465</v>
      </c>
      <c r="G91" t="s">
        <v>483</v>
      </c>
      <c r="H91" s="20">
        <v>2036</v>
      </c>
      <c r="I91" s="30">
        <f>100*(1-(SUMIFS(CVD_40q30_Age!$M$2:$M$10401,CVD_40q30_Age!$A$2:$A$10401,A91,CVD_40q30_Age!$B$2:$B$10401,B91,CVD_40q30_Age!$E$2:$E$10401,G91,CVD_40q30_Age!$F$2:$F$10401,H91,CVD_40q30_Age!$G$2:$G$10401,69))/(SUMIFS(CVD_40q30_Age!$L$2:$L$10401,CVD_40q30_Age!$A$2:$A$10401,A91,CVD_40q30_Age!$B$2:$B$10401,B91,CVD_40q30_Age!$E$2:$E$10401,G91,CVD_40q30_Age!$F$2:$F$10401,H91,CVD_40q30_Age!$G$2:$G$10401,30)))</f>
        <v>13.328757484162001</v>
      </c>
      <c r="J91" s="30">
        <f t="shared" si="4"/>
        <v>13.480038535038208</v>
      </c>
      <c r="K91" s="30">
        <f t="shared" si="5"/>
        <v>0.15128105087620725</v>
      </c>
      <c r="L91" s="28">
        <f t="shared" si="6"/>
        <v>1.1222597805116619</v>
      </c>
      <c r="M91" s="34">
        <v>13.328757484162001</v>
      </c>
      <c r="N91" s="16" t="str">
        <f t="shared" si="7"/>
        <v>match</v>
      </c>
    </row>
    <row r="92" spans="1:14" ht="55.2">
      <c r="A92" t="s">
        <v>164</v>
      </c>
      <c r="B92" t="s">
        <v>247</v>
      </c>
      <c r="C92" s="14" t="s">
        <v>249</v>
      </c>
      <c r="D92" t="s">
        <v>465</v>
      </c>
      <c r="G92" t="s">
        <v>483</v>
      </c>
      <c r="H92" s="20">
        <v>2037</v>
      </c>
      <c r="I92" s="30">
        <f>100*(1-(SUMIFS(CVD_40q30_Age!$M$2:$M$10401,CVD_40q30_Age!$A$2:$A$10401,A92,CVD_40q30_Age!$B$2:$B$10401,B92,CVD_40q30_Age!$E$2:$E$10401,G92,CVD_40q30_Age!$F$2:$F$10401,H92,CVD_40q30_Age!$G$2:$G$10401,69))/(SUMIFS(CVD_40q30_Age!$L$2:$L$10401,CVD_40q30_Age!$A$2:$A$10401,A92,CVD_40q30_Age!$B$2:$B$10401,B92,CVD_40q30_Age!$E$2:$E$10401,G92,CVD_40q30_Age!$F$2:$F$10401,H92,CVD_40q30_Age!$G$2:$G$10401,30)))</f>
        <v>13.194952495066437</v>
      </c>
      <c r="J92" s="30">
        <f t="shared" si="4"/>
        <v>13.356721338798561</v>
      </c>
      <c r="K92" s="30">
        <f t="shared" si="5"/>
        <v>0.16176884373212452</v>
      </c>
      <c r="L92" s="28">
        <f t="shared" si="6"/>
        <v>1.2111418635516404</v>
      </c>
      <c r="M92" s="34">
        <v>13.194952495066399</v>
      </c>
      <c r="N92" s="16" t="str">
        <f t="shared" si="7"/>
        <v>match</v>
      </c>
    </row>
    <row r="93" spans="1:14" ht="55.2">
      <c r="A93" t="s">
        <v>164</v>
      </c>
      <c r="B93" t="s">
        <v>247</v>
      </c>
      <c r="C93" s="14" t="s">
        <v>249</v>
      </c>
      <c r="D93" t="s">
        <v>465</v>
      </c>
      <c r="G93" t="s">
        <v>483</v>
      </c>
      <c r="H93" s="20">
        <v>2038</v>
      </c>
      <c r="I93" s="30">
        <f>100*(1-(SUMIFS(CVD_40q30_Age!$M$2:$M$10401,CVD_40q30_Age!$A$2:$A$10401,A93,CVD_40q30_Age!$B$2:$B$10401,B93,CVD_40q30_Age!$E$2:$E$10401,G93,CVD_40q30_Age!$F$2:$F$10401,H93,CVD_40q30_Age!$G$2:$G$10401,69))/(SUMIFS(CVD_40q30_Age!$L$2:$L$10401,CVD_40q30_Age!$A$2:$A$10401,A93,CVD_40q30_Age!$B$2:$B$10401,B93,CVD_40q30_Age!$E$2:$E$10401,G93,CVD_40q30_Age!$F$2:$F$10401,H93,CVD_40q30_Age!$G$2:$G$10401,30)))</f>
        <v>13.057173701511783</v>
      </c>
      <c r="J93" s="30">
        <f t="shared" si="4"/>
        <v>13.229199067255525</v>
      </c>
      <c r="K93" s="30">
        <f t="shared" si="5"/>
        <v>0.1720253657437425</v>
      </c>
      <c r="L93" s="28">
        <f t="shared" si="6"/>
        <v>1.3003460365906352</v>
      </c>
      <c r="M93" s="34">
        <v>13.0571737015118</v>
      </c>
      <c r="N93" s="16" t="str">
        <f t="shared" si="7"/>
        <v>match</v>
      </c>
    </row>
    <row r="94" spans="1:14" ht="55.2">
      <c r="A94" t="s">
        <v>164</v>
      </c>
      <c r="B94" t="s">
        <v>247</v>
      </c>
      <c r="C94" s="14" t="s">
        <v>249</v>
      </c>
      <c r="D94" t="s">
        <v>465</v>
      </c>
      <c r="G94" t="s">
        <v>483</v>
      </c>
      <c r="H94" s="20">
        <v>2039</v>
      </c>
      <c r="I94" s="30">
        <f>100*(1-(SUMIFS(CVD_40q30_Age!$M$2:$M$10401,CVD_40q30_Age!$A$2:$A$10401,A94,CVD_40q30_Age!$B$2:$B$10401,B94,CVD_40q30_Age!$E$2:$E$10401,G94,CVD_40q30_Age!$F$2:$F$10401,H94,CVD_40q30_Age!$G$2:$G$10401,69))/(SUMIFS(CVD_40q30_Age!$L$2:$L$10401,CVD_40q30_Age!$A$2:$A$10401,A94,CVD_40q30_Age!$B$2:$B$10401,B94,CVD_40q30_Age!$E$2:$E$10401,G94,CVD_40q30_Age!$F$2:$F$10401,H94,CVD_40q30_Age!$G$2:$G$10401,30)))</f>
        <v>12.926839274347623</v>
      </c>
      <c r="J94" s="30">
        <f t="shared" si="4"/>
        <v>13.109041729496806</v>
      </c>
      <c r="K94" s="30">
        <f t="shared" si="5"/>
        <v>0.18220245514918254</v>
      </c>
      <c r="L94" s="28">
        <f t="shared" si="6"/>
        <v>1.389899116265735</v>
      </c>
      <c r="M94" s="34">
        <v>12.9268392743476</v>
      </c>
      <c r="N94" s="16" t="str">
        <f t="shared" si="7"/>
        <v>match</v>
      </c>
    </row>
    <row r="95" spans="1:14" ht="55.2">
      <c r="A95" t="s">
        <v>164</v>
      </c>
      <c r="B95" t="s">
        <v>247</v>
      </c>
      <c r="C95" s="14" t="s">
        <v>249</v>
      </c>
      <c r="D95" t="s">
        <v>465</v>
      </c>
      <c r="G95" t="s">
        <v>483</v>
      </c>
      <c r="H95" s="20">
        <v>2040</v>
      </c>
      <c r="I95" s="30">
        <f>100*(1-(SUMIFS(CVD_40q30_Age!$M$2:$M$10401,CVD_40q30_Age!$A$2:$A$10401,A95,CVD_40q30_Age!$B$2:$B$10401,B95,CVD_40q30_Age!$E$2:$E$10401,G95,CVD_40q30_Age!$F$2:$F$10401,H95,CVD_40q30_Age!$G$2:$G$10401,69))/(SUMIFS(CVD_40q30_Age!$L$2:$L$10401,CVD_40q30_Age!$A$2:$A$10401,A95,CVD_40q30_Age!$B$2:$B$10401,B95,CVD_40q30_Age!$E$2:$E$10401,G95,CVD_40q30_Age!$F$2:$F$10401,H95,CVD_40q30_Age!$G$2:$G$10401,30)))</f>
        <v>12.789364302102001</v>
      </c>
      <c r="J95" s="30">
        <f t="shared" si="4"/>
        <v>12.981499482050596</v>
      </c>
      <c r="K95" s="30">
        <f t="shared" si="5"/>
        <v>0.19213517994859508</v>
      </c>
      <c r="L95" s="28">
        <f t="shared" si="6"/>
        <v>1.4800692340222998</v>
      </c>
      <c r="M95" s="34">
        <v>12.789364302101999</v>
      </c>
      <c r="N95" s="16" t="str">
        <f t="shared" si="7"/>
        <v>match</v>
      </c>
    </row>
    <row r="96" spans="1:14" ht="55.2">
      <c r="A96" t="s">
        <v>164</v>
      </c>
      <c r="B96" t="s">
        <v>247</v>
      </c>
      <c r="C96" s="14" t="s">
        <v>249</v>
      </c>
      <c r="D96" t="s">
        <v>465</v>
      </c>
      <c r="G96" t="s">
        <v>483</v>
      </c>
      <c r="H96" s="20">
        <v>2041</v>
      </c>
      <c r="I96" s="30">
        <f>100*(1-(SUMIFS(CVD_40q30_Age!$M$2:$M$10401,CVD_40q30_Age!$A$2:$A$10401,A96,CVD_40q30_Age!$B$2:$B$10401,B96,CVD_40q30_Age!$E$2:$E$10401,G96,CVD_40q30_Age!$F$2:$F$10401,H96,CVD_40q30_Age!$G$2:$G$10401,69))/(SUMIFS(CVD_40q30_Age!$L$2:$L$10401,CVD_40q30_Age!$A$2:$A$10401,A96,CVD_40q30_Age!$B$2:$B$10401,B96,CVD_40q30_Age!$E$2:$E$10401,G96,CVD_40q30_Age!$F$2:$F$10401,H96,CVD_40q30_Age!$G$2:$G$10401,30)))</f>
        <v>12.651875760831066</v>
      </c>
      <c r="J96" s="30">
        <f t="shared" si="4"/>
        <v>12.853722022957381</v>
      </c>
      <c r="K96" s="30">
        <f t="shared" si="5"/>
        <v>0.20184626212631507</v>
      </c>
      <c r="L96" s="28">
        <f t="shared" si="6"/>
        <v>1.5703331826050673</v>
      </c>
      <c r="M96" s="34">
        <v>12.6518757608311</v>
      </c>
      <c r="N96" s="16" t="str">
        <f t="shared" si="7"/>
        <v>match</v>
      </c>
    </row>
    <row r="97" spans="1:14" ht="55.2">
      <c r="A97" t="s">
        <v>164</v>
      </c>
      <c r="B97" t="s">
        <v>247</v>
      </c>
      <c r="C97" s="14" t="s">
        <v>249</v>
      </c>
      <c r="D97" t="s">
        <v>465</v>
      </c>
      <c r="G97" t="s">
        <v>483</v>
      </c>
      <c r="H97" s="20">
        <v>2042</v>
      </c>
      <c r="I97" s="30">
        <f>100*(1-(SUMIFS(CVD_40q30_Age!$M$2:$M$10401,CVD_40q30_Age!$A$2:$A$10401,A97,CVD_40q30_Age!$B$2:$B$10401,B97,CVD_40q30_Age!$E$2:$E$10401,G97,CVD_40q30_Age!$F$2:$F$10401,H97,CVD_40q30_Age!$G$2:$G$10401,69))/(SUMIFS(CVD_40q30_Age!$L$2:$L$10401,CVD_40q30_Age!$A$2:$A$10401,A97,CVD_40q30_Age!$B$2:$B$10401,B97,CVD_40q30_Age!$E$2:$E$10401,G97,CVD_40q30_Age!$F$2:$F$10401,H97,CVD_40q30_Age!$G$2:$G$10401,30)))</f>
        <v>12.511100953266663</v>
      </c>
      <c r="J97" s="30">
        <f t="shared" si="4"/>
        <v>12.722486807494281</v>
      </c>
      <c r="K97" s="30">
        <f t="shared" si="5"/>
        <v>0.21138585422761835</v>
      </c>
      <c r="L97" s="28">
        <f t="shared" si="6"/>
        <v>1.6615136445109131</v>
      </c>
      <c r="M97" s="34">
        <v>12.5111009532667</v>
      </c>
      <c r="N97" s="16" t="str">
        <f t="shared" si="7"/>
        <v>match</v>
      </c>
    </row>
    <row r="98" spans="1:14" ht="55.2">
      <c r="A98" t="s">
        <v>164</v>
      </c>
      <c r="B98" t="s">
        <v>247</v>
      </c>
      <c r="C98" s="14" t="s">
        <v>249</v>
      </c>
      <c r="D98" t="s">
        <v>465</v>
      </c>
      <c r="G98" t="s">
        <v>483</v>
      </c>
      <c r="H98" s="20">
        <v>2043</v>
      </c>
      <c r="I98" s="30">
        <f>100*(1-(SUMIFS(CVD_40q30_Age!$M$2:$M$10401,CVD_40q30_Age!$A$2:$A$10401,A98,CVD_40q30_Age!$B$2:$B$10401,B98,CVD_40q30_Age!$E$2:$E$10401,G98,CVD_40q30_Age!$F$2:$F$10401,H98,CVD_40q30_Age!$G$2:$G$10401,69))/(SUMIFS(CVD_40q30_Age!$L$2:$L$10401,CVD_40q30_Age!$A$2:$A$10401,A98,CVD_40q30_Age!$B$2:$B$10401,B98,CVD_40q30_Age!$E$2:$E$10401,G98,CVD_40q30_Age!$F$2:$F$10401,H98,CVD_40q30_Age!$G$2:$G$10401,30)))</f>
        <v>12.364824866547785</v>
      </c>
      <c r="J98" s="30">
        <f t="shared" si="4"/>
        <v>12.585540181250643</v>
      </c>
      <c r="K98" s="30">
        <f t="shared" si="5"/>
        <v>0.22071531470285777</v>
      </c>
      <c r="L98" s="28">
        <f t="shared" si="6"/>
        <v>1.7537214257332336</v>
      </c>
      <c r="M98" s="34">
        <v>12.364824866547799</v>
      </c>
      <c r="N98" s="16" t="str">
        <f t="shared" si="7"/>
        <v>match</v>
      </c>
    </row>
    <row r="99" spans="1:14" ht="55.2">
      <c r="A99" t="s">
        <v>164</v>
      </c>
      <c r="B99" t="s">
        <v>247</v>
      </c>
      <c r="C99" s="14" t="s">
        <v>249</v>
      </c>
      <c r="D99" t="s">
        <v>465</v>
      </c>
      <c r="G99" t="s">
        <v>483</v>
      </c>
      <c r="H99" s="20">
        <v>2044</v>
      </c>
      <c r="I99" s="30">
        <f>100*(1-(SUMIFS(CVD_40q30_Age!$M$2:$M$10401,CVD_40q30_Age!$A$2:$A$10401,A99,CVD_40q30_Age!$B$2:$B$10401,B99,CVD_40q30_Age!$E$2:$E$10401,G99,CVD_40q30_Age!$F$2:$F$10401,H99,CVD_40q30_Age!$G$2:$G$10401,69))/(SUMIFS(CVD_40q30_Age!$L$2:$L$10401,CVD_40q30_Age!$A$2:$A$10401,A99,CVD_40q30_Age!$B$2:$B$10401,B99,CVD_40q30_Age!$E$2:$E$10401,G99,CVD_40q30_Age!$F$2:$F$10401,H99,CVD_40q30_Age!$G$2:$G$10401,30)))</f>
        <v>12.221048500431797</v>
      </c>
      <c r="J99" s="30">
        <f t="shared" si="4"/>
        <v>12.450986408722986</v>
      </c>
      <c r="K99" s="30">
        <f t="shared" si="5"/>
        <v>0.22993790829118943</v>
      </c>
      <c r="L99" s="28">
        <f t="shared" si="6"/>
        <v>1.8467445127889479</v>
      </c>
      <c r="M99" s="34">
        <v>12.221048500431801</v>
      </c>
      <c r="N99" s="16" t="str">
        <f t="shared" si="7"/>
        <v>match</v>
      </c>
    </row>
    <row r="100" spans="1:14" ht="55.2">
      <c r="A100" t="s">
        <v>164</v>
      </c>
      <c r="B100" t="s">
        <v>247</v>
      </c>
      <c r="C100" s="14" t="s">
        <v>249</v>
      </c>
      <c r="D100" t="s">
        <v>465</v>
      </c>
      <c r="G100" t="s">
        <v>483</v>
      </c>
      <c r="H100" s="20">
        <v>2045</v>
      </c>
      <c r="I100" s="30">
        <f>100*(1-(SUMIFS(CVD_40q30_Age!$M$2:$M$10401,CVD_40q30_Age!$A$2:$A$10401,A100,CVD_40q30_Age!$B$2:$B$10401,B100,CVD_40q30_Age!$E$2:$E$10401,G100,CVD_40q30_Age!$F$2:$F$10401,H100,CVD_40q30_Age!$G$2:$G$10401,69))/(SUMIFS(CVD_40q30_Age!$L$2:$L$10401,CVD_40q30_Age!$A$2:$A$10401,A100,CVD_40q30_Age!$B$2:$B$10401,B100,CVD_40q30_Age!$E$2:$E$10401,G100,CVD_40q30_Age!$F$2:$F$10401,H100,CVD_40q30_Age!$G$2:$G$10401,30)))</f>
        <v>12.085521662598975</v>
      </c>
      <c r="J100" s="30">
        <f t="shared" si="4"/>
        <v>12.324707048815132</v>
      </c>
      <c r="K100" s="30">
        <f t="shared" si="5"/>
        <v>0.23918538621615681</v>
      </c>
      <c r="L100" s="28">
        <f t="shared" si="6"/>
        <v>1.9406983490058007</v>
      </c>
      <c r="M100" s="34">
        <v>12.085521662599</v>
      </c>
      <c r="N100" s="16" t="str">
        <f t="shared" si="7"/>
        <v>match</v>
      </c>
    </row>
    <row r="101" spans="1:14" ht="55.2">
      <c r="A101" t="s">
        <v>164</v>
      </c>
      <c r="B101" t="s">
        <v>247</v>
      </c>
      <c r="C101" s="14" t="s">
        <v>249</v>
      </c>
      <c r="D101" t="s">
        <v>465</v>
      </c>
      <c r="G101" t="s">
        <v>483</v>
      </c>
      <c r="H101" s="20">
        <v>2046</v>
      </c>
      <c r="I101" s="30">
        <f>100*(1-(SUMIFS(CVD_40q30_Age!$M$2:$M$10401,CVD_40q30_Age!$A$2:$A$10401,A101,CVD_40q30_Age!$B$2:$B$10401,B101,CVD_40q30_Age!$E$2:$E$10401,G101,CVD_40q30_Age!$F$2:$F$10401,H101,CVD_40q30_Age!$G$2:$G$10401,69))/(SUMIFS(CVD_40q30_Age!$L$2:$L$10401,CVD_40q30_Age!$A$2:$A$10401,A101,CVD_40q30_Age!$B$2:$B$10401,B101,CVD_40q30_Age!$E$2:$E$10401,G101,CVD_40q30_Age!$F$2:$F$10401,H101,CVD_40q30_Age!$G$2:$G$10401,30)))</f>
        <v>11.947630021724287</v>
      </c>
      <c r="J101" s="30">
        <f t="shared" si="4"/>
        <v>12.195786703555134</v>
      </c>
      <c r="K101" s="30">
        <f t="shared" si="5"/>
        <v>0.2481566818308476</v>
      </c>
      <c r="L101" s="28">
        <f t="shared" si="6"/>
        <v>2.0347738761166481</v>
      </c>
      <c r="M101" s="34">
        <v>11.947630021724301</v>
      </c>
      <c r="N101" s="16" t="str">
        <f t="shared" si="7"/>
        <v>match</v>
      </c>
    </row>
    <row r="102" spans="1:14" ht="55.2">
      <c r="A102" t="s">
        <v>164</v>
      </c>
      <c r="B102" t="s">
        <v>247</v>
      </c>
      <c r="C102" s="14" t="s">
        <v>249</v>
      </c>
      <c r="D102" t="s">
        <v>465</v>
      </c>
      <c r="G102" t="s">
        <v>483</v>
      </c>
      <c r="H102" s="20">
        <v>2047</v>
      </c>
      <c r="I102" s="30">
        <f>100*(1-(SUMIFS(CVD_40q30_Age!$M$2:$M$10401,CVD_40q30_Age!$A$2:$A$10401,A102,CVD_40q30_Age!$B$2:$B$10401,B102,CVD_40q30_Age!$E$2:$E$10401,G102,CVD_40q30_Age!$F$2:$F$10401,H102,CVD_40q30_Age!$G$2:$G$10401,69))/(SUMIFS(CVD_40q30_Age!$L$2:$L$10401,CVD_40q30_Age!$A$2:$A$10401,A102,CVD_40q30_Age!$B$2:$B$10401,B102,CVD_40q30_Age!$E$2:$E$10401,G102,CVD_40q30_Age!$F$2:$F$10401,H102,CVD_40q30_Age!$G$2:$G$10401,30)))</f>
        <v>11.809003643237659</v>
      </c>
      <c r="J102" s="30">
        <f t="shared" si="4"/>
        <v>12.066077809605513</v>
      </c>
      <c r="K102" s="30">
        <f t="shared" si="5"/>
        <v>0.25707416636785396</v>
      </c>
      <c r="L102" s="28">
        <f t="shared" si="6"/>
        <v>2.1305528641892515</v>
      </c>
      <c r="M102" s="34">
        <v>11.8090036432377</v>
      </c>
      <c r="N102" s="16" t="str">
        <f t="shared" si="7"/>
        <v>match</v>
      </c>
    </row>
    <row r="103" spans="1:14" ht="55.2">
      <c r="A103" t="s">
        <v>164</v>
      </c>
      <c r="B103" t="s">
        <v>247</v>
      </c>
      <c r="C103" s="14" t="s">
        <v>249</v>
      </c>
      <c r="D103" t="s">
        <v>465</v>
      </c>
      <c r="G103" t="s">
        <v>483</v>
      </c>
      <c r="H103" s="20">
        <v>2048</v>
      </c>
      <c r="I103" s="30">
        <f>100*(1-(SUMIFS(CVD_40q30_Age!$M$2:$M$10401,CVD_40q30_Age!$A$2:$A$10401,A103,CVD_40q30_Age!$B$2:$B$10401,B103,CVD_40q30_Age!$E$2:$E$10401,G103,CVD_40q30_Age!$F$2:$F$10401,H103,CVD_40q30_Age!$G$2:$G$10401,69))/(SUMIFS(CVD_40q30_Age!$L$2:$L$10401,CVD_40q30_Age!$A$2:$A$10401,A103,CVD_40q30_Age!$B$2:$B$10401,B103,CVD_40q30_Age!$E$2:$E$10401,G103,CVD_40q30_Age!$F$2:$F$10401,H103,CVD_40q30_Age!$G$2:$G$10401,30)))</f>
        <v>11.665757895328188</v>
      </c>
      <c r="J103" s="30">
        <f t="shared" si="4"/>
        <v>11.931549181001721</v>
      </c>
      <c r="K103" s="30">
        <f t="shared" si="5"/>
        <v>0.26579128567353294</v>
      </c>
      <c r="L103" s="28">
        <f t="shared" si="6"/>
        <v>2.2276343301400052</v>
      </c>
      <c r="M103" s="34">
        <v>11.6657578953282</v>
      </c>
      <c r="N103" s="16" t="str">
        <f t="shared" si="7"/>
        <v>match</v>
      </c>
    </row>
    <row r="104" spans="1:14" ht="55.2">
      <c r="A104" t="s">
        <v>164</v>
      </c>
      <c r="B104" t="s">
        <v>247</v>
      </c>
      <c r="C104" s="14" t="s">
        <v>249</v>
      </c>
      <c r="D104" t="s">
        <v>465</v>
      </c>
      <c r="G104" t="s">
        <v>483</v>
      </c>
      <c r="H104" s="20">
        <v>2049</v>
      </c>
      <c r="I104" s="30">
        <f>100*(1-(SUMIFS(CVD_40q30_Age!$M$2:$M$10401,CVD_40q30_Age!$A$2:$A$10401,A104,CVD_40q30_Age!$B$2:$B$10401,B104,CVD_40q30_Age!$E$2:$E$10401,G104,CVD_40q30_Age!$F$2:$F$10401,H104,CVD_40q30_Age!$G$2:$G$10401,69))/(SUMIFS(CVD_40q30_Age!$L$2:$L$10401,CVD_40q30_Age!$A$2:$A$10401,A104,CVD_40q30_Age!$B$2:$B$10401,B104,CVD_40q30_Age!$E$2:$E$10401,G104,CVD_40q30_Age!$F$2:$F$10401,H104,CVD_40q30_Age!$G$2:$G$10401,30)))</f>
        <v>11.530871056690017</v>
      </c>
      <c r="J104" s="30">
        <f t="shared" si="4"/>
        <v>11.8054215438263</v>
      </c>
      <c r="K104" s="30">
        <f t="shared" si="5"/>
        <v>0.27455048713628294</v>
      </c>
      <c r="L104" s="28">
        <f t="shared" si="6"/>
        <v>2.3256305259159542</v>
      </c>
      <c r="M104" s="34">
        <v>11.53087105669</v>
      </c>
      <c r="N104" s="16" t="str">
        <f t="shared" si="7"/>
        <v>match</v>
      </c>
    </row>
    <row r="105" spans="1:14" ht="55.2">
      <c r="A105" t="s">
        <v>164</v>
      </c>
      <c r="B105" t="s">
        <v>247</v>
      </c>
      <c r="C105" s="14" t="s">
        <v>249</v>
      </c>
      <c r="D105" t="s">
        <v>465</v>
      </c>
      <c r="G105" t="s">
        <v>483</v>
      </c>
      <c r="H105" s="20">
        <v>2050</v>
      </c>
      <c r="I105" s="30">
        <f>100*(1-(SUMIFS(CVD_40q30_Age!$M$2:$M$10401,CVD_40q30_Age!$A$2:$A$10401,A105,CVD_40q30_Age!$B$2:$B$10401,B105,CVD_40q30_Age!$E$2:$E$10401,G105,CVD_40q30_Age!$F$2:$F$10401,H105,CVD_40q30_Age!$G$2:$G$10401,69))/(SUMIFS(CVD_40q30_Age!$L$2:$L$10401,CVD_40q30_Age!$A$2:$A$10401,A105,CVD_40q30_Age!$B$2:$B$10401,B105,CVD_40q30_Age!$E$2:$E$10401,G105,CVD_40q30_Age!$F$2:$F$10401,H105,CVD_40q30_Age!$G$2:$G$10401,30)))</f>
        <v>11.402841654957541</v>
      </c>
      <c r="J105" s="30">
        <f t="shared" si="4"/>
        <v>11.686286604642959</v>
      </c>
      <c r="K105" s="30">
        <f t="shared" si="5"/>
        <v>0.28344494968541767</v>
      </c>
      <c r="L105" s="28">
        <f t="shared" si="6"/>
        <v>2.4254492404182955</v>
      </c>
      <c r="M105" s="34">
        <v>11.4028416549575</v>
      </c>
      <c r="N105" s="16" t="str">
        <f t="shared" si="7"/>
        <v>match</v>
      </c>
    </row>
    <row r="106" spans="1:14" ht="27.6">
      <c r="A106" t="s">
        <v>164</v>
      </c>
      <c r="B106" t="s">
        <v>250</v>
      </c>
      <c r="C106" s="14" t="s">
        <v>252</v>
      </c>
      <c r="D106" t="s">
        <v>465</v>
      </c>
      <c r="G106" t="s">
        <v>483</v>
      </c>
      <c r="H106" s="20">
        <v>2025</v>
      </c>
      <c r="I106" s="30">
        <f>100*(1-(SUMIFS(CVD_40q30_Age!$M$2:$M$10401,CVD_40q30_Age!$A$2:$A$10401,A106,CVD_40q30_Age!$B$2:$B$10401,B106,CVD_40q30_Age!$E$2:$E$10401,G106,CVD_40q30_Age!$F$2:$F$10401,H106,CVD_40q30_Age!$G$2:$G$10401,69))/(SUMIFS(CVD_40q30_Age!$L$2:$L$10401,CVD_40q30_Age!$A$2:$A$10401,A106,CVD_40q30_Age!$B$2:$B$10401,B106,CVD_40q30_Age!$E$2:$E$10401,G106,CVD_40q30_Age!$F$2:$F$10401,H106,CVD_40q30_Age!$G$2:$G$10401,30)))</f>
        <v>14.59464130689101</v>
      </c>
      <c r="J106" s="30">
        <f t="shared" si="4"/>
        <v>14.594862693022181</v>
      </c>
      <c r="K106" s="30">
        <f t="shared" si="5"/>
        <v>2.2138613117128614E-4</v>
      </c>
      <c r="L106" s="28">
        <f t="shared" si="6"/>
        <v>1.516877108252146E-3</v>
      </c>
      <c r="M106" s="34">
        <v>14.594641306891001</v>
      </c>
      <c r="N106" s="16" t="str">
        <f t="shared" si="7"/>
        <v>match</v>
      </c>
    </row>
    <row r="107" spans="1:14" ht="27.6">
      <c r="A107" t="s">
        <v>164</v>
      </c>
      <c r="B107" t="s">
        <v>250</v>
      </c>
      <c r="C107" s="14" t="s">
        <v>252</v>
      </c>
      <c r="D107" t="s">
        <v>465</v>
      </c>
      <c r="G107" t="s">
        <v>483</v>
      </c>
      <c r="H107" s="20">
        <v>2026</v>
      </c>
      <c r="I107" s="30">
        <f>100*(1-(SUMIFS(CVD_40q30_Age!$M$2:$M$10401,CVD_40q30_Age!$A$2:$A$10401,A107,CVD_40q30_Age!$B$2:$B$10401,B107,CVD_40q30_Age!$E$2:$E$10401,G107,CVD_40q30_Age!$F$2:$F$10401,H107,CVD_40q30_Age!$G$2:$G$10401,69))/(SUMIFS(CVD_40q30_Age!$L$2:$L$10401,CVD_40q30_Age!$A$2:$A$10401,A107,CVD_40q30_Age!$B$2:$B$10401,B107,CVD_40q30_Age!$E$2:$E$10401,G107,CVD_40q30_Age!$F$2:$F$10401,H107,CVD_40q30_Age!$G$2:$G$10401,30)))</f>
        <v>14.519619317367594</v>
      </c>
      <c r="J107" s="30">
        <f t="shared" si="4"/>
        <v>14.52004645859677</v>
      </c>
      <c r="K107" s="30">
        <f t="shared" si="5"/>
        <v>4.2714122917608677E-4</v>
      </c>
      <c r="L107" s="28">
        <f t="shared" si="6"/>
        <v>2.9417345901341287E-3</v>
      </c>
      <c r="M107" s="34">
        <v>14.519619317367599</v>
      </c>
      <c r="N107" s="16" t="str">
        <f t="shared" si="7"/>
        <v>match</v>
      </c>
    </row>
    <row r="108" spans="1:14" ht="27.6">
      <c r="A108" t="s">
        <v>164</v>
      </c>
      <c r="B108" t="s">
        <v>250</v>
      </c>
      <c r="C108" s="14" t="s">
        <v>252</v>
      </c>
      <c r="D108" t="s">
        <v>465</v>
      </c>
      <c r="G108" t="s">
        <v>483</v>
      </c>
      <c r="H108" s="20">
        <v>2027</v>
      </c>
      <c r="I108" s="30">
        <f>100*(1-(SUMIFS(CVD_40q30_Age!$M$2:$M$10401,CVD_40q30_Age!$A$2:$A$10401,A108,CVD_40q30_Age!$B$2:$B$10401,B108,CVD_40q30_Age!$E$2:$E$10401,G108,CVD_40q30_Age!$F$2:$F$10401,H108,CVD_40q30_Age!$G$2:$G$10401,69))/(SUMIFS(CVD_40q30_Age!$L$2:$L$10401,CVD_40q30_Age!$A$2:$A$10401,A108,CVD_40q30_Age!$B$2:$B$10401,B108,CVD_40q30_Age!$E$2:$E$10401,G108,CVD_40q30_Age!$F$2:$F$10401,H108,CVD_40q30_Age!$G$2:$G$10401,30)))</f>
        <v>14.435004636857085</v>
      </c>
      <c r="J108" s="30">
        <f t="shared" si="4"/>
        <v>14.435622380360035</v>
      </c>
      <c r="K108" s="30">
        <f t="shared" si="5"/>
        <v>6.1774350294996339E-4</v>
      </c>
      <c r="L108" s="28">
        <f t="shared" si="6"/>
        <v>4.2792994072109857E-3</v>
      </c>
      <c r="M108" s="34">
        <v>14.4350046368571</v>
      </c>
      <c r="N108" s="16" t="str">
        <f t="shared" si="7"/>
        <v>match</v>
      </c>
    </row>
    <row r="109" spans="1:14" ht="27.6">
      <c r="A109" t="s">
        <v>164</v>
      </c>
      <c r="B109" t="s">
        <v>250</v>
      </c>
      <c r="C109" s="14" t="s">
        <v>252</v>
      </c>
      <c r="D109" t="s">
        <v>465</v>
      </c>
      <c r="G109" t="s">
        <v>483</v>
      </c>
      <c r="H109" s="20">
        <v>2028</v>
      </c>
      <c r="I109" s="30">
        <f>100*(1-(SUMIFS(CVD_40q30_Age!$M$2:$M$10401,CVD_40q30_Age!$A$2:$A$10401,A109,CVD_40q30_Age!$B$2:$B$10401,B109,CVD_40q30_Age!$E$2:$E$10401,G109,CVD_40q30_Age!$F$2:$F$10401,H109,CVD_40q30_Age!$G$2:$G$10401,69))/(SUMIFS(CVD_40q30_Age!$L$2:$L$10401,CVD_40q30_Age!$A$2:$A$10401,A109,CVD_40q30_Age!$B$2:$B$10401,B109,CVD_40q30_Age!$E$2:$E$10401,G109,CVD_40q30_Age!$F$2:$F$10401,H109,CVD_40q30_Age!$G$2:$G$10401,30)))</f>
        <v>14.350564570947943</v>
      </c>
      <c r="J109" s="30">
        <f t="shared" si="4"/>
        <v>14.351337436226553</v>
      </c>
      <c r="K109" s="30">
        <f t="shared" si="5"/>
        <v>7.7286527860920273E-4</v>
      </c>
      <c r="L109" s="28">
        <f t="shared" si="6"/>
        <v>5.3853188390531976E-3</v>
      </c>
      <c r="M109" s="34">
        <v>14.350564570947901</v>
      </c>
      <c r="N109" s="16" t="str">
        <f t="shared" si="7"/>
        <v>match</v>
      </c>
    </row>
    <row r="110" spans="1:14" ht="27.6">
      <c r="A110" t="s">
        <v>164</v>
      </c>
      <c r="B110" t="s">
        <v>250</v>
      </c>
      <c r="C110" s="14" t="s">
        <v>252</v>
      </c>
      <c r="D110" t="s">
        <v>465</v>
      </c>
      <c r="G110" t="s">
        <v>483</v>
      </c>
      <c r="H110" s="20">
        <v>2029</v>
      </c>
      <c r="I110" s="30">
        <f>100*(1-(SUMIFS(CVD_40q30_Age!$M$2:$M$10401,CVD_40q30_Age!$A$2:$A$10401,A110,CVD_40q30_Age!$B$2:$B$10401,B110,CVD_40q30_Age!$E$2:$E$10401,G110,CVD_40q30_Age!$F$2:$F$10401,H110,CVD_40q30_Age!$G$2:$G$10401,69))/(SUMIFS(CVD_40q30_Age!$L$2:$L$10401,CVD_40q30_Age!$A$2:$A$10401,A110,CVD_40q30_Age!$B$2:$B$10401,B110,CVD_40q30_Age!$E$2:$E$10401,G110,CVD_40q30_Age!$F$2:$F$10401,H110,CVD_40q30_Age!$G$2:$G$10401,30)))</f>
        <v>14.274857119853667</v>
      </c>
      <c r="J110" s="30">
        <f t="shared" si="4"/>
        <v>14.275766755657616</v>
      </c>
      <c r="K110" s="30">
        <f t="shared" si="5"/>
        <v>9.0963580394820553E-4</v>
      </c>
      <c r="L110" s="28">
        <f t="shared" si="6"/>
        <v>6.3718875456388966E-3</v>
      </c>
      <c r="M110" s="34">
        <v>14.274857119853699</v>
      </c>
      <c r="N110" s="16" t="str">
        <f t="shared" si="7"/>
        <v>match</v>
      </c>
    </row>
    <row r="111" spans="1:14" ht="27.6">
      <c r="A111" t="s">
        <v>164</v>
      </c>
      <c r="B111" t="s">
        <v>250</v>
      </c>
      <c r="C111" s="14" t="s">
        <v>252</v>
      </c>
      <c r="D111" t="s">
        <v>465</v>
      </c>
      <c r="G111" t="s">
        <v>483</v>
      </c>
      <c r="H111" s="20">
        <v>2030</v>
      </c>
      <c r="I111" s="30">
        <f>100*(1-(SUMIFS(CVD_40q30_Age!$M$2:$M$10401,CVD_40q30_Age!$A$2:$A$10401,A111,CVD_40q30_Age!$B$2:$B$10401,B111,CVD_40q30_Age!$E$2:$E$10401,G111,CVD_40q30_Age!$F$2:$F$10401,H111,CVD_40q30_Age!$G$2:$G$10401,69))/(SUMIFS(CVD_40q30_Age!$L$2:$L$10401,CVD_40q30_Age!$A$2:$A$10401,A111,CVD_40q30_Age!$B$2:$B$10401,B111,CVD_40q30_Age!$E$2:$E$10401,G111,CVD_40q30_Age!$F$2:$F$10401,H111,CVD_40q30_Age!$G$2:$G$10401,30)))</f>
        <v>14.191030225038803</v>
      </c>
      <c r="J111" s="30">
        <f t="shared" si="4"/>
        <v>14.192049012873643</v>
      </c>
      <c r="K111" s="30">
        <f t="shared" si="5"/>
        <v>1.0187878348393298E-3</v>
      </c>
      <c r="L111" s="28">
        <f t="shared" si="6"/>
        <v>7.1785817108944933E-3</v>
      </c>
      <c r="M111" s="34">
        <v>14.1910302250388</v>
      </c>
      <c r="N111" s="16" t="str">
        <f t="shared" si="7"/>
        <v>match</v>
      </c>
    </row>
    <row r="112" spans="1:14" ht="27.6">
      <c r="A112" t="s">
        <v>164</v>
      </c>
      <c r="B112" t="s">
        <v>250</v>
      </c>
      <c r="C112" s="14" t="s">
        <v>252</v>
      </c>
      <c r="D112" t="s">
        <v>465</v>
      </c>
      <c r="G112" t="s">
        <v>483</v>
      </c>
      <c r="H112" s="20">
        <v>2031</v>
      </c>
      <c r="I112" s="30">
        <f>100*(1-(SUMIFS(CVD_40q30_Age!$M$2:$M$10401,CVD_40q30_Age!$A$2:$A$10401,A112,CVD_40q30_Age!$B$2:$B$10401,B112,CVD_40q30_Age!$E$2:$E$10401,G112,CVD_40q30_Age!$F$2:$F$10401,H112,CVD_40q30_Age!$G$2:$G$10401,69))/(SUMIFS(CVD_40q30_Age!$L$2:$L$10401,CVD_40q30_Age!$A$2:$A$10401,A112,CVD_40q30_Age!$B$2:$B$10401,B112,CVD_40q30_Age!$E$2:$E$10401,G112,CVD_40q30_Age!$F$2:$F$10401,H112,CVD_40q30_Age!$G$2:$G$10401,30)))</f>
        <v>14.087775597172358</v>
      </c>
      <c r="J112" s="30">
        <f t="shared" si="4"/>
        <v>14.085133545935303</v>
      </c>
      <c r="K112" s="30">
        <f t="shared" si="5"/>
        <v>-2.6420512370552984E-3</v>
      </c>
      <c r="L112" s="28">
        <f t="shared" si="6"/>
        <v>-1.8757729406248643E-2</v>
      </c>
      <c r="M112" s="34">
        <v>14.0877755971723</v>
      </c>
      <c r="N112" s="16" t="str">
        <f t="shared" si="7"/>
        <v>match</v>
      </c>
    </row>
    <row r="113" spans="1:14" ht="27.6">
      <c r="A113" t="s">
        <v>164</v>
      </c>
      <c r="B113" t="s">
        <v>250</v>
      </c>
      <c r="C113" s="14" t="s">
        <v>252</v>
      </c>
      <c r="D113" t="s">
        <v>465</v>
      </c>
      <c r="G113" t="s">
        <v>483</v>
      </c>
      <c r="H113" s="20">
        <v>2032</v>
      </c>
      <c r="I113" s="30">
        <f>100*(1-(SUMIFS(CVD_40q30_Age!$M$2:$M$10401,CVD_40q30_Age!$A$2:$A$10401,A113,CVD_40q30_Age!$B$2:$B$10401,B113,CVD_40q30_Age!$E$2:$E$10401,G113,CVD_40q30_Age!$F$2:$F$10401,H113,CVD_40q30_Age!$G$2:$G$10401,69))/(SUMIFS(CVD_40q30_Age!$L$2:$L$10401,CVD_40q30_Age!$A$2:$A$10401,A113,CVD_40q30_Age!$B$2:$B$10401,B113,CVD_40q30_Age!$E$2:$E$10401,G113,CVD_40q30_Age!$F$2:$F$10401,H113,CVD_40q30_Age!$G$2:$G$10401,30)))</f>
        <v>13.973858790010086</v>
      </c>
      <c r="J113" s="30">
        <f t="shared" si="4"/>
        <v>13.970746153214863</v>
      </c>
      <c r="K113" s="30">
        <f t="shared" si="5"/>
        <v>-3.1126367952225564E-3</v>
      </c>
      <c r="L113" s="28">
        <f t="shared" si="6"/>
        <v>-2.2279674693726329E-2</v>
      </c>
      <c r="M113" s="34">
        <v>13.9738587900101</v>
      </c>
      <c r="N113" s="16" t="str">
        <f t="shared" si="7"/>
        <v>match</v>
      </c>
    </row>
    <row r="114" spans="1:14" ht="27.6">
      <c r="A114" t="s">
        <v>164</v>
      </c>
      <c r="B114" t="s">
        <v>250</v>
      </c>
      <c r="C114" s="14" t="s">
        <v>252</v>
      </c>
      <c r="D114" t="s">
        <v>465</v>
      </c>
      <c r="G114" t="s">
        <v>483</v>
      </c>
      <c r="H114" s="20">
        <v>2033</v>
      </c>
      <c r="I114" s="30">
        <f>100*(1-(SUMIFS(CVD_40q30_Age!$M$2:$M$10401,CVD_40q30_Age!$A$2:$A$10401,A114,CVD_40q30_Age!$B$2:$B$10401,B114,CVD_40q30_Age!$E$2:$E$10401,G114,CVD_40q30_Age!$F$2:$F$10401,H114,CVD_40q30_Age!$G$2:$G$10401,69))/(SUMIFS(CVD_40q30_Age!$L$2:$L$10401,CVD_40q30_Age!$A$2:$A$10401,A114,CVD_40q30_Age!$B$2:$B$10401,B114,CVD_40q30_Age!$E$2:$E$10401,G114,CVD_40q30_Age!$F$2:$F$10401,H114,CVD_40q30_Age!$G$2:$G$10401,30)))</f>
        <v>13.848903204083097</v>
      </c>
      <c r="J114" s="30">
        <f t="shared" si="4"/>
        <v>13.845230894675142</v>
      </c>
      <c r="K114" s="30">
        <f t="shared" si="5"/>
        <v>-3.6723094079551544E-3</v>
      </c>
      <c r="L114" s="28">
        <f t="shared" si="6"/>
        <v>-2.6524002639548034E-2</v>
      </c>
      <c r="M114" s="34">
        <v>13.848903204083101</v>
      </c>
      <c r="N114" s="16" t="str">
        <f t="shared" si="7"/>
        <v>match</v>
      </c>
    </row>
    <row r="115" spans="1:14" ht="27.6">
      <c r="A115" t="s">
        <v>164</v>
      </c>
      <c r="B115" t="s">
        <v>250</v>
      </c>
      <c r="C115" s="14" t="s">
        <v>252</v>
      </c>
      <c r="D115" t="s">
        <v>465</v>
      </c>
      <c r="G115" t="s">
        <v>483</v>
      </c>
      <c r="H115" s="20">
        <v>2034</v>
      </c>
      <c r="I115" s="30">
        <f>100*(1-(SUMIFS(CVD_40q30_Age!$M$2:$M$10401,CVD_40q30_Age!$A$2:$A$10401,A115,CVD_40q30_Age!$B$2:$B$10401,B115,CVD_40q30_Age!$E$2:$E$10401,G115,CVD_40q30_Age!$F$2:$F$10401,H115,CVD_40q30_Age!$G$2:$G$10401,69))/(SUMIFS(CVD_40q30_Age!$L$2:$L$10401,CVD_40q30_Age!$A$2:$A$10401,A115,CVD_40q30_Age!$B$2:$B$10401,B115,CVD_40q30_Age!$E$2:$E$10401,G115,CVD_40q30_Age!$F$2:$F$10401,H115,CVD_40q30_Age!$G$2:$G$10401,30)))</f>
        <v>13.730453390006392</v>
      </c>
      <c r="J115" s="30">
        <f t="shared" si="4"/>
        <v>13.726112857616224</v>
      </c>
      <c r="K115" s="30">
        <f t="shared" si="5"/>
        <v>-4.3405323901684056E-3</v>
      </c>
      <c r="L115" s="28">
        <f t="shared" si="6"/>
        <v>-3.1622444279699839E-2</v>
      </c>
      <c r="M115" s="34">
        <v>13.730453390006399</v>
      </c>
      <c r="N115" s="16" t="str">
        <f t="shared" si="7"/>
        <v>match</v>
      </c>
    </row>
    <row r="116" spans="1:14" ht="27.6">
      <c r="A116" t="s">
        <v>164</v>
      </c>
      <c r="B116" t="s">
        <v>250</v>
      </c>
      <c r="C116" s="14" t="s">
        <v>252</v>
      </c>
      <c r="D116" t="s">
        <v>465</v>
      </c>
      <c r="G116" t="s">
        <v>483</v>
      </c>
      <c r="H116" s="20">
        <v>2035</v>
      </c>
      <c r="I116" s="30">
        <f>100*(1-(SUMIFS(CVD_40q30_Age!$M$2:$M$10401,CVD_40q30_Age!$A$2:$A$10401,A116,CVD_40q30_Age!$B$2:$B$10401,B116,CVD_40q30_Age!$E$2:$E$10401,G116,CVD_40q30_Age!$F$2:$F$10401,H116,CVD_40q30_Age!$G$2:$G$10401,69))/(SUMIFS(CVD_40q30_Age!$L$2:$L$10401,CVD_40q30_Age!$A$2:$A$10401,A116,CVD_40q30_Age!$B$2:$B$10401,B116,CVD_40q30_Age!$E$2:$E$10401,G116,CVD_40q30_Age!$F$2:$F$10401,H116,CVD_40q30_Age!$G$2:$G$10401,30)))</f>
        <v>13.607486902930589</v>
      </c>
      <c r="J116" s="30">
        <f t="shared" si="4"/>
        <v>13.599951679669731</v>
      </c>
      <c r="K116" s="30">
        <f t="shared" si="5"/>
        <v>-7.5352232608576486E-3</v>
      </c>
      <c r="L116" s="28">
        <f t="shared" si="6"/>
        <v>-5.5406250245152625E-2</v>
      </c>
      <c r="M116" s="34">
        <v>13.607486902930599</v>
      </c>
      <c r="N116" s="16" t="str">
        <f t="shared" si="7"/>
        <v>match</v>
      </c>
    </row>
    <row r="117" spans="1:14" ht="27.6">
      <c r="A117" t="s">
        <v>164</v>
      </c>
      <c r="B117" t="s">
        <v>250</v>
      </c>
      <c r="C117" s="14" t="s">
        <v>252</v>
      </c>
      <c r="D117" t="s">
        <v>465</v>
      </c>
      <c r="G117" t="s">
        <v>483</v>
      </c>
      <c r="H117" s="20">
        <v>2036</v>
      </c>
      <c r="I117" s="30">
        <f>100*(1-(SUMIFS(CVD_40q30_Age!$M$2:$M$10401,CVD_40q30_Age!$A$2:$A$10401,A117,CVD_40q30_Age!$B$2:$B$10401,B117,CVD_40q30_Age!$E$2:$E$10401,G117,CVD_40q30_Age!$F$2:$F$10401,H117,CVD_40q30_Age!$G$2:$G$10401,69))/(SUMIFS(CVD_40q30_Age!$L$2:$L$10401,CVD_40q30_Age!$A$2:$A$10401,A117,CVD_40q30_Age!$B$2:$B$10401,B117,CVD_40q30_Age!$E$2:$E$10401,G117,CVD_40q30_Age!$F$2:$F$10401,H117,CVD_40q30_Age!$G$2:$G$10401,30)))</f>
        <v>13.488824258359921</v>
      </c>
      <c r="J117" s="30">
        <f t="shared" si="4"/>
        <v>13.480038535038208</v>
      </c>
      <c r="K117" s="30">
        <f t="shared" si="5"/>
        <v>-8.7857233217132347E-3</v>
      </c>
      <c r="L117" s="28">
        <f t="shared" si="6"/>
        <v>-6.5175802716563466E-2</v>
      </c>
      <c r="M117" s="34">
        <v>13.4888242583599</v>
      </c>
      <c r="N117" s="16" t="str">
        <f t="shared" si="7"/>
        <v>match</v>
      </c>
    </row>
    <row r="118" spans="1:14" ht="27.6">
      <c r="A118" t="s">
        <v>164</v>
      </c>
      <c r="B118" t="s">
        <v>250</v>
      </c>
      <c r="C118" s="14" t="s">
        <v>252</v>
      </c>
      <c r="D118" t="s">
        <v>465</v>
      </c>
      <c r="G118" t="s">
        <v>483</v>
      </c>
      <c r="H118" s="20">
        <v>2037</v>
      </c>
      <c r="I118" s="30">
        <f>100*(1-(SUMIFS(CVD_40q30_Age!$M$2:$M$10401,CVD_40q30_Age!$A$2:$A$10401,A118,CVD_40q30_Age!$B$2:$B$10401,B118,CVD_40q30_Age!$E$2:$E$10401,G118,CVD_40q30_Age!$F$2:$F$10401,H118,CVD_40q30_Age!$G$2:$G$10401,69))/(SUMIFS(CVD_40q30_Age!$L$2:$L$10401,CVD_40q30_Age!$A$2:$A$10401,A118,CVD_40q30_Age!$B$2:$B$10401,B118,CVD_40q30_Age!$E$2:$E$10401,G118,CVD_40q30_Age!$F$2:$F$10401,H118,CVD_40q30_Age!$G$2:$G$10401,30)))</f>
        <v>13.366997491111132</v>
      </c>
      <c r="J118" s="30">
        <f t="shared" si="4"/>
        <v>13.356721338798561</v>
      </c>
      <c r="K118" s="30">
        <f t="shared" si="5"/>
        <v>-1.027615231257073E-2</v>
      </c>
      <c r="L118" s="28">
        <f t="shared" si="6"/>
        <v>-7.6936188544419179E-2</v>
      </c>
      <c r="M118" s="34">
        <v>13.3669974911111</v>
      </c>
      <c r="N118" s="16" t="str">
        <f t="shared" si="7"/>
        <v>match</v>
      </c>
    </row>
    <row r="119" spans="1:14" ht="27.6">
      <c r="A119" t="s">
        <v>164</v>
      </c>
      <c r="B119" t="s">
        <v>250</v>
      </c>
      <c r="C119" s="14" t="s">
        <v>252</v>
      </c>
      <c r="D119" t="s">
        <v>465</v>
      </c>
      <c r="G119" t="s">
        <v>483</v>
      </c>
      <c r="H119" s="20">
        <v>2038</v>
      </c>
      <c r="I119" s="30">
        <f>100*(1-(SUMIFS(CVD_40q30_Age!$M$2:$M$10401,CVD_40q30_Age!$A$2:$A$10401,A119,CVD_40q30_Age!$B$2:$B$10401,B119,CVD_40q30_Age!$E$2:$E$10401,G119,CVD_40q30_Age!$F$2:$F$10401,H119,CVD_40q30_Age!$G$2:$G$10401,69))/(SUMIFS(CVD_40q30_Age!$L$2:$L$10401,CVD_40q30_Age!$A$2:$A$10401,A119,CVD_40q30_Age!$B$2:$B$10401,B119,CVD_40q30_Age!$E$2:$E$10401,G119,CVD_40q30_Age!$F$2:$F$10401,H119,CVD_40q30_Age!$G$2:$G$10401,30)))</f>
        <v>13.241193594473522</v>
      </c>
      <c r="J119" s="30">
        <f t="shared" si="4"/>
        <v>13.229199067255525</v>
      </c>
      <c r="K119" s="30">
        <f t="shared" si="5"/>
        <v>-1.1994527217996875E-2</v>
      </c>
      <c r="L119" s="28">
        <f t="shared" si="6"/>
        <v>-9.0667070296684332E-2</v>
      </c>
      <c r="M119" s="34">
        <v>13.241193594473501</v>
      </c>
      <c r="N119" s="16" t="str">
        <f t="shared" si="7"/>
        <v>match</v>
      </c>
    </row>
    <row r="120" spans="1:14" ht="27.6">
      <c r="A120" t="s">
        <v>164</v>
      </c>
      <c r="B120" t="s">
        <v>250</v>
      </c>
      <c r="C120" s="14" t="s">
        <v>252</v>
      </c>
      <c r="D120" t="s">
        <v>465</v>
      </c>
      <c r="G120" t="s">
        <v>483</v>
      </c>
      <c r="H120" s="20">
        <v>2039</v>
      </c>
      <c r="I120" s="30">
        <f>100*(1-(SUMIFS(CVD_40q30_Age!$M$2:$M$10401,CVD_40q30_Age!$A$2:$A$10401,A120,CVD_40q30_Age!$B$2:$B$10401,B120,CVD_40q30_Age!$E$2:$E$10401,G120,CVD_40q30_Age!$F$2:$F$10401,H120,CVD_40q30_Age!$G$2:$G$10401,69))/(SUMIFS(CVD_40q30_Age!$L$2:$L$10401,CVD_40q30_Age!$A$2:$A$10401,A120,CVD_40q30_Age!$B$2:$B$10401,B120,CVD_40q30_Age!$E$2:$E$10401,G120,CVD_40q30_Age!$F$2:$F$10401,H120,CVD_40q30_Age!$G$2:$G$10401,30)))</f>
        <v>13.122977738566743</v>
      </c>
      <c r="J120" s="30">
        <f t="shared" si="4"/>
        <v>13.109041729496806</v>
      </c>
      <c r="K120" s="30">
        <f t="shared" si="5"/>
        <v>-1.3936009069936972E-2</v>
      </c>
      <c r="L120" s="28">
        <f t="shared" si="6"/>
        <v>-0.10630837369736491</v>
      </c>
      <c r="M120" s="34">
        <v>13.122977738566799</v>
      </c>
      <c r="N120" s="16" t="str">
        <f t="shared" si="7"/>
        <v>match</v>
      </c>
    </row>
    <row r="121" spans="1:14" ht="27.6">
      <c r="A121" t="s">
        <v>164</v>
      </c>
      <c r="B121" t="s">
        <v>250</v>
      </c>
      <c r="C121" s="14" t="s">
        <v>252</v>
      </c>
      <c r="D121" t="s">
        <v>465</v>
      </c>
      <c r="G121" t="s">
        <v>483</v>
      </c>
      <c r="H121" s="20">
        <v>2040</v>
      </c>
      <c r="I121" s="30">
        <f>100*(1-(SUMIFS(CVD_40q30_Age!$M$2:$M$10401,CVD_40q30_Age!$A$2:$A$10401,A121,CVD_40q30_Age!$B$2:$B$10401,B121,CVD_40q30_Age!$E$2:$E$10401,G121,CVD_40q30_Age!$F$2:$F$10401,H121,CVD_40q30_Age!$G$2:$G$10401,69))/(SUMIFS(CVD_40q30_Age!$L$2:$L$10401,CVD_40q30_Age!$A$2:$A$10401,A121,CVD_40q30_Age!$B$2:$B$10401,B121,CVD_40q30_Age!$E$2:$E$10401,G121,CVD_40q30_Age!$F$2:$F$10401,H121,CVD_40q30_Age!$G$2:$G$10401,30)))</f>
        <v>12.997307326000973</v>
      </c>
      <c r="J121" s="30">
        <f t="shared" si="4"/>
        <v>12.981499482050596</v>
      </c>
      <c r="K121" s="30">
        <f t="shared" si="5"/>
        <v>-1.5807843950376821E-2</v>
      </c>
      <c r="L121" s="28">
        <f t="shared" si="6"/>
        <v>-0.12177209552898097</v>
      </c>
      <c r="M121" s="34">
        <v>12.997307326001</v>
      </c>
      <c r="N121" s="16" t="str">
        <f t="shared" si="7"/>
        <v>match</v>
      </c>
    </row>
    <row r="122" spans="1:14" ht="27.6">
      <c r="A122" t="s">
        <v>164</v>
      </c>
      <c r="B122" t="s">
        <v>250</v>
      </c>
      <c r="C122" s="14" t="s">
        <v>252</v>
      </c>
      <c r="D122" t="s">
        <v>465</v>
      </c>
      <c r="G122" t="s">
        <v>483</v>
      </c>
      <c r="H122" s="20">
        <v>2041</v>
      </c>
      <c r="I122" s="30">
        <f>100*(1-(SUMIFS(CVD_40q30_Age!$M$2:$M$10401,CVD_40q30_Age!$A$2:$A$10401,A122,CVD_40q30_Age!$B$2:$B$10401,B122,CVD_40q30_Age!$E$2:$E$10401,G122,CVD_40q30_Age!$F$2:$F$10401,H122,CVD_40q30_Age!$G$2:$G$10401,69))/(SUMIFS(CVD_40q30_Age!$L$2:$L$10401,CVD_40q30_Age!$A$2:$A$10401,A122,CVD_40q30_Age!$B$2:$B$10401,B122,CVD_40q30_Age!$E$2:$E$10401,G122,CVD_40q30_Age!$F$2:$F$10401,H122,CVD_40q30_Age!$G$2:$G$10401,30)))</f>
        <v>12.871895665908218</v>
      </c>
      <c r="J122" s="30">
        <f t="shared" si="4"/>
        <v>12.853722022957381</v>
      </c>
      <c r="K122" s="30">
        <f t="shared" si="5"/>
        <v>-1.8173642950836566E-2</v>
      </c>
      <c r="L122" s="28">
        <f t="shared" si="6"/>
        <v>-0.1413881747121771</v>
      </c>
      <c r="M122" s="34">
        <v>12.8718956659082</v>
      </c>
      <c r="N122" s="16" t="str">
        <f t="shared" si="7"/>
        <v>match</v>
      </c>
    </row>
    <row r="123" spans="1:14" ht="27.6">
      <c r="A123" t="s">
        <v>164</v>
      </c>
      <c r="B123" t="s">
        <v>250</v>
      </c>
      <c r="C123" s="14" t="s">
        <v>252</v>
      </c>
      <c r="D123" t="s">
        <v>465</v>
      </c>
      <c r="G123" t="s">
        <v>483</v>
      </c>
      <c r="H123" s="20">
        <v>2042</v>
      </c>
      <c r="I123" s="30">
        <f>100*(1-(SUMIFS(CVD_40q30_Age!$M$2:$M$10401,CVD_40q30_Age!$A$2:$A$10401,A123,CVD_40q30_Age!$B$2:$B$10401,B123,CVD_40q30_Age!$E$2:$E$10401,G123,CVD_40q30_Age!$F$2:$F$10401,H123,CVD_40q30_Age!$G$2:$G$10401,69))/(SUMIFS(CVD_40q30_Age!$L$2:$L$10401,CVD_40q30_Age!$A$2:$A$10401,A123,CVD_40q30_Age!$B$2:$B$10401,B123,CVD_40q30_Age!$E$2:$E$10401,G123,CVD_40q30_Age!$F$2:$F$10401,H123,CVD_40q30_Age!$G$2:$G$10401,30)))</f>
        <v>12.74323078004066</v>
      </c>
      <c r="J123" s="30">
        <f t="shared" si="4"/>
        <v>12.722486807494281</v>
      </c>
      <c r="K123" s="30">
        <f t="shared" si="5"/>
        <v>-2.0743972546378942E-2</v>
      </c>
      <c r="L123" s="28">
        <f t="shared" si="6"/>
        <v>-0.16304966835697202</v>
      </c>
      <c r="M123" s="34">
        <v>12.743230780040699</v>
      </c>
      <c r="N123" s="16" t="str">
        <f t="shared" si="7"/>
        <v>match</v>
      </c>
    </row>
    <row r="124" spans="1:14" ht="27.6">
      <c r="A124" t="s">
        <v>164</v>
      </c>
      <c r="B124" t="s">
        <v>250</v>
      </c>
      <c r="C124" s="14" t="s">
        <v>252</v>
      </c>
      <c r="D124" t="s">
        <v>465</v>
      </c>
      <c r="G124" t="s">
        <v>483</v>
      </c>
      <c r="H124" s="20">
        <v>2043</v>
      </c>
      <c r="I124" s="30">
        <f>100*(1-(SUMIFS(CVD_40q30_Age!$M$2:$M$10401,CVD_40q30_Age!$A$2:$A$10401,A124,CVD_40q30_Age!$B$2:$B$10401,B124,CVD_40q30_Age!$E$2:$E$10401,G124,CVD_40q30_Age!$F$2:$F$10401,H124,CVD_40q30_Age!$G$2:$G$10401,69))/(SUMIFS(CVD_40q30_Age!$L$2:$L$10401,CVD_40q30_Age!$A$2:$A$10401,A124,CVD_40q30_Age!$B$2:$B$10401,B124,CVD_40q30_Age!$E$2:$E$10401,G124,CVD_40q30_Age!$F$2:$F$10401,H124,CVD_40q30_Age!$G$2:$G$10401,30)))</f>
        <v>12.609029637836866</v>
      </c>
      <c r="J124" s="30">
        <f t="shared" si="4"/>
        <v>12.585540181250643</v>
      </c>
      <c r="K124" s="30">
        <f t="shared" si="5"/>
        <v>-2.3489456586222701E-2</v>
      </c>
      <c r="L124" s="28">
        <f t="shared" si="6"/>
        <v>-0.18663844577141162</v>
      </c>
      <c r="M124" s="34">
        <v>12.609029637836899</v>
      </c>
      <c r="N124" s="16" t="str">
        <f t="shared" si="7"/>
        <v>match</v>
      </c>
    </row>
    <row r="125" spans="1:14" ht="27.6">
      <c r="A125" t="s">
        <v>164</v>
      </c>
      <c r="B125" t="s">
        <v>250</v>
      </c>
      <c r="C125" s="14" t="s">
        <v>252</v>
      </c>
      <c r="D125" t="s">
        <v>465</v>
      </c>
      <c r="G125" t="s">
        <v>483</v>
      </c>
      <c r="H125" s="20">
        <v>2044</v>
      </c>
      <c r="I125" s="30">
        <f>100*(1-(SUMIFS(CVD_40q30_Age!$M$2:$M$10401,CVD_40q30_Age!$A$2:$A$10401,A125,CVD_40q30_Age!$B$2:$B$10401,B125,CVD_40q30_Age!$E$2:$E$10401,G125,CVD_40q30_Age!$F$2:$F$10401,H125,CVD_40q30_Age!$G$2:$G$10401,69))/(SUMIFS(CVD_40q30_Age!$L$2:$L$10401,CVD_40q30_Age!$A$2:$A$10401,A125,CVD_40q30_Age!$B$2:$B$10401,B125,CVD_40q30_Age!$E$2:$E$10401,G125,CVD_40q30_Age!$F$2:$F$10401,H125,CVD_40q30_Age!$G$2:$G$10401,30)))</f>
        <v>12.477335148558023</v>
      </c>
      <c r="J125" s="30">
        <f t="shared" si="4"/>
        <v>12.450986408722986</v>
      </c>
      <c r="K125" s="30">
        <f t="shared" si="5"/>
        <v>-2.6348739835036383E-2</v>
      </c>
      <c r="L125" s="28">
        <f t="shared" si="6"/>
        <v>-0.21161969799097063</v>
      </c>
      <c r="M125" s="34">
        <v>12.477335148558</v>
      </c>
      <c r="N125" s="16" t="str">
        <f t="shared" si="7"/>
        <v>match</v>
      </c>
    </row>
    <row r="126" spans="1:14" ht="27.6">
      <c r="A126" t="s">
        <v>164</v>
      </c>
      <c r="B126" t="s">
        <v>250</v>
      </c>
      <c r="C126" s="14" t="s">
        <v>252</v>
      </c>
      <c r="D126" t="s">
        <v>465</v>
      </c>
      <c r="G126" t="s">
        <v>483</v>
      </c>
      <c r="H126" s="20">
        <v>2045</v>
      </c>
      <c r="I126" s="30">
        <f>100*(1-(SUMIFS(CVD_40q30_Age!$M$2:$M$10401,CVD_40q30_Age!$A$2:$A$10401,A126,CVD_40q30_Age!$B$2:$B$10401,B126,CVD_40q30_Age!$E$2:$E$10401,G126,CVD_40q30_Age!$F$2:$F$10401,H126,CVD_40q30_Age!$G$2:$G$10401,69))/(SUMIFS(CVD_40q30_Age!$L$2:$L$10401,CVD_40q30_Age!$A$2:$A$10401,A126,CVD_40q30_Age!$B$2:$B$10401,B126,CVD_40q30_Age!$E$2:$E$10401,G126,CVD_40q30_Age!$F$2:$F$10401,H126,CVD_40q30_Age!$G$2:$G$10401,30)))</f>
        <v>12.350364705746408</v>
      </c>
      <c r="J126" s="30">
        <f t="shared" si="4"/>
        <v>12.324707048815132</v>
      </c>
      <c r="K126" s="30">
        <f t="shared" si="5"/>
        <v>-2.5657656931276307E-2</v>
      </c>
      <c r="L126" s="28">
        <f t="shared" si="6"/>
        <v>-0.20818066368354754</v>
      </c>
      <c r="M126" s="34">
        <v>12.350364705746401</v>
      </c>
      <c r="N126" s="16" t="str">
        <f t="shared" si="7"/>
        <v>match</v>
      </c>
    </row>
    <row r="127" spans="1:14" ht="27.6">
      <c r="A127" t="s">
        <v>164</v>
      </c>
      <c r="B127" t="s">
        <v>250</v>
      </c>
      <c r="C127" s="14" t="s">
        <v>252</v>
      </c>
      <c r="D127" t="s">
        <v>465</v>
      </c>
      <c r="G127" t="s">
        <v>483</v>
      </c>
      <c r="H127" s="20">
        <v>2046</v>
      </c>
      <c r="I127" s="30">
        <f>100*(1-(SUMIFS(CVD_40q30_Age!$M$2:$M$10401,CVD_40q30_Age!$A$2:$A$10401,A127,CVD_40q30_Age!$B$2:$B$10401,B127,CVD_40q30_Age!$E$2:$E$10401,G127,CVD_40q30_Age!$F$2:$F$10401,H127,CVD_40q30_Age!$G$2:$G$10401,69))/(SUMIFS(CVD_40q30_Age!$L$2:$L$10401,CVD_40q30_Age!$A$2:$A$10401,A127,CVD_40q30_Age!$B$2:$B$10401,B127,CVD_40q30_Age!$E$2:$E$10401,G127,CVD_40q30_Age!$F$2:$F$10401,H127,CVD_40q30_Age!$G$2:$G$10401,30)))</f>
        <v>12.224337177550204</v>
      </c>
      <c r="J127" s="30">
        <f t="shared" si="4"/>
        <v>12.195786703555134</v>
      </c>
      <c r="K127" s="30">
        <f t="shared" si="5"/>
        <v>-2.8550473995069936E-2</v>
      </c>
      <c r="L127" s="28">
        <f t="shared" si="6"/>
        <v>-0.23410112597941163</v>
      </c>
      <c r="M127" s="34">
        <v>12.224337177550201</v>
      </c>
      <c r="N127" s="16" t="str">
        <f t="shared" si="7"/>
        <v>match</v>
      </c>
    </row>
    <row r="128" spans="1:14" ht="27.6">
      <c r="A128" t="s">
        <v>164</v>
      </c>
      <c r="B128" t="s">
        <v>250</v>
      </c>
      <c r="C128" s="14" t="s">
        <v>252</v>
      </c>
      <c r="D128" t="s">
        <v>465</v>
      </c>
      <c r="G128" t="s">
        <v>483</v>
      </c>
      <c r="H128" s="20">
        <v>2047</v>
      </c>
      <c r="I128" s="30">
        <f>100*(1-(SUMIFS(CVD_40q30_Age!$M$2:$M$10401,CVD_40q30_Age!$A$2:$A$10401,A128,CVD_40q30_Age!$B$2:$B$10401,B128,CVD_40q30_Age!$E$2:$E$10401,G128,CVD_40q30_Age!$F$2:$F$10401,H128,CVD_40q30_Age!$G$2:$G$10401,69))/(SUMIFS(CVD_40q30_Age!$L$2:$L$10401,CVD_40q30_Age!$A$2:$A$10401,A128,CVD_40q30_Age!$B$2:$B$10401,B128,CVD_40q30_Age!$E$2:$E$10401,G128,CVD_40q30_Age!$F$2:$F$10401,H128,CVD_40q30_Age!$G$2:$G$10401,30)))</f>
        <v>12.09782395035629</v>
      </c>
      <c r="J128" s="30">
        <f t="shared" si="4"/>
        <v>12.066077809605513</v>
      </c>
      <c r="K128" s="30">
        <f t="shared" si="5"/>
        <v>-3.1746140750776419E-2</v>
      </c>
      <c r="L128" s="28">
        <f t="shared" si="6"/>
        <v>-0.26310240371153654</v>
      </c>
      <c r="M128" s="34">
        <v>12.0978239503563</v>
      </c>
      <c r="N128" s="16" t="str">
        <f t="shared" si="7"/>
        <v>match</v>
      </c>
    </row>
    <row r="129" spans="1:14" ht="27.6">
      <c r="A129" t="s">
        <v>164</v>
      </c>
      <c r="B129" t="s">
        <v>250</v>
      </c>
      <c r="C129" s="14" t="s">
        <v>252</v>
      </c>
      <c r="D129" t="s">
        <v>465</v>
      </c>
      <c r="G129" t="s">
        <v>483</v>
      </c>
      <c r="H129" s="20">
        <v>2048</v>
      </c>
      <c r="I129" s="30">
        <f>100*(1-(SUMIFS(CVD_40q30_Age!$M$2:$M$10401,CVD_40q30_Age!$A$2:$A$10401,A129,CVD_40q30_Age!$B$2:$B$10401,B129,CVD_40q30_Age!$E$2:$E$10401,G129,CVD_40q30_Age!$F$2:$F$10401,H129,CVD_40q30_Age!$G$2:$G$10401,69))/(SUMIFS(CVD_40q30_Age!$L$2:$L$10401,CVD_40q30_Age!$A$2:$A$10401,A129,CVD_40q30_Age!$B$2:$B$10401,B129,CVD_40q30_Age!$E$2:$E$10401,G129,CVD_40q30_Age!$F$2:$F$10401,H129,CVD_40q30_Age!$G$2:$G$10401,30)))</f>
        <v>11.96681427255778</v>
      </c>
      <c r="J129" s="30">
        <f t="shared" si="4"/>
        <v>11.931549181001721</v>
      </c>
      <c r="K129" s="30">
        <f t="shared" si="5"/>
        <v>-3.5265091556059502E-2</v>
      </c>
      <c r="L129" s="28">
        <f t="shared" si="6"/>
        <v>-0.29556171643001011</v>
      </c>
      <c r="M129" s="34">
        <v>11.9668142725578</v>
      </c>
      <c r="N129" s="16" t="str">
        <f t="shared" si="7"/>
        <v>match</v>
      </c>
    </row>
    <row r="130" spans="1:14" ht="27.6">
      <c r="A130" t="s">
        <v>164</v>
      </c>
      <c r="B130" t="s">
        <v>250</v>
      </c>
      <c r="C130" s="14" t="s">
        <v>252</v>
      </c>
      <c r="D130" t="s">
        <v>465</v>
      </c>
      <c r="G130" t="s">
        <v>483</v>
      </c>
      <c r="H130" s="20">
        <v>2049</v>
      </c>
      <c r="I130" s="30">
        <f>100*(1-(SUMIFS(CVD_40q30_Age!$M$2:$M$10401,CVD_40q30_Age!$A$2:$A$10401,A130,CVD_40q30_Age!$B$2:$B$10401,B130,CVD_40q30_Age!$E$2:$E$10401,G130,CVD_40q30_Age!$F$2:$F$10401,H130,CVD_40q30_Age!$G$2:$G$10401,69))/(SUMIFS(CVD_40q30_Age!$L$2:$L$10401,CVD_40q30_Age!$A$2:$A$10401,A130,CVD_40q30_Age!$B$2:$B$10401,B130,CVD_40q30_Age!$E$2:$E$10401,G130,CVD_40q30_Age!$F$2:$F$10401,H130,CVD_40q30_Age!$G$2:$G$10401,30)))</f>
        <v>11.844606424329672</v>
      </c>
      <c r="J130" s="30">
        <f t="shared" ref="J130:J193" si="8">SUMIFS($I$2:$I$261,$A$2:$A$261,A130,$G$2:$G$261,G130,$H$2:$H$261,H130,$B$2:$B$261,"baseline")</f>
        <v>11.8054215438263</v>
      </c>
      <c r="K130" s="30">
        <f t="shared" ref="K130:K193" si="9">J130-I130</f>
        <v>-3.9184880503372099E-2</v>
      </c>
      <c r="L130" s="28">
        <f t="shared" ref="L130:L193" si="10">IF(J130=0,"",100*(J130-I130)/J130)</f>
        <v>-0.33192275564157225</v>
      </c>
      <c r="M130" s="34">
        <v>11.844606424329699</v>
      </c>
      <c r="N130" s="16" t="str">
        <f t="shared" ref="N130:N193" si="11">IF(ABS(I130-M130)&lt;=0.001,"match","mismatch")</f>
        <v>match</v>
      </c>
    </row>
    <row r="131" spans="1:14" ht="27.6">
      <c r="A131" t="s">
        <v>164</v>
      </c>
      <c r="B131" t="s">
        <v>250</v>
      </c>
      <c r="C131" s="14" t="s">
        <v>252</v>
      </c>
      <c r="D131" t="s">
        <v>465</v>
      </c>
      <c r="G131" t="s">
        <v>483</v>
      </c>
      <c r="H131" s="20">
        <v>2050</v>
      </c>
      <c r="I131" s="30">
        <f>100*(1-(SUMIFS(CVD_40q30_Age!$M$2:$M$10401,CVD_40q30_Age!$A$2:$A$10401,A131,CVD_40q30_Age!$B$2:$B$10401,B131,CVD_40q30_Age!$E$2:$E$10401,G131,CVD_40q30_Age!$F$2:$F$10401,H131,CVD_40q30_Age!$G$2:$G$10401,69))/(SUMIFS(CVD_40q30_Age!$L$2:$L$10401,CVD_40q30_Age!$A$2:$A$10401,A131,CVD_40q30_Age!$B$2:$B$10401,B131,CVD_40q30_Age!$E$2:$E$10401,G131,CVD_40q30_Age!$F$2:$F$10401,H131,CVD_40q30_Age!$G$2:$G$10401,30)))</f>
        <v>11.723152328427023</v>
      </c>
      <c r="J131" s="30">
        <f t="shared" si="8"/>
        <v>11.686286604642959</v>
      </c>
      <c r="K131" s="30">
        <f t="shared" si="9"/>
        <v>-3.6865723784064386E-2</v>
      </c>
      <c r="L131" s="28">
        <f t="shared" si="10"/>
        <v>-0.31546140387672544</v>
      </c>
      <c r="M131" s="34">
        <v>11.723152328427</v>
      </c>
      <c r="N131" s="16" t="str">
        <f t="shared" si="11"/>
        <v>match</v>
      </c>
    </row>
    <row r="132" spans="1:14" ht="27.6">
      <c r="A132" t="s">
        <v>164</v>
      </c>
      <c r="B132" t="s">
        <v>257</v>
      </c>
      <c r="C132" s="14" t="s">
        <v>259</v>
      </c>
      <c r="D132" t="s">
        <v>465</v>
      </c>
      <c r="G132" t="s">
        <v>483</v>
      </c>
      <c r="H132" s="20">
        <v>2025</v>
      </c>
      <c r="I132" s="30">
        <f>100*(1-(SUMIFS(CVD_40q30_Age!$M$2:$M$10401,CVD_40q30_Age!$A$2:$A$10401,A132,CVD_40q30_Age!$B$2:$B$10401,B132,CVD_40q30_Age!$E$2:$E$10401,G132,CVD_40q30_Age!$F$2:$F$10401,H132,CVD_40q30_Age!$G$2:$G$10401,69))/(SUMIFS(CVD_40q30_Age!$L$2:$L$10401,CVD_40q30_Age!$A$2:$A$10401,A132,CVD_40q30_Age!$B$2:$B$10401,B132,CVD_40q30_Age!$E$2:$E$10401,G132,CVD_40q30_Age!$F$2:$F$10401,H132,CVD_40q30_Age!$G$2:$G$10401,30)))</f>
        <v>14.594820275851328</v>
      </c>
      <c r="J132" s="30">
        <f t="shared" si="8"/>
        <v>14.594862693022181</v>
      </c>
      <c r="K132" s="30">
        <f t="shared" si="9"/>
        <v>4.2417170853070729E-5</v>
      </c>
      <c r="L132" s="28">
        <f t="shared" si="10"/>
        <v>2.9063083185668082E-4</v>
      </c>
      <c r="M132" s="34">
        <v>14.594820275851299</v>
      </c>
      <c r="N132" s="16" t="str">
        <f t="shared" si="11"/>
        <v>match</v>
      </c>
    </row>
    <row r="133" spans="1:14" ht="27.6">
      <c r="A133" t="s">
        <v>164</v>
      </c>
      <c r="B133" t="s">
        <v>257</v>
      </c>
      <c r="C133" s="14" t="s">
        <v>259</v>
      </c>
      <c r="D133" t="s">
        <v>465</v>
      </c>
      <c r="G133" t="s">
        <v>483</v>
      </c>
      <c r="H133" s="20">
        <v>2026</v>
      </c>
      <c r="I133" s="30">
        <f>100*(1-(SUMIFS(CVD_40q30_Age!$M$2:$M$10401,CVD_40q30_Age!$A$2:$A$10401,A133,CVD_40q30_Age!$B$2:$B$10401,B133,CVD_40q30_Age!$E$2:$E$10401,G133,CVD_40q30_Age!$F$2:$F$10401,H133,CVD_40q30_Age!$G$2:$G$10401,69))/(SUMIFS(CVD_40q30_Age!$L$2:$L$10401,CVD_40q30_Age!$A$2:$A$10401,A133,CVD_40q30_Age!$B$2:$B$10401,B133,CVD_40q30_Age!$E$2:$E$10401,G133,CVD_40q30_Age!$F$2:$F$10401,H133,CVD_40q30_Age!$G$2:$G$10401,30)))</f>
        <v>14.519964683582131</v>
      </c>
      <c r="J133" s="30">
        <f t="shared" si="8"/>
        <v>14.52004645859677</v>
      </c>
      <c r="K133" s="30">
        <f t="shared" si="9"/>
        <v>8.1775014638907351E-5</v>
      </c>
      <c r="L133" s="28">
        <f t="shared" si="10"/>
        <v>5.6318700406424291E-4</v>
      </c>
      <c r="M133" s="34">
        <v>14.519964683582099</v>
      </c>
      <c r="N133" s="16" t="str">
        <f t="shared" si="11"/>
        <v>match</v>
      </c>
    </row>
    <row r="134" spans="1:14" ht="27.6">
      <c r="A134" t="s">
        <v>164</v>
      </c>
      <c r="B134" t="s">
        <v>257</v>
      </c>
      <c r="C134" s="14" t="s">
        <v>259</v>
      </c>
      <c r="D134" t="s">
        <v>465</v>
      </c>
      <c r="G134" t="s">
        <v>483</v>
      </c>
      <c r="H134" s="20">
        <v>2027</v>
      </c>
      <c r="I134" s="30">
        <f>100*(1-(SUMIFS(CVD_40q30_Age!$M$2:$M$10401,CVD_40q30_Age!$A$2:$A$10401,A134,CVD_40q30_Age!$B$2:$B$10401,B134,CVD_40q30_Age!$E$2:$E$10401,G134,CVD_40q30_Age!$F$2:$F$10401,H134,CVD_40q30_Age!$G$2:$G$10401,69))/(SUMIFS(CVD_40q30_Age!$L$2:$L$10401,CVD_40q30_Age!$A$2:$A$10401,A134,CVD_40q30_Age!$B$2:$B$10401,B134,CVD_40q30_Age!$E$2:$E$10401,G134,CVD_40q30_Age!$F$2:$F$10401,H134,CVD_40q30_Age!$G$2:$G$10401,30)))</f>
        <v>14.435504211639728</v>
      </c>
      <c r="J134" s="30">
        <f t="shared" si="8"/>
        <v>14.435622380360035</v>
      </c>
      <c r="K134" s="30">
        <f t="shared" si="9"/>
        <v>1.1816872030756542E-4</v>
      </c>
      <c r="L134" s="28">
        <f t="shared" si="10"/>
        <v>8.185911018865139E-4</v>
      </c>
      <c r="M134" s="34">
        <v>14.435504211639699</v>
      </c>
      <c r="N134" s="16" t="str">
        <f t="shared" si="11"/>
        <v>match</v>
      </c>
    </row>
    <row r="135" spans="1:14" ht="27.6">
      <c r="A135" t="s">
        <v>164</v>
      </c>
      <c r="B135" t="s">
        <v>257</v>
      </c>
      <c r="C135" s="14" t="s">
        <v>259</v>
      </c>
      <c r="D135" t="s">
        <v>465</v>
      </c>
      <c r="G135" t="s">
        <v>483</v>
      </c>
      <c r="H135" s="20">
        <v>2028</v>
      </c>
      <c r="I135" s="30">
        <f>100*(1-(SUMIFS(CVD_40q30_Age!$M$2:$M$10401,CVD_40q30_Age!$A$2:$A$10401,A135,CVD_40q30_Age!$B$2:$B$10401,B135,CVD_40q30_Age!$E$2:$E$10401,G135,CVD_40q30_Age!$F$2:$F$10401,H135,CVD_40q30_Age!$G$2:$G$10401,69))/(SUMIFS(CVD_40q30_Age!$L$2:$L$10401,CVD_40q30_Age!$A$2:$A$10401,A135,CVD_40q30_Age!$B$2:$B$10401,B135,CVD_40q30_Age!$E$2:$E$10401,G135,CVD_40q30_Age!$F$2:$F$10401,H135,CVD_40q30_Age!$G$2:$G$10401,30)))</f>
        <v>14.351189380947071</v>
      </c>
      <c r="J135" s="30">
        <f t="shared" si="8"/>
        <v>14.351337436226553</v>
      </c>
      <c r="K135" s="30">
        <f t="shared" si="9"/>
        <v>1.4805527948169583E-4</v>
      </c>
      <c r="L135" s="28">
        <f t="shared" si="10"/>
        <v>1.0316479571302207E-3</v>
      </c>
      <c r="M135" s="34">
        <v>14.351189380947099</v>
      </c>
      <c r="N135" s="16" t="str">
        <f t="shared" si="11"/>
        <v>match</v>
      </c>
    </row>
    <row r="136" spans="1:14" ht="27.6">
      <c r="A136" t="s">
        <v>164</v>
      </c>
      <c r="B136" t="s">
        <v>257</v>
      </c>
      <c r="C136" s="14" t="s">
        <v>259</v>
      </c>
      <c r="D136" t="s">
        <v>465</v>
      </c>
      <c r="G136" t="s">
        <v>483</v>
      </c>
      <c r="H136" s="20">
        <v>2029</v>
      </c>
      <c r="I136" s="30">
        <f>100*(1-(SUMIFS(CVD_40q30_Age!$M$2:$M$10401,CVD_40q30_Age!$A$2:$A$10401,A136,CVD_40q30_Age!$B$2:$B$10401,B136,CVD_40q30_Age!$E$2:$E$10401,G136,CVD_40q30_Age!$F$2:$F$10401,H136,CVD_40q30_Age!$G$2:$G$10401,69))/(SUMIFS(CVD_40q30_Age!$L$2:$L$10401,CVD_40q30_Age!$A$2:$A$10401,A136,CVD_40q30_Age!$B$2:$B$10401,B136,CVD_40q30_Age!$E$2:$E$10401,G136,CVD_40q30_Age!$F$2:$F$10401,H136,CVD_40q30_Age!$G$2:$G$10401,30)))</f>
        <v>14.27559226026316</v>
      </c>
      <c r="J136" s="30">
        <f t="shared" si="8"/>
        <v>14.275766755657616</v>
      </c>
      <c r="K136" s="30">
        <f t="shared" si="9"/>
        <v>1.7449539445557605E-4</v>
      </c>
      <c r="L136" s="28">
        <f t="shared" si="10"/>
        <v>1.2223188949652874E-3</v>
      </c>
      <c r="M136" s="34">
        <v>14.275592260263201</v>
      </c>
      <c r="N136" s="16" t="str">
        <f t="shared" si="11"/>
        <v>match</v>
      </c>
    </row>
    <row r="137" spans="1:14" ht="27.6">
      <c r="A137" t="s">
        <v>164</v>
      </c>
      <c r="B137" t="s">
        <v>257</v>
      </c>
      <c r="C137" s="14" t="s">
        <v>259</v>
      </c>
      <c r="D137" t="s">
        <v>465</v>
      </c>
      <c r="G137" t="s">
        <v>483</v>
      </c>
      <c r="H137" s="20">
        <v>2030</v>
      </c>
      <c r="I137" s="30">
        <f>100*(1-(SUMIFS(CVD_40q30_Age!$M$2:$M$10401,CVD_40q30_Age!$A$2:$A$10401,A137,CVD_40q30_Age!$B$2:$B$10401,B137,CVD_40q30_Age!$E$2:$E$10401,G137,CVD_40q30_Age!$F$2:$F$10401,H137,CVD_40q30_Age!$G$2:$G$10401,69))/(SUMIFS(CVD_40q30_Age!$L$2:$L$10401,CVD_40q30_Age!$A$2:$A$10401,A137,CVD_40q30_Age!$B$2:$B$10401,B137,CVD_40q30_Age!$E$2:$E$10401,G137,CVD_40q30_Age!$F$2:$F$10401,H137,CVD_40q30_Age!$G$2:$G$10401,30)))</f>
        <v>14.191853187719827</v>
      </c>
      <c r="J137" s="30">
        <f t="shared" si="8"/>
        <v>14.192049012873643</v>
      </c>
      <c r="K137" s="30">
        <f t="shared" si="9"/>
        <v>1.9582515381522114E-4</v>
      </c>
      <c r="L137" s="28">
        <f t="shared" si="10"/>
        <v>1.379822981428458E-3</v>
      </c>
      <c r="M137" s="34">
        <v>14.191853187719801</v>
      </c>
      <c r="N137" s="16" t="str">
        <f t="shared" si="11"/>
        <v>match</v>
      </c>
    </row>
    <row r="138" spans="1:14" ht="27.6">
      <c r="A138" t="s">
        <v>164</v>
      </c>
      <c r="B138" t="s">
        <v>257</v>
      </c>
      <c r="C138" s="14" t="s">
        <v>259</v>
      </c>
      <c r="D138" t="s">
        <v>465</v>
      </c>
      <c r="G138" t="s">
        <v>483</v>
      </c>
      <c r="H138" s="20">
        <v>2031</v>
      </c>
      <c r="I138" s="30">
        <f>100*(1-(SUMIFS(CVD_40q30_Age!$M$2:$M$10401,CVD_40q30_Age!$A$2:$A$10401,A138,CVD_40q30_Age!$B$2:$B$10401,B138,CVD_40q30_Age!$E$2:$E$10401,G138,CVD_40q30_Age!$F$2:$F$10401,H138,CVD_40q30_Age!$G$2:$G$10401,69))/(SUMIFS(CVD_40q30_Age!$L$2:$L$10401,CVD_40q30_Age!$A$2:$A$10401,A138,CVD_40q30_Age!$B$2:$B$10401,B138,CVD_40q30_Age!$E$2:$E$10401,G138,CVD_40q30_Age!$F$2:$F$10401,H138,CVD_40q30_Age!$G$2:$G$10401,30)))</f>
        <v>14.084918422131675</v>
      </c>
      <c r="J138" s="30">
        <f t="shared" si="8"/>
        <v>14.085133545935303</v>
      </c>
      <c r="K138" s="30">
        <f t="shared" si="9"/>
        <v>2.1512380362764816E-4</v>
      </c>
      <c r="L138" s="28">
        <f t="shared" si="10"/>
        <v>1.5273110682697696E-3</v>
      </c>
      <c r="M138" s="34">
        <v>14.0849184221317</v>
      </c>
      <c r="N138" s="16" t="str">
        <f t="shared" si="11"/>
        <v>match</v>
      </c>
    </row>
    <row r="139" spans="1:14" ht="27.6">
      <c r="A139" t="s">
        <v>164</v>
      </c>
      <c r="B139" t="s">
        <v>257</v>
      </c>
      <c r="C139" s="14" t="s">
        <v>259</v>
      </c>
      <c r="D139" t="s">
        <v>465</v>
      </c>
      <c r="G139" t="s">
        <v>483</v>
      </c>
      <c r="H139" s="20">
        <v>2032</v>
      </c>
      <c r="I139" s="30">
        <f>100*(1-(SUMIFS(CVD_40q30_Age!$M$2:$M$10401,CVD_40q30_Age!$A$2:$A$10401,A139,CVD_40q30_Age!$B$2:$B$10401,B139,CVD_40q30_Age!$E$2:$E$10401,G139,CVD_40q30_Age!$F$2:$F$10401,H139,CVD_40q30_Age!$G$2:$G$10401,69))/(SUMIFS(CVD_40q30_Age!$L$2:$L$10401,CVD_40q30_Age!$A$2:$A$10401,A139,CVD_40q30_Age!$B$2:$B$10401,B139,CVD_40q30_Age!$E$2:$E$10401,G139,CVD_40q30_Age!$F$2:$F$10401,H139,CVD_40q30_Age!$G$2:$G$10401,30)))</f>
        <v>13.970518131304654</v>
      </c>
      <c r="J139" s="30">
        <f t="shared" si="8"/>
        <v>13.970746153214863</v>
      </c>
      <c r="K139" s="30">
        <f t="shared" si="9"/>
        <v>2.2802191020865337E-4</v>
      </c>
      <c r="L139" s="28">
        <f t="shared" si="10"/>
        <v>1.6321383819301758E-3</v>
      </c>
      <c r="M139" s="34">
        <v>13.970518131304599</v>
      </c>
      <c r="N139" s="16" t="str">
        <f t="shared" si="11"/>
        <v>match</v>
      </c>
    </row>
    <row r="140" spans="1:14" ht="27.6">
      <c r="A140" t="s">
        <v>164</v>
      </c>
      <c r="B140" t="s">
        <v>257</v>
      </c>
      <c r="C140" s="14" t="s">
        <v>259</v>
      </c>
      <c r="D140" t="s">
        <v>465</v>
      </c>
      <c r="G140" t="s">
        <v>483</v>
      </c>
      <c r="H140" s="20">
        <v>2033</v>
      </c>
      <c r="I140" s="30">
        <f>100*(1-(SUMIFS(CVD_40q30_Age!$M$2:$M$10401,CVD_40q30_Age!$A$2:$A$10401,A140,CVD_40q30_Age!$B$2:$B$10401,B140,CVD_40q30_Age!$E$2:$E$10401,G140,CVD_40q30_Age!$F$2:$F$10401,H140,CVD_40q30_Age!$G$2:$G$10401,69))/(SUMIFS(CVD_40q30_Age!$L$2:$L$10401,CVD_40q30_Age!$A$2:$A$10401,A140,CVD_40q30_Age!$B$2:$B$10401,B140,CVD_40q30_Age!$E$2:$E$10401,G140,CVD_40q30_Age!$F$2:$F$10401,H140,CVD_40q30_Age!$G$2:$G$10401,30)))</f>
        <v>13.844993737020639</v>
      </c>
      <c r="J140" s="30">
        <f t="shared" si="8"/>
        <v>13.845230894675142</v>
      </c>
      <c r="K140" s="30">
        <f t="shared" si="9"/>
        <v>2.3715765450305071E-4</v>
      </c>
      <c r="L140" s="28">
        <f t="shared" si="10"/>
        <v>1.7129194616339785E-3</v>
      </c>
      <c r="M140" s="34">
        <v>13.8449937370206</v>
      </c>
      <c r="N140" s="16" t="str">
        <f t="shared" si="11"/>
        <v>match</v>
      </c>
    </row>
    <row r="141" spans="1:14" ht="27.6">
      <c r="A141" t="s">
        <v>164</v>
      </c>
      <c r="B141" t="s">
        <v>257</v>
      </c>
      <c r="C141" s="14" t="s">
        <v>259</v>
      </c>
      <c r="D141" t="s">
        <v>465</v>
      </c>
      <c r="G141" t="s">
        <v>483</v>
      </c>
      <c r="H141" s="20">
        <v>2034</v>
      </c>
      <c r="I141" s="30">
        <f>100*(1-(SUMIFS(CVD_40q30_Age!$M$2:$M$10401,CVD_40q30_Age!$A$2:$A$10401,A141,CVD_40q30_Age!$B$2:$B$10401,B141,CVD_40q30_Age!$E$2:$E$10401,G141,CVD_40q30_Age!$F$2:$F$10401,H141,CVD_40q30_Age!$G$2:$G$10401,69))/(SUMIFS(CVD_40q30_Age!$L$2:$L$10401,CVD_40q30_Age!$A$2:$A$10401,A141,CVD_40q30_Age!$B$2:$B$10401,B141,CVD_40q30_Age!$E$2:$E$10401,G141,CVD_40q30_Age!$F$2:$F$10401,H141,CVD_40q30_Age!$G$2:$G$10401,30)))</f>
        <v>13.725868773538142</v>
      </c>
      <c r="J141" s="30">
        <f t="shared" si="8"/>
        <v>13.726112857616224</v>
      </c>
      <c r="K141" s="30">
        <f t="shared" si="9"/>
        <v>2.4408407808174104E-4</v>
      </c>
      <c r="L141" s="28">
        <f t="shared" si="10"/>
        <v>1.7782461838517219E-3</v>
      </c>
      <c r="M141" s="34">
        <v>13.7258687735381</v>
      </c>
      <c r="N141" s="16" t="str">
        <f t="shared" si="11"/>
        <v>match</v>
      </c>
    </row>
    <row r="142" spans="1:14" ht="27.6">
      <c r="A142" t="s">
        <v>164</v>
      </c>
      <c r="B142" t="s">
        <v>257</v>
      </c>
      <c r="C142" s="14" t="s">
        <v>259</v>
      </c>
      <c r="D142" t="s">
        <v>465</v>
      </c>
      <c r="G142" t="s">
        <v>483</v>
      </c>
      <c r="H142" s="20">
        <v>2035</v>
      </c>
      <c r="I142" s="30">
        <f>100*(1-(SUMIFS(CVD_40q30_Age!$M$2:$M$10401,CVD_40q30_Age!$A$2:$A$10401,A142,CVD_40q30_Age!$B$2:$B$10401,B142,CVD_40q30_Age!$E$2:$E$10401,G142,CVD_40q30_Age!$F$2:$F$10401,H142,CVD_40q30_Age!$G$2:$G$10401,69))/(SUMIFS(CVD_40q30_Age!$L$2:$L$10401,CVD_40q30_Age!$A$2:$A$10401,A142,CVD_40q30_Age!$B$2:$B$10401,B142,CVD_40q30_Age!$E$2:$E$10401,G142,CVD_40q30_Age!$F$2:$F$10401,H142,CVD_40q30_Age!$G$2:$G$10401,30)))</f>
        <v>13.599704305264327</v>
      </c>
      <c r="J142" s="30">
        <f t="shared" si="8"/>
        <v>13.599951679669731</v>
      </c>
      <c r="K142" s="30">
        <f t="shared" si="9"/>
        <v>2.4737440540434363E-4</v>
      </c>
      <c r="L142" s="28">
        <f t="shared" si="10"/>
        <v>1.8189359141190054E-3</v>
      </c>
      <c r="M142" s="34">
        <v>13.5997043052643</v>
      </c>
      <c r="N142" s="16" t="str">
        <f t="shared" si="11"/>
        <v>match</v>
      </c>
    </row>
    <row r="143" spans="1:14" ht="27.6">
      <c r="A143" t="s">
        <v>164</v>
      </c>
      <c r="B143" t="s">
        <v>257</v>
      </c>
      <c r="C143" s="14" t="s">
        <v>259</v>
      </c>
      <c r="D143" t="s">
        <v>465</v>
      </c>
      <c r="G143" t="s">
        <v>483</v>
      </c>
      <c r="H143" s="20">
        <v>2036</v>
      </c>
      <c r="I143" s="30">
        <f>100*(1-(SUMIFS(CVD_40q30_Age!$M$2:$M$10401,CVD_40q30_Age!$A$2:$A$10401,A143,CVD_40q30_Age!$B$2:$B$10401,B143,CVD_40q30_Age!$E$2:$E$10401,G143,CVD_40q30_Age!$F$2:$F$10401,H143,CVD_40q30_Age!$G$2:$G$10401,69))/(SUMIFS(CVD_40q30_Age!$L$2:$L$10401,CVD_40q30_Age!$A$2:$A$10401,A143,CVD_40q30_Age!$B$2:$B$10401,B143,CVD_40q30_Age!$E$2:$E$10401,G143,CVD_40q30_Age!$F$2:$F$10401,H143,CVD_40q30_Age!$G$2:$G$10401,30)))</f>
        <v>13.479791557146347</v>
      </c>
      <c r="J143" s="30">
        <f t="shared" si="8"/>
        <v>13.480038535038208</v>
      </c>
      <c r="K143" s="30">
        <f t="shared" si="9"/>
        <v>2.4697789186056696E-4</v>
      </c>
      <c r="L143" s="28">
        <f t="shared" si="10"/>
        <v>1.8321749690744999E-3</v>
      </c>
      <c r="M143" s="34">
        <v>13.479791557146299</v>
      </c>
      <c r="N143" s="16" t="str">
        <f t="shared" si="11"/>
        <v>match</v>
      </c>
    </row>
    <row r="144" spans="1:14" ht="27.6">
      <c r="A144" t="s">
        <v>164</v>
      </c>
      <c r="B144" t="s">
        <v>257</v>
      </c>
      <c r="C144" s="14" t="s">
        <v>259</v>
      </c>
      <c r="D144" t="s">
        <v>465</v>
      </c>
      <c r="G144" t="s">
        <v>483</v>
      </c>
      <c r="H144" s="20">
        <v>2037</v>
      </c>
      <c r="I144" s="30">
        <f>100*(1-(SUMIFS(CVD_40q30_Age!$M$2:$M$10401,CVD_40q30_Age!$A$2:$A$10401,A144,CVD_40q30_Age!$B$2:$B$10401,B144,CVD_40q30_Age!$E$2:$E$10401,G144,CVD_40q30_Age!$F$2:$F$10401,H144,CVD_40q30_Age!$G$2:$G$10401,69))/(SUMIFS(CVD_40q30_Age!$L$2:$L$10401,CVD_40q30_Age!$A$2:$A$10401,A144,CVD_40q30_Age!$B$2:$B$10401,B144,CVD_40q30_Age!$E$2:$E$10401,G144,CVD_40q30_Age!$F$2:$F$10401,H144,CVD_40q30_Age!$G$2:$G$10401,30)))</f>
        <v>13.356478547156724</v>
      </c>
      <c r="J144" s="30">
        <f t="shared" si="8"/>
        <v>13.356721338798561</v>
      </c>
      <c r="K144" s="30">
        <f t="shared" si="9"/>
        <v>2.4279164183660384E-4</v>
      </c>
      <c r="L144" s="28">
        <f t="shared" si="10"/>
        <v>1.8177487998596142E-3</v>
      </c>
      <c r="M144" s="34">
        <v>13.3564785471567</v>
      </c>
      <c r="N144" s="16" t="str">
        <f t="shared" si="11"/>
        <v>match</v>
      </c>
    </row>
    <row r="145" spans="1:14" ht="27.6">
      <c r="A145" t="s">
        <v>164</v>
      </c>
      <c r="B145" t="s">
        <v>257</v>
      </c>
      <c r="C145" s="14" t="s">
        <v>259</v>
      </c>
      <c r="D145" t="s">
        <v>465</v>
      </c>
      <c r="G145" t="s">
        <v>483</v>
      </c>
      <c r="H145" s="20">
        <v>2038</v>
      </c>
      <c r="I145" s="30">
        <f>100*(1-(SUMIFS(CVD_40q30_Age!$M$2:$M$10401,CVD_40q30_Age!$A$2:$A$10401,A145,CVD_40q30_Age!$B$2:$B$10401,B145,CVD_40q30_Age!$E$2:$E$10401,G145,CVD_40q30_Age!$F$2:$F$10401,H145,CVD_40q30_Age!$G$2:$G$10401,69))/(SUMIFS(CVD_40q30_Age!$L$2:$L$10401,CVD_40q30_Age!$A$2:$A$10401,A145,CVD_40q30_Age!$B$2:$B$10401,B145,CVD_40q30_Age!$E$2:$E$10401,G145,CVD_40q30_Age!$F$2:$F$10401,H145,CVD_40q30_Age!$G$2:$G$10401,30)))</f>
        <v>13.228961784783589</v>
      </c>
      <c r="J145" s="30">
        <f t="shared" si="8"/>
        <v>13.229199067255525</v>
      </c>
      <c r="K145" s="30">
        <f t="shared" si="9"/>
        <v>2.3728247193588459E-4</v>
      </c>
      <c r="L145" s="28">
        <f t="shared" si="10"/>
        <v>1.7936268910126109E-3</v>
      </c>
      <c r="M145" s="34">
        <v>13.2289617847836</v>
      </c>
      <c r="N145" s="16" t="str">
        <f t="shared" si="11"/>
        <v>match</v>
      </c>
    </row>
    <row r="146" spans="1:14" ht="27.6">
      <c r="A146" t="s">
        <v>164</v>
      </c>
      <c r="B146" t="s">
        <v>257</v>
      </c>
      <c r="C146" s="14" t="s">
        <v>259</v>
      </c>
      <c r="D146" t="s">
        <v>465</v>
      </c>
      <c r="G146" t="s">
        <v>483</v>
      </c>
      <c r="H146" s="20">
        <v>2039</v>
      </c>
      <c r="I146" s="30">
        <f>100*(1-(SUMIFS(CVD_40q30_Age!$M$2:$M$10401,CVD_40q30_Age!$A$2:$A$10401,A146,CVD_40q30_Age!$B$2:$B$10401,B146,CVD_40q30_Age!$E$2:$E$10401,G146,CVD_40q30_Age!$F$2:$F$10401,H146,CVD_40q30_Age!$G$2:$G$10401,69))/(SUMIFS(CVD_40q30_Age!$L$2:$L$10401,CVD_40q30_Age!$A$2:$A$10401,A146,CVD_40q30_Age!$B$2:$B$10401,B146,CVD_40q30_Age!$E$2:$E$10401,G146,CVD_40q30_Age!$F$2:$F$10401,H146,CVD_40q30_Age!$G$2:$G$10401,30)))</f>
        <v>13.108812597615948</v>
      </c>
      <c r="J146" s="30">
        <f t="shared" si="8"/>
        <v>13.109041729496806</v>
      </c>
      <c r="K146" s="30">
        <f t="shared" si="9"/>
        <v>2.2913188085738057E-4</v>
      </c>
      <c r="L146" s="28">
        <f t="shared" si="10"/>
        <v>1.7478919175442724E-3</v>
      </c>
      <c r="M146" s="34">
        <v>13.108812597616</v>
      </c>
      <c r="N146" s="16" t="str">
        <f t="shared" si="11"/>
        <v>match</v>
      </c>
    </row>
    <row r="147" spans="1:14" ht="27.6">
      <c r="A147" t="s">
        <v>164</v>
      </c>
      <c r="B147" t="s">
        <v>257</v>
      </c>
      <c r="C147" s="14" t="s">
        <v>259</v>
      </c>
      <c r="D147" t="s">
        <v>465</v>
      </c>
      <c r="G147" t="s">
        <v>483</v>
      </c>
      <c r="H147" s="20">
        <v>2040</v>
      </c>
      <c r="I147" s="30">
        <f>100*(1-(SUMIFS(CVD_40q30_Age!$M$2:$M$10401,CVD_40q30_Age!$A$2:$A$10401,A147,CVD_40q30_Age!$B$2:$B$10401,B147,CVD_40q30_Age!$E$2:$E$10401,G147,CVD_40q30_Age!$F$2:$F$10401,H147,CVD_40q30_Age!$G$2:$G$10401,69))/(SUMIFS(CVD_40q30_Age!$L$2:$L$10401,CVD_40q30_Age!$A$2:$A$10401,A147,CVD_40q30_Age!$B$2:$B$10401,B147,CVD_40q30_Age!$E$2:$E$10401,G147,CVD_40q30_Age!$F$2:$F$10401,H147,CVD_40q30_Age!$G$2:$G$10401,30)))</f>
        <v>12.981271717589326</v>
      </c>
      <c r="J147" s="30">
        <f t="shared" si="8"/>
        <v>12.981499482050596</v>
      </c>
      <c r="K147" s="30">
        <f t="shared" si="9"/>
        <v>2.2776446127004135E-4</v>
      </c>
      <c r="L147" s="28">
        <f t="shared" si="10"/>
        <v>1.7545312202567141E-3</v>
      </c>
      <c r="M147" s="34">
        <v>12.9812717175893</v>
      </c>
      <c r="N147" s="16" t="str">
        <f t="shared" si="11"/>
        <v>match</v>
      </c>
    </row>
    <row r="148" spans="1:14" ht="27.6">
      <c r="A148" t="s">
        <v>164</v>
      </c>
      <c r="B148" t="s">
        <v>257</v>
      </c>
      <c r="C148" s="14" t="s">
        <v>259</v>
      </c>
      <c r="D148" t="s">
        <v>465</v>
      </c>
      <c r="G148" t="s">
        <v>483</v>
      </c>
      <c r="H148" s="20">
        <v>2041</v>
      </c>
      <c r="I148" s="30">
        <f>100*(1-(SUMIFS(CVD_40q30_Age!$M$2:$M$10401,CVD_40q30_Age!$A$2:$A$10401,A148,CVD_40q30_Age!$B$2:$B$10401,B148,CVD_40q30_Age!$E$2:$E$10401,G148,CVD_40q30_Age!$F$2:$F$10401,H148,CVD_40q30_Age!$G$2:$G$10401,69))/(SUMIFS(CVD_40q30_Age!$L$2:$L$10401,CVD_40q30_Age!$A$2:$A$10401,A148,CVD_40q30_Age!$B$2:$B$10401,B148,CVD_40q30_Age!$E$2:$E$10401,G148,CVD_40q30_Age!$F$2:$F$10401,H148,CVD_40q30_Age!$G$2:$G$10401,30)))</f>
        <v>12.853497534578917</v>
      </c>
      <c r="J148" s="30">
        <f t="shared" si="8"/>
        <v>12.853722022957381</v>
      </c>
      <c r="K148" s="30">
        <f t="shared" si="9"/>
        <v>2.2448837846411607E-4</v>
      </c>
      <c r="L148" s="28">
        <f t="shared" si="10"/>
        <v>1.7464853998178018E-3</v>
      </c>
      <c r="M148" s="34">
        <v>12.853497534578899</v>
      </c>
      <c r="N148" s="16" t="str">
        <f t="shared" si="11"/>
        <v>match</v>
      </c>
    </row>
    <row r="149" spans="1:14" ht="27.6">
      <c r="A149" t="s">
        <v>164</v>
      </c>
      <c r="B149" t="s">
        <v>257</v>
      </c>
      <c r="C149" s="14" t="s">
        <v>259</v>
      </c>
      <c r="D149" t="s">
        <v>465</v>
      </c>
      <c r="G149" t="s">
        <v>483</v>
      </c>
      <c r="H149" s="20">
        <v>2042</v>
      </c>
      <c r="I149" s="30">
        <f>100*(1-(SUMIFS(CVD_40q30_Age!$M$2:$M$10401,CVD_40q30_Age!$A$2:$A$10401,A149,CVD_40q30_Age!$B$2:$B$10401,B149,CVD_40q30_Age!$E$2:$E$10401,G149,CVD_40q30_Age!$F$2:$F$10401,H149,CVD_40q30_Age!$G$2:$G$10401,69))/(SUMIFS(CVD_40q30_Age!$L$2:$L$10401,CVD_40q30_Age!$A$2:$A$10401,A149,CVD_40q30_Age!$B$2:$B$10401,B149,CVD_40q30_Age!$E$2:$E$10401,G149,CVD_40q30_Age!$F$2:$F$10401,H149,CVD_40q30_Age!$G$2:$G$10401,30)))</f>
        <v>12.722267582723601</v>
      </c>
      <c r="J149" s="30">
        <f t="shared" si="8"/>
        <v>12.722486807494281</v>
      </c>
      <c r="K149" s="30">
        <f t="shared" si="9"/>
        <v>2.1922477067981561E-4</v>
      </c>
      <c r="L149" s="28">
        <f t="shared" si="10"/>
        <v>1.7231283002838685E-3</v>
      </c>
      <c r="M149" s="34">
        <v>12.7222675827236</v>
      </c>
      <c r="N149" s="16" t="str">
        <f t="shared" si="11"/>
        <v>match</v>
      </c>
    </row>
    <row r="150" spans="1:14" ht="27.6">
      <c r="A150" t="s">
        <v>164</v>
      </c>
      <c r="B150" t="s">
        <v>257</v>
      </c>
      <c r="C150" s="14" t="s">
        <v>259</v>
      </c>
      <c r="D150" t="s">
        <v>465</v>
      </c>
      <c r="G150" t="s">
        <v>483</v>
      </c>
      <c r="H150" s="20">
        <v>2043</v>
      </c>
      <c r="I150" s="30">
        <f>100*(1-(SUMIFS(CVD_40q30_Age!$M$2:$M$10401,CVD_40q30_Age!$A$2:$A$10401,A150,CVD_40q30_Age!$B$2:$B$10401,B150,CVD_40q30_Age!$E$2:$E$10401,G150,CVD_40q30_Age!$F$2:$F$10401,H150,CVD_40q30_Age!$G$2:$G$10401,69))/(SUMIFS(CVD_40q30_Age!$L$2:$L$10401,CVD_40q30_Age!$A$2:$A$10401,A150,CVD_40q30_Age!$B$2:$B$10401,B150,CVD_40q30_Age!$E$2:$E$10401,G150,CVD_40q30_Age!$F$2:$F$10401,H150,CVD_40q30_Age!$G$2:$G$10401,30)))</f>
        <v>12.585326956776566</v>
      </c>
      <c r="J150" s="30">
        <f t="shared" si="8"/>
        <v>12.585540181250643</v>
      </c>
      <c r="K150" s="30">
        <f t="shared" si="9"/>
        <v>2.1322447407712275E-4</v>
      </c>
      <c r="L150" s="28">
        <f t="shared" si="10"/>
        <v>1.694202004891095E-3</v>
      </c>
      <c r="M150" s="34">
        <v>12.5853269567766</v>
      </c>
      <c r="N150" s="16" t="str">
        <f t="shared" si="11"/>
        <v>match</v>
      </c>
    </row>
    <row r="151" spans="1:14" ht="27.6">
      <c r="A151" t="s">
        <v>164</v>
      </c>
      <c r="B151" t="s">
        <v>257</v>
      </c>
      <c r="C151" s="14" t="s">
        <v>259</v>
      </c>
      <c r="D151" t="s">
        <v>465</v>
      </c>
      <c r="G151" t="s">
        <v>483</v>
      </c>
      <c r="H151" s="20">
        <v>2044</v>
      </c>
      <c r="I151" s="30">
        <f>100*(1-(SUMIFS(CVD_40q30_Age!$M$2:$M$10401,CVD_40q30_Age!$A$2:$A$10401,A151,CVD_40q30_Age!$B$2:$B$10401,B151,CVD_40q30_Age!$E$2:$E$10401,G151,CVD_40q30_Age!$F$2:$F$10401,H151,CVD_40q30_Age!$G$2:$G$10401,69))/(SUMIFS(CVD_40q30_Age!$L$2:$L$10401,CVD_40q30_Age!$A$2:$A$10401,A151,CVD_40q30_Age!$B$2:$B$10401,B151,CVD_40q30_Age!$E$2:$E$10401,G151,CVD_40q30_Age!$F$2:$F$10401,H151,CVD_40q30_Age!$G$2:$G$10401,30)))</f>
        <v>12.450780373711757</v>
      </c>
      <c r="J151" s="30">
        <f t="shared" si="8"/>
        <v>12.450986408722986</v>
      </c>
      <c r="K151" s="30">
        <f t="shared" si="9"/>
        <v>2.0603501122984369E-4</v>
      </c>
      <c r="L151" s="28">
        <f t="shared" si="10"/>
        <v>1.6547685819133049E-3</v>
      </c>
      <c r="M151" s="34">
        <v>12.450780373711799</v>
      </c>
      <c r="N151" s="16" t="str">
        <f t="shared" si="11"/>
        <v>match</v>
      </c>
    </row>
    <row r="152" spans="1:14" ht="27.6">
      <c r="A152" t="s">
        <v>164</v>
      </c>
      <c r="B152" t="s">
        <v>257</v>
      </c>
      <c r="C152" s="14" t="s">
        <v>259</v>
      </c>
      <c r="D152" t="s">
        <v>465</v>
      </c>
      <c r="G152" t="s">
        <v>483</v>
      </c>
      <c r="H152" s="20">
        <v>2045</v>
      </c>
      <c r="I152" s="30">
        <f>100*(1-(SUMIFS(CVD_40q30_Age!$M$2:$M$10401,CVD_40q30_Age!$A$2:$A$10401,A152,CVD_40q30_Age!$B$2:$B$10401,B152,CVD_40q30_Age!$E$2:$E$10401,G152,CVD_40q30_Age!$F$2:$F$10401,H152,CVD_40q30_Age!$G$2:$G$10401,69))/(SUMIFS(CVD_40q30_Age!$L$2:$L$10401,CVD_40q30_Age!$A$2:$A$10401,A152,CVD_40q30_Age!$B$2:$B$10401,B152,CVD_40q30_Age!$E$2:$E$10401,G152,CVD_40q30_Age!$F$2:$F$10401,H152,CVD_40q30_Age!$G$2:$G$10401,30)))</f>
        <v>12.324503570016409</v>
      </c>
      <c r="J152" s="30">
        <f t="shared" si="8"/>
        <v>12.324707048815132</v>
      </c>
      <c r="K152" s="30">
        <f t="shared" si="9"/>
        <v>2.0347879872240071E-4</v>
      </c>
      <c r="L152" s="28">
        <f t="shared" si="10"/>
        <v>1.6509828421598278E-3</v>
      </c>
      <c r="M152" s="34">
        <v>12.3245035700164</v>
      </c>
      <c r="N152" s="16" t="str">
        <f t="shared" si="11"/>
        <v>match</v>
      </c>
    </row>
    <row r="153" spans="1:14" ht="27.6">
      <c r="A153" t="s">
        <v>164</v>
      </c>
      <c r="B153" t="s">
        <v>257</v>
      </c>
      <c r="C153" s="14" t="s">
        <v>259</v>
      </c>
      <c r="D153" t="s">
        <v>465</v>
      </c>
      <c r="G153" t="s">
        <v>483</v>
      </c>
      <c r="H153" s="20">
        <v>2046</v>
      </c>
      <c r="I153" s="30">
        <f>100*(1-(SUMIFS(CVD_40q30_Age!$M$2:$M$10401,CVD_40q30_Age!$A$2:$A$10401,A153,CVD_40q30_Age!$B$2:$B$10401,B153,CVD_40q30_Age!$E$2:$E$10401,G153,CVD_40q30_Age!$F$2:$F$10401,H153,CVD_40q30_Age!$G$2:$G$10401,69))/(SUMIFS(CVD_40q30_Age!$L$2:$L$10401,CVD_40q30_Age!$A$2:$A$10401,A153,CVD_40q30_Age!$B$2:$B$10401,B153,CVD_40q30_Age!$E$2:$E$10401,G153,CVD_40q30_Age!$F$2:$F$10401,H153,CVD_40q30_Age!$G$2:$G$10401,30)))</f>
        <v>12.195587736342272</v>
      </c>
      <c r="J153" s="30">
        <f t="shared" si="8"/>
        <v>12.195786703555134</v>
      </c>
      <c r="K153" s="30">
        <f t="shared" si="9"/>
        <v>1.9896721286194463E-4</v>
      </c>
      <c r="L153" s="28">
        <f t="shared" si="10"/>
        <v>1.6314422160560143E-3</v>
      </c>
      <c r="M153" s="34">
        <v>12.195587736342301</v>
      </c>
      <c r="N153" s="16" t="str">
        <f t="shared" si="11"/>
        <v>match</v>
      </c>
    </row>
    <row r="154" spans="1:14" ht="27.6">
      <c r="A154" t="s">
        <v>164</v>
      </c>
      <c r="B154" t="s">
        <v>257</v>
      </c>
      <c r="C154" s="14" t="s">
        <v>259</v>
      </c>
      <c r="D154" t="s">
        <v>465</v>
      </c>
      <c r="G154" t="s">
        <v>483</v>
      </c>
      <c r="H154" s="20">
        <v>2047</v>
      </c>
      <c r="I154" s="30">
        <f>100*(1-(SUMIFS(CVD_40q30_Age!$M$2:$M$10401,CVD_40q30_Age!$A$2:$A$10401,A154,CVD_40q30_Age!$B$2:$B$10401,B154,CVD_40q30_Age!$E$2:$E$10401,G154,CVD_40q30_Age!$F$2:$F$10401,H154,CVD_40q30_Age!$G$2:$G$10401,69))/(SUMIFS(CVD_40q30_Age!$L$2:$L$10401,CVD_40q30_Age!$A$2:$A$10401,A154,CVD_40q30_Age!$B$2:$B$10401,B154,CVD_40q30_Age!$E$2:$E$10401,G154,CVD_40q30_Age!$F$2:$F$10401,H154,CVD_40q30_Age!$G$2:$G$10401,30)))</f>
        <v>12.065884689233897</v>
      </c>
      <c r="J154" s="30">
        <f t="shared" si="8"/>
        <v>12.066077809605513</v>
      </c>
      <c r="K154" s="30">
        <f t="shared" si="9"/>
        <v>1.9312037161611784E-4</v>
      </c>
      <c r="L154" s="28">
        <f t="shared" si="10"/>
        <v>1.6005231746672424E-3</v>
      </c>
      <c r="M154" s="34">
        <v>12.065884689233901</v>
      </c>
      <c r="N154" s="16" t="str">
        <f t="shared" si="11"/>
        <v>match</v>
      </c>
    </row>
    <row r="155" spans="1:14" ht="27.6">
      <c r="A155" t="s">
        <v>164</v>
      </c>
      <c r="B155" t="s">
        <v>257</v>
      </c>
      <c r="C155" s="14" t="s">
        <v>259</v>
      </c>
      <c r="D155" t="s">
        <v>465</v>
      </c>
      <c r="G155" t="s">
        <v>483</v>
      </c>
      <c r="H155" s="20">
        <v>2048</v>
      </c>
      <c r="I155" s="30">
        <f>100*(1-(SUMIFS(CVD_40q30_Age!$M$2:$M$10401,CVD_40q30_Age!$A$2:$A$10401,A155,CVD_40q30_Age!$B$2:$B$10401,B155,CVD_40q30_Age!$E$2:$E$10401,G155,CVD_40q30_Age!$F$2:$F$10401,H155,CVD_40q30_Age!$G$2:$G$10401,69))/(SUMIFS(CVD_40q30_Age!$L$2:$L$10401,CVD_40q30_Age!$A$2:$A$10401,A155,CVD_40q30_Age!$B$2:$B$10401,B155,CVD_40q30_Age!$E$2:$E$10401,G155,CVD_40q30_Age!$F$2:$F$10401,H155,CVD_40q30_Age!$G$2:$G$10401,30)))</f>
        <v>11.931360209562158</v>
      </c>
      <c r="J155" s="30">
        <f t="shared" si="8"/>
        <v>11.931549181001721</v>
      </c>
      <c r="K155" s="30">
        <f t="shared" si="9"/>
        <v>1.8897143956309037E-4</v>
      </c>
      <c r="L155" s="28">
        <f t="shared" si="10"/>
        <v>1.5837963427581092E-3</v>
      </c>
      <c r="M155" s="34">
        <v>11.931360209562101</v>
      </c>
      <c r="N155" s="16" t="str">
        <f t="shared" si="11"/>
        <v>match</v>
      </c>
    </row>
    <row r="156" spans="1:14" ht="27.6">
      <c r="A156" t="s">
        <v>164</v>
      </c>
      <c r="B156" t="s">
        <v>257</v>
      </c>
      <c r="C156" s="14" t="s">
        <v>259</v>
      </c>
      <c r="D156" t="s">
        <v>465</v>
      </c>
      <c r="G156" t="s">
        <v>483</v>
      </c>
      <c r="H156" s="20">
        <v>2049</v>
      </c>
      <c r="I156" s="30">
        <f>100*(1-(SUMIFS(CVD_40q30_Age!$M$2:$M$10401,CVD_40q30_Age!$A$2:$A$10401,A156,CVD_40q30_Age!$B$2:$B$10401,B156,CVD_40q30_Age!$E$2:$E$10401,G156,CVD_40q30_Age!$F$2:$F$10401,H156,CVD_40q30_Age!$G$2:$G$10401,69))/(SUMIFS(CVD_40q30_Age!$L$2:$L$10401,CVD_40q30_Age!$A$2:$A$10401,A156,CVD_40q30_Age!$B$2:$B$10401,B156,CVD_40q30_Age!$E$2:$E$10401,G156,CVD_40q30_Age!$F$2:$F$10401,H156,CVD_40q30_Age!$G$2:$G$10401,30)))</f>
        <v>11.80523741262618</v>
      </c>
      <c r="J156" s="30">
        <f t="shared" si="8"/>
        <v>11.8054215438263</v>
      </c>
      <c r="K156" s="30">
        <f t="shared" si="9"/>
        <v>1.8413120012006345E-4</v>
      </c>
      <c r="L156" s="28">
        <f t="shared" si="10"/>
        <v>1.5597172827458729E-3</v>
      </c>
      <c r="M156" s="34">
        <v>11.8052374126262</v>
      </c>
      <c r="N156" s="16" t="str">
        <f t="shared" si="11"/>
        <v>match</v>
      </c>
    </row>
    <row r="157" spans="1:14" ht="27.6">
      <c r="A157" t="s">
        <v>164</v>
      </c>
      <c r="B157" t="s">
        <v>257</v>
      </c>
      <c r="C157" s="14" t="s">
        <v>259</v>
      </c>
      <c r="D157" t="s">
        <v>465</v>
      </c>
      <c r="G157" t="s">
        <v>483</v>
      </c>
      <c r="H157" s="20">
        <v>2050</v>
      </c>
      <c r="I157" s="30">
        <f>100*(1-(SUMIFS(CVD_40q30_Age!$M$2:$M$10401,CVD_40q30_Age!$A$2:$A$10401,A157,CVD_40q30_Age!$B$2:$B$10401,B157,CVD_40q30_Age!$E$2:$E$10401,G157,CVD_40q30_Age!$F$2:$F$10401,H157,CVD_40q30_Age!$G$2:$G$10401,69))/(SUMIFS(CVD_40q30_Age!$L$2:$L$10401,CVD_40q30_Age!$A$2:$A$10401,A157,CVD_40q30_Age!$B$2:$B$10401,B157,CVD_40q30_Age!$E$2:$E$10401,G157,CVD_40q30_Age!$F$2:$F$10401,H157,CVD_40q30_Age!$G$2:$G$10401,30)))</f>
        <v>11.686104884177606</v>
      </c>
      <c r="J157" s="30">
        <f t="shared" si="8"/>
        <v>11.686286604642959</v>
      </c>
      <c r="K157" s="30">
        <f t="shared" si="9"/>
        <v>1.8172046535269715E-4</v>
      </c>
      <c r="L157" s="28">
        <f t="shared" si="10"/>
        <v>1.5549889498730901E-3</v>
      </c>
      <c r="M157" s="34">
        <v>11.686104884177601</v>
      </c>
      <c r="N157" s="16" t="str">
        <f t="shared" si="11"/>
        <v>match</v>
      </c>
    </row>
    <row r="158" spans="1:14" ht="41.4">
      <c r="A158" t="s">
        <v>164</v>
      </c>
      <c r="B158" t="s">
        <v>262</v>
      </c>
      <c r="C158" s="14" t="s">
        <v>264</v>
      </c>
      <c r="D158" t="s">
        <v>465</v>
      </c>
      <c r="G158" t="s">
        <v>483</v>
      </c>
      <c r="H158" s="20">
        <v>2025</v>
      </c>
      <c r="I158" s="30">
        <f>100*(1-(SUMIFS(CVD_40q30_Age!$M$2:$M$10401,CVD_40q30_Age!$A$2:$A$10401,A158,CVD_40q30_Age!$B$2:$B$10401,B158,CVD_40q30_Age!$E$2:$E$10401,G158,CVD_40q30_Age!$F$2:$F$10401,H158,CVD_40q30_Age!$G$2:$G$10401,69))/(SUMIFS(CVD_40q30_Age!$L$2:$L$10401,CVD_40q30_Age!$A$2:$A$10401,A158,CVD_40q30_Age!$B$2:$B$10401,B158,CVD_40q30_Age!$E$2:$E$10401,G158,CVD_40q30_Age!$F$2:$F$10401,H158,CVD_40q30_Age!$G$2:$G$10401,30)))</f>
        <v>14.591846848807021</v>
      </c>
      <c r="J158" s="30">
        <f t="shared" si="8"/>
        <v>14.594862693022181</v>
      </c>
      <c r="K158" s="30">
        <f t="shared" si="9"/>
        <v>3.0158442151595466E-3</v>
      </c>
      <c r="L158" s="28">
        <f t="shared" si="10"/>
        <v>2.0663738183720116E-2</v>
      </c>
      <c r="M158" s="34">
        <v>14.591846848807</v>
      </c>
      <c r="N158" s="16" t="str">
        <f t="shared" si="11"/>
        <v>match</v>
      </c>
    </row>
    <row r="159" spans="1:14" ht="41.4">
      <c r="A159" t="s">
        <v>164</v>
      </c>
      <c r="B159" t="s">
        <v>262</v>
      </c>
      <c r="C159" s="14" t="s">
        <v>264</v>
      </c>
      <c r="D159" t="s">
        <v>465</v>
      </c>
      <c r="G159" t="s">
        <v>483</v>
      </c>
      <c r="H159" s="20">
        <v>2026</v>
      </c>
      <c r="I159" s="30">
        <f>100*(1-(SUMIFS(CVD_40q30_Age!$M$2:$M$10401,CVD_40q30_Age!$A$2:$A$10401,A159,CVD_40q30_Age!$B$2:$B$10401,B159,CVD_40q30_Age!$E$2:$E$10401,G159,CVD_40q30_Age!$F$2:$F$10401,H159,CVD_40q30_Age!$G$2:$G$10401,69))/(SUMIFS(CVD_40q30_Age!$L$2:$L$10401,CVD_40q30_Age!$A$2:$A$10401,A159,CVD_40q30_Age!$B$2:$B$10401,B159,CVD_40q30_Age!$E$2:$E$10401,G159,CVD_40q30_Age!$F$2:$F$10401,H159,CVD_40q30_Age!$G$2:$G$10401,30)))</f>
        <v>14.514546357707925</v>
      </c>
      <c r="J159" s="30">
        <f t="shared" si="8"/>
        <v>14.52004645859677</v>
      </c>
      <c r="K159" s="30">
        <f t="shared" si="9"/>
        <v>5.5001008888453384E-3</v>
      </c>
      <c r="L159" s="28">
        <f t="shared" si="10"/>
        <v>3.7879361505685383E-2</v>
      </c>
      <c r="M159" s="34">
        <v>14.5145463577079</v>
      </c>
      <c r="N159" s="16" t="str">
        <f t="shared" si="11"/>
        <v>match</v>
      </c>
    </row>
    <row r="160" spans="1:14" ht="41.4">
      <c r="A160" t="s">
        <v>164</v>
      </c>
      <c r="B160" t="s">
        <v>262</v>
      </c>
      <c r="C160" s="14" t="s">
        <v>264</v>
      </c>
      <c r="D160" t="s">
        <v>465</v>
      </c>
      <c r="G160" t="s">
        <v>483</v>
      </c>
      <c r="H160" s="20">
        <v>2027</v>
      </c>
      <c r="I160" s="30">
        <f>100*(1-(SUMIFS(CVD_40q30_Age!$M$2:$M$10401,CVD_40q30_Age!$A$2:$A$10401,A160,CVD_40q30_Age!$B$2:$B$10401,B160,CVD_40q30_Age!$E$2:$E$10401,G160,CVD_40q30_Age!$F$2:$F$10401,H160,CVD_40q30_Age!$G$2:$G$10401,69))/(SUMIFS(CVD_40q30_Age!$L$2:$L$10401,CVD_40q30_Age!$A$2:$A$10401,A160,CVD_40q30_Age!$B$2:$B$10401,B160,CVD_40q30_Age!$E$2:$E$10401,G160,CVD_40q30_Age!$F$2:$F$10401,H160,CVD_40q30_Age!$G$2:$G$10401,30)))</f>
        <v>14.427966288740802</v>
      </c>
      <c r="J160" s="30">
        <f t="shared" si="8"/>
        <v>14.435622380360035</v>
      </c>
      <c r="K160" s="30">
        <f t="shared" si="9"/>
        <v>7.6560916192338624E-3</v>
      </c>
      <c r="L160" s="28">
        <f t="shared" si="10"/>
        <v>5.3036103449548073E-2</v>
      </c>
      <c r="M160" s="34">
        <v>14.4279662887408</v>
      </c>
      <c r="N160" s="16" t="str">
        <f t="shared" si="11"/>
        <v>match</v>
      </c>
    </row>
    <row r="161" spans="1:14" ht="41.4">
      <c r="A161" t="s">
        <v>164</v>
      </c>
      <c r="B161" t="s">
        <v>262</v>
      </c>
      <c r="C161" s="14" t="s">
        <v>264</v>
      </c>
      <c r="D161" t="s">
        <v>465</v>
      </c>
      <c r="G161" t="s">
        <v>483</v>
      </c>
      <c r="H161" s="20">
        <v>2028</v>
      </c>
      <c r="I161" s="30">
        <f>100*(1-(SUMIFS(CVD_40q30_Age!$M$2:$M$10401,CVD_40q30_Age!$A$2:$A$10401,A161,CVD_40q30_Age!$B$2:$B$10401,B161,CVD_40q30_Age!$E$2:$E$10401,G161,CVD_40q30_Age!$F$2:$F$10401,H161,CVD_40q30_Age!$G$2:$G$10401,69))/(SUMIFS(CVD_40q30_Age!$L$2:$L$10401,CVD_40q30_Age!$A$2:$A$10401,A161,CVD_40q30_Age!$B$2:$B$10401,B161,CVD_40q30_Age!$E$2:$E$10401,G161,CVD_40q30_Age!$F$2:$F$10401,H161,CVD_40q30_Age!$G$2:$G$10401,30)))</f>
        <v>14.341739710829859</v>
      </c>
      <c r="J161" s="30">
        <f t="shared" si="8"/>
        <v>14.351337436226553</v>
      </c>
      <c r="K161" s="30">
        <f t="shared" si="9"/>
        <v>9.5977253966932352E-3</v>
      </c>
      <c r="L161" s="28">
        <f t="shared" si="10"/>
        <v>6.687687080972711E-2</v>
      </c>
      <c r="M161" s="34">
        <v>14.341739710829801</v>
      </c>
      <c r="N161" s="16" t="str">
        <f t="shared" si="11"/>
        <v>match</v>
      </c>
    </row>
    <row r="162" spans="1:14" ht="41.4">
      <c r="A162" t="s">
        <v>164</v>
      </c>
      <c r="B162" t="s">
        <v>262</v>
      </c>
      <c r="C162" s="14" t="s">
        <v>264</v>
      </c>
      <c r="D162" t="s">
        <v>465</v>
      </c>
      <c r="G162" t="s">
        <v>483</v>
      </c>
      <c r="H162" s="20">
        <v>2029</v>
      </c>
      <c r="I162" s="30">
        <f>100*(1-(SUMIFS(CVD_40q30_Age!$M$2:$M$10401,CVD_40q30_Age!$A$2:$A$10401,A162,CVD_40q30_Age!$B$2:$B$10401,B162,CVD_40q30_Age!$E$2:$E$10401,G162,CVD_40q30_Age!$F$2:$F$10401,H162,CVD_40q30_Age!$G$2:$G$10401,69))/(SUMIFS(CVD_40q30_Age!$L$2:$L$10401,CVD_40q30_Age!$A$2:$A$10401,A162,CVD_40q30_Age!$B$2:$B$10401,B162,CVD_40q30_Age!$E$2:$E$10401,G162,CVD_40q30_Age!$F$2:$F$10401,H162,CVD_40q30_Age!$G$2:$G$10401,30)))</f>
        <v>14.264380457485204</v>
      </c>
      <c r="J162" s="30">
        <f t="shared" si="8"/>
        <v>14.275766755657616</v>
      </c>
      <c r="K162" s="30">
        <f t="shared" si="9"/>
        <v>1.1386298172411102E-2</v>
      </c>
      <c r="L162" s="28">
        <f t="shared" si="10"/>
        <v>7.9759625996261171E-2</v>
      </c>
      <c r="M162" s="34">
        <v>14.264380457485199</v>
      </c>
      <c r="N162" s="16" t="str">
        <f t="shared" si="11"/>
        <v>match</v>
      </c>
    </row>
    <row r="163" spans="1:14" ht="41.4">
      <c r="A163" t="s">
        <v>164</v>
      </c>
      <c r="B163" t="s">
        <v>262</v>
      </c>
      <c r="C163" s="14" t="s">
        <v>264</v>
      </c>
      <c r="D163" t="s">
        <v>465</v>
      </c>
      <c r="G163" t="s">
        <v>483</v>
      </c>
      <c r="H163" s="20">
        <v>2030</v>
      </c>
      <c r="I163" s="30">
        <f>100*(1-(SUMIFS(CVD_40q30_Age!$M$2:$M$10401,CVD_40q30_Age!$A$2:$A$10401,A163,CVD_40q30_Age!$B$2:$B$10401,B163,CVD_40q30_Age!$E$2:$E$10401,G163,CVD_40q30_Age!$F$2:$F$10401,H163,CVD_40q30_Age!$G$2:$G$10401,69))/(SUMIFS(CVD_40q30_Age!$L$2:$L$10401,CVD_40q30_Age!$A$2:$A$10401,A163,CVD_40q30_Age!$B$2:$B$10401,B163,CVD_40q30_Age!$E$2:$E$10401,G163,CVD_40q30_Age!$F$2:$F$10401,H163,CVD_40q30_Age!$G$2:$G$10401,30)))</f>
        <v>14.178995874539634</v>
      </c>
      <c r="J163" s="30">
        <f t="shared" si="8"/>
        <v>14.192049012873643</v>
      </c>
      <c r="K163" s="30">
        <f t="shared" si="9"/>
        <v>1.3053138334008452E-2</v>
      </c>
      <c r="L163" s="28">
        <f t="shared" si="10"/>
        <v>9.1975008838878144E-2</v>
      </c>
      <c r="M163" s="34">
        <v>14.1789958745396</v>
      </c>
      <c r="N163" s="16" t="str">
        <f t="shared" si="11"/>
        <v>match</v>
      </c>
    </row>
    <row r="164" spans="1:14" ht="41.4">
      <c r="A164" t="s">
        <v>164</v>
      </c>
      <c r="B164" t="s">
        <v>262</v>
      </c>
      <c r="C164" s="14" t="s">
        <v>264</v>
      </c>
      <c r="D164" t="s">
        <v>465</v>
      </c>
      <c r="G164" t="s">
        <v>483</v>
      </c>
      <c r="H164" s="20">
        <v>2031</v>
      </c>
      <c r="I164" s="30">
        <f>100*(1-(SUMIFS(CVD_40q30_Age!$M$2:$M$10401,CVD_40q30_Age!$A$2:$A$10401,A164,CVD_40q30_Age!$B$2:$B$10401,B164,CVD_40q30_Age!$E$2:$E$10401,G164,CVD_40q30_Age!$F$2:$F$10401,H164,CVD_40q30_Age!$G$2:$G$10401,69))/(SUMIFS(CVD_40q30_Age!$L$2:$L$10401,CVD_40q30_Age!$A$2:$A$10401,A164,CVD_40q30_Age!$B$2:$B$10401,B164,CVD_40q30_Age!$E$2:$E$10401,G164,CVD_40q30_Age!$F$2:$F$10401,H164,CVD_40q30_Age!$G$2:$G$10401,30)))</f>
        <v>14.070529751070481</v>
      </c>
      <c r="J164" s="30">
        <f t="shared" si="8"/>
        <v>14.085133545935303</v>
      </c>
      <c r="K164" s="30">
        <f t="shared" si="9"/>
        <v>1.4603794864822106E-2</v>
      </c>
      <c r="L164" s="28">
        <f t="shared" si="10"/>
        <v>0.10368233156750209</v>
      </c>
      <c r="M164" s="34">
        <v>14.070529751070501</v>
      </c>
      <c r="N164" s="16" t="str">
        <f t="shared" si="11"/>
        <v>match</v>
      </c>
    </row>
    <row r="165" spans="1:14" ht="41.4">
      <c r="A165" t="s">
        <v>164</v>
      </c>
      <c r="B165" t="s">
        <v>262</v>
      </c>
      <c r="C165" s="14" t="s">
        <v>264</v>
      </c>
      <c r="D165" t="s">
        <v>465</v>
      </c>
      <c r="G165" t="s">
        <v>483</v>
      </c>
      <c r="H165" s="20">
        <v>2032</v>
      </c>
      <c r="I165" s="30">
        <f>100*(1-(SUMIFS(CVD_40q30_Age!$M$2:$M$10401,CVD_40q30_Age!$A$2:$A$10401,A165,CVD_40q30_Age!$B$2:$B$10401,B165,CVD_40q30_Age!$E$2:$E$10401,G165,CVD_40q30_Age!$F$2:$F$10401,H165,CVD_40q30_Age!$G$2:$G$10401,69))/(SUMIFS(CVD_40q30_Age!$L$2:$L$10401,CVD_40q30_Age!$A$2:$A$10401,A165,CVD_40q30_Age!$B$2:$B$10401,B165,CVD_40q30_Age!$E$2:$E$10401,G165,CVD_40q30_Age!$F$2:$F$10401,H165,CVD_40q30_Age!$G$2:$G$10401,30)))</f>
        <v>13.95467468653553</v>
      </c>
      <c r="J165" s="30">
        <f t="shared" si="8"/>
        <v>13.970746153214863</v>
      </c>
      <c r="K165" s="30">
        <f t="shared" si="9"/>
        <v>1.6071466679333568E-2</v>
      </c>
      <c r="L165" s="28">
        <f t="shared" si="10"/>
        <v>0.11503656643017095</v>
      </c>
      <c r="M165" s="34">
        <v>13.954674686535499</v>
      </c>
      <c r="N165" s="16" t="str">
        <f t="shared" si="11"/>
        <v>match</v>
      </c>
    </row>
    <row r="166" spans="1:14" ht="41.4">
      <c r="A166" t="s">
        <v>164</v>
      </c>
      <c r="B166" t="s">
        <v>262</v>
      </c>
      <c r="C166" s="14" t="s">
        <v>264</v>
      </c>
      <c r="D166" t="s">
        <v>465</v>
      </c>
      <c r="G166" t="s">
        <v>483</v>
      </c>
      <c r="H166" s="20">
        <v>2033</v>
      </c>
      <c r="I166" s="30">
        <f>100*(1-(SUMIFS(CVD_40q30_Age!$M$2:$M$10401,CVD_40q30_Age!$A$2:$A$10401,A166,CVD_40q30_Age!$B$2:$B$10401,B166,CVD_40q30_Age!$E$2:$E$10401,G166,CVD_40q30_Age!$F$2:$F$10401,H166,CVD_40q30_Age!$G$2:$G$10401,69))/(SUMIFS(CVD_40q30_Age!$L$2:$L$10401,CVD_40q30_Age!$A$2:$A$10401,A166,CVD_40q30_Age!$B$2:$B$10401,B166,CVD_40q30_Age!$E$2:$E$10401,G166,CVD_40q30_Age!$F$2:$F$10401,H166,CVD_40q30_Age!$G$2:$G$10401,30)))</f>
        <v>13.827762540136435</v>
      </c>
      <c r="J166" s="30">
        <f t="shared" si="8"/>
        <v>13.845230894675142</v>
      </c>
      <c r="K166" s="30">
        <f t="shared" si="9"/>
        <v>1.7468354538706876E-2</v>
      </c>
      <c r="L166" s="28">
        <f t="shared" si="10"/>
        <v>0.12616874844192871</v>
      </c>
      <c r="M166" s="34">
        <v>13.827762540136399</v>
      </c>
      <c r="N166" s="16" t="str">
        <f t="shared" si="11"/>
        <v>match</v>
      </c>
    </row>
    <row r="167" spans="1:14" ht="41.4">
      <c r="A167" t="s">
        <v>164</v>
      </c>
      <c r="B167" t="s">
        <v>262</v>
      </c>
      <c r="C167" s="14" t="s">
        <v>264</v>
      </c>
      <c r="D167" t="s">
        <v>465</v>
      </c>
      <c r="G167" t="s">
        <v>483</v>
      </c>
      <c r="H167" s="20">
        <v>2034</v>
      </c>
      <c r="I167" s="30">
        <f>100*(1-(SUMIFS(CVD_40q30_Age!$M$2:$M$10401,CVD_40q30_Age!$A$2:$A$10401,A167,CVD_40q30_Age!$B$2:$B$10401,B167,CVD_40q30_Age!$E$2:$E$10401,G167,CVD_40q30_Age!$F$2:$F$10401,H167,CVD_40q30_Age!$G$2:$G$10401,69))/(SUMIFS(CVD_40q30_Age!$L$2:$L$10401,CVD_40q30_Age!$A$2:$A$10401,A167,CVD_40q30_Age!$B$2:$B$10401,B167,CVD_40q30_Age!$E$2:$E$10401,G167,CVD_40q30_Age!$F$2:$F$10401,H167,CVD_40q30_Age!$G$2:$G$10401,30)))</f>
        <v>13.707300676436674</v>
      </c>
      <c r="J167" s="30">
        <f t="shared" si="8"/>
        <v>13.726112857616224</v>
      </c>
      <c r="K167" s="30">
        <f t="shared" si="9"/>
        <v>1.881218117955008E-2</v>
      </c>
      <c r="L167" s="28">
        <f t="shared" si="10"/>
        <v>0.13705395966573117</v>
      </c>
      <c r="M167" s="34">
        <v>13.7073006764367</v>
      </c>
      <c r="N167" s="16" t="str">
        <f t="shared" si="11"/>
        <v>match</v>
      </c>
    </row>
    <row r="168" spans="1:14" ht="41.4">
      <c r="A168" t="s">
        <v>164</v>
      </c>
      <c r="B168" t="s">
        <v>262</v>
      </c>
      <c r="C168" s="14" t="s">
        <v>264</v>
      </c>
      <c r="D168" t="s">
        <v>465</v>
      </c>
      <c r="G168" t="s">
        <v>483</v>
      </c>
      <c r="H168" s="20">
        <v>2035</v>
      </c>
      <c r="I168" s="30">
        <f>100*(1-(SUMIFS(CVD_40q30_Age!$M$2:$M$10401,CVD_40q30_Age!$A$2:$A$10401,A168,CVD_40q30_Age!$B$2:$B$10401,B168,CVD_40q30_Age!$E$2:$E$10401,G168,CVD_40q30_Age!$F$2:$F$10401,H168,CVD_40q30_Age!$G$2:$G$10401,69))/(SUMIFS(CVD_40q30_Age!$L$2:$L$10401,CVD_40q30_Age!$A$2:$A$10401,A168,CVD_40q30_Age!$B$2:$B$10401,B168,CVD_40q30_Age!$E$2:$E$10401,G168,CVD_40q30_Age!$F$2:$F$10401,H168,CVD_40q30_Age!$G$2:$G$10401,30)))</f>
        <v>13.579851708810253</v>
      </c>
      <c r="J168" s="30">
        <f t="shared" si="8"/>
        <v>13.599951679669731</v>
      </c>
      <c r="K168" s="30">
        <f t="shared" si="9"/>
        <v>2.0099970859478233E-2</v>
      </c>
      <c r="L168" s="28">
        <f t="shared" si="10"/>
        <v>0.14779442848701616</v>
      </c>
      <c r="M168" s="34">
        <v>13.579851708810301</v>
      </c>
      <c r="N168" s="16" t="str">
        <f t="shared" si="11"/>
        <v>match</v>
      </c>
    </row>
    <row r="169" spans="1:14" ht="41.4">
      <c r="A169" t="s">
        <v>164</v>
      </c>
      <c r="B169" t="s">
        <v>262</v>
      </c>
      <c r="C169" s="14" t="s">
        <v>264</v>
      </c>
      <c r="D169" t="s">
        <v>465</v>
      </c>
      <c r="G169" t="s">
        <v>483</v>
      </c>
      <c r="H169" s="20">
        <v>2036</v>
      </c>
      <c r="I169" s="30">
        <f>100*(1-(SUMIFS(CVD_40q30_Age!$M$2:$M$10401,CVD_40q30_Age!$A$2:$A$10401,A169,CVD_40q30_Age!$B$2:$B$10401,B169,CVD_40q30_Age!$E$2:$E$10401,G169,CVD_40q30_Age!$F$2:$F$10401,H169,CVD_40q30_Age!$G$2:$G$10401,69))/(SUMIFS(CVD_40q30_Age!$L$2:$L$10401,CVD_40q30_Age!$A$2:$A$10401,A169,CVD_40q30_Age!$B$2:$B$10401,B169,CVD_40q30_Age!$E$2:$E$10401,G169,CVD_40q30_Age!$F$2:$F$10401,H169,CVD_40q30_Age!$G$2:$G$10401,30)))</f>
        <v>13.458684467721604</v>
      </c>
      <c r="J169" s="30">
        <f t="shared" si="8"/>
        <v>13.480038535038208</v>
      </c>
      <c r="K169" s="30">
        <f t="shared" si="9"/>
        <v>2.1354067316604386E-2</v>
      </c>
      <c r="L169" s="28">
        <f t="shared" si="10"/>
        <v>0.15841250943830376</v>
      </c>
      <c r="M169" s="34">
        <v>13.4586844677216</v>
      </c>
      <c r="N169" s="16" t="str">
        <f t="shared" si="11"/>
        <v>match</v>
      </c>
    </row>
    <row r="170" spans="1:14" ht="41.4">
      <c r="A170" t="s">
        <v>164</v>
      </c>
      <c r="B170" t="s">
        <v>262</v>
      </c>
      <c r="C170" s="14" t="s">
        <v>264</v>
      </c>
      <c r="D170" t="s">
        <v>465</v>
      </c>
      <c r="G170" t="s">
        <v>483</v>
      </c>
      <c r="H170" s="20">
        <v>2037</v>
      </c>
      <c r="I170" s="30">
        <f>100*(1-(SUMIFS(CVD_40q30_Age!$M$2:$M$10401,CVD_40q30_Age!$A$2:$A$10401,A170,CVD_40q30_Age!$B$2:$B$10401,B170,CVD_40q30_Age!$E$2:$E$10401,G170,CVD_40q30_Age!$F$2:$F$10401,H170,CVD_40q30_Age!$G$2:$G$10401,69))/(SUMIFS(CVD_40q30_Age!$L$2:$L$10401,CVD_40q30_Age!$A$2:$A$10401,A170,CVD_40q30_Age!$B$2:$B$10401,B170,CVD_40q30_Age!$E$2:$E$10401,G170,CVD_40q30_Age!$F$2:$F$10401,H170,CVD_40q30_Age!$G$2:$G$10401,30)))</f>
        <v>13.334155321541886</v>
      </c>
      <c r="J170" s="30">
        <f t="shared" si="8"/>
        <v>13.356721338798561</v>
      </c>
      <c r="K170" s="30">
        <f t="shared" si="9"/>
        <v>2.2566017256675508E-2</v>
      </c>
      <c r="L170" s="28">
        <f t="shared" si="10"/>
        <v>0.16894877630729491</v>
      </c>
      <c r="M170" s="34">
        <v>13.3341553215419</v>
      </c>
      <c r="N170" s="16" t="str">
        <f t="shared" si="11"/>
        <v>match</v>
      </c>
    </row>
    <row r="171" spans="1:14" ht="41.4">
      <c r="A171" t="s">
        <v>164</v>
      </c>
      <c r="B171" t="s">
        <v>262</v>
      </c>
      <c r="C171" s="14" t="s">
        <v>264</v>
      </c>
      <c r="D171" t="s">
        <v>465</v>
      </c>
      <c r="G171" t="s">
        <v>483</v>
      </c>
      <c r="H171" s="20">
        <v>2038</v>
      </c>
      <c r="I171" s="30">
        <f>100*(1-(SUMIFS(CVD_40q30_Age!$M$2:$M$10401,CVD_40q30_Age!$A$2:$A$10401,A171,CVD_40q30_Age!$B$2:$B$10401,B171,CVD_40q30_Age!$E$2:$E$10401,G171,CVD_40q30_Age!$F$2:$F$10401,H171,CVD_40q30_Age!$G$2:$G$10401,69))/(SUMIFS(CVD_40q30_Age!$L$2:$L$10401,CVD_40q30_Age!$A$2:$A$10401,A171,CVD_40q30_Age!$B$2:$B$10401,B171,CVD_40q30_Age!$E$2:$E$10401,G171,CVD_40q30_Age!$F$2:$F$10401,H171,CVD_40q30_Age!$G$2:$G$10401,30)))</f>
        <v>13.205461801381201</v>
      </c>
      <c r="J171" s="30">
        <f t="shared" si="8"/>
        <v>13.229199067255525</v>
      </c>
      <c r="K171" s="30">
        <f t="shared" si="9"/>
        <v>2.3737265874324009E-2</v>
      </c>
      <c r="L171" s="28">
        <f t="shared" si="10"/>
        <v>0.17943086163906705</v>
      </c>
      <c r="M171" s="34">
        <v>13.205461801381199</v>
      </c>
      <c r="N171" s="16" t="str">
        <f t="shared" si="11"/>
        <v>match</v>
      </c>
    </row>
    <row r="172" spans="1:14" ht="41.4">
      <c r="A172" t="s">
        <v>164</v>
      </c>
      <c r="B172" t="s">
        <v>262</v>
      </c>
      <c r="C172" s="14" t="s">
        <v>264</v>
      </c>
      <c r="D172" t="s">
        <v>465</v>
      </c>
      <c r="G172" t="s">
        <v>483</v>
      </c>
      <c r="H172" s="20">
        <v>2039</v>
      </c>
      <c r="I172" s="30">
        <f>100*(1-(SUMIFS(CVD_40q30_Age!$M$2:$M$10401,CVD_40q30_Age!$A$2:$A$10401,A172,CVD_40q30_Age!$B$2:$B$10401,B172,CVD_40q30_Age!$E$2:$E$10401,G172,CVD_40q30_Age!$F$2:$F$10401,H172,CVD_40q30_Age!$G$2:$G$10401,69))/(SUMIFS(CVD_40q30_Age!$L$2:$L$10401,CVD_40q30_Age!$A$2:$A$10401,A172,CVD_40q30_Age!$B$2:$B$10401,B172,CVD_40q30_Age!$E$2:$E$10401,G172,CVD_40q30_Age!$F$2:$F$10401,H172,CVD_40q30_Age!$G$2:$G$10401,30)))</f>
        <v>13.084158457612116</v>
      </c>
      <c r="J172" s="30">
        <f t="shared" si="8"/>
        <v>13.109041729496806</v>
      </c>
      <c r="K172" s="30">
        <f t="shared" si="9"/>
        <v>2.4883271884689862E-2</v>
      </c>
      <c r="L172" s="28">
        <f t="shared" si="10"/>
        <v>0.18981762662864765</v>
      </c>
      <c r="M172" s="34">
        <v>13.0841584576121</v>
      </c>
      <c r="N172" s="16" t="str">
        <f t="shared" si="11"/>
        <v>match</v>
      </c>
    </row>
    <row r="173" spans="1:14" ht="41.4">
      <c r="A173" t="s">
        <v>164</v>
      </c>
      <c r="B173" t="s">
        <v>262</v>
      </c>
      <c r="C173" s="14" t="s">
        <v>264</v>
      </c>
      <c r="D173" t="s">
        <v>465</v>
      </c>
      <c r="G173" t="s">
        <v>483</v>
      </c>
      <c r="H173" s="20">
        <v>2040</v>
      </c>
      <c r="I173" s="30">
        <f>100*(1-(SUMIFS(CVD_40q30_Age!$M$2:$M$10401,CVD_40q30_Age!$A$2:$A$10401,A173,CVD_40q30_Age!$B$2:$B$10401,B173,CVD_40q30_Age!$E$2:$E$10401,G173,CVD_40q30_Age!$F$2:$F$10401,H173,CVD_40q30_Age!$G$2:$G$10401,69))/(SUMIFS(CVD_40q30_Age!$L$2:$L$10401,CVD_40q30_Age!$A$2:$A$10401,A173,CVD_40q30_Age!$B$2:$B$10401,B173,CVD_40q30_Age!$E$2:$E$10401,G173,CVD_40q30_Age!$F$2:$F$10401,H173,CVD_40q30_Age!$G$2:$G$10401,30)))</f>
        <v>12.955519009064599</v>
      </c>
      <c r="J173" s="30">
        <f t="shared" si="8"/>
        <v>12.981499482050596</v>
      </c>
      <c r="K173" s="30">
        <f t="shared" si="9"/>
        <v>2.5980472985997594E-2</v>
      </c>
      <c r="L173" s="28">
        <f t="shared" si="10"/>
        <v>0.20013460711469089</v>
      </c>
      <c r="M173" s="34">
        <v>12.9555190090646</v>
      </c>
      <c r="N173" s="16" t="str">
        <f t="shared" si="11"/>
        <v>match</v>
      </c>
    </row>
    <row r="174" spans="1:14" ht="41.4">
      <c r="A174" t="s">
        <v>164</v>
      </c>
      <c r="B174" t="s">
        <v>262</v>
      </c>
      <c r="C174" s="14" t="s">
        <v>264</v>
      </c>
      <c r="D174" t="s">
        <v>465</v>
      </c>
      <c r="G174" t="s">
        <v>483</v>
      </c>
      <c r="H174" s="20">
        <v>2041</v>
      </c>
      <c r="I174" s="30">
        <f>100*(1-(SUMIFS(CVD_40q30_Age!$M$2:$M$10401,CVD_40q30_Age!$A$2:$A$10401,A174,CVD_40q30_Age!$B$2:$B$10401,B174,CVD_40q30_Age!$E$2:$E$10401,G174,CVD_40q30_Age!$F$2:$F$10401,H174,CVD_40q30_Age!$G$2:$G$10401,69))/(SUMIFS(CVD_40q30_Age!$L$2:$L$10401,CVD_40q30_Age!$A$2:$A$10401,A174,CVD_40q30_Age!$B$2:$B$10401,B174,CVD_40q30_Age!$E$2:$E$10401,G174,CVD_40q30_Age!$F$2:$F$10401,H174,CVD_40q30_Age!$G$2:$G$10401,30)))</f>
        <v>12.82667238996612</v>
      </c>
      <c r="J174" s="30">
        <f t="shared" si="8"/>
        <v>12.853722022957381</v>
      </c>
      <c r="K174" s="30">
        <f t="shared" si="9"/>
        <v>2.7049632991261063E-2</v>
      </c>
      <c r="L174" s="28">
        <f t="shared" si="10"/>
        <v>0.21044202560899547</v>
      </c>
      <c r="M174" s="34">
        <v>12.826672389966101</v>
      </c>
      <c r="N174" s="16" t="str">
        <f t="shared" si="11"/>
        <v>match</v>
      </c>
    </row>
    <row r="175" spans="1:14" ht="41.4">
      <c r="A175" t="s">
        <v>164</v>
      </c>
      <c r="B175" t="s">
        <v>262</v>
      </c>
      <c r="C175" s="14" t="s">
        <v>264</v>
      </c>
      <c r="D175" t="s">
        <v>465</v>
      </c>
      <c r="G175" t="s">
        <v>483</v>
      </c>
      <c r="H175" s="20">
        <v>2042</v>
      </c>
      <c r="I175" s="30">
        <f>100*(1-(SUMIFS(CVD_40q30_Age!$M$2:$M$10401,CVD_40q30_Age!$A$2:$A$10401,A175,CVD_40q30_Age!$B$2:$B$10401,B175,CVD_40q30_Age!$E$2:$E$10401,G175,CVD_40q30_Age!$F$2:$F$10401,H175,CVD_40q30_Age!$G$2:$G$10401,69))/(SUMIFS(CVD_40q30_Age!$L$2:$L$10401,CVD_40q30_Age!$A$2:$A$10401,A175,CVD_40q30_Age!$B$2:$B$10401,B175,CVD_40q30_Age!$E$2:$E$10401,G175,CVD_40q30_Age!$F$2:$F$10401,H175,CVD_40q30_Age!$G$2:$G$10401,30)))</f>
        <v>12.694398733890043</v>
      </c>
      <c r="J175" s="30">
        <f t="shared" si="8"/>
        <v>12.722486807494281</v>
      </c>
      <c r="K175" s="30">
        <f t="shared" si="9"/>
        <v>2.8088073604237707E-2</v>
      </c>
      <c r="L175" s="28">
        <f t="shared" si="10"/>
        <v>0.22077502637056937</v>
      </c>
      <c r="M175" s="34">
        <v>12.694398733890001</v>
      </c>
      <c r="N175" s="16" t="str">
        <f t="shared" si="11"/>
        <v>match</v>
      </c>
    </row>
    <row r="176" spans="1:14" ht="41.4">
      <c r="A176" t="s">
        <v>164</v>
      </c>
      <c r="B176" t="s">
        <v>262</v>
      </c>
      <c r="C176" s="14" t="s">
        <v>264</v>
      </c>
      <c r="D176" t="s">
        <v>465</v>
      </c>
      <c r="G176" t="s">
        <v>483</v>
      </c>
      <c r="H176" s="20">
        <v>2043</v>
      </c>
      <c r="I176" s="30">
        <f>100*(1-(SUMIFS(CVD_40q30_Age!$M$2:$M$10401,CVD_40q30_Age!$A$2:$A$10401,A176,CVD_40q30_Age!$B$2:$B$10401,B176,CVD_40q30_Age!$E$2:$E$10401,G176,CVD_40q30_Age!$F$2:$F$10401,H176,CVD_40q30_Age!$G$2:$G$10401,69))/(SUMIFS(CVD_40q30_Age!$L$2:$L$10401,CVD_40q30_Age!$A$2:$A$10401,A176,CVD_40q30_Age!$B$2:$B$10401,B176,CVD_40q30_Age!$E$2:$E$10401,G176,CVD_40q30_Age!$F$2:$F$10401,H176,CVD_40q30_Age!$G$2:$G$10401,30)))</f>
        <v>12.556454197845301</v>
      </c>
      <c r="J176" s="30">
        <f t="shared" si="8"/>
        <v>12.585540181250643</v>
      </c>
      <c r="K176" s="30">
        <f t="shared" si="9"/>
        <v>2.9085983405341409E-2</v>
      </c>
      <c r="L176" s="28">
        <f t="shared" si="10"/>
        <v>0.23110635687034209</v>
      </c>
      <c r="M176" s="34">
        <v>12.5564541978453</v>
      </c>
      <c r="N176" s="16" t="str">
        <f t="shared" si="11"/>
        <v>match</v>
      </c>
    </row>
    <row r="177" spans="1:14" ht="41.4">
      <c r="A177" t="s">
        <v>164</v>
      </c>
      <c r="B177" t="s">
        <v>262</v>
      </c>
      <c r="C177" s="14" t="s">
        <v>264</v>
      </c>
      <c r="D177" t="s">
        <v>465</v>
      </c>
      <c r="G177" t="s">
        <v>483</v>
      </c>
      <c r="H177" s="20">
        <v>2044</v>
      </c>
      <c r="I177" s="30">
        <f>100*(1-(SUMIFS(CVD_40q30_Age!$M$2:$M$10401,CVD_40q30_Age!$A$2:$A$10401,A177,CVD_40q30_Age!$B$2:$B$10401,B177,CVD_40q30_Age!$E$2:$E$10401,G177,CVD_40q30_Age!$F$2:$F$10401,H177,CVD_40q30_Age!$G$2:$G$10401,69))/(SUMIFS(CVD_40q30_Age!$L$2:$L$10401,CVD_40q30_Age!$A$2:$A$10401,A177,CVD_40q30_Age!$B$2:$B$10401,B177,CVD_40q30_Age!$E$2:$E$10401,G177,CVD_40q30_Age!$F$2:$F$10401,H177,CVD_40q30_Age!$G$2:$G$10401,30)))</f>
        <v>12.420927723921181</v>
      </c>
      <c r="J177" s="30">
        <f t="shared" si="8"/>
        <v>12.450986408722986</v>
      </c>
      <c r="K177" s="30">
        <f t="shared" si="9"/>
        <v>3.0058684801804958E-2</v>
      </c>
      <c r="L177" s="28">
        <f t="shared" si="10"/>
        <v>0.24141609198726829</v>
      </c>
      <c r="M177" s="34">
        <v>12.420927723921199</v>
      </c>
      <c r="N177" s="16" t="str">
        <f t="shared" si="11"/>
        <v>match</v>
      </c>
    </row>
    <row r="178" spans="1:14" ht="41.4">
      <c r="A178" t="s">
        <v>164</v>
      </c>
      <c r="B178" t="s">
        <v>262</v>
      </c>
      <c r="C178" s="14" t="s">
        <v>264</v>
      </c>
      <c r="D178" t="s">
        <v>465</v>
      </c>
      <c r="G178" t="s">
        <v>483</v>
      </c>
      <c r="H178" s="20">
        <v>2045</v>
      </c>
      <c r="I178" s="30">
        <f>100*(1-(SUMIFS(CVD_40q30_Age!$M$2:$M$10401,CVD_40q30_Age!$A$2:$A$10401,A178,CVD_40q30_Age!$B$2:$B$10401,B178,CVD_40q30_Age!$E$2:$E$10401,G178,CVD_40q30_Age!$F$2:$F$10401,H178,CVD_40q30_Age!$G$2:$G$10401,69))/(SUMIFS(CVD_40q30_Age!$L$2:$L$10401,CVD_40q30_Age!$A$2:$A$10401,A178,CVD_40q30_Age!$B$2:$B$10401,B178,CVD_40q30_Age!$E$2:$E$10401,G178,CVD_40q30_Age!$F$2:$F$10401,H178,CVD_40q30_Age!$G$2:$G$10401,30)))</f>
        <v>12.293688095740475</v>
      </c>
      <c r="J178" s="30">
        <f t="shared" si="8"/>
        <v>12.324707048815132</v>
      </c>
      <c r="K178" s="30">
        <f t="shared" si="9"/>
        <v>3.1018953074656963E-2</v>
      </c>
      <c r="L178" s="28">
        <f t="shared" si="10"/>
        <v>0.25168105782797534</v>
      </c>
      <c r="M178" s="34">
        <v>12.293688095740499</v>
      </c>
      <c r="N178" s="16" t="str">
        <f t="shared" si="11"/>
        <v>match</v>
      </c>
    </row>
    <row r="179" spans="1:14" ht="41.4">
      <c r="A179" t="s">
        <v>164</v>
      </c>
      <c r="B179" t="s">
        <v>262</v>
      </c>
      <c r="C179" s="14" t="s">
        <v>264</v>
      </c>
      <c r="D179" t="s">
        <v>465</v>
      </c>
      <c r="G179" t="s">
        <v>483</v>
      </c>
      <c r="H179" s="20">
        <v>2046</v>
      </c>
      <c r="I179" s="30">
        <f>100*(1-(SUMIFS(CVD_40q30_Age!$M$2:$M$10401,CVD_40q30_Age!$A$2:$A$10401,A179,CVD_40q30_Age!$B$2:$B$10401,B179,CVD_40q30_Age!$E$2:$E$10401,G179,CVD_40q30_Age!$F$2:$F$10401,H179,CVD_40q30_Age!$G$2:$G$10401,69))/(SUMIFS(CVD_40q30_Age!$L$2:$L$10401,CVD_40q30_Age!$A$2:$A$10401,A179,CVD_40q30_Age!$B$2:$B$10401,B179,CVD_40q30_Age!$E$2:$E$10401,G179,CVD_40q30_Age!$F$2:$F$10401,H179,CVD_40q30_Age!$G$2:$G$10401,30)))</f>
        <v>12.163837364842911</v>
      </c>
      <c r="J179" s="30">
        <f t="shared" si="8"/>
        <v>12.195786703555134</v>
      </c>
      <c r="K179" s="30">
        <f t="shared" si="9"/>
        <v>3.1949338712223607E-2</v>
      </c>
      <c r="L179" s="28">
        <f t="shared" si="10"/>
        <v>0.26197029752012807</v>
      </c>
      <c r="M179" s="34">
        <v>12.1638373648429</v>
      </c>
      <c r="N179" s="16" t="str">
        <f t="shared" si="11"/>
        <v>match</v>
      </c>
    </row>
    <row r="180" spans="1:14" ht="41.4">
      <c r="A180" t="s">
        <v>164</v>
      </c>
      <c r="B180" t="s">
        <v>262</v>
      </c>
      <c r="C180" s="14" t="s">
        <v>264</v>
      </c>
      <c r="D180" t="s">
        <v>465</v>
      </c>
      <c r="G180" t="s">
        <v>483</v>
      </c>
      <c r="H180" s="20">
        <v>2047</v>
      </c>
      <c r="I180" s="30">
        <f>100*(1-(SUMIFS(CVD_40q30_Age!$M$2:$M$10401,CVD_40q30_Age!$A$2:$A$10401,A180,CVD_40q30_Age!$B$2:$B$10401,B180,CVD_40q30_Age!$E$2:$E$10401,G180,CVD_40q30_Age!$F$2:$F$10401,H180,CVD_40q30_Age!$G$2:$G$10401,69))/(SUMIFS(CVD_40q30_Age!$L$2:$L$10401,CVD_40q30_Age!$A$2:$A$10401,A180,CVD_40q30_Age!$B$2:$B$10401,B180,CVD_40q30_Age!$E$2:$E$10401,G180,CVD_40q30_Age!$F$2:$F$10401,H180,CVD_40q30_Age!$G$2:$G$10401,30)))</f>
        <v>12.033219380099903</v>
      </c>
      <c r="J180" s="30">
        <f t="shared" si="8"/>
        <v>12.066077809605513</v>
      </c>
      <c r="K180" s="30">
        <f t="shared" si="9"/>
        <v>3.2858429505610687E-2</v>
      </c>
      <c r="L180" s="28">
        <f t="shared" si="10"/>
        <v>0.27232071617715647</v>
      </c>
      <c r="M180" s="34">
        <v>12.033219380099901</v>
      </c>
      <c r="N180" s="16" t="str">
        <f t="shared" si="11"/>
        <v>match</v>
      </c>
    </row>
    <row r="181" spans="1:14" ht="41.4">
      <c r="A181" t="s">
        <v>164</v>
      </c>
      <c r="B181" t="s">
        <v>262</v>
      </c>
      <c r="C181" s="14" t="s">
        <v>264</v>
      </c>
      <c r="D181" t="s">
        <v>465</v>
      </c>
      <c r="G181" t="s">
        <v>483</v>
      </c>
      <c r="H181" s="20">
        <v>2048</v>
      </c>
      <c r="I181" s="30">
        <f>100*(1-(SUMIFS(CVD_40q30_Age!$M$2:$M$10401,CVD_40q30_Age!$A$2:$A$10401,A181,CVD_40q30_Age!$B$2:$B$10401,B181,CVD_40q30_Age!$E$2:$E$10401,G181,CVD_40q30_Age!$F$2:$F$10401,H181,CVD_40q30_Age!$G$2:$G$10401,69))/(SUMIFS(CVD_40q30_Age!$L$2:$L$10401,CVD_40q30_Age!$A$2:$A$10401,A181,CVD_40q30_Age!$B$2:$B$10401,B181,CVD_40q30_Age!$E$2:$E$10401,G181,CVD_40q30_Age!$F$2:$F$10401,H181,CVD_40q30_Age!$G$2:$G$10401,30)))</f>
        <v>11.897827951476403</v>
      </c>
      <c r="J181" s="30">
        <f t="shared" si="8"/>
        <v>11.931549181001721</v>
      </c>
      <c r="K181" s="30">
        <f t="shared" si="9"/>
        <v>3.3721229525317753E-2</v>
      </c>
      <c r="L181" s="28">
        <f t="shared" si="10"/>
        <v>0.28262239055269656</v>
      </c>
      <c r="M181" s="34">
        <v>11.897827951476399</v>
      </c>
      <c r="N181" s="16" t="str">
        <f t="shared" si="11"/>
        <v>match</v>
      </c>
    </row>
    <row r="182" spans="1:14" ht="41.4">
      <c r="A182" t="s">
        <v>164</v>
      </c>
      <c r="B182" t="s">
        <v>262</v>
      </c>
      <c r="C182" s="14" t="s">
        <v>264</v>
      </c>
      <c r="D182" t="s">
        <v>465</v>
      </c>
      <c r="G182" t="s">
        <v>483</v>
      </c>
      <c r="H182" s="20">
        <v>2049</v>
      </c>
      <c r="I182" s="30">
        <f>100*(1-(SUMIFS(CVD_40q30_Age!$M$2:$M$10401,CVD_40q30_Age!$A$2:$A$10401,A182,CVD_40q30_Age!$B$2:$B$10401,B182,CVD_40q30_Age!$E$2:$E$10401,G182,CVD_40q30_Age!$F$2:$F$10401,H182,CVD_40q30_Age!$G$2:$G$10401,69))/(SUMIFS(CVD_40q30_Age!$L$2:$L$10401,CVD_40q30_Age!$A$2:$A$10401,A182,CVD_40q30_Age!$B$2:$B$10401,B182,CVD_40q30_Age!$E$2:$E$10401,G182,CVD_40q30_Age!$F$2:$F$10401,H182,CVD_40q30_Age!$G$2:$G$10401,30)))</f>
        <v>11.770832262453412</v>
      </c>
      <c r="J182" s="30">
        <f t="shared" si="8"/>
        <v>11.8054215438263</v>
      </c>
      <c r="K182" s="30">
        <f t="shared" si="9"/>
        <v>3.4589281372888081E-2</v>
      </c>
      <c r="L182" s="28">
        <f t="shared" si="10"/>
        <v>0.29299488581986899</v>
      </c>
      <c r="M182" s="34">
        <v>11.7708322624534</v>
      </c>
      <c r="N182" s="16" t="str">
        <f t="shared" si="11"/>
        <v>match</v>
      </c>
    </row>
    <row r="183" spans="1:14" ht="41.4">
      <c r="A183" t="s">
        <v>164</v>
      </c>
      <c r="B183" t="s">
        <v>262</v>
      </c>
      <c r="C183" s="14" t="s">
        <v>264</v>
      </c>
      <c r="D183" t="s">
        <v>465</v>
      </c>
      <c r="G183" t="s">
        <v>483</v>
      </c>
      <c r="H183" s="20">
        <v>2050</v>
      </c>
      <c r="I183" s="30">
        <f>100*(1-(SUMIFS(CVD_40q30_Age!$M$2:$M$10401,CVD_40q30_Age!$A$2:$A$10401,A183,CVD_40q30_Age!$B$2:$B$10401,B183,CVD_40q30_Age!$E$2:$E$10401,G183,CVD_40q30_Age!$F$2:$F$10401,H183,CVD_40q30_Age!$G$2:$G$10401,69))/(SUMIFS(CVD_40q30_Age!$L$2:$L$10401,CVD_40q30_Age!$A$2:$A$10401,A183,CVD_40q30_Age!$B$2:$B$10401,B183,CVD_40q30_Age!$E$2:$E$10401,G183,CVD_40q30_Age!$F$2:$F$10401,H183,CVD_40q30_Age!$G$2:$G$10401,30)))</f>
        <v>11.650904252510863</v>
      </c>
      <c r="J183" s="30">
        <f t="shared" si="8"/>
        <v>11.686286604642959</v>
      </c>
      <c r="K183" s="30">
        <f t="shared" si="9"/>
        <v>3.5382352132096173E-2</v>
      </c>
      <c r="L183" s="28">
        <f t="shared" si="10"/>
        <v>0.30276813609927017</v>
      </c>
      <c r="M183" s="34">
        <v>11.6509042525109</v>
      </c>
      <c r="N183" s="16" t="str">
        <f t="shared" si="11"/>
        <v>match</v>
      </c>
    </row>
    <row r="184" spans="1:14" ht="41.4">
      <c r="A184" t="s">
        <v>164</v>
      </c>
      <c r="B184" t="s">
        <v>268</v>
      </c>
      <c r="C184" s="14" t="s">
        <v>270</v>
      </c>
      <c r="D184" t="s">
        <v>465</v>
      </c>
      <c r="G184" t="s">
        <v>483</v>
      </c>
      <c r="H184" s="20">
        <v>2025</v>
      </c>
      <c r="I184" s="30">
        <f>100*(1-(SUMIFS(CVD_40q30_Age!$M$2:$M$10401,CVD_40q30_Age!$A$2:$A$10401,A184,CVD_40q30_Age!$B$2:$B$10401,B184,CVD_40q30_Age!$E$2:$E$10401,G184,CVD_40q30_Age!$F$2:$F$10401,H184,CVD_40q30_Age!$G$2:$G$10401,69))/(SUMIFS(CVD_40q30_Age!$L$2:$L$10401,CVD_40q30_Age!$A$2:$A$10401,A184,CVD_40q30_Age!$B$2:$B$10401,B184,CVD_40q30_Age!$E$2:$E$10401,G184,CVD_40q30_Age!$F$2:$F$10401,H184,CVD_40q30_Age!$G$2:$G$10401,30)))</f>
        <v>14.591643607295824</v>
      </c>
      <c r="J184" s="30">
        <f t="shared" si="8"/>
        <v>14.594862693022181</v>
      </c>
      <c r="K184" s="30">
        <f t="shared" si="9"/>
        <v>3.219085726357207E-3</v>
      </c>
      <c r="L184" s="28">
        <f t="shared" si="10"/>
        <v>2.2056293327762894E-2</v>
      </c>
      <c r="M184" s="34">
        <v>14.591643607295801</v>
      </c>
      <c r="N184" s="16" t="str">
        <f t="shared" si="11"/>
        <v>match</v>
      </c>
    </row>
    <row r="185" spans="1:14" ht="41.4">
      <c r="A185" t="s">
        <v>164</v>
      </c>
      <c r="B185" t="s">
        <v>268</v>
      </c>
      <c r="C185" s="14" t="s">
        <v>270</v>
      </c>
      <c r="D185" t="s">
        <v>465</v>
      </c>
      <c r="G185" t="s">
        <v>483</v>
      </c>
      <c r="H185" s="20">
        <v>2026</v>
      </c>
      <c r="I185" s="30">
        <f>100*(1-(SUMIFS(CVD_40q30_Age!$M$2:$M$10401,CVD_40q30_Age!$A$2:$A$10401,A185,CVD_40q30_Age!$B$2:$B$10401,B185,CVD_40q30_Age!$E$2:$E$10401,G185,CVD_40q30_Age!$F$2:$F$10401,H185,CVD_40q30_Age!$G$2:$G$10401,69))/(SUMIFS(CVD_40q30_Age!$L$2:$L$10401,CVD_40q30_Age!$A$2:$A$10401,A185,CVD_40q30_Age!$B$2:$B$10401,B185,CVD_40q30_Age!$E$2:$E$10401,G185,CVD_40q30_Age!$F$2:$F$10401,H185,CVD_40q30_Age!$G$2:$G$10401,30)))</f>
        <v>14.513626983726603</v>
      </c>
      <c r="J185" s="30">
        <f t="shared" si="8"/>
        <v>14.52004645859677</v>
      </c>
      <c r="K185" s="30">
        <f t="shared" si="9"/>
        <v>6.4194748701673632E-3</v>
      </c>
      <c r="L185" s="28">
        <f t="shared" si="10"/>
        <v>4.4211117977288807E-2</v>
      </c>
      <c r="M185" s="34">
        <v>14.513626983726599</v>
      </c>
      <c r="N185" s="16" t="str">
        <f t="shared" si="11"/>
        <v>match</v>
      </c>
    </row>
    <row r="186" spans="1:14" ht="41.4">
      <c r="A186" t="s">
        <v>164</v>
      </c>
      <c r="B186" t="s">
        <v>268</v>
      </c>
      <c r="C186" s="14" t="s">
        <v>270</v>
      </c>
      <c r="D186" t="s">
        <v>465</v>
      </c>
      <c r="G186" t="s">
        <v>483</v>
      </c>
      <c r="H186" s="20">
        <v>2027</v>
      </c>
      <c r="I186" s="30">
        <f>100*(1-(SUMIFS(CVD_40q30_Age!$M$2:$M$10401,CVD_40q30_Age!$A$2:$A$10401,A186,CVD_40q30_Age!$B$2:$B$10401,B186,CVD_40q30_Age!$E$2:$E$10401,G186,CVD_40q30_Age!$F$2:$F$10401,H186,CVD_40q30_Age!$G$2:$G$10401,69))/(SUMIFS(CVD_40q30_Age!$L$2:$L$10401,CVD_40q30_Age!$A$2:$A$10401,A186,CVD_40q30_Age!$B$2:$B$10401,B186,CVD_40q30_Age!$E$2:$E$10401,G186,CVD_40q30_Age!$F$2:$F$10401,H186,CVD_40q30_Age!$G$2:$G$10401,30)))</f>
        <v>14.42605005366735</v>
      </c>
      <c r="J186" s="30">
        <f t="shared" si="8"/>
        <v>14.435622380360035</v>
      </c>
      <c r="K186" s="30">
        <f t="shared" si="9"/>
        <v>9.5723266926857065E-3</v>
      </c>
      <c r="L186" s="28">
        <f t="shared" si="10"/>
        <v>6.6310453685107865E-2</v>
      </c>
      <c r="M186" s="34">
        <v>14.426050053667399</v>
      </c>
      <c r="N186" s="16" t="str">
        <f t="shared" si="11"/>
        <v>match</v>
      </c>
    </row>
    <row r="187" spans="1:14" ht="41.4">
      <c r="A187" t="s">
        <v>164</v>
      </c>
      <c r="B187" t="s">
        <v>268</v>
      </c>
      <c r="C187" s="14" t="s">
        <v>270</v>
      </c>
      <c r="D187" t="s">
        <v>465</v>
      </c>
      <c r="G187" t="s">
        <v>483</v>
      </c>
      <c r="H187" s="20">
        <v>2028</v>
      </c>
      <c r="I187" s="30">
        <f>100*(1-(SUMIFS(CVD_40q30_Age!$M$2:$M$10401,CVD_40q30_Age!$A$2:$A$10401,A187,CVD_40q30_Age!$B$2:$B$10401,B187,CVD_40q30_Age!$E$2:$E$10401,G187,CVD_40q30_Age!$F$2:$F$10401,H187,CVD_40q30_Age!$G$2:$G$10401,69))/(SUMIFS(CVD_40q30_Age!$L$2:$L$10401,CVD_40q30_Age!$A$2:$A$10401,A187,CVD_40q30_Age!$B$2:$B$10401,B187,CVD_40q30_Age!$E$2:$E$10401,G187,CVD_40q30_Age!$F$2:$F$10401,H187,CVD_40q30_Age!$G$2:$G$10401,30)))</f>
        <v>14.338668871660554</v>
      </c>
      <c r="J187" s="30">
        <f t="shared" si="8"/>
        <v>14.351337436226553</v>
      </c>
      <c r="K187" s="30">
        <f t="shared" si="9"/>
        <v>1.2668564565998963E-2</v>
      </c>
      <c r="L187" s="28">
        <f t="shared" si="10"/>
        <v>8.8274452623629152E-2</v>
      </c>
      <c r="M187" s="34">
        <v>14.3386688716606</v>
      </c>
      <c r="N187" s="16" t="str">
        <f t="shared" si="11"/>
        <v>match</v>
      </c>
    </row>
    <row r="188" spans="1:14" ht="41.4">
      <c r="A188" t="s">
        <v>164</v>
      </c>
      <c r="B188" t="s">
        <v>268</v>
      </c>
      <c r="C188" s="14" t="s">
        <v>270</v>
      </c>
      <c r="D188" t="s">
        <v>465</v>
      </c>
      <c r="G188" t="s">
        <v>483</v>
      </c>
      <c r="H188" s="20">
        <v>2029</v>
      </c>
      <c r="I188" s="30">
        <f>100*(1-(SUMIFS(CVD_40q30_Age!$M$2:$M$10401,CVD_40q30_Age!$A$2:$A$10401,A188,CVD_40q30_Age!$B$2:$B$10401,B188,CVD_40q30_Age!$E$2:$E$10401,G188,CVD_40q30_Age!$F$2:$F$10401,H188,CVD_40q30_Age!$G$2:$G$10401,69))/(SUMIFS(CVD_40q30_Age!$L$2:$L$10401,CVD_40q30_Age!$A$2:$A$10401,A188,CVD_40q30_Age!$B$2:$B$10401,B188,CVD_40q30_Age!$E$2:$E$10401,G188,CVD_40q30_Age!$F$2:$F$10401,H188,CVD_40q30_Age!$G$2:$G$10401,30)))</f>
        <v>14.260051942018192</v>
      </c>
      <c r="J188" s="30">
        <f t="shared" si="8"/>
        <v>14.275766755657616</v>
      </c>
      <c r="K188" s="30">
        <f t="shared" si="9"/>
        <v>1.5714813639423397E-2</v>
      </c>
      <c r="L188" s="28">
        <f t="shared" si="10"/>
        <v>0.11008034740547631</v>
      </c>
      <c r="M188" s="34">
        <v>14.260051942018199</v>
      </c>
      <c r="N188" s="16" t="str">
        <f t="shared" si="11"/>
        <v>match</v>
      </c>
    </row>
    <row r="189" spans="1:14" ht="41.4">
      <c r="A189" t="s">
        <v>164</v>
      </c>
      <c r="B189" t="s">
        <v>268</v>
      </c>
      <c r="C189" s="14" t="s">
        <v>270</v>
      </c>
      <c r="D189" t="s">
        <v>465</v>
      </c>
      <c r="G189" t="s">
        <v>483</v>
      </c>
      <c r="H189" s="20">
        <v>2030</v>
      </c>
      <c r="I189" s="30">
        <f>100*(1-(SUMIFS(CVD_40q30_Age!$M$2:$M$10401,CVD_40q30_Age!$A$2:$A$10401,A189,CVD_40q30_Age!$B$2:$B$10401,B189,CVD_40q30_Age!$E$2:$E$10401,G189,CVD_40q30_Age!$F$2:$F$10401,H189,CVD_40q30_Age!$G$2:$G$10401,69))/(SUMIFS(CVD_40q30_Age!$L$2:$L$10401,CVD_40q30_Age!$A$2:$A$10401,A189,CVD_40q30_Age!$B$2:$B$10401,B189,CVD_40q30_Age!$E$2:$E$10401,G189,CVD_40q30_Age!$F$2:$F$10401,H189,CVD_40q30_Age!$G$2:$G$10401,30)))</f>
        <v>14.173358875604524</v>
      </c>
      <c r="J189" s="30">
        <f t="shared" si="8"/>
        <v>14.192049012873643</v>
      </c>
      <c r="K189" s="30">
        <f t="shared" si="9"/>
        <v>1.8690137269118168E-2</v>
      </c>
      <c r="L189" s="28">
        <f t="shared" si="10"/>
        <v>0.13169442447784882</v>
      </c>
      <c r="M189" s="34">
        <v>14.173358875604499</v>
      </c>
      <c r="N189" s="16" t="str">
        <f t="shared" si="11"/>
        <v>match</v>
      </c>
    </row>
    <row r="190" spans="1:14" ht="41.4">
      <c r="A190" t="s">
        <v>164</v>
      </c>
      <c r="B190" t="s">
        <v>268</v>
      </c>
      <c r="C190" s="14" t="s">
        <v>270</v>
      </c>
      <c r="D190" t="s">
        <v>465</v>
      </c>
      <c r="G190" t="s">
        <v>483</v>
      </c>
      <c r="H190" s="20">
        <v>2031</v>
      </c>
      <c r="I190" s="30">
        <f>100*(1-(SUMIFS(CVD_40q30_Age!$M$2:$M$10401,CVD_40q30_Age!$A$2:$A$10401,A190,CVD_40q30_Age!$B$2:$B$10401,B190,CVD_40q30_Age!$E$2:$E$10401,G190,CVD_40q30_Age!$F$2:$F$10401,H190,CVD_40q30_Age!$G$2:$G$10401,69))/(SUMIFS(CVD_40q30_Age!$L$2:$L$10401,CVD_40q30_Age!$A$2:$A$10401,A190,CVD_40q30_Age!$B$2:$B$10401,B190,CVD_40q30_Age!$E$2:$E$10401,G190,CVD_40q30_Age!$F$2:$F$10401,H190,CVD_40q30_Age!$G$2:$G$10401,30)))</f>
        <v>14.063557433881158</v>
      </c>
      <c r="J190" s="30">
        <f t="shared" si="8"/>
        <v>14.085133545935303</v>
      </c>
      <c r="K190" s="30">
        <f t="shared" si="9"/>
        <v>2.1576112054145113E-2</v>
      </c>
      <c r="L190" s="28">
        <f t="shared" si="10"/>
        <v>0.15318358170889734</v>
      </c>
      <c r="M190" s="34">
        <v>14.063557433881099</v>
      </c>
      <c r="N190" s="16" t="str">
        <f t="shared" si="11"/>
        <v>match</v>
      </c>
    </row>
    <row r="191" spans="1:14" ht="41.4">
      <c r="A191" t="s">
        <v>164</v>
      </c>
      <c r="B191" t="s">
        <v>268</v>
      </c>
      <c r="C191" s="14" t="s">
        <v>270</v>
      </c>
      <c r="D191" t="s">
        <v>465</v>
      </c>
      <c r="G191" t="s">
        <v>483</v>
      </c>
      <c r="H191" s="20">
        <v>2032</v>
      </c>
      <c r="I191" s="30">
        <f>100*(1-(SUMIFS(CVD_40q30_Age!$M$2:$M$10401,CVD_40q30_Age!$A$2:$A$10401,A191,CVD_40q30_Age!$B$2:$B$10401,B191,CVD_40q30_Age!$E$2:$E$10401,G191,CVD_40q30_Age!$F$2:$F$10401,H191,CVD_40q30_Age!$G$2:$G$10401,69))/(SUMIFS(CVD_40q30_Age!$L$2:$L$10401,CVD_40q30_Age!$A$2:$A$10401,A191,CVD_40q30_Age!$B$2:$B$10401,B191,CVD_40q30_Age!$E$2:$E$10401,G191,CVD_40q30_Age!$F$2:$F$10401,H191,CVD_40q30_Age!$G$2:$G$10401,30)))</f>
        <v>13.946361088373882</v>
      </c>
      <c r="J191" s="30">
        <f t="shared" si="8"/>
        <v>13.970746153214863</v>
      </c>
      <c r="K191" s="30">
        <f t="shared" si="9"/>
        <v>2.438506484098113E-2</v>
      </c>
      <c r="L191" s="28">
        <f t="shared" si="10"/>
        <v>0.17454375431028635</v>
      </c>
      <c r="M191" s="34">
        <v>13.9463610883739</v>
      </c>
      <c r="N191" s="16" t="str">
        <f t="shared" si="11"/>
        <v>match</v>
      </c>
    </row>
    <row r="192" spans="1:14" ht="41.4">
      <c r="A192" t="s">
        <v>164</v>
      </c>
      <c r="B192" t="s">
        <v>268</v>
      </c>
      <c r="C192" s="14" t="s">
        <v>270</v>
      </c>
      <c r="D192" t="s">
        <v>465</v>
      </c>
      <c r="G192" t="s">
        <v>483</v>
      </c>
      <c r="H192" s="20">
        <v>2033</v>
      </c>
      <c r="I192" s="30">
        <f>100*(1-(SUMIFS(CVD_40q30_Age!$M$2:$M$10401,CVD_40q30_Age!$A$2:$A$10401,A192,CVD_40q30_Age!$B$2:$B$10401,B192,CVD_40q30_Age!$E$2:$E$10401,G192,CVD_40q30_Age!$F$2:$F$10401,H192,CVD_40q30_Age!$G$2:$G$10401,69))/(SUMIFS(CVD_40q30_Age!$L$2:$L$10401,CVD_40q30_Age!$A$2:$A$10401,A192,CVD_40q30_Age!$B$2:$B$10401,B192,CVD_40q30_Age!$E$2:$E$10401,G192,CVD_40q30_Age!$F$2:$F$10401,H192,CVD_40q30_Age!$G$2:$G$10401,30)))</f>
        <v>13.818119803810546</v>
      </c>
      <c r="J192" s="30">
        <f t="shared" si="8"/>
        <v>13.845230894675142</v>
      </c>
      <c r="K192" s="30">
        <f t="shared" si="9"/>
        <v>2.7111090864595511E-2</v>
      </c>
      <c r="L192" s="28">
        <f t="shared" si="10"/>
        <v>0.19581537549527181</v>
      </c>
      <c r="M192" s="34">
        <v>13.8181198038106</v>
      </c>
      <c r="N192" s="16" t="str">
        <f t="shared" si="11"/>
        <v>match</v>
      </c>
    </row>
    <row r="193" spans="1:14" ht="41.4">
      <c r="A193" t="s">
        <v>164</v>
      </c>
      <c r="B193" t="s">
        <v>268</v>
      </c>
      <c r="C193" s="14" t="s">
        <v>270</v>
      </c>
      <c r="D193" t="s">
        <v>465</v>
      </c>
      <c r="G193" t="s">
        <v>483</v>
      </c>
      <c r="H193" s="20">
        <v>2034</v>
      </c>
      <c r="I193" s="30">
        <f>100*(1-(SUMIFS(CVD_40q30_Age!$M$2:$M$10401,CVD_40q30_Age!$A$2:$A$10401,A193,CVD_40q30_Age!$B$2:$B$10401,B193,CVD_40q30_Age!$E$2:$E$10401,G193,CVD_40q30_Age!$F$2:$F$10401,H193,CVD_40q30_Age!$G$2:$G$10401,69))/(SUMIFS(CVD_40q30_Age!$L$2:$L$10401,CVD_40q30_Age!$A$2:$A$10401,A193,CVD_40q30_Age!$B$2:$B$10401,B193,CVD_40q30_Age!$E$2:$E$10401,G193,CVD_40q30_Age!$F$2:$F$10401,H193,CVD_40q30_Age!$G$2:$G$10401,30)))</f>
        <v>13.696322445480835</v>
      </c>
      <c r="J193" s="30">
        <f t="shared" si="8"/>
        <v>13.726112857616224</v>
      </c>
      <c r="K193" s="30">
        <f t="shared" si="9"/>
        <v>2.9790412135389133E-2</v>
      </c>
      <c r="L193" s="28">
        <f t="shared" si="10"/>
        <v>0.21703458542422877</v>
      </c>
      <c r="M193" s="34">
        <v>13.696322445480799</v>
      </c>
      <c r="N193" s="16" t="str">
        <f t="shared" si="11"/>
        <v>match</v>
      </c>
    </row>
    <row r="194" spans="1:14" ht="41.4">
      <c r="A194" t="s">
        <v>164</v>
      </c>
      <c r="B194" t="s">
        <v>268</v>
      </c>
      <c r="C194" s="14" t="s">
        <v>270</v>
      </c>
      <c r="D194" t="s">
        <v>465</v>
      </c>
      <c r="G194" t="s">
        <v>483</v>
      </c>
      <c r="H194" s="20">
        <v>2035</v>
      </c>
      <c r="I194" s="30">
        <f>100*(1-(SUMIFS(CVD_40q30_Age!$M$2:$M$10401,CVD_40q30_Age!$A$2:$A$10401,A194,CVD_40q30_Age!$B$2:$B$10401,B194,CVD_40q30_Age!$E$2:$E$10401,G194,CVD_40q30_Age!$F$2:$F$10401,H194,CVD_40q30_Age!$G$2:$G$10401,69))/(SUMIFS(CVD_40q30_Age!$L$2:$L$10401,CVD_40q30_Age!$A$2:$A$10401,A194,CVD_40q30_Age!$B$2:$B$10401,B194,CVD_40q30_Age!$E$2:$E$10401,G194,CVD_40q30_Age!$F$2:$F$10401,H194,CVD_40q30_Age!$G$2:$G$10401,30)))</f>
        <v>13.567558303281768</v>
      </c>
      <c r="J194" s="30">
        <f t="shared" ref="J194:J261" si="12">SUMIFS($I$2:$I$261,$A$2:$A$261,A194,$G$2:$G$261,G194,$H$2:$H$261,H194,$B$2:$B$261,"baseline")</f>
        <v>13.599951679669731</v>
      </c>
      <c r="K194" s="30">
        <f t="shared" ref="K194:K257" si="13">J194-I194</f>
        <v>3.2393376387963357E-2</v>
      </c>
      <c r="L194" s="28">
        <f t="shared" ref="L194:L261" si="14">IF(J194=0,"",100*(J194-I194)/J194)</f>
        <v>0.23818743735970405</v>
      </c>
      <c r="M194" s="34">
        <v>13.5675583032817</v>
      </c>
      <c r="N194" s="16" t="str">
        <f t="shared" ref="N194:N257" si="15">IF(ABS(I194-M194)&lt;=0.001,"match","mismatch")</f>
        <v>match</v>
      </c>
    </row>
    <row r="195" spans="1:14" ht="41.4">
      <c r="A195" t="s">
        <v>164</v>
      </c>
      <c r="B195" t="s">
        <v>268</v>
      </c>
      <c r="C195" s="14" t="s">
        <v>270</v>
      </c>
      <c r="D195" t="s">
        <v>465</v>
      </c>
      <c r="G195" t="s">
        <v>483</v>
      </c>
      <c r="H195" s="20">
        <v>2036</v>
      </c>
      <c r="I195" s="30">
        <f>100*(1-(SUMIFS(CVD_40q30_Age!$M$2:$M$10401,CVD_40q30_Age!$A$2:$A$10401,A195,CVD_40q30_Age!$B$2:$B$10401,B195,CVD_40q30_Age!$E$2:$E$10401,G195,CVD_40q30_Age!$F$2:$F$10401,H195,CVD_40q30_Age!$G$2:$G$10401,69))/(SUMIFS(CVD_40q30_Age!$L$2:$L$10401,CVD_40q30_Age!$A$2:$A$10401,A195,CVD_40q30_Age!$B$2:$B$10401,B195,CVD_40q30_Age!$E$2:$E$10401,G195,CVD_40q30_Age!$F$2:$F$10401,H195,CVD_40q30_Age!$G$2:$G$10401,30)))</f>
        <v>13.445086400689654</v>
      </c>
      <c r="J195" s="30">
        <f t="shared" si="12"/>
        <v>13.480038535038208</v>
      </c>
      <c r="K195" s="30">
        <f t="shared" si="13"/>
        <v>3.4952134348554154E-2</v>
      </c>
      <c r="L195" s="28">
        <f t="shared" si="14"/>
        <v>0.25928808925660157</v>
      </c>
      <c r="M195" s="34">
        <v>13.4450864006897</v>
      </c>
      <c r="N195" s="16" t="str">
        <f t="shared" si="15"/>
        <v>match</v>
      </c>
    </row>
    <row r="196" spans="1:14" ht="41.4">
      <c r="A196" t="s">
        <v>164</v>
      </c>
      <c r="B196" t="s">
        <v>268</v>
      </c>
      <c r="C196" s="14" t="s">
        <v>270</v>
      </c>
      <c r="D196" t="s">
        <v>465</v>
      </c>
      <c r="G196" t="s">
        <v>483</v>
      </c>
      <c r="H196" s="20">
        <v>2037</v>
      </c>
      <c r="I196" s="30">
        <f>100*(1-(SUMIFS(CVD_40q30_Age!$M$2:$M$10401,CVD_40q30_Age!$A$2:$A$10401,A196,CVD_40q30_Age!$B$2:$B$10401,B196,CVD_40q30_Age!$E$2:$E$10401,G196,CVD_40q30_Age!$F$2:$F$10401,H196,CVD_40q30_Age!$G$2:$G$10401,69))/(SUMIFS(CVD_40q30_Age!$L$2:$L$10401,CVD_40q30_Age!$A$2:$A$10401,A196,CVD_40q30_Age!$B$2:$B$10401,B196,CVD_40q30_Age!$E$2:$E$10401,G196,CVD_40q30_Age!$F$2:$F$10401,H196,CVD_40q30_Age!$G$2:$G$10401,30)))</f>
        <v>13.319270097389857</v>
      </c>
      <c r="J196" s="30">
        <f t="shared" si="12"/>
        <v>13.356721338798561</v>
      </c>
      <c r="K196" s="30">
        <f t="shared" si="13"/>
        <v>3.7451241408703595E-2</v>
      </c>
      <c r="L196" s="28">
        <f t="shared" si="14"/>
        <v>0.28039247401168244</v>
      </c>
      <c r="M196" s="34">
        <v>13.3192700973899</v>
      </c>
      <c r="N196" s="16" t="str">
        <f t="shared" si="15"/>
        <v>match</v>
      </c>
    </row>
    <row r="197" spans="1:14" ht="41.4">
      <c r="A197" t="s">
        <v>164</v>
      </c>
      <c r="B197" t="s">
        <v>268</v>
      </c>
      <c r="C197" s="14" t="s">
        <v>270</v>
      </c>
      <c r="D197" t="s">
        <v>465</v>
      </c>
      <c r="G197" t="s">
        <v>483</v>
      </c>
      <c r="H197" s="20">
        <v>2038</v>
      </c>
      <c r="I197" s="30">
        <f>100*(1-(SUMIFS(CVD_40q30_Age!$M$2:$M$10401,CVD_40q30_Age!$A$2:$A$10401,A197,CVD_40q30_Age!$B$2:$B$10401,B197,CVD_40q30_Age!$E$2:$E$10401,G197,CVD_40q30_Age!$F$2:$F$10401,H197,CVD_40q30_Age!$G$2:$G$10401,69))/(SUMIFS(CVD_40q30_Age!$L$2:$L$10401,CVD_40q30_Age!$A$2:$A$10401,A197,CVD_40q30_Age!$B$2:$B$10401,B197,CVD_40q30_Age!$E$2:$E$10401,G197,CVD_40q30_Age!$F$2:$F$10401,H197,CVD_40q30_Age!$G$2:$G$10401,30)))</f>
        <v>13.189307106839831</v>
      </c>
      <c r="J197" s="30">
        <f t="shared" si="12"/>
        <v>13.229199067255525</v>
      </c>
      <c r="K197" s="30">
        <f t="shared" si="13"/>
        <v>3.9891960415694427E-2</v>
      </c>
      <c r="L197" s="28">
        <f t="shared" si="14"/>
        <v>0.30154478901473097</v>
      </c>
      <c r="M197" s="34">
        <v>13.1893071068398</v>
      </c>
      <c r="N197" s="16" t="str">
        <f t="shared" si="15"/>
        <v>match</v>
      </c>
    </row>
    <row r="198" spans="1:14" ht="41.4">
      <c r="A198" t="s">
        <v>164</v>
      </c>
      <c r="B198" t="s">
        <v>268</v>
      </c>
      <c r="C198" s="14" t="s">
        <v>270</v>
      </c>
      <c r="D198" t="s">
        <v>465</v>
      </c>
      <c r="G198" t="s">
        <v>483</v>
      </c>
      <c r="H198" s="20">
        <v>2039</v>
      </c>
      <c r="I198" s="30">
        <f>100*(1-(SUMIFS(CVD_40q30_Age!$M$2:$M$10401,CVD_40q30_Age!$A$2:$A$10401,A198,CVD_40q30_Age!$B$2:$B$10401,B198,CVD_40q30_Age!$E$2:$E$10401,G198,CVD_40q30_Age!$F$2:$F$10401,H198,CVD_40q30_Age!$G$2:$G$10401,69))/(SUMIFS(CVD_40q30_Age!$L$2:$L$10401,CVD_40q30_Age!$A$2:$A$10401,A198,CVD_40q30_Age!$B$2:$B$10401,B198,CVD_40q30_Age!$E$2:$E$10401,G198,CVD_40q30_Age!$F$2:$F$10401,H198,CVD_40q30_Age!$G$2:$G$10401,30)))</f>
        <v>13.066736366335041</v>
      </c>
      <c r="J198" s="30">
        <f t="shared" si="12"/>
        <v>13.109041729496806</v>
      </c>
      <c r="K198" s="30">
        <f t="shared" si="13"/>
        <v>4.2305363161764475E-2</v>
      </c>
      <c r="L198" s="28">
        <f t="shared" si="14"/>
        <v>0.32271896020113117</v>
      </c>
      <c r="M198" s="34">
        <v>13.066736366335</v>
      </c>
      <c r="N198" s="16" t="str">
        <f t="shared" si="15"/>
        <v>match</v>
      </c>
    </row>
    <row r="199" spans="1:14" ht="41.4">
      <c r="A199" t="s">
        <v>164</v>
      </c>
      <c r="B199" t="s">
        <v>268</v>
      </c>
      <c r="C199" s="14" t="s">
        <v>270</v>
      </c>
      <c r="D199" t="s">
        <v>465</v>
      </c>
      <c r="G199" t="s">
        <v>483</v>
      </c>
      <c r="H199" s="20">
        <v>2040</v>
      </c>
      <c r="I199" s="30">
        <f>100*(1-(SUMIFS(CVD_40q30_Age!$M$2:$M$10401,CVD_40q30_Age!$A$2:$A$10401,A199,CVD_40q30_Age!$B$2:$B$10401,B199,CVD_40q30_Age!$E$2:$E$10401,G199,CVD_40q30_Age!$F$2:$F$10401,H199,CVD_40q30_Age!$G$2:$G$10401,69))/(SUMIFS(CVD_40q30_Age!$L$2:$L$10401,CVD_40q30_Age!$A$2:$A$10401,A199,CVD_40q30_Age!$B$2:$B$10401,B199,CVD_40q30_Age!$E$2:$E$10401,G199,CVD_40q30_Age!$F$2:$F$10401,H199,CVD_40q30_Age!$G$2:$G$10401,30)))</f>
        <v>12.93684640620577</v>
      </c>
      <c r="J199" s="30">
        <f t="shared" si="12"/>
        <v>12.981499482050596</v>
      </c>
      <c r="K199" s="30">
        <f t="shared" si="13"/>
        <v>4.4653075844825807E-2</v>
      </c>
      <c r="L199" s="28">
        <f t="shared" si="14"/>
        <v>0.3439747149901074</v>
      </c>
      <c r="M199" s="34">
        <v>12.936846406205801</v>
      </c>
      <c r="N199" s="16" t="str">
        <f t="shared" si="15"/>
        <v>match</v>
      </c>
    </row>
    <row r="200" spans="1:14" ht="41.4">
      <c r="A200" t="s">
        <v>164</v>
      </c>
      <c r="B200" t="s">
        <v>268</v>
      </c>
      <c r="C200" s="14" t="s">
        <v>270</v>
      </c>
      <c r="D200" t="s">
        <v>465</v>
      </c>
      <c r="G200" t="s">
        <v>483</v>
      </c>
      <c r="H200" s="20">
        <v>2041</v>
      </c>
      <c r="I200" s="30">
        <f>100*(1-(SUMIFS(CVD_40q30_Age!$M$2:$M$10401,CVD_40q30_Age!$A$2:$A$10401,A200,CVD_40q30_Age!$B$2:$B$10401,B200,CVD_40q30_Age!$E$2:$E$10401,G200,CVD_40q30_Age!$F$2:$F$10401,H200,CVD_40q30_Age!$G$2:$G$10401,69))/(SUMIFS(CVD_40q30_Age!$L$2:$L$10401,CVD_40q30_Age!$A$2:$A$10401,A200,CVD_40q30_Age!$B$2:$B$10401,B200,CVD_40q30_Age!$E$2:$E$10401,G200,CVD_40q30_Age!$F$2:$F$10401,H200,CVD_40q30_Age!$G$2:$G$10401,30)))</f>
        <v>12.806780503175663</v>
      </c>
      <c r="J200" s="30">
        <f t="shared" si="12"/>
        <v>12.853722022957381</v>
      </c>
      <c r="K200" s="30">
        <f t="shared" si="13"/>
        <v>4.6941519781718455E-2</v>
      </c>
      <c r="L200" s="28">
        <f t="shared" si="14"/>
        <v>0.36519787574275053</v>
      </c>
      <c r="M200" s="34">
        <v>12.8067805031757</v>
      </c>
      <c r="N200" s="16" t="str">
        <f t="shared" si="15"/>
        <v>match</v>
      </c>
    </row>
    <row r="201" spans="1:14" ht="41.4">
      <c r="A201" t="s">
        <v>164</v>
      </c>
      <c r="B201" t="s">
        <v>268</v>
      </c>
      <c r="C201" s="14" t="s">
        <v>270</v>
      </c>
      <c r="D201" t="s">
        <v>465</v>
      </c>
      <c r="G201" t="s">
        <v>483</v>
      </c>
      <c r="H201" s="20">
        <v>2042</v>
      </c>
      <c r="I201" s="30">
        <f>100*(1-(SUMIFS(CVD_40q30_Age!$M$2:$M$10401,CVD_40q30_Age!$A$2:$A$10401,A201,CVD_40q30_Age!$B$2:$B$10401,B201,CVD_40q30_Age!$E$2:$E$10401,G201,CVD_40q30_Age!$F$2:$F$10401,H201,CVD_40q30_Age!$G$2:$G$10401,69))/(SUMIFS(CVD_40q30_Age!$L$2:$L$10401,CVD_40q30_Age!$A$2:$A$10401,A201,CVD_40q30_Age!$B$2:$B$10401,B201,CVD_40q30_Age!$E$2:$E$10401,G201,CVD_40q30_Age!$F$2:$F$10401,H201,CVD_40q30_Age!$G$2:$G$10401,30)))</f>
        <v>12.673308349652379</v>
      </c>
      <c r="J201" s="30">
        <f t="shared" si="12"/>
        <v>12.722486807494281</v>
      </c>
      <c r="K201" s="30">
        <f t="shared" si="13"/>
        <v>4.9178457841902556E-2</v>
      </c>
      <c r="L201" s="28">
        <f t="shared" si="14"/>
        <v>0.38654752475698068</v>
      </c>
      <c r="M201" s="34">
        <v>12.6733083496524</v>
      </c>
      <c r="N201" s="16" t="str">
        <f t="shared" si="15"/>
        <v>match</v>
      </c>
    </row>
    <row r="202" spans="1:14" ht="41.4">
      <c r="A202" t="s">
        <v>164</v>
      </c>
      <c r="B202" t="s">
        <v>268</v>
      </c>
      <c r="C202" s="14" t="s">
        <v>270</v>
      </c>
      <c r="D202" t="s">
        <v>465</v>
      </c>
      <c r="G202" t="s">
        <v>483</v>
      </c>
      <c r="H202" s="20">
        <v>2043</v>
      </c>
      <c r="I202" s="30">
        <f>100*(1-(SUMIFS(CVD_40q30_Age!$M$2:$M$10401,CVD_40q30_Age!$A$2:$A$10401,A202,CVD_40q30_Age!$B$2:$B$10401,B202,CVD_40q30_Age!$E$2:$E$10401,G202,CVD_40q30_Age!$F$2:$F$10401,H202,CVD_40q30_Age!$G$2:$G$10401,69))/(SUMIFS(CVD_40q30_Age!$L$2:$L$10401,CVD_40q30_Age!$A$2:$A$10401,A202,CVD_40q30_Age!$B$2:$B$10401,B202,CVD_40q30_Age!$E$2:$E$10401,G202,CVD_40q30_Age!$F$2:$F$10401,H202,CVD_40q30_Age!$G$2:$G$10401,30)))</f>
        <v>12.534181931959598</v>
      </c>
      <c r="J202" s="30">
        <f t="shared" si="12"/>
        <v>12.585540181250643</v>
      </c>
      <c r="K202" s="30">
        <f t="shared" si="13"/>
        <v>5.1358249291045155E-2</v>
      </c>
      <c r="L202" s="28">
        <f t="shared" si="14"/>
        <v>0.40807346010905676</v>
      </c>
      <c r="M202" s="34">
        <v>12.5341819319596</v>
      </c>
      <c r="N202" s="16" t="str">
        <f t="shared" si="15"/>
        <v>match</v>
      </c>
    </row>
    <row r="203" spans="1:14" ht="41.4">
      <c r="A203" t="s">
        <v>164</v>
      </c>
      <c r="B203" t="s">
        <v>268</v>
      </c>
      <c r="C203" s="14" t="s">
        <v>270</v>
      </c>
      <c r="D203" t="s">
        <v>465</v>
      </c>
      <c r="G203" t="s">
        <v>483</v>
      </c>
      <c r="H203" s="20">
        <v>2044</v>
      </c>
      <c r="I203" s="30">
        <f>100*(1-(SUMIFS(CVD_40q30_Age!$M$2:$M$10401,CVD_40q30_Age!$A$2:$A$10401,A203,CVD_40q30_Age!$B$2:$B$10401,B203,CVD_40q30_Age!$E$2:$E$10401,G203,CVD_40q30_Age!$F$2:$F$10401,H203,CVD_40q30_Age!$G$2:$G$10401,69))/(SUMIFS(CVD_40q30_Age!$L$2:$L$10401,CVD_40q30_Age!$A$2:$A$10401,A203,CVD_40q30_Age!$B$2:$B$10401,B203,CVD_40q30_Age!$E$2:$E$10401,G203,CVD_40q30_Age!$F$2:$F$10401,H203,CVD_40q30_Age!$G$2:$G$10401,30)))</f>
        <v>12.397484980898366</v>
      </c>
      <c r="J203" s="30">
        <f t="shared" si="12"/>
        <v>12.450986408722986</v>
      </c>
      <c r="K203" s="30">
        <f t="shared" si="13"/>
        <v>5.3501427824620862E-2</v>
      </c>
      <c r="L203" s="28">
        <f t="shared" si="14"/>
        <v>0.42969629929993747</v>
      </c>
      <c r="M203" s="34">
        <v>12.397484980898399</v>
      </c>
      <c r="N203" s="16" t="str">
        <f t="shared" si="15"/>
        <v>match</v>
      </c>
    </row>
    <row r="204" spans="1:14" ht="41.4">
      <c r="A204" t="s">
        <v>164</v>
      </c>
      <c r="B204" t="s">
        <v>268</v>
      </c>
      <c r="C204" s="14" t="s">
        <v>270</v>
      </c>
      <c r="D204" t="s">
        <v>465</v>
      </c>
      <c r="G204" t="s">
        <v>483</v>
      </c>
      <c r="H204" s="20">
        <v>2045</v>
      </c>
      <c r="I204" s="30">
        <f>100*(1-(SUMIFS(CVD_40q30_Age!$M$2:$M$10401,CVD_40q30_Age!$A$2:$A$10401,A204,CVD_40q30_Age!$B$2:$B$10401,B204,CVD_40q30_Age!$E$2:$E$10401,G204,CVD_40q30_Age!$F$2:$F$10401,H204,CVD_40q30_Age!$G$2:$G$10401,69))/(SUMIFS(CVD_40q30_Age!$L$2:$L$10401,CVD_40q30_Age!$A$2:$A$10401,A204,CVD_40q30_Age!$B$2:$B$10401,B204,CVD_40q30_Age!$E$2:$E$10401,G204,CVD_40q30_Age!$F$2:$F$10401,H204,CVD_40q30_Age!$G$2:$G$10401,30)))</f>
        <v>12.269069052298232</v>
      </c>
      <c r="J204" s="30">
        <f t="shared" si="12"/>
        <v>12.324707048815132</v>
      </c>
      <c r="K204" s="30">
        <f t="shared" si="13"/>
        <v>5.5637996516900046E-2</v>
      </c>
      <c r="L204" s="28">
        <f t="shared" si="14"/>
        <v>0.4514346369169801</v>
      </c>
      <c r="M204" s="34">
        <v>12.2690690522982</v>
      </c>
      <c r="N204" s="16" t="str">
        <f t="shared" si="15"/>
        <v>match</v>
      </c>
    </row>
    <row r="205" spans="1:14" ht="41.4">
      <c r="A205" t="s">
        <v>164</v>
      </c>
      <c r="B205" t="s">
        <v>268</v>
      </c>
      <c r="C205" s="14" t="s">
        <v>270</v>
      </c>
      <c r="D205" t="s">
        <v>465</v>
      </c>
      <c r="G205" t="s">
        <v>483</v>
      </c>
      <c r="H205" s="20">
        <v>2046</v>
      </c>
      <c r="I205" s="30">
        <f>100*(1-(SUMIFS(CVD_40q30_Age!$M$2:$M$10401,CVD_40q30_Age!$A$2:$A$10401,A205,CVD_40q30_Age!$B$2:$B$10401,B205,CVD_40q30_Age!$E$2:$E$10401,G205,CVD_40q30_Age!$F$2:$F$10401,H205,CVD_40q30_Age!$G$2:$G$10401,69))/(SUMIFS(CVD_40q30_Age!$L$2:$L$10401,CVD_40q30_Age!$A$2:$A$10401,A205,CVD_40q30_Age!$B$2:$B$10401,B205,CVD_40q30_Age!$E$2:$E$10401,G205,CVD_40q30_Age!$F$2:$F$10401,H205,CVD_40q30_Age!$G$2:$G$10401,30)))</f>
        <v>12.138082532496297</v>
      </c>
      <c r="J205" s="30">
        <f t="shared" si="12"/>
        <v>12.195786703555134</v>
      </c>
      <c r="K205" s="30">
        <f t="shared" si="13"/>
        <v>5.7704171058837517E-2</v>
      </c>
      <c r="L205" s="28">
        <f t="shared" si="14"/>
        <v>0.47314841150851267</v>
      </c>
      <c r="M205" s="34">
        <v>12.1380825324963</v>
      </c>
      <c r="N205" s="16" t="str">
        <f t="shared" si="15"/>
        <v>match</v>
      </c>
    </row>
    <row r="206" spans="1:14" ht="41.4">
      <c r="A206" t="s">
        <v>164</v>
      </c>
      <c r="B206" t="s">
        <v>268</v>
      </c>
      <c r="C206" s="14" t="s">
        <v>270</v>
      </c>
      <c r="D206" t="s">
        <v>465</v>
      </c>
      <c r="G206" t="s">
        <v>483</v>
      </c>
      <c r="H206" s="20">
        <v>2047</v>
      </c>
      <c r="I206" s="30">
        <f>100*(1-(SUMIFS(CVD_40q30_Age!$M$2:$M$10401,CVD_40q30_Age!$A$2:$A$10401,A206,CVD_40q30_Age!$B$2:$B$10401,B206,CVD_40q30_Age!$E$2:$E$10401,G206,CVD_40q30_Age!$F$2:$F$10401,H206,CVD_40q30_Age!$G$2:$G$10401,69))/(SUMIFS(CVD_40q30_Age!$L$2:$L$10401,CVD_40q30_Age!$A$2:$A$10401,A206,CVD_40q30_Age!$B$2:$B$10401,B206,CVD_40q30_Age!$E$2:$E$10401,G206,CVD_40q30_Age!$F$2:$F$10401,H206,CVD_40q30_Age!$G$2:$G$10401,30)))</f>
        <v>12.006335653065447</v>
      </c>
      <c r="J206" s="30">
        <f t="shared" si="12"/>
        <v>12.066077809605513</v>
      </c>
      <c r="K206" s="30">
        <f t="shared" si="13"/>
        <v>5.9742156540066205E-2</v>
      </c>
      <c r="L206" s="28">
        <f t="shared" si="14"/>
        <v>0.49512490705560441</v>
      </c>
      <c r="M206" s="34">
        <v>12.0063356530655</v>
      </c>
      <c r="N206" s="16" t="str">
        <f t="shared" si="15"/>
        <v>match</v>
      </c>
    </row>
    <row r="207" spans="1:14" ht="41.4">
      <c r="A207" t="s">
        <v>164</v>
      </c>
      <c r="B207" t="s">
        <v>268</v>
      </c>
      <c r="C207" s="14" t="s">
        <v>270</v>
      </c>
      <c r="D207" t="s">
        <v>465</v>
      </c>
      <c r="G207" t="s">
        <v>483</v>
      </c>
      <c r="H207" s="20">
        <v>2048</v>
      </c>
      <c r="I207" s="30">
        <f>100*(1-(SUMIFS(CVD_40q30_Age!$M$2:$M$10401,CVD_40q30_Age!$A$2:$A$10401,A207,CVD_40q30_Age!$B$2:$B$10401,B207,CVD_40q30_Age!$E$2:$E$10401,G207,CVD_40q30_Age!$F$2:$F$10401,H207,CVD_40q30_Age!$G$2:$G$10401,69))/(SUMIFS(CVD_40q30_Age!$L$2:$L$10401,CVD_40q30_Age!$A$2:$A$10401,A207,CVD_40q30_Age!$B$2:$B$10401,B207,CVD_40q30_Age!$E$2:$E$10401,G207,CVD_40q30_Age!$F$2:$F$10401,H207,CVD_40q30_Age!$G$2:$G$10401,30)))</f>
        <v>11.869823930606415</v>
      </c>
      <c r="J207" s="30">
        <f t="shared" si="12"/>
        <v>11.931549181001721</v>
      </c>
      <c r="K207" s="30">
        <f t="shared" si="13"/>
        <v>6.1725250395305409E-2</v>
      </c>
      <c r="L207" s="28">
        <f t="shared" si="14"/>
        <v>0.51732804733846993</v>
      </c>
      <c r="M207" s="34">
        <v>11.869823930606399</v>
      </c>
      <c r="N207" s="16" t="str">
        <f t="shared" si="15"/>
        <v>match</v>
      </c>
    </row>
    <row r="208" spans="1:14" ht="41.4">
      <c r="A208" t="s">
        <v>164</v>
      </c>
      <c r="B208" t="s">
        <v>268</v>
      </c>
      <c r="C208" s="14" t="s">
        <v>270</v>
      </c>
      <c r="D208" t="s">
        <v>465</v>
      </c>
      <c r="G208" t="s">
        <v>483</v>
      </c>
      <c r="H208" s="20">
        <v>2049</v>
      </c>
      <c r="I208" s="30">
        <f>100*(1-(SUMIFS(CVD_40q30_Age!$M$2:$M$10401,CVD_40q30_Age!$A$2:$A$10401,A208,CVD_40q30_Age!$B$2:$B$10401,B208,CVD_40q30_Age!$E$2:$E$10401,G208,CVD_40q30_Age!$F$2:$F$10401,H208,CVD_40q30_Age!$G$2:$G$10401,69))/(SUMIFS(CVD_40q30_Age!$L$2:$L$10401,CVD_40q30_Age!$A$2:$A$10401,A208,CVD_40q30_Age!$B$2:$B$10401,B208,CVD_40q30_Age!$E$2:$E$10401,G208,CVD_40q30_Age!$F$2:$F$10401,H208,CVD_40q30_Age!$G$2:$G$10401,30)))</f>
        <v>11.741715066241643</v>
      </c>
      <c r="J208" s="30">
        <f t="shared" si="12"/>
        <v>11.8054215438263</v>
      </c>
      <c r="K208" s="30">
        <f t="shared" si="13"/>
        <v>6.3706477584657861E-2</v>
      </c>
      <c r="L208" s="28">
        <f t="shared" si="14"/>
        <v>0.53963746527944578</v>
      </c>
      <c r="M208" s="34">
        <v>11.7417150662416</v>
      </c>
      <c r="N208" s="16" t="str">
        <f t="shared" si="15"/>
        <v>match</v>
      </c>
    </row>
    <row r="209" spans="1:14" ht="41.4">
      <c r="A209" t="s">
        <v>164</v>
      </c>
      <c r="B209" t="s">
        <v>268</v>
      </c>
      <c r="C209" s="14" t="s">
        <v>270</v>
      </c>
      <c r="D209" t="s">
        <v>465</v>
      </c>
      <c r="G209" t="s">
        <v>483</v>
      </c>
      <c r="H209" s="20">
        <v>2050</v>
      </c>
      <c r="I209" s="30">
        <f>100*(1-(SUMIFS(CVD_40q30_Age!$M$2:$M$10401,CVD_40q30_Age!$A$2:$A$10401,A209,CVD_40q30_Age!$B$2:$B$10401,B209,CVD_40q30_Age!$E$2:$E$10401,G209,CVD_40q30_Age!$F$2:$F$10401,H209,CVD_40q30_Age!$G$2:$G$10401,69))/(SUMIFS(CVD_40q30_Age!$L$2:$L$10401,CVD_40q30_Age!$A$2:$A$10401,A209,CVD_40q30_Age!$B$2:$B$10401,B209,CVD_40q30_Age!$E$2:$E$10401,G209,CVD_40q30_Age!$F$2:$F$10401,H209,CVD_40q30_Age!$G$2:$G$10401,30)))</f>
        <v>11.620582913381694</v>
      </c>
      <c r="J209" s="30">
        <f t="shared" si="12"/>
        <v>11.686286604642959</v>
      </c>
      <c r="K209" s="30">
        <f t="shared" si="13"/>
        <v>6.5703691261264296E-2</v>
      </c>
      <c r="L209" s="28">
        <f t="shared" si="14"/>
        <v>0.56222899098812307</v>
      </c>
      <c r="M209" s="34">
        <v>11.6205829133817</v>
      </c>
      <c r="N209" s="16" t="str">
        <f t="shared" si="15"/>
        <v>match</v>
      </c>
    </row>
    <row r="210" spans="1:14" ht="41.4">
      <c r="A210" t="s">
        <v>164</v>
      </c>
      <c r="B210" t="s">
        <v>115</v>
      </c>
      <c r="C210" s="14" t="s">
        <v>383</v>
      </c>
      <c r="D210" t="s">
        <v>465</v>
      </c>
      <c r="G210" t="s">
        <v>483</v>
      </c>
      <c r="H210" s="20">
        <v>2025</v>
      </c>
      <c r="I210" s="30">
        <f>100*(1-(SUMIFS(CVD_40q30_Age!$M$2:$M$10401,CVD_40q30_Age!$A$2:$A$10401,A210,CVD_40q30_Age!$B$2:$B$10401,B210,CVD_40q30_Age!$E$2:$E$10401,G210,CVD_40q30_Age!$F$2:$F$10401,H210,CVD_40q30_Age!$G$2:$G$10401,69))/(SUMIFS(CVD_40q30_Age!$L$2:$L$10401,CVD_40q30_Age!$A$2:$A$10401,A210,CVD_40q30_Age!$B$2:$B$10401,B210,CVD_40q30_Age!$E$2:$E$10401,G210,CVD_40q30_Age!$F$2:$F$10401,H210,CVD_40q30_Age!$G$2:$G$10401,30)))</f>
        <v>14.560485992796213</v>
      </c>
      <c r="J210" s="30">
        <f t="shared" si="12"/>
        <v>14.594862693022181</v>
      </c>
      <c r="K210" s="30">
        <f t="shared" si="13"/>
        <v>3.4376700225967838E-2</v>
      </c>
      <c r="L210" s="28">
        <f t="shared" si="14"/>
        <v>0.23553973030800335</v>
      </c>
      <c r="M210" s="34">
        <v>14.560485992796201</v>
      </c>
      <c r="N210" s="16" t="str">
        <f t="shared" si="15"/>
        <v>match</v>
      </c>
    </row>
    <row r="211" spans="1:14" ht="41.4">
      <c r="A211" t="s">
        <v>164</v>
      </c>
      <c r="B211" t="s">
        <v>115</v>
      </c>
      <c r="C211" s="14" t="s">
        <v>383</v>
      </c>
      <c r="D211" t="s">
        <v>465</v>
      </c>
      <c r="G211" t="s">
        <v>483</v>
      </c>
      <c r="H211" s="20">
        <v>2026</v>
      </c>
      <c r="I211" s="30">
        <f>100*(1-(SUMIFS(CVD_40q30_Age!$M$2:$M$10401,CVD_40q30_Age!$A$2:$A$10401,A211,CVD_40q30_Age!$B$2:$B$10401,B211,CVD_40q30_Age!$E$2:$E$10401,G211,CVD_40q30_Age!$F$2:$F$10401,H211,CVD_40q30_Age!$G$2:$G$10401,69))/(SUMIFS(CVD_40q30_Age!$L$2:$L$10401,CVD_40q30_Age!$A$2:$A$10401,A211,CVD_40q30_Age!$B$2:$B$10401,B211,CVD_40q30_Age!$E$2:$E$10401,G211,CVD_40q30_Age!$F$2:$F$10401,H211,CVD_40q30_Age!$G$2:$G$10401,30)))</f>
        <v>14.431698102130353</v>
      </c>
      <c r="J211" s="30">
        <f t="shared" si="12"/>
        <v>14.52004645859677</v>
      </c>
      <c r="K211" s="30">
        <f t="shared" si="13"/>
        <v>8.8348356466417144E-2</v>
      </c>
      <c r="L211" s="28">
        <f t="shared" si="14"/>
        <v>0.60845780843978925</v>
      </c>
      <c r="M211" s="34">
        <v>14.4316981021303</v>
      </c>
      <c r="N211" s="16" t="str">
        <f t="shared" si="15"/>
        <v>match</v>
      </c>
    </row>
    <row r="212" spans="1:14" ht="41.4">
      <c r="A212" t="s">
        <v>164</v>
      </c>
      <c r="B212" t="s">
        <v>115</v>
      </c>
      <c r="C212" s="14" t="s">
        <v>383</v>
      </c>
      <c r="D212" t="s">
        <v>465</v>
      </c>
      <c r="G212" t="s">
        <v>483</v>
      </c>
      <c r="H212" s="20">
        <v>2027</v>
      </c>
      <c r="I212" s="30">
        <f>100*(1-(SUMIFS(CVD_40q30_Age!$M$2:$M$10401,CVD_40q30_Age!$A$2:$A$10401,A212,CVD_40q30_Age!$B$2:$B$10401,B212,CVD_40q30_Age!$E$2:$E$10401,G212,CVD_40q30_Age!$F$2:$F$10401,H212,CVD_40q30_Age!$G$2:$G$10401,69))/(SUMIFS(CVD_40q30_Age!$L$2:$L$10401,CVD_40q30_Age!$A$2:$A$10401,A212,CVD_40q30_Age!$B$2:$B$10401,B212,CVD_40q30_Age!$E$2:$E$10401,G212,CVD_40q30_Age!$F$2:$F$10401,H212,CVD_40q30_Age!$G$2:$G$10401,30)))</f>
        <v>14.279658228408621</v>
      </c>
      <c r="J212" s="30">
        <f t="shared" si="12"/>
        <v>14.435622380360035</v>
      </c>
      <c r="K212" s="30">
        <f t="shared" si="13"/>
        <v>0.15596415195141411</v>
      </c>
      <c r="L212" s="28">
        <f t="shared" si="14"/>
        <v>1.0804116915915354</v>
      </c>
      <c r="M212" s="34">
        <v>14.2796582284086</v>
      </c>
      <c r="N212" s="16" t="str">
        <f t="shared" si="15"/>
        <v>match</v>
      </c>
    </row>
    <row r="213" spans="1:14" ht="41.4">
      <c r="A213" t="s">
        <v>164</v>
      </c>
      <c r="B213" t="s">
        <v>115</v>
      </c>
      <c r="C213" s="14" t="s">
        <v>383</v>
      </c>
      <c r="D213" t="s">
        <v>465</v>
      </c>
      <c r="G213" t="s">
        <v>483</v>
      </c>
      <c r="H213" s="20">
        <v>2028</v>
      </c>
      <c r="I213" s="30">
        <f>100*(1-(SUMIFS(CVD_40q30_Age!$M$2:$M$10401,CVD_40q30_Age!$A$2:$A$10401,A213,CVD_40q30_Age!$B$2:$B$10401,B213,CVD_40q30_Age!$E$2:$E$10401,G213,CVD_40q30_Age!$F$2:$F$10401,H213,CVD_40q30_Age!$G$2:$G$10401,69))/(SUMIFS(CVD_40q30_Age!$L$2:$L$10401,CVD_40q30_Age!$A$2:$A$10401,A213,CVD_40q30_Age!$B$2:$B$10401,B213,CVD_40q30_Age!$E$2:$E$10401,G213,CVD_40q30_Age!$F$2:$F$10401,H213,CVD_40q30_Age!$G$2:$G$10401,30)))</f>
        <v>14.11715531521256</v>
      </c>
      <c r="J213" s="30">
        <f t="shared" si="12"/>
        <v>14.351337436226553</v>
      </c>
      <c r="K213" s="30">
        <f t="shared" si="13"/>
        <v>0.23418212101399227</v>
      </c>
      <c r="L213" s="28">
        <f t="shared" si="14"/>
        <v>1.6317790732371393</v>
      </c>
      <c r="M213" s="34">
        <v>14.117155315212599</v>
      </c>
      <c r="N213" s="16" t="str">
        <f t="shared" si="15"/>
        <v>match</v>
      </c>
    </row>
    <row r="214" spans="1:14" ht="41.4">
      <c r="A214" t="s">
        <v>164</v>
      </c>
      <c r="B214" t="s">
        <v>115</v>
      </c>
      <c r="C214" s="14" t="s">
        <v>383</v>
      </c>
      <c r="D214" t="s">
        <v>465</v>
      </c>
      <c r="G214" t="s">
        <v>483</v>
      </c>
      <c r="H214" s="20">
        <v>2029</v>
      </c>
      <c r="I214" s="30">
        <f>100*(1-(SUMIFS(CVD_40q30_Age!$M$2:$M$10401,CVD_40q30_Age!$A$2:$A$10401,A214,CVD_40q30_Age!$B$2:$B$10401,B214,CVD_40q30_Age!$E$2:$E$10401,G214,CVD_40q30_Age!$F$2:$F$10401,H214,CVD_40q30_Age!$G$2:$G$10401,69))/(SUMIFS(CVD_40q30_Age!$L$2:$L$10401,CVD_40q30_Age!$A$2:$A$10401,A214,CVD_40q30_Age!$B$2:$B$10401,B214,CVD_40q30_Age!$E$2:$E$10401,G214,CVD_40q30_Age!$F$2:$F$10401,H214,CVD_40q30_Age!$G$2:$G$10401,30)))</f>
        <v>13.954512490292126</v>
      </c>
      <c r="J214" s="30">
        <f t="shared" si="12"/>
        <v>14.275766755657616</v>
      </c>
      <c r="K214" s="30">
        <f t="shared" si="13"/>
        <v>0.32125426536548929</v>
      </c>
      <c r="L214" s="28">
        <f t="shared" si="14"/>
        <v>2.2503468350529987</v>
      </c>
      <c r="M214" s="34">
        <v>13.9545124902921</v>
      </c>
      <c r="N214" s="16" t="str">
        <f t="shared" si="15"/>
        <v>match</v>
      </c>
    </row>
    <row r="215" spans="1:14" ht="41.4">
      <c r="A215" t="s">
        <v>164</v>
      </c>
      <c r="B215" t="s">
        <v>115</v>
      </c>
      <c r="C215" s="14" t="s">
        <v>383</v>
      </c>
      <c r="D215" t="s">
        <v>465</v>
      </c>
      <c r="G215" t="s">
        <v>483</v>
      </c>
      <c r="H215" s="20">
        <v>2030</v>
      </c>
      <c r="I215" s="30">
        <f>100*(1-(SUMIFS(CVD_40q30_Age!$M$2:$M$10401,CVD_40q30_Age!$A$2:$A$10401,A215,CVD_40q30_Age!$B$2:$B$10401,B215,CVD_40q30_Age!$E$2:$E$10401,G215,CVD_40q30_Age!$F$2:$F$10401,H215,CVD_40q30_Age!$G$2:$G$10401,69))/(SUMIFS(CVD_40q30_Age!$L$2:$L$10401,CVD_40q30_Age!$A$2:$A$10401,A215,CVD_40q30_Age!$B$2:$B$10401,B215,CVD_40q30_Age!$E$2:$E$10401,G215,CVD_40q30_Age!$F$2:$F$10401,H215,CVD_40q30_Age!$G$2:$G$10401,30)))</f>
        <v>13.777914086360232</v>
      </c>
      <c r="J215" s="30">
        <f t="shared" si="12"/>
        <v>14.192049012873643</v>
      </c>
      <c r="K215" s="30">
        <f t="shared" si="13"/>
        <v>0.41413492651341066</v>
      </c>
      <c r="L215" s="28">
        <f t="shared" si="14"/>
        <v>2.9180770594700447</v>
      </c>
      <c r="M215" s="34">
        <v>13.7779140863602</v>
      </c>
      <c r="N215" s="16" t="str">
        <f t="shared" si="15"/>
        <v>match</v>
      </c>
    </row>
    <row r="216" spans="1:14" ht="41.4">
      <c r="A216" t="s">
        <v>164</v>
      </c>
      <c r="B216" t="s">
        <v>115</v>
      </c>
      <c r="C216" s="14" t="s">
        <v>383</v>
      </c>
      <c r="D216" t="s">
        <v>465</v>
      </c>
      <c r="G216" t="s">
        <v>483</v>
      </c>
      <c r="H216" s="20">
        <v>2031</v>
      </c>
      <c r="I216" s="30">
        <f>100*(1-(SUMIFS(CVD_40q30_Age!$M$2:$M$10401,CVD_40q30_Age!$A$2:$A$10401,A216,CVD_40q30_Age!$B$2:$B$10401,B216,CVD_40q30_Age!$E$2:$E$10401,G216,CVD_40q30_Age!$F$2:$F$10401,H216,CVD_40q30_Age!$G$2:$G$10401,69))/(SUMIFS(CVD_40q30_Age!$L$2:$L$10401,CVD_40q30_Age!$A$2:$A$10401,A216,CVD_40q30_Age!$B$2:$B$10401,B216,CVD_40q30_Age!$E$2:$E$10401,G216,CVD_40q30_Age!$F$2:$F$10401,H216,CVD_40q30_Age!$G$2:$G$10401,30)))</f>
        <v>13.574930893106064</v>
      </c>
      <c r="J216" s="30">
        <f t="shared" si="12"/>
        <v>14.085133545935303</v>
      </c>
      <c r="K216" s="30">
        <f t="shared" si="13"/>
        <v>0.51020265282923916</v>
      </c>
      <c r="L216" s="28">
        <f t="shared" si="14"/>
        <v>3.6222777097947629</v>
      </c>
      <c r="M216" s="34">
        <v>13.574930893106099</v>
      </c>
      <c r="N216" s="16" t="str">
        <f t="shared" si="15"/>
        <v>match</v>
      </c>
    </row>
    <row r="217" spans="1:14" ht="41.4">
      <c r="A217" t="s">
        <v>164</v>
      </c>
      <c r="B217" t="s">
        <v>115</v>
      </c>
      <c r="C217" s="14" t="s">
        <v>383</v>
      </c>
      <c r="D217" t="s">
        <v>465</v>
      </c>
      <c r="G217" t="s">
        <v>483</v>
      </c>
      <c r="H217" s="20">
        <v>2032</v>
      </c>
      <c r="I217" s="30">
        <f>100*(1-(SUMIFS(CVD_40q30_Age!$M$2:$M$10401,CVD_40q30_Age!$A$2:$A$10401,A217,CVD_40q30_Age!$B$2:$B$10401,B217,CVD_40q30_Age!$E$2:$E$10401,G217,CVD_40q30_Age!$F$2:$F$10401,H217,CVD_40q30_Age!$G$2:$G$10401,69))/(SUMIFS(CVD_40q30_Age!$L$2:$L$10401,CVD_40q30_Age!$A$2:$A$10401,A217,CVD_40q30_Age!$B$2:$B$10401,B217,CVD_40q30_Age!$E$2:$E$10401,G217,CVD_40q30_Age!$F$2:$F$10401,H217,CVD_40q30_Age!$G$2:$G$10401,30)))</f>
        <v>13.361574304579715</v>
      </c>
      <c r="J217" s="30">
        <f t="shared" si="12"/>
        <v>13.970746153214863</v>
      </c>
      <c r="K217" s="30">
        <f t="shared" si="13"/>
        <v>0.60917184863514784</v>
      </c>
      <c r="L217" s="28">
        <f t="shared" si="14"/>
        <v>4.3603386816599548</v>
      </c>
      <c r="M217" s="34">
        <v>13.361574304579699</v>
      </c>
      <c r="N217" s="16" t="str">
        <f t="shared" si="15"/>
        <v>match</v>
      </c>
    </row>
    <row r="218" spans="1:14" ht="41.4">
      <c r="A218" t="s">
        <v>164</v>
      </c>
      <c r="B218" t="s">
        <v>115</v>
      </c>
      <c r="C218" s="14" t="s">
        <v>383</v>
      </c>
      <c r="D218" t="s">
        <v>465</v>
      </c>
      <c r="G218" t="s">
        <v>483</v>
      </c>
      <c r="H218" s="20">
        <v>2033</v>
      </c>
      <c r="I218" s="30">
        <f>100*(1-(SUMIFS(CVD_40q30_Age!$M$2:$M$10401,CVD_40q30_Age!$A$2:$A$10401,A218,CVD_40q30_Age!$B$2:$B$10401,B218,CVD_40q30_Age!$E$2:$E$10401,G218,CVD_40q30_Age!$F$2:$F$10401,H218,CVD_40q30_Age!$G$2:$G$10401,69))/(SUMIFS(CVD_40q30_Age!$L$2:$L$10401,CVD_40q30_Age!$A$2:$A$10401,A218,CVD_40q30_Age!$B$2:$B$10401,B218,CVD_40q30_Age!$E$2:$E$10401,G218,CVD_40q30_Age!$F$2:$F$10401,H218,CVD_40q30_Age!$G$2:$G$10401,30)))</f>
        <v>13.13476079258219</v>
      </c>
      <c r="J218" s="30">
        <f t="shared" si="12"/>
        <v>13.845230894675142</v>
      </c>
      <c r="K218" s="30">
        <f t="shared" si="13"/>
        <v>0.71047010209295181</v>
      </c>
      <c r="L218" s="28">
        <f t="shared" si="14"/>
        <v>5.1315150140702794</v>
      </c>
      <c r="M218" s="34">
        <v>13.134760792582201</v>
      </c>
      <c r="N218" s="16" t="str">
        <f t="shared" si="15"/>
        <v>match</v>
      </c>
    </row>
    <row r="219" spans="1:14" ht="41.4">
      <c r="A219" t="s">
        <v>164</v>
      </c>
      <c r="B219" t="s">
        <v>115</v>
      </c>
      <c r="C219" s="14" t="s">
        <v>383</v>
      </c>
      <c r="D219" t="s">
        <v>465</v>
      </c>
      <c r="G219" t="s">
        <v>483</v>
      </c>
      <c r="H219" s="20">
        <v>2034</v>
      </c>
      <c r="I219" s="30">
        <f>100*(1-(SUMIFS(CVD_40q30_Age!$M$2:$M$10401,CVD_40q30_Age!$A$2:$A$10401,A219,CVD_40q30_Age!$B$2:$B$10401,B219,CVD_40q30_Age!$E$2:$E$10401,G219,CVD_40q30_Age!$F$2:$F$10401,H219,CVD_40q30_Age!$G$2:$G$10401,69))/(SUMIFS(CVD_40q30_Age!$L$2:$L$10401,CVD_40q30_Age!$A$2:$A$10401,A219,CVD_40q30_Age!$B$2:$B$10401,B219,CVD_40q30_Age!$E$2:$E$10401,G219,CVD_40q30_Age!$F$2:$F$10401,H219,CVD_40q30_Age!$G$2:$G$10401,30)))</f>
        <v>12.912062561730519</v>
      </c>
      <c r="J219" s="30">
        <f t="shared" si="12"/>
        <v>13.726112857616224</v>
      </c>
      <c r="K219" s="30">
        <f t="shared" si="13"/>
        <v>0.81405029588570521</v>
      </c>
      <c r="L219" s="28">
        <f t="shared" si="14"/>
        <v>5.9306688232132103</v>
      </c>
      <c r="M219" s="34">
        <v>12.912062561730499</v>
      </c>
      <c r="N219" s="16" t="str">
        <f t="shared" si="15"/>
        <v>match</v>
      </c>
    </row>
    <row r="220" spans="1:14" ht="41.4">
      <c r="A220" t="s">
        <v>164</v>
      </c>
      <c r="B220" t="s">
        <v>115</v>
      </c>
      <c r="C220" s="14" t="s">
        <v>383</v>
      </c>
      <c r="D220" t="s">
        <v>465</v>
      </c>
      <c r="G220" t="s">
        <v>483</v>
      </c>
      <c r="H220" s="20">
        <v>2035</v>
      </c>
      <c r="I220" s="30">
        <f>100*(1-(SUMIFS(CVD_40q30_Age!$M$2:$M$10401,CVD_40q30_Age!$A$2:$A$10401,A220,CVD_40q30_Age!$B$2:$B$10401,B220,CVD_40q30_Age!$E$2:$E$10401,G220,CVD_40q30_Age!$F$2:$F$10401,H220,CVD_40q30_Age!$G$2:$G$10401,69))/(SUMIFS(CVD_40q30_Age!$L$2:$L$10401,CVD_40q30_Age!$A$2:$A$10401,A220,CVD_40q30_Age!$B$2:$B$10401,B220,CVD_40q30_Age!$E$2:$E$10401,G220,CVD_40q30_Age!$F$2:$F$10401,H220,CVD_40q30_Age!$G$2:$G$10401,30)))</f>
        <v>12.681648706819482</v>
      </c>
      <c r="J220" s="30">
        <f t="shared" si="12"/>
        <v>13.599951679669731</v>
      </c>
      <c r="K220" s="30">
        <f t="shared" si="13"/>
        <v>0.91830297285024898</v>
      </c>
      <c r="L220" s="28">
        <f t="shared" si="14"/>
        <v>6.7522517320631357</v>
      </c>
      <c r="M220" s="34">
        <v>12.6816487068195</v>
      </c>
      <c r="N220" s="16" t="str">
        <f t="shared" si="15"/>
        <v>match</v>
      </c>
    </row>
    <row r="221" spans="1:14" ht="41.4">
      <c r="A221" t="s">
        <v>164</v>
      </c>
      <c r="B221" t="s">
        <v>115</v>
      </c>
      <c r="C221" s="14" t="s">
        <v>383</v>
      </c>
      <c r="D221" t="s">
        <v>465</v>
      </c>
      <c r="G221" t="s">
        <v>483</v>
      </c>
      <c r="H221" s="20">
        <v>2036</v>
      </c>
      <c r="I221" s="30">
        <f>100*(1-(SUMIFS(CVD_40q30_Age!$M$2:$M$10401,CVD_40q30_Age!$A$2:$A$10401,A221,CVD_40q30_Age!$B$2:$B$10401,B221,CVD_40q30_Age!$E$2:$E$10401,G221,CVD_40q30_Age!$F$2:$F$10401,H221,CVD_40q30_Age!$G$2:$G$10401,69))/(SUMIFS(CVD_40q30_Age!$L$2:$L$10401,CVD_40q30_Age!$A$2:$A$10401,A221,CVD_40q30_Age!$B$2:$B$10401,B221,CVD_40q30_Age!$E$2:$E$10401,G221,CVD_40q30_Age!$F$2:$F$10401,H221,CVD_40q30_Age!$G$2:$G$10401,30)))</f>
        <v>12.457032175755744</v>
      </c>
      <c r="J221" s="30">
        <f t="shared" si="12"/>
        <v>13.480038535038208</v>
      </c>
      <c r="K221" s="30">
        <f t="shared" si="13"/>
        <v>1.0230063592824639</v>
      </c>
      <c r="L221" s="28">
        <f t="shared" si="14"/>
        <v>7.5890462525266376</v>
      </c>
      <c r="M221" s="34">
        <v>12.457032175755799</v>
      </c>
      <c r="N221" s="16" t="str">
        <f t="shared" si="15"/>
        <v>match</v>
      </c>
    </row>
    <row r="222" spans="1:14" ht="41.4">
      <c r="A222" t="s">
        <v>164</v>
      </c>
      <c r="B222" t="s">
        <v>115</v>
      </c>
      <c r="C222" s="14" t="s">
        <v>383</v>
      </c>
      <c r="D222" t="s">
        <v>465</v>
      </c>
      <c r="G222" t="s">
        <v>483</v>
      </c>
      <c r="H222" s="20">
        <v>2037</v>
      </c>
      <c r="I222" s="30">
        <f>100*(1-(SUMIFS(CVD_40q30_Age!$M$2:$M$10401,CVD_40q30_Age!$A$2:$A$10401,A222,CVD_40q30_Age!$B$2:$B$10401,B222,CVD_40q30_Age!$E$2:$E$10401,G222,CVD_40q30_Age!$F$2:$F$10401,H222,CVD_40q30_Age!$G$2:$G$10401,69))/(SUMIFS(CVD_40q30_Age!$L$2:$L$10401,CVD_40q30_Age!$A$2:$A$10401,A222,CVD_40q30_Age!$B$2:$B$10401,B222,CVD_40q30_Age!$E$2:$E$10401,G222,CVD_40q30_Age!$F$2:$F$10401,H222,CVD_40q30_Age!$G$2:$G$10401,30)))</f>
        <v>12.228759711109117</v>
      </c>
      <c r="J222" s="30">
        <f t="shared" si="12"/>
        <v>13.356721338798561</v>
      </c>
      <c r="K222" s="30">
        <f t="shared" si="13"/>
        <v>1.1279616276894444</v>
      </c>
      <c r="L222" s="28">
        <f t="shared" si="14"/>
        <v>8.4448990068613998</v>
      </c>
      <c r="M222" s="34">
        <v>12.228759711109101</v>
      </c>
      <c r="N222" s="16" t="str">
        <f t="shared" si="15"/>
        <v>match</v>
      </c>
    </row>
    <row r="223" spans="1:14" ht="41.4">
      <c r="A223" t="s">
        <v>164</v>
      </c>
      <c r="B223" t="s">
        <v>115</v>
      </c>
      <c r="C223" s="14" t="s">
        <v>383</v>
      </c>
      <c r="D223" t="s">
        <v>465</v>
      </c>
      <c r="G223" t="s">
        <v>483</v>
      </c>
      <c r="H223" s="20">
        <v>2038</v>
      </c>
      <c r="I223" s="30">
        <f>100*(1-(SUMIFS(CVD_40q30_Age!$M$2:$M$10401,CVD_40q30_Age!$A$2:$A$10401,A223,CVD_40q30_Age!$B$2:$B$10401,B223,CVD_40q30_Age!$E$2:$E$10401,G223,CVD_40q30_Age!$F$2:$F$10401,H223,CVD_40q30_Age!$G$2:$G$10401,69))/(SUMIFS(CVD_40q30_Age!$L$2:$L$10401,CVD_40q30_Age!$A$2:$A$10401,A223,CVD_40q30_Age!$B$2:$B$10401,B223,CVD_40q30_Age!$E$2:$E$10401,G223,CVD_40q30_Age!$F$2:$F$10401,H223,CVD_40q30_Age!$G$2:$G$10401,30)))</f>
        <v>11.996319476745143</v>
      </c>
      <c r="J223" s="30">
        <f t="shared" si="12"/>
        <v>13.229199067255525</v>
      </c>
      <c r="K223" s="30">
        <f t="shared" si="13"/>
        <v>1.2328795905103824</v>
      </c>
      <c r="L223" s="28">
        <f t="shared" si="14"/>
        <v>9.3193819538324512</v>
      </c>
      <c r="M223" s="34">
        <v>11.9963194767451</v>
      </c>
      <c r="N223" s="16" t="str">
        <f t="shared" si="15"/>
        <v>match</v>
      </c>
    </row>
    <row r="224" spans="1:14" ht="41.4">
      <c r="A224" t="s">
        <v>164</v>
      </c>
      <c r="B224" t="s">
        <v>115</v>
      </c>
      <c r="C224" s="14" t="s">
        <v>383</v>
      </c>
      <c r="D224" t="s">
        <v>465</v>
      </c>
      <c r="G224" t="s">
        <v>483</v>
      </c>
      <c r="H224" s="20">
        <v>2039</v>
      </c>
      <c r="I224" s="30">
        <f>100*(1-(SUMIFS(CVD_40q30_Age!$M$2:$M$10401,CVD_40q30_Age!$A$2:$A$10401,A224,CVD_40q30_Age!$B$2:$B$10401,B224,CVD_40q30_Age!$E$2:$E$10401,G224,CVD_40q30_Age!$F$2:$F$10401,H224,CVD_40q30_Age!$G$2:$G$10401,69))/(SUMIFS(CVD_40q30_Age!$L$2:$L$10401,CVD_40q30_Age!$A$2:$A$10401,A224,CVD_40q30_Age!$B$2:$B$10401,B224,CVD_40q30_Age!$E$2:$E$10401,G224,CVD_40q30_Age!$F$2:$F$10401,H224,CVD_40q30_Age!$G$2:$G$10401,30)))</f>
        <v>11.770755630339014</v>
      </c>
      <c r="J224" s="30">
        <f t="shared" si="12"/>
        <v>13.109041729496806</v>
      </c>
      <c r="K224" s="30">
        <f t="shared" si="13"/>
        <v>1.3382860991577914</v>
      </c>
      <c r="L224" s="28">
        <f t="shared" si="14"/>
        <v>10.20887816800902</v>
      </c>
      <c r="M224" s="34">
        <v>11.770755630339</v>
      </c>
      <c r="N224" s="16" t="str">
        <f t="shared" si="15"/>
        <v>match</v>
      </c>
    </row>
    <row r="225" spans="1:14" ht="41.4">
      <c r="A225" t="s">
        <v>164</v>
      </c>
      <c r="B225" t="s">
        <v>115</v>
      </c>
      <c r="C225" s="14" t="s">
        <v>383</v>
      </c>
      <c r="D225" t="s">
        <v>465</v>
      </c>
      <c r="G225" t="s">
        <v>483</v>
      </c>
      <c r="H225" s="20">
        <v>2040</v>
      </c>
      <c r="I225" s="30">
        <f>100*(1-(SUMIFS(CVD_40q30_Age!$M$2:$M$10401,CVD_40q30_Age!$A$2:$A$10401,A225,CVD_40q30_Age!$B$2:$B$10401,B225,CVD_40q30_Age!$E$2:$E$10401,G225,CVD_40q30_Age!$F$2:$F$10401,H225,CVD_40q30_Age!$G$2:$G$10401,69))/(SUMIFS(CVD_40q30_Age!$L$2:$L$10401,CVD_40q30_Age!$A$2:$A$10401,A225,CVD_40q30_Age!$B$2:$B$10401,B225,CVD_40q30_Age!$E$2:$E$10401,G225,CVD_40q30_Age!$F$2:$F$10401,H225,CVD_40q30_Age!$G$2:$G$10401,30)))</f>
        <v>11.539142492858423</v>
      </c>
      <c r="J225" s="30">
        <f t="shared" si="12"/>
        <v>12.981499482050596</v>
      </c>
      <c r="K225" s="30">
        <f t="shared" si="13"/>
        <v>1.4423569891921737</v>
      </c>
      <c r="L225" s="28">
        <f t="shared" si="14"/>
        <v>11.110865822446074</v>
      </c>
      <c r="M225" s="34">
        <v>11.539142492858399</v>
      </c>
      <c r="N225" s="16" t="str">
        <f t="shared" si="15"/>
        <v>match</v>
      </c>
    </row>
    <row r="226" spans="1:14" ht="41.4">
      <c r="A226" t="s">
        <v>164</v>
      </c>
      <c r="B226" t="s">
        <v>115</v>
      </c>
      <c r="C226" s="14" t="s">
        <v>383</v>
      </c>
      <c r="D226" t="s">
        <v>465</v>
      </c>
      <c r="G226" t="s">
        <v>483</v>
      </c>
      <c r="H226" s="20">
        <v>2041</v>
      </c>
      <c r="I226" s="30">
        <f>100*(1-(SUMIFS(CVD_40q30_Age!$M$2:$M$10401,CVD_40q30_Age!$A$2:$A$10401,A226,CVD_40q30_Age!$B$2:$B$10401,B226,CVD_40q30_Age!$E$2:$E$10401,G226,CVD_40q30_Age!$F$2:$F$10401,H226,CVD_40q30_Age!$G$2:$G$10401,69))/(SUMIFS(CVD_40q30_Age!$L$2:$L$10401,CVD_40q30_Age!$A$2:$A$10401,A226,CVD_40q30_Age!$B$2:$B$10401,B226,CVD_40q30_Age!$E$2:$E$10401,G226,CVD_40q30_Age!$F$2:$F$10401,H226,CVD_40q30_Age!$G$2:$G$10401,30)))</f>
        <v>11.308873372680372</v>
      </c>
      <c r="J226" s="30">
        <f t="shared" si="12"/>
        <v>12.853722022957381</v>
      </c>
      <c r="K226" s="30">
        <f t="shared" si="13"/>
        <v>1.5448486502770091</v>
      </c>
      <c r="L226" s="28">
        <f t="shared" si="14"/>
        <v>12.018687252749308</v>
      </c>
      <c r="M226" s="34">
        <v>11.3088733726804</v>
      </c>
      <c r="N226" s="16" t="str">
        <f t="shared" si="15"/>
        <v>match</v>
      </c>
    </row>
    <row r="227" spans="1:14" ht="41.4">
      <c r="A227" t="s">
        <v>164</v>
      </c>
      <c r="B227" t="s">
        <v>115</v>
      </c>
      <c r="C227" s="14" t="s">
        <v>383</v>
      </c>
      <c r="D227" t="s">
        <v>465</v>
      </c>
      <c r="G227" t="s">
        <v>483</v>
      </c>
      <c r="H227" s="20">
        <v>2042</v>
      </c>
      <c r="I227" s="30">
        <f>100*(1-(SUMIFS(CVD_40q30_Age!$M$2:$M$10401,CVD_40q30_Age!$A$2:$A$10401,A227,CVD_40q30_Age!$B$2:$B$10401,B227,CVD_40q30_Age!$E$2:$E$10401,G227,CVD_40q30_Age!$F$2:$F$10401,H227,CVD_40q30_Age!$G$2:$G$10401,69))/(SUMIFS(CVD_40q30_Age!$L$2:$L$10401,CVD_40q30_Age!$A$2:$A$10401,A227,CVD_40q30_Age!$B$2:$B$10401,B227,CVD_40q30_Age!$E$2:$E$10401,G227,CVD_40q30_Age!$F$2:$F$10401,H227,CVD_40q30_Age!$G$2:$G$10401,30)))</f>
        <v>11.076247136691775</v>
      </c>
      <c r="J227" s="30">
        <f t="shared" si="12"/>
        <v>12.722486807494281</v>
      </c>
      <c r="K227" s="30">
        <f t="shared" si="13"/>
        <v>1.6462396708025064</v>
      </c>
      <c r="L227" s="28">
        <f t="shared" si="14"/>
        <v>12.939606035455082</v>
      </c>
      <c r="M227" s="34">
        <v>11.0762471366918</v>
      </c>
      <c r="N227" s="16" t="str">
        <f t="shared" si="15"/>
        <v>match</v>
      </c>
    </row>
    <row r="228" spans="1:14" ht="41.4">
      <c r="A228" t="s">
        <v>164</v>
      </c>
      <c r="B228" t="s">
        <v>115</v>
      </c>
      <c r="C228" s="14" t="s">
        <v>383</v>
      </c>
      <c r="D228" t="s">
        <v>465</v>
      </c>
      <c r="G228" t="s">
        <v>483</v>
      </c>
      <c r="H228" s="20">
        <v>2043</v>
      </c>
      <c r="I228" s="30">
        <f>100*(1-(SUMIFS(CVD_40q30_Age!$M$2:$M$10401,CVD_40q30_Age!$A$2:$A$10401,A228,CVD_40q30_Age!$B$2:$B$10401,B228,CVD_40q30_Age!$E$2:$E$10401,G228,CVD_40q30_Age!$F$2:$F$10401,H228,CVD_40q30_Age!$G$2:$G$10401,69))/(SUMIFS(CVD_40q30_Age!$L$2:$L$10401,CVD_40q30_Age!$A$2:$A$10401,A228,CVD_40q30_Age!$B$2:$B$10401,B228,CVD_40q30_Age!$E$2:$E$10401,G228,CVD_40q30_Age!$F$2:$F$10401,H228,CVD_40q30_Age!$G$2:$G$10401,30)))</f>
        <v>10.839534518276961</v>
      </c>
      <c r="J228" s="30">
        <f t="shared" si="12"/>
        <v>12.585540181250643</v>
      </c>
      <c r="K228" s="30">
        <f t="shared" si="13"/>
        <v>1.7460056629736815</v>
      </c>
      <c r="L228" s="28">
        <f t="shared" si="14"/>
        <v>13.873108645545466</v>
      </c>
      <c r="M228" s="34">
        <v>10.839534518276899</v>
      </c>
      <c r="N228" s="16" t="str">
        <f t="shared" si="15"/>
        <v>match</v>
      </c>
    </row>
    <row r="229" spans="1:14" ht="41.4">
      <c r="A229" t="s">
        <v>164</v>
      </c>
      <c r="B229" t="s">
        <v>115</v>
      </c>
      <c r="C229" s="14" t="s">
        <v>383</v>
      </c>
      <c r="D229" t="s">
        <v>465</v>
      </c>
      <c r="G229" t="s">
        <v>483</v>
      </c>
      <c r="H229" s="20">
        <v>2044</v>
      </c>
      <c r="I229" s="30">
        <f>100*(1-(SUMIFS(CVD_40q30_Age!$M$2:$M$10401,CVD_40q30_Age!$A$2:$A$10401,A229,CVD_40q30_Age!$B$2:$B$10401,B229,CVD_40q30_Age!$E$2:$E$10401,G229,CVD_40q30_Age!$F$2:$F$10401,H229,CVD_40q30_Age!$G$2:$G$10401,69))/(SUMIFS(CVD_40q30_Age!$L$2:$L$10401,CVD_40q30_Age!$A$2:$A$10401,A229,CVD_40q30_Age!$B$2:$B$10401,B229,CVD_40q30_Age!$E$2:$E$10401,G229,CVD_40q30_Age!$F$2:$F$10401,H229,CVD_40q30_Age!$G$2:$G$10401,30)))</f>
        <v>10.606597011487739</v>
      </c>
      <c r="J229" s="30">
        <f t="shared" si="12"/>
        <v>12.450986408722986</v>
      </c>
      <c r="K229" s="30">
        <f t="shared" si="13"/>
        <v>1.844389397235247</v>
      </c>
      <c r="L229" s="28">
        <f t="shared" si="14"/>
        <v>14.813199024481253</v>
      </c>
      <c r="M229" s="34">
        <v>10.6065970114877</v>
      </c>
      <c r="N229" s="16" t="str">
        <f t="shared" si="15"/>
        <v>match</v>
      </c>
    </row>
    <row r="230" spans="1:14" ht="41.4">
      <c r="A230" t="s">
        <v>164</v>
      </c>
      <c r="B230" t="s">
        <v>115</v>
      </c>
      <c r="C230" s="14" t="s">
        <v>383</v>
      </c>
      <c r="D230" t="s">
        <v>465</v>
      </c>
      <c r="G230" t="s">
        <v>483</v>
      </c>
      <c r="H230" s="20">
        <v>2045</v>
      </c>
      <c r="I230" s="30">
        <f>100*(1-(SUMIFS(CVD_40q30_Age!$M$2:$M$10401,CVD_40q30_Age!$A$2:$A$10401,A230,CVD_40q30_Age!$B$2:$B$10401,B230,CVD_40q30_Age!$E$2:$E$10401,G230,CVD_40q30_Age!$F$2:$F$10401,H230,CVD_40q30_Age!$G$2:$G$10401,69))/(SUMIFS(CVD_40q30_Age!$L$2:$L$10401,CVD_40q30_Age!$A$2:$A$10401,A230,CVD_40q30_Age!$B$2:$B$10401,B230,CVD_40q30_Age!$E$2:$E$10401,G230,CVD_40q30_Age!$F$2:$F$10401,H230,CVD_40q30_Age!$G$2:$G$10401,30)))</f>
        <v>10.382451547261462</v>
      </c>
      <c r="J230" s="30">
        <f t="shared" si="12"/>
        <v>12.324707048815132</v>
      </c>
      <c r="K230" s="30">
        <f t="shared" si="13"/>
        <v>1.9422555015536691</v>
      </c>
      <c r="L230" s="28">
        <f t="shared" si="14"/>
        <v>15.759039901401898</v>
      </c>
      <c r="M230" s="34">
        <v>10.3824515472614</v>
      </c>
      <c r="N230" s="16" t="str">
        <f t="shared" si="15"/>
        <v>match</v>
      </c>
    </row>
    <row r="231" spans="1:14" ht="41.4">
      <c r="A231" t="s">
        <v>164</v>
      </c>
      <c r="B231" t="s">
        <v>115</v>
      </c>
      <c r="C231" s="14" t="s">
        <v>383</v>
      </c>
      <c r="D231" t="s">
        <v>465</v>
      </c>
      <c r="G231" t="s">
        <v>483</v>
      </c>
      <c r="H231" s="20">
        <v>2046</v>
      </c>
      <c r="I231" s="30">
        <f>100*(1-(SUMIFS(CVD_40q30_Age!$M$2:$M$10401,CVD_40q30_Age!$A$2:$A$10401,A231,CVD_40q30_Age!$B$2:$B$10401,B231,CVD_40q30_Age!$E$2:$E$10401,G231,CVD_40q30_Age!$F$2:$F$10401,H231,CVD_40q30_Age!$G$2:$G$10401,69))/(SUMIFS(CVD_40q30_Age!$L$2:$L$10401,CVD_40q30_Age!$A$2:$A$10401,A231,CVD_40q30_Age!$B$2:$B$10401,B231,CVD_40q30_Age!$E$2:$E$10401,G231,CVD_40q30_Age!$F$2:$F$10401,H231,CVD_40q30_Age!$G$2:$G$10401,30)))</f>
        <v>10.15832379335907</v>
      </c>
      <c r="J231" s="30">
        <f t="shared" si="12"/>
        <v>12.195786703555134</v>
      </c>
      <c r="K231" s="30">
        <f t="shared" si="13"/>
        <v>2.037462910196064</v>
      </c>
      <c r="L231" s="28">
        <f t="shared" si="14"/>
        <v>16.706285209154512</v>
      </c>
      <c r="M231" s="34">
        <v>10.1583237933591</v>
      </c>
      <c r="N231" s="16" t="str">
        <f t="shared" si="15"/>
        <v>match</v>
      </c>
    </row>
    <row r="232" spans="1:14" ht="41.4">
      <c r="A232" t="s">
        <v>164</v>
      </c>
      <c r="B232" t="s">
        <v>115</v>
      </c>
      <c r="C232" s="14" t="s">
        <v>383</v>
      </c>
      <c r="D232" t="s">
        <v>465</v>
      </c>
      <c r="G232" t="s">
        <v>483</v>
      </c>
      <c r="H232" s="20">
        <v>2047</v>
      </c>
      <c r="I232" s="30">
        <f>100*(1-(SUMIFS(CVD_40q30_Age!$M$2:$M$10401,CVD_40q30_Age!$A$2:$A$10401,A232,CVD_40q30_Age!$B$2:$B$10401,B232,CVD_40q30_Age!$E$2:$E$10401,G232,CVD_40q30_Age!$F$2:$F$10401,H232,CVD_40q30_Age!$G$2:$G$10401,69))/(SUMIFS(CVD_40q30_Age!$L$2:$L$10401,CVD_40q30_Age!$A$2:$A$10401,A232,CVD_40q30_Age!$B$2:$B$10401,B232,CVD_40q30_Age!$E$2:$E$10401,G232,CVD_40q30_Age!$F$2:$F$10401,H232,CVD_40q30_Age!$G$2:$G$10401,30)))</f>
        <v>9.9345884913296203</v>
      </c>
      <c r="J232" s="30">
        <f t="shared" si="12"/>
        <v>12.066077809605513</v>
      </c>
      <c r="K232" s="30">
        <f t="shared" si="13"/>
        <v>2.1314893182758929</v>
      </c>
      <c r="L232" s="28">
        <f t="shared" si="14"/>
        <v>17.6651381825092</v>
      </c>
      <c r="M232" s="34">
        <v>9.9345884913296398</v>
      </c>
      <c r="N232" s="16" t="str">
        <f t="shared" si="15"/>
        <v>match</v>
      </c>
    </row>
    <row r="233" spans="1:14" ht="41.4">
      <c r="A233" t="s">
        <v>164</v>
      </c>
      <c r="B233" t="s">
        <v>115</v>
      </c>
      <c r="C233" s="14" t="s">
        <v>383</v>
      </c>
      <c r="D233" t="s">
        <v>465</v>
      </c>
      <c r="G233" t="s">
        <v>483</v>
      </c>
      <c r="H233" s="20">
        <v>2048</v>
      </c>
      <c r="I233" s="30">
        <f>100*(1-(SUMIFS(CVD_40q30_Age!$M$2:$M$10401,CVD_40q30_Age!$A$2:$A$10401,A233,CVD_40q30_Age!$B$2:$B$10401,B233,CVD_40q30_Age!$E$2:$E$10401,G233,CVD_40q30_Age!$F$2:$F$10401,H233,CVD_40q30_Age!$G$2:$G$10401,69))/(SUMIFS(CVD_40q30_Age!$L$2:$L$10401,CVD_40q30_Age!$A$2:$A$10401,A233,CVD_40q30_Age!$B$2:$B$10401,B233,CVD_40q30_Age!$E$2:$E$10401,G233,CVD_40q30_Age!$F$2:$F$10401,H233,CVD_40q30_Age!$G$2:$G$10401,30)))</f>
        <v>9.7085734421774923</v>
      </c>
      <c r="J233" s="30">
        <f t="shared" si="12"/>
        <v>11.931549181001721</v>
      </c>
      <c r="K233" s="30">
        <f t="shared" si="13"/>
        <v>2.2229757388242284</v>
      </c>
      <c r="L233" s="28">
        <f t="shared" si="14"/>
        <v>18.631073845497045</v>
      </c>
      <c r="M233" s="34">
        <v>9.7085734421774799</v>
      </c>
      <c r="N233" s="16" t="str">
        <f t="shared" si="15"/>
        <v>match</v>
      </c>
    </row>
    <row r="234" spans="1:14" ht="41.4">
      <c r="A234" t="s">
        <v>164</v>
      </c>
      <c r="B234" t="s">
        <v>115</v>
      </c>
      <c r="C234" s="14" t="s">
        <v>383</v>
      </c>
      <c r="D234" t="s">
        <v>465</v>
      </c>
      <c r="G234" t="s">
        <v>483</v>
      </c>
      <c r="H234" s="20">
        <v>2049</v>
      </c>
      <c r="I234" s="30">
        <f>100*(1-(SUMIFS(CVD_40q30_Age!$M$2:$M$10401,CVD_40q30_Age!$A$2:$A$10401,A234,CVD_40q30_Age!$B$2:$B$10401,B234,CVD_40q30_Age!$E$2:$E$10401,G234,CVD_40q30_Age!$F$2:$F$10401,H234,CVD_40q30_Age!$G$2:$G$10401,69))/(SUMIFS(CVD_40q30_Age!$L$2:$L$10401,CVD_40q30_Age!$A$2:$A$10401,A234,CVD_40q30_Age!$B$2:$B$10401,B234,CVD_40q30_Age!$E$2:$E$10401,G234,CVD_40q30_Age!$F$2:$F$10401,H234,CVD_40q30_Age!$G$2:$G$10401,30)))</f>
        <v>9.4917970237016096</v>
      </c>
      <c r="J234" s="30">
        <f t="shared" si="12"/>
        <v>11.8054215438263</v>
      </c>
      <c r="K234" s="30">
        <f t="shared" si="13"/>
        <v>2.3136245201246908</v>
      </c>
      <c r="L234" s="28">
        <f t="shared" si="14"/>
        <v>19.597983109164037</v>
      </c>
      <c r="M234" s="34">
        <v>9.4917970237015901</v>
      </c>
      <c r="N234" s="16" t="str">
        <f t="shared" si="15"/>
        <v>match</v>
      </c>
    </row>
    <row r="235" spans="1:14" ht="41.4">
      <c r="A235" t="s">
        <v>164</v>
      </c>
      <c r="B235" t="s">
        <v>115</v>
      </c>
      <c r="C235" s="14" t="s">
        <v>383</v>
      </c>
      <c r="D235" t="s">
        <v>465</v>
      </c>
      <c r="G235" t="s">
        <v>483</v>
      </c>
      <c r="H235" s="20">
        <v>2050</v>
      </c>
      <c r="I235" s="30">
        <f>100*(1-(SUMIFS(CVD_40q30_Age!$M$2:$M$10401,CVD_40q30_Age!$A$2:$A$10401,A235,CVD_40q30_Age!$B$2:$B$10401,B235,CVD_40q30_Age!$E$2:$E$10401,G235,CVD_40q30_Age!$F$2:$F$10401,H235,CVD_40q30_Age!$G$2:$G$10401,69))/(SUMIFS(CVD_40q30_Age!$L$2:$L$10401,CVD_40q30_Age!$A$2:$A$10401,A235,CVD_40q30_Age!$B$2:$B$10401,B235,CVD_40q30_Age!$E$2:$E$10401,G235,CVD_40q30_Age!$F$2:$F$10401,H235,CVD_40q30_Age!$G$2:$G$10401,30)))</f>
        <v>9.2825471847715839</v>
      </c>
      <c r="J235" s="30">
        <f t="shared" si="12"/>
        <v>11.686286604642959</v>
      </c>
      <c r="K235" s="30">
        <f t="shared" si="13"/>
        <v>2.4037394198713748</v>
      </c>
      <c r="L235" s="28">
        <f t="shared" si="14"/>
        <v>20.56888985519463</v>
      </c>
      <c r="M235" s="34">
        <v>9.2825471847715804</v>
      </c>
      <c r="N235" s="16" t="str">
        <f t="shared" si="15"/>
        <v>match</v>
      </c>
    </row>
    <row r="236" spans="1:14" ht="27.6">
      <c r="A236" t="s">
        <v>164</v>
      </c>
      <c r="B236" t="s">
        <v>112</v>
      </c>
      <c r="C236" s="14" t="s">
        <v>384</v>
      </c>
      <c r="D236" t="s">
        <v>112</v>
      </c>
      <c r="G236" t="s">
        <v>483</v>
      </c>
      <c r="H236" s="20">
        <v>2025</v>
      </c>
      <c r="I236" s="30">
        <f>100*(1-(SUMIFS(CVD_40q30_Age!$M$2:$M$10401,CVD_40q30_Age!$A$2:$A$10401,A236,CVD_40q30_Age!$B$2:$B$10401,B236,CVD_40q30_Age!$E$2:$E$10401,G236,CVD_40q30_Age!$F$2:$F$10401,H236,CVD_40q30_Age!$G$2:$G$10401,69))/(SUMIFS(CVD_40q30_Age!$L$2:$L$10401,CVD_40q30_Age!$A$2:$A$10401,A236,CVD_40q30_Age!$B$2:$B$10401,B236,CVD_40q30_Age!$E$2:$E$10401,G236,CVD_40q30_Age!$F$2:$F$10401,H236,CVD_40q30_Age!$G$2:$G$10401,30)))</f>
        <v>14.594862693022181</v>
      </c>
      <c r="J236" s="30">
        <f t="shared" si="12"/>
        <v>14.594862693022181</v>
      </c>
      <c r="K236" s="30">
        <f t="shared" si="13"/>
        <v>0</v>
      </c>
      <c r="L236" s="28">
        <f t="shared" si="14"/>
        <v>0</v>
      </c>
      <c r="M236" s="34">
        <v>14.594862693022201</v>
      </c>
      <c r="N236" s="16" t="str">
        <f t="shared" si="15"/>
        <v>match</v>
      </c>
    </row>
    <row r="237" spans="1:14" ht="27.6">
      <c r="A237" t="s">
        <v>164</v>
      </c>
      <c r="B237" t="s">
        <v>112</v>
      </c>
      <c r="C237" s="14" t="s">
        <v>384</v>
      </c>
      <c r="D237" t="s">
        <v>112</v>
      </c>
      <c r="G237" t="s">
        <v>483</v>
      </c>
      <c r="H237" s="20">
        <v>2026</v>
      </c>
      <c r="I237" s="30">
        <f>100*(1-(SUMIFS(CVD_40q30_Age!$M$2:$M$10401,CVD_40q30_Age!$A$2:$A$10401,A237,CVD_40q30_Age!$B$2:$B$10401,B237,CVD_40q30_Age!$E$2:$E$10401,G237,CVD_40q30_Age!$F$2:$F$10401,H237,CVD_40q30_Age!$G$2:$G$10401,69))/(SUMIFS(CVD_40q30_Age!$L$2:$L$10401,CVD_40q30_Age!$A$2:$A$10401,A237,CVD_40q30_Age!$B$2:$B$10401,B237,CVD_40q30_Age!$E$2:$E$10401,G237,CVD_40q30_Age!$F$2:$F$10401,H237,CVD_40q30_Age!$G$2:$G$10401,30)))</f>
        <v>14.52004645859677</v>
      </c>
      <c r="J237" s="30">
        <f t="shared" si="12"/>
        <v>14.52004645859677</v>
      </c>
      <c r="K237" s="30">
        <f t="shared" si="13"/>
        <v>0</v>
      </c>
      <c r="L237" s="28">
        <f t="shared" si="14"/>
        <v>0</v>
      </c>
      <c r="M237" s="34">
        <v>14.5200464585968</v>
      </c>
      <c r="N237" s="16" t="str">
        <f t="shared" si="15"/>
        <v>match</v>
      </c>
    </row>
    <row r="238" spans="1:14" ht="27.6">
      <c r="A238" t="s">
        <v>164</v>
      </c>
      <c r="B238" t="s">
        <v>112</v>
      </c>
      <c r="C238" s="14" t="s">
        <v>384</v>
      </c>
      <c r="D238" t="s">
        <v>112</v>
      </c>
      <c r="G238" t="s">
        <v>483</v>
      </c>
      <c r="H238" s="20">
        <v>2027</v>
      </c>
      <c r="I238" s="30">
        <f>100*(1-(SUMIFS(CVD_40q30_Age!$M$2:$M$10401,CVD_40q30_Age!$A$2:$A$10401,A238,CVD_40q30_Age!$B$2:$B$10401,B238,CVD_40q30_Age!$E$2:$E$10401,G238,CVD_40q30_Age!$F$2:$F$10401,H238,CVD_40q30_Age!$G$2:$G$10401,69))/(SUMIFS(CVD_40q30_Age!$L$2:$L$10401,CVD_40q30_Age!$A$2:$A$10401,A238,CVD_40q30_Age!$B$2:$B$10401,B238,CVD_40q30_Age!$E$2:$E$10401,G238,CVD_40q30_Age!$F$2:$F$10401,H238,CVD_40q30_Age!$G$2:$G$10401,30)))</f>
        <v>14.435622380360035</v>
      </c>
      <c r="J238" s="30">
        <f t="shared" si="12"/>
        <v>14.435622380360035</v>
      </c>
      <c r="K238" s="30">
        <f t="shared" si="13"/>
        <v>0</v>
      </c>
      <c r="L238" s="28">
        <f t="shared" si="14"/>
        <v>0</v>
      </c>
      <c r="M238" s="34">
        <v>14.43562238036</v>
      </c>
      <c r="N238" s="16" t="str">
        <f t="shared" si="15"/>
        <v>match</v>
      </c>
    </row>
    <row r="239" spans="1:14" ht="27.6">
      <c r="A239" t="s">
        <v>164</v>
      </c>
      <c r="B239" t="s">
        <v>112</v>
      </c>
      <c r="C239" s="14" t="s">
        <v>384</v>
      </c>
      <c r="D239" t="s">
        <v>112</v>
      </c>
      <c r="G239" t="s">
        <v>483</v>
      </c>
      <c r="H239" s="20">
        <v>2028</v>
      </c>
      <c r="I239" s="30">
        <f>100*(1-(SUMIFS(CVD_40q30_Age!$M$2:$M$10401,CVD_40q30_Age!$A$2:$A$10401,A239,CVD_40q30_Age!$B$2:$B$10401,B239,CVD_40q30_Age!$E$2:$E$10401,G239,CVD_40q30_Age!$F$2:$F$10401,H239,CVD_40q30_Age!$G$2:$G$10401,69))/(SUMIFS(CVD_40q30_Age!$L$2:$L$10401,CVD_40q30_Age!$A$2:$A$10401,A239,CVD_40q30_Age!$B$2:$B$10401,B239,CVD_40q30_Age!$E$2:$E$10401,G239,CVD_40q30_Age!$F$2:$F$10401,H239,CVD_40q30_Age!$G$2:$G$10401,30)))</f>
        <v>14.351337436226553</v>
      </c>
      <c r="J239" s="30">
        <f t="shared" si="12"/>
        <v>14.351337436226553</v>
      </c>
      <c r="K239" s="30">
        <f t="shared" si="13"/>
        <v>0</v>
      </c>
      <c r="L239" s="28">
        <f t="shared" si="14"/>
        <v>0</v>
      </c>
      <c r="M239" s="34">
        <v>14.351337436226601</v>
      </c>
      <c r="N239" s="16" t="str">
        <f t="shared" si="15"/>
        <v>match</v>
      </c>
    </row>
    <row r="240" spans="1:14" ht="27.6">
      <c r="A240" t="s">
        <v>164</v>
      </c>
      <c r="B240" t="s">
        <v>112</v>
      </c>
      <c r="C240" s="14" t="s">
        <v>384</v>
      </c>
      <c r="D240" t="s">
        <v>112</v>
      </c>
      <c r="G240" t="s">
        <v>483</v>
      </c>
      <c r="H240" s="20">
        <v>2029</v>
      </c>
      <c r="I240" s="30">
        <f>100*(1-(SUMIFS(CVD_40q30_Age!$M$2:$M$10401,CVD_40q30_Age!$A$2:$A$10401,A240,CVD_40q30_Age!$B$2:$B$10401,B240,CVD_40q30_Age!$E$2:$E$10401,G240,CVD_40q30_Age!$F$2:$F$10401,H240,CVD_40q30_Age!$G$2:$G$10401,69))/(SUMIFS(CVD_40q30_Age!$L$2:$L$10401,CVD_40q30_Age!$A$2:$A$10401,A240,CVD_40q30_Age!$B$2:$B$10401,B240,CVD_40q30_Age!$E$2:$E$10401,G240,CVD_40q30_Age!$F$2:$F$10401,H240,CVD_40q30_Age!$G$2:$G$10401,30)))</f>
        <v>14.275766755657616</v>
      </c>
      <c r="J240" s="30">
        <f t="shared" si="12"/>
        <v>14.275766755657616</v>
      </c>
      <c r="K240" s="30">
        <f t="shared" si="13"/>
        <v>0</v>
      </c>
      <c r="L240" s="28">
        <f t="shared" si="14"/>
        <v>0</v>
      </c>
      <c r="M240" s="34">
        <v>14.2757667556576</v>
      </c>
      <c r="N240" s="16" t="str">
        <f t="shared" si="15"/>
        <v>match</v>
      </c>
    </row>
    <row r="241" spans="1:14" ht="27.6">
      <c r="A241" t="s">
        <v>164</v>
      </c>
      <c r="B241" t="s">
        <v>112</v>
      </c>
      <c r="C241" s="14" t="s">
        <v>384</v>
      </c>
      <c r="D241" t="s">
        <v>112</v>
      </c>
      <c r="G241" t="s">
        <v>483</v>
      </c>
      <c r="H241" s="20">
        <v>2030</v>
      </c>
      <c r="I241" s="30">
        <f>100*(1-(SUMIFS(CVD_40q30_Age!$M$2:$M$10401,CVD_40q30_Age!$A$2:$A$10401,A241,CVD_40q30_Age!$B$2:$B$10401,B241,CVD_40q30_Age!$E$2:$E$10401,G241,CVD_40q30_Age!$F$2:$F$10401,H241,CVD_40q30_Age!$G$2:$G$10401,69))/(SUMIFS(CVD_40q30_Age!$L$2:$L$10401,CVD_40q30_Age!$A$2:$A$10401,A241,CVD_40q30_Age!$B$2:$B$10401,B241,CVD_40q30_Age!$E$2:$E$10401,G241,CVD_40q30_Age!$F$2:$F$10401,H241,CVD_40q30_Age!$G$2:$G$10401,30)))</f>
        <v>14.192049012873643</v>
      </c>
      <c r="J241" s="30">
        <f t="shared" si="12"/>
        <v>14.192049012873643</v>
      </c>
      <c r="K241" s="30">
        <f t="shared" si="13"/>
        <v>0</v>
      </c>
      <c r="L241" s="28">
        <f t="shared" si="14"/>
        <v>0</v>
      </c>
      <c r="M241" s="34">
        <v>14.192049012873699</v>
      </c>
      <c r="N241" s="16" t="str">
        <f t="shared" si="15"/>
        <v>match</v>
      </c>
    </row>
    <row r="242" spans="1:14" ht="27.6">
      <c r="A242" t="s">
        <v>164</v>
      </c>
      <c r="B242" t="s">
        <v>112</v>
      </c>
      <c r="C242" s="14" t="s">
        <v>384</v>
      </c>
      <c r="D242" t="s">
        <v>112</v>
      </c>
      <c r="G242" t="s">
        <v>483</v>
      </c>
      <c r="H242" s="20">
        <v>2031</v>
      </c>
      <c r="I242" s="30">
        <f>100*(1-(SUMIFS(CVD_40q30_Age!$M$2:$M$10401,CVD_40q30_Age!$A$2:$A$10401,A242,CVD_40q30_Age!$B$2:$B$10401,B242,CVD_40q30_Age!$E$2:$E$10401,G242,CVD_40q30_Age!$F$2:$F$10401,H242,CVD_40q30_Age!$G$2:$G$10401,69))/(SUMIFS(CVD_40q30_Age!$L$2:$L$10401,CVD_40q30_Age!$A$2:$A$10401,A242,CVD_40q30_Age!$B$2:$B$10401,B242,CVD_40q30_Age!$E$2:$E$10401,G242,CVD_40q30_Age!$F$2:$F$10401,H242,CVD_40q30_Age!$G$2:$G$10401,30)))</f>
        <v>14.085133545935303</v>
      </c>
      <c r="J242" s="30">
        <f t="shared" si="12"/>
        <v>14.085133545935303</v>
      </c>
      <c r="K242" s="30">
        <f t="shared" si="13"/>
        <v>0</v>
      </c>
      <c r="L242" s="28">
        <f t="shared" si="14"/>
        <v>0</v>
      </c>
      <c r="M242" s="34">
        <v>14.0851335459353</v>
      </c>
      <c r="N242" s="16" t="str">
        <f t="shared" si="15"/>
        <v>match</v>
      </c>
    </row>
    <row r="243" spans="1:14" ht="27.6">
      <c r="A243" t="s">
        <v>164</v>
      </c>
      <c r="B243" t="s">
        <v>112</v>
      </c>
      <c r="C243" s="14" t="s">
        <v>384</v>
      </c>
      <c r="D243" t="s">
        <v>112</v>
      </c>
      <c r="G243" t="s">
        <v>483</v>
      </c>
      <c r="H243" s="20">
        <v>2032</v>
      </c>
      <c r="I243" s="30">
        <f>100*(1-(SUMIFS(CVD_40q30_Age!$M$2:$M$10401,CVD_40q30_Age!$A$2:$A$10401,A243,CVD_40q30_Age!$B$2:$B$10401,B243,CVD_40q30_Age!$E$2:$E$10401,G243,CVD_40q30_Age!$F$2:$F$10401,H243,CVD_40q30_Age!$G$2:$G$10401,69))/(SUMIFS(CVD_40q30_Age!$L$2:$L$10401,CVD_40q30_Age!$A$2:$A$10401,A243,CVD_40q30_Age!$B$2:$B$10401,B243,CVD_40q30_Age!$E$2:$E$10401,G243,CVD_40q30_Age!$F$2:$F$10401,H243,CVD_40q30_Age!$G$2:$G$10401,30)))</f>
        <v>13.970746153214863</v>
      </c>
      <c r="J243" s="30">
        <f t="shared" si="12"/>
        <v>13.970746153214863</v>
      </c>
      <c r="K243" s="30">
        <f t="shared" si="13"/>
        <v>0</v>
      </c>
      <c r="L243" s="28">
        <f t="shared" si="14"/>
        <v>0</v>
      </c>
      <c r="M243" s="34">
        <v>13.9707461532149</v>
      </c>
      <c r="N243" s="16" t="str">
        <f t="shared" si="15"/>
        <v>match</v>
      </c>
    </row>
    <row r="244" spans="1:14" ht="27.6">
      <c r="A244" t="s">
        <v>164</v>
      </c>
      <c r="B244" t="s">
        <v>112</v>
      </c>
      <c r="C244" s="14" t="s">
        <v>384</v>
      </c>
      <c r="D244" t="s">
        <v>112</v>
      </c>
      <c r="G244" t="s">
        <v>483</v>
      </c>
      <c r="H244" s="20">
        <v>2033</v>
      </c>
      <c r="I244" s="30">
        <f>100*(1-(SUMIFS(CVD_40q30_Age!$M$2:$M$10401,CVD_40q30_Age!$A$2:$A$10401,A244,CVD_40q30_Age!$B$2:$B$10401,B244,CVD_40q30_Age!$E$2:$E$10401,G244,CVD_40q30_Age!$F$2:$F$10401,H244,CVD_40q30_Age!$G$2:$G$10401,69))/(SUMIFS(CVD_40q30_Age!$L$2:$L$10401,CVD_40q30_Age!$A$2:$A$10401,A244,CVD_40q30_Age!$B$2:$B$10401,B244,CVD_40q30_Age!$E$2:$E$10401,G244,CVD_40q30_Age!$F$2:$F$10401,H244,CVD_40q30_Age!$G$2:$G$10401,30)))</f>
        <v>13.845230894675142</v>
      </c>
      <c r="J244" s="30">
        <f t="shared" si="12"/>
        <v>13.845230894675142</v>
      </c>
      <c r="K244" s="30">
        <f t="shared" si="13"/>
        <v>0</v>
      </c>
      <c r="L244" s="28">
        <f t="shared" si="14"/>
        <v>0</v>
      </c>
      <c r="M244" s="34">
        <v>13.845230894675099</v>
      </c>
      <c r="N244" s="16" t="str">
        <f t="shared" si="15"/>
        <v>match</v>
      </c>
    </row>
    <row r="245" spans="1:14" ht="27.6">
      <c r="A245" t="s">
        <v>164</v>
      </c>
      <c r="B245" t="s">
        <v>112</v>
      </c>
      <c r="C245" s="14" t="s">
        <v>384</v>
      </c>
      <c r="D245" t="s">
        <v>112</v>
      </c>
      <c r="G245" t="s">
        <v>483</v>
      </c>
      <c r="H245" s="20">
        <v>2034</v>
      </c>
      <c r="I245" s="30">
        <f>100*(1-(SUMIFS(CVD_40q30_Age!$M$2:$M$10401,CVD_40q30_Age!$A$2:$A$10401,A245,CVD_40q30_Age!$B$2:$B$10401,B245,CVD_40q30_Age!$E$2:$E$10401,G245,CVD_40q30_Age!$F$2:$F$10401,H245,CVD_40q30_Age!$G$2:$G$10401,69))/(SUMIFS(CVD_40q30_Age!$L$2:$L$10401,CVD_40q30_Age!$A$2:$A$10401,A245,CVD_40q30_Age!$B$2:$B$10401,B245,CVD_40q30_Age!$E$2:$E$10401,G245,CVD_40q30_Age!$F$2:$F$10401,H245,CVD_40q30_Age!$G$2:$G$10401,30)))</f>
        <v>13.726112857616224</v>
      </c>
      <c r="J245" s="30">
        <f t="shared" si="12"/>
        <v>13.726112857616224</v>
      </c>
      <c r="K245" s="30">
        <f t="shared" si="13"/>
        <v>0</v>
      </c>
      <c r="L245" s="28">
        <f t="shared" si="14"/>
        <v>0</v>
      </c>
      <c r="M245" s="34">
        <v>13.726112857616201</v>
      </c>
      <c r="N245" s="16" t="str">
        <f t="shared" si="15"/>
        <v>match</v>
      </c>
    </row>
    <row r="246" spans="1:14" ht="27.6">
      <c r="A246" t="s">
        <v>164</v>
      </c>
      <c r="B246" t="s">
        <v>112</v>
      </c>
      <c r="C246" s="14" t="s">
        <v>384</v>
      </c>
      <c r="D246" t="s">
        <v>112</v>
      </c>
      <c r="G246" t="s">
        <v>483</v>
      </c>
      <c r="H246" s="20">
        <v>2035</v>
      </c>
      <c r="I246" s="30">
        <f>100*(1-(SUMIFS(CVD_40q30_Age!$M$2:$M$10401,CVD_40q30_Age!$A$2:$A$10401,A246,CVD_40q30_Age!$B$2:$B$10401,B246,CVD_40q30_Age!$E$2:$E$10401,G246,CVD_40q30_Age!$F$2:$F$10401,H246,CVD_40q30_Age!$G$2:$G$10401,69))/(SUMIFS(CVD_40q30_Age!$L$2:$L$10401,CVD_40q30_Age!$A$2:$A$10401,A246,CVD_40q30_Age!$B$2:$B$10401,B246,CVD_40q30_Age!$E$2:$E$10401,G246,CVD_40q30_Age!$F$2:$F$10401,H246,CVD_40q30_Age!$G$2:$G$10401,30)))</f>
        <v>13.599951679669731</v>
      </c>
      <c r="J246" s="30">
        <f t="shared" si="12"/>
        <v>13.599951679669731</v>
      </c>
      <c r="K246" s="30">
        <f t="shared" si="13"/>
        <v>0</v>
      </c>
      <c r="L246" s="28">
        <f t="shared" si="14"/>
        <v>0</v>
      </c>
      <c r="M246" s="34">
        <v>13.599951679669701</v>
      </c>
      <c r="N246" s="16" t="str">
        <f t="shared" si="15"/>
        <v>match</v>
      </c>
    </row>
    <row r="247" spans="1:14" ht="27.6">
      <c r="A247" t="s">
        <v>164</v>
      </c>
      <c r="B247" t="s">
        <v>112</v>
      </c>
      <c r="C247" s="14" t="s">
        <v>384</v>
      </c>
      <c r="D247" t="s">
        <v>112</v>
      </c>
      <c r="G247" t="s">
        <v>483</v>
      </c>
      <c r="H247" s="20">
        <v>2036</v>
      </c>
      <c r="I247" s="30">
        <f>100*(1-(SUMIFS(CVD_40q30_Age!$M$2:$M$10401,CVD_40q30_Age!$A$2:$A$10401,A247,CVD_40q30_Age!$B$2:$B$10401,B247,CVD_40q30_Age!$E$2:$E$10401,G247,CVD_40q30_Age!$F$2:$F$10401,H247,CVD_40q30_Age!$G$2:$G$10401,69))/(SUMIFS(CVD_40q30_Age!$L$2:$L$10401,CVD_40q30_Age!$A$2:$A$10401,A247,CVD_40q30_Age!$B$2:$B$10401,B247,CVD_40q30_Age!$E$2:$E$10401,G247,CVD_40q30_Age!$F$2:$F$10401,H247,CVD_40q30_Age!$G$2:$G$10401,30)))</f>
        <v>13.480038535038208</v>
      </c>
      <c r="J247" s="30">
        <f t="shared" si="12"/>
        <v>13.480038535038208</v>
      </c>
      <c r="K247" s="30">
        <f t="shared" si="13"/>
        <v>0</v>
      </c>
      <c r="L247" s="28">
        <f t="shared" si="14"/>
        <v>0</v>
      </c>
      <c r="M247" s="34">
        <v>13.480038535038201</v>
      </c>
      <c r="N247" s="16" t="str">
        <f t="shared" si="15"/>
        <v>match</v>
      </c>
    </row>
    <row r="248" spans="1:14" ht="27.6">
      <c r="A248" t="s">
        <v>164</v>
      </c>
      <c r="B248" t="s">
        <v>112</v>
      </c>
      <c r="C248" s="14" t="s">
        <v>384</v>
      </c>
      <c r="D248" t="s">
        <v>112</v>
      </c>
      <c r="G248" t="s">
        <v>483</v>
      </c>
      <c r="H248" s="20">
        <v>2037</v>
      </c>
      <c r="I248" s="30">
        <f>100*(1-(SUMIFS(CVD_40q30_Age!$M$2:$M$10401,CVD_40q30_Age!$A$2:$A$10401,A248,CVD_40q30_Age!$B$2:$B$10401,B248,CVD_40q30_Age!$E$2:$E$10401,G248,CVD_40q30_Age!$F$2:$F$10401,H248,CVD_40q30_Age!$G$2:$G$10401,69))/(SUMIFS(CVD_40q30_Age!$L$2:$L$10401,CVD_40q30_Age!$A$2:$A$10401,A248,CVD_40q30_Age!$B$2:$B$10401,B248,CVD_40q30_Age!$E$2:$E$10401,G248,CVD_40q30_Age!$F$2:$F$10401,H248,CVD_40q30_Age!$G$2:$G$10401,30)))</f>
        <v>13.356721338798561</v>
      </c>
      <c r="J248" s="30">
        <f t="shared" si="12"/>
        <v>13.356721338798561</v>
      </c>
      <c r="K248" s="30">
        <f t="shared" si="13"/>
        <v>0</v>
      </c>
      <c r="L248" s="28">
        <f t="shared" si="14"/>
        <v>0</v>
      </c>
      <c r="M248" s="34">
        <v>13.3567213387986</v>
      </c>
      <c r="N248" s="16" t="str">
        <f t="shared" si="15"/>
        <v>match</v>
      </c>
    </row>
    <row r="249" spans="1:14" ht="27.6">
      <c r="A249" t="s">
        <v>164</v>
      </c>
      <c r="B249" t="s">
        <v>112</v>
      </c>
      <c r="C249" s="14" t="s">
        <v>384</v>
      </c>
      <c r="D249" t="s">
        <v>112</v>
      </c>
      <c r="G249" t="s">
        <v>483</v>
      </c>
      <c r="H249" s="20">
        <v>2038</v>
      </c>
      <c r="I249" s="30">
        <f>100*(1-(SUMIFS(CVD_40q30_Age!$M$2:$M$10401,CVD_40q30_Age!$A$2:$A$10401,A249,CVD_40q30_Age!$B$2:$B$10401,B249,CVD_40q30_Age!$E$2:$E$10401,G249,CVD_40q30_Age!$F$2:$F$10401,H249,CVD_40q30_Age!$G$2:$G$10401,69))/(SUMIFS(CVD_40q30_Age!$L$2:$L$10401,CVD_40q30_Age!$A$2:$A$10401,A249,CVD_40q30_Age!$B$2:$B$10401,B249,CVD_40q30_Age!$E$2:$E$10401,G249,CVD_40q30_Age!$F$2:$F$10401,H249,CVD_40q30_Age!$G$2:$G$10401,30)))</f>
        <v>13.229199067255525</v>
      </c>
      <c r="J249" s="30">
        <f t="shared" si="12"/>
        <v>13.229199067255525</v>
      </c>
      <c r="K249" s="30">
        <f t="shared" si="13"/>
        <v>0</v>
      </c>
      <c r="L249" s="28">
        <f t="shared" si="14"/>
        <v>0</v>
      </c>
      <c r="M249" s="34">
        <v>13.2291990672555</v>
      </c>
      <c r="N249" s="16" t="str">
        <f t="shared" si="15"/>
        <v>match</v>
      </c>
    </row>
    <row r="250" spans="1:14" ht="27.6">
      <c r="A250" t="s">
        <v>164</v>
      </c>
      <c r="B250" t="s">
        <v>112</v>
      </c>
      <c r="C250" s="14" t="s">
        <v>384</v>
      </c>
      <c r="D250" t="s">
        <v>112</v>
      </c>
      <c r="G250" t="s">
        <v>483</v>
      </c>
      <c r="H250" s="20">
        <v>2039</v>
      </c>
      <c r="I250" s="30">
        <f>100*(1-(SUMIFS(CVD_40q30_Age!$M$2:$M$10401,CVD_40q30_Age!$A$2:$A$10401,A250,CVD_40q30_Age!$B$2:$B$10401,B250,CVD_40q30_Age!$E$2:$E$10401,G250,CVD_40q30_Age!$F$2:$F$10401,H250,CVD_40q30_Age!$G$2:$G$10401,69))/(SUMIFS(CVD_40q30_Age!$L$2:$L$10401,CVD_40q30_Age!$A$2:$A$10401,A250,CVD_40q30_Age!$B$2:$B$10401,B250,CVD_40q30_Age!$E$2:$E$10401,G250,CVD_40q30_Age!$F$2:$F$10401,H250,CVD_40q30_Age!$G$2:$G$10401,30)))</f>
        <v>13.109041729496806</v>
      </c>
      <c r="J250" s="30">
        <f t="shared" si="12"/>
        <v>13.109041729496806</v>
      </c>
      <c r="K250" s="30">
        <f t="shared" si="13"/>
        <v>0</v>
      </c>
      <c r="L250" s="28">
        <f t="shared" si="14"/>
        <v>0</v>
      </c>
      <c r="M250" s="34">
        <v>13.1090417294968</v>
      </c>
      <c r="N250" s="16" t="str">
        <f t="shared" si="15"/>
        <v>match</v>
      </c>
    </row>
    <row r="251" spans="1:14" ht="27.6">
      <c r="A251" t="s">
        <v>164</v>
      </c>
      <c r="B251" t="s">
        <v>112</v>
      </c>
      <c r="C251" s="14" t="s">
        <v>384</v>
      </c>
      <c r="D251" t="s">
        <v>112</v>
      </c>
      <c r="G251" t="s">
        <v>483</v>
      </c>
      <c r="H251" s="20">
        <v>2040</v>
      </c>
      <c r="I251" s="30">
        <f>100*(1-(SUMIFS(CVD_40q30_Age!$M$2:$M$10401,CVD_40q30_Age!$A$2:$A$10401,A251,CVD_40q30_Age!$B$2:$B$10401,B251,CVD_40q30_Age!$E$2:$E$10401,G251,CVD_40q30_Age!$F$2:$F$10401,H251,CVD_40q30_Age!$G$2:$G$10401,69))/(SUMIFS(CVD_40q30_Age!$L$2:$L$10401,CVD_40q30_Age!$A$2:$A$10401,A251,CVD_40q30_Age!$B$2:$B$10401,B251,CVD_40q30_Age!$E$2:$E$10401,G251,CVD_40q30_Age!$F$2:$F$10401,H251,CVD_40q30_Age!$G$2:$G$10401,30)))</f>
        <v>12.981499482050596</v>
      </c>
      <c r="J251" s="30">
        <f t="shared" si="12"/>
        <v>12.981499482050596</v>
      </c>
      <c r="K251" s="30">
        <f t="shared" si="13"/>
        <v>0</v>
      </c>
      <c r="L251" s="28">
        <f t="shared" si="14"/>
        <v>0</v>
      </c>
      <c r="M251" s="34">
        <v>12.9814994820506</v>
      </c>
      <c r="N251" s="16" t="str">
        <f t="shared" si="15"/>
        <v>match</v>
      </c>
    </row>
    <row r="252" spans="1:14" ht="27.6">
      <c r="A252" t="s">
        <v>164</v>
      </c>
      <c r="B252" t="s">
        <v>112</v>
      </c>
      <c r="C252" s="14" t="s">
        <v>384</v>
      </c>
      <c r="D252" t="s">
        <v>112</v>
      </c>
      <c r="G252" t="s">
        <v>483</v>
      </c>
      <c r="H252" s="20">
        <v>2041</v>
      </c>
      <c r="I252" s="30">
        <f>100*(1-(SUMIFS(CVD_40q30_Age!$M$2:$M$10401,CVD_40q30_Age!$A$2:$A$10401,A252,CVD_40q30_Age!$B$2:$B$10401,B252,CVD_40q30_Age!$E$2:$E$10401,G252,CVD_40q30_Age!$F$2:$F$10401,H252,CVD_40q30_Age!$G$2:$G$10401,69))/(SUMIFS(CVD_40q30_Age!$L$2:$L$10401,CVD_40q30_Age!$A$2:$A$10401,A252,CVD_40q30_Age!$B$2:$B$10401,B252,CVD_40q30_Age!$E$2:$E$10401,G252,CVD_40q30_Age!$F$2:$F$10401,H252,CVD_40q30_Age!$G$2:$G$10401,30)))</f>
        <v>12.853722022957381</v>
      </c>
      <c r="J252" s="30">
        <f t="shared" si="12"/>
        <v>12.853722022957381</v>
      </c>
      <c r="K252" s="30">
        <f t="shared" si="13"/>
        <v>0</v>
      </c>
      <c r="L252" s="28">
        <f t="shared" si="14"/>
        <v>0</v>
      </c>
      <c r="M252" s="34">
        <v>12.853722022957401</v>
      </c>
      <c r="N252" s="16" t="str">
        <f t="shared" si="15"/>
        <v>match</v>
      </c>
    </row>
    <row r="253" spans="1:14" ht="27.6">
      <c r="A253" t="s">
        <v>164</v>
      </c>
      <c r="B253" t="s">
        <v>112</v>
      </c>
      <c r="C253" s="14" t="s">
        <v>384</v>
      </c>
      <c r="D253" t="s">
        <v>112</v>
      </c>
      <c r="G253" t="s">
        <v>483</v>
      </c>
      <c r="H253" s="20">
        <v>2042</v>
      </c>
      <c r="I253" s="30">
        <f>100*(1-(SUMIFS(CVD_40q30_Age!$M$2:$M$10401,CVD_40q30_Age!$A$2:$A$10401,A253,CVD_40q30_Age!$B$2:$B$10401,B253,CVD_40q30_Age!$E$2:$E$10401,G253,CVD_40q30_Age!$F$2:$F$10401,H253,CVD_40q30_Age!$G$2:$G$10401,69))/(SUMIFS(CVD_40q30_Age!$L$2:$L$10401,CVD_40q30_Age!$A$2:$A$10401,A253,CVD_40q30_Age!$B$2:$B$10401,B253,CVD_40q30_Age!$E$2:$E$10401,G253,CVD_40q30_Age!$F$2:$F$10401,H253,CVD_40q30_Age!$G$2:$G$10401,30)))</f>
        <v>12.722486807494281</v>
      </c>
      <c r="J253" s="30">
        <f t="shared" si="12"/>
        <v>12.722486807494281</v>
      </c>
      <c r="K253" s="30">
        <f t="shared" si="13"/>
        <v>0</v>
      </c>
      <c r="L253" s="28">
        <f t="shared" si="14"/>
        <v>0</v>
      </c>
      <c r="M253" s="34">
        <v>12.722486807494301</v>
      </c>
      <c r="N253" s="16" t="str">
        <f t="shared" si="15"/>
        <v>match</v>
      </c>
    </row>
    <row r="254" spans="1:14" ht="27.6">
      <c r="A254" t="s">
        <v>164</v>
      </c>
      <c r="B254" t="s">
        <v>112</v>
      </c>
      <c r="C254" s="14" t="s">
        <v>384</v>
      </c>
      <c r="D254" t="s">
        <v>112</v>
      </c>
      <c r="G254" t="s">
        <v>483</v>
      </c>
      <c r="H254" s="20">
        <v>2043</v>
      </c>
      <c r="I254" s="30">
        <f>100*(1-(SUMIFS(CVD_40q30_Age!$M$2:$M$10401,CVD_40q30_Age!$A$2:$A$10401,A254,CVD_40q30_Age!$B$2:$B$10401,B254,CVD_40q30_Age!$E$2:$E$10401,G254,CVD_40q30_Age!$F$2:$F$10401,H254,CVD_40q30_Age!$G$2:$G$10401,69))/(SUMIFS(CVD_40q30_Age!$L$2:$L$10401,CVD_40q30_Age!$A$2:$A$10401,A254,CVD_40q30_Age!$B$2:$B$10401,B254,CVD_40q30_Age!$E$2:$E$10401,G254,CVD_40q30_Age!$F$2:$F$10401,H254,CVD_40q30_Age!$G$2:$G$10401,30)))</f>
        <v>12.585540181250643</v>
      </c>
      <c r="J254" s="30">
        <f t="shared" si="12"/>
        <v>12.585540181250643</v>
      </c>
      <c r="K254" s="30">
        <f t="shared" si="13"/>
        <v>0</v>
      </c>
      <c r="L254" s="28">
        <f t="shared" si="14"/>
        <v>0</v>
      </c>
      <c r="M254" s="34">
        <v>12.5855401812507</v>
      </c>
      <c r="N254" s="16" t="str">
        <f t="shared" si="15"/>
        <v>match</v>
      </c>
    </row>
    <row r="255" spans="1:14" ht="27.6">
      <c r="A255" t="s">
        <v>164</v>
      </c>
      <c r="B255" t="s">
        <v>112</v>
      </c>
      <c r="C255" s="14" t="s">
        <v>384</v>
      </c>
      <c r="D255" t="s">
        <v>112</v>
      </c>
      <c r="G255" t="s">
        <v>483</v>
      </c>
      <c r="H255" s="20">
        <v>2044</v>
      </c>
      <c r="I255" s="30">
        <f>100*(1-(SUMIFS(CVD_40q30_Age!$M$2:$M$10401,CVD_40q30_Age!$A$2:$A$10401,A255,CVD_40q30_Age!$B$2:$B$10401,B255,CVD_40q30_Age!$E$2:$E$10401,G255,CVD_40q30_Age!$F$2:$F$10401,H255,CVD_40q30_Age!$G$2:$G$10401,69))/(SUMIFS(CVD_40q30_Age!$L$2:$L$10401,CVD_40q30_Age!$A$2:$A$10401,A255,CVD_40q30_Age!$B$2:$B$10401,B255,CVD_40q30_Age!$E$2:$E$10401,G255,CVD_40q30_Age!$F$2:$F$10401,H255,CVD_40q30_Age!$G$2:$G$10401,30)))</f>
        <v>12.450986408722986</v>
      </c>
      <c r="J255" s="30">
        <f t="shared" si="12"/>
        <v>12.450986408722986</v>
      </c>
      <c r="K255" s="30">
        <f t="shared" si="13"/>
        <v>0</v>
      </c>
      <c r="L255" s="28">
        <f t="shared" si="14"/>
        <v>0</v>
      </c>
      <c r="M255" s="34">
        <v>12.450986408723001</v>
      </c>
      <c r="N255" s="16" t="str">
        <f t="shared" si="15"/>
        <v>match</v>
      </c>
    </row>
    <row r="256" spans="1:14" ht="27.6">
      <c r="A256" t="s">
        <v>164</v>
      </c>
      <c r="B256" t="s">
        <v>112</v>
      </c>
      <c r="C256" s="14" t="s">
        <v>384</v>
      </c>
      <c r="D256" t="s">
        <v>112</v>
      </c>
      <c r="G256" t="s">
        <v>483</v>
      </c>
      <c r="H256" s="20">
        <v>2045</v>
      </c>
      <c r="I256" s="30">
        <f>100*(1-(SUMIFS(CVD_40q30_Age!$M$2:$M$10401,CVD_40q30_Age!$A$2:$A$10401,A256,CVD_40q30_Age!$B$2:$B$10401,B256,CVD_40q30_Age!$E$2:$E$10401,G256,CVD_40q30_Age!$F$2:$F$10401,H256,CVD_40q30_Age!$G$2:$G$10401,69))/(SUMIFS(CVD_40q30_Age!$L$2:$L$10401,CVD_40q30_Age!$A$2:$A$10401,A256,CVD_40q30_Age!$B$2:$B$10401,B256,CVD_40q30_Age!$E$2:$E$10401,G256,CVD_40q30_Age!$F$2:$F$10401,H256,CVD_40q30_Age!$G$2:$G$10401,30)))</f>
        <v>12.324707048815132</v>
      </c>
      <c r="J256" s="30">
        <f t="shared" si="12"/>
        <v>12.324707048815132</v>
      </c>
      <c r="K256" s="30">
        <f t="shared" si="13"/>
        <v>0</v>
      </c>
      <c r="L256" s="28">
        <f t="shared" si="14"/>
        <v>0</v>
      </c>
      <c r="M256" s="34">
        <v>12.3247070488151</v>
      </c>
      <c r="N256" s="16" t="str">
        <f t="shared" si="15"/>
        <v>match</v>
      </c>
    </row>
    <row r="257" spans="1:14" ht="27.6">
      <c r="A257" t="s">
        <v>164</v>
      </c>
      <c r="B257" t="s">
        <v>112</v>
      </c>
      <c r="C257" s="14" t="s">
        <v>384</v>
      </c>
      <c r="D257" t="s">
        <v>112</v>
      </c>
      <c r="G257" t="s">
        <v>483</v>
      </c>
      <c r="H257" s="20">
        <v>2046</v>
      </c>
      <c r="I257" s="30">
        <f>100*(1-(SUMIFS(CVD_40q30_Age!$M$2:$M$10401,CVD_40q30_Age!$A$2:$A$10401,A257,CVD_40q30_Age!$B$2:$B$10401,B257,CVD_40q30_Age!$E$2:$E$10401,G257,CVD_40q30_Age!$F$2:$F$10401,H257,CVD_40q30_Age!$G$2:$G$10401,69))/(SUMIFS(CVD_40q30_Age!$L$2:$L$10401,CVD_40q30_Age!$A$2:$A$10401,A257,CVD_40q30_Age!$B$2:$B$10401,B257,CVD_40q30_Age!$E$2:$E$10401,G257,CVD_40q30_Age!$F$2:$F$10401,H257,CVD_40q30_Age!$G$2:$G$10401,30)))</f>
        <v>12.195786703555134</v>
      </c>
      <c r="J257" s="30">
        <f t="shared" si="12"/>
        <v>12.195786703555134</v>
      </c>
      <c r="K257" s="30">
        <f t="shared" si="13"/>
        <v>0</v>
      </c>
      <c r="L257" s="28">
        <f t="shared" si="14"/>
        <v>0</v>
      </c>
      <c r="M257" s="34">
        <v>12.1957867035551</v>
      </c>
      <c r="N257" s="16" t="str">
        <f t="shared" si="15"/>
        <v>match</v>
      </c>
    </row>
    <row r="258" spans="1:14" ht="27.6">
      <c r="A258" t="s">
        <v>164</v>
      </c>
      <c r="B258" t="s">
        <v>112</v>
      </c>
      <c r="C258" s="14" t="s">
        <v>384</v>
      </c>
      <c r="D258" t="s">
        <v>112</v>
      </c>
      <c r="G258" t="s">
        <v>483</v>
      </c>
      <c r="H258" s="20">
        <v>2047</v>
      </c>
      <c r="I258" s="30">
        <f>100*(1-(SUMIFS(CVD_40q30_Age!$M$2:$M$10401,CVD_40q30_Age!$A$2:$A$10401,A258,CVD_40q30_Age!$B$2:$B$10401,B258,CVD_40q30_Age!$E$2:$E$10401,G258,CVD_40q30_Age!$F$2:$F$10401,H258,CVD_40q30_Age!$G$2:$G$10401,69))/(SUMIFS(CVD_40q30_Age!$L$2:$L$10401,CVD_40q30_Age!$A$2:$A$10401,A258,CVD_40q30_Age!$B$2:$B$10401,B258,CVD_40q30_Age!$E$2:$E$10401,G258,CVD_40q30_Age!$F$2:$F$10401,H258,CVD_40q30_Age!$G$2:$G$10401,30)))</f>
        <v>12.066077809605513</v>
      </c>
      <c r="J258" s="30">
        <f t="shared" si="12"/>
        <v>12.066077809605513</v>
      </c>
      <c r="K258" s="30">
        <f t="shared" ref="K258:K261" si="16">J258-I258</f>
        <v>0</v>
      </c>
      <c r="L258" s="28">
        <f t="shared" si="14"/>
        <v>0</v>
      </c>
      <c r="M258" s="34">
        <v>12.066077809605501</v>
      </c>
      <c r="N258" s="16" t="str">
        <f t="shared" ref="N258:N261" si="17">IF(ABS(I258-M258)&lt;=0.001,"match","mismatch")</f>
        <v>match</v>
      </c>
    </row>
    <row r="259" spans="1:14" ht="27.6">
      <c r="A259" t="s">
        <v>164</v>
      </c>
      <c r="B259" t="s">
        <v>112</v>
      </c>
      <c r="C259" s="14" t="s">
        <v>384</v>
      </c>
      <c r="D259" t="s">
        <v>112</v>
      </c>
      <c r="G259" t="s">
        <v>483</v>
      </c>
      <c r="H259" s="20">
        <v>2048</v>
      </c>
      <c r="I259" s="30">
        <f>100*(1-(SUMIFS(CVD_40q30_Age!$M$2:$M$10401,CVD_40q30_Age!$A$2:$A$10401,A259,CVD_40q30_Age!$B$2:$B$10401,B259,CVD_40q30_Age!$E$2:$E$10401,G259,CVD_40q30_Age!$F$2:$F$10401,H259,CVD_40q30_Age!$G$2:$G$10401,69))/(SUMIFS(CVD_40q30_Age!$L$2:$L$10401,CVD_40q30_Age!$A$2:$A$10401,A259,CVD_40q30_Age!$B$2:$B$10401,B259,CVD_40q30_Age!$E$2:$E$10401,G259,CVD_40q30_Age!$F$2:$F$10401,H259,CVD_40q30_Age!$G$2:$G$10401,30)))</f>
        <v>11.931549181001721</v>
      </c>
      <c r="J259" s="30">
        <f t="shared" si="12"/>
        <v>11.931549181001721</v>
      </c>
      <c r="K259" s="30">
        <f t="shared" si="16"/>
        <v>0</v>
      </c>
      <c r="L259" s="28">
        <f t="shared" si="14"/>
        <v>0</v>
      </c>
      <c r="M259" s="34">
        <v>11.931549181001699</v>
      </c>
      <c r="N259" s="16" t="str">
        <f t="shared" si="17"/>
        <v>match</v>
      </c>
    </row>
    <row r="260" spans="1:14" ht="27.6">
      <c r="A260" t="s">
        <v>164</v>
      </c>
      <c r="B260" t="s">
        <v>112</v>
      </c>
      <c r="C260" s="14" t="s">
        <v>384</v>
      </c>
      <c r="D260" t="s">
        <v>112</v>
      </c>
      <c r="G260" t="s">
        <v>483</v>
      </c>
      <c r="H260" s="20">
        <v>2049</v>
      </c>
      <c r="I260" s="30">
        <f>100*(1-(SUMIFS(CVD_40q30_Age!$M$2:$M$10401,CVD_40q30_Age!$A$2:$A$10401,A260,CVD_40q30_Age!$B$2:$B$10401,B260,CVD_40q30_Age!$E$2:$E$10401,G260,CVD_40q30_Age!$F$2:$F$10401,H260,CVD_40q30_Age!$G$2:$G$10401,69))/(SUMIFS(CVD_40q30_Age!$L$2:$L$10401,CVD_40q30_Age!$A$2:$A$10401,A260,CVD_40q30_Age!$B$2:$B$10401,B260,CVD_40q30_Age!$E$2:$E$10401,G260,CVD_40q30_Age!$F$2:$F$10401,H260,CVD_40q30_Age!$G$2:$G$10401,30)))</f>
        <v>11.8054215438263</v>
      </c>
      <c r="J260" s="30">
        <f t="shared" si="12"/>
        <v>11.8054215438263</v>
      </c>
      <c r="K260" s="30">
        <f t="shared" si="16"/>
        <v>0</v>
      </c>
      <c r="L260" s="28">
        <f t="shared" si="14"/>
        <v>0</v>
      </c>
      <c r="M260" s="34">
        <v>11.8054215438263</v>
      </c>
      <c r="N260" s="16" t="str">
        <f t="shared" si="17"/>
        <v>match</v>
      </c>
    </row>
    <row r="261" spans="1:14" ht="27.6">
      <c r="A261" t="s">
        <v>164</v>
      </c>
      <c r="B261" t="s">
        <v>112</v>
      </c>
      <c r="C261" s="14" t="s">
        <v>384</v>
      </c>
      <c r="D261" t="s">
        <v>112</v>
      </c>
      <c r="G261" t="s">
        <v>483</v>
      </c>
      <c r="H261" s="20">
        <v>2050</v>
      </c>
      <c r="I261" s="30">
        <f>100*(1-(SUMIFS(CVD_40q30_Age!$M$2:$M$10401,CVD_40q30_Age!$A$2:$A$10401,A261,CVD_40q30_Age!$B$2:$B$10401,B261,CVD_40q30_Age!$E$2:$E$10401,G261,CVD_40q30_Age!$F$2:$F$10401,H261,CVD_40q30_Age!$G$2:$G$10401,69))/(SUMIFS(CVD_40q30_Age!$L$2:$L$10401,CVD_40q30_Age!$A$2:$A$10401,A261,CVD_40q30_Age!$B$2:$B$10401,B261,CVD_40q30_Age!$E$2:$E$10401,G261,CVD_40q30_Age!$F$2:$F$10401,H261,CVD_40q30_Age!$G$2:$G$10401,30)))</f>
        <v>11.686286604642959</v>
      </c>
      <c r="J261" s="30">
        <f t="shared" si="12"/>
        <v>11.686286604642959</v>
      </c>
      <c r="K261" s="30">
        <f t="shared" si="16"/>
        <v>0</v>
      </c>
      <c r="L261" s="28">
        <f t="shared" si="14"/>
        <v>0</v>
      </c>
      <c r="M261" s="34">
        <v>11.686286604643</v>
      </c>
      <c r="N261" s="16" t="str">
        <f t="shared" si="17"/>
        <v>match</v>
      </c>
    </row>
  </sheetData>
  <autoFilter ref="A1:N1" xr:uid="{00000000-0009-0000-0000-000007000000}"/>
  <conditionalFormatting sqref="N2:N261">
    <cfRule type="containsText" dxfId="9" priority="1" operator="containsText" text="mismatch">
      <formula>NOT(ISERROR(SEARCH("mismatch", N2)))</formula>
    </cfRule>
    <cfRule type="containsText" dxfId="8" priority="2" operator="containsText" text="match">
      <formula>NOT(ISERROR(SEARCH("match", N2)))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401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3" width="16.69921875" customWidth="1"/>
    <col min="4" max="5" width="21.69921875" customWidth="1"/>
    <col min="6" max="7" width="11.69921875" customWidth="1"/>
    <col min="8" max="9" width="12.69921875" customWidth="1"/>
    <col min="10" max="13" width="11.69921875" customWidth="1"/>
  </cols>
  <sheetData>
    <row r="1" spans="1:13" ht="28.05" customHeight="1">
      <c r="A1" s="1" t="s">
        <v>475</v>
      </c>
      <c r="B1" s="1" t="s">
        <v>374</v>
      </c>
      <c r="C1" s="1" t="s">
        <v>375</v>
      </c>
      <c r="D1" s="1" t="s">
        <v>454</v>
      </c>
      <c r="E1" s="1" t="s">
        <v>476</v>
      </c>
      <c r="F1" s="1" t="s">
        <v>42</v>
      </c>
      <c r="G1" s="1" t="s">
        <v>477</v>
      </c>
      <c r="H1" s="1" t="s">
        <v>478</v>
      </c>
      <c r="I1" s="1" t="s">
        <v>433</v>
      </c>
      <c r="J1" s="1" t="s">
        <v>479</v>
      </c>
      <c r="K1" s="1" t="s">
        <v>480</v>
      </c>
      <c r="L1" s="1" t="s">
        <v>481</v>
      </c>
      <c r="M1" s="1" t="s">
        <v>482</v>
      </c>
    </row>
    <row r="2" spans="1:13" ht="27.6">
      <c r="A2" t="s">
        <v>164</v>
      </c>
      <c r="B2" t="s">
        <v>204</v>
      </c>
      <c r="C2" s="14" t="s">
        <v>206</v>
      </c>
      <c r="D2" t="s">
        <v>465</v>
      </c>
      <c r="E2" t="s">
        <v>483</v>
      </c>
      <c r="F2" s="20">
        <v>2025</v>
      </c>
      <c r="G2" s="20">
        <v>30</v>
      </c>
      <c r="H2" s="11">
        <v>1282.1480800753</v>
      </c>
      <c r="I2" s="10">
        <v>4467259.0074498402</v>
      </c>
      <c r="J2" s="33">
        <f t="shared" ref="J2:J65" si="0">IF(I2&gt;0,H2/I2,0)</f>
        <v>2.8701001619496906E-4</v>
      </c>
      <c r="K2" s="33">
        <f t="shared" ref="K2:K65" si="1">1-EXP(-J2)</f>
        <v>2.8696883276035923E-4</v>
      </c>
      <c r="L2" s="33">
        <f t="shared" ref="L2:L65" si="2">IF(G2=30,1,M1)</f>
        <v>1</v>
      </c>
      <c r="M2" s="33">
        <f t="shared" ref="M2:M65" si="3">L2*(1-K2)</f>
        <v>0.99971303116723964</v>
      </c>
    </row>
    <row r="3" spans="1:13" ht="27.6">
      <c r="A3" t="s">
        <v>164</v>
      </c>
      <c r="B3" t="s">
        <v>204</v>
      </c>
      <c r="C3" s="14" t="s">
        <v>206</v>
      </c>
      <c r="D3" t="s">
        <v>465</v>
      </c>
      <c r="E3" t="s">
        <v>483</v>
      </c>
      <c r="F3" s="20">
        <v>2025</v>
      </c>
      <c r="G3" s="20">
        <v>31</v>
      </c>
      <c r="H3" s="11">
        <v>1315.2390869824701</v>
      </c>
      <c r="I3" s="10">
        <v>4410712.3904493405</v>
      </c>
      <c r="J3" s="33">
        <f t="shared" si="0"/>
        <v>2.9819198590921506E-4</v>
      </c>
      <c r="K3" s="33">
        <f t="shared" si="1"/>
        <v>2.9814753109780323E-4</v>
      </c>
      <c r="L3" s="33">
        <f t="shared" si="2"/>
        <v>0.99971303116723964</v>
      </c>
      <c r="M3" s="33">
        <f t="shared" si="3"/>
        <v>0.99941496919519079</v>
      </c>
    </row>
    <row r="4" spans="1:13" ht="27.6">
      <c r="A4" t="s">
        <v>164</v>
      </c>
      <c r="B4" t="s">
        <v>204</v>
      </c>
      <c r="C4" s="14" t="s">
        <v>206</v>
      </c>
      <c r="D4" t="s">
        <v>465</v>
      </c>
      <c r="E4" t="s">
        <v>483</v>
      </c>
      <c r="F4" s="20">
        <v>2025</v>
      </c>
      <c r="G4" s="20">
        <v>32</v>
      </c>
      <c r="H4" s="11">
        <v>1358.3687410796599</v>
      </c>
      <c r="I4" s="10">
        <v>4358505.8007635903</v>
      </c>
      <c r="J4" s="33">
        <f t="shared" si="0"/>
        <v>3.116592711294958E-4</v>
      </c>
      <c r="K4" s="33">
        <f t="shared" si="1"/>
        <v>3.1161071042373756E-4</v>
      </c>
      <c r="L4" s="33">
        <f t="shared" si="2"/>
        <v>0.99941496919519079</v>
      </c>
      <c r="M4" s="33">
        <f t="shared" si="3"/>
        <v>0.99910354078663177</v>
      </c>
    </row>
    <row r="5" spans="1:13" ht="27.6">
      <c r="A5" t="s">
        <v>164</v>
      </c>
      <c r="B5" t="s">
        <v>204</v>
      </c>
      <c r="C5" s="14" t="s">
        <v>206</v>
      </c>
      <c r="D5" t="s">
        <v>465</v>
      </c>
      <c r="E5" t="s">
        <v>483</v>
      </c>
      <c r="F5" s="20">
        <v>2025</v>
      </c>
      <c r="G5" s="20">
        <v>33</v>
      </c>
      <c r="H5" s="11">
        <v>1441.84186563354</v>
      </c>
      <c r="I5" s="10">
        <v>4398745.9279128602</v>
      </c>
      <c r="J5" s="33">
        <f t="shared" si="0"/>
        <v>3.2778475712455453E-4</v>
      </c>
      <c r="K5" s="33">
        <f t="shared" si="1"/>
        <v>3.2773104157024502E-4</v>
      </c>
      <c r="L5" s="33">
        <f t="shared" si="2"/>
        <v>0.99910354078663177</v>
      </c>
      <c r="M5" s="33">
        <f t="shared" si="3"/>
        <v>0.99877610354257329</v>
      </c>
    </row>
    <row r="6" spans="1:13" ht="27.6">
      <c r="A6" t="s">
        <v>164</v>
      </c>
      <c r="B6" t="s">
        <v>204</v>
      </c>
      <c r="C6" s="14" t="s">
        <v>206</v>
      </c>
      <c r="D6" t="s">
        <v>465</v>
      </c>
      <c r="E6" t="s">
        <v>483</v>
      </c>
      <c r="F6" s="20">
        <v>2025</v>
      </c>
      <c r="G6" s="20">
        <v>34</v>
      </c>
      <c r="H6" s="11">
        <v>1533.7871470223299</v>
      </c>
      <c r="I6" s="10">
        <v>4419468.5889959903</v>
      </c>
      <c r="J6" s="33">
        <f t="shared" si="0"/>
        <v>3.4705239241688418E-4</v>
      </c>
      <c r="K6" s="33">
        <f t="shared" si="1"/>
        <v>3.4699217670153271E-4</v>
      </c>
      <c r="L6" s="33">
        <f t="shared" si="2"/>
        <v>0.99877610354257329</v>
      </c>
      <c r="M6" s="33">
        <f t="shared" si="3"/>
        <v>0.99842953604836759</v>
      </c>
    </row>
    <row r="7" spans="1:13" ht="27.6">
      <c r="A7" t="s">
        <v>164</v>
      </c>
      <c r="B7" t="s">
        <v>204</v>
      </c>
      <c r="C7" s="14" t="s">
        <v>206</v>
      </c>
      <c r="D7" t="s">
        <v>465</v>
      </c>
      <c r="E7" t="s">
        <v>483</v>
      </c>
      <c r="F7" s="20">
        <v>2025</v>
      </c>
      <c r="G7" s="20">
        <v>35</v>
      </c>
      <c r="H7" s="11">
        <v>3016.1069316169601</v>
      </c>
      <c r="I7" s="10">
        <v>6509663.36688188</v>
      </c>
      <c r="J7" s="33">
        <f t="shared" si="0"/>
        <v>4.6332763487609823E-4</v>
      </c>
      <c r="K7" s="33">
        <f t="shared" si="1"/>
        <v>4.6322031520285023E-4</v>
      </c>
      <c r="L7" s="33">
        <f t="shared" si="2"/>
        <v>0.99842953604836759</v>
      </c>
      <c r="M7" s="33">
        <f t="shared" si="3"/>
        <v>0.99796704320397145</v>
      </c>
    </row>
    <row r="8" spans="1:13" ht="27.6">
      <c r="A8" t="s">
        <v>164</v>
      </c>
      <c r="B8" t="s">
        <v>204</v>
      </c>
      <c r="C8" s="14" t="s">
        <v>206</v>
      </c>
      <c r="D8" t="s">
        <v>465</v>
      </c>
      <c r="E8" t="s">
        <v>483</v>
      </c>
      <c r="F8" s="20">
        <v>2025</v>
      </c>
      <c r="G8" s="20">
        <v>36</v>
      </c>
      <c r="H8" s="11">
        <v>2254.70933318993</v>
      </c>
      <c r="I8" s="10">
        <v>4383096.0054953797</v>
      </c>
      <c r="J8" s="33">
        <f t="shared" si="0"/>
        <v>5.1441020921354458E-4</v>
      </c>
      <c r="K8" s="33">
        <f t="shared" si="1"/>
        <v>5.1427792296598884E-4</v>
      </c>
      <c r="L8" s="33">
        <f t="shared" si="2"/>
        <v>0.99796704320397145</v>
      </c>
      <c r="M8" s="33">
        <f t="shared" si="3"/>
        <v>0.99745381078580397</v>
      </c>
    </row>
    <row r="9" spans="1:13" ht="27.6">
      <c r="A9" t="s">
        <v>164</v>
      </c>
      <c r="B9" t="s">
        <v>204</v>
      </c>
      <c r="C9" s="14" t="s">
        <v>206</v>
      </c>
      <c r="D9" t="s">
        <v>465</v>
      </c>
      <c r="E9" t="s">
        <v>483</v>
      </c>
      <c r="F9" s="20">
        <v>2025</v>
      </c>
      <c r="G9" s="20">
        <v>37</v>
      </c>
      <c r="H9" s="11">
        <v>2406.7284850559499</v>
      </c>
      <c r="I9" s="10">
        <v>4369642.2930548899</v>
      </c>
      <c r="J9" s="33">
        <f t="shared" si="0"/>
        <v>5.5078386825420573E-4</v>
      </c>
      <c r="K9" s="33">
        <f t="shared" si="1"/>
        <v>5.5063221466344903E-4</v>
      </c>
      <c r="L9" s="33">
        <f t="shared" si="2"/>
        <v>0.99745381078580397</v>
      </c>
      <c r="M9" s="33">
        <f t="shared" si="3"/>
        <v>0.99690458058494646</v>
      </c>
    </row>
    <row r="10" spans="1:13" ht="27.6">
      <c r="A10" t="s">
        <v>164</v>
      </c>
      <c r="B10" t="s">
        <v>204</v>
      </c>
      <c r="C10" s="14" t="s">
        <v>206</v>
      </c>
      <c r="D10" t="s">
        <v>465</v>
      </c>
      <c r="E10" t="s">
        <v>483</v>
      </c>
      <c r="F10" s="20">
        <v>2025</v>
      </c>
      <c r="G10" s="20">
        <v>38</v>
      </c>
      <c r="H10" s="11">
        <v>2504.2649255002698</v>
      </c>
      <c r="I10" s="10">
        <v>4239505.8530855002</v>
      </c>
      <c r="J10" s="33">
        <f t="shared" si="0"/>
        <v>5.9069736244795441E-4</v>
      </c>
      <c r="K10" s="33">
        <f t="shared" si="1"/>
        <v>5.9052293510719611E-4</v>
      </c>
      <c r="L10" s="33">
        <f t="shared" si="2"/>
        <v>0.99690458058494646</v>
      </c>
      <c r="M10" s="33">
        <f t="shared" si="3"/>
        <v>0.99631588556599759</v>
      </c>
    </row>
    <row r="11" spans="1:13" ht="27.6">
      <c r="A11" t="s">
        <v>164</v>
      </c>
      <c r="B11" t="s">
        <v>204</v>
      </c>
      <c r="C11" s="14" t="s">
        <v>206</v>
      </c>
      <c r="D11" t="s">
        <v>465</v>
      </c>
      <c r="E11" t="s">
        <v>483</v>
      </c>
      <c r="F11" s="20">
        <v>2025</v>
      </c>
      <c r="G11" s="20">
        <v>39</v>
      </c>
      <c r="H11" s="11">
        <v>2668.8504498361599</v>
      </c>
      <c r="I11" s="10">
        <v>4208510.7208543802</v>
      </c>
      <c r="J11" s="33">
        <f t="shared" si="0"/>
        <v>6.3415555450797335E-4</v>
      </c>
      <c r="K11" s="33">
        <f t="shared" si="1"/>
        <v>6.3395452037218192E-4</v>
      </c>
      <c r="L11" s="33">
        <f t="shared" si="2"/>
        <v>0.99631588556599759</v>
      </c>
      <c r="M11" s="33">
        <f t="shared" si="3"/>
        <v>0.99568426660662446</v>
      </c>
    </row>
    <row r="12" spans="1:13" ht="27.6">
      <c r="A12" t="s">
        <v>164</v>
      </c>
      <c r="B12" t="s">
        <v>204</v>
      </c>
      <c r="C12" s="14" t="s">
        <v>206</v>
      </c>
      <c r="D12" t="s">
        <v>465</v>
      </c>
      <c r="E12" t="s">
        <v>483</v>
      </c>
      <c r="F12" s="20">
        <v>2025</v>
      </c>
      <c r="G12" s="20">
        <v>40</v>
      </c>
      <c r="H12" s="11">
        <v>3657.3453561075798</v>
      </c>
      <c r="I12" s="10">
        <v>4272859.9416291798</v>
      </c>
      <c r="J12" s="33">
        <f t="shared" si="0"/>
        <v>8.5594786772090795E-4</v>
      </c>
      <c r="K12" s="33">
        <f t="shared" si="1"/>
        <v>8.5558164884036447E-4</v>
      </c>
      <c r="L12" s="33">
        <f t="shared" si="2"/>
        <v>0.99568426660662446</v>
      </c>
      <c r="M12" s="33">
        <f t="shared" si="3"/>
        <v>0.9948323774200768</v>
      </c>
    </row>
    <row r="13" spans="1:13" ht="27.6">
      <c r="A13" t="s">
        <v>164</v>
      </c>
      <c r="B13" t="s">
        <v>204</v>
      </c>
      <c r="C13" s="14" t="s">
        <v>206</v>
      </c>
      <c r="D13" t="s">
        <v>465</v>
      </c>
      <c r="E13" t="s">
        <v>483</v>
      </c>
      <c r="F13" s="20">
        <v>2025</v>
      </c>
      <c r="G13" s="20">
        <v>41</v>
      </c>
      <c r="H13" s="11">
        <v>4027.1376792173</v>
      </c>
      <c r="I13" s="10">
        <v>4362484.6630329899</v>
      </c>
      <c r="J13" s="33">
        <f t="shared" si="0"/>
        <v>9.2312936096776053E-4</v>
      </c>
      <c r="K13" s="33">
        <f t="shared" si="1"/>
        <v>9.227034081391583E-4</v>
      </c>
      <c r="L13" s="33">
        <f t="shared" si="2"/>
        <v>0.9948323774200768</v>
      </c>
      <c r="M13" s="33">
        <f t="shared" si="3"/>
        <v>0.9939144421949041</v>
      </c>
    </row>
    <row r="14" spans="1:13" ht="27.6">
      <c r="A14" t="s">
        <v>164</v>
      </c>
      <c r="B14" t="s">
        <v>204</v>
      </c>
      <c r="C14" s="14" t="s">
        <v>206</v>
      </c>
      <c r="D14" t="s">
        <v>465</v>
      </c>
      <c r="E14" t="s">
        <v>483</v>
      </c>
      <c r="F14" s="20">
        <v>2025</v>
      </c>
      <c r="G14" s="20">
        <v>42</v>
      </c>
      <c r="H14" s="11">
        <v>4338.5011085091</v>
      </c>
      <c r="I14" s="10">
        <v>4343004.7687664302</v>
      </c>
      <c r="J14" s="33">
        <f t="shared" si="0"/>
        <v>9.9896300821732467E-4</v>
      </c>
      <c r="K14" s="33">
        <f t="shared" si="1"/>
        <v>9.98464210778649E-4</v>
      </c>
      <c r="L14" s="33">
        <f t="shared" si="2"/>
        <v>0.9939144421949041</v>
      </c>
      <c r="M14" s="33">
        <f t="shared" si="3"/>
        <v>0.99292205419579649</v>
      </c>
    </row>
    <row r="15" spans="1:13" ht="27.6">
      <c r="A15" t="s">
        <v>164</v>
      </c>
      <c r="B15" t="s">
        <v>204</v>
      </c>
      <c r="C15" s="14" t="s">
        <v>206</v>
      </c>
      <c r="D15" t="s">
        <v>465</v>
      </c>
      <c r="E15" t="s">
        <v>483</v>
      </c>
      <c r="F15" s="20">
        <v>2025</v>
      </c>
      <c r="G15" s="20">
        <v>43</v>
      </c>
      <c r="H15" s="11">
        <v>4570.2356145269896</v>
      </c>
      <c r="I15" s="10">
        <v>4209764.8222979801</v>
      </c>
      <c r="J15" s="33">
        <f t="shared" si="0"/>
        <v>1.0856272992542705E-3</v>
      </c>
      <c r="K15" s="33">
        <f t="shared" si="1"/>
        <v>1.0850382191309738E-3</v>
      </c>
      <c r="L15" s="33">
        <f t="shared" si="2"/>
        <v>0.99292205419579649</v>
      </c>
      <c r="M15" s="33">
        <f t="shared" si="3"/>
        <v>0.99184469581837598</v>
      </c>
    </row>
    <row r="16" spans="1:13" ht="27.6">
      <c r="A16" t="s">
        <v>164</v>
      </c>
      <c r="B16" t="s">
        <v>204</v>
      </c>
      <c r="C16" s="14" t="s">
        <v>206</v>
      </c>
      <c r="D16" t="s">
        <v>465</v>
      </c>
      <c r="E16" t="s">
        <v>483</v>
      </c>
      <c r="F16" s="20">
        <v>2025</v>
      </c>
      <c r="G16" s="20">
        <v>44</v>
      </c>
      <c r="H16" s="11">
        <v>4899.1197585141499</v>
      </c>
      <c r="I16" s="10">
        <v>4140245.42433907</v>
      </c>
      <c r="J16" s="33">
        <f t="shared" si="0"/>
        <v>1.1832921134853312E-3</v>
      </c>
      <c r="K16" s="33">
        <f t="shared" si="1"/>
        <v>1.1825922994277427E-3</v>
      </c>
      <c r="L16" s="33">
        <f t="shared" si="2"/>
        <v>0.99184469581837598</v>
      </c>
      <c r="M16" s="33">
        <f t="shared" si="3"/>
        <v>0.99067174791887291</v>
      </c>
    </row>
    <row r="17" spans="1:13" ht="27.6">
      <c r="A17" t="s">
        <v>164</v>
      </c>
      <c r="B17" t="s">
        <v>204</v>
      </c>
      <c r="C17" s="14" t="s">
        <v>206</v>
      </c>
      <c r="D17" t="s">
        <v>465</v>
      </c>
      <c r="E17" t="s">
        <v>483</v>
      </c>
      <c r="F17" s="20">
        <v>2025</v>
      </c>
      <c r="G17" s="20">
        <v>45</v>
      </c>
      <c r="H17" s="11">
        <v>6269.5899512424703</v>
      </c>
      <c r="I17" s="10">
        <v>4087263.42645959</v>
      </c>
      <c r="J17" s="33">
        <f t="shared" si="0"/>
        <v>1.5339334163428815E-3</v>
      </c>
      <c r="K17" s="33">
        <f t="shared" si="1"/>
        <v>1.5327575417946049E-3</v>
      </c>
      <c r="L17" s="33">
        <f t="shared" si="2"/>
        <v>0.99067174791887291</v>
      </c>
      <c r="M17" s="33">
        <f t="shared" si="3"/>
        <v>0.9891532883258074</v>
      </c>
    </row>
    <row r="18" spans="1:13" ht="27.6">
      <c r="A18" t="s">
        <v>164</v>
      </c>
      <c r="B18" t="s">
        <v>204</v>
      </c>
      <c r="C18" s="14" t="s">
        <v>206</v>
      </c>
      <c r="D18" t="s">
        <v>465</v>
      </c>
      <c r="E18" t="s">
        <v>483</v>
      </c>
      <c r="F18" s="20">
        <v>2025</v>
      </c>
      <c r="G18" s="20">
        <v>46</v>
      </c>
      <c r="H18" s="11">
        <v>6759.6109967268103</v>
      </c>
      <c r="I18" s="10">
        <v>4028051.8565676999</v>
      </c>
      <c r="J18" s="33">
        <f t="shared" si="0"/>
        <v>1.6781340552270521E-3</v>
      </c>
      <c r="K18" s="33">
        <f t="shared" si="1"/>
        <v>1.6767267755847248E-3</v>
      </c>
      <c r="L18" s="33">
        <f t="shared" si="2"/>
        <v>0.9891532883258074</v>
      </c>
      <c r="M18" s="33">
        <f t="shared" si="3"/>
        <v>0.98749474852211383</v>
      </c>
    </row>
    <row r="19" spans="1:13" ht="27.6">
      <c r="A19" t="s">
        <v>164</v>
      </c>
      <c r="B19" t="s">
        <v>204</v>
      </c>
      <c r="C19" s="14" t="s">
        <v>206</v>
      </c>
      <c r="D19" t="s">
        <v>465</v>
      </c>
      <c r="E19" t="s">
        <v>483</v>
      </c>
      <c r="F19" s="20">
        <v>2025</v>
      </c>
      <c r="G19" s="20">
        <v>47</v>
      </c>
      <c r="H19" s="11">
        <v>7252.1851127187401</v>
      </c>
      <c r="I19" s="10">
        <v>3950277.1288906098</v>
      </c>
      <c r="J19" s="33">
        <f t="shared" si="0"/>
        <v>1.8358674280544549E-3</v>
      </c>
      <c r="K19" s="33">
        <f t="shared" si="1"/>
        <v>1.8341832542453362E-3</v>
      </c>
      <c r="L19" s="33">
        <f t="shared" si="2"/>
        <v>0.98749474852211383</v>
      </c>
      <c r="M19" s="33">
        <f t="shared" si="3"/>
        <v>0.98568350219071932</v>
      </c>
    </row>
    <row r="20" spans="1:13" ht="27.6">
      <c r="A20" t="s">
        <v>164</v>
      </c>
      <c r="B20" t="s">
        <v>204</v>
      </c>
      <c r="C20" s="14" t="s">
        <v>206</v>
      </c>
      <c r="D20" t="s">
        <v>465</v>
      </c>
      <c r="E20" t="s">
        <v>483</v>
      </c>
      <c r="F20" s="20">
        <v>2025</v>
      </c>
      <c r="G20" s="20">
        <v>48</v>
      </c>
      <c r="H20" s="11">
        <v>7813.40832117217</v>
      </c>
      <c r="I20" s="10">
        <v>3890339.9285664302</v>
      </c>
      <c r="J20" s="33">
        <f t="shared" si="0"/>
        <v>2.008412751749272E-3</v>
      </c>
      <c r="K20" s="33">
        <f t="shared" si="1"/>
        <v>2.0063972404106289E-3</v>
      </c>
      <c r="L20" s="33">
        <f t="shared" si="2"/>
        <v>0.98568350219071932</v>
      </c>
      <c r="M20" s="33">
        <f t="shared" si="3"/>
        <v>0.98370582953200558</v>
      </c>
    </row>
    <row r="21" spans="1:13" ht="27.6">
      <c r="A21" t="s">
        <v>164</v>
      </c>
      <c r="B21" t="s">
        <v>204</v>
      </c>
      <c r="C21" s="14" t="s">
        <v>206</v>
      </c>
      <c r="D21" t="s">
        <v>465</v>
      </c>
      <c r="E21" t="s">
        <v>483</v>
      </c>
      <c r="F21" s="20">
        <v>2025</v>
      </c>
      <c r="G21" s="20">
        <v>49</v>
      </c>
      <c r="H21" s="11">
        <v>8372.7871740061291</v>
      </c>
      <c r="I21" s="10">
        <v>3818493.2699654298</v>
      </c>
      <c r="J21" s="33">
        <f t="shared" si="0"/>
        <v>2.1926939716936916E-3</v>
      </c>
      <c r="K21" s="33">
        <f t="shared" si="1"/>
        <v>2.1902917743489292E-3</v>
      </c>
      <c r="L21" s="33">
        <f t="shared" si="2"/>
        <v>0.98370582953200558</v>
      </c>
      <c r="M21" s="33">
        <f t="shared" si="3"/>
        <v>0.98155122674520257</v>
      </c>
    </row>
    <row r="22" spans="1:13" ht="27.6">
      <c r="A22" t="s">
        <v>164</v>
      </c>
      <c r="B22" t="s">
        <v>204</v>
      </c>
      <c r="C22" s="14" t="s">
        <v>206</v>
      </c>
      <c r="D22" t="s">
        <v>465</v>
      </c>
      <c r="E22" t="s">
        <v>483</v>
      </c>
      <c r="F22" s="20">
        <v>2025</v>
      </c>
      <c r="G22" s="20">
        <v>50</v>
      </c>
      <c r="H22" s="11">
        <v>9615.5587091864199</v>
      </c>
      <c r="I22" s="10">
        <v>3746208.3894556002</v>
      </c>
      <c r="J22" s="33">
        <f t="shared" si="0"/>
        <v>2.5667442142971002E-3</v>
      </c>
      <c r="K22" s="33">
        <f t="shared" si="1"/>
        <v>2.5634529429190422E-3</v>
      </c>
      <c r="L22" s="33">
        <f t="shared" si="2"/>
        <v>0.98155122674520257</v>
      </c>
      <c r="M22" s="33">
        <f t="shared" si="3"/>
        <v>0.97903506636437676</v>
      </c>
    </row>
    <row r="23" spans="1:13" ht="27.6">
      <c r="A23" t="s">
        <v>164</v>
      </c>
      <c r="B23" t="s">
        <v>204</v>
      </c>
      <c r="C23" s="14" t="s">
        <v>206</v>
      </c>
      <c r="D23" t="s">
        <v>465</v>
      </c>
      <c r="E23" t="s">
        <v>483</v>
      </c>
      <c r="F23" s="20">
        <v>2025</v>
      </c>
      <c r="G23" s="20">
        <v>51</v>
      </c>
      <c r="H23" s="11">
        <v>10197.774186406499</v>
      </c>
      <c r="I23" s="10">
        <v>3645044.2152322298</v>
      </c>
      <c r="J23" s="33">
        <f t="shared" si="0"/>
        <v>2.7977093237418487E-3</v>
      </c>
      <c r="K23" s="33">
        <f t="shared" si="1"/>
        <v>2.7937993821550711E-3</v>
      </c>
      <c r="L23" s="33">
        <f t="shared" si="2"/>
        <v>0.97903506636437676</v>
      </c>
      <c r="M23" s="33">
        <f t="shared" si="3"/>
        <v>0.9762998388008598</v>
      </c>
    </row>
    <row r="24" spans="1:13" ht="27.6">
      <c r="A24" t="s">
        <v>164</v>
      </c>
      <c r="B24" t="s">
        <v>204</v>
      </c>
      <c r="C24" s="14" t="s">
        <v>206</v>
      </c>
      <c r="D24" t="s">
        <v>465</v>
      </c>
      <c r="E24" t="s">
        <v>483</v>
      </c>
      <c r="F24" s="20">
        <v>2025</v>
      </c>
      <c r="G24" s="20">
        <v>52</v>
      </c>
      <c r="H24" s="11">
        <v>10999.185638192401</v>
      </c>
      <c r="I24" s="10">
        <v>3606935.9642908699</v>
      </c>
      <c r="J24" s="33">
        <f t="shared" si="0"/>
        <v>3.0494540926386698E-3</v>
      </c>
      <c r="K24" s="33">
        <f t="shared" si="1"/>
        <v>3.04480923013839E-3</v>
      </c>
      <c r="L24" s="33">
        <f t="shared" si="2"/>
        <v>0.9762998388008598</v>
      </c>
      <c r="M24" s="33">
        <f t="shared" si="3"/>
        <v>0.97332719204029627</v>
      </c>
    </row>
    <row r="25" spans="1:13" ht="27.6">
      <c r="A25" t="s">
        <v>164</v>
      </c>
      <c r="B25" t="s">
        <v>204</v>
      </c>
      <c r="C25" s="14" t="s">
        <v>206</v>
      </c>
      <c r="D25" t="s">
        <v>465</v>
      </c>
      <c r="E25" t="s">
        <v>483</v>
      </c>
      <c r="F25" s="20">
        <v>2025</v>
      </c>
      <c r="G25" s="20">
        <v>53</v>
      </c>
      <c r="H25" s="11">
        <v>11320.211791169</v>
      </c>
      <c r="I25" s="10">
        <v>3400438.0937404898</v>
      </c>
      <c r="J25" s="33">
        <f t="shared" si="0"/>
        <v>3.329045105101955E-3</v>
      </c>
      <c r="K25" s="33">
        <f t="shared" si="1"/>
        <v>3.3235099783784916E-3</v>
      </c>
      <c r="L25" s="33">
        <f t="shared" si="2"/>
        <v>0.97332719204029627</v>
      </c>
      <c r="M25" s="33">
        <f t="shared" si="3"/>
        <v>0.97009232940532319</v>
      </c>
    </row>
    <row r="26" spans="1:13" ht="27.6">
      <c r="A26" t="s">
        <v>164</v>
      </c>
      <c r="B26" t="s">
        <v>204</v>
      </c>
      <c r="C26" s="14" t="s">
        <v>206</v>
      </c>
      <c r="D26" t="s">
        <v>465</v>
      </c>
      <c r="E26" t="s">
        <v>483</v>
      </c>
      <c r="F26" s="20">
        <v>2025</v>
      </c>
      <c r="G26" s="20">
        <v>54</v>
      </c>
      <c r="H26" s="11">
        <v>12058.0132264927</v>
      </c>
      <c r="I26" s="10">
        <v>3319306.0235897298</v>
      </c>
      <c r="J26" s="33">
        <f t="shared" si="0"/>
        <v>3.6326910326431186E-3</v>
      </c>
      <c r="K26" s="33">
        <f t="shared" si="1"/>
        <v>3.6261007930903366E-3</v>
      </c>
      <c r="L26" s="33">
        <f t="shared" si="2"/>
        <v>0.97009232940532319</v>
      </c>
      <c r="M26" s="33">
        <f t="shared" si="3"/>
        <v>0.96657467684029574</v>
      </c>
    </row>
    <row r="27" spans="1:13" ht="27.6">
      <c r="A27" t="s">
        <v>164</v>
      </c>
      <c r="B27" t="s">
        <v>204</v>
      </c>
      <c r="C27" s="14" t="s">
        <v>206</v>
      </c>
      <c r="D27" t="s">
        <v>465</v>
      </c>
      <c r="E27" t="s">
        <v>483</v>
      </c>
      <c r="F27" s="20">
        <v>2025</v>
      </c>
      <c r="G27" s="20">
        <v>55</v>
      </c>
      <c r="H27" s="11">
        <v>13121.8630224673</v>
      </c>
      <c r="I27" s="10">
        <v>3243129.6175784101</v>
      </c>
      <c r="J27" s="33">
        <f t="shared" si="0"/>
        <v>4.0460495169061953E-3</v>
      </c>
      <c r="K27" s="33">
        <f t="shared" si="1"/>
        <v>4.0378752867223922E-3</v>
      </c>
      <c r="L27" s="33">
        <f t="shared" si="2"/>
        <v>0.96657467684029574</v>
      </c>
      <c r="M27" s="33">
        <f t="shared" si="3"/>
        <v>0.96267176883991068</v>
      </c>
    </row>
    <row r="28" spans="1:13" ht="27.6">
      <c r="A28" t="s">
        <v>164</v>
      </c>
      <c r="B28" t="s">
        <v>204</v>
      </c>
      <c r="C28" s="14" t="s">
        <v>206</v>
      </c>
      <c r="D28" t="s">
        <v>465</v>
      </c>
      <c r="E28" t="s">
        <v>483</v>
      </c>
      <c r="F28" s="20">
        <v>2025</v>
      </c>
      <c r="G28" s="20">
        <v>56</v>
      </c>
      <c r="H28" s="11">
        <v>13949.400946190999</v>
      </c>
      <c r="I28" s="10">
        <v>3157182.6324039102</v>
      </c>
      <c r="J28" s="33">
        <f t="shared" si="0"/>
        <v>4.4183066266172211E-3</v>
      </c>
      <c r="K28" s="33">
        <f t="shared" si="1"/>
        <v>4.4085602693090253E-3</v>
      </c>
      <c r="L28" s="33">
        <f t="shared" si="2"/>
        <v>0.96267176883991068</v>
      </c>
      <c r="M28" s="33">
        <f t="shared" si="3"/>
        <v>0.9584277723274176</v>
      </c>
    </row>
    <row r="29" spans="1:13" ht="27.6">
      <c r="A29" t="s">
        <v>164</v>
      </c>
      <c r="B29" t="s">
        <v>204</v>
      </c>
      <c r="C29" s="14" t="s">
        <v>206</v>
      </c>
      <c r="D29" t="s">
        <v>465</v>
      </c>
      <c r="E29" t="s">
        <v>483</v>
      </c>
      <c r="F29" s="20">
        <v>2025</v>
      </c>
      <c r="G29" s="20">
        <v>57</v>
      </c>
      <c r="H29" s="11">
        <v>14724.934721600501</v>
      </c>
      <c r="I29" s="10">
        <v>3051443.9184786002</v>
      </c>
      <c r="J29" s="33">
        <f t="shared" si="0"/>
        <v>4.8255629515033364E-3</v>
      </c>
      <c r="K29" s="33">
        <f t="shared" si="1"/>
        <v>4.8139386280886542E-3</v>
      </c>
      <c r="L29" s="33">
        <f t="shared" si="2"/>
        <v>0.9584277723274176</v>
      </c>
      <c r="M29" s="33">
        <f t="shared" si="3"/>
        <v>0.9538139598519777</v>
      </c>
    </row>
    <row r="30" spans="1:13" ht="27.6">
      <c r="A30" t="s">
        <v>164</v>
      </c>
      <c r="B30" t="s">
        <v>204</v>
      </c>
      <c r="C30" s="14" t="s">
        <v>206</v>
      </c>
      <c r="D30" t="s">
        <v>465</v>
      </c>
      <c r="E30" t="s">
        <v>483</v>
      </c>
      <c r="F30" s="20">
        <v>2025</v>
      </c>
      <c r="G30" s="20">
        <v>58</v>
      </c>
      <c r="H30" s="11">
        <v>15371.2074623554</v>
      </c>
      <c r="I30" s="10">
        <v>2913456.2078040801</v>
      </c>
      <c r="J30" s="33">
        <f t="shared" si="0"/>
        <v>5.2759356468724591E-3</v>
      </c>
      <c r="K30" s="33">
        <f t="shared" si="1"/>
        <v>5.2620423425293605E-3</v>
      </c>
      <c r="L30" s="33">
        <f t="shared" si="2"/>
        <v>0.9538139598519777</v>
      </c>
      <c r="M30" s="33">
        <f t="shared" si="3"/>
        <v>0.94879495040834094</v>
      </c>
    </row>
    <row r="31" spans="1:13" ht="27.6">
      <c r="A31" t="s">
        <v>164</v>
      </c>
      <c r="B31" t="s">
        <v>204</v>
      </c>
      <c r="C31" s="14" t="s">
        <v>206</v>
      </c>
      <c r="D31" t="s">
        <v>465</v>
      </c>
      <c r="E31" t="s">
        <v>483</v>
      </c>
      <c r="F31" s="20">
        <v>2025</v>
      </c>
      <c r="G31" s="20">
        <v>59</v>
      </c>
      <c r="H31" s="11">
        <v>16213.810962571</v>
      </c>
      <c r="I31" s="10">
        <v>2813535.5861543701</v>
      </c>
      <c r="J31" s="33">
        <f t="shared" si="0"/>
        <v>5.7627886572184971E-3</v>
      </c>
      <c r="K31" s="33">
        <f t="shared" si="1"/>
        <v>5.7462156415427623E-3</v>
      </c>
      <c r="L31" s="33">
        <f t="shared" si="2"/>
        <v>0.94879495040834094</v>
      </c>
      <c r="M31" s="33">
        <f t="shared" si="3"/>
        <v>0.94334297002368772</v>
      </c>
    </row>
    <row r="32" spans="1:13" ht="27.6">
      <c r="A32" t="s">
        <v>164</v>
      </c>
      <c r="B32" t="s">
        <v>204</v>
      </c>
      <c r="C32" s="14" t="s">
        <v>206</v>
      </c>
      <c r="D32" t="s">
        <v>465</v>
      </c>
      <c r="E32" t="s">
        <v>483</v>
      </c>
      <c r="F32" s="20">
        <v>2025</v>
      </c>
      <c r="G32" s="20">
        <v>60</v>
      </c>
      <c r="H32" s="11">
        <v>17442.466213004998</v>
      </c>
      <c r="I32" s="10">
        <v>2691047.1715373602</v>
      </c>
      <c r="J32" s="33">
        <f t="shared" si="0"/>
        <v>6.4816649806403595E-3</v>
      </c>
      <c r="K32" s="33">
        <f t="shared" si="1"/>
        <v>6.4607043013306109E-3</v>
      </c>
      <c r="L32" s="33">
        <f t="shared" si="2"/>
        <v>0.94334297002368772</v>
      </c>
      <c r="M32" s="33">
        <f t="shared" si="3"/>
        <v>0.93724831003962572</v>
      </c>
    </row>
    <row r="33" spans="1:13" ht="27.6">
      <c r="A33" t="s">
        <v>164</v>
      </c>
      <c r="B33" t="s">
        <v>204</v>
      </c>
      <c r="C33" s="14" t="s">
        <v>206</v>
      </c>
      <c r="D33" t="s">
        <v>465</v>
      </c>
      <c r="E33" t="s">
        <v>483</v>
      </c>
      <c r="F33" s="20">
        <v>2025</v>
      </c>
      <c r="G33" s="20">
        <v>61</v>
      </c>
      <c r="H33" s="11">
        <v>18185.596214058602</v>
      </c>
      <c r="I33" s="10">
        <v>2568096.9497317299</v>
      </c>
      <c r="J33" s="33">
        <f t="shared" si="0"/>
        <v>7.0813511210931178E-3</v>
      </c>
      <c r="K33" s="33">
        <f t="shared" si="1"/>
        <v>7.0563374326391148E-3</v>
      </c>
      <c r="L33" s="33">
        <f t="shared" si="2"/>
        <v>0.93724831003962572</v>
      </c>
      <c r="M33" s="33">
        <f t="shared" si="3"/>
        <v>0.93063476970581538</v>
      </c>
    </row>
    <row r="34" spans="1:13" ht="27.6">
      <c r="A34" t="s">
        <v>164</v>
      </c>
      <c r="B34" t="s">
        <v>204</v>
      </c>
      <c r="C34" s="14" t="s">
        <v>206</v>
      </c>
      <c r="D34" t="s">
        <v>465</v>
      </c>
      <c r="E34" t="s">
        <v>483</v>
      </c>
      <c r="F34" s="20">
        <v>2025</v>
      </c>
      <c r="G34" s="20">
        <v>62</v>
      </c>
      <c r="H34" s="11">
        <v>18970.137623154402</v>
      </c>
      <c r="I34" s="10">
        <v>2450910.0658219899</v>
      </c>
      <c r="J34" s="33">
        <f t="shared" si="0"/>
        <v>7.7400382362835364E-3</v>
      </c>
      <c r="K34" s="33">
        <f t="shared" si="1"/>
        <v>7.7101612729731928E-3</v>
      </c>
      <c r="L34" s="33">
        <f t="shared" si="2"/>
        <v>0.93063476970581538</v>
      </c>
      <c r="M34" s="33">
        <f t="shared" si="3"/>
        <v>0.92345942554514726</v>
      </c>
    </row>
    <row r="35" spans="1:13" ht="27.6">
      <c r="A35" t="s">
        <v>164</v>
      </c>
      <c r="B35" t="s">
        <v>204</v>
      </c>
      <c r="C35" s="14" t="s">
        <v>206</v>
      </c>
      <c r="D35" t="s">
        <v>465</v>
      </c>
      <c r="E35" t="s">
        <v>483</v>
      </c>
      <c r="F35" s="20">
        <v>2025</v>
      </c>
      <c r="G35" s="20">
        <v>63</v>
      </c>
      <c r="H35" s="11">
        <v>19616.892194726101</v>
      </c>
      <c r="I35" s="10">
        <v>2307352.6622382002</v>
      </c>
      <c r="J35" s="33">
        <f t="shared" si="0"/>
        <v>8.5019045921212299E-3</v>
      </c>
      <c r="K35" s="33">
        <f t="shared" si="1"/>
        <v>8.465865606931966E-3</v>
      </c>
      <c r="L35" s="33">
        <f t="shared" si="2"/>
        <v>0.92345942554514726</v>
      </c>
      <c r="M35" s="33">
        <f t="shared" si="3"/>
        <v>0.91564154215502747</v>
      </c>
    </row>
    <row r="36" spans="1:13" ht="27.6">
      <c r="A36" t="s">
        <v>164</v>
      </c>
      <c r="B36" t="s">
        <v>204</v>
      </c>
      <c r="C36" s="14" t="s">
        <v>206</v>
      </c>
      <c r="D36" t="s">
        <v>465</v>
      </c>
      <c r="E36" t="s">
        <v>483</v>
      </c>
      <c r="F36" s="20">
        <v>2025</v>
      </c>
      <c r="G36" s="20">
        <v>64</v>
      </c>
      <c r="H36" s="11">
        <v>20366.526040230699</v>
      </c>
      <c r="I36" s="10">
        <v>2189442.45160812</v>
      </c>
      <c r="J36" s="33">
        <f t="shared" si="0"/>
        <v>9.3021517990900943E-3</v>
      </c>
      <c r="K36" s="33">
        <f t="shared" si="1"/>
        <v>9.2590206262220809E-3</v>
      </c>
      <c r="L36" s="33">
        <f t="shared" si="2"/>
        <v>0.91564154215502747</v>
      </c>
      <c r="M36" s="33">
        <f t="shared" si="3"/>
        <v>0.90716359822998827</v>
      </c>
    </row>
    <row r="37" spans="1:13" ht="27.6">
      <c r="A37" t="s">
        <v>164</v>
      </c>
      <c r="B37" t="s">
        <v>204</v>
      </c>
      <c r="C37" s="14" t="s">
        <v>206</v>
      </c>
      <c r="D37" t="s">
        <v>465</v>
      </c>
      <c r="E37" t="s">
        <v>483</v>
      </c>
      <c r="F37" s="20">
        <v>2025</v>
      </c>
      <c r="G37" s="20">
        <v>65</v>
      </c>
      <c r="H37" s="11">
        <v>20564.818281192602</v>
      </c>
      <c r="I37" s="10">
        <v>2067379.2956157301</v>
      </c>
      <c r="J37" s="33">
        <f t="shared" si="0"/>
        <v>9.9472884945709765E-3</v>
      </c>
      <c r="K37" s="33">
        <f t="shared" si="1"/>
        <v>9.8979778581930189E-3</v>
      </c>
      <c r="L37" s="33">
        <f t="shared" si="2"/>
        <v>0.90716359822998827</v>
      </c>
      <c r="M37" s="33">
        <f t="shared" si="3"/>
        <v>0.89818451302094915</v>
      </c>
    </row>
    <row r="38" spans="1:13" ht="27.6">
      <c r="A38" t="s">
        <v>164</v>
      </c>
      <c r="B38" t="s">
        <v>204</v>
      </c>
      <c r="C38" s="14" t="s">
        <v>206</v>
      </c>
      <c r="D38" t="s">
        <v>465</v>
      </c>
      <c r="E38" t="s">
        <v>483</v>
      </c>
      <c r="F38" s="20">
        <v>2025</v>
      </c>
      <c r="G38" s="20">
        <v>66</v>
      </c>
      <c r="H38" s="11">
        <v>21128.4842212808</v>
      </c>
      <c r="I38" s="10">
        <v>1938977.04767675</v>
      </c>
      <c r="J38" s="33">
        <f t="shared" si="0"/>
        <v>1.0896717032621194E-2</v>
      </c>
      <c r="K38" s="33">
        <f t="shared" si="1"/>
        <v>1.08375628686046E-2</v>
      </c>
      <c r="L38" s="33">
        <f t="shared" si="2"/>
        <v>0.89818451302094915</v>
      </c>
      <c r="M38" s="33">
        <f t="shared" si="3"/>
        <v>0.88845038189347758</v>
      </c>
    </row>
    <row r="39" spans="1:13" ht="27.6">
      <c r="A39" t="s">
        <v>164</v>
      </c>
      <c r="B39" t="s">
        <v>204</v>
      </c>
      <c r="C39" s="14" t="s">
        <v>206</v>
      </c>
      <c r="D39" t="s">
        <v>465</v>
      </c>
      <c r="E39" t="s">
        <v>483</v>
      </c>
      <c r="F39" s="20">
        <v>2025</v>
      </c>
      <c r="G39" s="20">
        <v>67</v>
      </c>
      <c r="H39" s="11">
        <v>21650.1531142985</v>
      </c>
      <c r="I39" s="10">
        <v>1812804.58670767</v>
      </c>
      <c r="J39" s="33">
        <f t="shared" si="0"/>
        <v>1.1942905083673959E-2</v>
      </c>
      <c r="K39" s="33">
        <f t="shared" si="1"/>
        <v>1.1871871655796173E-2</v>
      </c>
      <c r="L39" s="33">
        <f t="shared" si="2"/>
        <v>0.88845038189347758</v>
      </c>
      <c r="M39" s="33">
        <f t="shared" si="3"/>
        <v>0.87790281298709516</v>
      </c>
    </row>
    <row r="40" spans="1:13" ht="27.6">
      <c r="A40" t="s">
        <v>164</v>
      </c>
      <c r="B40" t="s">
        <v>204</v>
      </c>
      <c r="C40" s="14" t="s">
        <v>206</v>
      </c>
      <c r="D40" t="s">
        <v>465</v>
      </c>
      <c r="E40" t="s">
        <v>483</v>
      </c>
      <c r="F40" s="20">
        <v>2025</v>
      </c>
      <c r="G40" s="20">
        <v>68</v>
      </c>
      <c r="H40" s="11">
        <v>22443.5912394105</v>
      </c>
      <c r="I40" s="10">
        <v>1708817.0374286999</v>
      </c>
      <c r="J40" s="33">
        <f t="shared" si="0"/>
        <v>1.3133993135497957E-2</v>
      </c>
      <c r="K40" s="33">
        <f t="shared" si="1"/>
        <v>1.3048118617226434E-2</v>
      </c>
      <c r="L40" s="33">
        <f t="shared" si="2"/>
        <v>0.87790281298709516</v>
      </c>
      <c r="M40" s="33">
        <f t="shared" si="3"/>
        <v>0.86644783294884276</v>
      </c>
    </row>
    <row r="41" spans="1:13" ht="27.6">
      <c r="A41" t="s">
        <v>164</v>
      </c>
      <c r="B41" t="s">
        <v>204</v>
      </c>
      <c r="C41" s="14" t="s">
        <v>206</v>
      </c>
      <c r="D41" t="s">
        <v>465</v>
      </c>
      <c r="E41" t="s">
        <v>483</v>
      </c>
      <c r="F41" s="20">
        <v>2025</v>
      </c>
      <c r="G41" s="20">
        <v>69</v>
      </c>
      <c r="H41" s="11">
        <v>22887.513909269201</v>
      </c>
      <c r="I41" s="10">
        <v>1588246.5017458</v>
      </c>
      <c r="J41" s="33">
        <f t="shared" si="0"/>
        <v>1.4410555215523065E-2</v>
      </c>
      <c r="K41" s="33">
        <f t="shared" si="1"/>
        <v>1.430722013219754E-2</v>
      </c>
      <c r="L41" s="33">
        <f t="shared" si="2"/>
        <v>0.86644783294884276</v>
      </c>
      <c r="M41" s="33">
        <f t="shared" si="3"/>
        <v>0.85405137306977819</v>
      </c>
    </row>
    <row r="42" spans="1:13" ht="27.6">
      <c r="A42" t="s">
        <v>164</v>
      </c>
      <c r="B42" t="s">
        <v>204</v>
      </c>
      <c r="C42" s="14" t="s">
        <v>206</v>
      </c>
      <c r="D42" t="s">
        <v>465</v>
      </c>
      <c r="E42" t="s">
        <v>483</v>
      </c>
      <c r="F42" s="20">
        <v>2026</v>
      </c>
      <c r="G42" s="20">
        <v>30</v>
      </c>
      <c r="H42" s="11">
        <v>1298.2598451834899</v>
      </c>
      <c r="I42" s="10">
        <v>4533066.0543112801</v>
      </c>
      <c r="J42" s="33">
        <f t="shared" si="0"/>
        <v>2.8639773381390485E-4</v>
      </c>
      <c r="K42" s="33">
        <f t="shared" si="1"/>
        <v>2.8635672589794048E-4</v>
      </c>
      <c r="L42" s="33">
        <f t="shared" si="2"/>
        <v>1</v>
      </c>
      <c r="M42" s="33">
        <f t="shared" si="3"/>
        <v>0.99971364327410206</v>
      </c>
    </row>
    <row r="43" spans="1:13" ht="27.6">
      <c r="A43" t="s">
        <v>164</v>
      </c>
      <c r="B43" t="s">
        <v>204</v>
      </c>
      <c r="C43" s="14" t="s">
        <v>206</v>
      </c>
      <c r="D43" t="s">
        <v>465</v>
      </c>
      <c r="E43" t="s">
        <v>483</v>
      </c>
      <c r="F43" s="20">
        <v>2026</v>
      </c>
      <c r="G43" s="20">
        <v>31</v>
      </c>
      <c r="H43" s="11">
        <v>1327.5583643581999</v>
      </c>
      <c r="I43" s="10">
        <v>4460323.1301352903</v>
      </c>
      <c r="J43" s="33">
        <f t="shared" si="0"/>
        <v>2.976372620604132E-4</v>
      </c>
      <c r="K43" s="33">
        <f t="shared" si="1"/>
        <v>2.9759297248466154E-4</v>
      </c>
      <c r="L43" s="33">
        <f t="shared" si="2"/>
        <v>0.99971364327410206</v>
      </c>
      <c r="M43" s="33">
        <f t="shared" si="3"/>
        <v>0.9994161355193667</v>
      </c>
    </row>
    <row r="44" spans="1:13" ht="27.6">
      <c r="A44" t="s">
        <v>164</v>
      </c>
      <c r="B44" t="s">
        <v>204</v>
      </c>
      <c r="C44" s="14" t="s">
        <v>206</v>
      </c>
      <c r="D44" t="s">
        <v>465</v>
      </c>
      <c r="E44" t="s">
        <v>483</v>
      </c>
      <c r="F44" s="20">
        <v>2026</v>
      </c>
      <c r="G44" s="20">
        <v>32</v>
      </c>
      <c r="H44" s="11">
        <v>1369.9938448420501</v>
      </c>
      <c r="I44" s="10">
        <v>4404105.5955011798</v>
      </c>
      <c r="J44" s="33">
        <f t="shared" si="0"/>
        <v>3.1107197934615984E-4</v>
      </c>
      <c r="K44" s="33">
        <f t="shared" si="1"/>
        <v>3.110236014745027E-4</v>
      </c>
      <c r="L44" s="33">
        <f t="shared" si="2"/>
        <v>0.9994161355193667</v>
      </c>
      <c r="M44" s="33">
        <f t="shared" si="3"/>
        <v>0.99910529351352573</v>
      </c>
    </row>
    <row r="45" spans="1:13" ht="27.6">
      <c r="A45" t="s">
        <v>164</v>
      </c>
      <c r="B45" t="s">
        <v>204</v>
      </c>
      <c r="C45" s="14" t="s">
        <v>206</v>
      </c>
      <c r="D45" t="s">
        <v>465</v>
      </c>
      <c r="E45" t="s">
        <v>483</v>
      </c>
      <c r="F45" s="20">
        <v>2026</v>
      </c>
      <c r="G45" s="20">
        <v>33</v>
      </c>
      <c r="H45" s="11">
        <v>1424.51936732032</v>
      </c>
      <c r="I45" s="10">
        <v>4351714.9235323099</v>
      </c>
      <c r="J45" s="33">
        <f t="shared" si="0"/>
        <v>3.2734666501638165E-4</v>
      </c>
      <c r="K45" s="33">
        <f t="shared" si="1"/>
        <v>3.2729309294254882E-4</v>
      </c>
      <c r="L45" s="33">
        <f t="shared" si="2"/>
        <v>0.99910529351352573</v>
      </c>
      <c r="M45" s="33">
        <f t="shared" si="3"/>
        <v>0.99877829325183642</v>
      </c>
    </row>
    <row r="46" spans="1:13" ht="27.6">
      <c r="A46" t="s">
        <v>164</v>
      </c>
      <c r="B46" t="s">
        <v>204</v>
      </c>
      <c r="C46" s="14" t="s">
        <v>206</v>
      </c>
      <c r="D46" t="s">
        <v>465</v>
      </c>
      <c r="E46" t="s">
        <v>483</v>
      </c>
      <c r="F46" s="20">
        <v>2026</v>
      </c>
      <c r="G46" s="20">
        <v>34</v>
      </c>
      <c r="H46" s="11">
        <v>1521.61777139018</v>
      </c>
      <c r="I46" s="10">
        <v>4391577.8053373601</v>
      </c>
      <c r="J46" s="33">
        <f t="shared" si="0"/>
        <v>3.4648544073177128E-4</v>
      </c>
      <c r="K46" s="33">
        <f t="shared" si="1"/>
        <v>3.4642542158358491E-4</v>
      </c>
      <c r="L46" s="33">
        <f t="shared" si="2"/>
        <v>0.99877829325183642</v>
      </c>
      <c r="M46" s="33">
        <f t="shared" si="3"/>
        <v>0.99843229106052811</v>
      </c>
    </row>
    <row r="47" spans="1:13" ht="27.6">
      <c r="A47" t="s">
        <v>164</v>
      </c>
      <c r="B47" t="s">
        <v>204</v>
      </c>
      <c r="C47" s="14" t="s">
        <v>206</v>
      </c>
      <c r="D47" t="s">
        <v>465</v>
      </c>
      <c r="E47" t="s">
        <v>483</v>
      </c>
      <c r="F47" s="20">
        <v>2026</v>
      </c>
      <c r="G47" s="20">
        <v>35</v>
      </c>
      <c r="H47" s="11">
        <v>2111.6757891003799</v>
      </c>
      <c r="I47" s="10">
        <v>4411881.6374131404</v>
      </c>
      <c r="J47" s="33">
        <f t="shared" si="0"/>
        <v>4.7863382625526154E-4</v>
      </c>
      <c r="K47" s="33">
        <f t="shared" si="1"/>
        <v>4.7851929935827098E-4</v>
      </c>
      <c r="L47" s="33">
        <f t="shared" si="2"/>
        <v>0.99843229106052811</v>
      </c>
      <c r="M47" s="33">
        <f t="shared" si="3"/>
        <v>0.99795452194015311</v>
      </c>
    </row>
    <row r="48" spans="1:13" ht="27.6">
      <c r="A48" t="s">
        <v>164</v>
      </c>
      <c r="B48" t="s">
        <v>204</v>
      </c>
      <c r="C48" s="14" t="s">
        <v>206</v>
      </c>
      <c r="D48" t="s">
        <v>465</v>
      </c>
      <c r="E48" t="s">
        <v>483</v>
      </c>
      <c r="F48" s="20">
        <v>2026</v>
      </c>
      <c r="G48" s="20">
        <v>36</v>
      </c>
      <c r="H48" s="11">
        <v>3187.2482447990601</v>
      </c>
      <c r="I48" s="10">
        <v>6497474.0831258101</v>
      </c>
      <c r="J48" s="33">
        <f t="shared" si="0"/>
        <v>4.9053650757553094E-4</v>
      </c>
      <c r="K48" s="33">
        <f t="shared" si="1"/>
        <v>4.9041621421308523E-4</v>
      </c>
      <c r="L48" s="33">
        <f t="shared" si="2"/>
        <v>0.99795452194015311</v>
      </c>
      <c r="M48" s="33">
        <f t="shared" si="3"/>
        <v>0.99746510886154638</v>
      </c>
    </row>
    <row r="49" spans="1:13" ht="27.6">
      <c r="A49" t="s">
        <v>164</v>
      </c>
      <c r="B49" t="s">
        <v>204</v>
      </c>
      <c r="C49" s="14" t="s">
        <v>206</v>
      </c>
      <c r="D49" t="s">
        <v>465</v>
      </c>
      <c r="E49" t="s">
        <v>483</v>
      </c>
      <c r="F49" s="20">
        <v>2026</v>
      </c>
      <c r="G49" s="20">
        <v>37</v>
      </c>
      <c r="H49" s="11">
        <v>2396.0235768862799</v>
      </c>
      <c r="I49" s="10">
        <v>4374564.9523159303</v>
      </c>
      <c r="J49" s="33">
        <f t="shared" si="0"/>
        <v>5.4771699654792086E-4</v>
      </c>
      <c r="K49" s="33">
        <f t="shared" si="1"/>
        <v>5.4756702697533743E-4</v>
      </c>
      <c r="L49" s="33">
        <f t="shared" si="2"/>
        <v>0.99746510886154638</v>
      </c>
      <c r="M49" s="33">
        <f t="shared" si="3"/>
        <v>0.9969189298573754</v>
      </c>
    </row>
    <row r="50" spans="1:13" ht="27.6">
      <c r="A50" t="s">
        <v>164</v>
      </c>
      <c r="B50" t="s">
        <v>204</v>
      </c>
      <c r="C50" s="14" t="s">
        <v>206</v>
      </c>
      <c r="D50" t="s">
        <v>465</v>
      </c>
      <c r="E50" t="s">
        <v>483</v>
      </c>
      <c r="F50" s="20">
        <v>2026</v>
      </c>
      <c r="G50" s="20">
        <v>38</v>
      </c>
      <c r="H50" s="11">
        <v>2562.0299472206498</v>
      </c>
      <c r="I50" s="10">
        <v>4360550.0371502098</v>
      </c>
      <c r="J50" s="33">
        <f t="shared" si="0"/>
        <v>5.8754742530028089E-4</v>
      </c>
      <c r="K50" s="33">
        <f t="shared" si="1"/>
        <v>5.8737485311155524E-4</v>
      </c>
      <c r="L50" s="33">
        <f t="shared" si="2"/>
        <v>0.9969189298573754</v>
      </c>
      <c r="M50" s="33">
        <f t="shared" si="3"/>
        <v>0.99633336474738632</v>
      </c>
    </row>
    <row r="51" spans="1:13" ht="27.6">
      <c r="A51" t="s">
        <v>164</v>
      </c>
      <c r="B51" t="s">
        <v>204</v>
      </c>
      <c r="C51" s="14" t="s">
        <v>206</v>
      </c>
      <c r="D51" t="s">
        <v>465</v>
      </c>
      <c r="E51" t="s">
        <v>483</v>
      </c>
      <c r="F51" s="20">
        <v>2026</v>
      </c>
      <c r="G51" s="20">
        <v>39</v>
      </c>
      <c r="H51" s="11">
        <v>2670.0254881733599</v>
      </c>
      <c r="I51" s="10">
        <v>4230055.1465403503</v>
      </c>
      <c r="J51" s="33">
        <f t="shared" si="0"/>
        <v>6.3120347032759197E-4</v>
      </c>
      <c r="K51" s="33">
        <f t="shared" si="1"/>
        <v>6.3100430332430069E-4</v>
      </c>
      <c r="L51" s="33">
        <f t="shared" si="2"/>
        <v>0.99633336474738632</v>
      </c>
      <c r="M51" s="33">
        <f t="shared" si="3"/>
        <v>0.99570467410668517</v>
      </c>
    </row>
    <row r="52" spans="1:13" ht="27.6">
      <c r="A52" t="s">
        <v>164</v>
      </c>
      <c r="B52" t="s">
        <v>204</v>
      </c>
      <c r="C52" s="14" t="s">
        <v>206</v>
      </c>
      <c r="D52" t="s">
        <v>465</v>
      </c>
      <c r="E52" t="s">
        <v>483</v>
      </c>
      <c r="F52" s="20">
        <v>2026</v>
      </c>
      <c r="G52" s="20">
        <v>40</v>
      </c>
      <c r="H52" s="11">
        <v>3574.0088931441301</v>
      </c>
      <c r="I52" s="10">
        <v>4198447.8035707204</v>
      </c>
      <c r="J52" s="33">
        <f t="shared" si="0"/>
        <v>8.5126910238219136E-4</v>
      </c>
      <c r="K52" s="33">
        <f t="shared" si="1"/>
        <v>8.5090687563127432E-4</v>
      </c>
      <c r="L52" s="33">
        <f t="shared" si="2"/>
        <v>0.99570467410668517</v>
      </c>
      <c r="M52" s="33">
        <f t="shared" si="3"/>
        <v>0.99485742215338957</v>
      </c>
    </row>
    <row r="53" spans="1:13" ht="27.6">
      <c r="A53" t="s">
        <v>164</v>
      </c>
      <c r="B53" t="s">
        <v>204</v>
      </c>
      <c r="C53" s="14" t="s">
        <v>206</v>
      </c>
      <c r="D53" t="s">
        <v>465</v>
      </c>
      <c r="E53" t="s">
        <v>483</v>
      </c>
      <c r="F53" s="20">
        <v>2026</v>
      </c>
      <c r="G53" s="20">
        <v>41</v>
      </c>
      <c r="H53" s="11">
        <v>3903.1773546009399</v>
      </c>
      <c r="I53" s="10">
        <v>4261037.2256107796</v>
      </c>
      <c r="J53" s="33">
        <f t="shared" si="0"/>
        <v>9.1601578393661089E-4</v>
      </c>
      <c r="K53" s="33">
        <f t="shared" si="1"/>
        <v>9.1559636955151902E-4</v>
      </c>
      <c r="L53" s="33">
        <f t="shared" si="2"/>
        <v>0.99485742215338957</v>
      </c>
      <c r="M53" s="33">
        <f t="shared" si="3"/>
        <v>0.99394653430944457</v>
      </c>
    </row>
    <row r="54" spans="1:13" ht="27.6">
      <c r="A54" t="s">
        <v>164</v>
      </c>
      <c r="B54" t="s">
        <v>204</v>
      </c>
      <c r="C54" s="14" t="s">
        <v>206</v>
      </c>
      <c r="D54" t="s">
        <v>465</v>
      </c>
      <c r="E54" t="s">
        <v>483</v>
      </c>
      <c r="F54" s="20">
        <v>2026</v>
      </c>
      <c r="G54" s="20">
        <v>42</v>
      </c>
      <c r="H54" s="11">
        <v>4325.9133750327501</v>
      </c>
      <c r="I54" s="10">
        <v>4350355.9327113004</v>
      </c>
      <c r="J54" s="33">
        <f t="shared" si="0"/>
        <v>9.943814809508433E-4</v>
      </c>
      <c r="K54" s="33">
        <f t="shared" si="1"/>
        <v>9.9388724751847679E-4</v>
      </c>
      <c r="L54" s="33">
        <f t="shared" si="2"/>
        <v>0.99394653430944457</v>
      </c>
      <c r="M54" s="33">
        <f t="shared" si="3"/>
        <v>0.99295866352427919</v>
      </c>
    </row>
    <row r="55" spans="1:13" ht="27.6">
      <c r="A55" t="s">
        <v>164</v>
      </c>
      <c r="B55" t="s">
        <v>204</v>
      </c>
      <c r="C55" s="14" t="s">
        <v>206</v>
      </c>
      <c r="D55" t="s">
        <v>465</v>
      </c>
      <c r="E55" t="s">
        <v>483</v>
      </c>
      <c r="F55" s="20">
        <v>2026</v>
      </c>
      <c r="G55" s="20">
        <v>43</v>
      </c>
      <c r="H55" s="11">
        <v>4678.3173333214099</v>
      </c>
      <c r="I55" s="10">
        <v>4329966.9582921397</v>
      </c>
      <c r="J55" s="33">
        <f t="shared" si="0"/>
        <v>1.080451046944402E-3</v>
      </c>
      <c r="K55" s="33">
        <f t="shared" si="1"/>
        <v>1.0798675698703297E-3</v>
      </c>
      <c r="L55" s="33">
        <f t="shared" si="2"/>
        <v>0.99295866352427919</v>
      </c>
      <c r="M55" s="33">
        <f t="shared" si="3"/>
        <v>0.99188639966531755</v>
      </c>
    </row>
    <row r="56" spans="1:13" ht="27.6">
      <c r="A56" t="s">
        <v>164</v>
      </c>
      <c r="B56" t="s">
        <v>204</v>
      </c>
      <c r="C56" s="14" t="s">
        <v>206</v>
      </c>
      <c r="D56" t="s">
        <v>465</v>
      </c>
      <c r="E56" t="s">
        <v>483</v>
      </c>
      <c r="F56" s="20">
        <v>2026</v>
      </c>
      <c r="G56" s="20">
        <v>44</v>
      </c>
      <c r="H56" s="11">
        <v>4944.7696779341404</v>
      </c>
      <c r="I56" s="10">
        <v>4196064.8244996797</v>
      </c>
      <c r="J56" s="33">
        <f t="shared" si="0"/>
        <v>1.1784302399388534E-3</v>
      </c>
      <c r="K56" s="33">
        <f t="shared" si="1"/>
        <v>1.1777361636905459E-3</v>
      </c>
      <c r="L56" s="33">
        <f t="shared" si="2"/>
        <v>0.99188639966531755</v>
      </c>
      <c r="M56" s="33">
        <f t="shared" si="3"/>
        <v>0.99071821918215885</v>
      </c>
    </row>
    <row r="57" spans="1:13" ht="27.6">
      <c r="A57" t="s">
        <v>164</v>
      </c>
      <c r="B57" t="s">
        <v>204</v>
      </c>
      <c r="C57" s="14" t="s">
        <v>206</v>
      </c>
      <c r="D57" t="s">
        <v>465</v>
      </c>
      <c r="E57" t="s">
        <v>483</v>
      </c>
      <c r="F57" s="20">
        <v>2026</v>
      </c>
      <c r="G57" s="20">
        <v>45</v>
      </c>
      <c r="H57" s="11">
        <v>6298.8783047677598</v>
      </c>
      <c r="I57" s="10">
        <v>4125591.44550924</v>
      </c>
      <c r="J57" s="33">
        <f t="shared" si="0"/>
        <v>1.5267818900546177E-3</v>
      </c>
      <c r="K57" s="33">
        <f t="shared" si="1"/>
        <v>1.5256169515291962E-3</v>
      </c>
      <c r="L57" s="33">
        <f t="shared" si="2"/>
        <v>0.99071821918215885</v>
      </c>
      <c r="M57" s="33">
        <f t="shared" si="3"/>
        <v>0.98920676267278573</v>
      </c>
    </row>
    <row r="58" spans="1:13" ht="27.6">
      <c r="A58" t="s">
        <v>164</v>
      </c>
      <c r="B58" t="s">
        <v>204</v>
      </c>
      <c r="C58" s="14" t="s">
        <v>206</v>
      </c>
      <c r="D58" t="s">
        <v>465</v>
      </c>
      <c r="E58" t="s">
        <v>483</v>
      </c>
      <c r="F58" s="20">
        <v>2026</v>
      </c>
      <c r="G58" s="20">
        <v>46</v>
      </c>
      <c r="H58" s="11">
        <v>6781.3652095279704</v>
      </c>
      <c r="I58" s="10">
        <v>4070423.7966079102</v>
      </c>
      <c r="J58" s="33">
        <f t="shared" si="0"/>
        <v>1.6660096216957125E-3</v>
      </c>
      <c r="K58" s="33">
        <f t="shared" si="1"/>
        <v>1.6646225980377904E-3</v>
      </c>
      <c r="L58" s="33">
        <f t="shared" si="2"/>
        <v>0.98920676267278573</v>
      </c>
      <c r="M58" s="33">
        <f t="shared" si="3"/>
        <v>0.98756010674150885</v>
      </c>
    </row>
    <row r="59" spans="1:13" ht="27.6">
      <c r="A59" t="s">
        <v>164</v>
      </c>
      <c r="B59" t="s">
        <v>204</v>
      </c>
      <c r="C59" s="14" t="s">
        <v>206</v>
      </c>
      <c r="D59" t="s">
        <v>465</v>
      </c>
      <c r="E59" t="s">
        <v>483</v>
      </c>
      <c r="F59" s="20">
        <v>2026</v>
      </c>
      <c r="G59" s="20">
        <v>47</v>
      </c>
      <c r="H59" s="11">
        <v>7333.1016656121001</v>
      </c>
      <c r="I59" s="10">
        <v>4010952.63156028</v>
      </c>
      <c r="J59" s="33">
        <f t="shared" si="0"/>
        <v>1.8282693263219835E-3</v>
      </c>
      <c r="K59" s="33">
        <f t="shared" si="1"/>
        <v>1.826599060011147E-3</v>
      </c>
      <c r="L59" s="33">
        <f t="shared" si="2"/>
        <v>0.98756010674150885</v>
      </c>
      <c r="M59" s="33">
        <f t="shared" si="3"/>
        <v>0.98575623037883031</v>
      </c>
    </row>
    <row r="60" spans="1:13" ht="27.6">
      <c r="A60" t="s">
        <v>164</v>
      </c>
      <c r="B60" t="s">
        <v>204</v>
      </c>
      <c r="C60" s="14" t="s">
        <v>206</v>
      </c>
      <c r="D60" t="s">
        <v>465</v>
      </c>
      <c r="E60" t="s">
        <v>483</v>
      </c>
      <c r="F60" s="20">
        <v>2026</v>
      </c>
      <c r="G60" s="20">
        <v>48</v>
      </c>
      <c r="H60" s="11">
        <v>7861.1538422090798</v>
      </c>
      <c r="I60" s="10">
        <v>3931934.3335516001</v>
      </c>
      <c r="J60" s="33">
        <f t="shared" si="0"/>
        <v>1.9993095447014579E-3</v>
      </c>
      <c r="K60" s="33">
        <f t="shared" si="1"/>
        <v>1.9973122566611101E-3</v>
      </c>
      <c r="L60" s="33">
        <f t="shared" si="2"/>
        <v>0.98575623037883031</v>
      </c>
      <c r="M60" s="33">
        <f t="shared" si="3"/>
        <v>0.98378736737781458</v>
      </c>
    </row>
    <row r="61" spans="1:13" ht="27.6">
      <c r="A61" t="s">
        <v>164</v>
      </c>
      <c r="B61" t="s">
        <v>204</v>
      </c>
      <c r="C61" s="14" t="s">
        <v>206</v>
      </c>
      <c r="D61" t="s">
        <v>465</v>
      </c>
      <c r="E61" t="s">
        <v>483</v>
      </c>
      <c r="F61" s="20">
        <v>2026</v>
      </c>
      <c r="G61" s="20">
        <v>49</v>
      </c>
      <c r="H61" s="11">
        <v>8460.6428203166906</v>
      </c>
      <c r="I61" s="10">
        <v>3870575.5451465598</v>
      </c>
      <c r="J61" s="33">
        <f t="shared" si="0"/>
        <v>2.185887530583343E-3</v>
      </c>
      <c r="K61" s="33">
        <f t="shared" si="1"/>
        <v>2.183500218217449E-3</v>
      </c>
      <c r="L61" s="33">
        <f t="shared" si="2"/>
        <v>0.98378736737781458</v>
      </c>
      <c r="M61" s="33">
        <f t="shared" si="3"/>
        <v>0.98163926744646557</v>
      </c>
    </row>
    <row r="62" spans="1:13" ht="27.6">
      <c r="A62" t="s">
        <v>164</v>
      </c>
      <c r="B62" t="s">
        <v>204</v>
      </c>
      <c r="C62" s="14" t="s">
        <v>206</v>
      </c>
      <c r="D62" t="s">
        <v>465</v>
      </c>
      <c r="E62" t="s">
        <v>483</v>
      </c>
      <c r="F62" s="20">
        <v>2026</v>
      </c>
      <c r="G62" s="20">
        <v>50</v>
      </c>
      <c r="H62" s="11">
        <v>9704.8023429361601</v>
      </c>
      <c r="I62" s="10">
        <v>3797304.3722928599</v>
      </c>
      <c r="J62" s="33">
        <f t="shared" si="0"/>
        <v>2.5557083108079322E-3</v>
      </c>
      <c r="K62" s="33">
        <f t="shared" si="1"/>
        <v>2.5524452687094579E-3</v>
      </c>
      <c r="L62" s="33">
        <f t="shared" si="2"/>
        <v>0.98163926744646557</v>
      </c>
      <c r="M62" s="33">
        <f t="shared" si="3"/>
        <v>0.97913368694269243</v>
      </c>
    </row>
    <row r="63" spans="1:13" ht="27.6">
      <c r="A63" t="s">
        <v>164</v>
      </c>
      <c r="B63" t="s">
        <v>204</v>
      </c>
      <c r="C63" s="14" t="s">
        <v>206</v>
      </c>
      <c r="D63" t="s">
        <v>465</v>
      </c>
      <c r="E63" t="s">
        <v>483</v>
      </c>
      <c r="F63" s="20">
        <v>2026</v>
      </c>
      <c r="G63" s="20">
        <v>51</v>
      </c>
      <c r="H63" s="11">
        <v>10349.3908868094</v>
      </c>
      <c r="I63" s="10">
        <v>3722619.1646646499</v>
      </c>
      <c r="J63" s="33">
        <f t="shared" si="0"/>
        <v>2.7801368952931073E-3</v>
      </c>
      <c r="K63" s="33">
        <f t="shared" si="1"/>
        <v>2.7762758935814258E-3</v>
      </c>
      <c r="L63" s="33">
        <f t="shared" si="2"/>
        <v>0.97913368694269243</v>
      </c>
      <c r="M63" s="33">
        <f t="shared" si="3"/>
        <v>0.97641534169103994</v>
      </c>
    </row>
    <row r="64" spans="1:13" ht="27.6">
      <c r="A64" t="s">
        <v>164</v>
      </c>
      <c r="B64" t="s">
        <v>204</v>
      </c>
      <c r="C64" s="14" t="s">
        <v>206</v>
      </c>
      <c r="D64" t="s">
        <v>465</v>
      </c>
      <c r="E64" t="s">
        <v>483</v>
      </c>
      <c r="F64" s="20">
        <v>2026</v>
      </c>
      <c r="G64" s="20">
        <v>52</v>
      </c>
      <c r="H64" s="11">
        <v>11003.659578737799</v>
      </c>
      <c r="I64" s="10">
        <v>3620908.9042928098</v>
      </c>
      <c r="J64" s="33">
        <f t="shared" si="0"/>
        <v>3.0389219584321179E-3</v>
      </c>
      <c r="K64" s="33">
        <f t="shared" si="1"/>
        <v>3.0343091089769514E-3</v>
      </c>
      <c r="L64" s="33">
        <f t="shared" si="2"/>
        <v>0.97641534169103994</v>
      </c>
      <c r="M64" s="33">
        <f t="shared" si="3"/>
        <v>0.97345259572560194</v>
      </c>
    </row>
    <row r="65" spans="1:13" ht="27.6">
      <c r="A65" t="s">
        <v>164</v>
      </c>
      <c r="B65" t="s">
        <v>204</v>
      </c>
      <c r="C65" s="14" t="s">
        <v>206</v>
      </c>
      <c r="D65" t="s">
        <v>465</v>
      </c>
      <c r="E65" t="s">
        <v>483</v>
      </c>
      <c r="F65" s="20">
        <v>2026</v>
      </c>
      <c r="G65" s="20">
        <v>53</v>
      </c>
      <c r="H65" s="11">
        <v>11868.815173126201</v>
      </c>
      <c r="I65" s="10">
        <v>3580910.0655161198</v>
      </c>
      <c r="J65" s="33">
        <f t="shared" si="0"/>
        <v>3.3144689355429366E-3</v>
      </c>
      <c r="K65" s="33">
        <f t="shared" si="1"/>
        <v>3.308982146984607E-3</v>
      </c>
      <c r="L65" s="33">
        <f t="shared" si="2"/>
        <v>0.97345259572560194</v>
      </c>
      <c r="M65" s="33">
        <f t="shared" si="3"/>
        <v>0.97023145846541015</v>
      </c>
    </row>
    <row r="66" spans="1:13" ht="27.6">
      <c r="A66" t="s">
        <v>164</v>
      </c>
      <c r="B66" t="s">
        <v>204</v>
      </c>
      <c r="C66" s="14" t="s">
        <v>206</v>
      </c>
      <c r="D66" t="s">
        <v>465</v>
      </c>
      <c r="E66" t="s">
        <v>483</v>
      </c>
      <c r="F66" s="20">
        <v>2026</v>
      </c>
      <c r="G66" s="20">
        <v>54</v>
      </c>
      <c r="H66" s="11">
        <v>12216.033787746201</v>
      </c>
      <c r="I66" s="10">
        <v>3373668.6349852402</v>
      </c>
      <c r="J66" s="33">
        <f t="shared" ref="J66:J129" si="4">IF(I66&gt;0,H66/I66,0)</f>
        <v>3.6209939710927317E-3</v>
      </c>
      <c r="K66" s="33">
        <f t="shared" ref="K66:K129" si="5">1-EXP(-J66)</f>
        <v>3.6144460781013521E-3</v>
      </c>
      <c r="L66" s="33">
        <f t="shared" ref="L66:L129" si="6">IF(G66=30,1,M65)</f>
        <v>0.97023145846541015</v>
      </c>
      <c r="M66" s="33">
        <f t="shared" ref="M66:M129" si="7">L66*(1-K66)</f>
        <v>0.96672460917550929</v>
      </c>
    </row>
    <row r="67" spans="1:13" ht="27.6">
      <c r="A67" t="s">
        <v>164</v>
      </c>
      <c r="B67" t="s">
        <v>204</v>
      </c>
      <c r="C67" s="14" t="s">
        <v>206</v>
      </c>
      <c r="D67" t="s">
        <v>465</v>
      </c>
      <c r="E67" t="s">
        <v>483</v>
      </c>
      <c r="F67" s="20">
        <v>2026</v>
      </c>
      <c r="G67" s="20">
        <v>55</v>
      </c>
      <c r="H67" s="11">
        <v>13244.0129719912</v>
      </c>
      <c r="I67" s="10">
        <v>3290805.9639367298</v>
      </c>
      <c r="J67" s="33">
        <f t="shared" si="4"/>
        <v>4.0245499482891526E-3</v>
      </c>
      <c r="K67" s="33">
        <f t="shared" si="5"/>
        <v>4.0164623004980138E-3</v>
      </c>
      <c r="L67" s="33">
        <f t="shared" si="6"/>
        <v>0.96672460917550929</v>
      </c>
      <c r="M67" s="33">
        <f t="shared" si="7"/>
        <v>0.9628417962277922</v>
      </c>
    </row>
    <row r="68" spans="1:13" ht="27.6">
      <c r="A68" t="s">
        <v>164</v>
      </c>
      <c r="B68" t="s">
        <v>204</v>
      </c>
      <c r="C68" s="14" t="s">
        <v>206</v>
      </c>
      <c r="D68" t="s">
        <v>465</v>
      </c>
      <c r="E68" t="s">
        <v>483</v>
      </c>
      <c r="F68" s="20">
        <v>2026</v>
      </c>
      <c r="G68" s="20">
        <v>56</v>
      </c>
      <c r="H68" s="11">
        <v>14090.098257346501</v>
      </c>
      <c r="I68" s="10">
        <v>3212214.28114487</v>
      </c>
      <c r="J68" s="33">
        <f t="shared" si="4"/>
        <v>4.3864129301874055E-3</v>
      </c>
      <c r="K68" s="33">
        <f t="shared" si="5"/>
        <v>4.3768066717950749E-3</v>
      </c>
      <c r="L68" s="33">
        <f t="shared" si="6"/>
        <v>0.9628417962277922</v>
      </c>
      <c r="M68" s="33">
        <f t="shared" si="7"/>
        <v>0.9586276238301793</v>
      </c>
    </row>
    <row r="69" spans="1:13" ht="27.6">
      <c r="A69" t="s">
        <v>164</v>
      </c>
      <c r="B69" t="s">
        <v>204</v>
      </c>
      <c r="C69" s="14" t="s">
        <v>206</v>
      </c>
      <c r="D69" t="s">
        <v>465</v>
      </c>
      <c r="E69" t="s">
        <v>483</v>
      </c>
      <c r="F69" s="20">
        <v>2026</v>
      </c>
      <c r="G69" s="20">
        <v>57</v>
      </c>
      <c r="H69" s="11">
        <v>15000.115204112901</v>
      </c>
      <c r="I69" s="10">
        <v>3124836.7028146498</v>
      </c>
      <c r="J69" s="33">
        <f t="shared" si="4"/>
        <v>4.8002877048268708E-3</v>
      </c>
      <c r="K69" s="33">
        <f t="shared" si="5"/>
        <v>4.7887847370143843E-3</v>
      </c>
      <c r="L69" s="33">
        <f t="shared" si="6"/>
        <v>0.9586276238301793</v>
      </c>
      <c r="M69" s="33">
        <f t="shared" si="7"/>
        <v>0.954036962496701</v>
      </c>
    </row>
    <row r="70" spans="1:13" ht="27.6">
      <c r="A70" t="s">
        <v>164</v>
      </c>
      <c r="B70" t="s">
        <v>204</v>
      </c>
      <c r="C70" s="14" t="s">
        <v>206</v>
      </c>
      <c r="D70" t="s">
        <v>465</v>
      </c>
      <c r="E70" t="s">
        <v>483</v>
      </c>
      <c r="F70" s="20">
        <v>2026</v>
      </c>
      <c r="G70" s="20">
        <v>58</v>
      </c>
      <c r="H70" s="11">
        <v>15820.0307356584</v>
      </c>
      <c r="I70" s="10">
        <v>3017305.2867474402</v>
      </c>
      <c r="J70" s="33">
        <f t="shared" si="4"/>
        <v>5.2430991339003329E-3</v>
      </c>
      <c r="K70" s="33">
        <f t="shared" si="5"/>
        <v>5.229378080391589E-3</v>
      </c>
      <c r="L70" s="33">
        <f t="shared" si="6"/>
        <v>0.954036962496701</v>
      </c>
      <c r="M70" s="33">
        <f t="shared" si="7"/>
        <v>0.94904794251713742</v>
      </c>
    </row>
    <row r="71" spans="1:13" ht="27.6">
      <c r="A71" t="s">
        <v>164</v>
      </c>
      <c r="B71" t="s">
        <v>204</v>
      </c>
      <c r="C71" s="14" t="s">
        <v>206</v>
      </c>
      <c r="D71" t="s">
        <v>465</v>
      </c>
      <c r="E71" t="s">
        <v>483</v>
      </c>
      <c r="F71" s="20">
        <v>2026</v>
      </c>
      <c r="G71" s="20">
        <v>59</v>
      </c>
      <c r="H71" s="11">
        <v>16499.3878397476</v>
      </c>
      <c r="I71" s="10">
        <v>2877825.9895627</v>
      </c>
      <c r="J71" s="33">
        <f t="shared" si="4"/>
        <v>5.7332819633944456E-3</v>
      </c>
      <c r="K71" s="33">
        <f t="shared" si="5"/>
        <v>5.7168780667190555E-3</v>
      </c>
      <c r="L71" s="33">
        <f t="shared" si="6"/>
        <v>0.94904794251713742</v>
      </c>
      <c r="M71" s="33">
        <f t="shared" si="7"/>
        <v>0.94362235115029636</v>
      </c>
    </row>
    <row r="72" spans="1:13" ht="27.6">
      <c r="A72" t="s">
        <v>164</v>
      </c>
      <c r="B72" t="s">
        <v>204</v>
      </c>
      <c r="C72" s="14" t="s">
        <v>206</v>
      </c>
      <c r="D72" t="s">
        <v>465</v>
      </c>
      <c r="E72" t="s">
        <v>483</v>
      </c>
      <c r="F72" s="20">
        <v>2026</v>
      </c>
      <c r="G72" s="20">
        <v>60</v>
      </c>
      <c r="H72" s="11">
        <v>17864.627581521501</v>
      </c>
      <c r="I72" s="10">
        <v>2775955.7323366199</v>
      </c>
      <c r="J72" s="33">
        <f t="shared" si="4"/>
        <v>6.4354871993885197E-3</v>
      </c>
      <c r="K72" s="33">
        <f t="shared" si="5"/>
        <v>6.4148238017470716E-3</v>
      </c>
      <c r="L72" s="33">
        <f t="shared" si="6"/>
        <v>0.94362235115029636</v>
      </c>
      <c r="M72" s="33">
        <f t="shared" si="7"/>
        <v>0.93756918003227685</v>
      </c>
    </row>
    <row r="73" spans="1:13" ht="27.6">
      <c r="A73" t="s">
        <v>164</v>
      </c>
      <c r="B73" t="s">
        <v>204</v>
      </c>
      <c r="C73" s="14" t="s">
        <v>206</v>
      </c>
      <c r="D73" t="s">
        <v>465</v>
      </c>
      <c r="E73" t="s">
        <v>483</v>
      </c>
      <c r="F73" s="20">
        <v>2026</v>
      </c>
      <c r="G73" s="20">
        <v>61</v>
      </c>
      <c r="H73" s="11">
        <v>18606.455568112</v>
      </c>
      <c r="I73" s="10">
        <v>2651125.82517609</v>
      </c>
      <c r="J73" s="33">
        <f t="shared" si="4"/>
        <v>7.018322326091838E-3</v>
      </c>
      <c r="K73" s="33">
        <f t="shared" si="5"/>
        <v>6.99375141774361E-3</v>
      </c>
      <c r="L73" s="33">
        <f t="shared" si="6"/>
        <v>0.93756918003227685</v>
      </c>
      <c r="M73" s="33">
        <f t="shared" si="7"/>
        <v>0.9310120542501934</v>
      </c>
    </row>
    <row r="74" spans="1:13" ht="27.6">
      <c r="A74" t="s">
        <v>164</v>
      </c>
      <c r="B74" t="s">
        <v>204</v>
      </c>
      <c r="C74" s="14" t="s">
        <v>206</v>
      </c>
      <c r="D74" t="s">
        <v>465</v>
      </c>
      <c r="E74" t="s">
        <v>483</v>
      </c>
      <c r="F74" s="20">
        <v>2026</v>
      </c>
      <c r="G74" s="20">
        <v>62</v>
      </c>
      <c r="H74" s="11">
        <v>19427.227608633701</v>
      </c>
      <c r="I74" s="10">
        <v>2527118.34779537</v>
      </c>
      <c r="J74" s="33">
        <f t="shared" si="4"/>
        <v>7.6875021011903926E-3</v>
      </c>
      <c r="K74" s="33">
        <f t="shared" si="5"/>
        <v>7.6580288305477806E-3</v>
      </c>
      <c r="L74" s="33">
        <f t="shared" si="6"/>
        <v>0.9310120542501934</v>
      </c>
      <c r="M74" s="33">
        <f t="shared" si="7"/>
        <v>0.92388233709715795</v>
      </c>
    </row>
    <row r="75" spans="1:13" ht="27.6">
      <c r="A75" t="s">
        <v>164</v>
      </c>
      <c r="B75" t="s">
        <v>204</v>
      </c>
      <c r="C75" s="14" t="s">
        <v>206</v>
      </c>
      <c r="D75" t="s">
        <v>465</v>
      </c>
      <c r="E75" t="s">
        <v>483</v>
      </c>
      <c r="F75" s="20">
        <v>2026</v>
      </c>
      <c r="G75" s="20">
        <v>63</v>
      </c>
      <c r="H75" s="11">
        <v>20247.9751915544</v>
      </c>
      <c r="I75" s="10">
        <v>2408174.8299532202</v>
      </c>
      <c r="J75" s="33">
        <f t="shared" si="4"/>
        <v>8.4080171172404971E-3</v>
      </c>
      <c r="K75" s="33">
        <f t="shared" si="5"/>
        <v>8.3727686005427016E-3</v>
      </c>
      <c r="L75" s="33">
        <f t="shared" si="6"/>
        <v>0.92388233709715795</v>
      </c>
      <c r="M75" s="33">
        <f t="shared" si="7"/>
        <v>0.91614688407451483</v>
      </c>
    </row>
    <row r="76" spans="1:13" ht="27.6">
      <c r="A76" t="s">
        <v>164</v>
      </c>
      <c r="B76" t="s">
        <v>204</v>
      </c>
      <c r="C76" s="14" t="s">
        <v>206</v>
      </c>
      <c r="D76" t="s">
        <v>465</v>
      </c>
      <c r="E76" t="s">
        <v>483</v>
      </c>
      <c r="F76" s="20">
        <v>2026</v>
      </c>
      <c r="G76" s="20">
        <v>64</v>
      </c>
      <c r="H76" s="11">
        <v>20915.1518057303</v>
      </c>
      <c r="I76" s="10">
        <v>2263177.1457069502</v>
      </c>
      <c r="J76" s="33">
        <f t="shared" si="4"/>
        <v>9.2415000944157284E-3</v>
      </c>
      <c r="K76" s="33">
        <f t="shared" si="5"/>
        <v>9.1989286746111398E-3</v>
      </c>
      <c r="L76" s="33">
        <f t="shared" si="6"/>
        <v>0.91614688407451483</v>
      </c>
      <c r="M76" s="33">
        <f t="shared" si="7"/>
        <v>0.90771931423244612</v>
      </c>
    </row>
    <row r="77" spans="1:13" ht="27.6">
      <c r="A77" t="s">
        <v>164</v>
      </c>
      <c r="B77" t="s">
        <v>204</v>
      </c>
      <c r="C77" s="14" t="s">
        <v>206</v>
      </c>
      <c r="D77" t="s">
        <v>465</v>
      </c>
      <c r="E77" t="s">
        <v>483</v>
      </c>
      <c r="F77" s="20">
        <v>2026</v>
      </c>
      <c r="G77" s="20">
        <v>65</v>
      </c>
      <c r="H77" s="11">
        <v>21155.674431818101</v>
      </c>
      <c r="I77" s="10">
        <v>2143592.8856204702</v>
      </c>
      <c r="J77" s="33">
        <f t="shared" si="4"/>
        <v>9.8692594912650686E-3</v>
      </c>
      <c r="K77" s="33">
        <f t="shared" si="5"/>
        <v>9.8207181700250556E-3</v>
      </c>
      <c r="L77" s="33">
        <f t="shared" si="6"/>
        <v>0.90771931423244612</v>
      </c>
      <c r="M77" s="33">
        <f t="shared" si="7"/>
        <v>0.8988048586698808</v>
      </c>
    </row>
    <row r="78" spans="1:13" ht="27.6">
      <c r="A78" t="s">
        <v>164</v>
      </c>
      <c r="B78" t="s">
        <v>204</v>
      </c>
      <c r="C78" s="14" t="s">
        <v>206</v>
      </c>
      <c r="D78" t="s">
        <v>465</v>
      </c>
      <c r="E78" t="s">
        <v>483</v>
      </c>
      <c r="F78" s="20">
        <v>2026</v>
      </c>
      <c r="G78" s="20">
        <v>66</v>
      </c>
      <c r="H78" s="11">
        <v>21805.6071853213</v>
      </c>
      <c r="I78" s="10">
        <v>2020123.6562481499</v>
      </c>
      <c r="J78" s="33">
        <f t="shared" si="4"/>
        <v>1.079419426522607E-2</v>
      </c>
      <c r="K78" s="33">
        <f t="shared" si="5"/>
        <v>1.0736145999466373E-2</v>
      </c>
      <c r="L78" s="33">
        <f t="shared" si="6"/>
        <v>0.8988048586698808</v>
      </c>
      <c r="M78" s="33">
        <f t="shared" si="7"/>
        <v>0.88915515848217119</v>
      </c>
    </row>
    <row r="79" spans="1:13" ht="27.6">
      <c r="A79" t="s">
        <v>164</v>
      </c>
      <c r="B79" t="s">
        <v>204</v>
      </c>
      <c r="C79" s="14" t="s">
        <v>206</v>
      </c>
      <c r="D79" t="s">
        <v>465</v>
      </c>
      <c r="E79" t="s">
        <v>483</v>
      </c>
      <c r="F79" s="20">
        <v>2026</v>
      </c>
      <c r="G79" s="20">
        <v>67</v>
      </c>
      <c r="H79" s="11">
        <v>22400.0850046054</v>
      </c>
      <c r="I79" s="10">
        <v>1890337.26910044</v>
      </c>
      <c r="J79" s="33">
        <f t="shared" si="4"/>
        <v>1.1849782242967146E-2</v>
      </c>
      <c r="K79" s="33">
        <f t="shared" si="5"/>
        <v>1.1779850072913378E-2</v>
      </c>
      <c r="L79" s="33">
        <f t="shared" si="6"/>
        <v>0.88915515848217119</v>
      </c>
      <c r="M79" s="33">
        <f t="shared" si="7"/>
        <v>0.87868104402369374</v>
      </c>
    </row>
    <row r="80" spans="1:13" ht="27.6">
      <c r="A80" t="s">
        <v>164</v>
      </c>
      <c r="B80" t="s">
        <v>204</v>
      </c>
      <c r="C80" s="14" t="s">
        <v>206</v>
      </c>
      <c r="D80" t="s">
        <v>465</v>
      </c>
      <c r="E80" t="s">
        <v>483</v>
      </c>
      <c r="F80" s="20">
        <v>2026</v>
      </c>
      <c r="G80" s="20">
        <v>68</v>
      </c>
      <c r="H80" s="11">
        <v>22907.5392243643</v>
      </c>
      <c r="I80" s="10">
        <v>1762993.4769824699</v>
      </c>
      <c r="J80" s="33">
        <f t="shared" si="4"/>
        <v>1.2993547351957718E-2</v>
      </c>
      <c r="K80" s="33">
        <f t="shared" si="5"/>
        <v>1.2909495652651537E-2</v>
      </c>
      <c r="L80" s="33">
        <f t="shared" si="6"/>
        <v>0.87868104402369374</v>
      </c>
      <c r="M80" s="33">
        <f t="shared" si="7"/>
        <v>0.86733771490580258</v>
      </c>
    </row>
    <row r="81" spans="1:13" ht="27.6">
      <c r="A81" t="s">
        <v>164</v>
      </c>
      <c r="B81" t="s">
        <v>204</v>
      </c>
      <c r="C81" s="14" t="s">
        <v>206</v>
      </c>
      <c r="D81" t="s">
        <v>465</v>
      </c>
      <c r="E81" t="s">
        <v>483</v>
      </c>
      <c r="F81" s="20">
        <v>2026</v>
      </c>
      <c r="G81" s="20">
        <v>69</v>
      </c>
      <c r="H81" s="11">
        <v>23692.180997778101</v>
      </c>
      <c r="I81" s="10">
        <v>1657190.3922347201</v>
      </c>
      <c r="J81" s="33">
        <f t="shared" si="4"/>
        <v>1.4296595677114211E-2</v>
      </c>
      <c r="K81" s="33">
        <f t="shared" si="5"/>
        <v>1.4194884637261818E-2</v>
      </c>
      <c r="L81" s="33">
        <f t="shared" si="6"/>
        <v>0.86733771490580258</v>
      </c>
      <c r="M81" s="33">
        <f t="shared" si="7"/>
        <v>0.85502595610116838</v>
      </c>
    </row>
    <row r="82" spans="1:13" ht="27.6">
      <c r="A82" t="s">
        <v>164</v>
      </c>
      <c r="B82" t="s">
        <v>204</v>
      </c>
      <c r="C82" s="14" t="s">
        <v>206</v>
      </c>
      <c r="D82" t="s">
        <v>465</v>
      </c>
      <c r="E82" t="s">
        <v>483</v>
      </c>
      <c r="F82" s="20">
        <v>2027</v>
      </c>
      <c r="G82" s="20">
        <v>30</v>
      </c>
      <c r="H82" s="11">
        <v>1304.6423701645699</v>
      </c>
      <c r="I82" s="10">
        <v>4568808.4504300198</v>
      </c>
      <c r="J82" s="33">
        <f t="shared" si="4"/>
        <v>2.8555418427353327E-4</v>
      </c>
      <c r="K82" s="33">
        <f t="shared" si="5"/>
        <v>2.8551341755789217E-4</v>
      </c>
      <c r="L82" s="33">
        <f t="shared" si="6"/>
        <v>1</v>
      </c>
      <c r="M82" s="33">
        <f t="shared" si="7"/>
        <v>0.99971448658244211</v>
      </c>
    </row>
    <row r="83" spans="1:13" ht="27.6">
      <c r="A83" t="s">
        <v>164</v>
      </c>
      <c r="B83" t="s">
        <v>204</v>
      </c>
      <c r="C83" s="14" t="s">
        <v>206</v>
      </c>
      <c r="D83" t="s">
        <v>465</v>
      </c>
      <c r="E83" t="s">
        <v>483</v>
      </c>
      <c r="F83" s="20">
        <v>2027</v>
      </c>
      <c r="G83" s="20">
        <v>31</v>
      </c>
      <c r="H83" s="11">
        <v>1343.5094233575101</v>
      </c>
      <c r="I83" s="10">
        <v>4526141.2582577895</v>
      </c>
      <c r="J83" s="33">
        <f t="shared" si="4"/>
        <v>2.9683329500738032E-4</v>
      </c>
      <c r="K83" s="33">
        <f t="shared" si="5"/>
        <v>2.9678924436349341E-4</v>
      </c>
      <c r="L83" s="33">
        <f t="shared" si="6"/>
        <v>0.99971448658244211</v>
      </c>
      <c r="M83" s="33">
        <f t="shared" si="7"/>
        <v>0.99941778207539012</v>
      </c>
    </row>
    <row r="84" spans="1:13" ht="27.6">
      <c r="A84" t="s">
        <v>164</v>
      </c>
      <c r="B84" t="s">
        <v>204</v>
      </c>
      <c r="C84" s="14" t="s">
        <v>206</v>
      </c>
      <c r="D84" t="s">
        <v>465</v>
      </c>
      <c r="E84" t="s">
        <v>483</v>
      </c>
      <c r="F84" s="20">
        <v>2027</v>
      </c>
      <c r="G84" s="20">
        <v>32</v>
      </c>
      <c r="H84" s="11">
        <v>1381.6430906662999</v>
      </c>
      <c r="I84" s="10">
        <v>4453752.6455071904</v>
      </c>
      <c r="J84" s="33">
        <f t="shared" si="4"/>
        <v>3.1021998764571248E-4</v>
      </c>
      <c r="K84" s="33">
        <f t="shared" si="5"/>
        <v>3.1017187440074423E-4</v>
      </c>
      <c r="L84" s="33">
        <f t="shared" si="6"/>
        <v>0.99941778207539012</v>
      </c>
      <c r="M84" s="33">
        <f t="shared" si="7"/>
        <v>0.99910779078861434</v>
      </c>
    </row>
    <row r="85" spans="1:13" ht="27.6">
      <c r="A85" t="s">
        <v>164</v>
      </c>
      <c r="B85" t="s">
        <v>204</v>
      </c>
      <c r="C85" s="14" t="s">
        <v>206</v>
      </c>
      <c r="D85" t="s">
        <v>465</v>
      </c>
      <c r="E85" t="s">
        <v>483</v>
      </c>
      <c r="F85" s="20">
        <v>2027</v>
      </c>
      <c r="G85" s="20">
        <v>33</v>
      </c>
      <c r="H85" s="11">
        <v>1435.3683438412299</v>
      </c>
      <c r="I85" s="10">
        <v>4397355.7872374803</v>
      </c>
      <c r="J85" s="33">
        <f t="shared" si="4"/>
        <v>3.2641624041591623E-4</v>
      </c>
      <c r="K85" s="33">
        <f t="shared" si="5"/>
        <v>3.2636297243093804E-4</v>
      </c>
      <c r="L85" s="33">
        <f t="shared" si="6"/>
        <v>0.99910779078861434</v>
      </c>
      <c r="M85" s="33">
        <f t="shared" si="7"/>
        <v>0.9987817190002336</v>
      </c>
    </row>
    <row r="86" spans="1:13" ht="27.6">
      <c r="A86" t="s">
        <v>164</v>
      </c>
      <c r="B86" t="s">
        <v>204</v>
      </c>
      <c r="C86" s="14" t="s">
        <v>206</v>
      </c>
      <c r="D86" t="s">
        <v>465</v>
      </c>
      <c r="E86" t="s">
        <v>483</v>
      </c>
      <c r="F86" s="20">
        <v>2027</v>
      </c>
      <c r="G86" s="20">
        <v>34</v>
      </c>
      <c r="H86" s="11">
        <v>1501.8400031329099</v>
      </c>
      <c r="I86" s="10">
        <v>4344733.5818866799</v>
      </c>
      <c r="J86" s="33">
        <f t="shared" si="4"/>
        <v>3.4566906688919302E-4</v>
      </c>
      <c r="K86" s="33">
        <f t="shared" si="5"/>
        <v>3.4560933022054208E-4</v>
      </c>
      <c r="L86" s="33">
        <f t="shared" si="6"/>
        <v>0.9987817190002336</v>
      </c>
      <c r="M86" s="33">
        <f t="shared" si="7"/>
        <v>0.99843653071929339</v>
      </c>
    </row>
    <row r="87" spans="1:13" ht="27.6">
      <c r="A87" t="s">
        <v>164</v>
      </c>
      <c r="B87" t="s">
        <v>204</v>
      </c>
      <c r="C87" s="14" t="s">
        <v>206</v>
      </c>
      <c r="D87" t="s">
        <v>465</v>
      </c>
      <c r="E87" t="s">
        <v>483</v>
      </c>
      <c r="F87" s="20">
        <v>2027</v>
      </c>
      <c r="G87" s="20">
        <v>35</v>
      </c>
      <c r="H87" s="11">
        <v>2083.60822490697</v>
      </c>
      <c r="I87" s="10">
        <v>4384159.1360905701</v>
      </c>
      <c r="J87" s="33">
        <f t="shared" si="4"/>
        <v>4.7525834720610967E-4</v>
      </c>
      <c r="K87" s="33">
        <f t="shared" si="5"/>
        <v>4.7514542984683494E-4</v>
      </c>
      <c r="L87" s="33">
        <f t="shared" si="6"/>
        <v>0.99843653071929339</v>
      </c>
      <c r="M87" s="33">
        <f t="shared" si="7"/>
        <v>0.99796212816472996</v>
      </c>
    </row>
    <row r="88" spans="1:13" ht="27.6">
      <c r="A88" t="s">
        <v>164</v>
      </c>
      <c r="B88" t="s">
        <v>204</v>
      </c>
      <c r="C88" s="14" t="s">
        <v>206</v>
      </c>
      <c r="D88" t="s">
        <v>465</v>
      </c>
      <c r="E88" t="s">
        <v>483</v>
      </c>
      <c r="F88" s="20">
        <v>2027</v>
      </c>
      <c r="G88" s="20">
        <v>36</v>
      </c>
      <c r="H88" s="11">
        <v>2224.1089573608501</v>
      </c>
      <c r="I88" s="10">
        <v>4403444.41200196</v>
      </c>
      <c r="J88" s="33">
        <f t="shared" si="4"/>
        <v>5.0508391823883439E-4</v>
      </c>
      <c r="K88" s="33">
        <f t="shared" si="5"/>
        <v>5.0495638482916938E-4</v>
      </c>
      <c r="L88" s="33">
        <f t="shared" si="6"/>
        <v>0.99796212816472996</v>
      </c>
      <c r="M88" s="33">
        <f t="shared" si="7"/>
        <v>0.99745820081629544</v>
      </c>
    </row>
    <row r="89" spans="1:13" ht="27.6">
      <c r="A89" t="s">
        <v>164</v>
      </c>
      <c r="B89" t="s">
        <v>204</v>
      </c>
      <c r="C89" s="14" t="s">
        <v>206</v>
      </c>
      <c r="D89" t="s">
        <v>465</v>
      </c>
      <c r="E89" t="s">
        <v>483</v>
      </c>
      <c r="F89" s="20">
        <v>2027</v>
      </c>
      <c r="G89" s="20">
        <v>37</v>
      </c>
      <c r="H89" s="11">
        <v>3381.9244548769202</v>
      </c>
      <c r="I89" s="10">
        <v>6485446.4017788498</v>
      </c>
      <c r="J89" s="33">
        <f t="shared" si="4"/>
        <v>5.2146363493950311E-4</v>
      </c>
      <c r="K89" s="33">
        <f t="shared" si="5"/>
        <v>5.2132769640822474E-4</v>
      </c>
      <c r="L89" s="33">
        <f t="shared" si="6"/>
        <v>0.99745820081629544</v>
      </c>
      <c r="M89" s="33">
        <f t="shared" si="7"/>
        <v>0.99693819823020036</v>
      </c>
    </row>
    <row r="90" spans="1:13" ht="27.6">
      <c r="A90" t="s">
        <v>164</v>
      </c>
      <c r="B90" t="s">
        <v>204</v>
      </c>
      <c r="C90" s="14" t="s">
        <v>206</v>
      </c>
      <c r="D90" t="s">
        <v>465</v>
      </c>
      <c r="E90" t="s">
        <v>483</v>
      </c>
      <c r="F90" s="20">
        <v>2027</v>
      </c>
      <c r="G90" s="20">
        <v>38</v>
      </c>
      <c r="H90" s="11">
        <v>2548.9805230818301</v>
      </c>
      <c r="I90" s="10">
        <v>4365603.4771779003</v>
      </c>
      <c r="J90" s="33">
        <f t="shared" si="4"/>
        <v>5.8387815943595329E-4</v>
      </c>
      <c r="K90" s="33">
        <f t="shared" si="5"/>
        <v>5.8370773575389112E-4</v>
      </c>
      <c r="L90" s="33">
        <f t="shared" si="6"/>
        <v>0.99693819823020036</v>
      </c>
      <c r="M90" s="33">
        <f t="shared" si="7"/>
        <v>0.99635627769182489</v>
      </c>
    </row>
    <row r="91" spans="1:13" ht="27.6">
      <c r="A91" t="s">
        <v>164</v>
      </c>
      <c r="B91" t="s">
        <v>204</v>
      </c>
      <c r="C91" s="14" t="s">
        <v>206</v>
      </c>
      <c r="D91" t="s">
        <v>465</v>
      </c>
      <c r="E91" t="s">
        <v>483</v>
      </c>
      <c r="F91" s="20">
        <v>2027</v>
      </c>
      <c r="G91" s="20">
        <v>39</v>
      </c>
      <c r="H91" s="11">
        <v>2729.9335442720999</v>
      </c>
      <c r="I91" s="10">
        <v>4350977.9841347104</v>
      </c>
      <c r="J91" s="33">
        <f t="shared" si="4"/>
        <v>6.2742986846324119E-4</v>
      </c>
      <c r="K91" s="33">
        <f t="shared" si="5"/>
        <v>6.2723307550338614E-4</v>
      </c>
      <c r="L91" s="33">
        <f t="shared" si="6"/>
        <v>0.99635627769182489</v>
      </c>
      <c r="M91" s="33">
        <f t="shared" si="7"/>
        <v>0.99573133007947112</v>
      </c>
    </row>
    <row r="92" spans="1:13" ht="27.6">
      <c r="A92" t="s">
        <v>164</v>
      </c>
      <c r="B92" t="s">
        <v>204</v>
      </c>
      <c r="C92" s="14" t="s">
        <v>206</v>
      </c>
      <c r="D92" t="s">
        <v>465</v>
      </c>
      <c r="E92" t="s">
        <v>483</v>
      </c>
      <c r="F92" s="20">
        <v>2027</v>
      </c>
      <c r="G92" s="20">
        <v>40</v>
      </c>
      <c r="H92" s="11">
        <v>3569.24643591109</v>
      </c>
      <c r="I92" s="10">
        <v>4220089.0672062105</v>
      </c>
      <c r="J92" s="33">
        <f t="shared" si="4"/>
        <v>8.4577514338435701E-4</v>
      </c>
      <c r="K92" s="33">
        <f t="shared" si="5"/>
        <v>8.4541757640199666E-4</v>
      </c>
      <c r="L92" s="33">
        <f t="shared" si="6"/>
        <v>0.99573133007947112</v>
      </c>
      <c r="M92" s="33">
        <f t="shared" si="7"/>
        <v>0.99488952131164776</v>
      </c>
    </row>
    <row r="93" spans="1:13" ht="27.6">
      <c r="A93" t="s">
        <v>164</v>
      </c>
      <c r="B93" t="s">
        <v>204</v>
      </c>
      <c r="C93" s="14" t="s">
        <v>206</v>
      </c>
      <c r="D93" t="s">
        <v>465</v>
      </c>
      <c r="E93" t="s">
        <v>483</v>
      </c>
      <c r="F93" s="20">
        <v>2027</v>
      </c>
      <c r="G93" s="20">
        <v>41</v>
      </c>
      <c r="H93" s="11">
        <v>3801.7598669925501</v>
      </c>
      <c r="I93" s="10">
        <v>4186993.4585408499</v>
      </c>
      <c r="J93" s="33">
        <f t="shared" si="4"/>
        <v>9.0799278877245918E-4</v>
      </c>
      <c r="K93" s="33">
        <f t="shared" si="5"/>
        <v>9.0758068805785186E-4</v>
      </c>
      <c r="L93" s="33">
        <f t="shared" si="6"/>
        <v>0.99488952131164776</v>
      </c>
      <c r="M93" s="33">
        <f t="shared" si="7"/>
        <v>0.99398657879535424</v>
      </c>
    </row>
    <row r="94" spans="1:13" ht="27.6">
      <c r="A94" t="s">
        <v>164</v>
      </c>
      <c r="B94" t="s">
        <v>204</v>
      </c>
      <c r="C94" s="14" t="s">
        <v>206</v>
      </c>
      <c r="D94" t="s">
        <v>465</v>
      </c>
      <c r="E94" t="s">
        <v>483</v>
      </c>
      <c r="F94" s="20">
        <v>2027</v>
      </c>
      <c r="G94" s="20">
        <v>42</v>
      </c>
      <c r="H94" s="11">
        <v>4190.2092524759701</v>
      </c>
      <c r="I94" s="10">
        <v>4249363.7195539</v>
      </c>
      <c r="J94" s="33">
        <f t="shared" si="4"/>
        <v>9.8607921774129998E-4</v>
      </c>
      <c r="K94" s="33">
        <f t="shared" si="5"/>
        <v>9.8559320139279816E-4</v>
      </c>
      <c r="L94" s="33">
        <f t="shared" si="6"/>
        <v>0.99398657879535424</v>
      </c>
      <c r="M94" s="33">
        <f t="shared" si="7"/>
        <v>0.9930069123810179</v>
      </c>
    </row>
    <row r="95" spans="1:13" ht="27.6">
      <c r="A95" t="s">
        <v>164</v>
      </c>
      <c r="B95" t="s">
        <v>204</v>
      </c>
      <c r="C95" s="14" t="s">
        <v>206</v>
      </c>
      <c r="D95" t="s">
        <v>465</v>
      </c>
      <c r="E95" t="s">
        <v>483</v>
      </c>
      <c r="F95" s="20">
        <v>2027</v>
      </c>
      <c r="G95" s="20">
        <v>43</v>
      </c>
      <c r="H95" s="11">
        <v>4660.8147141577401</v>
      </c>
      <c r="I95" s="10">
        <v>4337469.3590681097</v>
      </c>
      <c r="J95" s="33">
        <f t="shared" si="4"/>
        <v>1.0745470061739181E-3</v>
      </c>
      <c r="K95" s="33">
        <f t="shared" si="5"/>
        <v>1.0739698872719305E-3</v>
      </c>
      <c r="L95" s="33">
        <f t="shared" si="6"/>
        <v>0.9930069123810179</v>
      </c>
      <c r="M95" s="33">
        <f t="shared" si="7"/>
        <v>0.9919404528592678</v>
      </c>
    </row>
    <row r="96" spans="1:13" ht="27.6">
      <c r="A96" t="s">
        <v>164</v>
      </c>
      <c r="B96" t="s">
        <v>204</v>
      </c>
      <c r="C96" s="14" t="s">
        <v>206</v>
      </c>
      <c r="D96" t="s">
        <v>465</v>
      </c>
      <c r="E96" t="s">
        <v>483</v>
      </c>
      <c r="F96" s="20">
        <v>2027</v>
      </c>
      <c r="G96" s="20">
        <v>44</v>
      </c>
      <c r="H96" s="11">
        <v>5056.7888451612198</v>
      </c>
      <c r="I96" s="10">
        <v>4316063.5556117203</v>
      </c>
      <c r="J96" s="33">
        <f t="shared" si="4"/>
        <v>1.1716205704585636E-3</v>
      </c>
      <c r="K96" s="33">
        <f t="shared" si="5"/>
        <v>1.170934491045772E-3</v>
      </c>
      <c r="L96" s="33">
        <f t="shared" si="6"/>
        <v>0.9919404528592678</v>
      </c>
      <c r="M96" s="33">
        <f t="shared" si="7"/>
        <v>0.99077895556995133</v>
      </c>
    </row>
    <row r="97" spans="1:13" ht="27.6">
      <c r="A97" t="s">
        <v>164</v>
      </c>
      <c r="B97" t="s">
        <v>204</v>
      </c>
      <c r="C97" s="14" t="s">
        <v>206</v>
      </c>
      <c r="D97" t="s">
        <v>465</v>
      </c>
      <c r="E97" t="s">
        <v>483</v>
      </c>
      <c r="F97" s="20">
        <v>2027</v>
      </c>
      <c r="G97" s="20">
        <v>45</v>
      </c>
      <c r="H97" s="11">
        <v>6346.7794206011904</v>
      </c>
      <c r="I97" s="10">
        <v>4181401.2502251202</v>
      </c>
      <c r="J97" s="33">
        <f t="shared" si="4"/>
        <v>1.5178594544734232E-3</v>
      </c>
      <c r="K97" s="33">
        <f t="shared" si="5"/>
        <v>1.5167080884226358E-3</v>
      </c>
      <c r="L97" s="33">
        <f t="shared" si="6"/>
        <v>0.99077895556995133</v>
      </c>
      <c r="M97" s="33">
        <f t="shared" si="7"/>
        <v>0.98927623311419943</v>
      </c>
    </row>
    <row r="98" spans="1:13" ht="27.6">
      <c r="A98" t="s">
        <v>164</v>
      </c>
      <c r="B98" t="s">
        <v>204</v>
      </c>
      <c r="C98" s="14" t="s">
        <v>206</v>
      </c>
      <c r="D98" t="s">
        <v>465</v>
      </c>
      <c r="E98" t="s">
        <v>483</v>
      </c>
      <c r="F98" s="20">
        <v>2027</v>
      </c>
      <c r="G98" s="20">
        <v>46</v>
      </c>
      <c r="H98" s="11">
        <v>6788.3665603440604</v>
      </c>
      <c r="I98" s="10">
        <v>4108803.1078247898</v>
      </c>
      <c r="J98" s="33">
        <f t="shared" si="4"/>
        <v>1.6521518267488455E-3</v>
      </c>
      <c r="K98" s="33">
        <f t="shared" si="5"/>
        <v>1.6507877752296451E-3</v>
      </c>
      <c r="L98" s="33">
        <f t="shared" si="6"/>
        <v>0.98927623311419943</v>
      </c>
      <c r="M98" s="33">
        <f t="shared" si="7"/>
        <v>0.98764314800224928</v>
      </c>
    </row>
    <row r="99" spans="1:13" ht="27.6">
      <c r="A99" t="s">
        <v>164</v>
      </c>
      <c r="B99" t="s">
        <v>204</v>
      </c>
      <c r="C99" s="14" t="s">
        <v>206</v>
      </c>
      <c r="D99" t="s">
        <v>465</v>
      </c>
      <c r="E99" t="s">
        <v>483</v>
      </c>
      <c r="F99" s="20">
        <v>2027</v>
      </c>
      <c r="G99" s="20">
        <v>47</v>
      </c>
      <c r="H99" s="11">
        <v>7351.3113815775296</v>
      </c>
      <c r="I99" s="10">
        <v>4053375.1612172099</v>
      </c>
      <c r="J99" s="33">
        <f t="shared" si="4"/>
        <v>1.8136271845535178E-3</v>
      </c>
      <c r="K99" s="33">
        <f t="shared" si="5"/>
        <v>1.8119835565642006E-3</v>
      </c>
      <c r="L99" s="33">
        <f t="shared" si="6"/>
        <v>0.98764314800224928</v>
      </c>
      <c r="M99" s="33">
        <f t="shared" si="7"/>
        <v>0.98585355485831594</v>
      </c>
    </row>
    <row r="100" spans="1:13" ht="27.6">
      <c r="A100" t="s">
        <v>164</v>
      </c>
      <c r="B100" t="s">
        <v>204</v>
      </c>
      <c r="C100" s="14" t="s">
        <v>206</v>
      </c>
      <c r="D100" t="s">
        <v>465</v>
      </c>
      <c r="E100" t="s">
        <v>483</v>
      </c>
      <c r="F100" s="20">
        <v>2027</v>
      </c>
      <c r="G100" s="20">
        <v>48</v>
      </c>
      <c r="H100" s="11">
        <v>7942.3303203227197</v>
      </c>
      <c r="I100" s="10">
        <v>3992551.4887208599</v>
      </c>
      <c r="J100" s="33">
        <f t="shared" si="4"/>
        <v>1.9892868865336276E-3</v>
      </c>
      <c r="K100" s="33">
        <f t="shared" si="5"/>
        <v>1.9873095667446439E-3</v>
      </c>
      <c r="L100" s="33">
        <f t="shared" si="6"/>
        <v>0.98585355485831594</v>
      </c>
      <c r="M100" s="33">
        <f t="shared" si="7"/>
        <v>0.98389435865733677</v>
      </c>
    </row>
    <row r="101" spans="1:13" ht="27.6">
      <c r="A101" t="s">
        <v>164</v>
      </c>
      <c r="B101" t="s">
        <v>204</v>
      </c>
      <c r="C101" s="14" t="s">
        <v>206</v>
      </c>
      <c r="D101" t="s">
        <v>465</v>
      </c>
      <c r="E101" t="s">
        <v>483</v>
      </c>
      <c r="F101" s="20">
        <v>2027</v>
      </c>
      <c r="G101" s="20">
        <v>49</v>
      </c>
      <c r="H101" s="11">
        <v>8505.2113940984</v>
      </c>
      <c r="I101" s="10">
        <v>3912203.9108827901</v>
      </c>
      <c r="J101" s="33">
        <f t="shared" si="4"/>
        <v>2.1740204723069245E-3</v>
      </c>
      <c r="K101" s="33">
        <f t="shared" si="5"/>
        <v>2.1716590014052572E-3</v>
      </c>
      <c r="L101" s="33">
        <f t="shared" si="6"/>
        <v>0.98389435865733677</v>
      </c>
      <c r="M101" s="33">
        <f t="shared" si="7"/>
        <v>0.98175767561692673</v>
      </c>
    </row>
    <row r="102" spans="1:13" ht="27.6">
      <c r="A102" t="s">
        <v>164</v>
      </c>
      <c r="B102" t="s">
        <v>204</v>
      </c>
      <c r="C102" s="14" t="s">
        <v>206</v>
      </c>
      <c r="D102" t="s">
        <v>465</v>
      </c>
      <c r="E102" t="s">
        <v>483</v>
      </c>
      <c r="F102" s="20">
        <v>2027</v>
      </c>
      <c r="G102" s="20">
        <v>50</v>
      </c>
      <c r="H102" s="11">
        <v>9782.1505662084892</v>
      </c>
      <c r="I102" s="10">
        <v>3849335.82808602</v>
      </c>
      <c r="J102" s="33">
        <f t="shared" si="4"/>
        <v>2.5412567266370218E-3</v>
      </c>
      <c r="K102" s="33">
        <f t="shared" si="5"/>
        <v>2.53803046725809E-3</v>
      </c>
      <c r="L102" s="33">
        <f t="shared" si="6"/>
        <v>0.98175767561692673</v>
      </c>
      <c r="M102" s="33">
        <f t="shared" si="7"/>
        <v>0.97926594472474648</v>
      </c>
    </row>
    <row r="103" spans="1:13" ht="27.6">
      <c r="A103" t="s">
        <v>164</v>
      </c>
      <c r="B103" t="s">
        <v>204</v>
      </c>
      <c r="C103" s="14" t="s">
        <v>206</v>
      </c>
      <c r="D103" t="s">
        <v>465</v>
      </c>
      <c r="E103" t="s">
        <v>483</v>
      </c>
      <c r="F103" s="20">
        <v>2027</v>
      </c>
      <c r="G103" s="20">
        <v>51</v>
      </c>
      <c r="H103" s="11">
        <v>10412.8153732644</v>
      </c>
      <c r="I103" s="10">
        <v>3773656.0602926998</v>
      </c>
      <c r="J103" s="33">
        <f t="shared" si="4"/>
        <v>2.7593440437856812E-3</v>
      </c>
      <c r="K103" s="33">
        <f t="shared" si="5"/>
        <v>2.7555405531937138E-3</v>
      </c>
      <c r="L103" s="33">
        <f t="shared" si="6"/>
        <v>0.97926594472474648</v>
      </c>
      <c r="M103" s="33">
        <f t="shared" si="7"/>
        <v>0.97656753770169591</v>
      </c>
    </row>
    <row r="104" spans="1:13" ht="27.6">
      <c r="A104" t="s">
        <v>164</v>
      </c>
      <c r="B104" t="s">
        <v>204</v>
      </c>
      <c r="C104" s="14" t="s">
        <v>206</v>
      </c>
      <c r="D104" t="s">
        <v>465</v>
      </c>
      <c r="E104" t="s">
        <v>483</v>
      </c>
      <c r="F104" s="20">
        <v>2027</v>
      </c>
      <c r="G104" s="20">
        <v>52</v>
      </c>
      <c r="H104" s="11">
        <v>11158.593456284199</v>
      </c>
      <c r="I104" s="10">
        <v>3698244.8478611298</v>
      </c>
      <c r="J104" s="33">
        <f t="shared" si="4"/>
        <v>3.0172673566320907E-3</v>
      </c>
      <c r="K104" s="33">
        <f t="shared" si="5"/>
        <v>3.0127199801812665E-3</v>
      </c>
      <c r="L104" s="33">
        <f t="shared" si="6"/>
        <v>0.97656753770169591</v>
      </c>
      <c r="M104" s="33">
        <f t="shared" si="7"/>
        <v>0.97362541316886564</v>
      </c>
    </row>
    <row r="105" spans="1:13" ht="27.6">
      <c r="A105" t="s">
        <v>164</v>
      </c>
      <c r="B105" t="s">
        <v>204</v>
      </c>
      <c r="C105" s="14" t="s">
        <v>206</v>
      </c>
      <c r="D105" t="s">
        <v>465</v>
      </c>
      <c r="E105" t="s">
        <v>483</v>
      </c>
      <c r="F105" s="20">
        <v>2027</v>
      </c>
      <c r="G105" s="20">
        <v>53</v>
      </c>
      <c r="H105" s="11">
        <v>11860.5865444467</v>
      </c>
      <c r="I105" s="10">
        <v>3595035.3242665702</v>
      </c>
      <c r="J105" s="33">
        <f t="shared" si="4"/>
        <v>3.2991571638774928E-3</v>
      </c>
      <c r="K105" s="33">
        <f t="shared" si="5"/>
        <v>3.2937209248603549E-3</v>
      </c>
      <c r="L105" s="33">
        <f t="shared" si="6"/>
        <v>0.97362541316886564</v>
      </c>
      <c r="M105" s="33">
        <f t="shared" si="7"/>
        <v>0.97041856277253558</v>
      </c>
    </row>
    <row r="106" spans="1:13" ht="27.6">
      <c r="A106" t="s">
        <v>164</v>
      </c>
      <c r="B106" t="s">
        <v>204</v>
      </c>
      <c r="C106" s="14" t="s">
        <v>206</v>
      </c>
      <c r="D106" t="s">
        <v>465</v>
      </c>
      <c r="E106" t="s">
        <v>483</v>
      </c>
      <c r="F106" s="20">
        <v>2027</v>
      </c>
      <c r="G106" s="20">
        <v>54</v>
      </c>
      <c r="H106" s="11">
        <v>12791.3498039073</v>
      </c>
      <c r="I106" s="10">
        <v>3553011.8411008301</v>
      </c>
      <c r="J106" s="33">
        <f t="shared" si="4"/>
        <v>3.6001427453571768E-3</v>
      </c>
      <c r="K106" s="33">
        <f t="shared" si="5"/>
        <v>3.5936700013942113E-3</v>
      </c>
      <c r="L106" s="33">
        <f t="shared" si="6"/>
        <v>0.97041856277253558</v>
      </c>
      <c r="M106" s="33">
        <f t="shared" si="7"/>
        <v>0.96693119869470379</v>
      </c>
    </row>
    <row r="107" spans="1:13" ht="27.6">
      <c r="A107" t="s">
        <v>164</v>
      </c>
      <c r="B107" t="s">
        <v>204</v>
      </c>
      <c r="C107" s="14" t="s">
        <v>206</v>
      </c>
      <c r="D107" t="s">
        <v>465</v>
      </c>
      <c r="E107" t="s">
        <v>483</v>
      </c>
      <c r="F107" s="20">
        <v>2027</v>
      </c>
      <c r="G107" s="20">
        <v>55</v>
      </c>
      <c r="H107" s="11">
        <v>13371.8698362792</v>
      </c>
      <c r="I107" s="10">
        <v>3344970.35904358</v>
      </c>
      <c r="J107" s="33">
        <f t="shared" si="4"/>
        <v>3.9976048816476178E-3</v>
      </c>
      <c r="K107" s="33">
        <f t="shared" si="5"/>
        <v>3.989625096137317E-3</v>
      </c>
      <c r="L107" s="33">
        <f t="shared" si="6"/>
        <v>0.96693119869470379</v>
      </c>
      <c r="M107" s="33">
        <f t="shared" si="7"/>
        <v>0.96307350571815331</v>
      </c>
    </row>
    <row r="108" spans="1:13" ht="27.6">
      <c r="A108" t="s">
        <v>164</v>
      </c>
      <c r="B108" t="s">
        <v>204</v>
      </c>
      <c r="C108" s="14" t="s">
        <v>206</v>
      </c>
      <c r="D108" t="s">
        <v>465</v>
      </c>
      <c r="E108" t="s">
        <v>483</v>
      </c>
      <c r="F108" s="20">
        <v>2027</v>
      </c>
      <c r="G108" s="20">
        <v>56</v>
      </c>
      <c r="H108" s="11">
        <v>14175.180829663899</v>
      </c>
      <c r="I108" s="10">
        <v>3259749.5277386298</v>
      </c>
      <c r="J108" s="33">
        <f t="shared" si="4"/>
        <v>4.3485490860696828E-3</v>
      </c>
      <c r="K108" s="33">
        <f t="shared" si="5"/>
        <v>4.339107836695999E-3</v>
      </c>
      <c r="L108" s="33">
        <f t="shared" si="6"/>
        <v>0.96307350571815331</v>
      </c>
      <c r="M108" s="33">
        <f t="shared" si="7"/>
        <v>0.95889462592217733</v>
      </c>
    </row>
    <row r="109" spans="1:13" ht="27.6">
      <c r="A109" t="s">
        <v>164</v>
      </c>
      <c r="B109" t="s">
        <v>204</v>
      </c>
      <c r="C109" s="14" t="s">
        <v>206</v>
      </c>
      <c r="D109" t="s">
        <v>465</v>
      </c>
      <c r="E109" t="s">
        <v>483</v>
      </c>
      <c r="F109" s="20">
        <v>2027</v>
      </c>
      <c r="G109" s="20">
        <v>57</v>
      </c>
      <c r="H109" s="11">
        <v>15132.700932383899</v>
      </c>
      <c r="I109" s="10">
        <v>3179635.0904306499</v>
      </c>
      <c r="J109" s="33">
        <f t="shared" si="4"/>
        <v>4.7592571166191044E-3</v>
      </c>
      <c r="K109" s="33">
        <f t="shared" si="5"/>
        <v>4.7479497977260809E-3</v>
      </c>
      <c r="L109" s="33">
        <f t="shared" si="6"/>
        <v>0.95889462592217733</v>
      </c>
      <c r="M109" s="33">
        <f t="shared" si="7"/>
        <v>0.95434184237698949</v>
      </c>
    </row>
    <row r="110" spans="1:13" ht="27.6">
      <c r="A110" t="s">
        <v>164</v>
      </c>
      <c r="B110" t="s">
        <v>204</v>
      </c>
      <c r="C110" s="14" t="s">
        <v>206</v>
      </c>
      <c r="D110" t="s">
        <v>465</v>
      </c>
      <c r="E110" t="s">
        <v>483</v>
      </c>
      <c r="F110" s="20">
        <v>2027</v>
      </c>
      <c r="G110" s="20">
        <v>58</v>
      </c>
      <c r="H110" s="11">
        <v>16093.813559865899</v>
      </c>
      <c r="I110" s="10">
        <v>3090198.1036647698</v>
      </c>
      <c r="J110" s="33">
        <f t="shared" si="4"/>
        <v>5.2080200103610521E-3</v>
      </c>
      <c r="K110" s="33">
        <f t="shared" si="5"/>
        <v>5.1944817867898285E-3</v>
      </c>
      <c r="L110" s="33">
        <f t="shared" si="6"/>
        <v>0.95434184237698949</v>
      </c>
      <c r="M110" s="33">
        <f t="shared" si="7"/>
        <v>0.94938453105839082</v>
      </c>
    </row>
    <row r="111" spans="1:13" ht="27.6">
      <c r="A111" t="s">
        <v>164</v>
      </c>
      <c r="B111" t="s">
        <v>204</v>
      </c>
      <c r="C111" s="14" t="s">
        <v>206</v>
      </c>
      <c r="D111" t="s">
        <v>465</v>
      </c>
      <c r="E111" t="s">
        <v>483</v>
      </c>
      <c r="F111" s="20">
        <v>2027</v>
      </c>
      <c r="G111" s="20">
        <v>59</v>
      </c>
      <c r="H111" s="11">
        <v>16958.041210157098</v>
      </c>
      <c r="I111" s="10">
        <v>2980776.2729747901</v>
      </c>
      <c r="J111" s="33">
        <f t="shared" si="4"/>
        <v>5.6891358683666361E-3</v>
      </c>
      <c r="K111" s="33">
        <f t="shared" si="5"/>
        <v>5.6729833806512531E-3</v>
      </c>
      <c r="L111" s="33">
        <f t="shared" si="6"/>
        <v>0.94938453105839082</v>
      </c>
      <c r="M111" s="33">
        <f t="shared" si="7"/>
        <v>0.94399868839184919</v>
      </c>
    </row>
    <row r="112" spans="1:13" ht="27.6">
      <c r="A112" t="s">
        <v>164</v>
      </c>
      <c r="B112" t="s">
        <v>204</v>
      </c>
      <c r="C112" s="14" t="s">
        <v>206</v>
      </c>
      <c r="D112" t="s">
        <v>465</v>
      </c>
      <c r="E112" t="s">
        <v>483</v>
      </c>
      <c r="F112" s="20">
        <v>2027</v>
      </c>
      <c r="G112" s="20">
        <v>60</v>
      </c>
      <c r="H112" s="11">
        <v>18113.877779435199</v>
      </c>
      <c r="I112" s="10">
        <v>2839734.2306622001</v>
      </c>
      <c r="J112" s="33">
        <f t="shared" si="4"/>
        <v>6.3787229043653169E-3</v>
      </c>
      <c r="K112" s="33">
        <f t="shared" si="5"/>
        <v>6.3584220388865909E-3</v>
      </c>
      <c r="L112" s="33">
        <f t="shared" si="6"/>
        <v>0.94399868839184919</v>
      </c>
      <c r="M112" s="33">
        <f t="shared" si="7"/>
        <v>0.93799634632689843</v>
      </c>
    </row>
    <row r="113" spans="1:13" ht="27.6">
      <c r="A113" t="s">
        <v>164</v>
      </c>
      <c r="B113" t="s">
        <v>204</v>
      </c>
      <c r="C113" s="14" t="s">
        <v>206</v>
      </c>
      <c r="D113" t="s">
        <v>465</v>
      </c>
      <c r="E113" t="s">
        <v>483</v>
      </c>
      <c r="F113" s="20">
        <v>2027</v>
      </c>
      <c r="G113" s="20">
        <v>61</v>
      </c>
      <c r="H113" s="11">
        <v>18999.856162610002</v>
      </c>
      <c r="I113" s="10">
        <v>2735164.8681906098</v>
      </c>
      <c r="J113" s="33">
        <f t="shared" si="4"/>
        <v>6.9465122134224223E-3</v>
      </c>
      <c r="K113" s="33">
        <f t="shared" si="5"/>
        <v>6.9224409667762998E-3</v>
      </c>
      <c r="L113" s="33">
        <f t="shared" si="6"/>
        <v>0.93799634632689843</v>
      </c>
      <c r="M113" s="33">
        <f t="shared" si="7"/>
        <v>0.9315031219923986</v>
      </c>
    </row>
    <row r="114" spans="1:13" ht="27.6">
      <c r="A114" t="s">
        <v>164</v>
      </c>
      <c r="B114" t="s">
        <v>204</v>
      </c>
      <c r="C114" s="14" t="s">
        <v>206</v>
      </c>
      <c r="D114" t="s">
        <v>465</v>
      </c>
      <c r="E114" t="s">
        <v>483</v>
      </c>
      <c r="F114" s="20">
        <v>2027</v>
      </c>
      <c r="G114" s="20">
        <v>62</v>
      </c>
      <c r="H114" s="11">
        <v>19854.710688898002</v>
      </c>
      <c r="I114" s="10">
        <v>2609222.4023255198</v>
      </c>
      <c r="J114" s="33">
        <f t="shared" si="4"/>
        <v>7.6094359266584968E-3</v>
      </c>
      <c r="K114" s="33">
        <f t="shared" si="5"/>
        <v>7.5805574651238716E-3</v>
      </c>
      <c r="L114" s="33">
        <f t="shared" si="6"/>
        <v>0.9315031219923986</v>
      </c>
      <c r="M114" s="33">
        <f t="shared" si="7"/>
        <v>0.92444180904719297</v>
      </c>
    </row>
    <row r="115" spans="1:13" ht="27.6">
      <c r="A115" t="s">
        <v>164</v>
      </c>
      <c r="B115" t="s">
        <v>204</v>
      </c>
      <c r="C115" s="14" t="s">
        <v>206</v>
      </c>
      <c r="D115" t="s">
        <v>465</v>
      </c>
      <c r="E115" t="s">
        <v>483</v>
      </c>
      <c r="F115" s="20">
        <v>2027</v>
      </c>
      <c r="G115" s="20">
        <v>63</v>
      </c>
      <c r="H115" s="11">
        <v>20707.647887323299</v>
      </c>
      <c r="I115" s="10">
        <v>2483424.59631427</v>
      </c>
      <c r="J115" s="33">
        <f t="shared" si="4"/>
        <v>8.3383437202225429E-3</v>
      </c>
      <c r="K115" s="33">
        <f t="shared" si="5"/>
        <v>8.3036761558309413E-3</v>
      </c>
      <c r="L115" s="33">
        <f t="shared" si="6"/>
        <v>0.92444180904719297</v>
      </c>
      <c r="M115" s="33">
        <f t="shared" si="7"/>
        <v>0.91676554363995455</v>
      </c>
    </row>
    <row r="116" spans="1:13" ht="27.6">
      <c r="A116" t="s">
        <v>164</v>
      </c>
      <c r="B116" t="s">
        <v>204</v>
      </c>
      <c r="C116" s="14" t="s">
        <v>206</v>
      </c>
      <c r="D116" t="s">
        <v>465</v>
      </c>
      <c r="E116" t="s">
        <v>483</v>
      </c>
      <c r="F116" s="20">
        <v>2027</v>
      </c>
      <c r="G116" s="20">
        <v>64</v>
      </c>
      <c r="H116" s="11">
        <v>21558.419112598</v>
      </c>
      <c r="I116" s="10">
        <v>2362645.8214434702</v>
      </c>
      <c r="J116" s="33">
        <f t="shared" si="4"/>
        <v>9.1246935604705984E-3</v>
      </c>
      <c r="K116" s="33">
        <f t="shared" si="5"/>
        <v>9.0831898762481211E-3</v>
      </c>
      <c r="L116" s="33">
        <f t="shared" si="6"/>
        <v>0.91676554363995455</v>
      </c>
      <c r="M116" s="33">
        <f t="shared" si="7"/>
        <v>0.90843838813507105</v>
      </c>
    </row>
    <row r="117" spans="1:13" ht="27.6">
      <c r="A117" t="s">
        <v>164</v>
      </c>
      <c r="B117" t="s">
        <v>204</v>
      </c>
      <c r="C117" s="14" t="s">
        <v>206</v>
      </c>
      <c r="D117" t="s">
        <v>465</v>
      </c>
      <c r="E117" t="s">
        <v>483</v>
      </c>
      <c r="F117" s="20">
        <v>2027</v>
      </c>
      <c r="G117" s="20">
        <v>65</v>
      </c>
      <c r="H117" s="11">
        <v>21661.638936593401</v>
      </c>
      <c r="I117" s="10">
        <v>2216160.5563708702</v>
      </c>
      <c r="J117" s="33">
        <f t="shared" si="4"/>
        <v>9.7743996364893192E-3</v>
      </c>
      <c r="K117" s="33">
        <f t="shared" si="5"/>
        <v>9.726785451997122E-3</v>
      </c>
      <c r="L117" s="33">
        <f t="shared" si="6"/>
        <v>0.90843838813507105</v>
      </c>
      <c r="M117" s="33">
        <f t="shared" si="7"/>
        <v>0.89960220283732317</v>
      </c>
    </row>
    <row r="118" spans="1:13" ht="27.6">
      <c r="A118" t="s">
        <v>164</v>
      </c>
      <c r="B118" t="s">
        <v>204</v>
      </c>
      <c r="C118" s="14" t="s">
        <v>206</v>
      </c>
      <c r="D118" t="s">
        <v>465</v>
      </c>
      <c r="E118" t="s">
        <v>483</v>
      </c>
      <c r="F118" s="20">
        <v>2027</v>
      </c>
      <c r="G118" s="20">
        <v>66</v>
      </c>
      <c r="H118" s="11">
        <v>22363.159946855201</v>
      </c>
      <c r="I118" s="10">
        <v>2095000.2518595101</v>
      </c>
      <c r="J118" s="33">
        <f t="shared" si="4"/>
        <v>1.067453807082161E-2</v>
      </c>
      <c r="K118" s="33">
        <f t="shared" si="5"/>
        <v>1.0617767369207831E-2</v>
      </c>
      <c r="L118" s="33">
        <f t="shared" si="6"/>
        <v>0.89960220283732317</v>
      </c>
      <c r="M118" s="33">
        <f t="shared" si="7"/>
        <v>0.89005043592276956</v>
      </c>
    </row>
    <row r="119" spans="1:13" ht="27.6">
      <c r="A119" t="s">
        <v>164</v>
      </c>
      <c r="B119" t="s">
        <v>204</v>
      </c>
      <c r="C119" s="14" t="s">
        <v>206</v>
      </c>
      <c r="D119" t="s">
        <v>465</v>
      </c>
      <c r="E119" t="s">
        <v>483</v>
      </c>
      <c r="F119" s="20">
        <v>2027</v>
      </c>
      <c r="G119" s="20">
        <v>67</v>
      </c>
      <c r="H119" s="11">
        <v>23084.219044406898</v>
      </c>
      <c r="I119" s="10">
        <v>1969873.63313361</v>
      </c>
      <c r="J119" s="33">
        <f t="shared" si="4"/>
        <v>1.1718629386233919E-2</v>
      </c>
      <c r="K119" s="33">
        <f t="shared" si="5"/>
        <v>1.1650233677574673E-2</v>
      </c>
      <c r="L119" s="33">
        <f t="shared" si="6"/>
        <v>0.89005043592276956</v>
      </c>
      <c r="M119" s="33">
        <f t="shared" si="7"/>
        <v>0.87968114035944212</v>
      </c>
    </row>
    <row r="120" spans="1:13" ht="27.6">
      <c r="A120" t="s">
        <v>164</v>
      </c>
      <c r="B120" t="s">
        <v>204</v>
      </c>
      <c r="C120" s="14" t="s">
        <v>206</v>
      </c>
      <c r="D120" t="s">
        <v>465</v>
      </c>
      <c r="E120" t="s">
        <v>483</v>
      </c>
      <c r="F120" s="20">
        <v>2027</v>
      </c>
      <c r="G120" s="20">
        <v>68</v>
      </c>
      <c r="H120" s="11">
        <v>23663.773597673</v>
      </c>
      <c r="I120" s="10">
        <v>1838796.48386232</v>
      </c>
      <c r="J120" s="33">
        <f t="shared" si="4"/>
        <v>1.2869164045804661E-2</v>
      </c>
      <c r="K120" s="33">
        <f t="shared" si="5"/>
        <v>1.2786710436191173E-2</v>
      </c>
      <c r="L120" s="33">
        <f t="shared" si="6"/>
        <v>0.87968114035944212</v>
      </c>
      <c r="M120" s="33">
        <f t="shared" si="7"/>
        <v>0.86843291234148745</v>
      </c>
    </row>
    <row r="121" spans="1:13" ht="27.6">
      <c r="A121" t="s">
        <v>164</v>
      </c>
      <c r="B121" t="s">
        <v>204</v>
      </c>
      <c r="C121" s="14" t="s">
        <v>206</v>
      </c>
      <c r="D121" t="s">
        <v>465</v>
      </c>
      <c r="E121" t="s">
        <v>483</v>
      </c>
      <c r="F121" s="20">
        <v>2027</v>
      </c>
      <c r="G121" s="20">
        <v>69</v>
      </c>
      <c r="H121" s="11">
        <v>24148.272823757899</v>
      </c>
      <c r="I121" s="10">
        <v>1710316.0190021701</v>
      </c>
      <c r="J121" s="33">
        <f t="shared" si="4"/>
        <v>1.4119187656235863E-2</v>
      </c>
      <c r="K121" s="33">
        <f t="shared" si="5"/>
        <v>1.4019979388435355E-2</v>
      </c>
      <c r="L121" s="33">
        <f t="shared" si="6"/>
        <v>0.86843291234148745</v>
      </c>
      <c r="M121" s="33">
        <f t="shared" si="7"/>
        <v>0.8562575008102209</v>
      </c>
    </row>
    <row r="122" spans="1:13" ht="27.6">
      <c r="A122" t="s">
        <v>164</v>
      </c>
      <c r="B122" t="s">
        <v>204</v>
      </c>
      <c r="C122" s="14" t="s">
        <v>206</v>
      </c>
      <c r="D122" t="s">
        <v>465</v>
      </c>
      <c r="E122" t="s">
        <v>483</v>
      </c>
      <c r="F122" s="20">
        <v>2028</v>
      </c>
      <c r="G122" s="20">
        <v>30</v>
      </c>
      <c r="H122" s="11">
        <v>986.00492710855099</v>
      </c>
      <c r="I122" s="10">
        <v>4420053.2857877603</v>
      </c>
      <c r="J122" s="33">
        <f t="shared" si="4"/>
        <v>2.2307534849838831E-4</v>
      </c>
      <c r="K122" s="33">
        <f t="shared" si="5"/>
        <v>2.2305046904291803E-4</v>
      </c>
      <c r="L122" s="33">
        <f t="shared" si="6"/>
        <v>1</v>
      </c>
      <c r="M122" s="33">
        <f t="shared" si="7"/>
        <v>0.99977694953095708</v>
      </c>
    </row>
    <row r="123" spans="1:13" ht="27.6">
      <c r="A123" t="s">
        <v>164</v>
      </c>
      <c r="B123" t="s">
        <v>204</v>
      </c>
      <c r="C123" s="14" t="s">
        <v>206</v>
      </c>
      <c r="D123" t="s">
        <v>465</v>
      </c>
      <c r="E123" t="s">
        <v>483</v>
      </c>
      <c r="F123" s="20">
        <v>2028</v>
      </c>
      <c r="G123" s="20">
        <v>31</v>
      </c>
      <c r="H123" s="11">
        <v>1348.7516087091401</v>
      </c>
      <c r="I123" s="10">
        <v>4561944.6798058497</v>
      </c>
      <c r="J123" s="33">
        <f t="shared" si="4"/>
        <v>2.9565277603641198E-4</v>
      </c>
      <c r="K123" s="33">
        <f t="shared" si="5"/>
        <v>2.956090750613205E-4</v>
      </c>
      <c r="L123" s="33">
        <f t="shared" si="6"/>
        <v>0.99977694953095708</v>
      </c>
      <c r="M123" s="33">
        <f t="shared" si="7"/>
        <v>0.99948140639163863</v>
      </c>
    </row>
    <row r="124" spans="1:13" ht="27.6">
      <c r="A124" t="s">
        <v>164</v>
      </c>
      <c r="B124" t="s">
        <v>204</v>
      </c>
      <c r="C124" s="14" t="s">
        <v>206</v>
      </c>
      <c r="D124" t="s">
        <v>465</v>
      </c>
      <c r="E124" t="s">
        <v>483</v>
      </c>
      <c r="F124" s="20">
        <v>2028</v>
      </c>
      <c r="G124" s="20">
        <v>32</v>
      </c>
      <c r="H124" s="11">
        <v>1396.4662673508201</v>
      </c>
      <c r="I124" s="10">
        <v>4519587.6163636101</v>
      </c>
      <c r="J124" s="33">
        <f t="shared" si="4"/>
        <v>3.0898090398663299E-4</v>
      </c>
      <c r="K124" s="33">
        <f t="shared" si="5"/>
        <v>3.0893317430313871E-4</v>
      </c>
      <c r="L124" s="33">
        <f t="shared" si="6"/>
        <v>0.99948140639163863</v>
      </c>
      <c r="M124" s="33">
        <f t="shared" si="7"/>
        <v>0.99917263342810514</v>
      </c>
    </row>
    <row r="125" spans="1:13" ht="27.6">
      <c r="A125" t="s">
        <v>164</v>
      </c>
      <c r="B125" t="s">
        <v>204</v>
      </c>
      <c r="C125" s="14" t="s">
        <v>206</v>
      </c>
      <c r="D125" t="s">
        <v>465</v>
      </c>
      <c r="E125" t="s">
        <v>483</v>
      </c>
      <c r="F125" s="20">
        <v>2028</v>
      </c>
      <c r="G125" s="20">
        <v>33</v>
      </c>
      <c r="H125" s="11">
        <v>1445.6977504588999</v>
      </c>
      <c r="I125" s="10">
        <v>4447041.8688908201</v>
      </c>
      <c r="J125" s="33">
        <f t="shared" si="4"/>
        <v>3.2509200342192536E-4</v>
      </c>
      <c r="K125" s="33">
        <f t="shared" si="5"/>
        <v>3.2503916674231359E-4</v>
      </c>
      <c r="L125" s="33">
        <f t="shared" si="6"/>
        <v>0.99917263342810514</v>
      </c>
      <c r="M125" s="33">
        <f t="shared" si="7"/>
        <v>0.99884786318790397</v>
      </c>
    </row>
    <row r="126" spans="1:13" ht="27.6">
      <c r="A126" t="s">
        <v>164</v>
      </c>
      <c r="B126" t="s">
        <v>204</v>
      </c>
      <c r="C126" s="14" t="s">
        <v>206</v>
      </c>
      <c r="D126" t="s">
        <v>465</v>
      </c>
      <c r="E126" t="s">
        <v>483</v>
      </c>
      <c r="F126" s="20">
        <v>2028</v>
      </c>
      <c r="G126" s="20">
        <v>34</v>
      </c>
      <c r="H126" s="11">
        <v>1511.3294243606399</v>
      </c>
      <c r="I126" s="10">
        <v>4390419.1995983496</v>
      </c>
      <c r="J126" s="33">
        <f t="shared" si="4"/>
        <v>3.4423351294083748E-4</v>
      </c>
      <c r="K126" s="33">
        <f t="shared" si="5"/>
        <v>3.4417427138300205E-4</v>
      </c>
      <c r="L126" s="33">
        <f t="shared" si="6"/>
        <v>0.99884786318790397</v>
      </c>
      <c r="M126" s="33">
        <f t="shared" si="7"/>
        <v>0.99850408545236879</v>
      </c>
    </row>
    <row r="127" spans="1:13" ht="27.6">
      <c r="A127" t="s">
        <v>164</v>
      </c>
      <c r="B127" t="s">
        <v>204</v>
      </c>
      <c r="C127" s="14" t="s">
        <v>206</v>
      </c>
      <c r="D127" t="s">
        <v>465</v>
      </c>
      <c r="E127" t="s">
        <v>483</v>
      </c>
      <c r="F127" s="20">
        <v>2028</v>
      </c>
      <c r="G127" s="20">
        <v>35</v>
      </c>
      <c r="H127" s="11">
        <v>2045.7430309912399</v>
      </c>
      <c r="I127" s="10">
        <v>4337511.4024605602</v>
      </c>
      <c r="J127" s="33">
        <f t="shared" si="4"/>
        <v>4.7163980475780232E-4</v>
      </c>
      <c r="K127" s="33">
        <f t="shared" si="5"/>
        <v>4.7152860018861986E-4</v>
      </c>
      <c r="L127" s="33">
        <f t="shared" si="6"/>
        <v>0.99850408545236879</v>
      </c>
      <c r="M127" s="33">
        <f t="shared" si="7"/>
        <v>0.99803326221867283</v>
      </c>
    </row>
    <row r="128" spans="1:13" ht="27.6">
      <c r="A128" t="s">
        <v>164</v>
      </c>
      <c r="B128" t="s">
        <v>204</v>
      </c>
      <c r="C128" s="14" t="s">
        <v>206</v>
      </c>
      <c r="D128" t="s">
        <v>465</v>
      </c>
      <c r="E128" t="s">
        <v>483</v>
      </c>
      <c r="F128" s="20">
        <v>2028</v>
      </c>
      <c r="G128" s="20">
        <v>36</v>
      </c>
      <c r="H128" s="11">
        <v>2186.5270009235501</v>
      </c>
      <c r="I128" s="10">
        <v>4375915.0417229095</v>
      </c>
      <c r="J128" s="33">
        <f t="shared" si="4"/>
        <v>4.9967309238770291E-4</v>
      </c>
      <c r="K128" s="33">
        <f t="shared" si="5"/>
        <v>4.9954827657794354E-4</v>
      </c>
      <c r="L128" s="33">
        <f t="shared" si="6"/>
        <v>0.99803326221867283</v>
      </c>
      <c r="M128" s="33">
        <f t="shared" si="7"/>
        <v>0.99753469642256398</v>
      </c>
    </row>
    <row r="129" spans="1:13" ht="27.6">
      <c r="A129" t="s">
        <v>164</v>
      </c>
      <c r="B129" t="s">
        <v>204</v>
      </c>
      <c r="C129" s="14" t="s">
        <v>206</v>
      </c>
      <c r="D129" t="s">
        <v>465</v>
      </c>
      <c r="E129" t="s">
        <v>483</v>
      </c>
      <c r="F129" s="20">
        <v>2028</v>
      </c>
      <c r="G129" s="20">
        <v>37</v>
      </c>
      <c r="H129" s="11">
        <v>2360.23056351894</v>
      </c>
      <c r="I129" s="10">
        <v>4395158.7758374503</v>
      </c>
      <c r="J129" s="33">
        <f t="shared" si="4"/>
        <v>5.3700689415235592E-4</v>
      </c>
      <c r="K129" s="33">
        <f t="shared" si="5"/>
        <v>5.3686273175668209E-4</v>
      </c>
      <c r="L129" s="33">
        <f t="shared" si="6"/>
        <v>0.99753469642256398</v>
      </c>
      <c r="M129" s="33">
        <f t="shared" si="7"/>
        <v>0.99699915722042054</v>
      </c>
    </row>
    <row r="130" spans="1:13" ht="27.6">
      <c r="A130" t="s">
        <v>164</v>
      </c>
      <c r="B130" t="s">
        <v>204</v>
      </c>
      <c r="C130" s="14" t="s">
        <v>206</v>
      </c>
      <c r="D130" t="s">
        <v>465</v>
      </c>
      <c r="E130" t="s">
        <v>483</v>
      </c>
      <c r="F130" s="20">
        <v>2028</v>
      </c>
      <c r="G130" s="20">
        <v>38</v>
      </c>
      <c r="H130" s="11">
        <v>3590.59174081124</v>
      </c>
      <c r="I130" s="10">
        <v>6472824.3848387804</v>
      </c>
      <c r="J130" s="33">
        <f t="shared" ref="J130:J193" si="8">IF(I130&gt;0,H130/I130,0)</f>
        <v>5.5471792950561737E-4</v>
      </c>
      <c r="K130" s="33">
        <f t="shared" ref="K130:K193" si="9">1-EXP(-J130)</f>
        <v>5.5456410195986461E-4</v>
      </c>
      <c r="L130" s="33">
        <f t="shared" ref="L130:L193" si="10">IF(G130=30,1,M129)</f>
        <v>0.99699915722042054</v>
      </c>
      <c r="M130" s="33">
        <f t="shared" ref="M130:M193" si="11">L130*(1-K130)</f>
        <v>0.99644625727814184</v>
      </c>
    </row>
    <row r="131" spans="1:13" ht="27.6">
      <c r="A131" t="s">
        <v>164</v>
      </c>
      <c r="B131" t="s">
        <v>204</v>
      </c>
      <c r="C131" s="14" t="s">
        <v>206</v>
      </c>
      <c r="D131" t="s">
        <v>465</v>
      </c>
      <c r="E131" t="s">
        <v>483</v>
      </c>
      <c r="F131" s="20">
        <v>2028</v>
      </c>
      <c r="G131" s="20">
        <v>39</v>
      </c>
      <c r="H131" s="11">
        <v>2714.3543916088302</v>
      </c>
      <c r="I131" s="10">
        <v>4356172.0507747903</v>
      </c>
      <c r="J131" s="33">
        <f t="shared" si="8"/>
        <v>6.2310541456370031E-4</v>
      </c>
      <c r="K131" s="33">
        <f t="shared" si="9"/>
        <v>6.2291132469982635E-4</v>
      </c>
      <c r="L131" s="33">
        <f t="shared" si="10"/>
        <v>0.99644625727814184</v>
      </c>
      <c r="M131" s="33">
        <f t="shared" si="11"/>
        <v>0.9958255596200285</v>
      </c>
    </row>
    <row r="132" spans="1:13" ht="27.6">
      <c r="A132" t="s">
        <v>164</v>
      </c>
      <c r="B132" t="s">
        <v>204</v>
      </c>
      <c r="C132" s="14" t="s">
        <v>206</v>
      </c>
      <c r="D132" t="s">
        <v>465</v>
      </c>
      <c r="E132" t="s">
        <v>483</v>
      </c>
      <c r="F132" s="20">
        <v>2028</v>
      </c>
      <c r="G132" s="20">
        <v>40</v>
      </c>
      <c r="H132" s="11">
        <v>3643.16668561185</v>
      </c>
      <c r="I132" s="10">
        <v>4340886.4211546397</v>
      </c>
      <c r="J132" s="33">
        <f t="shared" si="8"/>
        <v>8.3926791262204877E-4</v>
      </c>
      <c r="K132" s="33">
        <f t="shared" si="9"/>
        <v>8.3891582581274715E-4</v>
      </c>
      <c r="L132" s="33">
        <f t="shared" si="10"/>
        <v>0.9958255596200285</v>
      </c>
      <c r="M132" s="33">
        <f t="shared" si="11"/>
        <v>0.99499014579831446</v>
      </c>
    </row>
    <row r="133" spans="1:13" ht="27.6">
      <c r="A133" t="s">
        <v>164</v>
      </c>
      <c r="B133" t="s">
        <v>204</v>
      </c>
      <c r="C133" s="14" t="s">
        <v>206</v>
      </c>
      <c r="D133" t="s">
        <v>465</v>
      </c>
      <c r="E133" t="s">
        <v>483</v>
      </c>
      <c r="F133" s="20">
        <v>2028</v>
      </c>
      <c r="G133" s="20">
        <v>41</v>
      </c>
      <c r="H133" s="11">
        <v>3785.04057377032</v>
      </c>
      <c r="I133" s="10">
        <v>4208744.0360215604</v>
      </c>
      <c r="J133" s="33">
        <f t="shared" si="8"/>
        <v>8.9932781404027638E-4</v>
      </c>
      <c r="K133" s="33">
        <f t="shared" si="9"/>
        <v>8.9892353998244356E-4</v>
      </c>
      <c r="L133" s="33">
        <f t="shared" si="10"/>
        <v>0.99499014579831446</v>
      </c>
      <c r="M133" s="33">
        <f t="shared" si="11"/>
        <v>0.99409572573420579</v>
      </c>
    </row>
    <row r="134" spans="1:13" ht="27.6">
      <c r="A134" t="s">
        <v>164</v>
      </c>
      <c r="B134" t="s">
        <v>204</v>
      </c>
      <c r="C134" s="14" t="s">
        <v>206</v>
      </c>
      <c r="D134" t="s">
        <v>465</v>
      </c>
      <c r="E134" t="s">
        <v>483</v>
      </c>
      <c r="F134" s="20">
        <v>2028</v>
      </c>
      <c r="G134" s="20">
        <v>42</v>
      </c>
      <c r="H134" s="11">
        <v>4079.48561157429</v>
      </c>
      <c r="I134" s="10">
        <v>4175699.2450298001</v>
      </c>
      <c r="J134" s="33">
        <f t="shared" si="8"/>
        <v>9.7695867738318795E-4</v>
      </c>
      <c r="K134" s="33">
        <f t="shared" si="9"/>
        <v>9.7648160862595645E-4</v>
      </c>
      <c r="L134" s="33">
        <f t="shared" si="10"/>
        <v>0.99409572573420579</v>
      </c>
      <c r="M134" s="33">
        <f t="shared" si="11"/>
        <v>0.99312500954081262</v>
      </c>
    </row>
    <row r="135" spans="1:13" ht="27.6">
      <c r="A135" t="s">
        <v>164</v>
      </c>
      <c r="B135" t="s">
        <v>204</v>
      </c>
      <c r="C135" s="14" t="s">
        <v>206</v>
      </c>
      <c r="D135" t="s">
        <v>465</v>
      </c>
      <c r="E135" t="s">
        <v>483</v>
      </c>
      <c r="F135" s="20">
        <v>2028</v>
      </c>
      <c r="G135" s="20">
        <v>43</v>
      </c>
      <c r="H135" s="11">
        <v>4512.3141812291697</v>
      </c>
      <c r="I135" s="10">
        <v>4236964.1412343504</v>
      </c>
      <c r="J135" s="33">
        <f t="shared" si="8"/>
        <v>1.064987578562466E-3</v>
      </c>
      <c r="K135" s="33">
        <f t="shared" si="9"/>
        <v>1.0644206805555667E-3</v>
      </c>
      <c r="L135" s="33">
        <f t="shared" si="10"/>
        <v>0.99312500954081262</v>
      </c>
      <c r="M135" s="33">
        <f t="shared" si="11"/>
        <v>0.9920679067422804</v>
      </c>
    </row>
    <row r="136" spans="1:13" ht="27.6">
      <c r="A136" t="s">
        <v>164</v>
      </c>
      <c r="B136" t="s">
        <v>204</v>
      </c>
      <c r="C136" s="14" t="s">
        <v>206</v>
      </c>
      <c r="D136" t="s">
        <v>465</v>
      </c>
      <c r="E136" t="s">
        <v>483</v>
      </c>
      <c r="F136" s="20">
        <v>2028</v>
      </c>
      <c r="G136" s="20">
        <v>44</v>
      </c>
      <c r="H136" s="11">
        <v>5034.5640213166798</v>
      </c>
      <c r="I136" s="10">
        <v>4323732.5928118704</v>
      </c>
      <c r="J136" s="33">
        <f t="shared" si="8"/>
        <v>1.1644022643043546E-3</v>
      </c>
      <c r="K136" s="33">
        <f t="shared" si="9"/>
        <v>1.1637246110336452E-3</v>
      </c>
      <c r="L136" s="33">
        <f t="shared" si="10"/>
        <v>0.9920679067422804</v>
      </c>
      <c r="M136" s="33">
        <f t="shared" si="11"/>
        <v>0.99091341290338775</v>
      </c>
    </row>
    <row r="137" spans="1:13" ht="27.6">
      <c r="A137" t="s">
        <v>164</v>
      </c>
      <c r="B137" t="s">
        <v>204</v>
      </c>
      <c r="C137" s="14" t="s">
        <v>206</v>
      </c>
      <c r="D137" t="s">
        <v>465</v>
      </c>
      <c r="E137" t="s">
        <v>483</v>
      </c>
      <c r="F137" s="20">
        <v>2028</v>
      </c>
      <c r="G137" s="20">
        <v>45</v>
      </c>
      <c r="H137" s="11">
        <v>6481.0217207179203</v>
      </c>
      <c r="I137" s="10">
        <v>4301189.8705446804</v>
      </c>
      <c r="J137" s="33">
        <f t="shared" si="8"/>
        <v>1.5067974015983622E-3</v>
      </c>
      <c r="K137" s="33">
        <f t="shared" si="9"/>
        <v>1.505662752360637E-3</v>
      </c>
      <c r="L137" s="33">
        <f t="shared" si="10"/>
        <v>0.99091341290338775</v>
      </c>
      <c r="M137" s="33">
        <f t="shared" si="11"/>
        <v>0.98942143148676454</v>
      </c>
    </row>
    <row r="138" spans="1:13" ht="27.6">
      <c r="A138" t="s">
        <v>164</v>
      </c>
      <c r="B138" t="s">
        <v>204</v>
      </c>
      <c r="C138" s="14" t="s">
        <v>206</v>
      </c>
      <c r="D138" t="s">
        <v>465</v>
      </c>
      <c r="E138" t="s">
        <v>483</v>
      </c>
      <c r="F138" s="20">
        <v>2028</v>
      </c>
      <c r="G138" s="20">
        <v>46</v>
      </c>
      <c r="H138" s="11">
        <v>6818.6835843647405</v>
      </c>
      <c r="I138" s="10">
        <v>4164608.8445571898</v>
      </c>
      <c r="J138" s="33">
        <f t="shared" si="8"/>
        <v>1.6372926819468805E-3</v>
      </c>
      <c r="K138" s="33">
        <f t="shared" si="9"/>
        <v>1.6359530495069219E-3</v>
      </c>
      <c r="L138" s="33">
        <f t="shared" si="10"/>
        <v>0.98942143148676454</v>
      </c>
      <c r="M138" s="33">
        <f t="shared" si="11"/>
        <v>0.98780278447867631</v>
      </c>
    </row>
    <row r="139" spans="1:13" ht="27.6">
      <c r="A139" t="s">
        <v>164</v>
      </c>
      <c r="B139" t="s">
        <v>204</v>
      </c>
      <c r="C139" s="14" t="s">
        <v>206</v>
      </c>
      <c r="D139" t="s">
        <v>465</v>
      </c>
      <c r="E139" t="s">
        <v>483</v>
      </c>
      <c r="F139" s="20">
        <v>2028</v>
      </c>
      <c r="G139" s="20">
        <v>47</v>
      </c>
      <c r="H139" s="11">
        <v>7356.6839788714597</v>
      </c>
      <c r="I139" s="10">
        <v>4091836.9990239702</v>
      </c>
      <c r="J139" s="33">
        <f t="shared" si="8"/>
        <v>1.7978927265739706E-3</v>
      </c>
      <c r="K139" s="33">
        <f t="shared" si="9"/>
        <v>1.7962774856008501E-3</v>
      </c>
      <c r="L139" s="33">
        <f t="shared" si="10"/>
        <v>0.98780278447867631</v>
      </c>
      <c r="M139" s="33">
        <f t="shared" si="11"/>
        <v>0.98602841657670348</v>
      </c>
    </row>
    <row r="140" spans="1:13" ht="27.6">
      <c r="A140" t="s">
        <v>164</v>
      </c>
      <c r="B140" t="s">
        <v>204</v>
      </c>
      <c r="C140" s="14" t="s">
        <v>206</v>
      </c>
      <c r="D140" t="s">
        <v>465</v>
      </c>
      <c r="E140" t="s">
        <v>483</v>
      </c>
      <c r="F140" s="20">
        <v>2028</v>
      </c>
      <c r="G140" s="20">
        <v>48</v>
      </c>
      <c r="H140" s="11">
        <v>7960.68576325512</v>
      </c>
      <c r="I140" s="10">
        <v>4035037.5608153199</v>
      </c>
      <c r="J140" s="33">
        <f t="shared" si="8"/>
        <v>1.9728901263676422E-3</v>
      </c>
      <c r="K140" s="33">
        <f t="shared" si="9"/>
        <v>1.9709452578564601E-3</v>
      </c>
      <c r="L140" s="33">
        <f t="shared" si="10"/>
        <v>0.98602841657670348</v>
      </c>
      <c r="M140" s="33">
        <f t="shared" si="11"/>
        <v>0.98408500854493997</v>
      </c>
    </row>
    <row r="141" spans="1:13" ht="27.6">
      <c r="A141" t="s">
        <v>164</v>
      </c>
      <c r="B141" t="s">
        <v>204</v>
      </c>
      <c r="C141" s="14" t="s">
        <v>206</v>
      </c>
      <c r="D141" t="s">
        <v>465</v>
      </c>
      <c r="E141" t="s">
        <v>483</v>
      </c>
      <c r="F141" s="20">
        <v>2028</v>
      </c>
      <c r="G141" s="20">
        <v>49</v>
      </c>
      <c r="H141" s="11">
        <v>8591.0778067184001</v>
      </c>
      <c r="I141" s="10">
        <v>3972767.5720180701</v>
      </c>
      <c r="J141" s="33">
        <f t="shared" si="8"/>
        <v>2.1624919281029924E-3</v>
      </c>
      <c r="K141" s="33">
        <f t="shared" si="9"/>
        <v>2.1601554269585765E-3</v>
      </c>
      <c r="L141" s="33">
        <f t="shared" si="10"/>
        <v>0.98408500854493997</v>
      </c>
      <c r="M141" s="33">
        <f t="shared" si="11"/>
        <v>0.98195923197314305</v>
      </c>
    </row>
    <row r="142" spans="1:13" ht="27.6">
      <c r="A142" t="s">
        <v>164</v>
      </c>
      <c r="B142" t="s">
        <v>204</v>
      </c>
      <c r="C142" s="14" t="s">
        <v>206</v>
      </c>
      <c r="D142" t="s">
        <v>465</v>
      </c>
      <c r="E142" t="s">
        <v>483</v>
      </c>
      <c r="F142" s="20">
        <v>2028</v>
      </c>
      <c r="G142" s="20">
        <v>50</v>
      </c>
      <c r="H142" s="11">
        <v>9814.9006687451601</v>
      </c>
      <c r="I142" s="10">
        <v>3891009.8520315299</v>
      </c>
      <c r="J142" s="33">
        <f t="shared" si="8"/>
        <v>2.522455877005995E-3</v>
      </c>
      <c r="K142" s="33">
        <f t="shared" si="9"/>
        <v>2.5192771584677809E-3</v>
      </c>
      <c r="L142" s="33">
        <f t="shared" si="10"/>
        <v>0.98195923197314305</v>
      </c>
      <c r="M142" s="33">
        <f t="shared" si="11"/>
        <v>0.97948540450948651</v>
      </c>
    </row>
    <row r="143" spans="1:13" ht="27.6">
      <c r="A143" t="s">
        <v>164</v>
      </c>
      <c r="B143" t="s">
        <v>204</v>
      </c>
      <c r="C143" s="14" t="s">
        <v>206</v>
      </c>
      <c r="D143" t="s">
        <v>465</v>
      </c>
      <c r="E143" t="s">
        <v>483</v>
      </c>
      <c r="F143" s="20">
        <v>2028</v>
      </c>
      <c r="G143" s="20">
        <v>51</v>
      </c>
      <c r="H143" s="11">
        <v>10471.046123156901</v>
      </c>
      <c r="I143" s="10">
        <v>3825648.9226403101</v>
      </c>
      <c r="J143" s="33">
        <f t="shared" si="8"/>
        <v>2.7370640471447659E-3</v>
      </c>
      <c r="K143" s="33">
        <f t="shared" si="9"/>
        <v>2.7333217024699819E-3</v>
      </c>
      <c r="L143" s="33">
        <f t="shared" si="10"/>
        <v>0.97948540450948651</v>
      </c>
      <c r="M143" s="33">
        <f t="shared" si="11"/>
        <v>0.97680815579608815</v>
      </c>
    </row>
    <row r="144" spans="1:13" ht="27.6">
      <c r="A144" t="s">
        <v>164</v>
      </c>
      <c r="B144" t="s">
        <v>204</v>
      </c>
      <c r="C144" s="14" t="s">
        <v>206</v>
      </c>
      <c r="D144" t="s">
        <v>465</v>
      </c>
      <c r="E144" t="s">
        <v>483</v>
      </c>
      <c r="F144" s="20">
        <v>2028</v>
      </c>
      <c r="G144" s="20">
        <v>52</v>
      </c>
      <c r="H144" s="11">
        <v>11225.796646360701</v>
      </c>
      <c r="I144" s="10">
        <v>3749243.90852733</v>
      </c>
      <c r="J144" s="33">
        <f t="shared" si="8"/>
        <v>2.9941494659306107E-3</v>
      </c>
      <c r="K144" s="33">
        <f t="shared" si="9"/>
        <v>2.9896714707956518E-3</v>
      </c>
      <c r="L144" s="33">
        <f t="shared" si="10"/>
        <v>0.97680815579608815</v>
      </c>
      <c r="M144" s="33">
        <f t="shared" si="11"/>
        <v>0.97388782032026411</v>
      </c>
    </row>
    <row r="145" spans="1:13" ht="27.6">
      <c r="A145" t="s">
        <v>164</v>
      </c>
      <c r="B145" t="s">
        <v>204</v>
      </c>
      <c r="C145" s="14" t="s">
        <v>206</v>
      </c>
      <c r="D145" t="s">
        <v>465</v>
      </c>
      <c r="E145" t="s">
        <v>483</v>
      </c>
      <c r="F145" s="20">
        <v>2028</v>
      </c>
      <c r="G145" s="20">
        <v>53</v>
      </c>
      <c r="H145" s="11">
        <v>12024.934118101401</v>
      </c>
      <c r="I145" s="10">
        <v>3672125.2696638801</v>
      </c>
      <c r="J145" s="33">
        <f t="shared" si="8"/>
        <v>3.2746524791628573E-3</v>
      </c>
      <c r="K145" s="33">
        <f t="shared" si="9"/>
        <v>3.2692966524852096E-3</v>
      </c>
      <c r="L145" s="33">
        <f t="shared" si="10"/>
        <v>0.97388782032026411</v>
      </c>
      <c r="M145" s="33">
        <f t="shared" si="11"/>
        <v>0.9707038921293949</v>
      </c>
    </row>
    <row r="146" spans="1:13" ht="27.6">
      <c r="A146" t="s">
        <v>164</v>
      </c>
      <c r="B146" t="s">
        <v>204</v>
      </c>
      <c r="C146" s="14" t="s">
        <v>206</v>
      </c>
      <c r="D146" t="s">
        <v>465</v>
      </c>
      <c r="E146" t="s">
        <v>483</v>
      </c>
      <c r="F146" s="20">
        <v>2028</v>
      </c>
      <c r="G146" s="20">
        <v>54</v>
      </c>
      <c r="H146" s="11">
        <v>12776.2686674713</v>
      </c>
      <c r="I146" s="10">
        <v>3567316.15567355</v>
      </c>
      <c r="J146" s="33">
        <f t="shared" si="8"/>
        <v>3.5814792157268143E-3</v>
      </c>
      <c r="K146" s="33">
        <f t="shared" si="9"/>
        <v>3.5750733687915925E-3</v>
      </c>
      <c r="L146" s="33">
        <f t="shared" si="10"/>
        <v>0.9707038921293949</v>
      </c>
      <c r="M146" s="33">
        <f t="shared" si="11"/>
        <v>0.96723355449566073</v>
      </c>
    </row>
    <row r="147" spans="1:13" ht="27.6">
      <c r="A147" t="s">
        <v>164</v>
      </c>
      <c r="B147" t="s">
        <v>204</v>
      </c>
      <c r="C147" s="14" t="s">
        <v>206</v>
      </c>
      <c r="D147" t="s">
        <v>465</v>
      </c>
      <c r="E147" t="s">
        <v>483</v>
      </c>
      <c r="F147" s="20">
        <v>2028</v>
      </c>
      <c r="G147" s="20">
        <v>55</v>
      </c>
      <c r="H147" s="11">
        <v>13966.248945153</v>
      </c>
      <c r="I147" s="10">
        <v>3523125.5239181099</v>
      </c>
      <c r="J147" s="33">
        <f t="shared" si="8"/>
        <v>3.9641644472607285E-3</v>
      </c>
      <c r="K147" s="33">
        <f t="shared" si="9"/>
        <v>3.9563175196398737E-3</v>
      </c>
      <c r="L147" s="33">
        <f t="shared" si="10"/>
        <v>0.96723355449566073</v>
      </c>
      <c r="M147" s="33">
        <f t="shared" si="11"/>
        <v>0.96340687143842596</v>
      </c>
    </row>
    <row r="148" spans="1:13" ht="27.6">
      <c r="A148" t="s">
        <v>164</v>
      </c>
      <c r="B148" t="s">
        <v>204</v>
      </c>
      <c r="C148" s="14" t="s">
        <v>206</v>
      </c>
      <c r="D148" t="s">
        <v>465</v>
      </c>
      <c r="E148" t="s">
        <v>483</v>
      </c>
      <c r="F148" s="20">
        <v>2028</v>
      </c>
      <c r="G148" s="20">
        <v>56</v>
      </c>
      <c r="H148" s="11">
        <v>14279.4032075867</v>
      </c>
      <c r="I148" s="10">
        <v>3313746.9281198499</v>
      </c>
      <c r="J148" s="33">
        <f t="shared" si="8"/>
        <v>4.3091411376090004E-3</v>
      </c>
      <c r="K148" s="33">
        <f t="shared" si="9"/>
        <v>4.2998701104391968E-3</v>
      </c>
      <c r="L148" s="33">
        <f t="shared" si="10"/>
        <v>0.96340687143842596</v>
      </c>
      <c r="M148" s="33">
        <f t="shared" si="11"/>
        <v>0.95926434702773611</v>
      </c>
    </row>
    <row r="149" spans="1:13" ht="27.6">
      <c r="A149" t="s">
        <v>164</v>
      </c>
      <c r="B149" t="s">
        <v>204</v>
      </c>
      <c r="C149" s="14" t="s">
        <v>206</v>
      </c>
      <c r="D149" t="s">
        <v>465</v>
      </c>
      <c r="E149" t="s">
        <v>483</v>
      </c>
      <c r="F149" s="20">
        <v>2028</v>
      </c>
      <c r="G149" s="20">
        <v>57</v>
      </c>
      <c r="H149" s="11">
        <v>15218.7403381639</v>
      </c>
      <c r="I149" s="10">
        <v>3227052.7870049099</v>
      </c>
      <c r="J149" s="33">
        <f t="shared" si="8"/>
        <v>4.7159874172026505E-3</v>
      </c>
      <c r="K149" s="33">
        <f t="shared" si="9"/>
        <v>4.7048846089681184E-3</v>
      </c>
      <c r="L149" s="33">
        <f t="shared" si="10"/>
        <v>0.95926434702773611</v>
      </c>
      <c r="M149" s="33">
        <f t="shared" si="11"/>
        <v>0.95475111896547349</v>
      </c>
    </row>
    <row r="150" spans="1:13" ht="27.6">
      <c r="A150" t="s">
        <v>164</v>
      </c>
      <c r="B150" t="s">
        <v>204</v>
      </c>
      <c r="C150" s="14" t="s">
        <v>206</v>
      </c>
      <c r="D150" t="s">
        <v>465</v>
      </c>
      <c r="E150" t="s">
        <v>483</v>
      </c>
      <c r="F150" s="20">
        <v>2028</v>
      </c>
      <c r="G150" s="20">
        <v>58</v>
      </c>
      <c r="H150" s="11">
        <v>16231.4245367038</v>
      </c>
      <c r="I150" s="10">
        <v>3144775.2414327301</v>
      </c>
      <c r="J150" s="33">
        <f t="shared" si="8"/>
        <v>5.1613941507975356E-3</v>
      </c>
      <c r="K150" s="33">
        <f t="shared" si="9"/>
        <v>5.1480970430487494E-3</v>
      </c>
      <c r="L150" s="33">
        <f t="shared" si="10"/>
        <v>0.95475111896547349</v>
      </c>
      <c r="M150" s="33">
        <f t="shared" si="11"/>
        <v>0.94983596755307986</v>
      </c>
    </row>
    <row r="151" spans="1:13" ht="27.6">
      <c r="A151" t="s">
        <v>164</v>
      </c>
      <c r="B151" t="s">
        <v>204</v>
      </c>
      <c r="C151" s="14" t="s">
        <v>206</v>
      </c>
      <c r="D151" t="s">
        <v>465</v>
      </c>
      <c r="E151" t="s">
        <v>483</v>
      </c>
      <c r="F151" s="20">
        <v>2028</v>
      </c>
      <c r="G151" s="20">
        <v>59</v>
      </c>
      <c r="H151" s="11">
        <v>17245.452807015699</v>
      </c>
      <c r="I151" s="10">
        <v>3053165.1714895</v>
      </c>
      <c r="J151" s="33">
        <f t="shared" si="8"/>
        <v>5.6483851473395491E-3</v>
      </c>
      <c r="K151" s="33">
        <f t="shared" si="9"/>
        <v>5.6324630121757924E-3</v>
      </c>
      <c r="L151" s="33">
        <f t="shared" si="10"/>
        <v>0.94983596755307986</v>
      </c>
      <c r="M151" s="33">
        <f t="shared" si="11"/>
        <v>0.94448605159820298</v>
      </c>
    </row>
    <row r="152" spans="1:13" ht="27.6">
      <c r="A152" t="s">
        <v>164</v>
      </c>
      <c r="B152" t="s">
        <v>204</v>
      </c>
      <c r="C152" s="14" t="s">
        <v>206</v>
      </c>
      <c r="D152" t="s">
        <v>465</v>
      </c>
      <c r="E152" t="s">
        <v>483</v>
      </c>
      <c r="F152" s="20">
        <v>2028</v>
      </c>
      <c r="G152" s="20">
        <v>60</v>
      </c>
      <c r="H152" s="11">
        <v>18571.9954871591</v>
      </c>
      <c r="I152" s="10">
        <v>2941754.9940011301</v>
      </c>
      <c r="J152" s="33">
        <f t="shared" si="8"/>
        <v>6.3132366648586931E-3</v>
      </c>
      <c r="K152" s="33">
        <f t="shared" si="9"/>
        <v>6.2933500578921109E-3</v>
      </c>
      <c r="L152" s="33">
        <f t="shared" si="10"/>
        <v>0.94448605159820298</v>
      </c>
      <c r="M152" s="33">
        <f t="shared" si="11"/>
        <v>0.93854207025069913</v>
      </c>
    </row>
    <row r="153" spans="1:13" ht="27.6">
      <c r="A153" t="s">
        <v>164</v>
      </c>
      <c r="B153" t="s">
        <v>204</v>
      </c>
      <c r="C153" s="14" t="s">
        <v>206</v>
      </c>
      <c r="D153" t="s">
        <v>465</v>
      </c>
      <c r="E153" t="s">
        <v>483</v>
      </c>
      <c r="F153" s="20">
        <v>2028</v>
      </c>
      <c r="G153" s="20">
        <v>61</v>
      </c>
      <c r="H153" s="11">
        <v>19230.361524027299</v>
      </c>
      <c r="I153" s="10">
        <v>2798450.0736917099</v>
      </c>
      <c r="J153" s="33">
        <f t="shared" si="8"/>
        <v>6.8717901043911225E-3</v>
      </c>
      <c r="K153" s="33">
        <f t="shared" si="9"/>
        <v>6.8482333446931998E-3</v>
      </c>
      <c r="L153" s="33">
        <f t="shared" si="10"/>
        <v>0.93854207025069913</v>
      </c>
      <c r="M153" s="33">
        <f t="shared" si="11"/>
        <v>0.93211471514981092</v>
      </c>
    </row>
    <row r="154" spans="1:13" ht="27.6">
      <c r="A154" t="s">
        <v>164</v>
      </c>
      <c r="B154" t="s">
        <v>204</v>
      </c>
      <c r="C154" s="14" t="s">
        <v>206</v>
      </c>
      <c r="D154" t="s">
        <v>465</v>
      </c>
      <c r="E154" t="s">
        <v>483</v>
      </c>
      <c r="F154" s="20">
        <v>2028</v>
      </c>
      <c r="G154" s="20">
        <v>62</v>
      </c>
      <c r="H154" s="11">
        <v>20273.753691561298</v>
      </c>
      <c r="I154" s="10">
        <v>2692379.6277890401</v>
      </c>
      <c r="J154" s="33">
        <f t="shared" si="8"/>
        <v>7.5300501765458447E-3</v>
      </c>
      <c r="K154" s="33">
        <f t="shared" si="9"/>
        <v>7.5017703760071885E-3</v>
      </c>
      <c r="L154" s="33">
        <f t="shared" si="10"/>
        <v>0.93211471514981092</v>
      </c>
      <c r="M154" s="33">
        <f t="shared" si="11"/>
        <v>0.9251222045926597</v>
      </c>
    </row>
    <row r="155" spans="1:13" ht="27.6">
      <c r="A155" t="s">
        <v>164</v>
      </c>
      <c r="B155" t="s">
        <v>204</v>
      </c>
      <c r="C155" s="14" t="s">
        <v>206</v>
      </c>
      <c r="D155" t="s">
        <v>465</v>
      </c>
      <c r="E155" t="s">
        <v>483</v>
      </c>
      <c r="F155" s="20">
        <v>2028</v>
      </c>
      <c r="G155" s="20">
        <v>63</v>
      </c>
      <c r="H155" s="11">
        <v>21161.674080507401</v>
      </c>
      <c r="I155" s="10">
        <v>2564570.9079314498</v>
      </c>
      <c r="J155" s="33">
        <f t="shared" si="8"/>
        <v>8.2515457127976775E-3</v>
      </c>
      <c r="K155" s="33">
        <f t="shared" si="9"/>
        <v>8.2175951551750614E-3</v>
      </c>
      <c r="L155" s="33">
        <f t="shared" si="10"/>
        <v>0.9251222045926597</v>
      </c>
      <c r="M155" s="33">
        <f t="shared" si="11"/>
        <v>0.91751992484625422</v>
      </c>
    </row>
    <row r="156" spans="1:13" ht="27.6">
      <c r="A156" t="s">
        <v>164</v>
      </c>
      <c r="B156" t="s">
        <v>204</v>
      </c>
      <c r="C156" s="14" t="s">
        <v>206</v>
      </c>
      <c r="D156" t="s">
        <v>465</v>
      </c>
      <c r="E156" t="s">
        <v>483</v>
      </c>
      <c r="F156" s="20">
        <v>2028</v>
      </c>
      <c r="G156" s="20">
        <v>64</v>
      </c>
      <c r="H156" s="11">
        <v>22041.815640596</v>
      </c>
      <c r="I156" s="10">
        <v>2436909.2382551199</v>
      </c>
      <c r="J156" s="33">
        <f t="shared" si="8"/>
        <v>9.0449883379236651E-3</v>
      </c>
      <c r="K156" s="33">
        <f t="shared" si="9"/>
        <v>9.0042054836791952E-3</v>
      </c>
      <c r="L156" s="33">
        <f t="shared" si="10"/>
        <v>0.91751992484625422</v>
      </c>
      <c r="M156" s="33">
        <f t="shared" si="11"/>
        <v>0.90925838690756866</v>
      </c>
    </row>
    <row r="157" spans="1:13" ht="27.6">
      <c r="A157" t="s">
        <v>164</v>
      </c>
      <c r="B157" t="s">
        <v>204</v>
      </c>
      <c r="C157" s="14" t="s">
        <v>206</v>
      </c>
      <c r="D157" t="s">
        <v>465</v>
      </c>
      <c r="E157" t="s">
        <v>483</v>
      </c>
      <c r="F157" s="20">
        <v>2028</v>
      </c>
      <c r="G157" s="20">
        <v>65</v>
      </c>
      <c r="H157" s="11">
        <v>22307.363635909202</v>
      </c>
      <c r="I157" s="10">
        <v>2314224.78523179</v>
      </c>
      <c r="J157" s="33">
        <f t="shared" si="8"/>
        <v>9.6392380628984239E-3</v>
      </c>
      <c r="K157" s="33">
        <f t="shared" si="9"/>
        <v>9.5929295201485631E-3</v>
      </c>
      <c r="L157" s="33">
        <f t="shared" si="10"/>
        <v>0.90925838690756866</v>
      </c>
      <c r="M157" s="33">
        <f t="shared" si="11"/>
        <v>0.90053593528636033</v>
      </c>
    </row>
    <row r="158" spans="1:13" ht="27.6">
      <c r="A158" t="s">
        <v>164</v>
      </c>
      <c r="B158" t="s">
        <v>204</v>
      </c>
      <c r="C158" s="14" t="s">
        <v>206</v>
      </c>
      <c r="D158" t="s">
        <v>465</v>
      </c>
      <c r="E158" t="s">
        <v>483</v>
      </c>
      <c r="F158" s="20">
        <v>2028</v>
      </c>
      <c r="G158" s="20">
        <v>66</v>
      </c>
      <c r="H158" s="11">
        <v>22859.575153677601</v>
      </c>
      <c r="I158" s="10">
        <v>2166397.1072877198</v>
      </c>
      <c r="J158" s="33">
        <f t="shared" si="8"/>
        <v>1.0551885929305579E-2</v>
      </c>
      <c r="K158" s="33">
        <f t="shared" si="9"/>
        <v>1.0496410077384E-2</v>
      </c>
      <c r="L158" s="33">
        <f t="shared" si="10"/>
        <v>0.90053593528636033</v>
      </c>
      <c r="M158" s="33">
        <f t="shared" si="11"/>
        <v>0.89108354082017416</v>
      </c>
    </row>
    <row r="159" spans="1:13" ht="27.6">
      <c r="A159" t="s">
        <v>164</v>
      </c>
      <c r="B159" t="s">
        <v>204</v>
      </c>
      <c r="C159" s="14" t="s">
        <v>206</v>
      </c>
      <c r="D159" t="s">
        <v>465</v>
      </c>
      <c r="E159" t="s">
        <v>483</v>
      </c>
      <c r="F159" s="20">
        <v>2028</v>
      </c>
      <c r="G159" s="20">
        <v>67</v>
      </c>
      <c r="H159" s="11">
        <v>23671.465821903799</v>
      </c>
      <c r="I159" s="10">
        <v>2043383.21485686</v>
      </c>
      <c r="J159" s="33">
        <f t="shared" si="8"/>
        <v>1.1584447620884465E-2</v>
      </c>
      <c r="K159" s="33">
        <f t="shared" si="9"/>
        <v>1.1517606263255487E-2</v>
      </c>
      <c r="L159" s="33">
        <f t="shared" si="10"/>
        <v>0.89108354082017416</v>
      </c>
      <c r="M159" s="33">
        <f t="shared" si="11"/>
        <v>0.88082039144933988</v>
      </c>
    </row>
    <row r="160" spans="1:13" ht="27.6">
      <c r="A160" t="s">
        <v>164</v>
      </c>
      <c r="B160" t="s">
        <v>204</v>
      </c>
      <c r="C160" s="14" t="s">
        <v>206</v>
      </c>
      <c r="D160" t="s">
        <v>465</v>
      </c>
      <c r="E160" t="s">
        <v>483</v>
      </c>
      <c r="F160" s="20">
        <v>2028</v>
      </c>
      <c r="G160" s="20">
        <v>68</v>
      </c>
      <c r="H160" s="11">
        <v>24384.3141478816</v>
      </c>
      <c r="I160" s="10">
        <v>1916671.5241316401</v>
      </c>
      <c r="J160" s="33">
        <f t="shared" si="8"/>
        <v>1.2722218617469711E-2</v>
      </c>
      <c r="K160" s="33">
        <f t="shared" si="9"/>
        <v>1.2641633297548194E-2</v>
      </c>
      <c r="L160" s="33">
        <f t="shared" si="10"/>
        <v>0.88082039144933988</v>
      </c>
      <c r="M160" s="33">
        <f t="shared" si="11"/>
        <v>0.8696853830596345</v>
      </c>
    </row>
    <row r="161" spans="1:13" ht="27.6">
      <c r="A161" t="s">
        <v>164</v>
      </c>
      <c r="B161" t="s">
        <v>204</v>
      </c>
      <c r="C161" s="14" t="s">
        <v>206</v>
      </c>
      <c r="D161" t="s">
        <v>465</v>
      </c>
      <c r="E161" t="s">
        <v>483</v>
      </c>
      <c r="F161" s="20">
        <v>2028</v>
      </c>
      <c r="G161" s="20">
        <v>69</v>
      </c>
      <c r="H161" s="11">
        <v>24941.991055071401</v>
      </c>
      <c r="I161" s="10">
        <v>1784338.6182300299</v>
      </c>
      <c r="J161" s="33">
        <f t="shared" si="8"/>
        <v>1.397828349408956E-2</v>
      </c>
      <c r="K161" s="33">
        <f t="shared" si="9"/>
        <v>1.3881040911463138E-2</v>
      </c>
      <c r="L161" s="33">
        <f t="shared" si="10"/>
        <v>0.8696853830596345</v>
      </c>
      <c r="M161" s="33">
        <f t="shared" si="11"/>
        <v>0.85761324467728217</v>
      </c>
    </row>
    <row r="162" spans="1:13" ht="27.6">
      <c r="A162" t="s">
        <v>164</v>
      </c>
      <c r="B162" t="s">
        <v>204</v>
      </c>
      <c r="C162" s="14" t="s">
        <v>206</v>
      </c>
      <c r="D162" t="s">
        <v>465</v>
      </c>
      <c r="E162" t="s">
        <v>483</v>
      </c>
      <c r="F162" s="20">
        <v>2029</v>
      </c>
      <c r="G162" s="20">
        <v>30</v>
      </c>
      <c r="H162" s="11">
        <v>966.08966627939606</v>
      </c>
      <c r="I162" s="10">
        <v>4353617.72664716</v>
      </c>
      <c r="J162" s="33">
        <f t="shared" si="8"/>
        <v>2.2190502863084585E-4</v>
      </c>
      <c r="K162" s="33">
        <f t="shared" si="9"/>
        <v>2.2188040953108334E-4</v>
      </c>
      <c r="L162" s="33">
        <f t="shared" si="10"/>
        <v>1</v>
      </c>
      <c r="M162" s="33">
        <f t="shared" si="11"/>
        <v>0.99977811959046892</v>
      </c>
    </row>
    <row r="163" spans="1:13" ht="27.6">
      <c r="A163" t="s">
        <v>164</v>
      </c>
      <c r="B163" t="s">
        <v>204</v>
      </c>
      <c r="C163" s="14" t="s">
        <v>206</v>
      </c>
      <c r="D163" t="s">
        <v>465</v>
      </c>
      <c r="E163" t="s">
        <v>483</v>
      </c>
      <c r="F163" s="20">
        <v>2029</v>
      </c>
      <c r="G163" s="20">
        <v>31</v>
      </c>
      <c r="H163" s="11">
        <v>1118.3296221396999</v>
      </c>
      <c r="I163" s="10">
        <v>4413831.8550825296</v>
      </c>
      <c r="J163" s="33">
        <f t="shared" si="8"/>
        <v>2.5336933051764145E-4</v>
      </c>
      <c r="K163" s="33">
        <f t="shared" si="9"/>
        <v>2.5333723521947515E-4</v>
      </c>
      <c r="L163" s="33">
        <f t="shared" si="10"/>
        <v>0.99977811959046892</v>
      </c>
      <c r="M163" s="33">
        <f t="shared" si="11"/>
        <v>0.99952483856581897</v>
      </c>
    </row>
    <row r="164" spans="1:13" ht="27.6">
      <c r="A164" t="s">
        <v>164</v>
      </c>
      <c r="B164" t="s">
        <v>204</v>
      </c>
      <c r="C164" s="14" t="s">
        <v>206</v>
      </c>
      <c r="D164" t="s">
        <v>465</v>
      </c>
      <c r="E164" t="s">
        <v>483</v>
      </c>
      <c r="F164" s="20">
        <v>2029</v>
      </c>
      <c r="G164" s="20">
        <v>32</v>
      </c>
      <c r="H164" s="11">
        <v>1405.7610500368</v>
      </c>
      <c r="I164" s="10">
        <v>4555458.4577432601</v>
      </c>
      <c r="J164" s="33">
        <f t="shared" si="8"/>
        <v>3.0858827120842708E-4</v>
      </c>
      <c r="K164" s="33">
        <f t="shared" si="9"/>
        <v>3.0854066274510483E-4</v>
      </c>
      <c r="L164" s="33">
        <f t="shared" si="10"/>
        <v>0.99952483856581897</v>
      </c>
      <c r="M164" s="33">
        <f t="shared" si="11"/>
        <v>0.99921644450969771</v>
      </c>
    </row>
    <row r="165" spans="1:13" ht="27.6">
      <c r="A165" t="s">
        <v>164</v>
      </c>
      <c r="B165" t="s">
        <v>204</v>
      </c>
      <c r="C165" s="14" t="s">
        <v>206</v>
      </c>
      <c r="D165" t="s">
        <v>465</v>
      </c>
      <c r="E165" t="s">
        <v>483</v>
      </c>
      <c r="F165" s="20">
        <v>2029</v>
      </c>
      <c r="G165" s="20">
        <v>33</v>
      </c>
      <c r="H165" s="11">
        <v>1464.9622263599899</v>
      </c>
      <c r="I165" s="10">
        <v>4512899.0756391101</v>
      </c>
      <c r="J165" s="33">
        <f t="shared" si="8"/>
        <v>3.2461666033436039E-4</v>
      </c>
      <c r="K165" s="33">
        <f t="shared" si="9"/>
        <v>3.2456397804692116E-4</v>
      </c>
      <c r="L165" s="33">
        <f t="shared" si="10"/>
        <v>0.99921644450969771</v>
      </c>
      <c r="M165" s="33">
        <f t="shared" si="11"/>
        <v>0.99889213484553774</v>
      </c>
    </row>
    <row r="166" spans="1:13" ht="27.6">
      <c r="A166" t="s">
        <v>164</v>
      </c>
      <c r="B166" t="s">
        <v>204</v>
      </c>
      <c r="C166" s="14" t="s">
        <v>206</v>
      </c>
      <c r="D166" t="s">
        <v>465</v>
      </c>
      <c r="E166" t="s">
        <v>483</v>
      </c>
      <c r="F166" s="20">
        <v>2029</v>
      </c>
      <c r="G166" s="20">
        <v>34</v>
      </c>
      <c r="H166" s="11">
        <v>1525.8995197245399</v>
      </c>
      <c r="I166" s="10">
        <v>4440150.7439389899</v>
      </c>
      <c r="J166" s="33">
        <f t="shared" si="8"/>
        <v>3.4365939530486952E-4</v>
      </c>
      <c r="K166" s="33">
        <f t="shared" si="9"/>
        <v>3.4360035117875221E-4</v>
      </c>
      <c r="L166" s="33">
        <f t="shared" si="10"/>
        <v>0.99889213484553774</v>
      </c>
      <c r="M166" s="33">
        <f t="shared" si="11"/>
        <v>0.99854891515721511</v>
      </c>
    </row>
    <row r="167" spans="1:13" ht="27.6">
      <c r="A167" t="s">
        <v>164</v>
      </c>
      <c r="B167" t="s">
        <v>204</v>
      </c>
      <c r="C167" s="14" t="s">
        <v>206</v>
      </c>
      <c r="D167" t="s">
        <v>465</v>
      </c>
      <c r="E167" t="s">
        <v>483</v>
      </c>
      <c r="F167" s="20">
        <v>2029</v>
      </c>
      <c r="G167" s="20">
        <v>35</v>
      </c>
      <c r="H167" s="11">
        <v>2054.8284958806998</v>
      </c>
      <c r="I167" s="10">
        <v>4383249.0248817997</v>
      </c>
      <c r="J167" s="33">
        <f t="shared" si="8"/>
        <v>4.6879118302800766E-4</v>
      </c>
      <c r="K167" s="33">
        <f t="shared" si="9"/>
        <v>4.6868131761002019E-4</v>
      </c>
      <c r="L167" s="33">
        <f t="shared" si="10"/>
        <v>0.99854891515721511</v>
      </c>
      <c r="M167" s="33">
        <f t="shared" si="11"/>
        <v>0.99808091393596121</v>
      </c>
    </row>
    <row r="168" spans="1:13" ht="27.6">
      <c r="A168" t="s">
        <v>164</v>
      </c>
      <c r="B168" t="s">
        <v>204</v>
      </c>
      <c r="C168" s="14" t="s">
        <v>206</v>
      </c>
      <c r="D168" t="s">
        <v>465</v>
      </c>
      <c r="E168" t="s">
        <v>483</v>
      </c>
      <c r="F168" s="20">
        <v>2029</v>
      </c>
      <c r="G168" s="20">
        <v>36</v>
      </c>
      <c r="H168" s="11">
        <v>2146.32384173532</v>
      </c>
      <c r="I168" s="10">
        <v>4329493.4317450598</v>
      </c>
      <c r="J168" s="33">
        <f t="shared" si="8"/>
        <v>4.9574479683878756E-4</v>
      </c>
      <c r="K168" s="33">
        <f t="shared" si="9"/>
        <v>4.9562193569041568E-4</v>
      </c>
      <c r="L168" s="33">
        <f t="shared" si="10"/>
        <v>0.99808091393596121</v>
      </c>
      <c r="M168" s="33">
        <f t="shared" si="11"/>
        <v>0.99758624314142064</v>
      </c>
    </row>
    <row r="169" spans="1:13" ht="27.6">
      <c r="A169" t="s">
        <v>164</v>
      </c>
      <c r="B169" t="s">
        <v>204</v>
      </c>
      <c r="C169" s="14" t="s">
        <v>206</v>
      </c>
      <c r="D169" t="s">
        <v>465</v>
      </c>
      <c r="E169" t="s">
        <v>483</v>
      </c>
      <c r="F169" s="20">
        <v>2029</v>
      </c>
      <c r="G169" s="20">
        <v>37</v>
      </c>
      <c r="H169" s="11">
        <v>2326.07747897129</v>
      </c>
      <c r="I169" s="10">
        <v>4367829.1473094299</v>
      </c>
      <c r="J169" s="33">
        <f t="shared" si="8"/>
        <v>5.3254772577451825E-4</v>
      </c>
      <c r="K169" s="33">
        <f t="shared" si="9"/>
        <v>5.3240594740344704E-4</v>
      </c>
      <c r="L169" s="33">
        <f t="shared" si="10"/>
        <v>0.99758624314142064</v>
      </c>
      <c r="M169" s="33">
        <f t="shared" si="11"/>
        <v>0.99705512229252424</v>
      </c>
    </row>
    <row r="170" spans="1:13" ht="27.6">
      <c r="A170" t="s">
        <v>164</v>
      </c>
      <c r="B170" t="s">
        <v>204</v>
      </c>
      <c r="C170" s="14" t="s">
        <v>206</v>
      </c>
      <c r="D170" t="s">
        <v>465</v>
      </c>
      <c r="E170" t="s">
        <v>483</v>
      </c>
      <c r="F170" s="20">
        <v>2029</v>
      </c>
      <c r="G170" s="20">
        <v>38</v>
      </c>
      <c r="H170" s="11">
        <v>2515.4381476613898</v>
      </c>
      <c r="I170" s="10">
        <v>4386463.1920085903</v>
      </c>
      <c r="J170" s="33">
        <f t="shared" si="8"/>
        <v>5.7345474874703197E-4</v>
      </c>
      <c r="K170" s="33">
        <f t="shared" si="9"/>
        <v>5.7329035499820158E-4</v>
      </c>
      <c r="L170" s="33">
        <f t="shared" si="10"/>
        <v>0.99705512229252424</v>
      </c>
      <c r="M170" s="33">
        <f t="shared" si="11"/>
        <v>0.99648352020751241</v>
      </c>
    </row>
    <row r="171" spans="1:13" ht="27.6">
      <c r="A171" t="s">
        <v>164</v>
      </c>
      <c r="B171" t="s">
        <v>204</v>
      </c>
      <c r="C171" s="14" t="s">
        <v>206</v>
      </c>
      <c r="D171" t="s">
        <v>465</v>
      </c>
      <c r="E171" t="s">
        <v>483</v>
      </c>
      <c r="F171" s="20">
        <v>2029</v>
      </c>
      <c r="G171" s="20">
        <v>39</v>
      </c>
      <c r="H171" s="11">
        <v>3825.7286485525101</v>
      </c>
      <c r="I171" s="10">
        <v>6459560.6306398502</v>
      </c>
      <c r="J171" s="33">
        <f t="shared" si="8"/>
        <v>5.9225833881112642E-4</v>
      </c>
      <c r="K171" s="33">
        <f t="shared" si="9"/>
        <v>5.9208298846047391E-4</v>
      </c>
      <c r="L171" s="33">
        <f t="shared" si="10"/>
        <v>0.99648352020751241</v>
      </c>
      <c r="M171" s="33">
        <f t="shared" si="11"/>
        <v>0.99589351926691638</v>
      </c>
    </row>
    <row r="172" spans="1:13" ht="27.6">
      <c r="A172" t="s">
        <v>164</v>
      </c>
      <c r="B172" t="s">
        <v>204</v>
      </c>
      <c r="C172" s="14" t="s">
        <v>206</v>
      </c>
      <c r="D172" t="s">
        <v>465</v>
      </c>
      <c r="E172" t="s">
        <v>483</v>
      </c>
      <c r="F172" s="20">
        <v>2029</v>
      </c>
      <c r="G172" s="20">
        <v>40</v>
      </c>
      <c r="H172" s="11">
        <v>3626.2986518114299</v>
      </c>
      <c r="I172" s="10">
        <v>4346231.7328247596</v>
      </c>
      <c r="J172" s="33">
        <f t="shared" si="8"/>
        <v>8.3435464897647753E-4</v>
      </c>
      <c r="K172" s="33">
        <f t="shared" si="9"/>
        <v>8.3400667192179423E-4</v>
      </c>
      <c r="L172" s="33">
        <f t="shared" si="10"/>
        <v>0.99589351926691638</v>
      </c>
      <c r="M172" s="33">
        <f t="shared" si="11"/>
        <v>0.9950629374273241</v>
      </c>
    </row>
    <row r="173" spans="1:13" ht="27.6">
      <c r="A173" t="s">
        <v>164</v>
      </c>
      <c r="B173" t="s">
        <v>204</v>
      </c>
      <c r="C173" s="14" t="s">
        <v>206</v>
      </c>
      <c r="D173" t="s">
        <v>465</v>
      </c>
      <c r="E173" t="s">
        <v>483</v>
      </c>
      <c r="F173" s="20">
        <v>2029</v>
      </c>
      <c r="G173" s="20">
        <v>41</v>
      </c>
      <c r="H173" s="11">
        <v>3861.67800412221</v>
      </c>
      <c r="I173" s="10">
        <v>4329398.0041874601</v>
      </c>
      <c r="J173" s="33">
        <f t="shared" si="8"/>
        <v>8.9196650443944768E-4</v>
      </c>
      <c r="K173" s="33">
        <f t="shared" si="9"/>
        <v>8.9156882056595776E-4</v>
      </c>
      <c r="L173" s="33">
        <f t="shared" si="10"/>
        <v>0.9950629374273241</v>
      </c>
      <c r="M173" s="33">
        <f t="shared" si="11"/>
        <v>0.99417577033781313</v>
      </c>
    </row>
    <row r="174" spans="1:13" ht="27.6">
      <c r="A174" t="s">
        <v>164</v>
      </c>
      <c r="B174" t="s">
        <v>204</v>
      </c>
      <c r="C174" s="14" t="s">
        <v>206</v>
      </c>
      <c r="D174" t="s">
        <v>465</v>
      </c>
      <c r="E174" t="s">
        <v>483</v>
      </c>
      <c r="F174" s="20">
        <v>2029</v>
      </c>
      <c r="G174" s="20">
        <v>42</v>
      </c>
      <c r="H174" s="11">
        <v>4069.4806843122201</v>
      </c>
      <c r="I174" s="10">
        <v>4197572.2297624703</v>
      </c>
      <c r="J174" s="33">
        <f t="shared" si="8"/>
        <v>9.694843737191632E-4</v>
      </c>
      <c r="K174" s="33">
        <f t="shared" si="9"/>
        <v>9.6901457557663218E-4</v>
      </c>
      <c r="L174" s="33">
        <f t="shared" si="10"/>
        <v>0.99417577033781313</v>
      </c>
      <c r="M174" s="33">
        <f t="shared" si="11"/>
        <v>0.99321239952567064</v>
      </c>
    </row>
    <row r="175" spans="1:13" ht="27.6">
      <c r="A175" t="s">
        <v>164</v>
      </c>
      <c r="B175" t="s">
        <v>204</v>
      </c>
      <c r="C175" s="14" t="s">
        <v>206</v>
      </c>
      <c r="D175" t="s">
        <v>465</v>
      </c>
      <c r="E175" t="s">
        <v>483</v>
      </c>
      <c r="F175" s="20">
        <v>2029</v>
      </c>
      <c r="G175" s="20">
        <v>43</v>
      </c>
      <c r="H175" s="11">
        <v>4400.6800851818598</v>
      </c>
      <c r="I175" s="10">
        <v>4163704.3968412401</v>
      </c>
      <c r="J175" s="33">
        <f t="shared" si="8"/>
        <v>1.0569146283584394E-3</v>
      </c>
      <c r="K175" s="33">
        <f t="shared" si="9"/>
        <v>1.0563562908150192E-3</v>
      </c>
      <c r="L175" s="33">
        <f t="shared" si="10"/>
        <v>0.99321239952567064</v>
      </c>
      <c r="M175" s="33">
        <f t="shared" si="11"/>
        <v>0.99216321335931623</v>
      </c>
    </row>
    <row r="176" spans="1:13" ht="27.6">
      <c r="A176" t="s">
        <v>164</v>
      </c>
      <c r="B176" t="s">
        <v>204</v>
      </c>
      <c r="C176" s="14" t="s">
        <v>206</v>
      </c>
      <c r="D176" t="s">
        <v>465</v>
      </c>
      <c r="E176" t="s">
        <v>483</v>
      </c>
      <c r="F176" s="20">
        <v>2029</v>
      </c>
      <c r="G176" s="20">
        <v>44</v>
      </c>
      <c r="H176" s="11">
        <v>4881.7143363723198</v>
      </c>
      <c r="I176" s="10">
        <v>4223748.96640079</v>
      </c>
      <c r="J176" s="33">
        <f t="shared" si="8"/>
        <v>1.1557775746630619E-3</v>
      </c>
      <c r="K176" s="33">
        <f t="shared" si="9"/>
        <v>1.1551099210065363E-3</v>
      </c>
      <c r="L176" s="33">
        <f t="shared" si="10"/>
        <v>0.99216321335931623</v>
      </c>
      <c r="M176" s="33">
        <f t="shared" si="11"/>
        <v>0.99101715578830718</v>
      </c>
    </row>
    <row r="177" spans="1:13" ht="27.6">
      <c r="A177" t="s">
        <v>164</v>
      </c>
      <c r="B177" t="s">
        <v>204</v>
      </c>
      <c r="C177" s="14" t="s">
        <v>206</v>
      </c>
      <c r="D177" t="s">
        <v>465</v>
      </c>
      <c r="E177" t="s">
        <v>483</v>
      </c>
      <c r="F177" s="20">
        <v>2029</v>
      </c>
      <c r="G177" s="20">
        <v>45</v>
      </c>
      <c r="H177" s="11">
        <v>6456.3927804375098</v>
      </c>
      <c r="I177" s="10">
        <v>4309040.9016391197</v>
      </c>
      <c r="J177" s="33">
        <f t="shared" si="8"/>
        <v>1.4983363880304681E-3</v>
      </c>
      <c r="K177" s="33">
        <f t="shared" si="9"/>
        <v>1.4972144424851841E-3</v>
      </c>
      <c r="L177" s="33">
        <f t="shared" si="10"/>
        <v>0.99101715578830718</v>
      </c>
      <c r="M177" s="33">
        <f t="shared" si="11"/>
        <v>0.9895333905899103</v>
      </c>
    </row>
    <row r="178" spans="1:13" ht="27.6">
      <c r="A178" t="s">
        <v>164</v>
      </c>
      <c r="B178" t="s">
        <v>204</v>
      </c>
      <c r="C178" s="14" t="s">
        <v>206</v>
      </c>
      <c r="D178" t="s">
        <v>465</v>
      </c>
      <c r="E178" t="s">
        <v>483</v>
      </c>
      <c r="F178" s="20">
        <v>2029</v>
      </c>
      <c r="G178" s="20">
        <v>46</v>
      </c>
      <c r="H178" s="11">
        <v>6954.1558850442998</v>
      </c>
      <c r="I178" s="10">
        <v>4284160.09737287</v>
      </c>
      <c r="J178" s="33">
        <f t="shared" si="8"/>
        <v>1.62322502590618E-3</v>
      </c>
      <c r="K178" s="33">
        <f t="shared" si="9"/>
        <v>1.6219083087029018E-3</v>
      </c>
      <c r="L178" s="33">
        <f t="shared" si="10"/>
        <v>0.9895333905899103</v>
      </c>
      <c r="M178" s="33">
        <f t="shared" si="11"/>
        <v>0.98792845816197361</v>
      </c>
    </row>
    <row r="179" spans="1:13" ht="27.6">
      <c r="A179" t="s">
        <v>164</v>
      </c>
      <c r="B179" t="s">
        <v>204</v>
      </c>
      <c r="C179" s="14" t="s">
        <v>206</v>
      </c>
      <c r="D179" t="s">
        <v>465</v>
      </c>
      <c r="E179" t="s">
        <v>483</v>
      </c>
      <c r="F179" s="20">
        <v>2029</v>
      </c>
      <c r="G179" s="20">
        <v>47</v>
      </c>
      <c r="H179" s="11">
        <v>7399.5635033054996</v>
      </c>
      <c r="I179" s="10">
        <v>4147662.9024850298</v>
      </c>
      <c r="J179" s="33">
        <f t="shared" si="8"/>
        <v>1.7840320385902448E-3</v>
      </c>
      <c r="K179" s="33">
        <f t="shared" si="9"/>
        <v>1.7824415993716869E-3</v>
      </c>
      <c r="L179" s="33">
        <f t="shared" si="10"/>
        <v>0.98792845816197361</v>
      </c>
      <c r="M179" s="33">
        <f t="shared" si="11"/>
        <v>0.98616753338094254</v>
      </c>
    </row>
    <row r="180" spans="1:13" ht="27.6">
      <c r="A180" t="s">
        <v>164</v>
      </c>
      <c r="B180" t="s">
        <v>204</v>
      </c>
      <c r="C180" s="14" t="s">
        <v>206</v>
      </c>
      <c r="D180" t="s">
        <v>465</v>
      </c>
      <c r="E180" t="s">
        <v>483</v>
      </c>
      <c r="F180" s="20">
        <v>2029</v>
      </c>
      <c r="G180" s="20">
        <v>48</v>
      </c>
      <c r="H180" s="11">
        <v>7977.2809176615401</v>
      </c>
      <c r="I180" s="10">
        <v>4073589.95384527</v>
      </c>
      <c r="J180" s="33">
        <f t="shared" si="8"/>
        <v>1.9582925645550988E-3</v>
      </c>
      <c r="K180" s="33">
        <f t="shared" si="9"/>
        <v>1.9563763607042262E-3</v>
      </c>
      <c r="L180" s="33">
        <f t="shared" si="10"/>
        <v>0.98616753338094254</v>
      </c>
      <c r="M180" s="33">
        <f t="shared" si="11"/>
        <v>0.98423821853094207</v>
      </c>
    </row>
    <row r="181" spans="1:13" ht="27.6">
      <c r="A181" t="s">
        <v>164</v>
      </c>
      <c r="B181" t="s">
        <v>204</v>
      </c>
      <c r="C181" s="14" t="s">
        <v>206</v>
      </c>
      <c r="D181" t="s">
        <v>465</v>
      </c>
      <c r="E181" t="s">
        <v>483</v>
      </c>
      <c r="F181" s="20">
        <v>2029</v>
      </c>
      <c r="G181" s="20">
        <v>49</v>
      </c>
      <c r="H181" s="11">
        <v>8622.3598706529301</v>
      </c>
      <c r="I181" s="10">
        <v>4015321.1465126402</v>
      </c>
      <c r="J181" s="33">
        <f t="shared" si="8"/>
        <v>2.1473649444307998E-3</v>
      </c>
      <c r="K181" s="33">
        <f t="shared" si="9"/>
        <v>2.1450610057559549E-3</v>
      </c>
      <c r="L181" s="33">
        <f t="shared" si="10"/>
        <v>0.98423821853094207</v>
      </c>
      <c r="M181" s="33">
        <f t="shared" si="11"/>
        <v>0.98212696750799666</v>
      </c>
    </row>
    <row r="182" spans="1:13" ht="27.6">
      <c r="A182" t="s">
        <v>164</v>
      </c>
      <c r="B182" t="s">
        <v>204</v>
      </c>
      <c r="C182" s="14" t="s">
        <v>206</v>
      </c>
      <c r="D182" t="s">
        <v>465</v>
      </c>
      <c r="E182" t="s">
        <v>483</v>
      </c>
      <c r="F182" s="20">
        <v>2029</v>
      </c>
      <c r="G182" s="20">
        <v>50</v>
      </c>
      <c r="H182" s="11">
        <v>9908.2499268597803</v>
      </c>
      <c r="I182" s="10">
        <v>3951513.5870825802</v>
      </c>
      <c r="J182" s="33">
        <f t="shared" si="8"/>
        <v>2.507456879118334E-3</v>
      </c>
      <c r="K182" s="33">
        <f t="shared" si="9"/>
        <v>2.5043158350107619E-3</v>
      </c>
      <c r="L182" s="33">
        <f t="shared" si="10"/>
        <v>0.98212696750799666</v>
      </c>
      <c r="M182" s="33">
        <f t="shared" si="11"/>
        <v>0.97966741139127533</v>
      </c>
    </row>
    <row r="183" spans="1:13" ht="27.6">
      <c r="A183" t="s">
        <v>164</v>
      </c>
      <c r="B183" t="s">
        <v>204</v>
      </c>
      <c r="C183" s="14" t="s">
        <v>206</v>
      </c>
      <c r="D183" t="s">
        <v>465</v>
      </c>
      <c r="E183" t="s">
        <v>483</v>
      </c>
      <c r="F183" s="20">
        <v>2029</v>
      </c>
      <c r="G183" s="20">
        <v>51</v>
      </c>
      <c r="H183" s="11">
        <v>10493.8983774927</v>
      </c>
      <c r="I183" s="10">
        <v>3867380.0665649599</v>
      </c>
      <c r="J183" s="33">
        <f t="shared" si="8"/>
        <v>2.7134386062069847E-3</v>
      </c>
      <c r="K183" s="33">
        <f t="shared" si="9"/>
        <v>2.7097605591425156E-3</v>
      </c>
      <c r="L183" s="33">
        <f t="shared" si="10"/>
        <v>0.97966741139127533</v>
      </c>
      <c r="M183" s="33">
        <f t="shared" si="11"/>
        <v>0.97701274727881005</v>
      </c>
    </row>
    <row r="184" spans="1:13" ht="27.6">
      <c r="A184" t="s">
        <v>164</v>
      </c>
      <c r="B184" t="s">
        <v>204</v>
      </c>
      <c r="C184" s="14" t="s">
        <v>206</v>
      </c>
      <c r="D184" t="s">
        <v>465</v>
      </c>
      <c r="E184" t="s">
        <v>483</v>
      </c>
      <c r="F184" s="20">
        <v>2029</v>
      </c>
      <c r="G184" s="20">
        <v>52</v>
      </c>
      <c r="H184" s="11">
        <v>11299.193024396</v>
      </c>
      <c r="I184" s="10">
        <v>3801204.7203994398</v>
      </c>
      <c r="J184" s="33">
        <f t="shared" si="8"/>
        <v>2.9725294625038384E-3</v>
      </c>
      <c r="K184" s="33">
        <f t="shared" si="9"/>
        <v>2.96811587106105E-3</v>
      </c>
      <c r="L184" s="33">
        <f t="shared" si="10"/>
        <v>0.97701274727881005</v>
      </c>
      <c r="M184" s="33">
        <f t="shared" si="11"/>
        <v>0.97411286023738286</v>
      </c>
    </row>
    <row r="185" spans="1:13" ht="27.6">
      <c r="A185" t="s">
        <v>164</v>
      </c>
      <c r="B185" t="s">
        <v>204</v>
      </c>
      <c r="C185" s="14" t="s">
        <v>206</v>
      </c>
      <c r="D185" t="s">
        <v>465</v>
      </c>
      <c r="E185" t="s">
        <v>483</v>
      </c>
      <c r="F185" s="20">
        <v>2029</v>
      </c>
      <c r="G185" s="20">
        <v>53</v>
      </c>
      <c r="H185" s="11">
        <v>12106.2129893445</v>
      </c>
      <c r="I185" s="10">
        <v>3723077.4985657702</v>
      </c>
      <c r="J185" s="33">
        <f t="shared" si="8"/>
        <v>3.2516682755081351E-3</v>
      </c>
      <c r="K185" s="33">
        <f t="shared" si="9"/>
        <v>3.2463873277353006E-3</v>
      </c>
      <c r="L185" s="33">
        <f t="shared" si="10"/>
        <v>0.97411286023738286</v>
      </c>
      <c r="M185" s="33">
        <f t="shared" si="11"/>
        <v>0.97095051259212428</v>
      </c>
    </row>
    <row r="186" spans="1:13" ht="27.6">
      <c r="A186" t="s">
        <v>164</v>
      </c>
      <c r="B186" t="s">
        <v>204</v>
      </c>
      <c r="C186" s="14" t="s">
        <v>206</v>
      </c>
      <c r="D186" t="s">
        <v>465</v>
      </c>
      <c r="E186" t="s">
        <v>483</v>
      </c>
      <c r="F186" s="20">
        <v>2029</v>
      </c>
      <c r="G186" s="20">
        <v>54</v>
      </c>
      <c r="H186" s="11">
        <v>12960.203063774899</v>
      </c>
      <c r="I186" s="10">
        <v>3644137.8883375102</v>
      </c>
      <c r="J186" s="33">
        <f t="shared" si="8"/>
        <v>3.5564524342649026E-3</v>
      </c>
      <c r="K186" s="33">
        <f t="shared" si="9"/>
        <v>3.5501357478566753E-3</v>
      </c>
      <c r="L186" s="33">
        <f t="shared" si="10"/>
        <v>0.97095051259212428</v>
      </c>
      <c r="M186" s="33">
        <f t="shared" si="11"/>
        <v>0.96750350646797123</v>
      </c>
    </row>
    <row r="187" spans="1:13" ht="27.6">
      <c r="A187" t="s">
        <v>164</v>
      </c>
      <c r="B187" t="s">
        <v>204</v>
      </c>
      <c r="C187" s="14" t="s">
        <v>206</v>
      </c>
      <c r="D187" t="s">
        <v>465</v>
      </c>
      <c r="E187" t="s">
        <v>483</v>
      </c>
      <c r="F187" s="20">
        <v>2029</v>
      </c>
      <c r="G187" s="20">
        <v>55</v>
      </c>
      <c r="H187" s="11">
        <v>13925.3975777184</v>
      </c>
      <c r="I187" s="10">
        <v>3537621.1893964401</v>
      </c>
      <c r="J187" s="33">
        <f t="shared" si="8"/>
        <v>3.9363732949864649E-3</v>
      </c>
      <c r="K187" s="33">
        <f t="shared" si="9"/>
        <v>3.9286359333383647E-3</v>
      </c>
      <c r="L187" s="33">
        <f t="shared" si="10"/>
        <v>0.96750350646797123</v>
      </c>
      <c r="M187" s="33">
        <f t="shared" si="11"/>
        <v>0.96370253742683032</v>
      </c>
    </row>
    <row r="188" spans="1:13" ht="27.6">
      <c r="A188" t="s">
        <v>164</v>
      </c>
      <c r="B188" t="s">
        <v>204</v>
      </c>
      <c r="C188" s="14" t="s">
        <v>206</v>
      </c>
      <c r="D188" t="s">
        <v>465</v>
      </c>
      <c r="E188" t="s">
        <v>483</v>
      </c>
      <c r="F188" s="20">
        <v>2029</v>
      </c>
      <c r="G188" s="20">
        <v>56</v>
      </c>
      <c r="H188" s="11">
        <v>14891.208975265299</v>
      </c>
      <c r="I188" s="10">
        <v>3490635.5819459101</v>
      </c>
      <c r="J188" s="33">
        <f t="shared" si="8"/>
        <v>4.2660451444100503E-3</v>
      </c>
      <c r="K188" s="33">
        <f t="shared" si="9"/>
        <v>4.2569584997607102E-3</v>
      </c>
      <c r="L188" s="33">
        <f t="shared" si="10"/>
        <v>0.96370253742683032</v>
      </c>
      <c r="M188" s="33">
        <f t="shared" si="11"/>
        <v>0.95960009571889016</v>
      </c>
    </row>
    <row r="189" spans="1:13" ht="27.6">
      <c r="A189" t="s">
        <v>164</v>
      </c>
      <c r="B189" t="s">
        <v>204</v>
      </c>
      <c r="C189" s="14" t="s">
        <v>206</v>
      </c>
      <c r="D189" t="s">
        <v>465</v>
      </c>
      <c r="E189" t="s">
        <v>483</v>
      </c>
      <c r="F189" s="20">
        <v>2029</v>
      </c>
      <c r="G189" s="20">
        <v>57</v>
      </c>
      <c r="H189" s="11">
        <v>15334.7675652206</v>
      </c>
      <c r="I189" s="10">
        <v>3280878.4471503599</v>
      </c>
      <c r="J189" s="33">
        <f t="shared" si="8"/>
        <v>4.6739822313562902E-3</v>
      </c>
      <c r="K189" s="33">
        <f t="shared" si="9"/>
        <v>4.6630761745947158E-3</v>
      </c>
      <c r="L189" s="33">
        <f t="shared" si="10"/>
        <v>0.95960009571889016</v>
      </c>
      <c r="M189" s="33">
        <f t="shared" si="11"/>
        <v>0.95512540737540463</v>
      </c>
    </row>
    <row r="190" spans="1:13" ht="27.6">
      <c r="A190" t="s">
        <v>164</v>
      </c>
      <c r="B190" t="s">
        <v>204</v>
      </c>
      <c r="C190" s="14" t="s">
        <v>206</v>
      </c>
      <c r="D190" t="s">
        <v>465</v>
      </c>
      <c r="E190" t="s">
        <v>483</v>
      </c>
      <c r="F190" s="20">
        <v>2029</v>
      </c>
      <c r="G190" s="20">
        <v>58</v>
      </c>
      <c r="H190" s="11">
        <v>16328.171573178501</v>
      </c>
      <c r="I190" s="10">
        <v>3192067.2385117002</v>
      </c>
      <c r="J190" s="33">
        <f t="shared" si="8"/>
        <v>5.1152342206900077E-3</v>
      </c>
      <c r="K190" s="33">
        <f t="shared" si="9"/>
        <v>5.1021736888396951E-3</v>
      </c>
      <c r="L190" s="33">
        <f t="shared" si="10"/>
        <v>0.95512540737540463</v>
      </c>
      <c r="M190" s="33">
        <f t="shared" si="11"/>
        <v>0.95025219165235153</v>
      </c>
    </row>
    <row r="191" spans="1:13" ht="27.6">
      <c r="A191" t="s">
        <v>164</v>
      </c>
      <c r="B191" t="s">
        <v>204</v>
      </c>
      <c r="C191" s="14" t="s">
        <v>206</v>
      </c>
      <c r="D191" t="s">
        <v>465</v>
      </c>
      <c r="E191" t="s">
        <v>483</v>
      </c>
      <c r="F191" s="20">
        <v>2029</v>
      </c>
      <c r="G191" s="20">
        <v>59</v>
      </c>
      <c r="H191" s="11">
        <v>17397.743129206901</v>
      </c>
      <c r="I191" s="10">
        <v>3107502.9101706198</v>
      </c>
      <c r="J191" s="33">
        <f t="shared" si="8"/>
        <v>5.5986248869680589E-3</v>
      </c>
      <c r="K191" s="33">
        <f t="shared" si="9"/>
        <v>5.5829817935414416E-3</v>
      </c>
      <c r="L191" s="33">
        <f t="shared" si="10"/>
        <v>0.95025219165235153</v>
      </c>
      <c r="M191" s="33">
        <f t="shared" si="11"/>
        <v>0.94494695096708359</v>
      </c>
    </row>
    <row r="192" spans="1:13" ht="27.6">
      <c r="A192" t="s">
        <v>164</v>
      </c>
      <c r="B192" t="s">
        <v>204</v>
      </c>
      <c r="C192" s="14" t="s">
        <v>206</v>
      </c>
      <c r="D192" t="s">
        <v>465</v>
      </c>
      <c r="E192" t="s">
        <v>483</v>
      </c>
      <c r="F192" s="20">
        <v>2029</v>
      </c>
      <c r="G192" s="20">
        <v>60</v>
      </c>
      <c r="H192" s="11">
        <v>18848.6344221117</v>
      </c>
      <c r="I192" s="10">
        <v>3013601.30968859</v>
      </c>
      <c r="J192" s="33">
        <f t="shared" si="8"/>
        <v>6.2545215790536738E-3</v>
      </c>
      <c r="K192" s="33">
        <f t="shared" si="9"/>
        <v>6.2350027737596569E-3</v>
      </c>
      <c r="L192" s="33">
        <f t="shared" si="10"/>
        <v>0.94494695096708359</v>
      </c>
      <c r="M192" s="33">
        <f t="shared" si="11"/>
        <v>0.93905520410674814</v>
      </c>
    </row>
    <row r="193" spans="1:13" ht="27.6">
      <c r="A193" t="s">
        <v>164</v>
      </c>
      <c r="B193" t="s">
        <v>204</v>
      </c>
      <c r="C193" s="14" t="s">
        <v>206</v>
      </c>
      <c r="D193" t="s">
        <v>465</v>
      </c>
      <c r="E193" t="s">
        <v>483</v>
      </c>
      <c r="F193" s="20">
        <v>2029</v>
      </c>
      <c r="G193" s="20">
        <v>61</v>
      </c>
      <c r="H193" s="11">
        <v>19690.3148741105</v>
      </c>
      <c r="I193" s="10">
        <v>2899486.1132581802</v>
      </c>
      <c r="J193" s="33">
        <f t="shared" si="8"/>
        <v>6.7909671248552062E-3</v>
      </c>
      <c r="K193" s="33">
        <f t="shared" si="9"/>
        <v>6.7679606158839167E-3</v>
      </c>
      <c r="L193" s="33">
        <f t="shared" si="10"/>
        <v>0.93905520410674814</v>
      </c>
      <c r="M193" s="33">
        <f t="shared" si="11"/>
        <v>0.93269971546921282</v>
      </c>
    </row>
    <row r="194" spans="1:13" ht="27.6">
      <c r="A194" t="s">
        <v>164</v>
      </c>
      <c r="B194" t="s">
        <v>204</v>
      </c>
      <c r="C194" s="14" t="s">
        <v>206</v>
      </c>
      <c r="D194" t="s">
        <v>465</v>
      </c>
      <c r="E194" t="s">
        <v>483</v>
      </c>
      <c r="F194" s="20">
        <v>2029</v>
      </c>
      <c r="G194" s="20">
        <v>62</v>
      </c>
      <c r="H194" s="11">
        <v>20525.310087985399</v>
      </c>
      <c r="I194" s="10">
        <v>2755135.2699031699</v>
      </c>
      <c r="J194" s="33">
        <f t="shared" ref="J194:J257" si="12">IF(I194&gt;0,H194/I194,0)</f>
        <v>7.4498375133162766E-3</v>
      </c>
      <c r="K194" s="33">
        <f t="shared" ref="K194:K257" si="13">1-EXP(-J194)</f>
        <v>7.4221562567707844E-3</v>
      </c>
      <c r="L194" s="33">
        <f t="shared" ref="L194:L257" si="14">IF(G194=30,1,M193)</f>
        <v>0.93269971546921282</v>
      </c>
      <c r="M194" s="33">
        <f t="shared" ref="M194:M257" si="15">L194*(1-K194)</f>
        <v>0.92577707244035468</v>
      </c>
    </row>
    <row r="195" spans="1:13" ht="27.6">
      <c r="A195" t="s">
        <v>164</v>
      </c>
      <c r="B195" t="s">
        <v>204</v>
      </c>
      <c r="C195" s="14" t="s">
        <v>206</v>
      </c>
      <c r="D195" t="s">
        <v>465</v>
      </c>
      <c r="E195" t="s">
        <v>483</v>
      </c>
      <c r="F195" s="20">
        <v>2029</v>
      </c>
      <c r="G195" s="20">
        <v>63</v>
      </c>
      <c r="H195" s="11">
        <v>21612.53592255</v>
      </c>
      <c r="I195" s="10">
        <v>2646773.0385278999</v>
      </c>
      <c r="J195" s="33">
        <f t="shared" si="12"/>
        <v>8.1656173793317032E-3</v>
      </c>
      <c r="K195" s="33">
        <f t="shared" si="13"/>
        <v>8.1323692843597861E-3</v>
      </c>
      <c r="L195" s="33">
        <f t="shared" si="14"/>
        <v>0.92577707244035468</v>
      </c>
      <c r="M195" s="33">
        <f t="shared" si="15"/>
        <v>0.91824831141227625</v>
      </c>
    </row>
    <row r="196" spans="1:13" ht="27.6">
      <c r="A196" t="s">
        <v>164</v>
      </c>
      <c r="B196" t="s">
        <v>204</v>
      </c>
      <c r="C196" s="14" t="s">
        <v>206</v>
      </c>
      <c r="D196" t="s">
        <v>465</v>
      </c>
      <c r="E196" t="s">
        <v>483</v>
      </c>
      <c r="F196" s="20">
        <v>2029</v>
      </c>
      <c r="G196" s="20">
        <v>64</v>
      </c>
      <c r="H196" s="11">
        <v>22527.543557741101</v>
      </c>
      <c r="I196" s="10">
        <v>2517020.0625038999</v>
      </c>
      <c r="J196" s="33">
        <f t="shared" si="12"/>
        <v>8.9500850205107164E-3</v>
      </c>
      <c r="K196" s="33">
        <f t="shared" si="13"/>
        <v>8.9101522323251636E-3</v>
      </c>
      <c r="L196" s="33">
        <f t="shared" si="14"/>
        <v>0.91824831141227625</v>
      </c>
      <c r="M196" s="33">
        <f t="shared" si="15"/>
        <v>0.91006657917051736</v>
      </c>
    </row>
    <row r="197" spans="1:13" ht="27.6">
      <c r="A197" t="s">
        <v>164</v>
      </c>
      <c r="B197" t="s">
        <v>204</v>
      </c>
      <c r="C197" s="14" t="s">
        <v>206</v>
      </c>
      <c r="D197" t="s">
        <v>465</v>
      </c>
      <c r="E197" t="s">
        <v>483</v>
      </c>
      <c r="F197" s="20">
        <v>2029</v>
      </c>
      <c r="G197" s="20">
        <v>65</v>
      </c>
      <c r="H197" s="11">
        <v>22774.232901682</v>
      </c>
      <c r="I197" s="10">
        <v>2387427.2127865199</v>
      </c>
      <c r="J197" s="33">
        <f t="shared" si="12"/>
        <v>9.5392365386925155E-3</v>
      </c>
      <c r="K197" s="33">
        <f t="shared" si="13"/>
        <v>9.493882351164884E-3</v>
      </c>
      <c r="L197" s="33">
        <f t="shared" si="14"/>
        <v>0.91006657917051736</v>
      </c>
      <c r="M197" s="33">
        <f t="shared" si="15"/>
        <v>0.90142651413614538</v>
      </c>
    </row>
    <row r="198" spans="1:13" ht="27.6">
      <c r="A198" t="s">
        <v>164</v>
      </c>
      <c r="B198" t="s">
        <v>204</v>
      </c>
      <c r="C198" s="14" t="s">
        <v>206</v>
      </c>
      <c r="D198" t="s">
        <v>465</v>
      </c>
      <c r="E198" t="s">
        <v>483</v>
      </c>
      <c r="F198" s="20">
        <v>2029</v>
      </c>
      <c r="G198" s="20">
        <v>66</v>
      </c>
      <c r="H198" s="11">
        <v>23510.333863906701</v>
      </c>
      <c r="I198" s="10">
        <v>2262969.06935872</v>
      </c>
      <c r="J198" s="33">
        <f t="shared" si="12"/>
        <v>1.0389153869685483E-2</v>
      </c>
      <c r="K198" s="33">
        <f t="shared" si="13"/>
        <v>1.0335373017603566E-2</v>
      </c>
      <c r="L198" s="33">
        <f t="shared" si="14"/>
        <v>0.90142651413614538</v>
      </c>
      <c r="M198" s="33">
        <f t="shared" si="15"/>
        <v>0.89210993486459023</v>
      </c>
    </row>
    <row r="199" spans="1:13" ht="27.6">
      <c r="A199" t="s">
        <v>164</v>
      </c>
      <c r="B199" t="s">
        <v>204</v>
      </c>
      <c r="C199" s="14" t="s">
        <v>206</v>
      </c>
      <c r="D199" t="s">
        <v>465</v>
      </c>
      <c r="E199" t="s">
        <v>483</v>
      </c>
      <c r="F199" s="20">
        <v>2029</v>
      </c>
      <c r="G199" s="20">
        <v>67</v>
      </c>
      <c r="H199" s="11">
        <v>24196.371630657301</v>
      </c>
      <c r="I199" s="10">
        <v>2113531.5715860701</v>
      </c>
      <c r="J199" s="33">
        <f t="shared" si="12"/>
        <v>1.1448313314051644E-2</v>
      </c>
      <c r="K199" s="33">
        <f t="shared" si="13"/>
        <v>1.1383030737802557E-2</v>
      </c>
      <c r="L199" s="33">
        <f t="shared" si="14"/>
        <v>0.89210993486459023</v>
      </c>
      <c r="M199" s="33">
        <f t="shared" si="15"/>
        <v>0.88195502005452753</v>
      </c>
    </row>
    <row r="200" spans="1:13" ht="27.6">
      <c r="A200" t="s">
        <v>164</v>
      </c>
      <c r="B200" t="s">
        <v>204</v>
      </c>
      <c r="C200" s="14" t="s">
        <v>206</v>
      </c>
      <c r="D200" t="s">
        <v>465</v>
      </c>
      <c r="E200" t="s">
        <v>483</v>
      </c>
      <c r="F200" s="20">
        <v>2029</v>
      </c>
      <c r="G200" s="20">
        <v>68</v>
      </c>
      <c r="H200" s="11">
        <v>25004.1449923701</v>
      </c>
      <c r="I200" s="10">
        <v>1988718.04676766</v>
      </c>
      <c r="J200" s="33">
        <f t="shared" si="12"/>
        <v>1.2572996475297391E-2</v>
      </c>
      <c r="K200" s="33">
        <f t="shared" si="13"/>
        <v>1.249428657355367E-2</v>
      </c>
      <c r="L200" s="33">
        <f t="shared" si="14"/>
        <v>0.88195502005452753</v>
      </c>
      <c r="M200" s="33">
        <f t="shared" si="15"/>
        <v>0.87093562128898194</v>
      </c>
    </row>
    <row r="201" spans="1:13" ht="27.6">
      <c r="A201" t="s">
        <v>164</v>
      </c>
      <c r="B201" t="s">
        <v>204</v>
      </c>
      <c r="C201" s="14" t="s">
        <v>206</v>
      </c>
      <c r="D201" t="s">
        <v>465</v>
      </c>
      <c r="E201" t="s">
        <v>483</v>
      </c>
      <c r="F201" s="20">
        <v>2029</v>
      </c>
      <c r="G201" s="20">
        <v>69</v>
      </c>
      <c r="H201" s="11">
        <v>25701.2425365503</v>
      </c>
      <c r="I201" s="10">
        <v>1860440.27197133</v>
      </c>
      <c r="J201" s="33">
        <f t="shared" si="12"/>
        <v>1.3814602341045413E-2</v>
      </c>
      <c r="K201" s="33">
        <f t="shared" si="13"/>
        <v>1.3719618612667128E-2</v>
      </c>
      <c r="L201" s="33">
        <f t="shared" si="14"/>
        <v>0.87093562128898194</v>
      </c>
      <c r="M201" s="33">
        <f t="shared" si="15"/>
        <v>0.85898671672871085</v>
      </c>
    </row>
    <row r="202" spans="1:13" ht="27.6">
      <c r="A202" t="s">
        <v>164</v>
      </c>
      <c r="B202" t="s">
        <v>204</v>
      </c>
      <c r="C202" s="14" t="s">
        <v>206</v>
      </c>
      <c r="D202" t="s">
        <v>465</v>
      </c>
      <c r="E202" t="s">
        <v>483</v>
      </c>
      <c r="F202" s="20">
        <v>2030</v>
      </c>
      <c r="G202" s="20">
        <v>30</v>
      </c>
      <c r="H202" s="11">
        <v>954.561909011068</v>
      </c>
      <c r="I202" s="10">
        <v>4327148.80938421</v>
      </c>
      <c r="J202" s="33">
        <f t="shared" si="12"/>
        <v>2.2059835495856457E-4</v>
      </c>
      <c r="K202" s="33">
        <f t="shared" si="13"/>
        <v>2.2057402493058653E-4</v>
      </c>
      <c r="L202" s="33">
        <f t="shared" si="14"/>
        <v>1</v>
      </c>
      <c r="M202" s="33">
        <f t="shared" si="15"/>
        <v>0.99977942597506941</v>
      </c>
    </row>
    <row r="203" spans="1:13" ht="27.6">
      <c r="A203" t="s">
        <v>164</v>
      </c>
      <c r="B203" t="s">
        <v>204</v>
      </c>
      <c r="C203" s="14" t="s">
        <v>206</v>
      </c>
      <c r="D203" t="s">
        <v>465</v>
      </c>
      <c r="E203" t="s">
        <v>483</v>
      </c>
      <c r="F203" s="20">
        <v>2030</v>
      </c>
      <c r="G203" s="20">
        <v>31</v>
      </c>
      <c r="H203" s="11">
        <v>1095.8151592634399</v>
      </c>
      <c r="I203" s="10">
        <v>4347585.9586936599</v>
      </c>
      <c r="J203" s="33">
        <f t="shared" si="12"/>
        <v>2.5205140730390636E-4</v>
      </c>
      <c r="K203" s="33">
        <f t="shared" si="13"/>
        <v>2.520196450165324E-4</v>
      </c>
      <c r="L203" s="33">
        <f t="shared" si="14"/>
        <v>0.99977942597506941</v>
      </c>
      <c r="M203" s="33">
        <f t="shared" si="15"/>
        <v>0.99952746191904029</v>
      </c>
    </row>
    <row r="204" spans="1:13" ht="27.6">
      <c r="A204" t="s">
        <v>164</v>
      </c>
      <c r="B204" t="s">
        <v>204</v>
      </c>
      <c r="C204" s="14" t="s">
        <v>206</v>
      </c>
      <c r="D204" t="s">
        <v>465</v>
      </c>
      <c r="E204" t="s">
        <v>483</v>
      </c>
      <c r="F204" s="20">
        <v>2030</v>
      </c>
      <c r="G204" s="20">
        <v>32</v>
      </c>
      <c r="H204" s="11">
        <v>1167.45038186899</v>
      </c>
      <c r="I204" s="10">
        <v>4407855.66705833</v>
      </c>
      <c r="J204" s="33">
        <f t="shared" si="12"/>
        <v>2.6485676257365098E-4</v>
      </c>
      <c r="K204" s="33">
        <f t="shared" si="13"/>
        <v>2.6482169111763376E-4</v>
      </c>
      <c r="L204" s="33">
        <f t="shared" si="14"/>
        <v>0.99952746191904029</v>
      </c>
      <c r="M204" s="33">
        <f t="shared" si="15"/>
        <v>0.99926276536625636</v>
      </c>
    </row>
    <row r="205" spans="1:13" ht="27.6">
      <c r="A205" t="s">
        <v>164</v>
      </c>
      <c r="B205" t="s">
        <v>204</v>
      </c>
      <c r="C205" s="14" t="s">
        <v>206</v>
      </c>
      <c r="D205" t="s">
        <v>465</v>
      </c>
      <c r="E205" t="s">
        <v>483</v>
      </c>
      <c r="F205" s="20">
        <v>2030</v>
      </c>
      <c r="G205" s="20">
        <v>33</v>
      </c>
      <c r="H205" s="11">
        <v>1471.3683286862699</v>
      </c>
      <c r="I205" s="10">
        <v>4548816.5144195901</v>
      </c>
      <c r="J205" s="33">
        <f t="shared" si="12"/>
        <v>3.2346178924168154E-4</v>
      </c>
      <c r="K205" s="33">
        <f t="shared" si="13"/>
        <v>3.2340948111719836E-4</v>
      </c>
      <c r="L205" s="33">
        <f t="shared" si="14"/>
        <v>0.99926276536625636</v>
      </c>
      <c r="M205" s="33">
        <f t="shared" si="15"/>
        <v>0.99893959431380952</v>
      </c>
    </row>
    <row r="206" spans="1:13" ht="27.6">
      <c r="A206" t="s">
        <v>164</v>
      </c>
      <c r="B206" t="s">
        <v>204</v>
      </c>
      <c r="C206" s="14" t="s">
        <v>206</v>
      </c>
      <c r="D206" t="s">
        <v>465</v>
      </c>
      <c r="E206" t="s">
        <v>483</v>
      </c>
      <c r="F206" s="20">
        <v>2030</v>
      </c>
      <c r="G206" s="20">
        <v>34</v>
      </c>
      <c r="H206" s="11">
        <v>1542.76604623495</v>
      </c>
      <c r="I206" s="10">
        <v>4506008.9138950501</v>
      </c>
      <c r="J206" s="33">
        <f t="shared" si="12"/>
        <v>3.4237971466890947E-4</v>
      </c>
      <c r="K206" s="33">
        <f t="shared" si="13"/>
        <v>3.4232110942300498E-4</v>
      </c>
      <c r="L206" s="33">
        <f t="shared" si="14"/>
        <v>0.99893959431380952</v>
      </c>
      <c r="M206" s="33">
        <f t="shared" si="15"/>
        <v>0.9985976362036374</v>
      </c>
    </row>
    <row r="207" spans="1:13" ht="27.6">
      <c r="A207" t="s">
        <v>164</v>
      </c>
      <c r="B207" t="s">
        <v>204</v>
      </c>
      <c r="C207" s="14" t="s">
        <v>206</v>
      </c>
      <c r="D207" t="s">
        <v>465</v>
      </c>
      <c r="E207" t="s">
        <v>483</v>
      </c>
      <c r="F207" s="20">
        <v>2030</v>
      </c>
      <c r="G207" s="20">
        <v>35</v>
      </c>
      <c r="H207" s="11">
        <v>2061.7911622210399</v>
      </c>
      <c r="I207" s="10">
        <v>4433006.0850959802</v>
      </c>
      <c r="J207" s="33">
        <f t="shared" si="12"/>
        <v>4.6510000722825524E-4</v>
      </c>
      <c r="K207" s="33">
        <f t="shared" si="13"/>
        <v>4.6499186498616396E-4</v>
      </c>
      <c r="L207" s="33">
        <f t="shared" si="14"/>
        <v>0.9985976362036374</v>
      </c>
      <c r="M207" s="33">
        <f t="shared" si="15"/>
        <v>0.99813329642640825</v>
      </c>
    </row>
    <row r="208" spans="1:13" ht="27.6">
      <c r="A208" t="s">
        <v>164</v>
      </c>
      <c r="B208" t="s">
        <v>204</v>
      </c>
      <c r="C208" s="14" t="s">
        <v>206</v>
      </c>
      <c r="D208" t="s">
        <v>465</v>
      </c>
      <c r="E208" t="s">
        <v>483</v>
      </c>
      <c r="F208" s="20">
        <v>2030</v>
      </c>
      <c r="G208" s="20">
        <v>36</v>
      </c>
      <c r="H208" s="11">
        <v>2146.2638774259099</v>
      </c>
      <c r="I208" s="10">
        <v>4375268.0646359902</v>
      </c>
      <c r="J208" s="33">
        <f t="shared" si="12"/>
        <v>4.9054454395001121E-4</v>
      </c>
      <c r="K208" s="33">
        <f t="shared" si="13"/>
        <v>4.9042424664635931E-4</v>
      </c>
      <c r="L208" s="33">
        <f t="shared" si="14"/>
        <v>0.99813329642640825</v>
      </c>
      <c r="M208" s="33">
        <f t="shared" si="15"/>
        <v>0.99764378765645567</v>
      </c>
    </row>
    <row r="209" spans="1:13" ht="27.6">
      <c r="A209" t="s">
        <v>164</v>
      </c>
      <c r="B209" t="s">
        <v>204</v>
      </c>
      <c r="C209" s="14" t="s">
        <v>206</v>
      </c>
      <c r="D209" t="s">
        <v>465</v>
      </c>
      <c r="E209" t="s">
        <v>483</v>
      </c>
      <c r="F209" s="20">
        <v>2030</v>
      </c>
      <c r="G209" s="20">
        <v>37</v>
      </c>
      <c r="H209" s="11">
        <v>2279.5476840582301</v>
      </c>
      <c r="I209" s="10">
        <v>4321612.1497790301</v>
      </c>
      <c r="J209" s="33">
        <f t="shared" si="12"/>
        <v>5.2747622994691614E-4</v>
      </c>
      <c r="K209" s="33">
        <f t="shared" si="13"/>
        <v>5.2733713881714106E-4</v>
      </c>
      <c r="L209" s="33">
        <f t="shared" si="14"/>
        <v>0.99764378765645567</v>
      </c>
      <c r="M209" s="33">
        <f t="shared" si="15"/>
        <v>0.99711769303591424</v>
      </c>
    </row>
    <row r="210" spans="1:13" ht="27.6">
      <c r="A210" t="s">
        <v>164</v>
      </c>
      <c r="B210" t="s">
        <v>204</v>
      </c>
      <c r="C210" s="14" t="s">
        <v>206</v>
      </c>
      <c r="D210" t="s">
        <v>465</v>
      </c>
      <c r="E210" t="s">
        <v>483</v>
      </c>
      <c r="F210" s="20">
        <v>2030</v>
      </c>
      <c r="G210" s="20">
        <v>38</v>
      </c>
      <c r="H210" s="11">
        <v>2475.29157858181</v>
      </c>
      <c r="I210" s="10">
        <v>4359319.5477148201</v>
      </c>
      <c r="J210" s="33">
        <f t="shared" si="12"/>
        <v>5.6781604364822757E-4</v>
      </c>
      <c r="K210" s="33">
        <f t="shared" si="13"/>
        <v>5.6765486662624376E-4</v>
      </c>
      <c r="L210" s="33">
        <f t="shared" si="14"/>
        <v>0.99711769303591424</v>
      </c>
      <c r="M210" s="33">
        <f t="shared" si="15"/>
        <v>0.99655167432486325</v>
      </c>
    </row>
    <row r="211" spans="1:13" ht="27.6">
      <c r="A211" t="s">
        <v>164</v>
      </c>
      <c r="B211" t="s">
        <v>204</v>
      </c>
      <c r="C211" s="14" t="s">
        <v>206</v>
      </c>
      <c r="D211" t="s">
        <v>465</v>
      </c>
      <c r="E211" t="s">
        <v>483</v>
      </c>
      <c r="F211" s="20">
        <v>2030</v>
      </c>
      <c r="G211" s="20">
        <v>39</v>
      </c>
      <c r="H211" s="11">
        <v>2681.2752204404601</v>
      </c>
      <c r="I211" s="10">
        <v>4377290.1478345403</v>
      </c>
      <c r="J211" s="33">
        <f t="shared" si="12"/>
        <v>6.1254226470842824E-4</v>
      </c>
      <c r="K211" s="33">
        <f t="shared" si="13"/>
        <v>6.1235469899467709E-4</v>
      </c>
      <c r="L211" s="33">
        <f t="shared" si="14"/>
        <v>0.99655167432486325</v>
      </c>
      <c r="M211" s="33">
        <f t="shared" si="15"/>
        <v>0.99594143122429946</v>
      </c>
    </row>
    <row r="212" spans="1:13" ht="27.6">
      <c r="A212" t="s">
        <v>164</v>
      </c>
      <c r="B212" t="s">
        <v>204</v>
      </c>
      <c r="C212" s="14" t="s">
        <v>206</v>
      </c>
      <c r="D212" t="s">
        <v>465</v>
      </c>
      <c r="E212" t="s">
        <v>483</v>
      </c>
      <c r="F212" s="20">
        <v>2030</v>
      </c>
      <c r="G212" s="20">
        <v>40</v>
      </c>
      <c r="H212" s="11">
        <v>5081.7025844802201</v>
      </c>
      <c r="I212" s="10">
        <v>6445564.7225651704</v>
      </c>
      <c r="J212" s="33">
        <f t="shared" si="12"/>
        <v>7.8840300318291305E-4</v>
      </c>
      <c r="K212" s="33">
        <f t="shared" si="13"/>
        <v>7.8809229519494206E-4</v>
      </c>
      <c r="L212" s="33">
        <f t="shared" si="14"/>
        <v>0.99594143122429946</v>
      </c>
      <c r="M212" s="33">
        <f t="shared" si="15"/>
        <v>0.99515653745588617</v>
      </c>
    </row>
    <row r="213" spans="1:13" ht="27.6">
      <c r="A213" t="s">
        <v>164</v>
      </c>
      <c r="B213" t="s">
        <v>204</v>
      </c>
      <c r="C213" s="14" t="s">
        <v>206</v>
      </c>
      <c r="D213" t="s">
        <v>465</v>
      </c>
      <c r="E213" t="s">
        <v>483</v>
      </c>
      <c r="F213" s="20">
        <v>2030</v>
      </c>
      <c r="G213" s="20">
        <v>41</v>
      </c>
      <c r="H213" s="11">
        <v>3829.3029273626498</v>
      </c>
      <c r="I213" s="10">
        <v>4334882.8522167997</v>
      </c>
      <c r="J213" s="33">
        <f t="shared" si="12"/>
        <v>8.8336941456316326E-4</v>
      </c>
      <c r="K213" s="33">
        <f t="shared" si="13"/>
        <v>8.8297935866477051E-4</v>
      </c>
      <c r="L213" s="33">
        <f t="shared" si="14"/>
        <v>0.99515653745588617</v>
      </c>
      <c r="M213" s="33">
        <f t="shared" si="15"/>
        <v>0.99427783477467235</v>
      </c>
    </row>
    <row r="214" spans="1:13" ht="27.6">
      <c r="A214" t="s">
        <v>164</v>
      </c>
      <c r="B214" t="s">
        <v>204</v>
      </c>
      <c r="C214" s="14" t="s">
        <v>206</v>
      </c>
      <c r="D214" t="s">
        <v>465</v>
      </c>
      <c r="E214" t="s">
        <v>483</v>
      </c>
      <c r="F214" s="20">
        <v>2030</v>
      </c>
      <c r="G214" s="20">
        <v>42</v>
      </c>
      <c r="H214" s="11">
        <v>4146.52597988451</v>
      </c>
      <c r="I214" s="10">
        <v>4318069.7662489498</v>
      </c>
      <c r="J214" s="33">
        <f t="shared" si="12"/>
        <v>9.6027303965645335E-4</v>
      </c>
      <c r="K214" s="33">
        <f t="shared" si="13"/>
        <v>9.5981212504758773E-4</v>
      </c>
      <c r="L214" s="33">
        <f t="shared" si="14"/>
        <v>0.99427783477467235</v>
      </c>
      <c r="M214" s="33">
        <f t="shared" si="15"/>
        <v>0.99332351485318959</v>
      </c>
    </row>
    <row r="215" spans="1:13" ht="27.6">
      <c r="A215" t="s">
        <v>164</v>
      </c>
      <c r="B215" t="s">
        <v>204</v>
      </c>
      <c r="C215" s="14" t="s">
        <v>206</v>
      </c>
      <c r="D215" t="s">
        <v>465</v>
      </c>
      <c r="E215" t="s">
        <v>483</v>
      </c>
      <c r="F215" s="20">
        <v>2030</v>
      </c>
      <c r="G215" s="20">
        <v>43</v>
      </c>
      <c r="H215" s="11">
        <v>4384.1547676344899</v>
      </c>
      <c r="I215" s="10">
        <v>4185679.5495833401</v>
      </c>
      <c r="J215" s="33">
        <f t="shared" si="12"/>
        <v>1.0474176810957511E-3</v>
      </c>
      <c r="K215" s="33">
        <f t="shared" si="13"/>
        <v>1.04686933066378E-3</v>
      </c>
      <c r="L215" s="33">
        <f t="shared" si="14"/>
        <v>0.99332351485318959</v>
      </c>
      <c r="M215" s="33">
        <f t="shared" si="15"/>
        <v>0.99228363493006266</v>
      </c>
    </row>
    <row r="216" spans="1:13" ht="27.6">
      <c r="A216" t="s">
        <v>164</v>
      </c>
      <c r="B216" t="s">
        <v>204</v>
      </c>
      <c r="C216" s="14" t="s">
        <v>206</v>
      </c>
      <c r="D216" t="s">
        <v>465</v>
      </c>
      <c r="E216" t="s">
        <v>483</v>
      </c>
      <c r="F216" s="20">
        <v>2030</v>
      </c>
      <c r="G216" s="20">
        <v>44</v>
      </c>
      <c r="H216" s="11">
        <v>4754.6517098783397</v>
      </c>
      <c r="I216" s="10">
        <v>4150893.19531532</v>
      </c>
      <c r="J216" s="33">
        <f t="shared" si="12"/>
        <v>1.1454526739556727E-3</v>
      </c>
      <c r="K216" s="33">
        <f t="shared" si="13"/>
        <v>1.1447968934539254E-3</v>
      </c>
      <c r="L216" s="33">
        <f t="shared" si="14"/>
        <v>0.99228363493006266</v>
      </c>
      <c r="M216" s="33">
        <f t="shared" si="15"/>
        <v>0.9911476717073695</v>
      </c>
    </row>
    <row r="217" spans="1:13" ht="27.6">
      <c r="A217" t="s">
        <v>164</v>
      </c>
      <c r="B217" t="s">
        <v>204</v>
      </c>
      <c r="C217" s="14" t="s">
        <v>206</v>
      </c>
      <c r="D217" t="s">
        <v>465</v>
      </c>
      <c r="E217" t="s">
        <v>483</v>
      </c>
      <c r="F217" s="20">
        <v>2030</v>
      </c>
      <c r="G217" s="20">
        <v>45</v>
      </c>
      <c r="H217" s="11">
        <v>6247.91629275387</v>
      </c>
      <c r="I217" s="10">
        <v>4209587.5477667702</v>
      </c>
      <c r="J217" s="33">
        <f t="shared" si="12"/>
        <v>1.4842110353705446E-3</v>
      </c>
      <c r="K217" s="33">
        <f t="shared" si="13"/>
        <v>1.483110138893351E-3</v>
      </c>
      <c r="L217" s="33">
        <f t="shared" si="14"/>
        <v>0.9911476717073695</v>
      </c>
      <c r="M217" s="33">
        <f t="shared" si="15"/>
        <v>0.98967769054631982</v>
      </c>
    </row>
    <row r="218" spans="1:13" ht="27.6">
      <c r="A218" t="s">
        <v>164</v>
      </c>
      <c r="B218" t="s">
        <v>204</v>
      </c>
      <c r="C218" s="14" t="s">
        <v>206</v>
      </c>
      <c r="D218" t="s">
        <v>465</v>
      </c>
      <c r="E218" t="s">
        <v>483</v>
      </c>
      <c r="F218" s="20">
        <v>2030</v>
      </c>
      <c r="G218" s="20">
        <v>46</v>
      </c>
      <c r="H218" s="11">
        <v>6902.2747462928601</v>
      </c>
      <c r="I218" s="10">
        <v>4292188.29175686</v>
      </c>
      <c r="J218" s="33">
        <f t="shared" si="12"/>
        <v>1.6081015736305574E-3</v>
      </c>
      <c r="K218" s="33">
        <f t="shared" si="13"/>
        <v>1.6068092711056803E-3</v>
      </c>
      <c r="L218" s="33">
        <f t="shared" si="14"/>
        <v>0.98967769054631982</v>
      </c>
      <c r="M218" s="33">
        <f t="shared" si="15"/>
        <v>0.98808746725774355</v>
      </c>
    </row>
    <row r="219" spans="1:13" ht="27.6">
      <c r="A219" t="s">
        <v>164</v>
      </c>
      <c r="B219" t="s">
        <v>204</v>
      </c>
      <c r="C219" s="14" t="s">
        <v>206</v>
      </c>
      <c r="D219" t="s">
        <v>465</v>
      </c>
      <c r="E219" t="s">
        <v>483</v>
      </c>
      <c r="F219" s="20">
        <v>2030</v>
      </c>
      <c r="G219" s="20">
        <v>47</v>
      </c>
      <c r="H219" s="11">
        <v>7538.44610842763</v>
      </c>
      <c r="I219" s="10">
        <v>4266967.09742318</v>
      </c>
      <c r="J219" s="33">
        <f t="shared" si="12"/>
        <v>1.7666989072824338E-3</v>
      </c>
      <c r="K219" s="33">
        <f t="shared" si="13"/>
        <v>1.7651392134062638E-3</v>
      </c>
      <c r="L219" s="33">
        <f t="shared" si="14"/>
        <v>0.98808746725774355</v>
      </c>
      <c r="M219" s="33">
        <f t="shared" si="15"/>
        <v>0.98634335532301165</v>
      </c>
    </row>
    <row r="220" spans="1:13" ht="27.6">
      <c r="A220" t="s">
        <v>164</v>
      </c>
      <c r="B220" t="s">
        <v>204</v>
      </c>
      <c r="C220" s="14" t="s">
        <v>206</v>
      </c>
      <c r="D220" t="s">
        <v>465</v>
      </c>
      <c r="E220" t="s">
        <v>483</v>
      </c>
      <c r="F220" s="20">
        <v>2030</v>
      </c>
      <c r="G220" s="20">
        <v>48</v>
      </c>
      <c r="H220" s="11">
        <v>8016.5967385878503</v>
      </c>
      <c r="I220" s="10">
        <v>4129408.1151028499</v>
      </c>
      <c r="J220" s="33">
        <f t="shared" si="12"/>
        <v>1.9413428063135832E-3</v>
      </c>
      <c r="K220" s="33">
        <f t="shared" si="13"/>
        <v>1.9394596192021663E-3</v>
      </c>
      <c r="L220" s="33">
        <f t="shared" si="14"/>
        <v>0.98634335532301165</v>
      </c>
      <c r="M220" s="33">
        <f t="shared" si="15"/>
        <v>0.98443038221469426</v>
      </c>
    </row>
    <row r="221" spans="1:13" ht="27.6">
      <c r="A221" t="s">
        <v>164</v>
      </c>
      <c r="B221" t="s">
        <v>204</v>
      </c>
      <c r="C221" s="14" t="s">
        <v>206</v>
      </c>
      <c r="D221" t="s">
        <v>465</v>
      </c>
      <c r="E221" t="s">
        <v>483</v>
      </c>
      <c r="F221" s="20">
        <v>2030</v>
      </c>
      <c r="G221" s="20">
        <v>49</v>
      </c>
      <c r="H221" s="11">
        <v>8633.6268453806097</v>
      </c>
      <c r="I221" s="10">
        <v>4053939.2002464798</v>
      </c>
      <c r="J221" s="33">
        <f t="shared" si="12"/>
        <v>2.1296882905534656E-3</v>
      </c>
      <c r="K221" s="33">
        <f t="shared" si="13"/>
        <v>2.127422113481714E-3</v>
      </c>
      <c r="L221" s="33">
        <f t="shared" si="14"/>
        <v>0.98443038221469426</v>
      </c>
      <c r="M221" s="33">
        <f t="shared" si="15"/>
        <v>0.98233608325038746</v>
      </c>
    </row>
    <row r="222" spans="1:13" ht="27.6">
      <c r="A222" t="s">
        <v>164</v>
      </c>
      <c r="B222" t="s">
        <v>204</v>
      </c>
      <c r="C222" s="14" t="s">
        <v>206</v>
      </c>
      <c r="D222" t="s">
        <v>465</v>
      </c>
      <c r="E222" t="s">
        <v>483</v>
      </c>
      <c r="F222" s="20">
        <v>2030</v>
      </c>
      <c r="G222" s="20">
        <v>50</v>
      </c>
      <c r="H222" s="11">
        <v>9920.9317384063397</v>
      </c>
      <c r="I222" s="10">
        <v>3994105.47039124</v>
      </c>
      <c r="J222" s="33">
        <f t="shared" si="12"/>
        <v>2.4838932802229035E-3</v>
      </c>
      <c r="K222" s="33">
        <f t="shared" si="13"/>
        <v>2.4808109698806202E-3</v>
      </c>
      <c r="L222" s="33">
        <f t="shared" si="14"/>
        <v>0.98233608325038746</v>
      </c>
      <c r="M222" s="33">
        <f t="shared" si="15"/>
        <v>0.97989909311895029</v>
      </c>
    </row>
    <row r="223" spans="1:13" ht="27.6">
      <c r="A223" t="s">
        <v>164</v>
      </c>
      <c r="B223" t="s">
        <v>204</v>
      </c>
      <c r="C223" s="14" t="s">
        <v>206</v>
      </c>
      <c r="D223" t="s">
        <v>465</v>
      </c>
      <c r="E223" t="s">
        <v>483</v>
      </c>
      <c r="F223" s="20">
        <v>2030</v>
      </c>
      <c r="G223" s="20">
        <v>51</v>
      </c>
      <c r="H223" s="11">
        <v>10563.5392295498</v>
      </c>
      <c r="I223" s="10">
        <v>3927791.5659459699</v>
      </c>
      <c r="J223" s="33">
        <f t="shared" si="12"/>
        <v>2.6894347758001959E-3</v>
      </c>
      <c r="K223" s="33">
        <f t="shared" si="13"/>
        <v>2.6858214860551177E-3</v>
      </c>
      <c r="L223" s="33">
        <f t="shared" si="14"/>
        <v>0.97989909311895029</v>
      </c>
      <c r="M223" s="33">
        <f t="shared" si="15"/>
        <v>0.97726725908048551</v>
      </c>
    </row>
    <row r="224" spans="1:13" ht="27.6">
      <c r="A224" t="s">
        <v>164</v>
      </c>
      <c r="B224" t="s">
        <v>204</v>
      </c>
      <c r="C224" s="14" t="s">
        <v>206</v>
      </c>
      <c r="D224" t="s">
        <v>465</v>
      </c>
      <c r="E224" t="s">
        <v>483</v>
      </c>
      <c r="F224" s="20">
        <v>2030</v>
      </c>
      <c r="G224" s="20">
        <v>52</v>
      </c>
      <c r="H224" s="11">
        <v>11314.424179109599</v>
      </c>
      <c r="I224" s="10">
        <v>3842974.7950904602</v>
      </c>
      <c r="J224" s="33">
        <f t="shared" si="12"/>
        <v>2.9441838113443228E-3</v>
      </c>
      <c r="K224" s="33">
        <f t="shared" si="13"/>
        <v>2.93985395252927E-3</v>
      </c>
      <c r="L224" s="33">
        <f t="shared" si="14"/>
        <v>0.97726725908048551</v>
      </c>
      <c r="M224" s="33">
        <f t="shared" si="15"/>
        <v>0.97439423606620035</v>
      </c>
    </row>
    <row r="225" spans="1:13" ht="27.6">
      <c r="A225" t="s">
        <v>164</v>
      </c>
      <c r="B225" t="s">
        <v>204</v>
      </c>
      <c r="C225" s="14" t="s">
        <v>206</v>
      </c>
      <c r="D225" t="s">
        <v>465</v>
      </c>
      <c r="E225" t="s">
        <v>483</v>
      </c>
      <c r="F225" s="20">
        <v>2030</v>
      </c>
      <c r="G225" s="20">
        <v>53</v>
      </c>
      <c r="H225" s="11">
        <v>12174.696430853901</v>
      </c>
      <c r="I225" s="10">
        <v>3774969.8404209502</v>
      </c>
      <c r="J225" s="33">
        <f t="shared" si="12"/>
        <v>3.2251109136003826E-3</v>
      </c>
      <c r="K225" s="33">
        <f t="shared" si="13"/>
        <v>3.2199158298057418E-3</v>
      </c>
      <c r="L225" s="33">
        <f t="shared" si="14"/>
        <v>0.97439423606620035</v>
      </c>
      <c r="M225" s="33">
        <f t="shared" si="15"/>
        <v>0.97125676864101929</v>
      </c>
    </row>
    <row r="226" spans="1:13" ht="27.6">
      <c r="A226" t="s">
        <v>164</v>
      </c>
      <c r="B226" t="s">
        <v>204</v>
      </c>
      <c r="C226" s="14" t="s">
        <v>206</v>
      </c>
      <c r="D226" t="s">
        <v>465</v>
      </c>
      <c r="E226" t="s">
        <v>483</v>
      </c>
      <c r="F226" s="20">
        <v>2030</v>
      </c>
      <c r="G226" s="20">
        <v>54</v>
      </c>
      <c r="H226" s="11">
        <v>13035.224745667199</v>
      </c>
      <c r="I226" s="10">
        <v>3695008.3230560999</v>
      </c>
      <c r="J226" s="33">
        <f t="shared" si="12"/>
        <v>3.527793067292988E-3</v>
      </c>
      <c r="K226" s="33">
        <f t="shared" si="13"/>
        <v>3.5215777163023487E-3</v>
      </c>
      <c r="L226" s="33">
        <f t="shared" si="14"/>
        <v>0.97125676864101929</v>
      </c>
      <c r="M226" s="33">
        <f t="shared" si="15"/>
        <v>0.96783641244776519</v>
      </c>
    </row>
    <row r="227" spans="1:13" ht="27.6">
      <c r="A227" t="s">
        <v>164</v>
      </c>
      <c r="B227" t="s">
        <v>204</v>
      </c>
      <c r="C227" s="14" t="s">
        <v>206</v>
      </c>
      <c r="D227" t="s">
        <v>465</v>
      </c>
      <c r="E227" t="s">
        <v>483</v>
      </c>
      <c r="F227" s="20">
        <v>2030</v>
      </c>
      <c r="G227" s="20">
        <v>55</v>
      </c>
      <c r="H227" s="11">
        <v>14084.266850496801</v>
      </c>
      <c r="I227" s="10">
        <v>3614127.3701909599</v>
      </c>
      <c r="J227" s="33">
        <f t="shared" si="12"/>
        <v>3.8970034555679284E-3</v>
      </c>
      <c r="K227" s="33">
        <f t="shared" si="13"/>
        <v>3.8894199917280936E-3</v>
      </c>
      <c r="L227" s="33">
        <f t="shared" si="14"/>
        <v>0.96783641244776519</v>
      </c>
      <c r="M227" s="33">
        <f t="shared" si="15"/>
        <v>0.96407209015646844</v>
      </c>
    </row>
    <row r="228" spans="1:13" ht="27.6">
      <c r="A228" t="s">
        <v>164</v>
      </c>
      <c r="B228" t="s">
        <v>204</v>
      </c>
      <c r="C228" s="14" t="s">
        <v>206</v>
      </c>
      <c r="D228" t="s">
        <v>465</v>
      </c>
      <c r="E228" t="s">
        <v>483</v>
      </c>
      <c r="F228" s="20">
        <v>2030</v>
      </c>
      <c r="G228" s="20">
        <v>56</v>
      </c>
      <c r="H228" s="11">
        <v>14807.4594138345</v>
      </c>
      <c r="I228" s="10">
        <v>3505340.58010189</v>
      </c>
      <c r="J228" s="33">
        <f t="shared" si="12"/>
        <v>4.2242569803029213E-3</v>
      </c>
      <c r="K228" s="33">
        <f t="shared" si="13"/>
        <v>4.2153473567133615E-3</v>
      </c>
      <c r="L228" s="33">
        <f t="shared" si="14"/>
        <v>0.96407209015646844</v>
      </c>
      <c r="M228" s="33">
        <f t="shared" si="15"/>
        <v>0.9600081914195463</v>
      </c>
    </row>
    <row r="229" spans="1:13" ht="27.6">
      <c r="A229" t="s">
        <v>164</v>
      </c>
      <c r="B229" t="s">
        <v>204</v>
      </c>
      <c r="C229" s="14" t="s">
        <v>206</v>
      </c>
      <c r="D229" t="s">
        <v>465</v>
      </c>
      <c r="E229" t="s">
        <v>483</v>
      </c>
      <c r="F229" s="20">
        <v>2030</v>
      </c>
      <c r="G229" s="20">
        <v>57</v>
      </c>
      <c r="H229" s="11">
        <v>15976.6401273883</v>
      </c>
      <c r="I229" s="10">
        <v>3456416.4317574399</v>
      </c>
      <c r="J229" s="33">
        <f t="shared" si="12"/>
        <v>4.6223134401848862E-3</v>
      </c>
      <c r="K229" s="33">
        <f t="shared" si="13"/>
        <v>4.6116469903019208E-3</v>
      </c>
      <c r="L229" s="33">
        <f t="shared" si="14"/>
        <v>0.9600081914195463</v>
      </c>
      <c r="M229" s="33">
        <f t="shared" si="15"/>
        <v>0.95558097253292118</v>
      </c>
    </row>
    <row r="230" spans="1:13" ht="27.6">
      <c r="A230" t="s">
        <v>164</v>
      </c>
      <c r="B230" t="s">
        <v>204</v>
      </c>
      <c r="C230" s="14" t="s">
        <v>206</v>
      </c>
      <c r="D230" t="s">
        <v>465</v>
      </c>
      <c r="E230" t="s">
        <v>483</v>
      </c>
      <c r="F230" s="20">
        <v>2030</v>
      </c>
      <c r="G230" s="20">
        <v>58</v>
      </c>
      <c r="H230" s="11">
        <v>16438.942430614101</v>
      </c>
      <c r="I230" s="10">
        <v>3245688.1623431798</v>
      </c>
      <c r="J230" s="33">
        <f t="shared" si="12"/>
        <v>5.0648557742978715E-3</v>
      </c>
      <c r="K230" s="33">
        <f t="shared" si="13"/>
        <v>5.0520510194906887E-3</v>
      </c>
      <c r="L230" s="33">
        <f t="shared" si="14"/>
        <v>0.95558097253292118</v>
      </c>
      <c r="M230" s="33">
        <f t="shared" si="15"/>
        <v>0.95075332870643037</v>
      </c>
    </row>
    <row r="231" spans="1:13" ht="27.6">
      <c r="A231" t="s">
        <v>164</v>
      </c>
      <c r="B231" t="s">
        <v>204</v>
      </c>
      <c r="C231" s="14" t="s">
        <v>206</v>
      </c>
      <c r="D231" t="s">
        <v>465</v>
      </c>
      <c r="E231" t="s">
        <v>483</v>
      </c>
      <c r="F231" s="20">
        <v>2030</v>
      </c>
      <c r="G231" s="20">
        <v>59</v>
      </c>
      <c r="H231" s="11">
        <v>17488.409498097401</v>
      </c>
      <c r="I231" s="10">
        <v>3154637.84213216</v>
      </c>
      <c r="J231" s="33">
        <f t="shared" si="12"/>
        <v>5.5437138502964622E-3</v>
      </c>
      <c r="K231" s="33">
        <f t="shared" si="13"/>
        <v>5.5283758249663473E-3</v>
      </c>
      <c r="L231" s="33">
        <f t="shared" si="14"/>
        <v>0.95075332870643037</v>
      </c>
      <c r="M231" s="33">
        <f t="shared" si="15"/>
        <v>0.94549720698850348</v>
      </c>
    </row>
    <row r="232" spans="1:13" ht="27.6">
      <c r="A232" t="s">
        <v>164</v>
      </c>
      <c r="B232" t="s">
        <v>204</v>
      </c>
      <c r="C232" s="14" t="s">
        <v>206</v>
      </c>
      <c r="D232" t="s">
        <v>465</v>
      </c>
      <c r="E232" t="s">
        <v>483</v>
      </c>
      <c r="F232" s="20">
        <v>2030</v>
      </c>
      <c r="G232" s="20">
        <v>60</v>
      </c>
      <c r="H232" s="11">
        <v>18960.9304874796</v>
      </c>
      <c r="I232" s="10">
        <v>3067658.2117773299</v>
      </c>
      <c r="J232" s="33">
        <f t="shared" si="12"/>
        <v>6.1809136411236885E-3</v>
      </c>
      <c r="K232" s="33">
        <f t="shared" si="13"/>
        <v>6.1618510892874623E-3</v>
      </c>
      <c r="L232" s="33">
        <f t="shared" si="14"/>
        <v>0.94549720698850348</v>
      </c>
      <c r="M232" s="33">
        <f t="shared" si="15"/>
        <v>0.93967119399370314</v>
      </c>
    </row>
    <row r="233" spans="1:13" ht="27.6">
      <c r="A233" t="s">
        <v>164</v>
      </c>
      <c r="B233" t="s">
        <v>204</v>
      </c>
      <c r="C233" s="14" t="s">
        <v>206</v>
      </c>
      <c r="D233" t="s">
        <v>465</v>
      </c>
      <c r="E233" t="s">
        <v>483</v>
      </c>
      <c r="F233" s="20">
        <v>2030</v>
      </c>
      <c r="G233" s="20">
        <v>61</v>
      </c>
      <c r="H233" s="11">
        <v>19941.522561218499</v>
      </c>
      <c r="I233" s="10">
        <v>2970751.4787951899</v>
      </c>
      <c r="J233" s="33">
        <f t="shared" si="12"/>
        <v>6.7126189126079068E-3</v>
      </c>
      <c r="K233" s="33">
        <f t="shared" si="13"/>
        <v>6.6901396127230228E-3</v>
      </c>
      <c r="L233" s="33">
        <f t="shared" si="14"/>
        <v>0.93967119399370314</v>
      </c>
      <c r="M233" s="33">
        <f t="shared" si="15"/>
        <v>0.93338466251583108</v>
      </c>
    </row>
    <row r="234" spans="1:13" ht="27.6">
      <c r="A234" t="s">
        <v>164</v>
      </c>
      <c r="B234" t="s">
        <v>204</v>
      </c>
      <c r="C234" s="14" t="s">
        <v>206</v>
      </c>
      <c r="D234" t="s">
        <v>465</v>
      </c>
      <c r="E234" t="s">
        <v>483</v>
      </c>
      <c r="F234" s="20">
        <v>2030</v>
      </c>
      <c r="G234" s="20">
        <v>62</v>
      </c>
      <c r="H234" s="11">
        <v>21005.3680125397</v>
      </c>
      <c r="I234" s="10">
        <v>2855111.74502079</v>
      </c>
      <c r="J234" s="33">
        <f t="shared" si="12"/>
        <v>7.3571088939591561E-3</v>
      </c>
      <c r="K234" s="33">
        <f t="shared" si="13"/>
        <v>7.3301116161957891E-3</v>
      </c>
      <c r="L234" s="33">
        <f t="shared" si="14"/>
        <v>0.93338466251583108</v>
      </c>
      <c r="M234" s="33">
        <f t="shared" si="15"/>
        <v>0.92654284875874482</v>
      </c>
    </row>
    <row r="235" spans="1:13" ht="27.6">
      <c r="A235" t="s">
        <v>164</v>
      </c>
      <c r="B235" t="s">
        <v>204</v>
      </c>
      <c r="C235" s="14" t="s">
        <v>206</v>
      </c>
      <c r="D235" t="s">
        <v>465</v>
      </c>
      <c r="E235" t="s">
        <v>483</v>
      </c>
      <c r="F235" s="20">
        <v>2030</v>
      </c>
      <c r="G235" s="20">
        <v>63</v>
      </c>
      <c r="H235" s="11">
        <v>21869.158534348</v>
      </c>
      <c r="I235" s="10">
        <v>2708936.0738919899</v>
      </c>
      <c r="J235" s="33">
        <f t="shared" si="12"/>
        <v>8.072969585778406E-3</v>
      </c>
      <c r="K235" s="33">
        <f t="shared" si="13"/>
        <v>8.0404706798412606E-3</v>
      </c>
      <c r="L235" s="33">
        <f t="shared" si="14"/>
        <v>0.92654284875874482</v>
      </c>
      <c r="M235" s="33">
        <f t="shared" si="15"/>
        <v>0.91909300814968353</v>
      </c>
    </row>
    <row r="236" spans="1:13" ht="27.6">
      <c r="A236" t="s">
        <v>164</v>
      </c>
      <c r="B236" t="s">
        <v>204</v>
      </c>
      <c r="C236" s="14" t="s">
        <v>206</v>
      </c>
      <c r="D236" t="s">
        <v>465</v>
      </c>
      <c r="E236" t="s">
        <v>483</v>
      </c>
      <c r="F236" s="20">
        <v>2030</v>
      </c>
      <c r="G236" s="20">
        <v>64</v>
      </c>
      <c r="H236" s="11">
        <v>22994.920277995199</v>
      </c>
      <c r="I236" s="10">
        <v>2598177.8932305202</v>
      </c>
      <c r="J236" s="33">
        <f t="shared" si="12"/>
        <v>8.8504025601587252E-3</v>
      </c>
      <c r="K236" s="33">
        <f t="shared" si="13"/>
        <v>8.8113530336779711E-3</v>
      </c>
      <c r="L236" s="33">
        <f t="shared" si="14"/>
        <v>0.91909300814968353</v>
      </c>
      <c r="M236" s="33">
        <f t="shared" si="15"/>
        <v>0.91099455518409156</v>
      </c>
    </row>
    <row r="237" spans="1:13" ht="27.6">
      <c r="A237" t="s">
        <v>164</v>
      </c>
      <c r="B237" t="s">
        <v>204</v>
      </c>
      <c r="C237" s="14" t="s">
        <v>206</v>
      </c>
      <c r="D237" t="s">
        <v>465</v>
      </c>
      <c r="E237" t="s">
        <v>483</v>
      </c>
      <c r="F237" s="20">
        <v>2030</v>
      </c>
      <c r="G237" s="20">
        <v>65</v>
      </c>
      <c r="H237" s="11">
        <v>23232.703534159598</v>
      </c>
      <c r="I237" s="10">
        <v>2466411.5807843599</v>
      </c>
      <c r="J237" s="33">
        <f t="shared" si="12"/>
        <v>9.4196377097658657E-3</v>
      </c>
      <c r="K237" s="33">
        <f t="shared" si="13"/>
        <v>9.3754118951266951E-3</v>
      </c>
      <c r="L237" s="33">
        <f t="shared" si="14"/>
        <v>0.91099455518409156</v>
      </c>
      <c r="M237" s="33">
        <f t="shared" si="15"/>
        <v>0.902453605995023</v>
      </c>
    </row>
    <row r="238" spans="1:13" ht="27.6">
      <c r="A238" t="s">
        <v>164</v>
      </c>
      <c r="B238" t="s">
        <v>204</v>
      </c>
      <c r="C238" s="14" t="s">
        <v>206</v>
      </c>
      <c r="D238" t="s">
        <v>465</v>
      </c>
      <c r="E238" t="s">
        <v>483</v>
      </c>
      <c r="F238" s="20">
        <v>2030</v>
      </c>
      <c r="G238" s="20">
        <v>66</v>
      </c>
      <c r="H238" s="11">
        <v>23957.6000466238</v>
      </c>
      <c r="I238" s="10">
        <v>2335052.8428830602</v>
      </c>
      <c r="J238" s="33">
        <f t="shared" si="12"/>
        <v>1.0259981961283434E-2</v>
      </c>
      <c r="K238" s="33">
        <f t="shared" si="13"/>
        <v>1.0207527892236667E-2</v>
      </c>
      <c r="L238" s="33">
        <f t="shared" si="14"/>
        <v>0.902453605995023</v>
      </c>
      <c r="M238" s="33">
        <f t="shared" si="15"/>
        <v>0.89324178564037926</v>
      </c>
    </row>
    <row r="239" spans="1:13" ht="27.6">
      <c r="A239" t="s">
        <v>164</v>
      </c>
      <c r="B239" t="s">
        <v>204</v>
      </c>
      <c r="C239" s="14" t="s">
        <v>206</v>
      </c>
      <c r="D239" t="s">
        <v>465</v>
      </c>
      <c r="E239" t="s">
        <v>483</v>
      </c>
      <c r="F239" s="20">
        <v>2030</v>
      </c>
      <c r="G239" s="20">
        <v>67</v>
      </c>
      <c r="H239" s="11">
        <v>24878.795019046898</v>
      </c>
      <c r="I239" s="10">
        <v>2208512.5325455298</v>
      </c>
      <c r="J239" s="33">
        <f t="shared" si="12"/>
        <v>1.1264955327363083E-2</v>
      </c>
      <c r="K239" s="33">
        <f t="shared" si="13"/>
        <v>1.1201743300970679E-2</v>
      </c>
      <c r="L239" s="33">
        <f t="shared" si="14"/>
        <v>0.89324178564037926</v>
      </c>
      <c r="M239" s="33">
        <f t="shared" si="15"/>
        <v>0.88323592045193511</v>
      </c>
    </row>
    <row r="240" spans="1:13" ht="27.6">
      <c r="A240" t="s">
        <v>164</v>
      </c>
      <c r="B240" t="s">
        <v>204</v>
      </c>
      <c r="C240" s="14" t="s">
        <v>206</v>
      </c>
      <c r="D240" t="s">
        <v>465</v>
      </c>
      <c r="E240" t="s">
        <v>483</v>
      </c>
      <c r="F240" s="20">
        <v>2030</v>
      </c>
      <c r="G240" s="20">
        <v>68</v>
      </c>
      <c r="H240" s="11">
        <v>25548.5386035296</v>
      </c>
      <c r="I240" s="10">
        <v>2057525.23096172</v>
      </c>
      <c r="J240" s="33">
        <f t="shared" si="12"/>
        <v>1.2417120441136853E-2</v>
      </c>
      <c r="K240" s="33">
        <f t="shared" si="13"/>
        <v>1.2340346101730404E-2</v>
      </c>
      <c r="L240" s="33">
        <f t="shared" si="14"/>
        <v>0.88323592045193511</v>
      </c>
      <c r="M240" s="33">
        <f t="shared" si="15"/>
        <v>0.87233648350407778</v>
      </c>
    </row>
    <row r="241" spans="1:13" ht="27.6">
      <c r="A241" t="s">
        <v>164</v>
      </c>
      <c r="B241" t="s">
        <v>204</v>
      </c>
      <c r="C241" s="14" t="s">
        <v>206</v>
      </c>
      <c r="D241" t="s">
        <v>465</v>
      </c>
      <c r="E241" t="s">
        <v>483</v>
      </c>
      <c r="F241" s="20">
        <v>2030</v>
      </c>
      <c r="G241" s="20">
        <v>69</v>
      </c>
      <c r="H241" s="11">
        <v>26346.036815433999</v>
      </c>
      <c r="I241" s="10">
        <v>1930921.29380981</v>
      </c>
      <c r="J241" s="33">
        <f t="shared" si="12"/>
        <v>1.3644283120132708E-2</v>
      </c>
      <c r="K241" s="33">
        <f t="shared" si="13"/>
        <v>1.3551621800370839E-2</v>
      </c>
      <c r="L241" s="33">
        <f t="shared" si="14"/>
        <v>0.87233648350407778</v>
      </c>
      <c r="M241" s="33">
        <f t="shared" si="15"/>
        <v>0.86051490939696507</v>
      </c>
    </row>
    <row r="242" spans="1:13" ht="27.6">
      <c r="A242" t="s">
        <v>164</v>
      </c>
      <c r="B242" t="s">
        <v>204</v>
      </c>
      <c r="C242" s="14" t="s">
        <v>206</v>
      </c>
      <c r="D242" t="s">
        <v>465</v>
      </c>
      <c r="E242" t="s">
        <v>483</v>
      </c>
      <c r="F242" s="20">
        <v>2031</v>
      </c>
      <c r="G242" s="20">
        <v>30</v>
      </c>
      <c r="H242" s="11">
        <v>957.92264178158405</v>
      </c>
      <c r="I242" s="10">
        <v>4340985.1983189201</v>
      </c>
      <c r="J242" s="33">
        <f t="shared" si="12"/>
        <v>2.2066940982718553E-4</v>
      </c>
      <c r="K242" s="33">
        <f t="shared" si="13"/>
        <v>2.2064506412378115E-4</v>
      </c>
      <c r="L242" s="33">
        <f t="shared" si="14"/>
        <v>1</v>
      </c>
      <c r="M242" s="33">
        <f t="shared" si="15"/>
        <v>0.99977935493587622</v>
      </c>
    </row>
    <row r="243" spans="1:13" ht="27.6">
      <c r="A243" t="s">
        <v>164</v>
      </c>
      <c r="B243" t="s">
        <v>204</v>
      </c>
      <c r="C243" s="14" t="s">
        <v>206</v>
      </c>
      <c r="D243" t="s">
        <v>465</v>
      </c>
      <c r="E243" t="s">
        <v>483</v>
      </c>
      <c r="F243" s="20">
        <v>2031</v>
      </c>
      <c r="G243" s="20">
        <v>31</v>
      </c>
      <c r="H243" s="11">
        <v>1090.6336178195399</v>
      </c>
      <c r="I243" s="10">
        <v>4321257.8039026503</v>
      </c>
      <c r="J243" s="33">
        <f t="shared" si="12"/>
        <v>2.5238800074241295E-4</v>
      </c>
      <c r="K243" s="33">
        <f t="shared" si="13"/>
        <v>2.5235615357033225E-4</v>
      </c>
      <c r="L243" s="33">
        <f t="shared" si="14"/>
        <v>0.99977935493587622</v>
      </c>
      <c r="M243" s="33">
        <f t="shared" si="15"/>
        <v>0.99952705446344559</v>
      </c>
    </row>
    <row r="244" spans="1:13" ht="27.6">
      <c r="A244" t="s">
        <v>164</v>
      </c>
      <c r="B244" t="s">
        <v>204</v>
      </c>
      <c r="C244" s="14" t="s">
        <v>206</v>
      </c>
      <c r="D244" t="s">
        <v>465</v>
      </c>
      <c r="E244" t="s">
        <v>483</v>
      </c>
      <c r="F244" s="20">
        <v>2031</v>
      </c>
      <c r="G244" s="20">
        <v>32</v>
      </c>
      <c r="H244" s="11">
        <v>1150.38098497551</v>
      </c>
      <c r="I244" s="10">
        <v>4341803.4076682404</v>
      </c>
      <c r="J244" s="33">
        <f t="shared" si="12"/>
        <v>2.6495464602192126E-4</v>
      </c>
      <c r="K244" s="33">
        <f t="shared" si="13"/>
        <v>2.6491954863949729E-4</v>
      </c>
      <c r="L244" s="33">
        <f t="shared" si="14"/>
        <v>0.99952705446344559</v>
      </c>
      <c r="M244" s="33">
        <f t="shared" si="15"/>
        <v>0.99926226020732412</v>
      </c>
    </row>
    <row r="245" spans="1:13" ht="27.6">
      <c r="A245" t="s">
        <v>164</v>
      </c>
      <c r="B245" t="s">
        <v>204</v>
      </c>
      <c r="C245" s="14" t="s">
        <v>206</v>
      </c>
      <c r="D245" t="s">
        <v>465</v>
      </c>
      <c r="E245" t="s">
        <v>483</v>
      </c>
      <c r="F245" s="20">
        <v>2031</v>
      </c>
      <c r="G245" s="20">
        <v>33</v>
      </c>
      <c r="H245" s="11">
        <v>1233.13468847743</v>
      </c>
      <c r="I245" s="10">
        <v>4401745.3577480903</v>
      </c>
      <c r="J245" s="33">
        <f t="shared" si="12"/>
        <v>2.8014675730999016E-4</v>
      </c>
      <c r="K245" s="33">
        <f t="shared" si="13"/>
        <v>2.8010751987128657E-4</v>
      </c>
      <c r="L245" s="33">
        <f t="shared" si="14"/>
        <v>0.99926226020732412</v>
      </c>
      <c r="M245" s="33">
        <f t="shared" si="15"/>
        <v>0.99898235933391644</v>
      </c>
    </row>
    <row r="246" spans="1:13" ht="27.6">
      <c r="A246" t="s">
        <v>164</v>
      </c>
      <c r="B246" t="s">
        <v>204</v>
      </c>
      <c r="C246" s="14" t="s">
        <v>206</v>
      </c>
      <c r="D246" t="s">
        <v>465</v>
      </c>
      <c r="E246" t="s">
        <v>483</v>
      </c>
      <c r="F246" s="20">
        <v>2031</v>
      </c>
      <c r="G246" s="20">
        <v>34</v>
      </c>
      <c r="H246" s="11">
        <v>1557.45273420385</v>
      </c>
      <c r="I246" s="10">
        <v>4541986.3328507598</v>
      </c>
      <c r="J246" s="33">
        <f t="shared" si="12"/>
        <v>3.4290123749146573E-4</v>
      </c>
      <c r="K246" s="33">
        <f t="shared" si="13"/>
        <v>3.428424535812935E-4</v>
      </c>
      <c r="L246" s="33">
        <f t="shared" si="14"/>
        <v>0.99898235933391644</v>
      </c>
      <c r="M246" s="33">
        <f t="shared" si="15"/>
        <v>0.99863986577075792</v>
      </c>
    </row>
    <row r="247" spans="1:13" ht="27.6">
      <c r="A247" t="s">
        <v>164</v>
      </c>
      <c r="B247" t="s">
        <v>204</v>
      </c>
      <c r="C247" s="14" t="s">
        <v>206</v>
      </c>
      <c r="D247" t="s">
        <v>465</v>
      </c>
      <c r="E247" t="s">
        <v>483</v>
      </c>
      <c r="F247" s="20">
        <v>2031</v>
      </c>
      <c r="G247" s="20">
        <v>35</v>
      </c>
      <c r="H247" s="11">
        <v>2086.4356506724098</v>
      </c>
      <c r="I247" s="10">
        <v>4498877.7938124305</v>
      </c>
      <c r="J247" s="33">
        <f t="shared" si="12"/>
        <v>4.6376802089223378E-4</v>
      </c>
      <c r="K247" s="33">
        <f t="shared" si="13"/>
        <v>4.6366049712631696E-4</v>
      </c>
      <c r="L247" s="33">
        <f t="shared" si="14"/>
        <v>0.99863986577075792</v>
      </c>
      <c r="M247" s="33">
        <f t="shared" si="15"/>
        <v>0.99817683591414452</v>
      </c>
    </row>
    <row r="248" spans="1:13" ht="27.6">
      <c r="A248" t="s">
        <v>164</v>
      </c>
      <c r="B248" t="s">
        <v>204</v>
      </c>
      <c r="C248" s="14" t="s">
        <v>206</v>
      </c>
      <c r="D248" t="s">
        <v>465</v>
      </c>
      <c r="E248" t="s">
        <v>483</v>
      </c>
      <c r="F248" s="20">
        <v>2031</v>
      </c>
      <c r="G248" s="20">
        <v>36</v>
      </c>
      <c r="H248" s="11">
        <v>2158.0072651392202</v>
      </c>
      <c r="I248" s="10">
        <v>4425069.3305327399</v>
      </c>
      <c r="J248" s="33">
        <f t="shared" si="12"/>
        <v>4.8767761676615692E-4</v>
      </c>
      <c r="K248" s="33">
        <f t="shared" si="13"/>
        <v>4.8755872136552192E-4</v>
      </c>
      <c r="L248" s="33">
        <f t="shared" si="14"/>
        <v>0.99817683591414452</v>
      </c>
      <c r="M248" s="33">
        <f t="shared" si="15"/>
        <v>0.99769016609232952</v>
      </c>
    </row>
    <row r="249" spans="1:13" ht="27.6">
      <c r="A249" t="s">
        <v>164</v>
      </c>
      <c r="B249" t="s">
        <v>204</v>
      </c>
      <c r="C249" s="14" t="s">
        <v>206</v>
      </c>
      <c r="D249" t="s">
        <v>465</v>
      </c>
      <c r="E249" t="s">
        <v>483</v>
      </c>
      <c r="F249" s="20">
        <v>2031</v>
      </c>
      <c r="G249" s="20">
        <v>37</v>
      </c>
      <c r="H249" s="11">
        <v>2289.7694799696201</v>
      </c>
      <c r="I249" s="10">
        <v>4367440.2429792304</v>
      </c>
      <c r="J249" s="33">
        <f t="shared" si="12"/>
        <v>5.2428181098767906E-4</v>
      </c>
      <c r="K249" s="33">
        <f t="shared" si="13"/>
        <v>5.2414439929415746E-4</v>
      </c>
      <c r="L249" s="33">
        <f t="shared" si="14"/>
        <v>0.99769016609232952</v>
      </c>
      <c r="M249" s="33">
        <f t="shared" si="15"/>
        <v>0.99716723237954141</v>
      </c>
    </row>
    <row r="250" spans="1:13" ht="27.6">
      <c r="A250" t="s">
        <v>164</v>
      </c>
      <c r="B250" t="s">
        <v>204</v>
      </c>
      <c r="C250" s="14" t="s">
        <v>206</v>
      </c>
      <c r="D250" t="s">
        <v>465</v>
      </c>
      <c r="E250" t="s">
        <v>483</v>
      </c>
      <c r="F250" s="20">
        <v>2031</v>
      </c>
      <c r="G250" s="20">
        <v>38</v>
      </c>
      <c r="H250" s="11">
        <v>2436.1319754843598</v>
      </c>
      <c r="I250" s="10">
        <v>4313330.0892749503</v>
      </c>
      <c r="J250" s="33">
        <f t="shared" si="12"/>
        <v>5.6479145464470159E-4</v>
      </c>
      <c r="K250" s="33">
        <f t="shared" si="13"/>
        <v>5.6463198997391828E-4</v>
      </c>
      <c r="L250" s="33">
        <f t="shared" si="14"/>
        <v>0.99716723237954141</v>
      </c>
      <c r="M250" s="33">
        <f t="shared" si="15"/>
        <v>0.99660419986078619</v>
      </c>
    </row>
    <row r="251" spans="1:13" ht="27.6">
      <c r="A251" t="s">
        <v>164</v>
      </c>
      <c r="B251" t="s">
        <v>204</v>
      </c>
      <c r="C251" s="14" t="s">
        <v>206</v>
      </c>
      <c r="D251" t="s">
        <v>465</v>
      </c>
      <c r="E251" t="s">
        <v>483</v>
      </c>
      <c r="F251" s="20">
        <v>2031</v>
      </c>
      <c r="G251" s="20">
        <v>39</v>
      </c>
      <c r="H251" s="11">
        <v>2648.92887605331</v>
      </c>
      <c r="I251" s="10">
        <v>4350354.6259027701</v>
      </c>
      <c r="J251" s="33">
        <f t="shared" si="12"/>
        <v>6.0889952747326058E-4</v>
      </c>
      <c r="K251" s="33">
        <f t="shared" si="13"/>
        <v>6.0871418577601588E-4</v>
      </c>
      <c r="L251" s="33">
        <f t="shared" si="14"/>
        <v>0.99660419986078619</v>
      </c>
      <c r="M251" s="33">
        <f t="shared" si="15"/>
        <v>0.99599755274672697</v>
      </c>
    </row>
    <row r="252" spans="1:13" ht="27.6">
      <c r="A252" t="s">
        <v>164</v>
      </c>
      <c r="B252" t="s">
        <v>204</v>
      </c>
      <c r="C252" s="14" t="s">
        <v>206</v>
      </c>
      <c r="D252" t="s">
        <v>465</v>
      </c>
      <c r="E252" t="s">
        <v>483</v>
      </c>
      <c r="F252" s="20">
        <v>2031</v>
      </c>
      <c r="G252" s="20">
        <v>40</v>
      </c>
      <c r="H252" s="11">
        <v>3582.6462184203601</v>
      </c>
      <c r="I252" s="10">
        <v>4367607.1897451496</v>
      </c>
      <c r="J252" s="33">
        <f t="shared" si="12"/>
        <v>8.2027665556375453E-4</v>
      </c>
      <c r="K252" s="33">
        <f t="shared" si="13"/>
        <v>8.1994032063681388E-4</v>
      </c>
      <c r="L252" s="33">
        <f t="shared" si="14"/>
        <v>0.99599755274672697</v>
      </c>
      <c r="M252" s="33">
        <f t="shared" si="15"/>
        <v>0.99518089419397437</v>
      </c>
    </row>
    <row r="253" spans="1:13" ht="27.6">
      <c r="A253" t="s">
        <v>164</v>
      </c>
      <c r="B253" t="s">
        <v>204</v>
      </c>
      <c r="C253" s="14" t="s">
        <v>206</v>
      </c>
      <c r="D253" t="s">
        <v>465</v>
      </c>
      <c r="E253" t="s">
        <v>483</v>
      </c>
      <c r="F253" s="20">
        <v>2031</v>
      </c>
      <c r="G253" s="20">
        <v>41</v>
      </c>
      <c r="H253" s="11">
        <v>5361.8457134828604</v>
      </c>
      <c r="I253" s="10">
        <v>6429667.8275716202</v>
      </c>
      <c r="J253" s="33">
        <f t="shared" si="12"/>
        <v>8.3392266245703418E-4</v>
      </c>
      <c r="K253" s="33">
        <f t="shared" si="13"/>
        <v>8.3357504558878581E-4</v>
      </c>
      <c r="L253" s="33">
        <f t="shared" si="14"/>
        <v>0.99518089419397437</v>
      </c>
      <c r="M253" s="33">
        <f t="shared" si="15"/>
        <v>0.99435133623472749</v>
      </c>
    </row>
    <row r="254" spans="1:13" ht="27.6">
      <c r="A254" t="s">
        <v>164</v>
      </c>
      <c r="B254" t="s">
        <v>204</v>
      </c>
      <c r="C254" s="14" t="s">
        <v>206</v>
      </c>
      <c r="D254" t="s">
        <v>465</v>
      </c>
      <c r="E254" t="s">
        <v>483</v>
      </c>
      <c r="F254" s="20">
        <v>2031</v>
      </c>
      <c r="G254" s="20">
        <v>42</v>
      </c>
      <c r="H254" s="11">
        <v>4123.13512452951</v>
      </c>
      <c r="I254" s="10">
        <v>4323716.5180509202</v>
      </c>
      <c r="J254" s="33">
        <f t="shared" si="12"/>
        <v>9.5360903225639082E-4</v>
      </c>
      <c r="K254" s="33">
        <f t="shared" si="13"/>
        <v>9.5315449165933597E-4</v>
      </c>
      <c r="L254" s="33">
        <f t="shared" si="14"/>
        <v>0.99435133623472749</v>
      </c>
      <c r="M254" s="33">
        <f t="shared" si="15"/>
        <v>0.99340356579230793</v>
      </c>
    </row>
    <row r="255" spans="1:13" ht="27.6">
      <c r="A255" t="s">
        <v>164</v>
      </c>
      <c r="B255" t="s">
        <v>204</v>
      </c>
      <c r="C255" s="14" t="s">
        <v>206</v>
      </c>
      <c r="D255" t="s">
        <v>465</v>
      </c>
      <c r="E255" t="s">
        <v>483</v>
      </c>
      <c r="F255" s="20">
        <v>2031</v>
      </c>
      <c r="G255" s="20">
        <v>43</v>
      </c>
      <c r="H255" s="11">
        <v>4477.3197793420804</v>
      </c>
      <c r="I255" s="10">
        <v>4306022.7757058498</v>
      </c>
      <c r="J255" s="33">
        <f t="shared" si="12"/>
        <v>1.0397807936833663E-3</v>
      </c>
      <c r="K255" s="33">
        <f t="shared" si="13"/>
        <v>1.0392404089439866E-3</v>
      </c>
      <c r="L255" s="33">
        <f t="shared" si="14"/>
        <v>0.99340356579230793</v>
      </c>
      <c r="M255" s="33">
        <f t="shared" si="15"/>
        <v>0.99237118066434749</v>
      </c>
    </row>
    <row r="256" spans="1:13" ht="27.6">
      <c r="A256" t="s">
        <v>164</v>
      </c>
      <c r="B256" t="s">
        <v>204</v>
      </c>
      <c r="C256" s="14" t="s">
        <v>206</v>
      </c>
      <c r="D256" t="s">
        <v>465</v>
      </c>
      <c r="E256" t="s">
        <v>483</v>
      </c>
      <c r="F256" s="20">
        <v>2031</v>
      </c>
      <c r="G256" s="20">
        <v>44</v>
      </c>
      <c r="H256" s="11">
        <v>4745.5256111116496</v>
      </c>
      <c r="I256" s="10">
        <v>4172990.3824343602</v>
      </c>
      <c r="J256" s="33">
        <f t="shared" si="12"/>
        <v>1.1372002272248935E-3</v>
      </c>
      <c r="K256" s="33">
        <f t="shared" si="13"/>
        <v>1.1365538600860425E-3</v>
      </c>
      <c r="L256" s="33">
        <f t="shared" si="14"/>
        <v>0.99237118066434749</v>
      </c>
      <c r="M256" s="33">
        <f t="shared" si="15"/>
        <v>0.99124329736832528</v>
      </c>
    </row>
    <row r="257" spans="1:13" ht="27.6">
      <c r="A257" t="s">
        <v>164</v>
      </c>
      <c r="B257" t="s">
        <v>204</v>
      </c>
      <c r="C257" s="14" t="s">
        <v>206</v>
      </c>
      <c r="D257" t="s">
        <v>465</v>
      </c>
      <c r="E257" t="s">
        <v>483</v>
      </c>
      <c r="F257" s="20">
        <v>2031</v>
      </c>
      <c r="G257" s="20">
        <v>45</v>
      </c>
      <c r="H257" s="11">
        <v>6089.7098006221304</v>
      </c>
      <c r="I257" s="10">
        <v>4137178.8921570298</v>
      </c>
      <c r="J257" s="33">
        <f t="shared" si="12"/>
        <v>1.471947421023193E-3</v>
      </c>
      <c r="K257" s="33">
        <f t="shared" si="13"/>
        <v>1.4708646377499246E-3</v>
      </c>
      <c r="L257" s="33">
        <f t="shared" si="14"/>
        <v>0.99124329736832528</v>
      </c>
      <c r="M257" s="33">
        <f t="shared" si="15"/>
        <v>0.98978531265481962</v>
      </c>
    </row>
    <row r="258" spans="1:13" ht="27.6">
      <c r="A258" t="s">
        <v>164</v>
      </c>
      <c r="B258" t="s">
        <v>204</v>
      </c>
      <c r="C258" s="14" t="s">
        <v>206</v>
      </c>
      <c r="D258" t="s">
        <v>465</v>
      </c>
      <c r="E258" t="s">
        <v>483</v>
      </c>
      <c r="F258" s="20">
        <v>2031</v>
      </c>
      <c r="G258" s="20">
        <v>46</v>
      </c>
      <c r="H258" s="11">
        <v>6676.0798652443</v>
      </c>
      <c r="I258" s="10">
        <v>4193359.8638581899</v>
      </c>
      <c r="J258" s="33">
        <f t="shared" ref="J258:J321" si="16">IF(I258&gt;0,H258/I258,0)</f>
        <v>1.5920598474708132E-3</v>
      </c>
      <c r="K258" s="33">
        <f t="shared" ref="K258:K321" si="17">1-EXP(-J258)</f>
        <v>1.5907931924779017E-3</v>
      </c>
      <c r="L258" s="33">
        <f t="shared" ref="L258:L321" si="18">IF(G258=30,1,M257)</f>
        <v>0.98978531265481962</v>
      </c>
      <c r="M258" s="33">
        <f t="shared" ref="M258:M321" si="19">L258*(1-K258)</f>
        <v>0.98821076891743376</v>
      </c>
    </row>
    <row r="259" spans="1:13" ht="27.6">
      <c r="A259" t="s">
        <v>164</v>
      </c>
      <c r="B259" t="s">
        <v>204</v>
      </c>
      <c r="C259" s="14" t="s">
        <v>206</v>
      </c>
      <c r="D259" t="s">
        <v>465</v>
      </c>
      <c r="E259" t="s">
        <v>483</v>
      </c>
      <c r="F259" s="20">
        <v>2031</v>
      </c>
      <c r="G259" s="20">
        <v>47</v>
      </c>
      <c r="H259" s="11">
        <v>7488.7771281120504</v>
      </c>
      <c r="I259" s="10">
        <v>4275211.1533339601</v>
      </c>
      <c r="J259" s="33">
        <f t="shared" si="16"/>
        <v>1.7516742119911524E-3</v>
      </c>
      <c r="K259" s="33">
        <f t="shared" si="17"/>
        <v>1.7501409261218015E-3</v>
      </c>
      <c r="L259" s="33">
        <f t="shared" si="18"/>
        <v>0.98821076891743376</v>
      </c>
      <c r="M259" s="33">
        <f t="shared" si="19"/>
        <v>0.98648126080711707</v>
      </c>
    </row>
    <row r="260" spans="1:13" ht="27.6">
      <c r="A260" t="s">
        <v>164</v>
      </c>
      <c r="B260" t="s">
        <v>204</v>
      </c>
      <c r="C260" s="14" t="s">
        <v>206</v>
      </c>
      <c r="D260" t="s">
        <v>465</v>
      </c>
      <c r="E260" t="s">
        <v>483</v>
      </c>
      <c r="F260" s="20">
        <v>2031</v>
      </c>
      <c r="G260" s="20">
        <v>48</v>
      </c>
      <c r="H260" s="11">
        <v>8171.8470765230104</v>
      </c>
      <c r="I260" s="10">
        <v>4248462.5896563902</v>
      </c>
      <c r="J260" s="33">
        <f t="shared" si="16"/>
        <v>1.9234833552303772E-3</v>
      </c>
      <c r="K260" s="33">
        <f t="shared" si="17"/>
        <v>1.9216346466315315E-3</v>
      </c>
      <c r="L260" s="33">
        <f t="shared" si="18"/>
        <v>0.98648126080711707</v>
      </c>
      <c r="M260" s="33">
        <f t="shared" si="19"/>
        <v>0.98458560423809738</v>
      </c>
    </row>
    <row r="261" spans="1:13" ht="27.6">
      <c r="A261" t="s">
        <v>164</v>
      </c>
      <c r="B261" t="s">
        <v>204</v>
      </c>
      <c r="C261" s="14" t="s">
        <v>206</v>
      </c>
      <c r="D261" t="s">
        <v>465</v>
      </c>
      <c r="E261" t="s">
        <v>483</v>
      </c>
      <c r="F261" s="20">
        <v>2031</v>
      </c>
      <c r="G261" s="20">
        <v>49</v>
      </c>
      <c r="H261" s="11">
        <v>8679.2950550432197</v>
      </c>
      <c r="I261" s="10">
        <v>4109762.9061416602</v>
      </c>
      <c r="J261" s="33">
        <f t="shared" si="16"/>
        <v>2.1118724493991653E-3</v>
      </c>
      <c r="K261" s="33">
        <f t="shared" si="17"/>
        <v>2.1096440157765128E-3</v>
      </c>
      <c r="L261" s="33">
        <f t="shared" si="18"/>
        <v>0.98458560423809738</v>
      </c>
      <c r="M261" s="33">
        <f t="shared" si="19"/>
        <v>0.98250847911009676</v>
      </c>
    </row>
    <row r="262" spans="1:13" ht="27.6">
      <c r="A262" t="s">
        <v>164</v>
      </c>
      <c r="B262" t="s">
        <v>204</v>
      </c>
      <c r="C262" s="14" t="s">
        <v>206</v>
      </c>
      <c r="D262" t="s">
        <v>465</v>
      </c>
      <c r="E262" t="s">
        <v>483</v>
      </c>
      <c r="F262" s="20">
        <v>2031</v>
      </c>
      <c r="G262" s="20">
        <v>50</v>
      </c>
      <c r="H262" s="11">
        <v>9918.2202418299694</v>
      </c>
      <c r="I262" s="10">
        <v>4032806.01523657</v>
      </c>
      <c r="J262" s="33">
        <f t="shared" si="16"/>
        <v>2.459384409851946E-3</v>
      </c>
      <c r="K262" s="33">
        <f t="shared" si="17"/>
        <v>2.4563626017843898E-3</v>
      </c>
      <c r="L262" s="33">
        <f t="shared" si="18"/>
        <v>0.98250847911009676</v>
      </c>
      <c r="M262" s="33">
        <f t="shared" si="19"/>
        <v>0.98009508202607465</v>
      </c>
    </row>
    <row r="263" spans="1:13" ht="27.6">
      <c r="A263" t="s">
        <v>164</v>
      </c>
      <c r="B263" t="s">
        <v>204</v>
      </c>
      <c r="C263" s="14" t="s">
        <v>206</v>
      </c>
      <c r="D263" t="s">
        <v>465</v>
      </c>
      <c r="E263" t="s">
        <v>483</v>
      </c>
      <c r="F263" s="20">
        <v>2031</v>
      </c>
      <c r="G263" s="20">
        <v>51</v>
      </c>
      <c r="H263" s="11">
        <v>10560.004771648601</v>
      </c>
      <c r="I263" s="10">
        <v>3970447.9916428002</v>
      </c>
      <c r="J263" s="33">
        <f t="shared" si="16"/>
        <v>2.6596506978244856E-3</v>
      </c>
      <c r="K263" s="33">
        <f t="shared" si="17"/>
        <v>2.6561169604372159E-3</v>
      </c>
      <c r="L263" s="33">
        <f t="shared" si="18"/>
        <v>0.98009508202607465</v>
      </c>
      <c r="M263" s="33">
        <f t="shared" si="19"/>
        <v>0.97749183485586411</v>
      </c>
    </row>
    <row r="264" spans="1:13" ht="27.6">
      <c r="A264" t="s">
        <v>164</v>
      </c>
      <c r="B264" t="s">
        <v>204</v>
      </c>
      <c r="C264" s="14" t="s">
        <v>206</v>
      </c>
      <c r="D264" t="s">
        <v>465</v>
      </c>
      <c r="E264" t="s">
        <v>483</v>
      </c>
      <c r="F264" s="20">
        <v>2031</v>
      </c>
      <c r="G264" s="20">
        <v>52</v>
      </c>
      <c r="H264" s="11">
        <v>11382.0722374672</v>
      </c>
      <c r="I264" s="10">
        <v>3903315.20922506</v>
      </c>
      <c r="J264" s="33">
        <f t="shared" si="16"/>
        <v>2.9160013033451447E-3</v>
      </c>
      <c r="K264" s="33">
        <f t="shared" si="17"/>
        <v>2.9117539010244942E-3</v>
      </c>
      <c r="L264" s="33">
        <f t="shared" si="18"/>
        <v>0.97749183485586411</v>
      </c>
      <c r="M264" s="33">
        <f t="shared" si="19"/>
        <v>0.97464561919250292</v>
      </c>
    </row>
    <row r="265" spans="1:13" ht="27.6">
      <c r="A265" t="s">
        <v>164</v>
      </c>
      <c r="B265" t="s">
        <v>204</v>
      </c>
      <c r="C265" s="14" t="s">
        <v>206</v>
      </c>
      <c r="D265" t="s">
        <v>465</v>
      </c>
      <c r="E265" t="s">
        <v>483</v>
      </c>
      <c r="F265" s="20">
        <v>2031</v>
      </c>
      <c r="G265" s="20">
        <v>53</v>
      </c>
      <c r="H265" s="11">
        <v>12177.781018911601</v>
      </c>
      <c r="I265" s="10">
        <v>3816795.1764993402</v>
      </c>
      <c r="J265" s="33">
        <f t="shared" si="16"/>
        <v>3.1905775541460225E-3</v>
      </c>
      <c r="K265" s="33">
        <f t="shared" si="17"/>
        <v>3.1854930704987572E-3</v>
      </c>
      <c r="L265" s="33">
        <f t="shared" si="18"/>
        <v>0.97464561919250292</v>
      </c>
      <c r="M265" s="33">
        <f t="shared" si="19"/>
        <v>0.9715408923263732</v>
      </c>
    </row>
    <row r="266" spans="1:13" ht="27.6">
      <c r="A266" t="s">
        <v>164</v>
      </c>
      <c r="B266" t="s">
        <v>204</v>
      </c>
      <c r="C266" s="14" t="s">
        <v>206</v>
      </c>
      <c r="D266" t="s">
        <v>465</v>
      </c>
      <c r="E266" t="s">
        <v>483</v>
      </c>
      <c r="F266" s="20">
        <v>2031</v>
      </c>
      <c r="G266" s="20">
        <v>54</v>
      </c>
      <c r="H266" s="11">
        <v>13090.262598094199</v>
      </c>
      <c r="I266" s="10">
        <v>3746842.0714877401</v>
      </c>
      <c r="J266" s="33">
        <f t="shared" si="16"/>
        <v>3.4936787695715485E-3</v>
      </c>
      <c r="K266" s="33">
        <f t="shared" si="17"/>
        <v>3.4875829748814979E-3</v>
      </c>
      <c r="L266" s="33">
        <f t="shared" si="18"/>
        <v>0.9715408923263732</v>
      </c>
      <c r="M266" s="33">
        <f t="shared" si="19"/>
        <v>0.96815256285089457</v>
      </c>
    </row>
    <row r="267" spans="1:13" ht="27.6">
      <c r="A267" t="s">
        <v>164</v>
      </c>
      <c r="B267" t="s">
        <v>204</v>
      </c>
      <c r="C267" s="14" t="s">
        <v>206</v>
      </c>
      <c r="D267" t="s">
        <v>465</v>
      </c>
      <c r="E267" t="s">
        <v>483</v>
      </c>
      <c r="F267" s="20">
        <v>2031</v>
      </c>
      <c r="G267" s="20">
        <v>55</v>
      </c>
      <c r="H267" s="11">
        <v>14113.617834238299</v>
      </c>
      <c r="I267" s="10">
        <v>3664928.22215252</v>
      </c>
      <c r="J267" s="33">
        <f t="shared" si="16"/>
        <v>3.8509943384236202E-3</v>
      </c>
      <c r="K267" s="33">
        <f t="shared" si="17"/>
        <v>3.8435887690448922E-3</v>
      </c>
      <c r="L267" s="33">
        <f t="shared" si="18"/>
        <v>0.96815256285089457</v>
      </c>
      <c r="M267" s="33">
        <f t="shared" si="19"/>
        <v>0.96443138253359884</v>
      </c>
    </row>
    <row r="268" spans="1:13" ht="27.6">
      <c r="A268" t="s">
        <v>164</v>
      </c>
      <c r="B268" t="s">
        <v>204</v>
      </c>
      <c r="C268" s="14" t="s">
        <v>206</v>
      </c>
      <c r="D268" t="s">
        <v>465</v>
      </c>
      <c r="E268" t="s">
        <v>483</v>
      </c>
      <c r="F268" s="20">
        <v>2031</v>
      </c>
      <c r="G268" s="20">
        <v>56</v>
      </c>
      <c r="H268" s="11">
        <v>14930.725070345101</v>
      </c>
      <c r="I268" s="10">
        <v>3581549.3053799202</v>
      </c>
      <c r="J268" s="33">
        <f t="shared" si="16"/>
        <v>4.1687894811101292E-3</v>
      </c>
      <c r="K268" s="33">
        <f t="shared" si="17"/>
        <v>4.1601121404312158E-3</v>
      </c>
      <c r="L268" s="33">
        <f t="shared" si="18"/>
        <v>0.96443138253359884</v>
      </c>
      <c r="M268" s="33">
        <f t="shared" si="19"/>
        <v>0.96041923983050792</v>
      </c>
    </row>
    <row r="269" spans="1:13" ht="27.6">
      <c r="A269" t="s">
        <v>164</v>
      </c>
      <c r="B269" t="s">
        <v>204</v>
      </c>
      <c r="C269" s="14" t="s">
        <v>206</v>
      </c>
      <c r="D269" t="s">
        <v>465</v>
      </c>
      <c r="E269" t="s">
        <v>483</v>
      </c>
      <c r="F269" s="20">
        <v>2031</v>
      </c>
      <c r="G269" s="20">
        <v>57</v>
      </c>
      <c r="H269" s="11">
        <v>15853.428026231501</v>
      </c>
      <c r="I269" s="10">
        <v>3471366.5177544402</v>
      </c>
      <c r="J269" s="33">
        <f t="shared" si="16"/>
        <v>4.5669127547173487E-3</v>
      </c>
      <c r="K269" s="33">
        <f t="shared" si="17"/>
        <v>4.5565002656697828E-3</v>
      </c>
      <c r="L269" s="33">
        <f t="shared" si="18"/>
        <v>0.96041923983050792</v>
      </c>
      <c r="M269" s="33">
        <f t="shared" si="19"/>
        <v>0.95604308930906579</v>
      </c>
    </row>
    <row r="270" spans="1:13" ht="27.6">
      <c r="A270" t="s">
        <v>164</v>
      </c>
      <c r="B270" t="s">
        <v>204</v>
      </c>
      <c r="C270" s="14" t="s">
        <v>206</v>
      </c>
      <c r="D270" t="s">
        <v>465</v>
      </c>
      <c r="E270" t="s">
        <v>483</v>
      </c>
      <c r="F270" s="20">
        <v>2031</v>
      </c>
      <c r="G270" s="20">
        <v>58</v>
      </c>
      <c r="H270" s="11">
        <v>17088.9341906148</v>
      </c>
      <c r="I270" s="10">
        <v>3419804.55631465</v>
      </c>
      <c r="J270" s="33">
        <f t="shared" si="16"/>
        <v>4.9970499510155275E-3</v>
      </c>
      <c r="K270" s="33">
        <f t="shared" si="17"/>
        <v>4.9845854674341883E-3</v>
      </c>
      <c r="L270" s="33">
        <f t="shared" si="18"/>
        <v>0.95604308930906579</v>
      </c>
      <c r="M270" s="33">
        <f t="shared" si="19"/>
        <v>0.95127761081985496</v>
      </c>
    </row>
    <row r="271" spans="1:13" ht="27.6">
      <c r="A271" t="s">
        <v>164</v>
      </c>
      <c r="B271" t="s">
        <v>204</v>
      </c>
      <c r="C271" s="14" t="s">
        <v>206</v>
      </c>
      <c r="D271" t="s">
        <v>465</v>
      </c>
      <c r="E271" t="s">
        <v>483</v>
      </c>
      <c r="F271" s="20">
        <v>2031</v>
      </c>
      <c r="G271" s="20">
        <v>59</v>
      </c>
      <c r="H271" s="11">
        <v>17566.6008785474</v>
      </c>
      <c r="I271" s="10">
        <v>3208060.5438114302</v>
      </c>
      <c r="J271" s="33">
        <f t="shared" si="16"/>
        <v>5.4757697489327571E-3</v>
      </c>
      <c r="K271" s="33">
        <f t="shared" si="17"/>
        <v>5.4608050486382176E-3</v>
      </c>
      <c r="L271" s="33">
        <f t="shared" si="18"/>
        <v>0.95127761081985496</v>
      </c>
      <c r="M271" s="33">
        <f t="shared" si="19"/>
        <v>0.94608286924003338</v>
      </c>
    </row>
    <row r="272" spans="1:13" ht="27.6">
      <c r="A272" t="s">
        <v>164</v>
      </c>
      <c r="B272" t="s">
        <v>204</v>
      </c>
      <c r="C272" s="14" t="s">
        <v>206</v>
      </c>
      <c r="D272" t="s">
        <v>465</v>
      </c>
      <c r="E272" t="s">
        <v>483</v>
      </c>
      <c r="F272" s="20">
        <v>2031</v>
      </c>
      <c r="G272" s="20">
        <v>60</v>
      </c>
      <c r="H272" s="11">
        <v>18972.6926663538</v>
      </c>
      <c r="I272" s="10">
        <v>3114643.2182231699</v>
      </c>
      <c r="J272" s="33">
        <f t="shared" si="16"/>
        <v>6.0914497542923296E-3</v>
      </c>
      <c r="K272" s="33">
        <f t="shared" si="17"/>
        <v>6.0729344882516356E-3</v>
      </c>
      <c r="L272" s="33">
        <f t="shared" si="18"/>
        <v>0.94608286924003338</v>
      </c>
      <c r="M272" s="33">
        <f t="shared" si="19"/>
        <v>0.94033736995468153</v>
      </c>
    </row>
    <row r="273" spans="1:13" ht="27.6">
      <c r="A273" t="s">
        <v>164</v>
      </c>
      <c r="B273" t="s">
        <v>204</v>
      </c>
      <c r="C273" s="14" t="s">
        <v>206</v>
      </c>
      <c r="D273" t="s">
        <v>465</v>
      </c>
      <c r="E273" t="s">
        <v>483</v>
      </c>
      <c r="F273" s="20">
        <v>2031</v>
      </c>
      <c r="G273" s="20">
        <v>61</v>
      </c>
      <c r="H273" s="11">
        <v>19991.339185554501</v>
      </c>
      <c r="I273" s="10">
        <v>3024552.2456705198</v>
      </c>
      <c r="J273" s="33">
        <f t="shared" si="16"/>
        <v>6.6096855209464489E-3</v>
      </c>
      <c r="K273" s="33">
        <f t="shared" si="17"/>
        <v>6.5878895974423868E-3</v>
      </c>
      <c r="L273" s="33">
        <f t="shared" si="18"/>
        <v>0.94033736995468153</v>
      </c>
      <c r="M273" s="33">
        <f t="shared" si="19"/>
        <v>0.9341425311770708</v>
      </c>
    </row>
    <row r="274" spans="1:13" ht="27.6">
      <c r="A274" t="s">
        <v>164</v>
      </c>
      <c r="B274" t="s">
        <v>204</v>
      </c>
      <c r="C274" s="14" t="s">
        <v>206</v>
      </c>
      <c r="D274" t="s">
        <v>465</v>
      </c>
      <c r="E274" t="s">
        <v>483</v>
      </c>
      <c r="F274" s="20">
        <v>2031</v>
      </c>
      <c r="G274" s="20">
        <v>62</v>
      </c>
      <c r="H274" s="11">
        <v>21220.156310072402</v>
      </c>
      <c r="I274" s="10">
        <v>2925778.1452552001</v>
      </c>
      <c r="J274" s="33">
        <f t="shared" si="16"/>
        <v>7.2528248064487062E-3</v>
      </c>
      <c r="K274" s="33">
        <f t="shared" si="17"/>
        <v>7.226586544771596E-3</v>
      </c>
      <c r="L274" s="33">
        <f t="shared" si="18"/>
        <v>0.9341425311770708</v>
      </c>
      <c r="M274" s="33">
        <f t="shared" si="19"/>
        <v>0.92739186933036766</v>
      </c>
    </row>
    <row r="275" spans="1:13" ht="27.6">
      <c r="A275" t="s">
        <v>164</v>
      </c>
      <c r="B275" t="s">
        <v>204</v>
      </c>
      <c r="C275" s="14" t="s">
        <v>206</v>
      </c>
      <c r="D275" t="s">
        <v>465</v>
      </c>
      <c r="E275" t="s">
        <v>483</v>
      </c>
      <c r="F275" s="20">
        <v>2031</v>
      </c>
      <c r="G275" s="20">
        <v>63</v>
      </c>
      <c r="H275" s="11">
        <v>22322.7790278475</v>
      </c>
      <c r="I275" s="10">
        <v>2807794.4852443398</v>
      </c>
      <c r="J275" s="33">
        <f t="shared" si="16"/>
        <v>7.9502895048620091E-3</v>
      </c>
      <c r="K275" s="33">
        <f t="shared" si="17"/>
        <v>7.9187695395183111E-3</v>
      </c>
      <c r="L275" s="33">
        <f t="shared" si="18"/>
        <v>0.92739186933036766</v>
      </c>
      <c r="M275" s="33">
        <f t="shared" si="19"/>
        <v>0.92004806684431739</v>
      </c>
    </row>
    <row r="276" spans="1:13" ht="27.6">
      <c r="A276" t="s">
        <v>164</v>
      </c>
      <c r="B276" t="s">
        <v>204</v>
      </c>
      <c r="C276" s="14" t="s">
        <v>206</v>
      </c>
      <c r="D276" t="s">
        <v>465</v>
      </c>
      <c r="E276" t="s">
        <v>483</v>
      </c>
      <c r="F276" s="20">
        <v>2031</v>
      </c>
      <c r="G276" s="20">
        <v>64</v>
      </c>
      <c r="H276" s="11">
        <v>23205.006271611601</v>
      </c>
      <c r="I276" s="10">
        <v>2659721.2523494302</v>
      </c>
      <c r="J276" s="33">
        <f t="shared" si="16"/>
        <v>8.7246008396984313E-3</v>
      </c>
      <c r="K276" s="33">
        <f t="shared" si="17"/>
        <v>8.6866519529481545E-3</v>
      </c>
      <c r="L276" s="33">
        <f t="shared" si="18"/>
        <v>0.92004806684431739</v>
      </c>
      <c r="M276" s="33">
        <f t="shared" si="19"/>
        <v>0.91205592950765801</v>
      </c>
    </row>
    <row r="277" spans="1:13" ht="27.6">
      <c r="A277" t="s">
        <v>164</v>
      </c>
      <c r="B277" t="s">
        <v>204</v>
      </c>
      <c r="C277" s="14" t="s">
        <v>206</v>
      </c>
      <c r="D277" t="s">
        <v>465</v>
      </c>
      <c r="E277" t="s">
        <v>483</v>
      </c>
      <c r="F277" s="20">
        <v>2031</v>
      </c>
      <c r="G277" s="20">
        <v>65</v>
      </c>
      <c r="H277" s="11">
        <v>23615.6613525252</v>
      </c>
      <c r="I277" s="10">
        <v>2546470.5365528599</v>
      </c>
      <c r="J277" s="33">
        <f t="shared" si="16"/>
        <v>9.2738796752361262E-3</v>
      </c>
      <c r="K277" s="33">
        <f t="shared" si="17"/>
        <v>9.2310098785862715E-3</v>
      </c>
      <c r="L277" s="33">
        <f t="shared" si="18"/>
        <v>0.91205592950765801</v>
      </c>
      <c r="M277" s="33">
        <f t="shared" si="19"/>
        <v>0.90363673221254959</v>
      </c>
    </row>
    <row r="278" spans="1:13" ht="27.6">
      <c r="A278" t="s">
        <v>164</v>
      </c>
      <c r="B278" t="s">
        <v>204</v>
      </c>
      <c r="C278" s="14" t="s">
        <v>206</v>
      </c>
      <c r="D278" t="s">
        <v>465</v>
      </c>
      <c r="E278" t="s">
        <v>483</v>
      </c>
      <c r="F278" s="20">
        <v>2031</v>
      </c>
      <c r="G278" s="20">
        <v>66</v>
      </c>
      <c r="H278" s="11">
        <v>24349.8749527951</v>
      </c>
      <c r="I278" s="10">
        <v>2412879.5959203299</v>
      </c>
      <c r="J278" s="33">
        <f t="shared" si="16"/>
        <v>1.0091624544368313E-2</v>
      </c>
      <c r="K278" s="33">
        <f t="shared" si="17"/>
        <v>1.0040874960115631E-2</v>
      </c>
      <c r="L278" s="33">
        <f t="shared" si="18"/>
        <v>0.90363673221254959</v>
      </c>
      <c r="M278" s="33">
        <f t="shared" si="19"/>
        <v>0.89456342877503592</v>
      </c>
    </row>
    <row r="279" spans="1:13" ht="27.6">
      <c r="A279" t="s">
        <v>164</v>
      </c>
      <c r="B279" t="s">
        <v>204</v>
      </c>
      <c r="C279" s="14" t="s">
        <v>206</v>
      </c>
      <c r="D279" t="s">
        <v>465</v>
      </c>
      <c r="E279" t="s">
        <v>483</v>
      </c>
      <c r="F279" s="20">
        <v>2031</v>
      </c>
      <c r="G279" s="20">
        <v>67</v>
      </c>
      <c r="H279" s="11">
        <v>25280.246697369199</v>
      </c>
      <c r="I279" s="10">
        <v>2279428.2537730299</v>
      </c>
      <c r="J279" s="33">
        <f t="shared" si="16"/>
        <v>1.1090608645182845E-2</v>
      </c>
      <c r="K279" s="33">
        <f t="shared" si="17"/>
        <v>1.1029334576561745E-2</v>
      </c>
      <c r="L279" s="33">
        <f t="shared" si="18"/>
        <v>0.89456342877503592</v>
      </c>
      <c r="M279" s="33">
        <f t="shared" si="19"/>
        <v>0.88469698941911978</v>
      </c>
    </row>
    <row r="280" spans="1:13" ht="27.6">
      <c r="A280" t="s">
        <v>164</v>
      </c>
      <c r="B280" t="s">
        <v>204</v>
      </c>
      <c r="C280" s="14" t="s">
        <v>206</v>
      </c>
      <c r="D280" t="s">
        <v>465</v>
      </c>
      <c r="E280" t="s">
        <v>483</v>
      </c>
      <c r="F280" s="20">
        <v>2031</v>
      </c>
      <c r="G280" s="20">
        <v>68</v>
      </c>
      <c r="H280" s="11">
        <v>26201.640951954501</v>
      </c>
      <c r="I280" s="10">
        <v>2150824.3501340002</v>
      </c>
      <c r="J280" s="33">
        <f t="shared" si="16"/>
        <v>1.2182138885642657E-2</v>
      </c>
      <c r="K280" s="33">
        <f t="shared" si="17"/>
        <v>1.2108237030351243E-2</v>
      </c>
      <c r="L280" s="33">
        <f t="shared" si="18"/>
        <v>0.88469698941911978</v>
      </c>
      <c r="M280" s="33">
        <f t="shared" si="19"/>
        <v>0.87398486857119495</v>
      </c>
    </row>
    <row r="281" spans="1:13" ht="27.6">
      <c r="A281" t="s">
        <v>164</v>
      </c>
      <c r="B281" t="s">
        <v>204</v>
      </c>
      <c r="C281" s="14" t="s">
        <v>206</v>
      </c>
      <c r="D281" t="s">
        <v>465</v>
      </c>
      <c r="E281" t="s">
        <v>483</v>
      </c>
      <c r="F281" s="20">
        <v>2031</v>
      </c>
      <c r="G281" s="20">
        <v>69</v>
      </c>
      <c r="H281" s="11">
        <v>26846.044666735801</v>
      </c>
      <c r="I281" s="10">
        <v>1998321.34329913</v>
      </c>
      <c r="J281" s="33">
        <f t="shared" si="16"/>
        <v>1.3434298120648757E-2</v>
      </c>
      <c r="K281" s="33">
        <f t="shared" si="17"/>
        <v>1.3344460688581861E-2</v>
      </c>
      <c r="L281" s="33">
        <f t="shared" si="18"/>
        <v>0.87398486857119495</v>
      </c>
      <c r="M281" s="33">
        <f t="shared" si="19"/>
        <v>0.86232201185013124</v>
      </c>
    </row>
    <row r="282" spans="1:13" ht="27.6">
      <c r="A282" t="s">
        <v>164</v>
      </c>
      <c r="B282" t="s">
        <v>204</v>
      </c>
      <c r="C282" s="14" t="s">
        <v>206</v>
      </c>
      <c r="D282" t="s">
        <v>465</v>
      </c>
      <c r="E282" t="s">
        <v>483</v>
      </c>
      <c r="F282" s="20">
        <v>2032</v>
      </c>
      <c r="G282" s="20">
        <v>30</v>
      </c>
      <c r="H282" s="11">
        <v>961.48051166488199</v>
      </c>
      <c r="I282" s="10">
        <v>4354849.4681992698</v>
      </c>
      <c r="J282" s="33">
        <f t="shared" si="16"/>
        <v>2.2078386834860085E-4</v>
      </c>
      <c r="K282" s="33">
        <f t="shared" si="17"/>
        <v>2.2075949738398215E-4</v>
      </c>
      <c r="L282" s="33">
        <f t="shared" si="18"/>
        <v>1</v>
      </c>
      <c r="M282" s="33">
        <f t="shared" si="19"/>
        <v>0.99977924050261602</v>
      </c>
    </row>
    <row r="283" spans="1:13" ht="27.6">
      <c r="A283" t="s">
        <v>164</v>
      </c>
      <c r="B283" t="s">
        <v>204</v>
      </c>
      <c r="C283" s="14" t="s">
        <v>206</v>
      </c>
      <c r="D283" t="s">
        <v>465</v>
      </c>
      <c r="E283" t="s">
        <v>483</v>
      </c>
      <c r="F283" s="20">
        <v>2032</v>
      </c>
      <c r="G283" s="20">
        <v>31</v>
      </c>
      <c r="H283" s="11">
        <v>1094.02467032201</v>
      </c>
      <c r="I283" s="10">
        <v>4335139.8462389996</v>
      </c>
      <c r="J283" s="33">
        <f t="shared" si="16"/>
        <v>2.5236202501544296E-4</v>
      </c>
      <c r="K283" s="33">
        <f t="shared" si="17"/>
        <v>2.523301843980752E-4</v>
      </c>
      <c r="L283" s="33">
        <f t="shared" si="18"/>
        <v>0.99977924050261602</v>
      </c>
      <c r="M283" s="33">
        <f t="shared" si="19"/>
        <v>0.99952696602250257</v>
      </c>
    </row>
    <row r="284" spans="1:13" ht="27.6">
      <c r="A284" t="s">
        <v>164</v>
      </c>
      <c r="B284" t="s">
        <v>204</v>
      </c>
      <c r="C284" s="14" t="s">
        <v>206</v>
      </c>
      <c r="D284" t="s">
        <v>465</v>
      </c>
      <c r="E284" t="s">
        <v>483</v>
      </c>
      <c r="F284" s="20">
        <v>2032</v>
      </c>
      <c r="G284" s="20">
        <v>32</v>
      </c>
      <c r="H284" s="11">
        <v>1143.2469122212101</v>
      </c>
      <c r="I284" s="10">
        <v>4315575.1586579503</v>
      </c>
      <c r="J284" s="33">
        <f t="shared" si="16"/>
        <v>2.6491182986991123E-4</v>
      </c>
      <c r="K284" s="33">
        <f t="shared" si="17"/>
        <v>2.6487674382946746E-4</v>
      </c>
      <c r="L284" s="33">
        <f t="shared" si="18"/>
        <v>0.99952696602250257</v>
      </c>
      <c r="M284" s="33">
        <f t="shared" si="19"/>
        <v>0.99926221457437281</v>
      </c>
    </row>
    <row r="285" spans="1:13" ht="27.6">
      <c r="A285" t="s">
        <v>164</v>
      </c>
      <c r="B285" t="s">
        <v>204</v>
      </c>
      <c r="C285" s="14" t="s">
        <v>206</v>
      </c>
      <c r="D285" t="s">
        <v>465</v>
      </c>
      <c r="E285" t="s">
        <v>483</v>
      </c>
      <c r="F285" s="20">
        <v>2032</v>
      </c>
      <c r="G285" s="20">
        <v>33</v>
      </c>
      <c r="H285" s="11">
        <v>1213.3357516129099</v>
      </c>
      <c r="I285" s="10">
        <v>4335853.5809508599</v>
      </c>
      <c r="J285" s="33">
        <f t="shared" si="16"/>
        <v>2.7983780562691957E-4</v>
      </c>
      <c r="K285" s="33">
        <f t="shared" si="17"/>
        <v>2.7979865468019671E-4</v>
      </c>
      <c r="L285" s="33">
        <f t="shared" si="18"/>
        <v>0.99926221457437281</v>
      </c>
      <c r="M285" s="33">
        <f t="shared" si="19"/>
        <v>0.99898262235106217</v>
      </c>
    </row>
    <row r="286" spans="1:13" ht="27.6">
      <c r="A286" t="s">
        <v>164</v>
      </c>
      <c r="B286" t="s">
        <v>204</v>
      </c>
      <c r="C286" s="14" t="s">
        <v>206</v>
      </c>
      <c r="D286" t="s">
        <v>465</v>
      </c>
      <c r="E286" t="s">
        <v>483</v>
      </c>
      <c r="F286" s="20">
        <v>2032</v>
      </c>
      <c r="G286" s="20">
        <v>34</v>
      </c>
      <c r="H286" s="11">
        <v>1308.20245468587</v>
      </c>
      <c r="I286" s="10">
        <v>4395422.5449968101</v>
      </c>
      <c r="J286" s="33">
        <f t="shared" si="16"/>
        <v>2.9762837162833437E-4</v>
      </c>
      <c r="K286" s="33">
        <f t="shared" si="17"/>
        <v>2.9758408469837683E-4</v>
      </c>
      <c r="L286" s="33">
        <f t="shared" si="18"/>
        <v>0.99898262235106217</v>
      </c>
      <c r="M286" s="33">
        <f t="shared" si="19"/>
        <v>0.99868534102176021</v>
      </c>
    </row>
    <row r="287" spans="1:13" ht="27.6">
      <c r="A287" t="s">
        <v>164</v>
      </c>
      <c r="B287" t="s">
        <v>204</v>
      </c>
      <c r="C287" s="14" t="s">
        <v>206</v>
      </c>
      <c r="D287" t="s">
        <v>465</v>
      </c>
      <c r="E287" t="s">
        <v>483</v>
      </c>
      <c r="F287" s="20">
        <v>2032</v>
      </c>
      <c r="G287" s="20">
        <v>35</v>
      </c>
      <c r="H287" s="11">
        <v>2095.0725108401698</v>
      </c>
      <c r="I287" s="10">
        <v>4534876.6131108003</v>
      </c>
      <c r="J287" s="33">
        <f t="shared" si="16"/>
        <v>4.6199107265302371E-4</v>
      </c>
      <c r="K287" s="33">
        <f t="shared" si="17"/>
        <v>4.6188437120975312E-4</v>
      </c>
      <c r="L287" s="33">
        <f t="shared" si="18"/>
        <v>0.99868534102176021</v>
      </c>
      <c r="M287" s="33">
        <f t="shared" si="19"/>
        <v>0.99822406387098594</v>
      </c>
    </row>
    <row r="288" spans="1:13" ht="27.6">
      <c r="A288" t="s">
        <v>164</v>
      </c>
      <c r="B288" t="s">
        <v>204</v>
      </c>
      <c r="C288" s="14" t="s">
        <v>206</v>
      </c>
      <c r="D288" t="s">
        <v>465</v>
      </c>
      <c r="E288" t="s">
        <v>483</v>
      </c>
      <c r="F288" s="20">
        <v>2032</v>
      </c>
      <c r="G288" s="20">
        <v>36</v>
      </c>
      <c r="H288" s="11">
        <v>2175.1498484980798</v>
      </c>
      <c r="I288" s="10">
        <v>4490914.9721969003</v>
      </c>
      <c r="J288" s="33">
        <f t="shared" si="16"/>
        <v>4.8434447366836326E-4</v>
      </c>
      <c r="K288" s="33">
        <f t="shared" si="17"/>
        <v>4.8422719781848755E-4</v>
      </c>
      <c r="L288" s="33">
        <f t="shared" si="18"/>
        <v>0.99822406387098594</v>
      </c>
      <c r="M288" s="33">
        <f t="shared" si="19"/>
        <v>0.99774069662974274</v>
      </c>
    </row>
    <row r="289" spans="1:13" ht="27.6">
      <c r="A289" t="s">
        <v>164</v>
      </c>
      <c r="B289" t="s">
        <v>204</v>
      </c>
      <c r="C289" s="14" t="s">
        <v>206</v>
      </c>
      <c r="D289" t="s">
        <v>465</v>
      </c>
      <c r="E289" t="s">
        <v>483</v>
      </c>
      <c r="F289" s="20">
        <v>2032</v>
      </c>
      <c r="G289" s="20">
        <v>37</v>
      </c>
      <c r="H289" s="11">
        <v>2299.6025112448401</v>
      </c>
      <c r="I289" s="10">
        <v>4417248.60574973</v>
      </c>
      <c r="J289" s="33">
        <f t="shared" si="16"/>
        <v>5.2059612588966644E-4</v>
      </c>
      <c r="K289" s="33">
        <f t="shared" si="17"/>
        <v>5.204606392388289E-4</v>
      </c>
      <c r="L289" s="33">
        <f t="shared" si="18"/>
        <v>0.99774069662974274</v>
      </c>
      <c r="M289" s="33">
        <f t="shared" si="19"/>
        <v>0.99722141186898028</v>
      </c>
    </row>
    <row r="290" spans="1:13" ht="27.6">
      <c r="A290" t="s">
        <v>164</v>
      </c>
      <c r="B290" t="s">
        <v>204</v>
      </c>
      <c r="C290" s="14" t="s">
        <v>206</v>
      </c>
      <c r="D290" t="s">
        <v>465</v>
      </c>
      <c r="E290" t="s">
        <v>483</v>
      </c>
      <c r="F290" s="20">
        <v>2032</v>
      </c>
      <c r="G290" s="20">
        <v>38</v>
      </c>
      <c r="H290" s="11">
        <v>2444.4263578293499</v>
      </c>
      <c r="I290" s="10">
        <v>4359173.3034741301</v>
      </c>
      <c r="J290" s="33">
        <f t="shared" si="16"/>
        <v>5.6075457148749177E-4</v>
      </c>
      <c r="K290" s="33">
        <f t="shared" si="17"/>
        <v>5.6059737802649501E-4</v>
      </c>
      <c r="L290" s="33">
        <f t="shared" si="18"/>
        <v>0.99722141186898028</v>
      </c>
      <c r="M290" s="33">
        <f t="shared" si="19"/>
        <v>0.99666237216017461</v>
      </c>
    </row>
    <row r="291" spans="1:13" ht="27.6">
      <c r="A291" t="s">
        <v>164</v>
      </c>
      <c r="B291" t="s">
        <v>204</v>
      </c>
      <c r="C291" s="14" t="s">
        <v>206</v>
      </c>
      <c r="D291" t="s">
        <v>465</v>
      </c>
      <c r="E291" t="s">
        <v>483</v>
      </c>
      <c r="F291" s="20">
        <v>2032</v>
      </c>
      <c r="G291" s="20">
        <v>39</v>
      </c>
      <c r="H291" s="11">
        <v>2604.4920447121399</v>
      </c>
      <c r="I291" s="10">
        <v>4304563.3924798397</v>
      </c>
      <c r="J291" s="33">
        <f t="shared" si="16"/>
        <v>6.0505370864377109E-4</v>
      </c>
      <c r="K291" s="33">
        <f t="shared" si="17"/>
        <v>6.0487070056036707E-4</v>
      </c>
      <c r="L291" s="33">
        <f t="shared" si="18"/>
        <v>0.99666237216017461</v>
      </c>
      <c r="M291" s="33">
        <f t="shared" si="19"/>
        <v>0.9960595202929039</v>
      </c>
    </row>
    <row r="292" spans="1:13" ht="27.6">
      <c r="A292" t="s">
        <v>164</v>
      </c>
      <c r="B292" t="s">
        <v>204</v>
      </c>
      <c r="C292" s="14" t="s">
        <v>206</v>
      </c>
      <c r="D292" t="s">
        <v>465</v>
      </c>
      <c r="E292" t="s">
        <v>483</v>
      </c>
      <c r="F292" s="20">
        <v>2032</v>
      </c>
      <c r="G292" s="20">
        <v>40</v>
      </c>
      <c r="H292" s="11">
        <v>3532.4105377887699</v>
      </c>
      <c r="I292" s="10">
        <v>4340848.9668120602</v>
      </c>
      <c r="J292" s="33">
        <f t="shared" si="16"/>
        <v>8.1376029546197017E-4</v>
      </c>
      <c r="K292" s="33">
        <f t="shared" si="17"/>
        <v>8.1342928234728884E-4</v>
      </c>
      <c r="L292" s="33">
        <f t="shared" si="18"/>
        <v>0.9960595202929039</v>
      </c>
      <c r="M292" s="33">
        <f t="shared" si="19"/>
        <v>0.99524929631213688</v>
      </c>
    </row>
    <row r="293" spans="1:13" ht="27.6">
      <c r="A293" t="s">
        <v>164</v>
      </c>
      <c r="B293" t="s">
        <v>204</v>
      </c>
      <c r="C293" s="14" t="s">
        <v>206</v>
      </c>
      <c r="D293" t="s">
        <v>465</v>
      </c>
      <c r="E293" t="s">
        <v>483</v>
      </c>
      <c r="F293" s="20">
        <v>2032</v>
      </c>
      <c r="G293" s="20">
        <v>41</v>
      </c>
      <c r="H293" s="11">
        <v>3779.3089149457501</v>
      </c>
      <c r="I293" s="10">
        <v>4356515.4336957103</v>
      </c>
      <c r="J293" s="33">
        <f t="shared" si="16"/>
        <v>8.6750729395205985E-4</v>
      </c>
      <c r="K293" s="33">
        <f t="shared" si="17"/>
        <v>8.6713111828573552E-4</v>
      </c>
      <c r="L293" s="33">
        <f t="shared" si="18"/>
        <v>0.99524929631213688</v>
      </c>
      <c r="M293" s="33">
        <f t="shared" si="19"/>
        <v>0.99438628467685264</v>
      </c>
    </row>
    <row r="294" spans="1:13" ht="27.6">
      <c r="A294" t="s">
        <v>164</v>
      </c>
      <c r="B294" t="s">
        <v>204</v>
      </c>
      <c r="C294" s="14" t="s">
        <v>206</v>
      </c>
      <c r="D294" t="s">
        <v>465</v>
      </c>
      <c r="E294" t="s">
        <v>483</v>
      </c>
      <c r="F294" s="20">
        <v>2032</v>
      </c>
      <c r="G294" s="20">
        <v>42</v>
      </c>
      <c r="H294" s="11">
        <v>5750.9240327162997</v>
      </c>
      <c r="I294" s="10">
        <v>6413980.9257770097</v>
      </c>
      <c r="J294" s="33">
        <f t="shared" si="16"/>
        <v>8.9662318913422947E-4</v>
      </c>
      <c r="K294" s="33">
        <f t="shared" si="17"/>
        <v>8.9622134267319797E-4</v>
      </c>
      <c r="L294" s="33">
        <f t="shared" si="18"/>
        <v>0.99438628467685264</v>
      </c>
      <c r="M294" s="33">
        <f t="shared" si="19"/>
        <v>0.99349509446566375</v>
      </c>
    </row>
    <row r="295" spans="1:13" ht="27.6">
      <c r="A295" t="s">
        <v>164</v>
      </c>
      <c r="B295" t="s">
        <v>204</v>
      </c>
      <c r="C295" s="14" t="s">
        <v>206</v>
      </c>
      <c r="D295" t="s">
        <v>465</v>
      </c>
      <c r="E295" t="s">
        <v>483</v>
      </c>
      <c r="F295" s="20">
        <v>2032</v>
      </c>
      <c r="G295" s="20">
        <v>43</v>
      </c>
      <c r="H295" s="11">
        <v>4446.9536703387903</v>
      </c>
      <c r="I295" s="10">
        <v>4311802.2231291896</v>
      </c>
      <c r="J295" s="33">
        <f t="shared" si="16"/>
        <v>1.031344537670264E-3</v>
      </c>
      <c r="K295" s="33">
        <f t="shared" si="17"/>
        <v>1.0308128846807652E-3</v>
      </c>
      <c r="L295" s="33">
        <f t="shared" si="18"/>
        <v>0.99349509446566375</v>
      </c>
      <c r="M295" s="33">
        <f t="shared" si="19"/>
        <v>0.99247098692142144</v>
      </c>
    </row>
    <row r="296" spans="1:13" ht="27.6">
      <c r="A296" t="s">
        <v>164</v>
      </c>
      <c r="B296" t="s">
        <v>204</v>
      </c>
      <c r="C296" s="14" t="s">
        <v>206</v>
      </c>
      <c r="D296" t="s">
        <v>465</v>
      </c>
      <c r="E296" t="s">
        <v>483</v>
      </c>
      <c r="F296" s="20">
        <v>2032</v>
      </c>
      <c r="G296" s="20">
        <v>44</v>
      </c>
      <c r="H296" s="11">
        <v>4840.4831912862501</v>
      </c>
      <c r="I296" s="10">
        <v>4293132.3246551501</v>
      </c>
      <c r="J296" s="33">
        <f t="shared" si="16"/>
        <v>1.1274945250319222E-3</v>
      </c>
      <c r="K296" s="33">
        <f t="shared" si="17"/>
        <v>1.1268591418993612E-3</v>
      </c>
      <c r="L296" s="33">
        <f t="shared" si="18"/>
        <v>0.99247098692142144</v>
      </c>
      <c r="M296" s="33">
        <f t="shared" si="19"/>
        <v>0.99135261191673918</v>
      </c>
    </row>
    <row r="297" spans="1:13" ht="27.6">
      <c r="A297" t="s">
        <v>164</v>
      </c>
      <c r="B297" t="s">
        <v>204</v>
      </c>
      <c r="C297" s="14" t="s">
        <v>206</v>
      </c>
      <c r="D297" t="s">
        <v>465</v>
      </c>
      <c r="E297" t="s">
        <v>483</v>
      </c>
      <c r="F297" s="20">
        <v>2032</v>
      </c>
      <c r="G297" s="20">
        <v>45</v>
      </c>
      <c r="H297" s="11">
        <v>6066.5779820506305</v>
      </c>
      <c r="I297" s="10">
        <v>4159374.0762653002</v>
      </c>
      <c r="J297" s="33">
        <f t="shared" si="16"/>
        <v>1.4585314691141721E-3</v>
      </c>
      <c r="K297" s="33">
        <f t="shared" si="17"/>
        <v>1.4574683290282664E-3</v>
      </c>
      <c r="L297" s="33">
        <f t="shared" si="18"/>
        <v>0.99135261191673918</v>
      </c>
      <c r="M297" s="33">
        <f t="shared" si="19"/>
        <v>0.98990774688197103</v>
      </c>
    </row>
    <row r="298" spans="1:13" ht="27.6">
      <c r="A298" t="s">
        <v>164</v>
      </c>
      <c r="B298" t="s">
        <v>204</v>
      </c>
      <c r="C298" s="14" t="s">
        <v>206</v>
      </c>
      <c r="D298" t="s">
        <v>465</v>
      </c>
      <c r="E298" t="s">
        <v>483</v>
      </c>
      <c r="F298" s="20">
        <v>2032</v>
      </c>
      <c r="G298" s="20">
        <v>46</v>
      </c>
      <c r="H298" s="11">
        <v>6489.2985240542102</v>
      </c>
      <c r="I298" s="10">
        <v>4121433.1726896702</v>
      </c>
      <c r="J298" s="33">
        <f t="shared" si="16"/>
        <v>1.5745247471328663E-3</v>
      </c>
      <c r="K298" s="33">
        <f t="shared" si="17"/>
        <v>1.5732858333620259E-3</v>
      </c>
      <c r="L298" s="33">
        <f t="shared" si="18"/>
        <v>0.98990774688197103</v>
      </c>
      <c r="M298" s="33">
        <f t="shared" si="19"/>
        <v>0.98835033904746628</v>
      </c>
    </row>
    <row r="299" spans="1:13" ht="27.6">
      <c r="A299" t="s">
        <v>164</v>
      </c>
      <c r="B299" t="s">
        <v>204</v>
      </c>
      <c r="C299" s="14" t="s">
        <v>206</v>
      </c>
      <c r="D299" t="s">
        <v>465</v>
      </c>
      <c r="E299" t="s">
        <v>483</v>
      </c>
      <c r="F299" s="20">
        <v>2032</v>
      </c>
      <c r="G299" s="20">
        <v>47</v>
      </c>
      <c r="H299" s="11">
        <v>7236.4228074252997</v>
      </c>
      <c r="I299" s="10">
        <v>4177001.6916459501</v>
      </c>
      <c r="J299" s="33">
        <f t="shared" si="16"/>
        <v>1.7324443085331342E-3</v>
      </c>
      <c r="K299" s="33">
        <f t="shared" si="17"/>
        <v>1.7309444931326023E-3</v>
      </c>
      <c r="L299" s="33">
        <f t="shared" si="18"/>
        <v>0.98835033904746628</v>
      </c>
      <c r="M299" s="33">
        <f t="shared" si="19"/>
        <v>0.98663955947080628</v>
      </c>
    </row>
    <row r="300" spans="1:13" ht="27.6">
      <c r="A300" t="s">
        <v>164</v>
      </c>
      <c r="B300" t="s">
        <v>204</v>
      </c>
      <c r="C300" s="14" t="s">
        <v>206</v>
      </c>
      <c r="D300" t="s">
        <v>465</v>
      </c>
      <c r="E300" t="s">
        <v>483</v>
      </c>
      <c r="F300" s="20">
        <v>2032</v>
      </c>
      <c r="G300" s="20">
        <v>48</v>
      </c>
      <c r="H300" s="11">
        <v>8110.4960039406396</v>
      </c>
      <c r="I300" s="10">
        <v>4256915.7670814302</v>
      </c>
      <c r="J300" s="33">
        <f t="shared" si="16"/>
        <v>1.905251700458534E-3</v>
      </c>
      <c r="K300" s="33">
        <f t="shared" si="17"/>
        <v>1.9034378605609081E-3</v>
      </c>
      <c r="L300" s="33">
        <f t="shared" si="18"/>
        <v>0.98663955947080628</v>
      </c>
      <c r="M300" s="33">
        <f t="shared" si="19"/>
        <v>0.98476155237858243</v>
      </c>
    </row>
    <row r="301" spans="1:13" ht="27.6">
      <c r="A301" t="s">
        <v>164</v>
      </c>
      <c r="B301" t="s">
        <v>204</v>
      </c>
      <c r="C301" s="14" t="s">
        <v>206</v>
      </c>
      <c r="D301" t="s">
        <v>465</v>
      </c>
      <c r="E301" t="s">
        <v>483</v>
      </c>
      <c r="F301" s="20">
        <v>2032</v>
      </c>
      <c r="G301" s="20">
        <v>49</v>
      </c>
      <c r="H301" s="11">
        <v>8839.6100196360294</v>
      </c>
      <c r="I301" s="10">
        <v>4228528.9626732497</v>
      </c>
      <c r="J301" s="33">
        <f t="shared" si="16"/>
        <v>2.090469309224663E-3</v>
      </c>
      <c r="K301" s="33">
        <f t="shared" si="17"/>
        <v>2.0882858000429438E-3</v>
      </c>
      <c r="L301" s="33">
        <f t="shared" si="18"/>
        <v>0.98476155237858243</v>
      </c>
      <c r="M301" s="33">
        <f t="shared" si="19"/>
        <v>0.98270508881232199</v>
      </c>
    </row>
    <row r="302" spans="1:13" ht="27.6">
      <c r="A302" t="s">
        <v>164</v>
      </c>
      <c r="B302" t="s">
        <v>204</v>
      </c>
      <c r="C302" s="14" t="s">
        <v>206</v>
      </c>
      <c r="D302" t="s">
        <v>465</v>
      </c>
      <c r="E302" t="s">
        <v>483</v>
      </c>
      <c r="F302" s="20">
        <v>2032</v>
      </c>
      <c r="G302" s="20">
        <v>50</v>
      </c>
      <c r="H302" s="11">
        <v>9946.9150598610395</v>
      </c>
      <c r="I302" s="10">
        <v>4088619.5011949199</v>
      </c>
      <c r="J302" s="33">
        <f t="shared" si="16"/>
        <v>2.43282972576783E-3</v>
      </c>
      <c r="K302" s="33">
        <f t="shared" si="17"/>
        <v>2.4298727939204845E-3</v>
      </c>
      <c r="L302" s="33">
        <f t="shared" si="18"/>
        <v>0.98270508881232199</v>
      </c>
      <c r="M302" s="33">
        <f t="shared" si="19"/>
        <v>0.98031724045256974</v>
      </c>
    </row>
    <row r="303" spans="1:13" ht="27.6">
      <c r="A303" t="s">
        <v>164</v>
      </c>
      <c r="B303" t="s">
        <v>204</v>
      </c>
      <c r="C303" s="14" t="s">
        <v>206</v>
      </c>
      <c r="D303" t="s">
        <v>465</v>
      </c>
      <c r="E303" t="s">
        <v>483</v>
      </c>
      <c r="F303" s="20">
        <v>2032</v>
      </c>
      <c r="G303" s="20">
        <v>51</v>
      </c>
      <c r="H303" s="11">
        <v>10535.411150806</v>
      </c>
      <c r="I303" s="10">
        <v>4009240.46404259</v>
      </c>
      <c r="J303" s="33">
        <f t="shared" si="16"/>
        <v>2.6277823057245494E-3</v>
      </c>
      <c r="K303" s="33">
        <f t="shared" si="17"/>
        <v>2.624332708060173E-3</v>
      </c>
      <c r="L303" s="33">
        <f t="shared" si="18"/>
        <v>0.98031724045256974</v>
      </c>
      <c r="M303" s="33">
        <f t="shared" si="19"/>
        <v>0.9777445618541748</v>
      </c>
    </row>
    <row r="304" spans="1:13" ht="27.6">
      <c r="A304" t="s">
        <v>164</v>
      </c>
      <c r="B304" t="s">
        <v>204</v>
      </c>
      <c r="C304" s="14" t="s">
        <v>206</v>
      </c>
      <c r="D304" t="s">
        <v>465</v>
      </c>
      <c r="E304" t="s">
        <v>483</v>
      </c>
      <c r="F304" s="20">
        <v>2032</v>
      </c>
      <c r="G304" s="20">
        <v>52</v>
      </c>
      <c r="H304" s="11">
        <v>11369.604101598299</v>
      </c>
      <c r="I304" s="10">
        <v>3946041.1581861302</v>
      </c>
      <c r="J304" s="33">
        <f t="shared" si="16"/>
        <v>2.8812685032470731E-3</v>
      </c>
      <c r="K304" s="33">
        <f t="shared" si="17"/>
        <v>2.8771216328582483E-3</v>
      </c>
      <c r="L304" s="33">
        <f t="shared" si="18"/>
        <v>0.9777445618541748</v>
      </c>
      <c r="M304" s="33">
        <f t="shared" si="19"/>
        <v>0.97493147182385465</v>
      </c>
    </row>
    <row r="305" spans="1:13" ht="27.6">
      <c r="A305" t="s">
        <v>164</v>
      </c>
      <c r="B305" t="s">
        <v>204</v>
      </c>
      <c r="C305" s="14" t="s">
        <v>206</v>
      </c>
      <c r="D305" t="s">
        <v>465</v>
      </c>
      <c r="E305" t="s">
        <v>483</v>
      </c>
      <c r="F305" s="20">
        <v>2032</v>
      </c>
      <c r="G305" s="20">
        <v>53</v>
      </c>
      <c r="H305" s="11">
        <v>12238.7241561511</v>
      </c>
      <c r="I305" s="10">
        <v>3877065.31710466</v>
      </c>
      <c r="J305" s="33">
        <f t="shared" si="16"/>
        <v>3.1566979545474393E-3</v>
      </c>
      <c r="K305" s="33">
        <f t="shared" si="17"/>
        <v>3.1517208220380732E-3</v>
      </c>
      <c r="L305" s="33">
        <f t="shared" si="18"/>
        <v>0.97493147182385465</v>
      </c>
      <c r="M305" s="33">
        <f t="shared" si="19"/>
        <v>0.97185876000404714</v>
      </c>
    </row>
    <row r="306" spans="1:13" ht="27.6">
      <c r="A306" t="s">
        <v>164</v>
      </c>
      <c r="B306" t="s">
        <v>204</v>
      </c>
      <c r="C306" s="14" t="s">
        <v>206</v>
      </c>
      <c r="D306" t="s">
        <v>465</v>
      </c>
      <c r="E306" t="s">
        <v>483</v>
      </c>
      <c r="F306" s="20">
        <v>2032</v>
      </c>
      <c r="G306" s="20">
        <v>54</v>
      </c>
      <c r="H306" s="11">
        <v>13079.038380800999</v>
      </c>
      <c r="I306" s="10">
        <v>3788744.5380640901</v>
      </c>
      <c r="J306" s="33">
        <f t="shared" si="16"/>
        <v>3.4520771325173352E-3</v>
      </c>
      <c r="K306" s="33">
        <f t="shared" si="17"/>
        <v>3.4461255646462963E-3</v>
      </c>
      <c r="L306" s="33">
        <f t="shared" si="18"/>
        <v>0.97185876000404714</v>
      </c>
      <c r="M306" s="33">
        <f t="shared" si="19"/>
        <v>0.96850961268597169</v>
      </c>
    </row>
    <row r="307" spans="1:13" ht="27.6">
      <c r="A307" t="s">
        <v>164</v>
      </c>
      <c r="B307" t="s">
        <v>204</v>
      </c>
      <c r="C307" s="14" t="s">
        <v>206</v>
      </c>
      <c r="D307" t="s">
        <v>465</v>
      </c>
      <c r="E307" t="s">
        <v>483</v>
      </c>
      <c r="F307" s="20">
        <v>2032</v>
      </c>
      <c r="G307" s="20">
        <v>55</v>
      </c>
      <c r="H307" s="11">
        <v>14130.505111578599</v>
      </c>
      <c r="I307" s="10">
        <v>3716728.4603955001</v>
      </c>
      <c r="J307" s="33">
        <f t="shared" si="16"/>
        <v>3.8018664161640048E-3</v>
      </c>
      <c r="K307" s="33">
        <f t="shared" si="17"/>
        <v>3.7946484721578244E-3</v>
      </c>
      <c r="L307" s="33">
        <f t="shared" si="18"/>
        <v>0.96850961268597169</v>
      </c>
      <c r="M307" s="33">
        <f t="shared" si="19"/>
        <v>0.96483445916392274</v>
      </c>
    </row>
    <row r="308" spans="1:13" ht="27.6">
      <c r="A308" t="s">
        <v>164</v>
      </c>
      <c r="B308" t="s">
        <v>204</v>
      </c>
      <c r="C308" s="14" t="s">
        <v>206</v>
      </c>
      <c r="D308" t="s">
        <v>465</v>
      </c>
      <c r="E308" t="s">
        <v>483</v>
      </c>
      <c r="F308" s="20">
        <v>2032</v>
      </c>
      <c r="G308" s="20">
        <v>56</v>
      </c>
      <c r="H308" s="11">
        <v>14930.6817642357</v>
      </c>
      <c r="I308" s="10">
        <v>3632342.10698978</v>
      </c>
      <c r="J308" s="33">
        <f t="shared" si="16"/>
        <v>4.1104833532899683E-3</v>
      </c>
      <c r="K308" s="33">
        <f t="shared" si="17"/>
        <v>4.1020468798774745E-3</v>
      </c>
      <c r="L308" s="33">
        <f t="shared" si="18"/>
        <v>0.96483445916392274</v>
      </c>
      <c r="M308" s="33">
        <f t="shared" si="19"/>
        <v>0.96087666298111107</v>
      </c>
    </row>
    <row r="309" spans="1:13" ht="27.6">
      <c r="A309" t="s">
        <v>164</v>
      </c>
      <c r="B309" t="s">
        <v>204</v>
      </c>
      <c r="C309" s="14" t="s">
        <v>206</v>
      </c>
      <c r="D309" t="s">
        <v>465</v>
      </c>
      <c r="E309" t="s">
        <v>483</v>
      </c>
      <c r="F309" s="20">
        <v>2032</v>
      </c>
      <c r="G309" s="20">
        <v>57</v>
      </c>
      <c r="H309" s="11">
        <v>15971.1752069186</v>
      </c>
      <c r="I309" s="10">
        <v>3547309.9218548099</v>
      </c>
      <c r="J309" s="33">
        <f t="shared" si="16"/>
        <v>4.5023343205849988E-3</v>
      </c>
      <c r="K309" s="33">
        <f t="shared" si="17"/>
        <v>4.4922140074591388E-3</v>
      </c>
      <c r="L309" s="33">
        <f t="shared" si="18"/>
        <v>0.96087666298111107</v>
      </c>
      <c r="M309" s="33">
        <f t="shared" si="19"/>
        <v>0.95656019937622672</v>
      </c>
    </row>
    <row r="310" spans="1:13" ht="27.6">
      <c r="A310" t="s">
        <v>164</v>
      </c>
      <c r="B310" t="s">
        <v>204</v>
      </c>
      <c r="C310" s="14" t="s">
        <v>206</v>
      </c>
      <c r="D310" t="s">
        <v>465</v>
      </c>
      <c r="E310" t="s">
        <v>483</v>
      </c>
      <c r="F310" s="20">
        <v>2032</v>
      </c>
      <c r="G310" s="20">
        <v>58</v>
      </c>
      <c r="H310" s="11">
        <v>16942.0699052214</v>
      </c>
      <c r="I310" s="10">
        <v>3435081.5376866902</v>
      </c>
      <c r="J310" s="33">
        <f t="shared" si="16"/>
        <v>4.932072126774263E-3</v>
      </c>
      <c r="K310" s="33">
        <f t="shared" si="17"/>
        <v>4.9199294301297547E-3</v>
      </c>
      <c r="L310" s="33">
        <f t="shared" si="18"/>
        <v>0.95656019937622672</v>
      </c>
      <c r="M310" s="33">
        <f t="shared" si="19"/>
        <v>0.95185399069962484</v>
      </c>
    </row>
    <row r="311" spans="1:13" ht="27.6">
      <c r="A311" t="s">
        <v>164</v>
      </c>
      <c r="B311" t="s">
        <v>204</v>
      </c>
      <c r="C311" s="14" t="s">
        <v>206</v>
      </c>
      <c r="D311" t="s">
        <v>465</v>
      </c>
      <c r="E311" t="s">
        <v>483</v>
      </c>
      <c r="F311" s="20">
        <v>2032</v>
      </c>
      <c r="G311" s="20">
        <v>59</v>
      </c>
      <c r="H311" s="11">
        <v>18246.1760821401</v>
      </c>
      <c r="I311" s="10">
        <v>3380731.5702486699</v>
      </c>
      <c r="J311" s="33">
        <f t="shared" si="16"/>
        <v>5.3971087922836773E-3</v>
      </c>
      <c r="K311" s="33">
        <f t="shared" si="17"/>
        <v>5.3825705671790569E-3</v>
      </c>
      <c r="L311" s="33">
        <f t="shared" si="18"/>
        <v>0.95185399069962484</v>
      </c>
      <c r="M311" s="33">
        <f t="shared" si="19"/>
        <v>0.94673056942503309</v>
      </c>
    </row>
    <row r="312" spans="1:13" ht="27.6">
      <c r="A312" t="s">
        <v>164</v>
      </c>
      <c r="B312" t="s">
        <v>204</v>
      </c>
      <c r="C312" s="14" t="s">
        <v>206</v>
      </c>
      <c r="D312" t="s">
        <v>465</v>
      </c>
      <c r="E312" t="s">
        <v>483</v>
      </c>
      <c r="F312" s="20">
        <v>2032</v>
      </c>
      <c r="G312" s="20">
        <v>60</v>
      </c>
      <c r="H312" s="11">
        <v>19003.202996767999</v>
      </c>
      <c r="I312" s="10">
        <v>3167933.4471331001</v>
      </c>
      <c r="J312" s="33">
        <f t="shared" si="16"/>
        <v>5.9986118123679074E-3</v>
      </c>
      <c r="K312" s="33">
        <f t="shared" si="17"/>
        <v>5.9806560616632032E-3</v>
      </c>
      <c r="L312" s="33">
        <f t="shared" si="18"/>
        <v>0.94673056942503309</v>
      </c>
      <c r="M312" s="33">
        <f t="shared" si="19"/>
        <v>0.94106849950623939</v>
      </c>
    </row>
    <row r="313" spans="1:13" ht="27.6">
      <c r="A313" t="s">
        <v>164</v>
      </c>
      <c r="B313" t="s">
        <v>204</v>
      </c>
      <c r="C313" s="14" t="s">
        <v>206</v>
      </c>
      <c r="D313" t="s">
        <v>465</v>
      </c>
      <c r="E313" t="s">
        <v>483</v>
      </c>
      <c r="F313" s="20">
        <v>2032</v>
      </c>
      <c r="G313" s="20">
        <v>61</v>
      </c>
      <c r="H313" s="11">
        <v>19973.5326871211</v>
      </c>
      <c r="I313" s="10">
        <v>3071497.4315288402</v>
      </c>
      <c r="J313" s="33">
        <f t="shared" si="16"/>
        <v>6.5028648509008382E-3</v>
      </c>
      <c r="K313" s="33">
        <f t="shared" si="17"/>
        <v>6.4817669822342383E-3</v>
      </c>
      <c r="L313" s="33">
        <f t="shared" si="18"/>
        <v>0.94106849950623939</v>
      </c>
      <c r="M313" s="33">
        <f t="shared" si="19"/>
        <v>0.9349687127781191</v>
      </c>
    </row>
    <row r="314" spans="1:13" ht="27.6">
      <c r="A314" t="s">
        <v>164</v>
      </c>
      <c r="B314" t="s">
        <v>204</v>
      </c>
      <c r="C314" s="14" t="s">
        <v>206</v>
      </c>
      <c r="D314" t="s">
        <v>465</v>
      </c>
      <c r="E314" t="s">
        <v>483</v>
      </c>
      <c r="F314" s="20">
        <v>2032</v>
      </c>
      <c r="G314" s="20">
        <v>62</v>
      </c>
      <c r="H314" s="11">
        <v>21263.495173855499</v>
      </c>
      <c r="I314" s="10">
        <v>2979395.0821586102</v>
      </c>
      <c r="J314" s="33">
        <f t="shared" si="16"/>
        <v>7.1368497924920457E-3</v>
      </c>
      <c r="K314" s="33">
        <f t="shared" si="17"/>
        <v>7.1114429575297455E-3</v>
      </c>
      <c r="L314" s="33">
        <f t="shared" si="18"/>
        <v>0.9349687127781191</v>
      </c>
      <c r="M314" s="33">
        <f t="shared" si="19"/>
        <v>0.92831973611012253</v>
      </c>
    </row>
    <row r="315" spans="1:13" ht="27.6">
      <c r="A315" t="s">
        <v>164</v>
      </c>
      <c r="B315" t="s">
        <v>204</v>
      </c>
      <c r="C315" s="14" t="s">
        <v>206</v>
      </c>
      <c r="D315" t="s">
        <v>465</v>
      </c>
      <c r="E315" t="s">
        <v>483</v>
      </c>
      <c r="F315" s="20">
        <v>2032</v>
      </c>
      <c r="G315" s="20">
        <v>63</v>
      </c>
      <c r="H315" s="11">
        <v>22539.285960953199</v>
      </c>
      <c r="I315" s="10">
        <v>2877928.6366034099</v>
      </c>
      <c r="J315" s="33">
        <f t="shared" si="16"/>
        <v>7.8317737536238996E-3</v>
      </c>
      <c r="K315" s="33">
        <f t="shared" si="17"/>
        <v>7.8011853195475434E-3</v>
      </c>
      <c r="L315" s="33">
        <f t="shared" si="18"/>
        <v>0.92831973611012253</v>
      </c>
      <c r="M315" s="33">
        <f t="shared" si="19"/>
        <v>0.921077741812934</v>
      </c>
    </row>
    <row r="316" spans="1:13" ht="27.6">
      <c r="A316" t="s">
        <v>164</v>
      </c>
      <c r="B316" t="s">
        <v>204</v>
      </c>
      <c r="C316" s="14" t="s">
        <v>206</v>
      </c>
      <c r="D316" t="s">
        <v>465</v>
      </c>
      <c r="E316" t="s">
        <v>483</v>
      </c>
      <c r="F316" s="20">
        <v>2032</v>
      </c>
      <c r="G316" s="20">
        <v>64</v>
      </c>
      <c r="H316" s="11">
        <v>23674.071103270999</v>
      </c>
      <c r="I316" s="10">
        <v>2757504.2070300202</v>
      </c>
      <c r="J316" s="33">
        <f t="shared" si="16"/>
        <v>8.5853254703713543E-3</v>
      </c>
      <c r="K316" s="33">
        <f t="shared" si="17"/>
        <v>8.5485768052696587E-3</v>
      </c>
      <c r="L316" s="33">
        <f t="shared" si="18"/>
        <v>0.921077741812934</v>
      </c>
      <c r="M316" s="33">
        <f t="shared" si="19"/>
        <v>0.91320383799342175</v>
      </c>
    </row>
    <row r="317" spans="1:13" ht="27.6">
      <c r="A317" t="s">
        <v>164</v>
      </c>
      <c r="B317" t="s">
        <v>204</v>
      </c>
      <c r="C317" s="14" t="s">
        <v>206</v>
      </c>
      <c r="D317" t="s">
        <v>465</v>
      </c>
      <c r="E317" t="s">
        <v>483</v>
      </c>
      <c r="F317" s="20">
        <v>2032</v>
      </c>
      <c r="G317" s="20">
        <v>65</v>
      </c>
      <c r="H317" s="11">
        <v>23786.861790776202</v>
      </c>
      <c r="I317" s="10">
        <v>2607479.91486905</v>
      </c>
      <c r="J317" s="33">
        <f t="shared" si="16"/>
        <v>9.1225484250645889E-3</v>
      </c>
      <c r="K317" s="33">
        <f t="shared" si="17"/>
        <v>9.081064223234403E-3</v>
      </c>
      <c r="L317" s="33">
        <f t="shared" si="18"/>
        <v>0.91320383799342175</v>
      </c>
      <c r="M317" s="33">
        <f t="shared" si="19"/>
        <v>0.90491097529169939</v>
      </c>
    </row>
    <row r="318" spans="1:13" ht="27.6">
      <c r="A318" t="s">
        <v>164</v>
      </c>
      <c r="B318" t="s">
        <v>204</v>
      </c>
      <c r="C318" s="14" t="s">
        <v>206</v>
      </c>
      <c r="D318" t="s">
        <v>465</v>
      </c>
      <c r="E318" t="s">
        <v>483</v>
      </c>
      <c r="F318" s="20">
        <v>2032</v>
      </c>
      <c r="G318" s="20">
        <v>66</v>
      </c>
      <c r="H318" s="11">
        <v>24720.582534382502</v>
      </c>
      <c r="I318" s="10">
        <v>2491935.7634821199</v>
      </c>
      <c r="J318" s="33">
        <f t="shared" si="16"/>
        <v>9.9202326547290533E-3</v>
      </c>
      <c r="K318" s="33">
        <f t="shared" si="17"/>
        <v>9.8711894540649547E-3</v>
      </c>
      <c r="L318" s="33">
        <f t="shared" si="18"/>
        <v>0.90491097529169939</v>
      </c>
      <c r="M318" s="33">
        <f t="shared" si="19"/>
        <v>0.89597842761553237</v>
      </c>
    </row>
    <row r="319" spans="1:13" ht="27.6">
      <c r="A319" t="s">
        <v>164</v>
      </c>
      <c r="B319" t="s">
        <v>204</v>
      </c>
      <c r="C319" s="14" t="s">
        <v>206</v>
      </c>
      <c r="D319" t="s">
        <v>465</v>
      </c>
      <c r="E319" t="s">
        <v>483</v>
      </c>
      <c r="F319" s="20">
        <v>2032</v>
      </c>
      <c r="G319" s="20">
        <v>67</v>
      </c>
      <c r="H319" s="11">
        <v>25685.358822322301</v>
      </c>
      <c r="I319" s="10">
        <v>2356164.8172807</v>
      </c>
      <c r="J319" s="33">
        <f t="shared" si="16"/>
        <v>1.0901342144632446E-2</v>
      </c>
      <c r="K319" s="33">
        <f t="shared" si="17"/>
        <v>1.0842137845093802E-2</v>
      </c>
      <c r="L319" s="33">
        <f t="shared" si="18"/>
        <v>0.89597842761553237</v>
      </c>
      <c r="M319" s="33">
        <f t="shared" si="19"/>
        <v>0.88626410599709438</v>
      </c>
    </row>
    <row r="320" spans="1:13" ht="27.6">
      <c r="A320" t="s">
        <v>164</v>
      </c>
      <c r="B320" t="s">
        <v>204</v>
      </c>
      <c r="C320" s="14" t="s">
        <v>206</v>
      </c>
      <c r="D320" t="s">
        <v>465</v>
      </c>
      <c r="E320" t="s">
        <v>483</v>
      </c>
      <c r="F320" s="20">
        <v>2032</v>
      </c>
      <c r="G320" s="20">
        <v>68</v>
      </c>
      <c r="H320" s="11">
        <v>26615.5397547637</v>
      </c>
      <c r="I320" s="10">
        <v>2220653.81635777</v>
      </c>
      <c r="J320" s="33">
        <f t="shared" si="16"/>
        <v>1.1985452013595471E-2</v>
      </c>
      <c r="K320" s="33">
        <f t="shared" si="17"/>
        <v>1.1913912579663899E-2</v>
      </c>
      <c r="L320" s="33">
        <f t="shared" si="18"/>
        <v>0.88626410599709438</v>
      </c>
      <c r="M320" s="33">
        <f t="shared" si="19"/>
        <v>0.87570523291575098</v>
      </c>
    </row>
    <row r="321" spans="1:13" ht="27.6">
      <c r="A321" t="s">
        <v>164</v>
      </c>
      <c r="B321" t="s">
        <v>204</v>
      </c>
      <c r="C321" s="14" t="s">
        <v>206</v>
      </c>
      <c r="D321" t="s">
        <v>465</v>
      </c>
      <c r="E321" t="s">
        <v>483</v>
      </c>
      <c r="F321" s="20">
        <v>2032</v>
      </c>
      <c r="G321" s="20">
        <v>69</v>
      </c>
      <c r="H321" s="11">
        <v>27531.218176992399</v>
      </c>
      <c r="I321" s="10">
        <v>2089985.3653895201</v>
      </c>
      <c r="J321" s="33">
        <f t="shared" si="16"/>
        <v>1.3172923903159141E-2</v>
      </c>
      <c r="K321" s="33">
        <f t="shared" si="17"/>
        <v>1.3086540663708512E-2</v>
      </c>
      <c r="L321" s="33">
        <f t="shared" si="18"/>
        <v>0.87570523291575098</v>
      </c>
      <c r="M321" s="33">
        <f t="shared" si="19"/>
        <v>0.86424528077577667</v>
      </c>
    </row>
    <row r="322" spans="1:13" ht="27.6">
      <c r="A322" t="s">
        <v>164</v>
      </c>
      <c r="B322" t="s">
        <v>204</v>
      </c>
      <c r="C322" s="14" t="s">
        <v>206</v>
      </c>
      <c r="D322" t="s">
        <v>465</v>
      </c>
      <c r="E322" t="s">
        <v>483</v>
      </c>
      <c r="F322" s="20">
        <v>2033</v>
      </c>
      <c r="G322" s="20">
        <v>30</v>
      </c>
      <c r="H322" s="11">
        <v>767.90044983263203</v>
      </c>
      <c r="I322" s="10">
        <v>4369790.3200793499</v>
      </c>
      <c r="J322" s="33">
        <f t="shared" ref="J322:J385" si="20">IF(I322&gt;0,H322/I322,0)</f>
        <v>1.7572935852416092E-4</v>
      </c>
      <c r="K322" s="33">
        <f t="shared" ref="K322:K385" si="21">1-EXP(-J322)</f>
        <v>1.7571391902482247E-4</v>
      </c>
      <c r="L322" s="33">
        <f t="shared" ref="L322:L385" si="22">IF(G322=30,1,M321)</f>
        <v>1</v>
      </c>
      <c r="M322" s="33">
        <f t="shared" ref="M322:M385" si="23">L322*(1-K322)</f>
        <v>0.99982428608097518</v>
      </c>
    </row>
    <row r="323" spans="1:13" ht="27.6">
      <c r="A323" t="s">
        <v>164</v>
      </c>
      <c r="B323" t="s">
        <v>204</v>
      </c>
      <c r="C323" s="14" t="s">
        <v>206</v>
      </c>
      <c r="D323" t="s">
        <v>465</v>
      </c>
      <c r="E323" t="s">
        <v>483</v>
      </c>
      <c r="F323" s="20">
        <v>2033</v>
      </c>
      <c r="G323" s="20">
        <v>31</v>
      </c>
      <c r="H323" s="11">
        <v>1096.5975193414199</v>
      </c>
      <c r="I323" s="10">
        <v>4349053.5516867796</v>
      </c>
      <c r="J323" s="33">
        <f t="shared" si="20"/>
        <v>2.5214624430552364E-4</v>
      </c>
      <c r="K323" s="33">
        <f t="shared" si="21"/>
        <v>2.5211445811290645E-4</v>
      </c>
      <c r="L323" s="33">
        <f t="shared" si="22"/>
        <v>0.99982428608097518</v>
      </c>
      <c r="M323" s="33">
        <f t="shared" si="23"/>
        <v>0.9995722159228817</v>
      </c>
    </row>
    <row r="324" spans="1:13" ht="27.6">
      <c r="A324" t="s">
        <v>164</v>
      </c>
      <c r="B324" t="s">
        <v>204</v>
      </c>
      <c r="C324" s="14" t="s">
        <v>206</v>
      </c>
      <c r="D324" t="s">
        <v>465</v>
      </c>
      <c r="E324" t="s">
        <v>483</v>
      </c>
      <c r="F324" s="20">
        <v>2033</v>
      </c>
      <c r="G324" s="20">
        <v>32</v>
      </c>
      <c r="H324" s="11">
        <v>1144.72602031666</v>
      </c>
      <c r="I324" s="10">
        <v>4329508.5534053901</v>
      </c>
      <c r="J324" s="33">
        <f t="shared" si="20"/>
        <v>2.6440091437543683E-4</v>
      </c>
      <c r="K324" s="33">
        <f t="shared" si="21"/>
        <v>2.6436596353407449E-4</v>
      </c>
      <c r="L324" s="33">
        <f t="shared" si="22"/>
        <v>0.9995722159228817</v>
      </c>
      <c r="M324" s="33">
        <f t="shared" si="23"/>
        <v>0.99930796305089731</v>
      </c>
    </row>
    <row r="325" spans="1:13" ht="27.6">
      <c r="A325" t="s">
        <v>164</v>
      </c>
      <c r="B325" t="s">
        <v>204</v>
      </c>
      <c r="C325" s="14" t="s">
        <v>206</v>
      </c>
      <c r="D325" t="s">
        <v>465</v>
      </c>
      <c r="E325" t="s">
        <v>483</v>
      </c>
      <c r="F325" s="20">
        <v>2033</v>
      </c>
      <c r="G325" s="20">
        <v>33</v>
      </c>
      <c r="H325" s="11">
        <v>1203.6260307585301</v>
      </c>
      <c r="I325" s="10">
        <v>4309733.6022757404</v>
      </c>
      <c r="J325" s="33">
        <f t="shared" si="20"/>
        <v>2.7928084235252022E-4</v>
      </c>
      <c r="K325" s="33">
        <f t="shared" si="21"/>
        <v>2.7924184708838506E-4</v>
      </c>
      <c r="L325" s="33">
        <f t="shared" si="22"/>
        <v>0.99930796305089731</v>
      </c>
      <c r="M325" s="33">
        <f t="shared" si="23"/>
        <v>0.99902891444948483</v>
      </c>
    </row>
    <row r="326" spans="1:13" ht="27.6">
      <c r="A326" t="s">
        <v>164</v>
      </c>
      <c r="B326" t="s">
        <v>204</v>
      </c>
      <c r="C326" s="14" t="s">
        <v>206</v>
      </c>
      <c r="D326" t="s">
        <v>465</v>
      </c>
      <c r="E326" t="s">
        <v>483</v>
      </c>
      <c r="F326" s="20">
        <v>2033</v>
      </c>
      <c r="G326" s="20">
        <v>34</v>
      </c>
      <c r="H326" s="11">
        <v>1284.8755130545001</v>
      </c>
      <c r="I326" s="10">
        <v>4329702.8032618603</v>
      </c>
      <c r="J326" s="33">
        <f t="shared" si="20"/>
        <v>2.9675836227985802E-4</v>
      </c>
      <c r="K326" s="33">
        <f t="shared" si="21"/>
        <v>2.9671433387246093E-4</v>
      </c>
      <c r="L326" s="33">
        <f t="shared" si="22"/>
        <v>0.99902891444948483</v>
      </c>
      <c r="M326" s="33">
        <f t="shared" si="23"/>
        <v>0.99873248825061467</v>
      </c>
    </row>
    <row r="327" spans="1:13" ht="27.6">
      <c r="A327" t="s">
        <v>164</v>
      </c>
      <c r="B327" t="s">
        <v>204</v>
      </c>
      <c r="C327" s="14" t="s">
        <v>206</v>
      </c>
      <c r="D327" t="s">
        <v>465</v>
      </c>
      <c r="E327" t="s">
        <v>483</v>
      </c>
      <c r="F327" s="20">
        <v>2033</v>
      </c>
      <c r="G327" s="20">
        <v>35</v>
      </c>
      <c r="H327" s="11">
        <v>1763.6837740876999</v>
      </c>
      <c r="I327" s="10">
        <v>4388846.0698237699</v>
      </c>
      <c r="J327" s="33">
        <f t="shared" si="20"/>
        <v>4.0185591976310054E-4</v>
      </c>
      <c r="K327" s="33">
        <f t="shared" si="21"/>
        <v>4.0177518648776278E-4</v>
      </c>
      <c r="L327" s="33">
        <f t="shared" si="22"/>
        <v>0.99873248825061467</v>
      </c>
      <c r="M327" s="33">
        <f t="shared" si="23"/>
        <v>0.99833122231889637</v>
      </c>
    </row>
    <row r="328" spans="1:13" ht="27.6">
      <c r="A328" t="s">
        <v>164</v>
      </c>
      <c r="B328" t="s">
        <v>204</v>
      </c>
      <c r="C328" s="14" t="s">
        <v>206</v>
      </c>
      <c r="D328" t="s">
        <v>465</v>
      </c>
      <c r="E328" t="s">
        <v>483</v>
      </c>
      <c r="F328" s="20">
        <v>2033</v>
      </c>
      <c r="G328" s="20">
        <v>36</v>
      </c>
      <c r="H328" s="11">
        <v>2174.8109523669</v>
      </c>
      <c r="I328" s="10">
        <v>4526948.1586719397</v>
      </c>
      <c r="J328" s="33">
        <f t="shared" si="20"/>
        <v>4.804143710373125E-4</v>
      </c>
      <c r="K328" s="33">
        <f t="shared" si="21"/>
        <v>4.8029899053092517E-4</v>
      </c>
      <c r="L328" s="33">
        <f t="shared" si="22"/>
        <v>0.99833122231889637</v>
      </c>
      <c r="M328" s="33">
        <f t="shared" si="23"/>
        <v>0.99785172484060114</v>
      </c>
    </row>
    <row r="329" spans="1:13" ht="27.6">
      <c r="A329" t="s">
        <v>164</v>
      </c>
      <c r="B329" t="s">
        <v>204</v>
      </c>
      <c r="C329" s="14" t="s">
        <v>206</v>
      </c>
      <c r="D329" t="s">
        <v>465</v>
      </c>
      <c r="E329" t="s">
        <v>483</v>
      </c>
      <c r="F329" s="20">
        <v>2033</v>
      </c>
      <c r="G329" s="20">
        <v>37</v>
      </c>
      <c r="H329" s="11">
        <v>2314.4859593328301</v>
      </c>
      <c r="I329" s="10">
        <v>4483080.9780292697</v>
      </c>
      <c r="J329" s="33">
        <f t="shared" si="20"/>
        <v>5.162712809952993E-4</v>
      </c>
      <c r="K329" s="33">
        <f t="shared" si="21"/>
        <v>5.1613803590866425E-4</v>
      </c>
      <c r="L329" s="33">
        <f t="shared" si="22"/>
        <v>0.99785172484060114</v>
      </c>
      <c r="M329" s="33">
        <f t="shared" si="23"/>
        <v>0.99733669561121385</v>
      </c>
    </row>
    <row r="330" spans="1:13" ht="27.6">
      <c r="A330" t="s">
        <v>164</v>
      </c>
      <c r="B330" t="s">
        <v>204</v>
      </c>
      <c r="C330" s="14" t="s">
        <v>206</v>
      </c>
      <c r="D330" t="s">
        <v>465</v>
      </c>
      <c r="E330" t="s">
        <v>483</v>
      </c>
      <c r="F330" s="20">
        <v>2033</v>
      </c>
      <c r="G330" s="20">
        <v>38</v>
      </c>
      <c r="H330" s="11">
        <v>2451.5970069455002</v>
      </c>
      <c r="I330" s="10">
        <v>4408997.1121965703</v>
      </c>
      <c r="J330" s="33">
        <f t="shared" si="20"/>
        <v>5.5604413987109876E-4</v>
      </c>
      <c r="K330" s="33">
        <f t="shared" si="21"/>
        <v>5.558895759778526E-4</v>
      </c>
      <c r="L330" s="33">
        <f t="shared" si="22"/>
        <v>0.99733669561121385</v>
      </c>
      <c r="M330" s="33">
        <f t="shared" si="23"/>
        <v>0.99678228653838341</v>
      </c>
    </row>
    <row r="331" spans="1:13" ht="27.6">
      <c r="A331" t="s">
        <v>164</v>
      </c>
      <c r="B331" t="s">
        <v>204</v>
      </c>
      <c r="C331" s="14" t="s">
        <v>206</v>
      </c>
      <c r="D331" t="s">
        <v>465</v>
      </c>
      <c r="E331" t="s">
        <v>483</v>
      </c>
      <c r="F331" s="20">
        <v>2033</v>
      </c>
      <c r="G331" s="20">
        <v>39</v>
      </c>
      <c r="H331" s="11">
        <v>2610.0345476969201</v>
      </c>
      <c r="I331" s="10">
        <v>4350430.1397157405</v>
      </c>
      <c r="J331" s="33">
        <f t="shared" si="20"/>
        <v>5.9994861746417126E-4</v>
      </c>
      <c r="K331" s="33">
        <f t="shared" si="21"/>
        <v>5.9976868427769059E-4</v>
      </c>
      <c r="L331" s="33">
        <f t="shared" si="22"/>
        <v>0.99678228653838341</v>
      </c>
      <c r="M331" s="33">
        <f t="shared" si="23"/>
        <v>0.99618444773787496</v>
      </c>
    </row>
    <row r="332" spans="1:13" ht="27.6">
      <c r="A332" t="s">
        <v>164</v>
      </c>
      <c r="B332" t="s">
        <v>204</v>
      </c>
      <c r="C332" s="14" t="s">
        <v>206</v>
      </c>
      <c r="D332" t="s">
        <v>465</v>
      </c>
      <c r="E332" t="s">
        <v>483</v>
      </c>
      <c r="F332" s="20">
        <v>2033</v>
      </c>
      <c r="G332" s="20">
        <v>40</v>
      </c>
      <c r="H332" s="11">
        <v>3465.6422848462698</v>
      </c>
      <c r="I332" s="10">
        <v>4295274.8337419899</v>
      </c>
      <c r="J332" s="33">
        <f t="shared" si="20"/>
        <v>8.0684995000123089E-4</v>
      </c>
      <c r="K332" s="33">
        <f t="shared" si="21"/>
        <v>8.0652453410678948E-4</v>
      </c>
      <c r="L332" s="33">
        <f t="shared" si="22"/>
        <v>0.99618444773787496</v>
      </c>
      <c r="M332" s="33">
        <f t="shared" si="23"/>
        <v>0.99538100054027878</v>
      </c>
    </row>
    <row r="333" spans="1:13" ht="27.6">
      <c r="A333" t="s">
        <v>164</v>
      </c>
      <c r="B333" t="s">
        <v>204</v>
      </c>
      <c r="C333" s="14" t="s">
        <v>206</v>
      </c>
      <c r="D333" t="s">
        <v>465</v>
      </c>
      <c r="E333" t="s">
        <v>483</v>
      </c>
      <c r="F333" s="20">
        <v>2033</v>
      </c>
      <c r="G333" s="20">
        <v>41</v>
      </c>
      <c r="H333" s="11">
        <v>3715.5807555321699</v>
      </c>
      <c r="I333" s="10">
        <v>4329966.8760073604</v>
      </c>
      <c r="J333" s="33">
        <f t="shared" si="20"/>
        <v>8.5810835554434711E-4</v>
      </c>
      <c r="K333" s="33">
        <f t="shared" si="21"/>
        <v>8.577402858581662E-4</v>
      </c>
      <c r="L333" s="33">
        <f t="shared" si="22"/>
        <v>0.99538100054027878</v>
      </c>
      <c r="M333" s="33">
        <f t="shared" si="23"/>
        <v>0.9945272221563376</v>
      </c>
    </row>
    <row r="334" spans="1:13" ht="27.6">
      <c r="A334" t="s">
        <v>164</v>
      </c>
      <c r="B334" t="s">
        <v>204</v>
      </c>
      <c r="C334" s="14" t="s">
        <v>206</v>
      </c>
      <c r="D334" t="s">
        <v>465</v>
      </c>
      <c r="E334" t="s">
        <v>483</v>
      </c>
      <c r="F334" s="20">
        <v>2033</v>
      </c>
      <c r="G334" s="20">
        <v>42</v>
      </c>
      <c r="H334" s="11">
        <v>4060.0222314798302</v>
      </c>
      <c r="I334" s="10">
        <v>4345589.2951891599</v>
      </c>
      <c r="J334" s="33">
        <f t="shared" si="20"/>
        <v>9.3428576786456314E-4</v>
      </c>
      <c r="K334" s="33">
        <f t="shared" si="21"/>
        <v>9.3384945880625736E-4</v>
      </c>
      <c r="L334" s="33">
        <f t="shared" si="22"/>
        <v>0.9945272221563376</v>
      </c>
      <c r="M334" s="33">
        <f t="shared" si="23"/>
        <v>0.99359848344815882</v>
      </c>
    </row>
    <row r="335" spans="1:13" ht="27.6">
      <c r="A335" t="s">
        <v>164</v>
      </c>
      <c r="B335" t="s">
        <v>204</v>
      </c>
      <c r="C335" s="14" t="s">
        <v>206</v>
      </c>
      <c r="D335" t="s">
        <v>465</v>
      </c>
      <c r="E335" t="s">
        <v>483</v>
      </c>
      <c r="F335" s="20">
        <v>2033</v>
      </c>
      <c r="G335" s="20">
        <v>43</v>
      </c>
      <c r="H335" s="11">
        <v>6177.8173586575003</v>
      </c>
      <c r="I335" s="10">
        <v>6397292.7624462703</v>
      </c>
      <c r="J335" s="33">
        <f t="shared" si="20"/>
        <v>9.6569245586552706E-4</v>
      </c>
      <c r="K335" s="33">
        <f t="shared" si="21"/>
        <v>9.6522632496431893E-4</v>
      </c>
      <c r="L335" s="33">
        <f t="shared" si="22"/>
        <v>0.99359848344815882</v>
      </c>
      <c r="M335" s="33">
        <f t="shared" si="23"/>
        <v>0.99263943603548999</v>
      </c>
    </row>
    <row r="336" spans="1:13" ht="27.6">
      <c r="A336" t="s">
        <v>164</v>
      </c>
      <c r="B336" t="s">
        <v>204</v>
      </c>
      <c r="C336" s="14" t="s">
        <v>206</v>
      </c>
      <c r="D336" t="s">
        <v>465</v>
      </c>
      <c r="E336" t="s">
        <v>483</v>
      </c>
      <c r="F336" s="20">
        <v>2033</v>
      </c>
      <c r="G336" s="20">
        <v>44</v>
      </c>
      <c r="H336" s="11">
        <v>4800.5566790698904</v>
      </c>
      <c r="I336" s="10">
        <v>4299064.4169328399</v>
      </c>
      <c r="J336" s="33">
        <f t="shared" si="20"/>
        <v>1.1166514882079482E-3</v>
      </c>
      <c r="K336" s="33">
        <f t="shared" si="21"/>
        <v>1.1160282649308462E-3</v>
      </c>
      <c r="L336" s="33">
        <f t="shared" si="22"/>
        <v>0.99263943603548999</v>
      </c>
      <c r="M336" s="33">
        <f t="shared" si="23"/>
        <v>0.99153162236798942</v>
      </c>
    </row>
    <row r="337" spans="1:13" ht="27.6">
      <c r="A337" t="s">
        <v>164</v>
      </c>
      <c r="B337" t="s">
        <v>204</v>
      </c>
      <c r="C337" s="14" t="s">
        <v>206</v>
      </c>
      <c r="D337" t="s">
        <v>465</v>
      </c>
      <c r="E337" t="s">
        <v>483</v>
      </c>
      <c r="F337" s="20">
        <v>2033</v>
      </c>
      <c r="G337" s="20">
        <v>45</v>
      </c>
      <c r="H337" s="11">
        <v>6174.2840948057401</v>
      </c>
      <c r="I337" s="10">
        <v>4279312.6364821298</v>
      </c>
      <c r="J337" s="33">
        <f t="shared" si="20"/>
        <v>1.4428214573921382E-3</v>
      </c>
      <c r="K337" s="33">
        <f t="shared" si="21"/>
        <v>1.4417810909277406E-3</v>
      </c>
      <c r="L337" s="33">
        <f t="shared" si="22"/>
        <v>0.99153162236798942</v>
      </c>
      <c r="M337" s="33">
        <f t="shared" si="23"/>
        <v>0.99010205082380232</v>
      </c>
    </row>
    <row r="338" spans="1:13" ht="27.6">
      <c r="A338" t="s">
        <v>164</v>
      </c>
      <c r="B338" t="s">
        <v>204</v>
      </c>
      <c r="C338" s="14" t="s">
        <v>206</v>
      </c>
      <c r="D338" t="s">
        <v>465</v>
      </c>
      <c r="E338" t="s">
        <v>483</v>
      </c>
      <c r="F338" s="20">
        <v>2033</v>
      </c>
      <c r="G338" s="20">
        <v>46</v>
      </c>
      <c r="H338" s="11">
        <v>6445.5335093829599</v>
      </c>
      <c r="I338" s="10">
        <v>4143756.0537153902</v>
      </c>
      <c r="J338" s="33">
        <f t="shared" si="20"/>
        <v>1.5554809274073316E-3</v>
      </c>
      <c r="K338" s="33">
        <f t="shared" si="21"/>
        <v>1.5542717939588391E-3</v>
      </c>
      <c r="L338" s="33">
        <f t="shared" si="22"/>
        <v>0.99010205082380232</v>
      </c>
      <c r="M338" s="33">
        <f t="shared" si="23"/>
        <v>0.98856316313306603</v>
      </c>
    </row>
    <row r="339" spans="1:13" ht="27.6">
      <c r="A339" t="s">
        <v>164</v>
      </c>
      <c r="B339" t="s">
        <v>204</v>
      </c>
      <c r="C339" s="14" t="s">
        <v>206</v>
      </c>
      <c r="D339" t="s">
        <v>465</v>
      </c>
      <c r="E339" t="s">
        <v>483</v>
      </c>
      <c r="F339" s="20">
        <v>2033</v>
      </c>
      <c r="G339" s="20">
        <v>47</v>
      </c>
      <c r="H339" s="11">
        <v>7025.3408777255299</v>
      </c>
      <c r="I339" s="10">
        <v>4105590.2762191799</v>
      </c>
      <c r="J339" s="33">
        <f t="shared" si="20"/>
        <v>1.7111646328710462E-3</v>
      </c>
      <c r="K339" s="33">
        <f t="shared" si="21"/>
        <v>1.7097014253859566E-3</v>
      </c>
      <c r="L339" s="33">
        <f t="shared" si="22"/>
        <v>0.98856316313306603</v>
      </c>
      <c r="M339" s="33">
        <f t="shared" si="23"/>
        <v>0.98687301528397342</v>
      </c>
    </row>
    <row r="340" spans="1:13" ht="27.6">
      <c r="A340" t="s">
        <v>164</v>
      </c>
      <c r="B340" t="s">
        <v>204</v>
      </c>
      <c r="C340" s="14" t="s">
        <v>206</v>
      </c>
      <c r="D340" t="s">
        <v>465</v>
      </c>
      <c r="E340" t="s">
        <v>483</v>
      </c>
      <c r="F340" s="20">
        <v>2033</v>
      </c>
      <c r="G340" s="20">
        <v>48</v>
      </c>
      <c r="H340" s="11">
        <v>7828.5344351677804</v>
      </c>
      <c r="I340" s="10">
        <v>4159387.9596969802</v>
      </c>
      <c r="J340" s="33">
        <f t="shared" si="20"/>
        <v>1.8821361486409901E-3</v>
      </c>
      <c r="K340" s="33">
        <f t="shared" si="21"/>
        <v>1.8803660411019774E-3</v>
      </c>
      <c r="L340" s="33">
        <f t="shared" si="22"/>
        <v>0.98687301528397342</v>
      </c>
      <c r="M340" s="33">
        <f t="shared" si="23"/>
        <v>0.98501733277915349</v>
      </c>
    </row>
    <row r="341" spans="1:13" ht="27.6">
      <c r="A341" t="s">
        <v>164</v>
      </c>
      <c r="B341" t="s">
        <v>204</v>
      </c>
      <c r="C341" s="14" t="s">
        <v>206</v>
      </c>
      <c r="D341" t="s">
        <v>465</v>
      </c>
      <c r="E341" t="s">
        <v>483</v>
      </c>
      <c r="F341" s="20">
        <v>2033</v>
      </c>
      <c r="G341" s="20">
        <v>49</v>
      </c>
      <c r="H341" s="11">
        <v>8763.7093028913205</v>
      </c>
      <c r="I341" s="10">
        <v>4237222.1560931196</v>
      </c>
      <c r="J341" s="33">
        <f t="shared" si="20"/>
        <v>2.0682676008122723E-3</v>
      </c>
      <c r="K341" s="33">
        <f t="shared" si="21"/>
        <v>2.0661302091978806E-3</v>
      </c>
      <c r="L341" s="33">
        <f t="shared" si="22"/>
        <v>0.98501733277915349</v>
      </c>
      <c r="M341" s="33">
        <f t="shared" si="23"/>
        <v>0.982982158711315</v>
      </c>
    </row>
    <row r="342" spans="1:13" ht="27.6">
      <c r="A342" t="s">
        <v>164</v>
      </c>
      <c r="B342" t="s">
        <v>204</v>
      </c>
      <c r="C342" s="14" t="s">
        <v>206</v>
      </c>
      <c r="D342" t="s">
        <v>465</v>
      </c>
      <c r="E342" t="s">
        <v>483</v>
      </c>
      <c r="F342" s="20">
        <v>2033</v>
      </c>
      <c r="G342" s="20">
        <v>50</v>
      </c>
      <c r="H342" s="11">
        <v>10104.2022822084</v>
      </c>
      <c r="I342" s="10">
        <v>4207089.59963491</v>
      </c>
      <c r="J342" s="33">
        <f t="shared" si="20"/>
        <v>2.4017083646341261E-3</v>
      </c>
      <c r="K342" s="33">
        <f t="shared" si="21"/>
        <v>2.3988265706376133E-3</v>
      </c>
      <c r="L342" s="33">
        <f t="shared" si="22"/>
        <v>0.982982158711315</v>
      </c>
      <c r="M342" s="33">
        <f t="shared" si="23"/>
        <v>0.98062415499053557</v>
      </c>
    </row>
    <row r="343" spans="1:13" ht="27.6">
      <c r="A343" t="s">
        <v>164</v>
      </c>
      <c r="B343" t="s">
        <v>204</v>
      </c>
      <c r="C343" s="14" t="s">
        <v>206</v>
      </c>
      <c r="D343" t="s">
        <v>465</v>
      </c>
      <c r="E343" t="s">
        <v>483</v>
      </c>
      <c r="F343" s="20">
        <v>2033</v>
      </c>
      <c r="G343" s="20">
        <v>51</v>
      </c>
      <c r="H343" s="11">
        <v>10541.7830572682</v>
      </c>
      <c r="I343" s="10">
        <v>4065066.9867295199</v>
      </c>
      <c r="J343" s="33">
        <f t="shared" si="20"/>
        <v>2.5932618310305906E-3</v>
      </c>
      <c r="K343" s="33">
        <f t="shared" si="21"/>
        <v>2.5899022323022658E-3</v>
      </c>
      <c r="L343" s="33">
        <f t="shared" si="22"/>
        <v>0.98062415499053557</v>
      </c>
      <c r="M343" s="33">
        <f t="shared" si="23"/>
        <v>0.97808443430247605</v>
      </c>
    </row>
    <row r="344" spans="1:13" ht="27.6">
      <c r="A344" t="s">
        <v>164</v>
      </c>
      <c r="B344" t="s">
        <v>204</v>
      </c>
      <c r="C344" s="14" t="s">
        <v>206</v>
      </c>
      <c r="D344" t="s">
        <v>465</v>
      </c>
      <c r="E344" t="s">
        <v>483</v>
      </c>
      <c r="F344" s="20">
        <v>2033</v>
      </c>
      <c r="G344" s="20">
        <v>52</v>
      </c>
      <c r="H344" s="11">
        <v>11331.4990244159</v>
      </c>
      <c r="I344" s="10">
        <v>3984947.5057833702</v>
      </c>
      <c r="J344" s="33">
        <f t="shared" si="20"/>
        <v>2.8435754819782317E-3</v>
      </c>
      <c r="K344" s="33">
        <f t="shared" si="21"/>
        <v>2.8395363506493743E-3</v>
      </c>
      <c r="L344" s="33">
        <f t="shared" si="22"/>
        <v>0.97808443430247605</v>
      </c>
      <c r="M344" s="33">
        <f t="shared" si="23"/>
        <v>0.97530712799726982</v>
      </c>
    </row>
    <row r="345" spans="1:13" ht="27.6">
      <c r="A345" t="s">
        <v>164</v>
      </c>
      <c r="B345" t="s">
        <v>204</v>
      </c>
      <c r="C345" s="14" t="s">
        <v>206</v>
      </c>
      <c r="D345" t="s">
        <v>465</v>
      </c>
      <c r="E345" t="s">
        <v>483</v>
      </c>
      <c r="F345" s="20">
        <v>2033</v>
      </c>
      <c r="G345" s="20">
        <v>53</v>
      </c>
      <c r="H345" s="11">
        <v>12211.3948939408</v>
      </c>
      <c r="I345" s="10">
        <v>3919879.8932125</v>
      </c>
      <c r="J345" s="33">
        <f t="shared" si="20"/>
        <v>3.1152472082334819E-3</v>
      </c>
      <c r="K345" s="33">
        <f t="shared" si="21"/>
        <v>3.1103998605178651E-3</v>
      </c>
      <c r="L345" s="33">
        <f t="shared" si="22"/>
        <v>0.97530712799726982</v>
      </c>
      <c r="M345" s="33">
        <f t="shared" si="23"/>
        <v>0.97227353284238505</v>
      </c>
    </row>
    <row r="346" spans="1:13" ht="27.6">
      <c r="A346" t="s">
        <v>164</v>
      </c>
      <c r="B346" t="s">
        <v>204</v>
      </c>
      <c r="C346" s="14" t="s">
        <v>206</v>
      </c>
      <c r="D346" t="s">
        <v>465</v>
      </c>
      <c r="E346" t="s">
        <v>483</v>
      </c>
      <c r="F346" s="20">
        <v>2033</v>
      </c>
      <c r="G346" s="20">
        <v>54</v>
      </c>
      <c r="H346" s="11">
        <v>13126.9525515896</v>
      </c>
      <c r="I346" s="10">
        <v>3848958.0770899099</v>
      </c>
      <c r="J346" s="33">
        <f t="shared" si="20"/>
        <v>3.410521052366079E-3</v>
      </c>
      <c r="K346" s="33">
        <f t="shared" si="21"/>
        <v>3.4047118314750602E-3</v>
      </c>
      <c r="L346" s="33">
        <f t="shared" si="22"/>
        <v>0.97227353284238505</v>
      </c>
      <c r="M346" s="33">
        <f t="shared" si="23"/>
        <v>0.96896322164168647</v>
      </c>
    </row>
    <row r="347" spans="1:13" ht="27.6">
      <c r="A347" t="s">
        <v>164</v>
      </c>
      <c r="B347" t="s">
        <v>204</v>
      </c>
      <c r="C347" s="14" t="s">
        <v>206</v>
      </c>
      <c r="D347" t="s">
        <v>465</v>
      </c>
      <c r="E347" t="s">
        <v>483</v>
      </c>
      <c r="F347" s="20">
        <v>2033</v>
      </c>
      <c r="G347" s="20">
        <v>55</v>
      </c>
      <c r="H347" s="11">
        <v>14073.7026309341</v>
      </c>
      <c r="I347" s="10">
        <v>3758737.4304057099</v>
      </c>
      <c r="J347" s="33">
        <f t="shared" si="20"/>
        <v>3.7442633042380443E-3</v>
      </c>
      <c r="K347" s="33">
        <f t="shared" si="21"/>
        <v>3.7372622909970232E-3</v>
      </c>
      <c r="L347" s="33">
        <f t="shared" si="22"/>
        <v>0.96896322164168647</v>
      </c>
      <c r="M347" s="33">
        <f t="shared" si="23"/>
        <v>0.96534195193208205</v>
      </c>
    </row>
    <row r="348" spans="1:13" ht="27.6">
      <c r="A348" t="s">
        <v>164</v>
      </c>
      <c r="B348" t="s">
        <v>204</v>
      </c>
      <c r="C348" s="14" t="s">
        <v>206</v>
      </c>
      <c r="D348" t="s">
        <v>465</v>
      </c>
      <c r="E348" t="s">
        <v>483</v>
      </c>
      <c r="F348" s="20">
        <v>2033</v>
      </c>
      <c r="G348" s="20">
        <v>56</v>
      </c>
      <c r="H348" s="11">
        <v>14914.1261540795</v>
      </c>
      <c r="I348" s="10">
        <v>3684156.9289202099</v>
      </c>
      <c r="J348" s="33">
        <f t="shared" si="20"/>
        <v>4.0481788484647103E-3</v>
      </c>
      <c r="K348" s="33">
        <f t="shared" si="21"/>
        <v>4.0399960180477201E-3</v>
      </c>
      <c r="L348" s="33">
        <f t="shared" si="22"/>
        <v>0.96534195193208205</v>
      </c>
      <c r="M348" s="33">
        <f t="shared" si="23"/>
        <v>0.96144197429022205</v>
      </c>
    </row>
    <row r="349" spans="1:13" ht="27.6">
      <c r="A349" t="s">
        <v>164</v>
      </c>
      <c r="B349" t="s">
        <v>204</v>
      </c>
      <c r="C349" s="14" t="s">
        <v>206</v>
      </c>
      <c r="D349" t="s">
        <v>465</v>
      </c>
      <c r="E349" t="s">
        <v>483</v>
      </c>
      <c r="F349" s="20">
        <v>2033</v>
      </c>
      <c r="G349" s="20">
        <v>57</v>
      </c>
      <c r="H349" s="11">
        <v>15952.9907803317</v>
      </c>
      <c r="I349" s="10">
        <v>3598114.3972922699</v>
      </c>
      <c r="J349" s="33">
        <f t="shared" si="20"/>
        <v>4.4337086092473841E-3</v>
      </c>
      <c r="K349" s="33">
        <f t="shared" si="21"/>
        <v>4.4238942332834874E-3</v>
      </c>
      <c r="L349" s="33">
        <f t="shared" si="22"/>
        <v>0.96144197429022205</v>
      </c>
      <c r="M349" s="33">
        <f t="shared" si="23"/>
        <v>0.9571886566845228</v>
      </c>
    </row>
    <row r="350" spans="1:13" ht="27.6">
      <c r="A350" t="s">
        <v>164</v>
      </c>
      <c r="B350" t="s">
        <v>204</v>
      </c>
      <c r="C350" s="14" t="s">
        <v>206</v>
      </c>
      <c r="D350" t="s">
        <v>465</v>
      </c>
      <c r="E350" t="s">
        <v>483</v>
      </c>
      <c r="F350" s="20">
        <v>2033</v>
      </c>
      <c r="G350" s="20">
        <v>58</v>
      </c>
      <c r="H350" s="11">
        <v>17050.087052971401</v>
      </c>
      <c r="I350" s="10">
        <v>3510767.8567141099</v>
      </c>
      <c r="J350" s="33">
        <f t="shared" si="20"/>
        <v>4.8565122357390406E-3</v>
      </c>
      <c r="K350" s="33">
        <f t="shared" si="21"/>
        <v>4.844738447750796E-3</v>
      </c>
      <c r="L350" s="33">
        <f t="shared" si="22"/>
        <v>0.9571886566845228</v>
      </c>
      <c r="M350" s="33">
        <f t="shared" si="23"/>
        <v>0.95255132799773234</v>
      </c>
    </row>
    <row r="351" spans="1:13" ht="27.6">
      <c r="A351" t="s">
        <v>164</v>
      </c>
      <c r="B351" t="s">
        <v>204</v>
      </c>
      <c r="C351" s="14" t="s">
        <v>206</v>
      </c>
      <c r="D351" t="s">
        <v>465</v>
      </c>
      <c r="E351" t="s">
        <v>483</v>
      </c>
      <c r="F351" s="20">
        <v>2033</v>
      </c>
      <c r="G351" s="20">
        <v>59</v>
      </c>
      <c r="H351" s="11">
        <v>18070.659678259199</v>
      </c>
      <c r="I351" s="10">
        <v>3396383.5655336599</v>
      </c>
      <c r="J351" s="33">
        <f t="shared" si="20"/>
        <v>5.320559156403711E-3</v>
      </c>
      <c r="K351" s="33">
        <f t="shared" si="21"/>
        <v>5.3064300508889328E-3</v>
      </c>
      <c r="L351" s="33">
        <f t="shared" si="22"/>
        <v>0.95255132799773234</v>
      </c>
      <c r="M351" s="33">
        <f t="shared" si="23"/>
        <v>0.94749668100583107</v>
      </c>
    </row>
    <row r="352" spans="1:13" ht="27.6">
      <c r="A352" t="s">
        <v>164</v>
      </c>
      <c r="B352" t="s">
        <v>204</v>
      </c>
      <c r="C352" s="14" t="s">
        <v>206</v>
      </c>
      <c r="D352" t="s">
        <v>465</v>
      </c>
      <c r="E352" t="s">
        <v>483</v>
      </c>
      <c r="F352" s="20">
        <v>2033</v>
      </c>
      <c r="G352" s="20">
        <v>60</v>
      </c>
      <c r="H352" s="11">
        <v>19680.355363599501</v>
      </c>
      <c r="I352" s="10">
        <v>3339088.1463440699</v>
      </c>
      <c r="J352" s="33">
        <f t="shared" si="20"/>
        <v>5.8939310677219772E-3</v>
      </c>
      <c r="K352" s="33">
        <f t="shared" si="21"/>
        <v>5.8765959300962622E-3</v>
      </c>
      <c r="L352" s="33">
        <f t="shared" si="22"/>
        <v>0.94749668100583107</v>
      </c>
      <c r="M352" s="33">
        <f t="shared" si="23"/>
        <v>0.94192862586645243</v>
      </c>
    </row>
    <row r="353" spans="1:13" ht="27.6">
      <c r="A353" t="s">
        <v>164</v>
      </c>
      <c r="B353" t="s">
        <v>204</v>
      </c>
      <c r="C353" s="14" t="s">
        <v>206</v>
      </c>
      <c r="D353" t="s">
        <v>465</v>
      </c>
      <c r="E353" t="s">
        <v>483</v>
      </c>
      <c r="F353" s="20">
        <v>2033</v>
      </c>
      <c r="G353" s="20">
        <v>61</v>
      </c>
      <c r="H353" s="11">
        <v>19971.429758639399</v>
      </c>
      <c r="I353" s="10">
        <v>3124698.1374319699</v>
      </c>
      <c r="J353" s="33">
        <f t="shared" si="20"/>
        <v>6.3914749138145226E-3</v>
      </c>
      <c r="K353" s="33">
        <f t="shared" si="21"/>
        <v>6.3710928848883519E-3</v>
      </c>
      <c r="L353" s="33">
        <f t="shared" si="22"/>
        <v>0.94192862586645243</v>
      </c>
      <c r="M353" s="33">
        <f t="shared" si="23"/>
        <v>0.93592751110012207</v>
      </c>
    </row>
    <row r="354" spans="1:13" ht="27.6">
      <c r="A354" t="s">
        <v>164</v>
      </c>
      <c r="B354" t="s">
        <v>204</v>
      </c>
      <c r="C354" s="14" t="s">
        <v>206</v>
      </c>
      <c r="D354" t="s">
        <v>465</v>
      </c>
      <c r="E354" t="s">
        <v>483</v>
      </c>
      <c r="F354" s="20">
        <v>2033</v>
      </c>
      <c r="G354" s="20">
        <v>62</v>
      </c>
      <c r="H354" s="11">
        <v>21229.9790851289</v>
      </c>
      <c r="I354" s="10">
        <v>3026302.0322426301</v>
      </c>
      <c r="J354" s="33">
        <f t="shared" si="20"/>
        <v>7.0151554137497969E-3</v>
      </c>
      <c r="K354" s="33">
        <f t="shared" si="21"/>
        <v>6.9906066490196261E-3</v>
      </c>
      <c r="L354" s="33">
        <f t="shared" si="22"/>
        <v>0.93592751110012207</v>
      </c>
      <c r="M354" s="33">
        <f t="shared" si="23"/>
        <v>0.9293848100180252</v>
      </c>
    </row>
    <row r="355" spans="1:13" ht="27.6">
      <c r="A355" t="s">
        <v>164</v>
      </c>
      <c r="B355" t="s">
        <v>204</v>
      </c>
      <c r="C355" s="14" t="s">
        <v>206</v>
      </c>
      <c r="D355" t="s">
        <v>465</v>
      </c>
      <c r="E355" t="s">
        <v>483</v>
      </c>
      <c r="F355" s="20">
        <v>2033</v>
      </c>
      <c r="G355" s="20">
        <v>63</v>
      </c>
      <c r="H355" s="11">
        <v>22569.763739637099</v>
      </c>
      <c r="I355" s="10">
        <v>2931363.1105183698</v>
      </c>
      <c r="J355" s="33">
        <f t="shared" si="20"/>
        <v>7.6994090764981888E-3</v>
      </c>
      <c r="K355" s="33">
        <f t="shared" si="21"/>
        <v>7.6698445515503977E-3</v>
      </c>
      <c r="L355" s="33">
        <f t="shared" si="22"/>
        <v>0.9293848100180252</v>
      </c>
      <c r="M355" s="33">
        <f t="shared" si="23"/>
        <v>0.92225657299661479</v>
      </c>
    </row>
    <row r="356" spans="1:13" ht="27.6">
      <c r="A356" t="s">
        <v>164</v>
      </c>
      <c r="B356" t="s">
        <v>204</v>
      </c>
      <c r="C356" s="14" t="s">
        <v>206</v>
      </c>
      <c r="D356" t="s">
        <v>465</v>
      </c>
      <c r="E356" t="s">
        <v>483</v>
      </c>
      <c r="F356" s="20">
        <v>2033</v>
      </c>
      <c r="G356" s="20">
        <v>64</v>
      </c>
      <c r="H356" s="11">
        <v>23885.442155436001</v>
      </c>
      <c r="I356" s="10">
        <v>2827087.5783820101</v>
      </c>
      <c r="J356" s="33">
        <f t="shared" si="20"/>
        <v>8.4487804120684656E-3</v>
      </c>
      <c r="K356" s="33">
        <f t="shared" si="21"/>
        <v>8.4131897698800362E-3</v>
      </c>
      <c r="L356" s="33">
        <f t="shared" si="22"/>
        <v>0.92225657299661479</v>
      </c>
      <c r="M356" s="33">
        <f t="shared" si="23"/>
        <v>0.91449745343147504</v>
      </c>
    </row>
    <row r="357" spans="1:13" ht="27.6">
      <c r="A357" t="s">
        <v>164</v>
      </c>
      <c r="B357" t="s">
        <v>204</v>
      </c>
      <c r="C357" s="14" t="s">
        <v>206</v>
      </c>
      <c r="D357" t="s">
        <v>465</v>
      </c>
      <c r="E357" t="s">
        <v>483</v>
      </c>
      <c r="F357" s="20">
        <v>2033</v>
      </c>
      <c r="G357" s="20">
        <v>65</v>
      </c>
      <c r="H357" s="11">
        <v>24222.098584759398</v>
      </c>
      <c r="I357" s="10">
        <v>2704136.63281353</v>
      </c>
      <c r="J357" s="33">
        <f t="shared" si="20"/>
        <v>8.9574240779236869E-3</v>
      </c>
      <c r="K357" s="33">
        <f t="shared" si="21"/>
        <v>8.9174258709284748E-3</v>
      </c>
      <c r="L357" s="33">
        <f t="shared" si="22"/>
        <v>0.91449745343147504</v>
      </c>
      <c r="M357" s="33">
        <f t="shared" si="23"/>
        <v>0.90634249018134705</v>
      </c>
    </row>
    <row r="358" spans="1:13" ht="27.6">
      <c r="A358" t="s">
        <v>164</v>
      </c>
      <c r="B358" t="s">
        <v>204</v>
      </c>
      <c r="C358" s="14" t="s">
        <v>206</v>
      </c>
      <c r="D358" t="s">
        <v>465</v>
      </c>
      <c r="E358" t="s">
        <v>483</v>
      </c>
      <c r="F358" s="20">
        <v>2033</v>
      </c>
      <c r="G358" s="20">
        <v>66</v>
      </c>
      <c r="H358" s="11">
        <v>24864.678779043101</v>
      </c>
      <c r="I358" s="10">
        <v>2552420.6482881</v>
      </c>
      <c r="J358" s="33">
        <f t="shared" si="20"/>
        <v>9.7416069705123873E-3</v>
      </c>
      <c r="K358" s="33">
        <f t="shared" si="21"/>
        <v>9.6943112207912296E-3</v>
      </c>
      <c r="L358" s="33">
        <f t="shared" si="22"/>
        <v>0.90634249018134705</v>
      </c>
      <c r="M358" s="33">
        <f t="shared" si="23"/>
        <v>0.89755612400890217</v>
      </c>
    </row>
    <row r="359" spans="1:13" ht="27.6">
      <c r="A359" t="s">
        <v>164</v>
      </c>
      <c r="B359" t="s">
        <v>204</v>
      </c>
      <c r="C359" s="14" t="s">
        <v>206</v>
      </c>
      <c r="D359" t="s">
        <v>465</v>
      </c>
      <c r="E359" t="s">
        <v>483</v>
      </c>
      <c r="F359" s="20">
        <v>2033</v>
      </c>
      <c r="G359" s="20">
        <v>67</v>
      </c>
      <c r="H359" s="11">
        <v>26062.186183256599</v>
      </c>
      <c r="I359" s="10">
        <v>2434165.3278996502</v>
      </c>
      <c r="J359" s="33">
        <f t="shared" si="20"/>
        <v>1.0706826641781427E-2</v>
      </c>
      <c r="K359" s="33">
        <f t="shared" si="21"/>
        <v>1.0649712591896954E-2</v>
      </c>
      <c r="L359" s="33">
        <f t="shared" si="22"/>
        <v>0.89755612400890217</v>
      </c>
      <c r="M359" s="33">
        <f t="shared" si="23"/>
        <v>0.88799740925311033</v>
      </c>
    </row>
    <row r="360" spans="1:13" ht="27.6">
      <c r="A360" t="s">
        <v>164</v>
      </c>
      <c r="B360" t="s">
        <v>204</v>
      </c>
      <c r="C360" s="14" t="s">
        <v>206</v>
      </c>
      <c r="D360" t="s">
        <v>465</v>
      </c>
      <c r="E360" t="s">
        <v>483</v>
      </c>
      <c r="F360" s="20">
        <v>2033</v>
      </c>
      <c r="G360" s="20">
        <v>68</v>
      </c>
      <c r="H360" s="11">
        <v>27029.173288077</v>
      </c>
      <c r="I360" s="10">
        <v>2296249.2250071098</v>
      </c>
      <c r="J360" s="33">
        <f t="shared" si="20"/>
        <v>1.1771010303985321E-2</v>
      </c>
      <c r="K360" s="33">
        <f t="shared" si="21"/>
        <v>1.1702002989520066E-2</v>
      </c>
      <c r="L360" s="33">
        <f t="shared" si="22"/>
        <v>0.88799740925311033</v>
      </c>
      <c r="M360" s="33">
        <f t="shared" si="23"/>
        <v>0.87760606091534432</v>
      </c>
    </row>
    <row r="361" spans="1:13" ht="27.6">
      <c r="A361" t="s">
        <v>164</v>
      </c>
      <c r="B361" t="s">
        <v>204</v>
      </c>
      <c r="C361" s="14" t="s">
        <v>206</v>
      </c>
      <c r="D361" t="s">
        <v>465</v>
      </c>
      <c r="E361" t="s">
        <v>483</v>
      </c>
      <c r="F361" s="20">
        <v>2033</v>
      </c>
      <c r="G361" s="20">
        <v>69</v>
      </c>
      <c r="H361" s="11">
        <v>27953.251726708899</v>
      </c>
      <c r="I361" s="10">
        <v>2158679.1554942001</v>
      </c>
      <c r="J361" s="33">
        <f t="shared" si="20"/>
        <v>1.2949238730342668E-2</v>
      </c>
      <c r="K361" s="33">
        <f t="shared" si="21"/>
        <v>1.2865758064025568E-2</v>
      </c>
      <c r="L361" s="33">
        <f t="shared" si="22"/>
        <v>0.87760606091534432</v>
      </c>
      <c r="M361" s="33">
        <f t="shared" si="23"/>
        <v>0.86631499366008502</v>
      </c>
    </row>
    <row r="362" spans="1:13" ht="27.6">
      <c r="A362" t="s">
        <v>164</v>
      </c>
      <c r="B362" t="s">
        <v>204</v>
      </c>
      <c r="C362" s="14" t="s">
        <v>206</v>
      </c>
      <c r="D362" t="s">
        <v>465</v>
      </c>
      <c r="E362" t="s">
        <v>483</v>
      </c>
      <c r="F362" s="20">
        <v>2034</v>
      </c>
      <c r="G362" s="20">
        <v>30</v>
      </c>
      <c r="H362" s="11">
        <v>782.69300377007596</v>
      </c>
      <c r="I362" s="10">
        <v>4429661.5258210599</v>
      </c>
      <c r="J362" s="33">
        <f t="shared" si="20"/>
        <v>1.7669363656966993E-4</v>
      </c>
      <c r="K362" s="33">
        <f t="shared" si="21"/>
        <v>1.7667802716847536E-4</v>
      </c>
      <c r="L362" s="33">
        <f t="shared" si="22"/>
        <v>1</v>
      </c>
      <c r="M362" s="33">
        <f t="shared" si="23"/>
        <v>0.99982332197283152</v>
      </c>
    </row>
    <row r="363" spans="1:13" ht="27.6">
      <c r="A363" t="s">
        <v>164</v>
      </c>
      <c r="B363" t="s">
        <v>204</v>
      </c>
      <c r="C363" s="14" t="s">
        <v>206</v>
      </c>
      <c r="D363" t="s">
        <v>465</v>
      </c>
      <c r="E363" t="s">
        <v>483</v>
      </c>
      <c r="F363" s="20">
        <v>2034</v>
      </c>
      <c r="G363" s="20">
        <v>31</v>
      </c>
      <c r="H363" s="11">
        <v>966.15116005014204</v>
      </c>
      <c r="I363" s="10">
        <v>4364271.6984957103</v>
      </c>
      <c r="J363" s="33">
        <f t="shared" si="20"/>
        <v>2.2137740883161738E-4</v>
      </c>
      <c r="K363" s="33">
        <f t="shared" si="21"/>
        <v>2.2135290666114305E-4</v>
      </c>
      <c r="L363" s="33">
        <f t="shared" si="22"/>
        <v>0.99982332197283152</v>
      </c>
      <c r="M363" s="33">
        <f t="shared" si="23"/>
        <v>0.99960200817436529</v>
      </c>
    </row>
    <row r="364" spans="1:13" ht="27.6">
      <c r="A364" t="s">
        <v>164</v>
      </c>
      <c r="B364" t="s">
        <v>204</v>
      </c>
      <c r="C364" s="14" t="s">
        <v>206</v>
      </c>
      <c r="D364" t="s">
        <v>465</v>
      </c>
      <c r="E364" t="s">
        <v>483</v>
      </c>
      <c r="F364" s="20">
        <v>2034</v>
      </c>
      <c r="G364" s="20">
        <v>32</v>
      </c>
      <c r="H364" s="11">
        <v>1153.09573579369</v>
      </c>
      <c r="I364" s="10">
        <v>4343479.4834572403</v>
      </c>
      <c r="J364" s="33">
        <f t="shared" si="20"/>
        <v>2.6547742200358471E-4</v>
      </c>
      <c r="K364" s="33">
        <f t="shared" si="21"/>
        <v>2.65442185991005E-4</v>
      </c>
      <c r="L364" s="33">
        <f t="shared" si="22"/>
        <v>0.99960200817436529</v>
      </c>
      <c r="M364" s="33">
        <f t="shared" si="23"/>
        <v>0.99933667163219453</v>
      </c>
    </row>
    <row r="365" spans="1:13" ht="27.6">
      <c r="A365" t="s">
        <v>164</v>
      </c>
      <c r="B365" t="s">
        <v>204</v>
      </c>
      <c r="C365" s="14" t="s">
        <v>206</v>
      </c>
      <c r="D365" t="s">
        <v>465</v>
      </c>
      <c r="E365" t="s">
        <v>483</v>
      </c>
      <c r="F365" s="20">
        <v>2034</v>
      </c>
      <c r="G365" s="20">
        <v>33</v>
      </c>
      <c r="H365" s="11">
        <v>1210.83315576718</v>
      </c>
      <c r="I365" s="10">
        <v>4323727.1648175996</v>
      </c>
      <c r="J365" s="33">
        <f t="shared" si="20"/>
        <v>2.8004383940314145E-4</v>
      </c>
      <c r="K365" s="33">
        <f t="shared" si="21"/>
        <v>2.8000463078725613E-4</v>
      </c>
      <c r="L365" s="33">
        <f t="shared" si="22"/>
        <v>0.99933667163219453</v>
      </c>
      <c r="M365" s="33">
        <f t="shared" si="23"/>
        <v>0.99905685273642197</v>
      </c>
    </row>
    <row r="366" spans="1:13" ht="27.6">
      <c r="A366" t="s">
        <v>164</v>
      </c>
      <c r="B366" t="s">
        <v>204</v>
      </c>
      <c r="C366" s="14" t="s">
        <v>206</v>
      </c>
      <c r="D366" t="s">
        <v>465</v>
      </c>
      <c r="E366" t="s">
        <v>483</v>
      </c>
      <c r="F366" s="20">
        <v>2034</v>
      </c>
      <c r="G366" s="20">
        <v>34</v>
      </c>
      <c r="H366" s="11">
        <v>1280.2518795845799</v>
      </c>
      <c r="I366" s="10">
        <v>4303702.6471897699</v>
      </c>
      <c r="J366" s="33">
        <f t="shared" si="20"/>
        <v>2.9747684367100927E-4</v>
      </c>
      <c r="K366" s="33">
        <f t="shared" si="21"/>
        <v>2.9743260182180098E-4</v>
      </c>
      <c r="L366" s="33">
        <f t="shared" si="22"/>
        <v>0.99905685273642197</v>
      </c>
      <c r="M366" s="33">
        <f t="shared" si="23"/>
        <v>0.99875970065734465</v>
      </c>
    </row>
    <row r="367" spans="1:13" ht="27.6">
      <c r="A367" t="s">
        <v>164</v>
      </c>
      <c r="B367" t="s">
        <v>204</v>
      </c>
      <c r="C367" s="14" t="s">
        <v>206</v>
      </c>
      <c r="D367" t="s">
        <v>465</v>
      </c>
      <c r="E367" t="s">
        <v>483</v>
      </c>
      <c r="F367" s="20">
        <v>2034</v>
      </c>
      <c r="G367" s="20">
        <v>35</v>
      </c>
      <c r="H367" s="11">
        <v>1733.69475287351</v>
      </c>
      <c r="I367" s="10">
        <v>4323313.8465478402</v>
      </c>
      <c r="J367" s="33">
        <f t="shared" si="20"/>
        <v>4.0101061695020423E-4</v>
      </c>
      <c r="K367" s="33">
        <f t="shared" si="21"/>
        <v>4.0093022293941072E-4</v>
      </c>
      <c r="L367" s="33">
        <f t="shared" si="22"/>
        <v>0.99875970065734465</v>
      </c>
      <c r="M367" s="33">
        <f t="shared" si="23"/>
        <v>0.99835926770789718</v>
      </c>
    </row>
    <row r="368" spans="1:13" ht="27.6">
      <c r="A368" t="s">
        <v>164</v>
      </c>
      <c r="B368" t="s">
        <v>204</v>
      </c>
      <c r="C368" s="14" t="s">
        <v>206</v>
      </c>
      <c r="D368" t="s">
        <v>465</v>
      </c>
      <c r="E368" t="s">
        <v>483</v>
      </c>
      <c r="F368" s="20">
        <v>2034</v>
      </c>
      <c r="G368" s="20">
        <v>36</v>
      </c>
      <c r="H368" s="11">
        <v>1911.3715029898599</v>
      </c>
      <c r="I368" s="10">
        <v>4381563.1537691103</v>
      </c>
      <c r="J368" s="33">
        <f t="shared" si="20"/>
        <v>4.3623050402586549E-4</v>
      </c>
      <c r="K368" s="33">
        <f t="shared" si="21"/>
        <v>4.361353693336234E-4</v>
      </c>
      <c r="L368" s="33">
        <f t="shared" si="22"/>
        <v>0.99835926770789718</v>
      </c>
      <c r="M368" s="33">
        <f t="shared" si="23"/>
        <v>0.9979238479199477</v>
      </c>
    </row>
    <row r="369" spans="1:13" ht="27.6">
      <c r="A369" t="s">
        <v>164</v>
      </c>
      <c r="B369" t="s">
        <v>204</v>
      </c>
      <c r="C369" s="14" t="s">
        <v>206</v>
      </c>
      <c r="D369" t="s">
        <v>465</v>
      </c>
      <c r="E369" t="s">
        <v>483</v>
      </c>
      <c r="F369" s="20">
        <v>2034</v>
      </c>
      <c r="G369" s="20">
        <v>37</v>
      </c>
      <c r="H369" s="11">
        <v>2323.2639634378902</v>
      </c>
      <c r="I369" s="10">
        <v>4519162.7934634499</v>
      </c>
      <c r="J369" s="33">
        <f t="shared" si="20"/>
        <v>5.1409167352817566E-4</v>
      </c>
      <c r="K369" s="33">
        <f t="shared" si="21"/>
        <v>5.1395955104571733E-4</v>
      </c>
      <c r="L369" s="33">
        <f t="shared" si="22"/>
        <v>0.9979238479199477</v>
      </c>
      <c r="M369" s="33">
        <f t="shared" si="23"/>
        <v>0.9974109554270929</v>
      </c>
    </row>
    <row r="370" spans="1:13" ht="27.6">
      <c r="A370" t="s">
        <v>164</v>
      </c>
      <c r="B370" t="s">
        <v>204</v>
      </c>
      <c r="C370" s="14" t="s">
        <v>206</v>
      </c>
      <c r="D370" t="s">
        <v>465</v>
      </c>
      <c r="E370" t="s">
        <v>483</v>
      </c>
      <c r="F370" s="20">
        <v>2034</v>
      </c>
      <c r="G370" s="20">
        <v>38</v>
      </c>
      <c r="H370" s="11">
        <v>2476.75234930131</v>
      </c>
      <c r="I370" s="10">
        <v>4474825.8313864404</v>
      </c>
      <c r="J370" s="33">
        <f t="shared" si="20"/>
        <v>5.5348575399948811E-4</v>
      </c>
      <c r="K370" s="33">
        <f t="shared" si="21"/>
        <v>5.5333260901535564E-4</v>
      </c>
      <c r="L370" s="33">
        <f t="shared" si="22"/>
        <v>0.9974109554270929</v>
      </c>
      <c r="M370" s="33">
        <f t="shared" si="23"/>
        <v>0.99685905542086595</v>
      </c>
    </row>
    <row r="371" spans="1:13" ht="27.6">
      <c r="A371" t="s">
        <v>164</v>
      </c>
      <c r="B371" t="s">
        <v>204</v>
      </c>
      <c r="C371" s="14" t="s">
        <v>206</v>
      </c>
      <c r="D371" t="s">
        <v>465</v>
      </c>
      <c r="E371" t="s">
        <v>483</v>
      </c>
      <c r="F371" s="20">
        <v>2034</v>
      </c>
      <c r="G371" s="20">
        <v>39</v>
      </c>
      <c r="H371" s="11">
        <v>2627.00520113022</v>
      </c>
      <c r="I371" s="10">
        <v>4400280.2281006696</v>
      </c>
      <c r="J371" s="33">
        <f t="shared" si="20"/>
        <v>5.9700861421367623E-4</v>
      </c>
      <c r="K371" s="33">
        <f t="shared" si="21"/>
        <v>5.9683044002989405E-4</v>
      </c>
      <c r="L371" s="33">
        <f t="shared" si="22"/>
        <v>0.99685905542086595</v>
      </c>
      <c r="M371" s="33">
        <f t="shared" si="23"/>
        <v>0.99626409959217133</v>
      </c>
    </row>
    <row r="372" spans="1:13" ht="27.6">
      <c r="A372" t="s">
        <v>164</v>
      </c>
      <c r="B372" t="s">
        <v>204</v>
      </c>
      <c r="C372" s="14" t="s">
        <v>206</v>
      </c>
      <c r="D372" t="s">
        <v>465</v>
      </c>
      <c r="E372" t="s">
        <v>483</v>
      </c>
      <c r="F372" s="20">
        <v>2034</v>
      </c>
      <c r="G372" s="20">
        <v>40</v>
      </c>
      <c r="H372" s="11">
        <v>3481.1491449985301</v>
      </c>
      <c r="I372" s="10">
        <v>4341176.1107783699</v>
      </c>
      <c r="J372" s="33">
        <f t="shared" si="20"/>
        <v>8.0189079092079553E-4</v>
      </c>
      <c r="K372" s="33">
        <f t="shared" si="21"/>
        <v>8.0156936242314902E-4</v>
      </c>
      <c r="L372" s="33">
        <f t="shared" si="22"/>
        <v>0.99626409959217133</v>
      </c>
      <c r="M372" s="33">
        <f t="shared" si="23"/>
        <v>0.99546552481305617</v>
      </c>
    </row>
    <row r="373" spans="1:13" ht="27.6">
      <c r="A373" t="s">
        <v>164</v>
      </c>
      <c r="B373" t="s">
        <v>204</v>
      </c>
      <c r="C373" s="14" t="s">
        <v>206</v>
      </c>
      <c r="D373" t="s">
        <v>465</v>
      </c>
      <c r="E373" t="s">
        <v>483</v>
      </c>
      <c r="F373" s="20">
        <v>2034</v>
      </c>
      <c r="G373" s="20">
        <v>41</v>
      </c>
      <c r="H373" s="11">
        <v>3650.6612207367798</v>
      </c>
      <c r="I373" s="10">
        <v>4284650.0282010902</v>
      </c>
      <c r="J373" s="33">
        <f t="shared" si="20"/>
        <v>8.52032533977929E-4</v>
      </c>
      <c r="K373" s="33">
        <f t="shared" si="21"/>
        <v>8.5166965732663691E-4</v>
      </c>
      <c r="L373" s="33">
        <f t="shared" si="22"/>
        <v>0.99546552481305617</v>
      </c>
      <c r="M373" s="33">
        <f t="shared" si="23"/>
        <v>0.99461771703065815</v>
      </c>
    </row>
    <row r="374" spans="1:13" ht="27.6">
      <c r="A374" t="s">
        <v>164</v>
      </c>
      <c r="B374" t="s">
        <v>204</v>
      </c>
      <c r="C374" s="14" t="s">
        <v>206</v>
      </c>
      <c r="D374" t="s">
        <v>465</v>
      </c>
      <c r="E374" t="s">
        <v>483</v>
      </c>
      <c r="F374" s="20">
        <v>2034</v>
      </c>
      <c r="G374" s="20">
        <v>42</v>
      </c>
      <c r="H374" s="11">
        <v>4002.5655471177902</v>
      </c>
      <c r="I374" s="10">
        <v>4319268.0185254198</v>
      </c>
      <c r="J374" s="33">
        <f t="shared" si="20"/>
        <v>9.2667681883844971E-4</v>
      </c>
      <c r="K374" s="33">
        <f t="shared" si="21"/>
        <v>9.2624758647197325E-4</v>
      </c>
      <c r="L374" s="33">
        <f t="shared" si="22"/>
        <v>0.99461771703065815</v>
      </c>
      <c r="M374" s="33">
        <f t="shared" si="23"/>
        <v>0.99369645477079627</v>
      </c>
    </row>
    <row r="375" spans="1:13" ht="27.6">
      <c r="A375" t="s">
        <v>164</v>
      </c>
      <c r="B375" t="s">
        <v>204</v>
      </c>
      <c r="C375" s="14" t="s">
        <v>206</v>
      </c>
      <c r="D375" t="s">
        <v>465</v>
      </c>
      <c r="E375" t="s">
        <v>483</v>
      </c>
      <c r="F375" s="20">
        <v>2034</v>
      </c>
      <c r="G375" s="20">
        <v>43</v>
      </c>
      <c r="H375" s="11">
        <v>4383.5428759082297</v>
      </c>
      <c r="I375" s="10">
        <v>4333951.9531364199</v>
      </c>
      <c r="J375" s="33">
        <f t="shared" si="20"/>
        <v>1.0114424255986321E-3</v>
      </c>
      <c r="K375" s="33">
        <f t="shared" si="21"/>
        <v>1.0109310901185165E-3</v>
      </c>
      <c r="L375" s="33">
        <f t="shared" si="22"/>
        <v>0.99369645477079627</v>
      </c>
      <c r="M375" s="33">
        <f t="shared" si="23"/>
        <v>0.99269189613052788</v>
      </c>
    </row>
    <row r="376" spans="1:13" ht="27.6">
      <c r="A376" t="s">
        <v>164</v>
      </c>
      <c r="B376" t="s">
        <v>204</v>
      </c>
      <c r="C376" s="14" t="s">
        <v>206</v>
      </c>
      <c r="D376" t="s">
        <v>465</v>
      </c>
      <c r="E376" t="s">
        <v>483</v>
      </c>
      <c r="F376" s="20">
        <v>2034</v>
      </c>
      <c r="G376" s="20">
        <v>44</v>
      </c>
      <c r="H376" s="11">
        <v>6666.0146249833497</v>
      </c>
      <c r="I376" s="10">
        <v>6379507.1994674802</v>
      </c>
      <c r="J376" s="33">
        <f t="shared" si="20"/>
        <v>1.0449105889463977E-3</v>
      </c>
      <c r="K376" s="33">
        <f t="shared" si="21"/>
        <v>1.044364859972835E-3</v>
      </c>
      <c r="L376" s="33">
        <f t="shared" si="22"/>
        <v>0.99269189613052788</v>
      </c>
      <c r="M376" s="33">
        <f t="shared" si="23"/>
        <v>0.99165516359742933</v>
      </c>
    </row>
    <row r="377" spans="1:13" ht="27.6">
      <c r="A377" t="s">
        <v>164</v>
      </c>
      <c r="B377" t="s">
        <v>204</v>
      </c>
      <c r="C377" s="14" t="s">
        <v>206</v>
      </c>
      <c r="D377" t="s">
        <v>465</v>
      </c>
      <c r="E377" t="s">
        <v>483</v>
      </c>
      <c r="F377" s="20">
        <v>2034</v>
      </c>
      <c r="G377" s="20">
        <v>45</v>
      </c>
      <c r="H377" s="11">
        <v>6130.31741903071</v>
      </c>
      <c r="I377" s="10">
        <v>4285424.3661641004</v>
      </c>
      <c r="J377" s="33">
        <f t="shared" si="20"/>
        <v>1.4305041683696732E-3</v>
      </c>
      <c r="K377" s="33">
        <f t="shared" si="21"/>
        <v>1.429481484990891E-3</v>
      </c>
      <c r="L377" s="33">
        <f t="shared" si="22"/>
        <v>0.99165516359742933</v>
      </c>
      <c r="M377" s="33">
        <f t="shared" si="23"/>
        <v>0.99023761090157114</v>
      </c>
    </row>
    <row r="378" spans="1:13" ht="27.6">
      <c r="A378" t="s">
        <v>164</v>
      </c>
      <c r="B378" t="s">
        <v>204</v>
      </c>
      <c r="C378" s="14" t="s">
        <v>206</v>
      </c>
      <c r="D378" t="s">
        <v>465</v>
      </c>
      <c r="E378" t="s">
        <v>483</v>
      </c>
      <c r="F378" s="20">
        <v>2034</v>
      </c>
      <c r="G378" s="20">
        <v>46</v>
      </c>
      <c r="H378" s="11">
        <v>6560.8583336412903</v>
      </c>
      <c r="I378" s="10">
        <v>4263481.47032726</v>
      </c>
      <c r="J378" s="33">
        <f t="shared" si="20"/>
        <v>1.5388499702187486E-3</v>
      </c>
      <c r="K378" s="33">
        <f t="shared" si="21"/>
        <v>1.5376665477176976E-3</v>
      </c>
      <c r="L378" s="33">
        <f t="shared" si="22"/>
        <v>0.99023761090157114</v>
      </c>
      <c r="M378" s="33">
        <f t="shared" si="23"/>
        <v>0.98871495565299594</v>
      </c>
    </row>
    <row r="379" spans="1:13" ht="27.6">
      <c r="A379" t="s">
        <v>164</v>
      </c>
      <c r="B379" t="s">
        <v>204</v>
      </c>
      <c r="C379" s="14" t="s">
        <v>206</v>
      </c>
      <c r="D379" t="s">
        <v>465</v>
      </c>
      <c r="E379" t="s">
        <v>483</v>
      </c>
      <c r="F379" s="20">
        <v>2034</v>
      </c>
      <c r="G379" s="20">
        <v>47</v>
      </c>
      <c r="H379" s="11">
        <v>6989.6054128065998</v>
      </c>
      <c r="I379" s="10">
        <v>4128074.6434822101</v>
      </c>
      <c r="J379" s="33">
        <f t="shared" si="20"/>
        <v>1.6931877488800843E-3</v>
      </c>
      <c r="K379" s="33">
        <f t="shared" si="21"/>
        <v>1.6917551151902632E-3</v>
      </c>
      <c r="L379" s="33">
        <f t="shared" si="22"/>
        <v>0.98871495565299594</v>
      </c>
      <c r="M379" s="33">
        <f t="shared" si="23"/>
        <v>0.98704229206930483</v>
      </c>
    </row>
    <row r="380" spans="1:13" ht="27.6">
      <c r="A380" t="s">
        <v>164</v>
      </c>
      <c r="B380" t="s">
        <v>204</v>
      </c>
      <c r="C380" s="14" t="s">
        <v>206</v>
      </c>
      <c r="D380" t="s">
        <v>465</v>
      </c>
      <c r="E380" t="s">
        <v>483</v>
      </c>
      <c r="F380" s="20">
        <v>2034</v>
      </c>
      <c r="G380" s="20">
        <v>48</v>
      </c>
      <c r="H380" s="11">
        <v>7612.1511122930697</v>
      </c>
      <c r="I380" s="10">
        <v>4088549.6386953299</v>
      </c>
      <c r="J380" s="33">
        <f t="shared" si="20"/>
        <v>1.8618218647143863E-3</v>
      </c>
      <c r="K380" s="33">
        <f t="shared" si="21"/>
        <v>1.8600897495164581E-3</v>
      </c>
      <c r="L380" s="33">
        <f t="shared" si="22"/>
        <v>0.98704229206930483</v>
      </c>
      <c r="M380" s="33">
        <f t="shared" si="23"/>
        <v>0.98520630481948746</v>
      </c>
    </row>
    <row r="381" spans="1:13" ht="27.6">
      <c r="A381" t="s">
        <v>164</v>
      </c>
      <c r="B381" t="s">
        <v>204</v>
      </c>
      <c r="C381" s="14" t="s">
        <v>206</v>
      </c>
      <c r="D381" t="s">
        <v>465</v>
      </c>
      <c r="E381" t="s">
        <v>483</v>
      </c>
      <c r="F381" s="20">
        <v>2034</v>
      </c>
      <c r="G381" s="20">
        <v>49</v>
      </c>
      <c r="H381" s="11">
        <v>8471.5247953386697</v>
      </c>
      <c r="I381" s="10">
        <v>4140446.13140467</v>
      </c>
      <c r="J381" s="33">
        <f t="shared" si="20"/>
        <v>2.0460415439494334E-3</v>
      </c>
      <c r="K381" s="33">
        <f t="shared" si="21"/>
        <v>2.043949827772229E-3</v>
      </c>
      <c r="L381" s="33">
        <f t="shared" si="22"/>
        <v>0.98520630481948746</v>
      </c>
      <c r="M381" s="33">
        <f t="shared" si="23"/>
        <v>0.98319259256243152</v>
      </c>
    </row>
    <row r="382" spans="1:13" ht="27.6">
      <c r="A382" t="s">
        <v>164</v>
      </c>
      <c r="B382" t="s">
        <v>204</v>
      </c>
      <c r="C382" s="14" t="s">
        <v>206</v>
      </c>
      <c r="D382" t="s">
        <v>465</v>
      </c>
      <c r="E382" t="s">
        <v>483</v>
      </c>
      <c r="F382" s="20">
        <v>2034</v>
      </c>
      <c r="G382" s="20">
        <v>50</v>
      </c>
      <c r="H382" s="11">
        <v>10014.5963699679</v>
      </c>
      <c r="I382" s="10">
        <v>4216059.3020745497</v>
      </c>
      <c r="J382" s="33">
        <f t="shared" si="20"/>
        <v>2.3753452341242279E-3</v>
      </c>
      <c r="K382" s="33">
        <f t="shared" si="21"/>
        <v>2.3725263340289571E-3</v>
      </c>
      <c r="L382" s="33">
        <f t="shared" si="22"/>
        <v>0.98319259256243152</v>
      </c>
      <c r="M382" s="33">
        <f t="shared" si="23"/>
        <v>0.98085994224515494</v>
      </c>
    </row>
    <row r="383" spans="1:13" ht="27.6">
      <c r="A383" t="s">
        <v>164</v>
      </c>
      <c r="B383" t="s">
        <v>204</v>
      </c>
      <c r="C383" s="14" t="s">
        <v>206</v>
      </c>
      <c r="D383" t="s">
        <v>465</v>
      </c>
      <c r="E383" t="s">
        <v>483</v>
      </c>
      <c r="F383" s="20">
        <v>2034</v>
      </c>
      <c r="G383" s="20">
        <v>51</v>
      </c>
      <c r="H383" s="11">
        <v>10706.7875511602</v>
      </c>
      <c r="I383" s="10">
        <v>4183238.0247382699</v>
      </c>
      <c r="J383" s="33">
        <f t="shared" si="20"/>
        <v>2.559449758259951E-3</v>
      </c>
      <c r="K383" s="33">
        <f t="shared" si="21"/>
        <v>2.5561771593403115E-3</v>
      </c>
      <c r="L383" s="33">
        <f t="shared" si="22"/>
        <v>0.98085994224515494</v>
      </c>
      <c r="M383" s="33">
        <f t="shared" si="23"/>
        <v>0.97835269046427598</v>
      </c>
    </row>
    <row r="384" spans="1:13" ht="27.6">
      <c r="A384" t="s">
        <v>164</v>
      </c>
      <c r="B384" t="s">
        <v>204</v>
      </c>
      <c r="C384" s="14" t="s">
        <v>206</v>
      </c>
      <c r="D384" t="s">
        <v>465</v>
      </c>
      <c r="E384" t="s">
        <v>483</v>
      </c>
      <c r="F384" s="20">
        <v>2034</v>
      </c>
      <c r="G384" s="20">
        <v>52</v>
      </c>
      <c r="H384" s="11">
        <v>11349.362938628499</v>
      </c>
      <c r="I384" s="10">
        <v>4040811.95645724</v>
      </c>
      <c r="J384" s="33">
        <f t="shared" si="20"/>
        <v>2.8086837647795398E-3</v>
      </c>
      <c r="K384" s="33">
        <f t="shared" si="21"/>
        <v>2.8047431027554692E-3</v>
      </c>
      <c r="L384" s="33">
        <f t="shared" si="22"/>
        <v>0.97835269046427598</v>
      </c>
      <c r="M384" s="33">
        <f t="shared" si="23"/>
        <v>0.97560866250363409</v>
      </c>
    </row>
    <row r="385" spans="1:13" ht="27.6">
      <c r="A385" t="s">
        <v>164</v>
      </c>
      <c r="B385" t="s">
        <v>204</v>
      </c>
      <c r="C385" s="14" t="s">
        <v>206</v>
      </c>
      <c r="D385" t="s">
        <v>465</v>
      </c>
      <c r="E385" t="s">
        <v>483</v>
      </c>
      <c r="F385" s="20">
        <v>2034</v>
      </c>
      <c r="G385" s="20">
        <v>53</v>
      </c>
      <c r="H385" s="11">
        <v>12179.1509601202</v>
      </c>
      <c r="I385" s="10">
        <v>3958928.60631778</v>
      </c>
      <c r="J385" s="33">
        <f t="shared" si="20"/>
        <v>3.0763754973212542E-3</v>
      </c>
      <c r="K385" s="33">
        <f t="shared" si="21"/>
        <v>3.0716483030051034E-3</v>
      </c>
      <c r="L385" s="33">
        <f t="shared" si="22"/>
        <v>0.97560866250363409</v>
      </c>
      <c r="M385" s="33">
        <f t="shared" si="23"/>
        <v>0.97261193581105776</v>
      </c>
    </row>
    <row r="386" spans="1:13" ht="27.6">
      <c r="A386" t="s">
        <v>164</v>
      </c>
      <c r="B386" t="s">
        <v>204</v>
      </c>
      <c r="C386" s="14" t="s">
        <v>206</v>
      </c>
      <c r="D386" t="s">
        <v>465</v>
      </c>
      <c r="E386" t="s">
        <v>483</v>
      </c>
      <c r="F386" s="20">
        <v>2034</v>
      </c>
      <c r="G386" s="20">
        <v>54</v>
      </c>
      <c r="H386" s="11">
        <v>13103.7760362233</v>
      </c>
      <c r="I386" s="10">
        <v>3891891.9111179099</v>
      </c>
      <c r="J386" s="33">
        <f t="shared" ref="J386:J449" si="24">IF(I386&gt;0,H386/I386,0)</f>
        <v>3.3669424371190622E-3</v>
      </c>
      <c r="K386" s="33">
        <f t="shared" ref="K386:K449" si="25">1-EXP(-J386)</f>
        <v>3.3612806425262765E-3</v>
      </c>
      <c r="L386" s="33">
        <f t="shared" ref="L386:L449" si="26">IF(G386=30,1,M385)</f>
        <v>0.97261193581105776</v>
      </c>
      <c r="M386" s="33">
        <f t="shared" ref="M386:M449" si="27">L386*(1-K386)</f>
        <v>0.96934271413852602</v>
      </c>
    </row>
    <row r="387" spans="1:13" ht="27.6">
      <c r="A387" t="s">
        <v>164</v>
      </c>
      <c r="B387" t="s">
        <v>204</v>
      </c>
      <c r="C387" s="14" t="s">
        <v>206</v>
      </c>
      <c r="D387" t="s">
        <v>465</v>
      </c>
      <c r="E387" t="s">
        <v>483</v>
      </c>
      <c r="F387" s="20">
        <v>2034</v>
      </c>
      <c r="G387" s="20">
        <v>55</v>
      </c>
      <c r="H387" s="11">
        <v>14102.368517950699</v>
      </c>
      <c r="I387" s="10">
        <v>3818920.7735211002</v>
      </c>
      <c r="J387" s="33">
        <f t="shared" si="24"/>
        <v>3.6927627867357174E-3</v>
      </c>
      <c r="K387" s="33">
        <f t="shared" si="25"/>
        <v>3.685952923218605E-3</v>
      </c>
      <c r="L387" s="33">
        <f t="shared" si="26"/>
        <v>0.96934271413852602</v>
      </c>
      <c r="M387" s="33">
        <f t="shared" si="27"/>
        <v>0.96576976252774649</v>
      </c>
    </row>
    <row r="388" spans="1:13" ht="27.6">
      <c r="A388" t="s">
        <v>164</v>
      </c>
      <c r="B388" t="s">
        <v>204</v>
      </c>
      <c r="C388" s="14" t="s">
        <v>206</v>
      </c>
      <c r="D388" t="s">
        <v>465</v>
      </c>
      <c r="E388" t="s">
        <v>483</v>
      </c>
      <c r="F388" s="20">
        <v>2034</v>
      </c>
      <c r="G388" s="20">
        <v>56</v>
      </c>
      <c r="H388" s="11">
        <v>14841.2627962202</v>
      </c>
      <c r="I388" s="10">
        <v>3726338.5414474201</v>
      </c>
      <c r="J388" s="33">
        <f t="shared" si="24"/>
        <v>3.9828004436911453E-3</v>
      </c>
      <c r="K388" s="33">
        <f t="shared" si="25"/>
        <v>3.9748796131889863E-3</v>
      </c>
      <c r="L388" s="33">
        <f t="shared" si="26"/>
        <v>0.96576976252774649</v>
      </c>
      <c r="M388" s="33">
        <f t="shared" si="27"/>
        <v>0.96193094398764056</v>
      </c>
    </row>
    <row r="389" spans="1:13" ht="27.6">
      <c r="A389" t="s">
        <v>164</v>
      </c>
      <c r="B389" t="s">
        <v>204</v>
      </c>
      <c r="C389" s="14" t="s">
        <v>206</v>
      </c>
      <c r="D389" t="s">
        <v>465</v>
      </c>
      <c r="E389" t="s">
        <v>483</v>
      </c>
      <c r="F389" s="20">
        <v>2034</v>
      </c>
      <c r="G389" s="20">
        <v>57</v>
      </c>
      <c r="H389" s="11">
        <v>15938.383869571901</v>
      </c>
      <c r="I389" s="10">
        <v>3649972.77085577</v>
      </c>
      <c r="J389" s="33">
        <f t="shared" si="24"/>
        <v>4.3667130880636678E-3</v>
      </c>
      <c r="K389" s="33">
        <f t="shared" si="25"/>
        <v>4.3571928588778119E-3</v>
      </c>
      <c r="L389" s="33">
        <f t="shared" si="26"/>
        <v>0.96193094398764056</v>
      </c>
      <c r="M389" s="33">
        <f t="shared" si="27"/>
        <v>0.95773962534776402</v>
      </c>
    </row>
    <row r="390" spans="1:13" ht="27.6">
      <c r="A390" t="s">
        <v>164</v>
      </c>
      <c r="B390" t="s">
        <v>204</v>
      </c>
      <c r="C390" s="14" t="s">
        <v>206</v>
      </c>
      <c r="D390" t="s">
        <v>465</v>
      </c>
      <c r="E390" t="s">
        <v>483</v>
      </c>
      <c r="F390" s="20">
        <v>2034</v>
      </c>
      <c r="G390" s="20">
        <v>58</v>
      </c>
      <c r="H390" s="11">
        <v>17033.727830163702</v>
      </c>
      <c r="I390" s="10">
        <v>3561620.0226286701</v>
      </c>
      <c r="J390" s="33">
        <f t="shared" si="24"/>
        <v>4.7825786361094975E-3</v>
      </c>
      <c r="K390" s="33">
        <f t="shared" si="25"/>
        <v>4.7711603171594064E-3</v>
      </c>
      <c r="L390" s="33">
        <f t="shared" si="26"/>
        <v>0.95773962534776402</v>
      </c>
      <c r="M390" s="33">
        <f t="shared" si="27"/>
        <v>0.95317009605313363</v>
      </c>
    </row>
    <row r="391" spans="1:13" ht="27.6">
      <c r="A391" t="s">
        <v>164</v>
      </c>
      <c r="B391" t="s">
        <v>204</v>
      </c>
      <c r="C391" s="14" t="s">
        <v>206</v>
      </c>
      <c r="D391" t="s">
        <v>465</v>
      </c>
      <c r="E391" t="s">
        <v>483</v>
      </c>
      <c r="F391" s="20">
        <v>2034</v>
      </c>
      <c r="G391" s="20">
        <v>59</v>
      </c>
      <c r="H391" s="11">
        <v>18188.861262476599</v>
      </c>
      <c r="I391" s="10">
        <v>3471829.9669096698</v>
      </c>
      <c r="J391" s="33">
        <f t="shared" si="24"/>
        <v>5.2389838891409735E-3</v>
      </c>
      <c r="K391" s="33">
        <f t="shared" si="25"/>
        <v>5.2252843473795663E-3</v>
      </c>
      <c r="L391" s="33">
        <f t="shared" si="26"/>
        <v>0.95317009605313363</v>
      </c>
      <c r="M391" s="33">
        <f t="shared" si="27"/>
        <v>0.94818951126983686</v>
      </c>
    </row>
    <row r="392" spans="1:13" ht="27.6">
      <c r="A392" t="s">
        <v>164</v>
      </c>
      <c r="B392" t="s">
        <v>204</v>
      </c>
      <c r="C392" s="14" t="s">
        <v>206</v>
      </c>
      <c r="D392" t="s">
        <v>465</v>
      </c>
      <c r="E392" t="s">
        <v>483</v>
      </c>
      <c r="F392" s="20">
        <v>2034</v>
      </c>
      <c r="G392" s="20">
        <v>60</v>
      </c>
      <c r="H392" s="11">
        <v>19451.936134376101</v>
      </c>
      <c r="I392" s="10">
        <v>3355173.569232</v>
      </c>
      <c r="J392" s="33">
        <f t="shared" si="24"/>
        <v>5.797594590263971E-3</v>
      </c>
      <c r="K392" s="33">
        <f t="shared" si="25"/>
        <v>5.7808209699525825E-3</v>
      </c>
      <c r="L392" s="33">
        <f t="shared" si="26"/>
        <v>0.94818951126983686</v>
      </c>
      <c r="M392" s="33">
        <f t="shared" si="27"/>
        <v>0.94270819745959911</v>
      </c>
    </row>
    <row r="393" spans="1:13" ht="27.6">
      <c r="A393" t="s">
        <v>164</v>
      </c>
      <c r="B393" t="s">
        <v>204</v>
      </c>
      <c r="C393" s="14" t="s">
        <v>206</v>
      </c>
      <c r="D393" t="s">
        <v>465</v>
      </c>
      <c r="E393" t="s">
        <v>483</v>
      </c>
      <c r="F393" s="20">
        <v>2034</v>
      </c>
      <c r="G393" s="20">
        <v>61</v>
      </c>
      <c r="H393" s="11">
        <v>20666.506990759299</v>
      </c>
      <c r="I393" s="10">
        <v>3294282.4714298402</v>
      </c>
      <c r="J393" s="33">
        <f t="shared" si="24"/>
        <v>6.2734471527541085E-3</v>
      </c>
      <c r="K393" s="33">
        <f t="shared" si="25"/>
        <v>6.2538101684845859E-3</v>
      </c>
      <c r="L393" s="33">
        <f t="shared" si="26"/>
        <v>0.94270819745959911</v>
      </c>
      <c r="M393" s="33">
        <f t="shared" si="27"/>
        <v>0.9368126793484125</v>
      </c>
    </row>
    <row r="394" spans="1:13" ht="27.6">
      <c r="A394" t="s">
        <v>164</v>
      </c>
      <c r="B394" t="s">
        <v>204</v>
      </c>
      <c r="C394" s="14" t="s">
        <v>206</v>
      </c>
      <c r="D394" t="s">
        <v>465</v>
      </c>
      <c r="E394" t="s">
        <v>483</v>
      </c>
      <c r="F394" s="20">
        <v>2034</v>
      </c>
      <c r="G394" s="20">
        <v>62</v>
      </c>
      <c r="H394" s="11">
        <v>21230.289937654401</v>
      </c>
      <c r="I394" s="10">
        <v>3079422.7644608999</v>
      </c>
      <c r="J394" s="33">
        <f t="shared" si="24"/>
        <v>6.8942433571218629E-3</v>
      </c>
      <c r="K394" s="33">
        <f t="shared" si="25"/>
        <v>6.8705325819637952E-3</v>
      </c>
      <c r="L394" s="33">
        <f t="shared" si="26"/>
        <v>0.9368126793484125</v>
      </c>
      <c r="M394" s="33">
        <f t="shared" si="27"/>
        <v>0.93037627731175243</v>
      </c>
    </row>
    <row r="395" spans="1:13" ht="27.6">
      <c r="A395" t="s">
        <v>164</v>
      </c>
      <c r="B395" t="s">
        <v>204</v>
      </c>
      <c r="C395" s="14" t="s">
        <v>206</v>
      </c>
      <c r="D395" t="s">
        <v>465</v>
      </c>
      <c r="E395" t="s">
        <v>483</v>
      </c>
      <c r="F395" s="20">
        <v>2034</v>
      </c>
      <c r="G395" s="20">
        <v>63</v>
      </c>
      <c r="H395" s="11">
        <v>22534.809785035101</v>
      </c>
      <c r="I395" s="10">
        <v>2978254.45021187</v>
      </c>
      <c r="J395" s="33">
        <f t="shared" si="24"/>
        <v>7.5664487913153283E-3</v>
      </c>
      <c r="K395" s="33">
        <f t="shared" si="25"/>
        <v>7.5378952792743981E-3</v>
      </c>
      <c r="L395" s="33">
        <f t="shared" si="26"/>
        <v>0.93037627731175243</v>
      </c>
      <c r="M395" s="33">
        <f t="shared" si="27"/>
        <v>0.92336319836305525</v>
      </c>
    </row>
    <row r="396" spans="1:13" ht="27.6">
      <c r="A396" t="s">
        <v>164</v>
      </c>
      <c r="B396" t="s">
        <v>204</v>
      </c>
      <c r="C396" s="14" t="s">
        <v>206</v>
      </c>
      <c r="D396" t="s">
        <v>465</v>
      </c>
      <c r="E396" t="s">
        <v>483</v>
      </c>
      <c r="F396" s="20">
        <v>2034</v>
      </c>
      <c r="G396" s="20">
        <v>64</v>
      </c>
      <c r="H396" s="11">
        <v>23915.814671059299</v>
      </c>
      <c r="I396" s="10">
        <v>2880354.1459311498</v>
      </c>
      <c r="J396" s="33">
        <f t="shared" si="24"/>
        <v>8.3030813085409275E-3</v>
      </c>
      <c r="K396" s="33">
        <f t="shared" si="25"/>
        <v>8.2687059352327674E-3</v>
      </c>
      <c r="L396" s="33">
        <f t="shared" si="26"/>
        <v>0.92336319836305525</v>
      </c>
      <c r="M396" s="33">
        <f t="shared" si="27"/>
        <v>0.91572817960437514</v>
      </c>
    </row>
    <row r="397" spans="1:13" ht="27.6">
      <c r="A397" t="s">
        <v>164</v>
      </c>
      <c r="B397" t="s">
        <v>204</v>
      </c>
      <c r="C397" s="14" t="s">
        <v>206</v>
      </c>
      <c r="D397" t="s">
        <v>465</v>
      </c>
      <c r="E397" t="s">
        <v>483</v>
      </c>
      <c r="F397" s="20">
        <v>2034</v>
      </c>
      <c r="G397" s="20">
        <v>65</v>
      </c>
      <c r="H397" s="11">
        <v>24400.579191329802</v>
      </c>
      <c r="I397" s="10">
        <v>2773164.94546849</v>
      </c>
      <c r="J397" s="33">
        <f t="shared" si="24"/>
        <v>8.7988200021068864E-3</v>
      </c>
      <c r="K397" s="33">
        <f t="shared" si="25"/>
        <v>8.7602236690751401E-3</v>
      </c>
      <c r="L397" s="33">
        <f t="shared" si="26"/>
        <v>0.91572817960437514</v>
      </c>
      <c r="M397" s="33">
        <f t="shared" si="27"/>
        <v>0.9077061959309658</v>
      </c>
    </row>
    <row r="398" spans="1:13" ht="27.6">
      <c r="A398" t="s">
        <v>164</v>
      </c>
      <c r="B398" t="s">
        <v>204</v>
      </c>
      <c r="C398" s="14" t="s">
        <v>206</v>
      </c>
      <c r="D398" t="s">
        <v>465</v>
      </c>
      <c r="E398" t="s">
        <v>483</v>
      </c>
      <c r="F398" s="20">
        <v>2034</v>
      </c>
      <c r="G398" s="20">
        <v>66</v>
      </c>
      <c r="H398" s="11">
        <v>25294.978204891799</v>
      </c>
      <c r="I398" s="10">
        <v>2647938.1948131002</v>
      </c>
      <c r="J398" s="33">
        <f t="shared" si="24"/>
        <v>9.5527071796617964E-3</v>
      </c>
      <c r="K398" s="33">
        <f t="shared" si="25"/>
        <v>9.5072250135862513E-3</v>
      </c>
      <c r="L398" s="33">
        <f t="shared" si="26"/>
        <v>0.9077061959309658</v>
      </c>
      <c r="M398" s="33">
        <f t="shared" si="27"/>
        <v>0.8990764288800237</v>
      </c>
    </row>
    <row r="399" spans="1:13" ht="27.6">
      <c r="A399" t="s">
        <v>164</v>
      </c>
      <c r="B399" t="s">
        <v>204</v>
      </c>
      <c r="C399" s="14" t="s">
        <v>206</v>
      </c>
      <c r="D399" t="s">
        <v>465</v>
      </c>
      <c r="E399" t="s">
        <v>483</v>
      </c>
      <c r="F399" s="20">
        <v>2034</v>
      </c>
      <c r="G399" s="20">
        <v>67</v>
      </c>
      <c r="H399" s="11">
        <v>26207.778383100602</v>
      </c>
      <c r="I399" s="10">
        <v>2494115.12415727</v>
      </c>
      <c r="J399" s="33">
        <f t="shared" si="24"/>
        <v>1.0507846301583966E-2</v>
      </c>
      <c r="K399" s="33">
        <f t="shared" si="25"/>
        <v>1.0452831748074987E-2</v>
      </c>
      <c r="L399" s="33">
        <f t="shared" si="26"/>
        <v>0.8990764288800237</v>
      </c>
      <c r="M399" s="33">
        <f t="shared" si="27"/>
        <v>0.88967853424028076</v>
      </c>
    </row>
    <row r="400" spans="1:13" ht="27.6">
      <c r="A400" t="s">
        <v>164</v>
      </c>
      <c r="B400" t="s">
        <v>204</v>
      </c>
      <c r="C400" s="14" t="s">
        <v>206</v>
      </c>
      <c r="D400" t="s">
        <v>465</v>
      </c>
      <c r="E400" t="s">
        <v>483</v>
      </c>
      <c r="F400" s="20">
        <v>2034</v>
      </c>
      <c r="G400" s="20">
        <v>68</v>
      </c>
      <c r="H400" s="11">
        <v>27418.032278004801</v>
      </c>
      <c r="I400" s="10">
        <v>2373160.4097853201</v>
      </c>
      <c r="J400" s="33">
        <f t="shared" si="24"/>
        <v>1.1553383481770235E-2</v>
      </c>
      <c r="K400" s="33">
        <f t="shared" si="25"/>
        <v>1.1486899431726316E-2</v>
      </c>
      <c r="L400" s="33">
        <f t="shared" si="26"/>
        <v>0.88967853424028076</v>
      </c>
      <c r="M400" s="33">
        <f t="shared" si="27"/>
        <v>0.87945888639089698</v>
      </c>
    </row>
    <row r="401" spans="1:13" ht="27.6">
      <c r="A401" t="s">
        <v>164</v>
      </c>
      <c r="B401" t="s">
        <v>204</v>
      </c>
      <c r="C401" s="14" t="s">
        <v>206</v>
      </c>
      <c r="D401" t="s">
        <v>465</v>
      </c>
      <c r="E401" t="s">
        <v>483</v>
      </c>
      <c r="F401" s="20">
        <v>2034</v>
      </c>
      <c r="G401" s="20">
        <v>69</v>
      </c>
      <c r="H401" s="11">
        <v>28379.1093025224</v>
      </c>
      <c r="I401" s="10">
        <v>2233094.5812307899</v>
      </c>
      <c r="J401" s="33">
        <f t="shared" si="24"/>
        <v>1.2708422447060438E-2</v>
      </c>
      <c r="K401" s="33">
        <f t="shared" si="25"/>
        <v>1.2628011439301701E-2</v>
      </c>
      <c r="L401" s="33">
        <f t="shared" si="26"/>
        <v>0.87945888639089698</v>
      </c>
      <c r="M401" s="33">
        <f t="shared" si="27"/>
        <v>0.86835306951315716</v>
      </c>
    </row>
    <row r="402" spans="1:13" ht="27.6">
      <c r="A402" t="s">
        <v>164</v>
      </c>
      <c r="B402" t="s">
        <v>204</v>
      </c>
      <c r="C402" s="14" t="s">
        <v>206</v>
      </c>
      <c r="D402" t="s">
        <v>465</v>
      </c>
      <c r="E402" t="s">
        <v>483</v>
      </c>
      <c r="F402" s="20">
        <v>2035</v>
      </c>
      <c r="G402" s="20">
        <v>30</v>
      </c>
      <c r="H402" s="11">
        <v>808.76044909437599</v>
      </c>
      <c r="I402" s="10">
        <v>4552852.62019601</v>
      </c>
      <c r="J402" s="33">
        <f t="shared" si="24"/>
        <v>1.7763817908508472E-4</v>
      </c>
      <c r="K402" s="33">
        <f t="shared" si="25"/>
        <v>1.7762240235796867E-4</v>
      </c>
      <c r="L402" s="33">
        <f t="shared" si="26"/>
        <v>1</v>
      </c>
      <c r="M402" s="33">
        <f t="shared" si="27"/>
        <v>0.99982237759764203</v>
      </c>
    </row>
    <row r="403" spans="1:13" ht="27.6">
      <c r="A403" t="s">
        <v>164</v>
      </c>
      <c r="B403" t="s">
        <v>204</v>
      </c>
      <c r="C403" s="14" t="s">
        <v>206</v>
      </c>
      <c r="D403" t="s">
        <v>465</v>
      </c>
      <c r="E403" t="s">
        <v>483</v>
      </c>
      <c r="F403" s="20">
        <v>2035</v>
      </c>
      <c r="G403" s="20">
        <v>31</v>
      </c>
      <c r="H403" s="11">
        <v>984.70028749717903</v>
      </c>
      <c r="I403" s="10">
        <v>4424108.03798398</v>
      </c>
      <c r="J403" s="33">
        <f t="shared" si="24"/>
        <v>2.2257600380525442E-4</v>
      </c>
      <c r="K403" s="33">
        <f t="shared" si="25"/>
        <v>2.2255123560410706E-4</v>
      </c>
      <c r="L403" s="33">
        <f t="shared" si="26"/>
        <v>0.99982237759764203</v>
      </c>
      <c r="M403" s="33">
        <f t="shared" si="27"/>
        <v>0.99959986589212302</v>
      </c>
    </row>
    <row r="404" spans="1:13" ht="27.6">
      <c r="A404" t="s">
        <v>164</v>
      </c>
      <c r="B404" t="s">
        <v>204</v>
      </c>
      <c r="C404" s="14" t="s">
        <v>206</v>
      </c>
      <c r="D404" t="s">
        <v>465</v>
      </c>
      <c r="E404" t="s">
        <v>483</v>
      </c>
      <c r="F404" s="20">
        <v>2035</v>
      </c>
      <c r="G404" s="20">
        <v>32</v>
      </c>
      <c r="H404" s="11">
        <v>1018.56555134384</v>
      </c>
      <c r="I404" s="10">
        <v>4358877.5655704699</v>
      </c>
      <c r="J404" s="33">
        <f t="shared" si="24"/>
        <v>2.336761095079152E-4</v>
      </c>
      <c r="K404" s="33">
        <f t="shared" si="25"/>
        <v>2.3364880937237764E-4</v>
      </c>
      <c r="L404" s="33">
        <f t="shared" si="26"/>
        <v>0.99959986589212302</v>
      </c>
      <c r="M404" s="33">
        <f t="shared" si="27"/>
        <v>0.99936631057360858</v>
      </c>
    </row>
    <row r="405" spans="1:13" ht="27.6">
      <c r="A405" t="s">
        <v>164</v>
      </c>
      <c r="B405" t="s">
        <v>204</v>
      </c>
      <c r="C405" s="14" t="s">
        <v>206</v>
      </c>
      <c r="D405" t="s">
        <v>465</v>
      </c>
      <c r="E405" t="s">
        <v>483</v>
      </c>
      <c r="F405" s="20">
        <v>2035</v>
      </c>
      <c r="G405" s="20">
        <v>33</v>
      </c>
      <c r="H405" s="11">
        <v>1218.70116096739</v>
      </c>
      <c r="I405" s="10">
        <v>4337724.3075875305</v>
      </c>
      <c r="J405" s="33">
        <f t="shared" si="24"/>
        <v>2.8095403823512772E-4</v>
      </c>
      <c r="K405" s="33">
        <f t="shared" si="25"/>
        <v>2.8091457434531453E-4</v>
      </c>
      <c r="L405" s="33">
        <f t="shared" si="26"/>
        <v>0.99936631057360858</v>
      </c>
      <c r="M405" s="33">
        <f t="shared" si="27"/>
        <v>0.99908557401185871</v>
      </c>
    </row>
    <row r="406" spans="1:13" ht="27.6">
      <c r="A406" t="s">
        <v>164</v>
      </c>
      <c r="B406" t="s">
        <v>204</v>
      </c>
      <c r="C406" s="14" t="s">
        <v>206</v>
      </c>
      <c r="D406" t="s">
        <v>465</v>
      </c>
      <c r="E406" t="s">
        <v>483</v>
      </c>
      <c r="F406" s="20">
        <v>2035</v>
      </c>
      <c r="G406" s="20">
        <v>34</v>
      </c>
      <c r="H406" s="11">
        <v>1286.8692516440799</v>
      </c>
      <c r="I406" s="10">
        <v>4317726.1416872004</v>
      </c>
      <c r="J406" s="33">
        <f t="shared" si="24"/>
        <v>2.9804327773813398E-4</v>
      </c>
      <c r="K406" s="33">
        <f t="shared" si="25"/>
        <v>2.9799886725256908E-4</v>
      </c>
      <c r="L406" s="33">
        <f t="shared" si="26"/>
        <v>0.99908557401185871</v>
      </c>
      <c r="M406" s="33">
        <f t="shared" si="27"/>
        <v>0.99878784764251483</v>
      </c>
    </row>
    <row r="407" spans="1:13" ht="27.6">
      <c r="A407" t="s">
        <v>164</v>
      </c>
      <c r="B407" t="s">
        <v>204</v>
      </c>
      <c r="C407" s="14" t="s">
        <v>206</v>
      </c>
      <c r="D407" t="s">
        <v>465</v>
      </c>
      <c r="E407" t="s">
        <v>483</v>
      </c>
      <c r="F407" s="20">
        <v>2035</v>
      </c>
      <c r="G407" s="20">
        <v>35</v>
      </c>
      <c r="H407" s="11">
        <v>1720.16488661377</v>
      </c>
      <c r="I407" s="10">
        <v>4297406.1800072799</v>
      </c>
      <c r="J407" s="33">
        <f t="shared" si="24"/>
        <v>4.0027980008416517E-4</v>
      </c>
      <c r="K407" s="33">
        <f t="shared" si="25"/>
        <v>4.0019969881299744E-4</v>
      </c>
      <c r="L407" s="33">
        <f t="shared" si="26"/>
        <v>0.99878784764251483</v>
      </c>
      <c r="M407" s="33">
        <f t="shared" si="27"/>
        <v>0.99838813304671026</v>
      </c>
    </row>
    <row r="408" spans="1:13" ht="27.6">
      <c r="A408" t="s">
        <v>164</v>
      </c>
      <c r="B408" t="s">
        <v>204</v>
      </c>
      <c r="C408" s="14" t="s">
        <v>206</v>
      </c>
      <c r="D408" t="s">
        <v>465</v>
      </c>
      <c r="E408" t="s">
        <v>483</v>
      </c>
      <c r="F408" s="20">
        <v>2035</v>
      </c>
      <c r="G408" s="20">
        <v>36</v>
      </c>
      <c r="H408" s="11">
        <v>1873.1744678904099</v>
      </c>
      <c r="I408" s="10">
        <v>4316206.24788641</v>
      </c>
      <c r="J408" s="33">
        <f t="shared" si="24"/>
        <v>4.3398632046549656E-4</v>
      </c>
      <c r="K408" s="33">
        <f t="shared" si="25"/>
        <v>4.338921620239411E-4</v>
      </c>
      <c r="L408" s="33">
        <f t="shared" si="26"/>
        <v>0.99838813304671026</v>
      </c>
      <c r="M408" s="33">
        <f t="shared" si="27"/>
        <v>0.99795494026112352</v>
      </c>
    </row>
    <row r="409" spans="1:13" ht="27.6">
      <c r="A409" t="s">
        <v>164</v>
      </c>
      <c r="B409" t="s">
        <v>204</v>
      </c>
      <c r="C409" s="14" t="s">
        <v>206</v>
      </c>
      <c r="D409" t="s">
        <v>465</v>
      </c>
      <c r="E409" t="s">
        <v>483</v>
      </c>
      <c r="F409" s="20">
        <v>2035</v>
      </c>
      <c r="G409" s="20">
        <v>37</v>
      </c>
      <c r="H409" s="11">
        <v>2045.8767023219</v>
      </c>
      <c r="I409" s="10">
        <v>4374310.2095874203</v>
      </c>
      <c r="J409" s="33">
        <f t="shared" si="24"/>
        <v>4.6770270152259377E-4</v>
      </c>
      <c r="K409" s="33">
        <f t="shared" si="25"/>
        <v>4.6759334566337518E-4</v>
      </c>
      <c r="L409" s="33">
        <f t="shared" si="26"/>
        <v>0.99795494026112352</v>
      </c>
      <c r="M409" s="33">
        <f t="shared" si="27"/>
        <v>0.9974883031717855</v>
      </c>
    </row>
    <row r="410" spans="1:13" ht="27.6">
      <c r="A410" t="s">
        <v>164</v>
      </c>
      <c r="B410" t="s">
        <v>204</v>
      </c>
      <c r="C410" s="14" t="s">
        <v>206</v>
      </c>
      <c r="D410" t="s">
        <v>465</v>
      </c>
      <c r="E410" t="s">
        <v>483</v>
      </c>
      <c r="F410" s="20">
        <v>2035</v>
      </c>
      <c r="G410" s="20">
        <v>38</v>
      </c>
      <c r="H410" s="11">
        <v>2484.7069032843001</v>
      </c>
      <c r="I410" s="10">
        <v>4510923.1814641999</v>
      </c>
      <c r="J410" s="33">
        <f t="shared" si="24"/>
        <v>5.5082004355431948E-4</v>
      </c>
      <c r="K410" s="33">
        <f t="shared" si="25"/>
        <v>5.5066837004369429E-4</v>
      </c>
      <c r="L410" s="33">
        <f t="shared" si="26"/>
        <v>0.9974883031717855</v>
      </c>
      <c r="M410" s="33">
        <f t="shared" si="27"/>
        <v>0.99693901791374029</v>
      </c>
    </row>
    <row r="411" spans="1:13" ht="27.6">
      <c r="A411" t="s">
        <v>164</v>
      </c>
      <c r="B411" t="s">
        <v>204</v>
      </c>
      <c r="C411" s="14" t="s">
        <v>206</v>
      </c>
      <c r="D411" t="s">
        <v>465</v>
      </c>
      <c r="E411" t="s">
        <v>483</v>
      </c>
      <c r="F411" s="20">
        <v>2035</v>
      </c>
      <c r="G411" s="20">
        <v>39</v>
      </c>
      <c r="H411" s="11">
        <v>2652.53029697293</v>
      </c>
      <c r="I411" s="10">
        <v>4466068.6361493301</v>
      </c>
      <c r="J411" s="33">
        <f t="shared" si="24"/>
        <v>5.9392958619193027E-4</v>
      </c>
      <c r="K411" s="33">
        <f t="shared" si="25"/>
        <v>5.9375324492838555E-4</v>
      </c>
      <c r="L411" s="33">
        <f t="shared" si="26"/>
        <v>0.99693901791374029</v>
      </c>
      <c r="M411" s="33">
        <f t="shared" si="27"/>
        <v>0.9963470821368583</v>
      </c>
    </row>
    <row r="412" spans="1:13" ht="27.6">
      <c r="A412" t="s">
        <v>164</v>
      </c>
      <c r="B412" t="s">
        <v>204</v>
      </c>
      <c r="C412" s="14" t="s">
        <v>206</v>
      </c>
      <c r="D412" t="s">
        <v>465</v>
      </c>
      <c r="E412" t="s">
        <v>483</v>
      </c>
      <c r="F412" s="20">
        <v>2035</v>
      </c>
      <c r="G412" s="20">
        <v>40</v>
      </c>
      <c r="H412" s="11">
        <v>3498.6084635262</v>
      </c>
      <c r="I412" s="10">
        <v>4391017.1801571399</v>
      </c>
      <c r="J412" s="33">
        <f t="shared" si="24"/>
        <v>7.9676492256425117E-4</v>
      </c>
      <c r="K412" s="33">
        <f t="shared" si="25"/>
        <v>7.9644758967878371E-4</v>
      </c>
      <c r="L412" s="33">
        <f t="shared" si="26"/>
        <v>0.9963470821368583</v>
      </c>
      <c r="M412" s="33">
        <f t="shared" si="27"/>
        <v>0.99555354390480688</v>
      </c>
    </row>
    <row r="413" spans="1:13" ht="27.6">
      <c r="A413" t="s">
        <v>164</v>
      </c>
      <c r="B413" t="s">
        <v>204</v>
      </c>
      <c r="C413" s="14" t="s">
        <v>206</v>
      </c>
      <c r="D413" t="s">
        <v>465</v>
      </c>
      <c r="E413" t="s">
        <v>483</v>
      </c>
      <c r="F413" s="20">
        <v>2035</v>
      </c>
      <c r="G413" s="20">
        <v>41</v>
      </c>
      <c r="H413" s="11">
        <v>3659.0850737293799</v>
      </c>
      <c r="I413" s="10">
        <v>4330550.3023626702</v>
      </c>
      <c r="J413" s="33">
        <f t="shared" si="24"/>
        <v>8.449469047231824E-4</v>
      </c>
      <c r="K413" s="33">
        <f t="shared" si="25"/>
        <v>8.4459003760561924E-4</v>
      </c>
      <c r="L413" s="33">
        <f t="shared" si="26"/>
        <v>0.99555354390480688</v>
      </c>
      <c r="M413" s="33">
        <f t="shared" si="27"/>
        <v>0.99471270929972189</v>
      </c>
    </row>
    <row r="414" spans="1:13" ht="27.6">
      <c r="A414" t="s">
        <v>164</v>
      </c>
      <c r="B414" t="s">
        <v>204</v>
      </c>
      <c r="C414" s="14" t="s">
        <v>206</v>
      </c>
      <c r="D414" t="s">
        <v>465</v>
      </c>
      <c r="E414" t="s">
        <v>483</v>
      </c>
      <c r="F414" s="20">
        <v>2035</v>
      </c>
      <c r="G414" s="20">
        <v>42</v>
      </c>
      <c r="H414" s="11">
        <v>3930.3027920667701</v>
      </c>
      <c r="I414" s="10">
        <v>4274178.1227242202</v>
      </c>
      <c r="J414" s="33">
        <f t="shared" si="24"/>
        <v>9.1954585869288125E-4</v>
      </c>
      <c r="K414" s="33">
        <f t="shared" si="25"/>
        <v>9.1912320595921582E-4</v>
      </c>
      <c r="L414" s="33">
        <f t="shared" si="26"/>
        <v>0.99471270929972189</v>
      </c>
      <c r="M414" s="33">
        <f t="shared" si="27"/>
        <v>0.99379844576534193</v>
      </c>
    </row>
    <row r="415" spans="1:13" ht="27.6">
      <c r="A415" t="s">
        <v>164</v>
      </c>
      <c r="B415" t="s">
        <v>204</v>
      </c>
      <c r="C415" s="14" t="s">
        <v>206</v>
      </c>
      <c r="D415" t="s">
        <v>465</v>
      </c>
      <c r="E415" t="s">
        <v>483</v>
      </c>
      <c r="F415" s="20">
        <v>2035</v>
      </c>
      <c r="G415" s="20">
        <v>43</v>
      </c>
      <c r="H415" s="11">
        <v>4318.28415090215</v>
      </c>
      <c r="I415" s="10">
        <v>4307836.69993403</v>
      </c>
      <c r="J415" s="33">
        <f t="shared" si="24"/>
        <v>1.0024252198251342E-3</v>
      </c>
      <c r="K415" s="33">
        <f t="shared" si="25"/>
        <v>1.0019229595046308E-3</v>
      </c>
      <c r="L415" s="33">
        <f t="shared" si="26"/>
        <v>0.99379844576534193</v>
      </c>
      <c r="M415" s="33">
        <f t="shared" si="27"/>
        <v>0.9928027362854096</v>
      </c>
    </row>
    <row r="416" spans="1:13" ht="27.6">
      <c r="A416" t="s">
        <v>164</v>
      </c>
      <c r="B416" t="s">
        <v>204</v>
      </c>
      <c r="C416" s="14" t="s">
        <v>206</v>
      </c>
      <c r="D416" t="s">
        <v>465</v>
      </c>
      <c r="E416" t="s">
        <v>483</v>
      </c>
      <c r="F416" s="20">
        <v>2035</v>
      </c>
      <c r="G416" s="20">
        <v>44</v>
      </c>
      <c r="H416" s="11">
        <v>4738.2665817382504</v>
      </c>
      <c r="I416" s="10">
        <v>4321488.4208809696</v>
      </c>
      <c r="J416" s="33">
        <f t="shared" si="24"/>
        <v>1.0964431974047305E-3</v>
      </c>
      <c r="K416" s="33">
        <f t="shared" si="25"/>
        <v>1.0958423231903769E-3</v>
      </c>
      <c r="L416" s="33">
        <f t="shared" si="26"/>
        <v>0.9928027362854096</v>
      </c>
      <c r="M416" s="33">
        <f t="shared" si="27"/>
        <v>0.99171478102840882</v>
      </c>
    </row>
    <row r="417" spans="1:13" ht="27.6">
      <c r="A417" t="s">
        <v>164</v>
      </c>
      <c r="B417" t="s">
        <v>204</v>
      </c>
      <c r="C417" s="14" t="s">
        <v>206</v>
      </c>
      <c r="D417" t="s">
        <v>465</v>
      </c>
      <c r="E417" t="s">
        <v>483</v>
      </c>
      <c r="F417" s="20">
        <v>2035</v>
      </c>
      <c r="G417" s="20">
        <v>45</v>
      </c>
      <c r="H417" s="11">
        <v>8387.0178621226605</v>
      </c>
      <c r="I417" s="10">
        <v>6360451.4476017402</v>
      </c>
      <c r="J417" s="33">
        <f t="shared" si="24"/>
        <v>1.318619901624287E-3</v>
      </c>
      <c r="K417" s="33">
        <f t="shared" si="25"/>
        <v>1.3177509044027813E-3</v>
      </c>
      <c r="L417" s="33">
        <f t="shared" si="26"/>
        <v>0.99171478102840882</v>
      </c>
      <c r="M417" s="33">
        <f t="shared" si="27"/>
        <v>0.99040794797879905</v>
      </c>
    </row>
    <row r="418" spans="1:13" ht="27.6">
      <c r="A418" t="s">
        <v>164</v>
      </c>
      <c r="B418" t="s">
        <v>204</v>
      </c>
      <c r="C418" s="14" t="s">
        <v>206</v>
      </c>
      <c r="D418" t="s">
        <v>465</v>
      </c>
      <c r="E418" t="s">
        <v>483</v>
      </c>
      <c r="F418" s="20">
        <v>2035</v>
      </c>
      <c r="G418" s="20">
        <v>46</v>
      </c>
      <c r="H418" s="11">
        <v>6498.6797323237097</v>
      </c>
      <c r="I418" s="10">
        <v>4269765.17492643</v>
      </c>
      <c r="J418" s="33">
        <f t="shared" si="24"/>
        <v>1.5220227497489214E-3</v>
      </c>
      <c r="K418" s="33">
        <f t="shared" si="25"/>
        <v>1.5208650605411655E-3</v>
      </c>
      <c r="L418" s="33">
        <f t="shared" si="26"/>
        <v>0.99040794797879905</v>
      </c>
      <c r="M418" s="33">
        <f t="shared" si="27"/>
        <v>0.9889016711350358</v>
      </c>
    </row>
    <row r="419" spans="1:13" ht="27.6">
      <c r="A419" t="s">
        <v>164</v>
      </c>
      <c r="B419" t="s">
        <v>204</v>
      </c>
      <c r="C419" s="14" t="s">
        <v>206</v>
      </c>
      <c r="D419" t="s">
        <v>465</v>
      </c>
      <c r="E419" t="s">
        <v>483</v>
      </c>
      <c r="F419" s="20">
        <v>2035</v>
      </c>
      <c r="G419" s="20">
        <v>47</v>
      </c>
      <c r="H419" s="11">
        <v>7109.5090863984497</v>
      </c>
      <c r="I419" s="10">
        <v>4247568.8111176603</v>
      </c>
      <c r="J419" s="33">
        <f t="shared" si="24"/>
        <v>1.6737831457350138E-3</v>
      </c>
      <c r="K419" s="33">
        <f t="shared" si="25"/>
        <v>1.6723831519298571E-3</v>
      </c>
      <c r="L419" s="33">
        <f t="shared" si="26"/>
        <v>0.9889016711350358</v>
      </c>
      <c r="M419" s="33">
        <f t="shared" si="27"/>
        <v>0.98724784864131432</v>
      </c>
    </row>
    <row r="420" spans="1:13" ht="27.6">
      <c r="A420" t="s">
        <v>164</v>
      </c>
      <c r="B420" t="s">
        <v>204</v>
      </c>
      <c r="C420" s="14" t="s">
        <v>206</v>
      </c>
      <c r="D420" t="s">
        <v>465</v>
      </c>
      <c r="E420" t="s">
        <v>483</v>
      </c>
      <c r="F420" s="20">
        <v>2035</v>
      </c>
      <c r="G420" s="20">
        <v>48</v>
      </c>
      <c r="H420" s="11">
        <v>7568.7569704576599</v>
      </c>
      <c r="I420" s="10">
        <v>4111175.6217473298</v>
      </c>
      <c r="J420" s="33">
        <f t="shared" si="24"/>
        <v>1.8410201039382478E-3</v>
      </c>
      <c r="K420" s="33">
        <f t="shared" si="25"/>
        <v>1.8393264659266606E-3</v>
      </c>
      <c r="L420" s="33">
        <f t="shared" si="26"/>
        <v>0.98724784864131432</v>
      </c>
      <c r="M420" s="33">
        <f t="shared" si="27"/>
        <v>0.98543197754487921</v>
      </c>
    </row>
    <row r="421" spans="1:13" ht="27.6">
      <c r="A421" t="s">
        <v>164</v>
      </c>
      <c r="B421" t="s">
        <v>204</v>
      </c>
      <c r="C421" s="14" t="s">
        <v>206</v>
      </c>
      <c r="D421" t="s">
        <v>465</v>
      </c>
      <c r="E421" t="s">
        <v>483</v>
      </c>
      <c r="F421" s="20">
        <v>2035</v>
      </c>
      <c r="G421" s="20">
        <v>49</v>
      </c>
      <c r="H421" s="11">
        <v>8232.8080738325407</v>
      </c>
      <c r="I421" s="10">
        <v>4070190.9963533701</v>
      </c>
      <c r="J421" s="33">
        <f t="shared" si="24"/>
        <v>2.0227080452019596E-3</v>
      </c>
      <c r="K421" s="33">
        <f t="shared" si="25"/>
        <v>2.0206637498537683E-3</v>
      </c>
      <c r="L421" s="33">
        <f t="shared" si="26"/>
        <v>0.98543197754487921</v>
      </c>
      <c r="M421" s="33">
        <f t="shared" si="27"/>
        <v>0.98344075086990757</v>
      </c>
    </row>
    <row r="422" spans="1:13" ht="27.6">
      <c r="A422" t="s">
        <v>164</v>
      </c>
      <c r="B422" t="s">
        <v>204</v>
      </c>
      <c r="C422" s="14" t="s">
        <v>206</v>
      </c>
      <c r="D422" t="s">
        <v>465</v>
      </c>
      <c r="E422" t="s">
        <v>483</v>
      </c>
      <c r="F422" s="20">
        <v>2035</v>
      </c>
      <c r="G422" s="20">
        <v>50</v>
      </c>
      <c r="H422" s="11">
        <v>9661.1035394840292</v>
      </c>
      <c r="I422" s="10">
        <v>4120056.1536345398</v>
      </c>
      <c r="J422" s="33">
        <f t="shared" si="24"/>
        <v>2.344896083749104E-3</v>
      </c>
      <c r="K422" s="33">
        <f t="shared" si="25"/>
        <v>2.342148962584667E-3</v>
      </c>
      <c r="L422" s="33">
        <f t="shared" si="26"/>
        <v>0.98344075086990757</v>
      </c>
      <c r="M422" s="33">
        <f t="shared" si="27"/>
        <v>0.98113738613549417</v>
      </c>
    </row>
    <row r="423" spans="1:13" ht="27.6">
      <c r="A423" t="s">
        <v>164</v>
      </c>
      <c r="B423" t="s">
        <v>204</v>
      </c>
      <c r="C423" s="14" t="s">
        <v>206</v>
      </c>
      <c r="D423" t="s">
        <v>465</v>
      </c>
      <c r="E423" t="s">
        <v>483</v>
      </c>
      <c r="F423" s="20">
        <v>2035</v>
      </c>
      <c r="G423" s="20">
        <v>51</v>
      </c>
      <c r="H423" s="11">
        <v>10593.0495126809</v>
      </c>
      <c r="I423" s="10">
        <v>4192489.5072717099</v>
      </c>
      <c r="J423" s="33">
        <f t="shared" si="24"/>
        <v>2.526672874030494E-3</v>
      </c>
      <c r="K423" s="33">
        <f t="shared" si="25"/>
        <v>2.5234835228388208E-3</v>
      </c>
      <c r="L423" s="33">
        <f t="shared" si="26"/>
        <v>0.98113738613549417</v>
      </c>
      <c r="M423" s="33">
        <f t="shared" si="27"/>
        <v>0.97866150210794012</v>
      </c>
    </row>
    <row r="424" spans="1:13" ht="27.6">
      <c r="A424" t="s">
        <v>164</v>
      </c>
      <c r="B424" t="s">
        <v>204</v>
      </c>
      <c r="C424" s="14" t="s">
        <v>206</v>
      </c>
      <c r="D424" t="s">
        <v>465</v>
      </c>
      <c r="E424" t="s">
        <v>483</v>
      </c>
      <c r="F424" s="20">
        <v>2035</v>
      </c>
      <c r="G424" s="20">
        <v>52</v>
      </c>
      <c r="H424" s="11">
        <v>11519.981109709801</v>
      </c>
      <c r="I424" s="10">
        <v>4158647.3401920302</v>
      </c>
      <c r="J424" s="33">
        <f t="shared" si="24"/>
        <v>2.7701269589206988E-3</v>
      </c>
      <c r="K424" s="33">
        <f t="shared" si="25"/>
        <v>2.7662936975935137E-3</v>
      </c>
      <c r="L424" s="33">
        <f t="shared" si="26"/>
        <v>0.97866150210794012</v>
      </c>
      <c r="M424" s="33">
        <f t="shared" si="27"/>
        <v>0.97595423696258155</v>
      </c>
    </row>
    <row r="425" spans="1:13" ht="27.6">
      <c r="A425" t="s">
        <v>164</v>
      </c>
      <c r="B425" t="s">
        <v>204</v>
      </c>
      <c r="C425" s="14" t="s">
        <v>206</v>
      </c>
      <c r="D425" t="s">
        <v>465</v>
      </c>
      <c r="E425" t="s">
        <v>483</v>
      </c>
      <c r="F425" s="20">
        <v>2035</v>
      </c>
      <c r="G425" s="20">
        <v>53</v>
      </c>
      <c r="H425" s="11">
        <v>12189.7313870083</v>
      </c>
      <c r="I425" s="10">
        <v>4014801.16146253</v>
      </c>
      <c r="J425" s="33">
        <f t="shared" si="24"/>
        <v>3.0361980324245422E-3</v>
      </c>
      <c r="K425" s="33">
        <f t="shared" si="25"/>
        <v>3.0315934445043213E-3</v>
      </c>
      <c r="L425" s="33">
        <f t="shared" si="26"/>
        <v>0.97595423696258155</v>
      </c>
      <c r="M425" s="33">
        <f t="shared" si="27"/>
        <v>0.97299554049566961</v>
      </c>
    </row>
    <row r="426" spans="1:13" ht="27.6">
      <c r="A426" t="s">
        <v>164</v>
      </c>
      <c r="B426" t="s">
        <v>204</v>
      </c>
      <c r="C426" s="14" t="s">
        <v>206</v>
      </c>
      <c r="D426" t="s">
        <v>465</v>
      </c>
      <c r="E426" t="s">
        <v>483</v>
      </c>
      <c r="F426" s="20">
        <v>2035</v>
      </c>
      <c r="G426" s="20">
        <v>54</v>
      </c>
      <c r="H426" s="11">
        <v>13058.344626779601</v>
      </c>
      <c r="I426" s="10">
        <v>3931064.6585706002</v>
      </c>
      <c r="J426" s="33">
        <f t="shared" si="24"/>
        <v>3.3218340986352103E-3</v>
      </c>
      <c r="K426" s="33">
        <f t="shared" si="25"/>
        <v>3.3163229118506887E-3</v>
      </c>
      <c r="L426" s="33">
        <f t="shared" si="26"/>
        <v>0.97299554049566961</v>
      </c>
      <c r="M426" s="33">
        <f t="shared" si="27"/>
        <v>0.96976877309159526</v>
      </c>
    </row>
    <row r="427" spans="1:13" ht="27.6">
      <c r="A427" t="s">
        <v>164</v>
      </c>
      <c r="B427" t="s">
        <v>204</v>
      </c>
      <c r="C427" s="14" t="s">
        <v>206</v>
      </c>
      <c r="D427" t="s">
        <v>465</v>
      </c>
      <c r="E427" t="s">
        <v>483</v>
      </c>
      <c r="F427" s="20">
        <v>2035</v>
      </c>
      <c r="G427" s="20">
        <v>55</v>
      </c>
      <c r="H427" s="11">
        <v>14039.7574989065</v>
      </c>
      <c r="I427" s="10">
        <v>3861958.9950909899</v>
      </c>
      <c r="J427" s="33">
        <f t="shared" si="24"/>
        <v>3.6353978684788481E-3</v>
      </c>
      <c r="K427" s="33">
        <f t="shared" si="25"/>
        <v>3.6287978100163487E-3</v>
      </c>
      <c r="L427" s="33">
        <f t="shared" si="26"/>
        <v>0.96976877309159526</v>
      </c>
      <c r="M427" s="33">
        <f t="shared" si="27"/>
        <v>0.96624967829157826</v>
      </c>
    </row>
    <row r="428" spans="1:13" ht="27.6">
      <c r="A428" t="s">
        <v>164</v>
      </c>
      <c r="B428" t="s">
        <v>204</v>
      </c>
      <c r="C428" s="14" t="s">
        <v>206</v>
      </c>
      <c r="D428" t="s">
        <v>465</v>
      </c>
      <c r="E428" t="s">
        <v>483</v>
      </c>
      <c r="F428" s="20">
        <v>2035</v>
      </c>
      <c r="G428" s="20">
        <v>56</v>
      </c>
      <c r="H428" s="11">
        <v>14843.814531654099</v>
      </c>
      <c r="I428" s="10">
        <v>3786495.2150018499</v>
      </c>
      <c r="J428" s="33">
        <f t="shared" si="24"/>
        <v>3.9201989409213735E-3</v>
      </c>
      <c r="K428" s="33">
        <f t="shared" si="25"/>
        <v>3.9125249921302396E-3</v>
      </c>
      <c r="L428" s="33">
        <f t="shared" si="26"/>
        <v>0.96624967829157826</v>
      </c>
      <c r="M428" s="33">
        <f t="shared" si="27"/>
        <v>0.96246920227662469</v>
      </c>
    </row>
    <row r="429" spans="1:13" ht="27.6">
      <c r="A429" t="s">
        <v>164</v>
      </c>
      <c r="B429" t="s">
        <v>204</v>
      </c>
      <c r="C429" s="14" t="s">
        <v>206</v>
      </c>
      <c r="D429" t="s">
        <v>465</v>
      </c>
      <c r="E429" t="s">
        <v>483</v>
      </c>
      <c r="F429" s="20">
        <v>2035</v>
      </c>
      <c r="G429" s="20">
        <v>57</v>
      </c>
      <c r="H429" s="11">
        <v>15848.2942117979</v>
      </c>
      <c r="I429" s="10">
        <v>3692316.4598684199</v>
      </c>
      <c r="J429" s="33">
        <f t="shared" si="24"/>
        <v>4.2922361569091164E-3</v>
      </c>
      <c r="K429" s="33">
        <f t="shared" si="25"/>
        <v>4.2830376766849199E-3</v>
      </c>
      <c r="L429" s="33">
        <f t="shared" si="26"/>
        <v>0.96246920227662469</v>
      </c>
      <c r="M429" s="33">
        <f t="shared" si="27"/>
        <v>0.95834691042062503</v>
      </c>
    </row>
    <row r="430" spans="1:13" ht="27.6">
      <c r="A430" t="s">
        <v>164</v>
      </c>
      <c r="B430" t="s">
        <v>204</v>
      </c>
      <c r="C430" s="14" t="s">
        <v>206</v>
      </c>
      <c r="D430" t="s">
        <v>465</v>
      </c>
      <c r="E430" t="s">
        <v>483</v>
      </c>
      <c r="F430" s="20">
        <v>2035</v>
      </c>
      <c r="G430" s="20">
        <v>58</v>
      </c>
      <c r="H430" s="11">
        <v>17006.951549477501</v>
      </c>
      <c r="I430" s="10">
        <v>3613510.6950715398</v>
      </c>
      <c r="J430" s="33">
        <f t="shared" si="24"/>
        <v>4.7064898888145674E-3</v>
      </c>
      <c r="K430" s="33">
        <f t="shared" si="25"/>
        <v>4.6954317204657148E-3</v>
      </c>
      <c r="L430" s="33">
        <f t="shared" si="26"/>
        <v>0.95834691042062503</v>
      </c>
      <c r="M430" s="33">
        <f t="shared" si="27"/>
        <v>0.95384705793822566</v>
      </c>
    </row>
    <row r="431" spans="1:13" ht="27.6">
      <c r="A431" t="s">
        <v>164</v>
      </c>
      <c r="B431" t="s">
        <v>204</v>
      </c>
      <c r="C431" s="14" t="s">
        <v>206</v>
      </c>
      <c r="D431" t="s">
        <v>465</v>
      </c>
      <c r="E431" t="s">
        <v>483</v>
      </c>
      <c r="F431" s="20">
        <v>2035</v>
      </c>
      <c r="G431" s="20">
        <v>59</v>
      </c>
      <c r="H431" s="11">
        <v>18161.085717972099</v>
      </c>
      <c r="I431" s="10">
        <v>3522718.78965744</v>
      </c>
      <c r="J431" s="33">
        <f t="shared" si="24"/>
        <v>5.155417392751392E-3</v>
      </c>
      <c r="K431" s="33">
        <f t="shared" si="25"/>
        <v>5.142151036164111E-3</v>
      </c>
      <c r="L431" s="33">
        <f t="shared" si="26"/>
        <v>0.95384705793822566</v>
      </c>
      <c r="M431" s="33">
        <f t="shared" si="27"/>
        <v>0.94894223230090657</v>
      </c>
    </row>
    <row r="432" spans="1:13" ht="27.6">
      <c r="A432" t="s">
        <v>164</v>
      </c>
      <c r="B432" t="s">
        <v>204</v>
      </c>
      <c r="C432" s="14" t="s">
        <v>206</v>
      </c>
      <c r="D432" t="s">
        <v>465</v>
      </c>
      <c r="E432" t="s">
        <v>483</v>
      </c>
      <c r="F432" s="20">
        <v>2035</v>
      </c>
      <c r="G432" s="20">
        <v>60</v>
      </c>
      <c r="H432" s="11">
        <v>19528.961372913702</v>
      </c>
      <c r="I432" s="10">
        <v>3430349.8303532698</v>
      </c>
      <c r="J432" s="33">
        <f t="shared" si="24"/>
        <v>5.6929941080972896E-3</v>
      </c>
      <c r="K432" s="33">
        <f t="shared" si="25"/>
        <v>5.6768197252512476E-3</v>
      </c>
      <c r="L432" s="33">
        <f t="shared" si="26"/>
        <v>0.94894223230090657</v>
      </c>
      <c r="M432" s="33">
        <f t="shared" si="27"/>
        <v>0.94355525831845688</v>
      </c>
    </row>
    <row r="433" spans="1:13" ht="27.6">
      <c r="A433" t="s">
        <v>164</v>
      </c>
      <c r="B433" t="s">
        <v>204</v>
      </c>
      <c r="C433" s="14" t="s">
        <v>206</v>
      </c>
      <c r="D433" t="s">
        <v>465</v>
      </c>
      <c r="E433" t="s">
        <v>483</v>
      </c>
      <c r="F433" s="20">
        <v>2035</v>
      </c>
      <c r="G433" s="20">
        <v>61</v>
      </c>
      <c r="H433" s="11">
        <v>20400.340693135298</v>
      </c>
      <c r="I433" s="10">
        <v>3310852.9228814798</v>
      </c>
      <c r="J433" s="33">
        <f t="shared" si="24"/>
        <v>6.1616571826998007E-3</v>
      </c>
      <c r="K433" s="33">
        <f t="shared" si="25"/>
        <v>6.1427131020286296E-3</v>
      </c>
      <c r="L433" s="33">
        <f t="shared" si="26"/>
        <v>0.94355525831845688</v>
      </c>
      <c r="M433" s="33">
        <f t="shared" si="27"/>
        <v>0.93775926907069607</v>
      </c>
    </row>
    <row r="434" spans="1:13" ht="27.6">
      <c r="A434" t="s">
        <v>164</v>
      </c>
      <c r="B434" t="s">
        <v>204</v>
      </c>
      <c r="C434" s="14" t="s">
        <v>206</v>
      </c>
      <c r="D434" t="s">
        <v>465</v>
      </c>
      <c r="E434" t="s">
        <v>483</v>
      </c>
      <c r="F434" s="20">
        <v>2035</v>
      </c>
      <c r="G434" s="20">
        <v>62</v>
      </c>
      <c r="H434" s="11">
        <v>21962.492115429501</v>
      </c>
      <c r="I434" s="10">
        <v>3247336.4968863898</v>
      </c>
      <c r="J434" s="33">
        <f t="shared" si="24"/>
        <v>6.7632326174043161E-3</v>
      </c>
      <c r="K434" s="33">
        <f t="shared" si="25"/>
        <v>6.7404134324851039E-3</v>
      </c>
      <c r="L434" s="33">
        <f t="shared" si="26"/>
        <v>0.93775926907069607</v>
      </c>
      <c r="M434" s="33">
        <f t="shared" si="27"/>
        <v>0.9314383838970145</v>
      </c>
    </row>
    <row r="435" spans="1:13" ht="27.6">
      <c r="A435" t="s">
        <v>164</v>
      </c>
      <c r="B435" t="s">
        <v>204</v>
      </c>
      <c r="C435" s="14" t="s">
        <v>206</v>
      </c>
      <c r="D435" t="s">
        <v>465</v>
      </c>
      <c r="E435" t="s">
        <v>483</v>
      </c>
      <c r="F435" s="20">
        <v>2035</v>
      </c>
      <c r="G435" s="20">
        <v>63</v>
      </c>
      <c r="H435" s="11">
        <v>22528.147803539901</v>
      </c>
      <c r="I435" s="10">
        <v>3031274.8358424101</v>
      </c>
      <c r="J435" s="33">
        <f t="shared" si="24"/>
        <v>7.4319053941142186E-3</v>
      </c>
      <c r="K435" s="33">
        <f t="shared" si="25"/>
        <v>7.4043570729713792E-3</v>
      </c>
      <c r="L435" s="33">
        <f t="shared" si="26"/>
        <v>0.9314383838970145</v>
      </c>
      <c r="M435" s="33">
        <f t="shared" si="27"/>
        <v>0.92454168151116956</v>
      </c>
    </row>
    <row r="436" spans="1:13" ht="27.6">
      <c r="A436" t="s">
        <v>164</v>
      </c>
      <c r="B436" t="s">
        <v>204</v>
      </c>
      <c r="C436" s="14" t="s">
        <v>206</v>
      </c>
      <c r="D436" t="s">
        <v>465</v>
      </c>
      <c r="E436" t="s">
        <v>483</v>
      </c>
      <c r="F436" s="20">
        <v>2035</v>
      </c>
      <c r="G436" s="20">
        <v>64</v>
      </c>
      <c r="H436" s="11">
        <v>23870.889327731798</v>
      </c>
      <c r="I436" s="10">
        <v>2927216.6459622099</v>
      </c>
      <c r="J436" s="33">
        <f t="shared" si="24"/>
        <v>8.1548078652323875E-3</v>
      </c>
      <c r="K436" s="33">
        <f t="shared" si="25"/>
        <v>8.1216476192730314E-3</v>
      </c>
      <c r="L436" s="33">
        <f t="shared" si="26"/>
        <v>0.92454168151116956</v>
      </c>
      <c r="M436" s="33">
        <f t="shared" si="27"/>
        <v>0.91703287976460568</v>
      </c>
    </row>
    <row r="437" spans="1:13" ht="27.6">
      <c r="A437" t="s">
        <v>164</v>
      </c>
      <c r="B437" t="s">
        <v>204</v>
      </c>
      <c r="C437" s="14" t="s">
        <v>206</v>
      </c>
      <c r="D437" t="s">
        <v>465</v>
      </c>
      <c r="E437" t="s">
        <v>483</v>
      </c>
      <c r="F437" s="20">
        <v>2035</v>
      </c>
      <c r="G437" s="20">
        <v>65</v>
      </c>
      <c r="H437" s="11">
        <v>24391.7299436186</v>
      </c>
      <c r="I437" s="10">
        <v>2826245.75376553</v>
      </c>
      <c r="J437" s="33">
        <f t="shared" si="24"/>
        <v>8.6304348838456245E-3</v>
      </c>
      <c r="K437" s="33">
        <f t="shared" si="25"/>
        <v>8.5932995887413322E-3</v>
      </c>
      <c r="L437" s="33">
        <f t="shared" si="26"/>
        <v>0.91703287976460568</v>
      </c>
      <c r="M437" s="33">
        <f t="shared" si="27"/>
        <v>0.90915254149606217</v>
      </c>
    </row>
    <row r="438" spans="1:13" ht="27.6">
      <c r="A438" t="s">
        <v>164</v>
      </c>
      <c r="B438" t="s">
        <v>204</v>
      </c>
      <c r="C438" s="14" t="s">
        <v>206</v>
      </c>
      <c r="D438" t="s">
        <v>465</v>
      </c>
      <c r="E438" t="s">
        <v>483</v>
      </c>
      <c r="F438" s="20">
        <v>2035</v>
      </c>
      <c r="G438" s="20">
        <v>66</v>
      </c>
      <c r="H438" s="11">
        <v>25455.034678320499</v>
      </c>
      <c r="I438" s="10">
        <v>2716402.9297382599</v>
      </c>
      <c r="J438" s="33">
        <f t="shared" si="24"/>
        <v>9.370861148634245E-3</v>
      </c>
      <c r="K438" s="33">
        <f t="shared" si="25"/>
        <v>9.3270914559036022E-3</v>
      </c>
      <c r="L438" s="33">
        <f t="shared" si="26"/>
        <v>0.90915254149606217</v>
      </c>
      <c r="M438" s="33">
        <f t="shared" si="27"/>
        <v>0.90067279259416122</v>
      </c>
    </row>
    <row r="439" spans="1:13" ht="27.6">
      <c r="A439" t="s">
        <v>164</v>
      </c>
      <c r="B439" t="s">
        <v>204</v>
      </c>
      <c r="C439" s="14" t="s">
        <v>206</v>
      </c>
      <c r="D439" t="s">
        <v>465</v>
      </c>
      <c r="E439" t="s">
        <v>483</v>
      </c>
      <c r="F439" s="20">
        <v>2035</v>
      </c>
      <c r="G439" s="20">
        <v>67</v>
      </c>
      <c r="H439" s="11">
        <v>26657.221871011399</v>
      </c>
      <c r="I439" s="10">
        <v>2588421.2264795001</v>
      </c>
      <c r="J439" s="33">
        <f t="shared" si="24"/>
        <v>1.0298641348752871E-2</v>
      </c>
      <c r="K439" s="33">
        <f t="shared" si="25"/>
        <v>1.0245791923293446E-2</v>
      </c>
      <c r="L439" s="33">
        <f t="shared" si="26"/>
        <v>0.90067279259416122</v>
      </c>
      <c r="M439" s="33">
        <f t="shared" si="27"/>
        <v>0.89144468657026976</v>
      </c>
    </row>
    <row r="440" spans="1:13" ht="27.6">
      <c r="A440" t="s">
        <v>164</v>
      </c>
      <c r="B440" t="s">
        <v>204</v>
      </c>
      <c r="C440" s="14" t="s">
        <v>206</v>
      </c>
      <c r="D440" t="s">
        <v>465</v>
      </c>
      <c r="E440" t="s">
        <v>483</v>
      </c>
      <c r="F440" s="20">
        <v>2035</v>
      </c>
      <c r="G440" s="20">
        <v>68</v>
      </c>
      <c r="H440" s="11">
        <v>27567.359543659899</v>
      </c>
      <c r="I440" s="10">
        <v>2432547.65840567</v>
      </c>
      <c r="J440" s="33">
        <f t="shared" si="24"/>
        <v>1.1332710974192374E-2</v>
      </c>
      <c r="K440" s="33">
        <f t="shared" si="25"/>
        <v>1.1268737696787046E-2</v>
      </c>
      <c r="L440" s="33">
        <f t="shared" si="26"/>
        <v>0.89144468657026976</v>
      </c>
      <c r="M440" s="33">
        <f t="shared" si="27"/>
        <v>0.88139923022611488</v>
      </c>
    </row>
    <row r="441" spans="1:13" ht="27.6">
      <c r="A441" t="s">
        <v>164</v>
      </c>
      <c r="B441" t="s">
        <v>204</v>
      </c>
      <c r="C441" s="14" t="s">
        <v>206</v>
      </c>
      <c r="D441" t="s">
        <v>465</v>
      </c>
      <c r="E441" t="s">
        <v>483</v>
      </c>
      <c r="F441" s="20">
        <v>2035</v>
      </c>
      <c r="G441" s="20">
        <v>69</v>
      </c>
      <c r="H441" s="11">
        <v>28784.913745671802</v>
      </c>
      <c r="I441" s="10">
        <v>2308863.2175609502</v>
      </c>
      <c r="J441" s="33">
        <f t="shared" si="24"/>
        <v>1.2467136869233756E-2</v>
      </c>
      <c r="K441" s="33">
        <f t="shared" si="25"/>
        <v>1.2389744074428499E-2</v>
      </c>
      <c r="L441" s="33">
        <f t="shared" si="26"/>
        <v>0.88139923022611488</v>
      </c>
      <c r="M441" s="33">
        <f t="shared" si="27"/>
        <v>0.87047891933621502</v>
      </c>
    </row>
    <row r="442" spans="1:13" ht="27.6">
      <c r="A442" t="s">
        <v>164</v>
      </c>
      <c r="B442" t="s">
        <v>204</v>
      </c>
      <c r="C442" s="14" t="s">
        <v>206</v>
      </c>
      <c r="D442" t="s">
        <v>465</v>
      </c>
      <c r="E442" t="s">
        <v>483</v>
      </c>
      <c r="F442" s="20">
        <v>2036</v>
      </c>
      <c r="G442" s="20">
        <v>30</v>
      </c>
      <c r="H442" s="11">
        <v>822.91207837396701</v>
      </c>
      <c r="I442" s="10">
        <v>4608165.9518042197</v>
      </c>
      <c r="J442" s="33">
        <f t="shared" si="24"/>
        <v>1.7857691909983731E-4</v>
      </c>
      <c r="K442" s="33">
        <f t="shared" si="25"/>
        <v>1.7856097519086678E-4</v>
      </c>
      <c r="L442" s="33">
        <f t="shared" si="26"/>
        <v>1</v>
      </c>
      <c r="M442" s="33">
        <f t="shared" si="27"/>
        <v>0.99982143902480913</v>
      </c>
    </row>
    <row r="443" spans="1:13" ht="27.6">
      <c r="A443" t="s">
        <v>164</v>
      </c>
      <c r="B443" t="s">
        <v>204</v>
      </c>
      <c r="C443" s="14" t="s">
        <v>206</v>
      </c>
      <c r="D443" t="s">
        <v>465</v>
      </c>
      <c r="E443" t="s">
        <v>483</v>
      </c>
      <c r="F443" s="20">
        <v>2036</v>
      </c>
      <c r="G443" s="20">
        <v>31</v>
      </c>
      <c r="H443" s="11">
        <v>1017.36280209297</v>
      </c>
      <c r="I443" s="10">
        <v>4547185.9510991499</v>
      </c>
      <c r="J443" s="33">
        <f t="shared" si="24"/>
        <v>2.2373459388592897E-4</v>
      </c>
      <c r="K443" s="33">
        <f t="shared" si="25"/>
        <v>2.2370956716810664E-4</v>
      </c>
      <c r="L443" s="33">
        <f t="shared" si="26"/>
        <v>0.99982143902480913</v>
      </c>
      <c r="M443" s="33">
        <f t="shared" si="27"/>
        <v>0.99959776940343947</v>
      </c>
    </row>
    <row r="444" spans="1:13" ht="27.6">
      <c r="A444" t="s">
        <v>164</v>
      </c>
      <c r="B444" t="s">
        <v>204</v>
      </c>
      <c r="C444" s="14" t="s">
        <v>206</v>
      </c>
      <c r="D444" t="s">
        <v>465</v>
      </c>
      <c r="E444" t="s">
        <v>483</v>
      </c>
      <c r="F444" s="20">
        <v>2036</v>
      </c>
      <c r="G444" s="20">
        <v>32</v>
      </c>
      <c r="H444" s="11">
        <v>1037.32616724421</v>
      </c>
      <c r="I444" s="10">
        <v>4418681.6055896599</v>
      </c>
      <c r="J444" s="33">
        <f t="shared" si="24"/>
        <v>2.3475920191488471E-4</v>
      </c>
      <c r="K444" s="33">
        <f t="shared" si="25"/>
        <v>2.347316481297046E-4</v>
      </c>
      <c r="L444" s="33">
        <f t="shared" si="26"/>
        <v>0.99959776940343947</v>
      </c>
      <c r="M444" s="33">
        <f t="shared" si="27"/>
        <v>0.99936313217156059</v>
      </c>
    </row>
    <row r="445" spans="1:13" ht="27.6">
      <c r="A445" t="s">
        <v>164</v>
      </c>
      <c r="B445" t="s">
        <v>204</v>
      </c>
      <c r="C445" s="14" t="s">
        <v>206</v>
      </c>
      <c r="D445" t="s">
        <v>465</v>
      </c>
      <c r="E445" t="s">
        <v>483</v>
      </c>
      <c r="F445" s="20">
        <v>2036</v>
      </c>
      <c r="G445" s="20">
        <v>33</v>
      </c>
      <c r="H445" s="11">
        <v>1079.3999769593399</v>
      </c>
      <c r="I445" s="10">
        <v>4353308.2461895701</v>
      </c>
      <c r="J445" s="33">
        <f t="shared" si="24"/>
        <v>2.4794935619459836E-4</v>
      </c>
      <c r="K445" s="33">
        <f t="shared" si="25"/>
        <v>2.4791861929340797E-4</v>
      </c>
      <c r="L445" s="33">
        <f t="shared" si="26"/>
        <v>0.99936313217156059</v>
      </c>
      <c r="M445" s="33">
        <f t="shared" si="27"/>
        <v>0.99911537144365992</v>
      </c>
    </row>
    <row r="446" spans="1:13" ht="27.6">
      <c r="A446" t="s">
        <v>164</v>
      </c>
      <c r="B446" t="s">
        <v>204</v>
      </c>
      <c r="C446" s="14" t="s">
        <v>206</v>
      </c>
      <c r="D446" t="s">
        <v>465</v>
      </c>
      <c r="E446" t="s">
        <v>483</v>
      </c>
      <c r="F446" s="20">
        <v>2036</v>
      </c>
      <c r="G446" s="20">
        <v>34</v>
      </c>
      <c r="H446" s="11">
        <v>1294.1777738476901</v>
      </c>
      <c r="I446" s="10">
        <v>4331751.91573897</v>
      </c>
      <c r="J446" s="33">
        <f t="shared" si="24"/>
        <v>2.9876544156313056E-4</v>
      </c>
      <c r="K446" s="33">
        <f t="shared" si="25"/>
        <v>2.987208156128851E-4</v>
      </c>
      <c r="L446" s="33">
        <f t="shared" si="26"/>
        <v>0.99911537144365992</v>
      </c>
      <c r="M446" s="33">
        <f t="shared" si="27"/>
        <v>0.9988169148850109</v>
      </c>
    </row>
    <row r="447" spans="1:13" ht="27.6">
      <c r="A447" t="s">
        <v>164</v>
      </c>
      <c r="B447" t="s">
        <v>204</v>
      </c>
      <c r="C447" s="14" t="s">
        <v>206</v>
      </c>
      <c r="D447" t="s">
        <v>465</v>
      </c>
      <c r="E447" t="s">
        <v>483</v>
      </c>
      <c r="F447" s="20">
        <v>2036</v>
      </c>
      <c r="G447" s="20">
        <v>35</v>
      </c>
      <c r="H447" s="11">
        <v>1721.9692074522</v>
      </c>
      <c r="I447" s="10">
        <v>4311462.8422960201</v>
      </c>
      <c r="J447" s="33">
        <f t="shared" si="24"/>
        <v>3.9939326173925343E-4</v>
      </c>
      <c r="K447" s="33">
        <f t="shared" si="25"/>
        <v>3.9931351486766076E-4</v>
      </c>
      <c r="L447" s="33">
        <f t="shared" si="26"/>
        <v>0.9988169148850109</v>
      </c>
      <c r="M447" s="33">
        <f t="shared" si="27"/>
        <v>0.99841807379201886</v>
      </c>
    </row>
    <row r="448" spans="1:13" ht="27.6">
      <c r="A448" t="s">
        <v>164</v>
      </c>
      <c r="B448" t="s">
        <v>204</v>
      </c>
      <c r="C448" s="14" t="s">
        <v>206</v>
      </c>
      <c r="D448" t="s">
        <v>465</v>
      </c>
      <c r="E448" t="s">
        <v>483</v>
      </c>
      <c r="F448" s="20">
        <v>2036</v>
      </c>
      <c r="G448" s="20">
        <v>36</v>
      </c>
      <c r="H448" s="11">
        <v>1852.4981567253201</v>
      </c>
      <c r="I448" s="10">
        <v>4290405.8314685998</v>
      </c>
      <c r="J448" s="33">
        <f t="shared" si="24"/>
        <v>4.3177690630986595E-4</v>
      </c>
      <c r="K448" s="33">
        <f t="shared" si="25"/>
        <v>4.3168370407609125E-4</v>
      </c>
      <c r="L448" s="33">
        <f t="shared" si="26"/>
        <v>0.99841807379201886</v>
      </c>
      <c r="M448" s="33">
        <f t="shared" si="27"/>
        <v>0.99798707297970779</v>
      </c>
    </row>
    <row r="449" spans="1:13" ht="27.6">
      <c r="A449" t="s">
        <v>164</v>
      </c>
      <c r="B449" t="s">
        <v>204</v>
      </c>
      <c r="C449" s="14" t="s">
        <v>206</v>
      </c>
      <c r="D449" t="s">
        <v>465</v>
      </c>
      <c r="E449" t="s">
        <v>483</v>
      </c>
      <c r="F449" s="20">
        <v>2036</v>
      </c>
      <c r="G449" s="20">
        <v>37</v>
      </c>
      <c r="H449" s="11">
        <v>2003.9099333772201</v>
      </c>
      <c r="I449" s="10">
        <v>4309133.30409778</v>
      </c>
      <c r="J449" s="33">
        <f t="shared" si="24"/>
        <v>4.6503781432604964E-4</v>
      </c>
      <c r="K449" s="33">
        <f t="shared" si="25"/>
        <v>4.6492970100120434E-4</v>
      </c>
      <c r="L449" s="33">
        <f t="shared" si="26"/>
        <v>0.99798707297970779</v>
      </c>
      <c r="M449" s="33">
        <f t="shared" si="27"/>
        <v>0.99752307914826421</v>
      </c>
    </row>
    <row r="450" spans="1:13" ht="27.6">
      <c r="A450" t="s">
        <v>164</v>
      </c>
      <c r="B450" t="s">
        <v>204</v>
      </c>
      <c r="C450" s="14" t="s">
        <v>206</v>
      </c>
      <c r="D450" t="s">
        <v>465</v>
      </c>
      <c r="E450" t="s">
        <v>483</v>
      </c>
      <c r="F450" s="20">
        <v>2036</v>
      </c>
      <c r="G450" s="20">
        <v>38</v>
      </c>
      <c r="H450" s="11">
        <v>2193.0211972126199</v>
      </c>
      <c r="I450" s="10">
        <v>4366633.4496738501</v>
      </c>
      <c r="J450" s="33">
        <f t="shared" ref="J450:J513" si="28">IF(I450&gt;0,H450/I450,0)</f>
        <v>5.0222241515976559E-4</v>
      </c>
      <c r="K450" s="33">
        <f t="shared" ref="K450:K513" si="29">1-EXP(-J450)</f>
        <v>5.0209632259234915E-4</v>
      </c>
      <c r="L450" s="33">
        <f t="shared" ref="L450:L513" si="30">IF(G450=30,1,M449)</f>
        <v>0.99752307914826421</v>
      </c>
      <c r="M450" s="33">
        <f t="shared" ref="M450:M513" si="31">L450*(1-K450)</f>
        <v>0.9970222264785229</v>
      </c>
    </row>
    <row r="451" spans="1:13" ht="27.6">
      <c r="A451" t="s">
        <v>164</v>
      </c>
      <c r="B451" t="s">
        <v>204</v>
      </c>
      <c r="C451" s="14" t="s">
        <v>206</v>
      </c>
      <c r="D451" t="s">
        <v>465</v>
      </c>
      <c r="E451" t="s">
        <v>483</v>
      </c>
      <c r="F451" s="20">
        <v>2036</v>
      </c>
      <c r="G451" s="20">
        <v>39</v>
      </c>
      <c r="H451" s="11">
        <v>2660.0653053739202</v>
      </c>
      <c r="I451" s="10">
        <v>4502185.4060741598</v>
      </c>
      <c r="J451" s="33">
        <f t="shared" si="28"/>
        <v>5.9083868509392603E-4</v>
      </c>
      <c r="K451" s="33">
        <f t="shared" si="29"/>
        <v>5.9066417428899065E-4</v>
      </c>
      <c r="L451" s="33">
        <f t="shared" si="30"/>
        <v>0.9970222264785229</v>
      </c>
      <c r="M451" s="33">
        <f t="shared" si="31"/>
        <v>0.99643332116837224</v>
      </c>
    </row>
    <row r="452" spans="1:13" ht="27.6">
      <c r="A452" t="s">
        <v>164</v>
      </c>
      <c r="B452" t="s">
        <v>204</v>
      </c>
      <c r="C452" s="14" t="s">
        <v>206</v>
      </c>
      <c r="D452" t="s">
        <v>465</v>
      </c>
      <c r="E452" t="s">
        <v>483</v>
      </c>
      <c r="F452" s="20">
        <v>2036</v>
      </c>
      <c r="G452" s="20">
        <v>40</v>
      </c>
      <c r="H452" s="11">
        <v>3528.1822809775599</v>
      </c>
      <c r="I452" s="10">
        <v>4456765.3471250003</v>
      </c>
      <c r="J452" s="33">
        <f t="shared" si="28"/>
        <v>7.9164640858948138E-4</v>
      </c>
      <c r="K452" s="33">
        <f t="shared" si="29"/>
        <v>7.9133313924295567E-4</v>
      </c>
      <c r="L452" s="33">
        <f t="shared" si="30"/>
        <v>0.99643332116837224</v>
      </c>
      <c r="M452" s="33">
        <f t="shared" si="31"/>
        <v>0.99564481046028575</v>
      </c>
    </row>
    <row r="453" spans="1:13" ht="27.6">
      <c r="A453" t="s">
        <v>164</v>
      </c>
      <c r="B453" t="s">
        <v>204</v>
      </c>
      <c r="C453" s="14" t="s">
        <v>206</v>
      </c>
      <c r="D453" t="s">
        <v>465</v>
      </c>
      <c r="E453" t="s">
        <v>483</v>
      </c>
      <c r="F453" s="20">
        <v>2036</v>
      </c>
      <c r="G453" s="20">
        <v>41</v>
      </c>
      <c r="H453" s="11">
        <v>3670.27905097649</v>
      </c>
      <c r="I453" s="10">
        <v>4380383.1445115497</v>
      </c>
      <c r="J453" s="33">
        <f t="shared" si="28"/>
        <v>8.378899584560788E-4</v>
      </c>
      <c r="K453" s="33">
        <f t="shared" si="29"/>
        <v>8.3753902668570746E-4</v>
      </c>
      <c r="L453" s="33">
        <f t="shared" si="30"/>
        <v>0.99564481046028575</v>
      </c>
      <c r="M453" s="33">
        <f t="shared" si="31"/>
        <v>0.99481091907480812</v>
      </c>
    </row>
    <row r="454" spans="1:13" ht="27.6">
      <c r="A454" t="s">
        <v>164</v>
      </c>
      <c r="B454" t="s">
        <v>204</v>
      </c>
      <c r="C454" s="14" t="s">
        <v>206</v>
      </c>
      <c r="D454" t="s">
        <v>465</v>
      </c>
      <c r="E454" t="s">
        <v>483</v>
      </c>
      <c r="F454" s="20">
        <v>2036</v>
      </c>
      <c r="G454" s="20">
        <v>42</v>
      </c>
      <c r="H454" s="11">
        <v>3937.9386611473301</v>
      </c>
      <c r="I454" s="10">
        <v>4320090.6064650398</v>
      </c>
      <c r="J454" s="33">
        <f t="shared" si="28"/>
        <v>9.1154075686611358E-4</v>
      </c>
      <c r="K454" s="33">
        <f t="shared" si="29"/>
        <v>9.1112542979587818E-4</v>
      </c>
      <c r="L454" s="33">
        <f t="shared" si="30"/>
        <v>0.99481091907480812</v>
      </c>
      <c r="M454" s="33">
        <f t="shared" si="31"/>
        <v>0.99390452154860043</v>
      </c>
    </row>
    <row r="455" spans="1:13" ht="27.6">
      <c r="A455" t="s">
        <v>164</v>
      </c>
      <c r="B455" t="s">
        <v>204</v>
      </c>
      <c r="C455" s="14" t="s">
        <v>206</v>
      </c>
      <c r="D455" t="s">
        <v>465</v>
      </c>
      <c r="E455" t="s">
        <v>483</v>
      </c>
      <c r="F455" s="20">
        <v>2036</v>
      </c>
      <c r="G455" s="20">
        <v>43</v>
      </c>
      <c r="H455" s="11">
        <v>4238.6368508613295</v>
      </c>
      <c r="I455" s="10">
        <v>4262993.0134229297</v>
      </c>
      <c r="J455" s="33">
        <f t="shared" si="28"/>
        <v>9.9428660509531461E-4</v>
      </c>
      <c r="K455" s="33">
        <f t="shared" si="29"/>
        <v>9.9379246595432402E-4</v>
      </c>
      <c r="L455" s="33">
        <f t="shared" si="30"/>
        <v>0.99390452154860043</v>
      </c>
      <c r="M455" s="33">
        <f t="shared" si="31"/>
        <v>0.99291678672320749</v>
      </c>
    </row>
    <row r="456" spans="1:13" ht="27.6">
      <c r="A456" t="s">
        <v>164</v>
      </c>
      <c r="B456" t="s">
        <v>204</v>
      </c>
      <c r="C456" s="14" t="s">
        <v>206</v>
      </c>
      <c r="D456" t="s">
        <v>465</v>
      </c>
      <c r="E456" t="s">
        <v>483</v>
      </c>
      <c r="F456" s="20">
        <v>2036</v>
      </c>
      <c r="G456" s="20">
        <v>44</v>
      </c>
      <c r="H456" s="11">
        <v>4665.5169264352498</v>
      </c>
      <c r="I456" s="10">
        <v>4295599.4628719203</v>
      </c>
      <c r="J456" s="33">
        <f t="shared" si="28"/>
        <v>1.0861154459955195E-3</v>
      </c>
      <c r="K456" s="33">
        <f t="shared" si="29"/>
        <v>1.0855258360953357E-3</v>
      </c>
      <c r="L456" s="33">
        <f t="shared" si="30"/>
        <v>0.99291678672320749</v>
      </c>
      <c r="M456" s="33">
        <f t="shared" si="31"/>
        <v>0.99183894989812671</v>
      </c>
    </row>
    <row r="457" spans="1:13" ht="27.6">
      <c r="A457" t="s">
        <v>164</v>
      </c>
      <c r="B457" t="s">
        <v>204</v>
      </c>
      <c r="C457" s="14" t="s">
        <v>206</v>
      </c>
      <c r="D457" t="s">
        <v>465</v>
      </c>
      <c r="E457" t="s">
        <v>483</v>
      </c>
      <c r="F457" s="20">
        <v>2036</v>
      </c>
      <c r="G457" s="20">
        <v>45</v>
      </c>
      <c r="H457" s="11">
        <v>6034.8709585943097</v>
      </c>
      <c r="I457" s="10">
        <v>4308115.7245033104</v>
      </c>
      <c r="J457" s="33">
        <f t="shared" si="28"/>
        <v>1.4008144962935228E-3</v>
      </c>
      <c r="K457" s="33">
        <f t="shared" si="29"/>
        <v>1.3998338136386179E-3</v>
      </c>
      <c r="L457" s="33">
        <f t="shared" si="30"/>
        <v>0.99183894989812671</v>
      </c>
      <c r="M457" s="33">
        <f t="shared" si="31"/>
        <v>0.99045054019837553</v>
      </c>
    </row>
    <row r="458" spans="1:13" ht="27.6">
      <c r="A458" t="s">
        <v>164</v>
      </c>
      <c r="B458" t="s">
        <v>204</v>
      </c>
      <c r="C458" s="14" t="s">
        <v>206</v>
      </c>
      <c r="D458" t="s">
        <v>465</v>
      </c>
      <c r="E458" t="s">
        <v>483</v>
      </c>
      <c r="F458" s="20">
        <v>2036</v>
      </c>
      <c r="G458" s="20">
        <v>46</v>
      </c>
      <c r="H458" s="11">
        <v>8853.0299654595001</v>
      </c>
      <c r="I458" s="10">
        <v>6338708.8967532497</v>
      </c>
      <c r="J458" s="33">
        <f t="shared" si="28"/>
        <v>1.3966613879356584E-3</v>
      </c>
      <c r="K458" s="33">
        <f t="shared" si="29"/>
        <v>1.3956865103301741E-3</v>
      </c>
      <c r="L458" s="33">
        <f t="shared" si="30"/>
        <v>0.99045054019837553</v>
      </c>
      <c r="M458" s="33">
        <f t="shared" si="31"/>
        <v>0.98906818174027145</v>
      </c>
    </row>
    <row r="459" spans="1:13" ht="27.6">
      <c r="A459" t="s">
        <v>164</v>
      </c>
      <c r="B459" t="s">
        <v>204</v>
      </c>
      <c r="C459" s="14" t="s">
        <v>206</v>
      </c>
      <c r="D459" t="s">
        <v>465</v>
      </c>
      <c r="E459" t="s">
        <v>483</v>
      </c>
      <c r="F459" s="20">
        <v>2036</v>
      </c>
      <c r="G459" s="20">
        <v>47</v>
      </c>
      <c r="H459" s="11">
        <v>7040.5313800302501</v>
      </c>
      <c r="I459" s="10">
        <v>4254050.2526967004</v>
      </c>
      <c r="J459" s="33">
        <f t="shared" si="28"/>
        <v>1.6550183852593564E-3</v>
      </c>
      <c r="K459" s="33">
        <f t="shared" si="29"/>
        <v>1.6536495975586485E-3</v>
      </c>
      <c r="L459" s="33">
        <f t="shared" si="30"/>
        <v>0.98906818174027145</v>
      </c>
      <c r="M459" s="33">
        <f t="shared" si="31"/>
        <v>0.98743260953957857</v>
      </c>
    </row>
    <row r="460" spans="1:13" ht="27.6">
      <c r="A460" t="s">
        <v>164</v>
      </c>
      <c r="B460" t="s">
        <v>204</v>
      </c>
      <c r="C460" s="14" t="s">
        <v>206</v>
      </c>
      <c r="D460" t="s">
        <v>465</v>
      </c>
      <c r="E460" t="s">
        <v>483</v>
      </c>
      <c r="F460" s="20">
        <v>2036</v>
      </c>
      <c r="G460" s="20">
        <v>48</v>
      </c>
      <c r="H460" s="11">
        <v>7697.7000996755596</v>
      </c>
      <c r="I460" s="10">
        <v>4230430.42665789</v>
      </c>
      <c r="J460" s="33">
        <f t="shared" si="28"/>
        <v>1.8196021027006631E-3</v>
      </c>
      <c r="K460" s="33">
        <f t="shared" si="29"/>
        <v>1.8179476304405195E-3</v>
      </c>
      <c r="L460" s="33">
        <f t="shared" si="30"/>
        <v>0.98743260953957857</v>
      </c>
      <c r="M460" s="33">
        <f t="shared" si="31"/>
        <v>0.98563750876684642</v>
      </c>
    </row>
    <row r="461" spans="1:13" ht="27.6">
      <c r="A461" t="s">
        <v>164</v>
      </c>
      <c r="B461" t="s">
        <v>204</v>
      </c>
      <c r="C461" s="14" t="s">
        <v>206</v>
      </c>
      <c r="D461" t="s">
        <v>465</v>
      </c>
      <c r="E461" t="s">
        <v>483</v>
      </c>
      <c r="F461" s="20">
        <v>2036</v>
      </c>
      <c r="G461" s="20">
        <v>49</v>
      </c>
      <c r="H461" s="11">
        <v>8185.9480935677102</v>
      </c>
      <c r="I461" s="10">
        <v>4092978.1896314402</v>
      </c>
      <c r="J461" s="33">
        <f t="shared" si="28"/>
        <v>1.9999979756317315E-3</v>
      </c>
      <c r="K461" s="33">
        <f t="shared" si="29"/>
        <v>1.9979993123433459E-3</v>
      </c>
      <c r="L461" s="33">
        <f t="shared" si="30"/>
        <v>0.98563750876684642</v>
      </c>
      <c r="M461" s="33">
        <f t="shared" si="31"/>
        <v>0.98366820570211044</v>
      </c>
    </row>
    <row r="462" spans="1:13" ht="27.6">
      <c r="A462" t="s">
        <v>164</v>
      </c>
      <c r="B462" t="s">
        <v>204</v>
      </c>
      <c r="C462" s="14" t="s">
        <v>206</v>
      </c>
      <c r="D462" t="s">
        <v>465</v>
      </c>
      <c r="E462" t="s">
        <v>483</v>
      </c>
      <c r="F462" s="20">
        <v>2036</v>
      </c>
      <c r="G462" s="20">
        <v>50</v>
      </c>
      <c r="H462" s="11">
        <v>9375.6753118351808</v>
      </c>
      <c r="I462" s="10">
        <v>4050436.6087734699</v>
      </c>
      <c r="J462" s="33">
        <f t="shared" si="28"/>
        <v>2.3147320196363398E-3</v>
      </c>
      <c r="K462" s="33">
        <f t="shared" si="29"/>
        <v>2.3120550933289907E-3</v>
      </c>
      <c r="L462" s="33">
        <f t="shared" si="30"/>
        <v>0.98366820570211044</v>
      </c>
      <c r="M462" s="33">
        <f t="shared" si="31"/>
        <v>0.98139391061697112</v>
      </c>
    </row>
    <row r="463" spans="1:13" ht="27.6">
      <c r="A463" t="s">
        <v>164</v>
      </c>
      <c r="B463" t="s">
        <v>204</v>
      </c>
      <c r="C463" s="14" t="s">
        <v>206</v>
      </c>
      <c r="D463" t="s">
        <v>465</v>
      </c>
      <c r="E463" t="s">
        <v>483</v>
      </c>
      <c r="F463" s="20">
        <v>2036</v>
      </c>
      <c r="G463" s="20">
        <v>51</v>
      </c>
      <c r="H463" s="11">
        <v>10211.4409388286</v>
      </c>
      <c r="I463" s="10">
        <v>4097365.5521959998</v>
      </c>
      <c r="J463" s="33">
        <f t="shared" si="28"/>
        <v>2.492196707554135E-3</v>
      </c>
      <c r="K463" s="33">
        <f t="shared" si="29"/>
        <v>2.4890937635904109E-3</v>
      </c>
      <c r="L463" s="33">
        <f t="shared" si="30"/>
        <v>0.98139391061697112</v>
      </c>
      <c r="M463" s="33">
        <f t="shared" si="31"/>
        <v>0.97895112915442883</v>
      </c>
    </row>
    <row r="464" spans="1:13" ht="27.6">
      <c r="A464" t="s">
        <v>164</v>
      </c>
      <c r="B464" t="s">
        <v>204</v>
      </c>
      <c r="C464" s="14" t="s">
        <v>206</v>
      </c>
      <c r="D464" t="s">
        <v>465</v>
      </c>
      <c r="E464" t="s">
        <v>483</v>
      </c>
      <c r="F464" s="20">
        <v>2036</v>
      </c>
      <c r="G464" s="20">
        <v>52</v>
      </c>
      <c r="H464" s="11">
        <v>11398.345249780001</v>
      </c>
      <c r="I464" s="10">
        <v>4168203.3232692</v>
      </c>
      <c r="J464" s="33">
        <f t="shared" si="28"/>
        <v>2.7345943481567173E-3</v>
      </c>
      <c r="K464" s="33">
        <f t="shared" si="29"/>
        <v>2.7308587509223825E-3</v>
      </c>
      <c r="L464" s="33">
        <f t="shared" si="30"/>
        <v>0.97895112915442883</v>
      </c>
      <c r="M464" s="33">
        <f t="shared" si="31"/>
        <v>0.97627775189665211</v>
      </c>
    </row>
    <row r="465" spans="1:13" ht="27.6">
      <c r="A465" t="s">
        <v>164</v>
      </c>
      <c r="B465" t="s">
        <v>204</v>
      </c>
      <c r="C465" s="14" t="s">
        <v>206</v>
      </c>
      <c r="D465" t="s">
        <v>465</v>
      </c>
      <c r="E465" t="s">
        <v>483</v>
      </c>
      <c r="F465" s="20">
        <v>2036</v>
      </c>
      <c r="G465" s="20">
        <v>53</v>
      </c>
      <c r="H465" s="11">
        <v>12372.100830339899</v>
      </c>
      <c r="I465" s="10">
        <v>4132286.5539452899</v>
      </c>
      <c r="J465" s="33">
        <f t="shared" si="28"/>
        <v>2.9940084427416266E-3</v>
      </c>
      <c r="K465" s="33">
        <f t="shared" si="29"/>
        <v>2.9895308692097222E-3</v>
      </c>
      <c r="L465" s="33">
        <f t="shared" si="30"/>
        <v>0.97627775189665211</v>
      </c>
      <c r="M465" s="33">
        <f t="shared" si="31"/>
        <v>0.97335913942043439</v>
      </c>
    </row>
    <row r="466" spans="1:13" ht="27.6">
      <c r="A466" t="s">
        <v>164</v>
      </c>
      <c r="B466" t="s">
        <v>204</v>
      </c>
      <c r="C466" s="14" t="s">
        <v>206</v>
      </c>
      <c r="D466" t="s">
        <v>465</v>
      </c>
      <c r="E466" t="s">
        <v>483</v>
      </c>
      <c r="F466" s="20">
        <v>2036</v>
      </c>
      <c r="G466" s="20">
        <v>54</v>
      </c>
      <c r="H466" s="11">
        <v>13067.988801211</v>
      </c>
      <c r="I466" s="10">
        <v>3986958.5275626001</v>
      </c>
      <c r="J466" s="33">
        <f t="shared" si="28"/>
        <v>3.277683655565895E-3</v>
      </c>
      <c r="K466" s="33">
        <f t="shared" si="29"/>
        <v>3.2723179144944492E-3</v>
      </c>
      <c r="L466" s="33">
        <f t="shared" si="30"/>
        <v>0.97335913942043439</v>
      </c>
      <c r="M466" s="33">
        <f t="shared" si="31"/>
        <v>0.97017399887127198</v>
      </c>
    </row>
    <row r="467" spans="1:13" ht="27.6">
      <c r="A467" t="s">
        <v>164</v>
      </c>
      <c r="B467" t="s">
        <v>204</v>
      </c>
      <c r="C467" s="14" t="s">
        <v>206</v>
      </c>
      <c r="D467" t="s">
        <v>465</v>
      </c>
      <c r="E467" t="s">
        <v>483</v>
      </c>
      <c r="F467" s="20">
        <v>2036</v>
      </c>
      <c r="G467" s="20">
        <v>55</v>
      </c>
      <c r="H467" s="11">
        <v>13964.292891118201</v>
      </c>
      <c r="I467" s="10">
        <v>3901281.5106590302</v>
      </c>
      <c r="J467" s="33">
        <f t="shared" si="28"/>
        <v>3.579411753026574E-3</v>
      </c>
      <c r="K467" s="33">
        <f t="shared" si="29"/>
        <v>3.5730132952925819E-3</v>
      </c>
      <c r="L467" s="33">
        <f t="shared" si="30"/>
        <v>0.97017399887127198</v>
      </c>
      <c r="M467" s="33">
        <f t="shared" si="31"/>
        <v>0.96670755427455779</v>
      </c>
    </row>
    <row r="468" spans="1:13" ht="27.6">
      <c r="A468" t="s">
        <v>164</v>
      </c>
      <c r="B468" t="s">
        <v>204</v>
      </c>
      <c r="C468" s="14" t="s">
        <v>206</v>
      </c>
      <c r="D468" t="s">
        <v>465</v>
      </c>
      <c r="E468" t="s">
        <v>483</v>
      </c>
      <c r="F468" s="20">
        <v>2036</v>
      </c>
      <c r="G468" s="20">
        <v>56</v>
      </c>
      <c r="H468" s="11">
        <v>14767.051383365901</v>
      </c>
      <c r="I468" s="10">
        <v>3829689.71915736</v>
      </c>
      <c r="J468" s="33">
        <f t="shared" si="28"/>
        <v>3.8559393753223093E-3</v>
      </c>
      <c r="K468" s="33">
        <f t="shared" si="29"/>
        <v>3.8485147870755965E-3</v>
      </c>
      <c r="L468" s="33">
        <f t="shared" si="30"/>
        <v>0.96670755427455779</v>
      </c>
      <c r="M468" s="33">
        <f t="shared" si="31"/>
        <v>0.9629871659571545</v>
      </c>
    </row>
    <row r="469" spans="1:13" ht="27.6">
      <c r="A469" t="s">
        <v>164</v>
      </c>
      <c r="B469" t="s">
        <v>204</v>
      </c>
      <c r="C469" s="14" t="s">
        <v>206</v>
      </c>
      <c r="D469" t="s">
        <v>465</v>
      </c>
      <c r="E469" t="s">
        <v>483</v>
      </c>
      <c r="F469" s="20">
        <v>2036</v>
      </c>
      <c r="G469" s="20">
        <v>57</v>
      </c>
      <c r="H469" s="11">
        <v>15851.507652709301</v>
      </c>
      <c r="I469" s="10">
        <v>3752460.57680364</v>
      </c>
      <c r="J469" s="33">
        <f t="shared" si="28"/>
        <v>4.2242969188530889E-3</v>
      </c>
      <c r="K469" s="33">
        <f t="shared" si="29"/>
        <v>4.2153871269078325E-3</v>
      </c>
      <c r="L469" s="33">
        <f t="shared" si="30"/>
        <v>0.9629871659571545</v>
      </c>
      <c r="M469" s="33">
        <f t="shared" si="31"/>
        <v>0.95892780225440122</v>
      </c>
    </row>
    <row r="470" spans="1:13" ht="27.6">
      <c r="A470" t="s">
        <v>164</v>
      </c>
      <c r="B470" t="s">
        <v>204</v>
      </c>
      <c r="C470" s="14" t="s">
        <v>206</v>
      </c>
      <c r="D470" t="s">
        <v>465</v>
      </c>
      <c r="E470" t="s">
        <v>483</v>
      </c>
      <c r="F470" s="20">
        <v>2036</v>
      </c>
      <c r="G470" s="20">
        <v>58</v>
      </c>
      <c r="H470" s="11">
        <v>16912.740073090001</v>
      </c>
      <c r="I470" s="10">
        <v>3656049.6601106902</v>
      </c>
      <c r="J470" s="33">
        <f t="shared" si="28"/>
        <v>4.6259601606664039E-3</v>
      </c>
      <c r="K470" s="33">
        <f t="shared" si="29"/>
        <v>4.6152768867773197E-3</v>
      </c>
      <c r="L470" s="33">
        <f t="shared" si="30"/>
        <v>0.95892780225440122</v>
      </c>
      <c r="M470" s="33">
        <f t="shared" si="31"/>
        <v>0.95450208493256827</v>
      </c>
    </row>
    <row r="471" spans="1:13" ht="27.6">
      <c r="A471" t="s">
        <v>164</v>
      </c>
      <c r="B471" t="s">
        <v>204</v>
      </c>
      <c r="C471" s="14" t="s">
        <v>206</v>
      </c>
      <c r="D471" t="s">
        <v>465</v>
      </c>
      <c r="E471" t="s">
        <v>483</v>
      </c>
      <c r="F471" s="20">
        <v>2036</v>
      </c>
      <c r="G471" s="20">
        <v>59</v>
      </c>
      <c r="H471" s="11">
        <v>18136.9774569402</v>
      </c>
      <c r="I471" s="10">
        <v>3574663.8892839099</v>
      </c>
      <c r="J471" s="33">
        <f t="shared" si="28"/>
        <v>5.0737574269041187E-3</v>
      </c>
      <c r="K471" s="33">
        <f t="shared" si="29"/>
        <v>5.0609076610743653E-3</v>
      </c>
      <c r="L471" s="33">
        <f t="shared" si="30"/>
        <v>0.95450208493256827</v>
      </c>
      <c r="M471" s="33">
        <f t="shared" si="31"/>
        <v>0.94967143801842158</v>
      </c>
    </row>
    <row r="472" spans="1:13" ht="27.6">
      <c r="A472" t="s">
        <v>164</v>
      </c>
      <c r="B472" t="s">
        <v>204</v>
      </c>
      <c r="C472" s="14" t="s">
        <v>206</v>
      </c>
      <c r="D472" t="s">
        <v>465</v>
      </c>
      <c r="E472" t="s">
        <v>483</v>
      </c>
      <c r="F472" s="20">
        <v>2036</v>
      </c>
      <c r="G472" s="20">
        <v>60</v>
      </c>
      <c r="H472" s="11">
        <v>19465.890661653299</v>
      </c>
      <c r="I472" s="10">
        <v>3481295.22583088</v>
      </c>
      <c r="J472" s="33">
        <f t="shared" si="28"/>
        <v>5.5915656096093887E-3</v>
      </c>
      <c r="K472" s="33">
        <f t="shared" si="29"/>
        <v>5.5759619032220709E-3</v>
      </c>
      <c r="L472" s="33">
        <f t="shared" si="30"/>
        <v>0.94967143801842158</v>
      </c>
      <c r="M472" s="33">
        <f t="shared" si="31"/>
        <v>0.94437610625945279</v>
      </c>
    </row>
    <row r="473" spans="1:13" ht="27.6">
      <c r="A473" t="s">
        <v>164</v>
      </c>
      <c r="B473" t="s">
        <v>204</v>
      </c>
      <c r="C473" s="14" t="s">
        <v>206</v>
      </c>
      <c r="D473" t="s">
        <v>465</v>
      </c>
      <c r="E473" t="s">
        <v>483</v>
      </c>
      <c r="F473" s="20">
        <v>2036</v>
      </c>
      <c r="G473" s="20">
        <v>61</v>
      </c>
      <c r="H473" s="11">
        <v>20478.4912477709</v>
      </c>
      <c r="I473" s="10">
        <v>3385785.9784548902</v>
      </c>
      <c r="J473" s="33">
        <f t="shared" si="28"/>
        <v>6.0483714499627939E-3</v>
      </c>
      <c r="K473" s="33">
        <f t="shared" si="29"/>
        <v>6.0301168733936095E-3</v>
      </c>
      <c r="L473" s="33">
        <f t="shared" si="30"/>
        <v>0.94437610625945279</v>
      </c>
      <c r="M473" s="33">
        <f t="shared" si="31"/>
        <v>0.93868140796626787</v>
      </c>
    </row>
    <row r="474" spans="1:13" ht="27.6">
      <c r="A474" t="s">
        <v>164</v>
      </c>
      <c r="B474" t="s">
        <v>204</v>
      </c>
      <c r="C474" s="14" t="s">
        <v>206</v>
      </c>
      <c r="D474" t="s">
        <v>465</v>
      </c>
      <c r="E474" t="s">
        <v>483</v>
      </c>
      <c r="F474" s="20">
        <v>2036</v>
      </c>
      <c r="G474" s="20">
        <v>62</v>
      </c>
      <c r="H474" s="11">
        <v>21690.941459219401</v>
      </c>
      <c r="I474" s="10">
        <v>3264411.7341112401</v>
      </c>
      <c r="J474" s="33">
        <f t="shared" si="28"/>
        <v>6.6446708399438212E-3</v>
      </c>
      <c r="K474" s="33">
        <f t="shared" si="29"/>
        <v>6.6226438290731826E-3</v>
      </c>
      <c r="L474" s="33">
        <f t="shared" si="30"/>
        <v>0.93868140796626787</v>
      </c>
      <c r="M474" s="33">
        <f t="shared" si="31"/>
        <v>0.93246485533233436</v>
      </c>
    </row>
    <row r="475" spans="1:13" ht="27.6">
      <c r="A475" t="s">
        <v>164</v>
      </c>
      <c r="B475" t="s">
        <v>204</v>
      </c>
      <c r="C475" s="14" t="s">
        <v>206</v>
      </c>
      <c r="D475" t="s">
        <v>465</v>
      </c>
      <c r="E475" t="s">
        <v>483</v>
      </c>
      <c r="F475" s="20">
        <v>2036</v>
      </c>
      <c r="G475" s="20">
        <v>63</v>
      </c>
      <c r="H475" s="11">
        <v>23317.255053500299</v>
      </c>
      <c r="I475" s="10">
        <v>3197420.0866067801</v>
      </c>
      <c r="J475" s="33">
        <f t="shared" si="28"/>
        <v>7.2925216023914542E-3</v>
      </c>
      <c r="K475" s="33">
        <f t="shared" si="29"/>
        <v>7.2659956861693686E-3</v>
      </c>
      <c r="L475" s="33">
        <f t="shared" si="30"/>
        <v>0.93246485533233436</v>
      </c>
      <c r="M475" s="33">
        <f t="shared" si="31"/>
        <v>0.92568956971598504</v>
      </c>
    </row>
    <row r="476" spans="1:13" ht="27.6">
      <c r="A476" t="s">
        <v>164</v>
      </c>
      <c r="B476" t="s">
        <v>204</v>
      </c>
      <c r="C476" s="14" t="s">
        <v>206</v>
      </c>
      <c r="D476" t="s">
        <v>465</v>
      </c>
      <c r="E476" t="s">
        <v>483</v>
      </c>
      <c r="F476" s="20">
        <v>2036</v>
      </c>
      <c r="G476" s="20">
        <v>64</v>
      </c>
      <c r="H476" s="11">
        <v>23875.485955745298</v>
      </c>
      <c r="I476" s="10">
        <v>2980137.9950804501</v>
      </c>
      <c r="J476" s="33">
        <f t="shared" si="28"/>
        <v>8.0115370480019557E-3</v>
      </c>
      <c r="K476" s="33">
        <f t="shared" si="29"/>
        <v>7.9795302167391391E-3</v>
      </c>
      <c r="L476" s="33">
        <f t="shared" si="30"/>
        <v>0.92568956971598504</v>
      </c>
      <c r="M476" s="33">
        <f t="shared" si="31"/>
        <v>0.91830300182311608</v>
      </c>
    </row>
    <row r="477" spans="1:13" ht="27.6">
      <c r="A477" t="s">
        <v>164</v>
      </c>
      <c r="B477" t="s">
        <v>204</v>
      </c>
      <c r="C477" s="14" t="s">
        <v>206</v>
      </c>
      <c r="D477" t="s">
        <v>465</v>
      </c>
      <c r="E477" t="s">
        <v>483</v>
      </c>
      <c r="F477" s="20">
        <v>2036</v>
      </c>
      <c r="G477" s="20">
        <v>65</v>
      </c>
      <c r="H477" s="11">
        <v>24326.632733900398</v>
      </c>
      <c r="I477" s="10">
        <v>2873086.2707159198</v>
      </c>
      <c r="J477" s="33">
        <f t="shared" si="28"/>
        <v>8.4670735375581511E-3</v>
      </c>
      <c r="K477" s="33">
        <f t="shared" si="29"/>
        <v>8.4313288259230124E-3</v>
      </c>
      <c r="L477" s="33">
        <f t="shared" si="30"/>
        <v>0.91830300182311608</v>
      </c>
      <c r="M477" s="33">
        <f t="shared" si="31"/>
        <v>0.91056048725291316</v>
      </c>
    </row>
    <row r="478" spans="1:13" ht="27.6">
      <c r="A478" t="s">
        <v>164</v>
      </c>
      <c r="B478" t="s">
        <v>204</v>
      </c>
      <c r="C478" s="14" t="s">
        <v>206</v>
      </c>
      <c r="D478" t="s">
        <v>465</v>
      </c>
      <c r="E478" t="s">
        <v>483</v>
      </c>
      <c r="F478" s="20">
        <v>2036</v>
      </c>
      <c r="G478" s="20">
        <v>66</v>
      </c>
      <c r="H478" s="11">
        <v>25446.594359478499</v>
      </c>
      <c r="I478" s="10">
        <v>2769318.26528288</v>
      </c>
      <c r="J478" s="33">
        <f t="shared" si="28"/>
        <v>9.188757637027747E-3</v>
      </c>
      <c r="K478" s="33">
        <f t="shared" si="29"/>
        <v>9.1466700132137868E-3</v>
      </c>
      <c r="L478" s="33">
        <f t="shared" si="30"/>
        <v>0.91056048725291316</v>
      </c>
      <c r="M478" s="33">
        <f t="shared" si="31"/>
        <v>0.90223189094893963</v>
      </c>
    </row>
    <row r="479" spans="1:13" ht="27.6">
      <c r="A479" t="s">
        <v>164</v>
      </c>
      <c r="B479" t="s">
        <v>204</v>
      </c>
      <c r="C479" s="14" t="s">
        <v>206</v>
      </c>
      <c r="D479" t="s">
        <v>465</v>
      </c>
      <c r="E479" t="s">
        <v>483</v>
      </c>
      <c r="F479" s="20">
        <v>2036</v>
      </c>
      <c r="G479" s="20">
        <v>67</v>
      </c>
      <c r="H479" s="11">
        <v>26841.565651586501</v>
      </c>
      <c r="I479" s="10">
        <v>2656288.4690227201</v>
      </c>
      <c r="J479" s="33">
        <f t="shared" si="28"/>
        <v>1.0104913666045401E-2</v>
      </c>
      <c r="K479" s="33">
        <f t="shared" si="29"/>
        <v>1.0054030559970228E-2</v>
      </c>
      <c r="L479" s="33">
        <f t="shared" si="30"/>
        <v>0.90223189094893963</v>
      </c>
      <c r="M479" s="33">
        <f t="shared" si="31"/>
        <v>0.89316082394515928</v>
      </c>
    </row>
    <row r="480" spans="1:13" ht="27.6">
      <c r="A480" t="s">
        <v>164</v>
      </c>
      <c r="B480" t="s">
        <v>204</v>
      </c>
      <c r="C480" s="14" t="s">
        <v>206</v>
      </c>
      <c r="D480" t="s">
        <v>465</v>
      </c>
      <c r="E480" t="s">
        <v>483</v>
      </c>
      <c r="F480" s="20">
        <v>2036</v>
      </c>
      <c r="G480" s="20">
        <v>68</v>
      </c>
      <c r="H480" s="11">
        <v>28058.838012436299</v>
      </c>
      <c r="I480" s="10">
        <v>2525576.9970808402</v>
      </c>
      <c r="J480" s="33">
        <f t="shared" si="28"/>
        <v>1.1109872336051442E-2</v>
      </c>
      <c r="K480" s="33">
        <f t="shared" si="29"/>
        <v>1.1048385618241285E-2</v>
      </c>
      <c r="L480" s="33">
        <f t="shared" si="30"/>
        <v>0.89316082394515928</v>
      </c>
      <c r="M480" s="33">
        <f t="shared" si="31"/>
        <v>0.88329283874310704</v>
      </c>
    </row>
    <row r="481" spans="1:13" ht="27.6">
      <c r="A481" t="s">
        <v>164</v>
      </c>
      <c r="B481" t="s">
        <v>204</v>
      </c>
      <c r="C481" s="14" t="s">
        <v>206</v>
      </c>
      <c r="D481" t="s">
        <v>465</v>
      </c>
      <c r="E481" t="s">
        <v>483</v>
      </c>
      <c r="F481" s="20">
        <v>2036</v>
      </c>
      <c r="G481" s="20">
        <v>69</v>
      </c>
      <c r="H481" s="11">
        <v>28960.863697989102</v>
      </c>
      <c r="I481" s="10">
        <v>2367659.4107757802</v>
      </c>
      <c r="J481" s="33">
        <f t="shared" si="28"/>
        <v>1.2231853773469838E-2</v>
      </c>
      <c r="K481" s="33">
        <f t="shared" si="29"/>
        <v>1.2157348737731111E-2</v>
      </c>
      <c r="L481" s="33">
        <f t="shared" si="30"/>
        <v>0.88329283874310704</v>
      </c>
      <c r="M481" s="33">
        <f t="shared" si="31"/>
        <v>0.87255433966496665</v>
      </c>
    </row>
    <row r="482" spans="1:13" ht="27.6">
      <c r="A482" t="s">
        <v>164</v>
      </c>
      <c r="B482" t="s">
        <v>204</v>
      </c>
      <c r="C482" s="14" t="s">
        <v>206</v>
      </c>
      <c r="D482" t="s">
        <v>465</v>
      </c>
      <c r="E482" t="s">
        <v>483</v>
      </c>
      <c r="F482" s="20">
        <v>2037</v>
      </c>
      <c r="G482" s="20">
        <v>30</v>
      </c>
      <c r="H482" s="11">
        <v>840.82043533845695</v>
      </c>
      <c r="I482" s="10">
        <v>4685527.8972926298</v>
      </c>
      <c r="J482" s="33">
        <f t="shared" si="28"/>
        <v>1.7945052377647691E-4</v>
      </c>
      <c r="K482" s="33">
        <f t="shared" si="29"/>
        <v>1.7943442349432903E-4</v>
      </c>
      <c r="L482" s="33">
        <f t="shared" si="30"/>
        <v>1</v>
      </c>
      <c r="M482" s="33">
        <f t="shared" si="31"/>
        <v>0.99982056557650567</v>
      </c>
    </row>
    <row r="483" spans="1:13" ht="27.6">
      <c r="A483" t="s">
        <v>164</v>
      </c>
      <c r="B483" t="s">
        <v>204</v>
      </c>
      <c r="C483" s="14" t="s">
        <v>206</v>
      </c>
      <c r="D483" t="s">
        <v>465</v>
      </c>
      <c r="E483" t="s">
        <v>483</v>
      </c>
      <c r="F483" s="20">
        <v>2037</v>
      </c>
      <c r="G483" s="20">
        <v>31</v>
      </c>
      <c r="H483" s="11">
        <v>1034.6991322374099</v>
      </c>
      <c r="I483" s="10">
        <v>4602471.4985064697</v>
      </c>
      <c r="J483" s="33">
        <f t="shared" si="28"/>
        <v>2.2481380548976265E-4</v>
      </c>
      <c r="K483" s="33">
        <f t="shared" si="29"/>
        <v>2.2478853675977906E-4</v>
      </c>
      <c r="L483" s="33">
        <f t="shared" si="30"/>
        <v>0.99982056557650567</v>
      </c>
      <c r="M483" s="33">
        <f t="shared" si="31"/>
        <v>0.99959581737454739</v>
      </c>
    </row>
    <row r="484" spans="1:13" ht="27.6">
      <c r="A484" t="s">
        <v>164</v>
      </c>
      <c r="B484" t="s">
        <v>204</v>
      </c>
      <c r="C484" s="14" t="s">
        <v>206</v>
      </c>
      <c r="D484" t="s">
        <v>465</v>
      </c>
      <c r="E484" t="s">
        <v>483</v>
      </c>
      <c r="F484" s="20">
        <v>2037</v>
      </c>
      <c r="G484" s="20">
        <v>32</v>
      </c>
      <c r="H484" s="11">
        <v>1070.66141892004</v>
      </c>
      <c r="I484" s="10">
        <v>4541650.9556190204</v>
      </c>
      <c r="J484" s="33">
        <f t="shared" si="28"/>
        <v>2.3574277930702635E-4</v>
      </c>
      <c r="K484" s="33">
        <f t="shared" si="29"/>
        <v>2.3571499416141783E-4</v>
      </c>
      <c r="L484" s="33">
        <f t="shared" si="30"/>
        <v>0.99959581737454739</v>
      </c>
      <c r="M484" s="33">
        <f t="shared" si="31"/>
        <v>0.99936019765229123</v>
      </c>
    </row>
    <row r="485" spans="1:13" ht="27.6">
      <c r="A485" t="s">
        <v>164</v>
      </c>
      <c r="B485" t="s">
        <v>204</v>
      </c>
      <c r="C485" s="14" t="s">
        <v>206</v>
      </c>
      <c r="D485" t="s">
        <v>465</v>
      </c>
      <c r="E485" t="s">
        <v>483</v>
      </c>
      <c r="F485" s="20">
        <v>2037</v>
      </c>
      <c r="G485" s="20">
        <v>33</v>
      </c>
      <c r="H485" s="11">
        <v>1098.11403419615</v>
      </c>
      <c r="I485" s="10">
        <v>4413079.9704996003</v>
      </c>
      <c r="J485" s="33">
        <f t="shared" si="28"/>
        <v>2.4883166440145738E-4</v>
      </c>
      <c r="K485" s="33">
        <f t="shared" si="29"/>
        <v>2.4880070837052237E-4</v>
      </c>
      <c r="L485" s="33">
        <f t="shared" si="30"/>
        <v>0.99936019765229123</v>
      </c>
      <c r="M485" s="33">
        <f t="shared" si="31"/>
        <v>0.99911155612719804</v>
      </c>
    </row>
    <row r="486" spans="1:13" ht="27.6">
      <c r="A486" t="s">
        <v>164</v>
      </c>
      <c r="B486" t="s">
        <v>204</v>
      </c>
      <c r="C486" s="14" t="s">
        <v>206</v>
      </c>
      <c r="D486" t="s">
        <v>465</v>
      </c>
      <c r="E486" t="s">
        <v>483</v>
      </c>
      <c r="F486" s="20">
        <v>2037</v>
      </c>
      <c r="G486" s="20">
        <v>34</v>
      </c>
      <c r="H486" s="11">
        <v>1149.4801276002199</v>
      </c>
      <c r="I486" s="10">
        <v>4347529.1004534401</v>
      </c>
      <c r="J486" s="33">
        <f t="shared" si="28"/>
        <v>2.6439848958810443E-4</v>
      </c>
      <c r="K486" s="33">
        <f t="shared" si="29"/>
        <v>2.6436353938774637E-4</v>
      </c>
      <c r="L486" s="33">
        <f t="shared" si="30"/>
        <v>0.99911155612719804</v>
      </c>
      <c r="M486" s="33">
        <f t="shared" si="31"/>
        <v>0.99884742745997701</v>
      </c>
    </row>
    <row r="487" spans="1:13" ht="27.6">
      <c r="A487" t="s">
        <v>164</v>
      </c>
      <c r="B487" t="s">
        <v>204</v>
      </c>
      <c r="C487" s="14" t="s">
        <v>206</v>
      </c>
      <c r="D487" t="s">
        <v>465</v>
      </c>
      <c r="E487" t="s">
        <v>483</v>
      </c>
      <c r="F487" s="20">
        <v>2037</v>
      </c>
      <c r="G487" s="20">
        <v>35</v>
      </c>
      <c r="H487" s="11">
        <v>1724.3559143331399</v>
      </c>
      <c r="I487" s="10">
        <v>4325520.48703067</v>
      </c>
      <c r="J487" s="33">
        <f t="shared" si="28"/>
        <v>3.9864703438657266E-4</v>
      </c>
      <c r="K487" s="33">
        <f t="shared" si="29"/>
        <v>3.9856758521528146E-4</v>
      </c>
      <c r="L487" s="33">
        <f t="shared" si="30"/>
        <v>0.99884742745997701</v>
      </c>
      <c r="M487" s="33">
        <f t="shared" si="31"/>
        <v>0.99844931925281577</v>
      </c>
    </row>
    <row r="488" spans="1:13" ht="27.6">
      <c r="A488" t="s">
        <v>164</v>
      </c>
      <c r="B488" t="s">
        <v>204</v>
      </c>
      <c r="C488" s="14" t="s">
        <v>206</v>
      </c>
      <c r="D488" t="s">
        <v>465</v>
      </c>
      <c r="E488" t="s">
        <v>483</v>
      </c>
      <c r="F488" s="20">
        <v>2037</v>
      </c>
      <c r="G488" s="20">
        <v>36</v>
      </c>
      <c r="H488" s="11">
        <v>1847.8453951134099</v>
      </c>
      <c r="I488" s="10">
        <v>4304503.6195874698</v>
      </c>
      <c r="J488" s="33">
        <f t="shared" si="28"/>
        <v>4.2928187740506576E-4</v>
      </c>
      <c r="K488" s="33">
        <f t="shared" si="29"/>
        <v>4.2918974912342645E-4</v>
      </c>
      <c r="L488" s="33">
        <f t="shared" si="30"/>
        <v>0.99844931925281577</v>
      </c>
      <c r="M488" s="33">
        <f t="shared" si="31"/>
        <v>0.99802079503997321</v>
      </c>
    </row>
    <row r="489" spans="1:13" ht="27.6">
      <c r="A489" t="s">
        <v>164</v>
      </c>
      <c r="B489" t="s">
        <v>204</v>
      </c>
      <c r="C489" s="14" t="s">
        <v>206</v>
      </c>
      <c r="D489" t="s">
        <v>465</v>
      </c>
      <c r="E489" t="s">
        <v>483</v>
      </c>
      <c r="F489" s="20">
        <v>2037</v>
      </c>
      <c r="G489" s="20">
        <v>37</v>
      </c>
      <c r="H489" s="11">
        <v>1980.24674035974</v>
      </c>
      <c r="I489" s="10">
        <v>4283445.1718974896</v>
      </c>
      <c r="J489" s="33">
        <f t="shared" si="28"/>
        <v>4.6230234329870646E-4</v>
      </c>
      <c r="K489" s="33">
        <f t="shared" si="29"/>
        <v>4.621954980359444E-4</v>
      </c>
      <c r="L489" s="33">
        <f t="shared" si="30"/>
        <v>0.99802079503997321</v>
      </c>
      <c r="M489" s="33">
        <f t="shared" si="31"/>
        <v>0.99755951432155943</v>
      </c>
    </row>
    <row r="490" spans="1:13" ht="27.6">
      <c r="A490" t="s">
        <v>164</v>
      </c>
      <c r="B490" t="s">
        <v>204</v>
      </c>
      <c r="C490" s="14" t="s">
        <v>206</v>
      </c>
      <c r="D490" t="s">
        <v>465</v>
      </c>
      <c r="E490" t="s">
        <v>483</v>
      </c>
      <c r="F490" s="20">
        <v>2037</v>
      </c>
      <c r="G490" s="20">
        <v>38</v>
      </c>
      <c r="H490" s="11">
        <v>2146.51828005056</v>
      </c>
      <c r="I490" s="10">
        <v>4301649.3908978403</v>
      </c>
      <c r="J490" s="33">
        <f t="shared" si="28"/>
        <v>4.9899889205115772E-4</v>
      </c>
      <c r="K490" s="33">
        <f t="shared" si="29"/>
        <v>4.9887441280993539E-4</v>
      </c>
      <c r="L490" s="33">
        <f t="shared" si="30"/>
        <v>0.99755951432155943</v>
      </c>
      <c r="M490" s="33">
        <f t="shared" si="31"/>
        <v>0.99706185740460929</v>
      </c>
    </row>
    <row r="491" spans="1:13" ht="27.6">
      <c r="A491" t="s">
        <v>164</v>
      </c>
      <c r="B491" t="s">
        <v>204</v>
      </c>
      <c r="C491" s="14" t="s">
        <v>206</v>
      </c>
      <c r="D491" t="s">
        <v>465</v>
      </c>
      <c r="E491" t="s">
        <v>483</v>
      </c>
      <c r="F491" s="20">
        <v>2037</v>
      </c>
      <c r="G491" s="20">
        <v>39</v>
      </c>
      <c r="H491" s="11">
        <v>2352.87766364557</v>
      </c>
      <c r="I491" s="10">
        <v>4358489.8679803796</v>
      </c>
      <c r="J491" s="33">
        <f t="shared" si="28"/>
        <v>5.3983781881219279E-4</v>
      </c>
      <c r="K491" s="33">
        <f t="shared" si="29"/>
        <v>5.3969213259374982E-4</v>
      </c>
      <c r="L491" s="33">
        <f t="shared" si="30"/>
        <v>0.99706185740460929</v>
      </c>
      <c r="M491" s="33">
        <f t="shared" si="31"/>
        <v>0.99652375096445867</v>
      </c>
    </row>
    <row r="492" spans="1:13" ht="27.6">
      <c r="A492" t="s">
        <v>164</v>
      </c>
      <c r="B492" t="s">
        <v>204</v>
      </c>
      <c r="C492" s="14" t="s">
        <v>206</v>
      </c>
      <c r="D492" t="s">
        <v>465</v>
      </c>
      <c r="E492" t="s">
        <v>483</v>
      </c>
      <c r="F492" s="20">
        <v>2037</v>
      </c>
      <c r="G492" s="20">
        <v>40</v>
      </c>
      <c r="H492" s="11">
        <v>3532.8262266178399</v>
      </c>
      <c r="I492" s="10">
        <v>4492903.9374729702</v>
      </c>
      <c r="J492" s="33">
        <f t="shared" si="28"/>
        <v>7.8631243306859461E-4</v>
      </c>
      <c r="K492" s="33">
        <f t="shared" si="29"/>
        <v>7.8600337045930946E-4</v>
      </c>
      <c r="L492" s="33">
        <f t="shared" si="30"/>
        <v>0.99652375096445867</v>
      </c>
      <c r="M492" s="33">
        <f t="shared" si="31"/>
        <v>0.99574047993745785</v>
      </c>
    </row>
    <row r="493" spans="1:13" ht="27.6">
      <c r="A493" t="s">
        <v>164</v>
      </c>
      <c r="B493" t="s">
        <v>204</v>
      </c>
      <c r="C493" s="14" t="s">
        <v>206</v>
      </c>
      <c r="D493" t="s">
        <v>465</v>
      </c>
      <c r="E493" t="s">
        <v>483</v>
      </c>
      <c r="F493" s="20">
        <v>2037</v>
      </c>
      <c r="G493" s="20">
        <v>41</v>
      </c>
      <c r="H493" s="11">
        <v>3692.8569108194301</v>
      </c>
      <c r="I493" s="10">
        <v>4446085.3505745102</v>
      </c>
      <c r="J493" s="33">
        <f t="shared" si="28"/>
        <v>8.3058614930598437E-4</v>
      </c>
      <c r="K493" s="33">
        <f t="shared" si="29"/>
        <v>8.3024130811026886E-4</v>
      </c>
      <c r="L493" s="33">
        <f t="shared" si="30"/>
        <v>0.99574047993745785</v>
      </c>
      <c r="M493" s="33">
        <f t="shared" si="31"/>
        <v>0.99491377505885625</v>
      </c>
    </row>
    <row r="494" spans="1:13" ht="27.6">
      <c r="A494" t="s">
        <v>164</v>
      </c>
      <c r="B494" t="s">
        <v>204</v>
      </c>
      <c r="C494" s="14" t="s">
        <v>206</v>
      </c>
      <c r="D494" t="s">
        <v>465</v>
      </c>
      <c r="E494" t="s">
        <v>483</v>
      </c>
      <c r="F494" s="20">
        <v>2037</v>
      </c>
      <c r="G494" s="20">
        <v>42</v>
      </c>
      <c r="H494" s="11">
        <v>3947.2042208768298</v>
      </c>
      <c r="I494" s="10">
        <v>4369926.4322845004</v>
      </c>
      <c r="J494" s="33">
        <f t="shared" si="28"/>
        <v>9.0326560001453371E-4</v>
      </c>
      <c r="K494" s="33">
        <f t="shared" si="29"/>
        <v>9.0285777844212323E-4</v>
      </c>
      <c r="L494" s="33">
        <f t="shared" si="30"/>
        <v>0.99491377505885625</v>
      </c>
      <c r="M494" s="33">
        <f t="shared" si="31"/>
        <v>0.99401550941816519</v>
      </c>
    </row>
    <row r="495" spans="1:13" ht="27.6">
      <c r="A495" t="s">
        <v>164</v>
      </c>
      <c r="B495" t="s">
        <v>204</v>
      </c>
      <c r="C495" s="14" t="s">
        <v>206</v>
      </c>
      <c r="D495" t="s">
        <v>465</v>
      </c>
      <c r="E495" t="s">
        <v>483</v>
      </c>
      <c r="F495" s="20">
        <v>2037</v>
      </c>
      <c r="G495" s="20">
        <v>43</v>
      </c>
      <c r="H495" s="11">
        <v>4243.4766559047803</v>
      </c>
      <c r="I495" s="10">
        <v>4308919.7793417601</v>
      </c>
      <c r="J495" s="33">
        <f t="shared" si="28"/>
        <v>9.8481217409738435E-4</v>
      </c>
      <c r="K495" s="33">
        <f t="shared" si="29"/>
        <v>9.8432740573661803E-4</v>
      </c>
      <c r="L495" s="33">
        <f t="shared" si="30"/>
        <v>0.99401550941816519</v>
      </c>
      <c r="M495" s="33">
        <f t="shared" si="31"/>
        <v>0.99303707271051767</v>
      </c>
    </row>
    <row r="496" spans="1:13" ht="27.6">
      <c r="A496" t="s">
        <v>164</v>
      </c>
      <c r="B496" t="s">
        <v>204</v>
      </c>
      <c r="C496" s="14" t="s">
        <v>206</v>
      </c>
      <c r="D496" t="s">
        <v>465</v>
      </c>
      <c r="E496" t="s">
        <v>483</v>
      </c>
      <c r="F496" s="20">
        <v>2037</v>
      </c>
      <c r="G496" s="20">
        <v>44</v>
      </c>
      <c r="H496" s="11">
        <v>4575.69417850011</v>
      </c>
      <c r="I496" s="10">
        <v>4251021.0627965704</v>
      </c>
      <c r="J496" s="33">
        <f t="shared" si="28"/>
        <v>1.0763753251059995E-3</v>
      </c>
      <c r="K496" s="33">
        <f t="shared" si="29"/>
        <v>1.0757962409749799E-3</v>
      </c>
      <c r="L496" s="33">
        <f t="shared" si="30"/>
        <v>0.99303707271051767</v>
      </c>
      <c r="M496" s="33">
        <f t="shared" si="31"/>
        <v>0.99196876716054694</v>
      </c>
    </row>
    <row r="497" spans="1:13" ht="27.6">
      <c r="A497" t="s">
        <v>164</v>
      </c>
      <c r="B497" t="s">
        <v>204</v>
      </c>
      <c r="C497" s="14" t="s">
        <v>206</v>
      </c>
      <c r="D497" t="s">
        <v>465</v>
      </c>
      <c r="E497" t="s">
        <v>483</v>
      </c>
      <c r="F497" s="20">
        <v>2037</v>
      </c>
      <c r="G497" s="20">
        <v>45</v>
      </c>
      <c r="H497" s="11">
        <v>5933.2969837133496</v>
      </c>
      <c r="I497" s="10">
        <v>4282472.5534097897</v>
      </c>
      <c r="J497" s="33">
        <f t="shared" si="28"/>
        <v>1.3854839487503874E-3</v>
      </c>
      <c r="K497" s="33">
        <f t="shared" si="29"/>
        <v>1.3845246089653207E-3</v>
      </c>
      <c r="L497" s="33">
        <f t="shared" si="30"/>
        <v>0.99196876716054694</v>
      </c>
      <c r="M497" s="33">
        <f t="shared" si="31"/>
        <v>0.99059536199108822</v>
      </c>
    </row>
    <row r="498" spans="1:13" ht="27.6">
      <c r="A498" t="s">
        <v>164</v>
      </c>
      <c r="B498" t="s">
        <v>204</v>
      </c>
      <c r="C498" s="14" t="s">
        <v>206</v>
      </c>
      <c r="D498" t="s">
        <v>465</v>
      </c>
      <c r="E498" t="s">
        <v>483</v>
      </c>
      <c r="F498" s="20">
        <v>2037</v>
      </c>
      <c r="G498" s="20">
        <v>46</v>
      </c>
      <c r="H498" s="11">
        <v>6376.5278830945399</v>
      </c>
      <c r="I498" s="10">
        <v>4292780.9385139998</v>
      </c>
      <c r="J498" s="33">
        <f t="shared" si="28"/>
        <v>1.4854072393691384E-3</v>
      </c>
      <c r="K498" s="33">
        <f t="shared" si="29"/>
        <v>1.4843045680753564E-3</v>
      </c>
      <c r="L498" s="33">
        <f t="shared" si="30"/>
        <v>0.99059536199108822</v>
      </c>
      <c r="M498" s="33">
        <f t="shared" si="31"/>
        <v>0.98912501677017062</v>
      </c>
    </row>
    <row r="499" spans="1:13" ht="27.6">
      <c r="A499" t="s">
        <v>164</v>
      </c>
      <c r="B499" t="s">
        <v>204</v>
      </c>
      <c r="C499" s="14" t="s">
        <v>206</v>
      </c>
      <c r="D499" t="s">
        <v>465</v>
      </c>
      <c r="E499" t="s">
        <v>483</v>
      </c>
      <c r="F499" s="20">
        <v>2037</v>
      </c>
      <c r="G499" s="20">
        <v>47</v>
      </c>
      <c r="H499" s="11">
        <v>9550.65590717741</v>
      </c>
      <c r="I499" s="10">
        <v>6316882.7989867004</v>
      </c>
      <c r="J499" s="33">
        <f t="shared" si="28"/>
        <v>1.5119254561299512E-3</v>
      </c>
      <c r="K499" s="33">
        <f t="shared" si="29"/>
        <v>1.5107830726429627E-3</v>
      </c>
      <c r="L499" s="33">
        <f t="shared" si="30"/>
        <v>0.98912501677017062</v>
      </c>
      <c r="M499" s="33">
        <f t="shared" si="31"/>
        <v>0.98763066343810657</v>
      </c>
    </row>
    <row r="500" spans="1:13" ht="27.6">
      <c r="A500" t="s">
        <v>164</v>
      </c>
      <c r="B500" t="s">
        <v>204</v>
      </c>
      <c r="C500" s="14" t="s">
        <v>206</v>
      </c>
      <c r="D500" t="s">
        <v>465</v>
      </c>
      <c r="E500" t="s">
        <v>483</v>
      </c>
      <c r="F500" s="20">
        <v>2037</v>
      </c>
      <c r="G500" s="20">
        <v>48</v>
      </c>
      <c r="H500" s="11">
        <v>7618.67737406993</v>
      </c>
      <c r="I500" s="10">
        <v>4237126.5066766301</v>
      </c>
      <c r="J500" s="33">
        <f t="shared" si="28"/>
        <v>1.7980764468714444E-3</v>
      </c>
      <c r="K500" s="33">
        <f t="shared" si="29"/>
        <v>1.7964608758688216E-3</v>
      </c>
      <c r="L500" s="33">
        <f t="shared" si="30"/>
        <v>0.98763066343810657</v>
      </c>
      <c r="M500" s="33">
        <f t="shared" si="31"/>
        <v>0.98585642359143166</v>
      </c>
    </row>
    <row r="501" spans="1:13" ht="27.6">
      <c r="A501" t="s">
        <v>164</v>
      </c>
      <c r="B501" t="s">
        <v>204</v>
      </c>
      <c r="C501" s="14" t="s">
        <v>206</v>
      </c>
      <c r="D501" t="s">
        <v>465</v>
      </c>
      <c r="E501" t="s">
        <v>483</v>
      </c>
      <c r="F501" s="20">
        <v>2037</v>
      </c>
      <c r="G501" s="20">
        <v>49</v>
      </c>
      <c r="H501" s="11">
        <v>8321.2536832607402</v>
      </c>
      <c r="I501" s="10">
        <v>4211975.0087702498</v>
      </c>
      <c r="J501" s="33">
        <f t="shared" si="28"/>
        <v>1.9756180095879196E-3</v>
      </c>
      <c r="K501" s="33">
        <f t="shared" si="29"/>
        <v>1.9736677608549469E-3</v>
      </c>
      <c r="L501" s="33">
        <f t="shared" si="30"/>
        <v>0.98585642359143166</v>
      </c>
      <c r="M501" s="33">
        <f t="shared" si="31"/>
        <v>0.9839106705513575</v>
      </c>
    </row>
    <row r="502" spans="1:13" ht="27.6">
      <c r="A502" t="s">
        <v>164</v>
      </c>
      <c r="B502" t="s">
        <v>204</v>
      </c>
      <c r="C502" s="14" t="s">
        <v>206</v>
      </c>
      <c r="D502" t="s">
        <v>465</v>
      </c>
      <c r="E502" t="s">
        <v>483</v>
      </c>
      <c r="F502" s="20">
        <v>2037</v>
      </c>
      <c r="G502" s="20">
        <v>50</v>
      </c>
      <c r="H502" s="11">
        <v>9304.7369673291505</v>
      </c>
      <c r="I502" s="10">
        <v>4073394.3664717898</v>
      </c>
      <c r="J502" s="33">
        <f t="shared" si="28"/>
        <v>2.2842710845570641E-3</v>
      </c>
      <c r="K502" s="33">
        <f t="shared" si="29"/>
        <v>2.2816641227434431E-3</v>
      </c>
      <c r="L502" s="33">
        <f t="shared" si="30"/>
        <v>0.9839106705513575</v>
      </c>
      <c r="M502" s="33">
        <f t="shared" si="31"/>
        <v>0.98166571687437598</v>
      </c>
    </row>
    <row r="503" spans="1:13" ht="27.6">
      <c r="A503" t="s">
        <v>164</v>
      </c>
      <c r="B503" t="s">
        <v>204</v>
      </c>
      <c r="C503" s="14" t="s">
        <v>206</v>
      </c>
      <c r="D503" t="s">
        <v>465</v>
      </c>
      <c r="E503" t="s">
        <v>483</v>
      </c>
      <c r="F503" s="20">
        <v>2037</v>
      </c>
      <c r="G503" s="20">
        <v>51</v>
      </c>
      <c r="H503" s="11">
        <v>9897.0840937003104</v>
      </c>
      <c r="I503" s="10">
        <v>4028458.5227897102</v>
      </c>
      <c r="J503" s="33">
        <f t="shared" si="28"/>
        <v>2.4567918566644627E-3</v>
      </c>
      <c r="K503" s="33">
        <f t="shared" si="29"/>
        <v>2.4537764134952011E-3</v>
      </c>
      <c r="L503" s="33">
        <f t="shared" si="30"/>
        <v>0.98166571687437598</v>
      </c>
      <c r="M503" s="33">
        <f t="shared" si="31"/>
        <v>0.9792569286923728</v>
      </c>
    </row>
    <row r="504" spans="1:13" ht="27.6">
      <c r="A504" t="s">
        <v>164</v>
      </c>
      <c r="B504" t="s">
        <v>204</v>
      </c>
      <c r="C504" s="14" t="s">
        <v>206</v>
      </c>
      <c r="D504" t="s">
        <v>465</v>
      </c>
      <c r="E504" t="s">
        <v>483</v>
      </c>
      <c r="F504" s="20">
        <v>2037</v>
      </c>
      <c r="G504" s="20">
        <v>52</v>
      </c>
      <c r="H504" s="11">
        <v>10983.0063024503</v>
      </c>
      <c r="I504" s="10">
        <v>4073981.0489736102</v>
      </c>
      <c r="J504" s="33">
        <f t="shared" si="28"/>
        <v>2.6958903761266475E-3</v>
      </c>
      <c r="K504" s="33">
        <f t="shared" si="29"/>
        <v>2.6922597270101489E-3</v>
      </c>
      <c r="L504" s="33">
        <f t="shared" si="30"/>
        <v>0.9792569286923728</v>
      </c>
      <c r="M504" s="33">
        <f t="shared" si="31"/>
        <v>0.97662051470085864</v>
      </c>
    </row>
    <row r="505" spans="1:13" ht="27.6">
      <c r="A505" t="s">
        <v>164</v>
      </c>
      <c r="B505" t="s">
        <v>204</v>
      </c>
      <c r="C505" s="14" t="s">
        <v>206</v>
      </c>
      <c r="D505" t="s">
        <v>465</v>
      </c>
      <c r="E505" t="s">
        <v>483</v>
      </c>
      <c r="F505" s="20">
        <v>2037</v>
      </c>
      <c r="G505" s="20">
        <v>53</v>
      </c>
      <c r="H505" s="11">
        <v>12234.129852870399</v>
      </c>
      <c r="I505" s="10">
        <v>4142161.75465415</v>
      </c>
      <c r="J505" s="33">
        <f t="shared" si="28"/>
        <v>2.9535615887342111E-3</v>
      </c>
      <c r="K505" s="33">
        <f t="shared" si="29"/>
        <v>2.9492041167812344E-3</v>
      </c>
      <c r="L505" s="33">
        <f t="shared" si="30"/>
        <v>0.97662051470085864</v>
      </c>
      <c r="M505" s="33">
        <f t="shared" si="31"/>
        <v>0.97374026145836989</v>
      </c>
    </row>
    <row r="506" spans="1:13" ht="27.6">
      <c r="A506" t="s">
        <v>164</v>
      </c>
      <c r="B506" t="s">
        <v>204</v>
      </c>
      <c r="C506" s="14" t="s">
        <v>206</v>
      </c>
      <c r="D506" t="s">
        <v>465</v>
      </c>
      <c r="E506" t="s">
        <v>483</v>
      </c>
      <c r="F506" s="20">
        <v>2037</v>
      </c>
      <c r="G506" s="20">
        <v>54</v>
      </c>
      <c r="H506" s="11">
        <v>13253.6722345039</v>
      </c>
      <c r="I506" s="10">
        <v>4104064.6512832199</v>
      </c>
      <c r="J506" s="33">
        <f t="shared" si="28"/>
        <v>3.2294014253308285E-3</v>
      </c>
      <c r="K506" s="33">
        <f t="shared" si="29"/>
        <v>3.2241925172749042E-3</v>
      </c>
      <c r="L506" s="33">
        <f t="shared" si="30"/>
        <v>0.97374026145836989</v>
      </c>
      <c r="M506" s="33">
        <f t="shared" si="31"/>
        <v>0.97060073539360647</v>
      </c>
    </row>
    <row r="507" spans="1:13" ht="27.6">
      <c r="A507" t="s">
        <v>164</v>
      </c>
      <c r="B507" t="s">
        <v>204</v>
      </c>
      <c r="C507" s="14" t="s">
        <v>206</v>
      </c>
      <c r="D507" t="s">
        <v>465</v>
      </c>
      <c r="E507" t="s">
        <v>483</v>
      </c>
      <c r="F507" s="20">
        <v>2037</v>
      </c>
      <c r="G507" s="20">
        <v>55</v>
      </c>
      <c r="H507" s="11">
        <v>13939.744177992199</v>
      </c>
      <c r="I507" s="10">
        <v>3957195.1015979699</v>
      </c>
      <c r="J507" s="33">
        <f t="shared" si="28"/>
        <v>3.5226325263475484E-3</v>
      </c>
      <c r="K507" s="33">
        <f t="shared" si="29"/>
        <v>3.5164353353341893E-3</v>
      </c>
      <c r="L507" s="33">
        <f t="shared" si="30"/>
        <v>0.97060073539360647</v>
      </c>
      <c r="M507" s="33">
        <f t="shared" si="31"/>
        <v>0.967187680671167</v>
      </c>
    </row>
    <row r="508" spans="1:13" ht="27.6">
      <c r="A508" t="s">
        <v>164</v>
      </c>
      <c r="B508" t="s">
        <v>204</v>
      </c>
      <c r="C508" s="14" t="s">
        <v>206</v>
      </c>
      <c r="D508" t="s">
        <v>465</v>
      </c>
      <c r="E508" t="s">
        <v>483</v>
      </c>
      <c r="F508" s="20">
        <v>2037</v>
      </c>
      <c r="G508" s="20">
        <v>56</v>
      </c>
      <c r="H508" s="11">
        <v>14667.696991770399</v>
      </c>
      <c r="I508" s="10">
        <v>3869193.8488004399</v>
      </c>
      <c r="J508" s="33">
        <f t="shared" si="28"/>
        <v>3.7908922542916278E-3</v>
      </c>
      <c r="K508" s="33">
        <f t="shared" si="29"/>
        <v>3.7837158933841097E-3</v>
      </c>
      <c r="L508" s="33">
        <f t="shared" si="30"/>
        <v>0.967187680671167</v>
      </c>
      <c r="M508" s="33">
        <f t="shared" si="31"/>
        <v>0.96352811727192622</v>
      </c>
    </row>
    <row r="509" spans="1:13" ht="27.6">
      <c r="A509" t="s">
        <v>164</v>
      </c>
      <c r="B509" t="s">
        <v>204</v>
      </c>
      <c r="C509" s="14" t="s">
        <v>206</v>
      </c>
      <c r="D509" t="s">
        <v>465</v>
      </c>
      <c r="E509" t="s">
        <v>483</v>
      </c>
      <c r="F509" s="20">
        <v>2037</v>
      </c>
      <c r="G509" s="20">
        <v>57</v>
      </c>
      <c r="H509" s="11">
        <v>15760.7504495019</v>
      </c>
      <c r="I509" s="10">
        <v>3795804.0647521699</v>
      </c>
      <c r="J509" s="33">
        <f t="shared" si="28"/>
        <v>4.1521506855046082E-3</v>
      </c>
      <c r="K509" s="33">
        <f t="shared" si="29"/>
        <v>4.1435424262316056E-3</v>
      </c>
      <c r="L509" s="33">
        <f t="shared" si="30"/>
        <v>0.96352811727192622</v>
      </c>
      <c r="M509" s="33">
        <f t="shared" si="31"/>
        <v>0.95953569763914293</v>
      </c>
    </row>
    <row r="510" spans="1:13" ht="27.6">
      <c r="A510" t="s">
        <v>164</v>
      </c>
      <c r="B510" t="s">
        <v>204</v>
      </c>
      <c r="C510" s="14" t="s">
        <v>206</v>
      </c>
      <c r="D510" t="s">
        <v>465</v>
      </c>
      <c r="E510" t="s">
        <v>483</v>
      </c>
      <c r="F510" s="20">
        <v>2037</v>
      </c>
      <c r="G510" s="20">
        <v>58</v>
      </c>
      <c r="H510" s="11">
        <v>16907.4479563278</v>
      </c>
      <c r="I510" s="10">
        <v>3716174.4159587701</v>
      </c>
      <c r="J510" s="33">
        <f t="shared" si="28"/>
        <v>4.5496917162230911E-3</v>
      </c>
      <c r="K510" s="33">
        <f t="shared" si="29"/>
        <v>4.5393575472346681E-3</v>
      </c>
      <c r="L510" s="33">
        <f t="shared" si="30"/>
        <v>0.95953569763914293</v>
      </c>
      <c r="M510" s="33">
        <f t="shared" si="31"/>
        <v>0.95518002202822361</v>
      </c>
    </row>
    <row r="511" spans="1:13" ht="27.6">
      <c r="A511" t="s">
        <v>164</v>
      </c>
      <c r="B511" t="s">
        <v>204</v>
      </c>
      <c r="C511" s="14" t="s">
        <v>206</v>
      </c>
      <c r="D511" t="s">
        <v>465</v>
      </c>
      <c r="E511" t="s">
        <v>483</v>
      </c>
      <c r="F511" s="20">
        <v>2037</v>
      </c>
      <c r="G511" s="20">
        <v>59</v>
      </c>
      <c r="H511" s="11">
        <v>18028.5994008405</v>
      </c>
      <c r="I511" s="10">
        <v>3617401.75283862</v>
      </c>
      <c r="J511" s="33">
        <f t="shared" si="28"/>
        <v>4.983853227442386E-3</v>
      </c>
      <c r="K511" s="33">
        <f t="shared" si="29"/>
        <v>4.9714544374145353E-3</v>
      </c>
      <c r="L511" s="33">
        <f t="shared" si="30"/>
        <v>0.95518002202822361</v>
      </c>
      <c r="M511" s="33">
        <f t="shared" si="31"/>
        <v>0.9504313880691817</v>
      </c>
    </row>
    <row r="512" spans="1:13" ht="27.6">
      <c r="A512" t="s">
        <v>164</v>
      </c>
      <c r="B512" t="s">
        <v>204</v>
      </c>
      <c r="C512" s="14" t="s">
        <v>206</v>
      </c>
      <c r="D512" t="s">
        <v>465</v>
      </c>
      <c r="E512" t="s">
        <v>483</v>
      </c>
      <c r="F512" s="20">
        <v>2037</v>
      </c>
      <c r="G512" s="20">
        <v>60</v>
      </c>
      <c r="H512" s="11">
        <v>19394.619540037998</v>
      </c>
      <c r="I512" s="10">
        <v>3533282.92655638</v>
      </c>
      <c r="J512" s="33">
        <f t="shared" si="28"/>
        <v>5.4891215742353377E-3</v>
      </c>
      <c r="K512" s="33">
        <f t="shared" si="29"/>
        <v>5.4740838735772845E-3</v>
      </c>
      <c r="L512" s="33">
        <f t="shared" si="30"/>
        <v>0.9504313880691817</v>
      </c>
      <c r="M512" s="33">
        <f t="shared" si="31"/>
        <v>0.94522864693481057</v>
      </c>
    </row>
    <row r="513" spans="1:13" ht="27.6">
      <c r="A513" t="s">
        <v>164</v>
      </c>
      <c r="B513" t="s">
        <v>204</v>
      </c>
      <c r="C513" s="14" t="s">
        <v>206</v>
      </c>
      <c r="D513" t="s">
        <v>465</v>
      </c>
      <c r="E513" t="s">
        <v>483</v>
      </c>
      <c r="F513" s="20">
        <v>2037</v>
      </c>
      <c r="G513" s="20">
        <v>61</v>
      </c>
      <c r="H513" s="11">
        <v>20396.140860120799</v>
      </c>
      <c r="I513" s="10">
        <v>3436802.6514286799</v>
      </c>
      <c r="J513" s="33">
        <f t="shared" si="28"/>
        <v>5.9346267239528917E-3</v>
      </c>
      <c r="K513" s="33">
        <f t="shared" si="29"/>
        <v>5.9170516112085902E-3</v>
      </c>
      <c r="L513" s="33">
        <f t="shared" si="30"/>
        <v>0.94522864693481057</v>
      </c>
      <c r="M513" s="33">
        <f t="shared" si="31"/>
        <v>0.93963568024650446</v>
      </c>
    </row>
    <row r="514" spans="1:13" ht="27.6">
      <c r="A514" t="s">
        <v>164</v>
      </c>
      <c r="B514" t="s">
        <v>204</v>
      </c>
      <c r="C514" s="14" t="s">
        <v>206</v>
      </c>
      <c r="D514" t="s">
        <v>465</v>
      </c>
      <c r="E514" t="s">
        <v>483</v>
      </c>
      <c r="F514" s="20">
        <v>2037</v>
      </c>
      <c r="G514" s="20">
        <v>62</v>
      </c>
      <c r="H514" s="11">
        <v>21771.859306333001</v>
      </c>
      <c r="I514" s="10">
        <v>3339041.4089621198</v>
      </c>
      <c r="J514" s="33">
        <f t="shared" ref="J514:J577" si="32">IF(I514&gt;0,H514/I514,0)</f>
        <v>6.5203921244871253E-3</v>
      </c>
      <c r="K514" s="33">
        <f t="shared" ref="K514:K577" si="33">1-EXP(-J514)</f>
        <v>6.4991804955112364E-3</v>
      </c>
      <c r="L514" s="33">
        <f t="shared" ref="L514:L577" si="34">IF(G514=30,1,M513)</f>
        <v>0.93963568024650446</v>
      </c>
      <c r="M514" s="33">
        <f t="shared" ref="M514:M577" si="35">L514*(1-K514)</f>
        <v>0.9335288183605599</v>
      </c>
    </row>
    <row r="515" spans="1:13" ht="27.6">
      <c r="A515" t="s">
        <v>164</v>
      </c>
      <c r="B515" t="s">
        <v>204</v>
      </c>
      <c r="C515" s="14" t="s">
        <v>206</v>
      </c>
      <c r="D515" t="s">
        <v>465</v>
      </c>
      <c r="E515" t="s">
        <v>483</v>
      </c>
      <c r="F515" s="20">
        <v>2037</v>
      </c>
      <c r="G515" s="20">
        <v>63</v>
      </c>
      <c r="H515" s="11">
        <v>23025.5831838589</v>
      </c>
      <c r="I515" s="10">
        <v>3214999.2380279498</v>
      </c>
      <c r="J515" s="33">
        <f t="shared" si="32"/>
        <v>7.1619249272303325E-3</v>
      </c>
      <c r="K515" s="33">
        <f t="shared" si="33"/>
        <v>7.1363394597349084E-3</v>
      </c>
      <c r="L515" s="33">
        <f t="shared" si="34"/>
        <v>0.9335288183605599</v>
      </c>
      <c r="M515" s="33">
        <f t="shared" si="35"/>
        <v>0.92686683981729379</v>
      </c>
    </row>
    <row r="516" spans="1:13" ht="27.6">
      <c r="A516" t="s">
        <v>164</v>
      </c>
      <c r="B516" t="s">
        <v>204</v>
      </c>
      <c r="C516" s="14" t="s">
        <v>206</v>
      </c>
      <c r="D516" t="s">
        <v>465</v>
      </c>
      <c r="E516" t="s">
        <v>483</v>
      </c>
      <c r="F516" s="20">
        <v>2037</v>
      </c>
      <c r="G516" s="20">
        <v>64</v>
      </c>
      <c r="H516" s="11">
        <v>24708.231188508202</v>
      </c>
      <c r="I516" s="10">
        <v>3144369.3950441298</v>
      </c>
      <c r="J516" s="33">
        <f t="shared" si="32"/>
        <v>7.8579289149204538E-3</v>
      </c>
      <c r="K516" s="33">
        <f t="shared" si="33"/>
        <v>7.827136100208909E-3</v>
      </c>
      <c r="L516" s="33">
        <f t="shared" si="34"/>
        <v>0.92686683981729379</v>
      </c>
      <c r="M516" s="33">
        <f t="shared" si="35"/>
        <v>0.91961212691527328</v>
      </c>
    </row>
    <row r="517" spans="1:13" ht="27.6">
      <c r="A517" t="s">
        <v>164</v>
      </c>
      <c r="B517" t="s">
        <v>204</v>
      </c>
      <c r="C517" s="14" t="s">
        <v>206</v>
      </c>
      <c r="D517" t="s">
        <v>465</v>
      </c>
      <c r="E517" t="s">
        <v>483</v>
      </c>
      <c r="F517" s="20">
        <v>2037</v>
      </c>
      <c r="G517" s="20">
        <v>65</v>
      </c>
      <c r="H517" s="11">
        <v>24296.1823611367</v>
      </c>
      <c r="I517" s="10">
        <v>2925867.1127629802</v>
      </c>
      <c r="J517" s="33">
        <f t="shared" si="32"/>
        <v>8.3039254432143769E-3</v>
      </c>
      <c r="K517" s="33">
        <f t="shared" si="33"/>
        <v>8.2695430896515543E-3</v>
      </c>
      <c r="L517" s="33">
        <f t="shared" si="34"/>
        <v>0.91961212691527328</v>
      </c>
      <c r="M517" s="33">
        <f t="shared" si="35"/>
        <v>0.91200735480598127</v>
      </c>
    </row>
    <row r="518" spans="1:13" ht="27.6">
      <c r="A518" t="s">
        <v>164</v>
      </c>
      <c r="B518" t="s">
        <v>204</v>
      </c>
      <c r="C518" s="14" t="s">
        <v>206</v>
      </c>
      <c r="D518" t="s">
        <v>465</v>
      </c>
      <c r="E518" t="s">
        <v>483</v>
      </c>
      <c r="F518" s="20">
        <v>2037</v>
      </c>
      <c r="G518" s="20">
        <v>66</v>
      </c>
      <c r="H518" s="11">
        <v>25363.128188196901</v>
      </c>
      <c r="I518" s="10">
        <v>2816118.6442782902</v>
      </c>
      <c r="J518" s="33">
        <f t="shared" si="32"/>
        <v>9.0064132204546784E-3</v>
      </c>
      <c r="K518" s="33">
        <f t="shared" si="33"/>
        <v>8.9659769671645018E-3</v>
      </c>
      <c r="L518" s="33">
        <f t="shared" si="34"/>
        <v>0.91200735480598127</v>
      </c>
      <c r="M518" s="33">
        <f t="shared" si="35"/>
        <v>0.90383031786890622</v>
      </c>
    </row>
    <row r="519" spans="1:13" ht="27.6">
      <c r="A519" t="s">
        <v>164</v>
      </c>
      <c r="B519" t="s">
        <v>204</v>
      </c>
      <c r="C519" s="14" t="s">
        <v>206</v>
      </c>
      <c r="D519" t="s">
        <v>465</v>
      </c>
      <c r="E519" t="s">
        <v>483</v>
      </c>
      <c r="F519" s="20">
        <v>2037</v>
      </c>
      <c r="G519" s="20">
        <v>67</v>
      </c>
      <c r="H519" s="11">
        <v>26832.305533965598</v>
      </c>
      <c r="I519" s="10">
        <v>2708971.9526544199</v>
      </c>
      <c r="J519" s="33">
        <f t="shared" si="32"/>
        <v>9.9049772396770774E-3</v>
      </c>
      <c r="K519" s="33">
        <f t="shared" si="33"/>
        <v>9.8560845128894403E-3</v>
      </c>
      <c r="L519" s="33">
        <f t="shared" si="34"/>
        <v>0.90383031786890622</v>
      </c>
      <c r="M519" s="33">
        <f t="shared" si="35"/>
        <v>0.89492208987067856</v>
      </c>
    </row>
    <row r="520" spans="1:13" ht="27.6">
      <c r="A520" t="s">
        <v>164</v>
      </c>
      <c r="B520" t="s">
        <v>204</v>
      </c>
      <c r="C520" s="14" t="s">
        <v>206</v>
      </c>
      <c r="D520" t="s">
        <v>465</v>
      </c>
      <c r="E520" t="s">
        <v>483</v>
      </c>
      <c r="F520" s="20">
        <v>2037</v>
      </c>
      <c r="G520" s="20">
        <v>68</v>
      </c>
      <c r="H520" s="11">
        <v>28252.932420261401</v>
      </c>
      <c r="I520" s="10">
        <v>2592768.0532876598</v>
      </c>
      <c r="J520" s="33">
        <f t="shared" si="32"/>
        <v>1.0896822175989232E-2</v>
      </c>
      <c r="K520" s="33">
        <f t="shared" si="33"/>
        <v>1.0837666872469343E-2</v>
      </c>
      <c r="L520" s="33">
        <f t="shared" si="34"/>
        <v>0.89492208987067856</v>
      </c>
      <c r="M520" s="33">
        <f t="shared" si="35"/>
        <v>0.8852232223838461</v>
      </c>
    </row>
    <row r="521" spans="1:13" ht="27.6">
      <c r="A521" t="s">
        <v>164</v>
      </c>
      <c r="B521" t="s">
        <v>204</v>
      </c>
      <c r="C521" s="14" t="s">
        <v>206</v>
      </c>
      <c r="D521" t="s">
        <v>465</v>
      </c>
      <c r="E521" t="s">
        <v>483</v>
      </c>
      <c r="F521" s="20">
        <v>2037</v>
      </c>
      <c r="G521" s="20">
        <v>69</v>
      </c>
      <c r="H521" s="11">
        <v>29480.489551154202</v>
      </c>
      <c r="I521" s="10">
        <v>2459291.4717546199</v>
      </c>
      <c r="J521" s="33">
        <f t="shared" si="32"/>
        <v>1.1987391445765022E-2</v>
      </c>
      <c r="K521" s="33">
        <f t="shared" si="33"/>
        <v>1.1915828903749759E-2</v>
      </c>
      <c r="L521" s="33">
        <f t="shared" si="34"/>
        <v>0.8852232223838461</v>
      </c>
      <c r="M521" s="33">
        <f t="shared" si="35"/>
        <v>0.87467505392429412</v>
      </c>
    </row>
    <row r="522" spans="1:13" ht="27.6">
      <c r="A522" t="s">
        <v>164</v>
      </c>
      <c r="B522" t="s">
        <v>204</v>
      </c>
      <c r="C522" s="14" t="s">
        <v>206</v>
      </c>
      <c r="D522" t="s">
        <v>465</v>
      </c>
      <c r="E522" t="s">
        <v>483</v>
      </c>
      <c r="F522" s="20">
        <v>2038</v>
      </c>
      <c r="G522" s="20">
        <v>30</v>
      </c>
      <c r="H522" s="11">
        <v>777.31631271766696</v>
      </c>
      <c r="I522" s="10">
        <v>4653435.8332219999</v>
      </c>
      <c r="J522" s="33">
        <f t="shared" si="32"/>
        <v>1.6704137342309923E-4</v>
      </c>
      <c r="K522" s="33">
        <f t="shared" si="33"/>
        <v>1.670274227896229E-4</v>
      </c>
      <c r="L522" s="33">
        <f t="shared" si="34"/>
        <v>1</v>
      </c>
      <c r="M522" s="33">
        <f t="shared" si="35"/>
        <v>0.99983297257721038</v>
      </c>
    </row>
    <row r="523" spans="1:13" ht="27.6">
      <c r="A523" t="s">
        <v>164</v>
      </c>
      <c r="B523" t="s">
        <v>204</v>
      </c>
      <c r="C523" s="14" t="s">
        <v>206</v>
      </c>
      <c r="D523" t="s">
        <v>465</v>
      </c>
      <c r="E523" t="s">
        <v>483</v>
      </c>
      <c r="F523" s="20">
        <v>2038</v>
      </c>
      <c r="G523" s="20">
        <v>31</v>
      </c>
      <c r="H523" s="11">
        <v>1056.6402763174401</v>
      </c>
      <c r="I523" s="10">
        <v>4679780.6635937598</v>
      </c>
      <c r="J523" s="33">
        <f t="shared" si="32"/>
        <v>2.2578841879012569E-4</v>
      </c>
      <c r="K523" s="33">
        <f t="shared" si="33"/>
        <v>2.2576293050347029E-4</v>
      </c>
      <c r="L523" s="33">
        <f t="shared" si="34"/>
        <v>0.99983297257721038</v>
      </c>
      <c r="M523" s="33">
        <f t="shared" si="35"/>
        <v>0.99960724735530737</v>
      </c>
    </row>
    <row r="524" spans="1:13" ht="27.6">
      <c r="A524" t="s">
        <v>164</v>
      </c>
      <c r="B524" t="s">
        <v>204</v>
      </c>
      <c r="C524" s="14" t="s">
        <v>206</v>
      </c>
      <c r="D524" t="s">
        <v>465</v>
      </c>
      <c r="E524" t="s">
        <v>483</v>
      </c>
      <c r="F524" s="20">
        <v>2038</v>
      </c>
      <c r="G524" s="20">
        <v>32</v>
      </c>
      <c r="H524" s="11">
        <v>1087.7531246480501</v>
      </c>
      <c r="I524" s="10">
        <v>4596912.8164077802</v>
      </c>
      <c r="J524" s="33">
        <f t="shared" si="32"/>
        <v>2.3662687723063363E-4</v>
      </c>
      <c r="K524" s="33">
        <f t="shared" si="33"/>
        <v>2.3659888329918832E-4</v>
      </c>
      <c r="L524" s="33">
        <f t="shared" si="34"/>
        <v>0.99960724735530737</v>
      </c>
      <c r="M524" s="33">
        <f t="shared" si="35"/>
        <v>0.99937074139684534</v>
      </c>
    </row>
    <row r="525" spans="1:13" ht="27.6">
      <c r="A525" t="s">
        <v>164</v>
      </c>
      <c r="B525" t="s">
        <v>204</v>
      </c>
      <c r="C525" s="14" t="s">
        <v>206</v>
      </c>
      <c r="D525" t="s">
        <v>465</v>
      </c>
      <c r="E525" t="s">
        <v>483</v>
      </c>
      <c r="F525" s="20">
        <v>2038</v>
      </c>
      <c r="G525" s="20">
        <v>33</v>
      </c>
      <c r="H525" s="11">
        <v>1132.1198662730701</v>
      </c>
      <c r="I525" s="10">
        <v>4535939.6873426801</v>
      </c>
      <c r="J525" s="33">
        <f t="shared" si="32"/>
        <v>2.4958882708079114E-4</v>
      </c>
      <c r="K525" s="33">
        <f t="shared" si="33"/>
        <v>2.4955768238066334E-4</v>
      </c>
      <c r="L525" s="33">
        <f t="shared" si="34"/>
        <v>0.99937074139684534</v>
      </c>
      <c r="M525" s="33">
        <f t="shared" si="35"/>
        <v>0.99912134075078329</v>
      </c>
    </row>
    <row r="526" spans="1:13" ht="27.6">
      <c r="A526" t="s">
        <v>164</v>
      </c>
      <c r="B526" t="s">
        <v>204</v>
      </c>
      <c r="C526" s="14" t="s">
        <v>206</v>
      </c>
      <c r="D526" t="s">
        <v>465</v>
      </c>
      <c r="E526" t="s">
        <v>483</v>
      </c>
      <c r="F526" s="20">
        <v>2038</v>
      </c>
      <c r="G526" s="20">
        <v>34</v>
      </c>
      <c r="H526" s="11">
        <v>1168.0266733466101</v>
      </c>
      <c r="I526" s="10">
        <v>4407270.1116295401</v>
      </c>
      <c r="J526" s="33">
        <f t="shared" si="32"/>
        <v>2.6502271105746796E-4</v>
      </c>
      <c r="K526" s="33">
        <f t="shared" si="33"/>
        <v>2.6498759564097529E-4</v>
      </c>
      <c r="L526" s="33">
        <f t="shared" si="34"/>
        <v>0.99912134075078329</v>
      </c>
      <c r="M526" s="33">
        <f t="shared" si="35"/>
        <v>0.99885658598894411</v>
      </c>
    </row>
    <row r="527" spans="1:13" ht="27.6">
      <c r="A527" t="s">
        <v>164</v>
      </c>
      <c r="B527" t="s">
        <v>204</v>
      </c>
      <c r="C527" s="14" t="s">
        <v>206</v>
      </c>
      <c r="D527" t="s">
        <v>465</v>
      </c>
      <c r="E527" t="s">
        <v>483</v>
      </c>
      <c r="F527" s="20">
        <v>2038</v>
      </c>
      <c r="G527" s="20">
        <v>35</v>
      </c>
      <c r="H527" s="11">
        <v>1537.21414304417</v>
      </c>
      <c r="I527" s="10">
        <v>4341500.7266885899</v>
      </c>
      <c r="J527" s="33">
        <f t="shared" si="32"/>
        <v>3.5407437193190461E-4</v>
      </c>
      <c r="K527" s="33">
        <f t="shared" si="33"/>
        <v>3.5401169499915675E-4</v>
      </c>
      <c r="L527" s="33">
        <f t="shared" si="34"/>
        <v>0.99885658598894411</v>
      </c>
      <c r="M527" s="33">
        <f t="shared" si="35"/>
        <v>0.99850297907587715</v>
      </c>
    </row>
    <row r="528" spans="1:13" ht="27.6">
      <c r="A528" t="s">
        <v>164</v>
      </c>
      <c r="B528" t="s">
        <v>204</v>
      </c>
      <c r="C528" s="14" t="s">
        <v>206</v>
      </c>
      <c r="D528" t="s">
        <v>465</v>
      </c>
      <c r="E528" t="s">
        <v>483</v>
      </c>
      <c r="F528" s="20">
        <v>2038</v>
      </c>
      <c r="G528" s="20">
        <v>36</v>
      </c>
      <c r="H528" s="11">
        <v>1843.1212562877199</v>
      </c>
      <c r="I528" s="10">
        <v>4318602.2922982201</v>
      </c>
      <c r="J528" s="33">
        <f t="shared" si="32"/>
        <v>4.267865229393167E-4</v>
      </c>
      <c r="K528" s="33">
        <f t="shared" si="33"/>
        <v>4.2669546252616097E-4</v>
      </c>
      <c r="L528" s="33">
        <f t="shared" si="34"/>
        <v>0.99850297907587715</v>
      </c>
      <c r="M528" s="33">
        <f t="shared" si="35"/>
        <v>0.99807692238538659</v>
      </c>
    </row>
    <row r="529" spans="1:13" ht="27.6">
      <c r="A529" t="s">
        <v>164</v>
      </c>
      <c r="B529" t="s">
        <v>204</v>
      </c>
      <c r="C529" s="14" t="s">
        <v>206</v>
      </c>
      <c r="D529" t="s">
        <v>465</v>
      </c>
      <c r="E529" t="s">
        <v>483</v>
      </c>
      <c r="F529" s="20">
        <v>2038</v>
      </c>
      <c r="G529" s="20">
        <v>37</v>
      </c>
      <c r="H529" s="11">
        <v>1973.5423482696999</v>
      </c>
      <c r="I529" s="10">
        <v>4297591.3063724795</v>
      </c>
      <c r="J529" s="33">
        <f t="shared" si="32"/>
        <v>4.5922057440485933E-4</v>
      </c>
      <c r="K529" s="33">
        <f t="shared" si="33"/>
        <v>4.5911514877539084E-4</v>
      </c>
      <c r="L529" s="33">
        <f t="shared" si="34"/>
        <v>0.99807692238538659</v>
      </c>
      <c r="M529" s="33">
        <f t="shared" si="35"/>
        <v>0.99761869015067639</v>
      </c>
    </row>
    <row r="530" spans="1:13" ht="27.6">
      <c r="A530" t="s">
        <v>164</v>
      </c>
      <c r="B530" t="s">
        <v>204</v>
      </c>
      <c r="C530" s="14" t="s">
        <v>206</v>
      </c>
      <c r="D530" t="s">
        <v>465</v>
      </c>
      <c r="E530" t="s">
        <v>483</v>
      </c>
      <c r="F530" s="20">
        <v>2038</v>
      </c>
      <c r="G530" s="20">
        <v>38</v>
      </c>
      <c r="H530" s="11">
        <v>2119.4468809730201</v>
      </c>
      <c r="I530" s="10">
        <v>4276084.1521659195</v>
      </c>
      <c r="J530" s="33">
        <f t="shared" si="32"/>
        <v>4.9565134958802883E-4</v>
      </c>
      <c r="K530" s="33">
        <f t="shared" si="33"/>
        <v>4.9552853474976732E-4</v>
      </c>
      <c r="L530" s="33">
        <f t="shared" si="34"/>
        <v>0.99761869015067639</v>
      </c>
      <c r="M530" s="33">
        <f t="shared" si="35"/>
        <v>0.99712434162290708</v>
      </c>
    </row>
    <row r="531" spans="1:13" ht="27.6">
      <c r="A531" t="s">
        <v>164</v>
      </c>
      <c r="B531" t="s">
        <v>204</v>
      </c>
      <c r="C531" s="14" t="s">
        <v>206</v>
      </c>
      <c r="D531" t="s">
        <v>465</v>
      </c>
      <c r="E531" t="s">
        <v>483</v>
      </c>
      <c r="F531" s="20">
        <v>2038</v>
      </c>
      <c r="G531" s="20">
        <v>39</v>
      </c>
      <c r="H531" s="11">
        <v>2301.2434587468902</v>
      </c>
      <c r="I531" s="10">
        <v>4293714.1697904598</v>
      </c>
      <c r="J531" s="33">
        <f t="shared" si="32"/>
        <v>5.3595636964795784E-4</v>
      </c>
      <c r="K531" s="33">
        <f t="shared" si="33"/>
        <v>5.3581277068825983E-4</v>
      </c>
      <c r="L531" s="33">
        <f t="shared" si="34"/>
        <v>0.99712434162290708</v>
      </c>
      <c r="M531" s="33">
        <f t="shared" si="35"/>
        <v>0.99659006966670138</v>
      </c>
    </row>
    <row r="532" spans="1:13" ht="27.6">
      <c r="A532" t="s">
        <v>164</v>
      </c>
      <c r="B532" t="s">
        <v>204</v>
      </c>
      <c r="C532" s="14" t="s">
        <v>206</v>
      </c>
      <c r="D532" t="s">
        <v>465</v>
      </c>
      <c r="E532" t="s">
        <v>483</v>
      </c>
      <c r="F532" s="20">
        <v>2038</v>
      </c>
      <c r="G532" s="20">
        <v>40</v>
      </c>
      <c r="H532" s="11">
        <v>3135.72902172452</v>
      </c>
      <c r="I532" s="10">
        <v>4349837.8039473798</v>
      </c>
      <c r="J532" s="33">
        <f t="shared" si="32"/>
        <v>7.2088412558254846E-4</v>
      </c>
      <c r="K532" s="33">
        <f t="shared" si="33"/>
        <v>7.2062435104747191E-4</v>
      </c>
      <c r="L532" s="33">
        <f t="shared" si="34"/>
        <v>0.99659006966670138</v>
      </c>
      <c r="M532" s="33">
        <f t="shared" si="35"/>
        <v>0.99587190259448743</v>
      </c>
    </row>
    <row r="533" spans="1:13" ht="27.6">
      <c r="A533" t="s">
        <v>164</v>
      </c>
      <c r="B533" t="s">
        <v>204</v>
      </c>
      <c r="C533" s="14" t="s">
        <v>206</v>
      </c>
      <c r="D533" t="s">
        <v>465</v>
      </c>
      <c r="E533" t="s">
        <v>483</v>
      </c>
      <c r="F533" s="20">
        <v>2038</v>
      </c>
      <c r="G533" s="20">
        <v>41</v>
      </c>
      <c r="H533" s="11">
        <v>3688.8860121193502</v>
      </c>
      <c r="I533" s="10">
        <v>4482252.3593808999</v>
      </c>
      <c r="J533" s="33">
        <f t="shared" si="32"/>
        <v>8.2299828665355834E-4</v>
      </c>
      <c r="K533" s="33">
        <f t="shared" si="33"/>
        <v>8.2265971645090197E-4</v>
      </c>
      <c r="L533" s="33">
        <f t="shared" si="34"/>
        <v>0.99587190259448743</v>
      </c>
      <c r="M533" s="33">
        <f t="shared" si="35"/>
        <v>0.99505263889747764</v>
      </c>
    </row>
    <row r="534" spans="1:13" ht="27.6">
      <c r="A534" t="s">
        <v>164</v>
      </c>
      <c r="B534" t="s">
        <v>204</v>
      </c>
      <c r="C534" s="14" t="s">
        <v>206</v>
      </c>
      <c r="D534" t="s">
        <v>465</v>
      </c>
      <c r="E534" t="s">
        <v>483</v>
      </c>
      <c r="F534" s="20">
        <v>2038</v>
      </c>
      <c r="G534" s="20">
        <v>42</v>
      </c>
      <c r="H534" s="11">
        <v>3968.3904869963599</v>
      </c>
      <c r="I534" s="10">
        <v>4435598.0100180795</v>
      </c>
      <c r="J534" s="33">
        <f t="shared" si="32"/>
        <v>8.9466865077346912E-4</v>
      </c>
      <c r="K534" s="33">
        <f t="shared" si="33"/>
        <v>8.9426855410301709E-4</v>
      </c>
      <c r="L534" s="33">
        <f t="shared" si="34"/>
        <v>0.99505263889747764</v>
      </c>
      <c r="M534" s="33">
        <f t="shared" si="35"/>
        <v>0.99416279461283441</v>
      </c>
    </row>
    <row r="535" spans="1:13" ht="27.6">
      <c r="A535" t="s">
        <v>164</v>
      </c>
      <c r="B535" t="s">
        <v>204</v>
      </c>
      <c r="C535" s="14" t="s">
        <v>206</v>
      </c>
      <c r="D535" t="s">
        <v>465</v>
      </c>
      <c r="E535" t="s">
        <v>483</v>
      </c>
      <c r="F535" s="20">
        <v>2038</v>
      </c>
      <c r="G535" s="20">
        <v>43</v>
      </c>
      <c r="H535" s="11">
        <v>4249.81728452469</v>
      </c>
      <c r="I535" s="10">
        <v>4358763.80773592</v>
      </c>
      <c r="J535" s="33">
        <f t="shared" si="32"/>
        <v>9.7500517852840021E-4</v>
      </c>
      <c r="K535" s="33">
        <f t="shared" si="33"/>
        <v>9.7453001542069373E-4</v>
      </c>
      <c r="L535" s="33">
        <f t="shared" si="34"/>
        <v>0.99416279461283441</v>
      </c>
      <c r="M535" s="33">
        <f t="shared" si="35"/>
        <v>0.99319395312926972</v>
      </c>
    </row>
    <row r="536" spans="1:13" ht="27.6">
      <c r="A536" t="s">
        <v>164</v>
      </c>
      <c r="B536" t="s">
        <v>204</v>
      </c>
      <c r="C536" s="14" t="s">
        <v>206</v>
      </c>
      <c r="D536" t="s">
        <v>465</v>
      </c>
      <c r="E536" t="s">
        <v>483</v>
      </c>
      <c r="F536" s="20">
        <v>2038</v>
      </c>
      <c r="G536" s="20">
        <v>44</v>
      </c>
      <c r="H536" s="11">
        <v>4576.7562415640004</v>
      </c>
      <c r="I536" s="10">
        <v>4296969.5159995602</v>
      </c>
      <c r="J536" s="33">
        <f t="shared" si="32"/>
        <v>1.0651125693404778E-3</v>
      </c>
      <c r="K536" s="33">
        <f t="shared" si="33"/>
        <v>1.0645455382829461E-3</v>
      </c>
      <c r="L536" s="33">
        <f t="shared" si="34"/>
        <v>0.99319395312926972</v>
      </c>
      <c r="M536" s="33">
        <f t="shared" si="35"/>
        <v>0.99213665293781639</v>
      </c>
    </row>
    <row r="537" spans="1:13" ht="27.6">
      <c r="A537" t="s">
        <v>164</v>
      </c>
      <c r="B537" t="s">
        <v>204</v>
      </c>
      <c r="C537" s="14" t="s">
        <v>206</v>
      </c>
      <c r="D537" t="s">
        <v>465</v>
      </c>
      <c r="E537" t="s">
        <v>483</v>
      </c>
      <c r="F537" s="20">
        <v>2038</v>
      </c>
      <c r="G537" s="20">
        <v>45</v>
      </c>
      <c r="H537" s="11">
        <v>5811.40366014751</v>
      </c>
      <c r="I537" s="10">
        <v>4238186.2356329998</v>
      </c>
      <c r="J537" s="33">
        <f t="shared" si="32"/>
        <v>1.3712006356133004E-3</v>
      </c>
      <c r="K537" s="33">
        <f t="shared" si="33"/>
        <v>1.3702609695610546E-3</v>
      </c>
      <c r="L537" s="33">
        <f t="shared" si="34"/>
        <v>0.99213665293781639</v>
      </c>
      <c r="M537" s="33">
        <f t="shared" si="35"/>
        <v>0.99077716680582473</v>
      </c>
    </row>
    <row r="538" spans="1:13" ht="27.6">
      <c r="A538" t="s">
        <v>164</v>
      </c>
      <c r="B538" t="s">
        <v>204</v>
      </c>
      <c r="C538" s="14" t="s">
        <v>206</v>
      </c>
      <c r="D538" t="s">
        <v>465</v>
      </c>
      <c r="E538" t="s">
        <v>483</v>
      </c>
      <c r="F538" s="20">
        <v>2038</v>
      </c>
      <c r="G538" s="20">
        <v>46</v>
      </c>
      <c r="H538" s="11">
        <v>6257.3971170547602</v>
      </c>
      <c r="I538" s="10">
        <v>4267431.6368376398</v>
      </c>
      <c r="J538" s="33">
        <f t="shared" si="32"/>
        <v>1.4663145539436865E-3</v>
      </c>
      <c r="K538" s="33">
        <f t="shared" si="33"/>
        <v>1.4652400400141374E-3</v>
      </c>
      <c r="L538" s="33">
        <f t="shared" si="34"/>
        <v>0.99077716680582473</v>
      </c>
      <c r="M538" s="33">
        <f t="shared" si="35"/>
        <v>0.98932544043028903</v>
      </c>
    </row>
    <row r="539" spans="1:13" ht="27.6">
      <c r="A539" t="s">
        <v>164</v>
      </c>
      <c r="B539" t="s">
        <v>204</v>
      </c>
      <c r="C539" s="14" t="s">
        <v>206</v>
      </c>
      <c r="D539" t="s">
        <v>465</v>
      </c>
      <c r="E539" t="s">
        <v>483</v>
      </c>
      <c r="F539" s="20">
        <v>2038</v>
      </c>
      <c r="G539" s="20">
        <v>47</v>
      </c>
      <c r="H539" s="11">
        <v>6899.3711646322699</v>
      </c>
      <c r="I539" s="10">
        <v>4277428.7742733397</v>
      </c>
      <c r="J539" s="33">
        <f t="shared" si="32"/>
        <v>1.6129716071787432E-3</v>
      </c>
      <c r="K539" s="33">
        <f t="shared" si="33"/>
        <v>1.6116714675993293E-3</v>
      </c>
      <c r="L539" s="33">
        <f t="shared" si="34"/>
        <v>0.98932544043028903</v>
      </c>
      <c r="M539" s="33">
        <f t="shared" si="35"/>
        <v>0.98773097284577738</v>
      </c>
    </row>
    <row r="540" spans="1:13" ht="27.6">
      <c r="A540" t="s">
        <v>164</v>
      </c>
      <c r="B540" t="s">
        <v>204</v>
      </c>
      <c r="C540" s="14" t="s">
        <v>206</v>
      </c>
      <c r="D540" t="s">
        <v>465</v>
      </c>
      <c r="E540" t="s">
        <v>483</v>
      </c>
      <c r="F540" s="20">
        <v>2038</v>
      </c>
      <c r="G540" s="20">
        <v>48</v>
      </c>
      <c r="H540" s="11">
        <v>10289.9474842531</v>
      </c>
      <c r="I540" s="10">
        <v>6293451.7988067102</v>
      </c>
      <c r="J540" s="33">
        <f t="shared" si="32"/>
        <v>1.635024437019468E-3</v>
      </c>
      <c r="K540" s="33">
        <f t="shared" si="33"/>
        <v>1.6336885127534728E-3</v>
      </c>
      <c r="L540" s="33">
        <f t="shared" si="34"/>
        <v>0.98773097284577738</v>
      </c>
      <c r="M540" s="33">
        <f t="shared" si="35"/>
        <v>0.98611732810174846</v>
      </c>
    </row>
    <row r="541" spans="1:13" ht="27.6">
      <c r="A541" t="s">
        <v>164</v>
      </c>
      <c r="B541" t="s">
        <v>204</v>
      </c>
      <c r="C541" s="14" t="s">
        <v>206</v>
      </c>
      <c r="D541" t="s">
        <v>465</v>
      </c>
      <c r="E541" t="s">
        <v>483</v>
      </c>
      <c r="F541" s="20">
        <v>2038</v>
      </c>
      <c r="G541" s="20">
        <v>49</v>
      </c>
      <c r="H541" s="11">
        <v>8231.8102827866005</v>
      </c>
      <c r="I541" s="10">
        <v>4218910.53363482</v>
      </c>
      <c r="J541" s="33">
        <f t="shared" si="32"/>
        <v>1.9511696721604688E-3</v>
      </c>
      <c r="K541" s="33">
        <f t="shared" si="33"/>
        <v>1.9492673780496794E-3</v>
      </c>
      <c r="L541" s="33">
        <f t="shared" si="34"/>
        <v>0.98611732810174846</v>
      </c>
      <c r="M541" s="33">
        <f t="shared" si="35"/>
        <v>0.98419512176315016</v>
      </c>
    </row>
    <row r="542" spans="1:13" ht="27.6">
      <c r="A542" t="s">
        <v>164</v>
      </c>
      <c r="B542" t="s">
        <v>204</v>
      </c>
      <c r="C542" s="14" t="s">
        <v>206</v>
      </c>
      <c r="D542" t="s">
        <v>465</v>
      </c>
      <c r="E542" t="s">
        <v>483</v>
      </c>
      <c r="F542" s="20">
        <v>2038</v>
      </c>
      <c r="G542" s="20">
        <v>50</v>
      </c>
      <c r="H542" s="11">
        <v>9441.1487901393302</v>
      </c>
      <c r="I542" s="10">
        <v>4192120.8660245398</v>
      </c>
      <c r="J542" s="33">
        <f t="shared" si="32"/>
        <v>2.2521175061186948E-3</v>
      </c>
      <c r="K542" s="33">
        <f t="shared" si="33"/>
        <v>2.2495833922190345E-3</v>
      </c>
      <c r="L542" s="33">
        <f t="shared" si="34"/>
        <v>0.98419512176315016</v>
      </c>
      <c r="M542" s="33">
        <f t="shared" si="35"/>
        <v>0.98198109276252876</v>
      </c>
    </row>
    <row r="543" spans="1:13" ht="27.6">
      <c r="A543" t="s">
        <v>164</v>
      </c>
      <c r="B543" t="s">
        <v>204</v>
      </c>
      <c r="C543" s="14" t="s">
        <v>206</v>
      </c>
      <c r="D543" t="s">
        <v>465</v>
      </c>
      <c r="E543" t="s">
        <v>483</v>
      </c>
      <c r="F543" s="20">
        <v>2038</v>
      </c>
      <c r="G543" s="20">
        <v>51</v>
      </c>
      <c r="H543" s="11">
        <v>9809.9918343866902</v>
      </c>
      <c r="I543" s="10">
        <v>4051622.2601382299</v>
      </c>
      <c r="J543" s="33">
        <f t="shared" si="32"/>
        <v>2.4212503546794119E-3</v>
      </c>
      <c r="K543" s="33">
        <f t="shared" si="33"/>
        <v>2.4183214923525487E-3</v>
      </c>
      <c r="L543" s="33">
        <f t="shared" si="34"/>
        <v>0.98198109276252876</v>
      </c>
      <c r="M543" s="33">
        <f t="shared" si="35"/>
        <v>0.97960634678081726</v>
      </c>
    </row>
    <row r="544" spans="1:13" ht="27.6">
      <c r="A544" t="s">
        <v>164</v>
      </c>
      <c r="B544" t="s">
        <v>204</v>
      </c>
      <c r="C544" s="14" t="s">
        <v>206</v>
      </c>
      <c r="D544" t="s">
        <v>465</v>
      </c>
      <c r="E544" t="s">
        <v>483</v>
      </c>
      <c r="F544" s="20">
        <v>2038</v>
      </c>
      <c r="G544" s="20">
        <v>52</v>
      </c>
      <c r="H544" s="11">
        <v>10640.5656600233</v>
      </c>
      <c r="I544" s="10">
        <v>4005816.48425818</v>
      </c>
      <c r="J544" s="33">
        <f t="shared" si="32"/>
        <v>2.65627886395644E-3</v>
      </c>
      <c r="K544" s="33">
        <f t="shared" si="33"/>
        <v>2.6527540768847002E-3</v>
      </c>
      <c r="L544" s="33">
        <f t="shared" si="34"/>
        <v>0.97960634678081726</v>
      </c>
      <c r="M544" s="33">
        <f t="shared" si="35"/>
        <v>0.9770076920506523</v>
      </c>
    </row>
    <row r="545" spans="1:13" ht="27.6">
      <c r="A545" t="s">
        <v>164</v>
      </c>
      <c r="B545" t="s">
        <v>204</v>
      </c>
      <c r="C545" s="14" t="s">
        <v>206</v>
      </c>
      <c r="D545" t="s">
        <v>465</v>
      </c>
      <c r="E545" t="s">
        <v>483</v>
      </c>
      <c r="F545" s="20">
        <v>2038</v>
      </c>
      <c r="G545" s="20">
        <v>53</v>
      </c>
      <c r="H545" s="11">
        <v>11782.2238174432</v>
      </c>
      <c r="I545" s="10">
        <v>4048912.7432649499</v>
      </c>
      <c r="J545" s="33">
        <f t="shared" si="32"/>
        <v>2.9099722726902448E-3</v>
      </c>
      <c r="K545" s="33">
        <f t="shared" si="33"/>
        <v>2.9057424073014593E-3</v>
      </c>
      <c r="L545" s="33">
        <f t="shared" si="34"/>
        <v>0.9770076920506523</v>
      </c>
      <c r="M545" s="33">
        <f t="shared" si="35"/>
        <v>0.97416875936760094</v>
      </c>
    </row>
    <row r="546" spans="1:13" ht="27.6">
      <c r="A546" t="s">
        <v>164</v>
      </c>
      <c r="B546" t="s">
        <v>204</v>
      </c>
      <c r="C546" s="14" t="s">
        <v>206</v>
      </c>
      <c r="D546" t="s">
        <v>465</v>
      </c>
      <c r="E546" t="s">
        <v>483</v>
      </c>
      <c r="F546" s="20">
        <v>2038</v>
      </c>
      <c r="G546" s="20">
        <v>54</v>
      </c>
      <c r="H546" s="11">
        <v>13097.130886475001</v>
      </c>
      <c r="I546" s="10">
        <v>4114292.03232498</v>
      </c>
      <c r="J546" s="33">
        <f t="shared" si="32"/>
        <v>3.1833255353713509E-3</v>
      </c>
      <c r="K546" s="33">
        <f t="shared" si="33"/>
        <v>3.1782641267674716E-3</v>
      </c>
      <c r="L546" s="33">
        <f t="shared" si="34"/>
        <v>0.97416875936760094</v>
      </c>
      <c r="M546" s="33">
        <f t="shared" si="35"/>
        <v>0.9710725937462853</v>
      </c>
    </row>
    <row r="547" spans="1:13" ht="27.6">
      <c r="A547" t="s">
        <v>164</v>
      </c>
      <c r="B547" t="s">
        <v>204</v>
      </c>
      <c r="C547" s="14" t="s">
        <v>206</v>
      </c>
      <c r="D547" t="s">
        <v>465</v>
      </c>
      <c r="E547" t="s">
        <v>483</v>
      </c>
      <c r="F547" s="20">
        <v>2038</v>
      </c>
      <c r="G547" s="20">
        <v>55</v>
      </c>
      <c r="H547" s="11">
        <v>14104.8626513745</v>
      </c>
      <c r="I547" s="10">
        <v>4073911.2268633</v>
      </c>
      <c r="J547" s="33">
        <f t="shared" si="32"/>
        <v>3.4622410420647562E-3</v>
      </c>
      <c r="K547" s="33">
        <f t="shared" si="33"/>
        <v>3.4562543966109027E-3</v>
      </c>
      <c r="L547" s="33">
        <f t="shared" si="34"/>
        <v>0.9710725937462853</v>
      </c>
      <c r="M547" s="33">
        <f t="shared" si="35"/>
        <v>0.96771631982472139</v>
      </c>
    </row>
    <row r="548" spans="1:13" ht="27.6">
      <c r="A548" t="s">
        <v>164</v>
      </c>
      <c r="B548" t="s">
        <v>204</v>
      </c>
      <c r="C548" s="14" t="s">
        <v>206</v>
      </c>
      <c r="D548" t="s">
        <v>465</v>
      </c>
      <c r="E548" t="s">
        <v>483</v>
      </c>
      <c r="F548" s="20">
        <v>2038</v>
      </c>
      <c r="G548" s="20">
        <v>56</v>
      </c>
      <c r="H548" s="11">
        <v>14623.2471376552</v>
      </c>
      <c r="I548" s="10">
        <v>3925168.0288317101</v>
      </c>
      <c r="J548" s="33">
        <f t="shared" si="32"/>
        <v>3.7255085719241614E-3</v>
      </c>
      <c r="K548" s="33">
        <f t="shared" si="33"/>
        <v>3.7185774748231815E-3</v>
      </c>
      <c r="L548" s="33">
        <f t="shared" si="34"/>
        <v>0.96771631982472139</v>
      </c>
      <c r="M548" s="33">
        <f t="shared" si="35"/>
        <v>0.96411779171580236</v>
      </c>
    </row>
    <row r="549" spans="1:13" ht="27.6">
      <c r="A549" t="s">
        <v>164</v>
      </c>
      <c r="B549" t="s">
        <v>204</v>
      </c>
      <c r="C549" s="14" t="s">
        <v>206</v>
      </c>
      <c r="D549" t="s">
        <v>465</v>
      </c>
      <c r="E549" t="s">
        <v>483</v>
      </c>
      <c r="F549" s="20">
        <v>2038</v>
      </c>
      <c r="G549" s="20">
        <v>57</v>
      </c>
      <c r="H549" s="11">
        <v>15647.3347219104</v>
      </c>
      <c r="I549" s="10">
        <v>3835505.1398125398</v>
      </c>
      <c r="J549" s="33">
        <f t="shared" si="32"/>
        <v>4.0796020736593675E-3</v>
      </c>
      <c r="K549" s="33">
        <f t="shared" si="33"/>
        <v>4.0712918018279698E-3</v>
      </c>
      <c r="L549" s="33">
        <f t="shared" si="34"/>
        <v>0.96411779171580236</v>
      </c>
      <c r="M549" s="33">
        <f t="shared" si="35"/>
        <v>0.96019258685439335</v>
      </c>
    </row>
    <row r="550" spans="1:13" ht="27.6">
      <c r="A550" t="s">
        <v>164</v>
      </c>
      <c r="B550" t="s">
        <v>204</v>
      </c>
      <c r="C550" s="14" t="s">
        <v>206</v>
      </c>
      <c r="D550" t="s">
        <v>465</v>
      </c>
      <c r="E550" t="s">
        <v>483</v>
      </c>
      <c r="F550" s="20">
        <v>2038</v>
      </c>
      <c r="G550" s="20">
        <v>58</v>
      </c>
      <c r="H550" s="11">
        <v>16804.434702521699</v>
      </c>
      <c r="I550" s="10">
        <v>3759693.2082031602</v>
      </c>
      <c r="J550" s="33">
        <f t="shared" si="32"/>
        <v>4.4696292415180618E-3</v>
      </c>
      <c r="K550" s="33">
        <f t="shared" si="33"/>
        <v>4.4596553141920126E-3</v>
      </c>
      <c r="L550" s="33">
        <f t="shared" si="34"/>
        <v>0.96019258685439335</v>
      </c>
      <c r="M550" s="33">
        <f t="shared" si="35"/>
        <v>0.95591045888178039</v>
      </c>
    </row>
    <row r="551" spans="1:13" ht="27.6">
      <c r="A551" t="s">
        <v>164</v>
      </c>
      <c r="B551" t="s">
        <v>204</v>
      </c>
      <c r="C551" s="14" t="s">
        <v>206</v>
      </c>
      <c r="D551" t="s">
        <v>465</v>
      </c>
      <c r="E551" t="s">
        <v>483</v>
      </c>
      <c r="F551" s="20">
        <v>2038</v>
      </c>
      <c r="G551" s="20">
        <v>59</v>
      </c>
      <c r="H551" s="11">
        <v>18017.253425827301</v>
      </c>
      <c r="I551" s="10">
        <v>3677521.2301406199</v>
      </c>
      <c r="J551" s="33">
        <f t="shared" si="32"/>
        <v>4.8992928383824351E-3</v>
      </c>
      <c r="K551" s="33">
        <f t="shared" si="33"/>
        <v>4.8873108789201369E-3</v>
      </c>
      <c r="L551" s="33">
        <f t="shared" si="34"/>
        <v>0.95591045888178039</v>
      </c>
      <c r="M551" s="33">
        <f t="shared" si="35"/>
        <v>0.95123862729681397</v>
      </c>
    </row>
    <row r="552" spans="1:13" ht="27.6">
      <c r="A552" t="s">
        <v>164</v>
      </c>
      <c r="B552" t="s">
        <v>204</v>
      </c>
      <c r="C552" s="14" t="s">
        <v>206</v>
      </c>
      <c r="D552" t="s">
        <v>465</v>
      </c>
      <c r="E552" t="s">
        <v>483</v>
      </c>
      <c r="F552" s="20">
        <v>2038</v>
      </c>
      <c r="G552" s="20">
        <v>60</v>
      </c>
      <c r="H552" s="11">
        <v>19239.090609692099</v>
      </c>
      <c r="I552" s="10">
        <v>3576245.7467352101</v>
      </c>
      <c r="J552" s="33">
        <f t="shared" si="32"/>
        <v>5.3796891970457157E-3</v>
      </c>
      <c r="K552" s="33">
        <f t="shared" si="33"/>
        <v>5.3652445832363949E-3</v>
      </c>
      <c r="L552" s="33">
        <f t="shared" si="34"/>
        <v>0.95123862729681397</v>
      </c>
      <c r="M552" s="33">
        <f t="shared" si="35"/>
        <v>0.94613499940434453</v>
      </c>
    </row>
    <row r="553" spans="1:13" ht="27.6">
      <c r="A553" t="s">
        <v>164</v>
      </c>
      <c r="B553" t="s">
        <v>204</v>
      </c>
      <c r="C553" s="14" t="s">
        <v>206</v>
      </c>
      <c r="D553" t="s">
        <v>465</v>
      </c>
      <c r="E553" t="s">
        <v>483</v>
      </c>
      <c r="F553" s="20">
        <v>2038</v>
      </c>
      <c r="G553" s="20">
        <v>61</v>
      </c>
      <c r="H553" s="11">
        <v>20307.770148300198</v>
      </c>
      <c r="I553" s="10">
        <v>3488875.7545539201</v>
      </c>
      <c r="J553" s="33">
        <f t="shared" si="32"/>
        <v>5.8207203629401542E-3</v>
      </c>
      <c r="K553" s="33">
        <f t="shared" si="33"/>
        <v>5.8038127908242032E-3</v>
      </c>
      <c r="L553" s="33">
        <f t="shared" si="34"/>
        <v>0.94613499940434453</v>
      </c>
      <c r="M553" s="33">
        <f t="shared" si="35"/>
        <v>0.94064380899295519</v>
      </c>
    </row>
    <row r="554" spans="1:13" ht="27.6">
      <c r="A554" t="s">
        <v>164</v>
      </c>
      <c r="B554" t="s">
        <v>204</v>
      </c>
      <c r="C554" s="14" t="s">
        <v>206</v>
      </c>
      <c r="D554" t="s">
        <v>465</v>
      </c>
      <c r="E554" t="s">
        <v>483</v>
      </c>
      <c r="F554" s="20">
        <v>2038</v>
      </c>
      <c r="G554" s="20">
        <v>62</v>
      </c>
      <c r="H554" s="11">
        <v>21684.440495961298</v>
      </c>
      <c r="I554" s="10">
        <v>3390115.5450021899</v>
      </c>
      <c r="J554" s="33">
        <f t="shared" si="32"/>
        <v>6.396372102399032E-3</v>
      </c>
      <c r="K554" s="33">
        <f t="shared" si="33"/>
        <v>6.37595886111475E-3</v>
      </c>
      <c r="L554" s="33">
        <f t="shared" si="34"/>
        <v>0.94064380899295519</v>
      </c>
      <c r="M554" s="33">
        <f t="shared" si="35"/>
        <v>0.93464630276385385</v>
      </c>
    </row>
    <row r="555" spans="1:13" ht="27.6">
      <c r="A555" t="s">
        <v>164</v>
      </c>
      <c r="B555" t="s">
        <v>204</v>
      </c>
      <c r="C555" s="14" t="s">
        <v>206</v>
      </c>
      <c r="D555" t="s">
        <v>465</v>
      </c>
      <c r="E555" t="s">
        <v>483</v>
      </c>
      <c r="F555" s="20">
        <v>2038</v>
      </c>
      <c r="G555" s="20">
        <v>63</v>
      </c>
      <c r="H555" s="11">
        <v>23111.328756376501</v>
      </c>
      <c r="I555" s="10">
        <v>3289305.33311139</v>
      </c>
      <c r="J555" s="33">
        <f t="shared" si="32"/>
        <v>7.0262035341411254E-3</v>
      </c>
      <c r="K555" s="33">
        <f t="shared" si="33"/>
        <v>7.0015774757434812E-3</v>
      </c>
      <c r="L555" s="33">
        <f t="shared" si="34"/>
        <v>0.93464630276385385</v>
      </c>
      <c r="M555" s="33">
        <f t="shared" si="35"/>
        <v>0.92810230426263551</v>
      </c>
    </row>
    <row r="556" spans="1:13" ht="27.6">
      <c r="A556" t="s">
        <v>164</v>
      </c>
      <c r="B556" t="s">
        <v>204</v>
      </c>
      <c r="C556" s="14" t="s">
        <v>206</v>
      </c>
      <c r="D556" t="s">
        <v>465</v>
      </c>
      <c r="E556" t="s">
        <v>483</v>
      </c>
      <c r="F556" s="20">
        <v>2038</v>
      </c>
      <c r="G556" s="20">
        <v>64</v>
      </c>
      <c r="H556" s="11">
        <v>24397.326694416399</v>
      </c>
      <c r="I556" s="10">
        <v>3162483.7660256401</v>
      </c>
      <c r="J556" s="33">
        <f t="shared" si="32"/>
        <v>7.7146093069363113E-3</v>
      </c>
      <c r="K556" s="33">
        <f t="shared" si="33"/>
        <v>7.6849280839470513E-3</v>
      </c>
      <c r="L556" s="33">
        <f t="shared" si="34"/>
        <v>0.92810230426263551</v>
      </c>
      <c r="M556" s="33">
        <f t="shared" si="35"/>
        <v>0.92096990479983165</v>
      </c>
    </row>
    <row r="557" spans="1:13" ht="27.6">
      <c r="A557" t="s">
        <v>164</v>
      </c>
      <c r="B557" t="s">
        <v>204</v>
      </c>
      <c r="C557" s="14" t="s">
        <v>206</v>
      </c>
      <c r="D557" t="s">
        <v>465</v>
      </c>
      <c r="E557" t="s">
        <v>483</v>
      </c>
      <c r="F557" s="20">
        <v>2038</v>
      </c>
      <c r="G557" s="20">
        <v>65</v>
      </c>
      <c r="H557" s="11">
        <v>25115.4667309203</v>
      </c>
      <c r="I557" s="10">
        <v>3088066.7954696501</v>
      </c>
      <c r="J557" s="33">
        <f t="shared" si="32"/>
        <v>8.1330710746820491E-3</v>
      </c>
      <c r="K557" s="33">
        <f t="shared" si="33"/>
        <v>8.1000871329488522E-3</v>
      </c>
      <c r="L557" s="33">
        <f t="shared" si="34"/>
        <v>0.92096990479983165</v>
      </c>
      <c r="M557" s="33">
        <f t="shared" si="35"/>
        <v>0.91350996832412945</v>
      </c>
    </row>
    <row r="558" spans="1:13" ht="27.6">
      <c r="A558" t="s">
        <v>164</v>
      </c>
      <c r="B558" t="s">
        <v>204</v>
      </c>
      <c r="C558" s="14" t="s">
        <v>206</v>
      </c>
      <c r="D558" t="s">
        <v>465</v>
      </c>
      <c r="E558" t="s">
        <v>483</v>
      </c>
      <c r="F558" s="20">
        <v>2038</v>
      </c>
      <c r="G558" s="20">
        <v>66</v>
      </c>
      <c r="H558" s="11">
        <v>25318.163456644099</v>
      </c>
      <c r="I558" s="10">
        <v>2868771.4853688302</v>
      </c>
      <c r="J558" s="33">
        <f t="shared" si="32"/>
        <v>8.825437503743528E-3</v>
      </c>
      <c r="K558" s="33">
        <f t="shared" si="33"/>
        <v>8.7866076443047225E-3</v>
      </c>
      <c r="L558" s="33">
        <f t="shared" si="34"/>
        <v>0.91350996832412945</v>
      </c>
      <c r="M558" s="33">
        <f t="shared" si="35"/>
        <v>0.90548331465330412</v>
      </c>
    </row>
    <row r="559" spans="1:13" ht="27.6">
      <c r="A559" t="s">
        <v>164</v>
      </c>
      <c r="B559" t="s">
        <v>204</v>
      </c>
      <c r="C559" s="14" t="s">
        <v>206</v>
      </c>
      <c r="D559" t="s">
        <v>465</v>
      </c>
      <c r="E559" t="s">
        <v>483</v>
      </c>
      <c r="F559" s="20">
        <v>2038</v>
      </c>
      <c r="G559" s="20">
        <v>67</v>
      </c>
      <c r="H559" s="11">
        <v>26745.921579427701</v>
      </c>
      <c r="I559" s="10">
        <v>2755711.8490700298</v>
      </c>
      <c r="J559" s="33">
        <f t="shared" si="32"/>
        <v>9.705630720589907E-3</v>
      </c>
      <c r="K559" s="33">
        <f t="shared" si="33"/>
        <v>9.6586830949526581E-3</v>
      </c>
      <c r="L559" s="33">
        <f t="shared" si="34"/>
        <v>0.90548331465330412</v>
      </c>
      <c r="M559" s="33">
        <f t="shared" si="35"/>
        <v>0.89673753826930058</v>
      </c>
    </row>
    <row r="560" spans="1:13" ht="27.6">
      <c r="A560" t="s">
        <v>164</v>
      </c>
      <c r="B560" t="s">
        <v>204</v>
      </c>
      <c r="C560" s="14" t="s">
        <v>206</v>
      </c>
      <c r="D560" t="s">
        <v>465</v>
      </c>
      <c r="E560" t="s">
        <v>483</v>
      </c>
      <c r="F560" s="20">
        <v>2038</v>
      </c>
      <c r="G560" s="20">
        <v>68</v>
      </c>
      <c r="H560" s="11">
        <v>28245.801861452299</v>
      </c>
      <c r="I560" s="10">
        <v>2645200.0278735999</v>
      </c>
      <c r="J560" s="33">
        <f t="shared" si="32"/>
        <v>1.0678134569716561E-2</v>
      </c>
      <c r="K560" s="33">
        <f t="shared" si="33"/>
        <v>1.0621325674915472E-2</v>
      </c>
      <c r="L560" s="33">
        <f t="shared" si="34"/>
        <v>0.89673753826930058</v>
      </c>
      <c r="M560" s="33">
        <f t="shared" si="35"/>
        <v>0.88721299683042032</v>
      </c>
    </row>
    <row r="561" spans="1:13" ht="27.6">
      <c r="A561" t="s">
        <v>164</v>
      </c>
      <c r="B561" t="s">
        <v>204</v>
      </c>
      <c r="C561" s="14" t="s">
        <v>206</v>
      </c>
      <c r="D561" t="s">
        <v>465</v>
      </c>
      <c r="E561" t="s">
        <v>483</v>
      </c>
      <c r="F561" s="20">
        <v>2038</v>
      </c>
      <c r="G561" s="20">
        <v>69</v>
      </c>
      <c r="H561" s="11">
        <v>29687.382692708001</v>
      </c>
      <c r="I561" s="10">
        <v>2525760.9171919101</v>
      </c>
      <c r="J561" s="33">
        <f t="shared" si="32"/>
        <v>1.1753837226095742E-2</v>
      </c>
      <c r="K561" s="33">
        <f t="shared" si="33"/>
        <v>1.1685030725306689E-2</v>
      </c>
      <c r="L561" s="33">
        <f t="shared" si="34"/>
        <v>0.88721299683042032</v>
      </c>
      <c r="M561" s="33">
        <f t="shared" si="35"/>
        <v>0.87684588570256539</v>
      </c>
    </row>
    <row r="562" spans="1:13" ht="27.6">
      <c r="A562" t="s">
        <v>164</v>
      </c>
      <c r="B562" t="s">
        <v>204</v>
      </c>
      <c r="C562" s="14" t="s">
        <v>206</v>
      </c>
      <c r="D562" t="s">
        <v>465</v>
      </c>
      <c r="E562" t="s">
        <v>483</v>
      </c>
      <c r="F562" s="20">
        <v>2039</v>
      </c>
      <c r="G562" s="20">
        <v>30</v>
      </c>
      <c r="H562" s="11">
        <v>787.12046016561203</v>
      </c>
      <c r="I562" s="10">
        <v>4690492.19261041</v>
      </c>
      <c r="J562" s="33">
        <f t="shared" si="32"/>
        <v>1.6781191138227951E-4</v>
      </c>
      <c r="K562" s="33">
        <f t="shared" si="33"/>
        <v>1.6779783175102647E-4</v>
      </c>
      <c r="L562" s="33">
        <f t="shared" si="34"/>
        <v>1</v>
      </c>
      <c r="M562" s="33">
        <f t="shared" si="35"/>
        <v>0.99983220216824897</v>
      </c>
    </row>
    <row r="563" spans="1:13" ht="27.6">
      <c r="A563" t="s">
        <v>164</v>
      </c>
      <c r="B563" t="s">
        <v>204</v>
      </c>
      <c r="C563" s="14" t="s">
        <v>206</v>
      </c>
      <c r="D563" t="s">
        <v>465</v>
      </c>
      <c r="E563" t="s">
        <v>483</v>
      </c>
      <c r="F563" s="20">
        <v>2039</v>
      </c>
      <c r="G563" s="20">
        <v>31</v>
      </c>
      <c r="H563" s="11">
        <v>1005.06550804694</v>
      </c>
      <c r="I563" s="10">
        <v>4647833.7277642302</v>
      </c>
      <c r="J563" s="33">
        <f t="shared" si="32"/>
        <v>2.1624386045548393E-4</v>
      </c>
      <c r="K563" s="33">
        <f t="shared" si="33"/>
        <v>2.162204814371016E-4</v>
      </c>
      <c r="L563" s="33">
        <f t="shared" si="34"/>
        <v>0.99983220216824897</v>
      </c>
      <c r="M563" s="33">
        <f t="shared" si="35"/>
        <v>0.99961601796813981</v>
      </c>
    </row>
    <row r="564" spans="1:13" ht="27.6">
      <c r="A564" t="s">
        <v>164</v>
      </c>
      <c r="B564" t="s">
        <v>204</v>
      </c>
      <c r="C564" s="14" t="s">
        <v>206</v>
      </c>
      <c r="D564" t="s">
        <v>465</v>
      </c>
      <c r="E564" t="s">
        <v>483</v>
      </c>
      <c r="F564" s="20">
        <v>2039</v>
      </c>
      <c r="G564" s="20">
        <v>32</v>
      </c>
      <c r="H564" s="11">
        <v>1110.0346469394799</v>
      </c>
      <c r="I564" s="10">
        <v>4674174.1065904303</v>
      </c>
      <c r="J564" s="33">
        <f t="shared" si="32"/>
        <v>2.3748252025408465E-4</v>
      </c>
      <c r="K564" s="33">
        <f t="shared" si="33"/>
        <v>2.3745432351252038E-4</v>
      </c>
      <c r="L564" s="33">
        <f t="shared" si="34"/>
        <v>0.99961601796813981</v>
      </c>
      <c r="M564" s="33">
        <f t="shared" si="35"/>
        <v>0.99937865482282096</v>
      </c>
    </row>
    <row r="565" spans="1:13" ht="27.6">
      <c r="A565" t="s">
        <v>164</v>
      </c>
      <c r="B565" t="s">
        <v>204</v>
      </c>
      <c r="C565" s="14" t="s">
        <v>206</v>
      </c>
      <c r="D565" t="s">
        <v>465</v>
      </c>
      <c r="E565" t="s">
        <v>483</v>
      </c>
      <c r="F565" s="20">
        <v>2039</v>
      </c>
      <c r="G565" s="20">
        <v>33</v>
      </c>
      <c r="H565" s="11">
        <v>1149.30942010987</v>
      </c>
      <c r="I565" s="10">
        <v>4591179.8394777998</v>
      </c>
      <c r="J565" s="33">
        <f t="shared" si="32"/>
        <v>2.5032986297495856E-4</v>
      </c>
      <c r="K565" s="33">
        <f t="shared" si="33"/>
        <v>2.5029853306912653E-4</v>
      </c>
      <c r="L565" s="33">
        <f t="shared" si="34"/>
        <v>0.99937865482282096</v>
      </c>
      <c r="M565" s="33">
        <f t="shared" si="35"/>
        <v>0.99912851181153817</v>
      </c>
    </row>
    <row r="566" spans="1:13" ht="27.6">
      <c r="A566" t="s">
        <v>164</v>
      </c>
      <c r="B566" t="s">
        <v>204</v>
      </c>
      <c r="C566" s="14" t="s">
        <v>206</v>
      </c>
      <c r="D566" t="s">
        <v>465</v>
      </c>
      <c r="E566" t="s">
        <v>483</v>
      </c>
      <c r="F566" s="20">
        <v>2039</v>
      </c>
      <c r="G566" s="20">
        <v>34</v>
      </c>
      <c r="H566" s="11">
        <v>1203.2427031945699</v>
      </c>
      <c r="I566" s="10">
        <v>4530019.3535951898</v>
      </c>
      <c r="J566" s="33">
        <f t="shared" si="32"/>
        <v>2.6561535597847551E-4</v>
      </c>
      <c r="K566" s="33">
        <f t="shared" si="33"/>
        <v>2.6558008334287564E-4</v>
      </c>
      <c r="L566" s="33">
        <f t="shared" si="34"/>
        <v>0.99912851181153817</v>
      </c>
      <c r="M566" s="33">
        <f t="shared" si="35"/>
        <v>0.99886316317810098</v>
      </c>
    </row>
    <row r="567" spans="1:13" ht="27.6">
      <c r="A567" t="s">
        <v>164</v>
      </c>
      <c r="B567" t="s">
        <v>204</v>
      </c>
      <c r="C567" s="14" t="s">
        <v>206</v>
      </c>
      <c r="D567" t="s">
        <v>465</v>
      </c>
      <c r="E567" t="s">
        <v>483</v>
      </c>
      <c r="F567" s="20">
        <v>2039</v>
      </c>
      <c r="G567" s="20">
        <v>35</v>
      </c>
      <c r="H567" s="11">
        <v>1556.10672157408</v>
      </c>
      <c r="I567" s="10">
        <v>4401213.3937081099</v>
      </c>
      <c r="J567" s="33">
        <f t="shared" si="32"/>
        <v>3.5356311598039308E-4</v>
      </c>
      <c r="K567" s="33">
        <f t="shared" si="33"/>
        <v>3.5350061990757631E-4</v>
      </c>
      <c r="L567" s="33">
        <f t="shared" si="34"/>
        <v>0.99886316317810098</v>
      </c>
      <c r="M567" s="33">
        <f t="shared" si="35"/>
        <v>0.99851006443071466</v>
      </c>
    </row>
    <row r="568" spans="1:13" ht="27.6">
      <c r="A568" t="s">
        <v>164</v>
      </c>
      <c r="B568" t="s">
        <v>204</v>
      </c>
      <c r="C568" s="14" t="s">
        <v>206</v>
      </c>
      <c r="D568" t="s">
        <v>465</v>
      </c>
      <c r="E568" t="s">
        <v>483</v>
      </c>
      <c r="F568" s="20">
        <v>2039</v>
      </c>
      <c r="G568" s="20">
        <v>36</v>
      </c>
      <c r="H568" s="11">
        <v>1698.24527593375</v>
      </c>
      <c r="I568" s="10">
        <v>4334840.3802217403</v>
      </c>
      <c r="J568" s="33">
        <f t="shared" si="32"/>
        <v>3.917665074087179E-4</v>
      </c>
      <c r="K568" s="33">
        <f t="shared" si="33"/>
        <v>3.9168977693104789E-4</v>
      </c>
      <c r="L568" s="33">
        <f t="shared" si="34"/>
        <v>0.99851006443071466</v>
      </c>
      <c r="M568" s="33">
        <f t="shared" si="35"/>
        <v>0.99811895824631436</v>
      </c>
    </row>
    <row r="569" spans="1:13" ht="27.6">
      <c r="A569" t="s">
        <v>164</v>
      </c>
      <c r="B569" t="s">
        <v>204</v>
      </c>
      <c r="C569" s="14" t="s">
        <v>206</v>
      </c>
      <c r="D569" t="s">
        <v>465</v>
      </c>
      <c r="E569" t="s">
        <v>483</v>
      </c>
      <c r="F569" s="20">
        <v>2039</v>
      </c>
      <c r="G569" s="20">
        <v>37</v>
      </c>
      <c r="H569" s="11">
        <v>1967.6568853983899</v>
      </c>
      <c r="I569" s="10">
        <v>4311739.3185651302</v>
      </c>
      <c r="J569" s="33">
        <f t="shared" si="32"/>
        <v>4.5634875859173948E-4</v>
      </c>
      <c r="K569" s="33">
        <f t="shared" si="33"/>
        <v>4.5624464733462489E-4</v>
      </c>
      <c r="L569" s="33">
        <f t="shared" si="34"/>
        <v>0.99811895824631436</v>
      </c>
      <c r="M569" s="33">
        <f t="shared" si="35"/>
        <v>0.99766357181421128</v>
      </c>
    </row>
    <row r="570" spans="1:13" ht="27.6">
      <c r="A570" t="s">
        <v>164</v>
      </c>
      <c r="B570" t="s">
        <v>204</v>
      </c>
      <c r="C570" s="14" t="s">
        <v>206</v>
      </c>
      <c r="D570" t="s">
        <v>465</v>
      </c>
      <c r="E570" t="s">
        <v>483</v>
      </c>
      <c r="F570" s="20">
        <v>2039</v>
      </c>
      <c r="G570" s="20">
        <v>38</v>
      </c>
      <c r="H570" s="11">
        <v>2111.5957576906499</v>
      </c>
      <c r="I570" s="10">
        <v>4290286.1992737502</v>
      </c>
      <c r="J570" s="33">
        <f t="shared" si="32"/>
        <v>4.9218062842709557E-4</v>
      </c>
      <c r="K570" s="33">
        <f t="shared" si="33"/>
        <v>4.9205952741027126E-4</v>
      </c>
      <c r="L570" s="33">
        <f t="shared" si="34"/>
        <v>0.99766357181421128</v>
      </c>
      <c r="M570" s="33">
        <f t="shared" si="35"/>
        <v>0.99717266194854992</v>
      </c>
    </row>
    <row r="571" spans="1:13" ht="27.6">
      <c r="A571" t="s">
        <v>164</v>
      </c>
      <c r="B571" t="s">
        <v>204</v>
      </c>
      <c r="C571" s="14" t="s">
        <v>206</v>
      </c>
      <c r="D571" t="s">
        <v>465</v>
      </c>
      <c r="E571" t="s">
        <v>483</v>
      </c>
      <c r="F571" s="20">
        <v>2039</v>
      </c>
      <c r="G571" s="20">
        <v>39</v>
      </c>
      <c r="H571" s="11">
        <v>2271.60275796821</v>
      </c>
      <c r="I571" s="10">
        <v>4268283.7355059097</v>
      </c>
      <c r="J571" s="33">
        <f t="shared" si="32"/>
        <v>5.3220519036065498E-4</v>
      </c>
      <c r="K571" s="33">
        <f t="shared" si="33"/>
        <v>5.320635942988039E-4</v>
      </c>
      <c r="L571" s="33">
        <f t="shared" si="34"/>
        <v>0.99717266194854992</v>
      </c>
      <c r="M571" s="33">
        <f t="shared" si="35"/>
        <v>0.9966421026778971</v>
      </c>
    </row>
    <row r="572" spans="1:13" ht="27.6">
      <c r="A572" t="s">
        <v>164</v>
      </c>
      <c r="B572" t="s">
        <v>204</v>
      </c>
      <c r="C572" s="14" t="s">
        <v>206</v>
      </c>
      <c r="D572" t="s">
        <v>465</v>
      </c>
      <c r="E572" t="s">
        <v>483</v>
      </c>
      <c r="F572" s="20">
        <v>2039</v>
      </c>
      <c r="G572" s="20">
        <v>40</v>
      </c>
      <c r="H572" s="11">
        <v>3063.7366368571802</v>
      </c>
      <c r="I572" s="10">
        <v>4285287.6841343101</v>
      </c>
      <c r="J572" s="33">
        <f t="shared" si="32"/>
        <v>7.1494304762787452E-4</v>
      </c>
      <c r="K572" s="33">
        <f t="shared" si="33"/>
        <v>7.1468753674275298E-4</v>
      </c>
      <c r="L572" s="33">
        <f t="shared" si="34"/>
        <v>0.9966421026778971</v>
      </c>
      <c r="M572" s="33">
        <f t="shared" si="35"/>
        <v>0.99592981498852007</v>
      </c>
    </row>
    <row r="573" spans="1:13" ht="27.6">
      <c r="A573" t="s">
        <v>164</v>
      </c>
      <c r="B573" t="s">
        <v>204</v>
      </c>
      <c r="C573" s="14" t="s">
        <v>206</v>
      </c>
      <c r="D573" t="s">
        <v>465</v>
      </c>
      <c r="E573" t="s">
        <v>483</v>
      </c>
      <c r="F573" s="20">
        <v>2039</v>
      </c>
      <c r="G573" s="20">
        <v>41</v>
      </c>
      <c r="H573" s="11">
        <v>3345.46706753438</v>
      </c>
      <c r="I573" s="10">
        <v>4339942.8380437698</v>
      </c>
      <c r="J573" s="33">
        <f t="shared" si="32"/>
        <v>7.7085509933636593E-4</v>
      </c>
      <c r="K573" s="33">
        <f t="shared" si="33"/>
        <v>7.7055806687220674E-4</v>
      </c>
      <c r="L573" s="33">
        <f t="shared" si="34"/>
        <v>0.99592981498852007</v>
      </c>
      <c r="M573" s="33">
        <f t="shared" si="35"/>
        <v>0.99516239323554212</v>
      </c>
    </row>
    <row r="574" spans="1:13" ht="27.6">
      <c r="A574" t="s">
        <v>164</v>
      </c>
      <c r="B574" t="s">
        <v>204</v>
      </c>
      <c r="C574" s="14" t="s">
        <v>206</v>
      </c>
      <c r="D574" t="s">
        <v>465</v>
      </c>
      <c r="E574" t="s">
        <v>483</v>
      </c>
      <c r="F574" s="20">
        <v>2039</v>
      </c>
      <c r="G574" s="20">
        <v>42</v>
      </c>
      <c r="H574" s="11">
        <v>3963.04786002931</v>
      </c>
      <c r="I574" s="10">
        <v>4471808.4250999801</v>
      </c>
      <c r="J574" s="33">
        <f t="shared" si="32"/>
        <v>8.8622934689799567E-4</v>
      </c>
      <c r="K574" s="33">
        <f t="shared" si="33"/>
        <v>8.8583676165243652E-4</v>
      </c>
      <c r="L574" s="33">
        <f t="shared" si="34"/>
        <v>0.99516239323554212</v>
      </c>
      <c r="M574" s="33">
        <f t="shared" si="35"/>
        <v>0.99428084180380005</v>
      </c>
    </row>
    <row r="575" spans="1:13" ht="27.6">
      <c r="A575" t="s">
        <v>164</v>
      </c>
      <c r="B575" t="s">
        <v>204</v>
      </c>
      <c r="C575" s="14" t="s">
        <v>206</v>
      </c>
      <c r="D575" t="s">
        <v>465</v>
      </c>
      <c r="E575" t="s">
        <v>483</v>
      </c>
      <c r="F575" s="20">
        <v>2039</v>
      </c>
      <c r="G575" s="20">
        <v>43</v>
      </c>
      <c r="H575" s="11">
        <v>4271.1512500279096</v>
      </c>
      <c r="I575" s="10">
        <v>4424408.5014113598</v>
      </c>
      <c r="J575" s="33">
        <f t="shared" si="32"/>
        <v>9.6536096263838162E-4</v>
      </c>
      <c r="K575" s="33">
        <f t="shared" si="33"/>
        <v>9.6489515164821515E-4</v>
      </c>
      <c r="L575" s="33">
        <f t="shared" si="34"/>
        <v>0.99428084180380005</v>
      </c>
      <c r="M575" s="33">
        <f t="shared" si="35"/>
        <v>0.99332146504016683</v>
      </c>
    </row>
    <row r="576" spans="1:13" ht="27.6">
      <c r="A576" t="s">
        <v>164</v>
      </c>
      <c r="B576" t="s">
        <v>204</v>
      </c>
      <c r="C576" s="14" t="s">
        <v>206</v>
      </c>
      <c r="D576" t="s">
        <v>465</v>
      </c>
      <c r="E576" t="s">
        <v>483</v>
      </c>
      <c r="F576" s="20">
        <v>2039</v>
      </c>
      <c r="G576" s="20">
        <v>44</v>
      </c>
      <c r="H576" s="11">
        <v>4581.8253217364199</v>
      </c>
      <c r="I576" s="10">
        <v>4346829.36776054</v>
      </c>
      <c r="J576" s="33">
        <f t="shared" si="32"/>
        <v>1.0540614627569218E-3</v>
      </c>
      <c r="K576" s="33">
        <f t="shared" si="33"/>
        <v>1.0535061351069075E-3</v>
      </c>
      <c r="L576" s="33">
        <f t="shared" si="34"/>
        <v>0.99332146504016683</v>
      </c>
      <c r="M576" s="33">
        <f t="shared" si="35"/>
        <v>0.99227499478261361</v>
      </c>
    </row>
    <row r="577" spans="1:13" ht="27.6">
      <c r="A577" t="s">
        <v>164</v>
      </c>
      <c r="B577" t="s">
        <v>204</v>
      </c>
      <c r="C577" s="14" t="s">
        <v>206</v>
      </c>
      <c r="D577" t="s">
        <v>465</v>
      </c>
      <c r="E577" t="s">
        <v>483</v>
      </c>
      <c r="F577" s="20">
        <v>2039</v>
      </c>
      <c r="G577" s="20">
        <v>45</v>
      </c>
      <c r="H577" s="11">
        <v>5807.0246631972796</v>
      </c>
      <c r="I577" s="10">
        <v>4284166.3321116697</v>
      </c>
      <c r="J577" s="33">
        <f t="shared" si="32"/>
        <v>1.3554619996126508E-3</v>
      </c>
      <c r="K577" s="33">
        <f t="shared" si="33"/>
        <v>1.3545437759157064E-3</v>
      </c>
      <c r="L577" s="33">
        <f t="shared" si="34"/>
        <v>0.99227499478261361</v>
      </c>
      <c r="M577" s="33">
        <f t="shared" si="35"/>
        <v>0.99093091486443408</v>
      </c>
    </row>
    <row r="578" spans="1:13" ht="27.6">
      <c r="A578" t="s">
        <v>164</v>
      </c>
      <c r="B578" t="s">
        <v>204</v>
      </c>
      <c r="C578" s="14" t="s">
        <v>206</v>
      </c>
      <c r="D578" t="s">
        <v>465</v>
      </c>
      <c r="E578" t="s">
        <v>483</v>
      </c>
      <c r="F578" s="20">
        <v>2039</v>
      </c>
      <c r="G578" s="20">
        <v>46</v>
      </c>
      <c r="H578" s="11">
        <v>6120.9836779546004</v>
      </c>
      <c r="I578" s="10">
        <v>4223490.9771202104</v>
      </c>
      <c r="J578" s="33">
        <f t="shared" ref="J578:J641" si="36">IF(I578&gt;0,H578/I578,0)</f>
        <v>1.4492711624373342E-3</v>
      </c>
      <c r="K578" s="33">
        <f t="shared" ref="K578:K641" si="37">1-EXP(-J578)</f>
        <v>1.4482214761407652E-3</v>
      </c>
      <c r="L578" s="33">
        <f t="shared" ref="L578:L641" si="38">IF(G578=30,1,M577)</f>
        <v>0.99093091486443408</v>
      </c>
      <c r="M578" s="33">
        <f t="shared" ref="M578:M641" si="39">L578*(1-K578)</f>
        <v>0.98949582743215558</v>
      </c>
    </row>
    <row r="579" spans="1:13" ht="27.6">
      <c r="A579" t="s">
        <v>164</v>
      </c>
      <c r="B579" t="s">
        <v>204</v>
      </c>
      <c r="C579" s="14" t="s">
        <v>206</v>
      </c>
      <c r="D579" t="s">
        <v>465</v>
      </c>
      <c r="E579" t="s">
        <v>483</v>
      </c>
      <c r="F579" s="20">
        <v>2039</v>
      </c>
      <c r="G579" s="20">
        <v>47</v>
      </c>
      <c r="H579" s="11">
        <v>6769.8598423775002</v>
      </c>
      <c r="I579" s="10">
        <v>4252395.4939092901</v>
      </c>
      <c r="J579" s="33">
        <f t="shared" si="36"/>
        <v>1.5920108682444935E-3</v>
      </c>
      <c r="K579" s="33">
        <f t="shared" si="37"/>
        <v>1.590744291166124E-3</v>
      </c>
      <c r="L579" s="33">
        <f t="shared" si="38"/>
        <v>0.98949582743215558</v>
      </c>
      <c r="M579" s="33">
        <f t="shared" si="39"/>
        <v>0.98792179259353519</v>
      </c>
    </row>
    <row r="580" spans="1:13" ht="27.6">
      <c r="A580" t="s">
        <v>164</v>
      </c>
      <c r="B580" t="s">
        <v>204</v>
      </c>
      <c r="C580" s="14" t="s">
        <v>206</v>
      </c>
      <c r="D580" t="s">
        <v>465</v>
      </c>
      <c r="E580" t="s">
        <v>483</v>
      </c>
      <c r="F580" s="20">
        <v>2039</v>
      </c>
      <c r="G580" s="20">
        <v>48</v>
      </c>
      <c r="H580" s="11">
        <v>7462.1908849862002</v>
      </c>
      <c r="I580" s="10">
        <v>4260913.5298121599</v>
      </c>
      <c r="J580" s="33">
        <f t="shared" si="36"/>
        <v>1.7513124433940735E-3</v>
      </c>
      <c r="K580" s="33">
        <f t="shared" si="37"/>
        <v>1.7497797906054213E-3</v>
      </c>
      <c r="L580" s="33">
        <f t="shared" si="38"/>
        <v>0.98792179259353519</v>
      </c>
      <c r="M580" s="33">
        <f t="shared" si="39"/>
        <v>0.98619314700615635</v>
      </c>
    </row>
    <row r="581" spans="1:13" ht="27.6">
      <c r="A581" t="s">
        <v>164</v>
      </c>
      <c r="B581" t="s">
        <v>204</v>
      </c>
      <c r="C581" s="14" t="s">
        <v>206</v>
      </c>
      <c r="D581" t="s">
        <v>465</v>
      </c>
      <c r="E581" t="s">
        <v>483</v>
      </c>
      <c r="F581" s="20">
        <v>2039</v>
      </c>
      <c r="G581" s="20">
        <v>49</v>
      </c>
      <c r="H581" s="11">
        <v>11074.506834948999</v>
      </c>
      <c r="I581" s="10">
        <v>6268314.6090576304</v>
      </c>
      <c r="J581" s="33">
        <f t="shared" si="36"/>
        <v>1.7667439376681071E-3</v>
      </c>
      <c r="K581" s="33">
        <f t="shared" si="37"/>
        <v>1.765184164306044E-3</v>
      </c>
      <c r="L581" s="33">
        <f t="shared" si="38"/>
        <v>0.98619314700615635</v>
      </c>
      <c r="M581" s="33">
        <f t="shared" si="39"/>
        <v>0.98445233448011393</v>
      </c>
    </row>
    <row r="582" spans="1:13" ht="27.6">
      <c r="A582" t="s">
        <v>164</v>
      </c>
      <c r="B582" t="s">
        <v>204</v>
      </c>
      <c r="C582" s="14" t="s">
        <v>206</v>
      </c>
      <c r="D582" t="s">
        <v>465</v>
      </c>
      <c r="E582" t="s">
        <v>483</v>
      </c>
      <c r="F582" s="20">
        <v>2039</v>
      </c>
      <c r="G582" s="20">
        <v>50</v>
      </c>
      <c r="H582" s="11">
        <v>9328.1832081274406</v>
      </c>
      <c r="I582" s="10">
        <v>4199320.6164632197</v>
      </c>
      <c r="J582" s="33">
        <f t="shared" si="36"/>
        <v>2.2213553238961512E-3</v>
      </c>
      <c r="K582" s="33">
        <f t="shared" si="37"/>
        <v>2.2188899399944173E-3</v>
      </c>
      <c r="L582" s="33">
        <f t="shared" si="38"/>
        <v>0.98445233448011393</v>
      </c>
      <c r="M582" s="33">
        <f t="shared" si="39"/>
        <v>0.982267943098732</v>
      </c>
    </row>
    <row r="583" spans="1:13" ht="27.6">
      <c r="A583" t="s">
        <v>164</v>
      </c>
      <c r="B583" t="s">
        <v>204</v>
      </c>
      <c r="C583" s="14" t="s">
        <v>206</v>
      </c>
      <c r="D583" t="s">
        <v>465</v>
      </c>
      <c r="E583" t="s">
        <v>483</v>
      </c>
      <c r="F583" s="20">
        <v>2039</v>
      </c>
      <c r="G583" s="20">
        <v>51</v>
      </c>
      <c r="H583" s="11">
        <v>9947.0167144460193</v>
      </c>
      <c r="I583" s="10">
        <v>4170064.0125993099</v>
      </c>
      <c r="J583" s="33">
        <f t="shared" si="36"/>
        <v>2.3853390941703514E-3</v>
      </c>
      <c r="K583" s="33">
        <f t="shared" si="37"/>
        <v>2.3824964335589227E-3</v>
      </c>
      <c r="L583" s="33">
        <f t="shared" si="38"/>
        <v>0.982267943098732</v>
      </c>
      <c r="M583" s="33">
        <f t="shared" si="39"/>
        <v>0.97992769322750006</v>
      </c>
    </row>
    <row r="584" spans="1:13" ht="27.6">
      <c r="A584" t="s">
        <v>164</v>
      </c>
      <c r="B584" t="s">
        <v>204</v>
      </c>
      <c r="C584" s="14" t="s">
        <v>206</v>
      </c>
      <c r="D584" t="s">
        <v>465</v>
      </c>
      <c r="E584" t="s">
        <v>483</v>
      </c>
      <c r="F584" s="20">
        <v>2039</v>
      </c>
      <c r="G584" s="20">
        <v>52</v>
      </c>
      <c r="H584" s="11">
        <v>10548.8798739214</v>
      </c>
      <c r="I584" s="10">
        <v>4029199.3467337801</v>
      </c>
      <c r="J584" s="33">
        <f t="shared" si="36"/>
        <v>2.6181082061558251E-3</v>
      </c>
      <c r="K584" s="33">
        <f t="shared" si="37"/>
        <v>2.6146839498759622E-3</v>
      </c>
      <c r="L584" s="33">
        <f t="shared" si="38"/>
        <v>0.97992769322750006</v>
      </c>
      <c r="M584" s="33">
        <f t="shared" si="39"/>
        <v>0.97736549201597911</v>
      </c>
    </row>
    <row r="585" spans="1:13" ht="27.6">
      <c r="A585" t="s">
        <v>164</v>
      </c>
      <c r="B585" t="s">
        <v>204</v>
      </c>
      <c r="C585" s="14" t="s">
        <v>206</v>
      </c>
      <c r="D585" t="s">
        <v>465</v>
      </c>
      <c r="E585" t="s">
        <v>483</v>
      </c>
      <c r="F585" s="20">
        <v>2039</v>
      </c>
      <c r="G585" s="20">
        <v>53</v>
      </c>
      <c r="H585" s="11">
        <v>11415.6291193918</v>
      </c>
      <c r="I585" s="10">
        <v>3981549.25906946</v>
      </c>
      <c r="J585" s="33">
        <f t="shared" si="36"/>
        <v>2.867132459403449E-3</v>
      </c>
      <c r="K585" s="33">
        <f t="shared" si="37"/>
        <v>2.8630261605053775E-3</v>
      </c>
      <c r="L585" s="33">
        <f t="shared" si="38"/>
        <v>0.97736549201597911</v>
      </c>
      <c r="M585" s="33">
        <f t="shared" si="39"/>
        <v>0.97456726904396218</v>
      </c>
    </row>
    <row r="586" spans="1:13" ht="27.6">
      <c r="A586" t="s">
        <v>164</v>
      </c>
      <c r="B586" t="s">
        <v>204</v>
      </c>
      <c r="C586" s="14" t="s">
        <v>206</v>
      </c>
      <c r="D586" t="s">
        <v>465</v>
      </c>
      <c r="E586" t="s">
        <v>483</v>
      </c>
      <c r="F586" s="20">
        <v>2039</v>
      </c>
      <c r="G586" s="20">
        <v>54</v>
      </c>
      <c r="H586" s="11">
        <v>12613.0236054623</v>
      </c>
      <c r="I586" s="10">
        <v>4022092.70233938</v>
      </c>
      <c r="J586" s="33">
        <f t="shared" si="36"/>
        <v>3.1359355785425223E-3</v>
      </c>
      <c r="K586" s="33">
        <f t="shared" si="37"/>
        <v>3.1310236683855797E-3</v>
      </c>
      <c r="L586" s="33">
        <f t="shared" si="38"/>
        <v>0.97456726904396218</v>
      </c>
      <c r="M586" s="33">
        <f t="shared" si="39"/>
        <v>0.97151587585815169</v>
      </c>
    </row>
    <row r="587" spans="1:13" ht="27.6">
      <c r="A587" t="s">
        <v>164</v>
      </c>
      <c r="B587" t="s">
        <v>204</v>
      </c>
      <c r="C587" s="14" t="s">
        <v>206</v>
      </c>
      <c r="D587" t="s">
        <v>465</v>
      </c>
      <c r="E587" t="s">
        <v>483</v>
      </c>
      <c r="F587" s="20">
        <v>2039</v>
      </c>
      <c r="G587" s="20">
        <v>55</v>
      </c>
      <c r="H587" s="11">
        <v>13913.738075195</v>
      </c>
      <c r="I587" s="10">
        <v>4084527.52624729</v>
      </c>
      <c r="J587" s="33">
        <f t="shared" si="36"/>
        <v>3.4064498245598603E-3</v>
      </c>
      <c r="K587" s="33">
        <f t="shared" si="37"/>
        <v>3.4006544567670716E-3</v>
      </c>
      <c r="L587" s="33">
        <f t="shared" si="38"/>
        <v>0.97151587585815169</v>
      </c>
      <c r="M587" s="33">
        <f t="shared" si="39"/>
        <v>0.96821208606509468</v>
      </c>
    </row>
    <row r="588" spans="1:13" ht="27.6">
      <c r="A588" t="s">
        <v>164</v>
      </c>
      <c r="B588" t="s">
        <v>204</v>
      </c>
      <c r="C588" s="14" t="s">
        <v>206</v>
      </c>
      <c r="D588" t="s">
        <v>465</v>
      </c>
      <c r="E588" t="s">
        <v>483</v>
      </c>
      <c r="F588" s="20">
        <v>2039</v>
      </c>
      <c r="G588" s="20">
        <v>56</v>
      </c>
      <c r="H588" s="11">
        <v>14786.116122927901</v>
      </c>
      <c r="I588" s="10">
        <v>4041500.6138323899</v>
      </c>
      <c r="J588" s="33">
        <f t="shared" si="36"/>
        <v>3.6585707972729541E-3</v>
      </c>
      <c r="K588" s="33">
        <f t="shared" si="37"/>
        <v>3.651886381421221E-3</v>
      </c>
      <c r="L588" s="33">
        <f t="shared" si="38"/>
        <v>0.96821208606509468</v>
      </c>
      <c r="M588" s="33">
        <f t="shared" si="39"/>
        <v>0.96467628553366613</v>
      </c>
    </row>
    <row r="589" spans="1:13" ht="27.6">
      <c r="A589" t="s">
        <v>164</v>
      </c>
      <c r="B589" t="s">
        <v>204</v>
      </c>
      <c r="C589" s="14" t="s">
        <v>206</v>
      </c>
      <c r="D589" t="s">
        <v>465</v>
      </c>
      <c r="E589" t="s">
        <v>483</v>
      </c>
      <c r="F589" s="20">
        <v>2039</v>
      </c>
      <c r="G589" s="20">
        <v>57</v>
      </c>
      <c r="H589" s="11">
        <v>15601.9436638528</v>
      </c>
      <c r="I589" s="10">
        <v>3891546.1021920699</v>
      </c>
      <c r="J589" s="33">
        <f t="shared" si="36"/>
        <v>4.0091889583588327E-3</v>
      </c>
      <c r="K589" s="33">
        <f t="shared" si="37"/>
        <v>4.0011628898978246E-3</v>
      </c>
      <c r="L589" s="33">
        <f t="shared" si="38"/>
        <v>0.96467628553366613</v>
      </c>
      <c r="M589" s="33">
        <f t="shared" si="39"/>
        <v>0.96081645857922438</v>
      </c>
    </row>
    <row r="590" spans="1:13" ht="27.6">
      <c r="A590" t="s">
        <v>164</v>
      </c>
      <c r="B590" t="s">
        <v>204</v>
      </c>
      <c r="C590" s="14" t="s">
        <v>206</v>
      </c>
      <c r="D590" t="s">
        <v>465</v>
      </c>
      <c r="E590" t="s">
        <v>483</v>
      </c>
      <c r="F590" s="20">
        <v>2039</v>
      </c>
      <c r="G590" s="20">
        <v>58</v>
      </c>
      <c r="H590" s="11">
        <v>16687.455782085199</v>
      </c>
      <c r="I590" s="10">
        <v>3799617.21615117</v>
      </c>
      <c r="J590" s="33">
        <f t="shared" si="36"/>
        <v>4.3918781373953218E-3</v>
      </c>
      <c r="K590" s="33">
        <f t="shared" si="37"/>
        <v>4.3822479439786788E-3</v>
      </c>
      <c r="L590" s="33">
        <f t="shared" si="38"/>
        <v>0.96081645857922438</v>
      </c>
      <c r="M590" s="33">
        <f t="shared" si="39"/>
        <v>0.95660592262907473</v>
      </c>
    </row>
    <row r="591" spans="1:13" ht="27.6">
      <c r="A591" t="s">
        <v>164</v>
      </c>
      <c r="B591" t="s">
        <v>204</v>
      </c>
      <c r="C591" s="14" t="s">
        <v>206</v>
      </c>
      <c r="D591" t="s">
        <v>465</v>
      </c>
      <c r="E591" t="s">
        <v>483</v>
      </c>
      <c r="F591" s="20">
        <v>2039</v>
      </c>
      <c r="G591" s="20">
        <v>59</v>
      </c>
      <c r="H591" s="11">
        <v>17913.63049028</v>
      </c>
      <c r="I591" s="10">
        <v>3721237.3164945398</v>
      </c>
      <c r="J591" s="33">
        <f t="shared" si="36"/>
        <v>4.8138909095845851E-3</v>
      </c>
      <c r="K591" s="33">
        <f t="shared" si="37"/>
        <v>4.8023227068726415E-3</v>
      </c>
      <c r="L591" s="33">
        <f t="shared" si="38"/>
        <v>0.95660592262907473</v>
      </c>
      <c r="M591" s="33">
        <f t="shared" si="39"/>
        <v>0.95201199228530431</v>
      </c>
    </row>
    <row r="592" spans="1:13" ht="27.6">
      <c r="A592" t="s">
        <v>164</v>
      </c>
      <c r="B592" t="s">
        <v>204</v>
      </c>
      <c r="C592" s="14" t="s">
        <v>206</v>
      </c>
      <c r="D592" t="s">
        <v>465</v>
      </c>
      <c r="E592" t="s">
        <v>483</v>
      </c>
      <c r="F592" s="20">
        <v>2039</v>
      </c>
      <c r="G592" s="20">
        <v>60</v>
      </c>
      <c r="H592" s="11">
        <v>19197.885187204902</v>
      </c>
      <c r="I592" s="10">
        <v>3636367.5150680202</v>
      </c>
      <c r="J592" s="33">
        <f t="shared" si="36"/>
        <v>5.2794127952289207E-3</v>
      </c>
      <c r="K592" s="33">
        <f t="shared" si="37"/>
        <v>5.2655011879704228E-3</v>
      </c>
      <c r="L592" s="33">
        <f t="shared" si="38"/>
        <v>0.95201199228530431</v>
      </c>
      <c r="M592" s="33">
        <f t="shared" si="39"/>
        <v>0.946999172008964</v>
      </c>
    </row>
    <row r="593" spans="1:13" ht="27.6">
      <c r="A593" t="s">
        <v>164</v>
      </c>
      <c r="B593" t="s">
        <v>204</v>
      </c>
      <c r="C593" s="14" t="s">
        <v>206</v>
      </c>
      <c r="D593" t="s">
        <v>465</v>
      </c>
      <c r="E593" t="s">
        <v>483</v>
      </c>
      <c r="F593" s="20">
        <v>2039</v>
      </c>
      <c r="G593" s="20">
        <v>61</v>
      </c>
      <c r="H593" s="11">
        <v>20143.411019480998</v>
      </c>
      <c r="I593" s="10">
        <v>3532111.21805831</v>
      </c>
      <c r="J593" s="33">
        <f t="shared" si="36"/>
        <v>5.702937924631472E-3</v>
      </c>
      <c r="K593" s="33">
        <f t="shared" si="37"/>
        <v>5.6867070433727074E-3</v>
      </c>
      <c r="L593" s="33">
        <f t="shared" si="38"/>
        <v>0.946999172008964</v>
      </c>
      <c r="M593" s="33">
        <f t="shared" si="39"/>
        <v>0.9416138651474325</v>
      </c>
    </row>
    <row r="594" spans="1:13" ht="27.6">
      <c r="A594" t="s">
        <v>164</v>
      </c>
      <c r="B594" t="s">
        <v>204</v>
      </c>
      <c r="C594" s="14" t="s">
        <v>206</v>
      </c>
      <c r="D594" t="s">
        <v>465</v>
      </c>
      <c r="E594" t="s">
        <v>483</v>
      </c>
      <c r="F594" s="20">
        <v>2039</v>
      </c>
      <c r="G594" s="20">
        <v>62</v>
      </c>
      <c r="H594" s="11">
        <v>21603.864208493502</v>
      </c>
      <c r="I594" s="10">
        <v>3442255.6454579998</v>
      </c>
      <c r="J594" s="33">
        <f t="shared" si="36"/>
        <v>6.2760777913167046E-3</v>
      </c>
      <c r="K594" s="33">
        <f t="shared" si="37"/>
        <v>6.2564243520945029E-3</v>
      </c>
      <c r="L594" s="33">
        <f t="shared" si="38"/>
        <v>0.9416138651474325</v>
      </c>
      <c r="M594" s="33">
        <f t="shared" si="39"/>
        <v>0.93572272923125432</v>
      </c>
    </row>
    <row r="595" spans="1:13" ht="27.6">
      <c r="A595" t="s">
        <v>164</v>
      </c>
      <c r="B595" t="s">
        <v>204</v>
      </c>
      <c r="C595" s="14" t="s">
        <v>206</v>
      </c>
      <c r="D595" t="s">
        <v>465</v>
      </c>
      <c r="E595" t="s">
        <v>483</v>
      </c>
      <c r="F595" s="20">
        <v>2039</v>
      </c>
      <c r="G595" s="20">
        <v>63</v>
      </c>
      <c r="H595" s="11">
        <v>23032.652672804299</v>
      </c>
      <c r="I595" s="10">
        <v>3340434.66130397</v>
      </c>
      <c r="J595" s="33">
        <f t="shared" si="36"/>
        <v>6.8951064780932688E-3</v>
      </c>
      <c r="K595" s="33">
        <f t="shared" si="37"/>
        <v>6.8713897724644868E-3</v>
      </c>
      <c r="L595" s="33">
        <f t="shared" si="38"/>
        <v>0.93572272923125432</v>
      </c>
      <c r="M595" s="33">
        <f t="shared" si="39"/>
        <v>0.92929301363975214</v>
      </c>
    </row>
    <row r="596" spans="1:13" ht="27.6">
      <c r="A596" t="s">
        <v>164</v>
      </c>
      <c r="B596" t="s">
        <v>204</v>
      </c>
      <c r="C596" s="14" t="s">
        <v>206</v>
      </c>
      <c r="D596" t="s">
        <v>465</v>
      </c>
      <c r="E596" t="s">
        <v>483</v>
      </c>
      <c r="F596" s="20">
        <v>2039</v>
      </c>
      <c r="G596" s="20">
        <v>64</v>
      </c>
      <c r="H596" s="11">
        <v>24502.665408205601</v>
      </c>
      <c r="I596" s="10">
        <v>3236439.48204565</v>
      </c>
      <c r="J596" s="33">
        <f t="shared" si="36"/>
        <v>7.570870873419901E-3</v>
      </c>
      <c r="K596" s="33">
        <f t="shared" si="37"/>
        <v>7.5422840184834472E-3</v>
      </c>
      <c r="L596" s="33">
        <f t="shared" si="38"/>
        <v>0.92929301363975214</v>
      </c>
      <c r="M596" s="33">
        <f t="shared" si="39"/>
        <v>0.92228402179448876</v>
      </c>
    </row>
    <row r="597" spans="1:13" ht="27.6">
      <c r="A597" t="s">
        <v>164</v>
      </c>
      <c r="B597" t="s">
        <v>204</v>
      </c>
      <c r="C597" s="14" t="s">
        <v>206</v>
      </c>
      <c r="D597" t="s">
        <v>465</v>
      </c>
      <c r="E597" t="s">
        <v>483</v>
      </c>
      <c r="F597" s="20">
        <v>2039</v>
      </c>
      <c r="G597" s="20">
        <v>65</v>
      </c>
      <c r="H597" s="11">
        <v>24782.108086111599</v>
      </c>
      <c r="I597" s="10">
        <v>3106744.5295472802</v>
      </c>
      <c r="J597" s="33">
        <f t="shared" si="36"/>
        <v>7.9768734926276303E-3</v>
      </c>
      <c r="K597" s="33">
        <f t="shared" si="37"/>
        <v>7.9451426642583867E-3</v>
      </c>
      <c r="L597" s="33">
        <f t="shared" si="38"/>
        <v>0.92228402179448876</v>
      </c>
      <c r="M597" s="33">
        <f t="shared" si="39"/>
        <v>0.91495634366436551</v>
      </c>
    </row>
    <row r="598" spans="1:13" ht="27.6">
      <c r="A598" t="s">
        <v>164</v>
      </c>
      <c r="B598" t="s">
        <v>204</v>
      </c>
      <c r="C598" s="14" t="s">
        <v>206</v>
      </c>
      <c r="D598" t="s">
        <v>465</v>
      </c>
      <c r="E598" t="s">
        <v>483</v>
      </c>
      <c r="F598" s="20">
        <v>2039</v>
      </c>
      <c r="G598" s="20">
        <v>66</v>
      </c>
      <c r="H598" s="11">
        <v>26175.337382817001</v>
      </c>
      <c r="I598" s="10">
        <v>3028843.3674379801</v>
      </c>
      <c r="J598" s="33">
        <f t="shared" si="36"/>
        <v>8.642024102077631E-3</v>
      </c>
      <c r="K598" s="33">
        <f t="shared" si="37"/>
        <v>8.6047891507714525E-3</v>
      </c>
      <c r="L598" s="33">
        <f t="shared" si="38"/>
        <v>0.91495634366436551</v>
      </c>
      <c r="M598" s="33">
        <f t="shared" si="39"/>
        <v>0.90708333724497281</v>
      </c>
    </row>
    <row r="599" spans="1:13" ht="27.6">
      <c r="A599" t="s">
        <v>164</v>
      </c>
      <c r="B599" t="s">
        <v>204</v>
      </c>
      <c r="C599" s="14" t="s">
        <v>206</v>
      </c>
      <c r="D599" t="s">
        <v>465</v>
      </c>
      <c r="E599" t="s">
        <v>483</v>
      </c>
      <c r="F599" s="20">
        <v>2039</v>
      </c>
      <c r="G599" s="20">
        <v>67</v>
      </c>
      <c r="H599" s="11">
        <v>26716.7468835662</v>
      </c>
      <c r="I599" s="10">
        <v>2808206.34748876</v>
      </c>
      <c r="J599" s="33">
        <f t="shared" si="36"/>
        <v>9.5138118705050522E-3</v>
      </c>
      <c r="K599" s="33">
        <f t="shared" si="37"/>
        <v>9.4686987416449098E-3</v>
      </c>
      <c r="L599" s="33">
        <f t="shared" si="38"/>
        <v>0.90708333724497281</v>
      </c>
      <c r="M599" s="33">
        <f t="shared" si="39"/>
        <v>0.89849443839103427</v>
      </c>
    </row>
    <row r="600" spans="1:13" ht="27.6">
      <c r="A600" t="s">
        <v>164</v>
      </c>
      <c r="B600" t="s">
        <v>204</v>
      </c>
      <c r="C600" s="14" t="s">
        <v>206</v>
      </c>
      <c r="D600" t="s">
        <v>465</v>
      </c>
      <c r="E600" t="s">
        <v>483</v>
      </c>
      <c r="F600" s="20">
        <v>2039</v>
      </c>
      <c r="G600" s="20">
        <v>68</v>
      </c>
      <c r="H600" s="11">
        <v>28175.2584098732</v>
      </c>
      <c r="I600" s="10">
        <v>2691866.0252241101</v>
      </c>
      <c r="J600" s="33">
        <f t="shared" si="36"/>
        <v>1.0466813038188808E-2</v>
      </c>
      <c r="K600" s="33">
        <f t="shared" si="37"/>
        <v>1.0412226565402305E-2</v>
      </c>
      <c r="L600" s="33">
        <f t="shared" si="38"/>
        <v>0.89849443839103427</v>
      </c>
      <c r="M600" s="33">
        <f t="shared" si="39"/>
        <v>0.88913911073075291</v>
      </c>
    </row>
    <row r="601" spans="1:13" ht="27.6">
      <c r="A601" t="s">
        <v>164</v>
      </c>
      <c r="B601" t="s">
        <v>204</v>
      </c>
      <c r="C601" s="14" t="s">
        <v>206</v>
      </c>
      <c r="D601" t="s">
        <v>465</v>
      </c>
      <c r="E601" t="s">
        <v>483</v>
      </c>
      <c r="F601" s="20">
        <v>2039</v>
      </c>
      <c r="G601" s="20">
        <v>69</v>
      </c>
      <c r="H601" s="11">
        <v>29702.6747550644</v>
      </c>
      <c r="I601" s="10">
        <v>2577915.5069874101</v>
      </c>
      <c r="J601" s="33">
        <f t="shared" si="36"/>
        <v>1.1521973732093098E-2</v>
      </c>
      <c r="K601" s="33">
        <f t="shared" si="37"/>
        <v>1.1455849995059886E-2</v>
      </c>
      <c r="L601" s="33">
        <f t="shared" si="38"/>
        <v>0.88913911073075291</v>
      </c>
      <c r="M601" s="33">
        <f t="shared" si="39"/>
        <v>0.87895326645348049</v>
      </c>
    </row>
    <row r="602" spans="1:13" ht="27.6">
      <c r="A602" t="s">
        <v>164</v>
      </c>
      <c r="B602" t="s">
        <v>204</v>
      </c>
      <c r="C602" s="14" t="s">
        <v>206</v>
      </c>
      <c r="D602" t="s">
        <v>465</v>
      </c>
      <c r="E602" t="s">
        <v>483</v>
      </c>
      <c r="F602" s="20">
        <v>2040</v>
      </c>
      <c r="G602" s="20">
        <v>30</v>
      </c>
      <c r="H602" s="11">
        <v>801.29219801537204</v>
      </c>
      <c r="I602" s="10">
        <v>4755770.9886483997</v>
      </c>
      <c r="J602" s="33">
        <f t="shared" si="36"/>
        <v>1.6848839019540363E-4</v>
      </c>
      <c r="K602" s="33">
        <f t="shared" si="37"/>
        <v>1.6847419682375353E-4</v>
      </c>
      <c r="L602" s="33">
        <f t="shared" si="38"/>
        <v>1</v>
      </c>
      <c r="M602" s="33">
        <f t="shared" si="39"/>
        <v>0.99983152580317625</v>
      </c>
    </row>
    <row r="603" spans="1:13" ht="27.6">
      <c r="A603" t="s">
        <v>164</v>
      </c>
      <c r="B603" t="s">
        <v>204</v>
      </c>
      <c r="C603" s="14" t="s">
        <v>206</v>
      </c>
      <c r="D603" t="s">
        <v>465</v>
      </c>
      <c r="E603" t="s">
        <v>483</v>
      </c>
      <c r="F603" s="20">
        <v>2040</v>
      </c>
      <c r="G603" s="20">
        <v>31</v>
      </c>
      <c r="H603" s="11">
        <v>1016.7829974065201</v>
      </c>
      <c r="I603" s="10">
        <v>4684888.6923501398</v>
      </c>
      <c r="J603" s="33">
        <f t="shared" si="36"/>
        <v>2.1703461153021724E-4</v>
      </c>
      <c r="K603" s="33">
        <f t="shared" si="37"/>
        <v>2.1701106122273828E-4</v>
      </c>
      <c r="L603" s="33">
        <f t="shared" si="38"/>
        <v>0.99983152580317625</v>
      </c>
      <c r="M603" s="33">
        <f t="shared" si="39"/>
        <v>0.9996145513027177</v>
      </c>
    </row>
    <row r="604" spans="1:13" ht="27.6">
      <c r="A604" t="s">
        <v>164</v>
      </c>
      <c r="B604" t="s">
        <v>204</v>
      </c>
      <c r="C604" s="14" t="s">
        <v>206</v>
      </c>
      <c r="D604" t="s">
        <v>465</v>
      </c>
      <c r="E604" t="s">
        <v>483</v>
      </c>
      <c r="F604" s="20">
        <v>2040</v>
      </c>
      <c r="G604" s="20">
        <v>32</v>
      </c>
      <c r="H604" s="11">
        <v>1055.90720795998</v>
      </c>
      <c r="I604" s="10">
        <v>4642359.1997221103</v>
      </c>
      <c r="J604" s="33">
        <f t="shared" si="36"/>
        <v>2.2745056177970592E-4</v>
      </c>
      <c r="K604" s="33">
        <f t="shared" si="37"/>
        <v>2.2742469686176658E-4</v>
      </c>
      <c r="L604" s="33">
        <f t="shared" si="38"/>
        <v>0.9996145513027177</v>
      </c>
      <c r="M604" s="33">
        <f t="shared" si="39"/>
        <v>0.99938721426640909</v>
      </c>
    </row>
    <row r="605" spans="1:13" ht="27.6">
      <c r="A605" t="s">
        <v>164</v>
      </c>
      <c r="B605" t="s">
        <v>204</v>
      </c>
      <c r="C605" s="14" t="s">
        <v>206</v>
      </c>
      <c r="D605" t="s">
        <v>465</v>
      </c>
      <c r="E605" t="s">
        <v>483</v>
      </c>
      <c r="F605" s="20">
        <v>2040</v>
      </c>
      <c r="G605" s="20">
        <v>33</v>
      </c>
      <c r="H605" s="11">
        <v>1171.27067002839</v>
      </c>
      <c r="I605" s="10">
        <v>4668392.5806011697</v>
      </c>
      <c r="J605" s="33">
        <f t="shared" si="36"/>
        <v>2.5089378191873492E-4</v>
      </c>
      <c r="K605" s="33">
        <f t="shared" si="37"/>
        <v>2.5086231070581277E-4</v>
      </c>
      <c r="L605" s="33">
        <f t="shared" si="38"/>
        <v>0.99938721426640909</v>
      </c>
      <c r="M605" s="33">
        <f t="shared" si="39"/>
        <v>0.99913650568054835</v>
      </c>
    </row>
    <row r="606" spans="1:13" ht="27.6">
      <c r="A606" t="s">
        <v>164</v>
      </c>
      <c r="B606" t="s">
        <v>204</v>
      </c>
      <c r="C606" s="14" t="s">
        <v>206</v>
      </c>
      <c r="D606" t="s">
        <v>465</v>
      </c>
      <c r="E606" t="s">
        <v>483</v>
      </c>
      <c r="F606" s="20">
        <v>2040</v>
      </c>
      <c r="G606" s="20">
        <v>34</v>
      </c>
      <c r="H606" s="11">
        <v>1219.8186871852199</v>
      </c>
      <c r="I606" s="10">
        <v>4585238.1466778396</v>
      </c>
      <c r="J606" s="33">
        <f t="shared" si="36"/>
        <v>2.6603169740900372E-4</v>
      </c>
      <c r="K606" s="33">
        <f t="shared" si="37"/>
        <v>2.659963141147248E-4</v>
      </c>
      <c r="L606" s="33">
        <f t="shared" si="38"/>
        <v>0.99913650568054835</v>
      </c>
      <c r="M606" s="33">
        <f t="shared" si="39"/>
        <v>0.99887073905273982</v>
      </c>
    </row>
    <row r="607" spans="1:13" ht="27.6">
      <c r="A607" t="s">
        <v>164</v>
      </c>
      <c r="B607" t="s">
        <v>204</v>
      </c>
      <c r="C607" s="14" t="s">
        <v>206</v>
      </c>
      <c r="D607" t="s">
        <v>465</v>
      </c>
      <c r="E607" t="s">
        <v>483</v>
      </c>
      <c r="F607" s="20">
        <v>2040</v>
      </c>
      <c r="G607" s="20">
        <v>35</v>
      </c>
      <c r="H607" s="11">
        <v>1596.0974512395501</v>
      </c>
      <c r="I607" s="10">
        <v>4523848.93890802</v>
      </c>
      <c r="J607" s="33">
        <f t="shared" si="36"/>
        <v>3.5281846781223884E-4</v>
      </c>
      <c r="K607" s="33">
        <f t="shared" si="37"/>
        <v>3.5275623469588346E-4</v>
      </c>
      <c r="L607" s="33">
        <f t="shared" si="38"/>
        <v>0.99887073905273982</v>
      </c>
      <c r="M607" s="33">
        <f t="shared" si="39"/>
        <v>0.99851838117188363</v>
      </c>
    </row>
    <row r="608" spans="1:13" ht="27.6">
      <c r="A608" t="s">
        <v>164</v>
      </c>
      <c r="B608" t="s">
        <v>204</v>
      </c>
      <c r="C608" s="14" t="s">
        <v>206</v>
      </c>
      <c r="D608" t="s">
        <v>465</v>
      </c>
      <c r="E608" t="s">
        <v>483</v>
      </c>
      <c r="F608" s="20">
        <v>2040</v>
      </c>
      <c r="G608" s="20">
        <v>36</v>
      </c>
      <c r="H608" s="11">
        <v>1711.34715924176</v>
      </c>
      <c r="I608" s="10">
        <v>4394524.4968332499</v>
      </c>
      <c r="J608" s="33">
        <f t="shared" si="36"/>
        <v>3.8942715201041171E-4</v>
      </c>
      <c r="K608" s="33">
        <f t="shared" si="37"/>
        <v>3.8935133509909736E-4</v>
      </c>
      <c r="L608" s="33">
        <f t="shared" si="38"/>
        <v>0.99851838117188363</v>
      </c>
      <c r="M608" s="33">
        <f t="shared" si="39"/>
        <v>0.99812960670705342</v>
      </c>
    </row>
    <row r="609" spans="1:13" ht="27.6">
      <c r="A609" t="s">
        <v>164</v>
      </c>
      <c r="B609" t="s">
        <v>204</v>
      </c>
      <c r="C609" s="14" t="s">
        <v>206</v>
      </c>
      <c r="D609" t="s">
        <v>465</v>
      </c>
      <c r="E609" t="s">
        <v>483</v>
      </c>
      <c r="F609" s="20">
        <v>2040</v>
      </c>
      <c r="G609" s="20">
        <v>37</v>
      </c>
      <c r="H609" s="11">
        <v>1815.6494483178301</v>
      </c>
      <c r="I609" s="10">
        <v>4328184.67605347</v>
      </c>
      <c r="J609" s="33">
        <f t="shared" si="36"/>
        <v>4.1949444956987776E-4</v>
      </c>
      <c r="K609" s="33">
        <f t="shared" si="37"/>
        <v>4.1940647407545661E-4</v>
      </c>
      <c r="L609" s="33">
        <f t="shared" si="38"/>
        <v>0.99812960670705342</v>
      </c>
      <c r="M609" s="33">
        <f t="shared" si="39"/>
        <v>0.9977109846880341</v>
      </c>
    </row>
    <row r="610" spans="1:13" ht="27.6">
      <c r="A610" t="s">
        <v>164</v>
      </c>
      <c r="B610" t="s">
        <v>204</v>
      </c>
      <c r="C610" s="14" t="s">
        <v>206</v>
      </c>
      <c r="D610" t="s">
        <v>465</v>
      </c>
      <c r="E610" t="s">
        <v>483</v>
      </c>
      <c r="F610" s="20">
        <v>2040</v>
      </c>
      <c r="G610" s="20">
        <v>38</v>
      </c>
      <c r="H610" s="11">
        <v>2103.1488912700502</v>
      </c>
      <c r="I610" s="10">
        <v>4304487.8672275404</v>
      </c>
      <c r="J610" s="33">
        <f t="shared" si="36"/>
        <v>4.8859445214899833E-4</v>
      </c>
      <c r="K610" s="33">
        <f t="shared" si="37"/>
        <v>4.8847510931715465E-4</v>
      </c>
      <c r="L610" s="33">
        <f t="shared" si="38"/>
        <v>0.9977109846880341</v>
      </c>
      <c r="M610" s="33">
        <f t="shared" si="39"/>
        <v>0.9972236277057217</v>
      </c>
    </row>
    <row r="611" spans="1:13" ht="27.6">
      <c r="A611" t="s">
        <v>164</v>
      </c>
      <c r="B611" t="s">
        <v>204</v>
      </c>
      <c r="C611" s="14" t="s">
        <v>206</v>
      </c>
      <c r="D611" t="s">
        <v>465</v>
      </c>
      <c r="E611" t="s">
        <v>483</v>
      </c>
      <c r="F611" s="20">
        <v>2040</v>
      </c>
      <c r="G611" s="20">
        <v>39</v>
      </c>
      <c r="H611" s="11">
        <v>2261.0253437737601</v>
      </c>
      <c r="I611" s="10">
        <v>4282545.87661222</v>
      </c>
      <c r="J611" s="33">
        <f t="shared" si="36"/>
        <v>5.2796290078797295E-4</v>
      </c>
      <c r="K611" s="33">
        <f t="shared" si="37"/>
        <v>5.2782355290026395E-4</v>
      </c>
      <c r="L611" s="33">
        <f t="shared" si="38"/>
        <v>0.9972236277057217</v>
      </c>
      <c r="M611" s="33">
        <f t="shared" si="39"/>
        <v>0.99669726958750993</v>
      </c>
    </row>
    <row r="612" spans="1:13" ht="27.6">
      <c r="A612" t="s">
        <v>164</v>
      </c>
      <c r="B612" t="s">
        <v>204</v>
      </c>
      <c r="C612" s="14" t="s">
        <v>206</v>
      </c>
      <c r="D612" t="s">
        <v>465</v>
      </c>
      <c r="E612" t="s">
        <v>483</v>
      </c>
      <c r="F612" s="20">
        <v>2040</v>
      </c>
      <c r="G612" s="20">
        <v>40</v>
      </c>
      <c r="H612" s="11">
        <v>3019.0021029126801</v>
      </c>
      <c r="I612" s="10">
        <v>4260000.5935145896</v>
      </c>
      <c r="J612" s="33">
        <f t="shared" si="36"/>
        <v>7.0868584091485773E-4</v>
      </c>
      <c r="K612" s="33">
        <f t="shared" si="37"/>
        <v>7.0843478241500168E-4</v>
      </c>
      <c r="L612" s="33">
        <f t="shared" si="38"/>
        <v>0.99669726958750993</v>
      </c>
      <c r="M612" s="33">
        <f t="shared" si="39"/>
        <v>0.99599117457419606</v>
      </c>
    </row>
    <row r="613" spans="1:13" ht="27.6">
      <c r="A613" t="s">
        <v>164</v>
      </c>
      <c r="B613" t="s">
        <v>204</v>
      </c>
      <c r="C613" s="14" t="s">
        <v>206</v>
      </c>
      <c r="D613" t="s">
        <v>465</v>
      </c>
      <c r="E613" t="s">
        <v>483</v>
      </c>
      <c r="F613" s="20">
        <v>2040</v>
      </c>
      <c r="G613" s="20">
        <v>41</v>
      </c>
      <c r="H613" s="11">
        <v>3260.9166098014598</v>
      </c>
      <c r="I613" s="10">
        <v>4275650.50495042</v>
      </c>
      <c r="J613" s="33">
        <f t="shared" si="36"/>
        <v>7.6267145923782022E-4</v>
      </c>
      <c r="K613" s="33">
        <f t="shared" si="37"/>
        <v>7.6238069928324936E-4</v>
      </c>
      <c r="L613" s="33">
        <f t="shared" si="38"/>
        <v>0.99599117457419606</v>
      </c>
      <c r="M613" s="33">
        <f t="shared" si="39"/>
        <v>0.9952318501260442</v>
      </c>
    </row>
    <row r="614" spans="1:13" ht="27.6">
      <c r="A614" t="s">
        <v>164</v>
      </c>
      <c r="B614" t="s">
        <v>204</v>
      </c>
      <c r="C614" s="14" t="s">
        <v>206</v>
      </c>
      <c r="D614" t="s">
        <v>465</v>
      </c>
      <c r="E614" t="s">
        <v>483</v>
      </c>
      <c r="F614" s="20">
        <v>2040</v>
      </c>
      <c r="G614" s="20">
        <v>42</v>
      </c>
      <c r="H614" s="11">
        <v>3598.0065488546602</v>
      </c>
      <c r="I614" s="10">
        <v>4330180.09192234</v>
      </c>
      <c r="J614" s="33">
        <f t="shared" si="36"/>
        <v>8.3091383556228979E-4</v>
      </c>
      <c r="K614" s="33">
        <f t="shared" si="37"/>
        <v>8.3056872225428791E-4</v>
      </c>
      <c r="L614" s="33">
        <f t="shared" si="38"/>
        <v>0.9952318501260442</v>
      </c>
      <c r="M614" s="33">
        <f t="shared" si="39"/>
        <v>0.99440524167993827</v>
      </c>
    </row>
    <row r="615" spans="1:13" ht="27.6">
      <c r="A615" t="s">
        <v>164</v>
      </c>
      <c r="B615" t="s">
        <v>204</v>
      </c>
      <c r="C615" s="14" t="s">
        <v>206</v>
      </c>
      <c r="D615" t="s">
        <v>465</v>
      </c>
      <c r="E615" t="s">
        <v>483</v>
      </c>
      <c r="F615" s="20">
        <v>2040</v>
      </c>
      <c r="G615" s="20">
        <v>43</v>
      </c>
      <c r="H615" s="11">
        <v>4260.6095316722403</v>
      </c>
      <c r="I615" s="10">
        <v>4460665.4706038795</v>
      </c>
      <c r="J615" s="33">
        <f t="shared" si="36"/>
        <v>9.551511001553416E-4</v>
      </c>
      <c r="K615" s="33">
        <f t="shared" si="37"/>
        <v>9.5469508854151286E-4</v>
      </c>
      <c r="L615" s="33">
        <f t="shared" si="38"/>
        <v>0.99440524167993827</v>
      </c>
      <c r="M615" s="33">
        <f t="shared" si="39"/>
        <v>0.99345588787968653</v>
      </c>
    </row>
    <row r="616" spans="1:13" ht="27.6">
      <c r="A616" t="s">
        <v>164</v>
      </c>
      <c r="B616" t="s">
        <v>204</v>
      </c>
      <c r="C616" s="14" t="s">
        <v>206</v>
      </c>
      <c r="D616" t="s">
        <v>465</v>
      </c>
      <c r="E616" t="s">
        <v>483</v>
      </c>
      <c r="F616" s="20">
        <v>2040</v>
      </c>
      <c r="G616" s="20">
        <v>44</v>
      </c>
      <c r="H616" s="11">
        <v>4599.3556937703197</v>
      </c>
      <c r="I616" s="10">
        <v>4412446.33192816</v>
      </c>
      <c r="J616" s="33">
        <f t="shared" si="36"/>
        <v>1.04235957738221E-3</v>
      </c>
      <c r="K616" s="33">
        <f t="shared" si="37"/>
        <v>1.0418165093450948E-3</v>
      </c>
      <c r="L616" s="33">
        <f t="shared" si="38"/>
        <v>0.99345588787968653</v>
      </c>
      <c r="M616" s="33">
        <f t="shared" si="39"/>
        <v>0.99242088913438742</v>
      </c>
    </row>
    <row r="617" spans="1:13" ht="27.6">
      <c r="A617" t="s">
        <v>164</v>
      </c>
      <c r="B617" t="s">
        <v>204</v>
      </c>
      <c r="C617" s="14" t="s">
        <v>206</v>
      </c>
      <c r="D617" t="s">
        <v>465</v>
      </c>
      <c r="E617" t="s">
        <v>483</v>
      </c>
      <c r="F617" s="20">
        <v>2040</v>
      </c>
      <c r="G617" s="20">
        <v>45</v>
      </c>
      <c r="H617" s="11">
        <v>5802.9606086976701</v>
      </c>
      <c r="I617" s="10">
        <v>4334044.9668803802</v>
      </c>
      <c r="J617" s="33">
        <f t="shared" si="36"/>
        <v>1.3389248734247921E-3</v>
      </c>
      <c r="K617" s="33">
        <f t="shared" si="37"/>
        <v>1.338028913435485E-3</v>
      </c>
      <c r="L617" s="33">
        <f t="shared" si="38"/>
        <v>0.99242088913438742</v>
      </c>
      <c r="M617" s="33">
        <f t="shared" si="39"/>
        <v>0.99109300129042821</v>
      </c>
    </row>
    <row r="618" spans="1:13" ht="27.6">
      <c r="A618" t="s">
        <v>164</v>
      </c>
      <c r="B618" t="s">
        <v>204</v>
      </c>
      <c r="C618" s="14" t="s">
        <v>206</v>
      </c>
      <c r="D618" t="s">
        <v>465</v>
      </c>
      <c r="E618" t="s">
        <v>483</v>
      </c>
      <c r="F618" s="20">
        <v>2040</v>
      </c>
      <c r="G618" s="20">
        <v>46</v>
      </c>
      <c r="H618" s="11">
        <v>6102.9857483907699</v>
      </c>
      <c r="I618" s="10">
        <v>4269511.9768671598</v>
      </c>
      <c r="J618" s="33">
        <f t="shared" si="36"/>
        <v>1.429434038704573E-3</v>
      </c>
      <c r="K618" s="33">
        <f t="shared" si="37"/>
        <v>1.4284128844845867E-3</v>
      </c>
      <c r="L618" s="33">
        <f t="shared" si="38"/>
        <v>0.99109300129042821</v>
      </c>
      <c r="M618" s="33">
        <f t="shared" si="39"/>
        <v>0.98967731127766245</v>
      </c>
    </row>
    <row r="619" spans="1:13" ht="27.6">
      <c r="A619" t="s">
        <v>164</v>
      </c>
      <c r="B619" t="s">
        <v>204</v>
      </c>
      <c r="C619" s="14" t="s">
        <v>206</v>
      </c>
      <c r="D619" t="s">
        <v>465</v>
      </c>
      <c r="E619" t="s">
        <v>483</v>
      </c>
      <c r="F619" s="20">
        <v>2040</v>
      </c>
      <c r="G619" s="20">
        <v>47</v>
      </c>
      <c r="H619" s="11">
        <v>6616.1478066286099</v>
      </c>
      <c r="I619" s="10">
        <v>4208814.2060109898</v>
      </c>
      <c r="J619" s="33">
        <f t="shared" si="36"/>
        <v>1.5719743098137923E-3</v>
      </c>
      <c r="K619" s="33">
        <f t="shared" si="37"/>
        <v>1.5707394053625645E-3</v>
      </c>
      <c r="L619" s="33">
        <f t="shared" si="38"/>
        <v>0.98967731127766245</v>
      </c>
      <c r="M619" s="33">
        <f t="shared" si="39"/>
        <v>0.98812278612624538</v>
      </c>
    </row>
    <row r="620" spans="1:13" ht="27.6">
      <c r="A620" t="s">
        <v>164</v>
      </c>
      <c r="B620" t="s">
        <v>204</v>
      </c>
      <c r="C620" s="14" t="s">
        <v>206</v>
      </c>
      <c r="D620" t="s">
        <v>465</v>
      </c>
      <c r="E620" t="s">
        <v>483</v>
      </c>
      <c r="F620" s="20">
        <v>2040</v>
      </c>
      <c r="G620" s="20">
        <v>48</v>
      </c>
      <c r="H620" s="11">
        <v>7315.7418173310598</v>
      </c>
      <c r="I620" s="10">
        <v>4236220.1585382596</v>
      </c>
      <c r="J620" s="33">
        <f t="shared" si="36"/>
        <v>1.7269503339164066E-3</v>
      </c>
      <c r="K620" s="33">
        <f t="shared" si="37"/>
        <v>1.7254600132152742E-3</v>
      </c>
      <c r="L620" s="33">
        <f t="shared" si="38"/>
        <v>0.98812278612624538</v>
      </c>
      <c r="M620" s="33">
        <f t="shared" si="39"/>
        <v>0.98641781977063769</v>
      </c>
    </row>
    <row r="621" spans="1:13" ht="27.6">
      <c r="A621" t="s">
        <v>164</v>
      </c>
      <c r="B621" t="s">
        <v>204</v>
      </c>
      <c r="C621" s="14" t="s">
        <v>206</v>
      </c>
      <c r="D621" t="s">
        <v>465</v>
      </c>
      <c r="E621" t="s">
        <v>483</v>
      </c>
      <c r="F621" s="20">
        <v>2040</v>
      </c>
      <c r="G621" s="20">
        <v>49</v>
      </c>
      <c r="H621" s="11">
        <v>8057.5451038227002</v>
      </c>
      <c r="I621" s="10">
        <v>4243142.6388752004</v>
      </c>
      <c r="J621" s="33">
        <f t="shared" si="36"/>
        <v>1.8989569264064726E-3</v>
      </c>
      <c r="K621" s="33">
        <f t="shared" si="37"/>
        <v>1.8971550484456756E-3</v>
      </c>
      <c r="L621" s="33">
        <f t="shared" si="38"/>
        <v>0.98641781977063769</v>
      </c>
      <c r="M621" s="33">
        <f t="shared" si="39"/>
        <v>0.98454643222398308</v>
      </c>
    </row>
    <row r="622" spans="1:13" ht="27.6">
      <c r="A622" t="s">
        <v>164</v>
      </c>
      <c r="B622" t="s">
        <v>204</v>
      </c>
      <c r="C622" s="14" t="s">
        <v>206</v>
      </c>
      <c r="D622" t="s">
        <v>465</v>
      </c>
      <c r="E622" t="s">
        <v>483</v>
      </c>
      <c r="F622" s="20">
        <v>2040</v>
      </c>
      <c r="G622" s="20">
        <v>50</v>
      </c>
      <c r="H622" s="11">
        <v>12549.5775496235</v>
      </c>
      <c r="I622" s="10">
        <v>6241360.1935733296</v>
      </c>
      <c r="J622" s="33">
        <f t="shared" si="36"/>
        <v>2.0107119538695559E-3</v>
      </c>
      <c r="K622" s="33">
        <f t="shared" si="37"/>
        <v>2.0086918267802067E-3</v>
      </c>
      <c r="L622" s="33">
        <f t="shared" si="38"/>
        <v>0.98454643222398308</v>
      </c>
      <c r="M622" s="33">
        <f t="shared" si="39"/>
        <v>0.98256878185248919</v>
      </c>
    </row>
    <row r="623" spans="1:13" ht="27.6">
      <c r="A623" t="s">
        <v>164</v>
      </c>
      <c r="B623" t="s">
        <v>204</v>
      </c>
      <c r="C623" s="14" t="s">
        <v>206</v>
      </c>
      <c r="D623" t="s">
        <v>465</v>
      </c>
      <c r="E623" t="s">
        <v>483</v>
      </c>
      <c r="F623" s="20">
        <v>2040</v>
      </c>
      <c r="G623" s="20">
        <v>51</v>
      </c>
      <c r="H623" s="11">
        <v>9812.0950124023093</v>
      </c>
      <c r="I623" s="10">
        <v>4177560.2728580302</v>
      </c>
      <c r="J623" s="33">
        <f t="shared" si="36"/>
        <v>2.3487620456734849E-3</v>
      </c>
      <c r="K623" s="33">
        <f t="shared" si="37"/>
        <v>2.3460058623950841E-3</v>
      </c>
      <c r="L623" s="33">
        <f t="shared" si="38"/>
        <v>0.98256878185248919</v>
      </c>
      <c r="M623" s="33">
        <f t="shared" si="39"/>
        <v>0.98026366973005685</v>
      </c>
    </row>
    <row r="624" spans="1:13" ht="27.6">
      <c r="A624" t="s">
        <v>164</v>
      </c>
      <c r="B624" t="s">
        <v>204</v>
      </c>
      <c r="C624" s="14" t="s">
        <v>206</v>
      </c>
      <c r="D624" t="s">
        <v>465</v>
      </c>
      <c r="E624" t="s">
        <v>483</v>
      </c>
      <c r="F624" s="20">
        <v>2040</v>
      </c>
      <c r="G624" s="20">
        <v>52</v>
      </c>
      <c r="H624" s="11">
        <v>10687.672557280301</v>
      </c>
      <c r="I624" s="10">
        <v>4147342.7017709999</v>
      </c>
      <c r="J624" s="33">
        <f t="shared" si="36"/>
        <v>2.5769928664724153E-3</v>
      </c>
      <c r="K624" s="33">
        <f t="shared" si="37"/>
        <v>2.5736752707742339E-3</v>
      </c>
      <c r="L624" s="33">
        <f t="shared" si="38"/>
        <v>0.98026366973005685</v>
      </c>
      <c r="M624" s="33">
        <f t="shared" si="39"/>
        <v>0.9777407893644342</v>
      </c>
    </row>
    <row r="625" spans="1:13" ht="27.6">
      <c r="A625" t="s">
        <v>164</v>
      </c>
      <c r="B625" t="s">
        <v>204</v>
      </c>
      <c r="C625" s="14" t="s">
        <v>206</v>
      </c>
      <c r="D625" t="s">
        <v>465</v>
      </c>
      <c r="E625" t="s">
        <v>483</v>
      </c>
      <c r="F625" s="20">
        <v>2040</v>
      </c>
      <c r="G625" s="20">
        <v>53</v>
      </c>
      <c r="H625" s="11">
        <v>11307.0055203702</v>
      </c>
      <c r="I625" s="10">
        <v>4005158.2540192199</v>
      </c>
      <c r="J625" s="33">
        <f t="shared" si="36"/>
        <v>2.823110799435577E-3</v>
      </c>
      <c r="K625" s="33">
        <f t="shared" si="37"/>
        <v>2.8191295695082497E-3</v>
      </c>
      <c r="L625" s="33">
        <f t="shared" si="38"/>
        <v>0.9777407893644342</v>
      </c>
      <c r="M625" s="33">
        <f t="shared" si="39"/>
        <v>0.97498441139382264</v>
      </c>
    </row>
    <row r="626" spans="1:13" ht="27.6">
      <c r="A626" t="s">
        <v>164</v>
      </c>
      <c r="B626" t="s">
        <v>204</v>
      </c>
      <c r="C626" s="14" t="s">
        <v>206</v>
      </c>
      <c r="D626" t="s">
        <v>465</v>
      </c>
      <c r="E626" t="s">
        <v>483</v>
      </c>
      <c r="F626" s="20">
        <v>2040</v>
      </c>
      <c r="G626" s="20">
        <v>54</v>
      </c>
      <c r="H626" s="11">
        <v>12208.003787903001</v>
      </c>
      <c r="I626" s="10">
        <v>3955579.3306093598</v>
      </c>
      <c r="J626" s="33">
        <f t="shared" si="36"/>
        <v>3.0862745422482398E-3</v>
      </c>
      <c r="K626" s="33">
        <f t="shared" si="37"/>
        <v>3.0815168927026404E-3</v>
      </c>
      <c r="L626" s="33">
        <f t="shared" si="38"/>
        <v>0.97498441139382264</v>
      </c>
      <c r="M626" s="33">
        <f t="shared" si="39"/>
        <v>0.97197998045999079</v>
      </c>
    </row>
    <row r="627" spans="1:13" ht="27.6">
      <c r="A627" t="s">
        <v>164</v>
      </c>
      <c r="B627" t="s">
        <v>204</v>
      </c>
      <c r="C627" s="14" t="s">
        <v>206</v>
      </c>
      <c r="D627" t="s">
        <v>465</v>
      </c>
      <c r="E627" t="s">
        <v>483</v>
      </c>
      <c r="F627" s="20">
        <v>2040</v>
      </c>
      <c r="G627" s="20">
        <v>55</v>
      </c>
      <c r="H627" s="11">
        <v>13363.320316769299</v>
      </c>
      <c r="I627" s="10">
        <v>3993444.2928102501</v>
      </c>
      <c r="J627" s="33">
        <f t="shared" si="36"/>
        <v>3.3463144436066037E-3</v>
      </c>
      <c r="K627" s="33">
        <f t="shared" si="37"/>
        <v>3.3407217734456873E-3</v>
      </c>
      <c r="L627" s="33">
        <f t="shared" si="38"/>
        <v>0.97197998045999079</v>
      </c>
      <c r="M627" s="33">
        <f t="shared" si="39"/>
        <v>0.96873286577591478</v>
      </c>
    </row>
    <row r="628" spans="1:13" ht="27.6">
      <c r="A628" t="s">
        <v>164</v>
      </c>
      <c r="B628" t="s">
        <v>204</v>
      </c>
      <c r="C628" s="14" t="s">
        <v>206</v>
      </c>
      <c r="D628" t="s">
        <v>465</v>
      </c>
      <c r="E628" t="s">
        <v>483</v>
      </c>
      <c r="F628" s="20">
        <v>2040</v>
      </c>
      <c r="G628" s="20">
        <v>56</v>
      </c>
      <c r="H628" s="11">
        <v>14560.8243001094</v>
      </c>
      <c r="I628" s="10">
        <v>4052552.1285888501</v>
      </c>
      <c r="J628" s="33">
        <f t="shared" si="36"/>
        <v>3.5930011109270204E-3</v>
      </c>
      <c r="K628" s="33">
        <f t="shared" si="37"/>
        <v>3.5865540062316459E-3</v>
      </c>
      <c r="L628" s="33">
        <f t="shared" si="38"/>
        <v>0.96873286577591478</v>
      </c>
      <c r="M628" s="33">
        <f t="shared" si="39"/>
        <v>0.96525845303519786</v>
      </c>
    </row>
    <row r="629" spans="1:13" ht="27.6">
      <c r="A629" t="s">
        <v>164</v>
      </c>
      <c r="B629" t="s">
        <v>204</v>
      </c>
      <c r="C629" s="14" t="s">
        <v>206</v>
      </c>
      <c r="D629" t="s">
        <v>465</v>
      </c>
      <c r="E629" t="s">
        <v>483</v>
      </c>
      <c r="F629" s="20">
        <v>2040</v>
      </c>
      <c r="G629" s="20">
        <v>57</v>
      </c>
      <c r="H629" s="11">
        <v>15761.018458226299</v>
      </c>
      <c r="I629" s="10">
        <v>4007461.6566149001</v>
      </c>
      <c r="J629" s="33">
        <f t="shared" si="36"/>
        <v>3.9329180934795571E-3</v>
      </c>
      <c r="K629" s="33">
        <f t="shared" si="37"/>
        <v>3.9251943001145095E-3</v>
      </c>
      <c r="L629" s="33">
        <f t="shared" si="38"/>
        <v>0.96525845303519786</v>
      </c>
      <c r="M629" s="33">
        <f t="shared" si="39"/>
        <v>0.96146962605720676</v>
      </c>
    </row>
    <row r="630" spans="1:13" ht="27.6">
      <c r="A630" t="s">
        <v>164</v>
      </c>
      <c r="B630" t="s">
        <v>204</v>
      </c>
      <c r="C630" s="14" t="s">
        <v>206</v>
      </c>
      <c r="D630" t="s">
        <v>465</v>
      </c>
      <c r="E630" t="s">
        <v>483</v>
      </c>
      <c r="F630" s="20">
        <v>2040</v>
      </c>
      <c r="G630" s="20">
        <v>58</v>
      </c>
      <c r="H630" s="11">
        <v>16625.469690400201</v>
      </c>
      <c r="I630" s="10">
        <v>3855721.2695206199</v>
      </c>
      <c r="J630" s="33">
        <f t="shared" si="36"/>
        <v>4.3118961481536863E-3</v>
      </c>
      <c r="K630" s="33">
        <f t="shared" si="37"/>
        <v>4.3026132710176634E-3</v>
      </c>
      <c r="L630" s="33">
        <f t="shared" si="38"/>
        <v>0.96146962605720676</v>
      </c>
      <c r="M630" s="33">
        <f t="shared" si="39"/>
        <v>0.9573327940844526</v>
      </c>
    </row>
    <row r="631" spans="1:13" ht="27.6">
      <c r="A631" t="s">
        <v>164</v>
      </c>
      <c r="B631" t="s">
        <v>204</v>
      </c>
      <c r="C631" s="14" t="s">
        <v>206</v>
      </c>
      <c r="D631" t="s">
        <v>465</v>
      </c>
      <c r="E631" t="s">
        <v>483</v>
      </c>
      <c r="F631" s="20">
        <v>2040</v>
      </c>
      <c r="G631" s="20">
        <v>59</v>
      </c>
      <c r="H631" s="11">
        <v>17776.1798356201</v>
      </c>
      <c r="I631" s="10">
        <v>3761386.5056777801</v>
      </c>
      <c r="J631" s="33">
        <f t="shared" si="36"/>
        <v>4.7259646964721951E-3</v>
      </c>
      <c r="K631" s="33">
        <f t="shared" si="37"/>
        <v>4.7148148967512959E-3</v>
      </c>
      <c r="L631" s="33">
        <f t="shared" si="38"/>
        <v>0.9573327940844526</v>
      </c>
      <c r="M631" s="33">
        <f t="shared" si="39"/>
        <v>0.95281914716575467</v>
      </c>
    </row>
    <row r="632" spans="1:13" ht="27.6">
      <c r="A632" t="s">
        <v>164</v>
      </c>
      <c r="B632" t="s">
        <v>204</v>
      </c>
      <c r="C632" s="14" t="s">
        <v>206</v>
      </c>
      <c r="D632" t="s">
        <v>465</v>
      </c>
      <c r="E632" t="s">
        <v>483</v>
      </c>
      <c r="F632" s="20">
        <v>2040</v>
      </c>
      <c r="G632" s="20">
        <v>60</v>
      </c>
      <c r="H632" s="11">
        <v>19039.334302944098</v>
      </c>
      <c r="I632" s="10">
        <v>3680276.0598361199</v>
      </c>
      <c r="J632" s="33">
        <f t="shared" si="36"/>
        <v>5.173344062616843E-3</v>
      </c>
      <c r="K632" s="33">
        <f t="shared" si="37"/>
        <v>5.1599853645299953E-3</v>
      </c>
      <c r="L632" s="33">
        <f t="shared" si="38"/>
        <v>0.95281914716575467</v>
      </c>
      <c r="M632" s="33">
        <f t="shared" si="39"/>
        <v>0.94790261431133538</v>
      </c>
    </row>
    <row r="633" spans="1:13" ht="27.6">
      <c r="A633" t="s">
        <v>164</v>
      </c>
      <c r="B633" t="s">
        <v>204</v>
      </c>
      <c r="C633" s="14" t="s">
        <v>206</v>
      </c>
      <c r="D633" t="s">
        <v>465</v>
      </c>
      <c r="E633" t="s">
        <v>483</v>
      </c>
      <c r="F633" s="20">
        <v>2040</v>
      </c>
      <c r="G633" s="20">
        <v>61</v>
      </c>
      <c r="H633" s="11">
        <v>20077.625180368101</v>
      </c>
      <c r="I633" s="10">
        <v>3592241.2115072901</v>
      </c>
      <c r="J633" s="33">
        <f t="shared" si="36"/>
        <v>5.5891639782016779E-3</v>
      </c>
      <c r="K633" s="33">
        <f t="shared" si="37"/>
        <v>5.5735736603517161E-3</v>
      </c>
      <c r="L633" s="33">
        <f t="shared" si="38"/>
        <v>0.94790261431133538</v>
      </c>
      <c r="M633" s="33">
        <f t="shared" si="39"/>
        <v>0.94261940926763121</v>
      </c>
    </row>
    <row r="634" spans="1:13" ht="27.6">
      <c r="A634" t="s">
        <v>164</v>
      </c>
      <c r="B634" t="s">
        <v>204</v>
      </c>
      <c r="C634" s="14" t="s">
        <v>206</v>
      </c>
      <c r="D634" t="s">
        <v>465</v>
      </c>
      <c r="E634" t="s">
        <v>483</v>
      </c>
      <c r="F634" s="20">
        <v>2040</v>
      </c>
      <c r="G634" s="20">
        <v>62</v>
      </c>
      <c r="H634" s="11">
        <v>21419.6170446168</v>
      </c>
      <c r="I634" s="10">
        <v>3485731.0210066899</v>
      </c>
      <c r="J634" s="33">
        <f t="shared" si="36"/>
        <v>6.1449426004278286E-3</v>
      </c>
      <c r="K634" s="33">
        <f t="shared" si="37"/>
        <v>6.1261010538088412E-3</v>
      </c>
      <c r="L634" s="33">
        <f t="shared" si="38"/>
        <v>0.94261940926763121</v>
      </c>
      <c r="M634" s="33">
        <f t="shared" si="39"/>
        <v>0.93684482751117615</v>
      </c>
    </row>
    <row r="635" spans="1:13" ht="27.6">
      <c r="A635" t="s">
        <v>164</v>
      </c>
      <c r="B635" t="s">
        <v>204</v>
      </c>
      <c r="C635" s="14" t="s">
        <v>206</v>
      </c>
      <c r="D635" t="s">
        <v>465</v>
      </c>
      <c r="E635" t="s">
        <v>483</v>
      </c>
      <c r="F635" s="20">
        <v>2040</v>
      </c>
      <c r="G635" s="20">
        <v>63</v>
      </c>
      <c r="H635" s="11">
        <v>22936.898604214199</v>
      </c>
      <c r="I635" s="10">
        <v>3392609.8851251798</v>
      </c>
      <c r="J635" s="33">
        <f t="shared" si="36"/>
        <v>6.7608417651497466E-3</v>
      </c>
      <c r="K635" s="33">
        <f t="shared" si="37"/>
        <v>6.7380386927243796E-3</v>
      </c>
      <c r="L635" s="33">
        <f t="shared" si="38"/>
        <v>0.93684482751117615</v>
      </c>
      <c r="M635" s="33">
        <f t="shared" si="39"/>
        <v>0.93053233081432718</v>
      </c>
    </row>
    <row r="636" spans="1:13" ht="27.6">
      <c r="A636" t="s">
        <v>164</v>
      </c>
      <c r="B636" t="s">
        <v>204</v>
      </c>
      <c r="C636" s="14" t="s">
        <v>206</v>
      </c>
      <c r="D636" t="s">
        <v>465</v>
      </c>
      <c r="E636" t="s">
        <v>483</v>
      </c>
      <c r="F636" s="20">
        <v>2040</v>
      </c>
      <c r="G636" s="20">
        <v>64</v>
      </c>
      <c r="H636" s="11">
        <v>24407.880103521398</v>
      </c>
      <c r="I636" s="10">
        <v>3287588.4540171199</v>
      </c>
      <c r="J636" s="33">
        <f t="shared" si="36"/>
        <v>7.4242504634962122E-3</v>
      </c>
      <c r="K636" s="33">
        <f t="shared" si="37"/>
        <v>7.3967587931109691E-3</v>
      </c>
      <c r="L636" s="33">
        <f t="shared" si="38"/>
        <v>0.93053233081432718</v>
      </c>
      <c r="M636" s="33">
        <f t="shared" si="39"/>
        <v>0.9236494076141023</v>
      </c>
    </row>
    <row r="637" spans="1:13" ht="27.6">
      <c r="A637" t="s">
        <v>164</v>
      </c>
      <c r="B637" t="s">
        <v>204</v>
      </c>
      <c r="C637" s="14" t="s">
        <v>206</v>
      </c>
      <c r="D637" t="s">
        <v>465</v>
      </c>
      <c r="E637" t="s">
        <v>483</v>
      </c>
      <c r="F637" s="20">
        <v>2040</v>
      </c>
      <c r="G637" s="20">
        <v>65</v>
      </c>
      <c r="H637" s="11">
        <v>24847.107118192602</v>
      </c>
      <c r="I637" s="10">
        <v>3180287.5480996501</v>
      </c>
      <c r="J637" s="33">
        <f t="shared" si="36"/>
        <v>7.8128492290075301E-3</v>
      </c>
      <c r="K637" s="33">
        <f t="shared" si="37"/>
        <v>7.7824082509818648E-3</v>
      </c>
      <c r="L637" s="33">
        <f t="shared" si="38"/>
        <v>0.9236494076141023</v>
      </c>
      <c r="M637" s="33">
        <f t="shared" si="39"/>
        <v>0.91646119084327182</v>
      </c>
    </row>
    <row r="638" spans="1:13" ht="27.6">
      <c r="A638" t="s">
        <v>164</v>
      </c>
      <c r="B638" t="s">
        <v>204</v>
      </c>
      <c r="C638" s="14" t="s">
        <v>206</v>
      </c>
      <c r="D638" t="s">
        <v>465</v>
      </c>
      <c r="E638" t="s">
        <v>483</v>
      </c>
      <c r="F638" s="20">
        <v>2040</v>
      </c>
      <c r="G638" s="20">
        <v>66</v>
      </c>
      <c r="H638" s="11">
        <v>25803.305253744202</v>
      </c>
      <c r="I638" s="10">
        <v>3048091.3319206</v>
      </c>
      <c r="J638" s="33">
        <f t="shared" si="36"/>
        <v>8.4653976682140808E-3</v>
      </c>
      <c r="K638" s="33">
        <f t="shared" si="37"/>
        <v>8.429667084992043E-3</v>
      </c>
      <c r="L638" s="33">
        <f t="shared" si="38"/>
        <v>0.91646119084327182</v>
      </c>
      <c r="M638" s="33">
        <f t="shared" si="39"/>
        <v>0.90873572810814773</v>
      </c>
    </row>
    <row r="639" spans="1:13" ht="27.6">
      <c r="A639" t="s">
        <v>164</v>
      </c>
      <c r="B639" t="s">
        <v>204</v>
      </c>
      <c r="C639" s="14" t="s">
        <v>206</v>
      </c>
      <c r="D639" t="s">
        <v>465</v>
      </c>
      <c r="E639" t="s">
        <v>483</v>
      </c>
      <c r="F639" s="20">
        <v>2040</v>
      </c>
      <c r="G639" s="20">
        <v>67</v>
      </c>
      <c r="H639" s="11">
        <v>27612.7752718425</v>
      </c>
      <c r="I639" s="10">
        <v>2965960.76946209</v>
      </c>
      <c r="J639" s="33">
        <f t="shared" si="36"/>
        <v>9.3098922804870348E-3</v>
      </c>
      <c r="K639" s="33">
        <f t="shared" si="37"/>
        <v>9.2666894086620433E-3</v>
      </c>
      <c r="L639" s="33">
        <f t="shared" si="38"/>
        <v>0.90873572810814773</v>
      </c>
      <c r="M639" s="33">
        <f t="shared" si="39"/>
        <v>0.90031475636121516</v>
      </c>
    </row>
    <row r="640" spans="1:13" ht="27.6">
      <c r="A640" t="s">
        <v>164</v>
      </c>
      <c r="B640" t="s">
        <v>204</v>
      </c>
      <c r="C640" s="14" t="s">
        <v>206</v>
      </c>
      <c r="D640" t="s">
        <v>465</v>
      </c>
      <c r="E640" t="s">
        <v>483</v>
      </c>
      <c r="F640" s="20">
        <v>2040</v>
      </c>
      <c r="G640" s="20">
        <v>68</v>
      </c>
      <c r="H640" s="11">
        <v>28135.840348391601</v>
      </c>
      <c r="I640" s="10">
        <v>2744142.6088597798</v>
      </c>
      <c r="J640" s="33">
        <f t="shared" si="36"/>
        <v>1.0253053269735985E-2</v>
      </c>
      <c r="K640" s="33">
        <f t="shared" si="37"/>
        <v>1.0200669901742954E-2</v>
      </c>
      <c r="L640" s="33">
        <f t="shared" si="38"/>
        <v>0.90031475636121516</v>
      </c>
      <c r="M640" s="33">
        <f t="shared" si="39"/>
        <v>0.89113094272390625</v>
      </c>
    </row>
    <row r="641" spans="1:13" ht="27.6">
      <c r="A641" t="s">
        <v>164</v>
      </c>
      <c r="B641" t="s">
        <v>204</v>
      </c>
      <c r="C641" s="14" t="s">
        <v>206</v>
      </c>
      <c r="D641" t="s">
        <v>465</v>
      </c>
      <c r="E641" t="s">
        <v>483</v>
      </c>
      <c r="F641" s="20">
        <v>2040</v>
      </c>
      <c r="G641" s="20">
        <v>69</v>
      </c>
      <c r="H641" s="11">
        <v>29621.0276460598</v>
      </c>
      <c r="I641" s="10">
        <v>2624448.1239144499</v>
      </c>
      <c r="J641" s="33">
        <f t="shared" si="36"/>
        <v>1.128657388048466E-2</v>
      </c>
      <c r="K641" s="33">
        <f t="shared" si="37"/>
        <v>1.1223119457548059E-2</v>
      </c>
      <c r="L641" s="33">
        <f t="shared" si="38"/>
        <v>0.89113094272390625</v>
      </c>
      <c r="M641" s="33">
        <f t="shared" si="39"/>
        <v>0.88112967370139839</v>
      </c>
    </row>
    <row r="642" spans="1:13" ht="27.6">
      <c r="A642" t="s">
        <v>164</v>
      </c>
      <c r="B642" t="s">
        <v>204</v>
      </c>
      <c r="C642" s="14" t="s">
        <v>206</v>
      </c>
      <c r="D642" t="s">
        <v>465</v>
      </c>
      <c r="E642" t="s">
        <v>483</v>
      </c>
      <c r="F642" s="20">
        <v>2041</v>
      </c>
      <c r="G642" s="20">
        <v>30</v>
      </c>
      <c r="H642" s="11">
        <v>826.19670739098694</v>
      </c>
      <c r="I642" s="10">
        <v>4884124.7517172303</v>
      </c>
      <c r="J642" s="33">
        <f t="shared" ref="J642:J705" si="40">IF(I642&gt;0,H642/I642,0)</f>
        <v>1.6915962416817895E-4</v>
      </c>
      <c r="K642" s="33">
        <f t="shared" ref="K642:K705" si="41">1-EXP(-J642)</f>
        <v>1.6914531748568606E-4</v>
      </c>
      <c r="L642" s="33">
        <f t="shared" ref="L642:L705" si="42">IF(G642=30,1,M641)</f>
        <v>1</v>
      </c>
      <c r="M642" s="33">
        <f t="shared" ref="M642:M705" si="43">L642*(1-K642)</f>
        <v>0.99983085468251431</v>
      </c>
    </row>
    <row r="643" spans="1:13" ht="27.6">
      <c r="A643" t="s">
        <v>164</v>
      </c>
      <c r="B643" t="s">
        <v>204</v>
      </c>
      <c r="C643" s="14" t="s">
        <v>206</v>
      </c>
      <c r="D643" t="s">
        <v>465</v>
      </c>
      <c r="E643" t="s">
        <v>483</v>
      </c>
      <c r="F643" s="20">
        <v>2041</v>
      </c>
      <c r="G643" s="20">
        <v>31</v>
      </c>
      <c r="H643" s="11">
        <v>1034.7052602209501</v>
      </c>
      <c r="I643" s="10">
        <v>4750135.4696171703</v>
      </c>
      <c r="J643" s="33">
        <f t="shared" si="40"/>
        <v>2.1782647396882356E-4</v>
      </c>
      <c r="K643" s="33">
        <f t="shared" si="41"/>
        <v>2.1780275150495854E-4</v>
      </c>
      <c r="L643" s="33">
        <f t="shared" si="42"/>
        <v>0.99983085468251431</v>
      </c>
      <c r="M643" s="33">
        <f t="shared" si="43"/>
        <v>0.99961308877132493</v>
      </c>
    </row>
    <row r="644" spans="1:13" ht="27.6">
      <c r="A644" t="s">
        <v>164</v>
      </c>
      <c r="B644" t="s">
        <v>204</v>
      </c>
      <c r="C644" s="14" t="s">
        <v>206</v>
      </c>
      <c r="D644" t="s">
        <v>465</v>
      </c>
      <c r="E644" t="s">
        <v>483</v>
      </c>
      <c r="F644" s="20">
        <v>2041</v>
      </c>
      <c r="G644" s="20">
        <v>32</v>
      </c>
      <c r="H644" s="11">
        <v>1067.5008185869201</v>
      </c>
      <c r="I644" s="10">
        <v>4679417.6074514296</v>
      </c>
      <c r="J644" s="33">
        <f t="shared" si="40"/>
        <v>2.2812685426644737E-4</v>
      </c>
      <c r="K644" s="33">
        <f t="shared" si="41"/>
        <v>2.2810083531421554E-4</v>
      </c>
      <c r="L644" s="33">
        <f t="shared" si="42"/>
        <v>0.99961308877132493</v>
      </c>
      <c r="M644" s="33">
        <f t="shared" si="43"/>
        <v>0.9993850761907852</v>
      </c>
    </row>
    <row r="645" spans="1:13" ht="27.6">
      <c r="A645" t="s">
        <v>164</v>
      </c>
      <c r="B645" t="s">
        <v>204</v>
      </c>
      <c r="C645" s="14" t="s">
        <v>206</v>
      </c>
      <c r="D645" t="s">
        <v>465</v>
      </c>
      <c r="E645" t="s">
        <v>483</v>
      </c>
      <c r="F645" s="20">
        <v>2041</v>
      </c>
      <c r="G645" s="20">
        <v>33</v>
      </c>
      <c r="H645" s="11">
        <v>1114.8007217357299</v>
      </c>
      <c r="I645" s="10">
        <v>4636717.2518225098</v>
      </c>
      <c r="J645" s="33">
        <f t="shared" si="40"/>
        <v>2.4042887698134838E-4</v>
      </c>
      <c r="K645" s="33">
        <f t="shared" si="41"/>
        <v>2.4039997627511855E-4</v>
      </c>
      <c r="L645" s="33">
        <f t="shared" si="42"/>
        <v>0.9993850761907852</v>
      </c>
      <c r="M645" s="33">
        <f t="shared" si="43"/>
        <v>0.99914482404217919</v>
      </c>
    </row>
    <row r="646" spans="1:13" ht="27.6">
      <c r="A646" t="s">
        <v>164</v>
      </c>
      <c r="B646" t="s">
        <v>204</v>
      </c>
      <c r="C646" s="14" t="s">
        <v>206</v>
      </c>
      <c r="D646" t="s">
        <v>465</v>
      </c>
      <c r="E646" t="s">
        <v>483</v>
      </c>
      <c r="F646" s="20">
        <v>2041</v>
      </c>
      <c r="G646" s="20">
        <v>34</v>
      </c>
      <c r="H646" s="11">
        <v>1242.1370007882001</v>
      </c>
      <c r="I646" s="10">
        <v>4662405.1434830297</v>
      </c>
      <c r="J646" s="33">
        <f t="shared" si="40"/>
        <v>2.6641550070448557E-4</v>
      </c>
      <c r="K646" s="33">
        <f t="shared" si="41"/>
        <v>2.6638001524637023E-4</v>
      </c>
      <c r="L646" s="33">
        <f t="shared" si="42"/>
        <v>0.99914482404217919</v>
      </c>
      <c r="M646" s="33">
        <f t="shared" si="43"/>
        <v>0.99887867182871748</v>
      </c>
    </row>
    <row r="647" spans="1:13" ht="27.6">
      <c r="A647" t="s">
        <v>164</v>
      </c>
      <c r="B647" t="s">
        <v>204</v>
      </c>
      <c r="C647" s="14" t="s">
        <v>206</v>
      </c>
      <c r="D647" t="s">
        <v>465</v>
      </c>
      <c r="E647" t="s">
        <v>483</v>
      </c>
      <c r="F647" s="20">
        <v>2041</v>
      </c>
      <c r="G647" s="20">
        <v>35</v>
      </c>
      <c r="H647" s="11">
        <v>1612.1796903340201</v>
      </c>
      <c r="I647" s="10">
        <v>4579050.5729820598</v>
      </c>
      <c r="J647" s="33">
        <f t="shared" si="40"/>
        <v>3.5207728428386946E-4</v>
      </c>
      <c r="K647" s="33">
        <f t="shared" si="41"/>
        <v>3.5201531234996253E-4</v>
      </c>
      <c r="L647" s="33">
        <f t="shared" si="42"/>
        <v>0.99887867182871748</v>
      </c>
      <c r="M647" s="33">
        <f t="shared" si="43"/>
        <v>0.99852705124105401</v>
      </c>
    </row>
    <row r="648" spans="1:13" ht="27.6">
      <c r="A648" t="s">
        <v>164</v>
      </c>
      <c r="B648" t="s">
        <v>204</v>
      </c>
      <c r="C648" s="14" t="s">
        <v>206</v>
      </c>
      <c r="D648" t="s">
        <v>465</v>
      </c>
      <c r="E648" t="s">
        <v>483</v>
      </c>
      <c r="F648" s="20">
        <v>2041</v>
      </c>
      <c r="G648" s="20">
        <v>36</v>
      </c>
      <c r="H648" s="11">
        <v>1748.3698875095699</v>
      </c>
      <c r="I648" s="10">
        <v>4517041.3813868295</v>
      </c>
      <c r="J648" s="33">
        <f t="shared" si="40"/>
        <v>3.8706085242300403E-4</v>
      </c>
      <c r="K648" s="33">
        <f t="shared" si="41"/>
        <v>3.8698595403496849E-4</v>
      </c>
      <c r="L648" s="33">
        <f t="shared" si="42"/>
        <v>0.99852705124105401</v>
      </c>
      <c r="M648" s="33">
        <f t="shared" si="43"/>
        <v>0.99814063529749975</v>
      </c>
    </row>
    <row r="649" spans="1:13" ht="27.6">
      <c r="A649" t="s">
        <v>164</v>
      </c>
      <c r="B649" t="s">
        <v>204</v>
      </c>
      <c r="C649" s="14" t="s">
        <v>206</v>
      </c>
      <c r="D649" t="s">
        <v>465</v>
      </c>
      <c r="E649" t="s">
        <v>483</v>
      </c>
      <c r="F649" s="20">
        <v>2041</v>
      </c>
      <c r="G649" s="20">
        <v>37</v>
      </c>
      <c r="H649" s="11">
        <v>1828.66847613453</v>
      </c>
      <c r="I649" s="10">
        <v>4387849.7536823303</v>
      </c>
      <c r="J649" s="33">
        <f t="shared" si="40"/>
        <v>4.1675731367052664E-4</v>
      </c>
      <c r="K649" s="33">
        <f t="shared" si="41"/>
        <v>4.1667048240423554E-4</v>
      </c>
      <c r="L649" s="33">
        <f t="shared" si="42"/>
        <v>0.99814063529749975</v>
      </c>
      <c r="M649" s="33">
        <f t="shared" si="43"/>
        <v>0.99772473955748309</v>
      </c>
    </row>
    <row r="650" spans="1:13" ht="27.6">
      <c r="A650" t="s">
        <v>164</v>
      </c>
      <c r="B650" t="s">
        <v>204</v>
      </c>
      <c r="C650" s="14" t="s">
        <v>206</v>
      </c>
      <c r="D650" t="s">
        <v>465</v>
      </c>
      <c r="E650" t="s">
        <v>483</v>
      </c>
      <c r="F650" s="20">
        <v>2041</v>
      </c>
      <c r="G650" s="20">
        <v>38</v>
      </c>
      <c r="H650" s="11">
        <v>1944.9064932388801</v>
      </c>
      <c r="I650" s="10">
        <v>4321154.94957323</v>
      </c>
      <c r="J650" s="33">
        <f t="shared" si="40"/>
        <v>4.5008950522150675E-4</v>
      </c>
      <c r="K650" s="33">
        <f t="shared" si="41"/>
        <v>4.4998823013497891E-4</v>
      </c>
      <c r="L650" s="33">
        <f t="shared" si="42"/>
        <v>0.99772473955748309</v>
      </c>
      <c r="M650" s="33">
        <f t="shared" si="43"/>
        <v>0.99727577516776778</v>
      </c>
    </row>
    <row r="651" spans="1:13" ht="27.6">
      <c r="A651" t="s">
        <v>164</v>
      </c>
      <c r="B651" t="s">
        <v>204</v>
      </c>
      <c r="C651" s="14" t="s">
        <v>206</v>
      </c>
      <c r="D651" t="s">
        <v>465</v>
      </c>
      <c r="E651" t="s">
        <v>483</v>
      </c>
      <c r="F651" s="20">
        <v>2041</v>
      </c>
      <c r="G651" s="20">
        <v>39</v>
      </c>
      <c r="H651" s="11">
        <v>2251.0994150011502</v>
      </c>
      <c r="I651" s="10">
        <v>4296810.37663012</v>
      </c>
      <c r="J651" s="33">
        <f t="shared" si="40"/>
        <v>5.2390010675002852E-4</v>
      </c>
      <c r="K651" s="33">
        <f t="shared" si="41"/>
        <v>5.2376289505184914E-4</v>
      </c>
      <c r="L651" s="33">
        <f t="shared" si="42"/>
        <v>0.99727577516776778</v>
      </c>
      <c r="M651" s="33">
        <f t="shared" si="43"/>
        <v>0.99675343912060088</v>
      </c>
    </row>
    <row r="652" spans="1:13" ht="27.6">
      <c r="A652" t="s">
        <v>164</v>
      </c>
      <c r="B652" t="s">
        <v>204</v>
      </c>
      <c r="C652" s="14" t="s">
        <v>206</v>
      </c>
      <c r="D652" t="s">
        <v>465</v>
      </c>
      <c r="E652" t="s">
        <v>483</v>
      </c>
      <c r="F652" s="20">
        <v>2041</v>
      </c>
      <c r="G652" s="20">
        <v>40</v>
      </c>
      <c r="H652" s="11">
        <v>3001.64499649558</v>
      </c>
      <c r="I652" s="10">
        <v>4274332.3804708803</v>
      </c>
      <c r="J652" s="33">
        <f t="shared" si="40"/>
        <v>7.0224884948346126E-4</v>
      </c>
      <c r="K652" s="33">
        <f t="shared" si="41"/>
        <v>7.0200233046946448E-4</v>
      </c>
      <c r="L652" s="33">
        <f t="shared" si="42"/>
        <v>0.99675343912060088</v>
      </c>
      <c r="M652" s="33">
        <f t="shared" si="43"/>
        <v>0.99605371588343472</v>
      </c>
    </row>
    <row r="653" spans="1:13" ht="27.6">
      <c r="A653" t="s">
        <v>164</v>
      </c>
      <c r="B653" t="s">
        <v>204</v>
      </c>
      <c r="C653" s="14" t="s">
        <v>206</v>
      </c>
      <c r="D653" t="s">
        <v>465</v>
      </c>
      <c r="E653" t="s">
        <v>483</v>
      </c>
      <c r="F653" s="20">
        <v>2041</v>
      </c>
      <c r="G653" s="20">
        <v>41</v>
      </c>
      <c r="H653" s="11">
        <v>3207.1459830399899</v>
      </c>
      <c r="I653" s="10">
        <v>4250533.7373599401</v>
      </c>
      <c r="J653" s="33">
        <f t="shared" si="40"/>
        <v>7.5452782667053677E-4</v>
      </c>
      <c r="K653" s="33">
        <f t="shared" si="41"/>
        <v>7.5424324213002603E-4</v>
      </c>
      <c r="L653" s="33">
        <f t="shared" si="42"/>
        <v>0.99605371588343472</v>
      </c>
      <c r="M653" s="33">
        <f t="shared" si="43"/>
        <v>0.99530244909943111</v>
      </c>
    </row>
    <row r="654" spans="1:13" ht="27.6">
      <c r="A654" t="s">
        <v>164</v>
      </c>
      <c r="B654" t="s">
        <v>204</v>
      </c>
      <c r="C654" s="14" t="s">
        <v>206</v>
      </c>
      <c r="D654" t="s">
        <v>465</v>
      </c>
      <c r="E654" t="s">
        <v>483</v>
      </c>
      <c r="F654" s="20">
        <v>2041</v>
      </c>
      <c r="G654" s="20">
        <v>42</v>
      </c>
      <c r="H654" s="11">
        <v>3505.4890007734198</v>
      </c>
      <c r="I654" s="10">
        <v>4266157.3537788298</v>
      </c>
      <c r="J654" s="33">
        <f t="shared" si="40"/>
        <v>8.2169707070658482E-4</v>
      </c>
      <c r="K654" s="33">
        <f t="shared" si="41"/>
        <v>8.2135957011597593E-4</v>
      </c>
      <c r="L654" s="33">
        <f t="shared" si="42"/>
        <v>0.99530244909943111</v>
      </c>
      <c r="M654" s="33">
        <f t="shared" si="43"/>
        <v>0.99448494790770348</v>
      </c>
    </row>
    <row r="655" spans="1:13" ht="27.6">
      <c r="A655" t="s">
        <v>164</v>
      </c>
      <c r="B655" t="s">
        <v>204</v>
      </c>
      <c r="C655" s="14" t="s">
        <v>206</v>
      </c>
      <c r="D655" t="s">
        <v>465</v>
      </c>
      <c r="E655" t="s">
        <v>483</v>
      </c>
      <c r="F655" s="20">
        <v>2041</v>
      </c>
      <c r="G655" s="20">
        <v>43</v>
      </c>
      <c r="H655" s="11">
        <v>3874.4878999257598</v>
      </c>
      <c r="I655" s="10">
        <v>4319765.19521771</v>
      </c>
      <c r="J655" s="33">
        <f t="shared" si="40"/>
        <v>8.9692094936435335E-4</v>
      </c>
      <c r="K655" s="33">
        <f t="shared" si="41"/>
        <v>8.9651883599994875E-4</v>
      </c>
      <c r="L655" s="33">
        <f t="shared" si="42"/>
        <v>0.99448494790770348</v>
      </c>
      <c r="M655" s="33">
        <f t="shared" si="43"/>
        <v>0.99359337341978582</v>
      </c>
    </row>
    <row r="656" spans="1:13" ht="27.6">
      <c r="A656" t="s">
        <v>164</v>
      </c>
      <c r="B656" t="s">
        <v>204</v>
      </c>
      <c r="C656" s="14" t="s">
        <v>206</v>
      </c>
      <c r="D656" t="s">
        <v>465</v>
      </c>
      <c r="E656" t="s">
        <v>483</v>
      </c>
      <c r="F656" s="20">
        <v>2041</v>
      </c>
      <c r="G656" s="20">
        <v>44</v>
      </c>
      <c r="H656" s="11">
        <v>4585.2469342224504</v>
      </c>
      <c r="I656" s="10">
        <v>4448763.1532958103</v>
      </c>
      <c r="J656" s="33">
        <f t="shared" si="40"/>
        <v>1.0306790395945282E-3</v>
      </c>
      <c r="K656" s="33">
        <f t="shared" si="41"/>
        <v>1.030148072387771E-3</v>
      </c>
      <c r="L656" s="33">
        <f t="shared" si="42"/>
        <v>0.99359337341978582</v>
      </c>
      <c r="M656" s="33">
        <f t="shared" si="43"/>
        <v>0.99256982512142011</v>
      </c>
    </row>
    <row r="657" spans="1:13" ht="27.6">
      <c r="A657" t="s">
        <v>164</v>
      </c>
      <c r="B657" t="s">
        <v>204</v>
      </c>
      <c r="C657" s="14" t="s">
        <v>206</v>
      </c>
      <c r="D657" t="s">
        <v>465</v>
      </c>
      <c r="E657" t="s">
        <v>483</v>
      </c>
      <c r="F657" s="20">
        <v>2041</v>
      </c>
      <c r="G657" s="20">
        <v>45</v>
      </c>
      <c r="H657" s="11">
        <v>5818.1919031452799</v>
      </c>
      <c r="I657" s="10">
        <v>4399644.0831624297</v>
      </c>
      <c r="J657" s="33">
        <f t="shared" si="40"/>
        <v>1.3224233126974238E-3</v>
      </c>
      <c r="K657" s="33">
        <f t="shared" si="41"/>
        <v>1.3215492963041253E-3</v>
      </c>
      <c r="L657" s="33">
        <f t="shared" si="42"/>
        <v>0.99256982512142011</v>
      </c>
      <c r="M657" s="33">
        <f t="shared" si="43"/>
        <v>0.99125809516749819</v>
      </c>
    </row>
    <row r="658" spans="1:13" ht="27.6">
      <c r="A658" t="s">
        <v>164</v>
      </c>
      <c r="B658" t="s">
        <v>204</v>
      </c>
      <c r="C658" s="14" t="s">
        <v>206</v>
      </c>
      <c r="D658" t="s">
        <v>465</v>
      </c>
      <c r="E658" t="s">
        <v>483</v>
      </c>
      <c r="F658" s="20">
        <v>2041</v>
      </c>
      <c r="G658" s="20">
        <v>46</v>
      </c>
      <c r="H658" s="11">
        <v>6088.9649554361704</v>
      </c>
      <c r="I658" s="10">
        <v>4319428.6448622504</v>
      </c>
      <c r="J658" s="33">
        <f t="shared" si="40"/>
        <v>1.4096690687734122E-3</v>
      </c>
      <c r="K658" s="33">
        <f t="shared" si="41"/>
        <v>1.4086759520418601E-3</v>
      </c>
      <c r="L658" s="33">
        <f t="shared" si="42"/>
        <v>0.99125809516749819</v>
      </c>
      <c r="M658" s="33">
        <f t="shared" si="43"/>
        <v>0.98986173372656894</v>
      </c>
    </row>
    <row r="659" spans="1:13" ht="27.6">
      <c r="A659" t="s">
        <v>164</v>
      </c>
      <c r="B659" t="s">
        <v>204</v>
      </c>
      <c r="C659" s="14" t="s">
        <v>206</v>
      </c>
      <c r="D659" t="s">
        <v>465</v>
      </c>
      <c r="E659" t="s">
        <v>483</v>
      </c>
      <c r="F659" s="20">
        <v>2041</v>
      </c>
      <c r="G659" s="20">
        <v>47</v>
      </c>
      <c r="H659" s="11">
        <v>6594.3198381932398</v>
      </c>
      <c r="I659" s="10">
        <v>4254901.7219794998</v>
      </c>
      <c r="J659" s="33">
        <f t="shared" si="40"/>
        <v>1.5498171918117481E-3</v>
      </c>
      <c r="K659" s="33">
        <f t="shared" si="41"/>
        <v>1.5486168453336946E-3</v>
      </c>
      <c r="L659" s="33">
        <f t="shared" si="42"/>
        <v>0.98986173372656894</v>
      </c>
      <c r="M659" s="33">
        <f t="shared" si="43"/>
        <v>0.98832881717116872</v>
      </c>
    </row>
    <row r="660" spans="1:13" ht="27.6">
      <c r="A660" t="s">
        <v>164</v>
      </c>
      <c r="B660" t="s">
        <v>204</v>
      </c>
      <c r="C660" s="14" t="s">
        <v>206</v>
      </c>
      <c r="D660" t="s">
        <v>465</v>
      </c>
      <c r="E660" t="s">
        <v>483</v>
      </c>
      <c r="F660" s="20">
        <v>2041</v>
      </c>
      <c r="G660" s="20">
        <v>48</v>
      </c>
      <c r="H660" s="11">
        <v>7148.2694539163604</v>
      </c>
      <c r="I660" s="10">
        <v>4193038.4242642401</v>
      </c>
      <c r="J660" s="33">
        <f t="shared" si="40"/>
        <v>1.7047946454654013E-3</v>
      </c>
      <c r="K660" s="33">
        <f t="shared" si="41"/>
        <v>1.7033423085031085E-3</v>
      </c>
      <c r="L660" s="33">
        <f t="shared" si="42"/>
        <v>0.98832881717116872</v>
      </c>
      <c r="M660" s="33">
        <f t="shared" si="43"/>
        <v>0.9866453548821682</v>
      </c>
    </row>
    <row r="661" spans="1:13" ht="27.6">
      <c r="A661" t="s">
        <v>164</v>
      </c>
      <c r="B661" t="s">
        <v>204</v>
      </c>
      <c r="C661" s="14" t="s">
        <v>206</v>
      </c>
      <c r="D661" t="s">
        <v>465</v>
      </c>
      <c r="E661" t="s">
        <v>483</v>
      </c>
      <c r="F661" s="20">
        <v>2041</v>
      </c>
      <c r="G661" s="20">
        <v>49</v>
      </c>
      <c r="H661" s="11">
        <v>7898.23048980575</v>
      </c>
      <c r="I661" s="10">
        <v>4218828.2099587796</v>
      </c>
      <c r="J661" s="33">
        <f t="shared" si="40"/>
        <v>1.8721384462068249E-3</v>
      </c>
      <c r="K661" s="33">
        <f t="shared" si="41"/>
        <v>1.8703870881247031E-3</v>
      </c>
      <c r="L661" s="33">
        <f t="shared" si="42"/>
        <v>0.9866453548821682</v>
      </c>
      <c r="M661" s="33">
        <f t="shared" si="43"/>
        <v>0.98479994614983835</v>
      </c>
    </row>
    <row r="662" spans="1:13" ht="27.6">
      <c r="A662" t="s">
        <v>164</v>
      </c>
      <c r="B662" t="s">
        <v>204</v>
      </c>
      <c r="C662" s="14" t="s">
        <v>206</v>
      </c>
      <c r="D662" t="s">
        <v>465</v>
      </c>
      <c r="E662" t="s">
        <v>483</v>
      </c>
      <c r="F662" s="20">
        <v>2041</v>
      </c>
      <c r="G662" s="20">
        <v>50</v>
      </c>
      <c r="H662" s="11">
        <v>9098.6938415272198</v>
      </c>
      <c r="I662" s="10">
        <v>4224039.3125652298</v>
      </c>
      <c r="J662" s="33">
        <f t="shared" si="40"/>
        <v>2.1540267900588372E-3</v>
      </c>
      <c r="K662" s="33">
        <f t="shared" si="41"/>
        <v>2.1517085391762336E-3</v>
      </c>
      <c r="L662" s="33">
        <f t="shared" si="42"/>
        <v>0.98479994614983835</v>
      </c>
      <c r="M662" s="33">
        <f t="shared" si="43"/>
        <v>0.98268094369632741</v>
      </c>
    </row>
    <row r="663" spans="1:13" ht="27.6">
      <c r="A663" t="s">
        <v>164</v>
      </c>
      <c r="B663" t="s">
        <v>204</v>
      </c>
      <c r="C663" s="14" t="s">
        <v>206</v>
      </c>
      <c r="D663" t="s">
        <v>465</v>
      </c>
      <c r="E663" t="s">
        <v>483</v>
      </c>
      <c r="F663" s="20">
        <v>2041</v>
      </c>
      <c r="G663" s="20">
        <v>51</v>
      </c>
      <c r="H663" s="11">
        <v>13143.587290543201</v>
      </c>
      <c r="I663" s="10">
        <v>6211487.1462493101</v>
      </c>
      <c r="J663" s="33">
        <f t="shared" si="40"/>
        <v>2.1160129581012993E-3</v>
      </c>
      <c r="K663" s="33">
        <f t="shared" si="41"/>
        <v>2.1137757809254198E-3</v>
      </c>
      <c r="L663" s="33">
        <f t="shared" si="42"/>
        <v>0.98268094369632741</v>
      </c>
      <c r="M663" s="33">
        <f t="shared" si="43"/>
        <v>0.98060377651716513</v>
      </c>
    </row>
    <row r="664" spans="1:13" ht="27.6">
      <c r="A664" t="s">
        <v>164</v>
      </c>
      <c r="B664" t="s">
        <v>204</v>
      </c>
      <c r="C664" s="14" t="s">
        <v>206</v>
      </c>
      <c r="D664" t="s">
        <v>465</v>
      </c>
      <c r="E664" t="s">
        <v>483</v>
      </c>
      <c r="F664" s="20">
        <v>2041</v>
      </c>
      <c r="G664" s="20">
        <v>52</v>
      </c>
      <c r="H664" s="11">
        <v>10541.2162217109</v>
      </c>
      <c r="I664" s="10">
        <v>4155159.8771065199</v>
      </c>
      <c r="J664" s="33">
        <f t="shared" si="40"/>
        <v>2.5368978651794652E-3</v>
      </c>
      <c r="K664" s="33">
        <f t="shared" si="41"/>
        <v>2.5336826592480266E-3</v>
      </c>
      <c r="L664" s="33">
        <f t="shared" si="42"/>
        <v>0.98060377651716513</v>
      </c>
      <c r="M664" s="33">
        <f t="shared" si="43"/>
        <v>0.97811923773301046</v>
      </c>
    </row>
    <row r="665" spans="1:13" ht="27.6">
      <c r="A665" t="s">
        <v>164</v>
      </c>
      <c r="B665" t="s">
        <v>204</v>
      </c>
      <c r="C665" s="14" t="s">
        <v>206</v>
      </c>
      <c r="D665" t="s">
        <v>465</v>
      </c>
      <c r="E665" t="s">
        <v>483</v>
      </c>
      <c r="F665" s="20">
        <v>2041</v>
      </c>
      <c r="G665" s="20">
        <v>53</v>
      </c>
      <c r="H665" s="11">
        <v>11452.621085773</v>
      </c>
      <c r="I665" s="10">
        <v>4122996.3450827398</v>
      </c>
      <c r="J665" s="33">
        <f t="shared" si="40"/>
        <v>2.7777422357970027E-3</v>
      </c>
      <c r="K665" s="33">
        <f t="shared" si="41"/>
        <v>2.773887879461534E-3</v>
      </c>
      <c r="L665" s="33">
        <f t="shared" si="42"/>
        <v>0.97811923773301046</v>
      </c>
      <c r="M665" s="33">
        <f t="shared" si="43"/>
        <v>0.97540604463479474</v>
      </c>
    </row>
    <row r="666" spans="1:13" ht="27.6">
      <c r="A666" t="s">
        <v>164</v>
      </c>
      <c r="B666" t="s">
        <v>204</v>
      </c>
      <c r="C666" s="14" t="s">
        <v>206</v>
      </c>
      <c r="D666" t="s">
        <v>465</v>
      </c>
      <c r="E666" t="s">
        <v>483</v>
      </c>
      <c r="F666" s="20">
        <v>2041</v>
      </c>
      <c r="G666" s="20">
        <v>54</v>
      </c>
      <c r="H666" s="11">
        <v>12087.355219707701</v>
      </c>
      <c r="I666" s="10">
        <v>3979448.0325149</v>
      </c>
      <c r="J666" s="33">
        <f t="shared" si="40"/>
        <v>3.037445173538007E-3</v>
      </c>
      <c r="K666" s="33">
        <f t="shared" si="41"/>
        <v>3.032836804017558E-3</v>
      </c>
      <c r="L666" s="33">
        <f t="shared" si="42"/>
        <v>0.97540604463479474</v>
      </c>
      <c r="M666" s="33">
        <f t="shared" si="43"/>
        <v>0.97244779728376518</v>
      </c>
    </row>
    <row r="667" spans="1:13" ht="27.6">
      <c r="A667" t="s">
        <v>164</v>
      </c>
      <c r="B667" t="s">
        <v>204</v>
      </c>
      <c r="C667" s="14" t="s">
        <v>206</v>
      </c>
      <c r="D667" t="s">
        <v>465</v>
      </c>
      <c r="E667" t="s">
        <v>483</v>
      </c>
      <c r="F667" s="20">
        <v>2041</v>
      </c>
      <c r="G667" s="20">
        <v>55</v>
      </c>
      <c r="H667" s="11">
        <v>12908.4408827928</v>
      </c>
      <c r="I667" s="10">
        <v>3927861.4396621198</v>
      </c>
      <c r="J667" s="33">
        <f t="shared" si="40"/>
        <v>3.2863788809982062E-3</v>
      </c>
      <c r="K667" s="33">
        <f t="shared" si="41"/>
        <v>3.2809846487050764E-3</v>
      </c>
      <c r="L667" s="33">
        <f t="shared" si="42"/>
        <v>0.97244779728376518</v>
      </c>
      <c r="M667" s="33">
        <f t="shared" si="43"/>
        <v>0.96925721098921003</v>
      </c>
    </row>
    <row r="668" spans="1:13" ht="27.6">
      <c r="A668" t="s">
        <v>164</v>
      </c>
      <c r="B668" t="s">
        <v>204</v>
      </c>
      <c r="C668" s="14" t="s">
        <v>206</v>
      </c>
      <c r="D668" t="s">
        <v>465</v>
      </c>
      <c r="E668" t="s">
        <v>483</v>
      </c>
      <c r="F668" s="20">
        <v>2041</v>
      </c>
      <c r="G668" s="20">
        <v>56</v>
      </c>
      <c r="H668" s="11">
        <v>13972.9400920322</v>
      </c>
      <c r="I668" s="10">
        <v>3962713.8741381802</v>
      </c>
      <c r="J668" s="33">
        <f t="shared" si="40"/>
        <v>3.5261037096883676E-3</v>
      </c>
      <c r="K668" s="33">
        <f t="shared" si="41"/>
        <v>3.5198943064799204E-3</v>
      </c>
      <c r="L668" s="33">
        <f t="shared" si="42"/>
        <v>0.96925721098921003</v>
      </c>
      <c r="M668" s="33">
        <f t="shared" si="43"/>
        <v>0.96584552805073454</v>
      </c>
    </row>
    <row r="669" spans="1:13" ht="27.6">
      <c r="A669" t="s">
        <v>164</v>
      </c>
      <c r="B669" t="s">
        <v>204</v>
      </c>
      <c r="C669" s="14" t="s">
        <v>206</v>
      </c>
      <c r="D669" t="s">
        <v>465</v>
      </c>
      <c r="E669" t="s">
        <v>483</v>
      </c>
      <c r="F669" s="20">
        <v>2041</v>
      </c>
      <c r="G669" s="20">
        <v>57</v>
      </c>
      <c r="H669" s="11">
        <v>15517.077102225099</v>
      </c>
      <c r="I669" s="10">
        <v>4018988.1634521801</v>
      </c>
      <c r="J669" s="33">
        <f t="shared" si="40"/>
        <v>3.8609412297687471E-3</v>
      </c>
      <c r="K669" s="33">
        <f t="shared" si="41"/>
        <v>3.8534973793501459E-3</v>
      </c>
      <c r="L669" s="33">
        <f t="shared" si="42"/>
        <v>0.96584552805073454</v>
      </c>
      <c r="M669" s="33">
        <f t="shared" si="43"/>
        <v>0.96212364483953394</v>
      </c>
    </row>
    <row r="670" spans="1:13" ht="27.6">
      <c r="A670" t="s">
        <v>164</v>
      </c>
      <c r="B670" t="s">
        <v>204</v>
      </c>
      <c r="C670" s="14" t="s">
        <v>206</v>
      </c>
      <c r="D670" t="s">
        <v>465</v>
      </c>
      <c r="E670" t="s">
        <v>483</v>
      </c>
      <c r="F670" s="20">
        <v>2041</v>
      </c>
      <c r="G670" s="20">
        <v>58</v>
      </c>
      <c r="H670" s="11">
        <v>16792.312345205901</v>
      </c>
      <c r="I670" s="10">
        <v>3971222.37230284</v>
      </c>
      <c r="J670" s="33">
        <f t="shared" si="40"/>
        <v>4.2284996333429555E-3</v>
      </c>
      <c r="K670" s="33">
        <f t="shared" si="41"/>
        <v>4.2195721165350086E-3</v>
      </c>
      <c r="L670" s="33">
        <f t="shared" si="42"/>
        <v>0.96212364483953394</v>
      </c>
      <c r="M670" s="33">
        <f t="shared" si="43"/>
        <v>0.95806389473511</v>
      </c>
    </row>
    <row r="671" spans="1:13" ht="27.6">
      <c r="A671" t="s">
        <v>164</v>
      </c>
      <c r="B671" t="s">
        <v>204</v>
      </c>
      <c r="C671" s="14" t="s">
        <v>206</v>
      </c>
      <c r="D671" t="s">
        <v>465</v>
      </c>
      <c r="E671" t="s">
        <v>483</v>
      </c>
      <c r="F671" s="20">
        <v>2041</v>
      </c>
      <c r="G671" s="20">
        <v>59</v>
      </c>
      <c r="H671" s="11">
        <v>17709.494245747701</v>
      </c>
      <c r="I671" s="10">
        <v>3817585.3302088599</v>
      </c>
      <c r="J671" s="33">
        <f t="shared" si="40"/>
        <v>4.6389255809453816E-3</v>
      </c>
      <c r="K671" s="33">
        <f t="shared" si="41"/>
        <v>4.6281823843890013E-3</v>
      </c>
      <c r="L671" s="33">
        <f t="shared" si="42"/>
        <v>0.95806389473511</v>
      </c>
      <c r="M671" s="33">
        <f t="shared" si="43"/>
        <v>0.95362980029437783</v>
      </c>
    </row>
    <row r="672" spans="1:13" ht="27.6">
      <c r="A672" t="s">
        <v>164</v>
      </c>
      <c r="B672" t="s">
        <v>204</v>
      </c>
      <c r="C672" s="14" t="s">
        <v>206</v>
      </c>
      <c r="D672" t="s">
        <v>465</v>
      </c>
      <c r="E672" t="s">
        <v>483</v>
      </c>
      <c r="F672" s="20">
        <v>2041</v>
      </c>
      <c r="G672" s="20">
        <v>60</v>
      </c>
      <c r="H672" s="11">
        <v>18859.22361288</v>
      </c>
      <c r="I672" s="10">
        <v>3720690.4084052201</v>
      </c>
      <c r="J672" s="33">
        <f t="shared" si="40"/>
        <v>5.0687430403443673E-3</v>
      </c>
      <c r="K672" s="33">
        <f t="shared" si="41"/>
        <v>5.0559186393536182E-3</v>
      </c>
      <c r="L672" s="33">
        <f t="shared" si="42"/>
        <v>0.95362980029437783</v>
      </c>
      <c r="M672" s="33">
        <f t="shared" si="43"/>
        <v>0.94880832561202644</v>
      </c>
    </row>
    <row r="673" spans="1:13" ht="27.6">
      <c r="A673" t="s">
        <v>164</v>
      </c>
      <c r="B673" t="s">
        <v>204</v>
      </c>
      <c r="C673" s="14" t="s">
        <v>206</v>
      </c>
      <c r="D673" t="s">
        <v>465</v>
      </c>
      <c r="E673" t="s">
        <v>483</v>
      </c>
      <c r="F673" s="20">
        <v>2041</v>
      </c>
      <c r="G673" s="20">
        <v>61</v>
      </c>
      <c r="H673" s="11">
        <v>19906.857089835299</v>
      </c>
      <c r="I673" s="10">
        <v>3636406.9302987298</v>
      </c>
      <c r="J673" s="33">
        <f t="shared" si="40"/>
        <v>5.4743205233634172E-3</v>
      </c>
      <c r="K673" s="33">
        <f t="shared" si="41"/>
        <v>5.4593637359627856E-3</v>
      </c>
      <c r="L673" s="33">
        <f t="shared" si="42"/>
        <v>0.94880832561202644</v>
      </c>
      <c r="M673" s="33">
        <f t="shared" si="43"/>
        <v>0.94362843584680056</v>
      </c>
    </row>
    <row r="674" spans="1:13" ht="27.6">
      <c r="A674" t="s">
        <v>164</v>
      </c>
      <c r="B674" t="s">
        <v>204</v>
      </c>
      <c r="C674" s="14" t="s">
        <v>206</v>
      </c>
      <c r="D674" t="s">
        <v>465</v>
      </c>
      <c r="E674" t="s">
        <v>483</v>
      </c>
      <c r="F674" s="20">
        <v>2041</v>
      </c>
      <c r="G674" s="20">
        <v>62</v>
      </c>
      <c r="H674" s="11">
        <v>21354.682432897</v>
      </c>
      <c r="I674" s="10">
        <v>3545869.1033384302</v>
      </c>
      <c r="J674" s="33">
        <f t="shared" si="40"/>
        <v>6.0224113780149415E-3</v>
      </c>
      <c r="K674" s="33">
        <f t="shared" si="41"/>
        <v>6.0043130087800156E-3</v>
      </c>
      <c r="L674" s="33">
        <f t="shared" si="42"/>
        <v>0.94362843584680056</v>
      </c>
      <c r="M674" s="33">
        <f t="shared" si="43"/>
        <v>0.93796259535399085</v>
      </c>
    </row>
    <row r="675" spans="1:13" ht="27.6">
      <c r="A675" t="s">
        <v>164</v>
      </c>
      <c r="B675" t="s">
        <v>204</v>
      </c>
      <c r="C675" s="14" t="s">
        <v>206</v>
      </c>
      <c r="D675" t="s">
        <v>465</v>
      </c>
      <c r="E675" t="s">
        <v>483</v>
      </c>
      <c r="F675" s="20">
        <v>2041</v>
      </c>
      <c r="G675" s="20">
        <v>63</v>
      </c>
      <c r="H675" s="11">
        <v>22746.582827086298</v>
      </c>
      <c r="I675" s="10">
        <v>3436357.4449846498</v>
      </c>
      <c r="J675" s="33">
        <f t="shared" si="40"/>
        <v>6.6193878812825036E-3</v>
      </c>
      <c r="K675" s="33">
        <f t="shared" si="41"/>
        <v>6.5975279929421093E-3</v>
      </c>
      <c r="L675" s="33">
        <f t="shared" si="42"/>
        <v>0.93796259535399085</v>
      </c>
      <c r="M675" s="33">
        <f t="shared" si="43"/>
        <v>0.93177436087481025</v>
      </c>
    </row>
    <row r="676" spans="1:13" ht="27.6">
      <c r="A676" t="s">
        <v>164</v>
      </c>
      <c r="B676" t="s">
        <v>204</v>
      </c>
      <c r="C676" s="14" t="s">
        <v>206</v>
      </c>
      <c r="D676" t="s">
        <v>465</v>
      </c>
      <c r="E676" t="s">
        <v>483</v>
      </c>
      <c r="F676" s="20">
        <v>2041</v>
      </c>
      <c r="G676" s="20">
        <v>64</v>
      </c>
      <c r="H676" s="11">
        <v>24311.1233452169</v>
      </c>
      <c r="I676" s="10">
        <v>3339817.9358918699</v>
      </c>
      <c r="J676" s="33">
        <f t="shared" si="40"/>
        <v>7.2791762341155343E-3</v>
      </c>
      <c r="K676" s="33">
        <f t="shared" si="41"/>
        <v>7.2527471968789614E-3</v>
      </c>
      <c r="L676" s="33">
        <f t="shared" si="42"/>
        <v>0.93177436087481025</v>
      </c>
      <c r="M676" s="33">
        <f t="shared" si="43"/>
        <v>0.92501643699085179</v>
      </c>
    </row>
    <row r="677" spans="1:13" ht="27.6">
      <c r="A677" t="s">
        <v>164</v>
      </c>
      <c r="B677" t="s">
        <v>204</v>
      </c>
      <c r="C677" s="14" t="s">
        <v>206</v>
      </c>
      <c r="D677" t="s">
        <v>465</v>
      </c>
      <c r="E677" t="s">
        <v>483</v>
      </c>
      <c r="F677" s="20">
        <v>2041</v>
      </c>
      <c r="G677" s="20">
        <v>65</v>
      </c>
      <c r="H677" s="11">
        <v>24725.805388469202</v>
      </c>
      <c r="I677" s="10">
        <v>3231475.98018244</v>
      </c>
      <c r="J677" s="33">
        <f t="shared" si="40"/>
        <v>7.651551656303276E-3</v>
      </c>
      <c r="K677" s="33">
        <f t="shared" si="41"/>
        <v>7.6223530539278883E-3</v>
      </c>
      <c r="L677" s="33">
        <f t="shared" si="42"/>
        <v>0.92501643699085179</v>
      </c>
      <c r="M677" s="33">
        <f t="shared" si="43"/>
        <v>0.91796563512742102</v>
      </c>
    </row>
    <row r="678" spans="1:13" ht="27.6">
      <c r="A678" t="s">
        <v>164</v>
      </c>
      <c r="B678" t="s">
        <v>204</v>
      </c>
      <c r="C678" s="14" t="s">
        <v>206</v>
      </c>
      <c r="D678" t="s">
        <v>465</v>
      </c>
      <c r="E678" t="s">
        <v>483</v>
      </c>
      <c r="F678" s="20">
        <v>2041</v>
      </c>
      <c r="G678" s="20">
        <v>66</v>
      </c>
      <c r="H678" s="11">
        <v>25867.2580122369</v>
      </c>
      <c r="I678" s="10">
        <v>3121237.3537614802</v>
      </c>
      <c r="J678" s="33">
        <f t="shared" si="40"/>
        <v>8.2875011030685078E-3</v>
      </c>
      <c r="K678" s="33">
        <f t="shared" si="41"/>
        <v>8.2532544375294448E-3</v>
      </c>
      <c r="L678" s="33">
        <f t="shared" si="42"/>
        <v>0.91796563512742102</v>
      </c>
      <c r="M678" s="33">
        <f t="shared" si="43"/>
        <v>0.91038943117580606</v>
      </c>
    </row>
    <row r="679" spans="1:13" ht="27.6">
      <c r="A679" t="s">
        <v>164</v>
      </c>
      <c r="B679" t="s">
        <v>204</v>
      </c>
      <c r="C679" s="14" t="s">
        <v>206</v>
      </c>
      <c r="D679" t="s">
        <v>465</v>
      </c>
      <c r="E679" t="s">
        <v>483</v>
      </c>
      <c r="F679" s="20">
        <v>2041</v>
      </c>
      <c r="G679" s="20">
        <v>67</v>
      </c>
      <c r="H679" s="11">
        <v>27227.644098273799</v>
      </c>
      <c r="I679" s="10">
        <v>2985817.4573113802</v>
      </c>
      <c r="J679" s="33">
        <f t="shared" si="40"/>
        <v>9.11899152830036E-3</v>
      </c>
      <c r="K679" s="33">
        <f t="shared" si="41"/>
        <v>9.0775396206098646E-3</v>
      </c>
      <c r="L679" s="33">
        <f t="shared" si="42"/>
        <v>0.91038943117580606</v>
      </c>
      <c r="M679" s="33">
        <f t="shared" si="43"/>
        <v>0.90212533504412318</v>
      </c>
    </row>
    <row r="680" spans="1:13" ht="27.6">
      <c r="A680" t="s">
        <v>164</v>
      </c>
      <c r="B680" t="s">
        <v>204</v>
      </c>
      <c r="C680" s="14" t="s">
        <v>206</v>
      </c>
      <c r="D680" t="s">
        <v>465</v>
      </c>
      <c r="E680" t="s">
        <v>483</v>
      </c>
      <c r="F680" s="20">
        <v>2041</v>
      </c>
      <c r="G680" s="20">
        <v>68</v>
      </c>
      <c r="H680" s="11">
        <v>29089.905327254499</v>
      </c>
      <c r="I680" s="10">
        <v>2899460.5120673701</v>
      </c>
      <c r="J680" s="33">
        <f t="shared" si="40"/>
        <v>1.0032868254692266E-2</v>
      </c>
      <c r="K680" s="33">
        <f t="shared" si="41"/>
        <v>9.9827069261451129E-3</v>
      </c>
      <c r="L680" s="33">
        <f t="shared" si="42"/>
        <v>0.90212533504412318</v>
      </c>
      <c r="M680" s="33">
        <f t="shared" si="43"/>
        <v>0.89311968221372728</v>
      </c>
    </row>
    <row r="681" spans="1:13" ht="27.6">
      <c r="A681" t="s">
        <v>164</v>
      </c>
      <c r="B681" t="s">
        <v>204</v>
      </c>
      <c r="C681" s="14" t="s">
        <v>206</v>
      </c>
      <c r="D681" t="s">
        <v>465</v>
      </c>
      <c r="E681" t="s">
        <v>483</v>
      </c>
      <c r="F681" s="20">
        <v>2041</v>
      </c>
      <c r="G681" s="20">
        <v>69</v>
      </c>
      <c r="H681" s="11">
        <v>29589.791688511599</v>
      </c>
      <c r="I681" s="10">
        <v>2676509.7858006302</v>
      </c>
      <c r="J681" s="33">
        <f t="shared" si="40"/>
        <v>1.1055364656423381E-2</v>
      </c>
      <c r="K681" s="33">
        <f t="shared" si="41"/>
        <v>1.0994478691319531E-2</v>
      </c>
      <c r="L681" s="33">
        <f t="shared" si="42"/>
        <v>0.89311968221372728</v>
      </c>
      <c r="M681" s="33">
        <f t="shared" si="43"/>
        <v>0.88330029689883038</v>
      </c>
    </row>
    <row r="682" spans="1:13" ht="27.6">
      <c r="A682" t="s">
        <v>164</v>
      </c>
      <c r="B682" t="s">
        <v>204</v>
      </c>
      <c r="C682" s="14" t="s">
        <v>206</v>
      </c>
      <c r="D682" t="s">
        <v>465</v>
      </c>
      <c r="E682" t="s">
        <v>483</v>
      </c>
      <c r="F682" s="20">
        <v>2042</v>
      </c>
      <c r="G682" s="20">
        <v>30</v>
      </c>
      <c r="H682" s="11">
        <v>832.58037992291599</v>
      </c>
      <c r="I682" s="10">
        <v>4906538.32754179</v>
      </c>
      <c r="J682" s="33">
        <f t="shared" si="40"/>
        <v>1.6968793971289421E-4</v>
      </c>
      <c r="K682" s="33">
        <f t="shared" si="41"/>
        <v>1.6967354352870334E-4</v>
      </c>
      <c r="L682" s="33">
        <f t="shared" si="42"/>
        <v>1</v>
      </c>
      <c r="M682" s="33">
        <f t="shared" si="43"/>
        <v>0.9998303264564713</v>
      </c>
    </row>
    <row r="683" spans="1:13" ht="27.6">
      <c r="A683" t="s">
        <v>164</v>
      </c>
      <c r="B683" t="s">
        <v>204</v>
      </c>
      <c r="C683" s="14" t="s">
        <v>206</v>
      </c>
      <c r="D683" t="s">
        <v>465</v>
      </c>
      <c r="E683" t="s">
        <v>483</v>
      </c>
      <c r="F683" s="20">
        <v>2042</v>
      </c>
      <c r="G683" s="20">
        <v>31</v>
      </c>
      <c r="H683" s="11">
        <v>1065.6905611110701</v>
      </c>
      <c r="I683" s="10">
        <v>4878382.8070591502</v>
      </c>
      <c r="J683" s="33">
        <f t="shared" si="40"/>
        <v>2.1845160645634192E-4</v>
      </c>
      <c r="K683" s="33">
        <f t="shared" si="41"/>
        <v>2.1842774764146977E-4</v>
      </c>
      <c r="L683" s="33">
        <f t="shared" si="42"/>
        <v>0.9998303264564713</v>
      </c>
      <c r="M683" s="33">
        <f t="shared" si="43"/>
        <v>0.99961193577023977</v>
      </c>
    </row>
    <row r="684" spans="1:13" ht="27.6">
      <c r="A684" t="s">
        <v>164</v>
      </c>
      <c r="B684" t="s">
        <v>204</v>
      </c>
      <c r="C684" s="14" t="s">
        <v>206</v>
      </c>
      <c r="D684" t="s">
        <v>465</v>
      </c>
      <c r="E684" t="s">
        <v>483</v>
      </c>
      <c r="F684" s="20">
        <v>2042</v>
      </c>
      <c r="G684" s="20">
        <v>32</v>
      </c>
      <c r="H684" s="11">
        <v>1084.83511106329</v>
      </c>
      <c r="I684" s="10">
        <v>4744634.3958465802</v>
      </c>
      <c r="J684" s="33">
        <f t="shared" si="40"/>
        <v>2.2864461632975285E-4</v>
      </c>
      <c r="K684" s="33">
        <f t="shared" si="41"/>
        <v>2.2861847914157352E-4</v>
      </c>
      <c r="L684" s="33">
        <f t="shared" si="42"/>
        <v>0.99961193577023977</v>
      </c>
      <c r="M684" s="33">
        <f t="shared" si="43"/>
        <v>0.99938340600975217</v>
      </c>
    </row>
    <row r="685" spans="1:13" ht="27.6">
      <c r="A685" t="s">
        <v>164</v>
      </c>
      <c r="B685" t="s">
        <v>204</v>
      </c>
      <c r="C685" s="14" t="s">
        <v>206</v>
      </c>
      <c r="D685" t="s">
        <v>465</v>
      </c>
      <c r="E685" t="s">
        <v>483</v>
      </c>
      <c r="F685" s="20">
        <v>2042</v>
      </c>
      <c r="G685" s="20">
        <v>33</v>
      </c>
      <c r="H685" s="11">
        <v>1125.44291854273</v>
      </c>
      <c r="I685" s="10">
        <v>4673779.5686274897</v>
      </c>
      <c r="J685" s="33">
        <f t="shared" si="40"/>
        <v>2.4079931499063607E-4</v>
      </c>
      <c r="K685" s="33">
        <f t="shared" si="41"/>
        <v>2.407703251625648E-4</v>
      </c>
      <c r="L685" s="33">
        <f t="shared" si="42"/>
        <v>0.99938340600975217</v>
      </c>
      <c r="M685" s="33">
        <f t="shared" si="43"/>
        <v>0.9991427841421251</v>
      </c>
    </row>
    <row r="686" spans="1:13" ht="27.6">
      <c r="A686" t="s">
        <v>164</v>
      </c>
      <c r="B686" t="s">
        <v>204</v>
      </c>
      <c r="C686" s="14" t="s">
        <v>206</v>
      </c>
      <c r="D686" t="s">
        <v>465</v>
      </c>
      <c r="E686" t="s">
        <v>483</v>
      </c>
      <c r="F686" s="20">
        <v>2042</v>
      </c>
      <c r="G686" s="20">
        <v>34</v>
      </c>
      <c r="H686" s="11">
        <v>1182.0999280216199</v>
      </c>
      <c r="I686" s="10">
        <v>4630874.6275966801</v>
      </c>
      <c r="J686" s="33">
        <f t="shared" si="40"/>
        <v>2.5526493871744118E-4</v>
      </c>
      <c r="K686" s="33">
        <f t="shared" si="41"/>
        <v>2.5523236139501915E-4</v>
      </c>
      <c r="L686" s="33">
        <f t="shared" si="42"/>
        <v>0.9991427841421251</v>
      </c>
      <c r="M686" s="33">
        <f t="shared" si="43"/>
        <v>0.9988877705699577</v>
      </c>
    </row>
    <row r="687" spans="1:13" ht="27.6">
      <c r="A687" t="s">
        <v>164</v>
      </c>
      <c r="B687" t="s">
        <v>204</v>
      </c>
      <c r="C687" s="14" t="s">
        <v>206</v>
      </c>
      <c r="D687" t="s">
        <v>465</v>
      </c>
      <c r="E687" t="s">
        <v>483</v>
      </c>
      <c r="F687" s="20">
        <v>2042</v>
      </c>
      <c r="G687" s="20">
        <v>35</v>
      </c>
      <c r="H687" s="11">
        <v>1634.8075705722199</v>
      </c>
      <c r="I687" s="10">
        <v>4656171.26351518</v>
      </c>
      <c r="J687" s="33">
        <f t="shared" si="40"/>
        <v>3.5110554961374438E-4</v>
      </c>
      <c r="K687" s="33">
        <f t="shared" si="41"/>
        <v>3.5104391927343048E-4</v>
      </c>
      <c r="L687" s="33">
        <f t="shared" si="42"/>
        <v>0.9988877705699577</v>
      </c>
      <c r="M687" s="33">
        <f t="shared" si="43"/>
        <v>0.9985371170920625</v>
      </c>
    </row>
    <row r="688" spans="1:13" ht="27.6">
      <c r="A688" t="s">
        <v>164</v>
      </c>
      <c r="B688" t="s">
        <v>204</v>
      </c>
      <c r="C688" s="14" t="s">
        <v>206</v>
      </c>
      <c r="D688" t="s">
        <v>465</v>
      </c>
      <c r="E688" t="s">
        <v>483</v>
      </c>
      <c r="F688" s="20">
        <v>2042</v>
      </c>
      <c r="G688" s="20">
        <v>36</v>
      </c>
      <c r="H688" s="11">
        <v>1757.8845207642501</v>
      </c>
      <c r="I688" s="10">
        <v>4572226.9152265498</v>
      </c>
      <c r="J688" s="33">
        <f t="shared" si="40"/>
        <v>3.8447009594167278E-4</v>
      </c>
      <c r="K688" s="33">
        <f t="shared" si="41"/>
        <v>3.8439619678531933E-4</v>
      </c>
      <c r="L688" s="33">
        <f t="shared" si="42"/>
        <v>0.9985371170920625</v>
      </c>
      <c r="M688" s="33">
        <f t="shared" si="43"/>
        <v>0.99815328322190333</v>
      </c>
    </row>
    <row r="689" spans="1:13" ht="27.6">
      <c r="A689" t="s">
        <v>164</v>
      </c>
      <c r="B689" t="s">
        <v>204</v>
      </c>
      <c r="C689" s="14" t="s">
        <v>206</v>
      </c>
      <c r="D689" t="s">
        <v>465</v>
      </c>
      <c r="E689" t="s">
        <v>483</v>
      </c>
      <c r="F689" s="20">
        <v>2042</v>
      </c>
      <c r="G689" s="20">
        <v>37</v>
      </c>
      <c r="H689" s="11">
        <v>1866.1781475814</v>
      </c>
      <c r="I689" s="10">
        <v>4510254.0330561297</v>
      </c>
      <c r="J689" s="33">
        <f t="shared" si="40"/>
        <v>4.1376342305865315E-4</v>
      </c>
      <c r="K689" s="33">
        <f t="shared" si="41"/>
        <v>4.1367783477841424E-4</v>
      </c>
      <c r="L689" s="33">
        <f t="shared" si="42"/>
        <v>0.99815328322190333</v>
      </c>
      <c r="M689" s="33">
        <f t="shared" si="43"/>
        <v>0.99774036933292309</v>
      </c>
    </row>
    <row r="690" spans="1:13" ht="27.6">
      <c r="A690" t="s">
        <v>164</v>
      </c>
      <c r="B690" t="s">
        <v>204</v>
      </c>
      <c r="C690" s="14" t="s">
        <v>206</v>
      </c>
      <c r="D690" t="s">
        <v>465</v>
      </c>
      <c r="E690" t="s">
        <v>483</v>
      </c>
      <c r="F690" s="20">
        <v>2042</v>
      </c>
      <c r="G690" s="20">
        <v>38</v>
      </c>
      <c r="H690" s="11">
        <v>1956.8789774797399</v>
      </c>
      <c r="I690" s="10">
        <v>4380801.9016573504</v>
      </c>
      <c r="J690" s="33">
        <f t="shared" si="40"/>
        <v>4.4669424032604875E-4</v>
      </c>
      <c r="K690" s="33">
        <f t="shared" si="41"/>
        <v>4.46594487307439E-4</v>
      </c>
      <c r="L690" s="33">
        <f t="shared" si="42"/>
        <v>0.99774036933292309</v>
      </c>
      <c r="M690" s="33">
        <f t="shared" si="43"/>
        <v>0.99729478398421489</v>
      </c>
    </row>
    <row r="691" spans="1:13" ht="27.6">
      <c r="A691" t="s">
        <v>164</v>
      </c>
      <c r="B691" t="s">
        <v>204</v>
      </c>
      <c r="C691" s="14" t="s">
        <v>206</v>
      </c>
      <c r="D691" t="s">
        <v>465</v>
      </c>
      <c r="E691" t="s">
        <v>483</v>
      </c>
      <c r="F691" s="20">
        <v>2042</v>
      </c>
      <c r="G691" s="20">
        <v>39</v>
      </c>
      <c r="H691" s="11">
        <v>2085.4244504512399</v>
      </c>
      <c r="I691" s="10">
        <v>4313709.9798986902</v>
      </c>
      <c r="J691" s="33">
        <f t="shared" si="40"/>
        <v>4.8344104266838476E-4</v>
      </c>
      <c r="K691" s="33">
        <f t="shared" si="41"/>
        <v>4.8332420387653396E-4</v>
      </c>
      <c r="L691" s="33">
        <f t="shared" si="42"/>
        <v>0.99729478398421489</v>
      </c>
      <c r="M691" s="33">
        <f t="shared" si="43"/>
        <v>0.99681276727671553</v>
      </c>
    </row>
    <row r="692" spans="1:13" ht="27.6">
      <c r="A692" t="s">
        <v>164</v>
      </c>
      <c r="B692" t="s">
        <v>204</v>
      </c>
      <c r="C692" s="14" t="s">
        <v>206</v>
      </c>
      <c r="D692" t="s">
        <v>465</v>
      </c>
      <c r="E692" t="s">
        <v>483</v>
      </c>
      <c r="F692" s="20">
        <v>2042</v>
      </c>
      <c r="G692" s="20">
        <v>40</v>
      </c>
      <c r="H692" s="11">
        <v>2983.70588907927</v>
      </c>
      <c r="I692" s="10">
        <v>4288664.7370328</v>
      </c>
      <c r="J692" s="33">
        <f t="shared" si="40"/>
        <v>6.9571908088660896E-4</v>
      </c>
      <c r="K692" s="33">
        <f t="shared" si="41"/>
        <v>6.9547712448136956E-4</v>
      </c>
      <c r="L692" s="33">
        <f t="shared" si="42"/>
        <v>0.99681276727671553</v>
      </c>
      <c r="M692" s="33">
        <f t="shared" si="43"/>
        <v>0.99611950679968364</v>
      </c>
    </row>
    <row r="693" spans="1:13" ht="27.6">
      <c r="A693" t="s">
        <v>164</v>
      </c>
      <c r="B693" t="s">
        <v>204</v>
      </c>
      <c r="C693" s="14" t="s">
        <v>206</v>
      </c>
      <c r="D693" t="s">
        <v>465</v>
      </c>
      <c r="E693" t="s">
        <v>483</v>
      </c>
      <c r="F693" s="20">
        <v>2042</v>
      </c>
      <c r="G693" s="20">
        <v>41</v>
      </c>
      <c r="H693" s="11">
        <v>3181.03795588495</v>
      </c>
      <c r="I693" s="10">
        <v>4264946.0316839702</v>
      </c>
      <c r="J693" s="33">
        <f t="shared" si="40"/>
        <v>7.4585655533581274E-4</v>
      </c>
      <c r="K693" s="33">
        <f t="shared" si="41"/>
        <v>7.4557847347589412E-4</v>
      </c>
      <c r="L693" s="33">
        <f t="shared" si="42"/>
        <v>0.99611950679968364</v>
      </c>
      <c r="M693" s="33">
        <f t="shared" si="43"/>
        <v>0.99537682153840434</v>
      </c>
    </row>
    <row r="694" spans="1:13" ht="27.6">
      <c r="A694" t="s">
        <v>164</v>
      </c>
      <c r="B694" t="s">
        <v>204</v>
      </c>
      <c r="C694" s="14" t="s">
        <v>206</v>
      </c>
      <c r="D694" t="s">
        <v>465</v>
      </c>
      <c r="E694" t="s">
        <v>483</v>
      </c>
      <c r="F694" s="20">
        <v>2042</v>
      </c>
      <c r="G694" s="20">
        <v>42</v>
      </c>
      <c r="H694" s="11">
        <v>3444.5155628416201</v>
      </c>
      <c r="I694" s="10">
        <v>4241218.4929034701</v>
      </c>
      <c r="J694" s="33">
        <f t="shared" si="40"/>
        <v>8.1215234928478308E-4</v>
      </c>
      <c r="K694" s="33">
        <f t="shared" si="41"/>
        <v>8.1182264282886329E-4</v>
      </c>
      <c r="L694" s="33">
        <f t="shared" si="42"/>
        <v>0.99537682153840434</v>
      </c>
      <c r="M694" s="33">
        <f t="shared" si="43"/>
        <v>0.99456875209653239</v>
      </c>
    </row>
    <row r="695" spans="1:13" ht="27.6">
      <c r="A695" t="s">
        <v>164</v>
      </c>
      <c r="B695" t="s">
        <v>204</v>
      </c>
      <c r="C695" s="14" t="s">
        <v>206</v>
      </c>
      <c r="D695" t="s">
        <v>465</v>
      </c>
      <c r="E695" t="s">
        <v>483</v>
      </c>
      <c r="F695" s="20">
        <v>2042</v>
      </c>
      <c r="G695" s="20">
        <v>43</v>
      </c>
      <c r="H695" s="11">
        <v>3771.10492431598</v>
      </c>
      <c r="I695" s="10">
        <v>4256031.9774982696</v>
      </c>
      <c r="J695" s="33">
        <f t="shared" si="40"/>
        <v>8.8606122892259523E-4</v>
      </c>
      <c r="K695" s="33">
        <f t="shared" si="41"/>
        <v>8.8566879258800135E-4</v>
      </c>
      <c r="L695" s="33">
        <f t="shared" si="42"/>
        <v>0.99456875209653239</v>
      </c>
      <c r="M695" s="33">
        <f t="shared" si="43"/>
        <v>0.9936878935907173</v>
      </c>
    </row>
    <row r="696" spans="1:13" ht="27.6">
      <c r="A696" t="s">
        <v>164</v>
      </c>
      <c r="B696" t="s">
        <v>204</v>
      </c>
      <c r="C696" s="14" t="s">
        <v>206</v>
      </c>
      <c r="D696" t="s">
        <v>465</v>
      </c>
      <c r="E696" t="s">
        <v>483</v>
      </c>
      <c r="F696" s="20">
        <v>2042</v>
      </c>
      <c r="G696" s="20">
        <v>44</v>
      </c>
      <c r="H696" s="11">
        <v>4174.6726372092098</v>
      </c>
      <c r="I696" s="10">
        <v>4308636.0238942401</v>
      </c>
      <c r="J696" s="33">
        <f t="shared" si="40"/>
        <v>9.6890816816688286E-4</v>
      </c>
      <c r="K696" s="33">
        <f t="shared" si="41"/>
        <v>9.6843892821008026E-4</v>
      </c>
      <c r="L696" s="33">
        <f t="shared" si="42"/>
        <v>0.9936878935907173</v>
      </c>
      <c r="M696" s="33">
        <f t="shared" si="43"/>
        <v>0.99272556755207297</v>
      </c>
    </row>
    <row r="697" spans="1:13" ht="27.6">
      <c r="A697" t="s">
        <v>164</v>
      </c>
      <c r="B697" t="s">
        <v>204</v>
      </c>
      <c r="C697" s="14" t="s">
        <v>206</v>
      </c>
      <c r="D697" t="s">
        <v>465</v>
      </c>
      <c r="E697" t="s">
        <v>483</v>
      </c>
      <c r="F697" s="20">
        <v>2042</v>
      </c>
      <c r="G697" s="20">
        <v>45</v>
      </c>
      <c r="H697" s="11">
        <v>5791.1024032169798</v>
      </c>
      <c r="I697" s="10">
        <v>4436029.4182530399</v>
      </c>
      <c r="J697" s="33">
        <f t="shared" si="40"/>
        <v>1.3054697922850079E-3</v>
      </c>
      <c r="K697" s="33">
        <f t="shared" si="41"/>
        <v>1.3046180372828786E-3</v>
      </c>
      <c r="L697" s="33">
        <f t="shared" si="42"/>
        <v>0.99272556755207297</v>
      </c>
      <c r="M697" s="33">
        <f t="shared" si="43"/>
        <v>0.99143043987057267</v>
      </c>
    </row>
    <row r="698" spans="1:13" ht="27.6">
      <c r="A698" t="s">
        <v>164</v>
      </c>
      <c r="B698" t="s">
        <v>204</v>
      </c>
      <c r="C698" s="14" t="s">
        <v>206</v>
      </c>
      <c r="D698" t="s">
        <v>465</v>
      </c>
      <c r="E698" t="s">
        <v>483</v>
      </c>
      <c r="F698" s="20">
        <v>2042</v>
      </c>
      <c r="G698" s="20">
        <v>46</v>
      </c>
      <c r="H698" s="11">
        <v>6092.6074396405002</v>
      </c>
      <c r="I698" s="10">
        <v>4385015.4346085899</v>
      </c>
      <c r="J698" s="33">
        <f t="shared" si="40"/>
        <v>1.3894152781207558E-3</v>
      </c>
      <c r="K698" s="33">
        <f t="shared" si="41"/>
        <v>1.3884504875965042E-3</v>
      </c>
      <c r="L698" s="33">
        <f t="shared" si="42"/>
        <v>0.99143043987057267</v>
      </c>
      <c r="M698" s="33">
        <f t="shared" si="43"/>
        <v>0.99005388779291637</v>
      </c>
    </row>
    <row r="699" spans="1:13" ht="27.6">
      <c r="A699" t="s">
        <v>164</v>
      </c>
      <c r="B699" t="s">
        <v>204</v>
      </c>
      <c r="C699" s="14" t="s">
        <v>206</v>
      </c>
      <c r="D699" t="s">
        <v>465</v>
      </c>
      <c r="E699" t="s">
        <v>483</v>
      </c>
      <c r="F699" s="20">
        <v>2042</v>
      </c>
      <c r="G699" s="20">
        <v>47</v>
      </c>
      <c r="H699" s="11">
        <v>6574.2397172943101</v>
      </c>
      <c r="I699" s="10">
        <v>4304873.4254341703</v>
      </c>
      <c r="J699" s="33">
        <f t="shared" si="40"/>
        <v>1.5271621410404795E-3</v>
      </c>
      <c r="K699" s="33">
        <f t="shared" si="41"/>
        <v>1.5259966223254429E-3</v>
      </c>
      <c r="L699" s="33">
        <f t="shared" si="42"/>
        <v>0.99005388779291637</v>
      </c>
      <c r="M699" s="33">
        <f t="shared" si="43"/>
        <v>0.98854306890422416</v>
      </c>
    </row>
    <row r="700" spans="1:13" ht="27.6">
      <c r="A700" t="s">
        <v>164</v>
      </c>
      <c r="B700" t="s">
        <v>204</v>
      </c>
      <c r="C700" s="14" t="s">
        <v>206</v>
      </c>
      <c r="D700" t="s">
        <v>465</v>
      </c>
      <c r="E700" t="s">
        <v>483</v>
      </c>
      <c r="F700" s="20">
        <v>2042</v>
      </c>
      <c r="G700" s="20">
        <v>48</v>
      </c>
      <c r="H700" s="11">
        <v>7120.2469403512296</v>
      </c>
      <c r="I700" s="10">
        <v>4239201.5461941604</v>
      </c>
      <c r="J700" s="33">
        <f t="shared" si="40"/>
        <v>1.6796198205635193E-3</v>
      </c>
      <c r="K700" s="33">
        <f t="shared" si="41"/>
        <v>1.6782100485968066E-3</v>
      </c>
      <c r="L700" s="33">
        <f t="shared" si="42"/>
        <v>0.98854306890422416</v>
      </c>
      <c r="M700" s="33">
        <f t="shared" si="43"/>
        <v>0.98688408599251842</v>
      </c>
    </row>
    <row r="701" spans="1:13" ht="27.6">
      <c r="A701" t="s">
        <v>164</v>
      </c>
      <c r="B701" t="s">
        <v>204</v>
      </c>
      <c r="C701" s="14" t="s">
        <v>206</v>
      </c>
      <c r="D701" t="s">
        <v>465</v>
      </c>
      <c r="E701" t="s">
        <v>483</v>
      </c>
      <c r="F701" s="20">
        <v>2042</v>
      </c>
      <c r="G701" s="20">
        <v>49</v>
      </c>
      <c r="H701" s="11">
        <v>7713.8944324055801</v>
      </c>
      <c r="I701" s="10">
        <v>4176077.92085048</v>
      </c>
      <c r="J701" s="33">
        <f t="shared" si="40"/>
        <v>1.8471624760379485E-3</v>
      </c>
      <c r="K701" s="33">
        <f t="shared" si="41"/>
        <v>1.8454575213692204E-3</v>
      </c>
      <c r="L701" s="33">
        <f t="shared" si="42"/>
        <v>0.98688408599251842</v>
      </c>
      <c r="M701" s="33">
        <f t="shared" si="43"/>
        <v>0.98506283333330391</v>
      </c>
    </row>
    <row r="702" spans="1:13" ht="27.6">
      <c r="A702" t="s">
        <v>164</v>
      </c>
      <c r="B702" t="s">
        <v>204</v>
      </c>
      <c r="C702" s="14" t="s">
        <v>206</v>
      </c>
      <c r="D702" t="s">
        <v>465</v>
      </c>
      <c r="E702" t="s">
        <v>483</v>
      </c>
      <c r="F702" s="20">
        <v>2042</v>
      </c>
      <c r="G702" s="20">
        <v>50</v>
      </c>
      <c r="H702" s="11">
        <v>8903.2458967253206</v>
      </c>
      <c r="I702" s="10">
        <v>4200133.0470232796</v>
      </c>
      <c r="J702" s="33">
        <f t="shared" si="40"/>
        <v>2.1197533023472278E-3</v>
      </c>
      <c r="K702" s="33">
        <f t="shared" si="41"/>
        <v>2.1175082119418986E-3</v>
      </c>
      <c r="L702" s="33">
        <f t="shared" si="42"/>
        <v>0.98506283333330391</v>
      </c>
      <c r="M702" s="33">
        <f t="shared" si="43"/>
        <v>0.98297695469444191</v>
      </c>
    </row>
    <row r="703" spans="1:13" ht="27.6">
      <c r="A703" t="s">
        <v>164</v>
      </c>
      <c r="B703" t="s">
        <v>204</v>
      </c>
      <c r="C703" s="14" t="s">
        <v>206</v>
      </c>
      <c r="D703" t="s">
        <v>465</v>
      </c>
      <c r="E703" t="s">
        <v>483</v>
      </c>
      <c r="F703" s="20">
        <v>2042</v>
      </c>
      <c r="G703" s="20">
        <v>51</v>
      </c>
      <c r="H703" s="11">
        <v>9553.4950078522706</v>
      </c>
      <c r="I703" s="10">
        <v>4202849.7345117303</v>
      </c>
      <c r="J703" s="33">
        <f t="shared" si="40"/>
        <v>2.2730993519477225E-3</v>
      </c>
      <c r="K703" s="33">
        <f t="shared" si="41"/>
        <v>2.2705178180140173E-3</v>
      </c>
      <c r="L703" s="33">
        <f t="shared" si="42"/>
        <v>0.98297695469444191</v>
      </c>
      <c r="M703" s="33">
        <f t="shared" si="43"/>
        <v>0.98074508800411098</v>
      </c>
    </row>
    <row r="704" spans="1:13" ht="27.6">
      <c r="A704" t="s">
        <v>164</v>
      </c>
      <c r="B704" t="s">
        <v>204</v>
      </c>
      <c r="C704" s="14" t="s">
        <v>206</v>
      </c>
      <c r="D704" t="s">
        <v>465</v>
      </c>
      <c r="E704" t="s">
        <v>483</v>
      </c>
      <c r="F704" s="20">
        <v>2042</v>
      </c>
      <c r="G704" s="20">
        <v>52</v>
      </c>
      <c r="H704" s="11">
        <v>14064.7647192889</v>
      </c>
      <c r="I704" s="10">
        <v>6180891.9548218902</v>
      </c>
      <c r="J704" s="33">
        <f t="shared" si="40"/>
        <v>2.2755234717080882E-3</v>
      </c>
      <c r="K704" s="33">
        <f t="shared" si="41"/>
        <v>2.2729364308357036E-3</v>
      </c>
      <c r="L704" s="33">
        <f t="shared" si="42"/>
        <v>0.98074508800411098</v>
      </c>
      <c r="M704" s="33">
        <f t="shared" si="43"/>
        <v>0.97851591676422323</v>
      </c>
    </row>
    <row r="705" spans="1:13" ht="27.6">
      <c r="A705" t="s">
        <v>164</v>
      </c>
      <c r="B705" t="s">
        <v>204</v>
      </c>
      <c r="C705" s="14" t="s">
        <v>206</v>
      </c>
      <c r="D705" t="s">
        <v>465</v>
      </c>
      <c r="E705" t="s">
        <v>483</v>
      </c>
      <c r="F705" s="20">
        <v>2042</v>
      </c>
      <c r="G705" s="20">
        <v>53</v>
      </c>
      <c r="H705" s="11">
        <v>11288.9770873955</v>
      </c>
      <c r="I705" s="10">
        <v>4131156.3268415001</v>
      </c>
      <c r="J705" s="33">
        <f t="shared" si="40"/>
        <v>2.7326434039901255E-3</v>
      </c>
      <c r="K705" s="33">
        <f t="shared" si="41"/>
        <v>2.7289131326109217E-3</v>
      </c>
      <c r="L705" s="33">
        <f t="shared" si="42"/>
        <v>0.97851591676422323</v>
      </c>
      <c r="M705" s="33">
        <f t="shared" si="43"/>
        <v>0.97584563182849648</v>
      </c>
    </row>
    <row r="706" spans="1:13" ht="27.6">
      <c r="A706" t="s">
        <v>164</v>
      </c>
      <c r="B706" t="s">
        <v>204</v>
      </c>
      <c r="C706" s="14" t="s">
        <v>206</v>
      </c>
      <c r="D706" t="s">
        <v>465</v>
      </c>
      <c r="E706" t="s">
        <v>483</v>
      </c>
      <c r="F706" s="20">
        <v>2042</v>
      </c>
      <c r="G706" s="20">
        <v>54</v>
      </c>
      <c r="H706" s="11">
        <v>12234.3804397124</v>
      </c>
      <c r="I706" s="10">
        <v>4096961.39105738</v>
      </c>
      <c r="J706" s="33">
        <f t="shared" ref="J706:J769" si="44">IF(I706&gt;0,H706/I706,0)</f>
        <v>2.9862083802929965E-3</v>
      </c>
      <c r="K706" s="33">
        <f t="shared" ref="K706:K769" si="45">1-EXP(-J706)</f>
        <v>2.9817540949589327E-3</v>
      </c>
      <c r="L706" s="33">
        <f t="shared" ref="L706:L769" si="46">IF(G706=30,1,M705)</f>
        <v>0.97584563182849648</v>
      </c>
      <c r="M706" s="33">
        <f t="shared" ref="M706:M769" si="47">L706*(1-K706)</f>
        <v>0.97293590011974407</v>
      </c>
    </row>
    <row r="707" spans="1:13" ht="27.6">
      <c r="A707" t="s">
        <v>164</v>
      </c>
      <c r="B707" t="s">
        <v>204</v>
      </c>
      <c r="C707" s="14" t="s">
        <v>206</v>
      </c>
      <c r="D707" t="s">
        <v>465</v>
      </c>
      <c r="E707" t="s">
        <v>483</v>
      </c>
      <c r="F707" s="20">
        <v>2042</v>
      </c>
      <c r="G707" s="20">
        <v>55</v>
      </c>
      <c r="H707" s="11">
        <v>12751.5835256887</v>
      </c>
      <c r="I707" s="10">
        <v>3952011.7887226902</v>
      </c>
      <c r="J707" s="33">
        <f t="shared" si="44"/>
        <v>3.2266056397089026E-3</v>
      </c>
      <c r="K707" s="33">
        <f t="shared" si="45"/>
        <v>3.2214057419084341E-3</v>
      </c>
      <c r="L707" s="33">
        <f t="shared" si="46"/>
        <v>0.97293590011974407</v>
      </c>
      <c r="M707" s="33">
        <f t="shared" si="47"/>
        <v>0.96980167882458945</v>
      </c>
    </row>
    <row r="708" spans="1:13" ht="27.6">
      <c r="A708" t="s">
        <v>164</v>
      </c>
      <c r="B708" t="s">
        <v>204</v>
      </c>
      <c r="C708" s="14" t="s">
        <v>206</v>
      </c>
      <c r="D708" t="s">
        <v>465</v>
      </c>
      <c r="E708" t="s">
        <v>483</v>
      </c>
      <c r="F708" s="20">
        <v>2042</v>
      </c>
      <c r="G708" s="20">
        <v>56</v>
      </c>
      <c r="H708" s="11">
        <v>13481.5773092739</v>
      </c>
      <c r="I708" s="10">
        <v>3898153.7212469699</v>
      </c>
      <c r="J708" s="33">
        <f t="shared" si="44"/>
        <v>3.4584519424650383E-3</v>
      </c>
      <c r="K708" s="33">
        <f t="shared" si="45"/>
        <v>3.4524783859495312E-3</v>
      </c>
      <c r="L708" s="33">
        <f t="shared" si="46"/>
        <v>0.96980167882458945</v>
      </c>
      <c r="M708" s="33">
        <f t="shared" si="47"/>
        <v>0.96645345948979</v>
      </c>
    </row>
    <row r="709" spans="1:13" ht="27.6">
      <c r="A709" t="s">
        <v>164</v>
      </c>
      <c r="B709" t="s">
        <v>204</v>
      </c>
      <c r="C709" s="14" t="s">
        <v>206</v>
      </c>
      <c r="D709" t="s">
        <v>465</v>
      </c>
      <c r="E709" t="s">
        <v>483</v>
      </c>
      <c r="F709" s="20">
        <v>2042</v>
      </c>
      <c r="G709" s="20">
        <v>57</v>
      </c>
      <c r="H709" s="11">
        <v>14882.8874769469</v>
      </c>
      <c r="I709" s="10">
        <v>3930450.14144781</v>
      </c>
      <c r="J709" s="33">
        <f t="shared" si="44"/>
        <v>3.7865605570217664E-3</v>
      </c>
      <c r="K709" s="33">
        <f t="shared" si="45"/>
        <v>3.7794005766798033E-3</v>
      </c>
      <c r="L709" s="33">
        <f t="shared" si="46"/>
        <v>0.96645345948979</v>
      </c>
      <c r="M709" s="33">
        <f t="shared" si="47"/>
        <v>0.96280084472766014</v>
      </c>
    </row>
    <row r="710" spans="1:13" ht="27.6">
      <c r="A710" t="s">
        <v>164</v>
      </c>
      <c r="B710" t="s">
        <v>204</v>
      </c>
      <c r="C710" s="14" t="s">
        <v>206</v>
      </c>
      <c r="D710" t="s">
        <v>465</v>
      </c>
      <c r="E710" t="s">
        <v>483</v>
      </c>
      <c r="F710" s="20">
        <v>2042</v>
      </c>
      <c r="G710" s="20">
        <v>58</v>
      </c>
      <c r="H710" s="11">
        <v>16525.237179395299</v>
      </c>
      <c r="I710" s="10">
        <v>3983259.75972185</v>
      </c>
      <c r="J710" s="33">
        <f t="shared" si="44"/>
        <v>4.1486717352697206E-3</v>
      </c>
      <c r="K710" s="33">
        <f t="shared" si="45"/>
        <v>4.1400778851481412E-3</v>
      </c>
      <c r="L710" s="33">
        <f t="shared" si="46"/>
        <v>0.96280084472766014</v>
      </c>
      <c r="M710" s="33">
        <f t="shared" si="47"/>
        <v>0.9588147742426012</v>
      </c>
    </row>
    <row r="711" spans="1:13" ht="27.6">
      <c r="A711" t="s">
        <v>164</v>
      </c>
      <c r="B711" t="s">
        <v>204</v>
      </c>
      <c r="C711" s="14" t="s">
        <v>206</v>
      </c>
      <c r="D711" t="s">
        <v>465</v>
      </c>
      <c r="E711" t="s">
        <v>483</v>
      </c>
      <c r="F711" s="20">
        <v>2042</v>
      </c>
      <c r="G711" s="20">
        <v>59</v>
      </c>
      <c r="H711" s="11">
        <v>17881.193570305699</v>
      </c>
      <c r="I711" s="10">
        <v>3932648.05991035</v>
      </c>
      <c r="J711" s="33">
        <f t="shared" si="44"/>
        <v>4.546858324950981E-3</v>
      </c>
      <c r="K711" s="33">
        <f t="shared" si="45"/>
        <v>4.5365370137427918E-3</v>
      </c>
      <c r="L711" s="33">
        <f t="shared" si="46"/>
        <v>0.9588147742426012</v>
      </c>
      <c r="M711" s="33">
        <f t="shared" si="47"/>
        <v>0.95446507552992621</v>
      </c>
    </row>
    <row r="712" spans="1:13" ht="27.6">
      <c r="A712" t="s">
        <v>164</v>
      </c>
      <c r="B712" t="s">
        <v>204</v>
      </c>
      <c r="C712" s="14" t="s">
        <v>206</v>
      </c>
      <c r="D712" t="s">
        <v>465</v>
      </c>
      <c r="E712" t="s">
        <v>483</v>
      </c>
      <c r="F712" s="20">
        <v>2042</v>
      </c>
      <c r="G712" s="20">
        <v>60</v>
      </c>
      <c r="H712" s="11">
        <v>18750.0057109275</v>
      </c>
      <c r="I712" s="10">
        <v>3776988.0692798598</v>
      </c>
      <c r="J712" s="33">
        <f t="shared" si="44"/>
        <v>4.9642745401900284E-3</v>
      </c>
      <c r="K712" s="33">
        <f t="shared" si="45"/>
        <v>4.9519728940028429E-3</v>
      </c>
      <c r="L712" s="33">
        <f t="shared" si="46"/>
        <v>0.95446507552992621</v>
      </c>
      <c r="M712" s="33">
        <f t="shared" si="47"/>
        <v>0.94973859034762964</v>
      </c>
    </row>
    <row r="713" spans="1:13" ht="27.6">
      <c r="A713" t="s">
        <v>164</v>
      </c>
      <c r="B713" t="s">
        <v>204</v>
      </c>
      <c r="C713" s="14" t="s">
        <v>206</v>
      </c>
      <c r="D713" t="s">
        <v>465</v>
      </c>
      <c r="E713" t="s">
        <v>483</v>
      </c>
      <c r="F713" s="20">
        <v>2042</v>
      </c>
      <c r="G713" s="20">
        <v>61</v>
      </c>
      <c r="H713" s="11">
        <v>19708.064505227801</v>
      </c>
      <c r="I713" s="10">
        <v>3677125.3688332699</v>
      </c>
      <c r="J713" s="33">
        <f t="shared" si="44"/>
        <v>5.3596389919882042E-3</v>
      </c>
      <c r="K713" s="33">
        <f t="shared" si="45"/>
        <v>5.3453017525046942E-3</v>
      </c>
      <c r="L713" s="33">
        <f t="shared" si="46"/>
        <v>0.94973859034762964</v>
      </c>
      <c r="M713" s="33">
        <f t="shared" si="47"/>
        <v>0.94466195099622308</v>
      </c>
    </row>
    <row r="714" spans="1:13" ht="27.6">
      <c r="A714" t="s">
        <v>164</v>
      </c>
      <c r="B714" t="s">
        <v>204</v>
      </c>
      <c r="C714" s="14" t="s">
        <v>206</v>
      </c>
      <c r="D714" t="s">
        <v>465</v>
      </c>
      <c r="E714" t="s">
        <v>483</v>
      </c>
      <c r="F714" s="20">
        <v>2042</v>
      </c>
      <c r="G714" s="20">
        <v>62</v>
      </c>
      <c r="H714" s="11">
        <v>21172.886374198501</v>
      </c>
      <c r="I714" s="10">
        <v>3590269.2315407498</v>
      </c>
      <c r="J714" s="33">
        <f t="shared" si="44"/>
        <v>5.8972976701004232E-3</v>
      </c>
      <c r="K714" s="33">
        <f t="shared" si="45"/>
        <v>5.8799427426792228E-3</v>
      </c>
      <c r="L714" s="33">
        <f t="shared" si="46"/>
        <v>0.94466195099622308</v>
      </c>
      <c r="M714" s="33">
        <f t="shared" si="47"/>
        <v>0.93910739281317768</v>
      </c>
    </row>
    <row r="715" spans="1:13" ht="27.6">
      <c r="A715" t="s">
        <v>164</v>
      </c>
      <c r="B715" t="s">
        <v>204</v>
      </c>
      <c r="C715" s="14" t="s">
        <v>206</v>
      </c>
      <c r="D715" t="s">
        <v>465</v>
      </c>
      <c r="E715" t="s">
        <v>483</v>
      </c>
      <c r="F715" s="20">
        <v>2042</v>
      </c>
      <c r="G715" s="20">
        <v>63</v>
      </c>
      <c r="H715" s="11">
        <v>22676.7916928292</v>
      </c>
      <c r="I715" s="10">
        <v>3496487.3058691001</v>
      </c>
      <c r="J715" s="33">
        <f t="shared" si="44"/>
        <v>6.4855924558240522E-3</v>
      </c>
      <c r="K715" s="33">
        <f t="shared" si="45"/>
        <v>6.4646063945957843E-3</v>
      </c>
      <c r="L715" s="33">
        <f t="shared" si="46"/>
        <v>0.93910739281317768</v>
      </c>
      <c r="M715" s="33">
        <f t="shared" si="47"/>
        <v>0.9330364331563854</v>
      </c>
    </row>
    <row r="716" spans="1:13" ht="27.6">
      <c r="A716" t="s">
        <v>164</v>
      </c>
      <c r="B716" t="s">
        <v>204</v>
      </c>
      <c r="C716" s="14" t="s">
        <v>206</v>
      </c>
      <c r="D716" t="s">
        <v>465</v>
      </c>
      <c r="E716" t="s">
        <v>483</v>
      </c>
      <c r="F716" s="20">
        <v>2042</v>
      </c>
      <c r="G716" s="20">
        <v>64</v>
      </c>
      <c r="H716" s="11">
        <v>24108.494020301001</v>
      </c>
      <c r="I716" s="10">
        <v>3383836.5730465101</v>
      </c>
      <c r="J716" s="33">
        <f t="shared" si="44"/>
        <v>7.1246035379881906E-3</v>
      </c>
      <c r="K716" s="33">
        <f t="shared" si="45"/>
        <v>7.0992837171138801E-3</v>
      </c>
      <c r="L716" s="33">
        <f t="shared" si="46"/>
        <v>0.9330364331563854</v>
      </c>
      <c r="M716" s="33">
        <f t="shared" si="47"/>
        <v>0.92641254279900431</v>
      </c>
    </row>
    <row r="717" spans="1:13" ht="27.6">
      <c r="A717" t="s">
        <v>164</v>
      </c>
      <c r="B717" t="s">
        <v>204</v>
      </c>
      <c r="C717" s="14" t="s">
        <v>206</v>
      </c>
      <c r="D717" t="s">
        <v>465</v>
      </c>
      <c r="E717" t="s">
        <v>483</v>
      </c>
      <c r="F717" s="20">
        <v>2042</v>
      </c>
      <c r="G717" s="20">
        <v>65</v>
      </c>
      <c r="H717" s="11">
        <v>24597.1849827318</v>
      </c>
      <c r="I717" s="10">
        <v>3283744.6674559</v>
      </c>
      <c r="J717" s="33">
        <f t="shared" si="44"/>
        <v>7.4905900043040225E-3</v>
      </c>
      <c r="K717" s="33">
        <f t="shared" si="45"/>
        <v>7.4626054521942375E-3</v>
      </c>
      <c r="L717" s="33">
        <f t="shared" si="46"/>
        <v>0.92641254279900431</v>
      </c>
      <c r="M717" s="33">
        <f t="shared" si="47"/>
        <v>0.91949909150613129</v>
      </c>
    </row>
    <row r="718" spans="1:13" ht="27.6">
      <c r="A718" t="s">
        <v>164</v>
      </c>
      <c r="B718" t="s">
        <v>204</v>
      </c>
      <c r="C718" s="14" t="s">
        <v>206</v>
      </c>
      <c r="D718" t="s">
        <v>465</v>
      </c>
      <c r="E718" t="s">
        <v>483</v>
      </c>
      <c r="F718" s="20">
        <v>2042</v>
      </c>
      <c r="G718" s="20">
        <v>66</v>
      </c>
      <c r="H718" s="11">
        <v>25730.6658690849</v>
      </c>
      <c r="I718" s="10">
        <v>3172465.23501522</v>
      </c>
      <c r="J718" s="33">
        <f t="shared" si="44"/>
        <v>8.1106218549189101E-3</v>
      </c>
      <c r="K718" s="33">
        <f t="shared" si="45"/>
        <v>8.0778195038773148E-3</v>
      </c>
      <c r="L718" s="33">
        <f t="shared" si="46"/>
        <v>0.91949909150613129</v>
      </c>
      <c r="M718" s="33">
        <f t="shared" si="47"/>
        <v>0.91207154381096556</v>
      </c>
    </row>
    <row r="719" spans="1:13" ht="27.6">
      <c r="A719" t="s">
        <v>164</v>
      </c>
      <c r="B719" t="s">
        <v>204</v>
      </c>
      <c r="C719" s="14" t="s">
        <v>206</v>
      </c>
      <c r="D719" t="s">
        <v>465</v>
      </c>
      <c r="E719" t="s">
        <v>483</v>
      </c>
      <c r="F719" s="20">
        <v>2042</v>
      </c>
      <c r="G719" s="20">
        <v>67</v>
      </c>
      <c r="H719" s="11">
        <v>27296.4955173528</v>
      </c>
      <c r="I719" s="10">
        <v>3058500.10325264</v>
      </c>
      <c r="J719" s="33">
        <f t="shared" si="44"/>
        <v>8.9247979715036292E-3</v>
      </c>
      <c r="K719" s="33">
        <f t="shared" si="45"/>
        <v>8.8850901779028435E-3</v>
      </c>
      <c r="L719" s="33">
        <f t="shared" si="46"/>
        <v>0.91207154381096556</v>
      </c>
      <c r="M719" s="33">
        <f t="shared" si="47"/>
        <v>0.90396770589550601</v>
      </c>
    </row>
    <row r="720" spans="1:13" ht="27.6">
      <c r="A720" t="s">
        <v>164</v>
      </c>
      <c r="B720" t="s">
        <v>204</v>
      </c>
      <c r="C720" s="14" t="s">
        <v>206</v>
      </c>
      <c r="D720" t="s">
        <v>465</v>
      </c>
      <c r="E720" t="s">
        <v>483</v>
      </c>
      <c r="F720" s="20">
        <v>2042</v>
      </c>
      <c r="G720" s="20">
        <v>68</v>
      </c>
      <c r="H720" s="11">
        <v>28685.969455008999</v>
      </c>
      <c r="I720" s="10">
        <v>2919936.5927568199</v>
      </c>
      <c r="J720" s="33">
        <f t="shared" si="44"/>
        <v>9.8241754722233603E-3</v>
      </c>
      <c r="K720" s="33">
        <f t="shared" si="45"/>
        <v>9.7760759021094934E-3</v>
      </c>
      <c r="L720" s="33">
        <f t="shared" si="46"/>
        <v>0.90396770589550601</v>
      </c>
      <c r="M720" s="33">
        <f t="shared" si="47"/>
        <v>0.8951304489896158</v>
      </c>
    </row>
    <row r="721" spans="1:13" ht="27.6">
      <c r="A721" t="s">
        <v>164</v>
      </c>
      <c r="B721" t="s">
        <v>204</v>
      </c>
      <c r="C721" s="14" t="s">
        <v>206</v>
      </c>
      <c r="D721" t="s">
        <v>465</v>
      </c>
      <c r="E721" t="s">
        <v>483</v>
      </c>
      <c r="F721" s="20">
        <v>2042</v>
      </c>
      <c r="G721" s="20">
        <v>69</v>
      </c>
      <c r="H721" s="11">
        <v>30598.442645568</v>
      </c>
      <c r="I721" s="10">
        <v>2829224.28861778</v>
      </c>
      <c r="J721" s="33">
        <f t="shared" si="44"/>
        <v>1.0815135006675945E-2</v>
      </c>
      <c r="K721" s="33">
        <f t="shared" si="45"/>
        <v>1.0756861701156861E-2</v>
      </c>
      <c r="L721" s="33">
        <f t="shared" si="46"/>
        <v>0.8951304489896158</v>
      </c>
      <c r="M721" s="33">
        <f t="shared" si="47"/>
        <v>0.88550165454534002</v>
      </c>
    </row>
    <row r="722" spans="1:13" ht="27.6">
      <c r="A722" t="s">
        <v>164</v>
      </c>
      <c r="B722" t="s">
        <v>204</v>
      </c>
      <c r="C722" s="14" t="s">
        <v>206</v>
      </c>
      <c r="D722" t="s">
        <v>465</v>
      </c>
      <c r="E722" t="s">
        <v>483</v>
      </c>
      <c r="F722" s="20">
        <v>2043</v>
      </c>
      <c r="G722" s="20">
        <v>30</v>
      </c>
      <c r="H722" s="11">
        <v>760.86387994143695</v>
      </c>
      <c r="I722" s="10">
        <v>4787827.15360766</v>
      </c>
      <c r="J722" s="33">
        <f t="shared" si="44"/>
        <v>1.589163216487715E-4</v>
      </c>
      <c r="K722" s="33">
        <f t="shared" si="45"/>
        <v>1.5890369511895042E-4</v>
      </c>
      <c r="L722" s="33">
        <f t="shared" si="46"/>
        <v>1</v>
      </c>
      <c r="M722" s="33">
        <f t="shared" si="47"/>
        <v>0.99984109630488105</v>
      </c>
    </row>
    <row r="723" spans="1:13" ht="27.6">
      <c r="A723" t="s">
        <v>164</v>
      </c>
      <c r="B723" t="s">
        <v>204</v>
      </c>
      <c r="C723" s="14" t="s">
        <v>206</v>
      </c>
      <c r="D723" t="s">
        <v>465</v>
      </c>
      <c r="E723" t="s">
        <v>483</v>
      </c>
      <c r="F723" s="20">
        <v>2043</v>
      </c>
      <c r="G723" s="20">
        <v>31</v>
      </c>
      <c r="H723" s="11">
        <v>1072.9239405107501</v>
      </c>
      <c r="I723" s="10">
        <v>4900819.3816878404</v>
      </c>
      <c r="J723" s="33">
        <f t="shared" si="44"/>
        <v>2.1892746027731295E-4</v>
      </c>
      <c r="K723" s="33">
        <f t="shared" si="45"/>
        <v>2.1890349740960602E-4</v>
      </c>
      <c r="L723" s="33">
        <f t="shared" si="46"/>
        <v>0.99984109630488105</v>
      </c>
      <c r="M723" s="33">
        <f t="shared" si="47"/>
        <v>0.99962222759204611</v>
      </c>
    </row>
    <row r="724" spans="1:13" ht="27.6">
      <c r="A724" t="s">
        <v>164</v>
      </c>
      <c r="B724" t="s">
        <v>204</v>
      </c>
      <c r="C724" s="14" t="s">
        <v>206</v>
      </c>
      <c r="D724" t="s">
        <v>465</v>
      </c>
      <c r="E724" t="s">
        <v>483</v>
      </c>
      <c r="F724" s="20">
        <v>2043</v>
      </c>
      <c r="G724" s="20">
        <v>32</v>
      </c>
      <c r="H724" s="11">
        <v>1115.9962191438899</v>
      </c>
      <c r="I724" s="10">
        <v>4872783.3596101096</v>
      </c>
      <c r="J724" s="33">
        <f t="shared" si="44"/>
        <v>2.2902643864577331E-4</v>
      </c>
      <c r="K724" s="33">
        <f t="shared" si="45"/>
        <v>2.2900021409300031E-4</v>
      </c>
      <c r="L724" s="33">
        <f t="shared" si="46"/>
        <v>0.99962222759204611</v>
      </c>
      <c r="M724" s="33">
        <f t="shared" si="47"/>
        <v>0.99939331388791541</v>
      </c>
    </row>
    <row r="725" spans="1:13" ht="27.6">
      <c r="A725" t="s">
        <v>164</v>
      </c>
      <c r="B725" t="s">
        <v>204</v>
      </c>
      <c r="C725" s="14" t="s">
        <v>206</v>
      </c>
      <c r="D725" t="s">
        <v>465</v>
      </c>
      <c r="E725" t="s">
        <v>483</v>
      </c>
      <c r="F725" s="20">
        <v>2043</v>
      </c>
      <c r="G725" s="20">
        <v>33</v>
      </c>
      <c r="H725" s="11">
        <v>1142.2770863228</v>
      </c>
      <c r="I725" s="10">
        <v>4738969.8930933196</v>
      </c>
      <c r="J725" s="33">
        <f t="shared" si="44"/>
        <v>2.4103911020569683E-4</v>
      </c>
      <c r="K725" s="33">
        <f t="shared" si="45"/>
        <v>2.4101006261323388E-4</v>
      </c>
      <c r="L725" s="33">
        <f t="shared" si="46"/>
        <v>0.99939331388791541</v>
      </c>
      <c r="M725" s="33">
        <f t="shared" si="47"/>
        <v>0.99915245004275999</v>
      </c>
    </row>
    <row r="726" spans="1:13" ht="27.6">
      <c r="A726" t="s">
        <v>164</v>
      </c>
      <c r="B726" t="s">
        <v>204</v>
      </c>
      <c r="C726" s="14" t="s">
        <v>206</v>
      </c>
      <c r="D726" t="s">
        <v>465</v>
      </c>
      <c r="E726" t="s">
        <v>483</v>
      </c>
      <c r="F726" s="20">
        <v>2043</v>
      </c>
      <c r="G726" s="20">
        <v>34</v>
      </c>
      <c r="H726" s="11">
        <v>1191.82858223119</v>
      </c>
      <c r="I726" s="10">
        <v>4667945.8350707199</v>
      </c>
      <c r="J726" s="33">
        <f t="shared" si="44"/>
        <v>2.5532185341073773E-4</v>
      </c>
      <c r="K726" s="33">
        <f t="shared" si="45"/>
        <v>2.552892615601543E-4</v>
      </c>
      <c r="L726" s="33">
        <f t="shared" si="46"/>
        <v>0.99915245004275999</v>
      </c>
      <c r="M726" s="33">
        <f t="shared" si="47"/>
        <v>0.99889737715160254</v>
      </c>
    </row>
    <row r="727" spans="1:13" ht="27.6">
      <c r="A727" t="s">
        <v>164</v>
      </c>
      <c r="B727" t="s">
        <v>204</v>
      </c>
      <c r="C727" s="14" t="s">
        <v>206</v>
      </c>
      <c r="D727" t="s">
        <v>465</v>
      </c>
      <c r="E727" t="s">
        <v>483</v>
      </c>
      <c r="F727" s="20">
        <v>2043</v>
      </c>
      <c r="G727" s="20">
        <v>35</v>
      </c>
      <c r="H727" s="11">
        <v>1547.0097062191501</v>
      </c>
      <c r="I727" s="10">
        <v>4624796.19700744</v>
      </c>
      <c r="J727" s="33">
        <f t="shared" si="44"/>
        <v>3.3450332518872322E-4</v>
      </c>
      <c r="K727" s="33">
        <f t="shared" si="45"/>
        <v>3.3444738518895178E-4</v>
      </c>
      <c r="L727" s="33">
        <f t="shared" si="46"/>
        <v>0.99889737715160254</v>
      </c>
      <c r="M727" s="33">
        <f t="shared" si="47"/>
        <v>0.99856329853574211</v>
      </c>
    </row>
    <row r="728" spans="1:13" ht="27.6">
      <c r="A728" t="s">
        <v>164</v>
      </c>
      <c r="B728" t="s">
        <v>204</v>
      </c>
      <c r="C728" s="14" t="s">
        <v>206</v>
      </c>
      <c r="D728" t="s">
        <v>465</v>
      </c>
      <c r="E728" t="s">
        <v>483</v>
      </c>
      <c r="F728" s="20">
        <v>2043</v>
      </c>
      <c r="G728" s="20">
        <v>36</v>
      </c>
      <c r="H728" s="11">
        <v>1774.5448379049001</v>
      </c>
      <c r="I728" s="10">
        <v>4649303.7410847796</v>
      </c>
      <c r="J728" s="33">
        <f t="shared" si="44"/>
        <v>3.8167969587008779E-4</v>
      </c>
      <c r="K728" s="33">
        <f t="shared" si="45"/>
        <v>3.8160686544119748E-4</v>
      </c>
      <c r="L728" s="33">
        <f t="shared" si="46"/>
        <v>0.99856329853574211</v>
      </c>
      <c r="M728" s="33">
        <f t="shared" si="47"/>
        <v>0.9981822399254433</v>
      </c>
    </row>
    <row r="729" spans="1:13" ht="27.6">
      <c r="A729" t="s">
        <v>164</v>
      </c>
      <c r="B729" t="s">
        <v>204</v>
      </c>
      <c r="C729" s="14" t="s">
        <v>206</v>
      </c>
      <c r="D729" t="s">
        <v>465</v>
      </c>
      <c r="E729" t="s">
        <v>483</v>
      </c>
      <c r="F729" s="20">
        <v>2043</v>
      </c>
      <c r="G729" s="20">
        <v>37</v>
      </c>
      <c r="H729" s="11">
        <v>1874.4607051007499</v>
      </c>
      <c r="I729" s="10">
        <v>4565433.5512563102</v>
      </c>
      <c r="J729" s="33">
        <f t="shared" si="44"/>
        <v>4.1057671392127443E-4</v>
      </c>
      <c r="K729" s="33">
        <f t="shared" si="45"/>
        <v>4.1049243883650721E-4</v>
      </c>
      <c r="L729" s="33">
        <f t="shared" si="46"/>
        <v>0.9981822399254433</v>
      </c>
      <c r="M729" s="33">
        <f t="shared" si="47"/>
        <v>0.99777249366337306</v>
      </c>
    </row>
    <row r="730" spans="1:13" ht="27.6">
      <c r="A730" t="s">
        <v>164</v>
      </c>
      <c r="B730" t="s">
        <v>204</v>
      </c>
      <c r="C730" s="14" t="s">
        <v>206</v>
      </c>
      <c r="D730" t="s">
        <v>465</v>
      </c>
      <c r="E730" t="s">
        <v>483</v>
      </c>
      <c r="F730" s="20">
        <v>2043</v>
      </c>
      <c r="G730" s="20">
        <v>38</v>
      </c>
      <c r="H730" s="11">
        <v>1995.1624877788399</v>
      </c>
      <c r="I730" s="10">
        <v>4503093.3267756002</v>
      </c>
      <c r="J730" s="33">
        <f t="shared" si="44"/>
        <v>4.4306487629636984E-4</v>
      </c>
      <c r="K730" s="33">
        <f t="shared" si="45"/>
        <v>4.4296673754851135E-4</v>
      </c>
      <c r="L730" s="33">
        <f t="shared" si="46"/>
        <v>0.99777249366337306</v>
      </c>
      <c r="M730" s="33">
        <f t="shared" si="47"/>
        <v>0.9973305136370394</v>
      </c>
    </row>
    <row r="731" spans="1:13" ht="27.6">
      <c r="A731" t="s">
        <v>164</v>
      </c>
      <c r="B731" t="s">
        <v>204</v>
      </c>
      <c r="C731" s="14" t="s">
        <v>206</v>
      </c>
      <c r="D731" t="s">
        <v>465</v>
      </c>
      <c r="E731" t="s">
        <v>483</v>
      </c>
      <c r="F731" s="20">
        <v>2043</v>
      </c>
      <c r="G731" s="20">
        <v>39</v>
      </c>
      <c r="H731" s="11">
        <v>2096.4256336026701</v>
      </c>
      <c r="I731" s="10">
        <v>4373343.34306827</v>
      </c>
      <c r="J731" s="33">
        <f t="shared" si="44"/>
        <v>4.793645202646839E-4</v>
      </c>
      <c r="K731" s="33">
        <f t="shared" si="45"/>
        <v>4.7924964344969734E-4</v>
      </c>
      <c r="L731" s="33">
        <f t="shared" si="46"/>
        <v>0.9973305136370394</v>
      </c>
      <c r="M731" s="33">
        <f t="shared" si="47"/>
        <v>0.99685254334397733</v>
      </c>
    </row>
    <row r="732" spans="1:13" ht="27.6">
      <c r="A732" t="s">
        <v>164</v>
      </c>
      <c r="B732" t="s">
        <v>204</v>
      </c>
      <c r="C732" s="14" t="s">
        <v>206</v>
      </c>
      <c r="D732" t="s">
        <v>465</v>
      </c>
      <c r="E732" t="s">
        <v>483</v>
      </c>
      <c r="F732" s="20">
        <v>2043</v>
      </c>
      <c r="G732" s="20">
        <v>40</v>
      </c>
      <c r="H732" s="11">
        <v>2774.11584310125</v>
      </c>
      <c r="I732" s="10">
        <v>4305811.8543467904</v>
      </c>
      <c r="J732" s="33">
        <f t="shared" si="44"/>
        <v>6.4427242456047693E-4</v>
      </c>
      <c r="K732" s="33">
        <f t="shared" si="45"/>
        <v>6.4406492564628159E-4</v>
      </c>
      <c r="L732" s="33">
        <f t="shared" si="46"/>
        <v>0.99685254334397733</v>
      </c>
      <c r="M732" s="33">
        <f t="shared" si="47"/>
        <v>0.9962105055847682</v>
      </c>
    </row>
    <row r="733" spans="1:13" ht="27.6">
      <c r="A733" t="s">
        <v>164</v>
      </c>
      <c r="B733" t="s">
        <v>204</v>
      </c>
      <c r="C733" s="14" t="s">
        <v>206</v>
      </c>
      <c r="D733" t="s">
        <v>465</v>
      </c>
      <c r="E733" t="s">
        <v>483</v>
      </c>
      <c r="F733" s="20">
        <v>2043</v>
      </c>
      <c r="G733" s="20">
        <v>41</v>
      </c>
      <c r="H733" s="11">
        <v>3154.12944034058</v>
      </c>
      <c r="I733" s="10">
        <v>4279361.4330689199</v>
      </c>
      <c r="J733" s="33">
        <f t="shared" si="44"/>
        <v>7.3705609812878411E-4</v>
      </c>
      <c r="K733" s="33">
        <f t="shared" si="45"/>
        <v>7.3678453900505314E-4</v>
      </c>
      <c r="L733" s="33">
        <f t="shared" si="46"/>
        <v>0.9962105055847682</v>
      </c>
      <c r="M733" s="33">
        <f t="shared" si="47"/>
        <v>0.99547651308665897</v>
      </c>
    </row>
    <row r="734" spans="1:13" ht="27.6">
      <c r="A734" t="s">
        <v>164</v>
      </c>
      <c r="B734" t="s">
        <v>204</v>
      </c>
      <c r="C734" s="14" t="s">
        <v>206</v>
      </c>
      <c r="D734" t="s">
        <v>465</v>
      </c>
      <c r="E734" t="s">
        <v>483</v>
      </c>
      <c r="F734" s="20">
        <v>2043</v>
      </c>
      <c r="G734" s="20">
        <v>42</v>
      </c>
      <c r="H734" s="11">
        <v>3413.5294141217701</v>
      </c>
      <c r="I734" s="10">
        <v>4255724.7504900899</v>
      </c>
      <c r="J734" s="33">
        <f t="shared" si="44"/>
        <v>8.0210295878009206E-4</v>
      </c>
      <c r="K734" s="33">
        <f t="shared" si="45"/>
        <v>8.017813601927104E-4</v>
      </c>
      <c r="L734" s="33">
        <f t="shared" si="46"/>
        <v>0.99547651308665897</v>
      </c>
      <c r="M734" s="33">
        <f t="shared" si="47"/>
        <v>0.99467835857395648</v>
      </c>
    </row>
    <row r="735" spans="1:13" ht="27.6">
      <c r="A735" t="s">
        <v>164</v>
      </c>
      <c r="B735" t="s">
        <v>204</v>
      </c>
      <c r="C735" s="14" t="s">
        <v>206</v>
      </c>
      <c r="D735" t="s">
        <v>465</v>
      </c>
      <c r="E735" t="s">
        <v>483</v>
      </c>
      <c r="F735" s="20">
        <v>2043</v>
      </c>
      <c r="G735" s="20">
        <v>43</v>
      </c>
      <c r="H735" s="11">
        <v>3701.95335076531</v>
      </c>
      <c r="I735" s="10">
        <v>4231289.4477884797</v>
      </c>
      <c r="J735" s="33">
        <f t="shared" si="44"/>
        <v>8.7489957764533646E-4</v>
      </c>
      <c r="K735" s="33">
        <f t="shared" si="45"/>
        <v>8.7451696460061346E-4</v>
      </c>
      <c r="L735" s="33">
        <f t="shared" si="46"/>
        <v>0.99467835857395648</v>
      </c>
      <c r="M735" s="33">
        <f t="shared" si="47"/>
        <v>0.99380849547506245</v>
      </c>
    </row>
    <row r="736" spans="1:13" ht="27.6">
      <c r="A736" t="s">
        <v>164</v>
      </c>
      <c r="B736" t="s">
        <v>204</v>
      </c>
      <c r="C736" s="14" t="s">
        <v>206</v>
      </c>
      <c r="D736" t="s">
        <v>465</v>
      </c>
      <c r="E736" t="s">
        <v>483</v>
      </c>
      <c r="F736" s="20">
        <v>2043</v>
      </c>
      <c r="G736" s="20">
        <v>44</v>
      </c>
      <c r="H736" s="11">
        <v>4059.1557259091501</v>
      </c>
      <c r="I736" s="10">
        <v>4245220.0291927299</v>
      </c>
      <c r="J736" s="33">
        <f t="shared" si="44"/>
        <v>9.5617086935327546E-4</v>
      </c>
      <c r="K736" s="33">
        <f t="shared" si="45"/>
        <v>9.5571388365134347E-4</v>
      </c>
      <c r="L736" s="33">
        <f t="shared" si="46"/>
        <v>0.99380849547506245</v>
      </c>
      <c r="M736" s="33">
        <f t="shared" si="47"/>
        <v>0.99285869889824629</v>
      </c>
    </row>
    <row r="737" spans="1:13" ht="27.6">
      <c r="A737" t="s">
        <v>164</v>
      </c>
      <c r="B737" t="s">
        <v>204</v>
      </c>
      <c r="C737" s="14" t="s">
        <v>206</v>
      </c>
      <c r="D737" t="s">
        <v>465</v>
      </c>
      <c r="E737" t="s">
        <v>483</v>
      </c>
      <c r="F737" s="20">
        <v>2043</v>
      </c>
      <c r="G737" s="20">
        <v>45</v>
      </c>
      <c r="H737" s="11">
        <v>5286.8768966595799</v>
      </c>
      <c r="I737" s="10">
        <v>4296730.2490217704</v>
      </c>
      <c r="J737" s="33">
        <f t="shared" si="44"/>
        <v>1.2304418919161226E-3</v>
      </c>
      <c r="K737" s="33">
        <f t="shared" si="45"/>
        <v>1.2296852086748356E-3</v>
      </c>
      <c r="L737" s="33">
        <f t="shared" si="46"/>
        <v>0.99285869889824629</v>
      </c>
      <c r="M737" s="33">
        <f t="shared" si="47"/>
        <v>0.99163779524190698</v>
      </c>
    </row>
    <row r="738" spans="1:13" ht="27.6">
      <c r="A738" t="s">
        <v>164</v>
      </c>
      <c r="B738" t="s">
        <v>204</v>
      </c>
      <c r="C738" s="14" t="s">
        <v>206</v>
      </c>
      <c r="D738" t="s">
        <v>465</v>
      </c>
      <c r="E738" t="s">
        <v>483</v>
      </c>
      <c r="F738" s="20">
        <v>2043</v>
      </c>
      <c r="G738" s="20">
        <v>46</v>
      </c>
      <c r="H738" s="11">
        <v>6051.8561084622397</v>
      </c>
      <c r="I738" s="10">
        <v>4421493.19696288</v>
      </c>
      <c r="J738" s="33">
        <f t="shared" si="44"/>
        <v>1.3687358181664181E-3</v>
      </c>
      <c r="K738" s="33">
        <f t="shared" si="45"/>
        <v>1.3677995265237719E-3</v>
      </c>
      <c r="L738" s="33">
        <f t="shared" si="46"/>
        <v>0.99163779524190698</v>
      </c>
      <c r="M738" s="33">
        <f t="shared" si="47"/>
        <v>0.99028143353509201</v>
      </c>
    </row>
    <row r="739" spans="1:13" ht="27.6">
      <c r="A739" t="s">
        <v>164</v>
      </c>
      <c r="B739" t="s">
        <v>204</v>
      </c>
      <c r="C739" s="14" t="s">
        <v>206</v>
      </c>
      <c r="D739" t="s">
        <v>465</v>
      </c>
      <c r="E739" t="s">
        <v>483</v>
      </c>
      <c r="F739" s="20">
        <v>2043</v>
      </c>
      <c r="G739" s="20">
        <v>47</v>
      </c>
      <c r="H739" s="11">
        <v>6573.16353912865</v>
      </c>
      <c r="I739" s="10">
        <v>4370471.1156721702</v>
      </c>
      <c r="J739" s="33">
        <f t="shared" si="44"/>
        <v>1.5039942754816057E-3</v>
      </c>
      <c r="K739" s="33">
        <f t="shared" si="45"/>
        <v>1.5028638428836727E-3</v>
      </c>
      <c r="L739" s="33">
        <f t="shared" si="46"/>
        <v>0.99028143353509201</v>
      </c>
      <c r="M739" s="33">
        <f t="shared" si="47"/>
        <v>0.98879317537435307</v>
      </c>
    </row>
    <row r="740" spans="1:13" ht="27.6">
      <c r="A740" t="s">
        <v>164</v>
      </c>
      <c r="B740" t="s">
        <v>204</v>
      </c>
      <c r="C740" s="14" t="s">
        <v>206</v>
      </c>
      <c r="D740" t="s">
        <v>465</v>
      </c>
      <c r="E740" t="s">
        <v>483</v>
      </c>
      <c r="F740" s="20">
        <v>2043</v>
      </c>
      <c r="G740" s="20">
        <v>48</v>
      </c>
      <c r="H740" s="11">
        <v>7093.9846030891104</v>
      </c>
      <c r="I740" s="10">
        <v>4289242.59773371</v>
      </c>
      <c r="J740" s="33">
        <f t="shared" si="44"/>
        <v>1.6539014619591185E-3</v>
      </c>
      <c r="K740" s="33">
        <f t="shared" si="45"/>
        <v>1.652534520635407E-3</v>
      </c>
      <c r="L740" s="33">
        <f t="shared" si="46"/>
        <v>0.98879317537435307</v>
      </c>
      <c r="M740" s="33">
        <f t="shared" si="47"/>
        <v>0.98715916051827823</v>
      </c>
    </row>
    <row r="741" spans="1:13" ht="27.6">
      <c r="A741" t="s">
        <v>164</v>
      </c>
      <c r="B741" t="s">
        <v>204</v>
      </c>
      <c r="C741" s="14" t="s">
        <v>206</v>
      </c>
      <c r="D741" t="s">
        <v>465</v>
      </c>
      <c r="E741" t="s">
        <v>483</v>
      </c>
      <c r="F741" s="20">
        <v>2043</v>
      </c>
      <c r="G741" s="20">
        <v>49</v>
      </c>
      <c r="H741" s="11">
        <v>7679.4779828191504</v>
      </c>
      <c r="I741" s="10">
        <v>4222331.3102083402</v>
      </c>
      <c r="J741" s="33">
        <f t="shared" si="44"/>
        <v>1.8187767417143365E-3</v>
      </c>
      <c r="K741" s="33">
        <f t="shared" si="45"/>
        <v>1.8171237695772113E-3</v>
      </c>
      <c r="L741" s="33">
        <f t="shared" si="46"/>
        <v>0.98715916051827823</v>
      </c>
      <c r="M741" s="33">
        <f t="shared" si="47"/>
        <v>0.98536537014334458</v>
      </c>
    </row>
    <row r="742" spans="1:13" ht="27.6">
      <c r="A742" t="s">
        <v>164</v>
      </c>
      <c r="B742" t="s">
        <v>204</v>
      </c>
      <c r="C742" s="14" t="s">
        <v>206</v>
      </c>
      <c r="D742" t="s">
        <v>465</v>
      </c>
      <c r="E742" t="s">
        <v>483</v>
      </c>
      <c r="F742" s="20">
        <v>2043</v>
      </c>
      <c r="G742" s="20">
        <v>50</v>
      </c>
      <c r="H742" s="11">
        <v>8679.8698409997505</v>
      </c>
      <c r="I742" s="10">
        <v>4157853.2050757101</v>
      </c>
      <c r="J742" s="33">
        <f t="shared" si="44"/>
        <v>2.0875844848018627E-3</v>
      </c>
      <c r="K742" s="33">
        <f t="shared" si="45"/>
        <v>2.0854069958056165E-3</v>
      </c>
      <c r="L742" s="33">
        <f t="shared" si="46"/>
        <v>0.98536537014334458</v>
      </c>
      <c r="M742" s="33">
        <f t="shared" si="47"/>
        <v>0.983310482307023</v>
      </c>
    </row>
    <row r="743" spans="1:13" ht="27.6">
      <c r="A743" t="s">
        <v>164</v>
      </c>
      <c r="B743" t="s">
        <v>204</v>
      </c>
      <c r="C743" s="14" t="s">
        <v>206</v>
      </c>
      <c r="D743" t="s">
        <v>465</v>
      </c>
      <c r="E743" t="s">
        <v>483</v>
      </c>
      <c r="F743" s="20">
        <v>2043</v>
      </c>
      <c r="G743" s="20">
        <v>51</v>
      </c>
      <c r="H743" s="11">
        <v>9337.7464914145894</v>
      </c>
      <c r="I743" s="10">
        <v>4179411.71630278</v>
      </c>
      <c r="J743" s="33">
        <f t="shared" si="44"/>
        <v>2.2342250836380893E-3</v>
      </c>
      <c r="K743" s="33">
        <f t="shared" si="45"/>
        <v>2.2317310605246554E-3</v>
      </c>
      <c r="L743" s="33">
        <f t="shared" si="46"/>
        <v>0.983310482307023</v>
      </c>
      <c r="M743" s="33">
        <f t="shared" si="47"/>
        <v>0.98111599776151892</v>
      </c>
    </row>
    <row r="744" spans="1:13" ht="27.6">
      <c r="A744" t="s">
        <v>164</v>
      </c>
      <c r="B744" t="s">
        <v>204</v>
      </c>
      <c r="C744" s="14" t="s">
        <v>206</v>
      </c>
      <c r="D744" t="s">
        <v>465</v>
      </c>
      <c r="E744" t="s">
        <v>483</v>
      </c>
      <c r="F744" s="20">
        <v>2043</v>
      </c>
      <c r="G744" s="20">
        <v>52</v>
      </c>
      <c r="H744" s="11">
        <v>10253.7195376984</v>
      </c>
      <c r="I744" s="10">
        <v>4181042.6737024901</v>
      </c>
      <c r="J744" s="33">
        <f t="shared" si="44"/>
        <v>2.4524312086531032E-3</v>
      </c>
      <c r="K744" s="33">
        <f t="shared" si="45"/>
        <v>2.4494264560547263E-3</v>
      </c>
      <c r="L744" s="33">
        <f t="shared" si="46"/>
        <v>0.98111599776151892</v>
      </c>
      <c r="M744" s="33">
        <f t="shared" si="47"/>
        <v>0.97871282628014333</v>
      </c>
    </row>
    <row r="745" spans="1:13" ht="27.6">
      <c r="A745" t="s">
        <v>164</v>
      </c>
      <c r="B745" t="s">
        <v>204</v>
      </c>
      <c r="C745" s="14" t="s">
        <v>206</v>
      </c>
      <c r="D745" t="s">
        <v>465</v>
      </c>
      <c r="E745" t="s">
        <v>483</v>
      </c>
      <c r="F745" s="20">
        <v>2043</v>
      </c>
      <c r="G745" s="20">
        <v>53</v>
      </c>
      <c r="H745" s="11">
        <v>15006.0370005354</v>
      </c>
      <c r="I745" s="10">
        <v>6148219.4910320798</v>
      </c>
      <c r="J745" s="33">
        <f t="shared" si="44"/>
        <v>2.4407126359791672E-3</v>
      </c>
      <c r="K745" s="33">
        <f t="shared" si="45"/>
        <v>2.4377365186681876E-3</v>
      </c>
      <c r="L745" s="33">
        <f t="shared" si="46"/>
        <v>0.97871282628014333</v>
      </c>
      <c r="M745" s="33">
        <f t="shared" si="47"/>
        <v>0.97632698228223125</v>
      </c>
    </row>
    <row r="746" spans="1:13" ht="27.6">
      <c r="A746" t="s">
        <v>164</v>
      </c>
      <c r="B746" t="s">
        <v>204</v>
      </c>
      <c r="C746" s="14" t="s">
        <v>206</v>
      </c>
      <c r="D746" t="s">
        <v>465</v>
      </c>
      <c r="E746" t="s">
        <v>483</v>
      </c>
      <c r="F746" s="20">
        <v>2043</v>
      </c>
      <c r="G746" s="20">
        <v>54</v>
      </c>
      <c r="H746" s="11">
        <v>12050.375713560499</v>
      </c>
      <c r="I746" s="10">
        <v>4105498.0375679298</v>
      </c>
      <c r="J746" s="33">
        <f t="shared" si="44"/>
        <v>2.9351799960179894E-3</v>
      </c>
      <c r="K746" s="33">
        <f t="shared" si="45"/>
        <v>2.9308765666896663E-3</v>
      </c>
      <c r="L746" s="33">
        <f t="shared" si="46"/>
        <v>0.97632698228223125</v>
      </c>
      <c r="M746" s="33">
        <f t="shared" si="47"/>
        <v>0.97346548840843339</v>
      </c>
    </row>
    <row r="747" spans="1:13" ht="27.6">
      <c r="A747" t="s">
        <v>164</v>
      </c>
      <c r="B747" t="s">
        <v>204</v>
      </c>
      <c r="C747" s="14" t="s">
        <v>206</v>
      </c>
      <c r="D747" t="s">
        <v>465</v>
      </c>
      <c r="E747" t="s">
        <v>483</v>
      </c>
      <c r="F747" s="20">
        <v>2043</v>
      </c>
      <c r="G747" s="20">
        <v>55</v>
      </c>
      <c r="H747" s="11">
        <v>12877.111166336501</v>
      </c>
      <c r="I747" s="10">
        <v>4069192.6533018998</v>
      </c>
      <c r="J747" s="33">
        <f t="shared" si="44"/>
        <v>3.1645371117751124E-3</v>
      </c>
      <c r="K747" s="33">
        <f t="shared" si="45"/>
        <v>3.1595352418013478E-3</v>
      </c>
      <c r="L747" s="33">
        <f t="shared" si="46"/>
        <v>0.97346548840843339</v>
      </c>
      <c r="M747" s="33">
        <f t="shared" si="47"/>
        <v>0.97038978989112956</v>
      </c>
    </row>
    <row r="748" spans="1:13" ht="27.6">
      <c r="A748" t="s">
        <v>164</v>
      </c>
      <c r="B748" t="s">
        <v>204</v>
      </c>
      <c r="C748" s="14" t="s">
        <v>206</v>
      </c>
      <c r="D748" t="s">
        <v>465</v>
      </c>
      <c r="E748" t="s">
        <v>483</v>
      </c>
      <c r="F748" s="20">
        <v>2043</v>
      </c>
      <c r="G748" s="20">
        <v>56</v>
      </c>
      <c r="H748" s="11">
        <v>13301.112787948899</v>
      </c>
      <c r="I748" s="10">
        <v>3922639.4109510202</v>
      </c>
      <c r="J748" s="33">
        <f t="shared" si="44"/>
        <v>3.3908578878842511E-3</v>
      </c>
      <c r="K748" s="33">
        <f t="shared" si="45"/>
        <v>3.3851154217389157E-3</v>
      </c>
      <c r="L748" s="33">
        <f t="shared" si="46"/>
        <v>0.97038978989112956</v>
      </c>
      <c r="M748" s="33">
        <f t="shared" si="47"/>
        <v>0.96710490844827113</v>
      </c>
    </row>
    <row r="749" spans="1:13" ht="27.6">
      <c r="A749" t="s">
        <v>164</v>
      </c>
      <c r="B749" t="s">
        <v>204</v>
      </c>
      <c r="C749" s="14" t="s">
        <v>206</v>
      </c>
      <c r="D749" t="s">
        <v>465</v>
      </c>
      <c r="E749" t="s">
        <v>483</v>
      </c>
      <c r="F749" s="20">
        <v>2043</v>
      </c>
      <c r="G749" s="20">
        <v>57</v>
      </c>
      <c r="H749" s="11">
        <v>14350.7774228459</v>
      </c>
      <c r="I749" s="10">
        <v>3866967.5488193398</v>
      </c>
      <c r="J749" s="33">
        <f t="shared" si="44"/>
        <v>3.7111191758584764E-3</v>
      </c>
      <c r="K749" s="33">
        <f t="shared" si="45"/>
        <v>3.7042414836987447E-3</v>
      </c>
      <c r="L749" s="33">
        <f t="shared" si="46"/>
        <v>0.96710490844827113</v>
      </c>
      <c r="M749" s="33">
        <f t="shared" si="47"/>
        <v>0.9635225183273084</v>
      </c>
    </row>
    <row r="750" spans="1:13" ht="27.6">
      <c r="A750" t="s">
        <v>164</v>
      </c>
      <c r="B750" t="s">
        <v>204</v>
      </c>
      <c r="C750" s="14" t="s">
        <v>206</v>
      </c>
      <c r="D750" t="s">
        <v>465</v>
      </c>
      <c r="E750" t="s">
        <v>483</v>
      </c>
      <c r="F750" s="20">
        <v>2043</v>
      </c>
      <c r="G750" s="20">
        <v>58</v>
      </c>
      <c r="H750" s="11">
        <v>15841.905635065301</v>
      </c>
      <c r="I750" s="10">
        <v>3896120.9750763699</v>
      </c>
      <c r="J750" s="33">
        <f t="shared" si="44"/>
        <v>4.0660712889580581E-3</v>
      </c>
      <c r="K750" s="33">
        <f t="shared" si="45"/>
        <v>4.0578160137306751E-3</v>
      </c>
      <c r="L750" s="33">
        <f t="shared" si="46"/>
        <v>0.9635225183273084</v>
      </c>
      <c r="M750" s="33">
        <f t="shared" si="47"/>
        <v>0.95961272122284968</v>
      </c>
    </row>
    <row r="751" spans="1:13" ht="27.6">
      <c r="A751" t="s">
        <v>164</v>
      </c>
      <c r="B751" t="s">
        <v>204</v>
      </c>
      <c r="C751" s="14" t="s">
        <v>206</v>
      </c>
      <c r="D751" t="s">
        <v>465</v>
      </c>
      <c r="E751" t="s">
        <v>483</v>
      </c>
      <c r="F751" s="20">
        <v>2043</v>
      </c>
      <c r="G751" s="20">
        <v>59</v>
      </c>
      <c r="H751" s="11">
        <v>17589.454841167</v>
      </c>
      <c r="I751" s="10">
        <v>3945242.77063662</v>
      </c>
      <c r="J751" s="33">
        <f t="shared" si="44"/>
        <v>4.458396064262655E-3</v>
      </c>
      <c r="K751" s="33">
        <f t="shared" si="45"/>
        <v>4.4484721702242602E-3</v>
      </c>
      <c r="L751" s="33">
        <f t="shared" si="46"/>
        <v>0.95961272122284968</v>
      </c>
      <c r="M751" s="33">
        <f t="shared" si="47"/>
        <v>0.95534391073829672</v>
      </c>
    </row>
    <row r="752" spans="1:13" ht="27.6">
      <c r="A752" t="s">
        <v>164</v>
      </c>
      <c r="B752" t="s">
        <v>204</v>
      </c>
      <c r="C752" s="14" t="s">
        <v>206</v>
      </c>
      <c r="D752" t="s">
        <v>465</v>
      </c>
      <c r="E752" t="s">
        <v>483</v>
      </c>
      <c r="F752" s="20">
        <v>2043</v>
      </c>
      <c r="G752" s="20">
        <v>60</v>
      </c>
      <c r="H752" s="11">
        <v>18893.804760102401</v>
      </c>
      <c r="I752" s="10">
        <v>3891594.6828809301</v>
      </c>
      <c r="J752" s="33">
        <f t="shared" si="44"/>
        <v>4.8550289276568246E-3</v>
      </c>
      <c r="K752" s="33">
        <f t="shared" si="45"/>
        <v>4.8432623248134687E-3</v>
      </c>
      <c r="L752" s="33">
        <f t="shared" si="46"/>
        <v>0.95534391073829672</v>
      </c>
      <c r="M752" s="33">
        <f t="shared" si="47"/>
        <v>0.95071692956817799</v>
      </c>
    </row>
    <row r="753" spans="1:13" ht="27.6">
      <c r="A753" t="s">
        <v>164</v>
      </c>
      <c r="B753" t="s">
        <v>204</v>
      </c>
      <c r="C753" s="14" t="s">
        <v>206</v>
      </c>
      <c r="D753" t="s">
        <v>465</v>
      </c>
      <c r="E753" t="s">
        <v>483</v>
      </c>
      <c r="F753" s="20">
        <v>2043</v>
      </c>
      <c r="G753" s="20">
        <v>61</v>
      </c>
      <c r="H753" s="11">
        <v>19581.432920724299</v>
      </c>
      <c r="I753" s="10">
        <v>3733560.53853518</v>
      </c>
      <c r="J753" s="33">
        <f t="shared" si="44"/>
        <v>5.2447074899733244E-3</v>
      </c>
      <c r="K753" s="33">
        <f t="shared" si="45"/>
        <v>5.2309780244759185E-3</v>
      </c>
      <c r="L753" s="33">
        <f t="shared" si="46"/>
        <v>0.95071692956817799</v>
      </c>
      <c r="M753" s="33">
        <f t="shared" si="47"/>
        <v>0.94574375020210966</v>
      </c>
    </row>
    <row r="754" spans="1:13" ht="27.6">
      <c r="A754" t="s">
        <v>164</v>
      </c>
      <c r="B754" t="s">
        <v>204</v>
      </c>
      <c r="C754" s="14" t="s">
        <v>206</v>
      </c>
      <c r="D754" t="s">
        <v>465</v>
      </c>
      <c r="E754" t="s">
        <v>483</v>
      </c>
      <c r="F754" s="20">
        <v>2043</v>
      </c>
      <c r="G754" s="20">
        <v>62</v>
      </c>
      <c r="H754" s="11">
        <v>20959.105622744999</v>
      </c>
      <c r="I754" s="10">
        <v>3631284.7882774202</v>
      </c>
      <c r="J754" s="33">
        <f t="shared" si="44"/>
        <v>5.7718154440559348E-3</v>
      </c>
      <c r="K754" s="33">
        <f t="shared" si="45"/>
        <v>5.7551905180093232E-3</v>
      </c>
      <c r="L754" s="33">
        <f t="shared" si="46"/>
        <v>0.94574375020210966</v>
      </c>
      <c r="M754" s="33">
        <f t="shared" si="47"/>
        <v>0.94030081473847993</v>
      </c>
    </row>
    <row r="755" spans="1:13" ht="27.6">
      <c r="A755" t="s">
        <v>164</v>
      </c>
      <c r="B755" t="s">
        <v>204</v>
      </c>
      <c r="C755" s="14" t="s">
        <v>206</v>
      </c>
      <c r="D755" t="s">
        <v>465</v>
      </c>
      <c r="E755" t="s">
        <v>483</v>
      </c>
      <c r="F755" s="20">
        <v>2043</v>
      </c>
      <c r="G755" s="20">
        <v>63</v>
      </c>
      <c r="H755" s="11">
        <v>22481.0915720427</v>
      </c>
      <c r="I755" s="10">
        <v>3541132.9875623402</v>
      </c>
      <c r="J755" s="33">
        <f t="shared" si="44"/>
        <v>6.3485589643212824E-3</v>
      </c>
      <c r="K755" s="33">
        <f t="shared" si="45"/>
        <v>6.3284494418601733E-3</v>
      </c>
      <c r="L755" s="33">
        <f t="shared" si="46"/>
        <v>0.94030081473847993</v>
      </c>
      <c r="M755" s="33">
        <f t="shared" si="47"/>
        <v>0.93435016857226749</v>
      </c>
    </row>
    <row r="756" spans="1:13" ht="27.6">
      <c r="A756" t="s">
        <v>164</v>
      </c>
      <c r="B756" t="s">
        <v>204</v>
      </c>
      <c r="C756" s="14" t="s">
        <v>206</v>
      </c>
      <c r="D756" t="s">
        <v>465</v>
      </c>
      <c r="E756" t="s">
        <v>483</v>
      </c>
      <c r="F756" s="20">
        <v>2043</v>
      </c>
      <c r="G756" s="20">
        <v>64</v>
      </c>
      <c r="H756" s="11">
        <v>24030.500779548202</v>
      </c>
      <c r="I756" s="10">
        <v>3443953.27057963</v>
      </c>
      <c r="J756" s="33">
        <f t="shared" si="44"/>
        <v>6.9775919972060998E-3</v>
      </c>
      <c r="K756" s="33">
        <f t="shared" si="45"/>
        <v>6.9533051229633269E-3</v>
      </c>
      <c r="L756" s="33">
        <f t="shared" si="46"/>
        <v>0.93435016857226749</v>
      </c>
      <c r="M756" s="33">
        <f t="shared" si="47"/>
        <v>0.92785334675849229</v>
      </c>
    </row>
    <row r="757" spans="1:13" ht="27.6">
      <c r="A757" t="s">
        <v>164</v>
      </c>
      <c r="B757" t="s">
        <v>204</v>
      </c>
      <c r="C757" s="14" t="s">
        <v>206</v>
      </c>
      <c r="D757" t="s">
        <v>465</v>
      </c>
      <c r="E757" t="s">
        <v>483</v>
      </c>
      <c r="F757" s="20">
        <v>2043</v>
      </c>
      <c r="G757" s="20">
        <v>65</v>
      </c>
      <c r="H757" s="11">
        <v>24365.198797035599</v>
      </c>
      <c r="I757" s="10">
        <v>3328046.3460687599</v>
      </c>
      <c r="J757" s="33">
        <f t="shared" si="44"/>
        <v>7.3211717216068468E-3</v>
      </c>
      <c r="K757" s="33">
        <f t="shared" si="45"/>
        <v>7.2944372263133994E-3</v>
      </c>
      <c r="L757" s="33">
        <f t="shared" si="46"/>
        <v>0.92785334675849229</v>
      </c>
      <c r="M757" s="33">
        <f t="shared" si="47"/>
        <v>0.92108517876533769</v>
      </c>
    </row>
    <row r="758" spans="1:13" ht="27.6">
      <c r="A758" t="s">
        <v>164</v>
      </c>
      <c r="B758" t="s">
        <v>204</v>
      </c>
      <c r="C758" s="14" t="s">
        <v>206</v>
      </c>
      <c r="D758" t="s">
        <v>465</v>
      </c>
      <c r="E758" t="s">
        <v>483</v>
      </c>
      <c r="F758" s="20">
        <v>2043</v>
      </c>
      <c r="G758" s="20">
        <v>66</v>
      </c>
      <c r="H758" s="11">
        <v>25583.3319014685</v>
      </c>
      <c r="I758" s="10">
        <v>3224786.8208764</v>
      </c>
      <c r="J758" s="33">
        <f t="shared" si="44"/>
        <v>7.9333405035796195E-3</v>
      </c>
      <c r="K758" s="33">
        <f t="shared" si="45"/>
        <v>7.9019546109732053E-3</v>
      </c>
      <c r="L758" s="33">
        <f t="shared" si="46"/>
        <v>0.92108517876533769</v>
      </c>
      <c r="M758" s="33">
        <f t="shared" si="47"/>
        <v>0.91380680548989379</v>
      </c>
    </row>
    <row r="759" spans="1:13" ht="27.6">
      <c r="A759" t="s">
        <v>164</v>
      </c>
      <c r="B759" t="s">
        <v>204</v>
      </c>
      <c r="C759" s="14" t="s">
        <v>206</v>
      </c>
      <c r="D759" t="s">
        <v>465</v>
      </c>
      <c r="E759" t="s">
        <v>483</v>
      </c>
      <c r="F759" s="20">
        <v>2043</v>
      </c>
      <c r="G759" s="20">
        <v>67</v>
      </c>
      <c r="H759" s="11">
        <v>27150.230112129299</v>
      </c>
      <c r="I759" s="10">
        <v>3109743.3670269698</v>
      </c>
      <c r="J759" s="33">
        <f t="shared" si="44"/>
        <v>8.7306979733462464E-3</v>
      </c>
      <c r="K759" s="33">
        <f t="shared" si="45"/>
        <v>8.6926961044920814E-3</v>
      </c>
      <c r="L759" s="33">
        <f t="shared" si="46"/>
        <v>0.91380680548989379</v>
      </c>
      <c r="M759" s="33">
        <f t="shared" si="47"/>
        <v>0.90586336063155348</v>
      </c>
    </row>
    <row r="760" spans="1:13" ht="27.6">
      <c r="A760" t="s">
        <v>164</v>
      </c>
      <c r="B760" t="s">
        <v>204</v>
      </c>
      <c r="C760" s="14" t="s">
        <v>206</v>
      </c>
      <c r="D760" t="s">
        <v>465</v>
      </c>
      <c r="E760" t="s">
        <v>483</v>
      </c>
      <c r="F760" s="20">
        <v>2043</v>
      </c>
      <c r="G760" s="20">
        <v>68</v>
      </c>
      <c r="H760" s="11">
        <v>28757.266487039898</v>
      </c>
      <c r="I760" s="10">
        <v>2992119.3112497199</v>
      </c>
      <c r="J760" s="33">
        <f t="shared" si="44"/>
        <v>9.6110026023757851E-3</v>
      </c>
      <c r="K760" s="33">
        <f t="shared" si="45"/>
        <v>9.5649645256082882E-3</v>
      </c>
      <c r="L760" s="33">
        <f t="shared" si="46"/>
        <v>0.90586336063155348</v>
      </c>
      <c r="M760" s="33">
        <f t="shared" si="47"/>
        <v>0.89719880972206434</v>
      </c>
    </row>
    <row r="761" spans="1:13" ht="27.6">
      <c r="A761" t="s">
        <v>164</v>
      </c>
      <c r="B761" t="s">
        <v>204</v>
      </c>
      <c r="C761" s="14" t="s">
        <v>206</v>
      </c>
      <c r="D761" t="s">
        <v>465</v>
      </c>
      <c r="E761" t="s">
        <v>483</v>
      </c>
      <c r="F761" s="20">
        <v>2043</v>
      </c>
      <c r="G761" s="20">
        <v>69</v>
      </c>
      <c r="H761" s="11">
        <v>30172.782371940899</v>
      </c>
      <c r="I761" s="10">
        <v>2850343.2387268101</v>
      </c>
      <c r="J761" s="33">
        <f t="shared" si="44"/>
        <v>1.0585666302216452E-2</v>
      </c>
      <c r="K761" s="33">
        <f t="shared" si="45"/>
        <v>1.05298353130866E-2</v>
      </c>
      <c r="L761" s="33">
        <f t="shared" si="46"/>
        <v>0.89719880972206434</v>
      </c>
      <c r="M761" s="33">
        <f t="shared" si="47"/>
        <v>0.8877514540125937</v>
      </c>
    </row>
    <row r="762" spans="1:13" ht="27.6">
      <c r="A762" t="s">
        <v>164</v>
      </c>
      <c r="B762" t="s">
        <v>204</v>
      </c>
      <c r="C762" s="14" t="s">
        <v>206</v>
      </c>
      <c r="D762" t="s">
        <v>465</v>
      </c>
      <c r="E762" t="s">
        <v>483</v>
      </c>
      <c r="F762" s="20">
        <v>2044</v>
      </c>
      <c r="G762" s="20">
        <v>30</v>
      </c>
      <c r="H762" s="11">
        <v>750.99859116293203</v>
      </c>
      <c r="I762" s="10">
        <v>4714189.1760848202</v>
      </c>
      <c r="J762" s="33">
        <f t="shared" si="44"/>
        <v>1.5930599369511168E-4</v>
      </c>
      <c r="K762" s="33">
        <f t="shared" si="45"/>
        <v>1.5929330516906148E-4</v>
      </c>
      <c r="L762" s="33">
        <f t="shared" si="46"/>
        <v>1</v>
      </c>
      <c r="M762" s="33">
        <f t="shared" si="47"/>
        <v>0.99984070669483094</v>
      </c>
    </row>
    <row r="763" spans="1:13" ht="27.6">
      <c r="A763" t="s">
        <v>164</v>
      </c>
      <c r="B763" t="s">
        <v>204</v>
      </c>
      <c r="C763" s="14" t="s">
        <v>206</v>
      </c>
      <c r="D763" t="s">
        <v>465</v>
      </c>
      <c r="E763" t="s">
        <v>483</v>
      </c>
      <c r="F763" s="20">
        <v>2044</v>
      </c>
      <c r="G763" s="20">
        <v>31</v>
      </c>
      <c r="H763" s="11">
        <v>1008.31734090714</v>
      </c>
      <c r="I763" s="10">
        <v>4782350.7381476099</v>
      </c>
      <c r="J763" s="33">
        <f t="shared" si="44"/>
        <v>2.1084136152207448E-4</v>
      </c>
      <c r="K763" s="33">
        <f t="shared" si="45"/>
        <v>2.1081913604426017E-4</v>
      </c>
      <c r="L763" s="33">
        <f t="shared" si="46"/>
        <v>0.99984070669483094</v>
      </c>
      <c r="M763" s="33">
        <f t="shared" si="47"/>
        <v>0.99962992114086369</v>
      </c>
    </row>
    <row r="764" spans="1:13" ht="27.6">
      <c r="A764" t="s">
        <v>164</v>
      </c>
      <c r="B764" t="s">
        <v>204</v>
      </c>
      <c r="C764" s="14" t="s">
        <v>206</v>
      </c>
      <c r="D764" t="s">
        <v>465</v>
      </c>
      <c r="E764" t="s">
        <v>483</v>
      </c>
      <c r="F764" s="20">
        <v>2044</v>
      </c>
      <c r="G764" s="20">
        <v>32</v>
      </c>
      <c r="H764" s="11">
        <v>1122.8710710081</v>
      </c>
      <c r="I764" s="10">
        <v>4895246.6421726802</v>
      </c>
      <c r="J764" s="33">
        <f t="shared" si="44"/>
        <v>2.2937987666127703E-4</v>
      </c>
      <c r="K764" s="33">
        <f t="shared" si="45"/>
        <v>2.2935357110875909E-4</v>
      </c>
      <c r="L764" s="33">
        <f t="shared" si="46"/>
        <v>0.99962992114086369</v>
      </c>
      <c r="M764" s="33">
        <f t="shared" si="47"/>
        <v>0.99940065244866283</v>
      </c>
    </row>
    <row r="765" spans="1:13" ht="27.6">
      <c r="A765" t="s">
        <v>164</v>
      </c>
      <c r="B765" t="s">
        <v>204</v>
      </c>
      <c r="C765" s="14" t="s">
        <v>206</v>
      </c>
      <c r="D765" t="s">
        <v>465</v>
      </c>
      <c r="E765" t="s">
        <v>483</v>
      </c>
      <c r="F765" s="20">
        <v>2044</v>
      </c>
      <c r="G765" s="20">
        <v>33</v>
      </c>
      <c r="H765" s="11">
        <v>1174.2331652759001</v>
      </c>
      <c r="I765" s="10">
        <v>4867020.9937210297</v>
      </c>
      <c r="J765" s="33">
        <f t="shared" si="44"/>
        <v>2.412632217512077E-4</v>
      </c>
      <c r="K765" s="33">
        <f t="shared" si="45"/>
        <v>2.4123412012055923E-4</v>
      </c>
      <c r="L765" s="33">
        <f t="shared" si="46"/>
        <v>0.99940065244866283</v>
      </c>
      <c r="M765" s="33">
        <f t="shared" si="47"/>
        <v>0.99915956291162145</v>
      </c>
    </row>
    <row r="766" spans="1:13" ht="27.6">
      <c r="A766" t="s">
        <v>164</v>
      </c>
      <c r="B766" t="s">
        <v>204</v>
      </c>
      <c r="C766" s="14" t="s">
        <v>206</v>
      </c>
      <c r="D766" t="s">
        <v>465</v>
      </c>
      <c r="E766" t="s">
        <v>483</v>
      </c>
      <c r="F766" s="20">
        <v>2044</v>
      </c>
      <c r="G766" s="20">
        <v>34</v>
      </c>
      <c r="H766" s="11">
        <v>1208.70492120782</v>
      </c>
      <c r="I766" s="10">
        <v>4733112.6121450504</v>
      </c>
      <c r="J766" s="33">
        <f t="shared" si="44"/>
        <v>2.5537210293841584E-4</v>
      </c>
      <c r="K766" s="33">
        <f t="shared" si="45"/>
        <v>2.5533949825840008E-4</v>
      </c>
      <c r="L766" s="33">
        <f t="shared" si="46"/>
        <v>0.99915956291162145</v>
      </c>
      <c r="M766" s="33">
        <f t="shared" si="47"/>
        <v>0.9989044380101475</v>
      </c>
    </row>
    <row r="767" spans="1:13" ht="27.6">
      <c r="A767" t="s">
        <v>164</v>
      </c>
      <c r="B767" t="s">
        <v>204</v>
      </c>
      <c r="C767" s="14" t="s">
        <v>206</v>
      </c>
      <c r="D767" t="s">
        <v>465</v>
      </c>
      <c r="E767" t="s">
        <v>483</v>
      </c>
      <c r="F767" s="20">
        <v>2044</v>
      </c>
      <c r="G767" s="20">
        <v>35</v>
      </c>
      <c r="H767" s="11">
        <v>1554.45162903817</v>
      </c>
      <c r="I767" s="10">
        <v>4661880.9745333204</v>
      </c>
      <c r="J767" s="33">
        <f t="shared" si="44"/>
        <v>3.3343872087892142E-4</v>
      </c>
      <c r="K767" s="33">
        <f t="shared" si="45"/>
        <v>3.3338313636677164E-4</v>
      </c>
      <c r="L767" s="33">
        <f t="shared" si="46"/>
        <v>0.9989044380101475</v>
      </c>
      <c r="M767" s="33">
        <f t="shared" si="47"/>
        <v>0.99857142011567301</v>
      </c>
    </row>
    <row r="768" spans="1:13" ht="27.6">
      <c r="A768" t="s">
        <v>164</v>
      </c>
      <c r="B768" t="s">
        <v>204</v>
      </c>
      <c r="C768" s="14" t="s">
        <v>206</v>
      </c>
      <c r="D768" t="s">
        <v>465</v>
      </c>
      <c r="E768" t="s">
        <v>483</v>
      </c>
      <c r="F768" s="20">
        <v>2044</v>
      </c>
      <c r="G768" s="20">
        <v>36</v>
      </c>
      <c r="H768" s="11">
        <v>1694.1092012433801</v>
      </c>
      <c r="I768" s="10">
        <v>4618119.7003907096</v>
      </c>
      <c r="J768" s="33">
        <f t="shared" si="44"/>
        <v>3.6683960381106022E-4</v>
      </c>
      <c r="K768" s="33">
        <f t="shared" si="45"/>
        <v>3.667723263904854E-4</v>
      </c>
      <c r="L768" s="33">
        <f t="shared" si="46"/>
        <v>0.99857142011567301</v>
      </c>
      <c r="M768" s="33">
        <f t="shared" si="47"/>
        <v>0.99820517175285017</v>
      </c>
    </row>
    <row r="769" spans="1:13" ht="27.6">
      <c r="A769" t="s">
        <v>164</v>
      </c>
      <c r="B769" t="s">
        <v>204</v>
      </c>
      <c r="C769" s="14" t="s">
        <v>206</v>
      </c>
      <c r="D769" t="s">
        <v>465</v>
      </c>
      <c r="E769" t="s">
        <v>483</v>
      </c>
      <c r="F769" s="20">
        <v>2044</v>
      </c>
      <c r="G769" s="20">
        <v>37</v>
      </c>
      <c r="H769" s="11">
        <v>1891.24502929349</v>
      </c>
      <c r="I769" s="10">
        <v>4642476.0363782104</v>
      </c>
      <c r="J769" s="33">
        <f t="shared" si="44"/>
        <v>4.0737852268353964E-4</v>
      </c>
      <c r="K769" s="33">
        <f t="shared" si="45"/>
        <v>4.0729555531993089E-4</v>
      </c>
      <c r="L769" s="33">
        <f t="shared" si="46"/>
        <v>0.99820517175285017</v>
      </c>
      <c r="M769" s="33">
        <f t="shared" si="47"/>
        <v>0.99779860722309788</v>
      </c>
    </row>
    <row r="770" spans="1:13" ht="27.6">
      <c r="A770" t="s">
        <v>164</v>
      </c>
      <c r="B770" t="s">
        <v>204</v>
      </c>
      <c r="C770" s="14" t="s">
        <v>206</v>
      </c>
      <c r="D770" t="s">
        <v>465</v>
      </c>
      <c r="E770" t="s">
        <v>483</v>
      </c>
      <c r="F770" s="20">
        <v>2044</v>
      </c>
      <c r="G770" s="20">
        <v>38</v>
      </c>
      <c r="H770" s="11">
        <v>2003.0935265112</v>
      </c>
      <c r="I770" s="10">
        <v>4558271.7983423201</v>
      </c>
      <c r="J770" s="33">
        <f t="shared" ref="J770:J833" si="48">IF(I770&gt;0,H770/I770,0)</f>
        <v>4.3944144077578989E-4</v>
      </c>
      <c r="K770" s="33">
        <f t="shared" ref="K770:K833" si="49">1-EXP(-J770)</f>
        <v>4.3934490052766062E-4</v>
      </c>
      <c r="L770" s="33">
        <f t="shared" ref="L770:L833" si="50">IF(G770=30,1,M769)</f>
        <v>0.99779860722309788</v>
      </c>
      <c r="M770" s="33">
        <f t="shared" ref="M770:M833" si="51">L770*(1-K770)</f>
        <v>0.99736022949326075</v>
      </c>
    </row>
    <row r="771" spans="1:13" ht="27.6">
      <c r="A771" t="s">
        <v>164</v>
      </c>
      <c r="B771" t="s">
        <v>204</v>
      </c>
      <c r="C771" s="14" t="s">
        <v>206</v>
      </c>
      <c r="D771" t="s">
        <v>465</v>
      </c>
      <c r="E771" t="s">
        <v>483</v>
      </c>
      <c r="F771" s="20">
        <v>2044</v>
      </c>
      <c r="G771" s="20">
        <v>39</v>
      </c>
      <c r="H771" s="11">
        <v>2136.5382576351699</v>
      </c>
      <c r="I771" s="10">
        <v>4495520.3911232399</v>
      </c>
      <c r="J771" s="33">
        <f t="shared" si="48"/>
        <v>4.7525938528805999E-4</v>
      </c>
      <c r="K771" s="33">
        <f t="shared" si="49"/>
        <v>4.7514646743551658E-4</v>
      </c>
      <c r="L771" s="33">
        <f t="shared" si="50"/>
        <v>0.99736022949326075</v>
      </c>
      <c r="M771" s="33">
        <f t="shared" si="51"/>
        <v>0.99688633730345633</v>
      </c>
    </row>
    <row r="772" spans="1:13" ht="27.6">
      <c r="A772" t="s">
        <v>164</v>
      </c>
      <c r="B772" t="s">
        <v>204</v>
      </c>
      <c r="C772" s="14" t="s">
        <v>206</v>
      </c>
      <c r="D772" t="s">
        <v>465</v>
      </c>
      <c r="E772" t="s">
        <v>483</v>
      </c>
      <c r="F772" s="20">
        <v>2044</v>
      </c>
      <c r="G772" s="20">
        <v>40</v>
      </c>
      <c r="H772" s="11">
        <v>2785.7000628303199</v>
      </c>
      <c r="I772" s="10">
        <v>4365435.5264435597</v>
      </c>
      <c r="J772" s="33">
        <f t="shared" si="48"/>
        <v>6.3812649298242608E-4</v>
      </c>
      <c r="K772" s="33">
        <f t="shared" si="49"/>
        <v>6.3792293357312069E-4</v>
      </c>
      <c r="L772" s="33">
        <f t="shared" si="50"/>
        <v>0.99688633730345633</v>
      </c>
      <c r="M772" s="33">
        <f t="shared" si="51"/>
        <v>0.99625040064672477</v>
      </c>
    </row>
    <row r="773" spans="1:13" ht="27.6">
      <c r="A773" t="s">
        <v>164</v>
      </c>
      <c r="B773" t="s">
        <v>204</v>
      </c>
      <c r="C773" s="14" t="s">
        <v>206</v>
      </c>
      <c r="D773" t="s">
        <v>465</v>
      </c>
      <c r="E773" t="s">
        <v>483</v>
      </c>
      <c r="F773" s="20">
        <v>2044</v>
      </c>
      <c r="G773" s="20">
        <v>41</v>
      </c>
      <c r="H773" s="11">
        <v>2984.5282033456601</v>
      </c>
      <c r="I773" s="10">
        <v>4296816.2738629403</v>
      </c>
      <c r="J773" s="33">
        <f t="shared" si="48"/>
        <v>6.9459060223268476E-4</v>
      </c>
      <c r="K773" s="33">
        <f t="shared" si="49"/>
        <v>6.9434943002222305E-4</v>
      </c>
      <c r="L773" s="33">
        <f t="shared" si="50"/>
        <v>0.99625040064672477</v>
      </c>
      <c r="M773" s="33">
        <f t="shared" si="51"/>
        <v>0.99555865474887628</v>
      </c>
    </row>
    <row r="774" spans="1:13" ht="27.6">
      <c r="A774" t="s">
        <v>164</v>
      </c>
      <c r="B774" t="s">
        <v>204</v>
      </c>
      <c r="C774" s="14" t="s">
        <v>206</v>
      </c>
      <c r="D774" t="s">
        <v>465</v>
      </c>
      <c r="E774" t="s">
        <v>483</v>
      </c>
      <c r="F774" s="20">
        <v>2044</v>
      </c>
      <c r="G774" s="20">
        <v>42</v>
      </c>
      <c r="H774" s="11">
        <v>3383.14220038537</v>
      </c>
      <c r="I774" s="10">
        <v>4270236.3157877196</v>
      </c>
      <c r="J774" s="33">
        <f t="shared" si="48"/>
        <v>7.9226111863584078E-4</v>
      </c>
      <c r="K774" s="33">
        <f t="shared" si="49"/>
        <v>7.9194736266019472E-4</v>
      </c>
      <c r="L774" s="33">
        <f t="shared" si="50"/>
        <v>0.99555865474887628</v>
      </c>
      <c r="M774" s="33">
        <f t="shared" si="51"/>
        <v>0.99477022469787435</v>
      </c>
    </row>
    <row r="775" spans="1:13" ht="27.6">
      <c r="A775" t="s">
        <v>164</v>
      </c>
      <c r="B775" t="s">
        <v>204</v>
      </c>
      <c r="C775" s="14" t="s">
        <v>206</v>
      </c>
      <c r="D775" t="s">
        <v>465</v>
      </c>
      <c r="E775" t="s">
        <v>483</v>
      </c>
      <c r="F775" s="20">
        <v>2044</v>
      </c>
      <c r="G775" s="20">
        <v>43</v>
      </c>
      <c r="H775" s="11">
        <v>3666.70708781239</v>
      </c>
      <c r="I775" s="10">
        <v>4245901.9383488996</v>
      </c>
      <c r="J775" s="33">
        <f t="shared" si="48"/>
        <v>8.635873228005495E-4</v>
      </c>
      <c r="K775" s="33">
        <f t="shared" si="49"/>
        <v>8.6321453858684283E-4</v>
      </c>
      <c r="L775" s="33">
        <f t="shared" si="50"/>
        <v>0.99477022469787435</v>
      </c>
      <c r="M775" s="33">
        <f t="shared" si="51"/>
        <v>0.99391152457736187</v>
      </c>
    </row>
    <row r="776" spans="1:13" ht="27.6">
      <c r="A776" t="s">
        <v>164</v>
      </c>
      <c r="B776" t="s">
        <v>204</v>
      </c>
      <c r="C776" s="14" t="s">
        <v>206</v>
      </c>
      <c r="D776" t="s">
        <v>465</v>
      </c>
      <c r="E776" t="s">
        <v>483</v>
      </c>
      <c r="F776" s="20">
        <v>2044</v>
      </c>
      <c r="G776" s="20">
        <v>44</v>
      </c>
      <c r="H776" s="11">
        <v>3982.2835482178598</v>
      </c>
      <c r="I776" s="10">
        <v>4220694.5515833003</v>
      </c>
      <c r="J776" s="33">
        <f t="shared" si="48"/>
        <v>9.4351379839225605E-4</v>
      </c>
      <c r="K776" s="33">
        <f t="shared" si="49"/>
        <v>9.4306882920425217E-4</v>
      </c>
      <c r="L776" s="33">
        <f t="shared" si="50"/>
        <v>0.99391152457736187</v>
      </c>
      <c r="M776" s="33">
        <f t="shared" si="51"/>
        <v>0.99297419759954608</v>
      </c>
    </row>
    <row r="777" spans="1:13" ht="27.6">
      <c r="A777" t="s">
        <v>164</v>
      </c>
      <c r="B777" t="s">
        <v>204</v>
      </c>
      <c r="C777" s="14" t="s">
        <v>206</v>
      </c>
      <c r="D777" t="s">
        <v>465</v>
      </c>
      <c r="E777" t="s">
        <v>483</v>
      </c>
      <c r="F777" s="20">
        <v>2044</v>
      </c>
      <c r="G777" s="20">
        <v>45</v>
      </c>
      <c r="H777" s="11">
        <v>5134.8880716027898</v>
      </c>
      <c r="I777" s="10">
        <v>4233662.4932021303</v>
      </c>
      <c r="J777" s="33">
        <f t="shared" si="48"/>
        <v>1.2128713802405675E-3</v>
      </c>
      <c r="K777" s="33">
        <f t="shared" si="49"/>
        <v>1.2121361490250449E-3</v>
      </c>
      <c r="L777" s="33">
        <f t="shared" si="50"/>
        <v>0.99297419759954608</v>
      </c>
      <c r="M777" s="33">
        <f t="shared" si="51"/>
        <v>0.99177057767958654</v>
      </c>
    </row>
    <row r="778" spans="1:13" ht="27.6">
      <c r="A778" t="s">
        <v>164</v>
      </c>
      <c r="B778" t="s">
        <v>204</v>
      </c>
      <c r="C778" s="14" t="s">
        <v>206</v>
      </c>
      <c r="D778" t="s">
        <v>465</v>
      </c>
      <c r="E778" t="s">
        <v>483</v>
      </c>
      <c r="F778" s="20">
        <v>2044</v>
      </c>
      <c r="G778" s="20">
        <v>46</v>
      </c>
      <c r="H778" s="11">
        <v>5594.6381845246096</v>
      </c>
      <c r="I778" s="10">
        <v>4283156.3510938697</v>
      </c>
      <c r="J778" s="33">
        <f t="shared" si="48"/>
        <v>1.3061951808263554E-3</v>
      </c>
      <c r="K778" s="33">
        <f t="shared" si="49"/>
        <v>1.3053424792064394E-3</v>
      </c>
      <c r="L778" s="33">
        <f t="shared" si="50"/>
        <v>0.99177057767958654</v>
      </c>
      <c r="M778" s="33">
        <f t="shared" si="51"/>
        <v>0.99047597741491422</v>
      </c>
    </row>
    <row r="779" spans="1:13" ht="27.6">
      <c r="A779" t="s">
        <v>164</v>
      </c>
      <c r="B779" t="s">
        <v>204</v>
      </c>
      <c r="C779" s="14" t="s">
        <v>206</v>
      </c>
      <c r="D779" t="s">
        <v>465</v>
      </c>
      <c r="E779" t="s">
        <v>483</v>
      </c>
      <c r="F779" s="20">
        <v>2044</v>
      </c>
      <c r="G779" s="20">
        <v>47</v>
      </c>
      <c r="H779" s="11">
        <v>6526.5936646150203</v>
      </c>
      <c r="I779" s="10">
        <v>4407064.0841734102</v>
      </c>
      <c r="J779" s="33">
        <f t="shared" si="48"/>
        <v>1.4809391331642389E-3</v>
      </c>
      <c r="K779" s="33">
        <f t="shared" si="49"/>
        <v>1.479843083933674E-3</v>
      </c>
      <c r="L779" s="33">
        <f t="shared" si="50"/>
        <v>0.99047597741491422</v>
      </c>
      <c r="M779" s="33">
        <f t="shared" si="51"/>
        <v>0.98901022838993435</v>
      </c>
    </row>
    <row r="780" spans="1:13" ht="27.6">
      <c r="A780" t="s">
        <v>164</v>
      </c>
      <c r="B780" t="s">
        <v>204</v>
      </c>
      <c r="C780" s="14" t="s">
        <v>206</v>
      </c>
      <c r="D780" t="s">
        <v>465</v>
      </c>
      <c r="E780" t="s">
        <v>483</v>
      </c>
      <c r="F780" s="20">
        <v>2044</v>
      </c>
      <c r="G780" s="20">
        <v>48</v>
      </c>
      <c r="H780" s="11">
        <v>7090.76124698073</v>
      </c>
      <c r="I780" s="10">
        <v>4354862.5034801401</v>
      </c>
      <c r="J780" s="33">
        <f t="shared" si="48"/>
        <v>1.6282399826203988E-3</v>
      </c>
      <c r="K780" s="33">
        <f t="shared" si="49"/>
        <v>1.6269151190627662E-3</v>
      </c>
      <c r="L780" s="33">
        <f t="shared" si="50"/>
        <v>0.98901022838993435</v>
      </c>
      <c r="M780" s="33">
        <f t="shared" si="51"/>
        <v>0.9874011926964591</v>
      </c>
    </row>
    <row r="781" spans="1:13" ht="27.6">
      <c r="A781" t="s">
        <v>164</v>
      </c>
      <c r="B781" t="s">
        <v>204</v>
      </c>
      <c r="C781" s="14" t="s">
        <v>206</v>
      </c>
      <c r="D781" t="s">
        <v>465</v>
      </c>
      <c r="E781" t="s">
        <v>483</v>
      </c>
      <c r="F781" s="20">
        <v>2044</v>
      </c>
      <c r="G781" s="20">
        <v>49</v>
      </c>
      <c r="H781" s="11">
        <v>7649.6368489359602</v>
      </c>
      <c r="I781" s="10">
        <v>4272456.3194924099</v>
      </c>
      <c r="J781" s="33">
        <f t="shared" si="48"/>
        <v>1.7904540800184885E-3</v>
      </c>
      <c r="K781" s="33">
        <f t="shared" si="49"/>
        <v>1.7888521733016027E-3</v>
      </c>
      <c r="L781" s="33">
        <f t="shared" si="50"/>
        <v>0.9874011926964591</v>
      </c>
      <c r="M781" s="33">
        <f t="shared" si="51"/>
        <v>0.98563487792698345</v>
      </c>
    </row>
    <row r="782" spans="1:13" ht="27.6">
      <c r="A782" t="s">
        <v>164</v>
      </c>
      <c r="B782" t="s">
        <v>204</v>
      </c>
      <c r="C782" s="14" t="s">
        <v>206</v>
      </c>
      <c r="D782" t="s">
        <v>465</v>
      </c>
      <c r="E782" t="s">
        <v>483</v>
      </c>
      <c r="F782" s="20">
        <v>2044</v>
      </c>
      <c r="G782" s="20">
        <v>50</v>
      </c>
      <c r="H782" s="11">
        <v>8629.2403030689002</v>
      </c>
      <c r="I782" s="10">
        <v>4204211.7772950996</v>
      </c>
      <c r="J782" s="33">
        <f t="shared" si="48"/>
        <v>2.0525227462782026E-3</v>
      </c>
      <c r="K782" s="33">
        <f t="shared" si="49"/>
        <v>2.0504177618886343E-3</v>
      </c>
      <c r="L782" s="33">
        <f t="shared" si="50"/>
        <v>0.98563487792698345</v>
      </c>
      <c r="M782" s="33">
        <f t="shared" si="51"/>
        <v>0.98361391466654502</v>
      </c>
    </row>
    <row r="783" spans="1:13" ht="27.6">
      <c r="A783" t="s">
        <v>164</v>
      </c>
      <c r="B783" t="s">
        <v>204</v>
      </c>
      <c r="C783" s="14" t="s">
        <v>206</v>
      </c>
      <c r="D783" t="s">
        <v>465</v>
      </c>
      <c r="E783" t="s">
        <v>483</v>
      </c>
      <c r="F783" s="20">
        <v>2044</v>
      </c>
      <c r="G783" s="20">
        <v>51</v>
      </c>
      <c r="H783" s="11">
        <v>9096.7420117967995</v>
      </c>
      <c r="I783" s="10">
        <v>4137668.7819244401</v>
      </c>
      <c r="J783" s="33">
        <f t="shared" si="48"/>
        <v>2.1985186565769243E-3</v>
      </c>
      <c r="K783" s="33">
        <f t="shared" si="49"/>
        <v>2.1961036845464799E-3</v>
      </c>
      <c r="L783" s="33">
        <f t="shared" si="50"/>
        <v>0.98361391466654502</v>
      </c>
      <c r="M783" s="33">
        <f t="shared" si="51"/>
        <v>0.98145379652437459</v>
      </c>
    </row>
    <row r="784" spans="1:13" ht="27.6">
      <c r="A784" t="s">
        <v>164</v>
      </c>
      <c r="B784" t="s">
        <v>204</v>
      </c>
      <c r="C784" s="14" t="s">
        <v>206</v>
      </c>
      <c r="D784" t="s">
        <v>465</v>
      </c>
      <c r="E784" t="s">
        <v>483</v>
      </c>
      <c r="F784" s="20">
        <v>2044</v>
      </c>
      <c r="G784" s="20">
        <v>52</v>
      </c>
      <c r="H784" s="11">
        <v>10020.476488013799</v>
      </c>
      <c r="I784" s="10">
        <v>4158094.3489184901</v>
      </c>
      <c r="J784" s="33">
        <f t="shared" si="48"/>
        <v>2.4098723230318473E-3</v>
      </c>
      <c r="K784" s="33">
        <f t="shared" si="49"/>
        <v>2.4069709118700322E-3</v>
      </c>
      <c r="L784" s="33">
        <f t="shared" si="50"/>
        <v>0.98145379652437459</v>
      </c>
      <c r="M784" s="33">
        <f t="shared" si="51"/>
        <v>0.979091465784796</v>
      </c>
    </row>
    <row r="785" spans="1:13" ht="27.6">
      <c r="A785" t="s">
        <v>164</v>
      </c>
      <c r="B785" t="s">
        <v>204</v>
      </c>
      <c r="C785" s="14" t="s">
        <v>206</v>
      </c>
      <c r="D785" t="s">
        <v>465</v>
      </c>
      <c r="E785" t="s">
        <v>483</v>
      </c>
      <c r="F785" s="20">
        <v>2044</v>
      </c>
      <c r="G785" s="20">
        <v>53</v>
      </c>
      <c r="H785" s="11">
        <v>10970.959173605999</v>
      </c>
      <c r="I785" s="10">
        <v>4157689.5201111301</v>
      </c>
      <c r="J785" s="33">
        <f t="shared" si="48"/>
        <v>2.6387153539335854E-3</v>
      </c>
      <c r="K785" s="33">
        <f t="shared" si="49"/>
        <v>2.6352370047044715E-3</v>
      </c>
      <c r="L785" s="33">
        <f t="shared" si="50"/>
        <v>0.979091465784796</v>
      </c>
      <c r="M785" s="33">
        <f t="shared" si="51"/>
        <v>0.97651132772316951</v>
      </c>
    </row>
    <row r="786" spans="1:13" ht="27.6">
      <c r="A786" t="s">
        <v>164</v>
      </c>
      <c r="B786" t="s">
        <v>204</v>
      </c>
      <c r="C786" s="14" t="s">
        <v>206</v>
      </c>
      <c r="D786" t="s">
        <v>465</v>
      </c>
      <c r="E786" t="s">
        <v>483</v>
      </c>
      <c r="F786" s="20">
        <v>2044</v>
      </c>
      <c r="G786" s="20">
        <v>54</v>
      </c>
      <c r="H786" s="11">
        <v>15968.9930416029</v>
      </c>
      <c r="I786" s="10">
        <v>6113409.9005826404</v>
      </c>
      <c r="J786" s="33">
        <f t="shared" si="48"/>
        <v>2.6121253606896161E-3</v>
      </c>
      <c r="K786" s="33">
        <f t="shared" si="49"/>
        <v>2.608716729809335E-3</v>
      </c>
      <c r="L786" s="33">
        <f t="shared" si="50"/>
        <v>0.97651132772316951</v>
      </c>
      <c r="M786" s="33">
        <f t="shared" si="51"/>
        <v>0.97396388628568975</v>
      </c>
    </row>
    <row r="787" spans="1:13" ht="27.6">
      <c r="A787" t="s">
        <v>164</v>
      </c>
      <c r="B787" t="s">
        <v>204</v>
      </c>
      <c r="C787" s="14" t="s">
        <v>206</v>
      </c>
      <c r="D787" t="s">
        <v>465</v>
      </c>
      <c r="E787" t="s">
        <v>483</v>
      </c>
      <c r="F787" s="20">
        <v>2044</v>
      </c>
      <c r="G787" s="20">
        <v>55</v>
      </c>
      <c r="H787" s="11">
        <v>12658.326348038599</v>
      </c>
      <c r="I787" s="10">
        <v>4078146.5632867902</v>
      </c>
      <c r="J787" s="33">
        <f t="shared" si="48"/>
        <v>3.1039410064351873E-3</v>
      </c>
      <c r="K787" s="33">
        <f t="shared" si="49"/>
        <v>3.0991287618115093E-3</v>
      </c>
      <c r="L787" s="33">
        <f t="shared" si="50"/>
        <v>0.97396388628568975</v>
      </c>
      <c r="M787" s="33">
        <f t="shared" si="51"/>
        <v>0.97094544679273609</v>
      </c>
    </row>
    <row r="788" spans="1:13" ht="27.6">
      <c r="A788" t="s">
        <v>164</v>
      </c>
      <c r="B788" t="s">
        <v>204</v>
      </c>
      <c r="C788" s="14" t="s">
        <v>206</v>
      </c>
      <c r="D788" t="s">
        <v>465</v>
      </c>
      <c r="E788" t="s">
        <v>483</v>
      </c>
      <c r="F788" s="20">
        <v>2044</v>
      </c>
      <c r="G788" s="20">
        <v>56</v>
      </c>
      <c r="H788" s="11">
        <v>13419.1217604433</v>
      </c>
      <c r="I788" s="10">
        <v>4039499.57869844</v>
      </c>
      <c r="J788" s="33">
        <f t="shared" si="48"/>
        <v>3.3219762742906517E-3</v>
      </c>
      <c r="K788" s="33">
        <f t="shared" si="49"/>
        <v>3.3164646159957734E-3</v>
      </c>
      <c r="L788" s="33">
        <f t="shared" si="50"/>
        <v>0.97094544679273609</v>
      </c>
      <c r="M788" s="33">
        <f t="shared" si="51"/>
        <v>0.96772534057438575</v>
      </c>
    </row>
    <row r="789" spans="1:13" ht="27.6">
      <c r="A789" t="s">
        <v>164</v>
      </c>
      <c r="B789" t="s">
        <v>204</v>
      </c>
      <c r="C789" s="14" t="s">
        <v>206</v>
      </c>
      <c r="D789" t="s">
        <v>465</v>
      </c>
      <c r="E789" t="s">
        <v>483</v>
      </c>
      <c r="F789" s="20">
        <v>2044</v>
      </c>
      <c r="G789" s="20">
        <v>57</v>
      </c>
      <c r="H789" s="11">
        <v>14154.327892791</v>
      </c>
      <c r="I789" s="10">
        <v>3891811.2727502701</v>
      </c>
      <c r="J789" s="33">
        <f t="shared" si="48"/>
        <v>3.6369512550356539E-3</v>
      </c>
      <c r="K789" s="33">
        <f t="shared" si="49"/>
        <v>3.6303455584452138E-3</v>
      </c>
      <c r="L789" s="33">
        <f t="shared" si="50"/>
        <v>0.96772534057438575</v>
      </c>
      <c r="M789" s="33">
        <f t="shared" si="51"/>
        <v>0.96421216318243663</v>
      </c>
    </row>
    <row r="790" spans="1:13" ht="27.6">
      <c r="A790" t="s">
        <v>164</v>
      </c>
      <c r="B790" t="s">
        <v>204</v>
      </c>
      <c r="C790" s="14" t="s">
        <v>206</v>
      </c>
      <c r="D790" t="s">
        <v>465</v>
      </c>
      <c r="E790" t="s">
        <v>483</v>
      </c>
      <c r="F790" s="20">
        <v>2044</v>
      </c>
      <c r="G790" s="20">
        <v>58</v>
      </c>
      <c r="H790" s="11">
        <v>15272.3301347654</v>
      </c>
      <c r="I790" s="10">
        <v>3833802.6185863698</v>
      </c>
      <c r="J790" s="33">
        <f t="shared" si="48"/>
        <v>3.9835984410686049E-3</v>
      </c>
      <c r="K790" s="33">
        <f t="shared" si="49"/>
        <v>3.9756744383058207E-3</v>
      </c>
      <c r="L790" s="33">
        <f t="shared" si="50"/>
        <v>0.96421216318243663</v>
      </c>
      <c r="M790" s="33">
        <f t="shared" si="51"/>
        <v>0.96037876953216861</v>
      </c>
    </row>
    <row r="791" spans="1:13" ht="27.6">
      <c r="A791" t="s">
        <v>164</v>
      </c>
      <c r="B791" t="s">
        <v>204</v>
      </c>
      <c r="C791" s="14" t="s">
        <v>206</v>
      </c>
      <c r="D791" t="s">
        <v>465</v>
      </c>
      <c r="E791" t="s">
        <v>483</v>
      </c>
      <c r="F791" s="20">
        <v>2044</v>
      </c>
      <c r="G791" s="20">
        <v>59</v>
      </c>
      <c r="H791" s="11">
        <v>16860.4275330899</v>
      </c>
      <c r="I791" s="10">
        <v>3859608.8902238598</v>
      </c>
      <c r="J791" s="33">
        <f t="shared" si="48"/>
        <v>4.3684290332619644E-3</v>
      </c>
      <c r="K791" s="33">
        <f t="shared" si="49"/>
        <v>4.358901325906217E-3</v>
      </c>
      <c r="L791" s="33">
        <f t="shared" si="50"/>
        <v>0.96037876953216861</v>
      </c>
      <c r="M791" s="33">
        <f t="shared" si="51"/>
        <v>0.95619257324028262</v>
      </c>
    </row>
    <row r="792" spans="1:13" ht="27.6">
      <c r="A792" t="s">
        <v>164</v>
      </c>
      <c r="B792" t="s">
        <v>204</v>
      </c>
      <c r="C792" s="14" t="s">
        <v>206</v>
      </c>
      <c r="D792" t="s">
        <v>465</v>
      </c>
      <c r="E792" t="s">
        <v>483</v>
      </c>
      <c r="F792" s="20">
        <v>2044</v>
      </c>
      <c r="G792" s="20">
        <v>60</v>
      </c>
      <c r="H792" s="11">
        <v>18552.640849167699</v>
      </c>
      <c r="I792" s="10">
        <v>3904796.2974616601</v>
      </c>
      <c r="J792" s="33">
        <f t="shared" si="48"/>
        <v>4.7512442227083578E-3</v>
      </c>
      <c r="K792" s="33">
        <f t="shared" si="49"/>
        <v>4.7399749166825433E-3</v>
      </c>
      <c r="L792" s="33">
        <f t="shared" si="50"/>
        <v>0.95619257324028262</v>
      </c>
      <c r="M792" s="33">
        <f t="shared" si="51"/>
        <v>0.95166024442760555</v>
      </c>
    </row>
    <row r="793" spans="1:13" ht="27.6">
      <c r="A793" t="s">
        <v>164</v>
      </c>
      <c r="B793" t="s">
        <v>204</v>
      </c>
      <c r="C793" s="14" t="s">
        <v>206</v>
      </c>
      <c r="D793" t="s">
        <v>465</v>
      </c>
      <c r="E793" t="s">
        <v>483</v>
      </c>
      <c r="F793" s="20">
        <v>2044</v>
      </c>
      <c r="G793" s="20">
        <v>61</v>
      </c>
      <c r="H793" s="11">
        <v>19724.696760553099</v>
      </c>
      <c r="I793" s="10">
        <v>3847713.0482150302</v>
      </c>
      <c r="J793" s="33">
        <f t="shared" si="48"/>
        <v>5.1263429765646025E-3</v>
      </c>
      <c r="K793" s="33">
        <f t="shared" si="49"/>
        <v>5.113225704525215E-3</v>
      </c>
      <c r="L793" s="33">
        <f t="shared" si="50"/>
        <v>0.95166024442760555</v>
      </c>
      <c r="M793" s="33">
        <f t="shared" si="51"/>
        <v>0.94679419080382354</v>
      </c>
    </row>
    <row r="794" spans="1:13" ht="27.6">
      <c r="A794" t="s">
        <v>164</v>
      </c>
      <c r="B794" t="s">
        <v>204</v>
      </c>
      <c r="C794" s="14" t="s">
        <v>206</v>
      </c>
      <c r="D794" t="s">
        <v>465</v>
      </c>
      <c r="E794" t="s">
        <v>483</v>
      </c>
      <c r="F794" s="20">
        <v>2044</v>
      </c>
      <c r="G794" s="20">
        <v>62</v>
      </c>
      <c r="H794" s="11">
        <v>20828.251159118699</v>
      </c>
      <c r="I794" s="10">
        <v>3687846.5762000801</v>
      </c>
      <c r="J794" s="33">
        <f t="shared" si="48"/>
        <v>5.6478084781335777E-3</v>
      </c>
      <c r="K794" s="33">
        <f t="shared" si="49"/>
        <v>5.6318895908724631E-3</v>
      </c>
      <c r="L794" s="33">
        <f t="shared" si="50"/>
        <v>0.94679419080382354</v>
      </c>
      <c r="M794" s="33">
        <f t="shared" si="51"/>
        <v>0.94146195045593695</v>
      </c>
    </row>
    <row r="795" spans="1:13" ht="27.6">
      <c r="A795" t="s">
        <v>164</v>
      </c>
      <c r="B795" t="s">
        <v>204</v>
      </c>
      <c r="C795" s="14" t="s">
        <v>206</v>
      </c>
      <c r="D795" t="s">
        <v>465</v>
      </c>
      <c r="E795" t="s">
        <v>483</v>
      </c>
      <c r="F795" s="20">
        <v>2044</v>
      </c>
      <c r="G795" s="20">
        <v>63</v>
      </c>
      <c r="H795" s="11">
        <v>22257.925567381499</v>
      </c>
      <c r="I795" s="10">
        <v>3582465.9194096602</v>
      </c>
      <c r="J795" s="33">
        <f t="shared" si="48"/>
        <v>6.213018090915793E-3</v>
      </c>
      <c r="K795" s="33">
        <f t="shared" si="49"/>
        <v>6.1937572040737798E-3</v>
      </c>
      <c r="L795" s="33">
        <f t="shared" si="50"/>
        <v>0.94146195045593695</v>
      </c>
      <c r="M795" s="33">
        <f t="shared" si="51"/>
        <v>0.93563076371793918</v>
      </c>
    </row>
    <row r="796" spans="1:13" ht="27.6">
      <c r="A796" t="s">
        <v>164</v>
      </c>
      <c r="B796" t="s">
        <v>204</v>
      </c>
      <c r="C796" s="14" t="s">
        <v>206</v>
      </c>
      <c r="D796" t="s">
        <v>465</v>
      </c>
      <c r="E796" t="s">
        <v>483</v>
      </c>
      <c r="F796" s="20">
        <v>2044</v>
      </c>
      <c r="G796" s="20">
        <v>64</v>
      </c>
      <c r="H796" s="11">
        <v>23826.5365310948</v>
      </c>
      <c r="I796" s="10">
        <v>3488860.5818619002</v>
      </c>
      <c r="J796" s="33">
        <f t="shared" si="48"/>
        <v>6.8293174725770475E-3</v>
      </c>
      <c r="K796" s="33">
        <f t="shared" si="49"/>
        <v>6.8060506795745157E-3</v>
      </c>
      <c r="L796" s="33">
        <f t="shared" si="50"/>
        <v>0.93563076371793918</v>
      </c>
      <c r="M796" s="33">
        <f t="shared" si="51"/>
        <v>0.92926281332270588</v>
      </c>
    </row>
    <row r="797" spans="1:13" ht="27.6">
      <c r="A797" t="s">
        <v>164</v>
      </c>
      <c r="B797" t="s">
        <v>204</v>
      </c>
      <c r="C797" s="14" t="s">
        <v>206</v>
      </c>
      <c r="D797" t="s">
        <v>465</v>
      </c>
      <c r="E797" t="s">
        <v>483</v>
      </c>
      <c r="F797" s="20">
        <v>2044</v>
      </c>
      <c r="G797" s="20">
        <v>65</v>
      </c>
      <c r="H797" s="11">
        <v>24262.435854910898</v>
      </c>
      <c r="I797" s="10">
        <v>3388150.89704879</v>
      </c>
      <c r="J797" s="33">
        <f t="shared" si="48"/>
        <v>7.1609667314535535E-3</v>
      </c>
      <c r="K797" s="33">
        <f t="shared" si="49"/>
        <v>7.1353881015125964E-3</v>
      </c>
      <c r="L797" s="33">
        <f t="shared" si="50"/>
        <v>0.92926281332270588</v>
      </c>
      <c r="M797" s="33">
        <f t="shared" si="51"/>
        <v>0.92263216250134494</v>
      </c>
    </row>
    <row r="798" spans="1:13" ht="27.6">
      <c r="A798" t="s">
        <v>164</v>
      </c>
      <c r="B798" t="s">
        <v>204</v>
      </c>
      <c r="C798" s="14" t="s">
        <v>206</v>
      </c>
      <c r="D798" t="s">
        <v>465</v>
      </c>
      <c r="E798" t="s">
        <v>483</v>
      </c>
      <c r="F798" s="20">
        <v>2044</v>
      </c>
      <c r="G798" s="20">
        <v>66</v>
      </c>
      <c r="H798" s="11">
        <v>25337.149230843199</v>
      </c>
      <c r="I798" s="10">
        <v>3269397.9600792201</v>
      </c>
      <c r="J798" s="33">
        <f t="shared" si="48"/>
        <v>7.7497904936079604E-3</v>
      </c>
      <c r="K798" s="33">
        <f t="shared" si="49"/>
        <v>7.7198382916343622E-3</v>
      </c>
      <c r="L798" s="33">
        <f t="shared" si="50"/>
        <v>0.92263216250134494</v>
      </c>
      <c r="M798" s="33">
        <f t="shared" si="51"/>
        <v>0.91550959140417365</v>
      </c>
    </row>
    <row r="799" spans="1:13" ht="27.6">
      <c r="A799" t="s">
        <v>164</v>
      </c>
      <c r="B799" t="s">
        <v>204</v>
      </c>
      <c r="C799" s="14" t="s">
        <v>206</v>
      </c>
      <c r="D799" t="s">
        <v>465</v>
      </c>
      <c r="E799" t="s">
        <v>483</v>
      </c>
      <c r="F799" s="20">
        <v>2044</v>
      </c>
      <c r="G799" s="20">
        <v>67</v>
      </c>
      <c r="H799" s="11">
        <v>27000.810226484198</v>
      </c>
      <c r="I799" s="10">
        <v>3162102.0917111598</v>
      </c>
      <c r="J799" s="33">
        <f t="shared" si="48"/>
        <v>8.5388799739456889E-3</v>
      </c>
      <c r="K799" s="33">
        <f t="shared" si="49"/>
        <v>8.502527282349237E-3</v>
      </c>
      <c r="L799" s="33">
        <f t="shared" si="50"/>
        <v>0.91550959140417365</v>
      </c>
      <c r="M799" s="33">
        <f t="shared" si="51"/>
        <v>0.90772544612600725</v>
      </c>
    </row>
    <row r="800" spans="1:13" ht="27.6">
      <c r="A800" t="s">
        <v>164</v>
      </c>
      <c r="B800" t="s">
        <v>204</v>
      </c>
      <c r="C800" s="14" t="s">
        <v>206</v>
      </c>
      <c r="D800" t="s">
        <v>465</v>
      </c>
      <c r="E800" t="s">
        <v>483</v>
      </c>
      <c r="F800" s="20">
        <v>2044</v>
      </c>
      <c r="G800" s="20">
        <v>68</v>
      </c>
      <c r="H800" s="11">
        <v>28610.47748705</v>
      </c>
      <c r="I800" s="10">
        <v>3043377.24849289</v>
      </c>
      <c r="J800" s="33">
        <f t="shared" si="48"/>
        <v>9.4008974737582029E-3</v>
      </c>
      <c r="K800" s="33">
        <f t="shared" si="49"/>
        <v>9.3568471825975497E-3</v>
      </c>
      <c r="L800" s="33">
        <f t="shared" si="50"/>
        <v>0.90772544612600725</v>
      </c>
      <c r="M800" s="33">
        <f t="shared" si="51"/>
        <v>0.89923199784285102</v>
      </c>
    </row>
    <row r="801" spans="1:13" ht="27.6">
      <c r="A801" t="s">
        <v>164</v>
      </c>
      <c r="B801" t="s">
        <v>204</v>
      </c>
      <c r="C801" s="14" t="s">
        <v>206</v>
      </c>
      <c r="D801" t="s">
        <v>465</v>
      </c>
      <c r="E801" t="s">
        <v>483</v>
      </c>
      <c r="F801" s="20">
        <v>2044</v>
      </c>
      <c r="G801" s="20">
        <v>69</v>
      </c>
      <c r="H801" s="11">
        <v>30256.820379408298</v>
      </c>
      <c r="I801" s="10">
        <v>2921994.2775709601</v>
      </c>
      <c r="J801" s="33">
        <f t="shared" si="48"/>
        <v>1.035485271537241E-2</v>
      </c>
      <c r="K801" s="33">
        <f t="shared" si="49"/>
        <v>1.030142579630422E-2</v>
      </c>
      <c r="L801" s="33">
        <f t="shared" si="50"/>
        <v>0.89923199784285102</v>
      </c>
      <c r="M801" s="33">
        <f t="shared" si="51"/>
        <v>0.88996862614341044</v>
      </c>
    </row>
    <row r="802" spans="1:13" ht="27.6">
      <c r="A802" t="s">
        <v>164</v>
      </c>
      <c r="B802" t="s">
        <v>204</v>
      </c>
      <c r="C802" s="14" t="s">
        <v>206</v>
      </c>
      <c r="D802" t="s">
        <v>465</v>
      </c>
      <c r="E802" t="s">
        <v>483</v>
      </c>
      <c r="F802" s="20">
        <v>2045</v>
      </c>
      <c r="G802" s="20">
        <v>30</v>
      </c>
      <c r="H802" s="11">
        <v>740.97401299006697</v>
      </c>
      <c r="I802" s="10">
        <v>4642333.58395385</v>
      </c>
      <c r="J802" s="33">
        <f t="shared" si="48"/>
        <v>1.5961240173503074E-4</v>
      </c>
      <c r="K802" s="33">
        <f t="shared" si="49"/>
        <v>1.5959966435330486E-4</v>
      </c>
      <c r="L802" s="33">
        <f t="shared" si="50"/>
        <v>1</v>
      </c>
      <c r="M802" s="33">
        <f t="shared" si="51"/>
        <v>0.9998404003356467</v>
      </c>
    </row>
    <row r="803" spans="1:13" ht="27.6">
      <c r="A803" t="s">
        <v>164</v>
      </c>
      <c r="B803" t="s">
        <v>204</v>
      </c>
      <c r="C803" s="14" t="s">
        <v>206</v>
      </c>
      <c r="D803" t="s">
        <v>465</v>
      </c>
      <c r="E803" t="s">
        <v>483</v>
      </c>
      <c r="F803" s="20">
        <v>2045</v>
      </c>
      <c r="G803" s="20">
        <v>31</v>
      </c>
      <c r="H803" s="11">
        <v>994.48769034558302</v>
      </c>
      <c r="I803" s="10">
        <v>4708844.9064758504</v>
      </c>
      <c r="J803" s="33">
        <f t="shared" si="48"/>
        <v>2.1119567751698754E-4</v>
      </c>
      <c r="K803" s="33">
        <f t="shared" si="49"/>
        <v>2.1117337727982743E-4</v>
      </c>
      <c r="L803" s="33">
        <f t="shared" si="50"/>
        <v>0.9998404003356467</v>
      </c>
      <c r="M803" s="33">
        <f t="shared" si="51"/>
        <v>0.99962926066156699</v>
      </c>
    </row>
    <row r="804" spans="1:13" ht="27.6">
      <c r="A804" t="s">
        <v>164</v>
      </c>
      <c r="B804" t="s">
        <v>204</v>
      </c>
      <c r="C804" s="14" t="s">
        <v>206</v>
      </c>
      <c r="D804" t="s">
        <v>465</v>
      </c>
      <c r="E804" t="s">
        <v>483</v>
      </c>
      <c r="F804" s="20">
        <v>2045</v>
      </c>
      <c r="G804" s="20">
        <v>32</v>
      </c>
      <c r="H804" s="11">
        <v>1055.57305882436</v>
      </c>
      <c r="I804" s="10">
        <v>4777003.7719440097</v>
      </c>
      <c r="J804" s="33">
        <f t="shared" si="48"/>
        <v>2.2096969339314396E-4</v>
      </c>
      <c r="K804" s="33">
        <f t="shared" si="49"/>
        <v>2.2094528138860703E-4</v>
      </c>
      <c r="L804" s="33">
        <f t="shared" si="50"/>
        <v>0.99962926066156699</v>
      </c>
      <c r="M804" s="33">
        <f t="shared" si="51"/>
        <v>0.99940839729328579</v>
      </c>
    </row>
    <row r="805" spans="1:13" ht="27.6">
      <c r="A805" t="s">
        <v>164</v>
      </c>
      <c r="B805" t="s">
        <v>204</v>
      </c>
      <c r="C805" s="14" t="s">
        <v>206</v>
      </c>
      <c r="D805" t="s">
        <v>465</v>
      </c>
      <c r="E805" t="s">
        <v>483</v>
      </c>
      <c r="F805" s="20">
        <v>2045</v>
      </c>
      <c r="G805" s="20">
        <v>33</v>
      </c>
      <c r="H805" s="11">
        <v>1180.2691081150499</v>
      </c>
      <c r="I805" s="10">
        <v>4889511.8522552401</v>
      </c>
      <c r="J805" s="33">
        <f t="shared" si="48"/>
        <v>2.4138792251227742E-4</v>
      </c>
      <c r="K805" s="33">
        <f t="shared" si="49"/>
        <v>2.4135879079179023E-4</v>
      </c>
      <c r="L805" s="33">
        <f t="shared" si="50"/>
        <v>0.99940839729328579</v>
      </c>
      <c r="M805" s="33">
        <f t="shared" si="51"/>
        <v>0.9991671812910079</v>
      </c>
    </row>
    <row r="806" spans="1:13" ht="27.6">
      <c r="A806" t="s">
        <v>164</v>
      </c>
      <c r="B806" t="s">
        <v>204</v>
      </c>
      <c r="C806" s="14" t="s">
        <v>206</v>
      </c>
      <c r="D806" t="s">
        <v>465</v>
      </c>
      <c r="E806" t="s">
        <v>483</v>
      </c>
      <c r="F806" s="20">
        <v>2045</v>
      </c>
      <c r="G806" s="20">
        <v>34</v>
      </c>
      <c r="H806" s="11">
        <v>1241.2855301529901</v>
      </c>
      <c r="I806" s="10">
        <v>4861063.1094162501</v>
      </c>
      <c r="J806" s="33">
        <f t="shared" si="48"/>
        <v>2.5535268771732778E-4</v>
      </c>
      <c r="K806" s="33">
        <f t="shared" si="49"/>
        <v>2.5532008799467043E-4</v>
      </c>
      <c r="L806" s="33">
        <f t="shared" si="50"/>
        <v>0.9991671812910079</v>
      </c>
      <c r="M806" s="33">
        <f t="shared" si="51"/>
        <v>0.99891207383835934</v>
      </c>
    </row>
    <row r="807" spans="1:13" ht="27.6">
      <c r="A807" t="s">
        <v>164</v>
      </c>
      <c r="B807" t="s">
        <v>204</v>
      </c>
      <c r="C807" s="14" t="s">
        <v>206</v>
      </c>
      <c r="D807" t="s">
        <v>465</v>
      </c>
      <c r="E807" t="s">
        <v>483</v>
      </c>
      <c r="F807" s="20">
        <v>2045</v>
      </c>
      <c r="G807" s="20">
        <v>35</v>
      </c>
      <c r="H807" s="11">
        <v>1570.90243398803</v>
      </c>
      <c r="I807" s="10">
        <v>4727024.3230204796</v>
      </c>
      <c r="J807" s="33">
        <f t="shared" si="48"/>
        <v>3.323237467465056E-4</v>
      </c>
      <c r="K807" s="33">
        <f t="shared" si="49"/>
        <v>3.3226853332657402E-4</v>
      </c>
      <c r="L807" s="33">
        <f t="shared" si="50"/>
        <v>0.99891207383835934</v>
      </c>
      <c r="M807" s="33">
        <f t="shared" si="51"/>
        <v>0.9985801667886629</v>
      </c>
    </row>
    <row r="808" spans="1:13" ht="27.6">
      <c r="A808" t="s">
        <v>164</v>
      </c>
      <c r="B808" t="s">
        <v>204</v>
      </c>
      <c r="C808" s="14" t="s">
        <v>206</v>
      </c>
      <c r="D808" t="s">
        <v>465</v>
      </c>
      <c r="E808" t="s">
        <v>483</v>
      </c>
      <c r="F808" s="20">
        <v>2045</v>
      </c>
      <c r="G808" s="20">
        <v>36</v>
      </c>
      <c r="H808" s="11">
        <v>1694.8033784726199</v>
      </c>
      <c r="I808" s="10">
        <v>4655221.7974183904</v>
      </c>
      <c r="J808" s="33">
        <f t="shared" si="48"/>
        <v>3.6406501177075896E-4</v>
      </c>
      <c r="K808" s="33">
        <f t="shared" si="49"/>
        <v>3.6399874814607713E-4</v>
      </c>
      <c r="L808" s="33">
        <f t="shared" si="50"/>
        <v>0.9985801667886629</v>
      </c>
      <c r="M808" s="33">
        <f t="shared" si="51"/>
        <v>0.99821668485802828</v>
      </c>
    </row>
    <row r="809" spans="1:13" ht="27.6">
      <c r="A809" t="s">
        <v>164</v>
      </c>
      <c r="B809" t="s">
        <v>204</v>
      </c>
      <c r="C809" s="14" t="s">
        <v>206</v>
      </c>
      <c r="D809" t="s">
        <v>465</v>
      </c>
      <c r="E809" t="s">
        <v>483</v>
      </c>
      <c r="F809" s="20">
        <v>2045</v>
      </c>
      <c r="G809" s="20">
        <v>37</v>
      </c>
      <c r="H809" s="11">
        <v>1806.51025915949</v>
      </c>
      <c r="I809" s="10">
        <v>4611472.1256447602</v>
      </c>
      <c r="J809" s="33">
        <f t="shared" si="48"/>
        <v>3.9174263877978226E-4</v>
      </c>
      <c r="K809" s="33">
        <f t="shared" si="49"/>
        <v>3.9166591765094072E-4</v>
      </c>
      <c r="L809" s="33">
        <f t="shared" si="50"/>
        <v>0.99821668485802828</v>
      </c>
      <c r="M809" s="33">
        <f t="shared" si="51"/>
        <v>0.99782571740413883</v>
      </c>
    </row>
    <row r="810" spans="1:13" ht="27.6">
      <c r="A810" t="s">
        <v>164</v>
      </c>
      <c r="B810" t="s">
        <v>204</v>
      </c>
      <c r="C810" s="14" t="s">
        <v>206</v>
      </c>
      <c r="D810" t="s">
        <v>465</v>
      </c>
      <c r="E810" t="s">
        <v>483</v>
      </c>
      <c r="F810" s="20">
        <v>2045</v>
      </c>
      <c r="G810" s="20">
        <v>38</v>
      </c>
      <c r="H810" s="11">
        <v>2019.91236234027</v>
      </c>
      <c r="I810" s="10">
        <v>4635279.9105112497</v>
      </c>
      <c r="J810" s="33">
        <f t="shared" si="48"/>
        <v>4.3576923105760899E-4</v>
      </c>
      <c r="K810" s="33">
        <f t="shared" si="49"/>
        <v>4.3567429743640584E-4</v>
      </c>
      <c r="L810" s="33">
        <f t="shared" si="50"/>
        <v>0.99782571740413883</v>
      </c>
      <c r="M810" s="33">
        <f t="shared" si="51"/>
        <v>0.99739099038574486</v>
      </c>
    </row>
    <row r="811" spans="1:13" ht="27.6">
      <c r="A811" t="s">
        <v>164</v>
      </c>
      <c r="B811" t="s">
        <v>204</v>
      </c>
      <c r="C811" s="14" t="s">
        <v>206</v>
      </c>
      <c r="D811" t="s">
        <v>465</v>
      </c>
      <c r="E811" t="s">
        <v>483</v>
      </c>
      <c r="F811" s="20">
        <v>2045</v>
      </c>
      <c r="G811" s="20">
        <v>39</v>
      </c>
      <c r="H811" s="11">
        <v>2144.0071504980701</v>
      </c>
      <c r="I811" s="10">
        <v>4550699.1968833199</v>
      </c>
      <c r="J811" s="33">
        <f t="shared" si="48"/>
        <v>4.7113796314343442E-4</v>
      </c>
      <c r="K811" s="33">
        <f t="shared" si="49"/>
        <v>4.7102699508105861E-4</v>
      </c>
      <c r="L811" s="33">
        <f t="shared" si="50"/>
        <v>0.99739099038574486</v>
      </c>
      <c r="M811" s="33">
        <f t="shared" si="51"/>
        <v>0.99692119230462251</v>
      </c>
    </row>
    <row r="812" spans="1:13" ht="27.6">
      <c r="A812" t="s">
        <v>164</v>
      </c>
      <c r="B812" t="s">
        <v>204</v>
      </c>
      <c r="C812" s="14" t="s">
        <v>206</v>
      </c>
      <c r="D812" t="s">
        <v>465</v>
      </c>
      <c r="E812" t="s">
        <v>483</v>
      </c>
      <c r="F812" s="20">
        <v>2045</v>
      </c>
      <c r="G812" s="20">
        <v>40</v>
      </c>
      <c r="H812" s="11">
        <v>2835.8393019658101</v>
      </c>
      <c r="I812" s="10">
        <v>4487492.3636391899</v>
      </c>
      <c r="J812" s="33">
        <f t="shared" si="48"/>
        <v>6.3194298110538728E-4</v>
      </c>
      <c r="K812" s="33">
        <f t="shared" si="49"/>
        <v>6.3174334719429126E-4</v>
      </c>
      <c r="L812" s="33">
        <f t="shared" si="50"/>
        <v>0.99692119230462251</v>
      </c>
      <c r="M812" s="33">
        <f t="shared" si="51"/>
        <v>0.99629139397370703</v>
      </c>
    </row>
    <row r="813" spans="1:13" ht="27.6">
      <c r="A813" t="s">
        <v>164</v>
      </c>
      <c r="B813" t="s">
        <v>204</v>
      </c>
      <c r="C813" s="14" t="s">
        <v>206</v>
      </c>
      <c r="D813" t="s">
        <v>465</v>
      </c>
      <c r="E813" t="s">
        <v>483</v>
      </c>
      <c r="F813" s="20">
        <v>2045</v>
      </c>
      <c r="G813" s="20">
        <v>41</v>
      </c>
      <c r="H813" s="11">
        <v>2990.1807385680499</v>
      </c>
      <c r="I813" s="10">
        <v>4356429.5255145999</v>
      </c>
      <c r="J813" s="33">
        <f t="shared" si="48"/>
        <v>6.8638336074421796E-4</v>
      </c>
      <c r="K813" s="33">
        <f t="shared" si="49"/>
        <v>6.8614785357112851E-4</v>
      </c>
      <c r="L813" s="33">
        <f t="shared" si="50"/>
        <v>0.99629139397370703</v>
      </c>
      <c r="M813" s="33">
        <f t="shared" si="51"/>
        <v>0.99560779077220063</v>
      </c>
    </row>
    <row r="814" spans="1:13" ht="27.6">
      <c r="A814" t="s">
        <v>164</v>
      </c>
      <c r="B814" t="s">
        <v>204</v>
      </c>
      <c r="C814" s="14" t="s">
        <v>206</v>
      </c>
      <c r="D814" t="s">
        <v>465</v>
      </c>
      <c r="E814" t="s">
        <v>483</v>
      </c>
      <c r="F814" s="20">
        <v>2045</v>
      </c>
      <c r="G814" s="20">
        <v>42</v>
      </c>
      <c r="H814" s="11">
        <v>3205.8168570735002</v>
      </c>
      <c r="I814" s="10">
        <v>4287952.2870154297</v>
      </c>
      <c r="J814" s="33">
        <f t="shared" si="48"/>
        <v>7.4763351886661617E-4</v>
      </c>
      <c r="K814" s="33">
        <f t="shared" si="49"/>
        <v>7.4735411056336964E-4</v>
      </c>
      <c r="L814" s="33">
        <f t="shared" si="50"/>
        <v>0.99560779077220063</v>
      </c>
      <c r="M814" s="33">
        <f t="shared" si="51"/>
        <v>0.99486371919725813</v>
      </c>
    </row>
    <row r="815" spans="1:13" ht="27.6">
      <c r="A815" t="s">
        <v>164</v>
      </c>
      <c r="B815" t="s">
        <v>204</v>
      </c>
      <c r="C815" s="14" t="s">
        <v>206</v>
      </c>
      <c r="D815" t="s">
        <v>465</v>
      </c>
      <c r="E815" t="s">
        <v>483</v>
      </c>
      <c r="F815" s="20">
        <v>2045</v>
      </c>
      <c r="G815" s="20">
        <v>43</v>
      </c>
      <c r="H815" s="11">
        <v>3632.3904318994601</v>
      </c>
      <c r="I815" s="10">
        <v>4260517.7632287899</v>
      </c>
      <c r="J815" s="33">
        <f t="shared" si="48"/>
        <v>8.5257018835820791E-4</v>
      </c>
      <c r="K815" s="33">
        <f t="shared" si="49"/>
        <v>8.5220685365861026E-4</v>
      </c>
      <c r="L815" s="33">
        <f t="shared" si="50"/>
        <v>0.99486371919725813</v>
      </c>
      <c r="M815" s="33">
        <f t="shared" si="51"/>
        <v>0.99401588951730191</v>
      </c>
    </row>
    <row r="816" spans="1:13" ht="27.6">
      <c r="A816" t="s">
        <v>164</v>
      </c>
      <c r="B816" t="s">
        <v>204</v>
      </c>
      <c r="C816" s="14" t="s">
        <v>206</v>
      </c>
      <c r="D816" t="s">
        <v>465</v>
      </c>
      <c r="E816" t="s">
        <v>483</v>
      </c>
      <c r="F816" s="20">
        <v>2045</v>
      </c>
      <c r="G816" s="20">
        <v>44</v>
      </c>
      <c r="H816" s="11">
        <v>3942.5095694824199</v>
      </c>
      <c r="I816" s="10">
        <v>4235423.2067821901</v>
      </c>
      <c r="J816" s="33">
        <f t="shared" si="48"/>
        <v>9.3084194353217715E-4</v>
      </c>
      <c r="K816" s="33">
        <f t="shared" si="49"/>
        <v>9.3040884456285777E-4</v>
      </c>
      <c r="L816" s="33">
        <f t="shared" si="50"/>
        <v>0.99401588951730191</v>
      </c>
      <c r="M816" s="33">
        <f t="shared" si="51"/>
        <v>0.99309104834205897</v>
      </c>
    </row>
    <row r="817" spans="1:13" ht="27.6">
      <c r="A817" t="s">
        <v>164</v>
      </c>
      <c r="B817" t="s">
        <v>204</v>
      </c>
      <c r="C817" s="14" t="s">
        <v>206</v>
      </c>
      <c r="D817" t="s">
        <v>465</v>
      </c>
      <c r="E817" t="s">
        <v>483</v>
      </c>
      <c r="F817" s="20">
        <v>2045</v>
      </c>
      <c r="G817" s="20">
        <v>45</v>
      </c>
      <c r="H817" s="11">
        <v>5032.7198902364598</v>
      </c>
      <c r="I817" s="10">
        <v>4209373.0327482801</v>
      </c>
      <c r="J817" s="33">
        <f t="shared" si="48"/>
        <v>1.1955984539936629E-3</v>
      </c>
      <c r="K817" s="33">
        <f t="shared" si="49"/>
        <v>1.1948840109194947E-3</v>
      </c>
      <c r="L817" s="33">
        <f t="shared" si="50"/>
        <v>0.99309104834205897</v>
      </c>
      <c r="M817" s="33">
        <f t="shared" si="51"/>
        <v>0.99190441972700771</v>
      </c>
    </row>
    <row r="818" spans="1:13" ht="27.6">
      <c r="A818" t="s">
        <v>164</v>
      </c>
      <c r="B818" t="s">
        <v>204</v>
      </c>
      <c r="C818" s="14" t="s">
        <v>206</v>
      </c>
      <c r="D818" t="s">
        <v>465</v>
      </c>
      <c r="E818" t="s">
        <v>483</v>
      </c>
      <c r="F818" s="20">
        <v>2045</v>
      </c>
      <c r="G818" s="20">
        <v>46</v>
      </c>
      <c r="H818" s="11">
        <v>5426.9329160815596</v>
      </c>
      <c r="I818" s="10">
        <v>4220493.0462772502</v>
      </c>
      <c r="J818" s="33">
        <f t="shared" si="48"/>
        <v>1.2858528272824588E-3</v>
      </c>
      <c r="K818" s="33">
        <f t="shared" si="49"/>
        <v>1.2850264727637395E-3</v>
      </c>
      <c r="L818" s="33">
        <f t="shared" si="50"/>
        <v>0.99190441972700771</v>
      </c>
      <c r="M818" s="33">
        <f t="shared" si="51"/>
        <v>0.99062979628920711</v>
      </c>
    </row>
    <row r="819" spans="1:13" ht="27.6">
      <c r="A819" t="s">
        <v>164</v>
      </c>
      <c r="B819" t="s">
        <v>204</v>
      </c>
      <c r="C819" s="14" t="s">
        <v>206</v>
      </c>
      <c r="D819" t="s">
        <v>465</v>
      </c>
      <c r="E819" t="s">
        <v>483</v>
      </c>
      <c r="F819" s="20">
        <v>2045</v>
      </c>
      <c r="G819" s="20">
        <v>47</v>
      </c>
      <c r="H819" s="11">
        <v>6042.0275961779198</v>
      </c>
      <c r="I819" s="10">
        <v>4269623.3968675695</v>
      </c>
      <c r="J819" s="33">
        <f t="shared" si="48"/>
        <v>1.4151195631471112E-3</v>
      </c>
      <c r="K819" s="33">
        <f t="shared" si="49"/>
        <v>1.4141187536022004E-3</v>
      </c>
      <c r="L819" s="33">
        <f t="shared" si="50"/>
        <v>0.99062979628920711</v>
      </c>
      <c r="M819" s="33">
        <f t="shared" si="51"/>
        <v>0.9892289281163974</v>
      </c>
    </row>
    <row r="820" spans="1:13" ht="27.6">
      <c r="A820" t="s">
        <v>164</v>
      </c>
      <c r="B820" t="s">
        <v>204</v>
      </c>
      <c r="C820" s="14" t="s">
        <v>206</v>
      </c>
      <c r="D820" t="s">
        <v>465</v>
      </c>
      <c r="E820" t="s">
        <v>483</v>
      </c>
      <c r="F820" s="20">
        <v>2045</v>
      </c>
      <c r="G820" s="20">
        <v>48</v>
      </c>
      <c r="H820" s="11">
        <v>7040.3911715422701</v>
      </c>
      <c r="I820" s="10">
        <v>4391583.51101497</v>
      </c>
      <c r="J820" s="33">
        <f t="shared" si="48"/>
        <v>1.6031554799956691E-3</v>
      </c>
      <c r="K820" s="33">
        <f t="shared" si="49"/>
        <v>1.601871112687614E-3</v>
      </c>
      <c r="L820" s="33">
        <f t="shared" si="50"/>
        <v>0.9892289281163974</v>
      </c>
      <c r="M820" s="33">
        <f t="shared" si="51"/>
        <v>0.98764431087261284</v>
      </c>
    </row>
    <row r="821" spans="1:13" ht="27.6">
      <c r="A821" t="s">
        <v>164</v>
      </c>
      <c r="B821" t="s">
        <v>204</v>
      </c>
      <c r="C821" s="14" t="s">
        <v>206</v>
      </c>
      <c r="D821" t="s">
        <v>465</v>
      </c>
      <c r="E821" t="s">
        <v>483</v>
      </c>
      <c r="F821" s="20">
        <v>2045</v>
      </c>
      <c r="G821" s="20">
        <v>49</v>
      </c>
      <c r="H821" s="11">
        <v>7646.8907869511304</v>
      </c>
      <c r="I821" s="10">
        <v>4338103.1171363499</v>
      </c>
      <c r="J821" s="33">
        <f t="shared" si="48"/>
        <v>1.7627268371617139E-3</v>
      </c>
      <c r="K821" s="33">
        <f t="shared" si="49"/>
        <v>1.7611741466675435E-3</v>
      </c>
      <c r="L821" s="33">
        <f t="shared" si="50"/>
        <v>0.98764431087261284</v>
      </c>
      <c r="M821" s="33">
        <f t="shared" si="51"/>
        <v>0.98590489724620067</v>
      </c>
    </row>
    <row r="822" spans="1:13" ht="27.6">
      <c r="A822" t="s">
        <v>164</v>
      </c>
      <c r="B822" t="s">
        <v>204</v>
      </c>
      <c r="C822" s="14" t="s">
        <v>206</v>
      </c>
      <c r="D822" t="s">
        <v>465</v>
      </c>
      <c r="E822" t="s">
        <v>483</v>
      </c>
      <c r="F822" s="20">
        <v>2045</v>
      </c>
      <c r="G822" s="20">
        <v>50</v>
      </c>
      <c r="H822" s="11">
        <v>8586.8583595448999</v>
      </c>
      <c r="I822" s="10">
        <v>4254428.3335649697</v>
      </c>
      <c r="J822" s="33">
        <f t="shared" si="48"/>
        <v>2.0183342358360045E-3</v>
      </c>
      <c r="K822" s="33">
        <f t="shared" si="49"/>
        <v>2.0162987689400502E-3</v>
      </c>
      <c r="L822" s="33">
        <f t="shared" si="50"/>
        <v>0.98590489724620067</v>
      </c>
      <c r="M822" s="33">
        <f t="shared" si="51"/>
        <v>0.9839170184155912</v>
      </c>
    </row>
    <row r="823" spans="1:13" ht="27.6">
      <c r="A823" t="s">
        <v>164</v>
      </c>
      <c r="B823" t="s">
        <v>204</v>
      </c>
      <c r="C823" s="14" t="s">
        <v>206</v>
      </c>
      <c r="D823" t="s">
        <v>465</v>
      </c>
      <c r="E823" t="s">
        <v>483</v>
      </c>
      <c r="F823" s="20">
        <v>2045</v>
      </c>
      <c r="G823" s="20">
        <v>51</v>
      </c>
      <c r="H823" s="11">
        <v>9039.4203785917598</v>
      </c>
      <c r="I823" s="10">
        <v>4184151.9299355098</v>
      </c>
      <c r="J823" s="33">
        <f t="shared" si="48"/>
        <v>2.160394873312137E-3</v>
      </c>
      <c r="K823" s="33">
        <f t="shared" si="49"/>
        <v>2.1580628999379181E-3</v>
      </c>
      <c r="L823" s="33">
        <f t="shared" si="50"/>
        <v>0.9839170184155912</v>
      </c>
      <c r="M823" s="33">
        <f t="shared" si="51"/>
        <v>0.98179366360153097</v>
      </c>
    </row>
    <row r="824" spans="1:13" ht="27.6">
      <c r="A824" t="s">
        <v>164</v>
      </c>
      <c r="B824" t="s">
        <v>204</v>
      </c>
      <c r="C824" s="14" t="s">
        <v>206</v>
      </c>
      <c r="D824" t="s">
        <v>465</v>
      </c>
      <c r="E824" t="s">
        <v>483</v>
      </c>
      <c r="F824" s="20">
        <v>2045</v>
      </c>
      <c r="G824" s="20">
        <v>52</v>
      </c>
      <c r="H824" s="11">
        <v>9764.13318041819</v>
      </c>
      <c r="I824" s="10">
        <v>4116902.1633929401</v>
      </c>
      <c r="J824" s="33">
        <f t="shared" si="48"/>
        <v>2.3717185380891081E-3</v>
      </c>
      <c r="K824" s="33">
        <f t="shared" si="49"/>
        <v>2.3689082358647751E-3</v>
      </c>
      <c r="L824" s="33">
        <f t="shared" si="50"/>
        <v>0.98179366360153097</v>
      </c>
      <c r="M824" s="33">
        <f t="shared" si="51"/>
        <v>0.9794678845059055</v>
      </c>
    </row>
    <row r="825" spans="1:13" ht="27.6">
      <c r="A825" t="s">
        <v>164</v>
      </c>
      <c r="B825" t="s">
        <v>204</v>
      </c>
      <c r="C825" s="14" t="s">
        <v>206</v>
      </c>
      <c r="D825" t="s">
        <v>465</v>
      </c>
      <c r="E825" t="s">
        <v>483</v>
      </c>
      <c r="F825" s="20">
        <v>2045</v>
      </c>
      <c r="G825" s="20">
        <v>53</v>
      </c>
      <c r="H825" s="11">
        <v>10722.222954671801</v>
      </c>
      <c r="I825" s="10">
        <v>4135265.2346286001</v>
      </c>
      <c r="J825" s="33">
        <f t="shared" si="48"/>
        <v>2.5928743009962685E-3</v>
      </c>
      <c r="K825" s="33">
        <f t="shared" si="49"/>
        <v>2.5895157058579699E-3</v>
      </c>
      <c r="L825" s="33">
        <f t="shared" si="50"/>
        <v>0.9794678845059055</v>
      </c>
      <c r="M825" s="33">
        <f t="shared" si="51"/>
        <v>0.97693153703559399</v>
      </c>
    </row>
    <row r="826" spans="1:13" ht="27.6">
      <c r="A826" t="s">
        <v>164</v>
      </c>
      <c r="B826" t="s">
        <v>204</v>
      </c>
      <c r="C826" s="14" t="s">
        <v>206</v>
      </c>
      <c r="D826" t="s">
        <v>465</v>
      </c>
      <c r="E826" t="s">
        <v>483</v>
      </c>
      <c r="F826" s="20">
        <v>2045</v>
      </c>
      <c r="G826" s="20">
        <v>54</v>
      </c>
      <c r="H826" s="11">
        <v>11705.7307071951</v>
      </c>
      <c r="I826" s="10">
        <v>4132739.7687196</v>
      </c>
      <c r="J826" s="33">
        <f t="shared" si="48"/>
        <v>2.832438373157416E-3</v>
      </c>
      <c r="K826" s="33">
        <f t="shared" si="49"/>
        <v>2.8284308042121342E-3</v>
      </c>
      <c r="L826" s="33">
        <f t="shared" si="50"/>
        <v>0.97693153703559399</v>
      </c>
      <c r="M826" s="33">
        <f t="shared" si="51"/>
        <v>0.97416835378263622</v>
      </c>
    </row>
    <row r="827" spans="1:13" ht="27.6">
      <c r="A827" t="s">
        <v>164</v>
      </c>
      <c r="B827" t="s">
        <v>204</v>
      </c>
      <c r="C827" s="14" t="s">
        <v>206</v>
      </c>
      <c r="D827" t="s">
        <v>465</v>
      </c>
      <c r="E827" t="s">
        <v>483</v>
      </c>
      <c r="F827" s="20">
        <v>2045</v>
      </c>
      <c r="G827" s="20">
        <v>55</v>
      </c>
      <c r="H827" s="11">
        <v>16911.820928655299</v>
      </c>
      <c r="I827" s="10">
        <v>6076399.3194105597</v>
      </c>
      <c r="J827" s="33">
        <f t="shared" si="48"/>
        <v>2.7831977524307647E-3</v>
      </c>
      <c r="K827" s="33">
        <f t="shared" si="49"/>
        <v>2.7793282482637682E-3</v>
      </c>
      <c r="L827" s="33">
        <f t="shared" si="50"/>
        <v>0.97416835378263622</v>
      </c>
      <c r="M827" s="33">
        <f t="shared" si="51"/>
        <v>0.97146082015840352</v>
      </c>
    </row>
    <row r="828" spans="1:13" ht="27.6">
      <c r="A828" t="s">
        <v>164</v>
      </c>
      <c r="B828" t="s">
        <v>204</v>
      </c>
      <c r="C828" s="14" t="s">
        <v>206</v>
      </c>
      <c r="D828" t="s">
        <v>465</v>
      </c>
      <c r="E828" t="s">
        <v>483</v>
      </c>
      <c r="F828" s="20">
        <v>2045</v>
      </c>
      <c r="G828" s="20">
        <v>56</v>
      </c>
      <c r="H828" s="11">
        <v>13184.356056516601</v>
      </c>
      <c r="I828" s="10">
        <v>4048924.45414139</v>
      </c>
      <c r="J828" s="33">
        <f t="shared" si="48"/>
        <v>3.2562613123174361E-3</v>
      </c>
      <c r="K828" s="33">
        <f t="shared" si="49"/>
        <v>3.2509654432544277E-3</v>
      </c>
      <c r="L828" s="33">
        <f t="shared" si="50"/>
        <v>0.97146082015840352</v>
      </c>
      <c r="M828" s="33">
        <f t="shared" si="51"/>
        <v>0.96830263460259292</v>
      </c>
    </row>
    <row r="829" spans="1:13" ht="27.6">
      <c r="A829" t="s">
        <v>164</v>
      </c>
      <c r="B829" t="s">
        <v>204</v>
      </c>
      <c r="C829" s="14" t="s">
        <v>206</v>
      </c>
      <c r="D829" t="s">
        <v>465</v>
      </c>
      <c r="E829" t="s">
        <v>483</v>
      </c>
      <c r="F829" s="20">
        <v>2045</v>
      </c>
      <c r="G829" s="20">
        <v>57</v>
      </c>
      <c r="H829" s="11">
        <v>14282.129864725401</v>
      </c>
      <c r="I829" s="10">
        <v>4008332.22576806</v>
      </c>
      <c r="J829" s="33">
        <f t="shared" si="48"/>
        <v>3.5631103063041934E-3</v>
      </c>
      <c r="K829" s="33">
        <f t="shared" si="49"/>
        <v>3.5567699614615922E-3</v>
      </c>
      <c r="L829" s="33">
        <f t="shared" si="50"/>
        <v>0.96830263460259292</v>
      </c>
      <c r="M829" s="33">
        <f t="shared" si="51"/>
        <v>0.96485860487823427</v>
      </c>
    </row>
    <row r="830" spans="1:13" ht="27.6">
      <c r="A830" t="s">
        <v>164</v>
      </c>
      <c r="B830" t="s">
        <v>204</v>
      </c>
      <c r="C830" s="14" t="s">
        <v>206</v>
      </c>
      <c r="D830" t="s">
        <v>465</v>
      </c>
      <c r="E830" t="s">
        <v>483</v>
      </c>
      <c r="F830" s="20">
        <v>2045</v>
      </c>
      <c r="G830" s="20">
        <v>58</v>
      </c>
      <c r="H830" s="11">
        <v>15067.572047690801</v>
      </c>
      <c r="I830" s="10">
        <v>3859034.2201966601</v>
      </c>
      <c r="J830" s="33">
        <f t="shared" si="48"/>
        <v>3.9044929865698218E-3</v>
      </c>
      <c r="K830" s="33">
        <f t="shared" si="49"/>
        <v>3.8968803648610217E-3</v>
      </c>
      <c r="L830" s="33">
        <f t="shared" si="50"/>
        <v>0.96485860487823427</v>
      </c>
      <c r="M830" s="33">
        <f t="shared" si="51"/>
        <v>0.96109866632601704</v>
      </c>
    </row>
    <row r="831" spans="1:13" ht="27.6">
      <c r="A831" t="s">
        <v>164</v>
      </c>
      <c r="B831" t="s">
        <v>204</v>
      </c>
      <c r="C831" s="14" t="s">
        <v>206</v>
      </c>
      <c r="D831" t="s">
        <v>465</v>
      </c>
      <c r="E831" t="s">
        <v>483</v>
      </c>
      <c r="F831" s="20">
        <v>2045</v>
      </c>
      <c r="G831" s="20">
        <v>59</v>
      </c>
      <c r="H831" s="11">
        <v>16260.7827486238</v>
      </c>
      <c r="I831" s="10">
        <v>3798533.4962493</v>
      </c>
      <c r="J831" s="33">
        <f t="shared" si="48"/>
        <v>4.280805412057E-3</v>
      </c>
      <c r="K831" s="33">
        <f t="shared" si="49"/>
        <v>4.2716558250923686E-3</v>
      </c>
      <c r="L831" s="33">
        <f t="shared" si="50"/>
        <v>0.96109866632601704</v>
      </c>
      <c r="M831" s="33">
        <f t="shared" si="51"/>
        <v>0.95699318360951702</v>
      </c>
    </row>
    <row r="832" spans="1:13" ht="27.6">
      <c r="A832" t="s">
        <v>164</v>
      </c>
      <c r="B832" t="s">
        <v>204</v>
      </c>
      <c r="C832" s="14" t="s">
        <v>206</v>
      </c>
      <c r="D832" t="s">
        <v>465</v>
      </c>
      <c r="E832" t="s">
        <v>483</v>
      </c>
      <c r="F832" s="20">
        <v>2045</v>
      </c>
      <c r="G832" s="20">
        <v>60</v>
      </c>
      <c r="H832" s="11">
        <v>17762.348042412199</v>
      </c>
      <c r="I832" s="10">
        <v>3820764.4139410201</v>
      </c>
      <c r="J832" s="33">
        <f t="shared" si="48"/>
        <v>4.6488990469032336E-3</v>
      </c>
      <c r="K832" s="33">
        <f t="shared" si="49"/>
        <v>4.638109641822763E-3</v>
      </c>
      <c r="L832" s="33">
        <f t="shared" si="50"/>
        <v>0.95699318360951702</v>
      </c>
      <c r="M832" s="33">
        <f t="shared" si="51"/>
        <v>0.952554544297459</v>
      </c>
    </row>
    <row r="833" spans="1:13" ht="27.6">
      <c r="A833" t="s">
        <v>164</v>
      </c>
      <c r="B833" t="s">
        <v>204</v>
      </c>
      <c r="C833" s="14" t="s">
        <v>206</v>
      </c>
      <c r="D833" t="s">
        <v>465</v>
      </c>
      <c r="E833" t="s">
        <v>483</v>
      </c>
      <c r="F833" s="20">
        <v>2045</v>
      </c>
      <c r="G833" s="20">
        <v>61</v>
      </c>
      <c r="H833" s="11">
        <v>19371.698005193299</v>
      </c>
      <c r="I833" s="10">
        <v>3861584.2806901</v>
      </c>
      <c r="J833" s="33">
        <f t="shared" si="48"/>
        <v>5.0165156570741477E-3</v>
      </c>
      <c r="K833" s="33">
        <f t="shared" si="49"/>
        <v>5.003953956505991E-3</v>
      </c>
      <c r="L833" s="33">
        <f t="shared" si="50"/>
        <v>0.952554544297459</v>
      </c>
      <c r="M833" s="33">
        <f t="shared" si="51"/>
        <v>0.94778800521673401</v>
      </c>
    </row>
    <row r="834" spans="1:13" ht="27.6">
      <c r="A834" t="s">
        <v>164</v>
      </c>
      <c r="B834" t="s">
        <v>204</v>
      </c>
      <c r="C834" s="14" t="s">
        <v>206</v>
      </c>
      <c r="D834" t="s">
        <v>465</v>
      </c>
      <c r="E834" t="s">
        <v>483</v>
      </c>
      <c r="F834" s="20">
        <v>2045</v>
      </c>
      <c r="G834" s="20">
        <v>62</v>
      </c>
      <c r="H834" s="11">
        <v>20995.439926153798</v>
      </c>
      <c r="I834" s="10">
        <v>3801492.3521044999</v>
      </c>
      <c r="J834" s="33">
        <f t="shared" ref="J834:J897" si="52">IF(I834&gt;0,H834/I834,0)</f>
        <v>5.5229467749766106E-3</v>
      </c>
      <c r="K834" s="33">
        <f t="shared" ref="K834:K897" si="53">1-EXP(-J834)</f>
        <v>5.5077233433985517E-3</v>
      </c>
      <c r="L834" s="33">
        <f t="shared" ref="L834:L897" si="54">IF(G834=30,1,M833)</f>
        <v>0.94778800521673401</v>
      </c>
      <c r="M834" s="33">
        <f t="shared" ref="M834:M897" si="55">L834*(1-K834)</f>
        <v>0.94256785109580865</v>
      </c>
    </row>
    <row r="835" spans="1:13" ht="27.6">
      <c r="A835" t="s">
        <v>164</v>
      </c>
      <c r="B835" t="s">
        <v>204</v>
      </c>
      <c r="C835" s="14" t="s">
        <v>206</v>
      </c>
      <c r="D835" t="s">
        <v>465</v>
      </c>
      <c r="E835" t="s">
        <v>483</v>
      </c>
      <c r="F835" s="20">
        <v>2045</v>
      </c>
      <c r="G835" s="20">
        <v>63</v>
      </c>
      <c r="H835" s="11">
        <v>22134.467903446799</v>
      </c>
      <c r="I835" s="10">
        <v>3639149.3616436599</v>
      </c>
      <c r="J835" s="33">
        <f t="shared" si="52"/>
        <v>6.0823191641272822E-3</v>
      </c>
      <c r="K835" s="33">
        <f t="shared" si="53"/>
        <v>6.0638593061316248E-3</v>
      </c>
      <c r="L835" s="33">
        <f t="shared" si="54"/>
        <v>0.94256785109580865</v>
      </c>
      <c r="M835" s="33">
        <f t="shared" si="55"/>
        <v>0.93685225226028079</v>
      </c>
    </row>
    <row r="836" spans="1:13" ht="27.6">
      <c r="A836" t="s">
        <v>164</v>
      </c>
      <c r="B836" t="s">
        <v>204</v>
      </c>
      <c r="C836" s="14" t="s">
        <v>206</v>
      </c>
      <c r="D836" t="s">
        <v>465</v>
      </c>
      <c r="E836" t="s">
        <v>483</v>
      </c>
      <c r="F836" s="20">
        <v>2045</v>
      </c>
      <c r="G836" s="20">
        <v>64</v>
      </c>
      <c r="H836" s="11">
        <v>23606.042937741699</v>
      </c>
      <c r="I836" s="10">
        <v>3530516.7248777398</v>
      </c>
      <c r="J836" s="33">
        <f t="shared" si="52"/>
        <v>6.6862855432469779E-3</v>
      </c>
      <c r="K836" s="33">
        <f t="shared" si="53"/>
        <v>6.6639820728729982E-3</v>
      </c>
      <c r="L836" s="33">
        <f t="shared" si="54"/>
        <v>0.93685225226028079</v>
      </c>
      <c r="M836" s="33">
        <f t="shared" si="55"/>
        <v>0.93060908564628764</v>
      </c>
    </row>
    <row r="837" spans="1:13" ht="27.6">
      <c r="A837" t="s">
        <v>164</v>
      </c>
      <c r="B837" t="s">
        <v>204</v>
      </c>
      <c r="C837" s="14" t="s">
        <v>206</v>
      </c>
      <c r="D837" t="s">
        <v>465</v>
      </c>
      <c r="E837" t="s">
        <v>483</v>
      </c>
      <c r="F837" s="20">
        <v>2045</v>
      </c>
      <c r="G837" s="20">
        <v>65</v>
      </c>
      <c r="H837" s="11">
        <v>24046.8306751173</v>
      </c>
      <c r="I837" s="10">
        <v>3433321.62161591</v>
      </c>
      <c r="J837" s="33">
        <f t="shared" si="52"/>
        <v>7.0039551563478462E-3</v>
      </c>
      <c r="K837" s="33">
        <f t="shared" si="53"/>
        <v>6.9794846259269017E-3</v>
      </c>
      <c r="L837" s="33">
        <f t="shared" si="54"/>
        <v>0.93060908564628764</v>
      </c>
      <c r="M837" s="33">
        <f t="shared" si="55"/>
        <v>0.92411391384027153</v>
      </c>
    </row>
    <row r="838" spans="1:13" ht="27.6">
      <c r="A838" t="s">
        <v>164</v>
      </c>
      <c r="B838" t="s">
        <v>204</v>
      </c>
      <c r="C838" s="14" t="s">
        <v>206</v>
      </c>
      <c r="D838" t="s">
        <v>465</v>
      </c>
      <c r="E838" t="s">
        <v>483</v>
      </c>
      <c r="F838" s="20">
        <v>2045</v>
      </c>
      <c r="G838" s="20">
        <v>66</v>
      </c>
      <c r="H838" s="11">
        <v>25237.787653026098</v>
      </c>
      <c r="I838" s="10">
        <v>3329488.92173512</v>
      </c>
      <c r="J838" s="33">
        <f t="shared" si="52"/>
        <v>7.5800785785086052E-3</v>
      </c>
      <c r="K838" s="33">
        <f t="shared" si="53"/>
        <v>7.5514222343742166E-3</v>
      </c>
      <c r="L838" s="33">
        <f t="shared" si="54"/>
        <v>0.92411391384027153</v>
      </c>
      <c r="M838" s="33">
        <f t="shared" si="55"/>
        <v>0.91713553948420357</v>
      </c>
    </row>
    <row r="839" spans="1:13" ht="27.6">
      <c r="A839" t="s">
        <v>164</v>
      </c>
      <c r="B839" t="s">
        <v>204</v>
      </c>
      <c r="C839" s="14" t="s">
        <v>206</v>
      </c>
      <c r="D839" t="s">
        <v>465</v>
      </c>
      <c r="E839" t="s">
        <v>483</v>
      </c>
      <c r="F839" s="20">
        <v>2045</v>
      </c>
      <c r="G839" s="20">
        <v>67</v>
      </c>
      <c r="H839" s="11">
        <v>26762.5106876875</v>
      </c>
      <c r="I839" s="10">
        <v>3207009.21020826</v>
      </c>
      <c r="J839" s="33">
        <f t="shared" si="52"/>
        <v>8.3450058710463036E-3</v>
      </c>
      <c r="K839" s="33">
        <f t="shared" si="53"/>
        <v>8.3102829643039167E-3</v>
      </c>
      <c r="L839" s="33">
        <f t="shared" si="54"/>
        <v>0.91713553948420357</v>
      </c>
      <c r="M839" s="33">
        <f t="shared" si="55"/>
        <v>0.90951388363447028</v>
      </c>
    </row>
    <row r="840" spans="1:13" ht="27.6">
      <c r="A840" t="s">
        <v>164</v>
      </c>
      <c r="B840" t="s">
        <v>204</v>
      </c>
      <c r="C840" s="14" t="s">
        <v>206</v>
      </c>
      <c r="D840" t="s">
        <v>465</v>
      </c>
      <c r="E840" t="s">
        <v>483</v>
      </c>
      <c r="F840" s="20">
        <v>2045</v>
      </c>
      <c r="G840" s="20">
        <v>68</v>
      </c>
      <c r="H840" s="11">
        <v>28475.389547593699</v>
      </c>
      <c r="I840" s="10">
        <v>3095755.5119292699</v>
      </c>
      <c r="J840" s="33">
        <f t="shared" si="52"/>
        <v>9.1982036171350881E-3</v>
      </c>
      <c r="K840" s="33">
        <f t="shared" si="53"/>
        <v>9.1560295498530619E-3</v>
      </c>
      <c r="L840" s="33">
        <f t="shared" si="54"/>
        <v>0.90951388363447028</v>
      </c>
      <c r="M840" s="33">
        <f t="shared" si="55"/>
        <v>0.90118634763991146</v>
      </c>
    </row>
    <row r="841" spans="1:13" ht="27.6">
      <c r="A841" t="s">
        <v>164</v>
      </c>
      <c r="B841" t="s">
        <v>204</v>
      </c>
      <c r="C841" s="14" t="s">
        <v>206</v>
      </c>
      <c r="D841" t="s">
        <v>465</v>
      </c>
      <c r="E841" t="s">
        <v>483</v>
      </c>
      <c r="F841" s="20">
        <v>2045</v>
      </c>
      <c r="G841" s="20">
        <v>69</v>
      </c>
      <c r="H841" s="11">
        <v>30127.1798902847</v>
      </c>
      <c r="I841" s="10">
        <v>2973245.1131875799</v>
      </c>
      <c r="J841" s="33">
        <f t="shared" si="52"/>
        <v>1.0132760247938561E-2</v>
      </c>
      <c r="K841" s="33">
        <f t="shared" si="53"/>
        <v>1.0081596787663627E-2</v>
      </c>
      <c r="L841" s="33">
        <f t="shared" si="54"/>
        <v>0.90118634763991146</v>
      </c>
      <c r="M841" s="33">
        <f t="shared" si="55"/>
        <v>0.89210095025245861</v>
      </c>
    </row>
    <row r="842" spans="1:13" ht="27.6">
      <c r="A842" t="s">
        <v>164</v>
      </c>
      <c r="B842" t="s">
        <v>204</v>
      </c>
      <c r="C842" s="14" t="s">
        <v>206</v>
      </c>
      <c r="D842" t="s">
        <v>465</v>
      </c>
      <c r="E842" t="s">
        <v>483</v>
      </c>
      <c r="F842" s="20">
        <v>2046</v>
      </c>
      <c r="G842" s="20">
        <v>30</v>
      </c>
      <c r="H842" s="11">
        <v>694.51648854702501</v>
      </c>
      <c r="I842" s="10">
        <v>4588321.9217005596</v>
      </c>
      <c r="J842" s="33">
        <f t="shared" si="52"/>
        <v>1.513661204246144E-4</v>
      </c>
      <c r="K842" s="33">
        <f t="shared" si="53"/>
        <v>1.5135466515137086E-4</v>
      </c>
      <c r="L842" s="33">
        <f t="shared" si="54"/>
        <v>1</v>
      </c>
      <c r="M842" s="33">
        <f t="shared" si="55"/>
        <v>0.99984864533484863</v>
      </c>
    </row>
    <row r="843" spans="1:13" ht="27.6">
      <c r="A843" t="s">
        <v>164</v>
      </c>
      <c r="B843" t="s">
        <v>204</v>
      </c>
      <c r="C843" s="14" t="s">
        <v>206</v>
      </c>
      <c r="D843" t="s">
        <v>465</v>
      </c>
      <c r="E843" t="s">
        <v>483</v>
      </c>
      <c r="F843" s="20">
        <v>2046</v>
      </c>
      <c r="G843" s="20">
        <v>31</v>
      </c>
      <c r="H843" s="11">
        <v>981.09095883552095</v>
      </c>
      <c r="I843" s="10">
        <v>4637118.8879298996</v>
      </c>
      <c r="J843" s="33">
        <f t="shared" si="52"/>
        <v>2.1157338911219917E-4</v>
      </c>
      <c r="K843" s="33">
        <f t="shared" si="53"/>
        <v>2.1155100904113322E-4</v>
      </c>
      <c r="L843" s="33">
        <f t="shared" si="54"/>
        <v>0.99984864533484863</v>
      </c>
      <c r="M843" s="33">
        <f t="shared" si="55"/>
        <v>0.99963712634503965</v>
      </c>
    </row>
    <row r="844" spans="1:13" ht="27.6">
      <c r="A844" t="s">
        <v>164</v>
      </c>
      <c r="B844" t="s">
        <v>204</v>
      </c>
      <c r="C844" s="14" t="s">
        <v>206</v>
      </c>
      <c r="D844" t="s">
        <v>465</v>
      </c>
      <c r="E844" t="s">
        <v>483</v>
      </c>
      <c r="F844" s="20">
        <v>2046</v>
      </c>
      <c r="G844" s="20">
        <v>32</v>
      </c>
      <c r="H844" s="11">
        <v>1040.6882584882501</v>
      </c>
      <c r="I844" s="10">
        <v>4703629.84127443</v>
      </c>
      <c r="J844" s="33">
        <f t="shared" si="52"/>
        <v>2.2125215920610787E-4</v>
      </c>
      <c r="K844" s="33">
        <f t="shared" si="53"/>
        <v>2.212276847521899E-4</v>
      </c>
      <c r="L844" s="33">
        <f t="shared" si="54"/>
        <v>0.99963712634503965</v>
      </c>
      <c r="M844" s="33">
        <f t="shared" si="55"/>
        <v>0.99941597893798606</v>
      </c>
    </row>
    <row r="845" spans="1:13" ht="27.6">
      <c r="A845" t="s">
        <v>164</v>
      </c>
      <c r="B845" t="s">
        <v>204</v>
      </c>
      <c r="C845" s="14" t="s">
        <v>206</v>
      </c>
      <c r="D845" t="s">
        <v>465</v>
      </c>
      <c r="E845" t="s">
        <v>483</v>
      </c>
      <c r="F845" s="20">
        <v>2046</v>
      </c>
      <c r="G845" s="20">
        <v>33</v>
      </c>
      <c r="H845" s="11">
        <v>1110.3686538130501</v>
      </c>
      <c r="I845" s="10">
        <v>4771502.7468691897</v>
      </c>
      <c r="J845" s="33">
        <f t="shared" si="52"/>
        <v>2.3270837568764176E-4</v>
      </c>
      <c r="K845" s="33">
        <f t="shared" si="53"/>
        <v>2.3268130119380448E-4</v>
      </c>
      <c r="L845" s="33">
        <f t="shared" si="54"/>
        <v>0.99941597893798606</v>
      </c>
      <c r="M845" s="33">
        <f t="shared" si="55"/>
        <v>0.99918343352757288</v>
      </c>
    </row>
    <row r="846" spans="1:13" ht="27.6">
      <c r="A846" t="s">
        <v>164</v>
      </c>
      <c r="B846" t="s">
        <v>204</v>
      </c>
      <c r="C846" s="14" t="s">
        <v>206</v>
      </c>
      <c r="D846" t="s">
        <v>465</v>
      </c>
      <c r="E846" t="s">
        <v>483</v>
      </c>
      <c r="F846" s="20">
        <v>2046</v>
      </c>
      <c r="G846" s="20">
        <v>34</v>
      </c>
      <c r="H846" s="11">
        <v>1247.04017234036</v>
      </c>
      <c r="I846" s="10">
        <v>4883584.9906872297</v>
      </c>
      <c r="J846" s="33">
        <f t="shared" si="52"/>
        <v>2.5535342882706207E-4</v>
      </c>
      <c r="K846" s="33">
        <f t="shared" si="53"/>
        <v>2.5532082891510655E-4</v>
      </c>
      <c r="L846" s="33">
        <f t="shared" si="54"/>
        <v>0.99918343352757288</v>
      </c>
      <c r="M846" s="33">
        <f t="shared" si="55"/>
        <v>0.99892832118508634</v>
      </c>
    </row>
    <row r="847" spans="1:13" ht="27.6">
      <c r="A847" t="s">
        <v>164</v>
      </c>
      <c r="B847" t="s">
        <v>204</v>
      </c>
      <c r="C847" s="14" t="s">
        <v>206</v>
      </c>
      <c r="D847" t="s">
        <v>465</v>
      </c>
      <c r="E847" t="s">
        <v>483</v>
      </c>
      <c r="F847" s="20">
        <v>2046</v>
      </c>
      <c r="G847" s="20">
        <v>35</v>
      </c>
      <c r="H847" s="11">
        <v>1608.3332234792199</v>
      </c>
      <c r="I847" s="10">
        <v>4854873.0257255603</v>
      </c>
      <c r="J847" s="33">
        <f t="shared" si="52"/>
        <v>3.3128224259559386E-4</v>
      </c>
      <c r="K847" s="33">
        <f t="shared" si="53"/>
        <v>3.3122737469259977E-4</v>
      </c>
      <c r="L847" s="33">
        <f t="shared" si="54"/>
        <v>0.99892832118508634</v>
      </c>
      <c r="M847" s="33">
        <f t="shared" si="55"/>
        <v>0.99859744877975409</v>
      </c>
    </row>
    <row r="848" spans="1:13" ht="27.6">
      <c r="A848" t="s">
        <v>164</v>
      </c>
      <c r="B848" t="s">
        <v>204</v>
      </c>
      <c r="C848" s="14" t="s">
        <v>206</v>
      </c>
      <c r="D848" t="s">
        <v>465</v>
      </c>
      <c r="E848" t="s">
        <v>483</v>
      </c>
      <c r="F848" s="20">
        <v>2046</v>
      </c>
      <c r="G848" s="20">
        <v>36</v>
      </c>
      <c r="H848" s="11">
        <v>1705.8822549351501</v>
      </c>
      <c r="I848" s="10">
        <v>4720343.4560876004</v>
      </c>
      <c r="J848" s="33">
        <f t="shared" si="52"/>
        <v>3.6138943507069501E-4</v>
      </c>
      <c r="K848" s="33">
        <f t="shared" si="53"/>
        <v>3.6132414177447725E-4</v>
      </c>
      <c r="L848" s="33">
        <f t="shared" si="54"/>
        <v>0.99859744877975409</v>
      </c>
      <c r="M848" s="33">
        <f t="shared" si="55"/>
        <v>0.99823663141359553</v>
      </c>
    </row>
    <row r="849" spans="1:13" ht="27.6">
      <c r="A849" t="s">
        <v>164</v>
      </c>
      <c r="B849" t="s">
        <v>204</v>
      </c>
      <c r="C849" s="14" t="s">
        <v>206</v>
      </c>
      <c r="D849" t="s">
        <v>465</v>
      </c>
      <c r="E849" t="s">
        <v>483</v>
      </c>
      <c r="F849" s="20">
        <v>2046</v>
      </c>
      <c r="G849" s="20">
        <v>37</v>
      </c>
      <c r="H849" s="11">
        <v>1806.7152285384</v>
      </c>
      <c r="I849" s="10">
        <v>4648598.6340930304</v>
      </c>
      <c r="J849" s="33">
        <f t="shared" si="52"/>
        <v>3.8865803885236935E-4</v>
      </c>
      <c r="K849" s="33">
        <f t="shared" si="53"/>
        <v>3.8858252110063329E-4</v>
      </c>
      <c r="L849" s="33">
        <f t="shared" si="54"/>
        <v>0.99823663141359553</v>
      </c>
      <c r="M849" s="33">
        <f t="shared" si="55"/>
        <v>0.99784873410670583</v>
      </c>
    </row>
    <row r="850" spans="1:13" ht="27.6">
      <c r="A850" t="s">
        <v>164</v>
      </c>
      <c r="B850" t="s">
        <v>204</v>
      </c>
      <c r="C850" s="14" t="s">
        <v>206</v>
      </c>
      <c r="D850" t="s">
        <v>465</v>
      </c>
      <c r="E850" t="s">
        <v>483</v>
      </c>
      <c r="F850" s="20">
        <v>2046</v>
      </c>
      <c r="G850" s="20">
        <v>38</v>
      </c>
      <c r="H850" s="11">
        <v>1931.3298583549699</v>
      </c>
      <c r="I850" s="10">
        <v>4604466.9740278404</v>
      </c>
      <c r="J850" s="33">
        <f t="shared" si="52"/>
        <v>4.1944699989139117E-4</v>
      </c>
      <c r="K850" s="33">
        <f t="shared" si="53"/>
        <v>4.1935904429657445E-4</v>
      </c>
      <c r="L850" s="33">
        <f t="shared" si="54"/>
        <v>0.99784873410670583</v>
      </c>
      <c r="M850" s="33">
        <f t="shared" si="55"/>
        <v>0.99743027721521826</v>
      </c>
    </row>
    <row r="851" spans="1:13" ht="27.6">
      <c r="A851" t="s">
        <v>164</v>
      </c>
      <c r="B851" t="s">
        <v>204</v>
      </c>
      <c r="C851" s="14" t="s">
        <v>206</v>
      </c>
      <c r="D851" t="s">
        <v>465</v>
      </c>
      <c r="E851" t="s">
        <v>483</v>
      </c>
      <c r="F851" s="20">
        <v>2046</v>
      </c>
      <c r="G851" s="20">
        <v>39</v>
      </c>
      <c r="H851" s="11">
        <v>2161.6295160266</v>
      </c>
      <c r="I851" s="10">
        <v>4627673.1262030201</v>
      </c>
      <c r="J851" s="33">
        <f t="shared" si="52"/>
        <v>4.6710937809909772E-4</v>
      </c>
      <c r="K851" s="33">
        <f t="shared" si="53"/>
        <v>4.6700029949808819E-4</v>
      </c>
      <c r="L851" s="33">
        <f t="shared" si="54"/>
        <v>0.99743027721521826</v>
      </c>
      <c r="M851" s="33">
        <f t="shared" si="55"/>
        <v>0.99696447697703028</v>
      </c>
    </row>
    <row r="852" spans="1:13" ht="27.6">
      <c r="A852" t="s">
        <v>164</v>
      </c>
      <c r="B852" t="s">
        <v>204</v>
      </c>
      <c r="C852" s="14" t="s">
        <v>206</v>
      </c>
      <c r="D852" t="s">
        <v>465</v>
      </c>
      <c r="E852" t="s">
        <v>483</v>
      </c>
      <c r="F852" s="20">
        <v>2046</v>
      </c>
      <c r="G852" s="20">
        <v>40</v>
      </c>
      <c r="H852" s="11">
        <v>2843.4224812156399</v>
      </c>
      <c r="I852" s="10">
        <v>4542673.0754603399</v>
      </c>
      <c r="J852" s="33">
        <f t="shared" si="52"/>
        <v>6.2593597073403676E-4</v>
      </c>
      <c r="K852" s="33">
        <f t="shared" si="53"/>
        <v>6.2574011368110583E-4</v>
      </c>
      <c r="L852" s="33">
        <f t="shared" si="54"/>
        <v>0.99696447697703028</v>
      </c>
      <c r="M852" s="33">
        <f t="shared" si="55"/>
        <v>0.99634063631187064</v>
      </c>
    </row>
    <row r="853" spans="1:13" ht="27.6">
      <c r="A853" t="s">
        <v>164</v>
      </c>
      <c r="B853" t="s">
        <v>204</v>
      </c>
      <c r="C853" s="14" t="s">
        <v>206</v>
      </c>
      <c r="D853" t="s">
        <v>465</v>
      </c>
      <c r="E853" t="s">
        <v>483</v>
      </c>
      <c r="F853" s="20">
        <v>2046</v>
      </c>
      <c r="G853" s="20">
        <v>41</v>
      </c>
      <c r="H853" s="11">
        <v>3037.8046049761701</v>
      </c>
      <c r="I853" s="10">
        <v>4478350.4447261896</v>
      </c>
      <c r="J853" s="33">
        <f t="shared" si="52"/>
        <v>6.7833114948687417E-4</v>
      </c>
      <c r="K853" s="33">
        <f t="shared" si="53"/>
        <v>6.7810113492428048E-4</v>
      </c>
      <c r="L853" s="33">
        <f t="shared" si="54"/>
        <v>0.99634063631187064</v>
      </c>
      <c r="M853" s="33">
        <f t="shared" si="55"/>
        <v>0.99566501659561635</v>
      </c>
    </row>
    <row r="854" spans="1:13" ht="27.6">
      <c r="A854" t="s">
        <v>164</v>
      </c>
      <c r="B854" t="s">
        <v>204</v>
      </c>
      <c r="C854" s="14" t="s">
        <v>206</v>
      </c>
      <c r="D854" t="s">
        <v>465</v>
      </c>
      <c r="E854" t="s">
        <v>483</v>
      </c>
      <c r="F854" s="20">
        <v>2046</v>
      </c>
      <c r="G854" s="20">
        <v>42</v>
      </c>
      <c r="H854" s="11">
        <v>3211.1916943548799</v>
      </c>
      <c r="I854" s="10">
        <v>4347565.7387574697</v>
      </c>
      <c r="J854" s="33">
        <f t="shared" si="52"/>
        <v>7.3861831822987813E-4</v>
      </c>
      <c r="K854" s="33">
        <f t="shared" si="53"/>
        <v>7.3834560686725226E-4</v>
      </c>
      <c r="L854" s="33">
        <f t="shared" si="54"/>
        <v>0.99566501659561635</v>
      </c>
      <c r="M854" s="33">
        <f t="shared" si="55"/>
        <v>0.9949298717047016</v>
      </c>
    </row>
    <row r="855" spans="1:13" ht="27.6">
      <c r="A855" t="s">
        <v>164</v>
      </c>
      <c r="B855" t="s">
        <v>204</v>
      </c>
      <c r="C855" s="14" t="s">
        <v>206</v>
      </c>
      <c r="D855" t="s">
        <v>465</v>
      </c>
      <c r="E855" t="s">
        <v>483</v>
      </c>
      <c r="F855" s="20">
        <v>2046</v>
      </c>
      <c r="G855" s="20">
        <v>43</v>
      </c>
      <c r="H855" s="11">
        <v>3447.5122218167298</v>
      </c>
      <c r="I855" s="10">
        <v>4278508.1551120598</v>
      </c>
      <c r="J855" s="33">
        <f t="shared" si="52"/>
        <v>8.0577437200804751E-4</v>
      </c>
      <c r="K855" s="33">
        <f t="shared" si="53"/>
        <v>8.0544982301566925E-4</v>
      </c>
      <c r="L855" s="33">
        <f t="shared" si="54"/>
        <v>0.9949298717047016</v>
      </c>
      <c r="M855" s="33">
        <f t="shared" si="55"/>
        <v>0.99412850561562405</v>
      </c>
    </row>
    <row r="856" spans="1:13" ht="27.6">
      <c r="A856" t="s">
        <v>164</v>
      </c>
      <c r="B856" t="s">
        <v>204</v>
      </c>
      <c r="C856" s="14" t="s">
        <v>206</v>
      </c>
      <c r="D856" t="s">
        <v>465</v>
      </c>
      <c r="E856" t="s">
        <v>483</v>
      </c>
      <c r="F856" s="20">
        <v>2046</v>
      </c>
      <c r="G856" s="20">
        <v>44</v>
      </c>
      <c r="H856" s="11">
        <v>3904.1962892726701</v>
      </c>
      <c r="I856" s="10">
        <v>4250152.2921715202</v>
      </c>
      <c r="J856" s="33">
        <f t="shared" si="52"/>
        <v>9.186015043423087E-4</v>
      </c>
      <c r="K856" s="33">
        <f t="shared" si="53"/>
        <v>9.1817971914109897E-4</v>
      </c>
      <c r="L856" s="33">
        <f t="shared" si="54"/>
        <v>0.99412850561562405</v>
      </c>
      <c r="M856" s="33">
        <f t="shared" si="55"/>
        <v>0.99321571698354771</v>
      </c>
    </row>
    <row r="857" spans="1:13" ht="27.6">
      <c r="A857" t="s">
        <v>164</v>
      </c>
      <c r="B857" t="s">
        <v>204</v>
      </c>
      <c r="C857" s="14" t="s">
        <v>206</v>
      </c>
      <c r="D857" t="s">
        <v>465</v>
      </c>
      <c r="E857" t="s">
        <v>483</v>
      </c>
      <c r="F857" s="20">
        <v>2046</v>
      </c>
      <c r="G857" s="20">
        <v>45</v>
      </c>
      <c r="H857" s="11">
        <v>4978.0297443871104</v>
      </c>
      <c r="I857" s="10">
        <v>4224228.4273340404</v>
      </c>
      <c r="J857" s="33">
        <f t="shared" si="52"/>
        <v>1.1784471010552813E-3</v>
      </c>
      <c r="K857" s="33">
        <f t="shared" si="53"/>
        <v>1.1777530049489338E-3</v>
      </c>
      <c r="L857" s="33">
        <f t="shared" si="54"/>
        <v>0.99321571698354771</v>
      </c>
      <c r="M857" s="33">
        <f t="shared" si="55"/>
        <v>0.99204595418830788</v>
      </c>
    </row>
    <row r="858" spans="1:13" ht="27.6">
      <c r="A858" t="s">
        <v>164</v>
      </c>
      <c r="B858" t="s">
        <v>204</v>
      </c>
      <c r="C858" s="14" t="s">
        <v>206</v>
      </c>
      <c r="D858" t="s">
        <v>465</v>
      </c>
      <c r="E858" t="s">
        <v>483</v>
      </c>
      <c r="F858" s="20">
        <v>2046</v>
      </c>
      <c r="G858" s="20">
        <v>46</v>
      </c>
      <c r="H858" s="11">
        <v>5311.8818031975597</v>
      </c>
      <c r="I858" s="10">
        <v>4196477.9658875801</v>
      </c>
      <c r="J858" s="33">
        <f t="shared" si="52"/>
        <v>1.265795232663414E-3</v>
      </c>
      <c r="K858" s="33">
        <f t="shared" si="53"/>
        <v>1.2649944517884038E-3</v>
      </c>
      <c r="L858" s="33">
        <f t="shared" si="54"/>
        <v>0.99204595418830788</v>
      </c>
      <c r="M858" s="33">
        <f t="shared" si="55"/>
        <v>0.99079102156034049</v>
      </c>
    </row>
    <row r="859" spans="1:13" ht="27.6">
      <c r="A859" t="s">
        <v>164</v>
      </c>
      <c r="B859" t="s">
        <v>204</v>
      </c>
      <c r="C859" s="14" t="s">
        <v>206</v>
      </c>
      <c r="D859" t="s">
        <v>465</v>
      </c>
      <c r="E859" t="s">
        <v>483</v>
      </c>
      <c r="F859" s="20">
        <v>2046</v>
      </c>
      <c r="G859" s="20">
        <v>47</v>
      </c>
      <c r="H859" s="11">
        <v>5859.8254806294399</v>
      </c>
      <c r="I859" s="10">
        <v>4207375.5588975102</v>
      </c>
      <c r="J859" s="33">
        <f t="shared" si="52"/>
        <v>1.3927507536705217E-3</v>
      </c>
      <c r="K859" s="33">
        <f t="shared" si="53"/>
        <v>1.3917813264486822E-3</v>
      </c>
      <c r="L859" s="33">
        <f t="shared" si="54"/>
        <v>0.99079102156034049</v>
      </c>
      <c r="M859" s="33">
        <f t="shared" si="55"/>
        <v>0.98941205711811975</v>
      </c>
    </row>
    <row r="860" spans="1:13" ht="27.6">
      <c r="A860" t="s">
        <v>164</v>
      </c>
      <c r="B860" t="s">
        <v>204</v>
      </c>
      <c r="C860" s="14" t="s">
        <v>206</v>
      </c>
      <c r="D860" t="s">
        <v>465</v>
      </c>
      <c r="E860" t="s">
        <v>483</v>
      </c>
      <c r="F860" s="20">
        <v>2046</v>
      </c>
      <c r="G860" s="20">
        <v>48</v>
      </c>
      <c r="H860" s="11">
        <v>6527.6419986692399</v>
      </c>
      <c r="I860" s="10">
        <v>4255095.7885138001</v>
      </c>
      <c r="J860" s="33">
        <f t="shared" si="52"/>
        <v>1.5340763928957718E-3</v>
      </c>
      <c r="K860" s="33">
        <f t="shared" si="53"/>
        <v>1.5329002991888441E-3</v>
      </c>
      <c r="L860" s="33">
        <f t="shared" si="54"/>
        <v>0.98941205711811975</v>
      </c>
      <c r="M860" s="33">
        <f t="shared" si="55"/>
        <v>0.98789538707974234</v>
      </c>
    </row>
    <row r="861" spans="1:13" ht="27.6">
      <c r="A861" t="s">
        <v>164</v>
      </c>
      <c r="B861" t="s">
        <v>204</v>
      </c>
      <c r="C861" s="14" t="s">
        <v>206</v>
      </c>
      <c r="D861" t="s">
        <v>465</v>
      </c>
      <c r="E861" t="s">
        <v>483</v>
      </c>
      <c r="F861" s="20">
        <v>2046</v>
      </c>
      <c r="G861" s="20">
        <v>49</v>
      </c>
      <c r="H861" s="11">
        <v>7592.6598031441499</v>
      </c>
      <c r="I861" s="10">
        <v>4374960.1888833903</v>
      </c>
      <c r="J861" s="33">
        <f t="shared" si="52"/>
        <v>1.7354808901888555E-3</v>
      </c>
      <c r="K861" s="33">
        <f t="shared" si="53"/>
        <v>1.7339758140316741E-3</v>
      </c>
      <c r="L861" s="33">
        <f t="shared" si="54"/>
        <v>0.98789538707974234</v>
      </c>
      <c r="M861" s="33">
        <f t="shared" si="55"/>
        <v>0.98618240037175264</v>
      </c>
    </row>
    <row r="862" spans="1:13" ht="27.6">
      <c r="A862" t="s">
        <v>164</v>
      </c>
      <c r="B862" t="s">
        <v>204</v>
      </c>
      <c r="C862" s="14" t="s">
        <v>206</v>
      </c>
      <c r="D862" t="s">
        <v>465</v>
      </c>
      <c r="E862" t="s">
        <v>483</v>
      </c>
      <c r="F862" s="20">
        <v>2046</v>
      </c>
      <c r="G862" s="20">
        <v>50</v>
      </c>
      <c r="H862" s="11">
        <v>8574.2821336842298</v>
      </c>
      <c r="I862" s="10">
        <v>4320100.1651234003</v>
      </c>
      <c r="J862" s="33">
        <f t="shared" si="52"/>
        <v>1.984741511992075E-3</v>
      </c>
      <c r="K862" s="33">
        <f t="shared" si="53"/>
        <v>1.9827732149596544E-3</v>
      </c>
      <c r="L862" s="33">
        <f t="shared" si="54"/>
        <v>0.98618240037175264</v>
      </c>
      <c r="M862" s="33">
        <f t="shared" si="55"/>
        <v>0.98422702432323095</v>
      </c>
    </row>
    <row r="863" spans="1:13" ht="27.6">
      <c r="A863" t="s">
        <v>164</v>
      </c>
      <c r="B863" t="s">
        <v>204</v>
      </c>
      <c r="C863" s="14" t="s">
        <v>206</v>
      </c>
      <c r="D863" t="s">
        <v>465</v>
      </c>
      <c r="E863" t="s">
        <v>483</v>
      </c>
      <c r="F863" s="20">
        <v>2046</v>
      </c>
      <c r="G863" s="20">
        <v>51</v>
      </c>
      <c r="H863" s="11">
        <v>8989.5265747841404</v>
      </c>
      <c r="I863" s="10">
        <v>4234471.4524725499</v>
      </c>
      <c r="J863" s="33">
        <f t="shared" si="52"/>
        <v>2.1229394685221142E-3</v>
      </c>
      <c r="K863" s="33">
        <f t="shared" si="53"/>
        <v>2.1206876263186736E-3</v>
      </c>
      <c r="L863" s="33">
        <f t="shared" si="54"/>
        <v>0.98422702432323095</v>
      </c>
      <c r="M863" s="33">
        <f t="shared" si="55"/>
        <v>0.98213978625126019</v>
      </c>
    </row>
    <row r="864" spans="1:13" ht="27.6">
      <c r="A864" t="s">
        <v>164</v>
      </c>
      <c r="B864" t="s">
        <v>204</v>
      </c>
      <c r="C864" s="14" t="s">
        <v>206</v>
      </c>
      <c r="D864" t="s">
        <v>465</v>
      </c>
      <c r="E864" t="s">
        <v>483</v>
      </c>
      <c r="F864" s="20">
        <v>2046</v>
      </c>
      <c r="G864" s="20">
        <v>52</v>
      </c>
      <c r="H864" s="11">
        <v>9703.0235220827799</v>
      </c>
      <c r="I864" s="10">
        <v>4163507.0312365</v>
      </c>
      <c r="J864" s="33">
        <f t="shared" si="52"/>
        <v>2.330492887194939E-3</v>
      </c>
      <c r="K864" s="33">
        <f t="shared" si="53"/>
        <v>2.327779396978813E-3</v>
      </c>
      <c r="L864" s="33">
        <f t="shared" si="54"/>
        <v>0.98213978625126019</v>
      </c>
      <c r="M864" s="33">
        <f t="shared" si="55"/>
        <v>0.97985358149187129</v>
      </c>
    </row>
    <row r="865" spans="1:13" ht="27.6">
      <c r="A865" t="s">
        <v>164</v>
      </c>
      <c r="B865" t="s">
        <v>204</v>
      </c>
      <c r="C865" s="14" t="s">
        <v>206</v>
      </c>
      <c r="D865" t="s">
        <v>465</v>
      </c>
      <c r="E865" t="s">
        <v>483</v>
      </c>
      <c r="F865" s="20">
        <v>2046</v>
      </c>
      <c r="G865" s="20">
        <v>53</v>
      </c>
      <c r="H865" s="11">
        <v>10447.43262849</v>
      </c>
      <c r="I865" s="10">
        <v>4094653.8450668701</v>
      </c>
      <c r="J865" s="33">
        <f t="shared" si="52"/>
        <v>2.5514812787109679E-3</v>
      </c>
      <c r="K865" s="33">
        <f t="shared" si="53"/>
        <v>2.5482290169694943E-3</v>
      </c>
      <c r="L865" s="33">
        <f t="shared" si="54"/>
        <v>0.97985358149187129</v>
      </c>
      <c r="M865" s="33">
        <f t="shared" si="55"/>
        <v>0.9773566901631322</v>
      </c>
    </row>
    <row r="866" spans="1:13" ht="27.6">
      <c r="A866" t="s">
        <v>164</v>
      </c>
      <c r="B866" t="s">
        <v>204</v>
      </c>
      <c r="C866" s="14" t="s">
        <v>206</v>
      </c>
      <c r="D866" t="s">
        <v>465</v>
      </c>
      <c r="E866" t="s">
        <v>483</v>
      </c>
      <c r="F866" s="20">
        <v>2046</v>
      </c>
      <c r="G866" s="20">
        <v>54</v>
      </c>
      <c r="H866" s="11">
        <v>11437.813279530499</v>
      </c>
      <c r="I866" s="10">
        <v>4110868.7063985001</v>
      </c>
      <c r="J866" s="33">
        <f t="shared" si="52"/>
        <v>2.7823348533918706E-3</v>
      </c>
      <c r="K866" s="33">
        <f t="shared" si="53"/>
        <v>2.7784677471333064E-3</v>
      </c>
      <c r="L866" s="33">
        <f t="shared" si="54"/>
        <v>0.9773566901631322</v>
      </c>
      <c r="M866" s="33">
        <f t="shared" si="55"/>
        <v>0.97464113612206893</v>
      </c>
    </row>
    <row r="867" spans="1:13" ht="27.6">
      <c r="A867" t="s">
        <v>164</v>
      </c>
      <c r="B867" t="s">
        <v>204</v>
      </c>
      <c r="C867" s="14" t="s">
        <v>206</v>
      </c>
      <c r="D867" t="s">
        <v>465</v>
      </c>
      <c r="E867" t="s">
        <v>483</v>
      </c>
      <c r="F867" s="20">
        <v>2046</v>
      </c>
      <c r="G867" s="20">
        <v>55</v>
      </c>
      <c r="H867" s="11">
        <v>12256.929906564799</v>
      </c>
      <c r="I867" s="10">
        <v>4106144.6501061101</v>
      </c>
      <c r="J867" s="33">
        <f t="shared" si="52"/>
        <v>2.9850214619809019E-3</v>
      </c>
      <c r="K867" s="33">
        <f t="shared" si="53"/>
        <v>2.980570715043096E-3</v>
      </c>
      <c r="L867" s="33">
        <f t="shared" si="54"/>
        <v>0.97464113612206893</v>
      </c>
      <c r="M867" s="33">
        <f t="shared" si="55"/>
        <v>0.97173614929406715</v>
      </c>
    </row>
    <row r="868" spans="1:13" ht="27.6">
      <c r="A868" t="s">
        <v>164</v>
      </c>
      <c r="B868" t="s">
        <v>204</v>
      </c>
      <c r="C868" s="14" t="s">
        <v>206</v>
      </c>
      <c r="D868" t="s">
        <v>465</v>
      </c>
      <c r="E868" t="s">
        <v>483</v>
      </c>
      <c r="F868" s="20">
        <v>2046</v>
      </c>
      <c r="G868" s="20">
        <v>56</v>
      </c>
      <c r="H868" s="11">
        <v>17571.860821709601</v>
      </c>
      <c r="I868" s="10">
        <v>6036736.4305375097</v>
      </c>
      <c r="J868" s="33">
        <f t="shared" si="52"/>
        <v>2.9108212730342784E-3</v>
      </c>
      <c r="K868" s="33">
        <f t="shared" si="53"/>
        <v>2.9065889403098177E-3</v>
      </c>
      <c r="L868" s="33">
        <f t="shared" si="54"/>
        <v>0.97173614929406715</v>
      </c>
      <c r="M868" s="33">
        <f t="shared" si="55"/>
        <v>0.96891171174962976</v>
      </c>
    </row>
    <row r="869" spans="1:13" ht="27.6">
      <c r="A869" t="s">
        <v>164</v>
      </c>
      <c r="B869" t="s">
        <v>204</v>
      </c>
      <c r="C869" s="14" t="s">
        <v>206</v>
      </c>
      <c r="D869" t="s">
        <v>465</v>
      </c>
      <c r="E869" t="s">
        <v>483</v>
      </c>
      <c r="F869" s="20">
        <v>2046</v>
      </c>
      <c r="G869" s="20">
        <v>57</v>
      </c>
      <c r="H869" s="11">
        <v>14030.226658059601</v>
      </c>
      <c r="I869" s="10">
        <v>4018234.9223225</v>
      </c>
      <c r="J869" s="33">
        <f t="shared" si="52"/>
        <v>3.4916392220169816E-3</v>
      </c>
      <c r="K869" s="33">
        <f t="shared" si="53"/>
        <v>3.4855505383456498E-3</v>
      </c>
      <c r="L869" s="33">
        <f t="shared" si="54"/>
        <v>0.96891171174962976</v>
      </c>
      <c r="M869" s="33">
        <f t="shared" si="55"/>
        <v>0.96553452101113146</v>
      </c>
    </row>
    <row r="870" spans="1:13" ht="27.6">
      <c r="A870" t="s">
        <v>164</v>
      </c>
      <c r="B870" t="s">
        <v>204</v>
      </c>
      <c r="C870" s="14" t="s">
        <v>206</v>
      </c>
      <c r="D870" t="s">
        <v>465</v>
      </c>
      <c r="E870" t="s">
        <v>483</v>
      </c>
      <c r="F870" s="20">
        <v>2046</v>
      </c>
      <c r="G870" s="20">
        <v>58</v>
      </c>
      <c r="H870" s="11">
        <v>15202.875374805</v>
      </c>
      <c r="I870" s="10">
        <v>3975186.8310954701</v>
      </c>
      <c r="J870" s="33">
        <f t="shared" si="52"/>
        <v>3.8244429811152897E-3</v>
      </c>
      <c r="K870" s="33">
        <f t="shared" si="53"/>
        <v>3.8171391130996657E-3</v>
      </c>
      <c r="L870" s="33">
        <f t="shared" si="54"/>
        <v>0.96553452101113146</v>
      </c>
      <c r="M870" s="33">
        <f t="shared" si="55"/>
        <v>0.96184894142593191</v>
      </c>
    </row>
    <row r="871" spans="1:13" ht="27.6">
      <c r="A871" t="s">
        <v>164</v>
      </c>
      <c r="B871" t="s">
        <v>204</v>
      </c>
      <c r="C871" s="14" t="s">
        <v>206</v>
      </c>
      <c r="D871" t="s">
        <v>465</v>
      </c>
      <c r="E871" t="s">
        <v>483</v>
      </c>
      <c r="F871" s="20">
        <v>2046</v>
      </c>
      <c r="G871" s="20">
        <v>59</v>
      </c>
      <c r="H871" s="11">
        <v>16043.909488494301</v>
      </c>
      <c r="I871" s="10">
        <v>3824165.4270840702</v>
      </c>
      <c r="J871" s="33">
        <f t="shared" si="52"/>
        <v>4.1954015312375744E-3</v>
      </c>
      <c r="K871" s="33">
        <f t="shared" si="53"/>
        <v>4.1866131288214037E-3</v>
      </c>
      <c r="L871" s="33">
        <f t="shared" si="54"/>
        <v>0.96184894142593191</v>
      </c>
      <c r="M871" s="33">
        <f t="shared" si="55"/>
        <v>0.95782205201981518</v>
      </c>
    </row>
    <row r="872" spans="1:13" ht="27.6">
      <c r="A872" t="s">
        <v>164</v>
      </c>
      <c r="B872" t="s">
        <v>204</v>
      </c>
      <c r="C872" s="14" t="s">
        <v>206</v>
      </c>
      <c r="D872" t="s">
        <v>465</v>
      </c>
      <c r="E872" t="s">
        <v>483</v>
      </c>
      <c r="F872" s="20">
        <v>2046</v>
      </c>
      <c r="G872" s="20">
        <v>60</v>
      </c>
      <c r="H872" s="11">
        <v>17104.9853752177</v>
      </c>
      <c r="I872" s="10">
        <v>3760993.80927487</v>
      </c>
      <c r="J872" s="33">
        <f t="shared" si="52"/>
        <v>4.547996152781647E-3</v>
      </c>
      <c r="K872" s="33">
        <f t="shared" si="53"/>
        <v>4.5376696791310511E-3</v>
      </c>
      <c r="L872" s="33">
        <f t="shared" si="54"/>
        <v>0.95782205201981518</v>
      </c>
      <c r="M872" s="33">
        <f t="shared" si="55"/>
        <v>0.95347577193636179</v>
      </c>
    </row>
    <row r="873" spans="1:13" ht="27.6">
      <c r="A873" t="s">
        <v>164</v>
      </c>
      <c r="B873" t="s">
        <v>204</v>
      </c>
      <c r="C873" s="14" t="s">
        <v>206</v>
      </c>
      <c r="D873" t="s">
        <v>465</v>
      </c>
      <c r="E873" t="s">
        <v>483</v>
      </c>
      <c r="F873" s="20">
        <v>2046</v>
      </c>
      <c r="G873" s="20">
        <v>61</v>
      </c>
      <c r="H873" s="11">
        <v>18545.068218526401</v>
      </c>
      <c r="I873" s="10">
        <v>3779261.72474501</v>
      </c>
      <c r="J873" s="33">
        <f t="shared" si="52"/>
        <v>4.9070611059036017E-3</v>
      </c>
      <c r="K873" s="33">
        <f t="shared" si="53"/>
        <v>4.8950411504774527E-3</v>
      </c>
      <c r="L873" s="33">
        <f t="shared" si="54"/>
        <v>0.95347577193636179</v>
      </c>
      <c r="M873" s="33">
        <f t="shared" si="55"/>
        <v>0.94880846879675007</v>
      </c>
    </row>
    <row r="874" spans="1:13" ht="27.6">
      <c r="A874" t="s">
        <v>164</v>
      </c>
      <c r="B874" t="s">
        <v>204</v>
      </c>
      <c r="C874" s="14" t="s">
        <v>206</v>
      </c>
      <c r="D874" t="s">
        <v>465</v>
      </c>
      <c r="E874" t="s">
        <v>483</v>
      </c>
      <c r="F874" s="20">
        <v>2046</v>
      </c>
      <c r="G874" s="20">
        <v>62</v>
      </c>
      <c r="H874" s="11">
        <v>20627.2949747686</v>
      </c>
      <c r="I874" s="10">
        <v>3816014.5582099501</v>
      </c>
      <c r="J874" s="33">
        <f t="shared" si="52"/>
        <v>5.4054550002672515E-3</v>
      </c>
      <c r="K874" s="33">
        <f t="shared" si="53"/>
        <v>5.3908718164672464E-3</v>
      </c>
      <c r="L874" s="33">
        <f t="shared" si="54"/>
        <v>0.94880846879675007</v>
      </c>
      <c r="M874" s="33">
        <f t="shared" si="55"/>
        <v>0.94369356396308823</v>
      </c>
    </row>
    <row r="875" spans="1:13" ht="27.6">
      <c r="A875" t="s">
        <v>164</v>
      </c>
      <c r="B875" t="s">
        <v>204</v>
      </c>
      <c r="C875" s="14" t="s">
        <v>206</v>
      </c>
      <c r="D875" t="s">
        <v>465</v>
      </c>
      <c r="E875" t="s">
        <v>483</v>
      </c>
      <c r="F875" s="20">
        <v>2046</v>
      </c>
      <c r="G875" s="20">
        <v>63</v>
      </c>
      <c r="H875" s="11">
        <v>22320.5160460794</v>
      </c>
      <c r="I875" s="10">
        <v>3752216.4503012202</v>
      </c>
      <c r="J875" s="33">
        <f t="shared" si="52"/>
        <v>5.9486216591496353E-3</v>
      </c>
      <c r="K875" s="33">
        <f t="shared" si="53"/>
        <v>5.9309636403022115E-3</v>
      </c>
      <c r="L875" s="33">
        <f t="shared" si="54"/>
        <v>0.94369356396308823</v>
      </c>
      <c r="M875" s="33">
        <f t="shared" si="55"/>
        <v>0.93809655174763595</v>
      </c>
    </row>
    <row r="876" spans="1:13" ht="27.6">
      <c r="A876" t="s">
        <v>164</v>
      </c>
      <c r="B876" t="s">
        <v>204</v>
      </c>
      <c r="C876" s="14" t="s">
        <v>206</v>
      </c>
      <c r="D876" t="s">
        <v>465</v>
      </c>
      <c r="E876" t="s">
        <v>483</v>
      </c>
      <c r="F876" s="20">
        <v>2046</v>
      </c>
      <c r="G876" s="20">
        <v>64</v>
      </c>
      <c r="H876" s="11">
        <v>23483.2449800102</v>
      </c>
      <c r="I876" s="10">
        <v>3587287.79315633</v>
      </c>
      <c r="J876" s="33">
        <f t="shared" si="52"/>
        <v>6.5462394806490029E-3</v>
      </c>
      <c r="K876" s="33">
        <f t="shared" si="53"/>
        <v>6.5248595331709458E-3</v>
      </c>
      <c r="L876" s="33">
        <f t="shared" si="54"/>
        <v>0.93809655174763595</v>
      </c>
      <c r="M876" s="33">
        <f t="shared" si="55"/>
        <v>0.93197560351893061</v>
      </c>
    </row>
    <row r="877" spans="1:13" ht="27.6">
      <c r="A877" t="s">
        <v>164</v>
      </c>
      <c r="B877" t="s">
        <v>204</v>
      </c>
      <c r="C877" s="14" t="s">
        <v>206</v>
      </c>
      <c r="D877" t="s">
        <v>465</v>
      </c>
      <c r="E877" t="s">
        <v>483</v>
      </c>
      <c r="F877" s="20">
        <v>2046</v>
      </c>
      <c r="G877" s="20">
        <v>65</v>
      </c>
      <c r="H877" s="11">
        <v>23807.012689505998</v>
      </c>
      <c r="I877" s="10">
        <v>3475277.1659453399</v>
      </c>
      <c r="J877" s="33">
        <f t="shared" si="52"/>
        <v>6.8503925162556201E-3</v>
      </c>
      <c r="K877" s="33">
        <f t="shared" si="53"/>
        <v>6.8269820648719781E-3</v>
      </c>
      <c r="L877" s="33">
        <f t="shared" si="54"/>
        <v>0.93197560351893061</v>
      </c>
      <c r="M877" s="33">
        <f t="shared" si="55"/>
        <v>0.92561302278880864</v>
      </c>
    </row>
    <row r="878" spans="1:13" ht="27.6">
      <c r="A878" t="s">
        <v>164</v>
      </c>
      <c r="B878" t="s">
        <v>204</v>
      </c>
      <c r="C878" s="14" t="s">
        <v>206</v>
      </c>
      <c r="D878" t="s">
        <v>465</v>
      </c>
      <c r="E878" t="s">
        <v>483</v>
      </c>
      <c r="F878" s="20">
        <v>2046</v>
      </c>
      <c r="G878" s="20">
        <v>66</v>
      </c>
      <c r="H878" s="11">
        <v>25014.8478226798</v>
      </c>
      <c r="I878" s="10">
        <v>3374902.2561424798</v>
      </c>
      <c r="J878" s="33">
        <f t="shared" si="52"/>
        <v>7.4120214228876134E-3</v>
      </c>
      <c r="K878" s="33">
        <f t="shared" si="53"/>
        <v>7.3846201335441286E-3</v>
      </c>
      <c r="L878" s="33">
        <f t="shared" si="54"/>
        <v>0.92561302278880864</v>
      </c>
      <c r="M878" s="33">
        <f t="shared" si="55"/>
        <v>0.91877772222485177</v>
      </c>
    </row>
    <row r="879" spans="1:13" ht="27.6">
      <c r="A879" t="s">
        <v>164</v>
      </c>
      <c r="B879" t="s">
        <v>204</v>
      </c>
      <c r="C879" s="14" t="s">
        <v>206</v>
      </c>
      <c r="D879" t="s">
        <v>465</v>
      </c>
      <c r="E879" t="s">
        <v>483</v>
      </c>
      <c r="F879" s="20">
        <v>2046</v>
      </c>
      <c r="G879" s="20">
        <v>67</v>
      </c>
      <c r="H879" s="11">
        <v>26668.854904653101</v>
      </c>
      <c r="I879" s="10">
        <v>3267016.6796741299</v>
      </c>
      <c r="J879" s="33">
        <f t="shared" si="52"/>
        <v>8.163060528761425E-3</v>
      </c>
      <c r="K879" s="33">
        <f t="shared" si="53"/>
        <v>8.1298332238003423E-3</v>
      </c>
      <c r="L879" s="33">
        <f t="shared" si="54"/>
        <v>0.91877772222485177</v>
      </c>
      <c r="M879" s="33">
        <f t="shared" si="55"/>
        <v>0.91130821257342054</v>
      </c>
    </row>
    <row r="880" spans="1:13" ht="27.6">
      <c r="A880" t="s">
        <v>164</v>
      </c>
      <c r="B880" t="s">
        <v>204</v>
      </c>
      <c r="C880" s="14" t="s">
        <v>206</v>
      </c>
      <c r="D880" t="s">
        <v>465</v>
      </c>
      <c r="E880" t="s">
        <v>483</v>
      </c>
      <c r="F880" s="20">
        <v>2046</v>
      </c>
      <c r="G880" s="20">
        <v>68</v>
      </c>
      <c r="H880" s="11">
        <v>28238.557243217499</v>
      </c>
      <c r="I880" s="10">
        <v>3140917.41957004</v>
      </c>
      <c r="J880" s="33">
        <f t="shared" si="52"/>
        <v>8.990544312713282E-3</v>
      </c>
      <c r="K880" s="33">
        <f t="shared" si="53"/>
        <v>8.9502502149015895E-3</v>
      </c>
      <c r="L880" s="33">
        <f t="shared" si="54"/>
        <v>0.91130821257342054</v>
      </c>
      <c r="M880" s="33">
        <f t="shared" si="55"/>
        <v>0.90315177604799368</v>
      </c>
    </row>
    <row r="881" spans="1:13" ht="27.6">
      <c r="A881" t="s">
        <v>164</v>
      </c>
      <c r="B881" t="s">
        <v>204</v>
      </c>
      <c r="C881" s="14" t="s">
        <v>206</v>
      </c>
      <c r="D881" t="s">
        <v>465</v>
      </c>
      <c r="E881" t="s">
        <v>483</v>
      </c>
      <c r="F881" s="20">
        <v>2046</v>
      </c>
      <c r="G881" s="20">
        <v>69</v>
      </c>
      <c r="H881" s="11">
        <v>29999.9765345056</v>
      </c>
      <c r="I881" s="10">
        <v>3025583.2368745101</v>
      </c>
      <c r="J881" s="33">
        <f t="shared" si="52"/>
        <v>9.9154358633663613E-3</v>
      </c>
      <c r="K881" s="33">
        <f t="shared" si="53"/>
        <v>9.8664400013475095E-3</v>
      </c>
      <c r="L881" s="33">
        <f t="shared" si="54"/>
        <v>0.90315177604799368</v>
      </c>
      <c r="M881" s="33">
        <f t="shared" si="55"/>
        <v>0.89424088323750572</v>
      </c>
    </row>
    <row r="882" spans="1:13" ht="27.6">
      <c r="A882" t="s">
        <v>164</v>
      </c>
      <c r="B882" t="s">
        <v>204</v>
      </c>
      <c r="C882" s="14" t="s">
        <v>206</v>
      </c>
      <c r="D882" t="s">
        <v>465</v>
      </c>
      <c r="E882" t="s">
        <v>483</v>
      </c>
      <c r="F882" s="20">
        <v>2047</v>
      </c>
      <c r="G882" s="20">
        <v>30</v>
      </c>
      <c r="H882" s="11">
        <v>620.22668725956601</v>
      </c>
      <c r="I882" s="10">
        <v>4320502.1403575502</v>
      </c>
      <c r="J882" s="33">
        <f t="shared" si="52"/>
        <v>1.435543062150267E-4</v>
      </c>
      <c r="K882" s="33">
        <f t="shared" si="53"/>
        <v>1.4354400278859814E-4</v>
      </c>
      <c r="L882" s="33">
        <f t="shared" si="54"/>
        <v>1</v>
      </c>
      <c r="M882" s="33">
        <f t="shared" si="55"/>
        <v>0.9998564559972114</v>
      </c>
    </row>
    <row r="883" spans="1:13" ht="27.6">
      <c r="A883" t="s">
        <v>164</v>
      </c>
      <c r="B883" t="s">
        <v>204</v>
      </c>
      <c r="C883" s="14" t="s">
        <v>206</v>
      </c>
      <c r="D883" t="s">
        <v>465</v>
      </c>
      <c r="E883" t="s">
        <v>483</v>
      </c>
      <c r="F883" s="20">
        <v>2047</v>
      </c>
      <c r="G883" s="20">
        <v>31</v>
      </c>
      <c r="H883" s="11">
        <v>938.945085385781</v>
      </c>
      <c r="I883" s="10">
        <v>4583251.9925438398</v>
      </c>
      <c r="J883" s="33">
        <f t="shared" si="52"/>
        <v>2.0486438164719781E-4</v>
      </c>
      <c r="K883" s="33">
        <f t="shared" si="53"/>
        <v>2.0484339837267829E-4</v>
      </c>
      <c r="L883" s="33">
        <f t="shared" si="54"/>
        <v>0.9998564559972114</v>
      </c>
      <c r="M883" s="33">
        <f t="shared" si="55"/>
        <v>0.99965164200288004</v>
      </c>
    </row>
    <row r="884" spans="1:13" ht="27.6">
      <c r="A884" t="s">
        <v>164</v>
      </c>
      <c r="B884" t="s">
        <v>204</v>
      </c>
      <c r="C884" s="14" t="s">
        <v>206</v>
      </c>
      <c r="D884" t="s">
        <v>465</v>
      </c>
      <c r="E884" t="s">
        <v>483</v>
      </c>
      <c r="F884" s="20">
        <v>2047</v>
      </c>
      <c r="G884" s="20">
        <v>32</v>
      </c>
      <c r="H884" s="11">
        <v>1025.40330976576</v>
      </c>
      <c r="I884" s="10">
        <v>4632029.8384253299</v>
      </c>
      <c r="J884" s="33">
        <f t="shared" si="52"/>
        <v>2.2137234550163184E-4</v>
      </c>
      <c r="K884" s="33">
        <f t="shared" si="53"/>
        <v>2.2134784445193567E-4</v>
      </c>
      <c r="L884" s="33">
        <f t="shared" si="54"/>
        <v>0.99965164200288004</v>
      </c>
      <c r="M884" s="33">
        <f t="shared" si="55"/>
        <v>0.99943037126671985</v>
      </c>
    </row>
    <row r="885" spans="1:13" ht="27.6">
      <c r="A885" t="s">
        <v>164</v>
      </c>
      <c r="B885" t="s">
        <v>204</v>
      </c>
      <c r="C885" s="14" t="s">
        <v>206</v>
      </c>
      <c r="D885" t="s">
        <v>465</v>
      </c>
      <c r="E885" t="s">
        <v>483</v>
      </c>
      <c r="F885" s="20">
        <v>2047</v>
      </c>
      <c r="G885" s="20">
        <v>33</v>
      </c>
      <c r="H885" s="11">
        <v>1093.3061180442401</v>
      </c>
      <c r="I885" s="10">
        <v>4698263.3564445004</v>
      </c>
      <c r="J885" s="33">
        <f t="shared" si="52"/>
        <v>2.3270430691046238E-4</v>
      </c>
      <c r="K885" s="33">
        <f t="shared" si="53"/>
        <v>2.3267723336328761E-4</v>
      </c>
      <c r="L885" s="33">
        <f t="shared" si="54"/>
        <v>0.99943037126671985</v>
      </c>
      <c r="M885" s="33">
        <f t="shared" si="55"/>
        <v>0.99919782657299427</v>
      </c>
    </row>
    <row r="886" spans="1:13" ht="27.6">
      <c r="A886" t="s">
        <v>164</v>
      </c>
      <c r="B886" t="s">
        <v>204</v>
      </c>
      <c r="C886" s="14" t="s">
        <v>206</v>
      </c>
      <c r="D886" t="s">
        <v>465</v>
      </c>
      <c r="E886" t="s">
        <v>483</v>
      </c>
      <c r="F886" s="20">
        <v>2047</v>
      </c>
      <c r="G886" s="20">
        <v>34</v>
      </c>
      <c r="H886" s="11">
        <v>1172.79791150715</v>
      </c>
      <c r="I886" s="10">
        <v>4765815.9984598802</v>
      </c>
      <c r="J886" s="33">
        <f t="shared" si="52"/>
        <v>2.4608543676175312E-4</v>
      </c>
      <c r="K886" s="33">
        <f t="shared" si="53"/>
        <v>2.4605516022424556E-4</v>
      </c>
      <c r="L886" s="33">
        <f t="shared" si="54"/>
        <v>0.99919782657299427</v>
      </c>
      <c r="M886" s="33">
        <f t="shared" si="55"/>
        <v>0.99895196879168113</v>
      </c>
    </row>
    <row r="887" spans="1:13" ht="27.6">
      <c r="A887" t="s">
        <v>164</v>
      </c>
      <c r="B887" t="s">
        <v>204</v>
      </c>
      <c r="C887" s="14" t="s">
        <v>206</v>
      </c>
      <c r="D887" t="s">
        <v>465</v>
      </c>
      <c r="E887" t="s">
        <v>483</v>
      </c>
      <c r="F887" s="20">
        <v>2047</v>
      </c>
      <c r="G887" s="20">
        <v>35</v>
      </c>
      <c r="H887" s="11">
        <v>1609.77057040307</v>
      </c>
      <c r="I887" s="10">
        <v>4877426.7262671003</v>
      </c>
      <c r="J887" s="33">
        <f t="shared" si="52"/>
        <v>3.3004505464607873E-4</v>
      </c>
      <c r="K887" s="33">
        <f t="shared" si="53"/>
        <v>3.2999059576843681E-4</v>
      </c>
      <c r="L887" s="33">
        <f t="shared" si="54"/>
        <v>0.99895196879168113</v>
      </c>
      <c r="M887" s="33">
        <f t="shared" si="55"/>
        <v>0.99862232403635554</v>
      </c>
    </row>
    <row r="888" spans="1:13" ht="27.6">
      <c r="A888" t="s">
        <v>164</v>
      </c>
      <c r="B888" t="s">
        <v>204</v>
      </c>
      <c r="C888" s="14" t="s">
        <v>206</v>
      </c>
      <c r="D888" t="s">
        <v>465</v>
      </c>
      <c r="E888" t="s">
        <v>483</v>
      </c>
      <c r="F888" s="20">
        <v>2047</v>
      </c>
      <c r="G888" s="20">
        <v>36</v>
      </c>
      <c r="H888" s="11">
        <v>1738.30900640393</v>
      </c>
      <c r="I888" s="10">
        <v>4848081.3621875197</v>
      </c>
      <c r="J888" s="33">
        <f t="shared" si="52"/>
        <v>3.5855607126601143E-4</v>
      </c>
      <c r="K888" s="33">
        <f t="shared" si="53"/>
        <v>3.5849179771996198E-4</v>
      </c>
      <c r="L888" s="33">
        <f t="shared" si="54"/>
        <v>0.99862232403635554</v>
      </c>
      <c r="M888" s="33">
        <f t="shared" si="55"/>
        <v>0.99826432612416849</v>
      </c>
    </row>
    <row r="889" spans="1:13" ht="27.6">
      <c r="A889" t="s">
        <v>164</v>
      </c>
      <c r="B889" t="s">
        <v>204</v>
      </c>
      <c r="C889" s="14" t="s">
        <v>206</v>
      </c>
      <c r="D889" t="s">
        <v>465</v>
      </c>
      <c r="E889" t="s">
        <v>483</v>
      </c>
      <c r="F889" s="20">
        <v>2047</v>
      </c>
      <c r="G889" s="20">
        <v>37</v>
      </c>
      <c r="H889" s="11">
        <v>1816.80870653432</v>
      </c>
      <c r="I889" s="10">
        <v>4713703.1907221498</v>
      </c>
      <c r="J889" s="33">
        <f t="shared" si="52"/>
        <v>3.8543129107286469E-4</v>
      </c>
      <c r="K889" s="33">
        <f t="shared" si="53"/>
        <v>3.8535702197495247E-4</v>
      </c>
      <c r="L889" s="33">
        <f t="shared" si="54"/>
        <v>0.99826432612416849</v>
      </c>
      <c r="M889" s="33">
        <f t="shared" si="55"/>
        <v>0.99787963795630941</v>
      </c>
    </row>
    <row r="890" spans="1:13" ht="27.6">
      <c r="A890" t="s">
        <v>164</v>
      </c>
      <c r="B890" t="s">
        <v>204</v>
      </c>
      <c r="C890" s="14" t="s">
        <v>206</v>
      </c>
      <c r="D890" t="s">
        <v>465</v>
      </c>
      <c r="E890" t="s">
        <v>483</v>
      </c>
      <c r="F890" s="20">
        <v>2047</v>
      </c>
      <c r="G890" s="20">
        <v>38</v>
      </c>
      <c r="H890" s="11">
        <v>1929.88962780712</v>
      </c>
      <c r="I890" s="10">
        <v>4641619.3135799104</v>
      </c>
      <c r="J890" s="33">
        <f t="shared" si="52"/>
        <v>4.1577938590544748E-4</v>
      </c>
      <c r="K890" s="33">
        <f t="shared" si="53"/>
        <v>4.1569296163479486E-4</v>
      </c>
      <c r="L890" s="33">
        <f t="shared" si="54"/>
        <v>0.99787963795630941</v>
      </c>
      <c r="M890" s="33">
        <f t="shared" si="55"/>
        <v>0.99746482641425227</v>
      </c>
    </row>
    <row r="891" spans="1:13" ht="27.6">
      <c r="A891" t="s">
        <v>164</v>
      </c>
      <c r="B891" t="s">
        <v>204</v>
      </c>
      <c r="C891" s="14" t="s">
        <v>206</v>
      </c>
      <c r="D891" t="s">
        <v>465</v>
      </c>
      <c r="E891" t="s">
        <v>483</v>
      </c>
      <c r="F891" s="20">
        <v>2047</v>
      </c>
      <c r="G891" s="20">
        <v>39</v>
      </c>
      <c r="H891" s="11">
        <v>2067.7562824800202</v>
      </c>
      <c r="I891" s="10">
        <v>4597059.9304517005</v>
      </c>
      <c r="J891" s="33">
        <f t="shared" si="52"/>
        <v>4.4979972281476119E-4</v>
      </c>
      <c r="K891" s="33">
        <f t="shared" si="53"/>
        <v>4.4969857808496716E-4</v>
      </c>
      <c r="L891" s="33">
        <f t="shared" si="54"/>
        <v>0.99746482641425227</v>
      </c>
      <c r="M891" s="33">
        <f t="shared" si="55"/>
        <v>0.99701626790012399</v>
      </c>
    </row>
    <row r="892" spans="1:13" ht="27.6">
      <c r="A892" t="s">
        <v>164</v>
      </c>
      <c r="B892" t="s">
        <v>204</v>
      </c>
      <c r="C892" s="14" t="s">
        <v>206</v>
      </c>
      <c r="D892" t="s">
        <v>465</v>
      </c>
      <c r="E892" t="s">
        <v>483</v>
      </c>
      <c r="F892" s="20">
        <v>2047</v>
      </c>
      <c r="G892" s="20">
        <v>40</v>
      </c>
      <c r="H892" s="11">
        <v>2862.7405765508502</v>
      </c>
      <c r="I892" s="10">
        <v>4619609.8918675603</v>
      </c>
      <c r="J892" s="33">
        <f t="shared" si="52"/>
        <v>6.1969314369823033E-4</v>
      </c>
      <c r="K892" s="33">
        <f t="shared" si="53"/>
        <v>6.1950117355824563E-4</v>
      </c>
      <c r="L892" s="33">
        <f t="shared" si="54"/>
        <v>0.99701626790012399</v>
      </c>
      <c r="M892" s="33">
        <f t="shared" si="55"/>
        <v>0.99639861515210315</v>
      </c>
    </row>
    <row r="893" spans="1:13" ht="27.6">
      <c r="A893" t="s">
        <v>164</v>
      </c>
      <c r="B893" t="s">
        <v>204</v>
      </c>
      <c r="C893" s="14" t="s">
        <v>206</v>
      </c>
      <c r="D893" t="s">
        <v>465</v>
      </c>
      <c r="E893" t="s">
        <v>483</v>
      </c>
      <c r="F893" s="20">
        <v>2047</v>
      </c>
      <c r="G893" s="20">
        <v>41</v>
      </c>
      <c r="H893" s="11">
        <v>3037.82159806042</v>
      </c>
      <c r="I893" s="10">
        <v>4533531.8092654804</v>
      </c>
      <c r="J893" s="33">
        <f t="shared" si="52"/>
        <v>6.7007836844815388E-4</v>
      </c>
      <c r="K893" s="33">
        <f t="shared" si="53"/>
        <v>6.6985391607454758E-4</v>
      </c>
      <c r="L893" s="33">
        <f t="shared" si="54"/>
        <v>0.99639861515210315</v>
      </c>
      <c r="M893" s="33">
        <f t="shared" si="55"/>
        <v>0.9957311736377723</v>
      </c>
    </row>
    <row r="894" spans="1:13" ht="27.6">
      <c r="A894" t="s">
        <v>164</v>
      </c>
      <c r="B894" t="s">
        <v>204</v>
      </c>
      <c r="C894" s="14" t="s">
        <v>206</v>
      </c>
      <c r="D894" t="s">
        <v>465</v>
      </c>
      <c r="E894" t="s">
        <v>483</v>
      </c>
      <c r="F894" s="20">
        <v>2047</v>
      </c>
      <c r="G894" s="20">
        <v>42</v>
      </c>
      <c r="H894" s="11">
        <v>3259.7724897220601</v>
      </c>
      <c r="I894" s="10">
        <v>4469361.2897370402</v>
      </c>
      <c r="J894" s="33">
        <f t="shared" si="52"/>
        <v>7.2935980745334925E-4</v>
      </c>
      <c r="K894" s="33">
        <f t="shared" si="53"/>
        <v>7.2909388924291552E-4</v>
      </c>
      <c r="L894" s="33">
        <f t="shared" si="54"/>
        <v>0.9957311736377723</v>
      </c>
      <c r="M894" s="33">
        <f t="shared" si="55"/>
        <v>0.99500519212374428</v>
      </c>
    </row>
    <row r="895" spans="1:13" ht="27.6">
      <c r="A895" t="s">
        <v>164</v>
      </c>
      <c r="B895" t="s">
        <v>204</v>
      </c>
      <c r="C895" s="14" t="s">
        <v>206</v>
      </c>
      <c r="D895" t="s">
        <v>465</v>
      </c>
      <c r="E895" t="s">
        <v>483</v>
      </c>
      <c r="F895" s="20">
        <v>2047</v>
      </c>
      <c r="G895" s="20">
        <v>43</v>
      </c>
      <c r="H895" s="11">
        <v>3450.3812559297498</v>
      </c>
      <c r="I895" s="10">
        <v>4338121.16844845</v>
      </c>
      <c r="J895" s="33">
        <f t="shared" si="52"/>
        <v>7.9536304357395238E-4</v>
      </c>
      <c r="K895" s="33">
        <f t="shared" si="53"/>
        <v>7.9504682622988376E-4</v>
      </c>
      <c r="L895" s="33">
        <f t="shared" si="54"/>
        <v>0.99500519212374428</v>
      </c>
      <c r="M895" s="33">
        <f t="shared" si="55"/>
        <v>0.99421411640366408</v>
      </c>
    </row>
    <row r="896" spans="1:13" ht="27.6">
      <c r="A896" t="s">
        <v>164</v>
      </c>
      <c r="B896" t="s">
        <v>204</v>
      </c>
      <c r="C896" s="14" t="s">
        <v>206</v>
      </c>
      <c r="D896" t="s">
        <v>465</v>
      </c>
      <c r="E896" t="s">
        <v>483</v>
      </c>
      <c r="F896" s="20">
        <v>2047</v>
      </c>
      <c r="G896" s="20">
        <v>44</v>
      </c>
      <c r="H896" s="11">
        <v>3709.5173207985299</v>
      </c>
      <c r="I896" s="10">
        <v>4268429.7471495504</v>
      </c>
      <c r="J896" s="33">
        <f t="shared" si="52"/>
        <v>8.6905900777112211E-4</v>
      </c>
      <c r="K896" s="33">
        <f t="shared" si="53"/>
        <v>8.6868148536267675E-4</v>
      </c>
      <c r="L896" s="33">
        <f t="shared" si="54"/>
        <v>0.99421411640366408</v>
      </c>
      <c r="M896" s="33">
        <f t="shared" si="55"/>
        <v>0.99335046100825797</v>
      </c>
    </row>
    <row r="897" spans="1:13" ht="27.6">
      <c r="A897" t="s">
        <v>164</v>
      </c>
      <c r="B897" t="s">
        <v>204</v>
      </c>
      <c r="C897" s="14" t="s">
        <v>206</v>
      </c>
      <c r="D897" t="s">
        <v>465</v>
      </c>
      <c r="E897" t="s">
        <v>483</v>
      </c>
      <c r="F897" s="20">
        <v>2047</v>
      </c>
      <c r="G897" s="20">
        <v>45</v>
      </c>
      <c r="H897" s="11">
        <v>4923.2362325474296</v>
      </c>
      <c r="I897" s="10">
        <v>4239079.6348465504</v>
      </c>
      <c r="J897" s="33">
        <f t="shared" si="52"/>
        <v>1.1613927212116753E-3</v>
      </c>
      <c r="K897" s="33">
        <f t="shared" si="53"/>
        <v>1.1607185656968833E-3</v>
      </c>
      <c r="L897" s="33">
        <f t="shared" si="54"/>
        <v>0.99335046100825797</v>
      </c>
      <c r="M897" s="33">
        <f t="shared" si="55"/>
        <v>0.99219746068592207</v>
      </c>
    </row>
    <row r="898" spans="1:13" ht="27.6">
      <c r="A898" t="s">
        <v>164</v>
      </c>
      <c r="B898" t="s">
        <v>204</v>
      </c>
      <c r="C898" s="14" t="s">
        <v>206</v>
      </c>
      <c r="D898" t="s">
        <v>465</v>
      </c>
      <c r="E898" t="s">
        <v>483</v>
      </c>
      <c r="F898" s="20">
        <v>2047</v>
      </c>
      <c r="G898" s="20">
        <v>46</v>
      </c>
      <c r="H898" s="11">
        <v>5245.3243674729101</v>
      </c>
      <c r="I898" s="10">
        <v>4211482.18516027</v>
      </c>
      <c r="J898" s="33">
        <f t="shared" ref="J898:J961" si="56">IF(I898&gt;0,H898/I898,0)</f>
        <v>1.2454817892749311E-3</v>
      </c>
      <c r="K898" s="33">
        <f t="shared" ref="K898:K961" si="57">1-EXP(-J898)</f>
        <v>1.24470649873476E-3</v>
      </c>
      <c r="L898" s="33">
        <f t="shared" ref="L898:L961" si="58">IF(G898=30,1,M897)</f>
        <v>0.99219746068592207</v>
      </c>
      <c r="M898" s="33">
        <f t="shared" ref="M898:M961" si="59">L898*(1-K898)</f>
        <v>0.99096246605857818</v>
      </c>
    </row>
    <row r="899" spans="1:13" ht="27.6">
      <c r="A899" t="s">
        <v>164</v>
      </c>
      <c r="B899" t="s">
        <v>204</v>
      </c>
      <c r="C899" s="14" t="s">
        <v>206</v>
      </c>
      <c r="D899" t="s">
        <v>465</v>
      </c>
      <c r="E899" t="s">
        <v>483</v>
      </c>
      <c r="F899" s="20">
        <v>2047</v>
      </c>
      <c r="G899" s="20">
        <v>47</v>
      </c>
      <c r="H899" s="11">
        <v>5732.8074129991901</v>
      </c>
      <c r="I899" s="10">
        <v>4183645.9624443599</v>
      </c>
      <c r="J899" s="33">
        <f t="shared" si="56"/>
        <v>1.3702898057008888E-3</v>
      </c>
      <c r="K899" s="33">
        <f t="shared" si="57"/>
        <v>1.3693513873090923E-3</v>
      </c>
      <c r="L899" s="33">
        <f t="shared" si="58"/>
        <v>0.99096246605857818</v>
      </c>
      <c r="M899" s="33">
        <f t="shared" si="59"/>
        <v>0.9896054902309096</v>
      </c>
    </row>
    <row r="900" spans="1:13" ht="27.6">
      <c r="A900" t="s">
        <v>164</v>
      </c>
      <c r="B900" t="s">
        <v>204</v>
      </c>
      <c r="C900" s="14" t="s">
        <v>206</v>
      </c>
      <c r="D900" t="s">
        <v>465</v>
      </c>
      <c r="E900" t="s">
        <v>483</v>
      </c>
      <c r="F900" s="20">
        <v>2047</v>
      </c>
      <c r="G900" s="20">
        <v>48</v>
      </c>
      <c r="H900" s="11">
        <v>6328.5770555094896</v>
      </c>
      <c r="I900" s="10">
        <v>4193295.1041916902</v>
      </c>
      <c r="J900" s="33">
        <f t="shared" si="56"/>
        <v>1.5092133747475428E-3</v>
      </c>
      <c r="K900" s="33">
        <f t="shared" si="57"/>
        <v>1.5080750849549851E-3</v>
      </c>
      <c r="L900" s="33">
        <f t="shared" si="58"/>
        <v>0.9896054902309096</v>
      </c>
      <c r="M900" s="33">
        <f t="shared" si="59"/>
        <v>0.9881130908471577</v>
      </c>
    </row>
    <row r="901" spans="1:13" ht="27.6">
      <c r="A901" t="s">
        <v>164</v>
      </c>
      <c r="B901" t="s">
        <v>204</v>
      </c>
      <c r="C901" s="14" t="s">
        <v>206</v>
      </c>
      <c r="D901" t="s">
        <v>465</v>
      </c>
      <c r="E901" t="s">
        <v>483</v>
      </c>
      <c r="F901" s="20">
        <v>2047</v>
      </c>
      <c r="G901" s="20">
        <v>49</v>
      </c>
      <c r="H901" s="11">
        <v>7049.5260226369201</v>
      </c>
      <c r="I901" s="10">
        <v>4239485.1172820199</v>
      </c>
      <c r="J901" s="33">
        <f t="shared" si="56"/>
        <v>1.6628259865566996E-3</v>
      </c>
      <c r="K901" s="33">
        <f t="shared" si="57"/>
        <v>1.6614442573904542E-3</v>
      </c>
      <c r="L901" s="33">
        <f t="shared" si="58"/>
        <v>0.9881130908471577</v>
      </c>
      <c r="M901" s="33">
        <f t="shared" si="59"/>
        <v>0.98647139602671741</v>
      </c>
    </row>
    <row r="902" spans="1:13" ht="27.6">
      <c r="A902" t="s">
        <v>164</v>
      </c>
      <c r="B902" t="s">
        <v>204</v>
      </c>
      <c r="C902" s="14" t="s">
        <v>206</v>
      </c>
      <c r="D902" t="s">
        <v>465</v>
      </c>
      <c r="E902" t="s">
        <v>483</v>
      </c>
      <c r="F902" s="20">
        <v>2047</v>
      </c>
      <c r="G902" s="20">
        <v>50</v>
      </c>
      <c r="H902" s="11">
        <v>8502.2896309713396</v>
      </c>
      <c r="I902" s="10">
        <v>4357101.3726707799</v>
      </c>
      <c r="J902" s="33">
        <f t="shared" si="56"/>
        <v>1.9513637401921812E-3</v>
      </c>
      <c r="K902" s="33">
        <f t="shared" si="57"/>
        <v>1.9494610677721624E-3</v>
      </c>
      <c r="L902" s="33">
        <f t="shared" si="58"/>
        <v>0.98647139602671741</v>
      </c>
      <c r="M902" s="33">
        <f t="shared" si="59"/>
        <v>0.98454830844569252</v>
      </c>
    </row>
    <row r="903" spans="1:13" ht="27.6">
      <c r="A903" t="s">
        <v>164</v>
      </c>
      <c r="B903" t="s">
        <v>204</v>
      </c>
      <c r="C903" s="14" t="s">
        <v>206</v>
      </c>
      <c r="D903" t="s">
        <v>465</v>
      </c>
      <c r="E903" t="s">
        <v>483</v>
      </c>
      <c r="F903" s="20">
        <v>2047</v>
      </c>
      <c r="G903" s="20">
        <v>51</v>
      </c>
      <c r="H903" s="11">
        <v>8968.7083353426005</v>
      </c>
      <c r="I903" s="10">
        <v>4300174.8411157597</v>
      </c>
      <c r="J903" s="33">
        <f t="shared" si="56"/>
        <v>2.0856613199977479E-3</v>
      </c>
      <c r="K903" s="33">
        <f t="shared" si="57"/>
        <v>2.0834878397373302E-3</v>
      </c>
      <c r="L903" s="33">
        <f t="shared" si="58"/>
        <v>0.98454830844569252</v>
      </c>
      <c r="M903" s="33">
        <f t="shared" si="59"/>
        <v>0.98249701401741196</v>
      </c>
    </row>
    <row r="904" spans="1:13" ht="27.6">
      <c r="A904" t="s">
        <v>164</v>
      </c>
      <c r="B904" t="s">
        <v>204</v>
      </c>
      <c r="C904" s="14" t="s">
        <v>206</v>
      </c>
      <c r="D904" t="s">
        <v>465</v>
      </c>
      <c r="E904" t="s">
        <v>483</v>
      </c>
      <c r="F904" s="20">
        <v>2047</v>
      </c>
      <c r="G904" s="20">
        <v>52</v>
      </c>
      <c r="H904" s="11">
        <v>9647.8133604080795</v>
      </c>
      <c r="I904" s="10">
        <v>4213929.0666545499</v>
      </c>
      <c r="J904" s="33">
        <f t="shared" si="56"/>
        <v>2.289505401681454E-3</v>
      </c>
      <c r="K904" s="33">
        <f t="shared" si="57"/>
        <v>2.2868864832464864E-3</v>
      </c>
      <c r="L904" s="33">
        <f t="shared" si="58"/>
        <v>0.98249701401741196</v>
      </c>
      <c r="M904" s="33">
        <f t="shared" si="59"/>
        <v>0.98025015487622547</v>
      </c>
    </row>
    <row r="905" spans="1:13" ht="27.6">
      <c r="A905" t="s">
        <v>164</v>
      </c>
      <c r="B905" t="s">
        <v>204</v>
      </c>
      <c r="C905" s="14" t="s">
        <v>206</v>
      </c>
      <c r="D905" t="s">
        <v>465</v>
      </c>
      <c r="E905" t="s">
        <v>483</v>
      </c>
      <c r="F905" s="20">
        <v>2047</v>
      </c>
      <c r="G905" s="20">
        <v>53</v>
      </c>
      <c r="H905" s="11">
        <v>10379.034466429101</v>
      </c>
      <c r="I905" s="10">
        <v>4141384.5147564202</v>
      </c>
      <c r="J905" s="33">
        <f t="shared" si="56"/>
        <v>2.5061750314289651E-3</v>
      </c>
      <c r="K905" s="33">
        <f t="shared" si="57"/>
        <v>2.503037196653346E-3</v>
      </c>
      <c r="L905" s="33">
        <f t="shared" si="58"/>
        <v>0.98025015487622547</v>
      </c>
      <c r="M905" s="33">
        <f t="shared" si="59"/>
        <v>0.97779655227654505</v>
      </c>
    </row>
    <row r="906" spans="1:13" ht="27.6">
      <c r="A906" t="s">
        <v>164</v>
      </c>
      <c r="B906" t="s">
        <v>204</v>
      </c>
      <c r="C906" s="14" t="s">
        <v>206</v>
      </c>
      <c r="D906" t="s">
        <v>465</v>
      </c>
      <c r="E906" t="s">
        <v>483</v>
      </c>
      <c r="F906" s="20">
        <v>2047</v>
      </c>
      <c r="G906" s="20">
        <v>54</v>
      </c>
      <c r="H906" s="11">
        <v>11140.773265452</v>
      </c>
      <c r="I906" s="10">
        <v>4070874.6313108499</v>
      </c>
      <c r="J906" s="33">
        <f t="shared" si="56"/>
        <v>2.7367026190793287E-3</v>
      </c>
      <c r="K906" s="33">
        <f t="shared" si="57"/>
        <v>2.7329612622386534E-3</v>
      </c>
      <c r="L906" s="33">
        <f t="shared" si="58"/>
        <v>0.97779655227654505</v>
      </c>
      <c r="M906" s="33">
        <f t="shared" si="59"/>
        <v>0.97512427217682274</v>
      </c>
    </row>
    <row r="907" spans="1:13" ht="27.6">
      <c r="A907" t="s">
        <v>164</v>
      </c>
      <c r="B907" t="s">
        <v>204</v>
      </c>
      <c r="C907" s="14" t="s">
        <v>206</v>
      </c>
      <c r="D907" t="s">
        <v>465</v>
      </c>
      <c r="E907" t="s">
        <v>483</v>
      </c>
      <c r="F907" s="20">
        <v>2047</v>
      </c>
      <c r="G907" s="20">
        <v>55</v>
      </c>
      <c r="H907" s="11">
        <v>11954.822208125701</v>
      </c>
      <c r="I907" s="10">
        <v>4084863.9860961102</v>
      </c>
      <c r="J907" s="33">
        <f t="shared" si="56"/>
        <v>2.926614508785856E-3</v>
      </c>
      <c r="K907" s="33">
        <f t="shared" si="57"/>
        <v>2.9223361472670017E-3</v>
      </c>
      <c r="L907" s="33">
        <f t="shared" si="58"/>
        <v>0.97512427217682274</v>
      </c>
      <c r="M907" s="33">
        <f t="shared" si="59"/>
        <v>0.97227463126816294</v>
      </c>
    </row>
    <row r="908" spans="1:13" ht="27.6">
      <c r="A908" t="s">
        <v>164</v>
      </c>
      <c r="B908" t="s">
        <v>204</v>
      </c>
      <c r="C908" s="14" t="s">
        <v>206</v>
      </c>
      <c r="D908" t="s">
        <v>465</v>
      </c>
      <c r="E908" t="s">
        <v>483</v>
      </c>
      <c r="F908" s="20">
        <v>2047</v>
      </c>
      <c r="G908" s="20">
        <v>56</v>
      </c>
      <c r="H908" s="11">
        <v>12747.971811818599</v>
      </c>
      <c r="I908" s="10">
        <v>4077759.77582607</v>
      </c>
      <c r="J908" s="33">
        <f t="shared" si="56"/>
        <v>3.1262194225838433E-3</v>
      </c>
      <c r="K908" s="33">
        <f t="shared" si="57"/>
        <v>3.1213378868869546E-3</v>
      </c>
      <c r="L908" s="33">
        <f t="shared" si="58"/>
        <v>0.97227463126816294</v>
      </c>
      <c r="M908" s="33">
        <f t="shared" si="59"/>
        <v>0.96923983362512656</v>
      </c>
    </row>
    <row r="909" spans="1:13" ht="27.6">
      <c r="A909" t="s">
        <v>164</v>
      </c>
      <c r="B909" t="s">
        <v>204</v>
      </c>
      <c r="C909" s="14" t="s">
        <v>206</v>
      </c>
      <c r="D909" t="s">
        <v>465</v>
      </c>
      <c r="E909" t="s">
        <v>483</v>
      </c>
      <c r="F909" s="20">
        <v>2047</v>
      </c>
      <c r="G909" s="20">
        <v>57</v>
      </c>
      <c r="H909" s="11">
        <v>18661.570236529398</v>
      </c>
      <c r="I909" s="10">
        <v>5995377.9593243403</v>
      </c>
      <c r="J909" s="33">
        <f t="shared" si="56"/>
        <v>3.1126595125676609E-3</v>
      </c>
      <c r="K909" s="33">
        <f t="shared" si="57"/>
        <v>3.1078202102826635E-3</v>
      </c>
      <c r="L909" s="33">
        <f t="shared" si="58"/>
        <v>0.96923983362512656</v>
      </c>
      <c r="M909" s="33">
        <f t="shared" si="59"/>
        <v>0.96622761048157535</v>
      </c>
    </row>
    <row r="910" spans="1:13" ht="27.6">
      <c r="A910" t="s">
        <v>164</v>
      </c>
      <c r="B910" t="s">
        <v>204</v>
      </c>
      <c r="C910" s="14" t="s">
        <v>206</v>
      </c>
      <c r="D910" t="s">
        <v>465</v>
      </c>
      <c r="E910" t="s">
        <v>483</v>
      </c>
      <c r="F910" s="20">
        <v>2047</v>
      </c>
      <c r="G910" s="20">
        <v>58</v>
      </c>
      <c r="H910" s="11">
        <v>14933.506369634</v>
      </c>
      <c r="I910" s="10">
        <v>3985599.6930014999</v>
      </c>
      <c r="J910" s="33">
        <f t="shared" si="56"/>
        <v>3.7468655961250801E-3</v>
      </c>
      <c r="K910" s="33">
        <f t="shared" si="57"/>
        <v>3.7398548540634735E-3</v>
      </c>
      <c r="L910" s="33">
        <f t="shared" si="58"/>
        <v>0.96622761048157535</v>
      </c>
      <c r="M910" s="33">
        <f t="shared" si="59"/>
        <v>0.96261405946238565</v>
      </c>
    </row>
    <row r="911" spans="1:13" ht="27.6">
      <c r="A911" t="s">
        <v>164</v>
      </c>
      <c r="B911" t="s">
        <v>204</v>
      </c>
      <c r="C911" s="14" t="s">
        <v>206</v>
      </c>
      <c r="D911" t="s">
        <v>465</v>
      </c>
      <c r="E911" t="s">
        <v>483</v>
      </c>
      <c r="F911" s="20">
        <v>2047</v>
      </c>
      <c r="G911" s="20">
        <v>59</v>
      </c>
      <c r="H911" s="11">
        <v>16188.5238764193</v>
      </c>
      <c r="I911" s="10">
        <v>3939925.5589347002</v>
      </c>
      <c r="J911" s="33">
        <f t="shared" si="56"/>
        <v>4.1088400362560267E-3</v>
      </c>
      <c r="K911" s="33">
        <f t="shared" si="57"/>
        <v>4.1004103024623317E-3</v>
      </c>
      <c r="L911" s="33">
        <f t="shared" si="58"/>
        <v>0.96261405946238565</v>
      </c>
      <c r="M911" s="33">
        <f t="shared" si="59"/>
        <v>0.958666946855671</v>
      </c>
    </row>
    <row r="912" spans="1:13" ht="27.6">
      <c r="A912" t="s">
        <v>164</v>
      </c>
      <c r="B912" t="s">
        <v>204</v>
      </c>
      <c r="C912" s="14" t="s">
        <v>206</v>
      </c>
      <c r="D912" t="s">
        <v>465</v>
      </c>
      <c r="E912" t="s">
        <v>483</v>
      </c>
      <c r="F912" s="20">
        <v>2047</v>
      </c>
      <c r="G912" s="20">
        <v>60</v>
      </c>
      <c r="H912" s="11">
        <v>16851.392994400201</v>
      </c>
      <c r="I912" s="10">
        <v>3787046.7890282902</v>
      </c>
      <c r="J912" s="33">
        <f t="shared" si="56"/>
        <v>4.4497451267889038E-3</v>
      </c>
      <c r="K912" s="33">
        <f t="shared" si="57"/>
        <v>4.4398596789521072E-3</v>
      </c>
      <c r="L912" s="33">
        <f t="shared" si="58"/>
        <v>0.958666946855671</v>
      </c>
      <c r="M912" s="33">
        <f t="shared" si="59"/>
        <v>0.95441060013278234</v>
      </c>
    </row>
    <row r="913" spans="1:13" ht="27.6">
      <c r="A913" t="s">
        <v>164</v>
      </c>
      <c r="B913" t="s">
        <v>204</v>
      </c>
      <c r="C913" s="14" t="s">
        <v>206</v>
      </c>
      <c r="D913" t="s">
        <v>465</v>
      </c>
      <c r="E913" t="s">
        <v>483</v>
      </c>
      <c r="F913" s="20">
        <v>2047</v>
      </c>
      <c r="G913" s="20">
        <v>61</v>
      </c>
      <c r="H913" s="11">
        <v>17856.644503992298</v>
      </c>
      <c r="I913" s="10">
        <v>3720895.9008279298</v>
      </c>
      <c r="J913" s="33">
        <f t="shared" si="56"/>
        <v>4.7990174893146158E-3</v>
      </c>
      <c r="K913" s="33">
        <f t="shared" si="57"/>
        <v>4.7875206034879714E-3</v>
      </c>
      <c r="L913" s="33">
        <f t="shared" si="58"/>
        <v>0.95441060013278234</v>
      </c>
      <c r="M913" s="33">
        <f t="shared" si="59"/>
        <v>0.94984133972045937</v>
      </c>
    </row>
    <row r="914" spans="1:13" ht="27.6">
      <c r="A914" t="s">
        <v>164</v>
      </c>
      <c r="B914" t="s">
        <v>204</v>
      </c>
      <c r="C914" s="14" t="s">
        <v>206</v>
      </c>
      <c r="D914" t="s">
        <v>465</v>
      </c>
      <c r="E914" t="s">
        <v>483</v>
      </c>
      <c r="F914" s="20">
        <v>2047</v>
      </c>
      <c r="G914" s="20">
        <v>62</v>
      </c>
      <c r="H914" s="11">
        <v>19753.647251457802</v>
      </c>
      <c r="I914" s="10">
        <v>3735455.54297829</v>
      </c>
      <c r="J914" s="33">
        <f t="shared" si="56"/>
        <v>5.2881494704413367E-3</v>
      </c>
      <c r="K914" s="33">
        <f t="shared" si="57"/>
        <v>5.2741918222455331E-3</v>
      </c>
      <c r="L914" s="33">
        <f t="shared" si="58"/>
        <v>0.94984133972045937</v>
      </c>
      <c r="M914" s="33">
        <f t="shared" si="59"/>
        <v>0.94483169429407499</v>
      </c>
    </row>
    <row r="915" spans="1:13" ht="27.6">
      <c r="A915" t="s">
        <v>164</v>
      </c>
      <c r="B915" t="s">
        <v>204</v>
      </c>
      <c r="C915" s="14" t="s">
        <v>206</v>
      </c>
      <c r="D915" t="s">
        <v>465</v>
      </c>
      <c r="E915" t="s">
        <v>483</v>
      </c>
      <c r="F915" s="20">
        <v>2047</v>
      </c>
      <c r="G915" s="20">
        <v>63</v>
      </c>
      <c r="H915" s="11">
        <v>21935.6941665702</v>
      </c>
      <c r="I915" s="10">
        <v>3767410.3622162198</v>
      </c>
      <c r="J915" s="33">
        <f t="shared" si="56"/>
        <v>5.8224860202556461E-3</v>
      </c>
      <c r="K915" s="33">
        <f t="shared" si="57"/>
        <v>5.805568199045541E-3</v>
      </c>
      <c r="L915" s="33">
        <f t="shared" si="58"/>
        <v>0.94483169429407499</v>
      </c>
      <c r="M915" s="33">
        <f t="shared" si="59"/>
        <v>0.93934640945623094</v>
      </c>
    </row>
    <row r="916" spans="1:13" ht="27.6">
      <c r="A916" t="s">
        <v>164</v>
      </c>
      <c r="B916" t="s">
        <v>204</v>
      </c>
      <c r="C916" s="14" t="s">
        <v>206</v>
      </c>
      <c r="D916" t="s">
        <v>465</v>
      </c>
      <c r="E916" t="s">
        <v>483</v>
      </c>
      <c r="F916" s="20">
        <v>2047</v>
      </c>
      <c r="G916" s="20">
        <v>64</v>
      </c>
      <c r="H916" s="11">
        <v>23687.2074702475</v>
      </c>
      <c r="I916" s="10">
        <v>3699713.3387718499</v>
      </c>
      <c r="J916" s="33">
        <f t="shared" si="56"/>
        <v>6.4024440007318679E-3</v>
      </c>
      <c r="K916" s="33">
        <f t="shared" si="57"/>
        <v>6.3819920269572172E-3</v>
      </c>
      <c r="L916" s="33">
        <f t="shared" si="58"/>
        <v>0.93934640945623094</v>
      </c>
      <c r="M916" s="33">
        <f t="shared" si="59"/>
        <v>0.93335150816053036</v>
      </c>
    </row>
    <row r="917" spans="1:13" ht="27.6">
      <c r="A917" t="s">
        <v>164</v>
      </c>
      <c r="B917" t="s">
        <v>204</v>
      </c>
      <c r="C917" s="14" t="s">
        <v>206</v>
      </c>
      <c r="D917" t="s">
        <v>465</v>
      </c>
      <c r="E917" t="s">
        <v>483</v>
      </c>
      <c r="F917" s="20">
        <v>2047</v>
      </c>
      <c r="G917" s="20">
        <v>65</v>
      </c>
      <c r="H917" s="11">
        <v>23664.298097852901</v>
      </c>
      <c r="I917" s="10">
        <v>3532115.40679383</v>
      </c>
      <c r="J917" s="33">
        <f t="shared" si="56"/>
        <v>6.6997522369557699E-3</v>
      </c>
      <c r="K917" s="33">
        <f t="shared" si="57"/>
        <v>6.6773589347051132E-3</v>
      </c>
      <c r="L917" s="33">
        <f t="shared" si="58"/>
        <v>0.93335150816053036</v>
      </c>
      <c r="M917" s="33">
        <f t="shared" si="59"/>
        <v>0.92711918512829417</v>
      </c>
    </row>
    <row r="918" spans="1:13" ht="27.6">
      <c r="A918" t="s">
        <v>164</v>
      </c>
      <c r="B918" t="s">
        <v>204</v>
      </c>
      <c r="C918" s="14" t="s">
        <v>206</v>
      </c>
      <c r="D918" t="s">
        <v>465</v>
      </c>
      <c r="E918" t="s">
        <v>483</v>
      </c>
      <c r="F918" s="20">
        <v>2047</v>
      </c>
      <c r="G918" s="20">
        <v>66</v>
      </c>
      <c r="H918" s="11">
        <v>24764.1639593031</v>
      </c>
      <c r="I918" s="10">
        <v>3417156.95782645</v>
      </c>
      <c r="J918" s="33">
        <f t="shared" si="56"/>
        <v>7.2470080435096066E-3</v>
      </c>
      <c r="K918" s="33">
        <f t="shared" si="57"/>
        <v>7.2208118003781463E-3</v>
      </c>
      <c r="L918" s="33">
        <f t="shared" si="58"/>
        <v>0.92711918512829417</v>
      </c>
      <c r="M918" s="33">
        <f t="shared" si="59"/>
        <v>0.9204246319759628</v>
      </c>
    </row>
    <row r="919" spans="1:13" ht="27.6">
      <c r="A919" t="s">
        <v>164</v>
      </c>
      <c r="B919" t="s">
        <v>204</v>
      </c>
      <c r="C919" s="14" t="s">
        <v>206</v>
      </c>
      <c r="D919" t="s">
        <v>465</v>
      </c>
      <c r="E919" t="s">
        <v>483</v>
      </c>
      <c r="F919" s="20">
        <v>2047</v>
      </c>
      <c r="G919" s="20">
        <v>67</v>
      </c>
      <c r="H919" s="11">
        <v>26441.877260158399</v>
      </c>
      <c r="I919" s="10">
        <v>3312637.1063438202</v>
      </c>
      <c r="J919" s="33">
        <f t="shared" si="56"/>
        <v>7.9821231276801328E-3</v>
      </c>
      <c r="K919" s="33">
        <f t="shared" si="57"/>
        <v>7.9503505765415872E-3</v>
      </c>
      <c r="L919" s="33">
        <f t="shared" si="58"/>
        <v>0.9204246319759628</v>
      </c>
      <c r="M919" s="33">
        <f t="shared" si="59"/>
        <v>0.91310693347246963</v>
      </c>
    </row>
    <row r="920" spans="1:13" ht="27.6">
      <c r="A920" t="s">
        <v>164</v>
      </c>
      <c r="B920" t="s">
        <v>204</v>
      </c>
      <c r="C920" s="14" t="s">
        <v>206</v>
      </c>
      <c r="D920" t="s">
        <v>465</v>
      </c>
      <c r="E920" t="s">
        <v>483</v>
      </c>
      <c r="F920" s="20">
        <v>2047</v>
      </c>
      <c r="G920" s="20">
        <v>68</v>
      </c>
      <c r="H920" s="11">
        <v>28149.1015278874</v>
      </c>
      <c r="I920" s="10">
        <v>3200801.6193186701</v>
      </c>
      <c r="J920" s="33">
        <f t="shared" si="56"/>
        <v>8.7943911793818951E-3</v>
      </c>
      <c r="K920" s="33">
        <f t="shared" si="57"/>
        <v>8.7558336341064802E-3</v>
      </c>
      <c r="L920" s="33">
        <f t="shared" si="58"/>
        <v>0.91310693347246963</v>
      </c>
      <c r="M920" s="33">
        <f t="shared" si="59"/>
        <v>0.90511192107283556</v>
      </c>
    </row>
    <row r="921" spans="1:13" ht="27.6">
      <c r="A921" t="s">
        <v>164</v>
      </c>
      <c r="B921" t="s">
        <v>204</v>
      </c>
      <c r="C921" s="14" t="s">
        <v>206</v>
      </c>
      <c r="D921" t="s">
        <v>465</v>
      </c>
      <c r="E921" t="s">
        <v>483</v>
      </c>
      <c r="F921" s="20">
        <v>2047</v>
      </c>
      <c r="G921" s="20">
        <v>69</v>
      </c>
      <c r="H921" s="11">
        <v>29762.861607186798</v>
      </c>
      <c r="I921" s="10">
        <v>3070972.5964038498</v>
      </c>
      <c r="J921" s="33">
        <f t="shared" si="56"/>
        <v>9.6916728081649153E-3</v>
      </c>
      <c r="K921" s="33">
        <f t="shared" si="57"/>
        <v>9.6448599011091929E-3</v>
      </c>
      <c r="L921" s="33">
        <f t="shared" si="58"/>
        <v>0.90511192107283556</v>
      </c>
      <c r="M921" s="33">
        <f t="shared" si="59"/>
        <v>0.89638224339926431</v>
      </c>
    </row>
    <row r="922" spans="1:13" ht="27.6">
      <c r="A922" t="s">
        <v>164</v>
      </c>
      <c r="B922" t="s">
        <v>204</v>
      </c>
      <c r="C922" s="14" t="s">
        <v>206</v>
      </c>
      <c r="D922" t="s">
        <v>465</v>
      </c>
      <c r="E922" t="s">
        <v>483</v>
      </c>
      <c r="F922" s="20">
        <v>2048</v>
      </c>
      <c r="G922" s="20">
        <v>30</v>
      </c>
      <c r="H922" s="11">
        <v>614.66639897339201</v>
      </c>
      <c r="I922" s="10">
        <v>4275283.8739315802</v>
      </c>
      <c r="J922" s="33">
        <f t="shared" si="56"/>
        <v>1.4377206686117444E-4</v>
      </c>
      <c r="K922" s="33">
        <f t="shared" si="57"/>
        <v>1.4376173215280286E-4</v>
      </c>
      <c r="L922" s="33">
        <f t="shared" si="58"/>
        <v>1</v>
      </c>
      <c r="M922" s="33">
        <f t="shared" si="59"/>
        <v>0.9998562382678472</v>
      </c>
    </row>
    <row r="923" spans="1:13" ht="27.6">
      <c r="A923" t="s">
        <v>164</v>
      </c>
      <c r="B923" t="s">
        <v>204</v>
      </c>
      <c r="C923" s="14" t="s">
        <v>206</v>
      </c>
      <c r="D923" t="s">
        <v>465</v>
      </c>
      <c r="E923" t="s">
        <v>483</v>
      </c>
      <c r="F923" s="20">
        <v>2048</v>
      </c>
      <c r="G923" s="20">
        <v>31</v>
      </c>
      <c r="H923" s="11">
        <v>853.93815841067703</v>
      </c>
      <c r="I923" s="10">
        <v>4315810.8330565197</v>
      </c>
      <c r="J923" s="33">
        <f t="shared" si="56"/>
        <v>1.9786274038473221E-4</v>
      </c>
      <c r="K923" s="33">
        <f t="shared" si="57"/>
        <v>1.9784316684368086E-4</v>
      </c>
      <c r="L923" s="33">
        <f t="shared" si="58"/>
        <v>0.9998562382678472</v>
      </c>
      <c r="M923" s="33">
        <f t="shared" si="59"/>
        <v>0.99965842354327983</v>
      </c>
    </row>
    <row r="924" spans="1:13" ht="27.6">
      <c r="A924" t="s">
        <v>164</v>
      </c>
      <c r="B924" t="s">
        <v>204</v>
      </c>
      <c r="C924" s="14" t="s">
        <v>206</v>
      </c>
      <c r="D924" t="s">
        <v>465</v>
      </c>
      <c r="E924" t="s">
        <v>483</v>
      </c>
      <c r="F924" s="20">
        <v>2048</v>
      </c>
      <c r="G924" s="20">
        <v>32</v>
      </c>
      <c r="H924" s="11">
        <v>981.60719469883304</v>
      </c>
      <c r="I924" s="10">
        <v>4578301.5936361998</v>
      </c>
      <c r="J924" s="33">
        <f t="shared" si="56"/>
        <v>2.1440422275003873E-4</v>
      </c>
      <c r="K924" s="33">
        <f t="shared" si="57"/>
        <v>2.1438123980721535E-4</v>
      </c>
      <c r="L924" s="33">
        <f t="shared" si="58"/>
        <v>0.99965842354327983</v>
      </c>
      <c r="M924" s="33">
        <f t="shared" si="59"/>
        <v>0.99944411553105694</v>
      </c>
    </row>
    <row r="925" spans="1:13" ht="27.6">
      <c r="A925" t="s">
        <v>164</v>
      </c>
      <c r="B925" t="s">
        <v>204</v>
      </c>
      <c r="C925" s="14" t="s">
        <v>206</v>
      </c>
      <c r="D925" t="s">
        <v>465</v>
      </c>
      <c r="E925" t="s">
        <v>483</v>
      </c>
      <c r="F925" s="20">
        <v>2048</v>
      </c>
      <c r="G925" s="20">
        <v>33</v>
      </c>
      <c r="H925" s="11">
        <v>1076.51257356475</v>
      </c>
      <c r="I925" s="10">
        <v>4626796.4547357298</v>
      </c>
      <c r="J925" s="33">
        <f t="shared" si="56"/>
        <v>2.3266910141743797E-4</v>
      </c>
      <c r="K925" s="33">
        <f t="shared" si="57"/>
        <v>2.326420360612147E-4</v>
      </c>
      <c r="L925" s="33">
        <f t="shared" si="58"/>
        <v>0.99944411553105694</v>
      </c>
      <c r="M925" s="33">
        <f t="shared" si="59"/>
        <v>0.99921160281709043</v>
      </c>
    </row>
    <row r="926" spans="1:13" ht="27.6">
      <c r="A926" t="s">
        <v>164</v>
      </c>
      <c r="B926" t="s">
        <v>204</v>
      </c>
      <c r="C926" s="14" t="s">
        <v>206</v>
      </c>
      <c r="D926" t="s">
        <v>465</v>
      </c>
      <c r="E926" t="s">
        <v>483</v>
      </c>
      <c r="F926" s="20">
        <v>2048</v>
      </c>
      <c r="G926" s="20">
        <v>34</v>
      </c>
      <c r="H926" s="11">
        <v>1153.9141713282199</v>
      </c>
      <c r="I926" s="10">
        <v>4692719.56960137</v>
      </c>
      <c r="J926" s="33">
        <f t="shared" si="56"/>
        <v>2.4589455095571391E-4</v>
      </c>
      <c r="K926" s="33">
        <f t="shared" si="57"/>
        <v>2.4586432136841641E-4</v>
      </c>
      <c r="L926" s="33">
        <f t="shared" si="58"/>
        <v>0.99921160281709043</v>
      </c>
      <c r="M926" s="33">
        <f t="shared" si="59"/>
        <v>0.9989659323344604</v>
      </c>
    </row>
    <row r="927" spans="1:13" ht="27.6">
      <c r="A927" t="s">
        <v>164</v>
      </c>
      <c r="B927" t="s">
        <v>204</v>
      </c>
      <c r="C927" s="14" t="s">
        <v>206</v>
      </c>
      <c r="D927" t="s">
        <v>465</v>
      </c>
      <c r="E927" t="s">
        <v>483</v>
      </c>
      <c r="F927" s="20">
        <v>2048</v>
      </c>
      <c r="G927" s="20">
        <v>35</v>
      </c>
      <c r="H927" s="11">
        <v>1502.74268497867</v>
      </c>
      <c r="I927" s="10">
        <v>4759911.1257157298</v>
      </c>
      <c r="J927" s="33">
        <f t="shared" si="56"/>
        <v>3.157081393515952E-4</v>
      </c>
      <c r="K927" s="33">
        <f t="shared" si="57"/>
        <v>3.1565830878110823E-4</v>
      </c>
      <c r="L927" s="33">
        <f t="shared" si="58"/>
        <v>0.9989659323344604</v>
      </c>
      <c r="M927" s="33">
        <f t="shared" si="59"/>
        <v>0.9986506004377298</v>
      </c>
    </row>
    <row r="928" spans="1:13" ht="27.6">
      <c r="A928" t="s">
        <v>164</v>
      </c>
      <c r="B928" t="s">
        <v>204</v>
      </c>
      <c r="C928" s="14" t="s">
        <v>206</v>
      </c>
      <c r="D928" t="s">
        <v>465</v>
      </c>
      <c r="E928" t="s">
        <v>483</v>
      </c>
      <c r="F928" s="20">
        <v>2048</v>
      </c>
      <c r="G928" s="20">
        <v>36</v>
      </c>
      <c r="H928" s="11">
        <v>1732.39485056844</v>
      </c>
      <c r="I928" s="10">
        <v>4870676.0383408498</v>
      </c>
      <c r="J928" s="33">
        <f t="shared" si="56"/>
        <v>3.5567852120145608E-4</v>
      </c>
      <c r="K928" s="33">
        <f t="shared" si="57"/>
        <v>3.5561527509486712E-4</v>
      </c>
      <c r="L928" s="33">
        <f t="shared" si="58"/>
        <v>0.9986506004377298</v>
      </c>
      <c r="M928" s="33">
        <f t="shared" si="59"/>
        <v>0.99829546502973143</v>
      </c>
    </row>
    <row r="929" spans="1:13" ht="27.6">
      <c r="A929" t="s">
        <v>164</v>
      </c>
      <c r="B929" t="s">
        <v>204</v>
      </c>
      <c r="C929" s="14" t="s">
        <v>206</v>
      </c>
      <c r="D929" t="s">
        <v>465</v>
      </c>
      <c r="E929" t="s">
        <v>483</v>
      </c>
      <c r="F929" s="20">
        <v>2048</v>
      </c>
      <c r="G929" s="20">
        <v>37</v>
      </c>
      <c r="H929" s="11">
        <v>1850.2854990823901</v>
      </c>
      <c r="I929" s="10">
        <v>4841340.5171774002</v>
      </c>
      <c r="J929" s="33">
        <f t="shared" si="56"/>
        <v>3.821845401118664E-4</v>
      </c>
      <c r="K929" s="33">
        <f t="shared" si="57"/>
        <v>3.821115169035938E-4</v>
      </c>
      <c r="L929" s="33">
        <f t="shared" si="58"/>
        <v>0.99829546502973143</v>
      </c>
      <c r="M929" s="33">
        <f t="shared" si="59"/>
        <v>0.99791400483527093</v>
      </c>
    </row>
    <row r="930" spans="1:13" ht="27.6">
      <c r="A930" t="s">
        <v>164</v>
      </c>
      <c r="B930" t="s">
        <v>204</v>
      </c>
      <c r="C930" s="14" t="s">
        <v>206</v>
      </c>
      <c r="D930" t="s">
        <v>465</v>
      </c>
      <c r="E930" t="s">
        <v>483</v>
      </c>
      <c r="F930" s="20">
        <v>2048</v>
      </c>
      <c r="G930" s="20">
        <v>38</v>
      </c>
      <c r="H930" s="11">
        <v>1939.63621230528</v>
      </c>
      <c r="I930" s="10">
        <v>4706710.6815658798</v>
      </c>
      <c r="J930" s="33">
        <f t="shared" si="56"/>
        <v>4.1210015731410552E-4</v>
      </c>
      <c r="K930" s="33">
        <f t="shared" si="57"/>
        <v>4.12015255707332E-4</v>
      </c>
      <c r="L930" s="33">
        <f t="shared" si="58"/>
        <v>0.99791400483527093</v>
      </c>
      <c r="M930" s="33">
        <f t="shared" si="59"/>
        <v>0.99750284904139475</v>
      </c>
    </row>
    <row r="931" spans="1:13" ht="27.6">
      <c r="A931" t="s">
        <v>164</v>
      </c>
      <c r="B931" t="s">
        <v>204</v>
      </c>
      <c r="C931" s="14" t="s">
        <v>206</v>
      </c>
      <c r="D931" t="s">
        <v>465</v>
      </c>
      <c r="E931" t="s">
        <v>483</v>
      </c>
      <c r="F931" s="20">
        <v>2048</v>
      </c>
      <c r="G931" s="20">
        <v>39</v>
      </c>
      <c r="H931" s="11">
        <v>2065.1653286066098</v>
      </c>
      <c r="I931" s="10">
        <v>4634243.97661555</v>
      </c>
      <c r="J931" s="33">
        <f t="shared" si="56"/>
        <v>4.4563155048104041E-4</v>
      </c>
      <c r="K931" s="33">
        <f t="shared" si="57"/>
        <v>4.4553227148946828E-4</v>
      </c>
      <c r="L931" s="33">
        <f t="shared" si="58"/>
        <v>0.99750284904139475</v>
      </c>
      <c r="M931" s="33">
        <f t="shared" si="59"/>
        <v>0.99705842933124411</v>
      </c>
    </row>
    <row r="932" spans="1:13" ht="27.6">
      <c r="A932" t="s">
        <v>164</v>
      </c>
      <c r="B932" t="s">
        <v>204</v>
      </c>
      <c r="C932" s="14" t="s">
        <v>206</v>
      </c>
      <c r="D932" t="s">
        <v>465</v>
      </c>
      <c r="E932" t="s">
        <v>483</v>
      </c>
      <c r="F932" s="20">
        <v>2048</v>
      </c>
      <c r="G932" s="20">
        <v>40</v>
      </c>
      <c r="H932" s="11">
        <v>2739.0224018826202</v>
      </c>
      <c r="I932" s="10">
        <v>4589210.40060037</v>
      </c>
      <c r="J932" s="33">
        <f t="shared" si="56"/>
        <v>5.9683957866135218E-4</v>
      </c>
      <c r="K932" s="33">
        <f t="shared" si="57"/>
        <v>5.9666150534887219E-4</v>
      </c>
      <c r="L932" s="33">
        <f t="shared" si="58"/>
        <v>0.99705842933124411</v>
      </c>
      <c r="M932" s="33">
        <f t="shared" si="59"/>
        <v>0.99646352294787854</v>
      </c>
    </row>
    <row r="933" spans="1:13" ht="27.6">
      <c r="A933" t="s">
        <v>164</v>
      </c>
      <c r="B933" t="s">
        <v>204</v>
      </c>
      <c r="C933" s="14" t="s">
        <v>206</v>
      </c>
      <c r="D933" t="s">
        <v>465</v>
      </c>
      <c r="E933" t="s">
        <v>483</v>
      </c>
      <c r="F933" s="20">
        <v>2048</v>
      </c>
      <c r="G933" s="20">
        <v>41</v>
      </c>
      <c r="H933" s="11">
        <v>3050.9354288375798</v>
      </c>
      <c r="I933" s="10">
        <v>4610430.5083236499</v>
      </c>
      <c r="J933" s="33">
        <f t="shared" si="56"/>
        <v>6.6174632137485539E-4</v>
      </c>
      <c r="K933" s="33">
        <f t="shared" si="57"/>
        <v>6.6152741556724237E-4</v>
      </c>
      <c r="L933" s="33">
        <f t="shared" si="58"/>
        <v>0.99646352294787854</v>
      </c>
      <c r="M933" s="33">
        <f t="shared" si="59"/>
        <v>0.99580433500883581</v>
      </c>
    </row>
    <row r="934" spans="1:13" ht="27.6">
      <c r="A934" t="s">
        <v>164</v>
      </c>
      <c r="B934" t="s">
        <v>204</v>
      </c>
      <c r="C934" s="14" t="s">
        <v>206</v>
      </c>
      <c r="D934" t="s">
        <v>465</v>
      </c>
      <c r="E934" t="s">
        <v>483</v>
      </c>
      <c r="F934" s="20">
        <v>2048</v>
      </c>
      <c r="G934" s="20">
        <v>42</v>
      </c>
      <c r="H934" s="11">
        <v>3257.84370661814</v>
      </c>
      <c r="I934" s="10">
        <v>4524557.2324565798</v>
      </c>
      <c r="J934" s="33">
        <f t="shared" si="56"/>
        <v>7.2003591495058052E-4</v>
      </c>
      <c r="K934" s="33">
        <f t="shared" si="57"/>
        <v>7.1977675129730745E-4</v>
      </c>
      <c r="L934" s="33">
        <f t="shared" si="58"/>
        <v>0.99580433500883581</v>
      </c>
      <c r="M934" s="33">
        <f t="shared" si="59"/>
        <v>0.99508757819965532</v>
      </c>
    </row>
    <row r="935" spans="1:13" ht="27.6">
      <c r="A935" t="s">
        <v>164</v>
      </c>
      <c r="B935" t="s">
        <v>204</v>
      </c>
      <c r="C935" s="14" t="s">
        <v>206</v>
      </c>
      <c r="D935" t="s">
        <v>465</v>
      </c>
      <c r="E935" t="s">
        <v>483</v>
      </c>
      <c r="F935" s="20">
        <v>2048</v>
      </c>
      <c r="G935" s="20">
        <v>43</v>
      </c>
      <c r="H935" s="11">
        <v>3500.09949676223</v>
      </c>
      <c r="I935" s="10">
        <v>4459788.05487704</v>
      </c>
      <c r="J935" s="33">
        <f t="shared" si="56"/>
        <v>7.8481296727423312E-4</v>
      </c>
      <c r="K935" s="33">
        <f t="shared" si="57"/>
        <v>7.8450508212679626E-4</v>
      </c>
      <c r="L935" s="33">
        <f t="shared" si="58"/>
        <v>0.99508757819965532</v>
      </c>
      <c r="M935" s="33">
        <f t="shared" si="59"/>
        <v>0.99430692693739642</v>
      </c>
    </row>
    <row r="936" spans="1:13" ht="27.6">
      <c r="A936" t="s">
        <v>164</v>
      </c>
      <c r="B936" t="s">
        <v>204</v>
      </c>
      <c r="C936" s="14" t="s">
        <v>206</v>
      </c>
      <c r="D936" t="s">
        <v>465</v>
      </c>
      <c r="E936" t="s">
        <v>483</v>
      </c>
      <c r="F936" s="20">
        <v>2048</v>
      </c>
      <c r="G936" s="20">
        <v>44</v>
      </c>
      <c r="H936" s="11">
        <v>3709.6717776004898</v>
      </c>
      <c r="I936" s="10">
        <v>4328048.0175635396</v>
      </c>
      <c r="J936" s="33">
        <f t="shared" si="56"/>
        <v>8.5712352602059102E-4</v>
      </c>
      <c r="K936" s="33">
        <f t="shared" si="57"/>
        <v>8.5675630057779895E-4</v>
      </c>
      <c r="L936" s="33">
        <f t="shared" si="58"/>
        <v>0.99430692693739642</v>
      </c>
      <c r="M936" s="33">
        <f t="shared" si="59"/>
        <v>0.99345504821303465</v>
      </c>
    </row>
    <row r="937" spans="1:13" ht="27.6">
      <c r="A937" t="s">
        <v>164</v>
      </c>
      <c r="B937" t="s">
        <v>204</v>
      </c>
      <c r="C937" s="14" t="s">
        <v>206</v>
      </c>
      <c r="D937" t="s">
        <v>465</v>
      </c>
      <c r="E937" t="s">
        <v>483</v>
      </c>
      <c r="F937" s="20">
        <v>2048</v>
      </c>
      <c r="G937" s="20">
        <v>45</v>
      </c>
      <c r="H937" s="11">
        <v>4686.86015962285</v>
      </c>
      <c r="I937" s="10">
        <v>4257663.8165042195</v>
      </c>
      <c r="J937" s="33">
        <f t="shared" si="56"/>
        <v>1.1008055970635616E-3</v>
      </c>
      <c r="K937" s="33">
        <f t="shared" si="57"/>
        <v>1.1001999328421608E-3</v>
      </c>
      <c r="L937" s="33">
        <f t="shared" si="58"/>
        <v>0.99345504821303465</v>
      </c>
      <c r="M937" s="33">
        <f t="shared" si="59"/>
        <v>0.99236204903570902</v>
      </c>
    </row>
    <row r="938" spans="1:13" ht="27.6">
      <c r="A938" t="s">
        <v>164</v>
      </c>
      <c r="B938" t="s">
        <v>204</v>
      </c>
      <c r="C938" s="14" t="s">
        <v>206</v>
      </c>
      <c r="D938" t="s">
        <v>465</v>
      </c>
      <c r="E938" t="s">
        <v>483</v>
      </c>
      <c r="F938" s="20">
        <v>2048</v>
      </c>
      <c r="G938" s="20">
        <v>46</v>
      </c>
      <c r="H938" s="11">
        <v>5178.0417019449196</v>
      </c>
      <c r="I938" s="10">
        <v>4226482.4092953298</v>
      </c>
      <c r="J938" s="33">
        <f t="shared" si="56"/>
        <v>1.2251421396092456E-3</v>
      </c>
      <c r="K938" s="33">
        <f t="shared" si="57"/>
        <v>1.2243919593685204E-3</v>
      </c>
      <c r="L938" s="33">
        <f t="shared" si="58"/>
        <v>0.99236204903570902</v>
      </c>
      <c r="M938" s="33">
        <f t="shared" si="59"/>
        <v>0.99114700892208718</v>
      </c>
    </row>
    <row r="939" spans="1:13" ht="27.6">
      <c r="A939" t="s">
        <v>164</v>
      </c>
      <c r="B939" t="s">
        <v>204</v>
      </c>
      <c r="C939" s="14" t="s">
        <v>206</v>
      </c>
      <c r="D939" t="s">
        <v>465</v>
      </c>
      <c r="E939" t="s">
        <v>483</v>
      </c>
      <c r="F939" s="20">
        <v>2048</v>
      </c>
      <c r="G939" s="20">
        <v>47</v>
      </c>
      <c r="H939" s="11">
        <v>5657.6109221329398</v>
      </c>
      <c r="I939" s="10">
        <v>4198815.2672059499</v>
      </c>
      <c r="J939" s="33">
        <f t="shared" si="56"/>
        <v>1.3474303016664335E-3</v>
      </c>
      <c r="K939" s="33">
        <f t="shared" si="57"/>
        <v>1.3465229250455568E-3</v>
      </c>
      <c r="L939" s="33">
        <f t="shared" si="58"/>
        <v>0.99114700892208718</v>
      </c>
      <c r="M939" s="33">
        <f t="shared" si="59"/>
        <v>0.98981240675248328</v>
      </c>
    </row>
    <row r="940" spans="1:13" ht="27.6">
      <c r="A940" t="s">
        <v>164</v>
      </c>
      <c r="B940" t="s">
        <v>204</v>
      </c>
      <c r="C940" s="14" t="s">
        <v>206</v>
      </c>
      <c r="D940" t="s">
        <v>465</v>
      </c>
      <c r="E940" t="s">
        <v>483</v>
      </c>
      <c r="F940" s="20">
        <v>2048</v>
      </c>
      <c r="G940" s="20">
        <v>48</v>
      </c>
      <c r="H940" s="11">
        <v>6188.2078907760397</v>
      </c>
      <c r="I940" s="10">
        <v>4169877.4555867999</v>
      </c>
      <c r="J940" s="33">
        <f t="shared" si="56"/>
        <v>1.484026318923373E-3</v>
      </c>
      <c r="K940" s="33">
        <f t="shared" si="57"/>
        <v>1.4829256963839743E-3</v>
      </c>
      <c r="L940" s="33">
        <f t="shared" si="58"/>
        <v>0.98981240675248328</v>
      </c>
      <c r="M940" s="33">
        <f t="shared" si="59"/>
        <v>0.98834458849991036</v>
      </c>
    </row>
    <row r="941" spans="1:13" ht="27.6">
      <c r="A941" t="s">
        <v>164</v>
      </c>
      <c r="B941" t="s">
        <v>204</v>
      </c>
      <c r="C941" s="14" t="s">
        <v>206</v>
      </c>
      <c r="D941" t="s">
        <v>465</v>
      </c>
      <c r="E941" t="s">
        <v>483</v>
      </c>
      <c r="F941" s="20">
        <v>2048</v>
      </c>
      <c r="G941" s="20">
        <v>49</v>
      </c>
      <c r="H941" s="11">
        <v>6831.5612425927602</v>
      </c>
      <c r="I941" s="10">
        <v>4178168.8485318199</v>
      </c>
      <c r="J941" s="33">
        <f t="shared" si="56"/>
        <v>1.6350610734636357E-3</v>
      </c>
      <c r="K941" s="33">
        <f t="shared" si="57"/>
        <v>1.633725089344451E-3</v>
      </c>
      <c r="L941" s="33">
        <f t="shared" si="58"/>
        <v>0.98834458849991036</v>
      </c>
      <c r="M941" s="33">
        <f t="shared" si="59"/>
        <v>0.98672990514876024</v>
      </c>
    </row>
    <row r="942" spans="1:13" ht="27.6">
      <c r="A942" t="s">
        <v>164</v>
      </c>
      <c r="B942" t="s">
        <v>204</v>
      </c>
      <c r="C942" s="14" t="s">
        <v>206</v>
      </c>
      <c r="D942" t="s">
        <v>465</v>
      </c>
      <c r="E942" t="s">
        <v>483</v>
      </c>
      <c r="F942" s="20">
        <v>2048</v>
      </c>
      <c r="G942" s="20">
        <v>50</v>
      </c>
      <c r="H942" s="11">
        <v>7894.4276791829197</v>
      </c>
      <c r="I942" s="10">
        <v>4222704.6553174304</v>
      </c>
      <c r="J942" s="33">
        <f t="shared" si="56"/>
        <v>1.8695192592363477E-3</v>
      </c>
      <c r="K942" s="33">
        <f t="shared" si="57"/>
        <v>1.8677727966240898E-3</v>
      </c>
      <c r="L942" s="33">
        <f t="shared" si="58"/>
        <v>0.98672990514876024</v>
      </c>
      <c r="M942" s="33">
        <f t="shared" si="59"/>
        <v>0.98488691787430793</v>
      </c>
    </row>
    <row r="943" spans="1:13" ht="27.6">
      <c r="A943" t="s">
        <v>164</v>
      </c>
      <c r="B943" t="s">
        <v>204</v>
      </c>
      <c r="C943" s="14" t="s">
        <v>206</v>
      </c>
      <c r="D943" t="s">
        <v>465</v>
      </c>
      <c r="E943" t="s">
        <v>483</v>
      </c>
      <c r="F943" s="20">
        <v>2048</v>
      </c>
      <c r="G943" s="20">
        <v>51</v>
      </c>
      <c r="H943" s="11">
        <v>8883.3491341017707</v>
      </c>
      <c r="I943" s="10">
        <v>4337343.5533439303</v>
      </c>
      <c r="J943" s="33">
        <f t="shared" si="56"/>
        <v>2.0481082544759545E-3</v>
      </c>
      <c r="K943" s="33">
        <f t="shared" si="57"/>
        <v>2.0460123119149243E-3</v>
      </c>
      <c r="L943" s="33">
        <f t="shared" si="58"/>
        <v>0.98488691787430793</v>
      </c>
      <c r="M943" s="33">
        <f t="shared" si="59"/>
        <v>0.98287182711449317</v>
      </c>
    </row>
    <row r="944" spans="1:13" ht="27.6">
      <c r="A944" t="s">
        <v>164</v>
      </c>
      <c r="B944" t="s">
        <v>204</v>
      </c>
      <c r="C944" s="14" t="s">
        <v>206</v>
      </c>
      <c r="D944" t="s">
        <v>465</v>
      </c>
      <c r="E944" t="s">
        <v>483</v>
      </c>
      <c r="F944" s="20">
        <v>2048</v>
      </c>
      <c r="G944" s="20">
        <v>52</v>
      </c>
      <c r="H944" s="11">
        <v>9621.0527906675798</v>
      </c>
      <c r="I944" s="10">
        <v>4279666.0223300299</v>
      </c>
      <c r="J944" s="33">
        <f t="shared" si="56"/>
        <v>2.2480849534678117E-3</v>
      </c>
      <c r="K944" s="33">
        <f t="shared" si="57"/>
        <v>2.245559903019223E-3</v>
      </c>
      <c r="L944" s="33">
        <f t="shared" si="58"/>
        <v>0.98287182711449317</v>
      </c>
      <c r="M944" s="33">
        <f t="shared" si="59"/>
        <v>0.98066472954971762</v>
      </c>
    </row>
    <row r="945" spans="1:13" ht="27.6">
      <c r="A945" t="s">
        <v>164</v>
      </c>
      <c r="B945" t="s">
        <v>204</v>
      </c>
      <c r="C945" s="14" t="s">
        <v>206</v>
      </c>
      <c r="D945" t="s">
        <v>465</v>
      </c>
      <c r="E945" t="s">
        <v>483</v>
      </c>
      <c r="F945" s="20">
        <v>2048</v>
      </c>
      <c r="G945" s="20">
        <v>53</v>
      </c>
      <c r="H945" s="11">
        <v>10313.660109869599</v>
      </c>
      <c r="I945" s="10">
        <v>4191916.3518996099</v>
      </c>
      <c r="J945" s="33">
        <f t="shared" si="56"/>
        <v>2.4603687774437241E-3</v>
      </c>
      <c r="K945" s="33">
        <f t="shared" si="57"/>
        <v>2.4573445509291636E-3</v>
      </c>
      <c r="L945" s="33">
        <f t="shared" si="58"/>
        <v>0.98066472954971762</v>
      </c>
      <c r="M945" s="33">
        <f t="shared" si="59"/>
        <v>0.97825489842027025</v>
      </c>
    </row>
    <row r="946" spans="1:13" ht="27.6">
      <c r="A946" t="s">
        <v>164</v>
      </c>
      <c r="B946" t="s">
        <v>204</v>
      </c>
      <c r="C946" s="14" t="s">
        <v>206</v>
      </c>
      <c r="D946" t="s">
        <v>465</v>
      </c>
      <c r="E946" t="s">
        <v>483</v>
      </c>
      <c r="F946" s="20">
        <v>2048</v>
      </c>
      <c r="G946" s="20">
        <v>54</v>
      </c>
      <c r="H946" s="11">
        <v>11059.4953867104</v>
      </c>
      <c r="I946" s="10">
        <v>4117741.9926407998</v>
      </c>
      <c r="J946" s="33">
        <f t="shared" si="56"/>
        <v>2.6858155286260902E-3</v>
      </c>
      <c r="K946" s="33">
        <f t="shared" si="57"/>
        <v>2.6822119530008903E-3</v>
      </c>
      <c r="L946" s="33">
        <f t="shared" si="58"/>
        <v>0.97825489842027025</v>
      </c>
      <c r="M946" s="33">
        <f t="shared" si="59"/>
        <v>0.97563101143864572</v>
      </c>
    </row>
    <row r="947" spans="1:13" ht="27.6">
      <c r="A947" t="s">
        <v>164</v>
      </c>
      <c r="B947" t="s">
        <v>204</v>
      </c>
      <c r="C947" s="14" t="s">
        <v>206</v>
      </c>
      <c r="D947" t="s">
        <v>465</v>
      </c>
      <c r="E947" t="s">
        <v>483</v>
      </c>
      <c r="F947" s="20">
        <v>2048</v>
      </c>
      <c r="G947" s="20">
        <v>55</v>
      </c>
      <c r="H947" s="11">
        <v>11617.174540644</v>
      </c>
      <c r="I947" s="10">
        <v>4045532.02451267</v>
      </c>
      <c r="J947" s="33">
        <f t="shared" si="56"/>
        <v>2.8716061250419643E-3</v>
      </c>
      <c r="K947" s="33">
        <f t="shared" si="57"/>
        <v>2.8674870079439252E-3</v>
      </c>
      <c r="L947" s="33">
        <f t="shared" si="58"/>
        <v>0.97563101143864572</v>
      </c>
      <c r="M947" s="33">
        <f t="shared" si="59"/>
        <v>0.97283340218879821</v>
      </c>
    </row>
    <row r="948" spans="1:13" ht="27.6">
      <c r="A948" t="s">
        <v>164</v>
      </c>
      <c r="B948" t="s">
        <v>204</v>
      </c>
      <c r="C948" s="14" t="s">
        <v>206</v>
      </c>
      <c r="D948" t="s">
        <v>465</v>
      </c>
      <c r="E948" t="s">
        <v>483</v>
      </c>
      <c r="F948" s="20">
        <v>2048</v>
      </c>
      <c r="G948" s="20">
        <v>56</v>
      </c>
      <c r="H948" s="11">
        <v>12418.4509778723</v>
      </c>
      <c r="I948" s="10">
        <v>4057129.7870991002</v>
      </c>
      <c r="J948" s="33">
        <f t="shared" si="56"/>
        <v>3.060895665048875E-3</v>
      </c>
      <c r="K948" s="33">
        <f t="shared" si="57"/>
        <v>3.0562158998880262E-3</v>
      </c>
      <c r="L948" s="33">
        <f t="shared" si="58"/>
        <v>0.97283340218879821</v>
      </c>
      <c r="M948" s="33">
        <f t="shared" si="59"/>
        <v>0.9698602132770866</v>
      </c>
    </row>
    <row r="949" spans="1:13" ht="27.6">
      <c r="A949" t="s">
        <v>164</v>
      </c>
      <c r="B949" t="s">
        <v>204</v>
      </c>
      <c r="C949" s="14" t="s">
        <v>206</v>
      </c>
      <c r="D949" t="s">
        <v>465</v>
      </c>
      <c r="E949" t="s">
        <v>483</v>
      </c>
      <c r="F949" s="20">
        <v>2048</v>
      </c>
      <c r="G949" s="20">
        <v>57</v>
      </c>
      <c r="H949" s="11">
        <v>13554.1425619447</v>
      </c>
      <c r="I949" s="10">
        <v>4047933.0120835002</v>
      </c>
      <c r="J949" s="33">
        <f t="shared" si="56"/>
        <v>3.3484107868100034E-3</v>
      </c>
      <c r="K949" s="33">
        <f t="shared" si="57"/>
        <v>3.3428111111597492E-3</v>
      </c>
      <c r="L949" s="33">
        <f t="shared" si="58"/>
        <v>0.9698602132770866</v>
      </c>
      <c r="M949" s="33">
        <f t="shared" si="59"/>
        <v>0.96661815377987215</v>
      </c>
    </row>
    <row r="950" spans="1:13" ht="27.6">
      <c r="A950" t="s">
        <v>164</v>
      </c>
      <c r="B950" t="s">
        <v>204</v>
      </c>
      <c r="C950" s="14" t="s">
        <v>206</v>
      </c>
      <c r="D950" t="s">
        <v>465</v>
      </c>
      <c r="E950" t="s">
        <v>483</v>
      </c>
      <c r="F950" s="20">
        <v>2048</v>
      </c>
      <c r="G950" s="20">
        <v>58</v>
      </c>
      <c r="H950" s="11">
        <v>19818.04700228</v>
      </c>
      <c r="I950" s="10">
        <v>5951479.7492400697</v>
      </c>
      <c r="J950" s="33">
        <f t="shared" si="56"/>
        <v>3.3299360557868854E-3</v>
      </c>
      <c r="K950" s="33">
        <f t="shared" si="57"/>
        <v>3.3243979675843249E-3</v>
      </c>
      <c r="L950" s="33">
        <f t="shared" si="58"/>
        <v>0.96661815377987215</v>
      </c>
      <c r="M950" s="33">
        <f t="shared" si="59"/>
        <v>0.96340473035401619</v>
      </c>
    </row>
    <row r="951" spans="1:13" ht="27.6">
      <c r="A951" t="s">
        <v>164</v>
      </c>
      <c r="B951" t="s">
        <v>204</v>
      </c>
      <c r="C951" s="14" t="s">
        <v>206</v>
      </c>
      <c r="D951" t="s">
        <v>465</v>
      </c>
      <c r="E951" t="s">
        <v>483</v>
      </c>
      <c r="F951" s="20">
        <v>2048</v>
      </c>
      <c r="G951" s="20">
        <v>59</v>
      </c>
      <c r="H951" s="11">
        <v>15893.802270436499</v>
      </c>
      <c r="I951" s="10">
        <v>3950881.8046151898</v>
      </c>
      <c r="J951" s="33">
        <f t="shared" si="56"/>
        <v>4.0228493426126511E-3</v>
      </c>
      <c r="K951" s="33">
        <f t="shared" si="57"/>
        <v>4.0147685237997832E-3</v>
      </c>
      <c r="L951" s="33">
        <f t="shared" si="58"/>
        <v>0.96340473035401619</v>
      </c>
      <c r="M951" s="33">
        <f t="shared" si="59"/>
        <v>0.95953688336691112</v>
      </c>
    </row>
    <row r="952" spans="1:13" ht="27.6">
      <c r="A952" t="s">
        <v>164</v>
      </c>
      <c r="B952" t="s">
        <v>204</v>
      </c>
      <c r="C952" s="14" t="s">
        <v>206</v>
      </c>
      <c r="D952" t="s">
        <v>465</v>
      </c>
      <c r="E952" t="s">
        <v>483</v>
      </c>
      <c r="F952" s="20">
        <v>2048</v>
      </c>
      <c r="G952" s="20">
        <v>60</v>
      </c>
      <c r="H952" s="11">
        <v>16970.228628077199</v>
      </c>
      <c r="I952" s="10">
        <v>3902385.3265711102</v>
      </c>
      <c r="J952" s="33">
        <f t="shared" si="56"/>
        <v>4.3486809240819756E-3</v>
      </c>
      <c r="K952" s="33">
        <f t="shared" si="57"/>
        <v>4.3392391026402244E-3</v>
      </c>
      <c r="L952" s="33">
        <f t="shared" si="58"/>
        <v>0.95953688336691112</v>
      </c>
      <c r="M952" s="33">
        <f t="shared" si="59"/>
        <v>0.95537322340217989</v>
      </c>
    </row>
    <row r="953" spans="1:13" ht="27.6">
      <c r="A953" t="s">
        <v>164</v>
      </c>
      <c r="B953" t="s">
        <v>204</v>
      </c>
      <c r="C953" s="14" t="s">
        <v>206</v>
      </c>
      <c r="D953" t="s">
        <v>465</v>
      </c>
      <c r="E953" t="s">
        <v>483</v>
      </c>
      <c r="F953" s="20">
        <v>2048</v>
      </c>
      <c r="G953" s="20">
        <v>61</v>
      </c>
      <c r="H953" s="11">
        <v>17580.1444152648</v>
      </c>
      <c r="I953" s="10">
        <v>3747409.5409849999</v>
      </c>
      <c r="J953" s="33">
        <f t="shared" si="56"/>
        <v>4.6912791951327238E-3</v>
      </c>
      <c r="K953" s="33">
        <f t="shared" si="57"/>
        <v>4.6802923324174017E-3</v>
      </c>
      <c r="L953" s="33">
        <f t="shared" si="58"/>
        <v>0.95537322340217989</v>
      </c>
      <c r="M953" s="33">
        <f t="shared" si="59"/>
        <v>0.95090179743009373</v>
      </c>
    </row>
    <row r="954" spans="1:13" ht="27.6">
      <c r="A954" t="s">
        <v>164</v>
      </c>
      <c r="B954" t="s">
        <v>204</v>
      </c>
      <c r="C954" s="14" t="s">
        <v>206</v>
      </c>
      <c r="D954" t="s">
        <v>465</v>
      </c>
      <c r="E954" t="s">
        <v>483</v>
      </c>
      <c r="F954" s="20">
        <v>2048</v>
      </c>
      <c r="G954" s="20">
        <v>62</v>
      </c>
      <c r="H954" s="11">
        <v>19016.559596437099</v>
      </c>
      <c r="I954" s="10">
        <v>3678536.2410505898</v>
      </c>
      <c r="J954" s="33">
        <f t="shared" si="56"/>
        <v>5.1695996315659432E-3</v>
      </c>
      <c r="K954" s="33">
        <f t="shared" si="57"/>
        <v>5.1562602477143171E-3</v>
      </c>
      <c r="L954" s="33">
        <f t="shared" si="58"/>
        <v>0.95090179743009373</v>
      </c>
      <c r="M954" s="33">
        <f t="shared" si="59"/>
        <v>0.94599870029252486</v>
      </c>
    </row>
    <row r="955" spans="1:13" ht="27.6">
      <c r="A955" t="s">
        <v>164</v>
      </c>
      <c r="B955" t="s">
        <v>204</v>
      </c>
      <c r="C955" s="14" t="s">
        <v>206</v>
      </c>
      <c r="D955" t="s">
        <v>465</v>
      </c>
      <c r="E955" t="s">
        <v>483</v>
      </c>
      <c r="F955" s="20">
        <v>2048</v>
      </c>
      <c r="G955" s="20">
        <v>63</v>
      </c>
      <c r="H955" s="11">
        <v>21002.231236404699</v>
      </c>
      <c r="I955" s="10">
        <v>3688712.5583900199</v>
      </c>
      <c r="J955" s="33">
        <f t="shared" si="56"/>
        <v>5.6936480964435354E-3</v>
      </c>
      <c r="K955" s="33">
        <f t="shared" si="57"/>
        <v>5.6774700008109802E-3</v>
      </c>
      <c r="L955" s="33">
        <f t="shared" si="58"/>
        <v>0.94599870029252486</v>
      </c>
      <c r="M955" s="33">
        <f t="shared" si="59"/>
        <v>0.94062782105080789</v>
      </c>
    </row>
    <row r="956" spans="1:13" ht="27.6">
      <c r="A956" t="s">
        <v>164</v>
      </c>
      <c r="B956" t="s">
        <v>204</v>
      </c>
      <c r="C956" s="14" t="s">
        <v>206</v>
      </c>
      <c r="D956" t="s">
        <v>465</v>
      </c>
      <c r="E956" t="s">
        <v>483</v>
      </c>
      <c r="F956" s="20">
        <v>2048</v>
      </c>
      <c r="G956" s="20">
        <v>64</v>
      </c>
      <c r="H956" s="11">
        <v>23272.9042907855</v>
      </c>
      <c r="I956" s="10">
        <v>3715601.380349</v>
      </c>
      <c r="J956" s="33">
        <f t="shared" si="56"/>
        <v>6.263563258930514E-3</v>
      </c>
      <c r="K956" s="33">
        <f t="shared" si="57"/>
        <v>6.2439880381163215E-3</v>
      </c>
      <c r="L956" s="33">
        <f t="shared" si="58"/>
        <v>0.94062782105080789</v>
      </c>
      <c r="M956" s="33">
        <f t="shared" si="59"/>
        <v>0.9347545521878472</v>
      </c>
    </row>
    <row r="957" spans="1:13" ht="27.6">
      <c r="A957" t="s">
        <v>164</v>
      </c>
      <c r="B957" t="s">
        <v>204</v>
      </c>
      <c r="C957" s="14" t="s">
        <v>206</v>
      </c>
      <c r="D957" t="s">
        <v>465</v>
      </c>
      <c r="E957" t="s">
        <v>483</v>
      </c>
      <c r="F957" s="20">
        <v>2048</v>
      </c>
      <c r="G957" s="20">
        <v>65</v>
      </c>
      <c r="H957" s="11">
        <v>23843.211305487999</v>
      </c>
      <c r="I957" s="10">
        <v>3643835.9652523198</v>
      </c>
      <c r="J957" s="33">
        <f t="shared" si="56"/>
        <v>6.5434370627155715E-3</v>
      </c>
      <c r="K957" s="33">
        <f t="shared" si="57"/>
        <v>6.5220753967197842E-3</v>
      </c>
      <c r="L957" s="33">
        <f t="shared" si="58"/>
        <v>0.9347545521878472</v>
      </c>
      <c r="M957" s="33">
        <f t="shared" si="59"/>
        <v>0.92865801252105107</v>
      </c>
    </row>
    <row r="958" spans="1:13" ht="27.6">
      <c r="A958" t="s">
        <v>164</v>
      </c>
      <c r="B958" t="s">
        <v>204</v>
      </c>
      <c r="C958" s="14" t="s">
        <v>206</v>
      </c>
      <c r="D958" t="s">
        <v>465</v>
      </c>
      <c r="E958" t="s">
        <v>483</v>
      </c>
      <c r="F958" s="20">
        <v>2048</v>
      </c>
      <c r="G958" s="20">
        <v>66</v>
      </c>
      <c r="H958" s="11">
        <v>24601.761228441799</v>
      </c>
      <c r="I958" s="10">
        <v>3474054.44125146</v>
      </c>
      <c r="J958" s="33">
        <f t="shared" si="56"/>
        <v>7.0815704372149957E-3</v>
      </c>
      <c r="K958" s="33">
        <f t="shared" si="57"/>
        <v>7.0565552011686572E-3</v>
      </c>
      <c r="L958" s="33">
        <f t="shared" si="58"/>
        <v>0.92865801252105107</v>
      </c>
      <c r="M958" s="33">
        <f t="shared" si="59"/>
        <v>0.92210488599268869</v>
      </c>
    </row>
    <row r="959" spans="1:13" ht="27.6">
      <c r="A959" t="s">
        <v>164</v>
      </c>
      <c r="B959" t="s">
        <v>204</v>
      </c>
      <c r="C959" s="14" t="s">
        <v>206</v>
      </c>
      <c r="D959" t="s">
        <v>465</v>
      </c>
      <c r="E959" t="s">
        <v>483</v>
      </c>
      <c r="F959" s="20">
        <v>2048</v>
      </c>
      <c r="G959" s="20">
        <v>67</v>
      </c>
      <c r="H959" s="11">
        <v>26172.4672168822</v>
      </c>
      <c r="I959" s="10">
        <v>3355165.7521237601</v>
      </c>
      <c r="J959" s="33">
        <f t="shared" si="56"/>
        <v>7.8006480604767428E-3</v>
      </c>
      <c r="K959" s="33">
        <f t="shared" si="57"/>
        <v>7.7703019630703807E-3</v>
      </c>
      <c r="L959" s="33">
        <f t="shared" si="58"/>
        <v>0.92210488599268869</v>
      </c>
      <c r="M959" s="33">
        <f t="shared" si="59"/>
        <v>0.91493985258690291</v>
      </c>
    </row>
    <row r="960" spans="1:13" ht="27.6">
      <c r="A960" t="s">
        <v>164</v>
      </c>
      <c r="B960" t="s">
        <v>204</v>
      </c>
      <c r="C960" s="14" t="s">
        <v>206</v>
      </c>
      <c r="D960" t="s">
        <v>465</v>
      </c>
      <c r="E960" t="s">
        <v>483</v>
      </c>
      <c r="F960" s="20">
        <v>2048</v>
      </c>
      <c r="G960" s="20">
        <v>68</v>
      </c>
      <c r="H960" s="11">
        <v>27905.854633846098</v>
      </c>
      <c r="I960" s="10">
        <v>3246613.85259239</v>
      </c>
      <c r="J960" s="33">
        <f t="shared" si="56"/>
        <v>8.5953722557930747E-3</v>
      </c>
      <c r="K960" s="33">
        <f t="shared" si="57"/>
        <v>8.5585376549371928E-3</v>
      </c>
      <c r="L960" s="33">
        <f t="shared" si="58"/>
        <v>0.91493985258690291</v>
      </c>
      <c r="M960" s="33">
        <f t="shared" si="59"/>
        <v>0.90710930540653523</v>
      </c>
    </row>
    <row r="961" spans="1:13" ht="27.6">
      <c r="A961" t="s">
        <v>164</v>
      </c>
      <c r="B961" t="s">
        <v>204</v>
      </c>
      <c r="C961" s="14" t="s">
        <v>206</v>
      </c>
      <c r="D961" t="s">
        <v>465</v>
      </c>
      <c r="E961" t="s">
        <v>483</v>
      </c>
      <c r="F961" s="20">
        <v>2048</v>
      </c>
      <c r="G961" s="20">
        <v>69</v>
      </c>
      <c r="H961" s="11">
        <v>29665.686995510699</v>
      </c>
      <c r="I961" s="10">
        <v>3130696.4507672698</v>
      </c>
      <c r="J961" s="33">
        <f t="shared" si="56"/>
        <v>9.4757468384519504E-3</v>
      </c>
      <c r="K961" s="33">
        <f t="shared" si="57"/>
        <v>9.4309934182902344E-3</v>
      </c>
      <c r="L961" s="33">
        <f t="shared" si="58"/>
        <v>0.90710930540653523</v>
      </c>
      <c r="M961" s="33">
        <f t="shared" si="59"/>
        <v>0.89855436351757634</v>
      </c>
    </row>
    <row r="962" spans="1:13" ht="27.6">
      <c r="A962" t="s">
        <v>164</v>
      </c>
      <c r="B962" t="s">
        <v>204</v>
      </c>
      <c r="C962" s="14" t="s">
        <v>206</v>
      </c>
      <c r="D962" t="s">
        <v>465</v>
      </c>
      <c r="E962" t="s">
        <v>483</v>
      </c>
      <c r="F962" s="20">
        <v>2049</v>
      </c>
      <c r="G962" s="20">
        <v>30</v>
      </c>
      <c r="H962" s="11">
        <v>613.95011455684005</v>
      </c>
      <c r="I962" s="10">
        <v>4266580.0782773299</v>
      </c>
      <c r="J962" s="33">
        <f t="shared" ref="J962:J1025" si="60">IF(I962&gt;0,H962/I962,0)</f>
        <v>1.4389747837680991E-4</v>
      </c>
      <c r="K962" s="33">
        <f t="shared" ref="K962:K1025" si="61">1-EXP(-J962)</f>
        <v>1.4388712563129236E-4</v>
      </c>
      <c r="L962" s="33">
        <f t="shared" ref="L962:L1025" si="62">IF(G962=30,1,M961)</f>
        <v>1</v>
      </c>
      <c r="M962" s="33">
        <f t="shared" ref="M962:M1025" si="63">L962*(1-K962)</f>
        <v>0.99985611287436871</v>
      </c>
    </row>
    <row r="963" spans="1:13" ht="27.6">
      <c r="A963" t="s">
        <v>164</v>
      </c>
      <c r="B963" t="s">
        <v>204</v>
      </c>
      <c r="C963" s="14" t="s">
        <v>206</v>
      </c>
      <c r="D963" t="s">
        <v>465</v>
      </c>
      <c r="E963" t="s">
        <v>483</v>
      </c>
      <c r="F963" s="20">
        <v>2049</v>
      </c>
      <c r="G963" s="20">
        <v>31</v>
      </c>
      <c r="H963" s="11">
        <v>845.57973909026396</v>
      </c>
      <c r="I963" s="10">
        <v>4270683.5412570499</v>
      </c>
      <c r="J963" s="33">
        <f t="shared" si="60"/>
        <v>1.9799634670223602E-4</v>
      </c>
      <c r="K963" s="33">
        <f t="shared" si="61"/>
        <v>1.9797674671917509E-4</v>
      </c>
      <c r="L963" s="33">
        <f t="shared" si="62"/>
        <v>0.99985611287436871</v>
      </c>
      <c r="M963" s="33">
        <f t="shared" si="63"/>
        <v>0.99965816461395451</v>
      </c>
    </row>
    <row r="964" spans="1:13" ht="27.6">
      <c r="A964" t="s">
        <v>164</v>
      </c>
      <c r="B964" t="s">
        <v>204</v>
      </c>
      <c r="C964" s="14" t="s">
        <v>206</v>
      </c>
      <c r="D964" t="s">
        <v>465</v>
      </c>
      <c r="E964" t="s">
        <v>483</v>
      </c>
      <c r="F964" s="20">
        <v>2049</v>
      </c>
      <c r="G964" s="20">
        <v>32</v>
      </c>
      <c r="H964" s="11">
        <v>892.32279550317298</v>
      </c>
      <c r="I964" s="10">
        <v>4311227.228898</v>
      </c>
      <c r="J964" s="33">
        <f t="shared" si="60"/>
        <v>2.06976516923526E-4</v>
      </c>
      <c r="K964" s="33">
        <f t="shared" si="61"/>
        <v>2.0695509876200724E-4</v>
      </c>
      <c r="L964" s="33">
        <f t="shared" si="62"/>
        <v>0.99965816461395451</v>
      </c>
      <c r="M964" s="33">
        <f t="shared" si="63"/>
        <v>0.99945128025976859</v>
      </c>
    </row>
    <row r="965" spans="1:13" ht="27.6">
      <c r="A965" t="s">
        <v>164</v>
      </c>
      <c r="B965" t="s">
        <v>204</v>
      </c>
      <c r="C965" s="14" t="s">
        <v>206</v>
      </c>
      <c r="D965" t="s">
        <v>465</v>
      </c>
      <c r="E965" t="s">
        <v>483</v>
      </c>
      <c r="F965" s="20">
        <v>2049</v>
      </c>
      <c r="G965" s="20">
        <v>33</v>
      </c>
      <c r="H965" s="11">
        <v>1030.2661552882</v>
      </c>
      <c r="I965" s="10">
        <v>4573210.3684013803</v>
      </c>
      <c r="J965" s="33">
        <f t="shared" si="60"/>
        <v>2.2528291337893161E-4</v>
      </c>
      <c r="K965" s="33">
        <f t="shared" si="61"/>
        <v>2.2525753908886337E-4</v>
      </c>
      <c r="L965" s="33">
        <f t="shared" si="62"/>
        <v>0.99945128025976859</v>
      </c>
      <c r="M965" s="33">
        <f t="shared" si="63"/>
        <v>0.99922614632393802</v>
      </c>
    </row>
    <row r="966" spans="1:13" ht="27.6">
      <c r="A966" t="s">
        <v>164</v>
      </c>
      <c r="B966" t="s">
        <v>204</v>
      </c>
      <c r="C966" s="14" t="s">
        <v>206</v>
      </c>
      <c r="D966" t="s">
        <v>465</v>
      </c>
      <c r="E966" t="s">
        <v>483</v>
      </c>
      <c r="F966" s="20">
        <v>2049</v>
      </c>
      <c r="G966" s="20">
        <v>34</v>
      </c>
      <c r="H966" s="11">
        <v>1134.94848092964</v>
      </c>
      <c r="I966" s="10">
        <v>4621390.4971714197</v>
      </c>
      <c r="J966" s="33">
        <f t="shared" si="60"/>
        <v>2.4558592952149351E-4</v>
      </c>
      <c r="K966" s="33">
        <f t="shared" si="61"/>
        <v>2.455557757655713E-4</v>
      </c>
      <c r="L966" s="33">
        <f t="shared" si="62"/>
        <v>0.99922614632393802</v>
      </c>
      <c r="M966" s="33">
        <f t="shared" si="63"/>
        <v>0.99898078057241224</v>
      </c>
    </row>
    <row r="967" spans="1:13" ht="27.6">
      <c r="A967" t="s">
        <v>164</v>
      </c>
      <c r="B967" t="s">
        <v>204</v>
      </c>
      <c r="C967" s="14" t="s">
        <v>206</v>
      </c>
      <c r="D967" t="s">
        <v>465</v>
      </c>
      <c r="E967" t="s">
        <v>483</v>
      </c>
      <c r="F967" s="20">
        <v>2049</v>
      </c>
      <c r="G967" s="20">
        <v>35</v>
      </c>
      <c r="H967" s="11">
        <v>1473.54337067858</v>
      </c>
      <c r="I967" s="10">
        <v>4686963.9750769697</v>
      </c>
      <c r="J967" s="33">
        <f t="shared" si="60"/>
        <v>3.1439187041210005E-4</v>
      </c>
      <c r="K967" s="33">
        <f t="shared" si="61"/>
        <v>3.1434245446682052E-4</v>
      </c>
      <c r="L967" s="33">
        <f t="shared" si="62"/>
        <v>0.99898078057241224</v>
      </c>
      <c r="M967" s="33">
        <f t="shared" si="63"/>
        <v>0.99866675850188191</v>
      </c>
    </row>
    <row r="968" spans="1:13" ht="27.6">
      <c r="A968" t="s">
        <v>164</v>
      </c>
      <c r="B968" t="s">
        <v>204</v>
      </c>
      <c r="C968" s="14" t="s">
        <v>206</v>
      </c>
      <c r="D968" t="s">
        <v>465</v>
      </c>
      <c r="E968" t="s">
        <v>483</v>
      </c>
      <c r="F968" s="20">
        <v>2049</v>
      </c>
      <c r="G968" s="20">
        <v>36</v>
      </c>
      <c r="H968" s="11">
        <v>1629.31166771268</v>
      </c>
      <c r="I968" s="10">
        <v>4753455.3290095804</v>
      </c>
      <c r="J968" s="33">
        <f t="shared" si="60"/>
        <v>3.4276364348461433E-4</v>
      </c>
      <c r="K968" s="33">
        <f t="shared" si="61"/>
        <v>3.4270490673804499E-4</v>
      </c>
      <c r="L968" s="33">
        <f t="shared" si="62"/>
        <v>0.99866675850188191</v>
      </c>
      <c r="M968" s="33">
        <f t="shared" si="63"/>
        <v>0.99832451050354709</v>
      </c>
    </row>
    <row r="969" spans="1:13" ht="27.6">
      <c r="A969" t="s">
        <v>164</v>
      </c>
      <c r="B969" t="s">
        <v>204</v>
      </c>
      <c r="C969" s="14" t="s">
        <v>206</v>
      </c>
      <c r="D969" t="s">
        <v>465</v>
      </c>
      <c r="E969" t="s">
        <v>483</v>
      </c>
      <c r="F969" s="20">
        <v>2049</v>
      </c>
      <c r="G969" s="20">
        <v>37</v>
      </c>
      <c r="H969" s="11">
        <v>1842.6604860227401</v>
      </c>
      <c r="I969" s="10">
        <v>4863982.3470239202</v>
      </c>
      <c r="J969" s="33">
        <f t="shared" si="60"/>
        <v>3.7883782352750349E-4</v>
      </c>
      <c r="K969" s="33">
        <f t="shared" si="61"/>
        <v>3.7876607354003777E-4</v>
      </c>
      <c r="L969" s="33">
        <f t="shared" si="62"/>
        <v>0.99832451050354709</v>
      </c>
      <c r="M969" s="33">
        <f t="shared" si="63"/>
        <v>0.99794637904858485</v>
      </c>
    </row>
    <row r="970" spans="1:13" ht="27.6">
      <c r="A970" t="s">
        <v>164</v>
      </c>
      <c r="B970" t="s">
        <v>204</v>
      </c>
      <c r="C970" s="14" t="s">
        <v>206</v>
      </c>
      <c r="D970" t="s">
        <v>465</v>
      </c>
      <c r="E970" t="s">
        <v>483</v>
      </c>
      <c r="F970" s="20">
        <v>2049</v>
      </c>
      <c r="G970" s="20">
        <v>38</v>
      </c>
      <c r="H970" s="11">
        <v>1974.1408909787101</v>
      </c>
      <c r="I970" s="10">
        <v>4834244.1529678199</v>
      </c>
      <c r="J970" s="33">
        <f t="shared" si="60"/>
        <v>4.0836598825211453E-4</v>
      </c>
      <c r="K970" s="33">
        <f t="shared" si="61"/>
        <v>4.0828261821079792E-4</v>
      </c>
      <c r="L970" s="33">
        <f t="shared" si="62"/>
        <v>0.99794637904858485</v>
      </c>
      <c r="M970" s="33">
        <f t="shared" si="63"/>
        <v>0.99753893488811296</v>
      </c>
    </row>
    <row r="971" spans="1:13" ht="27.6">
      <c r="A971" t="s">
        <v>164</v>
      </c>
      <c r="B971" t="s">
        <v>204</v>
      </c>
      <c r="C971" s="14" t="s">
        <v>206</v>
      </c>
      <c r="D971" t="s">
        <v>465</v>
      </c>
      <c r="E971" t="s">
        <v>483</v>
      </c>
      <c r="F971" s="20">
        <v>2049</v>
      </c>
      <c r="G971" s="20">
        <v>39</v>
      </c>
      <c r="H971" s="11">
        <v>2074.47071816983</v>
      </c>
      <c r="I971" s="10">
        <v>4699323.2544961004</v>
      </c>
      <c r="J971" s="33">
        <f t="shared" si="60"/>
        <v>4.4144031083306944E-4</v>
      </c>
      <c r="K971" s="33">
        <f t="shared" si="61"/>
        <v>4.4134289039465813E-4</v>
      </c>
      <c r="L971" s="33">
        <f t="shared" si="62"/>
        <v>0.99753893488811296</v>
      </c>
      <c r="M971" s="33">
        <f t="shared" si="63"/>
        <v>0.99709867817130826</v>
      </c>
    </row>
    <row r="972" spans="1:13" ht="27.6">
      <c r="A972" t="s">
        <v>164</v>
      </c>
      <c r="B972" t="s">
        <v>204</v>
      </c>
      <c r="C972" s="14" t="s">
        <v>206</v>
      </c>
      <c r="D972" t="s">
        <v>465</v>
      </c>
      <c r="E972" t="s">
        <v>483</v>
      </c>
      <c r="F972" s="20">
        <v>2049</v>
      </c>
      <c r="G972" s="20">
        <v>40</v>
      </c>
      <c r="H972" s="11">
        <v>2732.5550424768298</v>
      </c>
      <c r="I972" s="10">
        <v>4626429.6770935999</v>
      </c>
      <c r="J972" s="33">
        <f t="shared" si="60"/>
        <v>5.9064013357995452E-4</v>
      </c>
      <c r="K972" s="33">
        <f t="shared" si="61"/>
        <v>5.9046574003251973E-4</v>
      </c>
      <c r="L972" s="33">
        <f t="shared" si="62"/>
        <v>0.99709867817130826</v>
      </c>
      <c r="M972" s="33">
        <f t="shared" si="63"/>
        <v>0.99650992556241635</v>
      </c>
    </row>
    <row r="973" spans="1:13" ht="27.6">
      <c r="A973" t="s">
        <v>164</v>
      </c>
      <c r="B973" t="s">
        <v>204</v>
      </c>
      <c r="C973" s="14" t="s">
        <v>206</v>
      </c>
      <c r="D973" t="s">
        <v>465</v>
      </c>
      <c r="E973" t="s">
        <v>483</v>
      </c>
      <c r="F973" s="20">
        <v>2049</v>
      </c>
      <c r="G973" s="20">
        <v>41</v>
      </c>
      <c r="H973" s="11">
        <v>2934.3963525940799</v>
      </c>
      <c r="I973" s="10">
        <v>4580283.4594668802</v>
      </c>
      <c r="J973" s="33">
        <f t="shared" si="60"/>
        <v>6.406582427838707E-4</v>
      </c>
      <c r="K973" s="33">
        <f t="shared" si="61"/>
        <v>6.4045306511040234E-4</v>
      </c>
      <c r="L973" s="33">
        <f t="shared" si="62"/>
        <v>0.99650992556241635</v>
      </c>
      <c r="M973" s="33">
        <f t="shared" si="63"/>
        <v>0.99587170772617695</v>
      </c>
    </row>
    <row r="974" spans="1:13" ht="27.6">
      <c r="A974" t="s">
        <v>164</v>
      </c>
      <c r="B974" t="s">
        <v>204</v>
      </c>
      <c r="C974" s="14" t="s">
        <v>206</v>
      </c>
      <c r="D974" t="s">
        <v>465</v>
      </c>
      <c r="E974" t="s">
        <v>483</v>
      </c>
      <c r="F974" s="20">
        <v>2049</v>
      </c>
      <c r="G974" s="20">
        <v>42</v>
      </c>
      <c r="H974" s="11">
        <v>3270.3617922364101</v>
      </c>
      <c r="I974" s="10">
        <v>4601430.4614533205</v>
      </c>
      <c r="J974" s="33">
        <f t="shared" si="60"/>
        <v>7.1072720095035312E-4</v>
      </c>
      <c r="K974" s="33">
        <f t="shared" si="61"/>
        <v>7.1047469419793785E-4</v>
      </c>
      <c r="L974" s="33">
        <f t="shared" si="62"/>
        <v>0.99587170772617695</v>
      </c>
      <c r="M974" s="33">
        <f t="shared" si="63"/>
        <v>0.9951641660791698</v>
      </c>
    </row>
    <row r="975" spans="1:13" ht="27.6">
      <c r="A975" t="s">
        <v>164</v>
      </c>
      <c r="B975" t="s">
        <v>204</v>
      </c>
      <c r="C975" s="14" t="s">
        <v>206</v>
      </c>
      <c r="D975" t="s">
        <v>465</v>
      </c>
      <c r="E975" t="s">
        <v>483</v>
      </c>
      <c r="F975" s="20">
        <v>2049</v>
      </c>
      <c r="G975" s="20">
        <v>43</v>
      </c>
      <c r="H975" s="11">
        <v>3496.2426682629598</v>
      </c>
      <c r="I975" s="10">
        <v>4515002.51353087</v>
      </c>
      <c r="J975" s="33">
        <f t="shared" si="60"/>
        <v>7.7436117871145795E-4</v>
      </c>
      <c r="K975" s="33">
        <f t="shared" si="61"/>
        <v>7.7406143846792119E-4</v>
      </c>
      <c r="L975" s="33">
        <f t="shared" si="62"/>
        <v>0.9951641660791698</v>
      </c>
      <c r="M975" s="33">
        <f t="shared" si="63"/>
        <v>0.99439384787326279</v>
      </c>
    </row>
    <row r="976" spans="1:13" ht="27.6">
      <c r="A976" t="s">
        <v>164</v>
      </c>
      <c r="B976" t="s">
        <v>204</v>
      </c>
      <c r="C976" s="14" t="s">
        <v>206</v>
      </c>
      <c r="D976" t="s">
        <v>465</v>
      </c>
      <c r="E976" t="s">
        <v>483</v>
      </c>
      <c r="F976" s="20">
        <v>2049</v>
      </c>
      <c r="G976" s="20">
        <v>44</v>
      </c>
      <c r="H976" s="11">
        <v>3761.1925175749102</v>
      </c>
      <c r="I976" s="10">
        <v>4449581.8939879499</v>
      </c>
      <c r="J976" s="33">
        <f t="shared" si="60"/>
        <v>8.4529122222850716E-4</v>
      </c>
      <c r="K976" s="33">
        <f t="shared" si="61"/>
        <v>8.4493406424457351E-4</v>
      </c>
      <c r="L976" s="33">
        <f t="shared" si="62"/>
        <v>0.99439384787326279</v>
      </c>
      <c r="M976" s="33">
        <f t="shared" si="63"/>
        <v>0.99355365063791945</v>
      </c>
    </row>
    <row r="977" spans="1:13" ht="27.6">
      <c r="A977" t="s">
        <v>164</v>
      </c>
      <c r="B977" t="s">
        <v>204</v>
      </c>
      <c r="C977" s="14" t="s">
        <v>206</v>
      </c>
      <c r="D977" t="s">
        <v>465</v>
      </c>
      <c r="E977" t="s">
        <v>483</v>
      </c>
      <c r="F977" s="20">
        <v>2049</v>
      </c>
      <c r="G977" s="20">
        <v>45</v>
      </c>
      <c r="H977" s="11">
        <v>4682.5468032490498</v>
      </c>
      <c r="I977" s="10">
        <v>4317293.1952718999</v>
      </c>
      <c r="J977" s="33">
        <f t="shared" si="60"/>
        <v>1.0846024560891901E-3</v>
      </c>
      <c r="K977" s="33">
        <f t="shared" si="61"/>
        <v>1.0840144874352253E-3</v>
      </c>
      <c r="L977" s="33">
        <f t="shared" si="62"/>
        <v>0.99355365063791945</v>
      </c>
      <c r="M977" s="33">
        <f t="shared" si="63"/>
        <v>0.99247662408658377</v>
      </c>
    </row>
    <row r="978" spans="1:13" ht="27.6">
      <c r="A978" t="s">
        <v>164</v>
      </c>
      <c r="B978" t="s">
        <v>204</v>
      </c>
      <c r="C978" s="14" t="s">
        <v>206</v>
      </c>
      <c r="D978" t="s">
        <v>465</v>
      </c>
      <c r="E978" t="s">
        <v>483</v>
      </c>
      <c r="F978" s="20">
        <v>2049</v>
      </c>
      <c r="G978" s="20">
        <v>46</v>
      </c>
      <c r="H978" s="11">
        <v>4979.3334947781204</v>
      </c>
      <c r="I978" s="10">
        <v>4245429.6043500304</v>
      </c>
      <c r="J978" s="33">
        <f t="shared" si="60"/>
        <v>1.1728691696303488E-3</v>
      </c>
      <c r="K978" s="33">
        <f t="shared" si="61"/>
        <v>1.1721816274110619E-3</v>
      </c>
      <c r="L978" s="33">
        <f t="shared" si="62"/>
        <v>0.99247662408658377</v>
      </c>
      <c r="M978" s="33">
        <f t="shared" si="63"/>
        <v>0.99131326122219454</v>
      </c>
    </row>
    <row r="979" spans="1:13" ht="27.6">
      <c r="A979" t="s">
        <v>164</v>
      </c>
      <c r="B979" t="s">
        <v>204</v>
      </c>
      <c r="C979" s="14" t="s">
        <v>206</v>
      </c>
      <c r="D979" t="s">
        <v>465</v>
      </c>
      <c r="E979" t="s">
        <v>483</v>
      </c>
      <c r="F979" s="20">
        <v>2049</v>
      </c>
      <c r="G979" s="20">
        <v>47</v>
      </c>
      <c r="H979" s="11">
        <v>5584.4781214469604</v>
      </c>
      <c r="I979" s="10">
        <v>4213981.3282104898</v>
      </c>
      <c r="J979" s="33">
        <f t="shared" si="60"/>
        <v>1.3252261190769125E-3</v>
      </c>
      <c r="K979" s="33">
        <f t="shared" si="61"/>
        <v>1.324348394714181E-3</v>
      </c>
      <c r="L979" s="33">
        <f t="shared" si="62"/>
        <v>0.99131326122219454</v>
      </c>
      <c r="M979" s="33">
        <f t="shared" si="63"/>
        <v>0.99000041709603603</v>
      </c>
    </row>
    <row r="980" spans="1:13" ht="27.6">
      <c r="A980" t="s">
        <v>164</v>
      </c>
      <c r="B980" t="s">
        <v>204</v>
      </c>
      <c r="C980" s="14" t="s">
        <v>206</v>
      </c>
      <c r="D980" t="s">
        <v>465</v>
      </c>
      <c r="E980" t="s">
        <v>483</v>
      </c>
      <c r="F980" s="20">
        <v>2049</v>
      </c>
      <c r="G980" s="20">
        <v>48</v>
      </c>
      <c r="H980" s="11">
        <v>6107.4002783443002</v>
      </c>
      <c r="I980" s="10">
        <v>4185230.65186114</v>
      </c>
      <c r="J980" s="33">
        <f t="shared" si="60"/>
        <v>1.4592744788458399E-3</v>
      </c>
      <c r="K980" s="33">
        <f t="shared" si="61"/>
        <v>1.4582102555711351E-3</v>
      </c>
      <c r="L980" s="33">
        <f t="shared" si="62"/>
        <v>0.99000041709603603</v>
      </c>
      <c r="M980" s="33">
        <f t="shared" si="63"/>
        <v>0.98855678833480687</v>
      </c>
    </row>
    <row r="981" spans="1:13" ht="27.6">
      <c r="A981" t="s">
        <v>164</v>
      </c>
      <c r="B981" t="s">
        <v>204</v>
      </c>
      <c r="C981" s="14" t="s">
        <v>206</v>
      </c>
      <c r="D981" t="s">
        <v>465</v>
      </c>
      <c r="E981" t="s">
        <v>483</v>
      </c>
      <c r="F981" s="20">
        <v>2049</v>
      </c>
      <c r="G981" s="20">
        <v>49</v>
      </c>
      <c r="H981" s="11">
        <v>6681.16451038574</v>
      </c>
      <c r="I981" s="10">
        <v>4155092.4645791501</v>
      </c>
      <c r="J981" s="33">
        <f t="shared" si="60"/>
        <v>1.6079460486958005E-3</v>
      </c>
      <c r="K981" s="33">
        <f t="shared" si="61"/>
        <v>1.6066539960577497E-3</v>
      </c>
      <c r="L981" s="33">
        <f t="shared" si="62"/>
        <v>0.98855678833480687</v>
      </c>
      <c r="M981" s="33">
        <f t="shared" si="63"/>
        <v>0.9869685196204987</v>
      </c>
    </row>
    <row r="982" spans="1:13" ht="27.6">
      <c r="A982" t="s">
        <v>164</v>
      </c>
      <c r="B982" t="s">
        <v>204</v>
      </c>
      <c r="C982" s="14" t="s">
        <v>206</v>
      </c>
      <c r="D982" t="s">
        <v>465</v>
      </c>
      <c r="E982" t="s">
        <v>483</v>
      </c>
      <c r="F982" s="20">
        <v>2049</v>
      </c>
      <c r="G982" s="20">
        <v>50</v>
      </c>
      <c r="H982" s="11">
        <v>7643.7555247107603</v>
      </c>
      <c r="I982" s="10">
        <v>4161914.3465794302</v>
      </c>
      <c r="J982" s="33">
        <f t="shared" si="60"/>
        <v>1.8365960681033635E-3</v>
      </c>
      <c r="K982" s="33">
        <f t="shared" si="61"/>
        <v>1.8349105575699021E-3</v>
      </c>
      <c r="L982" s="33">
        <f t="shared" si="62"/>
        <v>0.9869685196204987</v>
      </c>
      <c r="M982" s="33">
        <f t="shared" si="63"/>
        <v>0.98515752066385787</v>
      </c>
    </row>
    <row r="983" spans="1:13" ht="27.6">
      <c r="A983" t="s">
        <v>164</v>
      </c>
      <c r="B983" t="s">
        <v>204</v>
      </c>
      <c r="C983" s="14" t="s">
        <v>206</v>
      </c>
      <c r="D983" t="s">
        <v>465</v>
      </c>
      <c r="E983" t="s">
        <v>483</v>
      </c>
      <c r="F983" s="20">
        <v>2049</v>
      </c>
      <c r="G983" s="20">
        <v>51</v>
      </c>
      <c r="H983" s="11">
        <v>8308.9740194539099</v>
      </c>
      <c r="I983" s="10">
        <v>4204154.89128567</v>
      </c>
      <c r="J983" s="33">
        <f t="shared" si="60"/>
        <v>1.9763720020584082E-3</v>
      </c>
      <c r="K983" s="33">
        <f t="shared" si="61"/>
        <v>1.9744202649111253E-3</v>
      </c>
      <c r="L983" s="33">
        <f t="shared" si="62"/>
        <v>0.98515752066385787</v>
      </c>
      <c r="M983" s="33">
        <f t="shared" si="63"/>
        <v>0.98321240569092949</v>
      </c>
    </row>
    <row r="984" spans="1:13" ht="27.6">
      <c r="A984" t="s">
        <v>164</v>
      </c>
      <c r="B984" t="s">
        <v>204</v>
      </c>
      <c r="C984" s="14" t="s">
        <v>206</v>
      </c>
      <c r="D984" t="s">
        <v>465</v>
      </c>
      <c r="E984" t="s">
        <v>483</v>
      </c>
      <c r="F984" s="20">
        <v>2049</v>
      </c>
      <c r="G984" s="20">
        <v>52</v>
      </c>
      <c r="H984" s="11">
        <v>9531.9916178120693</v>
      </c>
      <c r="I984" s="10">
        <v>4317013.5547527401</v>
      </c>
      <c r="J984" s="33">
        <f t="shared" si="60"/>
        <v>2.2080059506225064E-3</v>
      </c>
      <c r="K984" s="33">
        <f t="shared" si="61"/>
        <v>2.2055700986052251E-3</v>
      </c>
      <c r="L984" s="33">
        <f t="shared" si="62"/>
        <v>0.98321240569092949</v>
      </c>
      <c r="M984" s="33">
        <f t="shared" si="63"/>
        <v>0.9810438618083599</v>
      </c>
    </row>
    <row r="985" spans="1:13" ht="27.6">
      <c r="A985" t="s">
        <v>164</v>
      </c>
      <c r="B985" t="s">
        <v>204</v>
      </c>
      <c r="C985" s="14" t="s">
        <v>206</v>
      </c>
      <c r="D985" t="s">
        <v>465</v>
      </c>
      <c r="E985" t="s">
        <v>483</v>
      </c>
      <c r="F985" s="20">
        <v>2049</v>
      </c>
      <c r="G985" s="20">
        <v>53</v>
      </c>
      <c r="H985" s="11">
        <v>10286.6279990969</v>
      </c>
      <c r="I985" s="10">
        <v>4257695.3459746102</v>
      </c>
      <c r="J985" s="33">
        <f t="shared" si="60"/>
        <v>2.4160084654300772E-3</v>
      </c>
      <c r="K985" s="33">
        <f t="shared" si="61"/>
        <v>2.4130922659711951E-3</v>
      </c>
      <c r="L985" s="33">
        <f t="shared" si="62"/>
        <v>0.9810438618083599</v>
      </c>
      <c r="M985" s="33">
        <f t="shared" si="63"/>
        <v>0.97867651245285159</v>
      </c>
    </row>
    <row r="986" spans="1:13" ht="27.6">
      <c r="A986" t="s">
        <v>164</v>
      </c>
      <c r="B986" t="s">
        <v>204</v>
      </c>
      <c r="C986" s="14" t="s">
        <v>206</v>
      </c>
      <c r="D986" t="s">
        <v>465</v>
      </c>
      <c r="E986" t="s">
        <v>483</v>
      </c>
      <c r="F986" s="20">
        <v>2049</v>
      </c>
      <c r="G986" s="20">
        <v>54</v>
      </c>
      <c r="H986" s="11">
        <v>10990.5050945163</v>
      </c>
      <c r="I986" s="10">
        <v>4168400.6278737099</v>
      </c>
      <c r="J986" s="33">
        <f t="shared" si="60"/>
        <v>2.6366239897921057E-3</v>
      </c>
      <c r="K986" s="33">
        <f t="shared" si="61"/>
        <v>2.6331511496220372E-3</v>
      </c>
      <c r="L986" s="33">
        <f t="shared" si="62"/>
        <v>0.97867651245285159</v>
      </c>
      <c r="M986" s="33">
        <f t="shared" si="63"/>
        <v>0.97609950926897826</v>
      </c>
    </row>
    <row r="987" spans="1:13" ht="27.6">
      <c r="A987" t="s">
        <v>164</v>
      </c>
      <c r="B987" t="s">
        <v>204</v>
      </c>
      <c r="C987" s="14" t="s">
        <v>206</v>
      </c>
      <c r="D987" t="s">
        <v>465</v>
      </c>
      <c r="E987" t="s">
        <v>483</v>
      </c>
      <c r="F987" s="20">
        <v>2049</v>
      </c>
      <c r="G987" s="20">
        <v>55</v>
      </c>
      <c r="H987" s="11">
        <v>11517.7840640179</v>
      </c>
      <c r="I987" s="10">
        <v>4092558.7372651398</v>
      </c>
      <c r="J987" s="33">
        <f t="shared" si="60"/>
        <v>2.8143234595857458E-3</v>
      </c>
      <c r="K987" s="33">
        <f t="shared" si="61"/>
        <v>2.8103669638080975E-3</v>
      </c>
      <c r="L987" s="33">
        <f t="shared" si="62"/>
        <v>0.97609950926897826</v>
      </c>
      <c r="M987" s="33">
        <f t="shared" si="63"/>
        <v>0.97335631145473944</v>
      </c>
    </row>
    <row r="988" spans="1:13" ht="27.6">
      <c r="A988" t="s">
        <v>164</v>
      </c>
      <c r="B988" t="s">
        <v>204</v>
      </c>
      <c r="C988" s="14" t="s">
        <v>206</v>
      </c>
      <c r="D988" t="s">
        <v>465</v>
      </c>
      <c r="E988" t="s">
        <v>483</v>
      </c>
      <c r="F988" s="20">
        <v>2049</v>
      </c>
      <c r="G988" s="20">
        <v>56</v>
      </c>
      <c r="H988" s="11">
        <v>12064.166255443901</v>
      </c>
      <c r="I988" s="10">
        <v>4018535.4961807802</v>
      </c>
      <c r="J988" s="33">
        <f t="shared" si="60"/>
        <v>3.0021300712435401E-3</v>
      </c>
      <c r="K988" s="33">
        <f t="shared" si="61"/>
        <v>2.9976281849707354E-3</v>
      </c>
      <c r="L988" s="33">
        <f t="shared" si="62"/>
        <v>0.97335631145473944</v>
      </c>
      <c r="M988" s="33">
        <f t="shared" si="63"/>
        <v>0.97043855114150357</v>
      </c>
    </row>
    <row r="989" spans="1:13" ht="27.6">
      <c r="A989" t="s">
        <v>164</v>
      </c>
      <c r="B989" t="s">
        <v>204</v>
      </c>
      <c r="C989" s="14" t="s">
        <v>206</v>
      </c>
      <c r="D989" t="s">
        <v>465</v>
      </c>
      <c r="E989" t="s">
        <v>483</v>
      </c>
      <c r="F989" s="20">
        <v>2049</v>
      </c>
      <c r="G989" s="20">
        <v>57</v>
      </c>
      <c r="H989" s="11">
        <v>13207.5654293671</v>
      </c>
      <c r="I989" s="10">
        <v>4027993.0515126502</v>
      </c>
      <c r="J989" s="33">
        <f t="shared" si="60"/>
        <v>3.2789444421725614E-3</v>
      </c>
      <c r="K989" s="33">
        <f t="shared" si="61"/>
        <v>3.2735745746143019E-3</v>
      </c>
      <c r="L989" s="33">
        <f t="shared" si="62"/>
        <v>0.97043855114150357</v>
      </c>
      <c r="M989" s="33">
        <f t="shared" si="63"/>
        <v>0.96726174817426125</v>
      </c>
    </row>
    <row r="990" spans="1:13" ht="27.6">
      <c r="A990" t="s">
        <v>164</v>
      </c>
      <c r="B990" t="s">
        <v>204</v>
      </c>
      <c r="C990" s="14" t="s">
        <v>206</v>
      </c>
      <c r="D990" t="s">
        <v>465</v>
      </c>
      <c r="E990" t="s">
        <v>483</v>
      </c>
      <c r="F990" s="20">
        <v>2049</v>
      </c>
      <c r="G990" s="20">
        <v>58</v>
      </c>
      <c r="H990" s="11">
        <v>14424.419236989201</v>
      </c>
      <c r="I990" s="10">
        <v>4016237.80577834</v>
      </c>
      <c r="J990" s="33">
        <f t="shared" si="60"/>
        <v>3.5915251871381092E-3</v>
      </c>
      <c r="K990" s="33">
        <f t="shared" si="61"/>
        <v>3.5850833748378719E-3</v>
      </c>
      <c r="L990" s="33">
        <f t="shared" si="62"/>
        <v>0.96726174817426125</v>
      </c>
      <c r="M990" s="33">
        <f t="shared" si="63"/>
        <v>0.96379403416176512</v>
      </c>
    </row>
    <row r="991" spans="1:13" ht="27.6">
      <c r="A991" t="s">
        <v>164</v>
      </c>
      <c r="B991" t="s">
        <v>204</v>
      </c>
      <c r="C991" s="14" t="s">
        <v>206</v>
      </c>
      <c r="D991" t="s">
        <v>465</v>
      </c>
      <c r="E991" t="s">
        <v>483</v>
      </c>
      <c r="F991" s="20">
        <v>2049</v>
      </c>
      <c r="G991" s="20">
        <v>59</v>
      </c>
      <c r="H991" s="11">
        <v>21071.779122201198</v>
      </c>
      <c r="I991" s="10">
        <v>5904879.94131641</v>
      </c>
      <c r="J991" s="33">
        <f t="shared" si="60"/>
        <v>3.5685364193033097E-3</v>
      </c>
      <c r="K991" s="33">
        <f t="shared" si="61"/>
        <v>3.5621767603559729E-3</v>
      </c>
      <c r="L991" s="33">
        <f t="shared" si="62"/>
        <v>0.96379403416176512</v>
      </c>
      <c r="M991" s="33">
        <f t="shared" si="63"/>
        <v>0.96036082945150436</v>
      </c>
    </row>
    <row r="992" spans="1:13" ht="27.6">
      <c r="A992" t="s">
        <v>164</v>
      </c>
      <c r="B992" t="s">
        <v>204</v>
      </c>
      <c r="C992" s="14" t="s">
        <v>206</v>
      </c>
      <c r="D992" t="s">
        <v>465</v>
      </c>
      <c r="E992" t="s">
        <v>483</v>
      </c>
      <c r="F992" s="20">
        <v>2049</v>
      </c>
      <c r="G992" s="20">
        <v>60</v>
      </c>
      <c r="H992" s="11">
        <v>16646.216302488901</v>
      </c>
      <c r="I992" s="10">
        <v>3913935.5486958101</v>
      </c>
      <c r="J992" s="33">
        <f t="shared" si="60"/>
        <v>4.2530634690792759E-3</v>
      </c>
      <c r="K992" s="33">
        <f t="shared" si="61"/>
        <v>4.2440320029794032E-3</v>
      </c>
      <c r="L992" s="33">
        <f t="shared" si="62"/>
        <v>0.96036082945150436</v>
      </c>
      <c r="M992" s="33">
        <f t="shared" si="63"/>
        <v>0.95628502735690435</v>
      </c>
    </row>
    <row r="993" spans="1:13" ht="27.6">
      <c r="A993" t="s">
        <v>164</v>
      </c>
      <c r="B993" t="s">
        <v>204</v>
      </c>
      <c r="C993" s="14" t="s">
        <v>206</v>
      </c>
      <c r="D993" t="s">
        <v>465</v>
      </c>
      <c r="E993" t="s">
        <v>483</v>
      </c>
      <c r="F993" s="20">
        <v>2049</v>
      </c>
      <c r="G993" s="20">
        <v>61</v>
      </c>
      <c r="H993" s="11">
        <v>17710.632860841</v>
      </c>
      <c r="I993" s="10">
        <v>3862328.5528543098</v>
      </c>
      <c r="J993" s="33">
        <f t="shared" si="60"/>
        <v>4.5854806546047509E-3</v>
      </c>
      <c r="K993" s="33">
        <f t="shared" si="61"/>
        <v>4.574983389319498E-3</v>
      </c>
      <c r="L993" s="33">
        <f t="shared" si="62"/>
        <v>0.95628502735690435</v>
      </c>
      <c r="M993" s="33">
        <f t="shared" si="63"/>
        <v>0.95191003924129158</v>
      </c>
    </row>
    <row r="994" spans="1:13" ht="27.6">
      <c r="A994" t="s">
        <v>164</v>
      </c>
      <c r="B994" t="s">
        <v>204</v>
      </c>
      <c r="C994" s="14" t="s">
        <v>206</v>
      </c>
      <c r="D994" t="s">
        <v>465</v>
      </c>
      <c r="E994" t="s">
        <v>483</v>
      </c>
      <c r="F994" s="20">
        <v>2049</v>
      </c>
      <c r="G994" s="20">
        <v>62</v>
      </c>
      <c r="H994" s="11">
        <v>18738.0283529224</v>
      </c>
      <c r="I994" s="10">
        <v>3705523.09215604</v>
      </c>
      <c r="J994" s="33">
        <f t="shared" si="60"/>
        <v>5.0567835867998253E-3</v>
      </c>
      <c r="K994" s="33">
        <f t="shared" si="61"/>
        <v>5.0440195806801258E-3</v>
      </c>
      <c r="L994" s="33">
        <f t="shared" si="62"/>
        <v>0.95191003924129158</v>
      </c>
      <c r="M994" s="33">
        <f t="shared" si="63"/>
        <v>0.9471085863643125</v>
      </c>
    </row>
    <row r="995" spans="1:13" ht="27.6">
      <c r="A995" t="s">
        <v>164</v>
      </c>
      <c r="B995" t="s">
        <v>204</v>
      </c>
      <c r="C995" s="14" t="s">
        <v>206</v>
      </c>
      <c r="D995" t="s">
        <v>465</v>
      </c>
      <c r="E995" t="s">
        <v>483</v>
      </c>
      <c r="F995" s="20">
        <v>2049</v>
      </c>
      <c r="G995" s="20">
        <v>63</v>
      </c>
      <c r="H995" s="11">
        <v>20235.6025209935</v>
      </c>
      <c r="I995" s="10">
        <v>3633341.92954522</v>
      </c>
      <c r="J995" s="33">
        <f t="shared" si="60"/>
        <v>5.5694187096578494E-3</v>
      </c>
      <c r="K995" s="33">
        <f t="shared" si="61"/>
        <v>5.5539382496639922E-3</v>
      </c>
      <c r="L995" s="33">
        <f t="shared" si="62"/>
        <v>0.9471085863643125</v>
      </c>
      <c r="M995" s="33">
        <f t="shared" si="63"/>
        <v>0.94184840375991852</v>
      </c>
    </row>
    <row r="996" spans="1:13" ht="27.6">
      <c r="A996" t="s">
        <v>164</v>
      </c>
      <c r="B996" t="s">
        <v>204</v>
      </c>
      <c r="C996" s="14" t="s">
        <v>206</v>
      </c>
      <c r="D996" t="s">
        <v>465</v>
      </c>
      <c r="E996" t="s">
        <v>483</v>
      </c>
      <c r="F996" s="20">
        <v>2049</v>
      </c>
      <c r="G996" s="20">
        <v>64</v>
      </c>
      <c r="H996" s="11">
        <v>22300.722376076799</v>
      </c>
      <c r="I996" s="10">
        <v>3638892.6337965699</v>
      </c>
      <c r="J996" s="33">
        <f t="shared" si="60"/>
        <v>6.128436483384167E-3</v>
      </c>
      <c r="K996" s="33">
        <f t="shared" si="61"/>
        <v>6.1096959195140466E-3</v>
      </c>
      <c r="L996" s="33">
        <f t="shared" si="62"/>
        <v>0.94184840375991852</v>
      </c>
      <c r="M996" s="33">
        <f t="shared" si="63"/>
        <v>0.93609399641066571</v>
      </c>
    </row>
    <row r="997" spans="1:13" ht="27.6">
      <c r="A997" t="s">
        <v>164</v>
      </c>
      <c r="B997" t="s">
        <v>204</v>
      </c>
      <c r="C997" s="14" t="s">
        <v>206</v>
      </c>
      <c r="D997" t="s">
        <v>465</v>
      </c>
      <c r="E997" t="s">
        <v>483</v>
      </c>
      <c r="F997" s="20">
        <v>2049</v>
      </c>
      <c r="G997" s="20">
        <v>65</v>
      </c>
      <c r="H997" s="11">
        <v>23421.474434305899</v>
      </c>
      <c r="I997" s="10">
        <v>3660469.7069505602</v>
      </c>
      <c r="J997" s="33">
        <f t="shared" si="60"/>
        <v>6.3984888031808646E-3</v>
      </c>
      <c r="K997" s="33">
        <f t="shared" si="61"/>
        <v>6.3780620636735286E-3</v>
      </c>
      <c r="L997" s="33">
        <f t="shared" si="62"/>
        <v>0.93609399641066571</v>
      </c>
      <c r="M997" s="33">
        <f t="shared" si="63"/>
        <v>0.93012353080412624</v>
      </c>
    </row>
    <row r="998" spans="1:13" ht="27.6">
      <c r="A998" t="s">
        <v>164</v>
      </c>
      <c r="B998" t="s">
        <v>204</v>
      </c>
      <c r="C998" s="14" t="s">
        <v>206</v>
      </c>
      <c r="D998" t="s">
        <v>465</v>
      </c>
      <c r="E998" t="s">
        <v>483</v>
      </c>
      <c r="F998" s="20">
        <v>2049</v>
      </c>
      <c r="G998" s="20">
        <v>66</v>
      </c>
      <c r="H998" s="11">
        <v>24800.1364444272</v>
      </c>
      <c r="I998" s="10">
        <v>3585046.9714170699</v>
      </c>
      <c r="J998" s="33">
        <f t="shared" si="60"/>
        <v>6.9176601149592166E-3</v>
      </c>
      <c r="K998" s="33">
        <f t="shared" si="61"/>
        <v>6.8937881819169933E-3</v>
      </c>
      <c r="L998" s="33">
        <f t="shared" si="62"/>
        <v>0.93012353080412624</v>
      </c>
      <c r="M998" s="33">
        <f t="shared" si="63"/>
        <v>0.92371145619974582</v>
      </c>
    </row>
    <row r="999" spans="1:13" ht="27.6">
      <c r="A999" t="s">
        <v>164</v>
      </c>
      <c r="B999" t="s">
        <v>204</v>
      </c>
      <c r="C999" s="14" t="s">
        <v>206</v>
      </c>
      <c r="D999" t="s">
        <v>465</v>
      </c>
      <c r="E999" t="s">
        <v>483</v>
      </c>
      <c r="F999" s="20">
        <v>2049</v>
      </c>
      <c r="G999" s="20">
        <v>67</v>
      </c>
      <c r="H999" s="11">
        <v>26023.449483755299</v>
      </c>
      <c r="I999" s="10">
        <v>3412113.5556465602</v>
      </c>
      <c r="J999" s="33">
        <f t="shared" si="60"/>
        <v>7.6267829482668335E-3</v>
      </c>
      <c r="K999" s="33">
        <f t="shared" si="61"/>
        <v>7.5977728373198827E-3</v>
      </c>
      <c r="L999" s="33">
        <f t="shared" si="62"/>
        <v>0.92371145619974582</v>
      </c>
      <c r="M999" s="33">
        <f t="shared" si="63"/>
        <v>0.91669330638831015</v>
      </c>
    </row>
    <row r="1000" spans="1:13" ht="27.6">
      <c r="A1000" t="s">
        <v>164</v>
      </c>
      <c r="B1000" t="s">
        <v>204</v>
      </c>
      <c r="C1000" s="14" t="s">
        <v>206</v>
      </c>
      <c r="D1000" t="s">
        <v>465</v>
      </c>
      <c r="E1000" t="s">
        <v>483</v>
      </c>
      <c r="F1000" s="20">
        <v>2049</v>
      </c>
      <c r="G1000" s="20">
        <v>68</v>
      </c>
      <c r="H1000" s="11">
        <v>27646.260520546999</v>
      </c>
      <c r="I1000" s="10">
        <v>3289438.4479185198</v>
      </c>
      <c r="J1000" s="33">
        <f t="shared" si="60"/>
        <v>8.4045532264149549E-3</v>
      </c>
      <c r="K1000" s="33">
        <f t="shared" si="61"/>
        <v>8.369333706124471E-3</v>
      </c>
      <c r="L1000" s="33">
        <f t="shared" si="62"/>
        <v>0.91669330638831015</v>
      </c>
      <c r="M1000" s="33">
        <f t="shared" si="63"/>
        <v>0.90902119420097582</v>
      </c>
    </row>
    <row r="1001" spans="1:13" ht="27.6">
      <c r="A1001" t="s">
        <v>164</v>
      </c>
      <c r="B1001" t="s">
        <v>204</v>
      </c>
      <c r="C1001" s="14" t="s">
        <v>206</v>
      </c>
      <c r="D1001" t="s">
        <v>465</v>
      </c>
      <c r="E1001" t="s">
        <v>483</v>
      </c>
      <c r="F1001" s="20">
        <v>2049</v>
      </c>
      <c r="G1001" s="20">
        <v>69</v>
      </c>
      <c r="H1001" s="11">
        <v>29436.614403966301</v>
      </c>
      <c r="I1001" s="10">
        <v>3176715.5166115998</v>
      </c>
      <c r="J1001" s="33">
        <f t="shared" si="60"/>
        <v>9.2663678097824956E-3</v>
      </c>
      <c r="K1001" s="33">
        <f t="shared" si="61"/>
        <v>9.2235673272831331E-3</v>
      </c>
      <c r="L1001" s="33">
        <f t="shared" si="62"/>
        <v>0.90902119420097582</v>
      </c>
      <c r="M1001" s="33">
        <f t="shared" si="63"/>
        <v>0.90063677601433578</v>
      </c>
    </row>
    <row r="1002" spans="1:13" ht="27.6">
      <c r="A1002" t="s">
        <v>164</v>
      </c>
      <c r="B1002" t="s">
        <v>204</v>
      </c>
      <c r="C1002" s="14" t="s">
        <v>206</v>
      </c>
      <c r="D1002" t="s">
        <v>465</v>
      </c>
      <c r="E1002" t="s">
        <v>483</v>
      </c>
      <c r="F1002" s="20">
        <v>2050</v>
      </c>
      <c r="G1002" s="20">
        <v>30</v>
      </c>
      <c r="H1002" s="11">
        <v>612.445799566593</v>
      </c>
      <c r="I1002" s="10">
        <v>4253315.1016025897</v>
      </c>
      <c r="J1002" s="33">
        <f t="shared" si="60"/>
        <v>1.4399257636374789E-4</v>
      </c>
      <c r="K1002" s="33">
        <f t="shared" si="61"/>
        <v>1.4398220993028232E-4</v>
      </c>
      <c r="L1002" s="33">
        <f t="shared" si="62"/>
        <v>1</v>
      </c>
      <c r="M1002" s="33">
        <f t="shared" si="63"/>
        <v>0.99985601779006972</v>
      </c>
    </row>
    <row r="1003" spans="1:13" ht="27.6">
      <c r="A1003" t="s">
        <v>164</v>
      </c>
      <c r="B1003" t="s">
        <v>204</v>
      </c>
      <c r="C1003" s="14" t="s">
        <v>206</v>
      </c>
      <c r="D1003" t="s">
        <v>465</v>
      </c>
      <c r="E1003" t="s">
        <v>483</v>
      </c>
      <c r="F1003" s="20">
        <v>2050</v>
      </c>
      <c r="G1003" s="20">
        <v>31</v>
      </c>
      <c r="H1003" s="11">
        <v>844.33323600769097</v>
      </c>
      <c r="I1003" s="10">
        <v>4262032.0916932402</v>
      </c>
      <c r="J1003" s="33">
        <f t="shared" si="60"/>
        <v>1.981057903466537E-4</v>
      </c>
      <c r="K1003" s="33">
        <f t="shared" si="61"/>
        <v>1.9808616869032569E-4</v>
      </c>
      <c r="L1003" s="33">
        <f t="shared" si="62"/>
        <v>0.99985601779006972</v>
      </c>
      <c r="M1003" s="33">
        <f t="shared" si="63"/>
        <v>0.99965796014226371</v>
      </c>
    </row>
    <row r="1004" spans="1:13" ht="27.6">
      <c r="A1004" t="s">
        <v>164</v>
      </c>
      <c r="B1004" t="s">
        <v>204</v>
      </c>
      <c r="C1004" s="14" t="s">
        <v>206</v>
      </c>
      <c r="D1004" t="s">
        <v>465</v>
      </c>
      <c r="E1004" t="s">
        <v>483</v>
      </c>
      <c r="F1004" s="20">
        <v>2050</v>
      </c>
      <c r="G1004" s="20">
        <v>32</v>
      </c>
      <c r="H1004" s="11">
        <v>883.02441401217004</v>
      </c>
      <c r="I1004" s="10">
        <v>4266191.7002142901</v>
      </c>
      <c r="J1004" s="33">
        <f t="shared" si="60"/>
        <v>2.069818883121956E-4</v>
      </c>
      <c r="K1004" s="33">
        <f t="shared" si="61"/>
        <v>2.0696046903900811E-4</v>
      </c>
      <c r="L1004" s="33">
        <f t="shared" si="62"/>
        <v>0.99965796014226371</v>
      </c>
      <c r="M1004" s="33">
        <f t="shared" si="63"/>
        <v>0.99945107046195414</v>
      </c>
    </row>
    <row r="1005" spans="1:13" ht="27.6">
      <c r="A1005" t="s">
        <v>164</v>
      </c>
      <c r="B1005" t="s">
        <v>204</v>
      </c>
      <c r="C1005" s="14" t="s">
        <v>206</v>
      </c>
      <c r="D1005" t="s">
        <v>465</v>
      </c>
      <c r="E1005" t="s">
        <v>483</v>
      </c>
      <c r="F1005" s="20">
        <v>2050</v>
      </c>
      <c r="G1005" s="20">
        <v>33</v>
      </c>
      <c r="H1005" s="11">
        <v>936.450877785221</v>
      </c>
      <c r="I1005" s="10">
        <v>4306515.4169739699</v>
      </c>
      <c r="J1005" s="33">
        <f t="shared" si="60"/>
        <v>2.1744979109890905E-4</v>
      </c>
      <c r="K1005" s="33">
        <f t="shared" si="61"/>
        <v>2.1742615060660331E-4</v>
      </c>
      <c r="L1005" s="33">
        <f t="shared" si="62"/>
        <v>0.99945107046195414</v>
      </c>
      <c r="M1005" s="33">
        <f t="shared" si="63"/>
        <v>0.999233763662984</v>
      </c>
    </row>
    <row r="1006" spans="1:13" ht="27.6">
      <c r="A1006" t="s">
        <v>164</v>
      </c>
      <c r="B1006" t="s">
        <v>204</v>
      </c>
      <c r="C1006" s="14" t="s">
        <v>206</v>
      </c>
      <c r="D1006" t="s">
        <v>465</v>
      </c>
      <c r="E1006" t="s">
        <v>483</v>
      </c>
      <c r="F1006" s="20">
        <v>2050</v>
      </c>
      <c r="G1006" s="20">
        <v>34</v>
      </c>
      <c r="H1006" s="11">
        <v>1086.39847033923</v>
      </c>
      <c r="I1006" s="10">
        <v>4567953.6650020704</v>
      </c>
      <c r="J1006" s="33">
        <f t="shared" si="60"/>
        <v>2.3783044882061814E-4</v>
      </c>
      <c r="K1006" s="33">
        <f t="shared" si="61"/>
        <v>2.3780216940139098E-4</v>
      </c>
      <c r="L1006" s="33">
        <f t="shared" si="62"/>
        <v>0.999233763662984</v>
      </c>
      <c r="M1006" s="33">
        <f t="shared" si="63"/>
        <v>0.99899614370624579</v>
      </c>
    </row>
    <row r="1007" spans="1:13" ht="27.6">
      <c r="A1007" t="s">
        <v>164</v>
      </c>
      <c r="B1007" t="s">
        <v>204</v>
      </c>
      <c r="C1007" s="14" t="s">
        <v>206</v>
      </c>
      <c r="D1007" t="s">
        <v>465</v>
      </c>
      <c r="E1007" t="s">
        <v>483</v>
      </c>
      <c r="F1007" s="20">
        <v>2050</v>
      </c>
      <c r="G1007" s="20">
        <v>35</v>
      </c>
      <c r="H1007" s="11">
        <v>1444.95806827149</v>
      </c>
      <c r="I1007" s="10">
        <v>4615781.1003384702</v>
      </c>
      <c r="J1007" s="33">
        <f t="shared" si="60"/>
        <v>3.1304735576943475E-4</v>
      </c>
      <c r="K1007" s="33">
        <f t="shared" si="61"/>
        <v>3.1299836155862515E-4</v>
      </c>
      <c r="L1007" s="33">
        <f t="shared" si="62"/>
        <v>0.99899614370624579</v>
      </c>
      <c r="M1007" s="33">
        <f t="shared" si="63"/>
        <v>0.99868345955006232</v>
      </c>
    </row>
    <row r="1008" spans="1:13" ht="27.6">
      <c r="A1008" t="s">
        <v>164</v>
      </c>
      <c r="B1008" t="s">
        <v>204</v>
      </c>
      <c r="C1008" s="14" t="s">
        <v>206</v>
      </c>
      <c r="D1008" t="s">
        <v>465</v>
      </c>
      <c r="E1008" t="s">
        <v>483</v>
      </c>
      <c r="F1008" s="20">
        <v>2050</v>
      </c>
      <c r="G1008" s="20">
        <v>36</v>
      </c>
      <c r="H1008" s="11">
        <v>1590.6601957974699</v>
      </c>
      <c r="I1008" s="10">
        <v>4680675.8165192502</v>
      </c>
      <c r="J1008" s="33">
        <f t="shared" si="60"/>
        <v>3.3983558318301834E-4</v>
      </c>
      <c r="K1008" s="33">
        <f t="shared" si="61"/>
        <v>3.3977784561178836E-4</v>
      </c>
      <c r="L1008" s="33">
        <f t="shared" si="62"/>
        <v>0.99868345955006232</v>
      </c>
      <c r="M1008" s="33">
        <f t="shared" si="63"/>
        <v>0.99834412903572822</v>
      </c>
    </row>
    <row r="1009" spans="1:13" ht="27.6">
      <c r="A1009" t="s">
        <v>164</v>
      </c>
      <c r="B1009" t="s">
        <v>204</v>
      </c>
      <c r="C1009" s="14" t="s">
        <v>206</v>
      </c>
      <c r="D1009" t="s">
        <v>465</v>
      </c>
      <c r="E1009" t="s">
        <v>483</v>
      </c>
      <c r="F1009" s="20">
        <v>2050</v>
      </c>
      <c r="G1009" s="20">
        <v>37</v>
      </c>
      <c r="H1009" s="11">
        <v>1733.8512972979099</v>
      </c>
      <c r="I1009" s="10">
        <v>4747047.3342529703</v>
      </c>
      <c r="J1009" s="33">
        <f t="shared" si="60"/>
        <v>3.6524836918879416E-4</v>
      </c>
      <c r="K1009" s="33">
        <f t="shared" si="61"/>
        <v>3.6518167412358249E-4</v>
      </c>
      <c r="L1009" s="33">
        <f t="shared" si="62"/>
        <v>0.99834412903572822</v>
      </c>
      <c r="M1009" s="33">
        <f t="shared" si="63"/>
        <v>0.99797955205533551</v>
      </c>
    </row>
    <row r="1010" spans="1:13" ht="27.6">
      <c r="A1010" t="s">
        <v>164</v>
      </c>
      <c r="B1010" t="s">
        <v>204</v>
      </c>
      <c r="C1010" s="14" t="s">
        <v>206</v>
      </c>
      <c r="D1010" t="s">
        <v>465</v>
      </c>
      <c r="E1010" t="s">
        <v>483</v>
      </c>
      <c r="F1010" s="20">
        <v>2050</v>
      </c>
      <c r="G1010" s="20">
        <v>38</v>
      </c>
      <c r="H1010" s="11">
        <v>1965.15913301413</v>
      </c>
      <c r="I1010" s="10">
        <v>4856938.8389872098</v>
      </c>
      <c r="J1010" s="33">
        <f t="shared" si="60"/>
        <v>4.0460858128160281E-4</v>
      </c>
      <c r="K1010" s="33">
        <f t="shared" si="61"/>
        <v>4.0452673826807395E-4</v>
      </c>
      <c r="L1010" s="33">
        <f t="shared" si="62"/>
        <v>0.99797955205533551</v>
      </c>
      <c r="M1010" s="33">
        <f t="shared" si="63"/>
        <v>0.99757584264228438</v>
      </c>
    </row>
    <row r="1011" spans="1:13" ht="27.6">
      <c r="A1011" t="s">
        <v>164</v>
      </c>
      <c r="B1011" t="s">
        <v>204</v>
      </c>
      <c r="C1011" s="14" t="s">
        <v>206</v>
      </c>
      <c r="D1011" t="s">
        <v>465</v>
      </c>
      <c r="E1011" t="s">
        <v>483</v>
      </c>
      <c r="F1011" s="20">
        <v>2050</v>
      </c>
      <c r="G1011" s="20">
        <v>39</v>
      </c>
      <c r="H1011" s="11">
        <v>2110.5626544685101</v>
      </c>
      <c r="I1011" s="10">
        <v>4826749.6218683003</v>
      </c>
      <c r="J1011" s="33">
        <f t="shared" si="60"/>
        <v>4.37263753003946E-4</v>
      </c>
      <c r="K1011" s="33">
        <f t="shared" si="61"/>
        <v>4.3716816714167717E-4</v>
      </c>
      <c r="L1011" s="33">
        <f t="shared" si="62"/>
        <v>0.99757584264228438</v>
      </c>
      <c r="M1011" s="33">
        <f t="shared" si="63"/>
        <v>0.9971397342395717</v>
      </c>
    </row>
    <row r="1012" spans="1:13" ht="27.6">
      <c r="A1012" t="s">
        <v>164</v>
      </c>
      <c r="B1012" t="s">
        <v>204</v>
      </c>
      <c r="C1012" s="14" t="s">
        <v>206</v>
      </c>
      <c r="D1012" t="s">
        <v>465</v>
      </c>
      <c r="E1012" t="s">
        <v>483</v>
      </c>
      <c r="F1012" s="20">
        <v>2050</v>
      </c>
      <c r="G1012" s="20">
        <v>40</v>
      </c>
      <c r="H1012" s="11">
        <v>2742.2263603688998</v>
      </c>
      <c r="I1012" s="10">
        <v>4691498.1096593002</v>
      </c>
      <c r="J1012" s="33">
        <f t="shared" si="60"/>
        <v>5.8450974428039197E-4</v>
      </c>
      <c r="K1012" s="33">
        <f t="shared" si="61"/>
        <v>5.8433895173803929E-4</v>
      </c>
      <c r="L1012" s="33">
        <f t="shared" si="62"/>
        <v>0.9971397342395717</v>
      </c>
      <c r="M1012" s="33">
        <f t="shared" si="63"/>
        <v>0.99655706665252974</v>
      </c>
    </row>
    <row r="1013" spans="1:13" ht="27.6">
      <c r="A1013" t="s">
        <v>164</v>
      </c>
      <c r="B1013" t="s">
        <v>204</v>
      </c>
      <c r="C1013" s="14" t="s">
        <v>206</v>
      </c>
      <c r="D1013" t="s">
        <v>465</v>
      </c>
      <c r="E1013" t="s">
        <v>483</v>
      </c>
      <c r="F1013" s="20">
        <v>2050</v>
      </c>
      <c r="G1013" s="20">
        <v>41</v>
      </c>
      <c r="H1013" s="11">
        <v>2920.4990557538799</v>
      </c>
      <c r="I1013" s="10">
        <v>4617544.37554383</v>
      </c>
      <c r="J1013" s="33">
        <f t="shared" si="60"/>
        <v>6.3247882818882905E-4</v>
      </c>
      <c r="K1013" s="33">
        <f t="shared" si="61"/>
        <v>6.322788556164527E-4</v>
      </c>
      <c r="L1013" s="33">
        <f t="shared" si="62"/>
        <v>0.99655706665252974</v>
      </c>
      <c r="M1013" s="33">
        <f t="shared" si="63"/>
        <v>0.99592696469087016</v>
      </c>
    </row>
    <row r="1014" spans="1:13" ht="27.6">
      <c r="A1014" t="s">
        <v>164</v>
      </c>
      <c r="B1014" t="s">
        <v>204</v>
      </c>
      <c r="C1014" s="14" t="s">
        <v>206</v>
      </c>
      <c r="D1014" t="s">
        <v>465</v>
      </c>
      <c r="E1014" t="s">
        <v>483</v>
      </c>
      <c r="F1014" s="20">
        <v>2050</v>
      </c>
      <c r="G1014" s="20">
        <v>42</v>
      </c>
      <c r="H1014" s="11">
        <v>3147.22304774951</v>
      </c>
      <c r="I1014" s="10">
        <v>4571525.73073305</v>
      </c>
      <c r="J1014" s="33">
        <f t="shared" si="60"/>
        <v>6.8844040985958726E-4</v>
      </c>
      <c r="K1014" s="33">
        <f t="shared" si="61"/>
        <v>6.8820348913234408E-4</v>
      </c>
      <c r="L1014" s="33">
        <f t="shared" si="62"/>
        <v>0.99592696469087016</v>
      </c>
      <c r="M1014" s="33">
        <f t="shared" si="63"/>
        <v>0.99524156427884891</v>
      </c>
    </row>
    <row r="1015" spans="1:13" ht="27.6">
      <c r="A1015" t="s">
        <v>164</v>
      </c>
      <c r="B1015" t="s">
        <v>204</v>
      </c>
      <c r="C1015" s="14" t="s">
        <v>206</v>
      </c>
      <c r="D1015" t="s">
        <v>465</v>
      </c>
      <c r="E1015" t="s">
        <v>483</v>
      </c>
      <c r="F1015" s="20">
        <v>2050</v>
      </c>
      <c r="G1015" s="20">
        <v>43</v>
      </c>
      <c r="H1015" s="11">
        <v>3507.9663010679701</v>
      </c>
      <c r="I1015" s="10">
        <v>4591850.3872947097</v>
      </c>
      <c r="J1015" s="33">
        <f t="shared" si="60"/>
        <v>7.6395483415013651E-4</v>
      </c>
      <c r="K1015" s="33">
        <f t="shared" si="61"/>
        <v>7.6366309495246032E-4</v>
      </c>
      <c r="L1015" s="33">
        <f t="shared" si="62"/>
        <v>0.99524156427884891</v>
      </c>
      <c r="M1015" s="33">
        <f t="shared" si="63"/>
        <v>0.9944815350256464</v>
      </c>
    </row>
    <row r="1016" spans="1:13" ht="27.6">
      <c r="A1016" t="s">
        <v>164</v>
      </c>
      <c r="B1016" t="s">
        <v>204</v>
      </c>
      <c r="C1016" s="14" t="s">
        <v>206</v>
      </c>
      <c r="D1016" t="s">
        <v>465</v>
      </c>
      <c r="E1016" t="s">
        <v>483</v>
      </c>
      <c r="F1016" s="20">
        <v>2050</v>
      </c>
      <c r="G1016" s="20">
        <v>44</v>
      </c>
      <c r="H1016" s="11">
        <v>3755.0212503975799</v>
      </c>
      <c r="I1016" s="10">
        <v>4504818.3219469301</v>
      </c>
      <c r="J1016" s="33">
        <f t="shared" si="60"/>
        <v>8.3355664580379862E-4</v>
      </c>
      <c r="K1016" s="33">
        <f t="shared" si="61"/>
        <v>8.3320933397101893E-4</v>
      </c>
      <c r="L1016" s="33">
        <f t="shared" si="62"/>
        <v>0.9944815350256464</v>
      </c>
      <c r="M1016" s="33">
        <f t="shared" si="63"/>
        <v>0.99365292372820124</v>
      </c>
    </row>
    <row r="1017" spans="1:13" ht="27.6">
      <c r="A1017" t="s">
        <v>164</v>
      </c>
      <c r="B1017" t="s">
        <v>204</v>
      </c>
      <c r="C1017" s="14" t="s">
        <v>206</v>
      </c>
      <c r="D1017" t="s">
        <v>465</v>
      </c>
      <c r="E1017" t="s">
        <v>483</v>
      </c>
      <c r="F1017" s="20">
        <v>2050</v>
      </c>
      <c r="G1017" s="20">
        <v>45</v>
      </c>
      <c r="H1017" s="11">
        <v>4742.72161337134</v>
      </c>
      <c r="I1017" s="10">
        <v>4438687.7390442602</v>
      </c>
      <c r="J1017" s="33">
        <f t="shared" si="60"/>
        <v>1.0684963422077861E-3</v>
      </c>
      <c r="K1017" s="33">
        <f t="shared" si="61"/>
        <v>1.0679257032510936E-3</v>
      </c>
      <c r="L1017" s="33">
        <f t="shared" si="62"/>
        <v>0.99365292372820124</v>
      </c>
      <c r="M1017" s="33">
        <f t="shared" si="63"/>
        <v>0.99259177623084127</v>
      </c>
    </row>
    <row r="1018" spans="1:13" ht="27.6">
      <c r="A1018" t="s">
        <v>164</v>
      </c>
      <c r="B1018" t="s">
        <v>204</v>
      </c>
      <c r="C1018" s="14" t="s">
        <v>206</v>
      </c>
      <c r="D1018" t="s">
        <v>465</v>
      </c>
      <c r="E1018" t="s">
        <v>483</v>
      </c>
      <c r="F1018" s="20">
        <v>2050</v>
      </c>
      <c r="G1018" s="20">
        <v>46</v>
      </c>
      <c r="H1018" s="11">
        <v>4966.6124461560803</v>
      </c>
      <c r="I1018" s="10">
        <v>4305076.7548939101</v>
      </c>
      <c r="J1018" s="33">
        <f t="shared" si="60"/>
        <v>1.1536640875241427E-3</v>
      </c>
      <c r="K1018" s="33">
        <f t="shared" si="61"/>
        <v>1.1529988729467311E-3</v>
      </c>
      <c r="L1018" s="33">
        <f t="shared" si="62"/>
        <v>0.99259177623084127</v>
      </c>
      <c r="M1018" s="33">
        <f t="shared" si="63"/>
        <v>0.99144731903155092</v>
      </c>
    </row>
    <row r="1019" spans="1:13" ht="27.6">
      <c r="A1019" t="s">
        <v>164</v>
      </c>
      <c r="B1019" t="s">
        <v>204</v>
      </c>
      <c r="C1019" s="14" t="s">
        <v>206</v>
      </c>
      <c r="D1019" t="s">
        <v>465</v>
      </c>
      <c r="E1019" t="s">
        <v>483</v>
      </c>
      <c r="F1019" s="20">
        <v>2050</v>
      </c>
      <c r="G1019" s="20">
        <v>47</v>
      </c>
      <c r="H1019" s="11">
        <v>5375.8901130050099</v>
      </c>
      <c r="I1019" s="10">
        <v>4233247.0948561896</v>
      </c>
      <c r="J1019" s="33">
        <f t="shared" si="60"/>
        <v>1.2699211722219674E-3</v>
      </c>
      <c r="K1019" s="33">
        <f t="shared" si="61"/>
        <v>1.2691151635554343E-3</v>
      </c>
      <c r="L1019" s="33">
        <f t="shared" si="62"/>
        <v>0.99144731903155092</v>
      </c>
      <c r="M1019" s="33">
        <f t="shared" si="63"/>
        <v>0.99018905820510161</v>
      </c>
    </row>
    <row r="1020" spans="1:13" ht="27.6">
      <c r="A1020" t="s">
        <v>164</v>
      </c>
      <c r="B1020" t="s">
        <v>204</v>
      </c>
      <c r="C1020" s="14" t="s">
        <v>206</v>
      </c>
      <c r="D1020" t="s">
        <v>465</v>
      </c>
      <c r="E1020" t="s">
        <v>483</v>
      </c>
      <c r="F1020" s="20">
        <v>2050</v>
      </c>
      <c r="G1020" s="20">
        <v>48</v>
      </c>
      <c r="H1020" s="11">
        <v>6027.5388440089901</v>
      </c>
      <c r="I1020" s="10">
        <v>4200574.5902806399</v>
      </c>
      <c r="J1020" s="33">
        <f t="shared" si="60"/>
        <v>1.4349319871513795E-3</v>
      </c>
      <c r="K1020" s="33">
        <f t="shared" si="61"/>
        <v>1.4339029644988566E-3</v>
      </c>
      <c r="L1020" s="33">
        <f t="shared" si="62"/>
        <v>0.99018905820510161</v>
      </c>
      <c r="M1020" s="33">
        <f t="shared" si="63"/>
        <v>0.98876922317912697</v>
      </c>
    </row>
    <row r="1021" spans="1:13" ht="27.6">
      <c r="A1021" t="s">
        <v>164</v>
      </c>
      <c r="B1021" t="s">
        <v>204</v>
      </c>
      <c r="C1021" s="14" t="s">
        <v>206</v>
      </c>
      <c r="D1021" t="s">
        <v>465</v>
      </c>
      <c r="E1021" t="s">
        <v>483</v>
      </c>
      <c r="F1021" s="20">
        <v>2050</v>
      </c>
      <c r="G1021" s="20">
        <v>49</v>
      </c>
      <c r="H1021" s="11">
        <v>6593.5671331170797</v>
      </c>
      <c r="I1021" s="10">
        <v>4170640.9632920702</v>
      </c>
      <c r="J1021" s="33">
        <f t="shared" si="60"/>
        <v>1.5809481542886127E-3</v>
      </c>
      <c r="K1021" s="33">
        <f t="shared" si="61"/>
        <v>1.5796991140646366E-3</v>
      </c>
      <c r="L1021" s="33">
        <f t="shared" si="62"/>
        <v>0.98876922317912697</v>
      </c>
      <c r="M1021" s="33">
        <f t="shared" si="63"/>
        <v>0.98720726531325653</v>
      </c>
    </row>
    <row r="1022" spans="1:13" ht="27.6">
      <c r="A1022" t="s">
        <v>164</v>
      </c>
      <c r="B1022" t="s">
        <v>204</v>
      </c>
      <c r="C1022" s="14" t="s">
        <v>206</v>
      </c>
      <c r="D1022" t="s">
        <v>465</v>
      </c>
      <c r="E1022" t="s">
        <v>483</v>
      </c>
      <c r="F1022" s="20">
        <v>2050</v>
      </c>
      <c r="G1022" s="20">
        <v>50</v>
      </c>
      <c r="H1022" s="11">
        <v>7467.19509219466</v>
      </c>
      <c r="I1022" s="10">
        <v>4139200.20141635</v>
      </c>
      <c r="J1022" s="33">
        <f t="shared" si="60"/>
        <v>1.8040188270283563E-3</v>
      </c>
      <c r="K1022" s="33">
        <f t="shared" si="61"/>
        <v>1.8023925631480697E-3</v>
      </c>
      <c r="L1022" s="33">
        <f t="shared" si="62"/>
        <v>0.98720726531325653</v>
      </c>
      <c r="M1022" s="33">
        <f t="shared" si="63"/>
        <v>0.98542793027997022</v>
      </c>
    </row>
    <row r="1023" spans="1:13" ht="27.6">
      <c r="A1023" t="s">
        <v>164</v>
      </c>
      <c r="B1023" t="s">
        <v>204</v>
      </c>
      <c r="C1023" s="14" t="s">
        <v>206</v>
      </c>
      <c r="D1023" t="s">
        <v>465</v>
      </c>
      <c r="E1023" t="s">
        <v>483</v>
      </c>
      <c r="F1023" s="20">
        <v>2050</v>
      </c>
      <c r="G1023" s="20">
        <v>51</v>
      </c>
      <c r="H1023" s="11">
        <v>8040.23157626384</v>
      </c>
      <c r="I1023" s="10">
        <v>4143945.8534681699</v>
      </c>
      <c r="J1023" s="33">
        <f t="shared" si="60"/>
        <v>1.9402356740580414E-3</v>
      </c>
      <c r="K1023" s="33">
        <f t="shared" si="61"/>
        <v>1.9383546335731694E-3</v>
      </c>
      <c r="L1023" s="33">
        <f t="shared" si="62"/>
        <v>0.98542793027997022</v>
      </c>
      <c r="M1023" s="33">
        <f t="shared" si="63"/>
        <v>0.98351782148525957</v>
      </c>
    </row>
    <row r="1024" spans="1:13" ht="27.6">
      <c r="A1024" t="s">
        <v>164</v>
      </c>
      <c r="B1024" t="s">
        <v>204</v>
      </c>
      <c r="C1024" s="14" t="s">
        <v>206</v>
      </c>
      <c r="D1024" t="s">
        <v>465</v>
      </c>
      <c r="E1024" t="s">
        <v>483</v>
      </c>
      <c r="F1024" s="20">
        <v>2050</v>
      </c>
      <c r="G1024" s="20">
        <v>52</v>
      </c>
      <c r="H1024" s="11">
        <v>8924.6797650657008</v>
      </c>
      <c r="I1024" s="10">
        <v>4184982.7141927602</v>
      </c>
      <c r="J1024" s="33">
        <f t="shared" si="60"/>
        <v>2.1325487760795159E-3</v>
      </c>
      <c r="K1024" s="33">
        <f t="shared" si="61"/>
        <v>2.1302765094651788E-3</v>
      </c>
      <c r="L1024" s="33">
        <f t="shared" si="62"/>
        <v>0.98351782148525957</v>
      </c>
      <c r="M1024" s="33">
        <f t="shared" si="63"/>
        <v>0.98142265657350913</v>
      </c>
    </row>
    <row r="1025" spans="1:13" ht="27.6">
      <c r="A1025" t="s">
        <v>164</v>
      </c>
      <c r="B1025" t="s">
        <v>204</v>
      </c>
      <c r="C1025" s="14" t="s">
        <v>206</v>
      </c>
      <c r="D1025" t="s">
        <v>465</v>
      </c>
      <c r="E1025" t="s">
        <v>483</v>
      </c>
      <c r="F1025" s="20">
        <v>2050</v>
      </c>
      <c r="G1025" s="20">
        <v>53</v>
      </c>
      <c r="H1025" s="11">
        <v>10189.3465055084</v>
      </c>
      <c r="I1025" s="10">
        <v>4295224.8486891501</v>
      </c>
      <c r="J1025" s="33">
        <f t="shared" si="60"/>
        <v>2.3722498505795485E-3</v>
      </c>
      <c r="K1025" s="33">
        <f t="shared" si="61"/>
        <v>2.3694382895839139E-3</v>
      </c>
      <c r="L1025" s="33">
        <f t="shared" si="62"/>
        <v>0.98142265657350913</v>
      </c>
      <c r="M1025" s="33">
        <f t="shared" si="63"/>
        <v>0.97909723615275868</v>
      </c>
    </row>
    <row r="1026" spans="1:13" ht="27.6">
      <c r="A1026" t="s">
        <v>164</v>
      </c>
      <c r="B1026" t="s">
        <v>204</v>
      </c>
      <c r="C1026" s="14" t="s">
        <v>206</v>
      </c>
      <c r="D1026" t="s">
        <v>465</v>
      </c>
      <c r="E1026" t="s">
        <v>483</v>
      </c>
      <c r="F1026" s="20">
        <v>2050</v>
      </c>
      <c r="G1026" s="20">
        <v>54</v>
      </c>
      <c r="H1026" s="11">
        <v>10958.141509282001</v>
      </c>
      <c r="I1026" s="10">
        <v>4234216.2762408601</v>
      </c>
      <c r="J1026" s="33">
        <f t="shared" ref="J1026:J1089" si="64">IF(I1026&gt;0,H1026/I1026,0)</f>
        <v>2.5879975878347543E-3</v>
      </c>
      <c r="K1026" s="33">
        <f t="shared" ref="K1026:K1089" si="65">1-EXP(-J1026)</f>
        <v>2.5846516091614369E-3</v>
      </c>
      <c r="L1026" s="33">
        <f t="shared" ref="L1026:L1089" si="66">IF(G1026=30,1,M1025)</f>
        <v>0.97909723615275868</v>
      </c>
      <c r="M1026" s="33">
        <f t="shared" ref="M1026:M1089" si="67">L1026*(1-K1026)</f>
        <v>0.97656661090581098</v>
      </c>
    </row>
    <row r="1027" spans="1:13" ht="27.6">
      <c r="A1027" t="s">
        <v>164</v>
      </c>
      <c r="B1027" t="s">
        <v>204</v>
      </c>
      <c r="C1027" s="14" t="s">
        <v>206</v>
      </c>
      <c r="D1027" t="s">
        <v>465</v>
      </c>
      <c r="E1027" t="s">
        <v>483</v>
      </c>
      <c r="F1027" s="20">
        <v>2050</v>
      </c>
      <c r="G1027" s="20">
        <v>55</v>
      </c>
      <c r="H1027" s="11">
        <v>11426.965566331201</v>
      </c>
      <c r="I1027" s="10">
        <v>4143346.02579073</v>
      </c>
      <c r="J1027" s="33">
        <f t="shared" si="64"/>
        <v>2.7579076174673199E-3</v>
      </c>
      <c r="K1027" s="33">
        <f t="shared" si="65"/>
        <v>2.754108083977469E-3</v>
      </c>
      <c r="L1027" s="33">
        <f t="shared" si="66"/>
        <v>0.97656661090581098</v>
      </c>
      <c r="M1027" s="33">
        <f t="shared" si="67"/>
        <v>0.97387704090817284</v>
      </c>
    </row>
    <row r="1028" spans="1:13" ht="27.6">
      <c r="A1028" t="s">
        <v>164</v>
      </c>
      <c r="B1028" t="s">
        <v>204</v>
      </c>
      <c r="C1028" s="14" t="s">
        <v>206</v>
      </c>
      <c r="D1028" t="s">
        <v>465</v>
      </c>
      <c r="E1028" t="s">
        <v>483</v>
      </c>
      <c r="F1028" s="20">
        <v>2050</v>
      </c>
      <c r="G1028" s="20">
        <v>56</v>
      </c>
      <c r="H1028" s="11">
        <v>11951.634662153599</v>
      </c>
      <c r="I1028" s="10">
        <v>4065738.4286760399</v>
      </c>
      <c r="J1028" s="33">
        <f t="shared" si="64"/>
        <v>2.939597534818665E-3</v>
      </c>
      <c r="K1028" s="33">
        <f t="shared" si="65"/>
        <v>2.9352811485007235E-3</v>
      </c>
      <c r="L1028" s="33">
        <f t="shared" si="66"/>
        <v>0.97387704090817284</v>
      </c>
      <c r="M1028" s="33">
        <f t="shared" si="67"/>
        <v>0.97101843798903742</v>
      </c>
    </row>
    <row r="1029" spans="1:13" ht="27.6">
      <c r="A1029" t="s">
        <v>164</v>
      </c>
      <c r="B1029" t="s">
        <v>204</v>
      </c>
      <c r="C1029" s="14" t="s">
        <v>206</v>
      </c>
      <c r="D1029" t="s">
        <v>465</v>
      </c>
      <c r="E1029" t="s">
        <v>483</v>
      </c>
      <c r="F1029" s="20">
        <v>2050</v>
      </c>
      <c r="G1029" s="20">
        <v>57</v>
      </c>
      <c r="H1029" s="11">
        <v>12828.731703534901</v>
      </c>
      <c r="I1029" s="10">
        <v>3990151.1972078299</v>
      </c>
      <c r="J1029" s="33">
        <f t="shared" si="64"/>
        <v>3.2150991452434192E-3</v>
      </c>
      <c r="K1029" s="33">
        <f t="shared" si="65"/>
        <v>3.2099362485435989E-3</v>
      </c>
      <c r="L1029" s="33">
        <f t="shared" si="66"/>
        <v>0.97101843798903742</v>
      </c>
      <c r="M1029" s="33">
        <f t="shared" si="67"/>
        <v>0.96790153070693219</v>
      </c>
    </row>
    <row r="1030" spans="1:13" ht="27.6">
      <c r="A1030" t="s">
        <v>164</v>
      </c>
      <c r="B1030" t="s">
        <v>204</v>
      </c>
      <c r="C1030" s="14" t="s">
        <v>206</v>
      </c>
      <c r="D1030" t="s">
        <v>465</v>
      </c>
      <c r="E1030" t="s">
        <v>483</v>
      </c>
      <c r="F1030" s="20">
        <v>2050</v>
      </c>
      <c r="G1030" s="20">
        <v>58</v>
      </c>
      <c r="H1030" s="11">
        <v>14054.534108915601</v>
      </c>
      <c r="I1030" s="10">
        <v>3997020.2457855698</v>
      </c>
      <c r="J1030" s="33">
        <f t="shared" si="64"/>
        <v>3.5162529195929401E-3</v>
      </c>
      <c r="K1030" s="33">
        <f t="shared" si="65"/>
        <v>3.5100781417760629E-3</v>
      </c>
      <c r="L1030" s="33">
        <f t="shared" si="66"/>
        <v>0.96790153070693219</v>
      </c>
      <c r="M1030" s="33">
        <f t="shared" si="67"/>
        <v>0.9645041207006062</v>
      </c>
    </row>
    <row r="1031" spans="1:13" ht="27.6">
      <c r="A1031" t="s">
        <v>164</v>
      </c>
      <c r="B1031" t="s">
        <v>204</v>
      </c>
      <c r="C1031" s="14" t="s">
        <v>206</v>
      </c>
      <c r="D1031" t="s">
        <v>465</v>
      </c>
      <c r="E1031" t="s">
        <v>483</v>
      </c>
      <c r="F1031" s="20">
        <v>2050</v>
      </c>
      <c r="G1031" s="20">
        <v>59</v>
      </c>
      <c r="H1031" s="11">
        <v>15360.969158349601</v>
      </c>
      <c r="I1031" s="10">
        <v>3982521.43486562</v>
      </c>
      <c r="J1031" s="33">
        <f t="shared" si="64"/>
        <v>3.8570964173273601E-3</v>
      </c>
      <c r="K1031" s="33">
        <f t="shared" si="65"/>
        <v>3.8496673755206157E-3</v>
      </c>
      <c r="L1031" s="33">
        <f t="shared" si="66"/>
        <v>0.9645041207006062</v>
      </c>
      <c r="M1031" s="33">
        <f t="shared" si="67"/>
        <v>0.96079110065358986</v>
      </c>
    </row>
    <row r="1032" spans="1:13" ht="27.6">
      <c r="A1032" t="s">
        <v>164</v>
      </c>
      <c r="B1032" t="s">
        <v>204</v>
      </c>
      <c r="C1032" s="14" t="s">
        <v>206</v>
      </c>
      <c r="D1032" t="s">
        <v>465</v>
      </c>
      <c r="E1032" t="s">
        <v>483</v>
      </c>
      <c r="F1032" s="20">
        <v>2050</v>
      </c>
      <c r="G1032" s="20">
        <v>60</v>
      </c>
      <c r="H1032" s="11">
        <v>22324.5047139868</v>
      </c>
      <c r="I1032" s="10">
        <v>5855333.1705347504</v>
      </c>
      <c r="J1032" s="33">
        <f t="shared" si="64"/>
        <v>3.8126788115710191E-3</v>
      </c>
      <c r="K1032" s="33">
        <f t="shared" si="65"/>
        <v>3.8054197800931888E-3</v>
      </c>
      <c r="L1032" s="33">
        <f t="shared" si="66"/>
        <v>0.96079110065358986</v>
      </c>
      <c r="M1032" s="33">
        <f t="shared" si="67"/>
        <v>0.95713488719462514</v>
      </c>
    </row>
    <row r="1033" spans="1:13" ht="27.6">
      <c r="A1033" t="s">
        <v>164</v>
      </c>
      <c r="B1033" t="s">
        <v>204</v>
      </c>
      <c r="C1033" s="14" t="s">
        <v>206</v>
      </c>
      <c r="D1033" t="s">
        <v>465</v>
      </c>
      <c r="E1033" t="s">
        <v>483</v>
      </c>
      <c r="F1033" s="20">
        <v>2050</v>
      </c>
      <c r="G1033" s="20">
        <v>61</v>
      </c>
      <c r="H1033" s="11">
        <v>17369.287898719998</v>
      </c>
      <c r="I1033" s="10">
        <v>3874501.8576195398</v>
      </c>
      <c r="J1033" s="33">
        <f t="shared" si="64"/>
        <v>4.4829731761676164E-3</v>
      </c>
      <c r="K1033" s="33">
        <f t="shared" si="65"/>
        <v>4.4729396508597086E-3</v>
      </c>
      <c r="L1033" s="33">
        <f t="shared" si="66"/>
        <v>0.95713488719462514</v>
      </c>
      <c r="M1033" s="33">
        <f t="shared" si="67"/>
        <v>0.95285368060647113</v>
      </c>
    </row>
    <row r="1034" spans="1:13" ht="27.6">
      <c r="A1034" t="s">
        <v>164</v>
      </c>
      <c r="B1034" t="s">
        <v>204</v>
      </c>
      <c r="C1034" s="14" t="s">
        <v>206</v>
      </c>
      <c r="D1034" t="s">
        <v>465</v>
      </c>
      <c r="E1034" t="s">
        <v>483</v>
      </c>
      <c r="F1034" s="20">
        <v>2050</v>
      </c>
      <c r="G1034" s="20">
        <v>62</v>
      </c>
      <c r="H1034" s="11">
        <v>18882.812984398101</v>
      </c>
      <c r="I1034" s="10">
        <v>3819942.9619149701</v>
      </c>
      <c r="J1034" s="33">
        <f t="shared" si="64"/>
        <v>4.9432185696647113E-3</v>
      </c>
      <c r="K1034" s="33">
        <f t="shared" si="65"/>
        <v>4.9310209714921172E-3</v>
      </c>
      <c r="L1034" s="33">
        <f t="shared" si="66"/>
        <v>0.95285368060647113</v>
      </c>
      <c r="M1034" s="33">
        <f t="shared" si="67"/>
        <v>0.94815513912463723</v>
      </c>
    </row>
    <row r="1035" spans="1:13" ht="27.6">
      <c r="A1035" t="s">
        <v>164</v>
      </c>
      <c r="B1035" t="s">
        <v>204</v>
      </c>
      <c r="C1035" s="14" t="s">
        <v>206</v>
      </c>
      <c r="D1035" t="s">
        <v>465</v>
      </c>
      <c r="E1035" t="s">
        <v>483</v>
      </c>
      <c r="F1035" s="20">
        <v>2050</v>
      </c>
      <c r="G1035" s="20">
        <v>63</v>
      </c>
      <c r="H1035" s="11">
        <v>19944.9475142544</v>
      </c>
      <c r="I1035" s="10">
        <v>3660791.7512883199</v>
      </c>
      <c r="J1035" s="33">
        <f t="shared" si="64"/>
        <v>5.4482606139055296E-3</v>
      </c>
      <c r="K1035" s="33">
        <f t="shared" si="65"/>
        <v>5.4334457593209207E-3</v>
      </c>
      <c r="L1035" s="33">
        <f t="shared" si="66"/>
        <v>0.94815513912463723</v>
      </c>
      <c r="M1035" s="33">
        <f t="shared" si="67"/>
        <v>0.94300338960478214</v>
      </c>
    </row>
    <row r="1036" spans="1:13" ht="27.6">
      <c r="A1036" t="s">
        <v>164</v>
      </c>
      <c r="B1036" t="s">
        <v>204</v>
      </c>
      <c r="C1036" s="14" t="s">
        <v>206</v>
      </c>
      <c r="D1036" t="s">
        <v>465</v>
      </c>
      <c r="E1036" t="s">
        <v>483</v>
      </c>
      <c r="F1036" s="20">
        <v>2050</v>
      </c>
      <c r="G1036" s="20">
        <v>64</v>
      </c>
      <c r="H1036" s="11">
        <v>21492.1952675803</v>
      </c>
      <c r="I1036" s="10">
        <v>3585126.89273166</v>
      </c>
      <c r="J1036" s="33">
        <f t="shared" si="64"/>
        <v>5.9948213579699783E-3</v>
      </c>
      <c r="K1036" s="33">
        <f t="shared" si="65"/>
        <v>5.9768882695284686E-3</v>
      </c>
      <c r="L1036" s="33">
        <f t="shared" si="66"/>
        <v>0.94300338960478214</v>
      </c>
      <c r="M1036" s="33">
        <f t="shared" si="67"/>
        <v>0.93736716370732776</v>
      </c>
    </row>
    <row r="1037" spans="1:13" ht="27.6">
      <c r="A1037" t="s">
        <v>164</v>
      </c>
      <c r="B1037" t="s">
        <v>204</v>
      </c>
      <c r="C1037" s="14" t="s">
        <v>206</v>
      </c>
      <c r="D1037" t="s">
        <v>465</v>
      </c>
      <c r="E1037" t="s">
        <v>483</v>
      </c>
      <c r="F1037" s="20">
        <v>2050</v>
      </c>
      <c r="G1037" s="20">
        <v>65</v>
      </c>
      <c r="H1037" s="11">
        <v>22426.721377139202</v>
      </c>
      <c r="I1037" s="10">
        <v>3585827.9658865202</v>
      </c>
      <c r="J1037" s="33">
        <f t="shared" si="64"/>
        <v>6.2542658461292545E-3</v>
      </c>
      <c r="K1037" s="33">
        <f t="shared" si="65"/>
        <v>6.2347486352981596E-3</v>
      </c>
      <c r="L1037" s="33">
        <f t="shared" si="66"/>
        <v>0.93736716370732776</v>
      </c>
      <c r="M1037" s="33">
        <f t="shared" si="67"/>
        <v>0.93152291506263019</v>
      </c>
    </row>
    <row r="1038" spans="1:13" ht="27.6">
      <c r="A1038" t="s">
        <v>164</v>
      </c>
      <c r="B1038" t="s">
        <v>204</v>
      </c>
      <c r="C1038" s="14" t="s">
        <v>206</v>
      </c>
      <c r="D1038" t="s">
        <v>465</v>
      </c>
      <c r="E1038" t="s">
        <v>483</v>
      </c>
      <c r="F1038" s="20">
        <v>2050</v>
      </c>
      <c r="G1038" s="20">
        <v>66</v>
      </c>
      <c r="H1038" s="11">
        <v>24358.719959080499</v>
      </c>
      <c r="I1038" s="10">
        <v>3602420.5579318898</v>
      </c>
      <c r="J1038" s="33">
        <f t="shared" si="64"/>
        <v>6.7617646433443005E-3</v>
      </c>
      <c r="K1038" s="33">
        <f t="shared" si="65"/>
        <v>6.7389553521070011E-3</v>
      </c>
      <c r="L1038" s="33">
        <f t="shared" si="66"/>
        <v>0.93152291506263019</v>
      </c>
      <c r="M1038" s="33">
        <f t="shared" si="67"/>
        <v>0.92524542372855856</v>
      </c>
    </row>
    <row r="1039" spans="1:13" ht="27.6">
      <c r="A1039" t="s">
        <v>164</v>
      </c>
      <c r="B1039" t="s">
        <v>204</v>
      </c>
      <c r="C1039" s="14" t="s">
        <v>206</v>
      </c>
      <c r="D1039" t="s">
        <v>465</v>
      </c>
      <c r="E1039" t="s">
        <v>483</v>
      </c>
      <c r="F1039" s="20">
        <v>2050</v>
      </c>
      <c r="G1039" s="20">
        <v>67</v>
      </c>
      <c r="H1039" s="11">
        <v>26241.901018049801</v>
      </c>
      <c r="I1039" s="10">
        <v>3522252.7576215002</v>
      </c>
      <c r="J1039" s="33">
        <f t="shared" si="64"/>
        <v>7.4503174030504217E-3</v>
      </c>
      <c r="K1039" s="33">
        <f t="shared" si="65"/>
        <v>7.4226325845740959E-3</v>
      </c>
      <c r="L1039" s="33">
        <f t="shared" si="66"/>
        <v>0.92524542372855856</v>
      </c>
      <c r="M1039" s="33">
        <f t="shared" si="67"/>
        <v>0.91837766689766287</v>
      </c>
    </row>
    <row r="1040" spans="1:13" ht="27.6">
      <c r="A1040" t="s">
        <v>164</v>
      </c>
      <c r="B1040" t="s">
        <v>204</v>
      </c>
      <c r="C1040" s="14" t="s">
        <v>206</v>
      </c>
      <c r="D1040" t="s">
        <v>465</v>
      </c>
      <c r="E1040" t="s">
        <v>483</v>
      </c>
      <c r="F1040" s="20">
        <v>2050</v>
      </c>
      <c r="G1040" s="20">
        <v>68</v>
      </c>
      <c r="H1040" s="11">
        <v>27497.697266217299</v>
      </c>
      <c r="I1040" s="10">
        <v>3346376.1591368099</v>
      </c>
      <c r="J1040" s="33">
        <f t="shared" si="64"/>
        <v>8.2171566968461396E-3</v>
      </c>
      <c r="K1040" s="33">
        <f t="shared" si="65"/>
        <v>8.1834881477844679E-3</v>
      </c>
      <c r="L1040" s="33">
        <f t="shared" si="66"/>
        <v>0.91837766689766287</v>
      </c>
      <c r="M1040" s="33">
        <f t="shared" si="67"/>
        <v>0.91086213414541595</v>
      </c>
    </row>
    <row r="1041" spans="1:13" ht="27.6">
      <c r="A1041" t="s">
        <v>164</v>
      </c>
      <c r="B1041" t="s">
        <v>204</v>
      </c>
      <c r="C1041" s="14" t="s">
        <v>206</v>
      </c>
      <c r="D1041" t="s">
        <v>465</v>
      </c>
      <c r="E1041" t="s">
        <v>483</v>
      </c>
      <c r="F1041" s="20">
        <v>2050</v>
      </c>
      <c r="G1041" s="20">
        <v>69</v>
      </c>
      <c r="H1041" s="11">
        <v>29173.221337720999</v>
      </c>
      <c r="I1041" s="10">
        <v>3219784.9841902498</v>
      </c>
      <c r="J1041" s="33">
        <f t="shared" si="64"/>
        <v>9.0606116498359382E-3</v>
      </c>
      <c r="K1041" s="33">
        <f t="shared" si="65"/>
        <v>9.0196879991363277E-3</v>
      </c>
      <c r="L1041" s="33">
        <f t="shared" si="66"/>
        <v>0.91086213414541595</v>
      </c>
      <c r="M1041" s="33">
        <f t="shared" si="67"/>
        <v>0.90264644188519683</v>
      </c>
    </row>
    <row r="1042" spans="1:13" ht="27.6">
      <c r="A1042" t="s">
        <v>164</v>
      </c>
      <c r="B1042" t="s">
        <v>228</v>
      </c>
      <c r="C1042" s="14" t="s">
        <v>230</v>
      </c>
      <c r="D1042" t="s">
        <v>465</v>
      </c>
      <c r="E1042" t="s">
        <v>483</v>
      </c>
      <c r="F1042" s="20">
        <v>2025</v>
      </c>
      <c r="G1042" s="20">
        <v>30</v>
      </c>
      <c r="H1042" s="11">
        <v>1282.1480800753</v>
      </c>
      <c r="I1042" s="10">
        <v>4467259.0074498402</v>
      </c>
      <c r="J1042" s="33">
        <f t="shared" si="64"/>
        <v>2.8701001619496906E-4</v>
      </c>
      <c r="K1042" s="33">
        <f t="shared" si="65"/>
        <v>2.8696883276035923E-4</v>
      </c>
      <c r="L1042" s="33">
        <f t="shared" si="66"/>
        <v>1</v>
      </c>
      <c r="M1042" s="33">
        <f t="shared" si="67"/>
        <v>0.99971303116723964</v>
      </c>
    </row>
    <row r="1043" spans="1:13" ht="27.6">
      <c r="A1043" t="s">
        <v>164</v>
      </c>
      <c r="B1043" t="s">
        <v>228</v>
      </c>
      <c r="C1043" s="14" t="s">
        <v>230</v>
      </c>
      <c r="D1043" t="s">
        <v>465</v>
      </c>
      <c r="E1043" t="s">
        <v>483</v>
      </c>
      <c r="F1043" s="20">
        <v>2025</v>
      </c>
      <c r="G1043" s="20">
        <v>31</v>
      </c>
      <c r="H1043" s="11">
        <v>1314.75875065376</v>
      </c>
      <c r="I1043" s="10">
        <v>4410712.3904493405</v>
      </c>
      <c r="J1043" s="33">
        <f t="shared" si="64"/>
        <v>2.9808308369882607E-4</v>
      </c>
      <c r="K1043" s="33">
        <f t="shared" si="65"/>
        <v>2.9803866135036383E-4</v>
      </c>
      <c r="L1043" s="33">
        <f t="shared" si="66"/>
        <v>0.99971303116723964</v>
      </c>
      <c r="M1043" s="33">
        <f t="shared" si="67"/>
        <v>0.999415078033696</v>
      </c>
    </row>
    <row r="1044" spans="1:13" ht="27.6">
      <c r="A1044" t="s">
        <v>164</v>
      </c>
      <c r="B1044" t="s">
        <v>228</v>
      </c>
      <c r="C1044" s="14" t="s">
        <v>230</v>
      </c>
      <c r="D1044" t="s">
        <v>465</v>
      </c>
      <c r="E1044" t="s">
        <v>483</v>
      </c>
      <c r="F1044" s="20">
        <v>2025</v>
      </c>
      <c r="G1044" s="20">
        <v>32</v>
      </c>
      <c r="H1044" s="11">
        <v>1357.87268476749</v>
      </c>
      <c r="I1044" s="10">
        <v>4358505.8007635903</v>
      </c>
      <c r="J1044" s="33">
        <f t="shared" si="64"/>
        <v>3.1154545774141149E-4</v>
      </c>
      <c r="K1044" s="33">
        <f t="shared" si="65"/>
        <v>3.1149693249465926E-4</v>
      </c>
      <c r="L1044" s="33">
        <f t="shared" si="66"/>
        <v>0.999415078033696</v>
      </c>
      <c r="M1044" s="33">
        <f t="shared" si="67"/>
        <v>0.99910376330259965</v>
      </c>
    </row>
    <row r="1045" spans="1:13" ht="27.6">
      <c r="A1045" t="s">
        <v>164</v>
      </c>
      <c r="B1045" t="s">
        <v>228</v>
      </c>
      <c r="C1045" s="14" t="s">
        <v>230</v>
      </c>
      <c r="D1045" t="s">
        <v>465</v>
      </c>
      <c r="E1045" t="s">
        <v>483</v>
      </c>
      <c r="F1045" s="20">
        <v>2025</v>
      </c>
      <c r="G1045" s="20">
        <v>33</v>
      </c>
      <c r="H1045" s="11">
        <v>1441.3153915467201</v>
      </c>
      <c r="I1045" s="10">
        <v>4398745.9279128602</v>
      </c>
      <c r="J1045" s="33">
        <f t="shared" si="64"/>
        <v>3.2766506981015905E-4</v>
      </c>
      <c r="K1045" s="33">
        <f t="shared" si="65"/>
        <v>3.2761139347392554E-4</v>
      </c>
      <c r="L1045" s="33">
        <f t="shared" si="66"/>
        <v>0.99910376330259965</v>
      </c>
      <c r="M1045" s="33">
        <f t="shared" si="67"/>
        <v>0.99877644552647904</v>
      </c>
    </row>
    <row r="1046" spans="1:13" ht="27.6">
      <c r="A1046" t="s">
        <v>164</v>
      </c>
      <c r="B1046" t="s">
        <v>228</v>
      </c>
      <c r="C1046" s="14" t="s">
        <v>230</v>
      </c>
      <c r="D1046" t="s">
        <v>465</v>
      </c>
      <c r="E1046" t="s">
        <v>483</v>
      </c>
      <c r="F1046" s="20">
        <v>2025</v>
      </c>
      <c r="G1046" s="20">
        <v>34</v>
      </c>
      <c r="H1046" s="11">
        <v>1533.2271321993701</v>
      </c>
      <c r="I1046" s="10">
        <v>4419468.5889959903</v>
      </c>
      <c r="J1046" s="33">
        <f t="shared" si="64"/>
        <v>3.4692567699585954E-4</v>
      </c>
      <c r="K1046" s="33">
        <f t="shared" si="65"/>
        <v>3.4686550524176685E-4</v>
      </c>
      <c r="L1046" s="33">
        <f t="shared" si="66"/>
        <v>0.99877644552647904</v>
      </c>
      <c r="M1046" s="33">
        <f t="shared" si="67"/>
        <v>0.9984300044300779</v>
      </c>
    </row>
    <row r="1047" spans="1:13" ht="27.6">
      <c r="A1047" t="s">
        <v>164</v>
      </c>
      <c r="B1047" t="s">
        <v>228</v>
      </c>
      <c r="C1047" s="14" t="s">
        <v>230</v>
      </c>
      <c r="D1047" t="s">
        <v>465</v>
      </c>
      <c r="E1047" t="s">
        <v>483</v>
      </c>
      <c r="F1047" s="20">
        <v>2025</v>
      </c>
      <c r="G1047" s="20">
        <v>35</v>
      </c>
      <c r="H1047" s="11">
        <v>3015.0568857181102</v>
      </c>
      <c r="I1047" s="10">
        <v>6509663.36688188</v>
      </c>
      <c r="J1047" s="33">
        <f t="shared" si="64"/>
        <v>4.6316632916185933E-4</v>
      </c>
      <c r="K1047" s="33">
        <f t="shared" si="65"/>
        <v>4.6305908419563835E-4</v>
      </c>
      <c r="L1047" s="33">
        <f t="shared" si="66"/>
        <v>0.9984300044300779</v>
      </c>
      <c r="M1047" s="33">
        <f t="shared" si="67"/>
        <v>0.99796767234659312</v>
      </c>
    </row>
    <row r="1048" spans="1:13" ht="27.6">
      <c r="A1048" t="s">
        <v>164</v>
      </c>
      <c r="B1048" t="s">
        <v>228</v>
      </c>
      <c r="C1048" s="14" t="s">
        <v>230</v>
      </c>
      <c r="D1048" t="s">
        <v>465</v>
      </c>
      <c r="E1048" t="s">
        <v>483</v>
      </c>
      <c r="F1048" s="20">
        <v>2025</v>
      </c>
      <c r="G1048" s="20">
        <v>36</v>
      </c>
      <c r="H1048" s="11">
        <v>2253.9127686496599</v>
      </c>
      <c r="I1048" s="10">
        <v>4383096.0054953797</v>
      </c>
      <c r="J1048" s="33">
        <f t="shared" si="64"/>
        <v>5.1422847362316026E-4</v>
      </c>
      <c r="K1048" s="33">
        <f t="shared" si="65"/>
        <v>5.1409628082166314E-4</v>
      </c>
      <c r="L1048" s="33">
        <f t="shared" si="66"/>
        <v>0.99796767234659312</v>
      </c>
      <c r="M1048" s="33">
        <f t="shared" si="67"/>
        <v>0.99745462087785952</v>
      </c>
    </row>
    <row r="1049" spans="1:13" ht="27.6">
      <c r="A1049" t="s">
        <v>164</v>
      </c>
      <c r="B1049" t="s">
        <v>228</v>
      </c>
      <c r="C1049" s="14" t="s">
        <v>230</v>
      </c>
      <c r="D1049" t="s">
        <v>465</v>
      </c>
      <c r="E1049" t="s">
        <v>483</v>
      </c>
      <c r="F1049" s="20">
        <v>2025</v>
      </c>
      <c r="G1049" s="20">
        <v>37</v>
      </c>
      <c r="H1049" s="11">
        <v>2405.8782525460101</v>
      </c>
      <c r="I1049" s="10">
        <v>4369642.2930548899</v>
      </c>
      <c r="J1049" s="33">
        <f t="shared" si="64"/>
        <v>5.5058929111197804E-4</v>
      </c>
      <c r="K1049" s="33">
        <f t="shared" si="65"/>
        <v>5.5043774464280659E-4</v>
      </c>
      <c r="L1049" s="33">
        <f t="shared" si="66"/>
        <v>0.99745462087785952</v>
      </c>
      <c r="M1049" s="33">
        <f t="shared" si="67"/>
        <v>0.99690558420595998</v>
      </c>
    </row>
    <row r="1050" spans="1:13" ht="27.6">
      <c r="A1050" t="s">
        <v>164</v>
      </c>
      <c r="B1050" t="s">
        <v>228</v>
      </c>
      <c r="C1050" s="14" t="s">
        <v>230</v>
      </c>
      <c r="D1050" t="s">
        <v>465</v>
      </c>
      <c r="E1050" t="s">
        <v>483</v>
      </c>
      <c r="F1050" s="20">
        <v>2025</v>
      </c>
      <c r="G1050" s="20">
        <v>38</v>
      </c>
      <c r="H1050" s="11">
        <v>2503.3801550580602</v>
      </c>
      <c r="I1050" s="10">
        <v>4239505.8530855002</v>
      </c>
      <c r="J1050" s="33">
        <f t="shared" si="64"/>
        <v>5.9048866585149472E-4</v>
      </c>
      <c r="K1050" s="33">
        <f t="shared" si="65"/>
        <v>5.9031436172918283E-4</v>
      </c>
      <c r="L1050" s="33">
        <f t="shared" si="66"/>
        <v>0.99690558420595998</v>
      </c>
      <c r="M1050" s="33">
        <f t="shared" si="67"/>
        <v>0.99631709652231515</v>
      </c>
    </row>
    <row r="1051" spans="1:13" ht="27.6">
      <c r="A1051" t="s">
        <v>164</v>
      </c>
      <c r="B1051" t="s">
        <v>228</v>
      </c>
      <c r="C1051" s="14" t="s">
        <v>230</v>
      </c>
      <c r="D1051" t="s">
        <v>465</v>
      </c>
      <c r="E1051" t="s">
        <v>483</v>
      </c>
      <c r="F1051" s="20">
        <v>2025</v>
      </c>
      <c r="G1051" s="20">
        <v>39</v>
      </c>
      <c r="H1051" s="11">
        <v>2667.9074502849599</v>
      </c>
      <c r="I1051" s="10">
        <v>4208510.7208543802</v>
      </c>
      <c r="J1051" s="33">
        <f t="shared" si="64"/>
        <v>6.3393148485156798E-4</v>
      </c>
      <c r="K1051" s="33">
        <f t="shared" si="65"/>
        <v>6.3373059274063337E-4</v>
      </c>
      <c r="L1051" s="33">
        <f t="shared" si="66"/>
        <v>0.99631709652231515</v>
      </c>
      <c r="M1051" s="33">
        <f t="shared" si="67"/>
        <v>0.99568569989817846</v>
      </c>
    </row>
    <row r="1052" spans="1:13" ht="27.6">
      <c r="A1052" t="s">
        <v>164</v>
      </c>
      <c r="B1052" t="s">
        <v>228</v>
      </c>
      <c r="C1052" s="14" t="s">
        <v>230</v>
      </c>
      <c r="D1052" t="s">
        <v>465</v>
      </c>
      <c r="E1052" t="s">
        <v>483</v>
      </c>
      <c r="F1052" s="20">
        <v>2025</v>
      </c>
      <c r="G1052" s="20">
        <v>40</v>
      </c>
      <c r="H1052" s="11">
        <v>3656.0683826240302</v>
      </c>
      <c r="I1052" s="10">
        <v>4272859.9416291798</v>
      </c>
      <c r="J1052" s="33">
        <f t="shared" si="64"/>
        <v>8.5564901086601587E-4</v>
      </c>
      <c r="K1052" s="33">
        <f t="shared" si="65"/>
        <v>8.5528304763726748E-4</v>
      </c>
      <c r="L1052" s="33">
        <f t="shared" si="66"/>
        <v>0.99568569989817846</v>
      </c>
      <c r="M1052" s="33">
        <f t="shared" si="67"/>
        <v>0.99483410679828066</v>
      </c>
    </row>
    <row r="1053" spans="1:13" ht="27.6">
      <c r="A1053" t="s">
        <v>164</v>
      </c>
      <c r="B1053" t="s">
        <v>228</v>
      </c>
      <c r="C1053" s="14" t="s">
        <v>230</v>
      </c>
      <c r="D1053" t="s">
        <v>465</v>
      </c>
      <c r="E1053" t="s">
        <v>483</v>
      </c>
      <c r="F1053" s="20">
        <v>2025</v>
      </c>
      <c r="G1053" s="20">
        <v>41</v>
      </c>
      <c r="H1053" s="11">
        <v>4025.7313044244002</v>
      </c>
      <c r="I1053" s="10">
        <v>4362484.6630329899</v>
      </c>
      <c r="J1053" s="33">
        <f t="shared" si="64"/>
        <v>9.2280698165836893E-4</v>
      </c>
      <c r="K1053" s="33">
        <f t="shared" si="65"/>
        <v>9.2238132623834179E-4</v>
      </c>
      <c r="L1053" s="33">
        <f t="shared" si="66"/>
        <v>0.99483410679828066</v>
      </c>
      <c r="M1053" s="33">
        <f t="shared" si="67"/>
        <v>0.99391649039546492</v>
      </c>
    </row>
    <row r="1054" spans="1:13" ht="27.6">
      <c r="A1054" t="s">
        <v>164</v>
      </c>
      <c r="B1054" t="s">
        <v>228</v>
      </c>
      <c r="C1054" s="14" t="s">
        <v>230</v>
      </c>
      <c r="D1054" t="s">
        <v>465</v>
      </c>
      <c r="E1054" t="s">
        <v>483</v>
      </c>
      <c r="F1054" s="20">
        <v>2025</v>
      </c>
      <c r="G1054" s="20">
        <v>42</v>
      </c>
      <c r="H1054" s="11">
        <v>4336.9856908261299</v>
      </c>
      <c r="I1054" s="10">
        <v>4343004.7687664302</v>
      </c>
      <c r="J1054" s="33">
        <f t="shared" si="64"/>
        <v>9.9861407521732704E-4</v>
      </c>
      <c r="K1054" s="33">
        <f t="shared" si="65"/>
        <v>9.981156261149593E-4</v>
      </c>
      <c r="L1054" s="33">
        <f t="shared" si="66"/>
        <v>0.99391649039546492</v>
      </c>
      <c r="M1054" s="33">
        <f t="shared" si="67"/>
        <v>0.99292444681534786</v>
      </c>
    </row>
    <row r="1055" spans="1:13" ht="27.6">
      <c r="A1055" t="s">
        <v>164</v>
      </c>
      <c r="B1055" t="s">
        <v>228</v>
      </c>
      <c r="C1055" s="14" t="s">
        <v>230</v>
      </c>
      <c r="D1055" t="s">
        <v>465</v>
      </c>
      <c r="E1055" t="s">
        <v>483</v>
      </c>
      <c r="F1055" s="20">
        <v>2025</v>
      </c>
      <c r="G1055" s="20">
        <v>43</v>
      </c>
      <c r="H1055" s="11">
        <v>4568.6386899306899</v>
      </c>
      <c r="I1055" s="10">
        <v>4209764.8222979801</v>
      </c>
      <c r="J1055" s="33">
        <f t="shared" si="64"/>
        <v>1.0852479610575518E-3</v>
      </c>
      <c r="K1055" s="33">
        <f t="shared" si="65"/>
        <v>1.0846592924588228E-3</v>
      </c>
      <c r="L1055" s="33">
        <f t="shared" si="66"/>
        <v>0.99292444681534786</v>
      </c>
      <c r="M1055" s="33">
        <f t="shared" si="67"/>
        <v>0.99184746208740004</v>
      </c>
    </row>
    <row r="1056" spans="1:13" ht="27.6">
      <c r="A1056" t="s">
        <v>164</v>
      </c>
      <c r="B1056" t="s">
        <v>228</v>
      </c>
      <c r="C1056" s="14" t="s">
        <v>230</v>
      </c>
      <c r="D1056" t="s">
        <v>465</v>
      </c>
      <c r="E1056" t="s">
        <v>483</v>
      </c>
      <c r="F1056" s="20">
        <v>2025</v>
      </c>
      <c r="G1056" s="20">
        <v>44</v>
      </c>
      <c r="H1056" s="11">
        <v>4897.40761241165</v>
      </c>
      <c r="I1056" s="10">
        <v>4140245.42433907</v>
      </c>
      <c r="J1056" s="33">
        <f t="shared" si="64"/>
        <v>1.1828785761398312E-3</v>
      </c>
      <c r="K1056" s="33">
        <f t="shared" si="65"/>
        <v>1.1821792510429141E-3</v>
      </c>
      <c r="L1056" s="33">
        <f t="shared" si="66"/>
        <v>0.99184746208740004</v>
      </c>
      <c r="M1056" s="33">
        <f t="shared" si="67"/>
        <v>0.99067492059752071</v>
      </c>
    </row>
    <row r="1057" spans="1:13" ht="27.6">
      <c r="A1057" t="s">
        <v>164</v>
      </c>
      <c r="B1057" t="s">
        <v>228</v>
      </c>
      <c r="C1057" s="14" t="s">
        <v>230</v>
      </c>
      <c r="D1057" t="s">
        <v>465</v>
      </c>
      <c r="E1057" t="s">
        <v>483</v>
      </c>
      <c r="F1057" s="20">
        <v>2025</v>
      </c>
      <c r="G1057" s="20">
        <v>45</v>
      </c>
      <c r="H1057" s="11">
        <v>6267.3149954077198</v>
      </c>
      <c r="I1057" s="10">
        <v>4087263.42645959</v>
      </c>
      <c r="J1057" s="33">
        <f t="shared" si="64"/>
        <v>1.5333768200099848E-3</v>
      </c>
      <c r="K1057" s="33">
        <f t="shared" si="65"/>
        <v>1.532201798434274E-3</v>
      </c>
      <c r="L1057" s="33">
        <f t="shared" si="66"/>
        <v>0.99067492059752071</v>
      </c>
      <c r="M1057" s="33">
        <f t="shared" si="67"/>
        <v>0.98915700670251749</v>
      </c>
    </row>
    <row r="1058" spans="1:13" ht="27.6">
      <c r="A1058" t="s">
        <v>164</v>
      </c>
      <c r="B1058" t="s">
        <v>228</v>
      </c>
      <c r="C1058" s="14" t="s">
        <v>230</v>
      </c>
      <c r="D1058" t="s">
        <v>465</v>
      </c>
      <c r="E1058" t="s">
        <v>483</v>
      </c>
      <c r="F1058" s="20">
        <v>2025</v>
      </c>
      <c r="G1058" s="20">
        <v>46</v>
      </c>
      <c r="H1058" s="11">
        <v>6757.1576479832001</v>
      </c>
      <c r="I1058" s="10">
        <v>4028051.8565676999</v>
      </c>
      <c r="J1058" s="33">
        <f t="shared" si="64"/>
        <v>1.6775249893979691E-3</v>
      </c>
      <c r="K1058" s="33">
        <f t="shared" si="65"/>
        <v>1.6761187308075298E-3</v>
      </c>
      <c r="L1058" s="33">
        <f t="shared" si="66"/>
        <v>0.98915700670251749</v>
      </c>
      <c r="M1058" s="33">
        <f t="shared" si="67"/>
        <v>0.9874990621158739</v>
      </c>
    </row>
    <row r="1059" spans="1:13" ht="27.6">
      <c r="A1059" t="s">
        <v>164</v>
      </c>
      <c r="B1059" t="s">
        <v>228</v>
      </c>
      <c r="C1059" s="14" t="s">
        <v>230</v>
      </c>
      <c r="D1059" t="s">
        <v>465</v>
      </c>
      <c r="E1059" t="s">
        <v>483</v>
      </c>
      <c r="F1059" s="20">
        <v>2025</v>
      </c>
      <c r="G1059" s="20">
        <v>47</v>
      </c>
      <c r="H1059" s="11">
        <v>7249.5522073893599</v>
      </c>
      <c r="I1059" s="10">
        <v>3950277.1288906098</v>
      </c>
      <c r="J1059" s="33">
        <f t="shared" si="64"/>
        <v>1.8352009165051449E-3</v>
      </c>
      <c r="K1059" s="33">
        <f t="shared" si="65"/>
        <v>1.8335179649786593E-3</v>
      </c>
      <c r="L1059" s="33">
        <f t="shared" si="66"/>
        <v>0.9874990621158739</v>
      </c>
      <c r="M1059" s="33">
        <f t="shared" si="67"/>
        <v>0.98568846484508488</v>
      </c>
    </row>
    <row r="1060" spans="1:13" ht="27.6">
      <c r="A1060" t="s">
        <v>164</v>
      </c>
      <c r="B1060" t="s">
        <v>228</v>
      </c>
      <c r="C1060" s="14" t="s">
        <v>230</v>
      </c>
      <c r="D1060" t="s">
        <v>465</v>
      </c>
      <c r="E1060" t="s">
        <v>483</v>
      </c>
      <c r="F1060" s="20">
        <v>2025</v>
      </c>
      <c r="G1060" s="20">
        <v>48</v>
      </c>
      <c r="H1060" s="11">
        <v>7810.5700217895901</v>
      </c>
      <c r="I1060" s="10">
        <v>3890339.9285664302</v>
      </c>
      <c r="J1060" s="33">
        <f t="shared" si="64"/>
        <v>2.007683175559351E-3</v>
      </c>
      <c r="K1060" s="33">
        <f t="shared" si="65"/>
        <v>2.0056691277747785E-3</v>
      </c>
      <c r="L1060" s="33">
        <f t="shared" si="66"/>
        <v>0.98568846484508488</v>
      </c>
      <c r="M1060" s="33">
        <f t="shared" si="67"/>
        <v>0.98371149992154139</v>
      </c>
    </row>
    <row r="1061" spans="1:13" ht="27.6">
      <c r="A1061" t="s">
        <v>164</v>
      </c>
      <c r="B1061" t="s">
        <v>228</v>
      </c>
      <c r="C1061" s="14" t="s">
        <v>230</v>
      </c>
      <c r="D1061" t="s">
        <v>465</v>
      </c>
      <c r="E1061" t="s">
        <v>483</v>
      </c>
      <c r="F1061" s="20">
        <v>2025</v>
      </c>
      <c r="G1061" s="20">
        <v>49</v>
      </c>
      <c r="H1061" s="11">
        <v>8369.7445866802991</v>
      </c>
      <c r="I1061" s="10">
        <v>3818493.2699654298</v>
      </c>
      <c r="J1061" s="33">
        <f t="shared" si="64"/>
        <v>2.1918971685803371E-3</v>
      </c>
      <c r="K1061" s="33">
        <f t="shared" si="65"/>
        <v>2.1894967161500967E-3</v>
      </c>
      <c r="L1061" s="33">
        <f t="shared" si="66"/>
        <v>0.98371149992154139</v>
      </c>
      <c r="M1061" s="33">
        <f t="shared" si="67"/>
        <v>0.98155766682282408</v>
      </c>
    </row>
    <row r="1062" spans="1:13" ht="27.6">
      <c r="A1062" t="s">
        <v>164</v>
      </c>
      <c r="B1062" t="s">
        <v>228</v>
      </c>
      <c r="C1062" s="14" t="s">
        <v>230</v>
      </c>
      <c r="D1062" t="s">
        <v>465</v>
      </c>
      <c r="E1062" t="s">
        <v>483</v>
      </c>
      <c r="F1062" s="20">
        <v>2025</v>
      </c>
      <c r="G1062" s="20">
        <v>50</v>
      </c>
      <c r="H1062" s="11">
        <v>9612.0771093976691</v>
      </c>
      <c r="I1062" s="10">
        <v>3746208.3894556002</v>
      </c>
      <c r="J1062" s="33">
        <f t="shared" si="64"/>
        <v>2.5658148480080943E-3</v>
      </c>
      <c r="K1062" s="33">
        <f t="shared" si="65"/>
        <v>2.5625259585860816E-3</v>
      </c>
      <c r="L1062" s="33">
        <f t="shared" si="66"/>
        <v>0.98155766682282408</v>
      </c>
      <c r="M1062" s="33">
        <f t="shared" si="67"/>
        <v>0.97904239982174146</v>
      </c>
    </row>
    <row r="1063" spans="1:13" ht="27.6">
      <c r="A1063" t="s">
        <v>164</v>
      </c>
      <c r="B1063" t="s">
        <v>228</v>
      </c>
      <c r="C1063" s="14" t="s">
        <v>230</v>
      </c>
      <c r="D1063" t="s">
        <v>465</v>
      </c>
      <c r="E1063" t="s">
        <v>483</v>
      </c>
      <c r="F1063" s="20">
        <v>2025</v>
      </c>
      <c r="G1063" s="20">
        <v>51</v>
      </c>
      <c r="H1063" s="11">
        <v>10194.080414772199</v>
      </c>
      <c r="I1063" s="10">
        <v>3645044.2152322298</v>
      </c>
      <c r="J1063" s="33">
        <f t="shared" si="64"/>
        <v>2.7966959556134556E-3</v>
      </c>
      <c r="K1063" s="33">
        <f t="shared" si="65"/>
        <v>2.792788844661942E-3</v>
      </c>
      <c r="L1063" s="33">
        <f t="shared" si="66"/>
        <v>0.97904239982174146</v>
      </c>
      <c r="M1063" s="33">
        <f t="shared" si="67"/>
        <v>0.97630814112906827</v>
      </c>
    </row>
    <row r="1064" spans="1:13" ht="27.6">
      <c r="A1064" t="s">
        <v>164</v>
      </c>
      <c r="B1064" t="s">
        <v>228</v>
      </c>
      <c r="C1064" s="14" t="s">
        <v>230</v>
      </c>
      <c r="D1064" t="s">
        <v>465</v>
      </c>
      <c r="E1064" t="s">
        <v>483</v>
      </c>
      <c r="F1064" s="20">
        <v>2025</v>
      </c>
      <c r="G1064" s="20">
        <v>52</v>
      </c>
      <c r="H1064" s="11">
        <v>10995.200258852599</v>
      </c>
      <c r="I1064" s="10">
        <v>3606935.9642908699</v>
      </c>
      <c r="J1064" s="33">
        <f t="shared" si="64"/>
        <v>3.0483491716255836E-3</v>
      </c>
      <c r="K1064" s="33">
        <f t="shared" si="65"/>
        <v>3.0437076727903856E-3</v>
      </c>
      <c r="L1064" s="33">
        <f t="shared" si="66"/>
        <v>0.97630814112906827</v>
      </c>
      <c r="M1064" s="33">
        <f t="shared" si="67"/>
        <v>0.97333654454890606</v>
      </c>
    </row>
    <row r="1065" spans="1:13" ht="27.6">
      <c r="A1065" t="s">
        <v>164</v>
      </c>
      <c r="B1065" t="s">
        <v>228</v>
      </c>
      <c r="C1065" s="14" t="s">
        <v>230</v>
      </c>
      <c r="D1065" t="s">
        <v>465</v>
      </c>
      <c r="E1065" t="s">
        <v>483</v>
      </c>
      <c r="F1065" s="20">
        <v>2025</v>
      </c>
      <c r="G1065" s="20">
        <v>53</v>
      </c>
      <c r="H1065" s="11">
        <v>11316.107897497899</v>
      </c>
      <c r="I1065" s="10">
        <v>3400438.0937404898</v>
      </c>
      <c r="J1065" s="33">
        <f t="shared" si="64"/>
        <v>3.3278382330584216E-3</v>
      </c>
      <c r="K1065" s="33">
        <f t="shared" si="65"/>
        <v>3.3223071166603724E-3</v>
      </c>
      <c r="L1065" s="33">
        <f t="shared" si="66"/>
        <v>0.97333654454890606</v>
      </c>
      <c r="M1065" s="33">
        <f t="shared" si="67"/>
        <v>0.97010282162004557</v>
      </c>
    </row>
    <row r="1066" spans="1:13" ht="27.6">
      <c r="A1066" t="s">
        <v>164</v>
      </c>
      <c r="B1066" t="s">
        <v>228</v>
      </c>
      <c r="C1066" s="14" t="s">
        <v>230</v>
      </c>
      <c r="D1066" t="s">
        <v>465</v>
      </c>
      <c r="E1066" t="s">
        <v>483</v>
      </c>
      <c r="F1066" s="20">
        <v>2025</v>
      </c>
      <c r="G1066" s="20">
        <v>54</v>
      </c>
      <c r="H1066" s="11">
        <v>12053.6407892224</v>
      </c>
      <c r="I1066" s="10">
        <v>3319306.0235897298</v>
      </c>
      <c r="J1066" s="33">
        <f t="shared" si="64"/>
        <v>3.631373758116689E-3</v>
      </c>
      <c r="K1066" s="33">
        <f t="shared" si="65"/>
        <v>3.6247882942697096E-3</v>
      </c>
      <c r="L1066" s="33">
        <f t="shared" si="66"/>
        <v>0.97010282162004557</v>
      </c>
      <c r="M1066" s="33">
        <f t="shared" si="67"/>
        <v>0.96658640426799924</v>
      </c>
    </row>
    <row r="1067" spans="1:13" ht="27.6">
      <c r="A1067" t="s">
        <v>164</v>
      </c>
      <c r="B1067" t="s">
        <v>228</v>
      </c>
      <c r="C1067" s="14" t="s">
        <v>230</v>
      </c>
      <c r="D1067" t="s">
        <v>465</v>
      </c>
      <c r="E1067" t="s">
        <v>483</v>
      </c>
      <c r="F1067" s="20">
        <v>2025</v>
      </c>
      <c r="G1067" s="20">
        <v>55</v>
      </c>
      <c r="H1067" s="11">
        <v>13116.968853431799</v>
      </c>
      <c r="I1067" s="10">
        <v>3243129.6175784101</v>
      </c>
      <c r="J1067" s="33">
        <f t="shared" si="64"/>
        <v>4.044540428583307E-3</v>
      </c>
      <c r="K1067" s="33">
        <f t="shared" si="65"/>
        <v>4.0363722907759136E-3</v>
      </c>
      <c r="L1067" s="33">
        <f t="shared" si="66"/>
        <v>0.96658640426799924</v>
      </c>
      <c r="M1067" s="33">
        <f t="shared" si="67"/>
        <v>0.9626849016891712</v>
      </c>
    </row>
    <row r="1068" spans="1:13" ht="27.6">
      <c r="A1068" t="s">
        <v>164</v>
      </c>
      <c r="B1068" t="s">
        <v>228</v>
      </c>
      <c r="C1068" s="14" t="s">
        <v>230</v>
      </c>
      <c r="D1068" t="s">
        <v>465</v>
      </c>
      <c r="E1068" t="s">
        <v>483</v>
      </c>
      <c r="F1068" s="20">
        <v>2025</v>
      </c>
      <c r="G1068" s="20">
        <v>56</v>
      </c>
      <c r="H1068" s="11">
        <v>13944.1976946302</v>
      </c>
      <c r="I1068" s="10">
        <v>3157182.6324039102</v>
      </c>
      <c r="J1068" s="33">
        <f t="shared" si="64"/>
        <v>4.4166585586507389E-3</v>
      </c>
      <c r="K1068" s="33">
        <f t="shared" si="65"/>
        <v>4.4069194655974586E-3</v>
      </c>
      <c r="L1068" s="33">
        <f t="shared" si="66"/>
        <v>0.9626849016891712</v>
      </c>
      <c r="M1068" s="33">
        <f t="shared" si="67"/>
        <v>0.95844242685668046</v>
      </c>
    </row>
    <row r="1069" spans="1:13" ht="27.6">
      <c r="A1069" t="s">
        <v>164</v>
      </c>
      <c r="B1069" t="s">
        <v>228</v>
      </c>
      <c r="C1069" s="14" t="s">
        <v>230</v>
      </c>
      <c r="D1069" t="s">
        <v>465</v>
      </c>
      <c r="E1069" t="s">
        <v>483</v>
      </c>
      <c r="F1069" s="20">
        <v>2025</v>
      </c>
      <c r="G1069" s="20">
        <v>57</v>
      </c>
      <c r="H1069" s="11">
        <v>14719.441767144101</v>
      </c>
      <c r="I1069" s="10">
        <v>3051443.9184786002</v>
      </c>
      <c r="J1069" s="33">
        <f t="shared" si="64"/>
        <v>4.8237628350328559E-3</v>
      </c>
      <c r="K1069" s="33">
        <f t="shared" si="65"/>
        <v>4.8121471756559231E-3</v>
      </c>
      <c r="L1069" s="33">
        <f t="shared" si="66"/>
        <v>0.95844242685668046</v>
      </c>
      <c r="M1069" s="33">
        <f t="shared" si="67"/>
        <v>0.95383026083925326</v>
      </c>
    </row>
    <row r="1070" spans="1:13" ht="27.6">
      <c r="A1070" t="s">
        <v>164</v>
      </c>
      <c r="B1070" t="s">
        <v>228</v>
      </c>
      <c r="C1070" s="14" t="s">
        <v>230</v>
      </c>
      <c r="D1070" t="s">
        <v>465</v>
      </c>
      <c r="E1070" t="s">
        <v>483</v>
      </c>
      <c r="F1070" s="20">
        <v>2025</v>
      </c>
      <c r="G1070" s="20">
        <v>58</v>
      </c>
      <c r="H1070" s="11">
        <v>15365.4724747076</v>
      </c>
      <c r="I1070" s="10">
        <v>2913456.2078040801</v>
      </c>
      <c r="J1070" s="33">
        <f t="shared" si="64"/>
        <v>5.2739671986656734E-3</v>
      </c>
      <c r="K1070" s="33">
        <f t="shared" si="65"/>
        <v>5.2600842504532119E-3</v>
      </c>
      <c r="L1070" s="33">
        <f t="shared" si="66"/>
        <v>0.95383026083925326</v>
      </c>
      <c r="M1070" s="33">
        <f t="shared" si="67"/>
        <v>0.94881303330660705</v>
      </c>
    </row>
    <row r="1071" spans="1:13" ht="27.6">
      <c r="A1071" t="s">
        <v>164</v>
      </c>
      <c r="B1071" t="s">
        <v>228</v>
      </c>
      <c r="C1071" s="14" t="s">
        <v>230</v>
      </c>
      <c r="D1071" t="s">
        <v>465</v>
      </c>
      <c r="E1071" t="s">
        <v>483</v>
      </c>
      <c r="F1071" s="20">
        <v>2025</v>
      </c>
      <c r="G1071" s="20">
        <v>59</v>
      </c>
      <c r="H1071" s="11">
        <v>16207.761203809599</v>
      </c>
      <c r="I1071" s="10">
        <v>2813535.5861543701</v>
      </c>
      <c r="J1071" s="33">
        <f t="shared" si="64"/>
        <v>5.7606384236152074E-3</v>
      </c>
      <c r="K1071" s="33">
        <f t="shared" si="65"/>
        <v>5.7440777613469995E-3</v>
      </c>
      <c r="L1071" s="33">
        <f t="shared" si="66"/>
        <v>0.94881303330660705</v>
      </c>
      <c r="M1071" s="33">
        <f t="shared" si="67"/>
        <v>0.94336297746231434</v>
      </c>
    </row>
    <row r="1072" spans="1:13" ht="27.6">
      <c r="A1072" t="s">
        <v>164</v>
      </c>
      <c r="B1072" t="s">
        <v>228</v>
      </c>
      <c r="C1072" s="14" t="s">
        <v>230</v>
      </c>
      <c r="D1072" t="s">
        <v>465</v>
      </c>
      <c r="E1072" t="s">
        <v>483</v>
      </c>
      <c r="F1072" s="20">
        <v>2025</v>
      </c>
      <c r="G1072" s="20">
        <v>60</v>
      </c>
      <c r="H1072" s="11">
        <v>17435.707190273701</v>
      </c>
      <c r="I1072" s="10">
        <v>2691047.1715373602</v>
      </c>
      <c r="J1072" s="33">
        <f t="shared" si="64"/>
        <v>6.4791533105355821E-3</v>
      </c>
      <c r="K1072" s="33">
        <f t="shared" si="65"/>
        <v>6.4582088552498362E-3</v>
      </c>
      <c r="L1072" s="33">
        <f t="shared" si="66"/>
        <v>0.94336297746231434</v>
      </c>
      <c r="M1072" s="33">
        <f t="shared" si="67"/>
        <v>0.93727054232755236</v>
      </c>
    </row>
    <row r="1073" spans="1:13" ht="27.6">
      <c r="A1073" t="s">
        <v>164</v>
      </c>
      <c r="B1073" t="s">
        <v>228</v>
      </c>
      <c r="C1073" s="14" t="s">
        <v>230</v>
      </c>
      <c r="D1073" t="s">
        <v>465</v>
      </c>
      <c r="E1073" t="s">
        <v>483</v>
      </c>
      <c r="F1073" s="20">
        <v>2025</v>
      </c>
      <c r="G1073" s="20">
        <v>61</v>
      </c>
      <c r="H1073" s="11">
        <v>18178.5491362375</v>
      </c>
      <c r="I1073" s="10">
        <v>2568096.9497317299</v>
      </c>
      <c r="J1073" s="33">
        <f t="shared" si="64"/>
        <v>7.0786070355079384E-3</v>
      </c>
      <c r="K1073" s="33">
        <f t="shared" si="65"/>
        <v>7.0536127065093934E-3</v>
      </c>
      <c r="L1073" s="33">
        <f t="shared" si="66"/>
        <v>0.93727054232755236</v>
      </c>
      <c r="M1073" s="33">
        <f t="shared" si="67"/>
        <v>0.93065939892075378</v>
      </c>
    </row>
    <row r="1074" spans="1:13" ht="27.6">
      <c r="A1074" t="s">
        <v>164</v>
      </c>
      <c r="B1074" t="s">
        <v>228</v>
      </c>
      <c r="C1074" s="14" t="s">
        <v>230</v>
      </c>
      <c r="D1074" t="s">
        <v>465</v>
      </c>
      <c r="E1074" t="s">
        <v>483</v>
      </c>
      <c r="F1074" s="20">
        <v>2025</v>
      </c>
      <c r="G1074" s="20">
        <v>62</v>
      </c>
      <c r="H1074" s="11">
        <v>18962.786613146702</v>
      </c>
      <c r="I1074" s="10">
        <v>2450910.0658219899</v>
      </c>
      <c r="J1074" s="33">
        <f t="shared" si="64"/>
        <v>7.7370389381410994E-3</v>
      </c>
      <c r="K1074" s="33">
        <f t="shared" si="65"/>
        <v>7.7071850954398835E-3</v>
      </c>
      <c r="L1074" s="33">
        <f t="shared" si="66"/>
        <v>0.93065939892075378</v>
      </c>
      <c r="M1074" s="33">
        <f t="shared" si="67"/>
        <v>0.92348663467246073</v>
      </c>
    </row>
    <row r="1075" spans="1:13" ht="27.6">
      <c r="A1075" t="s">
        <v>164</v>
      </c>
      <c r="B1075" t="s">
        <v>228</v>
      </c>
      <c r="C1075" s="14" t="s">
        <v>230</v>
      </c>
      <c r="D1075" t="s">
        <v>465</v>
      </c>
      <c r="E1075" t="s">
        <v>483</v>
      </c>
      <c r="F1075" s="20">
        <v>2025</v>
      </c>
      <c r="G1075" s="20">
        <v>63</v>
      </c>
      <c r="H1075" s="11">
        <v>19609.289013957801</v>
      </c>
      <c r="I1075" s="10">
        <v>2307352.6622382002</v>
      </c>
      <c r="J1075" s="33">
        <f t="shared" si="64"/>
        <v>8.498609395468924E-3</v>
      </c>
      <c r="K1075" s="33">
        <f t="shared" si="65"/>
        <v>8.4625983015884643E-3</v>
      </c>
      <c r="L1075" s="33">
        <f t="shared" si="66"/>
        <v>0.92348663467246073</v>
      </c>
      <c r="M1075" s="33">
        <f t="shared" si="67"/>
        <v>0.91567153824634195</v>
      </c>
    </row>
    <row r="1076" spans="1:13" ht="27.6">
      <c r="A1076" t="s">
        <v>164</v>
      </c>
      <c r="B1076" t="s">
        <v>228</v>
      </c>
      <c r="C1076" s="14" t="s">
        <v>230</v>
      </c>
      <c r="D1076" t="s">
        <v>465</v>
      </c>
      <c r="E1076" t="s">
        <v>483</v>
      </c>
      <c r="F1076" s="20">
        <v>2025</v>
      </c>
      <c r="G1076" s="20">
        <v>64</v>
      </c>
      <c r="H1076" s="11">
        <v>20358.6329403694</v>
      </c>
      <c r="I1076" s="10">
        <v>2189442.45160812</v>
      </c>
      <c r="J1076" s="33">
        <f t="shared" si="64"/>
        <v>9.2985467260928555E-3</v>
      </c>
      <c r="K1076" s="33">
        <f t="shared" si="65"/>
        <v>9.2554489262319795E-3</v>
      </c>
      <c r="L1076" s="33">
        <f t="shared" si="66"/>
        <v>0.91567153824634195</v>
      </c>
      <c r="M1076" s="33">
        <f t="shared" si="67"/>
        <v>0.90719658709089868</v>
      </c>
    </row>
    <row r="1077" spans="1:13" ht="27.6">
      <c r="A1077" t="s">
        <v>164</v>
      </c>
      <c r="B1077" t="s">
        <v>228</v>
      </c>
      <c r="C1077" s="14" t="s">
        <v>230</v>
      </c>
      <c r="D1077" t="s">
        <v>465</v>
      </c>
      <c r="E1077" t="s">
        <v>483</v>
      </c>
      <c r="F1077" s="20">
        <v>2025</v>
      </c>
      <c r="G1077" s="20">
        <v>65</v>
      </c>
      <c r="H1077" s="11">
        <v>20556.9312263797</v>
      </c>
      <c r="I1077" s="10">
        <v>2067379.2956157301</v>
      </c>
      <c r="J1077" s="33">
        <f t="shared" si="64"/>
        <v>9.9434734932165435E-3</v>
      </c>
      <c r="K1077" s="33">
        <f t="shared" si="65"/>
        <v>9.8942006104323355E-3</v>
      </c>
      <c r="L1077" s="33">
        <f t="shared" si="66"/>
        <v>0.90719658709089868</v>
      </c>
      <c r="M1077" s="33">
        <f t="shared" si="67"/>
        <v>0.89822060206512178</v>
      </c>
    </row>
    <row r="1078" spans="1:13" ht="27.6">
      <c r="A1078" t="s">
        <v>164</v>
      </c>
      <c r="B1078" t="s">
        <v>228</v>
      </c>
      <c r="C1078" s="14" t="s">
        <v>230</v>
      </c>
      <c r="D1078" t="s">
        <v>465</v>
      </c>
      <c r="E1078" t="s">
        <v>483</v>
      </c>
      <c r="F1078" s="20">
        <v>2025</v>
      </c>
      <c r="G1078" s="20">
        <v>66</v>
      </c>
      <c r="H1078" s="11">
        <v>21120.381912729899</v>
      </c>
      <c r="I1078" s="10">
        <v>1938977.04767675</v>
      </c>
      <c r="J1078" s="33">
        <f t="shared" si="64"/>
        <v>1.0892538381532669E-2</v>
      </c>
      <c r="K1078" s="33">
        <f t="shared" si="65"/>
        <v>1.0833429495273994E-2</v>
      </c>
      <c r="L1078" s="33">
        <f t="shared" si="66"/>
        <v>0.89822060206512178</v>
      </c>
      <c r="M1078" s="33">
        <f t="shared" si="67"/>
        <v>0.88848979250144677</v>
      </c>
    </row>
    <row r="1079" spans="1:13" ht="27.6">
      <c r="A1079" t="s">
        <v>164</v>
      </c>
      <c r="B1079" t="s">
        <v>228</v>
      </c>
      <c r="C1079" s="14" t="s">
        <v>230</v>
      </c>
      <c r="D1079" t="s">
        <v>465</v>
      </c>
      <c r="E1079" t="s">
        <v>483</v>
      </c>
      <c r="F1079" s="20">
        <v>2025</v>
      </c>
      <c r="G1079" s="20">
        <v>67</v>
      </c>
      <c r="H1079" s="11">
        <v>21641.851863704</v>
      </c>
      <c r="I1079" s="10">
        <v>1812804.58670767</v>
      </c>
      <c r="J1079" s="33">
        <f t="shared" si="64"/>
        <v>1.1938325852875796E-2</v>
      </c>
      <c r="K1079" s="33">
        <f t="shared" si="65"/>
        <v>1.1867346778678067E-2</v>
      </c>
      <c r="L1079" s="33">
        <f t="shared" si="66"/>
        <v>0.88848979250144677</v>
      </c>
      <c r="M1079" s="33">
        <f t="shared" si="67"/>
        <v>0.8779457760245164</v>
      </c>
    </row>
    <row r="1080" spans="1:13" ht="27.6">
      <c r="A1080" t="s">
        <v>164</v>
      </c>
      <c r="B1080" t="s">
        <v>228</v>
      </c>
      <c r="C1080" s="14" t="s">
        <v>230</v>
      </c>
      <c r="D1080" t="s">
        <v>465</v>
      </c>
      <c r="E1080" t="s">
        <v>483</v>
      </c>
      <c r="F1080" s="20">
        <v>2025</v>
      </c>
      <c r="G1080" s="20">
        <v>68</v>
      </c>
      <c r="H1080" s="11">
        <v>22434.985652733401</v>
      </c>
      <c r="I1080" s="10">
        <v>1708817.0374286999</v>
      </c>
      <c r="J1080" s="33">
        <f t="shared" si="64"/>
        <v>1.3128957144816329E-2</v>
      </c>
      <c r="K1080" s="33">
        <f t="shared" si="65"/>
        <v>1.3043148324233367E-2</v>
      </c>
      <c r="L1080" s="33">
        <f t="shared" si="66"/>
        <v>0.8779457760245164</v>
      </c>
      <c r="M1080" s="33">
        <f t="shared" si="67"/>
        <v>0.8664945990471945</v>
      </c>
    </row>
    <row r="1081" spans="1:13" ht="27.6">
      <c r="A1081" t="s">
        <v>164</v>
      </c>
      <c r="B1081" t="s">
        <v>228</v>
      </c>
      <c r="C1081" s="14" t="s">
        <v>230</v>
      </c>
      <c r="D1081" t="s">
        <v>465</v>
      </c>
      <c r="E1081" t="s">
        <v>483</v>
      </c>
      <c r="F1081" s="20">
        <v>2025</v>
      </c>
      <c r="G1081" s="20">
        <v>69</v>
      </c>
      <c r="H1081" s="11">
        <v>22878.739574061899</v>
      </c>
      <c r="I1081" s="10">
        <v>1588246.5017458</v>
      </c>
      <c r="J1081" s="33">
        <f t="shared" si="64"/>
        <v>1.4405030673081035E-2</v>
      </c>
      <c r="K1081" s="33">
        <f t="shared" si="65"/>
        <v>1.4301774615558371E-2</v>
      </c>
      <c r="L1081" s="33">
        <f t="shared" si="66"/>
        <v>0.8664945990471945</v>
      </c>
      <c r="M1081" s="33">
        <f t="shared" si="67"/>
        <v>0.85410218858602294</v>
      </c>
    </row>
    <row r="1082" spans="1:13" ht="27.6">
      <c r="A1082" t="s">
        <v>164</v>
      </c>
      <c r="B1082" t="s">
        <v>228</v>
      </c>
      <c r="C1082" s="14" t="s">
        <v>230</v>
      </c>
      <c r="D1082" t="s">
        <v>465</v>
      </c>
      <c r="E1082" t="s">
        <v>483</v>
      </c>
      <c r="F1082" s="20">
        <v>2026</v>
      </c>
      <c r="G1082" s="20">
        <v>30</v>
      </c>
      <c r="H1082" s="11">
        <v>1298.2598451834899</v>
      </c>
      <c r="I1082" s="10">
        <v>4533066.0543112801</v>
      </c>
      <c r="J1082" s="33">
        <f t="shared" si="64"/>
        <v>2.8639773381390485E-4</v>
      </c>
      <c r="K1082" s="33">
        <f t="shared" si="65"/>
        <v>2.8635672589794048E-4</v>
      </c>
      <c r="L1082" s="33">
        <f t="shared" si="66"/>
        <v>1</v>
      </c>
      <c r="M1082" s="33">
        <f t="shared" si="67"/>
        <v>0.99971364327410206</v>
      </c>
    </row>
    <row r="1083" spans="1:13" ht="27.6">
      <c r="A1083" t="s">
        <v>164</v>
      </c>
      <c r="B1083" t="s">
        <v>228</v>
      </c>
      <c r="C1083" s="14" t="s">
        <v>230</v>
      </c>
      <c r="D1083" t="s">
        <v>465</v>
      </c>
      <c r="E1083" t="s">
        <v>483</v>
      </c>
      <c r="F1083" s="20">
        <v>2026</v>
      </c>
      <c r="G1083" s="20">
        <v>31</v>
      </c>
      <c r="H1083" s="11">
        <v>1326.5882914535</v>
      </c>
      <c r="I1083" s="10">
        <v>4460323.1301352903</v>
      </c>
      <c r="J1083" s="33">
        <f t="shared" si="64"/>
        <v>2.9741977268208861E-4</v>
      </c>
      <c r="K1083" s="33">
        <f t="shared" si="65"/>
        <v>2.973755478060669E-4</v>
      </c>
      <c r="L1083" s="33">
        <f t="shared" si="66"/>
        <v>0.99971364327410206</v>
      </c>
      <c r="M1083" s="33">
        <f t="shared" si="67"/>
        <v>0.99941635288178421</v>
      </c>
    </row>
    <row r="1084" spans="1:13" ht="27.6">
      <c r="A1084" t="s">
        <v>164</v>
      </c>
      <c r="B1084" t="s">
        <v>228</v>
      </c>
      <c r="C1084" s="14" t="s">
        <v>230</v>
      </c>
      <c r="D1084" t="s">
        <v>465</v>
      </c>
      <c r="E1084" t="s">
        <v>483</v>
      </c>
      <c r="F1084" s="20">
        <v>2026</v>
      </c>
      <c r="G1084" s="20">
        <v>32</v>
      </c>
      <c r="H1084" s="11">
        <v>1369.3393021916199</v>
      </c>
      <c r="I1084" s="10">
        <v>4404106.0758375097</v>
      </c>
      <c r="J1084" s="33">
        <f t="shared" si="64"/>
        <v>3.1092332441861513E-4</v>
      </c>
      <c r="K1084" s="33">
        <f t="shared" si="65"/>
        <v>3.1087499277104857E-4</v>
      </c>
      <c r="L1084" s="33">
        <f t="shared" si="66"/>
        <v>0.99941635288178421</v>
      </c>
      <c r="M1084" s="33">
        <f t="shared" si="67"/>
        <v>0.99910565933030682</v>
      </c>
    </row>
    <row r="1085" spans="1:13" ht="27.6">
      <c r="A1085" t="s">
        <v>164</v>
      </c>
      <c r="B1085" t="s">
        <v>228</v>
      </c>
      <c r="C1085" s="14" t="s">
        <v>230</v>
      </c>
      <c r="D1085" t="s">
        <v>465</v>
      </c>
      <c r="E1085" t="s">
        <v>483</v>
      </c>
      <c r="F1085" s="20">
        <v>2026</v>
      </c>
      <c r="G1085" s="20">
        <v>33</v>
      </c>
      <c r="H1085" s="11">
        <v>1423.8559160038301</v>
      </c>
      <c r="I1085" s="10">
        <v>4351715.4195886301</v>
      </c>
      <c r="J1085" s="33">
        <f t="shared" si="64"/>
        <v>3.2719417027927527E-4</v>
      </c>
      <c r="K1085" s="33">
        <f t="shared" si="65"/>
        <v>3.2714064810424048E-4</v>
      </c>
      <c r="L1085" s="33">
        <f t="shared" si="66"/>
        <v>0.99910565933030682</v>
      </c>
      <c r="M1085" s="33">
        <f t="shared" si="67"/>
        <v>0.99877881125738888</v>
      </c>
    </row>
    <row r="1086" spans="1:13" ht="27.6">
      <c r="A1086" t="s">
        <v>164</v>
      </c>
      <c r="B1086" t="s">
        <v>228</v>
      </c>
      <c r="C1086" s="14" t="s">
        <v>230</v>
      </c>
      <c r="D1086" t="s">
        <v>465</v>
      </c>
      <c r="E1086" t="s">
        <v>483</v>
      </c>
      <c r="F1086" s="20">
        <v>2026</v>
      </c>
      <c r="G1086" s="20">
        <v>34</v>
      </c>
      <c r="H1086" s="11">
        <v>1520.9290954006599</v>
      </c>
      <c r="I1086" s="10">
        <v>4391578.3318114504</v>
      </c>
      <c r="J1086" s="33">
        <f t="shared" si="64"/>
        <v>3.4632858177285496E-4</v>
      </c>
      <c r="K1086" s="33">
        <f t="shared" si="65"/>
        <v>3.4626861695230549E-4</v>
      </c>
      <c r="L1086" s="33">
        <f t="shared" si="66"/>
        <v>0.99877881125738888</v>
      </c>
      <c r="M1086" s="33">
        <f t="shared" si="67"/>
        <v>0.99843296549977356</v>
      </c>
    </row>
    <row r="1087" spans="1:13" ht="27.6">
      <c r="A1087" t="s">
        <v>164</v>
      </c>
      <c r="B1087" t="s">
        <v>228</v>
      </c>
      <c r="C1087" s="14" t="s">
        <v>230</v>
      </c>
      <c r="D1087" t="s">
        <v>465</v>
      </c>
      <c r="E1087" t="s">
        <v>483</v>
      </c>
      <c r="F1087" s="20">
        <v>2026</v>
      </c>
      <c r="G1087" s="20">
        <v>35</v>
      </c>
      <c r="H1087" s="11">
        <v>2110.8287009867099</v>
      </c>
      <c r="I1087" s="10">
        <v>4411882.1974279704</v>
      </c>
      <c r="J1087" s="33">
        <f t="shared" si="64"/>
        <v>4.7844176397485779E-4</v>
      </c>
      <c r="K1087" s="33">
        <f t="shared" si="65"/>
        <v>4.783273289650225E-4</v>
      </c>
      <c r="L1087" s="33">
        <f t="shared" si="66"/>
        <v>0.99843296549977356</v>
      </c>
      <c r="M1087" s="33">
        <f t="shared" si="67"/>
        <v>0.99795538772623538</v>
      </c>
    </row>
    <row r="1088" spans="1:13" ht="27.6">
      <c r="A1088" t="s">
        <v>164</v>
      </c>
      <c r="B1088" t="s">
        <v>228</v>
      </c>
      <c r="C1088" s="14" t="s">
        <v>230</v>
      </c>
      <c r="D1088" t="s">
        <v>465</v>
      </c>
      <c r="E1088" t="s">
        <v>483</v>
      </c>
      <c r="F1088" s="20">
        <v>2026</v>
      </c>
      <c r="G1088" s="20">
        <v>36</v>
      </c>
      <c r="H1088" s="11">
        <v>3194.6062586303201</v>
      </c>
      <c r="I1088" s="10">
        <v>6497475.1331717102</v>
      </c>
      <c r="J1088" s="33">
        <f t="shared" si="64"/>
        <v>4.9166887031561277E-4</v>
      </c>
      <c r="K1088" s="33">
        <f t="shared" si="65"/>
        <v>4.9154802098339001E-4</v>
      </c>
      <c r="L1088" s="33">
        <f t="shared" si="66"/>
        <v>0.99795538772623538</v>
      </c>
      <c r="M1088" s="33">
        <f t="shared" si="67"/>
        <v>0.99746484473036878</v>
      </c>
    </row>
    <row r="1089" spans="1:13" ht="27.6">
      <c r="A1089" t="s">
        <v>164</v>
      </c>
      <c r="B1089" t="s">
        <v>228</v>
      </c>
      <c r="C1089" s="14" t="s">
        <v>230</v>
      </c>
      <c r="D1089" t="s">
        <v>465</v>
      </c>
      <c r="E1089" t="s">
        <v>483</v>
      </c>
      <c r="F1089" s="20">
        <v>2026</v>
      </c>
      <c r="G1089" s="20">
        <v>37</v>
      </c>
      <c r="H1089" s="11">
        <v>2395.0990609382402</v>
      </c>
      <c r="I1089" s="10">
        <v>4374565.7488804702</v>
      </c>
      <c r="J1089" s="33">
        <f t="shared" si="64"/>
        <v>5.4750555790621938E-4</v>
      </c>
      <c r="K1089" s="33">
        <f t="shared" si="65"/>
        <v>5.4735570408814826E-4</v>
      </c>
      <c r="L1089" s="33">
        <f t="shared" si="66"/>
        <v>0.99746484473036878</v>
      </c>
      <c r="M1089" s="33">
        <f t="shared" si="67"/>
        <v>0.99691887665797818</v>
      </c>
    </row>
    <row r="1090" spans="1:13" ht="27.6">
      <c r="A1090" t="s">
        <v>164</v>
      </c>
      <c r="B1090" t="s">
        <v>228</v>
      </c>
      <c r="C1090" s="14" t="s">
        <v>230</v>
      </c>
      <c r="D1090" t="s">
        <v>465</v>
      </c>
      <c r="E1090" t="s">
        <v>483</v>
      </c>
      <c r="F1090" s="20">
        <v>2026</v>
      </c>
      <c r="G1090" s="20">
        <v>38</v>
      </c>
      <c r="H1090" s="11">
        <v>2561.1041197691002</v>
      </c>
      <c r="I1090" s="10">
        <v>4360550.8873827197</v>
      </c>
      <c r="J1090" s="33">
        <f t="shared" ref="J1090:J1153" si="68">IF(I1090&gt;0,H1090/I1090,0)</f>
        <v>5.8733499181942131E-4</v>
      </c>
      <c r="K1090" s="33">
        <f t="shared" ref="K1090:K1153" si="69">1-EXP(-J1090)</f>
        <v>5.8716254438628823E-4</v>
      </c>
      <c r="L1090" s="33">
        <f t="shared" ref="L1090:L1153" si="70">IF(G1090=30,1,M1089)</f>
        <v>0.99691887665797818</v>
      </c>
      <c r="M1090" s="33">
        <f t="shared" ref="M1090:M1153" si="71">L1090*(1-K1090)</f>
        <v>0.99633352323381297</v>
      </c>
    </row>
    <row r="1091" spans="1:13" ht="27.6">
      <c r="A1091" t="s">
        <v>164</v>
      </c>
      <c r="B1091" t="s">
        <v>228</v>
      </c>
      <c r="C1091" s="14" t="s">
        <v>230</v>
      </c>
      <c r="D1091" t="s">
        <v>465</v>
      </c>
      <c r="E1091" t="s">
        <v>483</v>
      </c>
      <c r="F1091" s="20">
        <v>2026</v>
      </c>
      <c r="G1091" s="20">
        <v>39</v>
      </c>
      <c r="H1091" s="11">
        <v>2669.12932758746</v>
      </c>
      <c r="I1091" s="10">
        <v>4230056.0313107902</v>
      </c>
      <c r="J1091" s="33">
        <f t="shared" si="68"/>
        <v>6.3099148281503081E-4</v>
      </c>
      <c r="K1091" s="33">
        <f t="shared" si="69"/>
        <v>6.3079244955432934E-4</v>
      </c>
      <c r="L1091" s="33">
        <f t="shared" si="70"/>
        <v>0.99633352323381297</v>
      </c>
      <c r="M1091" s="33">
        <f t="shared" si="71"/>
        <v>0.99570504357011924</v>
      </c>
    </row>
    <row r="1092" spans="1:13" ht="27.6">
      <c r="A1092" t="s">
        <v>164</v>
      </c>
      <c r="B1092" t="s">
        <v>228</v>
      </c>
      <c r="C1092" s="14" t="s">
        <v>230</v>
      </c>
      <c r="D1092" t="s">
        <v>465</v>
      </c>
      <c r="E1092" t="s">
        <v>483</v>
      </c>
      <c r="F1092" s="20">
        <v>2026</v>
      </c>
      <c r="G1092" s="20">
        <v>40</v>
      </c>
      <c r="H1092" s="11">
        <v>3572.9889421160201</v>
      </c>
      <c r="I1092" s="10">
        <v>4198448.7465702696</v>
      </c>
      <c r="J1092" s="33">
        <f t="shared" si="68"/>
        <v>8.5102597597143707E-4</v>
      </c>
      <c r="K1092" s="33">
        <f t="shared" si="69"/>
        <v>8.5066395606891998E-4</v>
      </c>
      <c r="L1092" s="33">
        <f t="shared" si="70"/>
        <v>0.99570504357011924</v>
      </c>
      <c r="M1092" s="33">
        <f t="shared" si="71"/>
        <v>0.99485803317867816</v>
      </c>
    </row>
    <row r="1093" spans="1:13" ht="27.6">
      <c r="A1093" t="s">
        <v>164</v>
      </c>
      <c r="B1093" t="s">
        <v>228</v>
      </c>
      <c r="C1093" s="14" t="s">
        <v>230</v>
      </c>
      <c r="D1093" t="s">
        <v>465</v>
      </c>
      <c r="E1093" t="s">
        <v>483</v>
      </c>
      <c r="F1093" s="20">
        <v>2026</v>
      </c>
      <c r="G1093" s="20">
        <v>41</v>
      </c>
      <c r="H1093" s="11">
        <v>3912.7964599093202</v>
      </c>
      <c r="I1093" s="10">
        <v>4261038.50258426</v>
      </c>
      <c r="J1093" s="33">
        <f t="shared" si="68"/>
        <v>9.1827296503804506E-4</v>
      </c>
      <c r="K1093" s="33">
        <f t="shared" si="69"/>
        <v>9.1785148144107875E-4</v>
      </c>
      <c r="L1093" s="33">
        <f t="shared" si="70"/>
        <v>0.99485803317867816</v>
      </c>
      <c r="M1093" s="33">
        <f t="shared" si="71"/>
        <v>0.99394490125910151</v>
      </c>
    </row>
    <row r="1094" spans="1:13" ht="27.6">
      <c r="A1094" t="s">
        <v>164</v>
      </c>
      <c r="B1094" t="s">
        <v>228</v>
      </c>
      <c r="C1094" s="14" t="s">
        <v>230</v>
      </c>
      <c r="D1094" t="s">
        <v>465</v>
      </c>
      <c r="E1094" t="s">
        <v>483</v>
      </c>
      <c r="F1094" s="20">
        <v>2026</v>
      </c>
      <c r="G1094" s="20">
        <v>42</v>
      </c>
      <c r="H1094" s="11">
        <v>4324.73564852447</v>
      </c>
      <c r="I1094" s="10">
        <v>4350357.3390861005</v>
      </c>
      <c r="J1094" s="33">
        <f t="shared" si="68"/>
        <v>9.9411044000192106E-4</v>
      </c>
      <c r="K1094" s="33">
        <f t="shared" si="69"/>
        <v>9.9361647591700297E-4</v>
      </c>
      <c r="L1094" s="33">
        <f t="shared" si="70"/>
        <v>0.99394490125910151</v>
      </c>
      <c r="M1094" s="33">
        <f t="shared" si="71"/>
        <v>0.99295730122905679</v>
      </c>
    </row>
    <row r="1095" spans="1:13" ht="27.6">
      <c r="A1095" t="s">
        <v>164</v>
      </c>
      <c r="B1095" t="s">
        <v>228</v>
      </c>
      <c r="C1095" s="14" t="s">
        <v>230</v>
      </c>
      <c r="D1095" t="s">
        <v>465</v>
      </c>
      <c r="E1095" t="s">
        <v>483</v>
      </c>
      <c r="F1095" s="20">
        <v>2026</v>
      </c>
      <c r="G1095" s="20">
        <v>43</v>
      </c>
      <c r="H1095" s="11">
        <v>4677.2241534473897</v>
      </c>
      <c r="I1095" s="10">
        <v>4329968.4737098301</v>
      </c>
      <c r="J1095" s="33">
        <f t="shared" si="68"/>
        <v>1.0801982004825172E-3</v>
      </c>
      <c r="K1095" s="33">
        <f t="shared" si="69"/>
        <v>1.0796149964172885E-3</v>
      </c>
      <c r="L1095" s="33">
        <f t="shared" si="70"/>
        <v>0.99295730122905679</v>
      </c>
      <c r="M1095" s="33">
        <f t="shared" si="71"/>
        <v>0.99188528963584788</v>
      </c>
    </row>
    <row r="1096" spans="1:13" ht="27.6">
      <c r="A1096" t="s">
        <v>164</v>
      </c>
      <c r="B1096" t="s">
        <v>228</v>
      </c>
      <c r="C1096" s="14" t="s">
        <v>230</v>
      </c>
      <c r="D1096" t="s">
        <v>465</v>
      </c>
      <c r="E1096" t="s">
        <v>483</v>
      </c>
      <c r="F1096" s="20">
        <v>2026</v>
      </c>
      <c r="G1096" s="20">
        <v>44</v>
      </c>
      <c r="H1096" s="11">
        <v>4943.8217722601803</v>
      </c>
      <c r="I1096" s="10">
        <v>4196066.4214242799</v>
      </c>
      <c r="J1096" s="33">
        <f t="shared" si="68"/>
        <v>1.1782038880552535E-3</v>
      </c>
      <c r="K1096" s="33">
        <f t="shared" si="69"/>
        <v>1.1775100783641967E-3</v>
      </c>
      <c r="L1096" s="33">
        <f t="shared" si="70"/>
        <v>0.99188528963584788</v>
      </c>
      <c r="M1096" s="33">
        <f t="shared" si="71"/>
        <v>0.99071733471072043</v>
      </c>
    </row>
    <row r="1097" spans="1:13" ht="27.6">
      <c r="A1097" t="s">
        <v>164</v>
      </c>
      <c r="B1097" t="s">
        <v>228</v>
      </c>
      <c r="C1097" s="14" t="s">
        <v>230</v>
      </c>
      <c r="D1097" t="s">
        <v>465</v>
      </c>
      <c r="E1097" t="s">
        <v>483</v>
      </c>
      <c r="F1097" s="20">
        <v>2026</v>
      </c>
      <c r="G1097" s="20">
        <v>45</v>
      </c>
      <c r="H1097" s="11">
        <v>6297.9162517711202</v>
      </c>
      <c r="I1097" s="10">
        <v>4125593.1576553499</v>
      </c>
      <c r="J1097" s="33">
        <f t="shared" si="68"/>
        <v>1.5265480649939659E-3</v>
      </c>
      <c r="K1097" s="33">
        <f t="shared" si="69"/>
        <v>1.525383483168663E-3</v>
      </c>
      <c r="L1097" s="33">
        <f t="shared" si="70"/>
        <v>0.99071733471072043</v>
      </c>
      <c r="M1097" s="33">
        <f t="shared" si="71"/>
        <v>0.98920611085186383</v>
      </c>
    </row>
    <row r="1098" spans="1:13" ht="27.6">
      <c r="A1098" t="s">
        <v>164</v>
      </c>
      <c r="B1098" t="s">
        <v>228</v>
      </c>
      <c r="C1098" s="14" t="s">
        <v>230</v>
      </c>
      <c r="D1098" t="s">
        <v>465</v>
      </c>
      <c r="E1098" t="s">
        <v>483</v>
      </c>
      <c r="F1098" s="20">
        <v>2026</v>
      </c>
      <c r="G1098" s="20">
        <v>46</v>
      </c>
      <c r="H1098" s="11">
        <v>6799.3105269043599</v>
      </c>
      <c r="I1098" s="10">
        <v>4070426.07156375</v>
      </c>
      <c r="J1098" s="33">
        <f t="shared" si="68"/>
        <v>1.6704173979242042E-3</v>
      </c>
      <c r="K1098" s="33">
        <f t="shared" si="69"/>
        <v>1.6690230272843332E-3</v>
      </c>
      <c r="L1098" s="33">
        <f t="shared" si="70"/>
        <v>0.98920611085186383</v>
      </c>
      <c r="M1098" s="33">
        <f t="shared" si="71"/>
        <v>0.98755510307412164</v>
      </c>
    </row>
    <row r="1099" spans="1:13" ht="27.6">
      <c r="A1099" t="s">
        <v>164</v>
      </c>
      <c r="B1099" t="s">
        <v>228</v>
      </c>
      <c r="C1099" s="14" t="s">
        <v>230</v>
      </c>
      <c r="D1099" t="s">
        <v>465</v>
      </c>
      <c r="E1099" t="s">
        <v>483</v>
      </c>
      <c r="F1099" s="20">
        <v>2026</v>
      </c>
      <c r="G1099" s="20">
        <v>47</v>
      </c>
      <c r="H1099" s="11">
        <v>7332.0743827385804</v>
      </c>
      <c r="I1099" s="10">
        <v>4010955.08490902</v>
      </c>
      <c r="J1099" s="33">
        <f t="shared" si="68"/>
        <v>1.8280120887728397E-3</v>
      </c>
      <c r="K1099" s="33">
        <f t="shared" si="69"/>
        <v>1.8263422922988326E-3</v>
      </c>
      <c r="L1099" s="33">
        <f t="shared" si="70"/>
        <v>0.98755510307412164</v>
      </c>
      <c r="M1099" s="33">
        <f t="shared" si="71"/>
        <v>0.98575148942340185</v>
      </c>
    </row>
    <row r="1100" spans="1:13" ht="27.6">
      <c r="A1100" t="s">
        <v>164</v>
      </c>
      <c r="B1100" t="s">
        <v>228</v>
      </c>
      <c r="C1100" s="14" t="s">
        <v>230</v>
      </c>
      <c r="D1100" t="s">
        <v>465</v>
      </c>
      <c r="E1100" t="s">
        <v>483</v>
      </c>
      <c r="F1100" s="20">
        <v>2026</v>
      </c>
      <c r="G1100" s="20">
        <v>48</v>
      </c>
      <c r="H1100" s="11">
        <v>7860.5283788022998</v>
      </c>
      <c r="I1100" s="10">
        <v>3931936.9664569302</v>
      </c>
      <c r="J1100" s="33">
        <f t="shared" si="68"/>
        <v>1.9991491333304422E-3</v>
      </c>
      <c r="K1100" s="33">
        <f t="shared" si="69"/>
        <v>1.9971521656688696E-3</v>
      </c>
      <c r="L1100" s="33">
        <f t="shared" si="70"/>
        <v>0.98575148942340185</v>
      </c>
      <c r="M1100" s="33">
        <f t="shared" si="71"/>
        <v>0.98378279370148858</v>
      </c>
    </row>
    <row r="1101" spans="1:13" ht="27.6">
      <c r="A1101" t="s">
        <v>164</v>
      </c>
      <c r="B1101" t="s">
        <v>228</v>
      </c>
      <c r="C1101" s="14" t="s">
        <v>230</v>
      </c>
      <c r="D1101" t="s">
        <v>465</v>
      </c>
      <c r="E1101" t="s">
        <v>483</v>
      </c>
      <c r="F1101" s="20">
        <v>2026</v>
      </c>
      <c r="G1101" s="20">
        <v>49</v>
      </c>
      <c r="H1101" s="11">
        <v>8460.5071043708394</v>
      </c>
      <c r="I1101" s="10">
        <v>3870578.38344594</v>
      </c>
      <c r="J1101" s="33">
        <f t="shared" si="68"/>
        <v>2.1858508641901028E-3</v>
      </c>
      <c r="K1101" s="33">
        <f t="shared" si="69"/>
        <v>2.1834636318845968E-3</v>
      </c>
      <c r="L1101" s="33">
        <f t="shared" si="70"/>
        <v>0.98378279370148858</v>
      </c>
      <c r="M1101" s="33">
        <f t="shared" si="71"/>
        <v>0.98163473974976756</v>
      </c>
    </row>
    <row r="1102" spans="1:13" ht="27.6">
      <c r="A1102" t="s">
        <v>164</v>
      </c>
      <c r="B1102" t="s">
        <v>228</v>
      </c>
      <c r="C1102" s="14" t="s">
        <v>230</v>
      </c>
      <c r="D1102" t="s">
        <v>465</v>
      </c>
      <c r="E1102" t="s">
        <v>483</v>
      </c>
      <c r="F1102" s="20">
        <v>2026</v>
      </c>
      <c r="G1102" s="20">
        <v>50</v>
      </c>
      <c r="H1102" s="11">
        <v>9705.4272928839891</v>
      </c>
      <c r="I1102" s="10">
        <v>3797307.41488019</v>
      </c>
      <c r="J1102" s="33">
        <f t="shared" si="68"/>
        <v>2.5558708401780023E-3</v>
      </c>
      <c r="K1102" s="33">
        <f t="shared" si="69"/>
        <v>2.5526073832190521E-3</v>
      </c>
      <c r="L1102" s="33">
        <f t="shared" si="70"/>
        <v>0.98163473974976756</v>
      </c>
      <c r="M1102" s="33">
        <f t="shared" si="71"/>
        <v>0.97912901166545796</v>
      </c>
    </row>
    <row r="1103" spans="1:13" ht="27.6">
      <c r="A1103" t="s">
        <v>164</v>
      </c>
      <c r="B1103" t="s">
        <v>228</v>
      </c>
      <c r="C1103" s="14" t="s">
        <v>230</v>
      </c>
      <c r="D1103" t="s">
        <v>465</v>
      </c>
      <c r="E1103" t="s">
        <v>483</v>
      </c>
      <c r="F1103" s="20">
        <v>2026</v>
      </c>
      <c r="G1103" s="20">
        <v>51</v>
      </c>
      <c r="H1103" s="11">
        <v>10375.147166745999</v>
      </c>
      <c r="I1103" s="10">
        <v>3722622.6462644399</v>
      </c>
      <c r="J1103" s="33">
        <f t="shared" si="68"/>
        <v>2.7870531484455465E-3</v>
      </c>
      <c r="K1103" s="33">
        <f t="shared" si="69"/>
        <v>2.783172921456134E-3</v>
      </c>
      <c r="L1103" s="33">
        <f t="shared" si="70"/>
        <v>0.97912901166545796</v>
      </c>
      <c r="M1103" s="33">
        <f t="shared" si="71"/>
        <v>0.97640392631357853</v>
      </c>
    </row>
    <row r="1104" spans="1:13" ht="27.6">
      <c r="A1104" t="s">
        <v>164</v>
      </c>
      <c r="B1104" t="s">
        <v>228</v>
      </c>
      <c r="C1104" s="14" t="s">
        <v>230</v>
      </c>
      <c r="D1104" t="s">
        <v>465</v>
      </c>
      <c r="E1104" t="s">
        <v>483</v>
      </c>
      <c r="F1104" s="20">
        <v>2026</v>
      </c>
      <c r="G1104" s="20">
        <v>52</v>
      </c>
      <c r="H1104" s="11">
        <v>11004.286433038</v>
      </c>
      <c r="I1104" s="10">
        <v>3620912.5980644501</v>
      </c>
      <c r="J1104" s="33">
        <f t="shared" si="68"/>
        <v>3.0390919788896077E-3</v>
      </c>
      <c r="K1104" s="33">
        <f t="shared" si="69"/>
        <v>3.0344786135254598E-3</v>
      </c>
      <c r="L1104" s="33">
        <f t="shared" si="70"/>
        <v>0.97640392631357853</v>
      </c>
      <c r="M1104" s="33">
        <f t="shared" si="71"/>
        <v>0.97344104948101773</v>
      </c>
    </row>
    <row r="1105" spans="1:13" ht="27.6">
      <c r="A1105" t="s">
        <v>164</v>
      </c>
      <c r="B1105" t="s">
        <v>228</v>
      </c>
      <c r="C1105" s="14" t="s">
        <v>230</v>
      </c>
      <c r="D1105" t="s">
        <v>465</v>
      </c>
      <c r="E1105" t="s">
        <v>483</v>
      </c>
      <c r="F1105" s="20">
        <v>2026</v>
      </c>
      <c r="G1105" s="20">
        <v>53</v>
      </c>
      <c r="H1105" s="11">
        <v>11870.406530349301</v>
      </c>
      <c r="I1105" s="10">
        <v>3580914.0508954599</v>
      </c>
      <c r="J1105" s="33">
        <f t="shared" si="68"/>
        <v>3.3149096464297799E-3</v>
      </c>
      <c r="K1105" s="33">
        <f t="shared" si="69"/>
        <v>3.3094213994702137E-3</v>
      </c>
      <c r="L1105" s="33">
        <f t="shared" si="70"/>
        <v>0.97344104948101773</v>
      </c>
      <c r="M1105" s="33">
        <f t="shared" si="71"/>
        <v>0.97021952284074253</v>
      </c>
    </row>
    <row r="1106" spans="1:13" ht="27.6">
      <c r="A1106" t="s">
        <v>164</v>
      </c>
      <c r="B1106" t="s">
        <v>228</v>
      </c>
      <c r="C1106" s="14" t="s">
        <v>230</v>
      </c>
      <c r="D1106" t="s">
        <v>465</v>
      </c>
      <c r="E1106" t="s">
        <v>483</v>
      </c>
      <c r="F1106" s="20">
        <v>2026</v>
      </c>
      <c r="G1106" s="20">
        <v>54</v>
      </c>
      <c r="H1106" s="11">
        <v>12218.681389801901</v>
      </c>
      <c r="I1106" s="10">
        <v>3373672.7388789202</v>
      </c>
      <c r="J1106" s="33">
        <f t="shared" si="68"/>
        <v>3.6217743496549694E-3</v>
      </c>
      <c r="K1106" s="33">
        <f t="shared" si="69"/>
        <v>3.6152236357238632E-3</v>
      </c>
      <c r="L1106" s="33">
        <f t="shared" si="70"/>
        <v>0.97021952284074253</v>
      </c>
      <c r="M1106" s="33">
        <f t="shared" si="71"/>
        <v>0.96671196228992795</v>
      </c>
    </row>
    <row r="1107" spans="1:13" ht="27.6">
      <c r="A1107" t="s">
        <v>164</v>
      </c>
      <c r="B1107" t="s">
        <v>228</v>
      </c>
      <c r="C1107" s="14" t="s">
        <v>230</v>
      </c>
      <c r="D1107" t="s">
        <v>465</v>
      </c>
      <c r="E1107" t="s">
        <v>483</v>
      </c>
      <c r="F1107" s="20">
        <v>2026</v>
      </c>
      <c r="G1107" s="20">
        <v>55</v>
      </c>
      <c r="H1107" s="11">
        <v>13247.8010631098</v>
      </c>
      <c r="I1107" s="10">
        <v>3290810.3363740002</v>
      </c>
      <c r="J1107" s="33">
        <f t="shared" si="68"/>
        <v>4.0256957129006024E-3</v>
      </c>
      <c r="K1107" s="33">
        <f t="shared" si="69"/>
        <v>4.0176034625353241E-3</v>
      </c>
      <c r="L1107" s="33">
        <f t="shared" si="70"/>
        <v>0.96671196228992795</v>
      </c>
      <c r="M1107" s="33">
        <f t="shared" si="71"/>
        <v>0.96282809696295757</v>
      </c>
    </row>
    <row r="1108" spans="1:13" ht="27.6">
      <c r="A1108" t="s">
        <v>164</v>
      </c>
      <c r="B1108" t="s">
        <v>228</v>
      </c>
      <c r="C1108" s="14" t="s">
        <v>230</v>
      </c>
      <c r="D1108" t="s">
        <v>465</v>
      </c>
      <c r="E1108" t="s">
        <v>483</v>
      </c>
      <c r="F1108" s="20">
        <v>2026</v>
      </c>
      <c r="G1108" s="20">
        <v>56</v>
      </c>
      <c r="H1108" s="11">
        <v>14121.990937724</v>
      </c>
      <c r="I1108" s="10">
        <v>3212219.17531391</v>
      </c>
      <c r="J1108" s="33">
        <f t="shared" si="68"/>
        <v>4.3963347975294826E-3</v>
      </c>
      <c r="K1108" s="33">
        <f t="shared" si="69"/>
        <v>4.3866850640358335E-3</v>
      </c>
      <c r="L1108" s="33">
        <f t="shared" si="70"/>
        <v>0.96282809696295757</v>
      </c>
      <c r="M1108" s="33">
        <f t="shared" si="71"/>
        <v>0.95860447333077614</v>
      </c>
    </row>
    <row r="1109" spans="1:13" ht="27.6">
      <c r="A1109" t="s">
        <v>164</v>
      </c>
      <c r="B1109" t="s">
        <v>228</v>
      </c>
      <c r="C1109" s="14" t="s">
        <v>230</v>
      </c>
      <c r="D1109" t="s">
        <v>465</v>
      </c>
      <c r="E1109" t="s">
        <v>483</v>
      </c>
      <c r="F1109" s="20">
        <v>2026</v>
      </c>
      <c r="G1109" s="20">
        <v>57</v>
      </c>
      <c r="H1109" s="11">
        <v>15004.929473381</v>
      </c>
      <c r="I1109" s="10">
        <v>3124841.90606621</v>
      </c>
      <c r="J1109" s="33">
        <f t="shared" si="68"/>
        <v>4.8018203558561311E-3</v>
      </c>
      <c r="K1109" s="33">
        <f t="shared" si="69"/>
        <v>4.7903100473388749E-3</v>
      </c>
      <c r="L1109" s="33">
        <f t="shared" si="70"/>
        <v>0.95860447333077614</v>
      </c>
      <c r="M1109" s="33">
        <f t="shared" si="71"/>
        <v>0.95401246069075574</v>
      </c>
    </row>
    <row r="1110" spans="1:13" ht="27.6">
      <c r="A1110" t="s">
        <v>164</v>
      </c>
      <c r="B1110" t="s">
        <v>228</v>
      </c>
      <c r="C1110" s="14" t="s">
        <v>230</v>
      </c>
      <c r="D1110" t="s">
        <v>465</v>
      </c>
      <c r="E1110" t="s">
        <v>483</v>
      </c>
      <c r="F1110" s="20">
        <v>2026</v>
      </c>
      <c r="G1110" s="20">
        <v>58</v>
      </c>
      <c r="H1110" s="11">
        <v>15826.7709966601</v>
      </c>
      <c r="I1110" s="10">
        <v>3017310.7797019002</v>
      </c>
      <c r="J1110" s="33">
        <f t="shared" si="68"/>
        <v>5.2453234526354392E-3</v>
      </c>
      <c r="K1110" s="33">
        <f t="shared" si="69"/>
        <v>5.2315907648621263E-3</v>
      </c>
      <c r="L1110" s="33">
        <f t="shared" si="70"/>
        <v>0.95401246069075574</v>
      </c>
      <c r="M1110" s="33">
        <f t="shared" si="71"/>
        <v>0.94902145791184256</v>
      </c>
    </row>
    <row r="1111" spans="1:13" ht="27.6">
      <c r="A1111" t="s">
        <v>164</v>
      </c>
      <c r="B1111" t="s">
        <v>228</v>
      </c>
      <c r="C1111" s="14" t="s">
        <v>230</v>
      </c>
      <c r="D1111" t="s">
        <v>465</v>
      </c>
      <c r="E1111" t="s">
        <v>483</v>
      </c>
      <c r="F1111" s="20">
        <v>2026</v>
      </c>
      <c r="G1111" s="20">
        <v>59</v>
      </c>
      <c r="H1111" s="11">
        <v>16508.301459063699</v>
      </c>
      <c r="I1111" s="10">
        <v>2877831.7245503399</v>
      </c>
      <c r="J1111" s="33">
        <f t="shared" si="68"/>
        <v>5.7363678766322295E-3</v>
      </c>
      <c r="K1111" s="33">
        <f t="shared" si="69"/>
        <v>5.7199463334328682E-3</v>
      </c>
      <c r="L1111" s="33">
        <f t="shared" si="70"/>
        <v>0.94902145791184256</v>
      </c>
      <c r="M1111" s="33">
        <f t="shared" si="71"/>
        <v>0.9435931061033106</v>
      </c>
    </row>
    <row r="1112" spans="1:13" ht="27.6">
      <c r="A1112" t="s">
        <v>164</v>
      </c>
      <c r="B1112" t="s">
        <v>228</v>
      </c>
      <c r="C1112" s="14" t="s">
        <v>230</v>
      </c>
      <c r="D1112" t="s">
        <v>465</v>
      </c>
      <c r="E1112" t="s">
        <v>483</v>
      </c>
      <c r="F1112" s="20">
        <v>2026</v>
      </c>
      <c r="G1112" s="20">
        <v>60</v>
      </c>
      <c r="H1112" s="11">
        <v>17875.258667373299</v>
      </c>
      <c r="I1112" s="10">
        <v>2775961.7820953801</v>
      </c>
      <c r="J1112" s="33">
        <f t="shared" si="68"/>
        <v>6.4393028688891065E-3</v>
      </c>
      <c r="K1112" s="33">
        <f t="shared" si="69"/>
        <v>6.418614987167115E-3</v>
      </c>
      <c r="L1112" s="33">
        <f t="shared" si="70"/>
        <v>0.9435931061033106</v>
      </c>
      <c r="M1112" s="33">
        <f t="shared" si="71"/>
        <v>0.9375365452506883</v>
      </c>
    </row>
    <row r="1113" spans="1:13" ht="27.6">
      <c r="A1113" t="s">
        <v>164</v>
      </c>
      <c r="B1113" t="s">
        <v>228</v>
      </c>
      <c r="C1113" s="14" t="s">
        <v>230</v>
      </c>
      <c r="D1113" t="s">
        <v>465</v>
      </c>
      <c r="E1113" t="s">
        <v>483</v>
      </c>
      <c r="F1113" s="20">
        <v>2026</v>
      </c>
      <c r="G1113" s="20">
        <v>61</v>
      </c>
      <c r="H1113" s="11">
        <v>18652.115667342001</v>
      </c>
      <c r="I1113" s="10">
        <v>2651132.5841988199</v>
      </c>
      <c r="J1113" s="33">
        <f t="shared" si="68"/>
        <v>7.0355272982240251E-3</v>
      </c>
      <c r="K1113" s="33">
        <f t="shared" si="69"/>
        <v>7.0108359156079159E-3</v>
      </c>
      <c r="L1113" s="33">
        <f t="shared" si="70"/>
        <v>0.9375365452506883</v>
      </c>
      <c r="M1113" s="33">
        <f t="shared" si="71"/>
        <v>0.93096363036704977</v>
      </c>
    </row>
    <row r="1114" spans="1:13" ht="27.6">
      <c r="A1114" t="s">
        <v>164</v>
      </c>
      <c r="B1114" t="s">
        <v>228</v>
      </c>
      <c r="C1114" s="14" t="s">
        <v>230</v>
      </c>
      <c r="D1114" t="s">
        <v>465</v>
      </c>
      <c r="E1114" t="s">
        <v>483</v>
      </c>
      <c r="F1114" s="20">
        <v>2026</v>
      </c>
      <c r="G1114" s="20">
        <v>62</v>
      </c>
      <c r="H1114" s="11">
        <v>19437.6386136898</v>
      </c>
      <c r="I1114" s="10">
        <v>2527125.3948731902</v>
      </c>
      <c r="J1114" s="33">
        <f t="shared" si="68"/>
        <v>7.6916003666154332E-3</v>
      </c>
      <c r="K1114" s="33">
        <f t="shared" si="69"/>
        <v>7.6620957030044679E-3</v>
      </c>
      <c r="L1114" s="33">
        <f t="shared" si="70"/>
        <v>0.93096363036704977</v>
      </c>
      <c r="M1114" s="33">
        <f t="shared" si="71"/>
        <v>0.92383049793516092</v>
      </c>
    </row>
    <row r="1115" spans="1:13" ht="27.6">
      <c r="A1115" t="s">
        <v>164</v>
      </c>
      <c r="B1115" t="s">
        <v>228</v>
      </c>
      <c r="C1115" s="14" t="s">
        <v>230</v>
      </c>
      <c r="D1115" t="s">
        <v>465</v>
      </c>
      <c r="E1115" t="s">
        <v>483</v>
      </c>
      <c r="F1115" s="20">
        <v>2026</v>
      </c>
      <c r="G1115" s="20">
        <v>63</v>
      </c>
      <c r="H1115" s="11">
        <v>20261.442378871499</v>
      </c>
      <c r="I1115" s="10">
        <v>2408182.1809632299</v>
      </c>
      <c r="J1115" s="33">
        <f t="shared" si="68"/>
        <v>8.4135837143215157E-3</v>
      </c>
      <c r="K1115" s="33">
        <f t="shared" si="69"/>
        <v>8.3782885744306812E-3</v>
      </c>
      <c r="L1115" s="33">
        <f t="shared" si="70"/>
        <v>0.92383049793516092</v>
      </c>
      <c r="M1115" s="33">
        <f t="shared" si="71"/>
        <v>0.91609037942960014</v>
      </c>
    </row>
    <row r="1116" spans="1:13" ht="27.6">
      <c r="A1116" t="s">
        <v>164</v>
      </c>
      <c r="B1116" t="s">
        <v>228</v>
      </c>
      <c r="C1116" s="14" t="s">
        <v>230</v>
      </c>
      <c r="D1116" t="s">
        <v>465</v>
      </c>
      <c r="E1116" t="s">
        <v>483</v>
      </c>
      <c r="F1116" s="20">
        <v>2026</v>
      </c>
      <c r="G1116" s="20">
        <v>64</v>
      </c>
      <c r="H1116" s="11">
        <v>20932.030940502598</v>
      </c>
      <c r="I1116" s="10">
        <v>2263184.7488877201</v>
      </c>
      <c r="J1116" s="33">
        <f t="shared" si="68"/>
        <v>9.2489271813933852E-3</v>
      </c>
      <c r="K1116" s="33">
        <f t="shared" si="69"/>
        <v>9.2062874130184325E-3</v>
      </c>
      <c r="L1116" s="33">
        <f t="shared" si="70"/>
        <v>0.91609037942960014</v>
      </c>
      <c r="M1116" s="33">
        <f t="shared" si="71"/>
        <v>0.90765658810027017</v>
      </c>
    </row>
    <row r="1117" spans="1:13" ht="27.6">
      <c r="A1117" t="s">
        <v>164</v>
      </c>
      <c r="B1117" t="s">
        <v>228</v>
      </c>
      <c r="C1117" s="14" t="s">
        <v>230</v>
      </c>
      <c r="D1117" t="s">
        <v>465</v>
      </c>
      <c r="E1117" t="s">
        <v>483</v>
      </c>
      <c r="F1117" s="20">
        <v>2026</v>
      </c>
      <c r="G1117" s="20">
        <v>65</v>
      </c>
      <c r="H1117" s="11">
        <v>21176.158395339</v>
      </c>
      <c r="I1117" s="10">
        <v>2143600.77872033</v>
      </c>
      <c r="J1117" s="33">
        <f t="shared" si="68"/>
        <v>9.8787790177892066E-3</v>
      </c>
      <c r="K1117" s="33">
        <f t="shared" si="69"/>
        <v>9.8301441630965769E-3</v>
      </c>
      <c r="L1117" s="33">
        <f t="shared" si="70"/>
        <v>0.90765658810027017</v>
      </c>
      <c r="M1117" s="33">
        <f t="shared" si="71"/>
        <v>0.8987341929886602</v>
      </c>
    </row>
    <row r="1118" spans="1:13" ht="27.6">
      <c r="A1118" t="s">
        <v>164</v>
      </c>
      <c r="B1118" t="s">
        <v>228</v>
      </c>
      <c r="C1118" s="14" t="s">
        <v>230</v>
      </c>
      <c r="D1118" t="s">
        <v>465</v>
      </c>
      <c r="E1118" t="s">
        <v>483</v>
      </c>
      <c r="F1118" s="20">
        <v>2026</v>
      </c>
      <c r="G1118" s="20">
        <v>66</v>
      </c>
      <c r="H1118" s="11">
        <v>21863.029893916399</v>
      </c>
      <c r="I1118" s="10">
        <v>2020131.54330297</v>
      </c>
      <c r="J1118" s="33">
        <f t="shared" si="68"/>
        <v>1.0822577354626002E-2</v>
      </c>
      <c r="K1118" s="33">
        <f t="shared" si="69"/>
        <v>1.0764223965402997E-2</v>
      </c>
      <c r="L1118" s="33">
        <f t="shared" si="70"/>
        <v>0.8987341929886602</v>
      </c>
      <c r="M1118" s="33">
        <f t="shared" si="71"/>
        <v>0.8890600168499645</v>
      </c>
    </row>
    <row r="1119" spans="1:13" ht="27.6">
      <c r="A1119" t="s">
        <v>164</v>
      </c>
      <c r="B1119" t="s">
        <v>228</v>
      </c>
      <c r="C1119" s="14" t="s">
        <v>230</v>
      </c>
      <c r="D1119" t="s">
        <v>465</v>
      </c>
      <c r="E1119" t="s">
        <v>483</v>
      </c>
      <c r="F1119" s="20">
        <v>2026</v>
      </c>
      <c r="G1119" s="20">
        <v>67</v>
      </c>
      <c r="H1119" s="11">
        <v>22422.9410609429</v>
      </c>
      <c r="I1119" s="10">
        <v>1890345.3714089899</v>
      </c>
      <c r="J1119" s="33">
        <f t="shared" si="68"/>
        <v>1.1861822395041872E-2</v>
      </c>
      <c r="K1119" s="33">
        <f t="shared" si="69"/>
        <v>1.1791748322173334E-2</v>
      </c>
      <c r="L1119" s="33">
        <f t="shared" si="70"/>
        <v>0.8890600168499645</v>
      </c>
      <c r="M1119" s="33">
        <f t="shared" si="71"/>
        <v>0.87857644488796249</v>
      </c>
    </row>
    <row r="1120" spans="1:13" ht="27.6">
      <c r="A1120" t="s">
        <v>164</v>
      </c>
      <c r="B1120" t="s">
        <v>228</v>
      </c>
      <c r="C1120" s="14" t="s">
        <v>230</v>
      </c>
      <c r="D1120" t="s">
        <v>465</v>
      </c>
      <c r="E1120" t="s">
        <v>483</v>
      </c>
      <c r="F1120" s="20">
        <v>2026</v>
      </c>
      <c r="G1120" s="20">
        <v>68</v>
      </c>
      <c r="H1120" s="11">
        <v>22934.967253250201</v>
      </c>
      <c r="I1120" s="10">
        <v>1763001.7782330699</v>
      </c>
      <c r="J1120" s="33">
        <f t="shared" si="68"/>
        <v>1.3009043743697338E-2</v>
      </c>
      <c r="K1120" s="33">
        <f t="shared" si="69"/>
        <v>1.2924791875270958E-2</v>
      </c>
      <c r="L1120" s="33">
        <f t="shared" si="70"/>
        <v>0.87857644488796249</v>
      </c>
      <c r="M1120" s="33">
        <f t="shared" si="71"/>
        <v>0.86722102719127014</v>
      </c>
    </row>
    <row r="1121" spans="1:13" ht="27.6">
      <c r="A1121" t="s">
        <v>164</v>
      </c>
      <c r="B1121" t="s">
        <v>228</v>
      </c>
      <c r="C1121" s="14" t="s">
        <v>230</v>
      </c>
      <c r="D1121" t="s">
        <v>465</v>
      </c>
      <c r="E1121" t="s">
        <v>483</v>
      </c>
      <c r="F1121" s="20">
        <v>2026</v>
      </c>
      <c r="G1121" s="20">
        <v>69</v>
      </c>
      <c r="H1121" s="11">
        <v>23725.217619806899</v>
      </c>
      <c r="I1121" s="10">
        <v>1657198.9978213899</v>
      </c>
      <c r="J1121" s="33">
        <f t="shared" si="68"/>
        <v>1.4316456654268362E-2</v>
      </c>
      <c r="K1121" s="33">
        <f t="shared" si="69"/>
        <v>1.4214463495708207E-2</v>
      </c>
      <c r="L1121" s="33">
        <f t="shared" si="70"/>
        <v>0.86722102719127014</v>
      </c>
      <c r="M1121" s="33">
        <f t="shared" si="71"/>
        <v>0.85489394555754927</v>
      </c>
    </row>
    <row r="1122" spans="1:13" ht="27.6">
      <c r="A1122" t="s">
        <v>164</v>
      </c>
      <c r="B1122" t="s">
        <v>228</v>
      </c>
      <c r="C1122" s="14" t="s">
        <v>230</v>
      </c>
      <c r="D1122" t="s">
        <v>465</v>
      </c>
      <c r="E1122" t="s">
        <v>483</v>
      </c>
      <c r="F1122" s="20">
        <v>2027</v>
      </c>
      <c r="G1122" s="20">
        <v>30</v>
      </c>
      <c r="H1122" s="11">
        <v>1304.6423701645699</v>
      </c>
      <c r="I1122" s="10">
        <v>4568808.4504300198</v>
      </c>
      <c r="J1122" s="33">
        <f t="shared" si="68"/>
        <v>2.8555418427353327E-4</v>
      </c>
      <c r="K1122" s="33">
        <f t="shared" si="69"/>
        <v>2.8551341755789217E-4</v>
      </c>
      <c r="L1122" s="33">
        <f t="shared" si="70"/>
        <v>1</v>
      </c>
      <c r="M1122" s="33">
        <f t="shared" si="71"/>
        <v>0.99971448658244211</v>
      </c>
    </row>
    <row r="1123" spans="1:13" ht="27.6">
      <c r="A1123" t="s">
        <v>164</v>
      </c>
      <c r="B1123" t="s">
        <v>228</v>
      </c>
      <c r="C1123" s="14" t="s">
        <v>230</v>
      </c>
      <c r="D1123" t="s">
        <v>465</v>
      </c>
      <c r="E1123" t="s">
        <v>483</v>
      </c>
      <c r="F1123" s="20">
        <v>2027</v>
      </c>
      <c r="G1123" s="20">
        <v>31</v>
      </c>
      <c r="H1123" s="11">
        <v>1342.0363286521001</v>
      </c>
      <c r="I1123" s="10">
        <v>4526141.2582577895</v>
      </c>
      <c r="J1123" s="33">
        <f t="shared" si="68"/>
        <v>2.9650783130190665E-4</v>
      </c>
      <c r="K1123" s="33">
        <f t="shared" si="69"/>
        <v>2.9646387719928224E-4</v>
      </c>
      <c r="L1123" s="33">
        <f t="shared" si="70"/>
        <v>0.99971448658244211</v>
      </c>
      <c r="M1123" s="33">
        <f t="shared" si="71"/>
        <v>0.99941810734965764</v>
      </c>
    </row>
    <row r="1124" spans="1:13" ht="27.6">
      <c r="A1124" t="s">
        <v>164</v>
      </c>
      <c r="B1124" t="s">
        <v>228</v>
      </c>
      <c r="C1124" s="14" t="s">
        <v>230</v>
      </c>
      <c r="D1124" t="s">
        <v>465</v>
      </c>
      <c r="E1124" t="s">
        <v>483</v>
      </c>
      <c r="F1124" s="20">
        <v>2027</v>
      </c>
      <c r="G1124" s="20">
        <v>32</v>
      </c>
      <c r="H1124" s="11">
        <v>1380.8270707353699</v>
      </c>
      <c r="I1124" s="10">
        <v>4453753.6155800996</v>
      </c>
      <c r="J1124" s="33">
        <f t="shared" si="68"/>
        <v>3.1003669935960698E-4</v>
      </c>
      <c r="K1124" s="33">
        <f t="shared" si="69"/>
        <v>3.0998864294862205E-4</v>
      </c>
      <c r="L1124" s="33">
        <f t="shared" si="70"/>
        <v>0.99941810734965764</v>
      </c>
      <c r="M1124" s="33">
        <f t="shared" si="71"/>
        <v>0.99910829908682208</v>
      </c>
    </row>
    <row r="1125" spans="1:13" ht="27.6">
      <c r="A1125" t="s">
        <v>164</v>
      </c>
      <c r="B1125" t="s">
        <v>228</v>
      </c>
      <c r="C1125" s="14" t="s">
        <v>230</v>
      </c>
      <c r="D1125" t="s">
        <v>465</v>
      </c>
      <c r="E1125" t="s">
        <v>483</v>
      </c>
      <c r="F1125" s="20">
        <v>2027</v>
      </c>
      <c r="G1125" s="20">
        <v>33</v>
      </c>
      <c r="H1125" s="11">
        <v>1434.90547827199</v>
      </c>
      <c r="I1125" s="10">
        <v>4397356.9215379003</v>
      </c>
      <c r="J1125" s="33">
        <f t="shared" si="68"/>
        <v>3.263108962667866E-4</v>
      </c>
      <c r="K1125" s="33">
        <f t="shared" si="69"/>
        <v>3.2625766265670375E-4</v>
      </c>
      <c r="L1125" s="33">
        <f t="shared" si="70"/>
        <v>0.99910829908682208</v>
      </c>
      <c r="M1125" s="33">
        <f t="shared" si="71"/>
        <v>0.99878233234842106</v>
      </c>
    </row>
    <row r="1126" spans="1:13" ht="27.6">
      <c r="A1126" t="s">
        <v>164</v>
      </c>
      <c r="B1126" t="s">
        <v>228</v>
      </c>
      <c r="C1126" s="14" t="s">
        <v>230</v>
      </c>
      <c r="D1126" t="s">
        <v>465</v>
      </c>
      <c r="E1126" t="s">
        <v>483</v>
      </c>
      <c r="F1126" s="20">
        <v>2027</v>
      </c>
      <c r="G1126" s="20">
        <v>34</v>
      </c>
      <c r="H1126" s="11">
        <v>1501.4128870362099</v>
      </c>
      <c r="I1126" s="10">
        <v>4344734.7407705402</v>
      </c>
      <c r="J1126" s="33">
        <f t="shared" si="68"/>
        <v>3.4557066808868839E-4</v>
      </c>
      <c r="K1126" s="33">
        <f t="shared" si="69"/>
        <v>3.4551096542267956E-4</v>
      </c>
      <c r="L1126" s="33">
        <f t="shared" si="70"/>
        <v>0.99878233234842106</v>
      </c>
      <c r="M1126" s="33">
        <f t="shared" si="71"/>
        <v>0.9984372421005242</v>
      </c>
    </row>
    <row r="1127" spans="1:13" ht="27.6">
      <c r="A1127" t="s">
        <v>164</v>
      </c>
      <c r="B1127" t="s">
        <v>228</v>
      </c>
      <c r="C1127" s="14" t="s">
        <v>230</v>
      </c>
      <c r="D1127" t="s">
        <v>465</v>
      </c>
      <c r="E1127" t="s">
        <v>483</v>
      </c>
      <c r="F1127" s="20">
        <v>2027</v>
      </c>
      <c r="G1127" s="20">
        <v>35</v>
      </c>
      <c r="H1127" s="11">
        <v>2083.2509270427599</v>
      </c>
      <c r="I1127" s="10">
        <v>4384160.3505452396</v>
      </c>
      <c r="J1127" s="33">
        <f t="shared" si="68"/>
        <v>4.7517671811061265E-4</v>
      </c>
      <c r="K1127" s="33">
        <f t="shared" si="69"/>
        <v>4.750638395336626E-4</v>
      </c>
      <c r="L1127" s="33">
        <f t="shared" si="70"/>
        <v>0.9984372421005242</v>
      </c>
      <c r="M1127" s="33">
        <f t="shared" si="71"/>
        <v>0.99796292067075854</v>
      </c>
    </row>
    <row r="1128" spans="1:13" ht="27.6">
      <c r="A1128" t="s">
        <v>164</v>
      </c>
      <c r="B1128" t="s">
        <v>228</v>
      </c>
      <c r="C1128" s="14" t="s">
        <v>230</v>
      </c>
      <c r="D1128" t="s">
        <v>465</v>
      </c>
      <c r="E1128" t="s">
        <v>483</v>
      </c>
      <c r="F1128" s="20">
        <v>2027</v>
      </c>
      <c r="G1128" s="20">
        <v>36</v>
      </c>
      <c r="H1128" s="11">
        <v>2236.19447114384</v>
      </c>
      <c r="I1128" s="10">
        <v>4403445.8183224397</v>
      </c>
      <c r="J1128" s="33">
        <f t="shared" si="68"/>
        <v>5.0782831523421643E-4</v>
      </c>
      <c r="K1128" s="33">
        <f t="shared" si="69"/>
        <v>5.0769939225980831E-4</v>
      </c>
      <c r="L1128" s="33">
        <f t="shared" si="70"/>
        <v>0.99796292067075854</v>
      </c>
      <c r="M1128" s="33">
        <f t="shared" si="71"/>
        <v>0.99745625550243622</v>
      </c>
    </row>
    <row r="1129" spans="1:13" ht="27.6">
      <c r="A1129" t="s">
        <v>164</v>
      </c>
      <c r="B1129" t="s">
        <v>228</v>
      </c>
      <c r="C1129" s="14" t="s">
        <v>230</v>
      </c>
      <c r="D1129" t="s">
        <v>465</v>
      </c>
      <c r="E1129" t="s">
        <v>483</v>
      </c>
      <c r="F1129" s="20">
        <v>2027</v>
      </c>
      <c r="G1129" s="20">
        <v>37</v>
      </c>
      <c r="H1129" s="11">
        <v>3390.2756567414999</v>
      </c>
      <c r="I1129" s="10">
        <v>6485440.0924139097</v>
      </c>
      <c r="J1129" s="33">
        <f t="shared" si="68"/>
        <v>5.2275182692800481E-4</v>
      </c>
      <c r="K1129" s="33">
        <f t="shared" si="69"/>
        <v>5.2261521599727967E-4</v>
      </c>
      <c r="L1129" s="33">
        <f t="shared" si="70"/>
        <v>0.99745625550243622</v>
      </c>
      <c r="M1129" s="33">
        <f t="shared" si="71"/>
        <v>0.99693496968601902</v>
      </c>
    </row>
    <row r="1130" spans="1:13" ht="27.6">
      <c r="A1130" t="s">
        <v>164</v>
      </c>
      <c r="B1130" t="s">
        <v>228</v>
      </c>
      <c r="C1130" s="14" t="s">
        <v>230</v>
      </c>
      <c r="D1130" t="s">
        <v>465</v>
      </c>
      <c r="E1130" t="s">
        <v>483</v>
      </c>
      <c r="F1130" s="20">
        <v>2027</v>
      </c>
      <c r="G1130" s="20">
        <v>38</v>
      </c>
      <c r="H1130" s="11">
        <v>2548.81329033579</v>
      </c>
      <c r="I1130" s="10">
        <v>4365605.19709225</v>
      </c>
      <c r="J1130" s="33">
        <f t="shared" si="68"/>
        <v>5.8383962251864867E-4</v>
      </c>
      <c r="K1130" s="33">
        <f t="shared" si="69"/>
        <v>5.8366922133012977E-4</v>
      </c>
      <c r="L1130" s="33">
        <f t="shared" si="70"/>
        <v>0.99693496968601902</v>
      </c>
      <c r="M1130" s="33">
        <f t="shared" si="71"/>
        <v>0.99635308942854561</v>
      </c>
    </row>
    <row r="1131" spans="1:13" ht="27.6">
      <c r="A1131" t="s">
        <v>164</v>
      </c>
      <c r="B1131" t="s">
        <v>228</v>
      </c>
      <c r="C1131" s="14" t="s">
        <v>230</v>
      </c>
      <c r="D1131" t="s">
        <v>465</v>
      </c>
      <c r="E1131" t="s">
        <v>483</v>
      </c>
      <c r="F1131" s="20">
        <v>2027</v>
      </c>
      <c r="G1131" s="20">
        <v>39</v>
      </c>
      <c r="H1131" s="11">
        <v>2729.9559270642299</v>
      </c>
      <c r="I1131" s="10">
        <v>4350979.7588617802</v>
      </c>
      <c r="J1131" s="33">
        <f t="shared" si="68"/>
        <v>6.2743475685080833E-4</v>
      </c>
      <c r="K1131" s="33">
        <f t="shared" si="69"/>
        <v>6.272379608247558E-4</v>
      </c>
      <c r="L1131" s="33">
        <f t="shared" si="70"/>
        <v>0.99635308942854561</v>
      </c>
      <c r="M1131" s="33">
        <f t="shared" si="71"/>
        <v>0.99572813894847101</v>
      </c>
    </row>
    <row r="1132" spans="1:13" ht="27.6">
      <c r="A1132" t="s">
        <v>164</v>
      </c>
      <c r="B1132" t="s">
        <v>228</v>
      </c>
      <c r="C1132" s="14" t="s">
        <v>230</v>
      </c>
      <c r="D1132" t="s">
        <v>465</v>
      </c>
      <c r="E1132" t="s">
        <v>483</v>
      </c>
      <c r="F1132" s="20">
        <v>2027</v>
      </c>
      <c r="G1132" s="20">
        <v>40</v>
      </c>
      <c r="H1132" s="11">
        <v>3569.7445150147801</v>
      </c>
      <c r="I1132" s="10">
        <v>4220090.8466488402</v>
      </c>
      <c r="J1132" s="33">
        <f t="shared" si="68"/>
        <v>8.4589281243779434E-4</v>
      </c>
      <c r="K1132" s="33">
        <f t="shared" si="69"/>
        <v>8.4553514596896751E-4</v>
      </c>
      <c r="L1132" s="33">
        <f t="shared" si="70"/>
        <v>0.99572813894847101</v>
      </c>
      <c r="M1132" s="33">
        <f t="shared" si="71"/>
        <v>0.99488621581115977</v>
      </c>
    </row>
    <row r="1133" spans="1:13" ht="27.6">
      <c r="A1133" t="s">
        <v>164</v>
      </c>
      <c r="B1133" t="s">
        <v>228</v>
      </c>
      <c r="C1133" s="14" t="s">
        <v>230</v>
      </c>
      <c r="D1133" t="s">
        <v>465</v>
      </c>
      <c r="E1133" t="s">
        <v>483</v>
      </c>
      <c r="F1133" s="20">
        <v>2027</v>
      </c>
      <c r="G1133" s="20">
        <v>41</v>
      </c>
      <c r="H1133" s="11">
        <v>3822.91122502798</v>
      </c>
      <c r="I1133" s="10">
        <v>4186995.4197864998</v>
      </c>
      <c r="J1133" s="33">
        <f t="shared" si="68"/>
        <v>9.1304404274292596E-4</v>
      </c>
      <c r="K1133" s="33">
        <f t="shared" si="69"/>
        <v>9.1262734486174946E-4</v>
      </c>
      <c r="L1133" s="33">
        <f t="shared" si="70"/>
        <v>0.99488621581115977</v>
      </c>
      <c r="M1133" s="33">
        <f t="shared" si="71"/>
        <v>0.99397825544558449</v>
      </c>
    </row>
    <row r="1134" spans="1:13" ht="27.6">
      <c r="A1134" t="s">
        <v>164</v>
      </c>
      <c r="B1134" t="s">
        <v>228</v>
      </c>
      <c r="C1134" s="14" t="s">
        <v>230</v>
      </c>
      <c r="D1134" t="s">
        <v>465</v>
      </c>
      <c r="E1134" t="s">
        <v>483</v>
      </c>
      <c r="F1134" s="20">
        <v>2027</v>
      </c>
      <c r="G1134" s="20">
        <v>42</v>
      </c>
      <c r="H1134" s="11">
        <v>4202.08215331261</v>
      </c>
      <c r="I1134" s="10">
        <v>4249355.3751927996</v>
      </c>
      <c r="J1134" s="33">
        <f t="shared" si="68"/>
        <v>9.8887520159971452E-4</v>
      </c>
      <c r="K1134" s="33">
        <f t="shared" si="69"/>
        <v>9.883864256435837E-4</v>
      </c>
      <c r="L1134" s="33">
        <f t="shared" si="70"/>
        <v>0.99397825544558449</v>
      </c>
      <c r="M1134" s="33">
        <f t="shared" si="71"/>
        <v>0.99299582083051718</v>
      </c>
    </row>
    <row r="1135" spans="1:13" ht="27.6">
      <c r="A1135" t="s">
        <v>164</v>
      </c>
      <c r="B1135" t="s">
        <v>228</v>
      </c>
      <c r="C1135" s="14" t="s">
        <v>230</v>
      </c>
      <c r="D1135" t="s">
        <v>465</v>
      </c>
      <c r="E1135" t="s">
        <v>483</v>
      </c>
      <c r="F1135" s="20">
        <v>2027</v>
      </c>
      <c r="G1135" s="20">
        <v>43</v>
      </c>
      <c r="H1135" s="11">
        <v>4662.1235880950499</v>
      </c>
      <c r="I1135" s="10">
        <v>4337471.9405174498</v>
      </c>
      <c r="J1135" s="33">
        <f t="shared" si="68"/>
        <v>1.0748481262887132E-3</v>
      </c>
      <c r="K1135" s="33">
        <f t="shared" si="69"/>
        <v>1.0742706839476091E-3</v>
      </c>
      <c r="L1135" s="33">
        <f t="shared" si="70"/>
        <v>0.99299582083051718</v>
      </c>
      <c r="M1135" s="33">
        <f t="shared" si="71"/>
        <v>0.9919290745309165</v>
      </c>
    </row>
    <row r="1136" spans="1:13" ht="27.6">
      <c r="A1136" t="s">
        <v>164</v>
      </c>
      <c r="B1136" t="s">
        <v>228</v>
      </c>
      <c r="C1136" s="14" t="s">
        <v>230</v>
      </c>
      <c r="D1136" t="s">
        <v>465</v>
      </c>
      <c r="E1136" t="s">
        <v>483</v>
      </c>
      <c r="F1136" s="20">
        <v>2027</v>
      </c>
      <c r="G1136" s="20">
        <v>44</v>
      </c>
      <c r="H1136" s="11">
        <v>5058.8041220511104</v>
      </c>
      <c r="I1136" s="10">
        <v>4316066.1611120701</v>
      </c>
      <c r="J1136" s="33">
        <f t="shared" si="68"/>
        <v>1.1720867876473117E-3</v>
      </c>
      <c r="K1136" s="33">
        <f t="shared" si="69"/>
        <v>1.171400162216174E-3</v>
      </c>
      <c r="L1136" s="33">
        <f t="shared" si="70"/>
        <v>0.9919290745309165</v>
      </c>
      <c r="M1136" s="33">
        <f t="shared" si="71"/>
        <v>0.99076712865210403</v>
      </c>
    </row>
    <row r="1137" spans="1:13" ht="27.6">
      <c r="A1137" t="s">
        <v>164</v>
      </c>
      <c r="B1137" t="s">
        <v>228</v>
      </c>
      <c r="C1137" s="14" t="s">
        <v>230</v>
      </c>
      <c r="D1137" t="s">
        <v>465</v>
      </c>
      <c r="E1137" t="s">
        <v>483</v>
      </c>
      <c r="F1137" s="20">
        <v>2027</v>
      </c>
      <c r="G1137" s="20">
        <v>45</v>
      </c>
      <c r="H1137" s="11">
        <v>6350.2064026302296</v>
      </c>
      <c r="I1137" s="10">
        <v>4181403.7915034401</v>
      </c>
      <c r="J1137" s="33">
        <f t="shared" si="68"/>
        <v>1.5186781089005967E-3</v>
      </c>
      <c r="K1137" s="33">
        <f t="shared" si="69"/>
        <v>1.5175255008553767E-3</v>
      </c>
      <c r="L1137" s="33">
        <f t="shared" si="70"/>
        <v>0.99076712865210403</v>
      </c>
      <c r="M1137" s="33">
        <f t="shared" si="71"/>
        <v>0.98926361426896525</v>
      </c>
    </row>
    <row r="1138" spans="1:13" ht="27.6">
      <c r="A1138" t="s">
        <v>164</v>
      </c>
      <c r="B1138" t="s">
        <v>228</v>
      </c>
      <c r="C1138" s="14" t="s">
        <v>230</v>
      </c>
      <c r="D1138" t="s">
        <v>465</v>
      </c>
      <c r="E1138" t="s">
        <v>483</v>
      </c>
      <c r="F1138" s="20">
        <v>2027</v>
      </c>
      <c r="G1138" s="20">
        <v>46</v>
      </c>
      <c r="H1138" s="11">
        <v>6829.3623478281297</v>
      </c>
      <c r="I1138" s="10">
        <v>4108805.7778668399</v>
      </c>
      <c r="J1138" s="33">
        <f t="shared" si="68"/>
        <v>1.6621282964058028E-3</v>
      </c>
      <c r="K1138" s="33">
        <f t="shared" si="69"/>
        <v>1.6607477261698644E-3</v>
      </c>
      <c r="L1138" s="33">
        <f t="shared" si="70"/>
        <v>0.98926361426896525</v>
      </c>
      <c r="M1138" s="33">
        <f t="shared" si="71"/>
        <v>0.98762069697098553</v>
      </c>
    </row>
    <row r="1139" spans="1:13" ht="27.6">
      <c r="A1139" t="s">
        <v>164</v>
      </c>
      <c r="B1139" t="s">
        <v>228</v>
      </c>
      <c r="C1139" s="14" t="s">
        <v>230</v>
      </c>
      <c r="D1139" t="s">
        <v>465</v>
      </c>
      <c r="E1139" t="s">
        <v>483</v>
      </c>
      <c r="F1139" s="20">
        <v>2027</v>
      </c>
      <c r="G1139" s="20">
        <v>47</v>
      </c>
      <c r="H1139" s="11">
        <v>7375.2837012126602</v>
      </c>
      <c r="I1139" s="10">
        <v>4053359.4854024402</v>
      </c>
      <c r="J1139" s="33">
        <f t="shared" si="68"/>
        <v>1.8195483839451266E-3</v>
      </c>
      <c r="K1139" s="33">
        <f t="shared" si="69"/>
        <v>1.8178940093414031E-3</v>
      </c>
      <c r="L1139" s="33">
        <f t="shared" si="70"/>
        <v>0.98762069697098553</v>
      </c>
      <c r="M1139" s="33">
        <f t="shared" si="71"/>
        <v>0.98582530722246042</v>
      </c>
    </row>
    <row r="1140" spans="1:13" ht="27.6">
      <c r="A1140" t="s">
        <v>164</v>
      </c>
      <c r="B1140" t="s">
        <v>228</v>
      </c>
      <c r="C1140" s="14" t="s">
        <v>230</v>
      </c>
      <c r="D1140" t="s">
        <v>465</v>
      </c>
      <c r="E1140" t="s">
        <v>483</v>
      </c>
      <c r="F1140" s="20">
        <v>2027</v>
      </c>
      <c r="G1140" s="20">
        <v>48</v>
      </c>
      <c r="H1140" s="11">
        <v>7948.1788693642802</v>
      </c>
      <c r="I1140" s="10">
        <v>3992554.9629074698</v>
      </c>
      <c r="J1140" s="33">
        <f t="shared" si="68"/>
        <v>1.9907500192749344E-3</v>
      </c>
      <c r="K1140" s="33">
        <f t="shared" si="69"/>
        <v>1.9887697907199353E-3</v>
      </c>
      <c r="L1140" s="33">
        <f t="shared" si="70"/>
        <v>0.98582530722246042</v>
      </c>
      <c r="M1140" s="33">
        <f t="shared" si="71"/>
        <v>0.98386472763252919</v>
      </c>
    </row>
    <row r="1141" spans="1:13" ht="27.6">
      <c r="A1141" t="s">
        <v>164</v>
      </c>
      <c r="B1141" t="s">
        <v>228</v>
      </c>
      <c r="C1141" s="14" t="s">
        <v>230</v>
      </c>
      <c r="D1141" t="s">
        <v>465</v>
      </c>
      <c r="E1141" t="s">
        <v>483</v>
      </c>
      <c r="F1141" s="20">
        <v>2027</v>
      </c>
      <c r="G1141" s="20">
        <v>49</v>
      </c>
      <c r="H1141" s="11">
        <v>8512.9813679430699</v>
      </c>
      <c r="I1141" s="10">
        <v>3912207.1616680501</v>
      </c>
      <c r="J1141" s="33">
        <f t="shared" si="68"/>
        <v>2.1760047502989042E-3</v>
      </c>
      <c r="K1141" s="33">
        <f t="shared" si="69"/>
        <v>2.1736389682577295E-3</v>
      </c>
      <c r="L1141" s="33">
        <f t="shared" si="70"/>
        <v>0.98386472763252919</v>
      </c>
      <c r="M1141" s="33">
        <f t="shared" si="71"/>
        <v>0.9817261609210528</v>
      </c>
    </row>
    <row r="1142" spans="1:13" ht="27.6">
      <c r="A1142" t="s">
        <v>164</v>
      </c>
      <c r="B1142" t="s">
        <v>228</v>
      </c>
      <c r="C1142" s="14" t="s">
        <v>230</v>
      </c>
      <c r="D1142" t="s">
        <v>465</v>
      </c>
      <c r="E1142" t="s">
        <v>483</v>
      </c>
      <c r="F1142" s="20">
        <v>2027</v>
      </c>
      <c r="G1142" s="20">
        <v>50</v>
      </c>
      <c r="H1142" s="11">
        <v>9793.2154612787908</v>
      </c>
      <c r="I1142" s="10">
        <v>3849338.79313628</v>
      </c>
      <c r="J1142" s="33">
        <f t="shared" si="68"/>
        <v>2.544129261560708E-3</v>
      </c>
      <c r="K1142" s="33">
        <f t="shared" si="69"/>
        <v>2.5408957074853911E-3</v>
      </c>
      <c r="L1142" s="33">
        <f t="shared" si="70"/>
        <v>0.9817261609210528</v>
      </c>
      <c r="M1142" s="33">
        <f t="shared" si="71"/>
        <v>0.97923169713284242</v>
      </c>
    </row>
    <row r="1143" spans="1:13" ht="27.6">
      <c r="A1143" t="s">
        <v>164</v>
      </c>
      <c r="B1143" t="s">
        <v>228</v>
      </c>
      <c r="C1143" s="14" t="s">
        <v>230</v>
      </c>
      <c r="D1143" t="s">
        <v>465</v>
      </c>
      <c r="E1143" t="s">
        <v>483</v>
      </c>
      <c r="F1143" s="20">
        <v>2027</v>
      </c>
      <c r="G1143" s="20">
        <v>51</v>
      </c>
      <c r="H1143" s="11">
        <v>10474.113725294001</v>
      </c>
      <c r="I1143" s="10">
        <v>3773658.4674033001</v>
      </c>
      <c r="J1143" s="33">
        <f t="shared" si="68"/>
        <v>2.7755860303122146E-3</v>
      </c>
      <c r="K1143" s="33">
        <f t="shared" si="69"/>
        <v>2.7717376527307547E-3</v>
      </c>
      <c r="L1143" s="33">
        <f t="shared" si="70"/>
        <v>0.97923169713284242</v>
      </c>
      <c r="M1143" s="33">
        <f t="shared" si="71"/>
        <v>0.97651752376715184</v>
      </c>
    </row>
    <row r="1144" spans="1:13" ht="27.6">
      <c r="A1144" t="s">
        <v>164</v>
      </c>
      <c r="B1144" t="s">
        <v>228</v>
      </c>
      <c r="C1144" s="14" t="s">
        <v>230</v>
      </c>
      <c r="D1144" t="s">
        <v>465</v>
      </c>
      <c r="E1144" t="s">
        <v>483</v>
      </c>
      <c r="F1144" s="20">
        <v>2027</v>
      </c>
      <c r="G1144" s="20">
        <v>52</v>
      </c>
      <c r="H1144" s="11">
        <v>11197.0633670975</v>
      </c>
      <c r="I1144" s="10">
        <v>3698222.5608538799</v>
      </c>
      <c r="J1144" s="33">
        <f t="shared" si="68"/>
        <v>3.0276878102523442E-3</v>
      </c>
      <c r="K1144" s="33">
        <f t="shared" si="69"/>
        <v>3.0231089857635229E-3</v>
      </c>
      <c r="L1144" s="33">
        <f t="shared" si="70"/>
        <v>0.97651752376715184</v>
      </c>
      <c r="M1144" s="33">
        <f t="shared" si="71"/>
        <v>0.97356540486629584</v>
      </c>
    </row>
    <row r="1145" spans="1:13" ht="27.6">
      <c r="A1145" t="s">
        <v>164</v>
      </c>
      <c r="B1145" t="s">
        <v>228</v>
      </c>
      <c r="C1145" s="14" t="s">
        <v>230</v>
      </c>
      <c r="D1145" t="s">
        <v>465</v>
      </c>
      <c r="E1145" t="s">
        <v>483</v>
      </c>
      <c r="F1145" s="20">
        <v>2027</v>
      </c>
      <c r="G1145" s="20">
        <v>53</v>
      </c>
      <c r="H1145" s="11">
        <v>11876.137269978701</v>
      </c>
      <c r="I1145" s="10">
        <v>3595038.37687458</v>
      </c>
      <c r="J1145" s="33">
        <f t="shared" si="68"/>
        <v>3.3034799701647309E-3</v>
      </c>
      <c r="K1145" s="33">
        <f t="shared" si="69"/>
        <v>3.2980294837176016E-3</v>
      </c>
      <c r="L1145" s="33">
        <f t="shared" si="70"/>
        <v>0.97356540486629584</v>
      </c>
      <c r="M1145" s="33">
        <f t="shared" si="71"/>
        <v>0.97035455745671928</v>
      </c>
    </row>
    <row r="1146" spans="1:13" ht="27.6">
      <c r="A1146" t="s">
        <v>164</v>
      </c>
      <c r="B1146" t="s">
        <v>228</v>
      </c>
      <c r="C1146" s="14" t="s">
        <v>230</v>
      </c>
      <c r="D1146" t="s">
        <v>465</v>
      </c>
      <c r="E1146" t="s">
        <v>483</v>
      </c>
      <c r="F1146" s="20">
        <v>2027</v>
      </c>
      <c r="G1146" s="20">
        <v>54</v>
      </c>
      <c r="H1146" s="11">
        <v>12810.9589516089</v>
      </c>
      <c r="I1146" s="10">
        <v>3553014.2182315402</v>
      </c>
      <c r="J1146" s="33">
        <f t="shared" si="68"/>
        <v>3.6056593542103423E-3</v>
      </c>
      <c r="K1146" s="33">
        <f t="shared" si="69"/>
        <v>3.5991667702138797E-3</v>
      </c>
      <c r="L1146" s="33">
        <f t="shared" si="70"/>
        <v>0.97035455745671928</v>
      </c>
      <c r="M1146" s="33">
        <f t="shared" si="71"/>
        <v>0.96686208957819542</v>
      </c>
    </row>
    <row r="1147" spans="1:13" ht="27.6">
      <c r="A1147" t="s">
        <v>164</v>
      </c>
      <c r="B1147" t="s">
        <v>228</v>
      </c>
      <c r="C1147" s="14" t="s">
        <v>230</v>
      </c>
      <c r="D1147" t="s">
        <v>465</v>
      </c>
      <c r="E1147" t="s">
        <v>483</v>
      </c>
      <c r="F1147" s="20">
        <v>2027</v>
      </c>
      <c r="G1147" s="20">
        <v>55</v>
      </c>
      <c r="H1147" s="11">
        <v>13395.1406448578</v>
      </c>
      <c r="I1147" s="10">
        <v>3344971.79628707</v>
      </c>
      <c r="J1147" s="33">
        <f t="shared" si="68"/>
        <v>4.0045601160902016E-3</v>
      </c>
      <c r="K1147" s="33">
        <f t="shared" si="69"/>
        <v>3.9965525577109196E-3</v>
      </c>
      <c r="L1147" s="33">
        <f t="shared" si="70"/>
        <v>0.96686208957819542</v>
      </c>
      <c r="M1147" s="33">
        <f t="shared" si="71"/>
        <v>0.96299797442113799</v>
      </c>
    </row>
    <row r="1148" spans="1:13" ht="27.6">
      <c r="A1148" t="s">
        <v>164</v>
      </c>
      <c r="B1148" t="s">
        <v>228</v>
      </c>
      <c r="C1148" s="14" t="s">
        <v>230</v>
      </c>
      <c r="D1148" t="s">
        <v>465</v>
      </c>
      <c r="E1148" t="s">
        <v>483</v>
      </c>
      <c r="F1148" s="20">
        <v>2027</v>
      </c>
      <c r="G1148" s="20">
        <v>56</v>
      </c>
      <c r="H1148" s="11">
        <v>14255.119663145</v>
      </c>
      <c r="I1148" s="10">
        <v>3259750.0898680598</v>
      </c>
      <c r="J1148" s="33">
        <f t="shared" si="68"/>
        <v>4.3730713306681691E-3</v>
      </c>
      <c r="K1148" s="33">
        <f t="shared" si="69"/>
        <v>4.3635233772675308E-3</v>
      </c>
      <c r="L1148" s="33">
        <f t="shared" si="70"/>
        <v>0.96299797442113799</v>
      </c>
      <c r="M1148" s="33">
        <f t="shared" si="71"/>
        <v>0.95879591024749011</v>
      </c>
    </row>
    <row r="1149" spans="1:13" ht="27.6">
      <c r="A1149" t="s">
        <v>164</v>
      </c>
      <c r="B1149" t="s">
        <v>228</v>
      </c>
      <c r="C1149" s="14" t="s">
        <v>230</v>
      </c>
      <c r="D1149" t="s">
        <v>465</v>
      </c>
      <c r="E1149" t="s">
        <v>483</v>
      </c>
      <c r="F1149" s="20">
        <v>2027</v>
      </c>
      <c r="G1149" s="20">
        <v>57</v>
      </c>
      <c r="H1149" s="11">
        <v>15188.9192198449</v>
      </c>
      <c r="I1149" s="10">
        <v>3179608.0655618301</v>
      </c>
      <c r="J1149" s="33">
        <f t="shared" si="68"/>
        <v>4.7769784535255447E-3</v>
      </c>
      <c r="K1149" s="33">
        <f t="shared" si="69"/>
        <v>4.765586838338165E-3</v>
      </c>
      <c r="L1149" s="33">
        <f t="shared" si="70"/>
        <v>0.95879591024749011</v>
      </c>
      <c r="M1149" s="33">
        <f t="shared" si="71"/>
        <v>0.95422668507696218</v>
      </c>
    </row>
    <row r="1150" spans="1:13" ht="27.6">
      <c r="A1150" t="s">
        <v>164</v>
      </c>
      <c r="B1150" t="s">
        <v>228</v>
      </c>
      <c r="C1150" s="14" t="s">
        <v>230</v>
      </c>
      <c r="D1150" t="s">
        <v>465</v>
      </c>
      <c r="E1150" t="s">
        <v>483</v>
      </c>
      <c r="F1150" s="20">
        <v>2027</v>
      </c>
      <c r="G1150" s="20">
        <v>58</v>
      </c>
      <c r="H1150" s="11">
        <v>16127.3417860104</v>
      </c>
      <c r="I1150" s="10">
        <v>3090198.4619611301</v>
      </c>
      <c r="J1150" s="33">
        <f t="shared" si="68"/>
        <v>5.2188692682784907E-3</v>
      </c>
      <c r="K1150" s="33">
        <f t="shared" si="69"/>
        <v>5.205274629887402E-3</v>
      </c>
      <c r="L1150" s="33">
        <f t="shared" si="70"/>
        <v>0.95422668507696218</v>
      </c>
      <c r="M1150" s="33">
        <f t="shared" si="71"/>
        <v>0.94925967312196946</v>
      </c>
    </row>
    <row r="1151" spans="1:13" ht="27.6">
      <c r="A1151" t="s">
        <v>164</v>
      </c>
      <c r="B1151" t="s">
        <v>228</v>
      </c>
      <c r="C1151" s="14" t="s">
        <v>230</v>
      </c>
      <c r="D1151" t="s">
        <v>465</v>
      </c>
      <c r="E1151" t="s">
        <v>483</v>
      </c>
      <c r="F1151" s="20">
        <v>2027</v>
      </c>
      <c r="G1151" s="20">
        <v>59</v>
      </c>
      <c r="H1151" s="11">
        <v>16998.305295017999</v>
      </c>
      <c r="I1151" s="10">
        <v>2980774.9901861399</v>
      </c>
      <c r="J1151" s="33">
        <f t="shared" si="68"/>
        <v>5.7026462416596259E-3</v>
      </c>
      <c r="K1151" s="33">
        <f t="shared" si="69"/>
        <v>5.6864170190741303E-3</v>
      </c>
      <c r="L1151" s="33">
        <f t="shared" si="70"/>
        <v>0.94925967312196946</v>
      </c>
      <c r="M1151" s="33">
        <f t="shared" si="71"/>
        <v>0.94386178676120791</v>
      </c>
    </row>
    <row r="1152" spans="1:13" ht="27.6">
      <c r="A1152" t="s">
        <v>164</v>
      </c>
      <c r="B1152" t="s">
        <v>228</v>
      </c>
      <c r="C1152" s="14" t="s">
        <v>230</v>
      </c>
      <c r="D1152" t="s">
        <v>465</v>
      </c>
      <c r="E1152" t="s">
        <v>483</v>
      </c>
      <c r="F1152" s="20">
        <v>2027</v>
      </c>
      <c r="G1152" s="20">
        <v>60</v>
      </c>
      <c r="H1152" s="11">
        <v>18159.804685840299</v>
      </c>
      <c r="I1152" s="10">
        <v>2839731.01141595</v>
      </c>
      <c r="J1152" s="33">
        <f t="shared" si="68"/>
        <v>6.3949031133006626E-3</v>
      </c>
      <c r="K1152" s="33">
        <f t="shared" si="69"/>
        <v>6.374499237158382E-3</v>
      </c>
      <c r="L1152" s="33">
        <f t="shared" si="70"/>
        <v>0.94386178676120791</v>
      </c>
      <c r="M1152" s="33">
        <f t="shared" si="71"/>
        <v>0.93784514052151569</v>
      </c>
    </row>
    <row r="1153" spans="1:13" ht="27.6">
      <c r="A1153" t="s">
        <v>164</v>
      </c>
      <c r="B1153" t="s">
        <v>228</v>
      </c>
      <c r="C1153" s="14" t="s">
        <v>230</v>
      </c>
      <c r="D1153" t="s">
        <v>465</v>
      </c>
      <c r="E1153" t="s">
        <v>483</v>
      </c>
      <c r="F1153" s="20">
        <v>2027</v>
      </c>
      <c r="G1153" s="20">
        <v>61</v>
      </c>
      <c r="H1153" s="11">
        <v>19116.601853141899</v>
      </c>
      <c r="I1153" s="10">
        <v>2735160.2399234599</v>
      </c>
      <c r="J1153" s="33">
        <f t="shared" si="68"/>
        <v>6.9892072771856519E-3</v>
      </c>
      <c r="K1153" s="33">
        <f t="shared" si="69"/>
        <v>6.9648395713690636E-3</v>
      </c>
      <c r="L1153" s="33">
        <f t="shared" si="70"/>
        <v>0.93784514052151569</v>
      </c>
      <c r="M1153" s="33">
        <f t="shared" si="71"/>
        <v>0.93131319957499525</v>
      </c>
    </row>
    <row r="1154" spans="1:13" ht="27.6">
      <c r="A1154" t="s">
        <v>164</v>
      </c>
      <c r="B1154" t="s">
        <v>228</v>
      </c>
      <c r="C1154" s="14" t="s">
        <v>230</v>
      </c>
      <c r="D1154" t="s">
        <v>465</v>
      </c>
      <c r="E1154" t="s">
        <v>483</v>
      </c>
      <c r="F1154" s="20">
        <v>2027</v>
      </c>
      <c r="G1154" s="20">
        <v>62</v>
      </c>
      <c r="H1154" s="11">
        <v>19939.021790610499</v>
      </c>
      <c r="I1154" s="10">
        <v>2609183.4455373199</v>
      </c>
      <c r="J1154" s="33">
        <f t="shared" ref="J1154:J1217" si="72">IF(I1154&gt;0,H1154/I1154,0)</f>
        <v>7.641862753925443E-3</v>
      </c>
      <c r="K1154" s="33">
        <f t="shared" ref="K1154:K1217" si="73">1-EXP(-J1154)</f>
        <v>7.6127379572048515E-3</v>
      </c>
      <c r="L1154" s="33">
        <f t="shared" ref="L1154:L1217" si="74">IF(G1154=30,1,M1153)</f>
        <v>0.93131319957499525</v>
      </c>
      <c r="M1154" s="33">
        <f t="shared" ref="M1154:M1217" si="75">L1154*(1-K1154)</f>
        <v>0.92422335623054475</v>
      </c>
    </row>
    <row r="1155" spans="1:13" ht="27.6">
      <c r="A1155" t="s">
        <v>164</v>
      </c>
      <c r="B1155" t="s">
        <v>228</v>
      </c>
      <c r="C1155" s="14" t="s">
        <v>230</v>
      </c>
      <c r="D1155" t="s">
        <v>465</v>
      </c>
      <c r="E1155" t="s">
        <v>483</v>
      </c>
      <c r="F1155" s="20">
        <v>2027</v>
      </c>
      <c r="G1155" s="20">
        <v>63</v>
      </c>
      <c r="H1155" s="11">
        <v>20763.4254989004</v>
      </c>
      <c r="I1155" s="10">
        <v>2483421.16876456</v>
      </c>
      <c r="J1155" s="33">
        <f t="shared" si="72"/>
        <v>8.3608152173518299E-3</v>
      </c>
      <c r="K1155" s="33">
        <f t="shared" si="73"/>
        <v>8.3259608065395785E-3</v>
      </c>
      <c r="L1155" s="33">
        <f t="shared" si="74"/>
        <v>0.92422335623054475</v>
      </c>
      <c r="M1155" s="33">
        <f t="shared" si="75"/>
        <v>0.91652830879008074</v>
      </c>
    </row>
    <row r="1156" spans="1:13" ht="27.6">
      <c r="A1156" t="s">
        <v>164</v>
      </c>
      <c r="B1156" t="s">
        <v>228</v>
      </c>
      <c r="C1156" s="14" t="s">
        <v>230</v>
      </c>
      <c r="D1156" t="s">
        <v>465</v>
      </c>
      <c r="E1156" t="s">
        <v>483</v>
      </c>
      <c r="F1156" s="20">
        <v>2027</v>
      </c>
      <c r="G1156" s="20">
        <v>64</v>
      </c>
      <c r="H1156" s="11">
        <v>21623.873117878898</v>
      </c>
      <c r="I1156" s="10">
        <v>2362639.6325857402</v>
      </c>
      <c r="J1156" s="33">
        <f t="shared" si="72"/>
        <v>9.1524212239735923E-3</v>
      </c>
      <c r="K1156" s="33">
        <f t="shared" si="73"/>
        <v>9.1106653032022589E-3</v>
      </c>
      <c r="L1156" s="33">
        <f t="shared" si="74"/>
        <v>0.91652830879008074</v>
      </c>
      <c r="M1156" s="33">
        <f t="shared" si="75"/>
        <v>0.90817812612778426</v>
      </c>
    </row>
    <row r="1157" spans="1:13" ht="27.6">
      <c r="A1157" t="s">
        <v>164</v>
      </c>
      <c r="B1157" t="s">
        <v>228</v>
      </c>
      <c r="C1157" s="14" t="s">
        <v>230</v>
      </c>
      <c r="D1157" t="s">
        <v>465</v>
      </c>
      <c r="E1157" t="s">
        <v>483</v>
      </c>
      <c r="F1157" s="20">
        <v>2027</v>
      </c>
      <c r="G1157" s="20">
        <v>65</v>
      </c>
      <c r="H1157" s="11">
        <v>21735.7522228868</v>
      </c>
      <c r="I1157" s="10">
        <v>2216151.1977934199</v>
      </c>
      <c r="J1157" s="33">
        <f t="shared" si="72"/>
        <v>9.8078832547746197E-3</v>
      </c>
      <c r="K1157" s="33">
        <f t="shared" si="73"/>
        <v>9.7599428271937239E-3</v>
      </c>
      <c r="L1157" s="33">
        <f t="shared" si="74"/>
        <v>0.90817812612778426</v>
      </c>
      <c r="M1157" s="33">
        <f t="shared" si="75"/>
        <v>0.89931435953986916</v>
      </c>
    </row>
    <row r="1158" spans="1:13" ht="27.6">
      <c r="A1158" t="s">
        <v>164</v>
      </c>
      <c r="B1158" t="s">
        <v>228</v>
      </c>
      <c r="C1158" s="14" t="s">
        <v>230</v>
      </c>
      <c r="D1158" t="s">
        <v>465</v>
      </c>
      <c r="E1158" t="s">
        <v>483</v>
      </c>
      <c r="F1158" s="20">
        <v>2027</v>
      </c>
      <c r="G1158" s="20">
        <v>66</v>
      </c>
      <c r="H1158" s="11">
        <v>22512.2945870884</v>
      </c>
      <c r="I1158" s="10">
        <v>2094987.56712219</v>
      </c>
      <c r="J1158" s="33">
        <f t="shared" si="72"/>
        <v>1.0745789111298993E-2</v>
      </c>
      <c r="K1158" s="33">
        <f t="shared" si="73"/>
        <v>1.0688259371368525E-2</v>
      </c>
      <c r="L1158" s="33">
        <f t="shared" si="74"/>
        <v>0.89931435953986916</v>
      </c>
      <c r="M1158" s="33">
        <f t="shared" si="75"/>
        <v>0.88970225440871087</v>
      </c>
    </row>
    <row r="1159" spans="1:13" ht="27.6">
      <c r="A1159" t="s">
        <v>164</v>
      </c>
      <c r="B1159" t="s">
        <v>228</v>
      </c>
      <c r="C1159" s="14" t="s">
        <v>230</v>
      </c>
      <c r="D1159" t="s">
        <v>465</v>
      </c>
      <c r="E1159" t="s">
        <v>483</v>
      </c>
      <c r="F1159" s="20">
        <v>2027</v>
      </c>
      <c r="G1159" s="20">
        <v>67</v>
      </c>
      <c r="H1159" s="11">
        <v>23202.934043621099</v>
      </c>
      <c r="I1159" s="10">
        <v>1969823.9946256999</v>
      </c>
      <c r="J1159" s="33">
        <f t="shared" si="72"/>
        <v>1.1779191494735575E-2</v>
      </c>
      <c r="K1159" s="33">
        <f t="shared" si="73"/>
        <v>1.1710088410877506E-2</v>
      </c>
      <c r="L1159" s="33">
        <f t="shared" si="74"/>
        <v>0.88970225440871087</v>
      </c>
      <c r="M1159" s="33">
        <f t="shared" si="75"/>
        <v>0.87928376235022787</v>
      </c>
    </row>
    <row r="1160" spans="1:13" ht="27.6">
      <c r="A1160" t="s">
        <v>164</v>
      </c>
      <c r="B1160" t="s">
        <v>228</v>
      </c>
      <c r="C1160" s="14" t="s">
        <v>230</v>
      </c>
      <c r="D1160" t="s">
        <v>465</v>
      </c>
      <c r="E1160" t="s">
        <v>483</v>
      </c>
      <c r="F1160" s="20">
        <v>2027</v>
      </c>
      <c r="G1160" s="20">
        <v>68</v>
      </c>
      <c r="H1160" s="11">
        <v>23754.780306582499</v>
      </c>
      <c r="I1160" s="10">
        <v>1838781.6145877801</v>
      </c>
      <c r="J1160" s="33">
        <f t="shared" si="72"/>
        <v>1.2918761052496095E-2</v>
      </c>
      <c r="K1160" s="33">
        <f t="shared" si="73"/>
        <v>1.2835672046134894E-2</v>
      </c>
      <c r="L1160" s="33">
        <f t="shared" si="74"/>
        <v>0.87928376235022787</v>
      </c>
      <c r="M1160" s="33">
        <f t="shared" si="75"/>
        <v>0.86799756434120878</v>
      </c>
    </row>
    <row r="1161" spans="1:13" ht="27.6">
      <c r="A1161" t="s">
        <v>164</v>
      </c>
      <c r="B1161" t="s">
        <v>228</v>
      </c>
      <c r="C1161" s="14" t="s">
        <v>230</v>
      </c>
      <c r="D1161" t="s">
        <v>465</v>
      </c>
      <c r="E1161" t="s">
        <v>483</v>
      </c>
      <c r="F1161" s="20">
        <v>2027</v>
      </c>
      <c r="G1161" s="20">
        <v>69</v>
      </c>
      <c r="H1161" s="11">
        <v>24251.4062030721</v>
      </c>
      <c r="I1161" s="10">
        <v>1710296.76282832</v>
      </c>
      <c r="J1161" s="33">
        <f t="shared" si="72"/>
        <v>1.4179648076376825E-2</v>
      </c>
      <c r="K1161" s="33">
        <f t="shared" si="73"/>
        <v>1.407959035266193E-2</v>
      </c>
      <c r="L1161" s="33">
        <f t="shared" si="74"/>
        <v>0.86799756434120878</v>
      </c>
      <c r="M1161" s="33">
        <f t="shared" si="75"/>
        <v>0.85577651420817624</v>
      </c>
    </row>
    <row r="1162" spans="1:13" ht="27.6">
      <c r="A1162" t="s">
        <v>164</v>
      </c>
      <c r="B1162" t="s">
        <v>228</v>
      </c>
      <c r="C1162" s="14" t="s">
        <v>230</v>
      </c>
      <c r="D1162" t="s">
        <v>465</v>
      </c>
      <c r="E1162" t="s">
        <v>483</v>
      </c>
      <c r="F1162" s="20">
        <v>2028</v>
      </c>
      <c r="G1162" s="20">
        <v>30</v>
      </c>
      <c r="H1162" s="11">
        <v>986.00492710855099</v>
      </c>
      <c r="I1162" s="10">
        <v>4420053.2857877603</v>
      </c>
      <c r="J1162" s="33">
        <f t="shared" si="72"/>
        <v>2.2307534849838831E-4</v>
      </c>
      <c r="K1162" s="33">
        <f t="shared" si="73"/>
        <v>2.2305046904291803E-4</v>
      </c>
      <c r="L1162" s="33">
        <f t="shared" si="74"/>
        <v>1</v>
      </c>
      <c r="M1162" s="33">
        <f t="shared" si="75"/>
        <v>0.99977694953095708</v>
      </c>
    </row>
    <row r="1163" spans="1:13" ht="27.6">
      <c r="A1163" t="s">
        <v>164</v>
      </c>
      <c r="B1163" t="s">
        <v>228</v>
      </c>
      <c r="C1163" s="14" t="s">
        <v>230</v>
      </c>
      <c r="D1163" t="s">
        <v>465</v>
      </c>
      <c r="E1163" t="s">
        <v>483</v>
      </c>
      <c r="F1163" s="20">
        <v>2028</v>
      </c>
      <c r="G1163" s="20">
        <v>31</v>
      </c>
      <c r="H1163" s="11">
        <v>1346.77930199715</v>
      </c>
      <c r="I1163" s="10">
        <v>4561944.6798058497</v>
      </c>
      <c r="J1163" s="33">
        <f t="shared" si="72"/>
        <v>2.9522043701206549E-4</v>
      </c>
      <c r="K1163" s="33">
        <f t="shared" si="73"/>
        <v>2.9517686374691543E-4</v>
      </c>
      <c r="L1163" s="33">
        <f t="shared" si="74"/>
        <v>0.99977694953095708</v>
      </c>
      <c r="M1163" s="33">
        <f t="shared" si="75"/>
        <v>0.99948183850654804</v>
      </c>
    </row>
    <row r="1164" spans="1:13" ht="27.6">
      <c r="A1164" t="s">
        <v>164</v>
      </c>
      <c r="B1164" t="s">
        <v>228</v>
      </c>
      <c r="C1164" s="14" t="s">
        <v>230</v>
      </c>
      <c r="D1164" t="s">
        <v>465</v>
      </c>
      <c r="E1164" t="s">
        <v>483</v>
      </c>
      <c r="F1164" s="20">
        <v>2028</v>
      </c>
      <c r="G1164" s="20">
        <v>32</v>
      </c>
      <c r="H1164" s="11">
        <v>1395.48263308419</v>
      </c>
      <c r="I1164" s="10">
        <v>4519589.08945831</v>
      </c>
      <c r="J1164" s="33">
        <f t="shared" si="72"/>
        <v>3.0876316529285274E-4</v>
      </c>
      <c r="K1164" s="33">
        <f t="shared" si="73"/>
        <v>3.0871550285227478E-4</v>
      </c>
      <c r="L1164" s="33">
        <f t="shared" si="74"/>
        <v>0.99948183850654804</v>
      </c>
      <c r="M1164" s="33">
        <f t="shared" si="75"/>
        <v>0.99917328296818175</v>
      </c>
    </row>
    <row r="1165" spans="1:13" ht="27.6">
      <c r="A1165" t="s">
        <v>164</v>
      </c>
      <c r="B1165" t="s">
        <v>228</v>
      </c>
      <c r="C1165" s="14" t="s">
        <v>230</v>
      </c>
      <c r="D1165" t="s">
        <v>465</v>
      </c>
      <c r="E1165" t="s">
        <v>483</v>
      </c>
      <c r="F1165" s="20">
        <v>2028</v>
      </c>
      <c r="G1165" s="20">
        <v>33</v>
      </c>
      <c r="H1165" s="11">
        <v>1445.43792924119</v>
      </c>
      <c r="I1165" s="10">
        <v>4447043.6538389102</v>
      </c>
      <c r="J1165" s="33">
        <f t="shared" si="72"/>
        <v>3.2503344733155831E-4</v>
      </c>
      <c r="K1165" s="33">
        <f t="shared" si="73"/>
        <v>3.2498062968322472E-4</v>
      </c>
      <c r="L1165" s="33">
        <f t="shared" si="74"/>
        <v>0.99917328296818175</v>
      </c>
      <c r="M1165" s="33">
        <f t="shared" si="75"/>
        <v>0.99884857100552005</v>
      </c>
    </row>
    <row r="1166" spans="1:13" ht="27.6">
      <c r="A1166" t="s">
        <v>164</v>
      </c>
      <c r="B1166" t="s">
        <v>228</v>
      </c>
      <c r="C1166" s="14" t="s">
        <v>230</v>
      </c>
      <c r="D1166" t="s">
        <v>465</v>
      </c>
      <c r="E1166" t="s">
        <v>483</v>
      </c>
      <c r="F1166" s="20">
        <v>2028</v>
      </c>
      <c r="G1166" s="20">
        <v>34</v>
      </c>
      <c r="H1166" s="11">
        <v>1511.5083735665401</v>
      </c>
      <c r="I1166" s="10">
        <v>4390420.79537756</v>
      </c>
      <c r="J1166" s="33">
        <f t="shared" si="72"/>
        <v>3.4427414683301579E-4</v>
      </c>
      <c r="K1166" s="33">
        <f t="shared" si="73"/>
        <v>3.4421489128921845E-4</v>
      </c>
      <c r="L1166" s="33">
        <f t="shared" si="74"/>
        <v>0.99884857100552005</v>
      </c>
      <c r="M1166" s="33">
        <f t="shared" si="75"/>
        <v>0.998504752453237</v>
      </c>
    </row>
    <row r="1167" spans="1:13" ht="27.6">
      <c r="A1167" t="s">
        <v>164</v>
      </c>
      <c r="B1167" t="s">
        <v>228</v>
      </c>
      <c r="C1167" s="14" t="s">
        <v>230</v>
      </c>
      <c r="D1167" t="s">
        <v>465</v>
      </c>
      <c r="E1167" t="s">
        <v>483</v>
      </c>
      <c r="F1167" s="20">
        <v>2028</v>
      </c>
      <c r="G1167" s="20">
        <v>35</v>
      </c>
      <c r="H1167" s="11">
        <v>2046.38474202166</v>
      </c>
      <c r="I1167" s="10">
        <v>4337512.9869709499</v>
      </c>
      <c r="J1167" s="33">
        <f t="shared" si="72"/>
        <v>4.717875769291306E-4</v>
      </c>
      <c r="K1167" s="33">
        <f t="shared" si="73"/>
        <v>4.7167630267019867E-4</v>
      </c>
      <c r="L1167" s="33">
        <f t="shared" si="74"/>
        <v>0.998504752453237</v>
      </c>
      <c r="M1167" s="33">
        <f t="shared" si="75"/>
        <v>0.99803378142340127</v>
      </c>
    </row>
    <row r="1168" spans="1:13" ht="27.6">
      <c r="A1168" t="s">
        <v>164</v>
      </c>
      <c r="B1168" t="s">
        <v>228</v>
      </c>
      <c r="C1168" s="14" t="s">
        <v>230</v>
      </c>
      <c r="D1168" t="s">
        <v>465</v>
      </c>
      <c r="E1168" t="s">
        <v>483</v>
      </c>
      <c r="F1168" s="20">
        <v>2028</v>
      </c>
      <c r="G1168" s="20">
        <v>36</v>
      </c>
      <c r="H1168" s="11">
        <v>2205.4206164790799</v>
      </c>
      <c r="I1168" s="10">
        <v>4375916.6118249297</v>
      </c>
      <c r="J1168" s="33">
        <f t="shared" si="72"/>
        <v>5.0399054920731965E-4</v>
      </c>
      <c r="K1168" s="33">
        <f t="shared" si="73"/>
        <v>5.0386356730391935E-4</v>
      </c>
      <c r="L1168" s="33">
        <f t="shared" si="74"/>
        <v>0.99803378142340127</v>
      </c>
      <c r="M1168" s="33">
        <f t="shared" si="75"/>
        <v>0.99753090856200344</v>
      </c>
    </row>
    <row r="1169" spans="1:13" ht="27.6">
      <c r="A1169" t="s">
        <v>164</v>
      </c>
      <c r="B1169" t="s">
        <v>228</v>
      </c>
      <c r="C1169" s="14" t="s">
        <v>230</v>
      </c>
      <c r="D1169" t="s">
        <v>465</v>
      </c>
      <c r="E1169" t="s">
        <v>483</v>
      </c>
      <c r="F1169" s="20">
        <v>2028</v>
      </c>
      <c r="G1169" s="20">
        <v>37</v>
      </c>
      <c r="H1169" s="11">
        <v>2374.0001121557498</v>
      </c>
      <c r="I1169" s="10">
        <v>4395148.0947626401</v>
      </c>
      <c r="J1169" s="33">
        <f t="shared" si="72"/>
        <v>5.4014109672087345E-4</v>
      </c>
      <c r="K1169" s="33">
        <f t="shared" si="73"/>
        <v>5.399952467797231E-4</v>
      </c>
      <c r="L1169" s="33">
        <f t="shared" si="74"/>
        <v>0.99753090856200344</v>
      </c>
      <c r="M1169" s="33">
        <f t="shared" si="75"/>
        <v>0.99699224661286412</v>
      </c>
    </row>
    <row r="1170" spans="1:13" ht="27.6">
      <c r="A1170" t="s">
        <v>164</v>
      </c>
      <c r="B1170" t="s">
        <v>228</v>
      </c>
      <c r="C1170" s="14" t="s">
        <v>230</v>
      </c>
      <c r="D1170" t="s">
        <v>465</v>
      </c>
      <c r="E1170" t="s">
        <v>483</v>
      </c>
      <c r="F1170" s="20">
        <v>2028</v>
      </c>
      <c r="G1170" s="20">
        <v>38</v>
      </c>
      <c r="H1170" s="11">
        <v>3601.25775240236</v>
      </c>
      <c r="I1170" s="10">
        <v>6472809.7331574</v>
      </c>
      <c r="J1170" s="33">
        <f t="shared" si="72"/>
        <v>5.5636700302724436E-4</v>
      </c>
      <c r="K1170" s="33">
        <f t="shared" si="73"/>
        <v>5.5621225960555964E-4</v>
      </c>
      <c r="L1170" s="33">
        <f t="shared" si="74"/>
        <v>0.99699224661286412</v>
      </c>
      <c r="M1170" s="33">
        <f t="shared" si="75"/>
        <v>0.99643770730256631</v>
      </c>
    </row>
    <row r="1171" spans="1:13" ht="27.6">
      <c r="A1171" t="s">
        <v>164</v>
      </c>
      <c r="B1171" t="s">
        <v>228</v>
      </c>
      <c r="C1171" s="14" t="s">
        <v>230</v>
      </c>
      <c r="D1171" t="s">
        <v>465</v>
      </c>
      <c r="E1171" t="s">
        <v>483</v>
      </c>
      <c r="F1171" s="20">
        <v>2028</v>
      </c>
      <c r="G1171" s="20">
        <v>39</v>
      </c>
      <c r="H1171" s="11">
        <v>2716.0890139469502</v>
      </c>
      <c r="I1171" s="10">
        <v>4356173.9352915203</v>
      </c>
      <c r="J1171" s="33">
        <f t="shared" si="72"/>
        <v>6.235033435975936E-4</v>
      </c>
      <c r="K1171" s="33">
        <f t="shared" si="73"/>
        <v>6.2330900578000392E-4</v>
      </c>
      <c r="L1171" s="33">
        <f t="shared" si="74"/>
        <v>0.99643770730256631</v>
      </c>
      <c r="M1171" s="33">
        <f t="shared" si="75"/>
        <v>0.99581661870590588</v>
      </c>
    </row>
    <row r="1172" spans="1:13" ht="27.6">
      <c r="A1172" t="s">
        <v>164</v>
      </c>
      <c r="B1172" t="s">
        <v>228</v>
      </c>
      <c r="C1172" s="14" t="s">
        <v>230</v>
      </c>
      <c r="D1172" t="s">
        <v>465</v>
      </c>
      <c r="E1172" t="s">
        <v>483</v>
      </c>
      <c r="F1172" s="20">
        <v>2028</v>
      </c>
      <c r="G1172" s="20">
        <v>40</v>
      </c>
      <c r="H1172" s="11">
        <v>3646.3768891396799</v>
      </c>
      <c r="I1172" s="10">
        <v>4340888.1705870396</v>
      </c>
      <c r="J1172" s="33">
        <f t="shared" si="72"/>
        <v>8.400071012763645E-4</v>
      </c>
      <c r="K1172" s="33">
        <f t="shared" si="73"/>
        <v>8.3965439407707176E-4</v>
      </c>
      <c r="L1172" s="33">
        <f t="shared" si="74"/>
        <v>0.99581661870590588</v>
      </c>
      <c r="M1172" s="33">
        <f t="shared" si="75"/>
        <v>0.99498047690631453</v>
      </c>
    </row>
    <row r="1173" spans="1:13" ht="27.6">
      <c r="A1173" t="s">
        <v>164</v>
      </c>
      <c r="B1173" t="s">
        <v>228</v>
      </c>
      <c r="C1173" s="14" t="s">
        <v>230</v>
      </c>
      <c r="D1173" t="s">
        <v>465</v>
      </c>
      <c r="E1173" t="s">
        <v>483</v>
      </c>
      <c r="F1173" s="20">
        <v>2028</v>
      </c>
      <c r="G1173" s="20">
        <v>41</v>
      </c>
      <c r="H1173" s="11">
        <v>3818.8039946233298</v>
      </c>
      <c r="I1173" s="10">
        <v>4208745.3142474396</v>
      </c>
      <c r="J1173" s="33">
        <f t="shared" si="72"/>
        <v>9.0734974665630612E-4</v>
      </c>
      <c r="K1173" s="33">
        <f t="shared" si="73"/>
        <v>9.0693822934773127E-4</v>
      </c>
      <c r="L1173" s="33">
        <f t="shared" si="74"/>
        <v>0.99498047690631453</v>
      </c>
      <c r="M1173" s="33">
        <f t="shared" si="75"/>
        <v>0.99407809107435352</v>
      </c>
    </row>
    <row r="1174" spans="1:13" ht="27.6">
      <c r="A1174" t="s">
        <v>164</v>
      </c>
      <c r="B1174" t="s">
        <v>228</v>
      </c>
      <c r="C1174" s="14" t="s">
        <v>230</v>
      </c>
      <c r="D1174" t="s">
        <v>465</v>
      </c>
      <c r="E1174" t="s">
        <v>483</v>
      </c>
      <c r="F1174" s="20">
        <v>2028</v>
      </c>
      <c r="G1174" s="20">
        <v>42</v>
      </c>
      <c r="H1174" s="11">
        <v>4104.8268633891103</v>
      </c>
      <c r="I1174" s="10">
        <v>4175680.05155958</v>
      </c>
      <c r="J1174" s="33">
        <f t="shared" si="72"/>
        <v>9.8303194035567775E-4</v>
      </c>
      <c r="K1174" s="33">
        <f t="shared" si="73"/>
        <v>9.8254892274463046E-4</v>
      </c>
      <c r="L1174" s="33">
        <f t="shared" si="74"/>
        <v>0.99407809107435352</v>
      </c>
      <c r="M1174" s="33">
        <f t="shared" si="75"/>
        <v>0.99310136071684441</v>
      </c>
    </row>
    <row r="1175" spans="1:13" ht="27.6">
      <c r="A1175" t="s">
        <v>164</v>
      </c>
      <c r="B1175" t="s">
        <v>228</v>
      </c>
      <c r="C1175" s="14" t="s">
        <v>230</v>
      </c>
      <c r="D1175" t="s">
        <v>465</v>
      </c>
      <c r="E1175" t="s">
        <v>483</v>
      </c>
      <c r="F1175" s="20">
        <v>2028</v>
      </c>
      <c r="G1175" s="20">
        <v>43</v>
      </c>
      <c r="H1175" s="11">
        <v>4528.9548796139297</v>
      </c>
      <c r="I1175" s="10">
        <v>4236943.9395300401</v>
      </c>
      <c r="J1175" s="33">
        <f t="shared" si="72"/>
        <v>1.0689201802647121E-3</v>
      </c>
      <c r="K1175" s="33">
        <f t="shared" si="73"/>
        <v>1.0683490885907698E-3</v>
      </c>
      <c r="L1175" s="33">
        <f t="shared" si="74"/>
        <v>0.99310136071684441</v>
      </c>
      <c r="M1175" s="33">
        <f t="shared" si="75"/>
        <v>0.99204038178324427</v>
      </c>
    </row>
    <row r="1176" spans="1:13" ht="27.6">
      <c r="A1176" t="s">
        <v>164</v>
      </c>
      <c r="B1176" t="s">
        <v>228</v>
      </c>
      <c r="C1176" s="14" t="s">
        <v>230</v>
      </c>
      <c r="D1176" t="s">
        <v>465</v>
      </c>
      <c r="E1176" t="s">
        <v>483</v>
      </c>
      <c r="F1176" s="20">
        <v>2028</v>
      </c>
      <c r="G1176" s="20">
        <v>44</v>
      </c>
      <c r="H1176" s="11">
        <v>5041.4116326496896</v>
      </c>
      <c r="I1176" s="10">
        <v>4323733.8602365302</v>
      </c>
      <c r="J1176" s="33">
        <f t="shared" si="72"/>
        <v>1.1659856493512065E-3</v>
      </c>
      <c r="K1176" s="33">
        <f t="shared" si="73"/>
        <v>1.1653061522042263E-3</v>
      </c>
      <c r="L1176" s="33">
        <f t="shared" si="74"/>
        <v>0.99204038178324427</v>
      </c>
      <c r="M1176" s="33">
        <f t="shared" si="75"/>
        <v>0.99088435102311723</v>
      </c>
    </row>
    <row r="1177" spans="1:13" ht="27.6">
      <c r="A1177" t="s">
        <v>164</v>
      </c>
      <c r="B1177" t="s">
        <v>228</v>
      </c>
      <c r="C1177" s="14" t="s">
        <v>230</v>
      </c>
      <c r="D1177" t="s">
        <v>465</v>
      </c>
      <c r="E1177" t="s">
        <v>483</v>
      </c>
      <c r="F1177" s="20">
        <v>2028</v>
      </c>
      <c r="G1177" s="20">
        <v>45</v>
      </c>
      <c r="H1177" s="11">
        <v>6491.6667888564798</v>
      </c>
      <c r="I1177" s="10">
        <v>4301190.4551184904</v>
      </c>
      <c r="J1177" s="33">
        <f t="shared" si="72"/>
        <v>1.5092721088719252E-3</v>
      </c>
      <c r="K1177" s="33">
        <f t="shared" si="73"/>
        <v>1.5081337305021814E-3</v>
      </c>
      <c r="L1177" s="33">
        <f t="shared" si="74"/>
        <v>0.99088435102311723</v>
      </c>
      <c r="M1177" s="33">
        <f t="shared" si="75"/>
        <v>0.9893899649103125</v>
      </c>
    </row>
    <row r="1178" spans="1:13" ht="27.6">
      <c r="A1178" t="s">
        <v>164</v>
      </c>
      <c r="B1178" t="s">
        <v>228</v>
      </c>
      <c r="C1178" s="14" t="s">
        <v>230</v>
      </c>
      <c r="D1178" t="s">
        <v>465</v>
      </c>
      <c r="E1178" t="s">
        <v>483</v>
      </c>
      <c r="F1178" s="20">
        <v>2028</v>
      </c>
      <c r="G1178" s="20">
        <v>46</v>
      </c>
      <c r="H1178" s="11">
        <v>6885.2675478379997</v>
      </c>
      <c r="I1178" s="10">
        <v>4164607.9528452102</v>
      </c>
      <c r="J1178" s="33">
        <f t="shared" si="72"/>
        <v>1.6532810833091906E-3</v>
      </c>
      <c r="K1178" s="33">
        <f t="shared" si="73"/>
        <v>1.6519151669905918E-3</v>
      </c>
      <c r="L1178" s="33">
        <f t="shared" si="74"/>
        <v>0.9893899649103125</v>
      </c>
      <c r="M1178" s="33">
        <f t="shared" si="75"/>
        <v>0.98775557662120883</v>
      </c>
    </row>
    <row r="1179" spans="1:13" ht="27.6">
      <c r="A1179" t="s">
        <v>164</v>
      </c>
      <c r="B1179" t="s">
        <v>228</v>
      </c>
      <c r="C1179" s="14" t="s">
        <v>230</v>
      </c>
      <c r="D1179" t="s">
        <v>465</v>
      </c>
      <c r="E1179" t="s">
        <v>483</v>
      </c>
      <c r="F1179" s="20">
        <v>2028</v>
      </c>
      <c r="G1179" s="20">
        <v>47</v>
      </c>
      <c r="H1179" s="11">
        <v>7408.3327049224999</v>
      </c>
      <c r="I1179" s="10">
        <v>4091798.6669934602</v>
      </c>
      <c r="J1179" s="33">
        <f t="shared" si="72"/>
        <v>1.8105320686186001E-3</v>
      </c>
      <c r="K1179" s="33">
        <f t="shared" si="73"/>
        <v>1.8088940441473023E-3</v>
      </c>
      <c r="L1179" s="33">
        <f t="shared" si="74"/>
        <v>0.98775557662120883</v>
      </c>
      <c r="M1179" s="33">
        <f t="shared" si="75"/>
        <v>0.98596883144158542</v>
      </c>
    </row>
    <row r="1180" spans="1:13" ht="27.6">
      <c r="A1180" t="s">
        <v>164</v>
      </c>
      <c r="B1180" t="s">
        <v>228</v>
      </c>
      <c r="C1180" s="14" t="s">
        <v>230</v>
      </c>
      <c r="D1180" t="s">
        <v>465</v>
      </c>
      <c r="E1180" t="s">
        <v>483</v>
      </c>
      <c r="F1180" s="20">
        <v>2028</v>
      </c>
      <c r="G1180" s="20">
        <v>48</v>
      </c>
      <c r="H1180" s="11">
        <v>7996.8019133751704</v>
      </c>
      <c r="I1180" s="10">
        <v>4034997.9532860299</v>
      </c>
      <c r="J1180" s="33">
        <f t="shared" si="72"/>
        <v>1.9818602155331254E-3</v>
      </c>
      <c r="K1180" s="33">
        <f t="shared" si="73"/>
        <v>1.9798976273154301E-3</v>
      </c>
      <c r="L1180" s="33">
        <f t="shared" si="74"/>
        <v>0.98596883144158542</v>
      </c>
      <c r="M1180" s="33">
        <f t="shared" si="75"/>
        <v>0.98401671409160729</v>
      </c>
    </row>
    <row r="1181" spans="1:13" ht="27.6">
      <c r="A1181" t="s">
        <v>164</v>
      </c>
      <c r="B1181" t="s">
        <v>228</v>
      </c>
      <c r="C1181" s="14" t="s">
        <v>230</v>
      </c>
      <c r="D1181" t="s">
        <v>465</v>
      </c>
      <c r="E1181" t="s">
        <v>483</v>
      </c>
      <c r="F1181" s="20">
        <v>2028</v>
      </c>
      <c r="G1181" s="20">
        <v>49</v>
      </c>
      <c r="H1181" s="11">
        <v>8611.0449635979694</v>
      </c>
      <c r="I1181" s="10">
        <v>3972765.1879114602</v>
      </c>
      <c r="J1181" s="33">
        <f t="shared" si="72"/>
        <v>2.1675192356699338E-3</v>
      </c>
      <c r="K1181" s="33">
        <f t="shared" si="73"/>
        <v>2.1651718621501503E-3</v>
      </c>
      <c r="L1181" s="33">
        <f t="shared" si="74"/>
        <v>0.98401671409160729</v>
      </c>
      <c r="M1181" s="33">
        <f t="shared" si="75"/>
        <v>0.98188614879037073</v>
      </c>
    </row>
    <row r="1182" spans="1:13" ht="27.6">
      <c r="A1182" t="s">
        <v>164</v>
      </c>
      <c r="B1182" t="s">
        <v>228</v>
      </c>
      <c r="C1182" s="14" t="s">
        <v>230</v>
      </c>
      <c r="D1182" t="s">
        <v>465</v>
      </c>
      <c r="E1182" t="s">
        <v>483</v>
      </c>
      <c r="F1182" s="20">
        <v>2028</v>
      </c>
      <c r="G1182" s="20">
        <v>50</v>
      </c>
      <c r="H1182" s="11">
        <v>9841.6142413607704</v>
      </c>
      <c r="I1182" s="10">
        <v>3891005.3228822602</v>
      </c>
      <c r="J1182" s="33">
        <f t="shared" si="72"/>
        <v>2.5293242811784693E-3</v>
      </c>
      <c r="K1182" s="33">
        <f t="shared" si="73"/>
        <v>2.5261282356984216E-3</v>
      </c>
      <c r="L1182" s="33">
        <f t="shared" si="74"/>
        <v>0.98188614879037073</v>
      </c>
      <c r="M1182" s="33">
        <f t="shared" si="75"/>
        <v>0.97940577846567023</v>
      </c>
    </row>
    <row r="1183" spans="1:13" ht="27.6">
      <c r="A1183" t="s">
        <v>164</v>
      </c>
      <c r="B1183" t="s">
        <v>228</v>
      </c>
      <c r="C1183" s="14" t="s">
        <v>230</v>
      </c>
      <c r="D1183" t="s">
        <v>465</v>
      </c>
      <c r="E1183" t="s">
        <v>483</v>
      </c>
      <c r="F1183" s="20">
        <v>2028</v>
      </c>
      <c r="G1183" s="20">
        <v>51</v>
      </c>
      <c r="H1183" s="11">
        <v>10573.038121812</v>
      </c>
      <c r="I1183" s="10">
        <v>3825640.81289068</v>
      </c>
      <c r="J1183" s="33">
        <f t="shared" si="72"/>
        <v>2.7637299576545819E-3</v>
      </c>
      <c r="K1183" s="33">
        <f t="shared" si="73"/>
        <v>2.7599143719074792E-3</v>
      </c>
      <c r="L1183" s="33">
        <f t="shared" si="74"/>
        <v>0.97940577846567023</v>
      </c>
      <c r="M1183" s="33">
        <f t="shared" si="75"/>
        <v>0.97670270238175361</v>
      </c>
    </row>
    <row r="1184" spans="1:13" ht="27.6">
      <c r="A1184" t="s">
        <v>164</v>
      </c>
      <c r="B1184" t="s">
        <v>228</v>
      </c>
      <c r="C1184" s="14" t="s">
        <v>230</v>
      </c>
      <c r="D1184" t="s">
        <v>465</v>
      </c>
      <c r="E1184" t="s">
        <v>483</v>
      </c>
      <c r="F1184" s="20">
        <v>2028</v>
      </c>
      <c r="G1184" s="20">
        <v>52</v>
      </c>
      <c r="H1184" s="11">
        <v>11308.0916654545</v>
      </c>
      <c r="I1184" s="10">
        <v>3749185.0089462702</v>
      </c>
      <c r="J1184" s="33">
        <f t="shared" si="72"/>
        <v>3.0161466127895096E-3</v>
      </c>
      <c r="K1184" s="33">
        <f t="shared" si="73"/>
        <v>3.011602612199904E-3</v>
      </c>
      <c r="L1184" s="33">
        <f t="shared" si="74"/>
        <v>0.97670270238175361</v>
      </c>
      <c r="M1184" s="33">
        <f t="shared" si="75"/>
        <v>0.97376126197191804</v>
      </c>
    </row>
    <row r="1185" spans="1:13" ht="27.6">
      <c r="A1185" t="s">
        <v>164</v>
      </c>
      <c r="B1185" t="s">
        <v>228</v>
      </c>
      <c r="C1185" s="14" t="s">
        <v>230</v>
      </c>
      <c r="D1185" t="s">
        <v>465</v>
      </c>
      <c r="E1185" t="s">
        <v>483</v>
      </c>
      <c r="F1185" s="20">
        <v>2028</v>
      </c>
      <c r="G1185" s="20">
        <v>53</v>
      </c>
      <c r="H1185" s="11">
        <v>12087.8005811562</v>
      </c>
      <c r="I1185" s="10">
        <v>3672064.5982510499</v>
      </c>
      <c r="J1185" s="33">
        <f t="shared" si="72"/>
        <v>3.2918267796578091E-3</v>
      </c>
      <c r="K1185" s="33">
        <f t="shared" si="73"/>
        <v>3.286414658101755E-3</v>
      </c>
      <c r="L1185" s="33">
        <f t="shared" si="74"/>
        <v>0.97376126197191804</v>
      </c>
      <c r="M1185" s="33">
        <f t="shared" si="75"/>
        <v>0.97056107868708186</v>
      </c>
    </row>
    <row r="1186" spans="1:13" ht="27.6">
      <c r="A1186" t="s">
        <v>164</v>
      </c>
      <c r="B1186" t="s">
        <v>228</v>
      </c>
      <c r="C1186" s="14" t="s">
        <v>230</v>
      </c>
      <c r="D1186" t="s">
        <v>465</v>
      </c>
      <c r="E1186" t="s">
        <v>483</v>
      </c>
      <c r="F1186" s="20">
        <v>2028</v>
      </c>
      <c r="G1186" s="20">
        <v>54</v>
      </c>
      <c r="H1186" s="11">
        <v>12820.1952416894</v>
      </c>
      <c r="I1186" s="10">
        <v>3567303.64523823</v>
      </c>
      <c r="J1186" s="33">
        <f t="shared" si="72"/>
        <v>3.5938054386825957E-3</v>
      </c>
      <c r="K1186" s="33">
        <f t="shared" si="73"/>
        <v>3.587355448899987E-3</v>
      </c>
      <c r="L1186" s="33">
        <f t="shared" si="74"/>
        <v>0.97056107868708186</v>
      </c>
      <c r="M1186" s="33">
        <f t="shared" si="75"/>
        <v>0.96707933111296351</v>
      </c>
    </row>
    <row r="1187" spans="1:13" ht="27.6">
      <c r="A1187" t="s">
        <v>164</v>
      </c>
      <c r="B1187" t="s">
        <v>228</v>
      </c>
      <c r="C1187" s="14" t="s">
        <v>230</v>
      </c>
      <c r="D1187" t="s">
        <v>465</v>
      </c>
      <c r="E1187" t="s">
        <v>483</v>
      </c>
      <c r="F1187" s="20">
        <v>2028</v>
      </c>
      <c r="G1187" s="20">
        <v>55</v>
      </c>
      <c r="H1187" s="11">
        <v>14019.589771523</v>
      </c>
      <c r="I1187" s="10">
        <v>3523108.2816590401</v>
      </c>
      <c r="J1187" s="33">
        <f t="shared" si="72"/>
        <v>3.9793241225390729E-3</v>
      </c>
      <c r="K1187" s="33">
        <f t="shared" si="73"/>
        <v>3.9714171039766377E-3</v>
      </c>
      <c r="L1187" s="33">
        <f t="shared" si="74"/>
        <v>0.96707933111296351</v>
      </c>
      <c r="M1187" s="33">
        <f t="shared" si="75"/>
        <v>0.96323865571647915</v>
      </c>
    </row>
    <row r="1188" spans="1:13" ht="27.6">
      <c r="A1188" t="s">
        <v>164</v>
      </c>
      <c r="B1188" t="s">
        <v>228</v>
      </c>
      <c r="C1188" s="14" t="s">
        <v>230</v>
      </c>
      <c r="D1188" t="s">
        <v>465</v>
      </c>
      <c r="E1188" t="s">
        <v>483</v>
      </c>
      <c r="F1188" s="20">
        <v>2028</v>
      </c>
      <c r="G1188" s="20">
        <v>56</v>
      </c>
      <c r="H1188" s="11">
        <v>14416.4528899056</v>
      </c>
      <c r="I1188" s="10">
        <v>3313725.0881960299</v>
      </c>
      <c r="J1188" s="33">
        <f t="shared" si="72"/>
        <v>4.3505277312409227E-3</v>
      </c>
      <c r="K1188" s="33">
        <f t="shared" si="73"/>
        <v>4.3410778943634432E-3</v>
      </c>
      <c r="L1188" s="33">
        <f t="shared" si="74"/>
        <v>0.96323865571647915</v>
      </c>
      <c r="M1188" s="33">
        <f t="shared" si="75"/>
        <v>0.95905716168115196</v>
      </c>
    </row>
    <row r="1189" spans="1:13" ht="27.6">
      <c r="A1189" t="s">
        <v>164</v>
      </c>
      <c r="B1189" t="s">
        <v>228</v>
      </c>
      <c r="C1189" s="14" t="s">
        <v>230</v>
      </c>
      <c r="D1189" t="s">
        <v>465</v>
      </c>
      <c r="E1189" t="s">
        <v>483</v>
      </c>
      <c r="F1189" s="20">
        <v>2028</v>
      </c>
      <c r="G1189" s="20">
        <v>57</v>
      </c>
      <c r="H1189" s="11">
        <v>15336.409813140899</v>
      </c>
      <c r="I1189" s="10">
        <v>3226973.4082734101</v>
      </c>
      <c r="J1189" s="33">
        <f t="shared" si="72"/>
        <v>4.7525677694836149E-3</v>
      </c>
      <c r="K1189" s="33">
        <f t="shared" si="73"/>
        <v>4.7412921890075399E-3</v>
      </c>
      <c r="L1189" s="33">
        <f t="shared" si="74"/>
        <v>0.95905716168115196</v>
      </c>
      <c r="M1189" s="33">
        <f t="shared" si="75"/>
        <v>0.95450999145166138</v>
      </c>
    </row>
    <row r="1190" spans="1:13" ht="27.6">
      <c r="A1190" t="s">
        <v>164</v>
      </c>
      <c r="B1190" t="s">
        <v>228</v>
      </c>
      <c r="C1190" s="14" t="s">
        <v>230</v>
      </c>
      <c r="D1190" t="s">
        <v>465</v>
      </c>
      <c r="E1190" t="s">
        <v>483</v>
      </c>
      <c r="F1190" s="20">
        <v>2028</v>
      </c>
      <c r="G1190" s="20">
        <v>58</v>
      </c>
      <c r="H1190" s="11">
        <v>16331.5024031754</v>
      </c>
      <c r="I1190" s="10">
        <v>3144692.15906023</v>
      </c>
      <c r="J1190" s="33">
        <f t="shared" si="72"/>
        <v>5.1933548904373392E-3</v>
      </c>
      <c r="K1190" s="33">
        <f t="shared" si="73"/>
        <v>5.1798927375896753E-3</v>
      </c>
      <c r="L1190" s="33">
        <f t="shared" si="74"/>
        <v>0.95450999145166138</v>
      </c>
      <c r="M1190" s="33">
        <f t="shared" si="75"/>
        <v>0.94956573207898409</v>
      </c>
    </row>
    <row r="1191" spans="1:13" ht="27.6">
      <c r="A1191" t="s">
        <v>164</v>
      </c>
      <c r="B1191" t="s">
        <v>228</v>
      </c>
      <c r="C1191" s="14" t="s">
        <v>230</v>
      </c>
      <c r="D1191" t="s">
        <v>465</v>
      </c>
      <c r="E1191" t="s">
        <v>483</v>
      </c>
      <c r="F1191" s="20">
        <v>2028</v>
      </c>
      <c r="G1191" s="20">
        <v>59</v>
      </c>
      <c r="H1191" s="11">
        <v>17329.8625392252</v>
      </c>
      <c r="I1191" s="10">
        <v>3053132.0014579198</v>
      </c>
      <c r="J1191" s="33">
        <f t="shared" si="72"/>
        <v>5.6760934446823492E-3</v>
      </c>
      <c r="K1191" s="33">
        <f t="shared" si="73"/>
        <v>5.6600148618495272E-3</v>
      </c>
      <c r="L1191" s="33">
        <f t="shared" si="74"/>
        <v>0.94956573207898409</v>
      </c>
      <c r="M1191" s="33">
        <f t="shared" si="75"/>
        <v>0.94419117592311397</v>
      </c>
    </row>
    <row r="1192" spans="1:13" ht="27.6">
      <c r="A1192" t="s">
        <v>164</v>
      </c>
      <c r="B1192" t="s">
        <v>228</v>
      </c>
      <c r="C1192" s="14" t="s">
        <v>230</v>
      </c>
      <c r="D1192" t="s">
        <v>465</v>
      </c>
      <c r="E1192" t="s">
        <v>483</v>
      </c>
      <c r="F1192" s="20">
        <v>2028</v>
      </c>
      <c r="G1192" s="20">
        <v>60</v>
      </c>
      <c r="H1192" s="11">
        <v>18668.063103828299</v>
      </c>
      <c r="I1192" s="10">
        <v>2941713.4590142202</v>
      </c>
      <c r="J1192" s="33">
        <f t="shared" si="72"/>
        <v>6.3459828307288781E-3</v>
      </c>
      <c r="K1192" s="33">
        <f t="shared" si="73"/>
        <v>6.3258896079018134E-3</v>
      </c>
      <c r="L1192" s="33">
        <f t="shared" si="74"/>
        <v>0.94419117592311397</v>
      </c>
      <c r="M1192" s="33">
        <f t="shared" si="75"/>
        <v>0.93821832677546935</v>
      </c>
    </row>
    <row r="1193" spans="1:13" ht="27.6">
      <c r="A1193" t="s">
        <v>164</v>
      </c>
      <c r="B1193" t="s">
        <v>228</v>
      </c>
      <c r="C1193" s="14" t="s">
        <v>230</v>
      </c>
      <c r="D1193" t="s">
        <v>465</v>
      </c>
      <c r="E1193" t="s">
        <v>483</v>
      </c>
      <c r="F1193" s="20">
        <v>2028</v>
      </c>
      <c r="G1193" s="20">
        <v>61</v>
      </c>
      <c r="H1193" s="11">
        <v>19431.407120967098</v>
      </c>
      <c r="I1193" s="10">
        <v>2798400.9560654201</v>
      </c>
      <c r="J1193" s="33">
        <f t="shared" si="72"/>
        <v>6.9437537458134132E-3</v>
      </c>
      <c r="K1193" s="33">
        <f t="shared" si="73"/>
        <v>6.9197015907183079E-3</v>
      </c>
      <c r="L1193" s="33">
        <f t="shared" si="74"/>
        <v>0.93821832677546935</v>
      </c>
      <c r="M1193" s="33">
        <f t="shared" si="75"/>
        <v>0.93172613592724007</v>
      </c>
    </row>
    <row r="1194" spans="1:13" ht="27.6">
      <c r="A1194" t="s">
        <v>164</v>
      </c>
      <c r="B1194" t="s">
        <v>228</v>
      </c>
      <c r="C1194" s="14" t="s">
        <v>230</v>
      </c>
      <c r="D1194" t="s">
        <v>465</v>
      </c>
      <c r="E1194" t="s">
        <v>483</v>
      </c>
      <c r="F1194" s="20">
        <v>2028</v>
      </c>
      <c r="G1194" s="20">
        <v>62</v>
      </c>
      <c r="H1194" s="11">
        <v>20448.662399230801</v>
      </c>
      <c r="I1194" s="10">
        <v>2692258.2958947201</v>
      </c>
      <c r="J1194" s="33">
        <f t="shared" si="72"/>
        <v>7.595356816399031E-3</v>
      </c>
      <c r="K1194" s="33">
        <f t="shared" si="73"/>
        <v>7.5665849840089727E-3</v>
      </c>
      <c r="L1194" s="33">
        <f t="shared" si="74"/>
        <v>0.93172613592724007</v>
      </c>
      <c r="M1194" s="33">
        <f t="shared" si="75"/>
        <v>0.92467615093792432</v>
      </c>
    </row>
    <row r="1195" spans="1:13" ht="27.6">
      <c r="A1195" t="s">
        <v>164</v>
      </c>
      <c r="B1195" t="s">
        <v>228</v>
      </c>
      <c r="C1195" s="14" t="s">
        <v>230</v>
      </c>
      <c r="D1195" t="s">
        <v>465</v>
      </c>
      <c r="E1195" t="s">
        <v>483</v>
      </c>
      <c r="F1195" s="20">
        <v>2028</v>
      </c>
      <c r="G1195" s="20">
        <v>63</v>
      </c>
      <c r="H1195" s="11">
        <v>21312.800599635299</v>
      </c>
      <c r="I1195" s="10">
        <v>2564447.9969243002</v>
      </c>
      <c r="J1195" s="33">
        <f t="shared" si="72"/>
        <v>8.3108726030697629E-3</v>
      </c>
      <c r="K1195" s="33">
        <f t="shared" si="73"/>
        <v>8.276432775737308E-3</v>
      </c>
      <c r="L1195" s="33">
        <f t="shared" si="74"/>
        <v>0.92467615093792432</v>
      </c>
      <c r="M1195" s="33">
        <f t="shared" si="75"/>
        <v>0.91702313093535903</v>
      </c>
    </row>
    <row r="1196" spans="1:13" ht="27.6">
      <c r="A1196" t="s">
        <v>164</v>
      </c>
      <c r="B1196" t="s">
        <v>228</v>
      </c>
      <c r="C1196" s="14" t="s">
        <v>230</v>
      </c>
      <c r="D1196" t="s">
        <v>465</v>
      </c>
      <c r="E1196" t="s">
        <v>483</v>
      </c>
      <c r="F1196" s="20">
        <v>2028</v>
      </c>
      <c r="G1196" s="20">
        <v>64</v>
      </c>
      <c r="H1196" s="11">
        <v>22173.8804933629</v>
      </c>
      <c r="I1196" s="10">
        <v>2436850.0711933998</v>
      </c>
      <c r="J1196" s="33">
        <f t="shared" si="72"/>
        <v>9.0994028543182684E-3</v>
      </c>
      <c r="K1196" s="33">
        <f t="shared" si="73"/>
        <v>9.0581285734742112E-3</v>
      </c>
      <c r="L1196" s="33">
        <f t="shared" si="74"/>
        <v>0.91702313093535903</v>
      </c>
      <c r="M1196" s="33">
        <f t="shared" si="75"/>
        <v>0.9087166175104967</v>
      </c>
    </row>
    <row r="1197" spans="1:13" ht="27.6">
      <c r="A1197" t="s">
        <v>164</v>
      </c>
      <c r="B1197" t="s">
        <v>228</v>
      </c>
      <c r="C1197" s="14" t="s">
        <v>230</v>
      </c>
      <c r="D1197" t="s">
        <v>465</v>
      </c>
      <c r="E1197" t="s">
        <v>483</v>
      </c>
      <c r="F1197" s="20">
        <v>2028</v>
      </c>
      <c r="G1197" s="20">
        <v>65</v>
      </c>
      <c r="H1197" s="11">
        <v>22454.9222144739</v>
      </c>
      <c r="I1197" s="10">
        <v>2314153.21445292</v>
      </c>
      <c r="J1197" s="33">
        <f t="shared" si="72"/>
        <v>9.7032997099037715E-3</v>
      </c>
      <c r="K1197" s="33">
        <f t="shared" si="73"/>
        <v>9.6563745960694947E-3</v>
      </c>
      <c r="L1197" s="33">
        <f t="shared" si="74"/>
        <v>0.9087166175104967</v>
      </c>
      <c r="M1197" s="33">
        <f t="shared" si="75"/>
        <v>0.89994170945014218</v>
      </c>
    </row>
    <row r="1198" spans="1:13" ht="27.6">
      <c r="A1198" t="s">
        <v>164</v>
      </c>
      <c r="B1198" t="s">
        <v>228</v>
      </c>
      <c r="C1198" s="14" t="s">
        <v>230</v>
      </c>
      <c r="D1198" t="s">
        <v>465</v>
      </c>
      <c r="E1198" t="s">
        <v>483</v>
      </c>
      <c r="F1198" s="20">
        <v>2028</v>
      </c>
      <c r="G1198" s="20">
        <v>66</v>
      </c>
      <c r="H1198" s="11">
        <v>23119.587853071</v>
      </c>
      <c r="I1198" s="10">
        <v>2166313.7526315898</v>
      </c>
      <c r="J1198" s="33">
        <f t="shared" si="72"/>
        <v>1.0672317352454528E-2</v>
      </c>
      <c r="K1198" s="33">
        <f t="shared" si="73"/>
        <v>1.0615570227472171E-2</v>
      </c>
      <c r="L1198" s="33">
        <f t="shared" si="74"/>
        <v>0.89994170945014218</v>
      </c>
      <c r="M1198" s="33">
        <f t="shared" si="75"/>
        <v>0.89038831503284288</v>
      </c>
    </row>
    <row r="1199" spans="1:13" ht="27.6">
      <c r="A1199" t="s">
        <v>164</v>
      </c>
      <c r="B1199" t="s">
        <v>228</v>
      </c>
      <c r="C1199" s="14" t="s">
        <v>230</v>
      </c>
      <c r="D1199" t="s">
        <v>465</v>
      </c>
      <c r="E1199" t="s">
        <v>483</v>
      </c>
      <c r="F1199" s="20">
        <v>2028</v>
      </c>
      <c r="G1199" s="20">
        <v>67</v>
      </c>
      <c r="H1199" s="11">
        <v>23907.171174962601</v>
      </c>
      <c r="I1199" s="10">
        <v>2043221.56656523</v>
      </c>
      <c r="J1199" s="33">
        <f t="shared" si="72"/>
        <v>1.1700723781587669E-2</v>
      </c>
      <c r="K1199" s="33">
        <f t="shared" si="73"/>
        <v>1.1632536518967895E-2</v>
      </c>
      <c r="L1199" s="33">
        <f t="shared" si="74"/>
        <v>0.89038831503284288</v>
      </c>
      <c r="M1199" s="33">
        <f t="shared" si="75"/>
        <v>0.88003084044216107</v>
      </c>
    </row>
    <row r="1200" spans="1:13" ht="27.6">
      <c r="A1200" t="s">
        <v>164</v>
      </c>
      <c r="B1200" t="s">
        <v>228</v>
      </c>
      <c r="C1200" s="14" t="s">
        <v>230</v>
      </c>
      <c r="D1200" t="s">
        <v>465</v>
      </c>
      <c r="E1200" t="s">
        <v>483</v>
      </c>
      <c r="F1200" s="20">
        <v>2028</v>
      </c>
      <c r="G1200" s="20">
        <v>68</v>
      </c>
      <c r="H1200" s="11">
        <v>24597.730126286999</v>
      </c>
      <c r="I1200" s="10">
        <v>1916503.8800007</v>
      </c>
      <c r="J1200" s="33">
        <f t="shared" si="72"/>
        <v>1.2834688404741458E-2</v>
      </c>
      <c r="K1200" s="33">
        <f t="shared" si="73"/>
        <v>1.2752675038474659E-2</v>
      </c>
      <c r="L1200" s="33">
        <f t="shared" si="74"/>
        <v>0.88003084044216107</v>
      </c>
      <c r="M1200" s="33">
        <f t="shared" si="75"/>
        <v>0.86880809311016649</v>
      </c>
    </row>
    <row r="1201" spans="1:13" ht="27.6">
      <c r="A1201" t="s">
        <v>164</v>
      </c>
      <c r="B1201" t="s">
        <v>228</v>
      </c>
      <c r="C1201" s="14" t="s">
        <v>230</v>
      </c>
      <c r="D1201" t="s">
        <v>465</v>
      </c>
      <c r="E1201" t="s">
        <v>483</v>
      </c>
      <c r="F1201" s="20">
        <v>2028</v>
      </c>
      <c r="G1201" s="20">
        <v>69</v>
      </c>
      <c r="H1201" s="11">
        <v>25136.638866355501</v>
      </c>
      <c r="I1201" s="10">
        <v>1784232.97226755</v>
      </c>
      <c r="J1201" s="33">
        <f t="shared" si="72"/>
        <v>1.4088204431291164E-2</v>
      </c>
      <c r="K1201" s="33">
        <f t="shared" si="73"/>
        <v>1.3989430074410003E-2</v>
      </c>
      <c r="L1201" s="33">
        <f t="shared" si="74"/>
        <v>0.86880809311016649</v>
      </c>
      <c r="M1201" s="33">
        <f t="shared" si="75"/>
        <v>0.85665396304352037</v>
      </c>
    </row>
    <row r="1202" spans="1:13" ht="27.6">
      <c r="A1202" t="s">
        <v>164</v>
      </c>
      <c r="B1202" t="s">
        <v>228</v>
      </c>
      <c r="C1202" s="14" t="s">
        <v>230</v>
      </c>
      <c r="D1202" t="s">
        <v>465</v>
      </c>
      <c r="E1202" t="s">
        <v>483</v>
      </c>
      <c r="F1202" s="20">
        <v>2029</v>
      </c>
      <c r="G1202" s="20">
        <v>30</v>
      </c>
      <c r="H1202" s="11">
        <v>966.08966627939606</v>
      </c>
      <c r="I1202" s="10">
        <v>4353617.72664716</v>
      </c>
      <c r="J1202" s="33">
        <f t="shared" si="72"/>
        <v>2.2190502863084585E-4</v>
      </c>
      <c r="K1202" s="33">
        <f t="shared" si="73"/>
        <v>2.2188040953108334E-4</v>
      </c>
      <c r="L1202" s="33">
        <f t="shared" si="74"/>
        <v>1</v>
      </c>
      <c r="M1202" s="33">
        <f t="shared" si="75"/>
        <v>0.99977811959046892</v>
      </c>
    </row>
    <row r="1203" spans="1:13" ht="27.6">
      <c r="A1203" t="s">
        <v>164</v>
      </c>
      <c r="B1203" t="s">
        <v>228</v>
      </c>
      <c r="C1203" s="14" t="s">
        <v>230</v>
      </c>
      <c r="D1203" t="s">
        <v>465</v>
      </c>
      <c r="E1203" t="s">
        <v>483</v>
      </c>
      <c r="F1203" s="20">
        <v>2029</v>
      </c>
      <c r="G1203" s="20">
        <v>31</v>
      </c>
      <c r="H1203" s="11">
        <v>1116.1949798191999</v>
      </c>
      <c r="I1203" s="10">
        <v>4413831.8550825296</v>
      </c>
      <c r="J1203" s="33">
        <f t="shared" si="72"/>
        <v>2.5288570486297544E-4</v>
      </c>
      <c r="K1203" s="33">
        <f t="shared" si="73"/>
        <v>2.5285373196837213E-4</v>
      </c>
      <c r="L1203" s="33">
        <f t="shared" si="74"/>
        <v>0.99977811959046892</v>
      </c>
      <c r="M1203" s="33">
        <f t="shared" si="75"/>
        <v>0.99952532196179011</v>
      </c>
    </row>
    <row r="1204" spans="1:13" ht="27.6">
      <c r="A1204" t="s">
        <v>164</v>
      </c>
      <c r="B1204" t="s">
        <v>228</v>
      </c>
      <c r="C1204" s="14" t="s">
        <v>230</v>
      </c>
      <c r="D1204" t="s">
        <v>465</v>
      </c>
      <c r="E1204" t="s">
        <v>483</v>
      </c>
      <c r="F1204" s="20">
        <v>2029</v>
      </c>
      <c r="G1204" s="20">
        <v>32</v>
      </c>
      <c r="H1204" s="11">
        <v>1404.6081026530501</v>
      </c>
      <c r="I1204" s="10">
        <v>4555460.4300499698</v>
      </c>
      <c r="J1204" s="33">
        <f t="shared" si="72"/>
        <v>3.0833504630785314E-4</v>
      </c>
      <c r="K1204" s="33">
        <f t="shared" si="73"/>
        <v>3.0828751594269566E-4</v>
      </c>
      <c r="L1204" s="33">
        <f t="shared" si="74"/>
        <v>0.99952532196179011</v>
      </c>
      <c r="M1204" s="33">
        <f t="shared" si="75"/>
        <v>0.99921718078316069</v>
      </c>
    </row>
    <row r="1205" spans="1:13" ht="27.6">
      <c r="A1205" t="s">
        <v>164</v>
      </c>
      <c r="B1205" t="s">
        <v>228</v>
      </c>
      <c r="C1205" s="14" t="s">
        <v>230</v>
      </c>
      <c r="D1205" t="s">
        <v>465</v>
      </c>
      <c r="E1205" t="s">
        <v>483</v>
      </c>
      <c r="F1205" s="20">
        <v>2029</v>
      </c>
      <c r="G1205" s="20">
        <v>33</v>
      </c>
      <c r="H1205" s="11">
        <v>1464.9046270364499</v>
      </c>
      <c r="I1205" s="10">
        <v>4512901.5306665702</v>
      </c>
      <c r="J1205" s="33">
        <f t="shared" si="72"/>
        <v>3.2460372048491801E-4</v>
      </c>
      <c r="K1205" s="33">
        <f t="shared" si="73"/>
        <v>3.2455104239725863E-4</v>
      </c>
      <c r="L1205" s="33">
        <f t="shared" si="74"/>
        <v>0.99921718078316069</v>
      </c>
      <c r="M1205" s="33">
        <f t="shared" si="75"/>
        <v>0.9988928838055563</v>
      </c>
    </row>
    <row r="1206" spans="1:13" ht="27.6">
      <c r="A1206" t="s">
        <v>164</v>
      </c>
      <c r="B1206" t="s">
        <v>228</v>
      </c>
      <c r="C1206" s="14" t="s">
        <v>230</v>
      </c>
      <c r="D1206" t="s">
        <v>465</v>
      </c>
      <c r="E1206" t="s">
        <v>483</v>
      </c>
      <c r="F1206" s="20">
        <v>2029</v>
      </c>
      <c r="G1206" s="20">
        <v>34</v>
      </c>
      <c r="H1206" s="11">
        <v>1526.69230792134</v>
      </c>
      <c r="I1206" s="10">
        <v>4440152.7865774902</v>
      </c>
      <c r="J1206" s="33">
        <f t="shared" si="72"/>
        <v>3.4383778696456258E-4</v>
      </c>
      <c r="K1206" s="33">
        <f t="shared" si="73"/>
        <v>3.4377868152712932E-4</v>
      </c>
      <c r="L1206" s="33">
        <f t="shared" si="74"/>
        <v>0.9988928838055563</v>
      </c>
      <c r="M1206" s="33">
        <f t="shared" si="75"/>
        <v>0.99854948572697477</v>
      </c>
    </row>
    <row r="1207" spans="1:13" ht="27.6">
      <c r="A1207" t="s">
        <v>164</v>
      </c>
      <c r="B1207" t="s">
        <v>228</v>
      </c>
      <c r="C1207" s="14" t="s">
        <v>230</v>
      </c>
      <c r="D1207" t="s">
        <v>465</v>
      </c>
      <c r="E1207" t="s">
        <v>483</v>
      </c>
      <c r="F1207" s="20">
        <v>2029</v>
      </c>
      <c r="G1207" s="20">
        <v>35</v>
      </c>
      <c r="H1207" s="11">
        <v>2056.9472028233299</v>
      </c>
      <c r="I1207" s="10">
        <v>4383250.4397344897</v>
      </c>
      <c r="J1207" s="33">
        <f t="shared" si="72"/>
        <v>4.6927439604567227E-4</v>
      </c>
      <c r="K1207" s="33">
        <f t="shared" si="73"/>
        <v>4.6916430403809439E-4</v>
      </c>
      <c r="L1207" s="33">
        <f t="shared" si="74"/>
        <v>0.99854948572697477</v>
      </c>
      <c r="M1207" s="33">
        <f t="shared" si="75"/>
        <v>0.99808100195245608</v>
      </c>
    </row>
    <row r="1208" spans="1:13" ht="27.6">
      <c r="A1208" t="s">
        <v>164</v>
      </c>
      <c r="B1208" t="s">
        <v>228</v>
      </c>
      <c r="C1208" s="14" t="s">
        <v>230</v>
      </c>
      <c r="D1208" t="s">
        <v>465</v>
      </c>
      <c r="E1208" t="s">
        <v>483</v>
      </c>
      <c r="F1208" s="20">
        <v>2029</v>
      </c>
      <c r="G1208" s="20">
        <v>36</v>
      </c>
      <c r="H1208" s="11">
        <v>2172.1824992980601</v>
      </c>
      <c r="I1208" s="10">
        <v>4329494.3724678503</v>
      </c>
      <c r="J1208" s="33">
        <f t="shared" si="72"/>
        <v>5.0171736291226463E-4</v>
      </c>
      <c r="K1208" s="33">
        <f t="shared" si="73"/>
        <v>5.0159152380224725E-4</v>
      </c>
      <c r="L1208" s="33">
        <f t="shared" si="74"/>
        <v>0.99808100195245608</v>
      </c>
      <c r="M1208" s="33">
        <f t="shared" si="75"/>
        <v>0.99758037298180868</v>
      </c>
    </row>
    <row r="1209" spans="1:13" ht="27.6">
      <c r="A1209" t="s">
        <v>164</v>
      </c>
      <c r="B1209" t="s">
        <v>228</v>
      </c>
      <c r="C1209" s="14" t="s">
        <v>230</v>
      </c>
      <c r="D1209" t="s">
        <v>465</v>
      </c>
      <c r="E1209" t="s">
        <v>483</v>
      </c>
      <c r="F1209" s="20">
        <v>2029</v>
      </c>
      <c r="G1209" s="20">
        <v>37</v>
      </c>
      <c r="H1209" s="11">
        <v>2347.58499456552</v>
      </c>
      <c r="I1209" s="10">
        <v>4367811.8217680901</v>
      </c>
      <c r="J1209" s="33">
        <f t="shared" si="72"/>
        <v>5.3747393211075144E-4</v>
      </c>
      <c r="K1209" s="33">
        <f t="shared" si="73"/>
        <v>5.37329518870866E-4</v>
      </c>
      <c r="L1209" s="33">
        <f t="shared" si="74"/>
        <v>0.99758037298180868</v>
      </c>
      <c r="M1209" s="33">
        <f t="shared" si="75"/>
        <v>0.9970443435999593</v>
      </c>
    </row>
    <row r="1210" spans="1:13" ht="27.6">
      <c r="A1210" t="s">
        <v>164</v>
      </c>
      <c r="B1210" t="s">
        <v>228</v>
      </c>
      <c r="C1210" s="14" t="s">
        <v>230</v>
      </c>
      <c r="D1210" t="s">
        <v>465</v>
      </c>
      <c r="E1210" t="s">
        <v>483</v>
      </c>
      <c r="F1210" s="20">
        <v>2029</v>
      </c>
      <c r="G1210" s="20">
        <v>38</v>
      </c>
      <c r="H1210" s="11">
        <v>2532.0406391128499</v>
      </c>
      <c r="I1210" s="10">
        <v>4386438.75657502</v>
      </c>
      <c r="J1210" s="33">
        <f t="shared" si="72"/>
        <v>5.772429024154199E-4</v>
      </c>
      <c r="K1210" s="33">
        <f t="shared" si="73"/>
        <v>5.7707632978376555E-4</v>
      </c>
      <c r="L1210" s="33">
        <f t="shared" si="74"/>
        <v>0.9970443435999593</v>
      </c>
      <c r="M1210" s="33">
        <f t="shared" si="75"/>
        <v>0.99646897290952297</v>
      </c>
    </row>
    <row r="1211" spans="1:13" ht="27.6">
      <c r="A1211" t="s">
        <v>164</v>
      </c>
      <c r="B1211" t="s">
        <v>228</v>
      </c>
      <c r="C1211" s="14" t="s">
        <v>230</v>
      </c>
      <c r="D1211" t="s">
        <v>465</v>
      </c>
      <c r="E1211" t="s">
        <v>483</v>
      </c>
      <c r="F1211" s="20">
        <v>2029</v>
      </c>
      <c r="G1211" s="20">
        <v>39</v>
      </c>
      <c r="H1211" s="11">
        <v>3840.4336466936002</v>
      </c>
      <c r="I1211" s="10">
        <v>6459535.33460641</v>
      </c>
      <c r="J1211" s="33">
        <f t="shared" si="72"/>
        <v>5.945371373880106E-4</v>
      </c>
      <c r="K1211" s="33">
        <f t="shared" si="73"/>
        <v>5.9436043520455506E-4</v>
      </c>
      <c r="L1211" s="33">
        <f t="shared" si="74"/>
        <v>0.99646897290952297</v>
      </c>
      <c r="M1211" s="33">
        <f t="shared" si="75"/>
        <v>0.99587671117711662</v>
      </c>
    </row>
    <row r="1212" spans="1:13" ht="27.6">
      <c r="A1212" t="s">
        <v>164</v>
      </c>
      <c r="B1212" t="s">
        <v>228</v>
      </c>
      <c r="C1212" s="14" t="s">
        <v>230</v>
      </c>
      <c r="D1212" t="s">
        <v>465</v>
      </c>
      <c r="E1212" t="s">
        <v>483</v>
      </c>
      <c r="F1212" s="20">
        <v>2029</v>
      </c>
      <c r="G1212" s="20">
        <v>40</v>
      </c>
      <c r="H1212" s="11">
        <v>3633.1940345223202</v>
      </c>
      <c r="I1212" s="10">
        <v>4346231.8797359103</v>
      </c>
      <c r="J1212" s="33">
        <f t="shared" si="72"/>
        <v>8.3594114052264591E-4</v>
      </c>
      <c r="K1212" s="33">
        <f t="shared" si="73"/>
        <v>8.3559183906600776E-4</v>
      </c>
      <c r="L1212" s="33">
        <f t="shared" si="74"/>
        <v>0.99587671117711662</v>
      </c>
      <c r="M1212" s="33">
        <f t="shared" si="75"/>
        <v>0.99504456472454117</v>
      </c>
    </row>
    <row r="1213" spans="1:13" ht="27.6">
      <c r="A1213" t="s">
        <v>164</v>
      </c>
      <c r="B1213" t="s">
        <v>228</v>
      </c>
      <c r="C1213" s="14" t="s">
        <v>230</v>
      </c>
      <c r="D1213" t="s">
        <v>465</v>
      </c>
      <c r="E1213" t="s">
        <v>483</v>
      </c>
      <c r="F1213" s="20">
        <v>2029</v>
      </c>
      <c r="G1213" s="20">
        <v>41</v>
      </c>
      <c r="H1213" s="11">
        <v>3909.9764015559099</v>
      </c>
      <c r="I1213" s="10">
        <v>4329396.5404517697</v>
      </c>
      <c r="J1213" s="33">
        <f t="shared" si="72"/>
        <v>9.0312272507796351E-4</v>
      </c>
      <c r="K1213" s="33">
        <f t="shared" si="73"/>
        <v>9.0271503249106377E-4</v>
      </c>
      <c r="L1213" s="33">
        <f t="shared" si="74"/>
        <v>0.99504456472454117</v>
      </c>
      <c r="M1213" s="33">
        <f t="shared" si="75"/>
        <v>0.9941463230379658</v>
      </c>
    </row>
    <row r="1214" spans="1:13" ht="27.6">
      <c r="A1214" t="s">
        <v>164</v>
      </c>
      <c r="B1214" t="s">
        <v>228</v>
      </c>
      <c r="C1214" s="14" t="s">
        <v>230</v>
      </c>
      <c r="D1214" t="s">
        <v>465</v>
      </c>
      <c r="E1214" t="s">
        <v>483</v>
      </c>
      <c r="F1214" s="20">
        <v>2029</v>
      </c>
      <c r="G1214" s="20">
        <v>42</v>
      </c>
      <c r="H1214" s="11">
        <v>4109.51195851592</v>
      </c>
      <c r="I1214" s="10">
        <v>4197539.7424704302</v>
      </c>
      <c r="J1214" s="33">
        <f t="shared" si="72"/>
        <v>9.790287193558048E-4</v>
      </c>
      <c r="K1214" s="33">
        <f t="shared" si="73"/>
        <v>9.7854962710031135E-4</v>
      </c>
      <c r="L1214" s="33">
        <f t="shared" si="74"/>
        <v>0.9941463230379658</v>
      </c>
      <c r="M1214" s="33">
        <f t="shared" si="75"/>
        <v>0.99317350152427386</v>
      </c>
    </row>
    <row r="1215" spans="1:13" ht="27.6">
      <c r="A1215" t="s">
        <v>164</v>
      </c>
      <c r="B1215" t="s">
        <v>228</v>
      </c>
      <c r="C1215" s="14" t="s">
        <v>230</v>
      </c>
      <c r="D1215" t="s">
        <v>465</v>
      </c>
      <c r="E1215" t="s">
        <v>483</v>
      </c>
      <c r="F1215" s="20">
        <v>2029</v>
      </c>
      <c r="G1215" s="20">
        <v>43</v>
      </c>
      <c r="H1215" s="11">
        <v>4433.0471726795504</v>
      </c>
      <c r="I1215" s="10">
        <v>4163659.89721712</v>
      </c>
      <c r="J1215" s="33">
        <f t="shared" si="72"/>
        <v>1.0646996349635766E-3</v>
      </c>
      <c r="K1215" s="33">
        <f t="shared" si="73"/>
        <v>1.0641330434083551E-3</v>
      </c>
      <c r="L1215" s="33">
        <f t="shared" si="74"/>
        <v>0.99317350152427386</v>
      </c>
      <c r="M1215" s="33">
        <f t="shared" si="75"/>
        <v>0.99211663278346429</v>
      </c>
    </row>
    <row r="1216" spans="1:13" ht="27.6">
      <c r="A1216" t="s">
        <v>164</v>
      </c>
      <c r="B1216" t="s">
        <v>228</v>
      </c>
      <c r="C1216" s="14" t="s">
        <v>230</v>
      </c>
      <c r="D1216" t="s">
        <v>465</v>
      </c>
      <c r="E1216" t="s">
        <v>483</v>
      </c>
      <c r="F1216" s="20">
        <v>2029</v>
      </c>
      <c r="G1216" s="20">
        <v>44</v>
      </c>
      <c r="H1216" s="11">
        <v>4906.5016985752</v>
      </c>
      <c r="I1216" s="10">
        <v>4223712.1640983997</v>
      </c>
      <c r="J1216" s="33">
        <f t="shared" si="72"/>
        <v>1.1616562653772951E-3</v>
      </c>
      <c r="K1216" s="33">
        <f t="shared" si="73"/>
        <v>1.160981803927208E-3</v>
      </c>
      <c r="L1216" s="33">
        <f t="shared" si="74"/>
        <v>0.99211663278346429</v>
      </c>
      <c r="M1216" s="33">
        <f t="shared" si="75"/>
        <v>0.99096480342542914</v>
      </c>
    </row>
    <row r="1217" spans="1:13" ht="27.6">
      <c r="A1217" t="s">
        <v>164</v>
      </c>
      <c r="B1217" t="s">
        <v>228</v>
      </c>
      <c r="C1217" s="14" t="s">
        <v>230</v>
      </c>
      <c r="D1217" t="s">
        <v>465</v>
      </c>
      <c r="E1217" t="s">
        <v>483</v>
      </c>
      <c r="F1217" s="20">
        <v>2029</v>
      </c>
      <c r="G1217" s="20">
        <v>45</v>
      </c>
      <c r="H1217" s="11">
        <v>6476.3935740573097</v>
      </c>
      <c r="I1217" s="10">
        <v>4309035.3188824598</v>
      </c>
      <c r="J1217" s="33">
        <f t="shared" si="72"/>
        <v>1.5029799235289048E-3</v>
      </c>
      <c r="K1217" s="33">
        <f t="shared" si="73"/>
        <v>1.5018510148501196E-3</v>
      </c>
      <c r="L1217" s="33">
        <f t="shared" si="74"/>
        <v>0.99096480342542914</v>
      </c>
      <c r="M1217" s="33">
        <f t="shared" si="75"/>
        <v>0.98947652192972391</v>
      </c>
    </row>
    <row r="1218" spans="1:13" ht="27.6">
      <c r="A1218" t="s">
        <v>164</v>
      </c>
      <c r="B1218" t="s">
        <v>228</v>
      </c>
      <c r="C1218" s="14" t="s">
        <v>230</v>
      </c>
      <c r="D1218" t="s">
        <v>465</v>
      </c>
      <c r="E1218" t="s">
        <v>483</v>
      </c>
      <c r="F1218" s="20">
        <v>2029</v>
      </c>
      <c r="G1218" s="20">
        <v>46</v>
      </c>
      <c r="H1218" s="11">
        <v>7049.9850916834703</v>
      </c>
      <c r="I1218" s="10">
        <v>4284150.0357082197</v>
      </c>
      <c r="J1218" s="33">
        <f t="shared" ref="J1218:J1281" si="76">IF(I1218&gt;0,H1218/I1218,0)</f>
        <v>1.6455971506418136E-3</v>
      </c>
      <c r="K1218" s="33">
        <f t="shared" ref="K1218:K1281" si="77">1-EXP(-J1218)</f>
        <v>1.6442438980553975E-3</v>
      </c>
      <c r="L1218" s="33">
        <f t="shared" ref="L1218:L1281" si="78">IF(G1218=30,1,M1217)</f>
        <v>0.98947652192972391</v>
      </c>
      <c r="M1218" s="33">
        <f t="shared" ref="M1218:M1281" si="79">L1218*(1-K1218)</f>
        <v>0.98784958119627186</v>
      </c>
    </row>
    <row r="1219" spans="1:13" ht="27.6">
      <c r="A1219" t="s">
        <v>164</v>
      </c>
      <c r="B1219" t="s">
        <v>228</v>
      </c>
      <c r="C1219" s="14" t="s">
        <v>230</v>
      </c>
      <c r="D1219" t="s">
        <v>465</v>
      </c>
      <c r="E1219" t="s">
        <v>483</v>
      </c>
      <c r="F1219" s="20">
        <v>2029</v>
      </c>
      <c r="G1219" s="20">
        <v>47</v>
      </c>
      <c r="H1219" s="11">
        <v>7481.6523472437502</v>
      </c>
      <c r="I1219" s="10">
        <v>4147595.42898869</v>
      </c>
      <c r="J1219" s="33">
        <f t="shared" si="76"/>
        <v>1.803852973448764E-3</v>
      </c>
      <c r="K1219" s="33">
        <f t="shared" si="77"/>
        <v>1.8022270084880887E-3</v>
      </c>
      <c r="L1219" s="33">
        <f t="shared" si="78"/>
        <v>0.98784958119627186</v>
      </c>
      <c r="M1219" s="33">
        <f t="shared" si="79"/>
        <v>0.98606925200071627</v>
      </c>
    </row>
    <row r="1220" spans="1:13" ht="27.6">
      <c r="A1220" t="s">
        <v>164</v>
      </c>
      <c r="B1220" t="s">
        <v>228</v>
      </c>
      <c r="C1220" s="14" t="s">
        <v>230</v>
      </c>
      <c r="D1220" t="s">
        <v>465</v>
      </c>
      <c r="E1220" t="s">
        <v>483</v>
      </c>
      <c r="F1220" s="20">
        <v>2029</v>
      </c>
      <c r="G1220" s="20">
        <v>48</v>
      </c>
      <c r="H1220" s="11">
        <v>8046.4655845046</v>
      </c>
      <c r="I1220" s="10">
        <v>4073500.0705223102</v>
      </c>
      <c r="J1220" s="33">
        <f t="shared" si="76"/>
        <v>1.9753198588929616E-3</v>
      </c>
      <c r="K1220" s="33">
        <f t="shared" si="77"/>
        <v>1.9733701985660268E-3</v>
      </c>
      <c r="L1220" s="33">
        <f t="shared" si="78"/>
        <v>0.98606925200071627</v>
      </c>
      <c r="M1220" s="33">
        <f t="shared" si="79"/>
        <v>0.98412337232509572</v>
      </c>
    </row>
    <row r="1221" spans="1:13" ht="27.6">
      <c r="A1221" t="s">
        <v>164</v>
      </c>
      <c r="B1221" t="s">
        <v>228</v>
      </c>
      <c r="C1221" s="14" t="s">
        <v>230</v>
      </c>
      <c r="D1221" t="s">
        <v>465</v>
      </c>
      <c r="E1221" t="s">
        <v>483</v>
      </c>
      <c r="F1221" s="20">
        <v>2029</v>
      </c>
      <c r="G1221" s="20">
        <v>49</v>
      </c>
      <c r="H1221" s="11">
        <v>8678.6659076461692</v>
      </c>
      <c r="I1221" s="10">
        <v>4015245.5333774202</v>
      </c>
      <c r="J1221" s="33">
        <f t="shared" si="76"/>
        <v>2.1614284445380149E-3</v>
      </c>
      <c r="K1221" s="33">
        <f t="shared" si="77"/>
        <v>2.1590942401190638E-3</v>
      </c>
      <c r="L1221" s="33">
        <f t="shared" si="78"/>
        <v>0.98412337232509572</v>
      </c>
      <c r="M1221" s="33">
        <f t="shared" si="79"/>
        <v>0.98199855722034202</v>
      </c>
    </row>
    <row r="1222" spans="1:13" ht="27.6">
      <c r="A1222" t="s">
        <v>164</v>
      </c>
      <c r="B1222" t="s">
        <v>228</v>
      </c>
      <c r="C1222" s="14" t="s">
        <v>230</v>
      </c>
      <c r="D1222" t="s">
        <v>465</v>
      </c>
      <c r="E1222" t="s">
        <v>483</v>
      </c>
      <c r="F1222" s="20">
        <v>2029</v>
      </c>
      <c r="G1222" s="20">
        <v>50</v>
      </c>
      <c r="H1222" s="11">
        <v>9955.3060271575796</v>
      </c>
      <c r="I1222" s="10">
        <v>3951491.2435107599</v>
      </c>
      <c r="J1222" s="33">
        <f t="shared" si="76"/>
        <v>2.5193794984378209E-3</v>
      </c>
      <c r="K1222" s="33">
        <f t="shared" si="77"/>
        <v>2.516208525429664E-3</v>
      </c>
      <c r="L1222" s="33">
        <f t="shared" si="78"/>
        <v>0.98199855722034202</v>
      </c>
      <c r="M1222" s="33">
        <f t="shared" si="79"/>
        <v>0.97952764407870452</v>
      </c>
    </row>
    <row r="1223" spans="1:13" ht="27.6">
      <c r="A1223" t="s">
        <v>164</v>
      </c>
      <c r="B1223" t="s">
        <v>228</v>
      </c>
      <c r="C1223" s="14" t="s">
        <v>230</v>
      </c>
      <c r="D1223" t="s">
        <v>465</v>
      </c>
      <c r="E1223" t="s">
        <v>483</v>
      </c>
      <c r="F1223" s="20">
        <v>2029</v>
      </c>
      <c r="G1223" s="20">
        <v>51</v>
      </c>
      <c r="H1223" s="11">
        <v>10640.546566981</v>
      </c>
      <c r="I1223" s="10">
        <v>3867348.83959482</v>
      </c>
      <c r="J1223" s="33">
        <f t="shared" si="76"/>
        <v>2.7513800818898468E-3</v>
      </c>
      <c r="K1223" s="33">
        <f t="shared" si="77"/>
        <v>2.7475985046927498E-3</v>
      </c>
      <c r="L1223" s="33">
        <f t="shared" si="78"/>
        <v>0.97952764407870452</v>
      </c>
      <c r="M1223" s="33">
        <f t="shared" si="79"/>
        <v>0.97683629538852867</v>
      </c>
    </row>
    <row r="1224" spans="1:13" ht="27.6">
      <c r="A1224" t="s">
        <v>164</v>
      </c>
      <c r="B1224" t="s">
        <v>228</v>
      </c>
      <c r="C1224" s="14" t="s">
        <v>230</v>
      </c>
      <c r="D1224" t="s">
        <v>465</v>
      </c>
      <c r="E1224" t="s">
        <v>483</v>
      </c>
      <c r="F1224" s="20">
        <v>2029</v>
      </c>
      <c r="G1224" s="20">
        <v>52</v>
      </c>
      <c r="H1224" s="11">
        <v>11430.5914749322</v>
      </c>
      <c r="I1224" s="10">
        <v>3801094.6471562102</v>
      </c>
      <c r="J1224" s="33">
        <f t="shared" si="76"/>
        <v>3.0071841235218911E-3</v>
      </c>
      <c r="K1224" s="33">
        <f t="shared" si="77"/>
        <v>3.0026670743461548E-3</v>
      </c>
      <c r="L1224" s="33">
        <f t="shared" si="78"/>
        <v>0.97683629538852867</v>
      </c>
      <c r="M1224" s="33">
        <f t="shared" si="79"/>
        <v>0.97390318120733932</v>
      </c>
    </row>
    <row r="1225" spans="1:13" ht="27.6">
      <c r="A1225" t="s">
        <v>164</v>
      </c>
      <c r="B1225" t="s">
        <v>228</v>
      </c>
      <c r="C1225" s="14" t="s">
        <v>230</v>
      </c>
      <c r="D1225" t="s">
        <v>465</v>
      </c>
      <c r="E1225" t="s">
        <v>483</v>
      </c>
      <c r="F1225" s="20">
        <v>2029</v>
      </c>
      <c r="G1225" s="20">
        <v>53</v>
      </c>
      <c r="H1225" s="11">
        <v>12222.303941808301</v>
      </c>
      <c r="I1225" s="10">
        <v>3722936.5263287202</v>
      </c>
      <c r="J1225" s="33">
        <f t="shared" si="76"/>
        <v>3.282974032829138E-3</v>
      </c>
      <c r="K1225" s="33">
        <f t="shared" si="77"/>
        <v>3.2775909660130997E-3</v>
      </c>
      <c r="L1225" s="33">
        <f t="shared" si="78"/>
        <v>0.97390318120733932</v>
      </c>
      <c r="M1225" s="33">
        <f t="shared" si="79"/>
        <v>0.97071112493884271</v>
      </c>
    </row>
    <row r="1226" spans="1:13" ht="27.6">
      <c r="A1226" t="s">
        <v>164</v>
      </c>
      <c r="B1226" t="s">
        <v>228</v>
      </c>
      <c r="C1226" s="14" t="s">
        <v>230</v>
      </c>
      <c r="D1226" t="s">
        <v>465</v>
      </c>
      <c r="E1226" t="s">
        <v>483</v>
      </c>
      <c r="F1226" s="20">
        <v>2029</v>
      </c>
      <c r="G1226" s="20">
        <v>54</v>
      </c>
      <c r="H1226" s="11">
        <v>13062.1629235403</v>
      </c>
      <c r="I1226" s="10">
        <v>3644014.60163804</v>
      </c>
      <c r="J1226" s="33">
        <f t="shared" si="76"/>
        <v>3.5845528493954602E-3</v>
      </c>
      <c r="K1226" s="33">
        <f t="shared" si="77"/>
        <v>3.5781360092876913E-3</v>
      </c>
      <c r="L1226" s="33">
        <f t="shared" si="78"/>
        <v>0.97071112493884271</v>
      </c>
      <c r="M1226" s="33">
        <f t="shared" si="79"/>
        <v>0.96723778850808284</v>
      </c>
    </row>
    <row r="1227" spans="1:13" ht="27.6">
      <c r="A1227" t="s">
        <v>164</v>
      </c>
      <c r="B1227" t="s">
        <v>228</v>
      </c>
      <c r="C1227" s="14" t="s">
        <v>230</v>
      </c>
      <c r="D1227" t="s">
        <v>465</v>
      </c>
      <c r="E1227" t="s">
        <v>483</v>
      </c>
      <c r="F1227" s="20">
        <v>2029</v>
      </c>
      <c r="G1227" s="20">
        <v>55</v>
      </c>
      <c r="H1227" s="11">
        <v>14014.618904716999</v>
      </c>
      <c r="I1227" s="10">
        <v>3537564.8107170099</v>
      </c>
      <c r="J1227" s="33">
        <f t="shared" si="76"/>
        <v>3.9616571439934842E-3</v>
      </c>
      <c r="K1227" s="33">
        <f t="shared" si="77"/>
        <v>3.953820132929553E-3</v>
      </c>
      <c r="L1227" s="33">
        <f t="shared" si="78"/>
        <v>0.96723778850808284</v>
      </c>
      <c r="M1227" s="33">
        <f t="shared" si="79"/>
        <v>0.96341350426654937</v>
      </c>
    </row>
    <row r="1228" spans="1:13" ht="27.6">
      <c r="A1228" t="s">
        <v>164</v>
      </c>
      <c r="B1228" t="s">
        <v>228</v>
      </c>
      <c r="C1228" s="14" t="s">
        <v>230</v>
      </c>
      <c r="D1228" t="s">
        <v>465</v>
      </c>
      <c r="E1228" t="s">
        <v>483</v>
      </c>
      <c r="F1228" s="20">
        <v>2029</v>
      </c>
      <c r="G1228" s="20">
        <v>56</v>
      </c>
      <c r="H1228" s="11">
        <v>15100.0397360646</v>
      </c>
      <c r="I1228" s="10">
        <v>3490565.08671505</v>
      </c>
      <c r="J1228" s="33">
        <f t="shared" si="76"/>
        <v>4.3259585084188066E-3</v>
      </c>
      <c r="K1228" s="33">
        <f t="shared" si="77"/>
        <v>4.3166150279357884E-3</v>
      </c>
      <c r="L1228" s="33">
        <f t="shared" si="78"/>
        <v>0.96341350426654937</v>
      </c>
      <c r="M1228" s="33">
        <f t="shared" si="79"/>
        <v>0.95925481905591614</v>
      </c>
    </row>
    <row r="1229" spans="1:13" ht="27.6">
      <c r="A1229" t="s">
        <v>164</v>
      </c>
      <c r="B1229" t="s">
        <v>228</v>
      </c>
      <c r="C1229" s="14" t="s">
        <v>230</v>
      </c>
      <c r="D1229" t="s">
        <v>465</v>
      </c>
      <c r="E1229" t="s">
        <v>483</v>
      </c>
      <c r="F1229" s="20">
        <v>2029</v>
      </c>
      <c r="G1229" s="20">
        <v>57</v>
      </c>
      <c r="H1229" s="11">
        <v>15522.608545666901</v>
      </c>
      <c r="I1229" s="10">
        <v>3280719.6769686802</v>
      </c>
      <c r="J1229" s="33">
        <f t="shared" si="76"/>
        <v>4.7314644572161325E-3</v>
      </c>
      <c r="K1229" s="33">
        <f t="shared" si="77"/>
        <v>4.7202887120889603E-3</v>
      </c>
      <c r="L1229" s="33">
        <f t="shared" si="78"/>
        <v>0.95925481905591614</v>
      </c>
      <c r="M1229" s="33">
        <f t="shared" si="79"/>
        <v>0.95472685936150958</v>
      </c>
    </row>
    <row r="1230" spans="1:13" ht="27.6">
      <c r="A1230" t="s">
        <v>164</v>
      </c>
      <c r="B1230" t="s">
        <v>228</v>
      </c>
      <c r="C1230" s="14" t="s">
        <v>230</v>
      </c>
      <c r="D1230" t="s">
        <v>465</v>
      </c>
      <c r="E1230" t="s">
        <v>483</v>
      </c>
      <c r="F1230" s="20">
        <v>2029</v>
      </c>
      <c r="G1230" s="20">
        <v>58</v>
      </c>
      <c r="H1230" s="11">
        <v>16504.1074671018</v>
      </c>
      <c r="I1230" s="10">
        <v>3191870.6549827401</v>
      </c>
      <c r="J1230" s="33">
        <f t="shared" si="76"/>
        <v>5.1706692567061573E-3</v>
      </c>
      <c r="K1230" s="33">
        <f t="shared" si="77"/>
        <v>5.1573243570198768E-3</v>
      </c>
      <c r="L1230" s="33">
        <f t="shared" si="78"/>
        <v>0.95472685936150958</v>
      </c>
      <c r="M1230" s="33">
        <f t="shared" si="79"/>
        <v>0.94980302327542343</v>
      </c>
    </row>
    <row r="1231" spans="1:13" ht="27.6">
      <c r="A1231" t="s">
        <v>164</v>
      </c>
      <c r="B1231" t="s">
        <v>228</v>
      </c>
      <c r="C1231" s="14" t="s">
        <v>230</v>
      </c>
      <c r="D1231" t="s">
        <v>465</v>
      </c>
      <c r="E1231" t="s">
        <v>483</v>
      </c>
      <c r="F1231" s="20">
        <v>2029</v>
      </c>
      <c r="G1231" s="20">
        <v>59</v>
      </c>
      <c r="H1231" s="11">
        <v>17564.814494084199</v>
      </c>
      <c r="I1231" s="10">
        <v>3107320.2837640201</v>
      </c>
      <c r="J1231" s="33">
        <f t="shared" si="76"/>
        <v>5.6527209589116592E-3</v>
      </c>
      <c r="K1231" s="33">
        <f t="shared" si="77"/>
        <v>5.6367743931029501E-3</v>
      </c>
      <c r="L1231" s="33">
        <f t="shared" si="78"/>
        <v>0.94980302327542343</v>
      </c>
      <c r="M1231" s="33">
        <f t="shared" si="79"/>
        <v>0.94444919791533277</v>
      </c>
    </row>
    <row r="1232" spans="1:13" ht="27.6">
      <c r="A1232" t="s">
        <v>164</v>
      </c>
      <c r="B1232" t="s">
        <v>228</v>
      </c>
      <c r="C1232" s="14" t="s">
        <v>230</v>
      </c>
      <c r="D1232" t="s">
        <v>465</v>
      </c>
      <c r="E1232" t="s">
        <v>483</v>
      </c>
      <c r="F1232" s="20">
        <v>2029</v>
      </c>
      <c r="G1232" s="20">
        <v>60</v>
      </c>
      <c r="H1232" s="11">
        <v>19005.940930327601</v>
      </c>
      <c r="I1232" s="10">
        <v>3013483.9682299001</v>
      </c>
      <c r="J1232" s="33">
        <f t="shared" si="76"/>
        <v>6.3069660003837883E-3</v>
      </c>
      <c r="K1232" s="33">
        <f t="shared" si="77"/>
        <v>6.2871188373668785E-3</v>
      </c>
      <c r="L1232" s="33">
        <f t="shared" si="78"/>
        <v>0.94444919791533277</v>
      </c>
      <c r="M1232" s="33">
        <f t="shared" si="79"/>
        <v>0.93851133357218319</v>
      </c>
    </row>
    <row r="1233" spans="1:13" ht="27.6">
      <c r="A1233" t="s">
        <v>164</v>
      </c>
      <c r="B1233" t="s">
        <v>228</v>
      </c>
      <c r="C1233" s="14" t="s">
        <v>230</v>
      </c>
      <c r="D1233" t="s">
        <v>465</v>
      </c>
      <c r="E1233" t="s">
        <v>483</v>
      </c>
      <c r="F1233" s="20">
        <v>2029</v>
      </c>
      <c r="G1233" s="20">
        <v>61</v>
      </c>
      <c r="H1233" s="11">
        <v>19990.334252491801</v>
      </c>
      <c r="I1233" s="10">
        <v>2899348.8372646002</v>
      </c>
      <c r="J1233" s="33">
        <f t="shared" si="76"/>
        <v>6.8947668509428978E-3</v>
      </c>
      <c r="K1233" s="33">
        <f t="shared" si="77"/>
        <v>6.8710524789673544E-3</v>
      </c>
      <c r="L1233" s="33">
        <f t="shared" si="78"/>
        <v>0.93851133357218319</v>
      </c>
      <c r="M1233" s="33">
        <f t="shared" si="79"/>
        <v>0.93206277294710305</v>
      </c>
    </row>
    <row r="1234" spans="1:13" ht="27.6">
      <c r="A1234" t="s">
        <v>164</v>
      </c>
      <c r="B1234" t="s">
        <v>228</v>
      </c>
      <c r="C1234" s="14" t="s">
        <v>230</v>
      </c>
      <c r="D1234" t="s">
        <v>465</v>
      </c>
      <c r="E1234" t="s">
        <v>483</v>
      </c>
      <c r="F1234" s="20">
        <v>2029</v>
      </c>
      <c r="G1234" s="20">
        <v>62</v>
      </c>
      <c r="H1234" s="11">
        <v>20802.661480599501</v>
      </c>
      <c r="I1234" s="10">
        <v>2754885.52115208</v>
      </c>
      <c r="J1234" s="33">
        <f t="shared" si="76"/>
        <v>7.5511890860350261E-3</v>
      </c>
      <c r="K1234" s="33">
        <f t="shared" si="77"/>
        <v>7.5227504845022386E-3</v>
      </c>
      <c r="L1234" s="33">
        <f t="shared" si="78"/>
        <v>0.93206277294710305</v>
      </c>
      <c r="M1234" s="33">
        <f t="shared" si="79"/>
        <v>0.92505109727032875</v>
      </c>
    </row>
    <row r="1235" spans="1:13" ht="27.6">
      <c r="A1235" t="s">
        <v>164</v>
      </c>
      <c r="B1235" t="s">
        <v>228</v>
      </c>
      <c r="C1235" s="14" t="s">
        <v>230</v>
      </c>
      <c r="D1235" t="s">
        <v>465</v>
      </c>
      <c r="E1235" t="s">
        <v>483</v>
      </c>
      <c r="F1235" s="20">
        <v>2029</v>
      </c>
      <c r="G1235" s="20">
        <v>63</v>
      </c>
      <c r="H1235" s="11">
        <v>21874.579988785801</v>
      </c>
      <c r="I1235" s="10">
        <v>2646477.8941842299</v>
      </c>
      <c r="J1235" s="33">
        <f t="shared" si="76"/>
        <v>8.265544192474196E-3</v>
      </c>
      <c r="K1235" s="33">
        <f t="shared" si="77"/>
        <v>8.231478503839651E-3</v>
      </c>
      <c r="L1235" s="33">
        <f t="shared" si="78"/>
        <v>0.92505109727032875</v>
      </c>
      <c r="M1235" s="33">
        <f t="shared" si="79"/>
        <v>0.91743655904819477</v>
      </c>
    </row>
    <row r="1236" spans="1:13" ht="27.6">
      <c r="A1236" t="s">
        <v>164</v>
      </c>
      <c r="B1236" t="s">
        <v>228</v>
      </c>
      <c r="C1236" s="14" t="s">
        <v>230</v>
      </c>
      <c r="D1236" t="s">
        <v>465</v>
      </c>
      <c r="E1236" t="s">
        <v>483</v>
      </c>
      <c r="F1236" s="20">
        <v>2029</v>
      </c>
      <c r="G1236" s="20">
        <v>64</v>
      </c>
      <c r="H1236" s="11">
        <v>22776.9017519517</v>
      </c>
      <c r="I1236" s="10">
        <v>2516747.2405265202</v>
      </c>
      <c r="J1236" s="33">
        <f t="shared" si="76"/>
        <v>9.0501347871495517E-3</v>
      </c>
      <c r="K1236" s="33">
        <f t="shared" si="77"/>
        <v>9.0093055800950506E-3</v>
      </c>
      <c r="L1236" s="33">
        <f t="shared" si="78"/>
        <v>0.91743655904819477</v>
      </c>
      <c r="M1236" s="33">
        <f t="shared" si="79"/>
        <v>0.90917109273737862</v>
      </c>
    </row>
    <row r="1237" spans="1:13" ht="27.6">
      <c r="A1237" t="s">
        <v>164</v>
      </c>
      <c r="B1237" t="s">
        <v>228</v>
      </c>
      <c r="C1237" s="14" t="s">
        <v>230</v>
      </c>
      <c r="D1237" t="s">
        <v>465</v>
      </c>
      <c r="E1237" t="s">
        <v>483</v>
      </c>
      <c r="F1237" s="20">
        <v>2029</v>
      </c>
      <c r="G1237" s="20">
        <v>65</v>
      </c>
      <c r="H1237" s="11">
        <v>23010.167729237</v>
      </c>
      <c r="I1237" s="10">
        <v>2387236.6269148798</v>
      </c>
      <c r="J1237" s="33">
        <f t="shared" si="76"/>
        <v>9.6388298796227633E-3</v>
      </c>
      <c r="K1237" s="33">
        <f t="shared" si="77"/>
        <v>9.5925252524637905E-3</v>
      </c>
      <c r="L1237" s="33">
        <f t="shared" si="78"/>
        <v>0.90917109273737862</v>
      </c>
      <c r="M1237" s="33">
        <f t="shared" si="79"/>
        <v>0.90044984607148526</v>
      </c>
    </row>
    <row r="1238" spans="1:13" ht="27.6">
      <c r="A1238" t="s">
        <v>164</v>
      </c>
      <c r="B1238" t="s">
        <v>228</v>
      </c>
      <c r="C1238" s="14" t="s">
        <v>230</v>
      </c>
      <c r="D1238" t="s">
        <v>465</v>
      </c>
      <c r="E1238" t="s">
        <v>483</v>
      </c>
      <c r="F1238" s="20">
        <v>2029</v>
      </c>
      <c r="G1238" s="20">
        <v>66</v>
      </c>
      <c r="H1238" s="11">
        <v>23899.486262338101</v>
      </c>
      <c r="I1238" s="10">
        <v>2262750.7940072198</v>
      </c>
      <c r="J1238" s="33">
        <f t="shared" si="76"/>
        <v>1.0562138051452539E-2</v>
      </c>
      <c r="K1238" s="33">
        <f t="shared" si="77"/>
        <v>1.0506554537051516E-2</v>
      </c>
      <c r="L1238" s="33">
        <f t="shared" si="78"/>
        <v>0.90044984607148526</v>
      </c>
      <c r="M1238" s="33">
        <f t="shared" si="79"/>
        <v>0.89098922065585551</v>
      </c>
    </row>
    <row r="1239" spans="1:13" ht="27.6">
      <c r="A1239" t="s">
        <v>164</v>
      </c>
      <c r="B1239" t="s">
        <v>228</v>
      </c>
      <c r="C1239" s="14" t="s">
        <v>230</v>
      </c>
      <c r="D1239" t="s">
        <v>465</v>
      </c>
      <c r="E1239" t="s">
        <v>483</v>
      </c>
      <c r="F1239" s="20">
        <v>2029</v>
      </c>
      <c r="G1239" s="20">
        <v>67</v>
      </c>
      <c r="H1239" s="11">
        <v>24565.592469917599</v>
      </c>
      <c r="I1239" s="10">
        <v>2113189.3057005098</v>
      </c>
      <c r="J1239" s="33">
        <f t="shared" si="76"/>
        <v>1.1624889641287604E-2</v>
      </c>
      <c r="K1239" s="33">
        <f t="shared" si="77"/>
        <v>1.1557581680042395E-2</v>
      </c>
      <c r="L1239" s="33">
        <f t="shared" si="78"/>
        <v>0.89098922065585551</v>
      </c>
      <c r="M1239" s="33">
        <f t="shared" si="79"/>
        <v>0.88069153996208815</v>
      </c>
    </row>
    <row r="1240" spans="1:13" ht="27.6">
      <c r="A1240" t="s">
        <v>164</v>
      </c>
      <c r="B1240" t="s">
        <v>228</v>
      </c>
      <c r="C1240" s="14" t="s">
        <v>230</v>
      </c>
      <c r="D1240" t="s">
        <v>465</v>
      </c>
      <c r="E1240" t="s">
        <v>483</v>
      </c>
      <c r="F1240" s="20">
        <v>2029</v>
      </c>
      <c r="G1240" s="20">
        <v>68</v>
      </c>
      <c r="H1240" s="11">
        <v>25358.033758489699</v>
      </c>
      <c r="I1240" s="10">
        <v>1988322.98199777</v>
      </c>
      <c r="J1240" s="33">
        <f t="shared" si="76"/>
        <v>1.2753478176373128E-2</v>
      </c>
      <c r="K1240" s="33">
        <f t="shared" si="77"/>
        <v>1.267249720217245E-2</v>
      </c>
      <c r="L1240" s="33">
        <f t="shared" si="78"/>
        <v>0.88069153996208815</v>
      </c>
      <c r="M1240" s="33">
        <f t="shared" si="79"/>
        <v>0.86953097888594166</v>
      </c>
    </row>
    <row r="1241" spans="1:13" ht="27.6">
      <c r="A1241" t="s">
        <v>164</v>
      </c>
      <c r="B1241" t="s">
        <v>228</v>
      </c>
      <c r="C1241" s="14" t="s">
        <v>230</v>
      </c>
      <c r="D1241" t="s">
        <v>465</v>
      </c>
      <c r="E1241" t="s">
        <v>483</v>
      </c>
      <c r="F1241" s="20">
        <v>2029</v>
      </c>
      <c r="G1241" s="20">
        <v>69</v>
      </c>
      <c r="H1241" s="11">
        <v>26042.6753608336</v>
      </c>
      <c r="I1241" s="10">
        <v>1860061.79341619</v>
      </c>
      <c r="J1241" s="33">
        <f t="shared" si="76"/>
        <v>1.4000973221972166E-2</v>
      </c>
      <c r="K1241" s="33">
        <f t="shared" si="77"/>
        <v>1.3903415428467847E-2</v>
      </c>
      <c r="L1241" s="33">
        <f t="shared" si="78"/>
        <v>0.86953097888594166</v>
      </c>
      <c r="M1241" s="33">
        <f t="shared" si="79"/>
        <v>0.85744152845856814</v>
      </c>
    </row>
    <row r="1242" spans="1:13" ht="27.6">
      <c r="A1242" t="s">
        <v>164</v>
      </c>
      <c r="B1242" t="s">
        <v>228</v>
      </c>
      <c r="C1242" s="14" t="s">
        <v>230</v>
      </c>
      <c r="D1242" t="s">
        <v>465</v>
      </c>
      <c r="E1242" t="s">
        <v>483</v>
      </c>
      <c r="F1242" s="20">
        <v>2030</v>
      </c>
      <c r="G1242" s="20">
        <v>30</v>
      </c>
      <c r="H1242" s="11">
        <v>954.561909011068</v>
      </c>
      <c r="I1242" s="10">
        <v>4327148.80938421</v>
      </c>
      <c r="J1242" s="33">
        <f t="shared" si="76"/>
        <v>2.2059835495856457E-4</v>
      </c>
      <c r="K1242" s="33">
        <f t="shared" si="77"/>
        <v>2.2057402493058653E-4</v>
      </c>
      <c r="L1242" s="33">
        <f t="shared" si="78"/>
        <v>1</v>
      </c>
      <c r="M1242" s="33">
        <f t="shared" si="79"/>
        <v>0.99977942597506941</v>
      </c>
    </row>
    <row r="1243" spans="1:13" ht="27.6">
      <c r="A1243" t="s">
        <v>164</v>
      </c>
      <c r="B1243" t="s">
        <v>228</v>
      </c>
      <c r="C1243" s="14" t="s">
        <v>230</v>
      </c>
      <c r="D1243" t="s">
        <v>465</v>
      </c>
      <c r="E1243" t="s">
        <v>483</v>
      </c>
      <c r="F1243" s="20">
        <v>2030</v>
      </c>
      <c r="G1243" s="20">
        <v>31</v>
      </c>
      <c r="H1243" s="11">
        <v>1093.3069983488599</v>
      </c>
      <c r="I1243" s="10">
        <v>4347585.9586936599</v>
      </c>
      <c r="J1243" s="33">
        <f t="shared" si="76"/>
        <v>2.5147449843116414E-4</v>
      </c>
      <c r="K1243" s="33">
        <f t="shared" si="77"/>
        <v>2.5144288136980109E-4</v>
      </c>
      <c r="L1243" s="33">
        <f t="shared" si="78"/>
        <v>0.99977942597506941</v>
      </c>
      <c r="M1243" s="33">
        <f t="shared" si="79"/>
        <v>0.99952803855546801</v>
      </c>
    </row>
    <row r="1244" spans="1:13" ht="27.6">
      <c r="A1244" t="s">
        <v>164</v>
      </c>
      <c r="B1244" t="s">
        <v>228</v>
      </c>
      <c r="C1244" s="14" t="s">
        <v>230</v>
      </c>
      <c r="D1244" t="s">
        <v>465</v>
      </c>
      <c r="E1244" t="s">
        <v>483</v>
      </c>
      <c r="F1244" s="20">
        <v>2030</v>
      </c>
      <c r="G1244" s="20">
        <v>32</v>
      </c>
      <c r="H1244" s="11">
        <v>1166.4660781368</v>
      </c>
      <c r="I1244" s="10">
        <v>4407857.8017006498</v>
      </c>
      <c r="J1244" s="33">
        <f t="shared" si="76"/>
        <v>2.6463332771006163E-4</v>
      </c>
      <c r="K1244" s="33">
        <f t="shared" si="77"/>
        <v>2.6459831539948908E-4</v>
      </c>
      <c r="L1244" s="33">
        <f t="shared" si="78"/>
        <v>0.99952803855546801</v>
      </c>
      <c r="M1244" s="33">
        <f t="shared" si="79"/>
        <v>0.9992635651202717</v>
      </c>
    </row>
    <row r="1245" spans="1:13" ht="27.6">
      <c r="A1245" t="s">
        <v>164</v>
      </c>
      <c r="B1245" t="s">
        <v>228</v>
      </c>
      <c r="C1245" s="14" t="s">
        <v>230</v>
      </c>
      <c r="D1245" t="s">
        <v>465</v>
      </c>
      <c r="E1245" t="s">
        <v>483</v>
      </c>
      <c r="F1245" s="20">
        <v>2030</v>
      </c>
      <c r="G1245" s="20">
        <v>33</v>
      </c>
      <c r="H1245" s="11">
        <v>1471.51911701941</v>
      </c>
      <c r="I1245" s="10">
        <v>4548819.6374367997</v>
      </c>
      <c r="J1245" s="33">
        <f t="shared" si="76"/>
        <v>3.2349471605970108E-4</v>
      </c>
      <c r="K1245" s="33">
        <f t="shared" si="77"/>
        <v>3.2344239728576696E-4</v>
      </c>
      <c r="L1245" s="33">
        <f t="shared" si="78"/>
        <v>0.9992635651202717</v>
      </c>
      <c r="M1245" s="33">
        <f t="shared" si="79"/>
        <v>0.99894036091724892</v>
      </c>
    </row>
    <row r="1246" spans="1:13" ht="27.6">
      <c r="A1246" t="s">
        <v>164</v>
      </c>
      <c r="B1246" t="s">
        <v>228</v>
      </c>
      <c r="C1246" s="14" t="s">
        <v>230</v>
      </c>
      <c r="D1246" t="s">
        <v>465</v>
      </c>
      <c r="E1246" t="s">
        <v>483</v>
      </c>
      <c r="F1246" s="20">
        <v>2030</v>
      </c>
      <c r="G1246" s="20">
        <v>34</v>
      </c>
      <c r="H1246" s="11">
        <v>1544.1886311364401</v>
      </c>
      <c r="I1246" s="10">
        <v>4506011.42364843</v>
      </c>
      <c r="J1246" s="33">
        <f t="shared" si="76"/>
        <v>3.4269523220297133E-4</v>
      </c>
      <c r="K1246" s="33">
        <f t="shared" si="77"/>
        <v>3.4263651889898661E-4</v>
      </c>
      <c r="L1246" s="33">
        <f t="shared" si="78"/>
        <v>0.99894036091724892</v>
      </c>
      <c r="M1246" s="33">
        <f t="shared" si="79"/>
        <v>0.99859808746939649</v>
      </c>
    </row>
    <row r="1247" spans="1:13" ht="27.6">
      <c r="A1247" t="s">
        <v>164</v>
      </c>
      <c r="B1247" t="s">
        <v>228</v>
      </c>
      <c r="C1247" s="14" t="s">
        <v>230</v>
      </c>
      <c r="D1247" t="s">
        <v>465</v>
      </c>
      <c r="E1247" t="s">
        <v>483</v>
      </c>
      <c r="F1247" s="20">
        <v>2030</v>
      </c>
      <c r="G1247" s="20">
        <v>35</v>
      </c>
      <c r="H1247" s="11">
        <v>2065.40004813529</v>
      </c>
      <c r="I1247" s="10">
        <v>4433007.3324859599</v>
      </c>
      <c r="J1247" s="33">
        <f t="shared" si="76"/>
        <v>4.6591397063560611E-4</v>
      </c>
      <c r="K1247" s="33">
        <f t="shared" si="77"/>
        <v>4.6580544957608438E-4</v>
      </c>
      <c r="L1247" s="33">
        <f t="shared" si="78"/>
        <v>0.99859808746939649</v>
      </c>
      <c r="M1247" s="33">
        <f t="shared" si="79"/>
        <v>0.99813293503831702</v>
      </c>
    </row>
    <row r="1248" spans="1:13" ht="27.6">
      <c r="A1248" t="s">
        <v>164</v>
      </c>
      <c r="B1248" t="s">
        <v>228</v>
      </c>
      <c r="C1248" s="14" t="s">
        <v>230</v>
      </c>
      <c r="D1248" t="s">
        <v>465</v>
      </c>
      <c r="E1248" t="s">
        <v>483</v>
      </c>
      <c r="F1248" s="20">
        <v>2030</v>
      </c>
      <c r="G1248" s="20">
        <v>36</v>
      </c>
      <c r="H1248" s="11">
        <v>2179.8193229461099</v>
      </c>
      <c r="I1248" s="10">
        <v>4375267.3590426799</v>
      </c>
      <c r="J1248" s="33">
        <f t="shared" si="76"/>
        <v>4.9821397049963601E-4</v>
      </c>
      <c r="K1248" s="33">
        <f t="shared" si="77"/>
        <v>4.9808988252775244E-4</v>
      </c>
      <c r="L1248" s="33">
        <f t="shared" si="78"/>
        <v>0.99813293503831702</v>
      </c>
      <c r="M1248" s="33">
        <f t="shared" si="79"/>
        <v>0.99763577512195667</v>
      </c>
    </row>
    <row r="1249" spans="1:13" ht="27.6">
      <c r="A1249" t="s">
        <v>164</v>
      </c>
      <c r="B1249" t="s">
        <v>228</v>
      </c>
      <c r="C1249" s="14" t="s">
        <v>230</v>
      </c>
      <c r="D1249" t="s">
        <v>465</v>
      </c>
      <c r="E1249" t="s">
        <v>483</v>
      </c>
      <c r="F1249" s="20">
        <v>2030</v>
      </c>
      <c r="G1249" s="20">
        <v>37</v>
      </c>
      <c r="H1249" s="11">
        <v>2308.8568577006599</v>
      </c>
      <c r="I1249" s="10">
        <v>4321587.23073126</v>
      </c>
      <c r="J1249" s="33">
        <f t="shared" si="76"/>
        <v>5.3426131058564234E-4</v>
      </c>
      <c r="K1249" s="33">
        <f t="shared" si="77"/>
        <v>5.3411861842445063E-4</v>
      </c>
      <c r="L1249" s="33">
        <f t="shared" si="78"/>
        <v>0.99763577512195667</v>
      </c>
      <c r="M1249" s="33">
        <f t="shared" si="79"/>
        <v>0.99710291928005768</v>
      </c>
    </row>
    <row r="1250" spans="1:13" ht="27.6">
      <c r="A1250" t="s">
        <v>164</v>
      </c>
      <c r="B1250" t="s">
        <v>228</v>
      </c>
      <c r="C1250" s="14" t="s">
        <v>230</v>
      </c>
      <c r="D1250" t="s">
        <v>465</v>
      </c>
      <c r="E1250" t="s">
        <v>483</v>
      </c>
      <c r="F1250" s="20">
        <v>2030</v>
      </c>
      <c r="G1250" s="20">
        <v>38</v>
      </c>
      <c r="H1250" s="11">
        <v>2500.6120772866202</v>
      </c>
      <c r="I1250" s="10">
        <v>4359280.7388934297</v>
      </c>
      <c r="J1250" s="33">
        <f t="shared" si="76"/>
        <v>5.7362951070716805E-4</v>
      </c>
      <c r="K1250" s="33">
        <f t="shared" si="77"/>
        <v>5.7346501675370476E-4</v>
      </c>
      <c r="L1250" s="33">
        <f t="shared" si="78"/>
        <v>0.99710291928005768</v>
      </c>
      <c r="M1250" s="33">
        <f t="shared" si="79"/>
        <v>0.99653111563774754</v>
      </c>
    </row>
    <row r="1251" spans="1:13" ht="27.6">
      <c r="A1251" t="s">
        <v>164</v>
      </c>
      <c r="B1251" t="s">
        <v>228</v>
      </c>
      <c r="C1251" s="14" t="s">
        <v>230</v>
      </c>
      <c r="D1251" t="s">
        <v>465</v>
      </c>
      <c r="E1251" t="s">
        <v>483</v>
      </c>
      <c r="F1251" s="20">
        <v>2030</v>
      </c>
      <c r="G1251" s="20">
        <v>39</v>
      </c>
      <c r="H1251" s="11">
        <v>2702.1057547966898</v>
      </c>
      <c r="I1251" s="10">
        <v>4377249.14649384</v>
      </c>
      <c r="J1251" s="33">
        <f t="shared" si="76"/>
        <v>6.173068208742622E-4</v>
      </c>
      <c r="K1251" s="33">
        <f t="shared" si="77"/>
        <v>6.1711632621863632E-4</v>
      </c>
      <c r="L1251" s="33">
        <f t="shared" si="78"/>
        <v>0.99653111563774754</v>
      </c>
      <c r="M1251" s="33">
        <f t="shared" si="79"/>
        <v>0.99591614001670259</v>
      </c>
    </row>
    <row r="1252" spans="1:13" ht="27.6">
      <c r="A1252" t="s">
        <v>164</v>
      </c>
      <c r="B1252" t="s">
        <v>228</v>
      </c>
      <c r="C1252" s="14" t="s">
        <v>230</v>
      </c>
      <c r="D1252" t="s">
        <v>465</v>
      </c>
      <c r="E1252" t="s">
        <v>483</v>
      </c>
      <c r="F1252" s="20">
        <v>2030</v>
      </c>
      <c r="G1252" s="20">
        <v>40</v>
      </c>
      <c r="H1252" s="11">
        <v>5108.9751876240298</v>
      </c>
      <c r="I1252" s="10">
        <v>6445524.7609977201</v>
      </c>
      <c r="J1252" s="33">
        <f t="shared" si="76"/>
        <v>7.9263913755149356E-4</v>
      </c>
      <c r="K1252" s="33">
        <f t="shared" si="77"/>
        <v>7.923250821333383E-4</v>
      </c>
      <c r="L1252" s="33">
        <f t="shared" si="78"/>
        <v>0.99591614001670259</v>
      </c>
      <c r="M1252" s="33">
        <f t="shared" si="79"/>
        <v>0.99512705067926599</v>
      </c>
    </row>
    <row r="1253" spans="1:13" ht="27.6">
      <c r="A1253" t="s">
        <v>164</v>
      </c>
      <c r="B1253" t="s">
        <v>228</v>
      </c>
      <c r="C1253" s="14" t="s">
        <v>230</v>
      </c>
      <c r="D1253" t="s">
        <v>465</v>
      </c>
      <c r="E1253" t="s">
        <v>483</v>
      </c>
      <c r="F1253" s="20">
        <v>2030</v>
      </c>
      <c r="G1253" s="20">
        <v>41</v>
      </c>
      <c r="H1253" s="11">
        <v>3891.7636066996201</v>
      </c>
      <c r="I1253" s="10">
        <v>4334876.1036894899</v>
      </c>
      <c r="J1253" s="33">
        <f t="shared" si="76"/>
        <v>8.9777966281141721E-4</v>
      </c>
      <c r="K1253" s="33">
        <f t="shared" si="77"/>
        <v>8.9737677922585579E-4</v>
      </c>
      <c r="L1253" s="33">
        <f t="shared" si="78"/>
        <v>0.99512705067926599</v>
      </c>
      <c r="M1253" s="33">
        <f t="shared" si="79"/>
        <v>0.99423404677160687</v>
      </c>
    </row>
    <row r="1254" spans="1:13" ht="27.6">
      <c r="A1254" t="s">
        <v>164</v>
      </c>
      <c r="B1254" t="s">
        <v>228</v>
      </c>
      <c r="C1254" s="14" t="s">
        <v>230</v>
      </c>
      <c r="D1254" t="s">
        <v>465</v>
      </c>
      <c r="E1254" t="s">
        <v>483</v>
      </c>
      <c r="F1254" s="20">
        <v>2030</v>
      </c>
      <c r="G1254" s="20">
        <v>42</v>
      </c>
      <c r="H1254" s="11">
        <v>4203.27823589524</v>
      </c>
      <c r="I1254" s="10">
        <v>4318020.0067157904</v>
      </c>
      <c r="J1254" s="33">
        <f t="shared" si="76"/>
        <v>9.7342722575576458E-4</v>
      </c>
      <c r="K1254" s="33">
        <f t="shared" si="77"/>
        <v>9.7295359916660384E-4</v>
      </c>
      <c r="L1254" s="33">
        <f t="shared" si="78"/>
        <v>0.99423404677160687</v>
      </c>
      <c r="M1254" s="33">
        <f t="shared" si="79"/>
        <v>0.99326670317738641</v>
      </c>
    </row>
    <row r="1255" spans="1:13" ht="27.6">
      <c r="A1255" t="s">
        <v>164</v>
      </c>
      <c r="B1255" t="s">
        <v>228</v>
      </c>
      <c r="C1255" s="14" t="s">
        <v>230</v>
      </c>
      <c r="D1255" t="s">
        <v>465</v>
      </c>
      <c r="E1255" t="s">
        <v>483</v>
      </c>
      <c r="F1255" s="20">
        <v>2030</v>
      </c>
      <c r="G1255" s="20">
        <v>43</v>
      </c>
      <c r="H1255" s="11">
        <v>4433.5323371223803</v>
      </c>
      <c r="I1255" s="10">
        <v>4185607.0894620498</v>
      </c>
      <c r="J1255" s="33">
        <f t="shared" si="76"/>
        <v>1.0592328047906176E-3</v>
      </c>
      <c r="K1255" s="33">
        <f t="shared" si="77"/>
        <v>1.0586720157427232E-3</v>
      </c>
      <c r="L1255" s="33">
        <f t="shared" si="78"/>
        <v>0.99326670317738641</v>
      </c>
      <c r="M1255" s="33">
        <f t="shared" si="79"/>
        <v>0.99221515951456352</v>
      </c>
    </row>
    <row r="1256" spans="1:13" ht="27.6">
      <c r="A1256" t="s">
        <v>164</v>
      </c>
      <c r="B1256" t="s">
        <v>228</v>
      </c>
      <c r="C1256" s="14" t="s">
        <v>230</v>
      </c>
      <c r="D1256" t="s">
        <v>465</v>
      </c>
      <c r="E1256" t="s">
        <v>483</v>
      </c>
      <c r="F1256" s="20">
        <v>2030</v>
      </c>
      <c r="G1256" s="20">
        <v>44</v>
      </c>
      <c r="H1256" s="11">
        <v>4797.6706064012997</v>
      </c>
      <c r="I1256" s="10">
        <v>4150816.4154165699</v>
      </c>
      <c r="J1256" s="33">
        <f t="shared" si="76"/>
        <v>1.1558378223094246E-3</v>
      </c>
      <c r="K1256" s="33">
        <f t="shared" si="77"/>
        <v>1.1551700990584113E-3</v>
      </c>
      <c r="L1256" s="33">
        <f t="shared" si="78"/>
        <v>0.99221515951456352</v>
      </c>
      <c r="M1256" s="33">
        <f t="shared" si="79"/>
        <v>0.99106898223045981</v>
      </c>
    </row>
    <row r="1257" spans="1:13" ht="27.6">
      <c r="A1257" t="s">
        <v>164</v>
      </c>
      <c r="B1257" t="s">
        <v>228</v>
      </c>
      <c r="C1257" s="14" t="s">
        <v>230</v>
      </c>
      <c r="D1257" t="s">
        <v>465</v>
      </c>
      <c r="E1257" t="s">
        <v>483</v>
      </c>
      <c r="F1257" s="20">
        <v>2030</v>
      </c>
      <c r="G1257" s="20">
        <v>45</v>
      </c>
      <c r="H1257" s="11">
        <v>6292.9238339171197</v>
      </c>
      <c r="I1257" s="10">
        <v>4209526.0363724502</v>
      </c>
      <c r="J1257" s="33">
        <f t="shared" si="76"/>
        <v>1.4949245543424724E-3</v>
      </c>
      <c r="K1257" s="33">
        <f t="shared" si="77"/>
        <v>1.4938077112323089E-3</v>
      </c>
      <c r="L1257" s="33">
        <f t="shared" si="78"/>
        <v>0.99106898223045981</v>
      </c>
      <c r="M1257" s="33">
        <f t="shared" si="79"/>
        <v>0.98958851574244078</v>
      </c>
    </row>
    <row r="1258" spans="1:13" ht="27.6">
      <c r="A1258" t="s">
        <v>164</v>
      </c>
      <c r="B1258" t="s">
        <v>228</v>
      </c>
      <c r="C1258" s="14" t="s">
        <v>230</v>
      </c>
      <c r="D1258" t="s">
        <v>465</v>
      </c>
      <c r="E1258" t="s">
        <v>483</v>
      </c>
      <c r="F1258" s="20">
        <v>2030</v>
      </c>
      <c r="G1258" s="20">
        <v>46</v>
      </c>
      <c r="H1258" s="11">
        <v>7026.9513715550702</v>
      </c>
      <c r="I1258" s="10">
        <v>4292162.7215184998</v>
      </c>
      <c r="J1258" s="33">
        <f t="shared" si="76"/>
        <v>1.6371586604407777E-3</v>
      </c>
      <c r="K1258" s="33">
        <f t="shared" si="77"/>
        <v>1.635819247244763E-3</v>
      </c>
      <c r="L1258" s="33">
        <f t="shared" si="78"/>
        <v>0.98958851574244078</v>
      </c>
      <c r="M1258" s="33">
        <f t="shared" si="79"/>
        <v>0.98796972780153691</v>
      </c>
    </row>
    <row r="1259" spans="1:13" ht="27.6">
      <c r="A1259" t="s">
        <v>164</v>
      </c>
      <c r="B1259" t="s">
        <v>228</v>
      </c>
      <c r="C1259" s="14" t="s">
        <v>230</v>
      </c>
      <c r="D1259" t="s">
        <v>465</v>
      </c>
      <c r="E1259" t="s">
        <v>483</v>
      </c>
      <c r="F1259" s="20">
        <v>2030</v>
      </c>
      <c r="G1259" s="20">
        <v>47</v>
      </c>
      <c r="H1259" s="11">
        <v>7654.8632539830996</v>
      </c>
      <c r="I1259" s="10">
        <v>4266861.22984186</v>
      </c>
      <c r="J1259" s="33">
        <f t="shared" si="76"/>
        <v>1.794026766196661E-3</v>
      </c>
      <c r="K1259" s="33">
        <f t="shared" si="77"/>
        <v>1.7924184621017636E-3</v>
      </c>
      <c r="L1259" s="33">
        <f t="shared" si="78"/>
        <v>0.98796972780153691</v>
      </c>
      <c r="M1259" s="33">
        <f t="shared" si="79"/>
        <v>0.9861988726214278</v>
      </c>
    </row>
    <row r="1260" spans="1:13" ht="27.6">
      <c r="A1260" t="s">
        <v>164</v>
      </c>
      <c r="B1260" t="s">
        <v>228</v>
      </c>
      <c r="C1260" s="14" t="s">
        <v>230</v>
      </c>
      <c r="D1260" t="s">
        <v>465</v>
      </c>
      <c r="E1260" t="s">
        <v>483</v>
      </c>
      <c r="F1260" s="20">
        <v>2030</v>
      </c>
      <c r="G1260" s="20">
        <v>48</v>
      </c>
      <c r="H1260" s="11">
        <v>8121.6711827012696</v>
      </c>
      <c r="I1260" s="10">
        <v>4129258.72145967</v>
      </c>
      <c r="J1260" s="33">
        <f t="shared" si="76"/>
        <v>1.9668593640047587E-3</v>
      </c>
      <c r="K1260" s="33">
        <f t="shared" si="77"/>
        <v>1.9649263636468683E-3</v>
      </c>
      <c r="L1260" s="33">
        <f t="shared" si="78"/>
        <v>0.9861988726214278</v>
      </c>
      <c r="M1260" s="33">
        <f t="shared" si="79"/>
        <v>0.98426106445681516</v>
      </c>
    </row>
    <row r="1261" spans="1:13" ht="27.6">
      <c r="A1261" t="s">
        <v>164</v>
      </c>
      <c r="B1261" t="s">
        <v>228</v>
      </c>
      <c r="C1261" s="14" t="s">
        <v>230</v>
      </c>
      <c r="D1261" t="s">
        <v>465</v>
      </c>
      <c r="E1261" t="s">
        <v>483</v>
      </c>
      <c r="F1261" s="20">
        <v>2030</v>
      </c>
      <c r="G1261" s="20">
        <v>49</v>
      </c>
      <c r="H1261" s="11">
        <v>8729.0640443640095</v>
      </c>
      <c r="I1261" s="10">
        <v>4053780.37880708</v>
      </c>
      <c r="J1261" s="33">
        <f t="shared" si="76"/>
        <v>2.1533144937991786E-3</v>
      </c>
      <c r="K1261" s="33">
        <f t="shared" si="77"/>
        <v>2.1509977753174647E-3</v>
      </c>
      <c r="L1261" s="33">
        <f t="shared" si="78"/>
        <v>0.98426106445681516</v>
      </c>
      <c r="M1261" s="33">
        <f t="shared" si="79"/>
        <v>0.9821439210968369</v>
      </c>
    </row>
    <row r="1262" spans="1:13" ht="27.6">
      <c r="A1262" t="s">
        <v>164</v>
      </c>
      <c r="B1262" t="s">
        <v>228</v>
      </c>
      <c r="C1262" s="14" t="s">
        <v>230</v>
      </c>
      <c r="D1262" t="s">
        <v>465</v>
      </c>
      <c r="E1262" t="s">
        <v>483</v>
      </c>
      <c r="F1262" s="20">
        <v>2030</v>
      </c>
      <c r="G1262" s="20">
        <v>50</v>
      </c>
      <c r="H1262" s="11">
        <v>10014.182645061201</v>
      </c>
      <c r="I1262" s="10">
        <v>3993973.7791170101</v>
      </c>
      <c r="J1262" s="33">
        <f t="shared" si="76"/>
        <v>2.5073230819445042E-3</v>
      </c>
      <c r="K1262" s="33">
        <f t="shared" si="77"/>
        <v>2.5041823728982893E-3</v>
      </c>
      <c r="L1262" s="33">
        <f t="shared" si="78"/>
        <v>0.9821439210968369</v>
      </c>
      <c r="M1262" s="33">
        <f t="shared" si="79"/>
        <v>0.97968445360197698</v>
      </c>
    </row>
    <row r="1263" spans="1:13" ht="27.6">
      <c r="A1263" t="s">
        <v>164</v>
      </c>
      <c r="B1263" t="s">
        <v>228</v>
      </c>
      <c r="C1263" s="14" t="s">
        <v>230</v>
      </c>
      <c r="D1263" t="s">
        <v>465</v>
      </c>
      <c r="E1263" t="s">
        <v>483</v>
      </c>
      <c r="F1263" s="20">
        <v>2030</v>
      </c>
      <c r="G1263" s="20">
        <v>51</v>
      </c>
      <c r="H1263" s="11">
        <v>10759.4514513385</v>
      </c>
      <c r="I1263" s="10">
        <v>3927722.2410903499</v>
      </c>
      <c r="J1263" s="33">
        <f t="shared" si="76"/>
        <v>2.7393615920130944E-3</v>
      </c>
      <c r="K1263" s="33">
        <f t="shared" si="77"/>
        <v>2.7356129647769789E-3</v>
      </c>
      <c r="L1263" s="33">
        <f t="shared" si="78"/>
        <v>0.97968445360197698</v>
      </c>
      <c r="M1263" s="33">
        <f t="shared" si="79"/>
        <v>0.97700441610931299</v>
      </c>
    </row>
    <row r="1264" spans="1:13" ht="27.6">
      <c r="A1264" t="s">
        <v>164</v>
      </c>
      <c r="B1264" t="s">
        <v>228</v>
      </c>
      <c r="C1264" s="14" t="s">
        <v>230</v>
      </c>
      <c r="D1264" t="s">
        <v>465</v>
      </c>
      <c r="E1264" t="s">
        <v>483</v>
      </c>
      <c r="F1264" s="20">
        <v>2030</v>
      </c>
      <c r="G1264" s="20">
        <v>52</v>
      </c>
      <c r="H1264" s="11">
        <v>11498.596787583099</v>
      </c>
      <c r="I1264" s="10">
        <v>3842797.0276346202</v>
      </c>
      <c r="J1264" s="33">
        <f t="shared" si="76"/>
        <v>2.9922467163614151E-3</v>
      </c>
      <c r="K1264" s="33">
        <f t="shared" si="77"/>
        <v>2.9877744080176738E-3</v>
      </c>
      <c r="L1264" s="33">
        <f t="shared" si="78"/>
        <v>0.97700441610931299</v>
      </c>
      <c r="M1264" s="33">
        <f t="shared" si="79"/>
        <v>0.97408534731834129</v>
      </c>
    </row>
    <row r="1265" spans="1:13" ht="27.6">
      <c r="A1265" t="s">
        <v>164</v>
      </c>
      <c r="B1265" t="s">
        <v>228</v>
      </c>
      <c r="C1265" s="14" t="s">
        <v>230</v>
      </c>
      <c r="D1265" t="s">
        <v>465</v>
      </c>
      <c r="E1265" t="s">
        <v>483</v>
      </c>
      <c r="F1265" s="20">
        <v>2030</v>
      </c>
      <c r="G1265" s="20">
        <v>53</v>
      </c>
      <c r="H1265" s="11">
        <v>12349.1739690912</v>
      </c>
      <c r="I1265" s="10">
        <v>3774728.7786821201</v>
      </c>
      <c r="J1265" s="33">
        <f t="shared" si="76"/>
        <v>3.2715394120058331E-3</v>
      </c>
      <c r="K1265" s="33">
        <f t="shared" si="77"/>
        <v>3.2661937580384937E-3</v>
      </c>
      <c r="L1265" s="33">
        <f t="shared" si="78"/>
        <v>0.97408534731834129</v>
      </c>
      <c r="M1265" s="33">
        <f t="shared" si="79"/>
        <v>0.97090379583713338</v>
      </c>
    </row>
    <row r="1266" spans="1:13" ht="27.6">
      <c r="A1266" t="s">
        <v>164</v>
      </c>
      <c r="B1266" t="s">
        <v>228</v>
      </c>
      <c r="C1266" s="14" t="s">
        <v>230</v>
      </c>
      <c r="D1266" t="s">
        <v>465</v>
      </c>
      <c r="E1266" t="s">
        <v>483</v>
      </c>
      <c r="F1266" s="20">
        <v>2030</v>
      </c>
      <c r="G1266" s="20">
        <v>54</v>
      </c>
      <c r="H1266" s="11">
        <v>13200.773951318701</v>
      </c>
      <c r="I1266" s="10">
        <v>3694751.8346154899</v>
      </c>
      <c r="J1266" s="33">
        <f t="shared" si="76"/>
        <v>3.572844548757764E-3</v>
      </c>
      <c r="K1266" s="33">
        <f t="shared" si="77"/>
        <v>3.5664695342448871E-3</v>
      </c>
      <c r="L1266" s="33">
        <f t="shared" si="78"/>
        <v>0.97090379583713338</v>
      </c>
      <c r="M1266" s="33">
        <f t="shared" si="79"/>
        <v>0.96744109702859749</v>
      </c>
    </row>
    <row r="1267" spans="1:13" ht="27.6">
      <c r="A1267" t="s">
        <v>164</v>
      </c>
      <c r="B1267" t="s">
        <v>228</v>
      </c>
      <c r="C1267" s="14" t="s">
        <v>230</v>
      </c>
      <c r="D1267" t="s">
        <v>465</v>
      </c>
      <c r="E1267" t="s">
        <v>483</v>
      </c>
      <c r="F1267" s="20">
        <v>2030</v>
      </c>
      <c r="G1267" s="20">
        <v>55</v>
      </c>
      <c r="H1267" s="11">
        <v>14243.858701376301</v>
      </c>
      <c r="I1267" s="10">
        <v>3613902.6753731999</v>
      </c>
      <c r="J1267" s="33">
        <f t="shared" si="76"/>
        <v>3.941406280373992E-3</v>
      </c>
      <c r="K1267" s="33">
        <f t="shared" si="77"/>
        <v>3.9336491333430423E-3</v>
      </c>
      <c r="L1267" s="33">
        <f t="shared" si="78"/>
        <v>0.96744109702859749</v>
      </c>
      <c r="M1267" s="33">
        <f t="shared" si="79"/>
        <v>0.96363552319571055</v>
      </c>
    </row>
    <row r="1268" spans="1:13" ht="27.6">
      <c r="A1268" t="s">
        <v>164</v>
      </c>
      <c r="B1268" t="s">
        <v>228</v>
      </c>
      <c r="C1268" s="14" t="s">
        <v>230</v>
      </c>
      <c r="D1268" t="s">
        <v>465</v>
      </c>
      <c r="E1268" t="s">
        <v>483</v>
      </c>
      <c r="F1268" s="20">
        <v>2030</v>
      </c>
      <c r="G1268" s="20">
        <v>56</v>
      </c>
      <c r="H1268" s="11">
        <v>15086.601214444199</v>
      </c>
      <c r="I1268" s="10">
        <v>3505195.2600473198</v>
      </c>
      <c r="J1268" s="33">
        <f t="shared" si="76"/>
        <v>4.3040687023639676E-3</v>
      </c>
      <c r="K1268" s="33">
        <f t="shared" si="77"/>
        <v>4.2948194731973199E-3</v>
      </c>
      <c r="L1268" s="33">
        <f t="shared" si="78"/>
        <v>0.96363552319571055</v>
      </c>
      <c r="M1268" s="33">
        <f t="shared" si="79"/>
        <v>0.95949688258562493</v>
      </c>
    </row>
    <row r="1269" spans="1:13" ht="27.6">
      <c r="A1269" t="s">
        <v>164</v>
      </c>
      <c r="B1269" t="s">
        <v>228</v>
      </c>
      <c r="C1269" s="14" t="s">
        <v>230</v>
      </c>
      <c r="D1269" t="s">
        <v>465</v>
      </c>
      <c r="E1269" t="s">
        <v>483</v>
      </c>
      <c r="F1269" s="20">
        <v>2030</v>
      </c>
      <c r="G1269" s="20">
        <v>57</v>
      </c>
      <c r="H1269" s="11">
        <v>16251.0225089172</v>
      </c>
      <c r="I1269" s="10">
        <v>3456137.4839443602</v>
      </c>
      <c r="J1269" s="33">
        <f t="shared" si="76"/>
        <v>4.702076403040112E-3</v>
      </c>
      <c r="K1269" s="33">
        <f t="shared" si="77"/>
        <v>4.691038948218651E-3</v>
      </c>
      <c r="L1269" s="33">
        <f t="shared" si="78"/>
        <v>0.95949688258562493</v>
      </c>
      <c r="M1269" s="33">
        <f t="shared" si="79"/>
        <v>0.95499584533872139</v>
      </c>
    </row>
    <row r="1270" spans="1:13" ht="27.6">
      <c r="A1270" t="s">
        <v>164</v>
      </c>
      <c r="B1270" t="s">
        <v>228</v>
      </c>
      <c r="C1270" s="14" t="s">
        <v>230</v>
      </c>
      <c r="D1270" t="s">
        <v>465</v>
      </c>
      <c r="E1270" t="s">
        <v>483</v>
      </c>
      <c r="F1270" s="20">
        <v>2030</v>
      </c>
      <c r="G1270" s="20">
        <v>58</v>
      </c>
      <c r="H1270" s="11">
        <v>16698.954183224301</v>
      </c>
      <c r="I1270" s="10">
        <v>3245342.4693691698</v>
      </c>
      <c r="J1270" s="33">
        <f t="shared" si="76"/>
        <v>5.1455137141413147E-3</v>
      </c>
      <c r="K1270" s="33">
        <f t="shared" si="77"/>
        <v>5.1322982349758517E-3</v>
      </c>
      <c r="L1270" s="33">
        <f t="shared" si="78"/>
        <v>0.95499584533872139</v>
      </c>
      <c r="M1270" s="33">
        <f t="shared" si="79"/>
        <v>0.95009452184728016</v>
      </c>
    </row>
    <row r="1271" spans="1:13" ht="27.6">
      <c r="A1271" t="s">
        <v>164</v>
      </c>
      <c r="B1271" t="s">
        <v>228</v>
      </c>
      <c r="C1271" s="14" t="s">
        <v>230</v>
      </c>
      <c r="D1271" t="s">
        <v>465</v>
      </c>
      <c r="E1271" t="s">
        <v>483</v>
      </c>
      <c r="F1271" s="20">
        <v>2030</v>
      </c>
      <c r="G1271" s="20">
        <v>59</v>
      </c>
      <c r="H1271" s="11">
        <v>17746.5483168748</v>
      </c>
      <c r="I1271" s="10">
        <v>3154266.56664307</v>
      </c>
      <c r="J1271" s="33">
        <f t="shared" si="76"/>
        <v>5.6262043622272466E-3</v>
      </c>
      <c r="K1271" s="33">
        <f t="shared" si="77"/>
        <v>5.6104069149053304E-3</v>
      </c>
      <c r="L1271" s="33">
        <f t="shared" si="78"/>
        <v>0.95009452184728016</v>
      </c>
      <c r="M1271" s="33">
        <f t="shared" si="79"/>
        <v>0.94476410497209451</v>
      </c>
    </row>
    <row r="1272" spans="1:13" ht="27.6">
      <c r="A1272" t="s">
        <v>164</v>
      </c>
      <c r="B1272" t="s">
        <v>228</v>
      </c>
      <c r="C1272" s="14" t="s">
        <v>230</v>
      </c>
      <c r="D1272" t="s">
        <v>465</v>
      </c>
      <c r="E1272" t="s">
        <v>483</v>
      </c>
      <c r="F1272" s="20">
        <v>2030</v>
      </c>
      <c r="G1272" s="20">
        <v>60</v>
      </c>
      <c r="H1272" s="11">
        <v>19218.091785307701</v>
      </c>
      <c r="I1272" s="10">
        <v>3067309.7837103098</v>
      </c>
      <c r="J1272" s="33">
        <f t="shared" si="76"/>
        <v>6.265455118804766E-3</v>
      </c>
      <c r="K1272" s="33">
        <f t="shared" si="77"/>
        <v>6.2458680834617253E-3</v>
      </c>
      <c r="L1272" s="33">
        <f t="shared" si="78"/>
        <v>0.94476410497209451</v>
      </c>
      <c r="M1272" s="33">
        <f t="shared" si="79"/>
        <v>0.938863233002449</v>
      </c>
    </row>
    <row r="1273" spans="1:13" ht="27.6">
      <c r="A1273" t="s">
        <v>164</v>
      </c>
      <c r="B1273" t="s">
        <v>228</v>
      </c>
      <c r="C1273" s="14" t="s">
        <v>230</v>
      </c>
      <c r="D1273" t="s">
        <v>465</v>
      </c>
      <c r="E1273" t="s">
        <v>483</v>
      </c>
      <c r="F1273" s="20">
        <v>2030</v>
      </c>
      <c r="G1273" s="20">
        <v>61</v>
      </c>
      <c r="H1273" s="11">
        <v>20348.432974542899</v>
      </c>
      <c r="I1273" s="10">
        <v>2970477.7332589002</v>
      </c>
      <c r="J1273" s="33">
        <f t="shared" si="76"/>
        <v>6.8502223553848045E-3</v>
      </c>
      <c r="K1273" s="33">
        <f t="shared" si="77"/>
        <v>6.8268130656720105E-3</v>
      </c>
      <c r="L1273" s="33">
        <f t="shared" si="78"/>
        <v>0.938863233002449</v>
      </c>
      <c r="M1273" s="33">
        <f t="shared" si="79"/>
        <v>0.93245378921650879</v>
      </c>
    </row>
    <row r="1274" spans="1:13" ht="27.6">
      <c r="A1274" t="s">
        <v>164</v>
      </c>
      <c r="B1274" t="s">
        <v>228</v>
      </c>
      <c r="C1274" s="14" t="s">
        <v>230</v>
      </c>
      <c r="D1274" t="s">
        <v>465</v>
      </c>
      <c r="E1274" t="s">
        <v>483</v>
      </c>
      <c r="F1274" s="20">
        <v>2030</v>
      </c>
      <c r="G1274" s="20">
        <v>62</v>
      </c>
      <c r="H1274" s="11">
        <v>21400.084767279499</v>
      </c>
      <c r="I1274" s="10">
        <v>2854675.5894477498</v>
      </c>
      <c r="J1274" s="33">
        <f t="shared" si="76"/>
        <v>7.4965032266308919E-3</v>
      </c>
      <c r="K1274" s="33">
        <f t="shared" si="77"/>
        <v>7.468474529123359E-3</v>
      </c>
      <c r="L1274" s="33">
        <f t="shared" si="78"/>
        <v>0.93245378921650879</v>
      </c>
      <c r="M1274" s="33">
        <f t="shared" si="79"/>
        <v>0.92548978184216069</v>
      </c>
    </row>
    <row r="1275" spans="1:13" ht="27.6">
      <c r="A1275" t="s">
        <v>164</v>
      </c>
      <c r="B1275" t="s">
        <v>228</v>
      </c>
      <c r="C1275" s="14" t="s">
        <v>230</v>
      </c>
      <c r="D1275" t="s">
        <v>465</v>
      </c>
      <c r="E1275" t="s">
        <v>483</v>
      </c>
      <c r="F1275" s="20">
        <v>2030</v>
      </c>
      <c r="G1275" s="20">
        <v>63</v>
      </c>
      <c r="H1275" s="11">
        <v>22252.356981124602</v>
      </c>
      <c r="I1275" s="10">
        <v>2708411.2080460498</v>
      </c>
      <c r="J1275" s="33">
        <f t="shared" si="76"/>
        <v>8.2160186440737304E-3</v>
      </c>
      <c r="K1275" s="33">
        <f t="shared" si="77"/>
        <v>8.1823594076112505E-3</v>
      </c>
      <c r="L1275" s="33">
        <f t="shared" si="78"/>
        <v>0.92548978184216069</v>
      </c>
      <c r="M1275" s="33">
        <f t="shared" si="79"/>
        <v>0.91791709181905645</v>
      </c>
    </row>
    <row r="1276" spans="1:13" ht="27.6">
      <c r="A1276" t="s">
        <v>164</v>
      </c>
      <c r="B1276" t="s">
        <v>228</v>
      </c>
      <c r="C1276" s="14" t="s">
        <v>230</v>
      </c>
      <c r="D1276" t="s">
        <v>465</v>
      </c>
      <c r="E1276" t="s">
        <v>483</v>
      </c>
      <c r="F1276" s="20">
        <v>2030</v>
      </c>
      <c r="G1276" s="20">
        <v>64</v>
      </c>
      <c r="H1276" s="11">
        <v>23376.167971777799</v>
      </c>
      <c r="I1276" s="10">
        <v>2597623.58825889</v>
      </c>
      <c r="J1276" s="33">
        <f t="shared" si="76"/>
        <v>8.9990590158777195E-3</v>
      </c>
      <c r="K1276" s="33">
        <f t="shared" si="77"/>
        <v>8.9586886734166482E-3</v>
      </c>
      <c r="L1276" s="33">
        <f t="shared" si="78"/>
        <v>0.91791709181905645</v>
      </c>
      <c r="M1276" s="33">
        <f t="shared" si="79"/>
        <v>0.90969375836544153</v>
      </c>
    </row>
    <row r="1277" spans="1:13" ht="27.6">
      <c r="A1277" t="s">
        <v>164</v>
      </c>
      <c r="B1277" t="s">
        <v>228</v>
      </c>
      <c r="C1277" s="14" t="s">
        <v>230</v>
      </c>
      <c r="D1277" t="s">
        <v>465</v>
      </c>
      <c r="E1277" t="s">
        <v>483</v>
      </c>
      <c r="F1277" s="20">
        <v>2030</v>
      </c>
      <c r="G1277" s="20">
        <v>65</v>
      </c>
      <c r="H1277" s="11">
        <v>23604.086636706201</v>
      </c>
      <c r="I1277" s="10">
        <v>2465892.3204984302</v>
      </c>
      <c r="J1277" s="33">
        <f t="shared" si="76"/>
        <v>9.5722292658485236E-3</v>
      </c>
      <c r="K1277" s="33">
        <f t="shared" si="77"/>
        <v>9.526561310163828E-3</v>
      </c>
      <c r="L1277" s="33">
        <f t="shared" si="78"/>
        <v>0.90969375836544153</v>
      </c>
      <c r="M1277" s="33">
        <f t="shared" si="79"/>
        <v>0.90102750500289974</v>
      </c>
    </row>
    <row r="1278" spans="1:13" ht="27.6">
      <c r="A1278" t="s">
        <v>164</v>
      </c>
      <c r="B1278" t="s">
        <v>228</v>
      </c>
      <c r="C1278" s="14" t="s">
        <v>230</v>
      </c>
      <c r="D1278" t="s">
        <v>465</v>
      </c>
      <c r="E1278" t="s">
        <v>483</v>
      </c>
      <c r="F1278" s="20">
        <v>2030</v>
      </c>
      <c r="G1278" s="20">
        <v>66</v>
      </c>
      <c r="H1278" s="11">
        <v>24487.2284460767</v>
      </c>
      <c r="I1278" s="10">
        <v>2334628.5613768399</v>
      </c>
      <c r="J1278" s="33">
        <f t="shared" si="76"/>
        <v>1.0488704220955575E-2</v>
      </c>
      <c r="K1278" s="33">
        <f t="shared" si="77"/>
        <v>1.0433889575098942E-2</v>
      </c>
      <c r="L1278" s="33">
        <f t="shared" si="78"/>
        <v>0.90102750500289974</v>
      </c>
      <c r="M1278" s="33">
        <f t="shared" si="79"/>
        <v>0.89162628351157258</v>
      </c>
    </row>
    <row r="1279" spans="1:13" ht="27.6">
      <c r="A1279" t="s">
        <v>164</v>
      </c>
      <c r="B1279" t="s">
        <v>228</v>
      </c>
      <c r="C1279" s="14" t="s">
        <v>230</v>
      </c>
      <c r="D1279" t="s">
        <v>465</v>
      </c>
      <c r="E1279" t="s">
        <v>483</v>
      </c>
      <c r="F1279" s="20">
        <v>2030</v>
      </c>
      <c r="G1279" s="20">
        <v>67</v>
      </c>
      <c r="H1279" s="11">
        <v>25399.457287996302</v>
      </c>
      <c r="I1279" s="10">
        <v>2207907.9514667001</v>
      </c>
      <c r="J1279" s="33">
        <f t="shared" si="76"/>
        <v>1.1503856975162209E-2</v>
      </c>
      <c r="K1279" s="33">
        <f t="shared" si="77"/>
        <v>1.1437940618749365E-2</v>
      </c>
      <c r="L1279" s="33">
        <f t="shared" si="78"/>
        <v>0.89162628351157258</v>
      </c>
      <c r="M1279" s="33">
        <f t="shared" si="79"/>
        <v>0.88142791502665108</v>
      </c>
    </row>
    <row r="1280" spans="1:13" ht="27.6">
      <c r="A1280" t="s">
        <v>164</v>
      </c>
      <c r="B1280" t="s">
        <v>228</v>
      </c>
      <c r="C1280" s="14" t="s">
        <v>230</v>
      </c>
      <c r="D1280" t="s">
        <v>465</v>
      </c>
      <c r="E1280" t="s">
        <v>483</v>
      </c>
      <c r="F1280" s="20">
        <v>2030</v>
      </c>
      <c r="G1280" s="20">
        <v>68</v>
      </c>
      <c r="H1280" s="11">
        <v>26057.6246823213</v>
      </c>
      <c r="I1280" s="10">
        <v>2056818.55981658</v>
      </c>
      <c r="J1280" s="33">
        <f t="shared" si="76"/>
        <v>1.2668898069767042E-2</v>
      </c>
      <c r="K1280" s="33">
        <f t="shared" si="77"/>
        <v>1.2588985405062036E-2</v>
      </c>
      <c r="L1280" s="33">
        <f t="shared" si="78"/>
        <v>0.88142791502665108</v>
      </c>
      <c r="M1280" s="33">
        <f t="shared" si="79"/>
        <v>0.87033163186876628</v>
      </c>
    </row>
    <row r="1281" spans="1:13" ht="27.6">
      <c r="A1281" t="s">
        <v>164</v>
      </c>
      <c r="B1281" t="s">
        <v>228</v>
      </c>
      <c r="C1281" s="14" t="s">
        <v>230</v>
      </c>
      <c r="D1281" t="s">
        <v>465</v>
      </c>
      <c r="E1281" t="s">
        <v>483</v>
      </c>
      <c r="F1281" s="20">
        <v>2030</v>
      </c>
      <c r="G1281" s="20">
        <v>69</v>
      </c>
      <c r="H1281" s="11">
        <v>26850.369029180099</v>
      </c>
      <c r="I1281" s="10">
        <v>1930178.37895648</v>
      </c>
      <c r="J1281" s="33">
        <f t="shared" si="76"/>
        <v>1.3910822606818507E-2</v>
      </c>
      <c r="K1281" s="33">
        <f t="shared" si="77"/>
        <v>1.3814514207578177E-2</v>
      </c>
      <c r="L1281" s="33">
        <f t="shared" si="78"/>
        <v>0.87033163186876628</v>
      </c>
      <c r="M1281" s="33">
        <f t="shared" si="79"/>
        <v>0.85830842317501055</v>
      </c>
    </row>
    <row r="1282" spans="1:13" ht="27.6">
      <c r="A1282" t="s">
        <v>164</v>
      </c>
      <c r="B1282" t="s">
        <v>228</v>
      </c>
      <c r="C1282" s="14" t="s">
        <v>230</v>
      </c>
      <c r="D1282" t="s">
        <v>465</v>
      </c>
      <c r="E1282" t="s">
        <v>483</v>
      </c>
      <c r="F1282" s="20">
        <v>2031</v>
      </c>
      <c r="G1282" s="20">
        <v>30</v>
      </c>
      <c r="H1282" s="11">
        <v>957.92264178158405</v>
      </c>
      <c r="I1282" s="10">
        <v>4340985.1983189201</v>
      </c>
      <c r="J1282" s="33">
        <f t="shared" ref="J1282:J1345" si="80">IF(I1282&gt;0,H1282/I1282,0)</f>
        <v>2.2066940982718553E-4</v>
      </c>
      <c r="K1282" s="33">
        <f t="shared" ref="K1282:K1345" si="81">1-EXP(-J1282)</f>
        <v>2.2064506412378115E-4</v>
      </c>
      <c r="L1282" s="33">
        <f t="shared" ref="L1282:L1345" si="82">IF(G1282=30,1,M1281)</f>
        <v>1</v>
      </c>
      <c r="M1282" s="33">
        <f t="shared" ref="M1282:M1345" si="83">L1282*(1-K1282)</f>
        <v>0.99977935493587622</v>
      </c>
    </row>
    <row r="1283" spans="1:13" ht="27.6">
      <c r="A1283" t="s">
        <v>164</v>
      </c>
      <c r="B1283" t="s">
        <v>228</v>
      </c>
      <c r="C1283" s="14" t="s">
        <v>230</v>
      </c>
      <c r="D1283" t="s">
        <v>465</v>
      </c>
      <c r="E1283" t="s">
        <v>483</v>
      </c>
      <c r="F1283" s="20">
        <v>2031</v>
      </c>
      <c r="G1283" s="20">
        <v>31</v>
      </c>
      <c r="H1283" s="11">
        <v>1087.7228051946699</v>
      </c>
      <c r="I1283" s="10">
        <v>4321257.8039026503</v>
      </c>
      <c r="J1283" s="33">
        <f t="shared" si="80"/>
        <v>2.5171439764883194E-4</v>
      </c>
      <c r="K1283" s="33">
        <f t="shared" si="81"/>
        <v>2.5168272023778915E-4</v>
      </c>
      <c r="L1283" s="33">
        <f t="shared" si="82"/>
        <v>0.99977935493587622</v>
      </c>
      <c r="M1283" s="33">
        <f t="shared" si="83"/>
        <v>0.99952772774818832</v>
      </c>
    </row>
    <row r="1284" spans="1:13" ht="27.6">
      <c r="A1284" t="s">
        <v>164</v>
      </c>
      <c r="B1284" t="s">
        <v>228</v>
      </c>
      <c r="C1284" s="14" t="s">
        <v>230</v>
      </c>
      <c r="D1284" t="s">
        <v>465</v>
      </c>
      <c r="E1284" t="s">
        <v>483</v>
      </c>
      <c r="F1284" s="20">
        <v>2031</v>
      </c>
      <c r="G1284" s="20">
        <v>32</v>
      </c>
      <c r="H1284" s="11">
        <v>1149.30670354213</v>
      </c>
      <c r="I1284" s="10">
        <v>4341805.91582915</v>
      </c>
      <c r="J1284" s="33">
        <f t="shared" si="80"/>
        <v>2.6470706563645372E-4</v>
      </c>
      <c r="K1284" s="33">
        <f t="shared" si="81"/>
        <v>2.6467203381230764E-4</v>
      </c>
      <c r="L1284" s="33">
        <f t="shared" si="82"/>
        <v>0.99952772774818832</v>
      </c>
      <c r="M1284" s="33">
        <f t="shared" si="83"/>
        <v>0.99926318071163345</v>
      </c>
    </row>
    <row r="1285" spans="1:13" ht="27.6">
      <c r="A1285" t="s">
        <v>164</v>
      </c>
      <c r="B1285" t="s">
        <v>228</v>
      </c>
      <c r="C1285" s="14" t="s">
        <v>230</v>
      </c>
      <c r="D1285" t="s">
        <v>465</v>
      </c>
      <c r="E1285" t="s">
        <v>483</v>
      </c>
      <c r="F1285" s="20">
        <v>2031</v>
      </c>
      <c r="G1285" s="20">
        <v>33</v>
      </c>
      <c r="H1285" s="11">
        <v>1233.79659538587</v>
      </c>
      <c r="I1285" s="10">
        <v>4401748.4743159199</v>
      </c>
      <c r="J1285" s="33">
        <f t="shared" si="80"/>
        <v>2.8029693259054643E-4</v>
      </c>
      <c r="K1285" s="33">
        <f t="shared" si="81"/>
        <v>2.8025765307537753E-4</v>
      </c>
      <c r="L1285" s="33">
        <f t="shared" si="82"/>
        <v>0.99926318071163345</v>
      </c>
      <c r="M1285" s="33">
        <f t="shared" si="83"/>
        <v>0.99898312955780255</v>
      </c>
    </row>
    <row r="1286" spans="1:13" ht="27.6">
      <c r="A1286" t="s">
        <v>164</v>
      </c>
      <c r="B1286" t="s">
        <v>228</v>
      </c>
      <c r="C1286" s="14" t="s">
        <v>230</v>
      </c>
      <c r="D1286" t="s">
        <v>465</v>
      </c>
      <c r="E1286" t="s">
        <v>483</v>
      </c>
      <c r="F1286" s="20">
        <v>2031</v>
      </c>
      <c r="G1286" s="20">
        <v>34</v>
      </c>
      <c r="H1286" s="11">
        <v>1559.5116231633799</v>
      </c>
      <c r="I1286" s="10">
        <v>4541989.3015010003</v>
      </c>
      <c r="J1286" s="33">
        <f t="shared" si="80"/>
        <v>3.4335431451765089E-4</v>
      </c>
      <c r="K1286" s="33">
        <f t="shared" si="81"/>
        <v>3.4329537517086006E-4</v>
      </c>
      <c r="L1286" s="33">
        <f t="shared" si="82"/>
        <v>0.99898312955780255</v>
      </c>
      <c r="M1286" s="33">
        <f t="shared" si="83"/>
        <v>0.99864018326955162</v>
      </c>
    </row>
    <row r="1287" spans="1:13" ht="27.6">
      <c r="A1287" t="s">
        <v>164</v>
      </c>
      <c r="B1287" t="s">
        <v>228</v>
      </c>
      <c r="C1287" s="14" t="s">
        <v>230</v>
      </c>
      <c r="D1287" t="s">
        <v>465</v>
      </c>
      <c r="E1287" t="s">
        <v>483</v>
      </c>
      <c r="F1287" s="20">
        <v>2031</v>
      </c>
      <c r="G1287" s="20">
        <v>35</v>
      </c>
      <c r="H1287" s="11">
        <v>2091.5817885085398</v>
      </c>
      <c r="I1287" s="10">
        <v>4498878.8780405102</v>
      </c>
      <c r="J1287" s="33">
        <f t="shared" si="80"/>
        <v>4.6491178029214463E-4</v>
      </c>
      <c r="K1287" s="33">
        <f t="shared" si="81"/>
        <v>4.6480372555635086E-4</v>
      </c>
      <c r="L1287" s="33">
        <f t="shared" si="82"/>
        <v>0.99864018326955162</v>
      </c>
      <c r="M1287" s="33">
        <f t="shared" si="83"/>
        <v>0.99817601159187763</v>
      </c>
    </row>
    <row r="1288" spans="1:13" ht="27.6">
      <c r="A1288" t="s">
        <v>164</v>
      </c>
      <c r="B1288" t="s">
        <v>228</v>
      </c>
      <c r="C1288" s="14" t="s">
        <v>230</v>
      </c>
      <c r="D1288" t="s">
        <v>465</v>
      </c>
      <c r="E1288" t="s">
        <v>483</v>
      </c>
      <c r="F1288" s="20">
        <v>2031</v>
      </c>
      <c r="G1288" s="20">
        <v>36</v>
      </c>
      <c r="H1288" s="11">
        <v>2199.5436088043498</v>
      </c>
      <c r="I1288" s="10">
        <v>4425066.9676314099</v>
      </c>
      <c r="J1288" s="33">
        <f t="shared" si="80"/>
        <v>4.9706447945163906E-4</v>
      </c>
      <c r="K1288" s="33">
        <f t="shared" si="81"/>
        <v>4.9694096336927451E-4</v>
      </c>
      <c r="L1288" s="33">
        <f t="shared" si="82"/>
        <v>0.99817601159187763</v>
      </c>
      <c r="M1288" s="33">
        <f t="shared" si="83"/>
        <v>0.9976799770430651</v>
      </c>
    </row>
    <row r="1289" spans="1:13" ht="27.6">
      <c r="A1289" t="s">
        <v>164</v>
      </c>
      <c r="B1289" t="s">
        <v>228</v>
      </c>
      <c r="C1289" s="14" t="s">
        <v>230</v>
      </c>
      <c r="D1289" t="s">
        <v>465</v>
      </c>
      <c r="E1289" t="s">
        <v>483</v>
      </c>
      <c r="F1289" s="20">
        <v>2031</v>
      </c>
      <c r="G1289" s="20">
        <v>37</v>
      </c>
      <c r="H1289" s="11">
        <v>2327.8644921191699</v>
      </c>
      <c r="I1289" s="10">
        <v>4367405.9830552302</v>
      </c>
      <c r="J1289" s="33">
        <f t="shared" si="80"/>
        <v>5.3300849546638804E-4</v>
      </c>
      <c r="K1289" s="33">
        <f t="shared" si="81"/>
        <v>5.3286647167272161E-4</v>
      </c>
      <c r="L1289" s="33">
        <f t="shared" si="82"/>
        <v>0.9976799770430651</v>
      </c>
      <c r="M1289" s="33">
        <f t="shared" si="83"/>
        <v>0.99714834683383968</v>
      </c>
    </row>
    <row r="1290" spans="1:13" ht="27.6">
      <c r="A1290" t="s">
        <v>164</v>
      </c>
      <c r="B1290" t="s">
        <v>228</v>
      </c>
      <c r="C1290" s="14" t="s">
        <v>230</v>
      </c>
      <c r="D1290" t="s">
        <v>465</v>
      </c>
      <c r="E1290" t="s">
        <v>483</v>
      </c>
      <c r="F1290" s="20">
        <v>2031</v>
      </c>
      <c r="G1290" s="20">
        <v>38</v>
      </c>
      <c r="H1290" s="11">
        <v>2470.3555930193102</v>
      </c>
      <c r="I1290" s="10">
        <v>4313275.8953167899</v>
      </c>
      <c r="J1290" s="33">
        <f t="shared" si="80"/>
        <v>5.7273303469911106E-4</v>
      </c>
      <c r="K1290" s="33">
        <f t="shared" si="81"/>
        <v>5.7256905444169615E-4</v>
      </c>
      <c r="L1290" s="33">
        <f t="shared" si="82"/>
        <v>0.99714834683383968</v>
      </c>
      <c r="M1290" s="33">
        <f t="shared" si="83"/>
        <v>0.99657741054775495</v>
      </c>
    </row>
    <row r="1291" spans="1:13" ht="27.6">
      <c r="A1291" t="s">
        <v>164</v>
      </c>
      <c r="B1291" t="s">
        <v>228</v>
      </c>
      <c r="C1291" s="14" t="s">
        <v>230</v>
      </c>
      <c r="D1291" t="s">
        <v>465</v>
      </c>
      <c r="E1291" t="s">
        <v>483</v>
      </c>
      <c r="F1291" s="20">
        <v>2031</v>
      </c>
      <c r="G1291" s="20">
        <v>39</v>
      </c>
      <c r="H1291" s="11">
        <v>2679.7060618415699</v>
      </c>
      <c r="I1291" s="10">
        <v>4350290.5536280498</v>
      </c>
      <c r="J1291" s="33">
        <f t="shared" si="80"/>
        <v>6.1598323808664964E-4</v>
      </c>
      <c r="K1291" s="33">
        <f t="shared" si="81"/>
        <v>6.157935593601449E-4</v>
      </c>
      <c r="L1291" s="33">
        <f t="shared" si="82"/>
        <v>0.99657741054775495</v>
      </c>
      <c r="M1291" s="33">
        <f t="shared" si="83"/>
        <v>0.99596372459693583</v>
      </c>
    </row>
    <row r="1292" spans="1:13" ht="27.6">
      <c r="A1292" t="s">
        <v>164</v>
      </c>
      <c r="B1292" t="s">
        <v>228</v>
      </c>
      <c r="C1292" s="14" t="s">
        <v>230</v>
      </c>
      <c r="D1292" t="s">
        <v>465</v>
      </c>
      <c r="E1292" t="s">
        <v>483</v>
      </c>
      <c r="F1292" s="20">
        <v>2031</v>
      </c>
      <c r="G1292" s="20">
        <v>40</v>
      </c>
      <c r="H1292" s="11">
        <v>3617.4498177933101</v>
      </c>
      <c r="I1292" s="10">
        <v>4367545.4226289904</v>
      </c>
      <c r="J1292" s="33">
        <f t="shared" si="80"/>
        <v>8.2825694245804334E-4</v>
      </c>
      <c r="K1292" s="33">
        <f t="shared" si="81"/>
        <v>8.2791403235582539E-4</v>
      </c>
      <c r="L1292" s="33">
        <f t="shared" si="82"/>
        <v>0.99596372459693583</v>
      </c>
      <c r="M1292" s="33">
        <f t="shared" si="83"/>
        <v>0.9951391522536247</v>
      </c>
    </row>
    <row r="1293" spans="1:13" ht="27.6">
      <c r="A1293" t="s">
        <v>164</v>
      </c>
      <c r="B1293" t="s">
        <v>228</v>
      </c>
      <c r="C1293" s="14" t="s">
        <v>230</v>
      </c>
      <c r="D1293" t="s">
        <v>465</v>
      </c>
      <c r="E1293" t="s">
        <v>483</v>
      </c>
      <c r="F1293" s="20">
        <v>2031</v>
      </c>
      <c r="G1293" s="20">
        <v>41</v>
      </c>
      <c r="H1293" s="11">
        <v>5475.8162287226796</v>
      </c>
      <c r="I1293" s="10">
        <v>6429600.6592495097</v>
      </c>
      <c r="J1293" s="33">
        <f t="shared" si="80"/>
        <v>8.5165728307640186E-4</v>
      </c>
      <c r="K1293" s="33">
        <f t="shared" si="81"/>
        <v>8.5129472594458466E-4</v>
      </c>
      <c r="L1293" s="33">
        <f t="shared" si="82"/>
        <v>0.9951391522536247</v>
      </c>
      <c r="M1293" s="33">
        <f t="shared" si="83"/>
        <v>0.9942919955417302</v>
      </c>
    </row>
    <row r="1294" spans="1:13" ht="27.6">
      <c r="A1294" t="s">
        <v>164</v>
      </c>
      <c r="B1294" t="s">
        <v>228</v>
      </c>
      <c r="C1294" s="14" t="s">
        <v>230</v>
      </c>
      <c r="D1294" t="s">
        <v>465</v>
      </c>
      <c r="E1294" t="s">
        <v>483</v>
      </c>
      <c r="F1294" s="20">
        <v>2031</v>
      </c>
      <c r="G1294" s="20">
        <v>42</v>
      </c>
      <c r="H1294" s="11">
        <v>4196.29352255916</v>
      </c>
      <c r="I1294" s="10">
        <v>4323647.3202001899</v>
      </c>
      <c r="J1294" s="33">
        <f t="shared" si="80"/>
        <v>9.7054482287534647E-4</v>
      </c>
      <c r="K1294" s="33">
        <f t="shared" si="81"/>
        <v>9.7007399658044502E-4</v>
      </c>
      <c r="L1294" s="33">
        <f t="shared" si="82"/>
        <v>0.9942919955417302</v>
      </c>
      <c r="M1294" s="33">
        <f t="shared" si="83"/>
        <v>0.99332745873184713</v>
      </c>
    </row>
    <row r="1295" spans="1:13" ht="27.6">
      <c r="A1295" t="s">
        <v>164</v>
      </c>
      <c r="B1295" t="s">
        <v>228</v>
      </c>
      <c r="C1295" s="14" t="s">
        <v>230</v>
      </c>
      <c r="D1295" t="s">
        <v>465</v>
      </c>
      <c r="E1295" t="s">
        <v>483</v>
      </c>
      <c r="F1295" s="20">
        <v>2031</v>
      </c>
      <c r="G1295" s="20">
        <v>43</v>
      </c>
      <c r="H1295" s="11">
        <v>4546.1972962383097</v>
      </c>
      <c r="I1295" s="10">
        <v>4305916.35189375</v>
      </c>
      <c r="J1295" s="33">
        <f t="shared" si="80"/>
        <v>1.0558025109426205E-3</v>
      </c>
      <c r="K1295" s="33">
        <f t="shared" si="81"/>
        <v>1.055245347573619E-3</v>
      </c>
      <c r="L1295" s="33">
        <f t="shared" si="82"/>
        <v>0.99332745873184713</v>
      </c>
      <c r="M1295" s="33">
        <f t="shared" si="83"/>
        <v>0.99227925455240318</v>
      </c>
    </row>
    <row r="1296" spans="1:13" ht="27.6">
      <c r="A1296" t="s">
        <v>164</v>
      </c>
      <c r="B1296" t="s">
        <v>228</v>
      </c>
      <c r="C1296" s="14" t="s">
        <v>230</v>
      </c>
      <c r="D1296" t="s">
        <v>465</v>
      </c>
      <c r="E1296" t="s">
        <v>483</v>
      </c>
      <c r="F1296" s="20">
        <v>2031</v>
      </c>
      <c r="G1296" s="20">
        <v>44</v>
      </c>
      <c r="H1296" s="11">
        <v>4808.3869612662202</v>
      </c>
      <c r="I1296" s="10">
        <v>4172868.6836269102</v>
      </c>
      <c r="J1296" s="33">
        <f t="shared" si="80"/>
        <v>1.1522976939420341E-3</v>
      </c>
      <c r="K1296" s="33">
        <f t="shared" si="81"/>
        <v>1.151634053882411E-3</v>
      </c>
      <c r="L1296" s="33">
        <f t="shared" si="82"/>
        <v>0.99227925455240318</v>
      </c>
      <c r="M1296" s="33">
        <f t="shared" si="83"/>
        <v>0.99113651197189956</v>
      </c>
    </row>
    <row r="1297" spans="1:13" ht="27.6">
      <c r="A1297" t="s">
        <v>164</v>
      </c>
      <c r="B1297" t="s">
        <v>228</v>
      </c>
      <c r="C1297" s="14" t="s">
        <v>230</v>
      </c>
      <c r="D1297" t="s">
        <v>465</v>
      </c>
      <c r="E1297" t="s">
        <v>483</v>
      </c>
      <c r="F1297" s="20">
        <v>2031</v>
      </c>
      <c r="G1297" s="20">
        <v>45</v>
      </c>
      <c r="H1297" s="11">
        <v>6160.0437174777899</v>
      </c>
      <c r="I1297" s="10">
        <v>4137059.25364873</v>
      </c>
      <c r="J1297" s="33">
        <f t="shared" si="80"/>
        <v>1.4889909328818203E-3</v>
      </c>
      <c r="K1297" s="33">
        <f t="shared" si="81"/>
        <v>1.4878829358834222E-3</v>
      </c>
      <c r="L1297" s="33">
        <f t="shared" si="82"/>
        <v>0.99113651197189956</v>
      </c>
      <c r="M1297" s="33">
        <f t="shared" si="83"/>
        <v>0.98966181686860555</v>
      </c>
    </row>
    <row r="1298" spans="1:13" ht="27.6">
      <c r="A1298" t="s">
        <v>164</v>
      </c>
      <c r="B1298" t="s">
        <v>228</v>
      </c>
      <c r="C1298" s="14" t="s">
        <v>230</v>
      </c>
      <c r="D1298" t="s">
        <v>465</v>
      </c>
      <c r="E1298" t="s">
        <v>483</v>
      </c>
      <c r="F1298" s="20">
        <v>2031</v>
      </c>
      <c r="G1298" s="20">
        <v>46</v>
      </c>
      <c r="H1298" s="11">
        <v>6837.2446276384298</v>
      </c>
      <c r="I1298" s="10">
        <v>4193253.48543208</v>
      </c>
      <c r="J1298" s="33">
        <f t="shared" si="80"/>
        <v>1.6305345363431824E-3</v>
      </c>
      <c r="K1298" s="33">
        <f t="shared" si="81"/>
        <v>1.6292059371131318E-3</v>
      </c>
      <c r="L1298" s="33">
        <f t="shared" si="82"/>
        <v>0.98966181686860555</v>
      </c>
      <c r="M1298" s="33">
        <f t="shared" si="83"/>
        <v>0.98804945396082899</v>
      </c>
    </row>
    <row r="1299" spans="1:13" ht="27.6">
      <c r="A1299" t="s">
        <v>164</v>
      </c>
      <c r="B1299" t="s">
        <v>228</v>
      </c>
      <c r="C1299" s="14" t="s">
        <v>230</v>
      </c>
      <c r="D1299" t="s">
        <v>465</v>
      </c>
      <c r="E1299" t="s">
        <v>483</v>
      </c>
      <c r="F1299" s="20">
        <v>2031</v>
      </c>
      <c r="G1299" s="20">
        <v>47</v>
      </c>
      <c r="H1299" s="11">
        <v>7638.8991004197096</v>
      </c>
      <c r="I1299" s="10">
        <v>4275060.9644909902</v>
      </c>
      <c r="J1299" s="33">
        <f t="shared" si="80"/>
        <v>1.7868515008017517E-3</v>
      </c>
      <c r="K1299" s="33">
        <f t="shared" si="81"/>
        <v>1.7852560320887889E-3</v>
      </c>
      <c r="L1299" s="33">
        <f t="shared" si="82"/>
        <v>0.98804945396082899</v>
      </c>
      <c r="M1299" s="33">
        <f t="shared" si="83"/>
        <v>0.98628553271314334</v>
      </c>
    </row>
    <row r="1300" spans="1:13" ht="27.6">
      <c r="A1300" t="s">
        <v>164</v>
      </c>
      <c r="B1300" t="s">
        <v>228</v>
      </c>
      <c r="C1300" s="14" t="s">
        <v>230</v>
      </c>
      <c r="D1300" t="s">
        <v>465</v>
      </c>
      <c r="E1300" t="s">
        <v>483</v>
      </c>
      <c r="F1300" s="20">
        <v>2031</v>
      </c>
      <c r="G1300" s="20">
        <v>48</v>
      </c>
      <c r="H1300" s="11">
        <v>8317.3102126391004</v>
      </c>
      <c r="I1300" s="10">
        <v>4248240.5650160899</v>
      </c>
      <c r="J1300" s="33">
        <f t="shared" si="80"/>
        <v>1.9578246771455136E-3</v>
      </c>
      <c r="K1300" s="33">
        <f t="shared" si="81"/>
        <v>1.9559093885492818E-3</v>
      </c>
      <c r="L1300" s="33">
        <f t="shared" si="82"/>
        <v>0.98628553271314334</v>
      </c>
      <c r="M1300" s="33">
        <f t="shared" si="83"/>
        <v>0.98435644757991936</v>
      </c>
    </row>
    <row r="1301" spans="1:13" ht="27.6">
      <c r="A1301" t="s">
        <v>164</v>
      </c>
      <c r="B1301" t="s">
        <v>228</v>
      </c>
      <c r="C1301" s="14" t="s">
        <v>230</v>
      </c>
      <c r="D1301" t="s">
        <v>465</v>
      </c>
      <c r="E1301" t="s">
        <v>483</v>
      </c>
      <c r="F1301" s="20">
        <v>2031</v>
      </c>
      <c r="G1301" s="20">
        <v>49</v>
      </c>
      <c r="H1301" s="11">
        <v>8816.9283561068005</v>
      </c>
      <c r="I1301" s="10">
        <v>4109508.8406761498</v>
      </c>
      <c r="J1301" s="33">
        <f t="shared" si="80"/>
        <v>2.1454944369108898E-3</v>
      </c>
      <c r="K1301" s="33">
        <f t="shared" si="81"/>
        <v>2.1431945088431492E-3</v>
      </c>
      <c r="L1301" s="33">
        <f t="shared" si="82"/>
        <v>0.98435644757991936</v>
      </c>
      <c r="M1301" s="33">
        <f t="shared" si="83"/>
        <v>0.98224678024672174</v>
      </c>
    </row>
    <row r="1302" spans="1:13" ht="27.6">
      <c r="A1302" t="s">
        <v>164</v>
      </c>
      <c r="B1302" t="s">
        <v>228</v>
      </c>
      <c r="C1302" s="14" t="s">
        <v>230</v>
      </c>
      <c r="D1302" t="s">
        <v>465</v>
      </c>
      <c r="E1302" t="s">
        <v>483</v>
      </c>
      <c r="F1302" s="20">
        <v>2031</v>
      </c>
      <c r="G1302" s="20">
        <v>50</v>
      </c>
      <c r="H1302" s="11">
        <v>10060.4878780286</v>
      </c>
      <c r="I1302" s="10">
        <v>4032552.2266375301</v>
      </c>
      <c r="J1302" s="33">
        <f t="shared" si="80"/>
        <v>2.4948189912018456E-3</v>
      </c>
      <c r="K1302" s="33">
        <f t="shared" si="81"/>
        <v>2.4917095166986369E-3</v>
      </c>
      <c r="L1302" s="33">
        <f t="shared" si="82"/>
        <v>0.98224678024672174</v>
      </c>
      <c r="M1302" s="33">
        <f t="shared" si="83"/>
        <v>0.97979930659663439</v>
      </c>
    </row>
    <row r="1303" spans="1:13" ht="27.6">
      <c r="A1303" t="s">
        <v>164</v>
      </c>
      <c r="B1303" t="s">
        <v>228</v>
      </c>
      <c r="C1303" s="14" t="s">
        <v>230</v>
      </c>
      <c r="D1303" t="s">
        <v>465</v>
      </c>
      <c r="E1303" t="s">
        <v>483</v>
      </c>
      <c r="F1303" s="20">
        <v>2031</v>
      </c>
      <c r="G1303" s="20">
        <v>51</v>
      </c>
      <c r="H1303" s="11">
        <v>10823.4021892501</v>
      </c>
      <c r="I1303" s="10">
        <v>3970223.4779924899</v>
      </c>
      <c r="J1303" s="33">
        <f t="shared" si="80"/>
        <v>2.7261443214080389E-3</v>
      </c>
      <c r="K1303" s="33">
        <f t="shared" si="81"/>
        <v>2.7224317643991247E-3</v>
      </c>
      <c r="L1303" s="33">
        <f t="shared" si="82"/>
        <v>0.97979930659663439</v>
      </c>
      <c r="M1303" s="33">
        <f t="shared" si="83"/>
        <v>0.97713186984161948</v>
      </c>
    </row>
    <row r="1304" spans="1:13" ht="27.6">
      <c r="A1304" t="s">
        <v>164</v>
      </c>
      <c r="B1304" t="s">
        <v>228</v>
      </c>
      <c r="C1304" s="14" t="s">
        <v>230</v>
      </c>
      <c r="D1304" t="s">
        <v>465</v>
      </c>
      <c r="E1304" t="s">
        <v>483</v>
      </c>
      <c r="F1304" s="20">
        <v>2031</v>
      </c>
      <c r="G1304" s="20">
        <v>52</v>
      </c>
      <c r="H1304" s="11">
        <v>11623.817002014201</v>
      </c>
      <c r="I1304" s="10">
        <v>3903050.2075026101</v>
      </c>
      <c r="J1304" s="33">
        <f t="shared" si="80"/>
        <v>2.9781366838864645E-3</v>
      </c>
      <c r="K1304" s="33">
        <f t="shared" si="81"/>
        <v>2.9737064338871688E-3</v>
      </c>
      <c r="L1304" s="33">
        <f t="shared" si="82"/>
        <v>0.97713186984161948</v>
      </c>
      <c r="M1304" s="33">
        <f t="shared" si="83"/>
        <v>0.97422616651351523</v>
      </c>
    </row>
    <row r="1305" spans="1:13" ht="27.6">
      <c r="A1305" t="s">
        <v>164</v>
      </c>
      <c r="B1305" t="s">
        <v>228</v>
      </c>
      <c r="C1305" s="14" t="s">
        <v>230</v>
      </c>
      <c r="D1305" t="s">
        <v>465</v>
      </c>
      <c r="E1305" t="s">
        <v>483</v>
      </c>
      <c r="F1305" s="20">
        <v>2031</v>
      </c>
      <c r="G1305" s="20">
        <v>53</v>
      </c>
      <c r="H1305" s="11">
        <v>12413.93726656</v>
      </c>
      <c r="I1305" s="10">
        <v>3816433.8888499001</v>
      </c>
      <c r="J1305" s="33">
        <f t="shared" si="80"/>
        <v>3.2527583676553603E-3</v>
      </c>
      <c r="K1305" s="33">
        <f t="shared" si="81"/>
        <v>3.2474738804290082E-3</v>
      </c>
      <c r="L1305" s="33">
        <f t="shared" si="82"/>
        <v>0.97422616651351523</v>
      </c>
      <c r="M1305" s="33">
        <f t="shared" si="83"/>
        <v>0.97106239248413206</v>
      </c>
    </row>
    <row r="1306" spans="1:13" ht="27.6">
      <c r="A1306" t="s">
        <v>164</v>
      </c>
      <c r="B1306" t="s">
        <v>228</v>
      </c>
      <c r="C1306" s="14" t="s">
        <v>230</v>
      </c>
      <c r="D1306" t="s">
        <v>465</v>
      </c>
      <c r="E1306" t="s">
        <v>483</v>
      </c>
      <c r="F1306" s="20">
        <v>2031</v>
      </c>
      <c r="G1306" s="20">
        <v>54</v>
      </c>
      <c r="H1306" s="11">
        <v>13324.304171161901</v>
      </c>
      <c r="I1306" s="10">
        <v>3746427.50045346</v>
      </c>
      <c r="J1306" s="33">
        <f t="shared" si="80"/>
        <v>3.5565359718155907E-3</v>
      </c>
      <c r="K1306" s="33">
        <f t="shared" si="81"/>
        <v>3.5502189888342306E-3</v>
      </c>
      <c r="L1306" s="33">
        <f t="shared" si="82"/>
        <v>0.97106239248413206</v>
      </c>
      <c r="M1306" s="33">
        <f t="shared" si="83"/>
        <v>0.96761490833899211</v>
      </c>
    </row>
    <row r="1307" spans="1:13" ht="27.6">
      <c r="A1307" t="s">
        <v>164</v>
      </c>
      <c r="B1307" t="s">
        <v>228</v>
      </c>
      <c r="C1307" s="14" t="s">
        <v>230</v>
      </c>
      <c r="D1307" t="s">
        <v>465</v>
      </c>
      <c r="E1307" t="s">
        <v>483</v>
      </c>
      <c r="F1307" s="20">
        <v>2031</v>
      </c>
      <c r="G1307" s="20">
        <v>55</v>
      </c>
      <c r="H1307" s="11">
        <v>14348.1458237242</v>
      </c>
      <c r="I1307" s="10">
        <v>3664507.3135925499</v>
      </c>
      <c r="J1307" s="33">
        <f t="shared" si="80"/>
        <v>3.915436536448825E-3</v>
      </c>
      <c r="K1307" s="33">
        <f t="shared" si="81"/>
        <v>3.9077812093882835E-3</v>
      </c>
      <c r="L1307" s="33">
        <f t="shared" si="82"/>
        <v>0.96761490833899211</v>
      </c>
      <c r="M1307" s="33">
        <f t="shared" si="83"/>
        <v>0.96383368098226108</v>
      </c>
    </row>
    <row r="1308" spans="1:13" ht="27.6">
      <c r="A1308" t="s">
        <v>164</v>
      </c>
      <c r="B1308" t="s">
        <v>228</v>
      </c>
      <c r="C1308" s="14" t="s">
        <v>230</v>
      </c>
      <c r="D1308" t="s">
        <v>465</v>
      </c>
      <c r="E1308" t="s">
        <v>483</v>
      </c>
      <c r="F1308" s="20">
        <v>2031</v>
      </c>
      <c r="G1308" s="20">
        <v>56</v>
      </c>
      <c r="H1308" s="11">
        <v>15309.2324606029</v>
      </c>
      <c r="I1308" s="10">
        <v>3581166.1052020402</v>
      </c>
      <c r="J1308" s="33">
        <f t="shared" si="80"/>
        <v>4.274929453387975E-3</v>
      </c>
      <c r="K1308" s="33">
        <f t="shared" si="81"/>
        <v>4.2658049493066175E-3</v>
      </c>
      <c r="L1308" s="33">
        <f t="shared" si="82"/>
        <v>0.96383368098226108</v>
      </c>
      <c r="M1308" s="33">
        <f t="shared" si="83"/>
        <v>0.95972215449561848</v>
      </c>
    </row>
    <row r="1309" spans="1:13" ht="27.6">
      <c r="A1309" t="s">
        <v>164</v>
      </c>
      <c r="B1309" t="s">
        <v>228</v>
      </c>
      <c r="C1309" s="14" t="s">
        <v>230</v>
      </c>
      <c r="D1309" t="s">
        <v>465</v>
      </c>
      <c r="E1309" t="s">
        <v>483</v>
      </c>
      <c r="F1309" s="20">
        <v>2031</v>
      </c>
      <c r="G1309" s="20">
        <v>57</v>
      </c>
      <c r="H1309" s="11">
        <v>16209.4288412516</v>
      </c>
      <c r="I1309" s="10">
        <v>3470942.824147</v>
      </c>
      <c r="J1309" s="33">
        <f t="shared" si="80"/>
        <v>4.670036258875898E-3</v>
      </c>
      <c r="K1309" s="33">
        <f t="shared" si="81"/>
        <v>4.6591485947355959E-3</v>
      </c>
      <c r="L1309" s="33">
        <f t="shared" si="82"/>
        <v>0.95972215449561848</v>
      </c>
      <c r="M1309" s="33">
        <f t="shared" si="83"/>
        <v>0.95525066636816358</v>
      </c>
    </row>
    <row r="1310" spans="1:13" ht="27.6">
      <c r="A1310" t="s">
        <v>164</v>
      </c>
      <c r="B1310" t="s">
        <v>228</v>
      </c>
      <c r="C1310" s="14" t="s">
        <v>230</v>
      </c>
      <c r="D1310" t="s">
        <v>465</v>
      </c>
      <c r="E1310" t="s">
        <v>483</v>
      </c>
      <c r="F1310" s="20">
        <v>2031</v>
      </c>
      <c r="G1310" s="20">
        <v>58</v>
      </c>
      <c r="H1310" s="11">
        <v>17451.433439395802</v>
      </c>
      <c r="I1310" s="10">
        <v>3419252.8183279498</v>
      </c>
      <c r="J1310" s="33">
        <f t="shared" si="80"/>
        <v>5.1038733801292103E-3</v>
      </c>
      <c r="K1310" s="33">
        <f t="shared" si="81"/>
        <v>5.0908707490553429E-3</v>
      </c>
      <c r="L1310" s="33">
        <f t="shared" si="82"/>
        <v>0.95525066636816358</v>
      </c>
      <c r="M1310" s="33">
        <f t="shared" si="83"/>
        <v>0.95038760869273431</v>
      </c>
    </row>
    <row r="1311" spans="1:13" ht="27.6">
      <c r="A1311" t="s">
        <v>164</v>
      </c>
      <c r="B1311" t="s">
        <v>228</v>
      </c>
      <c r="C1311" s="14" t="s">
        <v>230</v>
      </c>
      <c r="D1311" t="s">
        <v>465</v>
      </c>
      <c r="E1311" t="s">
        <v>483</v>
      </c>
      <c r="F1311" s="20">
        <v>2031</v>
      </c>
      <c r="G1311" s="20">
        <v>59</v>
      </c>
      <c r="H1311" s="11">
        <v>17923.066936625299</v>
      </c>
      <c r="I1311" s="10">
        <v>3207456.9967348701</v>
      </c>
      <c r="J1311" s="33">
        <f t="shared" si="80"/>
        <v>5.5879367844590393E-3</v>
      </c>
      <c r="K1311" s="33">
        <f t="shared" si="81"/>
        <v>5.5723533057150387E-3</v>
      </c>
      <c r="L1311" s="33">
        <f t="shared" si="82"/>
        <v>0.95038760869273431</v>
      </c>
      <c r="M1311" s="33">
        <f t="shared" si="83"/>
        <v>0.94509171315972473</v>
      </c>
    </row>
    <row r="1312" spans="1:13" ht="27.6">
      <c r="A1312" t="s">
        <v>164</v>
      </c>
      <c r="B1312" t="s">
        <v>228</v>
      </c>
      <c r="C1312" s="14" t="s">
        <v>230</v>
      </c>
      <c r="D1312" t="s">
        <v>465</v>
      </c>
      <c r="E1312" t="s">
        <v>483</v>
      </c>
      <c r="F1312" s="20">
        <v>2031</v>
      </c>
      <c r="G1312" s="20">
        <v>60</v>
      </c>
      <c r="H1312" s="11">
        <v>19336.022319681899</v>
      </c>
      <c r="I1312" s="10">
        <v>3114016.3445508201</v>
      </c>
      <c r="J1312" s="33">
        <f t="shared" si="80"/>
        <v>6.2093515833716714E-3</v>
      </c>
      <c r="K1312" s="33">
        <f t="shared" si="81"/>
        <v>6.1901133993071955E-3</v>
      </c>
      <c r="L1312" s="33">
        <f t="shared" si="82"/>
        <v>0.94509171315972473</v>
      </c>
      <c r="M1312" s="33">
        <f t="shared" si="83"/>
        <v>0.93924148828252052</v>
      </c>
    </row>
    <row r="1313" spans="1:13" ht="27.6">
      <c r="A1313" t="s">
        <v>164</v>
      </c>
      <c r="B1313" t="s">
        <v>228</v>
      </c>
      <c r="C1313" s="14" t="s">
        <v>230</v>
      </c>
      <c r="D1313" t="s">
        <v>465</v>
      </c>
      <c r="E1313" t="s">
        <v>483</v>
      </c>
      <c r="F1313" s="20">
        <v>2031</v>
      </c>
      <c r="G1313" s="20">
        <v>61</v>
      </c>
      <c r="H1313" s="11">
        <v>20531.5108414612</v>
      </c>
      <c r="I1313" s="10">
        <v>3023949.2769911299</v>
      </c>
      <c r="J1313" s="33">
        <f t="shared" si="80"/>
        <v>6.7896346667197837E-3</v>
      </c>
      <c r="K1313" s="33">
        <f t="shared" si="81"/>
        <v>6.7666371748910104E-3</v>
      </c>
      <c r="L1313" s="33">
        <f t="shared" si="82"/>
        <v>0.93924148828252052</v>
      </c>
      <c r="M1313" s="33">
        <f t="shared" si="83"/>
        <v>0.93288598191170802</v>
      </c>
    </row>
    <row r="1314" spans="1:13" ht="27.6">
      <c r="A1314" t="s">
        <v>164</v>
      </c>
      <c r="B1314" t="s">
        <v>228</v>
      </c>
      <c r="C1314" s="14" t="s">
        <v>230</v>
      </c>
      <c r="D1314" t="s">
        <v>465</v>
      </c>
      <c r="E1314" t="s">
        <v>483</v>
      </c>
      <c r="F1314" s="20">
        <v>2031</v>
      </c>
      <c r="G1314" s="20">
        <v>62</v>
      </c>
      <c r="H1314" s="11">
        <v>21737.9383020891</v>
      </c>
      <c r="I1314" s="10">
        <v>2925099.7332487502</v>
      </c>
      <c r="J1314" s="33">
        <f t="shared" si="80"/>
        <v>7.4315203871513627E-3</v>
      </c>
      <c r="K1314" s="33">
        <f t="shared" si="81"/>
        <v>7.4039749166640023E-3</v>
      </c>
      <c r="L1314" s="33">
        <f t="shared" si="82"/>
        <v>0.93288598191170802</v>
      </c>
      <c r="M1314" s="33">
        <f t="shared" si="83"/>
        <v>0.92597891750152628</v>
      </c>
    </row>
    <row r="1315" spans="1:13" ht="27.6">
      <c r="A1315" t="s">
        <v>164</v>
      </c>
      <c r="B1315" t="s">
        <v>228</v>
      </c>
      <c r="C1315" s="14" t="s">
        <v>230</v>
      </c>
      <c r="D1315" t="s">
        <v>465</v>
      </c>
      <c r="E1315" t="s">
        <v>483</v>
      </c>
      <c r="F1315" s="20">
        <v>2031</v>
      </c>
      <c r="G1315" s="20">
        <v>63</v>
      </c>
      <c r="H1315" s="11">
        <v>22841.7963117162</v>
      </c>
      <c r="I1315" s="10">
        <v>2806967.4726730101</v>
      </c>
      <c r="J1315" s="33">
        <f t="shared" si="80"/>
        <v>8.1375350922625721E-3</v>
      </c>
      <c r="K1315" s="33">
        <f t="shared" si="81"/>
        <v>8.1045149817149387E-3</v>
      </c>
      <c r="L1315" s="33">
        <f t="shared" si="82"/>
        <v>0.92597891750152628</v>
      </c>
      <c r="M1315" s="33">
        <f t="shared" si="83"/>
        <v>0.91847430749188297</v>
      </c>
    </row>
    <row r="1316" spans="1:13" ht="27.6">
      <c r="A1316" t="s">
        <v>164</v>
      </c>
      <c r="B1316" t="s">
        <v>228</v>
      </c>
      <c r="C1316" s="14" t="s">
        <v>230</v>
      </c>
      <c r="D1316" t="s">
        <v>465</v>
      </c>
      <c r="E1316" t="s">
        <v>483</v>
      </c>
      <c r="F1316" s="20">
        <v>2031</v>
      </c>
      <c r="G1316" s="20">
        <v>64</v>
      </c>
      <c r="H1316" s="11">
        <v>23725.614579413301</v>
      </c>
      <c r="I1316" s="10">
        <v>2658818.25982258</v>
      </c>
      <c r="J1316" s="33">
        <f t="shared" si="80"/>
        <v>8.9233683015989534E-3</v>
      </c>
      <c r="K1316" s="33">
        <f t="shared" si="81"/>
        <v>8.8836732097313797E-3</v>
      </c>
      <c r="L1316" s="33">
        <f t="shared" si="82"/>
        <v>0.91847430749188297</v>
      </c>
      <c r="M1316" s="33">
        <f t="shared" si="83"/>
        <v>0.9103148818925908</v>
      </c>
    </row>
    <row r="1317" spans="1:13" ht="27.6">
      <c r="A1317" t="s">
        <v>164</v>
      </c>
      <c r="B1317" t="s">
        <v>228</v>
      </c>
      <c r="C1317" s="14" t="s">
        <v>230</v>
      </c>
      <c r="D1317" t="s">
        <v>465</v>
      </c>
      <c r="E1317" t="s">
        <v>483</v>
      </c>
      <c r="F1317" s="20">
        <v>2031</v>
      </c>
      <c r="G1317" s="20">
        <v>65</v>
      </c>
      <c r="H1317" s="11">
        <v>24134.372754392502</v>
      </c>
      <c r="I1317" s="10">
        <v>2545540.8446758199</v>
      </c>
      <c r="J1317" s="33">
        <f t="shared" si="80"/>
        <v>9.4810392867477507E-3</v>
      </c>
      <c r="K1317" s="33">
        <f t="shared" si="81"/>
        <v>9.4362359396681361E-3</v>
      </c>
      <c r="L1317" s="33">
        <f t="shared" si="82"/>
        <v>0.9103148818925908</v>
      </c>
      <c r="M1317" s="33">
        <f t="shared" si="83"/>
        <v>0.90172493588766123</v>
      </c>
    </row>
    <row r="1318" spans="1:13" ht="27.6">
      <c r="A1318" t="s">
        <v>164</v>
      </c>
      <c r="B1318" t="s">
        <v>228</v>
      </c>
      <c r="C1318" s="14" t="s">
        <v>230</v>
      </c>
      <c r="D1318" t="s">
        <v>465</v>
      </c>
      <c r="E1318" t="s">
        <v>483</v>
      </c>
      <c r="F1318" s="20">
        <v>2031</v>
      </c>
      <c r="G1318" s="20">
        <v>66</v>
      </c>
      <c r="H1318" s="11">
        <v>25054.137652019399</v>
      </c>
      <c r="I1318" s="10">
        <v>2411994.9675209201</v>
      </c>
      <c r="J1318" s="33">
        <f t="shared" si="80"/>
        <v>1.0387309256192341E-2</v>
      </c>
      <c r="K1318" s="33">
        <f t="shared" si="81"/>
        <v>1.0333547467195281E-2</v>
      </c>
      <c r="L1318" s="33">
        <f t="shared" si="82"/>
        <v>0.90172493588766123</v>
      </c>
      <c r="M1318" s="33">
        <f t="shared" si="83"/>
        <v>0.8924069184603125</v>
      </c>
    </row>
    <row r="1319" spans="1:13" ht="27.6">
      <c r="A1319" t="s">
        <v>164</v>
      </c>
      <c r="B1319" t="s">
        <v>228</v>
      </c>
      <c r="C1319" s="14" t="s">
        <v>230</v>
      </c>
      <c r="D1319" t="s">
        <v>465</v>
      </c>
      <c r="E1319" t="s">
        <v>483</v>
      </c>
      <c r="F1319" s="20">
        <v>2031</v>
      </c>
      <c r="G1319" s="20">
        <v>67</v>
      </c>
      <c r="H1319" s="11">
        <v>25960.191571554202</v>
      </c>
      <c r="I1319" s="10">
        <v>2278479.82726268</v>
      </c>
      <c r="J1319" s="33">
        <f t="shared" si="80"/>
        <v>1.1393645561805239E-2</v>
      </c>
      <c r="K1319" s="33">
        <f t="shared" si="81"/>
        <v>1.1328983792961322E-2</v>
      </c>
      <c r="L1319" s="33">
        <f t="shared" si="82"/>
        <v>0.8924069184603125</v>
      </c>
      <c r="M1319" s="33">
        <f t="shared" si="83"/>
        <v>0.88229685494434906</v>
      </c>
    </row>
    <row r="1320" spans="1:13" ht="27.6">
      <c r="A1320" t="s">
        <v>164</v>
      </c>
      <c r="B1320" t="s">
        <v>228</v>
      </c>
      <c r="C1320" s="14" t="s">
        <v>230</v>
      </c>
      <c r="D1320" t="s">
        <v>465</v>
      </c>
      <c r="E1320" t="s">
        <v>483</v>
      </c>
      <c r="F1320" s="20">
        <v>2031</v>
      </c>
      <c r="G1320" s="20">
        <v>68</v>
      </c>
      <c r="H1320" s="11">
        <v>26882.8297322699</v>
      </c>
      <c r="I1320" s="10">
        <v>2149707.51874443</v>
      </c>
      <c r="J1320" s="33">
        <f t="shared" si="80"/>
        <v>1.2505342935196707E-2</v>
      </c>
      <c r="K1320" s="33">
        <f t="shared" si="81"/>
        <v>1.2427476056212194E-2</v>
      </c>
      <c r="L1320" s="33">
        <f t="shared" si="82"/>
        <v>0.88229685494434906</v>
      </c>
      <c r="M1320" s="33">
        <f t="shared" si="83"/>
        <v>0.87133213190505687</v>
      </c>
    </row>
    <row r="1321" spans="1:13" ht="27.6">
      <c r="A1321" t="s">
        <v>164</v>
      </c>
      <c r="B1321" t="s">
        <v>228</v>
      </c>
      <c r="C1321" s="14" t="s">
        <v>230</v>
      </c>
      <c r="D1321" t="s">
        <v>465</v>
      </c>
      <c r="E1321" t="s">
        <v>483</v>
      </c>
      <c r="F1321" s="20">
        <v>2031</v>
      </c>
      <c r="G1321" s="20">
        <v>69</v>
      </c>
      <c r="H1321" s="11">
        <v>27525.245424840901</v>
      </c>
      <c r="I1321" s="10">
        <v>1997116.3093707899</v>
      </c>
      <c r="J1321" s="33">
        <f t="shared" si="80"/>
        <v>1.378249493817062E-2</v>
      </c>
      <c r="K1321" s="33">
        <f t="shared" si="81"/>
        <v>1.3687951202738025E-2</v>
      </c>
      <c r="L1321" s="33">
        <f t="shared" si="82"/>
        <v>0.87133213190505687</v>
      </c>
      <c r="M1321" s="33">
        <f t="shared" si="83"/>
        <v>0.85940538020216273</v>
      </c>
    </row>
    <row r="1322" spans="1:13" ht="27.6">
      <c r="A1322" t="s">
        <v>164</v>
      </c>
      <c r="B1322" t="s">
        <v>228</v>
      </c>
      <c r="C1322" s="14" t="s">
        <v>230</v>
      </c>
      <c r="D1322" t="s">
        <v>465</v>
      </c>
      <c r="E1322" t="s">
        <v>483</v>
      </c>
      <c r="F1322" s="20">
        <v>2032</v>
      </c>
      <c r="G1322" s="20">
        <v>30</v>
      </c>
      <c r="H1322" s="11">
        <v>961.48051166488199</v>
      </c>
      <c r="I1322" s="10">
        <v>4354849.4681992698</v>
      </c>
      <c r="J1322" s="33">
        <f t="shared" si="80"/>
        <v>2.2078386834860085E-4</v>
      </c>
      <c r="K1322" s="33">
        <f t="shared" si="81"/>
        <v>2.2075949738398215E-4</v>
      </c>
      <c r="L1322" s="33">
        <f t="shared" si="82"/>
        <v>1</v>
      </c>
      <c r="M1322" s="33">
        <f t="shared" si="83"/>
        <v>0.99977924050261602</v>
      </c>
    </row>
    <row r="1323" spans="1:13" ht="27.6">
      <c r="A1323" t="s">
        <v>164</v>
      </c>
      <c r="B1323" t="s">
        <v>228</v>
      </c>
      <c r="C1323" s="14" t="s">
        <v>230</v>
      </c>
      <c r="D1323" t="s">
        <v>465</v>
      </c>
      <c r="E1323" t="s">
        <v>483</v>
      </c>
      <c r="F1323" s="20">
        <v>2032</v>
      </c>
      <c r="G1323" s="20">
        <v>31</v>
      </c>
      <c r="H1323" s="11">
        <v>1090.68618308536</v>
      </c>
      <c r="I1323" s="10">
        <v>4335139.8462389996</v>
      </c>
      <c r="J1323" s="33">
        <f t="shared" si="80"/>
        <v>2.5159192592866345E-4</v>
      </c>
      <c r="K1323" s="33">
        <f t="shared" si="81"/>
        <v>2.5156027933415093E-4</v>
      </c>
      <c r="L1323" s="33">
        <f t="shared" si="82"/>
        <v>0.99977924050261602</v>
      </c>
      <c r="M1323" s="33">
        <f t="shared" si="83"/>
        <v>0.99952773575760268</v>
      </c>
    </row>
    <row r="1324" spans="1:13" ht="27.6">
      <c r="A1324" t="s">
        <v>164</v>
      </c>
      <c r="B1324" t="s">
        <v>228</v>
      </c>
      <c r="C1324" s="14" t="s">
        <v>230</v>
      </c>
      <c r="D1324" t="s">
        <v>465</v>
      </c>
      <c r="E1324" t="s">
        <v>483</v>
      </c>
      <c r="F1324" s="20">
        <v>2032</v>
      </c>
      <c r="G1324" s="20">
        <v>32</v>
      </c>
      <c r="H1324" s="11">
        <v>1142.0885543373199</v>
      </c>
      <c r="I1324" s="10">
        <v>4315578.0694705797</v>
      </c>
      <c r="J1324" s="33">
        <f t="shared" si="80"/>
        <v>2.6464323804422046E-4</v>
      </c>
      <c r="K1324" s="33">
        <f t="shared" si="81"/>
        <v>2.6460822311136223E-4</v>
      </c>
      <c r="L1324" s="33">
        <f t="shared" si="82"/>
        <v>0.99952773575760268</v>
      </c>
      <c r="M1324" s="33">
        <f t="shared" si="83"/>
        <v>0.99926325249949333</v>
      </c>
    </row>
    <row r="1325" spans="1:13" ht="27.6">
      <c r="A1325" t="s">
        <v>164</v>
      </c>
      <c r="B1325" t="s">
        <v>228</v>
      </c>
      <c r="C1325" s="14" t="s">
        <v>230</v>
      </c>
      <c r="D1325" t="s">
        <v>465</v>
      </c>
      <c r="E1325" t="s">
        <v>483</v>
      </c>
      <c r="F1325" s="20">
        <v>2032</v>
      </c>
      <c r="G1325" s="20">
        <v>33</v>
      </c>
      <c r="H1325" s="11">
        <v>1214.2483302206499</v>
      </c>
      <c r="I1325" s="10">
        <v>4335857.1606371701</v>
      </c>
      <c r="J1325" s="33">
        <f t="shared" si="80"/>
        <v>2.8004804707224527E-4</v>
      </c>
      <c r="K1325" s="33">
        <f t="shared" si="81"/>
        <v>2.8000883727818948E-4</v>
      </c>
      <c r="L1325" s="33">
        <f t="shared" si="82"/>
        <v>0.99926325249949333</v>
      </c>
      <c r="M1325" s="33">
        <f t="shared" si="83"/>
        <v>0.99898344995802613</v>
      </c>
    </row>
    <row r="1326" spans="1:13" ht="27.6">
      <c r="A1326" t="s">
        <v>164</v>
      </c>
      <c r="B1326" t="s">
        <v>228</v>
      </c>
      <c r="C1326" s="14" t="s">
        <v>230</v>
      </c>
      <c r="D1326" t="s">
        <v>465</v>
      </c>
      <c r="E1326" t="s">
        <v>483</v>
      </c>
      <c r="F1326" s="20">
        <v>2032</v>
      </c>
      <c r="G1326" s="20">
        <v>34</v>
      </c>
      <c r="H1326" s="11">
        <v>1311.1622442324201</v>
      </c>
      <c r="I1326" s="10">
        <v>4395424.9961371403</v>
      </c>
      <c r="J1326" s="33">
        <f t="shared" si="80"/>
        <v>2.9830158525847152E-4</v>
      </c>
      <c r="K1326" s="33">
        <f t="shared" si="81"/>
        <v>2.9825709776420961E-4</v>
      </c>
      <c r="L1326" s="33">
        <f t="shared" si="82"/>
        <v>0.99898344995802613</v>
      </c>
      <c r="M1326" s="33">
        <f t="shared" si="83"/>
        <v>0.99868549605352719</v>
      </c>
    </row>
    <row r="1327" spans="1:13" ht="27.6">
      <c r="A1327" t="s">
        <v>164</v>
      </c>
      <c r="B1327" t="s">
        <v>228</v>
      </c>
      <c r="C1327" s="14" t="s">
        <v>230</v>
      </c>
      <c r="D1327" t="s">
        <v>465</v>
      </c>
      <c r="E1327" t="s">
        <v>483</v>
      </c>
      <c r="F1327" s="20">
        <v>2032</v>
      </c>
      <c r="G1327" s="20">
        <v>35</v>
      </c>
      <c r="H1327" s="11">
        <v>2101.75836121374</v>
      </c>
      <c r="I1327" s="10">
        <v>4534877.5194632197</v>
      </c>
      <c r="J1327" s="33">
        <f t="shared" si="80"/>
        <v>4.6346529805782255E-4</v>
      </c>
      <c r="K1327" s="33">
        <f t="shared" si="81"/>
        <v>4.6335791460672127E-4</v>
      </c>
      <c r="L1327" s="33">
        <f t="shared" si="82"/>
        <v>0.99868549605352719</v>
      </c>
      <c r="M1327" s="33">
        <f t="shared" si="83"/>
        <v>0.99822274722472781</v>
      </c>
    </row>
    <row r="1328" spans="1:13" ht="27.6">
      <c r="A1328" t="s">
        <v>164</v>
      </c>
      <c r="B1328" t="s">
        <v>228</v>
      </c>
      <c r="C1328" s="14" t="s">
        <v>230</v>
      </c>
      <c r="D1328" t="s">
        <v>465</v>
      </c>
      <c r="E1328" t="s">
        <v>483</v>
      </c>
      <c r="F1328" s="20">
        <v>2032</v>
      </c>
      <c r="G1328" s="20">
        <v>36</v>
      </c>
      <c r="H1328" s="11">
        <v>2224.9623366502501</v>
      </c>
      <c r="I1328" s="10">
        <v>4490910.9091974096</v>
      </c>
      <c r="J1328" s="33">
        <f t="shared" si="80"/>
        <v>4.9543675696026729E-4</v>
      </c>
      <c r="K1328" s="33">
        <f t="shared" si="81"/>
        <v>4.9531404843583537E-4</v>
      </c>
      <c r="L1328" s="33">
        <f t="shared" si="82"/>
        <v>0.99822274722472781</v>
      </c>
      <c r="M1328" s="33">
        <f t="shared" si="83"/>
        <v>0.99772831347455915</v>
      </c>
    </row>
    <row r="1329" spans="1:13" ht="27.6">
      <c r="A1329" t="s">
        <v>164</v>
      </c>
      <c r="B1329" t="s">
        <v>228</v>
      </c>
      <c r="C1329" s="14" t="s">
        <v>230</v>
      </c>
      <c r="D1329" t="s">
        <v>465</v>
      </c>
      <c r="E1329" t="s">
        <v>483</v>
      </c>
      <c r="F1329" s="20">
        <v>2032</v>
      </c>
      <c r="G1329" s="20">
        <v>37</v>
      </c>
      <c r="H1329" s="11">
        <v>2346.6404331037102</v>
      </c>
      <c r="I1329" s="10">
        <v>4417204.7097986396</v>
      </c>
      <c r="J1329" s="33">
        <f t="shared" si="80"/>
        <v>5.3125009757826755E-4</v>
      </c>
      <c r="K1329" s="33">
        <f t="shared" si="81"/>
        <v>5.3110900923070137E-4</v>
      </c>
      <c r="L1329" s="33">
        <f t="shared" si="82"/>
        <v>0.99772831347455915</v>
      </c>
      <c r="M1329" s="33">
        <f t="shared" si="83"/>
        <v>0.99719841097850825</v>
      </c>
    </row>
    <row r="1330" spans="1:13" ht="27.6">
      <c r="A1330" t="s">
        <v>164</v>
      </c>
      <c r="B1330" t="s">
        <v>228</v>
      </c>
      <c r="C1330" s="14" t="s">
        <v>230</v>
      </c>
      <c r="D1330" t="s">
        <v>465</v>
      </c>
      <c r="E1330" t="s">
        <v>483</v>
      </c>
      <c r="F1330" s="20">
        <v>2032</v>
      </c>
      <c r="G1330" s="20">
        <v>38</v>
      </c>
      <c r="H1330" s="11">
        <v>2488.5254137268898</v>
      </c>
      <c r="I1330" s="10">
        <v>4359100.9950397098</v>
      </c>
      <c r="J1330" s="33">
        <f t="shared" si="80"/>
        <v>5.7088042157284777E-4</v>
      </c>
      <c r="K1330" s="33">
        <f t="shared" si="81"/>
        <v>5.707175003493159E-4</v>
      </c>
      <c r="L1330" s="33">
        <f t="shared" si="82"/>
        <v>0.99719841097850825</v>
      </c>
      <c r="M1330" s="33">
        <f t="shared" si="83"/>
        <v>0.9966292923940423</v>
      </c>
    </row>
    <row r="1331" spans="1:13" ht="27.6">
      <c r="A1331" t="s">
        <v>164</v>
      </c>
      <c r="B1331" t="s">
        <v>228</v>
      </c>
      <c r="C1331" s="14" t="s">
        <v>230</v>
      </c>
      <c r="D1331" t="s">
        <v>465</v>
      </c>
      <c r="E1331" t="s">
        <v>483</v>
      </c>
      <c r="F1331" s="20">
        <v>2032</v>
      </c>
      <c r="G1331" s="20">
        <v>39</v>
      </c>
      <c r="H1331" s="11">
        <v>2645.2922296768302</v>
      </c>
      <c r="I1331" s="10">
        <v>4304475.0535107702</v>
      </c>
      <c r="J1331" s="33">
        <f t="shared" si="80"/>
        <v>6.1454467659634944E-4</v>
      </c>
      <c r="K1331" s="33">
        <f t="shared" si="81"/>
        <v>6.1435588269265207E-4</v>
      </c>
      <c r="L1331" s="33">
        <f t="shared" si="82"/>
        <v>0.9966292923940423</v>
      </c>
      <c r="M1331" s="33">
        <f t="shared" si="83"/>
        <v>0.99601700732539622</v>
      </c>
    </row>
    <row r="1332" spans="1:13" ht="27.6">
      <c r="A1332" t="s">
        <v>164</v>
      </c>
      <c r="B1332" t="s">
        <v>228</v>
      </c>
      <c r="C1332" s="14" t="s">
        <v>230</v>
      </c>
      <c r="D1332" t="s">
        <v>465</v>
      </c>
      <c r="E1332" t="s">
        <v>483</v>
      </c>
      <c r="F1332" s="20">
        <v>2032</v>
      </c>
      <c r="G1332" s="20">
        <v>40</v>
      </c>
      <c r="H1332" s="11">
        <v>3581.55526041951</v>
      </c>
      <c r="I1332" s="10">
        <v>4340754.2170995902</v>
      </c>
      <c r="J1332" s="33">
        <f t="shared" si="80"/>
        <v>8.2509975946360706E-4</v>
      </c>
      <c r="K1332" s="33">
        <f t="shared" si="81"/>
        <v>8.2475945825766228E-4</v>
      </c>
      <c r="L1332" s="33">
        <f t="shared" si="82"/>
        <v>0.99601700732539622</v>
      </c>
      <c r="M1332" s="33">
        <f t="shared" si="83"/>
        <v>0.9951955328780191</v>
      </c>
    </row>
    <row r="1333" spans="1:13" ht="27.6">
      <c r="A1333" t="s">
        <v>164</v>
      </c>
      <c r="B1333" t="s">
        <v>228</v>
      </c>
      <c r="C1333" s="14" t="s">
        <v>230</v>
      </c>
      <c r="D1333" t="s">
        <v>465</v>
      </c>
      <c r="E1333" t="s">
        <v>483</v>
      </c>
      <c r="F1333" s="20">
        <v>2032</v>
      </c>
      <c r="G1333" s="20">
        <v>41</v>
      </c>
      <c r="H1333" s="11">
        <v>3885.0672429563101</v>
      </c>
      <c r="I1333" s="10">
        <v>4356418.9665825004</v>
      </c>
      <c r="J1333" s="33">
        <f t="shared" si="80"/>
        <v>8.9180294015753182E-4</v>
      </c>
      <c r="K1333" s="33">
        <f t="shared" si="81"/>
        <v>8.9140540209953212E-4</v>
      </c>
      <c r="L1333" s="33">
        <f t="shared" si="82"/>
        <v>0.9951955328780191</v>
      </c>
      <c r="M1333" s="33">
        <f t="shared" si="83"/>
        <v>0.99430841020386629</v>
      </c>
    </row>
    <row r="1334" spans="1:13" ht="27.6">
      <c r="A1334" t="s">
        <v>164</v>
      </c>
      <c r="B1334" t="s">
        <v>228</v>
      </c>
      <c r="C1334" s="14" t="s">
        <v>230</v>
      </c>
      <c r="D1334" t="s">
        <v>465</v>
      </c>
      <c r="E1334" t="s">
        <v>483</v>
      </c>
      <c r="F1334" s="20">
        <v>2032</v>
      </c>
      <c r="G1334" s="20">
        <v>42</v>
      </c>
      <c r="H1334" s="11">
        <v>5882.2146340383697</v>
      </c>
      <c r="I1334" s="10">
        <v>6413799.8930484597</v>
      </c>
      <c r="J1334" s="33">
        <f t="shared" si="80"/>
        <v>9.1711851509644951E-4</v>
      </c>
      <c r="K1334" s="33">
        <f t="shared" si="81"/>
        <v>9.1669809044736539E-4</v>
      </c>
      <c r="L1334" s="33">
        <f t="shared" si="82"/>
        <v>0.99430841020386629</v>
      </c>
      <c r="M1334" s="33">
        <f t="shared" si="83"/>
        <v>0.9933969295829167</v>
      </c>
    </row>
    <row r="1335" spans="1:13" ht="27.6">
      <c r="A1335" t="s">
        <v>164</v>
      </c>
      <c r="B1335" t="s">
        <v>228</v>
      </c>
      <c r="C1335" s="14" t="s">
        <v>230</v>
      </c>
      <c r="D1335" t="s">
        <v>465</v>
      </c>
      <c r="E1335" t="s">
        <v>483</v>
      </c>
      <c r="F1335" s="20">
        <v>2032</v>
      </c>
      <c r="G1335" s="20">
        <v>43</v>
      </c>
      <c r="H1335" s="11">
        <v>4534.6171334170704</v>
      </c>
      <c r="I1335" s="10">
        <v>4311659.9875112399</v>
      </c>
      <c r="J1335" s="33">
        <f t="shared" si="80"/>
        <v>1.0517102801592955E-3</v>
      </c>
      <c r="K1335" s="33">
        <f t="shared" si="81"/>
        <v>1.0511574267334511E-3</v>
      </c>
      <c r="L1335" s="33">
        <f t="shared" si="82"/>
        <v>0.9933969295829167</v>
      </c>
      <c r="M1335" s="33">
        <f t="shared" si="83"/>
        <v>0.99235271302269146</v>
      </c>
    </row>
    <row r="1336" spans="1:13" ht="27.6">
      <c r="A1336" t="s">
        <v>164</v>
      </c>
      <c r="B1336" t="s">
        <v>228</v>
      </c>
      <c r="C1336" s="14" t="s">
        <v>230</v>
      </c>
      <c r="D1336" t="s">
        <v>465</v>
      </c>
      <c r="E1336" t="s">
        <v>483</v>
      </c>
      <c r="F1336" s="20">
        <v>2032</v>
      </c>
      <c r="G1336" s="20">
        <v>44</v>
      </c>
      <c r="H1336" s="11">
        <v>4925.9567986553202</v>
      </c>
      <c r="I1336" s="10">
        <v>4292957.2242775196</v>
      </c>
      <c r="J1336" s="33">
        <f t="shared" si="80"/>
        <v>1.1474507061934051E-3</v>
      </c>
      <c r="K1336" s="33">
        <f t="shared" si="81"/>
        <v>1.1467926363567527E-3</v>
      </c>
      <c r="L1336" s="33">
        <f t="shared" si="82"/>
        <v>0.99235271302269146</v>
      </c>
      <c r="M1336" s="33">
        <f t="shared" si="83"/>
        <v>0.99121469023872844</v>
      </c>
    </row>
    <row r="1337" spans="1:13" ht="27.6">
      <c r="A1337" t="s">
        <v>164</v>
      </c>
      <c r="B1337" t="s">
        <v>228</v>
      </c>
      <c r="C1337" s="14" t="s">
        <v>230</v>
      </c>
      <c r="D1337" t="s">
        <v>465</v>
      </c>
      <c r="E1337" t="s">
        <v>483</v>
      </c>
      <c r="F1337" s="20">
        <v>2032</v>
      </c>
      <c r="G1337" s="20">
        <v>45</v>
      </c>
      <c r="H1337" s="11">
        <v>6164.3934405130603</v>
      </c>
      <c r="I1337" s="10">
        <v>4159189.7662854702</v>
      </c>
      <c r="J1337" s="33">
        <f t="shared" si="80"/>
        <v>1.4821140142442736E-3</v>
      </c>
      <c r="K1337" s="33">
        <f t="shared" si="81"/>
        <v>1.4810162256848614E-3</v>
      </c>
      <c r="L1337" s="33">
        <f t="shared" si="82"/>
        <v>0.99121469023872844</v>
      </c>
      <c r="M1337" s="33">
        <f t="shared" si="83"/>
        <v>0.98974668519934772</v>
      </c>
    </row>
    <row r="1338" spans="1:13" ht="27.6">
      <c r="A1338" t="s">
        <v>164</v>
      </c>
      <c r="B1338" t="s">
        <v>228</v>
      </c>
      <c r="C1338" s="14" t="s">
        <v>230</v>
      </c>
      <c r="D1338" t="s">
        <v>465</v>
      </c>
      <c r="E1338" t="s">
        <v>483</v>
      </c>
      <c r="F1338" s="20">
        <v>2032</v>
      </c>
      <c r="G1338" s="20">
        <v>46</v>
      </c>
      <c r="H1338" s="11">
        <v>6686.8135251242102</v>
      </c>
      <c r="I1338" s="10">
        <v>4121243.46902542</v>
      </c>
      <c r="J1338" s="33">
        <f t="shared" si="80"/>
        <v>1.6225232931228616E-3</v>
      </c>
      <c r="K1338" s="33">
        <f t="shared" si="81"/>
        <v>1.6212077138200165E-3</v>
      </c>
      <c r="L1338" s="33">
        <f t="shared" si="82"/>
        <v>0.98974668519934772</v>
      </c>
      <c r="M1338" s="33">
        <f t="shared" si="83"/>
        <v>0.98814210023857474</v>
      </c>
    </row>
    <row r="1339" spans="1:13" ht="27.6">
      <c r="A1339" t="s">
        <v>164</v>
      </c>
      <c r="B1339" t="s">
        <v>228</v>
      </c>
      <c r="C1339" s="14" t="s">
        <v>230</v>
      </c>
      <c r="D1339" t="s">
        <v>465</v>
      </c>
      <c r="E1339" t="s">
        <v>483</v>
      </c>
      <c r="F1339" s="20">
        <v>2032</v>
      </c>
      <c r="G1339" s="20">
        <v>47</v>
      </c>
      <c r="H1339" s="11">
        <v>7427.2131198322304</v>
      </c>
      <c r="I1339" s="10">
        <v>4176734.3854136998</v>
      </c>
      <c r="J1339" s="33">
        <f t="shared" si="80"/>
        <v>1.7782344852404531E-3</v>
      </c>
      <c r="K1339" s="33">
        <f t="shared" si="81"/>
        <v>1.7766543630461928E-3</v>
      </c>
      <c r="L1339" s="33">
        <f t="shared" si="82"/>
        <v>0.98814210023857474</v>
      </c>
      <c r="M1339" s="33">
        <f t="shared" si="83"/>
        <v>0.98638651326487625</v>
      </c>
    </row>
    <row r="1340" spans="1:13" ht="27.6">
      <c r="A1340" t="s">
        <v>164</v>
      </c>
      <c r="B1340" t="s">
        <v>228</v>
      </c>
      <c r="C1340" s="14" t="s">
        <v>230</v>
      </c>
      <c r="D1340" t="s">
        <v>465</v>
      </c>
      <c r="E1340" t="s">
        <v>483</v>
      </c>
      <c r="F1340" s="20">
        <v>2032</v>
      </c>
      <c r="G1340" s="20">
        <v>48</v>
      </c>
      <c r="H1340" s="11">
        <v>8294.9340504305292</v>
      </c>
      <c r="I1340" s="10">
        <v>4256615.81940859</v>
      </c>
      <c r="J1340" s="33">
        <f t="shared" si="80"/>
        <v>1.9487156939577929E-3</v>
      </c>
      <c r="K1340" s="33">
        <f t="shared" si="81"/>
        <v>1.9468181803015128E-3</v>
      </c>
      <c r="L1340" s="33">
        <f t="shared" si="82"/>
        <v>0.98638651326487625</v>
      </c>
      <c r="M1340" s="33">
        <f t="shared" si="83"/>
        <v>0.98446619806804803</v>
      </c>
    </row>
    <row r="1341" spans="1:13" ht="27.6">
      <c r="A1341" t="s">
        <v>164</v>
      </c>
      <c r="B1341" t="s">
        <v>228</v>
      </c>
      <c r="C1341" s="14" t="s">
        <v>230</v>
      </c>
      <c r="D1341" t="s">
        <v>465</v>
      </c>
      <c r="E1341" t="s">
        <v>483</v>
      </c>
      <c r="F1341" s="20">
        <v>2032</v>
      </c>
      <c r="G1341" s="20">
        <v>49</v>
      </c>
      <c r="H1341" s="11">
        <v>9024.4371932051508</v>
      </c>
      <c r="I1341" s="10">
        <v>4228162.0632481603</v>
      </c>
      <c r="J1341" s="33">
        <f t="shared" si="80"/>
        <v>2.1343640707736718E-3</v>
      </c>
      <c r="K1341" s="33">
        <f t="shared" si="81"/>
        <v>2.1320879354355116E-3</v>
      </c>
      <c r="L1341" s="33">
        <f t="shared" si="82"/>
        <v>0.98446619806804803</v>
      </c>
      <c r="M1341" s="33">
        <f t="shared" si="83"/>
        <v>0.98236722956430311</v>
      </c>
    </row>
    <row r="1342" spans="1:13" ht="27.6">
      <c r="A1342" t="s">
        <v>164</v>
      </c>
      <c r="B1342" t="s">
        <v>228</v>
      </c>
      <c r="C1342" s="14" t="s">
        <v>230</v>
      </c>
      <c r="D1342" t="s">
        <v>465</v>
      </c>
      <c r="E1342" t="s">
        <v>483</v>
      </c>
      <c r="F1342" s="20">
        <v>2032</v>
      </c>
      <c r="G1342" s="20">
        <v>50</v>
      </c>
      <c r="H1342" s="11">
        <v>10141.408486533001</v>
      </c>
      <c r="I1342" s="10">
        <v>4088228.5417293799</v>
      </c>
      <c r="J1342" s="33">
        <f t="shared" si="80"/>
        <v>2.4806363888460691E-3</v>
      </c>
      <c r="K1342" s="33">
        <f t="shared" si="81"/>
        <v>2.4775621529451453E-3</v>
      </c>
      <c r="L1342" s="33">
        <f t="shared" si="82"/>
        <v>0.98236722956430311</v>
      </c>
      <c r="M1342" s="33">
        <f t="shared" si="83"/>
        <v>0.97993335369604107</v>
      </c>
    </row>
    <row r="1343" spans="1:13" ht="27.6">
      <c r="A1343" t="s">
        <v>164</v>
      </c>
      <c r="B1343" t="s">
        <v>228</v>
      </c>
      <c r="C1343" s="14" t="s">
        <v>230</v>
      </c>
      <c r="D1343" t="s">
        <v>465</v>
      </c>
      <c r="E1343" t="s">
        <v>483</v>
      </c>
      <c r="F1343" s="20">
        <v>2032</v>
      </c>
      <c r="G1343" s="20">
        <v>51</v>
      </c>
      <c r="H1343" s="11">
        <v>10868.296636667799</v>
      </c>
      <c r="I1343" s="10">
        <v>4008845.2190790102</v>
      </c>
      <c r="J1343" s="33">
        <f t="shared" si="80"/>
        <v>2.7110791369402572E-3</v>
      </c>
      <c r="K1343" s="33">
        <f t="shared" si="81"/>
        <v>2.7074074806965331E-3</v>
      </c>
      <c r="L1343" s="33">
        <f t="shared" si="82"/>
        <v>0.97993335369604107</v>
      </c>
      <c r="M1343" s="33">
        <f t="shared" si="83"/>
        <v>0.97728027480366031</v>
      </c>
    </row>
    <row r="1344" spans="1:13" ht="27.6">
      <c r="A1344" t="s">
        <v>164</v>
      </c>
      <c r="B1344" t="s">
        <v>228</v>
      </c>
      <c r="C1344" s="14" t="s">
        <v>230</v>
      </c>
      <c r="D1344" t="s">
        <v>465</v>
      </c>
      <c r="E1344" t="s">
        <v>483</v>
      </c>
      <c r="F1344" s="20">
        <v>2032</v>
      </c>
      <c r="G1344" s="20">
        <v>52</v>
      </c>
      <c r="H1344" s="11">
        <v>11687.0085897796</v>
      </c>
      <c r="I1344" s="10">
        <v>3945553.9964042399</v>
      </c>
      <c r="J1344" s="33">
        <f t="shared" si="80"/>
        <v>2.9620703709619723E-3</v>
      </c>
      <c r="K1344" s="33">
        <f t="shared" si="81"/>
        <v>2.9576877687806924E-3</v>
      </c>
      <c r="L1344" s="33">
        <f t="shared" si="82"/>
        <v>0.97728027480366031</v>
      </c>
      <c r="M1344" s="33">
        <f t="shared" si="83"/>
        <v>0.97438978488820294</v>
      </c>
    </row>
    <row r="1345" spans="1:13" ht="27.6">
      <c r="A1345" t="s">
        <v>164</v>
      </c>
      <c r="B1345" t="s">
        <v>228</v>
      </c>
      <c r="C1345" s="14" t="s">
        <v>230</v>
      </c>
      <c r="D1345" t="s">
        <v>465</v>
      </c>
      <c r="E1345" t="s">
        <v>483</v>
      </c>
      <c r="F1345" s="20">
        <v>2032</v>
      </c>
      <c r="G1345" s="20">
        <v>53</v>
      </c>
      <c r="H1345" s="11">
        <v>12541.5532908228</v>
      </c>
      <c r="I1345" s="10">
        <v>3876559.5292221298</v>
      </c>
      <c r="J1345" s="33">
        <f t="shared" si="80"/>
        <v>3.2352278344450927E-3</v>
      </c>
      <c r="K1345" s="33">
        <f t="shared" si="81"/>
        <v>3.2300001240057608E-3</v>
      </c>
      <c r="L1345" s="33">
        <f t="shared" si="82"/>
        <v>0.97438978488820294</v>
      </c>
      <c r="M1345" s="33">
        <f t="shared" si="83"/>
        <v>0.97124250576218407</v>
      </c>
    </row>
    <row r="1346" spans="1:13" ht="27.6">
      <c r="A1346" t="s">
        <v>164</v>
      </c>
      <c r="B1346" t="s">
        <v>228</v>
      </c>
      <c r="C1346" s="14" t="s">
        <v>230</v>
      </c>
      <c r="D1346" t="s">
        <v>465</v>
      </c>
      <c r="E1346" t="s">
        <v>483</v>
      </c>
      <c r="F1346" s="20">
        <v>2032</v>
      </c>
      <c r="G1346" s="20">
        <v>54</v>
      </c>
      <c r="H1346" s="11">
        <v>13384.390910362699</v>
      </c>
      <c r="I1346" s="10">
        <v>3788148.52251533</v>
      </c>
      <c r="J1346" s="33">
        <f t="shared" ref="J1346:J1409" si="84">IF(I1346&gt;0,H1346/I1346,0)</f>
        <v>3.5332275993960939E-3</v>
      </c>
      <c r="K1346" s="33">
        <f t="shared" ref="K1346:K1409" si="85">1-EXP(-J1346)</f>
        <v>3.5269930955632578E-3</v>
      </c>
      <c r="L1346" s="33">
        <f t="shared" ref="L1346:L1409" si="86">IF(G1346=30,1,M1345)</f>
        <v>0.97124250576218407</v>
      </c>
      <c r="M1346" s="33">
        <f t="shared" ref="M1346:M1409" si="87">L1346*(1-K1346)</f>
        <v>0.96781694015024333</v>
      </c>
    </row>
    <row r="1347" spans="1:13" ht="27.6">
      <c r="A1347" t="s">
        <v>164</v>
      </c>
      <c r="B1347" t="s">
        <v>228</v>
      </c>
      <c r="C1347" s="14" t="s">
        <v>230</v>
      </c>
      <c r="D1347" t="s">
        <v>465</v>
      </c>
      <c r="E1347" t="s">
        <v>483</v>
      </c>
      <c r="F1347" s="20">
        <v>2032</v>
      </c>
      <c r="G1347" s="20">
        <v>55</v>
      </c>
      <c r="H1347" s="11">
        <v>14444.3727219951</v>
      </c>
      <c r="I1347" s="10">
        <v>3716081.6437399299</v>
      </c>
      <c r="J1347" s="33">
        <f t="shared" si="84"/>
        <v>3.8869901435906098E-3</v>
      </c>
      <c r="K1347" s="33">
        <f t="shared" si="85"/>
        <v>3.8794455757882318E-3</v>
      </c>
      <c r="L1347" s="33">
        <f t="shared" si="86"/>
        <v>0.96781694015024333</v>
      </c>
      <c r="M1347" s="33">
        <f t="shared" si="87"/>
        <v>0.9640623470036046</v>
      </c>
    </row>
    <row r="1348" spans="1:13" ht="27.6">
      <c r="A1348" t="s">
        <v>164</v>
      </c>
      <c r="B1348" t="s">
        <v>228</v>
      </c>
      <c r="C1348" s="14" t="s">
        <v>230</v>
      </c>
      <c r="D1348" t="s">
        <v>465</v>
      </c>
      <c r="E1348" t="s">
        <v>483</v>
      </c>
      <c r="F1348" s="20">
        <v>2032</v>
      </c>
      <c r="G1348" s="20">
        <v>56</v>
      </c>
      <c r="H1348" s="11">
        <v>15410.754423426</v>
      </c>
      <c r="I1348" s="10">
        <v>3631688.6699052202</v>
      </c>
      <c r="J1348" s="33">
        <f t="shared" si="84"/>
        <v>4.2434128649657052E-3</v>
      </c>
      <c r="K1348" s="33">
        <f t="shared" si="85"/>
        <v>4.2344223099689549E-3</v>
      </c>
      <c r="L1348" s="33">
        <f t="shared" si="86"/>
        <v>0.9640623470036046</v>
      </c>
      <c r="M1348" s="33">
        <f t="shared" si="87"/>
        <v>0.9599800998932515</v>
      </c>
    </row>
    <row r="1349" spans="1:13" ht="27.6">
      <c r="A1349" t="s">
        <v>164</v>
      </c>
      <c r="B1349" t="s">
        <v>228</v>
      </c>
      <c r="C1349" s="14" t="s">
        <v>230</v>
      </c>
      <c r="D1349" t="s">
        <v>465</v>
      </c>
      <c r="E1349" t="s">
        <v>483</v>
      </c>
      <c r="F1349" s="20">
        <v>2032</v>
      </c>
      <c r="G1349" s="20">
        <v>57</v>
      </c>
      <c r="H1349" s="11">
        <v>16438.810907611001</v>
      </c>
      <c r="I1349" s="10">
        <v>3546550.2031058599</v>
      </c>
      <c r="J1349" s="33">
        <f t="shared" si="84"/>
        <v>4.6351552822274612E-3</v>
      </c>
      <c r="K1349" s="33">
        <f t="shared" si="85"/>
        <v>4.6244295282265035E-3</v>
      </c>
      <c r="L1349" s="33">
        <f t="shared" si="86"/>
        <v>0.9599800998932515</v>
      </c>
      <c r="M1349" s="33">
        <f t="shared" si="87"/>
        <v>0.95554073957279528</v>
      </c>
    </row>
    <row r="1350" spans="1:13" ht="27.6">
      <c r="A1350" t="s">
        <v>164</v>
      </c>
      <c r="B1350" t="s">
        <v>228</v>
      </c>
      <c r="C1350" s="14" t="s">
        <v>230</v>
      </c>
      <c r="D1350" t="s">
        <v>465</v>
      </c>
      <c r="E1350" t="s">
        <v>483</v>
      </c>
      <c r="F1350" s="20">
        <v>2032</v>
      </c>
      <c r="G1350" s="20">
        <v>58</v>
      </c>
      <c r="H1350" s="11">
        <v>17398.127473373799</v>
      </c>
      <c r="I1350" s="10">
        <v>3434304.2287285598</v>
      </c>
      <c r="J1350" s="33">
        <f t="shared" si="84"/>
        <v>5.0659831845517346E-3</v>
      </c>
      <c r="K1350" s="33">
        <f t="shared" si="85"/>
        <v>5.0531727333781307E-3</v>
      </c>
      <c r="L1350" s="33">
        <f t="shared" si="86"/>
        <v>0.95554073957279528</v>
      </c>
      <c r="M1350" s="33">
        <f t="shared" si="87"/>
        <v>0.95071222716195403</v>
      </c>
    </row>
    <row r="1351" spans="1:13" ht="27.6">
      <c r="A1351" t="s">
        <v>164</v>
      </c>
      <c r="B1351" t="s">
        <v>228</v>
      </c>
      <c r="C1351" s="14" t="s">
        <v>230</v>
      </c>
      <c r="D1351" t="s">
        <v>465</v>
      </c>
      <c r="E1351" t="s">
        <v>483</v>
      </c>
      <c r="F1351" s="20">
        <v>2032</v>
      </c>
      <c r="G1351" s="20">
        <v>59</v>
      </c>
      <c r="H1351" s="11">
        <v>18722.810808255399</v>
      </c>
      <c r="I1351" s="10">
        <v>3379820.7237426499</v>
      </c>
      <c r="J1351" s="33">
        <f t="shared" si="84"/>
        <v>5.5395869599623804E-3</v>
      </c>
      <c r="K1351" s="33">
        <f t="shared" si="85"/>
        <v>5.5242717411644326E-3</v>
      </c>
      <c r="L1351" s="33">
        <f t="shared" si="86"/>
        <v>0.95071222716195403</v>
      </c>
      <c r="M1351" s="33">
        <f t="shared" si="87"/>
        <v>0.94546023447146377</v>
      </c>
    </row>
    <row r="1352" spans="1:13" ht="27.6">
      <c r="A1352" t="s">
        <v>164</v>
      </c>
      <c r="B1352" t="s">
        <v>228</v>
      </c>
      <c r="C1352" s="14" t="s">
        <v>230</v>
      </c>
      <c r="D1352" t="s">
        <v>465</v>
      </c>
      <c r="E1352" t="s">
        <v>483</v>
      </c>
      <c r="F1352" s="20">
        <v>2032</v>
      </c>
      <c r="G1352" s="20">
        <v>60</v>
      </c>
      <c r="H1352" s="11">
        <v>19479.050723625402</v>
      </c>
      <c r="I1352" s="10">
        <v>3166977.49943928</v>
      </c>
      <c r="J1352" s="33">
        <f t="shared" si="84"/>
        <v>6.1506754396184402E-3</v>
      </c>
      <c r="K1352" s="33">
        <f t="shared" si="85"/>
        <v>6.1317987567152121E-3</v>
      </c>
      <c r="L1352" s="33">
        <f t="shared" si="86"/>
        <v>0.94546023447146377</v>
      </c>
      <c r="M1352" s="33">
        <f t="shared" si="87"/>
        <v>0.93966286258120801</v>
      </c>
    </row>
    <row r="1353" spans="1:13" ht="27.6">
      <c r="A1353" t="s">
        <v>164</v>
      </c>
      <c r="B1353" t="s">
        <v>228</v>
      </c>
      <c r="C1353" s="14" t="s">
        <v>230</v>
      </c>
      <c r="D1353" t="s">
        <v>465</v>
      </c>
      <c r="E1353" t="s">
        <v>483</v>
      </c>
      <c r="F1353" s="20">
        <v>2032</v>
      </c>
      <c r="G1353" s="20">
        <v>61</v>
      </c>
      <c r="H1353" s="11">
        <v>20651.0733326107</v>
      </c>
      <c r="I1353" s="10">
        <v>3070511.8621906401</v>
      </c>
      <c r="J1353" s="33">
        <f t="shared" si="84"/>
        <v>6.7256126207821598E-3</v>
      </c>
      <c r="K1353" s="33">
        <f t="shared" si="85"/>
        <v>6.7030463073224356E-3</v>
      </c>
      <c r="L1353" s="33">
        <f t="shared" si="86"/>
        <v>0.93966286258120801</v>
      </c>
      <c r="M1353" s="33">
        <f t="shared" si="87"/>
        <v>0.93336425890005503</v>
      </c>
    </row>
    <row r="1354" spans="1:13" ht="27.6">
      <c r="A1354" t="s">
        <v>164</v>
      </c>
      <c r="B1354" t="s">
        <v>228</v>
      </c>
      <c r="C1354" s="14" t="s">
        <v>230</v>
      </c>
      <c r="D1354" t="s">
        <v>465</v>
      </c>
      <c r="E1354" t="s">
        <v>483</v>
      </c>
      <c r="F1354" s="20">
        <v>2032</v>
      </c>
      <c r="G1354" s="20">
        <v>62</v>
      </c>
      <c r="H1354" s="11">
        <v>21929.911798965699</v>
      </c>
      <c r="I1354" s="10">
        <v>2978256.8083782298</v>
      </c>
      <c r="J1354" s="33">
        <f t="shared" si="84"/>
        <v>7.3633380900108951E-3</v>
      </c>
      <c r="K1354" s="33">
        <f t="shared" si="85"/>
        <v>7.3362951322859526E-3</v>
      </c>
      <c r="L1354" s="33">
        <f t="shared" si="86"/>
        <v>0.93336425890005503</v>
      </c>
      <c r="M1354" s="33">
        <f t="shared" si="87"/>
        <v>0.92651682323083684</v>
      </c>
    </row>
    <row r="1355" spans="1:13" ht="27.6">
      <c r="A1355" t="s">
        <v>164</v>
      </c>
      <c r="B1355" t="s">
        <v>228</v>
      </c>
      <c r="C1355" s="14" t="s">
        <v>230</v>
      </c>
      <c r="D1355" t="s">
        <v>465</v>
      </c>
      <c r="E1355" t="s">
        <v>483</v>
      </c>
      <c r="F1355" s="20">
        <v>2032</v>
      </c>
      <c r="G1355" s="20">
        <v>63</v>
      </c>
      <c r="H1355" s="11">
        <v>23198.580590463</v>
      </c>
      <c r="I1355" s="10">
        <v>2876738.37346901</v>
      </c>
      <c r="J1355" s="33">
        <f t="shared" si="84"/>
        <v>8.0641954806923311E-3</v>
      </c>
      <c r="K1355" s="33">
        <f t="shared" si="85"/>
        <v>8.0317670845068134E-3</v>
      </c>
      <c r="L1355" s="33">
        <f t="shared" si="86"/>
        <v>0.92651682323083684</v>
      </c>
      <c r="M1355" s="33">
        <f t="shared" si="87"/>
        <v>0.91907525590676964</v>
      </c>
    </row>
    <row r="1356" spans="1:13" ht="27.6">
      <c r="A1356" t="s">
        <v>164</v>
      </c>
      <c r="B1356" t="s">
        <v>228</v>
      </c>
      <c r="C1356" s="14" t="s">
        <v>230</v>
      </c>
      <c r="D1356" t="s">
        <v>465</v>
      </c>
      <c r="E1356" t="s">
        <v>483</v>
      </c>
      <c r="F1356" s="20">
        <v>2032</v>
      </c>
      <c r="G1356" s="20">
        <v>64</v>
      </c>
      <c r="H1356" s="11">
        <v>24350.133155027201</v>
      </c>
      <c r="I1356" s="10">
        <v>2756166.0617191601</v>
      </c>
      <c r="J1356" s="33">
        <f t="shared" si="84"/>
        <v>8.834784483137707E-3</v>
      </c>
      <c r="K1356" s="33">
        <f t="shared" si="85"/>
        <v>8.7958724521591813E-3</v>
      </c>
      <c r="L1356" s="33">
        <f t="shared" si="86"/>
        <v>0.91907525590676964</v>
      </c>
      <c r="M1356" s="33">
        <f t="shared" si="87"/>
        <v>0.9109911871818781</v>
      </c>
    </row>
    <row r="1357" spans="1:13" ht="27.6">
      <c r="A1357" t="s">
        <v>164</v>
      </c>
      <c r="B1357" t="s">
        <v>228</v>
      </c>
      <c r="C1357" s="14" t="s">
        <v>230</v>
      </c>
      <c r="D1357" t="s">
        <v>465</v>
      </c>
      <c r="E1357" t="s">
        <v>483</v>
      </c>
      <c r="F1357" s="20">
        <v>2032</v>
      </c>
      <c r="G1357" s="20">
        <v>65</v>
      </c>
      <c r="H1357" s="11">
        <v>24458.053340934799</v>
      </c>
      <c r="I1357" s="10">
        <v>2606065.7359094</v>
      </c>
      <c r="J1357" s="33">
        <f t="shared" si="84"/>
        <v>9.3850485058467013E-3</v>
      </c>
      <c r="K1357" s="33">
        <f t="shared" si="85"/>
        <v>9.3411463866364119E-3</v>
      </c>
      <c r="L1357" s="33">
        <f t="shared" si="86"/>
        <v>0.9109911871818781</v>
      </c>
      <c r="M1357" s="33">
        <f t="shared" si="87"/>
        <v>0.90248148514547644</v>
      </c>
    </row>
    <row r="1358" spans="1:13" ht="27.6">
      <c r="A1358" t="s">
        <v>164</v>
      </c>
      <c r="B1358" t="s">
        <v>228</v>
      </c>
      <c r="C1358" s="14" t="s">
        <v>230</v>
      </c>
      <c r="D1358" t="s">
        <v>465</v>
      </c>
      <c r="E1358" t="s">
        <v>483</v>
      </c>
      <c r="F1358" s="20">
        <v>2032</v>
      </c>
      <c r="G1358" s="20">
        <v>66</v>
      </c>
      <c r="H1358" s="11">
        <v>25610.470553251402</v>
      </c>
      <c r="I1358" s="10">
        <v>2490497.9823447498</v>
      </c>
      <c r="J1358" s="33">
        <f t="shared" si="84"/>
        <v>1.0283272957779994E-2</v>
      </c>
      <c r="K1358" s="33">
        <f t="shared" si="85"/>
        <v>1.0230580876772311E-2</v>
      </c>
      <c r="L1358" s="33">
        <f t="shared" si="86"/>
        <v>0.90248148514547644</v>
      </c>
      <c r="M1358" s="33">
        <f t="shared" si="87"/>
        <v>0.89324857532190605</v>
      </c>
    </row>
    <row r="1359" spans="1:13" ht="27.6">
      <c r="A1359" t="s">
        <v>164</v>
      </c>
      <c r="B1359" t="s">
        <v>228</v>
      </c>
      <c r="C1359" s="14" t="s">
        <v>230</v>
      </c>
      <c r="D1359" t="s">
        <v>465</v>
      </c>
      <c r="E1359" t="s">
        <v>483</v>
      </c>
      <c r="F1359" s="20">
        <v>2032</v>
      </c>
      <c r="G1359" s="20">
        <v>67</v>
      </c>
      <c r="H1359" s="11">
        <v>26558.873766933899</v>
      </c>
      <c r="I1359" s="10">
        <v>2354587.2414300302</v>
      </c>
      <c r="J1359" s="33">
        <f t="shared" si="84"/>
        <v>1.1279630374113336E-2</v>
      </c>
      <c r="K1359" s="33">
        <f t="shared" si="85"/>
        <v>1.1216253855142577E-2</v>
      </c>
      <c r="L1359" s="33">
        <f t="shared" si="86"/>
        <v>0.89324857532190605</v>
      </c>
      <c r="M1359" s="33">
        <f t="shared" si="87"/>
        <v>0.88322967254535112</v>
      </c>
    </row>
    <row r="1360" spans="1:13" ht="27.6">
      <c r="A1360" t="s">
        <v>164</v>
      </c>
      <c r="B1360" t="s">
        <v>228</v>
      </c>
      <c r="C1360" s="14" t="s">
        <v>230</v>
      </c>
      <c r="D1360" t="s">
        <v>465</v>
      </c>
      <c r="E1360" t="s">
        <v>483</v>
      </c>
      <c r="F1360" s="20">
        <v>2032</v>
      </c>
      <c r="G1360" s="20">
        <v>68</v>
      </c>
      <c r="H1360" s="11">
        <v>27475.2140711621</v>
      </c>
      <c r="I1360" s="10">
        <v>2219038.5135968099</v>
      </c>
      <c r="J1360" s="33">
        <f t="shared" si="84"/>
        <v>1.2381585043617784E-2</v>
      </c>
      <c r="K1360" s="33">
        <f t="shared" si="85"/>
        <v>1.2305248599717489E-2</v>
      </c>
      <c r="L1360" s="33">
        <f t="shared" si="86"/>
        <v>0.88322967254535112</v>
      </c>
      <c r="M1360" s="33">
        <f t="shared" si="87"/>
        <v>0.87236131185403354</v>
      </c>
    </row>
    <row r="1361" spans="1:13" ht="27.6">
      <c r="A1361" t="s">
        <v>164</v>
      </c>
      <c r="B1361" t="s">
        <v>228</v>
      </c>
      <c r="C1361" s="14" t="s">
        <v>230</v>
      </c>
      <c r="D1361" t="s">
        <v>465</v>
      </c>
      <c r="E1361" t="s">
        <v>483</v>
      </c>
      <c r="F1361" s="20">
        <v>2032</v>
      </c>
      <c r="G1361" s="20">
        <v>69</v>
      </c>
      <c r="H1361" s="11">
        <v>28403.888232996</v>
      </c>
      <c r="I1361" s="10">
        <v>2088204.05638759</v>
      </c>
      <c r="J1361" s="33">
        <f t="shared" si="84"/>
        <v>1.3602065442843855E-2</v>
      </c>
      <c r="K1361" s="33">
        <f t="shared" si="85"/>
        <v>1.3509975361976068E-2</v>
      </c>
      <c r="L1361" s="33">
        <f t="shared" si="86"/>
        <v>0.87236131185403354</v>
      </c>
      <c r="M1361" s="33">
        <f t="shared" si="87"/>
        <v>0.86057573202414439</v>
      </c>
    </row>
    <row r="1362" spans="1:13" ht="27.6">
      <c r="A1362" t="s">
        <v>164</v>
      </c>
      <c r="B1362" t="s">
        <v>228</v>
      </c>
      <c r="C1362" s="14" t="s">
        <v>230</v>
      </c>
      <c r="D1362" t="s">
        <v>465</v>
      </c>
      <c r="E1362" t="s">
        <v>483</v>
      </c>
      <c r="F1362" s="20">
        <v>2033</v>
      </c>
      <c r="G1362" s="20">
        <v>30</v>
      </c>
      <c r="H1362" s="11">
        <v>767.90044983263203</v>
      </c>
      <c r="I1362" s="10">
        <v>4369790.3200793499</v>
      </c>
      <c r="J1362" s="33">
        <f t="shared" si="84"/>
        <v>1.7572935852416092E-4</v>
      </c>
      <c r="K1362" s="33">
        <f t="shared" si="85"/>
        <v>1.7571391902482247E-4</v>
      </c>
      <c r="L1362" s="33">
        <f t="shared" si="86"/>
        <v>1</v>
      </c>
      <c r="M1362" s="33">
        <f t="shared" si="87"/>
        <v>0.99982428608097518</v>
      </c>
    </row>
    <row r="1363" spans="1:13" ht="27.6">
      <c r="A1363" t="s">
        <v>164</v>
      </c>
      <c r="B1363" t="s">
        <v>228</v>
      </c>
      <c r="C1363" s="14" t="s">
        <v>230</v>
      </c>
      <c r="D1363" t="s">
        <v>465</v>
      </c>
      <c r="E1363" t="s">
        <v>483</v>
      </c>
      <c r="F1363" s="20">
        <v>2033</v>
      </c>
      <c r="G1363" s="20">
        <v>31</v>
      </c>
      <c r="H1363" s="11">
        <v>1092.8310367557899</v>
      </c>
      <c r="I1363" s="10">
        <v>4349053.5516867796</v>
      </c>
      <c r="J1363" s="33">
        <f t="shared" si="84"/>
        <v>2.5128019781038005E-4</v>
      </c>
      <c r="K1363" s="33">
        <f t="shared" si="85"/>
        <v>2.512486295856986E-4</v>
      </c>
      <c r="L1363" s="33">
        <f t="shared" si="86"/>
        <v>0.99982428608097518</v>
      </c>
      <c r="M1363" s="33">
        <f t="shared" si="87"/>
        <v>0.99957308159927083</v>
      </c>
    </row>
    <row r="1364" spans="1:13" ht="27.6">
      <c r="A1364" t="s">
        <v>164</v>
      </c>
      <c r="B1364" t="s">
        <v>228</v>
      </c>
      <c r="C1364" s="14" t="s">
        <v>230</v>
      </c>
      <c r="D1364" t="s">
        <v>465</v>
      </c>
      <c r="E1364" t="s">
        <v>483</v>
      </c>
      <c r="F1364" s="20">
        <v>2033</v>
      </c>
      <c r="G1364" s="20">
        <v>32</v>
      </c>
      <c r="H1364" s="11">
        <v>1143.4728140252701</v>
      </c>
      <c r="I1364" s="10">
        <v>4329511.8918926204</v>
      </c>
      <c r="J1364" s="33">
        <f t="shared" si="84"/>
        <v>2.6411125378048277E-4</v>
      </c>
      <c r="K1364" s="33">
        <f t="shared" si="85"/>
        <v>2.6407637947356566E-4</v>
      </c>
      <c r="L1364" s="33">
        <f t="shared" si="86"/>
        <v>0.99957308159927083</v>
      </c>
      <c r="M1364" s="33">
        <f t="shared" si="87"/>
        <v>0.9993091179588629</v>
      </c>
    </row>
    <row r="1365" spans="1:13" ht="27.6">
      <c r="A1365" t="s">
        <v>164</v>
      </c>
      <c r="B1365" t="s">
        <v>228</v>
      </c>
      <c r="C1365" s="14" t="s">
        <v>230</v>
      </c>
      <c r="D1365" t="s">
        <v>465</v>
      </c>
      <c r="E1365" t="s">
        <v>483</v>
      </c>
      <c r="F1365" s="20">
        <v>2033</v>
      </c>
      <c r="G1365" s="20">
        <v>33</v>
      </c>
      <c r="H1365" s="11">
        <v>1204.80173481015</v>
      </c>
      <c r="I1365" s="10">
        <v>4309737.6682951301</v>
      </c>
      <c r="J1365" s="33">
        <f t="shared" si="84"/>
        <v>2.7955338063227227E-4</v>
      </c>
      <c r="K1365" s="33">
        <f t="shared" si="85"/>
        <v>2.7951430922690257E-4</v>
      </c>
      <c r="L1365" s="33">
        <f t="shared" si="86"/>
        <v>0.9993091179588629</v>
      </c>
      <c r="M1365" s="33">
        <f t="shared" si="87"/>
        <v>0.99902979676105252</v>
      </c>
    </row>
    <row r="1366" spans="1:13" ht="27.6">
      <c r="A1366" t="s">
        <v>164</v>
      </c>
      <c r="B1366" t="s">
        <v>228</v>
      </c>
      <c r="C1366" s="14" t="s">
        <v>230</v>
      </c>
      <c r="D1366" t="s">
        <v>465</v>
      </c>
      <c r="E1366" t="s">
        <v>483</v>
      </c>
      <c r="F1366" s="20">
        <v>2033</v>
      </c>
      <c r="G1366" s="20">
        <v>34</v>
      </c>
      <c r="H1366" s="11">
        <v>1288.4562735849699</v>
      </c>
      <c r="I1366" s="10">
        <v>4329705.46638925</v>
      </c>
      <c r="J1366" s="33">
        <f t="shared" si="84"/>
        <v>2.9758520148472724E-4</v>
      </c>
      <c r="K1366" s="33">
        <f t="shared" si="85"/>
        <v>2.9754092740053029E-4</v>
      </c>
      <c r="L1366" s="33">
        <f t="shared" si="86"/>
        <v>0.99902979676105252</v>
      </c>
      <c r="M1366" s="33">
        <f t="shared" si="87"/>
        <v>0.99873254450882343</v>
      </c>
    </row>
    <row r="1367" spans="1:13" ht="27.6">
      <c r="A1367" t="s">
        <v>164</v>
      </c>
      <c r="B1367" t="s">
        <v>228</v>
      </c>
      <c r="C1367" s="14" t="s">
        <v>230</v>
      </c>
      <c r="D1367" t="s">
        <v>465</v>
      </c>
      <c r="E1367" t="s">
        <v>483</v>
      </c>
      <c r="F1367" s="20">
        <v>2033</v>
      </c>
      <c r="G1367" s="20">
        <v>35</v>
      </c>
      <c r="H1367" s="11">
        <v>1772.1370675411399</v>
      </c>
      <c r="I1367" s="10">
        <v>4388845.5584513098</v>
      </c>
      <c r="J1367" s="33">
        <f t="shared" si="84"/>
        <v>4.0378205246449211E-4</v>
      </c>
      <c r="K1367" s="33">
        <f t="shared" si="85"/>
        <v>4.0370054346250406E-4</v>
      </c>
      <c r="L1367" s="33">
        <f t="shared" si="86"/>
        <v>0.99873254450882343</v>
      </c>
      <c r="M1367" s="33">
        <f t="shared" si="87"/>
        <v>0.99832935563783154</v>
      </c>
    </row>
    <row r="1368" spans="1:13" ht="27.6">
      <c r="A1368" t="s">
        <v>164</v>
      </c>
      <c r="B1368" t="s">
        <v>228</v>
      </c>
      <c r="C1368" s="14" t="s">
        <v>230</v>
      </c>
      <c r="D1368" t="s">
        <v>465</v>
      </c>
      <c r="E1368" t="s">
        <v>483</v>
      </c>
      <c r="F1368" s="20">
        <v>2033</v>
      </c>
      <c r="G1368" s="20">
        <v>36</v>
      </c>
      <c r="H1368" s="11">
        <v>2232.6383210138902</v>
      </c>
      <c r="I1368" s="10">
        <v>4526942.3784159198</v>
      </c>
      <c r="J1368" s="33">
        <f t="shared" si="84"/>
        <v>4.9318903011863415E-4</v>
      </c>
      <c r="K1368" s="33">
        <f t="shared" si="85"/>
        <v>4.9306743239996287E-4</v>
      </c>
      <c r="L1368" s="33">
        <f t="shared" si="86"/>
        <v>0.99832935563783154</v>
      </c>
      <c r="M1368" s="33">
        <f t="shared" si="87"/>
        <v>0.99783711194575764</v>
      </c>
    </row>
    <row r="1369" spans="1:13" ht="27.6">
      <c r="A1369" t="s">
        <v>164</v>
      </c>
      <c r="B1369" t="s">
        <v>228</v>
      </c>
      <c r="C1369" s="14" t="s">
        <v>230</v>
      </c>
      <c r="D1369" t="s">
        <v>465</v>
      </c>
      <c r="E1369" t="s">
        <v>483</v>
      </c>
      <c r="F1369" s="20">
        <v>2033</v>
      </c>
      <c r="G1369" s="20">
        <v>37</v>
      </c>
      <c r="H1369" s="11">
        <v>2370.7527624190202</v>
      </c>
      <c r="I1369" s="10">
        <v>4483027.1080123503</v>
      </c>
      <c r="J1369" s="33">
        <f t="shared" si="84"/>
        <v>5.2882855831539821E-4</v>
      </c>
      <c r="K1369" s="33">
        <f t="shared" si="85"/>
        <v>5.2868875313871744E-4</v>
      </c>
      <c r="L1369" s="33">
        <f t="shared" si="86"/>
        <v>0.99783711194575764</v>
      </c>
      <c r="M1369" s="33">
        <f t="shared" si="87"/>
        <v>0.99730956668720749</v>
      </c>
    </row>
    <row r="1370" spans="1:13" ht="27.6">
      <c r="A1370" t="s">
        <v>164</v>
      </c>
      <c r="B1370" t="s">
        <v>228</v>
      </c>
      <c r="C1370" s="14" t="s">
        <v>230</v>
      </c>
      <c r="D1370" t="s">
        <v>465</v>
      </c>
      <c r="E1370" t="s">
        <v>483</v>
      </c>
      <c r="F1370" s="20">
        <v>2033</v>
      </c>
      <c r="G1370" s="20">
        <v>38</v>
      </c>
      <c r="H1370" s="11">
        <v>2505.70286970092</v>
      </c>
      <c r="I1370" s="10">
        <v>4408906.2370648701</v>
      </c>
      <c r="J1370" s="33">
        <f t="shared" si="84"/>
        <v>5.6832754768879707E-4</v>
      </c>
      <c r="K1370" s="33">
        <f t="shared" si="85"/>
        <v>5.6816608017828951E-4</v>
      </c>
      <c r="L1370" s="33">
        <f t="shared" si="86"/>
        <v>0.99730956668720749</v>
      </c>
      <c r="M1370" s="33">
        <f t="shared" si="87"/>
        <v>0.99674292921997854</v>
      </c>
    </row>
    <row r="1371" spans="1:13" ht="27.6">
      <c r="A1371" t="s">
        <v>164</v>
      </c>
      <c r="B1371" t="s">
        <v>228</v>
      </c>
      <c r="C1371" s="14" t="s">
        <v>230</v>
      </c>
      <c r="D1371" t="s">
        <v>465</v>
      </c>
      <c r="E1371" t="s">
        <v>483</v>
      </c>
      <c r="F1371" s="20">
        <v>2033</v>
      </c>
      <c r="G1371" s="20">
        <v>39</v>
      </c>
      <c r="H1371" s="11">
        <v>2661.9147096961701</v>
      </c>
      <c r="I1371" s="10">
        <v>4350313.8356067603</v>
      </c>
      <c r="J1371" s="33">
        <f t="shared" si="84"/>
        <v>6.1189027051536827E-4</v>
      </c>
      <c r="K1371" s="33">
        <f t="shared" si="85"/>
        <v>6.1170310384084381E-4</v>
      </c>
      <c r="L1371" s="33">
        <f t="shared" si="86"/>
        <v>0.99674292921997854</v>
      </c>
      <c r="M1371" s="33">
        <f t="shared" si="87"/>
        <v>0.99613321847644321</v>
      </c>
    </row>
    <row r="1372" spans="1:13" ht="27.6">
      <c r="A1372" t="s">
        <v>164</v>
      </c>
      <c r="B1372" t="s">
        <v>228</v>
      </c>
      <c r="C1372" s="14" t="s">
        <v>230</v>
      </c>
      <c r="D1372" t="s">
        <v>465</v>
      </c>
      <c r="E1372" t="s">
        <v>483</v>
      </c>
      <c r="F1372" s="20">
        <v>2033</v>
      </c>
      <c r="G1372" s="20">
        <v>40</v>
      </c>
      <c r="H1372" s="11">
        <v>3529.08466317072</v>
      </c>
      <c r="I1372" s="10">
        <v>4295145.8301604502</v>
      </c>
      <c r="J1372" s="33">
        <f t="shared" si="84"/>
        <v>8.2164489931623277E-4</v>
      </c>
      <c r="K1372" s="33">
        <f t="shared" si="85"/>
        <v>8.2130744157571378E-4</v>
      </c>
      <c r="L1372" s="33">
        <f t="shared" si="86"/>
        <v>0.99613321847644321</v>
      </c>
      <c r="M1372" s="33">
        <f t="shared" si="87"/>
        <v>0.99531508685130776</v>
      </c>
    </row>
    <row r="1373" spans="1:13" ht="27.6">
      <c r="A1373" t="s">
        <v>164</v>
      </c>
      <c r="B1373" t="s">
        <v>228</v>
      </c>
      <c r="C1373" s="14" t="s">
        <v>230</v>
      </c>
      <c r="D1373" t="s">
        <v>465</v>
      </c>
      <c r="E1373" t="s">
        <v>483</v>
      </c>
      <c r="F1373" s="20">
        <v>2033</v>
      </c>
      <c r="G1373" s="20">
        <v>41</v>
      </c>
      <c r="H1373" s="11">
        <v>3842.2710683242899</v>
      </c>
      <c r="I1373" s="10">
        <v>4329823.1380819604</v>
      </c>
      <c r="J1373" s="33">
        <f t="shared" si="84"/>
        <v>8.8739677021227063E-4</v>
      </c>
      <c r="K1373" s="33">
        <f t="shared" si="85"/>
        <v>8.8700315013934272E-4</v>
      </c>
      <c r="L1373" s="33">
        <f t="shared" si="86"/>
        <v>0.99531508685130776</v>
      </c>
      <c r="M1373" s="33">
        <f t="shared" si="87"/>
        <v>0.99443223923388946</v>
      </c>
    </row>
    <row r="1374" spans="1:13" ht="27.6">
      <c r="A1374" t="s">
        <v>164</v>
      </c>
      <c r="B1374" t="s">
        <v>228</v>
      </c>
      <c r="C1374" s="14" t="s">
        <v>230</v>
      </c>
      <c r="D1374" t="s">
        <v>465</v>
      </c>
      <c r="E1374" t="s">
        <v>483</v>
      </c>
      <c r="F1374" s="20">
        <v>2033</v>
      </c>
      <c r="G1374" s="20">
        <v>42</v>
      </c>
      <c r="H1374" s="11">
        <v>4181.0237290345904</v>
      </c>
      <c r="I1374" s="10">
        <v>4345387.2244885098</v>
      </c>
      <c r="J1374" s="33">
        <f t="shared" si="84"/>
        <v>9.6217517865205518E-4</v>
      </c>
      <c r="K1374" s="33">
        <f t="shared" si="85"/>
        <v>9.6171243653975225E-4</v>
      </c>
      <c r="L1374" s="33">
        <f t="shared" si="86"/>
        <v>0.99443223923388946</v>
      </c>
      <c r="M1374" s="33">
        <f t="shared" si="87"/>
        <v>0.99347588138212217</v>
      </c>
    </row>
    <row r="1375" spans="1:13" ht="27.6">
      <c r="A1375" t="s">
        <v>164</v>
      </c>
      <c r="B1375" t="s">
        <v>228</v>
      </c>
      <c r="C1375" s="14" t="s">
        <v>230</v>
      </c>
      <c r="D1375" t="s">
        <v>465</v>
      </c>
      <c r="E1375" t="s">
        <v>483</v>
      </c>
      <c r="F1375" s="20">
        <v>2033</v>
      </c>
      <c r="G1375" s="20">
        <v>43</v>
      </c>
      <c r="H1375" s="11">
        <v>6331.8276781773002</v>
      </c>
      <c r="I1375" s="10">
        <v>6396980.7401362797</v>
      </c>
      <c r="J1375" s="33">
        <f t="shared" si="84"/>
        <v>9.8981502921367381E-4</v>
      </c>
      <c r="K1375" s="33">
        <f t="shared" si="85"/>
        <v>9.8932532390350048E-4</v>
      </c>
      <c r="L1375" s="33">
        <f t="shared" si="86"/>
        <v>0.99347588138212217</v>
      </c>
      <c r="M1375" s="33">
        <f t="shared" si="87"/>
        <v>0.99249301053398353</v>
      </c>
    </row>
    <row r="1376" spans="1:13" ht="27.6">
      <c r="A1376" t="s">
        <v>164</v>
      </c>
      <c r="B1376" t="s">
        <v>228</v>
      </c>
      <c r="C1376" s="14" t="s">
        <v>230</v>
      </c>
      <c r="D1376" t="s">
        <v>465</v>
      </c>
      <c r="E1376" t="s">
        <v>483</v>
      </c>
      <c r="F1376" s="20">
        <v>2033</v>
      </c>
      <c r="G1376" s="20">
        <v>44</v>
      </c>
      <c r="H1376" s="11">
        <v>4907.4634558060698</v>
      </c>
      <c r="I1376" s="10">
        <v>4298834.7823232403</v>
      </c>
      <c r="J1376" s="33">
        <f t="shared" si="84"/>
        <v>1.1415799174198328E-3</v>
      </c>
      <c r="K1376" s="33">
        <f t="shared" si="85"/>
        <v>1.1409285629472299E-3</v>
      </c>
      <c r="L1376" s="33">
        <f t="shared" si="86"/>
        <v>0.99249301053398353</v>
      </c>
      <c r="M1376" s="33">
        <f t="shared" si="87"/>
        <v>0.9913606469097398</v>
      </c>
    </row>
    <row r="1377" spans="1:13" ht="27.6">
      <c r="A1377" t="s">
        <v>164</v>
      </c>
      <c r="B1377" t="s">
        <v>228</v>
      </c>
      <c r="C1377" s="14" t="s">
        <v>230</v>
      </c>
      <c r="D1377" t="s">
        <v>465</v>
      </c>
      <c r="E1377" t="s">
        <v>483</v>
      </c>
      <c r="F1377" s="20">
        <v>2033</v>
      </c>
      <c r="G1377" s="20">
        <v>45</v>
      </c>
      <c r="H1377" s="11">
        <v>6303.3304272262003</v>
      </c>
      <c r="I1377" s="10">
        <v>4279052.4167410396</v>
      </c>
      <c r="J1377" s="33">
        <f t="shared" si="84"/>
        <v>1.473066888025379E-3</v>
      </c>
      <c r="K1377" s="33">
        <f t="shared" si="85"/>
        <v>1.4719824575419871E-3</v>
      </c>
      <c r="L1377" s="33">
        <f t="shared" si="86"/>
        <v>0.9913606469097398</v>
      </c>
      <c r="M1377" s="33">
        <f t="shared" si="87"/>
        <v>0.98990138142839124</v>
      </c>
    </row>
    <row r="1378" spans="1:13" ht="27.6">
      <c r="A1378" t="s">
        <v>164</v>
      </c>
      <c r="B1378" t="s">
        <v>228</v>
      </c>
      <c r="C1378" s="14" t="s">
        <v>230</v>
      </c>
      <c r="D1378" t="s">
        <v>465</v>
      </c>
      <c r="E1378" t="s">
        <v>483</v>
      </c>
      <c r="F1378" s="20">
        <v>2033</v>
      </c>
      <c r="G1378" s="20">
        <v>46</v>
      </c>
      <c r="H1378" s="11">
        <v>6683.63089667441</v>
      </c>
      <c r="I1378" s="10">
        <v>4143474.3355886098</v>
      </c>
      <c r="J1378" s="33">
        <f t="shared" si="84"/>
        <v>1.6130499082058277E-3</v>
      </c>
      <c r="K1378" s="33">
        <f t="shared" si="85"/>
        <v>1.6117496424278288E-3</v>
      </c>
      <c r="L1378" s="33">
        <f t="shared" si="86"/>
        <v>0.98990138142839124</v>
      </c>
      <c r="M1378" s="33">
        <f t="shared" si="87"/>
        <v>0.9883059082308352</v>
      </c>
    </row>
    <row r="1379" spans="1:13" ht="27.6">
      <c r="A1379" t="s">
        <v>164</v>
      </c>
      <c r="B1379" t="s">
        <v>228</v>
      </c>
      <c r="C1379" s="14" t="s">
        <v>230</v>
      </c>
      <c r="D1379" t="s">
        <v>465</v>
      </c>
      <c r="E1379" t="s">
        <v>483</v>
      </c>
      <c r="F1379" s="20">
        <v>2033</v>
      </c>
      <c r="G1379" s="20">
        <v>47</v>
      </c>
      <c r="H1379" s="11">
        <v>7256.4387878243997</v>
      </c>
      <c r="I1379" s="10">
        <v>4105203.4727976299</v>
      </c>
      <c r="J1379" s="33">
        <f t="shared" si="84"/>
        <v>1.7676197625544864E-3</v>
      </c>
      <c r="K1379" s="33">
        <f t="shared" si="85"/>
        <v>1.7660584428174086E-3</v>
      </c>
      <c r="L1379" s="33">
        <f t="shared" si="86"/>
        <v>0.9883059082308352</v>
      </c>
      <c r="M1379" s="33">
        <f t="shared" si="87"/>
        <v>0.98656050223751779</v>
      </c>
    </row>
    <row r="1380" spans="1:13" ht="27.6">
      <c r="A1380" t="s">
        <v>164</v>
      </c>
      <c r="B1380" t="s">
        <v>228</v>
      </c>
      <c r="C1380" s="14" t="s">
        <v>230</v>
      </c>
      <c r="D1380" t="s">
        <v>465</v>
      </c>
      <c r="E1380" t="s">
        <v>483</v>
      </c>
      <c r="F1380" s="20">
        <v>2033</v>
      </c>
      <c r="G1380" s="20">
        <v>48</v>
      </c>
      <c r="H1380" s="11">
        <v>8057.9877606267301</v>
      </c>
      <c r="I1380" s="10">
        <v>4158930.4997567101</v>
      </c>
      <c r="J1380" s="33">
        <f t="shared" si="84"/>
        <v>1.9375144069125722E-3</v>
      </c>
      <c r="K1380" s="33">
        <f t="shared" si="85"/>
        <v>1.9356386375131152E-3</v>
      </c>
      <c r="L1380" s="33">
        <f t="shared" si="86"/>
        <v>0.98656050223751779</v>
      </c>
      <c r="M1380" s="33">
        <f t="shared" si="87"/>
        <v>0.98465087761114256</v>
      </c>
    </row>
    <row r="1381" spans="1:13" ht="27.6">
      <c r="A1381" t="s">
        <v>164</v>
      </c>
      <c r="B1381" t="s">
        <v>228</v>
      </c>
      <c r="C1381" s="14" t="s">
        <v>230</v>
      </c>
      <c r="D1381" t="s">
        <v>465</v>
      </c>
      <c r="E1381" t="s">
        <v>483</v>
      </c>
      <c r="F1381" s="20">
        <v>2033</v>
      </c>
      <c r="G1381" s="20">
        <v>49</v>
      </c>
      <c r="H1381" s="11">
        <v>8993.2651166804899</v>
      </c>
      <c r="I1381" s="10">
        <v>4236738.5517576998</v>
      </c>
      <c r="J1381" s="33">
        <f t="shared" si="84"/>
        <v>2.1226858836850921E-3</v>
      </c>
      <c r="K1381" s="33">
        <f t="shared" si="85"/>
        <v>2.1204345792238399E-3</v>
      </c>
      <c r="L1381" s="33">
        <f t="shared" si="86"/>
        <v>0.98465087761114256</v>
      </c>
      <c r="M1381" s="33">
        <f t="shared" si="87"/>
        <v>0.9825629898417928</v>
      </c>
    </row>
    <row r="1382" spans="1:13" ht="27.6">
      <c r="A1382" t="s">
        <v>164</v>
      </c>
      <c r="B1382" t="s">
        <v>228</v>
      </c>
      <c r="C1382" s="14" t="s">
        <v>230</v>
      </c>
      <c r="D1382" t="s">
        <v>465</v>
      </c>
      <c r="E1382" t="s">
        <v>483</v>
      </c>
      <c r="F1382" s="20">
        <v>2033</v>
      </c>
      <c r="G1382" s="20">
        <v>50</v>
      </c>
      <c r="H1382" s="11">
        <v>10356.7135415877</v>
      </c>
      <c r="I1382" s="10">
        <v>4206538.9219399504</v>
      </c>
      <c r="J1382" s="33">
        <f t="shared" si="84"/>
        <v>2.462051043334087E-3</v>
      </c>
      <c r="K1382" s="33">
        <f t="shared" si="85"/>
        <v>2.4590226815011107E-3</v>
      </c>
      <c r="L1382" s="33">
        <f t="shared" si="86"/>
        <v>0.9825629898417928</v>
      </c>
      <c r="M1382" s="33">
        <f t="shared" si="87"/>
        <v>0.98014684516376827</v>
      </c>
    </row>
    <row r="1383" spans="1:13" ht="27.6">
      <c r="A1383" t="s">
        <v>164</v>
      </c>
      <c r="B1383" t="s">
        <v>228</v>
      </c>
      <c r="C1383" s="14" t="s">
        <v>230</v>
      </c>
      <c r="D1383" t="s">
        <v>465</v>
      </c>
      <c r="E1383" t="s">
        <v>483</v>
      </c>
      <c r="F1383" s="20">
        <v>2033</v>
      </c>
      <c r="G1383" s="20">
        <v>51</v>
      </c>
      <c r="H1383" s="11">
        <v>10947.4899001142</v>
      </c>
      <c r="I1383" s="10">
        <v>4064482.7618305902</v>
      </c>
      <c r="J1383" s="33">
        <f t="shared" si="84"/>
        <v>2.6934521663916698E-3</v>
      </c>
      <c r="K1383" s="33">
        <f t="shared" si="85"/>
        <v>2.689828078604628E-3</v>
      </c>
      <c r="L1383" s="33">
        <f t="shared" si="86"/>
        <v>0.98014684516376827</v>
      </c>
      <c r="M1383" s="33">
        <f t="shared" si="87"/>
        <v>0.97751041865849098</v>
      </c>
    </row>
    <row r="1384" spans="1:13" ht="27.6">
      <c r="A1384" t="s">
        <v>164</v>
      </c>
      <c r="B1384" t="s">
        <v>228</v>
      </c>
      <c r="C1384" s="14" t="s">
        <v>230</v>
      </c>
      <c r="D1384" t="s">
        <v>465</v>
      </c>
      <c r="E1384" t="s">
        <v>483</v>
      </c>
      <c r="F1384" s="20">
        <v>2033</v>
      </c>
      <c r="G1384" s="20">
        <v>52</v>
      </c>
      <c r="H1384" s="11">
        <v>11726.2658940243</v>
      </c>
      <c r="I1384" s="10">
        <v>3984220.67287204</v>
      </c>
      <c r="J1384" s="33">
        <f t="shared" si="84"/>
        <v>2.9431768109298472E-3</v>
      </c>
      <c r="K1384" s="33">
        <f t="shared" si="85"/>
        <v>2.9388499120434064E-3</v>
      </c>
      <c r="L1384" s="33">
        <f t="shared" si="86"/>
        <v>0.97751041865849098</v>
      </c>
      <c r="M1384" s="33">
        <f t="shared" si="87"/>
        <v>0.974637662250595</v>
      </c>
    </row>
    <row r="1385" spans="1:13" ht="27.6">
      <c r="A1385" t="s">
        <v>164</v>
      </c>
      <c r="B1385" t="s">
        <v>228</v>
      </c>
      <c r="C1385" s="14" t="s">
        <v>230</v>
      </c>
      <c r="D1385" t="s">
        <v>465</v>
      </c>
      <c r="E1385" t="s">
        <v>483</v>
      </c>
      <c r="F1385" s="20">
        <v>2033</v>
      </c>
      <c r="G1385" s="20">
        <v>53</v>
      </c>
      <c r="H1385" s="11">
        <v>12598.5287672831</v>
      </c>
      <c r="I1385" s="10">
        <v>3919077.06459114</v>
      </c>
      <c r="J1385" s="33">
        <f t="shared" si="84"/>
        <v>3.2146672697791027E-3</v>
      </c>
      <c r="K1385" s="33">
        <f t="shared" si="85"/>
        <v>3.2095057592790299E-3</v>
      </c>
      <c r="L1385" s="33">
        <f t="shared" si="86"/>
        <v>0.974637662250595</v>
      </c>
      <c r="M1385" s="33">
        <f t="shared" si="87"/>
        <v>0.97150955706039144</v>
      </c>
    </row>
    <row r="1386" spans="1:13" ht="27.6">
      <c r="A1386" t="s">
        <v>164</v>
      </c>
      <c r="B1386" t="s">
        <v>228</v>
      </c>
      <c r="C1386" s="14" t="s">
        <v>230</v>
      </c>
      <c r="D1386" t="s">
        <v>465</v>
      </c>
      <c r="E1386" t="s">
        <v>483</v>
      </c>
      <c r="F1386" s="20">
        <v>2033</v>
      </c>
      <c r="G1386" s="20">
        <v>54</v>
      </c>
      <c r="H1386" s="11">
        <v>13508.7140391705</v>
      </c>
      <c r="I1386" s="10">
        <v>3848151.4286249401</v>
      </c>
      <c r="J1386" s="33">
        <f t="shared" si="84"/>
        <v>3.5104424266374488E-3</v>
      </c>
      <c r="K1386" s="33">
        <f t="shared" si="85"/>
        <v>3.5042880272831978E-3</v>
      </c>
      <c r="L1386" s="33">
        <f t="shared" si="86"/>
        <v>0.97150955706039144</v>
      </c>
      <c r="M1386" s="33">
        <f t="shared" si="87"/>
        <v>0.96810510775119352</v>
      </c>
    </row>
    <row r="1387" spans="1:13" ht="27.6">
      <c r="A1387" t="s">
        <v>164</v>
      </c>
      <c r="B1387" t="s">
        <v>228</v>
      </c>
      <c r="C1387" s="14" t="s">
        <v>230</v>
      </c>
      <c r="D1387" t="s">
        <v>465</v>
      </c>
      <c r="E1387" t="s">
        <v>483</v>
      </c>
      <c r="F1387" s="20">
        <v>2033</v>
      </c>
      <c r="G1387" s="20">
        <v>55</v>
      </c>
      <c r="H1387" s="11">
        <v>14468.6694263319</v>
      </c>
      <c r="I1387" s="10">
        <v>3757838.6010300699</v>
      </c>
      <c r="J1387" s="33">
        <f t="shared" si="84"/>
        <v>3.8502636654926745E-3</v>
      </c>
      <c r="K1387" s="33">
        <f t="shared" si="85"/>
        <v>3.8428609042542305E-3</v>
      </c>
      <c r="L1387" s="33">
        <f t="shared" si="86"/>
        <v>0.96810510775119352</v>
      </c>
      <c r="M1387" s="33">
        <f t="shared" si="87"/>
        <v>0.96438481448140767</v>
      </c>
    </row>
    <row r="1388" spans="1:13" ht="27.6">
      <c r="A1388" t="s">
        <v>164</v>
      </c>
      <c r="B1388" t="s">
        <v>228</v>
      </c>
      <c r="C1388" s="14" t="s">
        <v>230</v>
      </c>
      <c r="D1388" t="s">
        <v>465</v>
      </c>
      <c r="E1388" t="s">
        <v>483</v>
      </c>
      <c r="F1388" s="20">
        <v>2033</v>
      </c>
      <c r="G1388" s="20">
        <v>56</v>
      </c>
      <c r="H1388" s="11">
        <v>15499.130109379999</v>
      </c>
      <c r="I1388" s="10">
        <v>3683199.2654143502</v>
      </c>
      <c r="J1388" s="33">
        <f t="shared" si="84"/>
        <v>4.2080617942446257E-3</v>
      </c>
      <c r="K1388" s="33">
        <f t="shared" si="85"/>
        <v>4.1992203083999202E-3</v>
      </c>
      <c r="L1388" s="33">
        <f t="shared" si="86"/>
        <v>0.96438481448140767</v>
      </c>
      <c r="M1388" s="33">
        <f t="shared" si="87"/>
        <v>0.96033515018332483</v>
      </c>
    </row>
    <row r="1389" spans="1:13" ht="27.6">
      <c r="A1389" t="s">
        <v>164</v>
      </c>
      <c r="B1389" t="s">
        <v>228</v>
      </c>
      <c r="C1389" s="14" t="s">
        <v>230</v>
      </c>
      <c r="D1389" t="s">
        <v>465</v>
      </c>
      <c r="E1389" t="s">
        <v>483</v>
      </c>
      <c r="F1389" s="20">
        <v>2033</v>
      </c>
      <c r="G1389" s="20">
        <v>57</v>
      </c>
      <c r="H1389" s="11">
        <v>16533.374726790498</v>
      </c>
      <c r="I1389" s="10">
        <v>3596984.2259786399</v>
      </c>
      <c r="J1389" s="33">
        <f t="shared" si="84"/>
        <v>4.596454609775839E-3</v>
      </c>
      <c r="K1389" s="33">
        <f t="shared" si="85"/>
        <v>4.5859070788897283E-3</v>
      </c>
      <c r="L1389" s="33">
        <f t="shared" si="86"/>
        <v>0.96033515018332483</v>
      </c>
      <c r="M1389" s="33">
        <f t="shared" si="87"/>
        <v>0.95593114241999244</v>
      </c>
    </row>
    <row r="1390" spans="1:13" ht="27.6">
      <c r="A1390" t="s">
        <v>164</v>
      </c>
      <c r="B1390" t="s">
        <v>228</v>
      </c>
      <c r="C1390" s="14" t="s">
        <v>230</v>
      </c>
      <c r="D1390" t="s">
        <v>465</v>
      </c>
      <c r="E1390" t="s">
        <v>483</v>
      </c>
      <c r="F1390" s="20">
        <v>2033</v>
      </c>
      <c r="G1390" s="20">
        <v>58</v>
      </c>
      <c r="H1390" s="11">
        <v>17630.668780223001</v>
      </c>
      <c r="I1390" s="10">
        <v>3509544.7173096202</v>
      </c>
      <c r="J1390" s="33">
        <f t="shared" si="84"/>
        <v>5.0236341749018898E-3</v>
      </c>
      <c r="K1390" s="33">
        <f t="shared" si="85"/>
        <v>5.0110368283885487E-3</v>
      </c>
      <c r="L1390" s="33">
        <f t="shared" si="86"/>
        <v>0.95593114241999244</v>
      </c>
      <c r="M1390" s="33">
        <f t="shared" si="87"/>
        <v>0.95114093625992235</v>
      </c>
    </row>
    <row r="1391" spans="1:13" ht="27.6">
      <c r="A1391" t="s">
        <v>164</v>
      </c>
      <c r="B1391" t="s">
        <v>228</v>
      </c>
      <c r="C1391" s="14" t="s">
        <v>230</v>
      </c>
      <c r="D1391" t="s">
        <v>465</v>
      </c>
      <c r="E1391" t="s">
        <v>483</v>
      </c>
      <c r="F1391" s="20">
        <v>2033</v>
      </c>
      <c r="G1391" s="20">
        <v>59</v>
      </c>
      <c r="H1391" s="11">
        <v>18653.057879730099</v>
      </c>
      <c r="I1391" s="10">
        <v>3395154.90527421</v>
      </c>
      <c r="J1391" s="33">
        <f t="shared" si="84"/>
        <v>5.4940226293514532E-3</v>
      </c>
      <c r="K1391" s="33">
        <f t="shared" si="85"/>
        <v>5.4789580879622823E-3</v>
      </c>
      <c r="L1391" s="33">
        <f t="shared" si="86"/>
        <v>0.95114093625992235</v>
      </c>
      <c r="M1391" s="33">
        <f t="shared" si="87"/>
        <v>0.94592967493440905</v>
      </c>
    </row>
    <row r="1392" spans="1:13" ht="27.6">
      <c r="A1392" t="s">
        <v>164</v>
      </c>
      <c r="B1392" t="s">
        <v>228</v>
      </c>
      <c r="C1392" s="14" t="s">
        <v>230</v>
      </c>
      <c r="D1392" t="s">
        <v>465</v>
      </c>
      <c r="E1392" t="s">
        <v>483</v>
      </c>
      <c r="F1392" s="20">
        <v>2033</v>
      </c>
      <c r="G1392" s="20">
        <v>60</v>
      </c>
      <c r="H1392" s="11">
        <v>20293.995511454399</v>
      </c>
      <c r="I1392" s="10">
        <v>3337706.7001474798</v>
      </c>
      <c r="J1392" s="33">
        <f t="shared" si="84"/>
        <v>6.0802213419644362E-3</v>
      </c>
      <c r="K1392" s="33">
        <f t="shared" si="85"/>
        <v>6.0617742026801702E-3</v>
      </c>
      <c r="L1392" s="33">
        <f t="shared" si="86"/>
        <v>0.94592967493440905</v>
      </c>
      <c r="M1392" s="33">
        <f t="shared" si="87"/>
        <v>0.94019566283334199</v>
      </c>
    </row>
    <row r="1393" spans="1:13" ht="27.6">
      <c r="A1393" t="s">
        <v>164</v>
      </c>
      <c r="B1393" t="s">
        <v>228</v>
      </c>
      <c r="C1393" s="14" t="s">
        <v>230</v>
      </c>
      <c r="D1393" t="s">
        <v>465</v>
      </c>
      <c r="E1393" t="s">
        <v>483</v>
      </c>
      <c r="F1393" s="20">
        <v>2033</v>
      </c>
      <c r="G1393" s="20">
        <v>61</v>
      </c>
      <c r="H1393" s="11">
        <v>20791.795783497098</v>
      </c>
      <c r="I1393" s="10">
        <v>3123273.2939459099</v>
      </c>
      <c r="J1393" s="33">
        <f t="shared" si="84"/>
        <v>6.657052978296679E-3</v>
      </c>
      <c r="K1393" s="33">
        <f t="shared" si="85"/>
        <v>6.6349438887832735E-3</v>
      </c>
      <c r="L1393" s="33">
        <f t="shared" si="86"/>
        <v>0.94019566283334199</v>
      </c>
      <c r="M1393" s="33">
        <f t="shared" si="87"/>
        <v>0.93395751736596533</v>
      </c>
    </row>
    <row r="1394" spans="1:13" ht="27.6">
      <c r="A1394" t="s">
        <v>164</v>
      </c>
      <c r="B1394" t="s">
        <v>228</v>
      </c>
      <c r="C1394" s="14" t="s">
        <v>230</v>
      </c>
      <c r="D1394" t="s">
        <v>465</v>
      </c>
      <c r="E1394" t="s">
        <v>483</v>
      </c>
      <c r="F1394" s="20">
        <v>2033</v>
      </c>
      <c r="G1394" s="20">
        <v>62</v>
      </c>
      <c r="H1394" s="11">
        <v>22048.127425393799</v>
      </c>
      <c r="I1394" s="10">
        <v>3024646.7638632599</v>
      </c>
      <c r="J1394" s="33">
        <f t="shared" si="84"/>
        <v>7.2894883755723634E-3</v>
      </c>
      <c r="K1394" s="33">
        <f t="shared" si="85"/>
        <v>7.2629844941964894E-3</v>
      </c>
      <c r="L1394" s="33">
        <f t="shared" si="86"/>
        <v>0.93395751736596533</v>
      </c>
      <c r="M1394" s="33">
        <f t="shared" si="87"/>
        <v>0.92717419839909809</v>
      </c>
    </row>
    <row r="1395" spans="1:13" ht="27.6">
      <c r="A1395" t="s">
        <v>164</v>
      </c>
      <c r="B1395" t="s">
        <v>228</v>
      </c>
      <c r="C1395" s="14" t="s">
        <v>230</v>
      </c>
      <c r="D1395" t="s">
        <v>465</v>
      </c>
      <c r="E1395" t="s">
        <v>483</v>
      </c>
      <c r="F1395" s="20">
        <v>2033</v>
      </c>
      <c r="G1395" s="20">
        <v>63</v>
      </c>
      <c r="H1395" s="11">
        <v>23393.3357184339</v>
      </c>
      <c r="I1395" s="10">
        <v>2929568.2518014498</v>
      </c>
      <c r="J1395" s="33">
        <f t="shared" si="84"/>
        <v>7.9852502852762932E-3</v>
      </c>
      <c r="K1395" s="33">
        <f t="shared" si="85"/>
        <v>7.9534528672878801E-3</v>
      </c>
      <c r="L1395" s="33">
        <f t="shared" si="86"/>
        <v>0.92717419839909809</v>
      </c>
      <c r="M1395" s="33">
        <f t="shared" si="87"/>
        <v>0.91979996211236548</v>
      </c>
    </row>
    <row r="1396" spans="1:13" ht="27.6">
      <c r="A1396" t="s">
        <v>164</v>
      </c>
      <c r="B1396" t="s">
        <v>228</v>
      </c>
      <c r="C1396" s="14" t="s">
        <v>230</v>
      </c>
      <c r="D1396" t="s">
        <v>465</v>
      </c>
      <c r="E1396" t="s">
        <v>483</v>
      </c>
      <c r="F1396" s="20">
        <v>2033</v>
      </c>
      <c r="G1396" s="20">
        <v>64</v>
      </c>
      <c r="H1396" s="11">
        <v>24719.452931847602</v>
      </c>
      <c r="I1396" s="10">
        <v>2825249.2237352901</v>
      </c>
      <c r="J1396" s="33">
        <f t="shared" si="84"/>
        <v>8.7494769396541123E-3</v>
      </c>
      <c r="K1396" s="33">
        <f t="shared" si="85"/>
        <v>8.7113116561616799E-3</v>
      </c>
      <c r="L1396" s="33">
        <f t="shared" si="86"/>
        <v>0.91979996211236548</v>
      </c>
      <c r="M1396" s="33">
        <f t="shared" si="87"/>
        <v>0.91178729798107894</v>
      </c>
    </row>
    <row r="1397" spans="1:13" ht="27.6">
      <c r="A1397" t="s">
        <v>164</v>
      </c>
      <c r="B1397" t="s">
        <v>228</v>
      </c>
      <c r="C1397" s="14" t="s">
        <v>230</v>
      </c>
      <c r="D1397" t="s">
        <v>465</v>
      </c>
      <c r="E1397" t="s">
        <v>483</v>
      </c>
      <c r="F1397" s="20">
        <v>2033</v>
      </c>
      <c r="G1397" s="20">
        <v>65</v>
      </c>
      <c r="H1397" s="11">
        <v>25062.552877856899</v>
      </c>
      <c r="I1397" s="10">
        <v>2702136.1928177299</v>
      </c>
      <c r="J1397" s="33">
        <f t="shared" si="84"/>
        <v>9.2750887036978716E-3</v>
      </c>
      <c r="K1397" s="33">
        <f t="shared" si="85"/>
        <v>9.2322077457702711E-3</v>
      </c>
      <c r="L1397" s="33">
        <f t="shared" si="86"/>
        <v>0.91178729798107894</v>
      </c>
      <c r="M1397" s="33">
        <f t="shared" si="87"/>
        <v>0.90336948822616303</v>
      </c>
    </row>
    <row r="1398" spans="1:13" ht="27.6">
      <c r="A1398" t="s">
        <v>164</v>
      </c>
      <c r="B1398" t="s">
        <v>228</v>
      </c>
      <c r="C1398" s="14" t="s">
        <v>230</v>
      </c>
      <c r="D1398" t="s">
        <v>465</v>
      </c>
      <c r="E1398" t="s">
        <v>483</v>
      </c>
      <c r="F1398" s="20">
        <v>2033</v>
      </c>
      <c r="G1398" s="20">
        <v>66</v>
      </c>
      <c r="H1398" s="11">
        <v>25941.3452306371</v>
      </c>
      <c r="I1398" s="10">
        <v>2550351.2193163</v>
      </c>
      <c r="J1398" s="33">
        <f t="shared" si="84"/>
        <v>1.0171675584977459E-2</v>
      </c>
      <c r="K1398" s="33">
        <f t="shared" si="85"/>
        <v>1.0120119046407416E-2</v>
      </c>
      <c r="L1398" s="33">
        <f t="shared" si="86"/>
        <v>0.90336948822616303</v>
      </c>
      <c r="M1398" s="33">
        <f t="shared" si="87"/>
        <v>0.89422728146242214</v>
      </c>
    </row>
    <row r="1399" spans="1:13" ht="27.6">
      <c r="A1399" t="s">
        <v>164</v>
      </c>
      <c r="B1399" t="s">
        <v>228</v>
      </c>
      <c r="C1399" s="14" t="s">
        <v>230</v>
      </c>
      <c r="D1399" t="s">
        <v>465</v>
      </c>
      <c r="E1399" t="s">
        <v>483</v>
      </c>
      <c r="F1399" s="20">
        <v>2033</v>
      </c>
      <c r="G1399" s="20">
        <v>67</v>
      </c>
      <c r="H1399" s="11">
        <v>27139.846454135899</v>
      </c>
      <c r="I1399" s="10">
        <v>2431855.8436711598</v>
      </c>
      <c r="J1399" s="33">
        <f t="shared" si="84"/>
        <v>1.1160137853058449E-2</v>
      </c>
      <c r="K1399" s="33">
        <f t="shared" si="85"/>
        <v>1.1098094533100511E-2</v>
      </c>
      <c r="L1399" s="33">
        <f t="shared" si="86"/>
        <v>0.89422728146242214</v>
      </c>
      <c r="M1399" s="33">
        <f t="shared" si="87"/>
        <v>0.88430306255867475</v>
      </c>
    </row>
    <row r="1400" spans="1:13" ht="27.6">
      <c r="A1400" t="s">
        <v>164</v>
      </c>
      <c r="B1400" t="s">
        <v>228</v>
      </c>
      <c r="C1400" s="14" t="s">
        <v>230</v>
      </c>
      <c r="D1400" t="s">
        <v>465</v>
      </c>
      <c r="E1400" t="s">
        <v>483</v>
      </c>
      <c r="F1400" s="20">
        <v>2033</v>
      </c>
      <c r="G1400" s="20">
        <v>68</v>
      </c>
      <c r="H1400" s="11">
        <v>28101.337383550901</v>
      </c>
      <c r="I1400" s="10">
        <v>2293819.6989909098</v>
      </c>
      <c r="J1400" s="33">
        <f t="shared" si="84"/>
        <v>1.2250891992911716E-2</v>
      </c>
      <c r="K1400" s="33">
        <f t="shared" si="85"/>
        <v>1.217615532387728E-2</v>
      </c>
      <c r="L1400" s="33">
        <f t="shared" si="86"/>
        <v>0.88430306255867475</v>
      </c>
      <c r="M1400" s="33">
        <f t="shared" si="87"/>
        <v>0.87353565111557996</v>
      </c>
    </row>
    <row r="1401" spans="1:13" ht="27.6">
      <c r="A1401" t="s">
        <v>164</v>
      </c>
      <c r="B1401" t="s">
        <v>228</v>
      </c>
      <c r="C1401" s="14" t="s">
        <v>230</v>
      </c>
      <c r="D1401" t="s">
        <v>465</v>
      </c>
      <c r="E1401" t="s">
        <v>483</v>
      </c>
      <c r="F1401" s="20">
        <v>2033</v>
      </c>
      <c r="G1401" s="20">
        <v>69</v>
      </c>
      <c r="H1401" s="11">
        <v>29023.779785448201</v>
      </c>
      <c r="I1401" s="10">
        <v>2156228.1031335699</v>
      </c>
      <c r="J1401" s="33">
        <f t="shared" si="84"/>
        <v>1.3460440360307413E-2</v>
      </c>
      <c r="K1401" s="33">
        <f t="shared" si="85"/>
        <v>1.3370253737005622E-2</v>
      </c>
      <c r="L1401" s="33">
        <f t="shared" si="86"/>
        <v>0.87353565111557996</v>
      </c>
      <c r="M1401" s="33">
        <f t="shared" si="87"/>
        <v>0.86185625781184427</v>
      </c>
    </row>
    <row r="1402" spans="1:13" ht="27.6">
      <c r="A1402" t="s">
        <v>164</v>
      </c>
      <c r="B1402" t="s">
        <v>228</v>
      </c>
      <c r="C1402" s="14" t="s">
        <v>230</v>
      </c>
      <c r="D1402" t="s">
        <v>465</v>
      </c>
      <c r="E1402" t="s">
        <v>483</v>
      </c>
      <c r="F1402" s="20">
        <v>2034</v>
      </c>
      <c r="G1402" s="20">
        <v>30</v>
      </c>
      <c r="H1402" s="11">
        <v>782.69300377007596</v>
      </c>
      <c r="I1402" s="10">
        <v>4429661.5258210599</v>
      </c>
      <c r="J1402" s="33">
        <f t="shared" si="84"/>
        <v>1.7669363656966993E-4</v>
      </c>
      <c r="K1402" s="33">
        <f t="shared" si="85"/>
        <v>1.7667802716847536E-4</v>
      </c>
      <c r="L1402" s="33">
        <f t="shared" si="86"/>
        <v>1</v>
      </c>
      <c r="M1402" s="33">
        <f t="shared" si="87"/>
        <v>0.99982332197283152</v>
      </c>
    </row>
    <row r="1403" spans="1:13" ht="27.6">
      <c r="A1403" t="s">
        <v>164</v>
      </c>
      <c r="B1403" t="s">
        <v>228</v>
      </c>
      <c r="C1403" s="14" t="s">
        <v>230</v>
      </c>
      <c r="D1403" t="s">
        <v>465</v>
      </c>
      <c r="E1403" t="s">
        <v>483</v>
      </c>
      <c r="F1403" s="20">
        <v>2034</v>
      </c>
      <c r="G1403" s="20">
        <v>31</v>
      </c>
      <c r="H1403" s="11">
        <v>962.54843553143701</v>
      </c>
      <c r="I1403" s="10">
        <v>4364271.6984957103</v>
      </c>
      <c r="J1403" s="33">
        <f t="shared" si="84"/>
        <v>2.2055190465415135E-4</v>
      </c>
      <c r="K1403" s="33">
        <f t="shared" si="85"/>
        <v>2.2052758487078883E-4</v>
      </c>
      <c r="L1403" s="33">
        <f t="shared" si="86"/>
        <v>0.99982332197283152</v>
      </c>
      <c r="M1403" s="33">
        <f t="shared" si="87"/>
        <v>0.99960283335033939</v>
      </c>
    </row>
    <row r="1404" spans="1:13" ht="27.6">
      <c r="A1404" t="s">
        <v>164</v>
      </c>
      <c r="B1404" t="s">
        <v>228</v>
      </c>
      <c r="C1404" s="14" t="s">
        <v>230</v>
      </c>
      <c r="D1404" t="s">
        <v>465</v>
      </c>
      <c r="E1404" t="s">
        <v>483</v>
      </c>
      <c r="F1404" s="20">
        <v>2034</v>
      </c>
      <c r="G1404" s="20">
        <v>32</v>
      </c>
      <c r="H1404" s="11">
        <v>1151.73394636224</v>
      </c>
      <c r="I1404" s="10">
        <v>4343483.24993983</v>
      </c>
      <c r="J1404" s="33">
        <f t="shared" si="84"/>
        <v>2.6516366705873562E-4</v>
      </c>
      <c r="K1404" s="33">
        <f t="shared" si="85"/>
        <v>2.6512851428073247E-4</v>
      </c>
      <c r="L1404" s="33">
        <f t="shared" si="86"/>
        <v>0.99960283335033939</v>
      </c>
      <c r="M1404" s="33">
        <f t="shared" si="87"/>
        <v>0.99933781013626244</v>
      </c>
    </row>
    <row r="1405" spans="1:13" ht="27.6">
      <c r="A1405" t="s">
        <v>164</v>
      </c>
      <c r="B1405" t="s">
        <v>228</v>
      </c>
      <c r="C1405" s="14" t="s">
        <v>230</v>
      </c>
      <c r="D1405" t="s">
        <v>465</v>
      </c>
      <c r="E1405" t="s">
        <v>483</v>
      </c>
      <c r="F1405" s="20">
        <v>2034</v>
      </c>
      <c r="G1405" s="20">
        <v>33</v>
      </c>
      <c r="H1405" s="11">
        <v>1212.28408104083</v>
      </c>
      <c r="I1405" s="10">
        <v>4323731.75295485</v>
      </c>
      <c r="J1405" s="33">
        <f t="shared" si="84"/>
        <v>2.8037911468775824E-4</v>
      </c>
      <c r="K1405" s="33">
        <f t="shared" si="85"/>
        <v>2.8033981213704262E-4</v>
      </c>
      <c r="L1405" s="33">
        <f t="shared" si="86"/>
        <v>0.99933781013626244</v>
      </c>
      <c r="M1405" s="33">
        <f t="shared" si="87"/>
        <v>0.99905765596230744</v>
      </c>
    </row>
    <row r="1406" spans="1:13" ht="27.6">
      <c r="A1406" t="s">
        <v>164</v>
      </c>
      <c r="B1406" t="s">
        <v>228</v>
      </c>
      <c r="C1406" s="14" t="s">
        <v>230</v>
      </c>
      <c r="D1406" t="s">
        <v>465</v>
      </c>
      <c r="E1406" t="s">
        <v>483</v>
      </c>
      <c r="F1406" s="20">
        <v>2034</v>
      </c>
      <c r="G1406" s="20">
        <v>34</v>
      </c>
      <c r="H1406" s="11">
        <v>1284.4980711455801</v>
      </c>
      <c r="I1406" s="10">
        <v>4303705.5330600496</v>
      </c>
      <c r="J1406" s="33">
        <f t="shared" si="84"/>
        <v>2.9846328037045499E-4</v>
      </c>
      <c r="K1406" s="33">
        <f t="shared" si="85"/>
        <v>2.9841874463643059E-4</v>
      </c>
      <c r="L1406" s="33">
        <f t="shared" si="86"/>
        <v>0.99905765596230744</v>
      </c>
      <c r="M1406" s="33">
        <f t="shared" si="87"/>
        <v>0.9987595184307958</v>
      </c>
    </row>
    <row r="1407" spans="1:13" ht="27.6">
      <c r="A1407" t="s">
        <v>164</v>
      </c>
      <c r="B1407" t="s">
        <v>228</v>
      </c>
      <c r="C1407" s="14" t="s">
        <v>230</v>
      </c>
      <c r="D1407" t="s">
        <v>465</v>
      </c>
      <c r="E1407" t="s">
        <v>483</v>
      </c>
      <c r="F1407" s="20">
        <v>2034</v>
      </c>
      <c r="G1407" s="20">
        <v>35</v>
      </c>
      <c r="H1407" s="11">
        <v>1743.5479457000899</v>
      </c>
      <c r="I1407" s="10">
        <v>4323312.92602487</v>
      </c>
      <c r="J1407" s="33">
        <f t="shared" si="84"/>
        <v>4.0328978622031399E-4</v>
      </c>
      <c r="K1407" s="33">
        <f t="shared" si="85"/>
        <v>4.0320847582542285E-4</v>
      </c>
      <c r="L1407" s="33">
        <f t="shared" si="86"/>
        <v>0.9987595184307958</v>
      </c>
      <c r="M1407" s="33">
        <f t="shared" si="87"/>
        <v>0.9983568101276532</v>
      </c>
    </row>
    <row r="1408" spans="1:13" ht="27.6">
      <c r="A1408" t="s">
        <v>164</v>
      </c>
      <c r="B1408" t="s">
        <v>228</v>
      </c>
      <c r="C1408" s="14" t="s">
        <v>230</v>
      </c>
      <c r="D1408" t="s">
        <v>465</v>
      </c>
      <c r="E1408" t="s">
        <v>483</v>
      </c>
      <c r="F1408" s="20">
        <v>2034</v>
      </c>
      <c r="G1408" s="20">
        <v>36</v>
      </c>
      <c r="H1408" s="11">
        <v>1975.3572414259199</v>
      </c>
      <c r="I1408" s="10">
        <v>4381554.1901630303</v>
      </c>
      <c r="J1408" s="33">
        <f t="shared" si="84"/>
        <v>4.5083483067738121E-4</v>
      </c>
      <c r="K1408" s="33">
        <f t="shared" si="85"/>
        <v>4.5073321992561421E-4</v>
      </c>
      <c r="L1408" s="33">
        <f t="shared" si="86"/>
        <v>0.9983568101276532</v>
      </c>
      <c r="M1408" s="33">
        <f t="shared" si="87"/>
        <v>0.99790681754798971</v>
      </c>
    </row>
    <row r="1409" spans="1:13" ht="27.6">
      <c r="A1409" t="s">
        <v>164</v>
      </c>
      <c r="B1409" t="s">
        <v>228</v>
      </c>
      <c r="C1409" s="14" t="s">
        <v>230</v>
      </c>
      <c r="D1409" t="s">
        <v>465</v>
      </c>
      <c r="E1409" t="s">
        <v>483</v>
      </c>
      <c r="F1409" s="20">
        <v>2034</v>
      </c>
      <c r="G1409" s="20">
        <v>37</v>
      </c>
      <c r="H1409" s="11">
        <v>2388.78161092449</v>
      </c>
      <c r="I1409" s="10">
        <v>4519099.1934361998</v>
      </c>
      <c r="J1409" s="33">
        <f t="shared" si="84"/>
        <v>5.285968527520029E-4</v>
      </c>
      <c r="K1409" s="33">
        <f t="shared" si="85"/>
        <v>5.2845717004867954E-4</v>
      </c>
      <c r="L1409" s="33">
        <f t="shared" si="86"/>
        <v>0.99790681754798971</v>
      </c>
      <c r="M1409" s="33">
        <f t="shared" si="87"/>
        <v>0.99737946653521603</v>
      </c>
    </row>
    <row r="1410" spans="1:13" ht="27.6">
      <c r="A1410" t="s">
        <v>164</v>
      </c>
      <c r="B1410" t="s">
        <v>228</v>
      </c>
      <c r="C1410" s="14" t="s">
        <v>230</v>
      </c>
      <c r="D1410" t="s">
        <v>465</v>
      </c>
      <c r="E1410" t="s">
        <v>483</v>
      </c>
      <c r="F1410" s="20">
        <v>2034</v>
      </c>
      <c r="G1410" s="20">
        <v>38</v>
      </c>
      <c r="H1410" s="11">
        <v>2541.4831111332101</v>
      </c>
      <c r="I1410" s="10">
        <v>4474715.7655405598</v>
      </c>
      <c r="J1410" s="33">
        <f t="shared" ref="J1410:J1473" si="88">IF(I1410&gt;0,H1410/I1410,0)</f>
        <v>5.6796526177259679E-4</v>
      </c>
      <c r="K1410" s="33">
        <f t="shared" ref="K1410:K1473" si="89">1-EXP(-J1410)</f>
        <v>5.6780400003508813E-4</v>
      </c>
      <c r="L1410" s="33">
        <f t="shared" ref="L1410:L1473" si="90">IF(G1410=30,1,M1409)</f>
        <v>0.99737946653521603</v>
      </c>
      <c r="M1410" s="33">
        <f t="shared" ref="M1410:M1473" si="91">L1410*(1-K1410)</f>
        <v>0.99681315048456443</v>
      </c>
    </row>
    <row r="1411" spans="1:13" ht="27.6">
      <c r="A1411" t="s">
        <v>164</v>
      </c>
      <c r="B1411" t="s">
        <v>228</v>
      </c>
      <c r="C1411" s="14" t="s">
        <v>230</v>
      </c>
      <c r="D1411" t="s">
        <v>465</v>
      </c>
      <c r="E1411" t="s">
        <v>483</v>
      </c>
      <c r="F1411" s="20">
        <v>2034</v>
      </c>
      <c r="G1411" s="20">
        <v>39</v>
      </c>
      <c r="H1411" s="11">
        <v>2690.38108238314</v>
      </c>
      <c r="I1411" s="10">
        <v>4400135.3749927003</v>
      </c>
      <c r="J1411" s="33">
        <f t="shared" si="88"/>
        <v>6.1143143405845851E-4</v>
      </c>
      <c r="K1411" s="33">
        <f t="shared" si="89"/>
        <v>6.1124454795047356E-4</v>
      </c>
      <c r="L1411" s="33">
        <f t="shared" si="90"/>
        <v>0.99681315048456443</v>
      </c>
      <c r="M1411" s="33">
        <f t="shared" si="91"/>
        <v>0.99620385388100541</v>
      </c>
    </row>
    <row r="1412" spans="1:13" ht="27.6">
      <c r="A1412" t="s">
        <v>164</v>
      </c>
      <c r="B1412" t="s">
        <v>228</v>
      </c>
      <c r="C1412" s="14" t="s">
        <v>230</v>
      </c>
      <c r="D1412" t="s">
        <v>465</v>
      </c>
      <c r="E1412" t="s">
        <v>483</v>
      </c>
      <c r="F1412" s="20">
        <v>2034</v>
      </c>
      <c r="G1412" s="20">
        <v>40</v>
      </c>
      <c r="H1412" s="11">
        <v>3560.7335362193598</v>
      </c>
      <c r="I1412" s="10">
        <v>4341008.1021915302</v>
      </c>
      <c r="J1412" s="33">
        <f t="shared" si="88"/>
        <v>8.2025498510858484E-4</v>
      </c>
      <c r="K1412" s="33">
        <f t="shared" si="89"/>
        <v>8.1991866794983714E-4</v>
      </c>
      <c r="L1412" s="33">
        <f t="shared" si="90"/>
        <v>0.99620385388100541</v>
      </c>
      <c r="M1412" s="33">
        <f t="shared" si="91"/>
        <v>0.99538704774412479</v>
      </c>
    </row>
    <row r="1413" spans="1:13" ht="27.6">
      <c r="A1413" t="s">
        <v>164</v>
      </c>
      <c r="B1413" t="s">
        <v>228</v>
      </c>
      <c r="C1413" s="14" t="s">
        <v>230</v>
      </c>
      <c r="D1413" t="s">
        <v>465</v>
      </c>
      <c r="E1413" t="s">
        <v>483</v>
      </c>
      <c r="F1413" s="20">
        <v>2034</v>
      </c>
      <c r="G1413" s="20">
        <v>41</v>
      </c>
      <c r="H1413" s="11">
        <v>3798.1734984633499</v>
      </c>
      <c r="I1413" s="10">
        <v>4284457.79204538</v>
      </c>
      <c r="J1413" s="33">
        <f t="shared" si="88"/>
        <v>8.8650038880418516E-4</v>
      </c>
      <c r="K1413" s="33">
        <f t="shared" si="89"/>
        <v>8.8610756342299979E-4</v>
      </c>
      <c r="L1413" s="33">
        <f t="shared" si="90"/>
        <v>0.99538704774412479</v>
      </c>
      <c r="M1413" s="33">
        <f t="shared" si="91"/>
        <v>0.99450502775258542</v>
      </c>
    </row>
    <row r="1414" spans="1:13" ht="27.6">
      <c r="A1414" t="s">
        <v>164</v>
      </c>
      <c r="B1414" t="s">
        <v>228</v>
      </c>
      <c r="C1414" s="14" t="s">
        <v>230</v>
      </c>
      <c r="D1414" t="s">
        <v>465</v>
      </c>
      <c r="E1414" t="s">
        <v>483</v>
      </c>
      <c r="F1414" s="20">
        <v>2034</v>
      </c>
      <c r="G1414" s="20">
        <v>42</v>
      </c>
      <c r="H1414" s="11">
        <v>4147.0753836968297</v>
      </c>
      <c r="I1414" s="10">
        <v>4318997.8169118296</v>
      </c>
      <c r="J1414" s="33">
        <f t="shared" si="88"/>
        <v>9.6019390597008273E-4</v>
      </c>
      <c r="K1414" s="33">
        <f t="shared" si="89"/>
        <v>9.5973306731156338E-4</v>
      </c>
      <c r="L1414" s="33">
        <f t="shared" si="90"/>
        <v>0.99450502775258542</v>
      </c>
      <c r="M1414" s="33">
        <f t="shared" si="91"/>
        <v>0.99355056839184364</v>
      </c>
    </row>
    <row r="1415" spans="1:13" ht="27.6">
      <c r="A1415" t="s">
        <v>164</v>
      </c>
      <c r="B1415" t="s">
        <v>228</v>
      </c>
      <c r="C1415" s="14" t="s">
        <v>230</v>
      </c>
      <c r="D1415" t="s">
        <v>465</v>
      </c>
      <c r="E1415" t="s">
        <v>483</v>
      </c>
      <c r="F1415" s="20">
        <v>2034</v>
      </c>
      <c r="G1415" s="20">
        <v>43</v>
      </c>
      <c r="H1415" s="11">
        <v>4524.5956753194296</v>
      </c>
      <c r="I1415" s="10">
        <v>4333629.2230141498</v>
      </c>
      <c r="J1415" s="33">
        <f t="shared" si="88"/>
        <v>1.0440661723645241E-3</v>
      </c>
      <c r="K1415" s="33">
        <f t="shared" si="89"/>
        <v>1.0435213249138098E-3</v>
      </c>
      <c r="L1415" s="33">
        <f t="shared" si="90"/>
        <v>0.99355056839184364</v>
      </c>
      <c r="M1415" s="33">
        <f t="shared" si="91"/>
        <v>0.99251377718634648</v>
      </c>
    </row>
    <row r="1416" spans="1:13" ht="27.6">
      <c r="A1416" t="s">
        <v>164</v>
      </c>
      <c r="B1416" t="s">
        <v>228</v>
      </c>
      <c r="C1416" s="14" t="s">
        <v>230</v>
      </c>
      <c r="D1416" t="s">
        <v>465</v>
      </c>
      <c r="E1416" t="s">
        <v>483</v>
      </c>
      <c r="F1416" s="20">
        <v>2034</v>
      </c>
      <c r="G1416" s="20">
        <v>44</v>
      </c>
      <c r="H1416" s="11">
        <v>6850.0404418417502</v>
      </c>
      <c r="I1416" s="10">
        <v>6379041.7181716897</v>
      </c>
      <c r="J1416" s="33">
        <f t="shared" si="88"/>
        <v>1.0738353414946869E-3</v>
      </c>
      <c r="K1416" s="33">
        <f t="shared" si="89"/>
        <v>1.0732589866462305E-3</v>
      </c>
      <c r="L1416" s="33">
        <f t="shared" si="90"/>
        <v>0.99251377718634648</v>
      </c>
      <c r="M1416" s="33">
        <f t="shared" si="91"/>
        <v>0.99144855285561106</v>
      </c>
    </row>
    <row r="1417" spans="1:13" ht="27.6">
      <c r="A1417" t="s">
        <v>164</v>
      </c>
      <c r="B1417" t="s">
        <v>228</v>
      </c>
      <c r="C1417" s="14" t="s">
        <v>230</v>
      </c>
      <c r="D1417" t="s">
        <v>465</v>
      </c>
      <c r="E1417" t="s">
        <v>483</v>
      </c>
      <c r="F1417" s="20">
        <v>2034</v>
      </c>
      <c r="G1417" s="20">
        <v>45</v>
      </c>
      <c r="H1417" s="11">
        <v>6288.9062923522297</v>
      </c>
      <c r="I1417" s="10">
        <v>4285088.2815925097</v>
      </c>
      <c r="J1417" s="33">
        <f t="shared" si="88"/>
        <v>1.4676258408414917E-3</v>
      </c>
      <c r="K1417" s="33">
        <f t="shared" si="89"/>
        <v>1.4665494047033656E-3</v>
      </c>
      <c r="L1417" s="33">
        <f t="shared" si="90"/>
        <v>0.99144855285561106</v>
      </c>
      <c r="M1417" s="33">
        <f t="shared" si="91"/>
        <v>0.98999454457062663</v>
      </c>
    </row>
    <row r="1418" spans="1:13" ht="27.6">
      <c r="A1418" t="s">
        <v>164</v>
      </c>
      <c r="B1418" t="s">
        <v>228</v>
      </c>
      <c r="C1418" s="14" t="s">
        <v>230</v>
      </c>
      <c r="D1418" t="s">
        <v>465</v>
      </c>
      <c r="E1418" t="s">
        <v>483</v>
      </c>
      <c r="F1418" s="20">
        <v>2034</v>
      </c>
      <c r="G1418" s="20">
        <v>46</v>
      </c>
      <c r="H1418" s="11">
        <v>6847.1139530339897</v>
      </c>
      <c r="I1418" s="10">
        <v>4263092.7694054898</v>
      </c>
      <c r="J1418" s="33">
        <f t="shared" si="88"/>
        <v>1.6061376853379746E-3</v>
      </c>
      <c r="K1418" s="33">
        <f t="shared" si="89"/>
        <v>1.6048485364816845E-3</v>
      </c>
      <c r="L1418" s="33">
        <f t="shared" si="90"/>
        <v>0.98999454457062663</v>
      </c>
      <c r="M1418" s="33">
        <f t="shared" si="91"/>
        <v>0.98840575327464764</v>
      </c>
    </row>
    <row r="1419" spans="1:13" ht="27.6">
      <c r="A1419" t="s">
        <v>164</v>
      </c>
      <c r="B1419" t="s">
        <v>228</v>
      </c>
      <c r="C1419" s="14" t="s">
        <v>230</v>
      </c>
      <c r="D1419" t="s">
        <v>465</v>
      </c>
      <c r="E1419" t="s">
        <v>483</v>
      </c>
      <c r="F1419" s="20">
        <v>2034</v>
      </c>
      <c r="G1419" s="20">
        <v>47</v>
      </c>
      <c r="H1419" s="11">
        <v>7266.5744714860602</v>
      </c>
      <c r="I1419" s="10">
        <v>4127555.4334730199</v>
      </c>
      <c r="J1419" s="33">
        <f t="shared" si="88"/>
        <v>1.7605031812672222E-3</v>
      </c>
      <c r="K1419" s="33">
        <f t="shared" si="89"/>
        <v>1.7589544045503169E-3</v>
      </c>
      <c r="L1419" s="33">
        <f t="shared" si="90"/>
        <v>0.98840575327464764</v>
      </c>
      <c r="M1419" s="33">
        <f t="shared" si="91"/>
        <v>0.98666719262144231</v>
      </c>
    </row>
    <row r="1420" spans="1:13" ht="27.6">
      <c r="A1420" t="s">
        <v>164</v>
      </c>
      <c r="B1420" t="s">
        <v>228</v>
      </c>
      <c r="C1420" s="14" t="s">
        <v>230</v>
      </c>
      <c r="D1420" t="s">
        <v>465</v>
      </c>
      <c r="E1420" t="s">
        <v>483</v>
      </c>
      <c r="F1420" s="20">
        <v>2034</v>
      </c>
      <c r="G1420" s="20">
        <v>48</v>
      </c>
      <c r="H1420" s="11">
        <v>7886.8212086312697</v>
      </c>
      <c r="I1420" s="10">
        <v>4087932.6425493802</v>
      </c>
      <c r="J1420" s="33">
        <f t="shared" si="88"/>
        <v>1.9292933368179881E-3</v>
      </c>
      <c r="K1420" s="33">
        <f t="shared" si="89"/>
        <v>1.9274334467117571E-3</v>
      </c>
      <c r="L1420" s="33">
        <f t="shared" si="90"/>
        <v>0.98666719262144231</v>
      </c>
      <c r="M1420" s="33">
        <f t="shared" si="91"/>
        <v>0.98476545727361053</v>
      </c>
    </row>
    <row r="1421" spans="1:13" ht="27.6">
      <c r="A1421" t="s">
        <v>164</v>
      </c>
      <c r="B1421" t="s">
        <v>228</v>
      </c>
      <c r="C1421" s="14" t="s">
        <v>230</v>
      </c>
      <c r="D1421" t="s">
        <v>465</v>
      </c>
      <c r="E1421" t="s">
        <v>483</v>
      </c>
      <c r="F1421" s="20">
        <v>2034</v>
      </c>
      <c r="G1421" s="20">
        <v>49</v>
      </c>
      <c r="H1421" s="11">
        <v>8751.2752138288106</v>
      </c>
      <c r="I1421" s="10">
        <v>4139760.3895070399</v>
      </c>
      <c r="J1421" s="33">
        <f t="shared" si="88"/>
        <v>2.1139569420516404E-3</v>
      </c>
      <c r="K1421" s="33">
        <f t="shared" si="89"/>
        <v>2.1117241087235117E-3</v>
      </c>
      <c r="L1421" s="33">
        <f t="shared" si="90"/>
        <v>0.98476545727361053</v>
      </c>
      <c r="M1421" s="33">
        <f t="shared" si="91"/>
        <v>0.98268590431604774</v>
      </c>
    </row>
    <row r="1422" spans="1:13" ht="27.6">
      <c r="A1422" t="s">
        <v>164</v>
      </c>
      <c r="B1422" t="s">
        <v>228</v>
      </c>
      <c r="C1422" s="14" t="s">
        <v>230</v>
      </c>
      <c r="D1422" t="s">
        <v>465</v>
      </c>
      <c r="E1422" t="s">
        <v>483</v>
      </c>
      <c r="F1422" s="20">
        <v>2034</v>
      </c>
      <c r="G1422" s="20">
        <v>50</v>
      </c>
      <c r="H1422" s="11">
        <v>10321.528866257901</v>
      </c>
      <c r="I1422" s="10">
        <v>4215347.4994615298</v>
      </c>
      <c r="J1422" s="33">
        <f t="shared" si="88"/>
        <v>2.4485594289857188E-3</v>
      </c>
      <c r="K1422" s="33">
        <f t="shared" si="89"/>
        <v>2.4455641525499283E-3</v>
      </c>
      <c r="L1422" s="33">
        <f t="shared" si="90"/>
        <v>0.98268590431604774</v>
      </c>
      <c r="M1422" s="33">
        <f t="shared" si="91"/>
        <v>0.98028268289523635</v>
      </c>
    </row>
    <row r="1423" spans="1:13" ht="27.6">
      <c r="A1423" t="s">
        <v>164</v>
      </c>
      <c r="B1423" t="s">
        <v>228</v>
      </c>
      <c r="C1423" s="14" t="s">
        <v>230</v>
      </c>
      <c r="D1423" t="s">
        <v>465</v>
      </c>
      <c r="E1423" t="s">
        <v>483</v>
      </c>
      <c r="F1423" s="20">
        <v>2034</v>
      </c>
      <c r="G1423" s="20">
        <v>51</v>
      </c>
      <c r="H1423" s="11">
        <v>11194.8255153069</v>
      </c>
      <c r="I1423" s="10">
        <v>4182436.5333971102</v>
      </c>
      <c r="J1423" s="33">
        <f t="shared" si="88"/>
        <v>2.6766277087327613E-3</v>
      </c>
      <c r="K1423" s="33">
        <f t="shared" si="89"/>
        <v>2.6730487346929843E-3</v>
      </c>
      <c r="L1423" s="33">
        <f t="shared" si="90"/>
        <v>0.98028268289523635</v>
      </c>
      <c r="M1423" s="33">
        <f t="shared" si="91"/>
        <v>0.97766233951008175</v>
      </c>
    </row>
    <row r="1424" spans="1:13" ht="27.6">
      <c r="A1424" t="s">
        <v>164</v>
      </c>
      <c r="B1424" t="s">
        <v>228</v>
      </c>
      <c r="C1424" s="14" t="s">
        <v>230</v>
      </c>
      <c r="D1424" t="s">
        <v>465</v>
      </c>
      <c r="E1424" t="s">
        <v>483</v>
      </c>
      <c r="F1424" s="20">
        <v>2034</v>
      </c>
      <c r="G1424" s="20">
        <v>52</v>
      </c>
      <c r="H1424" s="11">
        <v>11825.861839835699</v>
      </c>
      <c r="I1424" s="10">
        <v>4039823.9099034802</v>
      </c>
      <c r="J1424" s="33">
        <f t="shared" si="88"/>
        <v>2.9273211168548787E-3</v>
      </c>
      <c r="K1424" s="33">
        <f t="shared" si="89"/>
        <v>2.9230406901408212E-3</v>
      </c>
      <c r="L1424" s="33">
        <f t="shared" si="90"/>
        <v>0.97766233951008175</v>
      </c>
      <c r="M1424" s="33">
        <f t="shared" si="91"/>
        <v>0.97480459271047548</v>
      </c>
    </row>
    <row r="1425" spans="1:13" ht="27.6">
      <c r="A1425" t="s">
        <v>164</v>
      </c>
      <c r="B1425" t="s">
        <v>228</v>
      </c>
      <c r="C1425" s="14" t="s">
        <v>230</v>
      </c>
      <c r="D1425" t="s">
        <v>465</v>
      </c>
      <c r="E1425" t="s">
        <v>483</v>
      </c>
      <c r="F1425" s="20">
        <v>2034</v>
      </c>
      <c r="G1425" s="20">
        <v>53</v>
      </c>
      <c r="H1425" s="11">
        <v>12652.8451703998</v>
      </c>
      <c r="I1425" s="10">
        <v>3957809.5573348301</v>
      </c>
      <c r="J1425" s="33">
        <f t="shared" si="88"/>
        <v>3.1969312790583499E-3</v>
      </c>
      <c r="K1425" s="33">
        <f t="shared" si="89"/>
        <v>3.1918265355438402E-3</v>
      </c>
      <c r="L1425" s="33">
        <f t="shared" si="90"/>
        <v>0.97480459271047548</v>
      </c>
      <c r="M1425" s="33">
        <f t="shared" si="91"/>
        <v>0.97169318554449213</v>
      </c>
    </row>
    <row r="1426" spans="1:13" ht="27.6">
      <c r="A1426" t="s">
        <v>164</v>
      </c>
      <c r="B1426" t="s">
        <v>228</v>
      </c>
      <c r="C1426" s="14" t="s">
        <v>230</v>
      </c>
      <c r="D1426" t="s">
        <v>465</v>
      </c>
      <c r="E1426" t="s">
        <v>483</v>
      </c>
      <c r="F1426" s="20">
        <v>2034</v>
      </c>
      <c r="G1426" s="20">
        <v>54</v>
      </c>
      <c r="H1426" s="11">
        <v>13579.7430066582</v>
      </c>
      <c r="I1426" s="10">
        <v>3890705.0238382998</v>
      </c>
      <c r="J1426" s="33">
        <f t="shared" si="88"/>
        <v>3.4903039226709012E-3</v>
      </c>
      <c r="K1426" s="33">
        <f t="shared" si="89"/>
        <v>3.4842198923645817E-3</v>
      </c>
      <c r="L1426" s="33">
        <f t="shared" si="90"/>
        <v>0.97169318554449213</v>
      </c>
      <c r="M1426" s="33">
        <f t="shared" si="91"/>
        <v>0.96830759281814294</v>
      </c>
    </row>
    <row r="1427" spans="1:13" ht="27.6">
      <c r="A1427" t="s">
        <v>164</v>
      </c>
      <c r="B1427" t="s">
        <v>228</v>
      </c>
      <c r="C1427" s="14" t="s">
        <v>230</v>
      </c>
      <c r="D1427" t="s">
        <v>465</v>
      </c>
      <c r="E1427" t="s">
        <v>483</v>
      </c>
      <c r="F1427" s="20">
        <v>2034</v>
      </c>
      <c r="G1427" s="20">
        <v>55</v>
      </c>
      <c r="H1427" s="11">
        <v>14584.1613984619</v>
      </c>
      <c r="I1427" s="10">
        <v>3817735.7412470202</v>
      </c>
      <c r="J1427" s="33">
        <f t="shared" si="88"/>
        <v>3.8201076205704454E-3</v>
      </c>
      <c r="K1427" s="33">
        <f t="shared" si="89"/>
        <v>3.8128202918673582E-3</v>
      </c>
      <c r="L1427" s="33">
        <f t="shared" si="90"/>
        <v>0.96830759281814294</v>
      </c>
      <c r="M1427" s="33">
        <f t="shared" si="91"/>
        <v>0.96461560997947671</v>
      </c>
    </row>
    <row r="1428" spans="1:13" ht="27.6">
      <c r="A1428" t="s">
        <v>164</v>
      </c>
      <c r="B1428" t="s">
        <v>228</v>
      </c>
      <c r="C1428" s="14" t="s">
        <v>230</v>
      </c>
      <c r="D1428" t="s">
        <v>465</v>
      </c>
      <c r="E1428" t="s">
        <v>483</v>
      </c>
      <c r="F1428" s="20">
        <v>2034</v>
      </c>
      <c r="G1428" s="20">
        <v>56</v>
      </c>
      <c r="H1428" s="11">
        <v>15531.727883908499</v>
      </c>
      <c r="I1428" s="10">
        <v>3725048.8668960198</v>
      </c>
      <c r="J1428" s="33">
        <f t="shared" si="88"/>
        <v>4.1695366796223156E-3</v>
      </c>
      <c r="K1428" s="33">
        <f t="shared" si="89"/>
        <v>4.1608562302357655E-3</v>
      </c>
      <c r="L1428" s="33">
        <f t="shared" si="90"/>
        <v>0.96461560997947671</v>
      </c>
      <c r="M1428" s="33">
        <f t="shared" si="91"/>
        <v>0.96060198310891087</v>
      </c>
    </row>
    <row r="1429" spans="1:13" ht="27.6">
      <c r="A1429" t="s">
        <v>164</v>
      </c>
      <c r="B1429" t="s">
        <v>228</v>
      </c>
      <c r="C1429" s="14" t="s">
        <v>230</v>
      </c>
      <c r="D1429" t="s">
        <v>465</v>
      </c>
      <c r="E1429" t="s">
        <v>483</v>
      </c>
      <c r="F1429" s="20">
        <v>2034</v>
      </c>
      <c r="G1429" s="20">
        <v>57</v>
      </c>
      <c r="H1429" s="11">
        <v>16635.406499082699</v>
      </c>
      <c r="I1429" s="10">
        <v>3648434.91833058</v>
      </c>
      <c r="J1429" s="33">
        <f t="shared" si="88"/>
        <v>4.5596007250951831E-3</v>
      </c>
      <c r="K1429" s="33">
        <f t="shared" si="89"/>
        <v>4.5492215267013414E-3</v>
      </c>
      <c r="L1429" s="33">
        <f t="shared" si="90"/>
        <v>0.96060198310891087</v>
      </c>
      <c r="M1429" s="33">
        <f t="shared" si="91"/>
        <v>0.95623199188875985</v>
      </c>
    </row>
    <row r="1430" spans="1:13" ht="27.6">
      <c r="A1430" t="s">
        <v>164</v>
      </c>
      <c r="B1430" t="s">
        <v>228</v>
      </c>
      <c r="C1430" s="14" t="s">
        <v>230</v>
      </c>
      <c r="D1430" t="s">
        <v>465</v>
      </c>
      <c r="E1430" t="s">
        <v>483</v>
      </c>
      <c r="F1430" s="20">
        <v>2034</v>
      </c>
      <c r="G1430" s="20">
        <v>58</v>
      </c>
      <c r="H1430" s="11">
        <v>17739.609537893499</v>
      </c>
      <c r="I1430" s="10">
        <v>3559915.6400899398</v>
      </c>
      <c r="J1430" s="33">
        <f t="shared" si="88"/>
        <v>4.9831544708866518E-3</v>
      </c>
      <c r="K1430" s="33">
        <f t="shared" si="89"/>
        <v>4.9707591544522201E-3</v>
      </c>
      <c r="L1430" s="33">
        <f t="shared" si="90"/>
        <v>0.95623199188875985</v>
      </c>
      <c r="M1430" s="33">
        <f t="shared" si="91"/>
        <v>0.95147879296129867</v>
      </c>
    </row>
    <row r="1431" spans="1:13" ht="27.6">
      <c r="A1431" t="s">
        <v>164</v>
      </c>
      <c r="B1431" t="s">
        <v>228</v>
      </c>
      <c r="C1431" s="14" t="s">
        <v>230</v>
      </c>
      <c r="D1431" t="s">
        <v>465</v>
      </c>
      <c r="E1431" t="s">
        <v>483</v>
      </c>
      <c r="F1431" s="20">
        <v>2034</v>
      </c>
      <c r="G1431" s="20">
        <v>59</v>
      </c>
      <c r="H1431" s="11">
        <v>18910.1971853834</v>
      </c>
      <c r="I1431" s="10">
        <v>3470033.53412179</v>
      </c>
      <c r="J1431" s="33">
        <f t="shared" si="88"/>
        <v>5.4495718843735235E-3</v>
      </c>
      <c r="K1431" s="33">
        <f t="shared" si="89"/>
        <v>5.4347499042169956E-3</v>
      </c>
      <c r="L1431" s="33">
        <f t="shared" si="90"/>
        <v>0.95147879296129867</v>
      </c>
      <c r="M1431" s="33">
        <f t="shared" si="91"/>
        <v>0.94630774368238779</v>
      </c>
    </row>
    <row r="1432" spans="1:13" ht="27.6">
      <c r="A1432" t="s">
        <v>164</v>
      </c>
      <c r="B1432" t="s">
        <v>228</v>
      </c>
      <c r="C1432" s="14" t="s">
        <v>230</v>
      </c>
      <c r="D1432" t="s">
        <v>465</v>
      </c>
      <c r="E1432" t="s">
        <v>483</v>
      </c>
      <c r="F1432" s="20">
        <v>2034</v>
      </c>
      <c r="G1432" s="20">
        <v>60</v>
      </c>
      <c r="H1432" s="11">
        <v>20182.553819009601</v>
      </c>
      <c r="I1432" s="10">
        <v>3353370.5201114099</v>
      </c>
      <c r="J1432" s="33">
        <f t="shared" si="88"/>
        <v>6.018587477276168E-3</v>
      </c>
      <c r="K1432" s="33">
        <f t="shared" si="89"/>
        <v>6.0005120606709816E-3</v>
      </c>
      <c r="L1432" s="33">
        <f t="shared" si="90"/>
        <v>0.94630774368238779</v>
      </c>
      <c r="M1432" s="33">
        <f t="shared" si="91"/>
        <v>0.94062941265331523</v>
      </c>
    </row>
    <row r="1433" spans="1:13" ht="27.6">
      <c r="A1433" t="s">
        <v>164</v>
      </c>
      <c r="B1433" t="s">
        <v>228</v>
      </c>
      <c r="C1433" s="14" t="s">
        <v>230</v>
      </c>
      <c r="D1433" t="s">
        <v>465</v>
      </c>
      <c r="E1433" t="s">
        <v>483</v>
      </c>
      <c r="F1433" s="20">
        <v>2034</v>
      </c>
      <c r="G1433" s="20">
        <v>61</v>
      </c>
      <c r="H1433" s="11">
        <v>21667.765735157798</v>
      </c>
      <c r="I1433" s="10">
        <v>3292297.2560509602</v>
      </c>
      <c r="J1433" s="33">
        <f t="shared" si="88"/>
        <v>6.5813515761173457E-3</v>
      </c>
      <c r="K1433" s="33">
        <f t="shared" si="89"/>
        <v>6.5597419147481739E-3</v>
      </c>
      <c r="L1433" s="33">
        <f t="shared" si="90"/>
        <v>0.94062941265331523</v>
      </c>
      <c r="M1433" s="33">
        <f t="shared" si="91"/>
        <v>0.93445912646888829</v>
      </c>
    </row>
    <row r="1434" spans="1:13" ht="27.6">
      <c r="A1434" t="s">
        <v>164</v>
      </c>
      <c r="B1434" t="s">
        <v>228</v>
      </c>
      <c r="C1434" s="14" t="s">
        <v>230</v>
      </c>
      <c r="D1434" t="s">
        <v>465</v>
      </c>
      <c r="E1434" t="s">
        <v>483</v>
      </c>
      <c r="F1434" s="20">
        <v>2034</v>
      </c>
      <c r="G1434" s="20">
        <v>62</v>
      </c>
      <c r="H1434" s="11">
        <v>22206.1542098963</v>
      </c>
      <c r="I1434" s="10">
        <v>3077188.72707179</v>
      </c>
      <c r="J1434" s="33">
        <f t="shared" si="88"/>
        <v>7.2163770829315908E-3</v>
      </c>
      <c r="K1434" s="33">
        <f t="shared" si="89"/>
        <v>7.1904015544566047E-3</v>
      </c>
      <c r="L1434" s="33">
        <f t="shared" si="90"/>
        <v>0.93445912646888829</v>
      </c>
      <c r="M1434" s="33">
        <f t="shared" si="91"/>
        <v>0.92773999011335029</v>
      </c>
    </row>
    <row r="1435" spans="1:13" ht="27.6">
      <c r="A1435" t="s">
        <v>164</v>
      </c>
      <c r="B1435" t="s">
        <v>228</v>
      </c>
      <c r="C1435" s="14" t="s">
        <v>230</v>
      </c>
      <c r="D1435" t="s">
        <v>465</v>
      </c>
      <c r="E1435" t="s">
        <v>483</v>
      </c>
      <c r="F1435" s="20">
        <v>2034</v>
      </c>
      <c r="G1435" s="20">
        <v>63</v>
      </c>
      <c r="H1435" s="11">
        <v>23525.4827983178</v>
      </c>
      <c r="I1435" s="10">
        <v>2975795.1374267</v>
      </c>
      <c r="J1435" s="33">
        <f t="shared" si="88"/>
        <v>7.9056123529596574E-3</v>
      </c>
      <c r="K1435" s="33">
        <f t="shared" si="89"/>
        <v>7.8744451855499165E-3</v>
      </c>
      <c r="L1435" s="33">
        <f t="shared" si="90"/>
        <v>0.92773999011335029</v>
      </c>
      <c r="M1435" s="33">
        <f t="shared" si="91"/>
        <v>0.92043455241476013</v>
      </c>
    </row>
    <row r="1436" spans="1:13" ht="27.6">
      <c r="A1436" t="s">
        <v>164</v>
      </c>
      <c r="B1436" t="s">
        <v>228</v>
      </c>
      <c r="C1436" s="14" t="s">
        <v>230</v>
      </c>
      <c r="D1436" t="s">
        <v>465</v>
      </c>
      <c r="E1436" t="s">
        <v>483</v>
      </c>
      <c r="F1436" s="20">
        <v>2034</v>
      </c>
      <c r="G1436" s="20">
        <v>64</v>
      </c>
      <c r="H1436" s="11">
        <v>24930.641320831401</v>
      </c>
      <c r="I1436" s="10">
        <v>2877752.39326791</v>
      </c>
      <c r="J1436" s="33">
        <f t="shared" si="88"/>
        <v>8.6632336330092433E-3</v>
      </c>
      <c r="K1436" s="33">
        <f t="shared" si="89"/>
        <v>8.6258159551763081E-3</v>
      </c>
      <c r="L1436" s="33">
        <f t="shared" si="90"/>
        <v>0.92043455241476013</v>
      </c>
      <c r="M1436" s="33">
        <f t="shared" si="91"/>
        <v>0.91249505336684533</v>
      </c>
    </row>
    <row r="1437" spans="1:13" ht="27.6">
      <c r="A1437" t="s">
        <v>164</v>
      </c>
      <c r="B1437" t="s">
        <v>228</v>
      </c>
      <c r="C1437" s="14" t="s">
        <v>230</v>
      </c>
      <c r="D1437" t="s">
        <v>465</v>
      </c>
      <c r="E1437" t="s">
        <v>483</v>
      </c>
      <c r="F1437" s="20">
        <v>2034</v>
      </c>
      <c r="G1437" s="20">
        <v>65</v>
      </c>
      <c r="H1437" s="11">
        <v>25410.4831807103</v>
      </c>
      <c r="I1437" s="10">
        <v>2770511.23395359</v>
      </c>
      <c r="J1437" s="33">
        <f t="shared" si="88"/>
        <v>9.1717668816122776E-3</v>
      </c>
      <c r="K1437" s="33">
        <f t="shared" si="89"/>
        <v>9.1298345236079381E-3</v>
      </c>
      <c r="L1437" s="33">
        <f t="shared" si="90"/>
        <v>0.91249505336684533</v>
      </c>
      <c r="M1437" s="33">
        <f t="shared" si="91"/>
        <v>0.90416412452599526</v>
      </c>
    </row>
    <row r="1438" spans="1:13" ht="27.6">
      <c r="A1438" t="s">
        <v>164</v>
      </c>
      <c r="B1438" t="s">
        <v>228</v>
      </c>
      <c r="C1438" s="14" t="s">
        <v>230</v>
      </c>
      <c r="D1438" t="s">
        <v>465</v>
      </c>
      <c r="E1438" t="s">
        <v>483</v>
      </c>
      <c r="F1438" s="20">
        <v>2034</v>
      </c>
      <c r="G1438" s="20">
        <v>66</v>
      </c>
      <c r="H1438" s="11">
        <v>26580.131823861801</v>
      </c>
      <c r="I1438" s="10">
        <v>2645119.5183973201</v>
      </c>
      <c r="J1438" s="33">
        <f t="shared" si="88"/>
        <v>1.0048745109244335E-2</v>
      </c>
      <c r="K1438" s="33">
        <f t="shared" si="89"/>
        <v>9.9984251619328335E-3</v>
      </c>
      <c r="L1438" s="33">
        <f t="shared" si="90"/>
        <v>0.90416412452599526</v>
      </c>
      <c r="M1438" s="33">
        <f t="shared" si="91"/>
        <v>0.89512390719281754</v>
      </c>
    </row>
    <row r="1439" spans="1:13" ht="27.6">
      <c r="A1439" t="s">
        <v>164</v>
      </c>
      <c r="B1439" t="s">
        <v>228</v>
      </c>
      <c r="C1439" s="14" t="s">
        <v>230</v>
      </c>
      <c r="D1439" t="s">
        <v>465</v>
      </c>
      <c r="E1439" t="s">
        <v>483</v>
      </c>
      <c r="F1439" s="20">
        <v>2034</v>
      </c>
      <c r="G1439" s="20">
        <v>67</v>
      </c>
      <c r="H1439" s="11">
        <v>27489.242670186799</v>
      </c>
      <c r="I1439" s="10">
        <v>2490994.8833181602</v>
      </c>
      <c r="J1439" s="33">
        <f t="shared" si="88"/>
        <v>1.1035447264174793E-2</v>
      </c>
      <c r="K1439" s="33">
        <f t="shared" si="89"/>
        <v>1.0974780084243796E-2</v>
      </c>
      <c r="L1439" s="33">
        <f t="shared" si="90"/>
        <v>0.89512390719281754</v>
      </c>
      <c r="M1439" s="33">
        <f t="shared" si="91"/>
        <v>0.88530011916322726</v>
      </c>
    </row>
    <row r="1440" spans="1:13" ht="27.6">
      <c r="A1440" t="s">
        <v>164</v>
      </c>
      <c r="B1440" t="s">
        <v>228</v>
      </c>
      <c r="C1440" s="14" t="s">
        <v>230</v>
      </c>
      <c r="D1440" t="s">
        <v>465</v>
      </c>
      <c r="E1440" t="s">
        <v>483</v>
      </c>
      <c r="F1440" s="20">
        <v>2034</v>
      </c>
      <c r="G1440" s="20">
        <v>68</v>
      </c>
      <c r="H1440" s="11">
        <v>28713.2874558654</v>
      </c>
      <c r="I1440" s="10">
        <v>2369804.50607999</v>
      </c>
      <c r="J1440" s="33">
        <f t="shared" si="88"/>
        <v>1.2116310599544542E-2</v>
      </c>
      <c r="K1440" s="33">
        <f t="shared" si="89"/>
        <v>1.2043203668250624E-2</v>
      </c>
      <c r="L1440" s="33">
        <f t="shared" si="90"/>
        <v>0.88530011916322726</v>
      </c>
      <c r="M1440" s="33">
        <f t="shared" si="91"/>
        <v>0.87463826952061796</v>
      </c>
    </row>
    <row r="1441" spans="1:13" ht="27.6">
      <c r="A1441" t="s">
        <v>164</v>
      </c>
      <c r="B1441" t="s">
        <v>228</v>
      </c>
      <c r="C1441" s="14" t="s">
        <v>230</v>
      </c>
      <c r="D1441" t="s">
        <v>465</v>
      </c>
      <c r="E1441" t="s">
        <v>483</v>
      </c>
      <c r="F1441" s="20">
        <v>2034</v>
      </c>
      <c r="G1441" s="20">
        <v>69</v>
      </c>
      <c r="H1441" s="11">
        <v>29681.405774769199</v>
      </c>
      <c r="I1441" s="10">
        <v>2229628.5574950301</v>
      </c>
      <c r="J1441" s="33">
        <f t="shared" si="88"/>
        <v>1.3312264805271432E-2</v>
      </c>
      <c r="K1441" s="33">
        <f t="shared" si="89"/>
        <v>1.3224048494984153E-2</v>
      </c>
      <c r="L1441" s="33">
        <f t="shared" si="90"/>
        <v>0.87463826952061796</v>
      </c>
      <c r="M1441" s="33">
        <f t="shared" si="91"/>
        <v>0.86307201062890826</v>
      </c>
    </row>
    <row r="1442" spans="1:13" ht="27.6">
      <c r="A1442" t="s">
        <v>164</v>
      </c>
      <c r="B1442" t="s">
        <v>228</v>
      </c>
      <c r="C1442" s="14" t="s">
        <v>230</v>
      </c>
      <c r="D1442" t="s">
        <v>465</v>
      </c>
      <c r="E1442" t="s">
        <v>483</v>
      </c>
      <c r="F1442" s="20">
        <v>2035</v>
      </c>
      <c r="G1442" s="20">
        <v>30</v>
      </c>
      <c r="H1442" s="11">
        <v>808.76044909437599</v>
      </c>
      <c r="I1442" s="10">
        <v>4552852.62019601</v>
      </c>
      <c r="J1442" s="33">
        <f t="shared" si="88"/>
        <v>1.7763817908508472E-4</v>
      </c>
      <c r="K1442" s="33">
        <f t="shared" si="89"/>
        <v>1.7762240235796867E-4</v>
      </c>
      <c r="L1442" s="33">
        <f t="shared" si="90"/>
        <v>1</v>
      </c>
      <c r="M1442" s="33">
        <f t="shared" si="91"/>
        <v>0.99982237759764203</v>
      </c>
    </row>
    <row r="1443" spans="1:13" ht="27.6">
      <c r="A1443" t="s">
        <v>164</v>
      </c>
      <c r="B1443" t="s">
        <v>228</v>
      </c>
      <c r="C1443" s="14" t="s">
        <v>230</v>
      </c>
      <c r="D1443" t="s">
        <v>465</v>
      </c>
      <c r="E1443" t="s">
        <v>483</v>
      </c>
      <c r="F1443" s="20">
        <v>2035</v>
      </c>
      <c r="G1443" s="20">
        <v>31</v>
      </c>
      <c r="H1443" s="11">
        <v>980.68004757586698</v>
      </c>
      <c r="I1443" s="10">
        <v>4424108.03798398</v>
      </c>
      <c r="J1443" s="33">
        <f t="shared" si="88"/>
        <v>2.21667291837374E-4</v>
      </c>
      <c r="K1443" s="33">
        <f t="shared" si="89"/>
        <v>2.2164272545843744E-4</v>
      </c>
      <c r="L1443" s="33">
        <f t="shared" si="90"/>
        <v>0.99982237759764203</v>
      </c>
      <c r="M1443" s="33">
        <f t="shared" si="91"/>
        <v>0.99960077424089699</v>
      </c>
    </row>
    <row r="1444" spans="1:13" ht="27.6">
      <c r="A1444" t="s">
        <v>164</v>
      </c>
      <c r="B1444" t="s">
        <v>228</v>
      </c>
      <c r="C1444" s="14" t="s">
        <v>230</v>
      </c>
      <c r="D1444" t="s">
        <v>465</v>
      </c>
      <c r="E1444" t="s">
        <v>483</v>
      </c>
      <c r="F1444" s="20">
        <v>2035</v>
      </c>
      <c r="G1444" s="20">
        <v>32</v>
      </c>
      <c r="H1444" s="11">
        <v>1017.7755857741701</v>
      </c>
      <c r="I1444" s="10">
        <v>4358881.1682949904</v>
      </c>
      <c r="J1444" s="33">
        <f t="shared" si="88"/>
        <v>2.334946850988096E-4</v>
      </c>
      <c r="K1444" s="33">
        <f t="shared" si="89"/>
        <v>2.3346742733643122E-4</v>
      </c>
      <c r="L1444" s="33">
        <f t="shared" si="90"/>
        <v>0.99960077424089699</v>
      </c>
      <c r="M1444" s="33">
        <f t="shared" si="91"/>
        <v>0.99936740001977142</v>
      </c>
    </row>
    <row r="1445" spans="1:13" ht="27.6">
      <c r="A1445" t="s">
        <v>164</v>
      </c>
      <c r="B1445" t="s">
        <v>228</v>
      </c>
      <c r="C1445" s="14" t="s">
        <v>230</v>
      </c>
      <c r="D1445" t="s">
        <v>465</v>
      </c>
      <c r="E1445" t="s">
        <v>483</v>
      </c>
      <c r="F1445" s="20">
        <v>2035</v>
      </c>
      <c r="G1445" s="20">
        <v>33</v>
      </c>
      <c r="H1445" s="11">
        <v>1220.4459460486</v>
      </c>
      <c r="I1445" s="10">
        <v>4337729.4318895796</v>
      </c>
      <c r="J1445" s="33">
        <f t="shared" si="88"/>
        <v>2.8135594098522545E-4</v>
      </c>
      <c r="K1445" s="33">
        <f t="shared" si="89"/>
        <v>2.813163641143257E-4</v>
      </c>
      <c r="L1445" s="33">
        <f t="shared" si="90"/>
        <v>0.99936740001977142</v>
      </c>
      <c r="M1445" s="33">
        <f t="shared" si="91"/>
        <v>0.99908626161638348</v>
      </c>
    </row>
    <row r="1446" spans="1:13" ht="27.6">
      <c r="A1446" t="s">
        <v>164</v>
      </c>
      <c r="B1446" t="s">
        <v>228</v>
      </c>
      <c r="C1446" s="14" t="s">
        <v>230</v>
      </c>
      <c r="D1446" t="s">
        <v>465</v>
      </c>
      <c r="E1446" t="s">
        <v>483</v>
      </c>
      <c r="F1446" s="20">
        <v>2035</v>
      </c>
      <c r="G1446" s="20">
        <v>34</v>
      </c>
      <c r="H1446" s="11">
        <v>1291.8402852356101</v>
      </c>
      <c r="I1446" s="10">
        <v>4317729.2739398498</v>
      </c>
      <c r="J1446" s="33">
        <f t="shared" si="88"/>
        <v>2.9919436890882907E-4</v>
      </c>
      <c r="K1446" s="33">
        <f t="shared" si="89"/>
        <v>2.9914961473709312E-4</v>
      </c>
      <c r="L1446" s="33">
        <f t="shared" si="90"/>
        <v>0.99908626161638348</v>
      </c>
      <c r="M1446" s="33">
        <f t="shared" si="91"/>
        <v>0.99878738534613176</v>
      </c>
    </row>
    <row r="1447" spans="1:13" ht="27.6">
      <c r="A1447" t="s">
        <v>164</v>
      </c>
      <c r="B1447" t="s">
        <v>228</v>
      </c>
      <c r="C1447" s="14" t="s">
        <v>230</v>
      </c>
      <c r="D1447" t="s">
        <v>465</v>
      </c>
      <c r="E1447" t="s">
        <v>483</v>
      </c>
      <c r="F1447" s="20">
        <v>2035</v>
      </c>
      <c r="G1447" s="20">
        <v>35</v>
      </c>
      <c r="H1447" s="11">
        <v>1731.5101908465399</v>
      </c>
      <c r="I1447" s="10">
        <v>4297404.81660813</v>
      </c>
      <c r="J1447" s="33">
        <f t="shared" si="88"/>
        <v>4.0291996326592103E-4</v>
      </c>
      <c r="K1447" s="33">
        <f t="shared" si="89"/>
        <v>4.0283880191838151E-4</v>
      </c>
      <c r="L1447" s="33">
        <f t="shared" si="90"/>
        <v>0.99878738534613176</v>
      </c>
      <c r="M1447" s="33">
        <f t="shared" si="91"/>
        <v>0.99838503503244769</v>
      </c>
    </row>
    <row r="1448" spans="1:13" ht="27.6">
      <c r="A1448" t="s">
        <v>164</v>
      </c>
      <c r="B1448" t="s">
        <v>228</v>
      </c>
      <c r="C1448" s="14" t="s">
        <v>230</v>
      </c>
      <c r="D1448" t="s">
        <v>465</v>
      </c>
      <c r="E1448" t="s">
        <v>483</v>
      </c>
      <c r="F1448" s="20">
        <v>2035</v>
      </c>
      <c r="G1448" s="20">
        <v>36</v>
      </c>
      <c r="H1448" s="11">
        <v>1943.7709456986399</v>
      </c>
      <c r="I1448" s="10">
        <v>4316195.4757948602</v>
      </c>
      <c r="J1448" s="33">
        <f t="shared" si="88"/>
        <v>4.5034358536337601E-4</v>
      </c>
      <c r="K1448" s="33">
        <f t="shared" si="89"/>
        <v>4.5024219591149883E-4</v>
      </c>
      <c r="L1448" s="33">
        <f t="shared" si="90"/>
        <v>0.99838503503244769</v>
      </c>
      <c r="M1448" s="33">
        <f t="shared" si="91"/>
        <v>0.99793551996190955</v>
      </c>
    </row>
    <row r="1449" spans="1:13" ht="27.6">
      <c r="A1449" t="s">
        <v>164</v>
      </c>
      <c r="B1449" t="s">
        <v>228</v>
      </c>
      <c r="C1449" s="14" t="s">
        <v>230</v>
      </c>
      <c r="D1449" t="s">
        <v>465</v>
      </c>
      <c r="E1449" t="s">
        <v>483</v>
      </c>
      <c r="F1449" s="20">
        <v>2035</v>
      </c>
      <c r="G1449" s="20">
        <v>37</v>
      </c>
      <c r="H1449" s="11">
        <v>2118.2883481057102</v>
      </c>
      <c r="I1449" s="10">
        <v>4374237.2716544699</v>
      </c>
      <c r="J1449" s="33">
        <f t="shared" si="88"/>
        <v>4.8426461953320353E-4</v>
      </c>
      <c r="K1449" s="33">
        <f t="shared" si="89"/>
        <v>4.8414738234769938E-4</v>
      </c>
      <c r="L1449" s="33">
        <f t="shared" si="90"/>
        <v>0.99793551996190955</v>
      </c>
      <c r="M1449" s="33">
        <f t="shared" si="91"/>
        <v>0.99745237209216819</v>
      </c>
    </row>
    <row r="1450" spans="1:13" ht="27.6">
      <c r="A1450" t="s">
        <v>164</v>
      </c>
      <c r="B1450" t="s">
        <v>228</v>
      </c>
      <c r="C1450" s="14" t="s">
        <v>230</v>
      </c>
      <c r="D1450" t="s">
        <v>465</v>
      </c>
      <c r="E1450" t="s">
        <v>483</v>
      </c>
      <c r="F1450" s="20">
        <v>2035</v>
      </c>
      <c r="G1450" s="20">
        <v>38</v>
      </c>
      <c r="H1450" s="11">
        <v>2559.8673302324701</v>
      </c>
      <c r="I1450" s="10">
        <v>4510794.14663867</v>
      </c>
      <c r="J1450" s="33">
        <f t="shared" si="88"/>
        <v>5.6749814933142509E-4</v>
      </c>
      <c r="K1450" s="33">
        <f t="shared" si="89"/>
        <v>5.6733715271317653E-4</v>
      </c>
      <c r="L1450" s="33">
        <f t="shared" si="90"/>
        <v>0.99745237209216819</v>
      </c>
      <c r="M1450" s="33">
        <f t="shared" si="91"/>
        <v>0.99688648030341842</v>
      </c>
    </row>
    <row r="1451" spans="1:13" ht="27.6">
      <c r="A1451" t="s">
        <v>164</v>
      </c>
      <c r="B1451" t="s">
        <v>228</v>
      </c>
      <c r="C1451" s="14" t="s">
        <v>230</v>
      </c>
      <c r="D1451" t="s">
        <v>465</v>
      </c>
      <c r="E1451" t="s">
        <v>483</v>
      </c>
      <c r="F1451" s="20">
        <v>2035</v>
      </c>
      <c r="G1451" s="20">
        <v>39</v>
      </c>
      <c r="H1451" s="11">
        <v>2727.9239876069701</v>
      </c>
      <c r="I1451" s="10">
        <v>4465893.99262085</v>
      </c>
      <c r="J1451" s="33">
        <f t="shared" si="88"/>
        <v>6.1083491728966533E-4</v>
      </c>
      <c r="K1451" s="33">
        <f t="shared" si="89"/>
        <v>6.1064839562152695E-4</v>
      </c>
      <c r="L1451" s="33">
        <f t="shared" si="90"/>
        <v>0.99688648030341842</v>
      </c>
      <c r="M1451" s="33">
        <f t="shared" si="91"/>
        <v>0.99627773317360435</v>
      </c>
    </row>
    <row r="1452" spans="1:13" ht="27.6">
      <c r="A1452" t="s">
        <v>164</v>
      </c>
      <c r="B1452" t="s">
        <v>228</v>
      </c>
      <c r="C1452" s="14" t="s">
        <v>230</v>
      </c>
      <c r="D1452" t="s">
        <v>465</v>
      </c>
      <c r="E1452" t="s">
        <v>483</v>
      </c>
      <c r="F1452" s="20">
        <v>2035</v>
      </c>
      <c r="G1452" s="20">
        <v>40</v>
      </c>
      <c r="H1452" s="11">
        <v>3594.7146085008899</v>
      </c>
      <c r="I1452" s="10">
        <v>4390809.1673496701</v>
      </c>
      <c r="J1452" s="33">
        <f t="shared" si="88"/>
        <v>8.1869069492507469E-4</v>
      </c>
      <c r="K1452" s="33">
        <f t="shared" si="89"/>
        <v>8.1835565913457309E-4</v>
      </c>
      <c r="L1452" s="33">
        <f t="shared" si="90"/>
        <v>0.99627773317360435</v>
      </c>
      <c r="M1452" s="33">
        <f t="shared" si="91"/>
        <v>0.99546242365259197</v>
      </c>
    </row>
    <row r="1453" spans="1:13" ht="27.6">
      <c r="A1453" t="s">
        <v>164</v>
      </c>
      <c r="B1453" t="s">
        <v>228</v>
      </c>
      <c r="C1453" s="14" t="s">
        <v>230</v>
      </c>
      <c r="D1453" t="s">
        <v>465</v>
      </c>
      <c r="E1453" t="s">
        <v>483</v>
      </c>
      <c r="F1453" s="20">
        <v>2035</v>
      </c>
      <c r="G1453" s="20">
        <v>41</v>
      </c>
      <c r="H1453" s="11">
        <v>3830.63900878401</v>
      </c>
      <c r="I1453" s="10">
        <v>4330302.9792953301</v>
      </c>
      <c r="J1453" s="33">
        <f t="shared" si="88"/>
        <v>8.8461223778096224E-4</v>
      </c>
      <c r="K1453" s="33">
        <f t="shared" si="89"/>
        <v>8.8422108372376851E-4</v>
      </c>
      <c r="L1453" s="33">
        <f t="shared" si="90"/>
        <v>0.99546242365259197</v>
      </c>
      <c r="M1453" s="33">
        <f t="shared" si="91"/>
        <v>0.99458221478954356</v>
      </c>
    </row>
    <row r="1454" spans="1:13" ht="27.6">
      <c r="A1454" t="s">
        <v>164</v>
      </c>
      <c r="B1454" t="s">
        <v>228</v>
      </c>
      <c r="C1454" s="14" t="s">
        <v>230</v>
      </c>
      <c r="D1454" t="s">
        <v>465</v>
      </c>
      <c r="E1454" t="s">
        <v>483</v>
      </c>
      <c r="F1454" s="20">
        <v>2035</v>
      </c>
      <c r="G1454" s="20">
        <v>42</v>
      </c>
      <c r="H1454" s="11">
        <v>4097.7784654090601</v>
      </c>
      <c r="I1454" s="10">
        <v>4273838.6734322701</v>
      </c>
      <c r="J1454" s="33">
        <f t="shared" si="88"/>
        <v>9.5880513480359848E-4</v>
      </c>
      <c r="K1454" s="33">
        <f t="shared" si="89"/>
        <v>9.5834562803120971E-4</v>
      </c>
      <c r="L1454" s="33">
        <f t="shared" si="90"/>
        <v>0.99458221478954356</v>
      </c>
      <c r="M1454" s="33">
        <f t="shared" si="91"/>
        <v>0.99362906127228245</v>
      </c>
    </row>
    <row r="1455" spans="1:13" ht="27.6">
      <c r="A1455" t="s">
        <v>164</v>
      </c>
      <c r="B1455" t="s">
        <v>228</v>
      </c>
      <c r="C1455" s="14" t="s">
        <v>230</v>
      </c>
      <c r="D1455" t="s">
        <v>465</v>
      </c>
      <c r="E1455" t="s">
        <v>483</v>
      </c>
      <c r="F1455" s="20">
        <v>2035</v>
      </c>
      <c r="G1455" s="20">
        <v>43</v>
      </c>
      <c r="H1455" s="11">
        <v>4485.3509699175502</v>
      </c>
      <c r="I1455" s="10">
        <v>4307422.4398984797</v>
      </c>
      <c r="J1455" s="33">
        <f t="shared" si="88"/>
        <v>1.0413074251484989E-3</v>
      </c>
      <c r="K1455" s="33">
        <f t="shared" si="89"/>
        <v>1.0407654527079258E-3</v>
      </c>
      <c r="L1455" s="33">
        <f t="shared" si="90"/>
        <v>0.99362906127228245</v>
      </c>
      <c r="M1455" s="33">
        <f t="shared" si="91"/>
        <v>0.99259492647250369</v>
      </c>
    </row>
    <row r="1456" spans="1:13" ht="27.6">
      <c r="A1456" t="s">
        <v>164</v>
      </c>
      <c r="B1456" t="s">
        <v>228</v>
      </c>
      <c r="C1456" s="14" t="s">
        <v>230</v>
      </c>
      <c r="D1456" t="s">
        <v>465</v>
      </c>
      <c r="E1456" t="s">
        <v>483</v>
      </c>
      <c r="F1456" s="20">
        <v>2035</v>
      </c>
      <c r="G1456" s="20">
        <v>44</v>
      </c>
      <c r="H1456" s="11">
        <v>4904.9118442825102</v>
      </c>
      <c r="I1456" s="10">
        <v>4321025.2210192299</v>
      </c>
      <c r="J1456" s="33">
        <f t="shared" si="88"/>
        <v>1.1351268723040582E-3</v>
      </c>
      <c r="K1456" s="33">
        <f t="shared" si="89"/>
        <v>1.1344828594976875E-3</v>
      </c>
      <c r="L1456" s="33">
        <f t="shared" si="90"/>
        <v>0.99259492647250369</v>
      </c>
      <c r="M1456" s="33">
        <f t="shared" si="91"/>
        <v>0.99146884454199624</v>
      </c>
    </row>
    <row r="1457" spans="1:13" ht="27.6">
      <c r="A1457" t="s">
        <v>164</v>
      </c>
      <c r="B1457" t="s">
        <v>228</v>
      </c>
      <c r="C1457" s="14" t="s">
        <v>230</v>
      </c>
      <c r="D1457" t="s">
        <v>465</v>
      </c>
      <c r="E1457" t="s">
        <v>483</v>
      </c>
      <c r="F1457" s="20">
        <v>2035</v>
      </c>
      <c r="G1457" s="20">
        <v>45</v>
      </c>
      <c r="H1457" s="11">
        <v>8650.7296435713706</v>
      </c>
      <c r="I1457" s="10">
        <v>6359802.8208668903</v>
      </c>
      <c r="J1457" s="33">
        <f t="shared" si="88"/>
        <v>1.3602197878191779E-3</v>
      </c>
      <c r="K1457" s="33">
        <f t="shared" si="89"/>
        <v>1.3592951081869975E-3</v>
      </c>
      <c r="L1457" s="33">
        <f t="shared" si="90"/>
        <v>0.99146884454199624</v>
      </c>
      <c r="M1457" s="33">
        <f t="shared" si="91"/>
        <v>0.99012114579169053</v>
      </c>
    </row>
    <row r="1458" spans="1:13" ht="27.6">
      <c r="A1458" t="s">
        <v>164</v>
      </c>
      <c r="B1458" t="s">
        <v>228</v>
      </c>
      <c r="C1458" s="14" t="s">
        <v>230</v>
      </c>
      <c r="D1458" t="s">
        <v>465</v>
      </c>
      <c r="E1458" t="s">
        <v>483</v>
      </c>
      <c r="F1458" s="20">
        <v>2035</v>
      </c>
      <c r="G1458" s="20">
        <v>46</v>
      </c>
      <c r="H1458" s="11">
        <v>6827.01119708438</v>
      </c>
      <c r="I1458" s="10">
        <v>4269271.2208030298</v>
      </c>
      <c r="J1458" s="33">
        <f t="shared" si="88"/>
        <v>1.5991045881128751E-3</v>
      </c>
      <c r="K1458" s="33">
        <f t="shared" si="89"/>
        <v>1.5978267016197867E-3</v>
      </c>
      <c r="L1458" s="33">
        <f t="shared" si="90"/>
        <v>0.99012114579169053</v>
      </c>
      <c r="M1458" s="33">
        <f t="shared" si="91"/>
        <v>0.98853910378710619</v>
      </c>
    </row>
    <row r="1459" spans="1:13" ht="27.6">
      <c r="A1459" t="s">
        <v>164</v>
      </c>
      <c r="B1459" t="s">
        <v>228</v>
      </c>
      <c r="C1459" s="14" t="s">
        <v>230</v>
      </c>
      <c r="D1459" t="s">
        <v>465</v>
      </c>
      <c r="E1459" t="s">
        <v>483</v>
      </c>
      <c r="F1459" s="20">
        <v>2035</v>
      </c>
      <c r="G1459" s="20">
        <v>47</v>
      </c>
      <c r="H1459" s="11">
        <v>7440.4519394276103</v>
      </c>
      <c r="I1459" s="10">
        <v>4246894.6767110499</v>
      </c>
      <c r="J1459" s="33">
        <f t="shared" si="88"/>
        <v>1.7519746793414166E-3</v>
      </c>
      <c r="K1459" s="33">
        <f t="shared" si="89"/>
        <v>1.7504408675668159E-3</v>
      </c>
      <c r="L1459" s="33">
        <f t="shared" si="90"/>
        <v>0.98853910378710619</v>
      </c>
      <c r="M1459" s="33">
        <f t="shared" si="91"/>
        <v>0.98680872454064938</v>
      </c>
    </row>
    <row r="1460" spans="1:13" ht="27.6">
      <c r="A1460" t="s">
        <v>164</v>
      </c>
      <c r="B1460" t="s">
        <v>228</v>
      </c>
      <c r="C1460" s="14" t="s">
        <v>230</v>
      </c>
      <c r="D1460" t="s">
        <v>465</v>
      </c>
      <c r="E1460" t="s">
        <v>483</v>
      </c>
      <c r="F1460" s="20">
        <v>2035</v>
      </c>
      <c r="G1460" s="20">
        <v>48</v>
      </c>
      <c r="H1460" s="11">
        <v>7894.6869767775997</v>
      </c>
      <c r="I1460" s="10">
        <v>4110380.6387511799</v>
      </c>
      <c r="J1460" s="33">
        <f t="shared" si="88"/>
        <v>1.9206705340983144E-3</v>
      </c>
      <c r="K1460" s="33">
        <f t="shared" si="89"/>
        <v>1.9188272267656181E-3</v>
      </c>
      <c r="L1460" s="33">
        <f t="shared" si="90"/>
        <v>0.98680872454064938</v>
      </c>
      <c r="M1460" s="33">
        <f t="shared" si="91"/>
        <v>0.98491520909239094</v>
      </c>
    </row>
    <row r="1461" spans="1:13" ht="27.6">
      <c r="A1461" t="s">
        <v>164</v>
      </c>
      <c r="B1461" t="s">
        <v>228</v>
      </c>
      <c r="C1461" s="14" t="s">
        <v>230</v>
      </c>
      <c r="D1461" t="s">
        <v>465</v>
      </c>
      <c r="E1461" t="s">
        <v>483</v>
      </c>
      <c r="F1461" s="20">
        <v>2035</v>
      </c>
      <c r="G1461" s="20">
        <v>49</v>
      </c>
      <c r="H1461" s="11">
        <v>8562.6083707848793</v>
      </c>
      <c r="I1461" s="10">
        <v>4069300.8850062699</v>
      </c>
      <c r="J1461" s="33">
        <f t="shared" si="88"/>
        <v>2.1041964240920675E-3</v>
      </c>
      <c r="K1461" s="33">
        <f t="shared" si="89"/>
        <v>2.1019841547516016E-3</v>
      </c>
      <c r="L1461" s="33">
        <f t="shared" si="90"/>
        <v>0.98491520909239094</v>
      </c>
      <c r="M1461" s="33">
        <f t="shared" si="91"/>
        <v>0.98284493292910491</v>
      </c>
    </row>
    <row r="1462" spans="1:13" ht="27.6">
      <c r="A1462" t="s">
        <v>164</v>
      </c>
      <c r="B1462" t="s">
        <v>228</v>
      </c>
      <c r="C1462" s="14" t="s">
        <v>230</v>
      </c>
      <c r="D1462" t="s">
        <v>465</v>
      </c>
      <c r="E1462" t="s">
        <v>483</v>
      </c>
      <c r="F1462" s="20">
        <v>2035</v>
      </c>
      <c r="G1462" s="20">
        <v>50</v>
      </c>
      <c r="H1462" s="11">
        <v>10026.069825196801</v>
      </c>
      <c r="I1462" s="10">
        <v>4119092.55569587</v>
      </c>
      <c r="J1462" s="33">
        <f t="shared" si="88"/>
        <v>2.4340482010613671E-3</v>
      </c>
      <c r="K1462" s="33">
        <f t="shared" si="89"/>
        <v>2.431088307733531E-3</v>
      </c>
      <c r="L1462" s="33">
        <f t="shared" si="90"/>
        <v>0.98284493292910491</v>
      </c>
      <c r="M1462" s="33">
        <f t="shared" si="91"/>
        <v>0.98045555010434582</v>
      </c>
    </row>
    <row r="1463" spans="1:13" ht="27.6">
      <c r="A1463" t="s">
        <v>164</v>
      </c>
      <c r="B1463" t="s">
        <v>228</v>
      </c>
      <c r="C1463" s="14" t="s">
        <v>230</v>
      </c>
      <c r="D1463" t="s">
        <v>465</v>
      </c>
      <c r="E1463" t="s">
        <v>483</v>
      </c>
      <c r="F1463" s="20">
        <v>2035</v>
      </c>
      <c r="G1463" s="20">
        <v>51</v>
      </c>
      <c r="H1463" s="11">
        <v>11153.450349467699</v>
      </c>
      <c r="I1463" s="10">
        <v>4191472.9303168398</v>
      </c>
      <c r="J1463" s="33">
        <f t="shared" si="88"/>
        <v>2.6609858956251433E-3</v>
      </c>
      <c r="K1463" s="33">
        <f t="shared" si="89"/>
        <v>2.6574486109073314E-3</v>
      </c>
      <c r="L1463" s="33">
        <f t="shared" si="90"/>
        <v>0.98045555010434582</v>
      </c>
      <c r="M1463" s="33">
        <f t="shared" si="91"/>
        <v>0.97785003986466468</v>
      </c>
    </row>
    <row r="1464" spans="1:13" ht="27.6">
      <c r="A1464" t="s">
        <v>164</v>
      </c>
      <c r="B1464" t="s">
        <v>228</v>
      </c>
      <c r="C1464" s="14" t="s">
        <v>230</v>
      </c>
      <c r="D1464" t="s">
        <v>465</v>
      </c>
      <c r="E1464" t="s">
        <v>483</v>
      </c>
      <c r="F1464" s="20">
        <v>2035</v>
      </c>
      <c r="G1464" s="20">
        <v>52</v>
      </c>
      <c r="H1464" s="11">
        <v>12088.3503289985</v>
      </c>
      <c r="I1464" s="10">
        <v>4157360.3556567398</v>
      </c>
      <c r="J1464" s="33">
        <f t="shared" si="88"/>
        <v>2.9076984660592162E-3</v>
      </c>
      <c r="K1464" s="33">
        <f t="shared" si="89"/>
        <v>2.9034752051891877E-3</v>
      </c>
      <c r="L1464" s="33">
        <f t="shared" si="90"/>
        <v>0.97785003986466468</v>
      </c>
      <c r="M1464" s="33">
        <f t="shared" si="91"/>
        <v>0.97501087651952434</v>
      </c>
    </row>
    <row r="1465" spans="1:13" ht="27.6">
      <c r="A1465" t="s">
        <v>164</v>
      </c>
      <c r="B1465" t="s">
        <v>228</v>
      </c>
      <c r="C1465" s="14" t="s">
        <v>230</v>
      </c>
      <c r="D1465" t="s">
        <v>465</v>
      </c>
      <c r="E1465" t="s">
        <v>483</v>
      </c>
      <c r="F1465" s="20">
        <v>2035</v>
      </c>
      <c r="G1465" s="20">
        <v>53</v>
      </c>
      <c r="H1465" s="11">
        <v>12754.229565825401</v>
      </c>
      <c r="I1465" s="10">
        <v>4013340.03091561</v>
      </c>
      <c r="J1465" s="33">
        <f t="shared" si="88"/>
        <v>3.1779588740492616E-3</v>
      </c>
      <c r="K1465" s="33">
        <f t="shared" si="89"/>
        <v>3.1729145077576959E-3</v>
      </c>
      <c r="L1465" s="33">
        <f t="shared" si="90"/>
        <v>0.97501087651952434</v>
      </c>
      <c r="M1465" s="33">
        <f t="shared" si="91"/>
        <v>0.97191725036419396</v>
      </c>
    </row>
    <row r="1466" spans="1:13" ht="27.6">
      <c r="A1466" t="s">
        <v>164</v>
      </c>
      <c r="B1466" t="s">
        <v>228</v>
      </c>
      <c r="C1466" s="14" t="s">
        <v>230</v>
      </c>
      <c r="D1466" t="s">
        <v>465</v>
      </c>
      <c r="E1466" t="s">
        <v>483</v>
      </c>
      <c r="F1466" s="20">
        <v>2035</v>
      </c>
      <c r="G1466" s="20">
        <v>54</v>
      </c>
      <c r="H1466" s="11">
        <v>13630.211449262901</v>
      </c>
      <c r="I1466" s="10">
        <v>3929476.1365851201</v>
      </c>
      <c r="J1466" s="33">
        <f t="shared" si="88"/>
        <v>3.4687095621626874E-3</v>
      </c>
      <c r="K1466" s="33">
        <f t="shared" si="89"/>
        <v>3.4627005390093224E-3</v>
      </c>
      <c r="L1466" s="33">
        <f t="shared" si="90"/>
        <v>0.97191725036419396</v>
      </c>
      <c r="M1466" s="33">
        <f t="shared" si="91"/>
        <v>0.96855179197748542</v>
      </c>
    </row>
    <row r="1467" spans="1:13" ht="27.6">
      <c r="A1467" t="s">
        <v>164</v>
      </c>
      <c r="B1467" t="s">
        <v>228</v>
      </c>
      <c r="C1467" s="14" t="s">
        <v>230</v>
      </c>
      <c r="D1467" t="s">
        <v>465</v>
      </c>
      <c r="E1467" t="s">
        <v>483</v>
      </c>
      <c r="F1467" s="20">
        <v>2035</v>
      </c>
      <c r="G1467" s="20">
        <v>55</v>
      </c>
      <c r="H1467" s="11">
        <v>14625.0336697159</v>
      </c>
      <c r="I1467" s="10">
        <v>3860301.0333505799</v>
      </c>
      <c r="J1467" s="33">
        <f t="shared" si="88"/>
        <v>3.7885733634151278E-3</v>
      </c>
      <c r="K1467" s="33">
        <f t="shared" si="89"/>
        <v>3.7814057738534412E-3</v>
      </c>
      <c r="L1467" s="33">
        <f t="shared" si="90"/>
        <v>0.96855179197748542</v>
      </c>
      <c r="M1467" s="33">
        <f t="shared" si="91"/>
        <v>0.96488930463902567</v>
      </c>
    </row>
    <row r="1468" spans="1:13" ht="27.6">
      <c r="A1468" t="s">
        <v>164</v>
      </c>
      <c r="B1468" t="s">
        <v>228</v>
      </c>
      <c r="C1468" s="14" t="s">
        <v>230</v>
      </c>
      <c r="D1468" t="s">
        <v>465</v>
      </c>
      <c r="E1468" t="s">
        <v>483</v>
      </c>
      <c r="F1468" s="20">
        <v>2035</v>
      </c>
      <c r="G1468" s="20">
        <v>56</v>
      </c>
      <c r="H1468" s="11">
        <v>15646.3540711472</v>
      </c>
      <c r="I1468" s="10">
        <v>3784833.7346868501</v>
      </c>
      <c r="J1468" s="33">
        <f t="shared" si="88"/>
        <v>4.1339607411953454E-3</v>
      </c>
      <c r="K1468" s="33">
        <f t="shared" si="89"/>
        <v>4.1254276879757468E-3</v>
      </c>
      <c r="L1468" s="33">
        <f t="shared" si="90"/>
        <v>0.96488930463902567</v>
      </c>
      <c r="M1468" s="33">
        <f t="shared" si="91"/>
        <v>0.96090872358583612</v>
      </c>
    </row>
    <row r="1469" spans="1:13" ht="27.6">
      <c r="A1469" t="s">
        <v>164</v>
      </c>
      <c r="B1469" t="s">
        <v>228</v>
      </c>
      <c r="C1469" s="14" t="s">
        <v>230</v>
      </c>
      <c r="D1469" t="s">
        <v>465</v>
      </c>
      <c r="E1469" t="s">
        <v>483</v>
      </c>
      <c r="F1469" s="20">
        <v>2035</v>
      </c>
      <c r="G1469" s="20">
        <v>57</v>
      </c>
      <c r="H1469" s="11">
        <v>16661.314451975599</v>
      </c>
      <c r="I1469" s="10">
        <v>3690342.7024285798</v>
      </c>
      <c r="J1469" s="33">
        <f t="shared" si="88"/>
        <v>4.5148420608771495E-3</v>
      </c>
      <c r="K1469" s="33">
        <f t="shared" si="89"/>
        <v>4.5046654824349996E-3</v>
      </c>
      <c r="L1469" s="33">
        <f t="shared" si="90"/>
        <v>0.96090872358583612</v>
      </c>
      <c r="M1469" s="33">
        <f t="shared" si="91"/>
        <v>0.9565801512269283</v>
      </c>
    </row>
    <row r="1470" spans="1:13" ht="27.6">
      <c r="A1470" t="s">
        <v>164</v>
      </c>
      <c r="B1470" t="s">
        <v>228</v>
      </c>
      <c r="C1470" s="14" t="s">
        <v>230</v>
      </c>
      <c r="D1470" t="s">
        <v>465</v>
      </c>
      <c r="E1470" t="s">
        <v>483</v>
      </c>
      <c r="F1470" s="20">
        <v>2035</v>
      </c>
      <c r="G1470" s="20">
        <v>58</v>
      </c>
      <c r="H1470" s="11">
        <v>17841.4455205739</v>
      </c>
      <c r="I1470" s="10">
        <v>3611284.0939099002</v>
      </c>
      <c r="J1470" s="33">
        <f t="shared" si="88"/>
        <v>4.940471327266072E-3</v>
      </c>
      <c r="K1470" s="33">
        <f t="shared" si="89"/>
        <v>4.928287272048304E-3</v>
      </c>
      <c r="L1470" s="33">
        <f t="shared" si="90"/>
        <v>0.9565801512269283</v>
      </c>
      <c r="M1470" s="33">
        <f t="shared" si="91"/>
        <v>0.95186584944294261</v>
      </c>
    </row>
    <row r="1471" spans="1:13" ht="27.6">
      <c r="A1471" t="s">
        <v>164</v>
      </c>
      <c r="B1471" t="s">
        <v>228</v>
      </c>
      <c r="C1471" s="14" t="s">
        <v>230</v>
      </c>
      <c r="D1471" t="s">
        <v>465</v>
      </c>
      <c r="E1471" t="s">
        <v>483</v>
      </c>
      <c r="F1471" s="20">
        <v>2035</v>
      </c>
      <c r="G1471" s="20">
        <v>59</v>
      </c>
      <c r="H1471" s="11">
        <v>19020.6522880993</v>
      </c>
      <c r="I1471" s="10">
        <v>3520318.5264188601</v>
      </c>
      <c r="J1471" s="33">
        <f t="shared" si="88"/>
        <v>5.4031054705292753E-3</v>
      </c>
      <c r="K1471" s="33">
        <f t="shared" si="89"/>
        <v>5.388534949997581E-3</v>
      </c>
      <c r="L1471" s="33">
        <f t="shared" si="90"/>
        <v>0.95186584944294261</v>
      </c>
      <c r="M1471" s="33">
        <f t="shared" si="91"/>
        <v>0.94673668704551017</v>
      </c>
    </row>
    <row r="1472" spans="1:13" ht="27.6">
      <c r="A1472" t="s">
        <v>164</v>
      </c>
      <c r="B1472" t="s">
        <v>228</v>
      </c>
      <c r="C1472" s="14" t="s">
        <v>230</v>
      </c>
      <c r="D1472" t="s">
        <v>465</v>
      </c>
      <c r="E1472" t="s">
        <v>483</v>
      </c>
      <c r="F1472" s="20">
        <v>2035</v>
      </c>
      <c r="G1472" s="20">
        <v>60</v>
      </c>
      <c r="H1472" s="11">
        <v>20411.964513650099</v>
      </c>
      <c r="I1472" s="10">
        <v>3427843.5879879501</v>
      </c>
      <c r="J1472" s="33">
        <f t="shared" si="88"/>
        <v>5.9547537656557317E-3</v>
      </c>
      <c r="K1472" s="33">
        <f t="shared" si="89"/>
        <v>5.9370593588178311E-3</v>
      </c>
      <c r="L1472" s="33">
        <f t="shared" si="90"/>
        <v>0.94673668704551017</v>
      </c>
      <c r="M1472" s="33">
        <f t="shared" si="91"/>
        <v>0.94111585513735041</v>
      </c>
    </row>
    <row r="1473" spans="1:13" ht="27.6">
      <c r="A1473" t="s">
        <v>164</v>
      </c>
      <c r="B1473" t="s">
        <v>228</v>
      </c>
      <c r="C1473" s="14" t="s">
        <v>230</v>
      </c>
      <c r="D1473" t="s">
        <v>465</v>
      </c>
      <c r="E1473" t="s">
        <v>483</v>
      </c>
      <c r="F1473" s="20">
        <v>2035</v>
      </c>
      <c r="G1473" s="20">
        <v>61</v>
      </c>
      <c r="H1473" s="11">
        <v>21543.698904362402</v>
      </c>
      <c r="I1473" s="10">
        <v>3308331.9348452399</v>
      </c>
      <c r="J1473" s="33">
        <f t="shared" si="88"/>
        <v>6.5119520437027104E-3</v>
      </c>
      <c r="K1473" s="33">
        <f t="shared" si="89"/>
        <v>6.4907952329490426E-3</v>
      </c>
      <c r="L1473" s="33">
        <f t="shared" si="90"/>
        <v>0.94111585513735041</v>
      </c>
      <c r="M1473" s="33">
        <f t="shared" si="91"/>
        <v>0.93500726483117214</v>
      </c>
    </row>
    <row r="1474" spans="1:13" ht="27.6">
      <c r="A1474" t="s">
        <v>164</v>
      </c>
      <c r="B1474" t="s">
        <v>228</v>
      </c>
      <c r="C1474" s="14" t="s">
        <v>230</v>
      </c>
      <c r="D1474" t="s">
        <v>465</v>
      </c>
      <c r="E1474" t="s">
        <v>483</v>
      </c>
      <c r="F1474" s="20">
        <v>2035</v>
      </c>
      <c r="G1474" s="20">
        <v>62</v>
      </c>
      <c r="H1474" s="11">
        <v>23139.604873516299</v>
      </c>
      <c r="I1474" s="10">
        <v>3244365.3562051901</v>
      </c>
      <c r="J1474" s="33">
        <f t="shared" ref="J1474:J1537" si="92">IF(I1474&gt;0,H1474/I1474,0)</f>
        <v>7.1322438544904844E-3</v>
      </c>
      <c r="K1474" s="33">
        <f t="shared" ref="K1474:K1537" si="93">1-EXP(-J1474)</f>
        <v>7.1068697638616563E-3</v>
      </c>
      <c r="L1474" s="33">
        <f t="shared" ref="L1474:L1537" si="94">IF(G1474=30,1,M1473)</f>
        <v>0.93500726483117214</v>
      </c>
      <c r="M1474" s="33">
        <f t="shared" ref="M1474:M1537" si="95">L1474*(1-K1474)</f>
        <v>0.92836228997175252</v>
      </c>
    </row>
    <row r="1475" spans="1:13" ht="27.6">
      <c r="A1475" t="s">
        <v>164</v>
      </c>
      <c r="B1475" t="s">
        <v>228</v>
      </c>
      <c r="C1475" s="14" t="s">
        <v>230</v>
      </c>
      <c r="D1475" t="s">
        <v>465</v>
      </c>
      <c r="E1475" t="s">
        <v>483</v>
      </c>
      <c r="F1475" s="20">
        <v>2035</v>
      </c>
      <c r="G1475" s="20">
        <v>63</v>
      </c>
      <c r="H1475" s="11">
        <v>23691.734094245399</v>
      </c>
      <c r="I1475" s="10">
        <v>3028083.7148302998</v>
      </c>
      <c r="J1475" s="33">
        <f t="shared" si="92"/>
        <v>7.8240023478258203E-3</v>
      </c>
      <c r="K1475" s="33">
        <f t="shared" si="93"/>
        <v>7.793474509964371E-3</v>
      </c>
      <c r="L1475" s="33">
        <f t="shared" si="94"/>
        <v>0.92836228997175252</v>
      </c>
      <c r="M1475" s="33">
        <f t="shared" si="95"/>
        <v>0.92112712212884551</v>
      </c>
    </row>
    <row r="1476" spans="1:13" ht="27.6">
      <c r="A1476" t="s">
        <v>164</v>
      </c>
      <c r="B1476" t="s">
        <v>228</v>
      </c>
      <c r="C1476" s="14" t="s">
        <v>230</v>
      </c>
      <c r="D1476" t="s">
        <v>465</v>
      </c>
      <c r="E1476" t="s">
        <v>483</v>
      </c>
      <c r="F1476" s="20">
        <v>2035</v>
      </c>
      <c r="G1476" s="20">
        <v>64</v>
      </c>
      <c r="H1476" s="11">
        <v>25068.410411109598</v>
      </c>
      <c r="I1476" s="10">
        <v>2923789.21193062</v>
      </c>
      <c r="J1476" s="33">
        <f t="shared" si="92"/>
        <v>8.5739458606718666E-3</v>
      </c>
      <c r="K1476" s="33">
        <f t="shared" si="93"/>
        <v>8.5372944108431659E-3</v>
      </c>
      <c r="L1476" s="33">
        <f t="shared" si="94"/>
        <v>0.92112712212884551</v>
      </c>
      <c r="M1476" s="33">
        <f t="shared" si="95"/>
        <v>0.91326318869741885</v>
      </c>
    </row>
    <row r="1477" spans="1:13" ht="27.6">
      <c r="A1477" t="s">
        <v>164</v>
      </c>
      <c r="B1477" t="s">
        <v>228</v>
      </c>
      <c r="C1477" s="14" t="s">
        <v>230</v>
      </c>
      <c r="D1477" t="s">
        <v>465</v>
      </c>
      <c r="E1477" t="s">
        <v>483</v>
      </c>
      <c r="F1477" s="20">
        <v>2035</v>
      </c>
      <c r="G1477" s="20">
        <v>65</v>
      </c>
      <c r="H1477" s="11">
        <v>25590.925000553401</v>
      </c>
      <c r="I1477" s="10">
        <v>2822655.2367954999</v>
      </c>
      <c r="J1477" s="33">
        <f t="shared" si="92"/>
        <v>9.0662595512749303E-3</v>
      </c>
      <c r="K1477" s="33">
        <f t="shared" si="93"/>
        <v>9.0252849424610204E-3</v>
      </c>
      <c r="L1477" s="33">
        <f t="shared" si="94"/>
        <v>0.91326318869741885</v>
      </c>
      <c r="M1477" s="33">
        <f t="shared" si="95"/>
        <v>0.90502072819196411</v>
      </c>
    </row>
    <row r="1478" spans="1:13" ht="27.6">
      <c r="A1478" t="s">
        <v>164</v>
      </c>
      <c r="B1478" t="s">
        <v>228</v>
      </c>
      <c r="C1478" s="14" t="s">
        <v>230</v>
      </c>
      <c r="D1478" t="s">
        <v>465</v>
      </c>
      <c r="E1478" t="s">
        <v>483</v>
      </c>
      <c r="F1478" s="20">
        <v>2035</v>
      </c>
      <c r="G1478" s="20">
        <v>66</v>
      </c>
      <c r="H1478" s="11">
        <v>26944.321624258901</v>
      </c>
      <c r="I1478" s="10">
        <v>2712768.3854482998</v>
      </c>
      <c r="J1478" s="33">
        <f t="shared" si="92"/>
        <v>9.9324077089634043E-3</v>
      </c>
      <c r="K1478" s="33">
        <f t="shared" si="93"/>
        <v>9.8832442526483044E-3</v>
      </c>
      <c r="L1478" s="33">
        <f t="shared" si="94"/>
        <v>0.90502072819196411</v>
      </c>
      <c r="M1478" s="33">
        <f t="shared" si="95"/>
        <v>0.89607618728153327</v>
      </c>
    </row>
    <row r="1479" spans="1:13" ht="27.6">
      <c r="A1479" t="s">
        <v>164</v>
      </c>
      <c r="B1479" t="s">
        <v>228</v>
      </c>
      <c r="C1479" s="14" t="s">
        <v>230</v>
      </c>
      <c r="D1479" t="s">
        <v>465</v>
      </c>
      <c r="E1479" t="s">
        <v>483</v>
      </c>
      <c r="F1479" s="20">
        <v>2035</v>
      </c>
      <c r="G1479" s="20">
        <v>67</v>
      </c>
      <c r="H1479" s="11">
        <v>28166.909352059902</v>
      </c>
      <c r="I1479" s="10">
        <v>2584352.1454318701</v>
      </c>
      <c r="J1479" s="33">
        <f t="shared" si="92"/>
        <v>1.0899021405363835E-2</v>
      </c>
      <c r="K1479" s="33">
        <f t="shared" si="93"/>
        <v>1.0839842264936506E-2</v>
      </c>
      <c r="L1479" s="33">
        <f t="shared" si="94"/>
        <v>0.89607618728153327</v>
      </c>
      <c r="M1479" s="33">
        <f t="shared" si="95"/>
        <v>0.88636286275403575</v>
      </c>
    </row>
    <row r="1480" spans="1:13" ht="27.6">
      <c r="A1480" t="s">
        <v>164</v>
      </c>
      <c r="B1480" t="s">
        <v>228</v>
      </c>
      <c r="C1480" s="14" t="s">
        <v>230</v>
      </c>
      <c r="D1480" t="s">
        <v>465</v>
      </c>
      <c r="E1480" t="s">
        <v>483</v>
      </c>
      <c r="F1480" s="20">
        <v>2035</v>
      </c>
      <c r="G1480" s="20">
        <v>68</v>
      </c>
      <c r="H1480" s="11">
        <v>29083.762118198902</v>
      </c>
      <c r="I1480" s="10">
        <v>2428187.6828314099</v>
      </c>
      <c r="J1480" s="33">
        <f t="shared" si="92"/>
        <v>1.1977559364062633E-2</v>
      </c>
      <c r="K1480" s="33">
        <f t="shared" si="93"/>
        <v>1.1906113931691609E-2</v>
      </c>
      <c r="L1480" s="33">
        <f t="shared" si="94"/>
        <v>0.88636286275403575</v>
      </c>
      <c r="M1480" s="33">
        <f t="shared" si="95"/>
        <v>0.87580972552526581</v>
      </c>
    </row>
    <row r="1481" spans="1:13" ht="27.6">
      <c r="A1481" t="s">
        <v>164</v>
      </c>
      <c r="B1481" t="s">
        <v>228</v>
      </c>
      <c r="C1481" s="14" t="s">
        <v>230</v>
      </c>
      <c r="D1481" t="s">
        <v>465</v>
      </c>
      <c r="E1481" t="s">
        <v>483</v>
      </c>
      <c r="F1481" s="20">
        <v>2035</v>
      </c>
      <c r="G1481" s="20">
        <v>69</v>
      </c>
      <c r="H1481" s="11">
        <v>30329.9617543897</v>
      </c>
      <c r="I1481" s="10">
        <v>2304260.81363382</v>
      </c>
      <c r="J1481" s="33">
        <f t="shared" si="92"/>
        <v>1.3162555894251979E-2</v>
      </c>
      <c r="K1481" s="33">
        <f t="shared" si="93"/>
        <v>1.3076308283127003E-2</v>
      </c>
      <c r="L1481" s="33">
        <f t="shared" si="94"/>
        <v>0.87580972552526581</v>
      </c>
      <c r="M1481" s="33">
        <f t="shared" si="95"/>
        <v>0.8643573675569366</v>
      </c>
    </row>
    <row r="1482" spans="1:13" ht="27.6">
      <c r="A1482" t="s">
        <v>164</v>
      </c>
      <c r="B1482" t="s">
        <v>228</v>
      </c>
      <c r="C1482" s="14" t="s">
        <v>230</v>
      </c>
      <c r="D1482" t="s">
        <v>465</v>
      </c>
      <c r="E1482" t="s">
        <v>483</v>
      </c>
      <c r="F1482" s="20">
        <v>2036</v>
      </c>
      <c r="G1482" s="20">
        <v>30</v>
      </c>
      <c r="H1482" s="11">
        <v>822.91207837396701</v>
      </c>
      <c r="I1482" s="10">
        <v>4608165.9518042197</v>
      </c>
      <c r="J1482" s="33">
        <f t="shared" si="92"/>
        <v>1.7857691909983731E-4</v>
      </c>
      <c r="K1482" s="33">
        <f t="shared" si="93"/>
        <v>1.7856097519086678E-4</v>
      </c>
      <c r="L1482" s="33">
        <f t="shared" si="94"/>
        <v>1</v>
      </c>
      <c r="M1482" s="33">
        <f t="shared" si="95"/>
        <v>0.99982143902480913</v>
      </c>
    </row>
    <row r="1483" spans="1:13" ht="27.6">
      <c r="A1483" t="s">
        <v>164</v>
      </c>
      <c r="B1483" t="s">
        <v>228</v>
      </c>
      <c r="C1483" s="14" t="s">
        <v>230</v>
      </c>
      <c r="D1483" t="s">
        <v>465</v>
      </c>
      <c r="E1483" t="s">
        <v>483</v>
      </c>
      <c r="F1483" s="20">
        <v>2036</v>
      </c>
      <c r="G1483" s="20">
        <v>31</v>
      </c>
      <c r="H1483" s="11">
        <v>1012.85260985331</v>
      </c>
      <c r="I1483" s="10">
        <v>4547185.9510991499</v>
      </c>
      <c r="J1483" s="33">
        <f t="shared" si="92"/>
        <v>2.2274272940355175E-4</v>
      </c>
      <c r="K1483" s="33">
        <f t="shared" si="93"/>
        <v>2.2271792408357083E-4</v>
      </c>
      <c r="L1483" s="33">
        <f t="shared" si="94"/>
        <v>0.99982143902480913</v>
      </c>
      <c r="M1483" s="33">
        <f t="shared" si="95"/>
        <v>0.99959876086945532</v>
      </c>
    </row>
    <row r="1484" spans="1:13" ht="27.6">
      <c r="A1484" t="s">
        <v>164</v>
      </c>
      <c r="B1484" t="s">
        <v>228</v>
      </c>
      <c r="C1484" s="14" t="s">
        <v>230</v>
      </c>
      <c r="D1484" t="s">
        <v>465</v>
      </c>
      <c r="E1484" t="s">
        <v>483</v>
      </c>
      <c r="F1484" s="20">
        <v>2036</v>
      </c>
      <c r="G1484" s="20">
        <v>32</v>
      </c>
      <c r="H1484" s="11">
        <v>1036.52154781747</v>
      </c>
      <c r="I1484" s="10">
        <v>4418685.6258295802</v>
      </c>
      <c r="J1484" s="33">
        <f t="shared" si="92"/>
        <v>2.3457689358085293E-4</v>
      </c>
      <c r="K1484" s="33">
        <f t="shared" si="93"/>
        <v>2.3454938257250202E-4</v>
      </c>
      <c r="L1484" s="33">
        <f t="shared" si="94"/>
        <v>0.99959876086945532</v>
      </c>
      <c r="M1484" s="33">
        <f t="shared" si="95"/>
        <v>0.99936430559727318</v>
      </c>
    </row>
    <row r="1485" spans="1:13" ht="27.6">
      <c r="A1485" t="s">
        <v>164</v>
      </c>
      <c r="B1485" t="s">
        <v>228</v>
      </c>
      <c r="C1485" s="14" t="s">
        <v>230</v>
      </c>
      <c r="D1485" t="s">
        <v>465</v>
      </c>
      <c r="E1485" t="s">
        <v>483</v>
      </c>
      <c r="F1485" s="20">
        <v>2036</v>
      </c>
      <c r="G1485" s="20">
        <v>33</v>
      </c>
      <c r="H1485" s="11">
        <v>1082.16572871876</v>
      </c>
      <c r="I1485" s="10">
        <v>4353312.63512279</v>
      </c>
      <c r="J1485" s="33">
        <f t="shared" si="92"/>
        <v>2.4858442740541568E-4</v>
      </c>
      <c r="K1485" s="33">
        <f t="shared" si="93"/>
        <v>2.4855353285668791E-4</v>
      </c>
      <c r="L1485" s="33">
        <f t="shared" si="94"/>
        <v>0.99936430559727318</v>
      </c>
      <c r="M1485" s="33">
        <f t="shared" si="95"/>
        <v>0.99911591006850609</v>
      </c>
    </row>
    <row r="1486" spans="1:13" ht="27.6">
      <c r="A1486" t="s">
        <v>164</v>
      </c>
      <c r="B1486" t="s">
        <v>228</v>
      </c>
      <c r="C1486" s="14" t="s">
        <v>230</v>
      </c>
      <c r="D1486" t="s">
        <v>465</v>
      </c>
      <c r="E1486" t="s">
        <v>483</v>
      </c>
      <c r="F1486" s="20">
        <v>2036</v>
      </c>
      <c r="G1486" s="20">
        <v>34</v>
      </c>
      <c r="H1486" s="11">
        <v>1299.9009644570301</v>
      </c>
      <c r="I1486" s="10">
        <v>4331755.2897795504</v>
      </c>
      <c r="J1486" s="33">
        <f t="shared" si="92"/>
        <v>3.000864262863713E-4</v>
      </c>
      <c r="K1486" s="33">
        <f t="shared" si="93"/>
        <v>3.0004140485828668E-4</v>
      </c>
      <c r="L1486" s="33">
        <f t="shared" si="94"/>
        <v>0.99911591006850609</v>
      </c>
      <c r="M1486" s="33">
        <f t="shared" si="95"/>
        <v>0.9988161339272329</v>
      </c>
    </row>
    <row r="1487" spans="1:13" ht="27.6">
      <c r="A1487" t="s">
        <v>164</v>
      </c>
      <c r="B1487" t="s">
        <v>228</v>
      </c>
      <c r="C1487" s="14" t="s">
        <v>230</v>
      </c>
      <c r="D1487" t="s">
        <v>465</v>
      </c>
      <c r="E1487" t="s">
        <v>483</v>
      </c>
      <c r="F1487" s="20">
        <v>2036</v>
      </c>
      <c r="G1487" s="20">
        <v>35</v>
      </c>
      <c r="H1487" s="11">
        <v>1734.92646923336</v>
      </c>
      <c r="I1487" s="10">
        <v>4311461.0002305498</v>
      </c>
      <c r="J1487" s="33">
        <f t="shared" si="92"/>
        <v>4.0239873888238512E-4</v>
      </c>
      <c r="K1487" s="33">
        <f t="shared" si="93"/>
        <v>4.023177873684336E-4</v>
      </c>
      <c r="L1487" s="33">
        <f t="shared" si="94"/>
        <v>0.9988161339272329</v>
      </c>
      <c r="M1487" s="33">
        <f t="shared" si="95"/>
        <v>0.99841429243024338</v>
      </c>
    </row>
    <row r="1488" spans="1:13" ht="27.6">
      <c r="A1488" t="s">
        <v>164</v>
      </c>
      <c r="B1488" t="s">
        <v>228</v>
      </c>
      <c r="C1488" s="14" t="s">
        <v>230</v>
      </c>
      <c r="D1488" t="s">
        <v>465</v>
      </c>
      <c r="E1488" t="s">
        <v>483</v>
      </c>
      <c r="F1488" s="20">
        <v>2036</v>
      </c>
      <c r="G1488" s="20">
        <v>36</v>
      </c>
      <c r="H1488" s="11">
        <v>1930.21223435564</v>
      </c>
      <c r="I1488" s="10">
        <v>4290393.1249867799</v>
      </c>
      <c r="J1488" s="33">
        <f t="shared" si="92"/>
        <v>4.4989169479931694E-4</v>
      </c>
      <c r="K1488" s="33">
        <f t="shared" si="93"/>
        <v>4.4979050870563864E-4</v>
      </c>
      <c r="L1488" s="33">
        <f t="shared" si="94"/>
        <v>0.99841429243024338</v>
      </c>
      <c r="M1488" s="33">
        <f t="shared" si="95"/>
        <v>0.99796521515775216</v>
      </c>
    </row>
    <row r="1489" spans="1:13" ht="27.6">
      <c r="A1489" t="s">
        <v>164</v>
      </c>
      <c r="B1489" t="s">
        <v>228</v>
      </c>
      <c r="C1489" s="14" t="s">
        <v>230</v>
      </c>
      <c r="D1489" t="s">
        <v>465</v>
      </c>
      <c r="E1489" t="s">
        <v>483</v>
      </c>
      <c r="F1489" s="20">
        <v>2036</v>
      </c>
      <c r="G1489" s="20">
        <v>37</v>
      </c>
      <c r="H1489" s="11">
        <v>2083.7317192706601</v>
      </c>
      <c r="I1489" s="10">
        <v>4309051.9490634799</v>
      </c>
      <c r="J1489" s="33">
        <f t="shared" si="92"/>
        <v>4.8357080487821313E-4</v>
      </c>
      <c r="K1489" s="33">
        <f t="shared" si="93"/>
        <v>4.8345390336068661E-4</v>
      </c>
      <c r="L1489" s="33">
        <f t="shared" si="94"/>
        <v>0.99796521515775216</v>
      </c>
      <c r="M1489" s="33">
        <f t="shared" si="95"/>
        <v>0.99748274497906597</v>
      </c>
    </row>
    <row r="1490" spans="1:13" ht="27.6">
      <c r="A1490" t="s">
        <v>164</v>
      </c>
      <c r="B1490" t="s">
        <v>228</v>
      </c>
      <c r="C1490" s="14" t="s">
        <v>230</v>
      </c>
      <c r="D1490" t="s">
        <v>465</v>
      </c>
      <c r="E1490" t="s">
        <v>483</v>
      </c>
      <c r="F1490" s="20">
        <v>2036</v>
      </c>
      <c r="G1490" s="20">
        <v>38</v>
      </c>
      <c r="H1490" s="11">
        <v>2275.8840978910098</v>
      </c>
      <c r="I1490" s="10">
        <v>4366488.1939960001</v>
      </c>
      <c r="J1490" s="33">
        <f t="shared" si="92"/>
        <v>5.2121613451752637E-4</v>
      </c>
      <c r="K1490" s="33">
        <f t="shared" si="93"/>
        <v>5.2108032498443535E-4</v>
      </c>
      <c r="L1490" s="33">
        <f t="shared" si="94"/>
        <v>0.99748274497906597</v>
      </c>
      <c r="M1490" s="33">
        <f t="shared" si="95"/>
        <v>0.99696297634614595</v>
      </c>
    </row>
    <row r="1491" spans="1:13" ht="27.6">
      <c r="A1491" t="s">
        <v>164</v>
      </c>
      <c r="B1491" t="s">
        <v>228</v>
      </c>
      <c r="C1491" s="14" t="s">
        <v>230</v>
      </c>
      <c r="D1491" t="s">
        <v>465</v>
      </c>
      <c r="E1491" t="s">
        <v>483</v>
      </c>
      <c r="F1491" s="20">
        <v>2036</v>
      </c>
      <c r="G1491" s="20">
        <v>39</v>
      </c>
      <c r="H1491" s="11">
        <v>2747.2394977361</v>
      </c>
      <c r="I1491" s="10">
        <v>4501981.3881641803</v>
      </c>
      <c r="J1491" s="33">
        <f t="shared" si="92"/>
        <v>6.1022897716962135E-4</v>
      </c>
      <c r="K1491" s="33">
        <f t="shared" si="93"/>
        <v>6.1004282533438925E-4</v>
      </c>
      <c r="L1491" s="33">
        <f t="shared" si="94"/>
        <v>0.99696297634614595</v>
      </c>
      <c r="M1491" s="33">
        <f t="shared" si="95"/>
        <v>0.99635478623530194</v>
      </c>
    </row>
    <row r="1492" spans="1:13" ht="27.6">
      <c r="A1492" t="s">
        <v>164</v>
      </c>
      <c r="B1492" t="s">
        <v>228</v>
      </c>
      <c r="C1492" s="14" t="s">
        <v>230</v>
      </c>
      <c r="D1492" t="s">
        <v>465</v>
      </c>
      <c r="E1492" t="s">
        <v>483</v>
      </c>
      <c r="F1492" s="20">
        <v>2036</v>
      </c>
      <c r="G1492" s="20">
        <v>40</v>
      </c>
      <c r="H1492" s="11">
        <v>3641.55396509602</v>
      </c>
      <c r="I1492" s="10">
        <v>4456515.5673922803</v>
      </c>
      <c r="J1492" s="33">
        <f t="shared" si="92"/>
        <v>8.1713031403744579E-4</v>
      </c>
      <c r="K1492" s="33">
        <f t="shared" si="93"/>
        <v>8.1679655397703943E-4</v>
      </c>
      <c r="L1492" s="33">
        <f t="shared" si="94"/>
        <v>0.99635478623530194</v>
      </c>
      <c r="M1492" s="33">
        <f t="shared" si="95"/>
        <v>0.99554096707936646</v>
      </c>
    </row>
    <row r="1493" spans="1:13" ht="27.6">
      <c r="A1493" t="s">
        <v>164</v>
      </c>
      <c r="B1493" t="s">
        <v>228</v>
      </c>
      <c r="C1493" s="14" t="s">
        <v>230</v>
      </c>
      <c r="D1493" t="s">
        <v>465</v>
      </c>
      <c r="E1493" t="s">
        <v>483</v>
      </c>
      <c r="F1493" s="20">
        <v>2036</v>
      </c>
      <c r="G1493" s="20">
        <v>41</v>
      </c>
      <c r="H1493" s="11">
        <v>3866.4754770628501</v>
      </c>
      <c r="I1493" s="10">
        <v>4380079.3556197304</v>
      </c>
      <c r="J1493" s="33">
        <f t="shared" si="92"/>
        <v>8.8274096497865592E-4</v>
      </c>
      <c r="K1493" s="33">
        <f t="shared" si="93"/>
        <v>8.8235146379100904E-4</v>
      </c>
      <c r="L1493" s="33">
        <f t="shared" si="94"/>
        <v>0.99554096707936646</v>
      </c>
      <c r="M1493" s="33">
        <f t="shared" si="95"/>
        <v>0.99466255004980009</v>
      </c>
    </row>
    <row r="1494" spans="1:13" ht="27.6">
      <c r="A1494" t="s">
        <v>164</v>
      </c>
      <c r="B1494" t="s">
        <v>228</v>
      </c>
      <c r="C1494" s="14" t="s">
        <v>230</v>
      </c>
      <c r="D1494" t="s">
        <v>465</v>
      </c>
      <c r="E1494" t="s">
        <v>483</v>
      </c>
      <c r="F1494" s="20">
        <v>2036</v>
      </c>
      <c r="G1494" s="20">
        <v>42</v>
      </c>
      <c r="H1494" s="11">
        <v>4132.01290797407</v>
      </c>
      <c r="I1494" s="10">
        <v>4319672.1091262503</v>
      </c>
      <c r="J1494" s="33">
        <f t="shared" si="92"/>
        <v>9.5655707275658507E-4</v>
      </c>
      <c r="K1494" s="33">
        <f t="shared" si="93"/>
        <v>9.5609971788013226E-4</v>
      </c>
      <c r="L1494" s="33">
        <f t="shared" si="94"/>
        <v>0.99466255004980009</v>
      </c>
      <c r="M1494" s="33">
        <f t="shared" si="95"/>
        <v>0.99371155346631157</v>
      </c>
    </row>
    <row r="1495" spans="1:13" ht="27.6">
      <c r="A1495" t="s">
        <v>164</v>
      </c>
      <c r="B1495" t="s">
        <v>228</v>
      </c>
      <c r="C1495" s="14" t="s">
        <v>230</v>
      </c>
      <c r="D1495" t="s">
        <v>465</v>
      </c>
      <c r="E1495" t="s">
        <v>483</v>
      </c>
      <c r="F1495" s="20">
        <v>2036</v>
      </c>
      <c r="G1495" s="20">
        <v>43</v>
      </c>
      <c r="H1495" s="11">
        <v>4431.0884072594199</v>
      </c>
      <c r="I1495" s="10">
        <v>4262486.6482601101</v>
      </c>
      <c r="J1495" s="33">
        <f t="shared" si="92"/>
        <v>1.0395547887682255E-3</v>
      </c>
      <c r="K1495" s="33">
        <f t="shared" si="93"/>
        <v>1.0390146388767896E-3</v>
      </c>
      <c r="L1495" s="33">
        <f t="shared" si="94"/>
        <v>0.99371155346631157</v>
      </c>
      <c r="M1495" s="33">
        <f t="shared" si="95"/>
        <v>0.99267907261543908</v>
      </c>
    </row>
    <row r="1496" spans="1:13" ht="27.6">
      <c r="A1496" t="s">
        <v>164</v>
      </c>
      <c r="B1496" t="s">
        <v>228</v>
      </c>
      <c r="C1496" s="14" t="s">
        <v>230</v>
      </c>
      <c r="D1496" t="s">
        <v>465</v>
      </c>
      <c r="E1496" t="s">
        <v>483</v>
      </c>
      <c r="F1496" s="20">
        <v>2036</v>
      </c>
      <c r="G1496" s="20">
        <v>44</v>
      </c>
      <c r="H1496" s="11">
        <v>4861.00654328787</v>
      </c>
      <c r="I1496" s="10">
        <v>4295018.8742618198</v>
      </c>
      <c r="J1496" s="33">
        <f t="shared" si="92"/>
        <v>1.1317776907612137E-3</v>
      </c>
      <c r="K1496" s="33">
        <f t="shared" si="93"/>
        <v>1.1311374719418232E-3</v>
      </c>
      <c r="L1496" s="33">
        <f t="shared" si="94"/>
        <v>0.99267907261543908</v>
      </c>
      <c r="M1496" s="33">
        <f t="shared" si="95"/>
        <v>0.9915562161187913</v>
      </c>
    </row>
    <row r="1497" spans="1:13" ht="27.6">
      <c r="A1497" t="s">
        <v>164</v>
      </c>
      <c r="B1497" t="s">
        <v>228</v>
      </c>
      <c r="C1497" s="14" t="s">
        <v>230</v>
      </c>
      <c r="D1497" t="s">
        <v>465</v>
      </c>
      <c r="E1497" t="s">
        <v>483</v>
      </c>
      <c r="F1497" s="20">
        <v>2036</v>
      </c>
      <c r="G1497" s="20">
        <v>45</v>
      </c>
      <c r="H1497" s="11">
        <v>6272.4341773199503</v>
      </c>
      <c r="I1497" s="10">
        <v>4307486.77582369</v>
      </c>
      <c r="J1497" s="33">
        <f t="shared" si="92"/>
        <v>1.4561702690591585E-3</v>
      </c>
      <c r="K1497" s="33">
        <f t="shared" si="93"/>
        <v>1.4551105675639775E-3</v>
      </c>
      <c r="L1497" s="33">
        <f t="shared" si="94"/>
        <v>0.9915562161187913</v>
      </c>
      <c r="M1497" s="33">
        <f t="shared" si="95"/>
        <v>0.99011339219038308</v>
      </c>
    </row>
    <row r="1498" spans="1:13" ht="27.6">
      <c r="A1498" t="s">
        <v>164</v>
      </c>
      <c r="B1498" t="s">
        <v>228</v>
      </c>
      <c r="C1498" s="14" t="s">
        <v>230</v>
      </c>
      <c r="D1498" t="s">
        <v>465</v>
      </c>
      <c r="E1498" t="s">
        <v>483</v>
      </c>
      <c r="F1498" s="20">
        <v>2036</v>
      </c>
      <c r="G1498" s="20">
        <v>46</v>
      </c>
      <c r="H1498" s="11">
        <v>9358.9579463210994</v>
      </c>
      <c r="I1498" s="10">
        <v>6337797.8749295101</v>
      </c>
      <c r="J1498" s="33">
        <f t="shared" si="92"/>
        <v>1.4766892430164778E-3</v>
      </c>
      <c r="K1498" s="33">
        <f t="shared" si="93"/>
        <v>1.4755994739390488E-3</v>
      </c>
      <c r="L1498" s="33">
        <f t="shared" si="94"/>
        <v>0.99011339219038308</v>
      </c>
      <c r="M1498" s="33">
        <f t="shared" si="95"/>
        <v>0.988652381389727</v>
      </c>
    </row>
    <row r="1499" spans="1:13" ht="27.6">
      <c r="A1499" t="s">
        <v>164</v>
      </c>
      <c r="B1499" t="s">
        <v>228</v>
      </c>
      <c r="C1499" s="14" t="s">
        <v>230</v>
      </c>
      <c r="D1499" t="s">
        <v>465</v>
      </c>
      <c r="E1499" t="s">
        <v>483</v>
      </c>
      <c r="F1499" s="20">
        <v>2036</v>
      </c>
      <c r="G1499" s="20">
        <v>47</v>
      </c>
      <c r="H1499" s="11">
        <v>7418.4028230845697</v>
      </c>
      <c r="I1499" s="10">
        <v>4253228.99513816</v>
      </c>
      <c r="J1499" s="33">
        <f t="shared" si="92"/>
        <v>1.7441813811493575E-3</v>
      </c>
      <c r="K1499" s="33">
        <f t="shared" si="93"/>
        <v>1.7426611807677128E-3</v>
      </c>
      <c r="L1499" s="33">
        <f t="shared" si="94"/>
        <v>0.988652381389727</v>
      </c>
      <c r="M1499" s="33">
        <f t="shared" si="95"/>
        <v>0.98692949526340557</v>
      </c>
    </row>
    <row r="1500" spans="1:13" ht="27.6">
      <c r="A1500" t="s">
        <v>164</v>
      </c>
      <c r="B1500" t="s">
        <v>228</v>
      </c>
      <c r="C1500" s="14" t="s">
        <v>230</v>
      </c>
      <c r="D1500" t="s">
        <v>465</v>
      </c>
      <c r="E1500" t="s">
        <v>483</v>
      </c>
      <c r="F1500" s="20">
        <v>2036</v>
      </c>
      <c r="G1500" s="20">
        <v>48</v>
      </c>
      <c r="H1500" s="11">
        <v>8084.3589320082201</v>
      </c>
      <c r="I1500" s="10">
        <v>4229426.8772182902</v>
      </c>
      <c r="J1500" s="33">
        <f t="shared" si="92"/>
        <v>1.9114549480816023E-3</v>
      </c>
      <c r="K1500" s="33">
        <f t="shared" si="93"/>
        <v>1.9096292814840821E-3</v>
      </c>
      <c r="L1500" s="33">
        <f t="shared" si="94"/>
        <v>0.98692949526340557</v>
      </c>
      <c r="M1500" s="33">
        <f t="shared" si="95"/>
        <v>0.98504482580049024</v>
      </c>
    </row>
    <row r="1501" spans="1:13" ht="27.6">
      <c r="A1501" t="s">
        <v>164</v>
      </c>
      <c r="B1501" t="s">
        <v>228</v>
      </c>
      <c r="C1501" s="14" t="s">
        <v>230</v>
      </c>
      <c r="D1501" t="s">
        <v>465</v>
      </c>
      <c r="E1501" t="s">
        <v>483</v>
      </c>
      <c r="F1501" s="20">
        <v>2036</v>
      </c>
      <c r="G1501" s="20">
        <v>49</v>
      </c>
      <c r="H1501" s="11">
        <v>8573.1296931154502</v>
      </c>
      <c r="I1501" s="10">
        <v>4091859.2475682399</v>
      </c>
      <c r="J1501" s="33">
        <f t="shared" si="92"/>
        <v>2.0951673003440658E-3</v>
      </c>
      <c r="K1501" s="33">
        <f t="shared" si="93"/>
        <v>2.092973969401668E-3</v>
      </c>
      <c r="L1501" s="33">
        <f t="shared" si="94"/>
        <v>0.98504482580049024</v>
      </c>
      <c r="M1501" s="33">
        <f t="shared" si="95"/>
        <v>0.98298315262139602</v>
      </c>
    </row>
    <row r="1502" spans="1:13" ht="27.6">
      <c r="A1502" t="s">
        <v>164</v>
      </c>
      <c r="B1502" t="s">
        <v>228</v>
      </c>
      <c r="C1502" s="14" t="s">
        <v>230</v>
      </c>
      <c r="D1502" t="s">
        <v>465</v>
      </c>
      <c r="E1502" t="s">
        <v>483</v>
      </c>
      <c r="F1502" s="20">
        <v>2036</v>
      </c>
      <c r="G1502" s="20">
        <v>50</v>
      </c>
      <c r="H1502" s="11">
        <v>9798.5728383031492</v>
      </c>
      <c r="I1502" s="10">
        <v>4049219.11558436</v>
      </c>
      <c r="J1502" s="33">
        <f t="shared" si="92"/>
        <v>2.4198672777650059E-3</v>
      </c>
      <c r="K1502" s="33">
        <f t="shared" si="93"/>
        <v>2.4169417592087017E-3</v>
      </c>
      <c r="L1502" s="33">
        <f t="shared" si="94"/>
        <v>0.98298315262139602</v>
      </c>
      <c r="M1502" s="33">
        <f t="shared" si="95"/>
        <v>0.9806073395912267</v>
      </c>
    </row>
    <row r="1503" spans="1:13" ht="27.6">
      <c r="A1503" t="s">
        <v>164</v>
      </c>
      <c r="B1503" t="s">
        <v>228</v>
      </c>
      <c r="C1503" s="14" t="s">
        <v>230</v>
      </c>
      <c r="D1503" t="s">
        <v>465</v>
      </c>
      <c r="E1503" t="s">
        <v>483</v>
      </c>
      <c r="F1503" s="20">
        <v>2036</v>
      </c>
      <c r="G1503" s="20">
        <v>51</v>
      </c>
      <c r="H1503" s="11">
        <v>10837.440729965499</v>
      </c>
      <c r="I1503" s="10">
        <v>4096039.8620551401</v>
      </c>
      <c r="J1503" s="33">
        <f t="shared" si="92"/>
        <v>2.6458338040997336E-3</v>
      </c>
      <c r="K1503" s="33">
        <f t="shared" si="93"/>
        <v>2.6423366707980511E-3</v>
      </c>
      <c r="L1503" s="33">
        <f t="shared" si="94"/>
        <v>0.9806073395912267</v>
      </c>
      <c r="M1503" s="33">
        <f t="shared" si="95"/>
        <v>0.97801624485817107</v>
      </c>
    </row>
    <row r="1504" spans="1:13" ht="27.6">
      <c r="A1504" t="s">
        <v>164</v>
      </c>
      <c r="B1504" t="s">
        <v>228</v>
      </c>
      <c r="C1504" s="14" t="s">
        <v>230</v>
      </c>
      <c r="D1504" t="s">
        <v>465</v>
      </c>
      <c r="E1504" t="s">
        <v>483</v>
      </c>
      <c r="F1504" s="20">
        <v>2036</v>
      </c>
      <c r="G1504" s="20">
        <v>52</v>
      </c>
      <c r="H1504" s="11">
        <v>12047.0205232772</v>
      </c>
      <c r="I1504" s="10">
        <v>4166629.5218748399</v>
      </c>
      <c r="J1504" s="33">
        <f t="shared" si="92"/>
        <v>2.89131070089871E-3</v>
      </c>
      <c r="K1504" s="33">
        <f t="shared" si="93"/>
        <v>2.8871348876081671E-3</v>
      </c>
      <c r="L1504" s="33">
        <f t="shared" si="94"/>
        <v>0.97801624485817107</v>
      </c>
      <c r="M1504" s="33">
        <f t="shared" si="95"/>
        <v>0.97519258003699349</v>
      </c>
    </row>
    <row r="1505" spans="1:13" ht="27.6">
      <c r="A1505" t="s">
        <v>164</v>
      </c>
      <c r="B1505" t="s">
        <v>228</v>
      </c>
      <c r="C1505" s="14" t="s">
        <v>230</v>
      </c>
      <c r="D1505" t="s">
        <v>465</v>
      </c>
      <c r="E1505" t="s">
        <v>483</v>
      </c>
      <c r="F1505" s="20">
        <v>2036</v>
      </c>
      <c r="G1505" s="20">
        <v>53</v>
      </c>
      <c r="H1505" s="11">
        <v>13039.246953097399</v>
      </c>
      <c r="I1505" s="10">
        <v>4130435.5767773301</v>
      </c>
      <c r="J1505" s="33">
        <f t="shared" si="92"/>
        <v>3.1568697079814882E-3</v>
      </c>
      <c r="K1505" s="33">
        <f t="shared" si="93"/>
        <v>3.1518920341384593E-3</v>
      </c>
      <c r="L1505" s="33">
        <f t="shared" si="94"/>
        <v>0.97519258003699349</v>
      </c>
      <c r="M1505" s="33">
        <f t="shared" si="95"/>
        <v>0.97211887831222399</v>
      </c>
    </row>
    <row r="1506" spans="1:13" ht="27.6">
      <c r="A1506" t="s">
        <v>164</v>
      </c>
      <c r="B1506" t="s">
        <v>228</v>
      </c>
      <c r="C1506" s="14" t="s">
        <v>230</v>
      </c>
      <c r="D1506" t="s">
        <v>465</v>
      </c>
      <c r="E1506" t="s">
        <v>483</v>
      </c>
      <c r="F1506" s="20">
        <v>2036</v>
      </c>
      <c r="G1506" s="20">
        <v>54</v>
      </c>
      <c r="H1506" s="11">
        <v>13740.7292728841</v>
      </c>
      <c r="I1506" s="10">
        <v>3984938.3237317302</v>
      </c>
      <c r="J1506" s="33">
        <f t="shared" si="92"/>
        <v>3.4481661086328869E-3</v>
      </c>
      <c r="K1506" s="33">
        <f t="shared" si="93"/>
        <v>3.4422280110195658E-3</v>
      </c>
      <c r="L1506" s="33">
        <f t="shared" si="94"/>
        <v>0.97211887831222399</v>
      </c>
      <c r="M1506" s="33">
        <f t="shared" si="95"/>
        <v>0.96877262347925674</v>
      </c>
    </row>
    <row r="1507" spans="1:13" ht="27.6">
      <c r="A1507" t="s">
        <v>164</v>
      </c>
      <c r="B1507" t="s">
        <v>228</v>
      </c>
      <c r="C1507" s="14" t="s">
        <v>230</v>
      </c>
      <c r="D1507" t="s">
        <v>465</v>
      </c>
      <c r="E1507" t="s">
        <v>483</v>
      </c>
      <c r="F1507" s="20">
        <v>2036</v>
      </c>
      <c r="G1507" s="20">
        <v>55</v>
      </c>
      <c r="H1507" s="11">
        <v>14654.534802895399</v>
      </c>
      <c r="I1507" s="10">
        <v>3899127.5646663401</v>
      </c>
      <c r="J1507" s="33">
        <f t="shared" si="92"/>
        <v>3.7584137886879912E-3</v>
      </c>
      <c r="K1507" s="33">
        <f t="shared" si="93"/>
        <v>3.7513597916315478E-3</v>
      </c>
      <c r="L1507" s="33">
        <f t="shared" si="94"/>
        <v>0.96877262347925674</v>
      </c>
      <c r="M1507" s="33">
        <f t="shared" si="95"/>
        <v>0.96513840881230328</v>
      </c>
    </row>
    <row r="1508" spans="1:13" ht="27.6">
      <c r="A1508" t="s">
        <v>164</v>
      </c>
      <c r="B1508" t="s">
        <v>228</v>
      </c>
      <c r="C1508" s="14" t="s">
        <v>230</v>
      </c>
      <c r="D1508" t="s">
        <v>465</v>
      </c>
      <c r="E1508" t="s">
        <v>483</v>
      </c>
      <c r="F1508" s="20">
        <v>2036</v>
      </c>
      <c r="G1508" s="20">
        <v>56</v>
      </c>
      <c r="H1508" s="11">
        <v>15692.458146299299</v>
      </c>
      <c r="I1508" s="10">
        <v>3827453.8367334399</v>
      </c>
      <c r="J1508" s="33">
        <f t="shared" si="92"/>
        <v>4.0999731977674507E-3</v>
      </c>
      <c r="K1508" s="33">
        <f t="shared" si="93"/>
        <v>4.0915797825002986E-3</v>
      </c>
      <c r="L1508" s="33">
        <f t="shared" si="94"/>
        <v>0.96513840881230328</v>
      </c>
      <c r="M1508" s="33">
        <f t="shared" si="95"/>
        <v>0.96118946801149241</v>
      </c>
    </row>
    <row r="1509" spans="1:13" ht="27.6">
      <c r="A1509" t="s">
        <v>164</v>
      </c>
      <c r="B1509" t="s">
        <v>228</v>
      </c>
      <c r="C1509" s="14" t="s">
        <v>230</v>
      </c>
      <c r="D1509" t="s">
        <v>465</v>
      </c>
      <c r="E1509" t="s">
        <v>483</v>
      </c>
      <c r="F1509" s="20">
        <v>2036</v>
      </c>
      <c r="G1509" s="20">
        <v>57</v>
      </c>
      <c r="H1509" s="11">
        <v>16788.348102453201</v>
      </c>
      <c r="I1509" s="10">
        <v>3750004.6536334301</v>
      </c>
      <c r="J1509" s="33">
        <f t="shared" si="92"/>
        <v>4.4768872716429153E-3</v>
      </c>
      <c r="K1509" s="33">
        <f t="shared" si="93"/>
        <v>4.4668809497823148E-3</v>
      </c>
      <c r="L1509" s="33">
        <f t="shared" si="94"/>
        <v>0.96118946801149241</v>
      </c>
      <c r="M1509" s="33">
        <f t="shared" si="95"/>
        <v>0.95689594908770048</v>
      </c>
    </row>
    <row r="1510" spans="1:13" ht="27.6">
      <c r="A1510" t="s">
        <v>164</v>
      </c>
      <c r="B1510" t="s">
        <v>228</v>
      </c>
      <c r="C1510" s="14" t="s">
        <v>230</v>
      </c>
      <c r="D1510" t="s">
        <v>465</v>
      </c>
      <c r="E1510" t="s">
        <v>483</v>
      </c>
      <c r="F1510" s="20">
        <v>2036</v>
      </c>
      <c r="G1510" s="20">
        <v>58</v>
      </c>
      <c r="H1510" s="11">
        <v>17875.0450387971</v>
      </c>
      <c r="I1510" s="10">
        <v>3653273.3300137301</v>
      </c>
      <c r="J1510" s="33">
        <f t="shared" si="92"/>
        <v>4.8928846609815309E-3</v>
      </c>
      <c r="K1510" s="33">
        <f t="shared" si="93"/>
        <v>4.8809339998422407E-3</v>
      </c>
      <c r="L1510" s="33">
        <f t="shared" si="94"/>
        <v>0.95689594908770048</v>
      </c>
      <c r="M1510" s="33">
        <f t="shared" si="95"/>
        <v>0.95222540311548698</v>
      </c>
    </row>
    <row r="1511" spans="1:13" ht="27.6">
      <c r="A1511" t="s">
        <v>164</v>
      </c>
      <c r="B1511" t="s">
        <v>228</v>
      </c>
      <c r="C1511" s="14" t="s">
        <v>230</v>
      </c>
      <c r="D1511" t="s">
        <v>465</v>
      </c>
      <c r="E1511" t="s">
        <v>483</v>
      </c>
      <c r="F1511" s="20">
        <v>2036</v>
      </c>
      <c r="G1511" s="20">
        <v>59</v>
      </c>
      <c r="H1511" s="11">
        <v>19138.631084741701</v>
      </c>
      <c r="I1511" s="10">
        <v>3571615.6551002702</v>
      </c>
      <c r="J1511" s="33">
        <f t="shared" si="92"/>
        <v>5.3585360052422551E-3</v>
      </c>
      <c r="K1511" s="33">
        <f t="shared" si="93"/>
        <v>5.3442046609506466E-3</v>
      </c>
      <c r="L1511" s="33">
        <f t="shared" si="94"/>
        <v>0.95222540311548698</v>
      </c>
      <c r="M1511" s="33">
        <f t="shared" si="95"/>
        <v>0.9471365156778816</v>
      </c>
    </row>
    <row r="1512" spans="1:13" ht="27.6">
      <c r="A1512" t="s">
        <v>164</v>
      </c>
      <c r="B1512" t="s">
        <v>228</v>
      </c>
      <c r="C1512" s="14" t="s">
        <v>230</v>
      </c>
      <c r="D1512" t="s">
        <v>465</v>
      </c>
      <c r="E1512" t="s">
        <v>483</v>
      </c>
      <c r="F1512" s="20">
        <v>2036</v>
      </c>
      <c r="G1512" s="20">
        <v>60</v>
      </c>
      <c r="H1512" s="11">
        <v>20499.332720599199</v>
      </c>
      <c r="I1512" s="10">
        <v>3478050.5503477301</v>
      </c>
      <c r="J1512" s="33">
        <f t="shared" si="92"/>
        <v>5.8939145431769844E-3</v>
      </c>
      <c r="K1512" s="33">
        <f t="shared" si="93"/>
        <v>5.8765795026591849E-3</v>
      </c>
      <c r="L1512" s="33">
        <f t="shared" si="94"/>
        <v>0.9471365156778816</v>
      </c>
      <c r="M1512" s="33">
        <f t="shared" si="95"/>
        <v>0.94157059264362897</v>
      </c>
    </row>
    <row r="1513" spans="1:13" ht="27.6">
      <c r="A1513" t="s">
        <v>164</v>
      </c>
      <c r="B1513" t="s">
        <v>228</v>
      </c>
      <c r="C1513" s="14" t="s">
        <v>230</v>
      </c>
      <c r="D1513" t="s">
        <v>465</v>
      </c>
      <c r="E1513" t="s">
        <v>483</v>
      </c>
      <c r="F1513" s="20">
        <v>2036</v>
      </c>
      <c r="G1513" s="20">
        <v>61</v>
      </c>
      <c r="H1513" s="11">
        <v>21801.096891135301</v>
      </c>
      <c r="I1513" s="10">
        <v>3382414.0702079898</v>
      </c>
      <c r="J1513" s="33">
        <f t="shared" si="92"/>
        <v>6.4454252018277345E-3</v>
      </c>
      <c r="K1513" s="33">
        <f t="shared" si="93"/>
        <v>6.4246980045866708E-3</v>
      </c>
      <c r="L1513" s="33">
        <f t="shared" si="94"/>
        <v>0.94157059264362897</v>
      </c>
      <c r="M1513" s="33">
        <f t="shared" si="95"/>
        <v>0.93552128593589401</v>
      </c>
    </row>
    <row r="1514" spans="1:13" ht="27.6">
      <c r="A1514" t="s">
        <v>164</v>
      </c>
      <c r="B1514" t="s">
        <v>228</v>
      </c>
      <c r="C1514" s="14" t="s">
        <v>230</v>
      </c>
      <c r="D1514" t="s">
        <v>465</v>
      </c>
      <c r="E1514" t="s">
        <v>483</v>
      </c>
      <c r="F1514" s="20">
        <v>2036</v>
      </c>
      <c r="G1514" s="20">
        <v>62</v>
      </c>
      <c r="H1514" s="11">
        <v>23023.635544902099</v>
      </c>
      <c r="I1514" s="10">
        <v>3260766.5833328101</v>
      </c>
      <c r="J1514" s="33">
        <f t="shared" si="92"/>
        <v>7.0608045551576338E-3</v>
      </c>
      <c r="K1514" s="33">
        <f t="shared" si="93"/>
        <v>7.0359356406133333E-3</v>
      </c>
      <c r="L1514" s="33">
        <f t="shared" si="94"/>
        <v>0.93552128593589401</v>
      </c>
      <c r="M1514" s="33">
        <f t="shared" si="95"/>
        <v>0.92893901837762527</v>
      </c>
    </row>
    <row r="1515" spans="1:13" ht="27.6">
      <c r="A1515" t="s">
        <v>164</v>
      </c>
      <c r="B1515" t="s">
        <v>228</v>
      </c>
      <c r="C1515" s="14" t="s">
        <v>230</v>
      </c>
      <c r="D1515" t="s">
        <v>465</v>
      </c>
      <c r="E1515" t="s">
        <v>483</v>
      </c>
      <c r="F1515" s="20">
        <v>2036</v>
      </c>
      <c r="G1515" s="20">
        <v>63</v>
      </c>
      <c r="H1515" s="11">
        <v>24705.312120136299</v>
      </c>
      <c r="I1515" s="10">
        <v>3193296.4400955802</v>
      </c>
      <c r="J1515" s="33">
        <f t="shared" si="92"/>
        <v>7.7366171865324322E-3</v>
      </c>
      <c r="K1515" s="33">
        <f t="shared" si="93"/>
        <v>7.7067665942607277E-3</v>
      </c>
      <c r="L1515" s="33">
        <f t="shared" si="94"/>
        <v>0.92893901837762527</v>
      </c>
      <c r="M1515" s="33">
        <f t="shared" si="95"/>
        <v>0.92177990218268724</v>
      </c>
    </row>
    <row r="1516" spans="1:13" ht="27.6">
      <c r="A1516" t="s">
        <v>164</v>
      </c>
      <c r="B1516" t="s">
        <v>228</v>
      </c>
      <c r="C1516" s="14" t="s">
        <v>230</v>
      </c>
      <c r="D1516" t="s">
        <v>465</v>
      </c>
      <c r="E1516" t="s">
        <v>483</v>
      </c>
      <c r="F1516" s="20">
        <v>2036</v>
      </c>
      <c r="G1516" s="20">
        <v>64</v>
      </c>
      <c r="H1516" s="11">
        <v>25262.731781867398</v>
      </c>
      <c r="I1516" s="10">
        <v>2975812.15121258</v>
      </c>
      <c r="J1516" s="33">
        <f t="shared" si="92"/>
        <v>8.4893570219388252E-3</v>
      </c>
      <c r="K1516" s="33">
        <f t="shared" si="93"/>
        <v>8.4534241847378233E-3</v>
      </c>
      <c r="L1516" s="33">
        <f t="shared" si="94"/>
        <v>0.92177990218268724</v>
      </c>
      <c r="M1516" s="33">
        <f t="shared" si="95"/>
        <v>0.91398770566457088</v>
      </c>
    </row>
    <row r="1517" spans="1:13" ht="27.6">
      <c r="A1517" t="s">
        <v>164</v>
      </c>
      <c r="B1517" t="s">
        <v>228</v>
      </c>
      <c r="C1517" s="14" t="s">
        <v>230</v>
      </c>
      <c r="D1517" t="s">
        <v>465</v>
      </c>
      <c r="E1517" t="s">
        <v>483</v>
      </c>
      <c r="F1517" s="20">
        <v>2036</v>
      </c>
      <c r="G1517" s="20">
        <v>65</v>
      </c>
      <c r="H1517" s="11">
        <v>25716.689565225501</v>
      </c>
      <c r="I1517" s="10">
        <v>2868495.1835970702</v>
      </c>
      <c r="J1517" s="33">
        <f t="shared" si="92"/>
        <v>8.9652197125103684E-3</v>
      </c>
      <c r="K1517" s="33">
        <f t="shared" si="93"/>
        <v>8.9251519584067074E-3</v>
      </c>
      <c r="L1517" s="33">
        <f t="shared" si="94"/>
        <v>0.91398770566457088</v>
      </c>
      <c r="M1517" s="33">
        <f t="shared" si="95"/>
        <v>0.90583022650339906</v>
      </c>
    </row>
    <row r="1518" spans="1:13" ht="27.6">
      <c r="A1518" t="s">
        <v>164</v>
      </c>
      <c r="B1518" t="s">
        <v>228</v>
      </c>
      <c r="C1518" s="14" t="s">
        <v>230</v>
      </c>
      <c r="D1518" t="s">
        <v>465</v>
      </c>
      <c r="E1518" t="s">
        <v>483</v>
      </c>
      <c r="F1518" s="20">
        <v>2036</v>
      </c>
      <c r="G1518" s="20">
        <v>66</v>
      </c>
      <c r="H1518" s="11">
        <v>27152.072314917001</v>
      </c>
      <c r="I1518" s="10">
        <v>2764567.3726174301</v>
      </c>
      <c r="J1518" s="33">
        <f t="shared" si="92"/>
        <v>9.8214543743276664E-3</v>
      </c>
      <c r="K1518" s="33">
        <f t="shared" si="93"/>
        <v>9.7733814022072929E-3</v>
      </c>
      <c r="L1518" s="33">
        <f t="shared" si="94"/>
        <v>0.90583022650339906</v>
      </c>
      <c r="M1518" s="33">
        <f t="shared" si="95"/>
        <v>0.89697720221413357</v>
      </c>
    </row>
    <row r="1519" spans="1:13" ht="27.6">
      <c r="A1519" t="s">
        <v>164</v>
      </c>
      <c r="B1519" t="s">
        <v>228</v>
      </c>
      <c r="C1519" s="14" t="s">
        <v>230</v>
      </c>
      <c r="D1519" t="s">
        <v>465</v>
      </c>
      <c r="E1519" t="s">
        <v>483</v>
      </c>
      <c r="F1519" s="20">
        <v>2036</v>
      </c>
      <c r="G1519" s="20">
        <v>67</v>
      </c>
      <c r="H1519" s="11">
        <v>28574.242634914001</v>
      </c>
      <c r="I1519" s="10">
        <v>2651208.8809951399</v>
      </c>
      <c r="J1519" s="33">
        <f t="shared" si="92"/>
        <v>1.0777816429231545E-2</v>
      </c>
      <c r="K1519" s="33">
        <f t="shared" si="93"/>
        <v>1.0719943865632686E-2</v>
      </c>
      <c r="L1519" s="33">
        <f t="shared" si="94"/>
        <v>0.89697720221413357</v>
      </c>
      <c r="M1519" s="33">
        <f t="shared" si="95"/>
        <v>0.88736165695764579</v>
      </c>
    </row>
    <row r="1520" spans="1:13" ht="27.6">
      <c r="A1520" t="s">
        <v>164</v>
      </c>
      <c r="B1520" t="s">
        <v>228</v>
      </c>
      <c r="C1520" s="14" t="s">
        <v>230</v>
      </c>
      <c r="D1520" t="s">
        <v>465</v>
      </c>
      <c r="E1520" t="s">
        <v>483</v>
      </c>
      <c r="F1520" s="20">
        <v>2036</v>
      </c>
      <c r="G1520" s="20">
        <v>68</v>
      </c>
      <c r="H1520" s="11">
        <v>29825.3399746996</v>
      </c>
      <c r="I1520" s="10">
        <v>2520051.94253306</v>
      </c>
      <c r="J1520" s="33">
        <f t="shared" si="92"/>
        <v>1.1835208422220182E-2</v>
      </c>
      <c r="K1520" s="33">
        <f t="shared" si="93"/>
        <v>1.1765447824642172E-2</v>
      </c>
      <c r="L1520" s="33">
        <f t="shared" si="94"/>
        <v>0.88736165695764579</v>
      </c>
      <c r="M1520" s="33">
        <f t="shared" si="95"/>
        <v>0.87692144968112262</v>
      </c>
    </row>
    <row r="1521" spans="1:13" ht="27.6">
      <c r="A1521" t="s">
        <v>164</v>
      </c>
      <c r="B1521" t="s">
        <v>228</v>
      </c>
      <c r="C1521" s="14" t="s">
        <v>230</v>
      </c>
      <c r="D1521" t="s">
        <v>465</v>
      </c>
      <c r="E1521" t="s">
        <v>483</v>
      </c>
      <c r="F1521" s="20">
        <v>2036</v>
      </c>
      <c r="G1521" s="20">
        <v>69</v>
      </c>
      <c r="H1521" s="11">
        <v>30746.207560002</v>
      </c>
      <c r="I1521" s="10">
        <v>2361845.6493696799</v>
      </c>
      <c r="J1521" s="33">
        <f t="shared" si="92"/>
        <v>1.3017873360271204E-2</v>
      </c>
      <c r="K1521" s="33">
        <f t="shared" si="93"/>
        <v>1.2933507332411054E-2</v>
      </c>
      <c r="L1521" s="33">
        <f t="shared" si="94"/>
        <v>0.87692144968112262</v>
      </c>
      <c r="M1521" s="33">
        <f t="shared" si="95"/>
        <v>0.86557977968172328</v>
      </c>
    </row>
    <row r="1522" spans="1:13" ht="27.6">
      <c r="A1522" t="s">
        <v>164</v>
      </c>
      <c r="B1522" t="s">
        <v>228</v>
      </c>
      <c r="C1522" s="14" t="s">
        <v>230</v>
      </c>
      <c r="D1522" t="s">
        <v>465</v>
      </c>
      <c r="E1522" t="s">
        <v>483</v>
      </c>
      <c r="F1522" s="20">
        <v>2037</v>
      </c>
      <c r="G1522" s="20">
        <v>30</v>
      </c>
      <c r="H1522" s="11">
        <v>840.82043533845695</v>
      </c>
      <c r="I1522" s="10">
        <v>4685527.8972926298</v>
      </c>
      <c r="J1522" s="33">
        <f t="shared" si="92"/>
        <v>1.7945052377647691E-4</v>
      </c>
      <c r="K1522" s="33">
        <f t="shared" si="93"/>
        <v>1.7943442349432903E-4</v>
      </c>
      <c r="L1522" s="33">
        <f t="shared" si="94"/>
        <v>1</v>
      </c>
      <c r="M1522" s="33">
        <f t="shared" si="95"/>
        <v>0.99982056557650567</v>
      </c>
    </row>
    <row r="1523" spans="1:13" ht="27.6">
      <c r="A1523" t="s">
        <v>164</v>
      </c>
      <c r="B1523" t="s">
        <v>228</v>
      </c>
      <c r="C1523" s="14" t="s">
        <v>230</v>
      </c>
      <c r="D1523" t="s">
        <v>465</v>
      </c>
      <c r="E1523" t="s">
        <v>483</v>
      </c>
      <c r="F1523" s="20">
        <v>2037</v>
      </c>
      <c r="G1523" s="20">
        <v>31</v>
      </c>
      <c r="H1523" s="11">
        <v>1029.75234891215</v>
      </c>
      <c r="I1523" s="10">
        <v>4602471.4985064697</v>
      </c>
      <c r="J1523" s="33">
        <f t="shared" si="92"/>
        <v>2.2373899528683902E-4</v>
      </c>
      <c r="K1523" s="33">
        <f t="shared" si="93"/>
        <v>2.2371396758447126E-4</v>
      </c>
      <c r="L1523" s="33">
        <f t="shared" si="94"/>
        <v>0.99982056557650567</v>
      </c>
      <c r="M1523" s="33">
        <f t="shared" si="95"/>
        <v>0.99959689175090805</v>
      </c>
    </row>
    <row r="1524" spans="1:13" ht="27.6">
      <c r="A1524" t="s">
        <v>164</v>
      </c>
      <c r="B1524" t="s">
        <v>228</v>
      </c>
      <c r="C1524" s="14" t="s">
        <v>230</v>
      </c>
      <c r="D1524" t="s">
        <v>465</v>
      </c>
      <c r="E1524" t="s">
        <v>483</v>
      </c>
      <c r="F1524" s="20">
        <v>2037</v>
      </c>
      <c r="G1524" s="20">
        <v>32</v>
      </c>
      <c r="H1524" s="11">
        <v>1069.8370947702899</v>
      </c>
      <c r="I1524" s="10">
        <v>4541655.46581126</v>
      </c>
      <c r="J1524" s="33">
        <f t="shared" si="92"/>
        <v>2.3556104218468908E-4</v>
      </c>
      <c r="K1524" s="33">
        <f t="shared" si="93"/>
        <v>2.3553329986081284E-4</v>
      </c>
      <c r="L1524" s="33">
        <f t="shared" si="94"/>
        <v>0.99959689175090805</v>
      </c>
      <c r="M1524" s="33">
        <f t="shared" si="95"/>
        <v>0.99936145339646332</v>
      </c>
    </row>
    <row r="1525" spans="1:13" ht="27.6">
      <c r="A1525" t="s">
        <v>164</v>
      </c>
      <c r="B1525" t="s">
        <v>228</v>
      </c>
      <c r="C1525" s="14" t="s">
        <v>230</v>
      </c>
      <c r="D1525" t="s">
        <v>465</v>
      </c>
      <c r="E1525" t="s">
        <v>483</v>
      </c>
      <c r="F1525" s="20">
        <v>2037</v>
      </c>
      <c r="G1525" s="20">
        <v>33</v>
      </c>
      <c r="H1525" s="11">
        <v>1101.3233873742099</v>
      </c>
      <c r="I1525" s="10">
        <v>4413084.7912106002</v>
      </c>
      <c r="J1525" s="33">
        <f t="shared" si="92"/>
        <v>2.4955862836981526E-4</v>
      </c>
      <c r="K1525" s="33">
        <f t="shared" si="93"/>
        <v>2.4952749120554785E-4</v>
      </c>
      <c r="L1525" s="33">
        <f t="shared" si="94"/>
        <v>0.99936145339646332</v>
      </c>
      <c r="M1525" s="33">
        <f t="shared" si="95"/>
        <v>0.9991120852401898</v>
      </c>
    </row>
    <row r="1526" spans="1:13" ht="27.6">
      <c r="A1526" t="s">
        <v>164</v>
      </c>
      <c r="B1526" t="s">
        <v>228</v>
      </c>
      <c r="C1526" s="14" t="s">
        <v>230</v>
      </c>
      <c r="D1526" t="s">
        <v>465</v>
      </c>
      <c r="E1526" t="s">
        <v>483</v>
      </c>
      <c r="F1526" s="20">
        <v>2037</v>
      </c>
      <c r="G1526" s="20">
        <v>34</v>
      </c>
      <c r="H1526" s="11">
        <v>1156.7117029365199</v>
      </c>
      <c r="I1526" s="10">
        <v>4347530.71902405</v>
      </c>
      <c r="J1526" s="33">
        <f t="shared" si="92"/>
        <v>2.6606176648159092E-4</v>
      </c>
      <c r="K1526" s="33">
        <f t="shared" si="93"/>
        <v>2.6602637518857719E-4</v>
      </c>
      <c r="L1526" s="33">
        <f t="shared" si="94"/>
        <v>0.9991120852401898</v>
      </c>
      <c r="M1526" s="33">
        <f t="shared" si="95"/>
        <v>0.99884629507374623</v>
      </c>
    </row>
    <row r="1527" spans="1:13" ht="27.6">
      <c r="A1527" t="s">
        <v>164</v>
      </c>
      <c r="B1527" t="s">
        <v>228</v>
      </c>
      <c r="C1527" s="14" t="s">
        <v>230</v>
      </c>
      <c r="D1527" t="s">
        <v>465</v>
      </c>
      <c r="E1527" t="s">
        <v>483</v>
      </c>
      <c r="F1527" s="20">
        <v>2037</v>
      </c>
      <c r="G1527" s="20">
        <v>35</v>
      </c>
      <c r="H1527" s="11">
        <v>1738.95815018537</v>
      </c>
      <c r="I1527" s="10">
        <v>4325518.1344009396</v>
      </c>
      <c r="J1527" s="33">
        <f t="shared" si="92"/>
        <v>4.0202308628772078E-4</v>
      </c>
      <c r="K1527" s="33">
        <f t="shared" si="93"/>
        <v>4.0194228583501079E-4</v>
      </c>
      <c r="L1527" s="33">
        <f t="shared" si="94"/>
        <v>0.99884629507374623</v>
      </c>
      <c r="M1527" s="33">
        <f t="shared" si="95"/>
        <v>0.99844481651070649</v>
      </c>
    </row>
    <row r="1528" spans="1:13" ht="27.6">
      <c r="A1528" t="s">
        <v>164</v>
      </c>
      <c r="B1528" t="s">
        <v>228</v>
      </c>
      <c r="C1528" s="14" t="s">
        <v>230</v>
      </c>
      <c r="D1528" t="s">
        <v>465</v>
      </c>
      <c r="E1528" t="s">
        <v>483</v>
      </c>
      <c r="F1528" s="20">
        <v>2037</v>
      </c>
      <c r="G1528" s="20">
        <v>36</v>
      </c>
      <c r="H1528" s="11">
        <v>1933.38221202465</v>
      </c>
      <c r="I1528" s="10">
        <v>4304488.8231150499</v>
      </c>
      <c r="J1528" s="33">
        <f t="shared" si="92"/>
        <v>4.4915489189852514E-4</v>
      </c>
      <c r="K1528" s="33">
        <f t="shared" si="93"/>
        <v>4.4905403694051049E-4</v>
      </c>
      <c r="L1528" s="33">
        <f t="shared" si="94"/>
        <v>0.99844481651070649</v>
      </c>
      <c r="M1528" s="33">
        <f t="shared" si="95"/>
        <v>0.99799646083519</v>
      </c>
    </row>
    <row r="1529" spans="1:13" ht="27.6">
      <c r="A1529" t="s">
        <v>164</v>
      </c>
      <c r="B1529" t="s">
        <v>228</v>
      </c>
      <c r="C1529" s="14" t="s">
        <v>230</v>
      </c>
      <c r="D1529" t="s">
        <v>465</v>
      </c>
      <c r="E1529" t="s">
        <v>483</v>
      </c>
      <c r="F1529" s="20">
        <v>2037</v>
      </c>
      <c r="G1529" s="20">
        <v>37</v>
      </c>
      <c r="H1529" s="11">
        <v>2068.0266931036299</v>
      </c>
      <c r="I1529" s="10">
        <v>4283354.7670980701</v>
      </c>
      <c r="J1529" s="33">
        <f t="shared" si="92"/>
        <v>4.8280537231911266E-4</v>
      </c>
      <c r="K1529" s="33">
        <f t="shared" si="93"/>
        <v>4.8268884056013039E-4</v>
      </c>
      <c r="L1529" s="33">
        <f t="shared" si="94"/>
        <v>0.99799646083519</v>
      </c>
      <c r="M1529" s="33">
        <f t="shared" si="95"/>
        <v>0.99751473908062638</v>
      </c>
    </row>
    <row r="1530" spans="1:13" ht="27.6">
      <c r="A1530" t="s">
        <v>164</v>
      </c>
      <c r="B1530" t="s">
        <v>228</v>
      </c>
      <c r="C1530" s="14" t="s">
        <v>230</v>
      </c>
      <c r="D1530" t="s">
        <v>465</v>
      </c>
      <c r="E1530" t="s">
        <v>483</v>
      </c>
      <c r="F1530" s="20">
        <v>2037</v>
      </c>
      <c r="G1530" s="20">
        <v>38</v>
      </c>
      <c r="H1530" s="11">
        <v>2237.6712831813602</v>
      </c>
      <c r="I1530" s="10">
        <v>4301488.3176162997</v>
      </c>
      <c r="J1530" s="33">
        <f t="shared" si="92"/>
        <v>5.2020861570568715E-4</v>
      </c>
      <c r="K1530" s="33">
        <f t="shared" si="93"/>
        <v>5.2007333066361738E-4</v>
      </c>
      <c r="L1530" s="33">
        <f t="shared" si="94"/>
        <v>0.99751473908062638</v>
      </c>
      <c r="M1530" s="33">
        <f t="shared" si="95"/>
        <v>0.99699595826788667</v>
      </c>
    </row>
    <row r="1531" spans="1:13" ht="27.6">
      <c r="A1531" t="s">
        <v>164</v>
      </c>
      <c r="B1531" t="s">
        <v>228</v>
      </c>
      <c r="C1531" s="14" t="s">
        <v>230</v>
      </c>
      <c r="D1531" t="s">
        <v>465</v>
      </c>
      <c r="E1531" t="s">
        <v>483</v>
      </c>
      <c r="F1531" s="20">
        <v>2037</v>
      </c>
      <c r="G1531" s="20">
        <v>39</v>
      </c>
      <c r="H1531" s="11">
        <v>2448.61421351936</v>
      </c>
      <c r="I1531" s="10">
        <v>4358261.9466944402</v>
      </c>
      <c r="J1531" s="33">
        <f t="shared" si="92"/>
        <v>5.6183273136589044E-4</v>
      </c>
      <c r="K1531" s="33">
        <f t="shared" si="93"/>
        <v>5.6167493291037207E-4</v>
      </c>
      <c r="L1531" s="33">
        <f t="shared" si="94"/>
        <v>0.99699595826788667</v>
      </c>
      <c r="M1531" s="33">
        <f t="shared" si="95"/>
        <v>0.99643597062991462</v>
      </c>
    </row>
    <row r="1532" spans="1:13" ht="27.6">
      <c r="A1532" t="s">
        <v>164</v>
      </c>
      <c r="B1532" t="s">
        <v>228</v>
      </c>
      <c r="C1532" s="14" t="s">
        <v>230</v>
      </c>
      <c r="D1532" t="s">
        <v>465</v>
      </c>
      <c r="E1532" t="s">
        <v>483</v>
      </c>
      <c r="F1532" s="20">
        <v>2037</v>
      </c>
      <c r="G1532" s="20">
        <v>40</v>
      </c>
      <c r="H1532" s="11">
        <v>3663.0256090565099</v>
      </c>
      <c r="I1532" s="10">
        <v>4492613.0425282298</v>
      </c>
      <c r="J1532" s="33">
        <f t="shared" si="92"/>
        <v>8.1534411585893732E-4</v>
      </c>
      <c r="K1532" s="33">
        <f t="shared" si="93"/>
        <v>8.1501181316512294E-4</v>
      </c>
      <c r="L1532" s="33">
        <f t="shared" si="94"/>
        <v>0.99643597062991462</v>
      </c>
      <c r="M1532" s="33">
        <f t="shared" si="95"/>
        <v>0.99562386354278853</v>
      </c>
    </row>
    <row r="1533" spans="1:13" ht="27.6">
      <c r="A1533" t="s">
        <v>164</v>
      </c>
      <c r="B1533" t="s">
        <v>228</v>
      </c>
      <c r="C1533" s="14" t="s">
        <v>230</v>
      </c>
      <c r="D1533" t="s">
        <v>465</v>
      </c>
      <c r="E1533" t="s">
        <v>483</v>
      </c>
      <c r="F1533" s="20">
        <v>2037</v>
      </c>
      <c r="G1533" s="20">
        <v>41</v>
      </c>
      <c r="H1533" s="11">
        <v>3914.8966867787699</v>
      </c>
      <c r="I1533" s="10">
        <v>4445722.59062004</v>
      </c>
      <c r="J1533" s="33">
        <f t="shared" si="92"/>
        <v>8.8059850946137501E-4</v>
      </c>
      <c r="K1533" s="33">
        <f t="shared" si="93"/>
        <v>8.8021089637946304E-4</v>
      </c>
      <c r="L1533" s="33">
        <f t="shared" si="94"/>
        <v>0.99562386354278853</v>
      </c>
      <c r="M1533" s="33">
        <f t="shared" si="95"/>
        <v>0.99474750456940275</v>
      </c>
    </row>
    <row r="1534" spans="1:13" ht="27.6">
      <c r="A1534" t="s">
        <v>164</v>
      </c>
      <c r="B1534" t="s">
        <v>228</v>
      </c>
      <c r="C1534" s="14" t="s">
        <v>230</v>
      </c>
      <c r="D1534" t="s">
        <v>465</v>
      </c>
      <c r="E1534" t="s">
        <v>483</v>
      </c>
      <c r="F1534" s="20">
        <v>2037</v>
      </c>
      <c r="G1534" s="20">
        <v>42</v>
      </c>
      <c r="H1534" s="11">
        <v>4168.4644355914297</v>
      </c>
      <c r="I1534" s="10">
        <v>4369426.9070160799</v>
      </c>
      <c r="J1534" s="33">
        <f t="shared" si="92"/>
        <v>9.5400713281140813E-4</v>
      </c>
      <c r="K1534" s="33">
        <f t="shared" si="93"/>
        <v>9.5355221268389467E-4</v>
      </c>
      <c r="L1534" s="33">
        <f t="shared" si="94"/>
        <v>0.99474750456940275</v>
      </c>
      <c r="M1534" s="33">
        <f t="shared" si="95"/>
        <v>0.9937989608853588</v>
      </c>
    </row>
    <row r="1535" spans="1:13" ht="27.6">
      <c r="A1535" t="s">
        <v>164</v>
      </c>
      <c r="B1535" t="s">
        <v>228</v>
      </c>
      <c r="C1535" s="14" t="s">
        <v>230</v>
      </c>
      <c r="D1535" t="s">
        <v>465</v>
      </c>
      <c r="E1535" t="s">
        <v>483</v>
      </c>
      <c r="F1535" s="20">
        <v>2037</v>
      </c>
      <c r="G1535" s="20">
        <v>43</v>
      </c>
      <c r="H1535" s="11">
        <v>4465.3514784736899</v>
      </c>
      <c r="I1535" s="10">
        <v>4308307.8887007302</v>
      </c>
      <c r="J1535" s="33">
        <f t="shared" si="92"/>
        <v>1.0364513386299139E-3</v>
      </c>
      <c r="K1535" s="33">
        <f t="shared" si="93"/>
        <v>1.0359144084579608E-3</v>
      </c>
      <c r="L1535" s="33">
        <f t="shared" si="94"/>
        <v>0.9937989608853588</v>
      </c>
      <c r="M1535" s="33">
        <f t="shared" si="95"/>
        <v>0.99276947022266715</v>
      </c>
    </row>
    <row r="1536" spans="1:13" ht="27.6">
      <c r="A1536" t="s">
        <v>164</v>
      </c>
      <c r="B1536" t="s">
        <v>228</v>
      </c>
      <c r="C1536" s="14" t="s">
        <v>230</v>
      </c>
      <c r="D1536" t="s">
        <v>465</v>
      </c>
      <c r="E1536" t="s">
        <v>483</v>
      </c>
      <c r="F1536" s="20">
        <v>2037</v>
      </c>
      <c r="G1536" s="20">
        <v>44</v>
      </c>
      <c r="H1536" s="11">
        <v>4799.1771294594</v>
      </c>
      <c r="I1536" s="10">
        <v>4250323.1366598196</v>
      </c>
      <c r="J1536" s="33">
        <f t="shared" si="92"/>
        <v>1.1291322977459322E-3</v>
      </c>
      <c r="K1536" s="33">
        <f t="shared" si="93"/>
        <v>1.1284950677346028E-3</v>
      </c>
      <c r="L1536" s="33">
        <f t="shared" si="94"/>
        <v>0.99276947022266715</v>
      </c>
      <c r="M1536" s="33">
        <f t="shared" si="95"/>
        <v>0.99164913477212335</v>
      </c>
    </row>
    <row r="1537" spans="1:13" ht="27.6">
      <c r="A1537" t="s">
        <v>164</v>
      </c>
      <c r="B1537" t="s">
        <v>228</v>
      </c>
      <c r="C1537" s="14" t="s">
        <v>230</v>
      </c>
      <c r="D1537" t="s">
        <v>465</v>
      </c>
      <c r="E1537" t="s">
        <v>483</v>
      </c>
      <c r="F1537" s="20">
        <v>2037</v>
      </c>
      <c r="G1537" s="20">
        <v>45</v>
      </c>
      <c r="H1537" s="11">
        <v>6208.5549435189496</v>
      </c>
      <c r="I1537" s="10">
        <v>4281697.5831385097</v>
      </c>
      <c r="J1537" s="33">
        <f t="shared" si="92"/>
        <v>1.4500218249809324E-3</v>
      </c>
      <c r="K1537" s="33">
        <f t="shared" si="93"/>
        <v>1.4489710512773923E-3</v>
      </c>
      <c r="L1537" s="33">
        <f t="shared" si="94"/>
        <v>0.99164913477212335</v>
      </c>
      <c r="M1537" s="33">
        <f t="shared" si="95"/>
        <v>0.99021226388281425</v>
      </c>
    </row>
    <row r="1538" spans="1:13" ht="27.6">
      <c r="A1538" t="s">
        <v>164</v>
      </c>
      <c r="B1538" t="s">
        <v>228</v>
      </c>
      <c r="C1538" s="14" t="s">
        <v>230</v>
      </c>
      <c r="D1538" t="s">
        <v>465</v>
      </c>
      <c r="E1538" t="s">
        <v>483</v>
      </c>
      <c r="F1538" s="20">
        <v>2037</v>
      </c>
      <c r="G1538" s="20">
        <v>46</v>
      </c>
      <c r="H1538" s="11">
        <v>6803.3927619855303</v>
      </c>
      <c r="I1538" s="10">
        <v>4291915.73456972</v>
      </c>
      <c r="J1538" s="33">
        <f t="shared" ref="J1538:J1601" si="96">IF(I1538&gt;0,H1538/I1538,0)</f>
        <v>1.585164570493972E-3</v>
      </c>
      <c r="K1538" s="33">
        <f t="shared" ref="K1538:K1601" si="97">1-EXP(-J1538)</f>
        <v>1.5839088607260132E-3</v>
      </c>
      <c r="L1538" s="33">
        <f t="shared" ref="L1538:L1601" si="98">IF(G1538=30,1,M1537)</f>
        <v>0.99021226388281425</v>
      </c>
      <c r="M1538" s="33">
        <f t="shared" ref="M1538:M1601" si="99">L1538*(1-K1538)</f>
        <v>0.98864385790405074</v>
      </c>
    </row>
    <row r="1539" spans="1:13" ht="27.6">
      <c r="A1539" t="s">
        <v>164</v>
      </c>
      <c r="B1539" t="s">
        <v>228</v>
      </c>
      <c r="C1539" s="14" t="s">
        <v>230</v>
      </c>
      <c r="D1539" t="s">
        <v>465</v>
      </c>
      <c r="E1539" t="s">
        <v>483</v>
      </c>
      <c r="F1539" s="20">
        <v>2037</v>
      </c>
      <c r="G1539" s="20">
        <v>47</v>
      </c>
      <c r="H1539" s="11">
        <v>10127.622648209899</v>
      </c>
      <c r="I1539" s="10">
        <v>6315467.6553078303</v>
      </c>
      <c r="J1539" s="33">
        <f t="shared" si="96"/>
        <v>1.6036219645109173E-3</v>
      </c>
      <c r="K1539" s="33">
        <f t="shared" si="97"/>
        <v>1.6023368498462309E-3</v>
      </c>
      <c r="L1539" s="33">
        <f t="shared" si="98"/>
        <v>0.98864385790405074</v>
      </c>
      <c r="M1539" s="33">
        <f t="shared" si="99"/>
        <v>0.98705971741915699</v>
      </c>
    </row>
    <row r="1540" spans="1:13" ht="27.6">
      <c r="A1540" t="s">
        <v>164</v>
      </c>
      <c r="B1540" t="s">
        <v>228</v>
      </c>
      <c r="C1540" s="14" t="s">
        <v>230</v>
      </c>
      <c r="D1540" t="s">
        <v>465</v>
      </c>
      <c r="E1540" t="s">
        <v>483</v>
      </c>
      <c r="F1540" s="20">
        <v>2037</v>
      </c>
      <c r="G1540" s="20">
        <v>48</v>
      </c>
      <c r="H1540" s="11">
        <v>8057.4991711601697</v>
      </c>
      <c r="I1540" s="10">
        <v>4235929.2092445903</v>
      </c>
      <c r="J1540" s="33">
        <f t="shared" si="96"/>
        <v>1.9021798460595839E-3</v>
      </c>
      <c r="K1540" s="33">
        <f t="shared" si="97"/>
        <v>1.9003718485367527E-3</v>
      </c>
      <c r="L1540" s="33">
        <f t="shared" si="98"/>
        <v>0.98705971741915699</v>
      </c>
      <c r="M1540" s="33">
        <f t="shared" si="99"/>
        <v>0.98518393691934902</v>
      </c>
    </row>
    <row r="1541" spans="1:13" ht="27.6">
      <c r="A1541" t="s">
        <v>164</v>
      </c>
      <c r="B1541" t="s">
        <v>228</v>
      </c>
      <c r="C1541" s="14" t="s">
        <v>230</v>
      </c>
      <c r="D1541" t="s">
        <v>465</v>
      </c>
      <c r="E1541" t="s">
        <v>483</v>
      </c>
      <c r="F1541" s="20">
        <v>2037</v>
      </c>
      <c r="G1541" s="20">
        <v>49</v>
      </c>
      <c r="H1541" s="11">
        <v>8776.6483493160904</v>
      </c>
      <c r="I1541" s="10">
        <v>4210587.2479675598</v>
      </c>
      <c r="J1541" s="33">
        <f t="shared" si="96"/>
        <v>2.0844238184477846E-3</v>
      </c>
      <c r="K1541" s="33">
        <f t="shared" si="97"/>
        <v>2.0822529157427105E-3</v>
      </c>
      <c r="L1541" s="33">
        <f t="shared" si="98"/>
        <v>0.98518393691934902</v>
      </c>
      <c r="M1541" s="33">
        <f t="shared" si="99"/>
        <v>0.98313253479415585</v>
      </c>
    </row>
    <row r="1542" spans="1:13" ht="27.6">
      <c r="A1542" t="s">
        <v>164</v>
      </c>
      <c r="B1542" t="s">
        <v>228</v>
      </c>
      <c r="C1542" s="14" t="s">
        <v>230</v>
      </c>
      <c r="D1542" t="s">
        <v>465</v>
      </c>
      <c r="E1542" t="s">
        <v>483</v>
      </c>
      <c r="F1542" s="20">
        <v>2037</v>
      </c>
      <c r="G1542" s="20">
        <v>50</v>
      </c>
      <c r="H1542" s="11">
        <v>9794.50271537962</v>
      </c>
      <c r="I1542" s="10">
        <v>4071891.2335536</v>
      </c>
      <c r="J1542" s="33">
        <f t="shared" si="96"/>
        <v>2.4053939935011013E-3</v>
      </c>
      <c r="K1542" s="33">
        <f t="shared" si="97"/>
        <v>2.4025033515445715E-3</v>
      </c>
      <c r="L1542" s="33">
        <f t="shared" si="98"/>
        <v>0.98313253479415585</v>
      </c>
      <c r="M1542" s="33">
        <f t="shared" si="99"/>
        <v>0.98077055558430037</v>
      </c>
    </row>
    <row r="1543" spans="1:13" ht="27.6">
      <c r="A1543" t="s">
        <v>164</v>
      </c>
      <c r="B1543" t="s">
        <v>228</v>
      </c>
      <c r="C1543" s="14" t="s">
        <v>230</v>
      </c>
      <c r="D1543" t="s">
        <v>465</v>
      </c>
      <c r="E1543" t="s">
        <v>483</v>
      </c>
      <c r="F1543" s="20">
        <v>2037</v>
      </c>
      <c r="G1543" s="20">
        <v>51</v>
      </c>
      <c r="H1543" s="11">
        <v>10589.0597221353</v>
      </c>
      <c r="I1543" s="10">
        <v>4026821.7044215901</v>
      </c>
      <c r="J1543" s="33">
        <f t="shared" si="96"/>
        <v>2.6296321266243662E-3</v>
      </c>
      <c r="K1543" s="33">
        <f t="shared" si="97"/>
        <v>2.6261776727081187E-3</v>
      </c>
      <c r="L1543" s="33">
        <f t="shared" si="98"/>
        <v>0.98077055558430037</v>
      </c>
      <c r="M1543" s="33">
        <f t="shared" si="99"/>
        <v>0.97819487784917536</v>
      </c>
    </row>
    <row r="1544" spans="1:13" ht="27.6">
      <c r="A1544" t="s">
        <v>164</v>
      </c>
      <c r="B1544" t="s">
        <v>228</v>
      </c>
      <c r="C1544" s="14" t="s">
        <v>230</v>
      </c>
      <c r="D1544" t="s">
        <v>465</v>
      </c>
      <c r="E1544" t="s">
        <v>483</v>
      </c>
      <c r="F1544" s="20">
        <v>2037</v>
      </c>
      <c r="G1544" s="20">
        <v>52</v>
      </c>
      <c r="H1544" s="11">
        <v>11702.557424841099</v>
      </c>
      <c r="I1544" s="10">
        <v>4072033.4383593798</v>
      </c>
      <c r="J1544" s="33">
        <f t="shared" si="96"/>
        <v>2.8738853946042382E-3</v>
      </c>
      <c r="K1544" s="33">
        <f t="shared" si="97"/>
        <v>2.8697597391402763E-3</v>
      </c>
      <c r="L1544" s="33">
        <f t="shared" si="98"/>
        <v>0.97819487784917536</v>
      </c>
      <c r="M1544" s="33">
        <f t="shared" si="99"/>
        <v>0.97538769357169053</v>
      </c>
    </row>
    <row r="1545" spans="1:13" ht="27.6">
      <c r="A1545" t="s">
        <v>164</v>
      </c>
      <c r="B1545" t="s">
        <v>228</v>
      </c>
      <c r="C1545" s="14" t="s">
        <v>230</v>
      </c>
      <c r="D1545" t="s">
        <v>465</v>
      </c>
      <c r="E1545" t="s">
        <v>483</v>
      </c>
      <c r="F1545" s="20">
        <v>2037</v>
      </c>
      <c r="G1545" s="20">
        <v>53</v>
      </c>
      <c r="H1545" s="11">
        <v>12989.6789807443</v>
      </c>
      <c r="I1545" s="10">
        <v>4139944.5474793199</v>
      </c>
      <c r="J1545" s="33">
        <f t="shared" si="96"/>
        <v>3.1376456451942818E-3</v>
      </c>
      <c r="K1545" s="33">
        <f t="shared" si="97"/>
        <v>3.1327283793205485E-3</v>
      </c>
      <c r="L1545" s="33">
        <f t="shared" si="98"/>
        <v>0.97538769357169053</v>
      </c>
      <c r="M1545" s="33">
        <f t="shared" si="99"/>
        <v>0.97233206886319845</v>
      </c>
    </row>
    <row r="1546" spans="1:13" ht="27.6">
      <c r="A1546" t="s">
        <v>164</v>
      </c>
      <c r="B1546" t="s">
        <v>228</v>
      </c>
      <c r="C1546" s="14" t="s">
        <v>230</v>
      </c>
      <c r="D1546" t="s">
        <v>465</v>
      </c>
      <c r="E1546" t="s">
        <v>483</v>
      </c>
      <c r="F1546" s="20">
        <v>2037</v>
      </c>
      <c r="G1546" s="20">
        <v>54</v>
      </c>
      <c r="H1546" s="11">
        <v>14040.4666976602</v>
      </c>
      <c r="I1546" s="10">
        <v>4101553.2904281402</v>
      </c>
      <c r="J1546" s="33">
        <f t="shared" si="96"/>
        <v>3.4232071860255137E-3</v>
      </c>
      <c r="K1546" s="33">
        <f t="shared" si="97"/>
        <v>3.4173546923104148E-3</v>
      </c>
      <c r="L1546" s="33">
        <f t="shared" si="98"/>
        <v>0.97233206886319845</v>
      </c>
      <c r="M1546" s="33">
        <f t="shared" si="99"/>
        <v>0.96900926530518494</v>
      </c>
    </row>
    <row r="1547" spans="1:13" ht="27.6">
      <c r="A1547" t="s">
        <v>164</v>
      </c>
      <c r="B1547" t="s">
        <v>228</v>
      </c>
      <c r="C1547" s="14" t="s">
        <v>230</v>
      </c>
      <c r="D1547" t="s">
        <v>465</v>
      </c>
      <c r="E1547" t="s">
        <v>483</v>
      </c>
      <c r="F1547" s="20">
        <v>2037</v>
      </c>
      <c r="G1547" s="20">
        <v>55</v>
      </c>
      <c r="H1547" s="11">
        <v>14739.6852645936</v>
      </c>
      <c r="I1547" s="10">
        <v>3954510.2214425299</v>
      </c>
      <c r="J1547" s="33">
        <f t="shared" si="96"/>
        <v>3.7273099421189114E-3</v>
      </c>
      <c r="K1547" s="33">
        <f t="shared" si="97"/>
        <v>3.7203721448668681E-3</v>
      </c>
      <c r="L1547" s="33">
        <f t="shared" si="98"/>
        <v>0.96900926530518494</v>
      </c>
      <c r="M1547" s="33">
        <f t="shared" si="99"/>
        <v>0.96540419022642565</v>
      </c>
    </row>
    <row r="1548" spans="1:13" ht="27.6">
      <c r="A1548" t="s">
        <v>164</v>
      </c>
      <c r="B1548" t="s">
        <v>228</v>
      </c>
      <c r="C1548" s="14" t="s">
        <v>230</v>
      </c>
      <c r="D1548" t="s">
        <v>465</v>
      </c>
      <c r="E1548" t="s">
        <v>483</v>
      </c>
      <c r="F1548" s="20">
        <v>2037</v>
      </c>
      <c r="G1548" s="20">
        <v>56</v>
      </c>
      <c r="H1548" s="11">
        <v>15716.361500164499</v>
      </c>
      <c r="I1548" s="10">
        <v>3866359.06284319</v>
      </c>
      <c r="J1548" s="33">
        <f t="shared" si="96"/>
        <v>4.0648996238355616E-3</v>
      </c>
      <c r="K1548" s="33">
        <f t="shared" si="97"/>
        <v>4.0566491023260598E-3</v>
      </c>
      <c r="L1548" s="33">
        <f t="shared" si="98"/>
        <v>0.96540419022642565</v>
      </c>
      <c r="M1548" s="33">
        <f t="shared" si="99"/>
        <v>0.96148788418476183</v>
      </c>
    </row>
    <row r="1549" spans="1:13" ht="27.6">
      <c r="A1549" t="s">
        <v>164</v>
      </c>
      <c r="B1549" t="s">
        <v>228</v>
      </c>
      <c r="C1549" s="14" t="s">
        <v>230</v>
      </c>
      <c r="D1549" t="s">
        <v>465</v>
      </c>
      <c r="E1549" t="s">
        <v>483</v>
      </c>
      <c r="F1549" s="20">
        <v>2037</v>
      </c>
      <c r="G1549" s="20">
        <v>57</v>
      </c>
      <c r="H1549" s="11">
        <v>16831.005745427301</v>
      </c>
      <c r="I1549" s="10">
        <v>3792653.5116176899</v>
      </c>
      <c r="J1549" s="33">
        <f t="shared" si="96"/>
        <v>4.4377915604128914E-3</v>
      </c>
      <c r="K1549" s="33">
        <f t="shared" si="97"/>
        <v>4.4279591136064944E-3</v>
      </c>
      <c r="L1549" s="33">
        <f t="shared" si="98"/>
        <v>0.96148788418476183</v>
      </c>
      <c r="M1549" s="33">
        <f t="shared" si="99"/>
        <v>0.95723045514536365</v>
      </c>
    </row>
    <row r="1550" spans="1:13" ht="27.6">
      <c r="A1550" t="s">
        <v>164</v>
      </c>
      <c r="B1550" t="s">
        <v>228</v>
      </c>
      <c r="C1550" s="14" t="s">
        <v>230</v>
      </c>
      <c r="D1550" t="s">
        <v>465</v>
      </c>
      <c r="E1550" t="s">
        <v>483</v>
      </c>
      <c r="F1550" s="20">
        <v>2037</v>
      </c>
      <c r="G1550" s="20">
        <v>58</v>
      </c>
      <c r="H1550" s="11">
        <v>18005.747389345801</v>
      </c>
      <c r="I1550" s="10">
        <v>3712794.4567351001</v>
      </c>
      <c r="J1550" s="33">
        <f t="shared" si="96"/>
        <v>4.8496483172352656E-3</v>
      </c>
      <c r="K1550" s="33">
        <f t="shared" si="97"/>
        <v>4.8379077596942821E-3</v>
      </c>
      <c r="L1550" s="33">
        <f t="shared" si="98"/>
        <v>0.95723045514536365</v>
      </c>
      <c r="M1550" s="33">
        <f t="shared" si="99"/>
        <v>0.95259946249860017</v>
      </c>
    </row>
    <row r="1551" spans="1:13" ht="27.6">
      <c r="A1551" t="s">
        <v>164</v>
      </c>
      <c r="B1551" t="s">
        <v>228</v>
      </c>
      <c r="C1551" s="14" t="s">
        <v>230</v>
      </c>
      <c r="D1551" t="s">
        <v>465</v>
      </c>
      <c r="E1551" t="s">
        <v>483</v>
      </c>
      <c r="F1551" s="20">
        <v>2037</v>
      </c>
      <c r="G1551" s="20">
        <v>59</v>
      </c>
      <c r="H1551" s="11">
        <v>19170.224262043201</v>
      </c>
      <c r="I1551" s="10">
        <v>3613678.8952016202</v>
      </c>
      <c r="J1551" s="33">
        <f t="shared" si="96"/>
        <v>5.3049052829508871E-3</v>
      </c>
      <c r="K1551" s="33">
        <f t="shared" si="97"/>
        <v>5.2908591217482037E-3</v>
      </c>
      <c r="L1551" s="33">
        <f t="shared" si="98"/>
        <v>0.95259946249860017</v>
      </c>
      <c r="M1551" s="33">
        <f t="shared" si="99"/>
        <v>0.94755939294306701</v>
      </c>
    </row>
    <row r="1552" spans="1:13" ht="27.6">
      <c r="A1552" t="s">
        <v>164</v>
      </c>
      <c r="B1552" t="s">
        <v>228</v>
      </c>
      <c r="C1552" s="14" t="s">
        <v>230</v>
      </c>
      <c r="D1552" t="s">
        <v>465</v>
      </c>
      <c r="E1552" t="s">
        <v>483</v>
      </c>
      <c r="F1552" s="20">
        <v>2037</v>
      </c>
      <c r="G1552" s="20">
        <v>60</v>
      </c>
      <c r="H1552" s="11">
        <v>20581.154563118402</v>
      </c>
      <c r="I1552" s="10">
        <v>3529251.9848899199</v>
      </c>
      <c r="J1552" s="33">
        <f t="shared" si="96"/>
        <v>5.8315911278747478E-3</v>
      </c>
      <c r="K1552" s="33">
        <f t="shared" si="97"/>
        <v>5.8146204051305883E-3</v>
      </c>
      <c r="L1552" s="33">
        <f t="shared" si="98"/>
        <v>0.94755939294306701</v>
      </c>
      <c r="M1552" s="33">
        <f t="shared" si="99"/>
        <v>0.94204969476178713</v>
      </c>
    </row>
    <row r="1553" spans="1:13" ht="27.6">
      <c r="A1553" t="s">
        <v>164</v>
      </c>
      <c r="B1553" t="s">
        <v>228</v>
      </c>
      <c r="C1553" s="14" t="s">
        <v>230</v>
      </c>
      <c r="D1553" t="s">
        <v>465</v>
      </c>
      <c r="E1553" t="s">
        <v>483</v>
      </c>
      <c r="F1553" s="20">
        <v>2037</v>
      </c>
      <c r="G1553" s="20">
        <v>61</v>
      </c>
      <c r="H1553" s="11">
        <v>21892.131834751301</v>
      </c>
      <c r="I1553" s="10">
        <v>3432546.6272355798</v>
      </c>
      <c r="J1553" s="33">
        <f t="shared" si="96"/>
        <v>6.3778104748957913E-3</v>
      </c>
      <c r="K1553" s="33">
        <f t="shared" si="97"/>
        <v>6.3575154106151333E-3</v>
      </c>
      <c r="L1553" s="33">
        <f t="shared" si="98"/>
        <v>0.94204969476178713</v>
      </c>
      <c r="M1553" s="33">
        <f t="shared" si="99"/>
        <v>0.93606059930977381</v>
      </c>
    </row>
    <row r="1554" spans="1:13" ht="27.6">
      <c r="A1554" t="s">
        <v>164</v>
      </c>
      <c r="B1554" t="s">
        <v>228</v>
      </c>
      <c r="C1554" s="14" t="s">
        <v>230</v>
      </c>
      <c r="D1554" t="s">
        <v>465</v>
      </c>
      <c r="E1554" t="s">
        <v>483</v>
      </c>
      <c r="F1554" s="20">
        <v>2037</v>
      </c>
      <c r="G1554" s="20">
        <v>62</v>
      </c>
      <c r="H1554" s="11">
        <v>23299.8136738598</v>
      </c>
      <c r="I1554" s="10">
        <v>3334372.21691303</v>
      </c>
      <c r="J1554" s="33">
        <f t="shared" si="96"/>
        <v>6.9877662594702234E-3</v>
      </c>
      <c r="K1554" s="33">
        <f t="shared" si="97"/>
        <v>6.9634085890798447E-3</v>
      </c>
      <c r="L1554" s="33">
        <f t="shared" si="98"/>
        <v>0.93606059930977381</v>
      </c>
      <c r="M1554" s="33">
        <f t="shared" si="99"/>
        <v>0.92954242689264088</v>
      </c>
    </row>
    <row r="1555" spans="1:13" ht="27.6">
      <c r="A1555" t="s">
        <v>164</v>
      </c>
      <c r="B1555" t="s">
        <v>228</v>
      </c>
      <c r="C1555" s="14" t="s">
        <v>230</v>
      </c>
      <c r="D1555" t="s">
        <v>465</v>
      </c>
      <c r="E1555" t="s">
        <v>483</v>
      </c>
      <c r="F1555" s="20">
        <v>2037</v>
      </c>
      <c r="G1555" s="20">
        <v>63</v>
      </c>
      <c r="H1555" s="11">
        <v>24582.516390413799</v>
      </c>
      <c r="I1555" s="10">
        <v>3210051.1790485</v>
      </c>
      <c r="J1555" s="33">
        <f t="shared" si="96"/>
        <v>7.6579826984878073E-3</v>
      </c>
      <c r="K1555" s="33">
        <f t="shared" si="97"/>
        <v>7.6287350559168798E-3</v>
      </c>
      <c r="L1555" s="33">
        <f t="shared" si="98"/>
        <v>0.92954242689264088</v>
      </c>
      <c r="M1555" s="33">
        <f t="shared" si="99"/>
        <v>0.92245119399464293</v>
      </c>
    </row>
    <row r="1556" spans="1:13" ht="27.6">
      <c r="A1556" t="s">
        <v>164</v>
      </c>
      <c r="B1556" t="s">
        <v>228</v>
      </c>
      <c r="C1556" s="14" t="s">
        <v>230</v>
      </c>
      <c r="D1556" t="s">
        <v>465</v>
      </c>
      <c r="E1556" t="s">
        <v>483</v>
      </c>
      <c r="F1556" s="20">
        <v>2037</v>
      </c>
      <c r="G1556" s="20">
        <v>64</v>
      </c>
      <c r="H1556" s="11">
        <v>26344.643598151601</v>
      </c>
      <c r="I1556" s="10">
        <v>3138894.4557995601</v>
      </c>
      <c r="J1556" s="33">
        <f t="shared" si="96"/>
        <v>8.3929689160067399E-3</v>
      </c>
      <c r="K1556" s="33">
        <f t="shared" si="97"/>
        <v>8.357846282138981E-3</v>
      </c>
      <c r="L1556" s="33">
        <f t="shared" si="98"/>
        <v>0.92245119399464293</v>
      </c>
      <c r="M1556" s="33">
        <f t="shared" si="99"/>
        <v>0.91474148871246008</v>
      </c>
    </row>
    <row r="1557" spans="1:13" ht="27.6">
      <c r="A1557" t="s">
        <v>164</v>
      </c>
      <c r="B1557" t="s">
        <v>228</v>
      </c>
      <c r="C1557" s="14" t="s">
        <v>230</v>
      </c>
      <c r="D1557" t="s">
        <v>465</v>
      </c>
      <c r="E1557" t="s">
        <v>483</v>
      </c>
      <c r="F1557" s="20">
        <v>2037</v>
      </c>
      <c r="G1557" s="20">
        <v>65</v>
      </c>
      <c r="H1557" s="11">
        <v>25883.1777263933</v>
      </c>
      <c r="I1557" s="10">
        <v>2920196.2045592102</v>
      </c>
      <c r="J1557" s="33">
        <f t="shared" si="96"/>
        <v>8.8635063924755158E-3</v>
      </c>
      <c r="K1557" s="33">
        <f t="shared" si="97"/>
        <v>8.8243413184038166E-3</v>
      </c>
      <c r="L1557" s="33">
        <f t="shared" si="98"/>
        <v>0.91474148871246008</v>
      </c>
      <c r="M1557" s="33">
        <f t="shared" si="99"/>
        <v>0.90666949759795645</v>
      </c>
    </row>
    <row r="1558" spans="1:13" ht="27.6">
      <c r="A1558" t="s">
        <v>164</v>
      </c>
      <c r="B1558" t="s">
        <v>228</v>
      </c>
      <c r="C1558" s="14" t="s">
        <v>230</v>
      </c>
      <c r="D1558" t="s">
        <v>465</v>
      </c>
      <c r="E1558" t="s">
        <v>483</v>
      </c>
      <c r="F1558" s="20">
        <v>2037</v>
      </c>
      <c r="G1558" s="20">
        <v>66</v>
      </c>
      <c r="H1558" s="11">
        <v>27284.238877621799</v>
      </c>
      <c r="I1558" s="10">
        <v>2810186.4923537299</v>
      </c>
      <c r="J1558" s="33">
        <f t="shared" si="96"/>
        <v>9.709049186543247E-3</v>
      </c>
      <c r="K1558" s="33">
        <f t="shared" si="97"/>
        <v>9.6620685372401649E-3</v>
      </c>
      <c r="L1558" s="33">
        <f t="shared" si="98"/>
        <v>0.90666949759795645</v>
      </c>
      <c r="M1558" s="33">
        <f t="shared" si="99"/>
        <v>0.89790919477153985</v>
      </c>
    </row>
    <row r="1559" spans="1:13" ht="27.6">
      <c r="A1559" t="s">
        <v>164</v>
      </c>
      <c r="B1559" t="s">
        <v>228</v>
      </c>
      <c r="C1559" s="14" t="s">
        <v>230</v>
      </c>
      <c r="D1559" t="s">
        <v>465</v>
      </c>
      <c r="E1559" t="s">
        <v>483</v>
      </c>
      <c r="F1559" s="20">
        <v>2037</v>
      </c>
      <c r="G1559" s="20">
        <v>67</v>
      </c>
      <c r="H1559" s="11">
        <v>28797.790111541501</v>
      </c>
      <c r="I1559" s="10">
        <v>2702572.7633370599</v>
      </c>
      <c r="J1559" s="33">
        <f t="shared" si="96"/>
        <v>1.0655694641125152E-2</v>
      </c>
      <c r="K1559" s="33">
        <f t="shared" si="97"/>
        <v>1.0599123839010849E-2</v>
      </c>
      <c r="L1559" s="33">
        <f t="shared" si="98"/>
        <v>0.89790919477153985</v>
      </c>
      <c r="M1559" s="33">
        <f t="shared" si="99"/>
        <v>0.8883921440199698</v>
      </c>
    </row>
    <row r="1560" spans="1:13" ht="27.6">
      <c r="A1560" t="s">
        <v>164</v>
      </c>
      <c r="B1560" t="s">
        <v>228</v>
      </c>
      <c r="C1560" s="14" t="s">
        <v>230</v>
      </c>
      <c r="D1560" t="s">
        <v>465</v>
      </c>
      <c r="E1560" t="s">
        <v>483</v>
      </c>
      <c r="F1560" s="20">
        <v>2037</v>
      </c>
      <c r="G1560" s="20">
        <v>68</v>
      </c>
      <c r="H1560" s="11">
        <v>30261.345714595001</v>
      </c>
      <c r="I1560" s="10">
        <v>2586022.0590686202</v>
      </c>
      <c r="J1560" s="33">
        <f t="shared" si="96"/>
        <v>1.1701890016164018E-2</v>
      </c>
      <c r="K1560" s="33">
        <f t="shared" si="97"/>
        <v>1.16336891866059E-2</v>
      </c>
      <c r="L1560" s="33">
        <f t="shared" si="98"/>
        <v>0.8883921440199698</v>
      </c>
      <c r="M1560" s="33">
        <f t="shared" si="99"/>
        <v>0.87805686594061905</v>
      </c>
    </row>
    <row r="1561" spans="1:13" ht="27.6">
      <c r="A1561" t="s">
        <v>164</v>
      </c>
      <c r="B1561" t="s">
        <v>228</v>
      </c>
      <c r="C1561" s="14" t="s">
        <v>230</v>
      </c>
      <c r="D1561" t="s">
        <v>465</v>
      </c>
      <c r="E1561" t="s">
        <v>483</v>
      </c>
      <c r="F1561" s="20">
        <v>2037</v>
      </c>
      <c r="G1561" s="20">
        <v>69</v>
      </c>
      <c r="H1561" s="11">
        <v>31538.3819355417</v>
      </c>
      <c r="I1561" s="10">
        <v>2452078.2836149</v>
      </c>
      <c r="J1561" s="33">
        <f t="shared" si="96"/>
        <v>1.2861898474565512E-2</v>
      </c>
      <c r="K1561" s="33">
        <f t="shared" si="97"/>
        <v>1.2779537741650859E-2</v>
      </c>
      <c r="L1561" s="33">
        <f t="shared" si="98"/>
        <v>0.87805686594061905</v>
      </c>
      <c r="M1561" s="33">
        <f t="shared" si="99"/>
        <v>0.86683570508301522</v>
      </c>
    </row>
    <row r="1562" spans="1:13" ht="27.6">
      <c r="A1562" t="s">
        <v>164</v>
      </c>
      <c r="B1562" t="s">
        <v>228</v>
      </c>
      <c r="C1562" s="14" t="s">
        <v>230</v>
      </c>
      <c r="D1562" t="s">
        <v>465</v>
      </c>
      <c r="E1562" t="s">
        <v>483</v>
      </c>
      <c r="F1562" s="20">
        <v>2038</v>
      </c>
      <c r="G1562" s="20">
        <v>30</v>
      </c>
      <c r="H1562" s="11">
        <v>777.31631271766696</v>
      </c>
      <c r="I1562" s="10">
        <v>4653435.8332219999</v>
      </c>
      <c r="J1562" s="33">
        <f t="shared" si="96"/>
        <v>1.6704137342309923E-4</v>
      </c>
      <c r="K1562" s="33">
        <f t="shared" si="97"/>
        <v>1.670274227896229E-4</v>
      </c>
      <c r="L1562" s="33">
        <f t="shared" si="98"/>
        <v>1</v>
      </c>
      <c r="M1562" s="33">
        <f t="shared" si="99"/>
        <v>0.99983297257721038</v>
      </c>
    </row>
    <row r="1563" spans="1:13" ht="27.6">
      <c r="A1563" t="s">
        <v>164</v>
      </c>
      <c r="B1563" t="s">
        <v>228</v>
      </c>
      <c r="C1563" s="14" t="s">
        <v>230</v>
      </c>
      <c r="D1563" t="s">
        <v>465</v>
      </c>
      <c r="E1563" t="s">
        <v>483</v>
      </c>
      <c r="F1563" s="20">
        <v>2038</v>
      </c>
      <c r="G1563" s="20">
        <v>31</v>
      </c>
      <c r="H1563" s="11">
        <v>1051.22419311418</v>
      </c>
      <c r="I1563" s="10">
        <v>4679780.6635937598</v>
      </c>
      <c r="J1563" s="33">
        <f t="shared" si="96"/>
        <v>2.2463108181375961E-4</v>
      </c>
      <c r="K1563" s="33">
        <f t="shared" si="97"/>
        <v>2.2460585414130207E-4</v>
      </c>
      <c r="L1563" s="33">
        <f t="shared" si="98"/>
        <v>0.99983297257721038</v>
      </c>
      <c r="M1563" s="33">
        <f t="shared" si="99"/>
        <v>0.99960840423840602</v>
      </c>
    </row>
    <row r="1564" spans="1:13" ht="27.6">
      <c r="A1564" t="s">
        <v>164</v>
      </c>
      <c r="B1564" t="s">
        <v>228</v>
      </c>
      <c r="C1564" s="14" t="s">
        <v>230</v>
      </c>
      <c r="D1564" t="s">
        <v>465</v>
      </c>
      <c r="E1564" t="s">
        <v>483</v>
      </c>
      <c r="F1564" s="20">
        <v>2038</v>
      </c>
      <c r="G1564" s="20">
        <v>32</v>
      </c>
      <c r="H1564" s="11">
        <v>1086.92602474303</v>
      </c>
      <c r="I1564" s="10">
        <v>4596917.7631911002</v>
      </c>
      <c r="J1564" s="33">
        <f t="shared" si="96"/>
        <v>2.3644669770827158E-4</v>
      </c>
      <c r="K1564" s="33">
        <f t="shared" si="97"/>
        <v>2.3641874639090954E-4</v>
      </c>
      <c r="L1564" s="33">
        <f t="shared" si="98"/>
        <v>0.99960840423840602</v>
      </c>
      <c r="M1564" s="33">
        <f t="shared" si="99"/>
        <v>0.99937207807259421</v>
      </c>
    </row>
    <row r="1565" spans="1:13" ht="27.6">
      <c r="A1565" t="s">
        <v>164</v>
      </c>
      <c r="B1565" t="s">
        <v>228</v>
      </c>
      <c r="C1565" s="14" t="s">
        <v>230</v>
      </c>
      <c r="D1565" t="s">
        <v>465</v>
      </c>
      <c r="E1565" t="s">
        <v>483</v>
      </c>
      <c r="F1565" s="20">
        <v>2038</v>
      </c>
      <c r="G1565" s="20">
        <v>33</v>
      </c>
      <c r="H1565" s="11">
        <v>1135.8445461747301</v>
      </c>
      <c r="I1565" s="10">
        <v>4535945.0172549495</v>
      </c>
      <c r="J1565" s="33">
        <f t="shared" si="96"/>
        <v>2.5040968130211536E-4</v>
      </c>
      <c r="K1565" s="33">
        <f t="shared" si="97"/>
        <v>2.5037833141472454E-4</v>
      </c>
      <c r="L1565" s="33">
        <f t="shared" si="98"/>
        <v>0.99937207807259421</v>
      </c>
      <c r="M1565" s="33">
        <f t="shared" si="99"/>
        <v>0.99912185695922395</v>
      </c>
    </row>
    <row r="1566" spans="1:13" ht="27.6">
      <c r="A1566" t="s">
        <v>164</v>
      </c>
      <c r="B1566" t="s">
        <v>228</v>
      </c>
      <c r="C1566" s="14" t="s">
        <v>230</v>
      </c>
      <c r="D1566" t="s">
        <v>465</v>
      </c>
      <c r="E1566" t="s">
        <v>483</v>
      </c>
      <c r="F1566" s="20">
        <v>2038</v>
      </c>
      <c r="G1566" s="20">
        <v>34</v>
      </c>
      <c r="H1566" s="11">
        <v>1176.22237168485</v>
      </c>
      <c r="I1566" s="10">
        <v>4407271.7179818302</v>
      </c>
      <c r="J1566" s="33">
        <f t="shared" si="96"/>
        <v>2.6688219990744381E-4</v>
      </c>
      <c r="K1566" s="33">
        <f t="shared" si="97"/>
        <v>2.668465900210748E-4</v>
      </c>
      <c r="L1566" s="33">
        <f t="shared" si="98"/>
        <v>0.99912185695922395</v>
      </c>
      <c r="M1566" s="33">
        <f t="shared" si="99"/>
        <v>0.99885524469867881</v>
      </c>
    </row>
    <row r="1567" spans="1:13" ht="27.6">
      <c r="A1567" t="s">
        <v>164</v>
      </c>
      <c r="B1567" t="s">
        <v>228</v>
      </c>
      <c r="C1567" s="14" t="s">
        <v>230</v>
      </c>
      <c r="D1567" t="s">
        <v>465</v>
      </c>
      <c r="E1567" t="s">
        <v>483</v>
      </c>
      <c r="F1567" s="20">
        <v>2038</v>
      </c>
      <c r="G1567" s="20">
        <v>35</v>
      </c>
      <c r="H1567" s="11">
        <v>1554.3323575894699</v>
      </c>
      <c r="I1567" s="10">
        <v>4341495.1122527104</v>
      </c>
      <c r="J1567" s="33">
        <f t="shared" si="96"/>
        <v>3.5801776056427706E-4</v>
      </c>
      <c r="K1567" s="33">
        <f t="shared" si="97"/>
        <v>3.5795367985336224E-4</v>
      </c>
      <c r="L1567" s="33">
        <f t="shared" si="98"/>
        <v>0.99885524469867881</v>
      </c>
      <c r="M1567" s="33">
        <f t="shared" si="99"/>
        <v>0.99849770078819811</v>
      </c>
    </row>
    <row r="1568" spans="1:13" ht="27.6">
      <c r="A1568" t="s">
        <v>164</v>
      </c>
      <c r="B1568" t="s">
        <v>228</v>
      </c>
      <c r="C1568" s="14" t="s">
        <v>230</v>
      </c>
      <c r="D1568" t="s">
        <v>465</v>
      </c>
      <c r="E1568" t="s">
        <v>483</v>
      </c>
      <c r="F1568" s="20">
        <v>2038</v>
      </c>
      <c r="G1568" s="20">
        <v>36</v>
      </c>
      <c r="H1568" s="11">
        <v>1936.50840441275</v>
      </c>
      <c r="I1568" s="10">
        <v>4318585.3409472797</v>
      </c>
      <c r="J1568" s="33">
        <f t="shared" si="96"/>
        <v>4.4841267487560584E-4</v>
      </c>
      <c r="K1568" s="33">
        <f t="shared" si="97"/>
        <v>4.4831215293772431E-4</v>
      </c>
      <c r="L1568" s="33">
        <f t="shared" si="98"/>
        <v>0.99849770078819811</v>
      </c>
      <c r="M1568" s="33">
        <f t="shared" si="99"/>
        <v>0.9980500621342544</v>
      </c>
    </row>
    <row r="1569" spans="1:13" ht="27.6">
      <c r="A1569" t="s">
        <v>164</v>
      </c>
      <c r="B1569" t="s">
        <v>228</v>
      </c>
      <c r="C1569" s="14" t="s">
        <v>230</v>
      </c>
      <c r="D1569" t="s">
        <v>465</v>
      </c>
      <c r="E1569" t="s">
        <v>483</v>
      </c>
      <c r="F1569" s="20">
        <v>2038</v>
      </c>
      <c r="G1569" s="20">
        <v>37</v>
      </c>
      <c r="H1569" s="11">
        <v>2070.0479193870601</v>
      </c>
      <c r="I1569" s="10">
        <v>4297490.99120491</v>
      </c>
      <c r="J1569" s="33">
        <f t="shared" si="96"/>
        <v>4.8168755295207027E-4</v>
      </c>
      <c r="K1569" s="33">
        <f t="shared" si="97"/>
        <v>4.8157156012762492E-4</v>
      </c>
      <c r="L1569" s="33">
        <f t="shared" si="98"/>
        <v>0.9980500621342544</v>
      </c>
      <c r="M1569" s="33">
        <f t="shared" si="99"/>
        <v>0.99756942960874695</v>
      </c>
    </row>
    <row r="1570" spans="1:13" ht="27.6">
      <c r="A1570" t="s">
        <v>164</v>
      </c>
      <c r="B1570" t="s">
        <v>228</v>
      </c>
      <c r="C1570" s="14" t="s">
        <v>230</v>
      </c>
      <c r="D1570" t="s">
        <v>465</v>
      </c>
      <c r="E1570" t="s">
        <v>483</v>
      </c>
      <c r="F1570" s="20">
        <v>2038</v>
      </c>
      <c r="G1570" s="20">
        <v>38</v>
      </c>
      <c r="H1570" s="11">
        <v>2219.48832164842</v>
      </c>
      <c r="I1570" s="10">
        <v>4275906.0811286597</v>
      </c>
      <c r="J1570" s="33">
        <f t="shared" si="96"/>
        <v>5.1906853881658881E-4</v>
      </c>
      <c r="K1570" s="33">
        <f t="shared" si="97"/>
        <v>5.1893384604850823E-4</v>
      </c>
      <c r="L1570" s="33">
        <f t="shared" si="98"/>
        <v>0.99756942960874695</v>
      </c>
      <c r="M1570" s="33">
        <f t="shared" si="99"/>
        <v>0.99705175706793969</v>
      </c>
    </row>
    <row r="1571" spans="1:13" ht="27.6">
      <c r="A1571" t="s">
        <v>164</v>
      </c>
      <c r="B1571" t="s">
        <v>228</v>
      </c>
      <c r="C1571" s="14" t="s">
        <v>230</v>
      </c>
      <c r="D1571" t="s">
        <v>465</v>
      </c>
      <c r="E1571" t="s">
        <v>483</v>
      </c>
      <c r="F1571" s="20">
        <v>2038</v>
      </c>
      <c r="G1571" s="20">
        <v>39</v>
      </c>
      <c r="H1571" s="11">
        <v>2406.2293856015199</v>
      </c>
      <c r="I1571" s="10">
        <v>4293462.1596674696</v>
      </c>
      <c r="J1571" s="33">
        <f t="shared" si="96"/>
        <v>5.604403383836702E-4</v>
      </c>
      <c r="K1571" s="33">
        <f t="shared" si="97"/>
        <v>5.6028332103152945E-4</v>
      </c>
      <c r="L1571" s="33">
        <f t="shared" si="98"/>
        <v>0.99705175706793969</v>
      </c>
      <c r="M1571" s="33">
        <f t="shared" si="99"/>
        <v>0.99649312559824932</v>
      </c>
    </row>
    <row r="1572" spans="1:13" ht="27.6">
      <c r="A1572" t="s">
        <v>164</v>
      </c>
      <c r="B1572" t="s">
        <v>228</v>
      </c>
      <c r="C1572" s="14" t="s">
        <v>230</v>
      </c>
      <c r="D1572" t="s">
        <v>465</v>
      </c>
      <c r="E1572" t="s">
        <v>483</v>
      </c>
      <c r="F1572" s="20">
        <v>2038</v>
      </c>
      <c r="G1572" s="20">
        <v>40</v>
      </c>
      <c r="H1572" s="11">
        <v>3277.8841063405898</v>
      </c>
      <c r="I1572" s="10">
        <v>4349514.4740966</v>
      </c>
      <c r="J1572" s="33">
        <f t="shared" si="96"/>
        <v>7.5362069165694882E-4</v>
      </c>
      <c r="K1572" s="33">
        <f t="shared" si="97"/>
        <v>7.5333679090583416E-4</v>
      </c>
      <c r="L1572" s="33">
        <f t="shared" si="98"/>
        <v>0.99649312559824932</v>
      </c>
      <c r="M1572" s="33">
        <f t="shared" si="99"/>
        <v>0.99574243066485146</v>
      </c>
    </row>
    <row r="1573" spans="1:13" ht="27.6">
      <c r="A1573" t="s">
        <v>164</v>
      </c>
      <c r="B1573" t="s">
        <v>228</v>
      </c>
      <c r="C1573" s="14" t="s">
        <v>230</v>
      </c>
      <c r="D1573" t="s">
        <v>465</v>
      </c>
      <c r="E1573" t="s">
        <v>483</v>
      </c>
      <c r="F1573" s="20">
        <v>2038</v>
      </c>
      <c r="G1573" s="20">
        <v>41</v>
      </c>
      <c r="H1573" s="11">
        <v>3935.6625296782699</v>
      </c>
      <c r="I1573" s="10">
        <v>4481831.7152890395</v>
      </c>
      <c r="J1573" s="33">
        <f t="shared" si="96"/>
        <v>8.7813706084777742E-4</v>
      </c>
      <c r="K1573" s="33">
        <f t="shared" si="97"/>
        <v>8.7775161133307744E-4</v>
      </c>
      <c r="L1573" s="33">
        <f t="shared" si="98"/>
        <v>0.99574243066485146</v>
      </c>
      <c r="M1573" s="33">
        <f t="shared" si="99"/>
        <v>0.99486841614186272</v>
      </c>
    </row>
    <row r="1574" spans="1:13" ht="27.6">
      <c r="A1574" t="s">
        <v>164</v>
      </c>
      <c r="B1574" t="s">
        <v>228</v>
      </c>
      <c r="C1574" s="14" t="s">
        <v>230</v>
      </c>
      <c r="D1574" t="s">
        <v>465</v>
      </c>
      <c r="E1574" t="s">
        <v>483</v>
      </c>
      <c r="F1574" s="20">
        <v>2038</v>
      </c>
      <c r="G1574" s="20">
        <v>42</v>
      </c>
      <c r="H1574" s="11">
        <v>4218.1118584830001</v>
      </c>
      <c r="I1574" s="10">
        <v>4435013.7521377802</v>
      </c>
      <c r="J1574" s="33">
        <f t="shared" si="96"/>
        <v>9.5109329851565216E-4</v>
      </c>
      <c r="K1574" s="33">
        <f t="shared" si="97"/>
        <v>9.5064115264009708E-4</v>
      </c>
      <c r="L1574" s="33">
        <f t="shared" si="98"/>
        <v>0.99486841614186272</v>
      </c>
      <c r="M1574" s="33">
        <f t="shared" si="99"/>
        <v>0.99392265328401641</v>
      </c>
    </row>
    <row r="1575" spans="1:13" ht="27.6">
      <c r="A1575" t="s">
        <v>164</v>
      </c>
      <c r="B1575" t="s">
        <v>228</v>
      </c>
      <c r="C1575" s="14" t="s">
        <v>230</v>
      </c>
      <c r="D1575" t="s">
        <v>465</v>
      </c>
      <c r="E1575" t="s">
        <v>483</v>
      </c>
      <c r="F1575" s="20">
        <v>2038</v>
      </c>
      <c r="G1575" s="20">
        <v>43</v>
      </c>
      <c r="H1575" s="11">
        <v>4501.7000428951196</v>
      </c>
      <c r="I1575" s="10">
        <v>4358043.8239541203</v>
      </c>
      <c r="J1575" s="33">
        <f t="shared" si="96"/>
        <v>1.0329634635960724E-3</v>
      </c>
      <c r="K1575" s="33">
        <f t="shared" si="97"/>
        <v>1.0324301404877056E-3</v>
      </c>
      <c r="L1575" s="33">
        <f t="shared" si="98"/>
        <v>0.99392265328401641</v>
      </c>
      <c r="M1575" s="33">
        <f t="shared" si="99"/>
        <v>0.99289649757945253</v>
      </c>
    </row>
    <row r="1576" spans="1:13" ht="27.6">
      <c r="A1576" t="s">
        <v>164</v>
      </c>
      <c r="B1576" t="s">
        <v>228</v>
      </c>
      <c r="C1576" s="14" t="s">
        <v>230</v>
      </c>
      <c r="D1576" t="s">
        <v>465</v>
      </c>
      <c r="E1576" t="s">
        <v>483</v>
      </c>
      <c r="F1576" s="20">
        <v>2038</v>
      </c>
      <c r="G1576" s="20">
        <v>44</v>
      </c>
      <c r="H1576" s="11">
        <v>4832.7973151672704</v>
      </c>
      <c r="I1576" s="10">
        <v>4296136.8118416797</v>
      </c>
      <c r="J1576" s="33">
        <f t="shared" si="96"/>
        <v>1.1249169956241533E-3</v>
      </c>
      <c r="K1576" s="33">
        <f t="shared" si="97"/>
        <v>1.1242845136860691E-3</v>
      </c>
      <c r="L1576" s="33">
        <f t="shared" si="98"/>
        <v>0.99289649757945253</v>
      </c>
      <c r="M1576" s="33">
        <f t="shared" si="99"/>
        <v>0.99178019942353079</v>
      </c>
    </row>
    <row r="1577" spans="1:13" ht="27.6">
      <c r="A1577" t="s">
        <v>164</v>
      </c>
      <c r="B1577" t="s">
        <v>228</v>
      </c>
      <c r="C1577" s="14" t="s">
        <v>230</v>
      </c>
      <c r="D1577" t="s">
        <v>465</v>
      </c>
      <c r="E1577" t="s">
        <v>483</v>
      </c>
      <c r="F1577" s="20">
        <v>2038</v>
      </c>
      <c r="G1577" s="20">
        <v>45</v>
      </c>
      <c r="H1577" s="11">
        <v>6123.0384218360396</v>
      </c>
      <c r="I1577" s="10">
        <v>4237266.1402485399</v>
      </c>
      <c r="J1577" s="33">
        <f t="shared" si="96"/>
        <v>1.4450445686370996E-3</v>
      </c>
      <c r="K1577" s="33">
        <f t="shared" si="97"/>
        <v>1.4440009944653998E-3</v>
      </c>
      <c r="L1577" s="33">
        <f t="shared" si="98"/>
        <v>0.99178019942353079</v>
      </c>
      <c r="M1577" s="33">
        <f t="shared" si="99"/>
        <v>0.99034806782927209</v>
      </c>
    </row>
    <row r="1578" spans="1:13" ht="27.6">
      <c r="A1578" t="s">
        <v>164</v>
      </c>
      <c r="B1578" t="s">
        <v>228</v>
      </c>
      <c r="C1578" s="14" t="s">
        <v>230</v>
      </c>
      <c r="D1578" t="s">
        <v>465</v>
      </c>
      <c r="E1578" t="s">
        <v>483</v>
      </c>
      <c r="F1578" s="20">
        <v>2038</v>
      </c>
      <c r="G1578" s="20">
        <v>46</v>
      </c>
      <c r="H1578" s="11">
        <v>6729.5366704800599</v>
      </c>
      <c r="I1578" s="10">
        <v>4266382.9967232998</v>
      </c>
      <c r="J1578" s="33">
        <f t="shared" si="96"/>
        <v>1.5773400268209699E-3</v>
      </c>
      <c r="K1578" s="33">
        <f t="shared" si="97"/>
        <v>1.5760966798538112E-3</v>
      </c>
      <c r="L1578" s="33">
        <f t="shared" si="98"/>
        <v>0.99034806782927209</v>
      </c>
      <c r="M1578" s="33">
        <f t="shared" si="99"/>
        <v>0.9887871835276667</v>
      </c>
    </row>
    <row r="1579" spans="1:13" ht="27.6">
      <c r="A1579" t="s">
        <v>164</v>
      </c>
      <c r="B1579" t="s">
        <v>228</v>
      </c>
      <c r="C1579" s="14" t="s">
        <v>230</v>
      </c>
      <c r="D1579" t="s">
        <v>465</v>
      </c>
      <c r="E1579" t="s">
        <v>483</v>
      </c>
      <c r="F1579" s="20">
        <v>2038</v>
      </c>
      <c r="G1579" s="20">
        <v>47</v>
      </c>
      <c r="H1579" s="11">
        <v>7385.5419239488801</v>
      </c>
      <c r="I1579" s="10">
        <v>4276138.4507156499</v>
      </c>
      <c r="J1579" s="33">
        <f t="shared" si="96"/>
        <v>1.7271521979632918E-3</v>
      </c>
      <c r="K1579" s="33">
        <f t="shared" si="97"/>
        <v>1.7256615289333865E-3</v>
      </c>
      <c r="L1579" s="33">
        <f t="shared" si="98"/>
        <v>0.9887871835276667</v>
      </c>
      <c r="M1579" s="33">
        <f t="shared" si="99"/>
        <v>0.98708087152475066</v>
      </c>
    </row>
    <row r="1580" spans="1:13" ht="27.6">
      <c r="A1580" t="s">
        <v>164</v>
      </c>
      <c r="B1580" t="s">
        <v>228</v>
      </c>
      <c r="C1580" s="14" t="s">
        <v>230</v>
      </c>
      <c r="D1580" t="s">
        <v>465</v>
      </c>
      <c r="E1580" t="s">
        <v>483</v>
      </c>
      <c r="F1580" s="20">
        <v>2038</v>
      </c>
      <c r="G1580" s="20">
        <v>48</v>
      </c>
      <c r="H1580" s="11">
        <v>10953.016476970901</v>
      </c>
      <c r="I1580" s="10">
        <v>6291462.6892910199</v>
      </c>
      <c r="J1580" s="33">
        <f t="shared" si="96"/>
        <v>1.7409332325238963E-3</v>
      </c>
      <c r="K1580" s="33">
        <f t="shared" si="97"/>
        <v>1.739418687298655E-3</v>
      </c>
      <c r="L1580" s="33">
        <f t="shared" si="98"/>
        <v>0.98708087152475066</v>
      </c>
      <c r="M1580" s="33">
        <f t="shared" si="99"/>
        <v>0.98536392461094546</v>
      </c>
    </row>
    <row r="1581" spans="1:13" ht="27.6">
      <c r="A1581" t="s">
        <v>164</v>
      </c>
      <c r="B1581" t="s">
        <v>228</v>
      </c>
      <c r="C1581" s="14" t="s">
        <v>230</v>
      </c>
      <c r="D1581" t="s">
        <v>465</v>
      </c>
      <c r="E1581" t="s">
        <v>483</v>
      </c>
      <c r="F1581" s="20">
        <v>2038</v>
      </c>
      <c r="G1581" s="20">
        <v>49</v>
      </c>
      <c r="H1581" s="11">
        <v>8745.0760621450008</v>
      </c>
      <c r="I1581" s="10">
        <v>4217277.2864796696</v>
      </c>
      <c r="J1581" s="33">
        <f t="shared" si="96"/>
        <v>2.0736307973348526E-3</v>
      </c>
      <c r="K1581" s="33">
        <f t="shared" si="97"/>
        <v>2.0714823103058499E-3</v>
      </c>
      <c r="L1581" s="33">
        <f t="shared" si="98"/>
        <v>0.98536392461094546</v>
      </c>
      <c r="M1581" s="33">
        <f t="shared" si="99"/>
        <v>0.98332276067190039</v>
      </c>
    </row>
    <row r="1582" spans="1:13" ht="27.6">
      <c r="A1582" t="s">
        <v>164</v>
      </c>
      <c r="B1582" t="s">
        <v>228</v>
      </c>
      <c r="C1582" s="14" t="s">
        <v>230</v>
      </c>
      <c r="D1582" t="s">
        <v>465</v>
      </c>
      <c r="E1582" t="s">
        <v>483</v>
      </c>
      <c r="F1582" s="20">
        <v>2038</v>
      </c>
      <c r="G1582" s="20">
        <v>50</v>
      </c>
      <c r="H1582" s="11">
        <v>10010.9091391651</v>
      </c>
      <c r="I1582" s="10">
        <v>4190281.3578429101</v>
      </c>
      <c r="J1582" s="33">
        <f t="shared" si="96"/>
        <v>2.3890780318194566E-3</v>
      </c>
      <c r="K1582" s="33">
        <f t="shared" si="97"/>
        <v>2.3862264562293234E-3</v>
      </c>
      <c r="L1582" s="33">
        <f t="shared" si="98"/>
        <v>0.98332276067190039</v>
      </c>
      <c r="M1582" s="33">
        <f t="shared" si="99"/>
        <v>0.98097632988537264</v>
      </c>
    </row>
    <row r="1583" spans="1:13" ht="27.6">
      <c r="A1583" t="s">
        <v>164</v>
      </c>
      <c r="B1583" t="s">
        <v>228</v>
      </c>
      <c r="C1583" s="14" t="s">
        <v>230</v>
      </c>
      <c r="D1583" t="s">
        <v>465</v>
      </c>
      <c r="E1583" t="s">
        <v>483</v>
      </c>
      <c r="F1583" s="20">
        <v>2038</v>
      </c>
      <c r="G1583" s="20">
        <v>51</v>
      </c>
      <c r="H1583" s="11">
        <v>10582.4493257872</v>
      </c>
      <c r="I1583" s="10">
        <v>4049633.6994236298</v>
      </c>
      <c r="J1583" s="33">
        <f t="shared" si="96"/>
        <v>2.6131867994118488E-3</v>
      </c>
      <c r="K1583" s="33">
        <f t="shared" si="97"/>
        <v>2.6097753989766659E-3</v>
      </c>
      <c r="L1583" s="33">
        <f t="shared" si="98"/>
        <v>0.98097632988537264</v>
      </c>
      <c r="M1583" s="33">
        <f t="shared" si="99"/>
        <v>0.97841620199265933</v>
      </c>
    </row>
    <row r="1584" spans="1:13" ht="27.6">
      <c r="A1584" t="s">
        <v>164</v>
      </c>
      <c r="B1584" t="s">
        <v>228</v>
      </c>
      <c r="C1584" s="14" t="s">
        <v>230</v>
      </c>
      <c r="D1584" t="s">
        <v>465</v>
      </c>
      <c r="E1584" t="s">
        <v>483</v>
      </c>
      <c r="F1584" s="20">
        <v>2038</v>
      </c>
      <c r="G1584" s="20">
        <v>52</v>
      </c>
      <c r="H1584" s="11">
        <v>11431.4637331792</v>
      </c>
      <c r="I1584" s="10">
        <v>4003492.6483729002</v>
      </c>
      <c r="J1584" s="33">
        <f t="shared" si="96"/>
        <v>2.8553727300648789E-3</v>
      </c>
      <c r="K1584" s="33">
        <f t="shared" si="97"/>
        <v>2.8513000306316094E-3</v>
      </c>
      <c r="L1584" s="33">
        <f t="shared" si="98"/>
        <v>0.97841620199265933</v>
      </c>
      <c r="M1584" s="33">
        <f t="shared" si="99"/>
        <v>0.97562644384594721</v>
      </c>
    </row>
    <row r="1585" spans="1:13" ht="27.6">
      <c r="A1585" t="s">
        <v>164</v>
      </c>
      <c r="B1585" t="s">
        <v>228</v>
      </c>
      <c r="C1585" s="14" t="s">
        <v>230</v>
      </c>
      <c r="D1585" t="s">
        <v>465</v>
      </c>
      <c r="E1585" t="s">
        <v>483</v>
      </c>
      <c r="F1585" s="20">
        <v>2038</v>
      </c>
      <c r="G1585" s="20">
        <v>53</v>
      </c>
      <c r="H1585" s="11">
        <v>12613.727059286301</v>
      </c>
      <c r="I1585" s="10">
        <v>4046252.00397596</v>
      </c>
      <c r="J1585" s="33">
        <f t="shared" si="96"/>
        <v>3.1173854339501595E-3</v>
      </c>
      <c r="K1585" s="33">
        <f t="shared" si="97"/>
        <v>3.1125314332186571E-3</v>
      </c>
      <c r="L1585" s="33">
        <f t="shared" si="98"/>
        <v>0.97562644384594721</v>
      </c>
      <c r="M1585" s="33">
        <f t="shared" si="99"/>
        <v>0.97258977587239737</v>
      </c>
    </row>
    <row r="1586" spans="1:13" ht="27.6">
      <c r="A1586" t="s">
        <v>164</v>
      </c>
      <c r="B1586" t="s">
        <v>228</v>
      </c>
      <c r="C1586" s="14" t="s">
        <v>230</v>
      </c>
      <c r="D1586" t="s">
        <v>465</v>
      </c>
      <c r="E1586" t="s">
        <v>483</v>
      </c>
      <c r="F1586" s="20">
        <v>2038</v>
      </c>
      <c r="G1586" s="20">
        <v>54</v>
      </c>
      <c r="H1586" s="11">
        <v>13980.712045988501</v>
      </c>
      <c r="I1586" s="10">
        <v>4111327.24895781</v>
      </c>
      <c r="J1586" s="33">
        <f t="shared" si="96"/>
        <v>3.4005349609502636E-3</v>
      </c>
      <c r="K1586" s="33">
        <f t="shared" si="97"/>
        <v>3.3947596901313659E-3</v>
      </c>
      <c r="L1586" s="33">
        <f t="shared" si="98"/>
        <v>0.97258977587239737</v>
      </c>
      <c r="M1586" s="33">
        <f t="shared" si="99"/>
        <v>0.96928806730623185</v>
      </c>
    </row>
    <row r="1587" spans="1:13" ht="27.6">
      <c r="A1587" t="s">
        <v>164</v>
      </c>
      <c r="B1587" t="s">
        <v>228</v>
      </c>
      <c r="C1587" s="14" t="s">
        <v>230</v>
      </c>
      <c r="D1587" t="s">
        <v>465</v>
      </c>
      <c r="E1587" t="s">
        <v>483</v>
      </c>
      <c r="F1587" s="20">
        <v>2038</v>
      </c>
      <c r="G1587" s="20">
        <v>55</v>
      </c>
      <c r="H1587" s="11">
        <v>15029.1461612164</v>
      </c>
      <c r="I1587" s="10">
        <v>4070622.9306462002</v>
      </c>
      <c r="J1587" s="33">
        <f t="shared" si="96"/>
        <v>3.6920998130452148E-3</v>
      </c>
      <c r="K1587" s="33">
        <f t="shared" si="97"/>
        <v>3.6852923929989734E-3</v>
      </c>
      <c r="L1587" s="33">
        <f t="shared" si="98"/>
        <v>0.96928806730623185</v>
      </c>
      <c r="M1587" s="33">
        <f t="shared" si="99"/>
        <v>0.96571595736516347</v>
      </c>
    </row>
    <row r="1588" spans="1:13" ht="27.6">
      <c r="A1588" t="s">
        <v>164</v>
      </c>
      <c r="B1588" t="s">
        <v>228</v>
      </c>
      <c r="C1588" s="14" t="s">
        <v>230</v>
      </c>
      <c r="D1588" t="s">
        <v>465</v>
      </c>
      <c r="E1588" t="s">
        <v>483</v>
      </c>
      <c r="F1588" s="20">
        <v>2038</v>
      </c>
      <c r="G1588" s="20">
        <v>56</v>
      </c>
      <c r="H1588" s="11">
        <v>15801.0157805053</v>
      </c>
      <c r="I1588" s="10">
        <v>3921694.7359086098</v>
      </c>
      <c r="J1588" s="33">
        <f t="shared" si="96"/>
        <v>4.0291294566670022E-3</v>
      </c>
      <c r="K1588" s="33">
        <f t="shared" si="97"/>
        <v>4.0210234050092053E-3</v>
      </c>
      <c r="L1588" s="33">
        <f t="shared" si="98"/>
        <v>0.96571595736516347</v>
      </c>
      <c r="M1588" s="33">
        <f t="shared" si="99"/>
        <v>0.96183279089800733</v>
      </c>
    </row>
    <row r="1589" spans="1:13" ht="27.6">
      <c r="A1589" t="s">
        <v>164</v>
      </c>
      <c r="B1589" t="s">
        <v>228</v>
      </c>
      <c r="C1589" s="14" t="s">
        <v>230</v>
      </c>
      <c r="D1589" t="s">
        <v>465</v>
      </c>
      <c r="E1589" t="s">
        <v>483</v>
      </c>
      <c r="F1589" s="20">
        <v>2038</v>
      </c>
      <c r="G1589" s="20">
        <v>57</v>
      </c>
      <c r="H1589" s="11">
        <v>16851.102232435798</v>
      </c>
      <c r="I1589" s="10">
        <v>3831635.0984512698</v>
      </c>
      <c r="J1589" s="33">
        <f t="shared" si="96"/>
        <v>4.3978880554797458E-3</v>
      </c>
      <c r="K1589" s="33">
        <f t="shared" si="97"/>
        <v>4.3882315071316347E-3</v>
      </c>
      <c r="L1589" s="33">
        <f t="shared" si="98"/>
        <v>0.96183279089800733</v>
      </c>
      <c r="M1589" s="33">
        <f t="shared" si="99"/>
        <v>0.95761204594039628</v>
      </c>
    </row>
    <row r="1590" spans="1:13" ht="27.6">
      <c r="A1590" t="s">
        <v>164</v>
      </c>
      <c r="B1590" t="s">
        <v>228</v>
      </c>
      <c r="C1590" s="14" t="s">
        <v>230</v>
      </c>
      <c r="D1590" t="s">
        <v>465</v>
      </c>
      <c r="E1590" t="s">
        <v>483</v>
      </c>
      <c r="F1590" s="20">
        <v>2038</v>
      </c>
      <c r="G1590" s="20">
        <v>58</v>
      </c>
      <c r="H1590" s="11">
        <v>18047.3898501187</v>
      </c>
      <c r="I1590" s="10">
        <v>3755488.5815024199</v>
      </c>
      <c r="J1590" s="33">
        <f t="shared" si="96"/>
        <v>4.8056037073340441E-3</v>
      </c>
      <c r="K1590" s="33">
        <f t="shared" si="97"/>
        <v>4.7940752682676946E-3</v>
      </c>
      <c r="L1590" s="33">
        <f t="shared" si="98"/>
        <v>0.95761204594039628</v>
      </c>
      <c r="M1590" s="33">
        <f t="shared" si="99"/>
        <v>0.95302118171435823</v>
      </c>
    </row>
    <row r="1591" spans="1:13" ht="27.6">
      <c r="A1591" t="s">
        <v>164</v>
      </c>
      <c r="B1591" t="s">
        <v>228</v>
      </c>
      <c r="C1591" s="14" t="s">
        <v>230</v>
      </c>
      <c r="D1591" t="s">
        <v>465</v>
      </c>
      <c r="E1591" t="s">
        <v>483</v>
      </c>
      <c r="F1591" s="20">
        <v>2038</v>
      </c>
      <c r="G1591" s="20">
        <v>59</v>
      </c>
      <c r="H1591" s="11">
        <v>19308.022572072601</v>
      </c>
      <c r="I1591" s="10">
        <v>3673061.8808401502</v>
      </c>
      <c r="J1591" s="33">
        <f t="shared" si="96"/>
        <v>5.2566559449459156E-3</v>
      </c>
      <c r="K1591" s="33">
        <f t="shared" si="97"/>
        <v>5.2428639063339944E-3</v>
      </c>
      <c r="L1591" s="33">
        <f t="shared" si="98"/>
        <v>0.95302118171435823</v>
      </c>
      <c r="M1591" s="33">
        <f t="shared" si="99"/>
        <v>0.9480246213587763</v>
      </c>
    </row>
    <row r="1592" spans="1:13" ht="27.6">
      <c r="A1592" t="s">
        <v>164</v>
      </c>
      <c r="B1592" t="s">
        <v>228</v>
      </c>
      <c r="C1592" s="14" t="s">
        <v>230</v>
      </c>
      <c r="D1592" t="s">
        <v>465</v>
      </c>
      <c r="E1592" t="s">
        <v>483</v>
      </c>
      <c r="F1592" s="20">
        <v>2038</v>
      </c>
      <c r="G1592" s="20">
        <v>60</v>
      </c>
      <c r="H1592" s="11">
        <v>20575.217425551298</v>
      </c>
      <c r="I1592" s="10">
        <v>3571404.01883067</v>
      </c>
      <c r="J1592" s="33">
        <f t="shared" si="96"/>
        <v>5.7611004851497944E-3</v>
      </c>
      <c r="K1592" s="33">
        <f t="shared" si="97"/>
        <v>5.7445371686580815E-3</v>
      </c>
      <c r="L1592" s="33">
        <f t="shared" si="98"/>
        <v>0.9480246213587763</v>
      </c>
      <c r="M1592" s="33">
        <f t="shared" si="99"/>
        <v>0.9425786586845778</v>
      </c>
    </row>
    <row r="1593" spans="1:13" ht="27.6">
      <c r="A1593" t="s">
        <v>164</v>
      </c>
      <c r="B1593" t="s">
        <v>228</v>
      </c>
      <c r="C1593" s="14" t="s">
        <v>230</v>
      </c>
      <c r="D1593" t="s">
        <v>465</v>
      </c>
      <c r="E1593" t="s">
        <v>483</v>
      </c>
      <c r="F1593" s="20">
        <v>2038</v>
      </c>
      <c r="G1593" s="20">
        <v>61</v>
      </c>
      <c r="H1593" s="11">
        <v>21979.526925345501</v>
      </c>
      <c r="I1593" s="10">
        <v>3483685.2910500802</v>
      </c>
      <c r="J1593" s="33">
        <f t="shared" si="96"/>
        <v>6.3092745437749505E-3</v>
      </c>
      <c r="K1593" s="33">
        <f t="shared" si="97"/>
        <v>6.2894128640235136E-3</v>
      </c>
      <c r="L1593" s="33">
        <f t="shared" si="98"/>
        <v>0.9425786586845778</v>
      </c>
      <c r="M1593" s="33">
        <f t="shared" si="99"/>
        <v>0.93665039234329295</v>
      </c>
    </row>
    <row r="1594" spans="1:13" ht="27.6">
      <c r="A1594" t="s">
        <v>164</v>
      </c>
      <c r="B1594" t="s">
        <v>228</v>
      </c>
      <c r="C1594" s="14" t="s">
        <v>230</v>
      </c>
      <c r="D1594" t="s">
        <v>465</v>
      </c>
      <c r="E1594" t="s">
        <v>483</v>
      </c>
      <c r="F1594" s="20">
        <v>2038</v>
      </c>
      <c r="G1594" s="20">
        <v>62</v>
      </c>
      <c r="H1594" s="11">
        <v>23400.420002412899</v>
      </c>
      <c r="I1594" s="10">
        <v>3384395.0484351199</v>
      </c>
      <c r="J1594" s="33">
        <f t="shared" si="96"/>
        <v>6.9142105657059184E-3</v>
      </c>
      <c r="K1594" s="33">
        <f t="shared" si="97"/>
        <v>6.8903624072168546E-3</v>
      </c>
      <c r="L1594" s="33">
        <f t="shared" si="98"/>
        <v>0.93665039234329295</v>
      </c>
      <c r="M1594" s="33">
        <f t="shared" si="99"/>
        <v>0.93019653169118577</v>
      </c>
    </row>
    <row r="1595" spans="1:13" ht="27.6">
      <c r="A1595" t="s">
        <v>164</v>
      </c>
      <c r="B1595" t="s">
        <v>228</v>
      </c>
      <c r="C1595" s="14" t="s">
        <v>230</v>
      </c>
      <c r="D1595" t="s">
        <v>465</v>
      </c>
      <c r="E1595" t="s">
        <v>483</v>
      </c>
      <c r="F1595" s="20">
        <v>2038</v>
      </c>
      <c r="G1595" s="20">
        <v>63</v>
      </c>
      <c r="H1595" s="11">
        <v>24880.574878929699</v>
      </c>
      <c r="I1595" s="10">
        <v>3283145.8326623798</v>
      </c>
      <c r="J1595" s="33">
        <f t="shared" si="96"/>
        <v>7.5782728355850886E-3</v>
      </c>
      <c r="K1595" s="33">
        <f t="shared" si="97"/>
        <v>7.5496301257599319E-3</v>
      </c>
      <c r="L1595" s="33">
        <f t="shared" si="98"/>
        <v>0.93019653169118577</v>
      </c>
      <c r="M1595" s="33">
        <f t="shared" si="99"/>
        <v>0.92317389193265253</v>
      </c>
    </row>
    <row r="1596" spans="1:13" ht="27.6">
      <c r="A1596" t="s">
        <v>164</v>
      </c>
      <c r="B1596" t="s">
        <v>228</v>
      </c>
      <c r="C1596" s="14" t="s">
        <v>230</v>
      </c>
      <c r="D1596" t="s">
        <v>465</v>
      </c>
      <c r="E1596" t="s">
        <v>483</v>
      </c>
      <c r="F1596" s="20">
        <v>2038</v>
      </c>
      <c r="G1596" s="20">
        <v>64</v>
      </c>
      <c r="H1596" s="11">
        <v>26216.286823091399</v>
      </c>
      <c r="I1596" s="10">
        <v>3156022.29702665</v>
      </c>
      <c r="J1596" s="33">
        <f t="shared" si="96"/>
        <v>8.3067495587056759E-3</v>
      </c>
      <c r="K1596" s="33">
        <f t="shared" si="97"/>
        <v>8.2723438470432287E-3</v>
      </c>
      <c r="L1596" s="33">
        <f t="shared" si="98"/>
        <v>0.92317389193265253</v>
      </c>
      <c r="M1596" s="33">
        <f t="shared" si="99"/>
        <v>0.91553708006797252</v>
      </c>
    </row>
    <row r="1597" spans="1:13" ht="27.6">
      <c r="A1597" t="s">
        <v>164</v>
      </c>
      <c r="B1597" t="s">
        <v>228</v>
      </c>
      <c r="C1597" s="14" t="s">
        <v>230</v>
      </c>
      <c r="D1597" t="s">
        <v>465</v>
      </c>
      <c r="E1597" t="s">
        <v>483</v>
      </c>
      <c r="F1597" s="20">
        <v>2038</v>
      </c>
      <c r="G1597" s="20">
        <v>65</v>
      </c>
      <c r="H1597" s="11">
        <v>26965.8827114265</v>
      </c>
      <c r="I1597" s="10">
        <v>3081008.0585694001</v>
      </c>
      <c r="J1597" s="33">
        <f t="shared" si="96"/>
        <v>8.7522921715263314E-3</v>
      </c>
      <c r="K1597" s="33">
        <f t="shared" si="97"/>
        <v>8.7141023597434586E-3</v>
      </c>
      <c r="L1597" s="33">
        <f t="shared" si="98"/>
        <v>0.91553708006797252</v>
      </c>
      <c r="M1597" s="33">
        <f t="shared" si="99"/>
        <v>0.90755899623811953</v>
      </c>
    </row>
    <row r="1598" spans="1:13" ht="27.6">
      <c r="A1598" t="s">
        <v>164</v>
      </c>
      <c r="B1598" t="s">
        <v>228</v>
      </c>
      <c r="C1598" s="14" t="s">
        <v>230</v>
      </c>
      <c r="D1598" t="s">
        <v>465</v>
      </c>
      <c r="E1598" t="s">
        <v>483</v>
      </c>
      <c r="F1598" s="20">
        <v>2038</v>
      </c>
      <c r="G1598" s="20">
        <v>66</v>
      </c>
      <c r="H1598" s="11">
        <v>27461.797787307401</v>
      </c>
      <c r="I1598" s="10">
        <v>2861573.2979876399</v>
      </c>
      <c r="J1598" s="33">
        <f t="shared" si="96"/>
        <v>9.5967479870669448E-3</v>
      </c>
      <c r="K1598" s="33">
        <f t="shared" si="97"/>
        <v>9.5508461545634749E-3</v>
      </c>
      <c r="L1598" s="33">
        <f t="shared" si="98"/>
        <v>0.90755899623811953</v>
      </c>
      <c r="M1598" s="33">
        <f t="shared" si="99"/>
        <v>0.89889103988885921</v>
      </c>
    </row>
    <row r="1599" spans="1:13" ht="27.6">
      <c r="A1599" t="s">
        <v>164</v>
      </c>
      <c r="B1599" t="s">
        <v>228</v>
      </c>
      <c r="C1599" s="14" t="s">
        <v>230</v>
      </c>
      <c r="D1599" t="s">
        <v>465</v>
      </c>
      <c r="E1599" t="s">
        <v>483</v>
      </c>
      <c r="F1599" s="20">
        <v>2038</v>
      </c>
      <c r="G1599" s="20">
        <v>67</v>
      </c>
      <c r="H1599" s="11">
        <v>28943.105194538399</v>
      </c>
      <c r="I1599" s="10">
        <v>2747929.1428382699</v>
      </c>
      <c r="J1599" s="33">
        <f t="shared" si="96"/>
        <v>1.0532697056607421E-2</v>
      </c>
      <c r="K1599" s="33">
        <f t="shared" si="97"/>
        <v>1.0477422436787509E-2</v>
      </c>
      <c r="L1599" s="33">
        <f t="shared" si="98"/>
        <v>0.89889103988885921</v>
      </c>
      <c r="M1599" s="33">
        <f t="shared" si="99"/>
        <v>0.88947297873930042</v>
      </c>
    </row>
    <row r="1600" spans="1:13" ht="27.6">
      <c r="A1600" t="s">
        <v>164</v>
      </c>
      <c r="B1600" t="s">
        <v>228</v>
      </c>
      <c r="C1600" s="14" t="s">
        <v>230</v>
      </c>
      <c r="D1600" t="s">
        <v>465</v>
      </c>
      <c r="E1600" t="s">
        <v>483</v>
      </c>
      <c r="F1600" s="20">
        <v>2038</v>
      </c>
      <c r="G1600" s="20">
        <v>68</v>
      </c>
      <c r="H1600" s="11">
        <v>30504.266990876498</v>
      </c>
      <c r="I1600" s="10">
        <v>2636917.9331676601</v>
      </c>
      <c r="J1600" s="33">
        <f t="shared" si="96"/>
        <v>1.1568151821180315E-2</v>
      </c>
      <c r="K1600" s="33">
        <f t="shared" si="97"/>
        <v>1.1501498020908052E-2</v>
      </c>
      <c r="L1600" s="33">
        <f t="shared" si="98"/>
        <v>0.88947297873930042</v>
      </c>
      <c r="M1600" s="33">
        <f t="shared" si="99"/>
        <v>0.87924270703467922</v>
      </c>
    </row>
    <row r="1601" spans="1:13" ht="27.6">
      <c r="A1601" t="s">
        <v>164</v>
      </c>
      <c r="B1601" t="s">
        <v>228</v>
      </c>
      <c r="C1601" s="14" t="s">
        <v>230</v>
      </c>
      <c r="D1601" t="s">
        <v>465</v>
      </c>
      <c r="E1601" t="s">
        <v>483</v>
      </c>
      <c r="F1601" s="20">
        <v>2038</v>
      </c>
      <c r="G1601" s="20">
        <v>69</v>
      </c>
      <c r="H1601" s="11">
        <v>32007.086234924402</v>
      </c>
      <c r="I1601" s="10">
        <v>2517101.0839773901</v>
      </c>
      <c r="J1601" s="33">
        <f t="shared" si="96"/>
        <v>1.2715852549055558E-2</v>
      </c>
      <c r="K1601" s="33">
        <f t="shared" si="97"/>
        <v>1.2635347686629217E-2</v>
      </c>
      <c r="L1601" s="33">
        <f t="shared" si="98"/>
        <v>0.87924270703467922</v>
      </c>
      <c r="M1601" s="33">
        <f t="shared" si="99"/>
        <v>0.86813316973036292</v>
      </c>
    </row>
    <row r="1602" spans="1:13" ht="27.6">
      <c r="A1602" t="s">
        <v>164</v>
      </c>
      <c r="B1602" t="s">
        <v>228</v>
      </c>
      <c r="C1602" s="14" t="s">
        <v>230</v>
      </c>
      <c r="D1602" t="s">
        <v>465</v>
      </c>
      <c r="E1602" t="s">
        <v>483</v>
      </c>
      <c r="F1602" s="20">
        <v>2039</v>
      </c>
      <c r="G1602" s="20">
        <v>30</v>
      </c>
      <c r="H1602" s="11">
        <v>787.12046016561203</v>
      </c>
      <c r="I1602" s="10">
        <v>4690492.19261041</v>
      </c>
      <c r="J1602" s="33">
        <f t="shared" ref="J1602:J1665" si="100">IF(I1602&gt;0,H1602/I1602,0)</f>
        <v>1.6781191138227951E-4</v>
      </c>
      <c r="K1602" s="33">
        <f t="shared" ref="K1602:K1665" si="101">1-EXP(-J1602)</f>
        <v>1.6779783175102647E-4</v>
      </c>
      <c r="L1602" s="33">
        <f t="shared" ref="L1602:L1665" si="102">IF(G1602=30,1,M1601)</f>
        <v>1</v>
      </c>
      <c r="M1602" s="33">
        <f t="shared" ref="M1602:M1665" si="103">L1602*(1-K1602)</f>
        <v>0.99983220216824897</v>
      </c>
    </row>
    <row r="1603" spans="1:13" ht="27.6">
      <c r="A1603" t="s">
        <v>164</v>
      </c>
      <c r="B1603" t="s">
        <v>228</v>
      </c>
      <c r="C1603" s="14" t="s">
        <v>230</v>
      </c>
      <c r="D1603" t="s">
        <v>465</v>
      </c>
      <c r="E1603" t="s">
        <v>483</v>
      </c>
      <c r="F1603" s="20">
        <v>2039</v>
      </c>
      <c r="G1603" s="20">
        <v>31</v>
      </c>
      <c r="H1603" s="11">
        <v>999.27911931814106</v>
      </c>
      <c r="I1603" s="10">
        <v>4647833.7277642302</v>
      </c>
      <c r="J1603" s="33">
        <f t="shared" si="100"/>
        <v>2.1499889579716723E-4</v>
      </c>
      <c r="K1603" s="33">
        <f t="shared" si="101"/>
        <v>2.149757851908074E-4</v>
      </c>
      <c r="L1603" s="33">
        <f t="shared" si="102"/>
        <v>0.99983220216824897</v>
      </c>
      <c r="M1603" s="33">
        <f t="shared" si="103"/>
        <v>0.99961726245552884</v>
      </c>
    </row>
    <row r="1604" spans="1:13" ht="27.6">
      <c r="A1604" t="s">
        <v>164</v>
      </c>
      <c r="B1604" t="s">
        <v>228</v>
      </c>
      <c r="C1604" s="14" t="s">
        <v>230</v>
      </c>
      <c r="D1604" t="s">
        <v>465</v>
      </c>
      <c r="E1604" t="s">
        <v>483</v>
      </c>
      <c r="F1604" s="20">
        <v>2039</v>
      </c>
      <c r="G1604" s="20">
        <v>32</v>
      </c>
      <c r="H1604" s="11">
        <v>1109.2044732300999</v>
      </c>
      <c r="I1604" s="10">
        <v>4674179.5226736404</v>
      </c>
      <c r="J1604" s="33">
        <f t="shared" si="100"/>
        <v>2.3730463664254655E-4</v>
      </c>
      <c r="K1604" s="33">
        <f t="shared" si="101"/>
        <v>2.3727648212434893E-4</v>
      </c>
      <c r="L1604" s="33">
        <f t="shared" si="102"/>
        <v>0.99961726245552884</v>
      </c>
      <c r="M1604" s="33">
        <f t="shared" si="103"/>
        <v>0.99938007678802265</v>
      </c>
    </row>
    <row r="1605" spans="1:13" ht="27.6">
      <c r="A1605" t="s">
        <v>164</v>
      </c>
      <c r="B1605" t="s">
        <v>228</v>
      </c>
      <c r="C1605" s="14" t="s">
        <v>230</v>
      </c>
      <c r="D1605" t="s">
        <v>465</v>
      </c>
      <c r="E1605" t="s">
        <v>483</v>
      </c>
      <c r="F1605" s="20">
        <v>2039</v>
      </c>
      <c r="G1605" s="20">
        <v>33</v>
      </c>
      <c r="H1605" s="11">
        <v>1153.5180945229999</v>
      </c>
      <c r="I1605" s="10">
        <v>4591185.6083663004</v>
      </c>
      <c r="J1605" s="33">
        <f t="shared" si="100"/>
        <v>2.5124623417990301E-4</v>
      </c>
      <c r="K1605" s="33">
        <f t="shared" si="101"/>
        <v>2.5121467448796508E-4</v>
      </c>
      <c r="L1605" s="33">
        <f t="shared" si="102"/>
        <v>0.99938007678802265</v>
      </c>
      <c r="M1605" s="33">
        <f t="shared" si="103"/>
        <v>0.99912901784734254</v>
      </c>
    </row>
    <row r="1606" spans="1:13" ht="27.6">
      <c r="A1606" t="s">
        <v>164</v>
      </c>
      <c r="B1606" t="s">
        <v>228</v>
      </c>
      <c r="C1606" s="14" t="s">
        <v>230</v>
      </c>
      <c r="D1606" t="s">
        <v>465</v>
      </c>
      <c r="E1606" t="s">
        <v>483</v>
      </c>
      <c r="F1606" s="20">
        <v>2039</v>
      </c>
      <c r="G1606" s="20">
        <v>34</v>
      </c>
      <c r="H1606" s="11">
        <v>1212.56847175231</v>
      </c>
      <c r="I1606" s="10">
        <v>4530020.95335883</v>
      </c>
      <c r="J1606" s="33">
        <f t="shared" si="100"/>
        <v>2.6767392121072615E-4</v>
      </c>
      <c r="K1606" s="33">
        <f t="shared" si="101"/>
        <v>2.6763809974295061E-4</v>
      </c>
      <c r="L1606" s="33">
        <f t="shared" si="102"/>
        <v>0.99912901784734254</v>
      </c>
      <c r="M1606" s="33">
        <f t="shared" si="103"/>
        <v>0.99886161285560782</v>
      </c>
    </row>
    <row r="1607" spans="1:13" ht="27.6">
      <c r="A1607" t="s">
        <v>164</v>
      </c>
      <c r="B1607" t="s">
        <v>228</v>
      </c>
      <c r="C1607" s="14" t="s">
        <v>230</v>
      </c>
      <c r="D1607" t="s">
        <v>465</v>
      </c>
      <c r="E1607" t="s">
        <v>483</v>
      </c>
      <c r="F1607" s="20">
        <v>2039</v>
      </c>
      <c r="G1607" s="20">
        <v>35</v>
      </c>
      <c r="H1607" s="11">
        <v>1575.20892761801</v>
      </c>
      <c r="I1607" s="10">
        <v>4401206.8030080097</v>
      </c>
      <c r="J1607" s="33">
        <f t="shared" si="100"/>
        <v>3.5790386549012685E-4</v>
      </c>
      <c r="K1607" s="33">
        <f t="shared" si="101"/>
        <v>3.5783982554193905E-4</v>
      </c>
      <c r="L1607" s="33">
        <f t="shared" si="102"/>
        <v>0.99886161285560782</v>
      </c>
      <c r="M1607" s="33">
        <f t="shared" si="103"/>
        <v>0.99850418039032307</v>
      </c>
    </row>
    <row r="1608" spans="1:13" ht="27.6">
      <c r="A1608" t="s">
        <v>164</v>
      </c>
      <c r="B1608" t="s">
        <v>228</v>
      </c>
      <c r="C1608" s="14" t="s">
        <v>230</v>
      </c>
      <c r="D1608" t="s">
        <v>465</v>
      </c>
      <c r="E1608" t="s">
        <v>483</v>
      </c>
      <c r="F1608" s="20">
        <v>2039</v>
      </c>
      <c r="G1608" s="20">
        <v>36</v>
      </c>
      <c r="H1608" s="11">
        <v>1800.22889034846</v>
      </c>
      <c r="I1608" s="10">
        <v>4334817.6549480297</v>
      </c>
      <c r="J1608" s="33">
        <f t="shared" si="100"/>
        <v>4.1529518278434781E-4</v>
      </c>
      <c r="K1608" s="33">
        <f t="shared" si="101"/>
        <v>4.1520895967639415E-4</v>
      </c>
      <c r="L1608" s="33">
        <f t="shared" si="102"/>
        <v>0.99850418039032307</v>
      </c>
      <c r="M1608" s="33">
        <f t="shared" si="103"/>
        <v>0.99808959250835072</v>
      </c>
    </row>
    <row r="1609" spans="1:13" ht="27.6">
      <c r="A1609" t="s">
        <v>164</v>
      </c>
      <c r="B1609" t="s">
        <v>228</v>
      </c>
      <c r="C1609" s="14" t="s">
        <v>230</v>
      </c>
      <c r="D1609" t="s">
        <v>465</v>
      </c>
      <c r="E1609" t="s">
        <v>483</v>
      </c>
      <c r="F1609" s="20">
        <v>2039</v>
      </c>
      <c r="G1609" s="20">
        <v>37</v>
      </c>
      <c r="H1609" s="11">
        <v>2072.9507376297502</v>
      </c>
      <c r="I1609" s="10">
        <v>4311629.00056268</v>
      </c>
      <c r="J1609" s="33">
        <f t="shared" si="100"/>
        <v>4.8078133284640772E-4</v>
      </c>
      <c r="K1609" s="33">
        <f t="shared" si="101"/>
        <v>4.8066577602134952E-4</v>
      </c>
      <c r="L1609" s="33">
        <f t="shared" si="102"/>
        <v>0.99808959250835072</v>
      </c>
      <c r="M1609" s="33">
        <f t="shared" si="103"/>
        <v>0.99760984499982885</v>
      </c>
    </row>
    <row r="1610" spans="1:13" ht="27.6">
      <c r="A1610" t="s">
        <v>164</v>
      </c>
      <c r="B1610" t="s">
        <v>228</v>
      </c>
      <c r="C1610" s="14" t="s">
        <v>230</v>
      </c>
      <c r="D1610" t="s">
        <v>465</v>
      </c>
      <c r="E1610" t="s">
        <v>483</v>
      </c>
      <c r="F1610" s="20">
        <v>2039</v>
      </c>
      <c r="G1610" s="20">
        <v>38</v>
      </c>
      <c r="H1610" s="11">
        <v>2221.4362026682402</v>
      </c>
      <c r="I1610" s="10">
        <v>4290089.50320586</v>
      </c>
      <c r="J1610" s="33">
        <f t="shared" si="100"/>
        <v>5.178064935494294E-4</v>
      </c>
      <c r="K1610" s="33">
        <f t="shared" si="101"/>
        <v>5.1767245490341729E-4</v>
      </c>
      <c r="L1610" s="33">
        <f t="shared" si="102"/>
        <v>0.99760984499982885</v>
      </c>
      <c r="M1610" s="33">
        <f t="shared" si="103"/>
        <v>0.99709340986233197</v>
      </c>
    </row>
    <row r="1611" spans="1:13" ht="27.6">
      <c r="A1611" t="s">
        <v>164</v>
      </c>
      <c r="B1611" t="s">
        <v>228</v>
      </c>
      <c r="C1611" s="14" t="s">
        <v>230</v>
      </c>
      <c r="D1611" t="s">
        <v>465</v>
      </c>
      <c r="E1611" t="s">
        <v>483</v>
      </c>
      <c r="F1611" s="20">
        <v>2039</v>
      </c>
      <c r="G1611" s="20">
        <v>39</v>
      </c>
      <c r="H1611" s="11">
        <v>2386.5699945973602</v>
      </c>
      <c r="I1611" s="10">
        <v>4268005.8590527102</v>
      </c>
      <c r="J1611" s="33">
        <f t="shared" si="100"/>
        <v>5.5917683185352106E-4</v>
      </c>
      <c r="K1611" s="33">
        <f t="shared" si="101"/>
        <v>5.5902052162526417E-4</v>
      </c>
      <c r="L1611" s="33">
        <f t="shared" si="102"/>
        <v>0.99709340986233197</v>
      </c>
      <c r="M1611" s="33">
        <f t="shared" si="103"/>
        <v>0.99653601418424165</v>
      </c>
    </row>
    <row r="1612" spans="1:13" ht="27.6">
      <c r="A1612" t="s">
        <v>164</v>
      </c>
      <c r="B1612" t="s">
        <v>228</v>
      </c>
      <c r="C1612" s="14" t="s">
        <v>230</v>
      </c>
      <c r="D1612" t="s">
        <v>465</v>
      </c>
      <c r="E1612" t="s">
        <v>483</v>
      </c>
      <c r="F1612" s="20">
        <v>2039</v>
      </c>
      <c r="G1612" s="20">
        <v>40</v>
      </c>
      <c r="H1612" s="11">
        <v>3218.9409773628499</v>
      </c>
      <c r="I1612" s="10">
        <v>4284931.0461878702</v>
      </c>
      <c r="J1612" s="33">
        <f t="shared" si="100"/>
        <v>7.5122351857367963E-4</v>
      </c>
      <c r="K1612" s="33">
        <f t="shared" si="101"/>
        <v>7.5094142083020898E-4</v>
      </c>
      <c r="L1612" s="33">
        <f t="shared" si="102"/>
        <v>0.99653601418424165</v>
      </c>
      <c r="M1612" s="33">
        <f t="shared" si="103"/>
        <v>0.99578767401384161</v>
      </c>
    </row>
    <row r="1613" spans="1:13" ht="27.6">
      <c r="A1613" t="s">
        <v>164</v>
      </c>
      <c r="B1613" t="s">
        <v>228</v>
      </c>
      <c r="C1613" s="14" t="s">
        <v>230</v>
      </c>
      <c r="D1613" t="s">
        <v>465</v>
      </c>
      <c r="E1613" t="s">
        <v>483</v>
      </c>
      <c r="F1613" s="20">
        <v>2039</v>
      </c>
      <c r="G1613" s="20">
        <v>41</v>
      </c>
      <c r="H1613" s="11">
        <v>3607.3621025815801</v>
      </c>
      <c r="I1613" s="10">
        <v>4339477.8473212197</v>
      </c>
      <c r="J1613" s="33">
        <f t="shared" si="100"/>
        <v>8.3128943838448716E-4</v>
      </c>
      <c r="K1613" s="33">
        <f t="shared" si="101"/>
        <v>8.3094401304206755E-4</v>
      </c>
      <c r="L1613" s="33">
        <f t="shared" si="102"/>
        <v>0.99578767401384161</v>
      </c>
      <c r="M1613" s="33">
        <f t="shared" si="103"/>
        <v>0.99496023020785873</v>
      </c>
    </row>
    <row r="1614" spans="1:13" ht="27.6">
      <c r="A1614" t="s">
        <v>164</v>
      </c>
      <c r="B1614" t="s">
        <v>228</v>
      </c>
      <c r="C1614" s="14" t="s">
        <v>230</v>
      </c>
      <c r="D1614" t="s">
        <v>465</v>
      </c>
      <c r="E1614" t="s">
        <v>483</v>
      </c>
      <c r="F1614" s="20">
        <v>2039</v>
      </c>
      <c r="G1614" s="20">
        <v>42</v>
      </c>
      <c r="H1614" s="11">
        <v>4240.0762132661102</v>
      </c>
      <c r="I1614" s="10">
        <v>4471141.6240252703</v>
      </c>
      <c r="J1614" s="33">
        <f t="shared" si="100"/>
        <v>9.4832071309985998E-4</v>
      </c>
      <c r="K1614" s="33">
        <f t="shared" si="101"/>
        <v>9.4787119911809992E-4</v>
      </c>
      <c r="L1614" s="33">
        <f t="shared" si="102"/>
        <v>0.99496023020785873</v>
      </c>
      <c r="M1614" s="33">
        <f t="shared" si="103"/>
        <v>0.99401713606137676</v>
      </c>
    </row>
    <row r="1615" spans="1:13" ht="27.6">
      <c r="A1615" t="s">
        <v>164</v>
      </c>
      <c r="B1615" t="s">
        <v>228</v>
      </c>
      <c r="C1615" s="14" t="s">
        <v>230</v>
      </c>
      <c r="D1615" t="s">
        <v>465</v>
      </c>
      <c r="E1615" t="s">
        <v>483</v>
      </c>
      <c r="F1615" s="20">
        <v>2039</v>
      </c>
      <c r="G1615" s="20">
        <v>43</v>
      </c>
      <c r="H1615" s="11">
        <v>4554.5705029493702</v>
      </c>
      <c r="I1615" s="10">
        <v>4423575.4467083802</v>
      </c>
      <c r="J1615" s="33">
        <f t="shared" si="100"/>
        <v>1.0296129359200744E-3</v>
      </c>
      <c r="K1615" s="33">
        <f t="shared" si="101"/>
        <v>1.0290830663902684E-3</v>
      </c>
      <c r="L1615" s="33">
        <f t="shared" si="102"/>
        <v>0.99401713606137676</v>
      </c>
      <c r="M1615" s="33">
        <f t="shared" si="103"/>
        <v>0.99299420985895426</v>
      </c>
    </row>
    <row r="1616" spans="1:13" ht="27.6">
      <c r="A1616" t="s">
        <v>164</v>
      </c>
      <c r="B1616" t="s">
        <v>228</v>
      </c>
      <c r="C1616" s="14" t="s">
        <v>230</v>
      </c>
      <c r="D1616" t="s">
        <v>465</v>
      </c>
      <c r="E1616" t="s">
        <v>483</v>
      </c>
      <c r="F1616" s="20">
        <v>2039</v>
      </c>
      <c r="G1616" s="20">
        <v>44</v>
      </c>
      <c r="H1616" s="11">
        <v>4871.1728733941</v>
      </c>
      <c r="I1616" s="10">
        <v>4345858.7322459798</v>
      </c>
      <c r="J1616" s="33">
        <f t="shared" si="100"/>
        <v>1.120876948265788E-3</v>
      </c>
      <c r="K1616" s="33">
        <f t="shared" si="101"/>
        <v>1.1202490003385801E-3</v>
      </c>
      <c r="L1616" s="33">
        <f t="shared" si="102"/>
        <v>0.99299420985895426</v>
      </c>
      <c r="M1616" s="33">
        <f t="shared" si="103"/>
        <v>0.99188180908801782</v>
      </c>
    </row>
    <row r="1617" spans="1:13" ht="27.6">
      <c r="A1617" t="s">
        <v>164</v>
      </c>
      <c r="B1617" t="s">
        <v>228</v>
      </c>
      <c r="C1617" s="14" t="s">
        <v>230</v>
      </c>
      <c r="D1617" t="s">
        <v>465</v>
      </c>
      <c r="E1617" t="s">
        <v>483</v>
      </c>
      <c r="F1617" s="20">
        <v>2039</v>
      </c>
      <c r="G1617" s="20">
        <v>45</v>
      </c>
      <c r="H1617" s="11">
        <v>6161.3536393970599</v>
      </c>
      <c r="I1617" s="10">
        <v>4283079.1315126196</v>
      </c>
      <c r="J1617" s="33">
        <f t="shared" si="100"/>
        <v>1.4385336927504081E-3</v>
      </c>
      <c r="K1617" s="33">
        <f t="shared" si="101"/>
        <v>1.4374994991247503E-3</v>
      </c>
      <c r="L1617" s="33">
        <f t="shared" si="102"/>
        <v>0.99188180908801782</v>
      </c>
      <c r="M1617" s="33">
        <f t="shared" si="103"/>
        <v>0.99045597948426289</v>
      </c>
    </row>
    <row r="1618" spans="1:13" ht="27.6">
      <c r="A1618" t="s">
        <v>164</v>
      </c>
      <c r="B1618" t="s">
        <v>228</v>
      </c>
      <c r="C1618" s="14" t="s">
        <v>230</v>
      </c>
      <c r="D1618" t="s">
        <v>465</v>
      </c>
      <c r="E1618" t="s">
        <v>483</v>
      </c>
      <c r="F1618" s="20">
        <v>2039</v>
      </c>
      <c r="G1618" s="20">
        <v>46</v>
      </c>
      <c r="H1618" s="11">
        <v>6636.3261458935704</v>
      </c>
      <c r="I1618" s="10">
        <v>4222261.1054117</v>
      </c>
      <c r="J1618" s="33">
        <f t="shared" si="100"/>
        <v>1.5717469811110799E-3</v>
      </c>
      <c r="K1618" s="33">
        <f t="shared" si="101"/>
        <v>1.5705124337082044E-3</v>
      </c>
      <c r="L1618" s="33">
        <f t="shared" si="102"/>
        <v>0.99045597948426289</v>
      </c>
      <c r="M1618" s="33">
        <f t="shared" si="103"/>
        <v>0.98890045605344223</v>
      </c>
    </row>
    <row r="1619" spans="1:13" ht="27.6">
      <c r="A1619" t="s">
        <v>164</v>
      </c>
      <c r="B1619" t="s">
        <v>228</v>
      </c>
      <c r="C1619" s="14" t="s">
        <v>230</v>
      </c>
      <c r="D1619" t="s">
        <v>465</v>
      </c>
      <c r="E1619" t="s">
        <v>483</v>
      </c>
      <c r="F1619" s="20">
        <v>2039</v>
      </c>
      <c r="G1619" s="20">
        <v>47</v>
      </c>
      <c r="H1619" s="11">
        <v>7305.7825269553796</v>
      </c>
      <c r="I1619" s="10">
        <v>4250876.7953996798</v>
      </c>
      <c r="J1619" s="33">
        <f t="shared" si="100"/>
        <v>1.7186530870200083E-3</v>
      </c>
      <c r="K1619" s="33">
        <f t="shared" si="101"/>
        <v>1.7171770485236992E-3</v>
      </c>
      <c r="L1619" s="33">
        <f t="shared" si="102"/>
        <v>0.98890045605344223</v>
      </c>
      <c r="M1619" s="33">
        <f t="shared" si="103"/>
        <v>0.98720233888703268</v>
      </c>
    </row>
    <row r="1620" spans="1:13" ht="27.6">
      <c r="A1620" t="s">
        <v>164</v>
      </c>
      <c r="B1620" t="s">
        <v>228</v>
      </c>
      <c r="C1620" s="14" t="s">
        <v>230</v>
      </c>
      <c r="D1620" t="s">
        <v>465</v>
      </c>
      <c r="E1620" t="s">
        <v>483</v>
      </c>
      <c r="F1620" s="20">
        <v>2039</v>
      </c>
      <c r="G1620" s="20">
        <v>48</v>
      </c>
      <c r="H1620" s="11">
        <v>8020.3030694089002</v>
      </c>
      <c r="I1620" s="10">
        <v>4259139.8227064004</v>
      </c>
      <c r="J1620" s="33">
        <f t="shared" si="100"/>
        <v>1.8830804818031381E-3</v>
      </c>
      <c r="K1620" s="33">
        <f t="shared" si="101"/>
        <v>1.8813085981270739E-3</v>
      </c>
      <c r="L1620" s="33">
        <f t="shared" si="102"/>
        <v>0.98720233888703268</v>
      </c>
      <c r="M1620" s="33">
        <f t="shared" si="103"/>
        <v>0.98534510663879338</v>
      </c>
    </row>
    <row r="1621" spans="1:13" ht="27.6">
      <c r="A1621" t="s">
        <v>164</v>
      </c>
      <c r="B1621" t="s">
        <v>228</v>
      </c>
      <c r="C1621" s="14" t="s">
        <v>230</v>
      </c>
      <c r="D1621" t="s">
        <v>465</v>
      </c>
      <c r="E1621" t="s">
        <v>483</v>
      </c>
      <c r="F1621" s="20">
        <v>2039</v>
      </c>
      <c r="G1621" s="20">
        <v>49</v>
      </c>
      <c r="H1621" s="11">
        <v>11841.723236502899</v>
      </c>
      <c r="I1621" s="10">
        <v>6265666.9557706099</v>
      </c>
      <c r="J1621" s="33">
        <f t="shared" si="100"/>
        <v>1.889938185366971E-3</v>
      </c>
      <c r="K1621" s="33">
        <f t="shared" si="101"/>
        <v>1.888153376764401E-3</v>
      </c>
      <c r="L1621" s="33">
        <f t="shared" si="102"/>
        <v>0.98534510663879338</v>
      </c>
      <c r="M1621" s="33">
        <f t="shared" si="103"/>
        <v>0.98348462394841507</v>
      </c>
    </row>
    <row r="1622" spans="1:13" ht="27.6">
      <c r="A1622" t="s">
        <v>164</v>
      </c>
      <c r="B1622" t="s">
        <v>228</v>
      </c>
      <c r="C1622" s="14" t="s">
        <v>230</v>
      </c>
      <c r="D1622" t="s">
        <v>465</v>
      </c>
      <c r="E1622" t="s">
        <v>483</v>
      </c>
      <c r="F1622" s="20">
        <v>2039</v>
      </c>
      <c r="G1622" s="20">
        <v>50</v>
      </c>
      <c r="H1622" s="11">
        <v>9964.87848831669</v>
      </c>
      <c r="I1622" s="10">
        <v>4197178.3235718897</v>
      </c>
      <c r="J1622" s="33">
        <f t="shared" si="100"/>
        <v>2.3741851596708816E-3</v>
      </c>
      <c r="K1622" s="33">
        <f t="shared" si="101"/>
        <v>2.3713690112114882E-3</v>
      </c>
      <c r="L1622" s="33">
        <f t="shared" si="102"/>
        <v>0.98348462394841507</v>
      </c>
      <c r="M1622" s="33">
        <f t="shared" si="103"/>
        <v>0.98115241898818084</v>
      </c>
    </row>
    <row r="1623" spans="1:13" ht="27.6">
      <c r="A1623" t="s">
        <v>164</v>
      </c>
      <c r="B1623" t="s">
        <v>228</v>
      </c>
      <c r="C1623" s="14" t="s">
        <v>230</v>
      </c>
      <c r="D1623" t="s">
        <v>465</v>
      </c>
      <c r="E1623" t="s">
        <v>483</v>
      </c>
      <c r="F1623" s="20">
        <v>2039</v>
      </c>
      <c r="G1623" s="20">
        <v>51</v>
      </c>
      <c r="H1623" s="11">
        <v>10820.004804001501</v>
      </c>
      <c r="I1623" s="10">
        <v>4167659.9626920102</v>
      </c>
      <c r="J1623" s="33">
        <f t="shared" si="100"/>
        <v>2.5961822463588299E-3</v>
      </c>
      <c r="K1623" s="33">
        <f t="shared" si="101"/>
        <v>2.5928150797870364E-3</v>
      </c>
      <c r="L1623" s="33">
        <f t="shared" si="102"/>
        <v>0.98115241898818084</v>
      </c>
      <c r="M1623" s="33">
        <f t="shared" si="103"/>
        <v>0.97860847220065872</v>
      </c>
    </row>
    <row r="1624" spans="1:13" ht="27.6">
      <c r="A1624" t="s">
        <v>164</v>
      </c>
      <c r="B1624" t="s">
        <v>228</v>
      </c>
      <c r="C1624" s="14" t="s">
        <v>230</v>
      </c>
      <c r="D1624" t="s">
        <v>465</v>
      </c>
      <c r="E1624" t="s">
        <v>483</v>
      </c>
      <c r="F1624" s="20">
        <v>2039</v>
      </c>
      <c r="G1624" s="20">
        <v>52</v>
      </c>
      <c r="H1624" s="11">
        <v>11428.1718725433</v>
      </c>
      <c r="I1624" s="10">
        <v>4026444.2566316598</v>
      </c>
      <c r="J1624" s="33">
        <f t="shared" si="100"/>
        <v>2.8382789240707358E-3</v>
      </c>
      <c r="K1624" s="33">
        <f t="shared" si="101"/>
        <v>2.8342548185236183E-3</v>
      </c>
      <c r="L1624" s="33">
        <f t="shared" si="102"/>
        <v>0.97860847220065872</v>
      </c>
      <c r="M1624" s="33">
        <f t="shared" si="103"/>
        <v>0.97583484642287599</v>
      </c>
    </row>
    <row r="1625" spans="1:13" ht="27.6">
      <c r="A1625" t="s">
        <v>164</v>
      </c>
      <c r="B1625" t="s">
        <v>228</v>
      </c>
      <c r="C1625" s="14" t="s">
        <v>230</v>
      </c>
      <c r="D1625" t="s">
        <v>465</v>
      </c>
      <c r="E1625" t="s">
        <v>483</v>
      </c>
      <c r="F1625" s="20">
        <v>2039</v>
      </c>
      <c r="G1625" s="20">
        <v>53</v>
      </c>
      <c r="H1625" s="11">
        <v>12324.2676668322</v>
      </c>
      <c r="I1625" s="10">
        <v>3978442.0681576598</v>
      </c>
      <c r="J1625" s="33">
        <f t="shared" si="100"/>
        <v>3.0977622535897152E-3</v>
      </c>
      <c r="K1625" s="33">
        <f t="shared" si="101"/>
        <v>3.0929691386873959E-3</v>
      </c>
      <c r="L1625" s="33">
        <f t="shared" si="102"/>
        <v>0.97583484642287599</v>
      </c>
      <c r="M1625" s="33">
        <f t="shared" si="103"/>
        <v>0.97281661935843433</v>
      </c>
    </row>
    <row r="1626" spans="1:13" ht="27.6">
      <c r="A1626" t="s">
        <v>164</v>
      </c>
      <c r="B1626" t="s">
        <v>228</v>
      </c>
      <c r="C1626" s="14" t="s">
        <v>230</v>
      </c>
      <c r="D1626" t="s">
        <v>465</v>
      </c>
      <c r="E1626" t="s">
        <v>483</v>
      </c>
      <c r="F1626" s="20">
        <v>2039</v>
      </c>
      <c r="G1626" s="20">
        <v>54</v>
      </c>
      <c r="H1626" s="11">
        <v>13577.881951081999</v>
      </c>
      <c r="I1626" s="10">
        <v>4018609.8784444002</v>
      </c>
      <c r="J1626" s="33">
        <f t="shared" si="100"/>
        <v>3.3787509516444987E-3</v>
      </c>
      <c r="K1626" s="33">
        <f t="shared" si="101"/>
        <v>3.3730493958344931E-3</v>
      </c>
      <c r="L1626" s="33">
        <f t="shared" si="102"/>
        <v>0.97281661935843433</v>
      </c>
      <c r="M1626" s="33">
        <f t="shared" si="103"/>
        <v>0.96953526084824959</v>
      </c>
    </row>
    <row r="1627" spans="1:13" ht="27.6">
      <c r="A1627" t="s">
        <v>164</v>
      </c>
      <c r="B1627" t="s">
        <v>228</v>
      </c>
      <c r="C1627" s="14" t="s">
        <v>230</v>
      </c>
      <c r="D1627" t="s">
        <v>465</v>
      </c>
      <c r="E1627" t="s">
        <v>483</v>
      </c>
      <c r="F1627" s="20">
        <v>2039</v>
      </c>
      <c r="G1627" s="20">
        <v>55</v>
      </c>
      <c r="H1627" s="11">
        <v>14941.7825753179</v>
      </c>
      <c r="I1627" s="10">
        <v>4080690.6113408101</v>
      </c>
      <c r="J1627" s="33">
        <f t="shared" si="100"/>
        <v>3.6615818248491067E-3</v>
      </c>
      <c r="K1627" s="33">
        <f t="shared" si="101"/>
        <v>3.654886408550162E-3</v>
      </c>
      <c r="L1627" s="33">
        <f t="shared" si="102"/>
        <v>0.96953526084824959</v>
      </c>
      <c r="M1627" s="33">
        <f t="shared" si="103"/>
        <v>0.96599171960076524</v>
      </c>
    </row>
    <row r="1628" spans="1:13" ht="27.6">
      <c r="A1628" t="s">
        <v>164</v>
      </c>
      <c r="B1628" t="s">
        <v>228</v>
      </c>
      <c r="C1628" s="14" t="s">
        <v>230</v>
      </c>
      <c r="D1628" t="s">
        <v>465</v>
      </c>
      <c r="E1628" t="s">
        <v>483</v>
      </c>
      <c r="F1628" s="20">
        <v>2039</v>
      </c>
      <c r="G1628" s="20">
        <v>56</v>
      </c>
      <c r="H1628" s="11">
        <v>16113.6594270148</v>
      </c>
      <c r="I1628" s="10">
        <v>4037301.91218065</v>
      </c>
      <c r="J1628" s="33">
        <f t="shared" si="100"/>
        <v>3.9911950548953126E-3</v>
      </c>
      <c r="K1628" s="33">
        <f t="shared" si="101"/>
        <v>3.9832408217296278E-3</v>
      </c>
      <c r="L1628" s="33">
        <f t="shared" si="102"/>
        <v>0.96599171960076524</v>
      </c>
      <c r="M1628" s="33">
        <f t="shared" si="103"/>
        <v>0.96214394194979869</v>
      </c>
    </row>
    <row r="1629" spans="1:13" ht="27.6">
      <c r="A1629" t="s">
        <v>164</v>
      </c>
      <c r="B1629" t="s">
        <v>228</v>
      </c>
      <c r="C1629" s="14" t="s">
        <v>230</v>
      </c>
      <c r="D1629" t="s">
        <v>465</v>
      </c>
      <c r="E1629" t="s">
        <v>483</v>
      </c>
      <c r="F1629" s="20">
        <v>2039</v>
      </c>
      <c r="G1629" s="20">
        <v>57</v>
      </c>
      <c r="H1629" s="11">
        <v>16946.411829531</v>
      </c>
      <c r="I1629" s="10">
        <v>3886911.2215009602</v>
      </c>
      <c r="J1629" s="33">
        <f t="shared" si="100"/>
        <v>4.3598659356534038E-3</v>
      </c>
      <c r="K1629" s="33">
        <f t="shared" si="101"/>
        <v>4.3503755174915115E-3</v>
      </c>
      <c r="L1629" s="33">
        <f t="shared" si="102"/>
        <v>0.96214394194979869</v>
      </c>
      <c r="M1629" s="33">
        <f t="shared" si="103"/>
        <v>0.95795825450043748</v>
      </c>
    </row>
    <row r="1630" spans="1:13" ht="27.6">
      <c r="A1630" t="s">
        <v>164</v>
      </c>
      <c r="B1630" t="s">
        <v>228</v>
      </c>
      <c r="C1630" s="14" t="s">
        <v>230</v>
      </c>
      <c r="D1630" t="s">
        <v>465</v>
      </c>
      <c r="E1630" t="s">
        <v>483</v>
      </c>
      <c r="F1630" s="20">
        <v>2039</v>
      </c>
      <c r="G1630" s="20">
        <v>58</v>
      </c>
      <c r="H1630" s="11">
        <v>18075.688110423602</v>
      </c>
      <c r="I1630" s="10">
        <v>3794562.9815290999</v>
      </c>
      <c r="J1630" s="33">
        <f t="shared" si="100"/>
        <v>4.7635757262196286E-3</v>
      </c>
      <c r="K1630" s="33">
        <f t="shared" si="101"/>
        <v>4.7522478935041468E-3</v>
      </c>
      <c r="L1630" s="33">
        <f t="shared" si="102"/>
        <v>0.95795825450043748</v>
      </c>
      <c r="M1630" s="33">
        <f t="shared" si="103"/>
        <v>0.95340579940342285</v>
      </c>
    </row>
    <row r="1631" spans="1:13" ht="27.6">
      <c r="A1631" t="s">
        <v>164</v>
      </c>
      <c r="B1631" t="s">
        <v>228</v>
      </c>
      <c r="C1631" s="14" t="s">
        <v>230</v>
      </c>
      <c r="D1631" t="s">
        <v>465</v>
      </c>
      <c r="E1631" t="s">
        <v>483</v>
      </c>
      <c r="F1631" s="20">
        <v>2039</v>
      </c>
      <c r="G1631" s="20">
        <v>59</v>
      </c>
      <c r="H1631" s="11">
        <v>19361.996430003001</v>
      </c>
      <c r="I1631" s="10">
        <v>3715812.8949021399</v>
      </c>
      <c r="J1631" s="33">
        <f t="shared" si="100"/>
        <v>5.2107027392489097E-3</v>
      </c>
      <c r="K1631" s="33">
        <f t="shared" si="101"/>
        <v>5.1971505767115511E-3</v>
      </c>
      <c r="L1631" s="33">
        <f t="shared" si="102"/>
        <v>0.95340579940342285</v>
      </c>
      <c r="M1631" s="33">
        <f t="shared" si="103"/>
        <v>0.94845080590321318</v>
      </c>
    </row>
    <row r="1632" spans="1:13" ht="27.6">
      <c r="A1632" t="s">
        <v>164</v>
      </c>
      <c r="B1632" t="s">
        <v>228</v>
      </c>
      <c r="C1632" s="14" t="s">
        <v>230</v>
      </c>
      <c r="D1632" t="s">
        <v>465</v>
      </c>
      <c r="E1632" t="s">
        <v>483</v>
      </c>
      <c r="F1632" s="20">
        <v>2039</v>
      </c>
      <c r="G1632" s="20">
        <v>60</v>
      </c>
      <c r="H1632" s="11">
        <v>20693.964497524499</v>
      </c>
      <c r="I1632" s="10">
        <v>3630644.2160277702</v>
      </c>
      <c r="J1632" s="33">
        <f t="shared" si="100"/>
        <v>5.6998051216831805E-3</v>
      </c>
      <c r="K1632" s="33">
        <f t="shared" si="101"/>
        <v>5.6835920508776505E-3</v>
      </c>
      <c r="L1632" s="33">
        <f t="shared" si="102"/>
        <v>0.94845080590321318</v>
      </c>
      <c r="M1632" s="33">
        <f t="shared" si="103"/>
        <v>0.94306019844213318</v>
      </c>
    </row>
    <row r="1633" spans="1:13" ht="27.6">
      <c r="A1633" t="s">
        <v>164</v>
      </c>
      <c r="B1633" t="s">
        <v>228</v>
      </c>
      <c r="C1633" s="14" t="s">
        <v>230</v>
      </c>
      <c r="D1633" t="s">
        <v>465</v>
      </c>
      <c r="E1633" t="s">
        <v>483</v>
      </c>
      <c r="F1633" s="20">
        <v>2039</v>
      </c>
      <c r="G1633" s="20">
        <v>61</v>
      </c>
      <c r="H1633" s="11">
        <v>21986.229400231001</v>
      </c>
      <c r="I1633" s="10">
        <v>3525965.2602555901</v>
      </c>
      <c r="J1633" s="33">
        <f t="shared" si="100"/>
        <v>6.2355207091964555E-3</v>
      </c>
      <c r="K1633" s="33">
        <f t="shared" si="101"/>
        <v>6.2161201949865186E-3</v>
      </c>
      <c r="L1633" s="33">
        <f t="shared" si="102"/>
        <v>0.94306019844213318</v>
      </c>
      <c r="M1633" s="33">
        <f t="shared" si="103"/>
        <v>0.93719802289750909</v>
      </c>
    </row>
    <row r="1634" spans="1:13" ht="27.6">
      <c r="A1634" t="s">
        <v>164</v>
      </c>
      <c r="B1634" t="s">
        <v>228</v>
      </c>
      <c r="C1634" s="14" t="s">
        <v>230</v>
      </c>
      <c r="D1634" t="s">
        <v>465</v>
      </c>
      <c r="E1634" t="s">
        <v>483</v>
      </c>
      <c r="F1634" s="20">
        <v>2039</v>
      </c>
      <c r="G1634" s="20">
        <v>62</v>
      </c>
      <c r="H1634" s="11">
        <v>23511.447035867601</v>
      </c>
      <c r="I1634" s="10">
        <v>3435431.3230908699</v>
      </c>
      <c r="J1634" s="33">
        <f t="shared" si="100"/>
        <v>6.8438122682988947E-3</v>
      </c>
      <c r="K1634" s="33">
        <f t="shared" si="101"/>
        <v>6.82044671864801E-3</v>
      </c>
      <c r="L1634" s="33">
        <f t="shared" si="102"/>
        <v>0.93719802289750909</v>
      </c>
      <c r="M1634" s="33">
        <f t="shared" si="103"/>
        <v>0.93080591371751442</v>
      </c>
    </row>
    <row r="1635" spans="1:13" ht="27.6">
      <c r="A1635" t="s">
        <v>164</v>
      </c>
      <c r="B1635" t="s">
        <v>228</v>
      </c>
      <c r="C1635" s="14" t="s">
        <v>230</v>
      </c>
      <c r="D1635" t="s">
        <v>465</v>
      </c>
      <c r="E1635" t="s">
        <v>483</v>
      </c>
      <c r="F1635" s="20">
        <v>2039</v>
      </c>
      <c r="G1635" s="20">
        <v>63</v>
      </c>
      <c r="H1635" s="11">
        <v>25006.552336168701</v>
      </c>
      <c r="I1635" s="10">
        <v>3333043.6787960399</v>
      </c>
      <c r="J1635" s="33">
        <f t="shared" si="100"/>
        <v>7.502617651023869E-3</v>
      </c>
      <c r="K1635" s="33">
        <f t="shared" si="101"/>
        <v>7.4745432695400016E-3</v>
      </c>
      <c r="L1635" s="33">
        <f t="shared" si="102"/>
        <v>0.93080591371751442</v>
      </c>
      <c r="M1635" s="33">
        <f t="shared" si="103"/>
        <v>0.92384856463988918</v>
      </c>
    </row>
    <row r="1636" spans="1:13" ht="27.6">
      <c r="A1636" t="s">
        <v>164</v>
      </c>
      <c r="B1636" t="s">
        <v>228</v>
      </c>
      <c r="C1636" s="14" t="s">
        <v>230</v>
      </c>
      <c r="D1636" t="s">
        <v>465</v>
      </c>
      <c r="E1636" t="s">
        <v>483</v>
      </c>
      <c r="F1636" s="20">
        <v>2039</v>
      </c>
      <c r="G1636" s="20">
        <v>64</v>
      </c>
      <c r="H1636" s="11">
        <v>26553.239633573299</v>
      </c>
      <c r="I1636" s="10">
        <v>3228564.1915572798</v>
      </c>
      <c r="J1636" s="33">
        <f t="shared" si="100"/>
        <v>8.2244731893546443E-3</v>
      </c>
      <c r="K1636" s="33">
        <f t="shared" si="101"/>
        <v>8.190744739316913E-3</v>
      </c>
      <c r="L1636" s="33">
        <f t="shared" si="102"/>
        <v>0.92384856463988918</v>
      </c>
      <c r="M1636" s="33">
        <f t="shared" si="103"/>
        <v>0.91628155686913948</v>
      </c>
    </row>
    <row r="1637" spans="1:13" ht="27.6">
      <c r="A1637" t="s">
        <v>164</v>
      </c>
      <c r="B1637" t="s">
        <v>228</v>
      </c>
      <c r="C1637" s="14" t="s">
        <v>230</v>
      </c>
      <c r="D1637" t="s">
        <v>465</v>
      </c>
      <c r="E1637" t="s">
        <v>483</v>
      </c>
      <c r="F1637" s="20">
        <v>2039</v>
      </c>
      <c r="G1637" s="20">
        <v>65</v>
      </c>
      <c r="H1637" s="11">
        <v>26819.907860677598</v>
      </c>
      <c r="I1637" s="10">
        <v>3098525.35228732</v>
      </c>
      <c r="J1637" s="33">
        <f t="shared" si="100"/>
        <v>8.6557006354262174E-3</v>
      </c>
      <c r="K1637" s="33">
        <f t="shared" si="101"/>
        <v>8.6183479077156511E-3</v>
      </c>
      <c r="L1637" s="33">
        <f t="shared" si="102"/>
        <v>0.91628155686913948</v>
      </c>
      <c r="M1637" s="33">
        <f t="shared" si="103"/>
        <v>0.90838472363061784</v>
      </c>
    </row>
    <row r="1638" spans="1:13" ht="27.6">
      <c r="A1638" t="s">
        <v>164</v>
      </c>
      <c r="B1638" t="s">
        <v>228</v>
      </c>
      <c r="C1638" s="14" t="s">
        <v>230</v>
      </c>
      <c r="D1638" t="s">
        <v>465</v>
      </c>
      <c r="E1638" t="s">
        <v>483</v>
      </c>
      <c r="F1638" s="20">
        <v>2039</v>
      </c>
      <c r="G1638" s="20">
        <v>66</v>
      </c>
      <c r="H1638" s="11">
        <v>28630.2278001511</v>
      </c>
      <c r="I1638" s="10">
        <v>3020007.4631728502</v>
      </c>
      <c r="J1638" s="33">
        <f t="shared" si="100"/>
        <v>9.4801844529456541E-3</v>
      </c>
      <c r="K1638" s="33">
        <f t="shared" si="101"/>
        <v>9.435389171917552E-3</v>
      </c>
      <c r="L1638" s="33">
        <f t="shared" si="102"/>
        <v>0.90838472363061784</v>
      </c>
      <c r="M1638" s="33">
        <f t="shared" si="103"/>
        <v>0.89981376024533821</v>
      </c>
    </row>
    <row r="1639" spans="1:13" ht="27.6">
      <c r="A1639" t="s">
        <v>164</v>
      </c>
      <c r="B1639" t="s">
        <v>228</v>
      </c>
      <c r="C1639" s="14" t="s">
        <v>230</v>
      </c>
      <c r="D1639" t="s">
        <v>465</v>
      </c>
      <c r="E1639" t="s">
        <v>483</v>
      </c>
      <c r="F1639" s="20">
        <v>2039</v>
      </c>
      <c r="G1639" s="20">
        <v>67</v>
      </c>
      <c r="H1639" s="11">
        <v>29154.6268555637</v>
      </c>
      <c r="I1639" s="10">
        <v>2798949.1003265502</v>
      </c>
      <c r="J1639" s="33">
        <f t="shared" si="100"/>
        <v>1.0416276184573083E-2</v>
      </c>
      <c r="K1639" s="33">
        <f t="shared" si="101"/>
        <v>1.0362214649244472E-2</v>
      </c>
      <c r="L1639" s="33">
        <f t="shared" si="102"/>
        <v>0.89981376024533821</v>
      </c>
      <c r="M1639" s="33">
        <f t="shared" si="103"/>
        <v>0.89048969691733226</v>
      </c>
    </row>
    <row r="1640" spans="1:13" ht="27.6">
      <c r="A1640" t="s">
        <v>164</v>
      </c>
      <c r="B1640" t="s">
        <v>228</v>
      </c>
      <c r="C1640" s="14" t="s">
        <v>230</v>
      </c>
      <c r="D1640" t="s">
        <v>465</v>
      </c>
      <c r="E1640" t="s">
        <v>483</v>
      </c>
      <c r="F1640" s="20">
        <v>2039</v>
      </c>
      <c r="G1640" s="20">
        <v>68</v>
      </c>
      <c r="H1640" s="11">
        <v>30683.635639763899</v>
      </c>
      <c r="I1640" s="10">
        <v>2681985.4030058598</v>
      </c>
      <c r="J1640" s="33">
        <f t="shared" si="100"/>
        <v>1.1440642296328284E-2</v>
      </c>
      <c r="K1640" s="33">
        <f t="shared" si="101"/>
        <v>1.1375447010422368E-2</v>
      </c>
      <c r="L1640" s="33">
        <f t="shared" si="102"/>
        <v>0.89048969691733226</v>
      </c>
      <c r="M1640" s="33">
        <f t="shared" si="103"/>
        <v>0.8803599785567221</v>
      </c>
    </row>
    <row r="1641" spans="1:13" ht="27.6">
      <c r="A1641" t="s">
        <v>164</v>
      </c>
      <c r="B1641" t="s">
        <v>228</v>
      </c>
      <c r="C1641" s="14" t="s">
        <v>230</v>
      </c>
      <c r="D1641" t="s">
        <v>465</v>
      </c>
      <c r="E1641" t="s">
        <v>483</v>
      </c>
      <c r="F1641" s="20">
        <v>2039</v>
      </c>
      <c r="G1641" s="20">
        <v>69</v>
      </c>
      <c r="H1641" s="11">
        <v>32292.0262027606</v>
      </c>
      <c r="I1641" s="10">
        <v>2567489.7829868398</v>
      </c>
      <c r="J1641" s="33">
        <f t="shared" si="100"/>
        <v>1.2577275444965664E-2</v>
      </c>
      <c r="K1641" s="33">
        <f t="shared" si="101"/>
        <v>1.2498512071508205E-2</v>
      </c>
      <c r="L1641" s="33">
        <f t="shared" si="102"/>
        <v>0.8803599785567221</v>
      </c>
      <c r="M1641" s="33">
        <f t="shared" si="103"/>
        <v>0.86935678873745825</v>
      </c>
    </row>
    <row r="1642" spans="1:13" ht="27.6">
      <c r="A1642" t="s">
        <v>164</v>
      </c>
      <c r="B1642" t="s">
        <v>228</v>
      </c>
      <c r="C1642" s="14" t="s">
        <v>230</v>
      </c>
      <c r="D1642" t="s">
        <v>465</v>
      </c>
      <c r="E1642" t="s">
        <v>483</v>
      </c>
      <c r="F1642" s="20">
        <v>2040</v>
      </c>
      <c r="G1642" s="20">
        <v>30</v>
      </c>
      <c r="H1642" s="11">
        <v>801.29219801537204</v>
      </c>
      <c r="I1642" s="10">
        <v>4755770.9886483997</v>
      </c>
      <c r="J1642" s="33">
        <f t="shared" si="100"/>
        <v>1.6848839019540363E-4</v>
      </c>
      <c r="K1642" s="33">
        <f t="shared" si="101"/>
        <v>1.6847419682375353E-4</v>
      </c>
      <c r="L1642" s="33">
        <f t="shared" si="102"/>
        <v>1</v>
      </c>
      <c r="M1642" s="33">
        <f t="shared" si="103"/>
        <v>0.99983152580317625</v>
      </c>
    </row>
    <row r="1643" spans="1:13" ht="27.6">
      <c r="A1643" t="s">
        <v>164</v>
      </c>
      <c r="B1643" t="s">
        <v>228</v>
      </c>
      <c r="C1643" s="14" t="s">
        <v>230</v>
      </c>
      <c r="D1643" t="s">
        <v>465</v>
      </c>
      <c r="E1643" t="s">
        <v>483</v>
      </c>
      <c r="F1643" s="20">
        <v>2040</v>
      </c>
      <c r="G1643" s="20">
        <v>31</v>
      </c>
      <c r="H1643" s="11">
        <v>1010.56631214775</v>
      </c>
      <c r="I1643" s="10">
        <v>4684888.6923501398</v>
      </c>
      <c r="J1643" s="33">
        <f t="shared" si="100"/>
        <v>2.1570764611716033E-4</v>
      </c>
      <c r="K1643" s="33">
        <f t="shared" si="101"/>
        <v>2.1568438289554237E-4</v>
      </c>
      <c r="L1643" s="33">
        <f t="shared" si="102"/>
        <v>0.99983152580317625</v>
      </c>
      <c r="M1643" s="33">
        <f t="shared" si="103"/>
        <v>0.99961587775753391</v>
      </c>
    </row>
    <row r="1644" spans="1:13" ht="27.6">
      <c r="A1644" t="s">
        <v>164</v>
      </c>
      <c r="B1644" t="s">
        <v>228</v>
      </c>
      <c r="C1644" s="14" t="s">
        <v>230</v>
      </c>
      <c r="D1644" t="s">
        <v>465</v>
      </c>
      <c r="E1644" t="s">
        <v>483</v>
      </c>
      <c r="F1644" s="20">
        <v>2040</v>
      </c>
      <c r="G1644" s="20">
        <v>32</v>
      </c>
      <c r="H1644" s="11">
        <v>1055.0733714273699</v>
      </c>
      <c r="I1644" s="10">
        <v>4642364.98611084</v>
      </c>
      <c r="J1644" s="33">
        <f t="shared" si="100"/>
        <v>2.2727066367766614E-4</v>
      </c>
      <c r="K1644" s="33">
        <f t="shared" si="101"/>
        <v>2.2724483965674835E-4</v>
      </c>
      <c r="L1644" s="33">
        <f t="shared" si="102"/>
        <v>0.99961587775753391</v>
      </c>
      <c r="M1644" s="33">
        <f t="shared" si="103"/>
        <v>0.99938872020767455</v>
      </c>
    </row>
    <row r="1645" spans="1:13" ht="27.6">
      <c r="A1645" t="s">
        <v>164</v>
      </c>
      <c r="B1645" t="s">
        <v>228</v>
      </c>
      <c r="C1645" s="14" t="s">
        <v>230</v>
      </c>
      <c r="D1645" t="s">
        <v>465</v>
      </c>
      <c r="E1645" t="s">
        <v>483</v>
      </c>
      <c r="F1645" s="20">
        <v>2040</v>
      </c>
      <c r="G1645" s="20">
        <v>33</v>
      </c>
      <c r="H1645" s="11">
        <v>1176.00112786822</v>
      </c>
      <c r="I1645" s="10">
        <v>4668398.8214489399</v>
      </c>
      <c r="J1645" s="33">
        <f t="shared" si="100"/>
        <v>2.5190673994370135E-4</v>
      </c>
      <c r="K1645" s="33">
        <f t="shared" si="101"/>
        <v>2.5187501410495194E-4</v>
      </c>
      <c r="L1645" s="33">
        <f t="shared" si="102"/>
        <v>0.99938872020767455</v>
      </c>
      <c r="M1645" s="33">
        <f t="shared" si="103"/>
        <v>0.99913699915967591</v>
      </c>
    </row>
    <row r="1646" spans="1:13" ht="27.6">
      <c r="A1646" t="s">
        <v>164</v>
      </c>
      <c r="B1646" t="s">
        <v>228</v>
      </c>
      <c r="C1646" s="14" t="s">
        <v>230</v>
      </c>
      <c r="D1646" t="s">
        <v>465</v>
      </c>
      <c r="E1646" t="s">
        <v>483</v>
      </c>
      <c r="F1646" s="20">
        <v>2040</v>
      </c>
      <c r="G1646" s="20">
        <v>34</v>
      </c>
      <c r="H1646" s="11">
        <v>1230.1766907628801</v>
      </c>
      <c r="I1646" s="10">
        <v>4585239.7010418596</v>
      </c>
      <c r="J1646" s="33">
        <f t="shared" si="100"/>
        <v>2.6829059568758403E-4</v>
      </c>
      <c r="K1646" s="33">
        <f t="shared" si="101"/>
        <v>2.6825460898405318E-4</v>
      </c>
      <c r="L1646" s="33">
        <f t="shared" si="102"/>
        <v>0.99913699915967591</v>
      </c>
      <c r="M1646" s="33">
        <f t="shared" si="103"/>
        <v>0.99886897605464486</v>
      </c>
    </row>
    <row r="1647" spans="1:13" ht="27.6">
      <c r="A1647" t="s">
        <v>164</v>
      </c>
      <c r="B1647" t="s">
        <v>228</v>
      </c>
      <c r="C1647" s="14" t="s">
        <v>230</v>
      </c>
      <c r="D1647" t="s">
        <v>465</v>
      </c>
      <c r="E1647" t="s">
        <v>483</v>
      </c>
      <c r="F1647" s="20">
        <v>2040</v>
      </c>
      <c r="G1647" s="20">
        <v>35</v>
      </c>
      <c r="H1647" s="11">
        <v>1617.5250841682</v>
      </c>
      <c r="I1647" s="10">
        <v>4523841.2116258796</v>
      </c>
      <c r="J1647" s="33">
        <f t="shared" si="100"/>
        <v>3.5755567193899307E-4</v>
      </c>
      <c r="K1647" s="33">
        <f t="shared" si="101"/>
        <v>3.5749175652777243E-4</v>
      </c>
      <c r="L1647" s="33">
        <f t="shared" si="102"/>
        <v>0.99886897605464486</v>
      </c>
      <c r="M1647" s="33">
        <f t="shared" si="103"/>
        <v>0.99851188862985396</v>
      </c>
    </row>
    <row r="1648" spans="1:13" ht="27.6">
      <c r="A1648" t="s">
        <v>164</v>
      </c>
      <c r="B1648" t="s">
        <v>228</v>
      </c>
      <c r="C1648" s="14" t="s">
        <v>230</v>
      </c>
      <c r="D1648" t="s">
        <v>465</v>
      </c>
      <c r="E1648" t="s">
        <v>483</v>
      </c>
      <c r="F1648" s="20">
        <v>2040</v>
      </c>
      <c r="G1648" s="20">
        <v>36</v>
      </c>
      <c r="H1648" s="11">
        <v>1822.43137071091</v>
      </c>
      <c r="I1648" s="10">
        <v>4394498.8124430301</v>
      </c>
      <c r="J1648" s="33">
        <f t="shared" si="100"/>
        <v>4.1470744412325082E-4</v>
      </c>
      <c r="K1648" s="33">
        <f t="shared" si="101"/>
        <v>4.1462146487691864E-4</v>
      </c>
      <c r="L1648" s="33">
        <f t="shared" si="102"/>
        <v>0.99851188862985396</v>
      </c>
      <c r="M1648" s="33">
        <f t="shared" si="103"/>
        <v>0.99809788416789325</v>
      </c>
    </row>
    <row r="1649" spans="1:13" ht="27.6">
      <c r="A1649" t="s">
        <v>164</v>
      </c>
      <c r="B1649" t="s">
        <v>228</v>
      </c>
      <c r="C1649" s="14" t="s">
        <v>230</v>
      </c>
      <c r="D1649" t="s">
        <v>465</v>
      </c>
      <c r="E1649" t="s">
        <v>483</v>
      </c>
      <c r="F1649" s="20">
        <v>2040</v>
      </c>
      <c r="G1649" s="20">
        <v>37</v>
      </c>
      <c r="H1649" s="11">
        <v>1930.4230558484401</v>
      </c>
      <c r="I1649" s="10">
        <v>4328059.9940922502</v>
      </c>
      <c r="J1649" s="33">
        <f t="shared" si="100"/>
        <v>4.460250224080637E-4</v>
      </c>
      <c r="K1649" s="33">
        <f t="shared" si="101"/>
        <v>4.4592556803468852E-4</v>
      </c>
      <c r="L1649" s="33">
        <f t="shared" si="102"/>
        <v>0.99809788416789325</v>
      </c>
      <c r="M1649" s="33">
        <f t="shared" si="103"/>
        <v>0.99765280680194146</v>
      </c>
    </row>
    <row r="1650" spans="1:13" ht="27.6">
      <c r="A1650" t="s">
        <v>164</v>
      </c>
      <c r="B1650" t="s">
        <v>228</v>
      </c>
      <c r="C1650" s="14" t="s">
        <v>230</v>
      </c>
      <c r="D1650" t="s">
        <v>465</v>
      </c>
      <c r="E1650" t="s">
        <v>483</v>
      </c>
      <c r="F1650" s="20">
        <v>2040</v>
      </c>
      <c r="G1650" s="20">
        <v>38</v>
      </c>
      <c r="H1650" s="11">
        <v>2222.7698389797602</v>
      </c>
      <c r="I1650" s="10">
        <v>4304272.39084912</v>
      </c>
      <c r="J1650" s="33">
        <f t="shared" si="100"/>
        <v>5.164101239748133E-4</v>
      </c>
      <c r="K1650" s="33">
        <f t="shared" si="101"/>
        <v>5.1627680721644253E-4</v>
      </c>
      <c r="L1650" s="33">
        <f t="shared" si="102"/>
        <v>0.99765280680194146</v>
      </c>
      <c r="M1650" s="33">
        <f t="shared" si="103"/>
        <v>0.99713774179613524</v>
      </c>
    </row>
    <row r="1651" spans="1:13" ht="27.6">
      <c r="A1651" t="s">
        <v>164</v>
      </c>
      <c r="B1651" t="s">
        <v>228</v>
      </c>
      <c r="C1651" s="14" t="s">
        <v>230</v>
      </c>
      <c r="D1651" t="s">
        <v>465</v>
      </c>
      <c r="E1651" t="s">
        <v>483</v>
      </c>
      <c r="F1651" s="20">
        <v>2040</v>
      </c>
      <c r="G1651" s="20">
        <v>39</v>
      </c>
      <c r="H1651" s="11">
        <v>2386.9271293677102</v>
      </c>
      <c r="I1651" s="10">
        <v>4282239.5976376599</v>
      </c>
      <c r="J1651" s="33">
        <f t="shared" si="100"/>
        <v>5.5740158273359631E-4</v>
      </c>
      <c r="K1651" s="33">
        <f t="shared" si="101"/>
        <v>5.5724626333120142E-4</v>
      </c>
      <c r="L1651" s="33">
        <f t="shared" si="102"/>
        <v>0.99713774179613524</v>
      </c>
      <c r="M1651" s="33">
        <f t="shared" si="103"/>
        <v>0.99658209051549285</v>
      </c>
    </row>
    <row r="1652" spans="1:13" ht="27.6">
      <c r="A1652" t="s">
        <v>164</v>
      </c>
      <c r="B1652" t="s">
        <v>228</v>
      </c>
      <c r="C1652" s="14" t="s">
        <v>230</v>
      </c>
      <c r="D1652" t="s">
        <v>465</v>
      </c>
      <c r="E1652" t="s">
        <v>483</v>
      </c>
      <c r="F1652" s="20">
        <v>2040</v>
      </c>
      <c r="G1652" s="20">
        <v>40</v>
      </c>
      <c r="H1652" s="11">
        <v>3188.2012799137301</v>
      </c>
      <c r="I1652" s="10">
        <v>4259608.1397794699</v>
      </c>
      <c r="J1652" s="33">
        <f t="shared" si="100"/>
        <v>7.4847290532194135E-4</v>
      </c>
      <c r="K1652" s="33">
        <f t="shared" si="101"/>
        <v>7.4819286934779683E-4</v>
      </c>
      <c r="L1652" s="33">
        <f t="shared" si="102"/>
        <v>0.99658209051549285</v>
      </c>
      <c r="M1652" s="33">
        <f t="shared" si="103"/>
        <v>0.9958364549016494</v>
      </c>
    </row>
    <row r="1653" spans="1:13" ht="27.6">
      <c r="A1653" t="s">
        <v>164</v>
      </c>
      <c r="B1653" t="s">
        <v>228</v>
      </c>
      <c r="C1653" s="14" t="s">
        <v>230</v>
      </c>
      <c r="D1653" t="s">
        <v>465</v>
      </c>
      <c r="E1653" t="s">
        <v>483</v>
      </c>
      <c r="F1653" s="20">
        <v>2040</v>
      </c>
      <c r="G1653" s="20">
        <v>41</v>
      </c>
      <c r="H1653" s="11">
        <v>3540.5901532362</v>
      </c>
      <c r="I1653" s="10">
        <v>4275139.2009510901</v>
      </c>
      <c r="J1653" s="33">
        <f t="shared" si="100"/>
        <v>8.2818125605091993E-4</v>
      </c>
      <c r="K1653" s="33">
        <f t="shared" si="101"/>
        <v>8.2783840860767288E-4</v>
      </c>
      <c r="L1653" s="33">
        <f t="shared" si="102"/>
        <v>0.9958364549016494</v>
      </c>
      <c r="M1653" s="33">
        <f t="shared" si="103"/>
        <v>0.99501206323559011</v>
      </c>
    </row>
    <row r="1654" spans="1:13" ht="27.6">
      <c r="A1654" t="s">
        <v>164</v>
      </c>
      <c r="B1654" t="s">
        <v>228</v>
      </c>
      <c r="C1654" s="14" t="s">
        <v>230</v>
      </c>
      <c r="D1654" t="s">
        <v>465</v>
      </c>
      <c r="E1654" t="s">
        <v>483</v>
      </c>
      <c r="F1654" s="20">
        <v>2040</v>
      </c>
      <c r="G1654" s="20">
        <v>42</v>
      </c>
      <c r="H1654" s="11">
        <v>3891.3118144978498</v>
      </c>
      <c r="I1654" s="10">
        <v>4329453.8817962101</v>
      </c>
      <c r="J1654" s="33">
        <f t="shared" si="100"/>
        <v>8.9879969177161366E-4</v>
      </c>
      <c r="K1654" s="33">
        <f t="shared" si="101"/>
        <v>8.9839589231599515E-4</v>
      </c>
      <c r="L1654" s="33">
        <f t="shared" si="102"/>
        <v>0.99501206323559011</v>
      </c>
      <c r="M1654" s="33">
        <f t="shared" si="103"/>
        <v>0.99411814848517444</v>
      </c>
    </row>
    <row r="1655" spans="1:13" ht="27.6">
      <c r="A1655" t="s">
        <v>164</v>
      </c>
      <c r="B1655" t="s">
        <v>228</v>
      </c>
      <c r="C1655" s="14" t="s">
        <v>230</v>
      </c>
      <c r="D1655" t="s">
        <v>465</v>
      </c>
      <c r="E1655" t="s">
        <v>483</v>
      </c>
      <c r="F1655" s="20">
        <v>2040</v>
      </c>
      <c r="G1655" s="20">
        <v>43</v>
      </c>
      <c r="H1655" s="11">
        <v>4573.9809000793502</v>
      </c>
      <c r="I1655" s="10">
        <v>4459722.6817386197</v>
      </c>
      <c r="J1655" s="33">
        <f t="shared" si="100"/>
        <v>1.0256200276327915E-3</v>
      </c>
      <c r="K1655" s="33">
        <f t="shared" si="101"/>
        <v>1.0250942591738532E-3</v>
      </c>
      <c r="L1655" s="33">
        <f t="shared" si="102"/>
        <v>0.99411814848517444</v>
      </c>
      <c r="M1655" s="33">
        <f t="shared" si="103"/>
        <v>0.99309908367822175</v>
      </c>
    </row>
    <row r="1656" spans="1:13" ht="27.6">
      <c r="A1656" t="s">
        <v>164</v>
      </c>
      <c r="B1656" t="s">
        <v>228</v>
      </c>
      <c r="C1656" s="14" t="s">
        <v>230</v>
      </c>
      <c r="D1656" t="s">
        <v>465</v>
      </c>
      <c r="E1656" t="s">
        <v>483</v>
      </c>
      <c r="F1656" s="20">
        <v>2040</v>
      </c>
      <c r="G1656" s="20">
        <v>44</v>
      </c>
      <c r="H1656" s="11">
        <v>4923.4610886261798</v>
      </c>
      <c r="I1656" s="10">
        <v>4411331.2622918095</v>
      </c>
      <c r="J1656" s="33">
        <f t="shared" si="100"/>
        <v>1.1160941665642006E-3</v>
      </c>
      <c r="K1656" s="33">
        <f t="shared" si="101"/>
        <v>1.1154715651187086E-3</v>
      </c>
      <c r="L1656" s="33">
        <f t="shared" si="102"/>
        <v>0.99309908367822175</v>
      </c>
      <c r="M1656" s="33">
        <f t="shared" si="103"/>
        <v>0.99199130988903328</v>
      </c>
    </row>
    <row r="1657" spans="1:13" ht="27.6">
      <c r="A1657" t="s">
        <v>164</v>
      </c>
      <c r="B1657" t="s">
        <v>228</v>
      </c>
      <c r="C1657" s="14" t="s">
        <v>230</v>
      </c>
      <c r="D1657" t="s">
        <v>465</v>
      </c>
      <c r="E1657" t="s">
        <v>483</v>
      </c>
      <c r="F1657" s="20">
        <v>2040</v>
      </c>
      <c r="G1657" s="20">
        <v>45</v>
      </c>
      <c r="H1657" s="11">
        <v>6200.5729685669103</v>
      </c>
      <c r="I1657" s="10">
        <v>4332786.7584347101</v>
      </c>
      <c r="J1657" s="33">
        <f t="shared" si="100"/>
        <v>1.4310819604717792E-3</v>
      </c>
      <c r="K1657" s="33">
        <f t="shared" si="101"/>
        <v>1.4300584509832071E-3</v>
      </c>
      <c r="L1657" s="33">
        <f t="shared" si="102"/>
        <v>0.99199130988903328</v>
      </c>
      <c r="M1657" s="33">
        <f t="shared" si="103"/>
        <v>0.99057270433302458</v>
      </c>
    </row>
    <row r="1658" spans="1:13" ht="27.6">
      <c r="A1658" t="s">
        <v>164</v>
      </c>
      <c r="B1658" t="s">
        <v>228</v>
      </c>
      <c r="C1658" s="14" t="s">
        <v>230</v>
      </c>
      <c r="D1658" t="s">
        <v>465</v>
      </c>
      <c r="E1658" t="s">
        <v>483</v>
      </c>
      <c r="F1658" s="20">
        <v>2040</v>
      </c>
      <c r="G1658" s="20">
        <v>46</v>
      </c>
      <c r="H1658" s="11">
        <v>6671.2244257623997</v>
      </c>
      <c r="I1658" s="10">
        <v>4268072.610963</v>
      </c>
      <c r="J1658" s="33">
        <f t="shared" si="100"/>
        <v>1.5630531703295413E-3</v>
      </c>
      <c r="K1658" s="33">
        <f t="shared" si="101"/>
        <v>1.5618322389326922E-3</v>
      </c>
      <c r="L1658" s="33">
        <f t="shared" si="102"/>
        <v>0.99057270433302458</v>
      </c>
      <c r="M1658" s="33">
        <f t="shared" si="103"/>
        <v>0.98902559594839057</v>
      </c>
    </row>
    <row r="1659" spans="1:13" ht="27.6">
      <c r="A1659" t="s">
        <v>164</v>
      </c>
      <c r="B1659" t="s">
        <v>228</v>
      </c>
      <c r="C1659" s="14" t="s">
        <v>230</v>
      </c>
      <c r="D1659" t="s">
        <v>465</v>
      </c>
      <c r="E1659" t="s">
        <v>483</v>
      </c>
      <c r="F1659" s="20">
        <v>2040</v>
      </c>
      <c r="G1659" s="20">
        <v>47</v>
      </c>
      <c r="H1659" s="11">
        <v>7198.9824953063899</v>
      </c>
      <c r="I1659" s="10">
        <v>4207071.3949306495</v>
      </c>
      <c r="J1659" s="33">
        <f t="shared" si="100"/>
        <v>1.7111624261905494E-3</v>
      </c>
      <c r="K1659" s="33">
        <f t="shared" si="101"/>
        <v>1.7096992224782115E-3</v>
      </c>
      <c r="L1659" s="33">
        <f t="shared" si="102"/>
        <v>0.98902559594839057</v>
      </c>
      <c r="M1659" s="33">
        <f t="shared" si="103"/>
        <v>0.98733465965598655</v>
      </c>
    </row>
    <row r="1660" spans="1:13" ht="27.6">
      <c r="A1660" t="s">
        <v>164</v>
      </c>
      <c r="B1660" t="s">
        <v>228</v>
      </c>
      <c r="C1660" s="14" t="s">
        <v>230</v>
      </c>
      <c r="D1660" t="s">
        <v>465</v>
      </c>
      <c r="E1660" t="s">
        <v>483</v>
      </c>
      <c r="F1660" s="20">
        <v>2040</v>
      </c>
      <c r="G1660" s="20">
        <v>48</v>
      </c>
      <c r="H1660" s="11">
        <v>7928.0036715095703</v>
      </c>
      <c r="I1660" s="10">
        <v>4234168.7653435897</v>
      </c>
      <c r="J1660" s="33">
        <f t="shared" si="100"/>
        <v>1.8723872643905438E-3</v>
      </c>
      <c r="K1660" s="33">
        <f t="shared" si="101"/>
        <v>1.8706354408911663E-3</v>
      </c>
      <c r="L1660" s="33">
        <f t="shared" si="102"/>
        <v>0.98733465965598655</v>
      </c>
      <c r="M1660" s="33">
        <f t="shared" si="103"/>
        <v>0.98548771644961386</v>
      </c>
    </row>
    <row r="1661" spans="1:13" ht="27.6">
      <c r="A1661" t="s">
        <v>164</v>
      </c>
      <c r="B1661" t="s">
        <v>228</v>
      </c>
      <c r="C1661" s="14" t="s">
        <v>230</v>
      </c>
      <c r="D1661" t="s">
        <v>465</v>
      </c>
      <c r="E1661" t="s">
        <v>483</v>
      </c>
      <c r="F1661" s="20">
        <v>2040</v>
      </c>
      <c r="G1661" s="20">
        <v>49</v>
      </c>
      <c r="H1661" s="11">
        <v>8701.9297574596803</v>
      </c>
      <c r="I1661" s="10">
        <v>4240814.9379127799</v>
      </c>
      <c r="J1661" s="33">
        <f t="shared" si="100"/>
        <v>2.0519475348156897E-3</v>
      </c>
      <c r="K1661" s="33">
        <f t="shared" si="101"/>
        <v>2.0498437296848637E-3</v>
      </c>
      <c r="L1661" s="33">
        <f t="shared" si="102"/>
        <v>0.98548771644961386</v>
      </c>
      <c r="M1661" s="33">
        <f t="shared" si="103"/>
        <v>0.98346762063336812</v>
      </c>
    </row>
    <row r="1662" spans="1:13" ht="27.6">
      <c r="A1662" t="s">
        <v>164</v>
      </c>
      <c r="B1662" t="s">
        <v>228</v>
      </c>
      <c r="C1662" s="14" t="s">
        <v>230</v>
      </c>
      <c r="D1662" t="s">
        <v>465</v>
      </c>
      <c r="E1662" t="s">
        <v>483</v>
      </c>
      <c r="F1662" s="20">
        <v>2040</v>
      </c>
      <c r="G1662" s="20">
        <v>50</v>
      </c>
      <c r="H1662" s="11">
        <v>13494.2270631927</v>
      </c>
      <c r="I1662" s="10">
        <v>6237951.79732145</v>
      </c>
      <c r="J1662" s="33">
        <f t="shared" si="100"/>
        <v>2.1632464471731034E-3</v>
      </c>
      <c r="K1662" s="33">
        <f t="shared" si="101"/>
        <v>2.160908315866128E-3</v>
      </c>
      <c r="L1662" s="33">
        <f t="shared" si="102"/>
        <v>0.98346762063336812</v>
      </c>
      <c r="M1662" s="33">
        <f t="shared" si="103"/>
        <v>0.98134243727355641</v>
      </c>
    </row>
    <row r="1663" spans="1:13" ht="27.6">
      <c r="A1663" t="s">
        <v>164</v>
      </c>
      <c r="B1663" t="s">
        <v>228</v>
      </c>
      <c r="C1663" s="14" t="s">
        <v>230</v>
      </c>
      <c r="D1663" t="s">
        <v>465</v>
      </c>
      <c r="E1663" t="s">
        <v>483</v>
      </c>
      <c r="F1663" s="20">
        <v>2040</v>
      </c>
      <c r="G1663" s="20">
        <v>51</v>
      </c>
      <c r="H1663" s="11">
        <v>10763.8879626702</v>
      </c>
      <c r="I1663" s="10">
        <v>4174787.2618931099</v>
      </c>
      <c r="J1663" s="33">
        <f t="shared" si="100"/>
        <v>2.5783081358232321E-3</v>
      </c>
      <c r="K1663" s="33">
        <f t="shared" si="101"/>
        <v>2.5749871541860259E-3</v>
      </c>
      <c r="L1663" s="33">
        <f t="shared" si="102"/>
        <v>0.98134243727355641</v>
      </c>
      <c r="M1663" s="33">
        <f t="shared" si="103"/>
        <v>0.9788154931037194</v>
      </c>
    </row>
    <row r="1664" spans="1:13" ht="27.6">
      <c r="A1664" t="s">
        <v>164</v>
      </c>
      <c r="B1664" t="s">
        <v>228</v>
      </c>
      <c r="C1664" s="14" t="s">
        <v>230</v>
      </c>
      <c r="D1664" t="s">
        <v>465</v>
      </c>
      <c r="E1664" t="s">
        <v>483</v>
      </c>
      <c r="F1664" s="20">
        <v>2040</v>
      </c>
      <c r="G1664" s="20">
        <v>52</v>
      </c>
      <c r="H1664" s="11">
        <v>11677.119144615999</v>
      </c>
      <c r="I1664" s="10">
        <v>4144072.7172866599</v>
      </c>
      <c r="J1664" s="33">
        <f t="shared" si="100"/>
        <v>2.8177881859808717E-3</v>
      </c>
      <c r="K1664" s="33">
        <f t="shared" si="101"/>
        <v>2.8138219470653647E-3</v>
      </c>
      <c r="L1664" s="33">
        <f t="shared" si="102"/>
        <v>0.9788154931037194</v>
      </c>
      <c r="M1664" s="33">
        <f t="shared" si="103"/>
        <v>0.97606128058709651</v>
      </c>
    </row>
    <row r="1665" spans="1:13" ht="27.6">
      <c r="A1665" t="s">
        <v>164</v>
      </c>
      <c r="B1665" t="s">
        <v>228</v>
      </c>
      <c r="C1665" s="14" t="s">
        <v>230</v>
      </c>
      <c r="D1665" t="s">
        <v>465</v>
      </c>
      <c r="E1665" t="s">
        <v>483</v>
      </c>
      <c r="F1665" s="20">
        <v>2040</v>
      </c>
      <c r="G1665" s="20">
        <v>53</v>
      </c>
      <c r="H1665" s="11">
        <v>12311.448924644401</v>
      </c>
      <c r="I1665" s="10">
        <v>4001532.6775944098</v>
      </c>
      <c r="J1665" s="33">
        <f t="shared" si="100"/>
        <v>3.0766833402559243E-3</v>
      </c>
      <c r="K1665" s="33">
        <f t="shared" si="101"/>
        <v>3.0719552003072303E-3</v>
      </c>
      <c r="L1665" s="33">
        <f t="shared" si="102"/>
        <v>0.97606128058709651</v>
      </c>
      <c r="M1665" s="33">
        <f t="shared" si="103"/>
        <v>0.97306286406037845</v>
      </c>
    </row>
    <row r="1666" spans="1:13" ht="27.6">
      <c r="A1666" t="s">
        <v>164</v>
      </c>
      <c r="B1666" t="s">
        <v>228</v>
      </c>
      <c r="C1666" s="14" t="s">
        <v>230</v>
      </c>
      <c r="D1666" t="s">
        <v>465</v>
      </c>
      <c r="E1666" t="s">
        <v>483</v>
      </c>
      <c r="F1666" s="20">
        <v>2040</v>
      </c>
      <c r="G1666" s="20">
        <v>54</v>
      </c>
      <c r="H1666" s="11">
        <v>13254.728439576</v>
      </c>
      <c r="I1666" s="10">
        <v>3951574.3301827</v>
      </c>
      <c r="J1666" s="33">
        <f t="shared" ref="J1666:J1729" si="104">IF(I1666&gt;0,H1666/I1666,0)</f>
        <v>3.3542905515744586E-3</v>
      </c>
      <c r="K1666" s="33">
        <f t="shared" ref="K1666:K1729" si="105">1-EXP(-J1666)</f>
        <v>3.3486712037532618E-3</v>
      </c>
      <c r="L1666" s="33">
        <f t="shared" ref="L1666:L1729" si="106">IF(G1666=30,1,M1665)</f>
        <v>0.97306286406037845</v>
      </c>
      <c r="M1666" s="33">
        <f t="shared" ref="M1666:M1729" si="107">L1666*(1-K1666)</f>
        <v>0.96980439646805783</v>
      </c>
    </row>
    <row r="1667" spans="1:13" ht="27.6">
      <c r="A1667" t="s">
        <v>164</v>
      </c>
      <c r="B1667" t="s">
        <v>228</v>
      </c>
      <c r="C1667" s="14" t="s">
        <v>230</v>
      </c>
      <c r="D1667" t="s">
        <v>465</v>
      </c>
      <c r="E1667" t="s">
        <v>483</v>
      </c>
      <c r="F1667" s="20">
        <v>2040</v>
      </c>
      <c r="G1667" s="20">
        <v>55</v>
      </c>
      <c r="H1667" s="11">
        <v>14474.3554690661</v>
      </c>
      <c r="I1667" s="10">
        <v>3989009.8510018298</v>
      </c>
      <c r="J1667" s="33">
        <f t="shared" si="104"/>
        <v>3.6285584668162459E-3</v>
      </c>
      <c r="K1667" s="33">
        <f t="shared" si="105"/>
        <v>3.6219832038556499E-3</v>
      </c>
      <c r="L1667" s="33">
        <f t="shared" si="106"/>
        <v>0.96980439646805783</v>
      </c>
      <c r="M1667" s="33">
        <f t="shared" si="107"/>
        <v>0.96629178123302517</v>
      </c>
    </row>
    <row r="1668" spans="1:13" ht="27.6">
      <c r="A1668" t="s">
        <v>164</v>
      </c>
      <c r="B1668" t="s">
        <v>228</v>
      </c>
      <c r="C1668" s="14" t="s">
        <v>230</v>
      </c>
      <c r="D1668" t="s">
        <v>465</v>
      </c>
      <c r="E1668" t="s">
        <v>483</v>
      </c>
      <c r="F1668" s="20">
        <v>2040</v>
      </c>
      <c r="G1668" s="20">
        <v>56</v>
      </c>
      <c r="H1668" s="11">
        <v>16006.1364322808</v>
      </c>
      <c r="I1668" s="10">
        <v>4047703.1005998598</v>
      </c>
      <c r="J1668" s="33">
        <f t="shared" si="104"/>
        <v>3.9543751195359978E-3</v>
      </c>
      <c r="K1668" s="33">
        <f t="shared" si="105"/>
        <v>3.9465668738778437E-3</v>
      </c>
      <c r="L1668" s="33">
        <f t="shared" si="106"/>
        <v>0.96629178123302517</v>
      </c>
      <c r="M1668" s="33">
        <f t="shared" si="107"/>
        <v>0.96247824609871047</v>
      </c>
    </row>
    <row r="1669" spans="1:13" ht="27.6">
      <c r="A1669" t="s">
        <v>164</v>
      </c>
      <c r="B1669" t="s">
        <v>228</v>
      </c>
      <c r="C1669" s="14" t="s">
        <v>230</v>
      </c>
      <c r="D1669" t="s">
        <v>465</v>
      </c>
      <c r="E1669" t="s">
        <v>483</v>
      </c>
      <c r="F1669" s="20">
        <v>2040</v>
      </c>
      <c r="G1669" s="20">
        <v>57</v>
      </c>
      <c r="H1669" s="11">
        <v>17267.973986571698</v>
      </c>
      <c r="I1669" s="10">
        <v>4001954.6718696202</v>
      </c>
      <c r="J1669" s="33">
        <f t="shared" si="104"/>
        <v>4.3148849505845362E-3</v>
      </c>
      <c r="K1669" s="33">
        <f t="shared" si="105"/>
        <v>4.3055892093403214E-3</v>
      </c>
      <c r="L1669" s="33">
        <f t="shared" si="106"/>
        <v>0.96247824609871047</v>
      </c>
      <c r="M1669" s="33">
        <f t="shared" si="107"/>
        <v>0.95833421014808307</v>
      </c>
    </row>
    <row r="1670" spans="1:13" ht="27.6">
      <c r="A1670" t="s">
        <v>164</v>
      </c>
      <c r="B1670" t="s">
        <v>228</v>
      </c>
      <c r="C1670" s="14" t="s">
        <v>230</v>
      </c>
      <c r="D1670" t="s">
        <v>465</v>
      </c>
      <c r="E1670" t="s">
        <v>483</v>
      </c>
      <c r="F1670" s="20">
        <v>2040</v>
      </c>
      <c r="G1670" s="20">
        <v>58</v>
      </c>
      <c r="H1670" s="11">
        <v>18165.543141854199</v>
      </c>
      <c r="I1670" s="10">
        <v>3849765.0144043299</v>
      </c>
      <c r="J1670" s="33">
        <f t="shared" si="104"/>
        <v>4.7186108954405713E-3</v>
      </c>
      <c r="K1670" s="33">
        <f t="shared" si="105"/>
        <v>4.7074957406184614E-3</v>
      </c>
      <c r="L1670" s="33">
        <f t="shared" si="106"/>
        <v>0.95833421014808307</v>
      </c>
      <c r="M1670" s="33">
        <f t="shared" si="107"/>
        <v>0.95382285593572202</v>
      </c>
    </row>
    <row r="1671" spans="1:13" ht="27.6">
      <c r="A1671" t="s">
        <v>164</v>
      </c>
      <c r="B1671" t="s">
        <v>228</v>
      </c>
      <c r="C1671" s="14" t="s">
        <v>230</v>
      </c>
      <c r="D1671" t="s">
        <v>465</v>
      </c>
      <c r="E1671" t="s">
        <v>483</v>
      </c>
      <c r="F1671" s="20">
        <v>2040</v>
      </c>
      <c r="G1671" s="20">
        <v>59</v>
      </c>
      <c r="H1671" s="11">
        <v>19381.098860395301</v>
      </c>
      <c r="I1671" s="10">
        <v>3754971.4582835599</v>
      </c>
      <c r="J1671" s="33">
        <f t="shared" si="104"/>
        <v>5.1614503800395386E-3</v>
      </c>
      <c r="K1671" s="33">
        <f t="shared" si="105"/>
        <v>5.1481529828155681E-3</v>
      </c>
      <c r="L1671" s="33">
        <f t="shared" si="106"/>
        <v>0.95382285593572202</v>
      </c>
      <c r="M1671" s="33">
        <f t="shared" si="107"/>
        <v>0.94891242995485892</v>
      </c>
    </row>
    <row r="1672" spans="1:13" ht="27.6">
      <c r="A1672" t="s">
        <v>164</v>
      </c>
      <c r="B1672" t="s">
        <v>228</v>
      </c>
      <c r="C1672" s="14" t="s">
        <v>230</v>
      </c>
      <c r="D1672" t="s">
        <v>465</v>
      </c>
      <c r="E1672" t="s">
        <v>483</v>
      </c>
      <c r="F1672" s="20">
        <v>2040</v>
      </c>
      <c r="G1672" s="20">
        <v>60</v>
      </c>
      <c r="H1672" s="11">
        <v>20701.272086613299</v>
      </c>
      <c r="I1672" s="10">
        <v>3673435.3970606802</v>
      </c>
      <c r="J1672" s="33">
        <f t="shared" si="104"/>
        <v>5.635398434712514E-3</v>
      </c>
      <c r="K1672" s="33">
        <f t="shared" si="105"/>
        <v>5.6195493628745652E-3</v>
      </c>
      <c r="L1672" s="33">
        <f t="shared" si="106"/>
        <v>0.94891242995485892</v>
      </c>
      <c r="M1672" s="33">
        <f t="shared" si="107"/>
        <v>0.9435799697136823</v>
      </c>
    </row>
    <row r="1673" spans="1:13" ht="27.6">
      <c r="A1673" t="s">
        <v>164</v>
      </c>
      <c r="B1673" t="s">
        <v>228</v>
      </c>
      <c r="C1673" s="14" t="s">
        <v>230</v>
      </c>
      <c r="D1673" t="s">
        <v>465</v>
      </c>
      <c r="E1673" t="s">
        <v>483</v>
      </c>
      <c r="F1673" s="20">
        <v>2040</v>
      </c>
      <c r="G1673" s="20">
        <v>61</v>
      </c>
      <c r="H1673" s="11">
        <v>22102.994978160801</v>
      </c>
      <c r="I1673" s="10">
        <v>3585058.9477725001</v>
      </c>
      <c r="J1673" s="33">
        <f t="shared" si="104"/>
        <v>6.1653086602366817E-3</v>
      </c>
      <c r="K1673" s="33">
        <f t="shared" si="105"/>
        <v>6.1463421429608367E-3</v>
      </c>
      <c r="L1673" s="33">
        <f t="shared" si="106"/>
        <v>0.9435799697136823</v>
      </c>
      <c r="M1673" s="33">
        <f t="shared" si="107"/>
        <v>0.93778040438057741</v>
      </c>
    </row>
    <row r="1674" spans="1:13" ht="27.6">
      <c r="A1674" t="s">
        <v>164</v>
      </c>
      <c r="B1674" t="s">
        <v>228</v>
      </c>
      <c r="C1674" s="14" t="s">
        <v>230</v>
      </c>
      <c r="D1674" t="s">
        <v>465</v>
      </c>
      <c r="E1674" t="s">
        <v>483</v>
      </c>
      <c r="F1674" s="20">
        <v>2040</v>
      </c>
      <c r="G1674" s="20">
        <v>62</v>
      </c>
      <c r="H1674" s="11">
        <v>23511.356520817801</v>
      </c>
      <c r="I1674" s="10">
        <v>3477786.4590518102</v>
      </c>
      <c r="J1674" s="33">
        <f t="shared" si="104"/>
        <v>6.7604370761820661E-3</v>
      </c>
      <c r="K1674" s="33">
        <f t="shared" si="105"/>
        <v>6.7376367304853302E-3</v>
      </c>
      <c r="L1674" s="33">
        <f t="shared" si="106"/>
        <v>0.93778040438057741</v>
      </c>
      <c r="M1674" s="33">
        <f t="shared" si="107"/>
        <v>0.93146198068289343</v>
      </c>
    </row>
    <row r="1675" spans="1:13" ht="27.6">
      <c r="A1675" t="s">
        <v>164</v>
      </c>
      <c r="B1675" t="s">
        <v>228</v>
      </c>
      <c r="C1675" s="14" t="s">
        <v>230</v>
      </c>
      <c r="D1675" t="s">
        <v>465</v>
      </c>
      <c r="E1675" t="s">
        <v>483</v>
      </c>
      <c r="F1675" s="20">
        <v>2040</v>
      </c>
      <c r="G1675" s="20">
        <v>63</v>
      </c>
      <c r="H1675" s="11">
        <v>25117.265004442201</v>
      </c>
      <c r="I1675" s="10">
        <v>3383931.5311843501</v>
      </c>
      <c r="J1675" s="33">
        <f t="shared" si="104"/>
        <v>7.4225098152773056E-3</v>
      </c>
      <c r="K1675" s="33">
        <f t="shared" si="105"/>
        <v>7.3950310185433299E-3</v>
      </c>
      <c r="L1675" s="33">
        <f t="shared" si="106"/>
        <v>0.93146198068289343</v>
      </c>
      <c r="M1675" s="33">
        <f t="shared" si="107"/>
        <v>0.92457379044314958</v>
      </c>
    </row>
    <row r="1676" spans="1:13" ht="27.6">
      <c r="A1676" t="s">
        <v>164</v>
      </c>
      <c r="B1676" t="s">
        <v>228</v>
      </c>
      <c r="C1676" s="14" t="s">
        <v>230</v>
      </c>
      <c r="D1676" t="s">
        <v>465</v>
      </c>
      <c r="E1676" t="s">
        <v>483</v>
      </c>
      <c r="F1676" s="20">
        <v>2040</v>
      </c>
      <c r="G1676" s="20">
        <v>64</v>
      </c>
      <c r="H1676" s="11">
        <v>26678.646577006501</v>
      </c>
      <c r="I1676" s="10">
        <v>3278286.88140787</v>
      </c>
      <c r="J1676" s="33">
        <f t="shared" si="104"/>
        <v>8.1379841185678283E-3</v>
      </c>
      <c r="K1676" s="33">
        <f t="shared" si="105"/>
        <v>8.1049603687798344E-3</v>
      </c>
      <c r="L1676" s="33">
        <f t="shared" si="106"/>
        <v>0.92457379044314958</v>
      </c>
      <c r="M1676" s="33">
        <f t="shared" si="107"/>
        <v>0.91708015651359531</v>
      </c>
    </row>
    <row r="1677" spans="1:13" ht="27.6">
      <c r="A1677" t="s">
        <v>164</v>
      </c>
      <c r="B1677" t="s">
        <v>228</v>
      </c>
      <c r="C1677" s="14" t="s">
        <v>230</v>
      </c>
      <c r="D1677" t="s">
        <v>465</v>
      </c>
      <c r="E1677" t="s">
        <v>483</v>
      </c>
      <c r="F1677" s="20">
        <v>2040</v>
      </c>
      <c r="G1677" s="20">
        <v>65</v>
      </c>
      <c r="H1677" s="11">
        <v>27121.995762421</v>
      </c>
      <c r="I1677" s="10">
        <v>3170435.3801479698</v>
      </c>
      <c r="J1677" s="33">
        <f t="shared" si="104"/>
        <v>8.5546596950842654E-3</v>
      </c>
      <c r="K1677" s="33">
        <f t="shared" si="105"/>
        <v>8.5181727125377416E-3</v>
      </c>
      <c r="L1677" s="33">
        <f t="shared" si="106"/>
        <v>0.91708015651359531</v>
      </c>
      <c r="M1677" s="33">
        <f t="shared" si="107"/>
        <v>0.90926830934917136</v>
      </c>
    </row>
    <row r="1678" spans="1:13" ht="27.6">
      <c r="A1678" t="s">
        <v>164</v>
      </c>
      <c r="B1678" t="s">
        <v>228</v>
      </c>
      <c r="C1678" s="14" t="s">
        <v>230</v>
      </c>
      <c r="D1678" t="s">
        <v>465</v>
      </c>
      <c r="E1678" t="s">
        <v>483</v>
      </c>
      <c r="F1678" s="20">
        <v>2040</v>
      </c>
      <c r="G1678" s="20">
        <v>66</v>
      </c>
      <c r="H1678" s="11">
        <v>28463.984679049499</v>
      </c>
      <c r="I1678" s="10">
        <v>3037918.53827246</v>
      </c>
      <c r="J1678" s="33">
        <f t="shared" si="104"/>
        <v>9.3695681172661742E-3</v>
      </c>
      <c r="K1678" s="33">
        <f t="shared" si="105"/>
        <v>9.32581048392922E-3</v>
      </c>
      <c r="L1678" s="33">
        <f t="shared" si="106"/>
        <v>0.90926830934917136</v>
      </c>
      <c r="M1678" s="33">
        <f t="shared" si="107"/>
        <v>0.90078864541713821</v>
      </c>
    </row>
    <row r="1679" spans="1:13" ht="27.6">
      <c r="A1679" t="s">
        <v>164</v>
      </c>
      <c r="B1679" t="s">
        <v>228</v>
      </c>
      <c r="C1679" s="14" t="s">
        <v>230</v>
      </c>
      <c r="D1679" t="s">
        <v>465</v>
      </c>
      <c r="E1679" t="s">
        <v>483</v>
      </c>
      <c r="F1679" s="20">
        <v>2040</v>
      </c>
      <c r="G1679" s="20">
        <v>67</v>
      </c>
      <c r="H1679" s="11">
        <v>30389.2936303223</v>
      </c>
      <c r="I1679" s="10">
        <v>2954772.4445338799</v>
      </c>
      <c r="J1679" s="33">
        <f t="shared" si="104"/>
        <v>1.0284816919333448E-2</v>
      </c>
      <c r="K1679" s="33">
        <f t="shared" si="105"/>
        <v>1.0232109041522497E-2</v>
      </c>
      <c r="L1679" s="33">
        <f t="shared" si="106"/>
        <v>0.90078864541713821</v>
      </c>
      <c r="M1679" s="33">
        <f t="shared" si="107"/>
        <v>0.8915716777738647</v>
      </c>
    </row>
    <row r="1680" spans="1:13" ht="27.6">
      <c r="A1680" t="s">
        <v>164</v>
      </c>
      <c r="B1680" t="s">
        <v>228</v>
      </c>
      <c r="C1680" s="14" t="s">
        <v>230</v>
      </c>
      <c r="D1680" t="s">
        <v>465</v>
      </c>
      <c r="E1680" t="s">
        <v>483</v>
      </c>
      <c r="F1680" s="20">
        <v>2040</v>
      </c>
      <c r="G1680" s="20">
        <v>68</v>
      </c>
      <c r="H1680" s="11">
        <v>30901.659787666002</v>
      </c>
      <c r="I1680" s="10">
        <v>2732564.2192606302</v>
      </c>
      <c r="J1680" s="33">
        <f t="shared" si="104"/>
        <v>1.1308667357148989E-2</v>
      </c>
      <c r="K1680" s="33">
        <f t="shared" si="105"/>
        <v>1.1244964735164564E-2</v>
      </c>
      <c r="L1680" s="33">
        <f t="shared" si="106"/>
        <v>0.8915716777738647</v>
      </c>
      <c r="M1680" s="33">
        <f t="shared" si="107"/>
        <v>0.88154598569842613</v>
      </c>
    </row>
    <row r="1681" spans="1:13" ht="27.6">
      <c r="A1681" t="s">
        <v>164</v>
      </c>
      <c r="B1681" t="s">
        <v>228</v>
      </c>
      <c r="C1681" s="14" t="s">
        <v>230</v>
      </c>
      <c r="D1681" t="s">
        <v>465</v>
      </c>
      <c r="E1681" t="s">
        <v>483</v>
      </c>
      <c r="F1681" s="20">
        <v>2040</v>
      </c>
      <c r="G1681" s="20">
        <v>69</v>
      </c>
      <c r="H1681" s="11">
        <v>32477.078156430802</v>
      </c>
      <c r="I1681" s="10">
        <v>2612194.6206364501</v>
      </c>
      <c r="J1681" s="33">
        <f t="shared" si="104"/>
        <v>1.2432870774581835E-2</v>
      </c>
      <c r="K1681" s="33">
        <f t="shared" si="105"/>
        <v>1.235590194810432E-2</v>
      </c>
      <c r="L1681" s="33">
        <f t="shared" si="106"/>
        <v>0.88154598569842613</v>
      </c>
      <c r="M1681" s="33">
        <f t="shared" si="107"/>
        <v>0.87065368993639136</v>
      </c>
    </row>
    <row r="1682" spans="1:13" ht="27.6">
      <c r="A1682" t="s">
        <v>164</v>
      </c>
      <c r="B1682" t="s">
        <v>228</v>
      </c>
      <c r="C1682" s="14" t="s">
        <v>230</v>
      </c>
      <c r="D1682" t="s">
        <v>465</v>
      </c>
      <c r="E1682" t="s">
        <v>483</v>
      </c>
      <c r="F1682" s="20">
        <v>2041</v>
      </c>
      <c r="G1682" s="20">
        <v>30</v>
      </c>
      <c r="H1682" s="11">
        <v>826.19670739098694</v>
      </c>
      <c r="I1682" s="10">
        <v>4884124.7517172303</v>
      </c>
      <c r="J1682" s="33">
        <f t="shared" si="104"/>
        <v>1.6915962416817895E-4</v>
      </c>
      <c r="K1682" s="33">
        <f t="shared" si="105"/>
        <v>1.6914531748568606E-4</v>
      </c>
      <c r="L1682" s="33">
        <f t="shared" si="106"/>
        <v>1</v>
      </c>
      <c r="M1682" s="33">
        <f t="shared" si="107"/>
        <v>0.99983085468251431</v>
      </c>
    </row>
    <row r="1683" spans="1:13" ht="27.6">
      <c r="A1683" t="s">
        <v>164</v>
      </c>
      <c r="B1683" t="s">
        <v>228</v>
      </c>
      <c r="C1683" s="14" t="s">
        <v>230</v>
      </c>
      <c r="D1683" t="s">
        <v>465</v>
      </c>
      <c r="E1683" t="s">
        <v>483</v>
      </c>
      <c r="F1683" s="20">
        <v>2041</v>
      </c>
      <c r="G1683" s="20">
        <v>31</v>
      </c>
      <c r="H1683" s="11">
        <v>1028.0128669400799</v>
      </c>
      <c r="I1683" s="10">
        <v>4750135.4696171703</v>
      </c>
      <c r="J1683" s="33">
        <f t="shared" si="104"/>
        <v>2.1641758924886641E-4</v>
      </c>
      <c r="K1683" s="33">
        <f t="shared" si="105"/>
        <v>2.1639417265173488E-4</v>
      </c>
      <c r="L1683" s="33">
        <f t="shared" si="106"/>
        <v>0.99983085468251431</v>
      </c>
      <c r="M1683" s="33">
        <f t="shared" si="107"/>
        <v>0.99961449711192363</v>
      </c>
    </row>
    <row r="1684" spans="1:13" ht="27.6">
      <c r="A1684" t="s">
        <v>164</v>
      </c>
      <c r="B1684" t="s">
        <v>228</v>
      </c>
      <c r="C1684" s="14" t="s">
        <v>230</v>
      </c>
      <c r="D1684" t="s">
        <v>465</v>
      </c>
      <c r="E1684" t="s">
        <v>483</v>
      </c>
      <c r="F1684" s="20">
        <v>2041</v>
      </c>
      <c r="G1684" s="20">
        <v>32</v>
      </c>
      <c r="H1684" s="11">
        <v>1066.6758747762899</v>
      </c>
      <c r="I1684" s="10">
        <v>4679423.8241366902</v>
      </c>
      <c r="J1684" s="33">
        <f t="shared" si="104"/>
        <v>2.2795025944739714E-4</v>
      </c>
      <c r="K1684" s="33">
        <f t="shared" si="105"/>
        <v>2.2792428076101601E-4</v>
      </c>
      <c r="L1684" s="33">
        <f t="shared" si="106"/>
        <v>0.99961449711192363</v>
      </c>
      <c r="M1684" s="33">
        <f t="shared" si="107"/>
        <v>0.99938666069663107</v>
      </c>
    </row>
    <row r="1685" spans="1:13" ht="27.6">
      <c r="A1685" t="s">
        <v>164</v>
      </c>
      <c r="B1685" t="s">
        <v>228</v>
      </c>
      <c r="C1685" s="14" t="s">
        <v>230</v>
      </c>
      <c r="D1685" t="s">
        <v>465</v>
      </c>
      <c r="E1685" t="s">
        <v>483</v>
      </c>
      <c r="F1685" s="20">
        <v>2041</v>
      </c>
      <c r="G1685" s="20">
        <v>33</v>
      </c>
      <c r="H1685" s="11">
        <v>1119.92710263462</v>
      </c>
      <c r="I1685" s="10">
        <v>4636723.8663419997</v>
      </c>
      <c r="J1685" s="33">
        <f t="shared" si="104"/>
        <v>2.4153413809353111E-4</v>
      </c>
      <c r="K1685" s="33">
        <f t="shared" si="105"/>
        <v>2.4150497107189306E-4</v>
      </c>
      <c r="L1685" s="33">
        <f t="shared" si="106"/>
        <v>0.99938666069663107</v>
      </c>
      <c r="M1685" s="33">
        <f t="shared" si="107"/>
        <v>0.99914530385004985</v>
      </c>
    </row>
    <row r="1686" spans="1:13" ht="27.6">
      <c r="A1686" t="s">
        <v>164</v>
      </c>
      <c r="B1686" t="s">
        <v>228</v>
      </c>
      <c r="C1686" s="14" t="s">
        <v>230</v>
      </c>
      <c r="D1686" t="s">
        <v>465</v>
      </c>
      <c r="E1686" t="s">
        <v>483</v>
      </c>
      <c r="F1686" s="20">
        <v>2041</v>
      </c>
      <c r="G1686" s="20">
        <v>34</v>
      </c>
      <c r="H1686" s="11">
        <v>1253.6108706085599</v>
      </c>
      <c r="I1686" s="10">
        <v>4662406.6476209201</v>
      </c>
      <c r="J1686" s="33">
        <f t="shared" si="104"/>
        <v>2.6887634763652333E-4</v>
      </c>
      <c r="K1686" s="33">
        <f t="shared" si="105"/>
        <v>2.6884020363082684E-4</v>
      </c>
      <c r="L1686" s="33">
        <f t="shared" si="106"/>
        <v>0.99914530385004985</v>
      </c>
      <c r="M1686" s="33">
        <f t="shared" si="107"/>
        <v>0.99887669342310603</v>
      </c>
    </row>
    <row r="1687" spans="1:13" ht="27.6">
      <c r="A1687" t="s">
        <v>164</v>
      </c>
      <c r="B1687" t="s">
        <v>228</v>
      </c>
      <c r="C1687" s="14" t="s">
        <v>230</v>
      </c>
      <c r="D1687" t="s">
        <v>465</v>
      </c>
      <c r="E1687" t="s">
        <v>483</v>
      </c>
      <c r="F1687" s="20">
        <v>2041</v>
      </c>
      <c r="G1687" s="20">
        <v>35</v>
      </c>
      <c r="H1687" s="11">
        <v>1635.68543050413</v>
      </c>
      <c r="I1687" s="10">
        <v>4579041.7681774003</v>
      </c>
      <c r="J1687" s="33">
        <f t="shared" si="104"/>
        <v>3.5721129295467925E-4</v>
      </c>
      <c r="K1687" s="33">
        <f t="shared" si="105"/>
        <v>3.5714750059678835E-4</v>
      </c>
      <c r="L1687" s="33">
        <f t="shared" si="106"/>
        <v>0.99887669342310603</v>
      </c>
      <c r="M1687" s="33">
        <f t="shared" si="107"/>
        <v>0.99851994710864556</v>
      </c>
    </row>
    <row r="1688" spans="1:13" ht="27.6">
      <c r="A1688" t="s">
        <v>164</v>
      </c>
      <c r="B1688" t="s">
        <v>228</v>
      </c>
      <c r="C1688" s="14" t="s">
        <v>230</v>
      </c>
      <c r="D1688" t="s">
        <v>465</v>
      </c>
      <c r="E1688" t="s">
        <v>483</v>
      </c>
      <c r="F1688" s="20">
        <v>2041</v>
      </c>
      <c r="G1688" s="20">
        <v>36</v>
      </c>
      <c r="H1688" s="11">
        <v>1870.4381825390701</v>
      </c>
      <c r="I1688" s="10">
        <v>4517012.2362928204</v>
      </c>
      <c r="J1688" s="33">
        <f t="shared" si="104"/>
        <v>4.1408747302269138E-4</v>
      </c>
      <c r="K1688" s="33">
        <f t="shared" si="105"/>
        <v>4.1400175063766032E-4</v>
      </c>
      <c r="L1688" s="33">
        <f t="shared" si="106"/>
        <v>0.99851994710864556</v>
      </c>
      <c r="M1688" s="33">
        <f t="shared" si="107"/>
        <v>0.99810655810249593</v>
      </c>
    </row>
    <row r="1689" spans="1:13" ht="27.6">
      <c r="A1689" t="s">
        <v>164</v>
      </c>
      <c r="B1689" t="s">
        <v>228</v>
      </c>
      <c r="C1689" s="14" t="s">
        <v>230</v>
      </c>
      <c r="D1689" t="s">
        <v>465</v>
      </c>
      <c r="E1689" t="s">
        <v>483</v>
      </c>
      <c r="F1689" s="20">
        <v>2041</v>
      </c>
      <c r="G1689" s="20">
        <v>37</v>
      </c>
      <c r="H1689" s="11">
        <v>1953.59573479916</v>
      </c>
      <c r="I1689" s="10">
        <v>4387713.0151183298</v>
      </c>
      <c r="J1689" s="33">
        <f t="shared" si="104"/>
        <v>4.4524236842014031E-4</v>
      </c>
      <c r="K1689" s="33">
        <f t="shared" si="105"/>
        <v>4.4514326274602833E-4</v>
      </c>
      <c r="L1689" s="33">
        <f t="shared" si="106"/>
        <v>0.99810655810249593</v>
      </c>
      <c r="M1689" s="33">
        <f t="shared" si="107"/>
        <v>0.99766225769265393</v>
      </c>
    </row>
    <row r="1690" spans="1:13" ht="27.6">
      <c r="A1690" t="s">
        <v>164</v>
      </c>
      <c r="B1690" t="s">
        <v>228</v>
      </c>
      <c r="C1690" s="14" t="s">
        <v>230</v>
      </c>
      <c r="D1690" t="s">
        <v>465</v>
      </c>
      <c r="E1690" t="s">
        <v>483</v>
      </c>
      <c r="F1690" s="20">
        <v>2041</v>
      </c>
      <c r="G1690" s="20">
        <v>38</v>
      </c>
      <c r="H1690" s="11">
        <v>2075.06816063109</v>
      </c>
      <c r="I1690" s="10">
        <v>4320915.6451421902</v>
      </c>
      <c r="J1690" s="33">
        <f t="shared" si="104"/>
        <v>4.8023806319014704E-4</v>
      </c>
      <c r="K1690" s="33">
        <f t="shared" si="105"/>
        <v>4.8012276734865633E-4</v>
      </c>
      <c r="L1690" s="33">
        <f t="shared" si="106"/>
        <v>0.99766225769265393</v>
      </c>
      <c r="M1690" s="33">
        <f t="shared" si="107"/>
        <v>0.99718325732861124</v>
      </c>
    </row>
    <row r="1691" spans="1:13" ht="27.6">
      <c r="A1691" t="s">
        <v>164</v>
      </c>
      <c r="B1691" t="s">
        <v>228</v>
      </c>
      <c r="C1691" s="14" t="s">
        <v>230</v>
      </c>
      <c r="D1691" t="s">
        <v>465</v>
      </c>
      <c r="E1691" t="s">
        <v>483</v>
      </c>
      <c r="F1691" s="20">
        <v>2041</v>
      </c>
      <c r="G1691" s="20">
        <v>39</v>
      </c>
      <c r="H1691" s="11">
        <v>2387.9702916869701</v>
      </c>
      <c r="I1691" s="10">
        <v>4296475.5578421904</v>
      </c>
      <c r="J1691" s="33">
        <f t="shared" si="104"/>
        <v>5.5579748087436465E-4</v>
      </c>
      <c r="K1691" s="33">
        <f t="shared" si="105"/>
        <v>5.5564305406585746E-4</v>
      </c>
      <c r="L1691" s="33">
        <f t="shared" si="106"/>
        <v>0.99718325732861124</v>
      </c>
      <c r="M1691" s="33">
        <f t="shared" si="107"/>
        <v>0.99662917937804585</v>
      </c>
    </row>
    <row r="1692" spans="1:13" ht="27.6">
      <c r="A1692" t="s">
        <v>164</v>
      </c>
      <c r="B1692" t="s">
        <v>228</v>
      </c>
      <c r="C1692" s="14" t="s">
        <v>230</v>
      </c>
      <c r="D1692" t="s">
        <v>465</v>
      </c>
      <c r="E1692" t="s">
        <v>483</v>
      </c>
      <c r="F1692" s="20">
        <v>2041</v>
      </c>
      <c r="G1692" s="20">
        <v>40</v>
      </c>
      <c r="H1692" s="11">
        <v>3186.2988776756902</v>
      </c>
      <c r="I1692" s="10">
        <v>4273900.6239556903</v>
      </c>
      <c r="J1692" s="33">
        <f t="shared" si="104"/>
        <v>7.4552479292946798E-4</v>
      </c>
      <c r="K1692" s="33">
        <f t="shared" si="105"/>
        <v>7.4524695836952759E-4</v>
      </c>
      <c r="L1692" s="33">
        <f t="shared" si="106"/>
        <v>0.99662917937804585</v>
      </c>
      <c r="M1692" s="33">
        <f t="shared" si="107"/>
        <v>0.99588644451349206</v>
      </c>
    </row>
    <row r="1693" spans="1:13" ht="27.6">
      <c r="A1693" t="s">
        <v>164</v>
      </c>
      <c r="B1693" t="s">
        <v>228</v>
      </c>
      <c r="C1693" s="14" t="s">
        <v>230</v>
      </c>
      <c r="D1693" t="s">
        <v>465</v>
      </c>
      <c r="E1693" t="s">
        <v>483</v>
      </c>
      <c r="F1693" s="20">
        <v>2041</v>
      </c>
      <c r="G1693" s="20">
        <v>41</v>
      </c>
      <c r="H1693" s="11">
        <v>3506.5560255150599</v>
      </c>
      <c r="I1693" s="10">
        <v>4249972.6690111496</v>
      </c>
      <c r="J1693" s="33">
        <f t="shared" si="104"/>
        <v>8.2507731192797012E-4</v>
      </c>
      <c r="K1693" s="33">
        <f t="shared" si="105"/>
        <v>8.2473702923557823E-4</v>
      </c>
      <c r="L1693" s="33">
        <f t="shared" si="106"/>
        <v>0.99588644451349206</v>
      </c>
      <c r="M1693" s="33">
        <f t="shared" si="107"/>
        <v>0.99506510008578808</v>
      </c>
    </row>
    <row r="1694" spans="1:13" ht="27.6">
      <c r="A1694" t="s">
        <v>164</v>
      </c>
      <c r="B1694" t="s">
        <v>228</v>
      </c>
      <c r="C1694" s="14" t="s">
        <v>230</v>
      </c>
      <c r="D1694" t="s">
        <v>465</v>
      </c>
      <c r="E1694" t="s">
        <v>483</v>
      </c>
      <c r="F1694" s="20">
        <v>2041</v>
      </c>
      <c r="G1694" s="20">
        <v>42</v>
      </c>
      <c r="H1694" s="11">
        <v>3818.22088894632</v>
      </c>
      <c r="I1694" s="10">
        <v>4265367.10852574</v>
      </c>
      <c r="J1694" s="33">
        <f t="shared" si="104"/>
        <v>8.9516817469576036E-4</v>
      </c>
      <c r="K1694" s="33">
        <f t="shared" si="105"/>
        <v>8.9476763119211711E-4</v>
      </c>
      <c r="L1694" s="33">
        <f t="shared" si="106"/>
        <v>0.99506510008578808</v>
      </c>
      <c r="M1694" s="33">
        <f t="shared" si="107"/>
        <v>0.99417474804330241</v>
      </c>
    </row>
    <row r="1695" spans="1:13" ht="27.6">
      <c r="A1695" t="s">
        <v>164</v>
      </c>
      <c r="B1695" t="s">
        <v>228</v>
      </c>
      <c r="C1695" s="14" t="s">
        <v>230</v>
      </c>
      <c r="D1695" t="s">
        <v>465</v>
      </c>
      <c r="E1695" t="s">
        <v>483</v>
      </c>
      <c r="F1695" s="20">
        <v>2041</v>
      </c>
      <c r="G1695" s="20">
        <v>43</v>
      </c>
      <c r="H1695" s="11">
        <v>4205.4756948206305</v>
      </c>
      <c r="I1695" s="10">
        <v>4318746.7972136699</v>
      </c>
      <c r="J1695" s="33">
        <f t="shared" si="104"/>
        <v>9.7377222890998876E-4</v>
      </c>
      <c r="K1695" s="33">
        <f t="shared" si="105"/>
        <v>9.7329826658931751E-4</v>
      </c>
      <c r="L1695" s="33">
        <f t="shared" si="106"/>
        <v>0.99417474804330241</v>
      </c>
      <c r="M1695" s="33">
        <f t="shared" si="107"/>
        <v>0.99320711948434504</v>
      </c>
    </row>
    <row r="1696" spans="1:13" ht="27.6">
      <c r="A1696" t="s">
        <v>164</v>
      </c>
      <c r="B1696" t="s">
        <v>228</v>
      </c>
      <c r="C1696" s="14" t="s">
        <v>230</v>
      </c>
      <c r="D1696" t="s">
        <v>465</v>
      </c>
      <c r="E1696" t="s">
        <v>483</v>
      </c>
      <c r="F1696" s="20">
        <v>2041</v>
      </c>
      <c r="G1696" s="20">
        <v>44</v>
      </c>
      <c r="H1696" s="11">
        <v>4942.4091130805</v>
      </c>
      <c r="I1696" s="10">
        <v>4447508.5590730496</v>
      </c>
      <c r="J1696" s="33">
        <f t="shared" si="104"/>
        <v>1.111275908170618E-3</v>
      </c>
      <c r="K1696" s="33">
        <f t="shared" si="105"/>
        <v>1.1106586697604559E-3</v>
      </c>
      <c r="L1696" s="33">
        <f t="shared" si="106"/>
        <v>0.99320711948434504</v>
      </c>
      <c r="M1696" s="33">
        <f t="shared" si="107"/>
        <v>0.9921040053862219</v>
      </c>
    </row>
    <row r="1697" spans="1:13" ht="27.6">
      <c r="A1697" t="s">
        <v>164</v>
      </c>
      <c r="B1697" t="s">
        <v>228</v>
      </c>
      <c r="C1697" s="14" t="s">
        <v>230</v>
      </c>
      <c r="D1697" t="s">
        <v>465</v>
      </c>
      <c r="E1697" t="s">
        <v>483</v>
      </c>
      <c r="F1697" s="20">
        <v>2041</v>
      </c>
      <c r="G1697" s="20">
        <v>45</v>
      </c>
      <c r="H1697" s="11">
        <v>6261.1380004692501</v>
      </c>
      <c r="I1697" s="10">
        <v>4398206.9162757099</v>
      </c>
      <c r="J1697" s="33">
        <f t="shared" si="104"/>
        <v>1.4235660394465986E-3</v>
      </c>
      <c r="K1697" s="33">
        <f t="shared" si="105"/>
        <v>1.4225532499602123E-3</v>
      </c>
      <c r="L1697" s="33">
        <f t="shared" si="106"/>
        <v>0.9921040053862219</v>
      </c>
      <c r="M1697" s="33">
        <f t="shared" si="107"/>
        <v>0.99069268460906124</v>
      </c>
    </row>
    <row r="1698" spans="1:13" ht="27.6">
      <c r="A1698" t="s">
        <v>164</v>
      </c>
      <c r="B1698" t="s">
        <v>228</v>
      </c>
      <c r="C1698" s="14" t="s">
        <v>230</v>
      </c>
      <c r="D1698" t="s">
        <v>465</v>
      </c>
      <c r="E1698" t="s">
        <v>483</v>
      </c>
      <c r="F1698" s="20">
        <v>2041</v>
      </c>
      <c r="G1698" s="20">
        <v>46</v>
      </c>
      <c r="H1698" s="11">
        <v>6711.1194762881696</v>
      </c>
      <c r="I1698" s="10">
        <v>4317775.2896324899</v>
      </c>
      <c r="J1698" s="33">
        <f t="shared" si="104"/>
        <v>1.5543003111816388E-3</v>
      </c>
      <c r="K1698" s="33">
        <f t="shared" si="105"/>
        <v>1.5530930120357667E-3</v>
      </c>
      <c r="L1698" s="33">
        <f t="shared" si="106"/>
        <v>0.99069268460906124</v>
      </c>
      <c r="M1698" s="33">
        <f t="shared" si="107"/>
        <v>0.98915404672351992</v>
      </c>
    </row>
    <row r="1699" spans="1:13" ht="27.6">
      <c r="A1699" t="s">
        <v>164</v>
      </c>
      <c r="B1699" t="s">
        <v>228</v>
      </c>
      <c r="C1699" s="14" t="s">
        <v>230</v>
      </c>
      <c r="D1699" t="s">
        <v>465</v>
      </c>
      <c r="E1699" t="s">
        <v>483</v>
      </c>
      <c r="F1699" s="20">
        <v>2041</v>
      </c>
      <c r="G1699" s="20">
        <v>47</v>
      </c>
      <c r="H1699" s="11">
        <v>7235.2680811578002</v>
      </c>
      <c r="I1699" s="10">
        <v>4252896.8832277702</v>
      </c>
      <c r="J1699" s="33">
        <f t="shared" si="104"/>
        <v>1.7012564094115857E-3</v>
      </c>
      <c r="K1699" s="33">
        <f t="shared" si="105"/>
        <v>1.6998100930275539E-3</v>
      </c>
      <c r="L1699" s="33">
        <f t="shared" si="106"/>
        <v>0.98915404672351992</v>
      </c>
      <c r="M1699" s="33">
        <f t="shared" si="107"/>
        <v>0.9874726726913402</v>
      </c>
    </row>
    <row r="1700" spans="1:13" ht="27.6">
      <c r="A1700" t="s">
        <v>164</v>
      </c>
      <c r="B1700" t="s">
        <v>228</v>
      </c>
      <c r="C1700" s="14" t="s">
        <v>230</v>
      </c>
      <c r="D1700" t="s">
        <v>465</v>
      </c>
      <c r="E1700" t="s">
        <v>483</v>
      </c>
      <c r="F1700" s="20">
        <v>2041</v>
      </c>
      <c r="G1700" s="20">
        <v>48</v>
      </c>
      <c r="H1700" s="11">
        <v>7811.79676076741</v>
      </c>
      <c r="I1700" s="10">
        <v>4190716.4227581099</v>
      </c>
      <c r="J1700" s="33">
        <f t="shared" si="104"/>
        <v>1.8640719086466114E-3</v>
      </c>
      <c r="K1700" s="33">
        <f t="shared" si="105"/>
        <v>1.862335605638421E-3</v>
      </c>
      <c r="L1700" s="33">
        <f t="shared" si="106"/>
        <v>0.9874726726913402</v>
      </c>
      <c r="M1700" s="33">
        <f t="shared" si="107"/>
        <v>0.98563366717339218</v>
      </c>
    </row>
    <row r="1701" spans="1:13" ht="27.6">
      <c r="A1701" t="s">
        <v>164</v>
      </c>
      <c r="B1701" t="s">
        <v>228</v>
      </c>
      <c r="C1701" s="14" t="s">
        <v>230</v>
      </c>
      <c r="D1701" t="s">
        <v>465</v>
      </c>
      <c r="E1701" t="s">
        <v>483</v>
      </c>
      <c r="F1701" s="20">
        <v>2041</v>
      </c>
      <c r="G1701" s="20">
        <v>49</v>
      </c>
      <c r="H1701" s="11">
        <v>8601.8508727430708</v>
      </c>
      <c r="I1701" s="10">
        <v>4216169.2377048898</v>
      </c>
      <c r="J1701" s="33">
        <f t="shared" si="104"/>
        <v>2.0402053114512942E-3</v>
      </c>
      <c r="K1701" s="33">
        <f t="shared" si="105"/>
        <v>2.0381255072444704E-3</v>
      </c>
      <c r="L1701" s="33">
        <f t="shared" si="106"/>
        <v>0.98563366717339218</v>
      </c>
      <c r="M1701" s="33">
        <f t="shared" si="107"/>
        <v>0.98362482205552715</v>
      </c>
    </row>
    <row r="1702" spans="1:13" ht="27.6">
      <c r="A1702" t="s">
        <v>164</v>
      </c>
      <c r="B1702" t="s">
        <v>228</v>
      </c>
      <c r="C1702" s="14" t="s">
        <v>230</v>
      </c>
      <c r="D1702" t="s">
        <v>465</v>
      </c>
      <c r="E1702" t="s">
        <v>483</v>
      </c>
      <c r="F1702" s="20">
        <v>2041</v>
      </c>
      <c r="G1702" s="20">
        <v>50</v>
      </c>
      <c r="H1702" s="11">
        <v>9884.3427513204006</v>
      </c>
      <c r="I1702" s="10">
        <v>4221073.0438291896</v>
      </c>
      <c r="J1702" s="33">
        <f t="shared" si="104"/>
        <v>2.3416658865381109E-3</v>
      </c>
      <c r="K1702" s="33">
        <f t="shared" si="105"/>
        <v>2.3389263257719284E-3</v>
      </c>
      <c r="L1702" s="33">
        <f t="shared" si="106"/>
        <v>0.98362482205552715</v>
      </c>
      <c r="M1702" s="33">
        <f t="shared" si="107"/>
        <v>0.9813241960645388</v>
      </c>
    </row>
    <row r="1703" spans="1:13" ht="27.6">
      <c r="A1703" t="s">
        <v>164</v>
      </c>
      <c r="B1703" t="s">
        <v>228</v>
      </c>
      <c r="C1703" s="14" t="s">
        <v>230</v>
      </c>
      <c r="D1703" t="s">
        <v>465</v>
      </c>
      <c r="E1703" t="s">
        <v>483</v>
      </c>
      <c r="F1703" s="20">
        <v>2041</v>
      </c>
      <c r="G1703" s="20">
        <v>51</v>
      </c>
      <c r="H1703" s="11">
        <v>14521.698002356099</v>
      </c>
      <c r="I1703" s="10">
        <v>6207143.07166842</v>
      </c>
      <c r="J1703" s="33">
        <f t="shared" si="104"/>
        <v>2.3395139816638393E-3</v>
      </c>
      <c r="K1703" s="33">
        <f t="shared" si="105"/>
        <v>2.3367794517346052E-3</v>
      </c>
      <c r="L1703" s="33">
        <f t="shared" si="106"/>
        <v>0.9813241960645388</v>
      </c>
      <c r="M1703" s="33">
        <f t="shared" si="107"/>
        <v>0.97903105784768518</v>
      </c>
    </row>
    <row r="1704" spans="1:13" ht="27.6">
      <c r="A1704" t="s">
        <v>164</v>
      </c>
      <c r="B1704" t="s">
        <v>228</v>
      </c>
      <c r="C1704" s="14" t="s">
        <v>230</v>
      </c>
      <c r="D1704" t="s">
        <v>465</v>
      </c>
      <c r="E1704" t="s">
        <v>483</v>
      </c>
      <c r="F1704" s="20">
        <v>2041</v>
      </c>
      <c r="G1704" s="20">
        <v>52</v>
      </c>
      <c r="H1704" s="11">
        <v>11616.603891342</v>
      </c>
      <c r="I1704" s="10">
        <v>4151443.0767623498</v>
      </c>
      <c r="J1704" s="33">
        <f t="shared" si="104"/>
        <v>2.798208641319399E-3</v>
      </c>
      <c r="K1704" s="33">
        <f t="shared" si="105"/>
        <v>2.7942973046151121E-3</v>
      </c>
      <c r="L1704" s="33">
        <f t="shared" si="106"/>
        <v>0.97903105784768518</v>
      </c>
      <c r="M1704" s="33">
        <f t="shared" si="107"/>
        <v>0.97629535400160694</v>
      </c>
    </row>
    <row r="1705" spans="1:13" ht="27.6">
      <c r="A1705" t="s">
        <v>164</v>
      </c>
      <c r="B1705" t="s">
        <v>228</v>
      </c>
      <c r="C1705" s="14" t="s">
        <v>230</v>
      </c>
      <c r="D1705" t="s">
        <v>465</v>
      </c>
      <c r="E1705" t="s">
        <v>483</v>
      </c>
      <c r="F1705" s="20">
        <v>2041</v>
      </c>
      <c r="G1705" s="20">
        <v>53</v>
      </c>
      <c r="H1705" s="11">
        <v>12578.042284598399</v>
      </c>
      <c r="I1705" s="10">
        <v>4118747.1950070602</v>
      </c>
      <c r="J1705" s="33">
        <f t="shared" si="104"/>
        <v>3.0538514963594017E-3</v>
      </c>
      <c r="K1705" s="33">
        <f t="shared" si="105"/>
        <v>3.0491932349645534E-3</v>
      </c>
      <c r="L1705" s="33">
        <f t="shared" si="106"/>
        <v>0.97629535400160694</v>
      </c>
      <c r="M1705" s="33">
        <f t="shared" si="107"/>
        <v>0.9733184408128579</v>
      </c>
    </row>
    <row r="1706" spans="1:13" ht="27.6">
      <c r="A1706" t="s">
        <v>164</v>
      </c>
      <c r="B1706" t="s">
        <v>228</v>
      </c>
      <c r="C1706" s="14" t="s">
        <v>230</v>
      </c>
      <c r="D1706" t="s">
        <v>465</v>
      </c>
      <c r="E1706" t="s">
        <v>483</v>
      </c>
      <c r="F1706" s="20">
        <v>2041</v>
      </c>
      <c r="G1706" s="20">
        <v>54</v>
      </c>
      <c r="H1706" s="11">
        <v>13238.0305217449</v>
      </c>
      <c r="I1706" s="10">
        <v>3974830.44521849</v>
      </c>
      <c r="J1706" s="33">
        <f t="shared" si="104"/>
        <v>3.3304642057548767E-3</v>
      </c>
      <c r="K1706" s="33">
        <f t="shared" si="105"/>
        <v>3.3249243616326751E-3</v>
      </c>
      <c r="L1706" s="33">
        <f t="shared" si="106"/>
        <v>0.9733184408128579</v>
      </c>
      <c r="M1706" s="33">
        <f t="shared" si="107"/>
        <v>0.97008223061737286</v>
      </c>
    </row>
    <row r="1707" spans="1:13" ht="27.6">
      <c r="A1707" t="s">
        <v>164</v>
      </c>
      <c r="B1707" t="s">
        <v>228</v>
      </c>
      <c r="C1707" s="14" t="s">
        <v>230</v>
      </c>
      <c r="D1707" t="s">
        <v>465</v>
      </c>
      <c r="E1707" t="s">
        <v>483</v>
      </c>
      <c r="F1707" s="20">
        <v>2041</v>
      </c>
      <c r="G1707" s="20">
        <v>55</v>
      </c>
      <c r="H1707" s="11">
        <v>14103.762855299499</v>
      </c>
      <c r="I1707" s="10">
        <v>3922824.6905517001</v>
      </c>
      <c r="J1707" s="33">
        <f t="shared" si="104"/>
        <v>3.5953079650153747E-3</v>
      </c>
      <c r="K1707" s="33">
        <f t="shared" si="105"/>
        <v>3.5888525840119812E-3</v>
      </c>
      <c r="L1707" s="33">
        <f t="shared" si="106"/>
        <v>0.97008223061737286</v>
      </c>
      <c r="M1707" s="33">
        <f t="shared" si="107"/>
        <v>0.96660074849731759</v>
      </c>
    </row>
    <row r="1708" spans="1:13" ht="27.6">
      <c r="A1708" t="s">
        <v>164</v>
      </c>
      <c r="B1708" t="s">
        <v>228</v>
      </c>
      <c r="C1708" s="14" t="s">
        <v>230</v>
      </c>
      <c r="D1708" t="s">
        <v>465</v>
      </c>
      <c r="E1708" t="s">
        <v>483</v>
      </c>
      <c r="F1708" s="20">
        <v>2041</v>
      </c>
      <c r="G1708" s="20">
        <v>56</v>
      </c>
      <c r="H1708" s="11">
        <v>15502.1689953442</v>
      </c>
      <c r="I1708" s="10">
        <v>3957186.5061027599</v>
      </c>
      <c r="J1708" s="33">
        <f t="shared" si="104"/>
        <v>3.9174724192142085E-3</v>
      </c>
      <c r="K1708" s="33">
        <f t="shared" si="105"/>
        <v>3.9098091343049424E-3</v>
      </c>
      <c r="L1708" s="33">
        <f t="shared" si="106"/>
        <v>0.96660074849731759</v>
      </c>
      <c r="M1708" s="33">
        <f t="shared" si="107"/>
        <v>0.96282152406161681</v>
      </c>
    </row>
    <row r="1709" spans="1:13" ht="27.6">
      <c r="A1709" t="s">
        <v>164</v>
      </c>
      <c r="B1709" t="s">
        <v>228</v>
      </c>
      <c r="C1709" s="14" t="s">
        <v>230</v>
      </c>
      <c r="D1709" t="s">
        <v>465</v>
      </c>
      <c r="E1709" t="s">
        <v>483</v>
      </c>
      <c r="F1709" s="20">
        <v>2041</v>
      </c>
      <c r="G1709" s="20">
        <v>57</v>
      </c>
      <c r="H1709" s="11">
        <v>17150.7747246992</v>
      </c>
      <c r="I1709" s="10">
        <v>4012715.7240464101</v>
      </c>
      <c r="J1709" s="33">
        <f t="shared" si="104"/>
        <v>4.2741065911851865E-3</v>
      </c>
      <c r="K1709" s="33">
        <f t="shared" si="105"/>
        <v>4.2649855969364436E-3</v>
      </c>
      <c r="L1709" s="33">
        <f t="shared" si="106"/>
        <v>0.96282152406161681</v>
      </c>
      <c r="M1709" s="33">
        <f t="shared" si="107"/>
        <v>0.95871510412907357</v>
      </c>
    </row>
    <row r="1710" spans="1:13" ht="27.6">
      <c r="A1710" t="s">
        <v>164</v>
      </c>
      <c r="B1710" t="s">
        <v>228</v>
      </c>
      <c r="C1710" s="14" t="s">
        <v>230</v>
      </c>
      <c r="D1710" t="s">
        <v>465</v>
      </c>
      <c r="E1710" t="s">
        <v>483</v>
      </c>
      <c r="F1710" s="20">
        <v>2041</v>
      </c>
      <c r="G1710" s="20">
        <v>58</v>
      </c>
      <c r="H1710" s="11">
        <v>18509.656400782402</v>
      </c>
      <c r="I1710" s="10">
        <v>3964235.4259619</v>
      </c>
      <c r="J1710" s="33">
        <f t="shared" si="104"/>
        <v>4.6691617454306805E-3</v>
      </c>
      <c r="K1710" s="33">
        <f t="shared" si="105"/>
        <v>4.6582781553977659E-3</v>
      </c>
      <c r="L1710" s="33">
        <f t="shared" si="106"/>
        <v>0.95871510412907357</v>
      </c>
      <c r="M1710" s="33">
        <f t="shared" si="107"/>
        <v>0.95424914250225923</v>
      </c>
    </row>
    <row r="1711" spans="1:13" ht="27.6">
      <c r="A1711" t="s">
        <v>164</v>
      </c>
      <c r="B1711" t="s">
        <v>228</v>
      </c>
      <c r="C1711" s="14" t="s">
        <v>230</v>
      </c>
      <c r="D1711" t="s">
        <v>465</v>
      </c>
      <c r="E1711" t="s">
        <v>483</v>
      </c>
      <c r="F1711" s="20">
        <v>2041</v>
      </c>
      <c r="G1711" s="20">
        <v>59</v>
      </c>
      <c r="H1711" s="11">
        <v>19479.216660503</v>
      </c>
      <c r="I1711" s="10">
        <v>3810120.8035884402</v>
      </c>
      <c r="J1711" s="33">
        <f t="shared" si="104"/>
        <v>5.1124931897584781E-3</v>
      </c>
      <c r="K1711" s="33">
        <f t="shared" si="105"/>
        <v>5.0994466393865512E-3</v>
      </c>
      <c r="L1711" s="33">
        <f t="shared" si="106"/>
        <v>0.95424914250225923</v>
      </c>
      <c r="M1711" s="33">
        <f t="shared" si="107"/>
        <v>0.94938299991938857</v>
      </c>
    </row>
    <row r="1712" spans="1:13" ht="27.6">
      <c r="A1712" t="s">
        <v>164</v>
      </c>
      <c r="B1712" t="s">
        <v>228</v>
      </c>
      <c r="C1712" s="14" t="s">
        <v>230</v>
      </c>
      <c r="D1712" t="s">
        <v>465</v>
      </c>
      <c r="E1712" t="s">
        <v>483</v>
      </c>
      <c r="F1712" s="20">
        <v>2041</v>
      </c>
      <c r="G1712" s="20">
        <v>60</v>
      </c>
      <c r="H1712" s="11">
        <v>20685.8904682225</v>
      </c>
      <c r="I1712" s="10">
        <v>3712707.8249397902</v>
      </c>
      <c r="J1712" s="33">
        <f t="shared" si="104"/>
        <v>5.5716451289990667E-3</v>
      </c>
      <c r="K1712" s="33">
        <f t="shared" si="105"/>
        <v>5.5561523011449232E-3</v>
      </c>
      <c r="L1712" s="33">
        <f t="shared" si="106"/>
        <v>0.94938299991938857</v>
      </c>
      <c r="M1712" s="33">
        <f t="shared" si="107"/>
        <v>0.94410808337971863</v>
      </c>
    </row>
    <row r="1713" spans="1:13" ht="27.6">
      <c r="A1713" t="s">
        <v>164</v>
      </c>
      <c r="B1713" t="s">
        <v>228</v>
      </c>
      <c r="C1713" s="14" t="s">
        <v>230</v>
      </c>
      <c r="D1713" t="s">
        <v>465</v>
      </c>
      <c r="E1713" t="s">
        <v>483</v>
      </c>
      <c r="F1713" s="20">
        <v>2041</v>
      </c>
      <c r="G1713" s="20">
        <v>61</v>
      </c>
      <c r="H1713" s="11">
        <v>22115.525264705801</v>
      </c>
      <c r="I1713" s="10">
        <v>3627947.9813951999</v>
      </c>
      <c r="J1713" s="33">
        <f t="shared" si="104"/>
        <v>6.0958771675113247E-3</v>
      </c>
      <c r="K1713" s="33">
        <f t="shared" si="105"/>
        <v>6.0773350043387131E-3</v>
      </c>
      <c r="L1713" s="33">
        <f t="shared" si="106"/>
        <v>0.94410808337971863</v>
      </c>
      <c r="M1713" s="33">
        <f t="shared" si="107"/>
        <v>0.93837042227671597</v>
      </c>
    </row>
    <row r="1714" spans="1:13" ht="27.6">
      <c r="A1714" t="s">
        <v>164</v>
      </c>
      <c r="B1714" t="s">
        <v>228</v>
      </c>
      <c r="C1714" s="14" t="s">
        <v>230</v>
      </c>
      <c r="D1714" t="s">
        <v>465</v>
      </c>
      <c r="E1714" t="s">
        <v>483</v>
      </c>
      <c r="F1714" s="20">
        <v>2041</v>
      </c>
      <c r="G1714" s="20">
        <v>62</v>
      </c>
      <c r="H1714" s="11">
        <v>23644.625648265901</v>
      </c>
      <c r="I1714" s="10">
        <v>3536712.3933718</v>
      </c>
      <c r="J1714" s="33">
        <f t="shared" si="104"/>
        <v>6.6854816050574565E-3</v>
      </c>
      <c r="K1714" s="33">
        <f t="shared" si="105"/>
        <v>6.6631834917921795E-3</v>
      </c>
      <c r="L1714" s="33">
        <f t="shared" si="106"/>
        <v>0.93837042227671597</v>
      </c>
      <c r="M1714" s="33">
        <f t="shared" si="107"/>
        <v>0.93211788796981565</v>
      </c>
    </row>
    <row r="1715" spans="1:13" ht="27.6">
      <c r="A1715" t="s">
        <v>164</v>
      </c>
      <c r="B1715" t="s">
        <v>228</v>
      </c>
      <c r="C1715" s="14" t="s">
        <v>230</v>
      </c>
      <c r="D1715" t="s">
        <v>465</v>
      </c>
      <c r="E1715" t="s">
        <v>483</v>
      </c>
      <c r="F1715" s="20">
        <v>2041</v>
      </c>
      <c r="G1715" s="20">
        <v>63</v>
      </c>
      <c r="H1715" s="11">
        <v>25126.0569491024</v>
      </c>
      <c r="I1715" s="10">
        <v>3426382.5423447001</v>
      </c>
      <c r="J1715" s="33">
        <f t="shared" si="104"/>
        <v>7.333114921811516E-3</v>
      </c>
      <c r="K1715" s="33">
        <f t="shared" si="105"/>
        <v>7.3062932367944367E-3</v>
      </c>
      <c r="L1715" s="33">
        <f t="shared" si="106"/>
        <v>0.93211788796981565</v>
      </c>
      <c r="M1715" s="33">
        <f t="shared" si="107"/>
        <v>0.92530756134904668</v>
      </c>
    </row>
    <row r="1716" spans="1:13" ht="27.6">
      <c r="A1716" t="s">
        <v>164</v>
      </c>
      <c r="B1716" t="s">
        <v>228</v>
      </c>
      <c r="C1716" s="14" t="s">
        <v>230</v>
      </c>
      <c r="D1716" t="s">
        <v>465</v>
      </c>
      <c r="E1716" t="s">
        <v>483</v>
      </c>
      <c r="F1716" s="20">
        <v>2041</v>
      </c>
      <c r="G1716" s="20">
        <v>64</v>
      </c>
      <c r="H1716" s="11">
        <v>26805.1308232464</v>
      </c>
      <c r="I1716" s="10">
        <v>3329032.5283516902</v>
      </c>
      <c r="J1716" s="33">
        <f t="shared" si="104"/>
        <v>8.0519281788209111E-3</v>
      </c>
      <c r="K1716" s="33">
        <f t="shared" si="105"/>
        <v>8.0195982361074281E-3</v>
      </c>
      <c r="L1716" s="33">
        <f t="shared" si="106"/>
        <v>0.92530756134904668</v>
      </c>
      <c r="M1716" s="33">
        <f t="shared" si="107"/>
        <v>0.91788696646219503</v>
      </c>
    </row>
    <row r="1717" spans="1:13" ht="27.6">
      <c r="A1717" t="s">
        <v>164</v>
      </c>
      <c r="B1717" t="s">
        <v>228</v>
      </c>
      <c r="C1717" s="14" t="s">
        <v>230</v>
      </c>
      <c r="D1717" t="s">
        <v>465</v>
      </c>
      <c r="E1717" t="s">
        <v>483</v>
      </c>
      <c r="F1717" s="20">
        <v>2041</v>
      </c>
      <c r="G1717" s="20">
        <v>65</v>
      </c>
      <c r="H1717" s="11">
        <v>27225.305888548301</v>
      </c>
      <c r="I1717" s="10">
        <v>3219989.5032015899</v>
      </c>
      <c r="J1717" s="33">
        <f t="shared" si="104"/>
        <v>8.4550915030867542E-3</v>
      </c>
      <c r="K1717" s="33">
        <f t="shared" si="105"/>
        <v>8.4194477447446792E-3</v>
      </c>
      <c r="L1717" s="33">
        <f t="shared" si="106"/>
        <v>0.91788696646219503</v>
      </c>
      <c r="M1717" s="33">
        <f t="shared" si="107"/>
        <v>0.91015886511248434</v>
      </c>
    </row>
    <row r="1718" spans="1:13" ht="27.6">
      <c r="A1718" t="s">
        <v>164</v>
      </c>
      <c r="B1718" t="s">
        <v>228</v>
      </c>
      <c r="C1718" s="14" t="s">
        <v>230</v>
      </c>
      <c r="D1718" t="s">
        <v>465</v>
      </c>
      <c r="E1718" t="s">
        <v>483</v>
      </c>
      <c r="F1718" s="20">
        <v>2041</v>
      </c>
      <c r="G1718" s="20">
        <v>66</v>
      </c>
      <c r="H1718" s="11">
        <v>28791.468049757201</v>
      </c>
      <c r="I1718" s="10">
        <v>3109209.8697636402</v>
      </c>
      <c r="J1718" s="33">
        <f t="shared" si="104"/>
        <v>9.2600593899265816E-3</v>
      </c>
      <c r="K1718" s="33">
        <f t="shared" si="105"/>
        <v>9.2173170738478749E-3</v>
      </c>
      <c r="L1718" s="33">
        <f t="shared" si="106"/>
        <v>0.91015886511248434</v>
      </c>
      <c r="M1718" s="33">
        <f t="shared" si="107"/>
        <v>0.90176964226516898</v>
      </c>
    </row>
    <row r="1719" spans="1:13" ht="27.6">
      <c r="A1719" t="s">
        <v>164</v>
      </c>
      <c r="B1719" t="s">
        <v>228</v>
      </c>
      <c r="C1719" s="14" t="s">
        <v>230</v>
      </c>
      <c r="D1719" t="s">
        <v>465</v>
      </c>
      <c r="E1719" t="s">
        <v>483</v>
      </c>
      <c r="F1719" s="20">
        <v>2041</v>
      </c>
      <c r="G1719" s="20">
        <v>67</v>
      </c>
      <c r="H1719" s="11">
        <v>30224.165898510699</v>
      </c>
      <c r="I1719" s="10">
        <v>2973100.4919279101</v>
      </c>
      <c r="J1719" s="33">
        <f t="shared" si="104"/>
        <v>1.0165874305483635E-2</v>
      </c>
      <c r="K1719" s="33">
        <f t="shared" si="105"/>
        <v>1.0114376459895547E-2</v>
      </c>
      <c r="L1719" s="33">
        <f t="shared" si="106"/>
        <v>0.90176964226516898</v>
      </c>
      <c r="M1719" s="33">
        <f t="shared" si="107"/>
        <v>0.89264880462319374</v>
      </c>
    </row>
    <row r="1720" spans="1:13" ht="27.6">
      <c r="A1720" t="s">
        <v>164</v>
      </c>
      <c r="B1720" t="s">
        <v>228</v>
      </c>
      <c r="C1720" s="14" t="s">
        <v>230</v>
      </c>
      <c r="D1720" t="s">
        <v>465</v>
      </c>
      <c r="E1720" t="s">
        <v>483</v>
      </c>
      <c r="F1720" s="20">
        <v>2041</v>
      </c>
      <c r="G1720" s="20">
        <v>68</v>
      </c>
      <c r="H1720" s="11">
        <v>32225.2096974786</v>
      </c>
      <c r="I1720" s="10">
        <v>2885634.8764432999</v>
      </c>
      <c r="J1720" s="33">
        <f t="shared" si="104"/>
        <v>1.1167459182222632E-2</v>
      </c>
      <c r="K1720" s="33">
        <f t="shared" si="105"/>
        <v>1.1105334582958148E-2</v>
      </c>
      <c r="L1720" s="33">
        <f t="shared" si="106"/>
        <v>0.89264880462319374</v>
      </c>
      <c r="M1720" s="33">
        <f t="shared" si="107"/>
        <v>0.88273564098277557</v>
      </c>
    </row>
    <row r="1721" spans="1:13" ht="27.6">
      <c r="A1721" t="s">
        <v>164</v>
      </c>
      <c r="B1721" t="s">
        <v>228</v>
      </c>
      <c r="C1721" s="14" t="s">
        <v>230</v>
      </c>
      <c r="D1721" t="s">
        <v>465</v>
      </c>
      <c r="E1721" t="s">
        <v>483</v>
      </c>
      <c r="F1721" s="20">
        <v>2041</v>
      </c>
      <c r="G1721" s="20">
        <v>69</v>
      </c>
      <c r="H1721" s="11">
        <v>32722.255652547399</v>
      </c>
      <c r="I1721" s="10">
        <v>2662322.4806669401</v>
      </c>
      <c r="J1721" s="33">
        <f t="shared" si="104"/>
        <v>1.2290868551863081E-2</v>
      </c>
      <c r="K1721" s="33">
        <f t="shared" si="105"/>
        <v>1.2215644332714937E-2</v>
      </c>
      <c r="L1721" s="33">
        <f t="shared" si="106"/>
        <v>0.88273564098277557</v>
      </c>
      <c r="M1721" s="33">
        <f t="shared" si="107"/>
        <v>0.8719524563527189</v>
      </c>
    </row>
    <row r="1722" spans="1:13" ht="27.6">
      <c r="A1722" t="s">
        <v>164</v>
      </c>
      <c r="B1722" t="s">
        <v>228</v>
      </c>
      <c r="C1722" s="14" t="s">
        <v>230</v>
      </c>
      <c r="D1722" t="s">
        <v>465</v>
      </c>
      <c r="E1722" t="s">
        <v>483</v>
      </c>
      <c r="F1722" s="20">
        <v>2042</v>
      </c>
      <c r="G1722" s="20">
        <v>30</v>
      </c>
      <c r="H1722" s="11">
        <v>832.58037992291599</v>
      </c>
      <c r="I1722" s="10">
        <v>4906538.32754179</v>
      </c>
      <c r="J1722" s="33">
        <f t="shared" si="104"/>
        <v>1.6968793971289421E-4</v>
      </c>
      <c r="K1722" s="33">
        <f t="shared" si="105"/>
        <v>1.6967354352870334E-4</v>
      </c>
      <c r="L1722" s="33">
        <f t="shared" si="106"/>
        <v>1</v>
      </c>
      <c r="M1722" s="33">
        <f t="shared" si="107"/>
        <v>0.9998303264564713</v>
      </c>
    </row>
    <row r="1723" spans="1:13" ht="27.6">
      <c r="A1723" t="s">
        <v>164</v>
      </c>
      <c r="B1723" t="s">
        <v>228</v>
      </c>
      <c r="C1723" s="14" t="s">
        <v>230</v>
      </c>
      <c r="D1723" t="s">
        <v>465</v>
      </c>
      <c r="E1723" t="s">
        <v>483</v>
      </c>
      <c r="F1723" s="20">
        <v>2042</v>
      </c>
      <c r="G1723" s="20">
        <v>31</v>
      </c>
      <c r="H1723" s="11">
        <v>1058.4226626816501</v>
      </c>
      <c r="I1723" s="10">
        <v>4878382.8070591502</v>
      </c>
      <c r="J1723" s="33">
        <f t="shared" si="104"/>
        <v>2.1696178929420714E-4</v>
      </c>
      <c r="K1723" s="33">
        <f t="shared" si="105"/>
        <v>2.1693825478730222E-4</v>
      </c>
      <c r="L1723" s="33">
        <f t="shared" si="106"/>
        <v>0.9998303264564713</v>
      </c>
      <c r="M1723" s="33">
        <f t="shared" si="107"/>
        <v>0.99961342501036643</v>
      </c>
    </row>
    <row r="1724" spans="1:13" ht="27.6">
      <c r="A1724" t="s">
        <v>164</v>
      </c>
      <c r="B1724" t="s">
        <v>228</v>
      </c>
      <c r="C1724" s="14" t="s">
        <v>230</v>
      </c>
      <c r="D1724" t="s">
        <v>465</v>
      </c>
      <c r="E1724" t="s">
        <v>483</v>
      </c>
      <c r="F1724" s="20">
        <v>2042</v>
      </c>
      <c r="G1724" s="20">
        <v>32</v>
      </c>
      <c r="H1724" s="11">
        <v>1084.01944648534</v>
      </c>
      <c r="I1724" s="10">
        <v>4744641.0882398598</v>
      </c>
      <c r="J1724" s="33">
        <f t="shared" si="104"/>
        <v>2.2847238101364659E-4</v>
      </c>
      <c r="K1724" s="33">
        <f t="shared" si="105"/>
        <v>2.2844628318674509E-4</v>
      </c>
      <c r="L1724" s="33">
        <f t="shared" si="106"/>
        <v>0.99961342501036643</v>
      </c>
      <c r="M1724" s="33">
        <f t="shared" si="107"/>
        <v>0.99938506703879926</v>
      </c>
    </row>
    <row r="1725" spans="1:13" ht="27.6">
      <c r="A1725" t="s">
        <v>164</v>
      </c>
      <c r="B1725" t="s">
        <v>228</v>
      </c>
      <c r="C1725" s="14" t="s">
        <v>230</v>
      </c>
      <c r="D1725" t="s">
        <v>465</v>
      </c>
      <c r="E1725" t="s">
        <v>483</v>
      </c>
      <c r="F1725" s="20">
        <v>2042</v>
      </c>
      <c r="G1725" s="20">
        <v>33</v>
      </c>
      <c r="H1725" s="11">
        <v>1131.0658802335699</v>
      </c>
      <c r="I1725" s="10">
        <v>4673786.6041954197</v>
      </c>
      <c r="J1725" s="33">
        <f t="shared" si="104"/>
        <v>2.4200203732414096E-4</v>
      </c>
      <c r="K1725" s="33">
        <f t="shared" si="105"/>
        <v>2.4197275719306521E-4</v>
      </c>
      <c r="L1725" s="33">
        <f t="shared" si="106"/>
        <v>0.99938506703879926</v>
      </c>
      <c r="M1725" s="33">
        <f t="shared" si="107"/>
        <v>0.99914324307863034</v>
      </c>
    </row>
    <row r="1726" spans="1:13" ht="27.6">
      <c r="A1726" t="s">
        <v>164</v>
      </c>
      <c r="B1726" t="s">
        <v>228</v>
      </c>
      <c r="C1726" s="14" t="s">
        <v>230</v>
      </c>
      <c r="D1726" t="s">
        <v>465</v>
      </c>
      <c r="E1726" t="s">
        <v>483</v>
      </c>
      <c r="F1726" s="20">
        <v>2042</v>
      </c>
      <c r="G1726" s="20">
        <v>34</v>
      </c>
      <c r="H1726" s="11">
        <v>1194.40765419846</v>
      </c>
      <c r="I1726" s="10">
        <v>4630876.1092020497</v>
      </c>
      <c r="J1726" s="33">
        <f t="shared" si="104"/>
        <v>2.579226103296185E-4</v>
      </c>
      <c r="K1726" s="33">
        <f t="shared" si="105"/>
        <v>2.5788935115267364E-4</v>
      </c>
      <c r="L1726" s="33">
        <f t="shared" si="106"/>
        <v>0.99914324307863034</v>
      </c>
      <c r="M1726" s="33">
        <f t="shared" si="107"/>
        <v>0.99888557467596417</v>
      </c>
    </row>
    <row r="1727" spans="1:13" ht="27.6">
      <c r="A1727" t="s">
        <v>164</v>
      </c>
      <c r="B1727" t="s">
        <v>228</v>
      </c>
      <c r="C1727" s="14" t="s">
        <v>230</v>
      </c>
      <c r="D1727" t="s">
        <v>465</v>
      </c>
      <c r="E1727" t="s">
        <v>483</v>
      </c>
      <c r="F1727" s="20">
        <v>2042</v>
      </c>
      <c r="G1727" s="20">
        <v>35</v>
      </c>
      <c r="H1727" s="11">
        <v>1660.5396445732999</v>
      </c>
      <c r="I1727" s="10">
        <v>4656161.29273667</v>
      </c>
      <c r="J1727" s="33">
        <f t="shared" si="104"/>
        <v>3.5663275822588909E-4</v>
      </c>
      <c r="K1727" s="33">
        <f t="shared" si="105"/>
        <v>3.5656917232296248E-4</v>
      </c>
      <c r="L1727" s="33">
        <f t="shared" si="106"/>
        <v>0.99888557467596417</v>
      </c>
      <c r="M1727" s="33">
        <f t="shared" si="107"/>
        <v>0.99852940287335656</v>
      </c>
    </row>
    <row r="1728" spans="1:13" ht="27.6">
      <c r="A1728" t="s">
        <v>164</v>
      </c>
      <c r="B1728" t="s">
        <v>228</v>
      </c>
      <c r="C1728" s="14" t="s">
        <v>230</v>
      </c>
      <c r="D1728" t="s">
        <v>465</v>
      </c>
      <c r="E1728" t="s">
        <v>483</v>
      </c>
      <c r="F1728" s="20">
        <v>2042</v>
      </c>
      <c r="G1728" s="20">
        <v>36</v>
      </c>
      <c r="H1728" s="11">
        <v>1889.3295049180899</v>
      </c>
      <c r="I1728" s="10">
        <v>4572194.6156997196</v>
      </c>
      <c r="J1728" s="33">
        <f t="shared" si="104"/>
        <v>4.1322158475726883E-4</v>
      </c>
      <c r="K1728" s="33">
        <f t="shared" si="105"/>
        <v>4.1313622047678411E-4</v>
      </c>
      <c r="L1728" s="33">
        <f t="shared" si="106"/>
        <v>0.99852940287335656</v>
      </c>
      <c r="M1728" s="33">
        <f t="shared" si="107"/>
        <v>0.99811687420981854</v>
      </c>
    </row>
    <row r="1729" spans="1:13" ht="27.6">
      <c r="A1729" t="s">
        <v>164</v>
      </c>
      <c r="B1729" t="s">
        <v>228</v>
      </c>
      <c r="C1729" s="14" t="s">
        <v>230</v>
      </c>
      <c r="D1729" t="s">
        <v>465</v>
      </c>
      <c r="E1729" t="s">
        <v>483</v>
      </c>
      <c r="F1729" s="20">
        <v>2042</v>
      </c>
      <c r="G1729" s="20">
        <v>37</v>
      </c>
      <c r="H1729" s="11">
        <v>2003.2861949155899</v>
      </c>
      <c r="I1729" s="10">
        <v>4510102.8533167802</v>
      </c>
      <c r="J1729" s="33">
        <f t="shared" si="104"/>
        <v>4.4417749662678996E-4</v>
      </c>
      <c r="K1729" s="33">
        <f t="shared" si="105"/>
        <v>4.4407886440644972E-4</v>
      </c>
      <c r="L1729" s="33">
        <f t="shared" si="106"/>
        <v>0.99811687420981854</v>
      </c>
      <c r="M1729" s="33">
        <f t="shared" si="107"/>
        <v>0.99767363160177458</v>
      </c>
    </row>
    <row r="1730" spans="1:13" ht="27.6">
      <c r="A1730" t="s">
        <v>164</v>
      </c>
      <c r="B1730" t="s">
        <v>228</v>
      </c>
      <c r="C1730" s="14" t="s">
        <v>230</v>
      </c>
      <c r="D1730" t="s">
        <v>465</v>
      </c>
      <c r="E1730" t="s">
        <v>483</v>
      </c>
      <c r="F1730" s="20">
        <v>2042</v>
      </c>
      <c r="G1730" s="20">
        <v>38</v>
      </c>
      <c r="H1730" s="11">
        <v>2098.3247715458801</v>
      </c>
      <c r="I1730" s="10">
        <v>4380540.3995387303</v>
      </c>
      <c r="J1730" s="33">
        <f t="shared" ref="J1730:J1793" si="108">IF(I1730&gt;0,H1730/I1730,0)</f>
        <v>4.7901048276300181E-4</v>
      </c>
      <c r="K1730" s="33">
        <f t="shared" ref="K1730:K1793" si="109">1-EXP(-J1730)</f>
        <v>4.7889577555770835E-4</v>
      </c>
      <c r="L1730" s="33">
        <f t="shared" ref="L1730:L1793" si="110">IF(G1730=30,1,M1729)</f>
        <v>0.99767363160177458</v>
      </c>
      <c r="M1730" s="33">
        <f t="shared" ref="M1730:M1793" si="111">L1730*(1-K1730)</f>
        <v>0.99719584991421517</v>
      </c>
    </row>
    <row r="1731" spans="1:13" ht="27.6">
      <c r="A1731" t="s">
        <v>164</v>
      </c>
      <c r="B1731" t="s">
        <v>228</v>
      </c>
      <c r="C1731" s="14" t="s">
        <v>230</v>
      </c>
      <c r="D1731" t="s">
        <v>465</v>
      </c>
      <c r="E1731" t="s">
        <v>483</v>
      </c>
      <c r="F1731" s="20">
        <v>2042</v>
      </c>
      <c r="G1731" s="20">
        <v>39</v>
      </c>
      <c r="H1731" s="11">
        <v>2233.9536881541599</v>
      </c>
      <c r="I1731" s="10">
        <v>4313340.8191579599</v>
      </c>
      <c r="J1731" s="33">
        <f t="shared" si="108"/>
        <v>5.1791726687395567E-4</v>
      </c>
      <c r="K1731" s="33">
        <f t="shared" si="109"/>
        <v>5.1778317087747272E-4</v>
      </c>
      <c r="L1731" s="33">
        <f t="shared" si="110"/>
        <v>0.99719584991421517</v>
      </c>
      <c r="M1731" s="33">
        <f t="shared" si="111"/>
        <v>0.99667951868506077</v>
      </c>
    </row>
    <row r="1732" spans="1:13" ht="27.6">
      <c r="A1732" t="s">
        <v>164</v>
      </c>
      <c r="B1732" t="s">
        <v>228</v>
      </c>
      <c r="C1732" s="14" t="s">
        <v>230</v>
      </c>
      <c r="D1732" t="s">
        <v>465</v>
      </c>
      <c r="E1732" t="s">
        <v>483</v>
      </c>
      <c r="F1732" s="20">
        <v>2042</v>
      </c>
      <c r="G1732" s="20">
        <v>40</v>
      </c>
      <c r="H1732" s="11">
        <v>3183.7293490524899</v>
      </c>
      <c r="I1732" s="10">
        <v>4288193.5051825596</v>
      </c>
      <c r="J1732" s="33">
        <f t="shared" si="108"/>
        <v>7.4244069098205264E-4</v>
      </c>
      <c r="K1732" s="33">
        <f t="shared" si="109"/>
        <v>7.421651500874038E-4</v>
      </c>
      <c r="L1732" s="33">
        <f t="shared" si="110"/>
        <v>0.99667951868506077</v>
      </c>
      <c r="M1732" s="33">
        <f t="shared" si="111"/>
        <v>0.9959398178804868</v>
      </c>
    </row>
    <row r="1733" spans="1:13" ht="27.6">
      <c r="A1733" t="s">
        <v>164</v>
      </c>
      <c r="B1733" t="s">
        <v>228</v>
      </c>
      <c r="C1733" s="14" t="s">
        <v>230</v>
      </c>
      <c r="D1733" t="s">
        <v>465</v>
      </c>
      <c r="E1733" t="s">
        <v>483</v>
      </c>
      <c r="F1733" s="20">
        <v>2042</v>
      </c>
      <c r="G1733" s="20">
        <v>41</v>
      </c>
      <c r="H1733" s="11">
        <v>3502.62718415373</v>
      </c>
      <c r="I1733" s="10">
        <v>4264330.25601367</v>
      </c>
      <c r="J1733" s="33">
        <f t="shared" si="108"/>
        <v>8.2137802981235646E-4</v>
      </c>
      <c r="K1733" s="33">
        <f t="shared" si="109"/>
        <v>8.2104079121825269E-4</v>
      </c>
      <c r="L1733" s="33">
        <f t="shared" si="110"/>
        <v>0.9959398178804868</v>
      </c>
      <c r="M1733" s="33">
        <f t="shared" si="111"/>
        <v>0.99512211066440848</v>
      </c>
    </row>
    <row r="1734" spans="1:13" ht="27.6">
      <c r="A1734" t="s">
        <v>164</v>
      </c>
      <c r="B1734" t="s">
        <v>228</v>
      </c>
      <c r="C1734" s="14" t="s">
        <v>230</v>
      </c>
      <c r="D1734" t="s">
        <v>465</v>
      </c>
      <c r="E1734" t="s">
        <v>483</v>
      </c>
      <c r="F1734" s="20">
        <v>2042</v>
      </c>
      <c r="G1734" s="20">
        <v>42</v>
      </c>
      <c r="H1734" s="11">
        <v>3778.6923152739901</v>
      </c>
      <c r="I1734" s="10">
        <v>4240358.8066106699</v>
      </c>
      <c r="J1734" s="33">
        <f t="shared" si="108"/>
        <v>8.9112560696114984E-4</v>
      </c>
      <c r="K1734" s="33">
        <f t="shared" si="109"/>
        <v>8.9072867245243437E-4</v>
      </c>
      <c r="L1734" s="33">
        <f t="shared" si="110"/>
        <v>0.99512211066440848</v>
      </c>
      <c r="M1734" s="33">
        <f t="shared" si="111"/>
        <v>0.99423572686784834</v>
      </c>
    </row>
    <row r="1735" spans="1:13" ht="27.6">
      <c r="A1735" t="s">
        <v>164</v>
      </c>
      <c r="B1735" t="s">
        <v>228</v>
      </c>
      <c r="C1735" s="14" t="s">
        <v>230</v>
      </c>
      <c r="D1735" t="s">
        <v>465</v>
      </c>
      <c r="E1735" t="s">
        <v>483</v>
      </c>
      <c r="F1735" s="20">
        <v>2042</v>
      </c>
      <c r="G1735" s="20">
        <v>43</v>
      </c>
      <c r="H1735" s="11">
        <v>4123.1218638774499</v>
      </c>
      <c r="I1735" s="10">
        <v>4254930.1988311997</v>
      </c>
      <c r="J1735" s="33">
        <f t="shared" si="108"/>
        <v>9.6902220981440385E-4</v>
      </c>
      <c r="K1735" s="33">
        <f t="shared" si="109"/>
        <v>9.6855285940877778E-4</v>
      </c>
      <c r="L1735" s="33">
        <f t="shared" si="110"/>
        <v>0.99423572686784834</v>
      </c>
      <c r="M1735" s="33">
        <f t="shared" si="111"/>
        <v>0.99327275701166406</v>
      </c>
    </row>
    <row r="1736" spans="1:13" ht="27.6">
      <c r="A1736" t="s">
        <v>164</v>
      </c>
      <c r="B1736" t="s">
        <v>228</v>
      </c>
      <c r="C1736" s="14" t="s">
        <v>230</v>
      </c>
      <c r="D1736" t="s">
        <v>465</v>
      </c>
      <c r="E1736" t="s">
        <v>483</v>
      </c>
      <c r="F1736" s="20">
        <v>2042</v>
      </c>
      <c r="G1736" s="20">
        <v>44</v>
      </c>
      <c r="H1736" s="11">
        <v>4550.6449240786797</v>
      </c>
      <c r="I1736" s="10">
        <v>4307288.3057518797</v>
      </c>
      <c r="J1736" s="33">
        <f t="shared" si="108"/>
        <v>1.0564987994887238E-3</v>
      </c>
      <c r="K1736" s="33">
        <f t="shared" si="109"/>
        <v>1.0559409011223764E-3</v>
      </c>
      <c r="L1736" s="33">
        <f t="shared" si="110"/>
        <v>0.99327275701166406</v>
      </c>
      <c r="M1736" s="33">
        <f t="shared" si="111"/>
        <v>0.99222391968156487</v>
      </c>
    </row>
    <row r="1737" spans="1:13" ht="27.6">
      <c r="A1737" t="s">
        <v>164</v>
      </c>
      <c r="B1737" t="s">
        <v>228</v>
      </c>
      <c r="C1737" s="14" t="s">
        <v>230</v>
      </c>
      <c r="D1737" t="s">
        <v>465</v>
      </c>
      <c r="E1737" t="s">
        <v>483</v>
      </c>
      <c r="F1737" s="20">
        <v>2042</v>
      </c>
      <c r="G1737" s="20">
        <v>45</v>
      </c>
      <c r="H1737" s="11">
        <v>6276.7259056636904</v>
      </c>
      <c r="I1737" s="10">
        <v>4434419.8875153698</v>
      </c>
      <c r="J1737" s="33">
        <f t="shared" si="108"/>
        <v>1.415455925437989E-3</v>
      </c>
      <c r="K1737" s="33">
        <f t="shared" si="109"/>
        <v>1.4144546401803071E-3</v>
      </c>
      <c r="L1737" s="33">
        <f t="shared" si="110"/>
        <v>0.99222391968156487</v>
      </c>
      <c r="M1737" s="33">
        <f t="shared" si="111"/>
        <v>0.99082046395427337</v>
      </c>
    </row>
    <row r="1738" spans="1:13" ht="27.6">
      <c r="A1738" t="s">
        <v>164</v>
      </c>
      <c r="B1738" t="s">
        <v>228</v>
      </c>
      <c r="C1738" s="14" t="s">
        <v>230</v>
      </c>
      <c r="D1738" t="s">
        <v>465</v>
      </c>
      <c r="E1738" t="s">
        <v>483</v>
      </c>
      <c r="F1738" s="20">
        <v>2042</v>
      </c>
      <c r="G1738" s="20">
        <v>46</v>
      </c>
      <c r="H1738" s="11">
        <v>6771.3588276762903</v>
      </c>
      <c r="I1738" s="10">
        <v>4383138.0947198803</v>
      </c>
      <c r="J1738" s="33">
        <f t="shared" si="108"/>
        <v>1.5448655007774829E-3</v>
      </c>
      <c r="K1738" s="33">
        <f t="shared" si="109"/>
        <v>1.5436728103308539E-3</v>
      </c>
      <c r="L1738" s="33">
        <f t="shared" si="110"/>
        <v>0.99082046395427337</v>
      </c>
      <c r="M1738" s="33">
        <f t="shared" si="111"/>
        <v>0.98929096134414773</v>
      </c>
    </row>
    <row r="1739" spans="1:13" ht="27.6">
      <c r="A1739" t="s">
        <v>164</v>
      </c>
      <c r="B1739" t="s">
        <v>228</v>
      </c>
      <c r="C1739" s="14" t="s">
        <v>230</v>
      </c>
      <c r="D1739" t="s">
        <v>465</v>
      </c>
      <c r="E1739" t="s">
        <v>483</v>
      </c>
      <c r="F1739" s="20">
        <v>2042</v>
      </c>
      <c r="G1739" s="20">
        <v>47</v>
      </c>
      <c r="H1739" s="11">
        <v>7274.1288918506698</v>
      </c>
      <c r="I1739" s="10">
        <v>4302601.0400190996</v>
      </c>
      <c r="J1739" s="33">
        <f t="shared" si="108"/>
        <v>1.6906352283637201E-3</v>
      </c>
      <c r="K1739" s="33">
        <f t="shared" si="109"/>
        <v>1.6892069096613449E-3</v>
      </c>
      <c r="L1739" s="33">
        <f t="shared" si="110"/>
        <v>0.98929096134414773</v>
      </c>
      <c r="M1739" s="33">
        <f t="shared" si="111"/>
        <v>0.98761984421657967</v>
      </c>
    </row>
    <row r="1740" spans="1:13" ht="27.6">
      <c r="A1740" t="s">
        <v>164</v>
      </c>
      <c r="B1740" t="s">
        <v>228</v>
      </c>
      <c r="C1740" s="14" t="s">
        <v>230</v>
      </c>
      <c r="D1740" t="s">
        <v>465</v>
      </c>
      <c r="E1740" t="s">
        <v>483</v>
      </c>
      <c r="F1740" s="20">
        <v>2042</v>
      </c>
      <c r="G1740" s="20">
        <v>48</v>
      </c>
      <c r="H1740" s="11">
        <v>7847.44729197381</v>
      </c>
      <c r="I1740" s="10">
        <v>4236559.8811652698</v>
      </c>
      <c r="J1740" s="33">
        <f t="shared" si="108"/>
        <v>1.852315914820815E-3</v>
      </c>
      <c r="K1740" s="33">
        <f t="shared" si="109"/>
        <v>1.8506014364452206E-3</v>
      </c>
      <c r="L1740" s="33">
        <f t="shared" si="110"/>
        <v>0.98761984421657967</v>
      </c>
      <c r="M1740" s="33">
        <f t="shared" si="111"/>
        <v>0.98579215351421068</v>
      </c>
    </row>
    <row r="1741" spans="1:13" ht="27.6">
      <c r="A1741" t="s">
        <v>164</v>
      </c>
      <c r="B1741" t="s">
        <v>228</v>
      </c>
      <c r="C1741" s="14" t="s">
        <v>230</v>
      </c>
      <c r="D1741" t="s">
        <v>465</v>
      </c>
      <c r="E1741" t="s">
        <v>483</v>
      </c>
      <c r="F1741" s="20">
        <v>2042</v>
      </c>
      <c r="G1741" s="20">
        <v>49</v>
      </c>
      <c r="H1741" s="11">
        <v>8473.2263637593405</v>
      </c>
      <c r="I1741" s="10">
        <v>4173097.6056742501</v>
      </c>
      <c r="J1741" s="33">
        <f t="shared" si="108"/>
        <v>2.0304404939482158E-3</v>
      </c>
      <c r="K1741" s="33">
        <f t="shared" si="109"/>
        <v>2.0283805440862723E-3</v>
      </c>
      <c r="L1741" s="33">
        <f t="shared" si="110"/>
        <v>0.98579215351421068</v>
      </c>
      <c r="M1741" s="33">
        <f t="shared" si="111"/>
        <v>0.98379259188950952</v>
      </c>
    </row>
    <row r="1742" spans="1:13" ht="27.6">
      <c r="A1742" t="s">
        <v>164</v>
      </c>
      <c r="B1742" t="s">
        <v>228</v>
      </c>
      <c r="C1742" s="14" t="s">
        <v>230</v>
      </c>
      <c r="D1742" t="s">
        <v>465</v>
      </c>
      <c r="E1742" t="s">
        <v>483</v>
      </c>
      <c r="F1742" s="20">
        <v>2042</v>
      </c>
      <c r="G1742" s="20">
        <v>50</v>
      </c>
      <c r="H1742" s="11">
        <v>9755.2419852546609</v>
      </c>
      <c r="I1742" s="10">
        <v>4196776.9861710202</v>
      </c>
      <c r="J1742" s="33">
        <f t="shared" si="108"/>
        <v>2.3244604174583439E-3</v>
      </c>
      <c r="K1742" s="33">
        <f t="shared" si="109"/>
        <v>2.3217609513479509E-3</v>
      </c>
      <c r="L1742" s="33">
        <f t="shared" si="110"/>
        <v>0.98379259188950952</v>
      </c>
      <c r="M1742" s="33">
        <f t="shared" si="111"/>
        <v>0.98150846066543507</v>
      </c>
    </row>
    <row r="1743" spans="1:13" ht="27.6">
      <c r="A1743" t="s">
        <v>164</v>
      </c>
      <c r="B1743" t="s">
        <v>228</v>
      </c>
      <c r="C1743" s="14" t="s">
        <v>230</v>
      </c>
      <c r="D1743" t="s">
        <v>465</v>
      </c>
      <c r="E1743" t="s">
        <v>483</v>
      </c>
      <c r="F1743" s="20">
        <v>2042</v>
      </c>
      <c r="G1743" s="20">
        <v>51</v>
      </c>
      <c r="H1743" s="11">
        <v>10674.2722005795</v>
      </c>
      <c r="I1743" s="10">
        <v>4199105.8180272495</v>
      </c>
      <c r="J1743" s="33">
        <f t="shared" si="108"/>
        <v>2.5420345814467474E-3</v>
      </c>
      <c r="K1743" s="33">
        <f t="shared" si="109"/>
        <v>2.5388063475468847E-3</v>
      </c>
      <c r="L1743" s="33">
        <f t="shared" si="110"/>
        <v>0.98150846066543507</v>
      </c>
      <c r="M1743" s="33">
        <f t="shared" si="111"/>
        <v>0.9790166007553267</v>
      </c>
    </row>
    <row r="1744" spans="1:13" ht="27.6">
      <c r="A1744" t="s">
        <v>164</v>
      </c>
      <c r="B1744" t="s">
        <v>228</v>
      </c>
      <c r="C1744" s="14" t="s">
        <v>230</v>
      </c>
      <c r="D1744" t="s">
        <v>465</v>
      </c>
      <c r="E1744" t="s">
        <v>483</v>
      </c>
      <c r="F1744" s="20">
        <v>2042</v>
      </c>
      <c r="G1744" s="20">
        <v>52</v>
      </c>
      <c r="H1744" s="11">
        <v>15611.513320612101</v>
      </c>
      <c r="I1744" s="10">
        <v>6175181.53818647</v>
      </c>
      <c r="J1744" s="33">
        <f t="shared" si="108"/>
        <v>2.5281059713099375E-3</v>
      </c>
      <c r="K1744" s="33">
        <f t="shared" si="109"/>
        <v>2.5249130026966382E-3</v>
      </c>
      <c r="L1744" s="33">
        <f t="shared" si="110"/>
        <v>0.9790166007553267</v>
      </c>
      <c r="M1744" s="33">
        <f t="shared" si="111"/>
        <v>0.97654466901022374</v>
      </c>
    </row>
    <row r="1745" spans="1:13" ht="27.6">
      <c r="A1745" t="s">
        <v>164</v>
      </c>
      <c r="B1745" t="s">
        <v>228</v>
      </c>
      <c r="C1745" s="14" t="s">
        <v>230</v>
      </c>
      <c r="D1745" t="s">
        <v>465</v>
      </c>
      <c r="E1745" t="s">
        <v>483</v>
      </c>
      <c r="F1745" s="20">
        <v>2042</v>
      </c>
      <c r="G1745" s="20">
        <v>53</v>
      </c>
      <c r="H1745" s="11">
        <v>12507.2804045221</v>
      </c>
      <c r="I1745" s="10">
        <v>4126375.6359565598</v>
      </c>
      <c r="J1745" s="33">
        <f t="shared" si="108"/>
        <v>3.0310571571661366E-3</v>
      </c>
      <c r="K1745" s="33">
        <f t="shared" si="109"/>
        <v>3.0264681411152905E-3</v>
      </c>
      <c r="L1745" s="33">
        <f t="shared" si="110"/>
        <v>0.97654466901022374</v>
      </c>
      <c r="M1745" s="33">
        <f t="shared" si="111"/>
        <v>0.97358918768108837</v>
      </c>
    </row>
    <row r="1746" spans="1:13" ht="27.6">
      <c r="A1746" t="s">
        <v>164</v>
      </c>
      <c r="B1746" t="s">
        <v>228</v>
      </c>
      <c r="C1746" s="14" t="s">
        <v>230</v>
      </c>
      <c r="D1746" t="s">
        <v>465</v>
      </c>
      <c r="E1746" t="s">
        <v>483</v>
      </c>
      <c r="F1746" s="20">
        <v>2042</v>
      </c>
      <c r="G1746" s="20">
        <v>54</v>
      </c>
      <c r="H1746" s="11">
        <v>13517.1726066753</v>
      </c>
      <c r="I1746" s="10">
        <v>4091601.1519636698</v>
      </c>
      <c r="J1746" s="33">
        <f t="shared" si="108"/>
        <v>3.303638870124974E-3</v>
      </c>
      <c r="K1746" s="33">
        <f t="shared" si="109"/>
        <v>3.298187859608448E-3</v>
      </c>
      <c r="L1746" s="33">
        <f t="shared" si="110"/>
        <v>0.97358918768108837</v>
      </c>
      <c r="M1746" s="33">
        <f t="shared" si="111"/>
        <v>0.97037810764203258</v>
      </c>
    </row>
    <row r="1747" spans="1:13" ht="27.6">
      <c r="A1747" t="s">
        <v>164</v>
      </c>
      <c r="B1747" t="s">
        <v>228</v>
      </c>
      <c r="C1747" s="14" t="s">
        <v>230</v>
      </c>
      <c r="D1747" t="s">
        <v>465</v>
      </c>
      <c r="E1747" t="s">
        <v>483</v>
      </c>
      <c r="F1747" s="20">
        <v>2042</v>
      </c>
      <c r="G1747" s="20">
        <v>55</v>
      </c>
      <c r="H1747" s="11">
        <v>14055.7446916237</v>
      </c>
      <c r="I1747" s="10">
        <v>3946260.5109138601</v>
      </c>
      <c r="J1747" s="33">
        <f t="shared" si="108"/>
        <v>3.5617883443707886E-3</v>
      </c>
      <c r="K1747" s="33">
        <f t="shared" si="109"/>
        <v>3.5554527005720038E-3</v>
      </c>
      <c r="L1747" s="33">
        <f t="shared" si="110"/>
        <v>0.97037810764203258</v>
      </c>
      <c r="M1747" s="33">
        <f t="shared" si="111"/>
        <v>0.96692797417864074</v>
      </c>
    </row>
    <row r="1748" spans="1:13" ht="27.6">
      <c r="A1748" t="s">
        <v>164</v>
      </c>
      <c r="B1748" t="s">
        <v>228</v>
      </c>
      <c r="C1748" s="14" t="s">
        <v>230</v>
      </c>
      <c r="D1748" t="s">
        <v>465</v>
      </c>
      <c r="E1748" t="s">
        <v>483</v>
      </c>
      <c r="F1748" s="20">
        <v>2042</v>
      </c>
      <c r="G1748" s="20">
        <v>56</v>
      </c>
      <c r="H1748" s="11">
        <v>15097.3702723889</v>
      </c>
      <c r="I1748" s="10">
        <v>3891941.8769709901</v>
      </c>
      <c r="J1748" s="33">
        <f t="shared" si="108"/>
        <v>3.8791355959660015E-3</v>
      </c>
      <c r="K1748" s="33">
        <f t="shared" si="109"/>
        <v>3.8716214687262163E-3</v>
      </c>
      <c r="L1748" s="33">
        <f t="shared" si="110"/>
        <v>0.96692797417864074</v>
      </c>
      <c r="M1748" s="33">
        <f t="shared" si="111"/>
        <v>0.96318439507509879</v>
      </c>
    </row>
    <row r="1749" spans="1:13" ht="27.6">
      <c r="A1749" t="s">
        <v>164</v>
      </c>
      <c r="B1749" t="s">
        <v>228</v>
      </c>
      <c r="C1749" s="14" t="s">
        <v>230</v>
      </c>
      <c r="D1749" t="s">
        <v>465</v>
      </c>
      <c r="E1749" t="s">
        <v>483</v>
      </c>
      <c r="F1749" s="20">
        <v>2042</v>
      </c>
      <c r="G1749" s="20">
        <v>57</v>
      </c>
      <c r="H1749" s="11">
        <v>16603.8560908775</v>
      </c>
      <c r="I1749" s="10">
        <v>3923418.1292714998</v>
      </c>
      <c r="J1749" s="33">
        <f t="shared" si="108"/>
        <v>4.2319874007312351E-3</v>
      </c>
      <c r="K1749" s="33">
        <f t="shared" si="109"/>
        <v>4.2230451609807096E-3</v>
      </c>
      <c r="L1749" s="33">
        <f t="shared" si="110"/>
        <v>0.96318439507509879</v>
      </c>
      <c r="M1749" s="33">
        <f t="shared" si="111"/>
        <v>0.95911682387634478</v>
      </c>
    </row>
    <row r="1750" spans="1:13" ht="27.6">
      <c r="A1750" t="s">
        <v>164</v>
      </c>
      <c r="B1750" t="s">
        <v>228</v>
      </c>
      <c r="C1750" s="14" t="s">
        <v>230</v>
      </c>
      <c r="D1750" t="s">
        <v>465</v>
      </c>
      <c r="E1750" t="s">
        <v>483</v>
      </c>
      <c r="F1750" s="20">
        <v>2042</v>
      </c>
      <c r="G1750" s="20">
        <v>58</v>
      </c>
      <c r="H1750" s="11">
        <v>18378.389332483901</v>
      </c>
      <c r="I1750" s="10">
        <v>3975383.8883031001</v>
      </c>
      <c r="J1750" s="33">
        <f t="shared" si="108"/>
        <v>4.6230476977479401E-3</v>
      </c>
      <c r="K1750" s="33">
        <f t="shared" si="109"/>
        <v>4.6123778614600708E-3</v>
      </c>
      <c r="L1750" s="33">
        <f t="shared" si="110"/>
        <v>0.95911682387634478</v>
      </c>
      <c r="M1750" s="33">
        <f t="shared" si="111"/>
        <v>0.9546930146713436</v>
      </c>
    </row>
    <row r="1751" spans="1:13" ht="27.6">
      <c r="A1751" t="s">
        <v>164</v>
      </c>
      <c r="B1751" t="s">
        <v>228</v>
      </c>
      <c r="C1751" s="14" t="s">
        <v>230</v>
      </c>
      <c r="D1751" t="s">
        <v>465</v>
      </c>
      <c r="E1751" t="s">
        <v>483</v>
      </c>
      <c r="F1751" s="20">
        <v>2042</v>
      </c>
      <c r="G1751" s="20">
        <v>59</v>
      </c>
      <c r="H1751" s="11">
        <v>19844.0690900509</v>
      </c>
      <c r="I1751" s="10">
        <v>3923980.4590626601</v>
      </c>
      <c r="J1751" s="33">
        <f t="shared" si="108"/>
        <v>5.0571273983334632E-3</v>
      </c>
      <c r="K1751" s="33">
        <f t="shared" si="109"/>
        <v>5.0443616579628481E-3</v>
      </c>
      <c r="L1751" s="33">
        <f t="shared" si="110"/>
        <v>0.9546930146713436</v>
      </c>
      <c r="M1751" s="33">
        <f t="shared" si="111"/>
        <v>0.9498771978330105</v>
      </c>
    </row>
    <row r="1752" spans="1:13" ht="27.6">
      <c r="A1752" t="s">
        <v>164</v>
      </c>
      <c r="B1752" t="s">
        <v>228</v>
      </c>
      <c r="C1752" s="14" t="s">
        <v>230</v>
      </c>
      <c r="D1752" t="s">
        <v>465</v>
      </c>
      <c r="E1752" t="s">
        <v>483</v>
      </c>
      <c r="F1752" s="20">
        <v>2042</v>
      </c>
      <c r="G1752" s="20">
        <v>60</v>
      </c>
      <c r="H1752" s="11">
        <v>20749.4624361735</v>
      </c>
      <c r="I1752" s="10">
        <v>3767796.6214600899</v>
      </c>
      <c r="J1752" s="33">
        <f t="shared" si="108"/>
        <v>5.507054791118929E-3</v>
      </c>
      <c r="K1752" s="33">
        <f t="shared" si="109"/>
        <v>5.4919187626085719E-3</v>
      </c>
      <c r="L1752" s="33">
        <f t="shared" si="110"/>
        <v>0.9498771978330105</v>
      </c>
      <c r="M1752" s="33">
        <f t="shared" si="111"/>
        <v>0.94466054942805733</v>
      </c>
    </row>
    <row r="1753" spans="1:13" ht="27.6">
      <c r="A1753" t="s">
        <v>164</v>
      </c>
      <c r="B1753" t="s">
        <v>228</v>
      </c>
      <c r="C1753" s="14" t="s">
        <v>230</v>
      </c>
      <c r="D1753" t="s">
        <v>465</v>
      </c>
      <c r="E1753" t="s">
        <v>483</v>
      </c>
      <c r="F1753" s="20">
        <v>2042</v>
      </c>
      <c r="G1753" s="20">
        <v>61</v>
      </c>
      <c r="H1753" s="11">
        <v>22097.702137297001</v>
      </c>
      <c r="I1753" s="10">
        <v>3667366.2407857198</v>
      </c>
      <c r="J1753" s="33">
        <f t="shared" si="108"/>
        <v>6.0254964152592107E-3</v>
      </c>
      <c r="K1753" s="33">
        <f t="shared" si="109"/>
        <v>6.0073795177648659E-3</v>
      </c>
      <c r="L1753" s="33">
        <f t="shared" si="110"/>
        <v>0.94466054942805733</v>
      </c>
      <c r="M1753" s="33">
        <f t="shared" si="111"/>
        <v>0.93898561499218269</v>
      </c>
    </row>
    <row r="1754" spans="1:13" ht="27.6">
      <c r="A1754" t="s">
        <v>164</v>
      </c>
      <c r="B1754" t="s">
        <v>228</v>
      </c>
      <c r="C1754" s="14" t="s">
        <v>230</v>
      </c>
      <c r="D1754" t="s">
        <v>465</v>
      </c>
      <c r="E1754" t="s">
        <v>483</v>
      </c>
      <c r="F1754" s="20">
        <v>2042</v>
      </c>
      <c r="G1754" s="20">
        <v>62</v>
      </c>
      <c r="H1754" s="11">
        <v>23660.0549662343</v>
      </c>
      <c r="I1754" s="10">
        <v>3579660.7366771498</v>
      </c>
      <c r="J1754" s="33">
        <f t="shared" si="108"/>
        <v>6.6095802665916727E-3</v>
      </c>
      <c r="K1754" s="33">
        <f t="shared" si="109"/>
        <v>6.5877850364861601E-3</v>
      </c>
      <c r="L1754" s="33">
        <f t="shared" si="110"/>
        <v>0.93898561499218269</v>
      </c>
      <c r="M1754" s="33">
        <f t="shared" si="111"/>
        <v>0.93279977960826144</v>
      </c>
    </row>
    <row r="1755" spans="1:13" ht="27.6">
      <c r="A1755" t="s">
        <v>164</v>
      </c>
      <c r="B1755" t="s">
        <v>228</v>
      </c>
      <c r="C1755" s="14" t="s">
        <v>230</v>
      </c>
      <c r="D1755" t="s">
        <v>465</v>
      </c>
      <c r="E1755" t="s">
        <v>483</v>
      </c>
      <c r="F1755" s="20">
        <v>2042</v>
      </c>
      <c r="G1755" s="20">
        <v>63</v>
      </c>
      <c r="H1755" s="11">
        <v>25270.560255328499</v>
      </c>
      <c r="I1755" s="10">
        <v>3485110.4150417601</v>
      </c>
      <c r="J1755" s="33">
        <f t="shared" si="108"/>
        <v>7.2510070688895792E-3</v>
      </c>
      <c r="K1755" s="33">
        <f t="shared" si="109"/>
        <v>7.2247819416101366E-3</v>
      </c>
      <c r="L1755" s="33">
        <f t="shared" si="110"/>
        <v>0.93279977960826144</v>
      </c>
      <c r="M1755" s="33">
        <f t="shared" si="111"/>
        <v>0.92606050460540978</v>
      </c>
    </row>
    <row r="1756" spans="1:13" ht="27.6">
      <c r="A1756" t="s">
        <v>164</v>
      </c>
      <c r="B1756" t="s">
        <v>228</v>
      </c>
      <c r="C1756" s="14" t="s">
        <v>230</v>
      </c>
      <c r="D1756" t="s">
        <v>465</v>
      </c>
      <c r="E1756" t="s">
        <v>483</v>
      </c>
      <c r="F1756" s="20">
        <v>2042</v>
      </c>
      <c r="G1756" s="20">
        <v>64</v>
      </c>
      <c r="H1756" s="11">
        <v>26816.725831642299</v>
      </c>
      <c r="I1756" s="10">
        <v>3371565.1982237999</v>
      </c>
      <c r="J1756" s="33">
        <f t="shared" si="108"/>
        <v>7.9537912675601893E-3</v>
      </c>
      <c r="K1756" s="33">
        <f t="shared" si="109"/>
        <v>7.9222435664820789E-3</v>
      </c>
      <c r="L1756" s="33">
        <f t="shared" si="110"/>
        <v>0.92606050460540978</v>
      </c>
      <c r="M1756" s="33">
        <f t="shared" si="111"/>
        <v>0.91872402773062645</v>
      </c>
    </row>
    <row r="1757" spans="1:13" ht="27.6">
      <c r="A1757" t="s">
        <v>164</v>
      </c>
      <c r="B1757" t="s">
        <v>228</v>
      </c>
      <c r="C1757" s="14" t="s">
        <v>230</v>
      </c>
      <c r="D1757" t="s">
        <v>465</v>
      </c>
      <c r="E1757" t="s">
        <v>483</v>
      </c>
      <c r="F1757" s="20">
        <v>2042</v>
      </c>
      <c r="G1757" s="20">
        <v>65</v>
      </c>
      <c r="H1757" s="11">
        <v>27323.321666477699</v>
      </c>
      <c r="I1757" s="10">
        <v>3270563.4487434099</v>
      </c>
      <c r="J1757" s="33">
        <f t="shared" si="108"/>
        <v>8.3543163417226021E-3</v>
      </c>
      <c r="K1757" s="33">
        <f t="shared" si="109"/>
        <v>8.3195160193522133E-3</v>
      </c>
      <c r="L1757" s="33">
        <f t="shared" si="110"/>
        <v>0.91872402773062645</v>
      </c>
      <c r="M1757" s="33">
        <f t="shared" si="111"/>
        <v>0.9110806884645577</v>
      </c>
    </row>
    <row r="1758" spans="1:13" ht="27.6">
      <c r="A1758" t="s">
        <v>164</v>
      </c>
      <c r="B1758" t="s">
        <v>228</v>
      </c>
      <c r="C1758" s="14" t="s">
        <v>230</v>
      </c>
      <c r="D1758" t="s">
        <v>465</v>
      </c>
      <c r="E1758" t="s">
        <v>483</v>
      </c>
      <c r="F1758" s="20">
        <v>2042</v>
      </c>
      <c r="G1758" s="20">
        <v>66</v>
      </c>
      <c r="H1758" s="11">
        <v>28900.8085968255</v>
      </c>
      <c r="I1758" s="10">
        <v>3158593.7962427898</v>
      </c>
      <c r="J1758" s="33">
        <f t="shared" si="108"/>
        <v>9.1498972204667739E-3</v>
      </c>
      <c r="K1758" s="33">
        <f t="shared" si="109"/>
        <v>9.1081642918903194E-3</v>
      </c>
      <c r="L1758" s="33">
        <f t="shared" si="110"/>
        <v>0.9110806884645577</v>
      </c>
      <c r="M1758" s="33">
        <f t="shared" si="111"/>
        <v>0.90278241587085395</v>
      </c>
    </row>
    <row r="1759" spans="1:13" ht="27.6">
      <c r="A1759" t="s">
        <v>164</v>
      </c>
      <c r="B1759" t="s">
        <v>228</v>
      </c>
      <c r="C1759" s="14" t="s">
        <v>230</v>
      </c>
      <c r="D1759" t="s">
        <v>465</v>
      </c>
      <c r="E1759" t="s">
        <v>483</v>
      </c>
      <c r="F1759" s="20">
        <v>2042</v>
      </c>
      <c r="G1759" s="20">
        <v>67</v>
      </c>
      <c r="H1759" s="11">
        <v>30575.9604871433</v>
      </c>
      <c r="I1759" s="10">
        <v>3043684.4870307199</v>
      </c>
      <c r="J1759" s="33">
        <f t="shared" si="108"/>
        <v>1.0045706319899083E-2</v>
      </c>
      <c r="K1759" s="33">
        <f t="shared" si="109"/>
        <v>9.9954167511244751E-3</v>
      </c>
      <c r="L1759" s="33">
        <f t="shared" si="110"/>
        <v>0.90278241587085395</v>
      </c>
      <c r="M1759" s="33">
        <f t="shared" si="111"/>
        <v>0.89375872938863776</v>
      </c>
    </row>
    <row r="1760" spans="1:13" ht="27.6">
      <c r="A1760" t="s">
        <v>164</v>
      </c>
      <c r="B1760" t="s">
        <v>228</v>
      </c>
      <c r="C1760" s="14" t="s">
        <v>230</v>
      </c>
      <c r="D1760" t="s">
        <v>465</v>
      </c>
      <c r="E1760" t="s">
        <v>483</v>
      </c>
      <c r="F1760" s="20">
        <v>2042</v>
      </c>
      <c r="G1760" s="20">
        <v>68</v>
      </c>
      <c r="H1760" s="11">
        <v>32055.350264761499</v>
      </c>
      <c r="I1760" s="10">
        <v>2904379.4053269699</v>
      </c>
      <c r="J1760" s="33">
        <f t="shared" si="108"/>
        <v>1.1036901792502817E-2</v>
      </c>
      <c r="K1760" s="33">
        <f t="shared" si="109"/>
        <v>1.0976218648397151E-2</v>
      </c>
      <c r="L1760" s="33">
        <f t="shared" si="110"/>
        <v>0.89375872938863776</v>
      </c>
      <c r="M1760" s="33">
        <f t="shared" si="111"/>
        <v>0.88394863815595448</v>
      </c>
    </row>
    <row r="1761" spans="1:13" ht="27.6">
      <c r="A1761" t="s">
        <v>164</v>
      </c>
      <c r="B1761" t="s">
        <v>228</v>
      </c>
      <c r="C1761" s="14" t="s">
        <v>230</v>
      </c>
      <c r="D1761" t="s">
        <v>465</v>
      </c>
      <c r="E1761" t="s">
        <v>483</v>
      </c>
      <c r="F1761" s="20">
        <v>2042</v>
      </c>
      <c r="G1761" s="20">
        <v>69</v>
      </c>
      <c r="H1761" s="11">
        <v>34133.087139543997</v>
      </c>
      <c r="I1761" s="10">
        <v>2812448.2305687801</v>
      </c>
      <c r="J1761" s="33">
        <f t="shared" si="108"/>
        <v>1.2136432154927537E-2</v>
      </c>
      <c r="K1761" s="33">
        <f t="shared" si="109"/>
        <v>1.2063082695644822E-2</v>
      </c>
      <c r="L1761" s="33">
        <f t="shared" si="110"/>
        <v>0.88394863815595448</v>
      </c>
      <c r="M1761" s="33">
        <f t="shared" si="111"/>
        <v>0.87328549263517663</v>
      </c>
    </row>
    <row r="1762" spans="1:13" ht="27.6">
      <c r="A1762" t="s">
        <v>164</v>
      </c>
      <c r="B1762" t="s">
        <v>228</v>
      </c>
      <c r="C1762" s="14" t="s">
        <v>230</v>
      </c>
      <c r="D1762" t="s">
        <v>465</v>
      </c>
      <c r="E1762" t="s">
        <v>483</v>
      </c>
      <c r="F1762" s="20">
        <v>2043</v>
      </c>
      <c r="G1762" s="20">
        <v>30</v>
      </c>
      <c r="H1762" s="11">
        <v>760.86387994143695</v>
      </c>
      <c r="I1762" s="10">
        <v>4787827.15360766</v>
      </c>
      <c r="J1762" s="33">
        <f t="shared" si="108"/>
        <v>1.589163216487715E-4</v>
      </c>
      <c r="K1762" s="33">
        <f t="shared" si="109"/>
        <v>1.5890369511895042E-4</v>
      </c>
      <c r="L1762" s="33">
        <f t="shared" si="110"/>
        <v>1</v>
      </c>
      <c r="M1762" s="33">
        <f t="shared" si="111"/>
        <v>0.99984109630488105</v>
      </c>
    </row>
    <row r="1763" spans="1:13" ht="27.6">
      <c r="A1763" t="s">
        <v>164</v>
      </c>
      <c r="B1763" t="s">
        <v>228</v>
      </c>
      <c r="C1763" s="14" t="s">
        <v>230</v>
      </c>
      <c r="D1763" t="s">
        <v>465</v>
      </c>
      <c r="E1763" t="s">
        <v>483</v>
      </c>
      <c r="F1763" s="20">
        <v>2043</v>
      </c>
      <c r="G1763" s="20">
        <v>31</v>
      </c>
      <c r="H1763" s="11">
        <v>1065.2312945528699</v>
      </c>
      <c r="I1763" s="10">
        <v>4900819.3816878404</v>
      </c>
      <c r="J1763" s="33">
        <f t="shared" si="108"/>
        <v>2.1735779501141393E-4</v>
      </c>
      <c r="K1763" s="33">
        <f t="shared" si="109"/>
        <v>2.1733417451730297E-4</v>
      </c>
      <c r="L1763" s="33">
        <f t="shared" si="110"/>
        <v>0.99984109630488105</v>
      </c>
      <c r="M1763" s="33">
        <f t="shared" si="111"/>
        <v>0.99962379666556711</v>
      </c>
    </row>
    <row r="1764" spans="1:13" ht="27.6">
      <c r="A1764" t="s">
        <v>164</v>
      </c>
      <c r="B1764" t="s">
        <v>228</v>
      </c>
      <c r="C1764" s="14" t="s">
        <v>230</v>
      </c>
      <c r="D1764" t="s">
        <v>465</v>
      </c>
      <c r="E1764" t="s">
        <v>483</v>
      </c>
      <c r="F1764" s="20">
        <v>2043</v>
      </c>
      <c r="G1764" s="20">
        <v>32</v>
      </c>
      <c r="H1764" s="11">
        <v>1115.1786198003599</v>
      </c>
      <c r="I1764" s="10">
        <v>4872790.6275085397</v>
      </c>
      <c r="J1764" s="33">
        <f t="shared" si="108"/>
        <v>2.2885830831819492E-4</v>
      </c>
      <c r="K1764" s="33">
        <f t="shared" si="109"/>
        <v>2.2883212225321969E-4</v>
      </c>
      <c r="L1764" s="33">
        <f t="shared" si="110"/>
        <v>0.99962379666556711</v>
      </c>
      <c r="M1764" s="33">
        <f t="shared" si="111"/>
        <v>0.99939505063072132</v>
      </c>
    </row>
    <row r="1765" spans="1:13" ht="27.6">
      <c r="A1765" t="s">
        <v>164</v>
      </c>
      <c r="B1765" t="s">
        <v>228</v>
      </c>
      <c r="C1765" s="14" t="s">
        <v>230</v>
      </c>
      <c r="D1765" t="s">
        <v>465</v>
      </c>
      <c r="E1765" t="s">
        <v>483</v>
      </c>
      <c r="F1765" s="20">
        <v>2043</v>
      </c>
      <c r="G1765" s="20">
        <v>33</v>
      </c>
      <c r="H1765" s="11">
        <v>1148.44009776708</v>
      </c>
      <c r="I1765" s="10">
        <v>4738977.3947028201</v>
      </c>
      <c r="J1765" s="33">
        <f t="shared" si="108"/>
        <v>2.4233922260333938E-4</v>
      </c>
      <c r="K1765" s="33">
        <f t="shared" si="109"/>
        <v>2.4230986082585115E-4</v>
      </c>
      <c r="L1765" s="33">
        <f t="shared" si="110"/>
        <v>0.99939505063072132</v>
      </c>
      <c r="M1765" s="33">
        <f t="shared" si="111"/>
        <v>0.99915288735509289</v>
      </c>
    </row>
    <row r="1766" spans="1:13" ht="27.6">
      <c r="A1766" t="s">
        <v>164</v>
      </c>
      <c r="B1766" t="s">
        <v>228</v>
      </c>
      <c r="C1766" s="14" t="s">
        <v>230</v>
      </c>
      <c r="D1766" t="s">
        <v>465</v>
      </c>
      <c r="E1766" t="s">
        <v>483</v>
      </c>
      <c r="F1766" s="20">
        <v>2043</v>
      </c>
      <c r="G1766" s="20">
        <v>34</v>
      </c>
      <c r="H1766" s="11">
        <v>1205.17008047683</v>
      </c>
      <c r="I1766" s="10">
        <v>4667947.2408142602</v>
      </c>
      <c r="J1766" s="33">
        <f t="shared" si="108"/>
        <v>2.5817988471236542E-4</v>
      </c>
      <c r="K1766" s="33">
        <f t="shared" si="109"/>
        <v>2.5814655915401552E-4</v>
      </c>
      <c r="L1766" s="33">
        <f t="shared" si="110"/>
        <v>0.99915288735509289</v>
      </c>
      <c r="M1766" s="33">
        <f t="shared" si="111"/>
        <v>0.99889495947515339</v>
      </c>
    </row>
    <row r="1767" spans="1:13" ht="27.6">
      <c r="A1767" t="s">
        <v>164</v>
      </c>
      <c r="B1767" t="s">
        <v>228</v>
      </c>
      <c r="C1767" s="14" t="s">
        <v>230</v>
      </c>
      <c r="D1767" t="s">
        <v>465</v>
      </c>
      <c r="E1767" t="s">
        <v>483</v>
      </c>
      <c r="F1767" s="20">
        <v>2043</v>
      </c>
      <c r="G1767" s="20">
        <v>35</v>
      </c>
      <c r="H1767" s="11">
        <v>1574.3539521765499</v>
      </c>
      <c r="I1767" s="10">
        <v>4624785.3699377999</v>
      </c>
      <c r="J1767" s="33">
        <f t="shared" si="108"/>
        <v>3.4041665207000163E-4</v>
      </c>
      <c r="K1767" s="33">
        <f t="shared" si="109"/>
        <v>3.4035871689575004E-4</v>
      </c>
      <c r="L1767" s="33">
        <f t="shared" si="110"/>
        <v>0.99889495947515339</v>
      </c>
      <c r="M1767" s="33">
        <f t="shared" si="111"/>
        <v>0.99855497686843275</v>
      </c>
    </row>
    <row r="1768" spans="1:13" ht="27.6">
      <c r="A1768" t="s">
        <v>164</v>
      </c>
      <c r="B1768" t="s">
        <v>228</v>
      </c>
      <c r="C1768" s="14" t="s">
        <v>230</v>
      </c>
      <c r="D1768" t="s">
        <v>465</v>
      </c>
      <c r="E1768" t="s">
        <v>483</v>
      </c>
      <c r="F1768" s="20">
        <v>2043</v>
      </c>
      <c r="G1768" s="20">
        <v>36</v>
      </c>
      <c r="H1768" s="11">
        <v>1916.11255397125</v>
      </c>
      <c r="I1768" s="10">
        <v>4649268.0505146999</v>
      </c>
      <c r="J1768" s="33">
        <f t="shared" si="108"/>
        <v>4.1213208899820817E-4</v>
      </c>
      <c r="K1768" s="33">
        <f t="shared" si="109"/>
        <v>4.1204717423459769E-4</v>
      </c>
      <c r="L1768" s="33">
        <f t="shared" si="110"/>
        <v>0.99855497686843275</v>
      </c>
      <c r="M1768" s="33">
        <f t="shared" si="111"/>
        <v>0.99814352511189619</v>
      </c>
    </row>
    <row r="1769" spans="1:13" ht="27.6">
      <c r="A1769" t="s">
        <v>164</v>
      </c>
      <c r="B1769" t="s">
        <v>228</v>
      </c>
      <c r="C1769" s="14" t="s">
        <v>230</v>
      </c>
      <c r="D1769" t="s">
        <v>465</v>
      </c>
      <c r="E1769" t="s">
        <v>483</v>
      </c>
      <c r="F1769" s="20">
        <v>2043</v>
      </c>
      <c r="G1769" s="20">
        <v>37</v>
      </c>
      <c r="H1769" s="11">
        <v>2021.9335285223001</v>
      </c>
      <c r="I1769" s="10">
        <v>4565269.8435425702</v>
      </c>
      <c r="J1769" s="33">
        <f t="shared" si="108"/>
        <v>4.4289463664064921E-4</v>
      </c>
      <c r="K1769" s="33">
        <f t="shared" si="109"/>
        <v>4.4279657328882838E-4</v>
      </c>
      <c r="L1769" s="33">
        <f t="shared" si="110"/>
        <v>0.99814352511189619</v>
      </c>
      <c r="M1769" s="33">
        <f t="shared" si="111"/>
        <v>0.99770155057932619</v>
      </c>
    </row>
    <row r="1770" spans="1:13" ht="27.6">
      <c r="A1770" t="s">
        <v>164</v>
      </c>
      <c r="B1770" t="s">
        <v>228</v>
      </c>
      <c r="C1770" s="14" t="s">
        <v>230</v>
      </c>
      <c r="D1770" t="s">
        <v>465</v>
      </c>
      <c r="E1770" t="s">
        <v>483</v>
      </c>
      <c r="F1770" s="20">
        <v>2043</v>
      </c>
      <c r="G1770" s="20">
        <v>38</v>
      </c>
      <c r="H1770" s="11">
        <v>2150.1715746402301</v>
      </c>
      <c r="I1770" s="10">
        <v>4502805.2176494598</v>
      </c>
      <c r="J1770" s="33">
        <f t="shared" si="108"/>
        <v>4.775182293500708E-4</v>
      </c>
      <c r="K1770" s="33">
        <f t="shared" si="109"/>
        <v>4.7740423566577928E-4</v>
      </c>
      <c r="L1770" s="33">
        <f t="shared" si="110"/>
        <v>0.99770155057932619</v>
      </c>
      <c r="M1770" s="33">
        <f t="shared" si="111"/>
        <v>0.99722524363314935</v>
      </c>
    </row>
    <row r="1771" spans="1:13" ht="27.6">
      <c r="A1771" t="s">
        <v>164</v>
      </c>
      <c r="B1771" t="s">
        <v>228</v>
      </c>
      <c r="C1771" s="14" t="s">
        <v>230</v>
      </c>
      <c r="D1771" t="s">
        <v>465</v>
      </c>
      <c r="E1771" t="s">
        <v>483</v>
      </c>
      <c r="F1771" s="20">
        <v>2043</v>
      </c>
      <c r="G1771" s="20">
        <v>39</v>
      </c>
      <c r="H1771" s="11">
        <v>2257.5266467740098</v>
      </c>
      <c r="I1771" s="10">
        <v>4372940.7244509803</v>
      </c>
      <c r="J1771" s="33">
        <f t="shared" si="108"/>
        <v>5.1624908477519802E-4</v>
      </c>
      <c r="K1771" s="33">
        <f t="shared" si="109"/>
        <v>5.1611585114463843E-4</v>
      </c>
      <c r="L1771" s="33">
        <f t="shared" si="110"/>
        <v>0.99722524363314935</v>
      </c>
      <c r="M1771" s="33">
        <f t="shared" si="111"/>
        <v>0.9967105598777487</v>
      </c>
    </row>
    <row r="1772" spans="1:13" ht="27.6">
      <c r="A1772" t="s">
        <v>164</v>
      </c>
      <c r="B1772" t="s">
        <v>228</v>
      </c>
      <c r="C1772" s="14" t="s">
        <v>230</v>
      </c>
      <c r="D1772" t="s">
        <v>465</v>
      </c>
      <c r="E1772" t="s">
        <v>483</v>
      </c>
      <c r="F1772" s="20">
        <v>2043</v>
      </c>
      <c r="G1772" s="20">
        <v>40</v>
      </c>
      <c r="H1772" s="11">
        <v>2990.2229692206902</v>
      </c>
      <c r="I1772" s="10">
        <v>4305294.66231969</v>
      </c>
      <c r="J1772" s="33">
        <f t="shared" si="108"/>
        <v>6.9454548497954835E-4</v>
      </c>
      <c r="K1772" s="33">
        <f t="shared" si="109"/>
        <v>6.9430434409523123E-4</v>
      </c>
      <c r="L1772" s="33">
        <f t="shared" si="110"/>
        <v>0.9967105598777487</v>
      </c>
      <c r="M1772" s="33">
        <f t="shared" si="111"/>
        <v>0.99601853940621998</v>
      </c>
    </row>
    <row r="1773" spans="1:13" ht="27.6">
      <c r="A1773" t="s">
        <v>164</v>
      </c>
      <c r="B1773" t="s">
        <v>228</v>
      </c>
      <c r="C1773" s="14" t="s">
        <v>230</v>
      </c>
      <c r="D1773" t="s">
        <v>465</v>
      </c>
      <c r="E1773" t="s">
        <v>483</v>
      </c>
      <c r="F1773" s="20">
        <v>2043</v>
      </c>
      <c r="G1773" s="20">
        <v>41</v>
      </c>
      <c r="H1773" s="11">
        <v>3497.7205435994301</v>
      </c>
      <c r="I1773" s="10">
        <v>4278690.8611693298</v>
      </c>
      <c r="J1773" s="33">
        <f t="shared" si="108"/>
        <v>8.1747446989977979E-4</v>
      </c>
      <c r="K1773" s="33">
        <f t="shared" si="109"/>
        <v>8.1714042867486736E-4</v>
      </c>
      <c r="L1773" s="33">
        <f t="shared" si="110"/>
        <v>0.99601853940621998</v>
      </c>
      <c r="M1773" s="33">
        <f t="shared" si="111"/>
        <v>0.99520465238996147</v>
      </c>
    </row>
    <row r="1774" spans="1:13" ht="27.6">
      <c r="A1774" t="s">
        <v>164</v>
      </c>
      <c r="B1774" t="s">
        <v>228</v>
      </c>
      <c r="C1774" s="14" t="s">
        <v>230</v>
      </c>
      <c r="D1774" t="s">
        <v>465</v>
      </c>
      <c r="E1774" t="s">
        <v>483</v>
      </c>
      <c r="F1774" s="20">
        <v>2043</v>
      </c>
      <c r="G1774" s="20">
        <v>42</v>
      </c>
      <c r="H1774" s="11">
        <v>3771.8534546521801</v>
      </c>
      <c r="I1774" s="10">
        <v>4254788.2421445204</v>
      </c>
      <c r="J1774" s="33">
        <f t="shared" si="108"/>
        <v>8.8649616384928968E-4</v>
      </c>
      <c r="K1774" s="33">
        <f t="shared" si="109"/>
        <v>8.8610334221184139E-4</v>
      </c>
      <c r="L1774" s="33">
        <f t="shared" si="110"/>
        <v>0.99520465238996147</v>
      </c>
      <c r="M1774" s="33">
        <f t="shared" si="111"/>
        <v>0.99432279822129399</v>
      </c>
    </row>
    <row r="1775" spans="1:13" ht="27.6">
      <c r="A1775" t="s">
        <v>164</v>
      </c>
      <c r="B1775" t="s">
        <v>228</v>
      </c>
      <c r="C1775" s="14" t="s">
        <v>230</v>
      </c>
      <c r="D1775" t="s">
        <v>465</v>
      </c>
      <c r="E1775" t="s">
        <v>483</v>
      </c>
      <c r="F1775" s="20">
        <v>2043</v>
      </c>
      <c r="G1775" s="20">
        <v>43</v>
      </c>
      <c r="H1775" s="11">
        <v>4077.2513946325998</v>
      </c>
      <c r="I1775" s="10">
        <v>4230096.8691954399</v>
      </c>
      <c r="J1775" s="33">
        <f t="shared" si="108"/>
        <v>9.6386714553137144E-4</v>
      </c>
      <c r="K1775" s="33">
        <f t="shared" si="109"/>
        <v>9.6340277480344572E-4</v>
      </c>
      <c r="L1775" s="33">
        <f t="shared" si="110"/>
        <v>0.99432279822129399</v>
      </c>
      <c r="M1775" s="33">
        <f t="shared" si="111"/>
        <v>0.99336486487843723</v>
      </c>
    </row>
    <row r="1776" spans="1:13" ht="27.6">
      <c r="A1776" t="s">
        <v>164</v>
      </c>
      <c r="B1776" t="s">
        <v>228</v>
      </c>
      <c r="C1776" s="14" t="s">
        <v>230</v>
      </c>
      <c r="D1776" t="s">
        <v>465</v>
      </c>
      <c r="E1776" t="s">
        <v>483</v>
      </c>
      <c r="F1776" s="20">
        <v>2043</v>
      </c>
      <c r="G1776" s="20">
        <v>44</v>
      </c>
      <c r="H1776" s="11">
        <v>4457.8360250607102</v>
      </c>
      <c r="I1776" s="10">
        <v>4243768.0106830103</v>
      </c>
      <c r="J1776" s="33">
        <f t="shared" si="108"/>
        <v>1.0504429115443675E-3</v>
      </c>
      <c r="K1776" s="33">
        <f t="shared" si="109"/>
        <v>1.0498913895201634E-3</v>
      </c>
      <c r="L1776" s="33">
        <f t="shared" si="110"/>
        <v>0.99336486487843723</v>
      </c>
      <c r="M1776" s="33">
        <f t="shared" si="111"/>
        <v>0.99232193966014948</v>
      </c>
    </row>
    <row r="1777" spans="1:13" ht="27.6">
      <c r="A1777" t="s">
        <v>164</v>
      </c>
      <c r="B1777" t="s">
        <v>228</v>
      </c>
      <c r="C1777" s="14" t="s">
        <v>230</v>
      </c>
      <c r="D1777" t="s">
        <v>465</v>
      </c>
      <c r="E1777" t="s">
        <v>483</v>
      </c>
      <c r="F1777" s="20">
        <v>2043</v>
      </c>
      <c r="G1777" s="20">
        <v>45</v>
      </c>
      <c r="H1777" s="11">
        <v>5795.77715265187</v>
      </c>
      <c r="I1777" s="10">
        <v>4295008.9139020797</v>
      </c>
      <c r="J1777" s="33">
        <f t="shared" si="108"/>
        <v>1.3494214491364862E-3</v>
      </c>
      <c r="K1777" s="33">
        <f t="shared" si="109"/>
        <v>1.3485113894101675E-3</v>
      </c>
      <c r="L1777" s="33">
        <f t="shared" si="110"/>
        <v>0.99232193966014948</v>
      </c>
      <c r="M1777" s="33">
        <f t="shared" si="111"/>
        <v>0.99098378222255623</v>
      </c>
    </row>
    <row r="1778" spans="1:13" ht="27.6">
      <c r="A1778" t="s">
        <v>164</v>
      </c>
      <c r="B1778" t="s">
        <v>228</v>
      </c>
      <c r="C1778" s="14" t="s">
        <v>230</v>
      </c>
      <c r="D1778" t="s">
        <v>465</v>
      </c>
      <c r="E1778" t="s">
        <v>483</v>
      </c>
      <c r="F1778" s="20">
        <v>2043</v>
      </c>
      <c r="G1778" s="20">
        <v>46</v>
      </c>
      <c r="H1778" s="11">
        <v>6782.9011628021199</v>
      </c>
      <c r="I1778" s="10">
        <v>4419401.0995806502</v>
      </c>
      <c r="J1778" s="33">
        <f t="shared" si="108"/>
        <v>1.5348009854651433E-3</v>
      </c>
      <c r="K1778" s="33">
        <f t="shared" si="109"/>
        <v>1.5336237807679343E-3</v>
      </c>
      <c r="L1778" s="33">
        <f t="shared" si="110"/>
        <v>0.99098378222255623</v>
      </c>
      <c r="M1778" s="33">
        <f t="shared" si="111"/>
        <v>0.9894639859277844</v>
      </c>
    </row>
    <row r="1779" spans="1:13" ht="27.6">
      <c r="A1779" t="s">
        <v>164</v>
      </c>
      <c r="B1779" t="s">
        <v>228</v>
      </c>
      <c r="C1779" s="14" t="s">
        <v>230</v>
      </c>
      <c r="D1779" t="s">
        <v>465</v>
      </c>
      <c r="E1779" t="s">
        <v>483</v>
      </c>
      <c r="F1779" s="20">
        <v>2043</v>
      </c>
      <c r="G1779" s="20">
        <v>47</v>
      </c>
      <c r="H1779" s="11">
        <v>7334.8928523480599</v>
      </c>
      <c r="I1779" s="10">
        <v>4367918.5117236497</v>
      </c>
      <c r="J1779" s="33">
        <f t="shared" si="108"/>
        <v>1.6792650395516639E-3</v>
      </c>
      <c r="K1779" s="33">
        <f t="shared" si="109"/>
        <v>1.6778558629192419E-3</v>
      </c>
      <c r="L1779" s="33">
        <f t="shared" si="110"/>
        <v>0.9894639859277844</v>
      </c>
      <c r="M1779" s="33">
        <f t="shared" si="111"/>
        <v>0.98780380797784806</v>
      </c>
    </row>
    <row r="1780" spans="1:13" ht="27.6">
      <c r="A1780" t="s">
        <v>164</v>
      </c>
      <c r="B1780" t="s">
        <v>228</v>
      </c>
      <c r="C1780" s="14" t="s">
        <v>230</v>
      </c>
      <c r="D1780" t="s">
        <v>465</v>
      </c>
      <c r="E1780" t="s">
        <v>483</v>
      </c>
      <c r="F1780" s="20">
        <v>2043</v>
      </c>
      <c r="G1780" s="20">
        <v>48</v>
      </c>
      <c r="H1780" s="11">
        <v>7885.6821626242499</v>
      </c>
      <c r="I1780" s="10">
        <v>4286274.9149575299</v>
      </c>
      <c r="J1780" s="33">
        <f t="shared" si="108"/>
        <v>1.8397518402532014E-3</v>
      </c>
      <c r="K1780" s="33">
        <f t="shared" si="109"/>
        <v>1.8380605341897782E-3</v>
      </c>
      <c r="L1780" s="33">
        <f t="shared" si="110"/>
        <v>0.98780380797784806</v>
      </c>
      <c r="M1780" s="33">
        <f t="shared" si="111"/>
        <v>0.98598816478288165</v>
      </c>
    </row>
    <row r="1781" spans="1:13" ht="27.6">
      <c r="A1781" t="s">
        <v>164</v>
      </c>
      <c r="B1781" t="s">
        <v>228</v>
      </c>
      <c r="C1781" s="14" t="s">
        <v>230</v>
      </c>
      <c r="D1781" t="s">
        <v>465</v>
      </c>
      <c r="E1781" t="s">
        <v>483</v>
      </c>
      <c r="F1781" s="20">
        <v>2043</v>
      </c>
      <c r="G1781" s="20">
        <v>49</v>
      </c>
      <c r="H1781" s="11">
        <v>8508.5762317530298</v>
      </c>
      <c r="I1781" s="10">
        <v>4218968.2734938702</v>
      </c>
      <c r="J1781" s="33">
        <f t="shared" si="108"/>
        <v>2.0167433552911716E-3</v>
      </c>
      <c r="K1781" s="33">
        <f t="shared" si="109"/>
        <v>2.0147110948227631E-3</v>
      </c>
      <c r="L1781" s="33">
        <f t="shared" si="110"/>
        <v>0.98598816478288165</v>
      </c>
      <c r="M1781" s="33">
        <f t="shared" si="111"/>
        <v>0.9840016834879296</v>
      </c>
    </row>
    <row r="1782" spans="1:13" ht="27.6">
      <c r="A1782" t="s">
        <v>164</v>
      </c>
      <c r="B1782" t="s">
        <v>228</v>
      </c>
      <c r="C1782" s="14" t="s">
        <v>230</v>
      </c>
      <c r="D1782" t="s">
        <v>465</v>
      </c>
      <c r="E1782" t="s">
        <v>483</v>
      </c>
      <c r="F1782" s="20">
        <v>2043</v>
      </c>
      <c r="G1782" s="20">
        <v>50</v>
      </c>
      <c r="H1782" s="11">
        <v>9593.7047834754303</v>
      </c>
      <c r="I1782" s="10">
        <v>4154120.7557903202</v>
      </c>
      <c r="J1782" s="33">
        <f t="shared" si="108"/>
        <v>2.3094429236567128E-3</v>
      </c>
      <c r="K1782" s="33">
        <f t="shared" si="109"/>
        <v>2.3067782120756997E-3</v>
      </c>
      <c r="L1782" s="33">
        <f t="shared" si="110"/>
        <v>0.9840016834879296</v>
      </c>
      <c r="M1782" s="33">
        <f t="shared" si="111"/>
        <v>0.98173180984381381</v>
      </c>
    </row>
    <row r="1783" spans="1:13" ht="27.6">
      <c r="A1783" t="s">
        <v>164</v>
      </c>
      <c r="B1783" t="s">
        <v>228</v>
      </c>
      <c r="C1783" s="14" t="s">
        <v>230</v>
      </c>
      <c r="D1783" t="s">
        <v>465</v>
      </c>
      <c r="E1783" t="s">
        <v>483</v>
      </c>
      <c r="F1783" s="20">
        <v>2043</v>
      </c>
      <c r="G1783" s="20">
        <v>51</v>
      </c>
      <c r="H1783" s="11">
        <v>10531.231975798401</v>
      </c>
      <c r="I1783" s="10">
        <v>4175212.5559793301</v>
      </c>
      <c r="J1783" s="33">
        <f t="shared" si="108"/>
        <v>2.5223223571496024E-3</v>
      </c>
      <c r="K1783" s="33">
        <f t="shared" si="109"/>
        <v>2.5191439749759903E-3</v>
      </c>
      <c r="L1783" s="33">
        <f t="shared" si="110"/>
        <v>0.98173180984381381</v>
      </c>
      <c r="M1783" s="33">
        <f t="shared" si="111"/>
        <v>0.97925868607000344</v>
      </c>
    </row>
    <row r="1784" spans="1:13" ht="27.6">
      <c r="A1784" t="s">
        <v>164</v>
      </c>
      <c r="B1784" t="s">
        <v>228</v>
      </c>
      <c r="C1784" s="14" t="s">
        <v>230</v>
      </c>
      <c r="D1784" t="s">
        <v>465</v>
      </c>
      <c r="E1784" t="s">
        <v>483</v>
      </c>
      <c r="F1784" s="20">
        <v>2043</v>
      </c>
      <c r="G1784" s="20">
        <v>52</v>
      </c>
      <c r="H1784" s="11">
        <v>11511.6771008502</v>
      </c>
      <c r="I1784" s="10">
        <v>4176188.4400146101</v>
      </c>
      <c r="J1784" s="33">
        <f t="shared" si="108"/>
        <v>2.7565032723499247E-3</v>
      </c>
      <c r="K1784" s="33">
        <f t="shared" si="109"/>
        <v>2.752707605594984E-3</v>
      </c>
      <c r="L1784" s="33">
        <f t="shared" si="110"/>
        <v>0.97925868607000344</v>
      </c>
      <c r="M1784" s="33">
        <f t="shared" si="111"/>
        <v>0.97656307323701363</v>
      </c>
    </row>
    <row r="1785" spans="1:13" ht="27.6">
      <c r="A1785" t="s">
        <v>164</v>
      </c>
      <c r="B1785" t="s">
        <v>228</v>
      </c>
      <c r="C1785" s="14" t="s">
        <v>230</v>
      </c>
      <c r="D1785" t="s">
        <v>465</v>
      </c>
      <c r="E1785" t="s">
        <v>483</v>
      </c>
      <c r="F1785" s="20">
        <v>2043</v>
      </c>
      <c r="G1785" s="20">
        <v>53</v>
      </c>
      <c r="H1785" s="11">
        <v>16746.2632011317</v>
      </c>
      <c r="I1785" s="10">
        <v>6140978.8580422997</v>
      </c>
      <c r="J1785" s="33">
        <f t="shared" si="108"/>
        <v>2.7269696880979476E-3</v>
      </c>
      <c r="K1785" s="33">
        <f t="shared" si="109"/>
        <v>2.7232548837449189E-3</v>
      </c>
      <c r="L1785" s="33">
        <f t="shared" si="110"/>
        <v>0.97656307323701363</v>
      </c>
      <c r="M1785" s="33">
        <f t="shared" si="111"/>
        <v>0.97390364307853594</v>
      </c>
    </row>
    <row r="1786" spans="1:13" ht="27.6">
      <c r="A1786" t="s">
        <v>164</v>
      </c>
      <c r="B1786" t="s">
        <v>228</v>
      </c>
      <c r="C1786" s="14" t="s">
        <v>230</v>
      </c>
      <c r="D1786" t="s">
        <v>465</v>
      </c>
      <c r="E1786" t="s">
        <v>483</v>
      </c>
      <c r="F1786" s="20">
        <v>2043</v>
      </c>
      <c r="G1786" s="20">
        <v>54</v>
      </c>
      <c r="H1786" s="11">
        <v>13432.869920384001</v>
      </c>
      <c r="I1786" s="10">
        <v>4099514.9019518802</v>
      </c>
      <c r="J1786" s="33">
        <f t="shared" si="108"/>
        <v>3.2766974243680098E-3</v>
      </c>
      <c r="K1786" s="33">
        <f t="shared" si="109"/>
        <v>3.2713349100738087E-3</v>
      </c>
      <c r="L1786" s="33">
        <f t="shared" si="110"/>
        <v>0.97390364307853594</v>
      </c>
      <c r="M1786" s="33">
        <f t="shared" si="111"/>
        <v>0.97071767809188503</v>
      </c>
    </row>
    <row r="1787" spans="1:13" ht="27.6">
      <c r="A1787" t="s">
        <v>164</v>
      </c>
      <c r="B1787" t="s">
        <v>228</v>
      </c>
      <c r="C1787" s="14" t="s">
        <v>230</v>
      </c>
      <c r="D1787" t="s">
        <v>465</v>
      </c>
      <c r="E1787" t="s">
        <v>483</v>
      </c>
      <c r="F1787" s="20">
        <v>2043</v>
      </c>
      <c r="G1787" s="20">
        <v>55</v>
      </c>
      <c r="H1787" s="11">
        <v>14321.242510811901</v>
      </c>
      <c r="I1787" s="10">
        <v>4062569.0049430099</v>
      </c>
      <c r="J1787" s="33">
        <f t="shared" si="108"/>
        <v>3.5251690478086536E-3</v>
      </c>
      <c r="K1787" s="33">
        <f t="shared" si="109"/>
        <v>3.5189629340759421E-3</v>
      </c>
      <c r="L1787" s="33">
        <f t="shared" si="110"/>
        <v>0.97071767809188503</v>
      </c>
      <c r="M1787" s="33">
        <f t="shared" si="111"/>
        <v>0.96730175856322742</v>
      </c>
    </row>
    <row r="1788" spans="1:13" ht="27.6">
      <c r="A1788" t="s">
        <v>164</v>
      </c>
      <c r="B1788" t="s">
        <v>228</v>
      </c>
      <c r="C1788" s="14" t="s">
        <v>230</v>
      </c>
      <c r="D1788" t="s">
        <v>465</v>
      </c>
      <c r="E1788" t="s">
        <v>483</v>
      </c>
      <c r="F1788" s="20">
        <v>2043</v>
      </c>
      <c r="G1788" s="20">
        <v>56</v>
      </c>
      <c r="H1788" s="11">
        <v>15036.897873568199</v>
      </c>
      <c r="I1788" s="10">
        <v>3915606.6795596601</v>
      </c>
      <c r="J1788" s="33">
        <f t="shared" si="108"/>
        <v>3.8402472730634969E-3</v>
      </c>
      <c r="K1788" s="33">
        <f t="shared" si="109"/>
        <v>3.8328829534565179E-3</v>
      </c>
      <c r="L1788" s="33">
        <f t="shared" si="110"/>
        <v>0.96730175856322742</v>
      </c>
      <c r="M1788" s="33">
        <f t="shared" si="111"/>
        <v>0.96359420414198194</v>
      </c>
    </row>
    <row r="1789" spans="1:13" ht="27.6">
      <c r="A1789" t="s">
        <v>164</v>
      </c>
      <c r="B1789" t="s">
        <v>228</v>
      </c>
      <c r="C1789" s="14" t="s">
        <v>230</v>
      </c>
      <c r="D1789" t="s">
        <v>465</v>
      </c>
      <c r="E1789" t="s">
        <v>483</v>
      </c>
      <c r="F1789" s="20">
        <v>2043</v>
      </c>
      <c r="G1789" s="20">
        <v>57</v>
      </c>
      <c r="H1789" s="11">
        <v>16162.038634947599</v>
      </c>
      <c r="I1789" s="10">
        <v>3859167.1101408801</v>
      </c>
      <c r="J1789" s="33">
        <f t="shared" si="108"/>
        <v>4.1879602965308226E-3</v>
      </c>
      <c r="K1789" s="33">
        <f t="shared" si="109"/>
        <v>4.1792030201154295E-3</v>
      </c>
      <c r="L1789" s="33">
        <f t="shared" si="110"/>
        <v>0.96359420414198194</v>
      </c>
      <c r="M1789" s="33">
        <f t="shared" si="111"/>
        <v>0.95956714833386603</v>
      </c>
    </row>
    <row r="1790" spans="1:13" ht="27.6">
      <c r="A1790" t="s">
        <v>164</v>
      </c>
      <c r="B1790" t="s">
        <v>228</v>
      </c>
      <c r="C1790" s="14" t="s">
        <v>230</v>
      </c>
      <c r="D1790" t="s">
        <v>465</v>
      </c>
      <c r="E1790" t="s">
        <v>483</v>
      </c>
      <c r="F1790" s="20">
        <v>2043</v>
      </c>
      <c r="G1790" s="20">
        <v>58</v>
      </c>
      <c r="H1790" s="11">
        <v>17785.135804874899</v>
      </c>
      <c r="I1790" s="10">
        <v>3887401.3929491499</v>
      </c>
      <c r="J1790" s="33">
        <f t="shared" si="108"/>
        <v>4.5750705952652682E-3</v>
      </c>
      <c r="K1790" s="33">
        <f t="shared" si="109"/>
        <v>4.5646209018915807E-3</v>
      </c>
      <c r="L1790" s="33">
        <f t="shared" si="110"/>
        <v>0.95956714833386603</v>
      </c>
      <c r="M1790" s="33">
        <f t="shared" si="111"/>
        <v>0.95518708807181274</v>
      </c>
    </row>
    <row r="1791" spans="1:13" ht="27.6">
      <c r="A1791" t="s">
        <v>164</v>
      </c>
      <c r="B1791" t="s">
        <v>228</v>
      </c>
      <c r="C1791" s="14" t="s">
        <v>230</v>
      </c>
      <c r="D1791" t="s">
        <v>465</v>
      </c>
      <c r="E1791" t="s">
        <v>483</v>
      </c>
      <c r="F1791" s="20">
        <v>2043</v>
      </c>
      <c r="G1791" s="20">
        <v>59</v>
      </c>
      <c r="H1791" s="11">
        <v>19697.5754702296</v>
      </c>
      <c r="I1791" s="10">
        <v>3935554.4372662199</v>
      </c>
      <c r="J1791" s="33">
        <f t="shared" si="108"/>
        <v>5.0050318917484616E-3</v>
      </c>
      <c r="K1791" s="33">
        <f t="shared" si="109"/>
        <v>4.9925275898045074E-3</v>
      </c>
      <c r="L1791" s="33">
        <f t="shared" si="110"/>
        <v>0.95518708807181274</v>
      </c>
      <c r="M1791" s="33">
        <f t="shared" si="111"/>
        <v>0.95041829018118917</v>
      </c>
    </row>
    <row r="1792" spans="1:13" ht="27.6">
      <c r="A1792" t="s">
        <v>164</v>
      </c>
      <c r="B1792" t="s">
        <v>228</v>
      </c>
      <c r="C1792" s="14" t="s">
        <v>230</v>
      </c>
      <c r="D1792" t="s">
        <v>465</v>
      </c>
      <c r="E1792" t="s">
        <v>483</v>
      </c>
      <c r="F1792" s="20">
        <v>2043</v>
      </c>
      <c r="G1792" s="20">
        <v>60</v>
      </c>
      <c r="H1792" s="11">
        <v>21096.995535384802</v>
      </c>
      <c r="I1792" s="10">
        <v>3881013.0631232299</v>
      </c>
      <c r="J1792" s="33">
        <f t="shared" si="108"/>
        <v>5.4359506634608125E-3</v>
      </c>
      <c r="K1792" s="33">
        <f t="shared" si="109"/>
        <v>5.4212026189681684E-3</v>
      </c>
      <c r="L1792" s="33">
        <f t="shared" si="110"/>
        <v>0.95041829018118917</v>
      </c>
      <c r="M1792" s="33">
        <f t="shared" si="111"/>
        <v>0.94526588005734369</v>
      </c>
    </row>
    <row r="1793" spans="1:13" ht="27.6">
      <c r="A1793" t="s">
        <v>164</v>
      </c>
      <c r="B1793" t="s">
        <v>228</v>
      </c>
      <c r="C1793" s="14" t="s">
        <v>230</v>
      </c>
      <c r="D1793" t="s">
        <v>465</v>
      </c>
      <c r="E1793" t="s">
        <v>483</v>
      </c>
      <c r="F1793" s="20">
        <v>2043</v>
      </c>
      <c r="G1793" s="20">
        <v>61</v>
      </c>
      <c r="H1793" s="11">
        <v>22161.953828814701</v>
      </c>
      <c r="I1793" s="10">
        <v>3722426.4080186202</v>
      </c>
      <c r="J1793" s="33">
        <f t="shared" si="108"/>
        <v>5.9536311533452463E-3</v>
      </c>
      <c r="K1793" s="33">
        <f t="shared" si="109"/>
        <v>5.9359434108968712E-3</v>
      </c>
      <c r="L1793" s="33">
        <f t="shared" si="110"/>
        <v>0.94526588005734369</v>
      </c>
      <c r="M1793" s="33">
        <f t="shared" si="111"/>
        <v>0.93965483528507165</v>
      </c>
    </row>
    <row r="1794" spans="1:13" ht="27.6">
      <c r="A1794" t="s">
        <v>164</v>
      </c>
      <c r="B1794" t="s">
        <v>228</v>
      </c>
      <c r="C1794" s="14" t="s">
        <v>230</v>
      </c>
      <c r="D1794" t="s">
        <v>465</v>
      </c>
      <c r="E1794" t="s">
        <v>483</v>
      </c>
      <c r="F1794" s="20">
        <v>2043</v>
      </c>
      <c r="G1794" s="20">
        <v>62</v>
      </c>
      <c r="H1794" s="11">
        <v>23640.490807236001</v>
      </c>
      <c r="I1794" s="10">
        <v>3619203.2445771699</v>
      </c>
      <c r="J1794" s="33">
        <f t="shared" ref="J1794:J1857" si="112">IF(I1794&gt;0,H1794/I1794,0)</f>
        <v>6.5319599949678732E-3</v>
      </c>
      <c r="K1794" s="33">
        <f t="shared" ref="K1794:K1857" si="113">1-EXP(-J1794)</f>
        <v>6.5106731178410371E-3</v>
      </c>
      <c r="L1794" s="33">
        <f t="shared" ref="L1794:L1857" si="114">IF(G1794=30,1,M1793)</f>
        <v>0.93965483528507165</v>
      </c>
      <c r="M1794" s="33">
        <f t="shared" ref="M1794:M1857" si="115">L1794*(1-K1794)</f>
        <v>0.93353704980893182</v>
      </c>
    </row>
    <row r="1795" spans="1:13" ht="27.6">
      <c r="A1795" t="s">
        <v>164</v>
      </c>
      <c r="B1795" t="s">
        <v>228</v>
      </c>
      <c r="C1795" s="14" t="s">
        <v>230</v>
      </c>
      <c r="D1795" t="s">
        <v>465</v>
      </c>
      <c r="E1795" t="s">
        <v>483</v>
      </c>
      <c r="F1795" s="20">
        <v>2043</v>
      </c>
      <c r="G1795" s="20">
        <v>63</v>
      </c>
      <c r="H1795" s="11">
        <v>25286.362141561902</v>
      </c>
      <c r="I1795" s="10">
        <v>3528117.00284182</v>
      </c>
      <c r="J1795" s="33">
        <f t="shared" si="112"/>
        <v>7.1670985177629595E-3</v>
      </c>
      <c r="K1795" s="33">
        <f t="shared" si="113"/>
        <v>7.1414761164817486E-3</v>
      </c>
      <c r="L1795" s="33">
        <f t="shared" si="114"/>
        <v>0.93353704980893182</v>
      </c>
      <c r="M1795" s="33">
        <f t="shared" si="115"/>
        <v>0.92687021726387053</v>
      </c>
    </row>
    <row r="1796" spans="1:13" ht="27.6">
      <c r="A1796" t="s">
        <v>164</v>
      </c>
      <c r="B1796" t="s">
        <v>228</v>
      </c>
      <c r="C1796" s="14" t="s">
        <v>230</v>
      </c>
      <c r="D1796" t="s">
        <v>465</v>
      </c>
      <c r="E1796" t="s">
        <v>483</v>
      </c>
      <c r="F1796" s="20">
        <v>2043</v>
      </c>
      <c r="G1796" s="20">
        <v>64</v>
      </c>
      <c r="H1796" s="11">
        <v>26969.5660836467</v>
      </c>
      <c r="I1796" s="10">
        <v>3430075.9293694799</v>
      </c>
      <c r="J1796" s="33">
        <f t="shared" si="112"/>
        <v>7.8626731999499131E-3</v>
      </c>
      <c r="K1796" s="33">
        <f t="shared" si="113"/>
        <v>7.8318432399077098E-3</v>
      </c>
      <c r="L1796" s="33">
        <f t="shared" si="114"/>
        <v>0.92687021726387053</v>
      </c>
      <c r="M1796" s="33">
        <f t="shared" si="115"/>
        <v>0.91961111501852066</v>
      </c>
    </row>
    <row r="1797" spans="1:13" ht="27.6">
      <c r="A1797" t="s">
        <v>164</v>
      </c>
      <c r="B1797" t="s">
        <v>228</v>
      </c>
      <c r="C1797" s="14" t="s">
        <v>230</v>
      </c>
      <c r="D1797" t="s">
        <v>465</v>
      </c>
      <c r="E1797" t="s">
        <v>483</v>
      </c>
      <c r="F1797" s="20">
        <v>2043</v>
      </c>
      <c r="G1797" s="20">
        <v>65</v>
      </c>
      <c r="H1797" s="11">
        <v>27307.7983471673</v>
      </c>
      <c r="I1797" s="10">
        <v>3313176.77464244</v>
      </c>
      <c r="J1797" s="33">
        <f t="shared" si="112"/>
        <v>8.2421796977960437E-3</v>
      </c>
      <c r="K1797" s="33">
        <f t="shared" si="113"/>
        <v>8.2083060627921034E-3</v>
      </c>
      <c r="L1797" s="33">
        <f t="shared" si="114"/>
        <v>0.91961111501852066</v>
      </c>
      <c r="M1797" s="33">
        <f t="shared" si="115"/>
        <v>0.9120626655277031</v>
      </c>
    </row>
    <row r="1798" spans="1:13" ht="27.6">
      <c r="A1798" t="s">
        <v>164</v>
      </c>
      <c r="B1798" t="s">
        <v>228</v>
      </c>
      <c r="C1798" s="14" t="s">
        <v>230</v>
      </c>
      <c r="D1798" t="s">
        <v>465</v>
      </c>
      <c r="E1798" t="s">
        <v>483</v>
      </c>
      <c r="F1798" s="20">
        <v>2043</v>
      </c>
      <c r="G1798" s="20">
        <v>66</v>
      </c>
      <c r="H1798" s="11">
        <v>29000.999351902701</v>
      </c>
      <c r="I1798" s="10">
        <v>3209009.1053423001</v>
      </c>
      <c r="J1798" s="33">
        <f t="shared" si="112"/>
        <v>9.0373689821017841E-3</v>
      </c>
      <c r="K1798" s="33">
        <f t="shared" si="113"/>
        <v>8.9966547053368373E-3</v>
      </c>
      <c r="L1798" s="33">
        <f t="shared" si="114"/>
        <v>0.9120626655277031</v>
      </c>
      <c r="M1798" s="33">
        <f t="shared" si="115"/>
        <v>0.90385715265632127</v>
      </c>
    </row>
    <row r="1799" spans="1:13" ht="27.6">
      <c r="A1799" t="s">
        <v>164</v>
      </c>
      <c r="B1799" t="s">
        <v>228</v>
      </c>
      <c r="C1799" s="14" t="s">
        <v>230</v>
      </c>
      <c r="D1799" t="s">
        <v>465</v>
      </c>
      <c r="E1799" t="s">
        <v>483</v>
      </c>
      <c r="F1799" s="20">
        <v>2043</v>
      </c>
      <c r="G1799" s="20">
        <v>67</v>
      </c>
      <c r="H1799" s="11">
        <v>30692.142914418298</v>
      </c>
      <c r="I1799" s="10">
        <v>3092856.7730699601</v>
      </c>
      <c r="J1799" s="33">
        <f t="shared" si="112"/>
        <v>9.92355778698196E-3</v>
      </c>
      <c r="K1799" s="33">
        <f t="shared" si="113"/>
        <v>9.8744817578337862E-3</v>
      </c>
      <c r="L1799" s="33">
        <f t="shared" si="114"/>
        <v>0.90385715265632127</v>
      </c>
      <c r="M1799" s="33">
        <f t="shared" si="115"/>
        <v>0.89493203169072888</v>
      </c>
    </row>
    <row r="1800" spans="1:13" ht="27.6">
      <c r="A1800" t="s">
        <v>164</v>
      </c>
      <c r="B1800" t="s">
        <v>228</v>
      </c>
      <c r="C1800" s="14" t="s">
        <v>230</v>
      </c>
      <c r="D1800" t="s">
        <v>465</v>
      </c>
      <c r="E1800" t="s">
        <v>483</v>
      </c>
      <c r="F1800" s="20">
        <v>2043</v>
      </c>
      <c r="G1800" s="20">
        <v>68</v>
      </c>
      <c r="H1800" s="11">
        <v>32429.527282669998</v>
      </c>
      <c r="I1800" s="10">
        <v>2974204.1323950202</v>
      </c>
      <c r="J1800" s="33">
        <f t="shared" si="112"/>
        <v>1.0903598354076545E-2</v>
      </c>
      <c r="K1800" s="33">
        <f t="shared" si="113"/>
        <v>1.0844369589886438E-2</v>
      </c>
      <c r="L1800" s="33">
        <f t="shared" si="114"/>
        <v>0.89493203169072888</v>
      </c>
      <c r="M1800" s="33">
        <f t="shared" si="115"/>
        <v>0.88522705798124668</v>
      </c>
    </row>
    <row r="1801" spans="1:13" ht="27.6">
      <c r="A1801" t="s">
        <v>164</v>
      </c>
      <c r="B1801" t="s">
        <v>228</v>
      </c>
      <c r="C1801" s="14" t="s">
        <v>230</v>
      </c>
      <c r="D1801" t="s">
        <v>465</v>
      </c>
      <c r="E1801" t="s">
        <v>483</v>
      </c>
      <c r="F1801" s="20">
        <v>2043</v>
      </c>
      <c r="G1801" s="20">
        <v>69</v>
      </c>
      <c r="H1801" s="11">
        <v>33955.529020558999</v>
      </c>
      <c r="I1801" s="10">
        <v>2831622.1615160299</v>
      </c>
      <c r="J1801" s="33">
        <f t="shared" si="112"/>
        <v>1.1991546570740023E-2</v>
      </c>
      <c r="K1801" s="33">
        <f t="shared" si="113"/>
        <v>1.1919934508436869E-2</v>
      </c>
      <c r="L1801" s="33">
        <f t="shared" si="114"/>
        <v>0.88522705798124668</v>
      </c>
      <c r="M1801" s="33">
        <f t="shared" si="115"/>
        <v>0.87467520942501398</v>
      </c>
    </row>
    <row r="1802" spans="1:13" ht="27.6">
      <c r="A1802" t="s">
        <v>164</v>
      </c>
      <c r="B1802" t="s">
        <v>228</v>
      </c>
      <c r="C1802" s="14" t="s">
        <v>230</v>
      </c>
      <c r="D1802" t="s">
        <v>465</v>
      </c>
      <c r="E1802" t="s">
        <v>483</v>
      </c>
      <c r="F1802" s="20">
        <v>2044</v>
      </c>
      <c r="G1802" s="20">
        <v>30</v>
      </c>
      <c r="H1802" s="11">
        <v>750.99859116293203</v>
      </c>
      <c r="I1802" s="10">
        <v>4714189.1760848202</v>
      </c>
      <c r="J1802" s="33">
        <f t="shared" si="112"/>
        <v>1.5930599369511168E-4</v>
      </c>
      <c r="K1802" s="33">
        <f t="shared" si="113"/>
        <v>1.5929330516906148E-4</v>
      </c>
      <c r="L1802" s="33">
        <f t="shared" si="114"/>
        <v>1</v>
      </c>
      <c r="M1802" s="33">
        <f t="shared" si="115"/>
        <v>0.99984070669483094</v>
      </c>
    </row>
    <row r="1803" spans="1:13" ht="27.6">
      <c r="A1803" t="s">
        <v>164</v>
      </c>
      <c r="B1803" t="s">
        <v>228</v>
      </c>
      <c r="C1803" s="14" t="s">
        <v>230</v>
      </c>
      <c r="D1803" t="s">
        <v>465</v>
      </c>
      <c r="E1803" t="s">
        <v>483</v>
      </c>
      <c r="F1803" s="20">
        <v>2044</v>
      </c>
      <c r="G1803" s="20">
        <v>31</v>
      </c>
      <c r="H1803" s="11">
        <v>999.98804294123204</v>
      </c>
      <c r="I1803" s="10">
        <v>4782350.7381476099</v>
      </c>
      <c r="J1803" s="33">
        <f t="shared" si="112"/>
        <v>2.0909968709835076E-4</v>
      </c>
      <c r="K1803" s="33">
        <f t="shared" si="113"/>
        <v>2.090778272824112E-4</v>
      </c>
      <c r="L1803" s="33">
        <f t="shared" si="114"/>
        <v>0.99984070669483094</v>
      </c>
      <c r="M1803" s="33">
        <f t="shared" si="115"/>
        <v>0.99963166217224664</v>
      </c>
    </row>
    <row r="1804" spans="1:13" ht="27.6">
      <c r="A1804" t="s">
        <v>164</v>
      </c>
      <c r="B1804" t="s">
        <v>228</v>
      </c>
      <c r="C1804" s="14" t="s">
        <v>230</v>
      </c>
      <c r="D1804" t="s">
        <v>465</v>
      </c>
      <c r="E1804" t="s">
        <v>483</v>
      </c>
      <c r="F1804" s="20">
        <v>2044</v>
      </c>
      <c r="G1804" s="20">
        <v>32</v>
      </c>
      <c r="H1804" s="11">
        <v>1122.06888471052</v>
      </c>
      <c r="I1804" s="10">
        <v>4895254.3348186398</v>
      </c>
      <c r="J1804" s="33">
        <f t="shared" si="112"/>
        <v>2.2921564600424191E-4</v>
      </c>
      <c r="K1804" s="33">
        <f t="shared" si="113"/>
        <v>2.291893781051213E-4</v>
      </c>
      <c r="L1804" s="33">
        <f t="shared" si="114"/>
        <v>0.99963166217224664</v>
      </c>
      <c r="M1804" s="33">
        <f t="shared" si="115"/>
        <v>0.99940255721325921</v>
      </c>
    </row>
    <row r="1805" spans="1:13" ht="27.6">
      <c r="A1805" t="s">
        <v>164</v>
      </c>
      <c r="B1805" t="s">
        <v>228</v>
      </c>
      <c r="C1805" s="14" t="s">
        <v>230</v>
      </c>
      <c r="D1805" t="s">
        <v>465</v>
      </c>
      <c r="E1805" t="s">
        <v>483</v>
      </c>
      <c r="F1805" s="20">
        <v>2044</v>
      </c>
      <c r="G1805" s="20">
        <v>33</v>
      </c>
      <c r="H1805" s="11">
        <v>1181.0345511840601</v>
      </c>
      <c r="I1805" s="10">
        <v>4867029.0723009603</v>
      </c>
      <c r="J1805" s="33">
        <f t="shared" si="112"/>
        <v>2.4266026227488886E-4</v>
      </c>
      <c r="K1805" s="33">
        <f t="shared" si="113"/>
        <v>2.4263082265474356E-4</v>
      </c>
      <c r="L1805" s="33">
        <f t="shared" si="114"/>
        <v>0.99940255721325921</v>
      </c>
      <c r="M1805" s="33">
        <f t="shared" si="115"/>
        <v>0.99916007134863927</v>
      </c>
    </row>
    <row r="1806" spans="1:13" ht="27.6">
      <c r="A1806" t="s">
        <v>164</v>
      </c>
      <c r="B1806" t="s">
        <v>228</v>
      </c>
      <c r="C1806" s="14" t="s">
        <v>230</v>
      </c>
      <c r="D1806" t="s">
        <v>465</v>
      </c>
      <c r="E1806" t="s">
        <v>483</v>
      </c>
      <c r="F1806" s="20">
        <v>2044</v>
      </c>
      <c r="G1806" s="20">
        <v>34</v>
      </c>
      <c r="H1806" s="11">
        <v>1223.18127643764</v>
      </c>
      <c r="I1806" s="10">
        <v>4733113.9435189199</v>
      </c>
      <c r="J1806" s="33">
        <f t="shared" si="112"/>
        <v>2.5843055777529912E-4</v>
      </c>
      <c r="K1806" s="33">
        <f t="shared" si="113"/>
        <v>2.5839716747511066E-4</v>
      </c>
      <c r="L1806" s="33">
        <f t="shared" si="114"/>
        <v>0.99916007134863927</v>
      </c>
      <c r="M1806" s="33">
        <f t="shared" si="115"/>
        <v>0.99890189121634854</v>
      </c>
    </row>
    <row r="1807" spans="1:13" ht="27.6">
      <c r="A1807" t="s">
        <v>164</v>
      </c>
      <c r="B1807" t="s">
        <v>228</v>
      </c>
      <c r="C1807" s="14" t="s">
        <v>230</v>
      </c>
      <c r="D1807" t="s">
        <v>465</v>
      </c>
      <c r="E1807" t="s">
        <v>483</v>
      </c>
      <c r="F1807" s="20">
        <v>2044</v>
      </c>
      <c r="G1807" s="20">
        <v>35</v>
      </c>
      <c r="H1807" s="11">
        <v>1583.81042793386</v>
      </c>
      <c r="I1807" s="10">
        <v>4661869.0379676102</v>
      </c>
      <c r="J1807" s="33">
        <f t="shared" si="112"/>
        <v>3.3973722020821468E-4</v>
      </c>
      <c r="K1807" s="33">
        <f t="shared" si="113"/>
        <v>3.3967951605373692E-4</v>
      </c>
      <c r="L1807" s="33">
        <f t="shared" si="114"/>
        <v>0.99890189121634854</v>
      </c>
      <c r="M1807" s="33">
        <f t="shared" si="115"/>
        <v>0.99856258470535497</v>
      </c>
    </row>
    <row r="1808" spans="1:13" ht="27.6">
      <c r="A1808" t="s">
        <v>164</v>
      </c>
      <c r="B1808" t="s">
        <v>228</v>
      </c>
      <c r="C1808" s="14" t="s">
        <v>230</v>
      </c>
      <c r="D1808" t="s">
        <v>465</v>
      </c>
      <c r="E1808" t="s">
        <v>483</v>
      </c>
      <c r="F1808" s="20">
        <v>2044</v>
      </c>
      <c r="G1808" s="20">
        <v>36</v>
      </c>
      <c r="H1808" s="11">
        <v>1842.5249086618301</v>
      </c>
      <c r="I1808" s="10">
        <v>4618081.5422493899</v>
      </c>
      <c r="J1808" s="33">
        <f t="shared" si="112"/>
        <v>3.9898059222323026E-4</v>
      </c>
      <c r="K1808" s="33">
        <f t="shared" si="113"/>
        <v>3.9890101005102263E-4</v>
      </c>
      <c r="L1808" s="33">
        <f t="shared" si="114"/>
        <v>0.99856258470535497</v>
      </c>
      <c r="M1808" s="33">
        <f t="shared" si="115"/>
        <v>0.99816425708171685</v>
      </c>
    </row>
    <row r="1809" spans="1:13" ht="27.6">
      <c r="A1809" t="s">
        <v>164</v>
      </c>
      <c r="B1809" t="s">
        <v>228</v>
      </c>
      <c r="C1809" s="14" t="s">
        <v>230</v>
      </c>
      <c r="D1809" t="s">
        <v>465</v>
      </c>
      <c r="E1809" t="s">
        <v>483</v>
      </c>
      <c r="F1809" s="20">
        <v>2044</v>
      </c>
      <c r="G1809" s="20">
        <v>37</v>
      </c>
      <c r="H1809" s="11">
        <v>2049.9722592543499</v>
      </c>
      <c r="I1809" s="10">
        <v>4642298.8182008304</v>
      </c>
      <c r="J1809" s="33">
        <f t="shared" si="112"/>
        <v>4.4158558928113922E-4</v>
      </c>
      <c r="K1809" s="33">
        <f t="shared" si="113"/>
        <v>4.4148810471456024E-4</v>
      </c>
      <c r="L1809" s="33">
        <f t="shared" si="114"/>
        <v>0.99816425708171685</v>
      </c>
      <c r="M1809" s="33">
        <f t="shared" si="115"/>
        <v>0.99772357943566403</v>
      </c>
    </row>
    <row r="1810" spans="1:13" ht="27.6">
      <c r="A1810" t="s">
        <v>164</v>
      </c>
      <c r="B1810" t="s">
        <v>228</v>
      </c>
      <c r="C1810" s="14" t="s">
        <v>230</v>
      </c>
      <c r="D1810" t="s">
        <v>465</v>
      </c>
      <c r="E1810" t="s">
        <v>483</v>
      </c>
      <c r="F1810" s="20">
        <v>2044</v>
      </c>
      <c r="G1810" s="20">
        <v>38</v>
      </c>
      <c r="H1810" s="11">
        <v>2169.66243694991</v>
      </c>
      <c r="I1810" s="10">
        <v>4557960.8087095702</v>
      </c>
      <c r="J1810" s="33">
        <f t="shared" si="112"/>
        <v>4.7601603611948897E-4</v>
      </c>
      <c r="K1810" s="33">
        <f t="shared" si="113"/>
        <v>4.7590275846087771E-4</v>
      </c>
      <c r="L1810" s="33">
        <f t="shared" si="114"/>
        <v>0.99772357943566403</v>
      </c>
      <c r="M1810" s="33">
        <f t="shared" si="115"/>
        <v>0.99724876003202911</v>
      </c>
    </row>
    <row r="1811" spans="1:13" ht="27.6">
      <c r="A1811" t="s">
        <v>164</v>
      </c>
      <c r="B1811" t="s">
        <v>228</v>
      </c>
      <c r="C1811" s="14" t="s">
        <v>230</v>
      </c>
      <c r="D1811" t="s">
        <v>465</v>
      </c>
      <c r="E1811" t="s">
        <v>483</v>
      </c>
      <c r="F1811" s="20">
        <v>2044</v>
      </c>
      <c r="G1811" s="20">
        <v>39</v>
      </c>
      <c r="H1811" s="11">
        <v>2312.8541300330098</v>
      </c>
      <c r="I1811" s="10">
        <v>4495077.6308067199</v>
      </c>
      <c r="J1811" s="33">
        <f t="shared" si="112"/>
        <v>5.1453040859228232E-4</v>
      </c>
      <c r="K1811" s="33">
        <f t="shared" si="113"/>
        <v>5.1439806052155923E-4</v>
      </c>
      <c r="L1811" s="33">
        <f t="shared" si="114"/>
        <v>0.99724876003202911</v>
      </c>
      <c r="M1811" s="33">
        <f t="shared" si="115"/>
        <v>0.99673577720401108</v>
      </c>
    </row>
    <row r="1812" spans="1:13" ht="27.6">
      <c r="A1812" t="s">
        <v>164</v>
      </c>
      <c r="B1812" t="s">
        <v>228</v>
      </c>
      <c r="C1812" s="14" t="s">
        <v>230</v>
      </c>
      <c r="D1812" t="s">
        <v>465</v>
      </c>
      <c r="E1812" t="s">
        <v>483</v>
      </c>
      <c r="F1812" s="20">
        <v>2044</v>
      </c>
      <c r="G1812" s="20">
        <v>40</v>
      </c>
      <c r="H1812" s="11">
        <v>3019.5017482944099</v>
      </c>
      <c r="I1812" s="10">
        <v>4364872.3424475798</v>
      </c>
      <c r="J1812" s="33">
        <f t="shared" si="112"/>
        <v>6.9177320924836941E-4</v>
      </c>
      <c r="K1812" s="33">
        <f t="shared" si="113"/>
        <v>6.9153398932697563E-4</v>
      </c>
      <c r="L1812" s="33">
        <f t="shared" si="114"/>
        <v>0.99673577720401108</v>
      </c>
      <c r="M1812" s="33">
        <f t="shared" si="115"/>
        <v>0.99604650053569621</v>
      </c>
    </row>
    <row r="1813" spans="1:13" ht="27.6">
      <c r="A1813" t="s">
        <v>164</v>
      </c>
      <c r="B1813" t="s">
        <v>228</v>
      </c>
      <c r="C1813" s="14" t="s">
        <v>230</v>
      </c>
      <c r="D1813" t="s">
        <v>465</v>
      </c>
      <c r="E1813" t="s">
        <v>483</v>
      </c>
      <c r="F1813" s="20">
        <v>2044</v>
      </c>
      <c r="G1813" s="20">
        <v>41</v>
      </c>
      <c r="H1813" s="11">
        <v>3350.8677021846302</v>
      </c>
      <c r="I1813" s="10">
        <v>4296083.7142979801</v>
      </c>
      <c r="J1813" s="33">
        <f t="shared" si="112"/>
        <v>7.7998193820862105E-4</v>
      </c>
      <c r="K1813" s="33">
        <f t="shared" si="113"/>
        <v>7.7967783136778657E-4</v>
      </c>
      <c r="L1813" s="33">
        <f t="shared" si="114"/>
        <v>0.99604650053569621</v>
      </c>
      <c r="M1813" s="33">
        <f t="shared" si="115"/>
        <v>0.99526990516021707</v>
      </c>
    </row>
    <row r="1814" spans="1:13" ht="27.6">
      <c r="A1814" t="s">
        <v>164</v>
      </c>
      <c r="B1814" t="s">
        <v>228</v>
      </c>
      <c r="C1814" s="14" t="s">
        <v>230</v>
      </c>
      <c r="D1814" t="s">
        <v>465</v>
      </c>
      <c r="E1814" t="s">
        <v>483</v>
      </c>
      <c r="F1814" s="20">
        <v>2044</v>
      </c>
      <c r="G1814" s="20">
        <v>42</v>
      </c>
      <c r="H1814" s="11">
        <v>3765.5293472172398</v>
      </c>
      <c r="I1814" s="10">
        <v>4269223.0715220599</v>
      </c>
      <c r="J1814" s="33">
        <f t="shared" si="112"/>
        <v>8.82017473468482E-4</v>
      </c>
      <c r="K1814" s="33">
        <f t="shared" si="113"/>
        <v>8.8162861039309259E-4</v>
      </c>
      <c r="L1814" s="33">
        <f t="shared" si="114"/>
        <v>0.99526990516021707</v>
      </c>
      <c r="M1814" s="33">
        <f t="shared" si="115"/>
        <v>0.99439244673676463</v>
      </c>
    </row>
    <row r="1815" spans="1:13" ht="27.6">
      <c r="A1815" t="s">
        <v>164</v>
      </c>
      <c r="B1815" t="s">
        <v>228</v>
      </c>
      <c r="C1815" s="14" t="s">
        <v>230</v>
      </c>
      <c r="D1815" t="s">
        <v>465</v>
      </c>
      <c r="E1815" t="s">
        <v>483</v>
      </c>
      <c r="F1815" s="20">
        <v>2044</v>
      </c>
      <c r="G1815" s="20">
        <v>43</v>
      </c>
      <c r="H1815" s="11">
        <v>4068.4356890424601</v>
      </c>
      <c r="I1815" s="10">
        <v>4244608.48396027</v>
      </c>
      <c r="J1815" s="33">
        <f t="shared" si="112"/>
        <v>9.5849492465947329E-4</v>
      </c>
      <c r="K1815" s="33">
        <f t="shared" si="113"/>
        <v>9.5803571512753649E-4</v>
      </c>
      <c r="L1815" s="33">
        <f t="shared" si="114"/>
        <v>0.99439244673676463</v>
      </c>
      <c r="M1815" s="33">
        <f t="shared" si="115"/>
        <v>0.9934397832579378</v>
      </c>
    </row>
    <row r="1816" spans="1:13" ht="27.6">
      <c r="A1816" t="s">
        <v>164</v>
      </c>
      <c r="B1816" t="s">
        <v>228</v>
      </c>
      <c r="C1816" s="14" t="s">
        <v>230</v>
      </c>
      <c r="D1816" t="s">
        <v>465</v>
      </c>
      <c r="E1816" t="s">
        <v>483</v>
      </c>
      <c r="F1816" s="20">
        <v>2044</v>
      </c>
      <c r="G1816" s="20">
        <v>44</v>
      </c>
      <c r="H1816" s="11">
        <v>4406.3518092049198</v>
      </c>
      <c r="I1816" s="10">
        <v>4219128.5688319802</v>
      </c>
      <c r="J1816" s="33">
        <f t="shared" si="112"/>
        <v>1.0443748601917506E-3</v>
      </c>
      <c r="K1816" s="33">
        <f t="shared" si="113"/>
        <v>1.0438296905711519E-3</v>
      </c>
      <c r="L1816" s="33">
        <f t="shared" si="114"/>
        <v>0.9934397832579378</v>
      </c>
      <c r="M1816" s="33">
        <f t="shared" si="115"/>
        <v>0.99240280131637859</v>
      </c>
    </row>
    <row r="1817" spans="1:13" ht="27.6">
      <c r="A1817" t="s">
        <v>164</v>
      </c>
      <c r="B1817" t="s">
        <v>228</v>
      </c>
      <c r="C1817" s="14" t="s">
        <v>230</v>
      </c>
      <c r="D1817" t="s">
        <v>465</v>
      </c>
      <c r="E1817" t="s">
        <v>483</v>
      </c>
      <c r="F1817" s="20">
        <v>2044</v>
      </c>
      <c r="G1817" s="20">
        <v>45</v>
      </c>
      <c r="H1817" s="11">
        <v>5672.49946196577</v>
      </c>
      <c r="I1817" s="10">
        <v>4231814.2921577599</v>
      </c>
      <c r="J1817" s="33">
        <f t="shared" si="112"/>
        <v>1.340441491602747E-3</v>
      </c>
      <c r="K1817" s="33">
        <f t="shared" si="113"/>
        <v>1.3395435011859247E-3</v>
      </c>
      <c r="L1817" s="33">
        <f t="shared" si="114"/>
        <v>0.99240280131637859</v>
      </c>
      <c r="M1817" s="33">
        <f t="shared" si="115"/>
        <v>0.99107343459331654</v>
      </c>
    </row>
    <row r="1818" spans="1:13" ht="27.6">
      <c r="A1818" t="s">
        <v>164</v>
      </c>
      <c r="B1818" t="s">
        <v>228</v>
      </c>
      <c r="C1818" s="14" t="s">
        <v>230</v>
      </c>
      <c r="D1818" t="s">
        <v>465</v>
      </c>
      <c r="E1818" t="s">
        <v>483</v>
      </c>
      <c r="F1818" s="20">
        <v>2044</v>
      </c>
      <c r="G1818" s="20">
        <v>46</v>
      </c>
      <c r="H1818" s="11">
        <v>6349.0874254985101</v>
      </c>
      <c r="I1818" s="10">
        <v>4280929.3340284396</v>
      </c>
      <c r="J1818" s="33">
        <f t="shared" si="112"/>
        <v>1.4831096077738551E-3</v>
      </c>
      <c r="K1818" s="33">
        <f t="shared" si="113"/>
        <v>1.4820103442294563E-3</v>
      </c>
      <c r="L1818" s="33">
        <f t="shared" si="114"/>
        <v>0.99107343459331654</v>
      </c>
      <c r="M1818" s="33">
        <f t="shared" si="115"/>
        <v>0.98960465351135818</v>
      </c>
    </row>
    <row r="1819" spans="1:13" ht="27.6">
      <c r="A1819" t="s">
        <v>164</v>
      </c>
      <c r="B1819" t="s">
        <v>228</v>
      </c>
      <c r="C1819" s="14" t="s">
        <v>230</v>
      </c>
      <c r="D1819" t="s">
        <v>465</v>
      </c>
      <c r="E1819" t="s">
        <v>483</v>
      </c>
      <c r="F1819" s="20">
        <v>2044</v>
      </c>
      <c r="G1819" s="20">
        <v>47</v>
      </c>
      <c r="H1819" s="11">
        <v>7345.5062764889299</v>
      </c>
      <c r="I1819" s="10">
        <v>4404244.7605900802</v>
      </c>
      <c r="J1819" s="33">
        <f t="shared" si="112"/>
        <v>1.6678242640413064E-3</v>
      </c>
      <c r="K1819" s="33">
        <f t="shared" si="113"/>
        <v>1.6664342180450209E-3</v>
      </c>
      <c r="L1819" s="33">
        <f t="shared" si="114"/>
        <v>0.98960465351135818</v>
      </c>
      <c r="M1819" s="33">
        <f t="shared" si="115"/>
        <v>0.98795554245441031</v>
      </c>
    </row>
    <row r="1820" spans="1:13" ht="27.6">
      <c r="A1820" t="s">
        <v>164</v>
      </c>
      <c r="B1820" t="s">
        <v>228</v>
      </c>
      <c r="C1820" s="14" t="s">
        <v>230</v>
      </c>
      <c r="D1820" t="s">
        <v>465</v>
      </c>
      <c r="E1820" t="s">
        <v>483</v>
      </c>
      <c r="F1820" s="20">
        <v>2044</v>
      </c>
      <c r="G1820" s="20">
        <v>48</v>
      </c>
      <c r="H1820" s="11">
        <v>7950.4060034804497</v>
      </c>
      <c r="I1820" s="10">
        <v>4351553.2376814904</v>
      </c>
      <c r="J1820" s="33">
        <f t="shared" si="112"/>
        <v>1.8270271715017394E-3</v>
      </c>
      <c r="K1820" s="33">
        <f t="shared" si="113"/>
        <v>1.8253591733397023E-3</v>
      </c>
      <c r="L1820" s="33">
        <f t="shared" si="114"/>
        <v>0.98795554245441031</v>
      </c>
      <c r="M1820" s="33">
        <f t="shared" si="115"/>
        <v>0.9861521687421394</v>
      </c>
    </row>
    <row r="1821" spans="1:13" ht="27.6">
      <c r="A1821" t="s">
        <v>164</v>
      </c>
      <c r="B1821" t="s">
        <v>228</v>
      </c>
      <c r="C1821" s="14" t="s">
        <v>230</v>
      </c>
      <c r="D1821" t="s">
        <v>465</v>
      </c>
      <c r="E1821" t="s">
        <v>483</v>
      </c>
      <c r="F1821" s="20">
        <v>2044</v>
      </c>
      <c r="G1821" s="20">
        <v>49</v>
      </c>
      <c r="H1821" s="11">
        <v>8549.6266865937796</v>
      </c>
      <c r="I1821" s="10">
        <v>4268703.3711472098</v>
      </c>
      <c r="J1821" s="33">
        <f t="shared" si="112"/>
        <v>2.002862682935984E-3</v>
      </c>
      <c r="K1821" s="33">
        <f t="shared" si="113"/>
        <v>2.0008582918693563E-3</v>
      </c>
      <c r="L1821" s="33">
        <f t="shared" si="114"/>
        <v>0.9861521687421394</v>
      </c>
      <c r="M1821" s="33">
        <f t="shared" si="115"/>
        <v>0.98417901799826679</v>
      </c>
    </row>
    <row r="1822" spans="1:13" ht="27.6">
      <c r="A1822" t="s">
        <v>164</v>
      </c>
      <c r="B1822" t="s">
        <v>228</v>
      </c>
      <c r="C1822" s="14" t="s">
        <v>230</v>
      </c>
      <c r="D1822" t="s">
        <v>465</v>
      </c>
      <c r="E1822" t="s">
        <v>483</v>
      </c>
      <c r="F1822" s="20">
        <v>2044</v>
      </c>
      <c r="G1822" s="20">
        <v>50</v>
      </c>
      <c r="H1822" s="11">
        <v>9621.9244535869293</v>
      </c>
      <c r="I1822" s="10">
        <v>4200027.6200071704</v>
      </c>
      <c r="J1822" s="33">
        <f t="shared" si="112"/>
        <v>2.2909193281853949E-3</v>
      </c>
      <c r="K1822" s="33">
        <f t="shared" si="113"/>
        <v>2.2882971752637982E-3</v>
      </c>
      <c r="L1822" s="33">
        <f t="shared" si="114"/>
        <v>0.98417901799826679</v>
      </c>
      <c r="M1822" s="33">
        <f t="shared" si="115"/>
        <v>0.98192692393142744</v>
      </c>
    </row>
    <row r="1823" spans="1:13" ht="27.6">
      <c r="A1823" t="s">
        <v>164</v>
      </c>
      <c r="B1823" t="s">
        <v>228</v>
      </c>
      <c r="C1823" s="14" t="s">
        <v>230</v>
      </c>
      <c r="D1823" t="s">
        <v>465</v>
      </c>
      <c r="E1823" t="s">
        <v>483</v>
      </c>
      <c r="F1823" s="20">
        <v>2044</v>
      </c>
      <c r="G1823" s="20">
        <v>51</v>
      </c>
      <c r="H1823" s="11">
        <v>10357.3445619862</v>
      </c>
      <c r="I1823" s="10">
        <v>4133032.2233898402</v>
      </c>
      <c r="J1823" s="33">
        <f t="shared" si="112"/>
        <v>2.5059917276646073E-3</v>
      </c>
      <c r="K1823" s="33">
        <f t="shared" si="113"/>
        <v>2.5028543516882884E-3</v>
      </c>
      <c r="L1823" s="33">
        <f t="shared" si="114"/>
        <v>0.98192692393142744</v>
      </c>
      <c r="M1823" s="33">
        <f t="shared" si="115"/>
        <v>0.97946930385682573</v>
      </c>
    </row>
    <row r="1824" spans="1:13" ht="27.6">
      <c r="A1824" t="s">
        <v>164</v>
      </c>
      <c r="B1824" t="s">
        <v>228</v>
      </c>
      <c r="C1824" s="14" t="s">
        <v>230</v>
      </c>
      <c r="D1824" t="s">
        <v>465</v>
      </c>
      <c r="E1824" t="s">
        <v>483</v>
      </c>
      <c r="F1824" s="20">
        <v>2044</v>
      </c>
      <c r="G1824" s="20">
        <v>52</v>
      </c>
      <c r="H1824" s="11">
        <v>11356.760465733199</v>
      </c>
      <c r="I1824" s="10">
        <v>4152713.2386116199</v>
      </c>
      <c r="J1824" s="33">
        <f t="shared" si="112"/>
        <v>2.7347808079158662E-3</v>
      </c>
      <c r="K1824" s="33">
        <f t="shared" si="113"/>
        <v>2.7310447014690098E-3</v>
      </c>
      <c r="L1824" s="33">
        <f t="shared" si="114"/>
        <v>0.97946930385682573</v>
      </c>
      <c r="M1824" s="33">
        <f t="shared" si="115"/>
        <v>0.97679432940427602</v>
      </c>
    </row>
    <row r="1825" spans="1:13" ht="27.6">
      <c r="A1825" t="s">
        <v>164</v>
      </c>
      <c r="B1825" t="s">
        <v>228</v>
      </c>
      <c r="C1825" s="14" t="s">
        <v>230</v>
      </c>
      <c r="D1825" t="s">
        <v>465</v>
      </c>
      <c r="E1825" t="s">
        <v>483</v>
      </c>
      <c r="F1825" s="20">
        <v>2044</v>
      </c>
      <c r="G1825" s="20">
        <v>53</v>
      </c>
      <c r="H1825" s="11">
        <v>12385.7123046826</v>
      </c>
      <c r="I1825" s="10">
        <v>4151591.85791976</v>
      </c>
      <c r="J1825" s="33">
        <f t="shared" si="112"/>
        <v>2.9833646294143939E-3</v>
      </c>
      <c r="K1825" s="33">
        <f t="shared" si="113"/>
        <v>2.9789188194146998E-3</v>
      </c>
      <c r="L1825" s="33">
        <f t="shared" si="114"/>
        <v>0.97679432940427602</v>
      </c>
      <c r="M1825" s="33">
        <f t="shared" si="115"/>
        <v>0.97388453839371603</v>
      </c>
    </row>
    <row r="1826" spans="1:13" ht="27.6">
      <c r="A1826" t="s">
        <v>164</v>
      </c>
      <c r="B1826" t="s">
        <v>228</v>
      </c>
      <c r="C1826" s="14" t="s">
        <v>230</v>
      </c>
      <c r="D1826" t="s">
        <v>465</v>
      </c>
      <c r="E1826" t="s">
        <v>483</v>
      </c>
      <c r="F1826" s="20">
        <v>2044</v>
      </c>
      <c r="G1826" s="20">
        <v>54</v>
      </c>
      <c r="H1826" s="11">
        <v>17930.800481908002</v>
      </c>
      <c r="I1826" s="10">
        <v>6104451.4543415103</v>
      </c>
      <c r="J1826" s="33">
        <f t="shared" si="112"/>
        <v>2.9373319807720882E-3</v>
      </c>
      <c r="K1826" s="33">
        <f t="shared" si="113"/>
        <v>2.9330222419333696E-3</v>
      </c>
      <c r="L1826" s="33">
        <f t="shared" si="114"/>
        <v>0.97388453839371603</v>
      </c>
      <c r="M1826" s="33">
        <f t="shared" si="115"/>
        <v>0.97102811338153228</v>
      </c>
    </row>
    <row r="1827" spans="1:13" ht="27.6">
      <c r="A1827" t="s">
        <v>164</v>
      </c>
      <c r="B1827" t="s">
        <v>228</v>
      </c>
      <c r="C1827" s="14" t="s">
        <v>230</v>
      </c>
      <c r="D1827" t="s">
        <v>465</v>
      </c>
      <c r="E1827" t="s">
        <v>483</v>
      </c>
      <c r="F1827" s="20">
        <v>2044</v>
      </c>
      <c r="G1827" s="20">
        <v>55</v>
      </c>
      <c r="H1827" s="11">
        <v>14205.637595725901</v>
      </c>
      <c r="I1827" s="10">
        <v>4070802.1994105401</v>
      </c>
      <c r="J1827" s="33">
        <f t="shared" si="112"/>
        <v>3.4896408373226544E-3</v>
      </c>
      <c r="K1827" s="33">
        <f t="shared" si="113"/>
        <v>3.4835591171323843E-3</v>
      </c>
      <c r="L1827" s="33">
        <f t="shared" si="114"/>
        <v>0.97102811338153228</v>
      </c>
      <c r="M1827" s="33">
        <f t="shared" si="115"/>
        <v>0.96764547954417013</v>
      </c>
    </row>
    <row r="1828" spans="1:13" ht="27.6">
      <c r="A1828" t="s">
        <v>164</v>
      </c>
      <c r="B1828" t="s">
        <v>228</v>
      </c>
      <c r="C1828" s="14" t="s">
        <v>230</v>
      </c>
      <c r="D1828" t="s">
        <v>465</v>
      </c>
      <c r="E1828" t="s">
        <v>483</v>
      </c>
      <c r="F1828" s="20">
        <v>2044</v>
      </c>
      <c r="G1828" s="20">
        <v>56</v>
      </c>
      <c r="H1828" s="11">
        <v>15316.084827910499</v>
      </c>
      <c r="I1828" s="10">
        <v>4031457.4940725602</v>
      </c>
      <c r="J1828" s="33">
        <f t="shared" si="112"/>
        <v>3.7991433248222742E-3</v>
      </c>
      <c r="K1828" s="33">
        <f t="shared" si="113"/>
        <v>3.7919357102969009E-3</v>
      </c>
      <c r="L1828" s="33">
        <f t="shared" si="114"/>
        <v>0.96764547954417013</v>
      </c>
      <c r="M1828" s="33">
        <f t="shared" si="115"/>
        <v>0.96397623009537925</v>
      </c>
    </row>
    <row r="1829" spans="1:13" ht="27.6">
      <c r="A1829" t="s">
        <v>164</v>
      </c>
      <c r="B1829" t="s">
        <v>228</v>
      </c>
      <c r="C1829" s="14" t="s">
        <v>230</v>
      </c>
      <c r="D1829" t="s">
        <v>465</v>
      </c>
      <c r="E1829" t="s">
        <v>483</v>
      </c>
      <c r="F1829" s="20">
        <v>2044</v>
      </c>
      <c r="G1829" s="20">
        <v>57</v>
      </c>
      <c r="H1829" s="11">
        <v>16093.855953828201</v>
      </c>
      <c r="I1829" s="10">
        <v>3883073.0627021501</v>
      </c>
      <c r="J1829" s="33">
        <f t="shared" si="112"/>
        <v>4.144618371571103E-3</v>
      </c>
      <c r="K1829" s="33">
        <f t="shared" si="113"/>
        <v>4.1360412945100622E-3</v>
      </c>
      <c r="L1829" s="33">
        <f t="shared" si="114"/>
        <v>0.96397623009537925</v>
      </c>
      <c r="M1829" s="33">
        <f t="shared" si="115"/>
        <v>0.95998918460077864</v>
      </c>
    </row>
    <row r="1830" spans="1:13" ht="27.6">
      <c r="A1830" t="s">
        <v>164</v>
      </c>
      <c r="B1830" t="s">
        <v>228</v>
      </c>
      <c r="C1830" s="14" t="s">
        <v>230</v>
      </c>
      <c r="D1830" t="s">
        <v>465</v>
      </c>
      <c r="E1830" t="s">
        <v>483</v>
      </c>
      <c r="F1830" s="20">
        <v>2044</v>
      </c>
      <c r="G1830" s="20">
        <v>58</v>
      </c>
      <c r="H1830" s="11">
        <v>17309.8568981104</v>
      </c>
      <c r="I1830" s="10">
        <v>3824227.3695812798</v>
      </c>
      <c r="J1830" s="33">
        <f t="shared" si="112"/>
        <v>4.5263670867994651E-3</v>
      </c>
      <c r="K1830" s="33">
        <f t="shared" si="113"/>
        <v>4.516138525857194E-3</v>
      </c>
      <c r="L1830" s="33">
        <f t="shared" si="114"/>
        <v>0.95998918460077864</v>
      </c>
      <c r="M1830" s="33">
        <f t="shared" si="115"/>
        <v>0.95565374045979679</v>
      </c>
    </row>
    <row r="1831" spans="1:13" ht="27.6">
      <c r="A1831" t="s">
        <v>164</v>
      </c>
      <c r="B1831" t="s">
        <v>228</v>
      </c>
      <c r="C1831" s="14" t="s">
        <v>230</v>
      </c>
      <c r="D1831" t="s">
        <v>465</v>
      </c>
      <c r="E1831" t="s">
        <v>483</v>
      </c>
      <c r="F1831" s="20">
        <v>2044</v>
      </c>
      <c r="G1831" s="20">
        <v>59</v>
      </c>
      <c r="H1831" s="11">
        <v>19061.582508439598</v>
      </c>
      <c r="I1831" s="10">
        <v>3848990.39490066</v>
      </c>
      <c r="J1831" s="33">
        <f t="shared" si="112"/>
        <v>4.9523590741336635E-3</v>
      </c>
      <c r="K1831" s="33">
        <f t="shared" si="113"/>
        <v>4.94011636237357E-3</v>
      </c>
      <c r="L1831" s="33">
        <f t="shared" si="114"/>
        <v>0.95565374045979679</v>
      </c>
      <c r="M1831" s="33">
        <f t="shared" si="115"/>
        <v>0.95093269977978789</v>
      </c>
    </row>
    <row r="1832" spans="1:13" ht="27.6">
      <c r="A1832" t="s">
        <v>164</v>
      </c>
      <c r="B1832" t="s">
        <v>228</v>
      </c>
      <c r="C1832" s="14" t="s">
        <v>230</v>
      </c>
      <c r="D1832" t="s">
        <v>465</v>
      </c>
      <c r="E1832" t="s">
        <v>483</v>
      </c>
      <c r="F1832" s="20">
        <v>2044</v>
      </c>
      <c r="G1832" s="20">
        <v>60</v>
      </c>
      <c r="H1832" s="11">
        <v>20905.225331854101</v>
      </c>
      <c r="I1832" s="10">
        <v>3893053.5453863102</v>
      </c>
      <c r="J1832" s="33">
        <f t="shared" si="112"/>
        <v>5.3698787052721261E-3</v>
      </c>
      <c r="K1832" s="33">
        <f t="shared" si="113"/>
        <v>5.3554866792857592E-3</v>
      </c>
      <c r="L1832" s="33">
        <f t="shared" si="114"/>
        <v>0.95093269977978789</v>
      </c>
      <c r="M1832" s="33">
        <f t="shared" si="115"/>
        <v>0.94583999237322003</v>
      </c>
    </row>
    <row r="1833" spans="1:13" ht="27.6">
      <c r="A1833" t="s">
        <v>164</v>
      </c>
      <c r="B1833" t="s">
        <v>228</v>
      </c>
      <c r="C1833" s="14" t="s">
        <v>230</v>
      </c>
      <c r="D1833" t="s">
        <v>465</v>
      </c>
      <c r="E1833" t="s">
        <v>483</v>
      </c>
      <c r="F1833" s="20">
        <v>2044</v>
      </c>
      <c r="G1833" s="20">
        <v>61</v>
      </c>
      <c r="H1833" s="11">
        <v>22535.984714239399</v>
      </c>
      <c r="I1833" s="10">
        <v>3834992.4697581399</v>
      </c>
      <c r="J1833" s="33">
        <f t="shared" si="112"/>
        <v>5.8764091173458466E-3</v>
      </c>
      <c r="K1833" s="33">
        <f t="shared" si="113"/>
        <v>5.8591767965342489E-3</v>
      </c>
      <c r="L1833" s="33">
        <f t="shared" si="114"/>
        <v>0.94583999237322003</v>
      </c>
      <c r="M1833" s="33">
        <f t="shared" si="115"/>
        <v>0.94029814863667271</v>
      </c>
    </row>
    <row r="1834" spans="1:13" ht="27.6">
      <c r="A1834" t="s">
        <v>164</v>
      </c>
      <c r="B1834" t="s">
        <v>228</v>
      </c>
      <c r="C1834" s="14" t="s">
        <v>230</v>
      </c>
      <c r="D1834" t="s">
        <v>465</v>
      </c>
      <c r="E1834" t="s">
        <v>483</v>
      </c>
      <c r="F1834" s="20">
        <v>2044</v>
      </c>
      <c r="G1834" s="20">
        <v>62</v>
      </c>
      <c r="H1834" s="11">
        <v>23715.602629519301</v>
      </c>
      <c r="I1834" s="10">
        <v>3674207.4845793499</v>
      </c>
      <c r="J1834" s="33">
        <f t="shared" si="112"/>
        <v>6.4546171464332633E-3</v>
      </c>
      <c r="K1834" s="33">
        <f t="shared" si="113"/>
        <v>6.4338308517496445E-3</v>
      </c>
      <c r="L1834" s="33">
        <f t="shared" si="114"/>
        <v>0.94029814863667271</v>
      </c>
      <c r="M1834" s="33">
        <f t="shared" si="115"/>
        <v>0.93424842939813102</v>
      </c>
    </row>
    <row r="1835" spans="1:13" ht="27.6">
      <c r="A1835" t="s">
        <v>164</v>
      </c>
      <c r="B1835" t="s">
        <v>228</v>
      </c>
      <c r="C1835" s="14" t="s">
        <v>230</v>
      </c>
      <c r="D1835" t="s">
        <v>465</v>
      </c>
      <c r="E1835" t="s">
        <v>483</v>
      </c>
      <c r="F1835" s="20">
        <v>2044</v>
      </c>
      <c r="G1835" s="20">
        <v>63</v>
      </c>
      <c r="H1835" s="11">
        <v>25271.962166499699</v>
      </c>
      <c r="I1835" s="10">
        <v>3567792.4158182298</v>
      </c>
      <c r="J1835" s="33">
        <f t="shared" si="112"/>
        <v>7.0833611435613423E-3</v>
      </c>
      <c r="K1835" s="33">
        <f t="shared" si="113"/>
        <v>7.0583332697047307E-3</v>
      </c>
      <c r="L1835" s="33">
        <f t="shared" si="114"/>
        <v>0.93424842939813102</v>
      </c>
      <c r="M1835" s="33">
        <f t="shared" si="115"/>
        <v>0.92765419262674076</v>
      </c>
    </row>
    <row r="1836" spans="1:13" ht="27.6">
      <c r="A1836" t="s">
        <v>164</v>
      </c>
      <c r="B1836" t="s">
        <v>228</v>
      </c>
      <c r="C1836" s="14" t="s">
        <v>230</v>
      </c>
      <c r="D1836" t="s">
        <v>465</v>
      </c>
      <c r="E1836" t="s">
        <v>483</v>
      </c>
      <c r="F1836" s="20">
        <v>2044</v>
      </c>
      <c r="G1836" s="20">
        <v>64</v>
      </c>
      <c r="H1836" s="11">
        <v>26992.637056340602</v>
      </c>
      <c r="I1836" s="10">
        <v>3473144.5642692498</v>
      </c>
      <c r="J1836" s="33">
        <f t="shared" si="112"/>
        <v>7.7718150099576567E-3</v>
      </c>
      <c r="K1836" s="33">
        <f t="shared" si="113"/>
        <v>7.7416925416139426E-3</v>
      </c>
      <c r="L1836" s="33">
        <f t="shared" si="114"/>
        <v>0.92765419262674076</v>
      </c>
      <c r="M1836" s="33">
        <f t="shared" si="115"/>
        <v>0.92047257908248536</v>
      </c>
    </row>
    <row r="1837" spans="1:13" ht="27.6">
      <c r="A1837" t="s">
        <v>164</v>
      </c>
      <c r="B1837" t="s">
        <v>228</v>
      </c>
      <c r="C1837" s="14" t="s">
        <v>230</v>
      </c>
      <c r="D1837" t="s">
        <v>465</v>
      </c>
      <c r="E1837" t="s">
        <v>483</v>
      </c>
      <c r="F1837" s="20">
        <v>2044</v>
      </c>
      <c r="G1837" s="20">
        <v>65</v>
      </c>
      <c r="H1837" s="11">
        <v>27439.060276194901</v>
      </c>
      <c r="I1837" s="10">
        <v>3371457.1280197999</v>
      </c>
      <c r="J1837" s="33">
        <f t="shared" si="112"/>
        <v>8.138635383541426E-3</v>
      </c>
      <c r="K1837" s="33">
        <f t="shared" si="113"/>
        <v>8.1056063550662971E-3</v>
      </c>
      <c r="L1837" s="33">
        <f t="shared" si="114"/>
        <v>0.92047257908248536</v>
      </c>
      <c r="M1837" s="33">
        <f t="shared" si="115"/>
        <v>0.91301159069581006</v>
      </c>
    </row>
    <row r="1838" spans="1:13" ht="27.6">
      <c r="A1838" t="s">
        <v>164</v>
      </c>
      <c r="B1838" t="s">
        <v>228</v>
      </c>
      <c r="C1838" s="14" t="s">
        <v>230</v>
      </c>
      <c r="D1838" t="s">
        <v>465</v>
      </c>
      <c r="E1838" t="s">
        <v>483</v>
      </c>
      <c r="F1838" s="20">
        <v>2044</v>
      </c>
      <c r="G1838" s="20">
        <v>66</v>
      </c>
      <c r="H1838" s="11">
        <v>28990.683613630499</v>
      </c>
      <c r="I1838" s="10">
        <v>3251729.8074706499</v>
      </c>
      <c r="J1838" s="33">
        <f t="shared" si="112"/>
        <v>8.9154651001525954E-3</v>
      </c>
      <c r="K1838" s="33">
        <f t="shared" si="113"/>
        <v>8.8758401867909953E-3</v>
      </c>
      <c r="L1838" s="33">
        <f t="shared" si="114"/>
        <v>0.91301159069581006</v>
      </c>
      <c r="M1838" s="33">
        <f t="shared" si="115"/>
        <v>0.90490784572810623</v>
      </c>
    </row>
    <row r="1839" spans="1:13" ht="27.6">
      <c r="A1839" t="s">
        <v>164</v>
      </c>
      <c r="B1839" t="s">
        <v>228</v>
      </c>
      <c r="C1839" s="14" t="s">
        <v>230</v>
      </c>
      <c r="D1839" t="s">
        <v>465</v>
      </c>
      <c r="E1839" t="s">
        <v>483</v>
      </c>
      <c r="F1839" s="20">
        <v>2044</v>
      </c>
      <c r="G1839" s="20">
        <v>67</v>
      </c>
      <c r="H1839" s="11">
        <v>30807.851748169101</v>
      </c>
      <c r="I1839" s="10">
        <v>3143080.7278495599</v>
      </c>
      <c r="J1839" s="33">
        <f t="shared" si="112"/>
        <v>9.8018009767274691E-3</v>
      </c>
      <c r="K1839" s="33">
        <f t="shared" si="113"/>
        <v>9.7539198935160387E-3</v>
      </c>
      <c r="L1839" s="33">
        <f t="shared" si="114"/>
        <v>0.90490784572810623</v>
      </c>
      <c r="M1839" s="33">
        <f t="shared" si="115"/>
        <v>0.89608144708986015</v>
      </c>
    </row>
    <row r="1840" spans="1:13" ht="27.6">
      <c r="A1840" t="s">
        <v>164</v>
      </c>
      <c r="B1840" t="s">
        <v>228</v>
      </c>
      <c r="C1840" s="14" t="s">
        <v>230</v>
      </c>
      <c r="D1840" t="s">
        <v>465</v>
      </c>
      <c r="E1840" t="s">
        <v>483</v>
      </c>
      <c r="F1840" s="20">
        <v>2044</v>
      </c>
      <c r="G1840" s="20">
        <v>68</v>
      </c>
      <c r="H1840" s="11">
        <v>32563.4896967399</v>
      </c>
      <c r="I1840" s="10">
        <v>3023151.23443599</v>
      </c>
      <c r="J1840" s="33">
        <f t="shared" si="112"/>
        <v>1.0771373038112353E-2</v>
      </c>
      <c r="K1840" s="33">
        <f t="shared" si="113"/>
        <v>1.0713569526768385E-2</v>
      </c>
      <c r="L1840" s="33">
        <f t="shared" si="114"/>
        <v>0.89608144708986015</v>
      </c>
      <c r="M1840" s="33">
        <f t="shared" si="115"/>
        <v>0.88648121620481568</v>
      </c>
    </row>
    <row r="1841" spans="1:13" ht="27.6">
      <c r="A1841" t="s">
        <v>164</v>
      </c>
      <c r="B1841" t="s">
        <v>228</v>
      </c>
      <c r="C1841" s="14" t="s">
        <v>230</v>
      </c>
      <c r="D1841" t="s">
        <v>465</v>
      </c>
      <c r="E1841" t="s">
        <v>483</v>
      </c>
      <c r="F1841" s="20">
        <v>2044</v>
      </c>
      <c r="G1841" s="20">
        <v>69</v>
      </c>
      <c r="H1841" s="11">
        <v>34364.621835996302</v>
      </c>
      <c r="I1841" s="10">
        <v>2900640.5938009699</v>
      </c>
      <c r="J1841" s="33">
        <f t="shared" si="112"/>
        <v>1.1847252606695837E-2</v>
      </c>
      <c r="K1841" s="33">
        <f t="shared" si="113"/>
        <v>1.1777350232216266E-2</v>
      </c>
      <c r="L1841" s="33">
        <f t="shared" si="114"/>
        <v>0.88648121620481568</v>
      </c>
      <c r="M1841" s="33">
        <f t="shared" si="115"/>
        <v>0.87604081644729048</v>
      </c>
    </row>
    <row r="1842" spans="1:13" ht="27.6">
      <c r="A1842" t="s">
        <v>164</v>
      </c>
      <c r="B1842" t="s">
        <v>228</v>
      </c>
      <c r="C1842" s="14" t="s">
        <v>230</v>
      </c>
      <c r="D1842" t="s">
        <v>465</v>
      </c>
      <c r="E1842" t="s">
        <v>483</v>
      </c>
      <c r="F1842" s="20">
        <v>2045</v>
      </c>
      <c r="G1842" s="20">
        <v>30</v>
      </c>
      <c r="H1842" s="11">
        <v>740.97401299006697</v>
      </c>
      <c r="I1842" s="10">
        <v>4642333.58395385</v>
      </c>
      <c r="J1842" s="33">
        <f t="shared" si="112"/>
        <v>1.5961240173503074E-4</v>
      </c>
      <c r="K1842" s="33">
        <f t="shared" si="113"/>
        <v>1.5959966435330486E-4</v>
      </c>
      <c r="L1842" s="33">
        <f t="shared" si="114"/>
        <v>1</v>
      </c>
      <c r="M1842" s="33">
        <f t="shared" si="115"/>
        <v>0.9998404003356467</v>
      </c>
    </row>
    <row r="1843" spans="1:13" ht="27.6">
      <c r="A1843" t="s">
        <v>164</v>
      </c>
      <c r="B1843" t="s">
        <v>228</v>
      </c>
      <c r="C1843" s="14" t="s">
        <v>230</v>
      </c>
      <c r="D1843" t="s">
        <v>465</v>
      </c>
      <c r="E1843" t="s">
        <v>483</v>
      </c>
      <c r="F1843" s="20">
        <v>2045</v>
      </c>
      <c r="G1843" s="20">
        <v>31</v>
      </c>
      <c r="H1843" s="11">
        <v>985.89746826149997</v>
      </c>
      <c r="I1843" s="10">
        <v>4708844.9064758504</v>
      </c>
      <c r="J1843" s="33">
        <f t="shared" si="112"/>
        <v>2.0937140378219764E-4</v>
      </c>
      <c r="K1843" s="33">
        <f t="shared" si="113"/>
        <v>2.093494871194812E-4</v>
      </c>
      <c r="L1843" s="33">
        <f t="shared" si="114"/>
        <v>0.9998404003356467</v>
      </c>
      <c r="M1843" s="33">
        <f t="shared" si="115"/>
        <v>0.99963108426063507</v>
      </c>
    </row>
    <row r="1844" spans="1:13" ht="27.6">
      <c r="A1844" t="s">
        <v>164</v>
      </c>
      <c r="B1844" t="s">
        <v>228</v>
      </c>
      <c r="C1844" s="14" t="s">
        <v>230</v>
      </c>
      <c r="D1844" t="s">
        <v>465</v>
      </c>
      <c r="E1844" t="s">
        <v>483</v>
      </c>
      <c r="F1844" s="20">
        <v>2045</v>
      </c>
      <c r="G1844" s="20">
        <v>32</v>
      </c>
      <c r="H1844" s="11">
        <v>1054.3508989717</v>
      </c>
      <c r="I1844" s="10">
        <v>4777012.1012419797</v>
      </c>
      <c r="J1844" s="33">
        <f t="shared" si="112"/>
        <v>2.2071346620570174E-4</v>
      </c>
      <c r="K1844" s="33">
        <f t="shared" si="113"/>
        <v>2.2068911078054754E-4</v>
      </c>
      <c r="L1844" s="33">
        <f t="shared" si="114"/>
        <v>0.99963108426063507</v>
      </c>
      <c r="M1844" s="33">
        <f t="shared" si="115"/>
        <v>0.99941047656554105</v>
      </c>
    </row>
    <row r="1845" spans="1:13" ht="27.6">
      <c r="A1845" t="s">
        <v>164</v>
      </c>
      <c r="B1845" t="s">
        <v>228</v>
      </c>
      <c r="C1845" s="14" t="s">
        <v>230</v>
      </c>
      <c r="D1845" t="s">
        <v>465</v>
      </c>
      <c r="E1845" t="s">
        <v>483</v>
      </c>
      <c r="F1845" s="20">
        <v>2045</v>
      </c>
      <c r="G1845" s="20">
        <v>33</v>
      </c>
      <c r="H1845" s="11">
        <v>1187.57267423547</v>
      </c>
      <c r="I1845" s="10">
        <v>4889520.3398529897</v>
      </c>
      <c r="J1845" s="33">
        <f t="shared" si="112"/>
        <v>2.4288122181554848E-4</v>
      </c>
      <c r="K1845" s="33">
        <f t="shared" si="113"/>
        <v>2.4285172855942339E-4</v>
      </c>
      <c r="L1845" s="33">
        <f t="shared" si="114"/>
        <v>0.99941047656554105</v>
      </c>
      <c r="M1845" s="33">
        <f t="shared" si="115"/>
        <v>0.99916776800376672</v>
      </c>
    </row>
    <row r="1846" spans="1:13" ht="27.6">
      <c r="A1846" t="s">
        <v>164</v>
      </c>
      <c r="B1846" t="s">
        <v>228</v>
      </c>
      <c r="C1846" s="14" t="s">
        <v>230</v>
      </c>
      <c r="D1846" t="s">
        <v>465</v>
      </c>
      <c r="E1846" t="s">
        <v>483</v>
      </c>
      <c r="F1846" s="20">
        <v>2045</v>
      </c>
      <c r="G1846" s="20">
        <v>34</v>
      </c>
      <c r="H1846" s="11">
        <v>1257.1155413336501</v>
      </c>
      <c r="I1846" s="10">
        <v>4861064.37892773</v>
      </c>
      <c r="J1846" s="33">
        <f t="shared" si="112"/>
        <v>2.5860911177871479E-4</v>
      </c>
      <c r="K1846" s="33">
        <f t="shared" si="113"/>
        <v>2.585756753247237E-4</v>
      </c>
      <c r="L1846" s="33">
        <f t="shared" si="114"/>
        <v>0.99916776800376672</v>
      </c>
      <c r="M1846" s="33">
        <f t="shared" si="115"/>
        <v>0.99890940752339241</v>
      </c>
    </row>
    <row r="1847" spans="1:13" ht="27.6">
      <c r="A1847" t="s">
        <v>164</v>
      </c>
      <c r="B1847" t="s">
        <v>228</v>
      </c>
      <c r="C1847" s="14" t="s">
        <v>230</v>
      </c>
      <c r="D1847" t="s">
        <v>465</v>
      </c>
      <c r="E1847" t="s">
        <v>483</v>
      </c>
      <c r="F1847" s="20">
        <v>2045</v>
      </c>
      <c r="G1847" s="20">
        <v>35</v>
      </c>
      <c r="H1847" s="11">
        <v>1602.4725103928099</v>
      </c>
      <c r="I1847" s="10">
        <v>4727011.1773658805</v>
      </c>
      <c r="J1847" s="33">
        <f t="shared" si="112"/>
        <v>3.3900332583638722E-4</v>
      </c>
      <c r="K1847" s="33">
        <f t="shared" si="113"/>
        <v>3.3894587070160132E-4</v>
      </c>
      <c r="L1847" s="33">
        <f t="shared" si="114"/>
        <v>0.99890940752339241</v>
      </c>
      <c r="M1847" s="33">
        <f t="shared" si="115"/>
        <v>0.99857083130450741</v>
      </c>
    </row>
    <row r="1848" spans="1:13" ht="27.6">
      <c r="A1848" t="s">
        <v>164</v>
      </c>
      <c r="B1848" t="s">
        <v>228</v>
      </c>
      <c r="C1848" s="14" t="s">
        <v>230</v>
      </c>
      <c r="D1848" t="s">
        <v>465</v>
      </c>
      <c r="E1848" t="s">
        <v>483</v>
      </c>
      <c r="F1848" s="20">
        <v>2045</v>
      </c>
      <c r="G1848" s="20">
        <v>36</v>
      </c>
      <c r="H1848" s="11">
        <v>1852.19742454223</v>
      </c>
      <c r="I1848" s="10">
        <v>4655180.5163605399</v>
      </c>
      <c r="J1848" s="33">
        <f t="shared" si="112"/>
        <v>3.9787875422504429E-4</v>
      </c>
      <c r="K1848" s="33">
        <f t="shared" si="113"/>
        <v>3.9779961097030636E-4</v>
      </c>
      <c r="L1848" s="33">
        <f t="shared" si="114"/>
        <v>0.99857083130450741</v>
      </c>
      <c r="M1848" s="33">
        <f t="shared" si="115"/>
        <v>0.9981736002162882</v>
      </c>
    </row>
    <row r="1849" spans="1:13" ht="27.6">
      <c r="A1849" t="s">
        <v>164</v>
      </c>
      <c r="B1849" t="s">
        <v>228</v>
      </c>
      <c r="C1849" s="14" t="s">
        <v>230</v>
      </c>
      <c r="D1849" t="s">
        <v>465</v>
      </c>
      <c r="E1849" t="s">
        <v>483</v>
      </c>
      <c r="F1849" s="20">
        <v>2045</v>
      </c>
      <c r="G1849" s="20">
        <v>37</v>
      </c>
      <c r="H1849" s="11">
        <v>1972.78591721517</v>
      </c>
      <c r="I1849" s="10">
        <v>4611285.5941431699</v>
      </c>
      <c r="J1849" s="33">
        <f t="shared" si="112"/>
        <v>4.2781690201986643E-4</v>
      </c>
      <c r="K1849" s="33">
        <f t="shared" si="113"/>
        <v>4.2772540141799986E-4</v>
      </c>
      <c r="L1849" s="33">
        <f t="shared" si="114"/>
        <v>0.9981736002162882</v>
      </c>
      <c r="M1849" s="33">
        <f t="shared" si="115"/>
        <v>0.99774665601245083</v>
      </c>
    </row>
    <row r="1850" spans="1:13" ht="27.6">
      <c r="A1850" t="s">
        <v>164</v>
      </c>
      <c r="B1850" t="s">
        <v>228</v>
      </c>
      <c r="C1850" s="14" t="s">
        <v>230</v>
      </c>
      <c r="D1850" t="s">
        <v>465</v>
      </c>
      <c r="E1850" t="s">
        <v>483</v>
      </c>
      <c r="F1850" s="20">
        <v>2045</v>
      </c>
      <c r="G1850" s="20">
        <v>38</v>
      </c>
      <c r="H1850" s="11">
        <v>2199.0111846684499</v>
      </c>
      <c r="I1850" s="10">
        <v>4634944.16905565</v>
      </c>
      <c r="J1850" s="33">
        <f t="shared" si="112"/>
        <v>4.744417849409584E-4</v>
      </c>
      <c r="K1850" s="33">
        <f t="shared" si="113"/>
        <v>4.7432925523427372E-4</v>
      </c>
      <c r="L1850" s="33">
        <f t="shared" si="114"/>
        <v>0.99774665601245083</v>
      </c>
      <c r="M1850" s="33">
        <f t="shared" si="115"/>
        <v>0.99727339558419192</v>
      </c>
    </row>
    <row r="1851" spans="1:13" ht="27.6">
      <c r="A1851" t="s">
        <v>164</v>
      </c>
      <c r="B1851" t="s">
        <v>228</v>
      </c>
      <c r="C1851" s="14" t="s">
        <v>230</v>
      </c>
      <c r="D1851" t="s">
        <v>465</v>
      </c>
      <c r="E1851" t="s">
        <v>483</v>
      </c>
      <c r="F1851" s="20">
        <v>2045</v>
      </c>
      <c r="G1851" s="20">
        <v>39</v>
      </c>
      <c r="H1851" s="11">
        <v>2333.2267576406298</v>
      </c>
      <c r="I1851" s="10">
        <v>4550222.0194930797</v>
      </c>
      <c r="J1851" s="33">
        <f t="shared" si="112"/>
        <v>5.1277206862546988E-4</v>
      </c>
      <c r="K1851" s="33">
        <f t="shared" si="113"/>
        <v>5.126406234964298E-4</v>
      </c>
      <c r="L1851" s="33">
        <f t="shared" si="114"/>
        <v>0.99727339558419192</v>
      </c>
      <c r="M1851" s="33">
        <f t="shared" si="115"/>
        <v>0.99676215272888324</v>
      </c>
    </row>
    <row r="1852" spans="1:13" ht="27.6">
      <c r="A1852" t="s">
        <v>164</v>
      </c>
      <c r="B1852" t="s">
        <v>228</v>
      </c>
      <c r="C1852" s="14" t="s">
        <v>230</v>
      </c>
      <c r="D1852" t="s">
        <v>465</v>
      </c>
      <c r="E1852" t="s">
        <v>483</v>
      </c>
      <c r="F1852" s="20">
        <v>2045</v>
      </c>
      <c r="G1852" s="20">
        <v>40</v>
      </c>
      <c r="H1852" s="11">
        <v>3091.1080743063599</v>
      </c>
      <c r="I1852" s="10">
        <v>4486873.8684708001</v>
      </c>
      <c r="J1852" s="33">
        <f t="shared" si="112"/>
        <v>6.8892243573583231E-4</v>
      </c>
      <c r="K1852" s="33">
        <f t="shared" si="113"/>
        <v>6.8868518316056448E-4</v>
      </c>
      <c r="L1852" s="33">
        <f t="shared" si="114"/>
        <v>0.99676215272888324</v>
      </c>
      <c r="M1852" s="33">
        <f t="shared" si="115"/>
        <v>0.9960756974031636</v>
      </c>
    </row>
    <row r="1853" spans="1:13" ht="27.6">
      <c r="A1853" t="s">
        <v>164</v>
      </c>
      <c r="B1853" t="s">
        <v>228</v>
      </c>
      <c r="C1853" s="14" t="s">
        <v>230</v>
      </c>
      <c r="D1853" t="s">
        <v>465</v>
      </c>
      <c r="E1853" t="s">
        <v>483</v>
      </c>
      <c r="F1853" s="20">
        <v>2045</v>
      </c>
      <c r="G1853" s="20">
        <v>41</v>
      </c>
      <c r="H1853" s="11">
        <v>3382.4821169797901</v>
      </c>
      <c r="I1853" s="10">
        <v>4355633.3341007102</v>
      </c>
      <c r="J1853" s="33">
        <f t="shared" si="112"/>
        <v>7.7657641438685454E-4</v>
      </c>
      <c r="K1853" s="33">
        <f t="shared" si="113"/>
        <v>7.7627495696308557E-4</v>
      </c>
      <c r="L1853" s="33">
        <f t="shared" si="114"/>
        <v>0.9960756974031636</v>
      </c>
      <c r="M1853" s="33">
        <f t="shared" si="115"/>
        <v>0.99530246878402995</v>
      </c>
    </row>
    <row r="1854" spans="1:13" ht="27.6">
      <c r="A1854" t="s">
        <v>164</v>
      </c>
      <c r="B1854" t="s">
        <v>228</v>
      </c>
      <c r="C1854" s="14" t="s">
        <v>230</v>
      </c>
      <c r="D1854" t="s">
        <v>465</v>
      </c>
      <c r="E1854" t="s">
        <v>483</v>
      </c>
      <c r="F1854" s="20">
        <v>2045</v>
      </c>
      <c r="G1854" s="20">
        <v>42</v>
      </c>
      <c r="H1854" s="11">
        <v>3613.0384135159202</v>
      </c>
      <c r="I1854" s="10">
        <v>4286854.3765367996</v>
      </c>
      <c r="J1854" s="33">
        <f t="shared" si="112"/>
        <v>8.4281808901443672E-4</v>
      </c>
      <c r="K1854" s="33">
        <f t="shared" si="113"/>
        <v>8.4246301760937392E-4</v>
      </c>
      <c r="L1854" s="33">
        <f t="shared" si="114"/>
        <v>0.99530246878402995</v>
      </c>
      <c r="M1854" s="33">
        <f t="shared" si="115"/>
        <v>0.99446396326274411</v>
      </c>
    </row>
    <row r="1855" spans="1:13" ht="27.6">
      <c r="A1855" t="s">
        <v>164</v>
      </c>
      <c r="B1855" t="s">
        <v>228</v>
      </c>
      <c r="C1855" s="14" t="s">
        <v>230</v>
      </c>
      <c r="D1855" t="s">
        <v>465</v>
      </c>
      <c r="E1855" t="s">
        <v>483</v>
      </c>
      <c r="F1855" s="20">
        <v>2045</v>
      </c>
      <c r="G1855" s="20">
        <v>43</v>
      </c>
      <c r="H1855" s="11">
        <v>4060.4538786104199</v>
      </c>
      <c r="I1855" s="10">
        <v>4259123.60019104</v>
      </c>
      <c r="J1855" s="33">
        <f t="shared" si="112"/>
        <v>9.5335431881532885E-4</v>
      </c>
      <c r="K1855" s="33">
        <f t="shared" si="113"/>
        <v>9.5290002096715121E-4</v>
      </c>
      <c r="L1855" s="33">
        <f t="shared" si="114"/>
        <v>0.99446396326274411</v>
      </c>
      <c r="M1855" s="33">
        <f t="shared" si="115"/>
        <v>0.99351633853129995</v>
      </c>
    </row>
    <row r="1856" spans="1:13" ht="27.6">
      <c r="A1856" t="s">
        <v>164</v>
      </c>
      <c r="B1856" t="s">
        <v>228</v>
      </c>
      <c r="C1856" s="14" t="s">
        <v>230</v>
      </c>
      <c r="D1856" t="s">
        <v>465</v>
      </c>
      <c r="E1856" t="s">
        <v>483</v>
      </c>
      <c r="F1856" s="20">
        <v>2045</v>
      </c>
      <c r="G1856" s="20">
        <v>44</v>
      </c>
      <c r="H1856" s="11">
        <v>4395.5500555686904</v>
      </c>
      <c r="I1856" s="10">
        <v>4233730.0463160602</v>
      </c>
      <c r="J1856" s="33">
        <f t="shared" si="112"/>
        <v>1.0382216172222496E-3</v>
      </c>
      <c r="K1856" s="33">
        <f t="shared" si="113"/>
        <v>1.0376828516278636E-3</v>
      </c>
      <c r="L1856" s="33">
        <f t="shared" si="114"/>
        <v>0.99351633853129995</v>
      </c>
      <c r="M1856" s="33">
        <f t="shared" si="115"/>
        <v>0.99248538366399386</v>
      </c>
    </row>
    <row r="1857" spans="1:13" ht="27.6">
      <c r="A1857" t="s">
        <v>164</v>
      </c>
      <c r="B1857" t="s">
        <v>228</v>
      </c>
      <c r="C1857" s="14" t="s">
        <v>230</v>
      </c>
      <c r="D1857" t="s">
        <v>465</v>
      </c>
      <c r="E1857" t="s">
        <v>483</v>
      </c>
      <c r="F1857" s="20">
        <v>2045</v>
      </c>
      <c r="G1857" s="20">
        <v>45</v>
      </c>
      <c r="H1857" s="11">
        <v>5602.7017846789104</v>
      </c>
      <c r="I1857" s="10">
        <v>4207385.6332260799</v>
      </c>
      <c r="J1857" s="33">
        <f t="shared" si="112"/>
        <v>1.3316349564998038E-3</v>
      </c>
      <c r="K1857" s="33">
        <f t="shared" si="113"/>
        <v>1.3307487240941107E-3</v>
      </c>
      <c r="L1857" s="33">
        <f t="shared" si="114"/>
        <v>0.99248538366399386</v>
      </c>
      <c r="M1857" s="33">
        <f t="shared" si="115"/>
        <v>0.99116463500600094</v>
      </c>
    </row>
    <row r="1858" spans="1:13" ht="27.6">
      <c r="A1858" t="s">
        <v>164</v>
      </c>
      <c r="B1858" t="s">
        <v>228</v>
      </c>
      <c r="C1858" s="14" t="s">
        <v>230</v>
      </c>
      <c r="D1858" t="s">
        <v>465</v>
      </c>
      <c r="E1858" t="s">
        <v>483</v>
      </c>
      <c r="F1858" s="20">
        <v>2045</v>
      </c>
      <c r="G1858" s="20">
        <v>46</v>
      </c>
      <c r="H1858" s="11">
        <v>6213.8350503731999</v>
      </c>
      <c r="I1858" s="10">
        <v>4218110.6338991597</v>
      </c>
      <c r="J1858" s="33">
        <f t="shared" ref="J1858:J1921" si="116">IF(I1858&gt;0,H1858/I1858,0)</f>
        <v>1.4731323072551138E-3</v>
      </c>
      <c r="K1858" s="33">
        <f t="shared" ref="K1858:K1921" si="117">1-EXP(-J1858)</f>
        <v>1.4720477804736065E-3</v>
      </c>
      <c r="L1858" s="33">
        <f t="shared" ref="L1858:L1921" si="118">IF(G1858=30,1,M1857)</f>
        <v>0.99116463500600094</v>
      </c>
      <c r="M1858" s="33">
        <f t="shared" ref="M1858:M1921" si="119">L1858*(1-K1858)</f>
        <v>0.98970559330495644</v>
      </c>
    </row>
    <row r="1859" spans="1:13" ht="27.6">
      <c r="A1859" t="s">
        <v>164</v>
      </c>
      <c r="B1859" t="s">
        <v>228</v>
      </c>
      <c r="C1859" s="14" t="s">
        <v>230</v>
      </c>
      <c r="D1859" t="s">
        <v>465</v>
      </c>
      <c r="E1859" t="s">
        <v>483</v>
      </c>
      <c r="F1859" s="20">
        <v>2045</v>
      </c>
      <c r="G1859" s="20">
        <v>47</v>
      </c>
      <c r="H1859" s="11">
        <v>6885.9955596864002</v>
      </c>
      <c r="I1859" s="10">
        <v>4266645.9268629998</v>
      </c>
      <c r="J1859" s="33">
        <f t="shared" si="116"/>
        <v>1.6139130543577226E-3</v>
      </c>
      <c r="K1859" s="33">
        <f t="shared" si="117"/>
        <v>1.612611397032282E-3</v>
      </c>
      <c r="L1859" s="33">
        <f t="shared" si="118"/>
        <v>0.98970559330495644</v>
      </c>
      <c r="M1859" s="33">
        <f t="shared" si="119"/>
        <v>0.98810958278548633</v>
      </c>
    </row>
    <row r="1860" spans="1:13" ht="27.6">
      <c r="A1860" t="s">
        <v>164</v>
      </c>
      <c r="B1860" t="s">
        <v>228</v>
      </c>
      <c r="C1860" s="14" t="s">
        <v>230</v>
      </c>
      <c r="D1860" t="s">
        <v>465</v>
      </c>
      <c r="E1860" t="s">
        <v>483</v>
      </c>
      <c r="F1860" s="20">
        <v>2045</v>
      </c>
      <c r="G1860" s="20">
        <v>48</v>
      </c>
      <c r="H1860" s="11">
        <v>7962.9281200879504</v>
      </c>
      <c r="I1860" s="10">
        <v>4387950.7733054096</v>
      </c>
      <c r="J1860" s="33">
        <f t="shared" si="116"/>
        <v>1.8147259464557615E-3</v>
      </c>
      <c r="K1860" s="33">
        <f t="shared" si="117"/>
        <v>1.8130803269253981E-3</v>
      </c>
      <c r="L1860" s="33">
        <f t="shared" si="118"/>
        <v>0.98810958278548633</v>
      </c>
      <c r="M1860" s="33">
        <f t="shared" si="119"/>
        <v>0.98631806074009154</v>
      </c>
    </row>
    <row r="1861" spans="1:13" ht="27.6">
      <c r="A1861" t="s">
        <v>164</v>
      </c>
      <c r="B1861" t="s">
        <v>228</v>
      </c>
      <c r="C1861" s="14" t="s">
        <v>230</v>
      </c>
      <c r="D1861" t="s">
        <v>465</v>
      </c>
      <c r="E1861" t="s">
        <v>483</v>
      </c>
      <c r="F1861" s="20">
        <v>2045</v>
      </c>
      <c r="G1861" s="20">
        <v>49</v>
      </c>
      <c r="H1861" s="11">
        <v>8621.9288505235108</v>
      </c>
      <c r="I1861" s="10">
        <v>4333941.2513416903</v>
      </c>
      <c r="J1861" s="33">
        <f t="shared" si="116"/>
        <v>1.9893967985501319E-3</v>
      </c>
      <c r="K1861" s="33">
        <f t="shared" si="117"/>
        <v>1.9874192603258622E-3</v>
      </c>
      <c r="L1861" s="33">
        <f t="shared" si="118"/>
        <v>0.98631806074009154</v>
      </c>
      <c r="M1861" s="33">
        <f t="shared" si="119"/>
        <v>0.98435783322936943</v>
      </c>
    </row>
    <row r="1862" spans="1:13" ht="27.6">
      <c r="A1862" t="s">
        <v>164</v>
      </c>
      <c r="B1862" t="s">
        <v>228</v>
      </c>
      <c r="C1862" s="14" t="s">
        <v>230</v>
      </c>
      <c r="D1862" t="s">
        <v>465</v>
      </c>
      <c r="E1862" t="s">
        <v>483</v>
      </c>
      <c r="F1862" s="20">
        <v>2045</v>
      </c>
      <c r="G1862" s="20">
        <v>50</v>
      </c>
      <c r="H1862" s="11">
        <v>9659.8637725522094</v>
      </c>
      <c r="I1862" s="10">
        <v>4249784.1389253996</v>
      </c>
      <c r="J1862" s="33">
        <f t="shared" si="116"/>
        <v>2.2730245717832629E-3</v>
      </c>
      <c r="K1862" s="33">
        <f t="shared" si="117"/>
        <v>2.2704432076364744E-3</v>
      </c>
      <c r="L1862" s="33">
        <f t="shared" si="118"/>
        <v>0.98435783322936943</v>
      </c>
      <c r="M1862" s="33">
        <f t="shared" si="119"/>
        <v>0.98212290467303009</v>
      </c>
    </row>
    <row r="1863" spans="1:13" ht="27.6">
      <c r="A1863" t="s">
        <v>164</v>
      </c>
      <c r="B1863" t="s">
        <v>228</v>
      </c>
      <c r="C1863" s="14" t="s">
        <v>230</v>
      </c>
      <c r="D1863" t="s">
        <v>465</v>
      </c>
      <c r="E1863" t="s">
        <v>483</v>
      </c>
      <c r="F1863" s="20">
        <v>2045</v>
      </c>
      <c r="G1863" s="20">
        <v>51</v>
      </c>
      <c r="H1863" s="11">
        <v>10391.154822247199</v>
      </c>
      <c r="I1863" s="10">
        <v>4178985.7978416402</v>
      </c>
      <c r="J1863" s="33">
        <f t="shared" si="116"/>
        <v>2.4865255171754867E-3</v>
      </c>
      <c r="K1863" s="33">
        <f t="shared" si="117"/>
        <v>2.4834366732952029E-3</v>
      </c>
      <c r="L1863" s="33">
        <f t="shared" si="118"/>
        <v>0.98212290467303009</v>
      </c>
      <c r="M1863" s="33">
        <f t="shared" si="119"/>
        <v>0.97968386463388191</v>
      </c>
    </row>
    <row r="1864" spans="1:13" ht="27.6">
      <c r="A1864" t="s">
        <v>164</v>
      </c>
      <c r="B1864" t="s">
        <v>228</v>
      </c>
      <c r="C1864" s="14" t="s">
        <v>230</v>
      </c>
      <c r="D1864" t="s">
        <v>465</v>
      </c>
      <c r="E1864" t="s">
        <v>483</v>
      </c>
      <c r="F1864" s="20">
        <v>2045</v>
      </c>
      <c r="G1864" s="20">
        <v>52</v>
      </c>
      <c r="H1864" s="11">
        <v>11173.0888973032</v>
      </c>
      <c r="I1864" s="10">
        <v>4111017.5333086201</v>
      </c>
      <c r="J1864" s="33">
        <f t="shared" si="116"/>
        <v>2.7178402443618133E-3</v>
      </c>
      <c r="K1864" s="33">
        <f t="shared" si="117"/>
        <v>2.7141502602510137E-3</v>
      </c>
      <c r="L1864" s="33">
        <f t="shared" si="118"/>
        <v>0.97968386463388191</v>
      </c>
      <c r="M1864" s="33">
        <f t="shared" si="119"/>
        <v>0.9770248554177221</v>
      </c>
    </row>
    <row r="1865" spans="1:13" ht="27.6">
      <c r="A1865" t="s">
        <v>164</v>
      </c>
      <c r="B1865" t="s">
        <v>228</v>
      </c>
      <c r="C1865" s="14" t="s">
        <v>230</v>
      </c>
      <c r="D1865" t="s">
        <v>465</v>
      </c>
      <c r="E1865" t="s">
        <v>483</v>
      </c>
      <c r="F1865" s="20">
        <v>2045</v>
      </c>
      <c r="G1865" s="20">
        <v>53</v>
      </c>
      <c r="H1865" s="11">
        <v>12221.3385530743</v>
      </c>
      <c r="I1865" s="10">
        <v>4128563.6775881099</v>
      </c>
      <c r="J1865" s="33">
        <f t="shared" si="116"/>
        <v>2.9601913661687681E-3</v>
      </c>
      <c r="K1865" s="33">
        <f t="shared" si="117"/>
        <v>2.9558143197367936E-3</v>
      </c>
      <c r="L1865" s="33">
        <f t="shared" si="118"/>
        <v>0.9770248554177221</v>
      </c>
      <c r="M1865" s="33">
        <f t="shared" si="119"/>
        <v>0.97413695135933964</v>
      </c>
    </row>
    <row r="1866" spans="1:13" ht="27.6">
      <c r="A1866" t="s">
        <v>164</v>
      </c>
      <c r="B1866" t="s">
        <v>228</v>
      </c>
      <c r="C1866" s="14" t="s">
        <v>230</v>
      </c>
      <c r="D1866" t="s">
        <v>465</v>
      </c>
      <c r="E1866" t="s">
        <v>483</v>
      </c>
      <c r="F1866" s="20">
        <v>2045</v>
      </c>
      <c r="G1866" s="20">
        <v>54</v>
      </c>
      <c r="H1866" s="11">
        <v>13299.445516404299</v>
      </c>
      <c r="I1866" s="10">
        <v>4125246.91390137</v>
      </c>
      <c r="J1866" s="33">
        <f t="shared" si="116"/>
        <v>3.2239150271435786E-3</v>
      </c>
      <c r="K1866" s="33">
        <f t="shared" si="117"/>
        <v>3.2187237932898016E-3</v>
      </c>
      <c r="L1866" s="33">
        <f t="shared" si="118"/>
        <v>0.97413695135933964</v>
      </c>
      <c r="M1866" s="33">
        <f t="shared" si="119"/>
        <v>0.97100147357607658</v>
      </c>
    </row>
    <row r="1867" spans="1:13" ht="27.6">
      <c r="A1867" t="s">
        <v>164</v>
      </c>
      <c r="B1867" t="s">
        <v>228</v>
      </c>
      <c r="C1867" s="14" t="s">
        <v>230</v>
      </c>
      <c r="D1867" t="s">
        <v>465</v>
      </c>
      <c r="E1867" t="s">
        <v>483</v>
      </c>
      <c r="F1867" s="20">
        <v>2045</v>
      </c>
      <c r="G1867" s="20">
        <v>55</v>
      </c>
      <c r="H1867" s="11">
        <v>19116.590860193301</v>
      </c>
      <c r="I1867" s="10">
        <v>6065508.7039008802</v>
      </c>
      <c r="J1867" s="33">
        <f t="shared" si="116"/>
        <v>3.1516879776133109E-3</v>
      </c>
      <c r="K1867" s="33">
        <f t="shared" si="117"/>
        <v>3.1467266226421486E-3</v>
      </c>
      <c r="L1867" s="33">
        <f t="shared" si="118"/>
        <v>0.97100147357607658</v>
      </c>
      <c r="M1867" s="33">
        <f t="shared" si="119"/>
        <v>0.96794599738855003</v>
      </c>
    </row>
    <row r="1868" spans="1:13" ht="27.6">
      <c r="A1868" t="s">
        <v>164</v>
      </c>
      <c r="B1868" t="s">
        <v>228</v>
      </c>
      <c r="C1868" s="14" t="s">
        <v>230</v>
      </c>
      <c r="D1868" t="s">
        <v>465</v>
      </c>
      <c r="E1868" t="s">
        <v>483</v>
      </c>
      <c r="F1868" s="20">
        <v>2045</v>
      </c>
      <c r="G1868" s="20">
        <v>56</v>
      </c>
      <c r="H1868" s="11">
        <v>15194.6119264545</v>
      </c>
      <c r="I1868" s="10">
        <v>4040060.77429887</v>
      </c>
      <c r="J1868" s="33">
        <f t="shared" si="116"/>
        <v>3.7609859790021204E-3</v>
      </c>
      <c r="K1868" s="33">
        <f t="shared" si="117"/>
        <v>3.7539223294387192E-3</v>
      </c>
      <c r="L1868" s="33">
        <f t="shared" si="118"/>
        <v>0.96794599738855003</v>
      </c>
      <c r="M1868" s="33">
        <f t="shared" si="119"/>
        <v>0.96431240329526235</v>
      </c>
    </row>
    <row r="1869" spans="1:13" ht="27.6">
      <c r="A1869" t="s">
        <v>164</v>
      </c>
      <c r="B1869" t="s">
        <v>228</v>
      </c>
      <c r="C1869" s="14" t="s">
        <v>230</v>
      </c>
      <c r="D1869" t="s">
        <v>465</v>
      </c>
      <c r="E1869" t="s">
        <v>483</v>
      </c>
      <c r="F1869" s="20">
        <v>2045</v>
      </c>
      <c r="G1869" s="20">
        <v>57</v>
      </c>
      <c r="H1869" s="11">
        <v>16396.770964584699</v>
      </c>
      <c r="I1869" s="10">
        <v>3998427.2698778198</v>
      </c>
      <c r="J1869" s="33">
        <f t="shared" si="116"/>
        <v>4.1008051060750532E-3</v>
      </c>
      <c r="K1869" s="33">
        <f t="shared" si="117"/>
        <v>4.0924082866440337E-3</v>
      </c>
      <c r="L1869" s="33">
        <f t="shared" si="118"/>
        <v>0.96431240329526235</v>
      </c>
      <c r="M1869" s="33">
        <f t="shared" si="119"/>
        <v>0.96036604322510322</v>
      </c>
    </row>
    <row r="1870" spans="1:13" ht="27.6">
      <c r="A1870" t="s">
        <v>164</v>
      </c>
      <c r="B1870" t="s">
        <v>228</v>
      </c>
      <c r="C1870" s="14" t="s">
        <v>230</v>
      </c>
      <c r="D1870" t="s">
        <v>465</v>
      </c>
      <c r="E1870" t="s">
        <v>483</v>
      </c>
      <c r="F1870" s="20">
        <v>2045</v>
      </c>
      <c r="G1870" s="20">
        <v>58</v>
      </c>
      <c r="H1870" s="11">
        <v>17243.345992443301</v>
      </c>
      <c r="I1870" s="10">
        <v>3848396.6550652399</v>
      </c>
      <c r="J1870" s="33">
        <f t="shared" si="116"/>
        <v>4.4806571510105893E-3</v>
      </c>
      <c r="K1870" s="33">
        <f t="shared" si="117"/>
        <v>4.4706339824733821E-3</v>
      </c>
      <c r="L1870" s="33">
        <f t="shared" si="118"/>
        <v>0.96036604322510322</v>
      </c>
      <c r="M1870" s="33">
        <f t="shared" si="119"/>
        <v>0.95607259815664758</v>
      </c>
    </row>
    <row r="1871" spans="1:13" ht="27.6">
      <c r="A1871" t="s">
        <v>164</v>
      </c>
      <c r="B1871" t="s">
        <v>228</v>
      </c>
      <c r="C1871" s="14" t="s">
        <v>230</v>
      </c>
      <c r="D1871" t="s">
        <v>465</v>
      </c>
      <c r="E1871" t="s">
        <v>483</v>
      </c>
      <c r="F1871" s="20">
        <v>2045</v>
      </c>
      <c r="G1871" s="20">
        <v>59</v>
      </c>
      <c r="H1871" s="11">
        <v>18561.401181040601</v>
      </c>
      <c r="I1871" s="10">
        <v>3786968.5822209702</v>
      </c>
      <c r="J1871" s="33">
        <f t="shared" si="116"/>
        <v>4.9013876872870078E-3</v>
      </c>
      <c r="K1871" s="33">
        <f t="shared" si="117"/>
        <v>4.8893954874633661E-3</v>
      </c>
      <c r="L1871" s="33">
        <f t="shared" si="118"/>
        <v>0.95607259815664758</v>
      </c>
      <c r="M1871" s="33">
        <f t="shared" si="119"/>
        <v>0.95139798110953311</v>
      </c>
    </row>
    <row r="1872" spans="1:13" ht="27.6">
      <c r="A1872" t="s">
        <v>164</v>
      </c>
      <c r="B1872" t="s">
        <v>228</v>
      </c>
      <c r="C1872" s="14" t="s">
        <v>230</v>
      </c>
      <c r="D1872" t="s">
        <v>465</v>
      </c>
      <c r="E1872" t="s">
        <v>483</v>
      </c>
      <c r="F1872" s="20">
        <v>2045</v>
      </c>
      <c r="G1872" s="20">
        <v>60</v>
      </c>
      <c r="H1872" s="11">
        <v>20206.821659748399</v>
      </c>
      <c r="I1872" s="10">
        <v>3808002.64386622</v>
      </c>
      <c r="J1872" s="33">
        <f t="shared" si="116"/>
        <v>5.306409566783455E-3</v>
      </c>
      <c r="K1872" s="33">
        <f t="shared" si="117"/>
        <v>5.2923554455015509E-3</v>
      </c>
      <c r="L1872" s="33">
        <f t="shared" si="118"/>
        <v>0.95139798110953311</v>
      </c>
      <c r="M1872" s="33">
        <f t="shared" si="119"/>
        <v>0.94636284482336885</v>
      </c>
    </row>
    <row r="1873" spans="1:13" ht="27.6">
      <c r="A1873" t="s">
        <v>164</v>
      </c>
      <c r="B1873" t="s">
        <v>228</v>
      </c>
      <c r="C1873" s="14" t="s">
        <v>230</v>
      </c>
      <c r="D1873" t="s">
        <v>465</v>
      </c>
      <c r="E1873" t="s">
        <v>483</v>
      </c>
      <c r="F1873" s="20">
        <v>2045</v>
      </c>
      <c r="G1873" s="20">
        <v>61</v>
      </c>
      <c r="H1873" s="11">
        <v>22345.676810698002</v>
      </c>
      <c r="I1873" s="10">
        <v>3847559.02930752</v>
      </c>
      <c r="J1873" s="33">
        <f t="shared" si="116"/>
        <v>5.8077541216358559E-3</v>
      </c>
      <c r="K1873" s="33">
        <f t="shared" si="117"/>
        <v>5.7909217195828422E-3</v>
      </c>
      <c r="L1873" s="33">
        <f t="shared" si="118"/>
        <v>0.94636284482336885</v>
      </c>
      <c r="M1873" s="33">
        <f t="shared" si="119"/>
        <v>0.94088253167067504</v>
      </c>
    </row>
    <row r="1874" spans="1:13" ht="27.6">
      <c r="A1874" t="s">
        <v>164</v>
      </c>
      <c r="B1874" t="s">
        <v>228</v>
      </c>
      <c r="C1874" s="14" t="s">
        <v>230</v>
      </c>
      <c r="D1874" t="s">
        <v>465</v>
      </c>
      <c r="E1874" t="s">
        <v>483</v>
      </c>
      <c r="F1874" s="20">
        <v>2045</v>
      </c>
      <c r="G1874" s="20">
        <v>62</v>
      </c>
      <c r="H1874" s="11">
        <v>24135.017078192599</v>
      </c>
      <c r="I1874" s="10">
        <v>3786045.4515478099</v>
      </c>
      <c r="J1874" s="33">
        <f t="shared" si="116"/>
        <v>6.374729882951017E-3</v>
      </c>
      <c r="K1874" s="33">
        <f t="shared" si="117"/>
        <v>6.3544543988662827E-3</v>
      </c>
      <c r="L1874" s="33">
        <f t="shared" si="118"/>
        <v>0.94088253167067504</v>
      </c>
      <c r="M1874" s="33">
        <f t="shared" si="119"/>
        <v>0.93490373652848391</v>
      </c>
    </row>
    <row r="1875" spans="1:13" ht="27.6">
      <c r="A1875" t="s">
        <v>164</v>
      </c>
      <c r="B1875" t="s">
        <v>228</v>
      </c>
      <c r="C1875" s="14" t="s">
        <v>230</v>
      </c>
      <c r="D1875" t="s">
        <v>465</v>
      </c>
      <c r="E1875" t="s">
        <v>483</v>
      </c>
      <c r="F1875" s="20">
        <v>2045</v>
      </c>
      <c r="G1875" s="20">
        <v>63</v>
      </c>
      <c r="H1875" s="11">
        <v>25372.2448893078</v>
      </c>
      <c r="I1875" s="10">
        <v>3622722.3875139202</v>
      </c>
      <c r="J1875" s="33">
        <f t="shared" si="116"/>
        <v>7.0036404050047591E-3</v>
      </c>
      <c r="K1875" s="33">
        <f t="shared" si="117"/>
        <v>6.9791720713368033E-3</v>
      </c>
      <c r="L1875" s="33">
        <f t="shared" si="118"/>
        <v>0.93490373652848391</v>
      </c>
      <c r="M1875" s="33">
        <f t="shared" si="119"/>
        <v>0.92837888248111589</v>
      </c>
    </row>
    <row r="1876" spans="1:13" ht="27.6">
      <c r="A1876" t="s">
        <v>164</v>
      </c>
      <c r="B1876" t="s">
        <v>228</v>
      </c>
      <c r="C1876" s="14" t="s">
        <v>230</v>
      </c>
      <c r="D1876" t="s">
        <v>465</v>
      </c>
      <c r="E1876" t="s">
        <v>483</v>
      </c>
      <c r="F1876" s="20">
        <v>2045</v>
      </c>
      <c r="G1876" s="20">
        <v>64</v>
      </c>
      <c r="H1876" s="11">
        <v>26997.976912934901</v>
      </c>
      <c r="I1876" s="10">
        <v>3512946.1014273502</v>
      </c>
      <c r="J1876" s="33">
        <f t="shared" si="116"/>
        <v>7.6852807112427124E-3</v>
      </c>
      <c r="K1876" s="33">
        <f t="shared" si="117"/>
        <v>7.6558244496198746E-3</v>
      </c>
      <c r="L1876" s="33">
        <f t="shared" si="118"/>
        <v>0.92837888248111589</v>
      </c>
      <c r="M1876" s="33">
        <f t="shared" si="119"/>
        <v>0.9212713767341062</v>
      </c>
    </row>
    <row r="1877" spans="1:13" ht="27.6">
      <c r="A1877" t="s">
        <v>164</v>
      </c>
      <c r="B1877" t="s">
        <v>228</v>
      </c>
      <c r="C1877" s="14" t="s">
        <v>230</v>
      </c>
      <c r="D1877" t="s">
        <v>465</v>
      </c>
      <c r="E1877" t="s">
        <v>483</v>
      </c>
      <c r="F1877" s="20">
        <v>2045</v>
      </c>
      <c r="G1877" s="20">
        <v>65</v>
      </c>
      <c r="H1877" s="11">
        <v>27453.644071523198</v>
      </c>
      <c r="I1877" s="10">
        <v>3414576.3962958199</v>
      </c>
      <c r="J1877" s="33">
        <f t="shared" si="116"/>
        <v>8.0401317426387932E-3</v>
      </c>
      <c r="K1877" s="33">
        <f t="shared" si="117"/>
        <v>8.0078963335838971E-3</v>
      </c>
      <c r="L1877" s="33">
        <f t="shared" si="118"/>
        <v>0.9212713767341062</v>
      </c>
      <c r="M1877" s="33">
        <f t="shared" si="119"/>
        <v>0.91389393105412131</v>
      </c>
    </row>
    <row r="1878" spans="1:13" ht="27.6">
      <c r="A1878" t="s">
        <v>164</v>
      </c>
      <c r="B1878" t="s">
        <v>228</v>
      </c>
      <c r="C1878" s="14" t="s">
        <v>230</v>
      </c>
      <c r="D1878" t="s">
        <v>465</v>
      </c>
      <c r="E1878" t="s">
        <v>483</v>
      </c>
      <c r="F1878" s="20">
        <v>2045</v>
      </c>
      <c r="G1878" s="20">
        <v>66</v>
      </c>
      <c r="H1878" s="11">
        <v>29150.736345201902</v>
      </c>
      <c r="I1878" s="10">
        <v>3309777.8826528201</v>
      </c>
      <c r="J1878" s="33">
        <f t="shared" si="116"/>
        <v>8.8074600105301614E-3</v>
      </c>
      <c r="K1878" s="33">
        <f t="shared" si="117"/>
        <v>8.7687879520943479E-3</v>
      </c>
      <c r="L1878" s="33">
        <f t="shared" si="118"/>
        <v>0.91389393105412131</v>
      </c>
      <c r="M1878" s="33">
        <f t="shared" si="119"/>
        <v>0.90588018896200184</v>
      </c>
    </row>
    <row r="1879" spans="1:13" ht="27.6">
      <c r="A1879" t="s">
        <v>164</v>
      </c>
      <c r="B1879" t="s">
        <v>228</v>
      </c>
      <c r="C1879" s="14" t="s">
        <v>230</v>
      </c>
      <c r="D1879" t="s">
        <v>465</v>
      </c>
      <c r="E1879" t="s">
        <v>483</v>
      </c>
      <c r="F1879" s="20">
        <v>2045</v>
      </c>
      <c r="G1879" s="20">
        <v>67</v>
      </c>
      <c r="H1879" s="11">
        <v>30824.346564061099</v>
      </c>
      <c r="I1879" s="10">
        <v>3185879.5791894202</v>
      </c>
      <c r="J1879" s="33">
        <f t="shared" si="116"/>
        <v>9.6753018429854478E-3</v>
      </c>
      <c r="K1879" s="33">
        <f t="shared" si="117"/>
        <v>9.628646698882859E-3</v>
      </c>
      <c r="L1879" s="33">
        <f t="shared" si="118"/>
        <v>0.90588018896200184</v>
      </c>
      <c r="M1879" s="33">
        <f t="shared" si="119"/>
        <v>0.89715778867096951</v>
      </c>
    </row>
    <row r="1880" spans="1:13" ht="27.6">
      <c r="A1880" t="s">
        <v>164</v>
      </c>
      <c r="B1880" t="s">
        <v>228</v>
      </c>
      <c r="C1880" s="14" t="s">
        <v>230</v>
      </c>
      <c r="D1880" t="s">
        <v>465</v>
      </c>
      <c r="E1880" t="s">
        <v>483</v>
      </c>
      <c r="F1880" s="20">
        <v>2045</v>
      </c>
      <c r="G1880" s="20">
        <v>68</v>
      </c>
      <c r="H1880" s="11">
        <v>32714.467545767598</v>
      </c>
      <c r="I1880" s="10">
        <v>3073152.2767605102</v>
      </c>
      <c r="J1880" s="33">
        <f t="shared" si="116"/>
        <v>1.0645247810581248E-2</v>
      </c>
      <c r="K1880" s="33">
        <f t="shared" si="117"/>
        <v>1.0588787681727663E-2</v>
      </c>
      <c r="L1880" s="33">
        <f t="shared" si="118"/>
        <v>0.89715778867096951</v>
      </c>
      <c r="M1880" s="33">
        <f t="shared" si="119"/>
        <v>0.88765797532972435</v>
      </c>
    </row>
    <row r="1881" spans="1:13" ht="27.6">
      <c r="A1881" t="s">
        <v>164</v>
      </c>
      <c r="B1881" t="s">
        <v>228</v>
      </c>
      <c r="C1881" s="14" t="s">
        <v>230</v>
      </c>
      <c r="D1881" t="s">
        <v>465</v>
      </c>
      <c r="E1881" t="s">
        <v>483</v>
      </c>
      <c r="F1881" s="20">
        <v>2045</v>
      </c>
      <c r="G1881" s="20">
        <v>69</v>
      </c>
      <c r="H1881" s="11">
        <v>34537.565362527203</v>
      </c>
      <c r="I1881" s="10">
        <v>2949326.6963747102</v>
      </c>
      <c r="J1881" s="33">
        <f t="shared" si="116"/>
        <v>1.171032202196539E-2</v>
      </c>
      <c r="K1881" s="33">
        <f t="shared" si="117"/>
        <v>1.1642023061936846E-2</v>
      </c>
      <c r="L1881" s="33">
        <f t="shared" si="118"/>
        <v>0.88765797532972435</v>
      </c>
      <c r="M1881" s="33">
        <f t="shared" si="119"/>
        <v>0.8773238407098235</v>
      </c>
    </row>
    <row r="1882" spans="1:13" ht="27.6">
      <c r="A1882" t="s">
        <v>164</v>
      </c>
      <c r="B1882" t="s">
        <v>228</v>
      </c>
      <c r="C1882" s="14" t="s">
        <v>230</v>
      </c>
      <c r="D1882" t="s">
        <v>465</v>
      </c>
      <c r="E1882" t="s">
        <v>483</v>
      </c>
      <c r="F1882" s="20">
        <v>2046</v>
      </c>
      <c r="G1882" s="20">
        <v>30</v>
      </c>
      <c r="H1882" s="11">
        <v>694.51648854702501</v>
      </c>
      <c r="I1882" s="10">
        <v>4588321.9217005596</v>
      </c>
      <c r="J1882" s="33">
        <f t="shared" si="116"/>
        <v>1.513661204246144E-4</v>
      </c>
      <c r="K1882" s="33">
        <f t="shared" si="117"/>
        <v>1.5135466515137086E-4</v>
      </c>
      <c r="L1882" s="33">
        <f t="shared" si="118"/>
        <v>1</v>
      </c>
      <c r="M1882" s="33">
        <f t="shared" si="119"/>
        <v>0.99984864533484863</v>
      </c>
    </row>
    <row r="1883" spans="1:13" ht="27.6">
      <c r="A1883" t="s">
        <v>164</v>
      </c>
      <c r="B1883" t="s">
        <v>228</v>
      </c>
      <c r="C1883" s="14" t="s">
        <v>230</v>
      </c>
      <c r="D1883" t="s">
        <v>465</v>
      </c>
      <c r="E1883" t="s">
        <v>483</v>
      </c>
      <c r="F1883" s="20">
        <v>2046</v>
      </c>
      <c r="G1883" s="20">
        <v>31</v>
      </c>
      <c r="H1883" s="11">
        <v>972.24858417339794</v>
      </c>
      <c r="I1883" s="10">
        <v>4637118.8879298996</v>
      </c>
      <c r="J1883" s="33">
        <f t="shared" si="116"/>
        <v>2.0966652088737553E-4</v>
      </c>
      <c r="K1883" s="33">
        <f t="shared" si="117"/>
        <v>2.096445423984683E-4</v>
      </c>
      <c r="L1883" s="33">
        <f t="shared" si="118"/>
        <v>0.99984864533484863</v>
      </c>
      <c r="M1883" s="33">
        <f t="shared" si="119"/>
        <v>0.99963903252312969</v>
      </c>
    </row>
    <row r="1884" spans="1:13" ht="27.6">
      <c r="A1884" t="s">
        <v>164</v>
      </c>
      <c r="B1884" t="s">
        <v>228</v>
      </c>
      <c r="C1884" s="14" t="s">
        <v>230</v>
      </c>
      <c r="D1884" t="s">
        <v>465</v>
      </c>
      <c r="E1884" t="s">
        <v>483</v>
      </c>
      <c r="F1884" s="20">
        <v>2046</v>
      </c>
      <c r="G1884" s="20">
        <v>32</v>
      </c>
      <c r="H1884" s="11">
        <v>1039.4866909305199</v>
      </c>
      <c r="I1884" s="10">
        <v>4703638.4314965103</v>
      </c>
      <c r="J1884" s="33">
        <f t="shared" si="116"/>
        <v>2.2099630021940199E-4</v>
      </c>
      <c r="K1884" s="33">
        <f t="shared" si="117"/>
        <v>2.2097188233582976E-4</v>
      </c>
      <c r="L1884" s="33">
        <f t="shared" si="118"/>
        <v>0.99963903252312969</v>
      </c>
      <c r="M1884" s="33">
        <f t="shared" si="119"/>
        <v>0.99941814040445665</v>
      </c>
    </row>
    <row r="1885" spans="1:13" ht="27.6">
      <c r="A1885" t="s">
        <v>164</v>
      </c>
      <c r="B1885" t="s">
        <v>228</v>
      </c>
      <c r="C1885" s="14" t="s">
        <v>230</v>
      </c>
      <c r="D1885" t="s">
        <v>465</v>
      </c>
      <c r="E1885" t="s">
        <v>483</v>
      </c>
      <c r="F1885" s="20">
        <v>2046</v>
      </c>
      <c r="G1885" s="20">
        <v>33</v>
      </c>
      <c r="H1885" s="11">
        <v>1117.48000356289</v>
      </c>
      <c r="I1885" s="10">
        <v>4771512.2906364603</v>
      </c>
      <c r="J1885" s="33">
        <f t="shared" si="116"/>
        <v>2.3419828672679205E-4</v>
      </c>
      <c r="K1885" s="33">
        <f t="shared" si="117"/>
        <v>2.3417086444887936E-4</v>
      </c>
      <c r="L1885" s="33">
        <f t="shared" si="118"/>
        <v>0.99941814040445665</v>
      </c>
      <c r="M1885" s="33">
        <f t="shared" si="119"/>
        <v>0.99918410579457229</v>
      </c>
    </row>
    <row r="1886" spans="1:13" ht="27.6">
      <c r="A1886" t="s">
        <v>164</v>
      </c>
      <c r="B1886" t="s">
        <v>228</v>
      </c>
      <c r="C1886" s="14" t="s">
        <v>230</v>
      </c>
      <c r="D1886" t="s">
        <v>465</v>
      </c>
      <c r="E1886" t="s">
        <v>483</v>
      </c>
      <c r="F1886" s="20">
        <v>2046</v>
      </c>
      <c r="G1886" s="20">
        <v>34</v>
      </c>
      <c r="H1886" s="11">
        <v>1263.9091915546001</v>
      </c>
      <c r="I1886" s="10">
        <v>4883586.1667492399</v>
      </c>
      <c r="J1886" s="33">
        <f t="shared" si="116"/>
        <v>2.5880759515622953E-4</v>
      </c>
      <c r="K1886" s="33">
        <f t="shared" si="117"/>
        <v>2.5877410735963835E-4</v>
      </c>
      <c r="L1886" s="33">
        <f t="shared" si="118"/>
        <v>0.99918410579457229</v>
      </c>
      <c r="M1886" s="33">
        <f t="shared" si="119"/>
        <v>0.99892554281950741</v>
      </c>
    </row>
    <row r="1887" spans="1:13" ht="27.6">
      <c r="A1887" t="s">
        <v>164</v>
      </c>
      <c r="B1887" t="s">
        <v>228</v>
      </c>
      <c r="C1887" s="14" t="s">
        <v>230</v>
      </c>
      <c r="D1887" t="s">
        <v>465</v>
      </c>
      <c r="E1887" t="s">
        <v>483</v>
      </c>
      <c r="F1887" s="20">
        <v>2046</v>
      </c>
      <c r="G1887" s="20">
        <v>35</v>
      </c>
      <c r="H1887" s="11">
        <v>1642.59836418742</v>
      </c>
      <c r="I1887" s="10">
        <v>4854858.4646825697</v>
      </c>
      <c r="J1887" s="33">
        <f t="shared" si="116"/>
        <v>3.3834114344151526E-4</v>
      </c>
      <c r="K1887" s="33">
        <f t="shared" si="117"/>
        <v>3.3828391253154511E-4</v>
      </c>
      <c r="L1887" s="33">
        <f t="shared" si="118"/>
        <v>0.99892554281950741</v>
      </c>
      <c r="M1887" s="33">
        <f t="shared" si="119"/>
        <v>0.9985876223785547</v>
      </c>
    </row>
    <row r="1888" spans="1:13" ht="27.6">
      <c r="A1888" t="s">
        <v>164</v>
      </c>
      <c r="B1888" t="s">
        <v>228</v>
      </c>
      <c r="C1888" s="14" t="s">
        <v>230</v>
      </c>
      <c r="D1888" t="s">
        <v>465</v>
      </c>
      <c r="E1888" t="s">
        <v>483</v>
      </c>
      <c r="F1888" s="20">
        <v>2046</v>
      </c>
      <c r="G1888" s="20">
        <v>36</v>
      </c>
      <c r="H1888" s="11">
        <v>1873.3636841984501</v>
      </c>
      <c r="I1888" s="10">
        <v>4720298.7558755698</v>
      </c>
      <c r="J1888" s="33">
        <f t="shared" si="116"/>
        <v>3.9687396520539923E-4</v>
      </c>
      <c r="K1888" s="33">
        <f t="shared" si="117"/>
        <v>3.9679522115076971E-4</v>
      </c>
      <c r="L1888" s="33">
        <f t="shared" si="118"/>
        <v>0.9985876223785547</v>
      </c>
      <c r="M1888" s="33">
        <f t="shared" si="119"/>
        <v>0.99819138758209458</v>
      </c>
    </row>
    <row r="1889" spans="1:13" ht="27.6">
      <c r="A1889" t="s">
        <v>164</v>
      </c>
      <c r="B1889" t="s">
        <v>228</v>
      </c>
      <c r="C1889" s="14" t="s">
        <v>230</v>
      </c>
      <c r="D1889" t="s">
        <v>465</v>
      </c>
      <c r="E1889" t="s">
        <v>483</v>
      </c>
      <c r="F1889" s="20">
        <v>2046</v>
      </c>
      <c r="G1889" s="20">
        <v>37</v>
      </c>
      <c r="H1889" s="11">
        <v>1982.98349764362</v>
      </c>
      <c r="I1889" s="10">
        <v>4648400.0041821403</v>
      </c>
      <c r="J1889" s="33">
        <f t="shared" si="116"/>
        <v>4.2659484895007753E-4</v>
      </c>
      <c r="K1889" s="33">
        <f t="shared" si="117"/>
        <v>4.2650387030496173E-4</v>
      </c>
      <c r="L1889" s="33">
        <f t="shared" si="118"/>
        <v>0.99819138758209458</v>
      </c>
      <c r="M1889" s="33">
        <f t="shared" si="119"/>
        <v>0.99776565509198578</v>
      </c>
    </row>
    <row r="1890" spans="1:13" ht="27.6">
      <c r="A1890" t="s">
        <v>164</v>
      </c>
      <c r="B1890" t="s">
        <v>228</v>
      </c>
      <c r="C1890" s="14" t="s">
        <v>230</v>
      </c>
      <c r="D1890" t="s">
        <v>465</v>
      </c>
      <c r="E1890" t="s">
        <v>483</v>
      </c>
      <c r="F1890" s="20">
        <v>2046</v>
      </c>
      <c r="G1890" s="20">
        <v>38</v>
      </c>
      <c r="H1890" s="11">
        <v>2118.8380819795502</v>
      </c>
      <c r="I1890" s="10">
        <v>4604114.3787370501</v>
      </c>
      <c r="J1890" s="33">
        <f t="shared" si="116"/>
        <v>4.6020535279594132E-4</v>
      </c>
      <c r="K1890" s="33">
        <f t="shared" si="117"/>
        <v>4.6009947455505351E-4</v>
      </c>
      <c r="L1890" s="33">
        <f t="shared" si="118"/>
        <v>0.99776565509198578</v>
      </c>
      <c r="M1890" s="33">
        <f t="shared" si="119"/>
        <v>0.9973065836383489</v>
      </c>
    </row>
    <row r="1891" spans="1:13" ht="27.6">
      <c r="A1891" t="s">
        <v>164</v>
      </c>
      <c r="B1891" t="s">
        <v>228</v>
      </c>
      <c r="C1891" s="14" t="s">
        <v>230</v>
      </c>
      <c r="D1891" t="s">
        <v>465</v>
      </c>
      <c r="E1891" t="s">
        <v>483</v>
      </c>
      <c r="F1891" s="20">
        <v>2046</v>
      </c>
      <c r="G1891" s="20">
        <v>39</v>
      </c>
      <c r="H1891" s="11">
        <v>2364.9097604277999</v>
      </c>
      <c r="I1891" s="10">
        <v>4627158.69186664</v>
      </c>
      <c r="J1891" s="33">
        <f t="shared" si="116"/>
        <v>5.1109329027005399E-4</v>
      </c>
      <c r="K1891" s="33">
        <f t="shared" si="117"/>
        <v>5.1096270434247693E-4</v>
      </c>
      <c r="L1891" s="33">
        <f t="shared" si="118"/>
        <v>0.9973065836383489</v>
      </c>
      <c r="M1891" s="33">
        <f t="shared" si="119"/>
        <v>0.99679699716931447</v>
      </c>
    </row>
    <row r="1892" spans="1:13" ht="27.6">
      <c r="A1892" t="s">
        <v>164</v>
      </c>
      <c r="B1892" t="s">
        <v>228</v>
      </c>
      <c r="C1892" s="14" t="s">
        <v>230</v>
      </c>
      <c r="D1892" t="s">
        <v>465</v>
      </c>
      <c r="E1892" t="s">
        <v>483</v>
      </c>
      <c r="F1892" s="20">
        <v>2046</v>
      </c>
      <c r="G1892" s="20">
        <v>40</v>
      </c>
      <c r="H1892" s="11">
        <v>3116.85291150078</v>
      </c>
      <c r="I1892" s="10">
        <v>4542007.2960893903</v>
      </c>
      <c r="J1892" s="33">
        <f t="shared" si="116"/>
        <v>6.8622807237327652E-4</v>
      </c>
      <c r="K1892" s="33">
        <f t="shared" si="117"/>
        <v>6.8599267173885536E-4</v>
      </c>
      <c r="L1892" s="33">
        <f t="shared" si="118"/>
        <v>0.99679699716931447</v>
      </c>
      <c r="M1892" s="33">
        <f t="shared" si="119"/>
        <v>0.99611320173404505</v>
      </c>
    </row>
    <row r="1893" spans="1:13" ht="27.6">
      <c r="A1893" t="s">
        <v>164</v>
      </c>
      <c r="B1893" t="s">
        <v>228</v>
      </c>
      <c r="C1893" s="14" t="s">
        <v>230</v>
      </c>
      <c r="D1893" t="s">
        <v>465</v>
      </c>
      <c r="E1893" t="s">
        <v>483</v>
      </c>
      <c r="F1893" s="20">
        <v>2046</v>
      </c>
      <c r="G1893" s="20">
        <v>41</v>
      </c>
      <c r="H1893" s="11">
        <v>3462.4058516263299</v>
      </c>
      <c r="I1893" s="10">
        <v>4477477.5410011401</v>
      </c>
      <c r="J1893" s="33">
        <f t="shared" si="116"/>
        <v>7.7329385126344026E-4</v>
      </c>
      <c r="K1893" s="33">
        <f t="shared" si="117"/>
        <v>7.7299493662785768E-4</v>
      </c>
      <c r="L1893" s="33">
        <f t="shared" si="118"/>
        <v>0.99611320173404505</v>
      </c>
      <c r="M1893" s="33">
        <f t="shared" si="119"/>
        <v>0.99534321127279646</v>
      </c>
    </row>
    <row r="1894" spans="1:13" ht="27.6">
      <c r="A1894" t="s">
        <v>164</v>
      </c>
      <c r="B1894" t="s">
        <v>228</v>
      </c>
      <c r="C1894" s="14" t="s">
        <v>230</v>
      </c>
      <c r="D1894" t="s">
        <v>465</v>
      </c>
      <c r="E1894" t="s">
        <v>483</v>
      </c>
      <c r="F1894" s="20">
        <v>2046</v>
      </c>
      <c r="G1894" s="20">
        <v>42</v>
      </c>
      <c r="H1894" s="11">
        <v>3646.9478022718299</v>
      </c>
      <c r="I1894" s="10">
        <v>4346378.3043163298</v>
      </c>
      <c r="J1894" s="33">
        <f t="shared" si="116"/>
        <v>8.3907739891166285E-4</v>
      </c>
      <c r="K1894" s="33">
        <f t="shared" si="117"/>
        <v>8.3872547190921853E-4</v>
      </c>
      <c r="L1894" s="33">
        <f t="shared" si="118"/>
        <v>0.99534321127279646</v>
      </c>
      <c r="M1894" s="33">
        <f t="shared" si="119"/>
        <v>0.99450839156821003</v>
      </c>
    </row>
    <row r="1895" spans="1:13" ht="27.6">
      <c r="A1895" t="s">
        <v>164</v>
      </c>
      <c r="B1895" t="s">
        <v>228</v>
      </c>
      <c r="C1895" s="14" t="s">
        <v>230</v>
      </c>
      <c r="D1895" t="s">
        <v>465</v>
      </c>
      <c r="E1895" t="s">
        <v>483</v>
      </c>
      <c r="F1895" s="20">
        <v>2046</v>
      </c>
      <c r="G1895" s="20">
        <v>43</v>
      </c>
      <c r="H1895" s="11">
        <v>3902.7946716904898</v>
      </c>
      <c r="I1895" s="10">
        <v>4277004.5900737904</v>
      </c>
      <c r="J1895" s="33">
        <f t="shared" si="116"/>
        <v>9.1250654272109527E-4</v>
      </c>
      <c r="K1895" s="33">
        <f t="shared" si="117"/>
        <v>9.1209033523287353E-4</v>
      </c>
      <c r="L1895" s="33">
        <f t="shared" si="118"/>
        <v>0.99450839156821003</v>
      </c>
      <c r="M1895" s="33">
        <f t="shared" si="119"/>
        <v>0.99360131007595265</v>
      </c>
    </row>
    <row r="1896" spans="1:13" ht="27.6">
      <c r="A1896" t="s">
        <v>164</v>
      </c>
      <c r="B1896" t="s">
        <v>228</v>
      </c>
      <c r="C1896" s="14" t="s">
        <v>230</v>
      </c>
      <c r="D1896" t="s">
        <v>465</v>
      </c>
      <c r="E1896" t="s">
        <v>483</v>
      </c>
      <c r="F1896" s="20">
        <v>2046</v>
      </c>
      <c r="G1896" s="20">
        <v>44</v>
      </c>
      <c r="H1896" s="11">
        <v>4386.1511617375299</v>
      </c>
      <c r="I1896" s="10">
        <v>4248332.2122638403</v>
      </c>
      <c r="J1896" s="33">
        <f t="shared" si="116"/>
        <v>1.0324407185191031E-3</v>
      </c>
      <c r="K1896" s="33">
        <f t="shared" si="117"/>
        <v>1.0319079349720983E-3</v>
      </c>
      <c r="L1896" s="33">
        <f t="shared" si="118"/>
        <v>0.99360131007595265</v>
      </c>
      <c r="M1896" s="33">
        <f t="shared" si="119"/>
        <v>0.99257600499988663</v>
      </c>
    </row>
    <row r="1897" spans="1:13" ht="27.6">
      <c r="A1897" t="s">
        <v>164</v>
      </c>
      <c r="B1897" t="s">
        <v>228</v>
      </c>
      <c r="C1897" s="14" t="s">
        <v>230</v>
      </c>
      <c r="D1897" t="s">
        <v>465</v>
      </c>
      <c r="E1897" t="s">
        <v>483</v>
      </c>
      <c r="F1897" s="20">
        <v>2046</v>
      </c>
      <c r="G1897" s="20">
        <v>45</v>
      </c>
      <c r="H1897" s="11">
        <v>5585.2132259114096</v>
      </c>
      <c r="I1897" s="10">
        <v>4222085.04840721</v>
      </c>
      <c r="J1897" s="33">
        <f t="shared" si="116"/>
        <v>1.3228566364428026E-3</v>
      </c>
      <c r="K1897" s="33">
        <f t="shared" si="117"/>
        <v>1.3219820472970545E-3</v>
      </c>
      <c r="L1897" s="33">
        <f t="shared" si="118"/>
        <v>0.99257600499988663</v>
      </c>
      <c r="M1897" s="33">
        <f t="shared" si="119"/>
        <v>0.99126383734069889</v>
      </c>
    </row>
    <row r="1898" spans="1:13" ht="27.6">
      <c r="A1898" t="s">
        <v>164</v>
      </c>
      <c r="B1898" t="s">
        <v>228</v>
      </c>
      <c r="C1898" s="14" t="s">
        <v>230</v>
      </c>
      <c r="D1898" t="s">
        <v>465</v>
      </c>
      <c r="E1898" t="s">
        <v>483</v>
      </c>
      <c r="F1898" s="20">
        <v>2046</v>
      </c>
      <c r="G1898" s="20">
        <v>46</v>
      </c>
      <c r="H1898" s="11">
        <v>6136.9562928999203</v>
      </c>
      <c r="I1898" s="10">
        <v>4193924.1821570802</v>
      </c>
      <c r="J1898" s="33">
        <f t="shared" si="116"/>
        <v>1.4632969091356992E-3</v>
      </c>
      <c r="K1898" s="33">
        <f t="shared" si="117"/>
        <v>1.4622268122337356E-3</v>
      </c>
      <c r="L1898" s="33">
        <f t="shared" si="118"/>
        <v>0.99126383734069889</v>
      </c>
      <c r="M1898" s="33">
        <f t="shared" si="119"/>
        <v>0.9898143847797416</v>
      </c>
    </row>
    <row r="1899" spans="1:13" ht="27.6">
      <c r="A1899" t="s">
        <v>164</v>
      </c>
      <c r="B1899" t="s">
        <v>228</v>
      </c>
      <c r="C1899" s="14" t="s">
        <v>230</v>
      </c>
      <c r="D1899" t="s">
        <v>465</v>
      </c>
      <c r="E1899" t="s">
        <v>483</v>
      </c>
      <c r="F1899" s="20">
        <v>2046</v>
      </c>
      <c r="G1899" s="20">
        <v>47</v>
      </c>
      <c r="H1899" s="11">
        <v>6739.0042847802697</v>
      </c>
      <c r="I1899" s="10">
        <v>4204210.4460112797</v>
      </c>
      <c r="J1899" s="33">
        <f t="shared" si="116"/>
        <v>1.602917925094321E-3</v>
      </c>
      <c r="K1899" s="33">
        <f t="shared" si="117"/>
        <v>1.6016339382904921E-3</v>
      </c>
      <c r="L1899" s="33">
        <f t="shared" si="118"/>
        <v>0.9898143847797416</v>
      </c>
      <c r="M1899" s="33">
        <f t="shared" si="119"/>
        <v>0.98822906446847025</v>
      </c>
    </row>
    <row r="1900" spans="1:13" ht="27.6">
      <c r="A1900" t="s">
        <v>164</v>
      </c>
      <c r="B1900" t="s">
        <v>228</v>
      </c>
      <c r="C1900" s="14" t="s">
        <v>230</v>
      </c>
      <c r="D1900" t="s">
        <v>465</v>
      </c>
      <c r="E1900" t="s">
        <v>483</v>
      </c>
      <c r="F1900" s="20">
        <v>2046</v>
      </c>
      <c r="G1900" s="20">
        <v>48</v>
      </c>
      <c r="H1900" s="11">
        <v>7476.9492185604604</v>
      </c>
      <c r="I1900" s="10">
        <v>4251280.0588504402</v>
      </c>
      <c r="J1900" s="33">
        <f t="shared" si="116"/>
        <v>1.7587524498638304E-3</v>
      </c>
      <c r="K1900" s="33">
        <f t="shared" si="117"/>
        <v>1.7572067510738254E-3</v>
      </c>
      <c r="L1900" s="33">
        <f t="shared" si="118"/>
        <v>0.98822906446847025</v>
      </c>
      <c r="M1900" s="33">
        <f t="shared" si="119"/>
        <v>0.98649254168477885</v>
      </c>
    </row>
    <row r="1901" spans="1:13" ht="27.6">
      <c r="A1901" t="s">
        <v>164</v>
      </c>
      <c r="B1901" t="s">
        <v>228</v>
      </c>
      <c r="C1901" s="14" t="s">
        <v>230</v>
      </c>
      <c r="D1901" t="s">
        <v>465</v>
      </c>
      <c r="E1901" t="s">
        <v>483</v>
      </c>
      <c r="F1901" s="20">
        <v>2046</v>
      </c>
      <c r="G1901" s="20">
        <v>49</v>
      </c>
      <c r="H1901" s="11">
        <v>8636.9693182996707</v>
      </c>
      <c r="I1901" s="10">
        <v>4370412.5115337102</v>
      </c>
      <c r="J1901" s="33">
        <f t="shared" si="116"/>
        <v>1.9762366356737104E-3</v>
      </c>
      <c r="K1901" s="33">
        <f t="shared" si="117"/>
        <v>1.9742851657873484E-3</v>
      </c>
      <c r="L1901" s="33">
        <f t="shared" si="118"/>
        <v>0.98649254168477885</v>
      </c>
      <c r="M1901" s="33">
        <f t="shared" si="119"/>
        <v>0.98454492409357075</v>
      </c>
    </row>
    <row r="1902" spans="1:13" ht="27.6">
      <c r="A1902" t="s">
        <v>164</v>
      </c>
      <c r="B1902" t="s">
        <v>228</v>
      </c>
      <c r="C1902" s="14" t="s">
        <v>230</v>
      </c>
      <c r="D1902" t="s">
        <v>465</v>
      </c>
      <c r="E1902" t="s">
        <v>483</v>
      </c>
      <c r="F1902" s="20">
        <v>2046</v>
      </c>
      <c r="G1902" s="20">
        <v>50</v>
      </c>
      <c r="H1902" s="11">
        <v>9732.3125088271208</v>
      </c>
      <c r="I1902" s="10">
        <v>4314972.7861616798</v>
      </c>
      <c r="J1902" s="33">
        <f t="shared" si="116"/>
        <v>2.2554748294216602E-3</v>
      </c>
      <c r="K1902" s="33">
        <f t="shared" si="117"/>
        <v>2.2529331573202249E-3</v>
      </c>
      <c r="L1902" s="33">
        <f t="shared" si="118"/>
        <v>0.98454492409357075</v>
      </c>
      <c r="M1902" s="33">
        <f t="shared" si="119"/>
        <v>0.98232681018920898</v>
      </c>
    </row>
    <row r="1903" spans="1:13" ht="27.6">
      <c r="A1903" t="s">
        <v>164</v>
      </c>
      <c r="B1903" t="s">
        <v>228</v>
      </c>
      <c r="C1903" s="14" t="s">
        <v>230</v>
      </c>
      <c r="D1903" t="s">
        <v>465</v>
      </c>
      <c r="E1903" t="s">
        <v>483</v>
      </c>
      <c r="F1903" s="20">
        <v>2046</v>
      </c>
      <c r="G1903" s="20">
        <v>51</v>
      </c>
      <c r="H1903" s="11">
        <v>10434.283946326999</v>
      </c>
      <c r="I1903" s="10">
        <v>4228765.9307610895</v>
      </c>
      <c r="J1903" s="33">
        <f t="shared" si="116"/>
        <v>2.4674536536594366E-3</v>
      </c>
      <c r="K1903" s="33">
        <f t="shared" si="117"/>
        <v>2.4644119921268803E-3</v>
      </c>
      <c r="L1903" s="33">
        <f t="shared" si="118"/>
        <v>0.98232681018920898</v>
      </c>
      <c r="M1903" s="33">
        <f t="shared" si="119"/>
        <v>0.97990595221799093</v>
      </c>
    </row>
    <row r="1904" spans="1:13" ht="27.6">
      <c r="A1904" t="s">
        <v>164</v>
      </c>
      <c r="B1904" t="s">
        <v>228</v>
      </c>
      <c r="C1904" s="14" t="s">
        <v>230</v>
      </c>
      <c r="D1904" t="s">
        <v>465</v>
      </c>
      <c r="E1904" t="s">
        <v>483</v>
      </c>
      <c r="F1904" s="20">
        <v>2046</v>
      </c>
      <c r="G1904" s="20">
        <v>52</v>
      </c>
      <c r="H1904" s="11">
        <v>11211.3250984639</v>
      </c>
      <c r="I1904" s="10">
        <v>4157002.8946306701</v>
      </c>
      <c r="J1904" s="33">
        <f t="shared" si="116"/>
        <v>2.6969731276696579E-3</v>
      </c>
      <c r="K1904" s="33">
        <f t="shared" si="117"/>
        <v>2.6933395629201717E-3</v>
      </c>
      <c r="L1904" s="33">
        <f t="shared" si="118"/>
        <v>0.97990595221799093</v>
      </c>
      <c r="M1904" s="33">
        <f t="shared" si="119"/>
        <v>0.97726673274894127</v>
      </c>
    </row>
    <row r="1905" spans="1:13" ht="27.6">
      <c r="A1905" t="s">
        <v>164</v>
      </c>
      <c r="B1905" t="s">
        <v>228</v>
      </c>
      <c r="C1905" s="14" t="s">
        <v>230</v>
      </c>
      <c r="D1905" t="s">
        <v>465</v>
      </c>
      <c r="E1905" t="s">
        <v>483</v>
      </c>
      <c r="F1905" s="20">
        <v>2046</v>
      </c>
      <c r="G1905" s="20">
        <v>53</v>
      </c>
      <c r="H1905" s="11">
        <v>12024.525199002601</v>
      </c>
      <c r="I1905" s="10">
        <v>4087377.3051821599</v>
      </c>
      <c r="J1905" s="33">
        <f t="shared" si="116"/>
        <v>2.9418681714940701E-3</v>
      </c>
      <c r="K1905" s="33">
        <f t="shared" si="117"/>
        <v>2.9375451176487655E-3</v>
      </c>
      <c r="L1905" s="33">
        <f t="shared" si="118"/>
        <v>0.97726673274894127</v>
      </c>
      <c r="M1905" s="33">
        <f t="shared" si="119"/>
        <v>0.97439596762951408</v>
      </c>
    </row>
    <row r="1906" spans="1:13" ht="27.6">
      <c r="A1906" t="s">
        <v>164</v>
      </c>
      <c r="B1906" t="s">
        <v>228</v>
      </c>
      <c r="C1906" s="14" t="s">
        <v>230</v>
      </c>
      <c r="D1906" t="s">
        <v>465</v>
      </c>
      <c r="E1906" t="s">
        <v>483</v>
      </c>
      <c r="F1906" s="20">
        <v>2046</v>
      </c>
      <c r="G1906" s="20">
        <v>54</v>
      </c>
      <c r="H1906" s="11">
        <v>13121.610932141301</v>
      </c>
      <c r="I1906" s="10">
        <v>4102689.1772495699</v>
      </c>
      <c r="J1906" s="33">
        <f t="shared" si="116"/>
        <v>3.198295158430205E-3</v>
      </c>
      <c r="K1906" s="33">
        <f t="shared" si="117"/>
        <v>3.193186060722164E-3</v>
      </c>
      <c r="L1906" s="33">
        <f t="shared" si="118"/>
        <v>0.97439596762951408</v>
      </c>
      <c r="M1906" s="33">
        <f t="shared" si="119"/>
        <v>0.97128454000805564</v>
      </c>
    </row>
    <row r="1907" spans="1:13" ht="27.6">
      <c r="A1907" t="s">
        <v>164</v>
      </c>
      <c r="B1907" t="s">
        <v>228</v>
      </c>
      <c r="C1907" s="14" t="s">
        <v>230</v>
      </c>
      <c r="D1907" t="s">
        <v>465</v>
      </c>
      <c r="E1907" t="s">
        <v>483</v>
      </c>
      <c r="F1907" s="20">
        <v>2046</v>
      </c>
      <c r="G1907" s="20">
        <v>55</v>
      </c>
      <c r="H1907" s="11">
        <v>14022.6589045291</v>
      </c>
      <c r="I1907" s="10">
        <v>4097083.8271651398</v>
      </c>
      <c r="J1907" s="33">
        <f t="shared" si="116"/>
        <v>3.4225950690961768E-3</v>
      </c>
      <c r="K1907" s="33">
        <f t="shared" si="117"/>
        <v>3.4167446670150259E-3</v>
      </c>
      <c r="L1907" s="33">
        <f t="shared" si="118"/>
        <v>0.97128454000805564</v>
      </c>
      <c r="M1907" s="33">
        <f t="shared" si="119"/>
        <v>0.96796590873582899</v>
      </c>
    </row>
    <row r="1908" spans="1:13" ht="27.6">
      <c r="A1908" t="s">
        <v>164</v>
      </c>
      <c r="B1908" t="s">
        <v>228</v>
      </c>
      <c r="C1908" s="14" t="s">
        <v>230</v>
      </c>
      <c r="D1908" t="s">
        <v>465</v>
      </c>
      <c r="E1908" t="s">
        <v>483</v>
      </c>
      <c r="F1908" s="20">
        <v>2046</v>
      </c>
      <c r="G1908" s="20">
        <v>56</v>
      </c>
      <c r="H1908" s="11">
        <v>20405.309906476599</v>
      </c>
      <c r="I1908" s="10">
        <v>6023679.6221110001</v>
      </c>
      <c r="J1908" s="33">
        <f t="shared" si="116"/>
        <v>3.3875158020647772E-3</v>
      </c>
      <c r="K1908" s="33">
        <f t="shared" si="117"/>
        <v>3.381784643699759E-3</v>
      </c>
      <c r="L1908" s="33">
        <f t="shared" si="118"/>
        <v>0.96796590873582899</v>
      </c>
      <c r="M1908" s="33">
        <f t="shared" si="119"/>
        <v>0.96469245649004132</v>
      </c>
    </row>
    <row r="1909" spans="1:13" ht="27.6">
      <c r="A1909" t="s">
        <v>164</v>
      </c>
      <c r="B1909" t="s">
        <v>228</v>
      </c>
      <c r="C1909" s="14" t="s">
        <v>230</v>
      </c>
      <c r="D1909" t="s">
        <v>465</v>
      </c>
      <c r="E1909" t="s">
        <v>483</v>
      </c>
      <c r="F1909" s="20">
        <v>2046</v>
      </c>
      <c r="G1909" s="20">
        <v>57</v>
      </c>
      <c r="H1909" s="11">
        <v>16265.989932340201</v>
      </c>
      <c r="I1909" s="10">
        <v>4007397.9704078399</v>
      </c>
      <c r="J1909" s="33">
        <f t="shared" si="116"/>
        <v>4.0589904103496824E-3</v>
      </c>
      <c r="K1909" s="33">
        <f t="shared" si="117"/>
        <v>4.0507638430571369E-3</v>
      </c>
      <c r="L1909" s="33">
        <f t="shared" si="118"/>
        <v>0.96469245649004132</v>
      </c>
      <c r="M1909" s="33">
        <f t="shared" si="119"/>
        <v>0.96078471516762154</v>
      </c>
    </row>
    <row r="1910" spans="1:13" ht="27.6">
      <c r="A1910" t="s">
        <v>164</v>
      </c>
      <c r="B1910" t="s">
        <v>228</v>
      </c>
      <c r="C1910" s="14" t="s">
        <v>230</v>
      </c>
      <c r="D1910" t="s">
        <v>465</v>
      </c>
      <c r="E1910" t="s">
        <v>483</v>
      </c>
      <c r="F1910" s="20">
        <v>2046</v>
      </c>
      <c r="G1910" s="20">
        <v>58</v>
      </c>
      <c r="H1910" s="11">
        <v>17568.759023302799</v>
      </c>
      <c r="I1910" s="10">
        <v>3963212.0334750898</v>
      </c>
      <c r="J1910" s="33">
        <f t="shared" si="116"/>
        <v>4.4329596486155868E-3</v>
      </c>
      <c r="K1910" s="33">
        <f t="shared" si="117"/>
        <v>4.4231485856950359E-3</v>
      </c>
      <c r="L1910" s="33">
        <f t="shared" si="118"/>
        <v>0.96078471516762154</v>
      </c>
      <c r="M1910" s="33">
        <f t="shared" si="119"/>
        <v>0.95653502161357051</v>
      </c>
    </row>
    <row r="1911" spans="1:13" ht="27.6">
      <c r="A1911" t="s">
        <v>164</v>
      </c>
      <c r="B1911" t="s">
        <v>228</v>
      </c>
      <c r="C1911" s="14" t="s">
        <v>230</v>
      </c>
      <c r="D1911" t="s">
        <v>465</v>
      </c>
      <c r="E1911" t="s">
        <v>483</v>
      </c>
      <c r="F1911" s="20">
        <v>2046</v>
      </c>
      <c r="G1911" s="20">
        <v>59</v>
      </c>
      <c r="H1911" s="11">
        <v>18493.233776188401</v>
      </c>
      <c r="I1911" s="10">
        <v>3811404.4062357298</v>
      </c>
      <c r="J1911" s="33">
        <f t="shared" si="116"/>
        <v>4.8520786054432191E-3</v>
      </c>
      <c r="K1911" s="33">
        <f t="shared" si="117"/>
        <v>4.8403262874531228E-3</v>
      </c>
      <c r="L1911" s="33">
        <f t="shared" si="118"/>
        <v>0.95653502161357051</v>
      </c>
      <c r="M1911" s="33">
        <f t="shared" si="119"/>
        <v>0.95190508000358476</v>
      </c>
    </row>
    <row r="1912" spans="1:13" ht="27.6">
      <c r="A1912" t="s">
        <v>164</v>
      </c>
      <c r="B1912" t="s">
        <v>228</v>
      </c>
      <c r="C1912" s="14" t="s">
        <v>230</v>
      </c>
      <c r="D1912" t="s">
        <v>465</v>
      </c>
      <c r="E1912" t="s">
        <v>483</v>
      </c>
      <c r="F1912" s="20">
        <v>2046</v>
      </c>
      <c r="G1912" s="20">
        <v>60</v>
      </c>
      <c r="H1912" s="11">
        <v>19648.038239580601</v>
      </c>
      <c r="I1912" s="10">
        <v>3747190.2857095199</v>
      </c>
      <c r="J1912" s="33">
        <f t="shared" si="116"/>
        <v>5.2434055229357802E-3</v>
      </c>
      <c r="K1912" s="33">
        <f t="shared" si="117"/>
        <v>5.2296828671561935E-3</v>
      </c>
      <c r="L1912" s="33">
        <f t="shared" si="118"/>
        <v>0.95190508000358476</v>
      </c>
      <c r="M1912" s="33">
        <f t="shared" si="119"/>
        <v>0.94692691831553111</v>
      </c>
    </row>
    <row r="1913" spans="1:13" ht="27.6">
      <c r="A1913" t="s">
        <v>164</v>
      </c>
      <c r="B1913" t="s">
        <v>228</v>
      </c>
      <c r="C1913" s="14" t="s">
        <v>230</v>
      </c>
      <c r="D1913" t="s">
        <v>465</v>
      </c>
      <c r="E1913" t="s">
        <v>483</v>
      </c>
      <c r="F1913" s="20">
        <v>2046</v>
      </c>
      <c r="G1913" s="20">
        <v>61</v>
      </c>
      <c r="H1913" s="11">
        <v>21605.881772817302</v>
      </c>
      <c r="I1913" s="10">
        <v>3764130.4156849701</v>
      </c>
      <c r="J1913" s="33">
        <f t="shared" si="116"/>
        <v>5.7399397435292142E-3</v>
      </c>
      <c r="K1913" s="33">
        <f t="shared" si="117"/>
        <v>5.723497763100327E-3</v>
      </c>
      <c r="L1913" s="33">
        <f t="shared" si="118"/>
        <v>0.94692691831553111</v>
      </c>
      <c r="M1913" s="33">
        <f t="shared" si="119"/>
        <v>0.94150718421673263</v>
      </c>
    </row>
    <row r="1914" spans="1:13" ht="27.6">
      <c r="A1914" t="s">
        <v>164</v>
      </c>
      <c r="B1914" t="s">
        <v>228</v>
      </c>
      <c r="C1914" s="14" t="s">
        <v>230</v>
      </c>
      <c r="D1914" t="s">
        <v>465</v>
      </c>
      <c r="E1914" t="s">
        <v>483</v>
      </c>
      <c r="F1914" s="20">
        <v>2046</v>
      </c>
      <c r="G1914" s="20">
        <v>62</v>
      </c>
      <c r="H1914" s="11">
        <v>23942.238858988199</v>
      </c>
      <c r="I1914" s="10">
        <v>3799107.6405205098</v>
      </c>
      <c r="J1914" s="33">
        <f t="shared" si="116"/>
        <v>6.3020690973914894E-3</v>
      </c>
      <c r="K1914" s="33">
        <f t="shared" si="117"/>
        <v>6.2822527098712611E-3</v>
      </c>
      <c r="L1914" s="33">
        <f t="shared" si="118"/>
        <v>0.94150718421673263</v>
      </c>
      <c r="M1914" s="33">
        <f t="shared" si="119"/>
        <v>0.93559239815732376</v>
      </c>
    </row>
    <row r="1915" spans="1:13" ht="27.6">
      <c r="A1915" t="s">
        <v>164</v>
      </c>
      <c r="B1915" t="s">
        <v>228</v>
      </c>
      <c r="C1915" s="14" t="s">
        <v>230</v>
      </c>
      <c r="D1915" t="s">
        <v>465</v>
      </c>
      <c r="E1915" t="s">
        <v>483</v>
      </c>
      <c r="F1915" s="20">
        <v>2046</v>
      </c>
      <c r="G1915" s="20">
        <v>63</v>
      </c>
      <c r="H1915" s="11">
        <v>25833.107079208701</v>
      </c>
      <c r="I1915" s="10">
        <v>3733740.9178998498</v>
      </c>
      <c r="J1915" s="33">
        <f t="shared" si="116"/>
        <v>6.918826894325404E-3</v>
      </c>
      <c r="K1915" s="33">
        <f t="shared" si="117"/>
        <v>6.8949469170773714E-3</v>
      </c>
      <c r="L1915" s="33">
        <f t="shared" si="118"/>
        <v>0.93559239815732376</v>
      </c>
      <c r="M1915" s="33">
        <f t="shared" si="119"/>
        <v>0.92914153823600787</v>
      </c>
    </row>
    <row r="1916" spans="1:13" ht="27.6">
      <c r="A1916" t="s">
        <v>164</v>
      </c>
      <c r="B1916" t="s">
        <v>228</v>
      </c>
      <c r="C1916" s="14" t="s">
        <v>230</v>
      </c>
      <c r="D1916" t="s">
        <v>465</v>
      </c>
      <c r="E1916" t="s">
        <v>483</v>
      </c>
      <c r="F1916" s="20">
        <v>2046</v>
      </c>
      <c r="G1916" s="20">
        <v>64</v>
      </c>
      <c r="H1916" s="11">
        <v>27117.0718279467</v>
      </c>
      <c r="I1916" s="10">
        <v>3567752.07901421</v>
      </c>
      <c r="J1916" s="33">
        <f t="shared" si="116"/>
        <v>7.6006043097701171E-3</v>
      </c>
      <c r="K1916" s="33">
        <f t="shared" si="117"/>
        <v>7.5717927581115951E-3</v>
      </c>
      <c r="L1916" s="33">
        <f t="shared" si="118"/>
        <v>0.92914153823600787</v>
      </c>
      <c r="M1916" s="33">
        <f t="shared" si="119"/>
        <v>0.92210627106553178</v>
      </c>
    </row>
    <row r="1917" spans="1:13" ht="27.6">
      <c r="A1917" t="s">
        <v>164</v>
      </c>
      <c r="B1917" t="s">
        <v>228</v>
      </c>
      <c r="C1917" s="14" t="s">
        <v>230</v>
      </c>
      <c r="D1917" t="s">
        <v>465</v>
      </c>
      <c r="E1917" t="s">
        <v>483</v>
      </c>
      <c r="F1917" s="20">
        <v>2046</v>
      </c>
      <c r="G1917" s="20">
        <v>65</v>
      </c>
      <c r="H1917" s="11">
        <v>27441.473483944599</v>
      </c>
      <c r="I1917" s="10">
        <v>3454465.5123839001</v>
      </c>
      <c r="J1917" s="33">
        <f t="shared" si="116"/>
        <v>7.9437682575118403E-3</v>
      </c>
      <c r="K1917" s="33">
        <f t="shared" si="117"/>
        <v>7.9122999113279135E-3</v>
      </c>
      <c r="L1917" s="33">
        <f t="shared" si="118"/>
        <v>0.92210627106553178</v>
      </c>
      <c r="M1917" s="33">
        <f t="shared" si="119"/>
        <v>0.91481028969874501</v>
      </c>
    </row>
    <row r="1918" spans="1:13" ht="27.6">
      <c r="A1918" t="s">
        <v>164</v>
      </c>
      <c r="B1918" t="s">
        <v>228</v>
      </c>
      <c r="C1918" s="14" t="s">
        <v>230</v>
      </c>
      <c r="D1918" t="s">
        <v>465</v>
      </c>
      <c r="E1918" t="s">
        <v>483</v>
      </c>
      <c r="F1918" s="20">
        <v>2046</v>
      </c>
      <c r="G1918" s="20">
        <v>66</v>
      </c>
      <c r="H1918" s="11">
        <v>29177.115198775002</v>
      </c>
      <c r="I1918" s="10">
        <v>3352926.7043946702</v>
      </c>
      <c r="J1918" s="33">
        <f t="shared" si="116"/>
        <v>8.7019841980239682E-3</v>
      </c>
      <c r="K1918" s="33">
        <f t="shared" si="117"/>
        <v>8.6642315206317821E-3</v>
      </c>
      <c r="L1918" s="33">
        <f t="shared" si="118"/>
        <v>0.91481028969874501</v>
      </c>
      <c r="M1918" s="33">
        <f t="shared" si="119"/>
        <v>0.90688416155133889</v>
      </c>
    </row>
    <row r="1919" spans="1:13" ht="27.6">
      <c r="A1919" t="s">
        <v>164</v>
      </c>
      <c r="B1919" t="s">
        <v>228</v>
      </c>
      <c r="C1919" s="14" t="s">
        <v>230</v>
      </c>
      <c r="D1919" t="s">
        <v>465</v>
      </c>
      <c r="E1919" t="s">
        <v>483</v>
      </c>
      <c r="F1919" s="20">
        <v>2046</v>
      </c>
      <c r="G1919" s="20">
        <v>67</v>
      </c>
      <c r="H1919" s="11">
        <v>31010.390362165301</v>
      </c>
      <c r="I1919" s="10">
        <v>3243604.1781602898</v>
      </c>
      <c r="J1919" s="33">
        <f t="shared" si="116"/>
        <v>9.5604730598644744E-3</v>
      </c>
      <c r="K1919" s="33">
        <f t="shared" si="117"/>
        <v>9.5149170319507315E-3</v>
      </c>
      <c r="L1919" s="33">
        <f t="shared" si="118"/>
        <v>0.90688416155133889</v>
      </c>
      <c r="M1919" s="33">
        <f t="shared" si="119"/>
        <v>0.89825523399658769</v>
      </c>
    </row>
    <row r="1920" spans="1:13" ht="27.6">
      <c r="A1920" t="s">
        <v>164</v>
      </c>
      <c r="B1920" t="s">
        <v>228</v>
      </c>
      <c r="C1920" s="14" t="s">
        <v>230</v>
      </c>
      <c r="D1920" t="s">
        <v>465</v>
      </c>
      <c r="E1920" t="s">
        <v>483</v>
      </c>
      <c r="F1920" s="20">
        <v>2046</v>
      </c>
      <c r="G1920" s="20">
        <v>68</v>
      </c>
      <c r="H1920" s="11">
        <v>32751.660314740799</v>
      </c>
      <c r="I1920" s="10">
        <v>3115972.62131414</v>
      </c>
      <c r="J1920" s="33">
        <f t="shared" si="116"/>
        <v>1.0510894765477116E-2</v>
      </c>
      <c r="K1920" s="33">
        <f t="shared" si="117"/>
        <v>1.0455848342289964E-2</v>
      </c>
      <c r="L1920" s="33">
        <f t="shared" si="118"/>
        <v>0.89825523399658769</v>
      </c>
      <c r="M1920" s="33">
        <f t="shared" si="119"/>
        <v>0.88886321349725117</v>
      </c>
    </row>
    <row r="1921" spans="1:13" ht="27.6">
      <c r="A1921" t="s">
        <v>164</v>
      </c>
      <c r="B1921" t="s">
        <v>228</v>
      </c>
      <c r="C1921" s="14" t="s">
        <v>230</v>
      </c>
      <c r="D1921" t="s">
        <v>465</v>
      </c>
      <c r="E1921" t="s">
        <v>483</v>
      </c>
      <c r="F1921" s="20">
        <v>2046</v>
      </c>
      <c r="G1921" s="20">
        <v>69</v>
      </c>
      <c r="H1921" s="11">
        <v>34717.906184361898</v>
      </c>
      <c r="I1921" s="10">
        <v>2999028.5939697698</v>
      </c>
      <c r="J1921" s="33">
        <f t="shared" si="116"/>
        <v>1.1576383851147721E-2</v>
      </c>
      <c r="K1921" s="33">
        <f t="shared" si="117"/>
        <v>1.1509635336705681E-2</v>
      </c>
      <c r="L1921" s="33">
        <f t="shared" si="118"/>
        <v>0.88886321349725117</v>
      </c>
      <c r="M1921" s="33">
        <f t="shared" si="119"/>
        <v>0.87863272204568543</v>
      </c>
    </row>
    <row r="1922" spans="1:13" ht="27.6">
      <c r="A1922" t="s">
        <v>164</v>
      </c>
      <c r="B1922" t="s">
        <v>228</v>
      </c>
      <c r="C1922" s="14" t="s">
        <v>230</v>
      </c>
      <c r="D1922" t="s">
        <v>465</v>
      </c>
      <c r="E1922" t="s">
        <v>483</v>
      </c>
      <c r="F1922" s="20">
        <v>2047</v>
      </c>
      <c r="G1922" s="20">
        <v>30</v>
      </c>
      <c r="H1922" s="11">
        <v>620.22668725956601</v>
      </c>
      <c r="I1922" s="10">
        <v>4320502.1403575502</v>
      </c>
      <c r="J1922" s="33">
        <f t="shared" ref="J1922:J1985" si="120">IF(I1922&gt;0,H1922/I1922,0)</f>
        <v>1.435543062150267E-4</v>
      </c>
      <c r="K1922" s="33">
        <f t="shared" ref="K1922:K1985" si="121">1-EXP(-J1922)</f>
        <v>1.4354400278859814E-4</v>
      </c>
      <c r="L1922" s="33">
        <f t="shared" ref="L1922:L1985" si="122">IF(G1922=30,1,M1921)</f>
        <v>1</v>
      </c>
      <c r="M1922" s="33">
        <f t="shared" ref="M1922:M1985" si="123">L1922*(1-K1922)</f>
        <v>0.9998564559972114</v>
      </c>
    </row>
    <row r="1923" spans="1:13" ht="27.6">
      <c r="A1923" t="s">
        <v>164</v>
      </c>
      <c r="B1923" t="s">
        <v>228</v>
      </c>
      <c r="C1923" s="14" t="s">
        <v>230</v>
      </c>
      <c r="D1923" t="s">
        <v>465</v>
      </c>
      <c r="E1923" t="s">
        <v>483</v>
      </c>
      <c r="F1923" s="20">
        <v>2047</v>
      </c>
      <c r="G1923" s="20">
        <v>31</v>
      </c>
      <c r="H1923" s="11">
        <v>930.13979881963701</v>
      </c>
      <c r="I1923" s="10">
        <v>4583251.9925438398</v>
      </c>
      <c r="J1923" s="33">
        <f t="shared" si="120"/>
        <v>2.0294319411911322E-4</v>
      </c>
      <c r="K1923" s="33">
        <f t="shared" si="121"/>
        <v>2.0292260254206607E-4</v>
      </c>
      <c r="L1923" s="33">
        <f t="shared" si="122"/>
        <v>0.9998564559972114</v>
      </c>
      <c r="M1923" s="33">
        <f t="shared" si="123"/>
        <v>0.99965356252299198</v>
      </c>
    </row>
    <row r="1924" spans="1:13" ht="27.6">
      <c r="A1924" t="s">
        <v>164</v>
      </c>
      <c r="B1924" t="s">
        <v>228</v>
      </c>
      <c r="C1924" s="14" t="s">
        <v>230</v>
      </c>
      <c r="D1924" t="s">
        <v>465</v>
      </c>
      <c r="E1924" t="s">
        <v>483</v>
      </c>
      <c r="F1924" s="20">
        <v>2047</v>
      </c>
      <c r="G1924" s="20">
        <v>32</v>
      </c>
      <c r="H1924" s="11">
        <v>1024.2274225204701</v>
      </c>
      <c r="I1924" s="10">
        <v>4632038.68079999</v>
      </c>
      <c r="J1924" s="33">
        <f t="shared" si="120"/>
        <v>2.2111806336288579E-4</v>
      </c>
      <c r="K1924" s="33">
        <f t="shared" si="121"/>
        <v>2.210936185657042E-4</v>
      </c>
      <c r="L1924" s="33">
        <f t="shared" si="122"/>
        <v>0.99965356252299198</v>
      </c>
      <c r="M1924" s="33">
        <f t="shared" si="123"/>
        <v>0.99943254549954164</v>
      </c>
    </row>
    <row r="1925" spans="1:13" ht="27.6">
      <c r="A1925" t="s">
        <v>164</v>
      </c>
      <c r="B1925" t="s">
        <v>228</v>
      </c>
      <c r="C1925" s="14" t="s">
        <v>230</v>
      </c>
      <c r="D1925" t="s">
        <v>465</v>
      </c>
      <c r="E1925" t="s">
        <v>483</v>
      </c>
      <c r="F1925" s="20">
        <v>2047</v>
      </c>
      <c r="G1925" s="20">
        <v>33</v>
      </c>
      <c r="H1925" s="11">
        <v>1100.73962035216</v>
      </c>
      <c r="I1925" s="10">
        <v>4698273.1403967896</v>
      </c>
      <c r="J1925" s="33">
        <f t="shared" si="120"/>
        <v>2.3428599986828304E-4</v>
      </c>
      <c r="K1925" s="33">
        <f t="shared" si="121"/>
        <v>2.3425855704661824E-4</v>
      </c>
      <c r="L1925" s="33">
        <f t="shared" si="122"/>
        <v>0.99943254549954164</v>
      </c>
      <c r="M1925" s="33">
        <f t="shared" si="123"/>
        <v>0.9991984198735675</v>
      </c>
    </row>
    <row r="1926" spans="1:13" ht="27.6">
      <c r="A1926" t="s">
        <v>164</v>
      </c>
      <c r="B1926" t="s">
        <v>228</v>
      </c>
      <c r="C1926" s="14" t="s">
        <v>230</v>
      </c>
      <c r="D1926" t="s">
        <v>465</v>
      </c>
      <c r="E1926" t="s">
        <v>483</v>
      </c>
      <c r="F1926" s="20">
        <v>2047</v>
      </c>
      <c r="G1926" s="20">
        <v>34</v>
      </c>
      <c r="H1926" s="11">
        <v>1189.7301011674399</v>
      </c>
      <c r="I1926" s="10">
        <v>4765818.4220970599</v>
      </c>
      <c r="J1926" s="33">
        <f t="shared" si="120"/>
        <v>2.4963815147702032E-4</v>
      </c>
      <c r="K1926" s="33">
        <f t="shared" si="121"/>
        <v>2.4960699446641144E-4</v>
      </c>
      <c r="L1926" s="33">
        <f t="shared" si="122"/>
        <v>0.9991984198735675</v>
      </c>
      <c r="M1926" s="33">
        <f t="shared" si="123"/>
        <v>0.99894901295910732</v>
      </c>
    </row>
    <row r="1927" spans="1:13" ht="27.6">
      <c r="A1927" t="s">
        <v>164</v>
      </c>
      <c r="B1927" t="s">
        <v>228</v>
      </c>
      <c r="C1927" s="14" t="s">
        <v>230</v>
      </c>
      <c r="D1927" t="s">
        <v>465</v>
      </c>
      <c r="E1927" t="s">
        <v>483</v>
      </c>
      <c r="F1927" s="20">
        <v>2047</v>
      </c>
      <c r="G1927" s="20">
        <v>35</v>
      </c>
      <c r="H1927" s="11">
        <v>1646.0130693738099</v>
      </c>
      <c r="I1927" s="10">
        <v>4877411.0329093998</v>
      </c>
      <c r="J1927" s="33">
        <f t="shared" si="120"/>
        <v>3.3747680034913009E-4</v>
      </c>
      <c r="K1927" s="33">
        <f t="shared" si="121"/>
        <v>3.3741986145907621E-4</v>
      </c>
      <c r="L1927" s="33">
        <f t="shared" si="122"/>
        <v>0.99894901295910732</v>
      </c>
      <c r="M1927" s="33">
        <f t="shared" si="123"/>
        <v>0.99861194772154993</v>
      </c>
    </row>
    <row r="1928" spans="1:13" ht="27.6">
      <c r="A1928" t="s">
        <v>164</v>
      </c>
      <c r="B1928" t="s">
        <v>228</v>
      </c>
      <c r="C1928" s="14" t="s">
        <v>230</v>
      </c>
      <c r="D1928" t="s">
        <v>465</v>
      </c>
      <c r="E1928" t="s">
        <v>483</v>
      </c>
      <c r="F1928" s="20">
        <v>2047</v>
      </c>
      <c r="G1928" s="20">
        <v>36</v>
      </c>
      <c r="H1928" s="11">
        <v>1918.2973814520999</v>
      </c>
      <c r="I1928" s="10">
        <v>4848032.5529454499</v>
      </c>
      <c r="J1928" s="33">
        <f t="shared" si="120"/>
        <v>3.956857468472705E-4</v>
      </c>
      <c r="K1928" s="33">
        <f t="shared" si="121"/>
        <v>3.9560747356637282E-4</v>
      </c>
      <c r="L1928" s="33">
        <f t="shared" si="122"/>
        <v>0.99861194772154993</v>
      </c>
      <c r="M1928" s="33">
        <f t="shared" si="123"/>
        <v>0.99821688937183861</v>
      </c>
    </row>
    <row r="1929" spans="1:13" ht="27.6">
      <c r="A1929" t="s">
        <v>164</v>
      </c>
      <c r="B1929" t="s">
        <v>228</v>
      </c>
      <c r="C1929" s="14" t="s">
        <v>230</v>
      </c>
      <c r="D1929" t="s">
        <v>465</v>
      </c>
      <c r="E1929" t="s">
        <v>483</v>
      </c>
      <c r="F1929" s="20">
        <v>2047</v>
      </c>
      <c r="G1929" s="20">
        <v>37</v>
      </c>
      <c r="H1929" s="11">
        <v>2004.18790480795</v>
      </c>
      <c r="I1929" s="10">
        <v>4713491.0573753696</v>
      </c>
      <c r="J1929" s="33">
        <f t="shared" si="120"/>
        <v>4.2520244133526565E-4</v>
      </c>
      <c r="K1929" s="33">
        <f t="shared" si="121"/>
        <v>4.2511205558837251E-4</v>
      </c>
      <c r="L1929" s="33">
        <f t="shared" si="122"/>
        <v>0.99821688937183861</v>
      </c>
      <c r="M1929" s="33">
        <f t="shared" si="123"/>
        <v>0.99779253533807477</v>
      </c>
    </row>
    <row r="1930" spans="1:13" ht="27.6">
      <c r="A1930" t="s">
        <v>164</v>
      </c>
      <c r="B1930" t="s">
        <v>228</v>
      </c>
      <c r="C1930" s="14" t="s">
        <v>230</v>
      </c>
      <c r="D1930" t="s">
        <v>465</v>
      </c>
      <c r="E1930" t="s">
        <v>483</v>
      </c>
      <c r="F1930" s="20">
        <v>2047</v>
      </c>
      <c r="G1930" s="20">
        <v>38</v>
      </c>
      <c r="H1930" s="11">
        <v>2128.4371515283301</v>
      </c>
      <c r="I1930" s="10">
        <v>4641244.6380947996</v>
      </c>
      <c r="J1930" s="33">
        <f t="shared" si="120"/>
        <v>4.5859189021375086E-4</v>
      </c>
      <c r="K1930" s="33">
        <f t="shared" si="121"/>
        <v>4.5848675302517794E-4</v>
      </c>
      <c r="L1930" s="33">
        <f t="shared" si="122"/>
        <v>0.99779253533807477</v>
      </c>
      <c r="M1930" s="33">
        <f t="shared" si="123"/>
        <v>0.99733506067835487</v>
      </c>
    </row>
    <row r="1931" spans="1:13" ht="27.6">
      <c r="A1931" t="s">
        <v>164</v>
      </c>
      <c r="B1931" t="s">
        <v>228</v>
      </c>
      <c r="C1931" s="14" t="s">
        <v>230</v>
      </c>
      <c r="D1931" t="s">
        <v>465</v>
      </c>
      <c r="E1931" t="s">
        <v>483</v>
      </c>
      <c r="F1931" s="20">
        <v>2047</v>
      </c>
      <c r="G1931" s="20">
        <v>39</v>
      </c>
      <c r="H1931" s="11">
        <v>2280.2934816880102</v>
      </c>
      <c r="I1931" s="10">
        <v>4596520.2476918995</v>
      </c>
      <c r="J1931" s="33">
        <f t="shared" si="120"/>
        <v>4.9609125138370459E-4</v>
      </c>
      <c r="K1931" s="33">
        <f t="shared" si="121"/>
        <v>4.959682184648706E-4</v>
      </c>
      <c r="L1931" s="33">
        <f t="shared" si="122"/>
        <v>0.99733506067835487</v>
      </c>
      <c r="M1931" s="33">
        <f t="shared" si="123"/>
        <v>0.99684041418509772</v>
      </c>
    </row>
    <row r="1932" spans="1:13" ht="27.6">
      <c r="A1932" t="s">
        <v>164</v>
      </c>
      <c r="B1932" t="s">
        <v>228</v>
      </c>
      <c r="C1932" s="14" t="s">
        <v>230</v>
      </c>
      <c r="D1932" t="s">
        <v>465</v>
      </c>
      <c r="E1932" t="s">
        <v>483</v>
      </c>
      <c r="F1932" s="20">
        <v>2047</v>
      </c>
      <c r="G1932" s="20">
        <v>40</v>
      </c>
      <c r="H1932" s="11">
        <v>3155.8024892967301</v>
      </c>
      <c r="I1932" s="10">
        <v>4618892.8342436897</v>
      </c>
      <c r="J1932" s="33">
        <f t="shared" si="120"/>
        <v>6.8323786728718722E-4</v>
      </c>
      <c r="K1932" s="33">
        <f t="shared" si="121"/>
        <v>6.8300451344394109E-4</v>
      </c>
      <c r="L1932" s="33">
        <f t="shared" si="122"/>
        <v>0.99684041418509772</v>
      </c>
      <c r="M1932" s="33">
        <f t="shared" si="123"/>
        <v>0.99615956768302594</v>
      </c>
    </row>
    <row r="1933" spans="1:13" ht="27.6">
      <c r="A1933" t="s">
        <v>164</v>
      </c>
      <c r="B1933" t="s">
        <v>228</v>
      </c>
      <c r="C1933" s="14" t="s">
        <v>230</v>
      </c>
      <c r="D1933" t="s">
        <v>465</v>
      </c>
      <c r="E1933" t="s">
        <v>483</v>
      </c>
      <c r="F1933" s="20">
        <v>2047</v>
      </c>
      <c r="G1933" s="20">
        <v>41</v>
      </c>
      <c r="H1933" s="11">
        <v>3488.8718458527301</v>
      </c>
      <c r="I1933" s="10">
        <v>4532593.5129527897</v>
      </c>
      <c r="J1933" s="33">
        <f t="shared" si="120"/>
        <v>7.6972970019980463E-4</v>
      </c>
      <c r="K1933" s="33">
        <f t="shared" si="121"/>
        <v>7.6943353428826633E-4</v>
      </c>
      <c r="L1933" s="33">
        <f t="shared" si="122"/>
        <v>0.99615956768302594</v>
      </c>
      <c r="M1933" s="33">
        <f t="shared" si="123"/>
        <v>0.99539308910614854</v>
      </c>
    </row>
    <row r="1934" spans="1:13" ht="27.6">
      <c r="A1934" t="s">
        <v>164</v>
      </c>
      <c r="B1934" t="s">
        <v>228</v>
      </c>
      <c r="C1934" s="14" t="s">
        <v>230</v>
      </c>
      <c r="D1934" t="s">
        <v>465</v>
      </c>
      <c r="E1934" t="s">
        <v>483</v>
      </c>
      <c r="F1934" s="20">
        <v>2047</v>
      </c>
      <c r="G1934" s="20">
        <v>42</v>
      </c>
      <c r="H1934" s="11">
        <v>3730.8235379247799</v>
      </c>
      <c r="I1934" s="10">
        <v>4468064.9280599896</v>
      </c>
      <c r="J1934" s="33">
        <f t="shared" si="120"/>
        <v>8.3499761037373374E-4</v>
      </c>
      <c r="K1934" s="33">
        <f t="shared" si="121"/>
        <v>8.3464909687847033E-4</v>
      </c>
      <c r="L1934" s="33">
        <f t="shared" si="122"/>
        <v>0.99539308910614854</v>
      </c>
      <c r="M1934" s="33">
        <f t="shared" si="123"/>
        <v>0.99456228516328704</v>
      </c>
    </row>
    <row r="1935" spans="1:13" ht="27.6">
      <c r="A1935" t="s">
        <v>164</v>
      </c>
      <c r="B1935" t="s">
        <v>228</v>
      </c>
      <c r="C1935" s="14" t="s">
        <v>230</v>
      </c>
      <c r="D1935" t="s">
        <v>465</v>
      </c>
      <c r="E1935" t="s">
        <v>483</v>
      </c>
      <c r="F1935" s="20">
        <v>2047</v>
      </c>
      <c r="G1935" s="20">
        <v>43</v>
      </c>
      <c r="H1935" s="11">
        <v>3936.7974685607001</v>
      </c>
      <c r="I1935" s="10">
        <v>4336499.6475720601</v>
      </c>
      <c r="J1935" s="33">
        <f t="shared" si="120"/>
        <v>9.0782838429719526E-4</v>
      </c>
      <c r="K1935" s="33">
        <f t="shared" si="121"/>
        <v>9.0741643277936213E-4</v>
      </c>
      <c r="L1935" s="33">
        <f t="shared" si="122"/>
        <v>0.99456228516328704</v>
      </c>
      <c r="M1935" s="33">
        <f t="shared" si="123"/>
        <v>0.99365980300230727</v>
      </c>
    </row>
    <row r="1936" spans="1:13" ht="27.6">
      <c r="A1936" t="s">
        <v>164</v>
      </c>
      <c r="B1936" t="s">
        <v>228</v>
      </c>
      <c r="C1936" s="14" t="s">
        <v>230</v>
      </c>
      <c r="D1936" t="s">
        <v>465</v>
      </c>
      <c r="E1936" t="s">
        <v>483</v>
      </c>
      <c r="F1936" s="20">
        <v>2047</v>
      </c>
      <c r="G1936" s="20">
        <v>44</v>
      </c>
      <c r="H1936" s="11">
        <v>4221.0700945521603</v>
      </c>
      <c r="I1936" s="10">
        <v>4266473.1798463603</v>
      </c>
      <c r="J1936" s="33">
        <f t="shared" si="120"/>
        <v>9.8935816929339405E-4</v>
      </c>
      <c r="K1936" s="33">
        <f t="shared" si="121"/>
        <v>9.8886891586202896E-4</v>
      </c>
      <c r="L1936" s="33">
        <f t="shared" si="122"/>
        <v>0.99365980300230727</v>
      </c>
      <c r="M1936" s="33">
        <f t="shared" si="123"/>
        <v>0.99267720371017676</v>
      </c>
    </row>
    <row r="1937" spans="1:13" ht="27.6">
      <c r="A1937" t="s">
        <v>164</v>
      </c>
      <c r="B1937" t="s">
        <v>228</v>
      </c>
      <c r="C1937" s="14" t="s">
        <v>230</v>
      </c>
      <c r="D1937" t="s">
        <v>465</v>
      </c>
      <c r="E1937" t="s">
        <v>483</v>
      </c>
      <c r="F1937" s="20">
        <v>2047</v>
      </c>
      <c r="G1937" s="20">
        <v>45</v>
      </c>
      <c r="H1937" s="11">
        <v>5567.2256310094399</v>
      </c>
      <c r="I1937" s="10">
        <v>4236780.5870707603</v>
      </c>
      <c r="J1937" s="33">
        <f t="shared" si="120"/>
        <v>1.3140226444576227E-3</v>
      </c>
      <c r="K1937" s="33">
        <f t="shared" si="121"/>
        <v>1.3131596947224544E-3</v>
      </c>
      <c r="L1937" s="33">
        <f t="shared" si="122"/>
        <v>0.99267720371017676</v>
      </c>
      <c r="M1937" s="33">
        <f t="shared" si="123"/>
        <v>0.99137366001639471</v>
      </c>
    </row>
    <row r="1938" spans="1:13" ht="27.6">
      <c r="A1938" t="s">
        <v>164</v>
      </c>
      <c r="B1938" t="s">
        <v>228</v>
      </c>
      <c r="C1938" s="14" t="s">
        <v>230</v>
      </c>
      <c r="D1938" t="s">
        <v>465</v>
      </c>
      <c r="E1938" t="s">
        <v>483</v>
      </c>
      <c r="F1938" s="20">
        <v>2047</v>
      </c>
      <c r="G1938" s="20">
        <v>46</v>
      </c>
      <c r="H1938" s="11">
        <v>6115.3914283274798</v>
      </c>
      <c r="I1938" s="10">
        <v>4208735.4418175202</v>
      </c>
      <c r="J1938" s="33">
        <f t="shared" si="120"/>
        <v>1.4530234824374185E-3</v>
      </c>
      <c r="K1938" s="33">
        <f t="shared" si="121"/>
        <v>1.4519683549206741E-3</v>
      </c>
      <c r="L1938" s="33">
        <f t="shared" si="122"/>
        <v>0.99137366001639471</v>
      </c>
      <c r="M1938" s="33">
        <f t="shared" si="123"/>
        <v>0.98993421683414906</v>
      </c>
    </row>
    <row r="1939" spans="1:13" ht="27.6">
      <c r="A1939" t="s">
        <v>164</v>
      </c>
      <c r="B1939" t="s">
        <v>228</v>
      </c>
      <c r="C1939" s="14" t="s">
        <v>230</v>
      </c>
      <c r="D1939" t="s">
        <v>465</v>
      </c>
      <c r="E1939" t="s">
        <v>483</v>
      </c>
      <c r="F1939" s="20">
        <v>2047</v>
      </c>
      <c r="G1939" s="20">
        <v>47</v>
      </c>
      <c r="H1939" s="11">
        <v>6653.3215086381797</v>
      </c>
      <c r="I1939" s="10">
        <v>4180271.53153037</v>
      </c>
      <c r="J1939" s="33">
        <f t="shared" si="120"/>
        <v>1.5916003203271445E-3</v>
      </c>
      <c r="K1939" s="33">
        <f t="shared" si="121"/>
        <v>1.5903343962414551E-3</v>
      </c>
      <c r="L1939" s="33">
        <f t="shared" si="122"/>
        <v>0.98993421683414906</v>
      </c>
      <c r="M1939" s="33">
        <f t="shared" si="123"/>
        <v>0.98835989039910133</v>
      </c>
    </row>
    <row r="1940" spans="1:13" ht="27.6">
      <c r="A1940" t="s">
        <v>164</v>
      </c>
      <c r="B1940" t="s">
        <v>228</v>
      </c>
      <c r="C1940" s="14" t="s">
        <v>230</v>
      </c>
      <c r="D1940" t="s">
        <v>465</v>
      </c>
      <c r="E1940" t="s">
        <v>483</v>
      </c>
      <c r="F1940" s="20">
        <v>2047</v>
      </c>
      <c r="G1940" s="20">
        <v>48</v>
      </c>
      <c r="H1940" s="11">
        <v>7315.8504456565097</v>
      </c>
      <c r="I1940" s="10">
        <v>4189256.7760989098</v>
      </c>
      <c r="J1940" s="33">
        <f t="shared" si="120"/>
        <v>1.746336125156101E-3</v>
      </c>
      <c r="K1940" s="33">
        <f t="shared" si="121"/>
        <v>1.744812167468246E-3</v>
      </c>
      <c r="L1940" s="33">
        <f t="shared" si="122"/>
        <v>0.98835989039910133</v>
      </c>
      <c r="M1940" s="33">
        <f t="shared" si="123"/>
        <v>0.98663538803649542</v>
      </c>
    </row>
    <row r="1941" spans="1:13" ht="27.6">
      <c r="A1941" t="s">
        <v>164</v>
      </c>
      <c r="B1941" t="s">
        <v>228</v>
      </c>
      <c r="C1941" s="14" t="s">
        <v>230</v>
      </c>
      <c r="D1941" t="s">
        <v>465</v>
      </c>
      <c r="E1941" t="s">
        <v>483</v>
      </c>
      <c r="F1941" s="20">
        <v>2047</v>
      </c>
      <c r="G1941" s="20">
        <v>49</v>
      </c>
      <c r="H1941" s="11">
        <v>8122.07924226458</v>
      </c>
      <c r="I1941" s="10">
        <v>4234727.9254021198</v>
      </c>
      <c r="J1941" s="33">
        <f t="shared" si="120"/>
        <v>1.9179695568029502E-3</v>
      </c>
      <c r="K1941" s="33">
        <f t="shared" si="121"/>
        <v>1.9161314285383035E-3</v>
      </c>
      <c r="L1941" s="33">
        <f t="shared" si="122"/>
        <v>0.98663538803649542</v>
      </c>
      <c r="M1941" s="33">
        <f t="shared" si="123"/>
        <v>0.98474486496097058</v>
      </c>
    </row>
    <row r="1942" spans="1:13" ht="27.6">
      <c r="A1942" t="s">
        <v>164</v>
      </c>
      <c r="B1942" t="s">
        <v>228</v>
      </c>
      <c r="C1942" s="14" t="s">
        <v>230</v>
      </c>
      <c r="D1942" t="s">
        <v>465</v>
      </c>
      <c r="E1942" t="s">
        <v>483</v>
      </c>
      <c r="F1942" s="20">
        <v>2047</v>
      </c>
      <c r="G1942" s="20">
        <v>50</v>
      </c>
      <c r="H1942" s="11">
        <v>9738.0184550905706</v>
      </c>
      <c r="I1942" s="10">
        <v>4351519.6118033798</v>
      </c>
      <c r="J1942" s="33">
        <f t="shared" si="120"/>
        <v>2.2378431729174466E-3</v>
      </c>
      <c r="K1942" s="33">
        <f t="shared" si="121"/>
        <v>2.2353410686711817E-3</v>
      </c>
      <c r="L1942" s="33">
        <f t="shared" si="122"/>
        <v>0.98474486496097058</v>
      </c>
      <c r="M1942" s="33">
        <f t="shared" si="123"/>
        <v>0.98254362432216025</v>
      </c>
    </row>
    <row r="1943" spans="1:13" ht="27.6">
      <c r="A1943" t="s">
        <v>164</v>
      </c>
      <c r="B1943" t="s">
        <v>228</v>
      </c>
      <c r="C1943" s="14" t="s">
        <v>230</v>
      </c>
      <c r="D1943" t="s">
        <v>465</v>
      </c>
      <c r="E1943" t="s">
        <v>483</v>
      </c>
      <c r="F1943" s="20">
        <v>2047</v>
      </c>
      <c r="G1943" s="20">
        <v>51</v>
      </c>
      <c r="H1943" s="11">
        <v>10512.3828279513</v>
      </c>
      <c r="I1943" s="10">
        <v>4293902.1011925396</v>
      </c>
      <c r="J1943" s="33">
        <f t="shared" si="120"/>
        <v>2.4482120412181057E-3</v>
      </c>
      <c r="K1943" s="33">
        <f t="shared" si="121"/>
        <v>2.445217614281181E-3</v>
      </c>
      <c r="L1943" s="33">
        <f t="shared" si="122"/>
        <v>0.98254362432216025</v>
      </c>
      <c r="M1943" s="33">
        <f t="shared" si="123"/>
        <v>0.98014109134516803</v>
      </c>
    </row>
    <row r="1944" spans="1:13" ht="27.6">
      <c r="A1944" t="s">
        <v>164</v>
      </c>
      <c r="B1944" t="s">
        <v>228</v>
      </c>
      <c r="C1944" s="14" t="s">
        <v>230</v>
      </c>
      <c r="D1944" t="s">
        <v>465</v>
      </c>
      <c r="E1944" t="s">
        <v>483</v>
      </c>
      <c r="F1944" s="20">
        <v>2047</v>
      </c>
      <c r="G1944" s="20">
        <v>52</v>
      </c>
      <c r="H1944" s="11">
        <v>11257.230161185</v>
      </c>
      <c r="I1944" s="10">
        <v>4206793.7012959598</v>
      </c>
      <c r="J1944" s="33">
        <f t="shared" si="120"/>
        <v>2.6759643948589774E-3</v>
      </c>
      <c r="K1944" s="33">
        <f t="shared" si="121"/>
        <v>2.6723871936701338E-3</v>
      </c>
      <c r="L1944" s="33">
        <f t="shared" si="122"/>
        <v>0.98014109134516803</v>
      </c>
      <c r="M1944" s="33">
        <f t="shared" si="123"/>
        <v>0.97752177484466729</v>
      </c>
    </row>
    <row r="1945" spans="1:13" ht="27.6">
      <c r="A1945" t="s">
        <v>164</v>
      </c>
      <c r="B1945" t="s">
        <v>228</v>
      </c>
      <c r="C1945" s="14" t="s">
        <v>230</v>
      </c>
      <c r="D1945" t="s">
        <v>465</v>
      </c>
      <c r="E1945" t="s">
        <v>483</v>
      </c>
      <c r="F1945" s="20">
        <v>2047</v>
      </c>
      <c r="G1945" s="20">
        <v>53</v>
      </c>
      <c r="H1945" s="11">
        <v>12063.5777143949</v>
      </c>
      <c r="I1945" s="10">
        <v>4133390.6091973302</v>
      </c>
      <c r="J1945" s="33">
        <f t="shared" si="120"/>
        <v>2.9185670687768717E-3</v>
      </c>
      <c r="K1945" s="33">
        <f t="shared" si="121"/>
        <v>2.9143121922967641E-3</v>
      </c>
      <c r="L1945" s="33">
        <f t="shared" si="122"/>
        <v>0.97752177484466729</v>
      </c>
      <c r="M1945" s="33">
        <f t="shared" si="123"/>
        <v>0.97467297121800189</v>
      </c>
    </row>
    <row r="1946" spans="1:13" ht="27.6">
      <c r="A1946" t="s">
        <v>164</v>
      </c>
      <c r="B1946" t="s">
        <v>228</v>
      </c>
      <c r="C1946" s="14" t="s">
        <v>230</v>
      </c>
      <c r="D1946" t="s">
        <v>465</v>
      </c>
      <c r="E1946" t="s">
        <v>483</v>
      </c>
      <c r="F1946" s="20">
        <v>2047</v>
      </c>
      <c r="G1946" s="20">
        <v>54</v>
      </c>
      <c r="H1946" s="11">
        <v>12907.3163112203</v>
      </c>
      <c r="I1946" s="10">
        <v>4062043.5982779702</v>
      </c>
      <c r="J1946" s="33">
        <f t="shared" si="120"/>
        <v>3.177542534671987E-3</v>
      </c>
      <c r="K1946" s="33">
        <f t="shared" si="121"/>
        <v>3.1724994893033154E-3</v>
      </c>
      <c r="L1946" s="33">
        <f t="shared" si="122"/>
        <v>0.97467297121800189</v>
      </c>
      <c r="M1946" s="33">
        <f t="shared" si="123"/>
        <v>0.97158082171457505</v>
      </c>
    </row>
    <row r="1947" spans="1:13" ht="27.6">
      <c r="A1947" t="s">
        <v>164</v>
      </c>
      <c r="B1947" t="s">
        <v>228</v>
      </c>
      <c r="C1947" s="14" t="s">
        <v>230</v>
      </c>
      <c r="D1947" t="s">
        <v>465</v>
      </c>
      <c r="E1947" t="s">
        <v>483</v>
      </c>
      <c r="F1947" s="20">
        <v>2047</v>
      </c>
      <c r="G1947" s="20">
        <v>55</v>
      </c>
      <c r="H1947" s="11">
        <v>13811.8122958191</v>
      </c>
      <c r="I1947" s="10">
        <v>4075028.30173419</v>
      </c>
      <c r="J1947" s="33">
        <f t="shared" si="120"/>
        <v>3.3893782504384753E-3</v>
      </c>
      <c r="K1947" s="33">
        <f t="shared" si="121"/>
        <v>3.3836407919456413E-3</v>
      </c>
      <c r="L1947" s="33">
        <f t="shared" si="122"/>
        <v>0.97158082171457505</v>
      </c>
      <c r="M1947" s="33">
        <f t="shared" si="123"/>
        <v>0.9682933412135496</v>
      </c>
    </row>
    <row r="1948" spans="1:13" ht="27.6">
      <c r="A1948" t="s">
        <v>164</v>
      </c>
      <c r="B1948" t="s">
        <v>228</v>
      </c>
      <c r="C1948" s="14" t="s">
        <v>230</v>
      </c>
      <c r="D1948" t="s">
        <v>465</v>
      </c>
      <c r="E1948" t="s">
        <v>483</v>
      </c>
      <c r="F1948" s="20">
        <v>2047</v>
      </c>
      <c r="G1948" s="20">
        <v>56</v>
      </c>
      <c r="H1948" s="11">
        <v>14993.6016485646</v>
      </c>
      <c r="I1948" s="10">
        <v>4066966.6175892102</v>
      </c>
      <c r="J1948" s="33">
        <f t="shared" si="120"/>
        <v>3.6866793014033658E-3</v>
      </c>
      <c r="K1948" s="33">
        <f t="shared" si="121"/>
        <v>3.6798918428905258E-3</v>
      </c>
      <c r="L1948" s="33">
        <f t="shared" si="122"/>
        <v>0.9682933412135496</v>
      </c>
      <c r="M1948" s="33">
        <f t="shared" si="123"/>
        <v>0.96473012644569267</v>
      </c>
    </row>
    <row r="1949" spans="1:13" ht="27.6">
      <c r="A1949" t="s">
        <v>164</v>
      </c>
      <c r="B1949" t="s">
        <v>228</v>
      </c>
      <c r="C1949" s="14" t="s">
        <v>230</v>
      </c>
      <c r="D1949" t="s">
        <v>465</v>
      </c>
      <c r="E1949" t="s">
        <v>483</v>
      </c>
      <c r="F1949" s="20">
        <v>2047</v>
      </c>
      <c r="G1949" s="20">
        <v>57</v>
      </c>
      <c r="H1949" s="11">
        <v>21803.137608659799</v>
      </c>
      <c r="I1949" s="10">
        <v>5979537.7937287297</v>
      </c>
      <c r="J1949" s="33">
        <f t="shared" si="120"/>
        <v>3.6462914627827386E-3</v>
      </c>
      <c r="K1949" s="33">
        <f t="shared" si="121"/>
        <v>3.6396518145493939E-3</v>
      </c>
      <c r="L1949" s="33">
        <f t="shared" si="122"/>
        <v>0.96473012644569267</v>
      </c>
      <c r="M1949" s="33">
        <f t="shared" si="123"/>
        <v>0.96121884469042418</v>
      </c>
    </row>
    <row r="1950" spans="1:13" ht="27.6">
      <c r="A1950" t="s">
        <v>164</v>
      </c>
      <c r="B1950" t="s">
        <v>228</v>
      </c>
      <c r="C1950" s="14" t="s">
        <v>230</v>
      </c>
      <c r="D1950" t="s">
        <v>465</v>
      </c>
      <c r="E1950" t="s">
        <v>483</v>
      </c>
      <c r="F1950" s="20">
        <v>2047</v>
      </c>
      <c r="G1950" s="20">
        <v>58</v>
      </c>
      <c r="H1950" s="11">
        <v>17428.890437038899</v>
      </c>
      <c r="I1950" s="10">
        <v>3972575.21629343</v>
      </c>
      <c r="J1950" s="33">
        <f t="shared" si="120"/>
        <v>4.3873028169623294E-3</v>
      </c>
      <c r="K1950" s="33">
        <f t="shared" si="121"/>
        <v>4.3776926633133373E-3</v>
      </c>
      <c r="L1950" s="33">
        <f t="shared" si="122"/>
        <v>0.96121884469042418</v>
      </c>
      <c r="M1950" s="33">
        <f t="shared" si="123"/>
        <v>0.95701092400618437</v>
      </c>
    </row>
    <row r="1951" spans="1:13" ht="27.6">
      <c r="A1951" t="s">
        <v>164</v>
      </c>
      <c r="B1951" t="s">
        <v>228</v>
      </c>
      <c r="C1951" s="14" t="s">
        <v>230</v>
      </c>
      <c r="D1951" t="s">
        <v>465</v>
      </c>
      <c r="E1951" t="s">
        <v>483</v>
      </c>
      <c r="F1951" s="20">
        <v>2047</v>
      </c>
      <c r="G1951" s="20">
        <v>59</v>
      </c>
      <c r="H1951" s="11">
        <v>18844.735926135199</v>
      </c>
      <c r="I1951" s="10">
        <v>3925642.8122300999</v>
      </c>
      <c r="J1951" s="33">
        <f t="shared" si="120"/>
        <v>4.8004204222110011E-3</v>
      </c>
      <c r="K1951" s="33">
        <f t="shared" si="121"/>
        <v>4.7889168188347542E-3</v>
      </c>
      <c r="L1951" s="33">
        <f t="shared" si="122"/>
        <v>0.95701092400618437</v>
      </c>
      <c r="M1951" s="33">
        <f t="shared" si="123"/>
        <v>0.95242787829640252</v>
      </c>
    </row>
    <row r="1952" spans="1:13" ht="27.6">
      <c r="A1952" t="s">
        <v>164</v>
      </c>
      <c r="B1952" t="s">
        <v>228</v>
      </c>
      <c r="C1952" s="14" t="s">
        <v>230</v>
      </c>
      <c r="D1952" t="s">
        <v>465</v>
      </c>
      <c r="E1952" t="s">
        <v>483</v>
      </c>
      <c r="F1952" s="20">
        <v>2047</v>
      </c>
      <c r="G1952" s="20">
        <v>60</v>
      </c>
      <c r="H1952" s="11">
        <v>19547.159467644298</v>
      </c>
      <c r="I1952" s="10">
        <v>3771903.7651795498</v>
      </c>
      <c r="J1952" s="33">
        <f t="shared" si="120"/>
        <v>5.1823059877864662E-3</v>
      </c>
      <c r="K1952" s="33">
        <f t="shared" si="121"/>
        <v>5.1689010063462604E-3</v>
      </c>
      <c r="L1952" s="33">
        <f t="shared" si="122"/>
        <v>0.95242787829640252</v>
      </c>
      <c r="M1952" s="33">
        <f t="shared" si="123"/>
        <v>0.94750487287780405</v>
      </c>
    </row>
    <row r="1953" spans="1:13" ht="27.6">
      <c r="A1953" t="s">
        <v>164</v>
      </c>
      <c r="B1953" t="s">
        <v>228</v>
      </c>
      <c r="C1953" s="14" t="s">
        <v>230</v>
      </c>
      <c r="D1953" t="s">
        <v>465</v>
      </c>
      <c r="E1953" t="s">
        <v>483</v>
      </c>
      <c r="F1953" s="20">
        <v>2047</v>
      </c>
      <c r="G1953" s="20">
        <v>61</v>
      </c>
      <c r="H1953" s="11">
        <v>21014.3372412838</v>
      </c>
      <c r="I1953" s="10">
        <v>3704629.0664521302</v>
      </c>
      <c r="J1953" s="33">
        <f t="shared" si="120"/>
        <v>5.6724538042371205E-3</v>
      </c>
      <c r="K1953" s="33">
        <f t="shared" si="121"/>
        <v>5.6563958152372473E-3</v>
      </c>
      <c r="L1953" s="33">
        <f t="shared" si="122"/>
        <v>0.94750487287780405</v>
      </c>
      <c r="M1953" s="33">
        <f t="shared" si="123"/>
        <v>0.94214541027994114</v>
      </c>
    </row>
    <row r="1954" spans="1:13" ht="27.6">
      <c r="A1954" t="s">
        <v>164</v>
      </c>
      <c r="B1954" t="s">
        <v>228</v>
      </c>
      <c r="C1954" s="14" t="s">
        <v>230</v>
      </c>
      <c r="D1954" t="s">
        <v>465</v>
      </c>
      <c r="E1954" t="s">
        <v>483</v>
      </c>
      <c r="F1954" s="20">
        <v>2047</v>
      </c>
      <c r="G1954" s="20">
        <v>62</v>
      </c>
      <c r="H1954" s="11">
        <v>23159.062364376499</v>
      </c>
      <c r="I1954" s="10">
        <v>3717361.58150149</v>
      </c>
      <c r="J1954" s="33">
        <f t="shared" si="120"/>
        <v>6.2299730216241857E-3</v>
      </c>
      <c r="K1954" s="33">
        <f t="shared" si="121"/>
        <v>6.2106069772142058E-3</v>
      </c>
      <c r="L1954" s="33">
        <f t="shared" si="122"/>
        <v>0.94214541027994114</v>
      </c>
      <c r="M1954" s="33">
        <f t="shared" si="123"/>
        <v>0.93629411542130625</v>
      </c>
    </row>
    <row r="1955" spans="1:13" ht="27.6">
      <c r="A1955" t="s">
        <v>164</v>
      </c>
      <c r="B1955" t="s">
        <v>228</v>
      </c>
      <c r="C1955" s="14" t="s">
        <v>230</v>
      </c>
      <c r="D1955" t="s">
        <v>465</v>
      </c>
      <c r="E1955" t="s">
        <v>483</v>
      </c>
      <c r="F1955" s="20">
        <v>2047</v>
      </c>
      <c r="G1955" s="20">
        <v>63</v>
      </c>
      <c r="H1955" s="11">
        <v>25636.825491424199</v>
      </c>
      <c r="I1955" s="10">
        <v>3747308.2023789398</v>
      </c>
      <c r="J1955" s="33">
        <f t="shared" si="120"/>
        <v>6.8413976398175426E-3</v>
      </c>
      <c r="K1955" s="33">
        <f t="shared" si="121"/>
        <v>6.8180485561162296E-3</v>
      </c>
      <c r="L1955" s="33">
        <f t="shared" si="122"/>
        <v>0.93629411542130625</v>
      </c>
      <c r="M1955" s="33">
        <f t="shared" si="123"/>
        <v>0.92991041667955787</v>
      </c>
    </row>
    <row r="1956" spans="1:13" ht="27.6">
      <c r="A1956" t="s">
        <v>164</v>
      </c>
      <c r="B1956" t="s">
        <v>228</v>
      </c>
      <c r="C1956" s="14" t="s">
        <v>230</v>
      </c>
      <c r="D1956" t="s">
        <v>465</v>
      </c>
      <c r="E1956" t="s">
        <v>483</v>
      </c>
      <c r="F1956" s="20">
        <v>2047</v>
      </c>
      <c r="G1956" s="20">
        <v>64</v>
      </c>
      <c r="H1956" s="11">
        <v>27619.981366198699</v>
      </c>
      <c r="I1956" s="10">
        <v>3677868.18849175</v>
      </c>
      <c r="J1956" s="33">
        <f t="shared" si="120"/>
        <v>7.5097801092010655E-3</v>
      </c>
      <c r="K1956" s="33">
        <f t="shared" si="121"/>
        <v>7.4816521661550395E-3</v>
      </c>
      <c r="L1956" s="33">
        <f t="shared" si="122"/>
        <v>0.92991041667955787</v>
      </c>
      <c r="M1956" s="33">
        <f t="shared" si="123"/>
        <v>0.92295315039627712</v>
      </c>
    </row>
    <row r="1957" spans="1:13" ht="27.6">
      <c r="A1957" t="s">
        <v>164</v>
      </c>
      <c r="B1957" t="s">
        <v>228</v>
      </c>
      <c r="C1957" s="14" t="s">
        <v>230</v>
      </c>
      <c r="D1957" t="s">
        <v>465</v>
      </c>
      <c r="E1957" t="s">
        <v>483</v>
      </c>
      <c r="F1957" s="20">
        <v>2047</v>
      </c>
      <c r="G1957" s="20">
        <v>65</v>
      </c>
      <c r="H1957" s="11">
        <v>27542.893837425301</v>
      </c>
      <c r="I1957" s="10">
        <v>3509111.3209353602</v>
      </c>
      <c r="J1957" s="33">
        <f t="shared" si="120"/>
        <v>7.8489655409631435E-3</v>
      </c>
      <c r="K1957" s="33">
        <f t="shared" si="121"/>
        <v>7.8182428439427243E-3</v>
      </c>
      <c r="L1957" s="33">
        <f t="shared" si="122"/>
        <v>0.92295315039627712</v>
      </c>
      <c r="M1957" s="33">
        <f t="shared" si="123"/>
        <v>0.91573727853289699</v>
      </c>
    </row>
    <row r="1958" spans="1:13" ht="27.6">
      <c r="A1958" t="s">
        <v>164</v>
      </c>
      <c r="B1958" t="s">
        <v>228</v>
      </c>
      <c r="C1958" s="14" t="s">
        <v>230</v>
      </c>
      <c r="D1958" t="s">
        <v>465</v>
      </c>
      <c r="E1958" t="s">
        <v>483</v>
      </c>
      <c r="F1958" s="20">
        <v>2047</v>
      </c>
      <c r="G1958" s="20">
        <v>66</v>
      </c>
      <c r="H1958" s="11">
        <v>29172.394299028401</v>
      </c>
      <c r="I1958" s="10">
        <v>3392904.1225997899</v>
      </c>
      <c r="J1958" s="33">
        <f t="shared" si="120"/>
        <v>8.5980603179188139E-3</v>
      </c>
      <c r="K1958" s="33">
        <f t="shared" si="121"/>
        <v>8.5612027076000796E-3</v>
      </c>
      <c r="L1958" s="33">
        <f t="shared" si="122"/>
        <v>0.91573727853289699</v>
      </c>
      <c r="M1958" s="33">
        <f t="shared" si="123"/>
        <v>0.90789746606447086</v>
      </c>
    </row>
    <row r="1959" spans="1:13" ht="27.6">
      <c r="A1959" t="s">
        <v>164</v>
      </c>
      <c r="B1959" t="s">
        <v>228</v>
      </c>
      <c r="C1959" s="14" t="s">
        <v>230</v>
      </c>
      <c r="D1959" t="s">
        <v>465</v>
      </c>
      <c r="E1959" t="s">
        <v>483</v>
      </c>
      <c r="F1959" s="20">
        <v>2047</v>
      </c>
      <c r="G1959" s="20">
        <v>67</v>
      </c>
      <c r="H1959" s="11">
        <v>31050.866983525098</v>
      </c>
      <c r="I1959" s="10">
        <v>3286732.1126090302</v>
      </c>
      <c r="J1959" s="33">
        <f t="shared" si="120"/>
        <v>9.447337330719268E-3</v>
      </c>
      <c r="K1959" s="33">
        <f t="shared" si="121"/>
        <v>9.4028514406900854E-3</v>
      </c>
      <c r="L1959" s="33">
        <f t="shared" si="122"/>
        <v>0.90789746606447086</v>
      </c>
      <c r="M1959" s="33">
        <f t="shared" si="123"/>
        <v>0.89936064106768765</v>
      </c>
    </row>
    <row r="1960" spans="1:13" ht="27.6">
      <c r="A1960" t="s">
        <v>164</v>
      </c>
      <c r="B1960" t="s">
        <v>228</v>
      </c>
      <c r="C1960" s="14" t="s">
        <v>230</v>
      </c>
      <c r="D1960" t="s">
        <v>465</v>
      </c>
      <c r="E1960" t="s">
        <v>483</v>
      </c>
      <c r="F1960" s="20">
        <v>2047</v>
      </c>
      <c r="G1960" s="20">
        <v>68</v>
      </c>
      <c r="H1960" s="11">
        <v>32963.1311836897</v>
      </c>
      <c r="I1960" s="10">
        <v>3173317.4594920999</v>
      </c>
      <c r="J1960" s="33">
        <f t="shared" si="120"/>
        <v>1.0387593300849755E-2</v>
      </c>
      <c r="K1960" s="33">
        <f t="shared" si="121"/>
        <v>1.0333828576623794E-2</v>
      </c>
      <c r="L1960" s="33">
        <f t="shared" si="122"/>
        <v>0.89936064106768765</v>
      </c>
      <c r="M1960" s="33">
        <f t="shared" si="123"/>
        <v>0.89006680237433167</v>
      </c>
    </row>
    <row r="1961" spans="1:13" ht="27.6">
      <c r="A1961" t="s">
        <v>164</v>
      </c>
      <c r="B1961" t="s">
        <v>228</v>
      </c>
      <c r="C1961" s="14" t="s">
        <v>230</v>
      </c>
      <c r="D1961" t="s">
        <v>465</v>
      </c>
      <c r="E1961" t="s">
        <v>483</v>
      </c>
      <c r="F1961" s="20">
        <v>2047</v>
      </c>
      <c r="G1961" s="20">
        <v>69</v>
      </c>
      <c r="H1961" s="11">
        <v>34774.871399727301</v>
      </c>
      <c r="I1961" s="10">
        <v>3041827.8744678702</v>
      </c>
      <c r="J1961" s="33">
        <f t="shared" si="120"/>
        <v>1.1432228526675175E-2</v>
      </c>
      <c r="K1961" s="33">
        <f t="shared" si="121"/>
        <v>1.1367128916166869E-2</v>
      </c>
      <c r="L1961" s="33">
        <f t="shared" si="122"/>
        <v>0.89006680237433167</v>
      </c>
      <c r="M1961" s="33">
        <f t="shared" si="123"/>
        <v>0.87994929828774227</v>
      </c>
    </row>
    <row r="1962" spans="1:13" ht="27.6">
      <c r="A1962" t="s">
        <v>164</v>
      </c>
      <c r="B1962" t="s">
        <v>228</v>
      </c>
      <c r="C1962" s="14" t="s">
        <v>230</v>
      </c>
      <c r="D1962" t="s">
        <v>465</v>
      </c>
      <c r="E1962" t="s">
        <v>483</v>
      </c>
      <c r="F1962" s="20">
        <v>2048</v>
      </c>
      <c r="G1962" s="20">
        <v>30</v>
      </c>
      <c r="H1962" s="11">
        <v>614.66639897339201</v>
      </c>
      <c r="I1962" s="10">
        <v>4275283.8739315802</v>
      </c>
      <c r="J1962" s="33">
        <f t="shared" si="120"/>
        <v>1.4377206686117444E-4</v>
      </c>
      <c r="K1962" s="33">
        <f t="shared" si="121"/>
        <v>1.4376173215280286E-4</v>
      </c>
      <c r="L1962" s="33">
        <f t="shared" si="122"/>
        <v>1</v>
      </c>
      <c r="M1962" s="33">
        <f t="shared" si="123"/>
        <v>0.9998562382678472</v>
      </c>
    </row>
    <row r="1963" spans="1:13" ht="27.6">
      <c r="A1963" t="s">
        <v>164</v>
      </c>
      <c r="B1963" t="s">
        <v>228</v>
      </c>
      <c r="C1963" s="14" t="s">
        <v>230</v>
      </c>
      <c r="D1963" t="s">
        <v>465</v>
      </c>
      <c r="E1963" t="s">
        <v>483</v>
      </c>
      <c r="F1963" s="20">
        <v>2048</v>
      </c>
      <c r="G1963" s="20">
        <v>31</v>
      </c>
      <c r="H1963" s="11">
        <v>846.64086121700302</v>
      </c>
      <c r="I1963" s="10">
        <v>4315810.8330565197</v>
      </c>
      <c r="J1963" s="33">
        <f t="shared" si="120"/>
        <v>1.9617191159821982E-4</v>
      </c>
      <c r="K1963" s="33">
        <f t="shared" si="121"/>
        <v>1.9615267114692081E-4</v>
      </c>
      <c r="L1963" s="33">
        <f t="shared" si="122"/>
        <v>0.9998562382678472</v>
      </c>
      <c r="M1963" s="33">
        <f t="shared" si="123"/>
        <v>0.9996601137959481</v>
      </c>
    </row>
    <row r="1964" spans="1:13" ht="27.6">
      <c r="A1964" t="s">
        <v>164</v>
      </c>
      <c r="B1964" t="s">
        <v>228</v>
      </c>
      <c r="C1964" s="14" t="s">
        <v>230</v>
      </c>
      <c r="D1964" t="s">
        <v>465</v>
      </c>
      <c r="E1964" t="s">
        <v>483</v>
      </c>
      <c r="F1964" s="20">
        <v>2048</v>
      </c>
      <c r="G1964" s="20">
        <v>32</v>
      </c>
      <c r="H1964" s="11">
        <v>980.76739120066497</v>
      </c>
      <c r="I1964" s="10">
        <v>4578310.3989227703</v>
      </c>
      <c r="J1964" s="33">
        <f t="shared" si="120"/>
        <v>2.1422037951630138E-4</v>
      </c>
      <c r="K1964" s="33">
        <f t="shared" si="121"/>
        <v>2.1419743596917673E-4</v>
      </c>
      <c r="L1964" s="33">
        <f t="shared" si="122"/>
        <v>0.9996601137959481</v>
      </c>
      <c r="M1964" s="33">
        <f t="shared" si="123"/>
        <v>0.99944598916273231</v>
      </c>
    </row>
    <row r="1965" spans="1:13" ht="27.6">
      <c r="A1965" t="s">
        <v>164</v>
      </c>
      <c r="B1965" t="s">
        <v>228</v>
      </c>
      <c r="C1965" s="14" t="s">
        <v>230</v>
      </c>
      <c r="D1965" t="s">
        <v>465</v>
      </c>
      <c r="E1965" t="s">
        <v>483</v>
      </c>
      <c r="F1965" s="20">
        <v>2048</v>
      </c>
      <c r="G1965" s="20">
        <v>33</v>
      </c>
      <c r="H1965" s="11">
        <v>1084.2570744094801</v>
      </c>
      <c r="I1965" s="10">
        <v>4626806.4650297305</v>
      </c>
      <c r="J1965" s="33">
        <f t="shared" si="120"/>
        <v>2.3434243091957662E-4</v>
      </c>
      <c r="K1965" s="33">
        <f t="shared" si="121"/>
        <v>2.3431497487680364E-4</v>
      </c>
      <c r="L1965" s="33">
        <f t="shared" si="122"/>
        <v>0.99944598916273231</v>
      </c>
      <c r="M1965" s="33">
        <f t="shared" si="123"/>
        <v>0.99921180400089094</v>
      </c>
    </row>
    <row r="1966" spans="1:13" ht="27.6">
      <c r="A1966" t="s">
        <v>164</v>
      </c>
      <c r="B1966" t="s">
        <v>228</v>
      </c>
      <c r="C1966" s="14" t="s">
        <v>230</v>
      </c>
      <c r="D1966" t="s">
        <v>465</v>
      </c>
      <c r="E1966" t="s">
        <v>483</v>
      </c>
      <c r="F1966" s="20">
        <v>2048</v>
      </c>
      <c r="G1966" s="20">
        <v>34</v>
      </c>
      <c r="H1966" s="11">
        <v>1171.48527568083</v>
      </c>
      <c r="I1966" s="10">
        <v>4692721.9111642996</v>
      </c>
      <c r="J1966" s="33">
        <f t="shared" si="120"/>
        <v>2.4963875930806559E-4</v>
      </c>
      <c r="K1966" s="33">
        <f t="shared" si="121"/>
        <v>2.4960760214576272E-4</v>
      </c>
      <c r="L1966" s="33">
        <f t="shared" si="122"/>
        <v>0.99921180400089094</v>
      </c>
      <c r="M1966" s="33">
        <f t="shared" si="123"/>
        <v>0.99896239313845858</v>
      </c>
    </row>
    <row r="1967" spans="1:13" ht="27.6">
      <c r="A1967" t="s">
        <v>164</v>
      </c>
      <c r="B1967" t="s">
        <v>228</v>
      </c>
      <c r="C1967" s="14" t="s">
        <v>230</v>
      </c>
      <c r="D1967" t="s">
        <v>465</v>
      </c>
      <c r="E1967" t="s">
        <v>483</v>
      </c>
      <c r="F1967" s="20">
        <v>2048</v>
      </c>
      <c r="G1967" s="20">
        <v>35</v>
      </c>
      <c r="H1967" s="11">
        <v>1539.5140730589901</v>
      </c>
      <c r="I1967" s="10">
        <v>4759896.61570339</v>
      </c>
      <c r="J1967" s="33">
        <f t="shared" si="120"/>
        <v>3.2343435106972163E-4</v>
      </c>
      <c r="K1967" s="33">
        <f t="shared" si="121"/>
        <v>3.2338205181858815E-4</v>
      </c>
      <c r="L1967" s="33">
        <f t="shared" si="122"/>
        <v>0.99896239313845858</v>
      </c>
      <c r="M1967" s="33">
        <f t="shared" si="123"/>
        <v>0.99863934663007581</v>
      </c>
    </row>
    <row r="1968" spans="1:13" ht="27.6">
      <c r="A1968" t="s">
        <v>164</v>
      </c>
      <c r="B1968" t="s">
        <v>228</v>
      </c>
      <c r="C1968" s="14" t="s">
        <v>230</v>
      </c>
      <c r="D1968" t="s">
        <v>465</v>
      </c>
      <c r="E1968" t="s">
        <v>483</v>
      </c>
      <c r="F1968" s="20">
        <v>2048</v>
      </c>
      <c r="G1968" s="20">
        <v>36</v>
      </c>
      <c r="H1968" s="11">
        <v>1921.1489222365401</v>
      </c>
      <c r="I1968" s="10">
        <v>4870624.1204754598</v>
      </c>
      <c r="J1968" s="33">
        <f t="shared" si="120"/>
        <v>3.9443588228463045E-4</v>
      </c>
      <c r="K1968" s="33">
        <f t="shared" si="121"/>
        <v>3.9435810267873794E-4</v>
      </c>
      <c r="L1968" s="33">
        <f t="shared" si="122"/>
        <v>0.99863934663007581</v>
      </c>
      <c r="M1968" s="33">
        <f t="shared" si="123"/>
        <v>0.99824552511207842</v>
      </c>
    </row>
    <row r="1969" spans="1:13" ht="27.6">
      <c r="A1969" t="s">
        <v>164</v>
      </c>
      <c r="B1969" t="s">
        <v>228</v>
      </c>
      <c r="C1969" s="14" t="s">
        <v>230</v>
      </c>
      <c r="D1969" t="s">
        <v>465</v>
      </c>
      <c r="E1969" t="s">
        <v>483</v>
      </c>
      <c r="F1969" s="20">
        <v>2048</v>
      </c>
      <c r="G1969" s="20">
        <v>37</v>
      </c>
      <c r="H1969" s="11">
        <v>2051.5358804478601</v>
      </c>
      <c r="I1969" s="10">
        <v>4841111.7715855902</v>
      </c>
      <c r="J1969" s="33">
        <f t="shared" si="120"/>
        <v>4.2377370679378649E-4</v>
      </c>
      <c r="K1969" s="33">
        <f t="shared" si="121"/>
        <v>4.2368392739899896E-4</v>
      </c>
      <c r="L1969" s="33">
        <f t="shared" si="122"/>
        <v>0.99824552511207842</v>
      </c>
      <c r="M1969" s="33">
        <f t="shared" si="123"/>
        <v>0.99782258452749051</v>
      </c>
    </row>
    <row r="1970" spans="1:13" ht="27.6">
      <c r="A1970" t="s">
        <v>164</v>
      </c>
      <c r="B1970" t="s">
        <v>228</v>
      </c>
      <c r="C1970" s="14" t="s">
        <v>230</v>
      </c>
      <c r="D1970" t="s">
        <v>465</v>
      </c>
      <c r="E1970" t="s">
        <v>483</v>
      </c>
      <c r="F1970" s="20">
        <v>2048</v>
      </c>
      <c r="G1970" s="20">
        <v>38</v>
      </c>
      <c r="H1970" s="11">
        <v>2150.5328854182198</v>
      </c>
      <c r="I1970" s="10">
        <v>4706311.4037126796</v>
      </c>
      <c r="J1970" s="33">
        <f t="shared" si="120"/>
        <v>4.5694657682909031E-4</v>
      </c>
      <c r="K1970" s="33">
        <f t="shared" si="121"/>
        <v>4.5684219264197079E-4</v>
      </c>
      <c r="L1970" s="33">
        <f t="shared" si="122"/>
        <v>0.99782258452749051</v>
      </c>
      <c r="M1970" s="33">
        <f t="shared" si="123"/>
        <v>0.99736673707010726</v>
      </c>
    </row>
    <row r="1971" spans="1:13" ht="27.6">
      <c r="A1971" t="s">
        <v>164</v>
      </c>
      <c r="B1971" t="s">
        <v>228</v>
      </c>
      <c r="C1971" s="14" t="s">
        <v>230</v>
      </c>
      <c r="D1971" t="s">
        <v>465</v>
      </c>
      <c r="E1971" t="s">
        <v>483</v>
      </c>
      <c r="F1971" s="20">
        <v>2048</v>
      </c>
      <c r="G1971" s="20">
        <v>39</v>
      </c>
      <c r="H1971" s="11">
        <v>2289.98912632672</v>
      </c>
      <c r="I1971" s="10">
        <v>4633671.1946862899</v>
      </c>
      <c r="J1971" s="33">
        <f t="shared" si="120"/>
        <v>4.9420622010314162E-4</v>
      </c>
      <c r="K1971" s="33">
        <f t="shared" si="121"/>
        <v>4.9408412032414528E-4</v>
      </c>
      <c r="L1971" s="33">
        <f t="shared" si="122"/>
        <v>0.99736673707010726</v>
      </c>
      <c r="M1971" s="33">
        <f t="shared" si="123"/>
        <v>0.99687395400318146</v>
      </c>
    </row>
    <row r="1972" spans="1:13" ht="27.6">
      <c r="A1972" t="s">
        <v>164</v>
      </c>
      <c r="B1972" t="s">
        <v>228</v>
      </c>
      <c r="C1972" s="14" t="s">
        <v>230</v>
      </c>
      <c r="D1972" t="s">
        <v>465</v>
      </c>
      <c r="E1972" t="s">
        <v>483</v>
      </c>
      <c r="F1972" s="20">
        <v>2048</v>
      </c>
      <c r="G1972" s="20">
        <v>40</v>
      </c>
      <c r="H1972" s="11">
        <v>3044.8465207814402</v>
      </c>
      <c r="I1972" s="10">
        <v>4588458.8604876101</v>
      </c>
      <c r="J1972" s="33">
        <f t="shared" si="120"/>
        <v>6.6358806156057988E-4</v>
      </c>
      <c r="K1972" s="33">
        <f t="shared" si="121"/>
        <v>6.6336793569654606E-4</v>
      </c>
      <c r="L1972" s="33">
        <f t="shared" si="122"/>
        <v>0.99687395400318146</v>
      </c>
      <c r="M1972" s="33">
        <f t="shared" si="123"/>
        <v>0.99621265978616469</v>
      </c>
    </row>
    <row r="1973" spans="1:13" ht="27.6">
      <c r="A1973" t="s">
        <v>164</v>
      </c>
      <c r="B1973" t="s">
        <v>228</v>
      </c>
      <c r="C1973" s="14" t="s">
        <v>230</v>
      </c>
      <c r="D1973" t="s">
        <v>465</v>
      </c>
      <c r="E1973" t="s">
        <v>483</v>
      </c>
      <c r="F1973" s="20">
        <v>2048</v>
      </c>
      <c r="G1973" s="20">
        <v>41</v>
      </c>
      <c r="H1973" s="11">
        <v>3530.8900514152001</v>
      </c>
      <c r="I1973" s="10">
        <v>4609421.3590704296</v>
      </c>
      <c r="J1973" s="33">
        <f t="shared" si="120"/>
        <v>7.6601590012314821E-4</v>
      </c>
      <c r="K1973" s="33">
        <f t="shared" si="121"/>
        <v>7.6572258484297606E-4</v>
      </c>
      <c r="L1973" s="33">
        <f t="shared" si="122"/>
        <v>0.99621265978616469</v>
      </c>
      <c r="M1973" s="33">
        <f t="shared" si="123"/>
        <v>0.99544983725325997</v>
      </c>
    </row>
    <row r="1974" spans="1:13" ht="27.6">
      <c r="A1974" t="s">
        <v>164</v>
      </c>
      <c r="B1974" t="s">
        <v>228</v>
      </c>
      <c r="C1974" s="14" t="s">
        <v>230</v>
      </c>
      <c r="D1974" t="s">
        <v>465</v>
      </c>
      <c r="E1974" t="s">
        <v>483</v>
      </c>
      <c r="F1974" s="20">
        <v>2048</v>
      </c>
      <c r="G1974" s="20">
        <v>42</v>
      </c>
      <c r="H1974" s="11">
        <v>3757.7413375986098</v>
      </c>
      <c r="I1974" s="10">
        <v>4523169.0964841004</v>
      </c>
      <c r="J1974" s="33">
        <f t="shared" si="120"/>
        <v>8.3077622291847001E-4</v>
      </c>
      <c r="K1974" s="33">
        <f t="shared" si="121"/>
        <v>8.3043122389780955E-4</v>
      </c>
      <c r="L1974" s="33">
        <f t="shared" si="122"/>
        <v>0.99544983725325997</v>
      </c>
      <c r="M1974" s="33">
        <f t="shared" si="123"/>
        <v>0.99462318462658084</v>
      </c>
    </row>
    <row r="1975" spans="1:13" ht="27.6">
      <c r="A1975" t="s">
        <v>164</v>
      </c>
      <c r="B1975" t="s">
        <v>228</v>
      </c>
      <c r="C1975" s="14" t="s">
        <v>230</v>
      </c>
      <c r="D1975" t="s">
        <v>465</v>
      </c>
      <c r="E1975" t="s">
        <v>483</v>
      </c>
      <c r="F1975" s="20">
        <v>2048</v>
      </c>
      <c r="G1975" s="20">
        <v>43</v>
      </c>
      <c r="H1975" s="11">
        <v>4025.20139798132</v>
      </c>
      <c r="I1975" s="10">
        <v>4458022.4375000801</v>
      </c>
      <c r="J1975" s="33">
        <f t="shared" si="120"/>
        <v>9.0291187503276169E-4</v>
      </c>
      <c r="K1975" s="33">
        <f t="shared" si="121"/>
        <v>9.0250437276118145E-4</v>
      </c>
      <c r="L1975" s="33">
        <f t="shared" si="122"/>
        <v>0.99462318462658084</v>
      </c>
      <c r="M1975" s="33">
        <f t="shared" si="123"/>
        <v>0.99372553285320564</v>
      </c>
    </row>
    <row r="1976" spans="1:13" ht="27.6">
      <c r="A1976" t="s">
        <v>164</v>
      </c>
      <c r="B1976" t="s">
        <v>228</v>
      </c>
      <c r="C1976" s="14" t="s">
        <v>230</v>
      </c>
      <c r="D1976" t="s">
        <v>465</v>
      </c>
      <c r="E1976" t="s">
        <v>483</v>
      </c>
      <c r="F1976" s="20">
        <v>2048</v>
      </c>
      <c r="G1976" s="20">
        <v>44</v>
      </c>
      <c r="H1976" s="11">
        <v>4255.2585664124799</v>
      </c>
      <c r="I1976" s="10">
        <v>4325942.5019488502</v>
      </c>
      <c r="J1976" s="33">
        <f t="shared" si="120"/>
        <v>9.8366045422366879E-4</v>
      </c>
      <c r="K1976" s="33">
        <f t="shared" si="121"/>
        <v>9.831768188697243E-4</v>
      </c>
      <c r="L1976" s="33">
        <f t="shared" si="122"/>
        <v>0.99372553285320564</v>
      </c>
      <c r="M1976" s="33">
        <f t="shared" si="123"/>
        <v>0.99274852494498544</v>
      </c>
    </row>
    <row r="1977" spans="1:13" ht="27.6">
      <c r="A1977" t="s">
        <v>164</v>
      </c>
      <c r="B1977" t="s">
        <v>228</v>
      </c>
      <c r="C1977" s="14" t="s">
        <v>230</v>
      </c>
      <c r="D1977" t="s">
        <v>465</v>
      </c>
      <c r="E1977" t="s">
        <v>483</v>
      </c>
      <c r="F1977" s="20">
        <v>2048</v>
      </c>
      <c r="G1977" s="20">
        <v>45</v>
      </c>
      <c r="H1977" s="11">
        <v>5368.3193882629403</v>
      </c>
      <c r="I1977" s="10">
        <v>4255198.8573922496</v>
      </c>
      <c r="J1977" s="33">
        <f t="shared" si="120"/>
        <v>1.2615907195352215E-3</v>
      </c>
      <c r="K1977" s="33">
        <f t="shared" si="121"/>
        <v>1.2607952485181873E-3</v>
      </c>
      <c r="L1977" s="33">
        <f t="shared" si="122"/>
        <v>0.99274852494498544</v>
      </c>
      <c r="M1977" s="33">
        <f t="shared" si="123"/>
        <v>0.99149687232176131</v>
      </c>
    </row>
    <row r="1978" spans="1:13" ht="27.6">
      <c r="A1978" t="s">
        <v>164</v>
      </c>
      <c r="B1978" t="s">
        <v>228</v>
      </c>
      <c r="C1978" s="14" t="s">
        <v>230</v>
      </c>
      <c r="D1978" t="s">
        <v>465</v>
      </c>
      <c r="E1978" t="s">
        <v>483</v>
      </c>
      <c r="F1978" s="20">
        <v>2048</v>
      </c>
      <c r="G1978" s="20">
        <v>46</v>
      </c>
      <c r="H1978" s="11">
        <v>6092.4922351049299</v>
      </c>
      <c r="I1978" s="10">
        <v>4223543.4034245797</v>
      </c>
      <c r="J1978" s="33">
        <f t="shared" si="120"/>
        <v>1.4425073103699962E-3</v>
      </c>
      <c r="K1978" s="33">
        <f t="shared" si="121"/>
        <v>1.4414673967875213E-3</v>
      </c>
      <c r="L1978" s="33">
        <f t="shared" si="122"/>
        <v>0.99149687232176131</v>
      </c>
      <c r="M1978" s="33">
        <f t="shared" si="123"/>
        <v>0.9900676619062927</v>
      </c>
    </row>
    <row r="1979" spans="1:13" ht="27.6">
      <c r="A1979" t="s">
        <v>164</v>
      </c>
      <c r="B1979" t="s">
        <v>228</v>
      </c>
      <c r="C1979" s="14" t="s">
        <v>230</v>
      </c>
      <c r="D1979" t="s">
        <v>465</v>
      </c>
      <c r="E1979" t="s">
        <v>483</v>
      </c>
      <c r="F1979" s="20">
        <v>2048</v>
      </c>
      <c r="G1979" s="20">
        <v>47</v>
      </c>
      <c r="H1979" s="11">
        <v>6626.9243235026397</v>
      </c>
      <c r="I1979" s="10">
        <v>4195203.1370232599</v>
      </c>
      <c r="J1979" s="33">
        <f t="shared" si="120"/>
        <v>1.5796432513646591E-3</v>
      </c>
      <c r="K1979" s="33">
        <f t="shared" si="121"/>
        <v>1.5783962716446887E-3</v>
      </c>
      <c r="L1979" s="33">
        <f t="shared" si="122"/>
        <v>0.9900676619062927</v>
      </c>
      <c r="M1979" s="33">
        <f t="shared" si="123"/>
        <v>0.98850494280006385</v>
      </c>
    </row>
    <row r="1980" spans="1:13" ht="27.6">
      <c r="A1980" t="s">
        <v>164</v>
      </c>
      <c r="B1980" t="s">
        <v>228</v>
      </c>
      <c r="C1980" s="14" t="s">
        <v>230</v>
      </c>
      <c r="D1980" t="s">
        <v>465</v>
      </c>
      <c r="E1980" t="s">
        <v>483</v>
      </c>
      <c r="F1980" s="20">
        <v>2048</v>
      </c>
      <c r="G1980" s="20">
        <v>48</v>
      </c>
      <c r="H1980" s="11">
        <v>7220.1673675850398</v>
      </c>
      <c r="I1980" s="10">
        <v>4165588.758103</v>
      </c>
      <c r="J1980" s="33">
        <f t="shared" si="120"/>
        <v>1.7332885666018285E-3</v>
      </c>
      <c r="K1980" s="33">
        <f t="shared" si="121"/>
        <v>1.7317872894816455E-3</v>
      </c>
      <c r="L1980" s="33">
        <f t="shared" si="122"/>
        <v>0.98850494280006385</v>
      </c>
      <c r="M1980" s="33">
        <f t="shared" si="123"/>
        <v>0.98679306250453291</v>
      </c>
    </row>
    <row r="1981" spans="1:13" ht="27.6">
      <c r="A1981" t="s">
        <v>164</v>
      </c>
      <c r="B1981" t="s">
        <v>228</v>
      </c>
      <c r="C1981" s="14" t="s">
        <v>230</v>
      </c>
      <c r="D1981" t="s">
        <v>465</v>
      </c>
      <c r="E1981" t="s">
        <v>483</v>
      </c>
      <c r="F1981" s="20">
        <v>2048</v>
      </c>
      <c r="G1981" s="20">
        <v>49</v>
      </c>
      <c r="H1981" s="11">
        <v>7944.8268490158298</v>
      </c>
      <c r="I1981" s="10">
        <v>4173151.4044955401</v>
      </c>
      <c r="J1981" s="33">
        <f t="shared" si="120"/>
        <v>1.9037954962422981E-3</v>
      </c>
      <c r="K1981" s="33">
        <f t="shared" si="121"/>
        <v>1.9019844270806718E-3</v>
      </c>
      <c r="L1981" s="33">
        <f t="shared" si="122"/>
        <v>0.98679306250453291</v>
      </c>
      <c r="M1981" s="33">
        <f t="shared" si="123"/>
        <v>0.98491619746689807</v>
      </c>
    </row>
    <row r="1982" spans="1:13" ht="27.6">
      <c r="A1982" t="s">
        <v>164</v>
      </c>
      <c r="B1982" t="s">
        <v>228</v>
      </c>
      <c r="C1982" s="14" t="s">
        <v>230</v>
      </c>
      <c r="D1982" t="s">
        <v>465</v>
      </c>
      <c r="E1982" t="s">
        <v>483</v>
      </c>
      <c r="F1982" s="20">
        <v>2048</v>
      </c>
      <c r="G1982" s="20">
        <v>50</v>
      </c>
      <c r="H1982" s="11">
        <v>9158.8724551081395</v>
      </c>
      <c r="I1982" s="10">
        <v>4216885.4250077801</v>
      </c>
      <c r="J1982" s="33">
        <f t="shared" si="120"/>
        <v>2.1719519341911551E-3</v>
      </c>
      <c r="K1982" s="33">
        <f t="shared" si="121"/>
        <v>2.1695949533141468E-3</v>
      </c>
      <c r="L1982" s="33">
        <f t="shared" si="122"/>
        <v>0.98491619746689807</v>
      </c>
      <c r="M1982" s="33">
        <f t="shared" si="123"/>
        <v>0.98277932825543657</v>
      </c>
    </row>
    <row r="1983" spans="1:13" ht="27.6">
      <c r="A1983" t="s">
        <v>164</v>
      </c>
      <c r="B1983" t="s">
        <v>228</v>
      </c>
      <c r="C1983" s="14" t="s">
        <v>230</v>
      </c>
      <c r="D1983" t="s">
        <v>465</v>
      </c>
      <c r="E1983" t="s">
        <v>483</v>
      </c>
      <c r="F1983" s="20">
        <v>2048</v>
      </c>
      <c r="G1983" s="20">
        <v>51</v>
      </c>
      <c r="H1983" s="11">
        <v>10515.677438277</v>
      </c>
      <c r="I1983" s="10">
        <v>4330539.6153784702</v>
      </c>
      <c r="J1983" s="33">
        <f t="shared" si="120"/>
        <v>2.4282603029271619E-3</v>
      </c>
      <c r="K1983" s="33">
        <f t="shared" si="121"/>
        <v>2.4253144637815804E-3</v>
      </c>
      <c r="L1983" s="33">
        <f t="shared" si="122"/>
        <v>0.98277932825543657</v>
      </c>
      <c r="M1983" s="33">
        <f t="shared" si="123"/>
        <v>0.98039577933591315</v>
      </c>
    </row>
    <row r="1984" spans="1:13" ht="27.6">
      <c r="A1984" t="s">
        <v>164</v>
      </c>
      <c r="B1984" t="s">
        <v>228</v>
      </c>
      <c r="C1984" s="14" t="s">
        <v>230</v>
      </c>
      <c r="D1984" t="s">
        <v>465</v>
      </c>
      <c r="E1984" t="s">
        <v>483</v>
      </c>
      <c r="F1984" s="20">
        <v>2048</v>
      </c>
      <c r="G1984" s="20">
        <v>52</v>
      </c>
      <c r="H1984" s="11">
        <v>11337.6125495704</v>
      </c>
      <c r="I1984" s="10">
        <v>4271865.7330716597</v>
      </c>
      <c r="J1984" s="33">
        <f t="shared" si="120"/>
        <v>2.6540189364561693E-3</v>
      </c>
      <c r="K1984" s="33">
        <f t="shared" si="121"/>
        <v>2.6505001418695162E-3</v>
      </c>
      <c r="L1984" s="33">
        <f t="shared" si="122"/>
        <v>0.98039577933591315</v>
      </c>
      <c r="M1984" s="33">
        <f t="shared" si="123"/>
        <v>0.97779724018369507</v>
      </c>
    </row>
    <row r="1985" spans="1:13" ht="27.6">
      <c r="A1985" t="s">
        <v>164</v>
      </c>
      <c r="B1985" t="s">
        <v>228</v>
      </c>
      <c r="C1985" s="14" t="s">
        <v>230</v>
      </c>
      <c r="D1985" t="s">
        <v>465</v>
      </c>
      <c r="E1985" t="s">
        <v>483</v>
      </c>
      <c r="F1985" s="20">
        <v>2048</v>
      </c>
      <c r="G1985" s="20">
        <v>53</v>
      </c>
      <c r="H1985" s="11">
        <v>12106.986297011999</v>
      </c>
      <c r="I1985" s="10">
        <v>4183191.5672346302</v>
      </c>
      <c r="J1985" s="33">
        <f t="shared" si="120"/>
        <v>2.8941983895362285E-3</v>
      </c>
      <c r="K1985" s="33">
        <f t="shared" si="121"/>
        <v>2.890014234941729E-3</v>
      </c>
      <c r="L1985" s="33">
        <f t="shared" si="122"/>
        <v>0.97779724018369507</v>
      </c>
      <c r="M1985" s="33">
        <f t="shared" si="123"/>
        <v>0.97497139224067741</v>
      </c>
    </row>
    <row r="1986" spans="1:13" ht="27.6">
      <c r="A1986" t="s">
        <v>164</v>
      </c>
      <c r="B1986" t="s">
        <v>228</v>
      </c>
      <c r="C1986" s="14" t="s">
        <v>230</v>
      </c>
      <c r="D1986" t="s">
        <v>465</v>
      </c>
      <c r="E1986" t="s">
        <v>483</v>
      </c>
      <c r="F1986" s="20">
        <v>2048</v>
      </c>
      <c r="G1986" s="20">
        <v>54</v>
      </c>
      <c r="H1986" s="11">
        <v>12941.0156431424</v>
      </c>
      <c r="I1986" s="10">
        <v>4108087.9635159699</v>
      </c>
      <c r="J1986" s="33">
        <f t="shared" ref="J1986:J2049" si="124">IF(I1986&gt;0,H1986/I1986,0)</f>
        <v>3.1501310970144451E-3</v>
      </c>
      <c r="K1986" s="33">
        <f t="shared" ref="K1986:K2049" si="125">1-EXP(-J1986)</f>
        <v>3.1451746399127067E-3</v>
      </c>
      <c r="L1986" s="33">
        <f t="shared" ref="L1986:L2049" si="126">IF(G1986=30,1,M1985)</f>
        <v>0.97497139224067741</v>
      </c>
      <c r="M1986" s="33">
        <f t="shared" ref="M1986:M2049" si="127">L1986*(1-K1986)</f>
        <v>0.9719049369431616</v>
      </c>
    </row>
    <row r="1987" spans="1:13" ht="27.6">
      <c r="A1987" t="s">
        <v>164</v>
      </c>
      <c r="B1987" t="s">
        <v>228</v>
      </c>
      <c r="C1987" s="14" t="s">
        <v>230</v>
      </c>
      <c r="D1987" t="s">
        <v>465</v>
      </c>
      <c r="E1987" t="s">
        <v>483</v>
      </c>
      <c r="F1987" s="20">
        <v>2048</v>
      </c>
      <c r="G1987" s="20">
        <v>55</v>
      </c>
      <c r="H1987" s="11">
        <v>13556.1196271889</v>
      </c>
      <c r="I1987" s="10">
        <v>4034963.82098534</v>
      </c>
      <c r="J1987" s="33">
        <f t="shared" si="124"/>
        <v>3.3596632407669243E-3</v>
      </c>
      <c r="K1987" s="33">
        <f t="shared" si="125"/>
        <v>3.3540258871915807E-3</v>
      </c>
      <c r="L1987" s="33">
        <f t="shared" si="126"/>
        <v>0.9719049369431616</v>
      </c>
      <c r="M1987" s="33">
        <f t="shared" si="127"/>
        <v>0.96864514262476498</v>
      </c>
    </row>
    <row r="1988" spans="1:13" ht="27.6">
      <c r="A1988" t="s">
        <v>164</v>
      </c>
      <c r="B1988" t="s">
        <v>228</v>
      </c>
      <c r="C1988" s="14" t="s">
        <v>230</v>
      </c>
      <c r="D1988" t="s">
        <v>465</v>
      </c>
      <c r="E1988" t="s">
        <v>483</v>
      </c>
      <c r="F1988" s="20">
        <v>2048</v>
      </c>
      <c r="G1988" s="20">
        <v>56</v>
      </c>
      <c r="H1988" s="11">
        <v>14758.1495849906</v>
      </c>
      <c r="I1988" s="10">
        <v>4045472.7565878299</v>
      </c>
      <c r="J1988" s="33">
        <f t="shared" si="124"/>
        <v>3.6480654976498769E-3</v>
      </c>
      <c r="K1988" s="33">
        <f t="shared" si="125"/>
        <v>3.6414193909793946E-3</v>
      </c>
      <c r="L1988" s="33">
        <f t="shared" si="126"/>
        <v>0.96864514262476498</v>
      </c>
      <c r="M1988" s="33">
        <f t="shared" si="127"/>
        <v>0.96511789941943316</v>
      </c>
    </row>
    <row r="1989" spans="1:13" ht="27.6">
      <c r="A1989" t="s">
        <v>164</v>
      </c>
      <c r="B1989" t="s">
        <v>228</v>
      </c>
      <c r="C1989" s="14" t="s">
        <v>230</v>
      </c>
      <c r="D1989" t="s">
        <v>465</v>
      </c>
      <c r="E1989" t="s">
        <v>483</v>
      </c>
      <c r="F1989" s="20">
        <v>2048</v>
      </c>
      <c r="G1989" s="20">
        <v>57</v>
      </c>
      <c r="H1989" s="11">
        <v>16039.5974799615</v>
      </c>
      <c r="I1989" s="10">
        <v>4034937.8842514399</v>
      </c>
      <c r="J1989" s="33">
        <f t="shared" si="124"/>
        <v>3.9751782902445248E-3</v>
      </c>
      <c r="K1989" s="33">
        <f t="shared" si="125"/>
        <v>3.9672877279515184E-3</v>
      </c>
      <c r="L1989" s="33">
        <f t="shared" si="126"/>
        <v>0.96511789941943316</v>
      </c>
      <c r="M1989" s="33">
        <f t="shared" si="127"/>
        <v>0.96128899902104004</v>
      </c>
    </row>
    <row r="1990" spans="1:13" ht="27.6">
      <c r="A1990" t="s">
        <v>164</v>
      </c>
      <c r="B1990" t="s">
        <v>228</v>
      </c>
      <c r="C1990" s="14" t="s">
        <v>230</v>
      </c>
      <c r="D1990" t="s">
        <v>465</v>
      </c>
      <c r="E1990" t="s">
        <v>483</v>
      </c>
      <c r="F1990" s="20">
        <v>2048</v>
      </c>
      <c r="G1990" s="20">
        <v>58</v>
      </c>
      <c r="H1990" s="11">
        <v>23312.238415762498</v>
      </c>
      <c r="I1990" s="10">
        <v>5932562.70188409</v>
      </c>
      <c r="J1990" s="33">
        <f t="shared" si="124"/>
        <v>3.9295393217435182E-3</v>
      </c>
      <c r="K1990" s="33">
        <f t="shared" si="125"/>
        <v>3.9218287850284472E-3</v>
      </c>
      <c r="L1990" s="33">
        <f t="shared" si="126"/>
        <v>0.96128899902104004</v>
      </c>
      <c r="M1990" s="33">
        <f t="shared" si="127"/>
        <v>0.95751898815394809</v>
      </c>
    </row>
    <row r="1991" spans="1:13" ht="27.6">
      <c r="A1991" t="s">
        <v>164</v>
      </c>
      <c r="B1991" t="s">
        <v>228</v>
      </c>
      <c r="C1991" s="14" t="s">
        <v>230</v>
      </c>
      <c r="D1991" t="s">
        <v>465</v>
      </c>
      <c r="E1991" t="s">
        <v>483</v>
      </c>
      <c r="F1991" s="20">
        <v>2048</v>
      </c>
      <c r="G1991" s="20">
        <v>59</v>
      </c>
      <c r="H1991" s="11">
        <v>18687.3046812588</v>
      </c>
      <c r="I1991" s="10">
        <v>3935423.94553584</v>
      </c>
      <c r="J1991" s="33">
        <f t="shared" si="124"/>
        <v>4.7484857895568784E-3</v>
      </c>
      <c r="K1991" s="33">
        <f t="shared" si="125"/>
        <v>4.7372295546485033E-3</v>
      </c>
      <c r="L1991" s="33">
        <f t="shared" si="126"/>
        <v>0.95751898815394809</v>
      </c>
      <c r="M1991" s="33">
        <f t="shared" si="127"/>
        <v>0.95298300090412813</v>
      </c>
    </row>
    <row r="1992" spans="1:13" ht="27.6">
      <c r="A1992" t="s">
        <v>164</v>
      </c>
      <c r="B1992" t="s">
        <v>228</v>
      </c>
      <c r="C1992" s="14" t="s">
        <v>230</v>
      </c>
      <c r="D1992" t="s">
        <v>465</v>
      </c>
      <c r="E1992" t="s">
        <v>483</v>
      </c>
      <c r="F1992" s="20">
        <v>2048</v>
      </c>
      <c r="G1992" s="20">
        <v>60</v>
      </c>
      <c r="H1992" s="11">
        <v>19880.760889348199</v>
      </c>
      <c r="I1992" s="10">
        <v>3885520.4782361402</v>
      </c>
      <c r="J1992" s="33">
        <f t="shared" si="124"/>
        <v>5.1166274893430013E-3</v>
      </c>
      <c r="K1992" s="33">
        <f t="shared" si="125"/>
        <v>5.1035598478283983E-3</v>
      </c>
      <c r="L1992" s="33">
        <f t="shared" si="126"/>
        <v>0.95298300090412813</v>
      </c>
      <c r="M1992" s="33">
        <f t="shared" si="127"/>
        <v>0.94811939512505083</v>
      </c>
    </row>
    <row r="1993" spans="1:13" ht="27.6">
      <c r="A1993" t="s">
        <v>164</v>
      </c>
      <c r="B1993" t="s">
        <v>228</v>
      </c>
      <c r="C1993" s="14" t="s">
        <v>230</v>
      </c>
      <c r="D1993" t="s">
        <v>465</v>
      </c>
      <c r="E1993" t="s">
        <v>483</v>
      </c>
      <c r="F1993" s="20">
        <v>2048</v>
      </c>
      <c r="G1993" s="20">
        <v>61</v>
      </c>
      <c r="H1993" s="11">
        <v>20901.054164715199</v>
      </c>
      <c r="I1993" s="10">
        <v>3729656.83276009</v>
      </c>
      <c r="J1993" s="33">
        <f t="shared" si="124"/>
        <v>5.6040153563532043E-3</v>
      </c>
      <c r="K1993" s="33">
        <f t="shared" si="125"/>
        <v>5.5883421535866118E-3</v>
      </c>
      <c r="L1993" s="33">
        <f t="shared" si="126"/>
        <v>0.94811939512505083</v>
      </c>
      <c r="M1993" s="33">
        <f t="shared" si="127"/>
        <v>0.94282097954264044</v>
      </c>
    </row>
    <row r="1994" spans="1:13" ht="27.6">
      <c r="A1994" t="s">
        <v>164</v>
      </c>
      <c r="B1994" t="s">
        <v>228</v>
      </c>
      <c r="C1994" s="14" t="s">
        <v>230</v>
      </c>
      <c r="D1994" t="s">
        <v>465</v>
      </c>
      <c r="E1994" t="s">
        <v>483</v>
      </c>
      <c r="F1994" s="20">
        <v>2048</v>
      </c>
      <c r="G1994" s="20">
        <v>62</v>
      </c>
      <c r="H1994" s="11">
        <v>22522.257174848899</v>
      </c>
      <c r="I1994" s="10">
        <v>3659215.7183297002</v>
      </c>
      <c r="J1994" s="33">
        <f t="shared" si="124"/>
        <v>6.1549410880672251E-3</v>
      </c>
      <c r="K1994" s="33">
        <f t="shared" si="125"/>
        <v>6.1360382400240665E-3</v>
      </c>
      <c r="L1994" s="33">
        <f t="shared" si="126"/>
        <v>0.94282097954264044</v>
      </c>
      <c r="M1994" s="33">
        <f t="shared" si="127"/>
        <v>0.93703579395866987</v>
      </c>
    </row>
    <row r="1995" spans="1:13" ht="27.6">
      <c r="A1995" t="s">
        <v>164</v>
      </c>
      <c r="B1995" t="s">
        <v>228</v>
      </c>
      <c r="C1995" s="14" t="s">
        <v>230</v>
      </c>
      <c r="D1995" t="s">
        <v>465</v>
      </c>
      <c r="E1995" t="s">
        <v>483</v>
      </c>
      <c r="F1995" s="20">
        <v>2048</v>
      </c>
      <c r="G1995" s="20">
        <v>63</v>
      </c>
      <c r="H1995" s="11">
        <v>24795.00695671</v>
      </c>
      <c r="I1995" s="10">
        <v>3667339.48141097</v>
      </c>
      <c r="J1995" s="33">
        <f t="shared" si="124"/>
        <v>6.7610340090932582E-3</v>
      </c>
      <c r="K1995" s="33">
        <f t="shared" si="125"/>
        <v>6.7382296413024401E-3</v>
      </c>
      <c r="L1995" s="33">
        <f t="shared" si="126"/>
        <v>0.93703579395866987</v>
      </c>
      <c r="M1995" s="33">
        <f t="shared" si="127"/>
        <v>0.93072183159685618</v>
      </c>
    </row>
    <row r="1996" spans="1:13" ht="27.6">
      <c r="A1996" t="s">
        <v>164</v>
      </c>
      <c r="B1996" t="s">
        <v>228</v>
      </c>
      <c r="C1996" s="14" t="s">
        <v>230</v>
      </c>
      <c r="D1996" t="s">
        <v>465</v>
      </c>
      <c r="E1996" t="s">
        <v>483</v>
      </c>
      <c r="F1996" s="20">
        <v>2048</v>
      </c>
      <c r="G1996" s="20">
        <v>64</v>
      </c>
      <c r="H1996" s="11">
        <v>27405.803199038401</v>
      </c>
      <c r="I1996" s="10">
        <v>3691951.4666057001</v>
      </c>
      <c r="J1996" s="33">
        <f t="shared" si="124"/>
        <v>7.4231211994329653E-3</v>
      </c>
      <c r="K1996" s="33">
        <f t="shared" si="125"/>
        <v>7.3956378813087031E-3</v>
      </c>
      <c r="L1996" s="33">
        <f t="shared" si="126"/>
        <v>0.93072183159685618</v>
      </c>
      <c r="M1996" s="33">
        <f t="shared" si="127"/>
        <v>0.92383854996213743</v>
      </c>
    </row>
    <row r="1997" spans="1:13" ht="27.6">
      <c r="A1997" t="s">
        <v>164</v>
      </c>
      <c r="B1997" t="s">
        <v>228</v>
      </c>
      <c r="C1997" s="14" t="s">
        <v>230</v>
      </c>
      <c r="D1997" t="s">
        <v>465</v>
      </c>
      <c r="E1997" t="s">
        <v>483</v>
      </c>
      <c r="F1997" s="20">
        <v>2048</v>
      </c>
      <c r="G1997" s="20">
        <v>65</v>
      </c>
      <c r="H1997" s="11">
        <v>28024.860406919801</v>
      </c>
      <c r="I1997" s="10">
        <v>3618240.33522458</v>
      </c>
      <c r="J1997" s="33">
        <f t="shared" si="124"/>
        <v>7.7454391666827542E-3</v>
      </c>
      <c r="K1997" s="33">
        <f t="shared" si="125"/>
        <v>7.7155205468554255E-3</v>
      </c>
      <c r="L1997" s="33">
        <f t="shared" si="126"/>
        <v>0.92383854996213743</v>
      </c>
      <c r="M1997" s="33">
        <f t="shared" si="127"/>
        <v>0.91671065464792745</v>
      </c>
    </row>
    <row r="1998" spans="1:13" ht="27.6">
      <c r="A1998" t="s">
        <v>164</v>
      </c>
      <c r="B1998" t="s">
        <v>228</v>
      </c>
      <c r="C1998" s="14" t="s">
        <v>230</v>
      </c>
      <c r="D1998" t="s">
        <v>465</v>
      </c>
      <c r="E1998" t="s">
        <v>483</v>
      </c>
      <c r="F1998" s="20">
        <v>2048</v>
      </c>
      <c r="G1998" s="20">
        <v>66</v>
      </c>
      <c r="H1998" s="11">
        <v>29273.638042992101</v>
      </c>
      <c r="I1998" s="10">
        <v>3447382.49585929</v>
      </c>
      <c r="J1998" s="33">
        <f t="shared" si="124"/>
        <v>8.4915549922740426E-3</v>
      </c>
      <c r="K1998" s="33">
        <f t="shared" si="125"/>
        <v>8.4556035723022394E-3</v>
      </c>
      <c r="L1998" s="33">
        <f t="shared" si="126"/>
        <v>0.91671065464792745</v>
      </c>
      <c r="M1998" s="33">
        <f t="shared" si="127"/>
        <v>0.90895931276171893</v>
      </c>
    </row>
    <row r="1999" spans="1:13" ht="27.6">
      <c r="A1999" t="s">
        <v>164</v>
      </c>
      <c r="B1999" t="s">
        <v>228</v>
      </c>
      <c r="C1999" s="14" t="s">
        <v>230</v>
      </c>
      <c r="D1999" t="s">
        <v>465</v>
      </c>
      <c r="E1999" t="s">
        <v>483</v>
      </c>
      <c r="F1999" s="20">
        <v>2048</v>
      </c>
      <c r="G1999" s="20">
        <v>67</v>
      </c>
      <c r="H1999" s="11">
        <v>31042.959824824</v>
      </c>
      <c r="I1999" s="10">
        <v>3326758.40578064</v>
      </c>
      <c r="J1999" s="33">
        <f t="shared" si="124"/>
        <v>9.3312937215047388E-3</v>
      </c>
      <c r="K1999" s="33">
        <f t="shared" si="125"/>
        <v>9.2878923022858828E-3</v>
      </c>
      <c r="L1999" s="33">
        <f t="shared" si="126"/>
        <v>0.90895931276171893</v>
      </c>
      <c r="M1999" s="33">
        <f t="shared" si="127"/>
        <v>0.90051699655762829</v>
      </c>
    </row>
    <row r="2000" spans="1:13" ht="27.6">
      <c r="A2000" t="s">
        <v>164</v>
      </c>
      <c r="B2000" t="s">
        <v>228</v>
      </c>
      <c r="C2000" s="14" t="s">
        <v>230</v>
      </c>
      <c r="D2000" t="s">
        <v>465</v>
      </c>
      <c r="E2000" t="s">
        <v>483</v>
      </c>
      <c r="F2000" s="20">
        <v>2048</v>
      </c>
      <c r="G2000" s="20">
        <v>68</v>
      </c>
      <c r="H2000" s="11">
        <v>33004.225059777797</v>
      </c>
      <c r="I2000" s="10">
        <v>3216394.7987992</v>
      </c>
      <c r="J2000" s="33">
        <f t="shared" si="124"/>
        <v>1.0261248112980254E-2</v>
      </c>
      <c r="K2000" s="33">
        <f t="shared" si="125"/>
        <v>1.0208781118861365E-2</v>
      </c>
      <c r="L2000" s="33">
        <f t="shared" si="126"/>
        <v>0.90051699655762829</v>
      </c>
      <c r="M2000" s="33">
        <f t="shared" si="127"/>
        <v>0.89132381564595708</v>
      </c>
    </row>
    <row r="2001" spans="1:13" ht="27.6">
      <c r="A2001" t="s">
        <v>164</v>
      </c>
      <c r="B2001" t="s">
        <v>228</v>
      </c>
      <c r="C2001" s="14" t="s">
        <v>230</v>
      </c>
      <c r="D2001" t="s">
        <v>465</v>
      </c>
      <c r="E2001" t="s">
        <v>483</v>
      </c>
      <c r="F2001" s="20">
        <v>2048</v>
      </c>
      <c r="G2001" s="20">
        <v>69</v>
      </c>
      <c r="H2001" s="11">
        <v>34998.964636402001</v>
      </c>
      <c r="I2001" s="10">
        <v>3098739.0242429399</v>
      </c>
      <c r="J2001" s="33">
        <f t="shared" si="124"/>
        <v>1.1294582848890502E-2</v>
      </c>
      <c r="K2001" s="33">
        <f t="shared" si="125"/>
        <v>1.123103850863294E-2</v>
      </c>
      <c r="L2001" s="33">
        <f t="shared" si="126"/>
        <v>0.89132381564595708</v>
      </c>
      <c r="M2001" s="33">
        <f t="shared" si="127"/>
        <v>0.88131332354877567</v>
      </c>
    </row>
    <row r="2002" spans="1:13" ht="27.6">
      <c r="A2002" t="s">
        <v>164</v>
      </c>
      <c r="B2002" t="s">
        <v>228</v>
      </c>
      <c r="C2002" s="14" t="s">
        <v>230</v>
      </c>
      <c r="D2002" t="s">
        <v>465</v>
      </c>
      <c r="E2002" t="s">
        <v>483</v>
      </c>
      <c r="F2002" s="20">
        <v>2049</v>
      </c>
      <c r="G2002" s="20">
        <v>30</v>
      </c>
      <c r="H2002" s="11">
        <v>613.95011455684005</v>
      </c>
      <c r="I2002" s="10">
        <v>4266580.0782773299</v>
      </c>
      <c r="J2002" s="33">
        <f t="shared" si="124"/>
        <v>1.4389747837680991E-4</v>
      </c>
      <c r="K2002" s="33">
        <f t="shared" si="125"/>
        <v>1.4388712563129236E-4</v>
      </c>
      <c r="L2002" s="33">
        <f t="shared" si="126"/>
        <v>1</v>
      </c>
      <c r="M2002" s="33">
        <f t="shared" si="127"/>
        <v>0.99985611287436871</v>
      </c>
    </row>
    <row r="2003" spans="1:13" ht="27.6">
      <c r="A2003" t="s">
        <v>164</v>
      </c>
      <c r="B2003" t="s">
        <v>228</v>
      </c>
      <c r="C2003" s="14" t="s">
        <v>230</v>
      </c>
      <c r="D2003" t="s">
        <v>465</v>
      </c>
      <c r="E2003" t="s">
        <v>483</v>
      </c>
      <c r="F2003" s="20">
        <v>2049</v>
      </c>
      <c r="G2003" s="20">
        <v>31</v>
      </c>
      <c r="H2003" s="11">
        <v>838.07757952970906</v>
      </c>
      <c r="I2003" s="10">
        <v>4270683.5412570499</v>
      </c>
      <c r="J2003" s="33">
        <f t="shared" si="124"/>
        <v>1.9623968187608347E-4</v>
      </c>
      <c r="K2003" s="33">
        <f t="shared" si="125"/>
        <v>1.9622042812916796E-4</v>
      </c>
      <c r="L2003" s="33">
        <f t="shared" si="126"/>
        <v>0.99985611287436871</v>
      </c>
      <c r="M2003" s="33">
        <f t="shared" si="127"/>
        <v>0.99965992067983289</v>
      </c>
    </row>
    <row r="2004" spans="1:13" ht="27.6">
      <c r="A2004" t="s">
        <v>164</v>
      </c>
      <c r="B2004" t="s">
        <v>228</v>
      </c>
      <c r="C2004" s="14" t="s">
        <v>230</v>
      </c>
      <c r="D2004" t="s">
        <v>465</v>
      </c>
      <c r="E2004" t="s">
        <v>483</v>
      </c>
      <c r="F2004" s="20">
        <v>2049</v>
      </c>
      <c r="G2004" s="20">
        <v>32</v>
      </c>
      <c r="H2004" s="11">
        <v>892.914894005017</v>
      </c>
      <c r="I2004" s="10">
        <v>4311234.5261952002</v>
      </c>
      <c r="J2004" s="33">
        <f t="shared" si="124"/>
        <v>2.0711350509457032E-4</v>
      </c>
      <c r="K2004" s="33">
        <f t="shared" si="125"/>
        <v>2.0709205857316615E-4</v>
      </c>
      <c r="L2004" s="33">
        <f t="shared" si="126"/>
        <v>0.99965992067983289</v>
      </c>
      <c r="M2004" s="33">
        <f t="shared" si="127"/>
        <v>0.99945289904898627</v>
      </c>
    </row>
    <row r="2005" spans="1:13" ht="27.6">
      <c r="A2005" t="s">
        <v>164</v>
      </c>
      <c r="B2005" t="s">
        <v>228</v>
      </c>
      <c r="C2005" s="14" t="s">
        <v>230</v>
      </c>
      <c r="D2005" t="s">
        <v>465</v>
      </c>
      <c r="E2005" t="s">
        <v>483</v>
      </c>
      <c r="F2005" s="20">
        <v>2049</v>
      </c>
      <c r="G2005" s="20">
        <v>33</v>
      </c>
      <c r="H2005" s="11">
        <v>1038.6607975898601</v>
      </c>
      <c r="I2005" s="10">
        <v>4573220.0056546004</v>
      </c>
      <c r="J2005" s="33">
        <f t="shared" si="124"/>
        <v>2.2711804730706116E-4</v>
      </c>
      <c r="K2005" s="33">
        <f t="shared" si="125"/>
        <v>2.2709225795580767E-4</v>
      </c>
      <c r="L2005" s="33">
        <f t="shared" si="126"/>
        <v>0.99945289904898627</v>
      </c>
      <c r="M2005" s="33">
        <f t="shared" si="127"/>
        <v>0.99922593103342072</v>
      </c>
    </row>
    <row r="2006" spans="1:13" ht="27.6">
      <c r="A2006" t="s">
        <v>164</v>
      </c>
      <c r="B2006" t="s">
        <v>228</v>
      </c>
      <c r="C2006" s="14" t="s">
        <v>230</v>
      </c>
      <c r="D2006" t="s">
        <v>465</v>
      </c>
      <c r="E2006" t="s">
        <v>483</v>
      </c>
      <c r="F2006" s="20">
        <v>2049</v>
      </c>
      <c r="G2006" s="20">
        <v>34</v>
      </c>
      <c r="H2006" s="11">
        <v>1153.1260814441</v>
      </c>
      <c r="I2006" s="10">
        <v>4621392.7539859395</v>
      </c>
      <c r="J2006" s="33">
        <f t="shared" si="124"/>
        <v>2.4951916939964293E-4</v>
      </c>
      <c r="K2006" s="33">
        <f t="shared" si="125"/>
        <v>2.494880420806922E-4</v>
      </c>
      <c r="L2006" s="33">
        <f t="shared" si="126"/>
        <v>0.99922593103342072</v>
      </c>
      <c r="M2006" s="33">
        <f t="shared" si="127"/>
        <v>0.99897663611229093</v>
      </c>
    </row>
    <row r="2007" spans="1:13" ht="27.6">
      <c r="A2007" t="s">
        <v>164</v>
      </c>
      <c r="B2007" t="s">
        <v>228</v>
      </c>
      <c r="C2007" s="14" t="s">
        <v>230</v>
      </c>
      <c r="D2007" t="s">
        <v>465</v>
      </c>
      <c r="E2007" t="s">
        <v>483</v>
      </c>
      <c r="F2007" s="20">
        <v>2049</v>
      </c>
      <c r="G2007" s="20">
        <v>35</v>
      </c>
      <c r="H2007" s="11">
        <v>1511.4365630477901</v>
      </c>
      <c r="I2007" s="10">
        <v>4686948.7442042399</v>
      </c>
      <c r="J2007" s="33">
        <f t="shared" si="124"/>
        <v>3.2247772389591277E-4</v>
      </c>
      <c r="K2007" s="33">
        <f t="shared" si="125"/>
        <v>3.2242573354346327E-4</v>
      </c>
      <c r="L2007" s="33">
        <f t="shared" si="126"/>
        <v>0.99897663611229093</v>
      </c>
      <c r="M2007" s="33">
        <f t="shared" si="127"/>
        <v>0.99865454033759959</v>
      </c>
    </row>
    <row r="2008" spans="1:13" ht="27.6">
      <c r="A2008" t="s">
        <v>164</v>
      </c>
      <c r="B2008" t="s">
        <v>228</v>
      </c>
      <c r="C2008" s="14" t="s">
        <v>230</v>
      </c>
      <c r="D2008" t="s">
        <v>465</v>
      </c>
      <c r="E2008" t="s">
        <v>483</v>
      </c>
      <c r="F2008" s="20">
        <v>2049</v>
      </c>
      <c r="G2008" s="20">
        <v>36</v>
      </c>
      <c r="H2008" s="11">
        <v>1820.80683231175</v>
      </c>
      <c r="I2008" s="10">
        <v>4753404.06439857</v>
      </c>
      <c r="J2008" s="33">
        <f t="shared" si="124"/>
        <v>3.8305324092874685E-4</v>
      </c>
      <c r="K2008" s="33">
        <f t="shared" si="125"/>
        <v>3.8297988540270111E-4</v>
      </c>
      <c r="L2008" s="33">
        <f t="shared" si="126"/>
        <v>0.99865454033759959</v>
      </c>
      <c r="M2008" s="33">
        <f t="shared" si="127"/>
        <v>0.99827207573618426</v>
      </c>
    </row>
    <row r="2009" spans="1:13" ht="27.6">
      <c r="A2009" t="s">
        <v>164</v>
      </c>
      <c r="B2009" t="s">
        <v>228</v>
      </c>
      <c r="C2009" s="14" t="s">
        <v>230</v>
      </c>
      <c r="D2009" t="s">
        <v>465</v>
      </c>
      <c r="E2009" t="s">
        <v>483</v>
      </c>
      <c r="F2009" s="20">
        <v>2049</v>
      </c>
      <c r="G2009" s="20">
        <v>37</v>
      </c>
      <c r="H2009" s="11">
        <v>2053.5422574694499</v>
      </c>
      <c r="I2009" s="10">
        <v>4863741.7296952</v>
      </c>
      <c r="J2009" s="33">
        <f t="shared" si="124"/>
        <v>4.2221449484698291E-4</v>
      </c>
      <c r="K2009" s="33">
        <f t="shared" si="125"/>
        <v>4.2212537485020185E-4</v>
      </c>
      <c r="L2009" s="33">
        <f t="shared" si="126"/>
        <v>0.99827207573618426</v>
      </c>
      <c r="M2009" s="33">
        <f t="shared" si="127"/>
        <v>0.99785067976201158</v>
      </c>
    </row>
    <row r="2010" spans="1:13" ht="27.6">
      <c r="A2010" t="s">
        <v>164</v>
      </c>
      <c r="B2010" t="s">
        <v>228</v>
      </c>
      <c r="C2010" s="14" t="s">
        <v>230</v>
      </c>
      <c r="D2010" t="s">
        <v>465</v>
      </c>
      <c r="E2010" t="s">
        <v>483</v>
      </c>
      <c r="F2010" s="20">
        <v>2049</v>
      </c>
      <c r="G2010" s="20">
        <v>38</v>
      </c>
      <c r="H2010" s="11">
        <v>2200.4444348093598</v>
      </c>
      <c r="I2010" s="10">
        <v>4833814.4067672798</v>
      </c>
      <c r="J2010" s="33">
        <f t="shared" si="124"/>
        <v>4.5521905676162598E-4</v>
      </c>
      <c r="K2010" s="33">
        <f t="shared" si="125"/>
        <v>4.5511546028709216E-4</v>
      </c>
      <c r="L2010" s="33">
        <f t="shared" si="126"/>
        <v>0.99785067976201158</v>
      </c>
      <c r="M2010" s="33">
        <f t="shared" si="127"/>
        <v>0.99739654249059395</v>
      </c>
    </row>
    <row r="2011" spans="1:13" ht="27.6">
      <c r="A2011" t="s">
        <v>164</v>
      </c>
      <c r="B2011" t="s">
        <v>228</v>
      </c>
      <c r="C2011" s="14" t="s">
        <v>230</v>
      </c>
      <c r="D2011" t="s">
        <v>465</v>
      </c>
      <c r="E2011" t="s">
        <v>483</v>
      </c>
      <c r="F2011" s="20">
        <v>2049</v>
      </c>
      <c r="G2011" s="20">
        <v>39</v>
      </c>
      <c r="H2011" s="11">
        <v>2313.0304809910099</v>
      </c>
      <c r="I2011" s="10">
        <v>4698713.5437542098</v>
      </c>
      <c r="J2011" s="33">
        <f t="shared" si="124"/>
        <v>4.9226888582420991E-4</v>
      </c>
      <c r="K2011" s="33">
        <f t="shared" si="125"/>
        <v>4.9214774137562589E-4</v>
      </c>
      <c r="L2011" s="33">
        <f t="shared" si="126"/>
        <v>0.99739654249059395</v>
      </c>
      <c r="M2011" s="33">
        <f t="shared" si="127"/>
        <v>0.99690567603495139</v>
      </c>
    </row>
    <row r="2012" spans="1:13" ht="27.6">
      <c r="A2012" t="s">
        <v>164</v>
      </c>
      <c r="B2012" t="s">
        <v>228</v>
      </c>
      <c r="C2012" s="14" t="s">
        <v>230</v>
      </c>
      <c r="D2012" t="s">
        <v>465</v>
      </c>
      <c r="E2012" t="s">
        <v>483</v>
      </c>
      <c r="F2012" s="20">
        <v>2049</v>
      </c>
      <c r="G2012" s="20">
        <v>40</v>
      </c>
      <c r="H2012" s="11">
        <v>3055.4510560764802</v>
      </c>
      <c r="I2012" s="10">
        <v>4625632.7831239402</v>
      </c>
      <c r="J2012" s="33">
        <f t="shared" si="124"/>
        <v>6.6054769138266286E-4</v>
      </c>
      <c r="K2012" s="33">
        <f t="shared" si="125"/>
        <v>6.6032957778383583E-4</v>
      </c>
      <c r="L2012" s="33">
        <f t="shared" si="126"/>
        <v>0.99690567603495139</v>
      </c>
      <c r="M2012" s="33">
        <f t="shared" si="127"/>
        <v>0.99624738973080496</v>
      </c>
    </row>
    <row r="2013" spans="1:13" ht="27.6">
      <c r="A2013" t="s">
        <v>164</v>
      </c>
      <c r="B2013" t="s">
        <v>228</v>
      </c>
      <c r="C2013" s="14" t="s">
        <v>230</v>
      </c>
      <c r="D2013" t="s">
        <v>465</v>
      </c>
      <c r="E2013" t="s">
        <v>483</v>
      </c>
      <c r="F2013" s="20">
        <v>2049</v>
      </c>
      <c r="G2013" s="20">
        <v>41</v>
      </c>
      <c r="H2013" s="11">
        <v>3432.03755238125</v>
      </c>
      <c r="I2013" s="10">
        <v>4579227.0982852802</v>
      </c>
      <c r="J2013" s="33">
        <f t="shared" si="124"/>
        <v>7.4947965643948897E-4</v>
      </c>
      <c r="K2013" s="33">
        <f t="shared" si="125"/>
        <v>7.4919886671487301E-4</v>
      </c>
      <c r="L2013" s="33">
        <f t="shared" si="126"/>
        <v>0.99624738973080496</v>
      </c>
      <c r="M2013" s="33">
        <f t="shared" si="127"/>
        <v>0.99550100231545102</v>
      </c>
    </row>
    <row r="2014" spans="1:13" ht="27.6">
      <c r="A2014" t="s">
        <v>164</v>
      </c>
      <c r="B2014" t="s">
        <v>228</v>
      </c>
      <c r="C2014" s="14" t="s">
        <v>230</v>
      </c>
      <c r="D2014" t="s">
        <v>465</v>
      </c>
      <c r="E2014" t="s">
        <v>483</v>
      </c>
      <c r="F2014" s="20">
        <v>2049</v>
      </c>
      <c r="G2014" s="20">
        <v>42</v>
      </c>
      <c r="H2014" s="11">
        <v>3801.8395226052899</v>
      </c>
      <c r="I2014" s="10">
        <v>4599942.6401722599</v>
      </c>
      <c r="J2014" s="33">
        <f t="shared" si="124"/>
        <v>8.2649715876955321E-4</v>
      </c>
      <c r="K2014" s="33">
        <f t="shared" si="125"/>
        <v>8.2615570406974204E-4</v>
      </c>
      <c r="L2014" s="33">
        <f t="shared" si="126"/>
        <v>0.99550100231545102</v>
      </c>
      <c r="M2014" s="33">
        <f t="shared" si="127"/>
        <v>0.99467856348398098</v>
      </c>
    </row>
    <row r="2015" spans="1:13" ht="27.6">
      <c r="A2015" t="s">
        <v>164</v>
      </c>
      <c r="B2015" t="s">
        <v>228</v>
      </c>
      <c r="C2015" s="14" t="s">
        <v>230</v>
      </c>
      <c r="D2015" t="s">
        <v>465</v>
      </c>
      <c r="E2015" t="s">
        <v>483</v>
      </c>
      <c r="F2015" s="20">
        <v>2049</v>
      </c>
      <c r="G2015" s="20">
        <v>43</v>
      </c>
      <c r="H2015" s="11">
        <v>4052.8791824436898</v>
      </c>
      <c r="I2015" s="10">
        <v>4513116.3734009797</v>
      </c>
      <c r="J2015" s="33">
        <f t="shared" si="124"/>
        <v>8.9802230811733628E-4</v>
      </c>
      <c r="K2015" s="33">
        <f t="shared" si="125"/>
        <v>8.9761920675812679E-4</v>
      </c>
      <c r="L2015" s="33">
        <f t="shared" si="126"/>
        <v>0.99467856348398098</v>
      </c>
      <c r="M2015" s="33">
        <f t="shared" si="127"/>
        <v>0.99378572090084716</v>
      </c>
    </row>
    <row r="2016" spans="1:13" ht="27.6">
      <c r="A2016" t="s">
        <v>164</v>
      </c>
      <c r="B2016" t="s">
        <v>228</v>
      </c>
      <c r="C2016" s="14" t="s">
        <v>230</v>
      </c>
      <c r="D2016" t="s">
        <v>465</v>
      </c>
      <c r="E2016" t="s">
        <v>483</v>
      </c>
      <c r="F2016" s="20">
        <v>2049</v>
      </c>
      <c r="G2016" s="20">
        <v>44</v>
      </c>
      <c r="H2016" s="11">
        <v>4349.35821741776</v>
      </c>
      <c r="I2016" s="10">
        <v>4447293.7709332304</v>
      </c>
      <c r="J2016" s="33">
        <f t="shared" si="124"/>
        <v>9.7797861833289249E-4</v>
      </c>
      <c r="K2016" s="33">
        <f t="shared" si="125"/>
        <v>9.7750055310252826E-4</v>
      </c>
      <c r="L2016" s="33">
        <f t="shared" si="126"/>
        <v>0.99378572090084716</v>
      </c>
      <c r="M2016" s="33">
        <f t="shared" si="127"/>
        <v>0.99281429480900119</v>
      </c>
    </row>
    <row r="2017" spans="1:13" ht="27.6">
      <c r="A2017" t="s">
        <v>164</v>
      </c>
      <c r="B2017" t="s">
        <v>228</v>
      </c>
      <c r="C2017" s="14" t="s">
        <v>230</v>
      </c>
      <c r="D2017" t="s">
        <v>465</v>
      </c>
      <c r="E2017" t="s">
        <v>483</v>
      </c>
      <c r="F2017" s="20">
        <v>2049</v>
      </c>
      <c r="G2017" s="20">
        <v>45</v>
      </c>
      <c r="H2017" s="11">
        <v>5407.6585398965699</v>
      </c>
      <c r="I2017" s="10">
        <v>4314645.44122162</v>
      </c>
      <c r="J2017" s="33">
        <f t="shared" si="124"/>
        <v>1.2533262845267493E-3</v>
      </c>
      <c r="K2017" s="33">
        <f t="shared" si="125"/>
        <v>1.2525411991626267E-3</v>
      </c>
      <c r="L2017" s="33">
        <f t="shared" si="126"/>
        <v>0.99281429480900119</v>
      </c>
      <c r="M2017" s="33">
        <f t="shared" si="127"/>
        <v>0.9915707540016353</v>
      </c>
    </row>
    <row r="2018" spans="1:13" ht="27.6">
      <c r="A2018" t="s">
        <v>164</v>
      </c>
      <c r="B2018" t="s">
        <v>228</v>
      </c>
      <c r="C2018" s="14" t="s">
        <v>230</v>
      </c>
      <c r="D2018" t="s">
        <v>465</v>
      </c>
      <c r="E2018" t="s">
        <v>483</v>
      </c>
      <c r="F2018" s="20">
        <v>2049</v>
      </c>
      <c r="G2018" s="20">
        <v>46</v>
      </c>
      <c r="H2018" s="11">
        <v>5939.2992878669602</v>
      </c>
      <c r="I2018" s="10">
        <v>4242287.4389299797</v>
      </c>
      <c r="J2018" s="33">
        <f t="shared" si="124"/>
        <v>1.4000228351723882E-3</v>
      </c>
      <c r="K2018" s="33">
        <f t="shared" si="125"/>
        <v>1.3990432603985248E-3</v>
      </c>
      <c r="L2018" s="33">
        <f t="shared" si="126"/>
        <v>0.9915707540016353</v>
      </c>
      <c r="M2018" s="33">
        <f t="shared" si="127"/>
        <v>0.99018350362104102</v>
      </c>
    </row>
    <row r="2019" spans="1:13" ht="27.6">
      <c r="A2019" t="s">
        <v>164</v>
      </c>
      <c r="B2019" t="s">
        <v>228</v>
      </c>
      <c r="C2019" s="14" t="s">
        <v>230</v>
      </c>
      <c r="D2019" t="s">
        <v>465</v>
      </c>
      <c r="E2019" t="s">
        <v>483</v>
      </c>
      <c r="F2019" s="20">
        <v>2049</v>
      </c>
      <c r="G2019" s="20">
        <v>47</v>
      </c>
      <c r="H2019" s="11">
        <v>6602.3476980527703</v>
      </c>
      <c r="I2019" s="10">
        <v>4210132.7930238703</v>
      </c>
      <c r="J2019" s="33">
        <f t="shared" si="124"/>
        <v>1.5682041452451964E-3</v>
      </c>
      <c r="K2019" s="33">
        <f t="shared" si="125"/>
        <v>1.5669751556440792E-3</v>
      </c>
      <c r="L2019" s="33">
        <f t="shared" si="126"/>
        <v>0.99018350362104102</v>
      </c>
      <c r="M2019" s="33">
        <f t="shared" si="127"/>
        <v>0.98863191067133827</v>
      </c>
    </row>
    <row r="2020" spans="1:13" ht="27.6">
      <c r="A2020" t="s">
        <v>164</v>
      </c>
      <c r="B2020" t="s">
        <v>228</v>
      </c>
      <c r="C2020" s="14" t="s">
        <v>230</v>
      </c>
      <c r="D2020" t="s">
        <v>465</v>
      </c>
      <c r="E2020" t="s">
        <v>483</v>
      </c>
      <c r="F2020" s="20">
        <v>2049</v>
      </c>
      <c r="G2020" s="20">
        <v>48</v>
      </c>
      <c r="H2020" s="11">
        <v>7192.9684802521997</v>
      </c>
      <c r="I2020" s="10">
        <v>4180655.7784259701</v>
      </c>
      <c r="J2020" s="33">
        <f t="shared" si="124"/>
        <v>1.7205359305999535E-3</v>
      </c>
      <c r="K2020" s="33">
        <f t="shared" si="125"/>
        <v>1.7190566571583243E-3</v>
      </c>
      <c r="L2020" s="33">
        <f t="shared" si="126"/>
        <v>0.98863191067133827</v>
      </c>
      <c r="M2020" s="33">
        <f t="shared" si="127"/>
        <v>0.98693239640381958</v>
      </c>
    </row>
    <row r="2021" spans="1:13" ht="27.6">
      <c r="A2021" t="s">
        <v>164</v>
      </c>
      <c r="B2021" t="s">
        <v>228</v>
      </c>
      <c r="C2021" s="14" t="s">
        <v>230</v>
      </c>
      <c r="D2021" t="s">
        <v>465</v>
      </c>
      <c r="E2021" t="s">
        <v>483</v>
      </c>
      <c r="F2021" s="20">
        <v>2049</v>
      </c>
      <c r="G2021" s="20">
        <v>49</v>
      </c>
      <c r="H2021" s="11">
        <v>7843.4124224101897</v>
      </c>
      <c r="I2021" s="10">
        <v>4149780.3169927099</v>
      </c>
      <c r="J2021" s="33">
        <f t="shared" si="124"/>
        <v>1.8900789495512875E-3</v>
      </c>
      <c r="K2021" s="33">
        <f t="shared" si="125"/>
        <v>1.8882938751544343E-3</v>
      </c>
      <c r="L2021" s="33">
        <f t="shared" si="126"/>
        <v>0.98693239640381958</v>
      </c>
      <c r="M2021" s="33">
        <f t="shared" si="127"/>
        <v>0.98506877800449877</v>
      </c>
    </row>
    <row r="2022" spans="1:13" ht="27.6">
      <c r="A2022" t="s">
        <v>164</v>
      </c>
      <c r="B2022" t="s">
        <v>228</v>
      </c>
      <c r="C2022" s="14" t="s">
        <v>230</v>
      </c>
      <c r="D2022" t="s">
        <v>465</v>
      </c>
      <c r="E2022" t="s">
        <v>483</v>
      </c>
      <c r="F2022" s="20">
        <v>2049</v>
      </c>
      <c r="G2022" s="20">
        <v>50</v>
      </c>
      <c r="H2022" s="11">
        <v>8952.6109036693197</v>
      </c>
      <c r="I2022" s="10">
        <v>4155794.5296463901</v>
      </c>
      <c r="J2022" s="33">
        <f t="shared" si="124"/>
        <v>2.1542477232220341E-3</v>
      </c>
      <c r="K2022" s="33">
        <f t="shared" si="125"/>
        <v>2.1519289969312849E-3</v>
      </c>
      <c r="L2022" s="33">
        <f t="shared" si="126"/>
        <v>0.98506877800449877</v>
      </c>
      <c r="M2022" s="33">
        <f t="shared" si="127"/>
        <v>0.98294897993713926</v>
      </c>
    </row>
    <row r="2023" spans="1:13" ht="27.6">
      <c r="A2023" t="s">
        <v>164</v>
      </c>
      <c r="B2023" t="s">
        <v>228</v>
      </c>
      <c r="C2023" s="14" t="s">
        <v>230</v>
      </c>
      <c r="D2023" t="s">
        <v>465</v>
      </c>
      <c r="E2023" t="s">
        <v>483</v>
      </c>
      <c r="F2023" s="20">
        <v>2049</v>
      </c>
      <c r="G2023" s="20">
        <v>51</v>
      </c>
      <c r="H2023" s="11">
        <v>9966.8850243024299</v>
      </c>
      <c r="I2023" s="10">
        <v>4197085.1021669097</v>
      </c>
      <c r="J2023" s="33">
        <f t="shared" si="124"/>
        <v>2.3747159711287806E-3</v>
      </c>
      <c r="K2023" s="33">
        <f t="shared" si="125"/>
        <v>2.3718985637790624E-3</v>
      </c>
      <c r="L2023" s="33">
        <f t="shared" si="126"/>
        <v>0.98294897993713926</v>
      </c>
      <c r="M2023" s="33">
        <f t="shared" si="127"/>
        <v>0.98061752466335828</v>
      </c>
    </row>
    <row r="2024" spans="1:13" ht="27.6">
      <c r="A2024" t="s">
        <v>164</v>
      </c>
      <c r="B2024" t="s">
        <v>228</v>
      </c>
      <c r="C2024" s="14" t="s">
        <v>230</v>
      </c>
      <c r="D2024" t="s">
        <v>465</v>
      </c>
      <c r="E2024" t="s">
        <v>483</v>
      </c>
      <c r="F2024" s="20">
        <v>2049</v>
      </c>
      <c r="G2024" s="20">
        <v>52</v>
      </c>
      <c r="H2024" s="11">
        <v>11345.4622001609</v>
      </c>
      <c r="I2024" s="10">
        <v>4308594.4851164501</v>
      </c>
      <c r="J2024" s="33">
        <f t="shared" si="124"/>
        <v>2.6332165255636172E-3</v>
      </c>
      <c r="K2024" s="33">
        <f t="shared" si="125"/>
        <v>2.6297526519718506E-3</v>
      </c>
      <c r="L2024" s="33">
        <f t="shared" si="126"/>
        <v>0.98061752466335828</v>
      </c>
      <c r="M2024" s="33">
        <f t="shared" si="127"/>
        <v>0.97803874312730477</v>
      </c>
    </row>
    <row r="2025" spans="1:13" ht="27.6">
      <c r="A2025" t="s">
        <v>164</v>
      </c>
      <c r="B2025" t="s">
        <v>228</v>
      </c>
      <c r="C2025" s="14" t="s">
        <v>230</v>
      </c>
      <c r="D2025" t="s">
        <v>465</v>
      </c>
      <c r="E2025" t="s">
        <v>483</v>
      </c>
      <c r="F2025" s="20">
        <v>2049</v>
      </c>
      <c r="G2025" s="20">
        <v>53</v>
      </c>
      <c r="H2025" s="11">
        <v>12196.725453589301</v>
      </c>
      <c r="I2025" s="10">
        <v>4248199.9922228698</v>
      </c>
      <c r="J2025" s="33">
        <f t="shared" si="124"/>
        <v>2.8710337262647014E-3</v>
      </c>
      <c r="K2025" s="33">
        <f t="shared" si="125"/>
        <v>2.866916250349405E-3</v>
      </c>
      <c r="L2025" s="33">
        <f t="shared" si="126"/>
        <v>0.97803874312730477</v>
      </c>
      <c r="M2025" s="33">
        <f t="shared" si="127"/>
        <v>0.97523478796116181</v>
      </c>
    </row>
    <row r="2026" spans="1:13" ht="27.6">
      <c r="A2026" t="s">
        <v>164</v>
      </c>
      <c r="B2026" t="s">
        <v>228</v>
      </c>
      <c r="C2026" s="14" t="s">
        <v>230</v>
      </c>
      <c r="D2026" t="s">
        <v>465</v>
      </c>
      <c r="E2026" t="s">
        <v>483</v>
      </c>
      <c r="F2026" s="20">
        <v>2049</v>
      </c>
      <c r="G2026" s="20">
        <v>54</v>
      </c>
      <c r="H2026" s="11">
        <v>12989.8994652112</v>
      </c>
      <c r="I2026" s="10">
        <v>4157908.7226430802</v>
      </c>
      <c r="J2026" s="33">
        <f t="shared" si="124"/>
        <v>3.1241425273409659E-3</v>
      </c>
      <c r="K2026" s="33">
        <f t="shared" si="125"/>
        <v>3.1192674721858271E-3</v>
      </c>
      <c r="L2026" s="33">
        <f t="shared" si="126"/>
        <v>0.97523478796116181</v>
      </c>
      <c r="M2026" s="33">
        <f t="shared" si="127"/>
        <v>0.97219276980933056</v>
      </c>
    </row>
    <row r="2027" spans="1:13" ht="27.6">
      <c r="A2027" t="s">
        <v>164</v>
      </c>
      <c r="B2027" t="s">
        <v>228</v>
      </c>
      <c r="C2027" s="14" t="s">
        <v>230</v>
      </c>
      <c r="D2027" t="s">
        <v>465</v>
      </c>
      <c r="E2027" t="s">
        <v>483</v>
      </c>
      <c r="F2027" s="20">
        <v>2049</v>
      </c>
      <c r="G2027" s="20">
        <v>55</v>
      </c>
      <c r="H2027" s="11">
        <v>13575.772735507901</v>
      </c>
      <c r="I2027" s="10">
        <v>4081054.7534454898</v>
      </c>
      <c r="J2027" s="33">
        <f t="shared" si="124"/>
        <v>3.3265353090512588E-3</v>
      </c>
      <c r="K2027" s="33">
        <f t="shared" si="125"/>
        <v>3.3210085205209738E-3</v>
      </c>
      <c r="L2027" s="33">
        <f t="shared" si="126"/>
        <v>0.97219276980933056</v>
      </c>
      <c r="M2027" s="33">
        <f t="shared" si="127"/>
        <v>0.96896410933720489</v>
      </c>
    </row>
    <row r="2028" spans="1:13" ht="27.6">
      <c r="A2028" t="s">
        <v>164</v>
      </c>
      <c r="B2028" t="s">
        <v>228</v>
      </c>
      <c r="C2028" s="14" t="s">
        <v>230</v>
      </c>
      <c r="D2028" t="s">
        <v>465</v>
      </c>
      <c r="E2028" t="s">
        <v>483</v>
      </c>
      <c r="F2028" s="20">
        <v>2049</v>
      </c>
      <c r="G2028" s="20">
        <v>56</v>
      </c>
      <c r="H2028" s="11">
        <v>14488.841231124599</v>
      </c>
      <c r="I2028" s="10">
        <v>4006066.0204974301</v>
      </c>
      <c r="J2028" s="33">
        <f t="shared" si="124"/>
        <v>3.6167255249891094E-3</v>
      </c>
      <c r="K2028" s="33">
        <f t="shared" si="125"/>
        <v>3.6101930509890856E-3</v>
      </c>
      <c r="L2028" s="33">
        <f t="shared" si="126"/>
        <v>0.96896410933720489</v>
      </c>
      <c r="M2028" s="33">
        <f t="shared" si="127"/>
        <v>0.96546596184301792</v>
      </c>
    </row>
    <row r="2029" spans="1:13" ht="27.6">
      <c r="A2029" t="s">
        <v>164</v>
      </c>
      <c r="B2029" t="s">
        <v>228</v>
      </c>
      <c r="C2029" s="14" t="s">
        <v>230</v>
      </c>
      <c r="D2029" t="s">
        <v>465</v>
      </c>
      <c r="E2029" t="s">
        <v>483</v>
      </c>
      <c r="F2029" s="20">
        <v>2049</v>
      </c>
      <c r="G2029" s="20">
        <v>57</v>
      </c>
      <c r="H2029" s="11">
        <v>15793.516303440399</v>
      </c>
      <c r="I2029" s="10">
        <v>4014042.7304221098</v>
      </c>
      <c r="J2029" s="33">
        <f t="shared" si="124"/>
        <v>3.9345660632216489E-3</v>
      </c>
      <c r="K2029" s="33">
        <f t="shared" si="125"/>
        <v>3.926835799902606E-3</v>
      </c>
      <c r="L2029" s="33">
        <f t="shared" si="126"/>
        <v>0.96546596184301792</v>
      </c>
      <c r="M2029" s="33">
        <f t="shared" si="127"/>
        <v>0.96167473554046534</v>
      </c>
    </row>
    <row r="2030" spans="1:13" ht="27.6">
      <c r="A2030" t="s">
        <v>164</v>
      </c>
      <c r="B2030" t="s">
        <v>228</v>
      </c>
      <c r="C2030" s="14" t="s">
        <v>230</v>
      </c>
      <c r="D2030" t="s">
        <v>465</v>
      </c>
      <c r="E2030" t="s">
        <v>483</v>
      </c>
      <c r="F2030" s="20">
        <v>2049</v>
      </c>
      <c r="G2030" s="20">
        <v>58</v>
      </c>
      <c r="H2030" s="11">
        <v>17186.249355406599</v>
      </c>
      <c r="I2030" s="10">
        <v>4000813.2506767502</v>
      </c>
      <c r="J2030" s="33">
        <f t="shared" si="124"/>
        <v>4.2956889708609843E-3</v>
      </c>
      <c r="K2030" s="33">
        <f t="shared" si="125"/>
        <v>4.2864756961691342E-3</v>
      </c>
      <c r="L2030" s="33">
        <f t="shared" si="126"/>
        <v>0.96167473554046534</v>
      </c>
      <c r="M2030" s="33">
        <f t="shared" si="127"/>
        <v>0.9575525401589513</v>
      </c>
    </row>
    <row r="2031" spans="1:13" ht="27.6">
      <c r="A2031" t="s">
        <v>164</v>
      </c>
      <c r="B2031" t="s">
        <v>228</v>
      </c>
      <c r="C2031" s="14" t="s">
        <v>230</v>
      </c>
      <c r="D2031" t="s">
        <v>465</v>
      </c>
      <c r="E2031" t="s">
        <v>483</v>
      </c>
      <c r="F2031" s="20">
        <v>2049</v>
      </c>
      <c r="G2031" s="20">
        <v>59</v>
      </c>
      <c r="H2031" s="11">
        <v>24974.339923145199</v>
      </c>
      <c r="I2031" s="10">
        <v>5882551.1010977104</v>
      </c>
      <c r="J2031" s="33">
        <f t="shared" si="124"/>
        <v>4.2454947681601733E-3</v>
      </c>
      <c r="K2031" s="33">
        <f t="shared" si="125"/>
        <v>4.2364953953480944E-3</v>
      </c>
      <c r="L2031" s="33">
        <f t="shared" si="126"/>
        <v>0.9575525401589513</v>
      </c>
      <c r="M2031" s="33">
        <f t="shared" si="127"/>
        <v>0.95349587323176399</v>
      </c>
    </row>
    <row r="2032" spans="1:13" ht="27.6">
      <c r="A2032" t="s">
        <v>164</v>
      </c>
      <c r="B2032" t="s">
        <v>228</v>
      </c>
      <c r="C2032" s="14" t="s">
        <v>230</v>
      </c>
      <c r="D2032" t="s">
        <v>465</v>
      </c>
      <c r="E2032" t="s">
        <v>483</v>
      </c>
      <c r="F2032" s="20">
        <v>2049</v>
      </c>
      <c r="G2032" s="20">
        <v>60</v>
      </c>
      <c r="H2032" s="11">
        <v>19697.502489377199</v>
      </c>
      <c r="I2032" s="10">
        <v>3895763.0576257398</v>
      </c>
      <c r="J2032" s="33">
        <f t="shared" si="124"/>
        <v>5.0561346257494873E-3</v>
      </c>
      <c r="K2032" s="33">
        <f t="shared" si="125"/>
        <v>5.0433738927925242E-3</v>
      </c>
      <c r="L2032" s="33">
        <f t="shared" si="126"/>
        <v>0.95349587323176399</v>
      </c>
      <c r="M2032" s="33">
        <f t="shared" si="127"/>
        <v>0.94868703703782153</v>
      </c>
    </row>
    <row r="2033" spans="1:13" ht="27.6">
      <c r="A2033" t="s">
        <v>164</v>
      </c>
      <c r="B2033" t="s">
        <v>228</v>
      </c>
      <c r="C2033" s="14" t="s">
        <v>230</v>
      </c>
      <c r="D2033" t="s">
        <v>465</v>
      </c>
      <c r="E2033" t="s">
        <v>483</v>
      </c>
      <c r="F2033" s="20">
        <v>2049</v>
      </c>
      <c r="G2033" s="20">
        <v>61</v>
      </c>
      <c r="H2033" s="11">
        <v>21274.534913212199</v>
      </c>
      <c r="I2033" s="10">
        <v>3842647.42536382</v>
      </c>
      <c r="J2033" s="33">
        <f t="shared" si="124"/>
        <v>5.5364264680613879E-3</v>
      </c>
      <c r="K2033" s="33">
        <f t="shared" si="125"/>
        <v>5.5211287037127965E-3</v>
      </c>
      <c r="L2033" s="33">
        <f t="shared" si="126"/>
        <v>0.94868703703782153</v>
      </c>
      <c r="M2033" s="33">
        <f t="shared" si="127"/>
        <v>0.94344921380679181</v>
      </c>
    </row>
    <row r="2034" spans="1:13" ht="27.6">
      <c r="A2034" t="s">
        <v>164</v>
      </c>
      <c r="B2034" t="s">
        <v>228</v>
      </c>
      <c r="C2034" s="14" t="s">
        <v>230</v>
      </c>
      <c r="D2034" t="s">
        <v>465</v>
      </c>
      <c r="E2034" t="s">
        <v>483</v>
      </c>
      <c r="F2034" s="20">
        <v>2049</v>
      </c>
      <c r="G2034" s="20">
        <v>62</v>
      </c>
      <c r="H2034" s="11">
        <v>22421.595122156799</v>
      </c>
      <c r="I2034" s="10">
        <v>3684561.3018699498</v>
      </c>
      <c r="J2034" s="33">
        <f t="shared" si="124"/>
        <v>6.0852821503546775E-3</v>
      </c>
      <c r="K2034" s="33">
        <f t="shared" si="125"/>
        <v>6.0668043208643718E-3</v>
      </c>
      <c r="L2034" s="33">
        <f t="shared" si="126"/>
        <v>0.94344921380679181</v>
      </c>
      <c r="M2034" s="33">
        <f t="shared" si="127"/>
        <v>0.9377254920399527</v>
      </c>
    </row>
    <row r="2035" spans="1:13" ht="27.6">
      <c r="A2035" t="s">
        <v>164</v>
      </c>
      <c r="B2035" t="s">
        <v>228</v>
      </c>
      <c r="C2035" s="14" t="s">
        <v>230</v>
      </c>
      <c r="D2035" t="s">
        <v>465</v>
      </c>
      <c r="E2035" t="s">
        <v>483</v>
      </c>
      <c r="F2035" s="20">
        <v>2049</v>
      </c>
      <c r="G2035" s="20">
        <v>63</v>
      </c>
      <c r="H2035" s="11">
        <v>24135.424744321401</v>
      </c>
      <c r="I2035" s="10">
        <v>3610648.5859023398</v>
      </c>
      <c r="J2035" s="33">
        <f t="shared" si="124"/>
        <v>6.6845122614694165E-3</v>
      </c>
      <c r="K2035" s="33">
        <f t="shared" si="125"/>
        <v>6.6622206066516698E-3</v>
      </c>
      <c r="L2035" s="33">
        <f t="shared" si="126"/>
        <v>0.9377254920399527</v>
      </c>
      <c r="M2035" s="33">
        <f t="shared" si="127"/>
        <v>0.93147815794350153</v>
      </c>
    </row>
    <row r="2036" spans="1:13" ht="27.6">
      <c r="A2036" t="s">
        <v>164</v>
      </c>
      <c r="B2036" t="s">
        <v>228</v>
      </c>
      <c r="C2036" s="14" t="s">
        <v>230</v>
      </c>
      <c r="D2036" t="s">
        <v>465</v>
      </c>
      <c r="E2036" t="s">
        <v>483</v>
      </c>
      <c r="F2036" s="20">
        <v>2049</v>
      </c>
      <c r="G2036" s="20">
        <v>64</v>
      </c>
      <c r="H2036" s="11">
        <v>26529.646833749801</v>
      </c>
      <c r="I2036" s="10">
        <v>3613887.5043956302</v>
      </c>
      <c r="J2036" s="33">
        <f t="shared" si="124"/>
        <v>7.3410273013427675E-3</v>
      </c>
      <c r="K2036" s="33">
        <f t="shared" si="125"/>
        <v>7.3141477750865436E-3</v>
      </c>
      <c r="L2036" s="33">
        <f t="shared" si="126"/>
        <v>0.93147815794350153</v>
      </c>
      <c r="M2036" s="33">
        <f t="shared" si="127"/>
        <v>0.92466518904703732</v>
      </c>
    </row>
    <row r="2037" spans="1:13" ht="27.6">
      <c r="A2037" t="s">
        <v>164</v>
      </c>
      <c r="B2037" t="s">
        <v>228</v>
      </c>
      <c r="C2037" s="14" t="s">
        <v>230</v>
      </c>
      <c r="D2037" t="s">
        <v>465</v>
      </c>
      <c r="E2037" t="s">
        <v>483</v>
      </c>
      <c r="F2037" s="20">
        <v>2049</v>
      </c>
      <c r="G2037" s="20">
        <v>65</v>
      </c>
      <c r="H2037" s="11">
        <v>27804.222807170801</v>
      </c>
      <c r="I2037" s="10">
        <v>3632881.4076548</v>
      </c>
      <c r="J2037" s="33">
        <f t="shared" si="124"/>
        <v>7.6534903530252494E-3</v>
      </c>
      <c r="K2037" s="33">
        <f t="shared" si="125"/>
        <v>7.6242769713540381E-3</v>
      </c>
      <c r="L2037" s="33">
        <f t="shared" si="126"/>
        <v>0.92466518904703732</v>
      </c>
      <c r="M2037" s="33">
        <f t="shared" si="127"/>
        <v>0.91761528553997329</v>
      </c>
    </row>
    <row r="2038" spans="1:13" ht="27.6">
      <c r="A2038" t="s">
        <v>164</v>
      </c>
      <c r="B2038" t="s">
        <v>228</v>
      </c>
      <c r="C2038" s="14" t="s">
        <v>230</v>
      </c>
      <c r="D2038" t="s">
        <v>465</v>
      </c>
      <c r="E2038" t="s">
        <v>483</v>
      </c>
      <c r="F2038" s="20">
        <v>2049</v>
      </c>
      <c r="G2038" s="20">
        <v>66</v>
      </c>
      <c r="H2038" s="11">
        <v>29811.386991007999</v>
      </c>
      <c r="I2038" s="10">
        <v>3555500.65844025</v>
      </c>
      <c r="J2038" s="33">
        <f t="shared" si="124"/>
        <v>8.3845820476055963E-3</v>
      </c>
      <c r="K2038" s="33">
        <f t="shared" si="125"/>
        <v>8.3495294750187687E-3</v>
      </c>
      <c r="L2038" s="33">
        <f t="shared" si="126"/>
        <v>0.91761528553997329</v>
      </c>
      <c r="M2038" s="33">
        <f t="shared" si="127"/>
        <v>0.90995362966662952</v>
      </c>
    </row>
    <row r="2039" spans="1:13" ht="27.6">
      <c r="A2039" t="s">
        <v>164</v>
      </c>
      <c r="B2039" t="s">
        <v>228</v>
      </c>
      <c r="C2039" s="14" t="s">
        <v>230</v>
      </c>
      <c r="D2039" t="s">
        <v>465</v>
      </c>
      <c r="E2039" t="s">
        <v>483</v>
      </c>
      <c r="F2039" s="20">
        <v>2049</v>
      </c>
      <c r="G2039" s="20">
        <v>67</v>
      </c>
      <c r="H2039" s="11">
        <v>31180.1033951852</v>
      </c>
      <c r="I2039" s="10">
        <v>3381045.1023027599</v>
      </c>
      <c r="J2039" s="33">
        <f t="shared" si="124"/>
        <v>9.2220311920562896E-3</v>
      </c>
      <c r="K2039" s="33">
        <f t="shared" si="125"/>
        <v>9.1796386775189198E-3</v>
      </c>
      <c r="L2039" s="33">
        <f t="shared" si="126"/>
        <v>0.90995362966662952</v>
      </c>
      <c r="M2039" s="33">
        <f t="shared" si="127"/>
        <v>0.90160058413299304</v>
      </c>
    </row>
    <row r="2040" spans="1:13" ht="27.6">
      <c r="A2040" t="s">
        <v>164</v>
      </c>
      <c r="B2040" t="s">
        <v>228</v>
      </c>
      <c r="C2040" s="14" t="s">
        <v>230</v>
      </c>
      <c r="D2040" t="s">
        <v>465</v>
      </c>
      <c r="E2040" t="s">
        <v>483</v>
      </c>
      <c r="F2040" s="20">
        <v>2049</v>
      </c>
      <c r="G2040" s="20">
        <v>68</v>
      </c>
      <c r="H2040" s="11">
        <v>33027.697320715597</v>
      </c>
      <c r="I2040" s="10">
        <v>3256479.8595150299</v>
      </c>
      <c r="J2040" s="33">
        <f t="shared" si="124"/>
        <v>1.0142146964063899E-2</v>
      </c>
      <c r="K2040" s="33">
        <f t="shared" si="125"/>
        <v>1.009088882709086E-2</v>
      </c>
      <c r="L2040" s="33">
        <f t="shared" si="126"/>
        <v>0.90160058413299304</v>
      </c>
      <c r="M2040" s="33">
        <f t="shared" si="127"/>
        <v>0.89250263287206688</v>
      </c>
    </row>
    <row r="2041" spans="1:13" ht="27.6">
      <c r="A2041" t="s">
        <v>164</v>
      </c>
      <c r="B2041" t="s">
        <v>228</v>
      </c>
      <c r="C2041" s="14" t="s">
        <v>230</v>
      </c>
      <c r="D2041" t="s">
        <v>465</v>
      </c>
      <c r="E2041" t="s">
        <v>483</v>
      </c>
      <c r="F2041" s="20">
        <v>2049</v>
      </c>
      <c r="G2041" s="20">
        <v>69</v>
      </c>
      <c r="H2041" s="11">
        <v>35077.494642127698</v>
      </c>
      <c r="I2041" s="10">
        <v>3141768.0148697202</v>
      </c>
      <c r="J2041" s="33">
        <f t="shared" si="124"/>
        <v>1.1164890111589686E-2</v>
      </c>
      <c r="K2041" s="33">
        <f t="shared" si="125"/>
        <v>1.1102794039450692E-2</v>
      </c>
      <c r="L2041" s="33">
        <f t="shared" si="126"/>
        <v>0.89250263287206688</v>
      </c>
      <c r="M2041" s="33">
        <f t="shared" si="127"/>
        <v>0.88259335995962085</v>
      </c>
    </row>
    <row r="2042" spans="1:13" ht="27.6">
      <c r="A2042" t="s">
        <v>164</v>
      </c>
      <c r="B2042" t="s">
        <v>228</v>
      </c>
      <c r="C2042" s="14" t="s">
        <v>230</v>
      </c>
      <c r="D2042" t="s">
        <v>465</v>
      </c>
      <c r="E2042" t="s">
        <v>483</v>
      </c>
      <c r="F2042" s="20">
        <v>2050</v>
      </c>
      <c r="G2042" s="20">
        <v>30</v>
      </c>
      <c r="H2042" s="11">
        <v>612.445799566593</v>
      </c>
      <c r="I2042" s="10">
        <v>4253315.1016025897</v>
      </c>
      <c r="J2042" s="33">
        <f t="shared" si="124"/>
        <v>1.4399257636374789E-4</v>
      </c>
      <c r="K2042" s="33">
        <f t="shared" si="125"/>
        <v>1.4398220993028232E-4</v>
      </c>
      <c r="L2042" s="33">
        <f t="shared" si="126"/>
        <v>1</v>
      </c>
      <c r="M2042" s="33">
        <f t="shared" si="127"/>
        <v>0.99985601779006972</v>
      </c>
    </row>
    <row r="2043" spans="1:13" ht="27.6">
      <c r="A2043" t="s">
        <v>164</v>
      </c>
      <c r="B2043" t="s">
        <v>228</v>
      </c>
      <c r="C2043" s="14" t="s">
        <v>230</v>
      </c>
      <c r="D2043" t="s">
        <v>465</v>
      </c>
      <c r="E2043" t="s">
        <v>483</v>
      </c>
      <c r="F2043" s="20">
        <v>2050</v>
      </c>
      <c r="G2043" s="20">
        <v>31</v>
      </c>
      <c r="H2043" s="11">
        <v>836.56814018069497</v>
      </c>
      <c r="I2043" s="10">
        <v>4262032.0916932402</v>
      </c>
      <c r="J2043" s="33">
        <f t="shared" si="124"/>
        <v>1.9628386698710643E-4</v>
      </c>
      <c r="K2043" s="33">
        <f t="shared" si="125"/>
        <v>1.9626460456922956E-4</v>
      </c>
      <c r="L2043" s="33">
        <f t="shared" si="126"/>
        <v>0.99985601779006972</v>
      </c>
      <c r="M2043" s="33">
        <f t="shared" si="127"/>
        <v>0.99965978144411194</v>
      </c>
    </row>
    <row r="2044" spans="1:13" ht="27.6">
      <c r="A2044" t="s">
        <v>164</v>
      </c>
      <c r="B2044" t="s">
        <v>228</v>
      </c>
      <c r="C2044" s="14" t="s">
        <v>230</v>
      </c>
      <c r="D2044" t="s">
        <v>465</v>
      </c>
      <c r="E2044" t="s">
        <v>483</v>
      </c>
      <c r="F2044" s="20">
        <v>2050</v>
      </c>
      <c r="G2044" s="20">
        <v>32</v>
      </c>
      <c r="H2044" s="11">
        <v>883.67194692154305</v>
      </c>
      <c r="I2044" s="10">
        <v>4266199.2023738502</v>
      </c>
      <c r="J2044" s="33">
        <f t="shared" si="124"/>
        <v>2.0713330648738568E-4</v>
      </c>
      <c r="K2044" s="33">
        <f t="shared" si="125"/>
        <v>2.0711185586508307E-4</v>
      </c>
      <c r="L2044" s="33">
        <f t="shared" si="126"/>
        <v>0.99965978144411194</v>
      </c>
      <c r="M2044" s="33">
        <f t="shared" si="127"/>
        <v>0.99945274005154339</v>
      </c>
    </row>
    <row r="2045" spans="1:13" ht="27.6">
      <c r="A2045" t="s">
        <v>164</v>
      </c>
      <c r="B2045" t="s">
        <v>228</v>
      </c>
      <c r="C2045" s="14" t="s">
        <v>230</v>
      </c>
      <c r="D2045" t="s">
        <v>465</v>
      </c>
      <c r="E2045" t="s">
        <v>483</v>
      </c>
      <c r="F2045" s="20">
        <v>2050</v>
      </c>
      <c r="G2045" s="20">
        <v>33</v>
      </c>
      <c r="H2045" s="11">
        <v>946.14996750587397</v>
      </c>
      <c r="I2045" s="10">
        <v>4306522.1157513</v>
      </c>
      <c r="J2045" s="33">
        <f t="shared" si="124"/>
        <v>2.1970163906631003E-4</v>
      </c>
      <c r="K2045" s="33">
        <f t="shared" si="125"/>
        <v>2.1967750642859496E-4</v>
      </c>
      <c r="L2045" s="33">
        <f t="shared" si="126"/>
        <v>0.99945274005154339</v>
      </c>
      <c r="M2045" s="33">
        <f t="shared" si="127"/>
        <v>0.99923318276581563</v>
      </c>
    </row>
    <row r="2046" spans="1:13" ht="27.6">
      <c r="A2046" t="s">
        <v>164</v>
      </c>
      <c r="B2046" t="s">
        <v>228</v>
      </c>
      <c r="C2046" s="14" t="s">
        <v>230</v>
      </c>
      <c r="D2046" t="s">
        <v>465</v>
      </c>
      <c r="E2046" t="s">
        <v>483</v>
      </c>
      <c r="F2046" s="20">
        <v>2050</v>
      </c>
      <c r="G2046" s="20">
        <v>34</v>
      </c>
      <c r="H2046" s="11">
        <v>1105.5519312092399</v>
      </c>
      <c r="I2046" s="10">
        <v>4567954.8991018599</v>
      </c>
      <c r="J2046" s="33">
        <f t="shared" si="124"/>
        <v>2.4202339025427129E-4</v>
      </c>
      <c r="K2046" s="33">
        <f t="shared" si="125"/>
        <v>2.4199410495617801E-4</v>
      </c>
      <c r="L2046" s="33">
        <f t="shared" si="126"/>
        <v>0.99923318276581563</v>
      </c>
      <c r="M2046" s="33">
        <f t="shared" si="127"/>
        <v>0.99899137422610973</v>
      </c>
    </row>
    <row r="2047" spans="1:13" ht="27.6">
      <c r="A2047" t="s">
        <v>164</v>
      </c>
      <c r="B2047" t="s">
        <v>228</v>
      </c>
      <c r="C2047" s="14" t="s">
        <v>230</v>
      </c>
      <c r="D2047" t="s">
        <v>465</v>
      </c>
      <c r="E2047" t="s">
        <v>483</v>
      </c>
      <c r="F2047" s="20">
        <v>2050</v>
      </c>
      <c r="G2047" s="20">
        <v>35</v>
      </c>
      <c r="H2047" s="11">
        <v>1483.9147472465399</v>
      </c>
      <c r="I2047" s="10">
        <v>4615765.1783455899</v>
      </c>
      <c r="J2047" s="33">
        <f t="shared" si="124"/>
        <v>3.2148835348214431E-4</v>
      </c>
      <c r="K2047" s="33">
        <f t="shared" si="125"/>
        <v>3.2143668163886474E-4</v>
      </c>
      <c r="L2047" s="33">
        <f t="shared" si="126"/>
        <v>0.99899137422610973</v>
      </c>
      <c r="M2047" s="33">
        <f t="shared" si="127"/>
        <v>0.99867026175379259</v>
      </c>
    </row>
    <row r="2048" spans="1:13" ht="27.6">
      <c r="A2048" t="s">
        <v>164</v>
      </c>
      <c r="B2048" t="s">
        <v>228</v>
      </c>
      <c r="C2048" s="14" t="s">
        <v>230</v>
      </c>
      <c r="D2048" t="s">
        <v>465</v>
      </c>
      <c r="E2048" t="s">
        <v>483</v>
      </c>
      <c r="F2048" s="20">
        <v>2050</v>
      </c>
      <c r="G2048" s="20">
        <v>36</v>
      </c>
      <c r="H2048" s="11">
        <v>1786.6369849068799</v>
      </c>
      <c r="I2048" s="10">
        <v>4680622.7098102802</v>
      </c>
      <c r="J2048" s="33">
        <f t="shared" si="124"/>
        <v>3.8170925017353037E-4</v>
      </c>
      <c r="K2048" s="33">
        <f t="shared" si="125"/>
        <v>3.816364084661128E-4</v>
      </c>
      <c r="L2048" s="33">
        <f t="shared" si="126"/>
        <v>0.99867026175379259</v>
      </c>
      <c r="M2048" s="33">
        <f t="shared" si="127"/>
        <v>0.99828913282185494</v>
      </c>
    </row>
    <row r="2049" spans="1:13" ht="27.6">
      <c r="A2049" t="s">
        <v>164</v>
      </c>
      <c r="B2049" t="s">
        <v>228</v>
      </c>
      <c r="C2049" s="14" t="s">
        <v>230</v>
      </c>
      <c r="D2049" t="s">
        <v>465</v>
      </c>
      <c r="E2049" t="s">
        <v>483</v>
      </c>
      <c r="F2049" s="20">
        <v>2050</v>
      </c>
      <c r="G2049" s="20">
        <v>37</v>
      </c>
      <c r="H2049" s="11">
        <v>1947.7335564892701</v>
      </c>
      <c r="I2049" s="10">
        <v>4746804.6279481798</v>
      </c>
      <c r="J2049" s="33">
        <f t="shared" si="124"/>
        <v>4.1032519961353107E-4</v>
      </c>
      <c r="K2049" s="33">
        <f t="shared" si="125"/>
        <v>4.1024102774178672E-4</v>
      </c>
      <c r="L2049" s="33">
        <f t="shared" si="126"/>
        <v>0.99828913282185494</v>
      </c>
      <c r="M2049" s="33">
        <f t="shared" si="127"/>
        <v>0.99787959366202261</v>
      </c>
    </row>
    <row r="2050" spans="1:13" ht="27.6">
      <c r="A2050" t="s">
        <v>164</v>
      </c>
      <c r="B2050" t="s">
        <v>228</v>
      </c>
      <c r="C2050" s="14" t="s">
        <v>230</v>
      </c>
      <c r="D2050" t="s">
        <v>465</v>
      </c>
      <c r="E2050" t="s">
        <v>483</v>
      </c>
      <c r="F2050" s="20">
        <v>2050</v>
      </c>
      <c r="G2050" s="20">
        <v>38</v>
      </c>
      <c r="H2050" s="11">
        <v>2202.1414794509001</v>
      </c>
      <c r="I2050" s="10">
        <v>4856487.5991366003</v>
      </c>
      <c r="J2050" s="33">
        <f t="shared" ref="J2050:J2113" si="128">IF(I2050&gt;0,H2050/I2050,0)</f>
        <v>4.5344324153991517E-4</v>
      </c>
      <c r="K2050" s="33">
        <f t="shared" ref="K2050:K2113" si="129">1-EXP(-J2050)</f>
        <v>4.5334045169032056E-4</v>
      </c>
      <c r="L2050" s="33">
        <f t="shared" ref="L2050:L2113" si="130">IF(G2050=30,1,M2049)</f>
        <v>0.99787959366202261</v>
      </c>
      <c r="M2050" s="33">
        <f t="shared" ref="M2050:M2113" si="131">L2050*(1-K2050)</f>
        <v>0.99742721447629934</v>
      </c>
    </row>
    <row r="2051" spans="1:13" ht="27.6">
      <c r="A2051" t="s">
        <v>164</v>
      </c>
      <c r="B2051" t="s">
        <v>228</v>
      </c>
      <c r="C2051" s="14" t="s">
        <v>230</v>
      </c>
      <c r="D2051" t="s">
        <v>465</v>
      </c>
      <c r="E2051" t="s">
        <v>483</v>
      </c>
      <c r="F2051" s="20">
        <v>2050</v>
      </c>
      <c r="G2051" s="20">
        <v>39</v>
      </c>
      <c r="H2051" s="11">
        <v>2366.3489393874502</v>
      </c>
      <c r="I2051" s="10">
        <v>4826094.0645854203</v>
      </c>
      <c r="J2051" s="33">
        <f t="shared" si="128"/>
        <v>4.90323832838664E-4</v>
      </c>
      <c r="K2051" s="33">
        <f t="shared" si="129"/>
        <v>4.9020364375285119E-4</v>
      </c>
      <c r="L2051" s="33">
        <f t="shared" si="130"/>
        <v>0.99742721447629934</v>
      </c>
      <c r="M2051" s="33">
        <f t="shared" si="131"/>
        <v>0.99693827202138485</v>
      </c>
    </row>
    <row r="2052" spans="1:13" ht="27.6">
      <c r="A2052" t="s">
        <v>164</v>
      </c>
      <c r="B2052" t="s">
        <v>228</v>
      </c>
      <c r="C2052" s="14" t="s">
        <v>230</v>
      </c>
      <c r="D2052" t="s">
        <v>465</v>
      </c>
      <c r="E2052" t="s">
        <v>483</v>
      </c>
      <c r="F2052" s="20">
        <v>2050</v>
      </c>
      <c r="G2052" s="20">
        <v>40</v>
      </c>
      <c r="H2052" s="11">
        <v>3084.2996330390401</v>
      </c>
      <c r="I2052" s="10">
        <v>4690650.5864600297</v>
      </c>
      <c r="J2052" s="33">
        <f t="shared" si="128"/>
        <v>6.5754197124427444E-4</v>
      </c>
      <c r="K2052" s="33">
        <f t="shared" si="129"/>
        <v>6.5732583789712695E-4</v>
      </c>
      <c r="L2052" s="33">
        <f t="shared" si="130"/>
        <v>0.99693827202138485</v>
      </c>
      <c r="M2052" s="33">
        <f t="shared" si="131"/>
        <v>0.99628295873639672</v>
      </c>
    </row>
    <row r="2053" spans="1:13" ht="27.6">
      <c r="A2053" t="s">
        <v>164</v>
      </c>
      <c r="B2053" t="s">
        <v>228</v>
      </c>
      <c r="C2053" s="14" t="s">
        <v>230</v>
      </c>
      <c r="D2053" t="s">
        <v>465</v>
      </c>
      <c r="E2053" t="s">
        <v>483</v>
      </c>
      <c r="F2053" s="20">
        <v>2050</v>
      </c>
      <c r="G2053" s="20">
        <v>41</v>
      </c>
      <c r="H2053" s="11">
        <v>3442.9342392477702</v>
      </c>
      <c r="I2053" s="10">
        <v>4616425.6344553903</v>
      </c>
      <c r="J2053" s="33">
        <f t="shared" si="128"/>
        <v>7.4580086670321519E-4</v>
      </c>
      <c r="K2053" s="33">
        <f t="shared" si="129"/>
        <v>7.4552282636197731E-4</v>
      </c>
      <c r="L2053" s="33">
        <f t="shared" si="130"/>
        <v>0.99628295873639672</v>
      </c>
      <c r="M2053" s="33">
        <f t="shared" si="131"/>
        <v>0.99554020704914326</v>
      </c>
    </row>
    <row r="2054" spans="1:13" ht="27.6">
      <c r="A2054" t="s">
        <v>164</v>
      </c>
      <c r="B2054" t="s">
        <v>228</v>
      </c>
      <c r="C2054" s="14" t="s">
        <v>230</v>
      </c>
      <c r="D2054" t="s">
        <v>465</v>
      </c>
      <c r="E2054" t="s">
        <v>483</v>
      </c>
      <c r="F2054" s="20">
        <v>2050</v>
      </c>
      <c r="G2054" s="20">
        <v>42</v>
      </c>
      <c r="H2054" s="11">
        <v>3697.8933024274602</v>
      </c>
      <c r="I2054" s="10">
        <v>4569973.0509298602</v>
      </c>
      <c r="J2054" s="33">
        <f t="shared" si="128"/>
        <v>8.0917179624834842E-4</v>
      </c>
      <c r="K2054" s="33">
        <f t="shared" si="129"/>
        <v>8.0884450503460048E-4</v>
      </c>
      <c r="L2054" s="33">
        <f t="shared" si="130"/>
        <v>0.99554020704914326</v>
      </c>
      <c r="M2054" s="33">
        <f t="shared" si="131"/>
        <v>0.99473496982313059</v>
      </c>
    </row>
    <row r="2055" spans="1:13" ht="27.6">
      <c r="A2055" t="s">
        <v>164</v>
      </c>
      <c r="B2055" t="s">
        <v>228</v>
      </c>
      <c r="C2055" s="14" t="s">
        <v>230</v>
      </c>
      <c r="D2055" t="s">
        <v>465</v>
      </c>
      <c r="E2055" t="s">
        <v>483</v>
      </c>
      <c r="F2055" s="20">
        <v>2050</v>
      </c>
      <c r="G2055" s="20">
        <v>43</v>
      </c>
      <c r="H2055" s="11">
        <v>4099.1789683361203</v>
      </c>
      <c r="I2055" s="10">
        <v>4589833.0871179001</v>
      </c>
      <c r="J2055" s="33">
        <f t="shared" si="128"/>
        <v>8.9309979045667717E-4</v>
      </c>
      <c r="K2055" s="33">
        <f t="shared" si="129"/>
        <v>8.927010955390724E-4</v>
      </c>
      <c r="L2055" s="33">
        <f t="shared" si="130"/>
        <v>0.99473496982313059</v>
      </c>
      <c r="M2055" s="33">
        <f t="shared" si="131"/>
        <v>0.99384696882579848</v>
      </c>
    </row>
    <row r="2056" spans="1:13" ht="27.6">
      <c r="A2056" t="s">
        <v>164</v>
      </c>
      <c r="B2056" t="s">
        <v>228</v>
      </c>
      <c r="C2056" s="14" t="s">
        <v>230</v>
      </c>
      <c r="D2056" t="s">
        <v>465</v>
      </c>
      <c r="E2056" t="s">
        <v>483</v>
      </c>
      <c r="F2056" s="20">
        <v>2050</v>
      </c>
      <c r="G2056" s="20">
        <v>44</v>
      </c>
      <c r="H2056" s="11">
        <v>4377.7115588261004</v>
      </c>
      <c r="I2056" s="10">
        <v>4502378.2763347803</v>
      </c>
      <c r="J2056" s="33">
        <f t="shared" si="128"/>
        <v>9.7231091883950578E-4</v>
      </c>
      <c r="K2056" s="33">
        <f t="shared" si="129"/>
        <v>9.7183837774272863E-4</v>
      </c>
      <c r="L2056" s="33">
        <f t="shared" si="130"/>
        <v>0.99384696882579848</v>
      </c>
      <c r="M2056" s="33">
        <f t="shared" si="131"/>
        <v>0.99288111019989034</v>
      </c>
    </row>
    <row r="2057" spans="1:13" ht="27.6">
      <c r="A2057" t="s">
        <v>164</v>
      </c>
      <c r="B2057" t="s">
        <v>228</v>
      </c>
      <c r="C2057" s="14" t="s">
        <v>230</v>
      </c>
      <c r="D2057" t="s">
        <v>465</v>
      </c>
      <c r="E2057" t="s">
        <v>483</v>
      </c>
      <c r="F2057" s="20">
        <v>2050</v>
      </c>
      <c r="G2057" s="20">
        <v>45</v>
      </c>
      <c r="H2057" s="11">
        <v>5522.69570312628</v>
      </c>
      <c r="I2057" s="10">
        <v>4435815.0323234797</v>
      </c>
      <c r="J2057" s="33">
        <f t="shared" si="128"/>
        <v>1.2450238936661641E-3</v>
      </c>
      <c r="K2057" s="33">
        <f t="shared" si="129"/>
        <v>1.2442491729668381E-3</v>
      </c>
      <c r="L2057" s="33">
        <f t="shared" si="130"/>
        <v>0.99288111019989034</v>
      </c>
      <c r="M2057" s="33">
        <f t="shared" si="131"/>
        <v>0.99164571869966978</v>
      </c>
    </row>
    <row r="2058" spans="1:13" ht="27.6">
      <c r="A2058" t="s">
        <v>164</v>
      </c>
      <c r="B2058" t="s">
        <v>228</v>
      </c>
      <c r="C2058" s="14" t="s">
        <v>230</v>
      </c>
      <c r="D2058" t="s">
        <v>465</v>
      </c>
      <c r="E2058" t="s">
        <v>483</v>
      </c>
      <c r="F2058" s="20">
        <v>2050</v>
      </c>
      <c r="G2058" s="20">
        <v>46</v>
      </c>
      <c r="H2058" s="11">
        <v>5980.8979721896803</v>
      </c>
      <c r="I2058" s="10">
        <v>4301708.3847668003</v>
      </c>
      <c r="J2058" s="33">
        <f t="shared" si="128"/>
        <v>1.3903541191609414E-3</v>
      </c>
      <c r="K2058" s="33">
        <f t="shared" si="129"/>
        <v>1.3893880246622636E-3</v>
      </c>
      <c r="L2058" s="33">
        <f t="shared" si="130"/>
        <v>0.99164571869966978</v>
      </c>
      <c r="M2058" s="33">
        <f t="shared" si="131"/>
        <v>0.99026793801340085</v>
      </c>
    </row>
    <row r="2059" spans="1:13" ht="27.6">
      <c r="A2059" t="s">
        <v>164</v>
      </c>
      <c r="B2059" t="s">
        <v>228</v>
      </c>
      <c r="C2059" s="14" t="s">
        <v>230</v>
      </c>
      <c r="D2059" t="s">
        <v>465</v>
      </c>
      <c r="E2059" t="s">
        <v>483</v>
      </c>
      <c r="F2059" s="20">
        <v>2050</v>
      </c>
      <c r="G2059" s="20">
        <v>47</v>
      </c>
      <c r="H2059" s="11">
        <v>6443.3936549726704</v>
      </c>
      <c r="I2059" s="10">
        <v>4229150.1350325802</v>
      </c>
      <c r="J2059" s="33">
        <f t="shared" si="128"/>
        <v>1.5235670168335209E-3</v>
      </c>
      <c r="K2059" s="33">
        <f t="shared" si="129"/>
        <v>1.522406977813362E-3</v>
      </c>
      <c r="L2059" s="33">
        <f t="shared" si="130"/>
        <v>0.99026793801340085</v>
      </c>
      <c r="M2059" s="33">
        <f t="shared" si="131"/>
        <v>0.98876034719466444</v>
      </c>
    </row>
    <row r="2060" spans="1:13" ht="27.6">
      <c r="A2060" t="s">
        <v>164</v>
      </c>
      <c r="B2060" t="s">
        <v>228</v>
      </c>
      <c r="C2060" s="14" t="s">
        <v>230</v>
      </c>
      <c r="D2060" t="s">
        <v>465</v>
      </c>
      <c r="E2060" t="s">
        <v>483</v>
      </c>
      <c r="F2060" s="20">
        <v>2050</v>
      </c>
      <c r="G2060" s="20">
        <v>48</v>
      </c>
      <c r="H2060" s="11">
        <v>7166.2620546293701</v>
      </c>
      <c r="I2060" s="10">
        <v>4195715.0642990302</v>
      </c>
      <c r="J2060" s="33">
        <f t="shared" si="128"/>
        <v>1.7079954059813218E-3</v>
      </c>
      <c r="K2060" s="33">
        <f t="shared" si="129"/>
        <v>1.706537611914527E-3</v>
      </c>
      <c r="L2060" s="33">
        <f t="shared" si="130"/>
        <v>0.98876034719466444</v>
      </c>
      <c r="M2060" s="33">
        <f t="shared" si="131"/>
        <v>0.98707299047300712</v>
      </c>
    </row>
    <row r="2061" spans="1:13" ht="27.6">
      <c r="A2061" t="s">
        <v>164</v>
      </c>
      <c r="B2061" t="s">
        <v>228</v>
      </c>
      <c r="C2061" s="14" t="s">
        <v>230</v>
      </c>
      <c r="D2061" t="s">
        <v>465</v>
      </c>
      <c r="E2061" t="s">
        <v>483</v>
      </c>
      <c r="F2061" s="20">
        <v>2050</v>
      </c>
      <c r="G2061" s="20">
        <v>49</v>
      </c>
      <c r="H2061" s="11">
        <v>7814.6452243404201</v>
      </c>
      <c r="I2061" s="10">
        <v>4164989.4401135701</v>
      </c>
      <c r="J2061" s="33">
        <f t="shared" si="128"/>
        <v>1.876270117056367E-3</v>
      </c>
      <c r="K2061" s="33">
        <f t="shared" si="129"/>
        <v>1.8745110226310313E-3</v>
      </c>
      <c r="L2061" s="33">
        <f t="shared" si="130"/>
        <v>0.98707299047300712</v>
      </c>
      <c r="M2061" s="33">
        <f t="shared" si="131"/>
        <v>0.98522271127222405</v>
      </c>
    </row>
    <row r="2062" spans="1:13" ht="27.6">
      <c r="A2062" t="s">
        <v>164</v>
      </c>
      <c r="B2062" t="s">
        <v>228</v>
      </c>
      <c r="C2062" s="14" t="s">
        <v>230</v>
      </c>
      <c r="D2062" t="s">
        <v>465</v>
      </c>
      <c r="E2062" t="s">
        <v>483</v>
      </c>
      <c r="F2062" s="20">
        <v>2050</v>
      </c>
      <c r="G2062" s="20">
        <v>50</v>
      </c>
      <c r="H2062" s="11">
        <v>8829.8987741887704</v>
      </c>
      <c r="I2062" s="10">
        <v>4132737.1361575699</v>
      </c>
      <c r="J2062" s="33">
        <f t="shared" si="128"/>
        <v>2.1365740145763072E-3</v>
      </c>
      <c r="K2062" s="33">
        <f t="shared" si="129"/>
        <v>2.1342931650069064E-3</v>
      </c>
      <c r="L2062" s="33">
        <f t="shared" si="130"/>
        <v>0.98522271127222405</v>
      </c>
      <c r="M2062" s="33">
        <f t="shared" si="131"/>
        <v>0.98311995717354617</v>
      </c>
    </row>
    <row r="2063" spans="1:13" ht="27.6">
      <c r="A2063" t="s">
        <v>164</v>
      </c>
      <c r="B2063" t="s">
        <v>228</v>
      </c>
      <c r="C2063" s="14" t="s">
        <v>230</v>
      </c>
      <c r="D2063" t="s">
        <v>465</v>
      </c>
      <c r="E2063" t="s">
        <v>483</v>
      </c>
      <c r="F2063" s="20">
        <v>2050</v>
      </c>
      <c r="G2063" s="20">
        <v>51</v>
      </c>
      <c r="H2063" s="11">
        <v>9744.6320105825307</v>
      </c>
      <c r="I2063" s="10">
        <v>4136531.5306707402</v>
      </c>
      <c r="J2063" s="33">
        <f t="shared" si="128"/>
        <v>2.3557494819826589E-3</v>
      </c>
      <c r="K2063" s="33">
        <f t="shared" si="129"/>
        <v>2.3529768817829311E-3</v>
      </c>
      <c r="L2063" s="33">
        <f t="shared" si="130"/>
        <v>0.98311995717354617</v>
      </c>
      <c r="M2063" s="33">
        <f t="shared" si="131"/>
        <v>0.98080669864229741</v>
      </c>
    </row>
    <row r="2064" spans="1:13" ht="27.6">
      <c r="A2064" t="s">
        <v>164</v>
      </c>
      <c r="B2064" t="s">
        <v>228</v>
      </c>
      <c r="C2064" s="14" t="s">
        <v>230</v>
      </c>
      <c r="D2064" t="s">
        <v>465</v>
      </c>
      <c r="E2064" t="s">
        <v>483</v>
      </c>
      <c r="F2064" s="20">
        <v>2050</v>
      </c>
      <c r="G2064" s="20">
        <v>52</v>
      </c>
      <c r="H2064" s="11">
        <v>10764.6459798179</v>
      </c>
      <c r="I2064" s="10">
        <v>4176272.6000500401</v>
      </c>
      <c r="J2064" s="33">
        <f t="shared" si="128"/>
        <v>2.5775726373055527E-3</v>
      </c>
      <c r="K2064" s="33">
        <f t="shared" si="129"/>
        <v>2.5742535492978558E-3</v>
      </c>
      <c r="L2064" s="33">
        <f t="shared" si="130"/>
        <v>0.98080669864229741</v>
      </c>
      <c r="M2064" s="33">
        <f t="shared" si="131"/>
        <v>0.97828185351714236</v>
      </c>
    </row>
    <row r="2065" spans="1:13" ht="27.6">
      <c r="A2065" t="s">
        <v>164</v>
      </c>
      <c r="B2065" t="s">
        <v>228</v>
      </c>
      <c r="C2065" s="14" t="s">
        <v>230</v>
      </c>
      <c r="D2065" t="s">
        <v>465</v>
      </c>
      <c r="E2065" t="s">
        <v>483</v>
      </c>
      <c r="F2065" s="20">
        <v>2050</v>
      </c>
      <c r="G2065" s="20">
        <v>53</v>
      </c>
      <c r="H2065" s="11">
        <v>12204.2071098828</v>
      </c>
      <c r="I2065" s="10">
        <v>4285015.1294895001</v>
      </c>
      <c r="J2065" s="33">
        <f t="shared" si="128"/>
        <v>2.8481129566832503E-3</v>
      </c>
      <c r="K2065" s="33">
        <f t="shared" si="129"/>
        <v>2.8440609307649467E-3</v>
      </c>
      <c r="L2065" s="33">
        <f t="shared" si="130"/>
        <v>0.97828185351714236</v>
      </c>
      <c r="M2065" s="33">
        <f t="shared" si="131"/>
        <v>0.97549956031827789</v>
      </c>
    </row>
    <row r="2066" spans="1:13" ht="27.6">
      <c r="A2066" t="s">
        <v>164</v>
      </c>
      <c r="B2066" t="s">
        <v>228</v>
      </c>
      <c r="C2066" s="14" t="s">
        <v>230</v>
      </c>
      <c r="D2066" t="s">
        <v>465</v>
      </c>
      <c r="E2066" t="s">
        <v>483</v>
      </c>
      <c r="F2066" s="20">
        <v>2050</v>
      </c>
      <c r="G2066" s="20">
        <v>54</v>
      </c>
      <c r="H2066" s="11">
        <v>13083.566493594901</v>
      </c>
      <c r="I2066" s="10">
        <v>4222838.87777304</v>
      </c>
      <c r="J2066" s="33">
        <f t="shared" si="128"/>
        <v>3.0982869278911871E-3</v>
      </c>
      <c r="K2066" s="33">
        <f t="shared" si="129"/>
        <v>3.0934921900501733E-3</v>
      </c>
      <c r="L2066" s="33">
        <f t="shared" si="130"/>
        <v>0.97549956031827789</v>
      </c>
      <c r="M2066" s="33">
        <f t="shared" si="131"/>
        <v>0.97248186004703596</v>
      </c>
    </row>
    <row r="2067" spans="1:13" ht="27.6">
      <c r="A2067" t="s">
        <v>164</v>
      </c>
      <c r="B2067" t="s">
        <v>228</v>
      </c>
      <c r="C2067" s="14" t="s">
        <v>230</v>
      </c>
      <c r="D2067" t="s">
        <v>465</v>
      </c>
      <c r="E2067" t="s">
        <v>483</v>
      </c>
      <c r="F2067" s="20">
        <v>2050</v>
      </c>
      <c r="G2067" s="20">
        <v>55</v>
      </c>
      <c r="H2067" s="11">
        <v>13606.0909134147</v>
      </c>
      <c r="I2067" s="10">
        <v>4130888.4636694901</v>
      </c>
      <c r="J2067" s="33">
        <f t="shared" si="128"/>
        <v>3.2937444409545588E-3</v>
      </c>
      <c r="K2067" s="33">
        <f t="shared" si="129"/>
        <v>3.2883260153356852E-3</v>
      </c>
      <c r="L2067" s="33">
        <f t="shared" si="130"/>
        <v>0.97248186004703596</v>
      </c>
      <c r="M2067" s="33">
        <f t="shared" si="131"/>
        <v>0.96928402264720126</v>
      </c>
    </row>
    <row r="2068" spans="1:13" ht="27.6">
      <c r="A2068" t="s">
        <v>164</v>
      </c>
      <c r="B2068" t="s">
        <v>228</v>
      </c>
      <c r="C2068" s="14" t="s">
        <v>230</v>
      </c>
      <c r="D2068" t="s">
        <v>465</v>
      </c>
      <c r="E2068" t="s">
        <v>483</v>
      </c>
      <c r="F2068" s="20">
        <v>2050</v>
      </c>
      <c r="G2068" s="20">
        <v>56</v>
      </c>
      <c r="H2068" s="11">
        <v>14506.922953560699</v>
      </c>
      <c r="I2068" s="10">
        <v>4052216.7792402701</v>
      </c>
      <c r="J2068" s="33">
        <f t="shared" si="128"/>
        <v>3.5799967632236421E-3</v>
      </c>
      <c r="K2068" s="33">
        <f t="shared" si="129"/>
        <v>3.5735962150699185E-3</v>
      </c>
      <c r="L2068" s="33">
        <f t="shared" si="130"/>
        <v>0.96928402264720126</v>
      </c>
      <c r="M2068" s="33">
        <f t="shared" si="131"/>
        <v>0.96582019293254151</v>
      </c>
    </row>
    <row r="2069" spans="1:13" ht="27.6">
      <c r="A2069" t="s">
        <v>164</v>
      </c>
      <c r="B2069" t="s">
        <v>228</v>
      </c>
      <c r="C2069" s="14" t="s">
        <v>230</v>
      </c>
      <c r="D2069" t="s">
        <v>465</v>
      </c>
      <c r="E2069" t="s">
        <v>483</v>
      </c>
      <c r="F2069" s="20">
        <v>2050</v>
      </c>
      <c r="G2069" s="20">
        <v>57</v>
      </c>
      <c r="H2069" s="11">
        <v>15504.1834839685</v>
      </c>
      <c r="I2069" s="10">
        <v>3975305.9723461401</v>
      </c>
      <c r="J2069" s="33">
        <f t="shared" si="128"/>
        <v>3.9001233092048671E-3</v>
      </c>
      <c r="K2069" s="33">
        <f t="shared" si="129"/>
        <v>3.8925277060961605E-3</v>
      </c>
      <c r="L2069" s="33">
        <f t="shared" si="130"/>
        <v>0.96582019293254151</v>
      </c>
      <c r="M2069" s="33">
        <f t="shared" si="131"/>
        <v>0.96206071107244451</v>
      </c>
    </row>
    <row r="2070" spans="1:13" ht="27.6">
      <c r="A2070" t="s">
        <v>164</v>
      </c>
      <c r="B2070" t="s">
        <v>228</v>
      </c>
      <c r="C2070" s="14" t="s">
        <v>230</v>
      </c>
      <c r="D2070" t="s">
        <v>465</v>
      </c>
      <c r="E2070" t="s">
        <v>483</v>
      </c>
      <c r="F2070" s="20">
        <v>2050</v>
      </c>
      <c r="G2070" s="20">
        <v>58</v>
      </c>
      <c r="H2070" s="11">
        <v>16922.749406635499</v>
      </c>
      <c r="I2070" s="10">
        <v>3980543.1804288202</v>
      </c>
      <c r="J2070" s="33">
        <f t="shared" si="128"/>
        <v>4.2513668711948067E-3</v>
      </c>
      <c r="K2070" s="33">
        <f t="shared" si="129"/>
        <v>4.2423426040776313E-3</v>
      </c>
      <c r="L2070" s="33">
        <f t="shared" si="130"/>
        <v>0.96206071107244451</v>
      </c>
      <c r="M2070" s="33">
        <f t="shared" si="131"/>
        <v>0.95797931993015262</v>
      </c>
    </row>
    <row r="2071" spans="1:13" ht="27.6">
      <c r="A2071" t="s">
        <v>164</v>
      </c>
      <c r="B2071" t="s">
        <v>228</v>
      </c>
      <c r="C2071" s="14" t="s">
        <v>230</v>
      </c>
      <c r="D2071" t="s">
        <v>465</v>
      </c>
      <c r="E2071" t="s">
        <v>483</v>
      </c>
      <c r="F2071" s="20">
        <v>2050</v>
      </c>
      <c r="G2071" s="20">
        <v>59</v>
      </c>
      <c r="H2071" s="11">
        <v>18441.051390666598</v>
      </c>
      <c r="I2071" s="10">
        <v>3964406.1389720999</v>
      </c>
      <c r="J2071" s="33">
        <f t="shared" si="128"/>
        <v>4.6516554420047472E-3</v>
      </c>
      <c r="K2071" s="33">
        <f t="shared" si="129"/>
        <v>4.6408532486803544E-3</v>
      </c>
      <c r="L2071" s="33">
        <f t="shared" si="130"/>
        <v>0.95797931993015262</v>
      </c>
      <c r="M2071" s="33">
        <f t="shared" si="131"/>
        <v>0.95353347849108616</v>
      </c>
    </row>
    <row r="2072" spans="1:13" ht="27.6">
      <c r="A2072" t="s">
        <v>164</v>
      </c>
      <c r="B2072" t="s">
        <v>228</v>
      </c>
      <c r="C2072" s="14" t="s">
        <v>230</v>
      </c>
      <c r="D2072" t="s">
        <v>465</v>
      </c>
      <c r="E2072" t="s">
        <v>483</v>
      </c>
      <c r="F2072" s="20">
        <v>2050</v>
      </c>
      <c r="G2072" s="20">
        <v>60</v>
      </c>
      <c r="H2072" s="11">
        <v>26634.629916817801</v>
      </c>
      <c r="I2072" s="10">
        <v>5829205.8587484201</v>
      </c>
      <c r="J2072" s="33">
        <f t="shared" si="128"/>
        <v>4.5691695510881271E-3</v>
      </c>
      <c r="K2072" s="33">
        <f t="shared" si="129"/>
        <v>4.5587467764123257E-3</v>
      </c>
      <c r="L2072" s="33">
        <f t="shared" si="130"/>
        <v>0.95353347849108616</v>
      </c>
      <c r="M2072" s="33">
        <f t="shared" si="131"/>
        <v>0.94918656081981367</v>
      </c>
    </row>
    <row r="2073" spans="1:13" ht="27.6">
      <c r="A2073" t="s">
        <v>164</v>
      </c>
      <c r="B2073" t="s">
        <v>228</v>
      </c>
      <c r="C2073" s="14" t="s">
        <v>230</v>
      </c>
      <c r="D2073" t="s">
        <v>465</v>
      </c>
      <c r="E2073" t="s">
        <v>483</v>
      </c>
      <c r="F2073" s="20">
        <v>2050</v>
      </c>
      <c r="G2073" s="20">
        <v>61</v>
      </c>
      <c r="H2073" s="11">
        <v>21083.8360838771</v>
      </c>
      <c r="I2073" s="10">
        <v>3853378.0091888299</v>
      </c>
      <c r="J2073" s="33">
        <f t="shared" si="128"/>
        <v>5.4715203215465052E-3</v>
      </c>
      <c r="K2073" s="33">
        <f t="shared" si="129"/>
        <v>5.4565788175670038E-3</v>
      </c>
      <c r="L2073" s="33">
        <f t="shared" si="130"/>
        <v>0.94918656081981367</v>
      </c>
      <c r="M2073" s="33">
        <f t="shared" si="131"/>
        <v>0.94400724953812498</v>
      </c>
    </row>
    <row r="2074" spans="1:13" ht="27.6">
      <c r="A2074" t="s">
        <v>164</v>
      </c>
      <c r="B2074" t="s">
        <v>228</v>
      </c>
      <c r="C2074" s="14" t="s">
        <v>230</v>
      </c>
      <c r="D2074" t="s">
        <v>465</v>
      </c>
      <c r="E2074" t="s">
        <v>483</v>
      </c>
      <c r="F2074" s="20">
        <v>2050</v>
      </c>
      <c r="G2074" s="20">
        <v>62</v>
      </c>
      <c r="H2074" s="11">
        <v>22831.0488900989</v>
      </c>
      <c r="I2074" s="10">
        <v>3796820.0874950001</v>
      </c>
      <c r="J2074" s="33">
        <f t="shared" si="128"/>
        <v>6.0132027233247105E-3</v>
      </c>
      <c r="K2074" s="33">
        <f t="shared" si="129"/>
        <v>5.9951596035897614E-3</v>
      </c>
      <c r="L2074" s="33">
        <f t="shared" si="130"/>
        <v>0.94400724953812498</v>
      </c>
      <c r="M2074" s="33">
        <f t="shared" si="131"/>
        <v>0.93834777541019809</v>
      </c>
    </row>
    <row r="2075" spans="1:13" ht="27.6">
      <c r="A2075" t="s">
        <v>164</v>
      </c>
      <c r="B2075" t="s">
        <v>228</v>
      </c>
      <c r="C2075" s="14" t="s">
        <v>230</v>
      </c>
      <c r="D2075" t="s">
        <v>465</v>
      </c>
      <c r="E2075" t="s">
        <v>483</v>
      </c>
      <c r="F2075" s="20">
        <v>2050</v>
      </c>
      <c r="G2075" s="20">
        <v>63</v>
      </c>
      <c r="H2075" s="11">
        <v>24036.496101352899</v>
      </c>
      <c r="I2075" s="10">
        <v>3636288.5397569099</v>
      </c>
      <c r="J2075" s="33">
        <f t="shared" si="128"/>
        <v>6.6101729383003707E-3</v>
      </c>
      <c r="K2075" s="33">
        <f t="shared" si="129"/>
        <v>6.5883738036266459E-3</v>
      </c>
      <c r="L2075" s="33">
        <f t="shared" si="130"/>
        <v>0.93834777541019809</v>
      </c>
      <c r="M2075" s="33">
        <f t="shared" si="131"/>
        <v>0.93216558950799422</v>
      </c>
    </row>
    <row r="2076" spans="1:13" ht="27.6">
      <c r="A2076" t="s">
        <v>164</v>
      </c>
      <c r="B2076" t="s">
        <v>228</v>
      </c>
      <c r="C2076" s="14" t="s">
        <v>230</v>
      </c>
      <c r="D2076" t="s">
        <v>465</v>
      </c>
      <c r="E2076" t="s">
        <v>483</v>
      </c>
      <c r="F2076" s="20">
        <v>2050</v>
      </c>
      <c r="G2076" s="20">
        <v>64</v>
      </c>
      <c r="H2076" s="11">
        <v>25832.8148715358</v>
      </c>
      <c r="I2076" s="10">
        <v>3558701.9925989299</v>
      </c>
      <c r="J2076" s="33">
        <f t="shared" si="128"/>
        <v>7.2590553874026477E-3</v>
      </c>
      <c r="K2076" s="33">
        <f t="shared" si="129"/>
        <v>7.2327720806232287E-3</v>
      </c>
      <c r="L2076" s="33">
        <f t="shared" si="130"/>
        <v>0.93216558950799422</v>
      </c>
      <c r="M2076" s="33">
        <f t="shared" si="131"/>
        <v>0.92542344825768308</v>
      </c>
    </row>
    <row r="2077" spans="1:13" ht="27.6">
      <c r="A2077" t="s">
        <v>164</v>
      </c>
      <c r="B2077" t="s">
        <v>228</v>
      </c>
      <c r="C2077" s="14" t="s">
        <v>230</v>
      </c>
      <c r="D2077" t="s">
        <v>465</v>
      </c>
      <c r="E2077" t="s">
        <v>483</v>
      </c>
      <c r="F2077" s="20">
        <v>2050</v>
      </c>
      <c r="G2077" s="20">
        <v>65</v>
      </c>
      <c r="H2077" s="11">
        <v>26897.830177696898</v>
      </c>
      <c r="I2077" s="10">
        <v>3556796.7487438601</v>
      </c>
      <c r="J2077" s="33">
        <f t="shared" si="128"/>
        <v>7.5623748214446885E-3</v>
      </c>
      <c r="K2077" s="33">
        <f t="shared" si="129"/>
        <v>7.5338520103259699E-3</v>
      </c>
      <c r="L2077" s="33">
        <f t="shared" si="130"/>
        <v>0.92542344825768308</v>
      </c>
      <c r="M2077" s="33">
        <f t="shared" si="131"/>
        <v>0.91845144495162412</v>
      </c>
    </row>
    <row r="2078" spans="1:13" ht="27.6">
      <c r="A2078" t="s">
        <v>164</v>
      </c>
      <c r="B2078" t="s">
        <v>228</v>
      </c>
      <c r="C2078" s="14" t="s">
        <v>230</v>
      </c>
      <c r="D2078" t="s">
        <v>465</v>
      </c>
      <c r="E2078" t="s">
        <v>483</v>
      </c>
      <c r="F2078" s="20">
        <v>2050</v>
      </c>
      <c r="G2078" s="20">
        <v>66</v>
      </c>
      <c r="H2078" s="11">
        <v>29584.3612149154</v>
      </c>
      <c r="I2078" s="10">
        <v>3570695.06996415</v>
      </c>
      <c r="J2078" s="33">
        <f t="shared" si="128"/>
        <v>8.2853227831668156E-3</v>
      </c>
      <c r="K2078" s="33">
        <f t="shared" si="129"/>
        <v>8.2510940935031085E-3</v>
      </c>
      <c r="L2078" s="33">
        <f t="shared" si="130"/>
        <v>0.91845144495162412</v>
      </c>
      <c r="M2078" s="33">
        <f t="shared" si="131"/>
        <v>0.91087321565901436</v>
      </c>
    </row>
    <row r="2079" spans="1:13" ht="27.6">
      <c r="A2079" t="s">
        <v>164</v>
      </c>
      <c r="B2079" t="s">
        <v>228</v>
      </c>
      <c r="C2079" s="14" t="s">
        <v>230</v>
      </c>
      <c r="D2079" t="s">
        <v>465</v>
      </c>
      <c r="E2079" t="s">
        <v>483</v>
      </c>
      <c r="F2079" s="20">
        <v>2050</v>
      </c>
      <c r="G2079" s="20">
        <v>67</v>
      </c>
      <c r="H2079" s="11">
        <v>31766.072974425198</v>
      </c>
      <c r="I2079" s="10">
        <v>3487996.1141059701</v>
      </c>
      <c r="J2079" s="33">
        <f t="shared" si="128"/>
        <v>9.1072558383762294E-3</v>
      </c>
      <c r="K2079" s="33">
        <f t="shared" si="129"/>
        <v>9.0659103936375773E-3</v>
      </c>
      <c r="L2079" s="33">
        <f t="shared" si="130"/>
        <v>0.91087321565901436</v>
      </c>
      <c r="M2079" s="33">
        <f t="shared" si="131"/>
        <v>0.90261532070588524</v>
      </c>
    </row>
    <row r="2080" spans="1:13" ht="27.6">
      <c r="A2080" t="s">
        <v>164</v>
      </c>
      <c r="B2080" t="s">
        <v>228</v>
      </c>
      <c r="C2080" s="14" t="s">
        <v>230</v>
      </c>
      <c r="D2080" t="s">
        <v>465</v>
      </c>
      <c r="E2080" t="s">
        <v>483</v>
      </c>
      <c r="F2080" s="20">
        <v>2050</v>
      </c>
      <c r="G2080" s="20">
        <v>68</v>
      </c>
      <c r="H2080" s="11">
        <v>33186.923986260699</v>
      </c>
      <c r="I2080" s="10">
        <v>3310495.8900074102</v>
      </c>
      <c r="J2080" s="33">
        <f t="shared" si="128"/>
        <v>1.002475915660672E-2</v>
      </c>
      <c r="K2080" s="33">
        <f t="shared" si="129"/>
        <v>9.9746787462585695E-3</v>
      </c>
      <c r="L2080" s="33">
        <f t="shared" si="130"/>
        <v>0.90261532070588524</v>
      </c>
      <c r="M2080" s="33">
        <f t="shared" si="131"/>
        <v>0.89361202285039287</v>
      </c>
    </row>
    <row r="2081" spans="1:13" ht="27.6">
      <c r="A2081" t="s">
        <v>164</v>
      </c>
      <c r="B2081" t="s">
        <v>228</v>
      </c>
      <c r="C2081" s="14" t="s">
        <v>230</v>
      </c>
      <c r="D2081" t="s">
        <v>465</v>
      </c>
      <c r="E2081" t="s">
        <v>483</v>
      </c>
      <c r="F2081" s="20">
        <v>2050</v>
      </c>
      <c r="G2081" s="20">
        <v>69</v>
      </c>
      <c r="H2081" s="11">
        <v>35117.735837606102</v>
      </c>
      <c r="I2081" s="10">
        <v>3181843.4924332602</v>
      </c>
      <c r="J2081" s="33">
        <f t="shared" si="128"/>
        <v>1.1036914895757621E-2</v>
      </c>
      <c r="K2081" s="33">
        <f t="shared" si="129"/>
        <v>1.097623160782768E-2</v>
      </c>
      <c r="L2081" s="33">
        <f t="shared" si="130"/>
        <v>0.89361202285039287</v>
      </c>
      <c r="M2081" s="33">
        <f t="shared" si="131"/>
        <v>0.88380353032004755</v>
      </c>
    </row>
    <row r="2082" spans="1:13" ht="27.6">
      <c r="A2082" t="s">
        <v>164</v>
      </c>
      <c r="B2082" t="s">
        <v>242</v>
      </c>
      <c r="C2082" s="14" t="s">
        <v>244</v>
      </c>
      <c r="D2082" t="s">
        <v>465</v>
      </c>
      <c r="E2082" t="s">
        <v>483</v>
      </c>
      <c r="F2082" s="20">
        <v>2025</v>
      </c>
      <c r="G2082" s="20">
        <v>30</v>
      </c>
      <c r="H2082" s="11">
        <v>1282.1480800753</v>
      </c>
      <c r="I2082" s="10">
        <v>4467259.0074498402</v>
      </c>
      <c r="J2082" s="33">
        <f t="shared" si="128"/>
        <v>2.8701001619496906E-4</v>
      </c>
      <c r="K2082" s="33">
        <f t="shared" si="129"/>
        <v>2.8696883276035923E-4</v>
      </c>
      <c r="L2082" s="33">
        <f t="shared" si="130"/>
        <v>1</v>
      </c>
      <c r="M2082" s="33">
        <f t="shared" si="131"/>
        <v>0.99971303116723964</v>
      </c>
    </row>
    <row r="2083" spans="1:13" ht="27.6">
      <c r="A2083" t="s">
        <v>164</v>
      </c>
      <c r="B2083" t="s">
        <v>242</v>
      </c>
      <c r="C2083" s="14" t="s">
        <v>244</v>
      </c>
      <c r="D2083" t="s">
        <v>465</v>
      </c>
      <c r="E2083" t="s">
        <v>483</v>
      </c>
      <c r="F2083" s="20">
        <v>2025</v>
      </c>
      <c r="G2083" s="20">
        <v>31</v>
      </c>
      <c r="H2083" s="11">
        <v>1314.3105824485399</v>
      </c>
      <c r="I2083" s="10">
        <v>4410712.3904493405</v>
      </c>
      <c r="J2083" s="33">
        <f t="shared" si="128"/>
        <v>2.9798147466936621E-4</v>
      </c>
      <c r="K2083" s="33">
        <f t="shared" si="129"/>
        <v>2.9793708259917562E-4</v>
      </c>
      <c r="L2083" s="33">
        <f t="shared" si="130"/>
        <v>0.99971303116723964</v>
      </c>
      <c r="M2083" s="33">
        <f t="shared" si="131"/>
        <v>0.99941517958329729</v>
      </c>
    </row>
    <row r="2084" spans="1:13" ht="27.6">
      <c r="A2084" t="s">
        <v>164</v>
      </c>
      <c r="B2084" t="s">
        <v>242</v>
      </c>
      <c r="C2084" s="14" t="s">
        <v>244</v>
      </c>
      <c r="D2084" t="s">
        <v>465</v>
      </c>
      <c r="E2084" t="s">
        <v>483</v>
      </c>
      <c r="F2084" s="20">
        <v>2025</v>
      </c>
      <c r="G2084" s="20">
        <v>32</v>
      </c>
      <c r="H2084" s="11">
        <v>1357.4098802015201</v>
      </c>
      <c r="I2084" s="10">
        <v>4358505.8007635903</v>
      </c>
      <c r="J2084" s="33">
        <f t="shared" si="128"/>
        <v>3.1143927351518223E-4</v>
      </c>
      <c r="K2084" s="33">
        <f t="shared" si="129"/>
        <v>3.1139078133890497E-4</v>
      </c>
      <c r="L2084" s="33">
        <f t="shared" si="130"/>
        <v>0.99941517958329729</v>
      </c>
      <c r="M2084" s="33">
        <f t="shared" si="131"/>
        <v>0.99910397090964487</v>
      </c>
    </row>
    <row r="2085" spans="1:13" ht="27.6">
      <c r="A2085" t="s">
        <v>164</v>
      </c>
      <c r="B2085" t="s">
        <v>242</v>
      </c>
      <c r="C2085" s="14" t="s">
        <v>244</v>
      </c>
      <c r="D2085" t="s">
        <v>465</v>
      </c>
      <c r="E2085" t="s">
        <v>483</v>
      </c>
      <c r="F2085" s="20">
        <v>2025</v>
      </c>
      <c r="G2085" s="20">
        <v>33</v>
      </c>
      <c r="H2085" s="11">
        <v>1440.82427257987</v>
      </c>
      <c r="I2085" s="10">
        <v>4398745.9279128602</v>
      </c>
      <c r="J2085" s="33">
        <f t="shared" si="128"/>
        <v>3.2755342004113427E-4</v>
      </c>
      <c r="K2085" s="33">
        <f t="shared" si="129"/>
        <v>3.2749978027646343E-4</v>
      </c>
      <c r="L2085" s="33">
        <f t="shared" si="130"/>
        <v>0.99910397090964487</v>
      </c>
      <c r="M2085" s="33">
        <f t="shared" si="131"/>
        <v>0.99877676457869857</v>
      </c>
    </row>
    <row r="2086" spans="1:13" ht="27.6">
      <c r="A2086" t="s">
        <v>164</v>
      </c>
      <c r="B2086" t="s">
        <v>242</v>
      </c>
      <c r="C2086" s="14" t="s">
        <v>244</v>
      </c>
      <c r="D2086" t="s">
        <v>465</v>
      </c>
      <c r="E2086" t="s">
        <v>483</v>
      </c>
      <c r="F2086" s="20">
        <v>2025</v>
      </c>
      <c r="G2086" s="20">
        <v>34</v>
      </c>
      <c r="H2086" s="11">
        <v>1532.7047565907901</v>
      </c>
      <c r="I2086" s="10">
        <v>4419468.5889959903</v>
      </c>
      <c r="J2086" s="33">
        <f t="shared" si="128"/>
        <v>3.4680747825814693E-4</v>
      </c>
      <c r="K2086" s="33">
        <f t="shared" si="129"/>
        <v>3.4674734749617908E-4</v>
      </c>
      <c r="L2086" s="33">
        <f t="shared" si="130"/>
        <v>0.99877676457869857</v>
      </c>
      <c r="M2086" s="33">
        <f t="shared" si="131"/>
        <v>0.99843044138484005</v>
      </c>
    </row>
    <row r="2087" spans="1:13" ht="27.6">
      <c r="A2087" t="s">
        <v>164</v>
      </c>
      <c r="B2087" t="s">
        <v>242</v>
      </c>
      <c r="C2087" s="14" t="s">
        <v>244</v>
      </c>
      <c r="D2087" t="s">
        <v>465</v>
      </c>
      <c r="E2087" t="s">
        <v>483</v>
      </c>
      <c r="F2087" s="20">
        <v>2025</v>
      </c>
      <c r="G2087" s="20">
        <v>35</v>
      </c>
      <c r="H2087" s="11">
        <v>3014.2264534777</v>
      </c>
      <c r="I2087" s="10">
        <v>6509663.36688188</v>
      </c>
      <c r="J2087" s="33">
        <f t="shared" si="128"/>
        <v>4.6303876000910787E-4</v>
      </c>
      <c r="K2087" s="33">
        <f t="shared" si="129"/>
        <v>4.629315741068174E-4</v>
      </c>
      <c r="L2087" s="33">
        <f t="shared" si="130"/>
        <v>0.99843044138484005</v>
      </c>
      <c r="M2087" s="33">
        <f t="shared" si="131"/>
        <v>0.99796823640897359</v>
      </c>
    </row>
    <row r="2088" spans="1:13" ht="27.6">
      <c r="A2088" t="s">
        <v>164</v>
      </c>
      <c r="B2088" t="s">
        <v>242</v>
      </c>
      <c r="C2088" s="14" t="s">
        <v>244</v>
      </c>
      <c r="D2088" t="s">
        <v>465</v>
      </c>
      <c r="E2088" t="s">
        <v>483</v>
      </c>
      <c r="F2088" s="20">
        <v>2025</v>
      </c>
      <c r="G2088" s="20">
        <v>36</v>
      </c>
      <c r="H2088" s="11">
        <v>2253.2709171546499</v>
      </c>
      <c r="I2088" s="10">
        <v>4383096.0054953797</v>
      </c>
      <c r="J2088" s="33">
        <f t="shared" si="128"/>
        <v>5.1408203569567581E-4</v>
      </c>
      <c r="K2088" s="33">
        <f t="shared" si="129"/>
        <v>5.1394991816666735E-4</v>
      </c>
      <c r="L2088" s="33">
        <f t="shared" si="130"/>
        <v>0.99796823640897359</v>
      </c>
      <c r="M2088" s="33">
        <f t="shared" si="131"/>
        <v>0.99745533071553827</v>
      </c>
    </row>
    <row r="2089" spans="1:13" ht="27.6">
      <c r="A2089" t="s">
        <v>164</v>
      </c>
      <c r="B2089" t="s">
        <v>242</v>
      </c>
      <c r="C2089" s="14" t="s">
        <v>244</v>
      </c>
      <c r="D2089" t="s">
        <v>465</v>
      </c>
      <c r="E2089" t="s">
        <v>483</v>
      </c>
      <c r="F2089" s="20">
        <v>2025</v>
      </c>
      <c r="G2089" s="20">
        <v>37</v>
      </c>
      <c r="H2089" s="11">
        <v>2405.1931959128201</v>
      </c>
      <c r="I2089" s="10">
        <v>4369642.2930548899</v>
      </c>
      <c r="J2089" s="33">
        <f t="shared" si="128"/>
        <v>5.5043251474740497E-4</v>
      </c>
      <c r="K2089" s="33">
        <f t="shared" si="129"/>
        <v>5.5028105456156329E-4</v>
      </c>
      <c r="L2089" s="33">
        <f t="shared" si="130"/>
        <v>0.99745533071553827</v>
      </c>
      <c r="M2089" s="33">
        <f t="shared" si="131"/>
        <v>0.99690644994427402</v>
      </c>
    </row>
    <row r="2090" spans="1:13" ht="27.6">
      <c r="A2090" t="s">
        <v>164</v>
      </c>
      <c r="B2090" t="s">
        <v>242</v>
      </c>
      <c r="C2090" s="14" t="s">
        <v>244</v>
      </c>
      <c r="D2090" t="s">
        <v>465</v>
      </c>
      <c r="E2090" t="s">
        <v>483</v>
      </c>
      <c r="F2090" s="20">
        <v>2025</v>
      </c>
      <c r="G2090" s="20">
        <v>38</v>
      </c>
      <c r="H2090" s="11">
        <v>2502.6671884802699</v>
      </c>
      <c r="I2090" s="10">
        <v>4239505.8530855002</v>
      </c>
      <c r="J2090" s="33">
        <f t="shared" si="128"/>
        <v>5.9032049375727029E-4</v>
      </c>
      <c r="K2090" s="33">
        <f t="shared" si="129"/>
        <v>5.9014628889519916E-4</v>
      </c>
      <c r="L2090" s="33">
        <f t="shared" si="130"/>
        <v>0.99690644994427402</v>
      </c>
      <c r="M2090" s="33">
        <f t="shared" si="131"/>
        <v>0.99631812930246377</v>
      </c>
    </row>
    <row r="2091" spans="1:13" ht="27.6">
      <c r="A2091" t="s">
        <v>164</v>
      </c>
      <c r="B2091" t="s">
        <v>242</v>
      </c>
      <c r="C2091" s="14" t="s">
        <v>244</v>
      </c>
      <c r="D2091" t="s">
        <v>465</v>
      </c>
      <c r="E2091" t="s">
        <v>483</v>
      </c>
      <c r="F2091" s="20">
        <v>2025</v>
      </c>
      <c r="G2091" s="20">
        <v>39</v>
      </c>
      <c r="H2091" s="11">
        <v>2667.1474805217499</v>
      </c>
      <c r="I2091" s="10">
        <v>4208510.7208543802</v>
      </c>
      <c r="J2091" s="33">
        <f t="shared" si="128"/>
        <v>6.3375090558882689E-4</v>
      </c>
      <c r="K2091" s="33">
        <f t="shared" si="129"/>
        <v>6.3355012790022869E-4</v>
      </c>
      <c r="L2091" s="33">
        <f t="shared" si="130"/>
        <v>0.99631812930246377</v>
      </c>
      <c r="M2091" s="33">
        <f t="shared" si="131"/>
        <v>0.99568691182421487</v>
      </c>
    </row>
    <row r="2092" spans="1:13" ht="27.6">
      <c r="A2092" t="s">
        <v>164</v>
      </c>
      <c r="B2092" t="s">
        <v>242</v>
      </c>
      <c r="C2092" s="14" t="s">
        <v>244</v>
      </c>
      <c r="D2092" t="s">
        <v>465</v>
      </c>
      <c r="E2092" t="s">
        <v>483</v>
      </c>
      <c r="F2092" s="20">
        <v>2025</v>
      </c>
      <c r="G2092" s="20">
        <v>40</v>
      </c>
      <c r="H2092" s="11">
        <v>3655.2016426387099</v>
      </c>
      <c r="I2092" s="10">
        <v>4272859.9416291798</v>
      </c>
      <c r="J2092" s="33">
        <f t="shared" si="128"/>
        <v>8.5544616312535496E-4</v>
      </c>
      <c r="K2092" s="33">
        <f t="shared" si="129"/>
        <v>8.5508037336823328E-4</v>
      </c>
      <c r="L2092" s="33">
        <f t="shared" si="130"/>
        <v>0.99568691182421487</v>
      </c>
      <c r="M2092" s="33">
        <f t="shared" si="131"/>
        <v>0.99483551948789439</v>
      </c>
    </row>
    <row r="2093" spans="1:13" ht="27.6">
      <c r="A2093" t="s">
        <v>164</v>
      </c>
      <c r="B2093" t="s">
        <v>242</v>
      </c>
      <c r="C2093" s="14" t="s">
        <v>244</v>
      </c>
      <c r="D2093" t="s">
        <v>465</v>
      </c>
      <c r="E2093" t="s">
        <v>483</v>
      </c>
      <c r="F2093" s="20">
        <v>2025</v>
      </c>
      <c r="G2093" s="20">
        <v>41</v>
      </c>
      <c r="H2093" s="11">
        <v>4024.77654221902</v>
      </c>
      <c r="I2093" s="10">
        <v>4362484.6630329899</v>
      </c>
      <c r="J2093" s="33">
        <f t="shared" si="128"/>
        <v>9.2258812422295593E-4</v>
      </c>
      <c r="K2093" s="33">
        <f t="shared" si="129"/>
        <v>9.2216267064904045E-4</v>
      </c>
      <c r="L2093" s="33">
        <f t="shared" si="130"/>
        <v>0.99483551948789439</v>
      </c>
      <c r="M2093" s="33">
        <f t="shared" si="131"/>
        <v>0.99391811930838692</v>
      </c>
    </row>
    <row r="2094" spans="1:13" ht="27.6">
      <c r="A2094" t="s">
        <v>164</v>
      </c>
      <c r="B2094" t="s">
        <v>242</v>
      </c>
      <c r="C2094" s="14" t="s">
        <v>244</v>
      </c>
      <c r="D2094" t="s">
        <v>465</v>
      </c>
      <c r="E2094" t="s">
        <v>483</v>
      </c>
      <c r="F2094" s="20">
        <v>2025</v>
      </c>
      <c r="G2094" s="20">
        <v>42</v>
      </c>
      <c r="H2094" s="11">
        <v>4335.9566966063803</v>
      </c>
      <c r="I2094" s="10">
        <v>4343004.7687664302</v>
      </c>
      <c r="J2094" s="33">
        <f t="shared" si="128"/>
        <v>9.9837714381279582E-4</v>
      </c>
      <c r="K2094" s="33">
        <f t="shared" si="129"/>
        <v>9.9787893116731752E-4</v>
      </c>
      <c r="L2094" s="33">
        <f t="shared" si="130"/>
        <v>0.99391811930838692</v>
      </c>
      <c r="M2094" s="33">
        <f t="shared" si="131"/>
        <v>0.99292630935782367</v>
      </c>
    </row>
    <row r="2095" spans="1:13" ht="27.6">
      <c r="A2095" t="s">
        <v>164</v>
      </c>
      <c r="B2095" t="s">
        <v>242</v>
      </c>
      <c r="C2095" s="14" t="s">
        <v>244</v>
      </c>
      <c r="D2095" t="s">
        <v>465</v>
      </c>
      <c r="E2095" t="s">
        <v>483</v>
      </c>
      <c r="F2095" s="20">
        <v>2025</v>
      </c>
      <c r="G2095" s="20">
        <v>43</v>
      </c>
      <c r="H2095" s="11">
        <v>4567.55397563919</v>
      </c>
      <c r="I2095" s="10">
        <v>4209764.8222979801</v>
      </c>
      <c r="J2095" s="33">
        <f t="shared" si="128"/>
        <v>1.0849902948131681E-3</v>
      </c>
      <c r="K2095" s="33">
        <f t="shared" si="129"/>
        <v>1.0844019056612808E-3</v>
      </c>
      <c r="L2095" s="33">
        <f t="shared" si="130"/>
        <v>0.99292630935782367</v>
      </c>
      <c r="M2095" s="33">
        <f t="shared" si="131"/>
        <v>0.99184957817577479</v>
      </c>
    </row>
    <row r="2096" spans="1:13" ht="27.6">
      <c r="A2096" t="s">
        <v>164</v>
      </c>
      <c r="B2096" t="s">
        <v>242</v>
      </c>
      <c r="C2096" s="14" t="s">
        <v>244</v>
      </c>
      <c r="D2096" t="s">
        <v>465</v>
      </c>
      <c r="E2096" t="s">
        <v>483</v>
      </c>
      <c r="F2096" s="20">
        <v>2025</v>
      </c>
      <c r="G2096" s="20">
        <v>44</v>
      </c>
      <c r="H2096" s="11">
        <v>4896.2444315385201</v>
      </c>
      <c r="I2096" s="10">
        <v>4140245.42433907</v>
      </c>
      <c r="J2096" s="33">
        <f t="shared" si="128"/>
        <v>1.182597631231036E-3</v>
      </c>
      <c r="K2096" s="33">
        <f t="shared" si="129"/>
        <v>1.1818986382219343E-3</v>
      </c>
      <c r="L2096" s="33">
        <f t="shared" si="130"/>
        <v>0.99184957817577479</v>
      </c>
      <c r="M2096" s="33">
        <f t="shared" si="131"/>
        <v>0.99067731251000779</v>
      </c>
    </row>
    <row r="2097" spans="1:13" ht="27.6">
      <c r="A2097" t="s">
        <v>164</v>
      </c>
      <c r="B2097" t="s">
        <v>242</v>
      </c>
      <c r="C2097" s="14" t="s">
        <v>244</v>
      </c>
      <c r="D2097" t="s">
        <v>465</v>
      </c>
      <c r="E2097" t="s">
        <v>483</v>
      </c>
      <c r="F2097" s="20">
        <v>2025</v>
      </c>
      <c r="G2097" s="20">
        <v>45</v>
      </c>
      <c r="H2097" s="11">
        <v>6265.9612618963802</v>
      </c>
      <c r="I2097" s="10">
        <v>4087263.42645959</v>
      </c>
      <c r="J2097" s="33">
        <f t="shared" si="128"/>
        <v>1.533045612213938E-3</v>
      </c>
      <c r="K2097" s="33">
        <f t="shared" si="129"/>
        <v>1.5318710980606332E-3</v>
      </c>
      <c r="L2097" s="33">
        <f t="shared" si="130"/>
        <v>0.99067731251000779</v>
      </c>
      <c r="M2097" s="33">
        <f t="shared" si="131"/>
        <v>0.98915972256746931</v>
      </c>
    </row>
    <row r="2098" spans="1:13" ht="27.6">
      <c r="A2098" t="s">
        <v>164</v>
      </c>
      <c r="B2098" t="s">
        <v>242</v>
      </c>
      <c r="C2098" s="14" t="s">
        <v>244</v>
      </c>
      <c r="D2098" t="s">
        <v>465</v>
      </c>
      <c r="E2098" t="s">
        <v>483</v>
      </c>
      <c r="F2098" s="20">
        <v>2025</v>
      </c>
      <c r="G2098" s="20">
        <v>46</v>
      </c>
      <c r="H2098" s="11">
        <v>6755.6973880814103</v>
      </c>
      <c r="I2098" s="10">
        <v>4028051.8565676999</v>
      </c>
      <c r="J2098" s="33">
        <f t="shared" si="128"/>
        <v>1.6771624667806374E-3</v>
      </c>
      <c r="K2098" s="33">
        <f t="shared" si="129"/>
        <v>1.6757568157554914E-3</v>
      </c>
      <c r="L2098" s="33">
        <f t="shared" si="130"/>
        <v>0.98915972256746931</v>
      </c>
      <c r="M2098" s="33">
        <f t="shared" si="131"/>
        <v>0.98750213142050602</v>
      </c>
    </row>
    <row r="2099" spans="1:13" ht="27.6">
      <c r="A2099" t="s">
        <v>164</v>
      </c>
      <c r="B2099" t="s">
        <v>242</v>
      </c>
      <c r="C2099" s="14" t="s">
        <v>244</v>
      </c>
      <c r="D2099" t="s">
        <v>465</v>
      </c>
      <c r="E2099" t="s">
        <v>483</v>
      </c>
      <c r="F2099" s="20">
        <v>2025</v>
      </c>
      <c r="G2099" s="20">
        <v>47</v>
      </c>
      <c r="H2099" s="11">
        <v>7247.9845780221804</v>
      </c>
      <c r="I2099" s="10">
        <v>3950277.1288906098</v>
      </c>
      <c r="J2099" s="33">
        <f t="shared" si="128"/>
        <v>1.834804076152929E-3</v>
      </c>
      <c r="K2099" s="33">
        <f t="shared" si="129"/>
        <v>1.8331218521617787E-3</v>
      </c>
      <c r="L2099" s="33">
        <f t="shared" si="130"/>
        <v>0.98750213142050602</v>
      </c>
      <c r="M2099" s="33">
        <f t="shared" si="131"/>
        <v>0.98569191968434278</v>
      </c>
    </row>
    <row r="2100" spans="1:13" ht="27.6">
      <c r="A2100" t="s">
        <v>164</v>
      </c>
      <c r="B2100" t="s">
        <v>242</v>
      </c>
      <c r="C2100" s="14" t="s">
        <v>244</v>
      </c>
      <c r="D2100" t="s">
        <v>465</v>
      </c>
      <c r="E2100" t="s">
        <v>483</v>
      </c>
      <c r="F2100" s="20">
        <v>2025</v>
      </c>
      <c r="G2100" s="20">
        <v>48</v>
      </c>
      <c r="H2100" s="11">
        <v>7808.8790591668003</v>
      </c>
      <c r="I2100" s="10">
        <v>3890339.9285664302</v>
      </c>
      <c r="J2100" s="33">
        <f t="shared" si="128"/>
        <v>2.0072485187802936E-3</v>
      </c>
      <c r="K2100" s="33">
        <f t="shared" si="129"/>
        <v>2.0052353426790459E-3</v>
      </c>
      <c r="L2100" s="33">
        <f t="shared" si="130"/>
        <v>0.98569191968434278</v>
      </c>
      <c r="M2100" s="33">
        <f t="shared" si="131"/>
        <v>0.98371537540999854</v>
      </c>
    </row>
    <row r="2101" spans="1:13" ht="27.6">
      <c r="A2101" t="s">
        <v>164</v>
      </c>
      <c r="B2101" t="s">
        <v>242</v>
      </c>
      <c r="C2101" s="14" t="s">
        <v>244</v>
      </c>
      <c r="D2101" t="s">
        <v>465</v>
      </c>
      <c r="E2101" t="s">
        <v>483</v>
      </c>
      <c r="F2101" s="20">
        <v>2025</v>
      </c>
      <c r="G2101" s="20">
        <v>49</v>
      </c>
      <c r="H2101" s="11">
        <v>8367.9312265040007</v>
      </c>
      <c r="I2101" s="10">
        <v>3818493.2699654298</v>
      </c>
      <c r="J2101" s="33">
        <f t="shared" si="128"/>
        <v>2.191422279652141E-3</v>
      </c>
      <c r="K2101" s="33">
        <f t="shared" si="129"/>
        <v>2.1890228668771661E-3</v>
      </c>
      <c r="L2101" s="33">
        <f t="shared" si="130"/>
        <v>0.98371537540999854</v>
      </c>
      <c r="M2101" s="33">
        <f t="shared" si="131"/>
        <v>0.98156199995872739</v>
      </c>
    </row>
    <row r="2102" spans="1:13" ht="27.6">
      <c r="A2102" t="s">
        <v>164</v>
      </c>
      <c r="B2102" t="s">
        <v>242</v>
      </c>
      <c r="C2102" s="14" t="s">
        <v>244</v>
      </c>
      <c r="D2102" t="s">
        <v>465</v>
      </c>
      <c r="E2102" t="s">
        <v>483</v>
      </c>
      <c r="F2102" s="20">
        <v>2025</v>
      </c>
      <c r="G2102" s="20">
        <v>50</v>
      </c>
      <c r="H2102" s="11">
        <v>9610.1849023972209</v>
      </c>
      <c r="I2102" s="10">
        <v>3746208.3894556002</v>
      </c>
      <c r="J2102" s="33">
        <f t="shared" si="128"/>
        <v>2.5653097487707498E-3</v>
      </c>
      <c r="K2102" s="33">
        <f t="shared" si="129"/>
        <v>2.562022153551391E-3</v>
      </c>
      <c r="L2102" s="33">
        <f t="shared" si="130"/>
        <v>0.98156199995872739</v>
      </c>
      <c r="M2102" s="33">
        <f t="shared" si="131"/>
        <v>0.9790472163697489</v>
      </c>
    </row>
    <row r="2103" spans="1:13" ht="27.6">
      <c r="A2103" t="s">
        <v>164</v>
      </c>
      <c r="B2103" t="s">
        <v>242</v>
      </c>
      <c r="C2103" s="14" t="s">
        <v>244</v>
      </c>
      <c r="D2103" t="s">
        <v>465</v>
      </c>
      <c r="E2103" t="s">
        <v>483</v>
      </c>
      <c r="F2103" s="20">
        <v>2025</v>
      </c>
      <c r="G2103" s="20">
        <v>51</v>
      </c>
      <c r="H2103" s="11">
        <v>10192.072146950301</v>
      </c>
      <c r="I2103" s="10">
        <v>3645044.2152322298</v>
      </c>
      <c r="J2103" s="33">
        <f t="shared" si="128"/>
        <v>2.7961449971879017E-3</v>
      </c>
      <c r="K2103" s="33">
        <f t="shared" si="129"/>
        <v>2.7922394247955618E-3</v>
      </c>
      <c r="L2103" s="33">
        <f t="shared" si="130"/>
        <v>0.9790472163697489</v>
      </c>
      <c r="M2103" s="33">
        <f t="shared" si="131"/>
        <v>0.97631348213346492</v>
      </c>
    </row>
    <row r="2104" spans="1:13" ht="27.6">
      <c r="A2104" t="s">
        <v>164</v>
      </c>
      <c r="B2104" t="s">
        <v>242</v>
      </c>
      <c r="C2104" s="14" t="s">
        <v>244</v>
      </c>
      <c r="D2104" t="s">
        <v>465</v>
      </c>
      <c r="E2104" t="s">
        <v>483</v>
      </c>
      <c r="F2104" s="20">
        <v>2025</v>
      </c>
      <c r="G2104" s="20">
        <v>52</v>
      </c>
      <c r="H2104" s="11">
        <v>10993.032719791599</v>
      </c>
      <c r="I2104" s="10">
        <v>3606935.9642908699</v>
      </c>
      <c r="J2104" s="33">
        <f t="shared" si="128"/>
        <v>3.0477482352401146E-3</v>
      </c>
      <c r="K2104" s="33">
        <f t="shared" si="129"/>
        <v>3.043108565299546E-3</v>
      </c>
      <c r="L2104" s="33">
        <f t="shared" si="130"/>
        <v>0.97631348213346492</v>
      </c>
      <c r="M2104" s="33">
        <f t="shared" si="131"/>
        <v>0.97334245421356713</v>
      </c>
    </row>
    <row r="2105" spans="1:13" ht="27.6">
      <c r="A2105" t="s">
        <v>164</v>
      </c>
      <c r="B2105" t="s">
        <v>242</v>
      </c>
      <c r="C2105" s="14" t="s">
        <v>244</v>
      </c>
      <c r="D2105" t="s">
        <v>465</v>
      </c>
      <c r="E2105" t="s">
        <v>483</v>
      </c>
      <c r="F2105" s="20">
        <v>2025</v>
      </c>
      <c r="G2105" s="20">
        <v>53</v>
      </c>
      <c r="H2105" s="11">
        <v>11313.874698071701</v>
      </c>
      <c r="I2105" s="10">
        <v>3400438.0937404898</v>
      </c>
      <c r="J2105" s="33">
        <f t="shared" si="128"/>
        <v>3.3271814943192841E-3</v>
      </c>
      <c r="K2105" s="33">
        <f t="shared" si="129"/>
        <v>3.3216525595941571E-3</v>
      </c>
      <c r="L2105" s="33">
        <f t="shared" si="130"/>
        <v>0.97334245421356713</v>
      </c>
      <c r="M2105" s="33">
        <f t="shared" si="131"/>
        <v>0.97010934875916699</v>
      </c>
    </row>
    <row r="2106" spans="1:13" ht="27.6">
      <c r="A2106" t="s">
        <v>164</v>
      </c>
      <c r="B2106" t="s">
        <v>242</v>
      </c>
      <c r="C2106" s="14" t="s">
        <v>244</v>
      </c>
      <c r="D2106" t="s">
        <v>465</v>
      </c>
      <c r="E2106" t="s">
        <v>483</v>
      </c>
      <c r="F2106" s="20">
        <v>2025</v>
      </c>
      <c r="G2106" s="20">
        <v>54</v>
      </c>
      <c r="H2106" s="11">
        <v>12051.260871603101</v>
      </c>
      <c r="I2106" s="10">
        <v>3319306.0235897298</v>
      </c>
      <c r="J2106" s="33">
        <f t="shared" si="128"/>
        <v>3.6306567655880143E-3</v>
      </c>
      <c r="K2106" s="33">
        <f t="shared" si="129"/>
        <v>3.6240739004310685E-3</v>
      </c>
      <c r="L2106" s="33">
        <f t="shared" si="130"/>
        <v>0.97010934875916699</v>
      </c>
      <c r="M2106" s="33">
        <f t="shared" si="131"/>
        <v>0.96659360078776468</v>
      </c>
    </row>
    <row r="2107" spans="1:13" ht="27.6">
      <c r="A2107" t="s">
        <v>164</v>
      </c>
      <c r="B2107" t="s">
        <v>242</v>
      </c>
      <c r="C2107" s="14" t="s">
        <v>244</v>
      </c>
      <c r="D2107" t="s">
        <v>465</v>
      </c>
      <c r="E2107" t="s">
        <v>483</v>
      </c>
      <c r="F2107" s="20">
        <v>2025</v>
      </c>
      <c r="G2107" s="20">
        <v>55</v>
      </c>
      <c r="H2107" s="11">
        <v>13114.408314013401</v>
      </c>
      <c r="I2107" s="10">
        <v>3243129.6175784101</v>
      </c>
      <c r="J2107" s="33">
        <f t="shared" si="128"/>
        <v>4.0437509012685429E-3</v>
      </c>
      <c r="K2107" s="33">
        <f t="shared" si="129"/>
        <v>4.0355859499768831E-3</v>
      </c>
      <c r="L2107" s="33">
        <f t="shared" si="130"/>
        <v>0.96659360078776468</v>
      </c>
      <c r="M2107" s="33">
        <f t="shared" si="131"/>
        <v>0.96269282923308797</v>
      </c>
    </row>
    <row r="2108" spans="1:13" ht="27.6">
      <c r="A2108" t="s">
        <v>164</v>
      </c>
      <c r="B2108" t="s">
        <v>242</v>
      </c>
      <c r="C2108" s="14" t="s">
        <v>244</v>
      </c>
      <c r="D2108" t="s">
        <v>465</v>
      </c>
      <c r="E2108" t="s">
        <v>483</v>
      </c>
      <c r="F2108" s="20">
        <v>2025</v>
      </c>
      <c r="G2108" s="20">
        <v>56</v>
      </c>
      <c r="H2108" s="11">
        <v>13941.4749782777</v>
      </c>
      <c r="I2108" s="10">
        <v>3157182.6324039102</v>
      </c>
      <c r="J2108" s="33">
        <f t="shared" si="128"/>
        <v>4.4157961706708495E-3</v>
      </c>
      <c r="K2108" s="33">
        <f t="shared" si="129"/>
        <v>4.4060608777216625E-3</v>
      </c>
      <c r="L2108" s="33">
        <f t="shared" si="130"/>
        <v>0.96269282923308797</v>
      </c>
      <c r="M2108" s="33">
        <f t="shared" si="131"/>
        <v>0.95845114602094084</v>
      </c>
    </row>
    <row r="2109" spans="1:13" ht="27.6">
      <c r="A2109" t="s">
        <v>164</v>
      </c>
      <c r="B2109" t="s">
        <v>242</v>
      </c>
      <c r="C2109" s="14" t="s">
        <v>244</v>
      </c>
      <c r="D2109" t="s">
        <v>465</v>
      </c>
      <c r="E2109" t="s">
        <v>483</v>
      </c>
      <c r="F2109" s="20">
        <v>2025</v>
      </c>
      <c r="G2109" s="20">
        <v>57</v>
      </c>
      <c r="H2109" s="11">
        <v>14716.566994905401</v>
      </c>
      <c r="I2109" s="10">
        <v>3051443.9184786002</v>
      </c>
      <c r="J2109" s="33">
        <f t="shared" si="128"/>
        <v>4.8228207327640615E-3</v>
      </c>
      <c r="K2109" s="33">
        <f t="shared" si="129"/>
        <v>4.8112096064802934E-3</v>
      </c>
      <c r="L2109" s="33">
        <f t="shared" si="130"/>
        <v>0.95845114602094084</v>
      </c>
      <c r="M2109" s="33">
        <f t="shared" si="131"/>
        <v>0.95383983665986283</v>
      </c>
    </row>
    <row r="2110" spans="1:13" ht="27.6">
      <c r="A2110" t="s">
        <v>164</v>
      </c>
      <c r="B2110" t="s">
        <v>242</v>
      </c>
      <c r="C2110" s="14" t="s">
        <v>244</v>
      </c>
      <c r="D2110" t="s">
        <v>465</v>
      </c>
      <c r="E2110" t="s">
        <v>483</v>
      </c>
      <c r="F2110" s="20">
        <v>2025</v>
      </c>
      <c r="G2110" s="20">
        <v>58</v>
      </c>
      <c r="H2110" s="11">
        <v>15362.469991530599</v>
      </c>
      <c r="I2110" s="10">
        <v>2913456.2078040801</v>
      </c>
      <c r="J2110" s="33">
        <f t="shared" si="128"/>
        <v>5.2729366414982241E-3</v>
      </c>
      <c r="K2110" s="33">
        <f t="shared" si="129"/>
        <v>5.2590591135750486E-3</v>
      </c>
      <c r="L2110" s="33">
        <f t="shared" si="130"/>
        <v>0.95383983665986283</v>
      </c>
      <c r="M2110" s="33">
        <f t="shared" si="131"/>
        <v>0.94882353657398588</v>
      </c>
    </row>
    <row r="2111" spans="1:13" ht="27.6">
      <c r="A2111" t="s">
        <v>164</v>
      </c>
      <c r="B2111" t="s">
        <v>242</v>
      </c>
      <c r="C2111" s="14" t="s">
        <v>244</v>
      </c>
      <c r="D2111" t="s">
        <v>465</v>
      </c>
      <c r="E2111" t="s">
        <v>483</v>
      </c>
      <c r="F2111" s="20">
        <v>2025</v>
      </c>
      <c r="G2111" s="20">
        <v>59</v>
      </c>
      <c r="H2111" s="11">
        <v>16204.593492968301</v>
      </c>
      <c r="I2111" s="10">
        <v>2813535.5861543701</v>
      </c>
      <c r="J2111" s="33">
        <f t="shared" si="128"/>
        <v>5.7595125409866431E-3</v>
      </c>
      <c r="K2111" s="33">
        <f t="shared" si="129"/>
        <v>5.7429583452456301E-3</v>
      </c>
      <c r="L2111" s="33">
        <f t="shared" si="130"/>
        <v>0.94882353657398588</v>
      </c>
      <c r="M2111" s="33">
        <f t="shared" si="131"/>
        <v>0.94337448252645284</v>
      </c>
    </row>
    <row r="2112" spans="1:13" ht="27.6">
      <c r="A2112" t="s">
        <v>164</v>
      </c>
      <c r="B2112" t="s">
        <v>242</v>
      </c>
      <c r="C2112" s="14" t="s">
        <v>244</v>
      </c>
      <c r="D2112" t="s">
        <v>465</v>
      </c>
      <c r="E2112" t="s">
        <v>483</v>
      </c>
      <c r="F2112" s="20">
        <v>2025</v>
      </c>
      <c r="G2112" s="20">
        <v>60</v>
      </c>
      <c r="H2112" s="11">
        <v>17432.432455027501</v>
      </c>
      <c r="I2112" s="10">
        <v>2691047.1715373602</v>
      </c>
      <c r="J2112" s="33">
        <f t="shared" si="128"/>
        <v>6.4779364105567051E-3</v>
      </c>
      <c r="K2112" s="33">
        <f t="shared" si="129"/>
        <v>6.4569998135295403E-3</v>
      </c>
      <c r="L2112" s="33">
        <f t="shared" si="130"/>
        <v>0.94337448252645284</v>
      </c>
      <c r="M2112" s="33">
        <f t="shared" si="131"/>
        <v>0.93728311366869099</v>
      </c>
    </row>
    <row r="2113" spans="1:13" ht="27.6">
      <c r="A2113" t="s">
        <v>164</v>
      </c>
      <c r="B2113" t="s">
        <v>242</v>
      </c>
      <c r="C2113" s="14" t="s">
        <v>244</v>
      </c>
      <c r="D2113" t="s">
        <v>465</v>
      </c>
      <c r="E2113" t="s">
        <v>483</v>
      </c>
      <c r="F2113" s="20">
        <v>2025</v>
      </c>
      <c r="G2113" s="20">
        <v>61</v>
      </c>
      <c r="H2113" s="11">
        <v>18175.1347007144</v>
      </c>
      <c r="I2113" s="10">
        <v>2568096.9497317299</v>
      </c>
      <c r="J2113" s="33">
        <f t="shared" si="128"/>
        <v>7.0772774768542209E-3</v>
      </c>
      <c r="K2113" s="33">
        <f t="shared" si="129"/>
        <v>7.0522925251698121E-3</v>
      </c>
      <c r="L2113" s="33">
        <f t="shared" si="130"/>
        <v>0.93728311366869099</v>
      </c>
      <c r="M2113" s="33">
        <f t="shared" si="131"/>
        <v>0.9306731189721974</v>
      </c>
    </row>
    <row r="2114" spans="1:13" ht="27.6">
      <c r="A2114" t="s">
        <v>164</v>
      </c>
      <c r="B2114" t="s">
        <v>242</v>
      </c>
      <c r="C2114" s="14" t="s">
        <v>244</v>
      </c>
      <c r="D2114" t="s">
        <v>465</v>
      </c>
      <c r="E2114" t="s">
        <v>483</v>
      </c>
      <c r="F2114" s="20">
        <v>2025</v>
      </c>
      <c r="G2114" s="20">
        <v>62</v>
      </c>
      <c r="H2114" s="11">
        <v>18959.225049961198</v>
      </c>
      <c r="I2114" s="10">
        <v>2450910.0658219899</v>
      </c>
      <c r="J2114" s="33">
        <f t="shared" ref="J2114:J2177" si="132">IF(I2114&gt;0,H2114/I2114,0)</f>
        <v>7.7355857786656993E-3</v>
      </c>
      <c r="K2114" s="33">
        <f t="shared" ref="K2114:K2177" si="133">1-EXP(-J2114)</f>
        <v>7.7057431346858607E-3</v>
      </c>
      <c r="L2114" s="33">
        <f t="shared" ref="L2114:L2177" si="134">IF(G2114=30,1,M2113)</f>
        <v>0.9306731189721974</v>
      </c>
      <c r="M2114" s="33">
        <f t="shared" ref="M2114:M2177" si="135">L2114*(1-K2114)</f>
        <v>0.9235015909750407</v>
      </c>
    </row>
    <row r="2115" spans="1:13" ht="27.6">
      <c r="A2115" t="s">
        <v>164</v>
      </c>
      <c r="B2115" t="s">
        <v>242</v>
      </c>
      <c r="C2115" s="14" t="s">
        <v>244</v>
      </c>
      <c r="D2115" t="s">
        <v>465</v>
      </c>
      <c r="E2115" t="s">
        <v>483</v>
      </c>
      <c r="F2115" s="20">
        <v>2025</v>
      </c>
      <c r="G2115" s="20">
        <v>63</v>
      </c>
      <c r="H2115" s="11">
        <v>19605.602862784101</v>
      </c>
      <c r="I2115" s="10">
        <v>2307352.6622382002</v>
      </c>
      <c r="J2115" s="33">
        <f t="shared" si="132"/>
        <v>8.4970118281641818E-3</v>
      </c>
      <c r="K2115" s="33">
        <f t="shared" si="133"/>
        <v>8.4610142525888277E-3</v>
      </c>
      <c r="L2115" s="33">
        <f t="shared" si="134"/>
        <v>0.9235015909750407</v>
      </c>
      <c r="M2115" s="33">
        <f t="shared" si="135"/>
        <v>0.9156878308515124</v>
      </c>
    </row>
    <row r="2116" spans="1:13" ht="27.6">
      <c r="A2116" t="s">
        <v>164</v>
      </c>
      <c r="B2116" t="s">
        <v>242</v>
      </c>
      <c r="C2116" s="14" t="s">
        <v>244</v>
      </c>
      <c r="D2116" t="s">
        <v>465</v>
      </c>
      <c r="E2116" t="s">
        <v>483</v>
      </c>
      <c r="F2116" s="20">
        <v>2025</v>
      </c>
      <c r="G2116" s="20">
        <v>64</v>
      </c>
      <c r="H2116" s="11">
        <v>20354.8072095303</v>
      </c>
      <c r="I2116" s="10">
        <v>2189442.45160812</v>
      </c>
      <c r="J2116" s="33">
        <f t="shared" si="132"/>
        <v>9.2967993721780311E-3</v>
      </c>
      <c r="K2116" s="33">
        <f t="shared" si="133"/>
        <v>9.2537177433495987E-3</v>
      </c>
      <c r="L2116" s="33">
        <f t="shared" si="134"/>
        <v>0.9156878308515124</v>
      </c>
      <c r="M2116" s="33">
        <f t="shared" si="135"/>
        <v>0.9072143141237925</v>
      </c>
    </row>
    <row r="2117" spans="1:13" ht="27.6">
      <c r="A2117" t="s">
        <v>164</v>
      </c>
      <c r="B2117" t="s">
        <v>242</v>
      </c>
      <c r="C2117" s="14" t="s">
        <v>244</v>
      </c>
      <c r="D2117" t="s">
        <v>465</v>
      </c>
      <c r="E2117" t="s">
        <v>483</v>
      </c>
      <c r="F2117" s="20">
        <v>2025</v>
      </c>
      <c r="G2117" s="20">
        <v>65</v>
      </c>
      <c r="H2117" s="11">
        <v>20553.237955704699</v>
      </c>
      <c r="I2117" s="10">
        <v>2067379.2956157301</v>
      </c>
      <c r="J2117" s="33">
        <f t="shared" si="132"/>
        <v>9.9416870427655613E-3</v>
      </c>
      <c r="K2117" s="33">
        <f t="shared" si="133"/>
        <v>9.8924318339006501E-3</v>
      </c>
      <c r="L2117" s="33">
        <f t="shared" si="134"/>
        <v>0.9072143141237925</v>
      </c>
      <c r="M2117" s="33">
        <f t="shared" si="135"/>
        <v>0.89823975836258396</v>
      </c>
    </row>
    <row r="2118" spans="1:13" ht="27.6">
      <c r="A2118" t="s">
        <v>164</v>
      </c>
      <c r="B2118" t="s">
        <v>242</v>
      </c>
      <c r="C2118" s="14" t="s">
        <v>244</v>
      </c>
      <c r="D2118" t="s">
        <v>465</v>
      </c>
      <c r="E2118" t="s">
        <v>483</v>
      </c>
      <c r="F2118" s="20">
        <v>2025</v>
      </c>
      <c r="G2118" s="20">
        <v>66</v>
      </c>
      <c r="H2118" s="11">
        <v>21116.589501594299</v>
      </c>
      <c r="I2118" s="10">
        <v>1938977.04767675</v>
      </c>
      <c r="J2118" s="33">
        <f t="shared" si="132"/>
        <v>1.0890582499104795E-2</v>
      </c>
      <c r="K2118" s="33">
        <f t="shared" si="133"/>
        <v>1.0831494799868446E-2</v>
      </c>
      <c r="L2118" s="33">
        <f t="shared" si="134"/>
        <v>0.89823975836258396</v>
      </c>
      <c r="M2118" s="33">
        <f t="shared" si="135"/>
        <v>0.88851047909084457</v>
      </c>
    </row>
    <row r="2119" spans="1:13" ht="27.6">
      <c r="A2119" t="s">
        <v>164</v>
      </c>
      <c r="B2119" t="s">
        <v>242</v>
      </c>
      <c r="C2119" s="14" t="s">
        <v>244</v>
      </c>
      <c r="D2119" t="s">
        <v>465</v>
      </c>
      <c r="E2119" t="s">
        <v>483</v>
      </c>
      <c r="F2119" s="20">
        <v>2025</v>
      </c>
      <c r="G2119" s="20">
        <v>67</v>
      </c>
      <c r="H2119" s="11">
        <v>21637.9683179739</v>
      </c>
      <c r="I2119" s="10">
        <v>1812804.58670767</v>
      </c>
      <c r="J2119" s="33">
        <f t="shared" si="132"/>
        <v>1.193618356696226E-2</v>
      </c>
      <c r="K2119" s="33">
        <f t="shared" si="133"/>
        <v>1.1865229913746944E-2</v>
      </c>
      <c r="L2119" s="33">
        <f t="shared" si="134"/>
        <v>0.88851047909084457</v>
      </c>
      <c r="M2119" s="33">
        <f t="shared" si="135"/>
        <v>0.87796809797565822</v>
      </c>
    </row>
    <row r="2120" spans="1:13" ht="27.6">
      <c r="A2120" t="s">
        <v>164</v>
      </c>
      <c r="B2120" t="s">
        <v>242</v>
      </c>
      <c r="C2120" s="14" t="s">
        <v>244</v>
      </c>
      <c r="D2120" t="s">
        <v>465</v>
      </c>
      <c r="E2120" t="s">
        <v>483</v>
      </c>
      <c r="F2120" s="20">
        <v>2025</v>
      </c>
      <c r="G2120" s="20">
        <v>68</v>
      </c>
      <c r="H2120" s="11">
        <v>22430.959536102499</v>
      </c>
      <c r="I2120" s="10">
        <v>1708817.0374286999</v>
      </c>
      <c r="J2120" s="33">
        <f t="shared" si="132"/>
        <v>1.3126601060728497E-2</v>
      </c>
      <c r="K2120" s="33">
        <f t="shared" si="133"/>
        <v>1.3040822968160448E-2</v>
      </c>
      <c r="L2120" s="33">
        <f t="shared" si="134"/>
        <v>0.87796809797565822</v>
      </c>
      <c r="M2120" s="33">
        <f t="shared" si="135"/>
        <v>0.86651867143826511</v>
      </c>
    </row>
    <row r="2121" spans="1:13" ht="27.6">
      <c r="A2121" t="s">
        <v>164</v>
      </c>
      <c r="B2121" t="s">
        <v>242</v>
      </c>
      <c r="C2121" s="14" t="s">
        <v>244</v>
      </c>
      <c r="D2121" t="s">
        <v>465</v>
      </c>
      <c r="E2121" t="s">
        <v>483</v>
      </c>
      <c r="F2121" s="20">
        <v>2025</v>
      </c>
      <c r="G2121" s="20">
        <v>69</v>
      </c>
      <c r="H2121" s="11">
        <v>22874.6371375735</v>
      </c>
      <c r="I2121" s="10">
        <v>1588246.5017458</v>
      </c>
      <c r="J2121" s="33">
        <f t="shared" si="132"/>
        <v>1.4402447675741585E-2</v>
      </c>
      <c r="K2121" s="33">
        <f t="shared" si="133"/>
        <v>1.4299228556376442E-2</v>
      </c>
      <c r="L2121" s="33">
        <f t="shared" si="134"/>
        <v>0.86651867143826511</v>
      </c>
      <c r="M2121" s="33">
        <f t="shared" si="135"/>
        <v>0.85412812290700169</v>
      </c>
    </row>
    <row r="2122" spans="1:13" ht="27.6">
      <c r="A2122" t="s">
        <v>164</v>
      </c>
      <c r="B2122" t="s">
        <v>242</v>
      </c>
      <c r="C2122" s="14" t="s">
        <v>244</v>
      </c>
      <c r="D2122" t="s">
        <v>465</v>
      </c>
      <c r="E2122" t="s">
        <v>483</v>
      </c>
      <c r="F2122" s="20">
        <v>2026</v>
      </c>
      <c r="G2122" s="20">
        <v>30</v>
      </c>
      <c r="H2122" s="11">
        <v>1298.2598451834899</v>
      </c>
      <c r="I2122" s="10">
        <v>4533066.0543112801</v>
      </c>
      <c r="J2122" s="33">
        <f t="shared" si="132"/>
        <v>2.8639773381390485E-4</v>
      </c>
      <c r="K2122" s="33">
        <f t="shared" si="133"/>
        <v>2.8635672589794048E-4</v>
      </c>
      <c r="L2122" s="33">
        <f t="shared" si="134"/>
        <v>1</v>
      </c>
      <c r="M2122" s="33">
        <f t="shared" si="135"/>
        <v>0.99971364327410206</v>
      </c>
    </row>
    <row r="2123" spans="1:13" ht="27.6">
      <c r="A2123" t="s">
        <v>164</v>
      </c>
      <c r="B2123" t="s">
        <v>242</v>
      </c>
      <c r="C2123" s="14" t="s">
        <v>244</v>
      </c>
      <c r="D2123" t="s">
        <v>465</v>
      </c>
      <c r="E2123" t="s">
        <v>483</v>
      </c>
      <c r="F2123" s="20">
        <v>2026</v>
      </c>
      <c r="G2123" s="20">
        <v>31</v>
      </c>
      <c r="H2123" s="11">
        <v>1325.68166489398</v>
      </c>
      <c r="I2123" s="10">
        <v>4460323.1301352903</v>
      </c>
      <c r="J2123" s="33">
        <f t="shared" si="132"/>
        <v>2.9721650791111393E-4</v>
      </c>
      <c r="K2123" s="33">
        <f t="shared" si="133"/>
        <v>2.9717234346038346E-4</v>
      </c>
      <c r="L2123" s="33">
        <f t="shared" si="134"/>
        <v>0.99971364327410206</v>
      </c>
      <c r="M2123" s="33">
        <f t="shared" si="135"/>
        <v>0.99941655602794099</v>
      </c>
    </row>
    <row r="2124" spans="1:13" ht="27.6">
      <c r="A2124" t="s">
        <v>164</v>
      </c>
      <c r="B2124" t="s">
        <v>242</v>
      </c>
      <c r="C2124" s="14" t="s">
        <v>244</v>
      </c>
      <c r="D2124" t="s">
        <v>465</v>
      </c>
      <c r="E2124" t="s">
        <v>483</v>
      </c>
      <c r="F2124" s="20">
        <v>2026</v>
      </c>
      <c r="G2124" s="20">
        <v>32</v>
      </c>
      <c r="H2124" s="11">
        <v>1368.4276480884901</v>
      </c>
      <c r="I2124" s="10">
        <v>4404106.5240057101</v>
      </c>
      <c r="J2124" s="33">
        <f t="shared" si="132"/>
        <v>3.1071629185841097E-4</v>
      </c>
      <c r="K2124" s="33">
        <f t="shared" si="133"/>
        <v>3.1066802455070874E-4</v>
      </c>
      <c r="L2124" s="33">
        <f t="shared" si="134"/>
        <v>0.99941655602794099</v>
      </c>
      <c r="M2124" s="33">
        <f t="shared" si="135"/>
        <v>0.9991060692607765</v>
      </c>
    </row>
    <row r="2125" spans="1:13" ht="27.6">
      <c r="A2125" t="s">
        <v>164</v>
      </c>
      <c r="B2125" t="s">
        <v>242</v>
      </c>
      <c r="C2125" s="14" t="s">
        <v>244</v>
      </c>
      <c r="D2125" t="s">
        <v>465</v>
      </c>
      <c r="E2125" t="s">
        <v>483</v>
      </c>
      <c r="F2125" s="20">
        <v>2026</v>
      </c>
      <c r="G2125" s="20">
        <v>33</v>
      </c>
      <c r="H2125" s="11">
        <v>1422.90921031332</v>
      </c>
      <c r="I2125" s="10">
        <v>4351715.8823931897</v>
      </c>
      <c r="J2125" s="33">
        <f t="shared" si="132"/>
        <v>3.2697658780306288E-4</v>
      </c>
      <c r="K2125" s="33">
        <f t="shared" si="133"/>
        <v>3.2692313678450713E-4</v>
      </c>
      <c r="L2125" s="33">
        <f t="shared" si="134"/>
        <v>0.9991060692607765</v>
      </c>
      <c r="M2125" s="33">
        <f t="shared" si="135"/>
        <v>0.99877943837063332</v>
      </c>
    </row>
    <row r="2126" spans="1:13" ht="27.6">
      <c r="A2126" t="s">
        <v>164</v>
      </c>
      <c r="B2126" t="s">
        <v>242</v>
      </c>
      <c r="C2126" s="14" t="s">
        <v>244</v>
      </c>
      <c r="D2126" t="s">
        <v>465</v>
      </c>
      <c r="E2126" t="s">
        <v>483</v>
      </c>
      <c r="F2126" s="20">
        <v>2026</v>
      </c>
      <c r="G2126" s="20">
        <v>34</v>
      </c>
      <c r="H2126" s="11">
        <v>1519.91955333838</v>
      </c>
      <c r="I2126" s="10">
        <v>4391578.8229304198</v>
      </c>
      <c r="J2126" s="33">
        <f t="shared" si="132"/>
        <v>3.4609866169364701E-4</v>
      </c>
      <c r="K2126" s="33">
        <f t="shared" si="133"/>
        <v>3.4603877646077752E-4</v>
      </c>
      <c r="L2126" s="33">
        <f t="shared" si="134"/>
        <v>0.99877943837063332</v>
      </c>
      <c r="M2126" s="33">
        <f t="shared" si="135"/>
        <v>0.99843382195582542</v>
      </c>
    </row>
    <row r="2127" spans="1:13" ht="27.6">
      <c r="A2127" t="s">
        <v>164</v>
      </c>
      <c r="B2127" t="s">
        <v>242</v>
      </c>
      <c r="C2127" s="14" t="s">
        <v>244</v>
      </c>
      <c r="D2127" t="s">
        <v>465</v>
      </c>
      <c r="E2127" t="s">
        <v>483</v>
      </c>
      <c r="F2127" s="20">
        <v>2026</v>
      </c>
      <c r="G2127" s="20">
        <v>35</v>
      </c>
      <c r="H2127" s="11">
        <v>2109.6572490184799</v>
      </c>
      <c r="I2127" s="10">
        <v>4411882.7198035801</v>
      </c>
      <c r="J2127" s="33">
        <f t="shared" si="132"/>
        <v>4.781761853162777E-4</v>
      </c>
      <c r="K2127" s="33">
        <f t="shared" si="133"/>
        <v>4.7806187730470295E-4</v>
      </c>
      <c r="L2127" s="33">
        <f t="shared" si="134"/>
        <v>0.99843382195582542</v>
      </c>
      <c r="M2127" s="33">
        <f t="shared" si="135"/>
        <v>0.9979565088085367</v>
      </c>
    </row>
    <row r="2128" spans="1:13" ht="27.6">
      <c r="A2128" t="s">
        <v>164</v>
      </c>
      <c r="B2128" t="s">
        <v>242</v>
      </c>
      <c r="C2128" s="14" t="s">
        <v>244</v>
      </c>
      <c r="D2128" t="s">
        <v>465</v>
      </c>
      <c r="E2128" t="s">
        <v>483</v>
      </c>
      <c r="F2128" s="20">
        <v>2026</v>
      </c>
      <c r="G2128" s="20">
        <v>36</v>
      </c>
      <c r="H2128" s="11">
        <v>3192.88569750543</v>
      </c>
      <c r="I2128" s="10">
        <v>6497475.9636039501</v>
      </c>
      <c r="J2128" s="33">
        <f t="shared" si="132"/>
        <v>4.9140400293753983E-4</v>
      </c>
      <c r="K2128" s="33">
        <f t="shared" si="133"/>
        <v>4.9128328376524255E-4</v>
      </c>
      <c r="L2128" s="33">
        <f t="shared" si="134"/>
        <v>0.9979565088085367</v>
      </c>
      <c r="M2128" s="33">
        <f t="shared" si="135"/>
        <v>0.99746622945783436</v>
      </c>
    </row>
    <row r="2129" spans="1:13" ht="27.6">
      <c r="A2129" t="s">
        <v>164</v>
      </c>
      <c r="B2129" t="s">
        <v>242</v>
      </c>
      <c r="C2129" s="14" t="s">
        <v>244</v>
      </c>
      <c r="D2129" t="s">
        <v>465</v>
      </c>
      <c r="E2129" t="s">
        <v>483</v>
      </c>
      <c r="F2129" s="20">
        <v>2026</v>
      </c>
      <c r="G2129" s="20">
        <v>37</v>
      </c>
      <c r="H2129" s="11">
        <v>2393.7696647244602</v>
      </c>
      <c r="I2129" s="10">
        <v>4374566.3907319596</v>
      </c>
      <c r="J2129" s="33">
        <f t="shared" si="132"/>
        <v>5.4720158546363513E-4</v>
      </c>
      <c r="K2129" s="33">
        <f t="shared" si="133"/>
        <v>5.4705189798043286E-4</v>
      </c>
      <c r="L2129" s="33">
        <f t="shared" si="134"/>
        <v>0.99746622945783436</v>
      </c>
      <c r="M2129" s="33">
        <f t="shared" si="135"/>
        <v>0.99692056366383808</v>
      </c>
    </row>
    <row r="2130" spans="1:13" ht="27.6">
      <c r="A2130" t="s">
        <v>164</v>
      </c>
      <c r="B2130" t="s">
        <v>242</v>
      </c>
      <c r="C2130" s="14" t="s">
        <v>244</v>
      </c>
      <c r="D2130" t="s">
        <v>465</v>
      </c>
      <c r="E2130" t="s">
        <v>483</v>
      </c>
      <c r="F2130" s="20">
        <v>2026</v>
      </c>
      <c r="G2130" s="20">
        <v>38</v>
      </c>
      <c r="H2130" s="11">
        <v>2559.68545310541</v>
      </c>
      <c r="I2130" s="10">
        <v>4360551.5724393502</v>
      </c>
      <c r="J2130" s="33">
        <f t="shared" si="132"/>
        <v>5.8700955844296742E-4</v>
      </c>
      <c r="K2130" s="33">
        <f t="shared" si="133"/>
        <v>5.8683730203912265E-4</v>
      </c>
      <c r="L2130" s="33">
        <f t="shared" si="134"/>
        <v>0.99692056366383808</v>
      </c>
      <c r="M2130" s="33">
        <f t="shared" si="135"/>
        <v>0.99633553348991022</v>
      </c>
    </row>
    <row r="2131" spans="1:13" ht="27.6">
      <c r="A2131" t="s">
        <v>164</v>
      </c>
      <c r="B2131" t="s">
        <v>242</v>
      </c>
      <c r="C2131" s="14" t="s">
        <v>244</v>
      </c>
      <c r="D2131" t="s">
        <v>465</v>
      </c>
      <c r="E2131" t="s">
        <v>483</v>
      </c>
      <c r="F2131" s="20">
        <v>2026</v>
      </c>
      <c r="G2131" s="20">
        <v>39</v>
      </c>
      <c r="H2131" s="11">
        <v>2667.6537020503001</v>
      </c>
      <c r="I2131" s="10">
        <v>4230056.7442773702</v>
      </c>
      <c r="J2131" s="33">
        <f t="shared" si="132"/>
        <v>6.3064253349774419E-4</v>
      </c>
      <c r="K2131" s="33">
        <f t="shared" si="133"/>
        <v>6.3044372029075202E-4</v>
      </c>
      <c r="L2131" s="33">
        <f t="shared" si="134"/>
        <v>0.99633553348991022</v>
      </c>
      <c r="M2131" s="33">
        <f t="shared" si="135"/>
        <v>0.99570740000951896</v>
      </c>
    </row>
    <row r="2132" spans="1:13" ht="27.6">
      <c r="A2132" t="s">
        <v>164</v>
      </c>
      <c r="B2132" t="s">
        <v>242</v>
      </c>
      <c r="C2132" s="14" t="s">
        <v>244</v>
      </c>
      <c r="D2132" t="s">
        <v>465</v>
      </c>
      <c r="E2132" t="s">
        <v>483</v>
      </c>
      <c r="F2132" s="20">
        <v>2026</v>
      </c>
      <c r="G2132" s="20">
        <v>40</v>
      </c>
      <c r="H2132" s="11">
        <v>3571.3468561527002</v>
      </c>
      <c r="I2132" s="10">
        <v>4198449.5065400396</v>
      </c>
      <c r="J2132" s="33">
        <f t="shared" si="132"/>
        <v>8.5063470469027094E-4</v>
      </c>
      <c r="K2132" s="33">
        <f t="shared" si="133"/>
        <v>8.5027301755169482E-4</v>
      </c>
      <c r="L2132" s="33">
        <f t="shared" si="134"/>
        <v>0.99570740000951896</v>
      </c>
      <c r="M2132" s="33">
        <f t="shared" si="135"/>
        <v>0.99486077687391428</v>
      </c>
    </row>
    <row r="2133" spans="1:13" ht="27.6">
      <c r="A2133" t="s">
        <v>164</v>
      </c>
      <c r="B2133" t="s">
        <v>242</v>
      </c>
      <c r="C2133" s="14" t="s">
        <v>244</v>
      </c>
      <c r="D2133" t="s">
        <v>465</v>
      </c>
      <c r="E2133" t="s">
        <v>483</v>
      </c>
      <c r="F2133" s="20">
        <v>2026</v>
      </c>
      <c r="G2133" s="20">
        <v>41</v>
      </c>
      <c r="H2133" s="11">
        <v>3910.9858160010999</v>
      </c>
      <c r="I2133" s="10">
        <v>4261039.3693242501</v>
      </c>
      <c r="J2133" s="33">
        <f t="shared" si="132"/>
        <v>9.1784784814633979E-4</v>
      </c>
      <c r="K2133" s="33">
        <f t="shared" si="133"/>
        <v>9.1742675465322776E-4</v>
      </c>
      <c r="L2133" s="33">
        <f t="shared" si="134"/>
        <v>0.99486077687391428</v>
      </c>
      <c r="M2133" s="33">
        <f t="shared" si="135"/>
        <v>0.99394806498005506</v>
      </c>
    </row>
    <row r="2134" spans="1:13" ht="27.6">
      <c r="A2134" t="s">
        <v>164</v>
      </c>
      <c r="B2134" t="s">
        <v>242</v>
      </c>
      <c r="C2134" s="14" t="s">
        <v>244</v>
      </c>
      <c r="D2134" t="s">
        <v>465</v>
      </c>
      <c r="E2134" t="s">
        <v>483</v>
      </c>
      <c r="F2134" s="20">
        <v>2026</v>
      </c>
      <c r="G2134" s="20">
        <v>42</v>
      </c>
      <c r="H2134" s="11">
        <v>4322.7381623303399</v>
      </c>
      <c r="I2134" s="10">
        <v>4350358.2938483004</v>
      </c>
      <c r="J2134" s="33">
        <f t="shared" si="132"/>
        <v>9.9365106741736262E-4</v>
      </c>
      <c r="K2134" s="33">
        <f t="shared" si="133"/>
        <v>9.9315755966722374E-4</v>
      </c>
      <c r="L2134" s="33">
        <f t="shared" si="134"/>
        <v>0.99394806498005506</v>
      </c>
      <c r="M2134" s="33">
        <f t="shared" si="135"/>
        <v>0.99296091794540353</v>
      </c>
    </row>
    <row r="2135" spans="1:13" ht="27.6">
      <c r="A2135" t="s">
        <v>164</v>
      </c>
      <c r="B2135" t="s">
        <v>242</v>
      </c>
      <c r="C2135" s="14" t="s">
        <v>244</v>
      </c>
      <c r="D2135" t="s">
        <v>465</v>
      </c>
      <c r="E2135" t="s">
        <v>483</v>
      </c>
      <c r="F2135" s="20">
        <v>2026</v>
      </c>
      <c r="G2135" s="20">
        <v>43</v>
      </c>
      <c r="H2135" s="11">
        <v>4675.0686803647604</v>
      </c>
      <c r="I2135" s="10">
        <v>4329969.5027040401</v>
      </c>
      <c r="J2135" s="33">
        <f t="shared" si="132"/>
        <v>1.0797001404848712E-3</v>
      </c>
      <c r="K2135" s="33">
        <f t="shared" si="133"/>
        <v>1.079117474008795E-3</v>
      </c>
      <c r="L2135" s="33">
        <f t="shared" si="134"/>
        <v>0.99296091794540353</v>
      </c>
      <c r="M2135" s="33">
        <f t="shared" si="135"/>
        <v>0.9918893964678408</v>
      </c>
    </row>
    <row r="2136" spans="1:13" ht="27.6">
      <c r="A2136" t="s">
        <v>164</v>
      </c>
      <c r="B2136" t="s">
        <v>242</v>
      </c>
      <c r="C2136" s="14" t="s">
        <v>244</v>
      </c>
      <c r="D2136" t="s">
        <v>465</v>
      </c>
      <c r="E2136" t="s">
        <v>483</v>
      </c>
      <c r="F2136" s="20">
        <v>2026</v>
      </c>
      <c r="G2136" s="20">
        <v>44</v>
      </c>
      <c r="H2136" s="11">
        <v>4941.5486945980301</v>
      </c>
      <c r="I2136" s="10">
        <v>4196067.5061385697</v>
      </c>
      <c r="J2136" s="33">
        <f t="shared" si="132"/>
        <v>1.1776618673004834E-3</v>
      </c>
      <c r="K2136" s="33">
        <f t="shared" si="133"/>
        <v>1.1769686956976111E-3</v>
      </c>
      <c r="L2136" s="33">
        <f t="shared" si="134"/>
        <v>0.9918893964678408</v>
      </c>
      <c r="M2136" s="33">
        <f t="shared" si="135"/>
        <v>0.99072197369860371</v>
      </c>
    </row>
    <row r="2137" spans="1:13" ht="27.6">
      <c r="A2137" t="s">
        <v>164</v>
      </c>
      <c r="B2137" t="s">
        <v>242</v>
      </c>
      <c r="C2137" s="14" t="s">
        <v>244</v>
      </c>
      <c r="D2137" t="s">
        <v>465</v>
      </c>
      <c r="E2137" t="s">
        <v>483</v>
      </c>
      <c r="F2137" s="20">
        <v>2026</v>
      </c>
      <c r="G2137" s="20">
        <v>45</v>
      </c>
      <c r="H2137" s="11">
        <v>6295.2939087219302</v>
      </c>
      <c r="I2137" s="10">
        <v>4125594.3208362199</v>
      </c>
      <c r="J2137" s="33">
        <f t="shared" si="132"/>
        <v>1.5259120066477918E-3</v>
      </c>
      <c r="K2137" s="33">
        <f t="shared" si="133"/>
        <v>1.5247483948533924E-3</v>
      </c>
      <c r="L2137" s="33">
        <f t="shared" si="134"/>
        <v>0.99072197369860371</v>
      </c>
      <c r="M2137" s="33">
        <f t="shared" si="135"/>
        <v>0.98921137195946074</v>
      </c>
    </row>
    <row r="2138" spans="1:13" ht="27.6">
      <c r="A2138" t="s">
        <v>164</v>
      </c>
      <c r="B2138" t="s">
        <v>242</v>
      </c>
      <c r="C2138" s="14" t="s">
        <v>244</v>
      </c>
      <c r="D2138" t="s">
        <v>465</v>
      </c>
      <c r="E2138" t="s">
        <v>483</v>
      </c>
      <c r="F2138" s="20">
        <v>2026</v>
      </c>
      <c r="G2138" s="20">
        <v>46</v>
      </c>
      <c r="H2138" s="11">
        <v>6796.4631891819899</v>
      </c>
      <c r="I2138" s="10">
        <v>4070427.4252972598</v>
      </c>
      <c r="J2138" s="33">
        <f t="shared" si="132"/>
        <v>1.669717324264945E-3</v>
      </c>
      <c r="K2138" s="33">
        <f t="shared" si="133"/>
        <v>1.6683241218193867E-3</v>
      </c>
      <c r="L2138" s="33">
        <f t="shared" si="134"/>
        <v>0.98921137195946074</v>
      </c>
      <c r="M2138" s="33">
        <f t="shared" si="135"/>
        <v>0.98756104676604273</v>
      </c>
    </row>
    <row r="2139" spans="1:13" ht="27.6">
      <c r="A2139" t="s">
        <v>164</v>
      </c>
      <c r="B2139" t="s">
        <v>242</v>
      </c>
      <c r="C2139" s="14" t="s">
        <v>244</v>
      </c>
      <c r="D2139" t="s">
        <v>465</v>
      </c>
      <c r="E2139" t="s">
        <v>483</v>
      </c>
      <c r="F2139" s="20">
        <v>2026</v>
      </c>
      <c r="G2139" s="20">
        <v>47</v>
      </c>
      <c r="H2139" s="11">
        <v>7329.0126201036001</v>
      </c>
      <c r="I2139" s="10">
        <v>4010956.54516892</v>
      </c>
      <c r="J2139" s="33">
        <f t="shared" si="132"/>
        <v>1.8272480735128337E-3</v>
      </c>
      <c r="K2139" s="33">
        <f t="shared" si="133"/>
        <v>1.825579672100841E-3</v>
      </c>
      <c r="L2139" s="33">
        <f t="shared" si="134"/>
        <v>0.98756104676604273</v>
      </c>
      <c r="M2139" s="33">
        <f t="shared" si="135"/>
        <v>0.98575817539410804</v>
      </c>
    </row>
    <row r="2140" spans="1:13" ht="27.6">
      <c r="A2140" t="s">
        <v>164</v>
      </c>
      <c r="B2140" t="s">
        <v>242</v>
      </c>
      <c r="C2140" s="14" t="s">
        <v>244</v>
      </c>
      <c r="D2140" t="s">
        <v>465</v>
      </c>
      <c r="E2140" t="s">
        <v>483</v>
      </c>
      <c r="F2140" s="20">
        <v>2026</v>
      </c>
      <c r="G2140" s="20">
        <v>48</v>
      </c>
      <c r="H2140" s="11">
        <v>7857.2560080332896</v>
      </c>
      <c r="I2140" s="10">
        <v>3931938.5340863001</v>
      </c>
      <c r="J2140" s="33">
        <f t="shared" si="132"/>
        <v>1.9983160824916485E-3</v>
      </c>
      <c r="K2140" s="33">
        <f t="shared" si="133"/>
        <v>1.9963207782131009E-3</v>
      </c>
      <c r="L2140" s="33">
        <f t="shared" si="134"/>
        <v>0.98575817539410804</v>
      </c>
      <c r="M2140" s="33">
        <f t="shared" si="135"/>
        <v>0.98379028586627537</v>
      </c>
    </row>
    <row r="2141" spans="1:13" ht="27.6">
      <c r="A2141" t="s">
        <v>164</v>
      </c>
      <c r="B2141" t="s">
        <v>242</v>
      </c>
      <c r="C2141" s="14" t="s">
        <v>244</v>
      </c>
      <c r="D2141" t="s">
        <v>465</v>
      </c>
      <c r="E2141" t="s">
        <v>483</v>
      </c>
      <c r="F2141" s="20">
        <v>2026</v>
      </c>
      <c r="G2141" s="20">
        <v>49</v>
      </c>
      <c r="H2141" s="11">
        <v>8456.9952137691198</v>
      </c>
      <c r="I2141" s="10">
        <v>3870580.0744085698</v>
      </c>
      <c r="J2141" s="33">
        <f t="shared" si="132"/>
        <v>2.1849425799726828E-3</v>
      </c>
      <c r="K2141" s="33">
        <f t="shared" si="133"/>
        <v>2.1825573304611323E-3</v>
      </c>
      <c r="L2141" s="33">
        <f t="shared" si="134"/>
        <v>0.98379028586627537</v>
      </c>
      <c r="M2141" s="33">
        <f t="shared" si="135"/>
        <v>0.9816431071662215</v>
      </c>
    </row>
    <row r="2142" spans="1:13" ht="27.6">
      <c r="A2142" t="s">
        <v>164</v>
      </c>
      <c r="B2142" t="s">
        <v>242</v>
      </c>
      <c r="C2142" s="14" t="s">
        <v>244</v>
      </c>
      <c r="D2142" t="s">
        <v>465</v>
      </c>
      <c r="E2142" t="s">
        <v>483</v>
      </c>
      <c r="F2142" s="20">
        <v>2026</v>
      </c>
      <c r="G2142" s="20">
        <v>50</v>
      </c>
      <c r="H2142" s="11">
        <v>9701.7836003749708</v>
      </c>
      <c r="I2142" s="10">
        <v>3797309.2282403698</v>
      </c>
      <c r="J2142" s="33">
        <f t="shared" si="132"/>
        <v>2.5549100737499507E-3</v>
      </c>
      <c r="K2142" s="33">
        <f t="shared" si="133"/>
        <v>2.5516490687901294E-3</v>
      </c>
      <c r="L2142" s="33">
        <f t="shared" si="134"/>
        <v>0.9816431071662215</v>
      </c>
      <c r="M2142" s="33">
        <f t="shared" si="135"/>
        <v>0.97913829844593658</v>
      </c>
    </row>
    <row r="2143" spans="1:13" ht="27.6">
      <c r="A2143" t="s">
        <v>164</v>
      </c>
      <c r="B2143" t="s">
        <v>242</v>
      </c>
      <c r="C2143" s="14" t="s">
        <v>244</v>
      </c>
      <c r="D2143" t="s">
        <v>465</v>
      </c>
      <c r="E2143" t="s">
        <v>483</v>
      </c>
      <c r="F2143" s="20">
        <v>2026</v>
      </c>
      <c r="G2143" s="20">
        <v>51</v>
      </c>
      <c r="H2143" s="11">
        <v>10371.227269642701</v>
      </c>
      <c r="I2143" s="10">
        <v>3722624.5384714399</v>
      </c>
      <c r="J2143" s="33">
        <f t="shared" si="132"/>
        <v>2.7859987389169437E-3</v>
      </c>
      <c r="K2143" s="33">
        <f t="shared" si="133"/>
        <v>2.7821214459772259E-3</v>
      </c>
      <c r="L2143" s="33">
        <f t="shared" si="134"/>
        <v>0.97913829844593658</v>
      </c>
      <c r="M2143" s="33">
        <f t="shared" si="135"/>
        <v>0.97641421678725249</v>
      </c>
    </row>
    <row r="2144" spans="1:13" ht="27.6">
      <c r="A2144" t="s">
        <v>164</v>
      </c>
      <c r="B2144" t="s">
        <v>242</v>
      </c>
      <c r="C2144" s="14" t="s">
        <v>244</v>
      </c>
      <c r="D2144" t="s">
        <v>465</v>
      </c>
      <c r="E2144" t="s">
        <v>483</v>
      </c>
      <c r="F2144" s="20">
        <v>2026</v>
      </c>
      <c r="G2144" s="20">
        <v>52</v>
      </c>
      <c r="H2144" s="11">
        <v>11000.144093570399</v>
      </c>
      <c r="I2144" s="10">
        <v>3620914.60633227</v>
      </c>
      <c r="J2144" s="33">
        <f t="shared" si="132"/>
        <v>3.0379462896841874E-3</v>
      </c>
      <c r="K2144" s="33">
        <f t="shared" si="133"/>
        <v>3.0333364002350649E-3</v>
      </c>
      <c r="L2144" s="33">
        <f t="shared" si="134"/>
        <v>0.97641421678725249</v>
      </c>
      <c r="M2144" s="33">
        <f t="shared" si="135"/>
        <v>0.97345242400176468</v>
      </c>
    </row>
    <row r="2145" spans="1:13" ht="27.6">
      <c r="A2145" t="s">
        <v>164</v>
      </c>
      <c r="B2145" t="s">
        <v>242</v>
      </c>
      <c r="C2145" s="14" t="s">
        <v>244</v>
      </c>
      <c r="D2145" t="s">
        <v>465</v>
      </c>
      <c r="E2145" t="s">
        <v>483</v>
      </c>
      <c r="F2145" s="20">
        <v>2026</v>
      </c>
      <c r="G2145" s="20">
        <v>53</v>
      </c>
      <c r="H2145" s="11">
        <v>11865.956938752501</v>
      </c>
      <c r="I2145" s="10">
        <v>3580916.2184345201</v>
      </c>
      <c r="J2145" s="33">
        <f t="shared" si="132"/>
        <v>3.3136650552354941E-3</v>
      </c>
      <c r="K2145" s="33">
        <f t="shared" si="133"/>
        <v>3.3081809263807438E-3</v>
      </c>
      <c r="L2145" s="33">
        <f t="shared" si="134"/>
        <v>0.97345242400176468</v>
      </c>
      <c r="M2145" s="33">
        <f t="shared" si="135"/>
        <v>0.97023206725994293</v>
      </c>
    </row>
    <row r="2146" spans="1:13" ht="27.6">
      <c r="A2146" t="s">
        <v>164</v>
      </c>
      <c r="B2146" t="s">
        <v>242</v>
      </c>
      <c r="C2146" s="14" t="s">
        <v>244</v>
      </c>
      <c r="D2146" t="s">
        <v>465</v>
      </c>
      <c r="E2146" t="s">
        <v>483</v>
      </c>
      <c r="F2146" s="20">
        <v>2026</v>
      </c>
      <c r="G2146" s="20">
        <v>54</v>
      </c>
      <c r="H2146" s="11">
        <v>12214.121168205</v>
      </c>
      <c r="I2146" s="10">
        <v>3373674.9720783401</v>
      </c>
      <c r="J2146" s="33">
        <f t="shared" si="132"/>
        <v>3.6204202447755467E-3</v>
      </c>
      <c r="K2146" s="33">
        <f t="shared" si="133"/>
        <v>3.6138744253230159E-3</v>
      </c>
      <c r="L2146" s="33">
        <f t="shared" si="134"/>
        <v>0.97023206725994293</v>
      </c>
      <c r="M2146" s="33">
        <f t="shared" si="135"/>
        <v>0.96672577040544394</v>
      </c>
    </row>
    <row r="2147" spans="1:13" ht="27.6">
      <c r="A2147" t="s">
        <v>164</v>
      </c>
      <c r="B2147" t="s">
        <v>242</v>
      </c>
      <c r="C2147" s="14" t="s">
        <v>244</v>
      </c>
      <c r="D2147" t="s">
        <v>465</v>
      </c>
      <c r="E2147" t="s">
        <v>483</v>
      </c>
      <c r="F2147" s="20">
        <v>2026</v>
      </c>
      <c r="G2147" s="20">
        <v>55</v>
      </c>
      <c r="H2147" s="11">
        <v>13242.941361552799</v>
      </c>
      <c r="I2147" s="10">
        <v>3290812.7162916199</v>
      </c>
      <c r="J2147" s="33">
        <f t="shared" si="132"/>
        <v>4.0242160533754479E-3</v>
      </c>
      <c r="K2147" s="33">
        <f t="shared" si="133"/>
        <v>4.016129746605035E-3</v>
      </c>
      <c r="L2147" s="33">
        <f t="shared" si="134"/>
        <v>0.96672577040544394</v>
      </c>
      <c r="M2147" s="33">
        <f t="shared" si="135"/>
        <v>0.96284327428210892</v>
      </c>
    </row>
    <row r="2148" spans="1:13" ht="27.6">
      <c r="A2148" t="s">
        <v>164</v>
      </c>
      <c r="B2148" t="s">
        <v>242</v>
      </c>
      <c r="C2148" s="14" t="s">
        <v>244</v>
      </c>
      <c r="D2148" t="s">
        <v>465</v>
      </c>
      <c r="E2148" t="s">
        <v>483</v>
      </c>
      <c r="F2148" s="20">
        <v>2026</v>
      </c>
      <c r="G2148" s="20">
        <v>56</v>
      </c>
      <c r="H2148" s="11">
        <v>14116.8250598708</v>
      </c>
      <c r="I2148" s="10">
        <v>3212221.7358533302</v>
      </c>
      <c r="J2148" s="33">
        <f t="shared" si="132"/>
        <v>4.3947230984415992E-3</v>
      </c>
      <c r="K2148" s="33">
        <f t="shared" si="133"/>
        <v>4.3850804336711402E-3</v>
      </c>
      <c r="L2148" s="33">
        <f t="shared" si="134"/>
        <v>0.96284327428210892</v>
      </c>
      <c r="M2148" s="33">
        <f t="shared" si="135"/>
        <v>0.95862112907936259</v>
      </c>
    </row>
    <row r="2149" spans="1:13" ht="27.6">
      <c r="A2149" t="s">
        <v>164</v>
      </c>
      <c r="B2149" t="s">
        <v>242</v>
      </c>
      <c r="C2149" s="14" t="s">
        <v>244</v>
      </c>
      <c r="D2149" t="s">
        <v>465</v>
      </c>
      <c r="E2149" t="s">
        <v>483</v>
      </c>
      <c r="F2149" s="20">
        <v>2026</v>
      </c>
      <c r="G2149" s="20">
        <v>57</v>
      </c>
      <c r="H2149" s="11">
        <v>14999.475861945601</v>
      </c>
      <c r="I2149" s="10">
        <v>3124844.6287825699</v>
      </c>
      <c r="J2149" s="33">
        <f t="shared" si="132"/>
        <v>4.8000709295390959E-3</v>
      </c>
      <c r="K2149" s="33">
        <f t="shared" si="133"/>
        <v>4.7885689997934078E-3</v>
      </c>
      <c r="L2149" s="33">
        <f t="shared" si="134"/>
        <v>0.95862112907936259</v>
      </c>
      <c r="M2149" s="33">
        <f t="shared" si="135"/>
        <v>0.95403070565810622</v>
      </c>
    </row>
    <row r="2150" spans="1:13" ht="27.6">
      <c r="A2150" t="s">
        <v>164</v>
      </c>
      <c r="B2150" t="s">
        <v>242</v>
      </c>
      <c r="C2150" s="14" t="s">
        <v>244</v>
      </c>
      <c r="D2150" t="s">
        <v>465</v>
      </c>
      <c r="E2150" t="s">
        <v>483</v>
      </c>
      <c r="F2150" s="20">
        <v>2026</v>
      </c>
      <c r="G2150" s="20">
        <v>58</v>
      </c>
      <c r="H2150" s="11">
        <v>15821.0596785979</v>
      </c>
      <c r="I2150" s="10">
        <v>3017313.6544741401</v>
      </c>
      <c r="J2150" s="33">
        <f t="shared" si="132"/>
        <v>5.2434256064622514E-3</v>
      </c>
      <c r="K2150" s="33">
        <f t="shared" si="133"/>
        <v>5.2297028456520511E-3</v>
      </c>
      <c r="L2150" s="33">
        <f t="shared" si="134"/>
        <v>0.95403070565810622</v>
      </c>
      <c r="M2150" s="33">
        <f t="shared" si="135"/>
        <v>0.94904140856188657</v>
      </c>
    </row>
    <row r="2151" spans="1:13" ht="27.6">
      <c r="A2151" t="s">
        <v>164</v>
      </c>
      <c r="B2151" t="s">
        <v>242</v>
      </c>
      <c r="C2151" s="14" t="s">
        <v>244</v>
      </c>
      <c r="D2151" t="s">
        <v>465</v>
      </c>
      <c r="E2151" t="s">
        <v>483</v>
      </c>
      <c r="F2151" s="20">
        <v>2026</v>
      </c>
      <c r="G2151" s="20">
        <v>59</v>
      </c>
      <c r="H2151" s="11">
        <v>16502.3900470552</v>
      </c>
      <c r="I2151" s="10">
        <v>2877834.7270335201</v>
      </c>
      <c r="J2151" s="33">
        <f t="shared" si="132"/>
        <v>5.7343077738400599E-3</v>
      </c>
      <c r="K2151" s="33">
        <f t="shared" si="133"/>
        <v>5.7178980122082335E-3</v>
      </c>
      <c r="L2151" s="33">
        <f t="shared" si="134"/>
        <v>0.94904140856188657</v>
      </c>
      <c r="M2151" s="33">
        <f t="shared" si="135"/>
        <v>0.94361488657836723</v>
      </c>
    </row>
    <row r="2152" spans="1:13" ht="27.6">
      <c r="A2152" t="s">
        <v>164</v>
      </c>
      <c r="B2152" t="s">
        <v>242</v>
      </c>
      <c r="C2152" s="14" t="s">
        <v>244</v>
      </c>
      <c r="D2152" t="s">
        <v>465</v>
      </c>
      <c r="E2152" t="s">
        <v>483</v>
      </c>
      <c r="F2152" s="20">
        <v>2026</v>
      </c>
      <c r="G2152" s="20">
        <v>60</v>
      </c>
      <c r="H2152" s="11">
        <v>17869.1732013125</v>
      </c>
      <c r="I2152" s="10">
        <v>2775964.9498062199</v>
      </c>
      <c r="J2152" s="33">
        <f t="shared" si="132"/>
        <v>6.4371033224176269E-3</v>
      </c>
      <c r="K2152" s="33">
        <f t="shared" si="133"/>
        <v>6.4164295563341467E-3</v>
      </c>
      <c r="L2152" s="33">
        <f t="shared" si="134"/>
        <v>0.94361488657836723</v>
      </c>
      <c r="M2152" s="33">
        <f t="shared" si="135"/>
        <v>0.9375602481303289</v>
      </c>
    </row>
    <row r="2153" spans="1:13" ht="27.6">
      <c r="A2153" t="s">
        <v>164</v>
      </c>
      <c r="B2153" t="s">
        <v>242</v>
      </c>
      <c r="C2153" s="14" t="s">
        <v>244</v>
      </c>
      <c r="D2153" t="s">
        <v>465</v>
      </c>
      <c r="E2153" t="s">
        <v>483</v>
      </c>
      <c r="F2153" s="20">
        <v>2026</v>
      </c>
      <c r="G2153" s="20">
        <v>61</v>
      </c>
      <c r="H2153" s="11">
        <v>18645.517807135198</v>
      </c>
      <c r="I2153" s="10">
        <v>2651135.85893407</v>
      </c>
      <c r="J2153" s="33">
        <f t="shared" si="132"/>
        <v>7.0330299159515408E-3</v>
      </c>
      <c r="K2153" s="33">
        <f t="shared" si="133"/>
        <v>7.0083560389762045E-3</v>
      </c>
      <c r="L2153" s="33">
        <f t="shared" si="134"/>
        <v>0.9375602481303289</v>
      </c>
      <c r="M2153" s="33">
        <f t="shared" si="135"/>
        <v>0.93098949210344073</v>
      </c>
    </row>
    <row r="2154" spans="1:13" ht="27.6">
      <c r="A2154" t="s">
        <v>164</v>
      </c>
      <c r="B2154" t="s">
        <v>242</v>
      </c>
      <c r="C2154" s="14" t="s">
        <v>244</v>
      </c>
      <c r="D2154" t="s">
        <v>465</v>
      </c>
      <c r="E2154" t="s">
        <v>483</v>
      </c>
      <c r="F2154" s="20">
        <v>2026</v>
      </c>
      <c r="G2154" s="20">
        <v>62</v>
      </c>
      <c r="H2154" s="11">
        <v>19430.8048401382</v>
      </c>
      <c r="I2154" s="10">
        <v>2527128.8093087198</v>
      </c>
      <c r="J2154" s="33">
        <f t="shared" si="132"/>
        <v>7.6888858092885948E-3</v>
      </c>
      <c r="K2154" s="33">
        <f t="shared" si="133"/>
        <v>7.6594019412193903E-3</v>
      </c>
      <c r="L2154" s="33">
        <f t="shared" si="134"/>
        <v>0.93098949210344073</v>
      </c>
      <c r="M2154" s="33">
        <f t="shared" si="135"/>
        <v>0.92385866938036876</v>
      </c>
    </row>
    <row r="2155" spans="1:13" ht="27.6">
      <c r="A2155" t="s">
        <v>164</v>
      </c>
      <c r="B2155" t="s">
        <v>242</v>
      </c>
      <c r="C2155" s="14" t="s">
        <v>244</v>
      </c>
      <c r="D2155" t="s">
        <v>465</v>
      </c>
      <c r="E2155" t="s">
        <v>483</v>
      </c>
      <c r="F2155" s="20">
        <v>2026</v>
      </c>
      <c r="G2155" s="20">
        <v>63</v>
      </c>
      <c r="H2155" s="11">
        <v>20254.367562433399</v>
      </c>
      <c r="I2155" s="10">
        <v>2408185.7425264101</v>
      </c>
      <c r="J2155" s="33">
        <f t="shared" si="132"/>
        <v>8.410633451049622E-3</v>
      </c>
      <c r="K2155" s="33">
        <f t="shared" si="133"/>
        <v>8.3753630250003042E-3</v>
      </c>
      <c r="L2155" s="33">
        <f t="shared" si="134"/>
        <v>0.92385866938036876</v>
      </c>
      <c r="M2155" s="33">
        <f t="shared" si="135"/>
        <v>0.91612101764051446</v>
      </c>
    </row>
    <row r="2156" spans="1:13" ht="27.6">
      <c r="A2156" t="s">
        <v>164</v>
      </c>
      <c r="B2156" t="s">
        <v>242</v>
      </c>
      <c r="C2156" s="14" t="s">
        <v>244</v>
      </c>
      <c r="D2156" t="s">
        <v>465</v>
      </c>
      <c r="E2156" t="s">
        <v>483</v>
      </c>
      <c r="F2156" s="20">
        <v>2026</v>
      </c>
      <c r="G2156" s="20">
        <v>64</v>
      </c>
      <c r="H2156" s="11">
        <v>20924.772120813501</v>
      </c>
      <c r="I2156" s="10">
        <v>2263188.4350389</v>
      </c>
      <c r="J2156" s="33">
        <f t="shared" si="132"/>
        <v>9.2457047751102715E-3</v>
      </c>
      <c r="K2156" s="33">
        <f t="shared" si="133"/>
        <v>9.2030946679895198E-3</v>
      </c>
      <c r="L2156" s="33">
        <f t="shared" si="134"/>
        <v>0.91612101764051446</v>
      </c>
      <c r="M2156" s="33">
        <f t="shared" si="135"/>
        <v>0.9076898691878339</v>
      </c>
    </row>
    <row r="2157" spans="1:13" ht="27.6">
      <c r="A2157" t="s">
        <v>164</v>
      </c>
      <c r="B2157" t="s">
        <v>242</v>
      </c>
      <c r="C2157" s="14" t="s">
        <v>244</v>
      </c>
      <c r="D2157" t="s">
        <v>465</v>
      </c>
      <c r="E2157" t="s">
        <v>483</v>
      </c>
      <c r="F2157" s="20">
        <v>2026</v>
      </c>
      <c r="G2157" s="20">
        <v>65</v>
      </c>
      <c r="H2157" s="11">
        <v>21169.188998065099</v>
      </c>
      <c r="I2157" s="10">
        <v>2143604.6044511702</v>
      </c>
      <c r="J2157" s="33">
        <f t="shared" si="132"/>
        <v>9.875510135641398E-3</v>
      </c>
      <c r="K2157" s="33">
        <f t="shared" si="133"/>
        <v>9.8269074092411923E-3</v>
      </c>
      <c r="L2157" s="33">
        <f t="shared" si="134"/>
        <v>0.9076898691878339</v>
      </c>
      <c r="M2157" s="33">
        <f t="shared" si="135"/>
        <v>0.89877008488701882</v>
      </c>
    </row>
    <row r="2158" spans="1:13" ht="27.6">
      <c r="A2158" t="s">
        <v>164</v>
      </c>
      <c r="B2158" t="s">
        <v>242</v>
      </c>
      <c r="C2158" s="14" t="s">
        <v>244</v>
      </c>
      <c r="D2158" t="s">
        <v>465</v>
      </c>
      <c r="E2158" t="s">
        <v>483</v>
      </c>
      <c r="F2158" s="20">
        <v>2026</v>
      </c>
      <c r="G2158" s="20">
        <v>66</v>
      </c>
      <c r="H2158" s="11">
        <v>21855.483581012199</v>
      </c>
      <c r="I2158" s="10">
        <v>2020135.23657364</v>
      </c>
      <c r="J2158" s="33">
        <f t="shared" si="132"/>
        <v>1.0818822020094742E-2</v>
      </c>
      <c r="K2158" s="33">
        <f t="shared" si="133"/>
        <v>1.0760509047158306E-2</v>
      </c>
      <c r="L2158" s="33">
        <f t="shared" si="134"/>
        <v>0.89877008488701882</v>
      </c>
      <c r="M2158" s="33">
        <f t="shared" si="135"/>
        <v>0.88909886125727677</v>
      </c>
    </row>
    <row r="2159" spans="1:13" ht="27.6">
      <c r="A2159" t="s">
        <v>164</v>
      </c>
      <c r="B2159" t="s">
        <v>242</v>
      </c>
      <c r="C2159" s="14" t="s">
        <v>244</v>
      </c>
      <c r="D2159" t="s">
        <v>465</v>
      </c>
      <c r="E2159" t="s">
        <v>483</v>
      </c>
      <c r="F2159" s="20">
        <v>2026</v>
      </c>
      <c r="G2159" s="20">
        <v>67</v>
      </c>
      <c r="H2159" s="11">
        <v>22415.237328411</v>
      </c>
      <c r="I2159" s="10">
        <v>1890349.1638201301</v>
      </c>
      <c r="J2159" s="33">
        <f t="shared" si="132"/>
        <v>1.1857723301822694E-2</v>
      </c>
      <c r="K2159" s="33">
        <f t="shared" si="133"/>
        <v>1.1787697556127519E-2</v>
      </c>
      <c r="L2159" s="33">
        <f t="shared" si="134"/>
        <v>0.88909886125727677</v>
      </c>
      <c r="M2159" s="33">
        <f t="shared" si="135"/>
        <v>0.87861843278327856</v>
      </c>
    </row>
    <row r="2160" spans="1:13" ht="27.6">
      <c r="A2160" t="s">
        <v>164</v>
      </c>
      <c r="B2160" t="s">
        <v>242</v>
      </c>
      <c r="C2160" s="14" t="s">
        <v>244</v>
      </c>
      <c r="D2160" t="s">
        <v>465</v>
      </c>
      <c r="E2160" t="s">
        <v>483</v>
      </c>
      <c r="F2160" s="20">
        <v>2026</v>
      </c>
      <c r="G2160" s="20">
        <v>68</v>
      </c>
      <c r="H2160" s="11">
        <v>22927.127800397</v>
      </c>
      <c r="I2160" s="10">
        <v>1763005.6617788</v>
      </c>
      <c r="J2160" s="33">
        <f t="shared" si="132"/>
        <v>1.3004568446629079E-2</v>
      </c>
      <c r="K2160" s="33">
        <f t="shared" si="133"/>
        <v>1.2920374410601121E-2</v>
      </c>
      <c r="L2160" s="33">
        <f t="shared" si="134"/>
        <v>0.87861843278327856</v>
      </c>
      <c r="M2160" s="33">
        <f t="shared" si="135"/>
        <v>0.86726635366766303</v>
      </c>
    </row>
    <row r="2161" spans="1:13" ht="27.6">
      <c r="A2161" t="s">
        <v>164</v>
      </c>
      <c r="B2161" t="s">
        <v>242</v>
      </c>
      <c r="C2161" s="14" t="s">
        <v>244</v>
      </c>
      <c r="D2161" t="s">
        <v>465</v>
      </c>
      <c r="E2161" t="s">
        <v>483</v>
      </c>
      <c r="F2161" s="20">
        <v>2026</v>
      </c>
      <c r="G2161" s="20">
        <v>69</v>
      </c>
      <c r="H2161" s="11">
        <v>23717.1483770825</v>
      </c>
      <c r="I2161" s="10">
        <v>1657203.02393802</v>
      </c>
      <c r="J2161" s="33">
        <f t="shared" si="132"/>
        <v>1.4311552679117927E-2</v>
      </c>
      <c r="K2161" s="33">
        <f t="shared" si="133"/>
        <v>1.4209629216080044E-2</v>
      </c>
      <c r="L2161" s="33">
        <f t="shared" si="134"/>
        <v>0.86726635366766303</v>
      </c>
      <c r="M2161" s="33">
        <f t="shared" si="135"/>
        <v>0.85494282035046376</v>
      </c>
    </row>
    <row r="2162" spans="1:13" ht="27.6">
      <c r="A2162" t="s">
        <v>164</v>
      </c>
      <c r="B2162" t="s">
        <v>242</v>
      </c>
      <c r="C2162" s="14" t="s">
        <v>244</v>
      </c>
      <c r="D2162" t="s">
        <v>465</v>
      </c>
      <c r="E2162" t="s">
        <v>483</v>
      </c>
      <c r="F2162" s="20">
        <v>2027</v>
      </c>
      <c r="G2162" s="20">
        <v>30</v>
      </c>
      <c r="H2162" s="11">
        <v>1304.6423701645699</v>
      </c>
      <c r="I2162" s="10">
        <v>4568808.4504300198</v>
      </c>
      <c r="J2162" s="33">
        <f t="shared" si="132"/>
        <v>2.8555418427353327E-4</v>
      </c>
      <c r="K2162" s="33">
        <f t="shared" si="133"/>
        <v>2.8551341755789217E-4</v>
      </c>
      <c r="L2162" s="33">
        <f t="shared" si="134"/>
        <v>1</v>
      </c>
      <c r="M2162" s="33">
        <f t="shared" si="135"/>
        <v>0.99971448658244211</v>
      </c>
    </row>
    <row r="2163" spans="1:13" ht="27.6">
      <c r="A2163" t="s">
        <v>164</v>
      </c>
      <c r="B2163" t="s">
        <v>242</v>
      </c>
      <c r="C2163" s="14" t="s">
        <v>244</v>
      </c>
      <c r="D2163" t="s">
        <v>465</v>
      </c>
      <c r="E2163" t="s">
        <v>483</v>
      </c>
      <c r="F2163" s="20">
        <v>2027</v>
      </c>
      <c r="G2163" s="20">
        <v>31</v>
      </c>
      <c r="H2163" s="11">
        <v>1340.6573190128399</v>
      </c>
      <c r="I2163" s="10">
        <v>4526141.2582577895</v>
      </c>
      <c r="J2163" s="33">
        <f t="shared" si="132"/>
        <v>2.9620315463350965E-4</v>
      </c>
      <c r="K2163" s="33">
        <f t="shared" si="133"/>
        <v>2.9615929081006076E-4</v>
      </c>
      <c r="L2163" s="33">
        <f t="shared" si="134"/>
        <v>0.99971448658244211</v>
      </c>
      <c r="M2163" s="33">
        <f t="shared" si="135"/>
        <v>0.99941841184908331</v>
      </c>
    </row>
    <row r="2164" spans="1:13" ht="27.6">
      <c r="A2164" t="s">
        <v>164</v>
      </c>
      <c r="B2164" t="s">
        <v>242</v>
      </c>
      <c r="C2164" s="14" t="s">
        <v>244</v>
      </c>
      <c r="D2164" t="s">
        <v>465</v>
      </c>
      <c r="E2164" t="s">
        <v>483</v>
      </c>
      <c r="F2164" s="20">
        <v>2027</v>
      </c>
      <c r="G2164" s="20">
        <v>32</v>
      </c>
      <c r="H2164" s="11">
        <v>1379.45623940066</v>
      </c>
      <c r="I2164" s="10">
        <v>4453754.5222066604</v>
      </c>
      <c r="J2164" s="33">
        <f t="shared" si="132"/>
        <v>3.0972884395011373E-4</v>
      </c>
      <c r="K2164" s="33">
        <f t="shared" si="133"/>
        <v>3.0968088292349094E-4</v>
      </c>
      <c r="L2164" s="33">
        <f t="shared" si="134"/>
        <v>0.99941841184908331</v>
      </c>
      <c r="M2164" s="33">
        <f t="shared" si="135"/>
        <v>0.9991089110728919</v>
      </c>
    </row>
    <row r="2165" spans="1:13" ht="27.6">
      <c r="A2165" t="s">
        <v>164</v>
      </c>
      <c r="B2165" t="s">
        <v>242</v>
      </c>
      <c r="C2165" s="14" t="s">
        <v>244</v>
      </c>
      <c r="D2165" t="s">
        <v>465</v>
      </c>
      <c r="E2165" t="s">
        <v>483</v>
      </c>
      <c r="F2165" s="20">
        <v>2027</v>
      </c>
      <c r="G2165" s="20">
        <v>33</v>
      </c>
      <c r="H2165" s="11">
        <v>1433.5067228005701</v>
      </c>
      <c r="I2165" s="10">
        <v>4397358.28081958</v>
      </c>
      <c r="J2165" s="33">
        <f t="shared" si="132"/>
        <v>3.2599270545073553E-4</v>
      </c>
      <c r="K2165" s="33">
        <f t="shared" si="133"/>
        <v>3.2593957560222986E-4</v>
      </c>
      <c r="L2165" s="33">
        <f t="shared" si="134"/>
        <v>0.9991089110728919</v>
      </c>
      <c r="M2165" s="33">
        <f t="shared" si="135"/>
        <v>0.99878326193843636</v>
      </c>
    </row>
    <row r="2166" spans="1:13" ht="27.6">
      <c r="A2166" t="s">
        <v>164</v>
      </c>
      <c r="B2166" t="s">
        <v>242</v>
      </c>
      <c r="C2166" s="14" t="s">
        <v>244</v>
      </c>
      <c r="D2166" t="s">
        <v>465</v>
      </c>
      <c r="E2166" t="s">
        <v>483</v>
      </c>
      <c r="F2166" s="20">
        <v>2027</v>
      </c>
      <c r="G2166" s="20">
        <v>34</v>
      </c>
      <c r="H2166" s="11">
        <v>1499.9533273434499</v>
      </c>
      <c r="I2166" s="10">
        <v>4344736.1496980004</v>
      </c>
      <c r="J2166" s="33">
        <f t="shared" si="132"/>
        <v>3.4523461855047531E-4</v>
      </c>
      <c r="K2166" s="33">
        <f t="shared" si="133"/>
        <v>3.4517503193687293E-4</v>
      </c>
      <c r="L2166" s="33">
        <f t="shared" si="134"/>
        <v>0.99878326193843636</v>
      </c>
      <c r="M2166" s="33">
        <f t="shared" si="135"/>
        <v>0.99843850689409874</v>
      </c>
    </row>
    <row r="2167" spans="1:13" ht="27.6">
      <c r="A2167" t="s">
        <v>164</v>
      </c>
      <c r="B2167" t="s">
        <v>242</v>
      </c>
      <c r="C2167" s="14" t="s">
        <v>244</v>
      </c>
      <c r="D2167" t="s">
        <v>465</v>
      </c>
      <c r="E2167" t="s">
        <v>483</v>
      </c>
      <c r="F2167" s="20">
        <v>2027</v>
      </c>
      <c r="G2167" s="20">
        <v>35</v>
      </c>
      <c r="H2167" s="11">
        <v>2081.5576177000398</v>
      </c>
      <c r="I2167" s="10">
        <v>4384161.8505566698</v>
      </c>
      <c r="J2167" s="33">
        <f t="shared" si="132"/>
        <v>4.7479032222219131E-4</v>
      </c>
      <c r="K2167" s="33">
        <f t="shared" si="133"/>
        <v>4.7467762713337969E-4</v>
      </c>
      <c r="L2167" s="33">
        <f t="shared" si="134"/>
        <v>0.99843850689409874</v>
      </c>
      <c r="M2167" s="33">
        <f t="shared" si="135"/>
        <v>0.99796457047280762</v>
      </c>
    </row>
    <row r="2168" spans="1:13" ht="27.6">
      <c r="A2168" t="s">
        <v>164</v>
      </c>
      <c r="B2168" t="s">
        <v>242</v>
      </c>
      <c r="C2168" s="14" t="s">
        <v>244</v>
      </c>
      <c r="D2168" t="s">
        <v>465</v>
      </c>
      <c r="E2168" t="s">
        <v>483</v>
      </c>
      <c r="F2168" s="20">
        <v>2027</v>
      </c>
      <c r="G2168" s="20">
        <v>36</v>
      </c>
      <c r="H2168" s="11">
        <v>2234.3660253674302</v>
      </c>
      <c r="I2168" s="10">
        <v>4403447.5114191901</v>
      </c>
      <c r="J2168" s="33">
        <f t="shared" si="132"/>
        <v>5.0741288946290063E-4</v>
      </c>
      <c r="K2168" s="33">
        <f t="shared" si="133"/>
        <v>5.07284177313716E-4</v>
      </c>
      <c r="L2168" s="33">
        <f t="shared" si="134"/>
        <v>0.99796457047280762</v>
      </c>
      <c r="M2168" s="33">
        <f t="shared" si="135"/>
        <v>0.99745831883668712</v>
      </c>
    </row>
    <row r="2169" spans="1:13" ht="27.6">
      <c r="A2169" t="s">
        <v>164</v>
      </c>
      <c r="B2169" t="s">
        <v>242</v>
      </c>
      <c r="C2169" s="14" t="s">
        <v>244</v>
      </c>
      <c r="D2169" t="s">
        <v>465</v>
      </c>
      <c r="E2169" t="s">
        <v>483</v>
      </c>
      <c r="F2169" s="20">
        <v>2027</v>
      </c>
      <c r="G2169" s="20">
        <v>37</v>
      </c>
      <c r="H2169" s="11">
        <v>3387.6007409435902</v>
      </c>
      <c r="I2169" s="10">
        <v>6485442.6422971701</v>
      </c>
      <c r="J2169" s="33">
        <f t="shared" si="132"/>
        <v>5.2233917217155254E-4</v>
      </c>
      <c r="K2169" s="33">
        <f t="shared" si="133"/>
        <v>5.2220277681536142E-4</v>
      </c>
      <c r="L2169" s="33">
        <f t="shared" si="134"/>
        <v>0.99745831883668712</v>
      </c>
      <c r="M2169" s="33">
        <f t="shared" si="135"/>
        <v>0.99693744333283307</v>
      </c>
    </row>
    <row r="2170" spans="1:13" ht="27.6">
      <c r="A2170" t="s">
        <v>164</v>
      </c>
      <c r="B2170" t="s">
        <v>242</v>
      </c>
      <c r="C2170" s="14" t="s">
        <v>244</v>
      </c>
      <c r="D2170" t="s">
        <v>465</v>
      </c>
      <c r="E2170" t="s">
        <v>483</v>
      </c>
      <c r="F2170" s="20">
        <v>2027</v>
      </c>
      <c r="G2170" s="20">
        <v>38</v>
      </c>
      <c r="H2170" s="11">
        <v>2546.74770234995</v>
      </c>
      <c r="I2170" s="10">
        <v>4365607.1673961598</v>
      </c>
      <c r="J2170" s="33">
        <f t="shared" si="132"/>
        <v>5.8336620879907122E-4</v>
      </c>
      <c r="K2170" s="33">
        <f t="shared" si="133"/>
        <v>5.8319608381562915E-4</v>
      </c>
      <c r="L2170" s="33">
        <f t="shared" si="134"/>
        <v>0.99693744333283307</v>
      </c>
      <c r="M2170" s="33">
        <f t="shared" si="135"/>
        <v>0.99635603332007217</v>
      </c>
    </row>
    <row r="2171" spans="1:13" ht="27.6">
      <c r="A2171" t="s">
        <v>164</v>
      </c>
      <c r="B2171" t="s">
        <v>242</v>
      </c>
      <c r="C2171" s="14" t="s">
        <v>244</v>
      </c>
      <c r="D2171" t="s">
        <v>465</v>
      </c>
      <c r="E2171" t="s">
        <v>483</v>
      </c>
      <c r="F2171" s="20">
        <v>2027</v>
      </c>
      <c r="G2171" s="20">
        <v>39</v>
      </c>
      <c r="H2171" s="11">
        <v>2727.7526126907801</v>
      </c>
      <c r="I2171" s="10">
        <v>4350981.86150645</v>
      </c>
      <c r="J2171" s="33">
        <f t="shared" si="132"/>
        <v>6.2692805888791832E-4</v>
      </c>
      <c r="K2171" s="33">
        <f t="shared" si="133"/>
        <v>6.2673158055381872E-4</v>
      </c>
      <c r="L2171" s="33">
        <f t="shared" si="134"/>
        <v>0.99635603332007217</v>
      </c>
      <c r="M2171" s="33">
        <f t="shared" si="135"/>
        <v>0.99573158552851515</v>
      </c>
    </row>
    <row r="2172" spans="1:13" ht="27.6">
      <c r="A2172" t="s">
        <v>164</v>
      </c>
      <c r="B2172" t="s">
        <v>242</v>
      </c>
      <c r="C2172" s="14" t="s">
        <v>244</v>
      </c>
      <c r="D2172" t="s">
        <v>465</v>
      </c>
      <c r="E2172" t="s">
        <v>483</v>
      </c>
      <c r="F2172" s="20">
        <v>2027</v>
      </c>
      <c r="G2172" s="20">
        <v>40</v>
      </c>
      <c r="H2172" s="11">
        <v>3567.3512274684999</v>
      </c>
      <c r="I2172" s="10">
        <v>4220093.0340363001</v>
      </c>
      <c r="J2172" s="33">
        <f t="shared" si="132"/>
        <v>8.4532525674120356E-4</v>
      </c>
      <c r="K2172" s="33">
        <f t="shared" si="133"/>
        <v>8.4496806999978524E-4</v>
      </c>
      <c r="L2172" s="33">
        <f t="shared" si="134"/>
        <v>0.99573158552851515</v>
      </c>
      <c r="M2172" s="33">
        <f t="shared" si="135"/>
        <v>0.99489022413245332</v>
      </c>
    </row>
    <row r="2173" spans="1:13" ht="27.6">
      <c r="A2173" t="s">
        <v>164</v>
      </c>
      <c r="B2173" t="s">
        <v>242</v>
      </c>
      <c r="C2173" s="14" t="s">
        <v>244</v>
      </c>
      <c r="D2173" t="s">
        <v>465</v>
      </c>
      <c r="E2173" t="s">
        <v>483</v>
      </c>
      <c r="F2173" s="20">
        <v>2027</v>
      </c>
      <c r="G2173" s="20">
        <v>41</v>
      </c>
      <c r="H2173" s="11">
        <v>3820.31404987414</v>
      </c>
      <c r="I2173" s="10">
        <v>4186997.8204619698</v>
      </c>
      <c r="J2173" s="33">
        <f t="shared" si="132"/>
        <v>9.1242322391575257E-4</v>
      </c>
      <c r="K2173" s="33">
        <f t="shared" si="133"/>
        <v>9.1200709241823219E-4</v>
      </c>
      <c r="L2173" s="33">
        <f t="shared" si="134"/>
        <v>0.99489022413245332</v>
      </c>
      <c r="M2173" s="33">
        <f t="shared" si="135"/>
        <v>0.99398287719186695</v>
      </c>
    </row>
    <row r="2174" spans="1:13" ht="27.6">
      <c r="A2174" t="s">
        <v>164</v>
      </c>
      <c r="B2174" t="s">
        <v>242</v>
      </c>
      <c r="C2174" s="14" t="s">
        <v>244</v>
      </c>
      <c r="D2174" t="s">
        <v>465</v>
      </c>
      <c r="E2174" t="s">
        <v>483</v>
      </c>
      <c r="F2174" s="20">
        <v>2027</v>
      </c>
      <c r="G2174" s="20">
        <v>42</v>
      </c>
      <c r="H2174" s="11">
        <v>4199.2406934300298</v>
      </c>
      <c r="I2174" s="10">
        <v>4249358.05105781</v>
      </c>
      <c r="J2174" s="33">
        <f t="shared" si="132"/>
        <v>9.882058990968519E-4</v>
      </c>
      <c r="K2174" s="33">
        <f t="shared" si="133"/>
        <v>9.8771778444650682E-4</v>
      </c>
      <c r="L2174" s="33">
        <f t="shared" si="134"/>
        <v>0.99398287719186695</v>
      </c>
      <c r="M2174" s="33">
        <f t="shared" si="135"/>
        <v>0.99300110262662922</v>
      </c>
    </row>
    <row r="2175" spans="1:13" ht="27.6">
      <c r="A2175" t="s">
        <v>164</v>
      </c>
      <c r="B2175" t="s">
        <v>242</v>
      </c>
      <c r="C2175" s="14" t="s">
        <v>244</v>
      </c>
      <c r="D2175" t="s">
        <v>465</v>
      </c>
      <c r="E2175" t="s">
        <v>483</v>
      </c>
      <c r="F2175" s="20">
        <v>2027</v>
      </c>
      <c r="G2175" s="20">
        <v>43</v>
      </c>
      <c r="H2175" s="11">
        <v>4658.9851205703399</v>
      </c>
      <c r="I2175" s="10">
        <v>4337474.8909582198</v>
      </c>
      <c r="J2175" s="33">
        <f t="shared" si="132"/>
        <v>1.0741238249660722E-3</v>
      </c>
      <c r="K2175" s="33">
        <f t="shared" si="133"/>
        <v>1.0735471604585989E-3</v>
      </c>
      <c r="L2175" s="33">
        <f t="shared" si="134"/>
        <v>0.99300110262662922</v>
      </c>
      <c r="M2175" s="33">
        <f t="shared" si="135"/>
        <v>0.99193506911257212</v>
      </c>
    </row>
    <row r="2176" spans="1:13" ht="27.6">
      <c r="A2176" t="s">
        <v>164</v>
      </c>
      <c r="B2176" t="s">
        <v>242</v>
      </c>
      <c r="C2176" s="14" t="s">
        <v>244</v>
      </c>
      <c r="D2176" t="s">
        <v>465</v>
      </c>
      <c r="E2176" t="s">
        <v>483</v>
      </c>
      <c r="F2176" s="20">
        <v>2027</v>
      </c>
      <c r="G2176" s="20">
        <v>44</v>
      </c>
      <c r="H2176" s="11">
        <v>5055.4161496755796</v>
      </c>
      <c r="I2176" s="10">
        <v>4316069.3434673697</v>
      </c>
      <c r="J2176" s="33">
        <f t="shared" si="132"/>
        <v>1.1713009563498454E-3</v>
      </c>
      <c r="K2176" s="33">
        <f t="shared" si="133"/>
        <v>1.1706152511331558E-3</v>
      </c>
      <c r="L2176" s="33">
        <f t="shared" si="134"/>
        <v>0.99193506911257212</v>
      </c>
      <c r="M2176" s="33">
        <f t="shared" si="135"/>
        <v>0.99077389479253508</v>
      </c>
    </row>
    <row r="2177" spans="1:13" ht="27.6">
      <c r="A2177" t="s">
        <v>164</v>
      </c>
      <c r="B2177" t="s">
        <v>242</v>
      </c>
      <c r="C2177" s="14" t="s">
        <v>244</v>
      </c>
      <c r="D2177" t="s">
        <v>465</v>
      </c>
      <c r="E2177" t="s">
        <v>483</v>
      </c>
      <c r="F2177" s="20">
        <v>2027</v>
      </c>
      <c r="G2177" s="20">
        <v>45</v>
      </c>
      <c r="H2177" s="11">
        <v>6346.36784038721</v>
      </c>
      <c r="I2177" s="10">
        <v>4181407.14687195</v>
      </c>
      <c r="J2177" s="33">
        <f t="shared" si="132"/>
        <v>1.5177588829480132E-3</v>
      </c>
      <c r="K2177" s="33">
        <f t="shared" si="133"/>
        <v>1.516607669429848E-3</v>
      </c>
      <c r="L2177" s="33">
        <f t="shared" si="134"/>
        <v>0.99077389479253508</v>
      </c>
      <c r="M2177" s="33">
        <f t="shared" si="135"/>
        <v>0.98927127950502181</v>
      </c>
    </row>
    <row r="2178" spans="1:13" ht="27.6">
      <c r="A2178" t="s">
        <v>164</v>
      </c>
      <c r="B2178" t="s">
        <v>242</v>
      </c>
      <c r="C2178" s="14" t="s">
        <v>244</v>
      </c>
      <c r="D2178" t="s">
        <v>465</v>
      </c>
      <c r="E2178" t="s">
        <v>483</v>
      </c>
      <c r="F2178" s="20">
        <v>2027</v>
      </c>
      <c r="G2178" s="20">
        <v>46</v>
      </c>
      <c r="H2178" s="11">
        <v>6825.1823252618397</v>
      </c>
      <c r="I2178" s="10">
        <v>4108809.56055337</v>
      </c>
      <c r="J2178" s="33">
        <f t="shared" ref="J2178:J2241" si="136">IF(I2178&gt;0,H2178/I2178,0)</f>
        <v>1.6611094344179415E-3</v>
      </c>
      <c r="K2178" s="33">
        <f t="shared" ref="K2178:K2241" si="137">1-EXP(-J2178)</f>
        <v>1.6597305557365383E-3</v>
      </c>
      <c r="L2178" s="33">
        <f t="shared" ref="L2178:L2241" si="138">IF(G2178=30,1,M2177)</f>
        <v>0.98927127950502181</v>
      </c>
      <c r="M2178" s="33">
        <f t="shared" ref="M2178:M2241" si="139">L2178*(1-K2178)</f>
        <v>0.98762935573451471</v>
      </c>
    </row>
    <row r="2179" spans="1:13" ht="27.6">
      <c r="A2179" t="s">
        <v>164</v>
      </c>
      <c r="B2179" t="s">
        <v>242</v>
      </c>
      <c r="C2179" s="14" t="s">
        <v>244</v>
      </c>
      <c r="D2179" t="s">
        <v>465</v>
      </c>
      <c r="E2179" t="s">
        <v>483</v>
      </c>
      <c r="F2179" s="20">
        <v>2027</v>
      </c>
      <c r="G2179" s="20">
        <v>47</v>
      </c>
      <c r="H2179" s="11">
        <v>7370.8053135726695</v>
      </c>
      <c r="I2179" s="10">
        <v>4053363.68321124</v>
      </c>
      <c r="J2179" s="33">
        <f t="shared" si="136"/>
        <v>1.8184416424566218E-3</v>
      </c>
      <c r="K2179" s="33">
        <f t="shared" si="137"/>
        <v>1.8167892791802753E-3</v>
      </c>
      <c r="L2179" s="33">
        <f t="shared" si="138"/>
        <v>0.98762935573451471</v>
      </c>
      <c r="M2179" s="33">
        <f t="shared" si="139"/>
        <v>0.98583504130921251</v>
      </c>
    </row>
    <row r="2180" spans="1:13" ht="27.6">
      <c r="A2180" t="s">
        <v>164</v>
      </c>
      <c r="B2180" t="s">
        <v>242</v>
      </c>
      <c r="C2180" s="14" t="s">
        <v>244</v>
      </c>
      <c r="D2180" t="s">
        <v>465</v>
      </c>
      <c r="E2180" t="s">
        <v>483</v>
      </c>
      <c r="F2180" s="20">
        <v>2027</v>
      </c>
      <c r="G2180" s="20">
        <v>48</v>
      </c>
      <c r="H2180" s="11">
        <v>7943.3833052883201</v>
      </c>
      <c r="I2180" s="10">
        <v>3992559.4810720901</v>
      </c>
      <c r="J2180" s="33">
        <f t="shared" si="136"/>
        <v>1.9895466411824995E-3</v>
      </c>
      <c r="K2180" s="33">
        <f t="shared" si="137"/>
        <v>1.9875688051469442E-3</v>
      </c>
      <c r="L2180" s="33">
        <f t="shared" si="138"/>
        <v>0.98583504130921251</v>
      </c>
      <c r="M2180" s="33">
        <f t="shared" si="139"/>
        <v>0.98387562633408554</v>
      </c>
    </row>
    <row r="2181" spans="1:13" ht="27.6">
      <c r="A2181" t="s">
        <v>164</v>
      </c>
      <c r="B2181" t="s">
        <v>242</v>
      </c>
      <c r="C2181" s="14" t="s">
        <v>244</v>
      </c>
      <c r="D2181" t="s">
        <v>465</v>
      </c>
      <c r="E2181" t="s">
        <v>483</v>
      </c>
      <c r="F2181" s="20">
        <v>2027</v>
      </c>
      <c r="G2181" s="20">
        <v>49</v>
      </c>
      <c r="H2181" s="11">
        <v>8507.8807422142308</v>
      </c>
      <c r="I2181" s="10">
        <v>3912211.9971257602</v>
      </c>
      <c r="J2181" s="33">
        <f t="shared" si="136"/>
        <v>2.1746982904977631E-3</v>
      </c>
      <c r="K2181" s="33">
        <f t="shared" si="137"/>
        <v>2.1723353473769302E-3</v>
      </c>
      <c r="L2181" s="33">
        <f t="shared" si="138"/>
        <v>0.98387562633408554</v>
      </c>
      <c r="M2181" s="33">
        <f t="shared" si="139"/>
        <v>0.9817383185335774</v>
      </c>
    </row>
    <row r="2182" spans="1:13" ht="27.6">
      <c r="A2182" t="s">
        <v>164</v>
      </c>
      <c r="B2182" t="s">
        <v>242</v>
      </c>
      <c r="C2182" s="14" t="s">
        <v>244</v>
      </c>
      <c r="D2182" t="s">
        <v>465</v>
      </c>
      <c r="E2182" t="s">
        <v>483</v>
      </c>
      <c r="F2182" s="20">
        <v>2027</v>
      </c>
      <c r="G2182" s="20">
        <v>50</v>
      </c>
      <c r="H2182" s="11">
        <v>9787.9272687689609</v>
      </c>
      <c r="I2182" s="10">
        <v>3849343.9906141302</v>
      </c>
      <c r="J2182" s="33">
        <f t="shared" si="136"/>
        <v>2.5427520358364698E-3</v>
      </c>
      <c r="K2182" s="33">
        <f t="shared" si="137"/>
        <v>2.5395219802021307E-3</v>
      </c>
      <c r="L2182" s="33">
        <f t="shared" si="138"/>
        <v>0.9817383185335774</v>
      </c>
      <c r="M2182" s="33">
        <f t="shared" si="139"/>
        <v>0.97924517249485465</v>
      </c>
    </row>
    <row r="2183" spans="1:13" ht="27.6">
      <c r="A2183" t="s">
        <v>164</v>
      </c>
      <c r="B2183" t="s">
        <v>242</v>
      </c>
      <c r="C2183" s="14" t="s">
        <v>244</v>
      </c>
      <c r="D2183" t="s">
        <v>465</v>
      </c>
      <c r="E2183" t="s">
        <v>483</v>
      </c>
      <c r="F2183" s="20">
        <v>2027</v>
      </c>
      <c r="G2183" s="20">
        <v>51</v>
      </c>
      <c r="H2183" s="11">
        <v>10468.396266716099</v>
      </c>
      <c r="I2183" s="10">
        <v>3773663.9181389799</v>
      </c>
      <c r="J2183" s="33">
        <f t="shared" si="136"/>
        <v>2.7740669264152951E-3</v>
      </c>
      <c r="K2183" s="33">
        <f t="shared" si="137"/>
        <v>2.7702227582406813E-3</v>
      </c>
      <c r="L2183" s="33">
        <f t="shared" si="138"/>
        <v>0.97924517249485465</v>
      </c>
      <c r="M2183" s="33">
        <f t="shared" si="139"/>
        <v>0.97653244523211213</v>
      </c>
    </row>
    <row r="2184" spans="1:13" ht="27.6">
      <c r="A2184" t="s">
        <v>164</v>
      </c>
      <c r="B2184" t="s">
        <v>242</v>
      </c>
      <c r="C2184" s="14" t="s">
        <v>244</v>
      </c>
      <c r="D2184" t="s">
        <v>465</v>
      </c>
      <c r="E2184" t="s">
        <v>483</v>
      </c>
      <c r="F2184" s="20">
        <v>2027</v>
      </c>
      <c r="G2184" s="20">
        <v>52</v>
      </c>
      <c r="H2184" s="11">
        <v>11190.993215367</v>
      </c>
      <c r="I2184" s="10">
        <v>3698228.3662120602</v>
      </c>
      <c r="J2184" s="33">
        <f t="shared" si="136"/>
        <v>3.0260416900185815E-3</v>
      </c>
      <c r="K2184" s="33">
        <f t="shared" si="137"/>
        <v>3.0214678405798834E-3</v>
      </c>
      <c r="L2184" s="33">
        <f t="shared" si="138"/>
        <v>0.97653244523211213</v>
      </c>
      <c r="M2184" s="33">
        <f t="shared" si="139"/>
        <v>0.97358188385356048</v>
      </c>
    </row>
    <row r="2185" spans="1:13" ht="27.6">
      <c r="A2185" t="s">
        <v>164</v>
      </c>
      <c r="B2185" t="s">
        <v>242</v>
      </c>
      <c r="C2185" s="14" t="s">
        <v>244</v>
      </c>
      <c r="D2185" t="s">
        <v>465</v>
      </c>
      <c r="E2185" t="s">
        <v>483</v>
      </c>
      <c r="F2185" s="20">
        <v>2027</v>
      </c>
      <c r="G2185" s="20">
        <v>53</v>
      </c>
      <c r="H2185" s="11">
        <v>11869.7518729696</v>
      </c>
      <c r="I2185" s="10">
        <v>3595044.51964489</v>
      </c>
      <c r="J2185" s="33">
        <f t="shared" si="136"/>
        <v>3.3016981592600878E-3</v>
      </c>
      <c r="K2185" s="33">
        <f t="shared" si="137"/>
        <v>3.2962535476956933E-3</v>
      </c>
      <c r="L2185" s="33">
        <f t="shared" si="138"/>
        <v>0.97358188385356048</v>
      </c>
      <c r="M2185" s="33">
        <f t="shared" si="139"/>
        <v>0.97037271111493595</v>
      </c>
    </row>
    <row r="2186" spans="1:13" ht="27.6">
      <c r="A2186" t="s">
        <v>164</v>
      </c>
      <c r="B2186" t="s">
        <v>242</v>
      </c>
      <c r="C2186" s="14" t="s">
        <v>244</v>
      </c>
      <c r="D2186" t="s">
        <v>465</v>
      </c>
      <c r="E2186" t="s">
        <v>483</v>
      </c>
      <c r="F2186" s="20">
        <v>2027</v>
      </c>
      <c r="G2186" s="20">
        <v>54</v>
      </c>
      <c r="H2186" s="11">
        <v>12804.1340640204</v>
      </c>
      <c r="I2186" s="10">
        <v>3553020.8261041902</v>
      </c>
      <c r="J2186" s="33">
        <f t="shared" si="136"/>
        <v>3.6037317794334047E-3</v>
      </c>
      <c r="K2186" s="33">
        <f t="shared" si="137"/>
        <v>3.59724613124901E-3</v>
      </c>
      <c r="L2186" s="33">
        <f t="shared" si="138"/>
        <v>0.97037271111493595</v>
      </c>
      <c r="M2186" s="33">
        <f t="shared" si="139"/>
        <v>0.96688204163400815</v>
      </c>
    </row>
    <row r="2187" spans="1:13" ht="27.6">
      <c r="A2187" t="s">
        <v>164</v>
      </c>
      <c r="B2187" t="s">
        <v>242</v>
      </c>
      <c r="C2187" s="14" t="s">
        <v>244</v>
      </c>
      <c r="D2187" t="s">
        <v>465</v>
      </c>
      <c r="E2187" t="s">
        <v>483</v>
      </c>
      <c r="F2187" s="20">
        <v>2027</v>
      </c>
      <c r="G2187" s="20">
        <v>55</v>
      </c>
      <c r="H2187" s="11">
        <v>13388.158173285699</v>
      </c>
      <c r="I2187" s="10">
        <v>3344978.5792588801</v>
      </c>
      <c r="J2187" s="33">
        <f t="shared" si="136"/>
        <v>4.0024645467989827E-3</v>
      </c>
      <c r="K2187" s="33">
        <f t="shared" si="137"/>
        <v>3.9944653612855596E-3</v>
      </c>
      <c r="L2187" s="33">
        <f t="shared" si="138"/>
        <v>0.96688204163400815</v>
      </c>
      <c r="M2187" s="33">
        <f t="shared" si="139"/>
        <v>0.96301986481025204</v>
      </c>
    </row>
    <row r="2188" spans="1:13" ht="27.6">
      <c r="A2188" t="s">
        <v>164</v>
      </c>
      <c r="B2188" t="s">
        <v>242</v>
      </c>
      <c r="C2188" s="14" t="s">
        <v>244</v>
      </c>
      <c r="D2188" t="s">
        <v>465</v>
      </c>
      <c r="E2188" t="s">
        <v>483</v>
      </c>
      <c r="F2188" s="20">
        <v>2027</v>
      </c>
      <c r="G2188" s="20">
        <v>56</v>
      </c>
      <c r="H2188" s="11">
        <v>14247.7232525824</v>
      </c>
      <c r="I2188" s="10">
        <v>3259757.3172929101</v>
      </c>
      <c r="J2188" s="33">
        <f t="shared" si="136"/>
        <v>4.370792628334225E-3</v>
      </c>
      <c r="K2188" s="33">
        <f t="shared" si="137"/>
        <v>4.3612546155196164E-3</v>
      </c>
      <c r="L2188" s="33">
        <f t="shared" si="138"/>
        <v>0.96301986481025204</v>
      </c>
      <c r="M2188" s="33">
        <f t="shared" si="139"/>
        <v>0.95881988998001122</v>
      </c>
    </row>
    <row r="2189" spans="1:13" ht="27.6">
      <c r="A2189" t="s">
        <v>164</v>
      </c>
      <c r="B2189" t="s">
        <v>242</v>
      </c>
      <c r="C2189" s="14" t="s">
        <v>244</v>
      </c>
      <c r="D2189" t="s">
        <v>465</v>
      </c>
      <c r="E2189" t="s">
        <v>483</v>
      </c>
      <c r="F2189" s="20">
        <v>2027</v>
      </c>
      <c r="G2189" s="20">
        <v>57</v>
      </c>
      <c r="H2189" s="11">
        <v>15181.129457621701</v>
      </c>
      <c r="I2189" s="10">
        <v>3179615.7780663799</v>
      </c>
      <c r="J2189" s="33">
        <f t="shared" si="136"/>
        <v>4.7745169596729708E-3</v>
      </c>
      <c r="K2189" s="33">
        <f t="shared" si="137"/>
        <v>4.76313707193321E-3</v>
      </c>
      <c r="L2189" s="33">
        <f t="shared" si="138"/>
        <v>0.95881988998001122</v>
      </c>
      <c r="M2189" s="33">
        <f t="shared" si="139"/>
        <v>0.95425289941674052</v>
      </c>
    </row>
    <row r="2190" spans="1:13" ht="27.6">
      <c r="A2190" t="s">
        <v>164</v>
      </c>
      <c r="B2190" t="s">
        <v>242</v>
      </c>
      <c r="C2190" s="14" t="s">
        <v>244</v>
      </c>
      <c r="D2190" t="s">
        <v>465</v>
      </c>
      <c r="E2190" t="s">
        <v>483</v>
      </c>
      <c r="F2190" s="20">
        <v>2027</v>
      </c>
      <c r="G2190" s="20">
        <v>58</v>
      </c>
      <c r="H2190" s="11">
        <v>16119.1767233314</v>
      </c>
      <c r="I2190" s="10">
        <v>3090206.6220844402</v>
      </c>
      <c r="J2190" s="33">
        <f t="shared" si="136"/>
        <v>5.2162132486980812E-3</v>
      </c>
      <c r="K2190" s="33">
        <f t="shared" si="137"/>
        <v>5.2026324321094997E-3</v>
      </c>
      <c r="L2190" s="33">
        <f t="shared" si="138"/>
        <v>0.95425289941674052</v>
      </c>
      <c r="M2190" s="33">
        <f t="shared" si="139"/>
        <v>0.94928827233380042</v>
      </c>
    </row>
    <row r="2191" spans="1:13" ht="27.6">
      <c r="A2191" t="s">
        <v>164</v>
      </c>
      <c r="B2191" t="s">
        <v>242</v>
      </c>
      <c r="C2191" s="14" t="s">
        <v>244</v>
      </c>
      <c r="D2191" t="s">
        <v>465</v>
      </c>
      <c r="E2191" t="s">
        <v>483</v>
      </c>
      <c r="F2191" s="20">
        <v>2027</v>
      </c>
      <c r="G2191" s="20">
        <v>59</v>
      </c>
      <c r="H2191" s="11">
        <v>16989.820451639302</v>
      </c>
      <c r="I2191" s="10">
        <v>2980783.55753151</v>
      </c>
      <c r="J2191" s="33">
        <f t="shared" si="136"/>
        <v>5.6997833367375249E-3</v>
      </c>
      <c r="K2191" s="33">
        <f t="shared" si="137"/>
        <v>5.6835703897485379E-3</v>
      </c>
      <c r="L2191" s="33">
        <f t="shared" si="138"/>
        <v>0.94928827233380042</v>
      </c>
      <c r="M2191" s="33">
        <f t="shared" si="139"/>
        <v>0.94389292561782845</v>
      </c>
    </row>
    <row r="2192" spans="1:13" ht="27.6">
      <c r="A2192" t="s">
        <v>164</v>
      </c>
      <c r="B2192" t="s">
        <v>242</v>
      </c>
      <c r="C2192" s="14" t="s">
        <v>244</v>
      </c>
      <c r="D2192" t="s">
        <v>465</v>
      </c>
      <c r="E2192" t="s">
        <v>483</v>
      </c>
      <c r="F2192" s="20">
        <v>2027</v>
      </c>
      <c r="G2192" s="20">
        <v>60</v>
      </c>
      <c r="H2192" s="11">
        <v>18151.257256336699</v>
      </c>
      <c r="I2192" s="10">
        <v>2839739.9038427002</v>
      </c>
      <c r="J2192" s="33">
        <f t="shared" si="136"/>
        <v>6.3918731542190353E-3</v>
      </c>
      <c r="K2192" s="33">
        <f t="shared" si="137"/>
        <v>6.3714885879875283E-3</v>
      </c>
      <c r="L2192" s="33">
        <f t="shared" si="138"/>
        <v>0.94389292561782845</v>
      </c>
      <c r="M2192" s="33">
        <f t="shared" si="139"/>
        <v>0.93787892261397232</v>
      </c>
    </row>
    <row r="2193" spans="1:13" ht="27.6">
      <c r="A2193" t="s">
        <v>164</v>
      </c>
      <c r="B2193" t="s">
        <v>242</v>
      </c>
      <c r="C2193" s="14" t="s">
        <v>244</v>
      </c>
      <c r="D2193" t="s">
        <v>465</v>
      </c>
      <c r="E2193" t="s">
        <v>483</v>
      </c>
      <c r="F2193" s="20">
        <v>2027</v>
      </c>
      <c r="G2193" s="20">
        <v>61</v>
      </c>
      <c r="H2193" s="11">
        <v>19106.933230861301</v>
      </c>
      <c r="I2193" s="10">
        <v>2735169.4682791498</v>
      </c>
      <c r="J2193" s="33">
        <f t="shared" si="136"/>
        <v>6.9856487696473724E-3</v>
      </c>
      <c r="K2193" s="33">
        <f t="shared" si="137"/>
        <v>6.9613058419775165E-3</v>
      </c>
      <c r="L2193" s="33">
        <f t="shared" si="138"/>
        <v>0.93787892261397232</v>
      </c>
      <c r="M2193" s="33">
        <f t="shared" si="139"/>
        <v>0.93135006059091208</v>
      </c>
    </row>
    <row r="2194" spans="1:13" ht="27.6">
      <c r="A2194" t="s">
        <v>164</v>
      </c>
      <c r="B2194" t="s">
        <v>242</v>
      </c>
      <c r="C2194" s="14" t="s">
        <v>244</v>
      </c>
      <c r="D2194" t="s">
        <v>465</v>
      </c>
      <c r="E2194" t="s">
        <v>483</v>
      </c>
      <c r="F2194" s="20">
        <v>2027</v>
      </c>
      <c r="G2194" s="20">
        <v>62</v>
      </c>
      <c r="H2194" s="11">
        <v>19929.092773067201</v>
      </c>
      <c r="I2194" s="10">
        <v>2609193.2908567302</v>
      </c>
      <c r="J2194" s="33">
        <f t="shared" si="136"/>
        <v>7.6380285212689133E-3</v>
      </c>
      <c r="K2194" s="33">
        <f t="shared" si="137"/>
        <v>7.6089329062620781E-3</v>
      </c>
      <c r="L2194" s="33">
        <f t="shared" si="138"/>
        <v>0.93135006059091208</v>
      </c>
      <c r="M2194" s="33">
        <f t="shared" si="139"/>
        <v>0.92426348046763274</v>
      </c>
    </row>
    <row r="2195" spans="1:13" ht="27.6">
      <c r="A2195" t="s">
        <v>164</v>
      </c>
      <c r="B2195" t="s">
        <v>242</v>
      </c>
      <c r="C2195" s="14" t="s">
        <v>244</v>
      </c>
      <c r="D2195" t="s">
        <v>465</v>
      </c>
      <c r="E2195" t="s">
        <v>483</v>
      </c>
      <c r="F2195" s="20">
        <v>2027</v>
      </c>
      <c r="G2195" s="20">
        <v>63</v>
      </c>
      <c r="H2195" s="11">
        <v>20753.212368221401</v>
      </c>
      <c r="I2195" s="10">
        <v>2483431.38581781</v>
      </c>
      <c r="J2195" s="33">
        <f t="shared" si="136"/>
        <v>8.3566683125361387E-3</v>
      </c>
      <c r="K2195" s="33">
        <f t="shared" si="137"/>
        <v>8.3218484201640353E-3</v>
      </c>
      <c r="L2195" s="33">
        <f t="shared" si="138"/>
        <v>0.92426348046763274</v>
      </c>
      <c r="M2195" s="33">
        <f t="shared" si="139"/>
        <v>0.9165718998828879</v>
      </c>
    </row>
    <row r="2196" spans="1:13" ht="27.6">
      <c r="A2196" t="s">
        <v>164</v>
      </c>
      <c r="B2196" t="s">
        <v>242</v>
      </c>
      <c r="C2196" s="14" t="s">
        <v>244</v>
      </c>
      <c r="D2196" t="s">
        <v>465</v>
      </c>
      <c r="E2196" t="s">
        <v>483</v>
      </c>
      <c r="F2196" s="20">
        <v>2027</v>
      </c>
      <c r="G2196" s="20">
        <v>64</v>
      </c>
      <c r="H2196" s="11">
        <v>21613.3802907873</v>
      </c>
      <c r="I2196" s="10">
        <v>2362650.2333704699</v>
      </c>
      <c r="J2196" s="33">
        <f t="shared" si="136"/>
        <v>9.1479390328353619E-3</v>
      </c>
      <c r="K2196" s="33">
        <f t="shared" si="137"/>
        <v>9.1062239378537635E-3</v>
      </c>
      <c r="L2196" s="33">
        <f t="shared" si="138"/>
        <v>0.9165718998828879</v>
      </c>
      <c r="M2196" s="33">
        <f t="shared" si="139"/>
        <v>0.90822539090741028</v>
      </c>
    </row>
    <row r="2197" spans="1:13" ht="27.6">
      <c r="A2197" t="s">
        <v>164</v>
      </c>
      <c r="B2197" t="s">
        <v>242</v>
      </c>
      <c r="C2197" s="14" t="s">
        <v>244</v>
      </c>
      <c r="D2197" t="s">
        <v>465</v>
      </c>
      <c r="E2197" t="s">
        <v>483</v>
      </c>
      <c r="F2197" s="20">
        <v>2027</v>
      </c>
      <c r="G2197" s="20">
        <v>65</v>
      </c>
      <c r="H2197" s="11">
        <v>21725.7963510888</v>
      </c>
      <c r="I2197" s="10">
        <v>2216162.1022755899</v>
      </c>
      <c r="J2197" s="33">
        <f t="shared" si="136"/>
        <v>9.8033426024118058E-3</v>
      </c>
      <c r="K2197" s="33">
        <f t="shared" si="137"/>
        <v>9.7554464811301367E-3</v>
      </c>
      <c r="L2197" s="33">
        <f t="shared" si="138"/>
        <v>0.90822539090741028</v>
      </c>
      <c r="M2197" s="33">
        <f t="shared" si="139"/>
        <v>0.89936524671360951</v>
      </c>
    </row>
    <row r="2198" spans="1:13" ht="27.6">
      <c r="A2198" t="s">
        <v>164</v>
      </c>
      <c r="B2198" t="s">
        <v>242</v>
      </c>
      <c r="C2198" s="14" t="s">
        <v>244</v>
      </c>
      <c r="D2198" t="s">
        <v>465</v>
      </c>
      <c r="E2198" t="s">
        <v>483</v>
      </c>
      <c r="F2198" s="20">
        <v>2027</v>
      </c>
      <c r="G2198" s="20">
        <v>66</v>
      </c>
      <c r="H2198" s="11">
        <v>22501.043310385401</v>
      </c>
      <c r="I2198" s="10">
        <v>2094998.3162586601</v>
      </c>
      <c r="J2198" s="33">
        <f t="shared" si="136"/>
        <v>1.0740363434071275E-2</v>
      </c>
      <c r="K2198" s="33">
        <f t="shared" si="137"/>
        <v>1.0682891670624639E-2</v>
      </c>
      <c r="L2198" s="33">
        <f t="shared" si="138"/>
        <v>0.89936524671360951</v>
      </c>
      <c r="M2198" s="33">
        <f t="shared" si="139"/>
        <v>0.88975742521064338</v>
      </c>
    </row>
    <row r="2199" spans="1:13" ht="27.6">
      <c r="A2199" t="s">
        <v>164</v>
      </c>
      <c r="B2199" t="s">
        <v>242</v>
      </c>
      <c r="C2199" s="14" t="s">
        <v>244</v>
      </c>
      <c r="D2199" t="s">
        <v>465</v>
      </c>
      <c r="E2199" t="s">
        <v>483</v>
      </c>
      <c r="F2199" s="20">
        <v>2027</v>
      </c>
      <c r="G2199" s="20">
        <v>67</v>
      </c>
      <c r="H2199" s="11">
        <v>23191.440841821299</v>
      </c>
      <c r="I2199" s="10">
        <v>1969835.18548931</v>
      </c>
      <c r="J2199" s="33">
        <f t="shared" si="136"/>
        <v>1.1773289975049618E-2</v>
      </c>
      <c r="K2199" s="33">
        <f t="shared" si="137"/>
        <v>1.1704255981298761E-2</v>
      </c>
      <c r="L2199" s="33">
        <f t="shared" si="138"/>
        <v>0.88975742521064338</v>
      </c>
      <c r="M2199" s="33">
        <f t="shared" si="139"/>
        <v>0.87934347654471667</v>
      </c>
    </row>
    <row r="2200" spans="1:13" ht="27.6">
      <c r="A2200" t="s">
        <v>164</v>
      </c>
      <c r="B2200" t="s">
        <v>242</v>
      </c>
      <c r="C2200" s="14" t="s">
        <v>244</v>
      </c>
      <c r="D2200" t="s">
        <v>465</v>
      </c>
      <c r="E2200" t="s">
        <v>483</v>
      </c>
      <c r="F2200" s="20">
        <v>2027</v>
      </c>
      <c r="G2200" s="20">
        <v>68</v>
      </c>
      <c r="H2200" s="11">
        <v>23743.120443635999</v>
      </c>
      <c r="I2200" s="10">
        <v>1838793.05603549</v>
      </c>
      <c r="J2200" s="33">
        <f t="shared" si="136"/>
        <v>1.2912339627183005E-2</v>
      </c>
      <c r="K2200" s="33">
        <f t="shared" si="137"/>
        <v>1.2829333023778422E-2</v>
      </c>
      <c r="L2200" s="33">
        <f t="shared" si="138"/>
        <v>0.87934347654471667</v>
      </c>
      <c r="M2200" s="33">
        <f t="shared" si="139"/>
        <v>0.86806208624183745</v>
      </c>
    </row>
    <row r="2201" spans="1:13" ht="27.6">
      <c r="A2201" t="s">
        <v>164</v>
      </c>
      <c r="B2201" t="s">
        <v>242</v>
      </c>
      <c r="C2201" s="14" t="s">
        <v>244</v>
      </c>
      <c r="D2201" t="s">
        <v>465</v>
      </c>
      <c r="E2201" t="s">
        <v>483</v>
      </c>
      <c r="F2201" s="20">
        <v>2027</v>
      </c>
      <c r="G2201" s="20">
        <v>69</v>
      </c>
      <c r="H2201" s="11">
        <v>24239.621438763199</v>
      </c>
      <c r="I2201" s="10">
        <v>1710308.42460175</v>
      </c>
      <c r="J2201" s="33">
        <f t="shared" si="136"/>
        <v>1.4172660959912807E-2</v>
      </c>
      <c r="K2201" s="33">
        <f t="shared" si="137"/>
        <v>1.4072701587869219E-2</v>
      </c>
      <c r="L2201" s="33">
        <f t="shared" si="138"/>
        <v>0.86806208624183745</v>
      </c>
      <c r="M2201" s="33">
        <f t="shared" si="139"/>
        <v>0.85584610754241286</v>
      </c>
    </row>
    <row r="2202" spans="1:13" ht="27.6">
      <c r="A2202" t="s">
        <v>164</v>
      </c>
      <c r="B2202" t="s">
        <v>242</v>
      </c>
      <c r="C2202" s="14" t="s">
        <v>244</v>
      </c>
      <c r="D2202" t="s">
        <v>465</v>
      </c>
      <c r="E2202" t="s">
        <v>483</v>
      </c>
      <c r="F2202" s="20">
        <v>2028</v>
      </c>
      <c r="G2202" s="20">
        <v>30</v>
      </c>
      <c r="H2202" s="11">
        <v>986.00492710855099</v>
      </c>
      <c r="I2202" s="10">
        <v>4420053.2857877603</v>
      </c>
      <c r="J2202" s="33">
        <f t="shared" si="136"/>
        <v>2.2307534849838831E-4</v>
      </c>
      <c r="K2202" s="33">
        <f t="shared" si="137"/>
        <v>2.2305046904291803E-4</v>
      </c>
      <c r="L2202" s="33">
        <f t="shared" si="138"/>
        <v>1</v>
      </c>
      <c r="M2202" s="33">
        <f t="shared" si="139"/>
        <v>0.99977694953095708</v>
      </c>
    </row>
    <row r="2203" spans="1:13" ht="27.6">
      <c r="A2203" t="s">
        <v>164</v>
      </c>
      <c r="B2203" t="s">
        <v>242</v>
      </c>
      <c r="C2203" s="14" t="s">
        <v>244</v>
      </c>
      <c r="D2203" t="s">
        <v>465</v>
      </c>
      <c r="E2203" t="s">
        <v>483</v>
      </c>
      <c r="F2203" s="20">
        <v>2028</v>
      </c>
      <c r="G2203" s="20">
        <v>31</v>
      </c>
      <c r="H2203" s="11">
        <v>1344.9300071499999</v>
      </c>
      <c r="I2203" s="10">
        <v>4561944.6798058497</v>
      </c>
      <c r="J2203" s="33">
        <f t="shared" si="136"/>
        <v>2.9481506277433388E-4</v>
      </c>
      <c r="K2203" s="33">
        <f t="shared" si="137"/>
        <v>2.9477160908408795E-4</v>
      </c>
      <c r="L2203" s="33">
        <f t="shared" si="138"/>
        <v>0.99977694953095708</v>
      </c>
      <c r="M2203" s="33">
        <f t="shared" si="139"/>
        <v>0.99948224367081862</v>
      </c>
    </row>
    <row r="2204" spans="1:13" ht="27.6">
      <c r="A2204" t="s">
        <v>164</v>
      </c>
      <c r="B2204" t="s">
        <v>242</v>
      </c>
      <c r="C2204" s="14" t="s">
        <v>244</v>
      </c>
      <c r="D2204" t="s">
        <v>465</v>
      </c>
      <c r="E2204" t="s">
        <v>483</v>
      </c>
      <c r="F2204" s="20">
        <v>2028</v>
      </c>
      <c r="G2204" s="20">
        <v>32</v>
      </c>
      <c r="H2204" s="11">
        <v>1393.63805799891</v>
      </c>
      <c r="I2204" s="10">
        <v>4519590.4684679499</v>
      </c>
      <c r="J2204" s="33">
        <f t="shared" si="136"/>
        <v>3.0835494227230841E-4</v>
      </c>
      <c r="K2204" s="33">
        <f t="shared" si="137"/>
        <v>3.0830740577325599E-4</v>
      </c>
      <c r="L2204" s="33">
        <f t="shared" si="138"/>
        <v>0.99948224367081862</v>
      </c>
      <c r="M2204" s="33">
        <f t="shared" si="139"/>
        <v>0.99917409589315598</v>
      </c>
    </row>
    <row r="2205" spans="1:13" ht="27.6">
      <c r="A2205" t="s">
        <v>164</v>
      </c>
      <c r="B2205" t="s">
        <v>242</v>
      </c>
      <c r="C2205" s="14" t="s">
        <v>244</v>
      </c>
      <c r="D2205" t="s">
        <v>465</v>
      </c>
      <c r="E2205" t="s">
        <v>483</v>
      </c>
      <c r="F2205" s="20">
        <v>2028</v>
      </c>
      <c r="G2205" s="20">
        <v>33</v>
      </c>
      <c r="H2205" s="11">
        <v>1443.57739641994</v>
      </c>
      <c r="I2205" s="10">
        <v>4447045.93022516</v>
      </c>
      <c r="J2205" s="33">
        <f t="shared" si="136"/>
        <v>3.2461490595552488E-4</v>
      </c>
      <c r="K2205" s="33">
        <f t="shared" si="137"/>
        <v>3.2456222423749015E-4</v>
      </c>
      <c r="L2205" s="33">
        <f t="shared" si="138"/>
        <v>0.99917409589315598</v>
      </c>
      <c r="M2205" s="33">
        <f t="shared" si="139"/>
        <v>0.99884980172619242</v>
      </c>
    </row>
    <row r="2206" spans="1:13" ht="27.6">
      <c r="A2206" t="s">
        <v>164</v>
      </c>
      <c r="B2206" t="s">
        <v>242</v>
      </c>
      <c r="C2206" s="14" t="s">
        <v>244</v>
      </c>
      <c r="D2206" t="s">
        <v>465</v>
      </c>
      <c r="E2206" t="s">
        <v>483</v>
      </c>
      <c r="F2206" s="20">
        <v>2028</v>
      </c>
      <c r="G2206" s="20">
        <v>34</v>
      </c>
      <c r="H2206" s="11">
        <v>1509.5919949055899</v>
      </c>
      <c r="I2206" s="10">
        <v>4390423.5517366296</v>
      </c>
      <c r="J2206" s="33">
        <f t="shared" si="136"/>
        <v>3.4383744008216965E-4</v>
      </c>
      <c r="K2206" s="33">
        <f t="shared" si="137"/>
        <v>3.4377833476395558E-4</v>
      </c>
      <c r="L2206" s="33">
        <f t="shared" si="138"/>
        <v>0.99884980172619242</v>
      </c>
      <c r="M2206" s="33">
        <f t="shared" si="139"/>
        <v>0.99850641880467572</v>
      </c>
    </row>
    <row r="2207" spans="1:13" ht="27.6">
      <c r="A2207" t="s">
        <v>164</v>
      </c>
      <c r="B2207" t="s">
        <v>242</v>
      </c>
      <c r="C2207" s="14" t="s">
        <v>244</v>
      </c>
      <c r="D2207" t="s">
        <v>465</v>
      </c>
      <c r="E2207" t="s">
        <v>483</v>
      </c>
      <c r="F2207" s="20">
        <v>2028</v>
      </c>
      <c r="G2207" s="20">
        <v>35</v>
      </c>
      <c r="H2207" s="11">
        <v>2044.2136869158201</v>
      </c>
      <c r="I2207" s="10">
        <v>4337515.8536298303</v>
      </c>
      <c r="J2207" s="33">
        <f t="shared" si="136"/>
        <v>4.7128673551824122E-4</v>
      </c>
      <c r="K2207" s="33">
        <f t="shared" si="137"/>
        <v>4.7117569736898623E-4</v>
      </c>
      <c r="L2207" s="33">
        <f t="shared" si="138"/>
        <v>0.99850641880467572</v>
      </c>
      <c r="M2207" s="33">
        <f t="shared" si="139"/>
        <v>0.99803594684646801</v>
      </c>
    </row>
    <row r="2208" spans="1:13" ht="27.6">
      <c r="A2208" t="s">
        <v>164</v>
      </c>
      <c r="B2208" t="s">
        <v>242</v>
      </c>
      <c r="C2208" s="14" t="s">
        <v>244</v>
      </c>
      <c r="D2208" t="s">
        <v>465</v>
      </c>
      <c r="E2208" t="s">
        <v>483</v>
      </c>
      <c r="F2208" s="20">
        <v>2028</v>
      </c>
      <c r="G2208" s="20">
        <v>36</v>
      </c>
      <c r="H2208" s="11">
        <v>2203.0585950707</v>
      </c>
      <c r="I2208" s="10">
        <v>4375919.803088</v>
      </c>
      <c r="J2208" s="33">
        <f t="shared" si="136"/>
        <v>5.0345040453347552E-4</v>
      </c>
      <c r="K2208" s="33">
        <f t="shared" si="137"/>
        <v>5.0332369464345383E-4</v>
      </c>
      <c r="L2208" s="33">
        <f t="shared" si="138"/>
        <v>0.99803594684646801</v>
      </c>
      <c r="M2208" s="33">
        <f t="shared" si="139"/>
        <v>0.99753361170631427</v>
      </c>
    </row>
    <row r="2209" spans="1:13" ht="27.6">
      <c r="A2209" t="s">
        <v>164</v>
      </c>
      <c r="B2209" t="s">
        <v>242</v>
      </c>
      <c r="C2209" s="14" t="s">
        <v>244</v>
      </c>
      <c r="D2209" t="s">
        <v>465</v>
      </c>
      <c r="E2209" t="s">
        <v>483</v>
      </c>
      <c r="F2209" s="20">
        <v>2028</v>
      </c>
      <c r="G2209" s="20">
        <v>37</v>
      </c>
      <c r="H2209" s="11">
        <v>2371.4754741943598</v>
      </c>
      <c r="I2209" s="10">
        <v>4395151.6140178395</v>
      </c>
      <c r="J2209" s="33">
        <f t="shared" si="136"/>
        <v>5.3956624991747875E-4</v>
      </c>
      <c r="K2209" s="33">
        <f t="shared" si="137"/>
        <v>5.3942071022572424E-4</v>
      </c>
      <c r="L2209" s="33">
        <f t="shared" si="138"/>
        <v>0.99753361170631427</v>
      </c>
      <c r="M2209" s="33">
        <f t="shared" si="139"/>
        <v>0.99699552141701364</v>
      </c>
    </row>
    <row r="2210" spans="1:13" ht="27.6">
      <c r="A2210" t="s">
        <v>164</v>
      </c>
      <c r="B2210" t="s">
        <v>242</v>
      </c>
      <c r="C2210" s="14" t="s">
        <v>244</v>
      </c>
      <c r="D2210" t="s">
        <v>465</v>
      </c>
      <c r="E2210" t="s">
        <v>483</v>
      </c>
      <c r="F2210" s="20">
        <v>2028</v>
      </c>
      <c r="G2210" s="20">
        <v>38</v>
      </c>
      <c r="H2210" s="11">
        <v>3597.5623247444</v>
      </c>
      <c r="I2210" s="10">
        <v>6472814.9543882404</v>
      </c>
      <c r="J2210" s="33">
        <f t="shared" si="136"/>
        <v>5.5579563916089325E-4</v>
      </c>
      <c r="K2210" s="33">
        <f t="shared" si="137"/>
        <v>5.556412133757016E-4</v>
      </c>
      <c r="L2210" s="33">
        <f t="shared" si="138"/>
        <v>0.99699552141701364</v>
      </c>
      <c r="M2210" s="33">
        <f t="shared" si="139"/>
        <v>0.99644154961576337</v>
      </c>
    </row>
    <row r="2211" spans="1:13" ht="27.6">
      <c r="A2211" t="s">
        <v>164</v>
      </c>
      <c r="B2211" t="s">
        <v>242</v>
      </c>
      <c r="C2211" s="14" t="s">
        <v>244</v>
      </c>
      <c r="D2211" t="s">
        <v>465</v>
      </c>
      <c r="E2211" t="s">
        <v>483</v>
      </c>
      <c r="F2211" s="20">
        <v>2028</v>
      </c>
      <c r="G2211" s="20">
        <v>39</v>
      </c>
      <c r="H2211" s="11">
        <v>2713.23611882867</v>
      </c>
      <c r="I2211" s="10">
        <v>4356177.9681398803</v>
      </c>
      <c r="J2211" s="33">
        <f t="shared" si="136"/>
        <v>6.2284785852935237E-4</v>
      </c>
      <c r="K2211" s="33">
        <f t="shared" si="137"/>
        <v>6.2265392906690753E-4</v>
      </c>
      <c r="L2211" s="33">
        <f t="shared" si="138"/>
        <v>0.99644154961576337</v>
      </c>
      <c r="M2211" s="33">
        <f t="shared" si="139"/>
        <v>0.99582111136980955</v>
      </c>
    </row>
    <row r="2212" spans="1:13" ht="27.6">
      <c r="A2212" t="s">
        <v>164</v>
      </c>
      <c r="B2212" t="s">
        <v>242</v>
      </c>
      <c r="C2212" s="14" t="s">
        <v>244</v>
      </c>
      <c r="D2212" t="s">
        <v>465</v>
      </c>
      <c r="E2212" t="s">
        <v>483</v>
      </c>
      <c r="F2212" s="20">
        <v>2028</v>
      </c>
      <c r="G2212" s="20">
        <v>40</v>
      </c>
      <c r="H2212" s="11">
        <v>3643.1981837738299</v>
      </c>
      <c r="I2212" s="10">
        <v>4340892.4730599597</v>
      </c>
      <c r="J2212" s="33">
        <f t="shared" si="136"/>
        <v>8.3927399869586849E-4</v>
      </c>
      <c r="K2212" s="33">
        <f t="shared" si="137"/>
        <v>8.3892190678080958E-4</v>
      </c>
      <c r="L2212" s="33">
        <f t="shared" si="138"/>
        <v>0.99582111136980955</v>
      </c>
      <c r="M2212" s="33">
        <f t="shared" si="139"/>
        <v>0.99498569522424662</v>
      </c>
    </row>
    <row r="2213" spans="1:13" ht="27.6">
      <c r="A2213" t="s">
        <v>164</v>
      </c>
      <c r="B2213" t="s">
        <v>242</v>
      </c>
      <c r="C2213" s="14" t="s">
        <v>244</v>
      </c>
      <c r="D2213" t="s">
        <v>465</v>
      </c>
      <c r="E2213" t="s">
        <v>483</v>
      </c>
      <c r="F2213" s="20">
        <v>2028</v>
      </c>
      <c r="G2213" s="20">
        <v>41</v>
      </c>
      <c r="H2213" s="11">
        <v>3815.40934796682</v>
      </c>
      <c r="I2213" s="10">
        <v>4208749.89102198</v>
      </c>
      <c r="J2213" s="33">
        <f t="shared" si="136"/>
        <v>9.0654219109236544E-4</v>
      </c>
      <c r="K2213" s="33">
        <f t="shared" si="137"/>
        <v>9.0613140586104368E-4</v>
      </c>
      <c r="L2213" s="33">
        <f t="shared" si="138"/>
        <v>0.99498569522424662</v>
      </c>
      <c r="M2213" s="33">
        <f t="shared" si="139"/>
        <v>0.99408410743742148</v>
      </c>
    </row>
    <row r="2214" spans="1:13" ht="27.6">
      <c r="A2214" t="s">
        <v>164</v>
      </c>
      <c r="B2214" t="s">
        <v>242</v>
      </c>
      <c r="C2214" s="14" t="s">
        <v>244</v>
      </c>
      <c r="D2214" t="s">
        <v>465</v>
      </c>
      <c r="E2214" t="s">
        <v>483</v>
      </c>
      <c r="F2214" s="20">
        <v>2028</v>
      </c>
      <c r="G2214" s="20">
        <v>42</v>
      </c>
      <c r="H2214" s="11">
        <v>4101.2038677398496</v>
      </c>
      <c r="I2214" s="10">
        <v>4175685.0452608699</v>
      </c>
      <c r="J2214" s="33">
        <f t="shared" si="136"/>
        <v>9.8216312372372255E-4</v>
      </c>
      <c r="K2214" s="33">
        <f t="shared" si="137"/>
        <v>9.8168095939055178E-4</v>
      </c>
      <c r="L2214" s="33">
        <f t="shared" si="138"/>
        <v>0.99408410743742148</v>
      </c>
      <c r="M2214" s="33">
        <f t="shared" si="139"/>
        <v>0.99310823399711745</v>
      </c>
    </row>
    <row r="2215" spans="1:13" ht="27.6">
      <c r="A2215" t="s">
        <v>164</v>
      </c>
      <c r="B2215" t="s">
        <v>242</v>
      </c>
      <c r="C2215" s="14" t="s">
        <v>244</v>
      </c>
      <c r="D2215" t="s">
        <v>465</v>
      </c>
      <c r="E2215" t="s">
        <v>483</v>
      </c>
      <c r="F2215" s="20">
        <v>2028</v>
      </c>
      <c r="G2215" s="20">
        <v>43</v>
      </c>
      <c r="H2215" s="11">
        <v>4524.98533879557</v>
      </c>
      <c r="I2215" s="10">
        <v>4236949.4518821603</v>
      </c>
      <c r="J2215" s="33">
        <f t="shared" si="136"/>
        <v>1.0679819030612831E-3</v>
      </c>
      <c r="K2215" s="33">
        <f t="shared" si="137"/>
        <v>1.0674118133552346E-3</v>
      </c>
      <c r="L2215" s="33">
        <f t="shared" si="138"/>
        <v>0.99310823399711745</v>
      </c>
      <c r="M2215" s="33">
        <f t="shared" si="139"/>
        <v>0.99204817853620852</v>
      </c>
    </row>
    <row r="2216" spans="1:13" ht="27.6">
      <c r="A2216" t="s">
        <v>164</v>
      </c>
      <c r="B2216" t="s">
        <v>242</v>
      </c>
      <c r="C2216" s="14" t="s">
        <v>244</v>
      </c>
      <c r="D2216" t="s">
        <v>465</v>
      </c>
      <c r="E2216" t="s">
        <v>483</v>
      </c>
      <c r="F2216" s="20">
        <v>2028</v>
      </c>
      <c r="G2216" s="20">
        <v>44</v>
      </c>
      <c r="H2216" s="11">
        <v>5037.0252905690504</v>
      </c>
      <c r="I2216" s="10">
        <v>4323739.9431988001</v>
      </c>
      <c r="J2216" s="33">
        <f t="shared" si="136"/>
        <v>1.1649695302540664E-3</v>
      </c>
      <c r="K2216" s="33">
        <f t="shared" si="137"/>
        <v>1.164291216681268E-3</v>
      </c>
      <c r="L2216" s="33">
        <f t="shared" si="138"/>
        <v>0.99204817853620852</v>
      </c>
      <c r="M2216" s="33">
        <f t="shared" si="139"/>
        <v>0.99089314555541419</v>
      </c>
    </row>
    <row r="2217" spans="1:13" ht="27.6">
      <c r="A2217" t="s">
        <v>164</v>
      </c>
      <c r="B2217" t="s">
        <v>242</v>
      </c>
      <c r="C2217" s="14" t="s">
        <v>244</v>
      </c>
      <c r="D2217" t="s">
        <v>465</v>
      </c>
      <c r="E2217" t="s">
        <v>483</v>
      </c>
      <c r="F2217" s="20">
        <v>2028</v>
      </c>
      <c r="G2217" s="20">
        <v>45</v>
      </c>
      <c r="H2217" s="11">
        <v>6486.5867327364303</v>
      </c>
      <c r="I2217" s="10">
        <v>4301197.0184657602</v>
      </c>
      <c r="J2217" s="33">
        <f t="shared" si="136"/>
        <v>1.5080887262053856E-3</v>
      </c>
      <c r="K2217" s="33">
        <f t="shared" si="137"/>
        <v>1.5069521318358259E-3</v>
      </c>
      <c r="L2217" s="33">
        <f t="shared" si="138"/>
        <v>0.99089314555541419</v>
      </c>
      <c r="M2217" s="33">
        <f t="shared" si="139"/>
        <v>0.9893999170172979</v>
      </c>
    </row>
    <row r="2218" spans="1:13" ht="27.6">
      <c r="A2218" t="s">
        <v>164</v>
      </c>
      <c r="B2218" t="s">
        <v>242</v>
      </c>
      <c r="C2218" s="14" t="s">
        <v>244</v>
      </c>
      <c r="D2218" t="s">
        <v>465</v>
      </c>
      <c r="E2218" t="s">
        <v>483</v>
      </c>
      <c r="F2218" s="20">
        <v>2028</v>
      </c>
      <c r="G2218" s="20">
        <v>46</v>
      </c>
      <c r="H2218" s="11">
        <v>6879.7727532027502</v>
      </c>
      <c r="I2218" s="10">
        <v>4164615.1387360101</v>
      </c>
      <c r="J2218" s="33">
        <f t="shared" si="136"/>
        <v>1.6519588302920133E-3</v>
      </c>
      <c r="K2218" s="33">
        <f t="shared" si="137"/>
        <v>1.650595097350438E-3</v>
      </c>
      <c r="L2218" s="33">
        <f t="shared" si="138"/>
        <v>0.9893999170172979</v>
      </c>
      <c r="M2218" s="33">
        <f t="shared" si="139"/>
        <v>0.98776681836495017</v>
      </c>
    </row>
    <row r="2219" spans="1:13" ht="27.6">
      <c r="A2219" t="s">
        <v>164</v>
      </c>
      <c r="B2219" t="s">
        <v>242</v>
      </c>
      <c r="C2219" s="14" t="s">
        <v>244</v>
      </c>
      <c r="D2219" t="s">
        <v>465</v>
      </c>
      <c r="E2219" t="s">
        <v>483</v>
      </c>
      <c r="F2219" s="20">
        <v>2028</v>
      </c>
      <c r="G2219" s="20">
        <v>47</v>
      </c>
      <c r="H2219" s="11">
        <v>7402.4894781143003</v>
      </c>
      <c r="I2219" s="10">
        <v>4091806.6207172498</v>
      </c>
      <c r="J2219" s="33">
        <f t="shared" si="136"/>
        <v>1.8091005182490083E-3</v>
      </c>
      <c r="K2219" s="33">
        <f t="shared" si="137"/>
        <v>1.8074650822778038E-3</v>
      </c>
      <c r="L2219" s="33">
        <f t="shared" si="138"/>
        <v>0.98776681836495017</v>
      </c>
      <c r="M2219" s="33">
        <f t="shared" si="139"/>
        <v>0.98598146433132283</v>
      </c>
    </row>
    <row r="2220" spans="1:13" ht="27.6">
      <c r="A2220" t="s">
        <v>164</v>
      </c>
      <c r="B2220" t="s">
        <v>242</v>
      </c>
      <c r="C2220" s="14" t="s">
        <v>244</v>
      </c>
      <c r="D2220" t="s">
        <v>465</v>
      </c>
      <c r="E2220" t="s">
        <v>483</v>
      </c>
      <c r="F2220" s="20">
        <v>2028</v>
      </c>
      <c r="G2220" s="20">
        <v>48</v>
      </c>
      <c r="H2220" s="11">
        <v>7990.5619127587197</v>
      </c>
      <c r="I2220" s="10">
        <v>4035006.6185962302</v>
      </c>
      <c r="J2220" s="33">
        <f t="shared" si="136"/>
        <v>1.9803094934051479E-3</v>
      </c>
      <c r="K2220" s="33">
        <f t="shared" si="137"/>
        <v>1.9783499742584976E-3</v>
      </c>
      <c r="L2220" s="33">
        <f t="shared" si="138"/>
        <v>0.98598146433132283</v>
      </c>
      <c r="M2220" s="33">
        <f t="shared" si="139"/>
        <v>0.98403084792674356</v>
      </c>
    </row>
    <row r="2221" spans="1:13" ht="27.6">
      <c r="A2221" t="s">
        <v>164</v>
      </c>
      <c r="B2221" t="s">
        <v>242</v>
      </c>
      <c r="C2221" s="14" t="s">
        <v>244</v>
      </c>
      <c r="D2221" t="s">
        <v>465</v>
      </c>
      <c r="E2221" t="s">
        <v>483</v>
      </c>
      <c r="F2221" s="20">
        <v>2028</v>
      </c>
      <c r="G2221" s="20">
        <v>49</v>
      </c>
      <c r="H2221" s="11">
        <v>8604.3935540274397</v>
      </c>
      <c r="I2221" s="10">
        <v>3972774.4887866001</v>
      </c>
      <c r="J2221" s="33">
        <f t="shared" si="136"/>
        <v>2.1658399132177949E-3</v>
      </c>
      <c r="K2221" s="33">
        <f t="shared" si="137"/>
        <v>2.1634961743127734E-3</v>
      </c>
      <c r="L2221" s="33">
        <f t="shared" si="138"/>
        <v>0.98403084792674356</v>
      </c>
      <c r="M2221" s="33">
        <f t="shared" si="139"/>
        <v>0.98190190095184826</v>
      </c>
    </row>
    <row r="2222" spans="1:13" ht="27.6">
      <c r="A2222" t="s">
        <v>164</v>
      </c>
      <c r="B2222" t="s">
        <v>242</v>
      </c>
      <c r="C2222" s="14" t="s">
        <v>244</v>
      </c>
      <c r="D2222" t="s">
        <v>465</v>
      </c>
      <c r="E2222" t="s">
        <v>483</v>
      </c>
      <c r="F2222" s="20">
        <v>2028</v>
      </c>
      <c r="G2222" s="20">
        <v>50</v>
      </c>
      <c r="H2222" s="11">
        <v>9834.7897557612996</v>
      </c>
      <c r="I2222" s="10">
        <v>3891015.2438771599</v>
      </c>
      <c r="J2222" s="33">
        <f t="shared" si="136"/>
        <v>2.5275639233840498E-3</v>
      </c>
      <c r="K2222" s="33">
        <f t="shared" si="137"/>
        <v>2.5243723232480919E-3</v>
      </c>
      <c r="L2222" s="33">
        <f t="shared" si="138"/>
        <v>0.98190190095184826</v>
      </c>
      <c r="M2222" s="33">
        <f t="shared" si="139"/>
        <v>0.97942321496894069</v>
      </c>
    </row>
    <row r="2223" spans="1:13" ht="27.6">
      <c r="A2223" t="s">
        <v>164</v>
      </c>
      <c r="B2223" t="s">
        <v>242</v>
      </c>
      <c r="C2223" s="14" t="s">
        <v>244</v>
      </c>
      <c r="D2223" t="s">
        <v>465</v>
      </c>
      <c r="E2223" t="s">
        <v>483</v>
      </c>
      <c r="F2223" s="20">
        <v>2028</v>
      </c>
      <c r="G2223" s="20">
        <v>51</v>
      </c>
      <c r="H2223" s="11">
        <v>10565.5927090031</v>
      </c>
      <c r="I2223" s="10">
        <v>3825651.28077112</v>
      </c>
      <c r="J2223" s="33">
        <f t="shared" si="136"/>
        <v>2.7617762136630079E-3</v>
      </c>
      <c r="K2223" s="33">
        <f t="shared" si="137"/>
        <v>2.7579660181786814E-3</v>
      </c>
      <c r="L2223" s="33">
        <f t="shared" si="138"/>
        <v>0.97942321496894069</v>
      </c>
      <c r="M2223" s="33">
        <f t="shared" si="139"/>
        <v>0.97672199902464107</v>
      </c>
    </row>
    <row r="2224" spans="1:13" ht="27.6">
      <c r="A2224" t="s">
        <v>164</v>
      </c>
      <c r="B2224" t="s">
        <v>242</v>
      </c>
      <c r="C2224" s="14" t="s">
        <v>244</v>
      </c>
      <c r="D2224" t="s">
        <v>465</v>
      </c>
      <c r="E2224" t="s">
        <v>483</v>
      </c>
      <c r="F2224" s="20">
        <v>2028</v>
      </c>
      <c r="G2224" s="20">
        <v>52</v>
      </c>
      <c r="H2224" s="11">
        <v>11300.209158502101</v>
      </c>
      <c r="I2224" s="10">
        <v>3749196.15789044</v>
      </c>
      <c r="J2224" s="33">
        <f t="shared" si="136"/>
        <v>3.0140351911755901E-3</v>
      </c>
      <c r="K2224" s="33">
        <f t="shared" si="137"/>
        <v>3.0094975471265384E-3</v>
      </c>
      <c r="L2224" s="33">
        <f t="shared" si="138"/>
        <v>0.97672199902464107</v>
      </c>
      <c r="M2224" s="33">
        <f t="shared" si="139"/>
        <v>0.97378255656435186</v>
      </c>
    </row>
    <row r="2225" spans="1:13" ht="27.6">
      <c r="A2225" t="s">
        <v>164</v>
      </c>
      <c r="B2225" t="s">
        <v>242</v>
      </c>
      <c r="C2225" s="14" t="s">
        <v>244</v>
      </c>
      <c r="D2225" t="s">
        <v>465</v>
      </c>
      <c r="E2225" t="s">
        <v>483</v>
      </c>
      <c r="F2225" s="20">
        <v>2028</v>
      </c>
      <c r="G2225" s="20">
        <v>53</v>
      </c>
      <c r="H2225" s="11">
        <v>12079.4696775184</v>
      </c>
      <c r="I2225" s="10">
        <v>3672076.4514758801</v>
      </c>
      <c r="J2225" s="33">
        <f t="shared" si="136"/>
        <v>3.2895474364819997E-3</v>
      </c>
      <c r="K2225" s="33">
        <f t="shared" si="137"/>
        <v>3.2841428032036601E-3</v>
      </c>
      <c r="L2225" s="33">
        <f t="shared" si="138"/>
        <v>0.97378255656435186</v>
      </c>
      <c r="M2225" s="33">
        <f t="shared" si="139"/>
        <v>0.97058451558932579</v>
      </c>
    </row>
    <row r="2226" spans="1:13" ht="27.6">
      <c r="A2226" t="s">
        <v>164</v>
      </c>
      <c r="B2226" t="s">
        <v>242</v>
      </c>
      <c r="C2226" s="14" t="s">
        <v>244</v>
      </c>
      <c r="D2226" t="s">
        <v>465</v>
      </c>
      <c r="E2226" t="s">
        <v>483</v>
      </c>
      <c r="F2226" s="20">
        <v>2028</v>
      </c>
      <c r="G2226" s="20">
        <v>54</v>
      </c>
      <c r="H2226" s="11">
        <v>12811.473191893399</v>
      </c>
      <c r="I2226" s="10">
        <v>3567316.1475906302</v>
      </c>
      <c r="J2226" s="33">
        <f t="shared" si="136"/>
        <v>3.591347854197415E-3</v>
      </c>
      <c r="K2226" s="33">
        <f t="shared" si="137"/>
        <v>3.5849066776348915E-3</v>
      </c>
      <c r="L2226" s="33">
        <f t="shared" si="138"/>
        <v>0.97058451558932579</v>
      </c>
      <c r="M2226" s="33">
        <f t="shared" si="139"/>
        <v>0.96710506067818058</v>
      </c>
    </row>
    <row r="2227" spans="1:13" ht="27.6">
      <c r="A2227" t="s">
        <v>164</v>
      </c>
      <c r="B2227" t="s">
        <v>242</v>
      </c>
      <c r="C2227" s="14" t="s">
        <v>244</v>
      </c>
      <c r="D2227" t="s">
        <v>465</v>
      </c>
      <c r="E2227" t="s">
        <v>483</v>
      </c>
      <c r="F2227" s="20">
        <v>2028</v>
      </c>
      <c r="G2227" s="20">
        <v>55</v>
      </c>
      <c r="H2227" s="11">
        <v>14010.297578423901</v>
      </c>
      <c r="I2227" s="10">
        <v>3523121.6840171898</v>
      </c>
      <c r="J2227" s="33">
        <f t="shared" si="136"/>
        <v>3.9766714961854107E-3</v>
      </c>
      <c r="K2227" s="33">
        <f t="shared" si="137"/>
        <v>3.9687750088043261E-3</v>
      </c>
      <c r="L2227" s="33">
        <f t="shared" si="138"/>
        <v>0.96710506067818058</v>
      </c>
      <c r="M2227" s="33">
        <f t="shared" si="139"/>
        <v>0.96326683828247284</v>
      </c>
    </row>
    <row r="2228" spans="1:13" ht="27.6">
      <c r="A2228" t="s">
        <v>164</v>
      </c>
      <c r="B2228" t="s">
        <v>242</v>
      </c>
      <c r="C2228" s="14" t="s">
        <v>244</v>
      </c>
      <c r="D2228" t="s">
        <v>465</v>
      </c>
      <c r="E2228" t="s">
        <v>483</v>
      </c>
      <c r="F2228" s="20">
        <v>2028</v>
      </c>
      <c r="G2228" s="20">
        <v>56</v>
      </c>
      <c r="H2228" s="11">
        <v>14406.9485325365</v>
      </c>
      <c r="I2228" s="10">
        <v>3313738.81943942</v>
      </c>
      <c r="J2228" s="33">
        <f t="shared" si="136"/>
        <v>4.3476415365088132E-3</v>
      </c>
      <c r="K2228" s="33">
        <f t="shared" si="137"/>
        <v>4.3382042246804531E-3</v>
      </c>
      <c r="L2228" s="33">
        <f t="shared" si="138"/>
        <v>0.96326683828247284</v>
      </c>
      <c r="M2228" s="33">
        <f t="shared" si="139"/>
        <v>0.95908799001514122</v>
      </c>
    </row>
    <row r="2229" spans="1:13" ht="27.6">
      <c r="A2229" t="s">
        <v>164</v>
      </c>
      <c r="B2229" t="s">
        <v>242</v>
      </c>
      <c r="C2229" s="14" t="s">
        <v>244</v>
      </c>
      <c r="D2229" t="s">
        <v>465</v>
      </c>
      <c r="E2229" t="s">
        <v>483</v>
      </c>
      <c r="F2229" s="20">
        <v>2028</v>
      </c>
      <c r="G2229" s="20">
        <v>57</v>
      </c>
      <c r="H2229" s="11">
        <v>15326.4573441506</v>
      </c>
      <c r="I2229" s="10">
        <v>3226987.9930582601</v>
      </c>
      <c r="J2229" s="33">
        <f t="shared" si="136"/>
        <v>4.749462153909507E-3</v>
      </c>
      <c r="K2229" s="33">
        <f t="shared" si="137"/>
        <v>4.7382012932647433E-3</v>
      </c>
      <c r="L2229" s="33">
        <f t="shared" si="138"/>
        <v>0.95908799001514122</v>
      </c>
      <c r="M2229" s="33">
        <f t="shared" si="139"/>
        <v>0.9545436380604968</v>
      </c>
    </row>
    <row r="2230" spans="1:13" ht="27.6">
      <c r="A2230" t="s">
        <v>164</v>
      </c>
      <c r="B2230" t="s">
        <v>242</v>
      </c>
      <c r="C2230" s="14" t="s">
        <v>244</v>
      </c>
      <c r="D2230" t="s">
        <v>465</v>
      </c>
      <c r="E2230" t="s">
        <v>483</v>
      </c>
      <c r="F2230" s="20">
        <v>2028</v>
      </c>
      <c r="G2230" s="20">
        <v>58</v>
      </c>
      <c r="H2230" s="11">
        <v>16321.0874129433</v>
      </c>
      <c r="I2230" s="10">
        <v>3144707.61609805</v>
      </c>
      <c r="J2230" s="33">
        <f t="shared" si="136"/>
        <v>5.1900174532583379E-3</v>
      </c>
      <c r="K2230" s="33">
        <f t="shared" si="137"/>
        <v>5.1765725824368669E-3</v>
      </c>
      <c r="L2230" s="33">
        <f t="shared" si="138"/>
        <v>0.9545436380604968</v>
      </c>
      <c r="M2230" s="33">
        <f t="shared" si="139"/>
        <v>0.94960237363497324</v>
      </c>
    </row>
    <row r="2231" spans="1:13" ht="27.6">
      <c r="A2231" t="s">
        <v>164</v>
      </c>
      <c r="B2231" t="s">
        <v>242</v>
      </c>
      <c r="C2231" s="14" t="s">
        <v>244</v>
      </c>
      <c r="D2231" t="s">
        <v>465</v>
      </c>
      <c r="E2231" t="s">
        <v>483</v>
      </c>
      <c r="F2231" s="20">
        <v>2028</v>
      </c>
      <c r="G2231" s="20">
        <v>59</v>
      </c>
      <c r="H2231" s="11">
        <v>17319.019683857601</v>
      </c>
      <c r="I2231" s="10">
        <v>3053148.2742233598</v>
      </c>
      <c r="J2231" s="33">
        <f t="shared" si="136"/>
        <v>5.6725118233123158E-3</v>
      </c>
      <c r="K2231" s="33">
        <f t="shared" si="137"/>
        <v>5.6564535061319754E-3</v>
      </c>
      <c r="L2231" s="33">
        <f t="shared" si="138"/>
        <v>0.94960237363497324</v>
      </c>
      <c r="M2231" s="33">
        <f t="shared" si="139"/>
        <v>0.94423099195919447</v>
      </c>
    </row>
    <row r="2232" spans="1:13" ht="27.6">
      <c r="A2232" t="s">
        <v>164</v>
      </c>
      <c r="B2232" t="s">
        <v>242</v>
      </c>
      <c r="C2232" s="14" t="s">
        <v>244</v>
      </c>
      <c r="D2232" t="s">
        <v>465</v>
      </c>
      <c r="E2232" t="s">
        <v>483</v>
      </c>
      <c r="F2232" s="20">
        <v>2028</v>
      </c>
      <c r="G2232" s="20">
        <v>60</v>
      </c>
      <c r="H2232" s="11">
        <v>18657.123981632601</v>
      </c>
      <c r="I2232" s="10">
        <v>2941730.4509029002</v>
      </c>
      <c r="J2232" s="33">
        <f t="shared" si="136"/>
        <v>6.3422275742178224E-3</v>
      </c>
      <c r="K2232" s="33">
        <f t="shared" si="137"/>
        <v>6.3221580997224747E-3</v>
      </c>
      <c r="L2232" s="33">
        <f t="shared" si="138"/>
        <v>0.94423099195919447</v>
      </c>
      <c r="M2232" s="33">
        <f t="shared" si="139"/>
        <v>0.93826141434537069</v>
      </c>
    </row>
    <row r="2233" spans="1:13" ht="27.6">
      <c r="A2233" t="s">
        <v>164</v>
      </c>
      <c r="B2233" t="s">
        <v>242</v>
      </c>
      <c r="C2233" s="14" t="s">
        <v>244</v>
      </c>
      <c r="D2233" t="s">
        <v>465</v>
      </c>
      <c r="E2233" t="s">
        <v>483</v>
      </c>
      <c r="F2233" s="20">
        <v>2028</v>
      </c>
      <c r="G2233" s="20">
        <v>61</v>
      </c>
      <c r="H2233" s="11">
        <v>19418.804426649502</v>
      </c>
      <c r="I2233" s="10">
        <v>2798418.3272823398</v>
      </c>
      <c r="J2233" s="33">
        <f t="shared" si="136"/>
        <v>6.9392071361639163E-3</v>
      </c>
      <c r="K2233" s="33">
        <f t="shared" si="137"/>
        <v>6.9151864319864087E-3</v>
      </c>
      <c r="L2233" s="33">
        <f t="shared" si="138"/>
        <v>0.93826141434537069</v>
      </c>
      <c r="M2233" s="33">
        <f t="shared" si="139"/>
        <v>0.93177316174323321</v>
      </c>
    </row>
    <row r="2234" spans="1:13" ht="27.6">
      <c r="A2234" t="s">
        <v>164</v>
      </c>
      <c r="B2234" t="s">
        <v>242</v>
      </c>
      <c r="C2234" s="14" t="s">
        <v>244</v>
      </c>
      <c r="D2234" t="s">
        <v>465</v>
      </c>
      <c r="E2234" t="s">
        <v>483</v>
      </c>
      <c r="F2234" s="20">
        <v>2028</v>
      </c>
      <c r="G2234" s="20">
        <v>62</v>
      </c>
      <c r="H2234" s="11">
        <v>20435.710778287099</v>
      </c>
      <c r="I2234" s="10">
        <v>2692277.1164176599</v>
      </c>
      <c r="J2234" s="33">
        <f t="shared" si="136"/>
        <v>7.5904930639082305E-3</v>
      </c>
      <c r="K2234" s="33">
        <f t="shared" si="137"/>
        <v>7.561758021776166E-3</v>
      </c>
      <c r="L2234" s="33">
        <f t="shared" si="138"/>
        <v>0.93177316174323321</v>
      </c>
      <c r="M2234" s="33">
        <f t="shared" si="139"/>
        <v>0.92472731856294554</v>
      </c>
    </row>
    <row r="2235" spans="1:13" ht="27.6">
      <c r="A2235" t="s">
        <v>164</v>
      </c>
      <c r="B2235" t="s">
        <v>242</v>
      </c>
      <c r="C2235" s="14" t="s">
        <v>244</v>
      </c>
      <c r="D2235" t="s">
        <v>465</v>
      </c>
      <c r="E2235" t="s">
        <v>483</v>
      </c>
      <c r="F2235" s="20">
        <v>2028</v>
      </c>
      <c r="G2235" s="20">
        <v>63</v>
      </c>
      <c r="H2235" s="11">
        <v>21299.564618707202</v>
      </c>
      <c r="I2235" s="10">
        <v>2564467.68253111</v>
      </c>
      <c r="J2235" s="33">
        <f t="shared" si="136"/>
        <v>8.305647508758892E-3</v>
      </c>
      <c r="K2235" s="33">
        <f t="shared" si="137"/>
        <v>8.2712509130303813E-3</v>
      </c>
      <c r="L2235" s="33">
        <f t="shared" si="138"/>
        <v>0.92472731856294554</v>
      </c>
      <c r="M2235" s="33">
        <f t="shared" si="139"/>
        <v>0.91707866688497763</v>
      </c>
    </row>
    <row r="2236" spans="1:13" ht="27.6">
      <c r="A2236" t="s">
        <v>164</v>
      </c>
      <c r="B2236" t="s">
        <v>242</v>
      </c>
      <c r="C2236" s="14" t="s">
        <v>244</v>
      </c>
      <c r="D2236" t="s">
        <v>465</v>
      </c>
      <c r="E2236" t="s">
        <v>483</v>
      </c>
      <c r="F2236" s="20">
        <v>2028</v>
      </c>
      <c r="G2236" s="20">
        <v>64</v>
      </c>
      <c r="H2236" s="11">
        <v>22160.361901039301</v>
      </c>
      <c r="I2236" s="10">
        <v>2436870.4005071898</v>
      </c>
      <c r="J2236" s="33">
        <f t="shared" si="136"/>
        <v>9.0937794215182836E-3</v>
      </c>
      <c r="K2236" s="33">
        <f t="shared" si="137"/>
        <v>9.0525560627832125E-3</v>
      </c>
      <c r="L2236" s="33">
        <f t="shared" si="138"/>
        <v>0.91707866688497763</v>
      </c>
      <c r="M2236" s="33">
        <f t="shared" si="139"/>
        <v>0.90877676083901893</v>
      </c>
    </row>
    <row r="2237" spans="1:13" ht="27.6">
      <c r="A2237" t="s">
        <v>164</v>
      </c>
      <c r="B2237" t="s">
        <v>242</v>
      </c>
      <c r="C2237" s="14" t="s">
        <v>244</v>
      </c>
      <c r="D2237" t="s">
        <v>465</v>
      </c>
      <c r="E2237" t="s">
        <v>483</v>
      </c>
      <c r="F2237" s="20">
        <v>2028</v>
      </c>
      <c r="G2237" s="20">
        <v>65</v>
      </c>
      <c r="H2237" s="11">
        <v>22442.0688563402</v>
      </c>
      <c r="I2237" s="10">
        <v>2314174.1934482101</v>
      </c>
      <c r="J2237" s="33">
        <f t="shared" si="136"/>
        <v>9.6976575574462872E-3</v>
      </c>
      <c r="K2237" s="33">
        <f t="shared" si="137"/>
        <v>9.6507869105864064E-3</v>
      </c>
      <c r="L2237" s="33">
        <f t="shared" si="138"/>
        <v>0.90877676083901893</v>
      </c>
      <c r="M2237" s="33">
        <f t="shared" si="139"/>
        <v>0.90000634997086859</v>
      </c>
    </row>
    <row r="2238" spans="1:13" ht="27.6">
      <c r="A2238" t="s">
        <v>164</v>
      </c>
      <c r="B2238" t="s">
        <v>242</v>
      </c>
      <c r="C2238" s="14" t="s">
        <v>244</v>
      </c>
      <c r="D2238" t="s">
        <v>465</v>
      </c>
      <c r="E2238" t="s">
        <v>483</v>
      </c>
      <c r="F2238" s="20">
        <v>2028</v>
      </c>
      <c r="G2238" s="20">
        <v>66</v>
      </c>
      <c r="H2238" s="11">
        <v>23104.640121580502</v>
      </c>
      <c r="I2238" s="10">
        <v>2166334.4834076702</v>
      </c>
      <c r="J2238" s="33">
        <f t="shared" si="136"/>
        <v>1.066531521265203E-2</v>
      </c>
      <c r="K2238" s="33">
        <f t="shared" si="137"/>
        <v>1.0608642395121715E-2</v>
      </c>
      <c r="L2238" s="33">
        <f t="shared" si="138"/>
        <v>0.90000634997086859</v>
      </c>
      <c r="M2238" s="33">
        <f t="shared" si="139"/>
        <v>0.89045850445068886</v>
      </c>
    </row>
    <row r="2239" spans="1:13" ht="27.6">
      <c r="A2239" t="s">
        <v>164</v>
      </c>
      <c r="B2239" t="s">
        <v>242</v>
      </c>
      <c r="C2239" s="14" t="s">
        <v>244</v>
      </c>
      <c r="D2239" t="s">
        <v>465</v>
      </c>
      <c r="E2239" t="s">
        <v>483</v>
      </c>
      <c r="F2239" s="20">
        <v>2028</v>
      </c>
      <c r="G2239" s="20">
        <v>67</v>
      </c>
      <c r="H2239" s="11">
        <v>23891.9309044123</v>
      </c>
      <c r="I2239" s="10">
        <v>2043243.4254784801</v>
      </c>
      <c r="J2239" s="33">
        <f t="shared" si="136"/>
        <v>1.1693139743649177E-2</v>
      </c>
      <c r="K2239" s="33">
        <f t="shared" si="137"/>
        <v>1.1625040674203335E-2</v>
      </c>
      <c r="L2239" s="33">
        <f t="shared" si="138"/>
        <v>0.89045850445068886</v>
      </c>
      <c r="M2239" s="33">
        <f t="shared" si="139"/>
        <v>0.88010688811775928</v>
      </c>
    </row>
    <row r="2240" spans="1:13" ht="27.6">
      <c r="A2240" t="s">
        <v>164</v>
      </c>
      <c r="B2240" t="s">
        <v>242</v>
      </c>
      <c r="C2240" s="14" t="s">
        <v>244</v>
      </c>
      <c r="D2240" t="s">
        <v>465</v>
      </c>
      <c r="E2240" t="s">
        <v>483</v>
      </c>
      <c r="F2240" s="20">
        <v>2028</v>
      </c>
      <c r="G2240" s="20">
        <v>68</v>
      </c>
      <c r="H2240" s="11">
        <v>24582.254848801898</v>
      </c>
      <c r="I2240" s="10">
        <v>1916526.40411176</v>
      </c>
      <c r="J2240" s="33">
        <f t="shared" si="136"/>
        <v>1.2826462915440436E-2</v>
      </c>
      <c r="K2240" s="33">
        <f t="shared" si="137"/>
        <v>1.2744554412767783E-2</v>
      </c>
      <c r="L2240" s="33">
        <f t="shared" si="138"/>
        <v>0.88010688811775928</v>
      </c>
      <c r="M2240" s="33">
        <f t="shared" si="139"/>
        <v>0.8688903179930908</v>
      </c>
    </row>
    <row r="2241" spans="1:13" ht="27.6">
      <c r="A2241" t="s">
        <v>164</v>
      </c>
      <c r="B2241" t="s">
        <v>242</v>
      </c>
      <c r="C2241" s="14" t="s">
        <v>244</v>
      </c>
      <c r="D2241" t="s">
        <v>465</v>
      </c>
      <c r="E2241" t="s">
        <v>483</v>
      </c>
      <c r="F2241" s="20">
        <v>2028</v>
      </c>
      <c r="G2241" s="20">
        <v>69</v>
      </c>
      <c r="H2241" s="11">
        <v>25121.044225119698</v>
      </c>
      <c r="I2241" s="10">
        <v>1784255.8947977501</v>
      </c>
      <c r="J2241" s="33">
        <f t="shared" si="136"/>
        <v>1.4079283301438796E-2</v>
      </c>
      <c r="K2241" s="33">
        <f t="shared" si="137"/>
        <v>1.3980633706843215E-2</v>
      </c>
      <c r="L2241" s="33">
        <f t="shared" si="138"/>
        <v>0.8688903179930908</v>
      </c>
      <c r="M2241" s="33">
        <f t="shared" si="139"/>
        <v>0.85674268072580684</v>
      </c>
    </row>
    <row r="2242" spans="1:13" ht="27.6">
      <c r="A2242" t="s">
        <v>164</v>
      </c>
      <c r="B2242" t="s">
        <v>242</v>
      </c>
      <c r="C2242" s="14" t="s">
        <v>244</v>
      </c>
      <c r="D2242" t="s">
        <v>465</v>
      </c>
      <c r="E2242" t="s">
        <v>483</v>
      </c>
      <c r="F2242" s="20">
        <v>2029</v>
      </c>
      <c r="G2242" s="20">
        <v>30</v>
      </c>
      <c r="H2242" s="11">
        <v>966.08966627939606</v>
      </c>
      <c r="I2242" s="10">
        <v>4353617.72664716</v>
      </c>
      <c r="J2242" s="33">
        <f t="shared" ref="J2242:J2305" si="140">IF(I2242&gt;0,H2242/I2242,0)</f>
        <v>2.2190502863084585E-4</v>
      </c>
      <c r="K2242" s="33">
        <f t="shared" ref="K2242:K2305" si="141">1-EXP(-J2242)</f>
        <v>2.2188040953108334E-4</v>
      </c>
      <c r="L2242" s="33">
        <f t="shared" ref="L2242:L2305" si="142">IF(G2242=30,1,M2241)</f>
        <v>1</v>
      </c>
      <c r="M2242" s="33">
        <f t="shared" ref="M2242:M2305" si="143">L2242*(1-K2242)</f>
        <v>0.99977811959046892</v>
      </c>
    </row>
    <row r="2243" spans="1:13" ht="27.6">
      <c r="A2243" t="s">
        <v>164</v>
      </c>
      <c r="B2243" t="s">
        <v>242</v>
      </c>
      <c r="C2243" s="14" t="s">
        <v>244</v>
      </c>
      <c r="D2243" t="s">
        <v>465</v>
      </c>
      <c r="E2243" t="s">
        <v>483</v>
      </c>
      <c r="F2243" s="20">
        <v>2029</v>
      </c>
      <c r="G2243" s="20">
        <v>31</v>
      </c>
      <c r="H2243" s="11">
        <v>1114.0468721136599</v>
      </c>
      <c r="I2243" s="10">
        <v>4413831.8550825296</v>
      </c>
      <c r="J2243" s="33">
        <f t="shared" si="140"/>
        <v>2.5239902848379561E-4</v>
      </c>
      <c r="K2243" s="33">
        <f t="shared" si="141"/>
        <v>2.5236717852872292E-4</v>
      </c>
      <c r="L2243" s="33">
        <f t="shared" si="142"/>
        <v>0.99977811959046892</v>
      </c>
      <c r="M2243" s="33">
        <f t="shared" si="143"/>
        <v>0.99952580840727312</v>
      </c>
    </row>
    <row r="2244" spans="1:13" ht="27.6">
      <c r="A2244" t="s">
        <v>164</v>
      </c>
      <c r="B2244" t="s">
        <v>242</v>
      </c>
      <c r="C2244" s="14" t="s">
        <v>244</v>
      </c>
      <c r="D2244" t="s">
        <v>465</v>
      </c>
      <c r="E2244" t="s">
        <v>483</v>
      </c>
      <c r="F2244" s="20">
        <v>2029</v>
      </c>
      <c r="G2244" s="20">
        <v>32</v>
      </c>
      <c r="H2244" s="11">
        <v>1402.2864270452801</v>
      </c>
      <c r="I2244" s="10">
        <v>4555462.2793448204</v>
      </c>
      <c r="J2244" s="33">
        <f t="shared" si="140"/>
        <v>3.0782527459473574E-4</v>
      </c>
      <c r="K2244" s="33">
        <f t="shared" si="141"/>
        <v>3.0777790125591231E-4</v>
      </c>
      <c r="L2244" s="33">
        <f t="shared" si="142"/>
        <v>0.99952580840727312</v>
      </c>
      <c r="M2244" s="33">
        <f t="shared" si="143"/>
        <v>0.9992181764517104</v>
      </c>
    </row>
    <row r="2245" spans="1:13" ht="27.6">
      <c r="A2245" t="s">
        <v>164</v>
      </c>
      <c r="B2245" t="s">
        <v>242</v>
      </c>
      <c r="C2245" s="14" t="s">
        <v>244</v>
      </c>
      <c r="D2245" t="s">
        <v>465</v>
      </c>
      <c r="E2245" t="s">
        <v>483</v>
      </c>
      <c r="F2245" s="20">
        <v>2029</v>
      </c>
      <c r="G2245" s="20">
        <v>33</v>
      </c>
      <c r="H2245" s="11">
        <v>1462.55791183158</v>
      </c>
      <c r="I2245" s="10">
        <v>4512904.7526555704</v>
      </c>
      <c r="J2245" s="33">
        <f t="shared" si="140"/>
        <v>3.2408348768516631E-4</v>
      </c>
      <c r="K2245" s="33">
        <f t="shared" si="141"/>
        <v>3.240309783042461E-4</v>
      </c>
      <c r="L2245" s="33">
        <f t="shared" si="142"/>
        <v>0.9992181764517104</v>
      </c>
      <c r="M2245" s="33">
        <f t="shared" si="143"/>
        <v>0.99889439880845532</v>
      </c>
    </row>
    <row r="2246" spans="1:13" ht="27.6">
      <c r="A2246" t="s">
        <v>164</v>
      </c>
      <c r="B2246" t="s">
        <v>242</v>
      </c>
      <c r="C2246" s="14" t="s">
        <v>244</v>
      </c>
      <c r="D2246" t="s">
        <v>465</v>
      </c>
      <c r="E2246" t="s">
        <v>483</v>
      </c>
      <c r="F2246" s="20">
        <v>2029</v>
      </c>
      <c r="G2246" s="20">
        <v>34</v>
      </c>
      <c r="H2246" s="11">
        <v>1524.3008372004999</v>
      </c>
      <c r="I2246" s="10">
        <v>4440156.9207446696</v>
      </c>
      <c r="J2246" s="33">
        <f t="shared" si="140"/>
        <v>3.4329886632584501E-4</v>
      </c>
      <c r="K2246" s="33">
        <f t="shared" si="141"/>
        <v>3.432399460127078E-4</v>
      </c>
      <c r="L2246" s="33">
        <f t="shared" si="142"/>
        <v>0.99889439880845532</v>
      </c>
      <c r="M2246" s="33">
        <f t="shared" si="143"/>
        <v>0.99855153834893595</v>
      </c>
    </row>
    <row r="2247" spans="1:13" ht="27.6">
      <c r="A2247" t="s">
        <v>164</v>
      </c>
      <c r="B2247" t="s">
        <v>242</v>
      </c>
      <c r="C2247" s="14" t="s">
        <v>244</v>
      </c>
      <c r="D2247" t="s">
        <v>465</v>
      </c>
      <c r="E2247" t="s">
        <v>483</v>
      </c>
      <c r="F2247" s="20">
        <v>2029</v>
      </c>
      <c r="G2247" s="20">
        <v>35</v>
      </c>
      <c r="H2247" s="11">
        <v>2054.2732771719102</v>
      </c>
      <c r="I2247" s="10">
        <v>4383255.1089684498</v>
      </c>
      <c r="J2247" s="33">
        <f t="shared" si="140"/>
        <v>4.6866386420647111E-4</v>
      </c>
      <c r="K2247" s="33">
        <f t="shared" si="141"/>
        <v>4.6855405845236398E-4</v>
      </c>
      <c r="L2247" s="33">
        <f t="shared" si="142"/>
        <v>0.99855153834893595</v>
      </c>
      <c r="M2247" s="33">
        <f t="shared" si="143"/>
        <v>0.99808366297306872</v>
      </c>
    </row>
    <row r="2248" spans="1:13" ht="27.6">
      <c r="A2248" t="s">
        <v>164</v>
      </c>
      <c r="B2248" t="s">
        <v>242</v>
      </c>
      <c r="C2248" s="14" t="s">
        <v>244</v>
      </c>
      <c r="D2248" t="s">
        <v>465</v>
      </c>
      <c r="E2248" t="s">
        <v>483</v>
      </c>
      <c r="F2248" s="20">
        <v>2029</v>
      </c>
      <c r="G2248" s="20">
        <v>36</v>
      </c>
      <c r="H2248" s="11">
        <v>2169.3190196754699</v>
      </c>
      <c r="I2248" s="10">
        <v>4329499.4063267699</v>
      </c>
      <c r="J2248" s="33">
        <f t="shared" si="140"/>
        <v>5.0105539141670919E-4</v>
      </c>
      <c r="K2248" s="33">
        <f t="shared" si="141"/>
        <v>5.0092988412697714E-4</v>
      </c>
      <c r="L2248" s="33">
        <f t="shared" si="142"/>
        <v>0.99808366297306872</v>
      </c>
      <c r="M2248" s="33">
        <f t="shared" si="143"/>
        <v>0.99758369303942662</v>
      </c>
    </row>
    <row r="2249" spans="1:13" ht="27.6">
      <c r="A2249" t="s">
        <v>164</v>
      </c>
      <c r="B2249" t="s">
        <v>242</v>
      </c>
      <c r="C2249" s="14" t="s">
        <v>244</v>
      </c>
      <c r="D2249" t="s">
        <v>465</v>
      </c>
      <c r="E2249" t="s">
        <v>483</v>
      </c>
      <c r="F2249" s="20">
        <v>2029</v>
      </c>
      <c r="G2249" s="20">
        <v>37</v>
      </c>
      <c r="H2249" s="11">
        <v>2344.5183315988102</v>
      </c>
      <c r="I2249" s="10">
        <v>4367817.3708272995</v>
      </c>
      <c r="J2249" s="33">
        <f t="shared" si="140"/>
        <v>5.3677114507073354E-4</v>
      </c>
      <c r="K2249" s="33">
        <f t="shared" si="141"/>
        <v>5.3662710921220658E-4</v>
      </c>
      <c r="L2249" s="33">
        <f t="shared" si="142"/>
        <v>0.99758369303942662</v>
      </c>
      <c r="M2249" s="33">
        <f t="shared" si="143"/>
        <v>0.99704836258603369</v>
      </c>
    </row>
    <row r="2250" spans="1:13" ht="27.6">
      <c r="A2250" t="s">
        <v>164</v>
      </c>
      <c r="B2250" t="s">
        <v>242</v>
      </c>
      <c r="C2250" s="14" t="s">
        <v>244</v>
      </c>
      <c r="D2250" t="s">
        <v>465</v>
      </c>
      <c r="E2250" t="s">
        <v>483</v>
      </c>
      <c r="F2250" s="20">
        <v>2029</v>
      </c>
      <c r="G2250" s="20">
        <v>38</v>
      </c>
      <c r="H2250" s="11">
        <v>2528.7606494400202</v>
      </c>
      <c r="I2250" s="10">
        <v>4386444.7954917504</v>
      </c>
      <c r="J2250" s="33">
        <f t="shared" si="140"/>
        <v>5.7649435188127768E-4</v>
      </c>
      <c r="K2250" s="33">
        <f t="shared" si="141"/>
        <v>5.7632821094033559E-4</v>
      </c>
      <c r="L2250" s="33">
        <f t="shared" si="142"/>
        <v>0.99704836258603369</v>
      </c>
      <c r="M2250" s="33">
        <f t="shared" si="143"/>
        <v>0.99647373548700346</v>
      </c>
    </row>
    <row r="2251" spans="1:13" ht="27.6">
      <c r="A2251" t="s">
        <v>164</v>
      </c>
      <c r="B2251" t="s">
        <v>242</v>
      </c>
      <c r="C2251" s="14" t="s">
        <v>244</v>
      </c>
      <c r="D2251" t="s">
        <v>465</v>
      </c>
      <c r="E2251" t="s">
        <v>483</v>
      </c>
      <c r="F2251" s="20">
        <v>2029</v>
      </c>
      <c r="G2251" s="20">
        <v>39</v>
      </c>
      <c r="H2251" s="11">
        <v>3835.6350687358499</v>
      </c>
      <c r="I2251" s="10">
        <v>6459544.2436005501</v>
      </c>
      <c r="J2251" s="33">
        <f t="shared" si="140"/>
        <v>5.9379345106828571E-4</v>
      </c>
      <c r="K2251" s="33">
        <f t="shared" si="141"/>
        <v>5.9361719062622775E-4</v>
      </c>
      <c r="L2251" s="33">
        <f t="shared" si="142"/>
        <v>0.99647373548700346</v>
      </c>
      <c r="M2251" s="33">
        <f t="shared" si="143"/>
        <v>0.99588221154761081</v>
      </c>
    </row>
    <row r="2252" spans="1:13" ht="27.6">
      <c r="A2252" t="s">
        <v>164</v>
      </c>
      <c r="B2252" t="s">
        <v>242</v>
      </c>
      <c r="C2252" s="14" t="s">
        <v>244</v>
      </c>
      <c r="D2252" t="s">
        <v>465</v>
      </c>
      <c r="E2252" t="s">
        <v>483</v>
      </c>
      <c r="F2252" s="20">
        <v>2029</v>
      </c>
      <c r="G2252" s="20">
        <v>40</v>
      </c>
      <c r="H2252" s="11">
        <v>3629.3227244242198</v>
      </c>
      <c r="I2252" s="10">
        <v>4346238.7589217797</v>
      </c>
      <c r="J2252" s="33">
        <f t="shared" si="140"/>
        <v>8.3504909088901195E-4</v>
      </c>
      <c r="K2252" s="33">
        <f t="shared" si="141"/>
        <v>8.3470053442424863E-4</v>
      </c>
      <c r="L2252" s="33">
        <f t="shared" si="142"/>
        <v>0.99588221154761081</v>
      </c>
      <c r="M2252" s="33">
        <f t="shared" si="143"/>
        <v>0.99505094813340844</v>
      </c>
    </row>
    <row r="2253" spans="1:13" ht="27.6">
      <c r="A2253" t="s">
        <v>164</v>
      </c>
      <c r="B2253" t="s">
        <v>242</v>
      </c>
      <c r="C2253" s="14" t="s">
        <v>244</v>
      </c>
      <c r="D2253" t="s">
        <v>465</v>
      </c>
      <c r="E2253" t="s">
        <v>483</v>
      </c>
      <c r="F2253" s="20">
        <v>2029</v>
      </c>
      <c r="G2253" s="20">
        <v>41</v>
      </c>
      <c r="H2253" s="11">
        <v>3905.7039716496702</v>
      </c>
      <c r="I2253" s="10">
        <v>4329404.0141032599</v>
      </c>
      <c r="J2253" s="33">
        <f t="shared" si="140"/>
        <v>9.0213432586255186E-4</v>
      </c>
      <c r="K2253" s="33">
        <f t="shared" si="141"/>
        <v>9.0172752503048237E-4</v>
      </c>
      <c r="L2253" s="33">
        <f t="shared" si="142"/>
        <v>0.99505094813340844</v>
      </c>
      <c r="M2253" s="33">
        <f t="shared" si="143"/>
        <v>0.99415368330466891</v>
      </c>
    </row>
    <row r="2254" spans="1:13" ht="27.6">
      <c r="A2254" t="s">
        <v>164</v>
      </c>
      <c r="B2254" t="s">
        <v>242</v>
      </c>
      <c r="C2254" s="14" t="s">
        <v>244</v>
      </c>
      <c r="D2254" t="s">
        <v>465</v>
      </c>
      <c r="E2254" t="s">
        <v>483</v>
      </c>
      <c r="F2254" s="20">
        <v>2029</v>
      </c>
      <c r="G2254" s="20">
        <v>42</v>
      </c>
      <c r="H2254" s="11">
        <v>4105.0618235983002</v>
      </c>
      <c r="I2254" s="10">
        <v>4197547.7061131699</v>
      </c>
      <c r="J2254" s="33">
        <f t="shared" si="140"/>
        <v>9.779666869824549E-4</v>
      </c>
      <c r="K2254" s="33">
        <f t="shared" si="141"/>
        <v>9.7748863341484693E-4</v>
      </c>
      <c r="L2254" s="33">
        <f t="shared" si="142"/>
        <v>0.99415368330466891</v>
      </c>
      <c r="M2254" s="33">
        <f t="shared" si="143"/>
        <v>0.99318190937937112</v>
      </c>
    </row>
    <row r="2255" spans="1:13" ht="27.6">
      <c r="A2255" t="s">
        <v>164</v>
      </c>
      <c r="B2255" t="s">
        <v>242</v>
      </c>
      <c r="C2255" s="14" t="s">
        <v>244</v>
      </c>
      <c r="D2255" t="s">
        <v>465</v>
      </c>
      <c r="E2255" t="s">
        <v>483</v>
      </c>
      <c r="F2255" s="20">
        <v>2029</v>
      </c>
      <c r="G2255" s="20">
        <v>43</v>
      </c>
      <c r="H2255" s="11">
        <v>4428.2909763840198</v>
      </c>
      <c r="I2255" s="10">
        <v>4163668.50478689</v>
      </c>
      <c r="J2255" s="33">
        <f t="shared" si="140"/>
        <v>1.0635551248359225E-3</v>
      </c>
      <c r="K2255" s="33">
        <f t="shared" si="141"/>
        <v>1.0629897505375352E-3</v>
      </c>
      <c r="L2255" s="33">
        <f t="shared" si="142"/>
        <v>0.99318190937937112</v>
      </c>
      <c r="M2255" s="33">
        <f t="shared" si="143"/>
        <v>0.99212616718928159</v>
      </c>
    </row>
    <row r="2256" spans="1:13" ht="27.6">
      <c r="A2256" t="s">
        <v>164</v>
      </c>
      <c r="B2256" t="s">
        <v>242</v>
      </c>
      <c r="C2256" s="14" t="s">
        <v>244</v>
      </c>
      <c r="D2256" t="s">
        <v>465</v>
      </c>
      <c r="E2256" t="s">
        <v>483</v>
      </c>
      <c r="F2256" s="20">
        <v>2029</v>
      </c>
      <c r="G2256" s="20">
        <v>44</v>
      </c>
      <c r="H2256" s="11">
        <v>4901.2881739484301</v>
      </c>
      <c r="I2256" s="10">
        <v>4223721.6350888303</v>
      </c>
      <c r="J2256" s="33">
        <f t="shared" si="140"/>
        <v>1.1604193167538963E-3</v>
      </c>
      <c r="K2256" s="33">
        <f t="shared" si="141"/>
        <v>1.1597462906145495E-3</v>
      </c>
      <c r="L2256" s="33">
        <f t="shared" si="142"/>
        <v>0.99212616718928159</v>
      </c>
      <c r="M2256" s="33">
        <f t="shared" si="143"/>
        <v>0.99097555254706216</v>
      </c>
    </row>
    <row r="2257" spans="1:13" ht="27.6">
      <c r="A2257" t="s">
        <v>164</v>
      </c>
      <c r="B2257" t="s">
        <v>242</v>
      </c>
      <c r="C2257" s="14" t="s">
        <v>244</v>
      </c>
      <c r="D2257" t="s">
        <v>465</v>
      </c>
      <c r="E2257" t="s">
        <v>483</v>
      </c>
      <c r="F2257" s="20">
        <v>2029</v>
      </c>
      <c r="G2257" s="20">
        <v>45</v>
      </c>
      <c r="H2257" s="11">
        <v>6470.2212549524502</v>
      </c>
      <c r="I2257" s="10">
        <v>4309045.7750883</v>
      </c>
      <c r="J2257" s="33">
        <f t="shared" si="140"/>
        <v>1.501543866709066E-3</v>
      </c>
      <c r="K2257" s="33">
        <f t="shared" si="141"/>
        <v>1.5004171137441569E-3</v>
      </c>
      <c r="L2257" s="33">
        <f t="shared" si="142"/>
        <v>0.99097555254706216</v>
      </c>
      <c r="M2257" s="33">
        <f t="shared" si="143"/>
        <v>0.98948867586871847</v>
      </c>
    </row>
    <row r="2258" spans="1:13" ht="27.6">
      <c r="A2258" t="s">
        <v>164</v>
      </c>
      <c r="B2258" t="s">
        <v>242</v>
      </c>
      <c r="C2258" s="14" t="s">
        <v>244</v>
      </c>
      <c r="D2258" t="s">
        <v>465</v>
      </c>
      <c r="E2258" t="s">
        <v>483</v>
      </c>
      <c r="F2258" s="20">
        <v>2029</v>
      </c>
      <c r="G2258" s="20">
        <v>46</v>
      </c>
      <c r="H2258" s="11">
        <v>7043.0902050428404</v>
      </c>
      <c r="I2258" s="10">
        <v>4284161.6636744402</v>
      </c>
      <c r="J2258" s="33">
        <f t="shared" si="140"/>
        <v>1.6439832942723553E-3</v>
      </c>
      <c r="K2258" s="33">
        <f t="shared" si="141"/>
        <v>1.6426326939592562E-3</v>
      </c>
      <c r="L2258" s="33">
        <f t="shared" si="142"/>
        <v>0.98948867586871847</v>
      </c>
      <c r="M2258" s="33">
        <f t="shared" si="143"/>
        <v>0.98786330941943401</v>
      </c>
    </row>
    <row r="2259" spans="1:13" ht="27.6">
      <c r="A2259" t="s">
        <v>164</v>
      </c>
      <c r="B2259" t="s">
        <v>242</v>
      </c>
      <c r="C2259" s="14" t="s">
        <v>244</v>
      </c>
      <c r="D2259" t="s">
        <v>465</v>
      </c>
      <c r="E2259" t="s">
        <v>483</v>
      </c>
      <c r="F2259" s="20">
        <v>2029</v>
      </c>
      <c r="G2259" s="20">
        <v>47</v>
      </c>
      <c r="H2259" s="11">
        <v>7474.4400280864002</v>
      </c>
      <c r="I2259" s="10">
        <v>4147608.0928881699</v>
      </c>
      <c r="J2259" s="33">
        <f t="shared" si="140"/>
        <v>1.8021085552665137E-3</v>
      </c>
      <c r="K2259" s="33">
        <f t="shared" si="141"/>
        <v>1.8004857326245904E-3</v>
      </c>
      <c r="L2259" s="33">
        <f t="shared" si="142"/>
        <v>0.98786330941943401</v>
      </c>
      <c r="M2259" s="33">
        <f t="shared" si="143"/>
        <v>0.98608467562504099</v>
      </c>
    </row>
    <row r="2260" spans="1:13" ht="27.6">
      <c r="A2260" t="s">
        <v>164</v>
      </c>
      <c r="B2260" t="s">
        <v>242</v>
      </c>
      <c r="C2260" s="14" t="s">
        <v>244</v>
      </c>
      <c r="D2260" t="s">
        <v>465</v>
      </c>
      <c r="E2260" t="s">
        <v>483</v>
      </c>
      <c r="F2260" s="20">
        <v>2029</v>
      </c>
      <c r="G2260" s="20">
        <v>48</v>
      </c>
      <c r="H2260" s="11">
        <v>8038.8184532995201</v>
      </c>
      <c r="I2260" s="10">
        <v>4073513.8471900998</v>
      </c>
      <c r="J2260" s="33">
        <f t="shared" si="140"/>
        <v>1.9734358970805214E-3</v>
      </c>
      <c r="K2260" s="33">
        <f t="shared" si="141"/>
        <v>1.9714899527365493E-3</v>
      </c>
      <c r="L2260" s="33">
        <f t="shared" si="142"/>
        <v>0.98608467562504099</v>
      </c>
      <c r="M2260" s="33">
        <f t="shared" si="143"/>
        <v>0.98414061959449872</v>
      </c>
    </row>
    <row r="2261" spans="1:13" ht="27.6">
      <c r="A2261" t="s">
        <v>164</v>
      </c>
      <c r="B2261" t="s">
        <v>242</v>
      </c>
      <c r="C2261" s="14" t="s">
        <v>244</v>
      </c>
      <c r="D2261" t="s">
        <v>465</v>
      </c>
      <c r="E2261" t="s">
        <v>483</v>
      </c>
      <c r="F2261" s="20">
        <v>2029</v>
      </c>
      <c r="G2261" s="20">
        <v>49</v>
      </c>
      <c r="H2261" s="11">
        <v>8670.5327809178307</v>
      </c>
      <c r="I2261" s="10">
        <v>4015260.41449029</v>
      </c>
      <c r="J2261" s="33">
        <f t="shared" si="140"/>
        <v>2.1593948800002045E-3</v>
      </c>
      <c r="K2261" s="33">
        <f t="shared" si="141"/>
        <v>2.1570650641754563E-3</v>
      </c>
      <c r="L2261" s="33">
        <f t="shared" si="142"/>
        <v>0.98414061959449872</v>
      </c>
      <c r="M2261" s="33">
        <f t="shared" si="143"/>
        <v>0.98201776424573539</v>
      </c>
    </row>
    <row r="2262" spans="1:13" ht="27.6">
      <c r="A2262" t="s">
        <v>164</v>
      </c>
      <c r="B2262" t="s">
        <v>242</v>
      </c>
      <c r="C2262" s="14" t="s">
        <v>244</v>
      </c>
      <c r="D2262" t="s">
        <v>465</v>
      </c>
      <c r="E2262" t="s">
        <v>483</v>
      </c>
      <c r="F2262" s="20">
        <v>2029</v>
      </c>
      <c r="G2262" s="20">
        <v>50</v>
      </c>
      <c r="H2262" s="11">
        <v>9946.95683969739</v>
      </c>
      <c r="I2262" s="10">
        <v>3951507.1672977102</v>
      </c>
      <c r="J2262" s="33">
        <f t="shared" si="140"/>
        <v>2.5172564337014088E-3</v>
      </c>
      <c r="K2262" s="33">
        <f t="shared" si="141"/>
        <v>2.5140908005188978E-3</v>
      </c>
      <c r="L2262" s="33">
        <f t="shared" si="142"/>
        <v>0.98201776424573539</v>
      </c>
      <c r="M2262" s="33">
        <f t="shared" si="143"/>
        <v>0.97954888241869909</v>
      </c>
    </row>
    <row r="2263" spans="1:13" ht="27.6">
      <c r="A2263" t="s">
        <v>164</v>
      </c>
      <c r="B2263" t="s">
        <v>242</v>
      </c>
      <c r="C2263" s="14" t="s">
        <v>244</v>
      </c>
      <c r="D2263" t="s">
        <v>465</v>
      </c>
      <c r="E2263" t="s">
        <v>483</v>
      </c>
      <c r="F2263" s="20">
        <v>2029</v>
      </c>
      <c r="G2263" s="20">
        <v>51</v>
      </c>
      <c r="H2263" s="11">
        <v>10631.451296101101</v>
      </c>
      <c r="I2263" s="10">
        <v>3867365.5517322798</v>
      </c>
      <c r="J2263" s="33">
        <f t="shared" si="140"/>
        <v>2.7490163921378044E-3</v>
      </c>
      <c r="K2263" s="33">
        <f t="shared" si="141"/>
        <v>2.7452413066253456E-3</v>
      </c>
      <c r="L2263" s="33">
        <f t="shared" si="142"/>
        <v>0.97954888241869909</v>
      </c>
      <c r="M2263" s="33">
        <f t="shared" si="143"/>
        <v>0.97685978436482457</v>
      </c>
    </row>
    <row r="2264" spans="1:13" ht="27.6">
      <c r="A2264" t="s">
        <v>164</v>
      </c>
      <c r="B2264" t="s">
        <v>242</v>
      </c>
      <c r="C2264" s="14" t="s">
        <v>244</v>
      </c>
      <c r="D2264" t="s">
        <v>465</v>
      </c>
      <c r="E2264" t="s">
        <v>483</v>
      </c>
      <c r="F2264" s="20">
        <v>2029</v>
      </c>
      <c r="G2264" s="20">
        <v>52</v>
      </c>
      <c r="H2264" s="11">
        <v>11420.9455954527</v>
      </c>
      <c r="I2264" s="10">
        <v>3801112.5239598299</v>
      </c>
      <c r="J2264" s="33">
        <f t="shared" si="140"/>
        <v>3.0046323342080039E-3</v>
      </c>
      <c r="K2264" s="33">
        <f t="shared" si="141"/>
        <v>3.0001229439600152E-3</v>
      </c>
      <c r="L2264" s="33">
        <f t="shared" si="142"/>
        <v>0.97685978436482457</v>
      </c>
      <c r="M2264" s="33">
        <f t="shared" si="143"/>
        <v>0.97392908491271979</v>
      </c>
    </row>
    <row r="2265" spans="1:13" ht="27.6">
      <c r="A2265" t="s">
        <v>164</v>
      </c>
      <c r="B2265" t="s">
        <v>242</v>
      </c>
      <c r="C2265" s="14" t="s">
        <v>244</v>
      </c>
      <c r="D2265" t="s">
        <v>465</v>
      </c>
      <c r="E2265" t="s">
        <v>483</v>
      </c>
      <c r="F2265" s="20">
        <v>2029</v>
      </c>
      <c r="G2265" s="20">
        <v>53</v>
      </c>
      <c r="H2265" s="11">
        <v>12212.137133537801</v>
      </c>
      <c r="I2265" s="10">
        <v>3722955.5155297001</v>
      </c>
      <c r="J2265" s="33">
        <f t="shared" si="140"/>
        <v>3.280226444446319E-3</v>
      </c>
      <c r="K2265" s="33">
        <f t="shared" si="141"/>
        <v>3.2748523793388884E-3</v>
      </c>
      <c r="L2265" s="33">
        <f t="shared" si="142"/>
        <v>0.97392908491271979</v>
      </c>
      <c r="M2265" s="33">
        <f t="shared" si="143"/>
        <v>0.97073961093168604</v>
      </c>
    </row>
    <row r="2266" spans="1:13" ht="27.6">
      <c r="A2266" t="s">
        <v>164</v>
      </c>
      <c r="B2266" t="s">
        <v>242</v>
      </c>
      <c r="C2266" s="14" t="s">
        <v>244</v>
      </c>
      <c r="D2266" t="s">
        <v>465</v>
      </c>
      <c r="E2266" t="s">
        <v>483</v>
      </c>
      <c r="F2266" s="20">
        <v>2029</v>
      </c>
      <c r="G2266" s="20">
        <v>54</v>
      </c>
      <c r="H2266" s="11">
        <v>13051.468806200101</v>
      </c>
      <c r="I2266" s="10">
        <v>3644034.7367517701</v>
      </c>
      <c r="J2266" s="33">
        <f t="shared" si="140"/>
        <v>3.5815983515661968E-3</v>
      </c>
      <c r="K2266" s="33">
        <f t="shared" si="141"/>
        <v>3.5751920787044922E-3</v>
      </c>
      <c r="L2266" s="33">
        <f t="shared" si="142"/>
        <v>0.97073961093168604</v>
      </c>
      <c r="M2266" s="33">
        <f t="shared" si="143"/>
        <v>0.96726903036419842</v>
      </c>
    </row>
    <row r="2267" spans="1:13" ht="27.6">
      <c r="A2267" t="s">
        <v>164</v>
      </c>
      <c r="B2267" t="s">
        <v>242</v>
      </c>
      <c r="C2267" s="14" t="s">
        <v>244</v>
      </c>
      <c r="D2267" t="s">
        <v>465</v>
      </c>
      <c r="E2267" t="s">
        <v>483</v>
      </c>
      <c r="F2267" s="20">
        <v>2029</v>
      </c>
      <c r="G2267" s="20">
        <v>55</v>
      </c>
      <c r="H2267" s="11">
        <v>14003.4804267944</v>
      </c>
      <c r="I2267" s="10">
        <v>3537585.9785092999</v>
      </c>
      <c r="J2267" s="33">
        <f t="shared" si="140"/>
        <v>3.9584848288819014E-3</v>
      </c>
      <c r="K2267" s="33">
        <f t="shared" si="141"/>
        <v>3.9506603555694575E-3</v>
      </c>
      <c r="L2267" s="33">
        <f t="shared" si="142"/>
        <v>0.96726903036419842</v>
      </c>
      <c r="M2267" s="33">
        <f t="shared" si="143"/>
        <v>0.9634476789527685</v>
      </c>
    </row>
    <row r="2268" spans="1:13" ht="27.6">
      <c r="A2268" t="s">
        <v>164</v>
      </c>
      <c r="B2268" t="s">
        <v>242</v>
      </c>
      <c r="C2268" s="14" t="s">
        <v>244</v>
      </c>
      <c r="D2268" t="s">
        <v>465</v>
      </c>
      <c r="E2268" t="s">
        <v>483</v>
      </c>
      <c r="F2268" s="20">
        <v>2029</v>
      </c>
      <c r="G2268" s="20">
        <v>56</v>
      </c>
      <c r="H2268" s="11">
        <v>15088.1068881591</v>
      </c>
      <c r="I2268" s="10">
        <v>3490587.71480378</v>
      </c>
      <c r="J2268" s="33">
        <f t="shared" si="140"/>
        <v>4.3225118865140057E-3</v>
      </c>
      <c r="K2268" s="33">
        <f t="shared" si="141"/>
        <v>4.3131832778569024E-3</v>
      </c>
      <c r="L2268" s="33">
        <f t="shared" si="142"/>
        <v>0.9634476789527685</v>
      </c>
      <c r="M2268" s="33">
        <f t="shared" si="143"/>
        <v>0.95929215253481936</v>
      </c>
    </row>
    <row r="2269" spans="1:13" ht="27.6">
      <c r="A2269" t="s">
        <v>164</v>
      </c>
      <c r="B2269" t="s">
        <v>242</v>
      </c>
      <c r="C2269" s="14" t="s">
        <v>244</v>
      </c>
      <c r="D2269" t="s">
        <v>465</v>
      </c>
      <c r="E2269" t="s">
        <v>483</v>
      </c>
      <c r="F2269" s="20">
        <v>2029</v>
      </c>
      <c r="G2269" s="20">
        <v>57</v>
      </c>
      <c r="H2269" s="11">
        <v>15510.573121674501</v>
      </c>
      <c r="I2269" s="10">
        <v>3280742.8390984698</v>
      </c>
      <c r="J2269" s="33">
        <f t="shared" si="140"/>
        <v>4.7277625471970003E-3</v>
      </c>
      <c r="K2269" s="33">
        <f t="shared" si="141"/>
        <v>4.7166042693341792E-3</v>
      </c>
      <c r="L2269" s="33">
        <f t="shared" si="142"/>
        <v>0.95929215253481936</v>
      </c>
      <c r="M2269" s="33">
        <f t="shared" si="143"/>
        <v>0.95476755107263489</v>
      </c>
    </row>
    <row r="2270" spans="1:13" ht="27.6">
      <c r="A2270" t="s">
        <v>164</v>
      </c>
      <c r="B2270" t="s">
        <v>242</v>
      </c>
      <c r="C2270" s="14" t="s">
        <v>244</v>
      </c>
      <c r="D2270" t="s">
        <v>465</v>
      </c>
      <c r="E2270" t="s">
        <v>483</v>
      </c>
      <c r="F2270" s="20">
        <v>2029</v>
      </c>
      <c r="G2270" s="20">
        <v>58</v>
      </c>
      <c r="H2270" s="11">
        <v>16491.578303097001</v>
      </c>
      <c r="I2270" s="10">
        <v>3191895.1075715502</v>
      </c>
      <c r="J2270" s="33">
        <f t="shared" si="140"/>
        <v>5.16670433936787E-3</v>
      </c>
      <c r="K2270" s="33">
        <f t="shared" si="141"/>
        <v>5.1533798802265718E-3</v>
      </c>
      <c r="L2270" s="33">
        <f t="shared" si="142"/>
        <v>0.95476755107263489</v>
      </c>
      <c r="M2270" s="33">
        <f t="shared" si="143"/>
        <v>0.94984727118464396</v>
      </c>
    </row>
    <row r="2271" spans="1:13" ht="27.6">
      <c r="A2271" t="s">
        <v>164</v>
      </c>
      <c r="B2271" t="s">
        <v>242</v>
      </c>
      <c r="C2271" s="14" t="s">
        <v>244</v>
      </c>
      <c r="D2271" t="s">
        <v>465</v>
      </c>
      <c r="E2271" t="s">
        <v>483</v>
      </c>
      <c r="F2271" s="20">
        <v>2029</v>
      </c>
      <c r="G2271" s="20">
        <v>59</v>
      </c>
      <c r="H2271" s="11">
        <v>17551.783653429298</v>
      </c>
      <c r="I2271" s="10">
        <v>3107346.0579220802</v>
      </c>
      <c r="J2271" s="33">
        <f t="shared" si="140"/>
        <v>5.6484805123914609E-3</v>
      </c>
      <c r="K2271" s="33">
        <f t="shared" si="141"/>
        <v>5.6325578400830967E-3</v>
      </c>
      <c r="L2271" s="33">
        <f t="shared" si="142"/>
        <v>0.94984727118464396</v>
      </c>
      <c r="M2271" s="33">
        <f t="shared" si="143"/>
        <v>0.94449720149045135</v>
      </c>
    </row>
    <row r="2272" spans="1:13" ht="27.6">
      <c r="A2272" t="s">
        <v>164</v>
      </c>
      <c r="B2272" t="s">
        <v>242</v>
      </c>
      <c r="C2272" s="14" t="s">
        <v>244</v>
      </c>
      <c r="D2272" t="s">
        <v>465</v>
      </c>
      <c r="E2272" t="s">
        <v>483</v>
      </c>
      <c r="F2272" s="20">
        <v>2029</v>
      </c>
      <c r="G2272" s="20">
        <v>60</v>
      </c>
      <c r="H2272" s="11">
        <v>18992.808098894599</v>
      </c>
      <c r="I2272" s="10">
        <v>3013510.9709629798</v>
      </c>
      <c r="J2272" s="33">
        <f t="shared" si="140"/>
        <v>6.3025515028489734E-3</v>
      </c>
      <c r="K2272" s="33">
        <f t="shared" si="141"/>
        <v>6.2827320846200463E-3</v>
      </c>
      <c r="L2272" s="33">
        <f t="shared" si="142"/>
        <v>0.94449720149045135</v>
      </c>
      <c r="M2272" s="33">
        <f t="shared" si="143"/>
        <v>0.93856317861881344</v>
      </c>
    </row>
    <row r="2273" spans="1:13" ht="27.6">
      <c r="A2273" t="s">
        <v>164</v>
      </c>
      <c r="B2273" t="s">
        <v>242</v>
      </c>
      <c r="C2273" s="14" t="s">
        <v>244</v>
      </c>
      <c r="D2273" t="s">
        <v>465</v>
      </c>
      <c r="E2273" t="s">
        <v>483</v>
      </c>
      <c r="F2273" s="20">
        <v>2029</v>
      </c>
      <c r="G2273" s="20">
        <v>61</v>
      </c>
      <c r="H2273" s="11">
        <v>19974.644729836</v>
      </c>
      <c r="I2273" s="10">
        <v>2899376.6390897501</v>
      </c>
      <c r="J2273" s="33">
        <f t="shared" si="140"/>
        <v>6.8892893943254558E-3</v>
      </c>
      <c r="K2273" s="33">
        <f t="shared" si="141"/>
        <v>6.8656126433436215E-3</v>
      </c>
      <c r="L2273" s="33">
        <f t="shared" si="142"/>
        <v>0.93856317861881344</v>
      </c>
      <c r="M2273" s="33">
        <f t="shared" si="143"/>
        <v>0.9321193673931113</v>
      </c>
    </row>
    <row r="2274" spans="1:13" ht="27.6">
      <c r="A2274" t="s">
        <v>164</v>
      </c>
      <c r="B2274" t="s">
        <v>242</v>
      </c>
      <c r="C2274" s="14" t="s">
        <v>244</v>
      </c>
      <c r="D2274" t="s">
        <v>465</v>
      </c>
      <c r="E2274" t="s">
        <v>483</v>
      </c>
      <c r="F2274" s="20">
        <v>2029</v>
      </c>
      <c r="G2274" s="20">
        <v>62</v>
      </c>
      <c r="H2274" s="11">
        <v>20786.821211033901</v>
      </c>
      <c r="I2274" s="10">
        <v>2754915.3523860802</v>
      </c>
      <c r="J2274" s="33">
        <f t="shared" si="140"/>
        <v>7.5453574982004704E-3</v>
      </c>
      <c r="K2274" s="33">
        <f t="shared" si="141"/>
        <v>7.5169627493720803E-3</v>
      </c>
      <c r="L2274" s="33">
        <f t="shared" si="142"/>
        <v>0.9321193673931113</v>
      </c>
      <c r="M2274" s="33">
        <f t="shared" si="143"/>
        <v>0.92511266083044896</v>
      </c>
    </row>
    <row r="2275" spans="1:13" ht="27.6">
      <c r="A2275" t="s">
        <v>164</v>
      </c>
      <c r="B2275" t="s">
        <v>242</v>
      </c>
      <c r="C2275" s="14" t="s">
        <v>244</v>
      </c>
      <c r="D2275" t="s">
        <v>465</v>
      </c>
      <c r="E2275" t="s">
        <v>483</v>
      </c>
      <c r="F2275" s="20">
        <v>2029</v>
      </c>
      <c r="G2275" s="20">
        <v>63</v>
      </c>
      <c r="H2275" s="11">
        <v>21858.3588900006</v>
      </c>
      <c r="I2275" s="10">
        <v>2646509.4981338</v>
      </c>
      <c r="J2275" s="33">
        <f t="shared" si="140"/>
        <v>8.2593162448176115E-3</v>
      </c>
      <c r="K2275" s="33">
        <f t="shared" si="141"/>
        <v>8.225301802166296E-3</v>
      </c>
      <c r="L2275" s="33">
        <f t="shared" si="142"/>
        <v>0.92511266083044896</v>
      </c>
      <c r="M2275" s="33">
        <f t="shared" si="143"/>
        <v>0.91750332999411344</v>
      </c>
    </row>
    <row r="2276" spans="1:13" ht="27.6">
      <c r="A2276" t="s">
        <v>164</v>
      </c>
      <c r="B2276" t="s">
        <v>242</v>
      </c>
      <c r="C2276" s="14" t="s">
        <v>244</v>
      </c>
      <c r="D2276" t="s">
        <v>465</v>
      </c>
      <c r="E2276" t="s">
        <v>483</v>
      </c>
      <c r="F2276" s="20">
        <v>2029</v>
      </c>
      <c r="G2276" s="20">
        <v>64</v>
      </c>
      <c r="H2276" s="11">
        <v>22760.4203291468</v>
      </c>
      <c r="I2276" s="10">
        <v>2516779.9700332801</v>
      </c>
      <c r="J2276" s="33">
        <f t="shared" si="140"/>
        <v>9.0434684796247139E-3</v>
      </c>
      <c r="K2276" s="33">
        <f t="shared" si="141"/>
        <v>9.0026993093521579E-3</v>
      </c>
      <c r="L2276" s="33">
        <f t="shared" si="142"/>
        <v>0.91750332999411344</v>
      </c>
      <c r="M2276" s="33">
        <f t="shared" si="143"/>
        <v>0.90924332339884717</v>
      </c>
    </row>
    <row r="2277" spans="1:13" ht="27.6">
      <c r="A2277" t="s">
        <v>164</v>
      </c>
      <c r="B2277" t="s">
        <v>242</v>
      </c>
      <c r="C2277" s="14" t="s">
        <v>244</v>
      </c>
      <c r="D2277" t="s">
        <v>465</v>
      </c>
      <c r="E2277" t="s">
        <v>483</v>
      </c>
      <c r="F2277" s="20">
        <v>2029</v>
      </c>
      <c r="G2277" s="20">
        <v>65</v>
      </c>
      <c r="H2277" s="11">
        <v>22994.600379724601</v>
      </c>
      <c r="I2277" s="10">
        <v>2387270.2575415699</v>
      </c>
      <c r="J2277" s="33">
        <f t="shared" si="140"/>
        <v>9.6321731094679772E-3</v>
      </c>
      <c r="K2277" s="33">
        <f t="shared" si="141"/>
        <v>9.585932315601009E-3</v>
      </c>
      <c r="L2277" s="33">
        <f t="shared" si="142"/>
        <v>0.90924332339884717</v>
      </c>
      <c r="M2277" s="33">
        <f t="shared" si="143"/>
        <v>0.90052737844233366</v>
      </c>
    </row>
    <row r="2278" spans="1:13" ht="27.6">
      <c r="A2278" t="s">
        <v>164</v>
      </c>
      <c r="B2278" t="s">
        <v>242</v>
      </c>
      <c r="C2278" s="14" t="s">
        <v>244</v>
      </c>
      <c r="D2278" t="s">
        <v>465</v>
      </c>
      <c r="E2278" t="s">
        <v>483</v>
      </c>
      <c r="F2278" s="20">
        <v>2029</v>
      </c>
      <c r="G2278" s="20">
        <v>66</v>
      </c>
      <c r="H2278" s="11">
        <v>23880.6746358456</v>
      </c>
      <c r="I2278" s="10">
        <v>2262784.3807729702</v>
      </c>
      <c r="J2278" s="33">
        <f t="shared" si="140"/>
        <v>1.0553667790338879E-2</v>
      </c>
      <c r="K2278" s="33">
        <f t="shared" si="141"/>
        <v>1.049817323370239E-2</v>
      </c>
      <c r="L2278" s="33">
        <f t="shared" si="142"/>
        <v>0.90052737844233366</v>
      </c>
      <c r="M2278" s="33">
        <f t="shared" si="143"/>
        <v>0.89107348602175418</v>
      </c>
    </row>
    <row r="2279" spans="1:13" ht="27.6">
      <c r="A2279" t="s">
        <v>164</v>
      </c>
      <c r="B2279" t="s">
        <v>242</v>
      </c>
      <c r="C2279" s="14" t="s">
        <v>244</v>
      </c>
      <c r="D2279" t="s">
        <v>465</v>
      </c>
      <c r="E2279" t="s">
        <v>483</v>
      </c>
      <c r="F2279" s="20">
        <v>2029</v>
      </c>
      <c r="G2279" s="20">
        <v>67</v>
      </c>
      <c r="H2279" s="11">
        <v>24546.608466157501</v>
      </c>
      <c r="I2279" s="10">
        <v>2113224.7129216301</v>
      </c>
      <c r="J2279" s="33">
        <f t="shared" si="140"/>
        <v>1.1615711436679485E-2</v>
      </c>
      <c r="K2279" s="33">
        <f t="shared" si="141"/>
        <v>1.1548509511650651E-2</v>
      </c>
      <c r="L2279" s="33">
        <f t="shared" si="142"/>
        <v>0.89107348602175418</v>
      </c>
      <c r="M2279" s="33">
        <f t="shared" si="143"/>
        <v>0.88078291539285225</v>
      </c>
    </row>
    <row r="2280" spans="1:13" ht="27.6">
      <c r="A2280" t="s">
        <v>164</v>
      </c>
      <c r="B2280" t="s">
        <v>242</v>
      </c>
      <c r="C2280" s="14" t="s">
        <v>244</v>
      </c>
      <c r="D2280" t="s">
        <v>465</v>
      </c>
      <c r="E2280" t="s">
        <v>483</v>
      </c>
      <c r="F2280" s="20">
        <v>2029</v>
      </c>
      <c r="G2280" s="20">
        <v>68</v>
      </c>
      <c r="H2280" s="11">
        <v>25338.784661593199</v>
      </c>
      <c r="I2280" s="10">
        <v>1988359.77045801</v>
      </c>
      <c r="J2280" s="33">
        <f t="shared" si="140"/>
        <v>1.2743561320271794E-2</v>
      </c>
      <c r="K2280" s="33">
        <f t="shared" si="141"/>
        <v>1.2662705968853216E-2</v>
      </c>
      <c r="L2280" s="33">
        <f t="shared" si="142"/>
        <v>0.88078291539285225</v>
      </c>
      <c r="M2280" s="33">
        <f t="shared" si="143"/>
        <v>0.86962982031284319</v>
      </c>
    </row>
    <row r="2281" spans="1:13" ht="27.6">
      <c r="A2281" t="s">
        <v>164</v>
      </c>
      <c r="B2281" t="s">
        <v>242</v>
      </c>
      <c r="C2281" s="14" t="s">
        <v>244</v>
      </c>
      <c r="D2281" t="s">
        <v>465</v>
      </c>
      <c r="E2281" t="s">
        <v>483</v>
      </c>
      <c r="F2281" s="20">
        <v>2029</v>
      </c>
      <c r="G2281" s="20">
        <v>69</v>
      </c>
      <c r="H2281" s="11">
        <v>26023.256969767401</v>
      </c>
      <c r="I2281" s="10">
        <v>1860099.44384513</v>
      </c>
      <c r="J2281" s="33">
        <f t="shared" si="140"/>
        <v>1.3990250390039937E-2</v>
      </c>
      <c r="K2281" s="33">
        <f t="shared" si="141"/>
        <v>1.3892841623832086E-2</v>
      </c>
      <c r="L2281" s="33">
        <f t="shared" si="142"/>
        <v>0.86962982031284319</v>
      </c>
      <c r="M2281" s="33">
        <f t="shared" si="143"/>
        <v>0.85754819094787527</v>
      </c>
    </row>
    <row r="2282" spans="1:13" ht="27.6">
      <c r="A2282" t="s">
        <v>164</v>
      </c>
      <c r="B2282" t="s">
        <v>242</v>
      </c>
      <c r="C2282" s="14" t="s">
        <v>244</v>
      </c>
      <c r="D2282" t="s">
        <v>465</v>
      </c>
      <c r="E2282" t="s">
        <v>483</v>
      </c>
      <c r="F2282" s="20">
        <v>2030</v>
      </c>
      <c r="G2282" s="20">
        <v>30</v>
      </c>
      <c r="H2282" s="11">
        <v>954.561909011068</v>
      </c>
      <c r="I2282" s="10">
        <v>4327148.80938421</v>
      </c>
      <c r="J2282" s="33">
        <f t="shared" si="140"/>
        <v>2.2059835495856457E-4</v>
      </c>
      <c r="K2282" s="33">
        <f t="shared" si="141"/>
        <v>2.2057402493058653E-4</v>
      </c>
      <c r="L2282" s="33">
        <f t="shared" si="142"/>
        <v>1</v>
      </c>
      <c r="M2282" s="33">
        <f t="shared" si="143"/>
        <v>0.99977942597506941</v>
      </c>
    </row>
    <row r="2283" spans="1:13" ht="27.6">
      <c r="A2283" t="s">
        <v>164</v>
      </c>
      <c r="B2283" t="s">
        <v>242</v>
      </c>
      <c r="C2283" s="14" t="s">
        <v>244</v>
      </c>
      <c r="D2283" t="s">
        <v>465</v>
      </c>
      <c r="E2283" t="s">
        <v>483</v>
      </c>
      <c r="F2283" s="20">
        <v>2030</v>
      </c>
      <c r="G2283" s="20">
        <v>31</v>
      </c>
      <c r="H2283" s="11">
        <v>1090.7826470622099</v>
      </c>
      <c r="I2283" s="10">
        <v>4347585.9586936599</v>
      </c>
      <c r="J2283" s="33">
        <f t="shared" si="140"/>
        <v>2.5089386556717157E-4</v>
      </c>
      <c r="K2283" s="33">
        <f t="shared" si="141"/>
        <v>2.508623943333621E-4</v>
      </c>
      <c r="L2283" s="33">
        <f t="shared" si="142"/>
        <v>0.99977942597506941</v>
      </c>
      <c r="M2283" s="33">
        <f t="shared" si="143"/>
        <v>0.9995286189144641</v>
      </c>
    </row>
    <row r="2284" spans="1:13" ht="27.6">
      <c r="A2284" t="s">
        <v>164</v>
      </c>
      <c r="B2284" t="s">
        <v>242</v>
      </c>
      <c r="C2284" s="14" t="s">
        <v>244</v>
      </c>
      <c r="D2284" t="s">
        <v>465</v>
      </c>
      <c r="E2284" t="s">
        <v>483</v>
      </c>
      <c r="F2284" s="20">
        <v>2030</v>
      </c>
      <c r="G2284" s="20">
        <v>32</v>
      </c>
      <c r="H2284" s="11">
        <v>1163.8801374055099</v>
      </c>
      <c r="I2284" s="10">
        <v>4407859.9498083601</v>
      </c>
      <c r="J2284" s="33">
        <f t="shared" si="140"/>
        <v>2.6404653293399483E-4</v>
      </c>
      <c r="K2284" s="33">
        <f t="shared" si="141"/>
        <v>2.6401167571621365E-4</v>
      </c>
      <c r="L2284" s="33">
        <f t="shared" si="142"/>
        <v>0.9995286189144641</v>
      </c>
      <c r="M2284" s="33">
        <f t="shared" si="143"/>
        <v>0.99926473168885821</v>
      </c>
    </row>
    <row r="2285" spans="1:13" ht="27.6">
      <c r="A2285" t="s">
        <v>164</v>
      </c>
      <c r="B2285" t="s">
        <v>242</v>
      </c>
      <c r="C2285" s="14" t="s">
        <v>244</v>
      </c>
      <c r="D2285" t="s">
        <v>465</v>
      </c>
      <c r="E2285" t="s">
        <v>483</v>
      </c>
      <c r="F2285" s="20">
        <v>2030</v>
      </c>
      <c r="G2285" s="20">
        <v>33</v>
      </c>
      <c r="H2285" s="11">
        <v>1468.6954863686001</v>
      </c>
      <c r="I2285" s="10">
        <v>4548823.80630574</v>
      </c>
      <c r="J2285" s="33">
        <f t="shared" si="140"/>
        <v>3.2287368095740325E-4</v>
      </c>
      <c r="K2285" s="33">
        <f t="shared" si="141"/>
        <v>3.2282156285978747E-4</v>
      </c>
      <c r="L2285" s="33">
        <f t="shared" si="142"/>
        <v>0.99926473168885821</v>
      </c>
      <c r="M2285" s="33">
        <f t="shared" si="143"/>
        <v>0.99894214748646371</v>
      </c>
    </row>
    <row r="2286" spans="1:13" ht="27.6">
      <c r="A2286" t="s">
        <v>164</v>
      </c>
      <c r="B2286" t="s">
        <v>242</v>
      </c>
      <c r="C2286" s="14" t="s">
        <v>244</v>
      </c>
      <c r="D2286" t="s">
        <v>465</v>
      </c>
      <c r="E2286" t="s">
        <v>483</v>
      </c>
      <c r="F2286" s="20">
        <v>2030</v>
      </c>
      <c r="G2286" s="20">
        <v>34</v>
      </c>
      <c r="H2286" s="11">
        <v>1541.3046960940601</v>
      </c>
      <c r="I2286" s="10">
        <v>4506016.9885271797</v>
      </c>
      <c r="J2286" s="33">
        <f t="shared" si="140"/>
        <v>3.4205479029892548E-4</v>
      </c>
      <c r="K2286" s="33">
        <f t="shared" si="141"/>
        <v>3.4199629622877481E-4</v>
      </c>
      <c r="L2286" s="33">
        <f t="shared" si="142"/>
        <v>0.99894214748646371</v>
      </c>
      <c r="M2286" s="33">
        <f t="shared" si="143"/>
        <v>0.99860051297187646</v>
      </c>
    </row>
    <row r="2287" spans="1:13" ht="27.6">
      <c r="A2287" t="s">
        <v>164</v>
      </c>
      <c r="B2287" t="s">
        <v>242</v>
      </c>
      <c r="C2287" s="14" t="s">
        <v>244</v>
      </c>
      <c r="D2287" t="s">
        <v>465</v>
      </c>
      <c r="E2287" t="s">
        <v>483</v>
      </c>
      <c r="F2287" s="20">
        <v>2030</v>
      </c>
      <c r="G2287" s="20">
        <v>35</v>
      </c>
      <c r="H2287" s="11">
        <v>2062.2155481608702</v>
      </c>
      <c r="I2287" s="10">
        <v>4433013.8529620701</v>
      </c>
      <c r="J2287" s="33">
        <f t="shared" si="140"/>
        <v>4.6519492529510827E-4</v>
      </c>
      <c r="K2287" s="33">
        <f t="shared" si="141"/>
        <v>4.6508673891243468E-4</v>
      </c>
      <c r="L2287" s="33">
        <f t="shared" si="142"/>
        <v>0.99860051297187646</v>
      </c>
      <c r="M2287" s="33">
        <f t="shared" si="143"/>
        <v>0.99813607711582208</v>
      </c>
    </row>
    <row r="2288" spans="1:13" ht="27.6">
      <c r="A2288" t="s">
        <v>164</v>
      </c>
      <c r="B2288" t="s">
        <v>242</v>
      </c>
      <c r="C2288" s="14" t="s">
        <v>244</v>
      </c>
      <c r="D2288" t="s">
        <v>465</v>
      </c>
      <c r="E2288" t="s">
        <v>483</v>
      </c>
      <c r="F2288" s="20">
        <v>2030</v>
      </c>
      <c r="G2288" s="20">
        <v>36</v>
      </c>
      <c r="H2288" s="11">
        <v>2176.4203608274001</v>
      </c>
      <c r="I2288" s="10">
        <v>4375274.6960334098</v>
      </c>
      <c r="J2288" s="33">
        <f t="shared" si="140"/>
        <v>4.9743627818397919E-4</v>
      </c>
      <c r="K2288" s="33">
        <f t="shared" si="141"/>
        <v>4.9731257727048117E-4</v>
      </c>
      <c r="L2288" s="33">
        <f t="shared" si="142"/>
        <v>0.99813607711582208</v>
      </c>
      <c r="M2288" s="33">
        <f t="shared" si="143"/>
        <v>0.99763969149084497</v>
      </c>
    </row>
    <row r="2289" spans="1:13" ht="27.6">
      <c r="A2289" t="s">
        <v>164</v>
      </c>
      <c r="B2289" t="s">
        <v>242</v>
      </c>
      <c r="C2289" s="14" t="s">
        <v>244</v>
      </c>
      <c r="D2289" t="s">
        <v>465</v>
      </c>
      <c r="E2289" t="s">
        <v>483</v>
      </c>
      <c r="F2289" s="20">
        <v>2030</v>
      </c>
      <c r="G2289" s="20">
        <v>37</v>
      </c>
      <c r="H2289" s="11">
        <v>2305.2920456124102</v>
      </c>
      <c r="I2289" s="10">
        <v>4321595.1215176098</v>
      </c>
      <c r="J2289" s="33">
        <f t="shared" si="140"/>
        <v>5.33435451677126E-4</v>
      </c>
      <c r="K2289" s="33">
        <f t="shared" si="141"/>
        <v>5.3329320028172589E-4</v>
      </c>
      <c r="L2289" s="33">
        <f t="shared" si="142"/>
        <v>0.99763969149084497</v>
      </c>
      <c r="M2289" s="33">
        <f t="shared" si="143"/>
        <v>0.99710765702704174</v>
      </c>
    </row>
    <row r="2290" spans="1:13" ht="27.6">
      <c r="A2290" t="s">
        <v>164</v>
      </c>
      <c r="B2290" t="s">
        <v>242</v>
      </c>
      <c r="C2290" s="14" t="s">
        <v>244</v>
      </c>
      <c r="D2290" t="s">
        <v>465</v>
      </c>
      <c r="E2290" t="s">
        <v>483</v>
      </c>
      <c r="F2290" s="20">
        <v>2030</v>
      </c>
      <c r="G2290" s="20">
        <v>38</v>
      </c>
      <c r="H2290" s="11">
        <v>2496.7910049116599</v>
      </c>
      <c r="I2290" s="10">
        <v>4359289.3469037497</v>
      </c>
      <c r="J2290" s="33">
        <f t="shared" si="140"/>
        <v>5.7275184238115391E-4</v>
      </c>
      <c r="K2290" s="33">
        <f t="shared" si="141"/>
        <v>5.7258785135494428E-4</v>
      </c>
      <c r="L2290" s="33">
        <f t="shared" si="142"/>
        <v>0.99710765702704174</v>
      </c>
      <c r="M2290" s="33">
        <f t="shared" si="143"/>
        <v>0.99653672529613502</v>
      </c>
    </row>
    <row r="2291" spans="1:13" ht="27.6">
      <c r="A2291" t="s">
        <v>164</v>
      </c>
      <c r="B2291" t="s">
        <v>242</v>
      </c>
      <c r="C2291" s="14" t="s">
        <v>244</v>
      </c>
      <c r="D2291" t="s">
        <v>465</v>
      </c>
      <c r="E2291" t="s">
        <v>483</v>
      </c>
      <c r="F2291" s="20">
        <v>2030</v>
      </c>
      <c r="G2291" s="20">
        <v>39</v>
      </c>
      <c r="H2291" s="11">
        <v>2698.01805543405</v>
      </c>
      <c r="I2291" s="10">
        <v>4377258.4564097403</v>
      </c>
      <c r="J2291" s="33">
        <f t="shared" si="140"/>
        <v>6.1637165872242881E-4</v>
      </c>
      <c r="K2291" s="33">
        <f t="shared" si="141"/>
        <v>6.1618174073363452E-4</v>
      </c>
      <c r="L2291" s="33">
        <f t="shared" si="142"/>
        <v>0.99653672529613502</v>
      </c>
      <c r="M2291" s="33">
        <f t="shared" si="143"/>
        <v>0.99592267756203701</v>
      </c>
    </row>
    <row r="2292" spans="1:13" ht="27.6">
      <c r="A2292" t="s">
        <v>164</v>
      </c>
      <c r="B2292" t="s">
        <v>242</v>
      </c>
      <c r="C2292" s="14" t="s">
        <v>244</v>
      </c>
      <c r="D2292" t="s">
        <v>465</v>
      </c>
      <c r="E2292" t="s">
        <v>483</v>
      </c>
      <c r="F2292" s="20">
        <v>2030</v>
      </c>
      <c r="G2292" s="20">
        <v>40</v>
      </c>
      <c r="H2292" s="11">
        <v>5102.7284547218696</v>
      </c>
      <c r="I2292" s="10">
        <v>6445538.4547860799</v>
      </c>
      <c r="J2292" s="33">
        <f t="shared" si="140"/>
        <v>7.9166829746130552E-4</v>
      </c>
      <c r="K2292" s="33">
        <f t="shared" si="141"/>
        <v>7.9135501079319326E-4</v>
      </c>
      <c r="L2292" s="33">
        <f t="shared" si="142"/>
        <v>0.99592267756203701</v>
      </c>
      <c r="M2292" s="33">
        <f t="shared" si="143"/>
        <v>0.9951345491607857</v>
      </c>
    </row>
    <row r="2293" spans="1:13" ht="27.6">
      <c r="A2293" t="s">
        <v>164</v>
      </c>
      <c r="B2293" t="s">
        <v>242</v>
      </c>
      <c r="C2293" s="14" t="s">
        <v>244</v>
      </c>
      <c r="D2293" t="s">
        <v>465</v>
      </c>
      <c r="E2293" t="s">
        <v>483</v>
      </c>
      <c r="F2293" s="20">
        <v>2030</v>
      </c>
      <c r="G2293" s="20">
        <v>41</v>
      </c>
      <c r="H2293" s="11">
        <v>3886.7354433710898</v>
      </c>
      <c r="I2293" s="10">
        <v>4334886.8423509598</v>
      </c>
      <c r="J2293" s="33">
        <f t="shared" si="140"/>
        <v>8.9661750922734079E-4</v>
      </c>
      <c r="K2293" s="33">
        <f t="shared" si="141"/>
        <v>8.9621566785669238E-4</v>
      </c>
      <c r="L2293" s="33">
        <f t="shared" si="142"/>
        <v>0.9951345491607857</v>
      </c>
      <c r="M2293" s="33">
        <f t="shared" si="143"/>
        <v>0.99424269398620224</v>
      </c>
    </row>
    <row r="2294" spans="1:13" ht="27.6">
      <c r="A2294" t="s">
        <v>164</v>
      </c>
      <c r="B2294" t="s">
        <v>242</v>
      </c>
      <c r="C2294" s="14" t="s">
        <v>244</v>
      </c>
      <c r="D2294" t="s">
        <v>465</v>
      </c>
      <c r="E2294" t="s">
        <v>483</v>
      </c>
      <c r="F2294" s="20">
        <v>2030</v>
      </c>
      <c r="G2294" s="20">
        <v>42</v>
      </c>
      <c r="H2294" s="11">
        <v>4197.9065232086796</v>
      </c>
      <c r="I2294" s="10">
        <v>4318031.7402961198</v>
      </c>
      <c r="J2294" s="33">
        <f t="shared" si="140"/>
        <v>9.7218056181328524E-4</v>
      </c>
      <c r="K2294" s="33">
        <f t="shared" si="141"/>
        <v>9.7170814739400146E-4</v>
      </c>
      <c r="L2294" s="33">
        <f t="shared" si="142"/>
        <v>0.99424269398620224</v>
      </c>
      <c r="M2294" s="33">
        <f t="shared" si="143"/>
        <v>0.9932765802599689</v>
      </c>
    </row>
    <row r="2295" spans="1:13" ht="27.6">
      <c r="A2295" t="s">
        <v>164</v>
      </c>
      <c r="B2295" t="s">
        <v>242</v>
      </c>
      <c r="C2295" s="14" t="s">
        <v>244</v>
      </c>
      <c r="D2295" t="s">
        <v>465</v>
      </c>
      <c r="E2295" t="s">
        <v>483</v>
      </c>
      <c r="F2295" s="20">
        <v>2030</v>
      </c>
      <c r="G2295" s="20">
        <v>43</v>
      </c>
      <c r="H2295" s="11">
        <v>4427.9288357791302</v>
      </c>
      <c r="I2295" s="10">
        <v>4185619.4889017399</v>
      </c>
      <c r="J2295" s="33">
        <f t="shared" si="140"/>
        <v>1.0578909161522872E-3</v>
      </c>
      <c r="K2295" s="33">
        <f t="shared" si="141"/>
        <v>1.0573315468249689E-3</v>
      </c>
      <c r="L2295" s="33">
        <f t="shared" si="142"/>
        <v>0.9932765802599689</v>
      </c>
      <c r="M2295" s="33">
        <f t="shared" si="143"/>
        <v>0.99222635759693756</v>
      </c>
    </row>
    <row r="2296" spans="1:13" ht="27.6">
      <c r="A2296" t="s">
        <v>164</v>
      </c>
      <c r="B2296" t="s">
        <v>242</v>
      </c>
      <c r="C2296" s="14" t="s">
        <v>244</v>
      </c>
      <c r="D2296" t="s">
        <v>465</v>
      </c>
      <c r="E2296" t="s">
        <v>483</v>
      </c>
      <c r="F2296" s="20">
        <v>2030</v>
      </c>
      <c r="G2296" s="20">
        <v>44</v>
      </c>
      <c r="H2296" s="11">
        <v>4791.67817765375</v>
      </c>
      <c r="I2296" s="10">
        <v>4150829.7624192601</v>
      </c>
      <c r="J2296" s="33">
        <f t="shared" si="140"/>
        <v>1.1543904356272562E-3</v>
      </c>
      <c r="K2296" s="33">
        <f t="shared" si="141"/>
        <v>1.1537243833077415E-3</v>
      </c>
      <c r="L2296" s="33">
        <f t="shared" si="142"/>
        <v>0.99222635759693756</v>
      </c>
      <c r="M2296" s="33">
        <f t="shared" si="143"/>
        <v>0.99108160185441729</v>
      </c>
    </row>
    <row r="2297" spans="1:13" ht="27.6">
      <c r="A2297" t="s">
        <v>164</v>
      </c>
      <c r="B2297" t="s">
        <v>242</v>
      </c>
      <c r="C2297" s="14" t="s">
        <v>244</v>
      </c>
      <c r="D2297" t="s">
        <v>465</v>
      </c>
      <c r="E2297" t="s">
        <v>483</v>
      </c>
      <c r="F2297" s="20">
        <v>2030</v>
      </c>
      <c r="G2297" s="20">
        <v>45</v>
      </c>
      <c r="H2297" s="11">
        <v>6285.8937260557404</v>
      </c>
      <c r="I2297" s="10">
        <v>4209540.7008316703</v>
      </c>
      <c r="J2297" s="33">
        <f t="shared" si="140"/>
        <v>1.493249305040298E-3</v>
      </c>
      <c r="K2297" s="33">
        <f t="shared" si="141"/>
        <v>1.4921349630292458E-3</v>
      </c>
      <c r="L2297" s="33">
        <f t="shared" si="142"/>
        <v>0.99108160185441729</v>
      </c>
      <c r="M2297" s="33">
        <f t="shared" si="143"/>
        <v>0.98960277434507526</v>
      </c>
    </row>
    <row r="2298" spans="1:13" ht="27.6">
      <c r="A2298" t="s">
        <v>164</v>
      </c>
      <c r="B2298" t="s">
        <v>242</v>
      </c>
      <c r="C2298" s="14" t="s">
        <v>244</v>
      </c>
      <c r="D2298" t="s">
        <v>465</v>
      </c>
      <c r="E2298" t="s">
        <v>483</v>
      </c>
      <c r="F2298" s="20">
        <v>2030</v>
      </c>
      <c r="G2298" s="20">
        <v>46</v>
      </c>
      <c r="H2298" s="11">
        <v>7018.8452786694297</v>
      </c>
      <c r="I2298" s="10">
        <v>4292179.3258541701</v>
      </c>
      <c r="J2298" s="33">
        <f t="shared" si="140"/>
        <v>1.6352637543336184E-3</v>
      </c>
      <c r="K2298" s="33">
        <f t="shared" si="141"/>
        <v>1.6339274390690939E-3</v>
      </c>
      <c r="L2298" s="33">
        <f t="shared" si="142"/>
        <v>0.98960277434507526</v>
      </c>
      <c r="M2298" s="33">
        <f t="shared" si="143"/>
        <v>0.98798583521829397</v>
      </c>
    </row>
    <row r="2299" spans="1:13" ht="27.6">
      <c r="A2299" t="s">
        <v>164</v>
      </c>
      <c r="B2299" t="s">
        <v>242</v>
      </c>
      <c r="C2299" s="14" t="s">
        <v>244</v>
      </c>
      <c r="D2299" t="s">
        <v>465</v>
      </c>
      <c r="E2299" t="s">
        <v>483</v>
      </c>
      <c r="F2299" s="20">
        <v>2030</v>
      </c>
      <c r="G2299" s="20">
        <v>47</v>
      </c>
      <c r="H2299" s="11">
        <v>7646.1832207364996</v>
      </c>
      <c r="I2299" s="10">
        <v>4266879.7259718403</v>
      </c>
      <c r="J2299" s="33">
        <f t="shared" si="140"/>
        <v>1.7919847082155512E-3</v>
      </c>
      <c r="K2299" s="33">
        <f t="shared" si="141"/>
        <v>1.7903800622617316E-3</v>
      </c>
      <c r="L2299" s="33">
        <f t="shared" si="142"/>
        <v>0.98798583521829397</v>
      </c>
      <c r="M2299" s="33">
        <f t="shared" si="143"/>
        <v>0.98621696507712209</v>
      </c>
    </row>
    <row r="2300" spans="1:13" ht="27.6">
      <c r="A2300" t="s">
        <v>164</v>
      </c>
      <c r="B2300" t="s">
        <v>242</v>
      </c>
      <c r="C2300" s="14" t="s">
        <v>244</v>
      </c>
      <c r="D2300" t="s">
        <v>465</v>
      </c>
      <c r="E2300" t="s">
        <v>483</v>
      </c>
      <c r="F2300" s="20">
        <v>2030</v>
      </c>
      <c r="G2300" s="20">
        <v>48</v>
      </c>
      <c r="H2300" s="11">
        <v>8112.6155962185603</v>
      </c>
      <c r="I2300" s="10">
        <v>4129278.5658852202</v>
      </c>
      <c r="J2300" s="33">
        <f t="shared" si="140"/>
        <v>1.9646568926694357E-3</v>
      </c>
      <c r="K2300" s="33">
        <f t="shared" si="141"/>
        <v>1.9627282175848082E-3</v>
      </c>
      <c r="L2300" s="33">
        <f t="shared" si="142"/>
        <v>0.98621696507712209</v>
      </c>
      <c r="M2300" s="33">
        <f t="shared" si="143"/>
        <v>0.98428128921110436</v>
      </c>
    </row>
    <row r="2301" spans="1:13" ht="27.6">
      <c r="A2301" t="s">
        <v>164</v>
      </c>
      <c r="B2301" t="s">
        <v>242</v>
      </c>
      <c r="C2301" s="14" t="s">
        <v>244</v>
      </c>
      <c r="D2301" t="s">
        <v>465</v>
      </c>
      <c r="E2301" t="s">
        <v>483</v>
      </c>
      <c r="F2301" s="20">
        <v>2030</v>
      </c>
      <c r="G2301" s="20">
        <v>49</v>
      </c>
      <c r="H2301" s="11">
        <v>8719.4979310572198</v>
      </c>
      <c r="I2301" s="10">
        <v>4053801.7647442501</v>
      </c>
      <c r="J2301" s="33">
        <f t="shared" si="140"/>
        <v>2.1509433457971086E-3</v>
      </c>
      <c r="K2301" s="33">
        <f t="shared" si="141"/>
        <v>2.1486317248442521E-3</v>
      </c>
      <c r="L2301" s="33">
        <f t="shared" si="142"/>
        <v>0.98428128921110436</v>
      </c>
      <c r="M2301" s="33">
        <f t="shared" si="143"/>
        <v>0.98216643120693481</v>
      </c>
    </row>
    <row r="2302" spans="1:13" ht="27.6">
      <c r="A2302" t="s">
        <v>164</v>
      </c>
      <c r="B2302" t="s">
        <v>242</v>
      </c>
      <c r="C2302" s="14" t="s">
        <v>244</v>
      </c>
      <c r="D2302" t="s">
        <v>465</v>
      </c>
      <c r="E2302" t="s">
        <v>483</v>
      </c>
      <c r="F2302" s="20">
        <v>2030</v>
      </c>
      <c r="G2302" s="20">
        <v>50</v>
      </c>
      <c r="H2302" s="11">
        <v>10004.3968578453</v>
      </c>
      <c r="I2302" s="10">
        <v>3993996.74852406</v>
      </c>
      <c r="J2302" s="33">
        <f t="shared" si="140"/>
        <v>2.5048585383907287E-3</v>
      </c>
      <c r="K2302" s="33">
        <f t="shared" si="141"/>
        <v>2.501723997981653E-3</v>
      </c>
      <c r="L2302" s="33">
        <f t="shared" si="142"/>
        <v>0.98216643120693481</v>
      </c>
      <c r="M2302" s="33">
        <f t="shared" si="143"/>
        <v>0.97970932187597237</v>
      </c>
    </row>
    <row r="2303" spans="1:13" ht="27.6">
      <c r="A2303" t="s">
        <v>164</v>
      </c>
      <c r="B2303" t="s">
        <v>242</v>
      </c>
      <c r="C2303" s="14" t="s">
        <v>244</v>
      </c>
      <c r="D2303" t="s">
        <v>465</v>
      </c>
      <c r="E2303" t="s">
        <v>483</v>
      </c>
      <c r="F2303" s="20">
        <v>2030</v>
      </c>
      <c r="G2303" s="20">
        <v>51</v>
      </c>
      <c r="H2303" s="11">
        <v>10748.694204956901</v>
      </c>
      <c r="I2303" s="10">
        <v>3927746.4614217398</v>
      </c>
      <c r="J2303" s="33">
        <f t="shared" si="140"/>
        <v>2.736605916530101E-3</v>
      </c>
      <c r="K2303" s="33">
        <f t="shared" si="141"/>
        <v>2.7328648239690612E-3</v>
      </c>
      <c r="L2303" s="33">
        <f t="shared" si="142"/>
        <v>0.97970932187597237</v>
      </c>
      <c r="M2303" s="33">
        <f t="shared" si="143"/>
        <v>0.9770319087325029</v>
      </c>
    </row>
    <row r="2304" spans="1:13" ht="27.6">
      <c r="A2304" t="s">
        <v>164</v>
      </c>
      <c r="B2304" t="s">
        <v>242</v>
      </c>
      <c r="C2304" s="14" t="s">
        <v>244</v>
      </c>
      <c r="D2304" t="s">
        <v>465</v>
      </c>
      <c r="E2304" t="s">
        <v>483</v>
      </c>
      <c r="F2304" s="20">
        <v>2030</v>
      </c>
      <c r="G2304" s="20">
        <v>52</v>
      </c>
      <c r="H2304" s="11">
        <v>11487.282165778601</v>
      </c>
      <c r="I2304" s="10">
        <v>3842822.7775888201</v>
      </c>
      <c r="J2304" s="33">
        <f t="shared" si="140"/>
        <v>2.9892823142331579E-3</v>
      </c>
      <c r="K2304" s="33">
        <f t="shared" si="141"/>
        <v>2.9848188584735702E-3</v>
      </c>
      <c r="L2304" s="33">
        <f t="shared" si="142"/>
        <v>0.9770319087325029</v>
      </c>
      <c r="M2304" s="33">
        <f t="shared" si="143"/>
        <v>0.97411564546598772</v>
      </c>
    </row>
    <row r="2305" spans="1:13" ht="27.6">
      <c r="A2305" t="s">
        <v>164</v>
      </c>
      <c r="B2305" t="s">
        <v>242</v>
      </c>
      <c r="C2305" s="14" t="s">
        <v>244</v>
      </c>
      <c r="D2305" t="s">
        <v>465</v>
      </c>
      <c r="E2305" t="s">
        <v>483</v>
      </c>
      <c r="F2305" s="20">
        <v>2030</v>
      </c>
      <c r="G2305" s="20">
        <v>53</v>
      </c>
      <c r="H2305" s="11">
        <v>12337.225515640899</v>
      </c>
      <c r="I2305" s="10">
        <v>3774756.2344537899</v>
      </c>
      <c r="J2305" s="33">
        <f t="shared" si="140"/>
        <v>3.2683502587621013E-3</v>
      </c>
      <c r="K2305" s="33">
        <f t="shared" si="141"/>
        <v>3.2630150161184757E-3</v>
      </c>
      <c r="L2305" s="33">
        <f t="shared" si="142"/>
        <v>0.97411564546598772</v>
      </c>
      <c r="M2305" s="33">
        <f t="shared" si="143"/>
        <v>0.97093709148739626</v>
      </c>
    </row>
    <row r="2306" spans="1:13" ht="27.6">
      <c r="A2306" t="s">
        <v>164</v>
      </c>
      <c r="B2306" t="s">
        <v>242</v>
      </c>
      <c r="C2306" s="14" t="s">
        <v>244</v>
      </c>
      <c r="D2306" t="s">
        <v>465</v>
      </c>
      <c r="E2306" t="s">
        <v>483</v>
      </c>
      <c r="F2306" s="20">
        <v>2030</v>
      </c>
      <c r="G2306" s="20">
        <v>54</v>
      </c>
      <c r="H2306" s="11">
        <v>13188.2380840606</v>
      </c>
      <c r="I2306" s="10">
        <v>3694780.9131137598</v>
      </c>
      <c r="J2306" s="33">
        <f t="shared" ref="J2306:J2369" si="144">IF(I2306&gt;0,H2306/I2306,0)</f>
        <v>3.5694235718421183E-3</v>
      </c>
      <c r="K2306" s="33">
        <f t="shared" ref="K2306:K2369" si="145">1-EXP(-J2306)</f>
        <v>3.5630607523085001E-3</v>
      </c>
      <c r="L2306" s="33">
        <f t="shared" ref="L2306:L2369" si="146">IF(G2306=30,1,M2305)</f>
        <v>0.97093709148739626</v>
      </c>
      <c r="M2306" s="33">
        <f t="shared" ref="M2306:M2369" si="147">L2306*(1-K2306)</f>
        <v>0.96747758364375691</v>
      </c>
    </row>
    <row r="2307" spans="1:13" ht="27.6">
      <c r="A2307" t="s">
        <v>164</v>
      </c>
      <c r="B2307" t="s">
        <v>242</v>
      </c>
      <c r="C2307" s="14" t="s">
        <v>244</v>
      </c>
      <c r="D2307" t="s">
        <v>465</v>
      </c>
      <c r="E2307" t="s">
        <v>483</v>
      </c>
      <c r="F2307" s="20">
        <v>2030</v>
      </c>
      <c r="G2307" s="20">
        <v>55</v>
      </c>
      <c r="H2307" s="11">
        <v>14230.7649642057</v>
      </c>
      <c r="I2307" s="10">
        <v>3613933.4147840398</v>
      </c>
      <c r="J2307" s="33">
        <f t="shared" si="144"/>
        <v>3.9377496292515666E-3</v>
      </c>
      <c r="K2307" s="33">
        <f t="shared" si="145"/>
        <v>3.9300068595438109E-3</v>
      </c>
      <c r="L2307" s="33">
        <f t="shared" si="146"/>
        <v>0.96747758364375691</v>
      </c>
      <c r="M2307" s="33">
        <f t="shared" si="147"/>
        <v>0.96367539010358205</v>
      </c>
    </row>
    <row r="2308" spans="1:13" ht="27.6">
      <c r="A2308" t="s">
        <v>164</v>
      </c>
      <c r="B2308" t="s">
        <v>242</v>
      </c>
      <c r="C2308" s="14" t="s">
        <v>244</v>
      </c>
      <c r="D2308" t="s">
        <v>465</v>
      </c>
      <c r="E2308" t="s">
        <v>483</v>
      </c>
      <c r="F2308" s="20">
        <v>2030</v>
      </c>
      <c r="G2308" s="20">
        <v>56</v>
      </c>
      <c r="H2308" s="11">
        <v>15072.8077812586</v>
      </c>
      <c r="I2308" s="10">
        <v>3505227.4628894902</v>
      </c>
      <c r="J2308" s="33">
        <f t="shared" si="144"/>
        <v>4.3000940569013803E-3</v>
      </c>
      <c r="K2308" s="33">
        <f t="shared" si="145"/>
        <v>4.2908618902545159E-3</v>
      </c>
      <c r="L2308" s="33">
        <f t="shared" si="146"/>
        <v>0.96367539010358205</v>
      </c>
      <c r="M2308" s="33">
        <f t="shared" si="147"/>
        <v>0.95954039209761044</v>
      </c>
    </row>
    <row r="2309" spans="1:13" ht="27.6">
      <c r="A2309" t="s">
        <v>164</v>
      </c>
      <c r="B2309" t="s">
        <v>242</v>
      </c>
      <c r="C2309" s="14" t="s">
        <v>244</v>
      </c>
      <c r="D2309" t="s">
        <v>465</v>
      </c>
      <c r="E2309" t="s">
        <v>483</v>
      </c>
      <c r="F2309" s="20">
        <v>2030</v>
      </c>
      <c r="G2309" s="20">
        <v>57</v>
      </c>
      <c r="H2309" s="11">
        <v>16236.487696002599</v>
      </c>
      <c r="I2309" s="10">
        <v>3456171.9251723099</v>
      </c>
      <c r="J2309" s="33">
        <f t="shared" si="144"/>
        <v>4.6978240803785005E-3</v>
      </c>
      <c r="K2309" s="33">
        <f t="shared" si="145"/>
        <v>4.6868065643694834E-3</v>
      </c>
      <c r="L2309" s="33">
        <f t="shared" si="146"/>
        <v>0.95954039209761044</v>
      </c>
      <c r="M2309" s="33">
        <f t="shared" si="147"/>
        <v>0.95504321188914965</v>
      </c>
    </row>
    <row r="2310" spans="1:13" ht="27.6">
      <c r="A2310" t="s">
        <v>164</v>
      </c>
      <c r="B2310" t="s">
        <v>242</v>
      </c>
      <c r="C2310" s="14" t="s">
        <v>244</v>
      </c>
      <c r="D2310" t="s">
        <v>465</v>
      </c>
      <c r="E2310" t="s">
        <v>483</v>
      </c>
      <c r="F2310" s="20">
        <v>2030</v>
      </c>
      <c r="G2310" s="20">
        <v>58</v>
      </c>
      <c r="H2310" s="11">
        <v>16684.373265251099</v>
      </c>
      <c r="I2310" s="10">
        <v>3245377.53380094</v>
      </c>
      <c r="J2310" s="33">
        <f t="shared" si="144"/>
        <v>5.1409652934001175E-3</v>
      </c>
      <c r="K2310" s="33">
        <f t="shared" si="145"/>
        <v>5.1277731477954447E-3</v>
      </c>
      <c r="L2310" s="33">
        <f t="shared" si="146"/>
        <v>0.95504321188914965</v>
      </c>
      <c r="M2310" s="33">
        <f t="shared" si="147"/>
        <v>0.95014596695224018</v>
      </c>
    </row>
    <row r="2311" spans="1:13" ht="27.6">
      <c r="A2311" t="s">
        <v>164</v>
      </c>
      <c r="B2311" t="s">
        <v>242</v>
      </c>
      <c r="C2311" s="14" t="s">
        <v>244</v>
      </c>
      <c r="D2311" t="s">
        <v>465</v>
      </c>
      <c r="E2311" t="s">
        <v>483</v>
      </c>
      <c r="F2311" s="20">
        <v>2030</v>
      </c>
      <c r="G2311" s="20">
        <v>59</v>
      </c>
      <c r="H2311" s="11">
        <v>17731.454310144902</v>
      </c>
      <c r="I2311" s="10">
        <v>3154303.3952742401</v>
      </c>
      <c r="J2311" s="33">
        <f t="shared" si="144"/>
        <v>5.6213534616581491E-3</v>
      </c>
      <c r="K2311" s="33">
        <f t="shared" si="145"/>
        <v>5.6055832181627352E-3</v>
      </c>
      <c r="L2311" s="33">
        <f t="shared" si="146"/>
        <v>0.95014596695224018</v>
      </c>
      <c r="M2311" s="33">
        <f t="shared" si="147"/>
        <v>0.94481984466508773</v>
      </c>
    </row>
    <row r="2312" spans="1:13" ht="27.6">
      <c r="A2312" t="s">
        <v>164</v>
      </c>
      <c r="B2312" t="s">
        <v>242</v>
      </c>
      <c r="C2312" s="14" t="s">
        <v>244</v>
      </c>
      <c r="D2312" t="s">
        <v>465</v>
      </c>
      <c r="E2312" t="s">
        <v>483</v>
      </c>
      <c r="F2312" s="20">
        <v>2030</v>
      </c>
      <c r="G2312" s="20">
        <v>60</v>
      </c>
      <c r="H2312" s="11">
        <v>19202.9381535668</v>
      </c>
      <c r="I2312" s="10">
        <v>3067348.4122995399</v>
      </c>
      <c r="J2312" s="33">
        <f t="shared" si="144"/>
        <v>6.260435911540508E-3</v>
      </c>
      <c r="K2312" s="33">
        <f t="shared" si="145"/>
        <v>6.2408802129864105E-3</v>
      </c>
      <c r="L2312" s="33">
        <f t="shared" si="146"/>
        <v>0.94481984466508773</v>
      </c>
      <c r="M2312" s="33">
        <f t="shared" si="147"/>
        <v>0.93892333719168053</v>
      </c>
    </row>
    <row r="2313" spans="1:13" ht="27.6">
      <c r="A2313" t="s">
        <v>164</v>
      </c>
      <c r="B2313" t="s">
        <v>242</v>
      </c>
      <c r="C2313" s="14" t="s">
        <v>244</v>
      </c>
      <c r="D2313" t="s">
        <v>465</v>
      </c>
      <c r="E2313" t="s">
        <v>483</v>
      </c>
      <c r="F2313" s="20">
        <v>2030</v>
      </c>
      <c r="G2313" s="20">
        <v>61</v>
      </c>
      <c r="H2313" s="11">
        <v>20329.783782959101</v>
      </c>
      <c r="I2313" s="10">
        <v>2970517.6662496799</v>
      </c>
      <c r="J2313" s="33">
        <f t="shared" si="144"/>
        <v>6.8438521722800384E-3</v>
      </c>
      <c r="K2313" s="33">
        <f t="shared" si="145"/>
        <v>6.8204863504653934E-3</v>
      </c>
      <c r="L2313" s="33">
        <f t="shared" si="146"/>
        <v>0.93892333719168053</v>
      </c>
      <c r="M2313" s="33">
        <f t="shared" si="147"/>
        <v>0.93251942338623128</v>
      </c>
    </row>
    <row r="2314" spans="1:13" ht="27.6">
      <c r="A2314" t="s">
        <v>164</v>
      </c>
      <c r="B2314" t="s">
        <v>242</v>
      </c>
      <c r="C2314" s="14" t="s">
        <v>244</v>
      </c>
      <c r="D2314" t="s">
        <v>465</v>
      </c>
      <c r="E2314" t="s">
        <v>483</v>
      </c>
      <c r="F2314" s="20">
        <v>2030</v>
      </c>
      <c r="G2314" s="20">
        <v>62</v>
      </c>
      <c r="H2314" s="11">
        <v>21381.159904702501</v>
      </c>
      <c r="I2314" s="10">
        <v>2854718.8547276398</v>
      </c>
      <c r="J2314" s="33">
        <f t="shared" si="144"/>
        <v>7.4897602856034712E-3</v>
      </c>
      <c r="K2314" s="33">
        <f t="shared" si="145"/>
        <v>7.4617819250153428E-3</v>
      </c>
      <c r="L2314" s="33">
        <f t="shared" si="146"/>
        <v>0.93251942338623128</v>
      </c>
      <c r="M2314" s="33">
        <f t="shared" si="147"/>
        <v>0.9255611668080822</v>
      </c>
    </row>
    <row r="2315" spans="1:13" ht="27.6">
      <c r="A2315" t="s">
        <v>164</v>
      </c>
      <c r="B2315" t="s">
        <v>242</v>
      </c>
      <c r="C2315" s="14" t="s">
        <v>244</v>
      </c>
      <c r="D2315" t="s">
        <v>465</v>
      </c>
      <c r="E2315" t="s">
        <v>483</v>
      </c>
      <c r="F2315" s="20">
        <v>2030</v>
      </c>
      <c r="G2315" s="20">
        <v>63</v>
      </c>
      <c r="H2315" s="11">
        <v>22233.3034422618</v>
      </c>
      <c r="I2315" s="10">
        <v>2708456.6152209202</v>
      </c>
      <c r="J2315" s="33">
        <f t="shared" si="144"/>
        <v>8.2088460702363138E-3</v>
      </c>
      <c r="K2315" s="33">
        <f t="shared" si="145"/>
        <v>8.1752454968383459E-3</v>
      </c>
      <c r="L2315" s="33">
        <f t="shared" si="146"/>
        <v>0.9255611668080822</v>
      </c>
      <c r="M2315" s="33">
        <f t="shared" si="147"/>
        <v>0.91799447704708603</v>
      </c>
    </row>
    <row r="2316" spans="1:13" ht="27.6">
      <c r="A2316" t="s">
        <v>164</v>
      </c>
      <c r="B2316" t="s">
        <v>242</v>
      </c>
      <c r="C2316" s="14" t="s">
        <v>244</v>
      </c>
      <c r="D2316" t="s">
        <v>465</v>
      </c>
      <c r="E2316" t="s">
        <v>483</v>
      </c>
      <c r="F2316" s="20">
        <v>2030</v>
      </c>
      <c r="G2316" s="20">
        <v>64</v>
      </c>
      <c r="H2316" s="11">
        <v>23356.748348109399</v>
      </c>
      <c r="I2316" s="10">
        <v>2597671.1076630601</v>
      </c>
      <c r="J2316" s="33">
        <f t="shared" si="144"/>
        <v>8.9914186130829327E-3</v>
      </c>
      <c r="K2316" s="33">
        <f t="shared" si="145"/>
        <v>8.9511166896852901E-3</v>
      </c>
      <c r="L2316" s="33">
        <f t="shared" si="146"/>
        <v>0.91799447704708603</v>
      </c>
      <c r="M2316" s="33">
        <f t="shared" si="147"/>
        <v>0.90977740136255092</v>
      </c>
    </row>
    <row r="2317" spans="1:13" ht="27.6">
      <c r="A2317" t="s">
        <v>164</v>
      </c>
      <c r="B2317" t="s">
        <v>242</v>
      </c>
      <c r="C2317" s="14" t="s">
        <v>244</v>
      </c>
      <c r="D2317" t="s">
        <v>465</v>
      </c>
      <c r="E2317" t="s">
        <v>483</v>
      </c>
      <c r="F2317" s="20">
        <v>2030</v>
      </c>
      <c r="G2317" s="20">
        <v>65</v>
      </c>
      <c r="H2317" s="11">
        <v>23585.8431272118</v>
      </c>
      <c r="I2317" s="10">
        <v>2465941.1853681202</v>
      </c>
      <c r="J2317" s="33">
        <f t="shared" si="144"/>
        <v>9.564641390135532E-3</v>
      </c>
      <c r="K2317" s="33">
        <f t="shared" si="145"/>
        <v>9.5190456923003319E-3</v>
      </c>
      <c r="L2317" s="33">
        <f t="shared" si="146"/>
        <v>0.90977740136255092</v>
      </c>
      <c r="M2317" s="33">
        <f t="shared" si="147"/>
        <v>0.90111718870915858</v>
      </c>
    </row>
    <row r="2318" spans="1:13" ht="27.6">
      <c r="A2318" t="s">
        <v>164</v>
      </c>
      <c r="B2318" t="s">
        <v>242</v>
      </c>
      <c r="C2318" s="14" t="s">
        <v>244</v>
      </c>
      <c r="D2318" t="s">
        <v>465</v>
      </c>
      <c r="E2318" t="s">
        <v>483</v>
      </c>
      <c r="F2318" s="20">
        <v>2030</v>
      </c>
      <c r="G2318" s="20">
        <v>66</v>
      </c>
      <c r="H2318" s="11">
        <v>24464.611577001</v>
      </c>
      <c r="I2318" s="10">
        <v>2334677.36976283</v>
      </c>
      <c r="J2318" s="33">
        <f t="shared" si="144"/>
        <v>1.0478797581991493E-2</v>
      </c>
      <c r="K2318" s="33">
        <f t="shared" si="145"/>
        <v>1.0424086252353026E-2</v>
      </c>
      <c r="L2318" s="33">
        <f t="shared" si="146"/>
        <v>0.90111718870915858</v>
      </c>
      <c r="M2318" s="33">
        <f t="shared" si="147"/>
        <v>0.89172386541057647</v>
      </c>
    </row>
    <row r="2319" spans="1:13" ht="27.6">
      <c r="A2319" t="s">
        <v>164</v>
      </c>
      <c r="B2319" t="s">
        <v>242</v>
      </c>
      <c r="C2319" s="14" t="s">
        <v>244</v>
      </c>
      <c r="D2319" t="s">
        <v>465</v>
      </c>
      <c r="E2319" t="s">
        <v>483</v>
      </c>
      <c r="F2319" s="20">
        <v>2030</v>
      </c>
      <c r="G2319" s="20">
        <v>67</v>
      </c>
      <c r="H2319" s="11">
        <v>25376.528458769699</v>
      </c>
      <c r="I2319" s="10">
        <v>2207959.9152466599</v>
      </c>
      <c r="J2319" s="33">
        <f t="shared" si="144"/>
        <v>1.1493201612736157E-2</v>
      </c>
      <c r="K2319" s="33">
        <f t="shared" si="145"/>
        <v>1.1427407075606744E-2</v>
      </c>
      <c r="L2319" s="33">
        <f t="shared" si="146"/>
        <v>0.89172386541057647</v>
      </c>
      <c r="M2319" s="33">
        <f t="shared" si="147"/>
        <v>0.88153377380149622</v>
      </c>
    </row>
    <row r="2320" spans="1:13" ht="27.6">
      <c r="A2320" t="s">
        <v>164</v>
      </c>
      <c r="B2320" t="s">
        <v>242</v>
      </c>
      <c r="C2320" s="14" t="s">
        <v>244</v>
      </c>
      <c r="D2320" t="s">
        <v>465</v>
      </c>
      <c r="E2320" t="s">
        <v>483</v>
      </c>
      <c r="F2320" s="20">
        <v>2030</v>
      </c>
      <c r="G2320" s="20">
        <v>68</v>
      </c>
      <c r="H2320" s="11">
        <v>26034.612438595799</v>
      </c>
      <c r="I2320" s="10">
        <v>2056872.4507907301</v>
      </c>
      <c r="J2320" s="33">
        <f t="shared" si="144"/>
        <v>1.2657378160997407E-2</v>
      </c>
      <c r="K2320" s="33">
        <f t="shared" si="145"/>
        <v>1.257761045473671E-2</v>
      </c>
      <c r="L2320" s="33">
        <f t="shared" si="146"/>
        <v>0.88153377380149622</v>
      </c>
      <c r="M2320" s="33">
        <f t="shared" si="147"/>
        <v>0.87044618539192697</v>
      </c>
    </row>
    <row r="2321" spans="1:13" ht="27.6">
      <c r="A2321" t="s">
        <v>164</v>
      </c>
      <c r="B2321" t="s">
        <v>242</v>
      </c>
      <c r="C2321" s="14" t="s">
        <v>244</v>
      </c>
      <c r="D2321" t="s">
        <v>465</v>
      </c>
      <c r="E2321" t="s">
        <v>483</v>
      </c>
      <c r="F2321" s="20">
        <v>2030</v>
      </c>
      <c r="G2321" s="20">
        <v>69</v>
      </c>
      <c r="H2321" s="11">
        <v>26827.178348048801</v>
      </c>
      <c r="I2321" s="10">
        <v>1930233.85019008</v>
      </c>
      <c r="J2321" s="33">
        <f t="shared" si="144"/>
        <v>1.3898408395131498E-2</v>
      </c>
      <c r="K2321" s="33">
        <f t="shared" si="145"/>
        <v>1.3802271416202716E-2</v>
      </c>
      <c r="L2321" s="33">
        <f t="shared" si="146"/>
        <v>0.87044618539192697</v>
      </c>
      <c r="M2321" s="33">
        <f t="shared" si="147"/>
        <v>0.85843205088794927</v>
      </c>
    </row>
    <row r="2322" spans="1:13" ht="27.6">
      <c r="A2322" t="s">
        <v>164</v>
      </c>
      <c r="B2322" t="s">
        <v>242</v>
      </c>
      <c r="C2322" s="14" t="s">
        <v>244</v>
      </c>
      <c r="D2322" t="s">
        <v>465</v>
      </c>
      <c r="E2322" t="s">
        <v>483</v>
      </c>
      <c r="F2322" s="20">
        <v>2031</v>
      </c>
      <c r="G2322" s="20">
        <v>30</v>
      </c>
      <c r="H2322" s="11">
        <v>957.92264178158405</v>
      </c>
      <c r="I2322" s="10">
        <v>4340985.1983189201</v>
      </c>
      <c r="J2322" s="33">
        <f t="shared" si="144"/>
        <v>2.2066940982718553E-4</v>
      </c>
      <c r="K2322" s="33">
        <f t="shared" si="145"/>
        <v>2.2064506412378115E-4</v>
      </c>
      <c r="L2322" s="33">
        <f t="shared" si="146"/>
        <v>1</v>
      </c>
      <c r="M2322" s="33">
        <f t="shared" si="147"/>
        <v>0.99977935493587622</v>
      </c>
    </row>
    <row r="2323" spans="1:13" ht="27.6">
      <c r="A2323" t="s">
        <v>164</v>
      </c>
      <c r="B2323" t="s">
        <v>242</v>
      </c>
      <c r="C2323" s="14" t="s">
        <v>244</v>
      </c>
      <c r="D2323" t="s">
        <v>465</v>
      </c>
      <c r="E2323" t="s">
        <v>483</v>
      </c>
      <c r="F2323" s="20">
        <v>2031</v>
      </c>
      <c r="G2323" s="20">
        <v>31</v>
      </c>
      <c r="H2323" s="11">
        <v>1084.7955885628401</v>
      </c>
      <c r="I2323" s="10">
        <v>4321257.8039026503</v>
      </c>
      <c r="J2323" s="33">
        <f t="shared" si="144"/>
        <v>2.5103699843668907E-4</v>
      </c>
      <c r="K2323" s="33">
        <f t="shared" si="145"/>
        <v>2.5100549128598271E-4</v>
      </c>
      <c r="L2323" s="33">
        <f t="shared" si="146"/>
        <v>0.99977935493587622</v>
      </c>
      <c r="M2323" s="33">
        <f t="shared" si="147"/>
        <v>0.99952840482771299</v>
      </c>
    </row>
    <row r="2324" spans="1:13" ht="27.6">
      <c r="A2324" t="s">
        <v>164</v>
      </c>
      <c r="B2324" t="s">
        <v>242</v>
      </c>
      <c r="C2324" s="14" t="s">
        <v>244</v>
      </c>
      <c r="D2324" t="s">
        <v>465</v>
      </c>
      <c r="E2324" t="s">
        <v>483</v>
      </c>
      <c r="F2324" s="20">
        <v>2031</v>
      </c>
      <c r="G2324" s="20">
        <v>32</v>
      </c>
      <c r="H2324" s="11">
        <v>1146.3354391344201</v>
      </c>
      <c r="I2324" s="10">
        <v>4341808.4401804404</v>
      </c>
      <c r="J2324" s="33">
        <f t="shared" si="144"/>
        <v>2.6402257375656574E-4</v>
      </c>
      <c r="K2324" s="33">
        <f t="shared" si="145"/>
        <v>2.6398772286406746E-4</v>
      </c>
      <c r="L2324" s="33">
        <f t="shared" si="146"/>
        <v>0.99952840482771299</v>
      </c>
      <c r="M2324" s="33">
        <f t="shared" si="147"/>
        <v>0.99926454160018452</v>
      </c>
    </row>
    <row r="2325" spans="1:13" ht="27.6">
      <c r="A2325" t="s">
        <v>164</v>
      </c>
      <c r="B2325" t="s">
        <v>242</v>
      </c>
      <c r="C2325" s="14" t="s">
        <v>244</v>
      </c>
      <c r="D2325" t="s">
        <v>465</v>
      </c>
      <c r="E2325" t="s">
        <v>483</v>
      </c>
      <c r="F2325" s="20">
        <v>2031</v>
      </c>
      <c r="G2325" s="20">
        <v>33</v>
      </c>
      <c r="H2325" s="11">
        <v>1230.72460741188</v>
      </c>
      <c r="I2325" s="10">
        <v>4401753.2059669504</v>
      </c>
      <c r="J2325" s="33">
        <f t="shared" si="144"/>
        <v>2.7959873028399873E-4</v>
      </c>
      <c r="K2325" s="33">
        <f t="shared" si="145"/>
        <v>2.7955964620174356E-4</v>
      </c>
      <c r="L2325" s="33">
        <f t="shared" si="146"/>
        <v>0.99926454160018452</v>
      </c>
      <c r="M2325" s="33">
        <f t="shared" si="147"/>
        <v>0.99898518755847288</v>
      </c>
    </row>
    <row r="2326" spans="1:13" ht="27.6">
      <c r="A2326" t="s">
        <v>164</v>
      </c>
      <c r="B2326" t="s">
        <v>242</v>
      </c>
      <c r="C2326" s="14" t="s">
        <v>244</v>
      </c>
      <c r="D2326" t="s">
        <v>465</v>
      </c>
      <c r="E2326" t="s">
        <v>483</v>
      </c>
      <c r="F2326" s="20">
        <v>2031</v>
      </c>
      <c r="G2326" s="20">
        <v>34</v>
      </c>
      <c r="H2326" s="11">
        <v>1556.1254012305999</v>
      </c>
      <c r="I2326" s="10">
        <v>4541996.2891478101</v>
      </c>
      <c r="J2326" s="33">
        <f t="shared" si="144"/>
        <v>3.4260825024200257E-4</v>
      </c>
      <c r="K2326" s="33">
        <f t="shared" si="145"/>
        <v>3.4254956673740455E-4</v>
      </c>
      <c r="L2326" s="33">
        <f t="shared" si="146"/>
        <v>0.99898518755847288</v>
      </c>
      <c r="M2326" s="33">
        <f t="shared" si="147"/>
        <v>0.99864298561529763</v>
      </c>
    </row>
    <row r="2327" spans="1:13" ht="27.6">
      <c r="A2327" t="s">
        <v>164</v>
      </c>
      <c r="B2327" t="s">
        <v>242</v>
      </c>
      <c r="C2327" s="14" t="s">
        <v>244</v>
      </c>
      <c r="D2327" t="s">
        <v>465</v>
      </c>
      <c r="E2327" t="s">
        <v>483</v>
      </c>
      <c r="F2327" s="20">
        <v>2031</v>
      </c>
      <c r="G2327" s="20">
        <v>35</v>
      </c>
      <c r="H2327" s="11">
        <v>2087.8454480310202</v>
      </c>
      <c r="I2327" s="10">
        <v>4498887.3200415503</v>
      </c>
      <c r="J2327" s="33">
        <f t="shared" si="144"/>
        <v>4.6408040466586691E-4</v>
      </c>
      <c r="K2327" s="33">
        <f t="shared" si="145"/>
        <v>4.6397273601117561E-4</v>
      </c>
      <c r="L2327" s="33">
        <f t="shared" si="146"/>
        <v>0.99864298561529763</v>
      </c>
      <c r="M2327" s="33">
        <f t="shared" si="147"/>
        <v>0.99817964249696334</v>
      </c>
    </row>
    <row r="2328" spans="1:13" ht="27.6">
      <c r="A2328" t="s">
        <v>164</v>
      </c>
      <c r="B2328" t="s">
        <v>242</v>
      </c>
      <c r="C2328" s="14" t="s">
        <v>244</v>
      </c>
      <c r="D2328" t="s">
        <v>465</v>
      </c>
      <c r="E2328" t="s">
        <v>483</v>
      </c>
      <c r="F2328" s="20">
        <v>2031</v>
      </c>
      <c r="G2328" s="20">
        <v>36</v>
      </c>
      <c r="H2328" s="11">
        <v>2195.5778541475302</v>
      </c>
      <c r="I2328" s="10">
        <v>4425076.66415965</v>
      </c>
      <c r="J2328" s="33">
        <f t="shared" si="144"/>
        <v>4.9616719003544858E-4</v>
      </c>
      <c r="K2328" s="33">
        <f t="shared" si="145"/>
        <v>4.9604411945058935E-4</v>
      </c>
      <c r="L2328" s="33">
        <f t="shared" si="146"/>
        <v>0.99817964249696334</v>
      </c>
      <c r="M2328" s="33">
        <f t="shared" si="147"/>
        <v>0.99768450135514741</v>
      </c>
    </row>
    <row r="2329" spans="1:13" ht="27.6">
      <c r="A2329" t="s">
        <v>164</v>
      </c>
      <c r="B2329" t="s">
        <v>242</v>
      </c>
      <c r="C2329" s="14" t="s">
        <v>244</v>
      </c>
      <c r="D2329" t="s">
        <v>465</v>
      </c>
      <c r="E2329" t="s">
        <v>483</v>
      </c>
      <c r="F2329" s="20">
        <v>2031</v>
      </c>
      <c r="G2329" s="20">
        <v>37</v>
      </c>
      <c r="H2329" s="11">
        <v>2323.73007281745</v>
      </c>
      <c r="I2329" s="10">
        <v>4367416.7096399199</v>
      </c>
      <c r="J2329" s="33">
        <f t="shared" si="144"/>
        <v>5.3206053539348074E-4</v>
      </c>
      <c r="K2329" s="33">
        <f t="shared" si="145"/>
        <v>5.3191901628679705E-4</v>
      </c>
      <c r="L2329" s="33">
        <f t="shared" si="146"/>
        <v>0.99768450135514741</v>
      </c>
      <c r="M2329" s="33">
        <f t="shared" si="147"/>
        <v>0.99715381399662195</v>
      </c>
    </row>
    <row r="2330" spans="1:13" ht="27.6">
      <c r="A2330" t="s">
        <v>164</v>
      </c>
      <c r="B2330" t="s">
        <v>242</v>
      </c>
      <c r="C2330" s="14" t="s">
        <v>244</v>
      </c>
      <c r="D2330" t="s">
        <v>465</v>
      </c>
      <c r="E2330" t="s">
        <v>483</v>
      </c>
      <c r="F2330" s="20">
        <v>2031</v>
      </c>
      <c r="G2330" s="20">
        <v>38</v>
      </c>
      <c r="H2330" s="11">
        <v>2466.0167205952498</v>
      </c>
      <c r="I2330" s="10">
        <v>4313287.3401490403</v>
      </c>
      <c r="J2330" s="33">
        <f t="shared" si="144"/>
        <v>5.7172558332504683E-4</v>
      </c>
      <c r="K2330" s="33">
        <f t="shared" si="145"/>
        <v>5.7156217939591247E-4</v>
      </c>
      <c r="L2330" s="33">
        <f t="shared" si="146"/>
        <v>0.99715381399662195</v>
      </c>
      <c r="M2330" s="33">
        <f t="shared" si="147"/>
        <v>0.99658387858950115</v>
      </c>
    </row>
    <row r="2331" spans="1:13" ht="27.6">
      <c r="A2331" t="s">
        <v>164</v>
      </c>
      <c r="B2331" t="s">
        <v>242</v>
      </c>
      <c r="C2331" s="14" t="s">
        <v>244</v>
      </c>
      <c r="D2331" t="s">
        <v>465</v>
      </c>
      <c r="E2331" t="s">
        <v>483</v>
      </c>
      <c r="F2331" s="20">
        <v>2031</v>
      </c>
      <c r="G2331" s="20">
        <v>39</v>
      </c>
      <c r="H2331" s="11">
        <v>2675.0553179054</v>
      </c>
      <c r="I2331" s="10">
        <v>4350302.9701321097</v>
      </c>
      <c r="J2331" s="33">
        <f t="shared" si="144"/>
        <v>6.1491241788710731E-4</v>
      </c>
      <c r="K2331" s="33">
        <f t="shared" si="145"/>
        <v>6.1472339799184539E-4</v>
      </c>
      <c r="L2331" s="33">
        <f t="shared" si="146"/>
        <v>0.99658387858950115</v>
      </c>
      <c r="M2331" s="33">
        <f t="shared" si="147"/>
        <v>0.99597125516127072</v>
      </c>
    </row>
    <row r="2332" spans="1:13" ht="27.6">
      <c r="A2332" t="s">
        <v>164</v>
      </c>
      <c r="B2332" t="s">
        <v>242</v>
      </c>
      <c r="C2332" s="14" t="s">
        <v>244</v>
      </c>
      <c r="D2332" t="s">
        <v>465</v>
      </c>
      <c r="E2332" t="s">
        <v>483</v>
      </c>
      <c r="F2332" s="20">
        <v>2031</v>
      </c>
      <c r="G2332" s="20">
        <v>40</v>
      </c>
      <c r="H2332" s="11">
        <v>3612.25261326901</v>
      </c>
      <c r="I2332" s="10">
        <v>4367558.8056325102</v>
      </c>
      <c r="J2332" s="33">
        <f t="shared" si="144"/>
        <v>8.2706444813303054E-4</v>
      </c>
      <c r="K2332" s="33">
        <f t="shared" si="145"/>
        <v>8.2672252460314066E-4</v>
      </c>
      <c r="L2332" s="33">
        <f t="shared" si="146"/>
        <v>0.99597125516127072</v>
      </c>
      <c r="M2332" s="33">
        <f t="shared" si="147"/>
        <v>0.99514786329077165</v>
      </c>
    </row>
    <row r="2333" spans="1:13" ht="27.6">
      <c r="A2333" t="s">
        <v>164</v>
      </c>
      <c r="B2333" t="s">
        <v>242</v>
      </c>
      <c r="C2333" s="14" t="s">
        <v>244</v>
      </c>
      <c r="D2333" t="s">
        <v>465</v>
      </c>
      <c r="E2333" t="s">
        <v>483</v>
      </c>
      <c r="F2333" s="20">
        <v>2031</v>
      </c>
      <c r="G2333" s="20">
        <v>41</v>
      </c>
      <c r="H2333" s="11">
        <v>5467.8737752411898</v>
      </c>
      <c r="I2333" s="10">
        <v>6429620.5774234803</v>
      </c>
      <c r="J2333" s="33">
        <f t="shared" si="144"/>
        <v>8.5041935358374013E-4</v>
      </c>
      <c r="K2333" s="33">
        <f t="shared" si="145"/>
        <v>8.500578495291844E-4</v>
      </c>
      <c r="L2333" s="33">
        <f t="shared" si="146"/>
        <v>0.99514786329077165</v>
      </c>
      <c r="M2333" s="33">
        <f t="shared" si="147"/>
        <v>0.99430193003813916</v>
      </c>
    </row>
    <row r="2334" spans="1:13" ht="27.6">
      <c r="A2334" t="s">
        <v>164</v>
      </c>
      <c r="B2334" t="s">
        <v>242</v>
      </c>
      <c r="C2334" s="14" t="s">
        <v>244</v>
      </c>
      <c r="D2334" t="s">
        <v>465</v>
      </c>
      <c r="E2334" t="s">
        <v>483</v>
      </c>
      <c r="F2334" s="20">
        <v>2031</v>
      </c>
      <c r="G2334" s="20">
        <v>42</v>
      </c>
      <c r="H2334" s="11">
        <v>4190.1281361014999</v>
      </c>
      <c r="I2334" s="10">
        <v>4323663.0693771103</v>
      </c>
      <c r="J2334" s="33">
        <f t="shared" si="144"/>
        <v>9.6911532394339684E-4</v>
      </c>
      <c r="K2334" s="33">
        <f t="shared" si="145"/>
        <v>9.6864588334744095E-4</v>
      </c>
      <c r="L2334" s="33">
        <f t="shared" si="146"/>
        <v>0.99430193003813916</v>
      </c>
      <c r="M2334" s="33">
        <f t="shared" si="147"/>
        <v>0.99333880356680326</v>
      </c>
    </row>
    <row r="2335" spans="1:13" ht="27.6">
      <c r="A2335" t="s">
        <v>164</v>
      </c>
      <c r="B2335" t="s">
        <v>242</v>
      </c>
      <c r="C2335" s="14" t="s">
        <v>244</v>
      </c>
      <c r="D2335" t="s">
        <v>465</v>
      </c>
      <c r="E2335" t="s">
        <v>483</v>
      </c>
      <c r="F2335" s="20">
        <v>2031</v>
      </c>
      <c r="G2335" s="20">
        <v>43</v>
      </c>
      <c r="H2335" s="11">
        <v>4539.6034176273597</v>
      </c>
      <c r="I2335" s="10">
        <v>4305933.4364173198</v>
      </c>
      <c r="J2335" s="33">
        <f t="shared" si="144"/>
        <v>1.0542669747826991E-3</v>
      </c>
      <c r="K2335" s="33">
        <f t="shared" si="145"/>
        <v>1.053711430603399E-3</v>
      </c>
      <c r="L2335" s="33">
        <f t="shared" si="146"/>
        <v>0.99333880356680326</v>
      </c>
      <c r="M2335" s="33">
        <f t="shared" si="147"/>
        <v>0.99229211111502302</v>
      </c>
    </row>
    <row r="2336" spans="1:13" ht="27.6">
      <c r="A2336" t="s">
        <v>164</v>
      </c>
      <c r="B2336" t="s">
        <v>242</v>
      </c>
      <c r="C2336" s="14" t="s">
        <v>244</v>
      </c>
      <c r="D2336" t="s">
        <v>465</v>
      </c>
      <c r="E2336" t="s">
        <v>483</v>
      </c>
      <c r="F2336" s="20">
        <v>2031</v>
      </c>
      <c r="G2336" s="20">
        <v>44</v>
      </c>
      <c r="H2336" s="11">
        <v>4801.5066689182104</v>
      </c>
      <c r="I2336" s="10">
        <v>4172886.6628171601</v>
      </c>
      <c r="J2336" s="33">
        <f t="shared" si="144"/>
        <v>1.1506439203591171E-3</v>
      </c>
      <c r="K2336" s="33">
        <f t="shared" si="145"/>
        <v>1.1499821834756174E-3</v>
      </c>
      <c r="L2336" s="33">
        <f t="shared" si="146"/>
        <v>0.99229211111502302</v>
      </c>
      <c r="M2336" s="33">
        <f t="shared" si="147"/>
        <v>0.99115099286643737</v>
      </c>
    </row>
    <row r="2337" spans="1:13" ht="27.6">
      <c r="A2337" t="s">
        <v>164</v>
      </c>
      <c r="B2337" t="s">
        <v>242</v>
      </c>
      <c r="C2337" s="14" t="s">
        <v>244</v>
      </c>
      <c r="D2337" t="s">
        <v>465</v>
      </c>
      <c r="E2337" t="s">
        <v>483</v>
      </c>
      <c r="F2337" s="20">
        <v>2031</v>
      </c>
      <c r="G2337" s="20">
        <v>45</v>
      </c>
      <c r="H2337" s="11">
        <v>6152.1785048858901</v>
      </c>
      <c r="I2337" s="10">
        <v>4137078.5652918601</v>
      </c>
      <c r="J2337" s="33">
        <f t="shared" si="144"/>
        <v>1.4870828309860415E-3</v>
      </c>
      <c r="K2337" s="33">
        <f t="shared" si="145"/>
        <v>1.4859776712021766E-3</v>
      </c>
      <c r="L2337" s="33">
        <f t="shared" si="146"/>
        <v>0.99115099286643737</v>
      </c>
      <c r="M2337" s="33">
        <f t="shared" si="147"/>
        <v>0.989678164622248</v>
      </c>
    </row>
    <row r="2338" spans="1:13" ht="27.6">
      <c r="A2338" t="s">
        <v>164</v>
      </c>
      <c r="B2338" t="s">
        <v>242</v>
      </c>
      <c r="C2338" s="14" t="s">
        <v>244</v>
      </c>
      <c r="D2338" t="s">
        <v>465</v>
      </c>
      <c r="E2338" t="s">
        <v>483</v>
      </c>
      <c r="F2338" s="20">
        <v>2031</v>
      </c>
      <c r="G2338" s="20">
        <v>46</v>
      </c>
      <c r="H2338" s="11">
        <v>6828.1818641060499</v>
      </c>
      <c r="I2338" s="10">
        <v>4193275.1466695401</v>
      </c>
      <c r="J2338" s="33">
        <f t="shared" si="144"/>
        <v>1.6283648521202463E-3</v>
      </c>
      <c r="K2338" s="33">
        <f t="shared" si="145"/>
        <v>1.6270397854026841E-3</v>
      </c>
      <c r="L2338" s="33">
        <f t="shared" si="146"/>
        <v>0.989678164622248</v>
      </c>
      <c r="M2338" s="33">
        <f t="shared" si="147"/>
        <v>0.9880679188736633</v>
      </c>
    </row>
    <row r="2339" spans="1:13" ht="27.6">
      <c r="A2339" t="s">
        <v>164</v>
      </c>
      <c r="B2339" t="s">
        <v>242</v>
      </c>
      <c r="C2339" s="14" t="s">
        <v>244</v>
      </c>
      <c r="D2339" t="s">
        <v>465</v>
      </c>
      <c r="E2339" t="s">
        <v>483</v>
      </c>
      <c r="F2339" s="20">
        <v>2031</v>
      </c>
      <c r="G2339" s="20">
        <v>47</v>
      </c>
      <c r="H2339" s="11">
        <v>7628.9664514298302</v>
      </c>
      <c r="I2339" s="10">
        <v>4275085.6374216899</v>
      </c>
      <c r="J2339" s="33">
        <f t="shared" si="144"/>
        <v>1.7845178081697729E-3</v>
      </c>
      <c r="K2339" s="33">
        <f t="shared" si="145"/>
        <v>1.782926502977511E-3</v>
      </c>
      <c r="L2339" s="33">
        <f t="shared" si="146"/>
        <v>0.9880679188736633</v>
      </c>
      <c r="M2339" s="33">
        <f t="shared" si="147"/>
        <v>0.98630626639436159</v>
      </c>
    </row>
    <row r="2340" spans="1:13" ht="27.6">
      <c r="A2340" t="s">
        <v>164</v>
      </c>
      <c r="B2340" t="s">
        <v>242</v>
      </c>
      <c r="C2340" s="14" t="s">
        <v>244</v>
      </c>
      <c r="D2340" t="s">
        <v>465</v>
      </c>
      <c r="E2340" t="s">
        <v>483</v>
      </c>
      <c r="F2340" s="20">
        <v>2031</v>
      </c>
      <c r="G2340" s="20">
        <v>48</v>
      </c>
      <c r="H2340" s="11">
        <v>8306.7045461166799</v>
      </c>
      <c r="I2340" s="10">
        <v>4248267.6955437297</v>
      </c>
      <c r="J2340" s="33">
        <f t="shared" si="144"/>
        <v>1.9553157054650995E-3</v>
      </c>
      <c r="K2340" s="33">
        <f t="shared" si="145"/>
        <v>1.9534053210488178E-3</v>
      </c>
      <c r="L2340" s="33">
        <f t="shared" si="146"/>
        <v>0.98630626639436159</v>
      </c>
      <c r="M2340" s="33">
        <f t="shared" si="147"/>
        <v>0.98437961048540301</v>
      </c>
    </row>
    <row r="2341" spans="1:13" ht="27.6">
      <c r="A2341" t="s">
        <v>164</v>
      </c>
      <c r="B2341" t="s">
        <v>242</v>
      </c>
      <c r="C2341" s="14" t="s">
        <v>244</v>
      </c>
      <c r="D2341" t="s">
        <v>465</v>
      </c>
      <c r="E2341" t="s">
        <v>483</v>
      </c>
      <c r="F2341" s="20">
        <v>2031</v>
      </c>
      <c r="G2341" s="20">
        <v>49</v>
      </c>
      <c r="H2341" s="11">
        <v>8805.9056165129896</v>
      </c>
      <c r="I2341" s="10">
        <v>4109537.6870640502</v>
      </c>
      <c r="J2341" s="33">
        <f t="shared" si="144"/>
        <v>2.1427971433945247E-3</v>
      </c>
      <c r="K2341" s="33">
        <f t="shared" si="145"/>
        <v>2.1405029925215535E-3</v>
      </c>
      <c r="L2341" s="33">
        <f t="shared" si="146"/>
        <v>0.98437961048540301</v>
      </c>
      <c r="M2341" s="33">
        <f t="shared" si="147"/>
        <v>0.98227254298338185</v>
      </c>
    </row>
    <row r="2342" spans="1:13" ht="27.6">
      <c r="A2342" t="s">
        <v>164</v>
      </c>
      <c r="B2342" t="s">
        <v>242</v>
      </c>
      <c r="C2342" s="14" t="s">
        <v>244</v>
      </c>
      <c r="D2342" t="s">
        <v>465</v>
      </c>
      <c r="E2342" t="s">
        <v>483</v>
      </c>
      <c r="F2342" s="20">
        <v>2031</v>
      </c>
      <c r="G2342" s="20">
        <v>50</v>
      </c>
      <c r="H2342" s="11">
        <v>10049.3059837192</v>
      </c>
      <c r="I2342" s="10">
        <v>4032583.1153452699</v>
      </c>
      <c r="J2342" s="33">
        <f t="shared" si="144"/>
        <v>2.4920269951729879E-3</v>
      </c>
      <c r="K2342" s="33">
        <f t="shared" si="145"/>
        <v>2.4889244736249205E-3</v>
      </c>
      <c r="L2342" s="33">
        <f t="shared" si="146"/>
        <v>0.98227254298338185</v>
      </c>
      <c r="M2342" s="33">
        <f t="shared" si="147"/>
        <v>0.97982774081138069</v>
      </c>
    </row>
    <row r="2343" spans="1:13" ht="27.6">
      <c r="A2343" t="s">
        <v>164</v>
      </c>
      <c r="B2343" t="s">
        <v>242</v>
      </c>
      <c r="C2343" s="14" t="s">
        <v>244</v>
      </c>
      <c r="D2343" t="s">
        <v>465</v>
      </c>
      <c r="E2343" t="s">
        <v>483</v>
      </c>
      <c r="F2343" s="20">
        <v>2031</v>
      </c>
      <c r="G2343" s="20">
        <v>51</v>
      </c>
      <c r="H2343" s="11">
        <v>10811.058892545299</v>
      </c>
      <c r="I2343" s="10">
        <v>3970256.1585544799</v>
      </c>
      <c r="J2343" s="33">
        <f t="shared" si="144"/>
        <v>2.7230129394173572E-3</v>
      </c>
      <c r="K2343" s="33">
        <f t="shared" si="145"/>
        <v>2.7193089024928341E-3</v>
      </c>
      <c r="L2343" s="33">
        <f t="shared" si="146"/>
        <v>0.97982774081138069</v>
      </c>
      <c r="M2343" s="33">
        <f t="shared" si="147"/>
        <v>0.97716328651288287</v>
      </c>
    </row>
    <row r="2344" spans="1:13" ht="27.6">
      <c r="A2344" t="s">
        <v>164</v>
      </c>
      <c r="B2344" t="s">
        <v>242</v>
      </c>
      <c r="C2344" s="14" t="s">
        <v>244</v>
      </c>
      <c r="D2344" t="s">
        <v>465</v>
      </c>
      <c r="E2344" t="s">
        <v>483</v>
      </c>
      <c r="F2344" s="20">
        <v>2031</v>
      </c>
      <c r="G2344" s="20">
        <v>52</v>
      </c>
      <c r="H2344" s="11">
        <v>11610.8028123564</v>
      </c>
      <c r="I2344" s="10">
        <v>3903085.1030383199</v>
      </c>
      <c r="J2344" s="33">
        <f t="shared" si="144"/>
        <v>2.9747757237776036E-3</v>
      </c>
      <c r="K2344" s="33">
        <f t="shared" si="145"/>
        <v>2.9703554626556716E-3</v>
      </c>
      <c r="L2344" s="33">
        <f t="shared" si="146"/>
        <v>0.97716328651288287</v>
      </c>
      <c r="M2344" s="33">
        <f t="shared" si="147"/>
        <v>0.97426076420688279</v>
      </c>
    </row>
    <row r="2345" spans="1:13" ht="27.6">
      <c r="A2345" t="s">
        <v>164</v>
      </c>
      <c r="B2345" t="s">
        <v>242</v>
      </c>
      <c r="C2345" s="14" t="s">
        <v>244</v>
      </c>
      <c r="D2345" t="s">
        <v>465</v>
      </c>
      <c r="E2345" t="s">
        <v>483</v>
      </c>
      <c r="F2345" s="20">
        <v>2031</v>
      </c>
      <c r="G2345" s="20">
        <v>53</v>
      </c>
      <c r="H2345" s="11">
        <v>12400.308940447099</v>
      </c>
      <c r="I2345" s="10">
        <v>3816470.8584339302</v>
      </c>
      <c r="J2345" s="33">
        <f t="shared" si="144"/>
        <v>3.249155935003131E-3</v>
      </c>
      <c r="K2345" s="33">
        <f t="shared" si="145"/>
        <v>3.2438831401150336E-3</v>
      </c>
      <c r="L2345" s="33">
        <f t="shared" si="146"/>
        <v>0.97426076420688279</v>
      </c>
      <c r="M2345" s="33">
        <f t="shared" si="147"/>
        <v>0.9711003761397965</v>
      </c>
    </row>
    <row r="2346" spans="1:13" ht="27.6">
      <c r="A2346" t="s">
        <v>164</v>
      </c>
      <c r="B2346" t="s">
        <v>242</v>
      </c>
      <c r="C2346" s="14" t="s">
        <v>244</v>
      </c>
      <c r="D2346" t="s">
        <v>465</v>
      </c>
      <c r="E2346" t="s">
        <v>483</v>
      </c>
      <c r="F2346" s="20">
        <v>2031</v>
      </c>
      <c r="G2346" s="20">
        <v>54</v>
      </c>
      <c r="H2346" s="11">
        <v>13309.980591068401</v>
      </c>
      <c r="I2346" s="10">
        <v>3746466.7941325102</v>
      </c>
      <c r="J2346" s="33">
        <f t="shared" si="144"/>
        <v>3.5526754466137771E-3</v>
      </c>
      <c r="K2346" s="33">
        <f t="shared" si="145"/>
        <v>3.5463721619168886E-3</v>
      </c>
      <c r="L2346" s="33">
        <f t="shared" si="146"/>
        <v>0.9711003761397965</v>
      </c>
      <c r="M2346" s="33">
        <f t="shared" si="147"/>
        <v>0.96765649279942734</v>
      </c>
    </row>
    <row r="2347" spans="1:13" ht="27.6">
      <c r="A2347" t="s">
        <v>164</v>
      </c>
      <c r="B2347" t="s">
        <v>242</v>
      </c>
      <c r="C2347" s="14" t="s">
        <v>244</v>
      </c>
      <c r="D2347" t="s">
        <v>465</v>
      </c>
      <c r="E2347" t="s">
        <v>483</v>
      </c>
      <c r="F2347" s="20">
        <v>2031</v>
      </c>
      <c r="G2347" s="20">
        <v>55</v>
      </c>
      <c r="H2347" s="11">
        <v>14333.253856712799</v>
      </c>
      <c r="I2347" s="10">
        <v>3664548.80007968</v>
      </c>
      <c r="J2347" s="33">
        <f t="shared" si="144"/>
        <v>3.9113284168575254E-3</v>
      </c>
      <c r="K2347" s="33">
        <f t="shared" si="145"/>
        <v>3.9036891350241465E-3</v>
      </c>
      <c r="L2347" s="33">
        <f t="shared" si="146"/>
        <v>0.96765649279942734</v>
      </c>
      <c r="M2347" s="33">
        <f t="shared" si="147"/>
        <v>0.96387906266205059</v>
      </c>
    </row>
    <row r="2348" spans="1:13" ht="27.6">
      <c r="A2348" t="s">
        <v>164</v>
      </c>
      <c r="B2348" t="s">
        <v>242</v>
      </c>
      <c r="C2348" s="14" t="s">
        <v>244</v>
      </c>
      <c r="D2348" t="s">
        <v>465</v>
      </c>
      <c r="E2348" t="s">
        <v>483</v>
      </c>
      <c r="F2348" s="20">
        <v>2031</v>
      </c>
      <c r="G2348" s="20">
        <v>56</v>
      </c>
      <c r="H2348" s="11">
        <v>15293.413442576601</v>
      </c>
      <c r="I2348" s="10">
        <v>3581209.79045955</v>
      </c>
      <c r="J2348" s="33">
        <f t="shared" si="144"/>
        <v>4.2704600784122483E-3</v>
      </c>
      <c r="K2348" s="33">
        <f t="shared" si="145"/>
        <v>4.261354629867764E-3</v>
      </c>
      <c r="L2348" s="33">
        <f t="shared" si="146"/>
        <v>0.96387906266205059</v>
      </c>
      <c r="M2348" s="33">
        <f t="shared" si="147"/>
        <v>0.95977163215574302</v>
      </c>
    </row>
    <row r="2349" spans="1:13" ht="27.6">
      <c r="A2349" t="s">
        <v>164</v>
      </c>
      <c r="B2349" t="s">
        <v>242</v>
      </c>
      <c r="C2349" s="14" t="s">
        <v>244</v>
      </c>
      <c r="D2349" t="s">
        <v>465</v>
      </c>
      <c r="E2349" t="s">
        <v>483</v>
      </c>
      <c r="F2349" s="20">
        <v>2031</v>
      </c>
      <c r="G2349" s="20">
        <v>57</v>
      </c>
      <c r="H2349" s="11">
        <v>16193.0870422882</v>
      </c>
      <c r="I2349" s="10">
        <v>3470988.6520876</v>
      </c>
      <c r="J2349" s="33">
        <f t="shared" si="144"/>
        <v>4.6652664890013363E-3</v>
      </c>
      <c r="K2349" s="33">
        <f t="shared" si="145"/>
        <v>4.6544010366051936E-3</v>
      </c>
      <c r="L2349" s="33">
        <f t="shared" si="146"/>
        <v>0.95977163215574302</v>
      </c>
      <c r="M2349" s="33">
        <f t="shared" si="147"/>
        <v>0.95530447007613306</v>
      </c>
    </row>
    <row r="2350" spans="1:13" ht="27.6">
      <c r="A2350" t="s">
        <v>164</v>
      </c>
      <c r="B2350" t="s">
        <v>242</v>
      </c>
      <c r="C2350" s="14" t="s">
        <v>244</v>
      </c>
      <c r="D2350" t="s">
        <v>465</v>
      </c>
      <c r="E2350" t="s">
        <v>483</v>
      </c>
      <c r="F2350" s="20">
        <v>2031</v>
      </c>
      <c r="G2350" s="20">
        <v>58</v>
      </c>
      <c r="H2350" s="11">
        <v>17434.302011399701</v>
      </c>
      <c r="I2350" s="10">
        <v>3419301.5988221001</v>
      </c>
      <c r="J2350" s="33">
        <f t="shared" si="144"/>
        <v>5.0987903545582428E-3</v>
      </c>
      <c r="K2350" s="33">
        <f t="shared" si="145"/>
        <v>5.0858135876578059E-3</v>
      </c>
      <c r="L2350" s="33">
        <f t="shared" si="146"/>
        <v>0.95530447007613306</v>
      </c>
      <c r="M2350" s="33">
        <f t="shared" si="147"/>
        <v>0.95044596962186967</v>
      </c>
    </row>
    <row r="2351" spans="1:13" ht="27.6">
      <c r="A2351" t="s">
        <v>164</v>
      </c>
      <c r="B2351" t="s">
        <v>242</v>
      </c>
      <c r="C2351" s="14" t="s">
        <v>244</v>
      </c>
      <c r="D2351" t="s">
        <v>465</v>
      </c>
      <c r="E2351" t="s">
        <v>483</v>
      </c>
      <c r="F2351" s="20">
        <v>2031</v>
      </c>
      <c r="G2351" s="20">
        <v>59</v>
      </c>
      <c r="H2351" s="11">
        <v>17905.973577694302</v>
      </c>
      <c r="I2351" s="10">
        <v>3207506.42502676</v>
      </c>
      <c r="J2351" s="33">
        <f t="shared" si="144"/>
        <v>5.5825214995617392E-3</v>
      </c>
      <c r="K2351" s="33">
        <f t="shared" si="145"/>
        <v>5.5669681821174377E-3</v>
      </c>
      <c r="L2351" s="33">
        <f t="shared" si="146"/>
        <v>0.95044596962186967</v>
      </c>
      <c r="M2351" s="33">
        <f t="shared" si="147"/>
        <v>0.94515486715016295</v>
      </c>
    </row>
    <row r="2352" spans="1:13" ht="27.6">
      <c r="A2352" t="s">
        <v>164</v>
      </c>
      <c r="B2352" t="s">
        <v>242</v>
      </c>
      <c r="C2352" s="14" t="s">
        <v>244</v>
      </c>
      <c r="D2352" t="s">
        <v>465</v>
      </c>
      <c r="E2352" t="s">
        <v>483</v>
      </c>
      <c r="F2352" s="20">
        <v>2031</v>
      </c>
      <c r="G2352" s="20">
        <v>60</v>
      </c>
      <c r="H2352" s="11">
        <v>19318.992989339498</v>
      </c>
      <c r="I2352" s="10">
        <v>3114068.0182224</v>
      </c>
      <c r="J2352" s="33">
        <f t="shared" si="144"/>
        <v>6.2037800318720518E-3</v>
      </c>
      <c r="K2352" s="33">
        <f t="shared" si="145"/>
        <v>6.1845763209180671E-3</v>
      </c>
      <c r="L2352" s="33">
        <f t="shared" si="146"/>
        <v>0.94515486715016295</v>
      </c>
      <c r="M2352" s="33">
        <f t="shared" si="147"/>
        <v>0.93930948473918563</v>
      </c>
    </row>
    <row r="2353" spans="1:13" ht="27.6">
      <c r="A2353" t="s">
        <v>164</v>
      </c>
      <c r="B2353" t="s">
        <v>242</v>
      </c>
      <c r="C2353" s="14" t="s">
        <v>244</v>
      </c>
      <c r="D2353" t="s">
        <v>465</v>
      </c>
      <c r="E2353" t="s">
        <v>483</v>
      </c>
      <c r="F2353" s="20">
        <v>2031</v>
      </c>
      <c r="G2353" s="20">
        <v>61</v>
      </c>
      <c r="H2353" s="11">
        <v>20510.062375260699</v>
      </c>
      <c r="I2353" s="10">
        <v>3024002.7733652899</v>
      </c>
      <c r="J2353" s="33">
        <f t="shared" si="144"/>
        <v>6.7824218138649002E-3</v>
      </c>
      <c r="K2353" s="33">
        <f t="shared" si="145"/>
        <v>6.7594731029576582E-3</v>
      </c>
      <c r="L2353" s="33">
        <f t="shared" si="146"/>
        <v>0.93930948473918563</v>
      </c>
      <c r="M2353" s="33">
        <f t="shared" si="147"/>
        <v>0.93296024754173812</v>
      </c>
    </row>
    <row r="2354" spans="1:13" ht="27.6">
      <c r="A2354" t="s">
        <v>164</v>
      </c>
      <c r="B2354" t="s">
        <v>242</v>
      </c>
      <c r="C2354" s="14" t="s">
        <v>244</v>
      </c>
      <c r="D2354" t="s">
        <v>465</v>
      </c>
      <c r="E2354" t="s">
        <v>483</v>
      </c>
      <c r="F2354" s="20">
        <v>2031</v>
      </c>
      <c r="G2354" s="20">
        <v>62</v>
      </c>
      <c r="H2354" s="11">
        <v>21716.120656522799</v>
      </c>
      <c r="I2354" s="10">
        <v>2925157.9940237398</v>
      </c>
      <c r="J2354" s="33">
        <f t="shared" si="144"/>
        <v>7.4239137512879779E-3</v>
      </c>
      <c r="K2354" s="33">
        <f t="shared" si="145"/>
        <v>7.3964245714254195E-3</v>
      </c>
      <c r="L2354" s="33">
        <f t="shared" si="146"/>
        <v>0.93296024754173812</v>
      </c>
      <c r="M2354" s="33">
        <f t="shared" si="147"/>
        <v>0.92605967744265727</v>
      </c>
    </row>
    <row r="2355" spans="1:13" ht="27.6">
      <c r="A2355" t="s">
        <v>164</v>
      </c>
      <c r="B2355" t="s">
        <v>242</v>
      </c>
      <c r="C2355" s="14" t="s">
        <v>244</v>
      </c>
      <c r="D2355" t="s">
        <v>465</v>
      </c>
      <c r="E2355" t="s">
        <v>483</v>
      </c>
      <c r="F2355" s="20">
        <v>2031</v>
      </c>
      <c r="G2355" s="20">
        <v>63</v>
      </c>
      <c r="H2355" s="11">
        <v>22819.709040301401</v>
      </c>
      <c r="I2355" s="10">
        <v>2807029.2834556098</v>
      </c>
      <c r="J2355" s="33">
        <f t="shared" si="144"/>
        <v>8.1294873462128842E-3</v>
      </c>
      <c r="K2355" s="33">
        <f t="shared" si="145"/>
        <v>8.0965324266230043E-3</v>
      </c>
      <c r="L2355" s="33">
        <f t="shared" si="146"/>
        <v>0.92605967744265727</v>
      </c>
      <c r="M2355" s="33">
        <f t="shared" si="147"/>
        <v>0.91856180523525477</v>
      </c>
    </row>
    <row r="2356" spans="1:13" ht="27.6">
      <c r="A2356" t="s">
        <v>164</v>
      </c>
      <c r="B2356" t="s">
        <v>242</v>
      </c>
      <c r="C2356" s="14" t="s">
        <v>244</v>
      </c>
      <c r="D2356" t="s">
        <v>465</v>
      </c>
      <c r="E2356" t="s">
        <v>483</v>
      </c>
      <c r="F2356" s="20">
        <v>2031</v>
      </c>
      <c r="G2356" s="20">
        <v>64</v>
      </c>
      <c r="H2356" s="11">
        <v>23703.469024950798</v>
      </c>
      <c r="I2356" s="10">
        <v>2658882.28555091</v>
      </c>
      <c r="J2356" s="33">
        <f t="shared" si="144"/>
        <v>8.9148245312558206E-3</v>
      </c>
      <c r="K2356" s="33">
        <f t="shared" si="145"/>
        <v>8.8752053032780109E-3</v>
      </c>
      <c r="L2356" s="33">
        <f t="shared" si="146"/>
        <v>0.91856180523525477</v>
      </c>
      <c r="M2356" s="33">
        <f t="shared" si="147"/>
        <v>0.91040938063004218</v>
      </c>
    </row>
    <row r="2357" spans="1:13" ht="27.6">
      <c r="A2357" t="s">
        <v>164</v>
      </c>
      <c r="B2357" t="s">
        <v>242</v>
      </c>
      <c r="C2357" s="14" t="s">
        <v>244</v>
      </c>
      <c r="D2357" t="s">
        <v>465</v>
      </c>
      <c r="E2357" t="s">
        <v>483</v>
      </c>
      <c r="F2357" s="20">
        <v>2031</v>
      </c>
      <c r="G2357" s="20">
        <v>65</v>
      </c>
      <c r="H2357" s="11">
        <v>24113.514713102701</v>
      </c>
      <c r="I2357" s="10">
        <v>2545607.28615491</v>
      </c>
      <c r="J2357" s="33">
        <f t="shared" si="144"/>
        <v>9.4725980885785772E-3</v>
      </c>
      <c r="K2357" s="33">
        <f t="shared" si="145"/>
        <v>9.4278743593456671E-3</v>
      </c>
      <c r="L2357" s="33">
        <f t="shared" si="146"/>
        <v>0.91040938063004218</v>
      </c>
      <c r="M2357" s="33">
        <f t="shared" si="147"/>
        <v>0.90182615537389244</v>
      </c>
    </row>
    <row r="2358" spans="1:13" ht="27.6">
      <c r="A2358" t="s">
        <v>164</v>
      </c>
      <c r="B2358" t="s">
        <v>242</v>
      </c>
      <c r="C2358" s="14" t="s">
        <v>244</v>
      </c>
      <c r="D2358" t="s">
        <v>465</v>
      </c>
      <c r="E2358" t="s">
        <v>483</v>
      </c>
      <c r="F2358" s="20">
        <v>2031</v>
      </c>
      <c r="G2358" s="20">
        <v>66</v>
      </c>
      <c r="H2358" s="11">
        <v>25027.661962825001</v>
      </c>
      <c r="I2358" s="10">
        <v>2412061.5159221902</v>
      </c>
      <c r="J2358" s="33">
        <f t="shared" si="144"/>
        <v>1.0376046297996804E-2</v>
      </c>
      <c r="K2358" s="33">
        <f t="shared" si="145"/>
        <v>1.032240083254099E-2</v>
      </c>
      <c r="L2358" s="33">
        <f t="shared" si="146"/>
        <v>0.90182615537389244</v>
      </c>
      <c r="M2358" s="33">
        <f t="shared" si="147"/>
        <v>0.89251714431685369</v>
      </c>
    </row>
    <row r="2359" spans="1:13" ht="27.6">
      <c r="A2359" t="s">
        <v>164</v>
      </c>
      <c r="B2359" t="s">
        <v>242</v>
      </c>
      <c r="C2359" s="14" t="s">
        <v>244</v>
      </c>
      <c r="D2359" t="s">
        <v>465</v>
      </c>
      <c r="E2359" t="s">
        <v>483</v>
      </c>
      <c r="F2359" s="20">
        <v>2031</v>
      </c>
      <c r="G2359" s="20">
        <v>67</v>
      </c>
      <c r="H2359" s="11">
        <v>25933.470812079198</v>
      </c>
      <c r="I2359" s="10">
        <v>2278550.6260574702</v>
      </c>
      <c r="J2359" s="33">
        <f t="shared" si="144"/>
        <v>1.1381564453957889E-2</v>
      </c>
      <c r="K2359" s="33">
        <f t="shared" si="145"/>
        <v>1.1317039479638802E-2</v>
      </c>
      <c r="L2359" s="33">
        <f t="shared" si="146"/>
        <v>0.89251714431685369</v>
      </c>
      <c r="M2359" s="33">
        <f t="shared" si="147"/>
        <v>0.88241649255836541</v>
      </c>
    </row>
    <row r="2360" spans="1:13" ht="27.6">
      <c r="A2360" t="s">
        <v>164</v>
      </c>
      <c r="B2360" t="s">
        <v>242</v>
      </c>
      <c r="C2360" s="14" t="s">
        <v>244</v>
      </c>
      <c r="D2360" t="s">
        <v>465</v>
      </c>
      <c r="E2360" t="s">
        <v>483</v>
      </c>
      <c r="F2360" s="20">
        <v>2031</v>
      </c>
      <c r="G2360" s="20">
        <v>68</v>
      </c>
      <c r="H2360" s="11">
        <v>26855.8746863126</v>
      </c>
      <c r="I2360" s="10">
        <v>2149781.6857547699</v>
      </c>
      <c r="J2360" s="33">
        <f t="shared" si="144"/>
        <v>1.2492372999672166E-2</v>
      </c>
      <c r="K2360" s="33">
        <f t="shared" si="145"/>
        <v>1.2414667221186115E-2</v>
      </c>
      <c r="L2360" s="33">
        <f t="shared" si="146"/>
        <v>0.88241649255836541</v>
      </c>
      <c r="M2360" s="33">
        <f t="shared" si="147"/>
        <v>0.87146158545276708</v>
      </c>
    </row>
    <row r="2361" spans="1:13" ht="27.6">
      <c r="A2361" t="s">
        <v>164</v>
      </c>
      <c r="B2361" t="s">
        <v>242</v>
      </c>
      <c r="C2361" s="14" t="s">
        <v>244</v>
      </c>
      <c r="D2361" t="s">
        <v>465</v>
      </c>
      <c r="E2361" t="s">
        <v>483</v>
      </c>
      <c r="F2361" s="20">
        <v>2031</v>
      </c>
      <c r="G2361" s="20">
        <v>69</v>
      </c>
      <c r="H2361" s="11">
        <v>27498.359084518001</v>
      </c>
      <c r="I2361" s="10">
        <v>1997192.3889162</v>
      </c>
      <c r="J2361" s="33">
        <f t="shared" si="144"/>
        <v>1.3768507849882358E-2</v>
      </c>
      <c r="K2361" s="33">
        <f t="shared" si="145"/>
        <v>1.3674155472550908E-2</v>
      </c>
      <c r="L2361" s="33">
        <f t="shared" si="146"/>
        <v>0.87146158545276708</v>
      </c>
      <c r="M2361" s="33">
        <f t="shared" si="147"/>
        <v>0.85954508424493026</v>
      </c>
    </row>
    <row r="2362" spans="1:13" ht="27.6">
      <c r="A2362" t="s">
        <v>164</v>
      </c>
      <c r="B2362" t="s">
        <v>242</v>
      </c>
      <c r="C2362" s="14" t="s">
        <v>244</v>
      </c>
      <c r="D2362" t="s">
        <v>465</v>
      </c>
      <c r="E2362" t="s">
        <v>483</v>
      </c>
      <c r="F2362" s="20">
        <v>2032</v>
      </c>
      <c r="G2362" s="20">
        <v>30</v>
      </c>
      <c r="H2362" s="11">
        <v>961.48051166488199</v>
      </c>
      <c r="I2362" s="10">
        <v>4354849.4681992698</v>
      </c>
      <c r="J2362" s="33">
        <f t="shared" si="144"/>
        <v>2.2078386834860085E-4</v>
      </c>
      <c r="K2362" s="33">
        <f t="shared" si="145"/>
        <v>2.2075949738398215E-4</v>
      </c>
      <c r="L2362" s="33">
        <f t="shared" si="146"/>
        <v>1</v>
      </c>
      <c r="M2362" s="33">
        <f t="shared" si="147"/>
        <v>0.99977924050261602</v>
      </c>
    </row>
    <row r="2363" spans="1:13" ht="27.6">
      <c r="A2363" t="s">
        <v>164</v>
      </c>
      <c r="B2363" t="s">
        <v>242</v>
      </c>
      <c r="C2363" s="14" t="s">
        <v>244</v>
      </c>
      <c r="D2363" t="s">
        <v>465</v>
      </c>
      <c r="E2363" t="s">
        <v>483</v>
      </c>
      <c r="F2363" s="20">
        <v>2032</v>
      </c>
      <c r="G2363" s="20">
        <v>31</v>
      </c>
      <c r="H2363" s="11">
        <v>1087.3427924292801</v>
      </c>
      <c r="I2363" s="10">
        <v>4335139.8462389996</v>
      </c>
      <c r="J2363" s="33">
        <f t="shared" si="144"/>
        <v>2.5082069575509006E-4</v>
      </c>
      <c r="K2363" s="33">
        <f t="shared" si="145"/>
        <v>2.5078924287413873E-4</v>
      </c>
      <c r="L2363" s="33">
        <f t="shared" si="146"/>
        <v>0.99977924050261602</v>
      </c>
      <c r="M2363" s="33">
        <f t="shared" si="147"/>
        <v>0.99952850662384907</v>
      </c>
    </row>
    <row r="2364" spans="1:13" ht="27.6">
      <c r="A2364" t="s">
        <v>164</v>
      </c>
      <c r="B2364" t="s">
        <v>242</v>
      </c>
      <c r="C2364" s="14" t="s">
        <v>244</v>
      </c>
      <c r="D2364" t="s">
        <v>465</v>
      </c>
      <c r="E2364" t="s">
        <v>483</v>
      </c>
      <c r="F2364" s="20">
        <v>2032</v>
      </c>
      <c r="G2364" s="20">
        <v>32</v>
      </c>
      <c r="H2364" s="11">
        <v>1138.71846752191</v>
      </c>
      <c r="I2364" s="10">
        <v>4315580.9966872102</v>
      </c>
      <c r="J2364" s="33">
        <f t="shared" si="144"/>
        <v>2.6386214704254883E-4</v>
      </c>
      <c r="K2364" s="33">
        <f t="shared" si="145"/>
        <v>2.6382733848784312E-4</v>
      </c>
      <c r="L2364" s="33">
        <f t="shared" si="146"/>
        <v>0.99952850662384907</v>
      </c>
      <c r="M2364" s="33">
        <f t="shared" si="147"/>
        <v>0.99926480367820381</v>
      </c>
    </row>
    <row r="2365" spans="1:13" ht="27.6">
      <c r="A2365" t="s">
        <v>164</v>
      </c>
      <c r="B2365" t="s">
        <v>242</v>
      </c>
      <c r="C2365" s="14" t="s">
        <v>244</v>
      </c>
      <c r="D2365" t="s">
        <v>465</v>
      </c>
      <c r="E2365" t="s">
        <v>483</v>
      </c>
      <c r="F2365" s="20">
        <v>2032</v>
      </c>
      <c r="G2365" s="20">
        <v>33</v>
      </c>
      <c r="H2365" s="11">
        <v>1210.7983764358901</v>
      </c>
      <c r="I2365" s="10">
        <v>4335862.6534737302</v>
      </c>
      <c r="J2365" s="33">
        <f t="shared" si="144"/>
        <v>2.7925201354471962E-4</v>
      </c>
      <c r="K2365" s="33">
        <f t="shared" si="145"/>
        <v>2.792130263303827E-4</v>
      </c>
      <c r="L2365" s="33">
        <f t="shared" si="146"/>
        <v>0.99926480367820381</v>
      </c>
      <c r="M2365" s="33">
        <f t="shared" si="147"/>
        <v>0.99898579592826342</v>
      </c>
    </row>
    <row r="2366" spans="1:13" ht="27.6">
      <c r="A2366" t="s">
        <v>164</v>
      </c>
      <c r="B2366" t="s">
        <v>242</v>
      </c>
      <c r="C2366" s="14" t="s">
        <v>244</v>
      </c>
      <c r="D2366" t="s">
        <v>465</v>
      </c>
      <c r="E2366" t="s">
        <v>483</v>
      </c>
      <c r="F2366" s="20">
        <v>2032</v>
      </c>
      <c r="G2366" s="20">
        <v>34</v>
      </c>
      <c r="H2366" s="11">
        <v>1307.5618876026899</v>
      </c>
      <c r="I2366" s="10">
        <v>4395432.7943342198</v>
      </c>
      <c r="J2366" s="33">
        <f t="shared" si="144"/>
        <v>2.9748194291314323E-4</v>
      </c>
      <c r="K2366" s="33">
        <f t="shared" si="145"/>
        <v>2.9743769954726496E-4</v>
      </c>
      <c r="L2366" s="33">
        <f t="shared" si="146"/>
        <v>0.99898579592826342</v>
      </c>
      <c r="M2366" s="33">
        <f t="shared" si="147"/>
        <v>0.99868865989124211</v>
      </c>
    </row>
    <row r="2367" spans="1:13" ht="27.6">
      <c r="A2367" t="s">
        <v>164</v>
      </c>
      <c r="B2367" t="s">
        <v>242</v>
      </c>
      <c r="C2367" s="14" t="s">
        <v>244</v>
      </c>
      <c r="D2367" t="s">
        <v>465</v>
      </c>
      <c r="E2367" t="s">
        <v>483</v>
      </c>
      <c r="F2367" s="20">
        <v>2032</v>
      </c>
      <c r="G2367" s="20">
        <v>35</v>
      </c>
      <c r="H2367" s="11">
        <v>2097.4849679635499</v>
      </c>
      <c r="I2367" s="10">
        <v>4534887.8848971296</v>
      </c>
      <c r="J2367" s="33">
        <f t="shared" si="144"/>
        <v>4.6252190157753585E-4</v>
      </c>
      <c r="K2367" s="33">
        <f t="shared" si="145"/>
        <v>4.6241495481180728E-4</v>
      </c>
      <c r="L2367" s="33">
        <f t="shared" si="146"/>
        <v>0.99868865989124211</v>
      </c>
      <c r="M2367" s="33">
        <f t="shared" si="147"/>
        <v>0.99822685131970745</v>
      </c>
    </row>
    <row r="2368" spans="1:13" ht="27.6">
      <c r="A2368" t="s">
        <v>164</v>
      </c>
      <c r="B2368" t="s">
        <v>242</v>
      </c>
      <c r="C2368" s="14" t="s">
        <v>244</v>
      </c>
      <c r="D2368" t="s">
        <v>465</v>
      </c>
      <c r="E2368" t="s">
        <v>483</v>
      </c>
      <c r="F2368" s="20">
        <v>2032</v>
      </c>
      <c r="G2368" s="20">
        <v>36</v>
      </c>
      <c r="H2368" s="11">
        <v>2220.4031388329299</v>
      </c>
      <c r="I2368" s="10">
        <v>4490923.07675651</v>
      </c>
      <c r="J2368" s="33">
        <f t="shared" si="144"/>
        <v>4.9442021181012453E-4</v>
      </c>
      <c r="K2368" s="33">
        <f t="shared" si="145"/>
        <v>4.9429800627831533E-4</v>
      </c>
      <c r="L2368" s="33">
        <f t="shared" si="146"/>
        <v>0.99822685131970745</v>
      </c>
      <c r="M2368" s="33">
        <f t="shared" si="147"/>
        <v>0.99773342977728663</v>
      </c>
    </row>
    <row r="2369" spans="1:13" ht="27.6">
      <c r="A2369" t="s">
        <v>164</v>
      </c>
      <c r="B2369" t="s">
        <v>242</v>
      </c>
      <c r="C2369" s="14" t="s">
        <v>244</v>
      </c>
      <c r="D2369" t="s">
        <v>465</v>
      </c>
      <c r="E2369" t="s">
        <v>483</v>
      </c>
      <c r="F2369" s="20">
        <v>2032</v>
      </c>
      <c r="G2369" s="20">
        <v>37</v>
      </c>
      <c r="H2369" s="11">
        <v>2341.92179153592</v>
      </c>
      <c r="I2369" s="10">
        <v>4417218.3598761996</v>
      </c>
      <c r="J2369" s="33">
        <f t="shared" si="144"/>
        <v>5.3018021767018927E-4</v>
      </c>
      <c r="K2369" s="33">
        <f t="shared" si="145"/>
        <v>5.3003969697340558E-4</v>
      </c>
      <c r="L2369" s="33">
        <f t="shared" si="146"/>
        <v>0.99773342977728663</v>
      </c>
      <c r="M2369" s="33">
        <f t="shared" si="147"/>
        <v>0.99720459145250728</v>
      </c>
    </row>
    <row r="2370" spans="1:13" ht="27.6">
      <c r="A2370" t="s">
        <v>164</v>
      </c>
      <c r="B2370" t="s">
        <v>242</v>
      </c>
      <c r="C2370" s="14" t="s">
        <v>244</v>
      </c>
      <c r="D2370" t="s">
        <v>465</v>
      </c>
      <c r="E2370" t="s">
        <v>483</v>
      </c>
      <c r="F2370" s="20">
        <v>2032</v>
      </c>
      <c r="G2370" s="20">
        <v>38</v>
      </c>
      <c r="H2370" s="11">
        <v>2483.59913684394</v>
      </c>
      <c r="I2370" s="10">
        <v>4359115.8416158501</v>
      </c>
      <c r="J2370" s="33">
        <f t="shared" ref="J2370:J2433" si="148">IF(I2370&gt;0,H2370/I2370,0)</f>
        <v>5.6974836803678792E-4</v>
      </c>
      <c r="K2370" s="33">
        <f t="shared" ref="K2370:K2433" si="149">1-EXP(-J2370)</f>
        <v>5.6958609225554735E-4</v>
      </c>
      <c r="L2370" s="33">
        <f t="shared" ref="L2370:L2433" si="150">IF(G2370=30,1,M2369)</f>
        <v>0.99720459145250728</v>
      </c>
      <c r="M2370" s="33">
        <f t="shared" ref="M2370:M2433" si="151">L2370*(1-K2370)</f>
        <v>0.99663659758608258</v>
      </c>
    </row>
    <row r="2371" spans="1:13" ht="27.6">
      <c r="A2371" t="s">
        <v>164</v>
      </c>
      <c r="B2371" t="s">
        <v>242</v>
      </c>
      <c r="C2371" s="14" t="s">
        <v>244</v>
      </c>
      <c r="D2371" t="s">
        <v>465</v>
      </c>
      <c r="E2371" t="s">
        <v>483</v>
      </c>
      <c r="F2371" s="20">
        <v>2032</v>
      </c>
      <c r="G2371" s="20">
        <v>39</v>
      </c>
      <c r="H2371" s="11">
        <v>2640.1217982131002</v>
      </c>
      <c r="I2371" s="10">
        <v>4304490.8207203001</v>
      </c>
      <c r="J2371" s="33">
        <f t="shared" si="148"/>
        <v>6.1334125409316371E-4</v>
      </c>
      <c r="K2371" s="33">
        <f t="shared" si="149"/>
        <v>6.13153198795513E-4</v>
      </c>
      <c r="L2371" s="33">
        <f t="shared" si="150"/>
        <v>0.99663659758608258</v>
      </c>
      <c r="M2371" s="33">
        <f t="shared" si="151"/>
        <v>0.99602550666823597</v>
      </c>
    </row>
    <row r="2372" spans="1:13" ht="27.6">
      <c r="A2372" t="s">
        <v>164</v>
      </c>
      <c r="B2372" t="s">
        <v>242</v>
      </c>
      <c r="C2372" s="14" t="s">
        <v>244</v>
      </c>
      <c r="D2372" t="s">
        <v>465</v>
      </c>
      <c r="E2372" t="s">
        <v>483</v>
      </c>
      <c r="F2372" s="20">
        <v>2032</v>
      </c>
      <c r="G2372" s="20">
        <v>40</v>
      </c>
      <c r="H2372" s="11">
        <v>3575.7643750790899</v>
      </c>
      <c r="I2372" s="10">
        <v>4340771.2651369702</v>
      </c>
      <c r="J2372" s="33">
        <f t="shared" si="148"/>
        <v>8.2376245064971396E-4</v>
      </c>
      <c r="K2372" s="33">
        <f t="shared" si="149"/>
        <v>8.23423251508415E-4</v>
      </c>
      <c r="L2372" s="33">
        <f t="shared" si="150"/>
        <v>0.99602550666823597</v>
      </c>
      <c r="M2372" s="33">
        <f t="shared" si="151"/>
        <v>0.99520535610694993</v>
      </c>
    </row>
    <row r="2373" spans="1:13" ht="27.6">
      <c r="A2373" t="s">
        <v>164</v>
      </c>
      <c r="B2373" t="s">
        <v>242</v>
      </c>
      <c r="C2373" s="14" t="s">
        <v>244</v>
      </c>
      <c r="D2373" t="s">
        <v>465</v>
      </c>
      <c r="E2373" t="s">
        <v>483</v>
      </c>
      <c r="F2373" s="20">
        <v>2032</v>
      </c>
      <c r="G2373" s="20">
        <v>41</v>
      </c>
      <c r="H2373" s="11">
        <v>3878.5371316332498</v>
      </c>
      <c r="I2373" s="10">
        <v>4356437.5244967304</v>
      </c>
      <c r="J2373" s="33">
        <f t="shared" si="148"/>
        <v>8.9030018445663596E-4</v>
      </c>
      <c r="K2373" s="33">
        <f t="shared" si="149"/>
        <v>8.8990398483501654E-4</v>
      </c>
      <c r="L2373" s="33">
        <f t="shared" si="150"/>
        <v>0.99520535610694993</v>
      </c>
      <c r="M2373" s="33">
        <f t="shared" si="151"/>
        <v>0.99431971889482118</v>
      </c>
    </row>
    <row r="2374" spans="1:13" ht="27.6">
      <c r="A2374" t="s">
        <v>164</v>
      </c>
      <c r="B2374" t="s">
        <v>242</v>
      </c>
      <c r="C2374" s="14" t="s">
        <v>244</v>
      </c>
      <c r="D2374" t="s">
        <v>465</v>
      </c>
      <c r="E2374" t="s">
        <v>483</v>
      </c>
      <c r="F2374" s="20">
        <v>2032</v>
      </c>
      <c r="G2374" s="20">
        <v>42</v>
      </c>
      <c r="H2374" s="11">
        <v>5872.6969378853701</v>
      </c>
      <c r="I2374" s="10">
        <v>6413827.7224704605</v>
      </c>
      <c r="J2374" s="33">
        <f t="shared" si="148"/>
        <v>9.1563060188079711E-4</v>
      </c>
      <c r="K2374" s="33">
        <f t="shared" si="149"/>
        <v>9.1521154009288619E-4</v>
      </c>
      <c r="L2374" s="33">
        <f t="shared" si="150"/>
        <v>0.99431971889482118</v>
      </c>
      <c r="M2374" s="33">
        <f t="shared" si="151"/>
        <v>0.99340970601354672</v>
      </c>
    </row>
    <row r="2375" spans="1:13" ht="27.6">
      <c r="A2375" t="s">
        <v>164</v>
      </c>
      <c r="B2375" t="s">
        <v>242</v>
      </c>
      <c r="C2375" s="14" t="s">
        <v>244</v>
      </c>
      <c r="D2375" t="s">
        <v>465</v>
      </c>
      <c r="E2375" t="s">
        <v>483</v>
      </c>
      <c r="F2375" s="20">
        <v>2032</v>
      </c>
      <c r="G2375" s="20">
        <v>43</v>
      </c>
      <c r="H2375" s="11">
        <v>4527.2095234098997</v>
      </c>
      <c r="I2375" s="10">
        <v>4311681.8745911699</v>
      </c>
      <c r="J2375" s="33">
        <f t="shared" si="148"/>
        <v>1.0499869088414985E-3</v>
      </c>
      <c r="K2375" s="33">
        <f t="shared" si="149"/>
        <v>1.0494358654667968E-3</v>
      </c>
      <c r="L2375" s="33">
        <f t="shared" si="150"/>
        <v>0.99340970601354672</v>
      </c>
      <c r="M2375" s="33">
        <f t="shared" si="151"/>
        <v>0.99236718623895326</v>
      </c>
    </row>
    <row r="2376" spans="1:13" ht="27.6">
      <c r="A2376" t="s">
        <v>164</v>
      </c>
      <c r="B2376" t="s">
        <v>242</v>
      </c>
      <c r="C2376" s="14" t="s">
        <v>244</v>
      </c>
      <c r="D2376" t="s">
        <v>465</v>
      </c>
      <c r="E2376" t="s">
        <v>483</v>
      </c>
      <c r="F2376" s="20">
        <v>2032</v>
      </c>
      <c r="G2376" s="20">
        <v>44</v>
      </c>
      <c r="H2376" s="11">
        <v>4918.0319320645103</v>
      </c>
      <c r="I2376" s="10">
        <v>4292980.8704209598</v>
      </c>
      <c r="J2376" s="33">
        <f t="shared" si="148"/>
        <v>1.1455983803585548E-3</v>
      </c>
      <c r="K2376" s="33">
        <f t="shared" si="149"/>
        <v>1.1449424330419733E-3</v>
      </c>
      <c r="L2376" s="33">
        <f t="shared" si="150"/>
        <v>0.99236718623895326</v>
      </c>
      <c r="M2376" s="33">
        <f t="shared" si="151"/>
        <v>0.99123098293826983</v>
      </c>
    </row>
    <row r="2377" spans="1:13" ht="27.6">
      <c r="A2377" t="s">
        <v>164</v>
      </c>
      <c r="B2377" t="s">
        <v>242</v>
      </c>
      <c r="C2377" s="14" t="s">
        <v>244</v>
      </c>
      <c r="D2377" t="s">
        <v>465</v>
      </c>
      <c r="E2377" t="s">
        <v>483</v>
      </c>
      <c r="F2377" s="20">
        <v>2032</v>
      </c>
      <c r="G2377" s="20">
        <v>45</v>
      </c>
      <c r="H2377" s="11">
        <v>6155.5595860824596</v>
      </c>
      <c r="I2377" s="10">
        <v>4159214.5888736998</v>
      </c>
      <c r="J2377" s="33">
        <f t="shared" si="148"/>
        <v>1.4799812451488257E-3</v>
      </c>
      <c r="K2377" s="33">
        <f t="shared" si="149"/>
        <v>1.4788866129841205E-3</v>
      </c>
      <c r="L2377" s="33">
        <f t="shared" si="150"/>
        <v>0.99123098293826983</v>
      </c>
      <c r="M2377" s="33">
        <f t="shared" si="151"/>
        <v>0.98976506470722736</v>
      </c>
    </row>
    <row r="2378" spans="1:13" ht="27.6">
      <c r="A2378" t="s">
        <v>164</v>
      </c>
      <c r="B2378" t="s">
        <v>242</v>
      </c>
      <c r="C2378" s="14" t="s">
        <v>244</v>
      </c>
      <c r="D2378" t="s">
        <v>465</v>
      </c>
      <c r="E2378" t="s">
        <v>483</v>
      </c>
      <c r="F2378" s="20">
        <v>2032</v>
      </c>
      <c r="G2378" s="20">
        <v>46</v>
      </c>
      <c r="H2378" s="11">
        <v>6676.8195803093904</v>
      </c>
      <c r="I2378" s="10">
        <v>4121270.6026472999</v>
      </c>
      <c r="J2378" s="33">
        <f t="shared" si="148"/>
        <v>1.620087643849577E-3</v>
      </c>
      <c r="K2378" s="33">
        <f t="shared" si="149"/>
        <v>1.6187760102787108E-3</v>
      </c>
      <c r="L2378" s="33">
        <f t="shared" si="150"/>
        <v>0.98976506470722736</v>
      </c>
      <c r="M2378" s="33">
        <f t="shared" si="151"/>
        <v>0.98816285676466731</v>
      </c>
    </row>
    <row r="2379" spans="1:13" ht="27.6">
      <c r="A2379" t="s">
        <v>164</v>
      </c>
      <c r="B2379" t="s">
        <v>242</v>
      </c>
      <c r="C2379" s="14" t="s">
        <v>244</v>
      </c>
      <c r="D2379" t="s">
        <v>465</v>
      </c>
      <c r="E2379" t="s">
        <v>483</v>
      </c>
      <c r="F2379" s="20">
        <v>2032</v>
      </c>
      <c r="G2379" s="20">
        <v>47</v>
      </c>
      <c r="H2379" s="11">
        <v>7416.3434031421903</v>
      </c>
      <c r="I2379" s="10">
        <v>4176765.0612826501</v>
      </c>
      <c r="J2379" s="33">
        <f t="shared" si="148"/>
        <v>1.7756190004291725E-3</v>
      </c>
      <c r="K2379" s="33">
        <f t="shared" si="149"/>
        <v>1.7740435216331285E-3</v>
      </c>
      <c r="L2379" s="33">
        <f t="shared" si="150"/>
        <v>0.98816285676466731</v>
      </c>
      <c r="M2379" s="33">
        <f t="shared" si="151"/>
        <v>0.98640981285030549</v>
      </c>
    </row>
    <row r="2380" spans="1:13" ht="27.6">
      <c r="A2380" t="s">
        <v>164</v>
      </c>
      <c r="B2380" t="s">
        <v>242</v>
      </c>
      <c r="C2380" s="14" t="s">
        <v>244</v>
      </c>
      <c r="D2380" t="s">
        <v>465</v>
      </c>
      <c r="E2380" t="s">
        <v>483</v>
      </c>
      <c r="F2380" s="20">
        <v>2032</v>
      </c>
      <c r="G2380" s="20">
        <v>48</v>
      </c>
      <c r="H2380" s="11">
        <v>8283.0531899896796</v>
      </c>
      <c r="I2380" s="10">
        <v>4256650.3650839003</v>
      </c>
      <c r="J2380" s="33">
        <f t="shared" si="148"/>
        <v>1.9459087497374046E-3</v>
      </c>
      <c r="K2380" s="33">
        <f t="shared" si="149"/>
        <v>1.9440166967593653E-3</v>
      </c>
      <c r="L2380" s="33">
        <f t="shared" si="150"/>
        <v>0.98640981285030549</v>
      </c>
      <c r="M2380" s="33">
        <f t="shared" si="151"/>
        <v>0.98449221570427725</v>
      </c>
    </row>
    <row r="2381" spans="1:13" ht="27.6">
      <c r="A2381" t="s">
        <v>164</v>
      </c>
      <c r="B2381" t="s">
        <v>242</v>
      </c>
      <c r="C2381" s="14" t="s">
        <v>244</v>
      </c>
      <c r="D2381" t="s">
        <v>465</v>
      </c>
      <c r="E2381" t="s">
        <v>483</v>
      </c>
      <c r="F2381" s="20">
        <v>2032</v>
      </c>
      <c r="G2381" s="20">
        <v>49</v>
      </c>
      <c r="H2381" s="11">
        <v>9011.7970227673795</v>
      </c>
      <c r="I2381" s="10">
        <v>4228199.7273286702</v>
      </c>
      <c r="J2381" s="33">
        <f t="shared" si="148"/>
        <v>2.1313555659445947E-3</v>
      </c>
      <c r="K2381" s="33">
        <f t="shared" si="149"/>
        <v>2.1290858404874324E-3</v>
      </c>
      <c r="L2381" s="33">
        <f t="shared" si="150"/>
        <v>0.98449221570427725</v>
      </c>
      <c r="M2381" s="33">
        <f t="shared" si="151"/>
        <v>0.98239614726775115</v>
      </c>
    </row>
    <row r="2382" spans="1:13" ht="27.6">
      <c r="A2382" t="s">
        <v>164</v>
      </c>
      <c r="B2382" t="s">
        <v>242</v>
      </c>
      <c r="C2382" s="14" t="s">
        <v>244</v>
      </c>
      <c r="D2382" t="s">
        <v>465</v>
      </c>
      <c r="E2382" t="s">
        <v>483</v>
      </c>
      <c r="F2382" s="20">
        <v>2032</v>
      </c>
      <c r="G2382" s="20">
        <v>50</v>
      </c>
      <c r="H2382" s="11">
        <v>10128.8078948124</v>
      </c>
      <c r="I2382" s="10">
        <v>4088268.3267977</v>
      </c>
      <c r="J2382" s="33">
        <f t="shared" si="148"/>
        <v>2.4775301142589616E-3</v>
      </c>
      <c r="K2382" s="33">
        <f t="shared" si="149"/>
        <v>2.4744635695338468E-3</v>
      </c>
      <c r="L2382" s="33">
        <f t="shared" si="150"/>
        <v>0.98239614726775115</v>
      </c>
      <c r="M2382" s="33">
        <f t="shared" si="151"/>
        <v>0.97996524379048666</v>
      </c>
    </row>
    <row r="2383" spans="1:13" ht="27.6">
      <c r="A2383" t="s">
        <v>164</v>
      </c>
      <c r="B2383" t="s">
        <v>242</v>
      </c>
      <c r="C2383" s="14" t="s">
        <v>244</v>
      </c>
      <c r="D2383" t="s">
        <v>465</v>
      </c>
      <c r="E2383" t="s">
        <v>483</v>
      </c>
      <c r="F2383" s="20">
        <v>2032</v>
      </c>
      <c r="G2383" s="20">
        <v>51</v>
      </c>
      <c r="H2383" s="11">
        <v>10854.405315184</v>
      </c>
      <c r="I2383" s="10">
        <v>4008887.19094304</v>
      </c>
      <c r="J2383" s="33">
        <f t="shared" si="148"/>
        <v>2.7075856211934562E-3</v>
      </c>
      <c r="K2383" s="33">
        <f t="shared" si="149"/>
        <v>2.7039234172346882E-3</v>
      </c>
      <c r="L2383" s="33">
        <f t="shared" si="150"/>
        <v>0.97996524379048666</v>
      </c>
      <c r="M2383" s="33">
        <f t="shared" si="151"/>
        <v>0.97731549281972552</v>
      </c>
    </row>
    <row r="2384" spans="1:13" ht="27.6">
      <c r="A2384" t="s">
        <v>164</v>
      </c>
      <c r="B2384" t="s">
        <v>242</v>
      </c>
      <c r="C2384" s="14" t="s">
        <v>244</v>
      </c>
      <c r="D2384" t="s">
        <v>465</v>
      </c>
      <c r="E2384" t="s">
        <v>483</v>
      </c>
      <c r="F2384" s="20">
        <v>2032</v>
      </c>
      <c r="G2384" s="20">
        <v>52</v>
      </c>
      <c r="H2384" s="11">
        <v>11672.381208451599</v>
      </c>
      <c r="I2384" s="10">
        <v>3945598.9112331402</v>
      </c>
      <c r="J2384" s="33">
        <f t="shared" si="148"/>
        <v>2.9583293870089713E-3</v>
      </c>
      <c r="K2384" s="33">
        <f t="shared" si="149"/>
        <v>2.9539578425132884E-3</v>
      </c>
      <c r="L2384" s="33">
        <f t="shared" si="150"/>
        <v>0.97731549281972552</v>
      </c>
      <c r="M2384" s="33">
        <f t="shared" si="151"/>
        <v>0.97442854405510093</v>
      </c>
    </row>
    <row r="2385" spans="1:13" ht="27.6">
      <c r="A2385" t="s">
        <v>164</v>
      </c>
      <c r="B2385" t="s">
        <v>242</v>
      </c>
      <c r="C2385" s="14" t="s">
        <v>244</v>
      </c>
      <c r="D2385" t="s">
        <v>465</v>
      </c>
      <c r="E2385" t="s">
        <v>483</v>
      </c>
      <c r="F2385" s="20">
        <v>2032</v>
      </c>
      <c r="G2385" s="20">
        <v>53</v>
      </c>
      <c r="H2385" s="11">
        <v>12526.1966793344</v>
      </c>
      <c r="I2385" s="10">
        <v>3876607.3120910302</v>
      </c>
      <c r="J2385" s="33">
        <f t="shared" si="148"/>
        <v>3.2312266038052248E-3</v>
      </c>
      <c r="K2385" s="33">
        <f t="shared" si="149"/>
        <v>3.226011809362217E-3</v>
      </c>
      <c r="L2385" s="33">
        <f t="shared" si="150"/>
        <v>0.97442854405510093</v>
      </c>
      <c r="M2385" s="33">
        <f t="shared" si="151"/>
        <v>0.97128502606459954</v>
      </c>
    </row>
    <row r="2386" spans="1:13" ht="27.6">
      <c r="A2386" t="s">
        <v>164</v>
      </c>
      <c r="B2386" t="s">
        <v>242</v>
      </c>
      <c r="C2386" s="14" t="s">
        <v>244</v>
      </c>
      <c r="D2386" t="s">
        <v>465</v>
      </c>
      <c r="E2386" t="s">
        <v>483</v>
      </c>
      <c r="F2386" s="20">
        <v>2032</v>
      </c>
      <c r="G2386" s="20">
        <v>54</v>
      </c>
      <c r="H2386" s="11">
        <v>13368.3839406959</v>
      </c>
      <c r="I2386" s="10">
        <v>3788198.9738163999</v>
      </c>
      <c r="J2386" s="33">
        <f t="shared" si="148"/>
        <v>3.5289550609924787E-3</v>
      </c>
      <c r="K2386" s="33">
        <f t="shared" si="149"/>
        <v>3.5227356172780055E-3</v>
      </c>
      <c r="L2386" s="33">
        <f t="shared" si="150"/>
        <v>0.97128502606459954</v>
      </c>
      <c r="M2386" s="33">
        <f t="shared" si="151"/>
        <v>0.96786344570875293</v>
      </c>
    </row>
    <row r="2387" spans="1:13" ht="27.6">
      <c r="A2387" t="s">
        <v>164</v>
      </c>
      <c r="B2387" t="s">
        <v>242</v>
      </c>
      <c r="C2387" s="14" t="s">
        <v>244</v>
      </c>
      <c r="D2387" t="s">
        <v>465</v>
      </c>
      <c r="E2387" t="s">
        <v>483</v>
      </c>
      <c r="F2387" s="20">
        <v>2032</v>
      </c>
      <c r="G2387" s="20">
        <v>55</v>
      </c>
      <c r="H2387" s="11">
        <v>14427.729411500601</v>
      </c>
      <c r="I2387" s="10">
        <v>3716135.0907406299</v>
      </c>
      <c r="J2387" s="33">
        <f t="shared" si="148"/>
        <v>3.8824555779604711E-3</v>
      </c>
      <c r="K2387" s="33">
        <f t="shared" si="149"/>
        <v>3.8749285915173903E-3</v>
      </c>
      <c r="L2387" s="33">
        <f t="shared" si="150"/>
        <v>0.96786344570875293</v>
      </c>
      <c r="M2387" s="33">
        <f t="shared" si="151"/>
        <v>0.96411304397029152</v>
      </c>
    </row>
    <row r="2388" spans="1:13" ht="27.6">
      <c r="A2388" t="s">
        <v>164</v>
      </c>
      <c r="B2388" t="s">
        <v>242</v>
      </c>
      <c r="C2388" s="14" t="s">
        <v>244</v>
      </c>
      <c r="D2388" t="s">
        <v>465</v>
      </c>
      <c r="E2388" t="s">
        <v>483</v>
      </c>
      <c r="F2388" s="20">
        <v>2032</v>
      </c>
      <c r="G2388" s="20">
        <v>56</v>
      </c>
      <c r="H2388" s="11">
        <v>15393.0575855276</v>
      </c>
      <c r="I2388" s="10">
        <v>3631744.85180909</v>
      </c>
      <c r="J2388" s="33">
        <f t="shared" si="148"/>
        <v>4.2384744010471494E-3</v>
      </c>
      <c r="K2388" s="33">
        <f t="shared" si="149"/>
        <v>4.229504745449586E-3</v>
      </c>
      <c r="L2388" s="33">
        <f t="shared" si="150"/>
        <v>0.96411304397029152</v>
      </c>
      <c r="M2388" s="33">
        <f t="shared" si="151"/>
        <v>0.96003532327566932</v>
      </c>
    </row>
    <row r="2389" spans="1:13" ht="27.6">
      <c r="A2389" t="s">
        <v>164</v>
      </c>
      <c r="B2389" t="s">
        <v>242</v>
      </c>
      <c r="C2389" s="14" t="s">
        <v>244</v>
      </c>
      <c r="D2389" t="s">
        <v>465</v>
      </c>
      <c r="E2389" t="s">
        <v>483</v>
      </c>
      <c r="F2389" s="20">
        <v>2032</v>
      </c>
      <c r="G2389" s="20">
        <v>57</v>
      </c>
      <c r="H2389" s="11">
        <v>16420.432626951999</v>
      </c>
      <c r="I2389" s="10">
        <v>3546609.48213067</v>
      </c>
      <c r="J2389" s="33">
        <f t="shared" si="148"/>
        <v>4.6298958793419848E-3</v>
      </c>
      <c r="K2389" s="33">
        <f t="shared" si="149"/>
        <v>4.6191944333122681E-3</v>
      </c>
      <c r="L2389" s="33">
        <f t="shared" si="150"/>
        <v>0.96003532327566932</v>
      </c>
      <c r="M2389" s="33">
        <f t="shared" si="151"/>
        <v>0.95560073345461116</v>
      </c>
    </row>
    <row r="2390" spans="1:13" ht="27.6">
      <c r="A2390" t="s">
        <v>164</v>
      </c>
      <c r="B2390" t="s">
        <v>242</v>
      </c>
      <c r="C2390" s="14" t="s">
        <v>244</v>
      </c>
      <c r="D2390" t="s">
        <v>465</v>
      </c>
      <c r="E2390" t="s">
        <v>483</v>
      </c>
      <c r="F2390" s="20">
        <v>2032</v>
      </c>
      <c r="G2390" s="20">
        <v>58</v>
      </c>
      <c r="H2390" s="11">
        <v>17379.227187361401</v>
      </c>
      <c r="I2390" s="10">
        <v>3434366.1417000801</v>
      </c>
      <c r="J2390" s="33">
        <f t="shared" si="148"/>
        <v>5.0603885754470944E-3</v>
      </c>
      <c r="K2390" s="33">
        <f t="shared" si="149"/>
        <v>5.0476063792288528E-3</v>
      </c>
      <c r="L2390" s="33">
        <f t="shared" si="150"/>
        <v>0.95560073345461116</v>
      </c>
      <c r="M2390" s="33">
        <f t="shared" si="151"/>
        <v>0.95077723709642992</v>
      </c>
    </row>
    <row r="2391" spans="1:13" ht="27.6">
      <c r="A2391" t="s">
        <v>164</v>
      </c>
      <c r="B2391" t="s">
        <v>242</v>
      </c>
      <c r="C2391" s="14" t="s">
        <v>244</v>
      </c>
      <c r="D2391" t="s">
        <v>465</v>
      </c>
      <c r="E2391" t="s">
        <v>483</v>
      </c>
      <c r="F2391" s="20">
        <v>2032</v>
      </c>
      <c r="G2391" s="20">
        <v>59</v>
      </c>
      <c r="H2391" s="11">
        <v>18703.0960258124</v>
      </c>
      <c r="I2391" s="10">
        <v>3379886.3379699499</v>
      </c>
      <c r="J2391" s="33">
        <f t="shared" si="148"/>
        <v>5.5336464471305207E-3</v>
      </c>
      <c r="K2391" s="33">
        <f t="shared" si="149"/>
        <v>5.5183640277923773E-3</v>
      </c>
      <c r="L2391" s="33">
        <f t="shared" si="150"/>
        <v>0.95077723709642992</v>
      </c>
      <c r="M2391" s="33">
        <f t="shared" si="151"/>
        <v>0.94553050219279311</v>
      </c>
    </row>
    <row r="2392" spans="1:13" ht="27.6">
      <c r="A2392" t="s">
        <v>164</v>
      </c>
      <c r="B2392" t="s">
        <v>242</v>
      </c>
      <c r="C2392" s="14" t="s">
        <v>244</v>
      </c>
      <c r="D2392" t="s">
        <v>465</v>
      </c>
      <c r="E2392" t="s">
        <v>483</v>
      </c>
      <c r="F2392" s="20">
        <v>2032</v>
      </c>
      <c r="G2392" s="20">
        <v>60</v>
      </c>
      <c r="H2392" s="11">
        <v>19460.1714879957</v>
      </c>
      <c r="I2392" s="10">
        <v>3167043.6915163398</v>
      </c>
      <c r="J2392" s="33">
        <f t="shared" si="148"/>
        <v>6.144585734678772E-3</v>
      </c>
      <c r="K2392" s="33">
        <f t="shared" si="149"/>
        <v>6.1257463741920537E-3</v>
      </c>
      <c r="L2392" s="33">
        <f t="shared" si="150"/>
        <v>0.94553050219279311</v>
      </c>
      <c r="M2392" s="33">
        <f t="shared" si="151"/>
        <v>0.93973842214729764</v>
      </c>
    </row>
    <row r="2393" spans="1:13" ht="27.6">
      <c r="A2393" t="s">
        <v>164</v>
      </c>
      <c r="B2393" t="s">
        <v>242</v>
      </c>
      <c r="C2393" s="14" t="s">
        <v>244</v>
      </c>
      <c r="D2393" t="s">
        <v>465</v>
      </c>
      <c r="E2393" t="s">
        <v>483</v>
      </c>
      <c r="F2393" s="20">
        <v>2032</v>
      </c>
      <c r="G2393" s="20">
        <v>61</v>
      </c>
      <c r="H2393" s="11">
        <v>20626.904587262299</v>
      </c>
      <c r="I2393" s="10">
        <v>3070580.18827574</v>
      </c>
      <c r="J2393" s="33">
        <f t="shared" si="148"/>
        <v>6.7175918955059673E-3</v>
      </c>
      <c r="K2393" s="33">
        <f t="shared" si="149"/>
        <v>6.695079313388641E-3</v>
      </c>
      <c r="L2393" s="33">
        <f t="shared" si="150"/>
        <v>0.93973842214729764</v>
      </c>
      <c r="M2393" s="33">
        <f t="shared" si="151"/>
        <v>0.93344679887718274</v>
      </c>
    </row>
    <row r="2394" spans="1:13" ht="27.6">
      <c r="A2394" t="s">
        <v>164</v>
      </c>
      <c r="B2394" t="s">
        <v>242</v>
      </c>
      <c r="C2394" s="14" t="s">
        <v>244</v>
      </c>
      <c r="D2394" t="s">
        <v>465</v>
      </c>
      <c r="E2394" t="s">
        <v>483</v>
      </c>
      <c r="F2394" s="20">
        <v>2032</v>
      </c>
      <c r="G2394" s="20">
        <v>62</v>
      </c>
      <c r="H2394" s="11">
        <v>21905.337349581499</v>
      </c>
      <c r="I2394" s="10">
        <v>2978331.32800102</v>
      </c>
      <c r="J2394" s="33">
        <f t="shared" si="148"/>
        <v>7.3549027751334175E-3</v>
      </c>
      <c r="K2394" s="33">
        <f t="shared" si="149"/>
        <v>7.3279216660515623E-3</v>
      </c>
      <c r="L2394" s="33">
        <f t="shared" si="150"/>
        <v>0.93344679887718274</v>
      </c>
      <c r="M2394" s="33">
        <f t="shared" si="151"/>
        <v>0.9266065738555842</v>
      </c>
    </row>
    <row r="2395" spans="1:13" ht="27.6">
      <c r="A2395" t="s">
        <v>164</v>
      </c>
      <c r="B2395" t="s">
        <v>242</v>
      </c>
      <c r="C2395" s="14" t="s">
        <v>244</v>
      </c>
      <c r="D2395" t="s">
        <v>465</v>
      </c>
      <c r="E2395" t="s">
        <v>483</v>
      </c>
      <c r="F2395" s="20">
        <v>2032</v>
      </c>
      <c r="G2395" s="20">
        <v>63</v>
      </c>
      <c r="H2395" s="11">
        <v>23173.637293411</v>
      </c>
      <c r="I2395" s="10">
        <v>2876817.9471662799</v>
      </c>
      <c r="J2395" s="33">
        <f t="shared" si="148"/>
        <v>8.0553019756559405E-3</v>
      </c>
      <c r="K2395" s="33">
        <f t="shared" si="149"/>
        <v>8.0229449708016931E-3</v>
      </c>
      <c r="L2395" s="33">
        <f t="shared" si="150"/>
        <v>0.9266065738555842</v>
      </c>
      <c r="M2395" s="33">
        <f t="shared" si="151"/>
        <v>0.91917246030395772</v>
      </c>
    </row>
    <row r="2396" spans="1:13" ht="27.6">
      <c r="A2396" t="s">
        <v>164</v>
      </c>
      <c r="B2396" t="s">
        <v>242</v>
      </c>
      <c r="C2396" s="14" t="s">
        <v>244</v>
      </c>
      <c r="D2396" t="s">
        <v>465</v>
      </c>
      <c r="E2396" t="s">
        <v>483</v>
      </c>
      <c r="F2396" s="20">
        <v>2032</v>
      </c>
      <c r="G2396" s="20">
        <v>64</v>
      </c>
      <c r="H2396" s="11">
        <v>24324.972249632101</v>
      </c>
      <c r="I2396" s="10">
        <v>2756249.3751642499</v>
      </c>
      <c r="J2396" s="33">
        <f t="shared" si="148"/>
        <v>8.8253887579321563E-3</v>
      </c>
      <c r="K2396" s="33">
        <f t="shared" si="149"/>
        <v>8.78655932680239E-3</v>
      </c>
      <c r="L2396" s="33">
        <f t="shared" si="150"/>
        <v>0.91917246030395772</v>
      </c>
      <c r="M2396" s="33">
        <f t="shared" si="151"/>
        <v>0.9110960969499341</v>
      </c>
    </row>
    <row r="2397" spans="1:13" ht="27.6">
      <c r="A2397" t="s">
        <v>164</v>
      </c>
      <c r="B2397" t="s">
        <v>242</v>
      </c>
      <c r="C2397" s="14" t="s">
        <v>244</v>
      </c>
      <c r="D2397" t="s">
        <v>465</v>
      </c>
      <c r="E2397" t="s">
        <v>483</v>
      </c>
      <c r="F2397" s="20">
        <v>2032</v>
      </c>
      <c r="G2397" s="20">
        <v>65</v>
      </c>
      <c r="H2397" s="11">
        <v>24434.755681564799</v>
      </c>
      <c r="I2397" s="10">
        <v>2606151.2447695602</v>
      </c>
      <c r="J2397" s="33">
        <f t="shared" si="148"/>
        <v>9.3758010900573639E-3</v>
      </c>
      <c r="K2397" s="33">
        <f t="shared" si="149"/>
        <v>9.3319853099536054E-3</v>
      </c>
      <c r="L2397" s="33">
        <f t="shared" si="150"/>
        <v>0.9110960969499341</v>
      </c>
      <c r="M2397" s="33">
        <f t="shared" si="151"/>
        <v>0.90259376155724125</v>
      </c>
    </row>
    <row r="2398" spans="1:13" ht="27.6">
      <c r="A2398" t="s">
        <v>164</v>
      </c>
      <c r="B2398" t="s">
        <v>242</v>
      </c>
      <c r="C2398" s="14" t="s">
        <v>244</v>
      </c>
      <c r="D2398" t="s">
        <v>465</v>
      </c>
      <c r="E2398" t="s">
        <v>483</v>
      </c>
      <c r="F2398" s="20">
        <v>2032</v>
      </c>
      <c r="G2398" s="20">
        <v>66</v>
      </c>
      <c r="H2398" s="11">
        <v>25580.057763287499</v>
      </c>
      <c r="I2398" s="10">
        <v>2490584.5295120599</v>
      </c>
      <c r="J2398" s="33">
        <f t="shared" si="148"/>
        <v>1.0270704511401984E-2</v>
      </c>
      <c r="K2398" s="33">
        <f t="shared" si="149"/>
        <v>1.0218140934726283E-2</v>
      </c>
      <c r="L2398" s="33">
        <f t="shared" si="150"/>
        <v>0.90259376155724125</v>
      </c>
      <c r="M2398" s="33">
        <f t="shared" si="151"/>
        <v>0.89337093129484457</v>
      </c>
    </row>
    <row r="2399" spans="1:13" ht="27.6">
      <c r="A2399" t="s">
        <v>164</v>
      </c>
      <c r="B2399" t="s">
        <v>242</v>
      </c>
      <c r="C2399" s="14" t="s">
        <v>244</v>
      </c>
      <c r="D2399" t="s">
        <v>465</v>
      </c>
      <c r="E2399" t="s">
        <v>483</v>
      </c>
      <c r="F2399" s="20">
        <v>2032</v>
      </c>
      <c r="G2399" s="20">
        <v>67</v>
      </c>
      <c r="H2399" s="11">
        <v>26528.245293195501</v>
      </c>
      <c r="I2399" s="10">
        <v>2354679.42057571</v>
      </c>
      <c r="J2399" s="33">
        <f t="shared" si="148"/>
        <v>1.1266181315972706E-2</v>
      </c>
      <c r="K2399" s="33">
        <f t="shared" si="149"/>
        <v>1.1202955555627558E-2</v>
      </c>
      <c r="L2399" s="33">
        <f t="shared" si="150"/>
        <v>0.89337093129484457</v>
      </c>
      <c r="M2399" s="33">
        <f t="shared" si="151"/>
        <v>0.8833625364568588</v>
      </c>
    </row>
    <row r="2400" spans="1:13" ht="27.6">
      <c r="A2400" t="s">
        <v>164</v>
      </c>
      <c r="B2400" t="s">
        <v>242</v>
      </c>
      <c r="C2400" s="14" t="s">
        <v>244</v>
      </c>
      <c r="D2400" t="s">
        <v>465</v>
      </c>
      <c r="E2400" t="s">
        <v>483</v>
      </c>
      <c r="F2400" s="20">
        <v>2032</v>
      </c>
      <c r="G2400" s="20">
        <v>68</v>
      </c>
      <c r="H2400" s="11">
        <v>27444.452003392398</v>
      </c>
      <c r="I2400" s="10">
        <v>2219135.0547380298</v>
      </c>
      <c r="J2400" s="33">
        <f t="shared" si="148"/>
        <v>1.2367184207557044E-2</v>
      </c>
      <c r="K2400" s="33">
        <f t="shared" si="149"/>
        <v>1.2291024867107869E-2</v>
      </c>
      <c r="L2400" s="33">
        <f t="shared" si="150"/>
        <v>0.8833625364568588</v>
      </c>
      <c r="M2400" s="33">
        <f t="shared" si="151"/>
        <v>0.87250510555459604</v>
      </c>
    </row>
    <row r="2401" spans="1:13" ht="27.6">
      <c r="A2401" t="s">
        <v>164</v>
      </c>
      <c r="B2401" t="s">
        <v>242</v>
      </c>
      <c r="C2401" s="14" t="s">
        <v>244</v>
      </c>
      <c r="D2401" t="s">
        <v>465</v>
      </c>
      <c r="E2401" t="s">
        <v>483</v>
      </c>
      <c r="F2401" s="20">
        <v>2032</v>
      </c>
      <c r="G2401" s="20">
        <v>69</v>
      </c>
      <c r="H2401" s="11">
        <v>28373.030025019001</v>
      </c>
      <c r="I2401" s="10">
        <v>2088304.0610365099</v>
      </c>
      <c r="J2401" s="33">
        <f t="shared" si="148"/>
        <v>1.3586637384086836E-2</v>
      </c>
      <c r="K2401" s="33">
        <f t="shared" si="149"/>
        <v>1.3494755618507548E-2</v>
      </c>
      <c r="L2401" s="33">
        <f t="shared" si="150"/>
        <v>0.87250510555459604</v>
      </c>
      <c r="M2401" s="33">
        <f t="shared" si="151"/>
        <v>0.86073086237923668</v>
      </c>
    </row>
    <row r="2402" spans="1:13" ht="27.6">
      <c r="A2402" t="s">
        <v>164</v>
      </c>
      <c r="B2402" t="s">
        <v>242</v>
      </c>
      <c r="C2402" s="14" t="s">
        <v>244</v>
      </c>
      <c r="D2402" t="s">
        <v>465</v>
      </c>
      <c r="E2402" t="s">
        <v>483</v>
      </c>
      <c r="F2402" s="20">
        <v>2033</v>
      </c>
      <c r="G2402" s="20">
        <v>30</v>
      </c>
      <c r="H2402" s="11">
        <v>767.90044983263203</v>
      </c>
      <c r="I2402" s="10">
        <v>4369790.3200793499</v>
      </c>
      <c r="J2402" s="33">
        <f t="shared" si="148"/>
        <v>1.7572935852416092E-4</v>
      </c>
      <c r="K2402" s="33">
        <f t="shared" si="149"/>
        <v>1.7571391902482247E-4</v>
      </c>
      <c r="L2402" s="33">
        <f t="shared" si="150"/>
        <v>1</v>
      </c>
      <c r="M2402" s="33">
        <f t="shared" si="151"/>
        <v>0.99982428608097518</v>
      </c>
    </row>
    <row r="2403" spans="1:13" ht="27.6">
      <c r="A2403" t="s">
        <v>164</v>
      </c>
      <c r="B2403" t="s">
        <v>242</v>
      </c>
      <c r="C2403" s="14" t="s">
        <v>244</v>
      </c>
      <c r="D2403" t="s">
        <v>465</v>
      </c>
      <c r="E2403" t="s">
        <v>483</v>
      </c>
      <c r="F2403" s="20">
        <v>2033</v>
      </c>
      <c r="G2403" s="20">
        <v>31</v>
      </c>
      <c r="H2403" s="11">
        <v>1089.0762652594599</v>
      </c>
      <c r="I2403" s="10">
        <v>4349053.5516867796</v>
      </c>
      <c r="J2403" s="33">
        <f t="shared" si="148"/>
        <v>2.5041684410555531E-4</v>
      </c>
      <c r="K2403" s="33">
        <f t="shared" si="149"/>
        <v>2.5038549242473174E-4</v>
      </c>
      <c r="L2403" s="33">
        <f t="shared" si="150"/>
        <v>0.99982428608097518</v>
      </c>
      <c r="M2403" s="33">
        <f t="shared" si="151"/>
        <v>0.99957394458476656</v>
      </c>
    </row>
    <row r="2404" spans="1:13" ht="27.6">
      <c r="A2404" t="s">
        <v>164</v>
      </c>
      <c r="B2404" t="s">
        <v>242</v>
      </c>
      <c r="C2404" s="14" t="s">
        <v>244</v>
      </c>
      <c r="D2404" t="s">
        <v>465</v>
      </c>
      <c r="E2404" t="s">
        <v>483</v>
      </c>
      <c r="F2404" s="20">
        <v>2033</v>
      </c>
      <c r="G2404" s="20">
        <v>32</v>
      </c>
      <c r="H2404" s="11">
        <v>1139.6897216249599</v>
      </c>
      <c r="I2404" s="10">
        <v>4329515.2352832798</v>
      </c>
      <c r="J2404" s="33">
        <f t="shared" si="148"/>
        <v>2.6323725860509419E-4</v>
      </c>
      <c r="K2404" s="33">
        <f t="shared" si="149"/>
        <v>2.6320261471790563E-4</v>
      </c>
      <c r="L2404" s="33">
        <f t="shared" si="150"/>
        <v>0.99957394458476656</v>
      </c>
      <c r="M2404" s="33">
        <f t="shared" si="151"/>
        <v>0.99931085410894793</v>
      </c>
    </row>
    <row r="2405" spans="1:13" ht="27.6">
      <c r="A2405" t="s">
        <v>164</v>
      </c>
      <c r="B2405" t="s">
        <v>242</v>
      </c>
      <c r="C2405" s="14" t="s">
        <v>244</v>
      </c>
      <c r="D2405" t="s">
        <v>465</v>
      </c>
      <c r="E2405" t="s">
        <v>483</v>
      </c>
      <c r="F2405" s="20">
        <v>2033</v>
      </c>
      <c r="G2405" s="20">
        <v>33</v>
      </c>
      <c r="H2405" s="11">
        <v>1200.95805599293</v>
      </c>
      <c r="I2405" s="10">
        <v>4309743.9624231504</v>
      </c>
      <c r="J2405" s="33">
        <f t="shared" si="148"/>
        <v>2.7866111454975904E-4</v>
      </c>
      <c r="K2405" s="33">
        <f t="shared" si="149"/>
        <v>2.7862229214759004E-4</v>
      </c>
      <c r="L2405" s="33">
        <f t="shared" si="150"/>
        <v>0.99931085410894793</v>
      </c>
      <c r="M2405" s="33">
        <f t="shared" si="151"/>
        <v>0.99903242382820812</v>
      </c>
    </row>
    <row r="2406" spans="1:13" ht="27.6">
      <c r="A2406" t="s">
        <v>164</v>
      </c>
      <c r="B2406" t="s">
        <v>242</v>
      </c>
      <c r="C2406" s="14" t="s">
        <v>244</v>
      </c>
      <c r="D2406" t="s">
        <v>465</v>
      </c>
      <c r="E2406" t="s">
        <v>483</v>
      </c>
      <c r="F2406" s="20">
        <v>2033</v>
      </c>
      <c r="G2406" s="20">
        <v>34</v>
      </c>
      <c r="H2406" s="11">
        <v>1284.4856503526</v>
      </c>
      <c r="I2406" s="10">
        <v>4329714.4029543102</v>
      </c>
      <c r="J2406" s="33">
        <f t="shared" si="148"/>
        <v>2.9666752372307795E-4</v>
      </c>
      <c r="K2406" s="33">
        <f t="shared" si="149"/>
        <v>2.9662352226467181E-4</v>
      </c>
      <c r="L2406" s="33">
        <f t="shared" si="150"/>
        <v>0.99903242382820812</v>
      </c>
      <c r="M2406" s="33">
        <f t="shared" si="151"/>
        <v>0.99873608731179553</v>
      </c>
    </row>
    <row r="2407" spans="1:13" ht="27.6">
      <c r="A2407" t="s">
        <v>164</v>
      </c>
      <c r="B2407" t="s">
        <v>242</v>
      </c>
      <c r="C2407" s="14" t="s">
        <v>244</v>
      </c>
      <c r="D2407" t="s">
        <v>465</v>
      </c>
      <c r="E2407" t="s">
        <v>483</v>
      </c>
      <c r="F2407" s="20">
        <v>2033</v>
      </c>
      <c r="G2407" s="20">
        <v>35</v>
      </c>
      <c r="H2407" s="11">
        <v>1767.7393585530299</v>
      </c>
      <c r="I2407" s="10">
        <v>4388856.9477139497</v>
      </c>
      <c r="J2407" s="33">
        <f t="shared" si="148"/>
        <v>4.0277898769833519E-4</v>
      </c>
      <c r="K2407" s="33">
        <f t="shared" si="149"/>
        <v>4.0269788313129773E-4</v>
      </c>
      <c r="L2407" s="33">
        <f t="shared" si="150"/>
        <v>0.99873608731179553</v>
      </c>
      <c r="M2407" s="33">
        <f t="shared" si="151"/>
        <v>0.99833389840362818</v>
      </c>
    </row>
    <row r="2408" spans="1:13" ht="27.6">
      <c r="A2408" t="s">
        <v>164</v>
      </c>
      <c r="B2408" t="s">
        <v>242</v>
      </c>
      <c r="C2408" s="14" t="s">
        <v>244</v>
      </c>
      <c r="D2408" t="s">
        <v>465</v>
      </c>
      <c r="E2408" t="s">
        <v>483</v>
      </c>
      <c r="F2408" s="20">
        <v>2033</v>
      </c>
      <c r="G2408" s="20">
        <v>36</v>
      </c>
      <c r="H2408" s="11">
        <v>2227.50873603235</v>
      </c>
      <c r="I2408" s="10">
        <v>4526957.0042025195</v>
      </c>
      <c r="J2408" s="33">
        <f t="shared" si="148"/>
        <v>4.9205431683236266E-4</v>
      </c>
      <c r="K2408" s="33">
        <f t="shared" si="149"/>
        <v>4.9193327796037689E-4</v>
      </c>
      <c r="L2408" s="33">
        <f t="shared" si="150"/>
        <v>0.99833389840362818</v>
      </c>
      <c r="M2408" s="33">
        <f t="shared" si="151"/>
        <v>0.99784278473648758</v>
      </c>
    </row>
    <row r="2409" spans="1:13" ht="27.6">
      <c r="A2409" t="s">
        <v>164</v>
      </c>
      <c r="B2409" t="s">
        <v>242</v>
      </c>
      <c r="C2409" s="14" t="s">
        <v>244</v>
      </c>
      <c r="D2409" t="s">
        <v>465</v>
      </c>
      <c r="E2409" t="s">
        <v>483</v>
      </c>
      <c r="F2409" s="20">
        <v>2033</v>
      </c>
      <c r="G2409" s="20">
        <v>37</v>
      </c>
      <c r="H2409" s="11">
        <v>2365.4230491633298</v>
      </c>
      <c r="I2409" s="10">
        <v>4483043.8196836002</v>
      </c>
      <c r="J2409" s="33">
        <f t="shared" si="148"/>
        <v>5.2763772657709023E-4</v>
      </c>
      <c r="K2409" s="33">
        <f t="shared" si="149"/>
        <v>5.2749855027112158E-4</v>
      </c>
      <c r="L2409" s="33">
        <f t="shared" si="150"/>
        <v>0.99784278473648758</v>
      </c>
      <c r="M2409" s="33">
        <f t="shared" si="151"/>
        <v>0.99731642411414057</v>
      </c>
    </row>
    <row r="2410" spans="1:13" ht="27.6">
      <c r="A2410" t="s">
        <v>164</v>
      </c>
      <c r="B2410" t="s">
        <v>242</v>
      </c>
      <c r="C2410" s="14" t="s">
        <v>244</v>
      </c>
      <c r="D2410" t="s">
        <v>465</v>
      </c>
      <c r="E2410" t="s">
        <v>483</v>
      </c>
      <c r="F2410" s="20">
        <v>2033</v>
      </c>
      <c r="G2410" s="20">
        <v>38</v>
      </c>
      <c r="H2410" s="11">
        <v>2500.1762936120299</v>
      </c>
      <c r="I2410" s="10">
        <v>4408924.5877003102</v>
      </c>
      <c r="J2410" s="33">
        <f t="shared" si="148"/>
        <v>5.6707168468856002E-4</v>
      </c>
      <c r="K2410" s="33">
        <f t="shared" si="149"/>
        <v>5.6691092992866565E-4</v>
      </c>
      <c r="L2410" s="33">
        <f t="shared" si="150"/>
        <v>0.99731642411414057</v>
      </c>
      <c r="M2410" s="33">
        <f t="shared" si="151"/>
        <v>0.99675103453271285</v>
      </c>
    </row>
    <row r="2411" spans="1:13" ht="27.6">
      <c r="A2411" t="s">
        <v>164</v>
      </c>
      <c r="B2411" t="s">
        <v>242</v>
      </c>
      <c r="C2411" s="14" t="s">
        <v>244</v>
      </c>
      <c r="D2411" t="s">
        <v>465</v>
      </c>
      <c r="E2411" t="s">
        <v>483</v>
      </c>
      <c r="F2411" s="20">
        <v>2033</v>
      </c>
      <c r="G2411" s="20">
        <v>39</v>
      </c>
      <c r="H2411" s="11">
        <v>2656.1406565416701</v>
      </c>
      <c r="I2411" s="10">
        <v>4350333.5873825802</v>
      </c>
      <c r="J2411" s="33">
        <f t="shared" si="148"/>
        <v>6.1056022559864481E-4</v>
      </c>
      <c r="K2411" s="33">
        <f t="shared" si="149"/>
        <v>6.1037387163276335E-4</v>
      </c>
      <c r="L2411" s="33">
        <f t="shared" si="150"/>
        <v>0.99675103453271285</v>
      </c>
      <c r="M2411" s="33">
        <f t="shared" si="151"/>
        <v>0.99614264374471118</v>
      </c>
    </row>
    <row r="2412" spans="1:13" ht="27.6">
      <c r="A2412" t="s">
        <v>164</v>
      </c>
      <c r="B2412" t="s">
        <v>242</v>
      </c>
      <c r="C2412" s="14" t="s">
        <v>244</v>
      </c>
      <c r="D2412" t="s">
        <v>465</v>
      </c>
      <c r="E2412" t="s">
        <v>483</v>
      </c>
      <c r="F2412" s="20">
        <v>2033</v>
      </c>
      <c r="G2412" s="20">
        <v>40</v>
      </c>
      <c r="H2412" s="11">
        <v>3522.7506156629302</v>
      </c>
      <c r="I2412" s="10">
        <v>4295166.7437584205</v>
      </c>
      <c r="J2412" s="33">
        <f t="shared" si="148"/>
        <v>8.2016620676765638E-4</v>
      </c>
      <c r="K2412" s="33">
        <f t="shared" si="149"/>
        <v>8.1982996239604589E-4</v>
      </c>
      <c r="L2412" s="33">
        <f t="shared" si="150"/>
        <v>0.99614264374471118</v>
      </c>
      <c r="M2412" s="33">
        <f t="shared" si="151"/>
        <v>0.9953259761585489</v>
      </c>
    </row>
    <row r="2413" spans="1:13" ht="27.6">
      <c r="A2413" t="s">
        <v>164</v>
      </c>
      <c r="B2413" t="s">
        <v>242</v>
      </c>
      <c r="C2413" s="14" t="s">
        <v>244</v>
      </c>
      <c r="D2413" t="s">
        <v>465</v>
      </c>
      <c r="E2413" t="s">
        <v>483</v>
      </c>
      <c r="F2413" s="20">
        <v>2033</v>
      </c>
      <c r="G2413" s="20">
        <v>41</v>
      </c>
      <c r="H2413" s="11">
        <v>3835.0788100053701</v>
      </c>
      <c r="I2413" s="10">
        <v>4329845.9490219699</v>
      </c>
      <c r="J2413" s="33">
        <f t="shared" si="148"/>
        <v>8.8573100640489111E-4</v>
      </c>
      <c r="K2413" s="33">
        <f t="shared" si="149"/>
        <v>8.8533886248354232E-4</v>
      </c>
      <c r="L2413" s="33">
        <f t="shared" si="150"/>
        <v>0.9953259761585489</v>
      </c>
      <c r="M2413" s="33">
        <f t="shared" si="151"/>
        <v>0.99444477539101639</v>
      </c>
    </row>
    <row r="2414" spans="1:13" ht="27.6">
      <c r="A2414" t="s">
        <v>164</v>
      </c>
      <c r="B2414" t="s">
        <v>242</v>
      </c>
      <c r="C2414" s="14" t="s">
        <v>244</v>
      </c>
      <c r="D2414" t="s">
        <v>465</v>
      </c>
      <c r="E2414" t="s">
        <v>483</v>
      </c>
      <c r="F2414" s="20">
        <v>2033</v>
      </c>
      <c r="G2414" s="20">
        <v>42</v>
      </c>
      <c r="H2414" s="11">
        <v>4173.3173651243096</v>
      </c>
      <c r="I2414" s="10">
        <v>4345412.2829140397</v>
      </c>
      <c r="J2414" s="33">
        <f t="shared" si="148"/>
        <v>9.6039618186140828E-4</v>
      </c>
      <c r="K2414" s="33">
        <f t="shared" si="149"/>
        <v>9.5993514905157173E-4</v>
      </c>
      <c r="L2414" s="33">
        <f t="shared" si="150"/>
        <v>0.99444477539101639</v>
      </c>
      <c r="M2414" s="33">
        <f t="shared" si="151"/>
        <v>0.99349017289732788</v>
      </c>
    </row>
    <row r="2415" spans="1:13" ht="27.6">
      <c r="A2415" t="s">
        <v>164</v>
      </c>
      <c r="B2415" t="s">
        <v>242</v>
      </c>
      <c r="C2415" s="14" t="s">
        <v>244</v>
      </c>
      <c r="D2415" t="s">
        <v>465</v>
      </c>
      <c r="E2415" t="s">
        <v>483</v>
      </c>
      <c r="F2415" s="20">
        <v>2033</v>
      </c>
      <c r="G2415" s="20">
        <v>43</v>
      </c>
      <c r="H2415" s="11">
        <v>6320.5982189766401</v>
      </c>
      <c r="I2415" s="10">
        <v>6397018.0410543401</v>
      </c>
      <c r="J2415" s="33">
        <f t="shared" si="148"/>
        <v>9.8805383671153363E-4</v>
      </c>
      <c r="K2415" s="33">
        <f t="shared" si="149"/>
        <v>9.8756587224435588E-4</v>
      </c>
      <c r="L2415" s="33">
        <f t="shared" si="150"/>
        <v>0.99349017289732788</v>
      </c>
      <c r="M2415" s="33">
        <f t="shared" si="151"/>
        <v>0.99250903590816431</v>
      </c>
    </row>
    <row r="2416" spans="1:13" ht="27.6">
      <c r="A2416" t="s">
        <v>164</v>
      </c>
      <c r="B2416" t="s">
        <v>242</v>
      </c>
      <c r="C2416" s="14" t="s">
        <v>244</v>
      </c>
      <c r="D2416" t="s">
        <v>465</v>
      </c>
      <c r="E2416" t="s">
        <v>483</v>
      </c>
      <c r="F2416" s="20">
        <v>2033</v>
      </c>
      <c r="G2416" s="20">
        <v>44</v>
      </c>
      <c r="H2416" s="11">
        <v>4898.7091593374298</v>
      </c>
      <c r="I2416" s="10">
        <v>4298864.0363060497</v>
      </c>
      <c r="J2416" s="33">
        <f t="shared" si="148"/>
        <v>1.1395357280354506E-3</v>
      </c>
      <c r="K2416" s="33">
        <f t="shared" si="149"/>
        <v>1.1388867037499528E-3</v>
      </c>
      <c r="L2416" s="33">
        <f t="shared" si="150"/>
        <v>0.99250903590816431</v>
      </c>
      <c r="M2416" s="33">
        <f t="shared" si="151"/>
        <v>0.99137868056381684</v>
      </c>
    </row>
    <row r="2417" spans="1:13" ht="27.6">
      <c r="A2417" t="s">
        <v>164</v>
      </c>
      <c r="B2417" t="s">
        <v>242</v>
      </c>
      <c r="C2417" s="14" t="s">
        <v>244</v>
      </c>
      <c r="D2417" t="s">
        <v>465</v>
      </c>
      <c r="E2417" t="s">
        <v>483</v>
      </c>
      <c r="F2417" s="20">
        <v>2033</v>
      </c>
      <c r="G2417" s="20">
        <v>45</v>
      </c>
      <c r="H2417" s="11">
        <v>6293.3314834483199</v>
      </c>
      <c r="I2417" s="10">
        <v>4279083.9399701804</v>
      </c>
      <c r="J2417" s="33">
        <f t="shared" si="148"/>
        <v>1.4707193342629722E-3</v>
      </c>
      <c r="K2417" s="33">
        <f t="shared" si="149"/>
        <v>1.4696383565860893E-3</v>
      </c>
      <c r="L2417" s="33">
        <f t="shared" si="150"/>
        <v>0.99137868056381684</v>
      </c>
      <c r="M2417" s="33">
        <f t="shared" si="151"/>
        <v>0.98992171242895854</v>
      </c>
    </row>
    <row r="2418" spans="1:13" ht="27.6">
      <c r="A2418" t="s">
        <v>164</v>
      </c>
      <c r="B2418" t="s">
        <v>242</v>
      </c>
      <c r="C2418" s="14" t="s">
        <v>244</v>
      </c>
      <c r="D2418" t="s">
        <v>465</v>
      </c>
      <c r="E2418" t="s">
        <v>483</v>
      </c>
      <c r="F2418" s="20">
        <v>2033</v>
      </c>
      <c r="G2418" s="20">
        <v>46</v>
      </c>
      <c r="H2418" s="11">
        <v>6672.5254712964297</v>
      </c>
      <c r="I2418" s="10">
        <v>4143507.93731541</v>
      </c>
      <c r="J2418" s="33">
        <f t="shared" si="148"/>
        <v>1.6103566283064918E-3</v>
      </c>
      <c r="K2418" s="33">
        <f t="shared" si="149"/>
        <v>1.6090606998003798E-3</v>
      </c>
      <c r="L2418" s="33">
        <f t="shared" si="150"/>
        <v>0.98992171242895854</v>
      </c>
      <c r="M2418" s="33">
        <f t="shared" si="151"/>
        <v>0.98832886830561006</v>
      </c>
    </row>
    <row r="2419" spans="1:13" ht="27.6">
      <c r="A2419" t="s">
        <v>164</v>
      </c>
      <c r="B2419" t="s">
        <v>242</v>
      </c>
      <c r="C2419" s="14" t="s">
        <v>244</v>
      </c>
      <c r="D2419" t="s">
        <v>465</v>
      </c>
      <c r="E2419" t="s">
        <v>483</v>
      </c>
      <c r="F2419" s="20">
        <v>2033</v>
      </c>
      <c r="G2419" s="20">
        <v>47</v>
      </c>
      <c r="H2419" s="11">
        <v>7244.6517155045103</v>
      </c>
      <c r="I2419" s="10">
        <v>4105240.5410669199</v>
      </c>
      <c r="J2419" s="33">
        <f t="shared" si="148"/>
        <v>1.7647325760896052E-3</v>
      </c>
      <c r="K2419" s="33">
        <f t="shared" si="149"/>
        <v>1.7631763511319898E-3</v>
      </c>
      <c r="L2419" s="33">
        <f t="shared" si="150"/>
        <v>0.98832886830561006</v>
      </c>
      <c r="M2419" s="33">
        <f t="shared" si="151"/>
        <v>0.9865862702178726</v>
      </c>
    </row>
    <row r="2420" spans="1:13" ht="27.6">
      <c r="A2420" t="s">
        <v>164</v>
      </c>
      <c r="B2420" t="s">
        <v>242</v>
      </c>
      <c r="C2420" s="14" t="s">
        <v>244</v>
      </c>
      <c r="D2420" t="s">
        <v>465</v>
      </c>
      <c r="E2420" t="s">
        <v>483</v>
      </c>
      <c r="F2420" s="20">
        <v>2033</v>
      </c>
      <c r="G2420" s="20">
        <v>48</v>
      </c>
      <c r="H2420" s="11">
        <v>8045.2005507659796</v>
      </c>
      <c r="I2420" s="10">
        <v>4158971.9721143902</v>
      </c>
      <c r="J2420" s="33">
        <f t="shared" si="148"/>
        <v>1.9344204781153789E-3</v>
      </c>
      <c r="K2420" s="33">
        <f t="shared" si="149"/>
        <v>1.9325506926670677E-3</v>
      </c>
      <c r="L2420" s="33">
        <f t="shared" si="150"/>
        <v>0.9865862702178726</v>
      </c>
      <c r="M2420" s="33">
        <f t="shared" si="151"/>
        <v>0.98467964223798721</v>
      </c>
    </row>
    <row r="2421" spans="1:13" ht="27.6">
      <c r="A2421" t="s">
        <v>164</v>
      </c>
      <c r="B2421" t="s">
        <v>242</v>
      </c>
      <c r="C2421" s="14" t="s">
        <v>244</v>
      </c>
      <c r="D2421" t="s">
        <v>465</v>
      </c>
      <c r="E2421" t="s">
        <v>483</v>
      </c>
      <c r="F2421" s="20">
        <v>2033</v>
      </c>
      <c r="G2421" s="20">
        <v>49</v>
      </c>
      <c r="H2421" s="11">
        <v>8979.3365647225492</v>
      </c>
      <c r="I2421" s="10">
        <v>4236784.8880111398</v>
      </c>
      <c r="J2421" s="33">
        <f t="shared" si="148"/>
        <v>2.1193751398923843E-3</v>
      </c>
      <c r="K2421" s="33">
        <f t="shared" si="149"/>
        <v>2.1171308501778396E-3</v>
      </c>
      <c r="L2421" s="33">
        <f t="shared" si="150"/>
        <v>0.98467964223798721</v>
      </c>
      <c r="M2421" s="33">
        <f t="shared" si="151"/>
        <v>0.98259494658986313</v>
      </c>
    </row>
    <row r="2422" spans="1:13" ht="27.6">
      <c r="A2422" t="s">
        <v>164</v>
      </c>
      <c r="B2422" t="s">
        <v>242</v>
      </c>
      <c r="C2422" s="14" t="s">
        <v>244</v>
      </c>
      <c r="D2422" t="s">
        <v>465</v>
      </c>
      <c r="E2422" t="s">
        <v>483</v>
      </c>
      <c r="F2422" s="20">
        <v>2033</v>
      </c>
      <c r="G2422" s="20">
        <v>50</v>
      </c>
      <c r="H2422" s="11">
        <v>10342.5167636855</v>
      </c>
      <c r="I2422" s="10">
        <v>4206589.1183221499</v>
      </c>
      <c r="J2422" s="33">
        <f t="shared" si="148"/>
        <v>2.4586467736147097E-3</v>
      </c>
      <c r="K2422" s="33">
        <f t="shared" si="149"/>
        <v>2.4556267771778106E-3</v>
      </c>
      <c r="L2422" s="33">
        <f t="shared" si="150"/>
        <v>0.98259494658986313</v>
      </c>
      <c r="M2422" s="33">
        <f t="shared" si="151"/>
        <v>0.98018206012789744</v>
      </c>
    </row>
    <row r="2423" spans="1:13" ht="27.6">
      <c r="A2423" t="s">
        <v>164</v>
      </c>
      <c r="B2423" t="s">
        <v>242</v>
      </c>
      <c r="C2423" s="14" t="s">
        <v>244</v>
      </c>
      <c r="D2423" t="s">
        <v>465</v>
      </c>
      <c r="E2423" t="s">
        <v>483</v>
      </c>
      <c r="F2423" s="20">
        <v>2033</v>
      </c>
      <c r="G2423" s="20">
        <v>51</v>
      </c>
      <c r="H2423" s="11">
        <v>10932.0129236551</v>
      </c>
      <c r="I2423" s="10">
        <v>4064535.0224241</v>
      </c>
      <c r="J2423" s="33">
        <f t="shared" si="148"/>
        <v>2.6896097249360686E-3</v>
      </c>
      <c r="K2423" s="33">
        <f t="shared" si="149"/>
        <v>2.6859959652935084E-3</v>
      </c>
      <c r="L2423" s="33">
        <f t="shared" si="150"/>
        <v>0.98018206012789744</v>
      </c>
      <c r="M2423" s="33">
        <f t="shared" si="151"/>
        <v>0.97754929506914079</v>
      </c>
    </row>
    <row r="2424" spans="1:13" ht="27.6">
      <c r="A2424" t="s">
        <v>164</v>
      </c>
      <c r="B2424" t="s">
        <v>242</v>
      </c>
      <c r="C2424" s="14" t="s">
        <v>244</v>
      </c>
      <c r="D2424" t="s">
        <v>465</v>
      </c>
      <c r="E2424" t="s">
        <v>483</v>
      </c>
      <c r="F2424" s="20">
        <v>2033</v>
      </c>
      <c r="G2424" s="20">
        <v>52</v>
      </c>
      <c r="H2424" s="11">
        <v>11710.0692622719</v>
      </c>
      <c r="I2424" s="10">
        <v>3984276.3981976998</v>
      </c>
      <c r="J2424" s="33">
        <f t="shared" si="148"/>
        <v>2.939070509156691E-3</v>
      </c>
      <c r="K2424" s="33">
        <f t="shared" si="149"/>
        <v>2.9347556696687205E-3</v>
      </c>
      <c r="L2424" s="33">
        <f t="shared" si="150"/>
        <v>0.97754929506914079</v>
      </c>
      <c r="M2424" s="33">
        <f t="shared" si="151"/>
        <v>0.97468042673305599</v>
      </c>
    </row>
    <row r="2425" spans="1:13" ht="27.6">
      <c r="A2425" t="s">
        <v>164</v>
      </c>
      <c r="B2425" t="s">
        <v>242</v>
      </c>
      <c r="C2425" s="14" t="s">
        <v>244</v>
      </c>
      <c r="D2425" t="s">
        <v>465</v>
      </c>
      <c r="E2425" t="s">
        <v>483</v>
      </c>
      <c r="F2425" s="20">
        <v>2033</v>
      </c>
      <c r="G2425" s="20">
        <v>53</v>
      </c>
      <c r="H2425" s="11">
        <v>12581.543811118499</v>
      </c>
      <c r="I2425" s="10">
        <v>3919136.44603281</v>
      </c>
      <c r="J2425" s="33">
        <f t="shared" si="148"/>
        <v>3.2102847105143044E-3</v>
      </c>
      <c r="K2425" s="33">
        <f t="shared" si="149"/>
        <v>3.2051372562907909E-3</v>
      </c>
      <c r="L2425" s="33">
        <f t="shared" si="150"/>
        <v>0.97468042673305599</v>
      </c>
      <c r="M2425" s="33">
        <f t="shared" si="151"/>
        <v>0.97155644218435644</v>
      </c>
    </row>
    <row r="2426" spans="1:13" ht="27.6">
      <c r="A2426" t="s">
        <v>164</v>
      </c>
      <c r="B2426" t="s">
        <v>242</v>
      </c>
      <c r="C2426" s="14" t="s">
        <v>244</v>
      </c>
      <c r="D2426" t="s">
        <v>465</v>
      </c>
      <c r="E2426" t="s">
        <v>483</v>
      </c>
      <c r="F2426" s="20">
        <v>2033</v>
      </c>
      <c r="G2426" s="20">
        <v>54</v>
      </c>
      <c r="H2426" s="11">
        <v>13490.963328764799</v>
      </c>
      <c r="I2426" s="10">
        <v>3848214.3815017999</v>
      </c>
      <c r="J2426" s="33">
        <f t="shared" si="148"/>
        <v>3.5057722858724493E-3</v>
      </c>
      <c r="K2426" s="33">
        <f t="shared" si="149"/>
        <v>3.4996342411696135E-3</v>
      </c>
      <c r="L2426" s="33">
        <f t="shared" si="150"/>
        <v>0.97155644218435644</v>
      </c>
      <c r="M2426" s="33">
        <f t="shared" si="151"/>
        <v>0.96815634999205913</v>
      </c>
    </row>
    <row r="2427" spans="1:13" ht="27.6">
      <c r="A2427" t="s">
        <v>164</v>
      </c>
      <c r="B2427" t="s">
        <v>242</v>
      </c>
      <c r="C2427" s="14" t="s">
        <v>244</v>
      </c>
      <c r="D2427" t="s">
        <v>465</v>
      </c>
      <c r="E2427" t="s">
        <v>483</v>
      </c>
      <c r="F2427" s="20">
        <v>2033</v>
      </c>
      <c r="G2427" s="20">
        <v>55</v>
      </c>
      <c r="H2427" s="11">
        <v>14450.3905604417</v>
      </c>
      <c r="I2427" s="10">
        <v>3757904.84420005</v>
      </c>
      <c r="J2427" s="33">
        <f t="shared" si="148"/>
        <v>3.8453316833566E-3</v>
      </c>
      <c r="K2427" s="33">
        <f t="shared" si="149"/>
        <v>3.8379478629240182E-3</v>
      </c>
      <c r="L2427" s="33">
        <f t="shared" si="150"/>
        <v>0.96815634999205913</v>
      </c>
      <c r="M2427" s="33">
        <f t="shared" si="151"/>
        <v>0.96444061639763079</v>
      </c>
    </row>
    <row r="2428" spans="1:13" ht="27.6">
      <c r="A2428" t="s">
        <v>164</v>
      </c>
      <c r="B2428" t="s">
        <v>242</v>
      </c>
      <c r="C2428" s="14" t="s">
        <v>244</v>
      </c>
      <c r="D2428" t="s">
        <v>465</v>
      </c>
      <c r="E2428" t="s">
        <v>483</v>
      </c>
      <c r="F2428" s="20">
        <v>2033</v>
      </c>
      <c r="G2428" s="20">
        <v>56</v>
      </c>
      <c r="H2428" s="11">
        <v>15479.592223673</v>
      </c>
      <c r="I2428" s="10">
        <v>3683269.1064319098</v>
      </c>
      <c r="J2428" s="33">
        <f t="shared" si="148"/>
        <v>4.2026775064145485E-3</v>
      </c>
      <c r="K2428" s="33">
        <f t="shared" si="149"/>
        <v>4.1938586159461222E-3</v>
      </c>
      <c r="L2428" s="33">
        <f t="shared" si="150"/>
        <v>0.96444061639763079</v>
      </c>
      <c r="M2428" s="33">
        <f t="shared" si="151"/>
        <v>0.96039588880898319</v>
      </c>
    </row>
    <row r="2429" spans="1:13" ht="27.6">
      <c r="A2429" t="s">
        <v>164</v>
      </c>
      <c r="B2429" t="s">
        <v>242</v>
      </c>
      <c r="C2429" s="14" t="s">
        <v>244</v>
      </c>
      <c r="D2429" t="s">
        <v>465</v>
      </c>
      <c r="E2429" t="s">
        <v>483</v>
      </c>
      <c r="F2429" s="20">
        <v>2033</v>
      </c>
      <c r="G2429" s="20">
        <v>57</v>
      </c>
      <c r="H2429" s="11">
        <v>16513.1261194203</v>
      </c>
      <c r="I2429" s="10">
        <v>3597057.8190042502</v>
      </c>
      <c r="J2429" s="33">
        <f t="shared" si="148"/>
        <v>4.5907313561035614E-3</v>
      </c>
      <c r="K2429" s="33">
        <f t="shared" si="149"/>
        <v>4.5802100552242431E-3</v>
      </c>
      <c r="L2429" s="33">
        <f t="shared" si="150"/>
        <v>0.96039588880898319</v>
      </c>
      <c r="M2429" s="33">
        <f t="shared" si="151"/>
        <v>0.95599707390206423</v>
      </c>
    </row>
    <row r="2430" spans="1:13" ht="27.6">
      <c r="A2430" t="s">
        <v>164</v>
      </c>
      <c r="B2430" t="s">
        <v>242</v>
      </c>
      <c r="C2430" s="14" t="s">
        <v>244</v>
      </c>
      <c r="D2430" t="s">
        <v>465</v>
      </c>
      <c r="E2430" t="s">
        <v>483</v>
      </c>
      <c r="F2430" s="20">
        <v>2033</v>
      </c>
      <c r="G2430" s="20">
        <v>58</v>
      </c>
      <c r="H2430" s="11">
        <v>17609.721272325402</v>
      </c>
      <c r="I2430" s="10">
        <v>3509622.0471365801</v>
      </c>
      <c r="J2430" s="33">
        <f t="shared" si="148"/>
        <v>5.0175548921835523E-3</v>
      </c>
      <c r="K2430" s="33">
        <f t="shared" si="149"/>
        <v>5.0049879907935191E-3</v>
      </c>
      <c r="L2430" s="33">
        <f t="shared" si="150"/>
        <v>0.95599707390206423</v>
      </c>
      <c r="M2430" s="33">
        <f t="shared" si="151"/>
        <v>0.95121232002795064</v>
      </c>
    </row>
    <row r="2431" spans="1:13" ht="27.6">
      <c r="A2431" t="s">
        <v>164</v>
      </c>
      <c r="B2431" t="s">
        <v>242</v>
      </c>
      <c r="C2431" s="14" t="s">
        <v>244</v>
      </c>
      <c r="D2431" t="s">
        <v>465</v>
      </c>
      <c r="E2431" t="s">
        <v>483</v>
      </c>
      <c r="F2431" s="20">
        <v>2033</v>
      </c>
      <c r="G2431" s="20">
        <v>59</v>
      </c>
      <c r="H2431" s="11">
        <v>18631.616342044901</v>
      </c>
      <c r="I2431" s="10">
        <v>3395235.3459648699</v>
      </c>
      <c r="J2431" s="33">
        <f t="shared" si="148"/>
        <v>5.487577279197446E-3</v>
      </c>
      <c r="K2431" s="33">
        <f t="shared" si="149"/>
        <v>5.4725480309540941E-3</v>
      </c>
      <c r="L2431" s="33">
        <f t="shared" si="150"/>
        <v>0.95121232002795064</v>
      </c>
      <c r="M2431" s="33">
        <f t="shared" si="151"/>
        <v>0.94600676491896241</v>
      </c>
    </row>
    <row r="2432" spans="1:13" ht="27.6">
      <c r="A2432" t="s">
        <v>164</v>
      </c>
      <c r="B2432" t="s">
        <v>242</v>
      </c>
      <c r="C2432" s="14" t="s">
        <v>244</v>
      </c>
      <c r="D2432" t="s">
        <v>465</v>
      </c>
      <c r="E2432" t="s">
        <v>483</v>
      </c>
      <c r="F2432" s="20">
        <v>2033</v>
      </c>
      <c r="G2432" s="20">
        <v>60</v>
      </c>
      <c r="H2432" s="11">
        <v>20272.582560553801</v>
      </c>
      <c r="I2432" s="10">
        <v>3337791.59824203</v>
      </c>
      <c r="J2432" s="33">
        <f t="shared" si="148"/>
        <v>6.073651384116102E-3</v>
      </c>
      <c r="K2432" s="33">
        <f t="shared" si="149"/>
        <v>6.0552440489813897E-3</v>
      </c>
      <c r="L2432" s="33">
        <f t="shared" si="150"/>
        <v>0.94600676491896241</v>
      </c>
      <c r="M2432" s="33">
        <f t="shared" si="151"/>
        <v>0.94027846308539076</v>
      </c>
    </row>
    <row r="2433" spans="1:13" ht="27.6">
      <c r="A2433" t="s">
        <v>164</v>
      </c>
      <c r="B2433" t="s">
        <v>242</v>
      </c>
      <c r="C2433" s="14" t="s">
        <v>244</v>
      </c>
      <c r="D2433" t="s">
        <v>465</v>
      </c>
      <c r="E2433" t="s">
        <v>483</v>
      </c>
      <c r="F2433" s="20">
        <v>2033</v>
      </c>
      <c r="G2433" s="20">
        <v>61</v>
      </c>
      <c r="H2433" s="11">
        <v>20764.887912478702</v>
      </c>
      <c r="I2433" s="10">
        <v>3123357.8893482299</v>
      </c>
      <c r="J2433" s="33">
        <f t="shared" si="148"/>
        <v>6.6482576278864532E-3</v>
      </c>
      <c r="K2433" s="33">
        <f t="shared" si="149"/>
        <v>6.6262068566068644E-3</v>
      </c>
      <c r="L2433" s="33">
        <f t="shared" si="150"/>
        <v>0.94027846308539076</v>
      </c>
      <c r="M2433" s="33">
        <f t="shared" si="151"/>
        <v>0.93404798348617457</v>
      </c>
    </row>
    <row r="2434" spans="1:13" ht="27.6">
      <c r="A2434" t="s">
        <v>164</v>
      </c>
      <c r="B2434" t="s">
        <v>242</v>
      </c>
      <c r="C2434" s="14" t="s">
        <v>244</v>
      </c>
      <c r="D2434" t="s">
        <v>465</v>
      </c>
      <c r="E2434" t="s">
        <v>483</v>
      </c>
      <c r="F2434" s="20">
        <v>2033</v>
      </c>
      <c r="G2434" s="20">
        <v>62</v>
      </c>
      <c r="H2434" s="11">
        <v>22020.880087995502</v>
      </c>
      <c r="I2434" s="10">
        <v>3024738.7223034198</v>
      </c>
      <c r="J2434" s="33">
        <f t="shared" ref="J2434:J2497" si="152">IF(I2434&gt;0,H2434/I2434,0)</f>
        <v>7.2802585974189567E-3</v>
      </c>
      <c r="K2434" s="33">
        <f t="shared" ref="K2434:K2497" si="153">1-EXP(-J2434)</f>
        <v>7.2538217094935131E-3</v>
      </c>
      <c r="L2434" s="33">
        <f t="shared" ref="L2434:L2497" si="154">IF(G2434=30,1,M2433)</f>
        <v>0.93404798348617457</v>
      </c>
      <c r="M2434" s="33">
        <f t="shared" ref="M2434:M2497" si="155">L2434*(1-K2434)</f>
        <v>0.92727256594585394</v>
      </c>
    </row>
    <row r="2435" spans="1:13" ht="27.6">
      <c r="A2435" t="s">
        <v>164</v>
      </c>
      <c r="B2435" t="s">
        <v>242</v>
      </c>
      <c r="C2435" s="14" t="s">
        <v>244</v>
      </c>
      <c r="D2435" t="s">
        <v>465</v>
      </c>
      <c r="E2435" t="s">
        <v>483</v>
      </c>
      <c r="F2435" s="20">
        <v>2033</v>
      </c>
      <c r="G2435" s="20">
        <v>63</v>
      </c>
      <c r="H2435" s="11">
        <v>23365.689559882001</v>
      </c>
      <c r="I2435" s="10">
        <v>2929666.70841025</v>
      </c>
      <c r="J2435" s="33">
        <f t="shared" si="152"/>
        <v>7.9755453044558517E-3</v>
      </c>
      <c r="K2435" s="33">
        <f t="shared" si="153"/>
        <v>7.9438250278560663E-3</v>
      </c>
      <c r="L2435" s="33">
        <f t="shared" si="154"/>
        <v>0.92727256594585394</v>
      </c>
      <c r="M2435" s="33">
        <f t="shared" si="155"/>
        <v>0.91990647492884892</v>
      </c>
    </row>
    <row r="2436" spans="1:13" ht="27.6">
      <c r="A2436" t="s">
        <v>164</v>
      </c>
      <c r="B2436" t="s">
        <v>242</v>
      </c>
      <c r="C2436" s="14" t="s">
        <v>244</v>
      </c>
      <c r="D2436" t="s">
        <v>465</v>
      </c>
      <c r="E2436" t="s">
        <v>483</v>
      </c>
      <c r="F2436" s="20">
        <v>2033</v>
      </c>
      <c r="G2436" s="20">
        <v>64</v>
      </c>
      <c r="H2436" s="11">
        <v>24691.484381990598</v>
      </c>
      <c r="I2436" s="10">
        <v>2825352.9974064399</v>
      </c>
      <c r="J2436" s="33">
        <f t="shared" si="152"/>
        <v>8.7392564414628497E-3</v>
      </c>
      <c r="K2436" s="33">
        <f t="shared" si="153"/>
        <v>8.701180140140985E-3</v>
      </c>
      <c r="L2436" s="33">
        <f t="shared" si="154"/>
        <v>0.91990647492884892</v>
      </c>
      <c r="M2436" s="33">
        <f t="shared" si="155"/>
        <v>0.91190220297841096</v>
      </c>
    </row>
    <row r="2437" spans="1:13" ht="27.6">
      <c r="A2437" t="s">
        <v>164</v>
      </c>
      <c r="B2437" t="s">
        <v>242</v>
      </c>
      <c r="C2437" s="14" t="s">
        <v>244</v>
      </c>
      <c r="D2437" t="s">
        <v>465</v>
      </c>
      <c r="E2437" t="s">
        <v>483</v>
      </c>
      <c r="F2437" s="20">
        <v>2033</v>
      </c>
      <c r="G2437" s="20">
        <v>65</v>
      </c>
      <c r="H2437" s="11">
        <v>25036.512364882699</v>
      </c>
      <c r="I2437" s="10">
        <v>2702243.8165569399</v>
      </c>
      <c r="J2437" s="33">
        <f t="shared" si="152"/>
        <v>9.2650826736955724E-3</v>
      </c>
      <c r="K2437" s="33">
        <f t="shared" si="153"/>
        <v>9.2222940439172785E-3</v>
      </c>
      <c r="L2437" s="33">
        <f t="shared" si="154"/>
        <v>0.91190220297841096</v>
      </c>
      <c r="M2437" s="33">
        <f t="shared" si="155"/>
        <v>0.90349237272324812</v>
      </c>
    </row>
    <row r="2438" spans="1:13" ht="27.6">
      <c r="A2438" t="s">
        <v>164</v>
      </c>
      <c r="B2438" t="s">
        <v>242</v>
      </c>
      <c r="C2438" s="14" t="s">
        <v>244</v>
      </c>
      <c r="D2438" t="s">
        <v>465</v>
      </c>
      <c r="E2438" t="s">
        <v>483</v>
      </c>
      <c r="F2438" s="20">
        <v>2033</v>
      </c>
      <c r="G2438" s="20">
        <v>66</v>
      </c>
      <c r="H2438" s="11">
        <v>25907.1895877733</v>
      </c>
      <c r="I2438" s="10">
        <v>2550459.0693081901</v>
      </c>
      <c r="J2438" s="33">
        <f t="shared" si="152"/>
        <v>1.0157853501566134E-2</v>
      </c>
      <c r="K2438" s="33">
        <f t="shared" si="153"/>
        <v>1.0106436749567016E-2</v>
      </c>
      <c r="L2438" s="33">
        <f t="shared" si="154"/>
        <v>0.90349237272324812</v>
      </c>
      <c r="M2438" s="33">
        <f t="shared" si="155"/>
        <v>0.89436128420460437</v>
      </c>
    </row>
    <row r="2439" spans="1:13" ht="27.6">
      <c r="A2439" t="s">
        <v>164</v>
      </c>
      <c r="B2439" t="s">
        <v>242</v>
      </c>
      <c r="C2439" s="14" t="s">
        <v>244</v>
      </c>
      <c r="D2439" t="s">
        <v>465</v>
      </c>
      <c r="E2439" t="s">
        <v>483</v>
      </c>
      <c r="F2439" s="20">
        <v>2033</v>
      </c>
      <c r="G2439" s="20">
        <v>67</v>
      </c>
      <c r="H2439" s="11">
        <v>27105.233553280999</v>
      </c>
      <c r="I2439" s="10">
        <v>2431971.71637868</v>
      </c>
      <c r="J2439" s="33">
        <f t="shared" si="152"/>
        <v>1.1145373677964464E-2</v>
      </c>
      <c r="K2439" s="33">
        <f t="shared" si="153"/>
        <v>1.1083494104436098E-2</v>
      </c>
      <c r="L2439" s="33">
        <f t="shared" si="154"/>
        <v>0.89436128420460437</v>
      </c>
      <c r="M2439" s="33">
        <f t="shared" si="155"/>
        <v>0.88444863618388669</v>
      </c>
    </row>
    <row r="2440" spans="1:13" ht="27.6">
      <c r="A2440" t="s">
        <v>164</v>
      </c>
      <c r="B2440" t="s">
        <v>242</v>
      </c>
      <c r="C2440" s="14" t="s">
        <v>244</v>
      </c>
      <c r="D2440" t="s">
        <v>465</v>
      </c>
      <c r="E2440" t="s">
        <v>483</v>
      </c>
      <c r="F2440" s="20">
        <v>2033</v>
      </c>
      <c r="G2440" s="20">
        <v>68</v>
      </c>
      <c r="H2440" s="11">
        <v>28066.645500704901</v>
      </c>
      <c r="I2440" s="10">
        <v>2293941.2466203999</v>
      </c>
      <c r="J2440" s="33">
        <f t="shared" si="152"/>
        <v>1.2235119596918496E-2</v>
      </c>
      <c r="K2440" s="33">
        <f t="shared" si="153"/>
        <v>1.2160574852157158E-2</v>
      </c>
      <c r="L2440" s="33">
        <f t="shared" si="154"/>
        <v>0.88444863618388669</v>
      </c>
      <c r="M2440" s="33">
        <f t="shared" si="155"/>
        <v>0.87369323234068419</v>
      </c>
    </row>
    <row r="2441" spans="1:13" ht="27.6">
      <c r="A2441" t="s">
        <v>164</v>
      </c>
      <c r="B2441" t="s">
        <v>242</v>
      </c>
      <c r="C2441" s="14" t="s">
        <v>244</v>
      </c>
      <c r="D2441" t="s">
        <v>465</v>
      </c>
      <c r="E2441" t="s">
        <v>483</v>
      </c>
      <c r="F2441" s="20">
        <v>2033</v>
      </c>
      <c r="G2441" s="20">
        <v>69</v>
      </c>
      <c r="H2441" s="11">
        <v>28989.126176807698</v>
      </c>
      <c r="I2441" s="10">
        <v>2156353.9673899701</v>
      </c>
      <c r="J2441" s="33">
        <f t="shared" si="152"/>
        <v>1.3443584223742198E-2</v>
      </c>
      <c r="K2441" s="33">
        <f t="shared" si="153"/>
        <v>1.3353622831097312E-2</v>
      </c>
      <c r="L2441" s="33">
        <f t="shared" si="154"/>
        <v>0.87369323234068419</v>
      </c>
      <c r="M2441" s="33">
        <f t="shared" si="155"/>
        <v>0.8620262624459244</v>
      </c>
    </row>
    <row r="2442" spans="1:13" ht="27.6">
      <c r="A2442" t="s">
        <v>164</v>
      </c>
      <c r="B2442" t="s">
        <v>242</v>
      </c>
      <c r="C2442" s="14" t="s">
        <v>244</v>
      </c>
      <c r="D2442" t="s">
        <v>465</v>
      </c>
      <c r="E2442" t="s">
        <v>483</v>
      </c>
      <c r="F2442" s="20">
        <v>2034</v>
      </c>
      <c r="G2442" s="20">
        <v>30</v>
      </c>
      <c r="H2442" s="11">
        <v>782.69300377007596</v>
      </c>
      <c r="I2442" s="10">
        <v>4429661.5258210599</v>
      </c>
      <c r="J2442" s="33">
        <f t="shared" si="152"/>
        <v>1.7669363656966993E-4</v>
      </c>
      <c r="K2442" s="33">
        <f t="shared" si="153"/>
        <v>1.7667802716847536E-4</v>
      </c>
      <c r="L2442" s="33">
        <f t="shared" si="154"/>
        <v>1</v>
      </c>
      <c r="M2442" s="33">
        <f t="shared" si="155"/>
        <v>0.99982332197283152</v>
      </c>
    </row>
    <row r="2443" spans="1:13" ht="27.6">
      <c r="A2443" t="s">
        <v>164</v>
      </c>
      <c r="B2443" t="s">
        <v>242</v>
      </c>
      <c r="C2443" s="14" t="s">
        <v>244</v>
      </c>
      <c r="D2443" t="s">
        <v>465</v>
      </c>
      <c r="E2443" t="s">
        <v>483</v>
      </c>
      <c r="F2443" s="20">
        <v>2034</v>
      </c>
      <c r="G2443" s="20">
        <v>31</v>
      </c>
      <c r="H2443" s="11">
        <v>959.04201224512099</v>
      </c>
      <c r="I2443" s="10">
        <v>4364271.6984957103</v>
      </c>
      <c r="J2443" s="33">
        <f t="shared" si="152"/>
        <v>2.19748466296378E-4</v>
      </c>
      <c r="K2443" s="33">
        <f t="shared" si="153"/>
        <v>2.1972432337069581E-4</v>
      </c>
      <c r="L2443" s="33">
        <f t="shared" si="154"/>
        <v>0.99982332197283152</v>
      </c>
      <c r="M2443" s="33">
        <f t="shared" si="155"/>
        <v>0.99960363646992079</v>
      </c>
    </row>
    <row r="2444" spans="1:13" ht="27.6">
      <c r="A2444" t="s">
        <v>164</v>
      </c>
      <c r="B2444" t="s">
        <v>242</v>
      </c>
      <c r="C2444" s="14" t="s">
        <v>244</v>
      </c>
      <c r="D2444" t="s">
        <v>465</v>
      </c>
      <c r="E2444" t="s">
        <v>483</v>
      </c>
      <c r="F2444" s="20">
        <v>2034</v>
      </c>
      <c r="G2444" s="20">
        <v>32</v>
      </c>
      <c r="H2444" s="11">
        <v>1147.5148659655099</v>
      </c>
      <c r="I2444" s="10">
        <v>4343487.0047113299</v>
      </c>
      <c r="J2444" s="33">
        <f t="shared" si="152"/>
        <v>2.6419207993964616E-4</v>
      </c>
      <c r="K2444" s="33">
        <f t="shared" si="153"/>
        <v>2.6415718428518531E-4</v>
      </c>
      <c r="L2444" s="33">
        <f t="shared" si="154"/>
        <v>0.99960363646992079</v>
      </c>
      <c r="M2444" s="33">
        <f t="shared" si="155"/>
        <v>0.99933958398790967</v>
      </c>
    </row>
    <row r="2445" spans="1:13" ht="27.6">
      <c r="A2445" t="s">
        <v>164</v>
      </c>
      <c r="B2445" t="s">
        <v>242</v>
      </c>
      <c r="C2445" s="14" t="s">
        <v>244</v>
      </c>
      <c r="D2445" t="s">
        <v>465</v>
      </c>
      <c r="E2445" t="s">
        <v>483</v>
      </c>
      <c r="F2445" s="20">
        <v>2034</v>
      </c>
      <c r="G2445" s="20">
        <v>33</v>
      </c>
      <c r="H2445" s="11">
        <v>1208.00259367481</v>
      </c>
      <c r="I2445" s="10">
        <v>4323738.8758686297</v>
      </c>
      <c r="J2445" s="33">
        <f t="shared" si="152"/>
        <v>2.7938842477672171E-4</v>
      </c>
      <c r="K2445" s="33">
        <f t="shared" si="153"/>
        <v>2.7934939946527848E-4</v>
      </c>
      <c r="L2445" s="33">
        <f t="shared" si="154"/>
        <v>0.99933958398790967</v>
      </c>
      <c r="M2445" s="33">
        <f t="shared" si="155"/>
        <v>0.99906041907526077</v>
      </c>
    </row>
    <row r="2446" spans="1:13" ht="27.6">
      <c r="A2446" t="s">
        <v>164</v>
      </c>
      <c r="B2446" t="s">
        <v>242</v>
      </c>
      <c r="C2446" s="14" t="s">
        <v>244</v>
      </c>
      <c r="D2446" t="s">
        <v>465</v>
      </c>
      <c r="E2446" t="s">
        <v>483</v>
      </c>
      <c r="F2446" s="20">
        <v>2034</v>
      </c>
      <c r="G2446" s="20">
        <v>34</v>
      </c>
      <c r="H2446" s="11">
        <v>1280.11019942794</v>
      </c>
      <c r="I2446" s="10">
        <v>4303715.6638469798</v>
      </c>
      <c r="J2446" s="33">
        <f t="shared" si="152"/>
        <v>2.9744302352067623E-4</v>
      </c>
      <c r="K2446" s="33">
        <f t="shared" si="153"/>
        <v>2.9739879173018569E-4</v>
      </c>
      <c r="L2446" s="33">
        <f t="shared" si="154"/>
        <v>0.99906041907526077</v>
      </c>
      <c r="M2446" s="33">
        <f t="shared" si="155"/>
        <v>0.99876329971376232</v>
      </c>
    </row>
    <row r="2447" spans="1:13" ht="27.6">
      <c r="A2447" t="s">
        <v>164</v>
      </c>
      <c r="B2447" t="s">
        <v>242</v>
      </c>
      <c r="C2447" s="14" t="s">
        <v>244</v>
      </c>
      <c r="D2447" t="s">
        <v>465</v>
      </c>
      <c r="E2447" t="s">
        <v>483</v>
      </c>
      <c r="F2447" s="20">
        <v>2034</v>
      </c>
      <c r="G2447" s="20">
        <v>35</v>
      </c>
      <c r="H2447" s="11">
        <v>1738.75267262037</v>
      </c>
      <c r="I2447" s="10">
        <v>4323325.8227353897</v>
      </c>
      <c r="J2447" s="33">
        <f t="shared" si="152"/>
        <v>4.021794201761672E-4</v>
      </c>
      <c r="K2447" s="33">
        <f t="shared" si="153"/>
        <v>4.0209855687400875E-4</v>
      </c>
      <c r="L2447" s="33">
        <f t="shared" si="154"/>
        <v>0.99876329971376232</v>
      </c>
      <c r="M2447" s="33">
        <f t="shared" si="155"/>
        <v>0.99836169843228872</v>
      </c>
    </row>
    <row r="2448" spans="1:13" ht="27.6">
      <c r="A2448" t="s">
        <v>164</v>
      </c>
      <c r="B2448" t="s">
        <v>242</v>
      </c>
      <c r="C2448" s="14" t="s">
        <v>244</v>
      </c>
      <c r="D2448" t="s">
        <v>465</v>
      </c>
      <c r="E2448" t="s">
        <v>483</v>
      </c>
      <c r="F2448" s="20">
        <v>2034</v>
      </c>
      <c r="G2448" s="20">
        <v>36</v>
      </c>
      <c r="H2448" s="11">
        <v>1969.9812317201599</v>
      </c>
      <c r="I2448" s="10">
        <v>4381569.9630113002</v>
      </c>
      <c r="J2448" s="33">
        <f t="shared" si="152"/>
        <v>4.4960624806873116E-4</v>
      </c>
      <c r="K2448" s="33">
        <f t="shared" si="153"/>
        <v>4.495051903254943E-4</v>
      </c>
      <c r="L2448" s="33">
        <f t="shared" si="154"/>
        <v>0.99836169843228872</v>
      </c>
      <c r="M2448" s="33">
        <f t="shared" si="155"/>
        <v>0.99791292966702128</v>
      </c>
    </row>
    <row r="2449" spans="1:13" ht="27.6">
      <c r="A2449" t="s">
        <v>164</v>
      </c>
      <c r="B2449" t="s">
        <v>242</v>
      </c>
      <c r="C2449" s="14" t="s">
        <v>244</v>
      </c>
      <c r="D2449" t="s">
        <v>465</v>
      </c>
      <c r="E2449" t="s">
        <v>483</v>
      </c>
      <c r="F2449" s="20">
        <v>2034</v>
      </c>
      <c r="G2449" s="20">
        <v>37</v>
      </c>
      <c r="H2449" s="11">
        <v>2382.83831550476</v>
      </c>
      <c r="I2449" s="10">
        <v>4519118.9309679</v>
      </c>
      <c r="J2449" s="33">
        <f t="shared" si="152"/>
        <v>5.2727939934840489E-4</v>
      </c>
      <c r="K2449" s="33">
        <f t="shared" si="153"/>
        <v>5.2714041199541928E-4</v>
      </c>
      <c r="L2449" s="33">
        <f t="shared" si="154"/>
        <v>0.99791292966702128</v>
      </c>
      <c r="M2449" s="33">
        <f t="shared" si="155"/>
        <v>0.997386889434141</v>
      </c>
    </row>
    <row r="2450" spans="1:13" ht="27.6">
      <c r="A2450" t="s">
        <v>164</v>
      </c>
      <c r="B2450" t="s">
        <v>242</v>
      </c>
      <c r="C2450" s="14" t="s">
        <v>244</v>
      </c>
      <c r="D2450" t="s">
        <v>465</v>
      </c>
      <c r="E2450" t="s">
        <v>483</v>
      </c>
      <c r="F2450" s="20">
        <v>2034</v>
      </c>
      <c r="G2450" s="20">
        <v>38</v>
      </c>
      <c r="H2450" s="11">
        <v>2535.2960520864599</v>
      </c>
      <c r="I2450" s="10">
        <v>4474737.7851453098</v>
      </c>
      <c r="J2450" s="33">
        <f t="shared" si="152"/>
        <v>5.6657980284405209E-4</v>
      </c>
      <c r="K2450" s="33">
        <f t="shared" si="153"/>
        <v>5.6641932681644747E-4</v>
      </c>
      <c r="L2450" s="33">
        <f t="shared" si="154"/>
        <v>0.997386889434141</v>
      </c>
      <c r="M2450" s="33">
        <f t="shared" si="155"/>
        <v>0.99682195022365216</v>
      </c>
    </row>
    <row r="2451" spans="1:13" ht="27.6">
      <c r="A2451" t="s">
        <v>164</v>
      </c>
      <c r="B2451" t="s">
        <v>242</v>
      </c>
      <c r="C2451" s="14" t="s">
        <v>244</v>
      </c>
      <c r="D2451" t="s">
        <v>465</v>
      </c>
      <c r="E2451" t="s">
        <v>483</v>
      </c>
      <c r="F2451" s="20">
        <v>2034</v>
      </c>
      <c r="G2451" s="20">
        <v>39</v>
      </c>
      <c r="H2451" s="11">
        <v>2683.9598411716102</v>
      </c>
      <c r="I2451" s="10">
        <v>4400159.2265749304</v>
      </c>
      <c r="J2451" s="33">
        <f t="shared" si="152"/>
        <v>6.0996879952928339E-4</v>
      </c>
      <c r="K2451" s="33">
        <f t="shared" si="153"/>
        <v>6.097828063796884E-4</v>
      </c>
      <c r="L2451" s="33">
        <f t="shared" si="154"/>
        <v>0.99682195022365216</v>
      </c>
      <c r="M2451" s="33">
        <f t="shared" si="155"/>
        <v>0.99621410533738386</v>
      </c>
    </row>
    <row r="2452" spans="1:13" ht="27.6">
      <c r="A2452" t="s">
        <v>164</v>
      </c>
      <c r="B2452" t="s">
        <v>242</v>
      </c>
      <c r="C2452" s="14" t="s">
        <v>244</v>
      </c>
      <c r="D2452" t="s">
        <v>465</v>
      </c>
      <c r="E2452" t="s">
        <v>483</v>
      </c>
      <c r="F2452" s="20">
        <v>2034</v>
      </c>
      <c r="G2452" s="20">
        <v>40</v>
      </c>
      <c r="H2452" s="11">
        <v>3553.7189158801302</v>
      </c>
      <c r="I2452" s="10">
        <v>4341033.5983862597</v>
      </c>
      <c r="J2452" s="33">
        <f t="shared" si="152"/>
        <v>8.1863428037073785E-4</v>
      </c>
      <c r="K2452" s="33">
        <f t="shared" si="153"/>
        <v>8.1829929074583863E-4</v>
      </c>
      <c r="L2452" s="33">
        <f t="shared" si="154"/>
        <v>0.99621410533738386</v>
      </c>
      <c r="M2452" s="33">
        <f t="shared" si="155"/>
        <v>0.99539890404155529</v>
      </c>
    </row>
    <row r="2453" spans="1:13" ht="27.6">
      <c r="A2453" t="s">
        <v>164</v>
      </c>
      <c r="B2453" t="s">
        <v>242</v>
      </c>
      <c r="C2453" s="14" t="s">
        <v>244</v>
      </c>
      <c r="D2453" t="s">
        <v>465</v>
      </c>
      <c r="E2453" t="s">
        <v>483</v>
      </c>
      <c r="F2453" s="20">
        <v>2034</v>
      </c>
      <c r="G2453" s="20">
        <v>41</v>
      </c>
      <c r="H2453" s="11">
        <v>3790.3411956899499</v>
      </c>
      <c r="I2453" s="10">
        <v>4284485.0058855601</v>
      </c>
      <c r="J2453" s="33">
        <f t="shared" si="152"/>
        <v>8.8466669634347907E-4</v>
      </c>
      <c r="K2453" s="33">
        <f t="shared" si="153"/>
        <v>8.8427549413139239E-4</v>
      </c>
      <c r="L2453" s="33">
        <f t="shared" si="154"/>
        <v>0.99539890404155529</v>
      </c>
      <c r="M2453" s="33">
        <f t="shared" si="155"/>
        <v>0.99451869718382613</v>
      </c>
    </row>
    <row r="2454" spans="1:13" ht="27.6">
      <c r="A2454" t="s">
        <v>164</v>
      </c>
      <c r="B2454" t="s">
        <v>242</v>
      </c>
      <c r="C2454" s="14" t="s">
        <v>244</v>
      </c>
      <c r="D2454" t="s">
        <v>465</v>
      </c>
      <c r="E2454" t="s">
        <v>483</v>
      </c>
      <c r="F2454" s="20">
        <v>2034</v>
      </c>
      <c r="G2454" s="20">
        <v>42</v>
      </c>
      <c r="H2454" s="11">
        <v>4138.6672409244702</v>
      </c>
      <c r="I2454" s="10">
        <v>4319027.7843225095</v>
      </c>
      <c r="J2454" s="33">
        <f t="shared" si="152"/>
        <v>9.582404762357112E-4</v>
      </c>
      <c r="K2454" s="33">
        <f t="shared" si="153"/>
        <v>9.577815104421239E-4</v>
      </c>
      <c r="L2454" s="33">
        <f t="shared" si="154"/>
        <v>0.99451869718382613</v>
      </c>
      <c r="M2454" s="33">
        <f t="shared" si="155"/>
        <v>0.99356616556387445</v>
      </c>
    </row>
    <row r="2455" spans="1:13" ht="27.6">
      <c r="A2455" t="s">
        <v>164</v>
      </c>
      <c r="B2455" t="s">
        <v>242</v>
      </c>
      <c r="C2455" s="14" t="s">
        <v>244</v>
      </c>
      <c r="D2455" t="s">
        <v>465</v>
      </c>
      <c r="E2455" t="s">
        <v>483</v>
      </c>
      <c r="F2455" s="20">
        <v>2034</v>
      </c>
      <c r="G2455" s="20">
        <v>43</v>
      </c>
      <c r="H2455" s="11">
        <v>4515.5791204253001</v>
      </c>
      <c r="I2455" s="10">
        <v>4333661.9454283901</v>
      </c>
      <c r="J2455" s="33">
        <f t="shared" si="152"/>
        <v>1.041977703219056E-3</v>
      </c>
      <c r="K2455" s="33">
        <f t="shared" si="153"/>
        <v>1.0414350329518429E-3</v>
      </c>
      <c r="L2455" s="33">
        <f t="shared" si="154"/>
        <v>0.99356616556387445</v>
      </c>
      <c r="M2455" s="33">
        <f t="shared" si="155"/>
        <v>0.99253143095150065</v>
      </c>
    </row>
    <row r="2456" spans="1:13" ht="27.6">
      <c r="A2456" t="s">
        <v>164</v>
      </c>
      <c r="B2456" t="s">
        <v>242</v>
      </c>
      <c r="C2456" s="14" t="s">
        <v>244</v>
      </c>
      <c r="D2456" t="s">
        <v>465</v>
      </c>
      <c r="E2456" t="s">
        <v>483</v>
      </c>
      <c r="F2456" s="20">
        <v>2034</v>
      </c>
      <c r="G2456" s="20">
        <v>44</v>
      </c>
      <c r="H2456" s="11">
        <v>6836.9166242684696</v>
      </c>
      <c r="I2456" s="10">
        <v>6379090.18272937</v>
      </c>
      <c r="J2456" s="33">
        <f t="shared" si="152"/>
        <v>1.0717698650473089E-3</v>
      </c>
      <c r="K2456" s="33">
        <f t="shared" si="153"/>
        <v>1.071195724859253E-3</v>
      </c>
      <c r="L2456" s="33">
        <f t="shared" si="154"/>
        <v>0.99253143095150065</v>
      </c>
      <c r="M2456" s="33">
        <f t="shared" si="155"/>
        <v>0.99146823552587693</v>
      </c>
    </row>
    <row r="2457" spans="1:13" ht="27.6">
      <c r="A2457" t="s">
        <v>164</v>
      </c>
      <c r="B2457" t="s">
        <v>242</v>
      </c>
      <c r="C2457" s="14" t="s">
        <v>244</v>
      </c>
      <c r="D2457" t="s">
        <v>465</v>
      </c>
      <c r="E2457" t="s">
        <v>483</v>
      </c>
      <c r="F2457" s="20">
        <v>2034</v>
      </c>
      <c r="G2457" s="20">
        <v>45</v>
      </c>
      <c r="H2457" s="11">
        <v>6277.9779032843098</v>
      </c>
      <c r="I2457" s="10">
        <v>4285126.2317246199</v>
      </c>
      <c r="J2457" s="33">
        <f t="shared" si="152"/>
        <v>1.4650625358025064E-3</v>
      </c>
      <c r="K2457" s="33">
        <f t="shared" si="153"/>
        <v>1.4639898555973696E-3</v>
      </c>
      <c r="L2457" s="33">
        <f t="shared" si="154"/>
        <v>0.99146823552587693</v>
      </c>
      <c r="M2457" s="33">
        <f t="shared" si="155"/>
        <v>0.99001673608691998</v>
      </c>
    </row>
    <row r="2458" spans="1:13" ht="27.6">
      <c r="A2458" t="s">
        <v>164</v>
      </c>
      <c r="B2458" t="s">
        <v>242</v>
      </c>
      <c r="C2458" s="14" t="s">
        <v>244</v>
      </c>
      <c r="D2458" t="s">
        <v>465</v>
      </c>
      <c r="E2458" t="s">
        <v>483</v>
      </c>
      <c r="F2458" s="20">
        <v>2034</v>
      </c>
      <c r="G2458" s="20">
        <v>46</v>
      </c>
      <c r="H2458" s="11">
        <v>6834.6051376991099</v>
      </c>
      <c r="I2458" s="10">
        <v>4263134.2232490201</v>
      </c>
      <c r="J2458" s="33">
        <f t="shared" si="152"/>
        <v>1.6031878847319802E-3</v>
      </c>
      <c r="K2458" s="33">
        <f t="shared" si="153"/>
        <v>1.6019034655152531E-3</v>
      </c>
      <c r="L2458" s="33">
        <f t="shared" si="154"/>
        <v>0.99001673608691998</v>
      </c>
      <c r="M2458" s="33">
        <f t="shared" si="155"/>
        <v>0.98843082484646427</v>
      </c>
    </row>
    <row r="2459" spans="1:13" ht="27.6">
      <c r="A2459" t="s">
        <v>164</v>
      </c>
      <c r="B2459" t="s">
        <v>242</v>
      </c>
      <c r="C2459" s="14" t="s">
        <v>244</v>
      </c>
      <c r="D2459" t="s">
        <v>465</v>
      </c>
      <c r="E2459" t="s">
        <v>483</v>
      </c>
      <c r="F2459" s="20">
        <v>2034</v>
      </c>
      <c r="G2459" s="20">
        <v>47</v>
      </c>
      <c r="H2459" s="11">
        <v>7253.6125342919104</v>
      </c>
      <c r="I2459" s="10">
        <v>4127600.0684708501</v>
      </c>
      <c r="J2459" s="33">
        <f t="shared" si="152"/>
        <v>1.7573438351499865E-3</v>
      </c>
      <c r="K2459" s="33">
        <f t="shared" si="153"/>
        <v>1.7558006105969914E-3</v>
      </c>
      <c r="L2459" s="33">
        <f t="shared" si="154"/>
        <v>0.98843082484646427</v>
      </c>
      <c r="M2459" s="33">
        <f t="shared" si="155"/>
        <v>0.98669533740066595</v>
      </c>
    </row>
    <row r="2460" spans="1:13" ht="27.6">
      <c r="A2460" t="s">
        <v>164</v>
      </c>
      <c r="B2460" t="s">
        <v>242</v>
      </c>
      <c r="C2460" s="14" t="s">
        <v>244</v>
      </c>
      <c r="D2460" t="s">
        <v>465</v>
      </c>
      <c r="E2460" t="s">
        <v>483</v>
      </c>
      <c r="F2460" s="20">
        <v>2034</v>
      </c>
      <c r="G2460" s="20">
        <v>48</v>
      </c>
      <c r="H2460" s="11">
        <v>7873.0997263846502</v>
      </c>
      <c r="I2460" s="10">
        <v>4087981.4109682199</v>
      </c>
      <c r="J2460" s="33">
        <f t="shared" si="152"/>
        <v>1.9259137786832407E-3</v>
      </c>
      <c r="K2460" s="33">
        <f t="shared" si="153"/>
        <v>1.9240603967506376E-3</v>
      </c>
      <c r="L2460" s="33">
        <f t="shared" si="154"/>
        <v>0.98669533740066595</v>
      </c>
      <c r="M2460" s="33">
        <f t="shared" si="155"/>
        <v>0.98479687597831478</v>
      </c>
    </row>
    <row r="2461" spans="1:13" ht="27.6">
      <c r="A2461" t="s">
        <v>164</v>
      </c>
      <c r="B2461" t="s">
        <v>242</v>
      </c>
      <c r="C2461" s="14" t="s">
        <v>244</v>
      </c>
      <c r="D2461" t="s">
        <v>465</v>
      </c>
      <c r="E2461" t="s">
        <v>483</v>
      </c>
      <c r="F2461" s="20">
        <v>2034</v>
      </c>
      <c r="G2461" s="20">
        <v>49</v>
      </c>
      <c r="H2461" s="11">
        <v>8736.4415510404106</v>
      </c>
      <c r="I2461" s="10">
        <v>4139814.5426324802</v>
      </c>
      <c r="J2461" s="33">
        <f t="shared" si="152"/>
        <v>2.1103461184241762E-3</v>
      </c>
      <c r="K2461" s="33">
        <f t="shared" si="153"/>
        <v>2.1081209036540871E-3</v>
      </c>
      <c r="L2461" s="33">
        <f t="shared" si="154"/>
        <v>0.98479687597831478</v>
      </c>
      <c r="M2461" s="33">
        <f t="shared" si="155"/>
        <v>0.98272080509821169</v>
      </c>
    </row>
    <row r="2462" spans="1:13" ht="27.6">
      <c r="A2462" t="s">
        <v>164</v>
      </c>
      <c r="B2462" t="s">
        <v>242</v>
      </c>
      <c r="C2462" s="14" t="s">
        <v>244</v>
      </c>
      <c r="D2462" t="s">
        <v>465</v>
      </c>
      <c r="E2462" t="s">
        <v>483</v>
      </c>
      <c r="F2462" s="20">
        <v>2034</v>
      </c>
      <c r="G2462" s="20">
        <v>50</v>
      </c>
      <c r="H2462" s="11">
        <v>10306.0711567787</v>
      </c>
      <c r="I2462" s="10">
        <v>4215407.6339326901</v>
      </c>
      <c r="J2462" s="33">
        <f t="shared" si="152"/>
        <v>2.4448575444562244E-3</v>
      </c>
      <c r="K2462" s="33">
        <f t="shared" si="153"/>
        <v>2.4418713143813386E-3</v>
      </c>
      <c r="L2462" s="33">
        <f t="shared" si="154"/>
        <v>0.98272080509821169</v>
      </c>
      <c r="M2462" s="33">
        <f t="shared" si="155"/>
        <v>0.98032112735419663</v>
      </c>
    </row>
    <row r="2463" spans="1:13" ht="27.6">
      <c r="A2463" t="s">
        <v>164</v>
      </c>
      <c r="B2463" t="s">
        <v>242</v>
      </c>
      <c r="C2463" s="14" t="s">
        <v>244</v>
      </c>
      <c r="D2463" t="s">
        <v>465</v>
      </c>
      <c r="E2463" t="s">
        <v>483</v>
      </c>
      <c r="F2463" s="20">
        <v>2034</v>
      </c>
      <c r="G2463" s="20">
        <v>51</v>
      </c>
      <c r="H2463" s="11">
        <v>11177.4994088474</v>
      </c>
      <c r="I2463" s="10">
        <v>4182500.7715944299</v>
      </c>
      <c r="J2463" s="33">
        <f t="shared" si="152"/>
        <v>2.672444075745233E-3</v>
      </c>
      <c r="K2463" s="33">
        <f t="shared" si="153"/>
        <v>2.6688762760322948E-3</v>
      </c>
      <c r="L2463" s="33">
        <f t="shared" si="154"/>
        <v>0.98032112735419663</v>
      </c>
      <c r="M2463" s="33">
        <f t="shared" si="155"/>
        <v>0.97770477155450775</v>
      </c>
    </row>
    <row r="2464" spans="1:13" ht="27.6">
      <c r="A2464" t="s">
        <v>164</v>
      </c>
      <c r="B2464" t="s">
        <v>242</v>
      </c>
      <c r="C2464" s="14" t="s">
        <v>244</v>
      </c>
      <c r="D2464" t="s">
        <v>465</v>
      </c>
      <c r="E2464" t="s">
        <v>483</v>
      </c>
      <c r="F2464" s="20">
        <v>2034</v>
      </c>
      <c r="G2464" s="20">
        <v>52</v>
      </c>
      <c r="H2464" s="11">
        <v>11808.0124927815</v>
      </c>
      <c r="I2464" s="10">
        <v>4039891.47864273</v>
      </c>
      <c r="J2464" s="33">
        <f t="shared" si="152"/>
        <v>2.9228538823890884E-3</v>
      </c>
      <c r="K2464" s="33">
        <f t="shared" si="153"/>
        <v>2.9185865036341907E-3</v>
      </c>
      <c r="L2464" s="33">
        <f t="shared" si="154"/>
        <v>0.97770477155450775</v>
      </c>
      <c r="M2464" s="33">
        <f t="shared" si="155"/>
        <v>0.97485125560371</v>
      </c>
    </row>
    <row r="2465" spans="1:13" ht="27.6">
      <c r="A2465" t="s">
        <v>164</v>
      </c>
      <c r="B2465" t="s">
        <v>242</v>
      </c>
      <c r="C2465" s="14" t="s">
        <v>244</v>
      </c>
      <c r="D2465" t="s">
        <v>465</v>
      </c>
      <c r="E2465" t="s">
        <v>483</v>
      </c>
      <c r="F2465" s="20">
        <v>2034</v>
      </c>
      <c r="G2465" s="20">
        <v>53</v>
      </c>
      <c r="H2465" s="11">
        <v>12634.2426323133</v>
      </c>
      <c r="I2465" s="10">
        <v>3957881.2830711501</v>
      </c>
      <c r="J2465" s="33">
        <f t="shared" si="152"/>
        <v>3.1921732181187752E-3</v>
      </c>
      <c r="K2465" s="33">
        <f t="shared" si="153"/>
        <v>3.1870836502260191E-3</v>
      </c>
      <c r="L2465" s="33">
        <f t="shared" si="154"/>
        <v>0.97485125560371</v>
      </c>
      <c r="M2465" s="33">
        <f t="shared" si="155"/>
        <v>0.97174432310557313</v>
      </c>
    </row>
    <row r="2466" spans="1:13" ht="27.6">
      <c r="A2466" t="s">
        <v>164</v>
      </c>
      <c r="B2466" t="s">
        <v>242</v>
      </c>
      <c r="C2466" s="14" t="s">
        <v>244</v>
      </c>
      <c r="D2466" t="s">
        <v>465</v>
      </c>
      <c r="E2466" t="s">
        <v>483</v>
      </c>
      <c r="F2466" s="20">
        <v>2034</v>
      </c>
      <c r="G2466" s="20">
        <v>54</v>
      </c>
      <c r="H2466" s="11">
        <v>13560.324498403201</v>
      </c>
      <c r="I2466" s="10">
        <v>3890781.16213171</v>
      </c>
      <c r="J2466" s="33">
        <f t="shared" si="152"/>
        <v>3.4852447190768421E-3</v>
      </c>
      <c r="K2466" s="33">
        <f t="shared" si="153"/>
        <v>3.4791783033950585E-3</v>
      </c>
      <c r="L2466" s="33">
        <f t="shared" si="154"/>
        <v>0.97174432310557313</v>
      </c>
      <c r="M2466" s="33">
        <f t="shared" si="155"/>
        <v>0.96836345134017687</v>
      </c>
    </row>
    <row r="2467" spans="1:13" ht="27.6">
      <c r="A2467" t="s">
        <v>164</v>
      </c>
      <c r="B2467" t="s">
        <v>242</v>
      </c>
      <c r="C2467" s="14" t="s">
        <v>244</v>
      </c>
      <c r="D2467" t="s">
        <v>465</v>
      </c>
      <c r="E2467" t="s">
        <v>483</v>
      </c>
      <c r="F2467" s="20">
        <v>2034</v>
      </c>
      <c r="G2467" s="20">
        <v>55</v>
      </c>
      <c r="H2467" s="11">
        <v>14564.1478897579</v>
      </c>
      <c r="I2467" s="10">
        <v>3817816.1808483899</v>
      </c>
      <c r="J2467" s="33">
        <f t="shared" si="152"/>
        <v>3.8147849974593264E-3</v>
      </c>
      <c r="K2467" s="33">
        <f t="shared" si="153"/>
        <v>3.8075179488504807E-3</v>
      </c>
      <c r="L2467" s="33">
        <f t="shared" si="154"/>
        <v>0.96836345134017687</v>
      </c>
      <c r="M2467" s="33">
        <f t="shared" si="155"/>
        <v>0.9646763901181884</v>
      </c>
    </row>
    <row r="2468" spans="1:13" ht="27.6">
      <c r="A2468" t="s">
        <v>164</v>
      </c>
      <c r="B2468" t="s">
        <v>242</v>
      </c>
      <c r="C2468" s="14" t="s">
        <v>244</v>
      </c>
      <c r="D2468" t="s">
        <v>465</v>
      </c>
      <c r="E2468" t="s">
        <v>483</v>
      </c>
      <c r="F2468" s="20">
        <v>2034</v>
      </c>
      <c r="G2468" s="20">
        <v>56</v>
      </c>
      <c r="H2468" s="11">
        <v>15510.433729341399</v>
      </c>
      <c r="I2468" s="10">
        <v>3725133.0852550501</v>
      </c>
      <c r="J2468" s="33">
        <f t="shared" si="152"/>
        <v>4.1637260667908302E-3</v>
      </c>
      <c r="K2468" s="33">
        <f t="shared" si="153"/>
        <v>4.1550697777175127E-3</v>
      </c>
      <c r="L2468" s="33">
        <f t="shared" si="154"/>
        <v>0.9646763901181884</v>
      </c>
      <c r="M2468" s="33">
        <f t="shared" si="155"/>
        <v>0.96066809240433071</v>
      </c>
    </row>
    <row r="2469" spans="1:13" ht="27.6">
      <c r="A2469" t="s">
        <v>164</v>
      </c>
      <c r="B2469" t="s">
        <v>242</v>
      </c>
      <c r="C2469" s="14" t="s">
        <v>244</v>
      </c>
      <c r="D2469" t="s">
        <v>465</v>
      </c>
      <c r="E2469" t="s">
        <v>483</v>
      </c>
      <c r="F2469" s="20">
        <v>2034</v>
      </c>
      <c r="G2469" s="20">
        <v>57</v>
      </c>
      <c r="H2469" s="11">
        <v>16613.292216841201</v>
      </c>
      <c r="I2469" s="10">
        <v>3648523.9472480002</v>
      </c>
      <c r="J2469" s="33">
        <f t="shared" si="152"/>
        <v>4.5534283060886128E-3</v>
      </c>
      <c r="K2469" s="33">
        <f t="shared" si="153"/>
        <v>4.5430771684334958E-3</v>
      </c>
      <c r="L2469" s="33">
        <f t="shared" si="154"/>
        <v>0.96066809240433071</v>
      </c>
      <c r="M2469" s="33">
        <f t="shared" si="155"/>
        <v>0.95630370312728608</v>
      </c>
    </row>
    <row r="2470" spans="1:13" ht="27.6">
      <c r="A2470" t="s">
        <v>164</v>
      </c>
      <c r="B2470" t="s">
        <v>242</v>
      </c>
      <c r="C2470" s="14" t="s">
        <v>244</v>
      </c>
      <c r="D2470" t="s">
        <v>465</v>
      </c>
      <c r="E2470" t="s">
        <v>483</v>
      </c>
      <c r="F2470" s="20">
        <v>2034</v>
      </c>
      <c r="G2470" s="20">
        <v>58</v>
      </c>
      <c r="H2470" s="11">
        <v>17716.764803580802</v>
      </c>
      <c r="I2470" s="10">
        <v>3560009.0811381098</v>
      </c>
      <c r="J2470" s="33">
        <f t="shared" si="152"/>
        <v>4.9766066321147917E-3</v>
      </c>
      <c r="K2470" s="33">
        <f t="shared" si="153"/>
        <v>4.9642438420792745E-3</v>
      </c>
      <c r="L2470" s="33">
        <f t="shared" si="154"/>
        <v>0.95630370312728608</v>
      </c>
      <c r="M2470" s="33">
        <f t="shared" si="155"/>
        <v>0.95155637835787887</v>
      </c>
    </row>
    <row r="2471" spans="1:13" ht="27.6">
      <c r="A2471" t="s">
        <v>164</v>
      </c>
      <c r="B2471" t="s">
        <v>242</v>
      </c>
      <c r="C2471" s="14" t="s">
        <v>244</v>
      </c>
      <c r="D2471" t="s">
        <v>465</v>
      </c>
      <c r="E2471" t="s">
        <v>483</v>
      </c>
      <c r="F2471" s="20">
        <v>2034</v>
      </c>
      <c r="G2471" s="20">
        <v>59</v>
      </c>
      <c r="H2471" s="11">
        <v>18886.672179303401</v>
      </c>
      <c r="I2471" s="10">
        <v>3470131.3531414401</v>
      </c>
      <c r="J2471" s="33">
        <f t="shared" si="152"/>
        <v>5.4426389831628928E-3</v>
      </c>
      <c r="K2471" s="33">
        <f t="shared" si="153"/>
        <v>5.427854657688469E-3</v>
      </c>
      <c r="L2471" s="33">
        <f t="shared" si="154"/>
        <v>0.95155637835787887</v>
      </c>
      <c r="M2471" s="33">
        <f t="shared" si="155"/>
        <v>0.94639146863755585</v>
      </c>
    </row>
    <row r="2472" spans="1:13" ht="27.6">
      <c r="A2472" t="s">
        <v>164</v>
      </c>
      <c r="B2472" t="s">
        <v>242</v>
      </c>
      <c r="C2472" s="14" t="s">
        <v>244</v>
      </c>
      <c r="D2472" t="s">
        <v>465</v>
      </c>
      <c r="E2472" t="s">
        <v>483</v>
      </c>
      <c r="F2472" s="20">
        <v>2034</v>
      </c>
      <c r="G2472" s="20">
        <v>60</v>
      </c>
      <c r="H2472" s="11">
        <v>20159.562126670899</v>
      </c>
      <c r="I2472" s="10">
        <v>3353471.88203459</v>
      </c>
      <c r="J2472" s="33">
        <f t="shared" si="152"/>
        <v>6.0115494734489499E-3</v>
      </c>
      <c r="K2472" s="33">
        <f t="shared" si="153"/>
        <v>5.9935162638523609E-3</v>
      </c>
      <c r="L2472" s="33">
        <f t="shared" si="154"/>
        <v>0.94639146863755585</v>
      </c>
      <c r="M2472" s="33">
        <f t="shared" si="155"/>
        <v>0.94071925597830552</v>
      </c>
    </row>
    <row r="2473" spans="1:13" ht="27.6">
      <c r="A2473" t="s">
        <v>164</v>
      </c>
      <c r="B2473" t="s">
        <v>242</v>
      </c>
      <c r="C2473" s="14" t="s">
        <v>244</v>
      </c>
      <c r="D2473" t="s">
        <v>465</v>
      </c>
      <c r="E2473" t="s">
        <v>483</v>
      </c>
      <c r="F2473" s="20">
        <v>2034</v>
      </c>
      <c r="G2473" s="20">
        <v>61</v>
      </c>
      <c r="H2473" s="11">
        <v>21637.071143614001</v>
      </c>
      <c r="I2473" s="10">
        <v>3292402.9664823399</v>
      </c>
      <c r="J2473" s="33">
        <f t="shared" si="152"/>
        <v>6.5718174123538167E-3</v>
      </c>
      <c r="K2473" s="33">
        <f t="shared" si="153"/>
        <v>6.5502702474861119E-3</v>
      </c>
      <c r="L2473" s="33">
        <f t="shared" si="154"/>
        <v>0.94071925597830552</v>
      </c>
      <c r="M2473" s="33">
        <f t="shared" si="155"/>
        <v>0.93455729062463355</v>
      </c>
    </row>
    <row r="2474" spans="1:13" ht="27.6">
      <c r="A2474" t="s">
        <v>164</v>
      </c>
      <c r="B2474" t="s">
        <v>242</v>
      </c>
      <c r="C2474" s="14" t="s">
        <v>244</v>
      </c>
      <c r="D2474" t="s">
        <v>465</v>
      </c>
      <c r="E2474" t="s">
        <v>483</v>
      </c>
      <c r="F2474" s="20">
        <v>2034</v>
      </c>
      <c r="G2474" s="20">
        <v>62</v>
      </c>
      <c r="H2474" s="11">
        <v>22176.177343582</v>
      </c>
      <c r="I2474" s="10">
        <v>3077299.5748921898</v>
      </c>
      <c r="J2474" s="33">
        <f t="shared" si="152"/>
        <v>7.2063758512555349E-3</v>
      </c>
      <c r="K2474" s="33">
        <f t="shared" si="153"/>
        <v>7.1804721859993759E-3</v>
      </c>
      <c r="L2474" s="33">
        <f t="shared" si="154"/>
        <v>0.93455729062463355</v>
      </c>
      <c r="M2474" s="33">
        <f t="shared" si="155"/>
        <v>0.92784672799308043</v>
      </c>
    </row>
    <row r="2475" spans="1:13" ht="27.6">
      <c r="A2475" t="s">
        <v>164</v>
      </c>
      <c r="B2475" t="s">
        <v>242</v>
      </c>
      <c r="C2475" s="14" t="s">
        <v>244</v>
      </c>
      <c r="D2475" t="s">
        <v>465</v>
      </c>
      <c r="E2475" t="s">
        <v>483</v>
      </c>
      <c r="F2475" s="20">
        <v>2034</v>
      </c>
      <c r="G2475" s="20">
        <v>63</v>
      </c>
      <c r="H2475" s="11">
        <v>23495.1963132247</v>
      </c>
      <c r="I2475" s="10">
        <v>2975913.5668848199</v>
      </c>
      <c r="J2475" s="33">
        <f t="shared" si="152"/>
        <v>7.8951205353115887E-3</v>
      </c>
      <c r="K2475" s="33">
        <f t="shared" si="153"/>
        <v>7.8640359305389707E-3</v>
      </c>
      <c r="L2475" s="33">
        <f t="shared" si="154"/>
        <v>0.92784672799308043</v>
      </c>
      <c r="M2475" s="33">
        <f t="shared" si="155"/>
        <v>0.92055010798610981</v>
      </c>
    </row>
    <row r="2476" spans="1:13" ht="27.6">
      <c r="A2476" t="s">
        <v>164</v>
      </c>
      <c r="B2476" t="s">
        <v>242</v>
      </c>
      <c r="C2476" s="14" t="s">
        <v>244</v>
      </c>
      <c r="D2476" t="s">
        <v>465</v>
      </c>
      <c r="E2476" t="s">
        <v>483</v>
      </c>
      <c r="F2476" s="20">
        <v>2034</v>
      </c>
      <c r="G2476" s="20">
        <v>64</v>
      </c>
      <c r="H2476" s="11">
        <v>24900.0118840662</v>
      </c>
      <c r="I2476" s="10">
        <v>2877877.5885653999</v>
      </c>
      <c r="J2476" s="33">
        <f t="shared" si="152"/>
        <v>8.6522136949121128E-3</v>
      </c>
      <c r="K2476" s="33">
        <f t="shared" si="153"/>
        <v>8.6148910128410749E-3</v>
      </c>
      <c r="L2476" s="33">
        <f t="shared" si="154"/>
        <v>0.92055010798610981</v>
      </c>
      <c r="M2476" s="33">
        <f t="shared" si="155"/>
        <v>0.91261966913395043</v>
      </c>
    </row>
    <row r="2477" spans="1:13" ht="27.6">
      <c r="A2477" t="s">
        <v>164</v>
      </c>
      <c r="B2477" t="s">
        <v>242</v>
      </c>
      <c r="C2477" s="14" t="s">
        <v>244</v>
      </c>
      <c r="D2477" t="s">
        <v>465</v>
      </c>
      <c r="E2477" t="s">
        <v>483</v>
      </c>
      <c r="F2477" s="20">
        <v>2034</v>
      </c>
      <c r="G2477" s="20">
        <v>65</v>
      </c>
      <c r="H2477" s="11">
        <v>25381.913122585702</v>
      </c>
      <c r="I2477" s="10">
        <v>2770641.9306334499</v>
      </c>
      <c r="J2477" s="33">
        <f t="shared" si="152"/>
        <v>9.1610225204318101E-3</v>
      </c>
      <c r="K2477" s="33">
        <f t="shared" si="153"/>
        <v>9.119188199473216E-3</v>
      </c>
      <c r="L2477" s="33">
        <f t="shared" si="154"/>
        <v>0.91261966913395043</v>
      </c>
      <c r="M2477" s="33">
        <f t="shared" si="155"/>
        <v>0.90429731861657692</v>
      </c>
    </row>
    <row r="2478" spans="1:13" ht="27.6">
      <c r="A2478" t="s">
        <v>164</v>
      </c>
      <c r="B2478" t="s">
        <v>242</v>
      </c>
      <c r="C2478" s="14" t="s">
        <v>244</v>
      </c>
      <c r="D2478" t="s">
        <v>465</v>
      </c>
      <c r="E2478" t="s">
        <v>483</v>
      </c>
      <c r="F2478" s="20">
        <v>2034</v>
      </c>
      <c r="G2478" s="20">
        <v>66</v>
      </c>
      <c r="H2478" s="11">
        <v>26541.732315704601</v>
      </c>
      <c r="I2478" s="10">
        <v>2645251.9954176401</v>
      </c>
      <c r="J2478" s="33">
        <f t="shared" si="152"/>
        <v>1.0033725468001816E-2</v>
      </c>
      <c r="K2478" s="33">
        <f t="shared" si="153"/>
        <v>9.9835555817816557E-3</v>
      </c>
      <c r="L2478" s="33">
        <f t="shared" si="154"/>
        <v>0.90429731861657692</v>
      </c>
      <c r="M2478" s="33">
        <f t="shared" si="155"/>
        <v>0.89526921607371224</v>
      </c>
    </row>
    <row r="2479" spans="1:13" ht="27.6">
      <c r="A2479" t="s">
        <v>164</v>
      </c>
      <c r="B2479" t="s">
        <v>242</v>
      </c>
      <c r="C2479" s="14" t="s">
        <v>244</v>
      </c>
      <c r="D2479" t="s">
        <v>465</v>
      </c>
      <c r="E2479" t="s">
        <v>483</v>
      </c>
      <c r="F2479" s="20">
        <v>2034</v>
      </c>
      <c r="G2479" s="20">
        <v>67</v>
      </c>
      <c r="H2479" s="11">
        <v>27450.857613695502</v>
      </c>
      <c r="I2479" s="10">
        <v>2491135.5496857101</v>
      </c>
      <c r="J2479" s="33">
        <f t="shared" si="152"/>
        <v>1.1019415469848194E-2</v>
      </c>
      <c r="K2479" s="33">
        <f t="shared" si="153"/>
        <v>1.0958924108234847E-2</v>
      </c>
      <c r="L2479" s="33">
        <f t="shared" si="154"/>
        <v>0.89526921607371224</v>
      </c>
      <c r="M2479" s="33">
        <f t="shared" si="155"/>
        <v>0.88545802867832157</v>
      </c>
    </row>
    <row r="2480" spans="1:13" ht="27.6">
      <c r="A2480" t="s">
        <v>164</v>
      </c>
      <c r="B2480" t="s">
        <v>242</v>
      </c>
      <c r="C2480" s="14" t="s">
        <v>244</v>
      </c>
      <c r="D2480" t="s">
        <v>465</v>
      </c>
      <c r="E2480" t="s">
        <v>483</v>
      </c>
      <c r="F2480" s="20">
        <v>2034</v>
      </c>
      <c r="G2480" s="20">
        <v>68</v>
      </c>
      <c r="H2480" s="11">
        <v>28674.5772345152</v>
      </c>
      <c r="I2480" s="10">
        <v>2369953.4258096898</v>
      </c>
      <c r="J2480" s="33">
        <f t="shared" si="152"/>
        <v>1.2099215504506629E-2</v>
      </c>
      <c r="K2480" s="33">
        <f t="shared" si="153"/>
        <v>1.2026314308561825E-2</v>
      </c>
      <c r="L2480" s="33">
        <f t="shared" si="154"/>
        <v>0.88545802867832157</v>
      </c>
      <c r="M2480" s="33">
        <f t="shared" si="155"/>
        <v>0.87480923211839656</v>
      </c>
    </row>
    <row r="2481" spans="1:13" ht="27.6">
      <c r="A2481" t="s">
        <v>164</v>
      </c>
      <c r="B2481" t="s">
        <v>242</v>
      </c>
      <c r="C2481" s="14" t="s">
        <v>244</v>
      </c>
      <c r="D2481" t="s">
        <v>465</v>
      </c>
      <c r="E2481" t="s">
        <v>483</v>
      </c>
      <c r="F2481" s="20">
        <v>2034</v>
      </c>
      <c r="G2481" s="20">
        <v>69</v>
      </c>
      <c r="H2481" s="11">
        <v>29642.8176825507</v>
      </c>
      <c r="I2481" s="10">
        <v>2229783.0064969901</v>
      </c>
      <c r="J2481" s="33">
        <f t="shared" si="152"/>
        <v>1.3294036951658289E-2</v>
      </c>
      <c r="K2481" s="33">
        <f t="shared" si="153"/>
        <v>1.3206061523459711E-2</v>
      </c>
      <c r="L2481" s="33">
        <f t="shared" si="154"/>
        <v>0.87480923211839656</v>
      </c>
      <c r="M2481" s="33">
        <f t="shared" si="155"/>
        <v>0.86325644757775044</v>
      </c>
    </row>
    <row r="2482" spans="1:13" ht="27.6">
      <c r="A2482" t="s">
        <v>164</v>
      </c>
      <c r="B2482" t="s">
        <v>242</v>
      </c>
      <c r="C2482" s="14" t="s">
        <v>244</v>
      </c>
      <c r="D2482" t="s">
        <v>465</v>
      </c>
      <c r="E2482" t="s">
        <v>483</v>
      </c>
      <c r="F2482" s="20">
        <v>2035</v>
      </c>
      <c r="G2482" s="20">
        <v>30</v>
      </c>
      <c r="H2482" s="11">
        <v>808.76044909437599</v>
      </c>
      <c r="I2482" s="10">
        <v>4552852.62019601</v>
      </c>
      <c r="J2482" s="33">
        <f t="shared" si="152"/>
        <v>1.7763817908508472E-4</v>
      </c>
      <c r="K2482" s="33">
        <f t="shared" si="153"/>
        <v>1.7762240235796867E-4</v>
      </c>
      <c r="L2482" s="33">
        <f t="shared" si="154"/>
        <v>1</v>
      </c>
      <c r="M2482" s="33">
        <f t="shared" si="155"/>
        <v>0.99982237759764203</v>
      </c>
    </row>
    <row r="2483" spans="1:13" ht="27.6">
      <c r="A2483" t="s">
        <v>164</v>
      </c>
      <c r="B2483" t="s">
        <v>242</v>
      </c>
      <c r="C2483" s="14" t="s">
        <v>244</v>
      </c>
      <c r="D2483" t="s">
        <v>465</v>
      </c>
      <c r="E2483" t="s">
        <v>483</v>
      </c>
      <c r="F2483" s="20">
        <v>2035</v>
      </c>
      <c r="G2483" s="20">
        <v>31</v>
      </c>
      <c r="H2483" s="11">
        <v>976.77296449004098</v>
      </c>
      <c r="I2483" s="10">
        <v>4424108.03798398</v>
      </c>
      <c r="J2483" s="33">
        <f t="shared" si="152"/>
        <v>2.2078415719141122E-4</v>
      </c>
      <c r="K2483" s="33">
        <f t="shared" si="153"/>
        <v>2.2075978616298286E-4</v>
      </c>
      <c r="L2483" s="33">
        <f t="shared" si="154"/>
        <v>0.99982237759764203</v>
      </c>
      <c r="M2483" s="33">
        <f t="shared" si="155"/>
        <v>0.99960165702336257</v>
      </c>
    </row>
    <row r="2484" spans="1:13" ht="27.6">
      <c r="A2484" t="s">
        <v>164</v>
      </c>
      <c r="B2484" t="s">
        <v>242</v>
      </c>
      <c r="C2484" s="14" t="s">
        <v>244</v>
      </c>
      <c r="D2484" t="s">
        <v>465</v>
      </c>
      <c r="E2484" t="s">
        <v>483</v>
      </c>
      <c r="F2484" s="20">
        <v>2035</v>
      </c>
      <c r="G2484" s="20">
        <v>32</v>
      </c>
      <c r="H2484" s="11">
        <v>1013.8653942631501</v>
      </c>
      <c r="I2484" s="10">
        <v>4358884.6747182803</v>
      </c>
      <c r="J2484" s="33">
        <f t="shared" si="152"/>
        <v>2.3259743487677323E-4</v>
      </c>
      <c r="K2484" s="33">
        <f t="shared" si="153"/>
        <v>2.3257038619062254E-4</v>
      </c>
      <c r="L2484" s="33">
        <f t="shared" si="154"/>
        <v>0.99960165702336257</v>
      </c>
      <c r="M2484" s="33">
        <f t="shared" si="155"/>
        <v>0.99936917927995184</v>
      </c>
    </row>
    <row r="2485" spans="1:13" ht="27.6">
      <c r="A2485" t="s">
        <v>164</v>
      </c>
      <c r="B2485" t="s">
        <v>242</v>
      </c>
      <c r="C2485" s="14" t="s">
        <v>244</v>
      </c>
      <c r="D2485" t="s">
        <v>465</v>
      </c>
      <c r="E2485" t="s">
        <v>483</v>
      </c>
      <c r="F2485" s="20">
        <v>2035</v>
      </c>
      <c r="G2485" s="20">
        <v>33</v>
      </c>
      <c r="H2485" s="11">
        <v>1215.7225122647801</v>
      </c>
      <c r="I2485" s="10">
        <v>4337737.4017747603</v>
      </c>
      <c r="J2485" s="33">
        <f t="shared" si="152"/>
        <v>2.8026650755008225E-4</v>
      </c>
      <c r="K2485" s="33">
        <f t="shared" si="153"/>
        <v>2.8022723656129234E-4</v>
      </c>
      <c r="L2485" s="33">
        <f t="shared" si="154"/>
        <v>0.99936917927995184</v>
      </c>
      <c r="M2485" s="33">
        <f t="shared" si="155"/>
        <v>0.99908912881653766</v>
      </c>
    </row>
    <row r="2486" spans="1:13" ht="27.6">
      <c r="A2486" t="s">
        <v>164</v>
      </c>
      <c r="B2486" t="s">
        <v>242</v>
      </c>
      <c r="C2486" s="14" t="s">
        <v>244</v>
      </c>
      <c r="D2486" t="s">
        <v>465</v>
      </c>
      <c r="E2486" t="s">
        <v>483</v>
      </c>
      <c r="F2486" s="20">
        <v>2035</v>
      </c>
      <c r="G2486" s="20">
        <v>34</v>
      </c>
      <c r="H2486" s="11">
        <v>1287.0053354373399</v>
      </c>
      <c r="I2486" s="10">
        <v>4317740.6704810802</v>
      </c>
      <c r="J2486" s="33">
        <f t="shared" si="152"/>
        <v>2.9807379221178249E-4</v>
      </c>
      <c r="K2486" s="33">
        <f t="shared" si="153"/>
        <v>2.980293726325689E-4</v>
      </c>
      <c r="L2486" s="33">
        <f t="shared" si="154"/>
        <v>0.99908912881653766</v>
      </c>
      <c r="M2486" s="33">
        <f t="shared" si="155"/>
        <v>0.99879137091027248</v>
      </c>
    </row>
    <row r="2487" spans="1:13" ht="27.6">
      <c r="A2487" t="s">
        <v>164</v>
      </c>
      <c r="B2487" t="s">
        <v>242</v>
      </c>
      <c r="C2487" s="14" t="s">
        <v>244</v>
      </c>
      <c r="D2487" t="s">
        <v>465</v>
      </c>
      <c r="E2487" t="s">
        <v>483</v>
      </c>
      <c r="F2487" s="20">
        <v>2035</v>
      </c>
      <c r="G2487" s="20">
        <v>35</v>
      </c>
      <c r="H2487" s="11">
        <v>1726.2830352035601</v>
      </c>
      <c r="I2487" s="10">
        <v>4297419.32351851</v>
      </c>
      <c r="J2487" s="33">
        <f t="shared" si="152"/>
        <v>4.0170225552720013E-4</v>
      </c>
      <c r="K2487" s="33">
        <f t="shared" si="153"/>
        <v>4.0162158397849534E-4</v>
      </c>
      <c r="L2487" s="33">
        <f t="shared" si="154"/>
        <v>0.99879137091027248</v>
      </c>
      <c r="M2487" s="33">
        <f t="shared" si="155"/>
        <v>0.9983902347378234</v>
      </c>
    </row>
    <row r="2488" spans="1:13" ht="27.6">
      <c r="A2488" t="s">
        <v>164</v>
      </c>
      <c r="B2488" t="s">
        <v>242</v>
      </c>
      <c r="C2488" s="14" t="s">
        <v>244</v>
      </c>
      <c r="D2488" t="s">
        <v>465</v>
      </c>
      <c r="E2488" t="s">
        <v>483</v>
      </c>
      <c r="F2488" s="20">
        <v>2035</v>
      </c>
      <c r="G2488" s="20">
        <v>36</v>
      </c>
      <c r="H2488" s="11">
        <v>1937.96481346156</v>
      </c>
      <c r="I2488" s="10">
        <v>4316213.15196482</v>
      </c>
      <c r="J2488" s="33">
        <f t="shared" si="152"/>
        <v>4.4899654980648084E-4</v>
      </c>
      <c r="K2488" s="33">
        <f t="shared" si="153"/>
        <v>4.4889576594009384E-4</v>
      </c>
      <c r="L2488" s="33">
        <f t="shared" si="154"/>
        <v>0.9983902347378234</v>
      </c>
      <c r="M2488" s="33">
        <f t="shared" si="155"/>
        <v>0.9979420615886937</v>
      </c>
    </row>
    <row r="2489" spans="1:13" ht="27.6">
      <c r="A2489" t="s">
        <v>164</v>
      </c>
      <c r="B2489" t="s">
        <v>242</v>
      </c>
      <c r="C2489" s="14" t="s">
        <v>244</v>
      </c>
      <c r="D2489" t="s">
        <v>465</v>
      </c>
      <c r="E2489" t="s">
        <v>483</v>
      </c>
      <c r="F2489" s="20">
        <v>2035</v>
      </c>
      <c r="G2489" s="20">
        <v>37</v>
      </c>
      <c r="H2489" s="11">
        <v>2112.1296066273098</v>
      </c>
      <c r="I2489" s="10">
        <v>4374258.4014612501</v>
      </c>
      <c r="J2489" s="33">
        <f t="shared" si="152"/>
        <v>4.8285432930110825E-4</v>
      </c>
      <c r="K2489" s="33">
        <f t="shared" si="153"/>
        <v>4.8273777390994699E-4</v>
      </c>
      <c r="L2489" s="33">
        <f t="shared" si="154"/>
        <v>0.9979420615886937</v>
      </c>
      <c r="M2489" s="33">
        <f t="shared" si="155"/>
        <v>0.99746031725939122</v>
      </c>
    </row>
    <row r="2490" spans="1:13" ht="27.6">
      <c r="A2490" t="s">
        <v>164</v>
      </c>
      <c r="B2490" t="s">
        <v>242</v>
      </c>
      <c r="C2490" s="14" t="s">
        <v>244</v>
      </c>
      <c r="D2490" t="s">
        <v>465</v>
      </c>
      <c r="E2490" t="s">
        <v>483</v>
      </c>
      <c r="F2490" s="20">
        <v>2035</v>
      </c>
      <c r="G2490" s="20">
        <v>38</v>
      </c>
      <c r="H2490" s="11">
        <v>2553.0437330528298</v>
      </c>
      <c r="I2490" s="10">
        <v>4510819.8020481402</v>
      </c>
      <c r="J2490" s="33">
        <f t="shared" si="152"/>
        <v>5.6598220392080811E-4</v>
      </c>
      <c r="K2490" s="33">
        <f t="shared" si="153"/>
        <v>5.6582206620636732E-4</v>
      </c>
      <c r="L2490" s="33">
        <f t="shared" si="154"/>
        <v>0.99746031725939122</v>
      </c>
      <c r="M2490" s="33">
        <f t="shared" si="155"/>
        <v>0.99689593220172068</v>
      </c>
    </row>
    <row r="2491" spans="1:13" ht="27.6">
      <c r="A2491" t="s">
        <v>164</v>
      </c>
      <c r="B2491" t="s">
        <v>242</v>
      </c>
      <c r="C2491" s="14" t="s">
        <v>244</v>
      </c>
      <c r="D2491" t="s">
        <v>465</v>
      </c>
      <c r="E2491" t="s">
        <v>483</v>
      </c>
      <c r="F2491" s="20">
        <v>2035</v>
      </c>
      <c r="G2491" s="20">
        <v>39</v>
      </c>
      <c r="H2491" s="11">
        <v>2720.8125834451898</v>
      </c>
      <c r="I2491" s="10">
        <v>4465922.1689041201</v>
      </c>
      <c r="J2491" s="33">
        <f t="shared" si="152"/>
        <v>6.0923869260194521E-4</v>
      </c>
      <c r="K2491" s="33">
        <f t="shared" si="153"/>
        <v>6.0905314439263503E-4</v>
      </c>
      <c r="L2491" s="33">
        <f t="shared" si="154"/>
        <v>0.99689593220172068</v>
      </c>
      <c r="M2491" s="33">
        <f t="shared" si="155"/>
        <v>0.99628876959958101</v>
      </c>
    </row>
    <row r="2492" spans="1:13" ht="27.6">
      <c r="A2492" t="s">
        <v>164</v>
      </c>
      <c r="B2492" t="s">
        <v>242</v>
      </c>
      <c r="C2492" s="14" t="s">
        <v>244</v>
      </c>
      <c r="D2492" t="s">
        <v>465</v>
      </c>
      <c r="E2492" t="s">
        <v>483</v>
      </c>
      <c r="F2492" s="20">
        <v>2035</v>
      </c>
      <c r="G2492" s="20">
        <v>40</v>
      </c>
      <c r="H2492" s="11">
        <v>3586.9955553907098</v>
      </c>
      <c r="I2492" s="10">
        <v>4390839.4048274299</v>
      </c>
      <c r="J2492" s="33">
        <f t="shared" si="152"/>
        <v>8.1692706671235835E-4</v>
      </c>
      <c r="K2492" s="33">
        <f t="shared" si="153"/>
        <v>8.1659347264306792E-4</v>
      </c>
      <c r="L2492" s="33">
        <f t="shared" si="154"/>
        <v>0.99628876959958101</v>
      </c>
      <c r="M2492" s="33">
        <f t="shared" si="155"/>
        <v>0.99547520669345846</v>
      </c>
    </row>
    <row r="2493" spans="1:13" ht="27.6">
      <c r="A2493" t="s">
        <v>164</v>
      </c>
      <c r="B2493" t="s">
        <v>242</v>
      </c>
      <c r="C2493" s="14" t="s">
        <v>244</v>
      </c>
      <c r="D2493" t="s">
        <v>465</v>
      </c>
      <c r="E2493" t="s">
        <v>483</v>
      </c>
      <c r="F2493" s="20">
        <v>2035</v>
      </c>
      <c r="G2493" s="20">
        <v>41</v>
      </c>
      <c r="H2493" s="11">
        <v>3822.0193358945698</v>
      </c>
      <c r="I2493" s="10">
        <v>4330335.4493991397</v>
      </c>
      <c r="J2493" s="33">
        <f t="shared" si="152"/>
        <v>8.8261507233230584E-4</v>
      </c>
      <c r="K2493" s="33">
        <f t="shared" si="153"/>
        <v>8.8222568221829611E-4</v>
      </c>
      <c r="L2493" s="33">
        <f t="shared" si="154"/>
        <v>0.99547520669345846</v>
      </c>
      <c r="M2493" s="33">
        <f t="shared" si="155"/>
        <v>0.99459697290010196</v>
      </c>
    </row>
    <row r="2494" spans="1:13" ht="27.6">
      <c r="A2494" t="s">
        <v>164</v>
      </c>
      <c r="B2494" t="s">
        <v>242</v>
      </c>
      <c r="C2494" s="14" t="s">
        <v>244</v>
      </c>
      <c r="D2494" t="s">
        <v>465</v>
      </c>
      <c r="E2494" t="s">
        <v>483</v>
      </c>
      <c r="F2494" s="20">
        <v>2035</v>
      </c>
      <c r="G2494" s="20">
        <v>42</v>
      </c>
      <c r="H2494" s="11">
        <v>4088.7181001465301</v>
      </c>
      <c r="I2494" s="10">
        <v>4273873.67741632</v>
      </c>
      <c r="J2494" s="33">
        <f t="shared" si="152"/>
        <v>9.5667733975195038E-4</v>
      </c>
      <c r="K2494" s="33">
        <f t="shared" si="153"/>
        <v>9.5621986988103647E-4</v>
      </c>
      <c r="L2494" s="33">
        <f t="shared" si="154"/>
        <v>0.99459697290010196</v>
      </c>
      <c r="M2494" s="33">
        <f t="shared" si="155"/>
        <v>0.99364591951209136</v>
      </c>
    </row>
    <row r="2495" spans="1:13" ht="27.6">
      <c r="A2495" t="s">
        <v>164</v>
      </c>
      <c r="B2495" t="s">
        <v>242</v>
      </c>
      <c r="C2495" s="14" t="s">
        <v>244</v>
      </c>
      <c r="D2495" t="s">
        <v>465</v>
      </c>
      <c r="E2495" t="s">
        <v>483</v>
      </c>
      <c r="F2495" s="20">
        <v>2035</v>
      </c>
      <c r="G2495" s="20">
        <v>43</v>
      </c>
      <c r="H2495" s="11">
        <v>4475.6173859097098</v>
      </c>
      <c r="I2495" s="10">
        <v>4307460.7654400803</v>
      </c>
      <c r="J2495" s="33">
        <f t="shared" si="152"/>
        <v>1.0390384566747062E-3</v>
      </c>
      <c r="K2495" s="33">
        <f t="shared" si="153"/>
        <v>1.0384988431267894E-3</v>
      </c>
      <c r="L2495" s="33">
        <f t="shared" si="154"/>
        <v>0.99364591951209136</v>
      </c>
      <c r="M2495" s="33">
        <f t="shared" si="155"/>
        <v>0.99261401937420035</v>
      </c>
    </row>
    <row r="2496" spans="1:13" ht="27.6">
      <c r="A2496" t="s">
        <v>164</v>
      </c>
      <c r="B2496" t="s">
        <v>242</v>
      </c>
      <c r="C2496" s="14" t="s">
        <v>244</v>
      </c>
      <c r="D2496" t="s">
        <v>465</v>
      </c>
      <c r="E2496" t="s">
        <v>483</v>
      </c>
      <c r="F2496" s="20">
        <v>2035</v>
      </c>
      <c r="G2496" s="20">
        <v>44</v>
      </c>
      <c r="H2496" s="11">
        <v>4894.4726906795204</v>
      </c>
      <c r="I2496" s="10">
        <v>4321066.9009115901</v>
      </c>
      <c r="J2496" s="33">
        <f t="shared" si="152"/>
        <v>1.1327000490658828E-3</v>
      </c>
      <c r="K2496" s="33">
        <f t="shared" si="153"/>
        <v>1.1320587865075726E-3</v>
      </c>
      <c r="L2496" s="33">
        <f t="shared" si="154"/>
        <v>0.99261401937420035</v>
      </c>
      <c r="M2496" s="33">
        <f t="shared" si="155"/>
        <v>0.99149032195195719</v>
      </c>
    </row>
    <row r="2497" spans="1:13" ht="27.6">
      <c r="A2497" t="s">
        <v>164</v>
      </c>
      <c r="B2497" t="s">
        <v>242</v>
      </c>
      <c r="C2497" s="14" t="s">
        <v>244</v>
      </c>
      <c r="D2497" t="s">
        <v>465</v>
      </c>
      <c r="E2497" t="s">
        <v>483</v>
      </c>
      <c r="F2497" s="20">
        <v>2035</v>
      </c>
      <c r="G2497" s="20">
        <v>45</v>
      </c>
      <c r="H2497" s="11">
        <v>8634.8034803833598</v>
      </c>
      <c r="I2497" s="10">
        <v>6359864.3177522402</v>
      </c>
      <c r="J2497" s="33">
        <f t="shared" si="152"/>
        <v>1.3577024680040892E-3</v>
      </c>
      <c r="K2497" s="33">
        <f t="shared" si="153"/>
        <v>1.3567812069882335E-3</v>
      </c>
      <c r="L2497" s="33">
        <f t="shared" si="154"/>
        <v>0.99149032195195719</v>
      </c>
      <c r="M2497" s="33">
        <f t="shared" si="155"/>
        <v>0.99014508651622202</v>
      </c>
    </row>
    <row r="2498" spans="1:13" ht="27.6">
      <c r="A2498" t="s">
        <v>164</v>
      </c>
      <c r="B2498" t="s">
        <v>242</v>
      </c>
      <c r="C2498" s="14" t="s">
        <v>244</v>
      </c>
      <c r="D2498" t="s">
        <v>465</v>
      </c>
      <c r="E2498" t="s">
        <v>483</v>
      </c>
      <c r="F2498" s="20">
        <v>2035</v>
      </c>
      <c r="G2498" s="20">
        <v>46</v>
      </c>
      <c r="H2498" s="11">
        <v>6813.4182553191404</v>
      </c>
      <c r="I2498" s="10">
        <v>4269320.0182229998</v>
      </c>
      <c r="J2498" s="33">
        <f t="shared" ref="J2498:J2561" si="156">IF(I2498&gt;0,H2498/I2498,0)</f>
        <v>1.5959024449413515E-3</v>
      </c>
      <c r="K2498" s="33">
        <f t="shared" ref="K2498:K2561" si="157">1-EXP(-J2498)</f>
        <v>1.5946296697995077E-3</v>
      </c>
      <c r="L2498" s="33">
        <f t="shared" ref="L2498:L2561" si="158">IF(G2498=30,1,M2497)</f>
        <v>0.99014508651622202</v>
      </c>
      <c r="M2498" s="33">
        <f t="shared" ref="M2498:M2561" si="159">L2498*(1-K2498)</f>
        <v>0.98856617178385708</v>
      </c>
    </row>
    <row r="2499" spans="1:13" ht="27.6">
      <c r="A2499" t="s">
        <v>164</v>
      </c>
      <c r="B2499" t="s">
        <v>242</v>
      </c>
      <c r="C2499" s="14" t="s">
        <v>244</v>
      </c>
      <c r="D2499" t="s">
        <v>465</v>
      </c>
      <c r="E2499" t="s">
        <v>483</v>
      </c>
      <c r="F2499" s="20">
        <v>2035</v>
      </c>
      <c r="G2499" s="20">
        <v>47</v>
      </c>
      <c r="H2499" s="11">
        <v>7426.0054110512801</v>
      </c>
      <c r="I2499" s="10">
        <v>4246948.5517240698</v>
      </c>
      <c r="J2499" s="33">
        <f t="shared" si="156"/>
        <v>1.748550829050344E-3</v>
      </c>
      <c r="K2499" s="33">
        <f t="shared" si="157"/>
        <v>1.7470230046721102E-3</v>
      </c>
      <c r="L2499" s="33">
        <f t="shared" si="158"/>
        <v>0.98856617178385708</v>
      </c>
      <c r="M2499" s="33">
        <f t="shared" si="159"/>
        <v>0.98683912394011009</v>
      </c>
    </row>
    <row r="2500" spans="1:13" ht="27.6">
      <c r="A2500" t="s">
        <v>164</v>
      </c>
      <c r="B2500" t="s">
        <v>242</v>
      </c>
      <c r="C2500" s="14" t="s">
        <v>244</v>
      </c>
      <c r="D2500" t="s">
        <v>465</v>
      </c>
      <c r="E2500" t="s">
        <v>483</v>
      </c>
      <c r="F2500" s="20">
        <v>2035</v>
      </c>
      <c r="G2500" s="20">
        <v>48</v>
      </c>
      <c r="H2500" s="11">
        <v>7879.7548163025403</v>
      </c>
      <c r="I2500" s="10">
        <v>4110438.1326446799</v>
      </c>
      <c r="J2500" s="33">
        <f t="shared" si="156"/>
        <v>1.917010927307805E-3</v>
      </c>
      <c r="K2500" s="33">
        <f t="shared" si="157"/>
        <v>1.9151746354446608E-3</v>
      </c>
      <c r="L2500" s="33">
        <f t="shared" si="158"/>
        <v>0.98683912394011009</v>
      </c>
      <c r="M2500" s="33">
        <f t="shared" si="159"/>
        <v>0.98494915468067556</v>
      </c>
    </row>
    <row r="2501" spans="1:13" ht="27.6">
      <c r="A2501" t="s">
        <v>164</v>
      </c>
      <c r="B2501" t="s">
        <v>242</v>
      </c>
      <c r="C2501" s="14" t="s">
        <v>244</v>
      </c>
      <c r="D2501" t="s">
        <v>465</v>
      </c>
      <c r="E2501" t="s">
        <v>483</v>
      </c>
      <c r="F2501" s="20">
        <v>2035</v>
      </c>
      <c r="G2501" s="20">
        <v>49</v>
      </c>
      <c r="H2501" s="11">
        <v>8546.8549379798806</v>
      </c>
      <c r="I2501" s="10">
        <v>4069363.2517348002</v>
      </c>
      <c r="J2501" s="33">
        <f t="shared" si="156"/>
        <v>2.1002929473883394E-3</v>
      </c>
      <c r="K2501" s="33">
        <f t="shared" si="157"/>
        <v>2.0980888754914551E-3</v>
      </c>
      <c r="L2501" s="33">
        <f t="shared" si="158"/>
        <v>0.98494915468067556</v>
      </c>
      <c r="M2501" s="33">
        <f t="shared" si="159"/>
        <v>0.98288264381631529</v>
      </c>
    </row>
    <row r="2502" spans="1:13" ht="27.6">
      <c r="A2502" t="s">
        <v>164</v>
      </c>
      <c r="B2502" t="s">
        <v>242</v>
      </c>
      <c r="C2502" s="14" t="s">
        <v>244</v>
      </c>
      <c r="D2502" t="s">
        <v>465</v>
      </c>
      <c r="E2502" t="s">
        <v>483</v>
      </c>
      <c r="F2502" s="20">
        <v>2035</v>
      </c>
      <c r="G2502" s="20">
        <v>50</v>
      </c>
      <c r="H2502" s="11">
        <v>10009.797433625499</v>
      </c>
      <c r="I2502" s="10">
        <v>4119161.3926375899</v>
      </c>
      <c r="J2502" s="33">
        <f t="shared" si="156"/>
        <v>2.4300571110218152E-3</v>
      </c>
      <c r="K2502" s="33">
        <f t="shared" si="157"/>
        <v>2.4271069124413014E-3</v>
      </c>
      <c r="L2502" s="33">
        <f t="shared" si="158"/>
        <v>0.98288264381631529</v>
      </c>
      <c r="M2502" s="33">
        <f t="shared" si="159"/>
        <v>0.9804970825573901</v>
      </c>
    </row>
    <row r="2503" spans="1:13" ht="27.6">
      <c r="A2503" t="s">
        <v>164</v>
      </c>
      <c r="B2503" t="s">
        <v>242</v>
      </c>
      <c r="C2503" s="14" t="s">
        <v>244</v>
      </c>
      <c r="D2503" t="s">
        <v>465</v>
      </c>
      <c r="E2503" t="s">
        <v>483</v>
      </c>
      <c r="F2503" s="20">
        <v>2035</v>
      </c>
      <c r="G2503" s="20">
        <v>51</v>
      </c>
      <c r="H2503" s="11">
        <v>11134.703707619599</v>
      </c>
      <c r="I2503" s="10">
        <v>4191548.33983484</v>
      </c>
      <c r="J2503" s="33">
        <f t="shared" si="156"/>
        <v>2.6564655360883519E-3</v>
      </c>
      <c r="K2503" s="33">
        <f t="shared" si="157"/>
        <v>2.6529402538040259E-3</v>
      </c>
      <c r="L2503" s="33">
        <f t="shared" si="158"/>
        <v>0.9804970825573901</v>
      </c>
      <c r="M2503" s="33">
        <f t="shared" si="159"/>
        <v>0.97789588237833613</v>
      </c>
    </row>
    <row r="2504" spans="1:13" ht="27.6">
      <c r="A2504" t="s">
        <v>164</v>
      </c>
      <c r="B2504" t="s">
        <v>242</v>
      </c>
      <c r="C2504" s="14" t="s">
        <v>244</v>
      </c>
      <c r="D2504" t="s">
        <v>465</v>
      </c>
      <c r="E2504" t="s">
        <v>483</v>
      </c>
      <c r="F2504" s="20">
        <v>2035</v>
      </c>
      <c r="G2504" s="20">
        <v>52</v>
      </c>
      <c r="H2504" s="11">
        <v>12068.573229650199</v>
      </c>
      <c r="I2504" s="10">
        <v>4157441.7156699998</v>
      </c>
      <c r="J2504" s="33">
        <f t="shared" si="156"/>
        <v>2.9028845273192886E-3</v>
      </c>
      <c r="K2504" s="33">
        <f t="shared" si="157"/>
        <v>2.8986752320476761E-3</v>
      </c>
      <c r="L2504" s="33">
        <f t="shared" si="158"/>
        <v>0.97789588237833613</v>
      </c>
      <c r="M2504" s="33">
        <f t="shared" si="159"/>
        <v>0.9750612798045647</v>
      </c>
    </row>
    <row r="2505" spans="1:13" ht="27.6">
      <c r="A2505" t="s">
        <v>164</v>
      </c>
      <c r="B2505" t="s">
        <v>242</v>
      </c>
      <c r="C2505" s="14" t="s">
        <v>244</v>
      </c>
      <c r="D2505" t="s">
        <v>465</v>
      </c>
      <c r="E2505" t="s">
        <v>483</v>
      </c>
      <c r="F2505" s="20">
        <v>2035</v>
      </c>
      <c r="G2505" s="20">
        <v>53</v>
      </c>
      <c r="H2505" s="11">
        <v>12733.937159720999</v>
      </c>
      <c r="I2505" s="10">
        <v>4013425.2146535702</v>
      </c>
      <c r="J2505" s="33">
        <f t="shared" si="156"/>
        <v>3.1728352912189905E-3</v>
      </c>
      <c r="K2505" s="33">
        <f t="shared" si="157"/>
        <v>3.1678071685338205E-3</v>
      </c>
      <c r="L2505" s="33">
        <f t="shared" si="158"/>
        <v>0.9750612798045647</v>
      </c>
      <c r="M2505" s="33">
        <f t="shared" si="159"/>
        <v>0.97197247369264006</v>
      </c>
    </row>
    <row r="2506" spans="1:13" ht="27.6">
      <c r="A2506" t="s">
        <v>164</v>
      </c>
      <c r="B2506" t="s">
        <v>242</v>
      </c>
      <c r="C2506" s="14" t="s">
        <v>244</v>
      </c>
      <c r="D2506" t="s">
        <v>465</v>
      </c>
      <c r="E2506" t="s">
        <v>483</v>
      </c>
      <c r="F2506" s="20">
        <v>2035</v>
      </c>
      <c r="G2506" s="20">
        <v>54</v>
      </c>
      <c r="H2506" s="11">
        <v>13609.1589106787</v>
      </c>
      <c r="I2506" s="10">
        <v>3929566.1935161701</v>
      </c>
      <c r="J2506" s="33">
        <f t="shared" si="156"/>
        <v>3.4632725956198346E-3</v>
      </c>
      <c r="K2506" s="33">
        <f t="shared" si="157"/>
        <v>3.4572823843241896E-3</v>
      </c>
      <c r="L2506" s="33">
        <f t="shared" si="158"/>
        <v>0.97197247369264006</v>
      </c>
      <c r="M2506" s="33">
        <f t="shared" si="159"/>
        <v>0.96861209038129448</v>
      </c>
    </row>
    <row r="2507" spans="1:13" ht="27.6">
      <c r="A2507" t="s">
        <v>164</v>
      </c>
      <c r="B2507" t="s">
        <v>242</v>
      </c>
      <c r="C2507" s="14" t="s">
        <v>244</v>
      </c>
      <c r="D2507" t="s">
        <v>465</v>
      </c>
      <c r="E2507" t="s">
        <v>483</v>
      </c>
      <c r="F2507" s="20">
        <v>2035</v>
      </c>
      <c r="G2507" s="20">
        <v>55</v>
      </c>
      <c r="H2507" s="11">
        <v>14603.3956309675</v>
      </c>
      <c r="I2507" s="10">
        <v>3860396.2758406</v>
      </c>
      <c r="J2507" s="33">
        <f t="shared" si="156"/>
        <v>3.782874758832269E-3</v>
      </c>
      <c r="K2507" s="33">
        <f t="shared" si="157"/>
        <v>3.7757287018311825E-3</v>
      </c>
      <c r="L2507" s="33">
        <f t="shared" si="158"/>
        <v>0.96861209038129448</v>
      </c>
      <c r="M2507" s="33">
        <f t="shared" si="159"/>
        <v>0.96495487391070112</v>
      </c>
    </row>
    <row r="2508" spans="1:13" ht="27.6">
      <c r="A2508" t="s">
        <v>164</v>
      </c>
      <c r="B2508" t="s">
        <v>242</v>
      </c>
      <c r="C2508" s="14" t="s">
        <v>244</v>
      </c>
      <c r="D2508" t="s">
        <v>465</v>
      </c>
      <c r="E2508" t="s">
        <v>483</v>
      </c>
      <c r="F2508" s="20">
        <v>2035</v>
      </c>
      <c r="G2508" s="20">
        <v>56</v>
      </c>
      <c r="H2508" s="11">
        <v>15623.1950401454</v>
      </c>
      <c r="I2508" s="10">
        <v>3784933.8248259299</v>
      </c>
      <c r="J2508" s="33">
        <f t="shared" si="156"/>
        <v>4.1277326799402927E-3</v>
      </c>
      <c r="K2508" s="33">
        <f t="shared" si="157"/>
        <v>4.1192253008226487E-3</v>
      </c>
      <c r="L2508" s="33">
        <f t="shared" si="158"/>
        <v>0.96495487391070112</v>
      </c>
      <c r="M2508" s="33">
        <f t="shared" si="159"/>
        <v>0.96098000737993605</v>
      </c>
    </row>
    <row r="2509" spans="1:13" ht="27.6">
      <c r="A2509" t="s">
        <v>164</v>
      </c>
      <c r="B2509" t="s">
        <v>242</v>
      </c>
      <c r="C2509" s="14" t="s">
        <v>244</v>
      </c>
      <c r="D2509" t="s">
        <v>465</v>
      </c>
      <c r="E2509" t="s">
        <v>483</v>
      </c>
      <c r="F2509" s="20">
        <v>2035</v>
      </c>
      <c r="G2509" s="20">
        <v>57</v>
      </c>
      <c r="H2509" s="11">
        <v>16637.446952610801</v>
      </c>
      <c r="I2509" s="10">
        <v>3690447.7991752499</v>
      </c>
      <c r="J2509" s="33">
        <f t="shared" si="156"/>
        <v>4.5082461148289316E-3</v>
      </c>
      <c r="K2509" s="33">
        <f t="shared" si="157"/>
        <v>4.4980992272619646E-3</v>
      </c>
      <c r="L2509" s="33">
        <f t="shared" si="158"/>
        <v>0.96098000737993605</v>
      </c>
      <c r="M2509" s="33">
        <f t="shared" si="159"/>
        <v>0.95665742395132614</v>
      </c>
    </row>
    <row r="2510" spans="1:13" ht="27.6">
      <c r="A2510" t="s">
        <v>164</v>
      </c>
      <c r="B2510" t="s">
        <v>242</v>
      </c>
      <c r="C2510" s="14" t="s">
        <v>244</v>
      </c>
      <c r="D2510" t="s">
        <v>465</v>
      </c>
      <c r="E2510" t="s">
        <v>483</v>
      </c>
      <c r="F2510" s="20">
        <v>2035</v>
      </c>
      <c r="G2510" s="20">
        <v>58</v>
      </c>
      <c r="H2510" s="11">
        <v>17816.7191248868</v>
      </c>
      <c r="I2510" s="10">
        <v>3611394.7593189799</v>
      </c>
      <c r="J2510" s="33">
        <f t="shared" si="156"/>
        <v>4.9334731626643315E-3</v>
      </c>
      <c r="K2510" s="33">
        <f t="shared" si="157"/>
        <v>4.921323572045555E-3</v>
      </c>
      <c r="L2510" s="33">
        <f t="shared" si="158"/>
        <v>0.95665742395132614</v>
      </c>
      <c r="M2510" s="33">
        <f t="shared" si="159"/>
        <v>0.95194940322046206</v>
      </c>
    </row>
    <row r="2511" spans="1:13" ht="27.6">
      <c r="A2511" t="s">
        <v>164</v>
      </c>
      <c r="B2511" t="s">
        <v>242</v>
      </c>
      <c r="C2511" s="14" t="s">
        <v>244</v>
      </c>
      <c r="D2511" t="s">
        <v>465</v>
      </c>
      <c r="E2511" t="s">
        <v>483</v>
      </c>
      <c r="F2511" s="20">
        <v>2035</v>
      </c>
      <c r="G2511" s="20">
        <v>59</v>
      </c>
      <c r="H2511" s="11">
        <v>18995.221025726099</v>
      </c>
      <c r="I2511" s="10">
        <v>3520434.2663409002</v>
      </c>
      <c r="J2511" s="33">
        <f t="shared" si="156"/>
        <v>5.3957039355458604E-3</v>
      </c>
      <c r="K2511" s="33">
        <f t="shared" si="157"/>
        <v>5.3811732712003568E-3</v>
      </c>
      <c r="L2511" s="33">
        <f t="shared" si="158"/>
        <v>0.95194940322046206</v>
      </c>
      <c r="M2511" s="33">
        <f t="shared" si="159"/>
        <v>0.94682679853631702</v>
      </c>
    </row>
    <row r="2512" spans="1:13" ht="27.6">
      <c r="A2512" t="s">
        <v>164</v>
      </c>
      <c r="B2512" t="s">
        <v>242</v>
      </c>
      <c r="C2512" s="14" t="s">
        <v>244</v>
      </c>
      <c r="D2512" t="s">
        <v>465</v>
      </c>
      <c r="E2512" t="s">
        <v>483</v>
      </c>
      <c r="F2512" s="20">
        <v>2035</v>
      </c>
      <c r="G2512" s="20">
        <v>60</v>
      </c>
      <c r="H2512" s="11">
        <v>20387.023034463</v>
      </c>
      <c r="I2512" s="10">
        <v>3427964.3086686302</v>
      </c>
      <c r="J2512" s="33">
        <f t="shared" si="156"/>
        <v>5.9472681739737871E-3</v>
      </c>
      <c r="K2512" s="33">
        <f t="shared" si="157"/>
        <v>5.9296181816872462E-3</v>
      </c>
      <c r="L2512" s="33">
        <f t="shared" si="158"/>
        <v>0.94682679853631702</v>
      </c>
      <c r="M2512" s="33">
        <f t="shared" si="159"/>
        <v>0.94121247713680734</v>
      </c>
    </row>
    <row r="2513" spans="1:13" ht="27.6">
      <c r="A2513" t="s">
        <v>164</v>
      </c>
      <c r="B2513" t="s">
        <v>242</v>
      </c>
      <c r="C2513" s="14" t="s">
        <v>244</v>
      </c>
      <c r="D2513" t="s">
        <v>465</v>
      </c>
      <c r="E2513" t="s">
        <v>483</v>
      </c>
      <c r="F2513" s="20">
        <v>2035</v>
      </c>
      <c r="G2513" s="20">
        <v>61</v>
      </c>
      <c r="H2513" s="11">
        <v>21510.5625220252</v>
      </c>
      <c r="I2513" s="10">
        <v>3308455.5819433699</v>
      </c>
      <c r="J2513" s="33">
        <f t="shared" si="156"/>
        <v>6.5016930072822696E-3</v>
      </c>
      <c r="K2513" s="33">
        <f t="shared" si="157"/>
        <v>6.4806027335507776E-3</v>
      </c>
      <c r="L2513" s="33">
        <f t="shared" si="158"/>
        <v>0.94121247713680734</v>
      </c>
      <c r="M2513" s="33">
        <f t="shared" si="159"/>
        <v>0.93511285298462243</v>
      </c>
    </row>
    <row r="2514" spans="1:13" ht="27.6">
      <c r="A2514" t="s">
        <v>164</v>
      </c>
      <c r="B2514" t="s">
        <v>242</v>
      </c>
      <c r="C2514" s="14" t="s">
        <v>244</v>
      </c>
      <c r="D2514" t="s">
        <v>465</v>
      </c>
      <c r="E2514" t="s">
        <v>483</v>
      </c>
      <c r="F2514" s="20">
        <v>2035</v>
      </c>
      <c r="G2514" s="20">
        <v>62</v>
      </c>
      <c r="H2514" s="11">
        <v>23105.744923529201</v>
      </c>
      <c r="I2514" s="10">
        <v>3244500.9535055701</v>
      </c>
      <c r="J2514" s="33">
        <f t="shared" si="156"/>
        <v>7.1215096727169245E-3</v>
      </c>
      <c r="K2514" s="33">
        <f t="shared" si="157"/>
        <v>7.0962118113179207E-3</v>
      </c>
      <c r="L2514" s="33">
        <f t="shared" si="158"/>
        <v>0.93511285298462243</v>
      </c>
      <c r="M2514" s="33">
        <f t="shared" si="159"/>
        <v>0.92847709411235779</v>
      </c>
    </row>
    <row r="2515" spans="1:13" ht="27.6">
      <c r="A2515" t="s">
        <v>164</v>
      </c>
      <c r="B2515" t="s">
        <v>242</v>
      </c>
      <c r="C2515" s="14" t="s">
        <v>244</v>
      </c>
      <c r="D2515" t="s">
        <v>465</v>
      </c>
      <c r="E2515" t="s">
        <v>483</v>
      </c>
      <c r="F2515" s="20">
        <v>2035</v>
      </c>
      <c r="G2515" s="20">
        <v>63</v>
      </c>
      <c r="H2515" s="11">
        <v>23658.745911555601</v>
      </c>
      <c r="I2515" s="10">
        <v>3028223.6156951501</v>
      </c>
      <c r="J2515" s="33">
        <f t="shared" si="156"/>
        <v>7.812747311305995E-3</v>
      </c>
      <c r="K2515" s="33">
        <f t="shared" si="157"/>
        <v>7.7823071264402355E-3</v>
      </c>
      <c r="L2515" s="33">
        <f t="shared" si="158"/>
        <v>0.92847709411235779</v>
      </c>
      <c r="M2515" s="33">
        <f t="shared" si="159"/>
        <v>0.92125140020611063</v>
      </c>
    </row>
    <row r="2516" spans="1:13" ht="27.6">
      <c r="A2516" t="s">
        <v>164</v>
      </c>
      <c r="B2516" t="s">
        <v>242</v>
      </c>
      <c r="C2516" s="14" t="s">
        <v>244</v>
      </c>
      <c r="D2516" t="s">
        <v>465</v>
      </c>
      <c r="E2516" t="s">
        <v>483</v>
      </c>
      <c r="F2516" s="20">
        <v>2035</v>
      </c>
      <c r="G2516" s="20">
        <v>64</v>
      </c>
      <c r="H2516" s="11">
        <v>25035.189369339201</v>
      </c>
      <c r="I2516" s="10">
        <v>2923936.8504688302</v>
      </c>
      <c r="J2516" s="33">
        <f t="shared" si="156"/>
        <v>8.5621511850794609E-3</v>
      </c>
      <c r="K2516" s="33">
        <f t="shared" si="157"/>
        <v>8.5256003609052167E-3</v>
      </c>
      <c r="L2516" s="33">
        <f t="shared" si="158"/>
        <v>0.92125140020611063</v>
      </c>
      <c r="M2516" s="33">
        <f t="shared" si="159"/>
        <v>0.91339717893602901</v>
      </c>
    </row>
    <row r="2517" spans="1:13" ht="27.6">
      <c r="A2517" t="s">
        <v>164</v>
      </c>
      <c r="B2517" t="s">
        <v>242</v>
      </c>
      <c r="C2517" s="14" t="s">
        <v>244</v>
      </c>
      <c r="D2517" t="s">
        <v>465</v>
      </c>
      <c r="E2517" t="s">
        <v>483</v>
      </c>
      <c r="F2517" s="20">
        <v>2035</v>
      </c>
      <c r="G2517" s="20">
        <v>65</v>
      </c>
      <c r="H2517" s="11">
        <v>25559.982562522098</v>
      </c>
      <c r="I2517" s="10">
        <v>2822809.8168000798</v>
      </c>
      <c r="J2517" s="33">
        <f t="shared" si="156"/>
        <v>9.0548014996974686E-3</v>
      </c>
      <c r="K2517" s="33">
        <f t="shared" si="157"/>
        <v>9.0139302380126685E-3</v>
      </c>
      <c r="L2517" s="33">
        <f t="shared" si="158"/>
        <v>0.91339717893602901</v>
      </c>
      <c r="M2517" s="33">
        <f t="shared" si="159"/>
        <v>0.90516388048550211</v>
      </c>
    </row>
    <row r="2518" spans="1:13" ht="27.6">
      <c r="A2518" t="s">
        <v>164</v>
      </c>
      <c r="B2518" t="s">
        <v>242</v>
      </c>
      <c r="C2518" s="14" t="s">
        <v>244</v>
      </c>
      <c r="D2518" t="s">
        <v>465</v>
      </c>
      <c r="E2518" t="s">
        <v>483</v>
      </c>
      <c r="F2518" s="20">
        <v>2035</v>
      </c>
      <c r="G2518" s="20">
        <v>66</v>
      </c>
      <c r="H2518" s="11">
        <v>26901.964849910699</v>
      </c>
      <c r="I2518" s="10">
        <v>2712926.2291407799</v>
      </c>
      <c r="J2518" s="33">
        <f t="shared" si="156"/>
        <v>9.916216873479421E-3</v>
      </c>
      <c r="K2518" s="33">
        <f t="shared" si="157"/>
        <v>9.8672133053692157E-3</v>
      </c>
      <c r="L2518" s="33">
        <f t="shared" si="158"/>
        <v>0.90516388048550211</v>
      </c>
      <c r="M2518" s="33">
        <f t="shared" si="159"/>
        <v>0.89623243540043596</v>
      </c>
    </row>
    <row r="2519" spans="1:13" ht="27.6">
      <c r="A2519" t="s">
        <v>164</v>
      </c>
      <c r="B2519" t="s">
        <v>242</v>
      </c>
      <c r="C2519" s="14" t="s">
        <v>244</v>
      </c>
      <c r="D2519" t="s">
        <v>465</v>
      </c>
      <c r="E2519" t="s">
        <v>483</v>
      </c>
      <c r="F2519" s="20">
        <v>2035</v>
      </c>
      <c r="G2519" s="20">
        <v>67</v>
      </c>
      <c r="H2519" s="11">
        <v>28124.187875971998</v>
      </c>
      <c r="I2519" s="10">
        <v>2584521.3977802801</v>
      </c>
      <c r="J2519" s="33">
        <f t="shared" si="156"/>
        <v>1.0881777918390035E-2</v>
      </c>
      <c r="K2519" s="33">
        <f t="shared" si="157"/>
        <v>1.0822785547583313E-2</v>
      </c>
      <c r="L2519" s="33">
        <f t="shared" si="158"/>
        <v>0.89623243540043596</v>
      </c>
      <c r="M2519" s="33">
        <f t="shared" si="159"/>
        <v>0.88653270395130868</v>
      </c>
    </row>
    <row r="2520" spans="1:13" ht="27.6">
      <c r="A2520" t="s">
        <v>164</v>
      </c>
      <c r="B2520" t="s">
        <v>242</v>
      </c>
      <c r="C2520" s="14" t="s">
        <v>244</v>
      </c>
      <c r="D2520" t="s">
        <v>465</v>
      </c>
      <c r="E2520" t="s">
        <v>483</v>
      </c>
      <c r="F2520" s="20">
        <v>2035</v>
      </c>
      <c r="G2520" s="20">
        <v>68</v>
      </c>
      <c r="H2520" s="11">
        <v>29041.266660594902</v>
      </c>
      <c r="I2520" s="10">
        <v>2428364.8555141101</v>
      </c>
      <c r="J2520" s="33">
        <f t="shared" si="156"/>
        <v>1.1959185867251634E-2</v>
      </c>
      <c r="K2520" s="33">
        <f t="shared" si="157"/>
        <v>1.1887959025042916E-2</v>
      </c>
      <c r="L2520" s="33">
        <f t="shared" si="158"/>
        <v>0.88653270395130868</v>
      </c>
      <c r="M2520" s="33">
        <f t="shared" si="159"/>
        <v>0.87599363949237496</v>
      </c>
    </row>
    <row r="2521" spans="1:13" ht="27.6">
      <c r="A2521" t="s">
        <v>164</v>
      </c>
      <c r="B2521" t="s">
        <v>242</v>
      </c>
      <c r="C2521" s="14" t="s">
        <v>244</v>
      </c>
      <c r="D2521" t="s">
        <v>465</v>
      </c>
      <c r="E2521" t="s">
        <v>483</v>
      </c>
      <c r="F2521" s="20">
        <v>2035</v>
      </c>
      <c r="G2521" s="20">
        <v>69</v>
      </c>
      <c r="H2521" s="11">
        <v>30287.336188187601</v>
      </c>
      <c r="I2521" s="10">
        <v>2304446.2753882599</v>
      </c>
      <c r="J2521" s="33">
        <f t="shared" si="156"/>
        <v>1.3142999475257761E-2</v>
      </c>
      <c r="K2521" s="33">
        <f t="shared" si="157"/>
        <v>1.3057007401168996E-2</v>
      </c>
      <c r="L2521" s="33">
        <f t="shared" si="158"/>
        <v>0.87599363949237496</v>
      </c>
      <c r="M2521" s="33">
        <f t="shared" si="159"/>
        <v>0.86455578405814604</v>
      </c>
    </row>
    <row r="2522" spans="1:13" ht="27.6">
      <c r="A2522" t="s">
        <v>164</v>
      </c>
      <c r="B2522" t="s">
        <v>242</v>
      </c>
      <c r="C2522" s="14" t="s">
        <v>244</v>
      </c>
      <c r="D2522" t="s">
        <v>465</v>
      </c>
      <c r="E2522" t="s">
        <v>483</v>
      </c>
      <c r="F2522" s="20">
        <v>2036</v>
      </c>
      <c r="G2522" s="20">
        <v>30</v>
      </c>
      <c r="H2522" s="11">
        <v>822.91207837396701</v>
      </c>
      <c r="I2522" s="10">
        <v>4608165.9518042197</v>
      </c>
      <c r="J2522" s="33">
        <f t="shared" si="156"/>
        <v>1.7857691909983731E-4</v>
      </c>
      <c r="K2522" s="33">
        <f t="shared" si="157"/>
        <v>1.7856097519086678E-4</v>
      </c>
      <c r="L2522" s="33">
        <f t="shared" si="158"/>
        <v>1</v>
      </c>
      <c r="M2522" s="33">
        <f t="shared" si="159"/>
        <v>0.99982143902480913</v>
      </c>
    </row>
    <row r="2523" spans="1:13" ht="27.6">
      <c r="A2523" t="s">
        <v>164</v>
      </c>
      <c r="B2523" t="s">
        <v>242</v>
      </c>
      <c r="C2523" s="14" t="s">
        <v>244</v>
      </c>
      <c r="D2523" t="s">
        <v>465</v>
      </c>
      <c r="E2523" t="s">
        <v>483</v>
      </c>
      <c r="F2523" s="20">
        <v>2036</v>
      </c>
      <c r="G2523" s="20">
        <v>31</v>
      </c>
      <c r="H2523" s="11">
        <v>1008.4759525793201</v>
      </c>
      <c r="I2523" s="10">
        <v>4547185.9510991499</v>
      </c>
      <c r="J2523" s="33">
        <f t="shared" si="156"/>
        <v>2.2178023142764821E-4</v>
      </c>
      <c r="K2523" s="33">
        <f t="shared" si="157"/>
        <v>2.2175564001014614E-4</v>
      </c>
      <c r="L2523" s="33">
        <f t="shared" si="158"/>
        <v>0.99982143902480913</v>
      </c>
      <c r="M2523" s="33">
        <f t="shared" si="159"/>
        <v>0.9995997229817023</v>
      </c>
    </row>
    <row r="2524" spans="1:13" ht="27.6">
      <c r="A2524" t="s">
        <v>164</v>
      </c>
      <c r="B2524" t="s">
        <v>242</v>
      </c>
      <c r="C2524" s="14" t="s">
        <v>244</v>
      </c>
      <c r="D2524" t="s">
        <v>465</v>
      </c>
      <c r="E2524" t="s">
        <v>483</v>
      </c>
      <c r="F2524" s="20">
        <v>2036</v>
      </c>
      <c r="G2524" s="20">
        <v>32</v>
      </c>
      <c r="H2524" s="11">
        <v>1032.2013202947401</v>
      </c>
      <c r="I2524" s="10">
        <v>4418689.5329126604</v>
      </c>
      <c r="J2524" s="33">
        <f t="shared" si="156"/>
        <v>2.335989692433416E-4</v>
      </c>
      <c r="K2524" s="33">
        <f t="shared" si="157"/>
        <v>2.3357168712856424E-4</v>
      </c>
      <c r="L2524" s="33">
        <f t="shared" si="158"/>
        <v>0.9995997229817023</v>
      </c>
      <c r="M2524" s="33">
        <f t="shared" si="159"/>
        <v>0.99936624478795222</v>
      </c>
    </row>
    <row r="2525" spans="1:13" ht="27.6">
      <c r="A2525" t="s">
        <v>164</v>
      </c>
      <c r="B2525" t="s">
        <v>242</v>
      </c>
      <c r="C2525" s="14" t="s">
        <v>244</v>
      </c>
      <c r="D2525" t="s">
        <v>465</v>
      </c>
      <c r="E2525" t="s">
        <v>483</v>
      </c>
      <c r="F2525" s="20">
        <v>2036</v>
      </c>
      <c r="G2525" s="20">
        <v>33</v>
      </c>
      <c r="H2525" s="11">
        <v>1077.8029606068999</v>
      </c>
      <c r="I2525" s="10">
        <v>4353320.0480756797</v>
      </c>
      <c r="J2525" s="33">
        <f t="shared" si="156"/>
        <v>2.4758183379678842E-4</v>
      </c>
      <c r="K2525" s="33">
        <f t="shared" si="157"/>
        <v>2.4755118794372866E-4</v>
      </c>
      <c r="L2525" s="33">
        <f t="shared" si="158"/>
        <v>0.99936624478795222</v>
      </c>
      <c r="M2525" s="33">
        <f t="shared" si="159"/>
        <v>0.99911885048686411</v>
      </c>
    </row>
    <row r="2526" spans="1:13" ht="27.6">
      <c r="A2526" t="s">
        <v>164</v>
      </c>
      <c r="B2526" t="s">
        <v>242</v>
      </c>
      <c r="C2526" s="14" t="s">
        <v>244</v>
      </c>
      <c r="D2526" t="s">
        <v>465</v>
      </c>
      <c r="E2526" t="s">
        <v>483</v>
      </c>
      <c r="F2526" s="20">
        <v>2036</v>
      </c>
      <c r="G2526" s="20">
        <v>34</v>
      </c>
      <c r="H2526" s="11">
        <v>1294.6152553237</v>
      </c>
      <c r="I2526" s="10">
        <v>4331767.9743975103</v>
      </c>
      <c r="J2526" s="33">
        <f t="shared" si="156"/>
        <v>2.9886532773117037E-4</v>
      </c>
      <c r="K2526" s="33">
        <f t="shared" si="157"/>
        <v>2.9882067193787165E-4</v>
      </c>
      <c r="L2526" s="33">
        <f t="shared" si="158"/>
        <v>0.99911885048686411</v>
      </c>
      <c r="M2526" s="33">
        <f t="shared" si="159"/>
        <v>0.99882029312061582</v>
      </c>
    </row>
    <row r="2527" spans="1:13" ht="27.6">
      <c r="A2527" t="s">
        <v>164</v>
      </c>
      <c r="B2527" t="s">
        <v>242</v>
      </c>
      <c r="C2527" s="14" t="s">
        <v>244</v>
      </c>
      <c r="D2527" t="s">
        <v>465</v>
      </c>
      <c r="E2527" t="s">
        <v>483</v>
      </c>
      <c r="F2527" s="20">
        <v>2036</v>
      </c>
      <c r="G2527" s="20">
        <v>35</v>
      </c>
      <c r="H2527" s="11">
        <v>1729.2293638066301</v>
      </c>
      <c r="I2527" s="10">
        <v>4311477.2186497301</v>
      </c>
      <c r="J2527" s="33">
        <f t="shared" si="156"/>
        <v>4.0107584387241425E-4</v>
      </c>
      <c r="K2527" s="33">
        <f t="shared" si="157"/>
        <v>4.0099542370808372E-4</v>
      </c>
      <c r="L2527" s="33">
        <f t="shared" si="158"/>
        <v>0.99882029312061582</v>
      </c>
      <c r="M2527" s="33">
        <f t="shared" si="159"/>
        <v>0.99841977075396771</v>
      </c>
    </row>
    <row r="2528" spans="1:13" ht="27.6">
      <c r="A2528" t="s">
        <v>164</v>
      </c>
      <c r="B2528" t="s">
        <v>242</v>
      </c>
      <c r="C2528" s="14" t="s">
        <v>244</v>
      </c>
      <c r="D2528" t="s">
        <v>465</v>
      </c>
      <c r="E2528" t="s">
        <v>483</v>
      </c>
      <c r="F2528" s="20">
        <v>2036</v>
      </c>
      <c r="G2528" s="20">
        <v>36</v>
      </c>
      <c r="H2528" s="11">
        <v>1923.93407179172</v>
      </c>
      <c r="I2528" s="10">
        <v>4290412.8414649097</v>
      </c>
      <c r="J2528" s="33">
        <f t="shared" si="156"/>
        <v>4.4842632699533313E-4</v>
      </c>
      <c r="K2528" s="33">
        <f t="shared" si="157"/>
        <v>4.4832579893705482E-4</v>
      </c>
      <c r="L2528" s="33">
        <f t="shared" si="158"/>
        <v>0.99841977075396771</v>
      </c>
      <c r="M2528" s="33">
        <f t="shared" si="159"/>
        <v>0.99797215341256984</v>
      </c>
    </row>
    <row r="2529" spans="1:13" ht="27.6">
      <c r="A2529" t="s">
        <v>164</v>
      </c>
      <c r="B2529" t="s">
        <v>242</v>
      </c>
      <c r="C2529" s="14" t="s">
        <v>244</v>
      </c>
      <c r="D2529" t="s">
        <v>465</v>
      </c>
      <c r="E2529" t="s">
        <v>483</v>
      </c>
      <c r="F2529" s="20">
        <v>2036</v>
      </c>
      <c r="G2529" s="20">
        <v>37</v>
      </c>
      <c r="H2529" s="11">
        <v>2077.1406126675602</v>
      </c>
      <c r="I2529" s="10">
        <v>4309075.41026014</v>
      </c>
      <c r="J2529" s="33">
        <f t="shared" si="156"/>
        <v>4.8203858482536111E-4</v>
      </c>
      <c r="K2529" s="33">
        <f t="shared" si="157"/>
        <v>4.8192242289235576E-4</v>
      </c>
      <c r="L2529" s="33">
        <f t="shared" si="158"/>
        <v>0.99797215341256984</v>
      </c>
      <c r="M2529" s="33">
        <f t="shared" si="159"/>
        <v>0.99749120825441817</v>
      </c>
    </row>
    <row r="2530" spans="1:13" ht="27.6">
      <c r="A2530" t="s">
        <v>164</v>
      </c>
      <c r="B2530" t="s">
        <v>242</v>
      </c>
      <c r="C2530" s="14" t="s">
        <v>244</v>
      </c>
      <c r="D2530" t="s">
        <v>465</v>
      </c>
      <c r="E2530" t="s">
        <v>483</v>
      </c>
      <c r="F2530" s="20">
        <v>2036</v>
      </c>
      <c r="G2530" s="20">
        <v>38</v>
      </c>
      <c r="H2530" s="11">
        <v>2268.8772340475898</v>
      </c>
      <c r="I2530" s="10">
        <v>4366515.4556092499</v>
      </c>
      <c r="J2530" s="33">
        <f t="shared" si="156"/>
        <v>5.1960819951592696E-4</v>
      </c>
      <c r="K2530" s="33">
        <f t="shared" si="157"/>
        <v>5.1947322655410133E-4</v>
      </c>
      <c r="L2530" s="33">
        <f t="shared" si="158"/>
        <v>0.99749120825441817</v>
      </c>
      <c r="M2530" s="33">
        <f t="shared" si="159"/>
        <v>0.99697303827800687</v>
      </c>
    </row>
    <row r="2531" spans="1:13" ht="27.6">
      <c r="A2531" t="s">
        <v>164</v>
      </c>
      <c r="B2531" t="s">
        <v>242</v>
      </c>
      <c r="C2531" s="14" t="s">
        <v>244</v>
      </c>
      <c r="D2531" t="s">
        <v>465</v>
      </c>
      <c r="E2531" t="s">
        <v>483</v>
      </c>
      <c r="F2531" s="20">
        <v>2036</v>
      </c>
      <c r="G2531" s="20">
        <v>39</v>
      </c>
      <c r="H2531" s="11">
        <v>2739.46622847771</v>
      </c>
      <c r="I2531" s="10">
        <v>4502013.8322047396</v>
      </c>
      <c r="J2531" s="33">
        <f t="shared" si="156"/>
        <v>6.0849795904250486E-4</v>
      </c>
      <c r="K2531" s="33">
        <f t="shared" si="157"/>
        <v>6.0831286170515142E-4</v>
      </c>
      <c r="L2531" s="33">
        <f t="shared" si="158"/>
        <v>0.99697303827800687</v>
      </c>
      <c r="M2531" s="33">
        <f t="shared" si="159"/>
        <v>0.99636656675604907</v>
      </c>
    </row>
    <row r="2532" spans="1:13" ht="27.6">
      <c r="A2532" t="s">
        <v>164</v>
      </c>
      <c r="B2532" t="s">
        <v>242</v>
      </c>
      <c r="C2532" s="14" t="s">
        <v>244</v>
      </c>
      <c r="D2532" t="s">
        <v>465</v>
      </c>
      <c r="E2532" t="s">
        <v>483</v>
      </c>
      <c r="F2532" s="20">
        <v>2036</v>
      </c>
      <c r="G2532" s="20">
        <v>40</v>
      </c>
      <c r="H2532" s="11">
        <v>3633.0810166452102</v>
      </c>
      <c r="I2532" s="10">
        <v>4456550.8138417797</v>
      </c>
      <c r="J2532" s="33">
        <f t="shared" si="156"/>
        <v>8.1522261686348965E-4</v>
      </c>
      <c r="K2532" s="33">
        <f t="shared" si="157"/>
        <v>8.1489041318538735E-4</v>
      </c>
      <c r="L2532" s="33">
        <f t="shared" si="158"/>
        <v>0.99636656675604907</v>
      </c>
      <c r="M2532" s="33">
        <f t="shared" si="159"/>
        <v>0.99555463719278114</v>
      </c>
    </row>
    <row r="2533" spans="1:13" ht="27.6">
      <c r="A2533" t="s">
        <v>164</v>
      </c>
      <c r="B2533" t="s">
        <v>242</v>
      </c>
      <c r="C2533" s="14" t="s">
        <v>244</v>
      </c>
      <c r="D2533" t="s">
        <v>465</v>
      </c>
      <c r="E2533" t="s">
        <v>483</v>
      </c>
      <c r="F2533" s="20">
        <v>2036</v>
      </c>
      <c r="G2533" s="20">
        <v>41</v>
      </c>
      <c r="H2533" s="11">
        <v>3857.0406637010601</v>
      </c>
      <c r="I2533" s="10">
        <v>4380117.2644647798</v>
      </c>
      <c r="J2533" s="33">
        <f t="shared" si="156"/>
        <v>8.8057931576230621E-4</v>
      </c>
      <c r="K2533" s="33">
        <f t="shared" si="157"/>
        <v>8.8019171957476328E-4</v>
      </c>
      <c r="L2533" s="33">
        <f t="shared" si="158"/>
        <v>0.99555463719278114</v>
      </c>
      <c r="M2533" s="33">
        <f t="shared" si="159"/>
        <v>0.99467835824473982</v>
      </c>
    </row>
    <row r="2534" spans="1:13" ht="27.6">
      <c r="A2534" t="s">
        <v>164</v>
      </c>
      <c r="B2534" t="s">
        <v>242</v>
      </c>
      <c r="C2534" s="14" t="s">
        <v>244</v>
      </c>
      <c r="D2534" t="s">
        <v>465</v>
      </c>
      <c r="E2534" t="s">
        <v>483</v>
      </c>
      <c r="F2534" s="20">
        <v>2036</v>
      </c>
      <c r="G2534" s="20">
        <v>42</v>
      </c>
      <c r="H2534" s="11">
        <v>4122.1263066097799</v>
      </c>
      <c r="I2534" s="10">
        <v>4319713.1492673103</v>
      </c>
      <c r="J2534" s="33">
        <f t="shared" si="156"/>
        <v>9.5425926772682947E-4</v>
      </c>
      <c r="K2534" s="33">
        <f t="shared" si="157"/>
        <v>9.5380410714374086E-4</v>
      </c>
      <c r="L2534" s="33">
        <f t="shared" si="158"/>
        <v>0.99467835824473982</v>
      </c>
      <c r="M2534" s="33">
        <f t="shared" si="159"/>
        <v>0.99372962994135905</v>
      </c>
    </row>
    <row r="2535" spans="1:13" ht="27.6">
      <c r="A2535" t="s">
        <v>164</v>
      </c>
      <c r="B2535" t="s">
        <v>242</v>
      </c>
      <c r="C2535" s="14" t="s">
        <v>244</v>
      </c>
      <c r="D2535" t="s">
        <v>465</v>
      </c>
      <c r="E2535" t="s">
        <v>483</v>
      </c>
      <c r="F2535" s="20">
        <v>2036</v>
      </c>
      <c r="G2535" s="20">
        <v>43</v>
      </c>
      <c r="H2535" s="11">
        <v>4420.6889764320604</v>
      </c>
      <c r="I2535" s="10">
        <v>4262530.6549385898</v>
      </c>
      <c r="J2535" s="33">
        <f t="shared" si="156"/>
        <v>1.037104324706786E-3</v>
      </c>
      <c r="K2535" s="33">
        <f t="shared" si="157"/>
        <v>1.036566717884102E-3</v>
      </c>
      <c r="L2535" s="33">
        <f t="shared" si="158"/>
        <v>0.99372962994135905</v>
      </c>
      <c r="M2535" s="33">
        <f t="shared" si="159"/>
        <v>0.99269956288038652</v>
      </c>
    </row>
    <row r="2536" spans="1:13" ht="27.6">
      <c r="A2536" t="s">
        <v>164</v>
      </c>
      <c r="B2536" t="s">
        <v>242</v>
      </c>
      <c r="C2536" s="14" t="s">
        <v>244</v>
      </c>
      <c r="D2536" t="s">
        <v>465</v>
      </c>
      <c r="E2536" t="s">
        <v>483</v>
      </c>
      <c r="F2536" s="20">
        <v>2036</v>
      </c>
      <c r="G2536" s="20">
        <v>44</v>
      </c>
      <c r="H2536" s="11">
        <v>4849.8330640443201</v>
      </c>
      <c r="I2536" s="10">
        <v>4295066.8651306704</v>
      </c>
      <c r="J2536" s="33">
        <f t="shared" si="156"/>
        <v>1.1291635768042394E-3</v>
      </c>
      <c r="K2536" s="33">
        <f t="shared" si="157"/>
        <v>1.1285263114941824E-3</v>
      </c>
      <c r="L2536" s="33">
        <f t="shared" si="158"/>
        <v>0.99269956288038652</v>
      </c>
      <c r="M2536" s="33">
        <f t="shared" si="159"/>
        <v>0.99157927530426726</v>
      </c>
    </row>
    <row r="2537" spans="1:13" ht="27.6">
      <c r="A2537" t="s">
        <v>164</v>
      </c>
      <c r="B2537" t="s">
        <v>242</v>
      </c>
      <c r="C2537" s="14" t="s">
        <v>244</v>
      </c>
      <c r="D2537" t="s">
        <v>465</v>
      </c>
      <c r="E2537" t="s">
        <v>483</v>
      </c>
      <c r="F2537" s="20">
        <v>2036</v>
      </c>
      <c r="G2537" s="20">
        <v>45</v>
      </c>
      <c r="H2537" s="11">
        <v>6259.6618012507797</v>
      </c>
      <c r="I2537" s="10">
        <v>4307538.8142927503</v>
      </c>
      <c r="J2537" s="33">
        <f t="shared" si="156"/>
        <v>1.4531875558452853E-3</v>
      </c>
      <c r="K2537" s="33">
        <f t="shared" si="157"/>
        <v>1.4521321900857753E-3</v>
      </c>
      <c r="L2537" s="33">
        <f t="shared" si="158"/>
        <v>0.99157927530426726</v>
      </c>
      <c r="M2537" s="33">
        <f t="shared" si="159"/>
        <v>0.99013937111957606</v>
      </c>
    </row>
    <row r="2538" spans="1:13" ht="27.6">
      <c r="A2538" t="s">
        <v>164</v>
      </c>
      <c r="B2538" t="s">
        <v>242</v>
      </c>
      <c r="C2538" s="14" t="s">
        <v>244</v>
      </c>
      <c r="D2538" t="s">
        <v>465</v>
      </c>
      <c r="E2538" t="s">
        <v>483</v>
      </c>
      <c r="F2538" s="20">
        <v>2036</v>
      </c>
      <c r="G2538" s="20">
        <v>46</v>
      </c>
      <c r="H2538" s="11">
        <v>9339.2850813190998</v>
      </c>
      <c r="I2538" s="10">
        <v>6337875.1734148404</v>
      </c>
      <c r="J2538" s="33">
        <f t="shared" si="156"/>
        <v>1.4735672170531409E-3</v>
      </c>
      <c r="K2538" s="33">
        <f t="shared" si="157"/>
        <v>1.4724820499691926E-3</v>
      </c>
      <c r="L2538" s="33">
        <f t="shared" si="158"/>
        <v>0.99013937111957606</v>
      </c>
      <c r="M2538" s="33">
        <f t="shared" si="159"/>
        <v>0.98868140866863474</v>
      </c>
    </row>
    <row r="2539" spans="1:13" ht="27.6">
      <c r="A2539" t="s">
        <v>164</v>
      </c>
      <c r="B2539" t="s">
        <v>242</v>
      </c>
      <c r="C2539" s="14" t="s">
        <v>244</v>
      </c>
      <c r="D2539" t="s">
        <v>465</v>
      </c>
      <c r="E2539" t="s">
        <v>483</v>
      </c>
      <c r="F2539" s="20">
        <v>2036</v>
      </c>
      <c r="G2539" s="20">
        <v>47</v>
      </c>
      <c r="H2539" s="11">
        <v>7402.83378262938</v>
      </c>
      <c r="I2539" s="10">
        <v>4253291.2839327501</v>
      </c>
      <c r="J2539" s="33">
        <f t="shared" si="156"/>
        <v>1.7404953689850386E-3</v>
      </c>
      <c r="K2539" s="33">
        <f t="shared" si="157"/>
        <v>1.7389815852921764E-3</v>
      </c>
      <c r="L2539" s="33">
        <f t="shared" si="158"/>
        <v>0.98868140866863474</v>
      </c>
      <c r="M2539" s="33">
        <f t="shared" si="159"/>
        <v>0.98696210990523925</v>
      </c>
    </row>
    <row r="2540" spans="1:13" ht="27.6">
      <c r="A2540" t="s">
        <v>164</v>
      </c>
      <c r="B2540" t="s">
        <v>242</v>
      </c>
      <c r="C2540" s="14" t="s">
        <v>244</v>
      </c>
      <c r="D2540" t="s">
        <v>465</v>
      </c>
      <c r="E2540" t="s">
        <v>483</v>
      </c>
      <c r="F2540" s="20">
        <v>2036</v>
      </c>
      <c r="G2540" s="20">
        <v>48</v>
      </c>
      <c r="H2540" s="11">
        <v>8067.8517255194902</v>
      </c>
      <c r="I2540" s="10">
        <v>4229495.0763759501</v>
      </c>
      <c r="J2540" s="33">
        <f t="shared" si="156"/>
        <v>1.9075212477685261E-3</v>
      </c>
      <c r="K2540" s="33">
        <f t="shared" si="157"/>
        <v>1.9057030853580903E-3</v>
      </c>
      <c r="L2540" s="33">
        <f t="shared" si="158"/>
        <v>0.98696210990523925</v>
      </c>
      <c r="M2540" s="33">
        <f t="shared" si="159"/>
        <v>0.98508125316726125</v>
      </c>
    </row>
    <row r="2541" spans="1:13" ht="27.6">
      <c r="A2541" t="s">
        <v>164</v>
      </c>
      <c r="B2541" t="s">
        <v>242</v>
      </c>
      <c r="C2541" s="14" t="s">
        <v>244</v>
      </c>
      <c r="D2541" t="s">
        <v>465</v>
      </c>
      <c r="E2541" t="s">
        <v>483</v>
      </c>
      <c r="F2541" s="20">
        <v>2036</v>
      </c>
      <c r="G2541" s="20">
        <v>49</v>
      </c>
      <c r="H2541" s="11">
        <v>8556.1232766105095</v>
      </c>
      <c r="I2541" s="10">
        <v>4091931.53075048</v>
      </c>
      <c r="J2541" s="33">
        <f t="shared" si="156"/>
        <v>2.0909742043120831E-3</v>
      </c>
      <c r="K2541" s="33">
        <f t="shared" si="157"/>
        <v>2.0887896406378559E-3</v>
      </c>
      <c r="L2541" s="33">
        <f t="shared" si="158"/>
        <v>0.98508125316726125</v>
      </c>
      <c r="M2541" s="33">
        <f t="shared" si="159"/>
        <v>0.98302362565045887</v>
      </c>
    </row>
    <row r="2542" spans="1:13" ht="27.6">
      <c r="A2542" t="s">
        <v>164</v>
      </c>
      <c r="B2542" t="s">
        <v>242</v>
      </c>
      <c r="C2542" s="14" t="s">
        <v>244</v>
      </c>
      <c r="D2542" t="s">
        <v>465</v>
      </c>
      <c r="E2542" t="s">
        <v>483</v>
      </c>
      <c r="F2542" s="20">
        <v>2036</v>
      </c>
      <c r="G2542" s="20">
        <v>50</v>
      </c>
      <c r="H2542" s="11">
        <v>9781.4490864010295</v>
      </c>
      <c r="I2542" s="10">
        <v>4049297.06601104</v>
      </c>
      <c r="J2542" s="33">
        <f t="shared" si="156"/>
        <v>2.4155918735882542E-3</v>
      </c>
      <c r="K2542" s="33">
        <f t="shared" si="157"/>
        <v>2.4126766793173271E-3</v>
      </c>
      <c r="L2542" s="33">
        <f t="shared" si="158"/>
        <v>0.98302362565045887</v>
      </c>
      <c r="M2542" s="33">
        <f t="shared" si="159"/>
        <v>0.98065190747363407</v>
      </c>
    </row>
    <row r="2543" spans="1:13" ht="27.6">
      <c r="A2543" t="s">
        <v>164</v>
      </c>
      <c r="B2543" t="s">
        <v>242</v>
      </c>
      <c r="C2543" s="14" t="s">
        <v>244</v>
      </c>
      <c r="D2543" t="s">
        <v>465</v>
      </c>
      <c r="E2543" t="s">
        <v>483</v>
      </c>
      <c r="F2543" s="20">
        <v>2036</v>
      </c>
      <c r="G2543" s="20">
        <v>51</v>
      </c>
      <c r="H2543" s="11">
        <v>10817.7905429941</v>
      </c>
      <c r="I2543" s="10">
        <v>4096124.7657246599</v>
      </c>
      <c r="J2543" s="33">
        <f t="shared" si="156"/>
        <v>2.640981698974271E-3</v>
      </c>
      <c r="K2543" s="33">
        <f t="shared" si="157"/>
        <v>2.6374973748275465E-3</v>
      </c>
      <c r="L2543" s="33">
        <f t="shared" si="158"/>
        <v>0.98065190747363407</v>
      </c>
      <c r="M2543" s="33">
        <f t="shared" si="159"/>
        <v>0.9780654406420527</v>
      </c>
    </row>
    <row r="2544" spans="1:13" ht="27.6">
      <c r="A2544" t="s">
        <v>164</v>
      </c>
      <c r="B2544" t="s">
        <v>242</v>
      </c>
      <c r="C2544" s="14" t="s">
        <v>244</v>
      </c>
      <c r="D2544" t="s">
        <v>465</v>
      </c>
      <c r="E2544" t="s">
        <v>483</v>
      </c>
      <c r="F2544" s="20">
        <v>2036</v>
      </c>
      <c r="G2544" s="20">
        <v>52</v>
      </c>
      <c r="H2544" s="11">
        <v>12025.7907132072</v>
      </c>
      <c r="I2544" s="10">
        <v>4166723.4419431998</v>
      </c>
      <c r="J2544" s="33">
        <f t="shared" si="156"/>
        <v>2.8861504442922259E-3</v>
      </c>
      <c r="K2544" s="33">
        <f t="shared" si="157"/>
        <v>2.8819895160828723E-3</v>
      </c>
      <c r="L2544" s="33">
        <f t="shared" si="158"/>
        <v>0.9780654406420527</v>
      </c>
      <c r="M2544" s="33">
        <f t="shared" si="159"/>
        <v>0.97524666629607937</v>
      </c>
    </row>
    <row r="2545" spans="1:13" ht="27.6">
      <c r="A2545" t="s">
        <v>164</v>
      </c>
      <c r="B2545" t="s">
        <v>242</v>
      </c>
      <c r="C2545" s="14" t="s">
        <v>244</v>
      </c>
      <c r="D2545" t="s">
        <v>465</v>
      </c>
      <c r="E2545" t="s">
        <v>483</v>
      </c>
      <c r="F2545" s="20">
        <v>2036</v>
      </c>
      <c r="G2545" s="20">
        <v>53</v>
      </c>
      <c r="H2545" s="11">
        <v>13016.938639256499</v>
      </c>
      <c r="I2545" s="10">
        <v>4130536.4361914298</v>
      </c>
      <c r="J2545" s="33">
        <f t="shared" si="156"/>
        <v>3.1513917962817431E-3</v>
      </c>
      <c r="K2545" s="33">
        <f t="shared" si="157"/>
        <v>3.1464313732685323E-3</v>
      </c>
      <c r="L2545" s="33">
        <f t="shared" si="158"/>
        <v>0.97524666629607937</v>
      </c>
      <c r="M2545" s="33">
        <f t="shared" si="159"/>
        <v>0.97217811958856981</v>
      </c>
    </row>
    <row r="2546" spans="1:13" ht="27.6">
      <c r="A2546" t="s">
        <v>164</v>
      </c>
      <c r="B2546" t="s">
        <v>242</v>
      </c>
      <c r="C2546" s="14" t="s">
        <v>244</v>
      </c>
      <c r="D2546" t="s">
        <v>465</v>
      </c>
      <c r="E2546" t="s">
        <v>483</v>
      </c>
      <c r="F2546" s="20">
        <v>2036</v>
      </c>
      <c r="G2546" s="20">
        <v>54</v>
      </c>
      <c r="H2546" s="11">
        <v>13717.9427783017</v>
      </c>
      <c r="I2546" s="10">
        <v>3985043.4826139198</v>
      </c>
      <c r="J2546" s="33">
        <f t="shared" si="156"/>
        <v>3.4423571130781376E-3</v>
      </c>
      <c r="K2546" s="33">
        <f t="shared" si="157"/>
        <v>3.4364389945378271E-3</v>
      </c>
      <c r="L2546" s="33">
        <f t="shared" si="158"/>
        <v>0.97217811958856981</v>
      </c>
      <c r="M2546" s="33">
        <f t="shared" si="159"/>
        <v>0.96883728878877917</v>
      </c>
    </row>
    <row r="2547" spans="1:13" ht="27.6">
      <c r="A2547" t="s">
        <v>164</v>
      </c>
      <c r="B2547" t="s">
        <v>242</v>
      </c>
      <c r="C2547" s="14" t="s">
        <v>244</v>
      </c>
      <c r="D2547" t="s">
        <v>465</v>
      </c>
      <c r="E2547" t="s">
        <v>483</v>
      </c>
      <c r="F2547" s="20">
        <v>2036</v>
      </c>
      <c r="G2547" s="20">
        <v>55</v>
      </c>
      <c r="H2547" s="11">
        <v>14631.2938034327</v>
      </c>
      <c r="I2547" s="10">
        <v>3899238.30824447</v>
      </c>
      <c r="J2547" s="33">
        <f t="shared" si="156"/>
        <v>3.7523466499845854E-3</v>
      </c>
      <c r="K2547" s="33">
        <f t="shared" si="157"/>
        <v>3.7453153946123141E-3</v>
      </c>
      <c r="L2547" s="33">
        <f t="shared" si="158"/>
        <v>0.96883728878877917</v>
      </c>
      <c r="M2547" s="33">
        <f t="shared" si="159"/>
        <v>0.96520868757620415</v>
      </c>
    </row>
    <row r="2548" spans="1:13" ht="27.6">
      <c r="A2548" t="s">
        <v>164</v>
      </c>
      <c r="B2548" t="s">
        <v>242</v>
      </c>
      <c r="C2548" s="14" t="s">
        <v>244</v>
      </c>
      <c r="D2548" t="s">
        <v>465</v>
      </c>
      <c r="E2548" t="s">
        <v>483</v>
      </c>
      <c r="F2548" s="20">
        <v>2036</v>
      </c>
      <c r="G2548" s="20">
        <v>56</v>
      </c>
      <c r="H2548" s="11">
        <v>15667.528550727</v>
      </c>
      <c r="I2548" s="10">
        <v>3827570.29441386</v>
      </c>
      <c r="J2548" s="33">
        <f t="shared" si="156"/>
        <v>4.093335287295166E-3</v>
      </c>
      <c r="K2548" s="33">
        <f t="shared" si="157"/>
        <v>4.0849690096274038E-3</v>
      </c>
      <c r="L2548" s="33">
        <f t="shared" si="158"/>
        <v>0.96520868757620415</v>
      </c>
      <c r="M2548" s="33">
        <f t="shared" si="159"/>
        <v>0.96126583999963222</v>
      </c>
    </row>
    <row r="2549" spans="1:13" ht="27.6">
      <c r="A2549" t="s">
        <v>164</v>
      </c>
      <c r="B2549" t="s">
        <v>242</v>
      </c>
      <c r="C2549" s="14" t="s">
        <v>244</v>
      </c>
      <c r="D2549" t="s">
        <v>465</v>
      </c>
      <c r="E2549" t="s">
        <v>483</v>
      </c>
      <c r="F2549" s="20">
        <v>2036</v>
      </c>
      <c r="G2549" s="20">
        <v>57</v>
      </c>
      <c r="H2549" s="11">
        <v>16762.582072478799</v>
      </c>
      <c r="I2549" s="10">
        <v>3750127.4158834498</v>
      </c>
      <c r="J2549" s="33">
        <f t="shared" si="156"/>
        <v>4.4698700106779957E-3</v>
      </c>
      <c r="K2549" s="33">
        <f t="shared" si="157"/>
        <v>4.4598950095756651E-3</v>
      </c>
      <c r="L2549" s="33">
        <f t="shared" si="158"/>
        <v>0.96126583999963222</v>
      </c>
      <c r="M2549" s="33">
        <f t="shared" si="159"/>
        <v>0.95697869527694235</v>
      </c>
    </row>
    <row r="2550" spans="1:13" ht="27.6">
      <c r="A2550" t="s">
        <v>164</v>
      </c>
      <c r="B2550" t="s">
        <v>242</v>
      </c>
      <c r="C2550" s="14" t="s">
        <v>244</v>
      </c>
      <c r="D2550" t="s">
        <v>465</v>
      </c>
      <c r="E2550" t="s">
        <v>483</v>
      </c>
      <c r="F2550" s="20">
        <v>2036</v>
      </c>
      <c r="G2550" s="20">
        <v>58</v>
      </c>
      <c r="H2550" s="11">
        <v>17848.534263166301</v>
      </c>
      <c r="I2550" s="10">
        <v>3653401.7389525701</v>
      </c>
      <c r="J2550" s="33">
        <f t="shared" si="156"/>
        <v>4.8854562236792147E-3</v>
      </c>
      <c r="K2550" s="33">
        <f t="shared" si="157"/>
        <v>4.8735417927958657E-3</v>
      </c>
      <c r="L2550" s="33">
        <f t="shared" si="158"/>
        <v>0.95697869527694235</v>
      </c>
      <c r="M2550" s="33">
        <f t="shared" si="159"/>
        <v>0.95231481961069486</v>
      </c>
    </row>
    <row r="2551" spans="1:13" ht="27.6">
      <c r="A2551" t="s">
        <v>164</v>
      </c>
      <c r="B2551" t="s">
        <v>242</v>
      </c>
      <c r="C2551" s="14" t="s">
        <v>244</v>
      </c>
      <c r="D2551" t="s">
        <v>465</v>
      </c>
      <c r="E2551" t="s">
        <v>483</v>
      </c>
      <c r="F2551" s="20">
        <v>2036</v>
      </c>
      <c r="G2551" s="20">
        <v>59</v>
      </c>
      <c r="H2551" s="11">
        <v>19111.2807899697</v>
      </c>
      <c r="I2551" s="10">
        <v>3571750.4099542201</v>
      </c>
      <c r="J2551" s="33">
        <f t="shared" si="156"/>
        <v>5.3506764461222957E-3</v>
      </c>
      <c r="K2551" s="33">
        <f t="shared" si="157"/>
        <v>5.3363870742019204E-3</v>
      </c>
      <c r="L2551" s="33">
        <f t="shared" si="158"/>
        <v>0.95231481961069486</v>
      </c>
      <c r="M2551" s="33">
        <f t="shared" si="159"/>
        <v>0.94723289911675346</v>
      </c>
    </row>
    <row r="2552" spans="1:13" ht="27.6">
      <c r="A2552" t="s">
        <v>164</v>
      </c>
      <c r="B2552" t="s">
        <v>242</v>
      </c>
      <c r="C2552" s="14" t="s">
        <v>244</v>
      </c>
      <c r="D2552" t="s">
        <v>465</v>
      </c>
      <c r="E2552" t="s">
        <v>483</v>
      </c>
      <c r="F2552" s="20">
        <v>2036</v>
      </c>
      <c r="G2552" s="20">
        <v>60</v>
      </c>
      <c r="H2552" s="11">
        <v>20472.606923342901</v>
      </c>
      <c r="I2552" s="10">
        <v>3478190.9950530198</v>
      </c>
      <c r="J2552" s="33">
        <f t="shared" si="156"/>
        <v>5.8859927337115156E-3</v>
      </c>
      <c r="K2552" s="33">
        <f t="shared" si="157"/>
        <v>5.8687042151436275E-3</v>
      </c>
      <c r="L2552" s="33">
        <f t="shared" si="158"/>
        <v>0.94723289911675346</v>
      </c>
      <c r="M2552" s="33">
        <f t="shared" si="159"/>
        <v>0.94167386940898423</v>
      </c>
    </row>
    <row r="2553" spans="1:13" ht="27.6">
      <c r="A2553" t="s">
        <v>164</v>
      </c>
      <c r="B2553" t="s">
        <v>242</v>
      </c>
      <c r="C2553" s="14" t="s">
        <v>244</v>
      </c>
      <c r="D2553" t="s">
        <v>465</v>
      </c>
      <c r="E2553" t="s">
        <v>483</v>
      </c>
      <c r="F2553" s="20">
        <v>2036</v>
      </c>
      <c r="G2553" s="20">
        <v>61</v>
      </c>
      <c r="H2553" s="11">
        <v>21764.931515338802</v>
      </c>
      <c r="I2553" s="10">
        <v>3382558.9037252301</v>
      </c>
      <c r="J2553" s="33">
        <f t="shared" si="156"/>
        <v>6.4344575023864235E-3</v>
      </c>
      <c r="K2553" s="33">
        <f t="shared" si="157"/>
        <v>6.413800709543005E-3</v>
      </c>
      <c r="L2553" s="33">
        <f t="shared" si="158"/>
        <v>0.94167386940898423</v>
      </c>
      <c r="M2553" s="33">
        <f t="shared" si="159"/>
        <v>0.93563416087721074</v>
      </c>
    </row>
    <row r="2554" spans="1:13" ht="27.6">
      <c r="A2554" t="s">
        <v>164</v>
      </c>
      <c r="B2554" t="s">
        <v>242</v>
      </c>
      <c r="C2554" s="14" t="s">
        <v>244</v>
      </c>
      <c r="D2554" t="s">
        <v>465</v>
      </c>
      <c r="E2554" t="s">
        <v>483</v>
      </c>
      <c r="F2554" s="20">
        <v>2036</v>
      </c>
      <c r="G2554" s="20">
        <v>62</v>
      </c>
      <c r="H2554" s="11">
        <v>22987.3452086381</v>
      </c>
      <c r="I2554" s="10">
        <v>3260922.4345197398</v>
      </c>
      <c r="J2554" s="33">
        <f t="shared" si="156"/>
        <v>7.049338237946655E-3</v>
      </c>
      <c r="K2554" s="33">
        <f t="shared" si="157"/>
        <v>7.0245499343963846E-3</v>
      </c>
      <c r="L2554" s="33">
        <f t="shared" si="158"/>
        <v>0.93563416087721074</v>
      </c>
      <c r="M2554" s="33">
        <f t="shared" si="159"/>
        <v>0.9290617519938017</v>
      </c>
    </row>
    <row r="2555" spans="1:13" ht="27.6">
      <c r="A2555" t="s">
        <v>164</v>
      </c>
      <c r="B2555" t="s">
        <v>242</v>
      </c>
      <c r="C2555" s="14" t="s">
        <v>244</v>
      </c>
      <c r="D2555" t="s">
        <v>465</v>
      </c>
      <c r="E2555" t="s">
        <v>483</v>
      </c>
      <c r="F2555" s="20">
        <v>2036</v>
      </c>
      <c r="G2555" s="20">
        <v>63</v>
      </c>
      <c r="H2555" s="11">
        <v>24668.323205804001</v>
      </c>
      <c r="I2555" s="10">
        <v>3193464.7833734602</v>
      </c>
      <c r="J2555" s="33">
        <f t="shared" si="156"/>
        <v>7.7246266607472278E-3</v>
      </c>
      <c r="K2555" s="33">
        <f t="shared" si="157"/>
        <v>7.6948684053264049E-3</v>
      </c>
      <c r="L2555" s="33">
        <f t="shared" si="158"/>
        <v>0.9290617519938017</v>
      </c>
      <c r="M2555" s="33">
        <f t="shared" si="159"/>
        <v>0.92191274407178736</v>
      </c>
    </row>
    <row r="2556" spans="1:13" ht="27.6">
      <c r="A2556" t="s">
        <v>164</v>
      </c>
      <c r="B2556" t="s">
        <v>242</v>
      </c>
      <c r="C2556" s="14" t="s">
        <v>244</v>
      </c>
      <c r="D2556" t="s">
        <v>465</v>
      </c>
      <c r="E2556" t="s">
        <v>483</v>
      </c>
      <c r="F2556" s="20">
        <v>2036</v>
      </c>
      <c r="G2556" s="20">
        <v>64</v>
      </c>
      <c r="H2556" s="11">
        <v>25226.815470257701</v>
      </c>
      <c r="I2556" s="10">
        <v>2975983.7843409502</v>
      </c>
      <c r="J2556" s="33">
        <f t="shared" si="156"/>
        <v>8.4767986986341512E-3</v>
      </c>
      <c r="K2556" s="33">
        <f t="shared" si="157"/>
        <v>8.4409719440775577E-3</v>
      </c>
      <c r="L2556" s="33">
        <f t="shared" si="158"/>
        <v>0.92191274407178736</v>
      </c>
      <c r="M2556" s="33">
        <f t="shared" si="159"/>
        <v>0.91413090446418988</v>
      </c>
    </row>
    <row r="2557" spans="1:13" ht="27.6">
      <c r="A2557" t="s">
        <v>164</v>
      </c>
      <c r="B2557" t="s">
        <v>242</v>
      </c>
      <c r="C2557" s="14" t="s">
        <v>244</v>
      </c>
      <c r="D2557" t="s">
        <v>465</v>
      </c>
      <c r="E2557" t="s">
        <v>483</v>
      </c>
      <c r="F2557" s="20">
        <v>2036</v>
      </c>
      <c r="G2557" s="20">
        <v>65</v>
      </c>
      <c r="H2557" s="11">
        <v>25683.417895529401</v>
      </c>
      <c r="I2557" s="10">
        <v>2868674.5949729201</v>
      </c>
      <c r="J2557" s="33">
        <f t="shared" si="156"/>
        <v>8.9530607411998399E-3</v>
      </c>
      <c r="K2557" s="33">
        <f t="shared" si="157"/>
        <v>8.9131014345019688E-3</v>
      </c>
      <c r="L2557" s="33">
        <f t="shared" si="158"/>
        <v>0.91413090446418988</v>
      </c>
      <c r="M2557" s="33">
        <f t="shared" si="159"/>
        <v>0.90598316298828752</v>
      </c>
    </row>
    <row r="2558" spans="1:13" ht="27.6">
      <c r="A2558" t="s">
        <v>164</v>
      </c>
      <c r="B2558" t="s">
        <v>242</v>
      </c>
      <c r="C2558" s="14" t="s">
        <v>244</v>
      </c>
      <c r="D2558" t="s">
        <v>465</v>
      </c>
      <c r="E2558" t="s">
        <v>483</v>
      </c>
      <c r="F2558" s="20">
        <v>2036</v>
      </c>
      <c r="G2558" s="20">
        <v>66</v>
      </c>
      <c r="H2558" s="11">
        <v>27105.943420504402</v>
      </c>
      <c r="I2558" s="10">
        <v>2764751.2344989702</v>
      </c>
      <c r="J2558" s="33">
        <f t="shared" si="156"/>
        <v>9.8041165810046401E-3</v>
      </c>
      <c r="K2558" s="33">
        <f t="shared" si="157"/>
        <v>9.7562129089197036E-3</v>
      </c>
      <c r="L2558" s="33">
        <f t="shared" si="158"/>
        <v>0.90598316298828752</v>
      </c>
      <c r="M2558" s="33">
        <f t="shared" si="159"/>
        <v>0.8971441983582773</v>
      </c>
    </row>
    <row r="2559" spans="1:13" ht="27.6">
      <c r="A2559" t="s">
        <v>164</v>
      </c>
      <c r="B2559" t="s">
        <v>242</v>
      </c>
      <c r="C2559" s="14" t="s">
        <v>244</v>
      </c>
      <c r="D2559" t="s">
        <v>465</v>
      </c>
      <c r="E2559" t="s">
        <v>483</v>
      </c>
      <c r="F2559" s="20">
        <v>2036</v>
      </c>
      <c r="G2559" s="20">
        <v>67</v>
      </c>
      <c r="H2559" s="11">
        <v>28527.472791047501</v>
      </c>
      <c r="I2559" s="10">
        <v>2651407.1697478802</v>
      </c>
      <c r="J2559" s="33">
        <f t="shared" si="156"/>
        <v>1.0759370766037474E-2</v>
      </c>
      <c r="K2559" s="33">
        <f t="shared" si="157"/>
        <v>1.0701695770613973E-2</v>
      </c>
      <c r="L2559" s="33">
        <f t="shared" si="158"/>
        <v>0.8971441983582773</v>
      </c>
      <c r="M2559" s="33">
        <f t="shared" si="159"/>
        <v>0.88754323408507563</v>
      </c>
    </row>
    <row r="2560" spans="1:13" ht="27.6">
      <c r="A2560" t="s">
        <v>164</v>
      </c>
      <c r="B2560" t="s">
        <v>242</v>
      </c>
      <c r="C2560" s="14" t="s">
        <v>244</v>
      </c>
      <c r="D2560" t="s">
        <v>465</v>
      </c>
      <c r="E2560" t="s">
        <v>483</v>
      </c>
      <c r="F2560" s="20">
        <v>2036</v>
      </c>
      <c r="G2560" s="20">
        <v>68</v>
      </c>
      <c r="H2560" s="11">
        <v>29778.397616493599</v>
      </c>
      <c r="I2560" s="10">
        <v>2520261.6854800298</v>
      </c>
      <c r="J2560" s="33">
        <f t="shared" si="156"/>
        <v>1.1815597478649032E-2</v>
      </c>
      <c r="K2560" s="33">
        <f t="shared" si="157"/>
        <v>1.1746067422571005E-2</v>
      </c>
      <c r="L2560" s="33">
        <f t="shared" si="158"/>
        <v>0.88754323408507563</v>
      </c>
      <c r="M2560" s="33">
        <f t="shared" si="159"/>
        <v>0.87711809141706565</v>
      </c>
    </row>
    <row r="2561" spans="1:13" ht="27.6">
      <c r="A2561" t="s">
        <v>164</v>
      </c>
      <c r="B2561" t="s">
        <v>242</v>
      </c>
      <c r="C2561" s="14" t="s">
        <v>244</v>
      </c>
      <c r="D2561" t="s">
        <v>465</v>
      </c>
      <c r="E2561" t="s">
        <v>483</v>
      </c>
      <c r="F2561" s="20">
        <v>2036</v>
      </c>
      <c r="G2561" s="20">
        <v>69</v>
      </c>
      <c r="H2561" s="11">
        <v>30699.766344650201</v>
      </c>
      <c r="I2561" s="10">
        <v>2362062.7692634701</v>
      </c>
      <c r="J2561" s="33">
        <f t="shared" si="156"/>
        <v>1.2997015466368361E-2</v>
      </c>
      <c r="K2561" s="33">
        <f t="shared" si="157"/>
        <v>1.2912918989517963E-2</v>
      </c>
      <c r="L2561" s="33">
        <f t="shared" si="158"/>
        <v>0.87711809141706565</v>
      </c>
      <c r="M2561" s="33">
        <f t="shared" si="159"/>
        <v>0.86579193655835651</v>
      </c>
    </row>
    <row r="2562" spans="1:13" ht="27.6">
      <c r="A2562" t="s">
        <v>164</v>
      </c>
      <c r="B2562" t="s">
        <v>242</v>
      </c>
      <c r="C2562" s="14" t="s">
        <v>244</v>
      </c>
      <c r="D2562" t="s">
        <v>465</v>
      </c>
      <c r="E2562" t="s">
        <v>483</v>
      </c>
      <c r="F2562" s="20">
        <v>2037</v>
      </c>
      <c r="G2562" s="20">
        <v>30</v>
      </c>
      <c r="H2562" s="11">
        <v>840.82043533845695</v>
      </c>
      <c r="I2562" s="10">
        <v>4685527.8972926298</v>
      </c>
      <c r="J2562" s="33">
        <f t="shared" ref="J2562:J2625" si="160">IF(I2562&gt;0,H2562/I2562,0)</f>
        <v>1.7945052377647691E-4</v>
      </c>
      <c r="K2562" s="33">
        <f t="shared" ref="K2562:K2625" si="161">1-EXP(-J2562)</f>
        <v>1.7943442349432903E-4</v>
      </c>
      <c r="L2562" s="33">
        <f t="shared" ref="L2562:L2625" si="162">IF(G2562=30,1,M2561)</f>
        <v>1</v>
      </c>
      <c r="M2562" s="33">
        <f t="shared" ref="M2562:M2625" si="163">L2562*(1-K2562)</f>
        <v>0.99982056557650567</v>
      </c>
    </row>
    <row r="2563" spans="1:13" ht="27.6">
      <c r="A2563" t="s">
        <v>164</v>
      </c>
      <c r="B2563" t="s">
        <v>242</v>
      </c>
      <c r="C2563" s="14" t="s">
        <v>244</v>
      </c>
      <c r="D2563" t="s">
        <v>465</v>
      </c>
      <c r="E2563" t="s">
        <v>483</v>
      </c>
      <c r="F2563" s="20">
        <v>2037</v>
      </c>
      <c r="G2563" s="20">
        <v>31</v>
      </c>
      <c r="H2563" s="11">
        <v>1024.95923441535</v>
      </c>
      <c r="I2563" s="10">
        <v>4602471.4985064697</v>
      </c>
      <c r="J2563" s="33">
        <f t="shared" si="160"/>
        <v>2.2269757341201473E-4</v>
      </c>
      <c r="K2563" s="33">
        <f t="shared" si="161"/>
        <v>2.2267277814802533E-4</v>
      </c>
      <c r="L2563" s="33">
        <f t="shared" si="162"/>
        <v>0.99982056557650567</v>
      </c>
      <c r="M2563" s="33">
        <f t="shared" si="163"/>
        <v>0.99959793275351927</v>
      </c>
    </row>
    <row r="2564" spans="1:13" ht="27.6">
      <c r="A2564" t="s">
        <v>164</v>
      </c>
      <c r="B2564" t="s">
        <v>242</v>
      </c>
      <c r="C2564" s="14" t="s">
        <v>244</v>
      </c>
      <c r="D2564" t="s">
        <v>465</v>
      </c>
      <c r="E2564" t="s">
        <v>483</v>
      </c>
      <c r="F2564" s="20">
        <v>2037</v>
      </c>
      <c r="G2564" s="20">
        <v>32</v>
      </c>
      <c r="H2564" s="11">
        <v>1065.0330119208299</v>
      </c>
      <c r="I2564" s="10">
        <v>4541659.8424685402</v>
      </c>
      <c r="J2564" s="33">
        <f t="shared" si="160"/>
        <v>2.345030338824208E-4</v>
      </c>
      <c r="K2564" s="33">
        <f t="shared" si="161"/>
        <v>2.3447554019517813E-4</v>
      </c>
      <c r="L2564" s="33">
        <f t="shared" si="162"/>
        <v>0.99959793275351927</v>
      </c>
      <c r="M2564" s="33">
        <f t="shared" si="163"/>
        <v>0.99936355148825895</v>
      </c>
    </row>
    <row r="2565" spans="1:13" ht="27.6">
      <c r="A2565" t="s">
        <v>164</v>
      </c>
      <c r="B2565" t="s">
        <v>242</v>
      </c>
      <c r="C2565" s="14" t="s">
        <v>244</v>
      </c>
      <c r="D2565" t="s">
        <v>465</v>
      </c>
      <c r="E2565" t="s">
        <v>483</v>
      </c>
      <c r="F2565" s="20">
        <v>2037</v>
      </c>
      <c r="G2565" s="20">
        <v>33</v>
      </c>
      <c r="H2565" s="11">
        <v>1096.5403330270201</v>
      </c>
      <c r="I2565" s="10">
        <v>4413093.0144826397</v>
      </c>
      <c r="J2565" s="33">
        <f t="shared" si="160"/>
        <v>2.4847433068563382E-4</v>
      </c>
      <c r="K2565" s="33">
        <f t="shared" si="161"/>
        <v>2.4844346349572888E-4</v>
      </c>
      <c r="L2565" s="33">
        <f t="shared" si="162"/>
        <v>0.99936355148825895</v>
      </c>
      <c r="M2565" s="33">
        <f t="shared" si="163"/>
        <v>0.9991152661462358</v>
      </c>
    </row>
    <row r="2566" spans="1:13" ht="27.6">
      <c r="A2566" t="s">
        <v>164</v>
      </c>
      <c r="B2566" t="s">
        <v>242</v>
      </c>
      <c r="C2566" s="14" t="s">
        <v>244</v>
      </c>
      <c r="D2566" t="s">
        <v>465</v>
      </c>
      <c r="E2566" t="s">
        <v>483</v>
      </c>
      <c r="F2566" s="20">
        <v>2037</v>
      </c>
      <c r="G2566" s="20">
        <v>34</v>
      </c>
      <c r="H2566" s="11">
        <v>1151.8091835023599</v>
      </c>
      <c r="I2566" s="10">
        <v>4347542.48674611</v>
      </c>
      <c r="J2566" s="33">
        <f t="shared" si="160"/>
        <v>2.6493339329374194E-4</v>
      </c>
      <c r="K2566" s="33">
        <f t="shared" si="161"/>
        <v>2.6489830154141636E-4</v>
      </c>
      <c r="L2566" s="33">
        <f t="shared" si="162"/>
        <v>0.9991152661462358</v>
      </c>
      <c r="M2566" s="33">
        <f t="shared" si="163"/>
        <v>0.99885060220918953</v>
      </c>
    </row>
    <row r="2567" spans="1:13" ht="27.6">
      <c r="A2567" t="s">
        <v>164</v>
      </c>
      <c r="B2567" t="s">
        <v>242</v>
      </c>
      <c r="C2567" s="14" t="s">
        <v>244</v>
      </c>
      <c r="D2567" t="s">
        <v>465</v>
      </c>
      <c r="E2567" t="s">
        <v>483</v>
      </c>
      <c r="F2567" s="20">
        <v>2037</v>
      </c>
      <c r="G2567" s="20">
        <v>35</v>
      </c>
      <c r="H2567" s="11">
        <v>1732.7889553817899</v>
      </c>
      <c r="I2567" s="10">
        <v>4325536.0903379796</v>
      </c>
      <c r="J2567" s="33">
        <f t="shared" si="160"/>
        <v>4.0059519079088229E-4</v>
      </c>
      <c r="K2567" s="33">
        <f t="shared" si="161"/>
        <v>4.0051496325066438E-4</v>
      </c>
      <c r="L2567" s="33">
        <f t="shared" si="162"/>
        <v>0.99885060220918953</v>
      </c>
      <c r="M2567" s="33">
        <f t="shared" si="163"/>
        <v>0.99845054759695284</v>
      </c>
    </row>
    <row r="2568" spans="1:13" ht="27.6">
      <c r="A2568" t="s">
        <v>164</v>
      </c>
      <c r="B2568" t="s">
        <v>242</v>
      </c>
      <c r="C2568" s="14" t="s">
        <v>244</v>
      </c>
      <c r="D2568" t="s">
        <v>465</v>
      </c>
      <c r="E2568" t="s">
        <v>483</v>
      </c>
      <c r="F2568" s="20">
        <v>2037</v>
      </c>
      <c r="G2568" s="20">
        <v>36</v>
      </c>
      <c r="H2568" s="11">
        <v>1926.5866682548201</v>
      </c>
      <c r="I2568" s="10">
        <v>4304510.7191981999</v>
      </c>
      <c r="J2568" s="33">
        <f t="shared" si="160"/>
        <v>4.4757390419826503E-4</v>
      </c>
      <c r="K2568" s="33">
        <f t="shared" si="161"/>
        <v>4.4747375793996458E-4</v>
      </c>
      <c r="L2568" s="33">
        <f t="shared" si="162"/>
        <v>0.99845054759695284</v>
      </c>
      <c r="M2568" s="33">
        <f t="shared" si="163"/>
        <v>0.99800376717830241</v>
      </c>
    </row>
    <row r="2569" spans="1:13" ht="27.6">
      <c r="A2569" t="s">
        <v>164</v>
      </c>
      <c r="B2569" t="s">
        <v>242</v>
      </c>
      <c r="C2569" s="14" t="s">
        <v>244</v>
      </c>
      <c r="D2569" t="s">
        <v>465</v>
      </c>
      <c r="E2569" t="s">
        <v>483</v>
      </c>
      <c r="F2569" s="20">
        <v>2037</v>
      </c>
      <c r="G2569" s="20">
        <v>37</v>
      </c>
      <c r="H2569" s="11">
        <v>2060.95541096634</v>
      </c>
      <c r="I2569" s="10">
        <v>4283380.7384672603</v>
      </c>
      <c r="J2569" s="33">
        <f t="shared" si="160"/>
        <v>4.8115158021274105E-4</v>
      </c>
      <c r="K2569" s="33">
        <f t="shared" si="161"/>
        <v>4.8103584535397204E-4</v>
      </c>
      <c r="L2569" s="33">
        <f t="shared" si="162"/>
        <v>0.99800376717830241</v>
      </c>
      <c r="M2569" s="33">
        <f t="shared" si="163"/>
        <v>0.99752369159249132</v>
      </c>
    </row>
    <row r="2570" spans="1:13" ht="27.6">
      <c r="A2570" t="s">
        <v>164</v>
      </c>
      <c r="B2570" t="s">
        <v>242</v>
      </c>
      <c r="C2570" s="14" t="s">
        <v>244</v>
      </c>
      <c r="D2570" t="s">
        <v>465</v>
      </c>
      <c r="E2570" t="s">
        <v>483</v>
      </c>
      <c r="F2570" s="20">
        <v>2037</v>
      </c>
      <c r="G2570" s="20">
        <v>38</v>
      </c>
      <c r="H2570" s="11">
        <v>2230.2308580016002</v>
      </c>
      <c r="I2570" s="10">
        <v>4301518.3403644003</v>
      </c>
      <c r="J2570" s="33">
        <f t="shared" si="160"/>
        <v>5.1847526420465469E-4</v>
      </c>
      <c r="K2570" s="33">
        <f t="shared" si="161"/>
        <v>5.1834087913094073E-4</v>
      </c>
      <c r="L2570" s="33">
        <f t="shared" si="162"/>
        <v>0.99752369159249132</v>
      </c>
      <c r="M2570" s="33">
        <f t="shared" si="163"/>
        <v>0.99700663428523728</v>
      </c>
    </row>
    <row r="2571" spans="1:13" ht="27.6">
      <c r="A2571" t="s">
        <v>164</v>
      </c>
      <c r="B2571" t="s">
        <v>242</v>
      </c>
      <c r="C2571" s="14" t="s">
        <v>244</v>
      </c>
      <c r="D2571" t="s">
        <v>465</v>
      </c>
      <c r="E2571" t="s">
        <v>483</v>
      </c>
      <c r="F2571" s="20">
        <v>2037</v>
      </c>
      <c r="G2571" s="20">
        <v>39</v>
      </c>
      <c r="H2571" s="11">
        <v>2440.6933335203098</v>
      </c>
      <c r="I2571" s="10">
        <v>4358296.1784014199</v>
      </c>
      <c r="J2571" s="33">
        <f t="shared" si="160"/>
        <v>5.6001089270062685E-4</v>
      </c>
      <c r="K2571" s="33">
        <f t="shared" si="161"/>
        <v>5.5985411586756406E-4</v>
      </c>
      <c r="L2571" s="33">
        <f t="shared" si="162"/>
        <v>0.99700663428523728</v>
      </c>
      <c r="M2571" s="33">
        <f t="shared" si="163"/>
        <v>0.99644845601748544</v>
      </c>
    </row>
    <row r="2572" spans="1:13" ht="27.6">
      <c r="A2572" t="s">
        <v>164</v>
      </c>
      <c r="B2572" t="s">
        <v>242</v>
      </c>
      <c r="C2572" s="14" t="s">
        <v>244</v>
      </c>
      <c r="D2572" t="s">
        <v>465</v>
      </c>
      <c r="E2572" t="s">
        <v>483</v>
      </c>
      <c r="F2572" s="20">
        <v>2037</v>
      </c>
      <c r="G2572" s="20">
        <v>40</v>
      </c>
      <c r="H2572" s="11">
        <v>3653.8379373661201</v>
      </c>
      <c r="I2572" s="10">
        <v>4492653.2129383003</v>
      </c>
      <c r="J2572" s="33">
        <f t="shared" si="160"/>
        <v>8.1329178197941184E-4</v>
      </c>
      <c r="K2572" s="33">
        <f t="shared" si="161"/>
        <v>8.1296114985762724E-4</v>
      </c>
      <c r="L2572" s="33">
        <f t="shared" si="162"/>
        <v>0.99644845601748544</v>
      </c>
      <c r="M2572" s="33">
        <f t="shared" si="163"/>
        <v>0.99563838213490763</v>
      </c>
    </row>
    <row r="2573" spans="1:13" ht="27.6">
      <c r="A2573" t="s">
        <v>164</v>
      </c>
      <c r="B2573" t="s">
        <v>242</v>
      </c>
      <c r="C2573" s="14" t="s">
        <v>244</v>
      </c>
      <c r="D2573" t="s">
        <v>465</v>
      </c>
      <c r="E2573" t="s">
        <v>483</v>
      </c>
      <c r="F2573" s="20">
        <v>2037</v>
      </c>
      <c r="G2573" s="20">
        <v>41</v>
      </c>
      <c r="H2573" s="11">
        <v>3904.5925654430198</v>
      </c>
      <c r="I2573" s="10">
        <v>4445766.2551182797</v>
      </c>
      <c r="J2573" s="33">
        <f t="shared" si="160"/>
        <v>8.782721225947895E-4</v>
      </c>
      <c r="K2573" s="33">
        <f t="shared" si="161"/>
        <v>8.7788655452025743E-4</v>
      </c>
      <c r="L2573" s="33">
        <f t="shared" si="162"/>
        <v>0.99563838213490763</v>
      </c>
      <c r="M2573" s="33">
        <f t="shared" si="163"/>
        <v>0.99476432458606712</v>
      </c>
    </row>
    <row r="2574" spans="1:13" ht="27.6">
      <c r="A2574" t="s">
        <v>164</v>
      </c>
      <c r="B2574" t="s">
        <v>242</v>
      </c>
      <c r="C2574" s="14" t="s">
        <v>244</v>
      </c>
      <c r="D2574" t="s">
        <v>465</v>
      </c>
      <c r="E2574" t="s">
        <v>483</v>
      </c>
      <c r="F2574" s="20">
        <v>2037</v>
      </c>
      <c r="G2574" s="20">
        <v>42</v>
      </c>
      <c r="H2574" s="11">
        <v>4157.7250175577401</v>
      </c>
      <c r="I2574" s="10">
        <v>4369474.1934939297</v>
      </c>
      <c r="J2574" s="33">
        <f t="shared" si="160"/>
        <v>9.5153898007877458E-4</v>
      </c>
      <c r="K2574" s="33">
        <f t="shared" si="161"/>
        <v>9.5108641042074282E-4</v>
      </c>
      <c r="L2574" s="33">
        <f t="shared" si="162"/>
        <v>0.99476432458606712</v>
      </c>
      <c r="M2574" s="33">
        <f t="shared" si="163"/>
        <v>0.99381821775538193</v>
      </c>
    </row>
    <row r="2575" spans="1:13" ht="27.6">
      <c r="A2575" t="s">
        <v>164</v>
      </c>
      <c r="B2575" t="s">
        <v>242</v>
      </c>
      <c r="C2575" s="14" t="s">
        <v>244</v>
      </c>
      <c r="D2575" t="s">
        <v>465</v>
      </c>
      <c r="E2575" t="s">
        <v>483</v>
      </c>
      <c r="F2575" s="20">
        <v>2037</v>
      </c>
      <c r="G2575" s="20">
        <v>43</v>
      </c>
      <c r="H2575" s="11">
        <v>4454.0890434572702</v>
      </c>
      <c r="I2575" s="10">
        <v>4308358.7487248797</v>
      </c>
      <c r="J2575" s="33">
        <f t="shared" si="160"/>
        <v>1.033825013939594E-3</v>
      </c>
      <c r="K2575" s="33">
        <f t="shared" si="161"/>
        <v>1.0332908009699215E-3</v>
      </c>
      <c r="L2575" s="33">
        <f t="shared" si="162"/>
        <v>0.99381821775538193</v>
      </c>
      <c r="M2575" s="33">
        <f t="shared" si="163"/>
        <v>0.99279131453313896</v>
      </c>
    </row>
    <row r="2576" spans="1:13" ht="27.6">
      <c r="A2576" t="s">
        <v>164</v>
      </c>
      <c r="B2576" t="s">
        <v>242</v>
      </c>
      <c r="C2576" s="14" t="s">
        <v>244</v>
      </c>
      <c r="D2576" t="s">
        <v>465</v>
      </c>
      <c r="E2576" t="s">
        <v>483</v>
      </c>
      <c r="F2576" s="20">
        <v>2037</v>
      </c>
      <c r="G2576" s="20">
        <v>44</v>
      </c>
      <c r="H2576" s="11">
        <v>4787.3291254996502</v>
      </c>
      <c r="I2576" s="10">
        <v>4250377.4654066795</v>
      </c>
      <c r="J2576" s="33">
        <f t="shared" si="160"/>
        <v>1.1263303470016857E-3</v>
      </c>
      <c r="K2576" s="33">
        <f t="shared" si="161"/>
        <v>1.1256962750568755E-3</v>
      </c>
      <c r="L2576" s="33">
        <f t="shared" si="162"/>
        <v>0.99279131453313896</v>
      </c>
      <c r="M2576" s="33">
        <f t="shared" si="163"/>
        <v>0.99167373304846018</v>
      </c>
    </row>
    <row r="2577" spans="1:13" ht="27.6">
      <c r="A2577" t="s">
        <v>164</v>
      </c>
      <c r="B2577" t="s">
        <v>242</v>
      </c>
      <c r="C2577" s="14" t="s">
        <v>244</v>
      </c>
      <c r="D2577" t="s">
        <v>465</v>
      </c>
      <c r="E2577" t="s">
        <v>483</v>
      </c>
      <c r="F2577" s="20">
        <v>2037</v>
      </c>
      <c r="G2577" s="20">
        <v>45</v>
      </c>
      <c r="H2577" s="11">
        <v>6194.9924782136104</v>
      </c>
      <c r="I2577" s="10">
        <v>4281756.6559879202</v>
      </c>
      <c r="J2577" s="33">
        <f t="shared" si="160"/>
        <v>1.4468343196360966E-3</v>
      </c>
      <c r="K2577" s="33">
        <f t="shared" si="161"/>
        <v>1.4457881594628352E-3</v>
      </c>
      <c r="L2577" s="33">
        <f t="shared" si="162"/>
        <v>0.99167373304846018</v>
      </c>
      <c r="M2577" s="33">
        <f t="shared" si="163"/>
        <v>0.99023998290716841</v>
      </c>
    </row>
    <row r="2578" spans="1:13" ht="27.6">
      <c r="A2578" t="s">
        <v>164</v>
      </c>
      <c r="B2578" t="s">
        <v>242</v>
      </c>
      <c r="C2578" s="14" t="s">
        <v>244</v>
      </c>
      <c r="D2578" t="s">
        <v>465</v>
      </c>
      <c r="E2578" t="s">
        <v>483</v>
      </c>
      <c r="F2578" s="20">
        <v>2037</v>
      </c>
      <c r="G2578" s="20">
        <v>46</v>
      </c>
      <c r="H2578" s="11">
        <v>6787.6271701947899</v>
      </c>
      <c r="I2578" s="10">
        <v>4291980.4373471905</v>
      </c>
      <c r="J2578" s="33">
        <f t="shared" si="160"/>
        <v>1.581467406312346E-3</v>
      </c>
      <c r="K2578" s="33">
        <f t="shared" si="161"/>
        <v>1.5802175456918199E-3</v>
      </c>
      <c r="L2578" s="33">
        <f t="shared" si="162"/>
        <v>0.99023998290716841</v>
      </c>
      <c r="M2578" s="33">
        <f t="shared" si="163"/>
        <v>0.98867518831173296</v>
      </c>
    </row>
    <row r="2579" spans="1:13" ht="27.6">
      <c r="A2579" t="s">
        <v>164</v>
      </c>
      <c r="B2579" t="s">
        <v>242</v>
      </c>
      <c r="C2579" s="14" t="s">
        <v>244</v>
      </c>
      <c r="D2579" t="s">
        <v>465</v>
      </c>
      <c r="E2579" t="s">
        <v>483</v>
      </c>
      <c r="F2579" s="20">
        <v>2037</v>
      </c>
      <c r="G2579" s="20">
        <v>47</v>
      </c>
      <c r="H2579" s="11">
        <v>10105.283549125799</v>
      </c>
      <c r="I2579" s="10">
        <v>6315564.4735041196</v>
      </c>
      <c r="J2579" s="33">
        <f t="shared" si="160"/>
        <v>1.600060230802932E-3</v>
      </c>
      <c r="K2579" s="33">
        <f t="shared" si="161"/>
        <v>1.5987808169025675E-3</v>
      </c>
      <c r="L2579" s="33">
        <f t="shared" si="162"/>
        <v>0.98867518831173296</v>
      </c>
      <c r="M2579" s="33">
        <f t="shared" si="163"/>
        <v>0.98709451338651266</v>
      </c>
    </row>
    <row r="2580" spans="1:13" ht="27.6">
      <c r="A2580" t="s">
        <v>164</v>
      </c>
      <c r="B2580" t="s">
        <v>242</v>
      </c>
      <c r="C2580" s="14" t="s">
        <v>244</v>
      </c>
      <c r="D2580" t="s">
        <v>465</v>
      </c>
      <c r="E2580" t="s">
        <v>483</v>
      </c>
      <c r="F2580" s="20">
        <v>2037</v>
      </c>
      <c r="G2580" s="20">
        <v>48</v>
      </c>
      <c r="H2580" s="11">
        <v>8039.8379866832702</v>
      </c>
      <c r="I2580" s="10">
        <v>4236006.9278069995</v>
      </c>
      <c r="J2580" s="33">
        <f t="shared" si="160"/>
        <v>1.8979756463348213E-3</v>
      </c>
      <c r="K2580" s="33">
        <f t="shared" si="161"/>
        <v>1.8961756295339249E-3</v>
      </c>
      <c r="L2580" s="33">
        <f t="shared" si="162"/>
        <v>0.98709451338651266</v>
      </c>
      <c r="M2580" s="33">
        <f t="shared" si="163"/>
        <v>0.98522280882618252</v>
      </c>
    </row>
    <row r="2581" spans="1:13" ht="27.6">
      <c r="A2581" t="s">
        <v>164</v>
      </c>
      <c r="B2581" t="s">
        <v>242</v>
      </c>
      <c r="C2581" s="14" t="s">
        <v>244</v>
      </c>
      <c r="D2581" t="s">
        <v>465</v>
      </c>
      <c r="E2581" t="s">
        <v>483</v>
      </c>
      <c r="F2581" s="20">
        <v>2037</v>
      </c>
      <c r="G2581" s="20">
        <v>49</v>
      </c>
      <c r="H2581" s="11">
        <v>8757.9823632301595</v>
      </c>
      <c r="I2581" s="10">
        <v>4210671.7875856701</v>
      </c>
      <c r="J2581" s="33">
        <f t="shared" si="160"/>
        <v>2.0799489499635977E-3</v>
      </c>
      <c r="K2581" s="33">
        <f t="shared" si="161"/>
        <v>2.0777873550751336E-3</v>
      </c>
      <c r="L2581" s="33">
        <f t="shared" si="162"/>
        <v>0.98522280882618252</v>
      </c>
      <c r="M2581" s="33">
        <f t="shared" si="163"/>
        <v>0.98317572533207187</v>
      </c>
    </row>
    <row r="2582" spans="1:13" ht="27.6">
      <c r="A2582" t="s">
        <v>164</v>
      </c>
      <c r="B2582" t="s">
        <v>242</v>
      </c>
      <c r="C2582" s="14" t="s">
        <v>244</v>
      </c>
      <c r="D2582" t="s">
        <v>465</v>
      </c>
      <c r="E2582" t="s">
        <v>483</v>
      </c>
      <c r="F2582" s="20">
        <v>2037</v>
      </c>
      <c r="G2582" s="20">
        <v>50</v>
      </c>
      <c r="H2582" s="11">
        <v>9776.1700145716695</v>
      </c>
      <c r="I2582" s="10">
        <v>4071980.3295967202</v>
      </c>
      <c r="J2582" s="33">
        <f t="shared" si="160"/>
        <v>2.4008392043337497E-3</v>
      </c>
      <c r="K2582" s="33">
        <f t="shared" si="161"/>
        <v>2.3979594949252725E-3</v>
      </c>
      <c r="L2582" s="33">
        <f t="shared" si="162"/>
        <v>0.98317572533207187</v>
      </c>
      <c r="M2582" s="33">
        <f t="shared" si="163"/>
        <v>0.98081810976633177</v>
      </c>
    </row>
    <row r="2583" spans="1:13" ht="27.6">
      <c r="A2583" t="s">
        <v>164</v>
      </c>
      <c r="B2583" t="s">
        <v>242</v>
      </c>
      <c r="C2583" s="14" t="s">
        <v>244</v>
      </c>
      <c r="D2583" t="s">
        <v>465</v>
      </c>
      <c r="E2583" t="s">
        <v>483</v>
      </c>
      <c r="F2583" s="20">
        <v>2037</v>
      </c>
      <c r="G2583" s="20">
        <v>51</v>
      </c>
      <c r="H2583" s="11">
        <v>10568.4623160757</v>
      </c>
      <c r="I2583" s="10">
        <v>4026916.54945433</v>
      </c>
      <c r="J2583" s="33">
        <f t="shared" si="160"/>
        <v>2.6244552590760258E-3</v>
      </c>
      <c r="K2583" s="33">
        <f t="shared" si="161"/>
        <v>2.6210143871688851E-3</v>
      </c>
      <c r="L2583" s="33">
        <f t="shared" si="162"/>
        <v>0.98081810976633177</v>
      </c>
      <c r="M2583" s="33">
        <f t="shared" si="163"/>
        <v>0.9782473713894384</v>
      </c>
    </row>
    <row r="2584" spans="1:13" ht="27.6">
      <c r="A2584" t="s">
        <v>164</v>
      </c>
      <c r="B2584" t="s">
        <v>242</v>
      </c>
      <c r="C2584" s="14" t="s">
        <v>244</v>
      </c>
      <c r="D2584" t="s">
        <v>465</v>
      </c>
      <c r="E2584" t="s">
        <v>483</v>
      </c>
      <c r="F2584" s="20">
        <v>2037</v>
      </c>
      <c r="G2584" s="20">
        <v>52</v>
      </c>
      <c r="H2584" s="11">
        <v>11680.463161607</v>
      </c>
      <c r="I2584" s="10">
        <v>4072137.73048025</v>
      </c>
      <c r="J2584" s="33">
        <f t="shared" si="160"/>
        <v>2.8683860750037689E-3</v>
      </c>
      <c r="K2584" s="33">
        <f t="shared" si="161"/>
        <v>2.8642761861878974E-3</v>
      </c>
      <c r="L2584" s="33">
        <f t="shared" si="162"/>
        <v>0.9782473713894384</v>
      </c>
      <c r="M2584" s="33">
        <f t="shared" si="163"/>
        <v>0.9754454007393667</v>
      </c>
    </row>
    <row r="2585" spans="1:13" ht="27.6">
      <c r="A2585" t="s">
        <v>164</v>
      </c>
      <c r="B2585" t="s">
        <v>242</v>
      </c>
      <c r="C2585" s="14" t="s">
        <v>244</v>
      </c>
      <c r="D2585" t="s">
        <v>465</v>
      </c>
      <c r="E2585" t="s">
        <v>483</v>
      </c>
      <c r="F2585" s="20">
        <v>2037</v>
      </c>
      <c r="G2585" s="20">
        <v>53</v>
      </c>
      <c r="H2585" s="11">
        <v>12965.902102513101</v>
      </c>
      <c r="I2585" s="10">
        <v>4140059.3816642701</v>
      </c>
      <c r="J2585" s="33">
        <f t="shared" si="160"/>
        <v>3.1318154903616172E-3</v>
      </c>
      <c r="K2585" s="33">
        <f t="shared" si="161"/>
        <v>3.1269164718372711E-3</v>
      </c>
      <c r="L2585" s="33">
        <f t="shared" si="162"/>
        <v>0.9754454007393667</v>
      </c>
      <c r="M2585" s="33">
        <f t="shared" si="163"/>
        <v>0.97239526444841684</v>
      </c>
    </row>
    <row r="2586" spans="1:13" ht="27.6">
      <c r="A2586" t="s">
        <v>164</v>
      </c>
      <c r="B2586" t="s">
        <v>242</v>
      </c>
      <c r="C2586" s="14" t="s">
        <v>244</v>
      </c>
      <c r="D2586" t="s">
        <v>465</v>
      </c>
      <c r="E2586" t="s">
        <v>483</v>
      </c>
      <c r="F2586" s="20">
        <v>2037</v>
      </c>
      <c r="G2586" s="20">
        <v>54</v>
      </c>
      <c r="H2586" s="11">
        <v>14015.594920981999</v>
      </c>
      <c r="I2586" s="10">
        <v>4101676.08842187</v>
      </c>
      <c r="J2586" s="33">
        <f t="shared" si="160"/>
        <v>3.417040892269612E-3</v>
      </c>
      <c r="K2586" s="33">
        <f t="shared" si="161"/>
        <v>3.4112094520207803E-3</v>
      </c>
      <c r="L2586" s="33">
        <f t="shared" si="162"/>
        <v>0.97239526444841684</v>
      </c>
      <c r="M2586" s="33">
        <f t="shared" si="163"/>
        <v>0.96907822053123016</v>
      </c>
    </row>
    <row r="2587" spans="1:13" ht="27.6">
      <c r="A2587" t="s">
        <v>164</v>
      </c>
      <c r="B2587" t="s">
        <v>242</v>
      </c>
      <c r="C2587" s="14" t="s">
        <v>244</v>
      </c>
      <c r="D2587" t="s">
        <v>465</v>
      </c>
      <c r="E2587" t="s">
        <v>483</v>
      </c>
      <c r="F2587" s="20">
        <v>2037</v>
      </c>
      <c r="G2587" s="20">
        <v>55</v>
      </c>
      <c r="H2587" s="11">
        <v>14714.7483762723</v>
      </c>
      <c r="I2587" s="10">
        <v>3954637.74617883</v>
      </c>
      <c r="J2587" s="33">
        <f t="shared" si="160"/>
        <v>3.7208840153539805E-3</v>
      </c>
      <c r="K2587" s="33">
        <f t="shared" si="161"/>
        <v>3.7139701043713558E-3</v>
      </c>
      <c r="L2587" s="33">
        <f t="shared" si="162"/>
        <v>0.96907822053123016</v>
      </c>
      <c r="M2587" s="33">
        <f t="shared" si="163"/>
        <v>0.96547909299137979</v>
      </c>
    </row>
    <row r="2588" spans="1:13" ht="27.6">
      <c r="A2588" t="s">
        <v>164</v>
      </c>
      <c r="B2588" t="s">
        <v>242</v>
      </c>
      <c r="C2588" s="14" t="s">
        <v>244</v>
      </c>
      <c r="D2588" t="s">
        <v>465</v>
      </c>
      <c r="E2588" t="s">
        <v>483</v>
      </c>
      <c r="F2588" s="20">
        <v>2037</v>
      </c>
      <c r="G2588" s="20">
        <v>56</v>
      </c>
      <c r="H2588" s="11">
        <v>15689.6904137618</v>
      </c>
      <c r="I2588" s="10">
        <v>3866492.5634507202</v>
      </c>
      <c r="J2588" s="33">
        <f t="shared" si="160"/>
        <v>4.0578612673599088E-3</v>
      </c>
      <c r="K2588" s="33">
        <f t="shared" si="161"/>
        <v>4.0496392733240238E-3</v>
      </c>
      <c r="L2588" s="33">
        <f t="shared" si="162"/>
        <v>0.96547909299137979</v>
      </c>
      <c r="M2588" s="33">
        <f t="shared" si="163"/>
        <v>0.96156925093882861</v>
      </c>
    </row>
    <row r="2589" spans="1:13" ht="27.6">
      <c r="A2589" t="s">
        <v>164</v>
      </c>
      <c r="B2589" t="s">
        <v>242</v>
      </c>
      <c r="C2589" s="14" t="s">
        <v>244</v>
      </c>
      <c r="D2589" t="s">
        <v>465</v>
      </c>
      <c r="E2589" t="s">
        <v>483</v>
      </c>
      <c r="F2589" s="20">
        <v>2037</v>
      </c>
      <c r="G2589" s="20">
        <v>57</v>
      </c>
      <c r="H2589" s="11">
        <v>16803.463187958099</v>
      </c>
      <c r="I2589" s="10">
        <v>3792794.34044499</v>
      </c>
      <c r="J2589" s="33">
        <f t="shared" si="160"/>
        <v>4.4303649709587552E-3</v>
      </c>
      <c r="K2589" s="33">
        <f t="shared" si="161"/>
        <v>4.4205653813317314E-3</v>
      </c>
      <c r="L2589" s="33">
        <f t="shared" si="162"/>
        <v>0.96156925093882861</v>
      </c>
      <c r="M2589" s="33">
        <f t="shared" si="163"/>
        <v>0.95731857119637531</v>
      </c>
    </row>
    <row r="2590" spans="1:13" ht="27.6">
      <c r="A2590" t="s">
        <v>164</v>
      </c>
      <c r="B2590" t="s">
        <v>242</v>
      </c>
      <c r="C2590" s="14" t="s">
        <v>244</v>
      </c>
      <c r="D2590" t="s">
        <v>465</v>
      </c>
      <c r="E2590" t="s">
        <v>483</v>
      </c>
      <c r="F2590" s="20">
        <v>2037</v>
      </c>
      <c r="G2590" s="20">
        <v>58</v>
      </c>
      <c r="H2590" s="11">
        <v>17977.303344371001</v>
      </c>
      <c r="I2590" s="10">
        <v>3712942.3457080298</v>
      </c>
      <c r="J2590" s="33">
        <f t="shared" si="160"/>
        <v>4.8417943696733769E-3</v>
      </c>
      <c r="K2590" s="33">
        <f t="shared" si="161"/>
        <v>4.8300917781131103E-3</v>
      </c>
      <c r="L2590" s="33">
        <f t="shared" si="162"/>
        <v>0.95731857119637531</v>
      </c>
      <c r="M2590" s="33">
        <f t="shared" si="163"/>
        <v>0.95269463463660475</v>
      </c>
    </row>
    <row r="2591" spans="1:13" ht="27.6">
      <c r="A2591" t="s">
        <v>164</v>
      </c>
      <c r="B2591" t="s">
        <v>242</v>
      </c>
      <c r="C2591" s="14" t="s">
        <v>244</v>
      </c>
      <c r="D2591" t="s">
        <v>465</v>
      </c>
      <c r="E2591" t="s">
        <v>483</v>
      </c>
      <c r="F2591" s="20">
        <v>2037</v>
      </c>
      <c r="G2591" s="20">
        <v>59</v>
      </c>
      <c r="H2591" s="11">
        <v>19141.0747470073</v>
      </c>
      <c r="I2591" s="10">
        <v>3613833.0872023599</v>
      </c>
      <c r="J2591" s="33">
        <f t="shared" si="160"/>
        <v>5.2966128443484133E-3</v>
      </c>
      <c r="K2591" s="33">
        <f t="shared" si="161"/>
        <v>5.2826105230697751E-3</v>
      </c>
      <c r="L2591" s="33">
        <f t="shared" si="162"/>
        <v>0.95269463463660475</v>
      </c>
      <c r="M2591" s="33">
        <f t="shared" si="163"/>
        <v>0.9476619199344013</v>
      </c>
    </row>
    <row r="2592" spans="1:13" ht="27.6">
      <c r="A2592" t="s">
        <v>164</v>
      </c>
      <c r="B2592" t="s">
        <v>242</v>
      </c>
      <c r="C2592" s="14" t="s">
        <v>244</v>
      </c>
      <c r="D2592" t="s">
        <v>465</v>
      </c>
      <c r="E2592" t="s">
        <v>483</v>
      </c>
      <c r="F2592" s="20">
        <v>2037</v>
      </c>
      <c r="G2592" s="20">
        <v>60</v>
      </c>
      <c r="H2592" s="11">
        <v>20552.649494333698</v>
      </c>
      <c r="I2592" s="10">
        <v>3529413.2565587801</v>
      </c>
      <c r="J2592" s="33">
        <f t="shared" si="160"/>
        <v>5.823248228622787E-3</v>
      </c>
      <c r="K2592" s="33">
        <f t="shared" si="161"/>
        <v>5.8063259820712032E-3</v>
      </c>
      <c r="L2592" s="33">
        <f t="shared" si="162"/>
        <v>0.9476619199344013</v>
      </c>
      <c r="M2592" s="33">
        <f t="shared" si="163"/>
        <v>0.9421594859064667</v>
      </c>
    </row>
    <row r="2593" spans="1:13" ht="27.6">
      <c r="A2593" t="s">
        <v>164</v>
      </c>
      <c r="B2593" t="s">
        <v>242</v>
      </c>
      <c r="C2593" s="14" t="s">
        <v>244</v>
      </c>
      <c r="D2593" t="s">
        <v>465</v>
      </c>
      <c r="E2593" t="s">
        <v>483</v>
      </c>
      <c r="F2593" s="20">
        <v>2037</v>
      </c>
      <c r="G2593" s="20">
        <v>61</v>
      </c>
      <c r="H2593" s="11">
        <v>21853.184267920798</v>
      </c>
      <c r="I2593" s="10">
        <v>3432712.84780129</v>
      </c>
      <c r="J2593" s="33">
        <f t="shared" si="160"/>
        <v>6.3661556433181202E-3</v>
      </c>
      <c r="K2593" s="33">
        <f t="shared" si="161"/>
        <v>6.3459346073228007E-3</v>
      </c>
      <c r="L2593" s="33">
        <f t="shared" si="162"/>
        <v>0.9421594859064667</v>
      </c>
      <c r="M2593" s="33">
        <f t="shared" si="163"/>
        <v>0.93618060341923537</v>
      </c>
    </row>
    <row r="2594" spans="1:13" ht="27.6">
      <c r="A2594" t="s">
        <v>164</v>
      </c>
      <c r="B2594" t="s">
        <v>242</v>
      </c>
      <c r="C2594" s="14" t="s">
        <v>244</v>
      </c>
      <c r="D2594" t="s">
        <v>465</v>
      </c>
      <c r="E2594" t="s">
        <v>483</v>
      </c>
      <c r="F2594" s="20">
        <v>2037</v>
      </c>
      <c r="G2594" s="20">
        <v>62</v>
      </c>
      <c r="H2594" s="11">
        <v>23260.463883027602</v>
      </c>
      <c r="I2594" s="10">
        <v>3334552.1378655201</v>
      </c>
      <c r="J2594" s="33">
        <f t="shared" si="160"/>
        <v>6.9755886012077342E-3</v>
      </c>
      <c r="K2594" s="33">
        <f t="shared" si="161"/>
        <v>6.9513156551958E-3</v>
      </c>
      <c r="L2594" s="33">
        <f t="shared" si="162"/>
        <v>0.93618060341923537</v>
      </c>
      <c r="M2594" s="33">
        <f t="shared" si="163"/>
        <v>0.92967291653459661</v>
      </c>
    </row>
    <row r="2595" spans="1:13" ht="27.6">
      <c r="A2595" t="s">
        <v>164</v>
      </c>
      <c r="B2595" t="s">
        <v>242</v>
      </c>
      <c r="C2595" s="14" t="s">
        <v>244</v>
      </c>
      <c r="D2595" t="s">
        <v>465</v>
      </c>
      <c r="E2595" t="s">
        <v>483</v>
      </c>
      <c r="F2595" s="20">
        <v>2037</v>
      </c>
      <c r="G2595" s="20">
        <v>63</v>
      </c>
      <c r="H2595" s="11">
        <v>24543.1379905268</v>
      </c>
      <c r="I2595" s="10">
        <v>3210242.05656183</v>
      </c>
      <c r="J2595" s="33">
        <f t="shared" si="160"/>
        <v>7.6452608738209939E-3</v>
      </c>
      <c r="K2595" s="33">
        <f t="shared" si="161"/>
        <v>7.6161102023744043E-3</v>
      </c>
      <c r="L2595" s="33">
        <f t="shared" si="162"/>
        <v>0.92967291653459661</v>
      </c>
      <c r="M2595" s="33">
        <f t="shared" si="163"/>
        <v>0.92259242515010631</v>
      </c>
    </row>
    <row r="2596" spans="1:13" ht="27.6">
      <c r="A2596" t="s">
        <v>164</v>
      </c>
      <c r="B2596" t="s">
        <v>242</v>
      </c>
      <c r="C2596" s="14" t="s">
        <v>244</v>
      </c>
      <c r="D2596" t="s">
        <v>465</v>
      </c>
      <c r="E2596" t="s">
        <v>483</v>
      </c>
      <c r="F2596" s="20">
        <v>2037</v>
      </c>
      <c r="G2596" s="20">
        <v>64</v>
      </c>
      <c r="H2596" s="11">
        <v>26304.6428379348</v>
      </c>
      <c r="I2596" s="10">
        <v>3139098.2977337101</v>
      </c>
      <c r="J2596" s="33">
        <f t="shared" si="160"/>
        <v>8.3796811514075826E-3</v>
      </c>
      <c r="K2596" s="33">
        <f t="shared" si="161"/>
        <v>8.344669487088896E-3</v>
      </c>
      <c r="L2596" s="33">
        <f t="shared" si="162"/>
        <v>0.92259242515010631</v>
      </c>
      <c r="M2596" s="33">
        <f t="shared" si="163"/>
        <v>0.91489369629093686</v>
      </c>
    </row>
    <row r="2597" spans="1:13" ht="27.6">
      <c r="A2597" t="s">
        <v>164</v>
      </c>
      <c r="B2597" t="s">
        <v>242</v>
      </c>
      <c r="C2597" s="14" t="s">
        <v>244</v>
      </c>
      <c r="D2597" t="s">
        <v>465</v>
      </c>
      <c r="E2597" t="s">
        <v>483</v>
      </c>
      <c r="F2597" s="20">
        <v>2037</v>
      </c>
      <c r="G2597" s="20">
        <v>65</v>
      </c>
      <c r="H2597" s="11">
        <v>25847.497597739301</v>
      </c>
      <c r="I2597" s="10">
        <v>2920402.0920539498</v>
      </c>
      <c r="J2597" s="33">
        <f t="shared" si="160"/>
        <v>8.8506639781101102E-3</v>
      </c>
      <c r="K2597" s="33">
        <f t="shared" si="161"/>
        <v>8.8116121481496279E-3</v>
      </c>
      <c r="L2597" s="33">
        <f t="shared" si="162"/>
        <v>0.91489369629093686</v>
      </c>
      <c r="M2597" s="33">
        <f t="shared" si="163"/>
        <v>0.90683200788243412</v>
      </c>
    </row>
    <row r="2598" spans="1:13" ht="27.6">
      <c r="A2598" t="s">
        <v>164</v>
      </c>
      <c r="B2598" t="s">
        <v>242</v>
      </c>
      <c r="C2598" s="14" t="s">
        <v>244</v>
      </c>
      <c r="D2598" t="s">
        <v>465</v>
      </c>
      <c r="E2598" t="s">
        <v>483</v>
      </c>
      <c r="F2598" s="20">
        <v>2037</v>
      </c>
      <c r="G2598" s="20">
        <v>66</v>
      </c>
      <c r="H2598" s="11">
        <v>27234.430803195901</v>
      </c>
      <c r="I2598" s="10">
        <v>2810397.2727840999</v>
      </c>
      <c r="J2598" s="33">
        <f t="shared" si="160"/>
        <v>9.6905982178869341E-3</v>
      </c>
      <c r="K2598" s="33">
        <f t="shared" si="161"/>
        <v>9.6437956745321074E-3</v>
      </c>
      <c r="L2598" s="33">
        <f t="shared" si="162"/>
        <v>0.90683200788243412</v>
      </c>
      <c r="M2598" s="33">
        <f t="shared" si="163"/>
        <v>0.89808670528729029</v>
      </c>
    </row>
    <row r="2599" spans="1:13" ht="27.6">
      <c r="A2599" t="s">
        <v>164</v>
      </c>
      <c r="B2599" t="s">
        <v>242</v>
      </c>
      <c r="C2599" s="14" t="s">
        <v>244</v>
      </c>
      <c r="D2599" t="s">
        <v>465</v>
      </c>
      <c r="E2599" t="s">
        <v>483</v>
      </c>
      <c r="F2599" s="20">
        <v>2037</v>
      </c>
      <c r="G2599" s="20">
        <v>67</v>
      </c>
      <c r="H2599" s="11">
        <v>28747.2013270926</v>
      </c>
      <c r="I2599" s="10">
        <v>2702800.5534942402</v>
      </c>
      <c r="J2599" s="33">
        <f t="shared" si="160"/>
        <v>1.0636079413972143E-2</v>
      </c>
      <c r="K2599" s="33">
        <f t="shared" si="161"/>
        <v>1.0579716325738842E-2</v>
      </c>
      <c r="L2599" s="33">
        <f t="shared" si="162"/>
        <v>0.89808670528729029</v>
      </c>
      <c r="M2599" s="33">
        <f t="shared" si="163"/>
        <v>0.88858520270943331</v>
      </c>
    </row>
    <row r="2600" spans="1:13" ht="27.6">
      <c r="A2600" t="s">
        <v>164</v>
      </c>
      <c r="B2600" t="s">
        <v>242</v>
      </c>
      <c r="C2600" s="14" t="s">
        <v>244</v>
      </c>
      <c r="D2600" t="s">
        <v>465</v>
      </c>
      <c r="E2600" t="s">
        <v>483</v>
      </c>
      <c r="F2600" s="20">
        <v>2037</v>
      </c>
      <c r="G2600" s="20">
        <v>68</v>
      </c>
      <c r="H2600" s="11">
        <v>30210.306106158099</v>
      </c>
      <c r="I2600" s="10">
        <v>2586264.53474832</v>
      </c>
      <c r="J2600" s="33">
        <f t="shared" si="160"/>
        <v>1.168105802800176E-2</v>
      </c>
      <c r="K2600" s="33">
        <f t="shared" si="161"/>
        <v>1.1613099336856059E-2</v>
      </c>
      <c r="L2600" s="33">
        <f t="shared" si="162"/>
        <v>0.88858520270943331</v>
      </c>
      <c r="M2600" s="33">
        <f t="shared" si="163"/>
        <v>0.87826597448110832</v>
      </c>
    </row>
    <row r="2601" spans="1:13" ht="27.6">
      <c r="A2601" t="s">
        <v>164</v>
      </c>
      <c r="B2601" t="s">
        <v>242</v>
      </c>
      <c r="C2601" s="14" t="s">
        <v>244</v>
      </c>
      <c r="D2601" t="s">
        <v>465</v>
      </c>
      <c r="E2601" t="s">
        <v>483</v>
      </c>
      <c r="F2601" s="20">
        <v>2037</v>
      </c>
      <c r="G2601" s="20">
        <v>69</v>
      </c>
      <c r="H2601" s="11">
        <v>31487.426975359402</v>
      </c>
      <c r="I2601" s="10">
        <v>2452331.9908556198</v>
      </c>
      <c r="J2601" s="33">
        <f t="shared" si="160"/>
        <v>1.2839789674795795E-2</v>
      </c>
      <c r="K2601" s="33">
        <f t="shared" si="161"/>
        <v>1.2757711240844238E-2</v>
      </c>
      <c r="L2601" s="33">
        <f t="shared" si="162"/>
        <v>0.87826597448110832</v>
      </c>
      <c r="M2601" s="33">
        <f t="shared" si="163"/>
        <v>0.86706131078601967</v>
      </c>
    </row>
    <row r="2602" spans="1:13" ht="27.6">
      <c r="A2602" t="s">
        <v>164</v>
      </c>
      <c r="B2602" t="s">
        <v>242</v>
      </c>
      <c r="C2602" s="14" t="s">
        <v>244</v>
      </c>
      <c r="D2602" t="s">
        <v>465</v>
      </c>
      <c r="E2602" t="s">
        <v>483</v>
      </c>
      <c r="F2602" s="20">
        <v>2038</v>
      </c>
      <c r="G2602" s="20">
        <v>30</v>
      </c>
      <c r="H2602" s="11">
        <v>777.31631271766696</v>
      </c>
      <c r="I2602" s="10">
        <v>4653435.8332219999</v>
      </c>
      <c r="J2602" s="33">
        <f t="shared" si="160"/>
        <v>1.6704137342309923E-4</v>
      </c>
      <c r="K2602" s="33">
        <f t="shared" si="161"/>
        <v>1.670274227896229E-4</v>
      </c>
      <c r="L2602" s="33">
        <f t="shared" si="162"/>
        <v>1</v>
      </c>
      <c r="M2602" s="33">
        <f t="shared" si="163"/>
        <v>0.99983297257721038</v>
      </c>
    </row>
    <row r="2603" spans="1:13" ht="27.6">
      <c r="A2603" t="s">
        <v>164</v>
      </c>
      <c r="B2603" t="s">
        <v>242</v>
      </c>
      <c r="C2603" s="14" t="s">
        <v>244</v>
      </c>
      <c r="D2603" t="s">
        <v>465</v>
      </c>
      <c r="E2603" t="s">
        <v>483</v>
      </c>
      <c r="F2603" s="20">
        <v>2038</v>
      </c>
      <c r="G2603" s="20">
        <v>31</v>
      </c>
      <c r="H2603" s="11">
        <v>1045.9841952142399</v>
      </c>
      <c r="I2603" s="10">
        <v>4679780.6635937598</v>
      </c>
      <c r="J2603" s="33">
        <f t="shared" si="160"/>
        <v>2.2351137166565276E-4</v>
      </c>
      <c r="K2603" s="33">
        <f t="shared" si="161"/>
        <v>2.234863948599175E-4</v>
      </c>
      <c r="L2603" s="33">
        <f t="shared" si="162"/>
        <v>0.99983297257721038</v>
      </c>
      <c r="M2603" s="33">
        <f t="shared" si="163"/>
        <v>0.99960952351070698</v>
      </c>
    </row>
    <row r="2604" spans="1:13" ht="27.6">
      <c r="A2604" t="s">
        <v>164</v>
      </c>
      <c r="B2604" t="s">
        <v>242</v>
      </c>
      <c r="C2604" s="14" t="s">
        <v>244</v>
      </c>
      <c r="D2604" t="s">
        <v>465</v>
      </c>
      <c r="E2604" t="s">
        <v>483</v>
      </c>
      <c r="F2604" s="20">
        <v>2038</v>
      </c>
      <c r="G2604" s="20">
        <v>32</v>
      </c>
      <c r="H2604" s="11">
        <v>1081.6978005077401</v>
      </c>
      <c r="I2604" s="10">
        <v>4596922.5563056003</v>
      </c>
      <c r="J2604" s="33">
        <f t="shared" si="160"/>
        <v>2.353091197988478E-4</v>
      </c>
      <c r="K2604" s="33">
        <f t="shared" si="161"/>
        <v>2.3528143677931102E-4</v>
      </c>
      <c r="L2604" s="33">
        <f t="shared" si="162"/>
        <v>0.99960952351070698</v>
      </c>
      <c r="M2604" s="33">
        <f t="shared" si="163"/>
        <v>0.99937433394579711</v>
      </c>
    </row>
    <row r="2605" spans="1:13" ht="27.6">
      <c r="A2605" t="s">
        <v>164</v>
      </c>
      <c r="B2605" t="s">
        <v>242</v>
      </c>
      <c r="C2605" s="14" t="s">
        <v>244</v>
      </c>
      <c r="D2605" t="s">
        <v>465</v>
      </c>
      <c r="E2605" t="s">
        <v>483</v>
      </c>
      <c r="F2605" s="20">
        <v>2038</v>
      </c>
      <c r="G2605" s="20">
        <v>33</v>
      </c>
      <c r="H2605" s="11">
        <v>1130.5612706079901</v>
      </c>
      <c r="I2605" s="10">
        <v>4535954.1935184198</v>
      </c>
      <c r="J2605" s="33">
        <f t="shared" si="160"/>
        <v>2.4924441966885113E-4</v>
      </c>
      <c r="K2605" s="33">
        <f t="shared" si="161"/>
        <v>2.492133608589242E-4</v>
      </c>
      <c r="L2605" s="33">
        <f t="shared" si="162"/>
        <v>0.99937433394579711</v>
      </c>
      <c r="M2605" s="33">
        <f t="shared" si="163"/>
        <v>0.99912527650927829</v>
      </c>
    </row>
    <row r="2606" spans="1:13" ht="27.6">
      <c r="A2606" t="s">
        <v>164</v>
      </c>
      <c r="B2606" t="s">
        <v>242</v>
      </c>
      <c r="C2606" s="14" t="s">
        <v>244</v>
      </c>
      <c r="D2606" t="s">
        <v>465</v>
      </c>
      <c r="E2606" t="s">
        <v>483</v>
      </c>
      <c r="F2606" s="20">
        <v>2038</v>
      </c>
      <c r="G2606" s="20">
        <v>34</v>
      </c>
      <c r="H2606" s="11">
        <v>1170.88684364955</v>
      </c>
      <c r="I2606" s="10">
        <v>4407284.7155294102</v>
      </c>
      <c r="J2606" s="33">
        <f t="shared" si="160"/>
        <v>2.6567079715177902E-4</v>
      </c>
      <c r="K2606" s="33">
        <f t="shared" si="161"/>
        <v>2.6563550979052941E-4</v>
      </c>
      <c r="L2606" s="33">
        <f t="shared" si="162"/>
        <v>0.99912527650927829</v>
      </c>
      <c r="M2606" s="33">
        <f t="shared" si="163"/>
        <v>0.99885987335710813</v>
      </c>
    </row>
    <row r="2607" spans="1:13" ht="27.6">
      <c r="A2607" t="s">
        <v>164</v>
      </c>
      <c r="B2607" t="s">
        <v>242</v>
      </c>
      <c r="C2607" s="14" t="s">
        <v>244</v>
      </c>
      <c r="D2607" t="s">
        <v>465</v>
      </c>
      <c r="E2607" t="s">
        <v>483</v>
      </c>
      <c r="F2607" s="20">
        <v>2038</v>
      </c>
      <c r="G2607" s="20">
        <v>35</v>
      </c>
      <c r="H2607" s="11">
        <v>1548.5634977442801</v>
      </c>
      <c r="I2607" s="10">
        <v>4341511.7693073303</v>
      </c>
      <c r="J2607" s="33">
        <f t="shared" si="160"/>
        <v>3.5668761943523348E-4</v>
      </c>
      <c r="K2607" s="33">
        <f t="shared" si="161"/>
        <v>3.566240139689647E-4</v>
      </c>
      <c r="L2607" s="33">
        <f t="shared" si="162"/>
        <v>0.99885987335710813</v>
      </c>
      <c r="M2607" s="33">
        <f t="shared" si="163"/>
        <v>0.99850365593967894</v>
      </c>
    </row>
    <row r="2608" spans="1:13" ht="27.6">
      <c r="A2608" t="s">
        <v>164</v>
      </c>
      <c r="B2608" t="s">
        <v>242</v>
      </c>
      <c r="C2608" s="14" t="s">
        <v>244</v>
      </c>
      <c r="D2608" t="s">
        <v>465</v>
      </c>
      <c r="E2608" t="s">
        <v>483</v>
      </c>
      <c r="F2608" s="20">
        <v>2038</v>
      </c>
      <c r="G2608" s="20">
        <v>36</v>
      </c>
      <c r="H2608" s="11">
        <v>1929.19519705779</v>
      </c>
      <c r="I2608" s="10">
        <v>4318609.44480142</v>
      </c>
      <c r="J2608" s="33">
        <f t="shared" si="160"/>
        <v>4.4671675494529443E-4</v>
      </c>
      <c r="K2608" s="33">
        <f t="shared" si="161"/>
        <v>4.4661699187154014E-4</v>
      </c>
      <c r="L2608" s="33">
        <f t="shared" si="162"/>
        <v>0.99850365593967894</v>
      </c>
      <c r="M2608" s="33">
        <f t="shared" si="163"/>
        <v>0.99805770724049037</v>
      </c>
    </row>
    <row r="2609" spans="1:13" ht="27.6">
      <c r="A2609" t="s">
        <v>164</v>
      </c>
      <c r="B2609" t="s">
        <v>242</v>
      </c>
      <c r="C2609" s="14" t="s">
        <v>244</v>
      </c>
      <c r="D2609" t="s">
        <v>465</v>
      </c>
      <c r="E2609" t="s">
        <v>483</v>
      </c>
      <c r="F2609" s="20">
        <v>2038</v>
      </c>
      <c r="G2609" s="20">
        <v>37</v>
      </c>
      <c r="H2609" s="11">
        <v>2062.4449452354202</v>
      </c>
      <c r="I2609" s="10">
        <v>4297519.6572887804</v>
      </c>
      <c r="J2609" s="33">
        <f t="shared" si="160"/>
        <v>4.79915185899714E-4</v>
      </c>
      <c r="K2609" s="33">
        <f t="shared" si="161"/>
        <v>4.7980004502690132E-4</v>
      </c>
      <c r="L2609" s="33">
        <f t="shared" si="162"/>
        <v>0.99805770724049037</v>
      </c>
      <c r="M2609" s="33">
        <f t="shared" si="163"/>
        <v>0.99757883910761691</v>
      </c>
    </row>
    <row r="2610" spans="1:13" ht="27.6">
      <c r="A2610" t="s">
        <v>164</v>
      </c>
      <c r="B2610" t="s">
        <v>242</v>
      </c>
      <c r="C2610" s="14" t="s">
        <v>244</v>
      </c>
      <c r="D2610" t="s">
        <v>465</v>
      </c>
      <c r="E2610" t="s">
        <v>483</v>
      </c>
      <c r="F2610" s="20">
        <v>2038</v>
      </c>
      <c r="G2610" s="20">
        <v>38</v>
      </c>
      <c r="H2610" s="11">
        <v>2211.55981272087</v>
      </c>
      <c r="I2610" s="10">
        <v>4275939.0914535802</v>
      </c>
      <c r="J2610" s="33">
        <f t="shared" si="160"/>
        <v>5.1721031694328069E-4</v>
      </c>
      <c r="K2610" s="33">
        <f t="shared" si="161"/>
        <v>5.1707658674382539E-4</v>
      </c>
      <c r="L2610" s="33">
        <f t="shared" si="162"/>
        <v>0.99757883910761691</v>
      </c>
      <c r="M2610" s="33">
        <f t="shared" si="163"/>
        <v>0.99706301444648326</v>
      </c>
    </row>
    <row r="2611" spans="1:13" ht="27.6">
      <c r="A2611" t="s">
        <v>164</v>
      </c>
      <c r="B2611" t="s">
        <v>242</v>
      </c>
      <c r="C2611" s="14" t="s">
        <v>244</v>
      </c>
      <c r="D2611" t="s">
        <v>465</v>
      </c>
      <c r="E2611" t="s">
        <v>483</v>
      </c>
      <c r="F2611" s="20">
        <v>2038</v>
      </c>
      <c r="G2611" s="20">
        <v>39</v>
      </c>
      <c r="H2611" s="11">
        <v>2397.8748861151598</v>
      </c>
      <c r="I2611" s="10">
        <v>4293499.5828390596</v>
      </c>
      <c r="J2611" s="33">
        <f t="shared" si="160"/>
        <v>5.5848960500645359E-4</v>
      </c>
      <c r="K2611" s="33">
        <f t="shared" si="161"/>
        <v>5.5833367871604977E-4</v>
      </c>
      <c r="L2611" s="33">
        <f t="shared" si="162"/>
        <v>0.99706301444648326</v>
      </c>
      <c r="M2611" s="33">
        <f t="shared" si="163"/>
        <v>0.99650632058571564</v>
      </c>
    </row>
    <row r="2612" spans="1:13" ht="27.6">
      <c r="A2612" t="s">
        <v>164</v>
      </c>
      <c r="B2612" t="s">
        <v>242</v>
      </c>
      <c r="C2612" s="14" t="s">
        <v>244</v>
      </c>
      <c r="D2612" t="s">
        <v>465</v>
      </c>
      <c r="E2612" t="s">
        <v>483</v>
      </c>
      <c r="F2612" s="20">
        <v>2038</v>
      </c>
      <c r="G2612" s="20">
        <v>40</v>
      </c>
      <c r="H2612" s="11">
        <v>3268.6638091883001</v>
      </c>
      <c r="I2612" s="10">
        <v>4349556.5777288303</v>
      </c>
      <c r="J2612" s="33">
        <f t="shared" si="160"/>
        <v>7.5149357199419842E-4</v>
      </c>
      <c r="K2612" s="33">
        <f t="shared" si="161"/>
        <v>7.5121127141997146E-4</v>
      </c>
      <c r="L2612" s="33">
        <f t="shared" si="162"/>
        <v>0.99650632058571564</v>
      </c>
      <c r="M2612" s="33">
        <f t="shared" si="163"/>
        <v>0.99575773380565036</v>
      </c>
    </row>
    <row r="2613" spans="1:13" ht="27.6">
      <c r="A2613" t="s">
        <v>164</v>
      </c>
      <c r="B2613" t="s">
        <v>242</v>
      </c>
      <c r="C2613" s="14" t="s">
        <v>244</v>
      </c>
      <c r="D2613" t="s">
        <v>465</v>
      </c>
      <c r="E2613" t="s">
        <v>483</v>
      </c>
      <c r="F2613" s="20">
        <v>2038</v>
      </c>
      <c r="G2613" s="20">
        <v>41</v>
      </c>
      <c r="H2613" s="11">
        <v>3924.5414135022002</v>
      </c>
      <c r="I2613" s="10">
        <v>4481881.0115833003</v>
      </c>
      <c r="J2613" s="33">
        <f t="shared" si="160"/>
        <v>8.756460520391615E-4</v>
      </c>
      <c r="K2613" s="33">
        <f t="shared" si="161"/>
        <v>8.7526278591154583E-4</v>
      </c>
      <c r="L2613" s="33">
        <f t="shared" si="162"/>
        <v>0.99575773380565036</v>
      </c>
      <c r="M2613" s="33">
        <f t="shared" si="163"/>
        <v>0.99488618411746665</v>
      </c>
    </row>
    <row r="2614" spans="1:13" ht="27.6">
      <c r="A2614" t="s">
        <v>164</v>
      </c>
      <c r="B2614" t="s">
        <v>242</v>
      </c>
      <c r="C2614" s="14" t="s">
        <v>244</v>
      </c>
      <c r="D2614" t="s">
        <v>465</v>
      </c>
      <c r="E2614" t="s">
        <v>483</v>
      </c>
      <c r="F2614" s="20">
        <v>2038</v>
      </c>
      <c r="G2614" s="20">
        <v>42</v>
      </c>
      <c r="H2614" s="11">
        <v>4206.4616400832601</v>
      </c>
      <c r="I2614" s="10">
        <v>4435067.6557842102</v>
      </c>
      <c r="J2614" s="33">
        <f t="shared" si="160"/>
        <v>9.4845489777302438E-4</v>
      </c>
      <c r="K2614" s="33">
        <f t="shared" si="161"/>
        <v>9.480052565924435E-4</v>
      </c>
      <c r="L2614" s="33">
        <f t="shared" si="162"/>
        <v>0.99488618411746665</v>
      </c>
      <c r="M2614" s="33">
        <f t="shared" si="163"/>
        <v>0.99394302678521207</v>
      </c>
    </row>
    <row r="2615" spans="1:13" ht="27.6">
      <c r="A2615" t="s">
        <v>164</v>
      </c>
      <c r="B2615" t="s">
        <v>242</v>
      </c>
      <c r="C2615" s="14" t="s">
        <v>244</v>
      </c>
      <c r="D2615" t="s">
        <v>465</v>
      </c>
      <c r="E2615" t="s">
        <v>483</v>
      </c>
      <c r="F2615" s="20">
        <v>2038</v>
      </c>
      <c r="G2615" s="20">
        <v>43</v>
      </c>
      <c r="H2615" s="11">
        <v>4489.5477145578798</v>
      </c>
      <c r="I2615" s="10">
        <v>4358101.7740190802</v>
      </c>
      <c r="J2615" s="33">
        <f t="shared" si="160"/>
        <v>1.0301612829058783E-3</v>
      </c>
      <c r="K2615" s="33">
        <f t="shared" si="161"/>
        <v>1.0296308489312622E-3</v>
      </c>
      <c r="L2615" s="33">
        <f t="shared" si="162"/>
        <v>0.99394302678521207</v>
      </c>
      <c r="M2615" s="33">
        <f t="shared" si="163"/>
        <v>0.99291963238275394</v>
      </c>
    </row>
    <row r="2616" spans="1:13" ht="27.6">
      <c r="A2616" t="s">
        <v>164</v>
      </c>
      <c r="B2616" t="s">
        <v>242</v>
      </c>
      <c r="C2616" s="14" t="s">
        <v>244</v>
      </c>
      <c r="D2616" t="s">
        <v>465</v>
      </c>
      <c r="E2616" t="s">
        <v>483</v>
      </c>
      <c r="F2616" s="20">
        <v>2038</v>
      </c>
      <c r="G2616" s="20">
        <v>44</v>
      </c>
      <c r="H2616" s="11">
        <v>4820.0503496472702</v>
      </c>
      <c r="I2616" s="10">
        <v>4296198.8461144203</v>
      </c>
      <c r="J2616" s="33">
        <f t="shared" si="160"/>
        <v>1.1219337191542317E-3</v>
      </c>
      <c r="K2616" s="33">
        <f t="shared" si="161"/>
        <v>1.1213045868226912E-3</v>
      </c>
      <c r="L2616" s="33">
        <f t="shared" si="162"/>
        <v>0.99291963238275394</v>
      </c>
      <c r="M2616" s="33">
        <f t="shared" si="163"/>
        <v>0.99180626704461683</v>
      </c>
    </row>
    <row r="2617" spans="1:13" ht="27.6">
      <c r="A2617" t="s">
        <v>164</v>
      </c>
      <c r="B2617" t="s">
        <v>242</v>
      </c>
      <c r="C2617" s="14" t="s">
        <v>244</v>
      </c>
      <c r="D2617" t="s">
        <v>465</v>
      </c>
      <c r="E2617" t="s">
        <v>483</v>
      </c>
      <c r="F2617" s="20">
        <v>2038</v>
      </c>
      <c r="G2617" s="20">
        <v>45</v>
      </c>
      <c r="H2617" s="11">
        <v>6108.7531915339396</v>
      </c>
      <c r="I2617" s="10">
        <v>4237332.2148087099</v>
      </c>
      <c r="J2617" s="33">
        <f t="shared" si="160"/>
        <v>1.4416507561491052E-3</v>
      </c>
      <c r="K2617" s="33">
        <f t="shared" si="161"/>
        <v>1.4406120768952757E-3</v>
      </c>
      <c r="L2617" s="33">
        <f t="shared" si="162"/>
        <v>0.99180626704461683</v>
      </c>
      <c r="M2617" s="33">
        <f t="shared" si="163"/>
        <v>0.99037745895837193</v>
      </c>
    </row>
    <row r="2618" spans="1:13" ht="27.6">
      <c r="A2618" t="s">
        <v>164</v>
      </c>
      <c r="B2618" t="s">
        <v>242</v>
      </c>
      <c r="C2618" s="14" t="s">
        <v>244</v>
      </c>
      <c r="D2618" t="s">
        <v>465</v>
      </c>
      <c r="E2618" t="s">
        <v>483</v>
      </c>
      <c r="F2618" s="20">
        <v>2038</v>
      </c>
      <c r="G2618" s="20">
        <v>46</v>
      </c>
      <c r="H2618" s="11">
        <v>6712.8473942649298</v>
      </c>
      <c r="I2618" s="10">
        <v>4266455.5111221699</v>
      </c>
      <c r="J2618" s="33">
        <f t="shared" si="160"/>
        <v>1.5734014750101791E-3</v>
      </c>
      <c r="K2618" s="33">
        <f t="shared" si="161"/>
        <v>1.5721643278375774E-3</v>
      </c>
      <c r="L2618" s="33">
        <f t="shared" si="162"/>
        <v>0.99037745895837193</v>
      </c>
      <c r="M2618" s="33">
        <f t="shared" si="163"/>
        <v>0.98882042284630312</v>
      </c>
    </row>
    <row r="2619" spans="1:13" ht="27.6">
      <c r="A2619" t="s">
        <v>164</v>
      </c>
      <c r="B2619" t="s">
        <v>242</v>
      </c>
      <c r="C2619" s="14" t="s">
        <v>244</v>
      </c>
      <c r="D2619" t="s">
        <v>465</v>
      </c>
      <c r="E2619" t="s">
        <v>483</v>
      </c>
      <c r="F2619" s="20">
        <v>2038</v>
      </c>
      <c r="G2619" s="20">
        <v>47</v>
      </c>
      <c r="H2619" s="11">
        <v>7367.7305416828303</v>
      </c>
      <c r="I2619" s="10">
        <v>4276218.7885545501</v>
      </c>
      <c r="J2619" s="33">
        <f t="shared" si="160"/>
        <v>1.7229545320278795E-3</v>
      </c>
      <c r="K2619" s="33">
        <f t="shared" si="161"/>
        <v>1.7214710979536196E-3</v>
      </c>
      <c r="L2619" s="33">
        <f t="shared" si="162"/>
        <v>0.98882042284630312</v>
      </c>
      <c r="M2619" s="33">
        <f t="shared" si="163"/>
        <v>0.98711819706730697</v>
      </c>
    </row>
    <row r="2620" spans="1:13" ht="27.6">
      <c r="A2620" t="s">
        <v>164</v>
      </c>
      <c r="B2620" t="s">
        <v>242</v>
      </c>
      <c r="C2620" s="14" t="s">
        <v>244</v>
      </c>
      <c r="D2620" t="s">
        <v>465</v>
      </c>
      <c r="E2620" t="s">
        <v>483</v>
      </c>
      <c r="F2620" s="20">
        <v>2038</v>
      </c>
      <c r="G2620" s="20">
        <v>48</v>
      </c>
      <c r="H2620" s="11">
        <v>10927.8697211159</v>
      </c>
      <c r="I2620" s="10">
        <v>6291581.6409438904</v>
      </c>
      <c r="J2620" s="33">
        <f t="shared" si="160"/>
        <v>1.7369034282254745E-3</v>
      </c>
      <c r="K2620" s="33">
        <f t="shared" si="161"/>
        <v>1.735395884411628E-3</v>
      </c>
      <c r="L2620" s="33">
        <f t="shared" si="162"/>
        <v>0.98711819706730697</v>
      </c>
      <c r="M2620" s="33">
        <f t="shared" si="163"/>
        <v>0.98540515621068858</v>
      </c>
    </row>
    <row r="2621" spans="1:13" ht="27.6">
      <c r="A2621" t="s">
        <v>164</v>
      </c>
      <c r="B2621" t="s">
        <v>242</v>
      </c>
      <c r="C2621" s="14" t="s">
        <v>244</v>
      </c>
      <c r="D2621" t="s">
        <v>465</v>
      </c>
      <c r="E2621" t="s">
        <v>483</v>
      </c>
      <c r="F2621" s="20">
        <v>2038</v>
      </c>
      <c r="G2621" s="20">
        <v>49</v>
      </c>
      <c r="H2621" s="11">
        <v>8725.2273623045603</v>
      </c>
      <c r="I2621" s="10">
        <v>4217372.4792822199</v>
      </c>
      <c r="J2621" s="33">
        <f t="shared" si="160"/>
        <v>2.0688775784370745E-3</v>
      </c>
      <c r="K2621" s="33">
        <f t="shared" si="161"/>
        <v>2.0667389263437919E-3</v>
      </c>
      <c r="L2621" s="33">
        <f t="shared" si="162"/>
        <v>0.98540515621068858</v>
      </c>
      <c r="M2621" s="33">
        <f t="shared" si="163"/>
        <v>0.98336858101612812</v>
      </c>
    </row>
    <row r="2622" spans="1:13" ht="27.6">
      <c r="A2622" t="s">
        <v>164</v>
      </c>
      <c r="B2622" t="s">
        <v>242</v>
      </c>
      <c r="C2622" s="14" t="s">
        <v>244</v>
      </c>
      <c r="D2622" t="s">
        <v>465</v>
      </c>
      <c r="E2622" t="s">
        <v>483</v>
      </c>
      <c r="F2622" s="20">
        <v>2038</v>
      </c>
      <c r="G2622" s="20">
        <v>50</v>
      </c>
      <c r="H2622" s="11">
        <v>9990.9322031925094</v>
      </c>
      <c r="I2622" s="10">
        <v>4190384.3408069001</v>
      </c>
      <c r="J2622" s="33">
        <f t="shared" si="160"/>
        <v>2.3842519899424444E-3</v>
      </c>
      <c r="K2622" s="33">
        <f t="shared" si="161"/>
        <v>2.3814119187635097E-3</v>
      </c>
      <c r="L2622" s="33">
        <f t="shared" si="162"/>
        <v>0.98336858101612812</v>
      </c>
      <c r="M2622" s="33">
        <f t="shared" si="163"/>
        <v>0.98102677535675875</v>
      </c>
    </row>
    <row r="2623" spans="1:13" ht="27.6">
      <c r="A2623" t="s">
        <v>164</v>
      </c>
      <c r="B2623" t="s">
        <v>242</v>
      </c>
      <c r="C2623" s="14" t="s">
        <v>244</v>
      </c>
      <c r="D2623" t="s">
        <v>465</v>
      </c>
      <c r="E2623" t="s">
        <v>483</v>
      </c>
      <c r="F2623" s="20">
        <v>2038</v>
      </c>
      <c r="G2623" s="20">
        <v>51</v>
      </c>
      <c r="H2623" s="11">
        <v>10560.468554695601</v>
      </c>
      <c r="I2623" s="10">
        <v>4049740.87048529</v>
      </c>
      <c r="J2623" s="33">
        <f t="shared" si="160"/>
        <v>2.6076899466977786E-3</v>
      </c>
      <c r="K2623" s="33">
        <f t="shared" si="161"/>
        <v>2.604292876745351E-3</v>
      </c>
      <c r="L2623" s="33">
        <f t="shared" si="162"/>
        <v>0.98102677535675875</v>
      </c>
      <c r="M2623" s="33">
        <f t="shared" si="163"/>
        <v>0.97847189431380066</v>
      </c>
    </row>
    <row r="2624" spans="1:13" ht="27.6">
      <c r="A2624" t="s">
        <v>164</v>
      </c>
      <c r="B2624" t="s">
        <v>242</v>
      </c>
      <c r="C2624" s="14" t="s">
        <v>244</v>
      </c>
      <c r="D2624" t="s">
        <v>465</v>
      </c>
      <c r="E2624" t="s">
        <v>483</v>
      </c>
      <c r="F2624" s="20">
        <v>2038</v>
      </c>
      <c r="G2624" s="20">
        <v>52</v>
      </c>
      <c r="H2624" s="11">
        <v>11408.4457687346</v>
      </c>
      <c r="I2624" s="10">
        <v>4003607.8029704001</v>
      </c>
      <c r="J2624" s="33">
        <f t="shared" si="160"/>
        <v>2.8495412962953872E-3</v>
      </c>
      <c r="K2624" s="33">
        <f t="shared" si="161"/>
        <v>2.8454852070750603E-3</v>
      </c>
      <c r="L2624" s="33">
        <f t="shared" si="162"/>
        <v>0.97847189431380066</v>
      </c>
      <c r="M2624" s="33">
        <f t="shared" si="163"/>
        <v>0.97568766701299203</v>
      </c>
    </row>
    <row r="2625" spans="1:13" ht="27.6">
      <c r="A2625" t="s">
        <v>164</v>
      </c>
      <c r="B2625" t="s">
        <v>242</v>
      </c>
      <c r="C2625" s="14" t="s">
        <v>244</v>
      </c>
      <c r="D2625" t="s">
        <v>465</v>
      </c>
      <c r="E2625" t="s">
        <v>483</v>
      </c>
      <c r="F2625" s="20">
        <v>2038</v>
      </c>
      <c r="G2625" s="20">
        <v>53</v>
      </c>
      <c r="H2625" s="11">
        <v>12589.132328923</v>
      </c>
      <c r="I2625" s="10">
        <v>4046378.0452305102</v>
      </c>
      <c r="J2625" s="33">
        <f t="shared" si="160"/>
        <v>3.1112101212989441E-3</v>
      </c>
      <c r="K2625" s="33">
        <f t="shared" si="161"/>
        <v>3.106375322414312E-3</v>
      </c>
      <c r="L2625" s="33">
        <f t="shared" si="162"/>
        <v>0.97568766701299203</v>
      </c>
      <c r="M2625" s="33">
        <f t="shared" si="163"/>
        <v>0.9726568149217989</v>
      </c>
    </row>
    <row r="2626" spans="1:13" ht="27.6">
      <c r="A2626" t="s">
        <v>164</v>
      </c>
      <c r="B2626" t="s">
        <v>242</v>
      </c>
      <c r="C2626" s="14" t="s">
        <v>244</v>
      </c>
      <c r="D2626" t="s">
        <v>465</v>
      </c>
      <c r="E2626" t="s">
        <v>483</v>
      </c>
      <c r="F2626" s="20">
        <v>2038</v>
      </c>
      <c r="G2626" s="20">
        <v>54</v>
      </c>
      <c r="H2626" s="11">
        <v>13954.364694375599</v>
      </c>
      <c r="I2626" s="10">
        <v>4111465.4455797202</v>
      </c>
      <c r="J2626" s="33">
        <f t="shared" ref="J2626:J2689" si="164">IF(I2626&gt;0,H2626/I2626,0)</f>
        <v>3.3940123975450369E-3</v>
      </c>
      <c r="K2626" s="33">
        <f t="shared" ref="K2626:K2689" si="165">1-EXP(-J2626)</f>
        <v>3.3882592480617424E-3</v>
      </c>
      <c r="L2626" s="33">
        <f t="shared" ref="L2626:L2689" si="166">IF(G2626=30,1,M2625)</f>
        <v>0.9726568149217989</v>
      </c>
      <c r="M2626" s="33">
        <f t="shared" ref="M2626:M2689" si="167">L2626*(1-K2626)</f>
        <v>0.96936120147344984</v>
      </c>
    </row>
    <row r="2627" spans="1:13" ht="27.6">
      <c r="A2627" t="s">
        <v>164</v>
      </c>
      <c r="B2627" t="s">
        <v>242</v>
      </c>
      <c r="C2627" s="14" t="s">
        <v>244</v>
      </c>
      <c r="D2627" t="s">
        <v>465</v>
      </c>
      <c r="E2627" t="s">
        <v>483</v>
      </c>
      <c r="F2627" s="20">
        <v>2038</v>
      </c>
      <c r="G2627" s="20">
        <v>55</v>
      </c>
      <c r="H2627" s="11">
        <v>15002.129490385199</v>
      </c>
      <c r="I2627" s="10">
        <v>4070770.1171780801</v>
      </c>
      <c r="J2627" s="33">
        <f t="shared" si="164"/>
        <v>3.6853295711979199E-3</v>
      </c>
      <c r="K2627" s="33">
        <f t="shared" si="165"/>
        <v>3.6785470786386831E-3</v>
      </c>
      <c r="L2627" s="33">
        <f t="shared" si="166"/>
        <v>0.96936120147344984</v>
      </c>
      <c r="M2627" s="33">
        <f t="shared" si="167"/>
        <v>0.96579536065762395</v>
      </c>
    </row>
    <row r="2628" spans="1:13" ht="27.6">
      <c r="A2628" t="s">
        <v>164</v>
      </c>
      <c r="B2628" t="s">
        <v>242</v>
      </c>
      <c r="C2628" s="14" t="s">
        <v>244</v>
      </c>
      <c r="D2628" t="s">
        <v>465</v>
      </c>
      <c r="E2628" t="s">
        <v>483</v>
      </c>
      <c r="F2628" s="20">
        <v>2038</v>
      </c>
      <c r="G2628" s="20">
        <v>56</v>
      </c>
      <c r="H2628" s="11">
        <v>15772.4852501886</v>
      </c>
      <c r="I2628" s="10">
        <v>3921846.64904034</v>
      </c>
      <c r="J2628" s="33">
        <f t="shared" si="164"/>
        <v>4.0216986184424272E-3</v>
      </c>
      <c r="K2628" s="33">
        <f t="shared" si="165"/>
        <v>4.0136224188613845E-3</v>
      </c>
      <c r="L2628" s="33">
        <f t="shared" si="166"/>
        <v>0.96579536065762395</v>
      </c>
      <c r="M2628" s="33">
        <f t="shared" si="167"/>
        <v>0.96191902274605623</v>
      </c>
    </row>
    <row r="2629" spans="1:13" ht="27.6">
      <c r="A2629" t="s">
        <v>164</v>
      </c>
      <c r="B2629" t="s">
        <v>242</v>
      </c>
      <c r="C2629" s="14" t="s">
        <v>244</v>
      </c>
      <c r="D2629" t="s">
        <v>465</v>
      </c>
      <c r="E2629" t="s">
        <v>483</v>
      </c>
      <c r="F2629" s="20">
        <v>2038</v>
      </c>
      <c r="G2629" s="20">
        <v>57</v>
      </c>
      <c r="H2629" s="11">
        <v>16821.8147469389</v>
      </c>
      <c r="I2629" s="10">
        <v>3831794.6392358998</v>
      </c>
      <c r="J2629" s="33">
        <f t="shared" si="164"/>
        <v>4.3900616631932414E-3</v>
      </c>
      <c r="K2629" s="33">
        <f t="shared" si="165"/>
        <v>4.3804394283744053E-3</v>
      </c>
      <c r="L2629" s="33">
        <f t="shared" si="166"/>
        <v>0.96191902274605623</v>
      </c>
      <c r="M2629" s="33">
        <f t="shared" si="167"/>
        <v>0.95770539473191607</v>
      </c>
    </row>
    <row r="2630" spans="1:13" ht="27.6">
      <c r="A2630" t="s">
        <v>164</v>
      </c>
      <c r="B2630" t="s">
        <v>242</v>
      </c>
      <c r="C2630" s="14" t="s">
        <v>244</v>
      </c>
      <c r="D2630" t="s">
        <v>465</v>
      </c>
      <c r="E2630" t="s">
        <v>483</v>
      </c>
      <c r="F2630" s="20">
        <v>2038</v>
      </c>
      <c r="G2630" s="20">
        <v>58</v>
      </c>
      <c r="H2630" s="11">
        <v>18017.140523656501</v>
      </c>
      <c r="I2630" s="10">
        <v>3755656.2302614301</v>
      </c>
      <c r="J2630" s="33">
        <f t="shared" si="164"/>
        <v>4.7973348514920742E-3</v>
      </c>
      <c r="K2630" s="33">
        <f t="shared" si="165"/>
        <v>4.7858460199198261E-3</v>
      </c>
      <c r="L2630" s="33">
        <f t="shared" si="166"/>
        <v>0.95770539473191607</v>
      </c>
      <c r="M2630" s="33">
        <f t="shared" si="167"/>
        <v>0.95312196418028261</v>
      </c>
    </row>
    <row r="2631" spans="1:13" ht="27.6">
      <c r="A2631" t="s">
        <v>164</v>
      </c>
      <c r="B2631" t="s">
        <v>242</v>
      </c>
      <c r="C2631" s="14" t="s">
        <v>244</v>
      </c>
      <c r="D2631" t="s">
        <v>465</v>
      </c>
      <c r="E2631" t="s">
        <v>483</v>
      </c>
      <c r="F2631" s="20">
        <v>2038</v>
      </c>
      <c r="G2631" s="20">
        <v>59</v>
      </c>
      <c r="H2631" s="11">
        <v>19276.902233718101</v>
      </c>
      <c r="I2631" s="10">
        <v>3673237.3881934099</v>
      </c>
      <c r="J2631" s="33">
        <f t="shared" si="164"/>
        <v>5.2479325990959069E-3</v>
      </c>
      <c r="K2631" s="33">
        <f t="shared" si="165"/>
        <v>5.2341862579501353E-3</v>
      </c>
      <c r="L2631" s="33">
        <f t="shared" si="166"/>
        <v>0.95312196418028261</v>
      </c>
      <c r="M2631" s="33">
        <f t="shared" si="167"/>
        <v>0.94813314629321976</v>
      </c>
    </row>
    <row r="2632" spans="1:13" ht="27.6">
      <c r="A2632" t="s">
        <v>164</v>
      </c>
      <c r="B2632" t="s">
        <v>242</v>
      </c>
      <c r="C2632" s="14" t="s">
        <v>244</v>
      </c>
      <c r="D2632" t="s">
        <v>465</v>
      </c>
      <c r="E2632" t="s">
        <v>483</v>
      </c>
      <c r="F2632" s="20">
        <v>2038</v>
      </c>
      <c r="G2632" s="20">
        <v>60</v>
      </c>
      <c r="H2632" s="11">
        <v>20545.047691925902</v>
      </c>
      <c r="I2632" s="10">
        <v>3571586.4217435298</v>
      </c>
      <c r="J2632" s="33">
        <f t="shared" si="164"/>
        <v>5.7523591104639967E-3</v>
      </c>
      <c r="K2632" s="33">
        <f t="shared" si="165"/>
        <v>5.7358459711376319E-3</v>
      </c>
      <c r="L2632" s="33">
        <f t="shared" si="166"/>
        <v>0.94813314629321976</v>
      </c>
      <c r="M2632" s="33">
        <f t="shared" si="167"/>
        <v>0.94269480060595179</v>
      </c>
    </row>
    <row r="2633" spans="1:13" ht="27.6">
      <c r="A2633" t="s">
        <v>164</v>
      </c>
      <c r="B2633" t="s">
        <v>242</v>
      </c>
      <c r="C2633" s="14" t="s">
        <v>244</v>
      </c>
      <c r="D2633" t="s">
        <v>465</v>
      </c>
      <c r="E2633" t="s">
        <v>483</v>
      </c>
      <c r="F2633" s="20">
        <v>2038</v>
      </c>
      <c r="G2633" s="20">
        <v>61</v>
      </c>
      <c r="H2633" s="11">
        <v>21937.789913721699</v>
      </c>
      <c r="I2633" s="10">
        <v>3483873.9931232599</v>
      </c>
      <c r="J2633" s="33">
        <f t="shared" si="164"/>
        <v>6.2969527477240014E-3</v>
      </c>
      <c r="K2633" s="33">
        <f t="shared" si="165"/>
        <v>6.2771684893989654E-3</v>
      </c>
      <c r="L2633" s="33">
        <f t="shared" si="166"/>
        <v>0.94269480060595179</v>
      </c>
      <c r="M2633" s="33">
        <f t="shared" si="167"/>
        <v>0.93677734650846789</v>
      </c>
    </row>
    <row r="2634" spans="1:13" ht="27.6">
      <c r="A2634" t="s">
        <v>164</v>
      </c>
      <c r="B2634" t="s">
        <v>242</v>
      </c>
      <c r="C2634" s="14" t="s">
        <v>244</v>
      </c>
      <c r="D2634" t="s">
        <v>465</v>
      </c>
      <c r="E2634" t="s">
        <v>483</v>
      </c>
      <c r="F2634" s="20">
        <v>2038</v>
      </c>
      <c r="G2634" s="20">
        <v>62</v>
      </c>
      <c r="H2634" s="11">
        <v>23358.267100475401</v>
      </c>
      <c r="I2634" s="10">
        <v>3384598.9955292898</v>
      </c>
      <c r="J2634" s="33">
        <f t="shared" si="164"/>
        <v>6.9013396066503864E-3</v>
      </c>
      <c r="K2634" s="33">
        <f t="shared" si="165"/>
        <v>6.8775800514733199E-3</v>
      </c>
      <c r="L2634" s="33">
        <f t="shared" si="166"/>
        <v>0.93677734650846789</v>
      </c>
      <c r="M2634" s="33">
        <f t="shared" si="167"/>
        <v>0.93033458531744917</v>
      </c>
    </row>
    <row r="2635" spans="1:13" ht="27.6">
      <c r="A2635" t="s">
        <v>164</v>
      </c>
      <c r="B2635" t="s">
        <v>242</v>
      </c>
      <c r="C2635" s="14" t="s">
        <v>244</v>
      </c>
      <c r="D2635" t="s">
        <v>465</v>
      </c>
      <c r="E2635" t="s">
        <v>483</v>
      </c>
      <c r="F2635" s="20">
        <v>2038</v>
      </c>
      <c r="G2635" s="20">
        <v>63</v>
      </c>
      <c r="H2635" s="11">
        <v>24838.111160418299</v>
      </c>
      <c r="I2635" s="10">
        <v>3283363.6632337598</v>
      </c>
      <c r="J2635" s="33">
        <f t="shared" si="164"/>
        <v>7.5648370719786284E-3</v>
      </c>
      <c r="K2635" s="33">
        <f t="shared" si="165"/>
        <v>7.5362957076202663E-3</v>
      </c>
      <c r="L2635" s="33">
        <f t="shared" si="166"/>
        <v>0.93033458531744917</v>
      </c>
      <c r="M2635" s="33">
        <f t="shared" si="167"/>
        <v>0.92332330877547064</v>
      </c>
    </row>
    <row r="2636" spans="1:13" ht="27.6">
      <c r="A2636" t="s">
        <v>164</v>
      </c>
      <c r="B2636" t="s">
        <v>242</v>
      </c>
      <c r="C2636" s="14" t="s">
        <v>244</v>
      </c>
      <c r="D2636" t="s">
        <v>465</v>
      </c>
      <c r="E2636" t="s">
        <v>483</v>
      </c>
      <c r="F2636" s="20">
        <v>2038</v>
      </c>
      <c r="G2636" s="20">
        <v>64</v>
      </c>
      <c r="H2636" s="11">
        <v>26173.941963458401</v>
      </c>
      <c r="I2636" s="10">
        <v>3156250.8850828898</v>
      </c>
      <c r="J2636" s="33">
        <f t="shared" si="164"/>
        <v>8.2927317619654363E-3</v>
      </c>
      <c r="K2636" s="33">
        <f t="shared" si="165"/>
        <v>8.2584419129005937E-3</v>
      </c>
      <c r="L2636" s="33">
        <f t="shared" si="166"/>
        <v>0.92332330877547064</v>
      </c>
      <c r="M2636" s="33">
        <f t="shared" si="167"/>
        <v>0.9156980968631212</v>
      </c>
    </row>
    <row r="2637" spans="1:13" ht="27.6">
      <c r="A2637" t="s">
        <v>164</v>
      </c>
      <c r="B2637" t="s">
        <v>242</v>
      </c>
      <c r="C2637" s="14" t="s">
        <v>244</v>
      </c>
      <c r="D2637" t="s">
        <v>465</v>
      </c>
      <c r="E2637" t="s">
        <v>483</v>
      </c>
      <c r="F2637" s="20">
        <v>2038</v>
      </c>
      <c r="G2637" s="20">
        <v>65</v>
      </c>
      <c r="H2637" s="11">
        <v>26926.410913256499</v>
      </c>
      <c r="I2637" s="10">
        <v>3081249.9552845201</v>
      </c>
      <c r="J2637" s="33">
        <f t="shared" si="164"/>
        <v>8.7387947436968431E-3</v>
      </c>
      <c r="K2637" s="33">
        <f t="shared" si="165"/>
        <v>8.7007224595847532E-3</v>
      </c>
      <c r="L2637" s="33">
        <f t="shared" si="166"/>
        <v>0.9156980968631212</v>
      </c>
      <c r="M2637" s="33">
        <f t="shared" si="167"/>
        <v>0.90773086186554519</v>
      </c>
    </row>
    <row r="2638" spans="1:13" ht="27.6">
      <c r="A2638" t="s">
        <v>164</v>
      </c>
      <c r="B2638" t="s">
        <v>242</v>
      </c>
      <c r="C2638" s="14" t="s">
        <v>244</v>
      </c>
      <c r="D2638" t="s">
        <v>465</v>
      </c>
      <c r="E2638" t="s">
        <v>483</v>
      </c>
      <c r="F2638" s="20">
        <v>2038</v>
      </c>
      <c r="G2638" s="20">
        <v>66</v>
      </c>
      <c r="H2638" s="11">
        <v>27408.191323322801</v>
      </c>
      <c r="I2638" s="10">
        <v>2861812.71024859</v>
      </c>
      <c r="J2638" s="33">
        <f t="shared" si="164"/>
        <v>9.5772135000902984E-3</v>
      </c>
      <c r="K2638" s="33">
        <f t="shared" si="165"/>
        <v>9.5314980494896062E-3</v>
      </c>
      <c r="L2638" s="33">
        <f t="shared" si="166"/>
        <v>0.90773086186554519</v>
      </c>
      <c r="M2638" s="33">
        <f t="shared" si="167"/>
        <v>0.89907882692621222</v>
      </c>
    </row>
    <row r="2639" spans="1:13" ht="27.6">
      <c r="A2639" t="s">
        <v>164</v>
      </c>
      <c r="B2639" t="s">
        <v>242</v>
      </c>
      <c r="C2639" s="14" t="s">
        <v>244</v>
      </c>
      <c r="D2639" t="s">
        <v>465</v>
      </c>
      <c r="E2639" t="s">
        <v>483</v>
      </c>
      <c r="F2639" s="20">
        <v>2038</v>
      </c>
      <c r="G2639" s="20">
        <v>67</v>
      </c>
      <c r="H2639" s="11">
        <v>28888.7886089764</v>
      </c>
      <c r="I2639" s="10">
        <v>2748187.2384774601</v>
      </c>
      <c r="J2639" s="33">
        <f t="shared" si="164"/>
        <v>1.0511943365613346E-2</v>
      </c>
      <c r="K2639" s="33">
        <f t="shared" si="165"/>
        <v>1.0456885977878194E-2</v>
      </c>
      <c r="L2639" s="33">
        <f t="shared" si="166"/>
        <v>0.89907882692621222</v>
      </c>
      <c r="M2639" s="33">
        <f t="shared" si="167"/>
        <v>0.88967726214792031</v>
      </c>
    </row>
    <row r="2640" spans="1:13" ht="27.6">
      <c r="A2640" t="s">
        <v>164</v>
      </c>
      <c r="B2640" t="s">
        <v>242</v>
      </c>
      <c r="C2640" s="14" t="s">
        <v>244</v>
      </c>
      <c r="D2640" t="s">
        <v>465</v>
      </c>
      <c r="E2640" t="s">
        <v>483</v>
      </c>
      <c r="F2640" s="20">
        <v>2038</v>
      </c>
      <c r="G2640" s="20">
        <v>68</v>
      </c>
      <c r="H2640" s="11">
        <v>30449.373396063998</v>
      </c>
      <c r="I2640" s="10">
        <v>2637193.3803020702</v>
      </c>
      <c r="J2640" s="33">
        <f t="shared" si="164"/>
        <v>1.1546128404347905E-2</v>
      </c>
      <c r="K2640" s="33">
        <f t="shared" si="165"/>
        <v>1.1479727666632855E-2</v>
      </c>
      <c r="L2640" s="33">
        <f t="shared" si="166"/>
        <v>0.88967726214792031</v>
      </c>
      <c r="M2640" s="33">
        <f t="shared" si="167"/>
        <v>0.87946400946726666</v>
      </c>
    </row>
    <row r="2641" spans="1:13" ht="27.6">
      <c r="A2641" t="s">
        <v>164</v>
      </c>
      <c r="B2641" t="s">
        <v>242</v>
      </c>
      <c r="C2641" s="14" t="s">
        <v>244</v>
      </c>
      <c r="D2641" t="s">
        <v>465</v>
      </c>
      <c r="E2641" t="s">
        <v>483</v>
      </c>
      <c r="F2641" s="20">
        <v>2038</v>
      </c>
      <c r="G2641" s="20">
        <v>69</v>
      </c>
      <c r="H2641" s="11">
        <v>31951.999484280201</v>
      </c>
      <c r="I2641" s="10">
        <v>2517391.1975470101</v>
      </c>
      <c r="J2641" s="33">
        <f t="shared" si="164"/>
        <v>1.2692504651408485E-2</v>
      </c>
      <c r="K2641" s="33">
        <f t="shared" si="165"/>
        <v>1.2612294528666301E-2</v>
      </c>
      <c r="L2641" s="33">
        <f t="shared" si="166"/>
        <v>0.87946400946726666</v>
      </c>
      <c r="M2641" s="33">
        <f t="shared" si="167"/>
        <v>0.8683719503525037</v>
      </c>
    </row>
    <row r="2642" spans="1:13" ht="27.6">
      <c r="A2642" t="s">
        <v>164</v>
      </c>
      <c r="B2642" t="s">
        <v>242</v>
      </c>
      <c r="C2642" s="14" t="s">
        <v>244</v>
      </c>
      <c r="D2642" t="s">
        <v>465</v>
      </c>
      <c r="E2642" t="s">
        <v>483</v>
      </c>
      <c r="F2642" s="20">
        <v>2039</v>
      </c>
      <c r="G2642" s="20">
        <v>30</v>
      </c>
      <c r="H2642" s="11">
        <v>787.12046016561203</v>
      </c>
      <c r="I2642" s="10">
        <v>4690492.19261041</v>
      </c>
      <c r="J2642" s="33">
        <f t="shared" si="164"/>
        <v>1.6781191138227951E-4</v>
      </c>
      <c r="K2642" s="33">
        <f t="shared" si="165"/>
        <v>1.6779783175102647E-4</v>
      </c>
      <c r="L2642" s="33">
        <f t="shared" si="166"/>
        <v>1</v>
      </c>
      <c r="M2642" s="33">
        <f t="shared" si="167"/>
        <v>0.99983220216824897</v>
      </c>
    </row>
    <row r="2643" spans="1:13" ht="27.6">
      <c r="A2643" t="s">
        <v>164</v>
      </c>
      <c r="B2643" t="s">
        <v>242</v>
      </c>
      <c r="C2643" s="14" t="s">
        <v>244</v>
      </c>
      <c r="D2643" t="s">
        <v>465</v>
      </c>
      <c r="E2643" t="s">
        <v>483</v>
      </c>
      <c r="F2643" s="20">
        <v>2039</v>
      </c>
      <c r="G2643" s="20">
        <v>31</v>
      </c>
      <c r="H2643" s="11">
        <v>993.67196780945801</v>
      </c>
      <c r="I2643" s="10">
        <v>4647833.7277642302</v>
      </c>
      <c r="J2643" s="33">
        <f t="shared" si="164"/>
        <v>2.1379249474301845E-4</v>
      </c>
      <c r="K2643" s="33">
        <f t="shared" si="165"/>
        <v>2.1376964275621191E-4</v>
      </c>
      <c r="L2643" s="33">
        <f t="shared" si="166"/>
        <v>0.99983220216824897</v>
      </c>
      <c r="M2643" s="33">
        <f t="shared" si="167"/>
        <v>0.99961846839557533</v>
      </c>
    </row>
    <row r="2644" spans="1:13" ht="27.6">
      <c r="A2644" t="s">
        <v>164</v>
      </c>
      <c r="B2644" t="s">
        <v>242</v>
      </c>
      <c r="C2644" s="14" t="s">
        <v>244</v>
      </c>
      <c r="D2644" t="s">
        <v>465</v>
      </c>
      <c r="E2644" t="s">
        <v>483</v>
      </c>
      <c r="F2644" s="20">
        <v>2039</v>
      </c>
      <c r="G2644" s="20">
        <v>32</v>
      </c>
      <c r="H2644" s="11">
        <v>1103.5176829340201</v>
      </c>
      <c r="I2644" s="10">
        <v>4674184.7626715396</v>
      </c>
      <c r="J2644" s="33">
        <f t="shared" si="164"/>
        <v>2.3608773272011232E-4</v>
      </c>
      <c r="K2644" s="33">
        <f t="shared" si="165"/>
        <v>2.3605986620434116E-4</v>
      </c>
      <c r="L2644" s="33">
        <f t="shared" si="166"/>
        <v>0.99961846839557533</v>
      </c>
      <c r="M2644" s="33">
        <f t="shared" si="167"/>
        <v>0.99938249859367045</v>
      </c>
    </row>
    <row r="2645" spans="1:13" ht="27.6">
      <c r="A2645" t="s">
        <v>164</v>
      </c>
      <c r="B2645" t="s">
        <v>242</v>
      </c>
      <c r="C2645" s="14" t="s">
        <v>244</v>
      </c>
      <c r="D2645" t="s">
        <v>465</v>
      </c>
      <c r="E2645" t="s">
        <v>483</v>
      </c>
      <c r="F2645" s="20">
        <v>2039</v>
      </c>
      <c r="G2645" s="20">
        <v>33</v>
      </c>
      <c r="H2645" s="11">
        <v>1147.79961957666</v>
      </c>
      <c r="I2645" s="10">
        <v>4591195.6248546597</v>
      </c>
      <c r="J2645" s="33">
        <f t="shared" si="164"/>
        <v>2.500001553763014E-4</v>
      </c>
      <c r="K2645" s="33">
        <f t="shared" si="165"/>
        <v>2.4996890794148907E-4</v>
      </c>
      <c r="L2645" s="33">
        <f t="shared" si="166"/>
        <v>0.99938249859367045</v>
      </c>
      <c r="M2645" s="33">
        <f t="shared" si="167"/>
        <v>0.99913268404188116</v>
      </c>
    </row>
    <row r="2646" spans="1:13" ht="27.6">
      <c r="A2646" t="s">
        <v>164</v>
      </c>
      <c r="B2646" t="s">
        <v>242</v>
      </c>
      <c r="C2646" s="14" t="s">
        <v>244</v>
      </c>
      <c r="D2646" t="s">
        <v>465</v>
      </c>
      <c r="E2646" t="s">
        <v>483</v>
      </c>
      <c r="F2646" s="20">
        <v>2039</v>
      </c>
      <c r="G2646" s="20">
        <v>34</v>
      </c>
      <c r="H2646" s="11">
        <v>1206.7103428376799</v>
      </c>
      <c r="I2646" s="10">
        <v>4530035.4032087196</v>
      </c>
      <c r="J2646" s="33">
        <f t="shared" si="164"/>
        <v>2.6637989230347771E-4</v>
      </c>
      <c r="K2646" s="33">
        <f t="shared" si="165"/>
        <v>2.6634441633011097E-4</v>
      </c>
      <c r="L2646" s="33">
        <f t="shared" si="166"/>
        <v>0.99913268404188116</v>
      </c>
      <c r="M2646" s="33">
        <f t="shared" si="167"/>
        <v>0.9988665706303137</v>
      </c>
    </row>
    <row r="2647" spans="1:13" ht="27.6">
      <c r="A2647" t="s">
        <v>164</v>
      </c>
      <c r="B2647" t="s">
        <v>242</v>
      </c>
      <c r="C2647" s="14" t="s">
        <v>244</v>
      </c>
      <c r="D2647" t="s">
        <v>465</v>
      </c>
      <c r="E2647" t="s">
        <v>483</v>
      </c>
      <c r="F2647" s="20">
        <v>2039</v>
      </c>
      <c r="G2647" s="20">
        <v>35</v>
      </c>
      <c r="H2647" s="11">
        <v>1568.9730269327099</v>
      </c>
      <c r="I2647" s="10">
        <v>4401225.1216818104</v>
      </c>
      <c r="J2647" s="33">
        <f t="shared" si="164"/>
        <v>3.5648552018015587E-4</v>
      </c>
      <c r="K2647" s="33">
        <f t="shared" si="165"/>
        <v>3.5642198676688608E-4</v>
      </c>
      <c r="L2647" s="33">
        <f t="shared" si="166"/>
        <v>0.9988665706303137</v>
      </c>
      <c r="M2647" s="33">
        <f t="shared" si="167"/>
        <v>0.99851055262269461</v>
      </c>
    </row>
    <row r="2648" spans="1:13" ht="27.6">
      <c r="A2648" t="s">
        <v>164</v>
      </c>
      <c r="B2648" t="s">
        <v>242</v>
      </c>
      <c r="C2648" s="14" t="s">
        <v>244</v>
      </c>
      <c r="D2648" t="s">
        <v>465</v>
      </c>
      <c r="E2648" t="s">
        <v>483</v>
      </c>
      <c r="F2648" s="20">
        <v>2039</v>
      </c>
      <c r="G2648" s="20">
        <v>36</v>
      </c>
      <c r="H2648" s="11">
        <v>1793.1248081692499</v>
      </c>
      <c r="I2648" s="10">
        <v>4334840.0613788702</v>
      </c>
      <c r="J2648" s="33">
        <f t="shared" si="164"/>
        <v>4.1365420241107456E-4</v>
      </c>
      <c r="K2648" s="33">
        <f t="shared" si="165"/>
        <v>4.1356865930697317E-4</v>
      </c>
      <c r="L2648" s="33">
        <f t="shared" si="166"/>
        <v>0.99851055262269461</v>
      </c>
      <c r="M2648" s="33">
        <f t="shared" si="167"/>
        <v>0.99809759995214253</v>
      </c>
    </row>
    <row r="2649" spans="1:13" ht="27.6">
      <c r="A2649" t="s">
        <v>164</v>
      </c>
      <c r="B2649" t="s">
        <v>242</v>
      </c>
      <c r="C2649" s="14" t="s">
        <v>244</v>
      </c>
      <c r="D2649" t="s">
        <v>465</v>
      </c>
      <c r="E2649" t="s">
        <v>483</v>
      </c>
      <c r="F2649" s="20">
        <v>2039</v>
      </c>
      <c r="G2649" s="20">
        <v>37</v>
      </c>
      <c r="H2649" s="11">
        <v>2064.8118494264399</v>
      </c>
      <c r="I2649" s="10">
        <v>4311660.3898419896</v>
      </c>
      <c r="J2649" s="33">
        <f t="shared" si="164"/>
        <v>4.788901867807148E-4</v>
      </c>
      <c r="K2649" s="33">
        <f t="shared" si="165"/>
        <v>4.7877553717745602E-4</v>
      </c>
      <c r="L2649" s="33">
        <f t="shared" si="166"/>
        <v>0.99809759995214253</v>
      </c>
      <c r="M2649" s="33">
        <f t="shared" si="167"/>
        <v>0.99761973523756997</v>
      </c>
    </row>
    <row r="2650" spans="1:13" ht="27.6">
      <c r="A2650" t="s">
        <v>164</v>
      </c>
      <c r="B2650" t="s">
        <v>242</v>
      </c>
      <c r="C2650" s="14" t="s">
        <v>244</v>
      </c>
      <c r="D2650" t="s">
        <v>465</v>
      </c>
      <c r="E2650" t="s">
        <v>483</v>
      </c>
      <c r="F2650" s="20">
        <v>2039</v>
      </c>
      <c r="G2650" s="20">
        <v>38</v>
      </c>
      <c r="H2650" s="11">
        <v>2212.9560614724001</v>
      </c>
      <c r="I2650" s="10">
        <v>4290125.7370211203</v>
      </c>
      <c r="J2650" s="33">
        <f t="shared" si="164"/>
        <v>5.1582545527184987E-4</v>
      </c>
      <c r="K2650" s="33">
        <f t="shared" si="165"/>
        <v>5.1569244019356031E-4</v>
      </c>
      <c r="L2650" s="33">
        <f t="shared" si="166"/>
        <v>0.99761973523756997</v>
      </c>
      <c r="M2650" s="33">
        <f t="shared" si="167"/>
        <v>0.99710527028192009</v>
      </c>
    </row>
    <row r="2651" spans="1:13" ht="27.6">
      <c r="A2651" t="s">
        <v>164</v>
      </c>
      <c r="B2651" t="s">
        <v>242</v>
      </c>
      <c r="C2651" s="14" t="s">
        <v>244</v>
      </c>
      <c r="D2651" t="s">
        <v>465</v>
      </c>
      <c r="E2651" t="s">
        <v>483</v>
      </c>
      <c r="F2651" s="20">
        <v>2039</v>
      </c>
      <c r="G2651" s="20">
        <v>39</v>
      </c>
      <c r="H2651" s="11">
        <v>2377.7146581236402</v>
      </c>
      <c r="I2651" s="10">
        <v>4268046.7544543501</v>
      </c>
      <c r="J2651" s="33">
        <f t="shared" si="164"/>
        <v>5.5709667557932358E-4</v>
      </c>
      <c r="K2651" s="33">
        <f t="shared" si="165"/>
        <v>5.5694152603880109E-4</v>
      </c>
      <c r="L2651" s="33">
        <f t="shared" si="166"/>
        <v>0.99710527028192009</v>
      </c>
      <c r="M2651" s="33">
        <f t="shared" si="167"/>
        <v>0.99654994095106797</v>
      </c>
    </row>
    <row r="2652" spans="1:13" ht="27.6">
      <c r="A2652" t="s">
        <v>164</v>
      </c>
      <c r="B2652" t="s">
        <v>242</v>
      </c>
      <c r="C2652" s="14" t="s">
        <v>244</v>
      </c>
      <c r="D2652" t="s">
        <v>465</v>
      </c>
      <c r="E2652" t="s">
        <v>483</v>
      </c>
      <c r="F2652" s="20">
        <v>2039</v>
      </c>
      <c r="G2652" s="20">
        <v>40</v>
      </c>
      <c r="H2652" s="11">
        <v>3209.2709171423498</v>
      </c>
      <c r="I2652" s="10">
        <v>4284976.7710172497</v>
      </c>
      <c r="J2652" s="33">
        <f t="shared" si="164"/>
        <v>7.4895876655603705E-4</v>
      </c>
      <c r="K2652" s="33">
        <f t="shared" si="165"/>
        <v>7.4867836694603174E-4</v>
      </c>
      <c r="L2652" s="33">
        <f t="shared" si="166"/>
        <v>0.99654994095106797</v>
      </c>
      <c r="M2652" s="33">
        <f t="shared" si="167"/>
        <v>0.99580384556869661</v>
      </c>
    </row>
    <row r="2653" spans="1:13" ht="27.6">
      <c r="A2653" t="s">
        <v>164</v>
      </c>
      <c r="B2653" t="s">
        <v>242</v>
      </c>
      <c r="C2653" s="14" t="s">
        <v>244</v>
      </c>
      <c r="D2653" t="s">
        <v>465</v>
      </c>
      <c r="E2653" t="s">
        <v>483</v>
      </c>
      <c r="F2653" s="20">
        <v>2039</v>
      </c>
      <c r="G2653" s="20">
        <v>41</v>
      </c>
      <c r="H2653" s="11">
        <v>3596.0762501899999</v>
      </c>
      <c r="I2653" s="10">
        <v>4339529.1072043404</v>
      </c>
      <c r="J2653" s="33">
        <f t="shared" si="164"/>
        <v>8.2867890993516206E-4</v>
      </c>
      <c r="K2653" s="33">
        <f t="shared" si="165"/>
        <v>8.283356503910877E-4</v>
      </c>
      <c r="L2653" s="33">
        <f t="shared" si="166"/>
        <v>0.99580384556869661</v>
      </c>
      <c r="M2653" s="33">
        <f t="shared" si="167"/>
        <v>0.99497898574261556</v>
      </c>
    </row>
    <row r="2654" spans="1:13" ht="27.6">
      <c r="A2654" t="s">
        <v>164</v>
      </c>
      <c r="B2654" t="s">
        <v>242</v>
      </c>
      <c r="C2654" s="14" t="s">
        <v>244</v>
      </c>
      <c r="D2654" t="s">
        <v>465</v>
      </c>
      <c r="E2654" t="s">
        <v>483</v>
      </c>
      <c r="F2654" s="20">
        <v>2039</v>
      </c>
      <c r="G2654" s="20">
        <v>42</v>
      </c>
      <c r="H2654" s="11">
        <v>4227.5699548679004</v>
      </c>
      <c r="I2654" s="10">
        <v>4471201.9690961298</v>
      </c>
      <c r="J2654" s="33">
        <f t="shared" si="164"/>
        <v>9.4551084564907712E-4</v>
      </c>
      <c r="K2654" s="33">
        <f t="shared" si="165"/>
        <v>9.4506399111582429E-4</v>
      </c>
      <c r="L2654" s="33">
        <f t="shared" si="166"/>
        <v>0.99497898574261556</v>
      </c>
      <c r="M2654" s="33">
        <f t="shared" si="167"/>
        <v>0.9940386669312733</v>
      </c>
    </row>
    <row r="2655" spans="1:13" ht="27.6">
      <c r="A2655" t="s">
        <v>164</v>
      </c>
      <c r="B2655" t="s">
        <v>242</v>
      </c>
      <c r="C2655" s="14" t="s">
        <v>244</v>
      </c>
      <c r="D2655" t="s">
        <v>465</v>
      </c>
      <c r="E2655" t="s">
        <v>483</v>
      </c>
      <c r="F2655" s="20">
        <v>2039</v>
      </c>
      <c r="G2655" s="20">
        <v>43</v>
      </c>
      <c r="H2655" s="11">
        <v>4541.4583597538704</v>
      </c>
      <c r="I2655" s="10">
        <v>4423640.9153345497</v>
      </c>
      <c r="J2655" s="33">
        <f t="shared" si="164"/>
        <v>1.0266335913502623E-3</v>
      </c>
      <c r="K2655" s="33">
        <f t="shared" si="165"/>
        <v>1.0261067833797766E-3</v>
      </c>
      <c r="L2655" s="33">
        <f t="shared" si="166"/>
        <v>0.9940386669312733</v>
      </c>
      <c r="M2655" s="33">
        <f t="shared" si="167"/>
        <v>0.99301867711219327</v>
      </c>
    </row>
    <row r="2656" spans="1:13" ht="27.6">
      <c r="A2656" t="s">
        <v>164</v>
      </c>
      <c r="B2656" t="s">
        <v>242</v>
      </c>
      <c r="C2656" s="14" t="s">
        <v>244</v>
      </c>
      <c r="D2656" t="s">
        <v>465</v>
      </c>
      <c r="E2656" t="s">
        <v>483</v>
      </c>
      <c r="F2656" s="20">
        <v>2039</v>
      </c>
      <c r="G2656" s="20">
        <v>44</v>
      </c>
      <c r="H2656" s="11">
        <v>4857.4915369885002</v>
      </c>
      <c r="I2656" s="10">
        <v>4345928.73557516</v>
      </c>
      <c r="J2656" s="33">
        <f t="shared" si="164"/>
        <v>1.1177108122426766E-3</v>
      </c>
      <c r="K2656" s="33">
        <f t="shared" si="165"/>
        <v>1.1170864061695873E-3</v>
      </c>
      <c r="L2656" s="33">
        <f t="shared" si="166"/>
        <v>0.99301867711219327</v>
      </c>
      <c r="M2656" s="33">
        <f t="shared" si="167"/>
        <v>0.99190938944691875</v>
      </c>
    </row>
    <row r="2657" spans="1:13" ht="27.6">
      <c r="A2657" t="s">
        <v>164</v>
      </c>
      <c r="B2657" t="s">
        <v>242</v>
      </c>
      <c r="C2657" s="14" t="s">
        <v>244</v>
      </c>
      <c r="D2657" t="s">
        <v>465</v>
      </c>
      <c r="E2657" t="s">
        <v>483</v>
      </c>
      <c r="F2657" s="20">
        <v>2039</v>
      </c>
      <c r="G2657" s="20">
        <v>45</v>
      </c>
      <c r="H2657" s="11">
        <v>6146.06973285821</v>
      </c>
      <c r="I2657" s="10">
        <v>4283153.7977389302</v>
      </c>
      <c r="J2657" s="33">
        <f t="shared" si="164"/>
        <v>1.4349402386864348E-3</v>
      </c>
      <c r="K2657" s="33">
        <f t="shared" si="165"/>
        <v>1.4339112042019986E-3</v>
      </c>
      <c r="L2657" s="33">
        <f t="shared" si="166"/>
        <v>0.99190938944691875</v>
      </c>
      <c r="M2657" s="33">
        <f t="shared" si="167"/>
        <v>0.9904870794598376</v>
      </c>
    </row>
    <row r="2658" spans="1:13" ht="27.6">
      <c r="A2658" t="s">
        <v>164</v>
      </c>
      <c r="B2658" t="s">
        <v>242</v>
      </c>
      <c r="C2658" s="14" t="s">
        <v>244</v>
      </c>
      <c r="D2658" t="s">
        <v>465</v>
      </c>
      <c r="E2658" t="s">
        <v>483</v>
      </c>
      <c r="F2658" s="20">
        <v>2039</v>
      </c>
      <c r="G2658" s="20">
        <v>46</v>
      </c>
      <c r="H2658" s="11">
        <v>6618.7826719075501</v>
      </c>
      <c r="I2658" s="10">
        <v>4222341.3318592301</v>
      </c>
      <c r="J2658" s="33">
        <f t="shared" si="164"/>
        <v>1.5675622010864507E-3</v>
      </c>
      <c r="K2658" s="33">
        <f t="shared" si="165"/>
        <v>1.5663342171902128E-3</v>
      </c>
      <c r="L2658" s="33">
        <f t="shared" si="166"/>
        <v>0.9904870794598376</v>
      </c>
      <c r="M2658" s="33">
        <f t="shared" si="167"/>
        <v>0.98893564565559489</v>
      </c>
    </row>
    <row r="2659" spans="1:13" ht="27.6">
      <c r="A2659" t="s">
        <v>164</v>
      </c>
      <c r="B2659" t="s">
        <v>242</v>
      </c>
      <c r="C2659" s="14" t="s">
        <v>244</v>
      </c>
      <c r="D2659" t="s">
        <v>465</v>
      </c>
      <c r="E2659" t="s">
        <v>483</v>
      </c>
      <c r="F2659" s="20">
        <v>2039</v>
      </c>
      <c r="G2659" s="20">
        <v>47</v>
      </c>
      <c r="H2659" s="11">
        <v>7287.0203534351003</v>
      </c>
      <c r="I2659" s="10">
        <v>4250965.8551126402</v>
      </c>
      <c r="J2659" s="33">
        <f t="shared" si="164"/>
        <v>1.7142034544151879E-3</v>
      </c>
      <c r="K2659" s="33">
        <f t="shared" si="165"/>
        <v>1.7127350468432168E-3</v>
      </c>
      <c r="L2659" s="33">
        <f t="shared" si="166"/>
        <v>0.98893564565559489</v>
      </c>
      <c r="M2659" s="33">
        <f t="shared" si="167"/>
        <v>0.98724186091620802</v>
      </c>
    </row>
    <row r="2660" spans="1:13" ht="27.6">
      <c r="A2660" t="s">
        <v>164</v>
      </c>
      <c r="B2660" t="s">
        <v>242</v>
      </c>
      <c r="C2660" s="14" t="s">
        <v>244</v>
      </c>
      <c r="D2660" t="s">
        <v>465</v>
      </c>
      <c r="E2660" t="s">
        <v>483</v>
      </c>
      <c r="F2660" s="20">
        <v>2039</v>
      </c>
      <c r="G2660" s="20">
        <v>48</v>
      </c>
      <c r="H2660" s="11">
        <v>8000.3201088124897</v>
      </c>
      <c r="I2660" s="10">
        <v>4259237.7980224099</v>
      </c>
      <c r="J2660" s="33">
        <f t="shared" si="164"/>
        <v>1.8783454900139849E-3</v>
      </c>
      <c r="K2660" s="33">
        <f t="shared" si="165"/>
        <v>1.8765825031296091E-3</v>
      </c>
      <c r="L2660" s="33">
        <f t="shared" si="166"/>
        <v>0.98724186091620802</v>
      </c>
      <c r="M2660" s="33">
        <f t="shared" si="167"/>
        <v>0.9853892201136556</v>
      </c>
    </row>
    <row r="2661" spans="1:13" ht="27.6">
      <c r="A2661" t="s">
        <v>164</v>
      </c>
      <c r="B2661" t="s">
        <v>242</v>
      </c>
      <c r="C2661" s="14" t="s">
        <v>244</v>
      </c>
      <c r="D2661" t="s">
        <v>465</v>
      </c>
      <c r="E2661" t="s">
        <v>483</v>
      </c>
      <c r="F2661" s="20">
        <v>2039</v>
      </c>
      <c r="G2661" s="20">
        <v>49</v>
      </c>
      <c r="H2661" s="11">
        <v>11813.6390949086</v>
      </c>
      <c r="I2661" s="10">
        <v>6265810.7830401296</v>
      </c>
      <c r="J2661" s="33">
        <f t="shared" si="164"/>
        <v>1.8854126790558302E-3</v>
      </c>
      <c r="K2661" s="33">
        <f t="shared" si="165"/>
        <v>1.8836364050824894E-3</v>
      </c>
      <c r="L2661" s="33">
        <f t="shared" si="166"/>
        <v>0.9853892201136556</v>
      </c>
      <c r="M2661" s="33">
        <f t="shared" si="167"/>
        <v>0.98353310510547365</v>
      </c>
    </row>
    <row r="2662" spans="1:13" ht="27.6">
      <c r="A2662" t="s">
        <v>164</v>
      </c>
      <c r="B2662" t="s">
        <v>242</v>
      </c>
      <c r="C2662" s="14" t="s">
        <v>244</v>
      </c>
      <c r="D2662" t="s">
        <v>465</v>
      </c>
      <c r="E2662" t="s">
        <v>483</v>
      </c>
      <c r="F2662" s="20">
        <v>2039</v>
      </c>
      <c r="G2662" s="20">
        <v>50</v>
      </c>
      <c r="H2662" s="11">
        <v>9943.7582585126493</v>
      </c>
      <c r="I2662" s="10">
        <v>4197293.1185521297</v>
      </c>
      <c r="J2662" s="33">
        <f t="shared" si="164"/>
        <v>2.3690883571035378E-3</v>
      </c>
      <c r="K2662" s="33">
        <f t="shared" si="165"/>
        <v>2.366284282085962E-3</v>
      </c>
      <c r="L2662" s="33">
        <f t="shared" si="166"/>
        <v>0.98353310510547365</v>
      </c>
      <c r="M2662" s="33">
        <f t="shared" si="167"/>
        <v>0.9812057861779514</v>
      </c>
    </row>
    <row r="2663" spans="1:13" ht="27.6">
      <c r="A2663" t="s">
        <v>164</v>
      </c>
      <c r="B2663" t="s">
        <v>242</v>
      </c>
      <c r="C2663" s="14" t="s">
        <v>244</v>
      </c>
      <c r="D2663" t="s">
        <v>465</v>
      </c>
      <c r="E2663" t="s">
        <v>483</v>
      </c>
      <c r="F2663" s="20">
        <v>2039</v>
      </c>
      <c r="G2663" s="20">
        <v>51</v>
      </c>
      <c r="H2663" s="11">
        <v>10796.102856453201</v>
      </c>
      <c r="I2663" s="10">
        <v>4167782.6296965098</v>
      </c>
      <c r="J2663" s="33">
        <f t="shared" si="164"/>
        <v>2.5903709035898911E-3</v>
      </c>
      <c r="K2663" s="33">
        <f t="shared" si="165"/>
        <v>2.5870187879131201E-3</v>
      </c>
      <c r="L2663" s="33">
        <f t="shared" si="166"/>
        <v>0.9812057861779514</v>
      </c>
      <c r="M2663" s="33">
        <f t="shared" si="167"/>
        <v>0.97866738837430001</v>
      </c>
    </row>
    <row r="2664" spans="1:13" ht="27.6">
      <c r="A2664" t="s">
        <v>164</v>
      </c>
      <c r="B2664" t="s">
        <v>242</v>
      </c>
      <c r="C2664" s="14" t="s">
        <v>244</v>
      </c>
      <c r="D2664" t="s">
        <v>465</v>
      </c>
      <c r="E2664" t="s">
        <v>483</v>
      </c>
      <c r="F2664" s="20">
        <v>2039</v>
      </c>
      <c r="G2664" s="20">
        <v>52</v>
      </c>
      <c r="H2664" s="11">
        <v>11403.722962218801</v>
      </c>
      <c r="I2664" s="10">
        <v>4026573.0883127302</v>
      </c>
      <c r="J2664" s="33">
        <f t="shared" si="164"/>
        <v>2.8321162219353494E-3</v>
      </c>
      <c r="K2664" s="33">
        <f t="shared" si="165"/>
        <v>2.8281095641208287E-3</v>
      </c>
      <c r="L2664" s="33">
        <f t="shared" si="166"/>
        <v>0.97866738837430001</v>
      </c>
      <c r="M2664" s="33">
        <f t="shared" si="167"/>
        <v>0.97589960977314549</v>
      </c>
    </row>
    <row r="2665" spans="1:13" ht="27.6">
      <c r="A2665" t="s">
        <v>164</v>
      </c>
      <c r="B2665" t="s">
        <v>242</v>
      </c>
      <c r="C2665" s="14" t="s">
        <v>244</v>
      </c>
      <c r="D2665" t="s">
        <v>465</v>
      </c>
      <c r="E2665" t="s">
        <v>483</v>
      </c>
      <c r="F2665" s="20">
        <v>2039</v>
      </c>
      <c r="G2665" s="20">
        <v>53</v>
      </c>
      <c r="H2665" s="11">
        <v>12298.764096414499</v>
      </c>
      <c r="I2665" s="10">
        <v>3978579.8656438398</v>
      </c>
      <c r="J2665" s="33">
        <f t="shared" si="164"/>
        <v>3.09124474353721E-3</v>
      </c>
      <c r="K2665" s="33">
        <f t="shared" si="165"/>
        <v>3.0864717659190299E-3</v>
      </c>
      <c r="L2665" s="33">
        <f t="shared" si="166"/>
        <v>0.97589960977314549</v>
      </c>
      <c r="M2665" s="33">
        <f t="shared" si="167"/>
        <v>0.9728875231812093</v>
      </c>
    </row>
    <row r="2666" spans="1:13" ht="27.6">
      <c r="A2666" t="s">
        <v>164</v>
      </c>
      <c r="B2666" t="s">
        <v>242</v>
      </c>
      <c r="C2666" s="14" t="s">
        <v>244</v>
      </c>
      <c r="D2666" t="s">
        <v>465</v>
      </c>
      <c r="E2666" t="s">
        <v>483</v>
      </c>
      <c r="F2666" s="20">
        <v>2039</v>
      </c>
      <c r="G2666" s="20">
        <v>54</v>
      </c>
      <c r="H2666" s="11">
        <v>13550.756354618999</v>
      </c>
      <c r="I2666" s="10">
        <v>4018760.06673569</v>
      </c>
      <c r="J2666" s="33">
        <f t="shared" si="164"/>
        <v>3.3718749389350443E-3</v>
      </c>
      <c r="K2666" s="33">
        <f t="shared" si="165"/>
        <v>3.366196552695544E-3</v>
      </c>
      <c r="L2666" s="33">
        <f t="shared" si="166"/>
        <v>0.9728875231812093</v>
      </c>
      <c r="M2666" s="33">
        <f t="shared" si="167"/>
        <v>0.96961259255451626</v>
      </c>
    </row>
    <row r="2667" spans="1:13" ht="27.6">
      <c r="A2667" t="s">
        <v>164</v>
      </c>
      <c r="B2667" t="s">
        <v>242</v>
      </c>
      <c r="C2667" s="14" t="s">
        <v>244</v>
      </c>
      <c r="D2667" t="s">
        <v>465</v>
      </c>
      <c r="E2667" t="s">
        <v>483</v>
      </c>
      <c r="F2667" s="20">
        <v>2039</v>
      </c>
      <c r="G2667" s="20">
        <v>55</v>
      </c>
      <c r="H2667" s="11">
        <v>14913.3406852193</v>
      </c>
      <c r="I2667" s="10">
        <v>4080854.62016718</v>
      </c>
      <c r="J2667" s="33">
        <f t="shared" si="164"/>
        <v>3.6544650749181424E-3</v>
      </c>
      <c r="K2667" s="33">
        <f t="shared" si="165"/>
        <v>3.647795644300289E-3</v>
      </c>
      <c r="L2667" s="33">
        <f t="shared" si="166"/>
        <v>0.96961259255451626</v>
      </c>
      <c r="M2667" s="33">
        <f t="shared" si="167"/>
        <v>0.96607564396273715</v>
      </c>
    </row>
    <row r="2668" spans="1:13" ht="27.6">
      <c r="A2668" t="s">
        <v>164</v>
      </c>
      <c r="B2668" t="s">
        <v>242</v>
      </c>
      <c r="C2668" s="14" t="s">
        <v>244</v>
      </c>
      <c r="D2668" t="s">
        <v>465</v>
      </c>
      <c r="E2668" t="s">
        <v>483</v>
      </c>
      <c r="F2668" s="20">
        <v>2039</v>
      </c>
      <c r="G2668" s="20">
        <v>56</v>
      </c>
      <c r="H2668" s="11">
        <v>16082.805258009301</v>
      </c>
      <c r="I2668" s="10">
        <v>4037475.4928364898</v>
      </c>
      <c r="J2668" s="33">
        <f t="shared" si="164"/>
        <v>3.9833815181155394E-3</v>
      </c>
      <c r="K2668" s="33">
        <f t="shared" si="165"/>
        <v>3.9754583777443786E-3</v>
      </c>
      <c r="L2668" s="33">
        <f t="shared" si="166"/>
        <v>0.96607564396273715</v>
      </c>
      <c r="M2668" s="33">
        <f t="shared" si="167"/>
        <v>0.96223505045041069</v>
      </c>
    </row>
    <row r="2669" spans="1:13" ht="27.6">
      <c r="A2669" t="s">
        <v>164</v>
      </c>
      <c r="B2669" t="s">
        <v>242</v>
      </c>
      <c r="C2669" s="14" t="s">
        <v>244</v>
      </c>
      <c r="D2669" t="s">
        <v>465</v>
      </c>
      <c r="E2669" t="s">
        <v>483</v>
      </c>
      <c r="F2669" s="20">
        <v>2039</v>
      </c>
      <c r="G2669" s="20">
        <v>57</v>
      </c>
      <c r="H2669" s="11">
        <v>16915.232648872901</v>
      </c>
      <c r="I2669" s="10">
        <v>3887090.9577983101</v>
      </c>
      <c r="J2669" s="33">
        <f t="shared" si="164"/>
        <v>4.3516431265744988E-3</v>
      </c>
      <c r="K2669" s="33">
        <f t="shared" si="165"/>
        <v>4.3421884470595806E-3</v>
      </c>
      <c r="L2669" s="33">
        <f t="shared" si="166"/>
        <v>0.96223505045041069</v>
      </c>
      <c r="M2669" s="33">
        <f t="shared" si="167"/>
        <v>0.95805684453098916</v>
      </c>
    </row>
    <row r="2670" spans="1:13" ht="27.6">
      <c r="A2670" t="s">
        <v>164</v>
      </c>
      <c r="B2670" t="s">
        <v>242</v>
      </c>
      <c r="C2670" s="14" t="s">
        <v>244</v>
      </c>
      <c r="D2670" t="s">
        <v>465</v>
      </c>
      <c r="E2670" t="s">
        <v>483</v>
      </c>
      <c r="F2670" s="20">
        <v>2039</v>
      </c>
      <c r="G2670" s="20">
        <v>58</v>
      </c>
      <c r="H2670" s="11">
        <v>18043.645285655301</v>
      </c>
      <c r="I2670" s="10">
        <v>3794751.0033693202</v>
      </c>
      <c r="J2670" s="33">
        <f t="shared" si="164"/>
        <v>4.7548957150639224E-3</v>
      </c>
      <c r="K2670" s="33">
        <f t="shared" si="165"/>
        <v>4.743609094420842E-3</v>
      </c>
      <c r="L2670" s="33">
        <f t="shared" si="166"/>
        <v>0.95805684453098916</v>
      </c>
      <c r="M2670" s="33">
        <f t="shared" si="167"/>
        <v>0.9535121973702998</v>
      </c>
    </row>
    <row r="2671" spans="1:13" ht="27.6">
      <c r="A2671" t="s">
        <v>164</v>
      </c>
      <c r="B2671" t="s">
        <v>242</v>
      </c>
      <c r="C2671" s="14" t="s">
        <v>244</v>
      </c>
      <c r="D2671" t="s">
        <v>465</v>
      </c>
      <c r="E2671" t="s">
        <v>483</v>
      </c>
      <c r="F2671" s="20">
        <v>2039</v>
      </c>
      <c r="G2671" s="20">
        <v>59</v>
      </c>
      <c r="H2671" s="11">
        <v>19329.0214625234</v>
      </c>
      <c r="I2671" s="10">
        <v>3716009.8711747602</v>
      </c>
      <c r="J2671" s="33">
        <f t="shared" si="164"/>
        <v>5.2015527763958347E-3</v>
      </c>
      <c r="K2671" s="33">
        <f t="shared" si="165"/>
        <v>5.1880481259497513E-3</v>
      </c>
      <c r="L2671" s="33">
        <f t="shared" si="166"/>
        <v>0.9535121973702998</v>
      </c>
      <c r="M2671" s="33">
        <f t="shared" si="167"/>
        <v>0.94856533020166256</v>
      </c>
    </row>
    <row r="2672" spans="1:13" ht="27.6">
      <c r="A2672" t="s">
        <v>164</v>
      </c>
      <c r="B2672" t="s">
        <v>242</v>
      </c>
      <c r="C2672" s="14" t="s">
        <v>244</v>
      </c>
      <c r="D2672" t="s">
        <v>465</v>
      </c>
      <c r="E2672" t="s">
        <v>483</v>
      </c>
      <c r="F2672" s="20">
        <v>2039</v>
      </c>
      <c r="G2672" s="20">
        <v>60</v>
      </c>
      <c r="H2672" s="11">
        <v>20661.9391678506</v>
      </c>
      <c r="I2672" s="10">
        <v>3630849.7916879202</v>
      </c>
      <c r="J2672" s="33">
        <f t="shared" si="164"/>
        <v>5.690662063506961E-3</v>
      </c>
      <c r="K2672" s="33">
        <f t="shared" si="165"/>
        <v>5.6745009165538596E-3</v>
      </c>
      <c r="L2672" s="33">
        <f t="shared" si="166"/>
        <v>0.94856533020166256</v>
      </c>
      <c r="M2672" s="33">
        <f t="shared" si="167"/>
        <v>0.94318269536602206</v>
      </c>
    </row>
    <row r="2673" spans="1:13" ht="27.6">
      <c r="A2673" t="s">
        <v>164</v>
      </c>
      <c r="B2673" t="s">
        <v>242</v>
      </c>
      <c r="C2673" s="14" t="s">
        <v>244</v>
      </c>
      <c r="D2673" t="s">
        <v>465</v>
      </c>
      <c r="E2673" t="s">
        <v>483</v>
      </c>
      <c r="F2673" s="20">
        <v>2039</v>
      </c>
      <c r="G2673" s="20">
        <v>61</v>
      </c>
      <c r="H2673" s="11">
        <v>21941.846702754101</v>
      </c>
      <c r="I2673" s="10">
        <v>3526176.6369336401</v>
      </c>
      <c r="J2673" s="33">
        <f t="shared" si="164"/>
        <v>6.2225602860991984E-3</v>
      </c>
      <c r="K2673" s="33">
        <f t="shared" si="165"/>
        <v>6.2032402519723862E-3</v>
      </c>
      <c r="L2673" s="33">
        <f t="shared" si="166"/>
        <v>0.94318269536602206</v>
      </c>
      <c r="M2673" s="33">
        <f t="shared" si="167"/>
        <v>0.93733190650516374</v>
      </c>
    </row>
    <row r="2674" spans="1:13" ht="27.6">
      <c r="A2674" t="s">
        <v>164</v>
      </c>
      <c r="B2674" t="s">
        <v>242</v>
      </c>
      <c r="C2674" s="14" t="s">
        <v>244</v>
      </c>
      <c r="D2674" t="s">
        <v>465</v>
      </c>
      <c r="E2674" t="s">
        <v>483</v>
      </c>
      <c r="F2674" s="20">
        <v>2039</v>
      </c>
      <c r="G2674" s="20">
        <v>62</v>
      </c>
      <c r="H2674" s="11">
        <v>23466.445907936399</v>
      </c>
      <c r="I2674" s="10">
        <v>3435660.3943482898</v>
      </c>
      <c r="J2674" s="33">
        <f t="shared" si="164"/>
        <v>6.83025771305541E-3</v>
      </c>
      <c r="K2674" s="33">
        <f t="shared" si="165"/>
        <v>6.8069845202894941E-3</v>
      </c>
      <c r="L2674" s="33">
        <f t="shared" si="166"/>
        <v>0.93733190650516374</v>
      </c>
      <c r="M2674" s="33">
        <f t="shared" si="167"/>
        <v>0.93095150272720961</v>
      </c>
    </row>
    <row r="2675" spans="1:13" ht="27.6">
      <c r="A2675" t="s">
        <v>164</v>
      </c>
      <c r="B2675" t="s">
        <v>242</v>
      </c>
      <c r="C2675" s="14" t="s">
        <v>244</v>
      </c>
      <c r="D2675" t="s">
        <v>465</v>
      </c>
      <c r="E2675" t="s">
        <v>483</v>
      </c>
      <c r="F2675" s="20">
        <v>2039</v>
      </c>
      <c r="G2675" s="20">
        <v>63</v>
      </c>
      <c r="H2675" s="11">
        <v>24961.244823589801</v>
      </c>
      <c r="I2675" s="10">
        <v>3333288.16782689</v>
      </c>
      <c r="J2675" s="33">
        <f t="shared" si="164"/>
        <v>7.4884749133055243E-3</v>
      </c>
      <c r="K2675" s="33">
        <f t="shared" si="165"/>
        <v>7.4605061430652597E-3</v>
      </c>
      <c r="L2675" s="33">
        <f t="shared" si="166"/>
        <v>0.93095150272720961</v>
      </c>
      <c r="M2675" s="33">
        <f t="shared" si="167"/>
        <v>0.92400613332221748</v>
      </c>
    </row>
    <row r="2676" spans="1:13" ht="27.6">
      <c r="A2676" t="s">
        <v>164</v>
      </c>
      <c r="B2676" t="s">
        <v>242</v>
      </c>
      <c r="C2676" s="14" t="s">
        <v>244</v>
      </c>
      <c r="D2676" t="s">
        <v>465</v>
      </c>
      <c r="E2676" t="s">
        <v>483</v>
      </c>
      <c r="F2676" s="20">
        <v>2039</v>
      </c>
      <c r="G2676" s="20">
        <v>64</v>
      </c>
      <c r="H2676" s="11">
        <v>26507.766145367099</v>
      </c>
      <c r="I2676" s="10">
        <v>3228822.6077034399</v>
      </c>
      <c r="J2676" s="33">
        <f t="shared" si="164"/>
        <v>8.209731337399561E-3</v>
      </c>
      <c r="K2676" s="33">
        <f t="shared" si="165"/>
        <v>8.176123526336565E-3</v>
      </c>
      <c r="L2676" s="33">
        <f t="shared" si="166"/>
        <v>0.92400613332221748</v>
      </c>
      <c r="M2676" s="33">
        <f t="shared" si="167"/>
        <v>0.91645134503708237</v>
      </c>
    </row>
    <row r="2677" spans="1:13" ht="27.6">
      <c r="A2677" t="s">
        <v>164</v>
      </c>
      <c r="B2677" t="s">
        <v>242</v>
      </c>
      <c r="C2677" s="14" t="s">
        <v>244</v>
      </c>
      <c r="D2677" t="s">
        <v>465</v>
      </c>
      <c r="E2677" t="s">
        <v>483</v>
      </c>
      <c r="F2677" s="20">
        <v>2039</v>
      </c>
      <c r="G2677" s="20">
        <v>65</v>
      </c>
      <c r="H2677" s="11">
        <v>26778.3534832601</v>
      </c>
      <c r="I2677" s="10">
        <v>3098794.1317491699</v>
      </c>
      <c r="J2677" s="33">
        <f t="shared" si="164"/>
        <v>8.6415400135486185E-3</v>
      </c>
      <c r="K2677" s="33">
        <f t="shared" si="165"/>
        <v>8.6043092276060218E-3</v>
      </c>
      <c r="L2677" s="33">
        <f t="shared" si="166"/>
        <v>0.91645134503708237</v>
      </c>
      <c r="M2677" s="33">
        <f t="shared" si="167"/>
        <v>0.9085659142723278</v>
      </c>
    </row>
    <row r="2678" spans="1:13" ht="27.6">
      <c r="A2678" t="s">
        <v>164</v>
      </c>
      <c r="B2678" t="s">
        <v>242</v>
      </c>
      <c r="C2678" s="14" t="s">
        <v>244</v>
      </c>
      <c r="D2678" t="s">
        <v>465</v>
      </c>
      <c r="E2678" t="s">
        <v>483</v>
      </c>
      <c r="F2678" s="20">
        <v>2039</v>
      </c>
      <c r="G2678" s="20">
        <v>66</v>
      </c>
      <c r="H2678" s="11">
        <v>28570.713846736598</v>
      </c>
      <c r="I2678" s="10">
        <v>3020286.3352315701</v>
      </c>
      <c r="J2678" s="33">
        <f t="shared" si="164"/>
        <v>9.4596043803727766E-3</v>
      </c>
      <c r="K2678" s="33">
        <f t="shared" si="165"/>
        <v>9.4150030705655308E-3</v>
      </c>
      <c r="L2678" s="33">
        <f t="shared" si="166"/>
        <v>0.9085659142723278</v>
      </c>
      <c r="M2678" s="33">
        <f t="shared" si="167"/>
        <v>0.90001176339964262</v>
      </c>
    </row>
    <row r="2679" spans="1:13" ht="27.6">
      <c r="A2679" t="s">
        <v>164</v>
      </c>
      <c r="B2679" t="s">
        <v>242</v>
      </c>
      <c r="C2679" s="14" t="s">
        <v>244</v>
      </c>
      <c r="D2679" t="s">
        <v>465</v>
      </c>
      <c r="E2679" t="s">
        <v>483</v>
      </c>
      <c r="F2679" s="20">
        <v>2039</v>
      </c>
      <c r="G2679" s="20">
        <v>67</v>
      </c>
      <c r="H2679" s="11">
        <v>29096.4089763251</v>
      </c>
      <c r="I2679" s="10">
        <v>2799239.3215631</v>
      </c>
      <c r="J2679" s="33">
        <f t="shared" si="164"/>
        <v>1.0394398489685982E-2</v>
      </c>
      <c r="K2679" s="33">
        <f t="shared" si="165"/>
        <v>1.0340563418889226E-2</v>
      </c>
      <c r="L2679" s="33">
        <f t="shared" si="166"/>
        <v>0.90001176339964262</v>
      </c>
      <c r="M2679" s="33">
        <f t="shared" si="167"/>
        <v>0.89070513468246226</v>
      </c>
    </row>
    <row r="2680" spans="1:13" ht="27.6">
      <c r="A2680" t="s">
        <v>164</v>
      </c>
      <c r="B2680" t="s">
        <v>242</v>
      </c>
      <c r="C2680" s="14" t="s">
        <v>244</v>
      </c>
      <c r="D2680" t="s">
        <v>465</v>
      </c>
      <c r="E2680" t="s">
        <v>483</v>
      </c>
      <c r="F2680" s="20">
        <v>2039</v>
      </c>
      <c r="G2680" s="20">
        <v>68</v>
      </c>
      <c r="H2680" s="11">
        <v>30624.9426838441</v>
      </c>
      <c r="I2680" s="10">
        <v>2682294.5336886598</v>
      </c>
      <c r="J2680" s="33">
        <f t="shared" si="164"/>
        <v>1.1417442156036847E-2</v>
      </c>
      <c r="K2680" s="33">
        <f t="shared" si="165"/>
        <v>1.1352510516033476E-2</v>
      </c>
      <c r="L2680" s="33">
        <f t="shared" si="166"/>
        <v>0.89070513468246226</v>
      </c>
      <c r="M2680" s="33">
        <f t="shared" si="167"/>
        <v>0.88059339527429459</v>
      </c>
    </row>
    <row r="2681" spans="1:13" ht="27.6">
      <c r="A2681" t="s">
        <v>164</v>
      </c>
      <c r="B2681" t="s">
        <v>242</v>
      </c>
      <c r="C2681" s="14" t="s">
        <v>244</v>
      </c>
      <c r="D2681" t="s">
        <v>465</v>
      </c>
      <c r="E2681" t="s">
        <v>483</v>
      </c>
      <c r="F2681" s="20">
        <v>2039</v>
      </c>
      <c r="G2681" s="20">
        <v>69</v>
      </c>
      <c r="H2681" s="11">
        <v>32233.028324388801</v>
      </c>
      <c r="I2681" s="10">
        <v>2567816.3066398101</v>
      </c>
      <c r="J2681" s="33">
        <f t="shared" si="164"/>
        <v>1.2552700222769539E-2</v>
      </c>
      <c r="K2681" s="33">
        <f t="shared" si="165"/>
        <v>1.2474243704824417E-2</v>
      </c>
      <c r="L2681" s="33">
        <f t="shared" si="166"/>
        <v>0.88059339527429459</v>
      </c>
      <c r="M2681" s="33">
        <f t="shared" si="167"/>
        <v>0.86960865865678427</v>
      </c>
    </row>
    <row r="2682" spans="1:13" ht="27.6">
      <c r="A2682" t="s">
        <v>164</v>
      </c>
      <c r="B2682" t="s">
        <v>242</v>
      </c>
      <c r="C2682" s="14" t="s">
        <v>244</v>
      </c>
      <c r="D2682" t="s">
        <v>465</v>
      </c>
      <c r="E2682" t="s">
        <v>483</v>
      </c>
      <c r="F2682" s="20">
        <v>2040</v>
      </c>
      <c r="G2682" s="20">
        <v>30</v>
      </c>
      <c r="H2682" s="11">
        <v>801.29219801537204</v>
      </c>
      <c r="I2682" s="10">
        <v>4755770.9886483997</v>
      </c>
      <c r="J2682" s="33">
        <f t="shared" si="164"/>
        <v>1.6848839019540363E-4</v>
      </c>
      <c r="K2682" s="33">
        <f t="shared" si="165"/>
        <v>1.6847419682375353E-4</v>
      </c>
      <c r="L2682" s="33">
        <f t="shared" si="166"/>
        <v>1</v>
      </c>
      <c r="M2682" s="33">
        <f t="shared" si="167"/>
        <v>0.99983152580317625</v>
      </c>
    </row>
    <row r="2683" spans="1:13" ht="27.6">
      <c r="A2683" t="s">
        <v>164</v>
      </c>
      <c r="B2683" t="s">
        <v>242</v>
      </c>
      <c r="C2683" s="14" t="s">
        <v>244</v>
      </c>
      <c r="D2683" t="s">
        <v>465</v>
      </c>
      <c r="E2683" t="s">
        <v>483</v>
      </c>
      <c r="F2683" s="20">
        <v>2040</v>
      </c>
      <c r="G2683" s="20">
        <v>31</v>
      </c>
      <c r="H2683" s="11">
        <v>1004.55116005906</v>
      </c>
      <c r="I2683" s="10">
        <v>4684888.6923501398</v>
      </c>
      <c r="J2683" s="33">
        <f t="shared" si="164"/>
        <v>2.1442369841131364E-4</v>
      </c>
      <c r="K2683" s="33">
        <f t="shared" si="165"/>
        <v>2.1440071129308347E-4</v>
      </c>
      <c r="L2683" s="33">
        <f t="shared" si="166"/>
        <v>0.99983152580317625</v>
      </c>
      <c r="M2683" s="33">
        <f t="shared" si="167"/>
        <v>0.99961716121287081</v>
      </c>
    </row>
    <row r="2684" spans="1:13" ht="27.6">
      <c r="A2684" t="s">
        <v>164</v>
      </c>
      <c r="B2684" t="s">
        <v>242</v>
      </c>
      <c r="C2684" s="14" t="s">
        <v>244</v>
      </c>
      <c r="D2684" t="s">
        <v>465</v>
      </c>
      <c r="E2684" t="s">
        <v>483</v>
      </c>
      <c r="F2684" s="20">
        <v>2040</v>
      </c>
      <c r="G2684" s="20">
        <v>32</v>
      </c>
      <c r="H2684" s="11">
        <v>1049.01839076429</v>
      </c>
      <c r="I2684" s="10">
        <v>4642370.5932623502</v>
      </c>
      <c r="J2684" s="33">
        <f t="shared" si="164"/>
        <v>2.259661028110876E-4</v>
      </c>
      <c r="K2684" s="33">
        <f t="shared" si="165"/>
        <v>2.2594057439417892E-4</v>
      </c>
      <c r="L2684" s="33">
        <f t="shared" si="166"/>
        <v>0.99961716121287081</v>
      </c>
      <c r="M2684" s="33">
        <f t="shared" si="167"/>
        <v>0.99939130713729207</v>
      </c>
    </row>
    <row r="2685" spans="1:13" ht="27.6">
      <c r="A2685" t="s">
        <v>164</v>
      </c>
      <c r="B2685" t="s">
        <v>242</v>
      </c>
      <c r="C2685" s="14" t="s">
        <v>244</v>
      </c>
      <c r="D2685" t="s">
        <v>465</v>
      </c>
      <c r="E2685" t="s">
        <v>483</v>
      </c>
      <c r="F2685" s="20">
        <v>2040</v>
      </c>
      <c r="G2685" s="20">
        <v>33</v>
      </c>
      <c r="H2685" s="11">
        <v>1169.81418788373</v>
      </c>
      <c r="I2685" s="10">
        <v>4668409.7429908495</v>
      </c>
      <c r="J2685" s="33">
        <f t="shared" si="164"/>
        <v>2.505808727779495E-4</v>
      </c>
      <c r="K2685" s="33">
        <f t="shared" si="165"/>
        <v>2.5054948001324018E-4</v>
      </c>
      <c r="L2685" s="33">
        <f t="shared" si="166"/>
        <v>0.99939130713729207</v>
      </c>
      <c r="M2685" s="33">
        <f t="shared" si="167"/>
        <v>0.9991409101649591</v>
      </c>
    </row>
    <row r="2686" spans="1:13" ht="27.6">
      <c r="A2686" t="s">
        <v>164</v>
      </c>
      <c r="B2686" t="s">
        <v>242</v>
      </c>
      <c r="C2686" s="14" t="s">
        <v>244</v>
      </c>
      <c r="D2686" t="s">
        <v>465</v>
      </c>
      <c r="E2686" t="s">
        <v>483</v>
      </c>
      <c r="F2686" s="20">
        <v>2040</v>
      </c>
      <c r="G2686" s="20">
        <v>34</v>
      </c>
      <c r="H2686" s="11">
        <v>1223.8732269075399</v>
      </c>
      <c r="I2686" s="10">
        <v>4585255.4255432002</v>
      </c>
      <c r="J2686" s="33">
        <f t="shared" si="164"/>
        <v>2.6691495092938069E-4</v>
      </c>
      <c r="K2686" s="33">
        <f t="shared" si="165"/>
        <v>2.6687933230296057E-4</v>
      </c>
      <c r="L2686" s="33">
        <f t="shared" si="166"/>
        <v>0.9991409101649591</v>
      </c>
      <c r="M2686" s="33">
        <f t="shared" si="167"/>
        <v>0.99887426010597768</v>
      </c>
    </row>
    <row r="2687" spans="1:13" ht="27.6">
      <c r="A2687" t="s">
        <v>164</v>
      </c>
      <c r="B2687" t="s">
        <v>242</v>
      </c>
      <c r="C2687" s="14" t="s">
        <v>244</v>
      </c>
      <c r="D2687" t="s">
        <v>465</v>
      </c>
      <c r="E2687" t="s">
        <v>483</v>
      </c>
      <c r="F2687" s="20">
        <v>2040</v>
      </c>
      <c r="G2687" s="20">
        <v>35</v>
      </c>
      <c r="H2687" s="11">
        <v>1610.72360147674</v>
      </c>
      <c r="I2687" s="10">
        <v>4523861.5037717</v>
      </c>
      <c r="J2687" s="33">
        <f t="shared" si="164"/>
        <v>3.5605059972190219E-4</v>
      </c>
      <c r="K2687" s="33">
        <f t="shared" si="165"/>
        <v>3.559872212293147E-4</v>
      </c>
      <c r="L2687" s="33">
        <f t="shared" si="166"/>
        <v>0.99887426010597768</v>
      </c>
      <c r="M2687" s="33">
        <f t="shared" si="167"/>
        <v>0.99851867363376512</v>
      </c>
    </row>
    <row r="2688" spans="1:13" ht="27.6">
      <c r="A2688" t="s">
        <v>164</v>
      </c>
      <c r="B2688" t="s">
        <v>242</v>
      </c>
      <c r="C2688" s="14" t="s">
        <v>244</v>
      </c>
      <c r="D2688" t="s">
        <v>465</v>
      </c>
      <c r="E2688" t="s">
        <v>483</v>
      </c>
      <c r="F2688" s="20">
        <v>2040</v>
      </c>
      <c r="G2688" s="20">
        <v>36</v>
      </c>
      <c r="H2688" s="11">
        <v>1814.784229805</v>
      </c>
      <c r="I2688" s="10">
        <v>4394523.3458361002</v>
      </c>
      <c r="J2688" s="33">
        <f t="shared" si="164"/>
        <v>4.129649764005793E-4</v>
      </c>
      <c r="K2688" s="33">
        <f t="shared" si="165"/>
        <v>4.1287971810133328E-4</v>
      </c>
      <c r="L2688" s="33">
        <f t="shared" si="166"/>
        <v>0.99851867363376512</v>
      </c>
      <c r="M2688" s="33">
        <f t="shared" si="167"/>
        <v>0.9981064055252763</v>
      </c>
    </row>
    <row r="2689" spans="1:13" ht="27.6">
      <c r="A2689" t="s">
        <v>164</v>
      </c>
      <c r="B2689" t="s">
        <v>242</v>
      </c>
      <c r="C2689" s="14" t="s">
        <v>244</v>
      </c>
      <c r="D2689" t="s">
        <v>465</v>
      </c>
      <c r="E2689" t="s">
        <v>483</v>
      </c>
      <c r="F2689" s="20">
        <v>2040</v>
      </c>
      <c r="G2689" s="20">
        <v>37</v>
      </c>
      <c r="H2689" s="11">
        <v>1922.4970566836</v>
      </c>
      <c r="I2689" s="10">
        <v>4328089.4791094903</v>
      </c>
      <c r="J2689" s="33">
        <f t="shared" si="164"/>
        <v>4.4419069105732911E-4</v>
      </c>
      <c r="K2689" s="33">
        <f t="shared" si="165"/>
        <v>4.4409205297757381E-4</v>
      </c>
      <c r="L2689" s="33">
        <f t="shared" si="166"/>
        <v>0.9981064055252763</v>
      </c>
      <c r="M2689" s="33">
        <f t="shared" si="167"/>
        <v>0.99766315440255648</v>
      </c>
    </row>
    <row r="2690" spans="1:13" ht="27.6">
      <c r="A2690" t="s">
        <v>164</v>
      </c>
      <c r="B2690" t="s">
        <v>242</v>
      </c>
      <c r="C2690" s="14" t="s">
        <v>244</v>
      </c>
      <c r="D2690" t="s">
        <v>465</v>
      </c>
      <c r="E2690" t="s">
        <v>483</v>
      </c>
      <c r="F2690" s="20">
        <v>2040</v>
      </c>
      <c r="G2690" s="20">
        <v>38</v>
      </c>
      <c r="H2690" s="11">
        <v>2213.7390900183</v>
      </c>
      <c r="I2690" s="10">
        <v>4304311.8808943201</v>
      </c>
      <c r="J2690" s="33">
        <f t="shared" ref="J2690:J2753" si="168">IF(I2690&gt;0,H2690/I2690,0)</f>
        <v>5.1430731584402398E-4</v>
      </c>
      <c r="K2690" s="33">
        <f t="shared" ref="K2690:K2753" si="169">1-EXP(-J2690)</f>
        <v>5.1417508250695132E-4</v>
      </c>
      <c r="L2690" s="33">
        <f t="shared" ref="L2690:L2753" si="170">IF(G2690=30,1,M2689)</f>
        <v>0.99766315440255648</v>
      </c>
      <c r="M2690" s="33">
        <f t="shared" ref="M2690:M2753" si="171">L2690*(1-K2690)</f>
        <v>0.99715018086782736</v>
      </c>
    </row>
    <row r="2691" spans="1:13" ht="27.6">
      <c r="A2691" t="s">
        <v>164</v>
      </c>
      <c r="B2691" t="s">
        <v>242</v>
      </c>
      <c r="C2691" s="14" t="s">
        <v>244</v>
      </c>
      <c r="D2691" t="s">
        <v>465</v>
      </c>
      <c r="E2691" t="s">
        <v>483</v>
      </c>
      <c r="F2691" s="20">
        <v>2040</v>
      </c>
      <c r="G2691" s="20">
        <v>39</v>
      </c>
      <c r="H2691" s="11">
        <v>2377.50444312231</v>
      </c>
      <c r="I2691" s="10">
        <v>4282284.2645099703</v>
      </c>
      <c r="J2691" s="33">
        <f t="shared" si="168"/>
        <v>5.5519538084526773E-4</v>
      </c>
      <c r="K2691" s="33">
        <f t="shared" si="169"/>
        <v>5.5504128840822009E-4</v>
      </c>
      <c r="L2691" s="33">
        <f t="shared" si="170"/>
        <v>0.99715018086782736</v>
      </c>
      <c r="M2691" s="33">
        <f t="shared" si="171"/>
        <v>0.99659672134670196</v>
      </c>
    </row>
    <row r="2692" spans="1:13" ht="27.6">
      <c r="A2692" t="s">
        <v>164</v>
      </c>
      <c r="B2692" t="s">
        <v>242</v>
      </c>
      <c r="C2692" s="14" t="s">
        <v>244</v>
      </c>
      <c r="D2692" t="s">
        <v>465</v>
      </c>
      <c r="E2692" t="s">
        <v>483</v>
      </c>
      <c r="F2692" s="20">
        <v>2040</v>
      </c>
      <c r="G2692" s="20">
        <v>40</v>
      </c>
      <c r="H2692" s="11">
        <v>3178.00826263606</v>
      </c>
      <c r="I2692" s="10">
        <v>4259657.8334956402</v>
      </c>
      <c r="J2692" s="33">
        <f t="shared" si="168"/>
        <v>7.4607125427914088E-4</v>
      </c>
      <c r="K2692" s="33">
        <f t="shared" si="169"/>
        <v>7.4579301232136075E-4</v>
      </c>
      <c r="L2692" s="33">
        <f t="shared" si="170"/>
        <v>0.99659672134670196</v>
      </c>
      <c r="M2692" s="33">
        <f t="shared" si="171"/>
        <v>0.99585346647581918</v>
      </c>
    </row>
    <row r="2693" spans="1:13" ht="27.6">
      <c r="A2693" t="s">
        <v>164</v>
      </c>
      <c r="B2693" t="s">
        <v>242</v>
      </c>
      <c r="C2693" s="14" t="s">
        <v>244</v>
      </c>
      <c r="D2693" t="s">
        <v>465</v>
      </c>
      <c r="E2693" t="s">
        <v>483</v>
      </c>
      <c r="F2693" s="20">
        <v>2040</v>
      </c>
      <c r="G2693" s="20">
        <v>41</v>
      </c>
      <c r="H2693" s="11">
        <v>3528.7970907686699</v>
      </c>
      <c r="I2693" s="10">
        <v>4275194.5271581998</v>
      </c>
      <c r="J2693" s="33">
        <f t="shared" si="168"/>
        <v>8.2541205279712169E-4</v>
      </c>
      <c r="K2693" s="33">
        <f t="shared" si="169"/>
        <v>8.2507149397559321E-4</v>
      </c>
      <c r="L2693" s="33">
        <f t="shared" si="170"/>
        <v>0.99585346647581918</v>
      </c>
      <c r="M2693" s="33">
        <f t="shared" si="171"/>
        <v>0.99503181616845315</v>
      </c>
    </row>
    <row r="2694" spans="1:13" ht="27.6">
      <c r="A2694" t="s">
        <v>164</v>
      </c>
      <c r="B2694" t="s">
        <v>242</v>
      </c>
      <c r="C2694" s="14" t="s">
        <v>244</v>
      </c>
      <c r="D2694" t="s">
        <v>465</v>
      </c>
      <c r="E2694" t="s">
        <v>483</v>
      </c>
      <c r="F2694" s="20">
        <v>2040</v>
      </c>
      <c r="G2694" s="20">
        <v>42</v>
      </c>
      <c r="H2694" s="11">
        <v>3878.68537731283</v>
      </c>
      <c r="I2694" s="10">
        <v>4329516.3532206099</v>
      </c>
      <c r="J2694" s="33">
        <f t="shared" si="168"/>
        <v>8.9587036076849114E-4</v>
      </c>
      <c r="K2694" s="33">
        <f t="shared" si="169"/>
        <v>8.9546918872518422E-4</v>
      </c>
      <c r="L2694" s="33">
        <f t="shared" si="170"/>
        <v>0.99503181616845315</v>
      </c>
      <c r="M2694" s="33">
        <f t="shared" si="171"/>
        <v>0.99414079583527304</v>
      </c>
    </row>
    <row r="2695" spans="1:13" ht="27.6">
      <c r="A2695" t="s">
        <v>164</v>
      </c>
      <c r="B2695" t="s">
        <v>242</v>
      </c>
      <c r="C2695" s="14" t="s">
        <v>244</v>
      </c>
      <c r="D2695" t="s">
        <v>465</v>
      </c>
      <c r="E2695" t="s">
        <v>483</v>
      </c>
      <c r="F2695" s="20">
        <v>2040</v>
      </c>
      <c r="G2695" s="20">
        <v>43</v>
      </c>
      <c r="H2695" s="11">
        <v>4559.9830605621401</v>
      </c>
      <c r="I2695" s="10">
        <v>4459795.4389552502</v>
      </c>
      <c r="J2695" s="33">
        <f t="shared" si="168"/>
        <v>1.0224646226442977E-3</v>
      </c>
      <c r="K2695" s="33">
        <f t="shared" si="169"/>
        <v>1.0219420837996873E-3</v>
      </c>
      <c r="L2695" s="33">
        <f t="shared" si="170"/>
        <v>0.99414079583527304</v>
      </c>
      <c r="M2695" s="33">
        <f t="shared" si="171"/>
        <v>0.99312484151878688</v>
      </c>
    </row>
    <row r="2696" spans="1:13" ht="27.6">
      <c r="A2696" t="s">
        <v>164</v>
      </c>
      <c r="B2696" t="s">
        <v>242</v>
      </c>
      <c r="C2696" s="14" t="s">
        <v>244</v>
      </c>
      <c r="D2696" t="s">
        <v>465</v>
      </c>
      <c r="E2696" t="s">
        <v>483</v>
      </c>
      <c r="F2696" s="20">
        <v>2040</v>
      </c>
      <c r="G2696" s="20">
        <v>44</v>
      </c>
      <c r="H2696" s="11">
        <v>4908.7803948580304</v>
      </c>
      <c r="I2696" s="10">
        <v>4411409.7327043097</v>
      </c>
      <c r="J2696" s="33">
        <f t="shared" si="168"/>
        <v>1.112746421731454E-3</v>
      </c>
      <c r="K2696" s="33">
        <f t="shared" si="169"/>
        <v>1.1121275490026949E-3</v>
      </c>
      <c r="L2696" s="33">
        <f t="shared" si="170"/>
        <v>0.99312484151878688</v>
      </c>
      <c r="M2696" s="33">
        <f t="shared" si="171"/>
        <v>0.99202036002293492</v>
      </c>
    </row>
    <row r="2697" spans="1:13" ht="27.6">
      <c r="A2697" t="s">
        <v>164</v>
      </c>
      <c r="B2697" t="s">
        <v>242</v>
      </c>
      <c r="C2697" s="14" t="s">
        <v>244</v>
      </c>
      <c r="D2697" t="s">
        <v>465</v>
      </c>
      <c r="E2697" t="s">
        <v>483</v>
      </c>
      <c r="F2697" s="20">
        <v>2040</v>
      </c>
      <c r="G2697" s="20">
        <v>45</v>
      </c>
      <c r="H2697" s="11">
        <v>6184.2650538437101</v>
      </c>
      <c r="I2697" s="10">
        <v>4332870.31515563</v>
      </c>
      <c r="J2697" s="33">
        <f t="shared" si="168"/>
        <v>1.427290595846412E-3</v>
      </c>
      <c r="K2697" s="33">
        <f t="shared" si="169"/>
        <v>1.4262725010538713E-3</v>
      </c>
      <c r="L2697" s="33">
        <f t="shared" si="170"/>
        <v>0.99202036002293492</v>
      </c>
      <c r="M2697" s="33">
        <f t="shared" si="171"/>
        <v>0.99060546866294863</v>
      </c>
    </row>
    <row r="2698" spans="1:13" ht="27.6">
      <c r="A2698" t="s">
        <v>164</v>
      </c>
      <c r="B2698" t="s">
        <v>242</v>
      </c>
      <c r="C2698" s="14" t="s">
        <v>244</v>
      </c>
      <c r="D2698" t="s">
        <v>465</v>
      </c>
      <c r="E2698" t="s">
        <v>483</v>
      </c>
      <c r="F2698" s="20">
        <v>2040</v>
      </c>
      <c r="G2698" s="20">
        <v>46</v>
      </c>
      <c r="H2698" s="11">
        <v>6652.5031408435998</v>
      </c>
      <c r="I2698" s="10">
        <v>4268162.4125923403</v>
      </c>
      <c r="J2698" s="33">
        <f t="shared" si="168"/>
        <v>1.5586340203964006E-3</v>
      </c>
      <c r="K2698" s="33">
        <f t="shared" si="169"/>
        <v>1.5574199812211642E-3</v>
      </c>
      <c r="L2698" s="33">
        <f t="shared" si="170"/>
        <v>0.99060546866294863</v>
      </c>
      <c r="M2698" s="33">
        <f t="shared" si="171"/>
        <v>0.98906267991254604</v>
      </c>
    </row>
    <row r="2699" spans="1:13" ht="27.6">
      <c r="A2699" t="s">
        <v>164</v>
      </c>
      <c r="B2699" t="s">
        <v>242</v>
      </c>
      <c r="C2699" s="14" t="s">
        <v>244</v>
      </c>
      <c r="D2699" t="s">
        <v>465</v>
      </c>
      <c r="E2699" t="s">
        <v>483</v>
      </c>
      <c r="F2699" s="20">
        <v>2040</v>
      </c>
      <c r="G2699" s="20">
        <v>47</v>
      </c>
      <c r="H2699" s="11">
        <v>7179.3612918736799</v>
      </c>
      <c r="I2699" s="10">
        <v>4207169.0079974402</v>
      </c>
      <c r="J2699" s="33">
        <f t="shared" si="168"/>
        <v>1.7064589699692064E-3</v>
      </c>
      <c r="K2699" s="33">
        <f t="shared" si="169"/>
        <v>1.705003796710014E-3</v>
      </c>
      <c r="L2699" s="33">
        <f t="shared" si="170"/>
        <v>0.98906267991254604</v>
      </c>
      <c r="M2699" s="33">
        <f t="shared" si="171"/>
        <v>0.98737632428811095</v>
      </c>
    </row>
    <row r="2700" spans="1:13" ht="27.6">
      <c r="A2700" t="s">
        <v>164</v>
      </c>
      <c r="B2700" t="s">
        <v>242</v>
      </c>
      <c r="C2700" s="14" t="s">
        <v>244</v>
      </c>
      <c r="D2700" t="s">
        <v>465</v>
      </c>
      <c r="E2700" t="s">
        <v>483</v>
      </c>
      <c r="F2700" s="20">
        <v>2040</v>
      </c>
      <c r="G2700" s="20">
        <v>48</v>
      </c>
      <c r="H2700" s="11">
        <v>7907.0602561757296</v>
      </c>
      <c r="I2700" s="10">
        <v>4234276.3975188099</v>
      </c>
      <c r="J2700" s="33">
        <f t="shared" si="168"/>
        <v>1.8673935080877309E-3</v>
      </c>
      <c r="K2700" s="33">
        <f t="shared" si="169"/>
        <v>1.8656510136404458E-3</v>
      </c>
      <c r="L2700" s="33">
        <f t="shared" si="170"/>
        <v>0.98737632428811095</v>
      </c>
      <c r="M2700" s="33">
        <f t="shared" si="171"/>
        <v>0.98553422464785823</v>
      </c>
    </row>
    <row r="2701" spans="1:13" ht="27.6">
      <c r="A2701" t="s">
        <v>164</v>
      </c>
      <c r="B2701" t="s">
        <v>242</v>
      </c>
      <c r="C2701" s="14" t="s">
        <v>244</v>
      </c>
      <c r="D2701" t="s">
        <v>465</v>
      </c>
      <c r="E2701" t="s">
        <v>483</v>
      </c>
      <c r="F2701" s="20">
        <v>2040</v>
      </c>
      <c r="G2701" s="20">
        <v>49</v>
      </c>
      <c r="H2701" s="11">
        <v>8679.6875778051108</v>
      </c>
      <c r="I2701" s="10">
        <v>4240932.6681444403</v>
      </c>
      <c r="J2701" s="33">
        <f t="shared" si="168"/>
        <v>2.0466459283831982E-3</v>
      </c>
      <c r="K2701" s="33">
        <f t="shared" si="169"/>
        <v>2.0445529766922599E-3</v>
      </c>
      <c r="L2701" s="33">
        <f t="shared" si="170"/>
        <v>0.98553422464785823</v>
      </c>
      <c r="M2701" s="33">
        <f t="shared" si="171"/>
        <v>0.98351924771522237</v>
      </c>
    </row>
    <row r="2702" spans="1:13" ht="27.6">
      <c r="A2702" t="s">
        <v>164</v>
      </c>
      <c r="B2702" t="s">
        <v>242</v>
      </c>
      <c r="C2702" s="14" t="s">
        <v>244</v>
      </c>
      <c r="D2702" t="s">
        <v>465</v>
      </c>
      <c r="E2702" t="s">
        <v>483</v>
      </c>
      <c r="F2702" s="20">
        <v>2040</v>
      </c>
      <c r="G2702" s="20">
        <v>50</v>
      </c>
      <c r="H2702" s="11">
        <v>13464.323922051301</v>
      </c>
      <c r="I2702" s="10">
        <v>6238123.35652587</v>
      </c>
      <c r="J2702" s="33">
        <f t="shared" si="168"/>
        <v>2.1583933424410254E-3</v>
      </c>
      <c r="K2702" s="33">
        <f t="shared" si="169"/>
        <v>2.1560656864975103E-3</v>
      </c>
      <c r="L2702" s="33">
        <f t="shared" si="170"/>
        <v>0.98351924771522237</v>
      </c>
      <c r="M2702" s="33">
        <f t="shared" si="171"/>
        <v>0.98139871561321368</v>
      </c>
    </row>
    <row r="2703" spans="1:13" ht="27.6">
      <c r="A2703" t="s">
        <v>164</v>
      </c>
      <c r="B2703" t="s">
        <v>242</v>
      </c>
      <c r="C2703" s="14" t="s">
        <v>244</v>
      </c>
      <c r="D2703" t="s">
        <v>465</v>
      </c>
      <c r="E2703" t="s">
        <v>483</v>
      </c>
      <c r="F2703" s="20">
        <v>2040</v>
      </c>
      <c r="G2703" s="20">
        <v>51</v>
      </c>
      <c r="H2703" s="11">
        <v>10738.685395242501</v>
      </c>
      <c r="I2703" s="10">
        <v>4174922.8558885502</v>
      </c>
      <c r="J2703" s="33">
        <f t="shared" si="168"/>
        <v>2.572187742366555E-3</v>
      </c>
      <c r="K2703" s="33">
        <f t="shared" si="169"/>
        <v>2.5688825019825057E-3</v>
      </c>
      <c r="L2703" s="33">
        <f t="shared" si="170"/>
        <v>0.98139871561321368</v>
      </c>
      <c r="M2703" s="33">
        <f t="shared" si="171"/>
        <v>0.97887761762520675</v>
      </c>
    </row>
    <row r="2704" spans="1:13" ht="27.6">
      <c r="A2704" t="s">
        <v>164</v>
      </c>
      <c r="B2704" t="s">
        <v>242</v>
      </c>
      <c r="C2704" s="14" t="s">
        <v>244</v>
      </c>
      <c r="D2704" t="s">
        <v>465</v>
      </c>
      <c r="E2704" t="s">
        <v>483</v>
      </c>
      <c r="F2704" s="20">
        <v>2040</v>
      </c>
      <c r="G2704" s="20">
        <v>52</v>
      </c>
      <c r="H2704" s="11">
        <v>11650.6668874839</v>
      </c>
      <c r="I2704" s="10">
        <v>4144218.9255080302</v>
      </c>
      <c r="J2704" s="33">
        <f t="shared" si="168"/>
        <v>2.8113058448174699E-3</v>
      </c>
      <c r="K2704" s="33">
        <f t="shared" si="169"/>
        <v>2.8073578251044395E-3</v>
      </c>
      <c r="L2704" s="33">
        <f t="shared" si="170"/>
        <v>0.97887761762520675</v>
      </c>
      <c r="M2704" s="33">
        <f t="shared" si="171"/>
        <v>0.97612955788554701</v>
      </c>
    </row>
    <row r="2705" spans="1:13" ht="27.6">
      <c r="A2705" t="s">
        <v>164</v>
      </c>
      <c r="B2705" t="s">
        <v>242</v>
      </c>
      <c r="C2705" s="14" t="s">
        <v>244</v>
      </c>
      <c r="D2705" t="s">
        <v>465</v>
      </c>
      <c r="E2705" t="s">
        <v>483</v>
      </c>
      <c r="F2705" s="20">
        <v>2040</v>
      </c>
      <c r="G2705" s="20">
        <v>53</v>
      </c>
      <c r="H2705" s="11">
        <v>12284.4958445503</v>
      </c>
      <c r="I2705" s="10">
        <v>4001685.54497504</v>
      </c>
      <c r="J2705" s="33">
        <f t="shared" si="168"/>
        <v>3.0698303768460955E-3</v>
      </c>
      <c r="K2705" s="33">
        <f t="shared" si="169"/>
        <v>3.0651232654845817E-3</v>
      </c>
      <c r="L2705" s="33">
        <f t="shared" si="170"/>
        <v>0.97612955788554701</v>
      </c>
      <c r="M2705" s="33">
        <f t="shared" si="171"/>
        <v>0.97313760046754483</v>
      </c>
    </row>
    <row r="2706" spans="1:13" ht="27.6">
      <c r="A2706" t="s">
        <v>164</v>
      </c>
      <c r="B2706" t="s">
        <v>242</v>
      </c>
      <c r="C2706" s="14" t="s">
        <v>244</v>
      </c>
      <c r="D2706" t="s">
        <v>465</v>
      </c>
      <c r="E2706" t="s">
        <v>483</v>
      </c>
      <c r="F2706" s="20">
        <v>2040</v>
      </c>
      <c r="G2706" s="20">
        <v>54</v>
      </c>
      <c r="H2706" s="11">
        <v>13226.7437179102</v>
      </c>
      <c r="I2706" s="10">
        <v>3951737.1493623499</v>
      </c>
      <c r="J2706" s="33">
        <f t="shared" si="168"/>
        <v>3.3470707230728795E-3</v>
      </c>
      <c r="K2706" s="33">
        <f t="shared" si="169"/>
        <v>3.3414755261076401E-3</v>
      </c>
      <c r="L2706" s="33">
        <f t="shared" si="170"/>
        <v>0.97313760046754483</v>
      </c>
      <c r="M2706" s="33">
        <f t="shared" si="171"/>
        <v>0.96988588499204742</v>
      </c>
    </row>
    <row r="2707" spans="1:13" ht="27.6">
      <c r="A2707" t="s">
        <v>164</v>
      </c>
      <c r="B2707" t="s">
        <v>242</v>
      </c>
      <c r="C2707" s="14" t="s">
        <v>244</v>
      </c>
      <c r="D2707" t="s">
        <v>465</v>
      </c>
      <c r="E2707" t="s">
        <v>483</v>
      </c>
      <c r="F2707" s="20">
        <v>2040</v>
      </c>
      <c r="G2707" s="20">
        <v>55</v>
      </c>
      <c r="H2707" s="11">
        <v>14445.2664142879</v>
      </c>
      <c r="I2707" s="10">
        <v>3989186.5924176299</v>
      </c>
      <c r="J2707" s="33">
        <f t="shared" si="168"/>
        <v>3.621105726602126E-3</v>
      </c>
      <c r="K2707" s="33">
        <f t="shared" si="169"/>
        <v>3.6145574296702065E-3</v>
      </c>
      <c r="L2707" s="33">
        <f t="shared" si="170"/>
        <v>0.96988588499204742</v>
      </c>
      <c r="M2707" s="33">
        <f t="shared" si="171"/>
        <v>0.96638017676051713</v>
      </c>
    </row>
    <row r="2708" spans="1:13" ht="27.6">
      <c r="A2708" t="s">
        <v>164</v>
      </c>
      <c r="B2708" t="s">
        <v>242</v>
      </c>
      <c r="C2708" s="14" t="s">
        <v>244</v>
      </c>
      <c r="D2708" t="s">
        <v>465</v>
      </c>
      <c r="E2708" t="s">
        <v>483</v>
      </c>
      <c r="F2708" s="20">
        <v>2040</v>
      </c>
      <c r="G2708" s="20">
        <v>56</v>
      </c>
      <c r="H2708" s="11">
        <v>15973.7323845909</v>
      </c>
      <c r="I2708" s="10">
        <v>4047894.8685257002</v>
      </c>
      <c r="J2708" s="33">
        <f t="shared" si="168"/>
        <v>3.9461826216867033E-3</v>
      </c>
      <c r="K2708" s="33">
        <f t="shared" si="169"/>
        <v>3.9384066748430202E-3</v>
      </c>
      <c r="L2708" s="33">
        <f t="shared" si="170"/>
        <v>0.96638017676051713</v>
      </c>
      <c r="M2708" s="33">
        <f t="shared" si="171"/>
        <v>0.96257417862192751</v>
      </c>
    </row>
    <row r="2709" spans="1:13" ht="27.6">
      <c r="A2709" t="s">
        <v>164</v>
      </c>
      <c r="B2709" t="s">
        <v>242</v>
      </c>
      <c r="C2709" s="14" t="s">
        <v>244</v>
      </c>
      <c r="D2709" t="s">
        <v>465</v>
      </c>
      <c r="E2709" t="s">
        <v>483</v>
      </c>
      <c r="F2709" s="20">
        <v>2040</v>
      </c>
      <c r="G2709" s="20">
        <v>57</v>
      </c>
      <c r="H2709" s="11">
        <v>17234.434955603701</v>
      </c>
      <c r="I2709" s="10">
        <v>4002158.3105500401</v>
      </c>
      <c r="J2709" s="33">
        <f t="shared" si="168"/>
        <v>4.3062851637258375E-3</v>
      </c>
      <c r="K2709" s="33">
        <f t="shared" si="169"/>
        <v>4.2970264128120439E-3</v>
      </c>
      <c r="L2709" s="33">
        <f t="shared" si="170"/>
        <v>0.96257417862192751</v>
      </c>
      <c r="M2709" s="33">
        <f t="shared" si="171"/>
        <v>0.95843797195209823</v>
      </c>
    </row>
    <row r="2710" spans="1:13" ht="27.6">
      <c r="A2710" t="s">
        <v>164</v>
      </c>
      <c r="B2710" t="s">
        <v>242</v>
      </c>
      <c r="C2710" s="14" t="s">
        <v>244</v>
      </c>
      <c r="D2710" t="s">
        <v>465</v>
      </c>
      <c r="E2710" t="s">
        <v>483</v>
      </c>
      <c r="F2710" s="20">
        <v>2040</v>
      </c>
      <c r="G2710" s="20">
        <v>58</v>
      </c>
      <c r="H2710" s="11">
        <v>18131.579243213098</v>
      </c>
      <c r="I2710" s="10">
        <v>3849975.0345670301</v>
      </c>
      <c r="J2710" s="33">
        <f t="shared" si="168"/>
        <v>4.7095316412232744E-3</v>
      </c>
      <c r="K2710" s="33">
        <f t="shared" si="169"/>
        <v>4.6984591859292602E-3</v>
      </c>
      <c r="L2710" s="33">
        <f t="shared" si="170"/>
        <v>0.95843797195209823</v>
      </c>
      <c r="M2710" s="33">
        <f t="shared" si="171"/>
        <v>0.95393479025863648</v>
      </c>
    </row>
    <row r="2711" spans="1:13" ht="27.6">
      <c r="A2711" t="s">
        <v>164</v>
      </c>
      <c r="B2711" t="s">
        <v>242</v>
      </c>
      <c r="C2711" s="14" t="s">
        <v>244</v>
      </c>
      <c r="D2711" t="s">
        <v>465</v>
      </c>
      <c r="E2711" t="s">
        <v>483</v>
      </c>
      <c r="F2711" s="20">
        <v>2040</v>
      </c>
      <c r="G2711" s="20">
        <v>59</v>
      </c>
      <c r="H2711" s="11">
        <v>19346.315309916401</v>
      </c>
      <c r="I2711" s="10">
        <v>3755190.5043454999</v>
      </c>
      <c r="J2711" s="33">
        <f t="shared" si="168"/>
        <v>5.1518865121566743E-3</v>
      </c>
      <c r="K2711" s="33">
        <f t="shared" si="169"/>
        <v>5.1386383056892804E-3</v>
      </c>
      <c r="L2711" s="33">
        <f t="shared" si="170"/>
        <v>0.95393479025863648</v>
      </c>
      <c r="M2711" s="33">
        <f t="shared" si="171"/>
        <v>0.9490328644042838</v>
      </c>
    </row>
    <row r="2712" spans="1:13" ht="27.6">
      <c r="A2712" t="s">
        <v>164</v>
      </c>
      <c r="B2712" t="s">
        <v>242</v>
      </c>
      <c r="C2712" s="14" t="s">
        <v>244</v>
      </c>
      <c r="D2712" t="s">
        <v>465</v>
      </c>
      <c r="E2712" t="s">
        <v>483</v>
      </c>
      <c r="F2712" s="20">
        <v>2040</v>
      </c>
      <c r="G2712" s="20">
        <v>60</v>
      </c>
      <c r="H2712" s="11">
        <v>20667.548160951599</v>
      </c>
      <c r="I2712" s="10">
        <v>3673664.1851753499</v>
      </c>
      <c r="J2712" s="33">
        <f t="shared" si="168"/>
        <v>5.6258675587042267E-3</v>
      </c>
      <c r="K2712" s="33">
        <f t="shared" si="169"/>
        <v>5.610072000930777E-3</v>
      </c>
      <c r="L2712" s="33">
        <f t="shared" si="170"/>
        <v>0.9490328644042838</v>
      </c>
      <c r="M2712" s="33">
        <f t="shared" si="171"/>
        <v>0.94370872170372622</v>
      </c>
    </row>
    <row r="2713" spans="1:13" ht="27.6">
      <c r="A2713" t="s">
        <v>164</v>
      </c>
      <c r="B2713" t="s">
        <v>242</v>
      </c>
      <c r="C2713" s="14" t="s">
        <v>244</v>
      </c>
      <c r="D2713" t="s">
        <v>465</v>
      </c>
      <c r="E2713" t="s">
        <v>483</v>
      </c>
      <c r="F2713" s="20">
        <v>2040</v>
      </c>
      <c r="G2713" s="20">
        <v>61</v>
      </c>
      <c r="H2713" s="11">
        <v>22055.731086781299</v>
      </c>
      <c r="I2713" s="10">
        <v>3585295.2208077698</v>
      </c>
      <c r="J2713" s="33">
        <f t="shared" si="168"/>
        <v>6.1517196572203406E-3</v>
      </c>
      <c r="K2713" s="33">
        <f t="shared" si="169"/>
        <v>6.1328365708430699E-3</v>
      </c>
      <c r="L2713" s="33">
        <f t="shared" si="170"/>
        <v>0.94370872170372622</v>
      </c>
      <c r="M2713" s="33">
        <f t="shared" si="171"/>
        <v>0.93792111034303804</v>
      </c>
    </row>
    <row r="2714" spans="1:13" ht="27.6">
      <c r="A2714" t="s">
        <v>164</v>
      </c>
      <c r="B2714" t="s">
        <v>242</v>
      </c>
      <c r="C2714" s="14" t="s">
        <v>244</v>
      </c>
      <c r="D2714" t="s">
        <v>465</v>
      </c>
      <c r="E2714" t="s">
        <v>483</v>
      </c>
      <c r="F2714" s="20">
        <v>2040</v>
      </c>
      <c r="G2714" s="20">
        <v>62</v>
      </c>
      <c r="H2714" s="11">
        <v>23463.70006349</v>
      </c>
      <c r="I2714" s="10">
        <v>3478040.7077159998</v>
      </c>
      <c r="J2714" s="33">
        <f t="shared" si="168"/>
        <v>6.7462407818965455E-3</v>
      </c>
      <c r="K2714" s="33">
        <f t="shared" si="169"/>
        <v>6.7235359855846166E-3</v>
      </c>
      <c r="L2714" s="33">
        <f t="shared" si="170"/>
        <v>0.93792111034303804</v>
      </c>
      <c r="M2714" s="33">
        <f t="shared" si="171"/>
        <v>0.93161496400600718</v>
      </c>
    </row>
    <row r="2715" spans="1:13" ht="27.6">
      <c r="A2715" t="s">
        <v>164</v>
      </c>
      <c r="B2715" t="s">
        <v>242</v>
      </c>
      <c r="C2715" s="14" t="s">
        <v>244</v>
      </c>
      <c r="D2715" t="s">
        <v>465</v>
      </c>
      <c r="E2715" t="s">
        <v>483</v>
      </c>
      <c r="F2715" s="20">
        <v>2040</v>
      </c>
      <c r="G2715" s="20">
        <v>63</v>
      </c>
      <c r="H2715" s="11">
        <v>25069.106741547399</v>
      </c>
      <c r="I2715" s="10">
        <v>3384203.8172642798</v>
      </c>
      <c r="J2715" s="33">
        <f t="shared" si="168"/>
        <v>7.407682307330043E-3</v>
      </c>
      <c r="K2715" s="33">
        <f t="shared" si="169"/>
        <v>7.3803130513621085E-3</v>
      </c>
      <c r="L2715" s="33">
        <f t="shared" si="170"/>
        <v>0.93161496400600718</v>
      </c>
      <c r="M2715" s="33">
        <f t="shared" si="171"/>
        <v>0.92473935392830942</v>
      </c>
    </row>
    <row r="2716" spans="1:13" ht="27.6">
      <c r="A2716" t="s">
        <v>164</v>
      </c>
      <c r="B2716" t="s">
        <v>242</v>
      </c>
      <c r="C2716" s="14" t="s">
        <v>244</v>
      </c>
      <c r="D2716" t="s">
        <v>465</v>
      </c>
      <c r="E2716" t="s">
        <v>483</v>
      </c>
      <c r="F2716" s="20">
        <v>2040</v>
      </c>
      <c r="G2716" s="20">
        <v>64</v>
      </c>
      <c r="H2716" s="11">
        <v>26630.347434222698</v>
      </c>
      <c r="I2716" s="10">
        <v>3278574.5967763099</v>
      </c>
      <c r="J2716" s="33">
        <f t="shared" si="168"/>
        <v>8.1225382092593671E-3</v>
      </c>
      <c r="K2716" s="33">
        <f t="shared" si="169"/>
        <v>8.0896395296323753E-3</v>
      </c>
      <c r="L2716" s="33">
        <f t="shared" si="170"/>
        <v>0.92473935392830942</v>
      </c>
      <c r="M2716" s="33">
        <f t="shared" si="171"/>
        <v>0.91725854589616429</v>
      </c>
    </row>
    <row r="2717" spans="1:13" ht="27.6">
      <c r="A2717" t="s">
        <v>164</v>
      </c>
      <c r="B2717" t="s">
        <v>242</v>
      </c>
      <c r="C2717" s="14" t="s">
        <v>244</v>
      </c>
      <c r="D2717" t="s">
        <v>465</v>
      </c>
      <c r="E2717" t="s">
        <v>483</v>
      </c>
      <c r="F2717" s="20">
        <v>2040</v>
      </c>
      <c r="G2717" s="20">
        <v>65</v>
      </c>
      <c r="H2717" s="11">
        <v>27077.634744198102</v>
      </c>
      <c r="I2717" s="10">
        <v>3170736.8664756599</v>
      </c>
      <c r="J2717" s="33">
        <f t="shared" si="168"/>
        <v>8.5398555239607314E-3</v>
      </c>
      <c r="K2717" s="33">
        <f t="shared" si="169"/>
        <v>8.5034945372518544E-3</v>
      </c>
      <c r="L2717" s="33">
        <f t="shared" si="170"/>
        <v>0.91725854589616429</v>
      </c>
      <c r="M2717" s="33">
        <f t="shared" si="171"/>
        <v>0.90945864286188871</v>
      </c>
    </row>
    <row r="2718" spans="1:13" ht="27.6">
      <c r="A2718" t="s">
        <v>164</v>
      </c>
      <c r="B2718" t="s">
        <v>242</v>
      </c>
      <c r="C2718" s="14" t="s">
        <v>244</v>
      </c>
      <c r="D2718" t="s">
        <v>465</v>
      </c>
      <c r="E2718" t="s">
        <v>483</v>
      </c>
      <c r="F2718" s="20">
        <v>2040</v>
      </c>
      <c r="G2718" s="20">
        <v>66</v>
      </c>
      <c r="H2718" s="11">
        <v>28401.2099530583</v>
      </c>
      <c r="I2718" s="10">
        <v>3038226.13300667</v>
      </c>
      <c r="J2718" s="33">
        <f t="shared" si="168"/>
        <v>9.3479578904655386E-3</v>
      </c>
      <c r="K2718" s="33">
        <f t="shared" si="169"/>
        <v>9.304401558683173E-3</v>
      </c>
      <c r="L2718" s="33">
        <f t="shared" si="170"/>
        <v>0.90945864286188871</v>
      </c>
      <c r="M2718" s="33">
        <f t="shared" si="171"/>
        <v>0.90099667444768672</v>
      </c>
    </row>
    <row r="2719" spans="1:13" ht="27.6">
      <c r="A2719" t="s">
        <v>164</v>
      </c>
      <c r="B2719" t="s">
        <v>242</v>
      </c>
      <c r="C2719" s="14" t="s">
        <v>244</v>
      </c>
      <c r="D2719" t="s">
        <v>465</v>
      </c>
      <c r="E2719" t="s">
        <v>483</v>
      </c>
      <c r="F2719" s="20">
        <v>2040</v>
      </c>
      <c r="G2719" s="20">
        <v>67</v>
      </c>
      <c r="H2719" s="11">
        <v>30324.943884984201</v>
      </c>
      <c r="I2719" s="10">
        <v>2955107.6136881602</v>
      </c>
      <c r="J2719" s="33">
        <f t="shared" si="168"/>
        <v>1.0261874641897309E-2</v>
      </c>
      <c r="K2719" s="33">
        <f t="shared" si="169"/>
        <v>1.0209401251487504E-2</v>
      </c>
      <c r="L2719" s="33">
        <f t="shared" si="170"/>
        <v>0.90099667444768672</v>
      </c>
      <c r="M2719" s="33">
        <f t="shared" si="171"/>
        <v>0.89179803787199441</v>
      </c>
    </row>
    <row r="2720" spans="1:13" ht="27.6">
      <c r="A2720" t="s">
        <v>164</v>
      </c>
      <c r="B2720" t="s">
        <v>242</v>
      </c>
      <c r="C2720" s="14" t="s">
        <v>244</v>
      </c>
      <c r="D2720" t="s">
        <v>465</v>
      </c>
      <c r="E2720" t="s">
        <v>483</v>
      </c>
      <c r="F2720" s="20">
        <v>2040</v>
      </c>
      <c r="G2720" s="20">
        <v>68</v>
      </c>
      <c r="H2720" s="11">
        <v>30839.0346423175</v>
      </c>
      <c r="I2720" s="10">
        <v>2732909.01115824</v>
      </c>
      <c r="J2720" s="33">
        <f t="shared" si="168"/>
        <v>1.1284325426278111E-2</v>
      </c>
      <c r="K2720" s="33">
        <f t="shared" si="169"/>
        <v>1.1220896235512257E-2</v>
      </c>
      <c r="L2720" s="33">
        <f t="shared" si="170"/>
        <v>0.89179803787199441</v>
      </c>
      <c r="M2720" s="33">
        <f t="shared" si="171"/>
        <v>0.88179126462599933</v>
      </c>
    </row>
    <row r="2721" spans="1:13" ht="27.6">
      <c r="A2721" t="s">
        <v>164</v>
      </c>
      <c r="B2721" t="s">
        <v>242</v>
      </c>
      <c r="C2721" s="14" t="s">
        <v>244</v>
      </c>
      <c r="D2721" t="s">
        <v>465</v>
      </c>
      <c r="E2721" t="s">
        <v>483</v>
      </c>
      <c r="F2721" s="20">
        <v>2040</v>
      </c>
      <c r="G2721" s="20">
        <v>69</v>
      </c>
      <c r="H2721" s="11">
        <v>32414.282036334698</v>
      </c>
      <c r="I2721" s="10">
        <v>2612558.2107142601</v>
      </c>
      <c r="J2721" s="33">
        <f t="shared" si="168"/>
        <v>1.2407104233468084E-2</v>
      </c>
      <c r="K2721" s="33">
        <f t="shared" si="169"/>
        <v>1.2330453447987555E-2</v>
      </c>
      <c r="L2721" s="33">
        <f t="shared" si="170"/>
        <v>0.88179126462599933</v>
      </c>
      <c r="M2721" s="33">
        <f t="shared" si="171"/>
        <v>0.87091837848668641</v>
      </c>
    </row>
    <row r="2722" spans="1:13" ht="27.6">
      <c r="A2722" t="s">
        <v>164</v>
      </c>
      <c r="B2722" t="s">
        <v>242</v>
      </c>
      <c r="C2722" s="14" t="s">
        <v>244</v>
      </c>
      <c r="D2722" t="s">
        <v>465</v>
      </c>
      <c r="E2722" t="s">
        <v>483</v>
      </c>
      <c r="F2722" s="20">
        <v>2041</v>
      </c>
      <c r="G2722" s="20">
        <v>30</v>
      </c>
      <c r="H2722" s="11">
        <v>826.19670739098694</v>
      </c>
      <c r="I2722" s="10">
        <v>4884124.7517172303</v>
      </c>
      <c r="J2722" s="33">
        <f t="shared" si="168"/>
        <v>1.6915962416817895E-4</v>
      </c>
      <c r="K2722" s="33">
        <f t="shared" si="169"/>
        <v>1.6914531748568606E-4</v>
      </c>
      <c r="L2722" s="33">
        <f t="shared" si="170"/>
        <v>1</v>
      </c>
      <c r="M2722" s="33">
        <f t="shared" si="171"/>
        <v>0.99983085468251431</v>
      </c>
    </row>
    <row r="2723" spans="1:13" ht="27.6">
      <c r="A2723" t="s">
        <v>164</v>
      </c>
      <c r="B2723" t="s">
        <v>242</v>
      </c>
      <c r="C2723" s="14" t="s">
        <v>244</v>
      </c>
      <c r="D2723" t="s">
        <v>465</v>
      </c>
      <c r="E2723" t="s">
        <v>483</v>
      </c>
      <c r="F2723" s="20">
        <v>2041</v>
      </c>
      <c r="G2723" s="20">
        <v>31</v>
      </c>
      <c r="H2723" s="11">
        <v>1021.5468736897</v>
      </c>
      <c r="I2723" s="10">
        <v>4750135.4696171703</v>
      </c>
      <c r="J2723" s="33">
        <f t="shared" si="168"/>
        <v>2.1505636633391213E-4</v>
      </c>
      <c r="K2723" s="33">
        <f t="shared" si="169"/>
        <v>2.1503324337113217E-4</v>
      </c>
      <c r="L2723" s="33">
        <f t="shared" si="170"/>
        <v>0.99983085468251431</v>
      </c>
      <c r="M2723" s="33">
        <f t="shared" si="171"/>
        <v>0.99961585781100937</v>
      </c>
    </row>
    <row r="2724" spans="1:13" ht="27.6">
      <c r="A2724" t="s">
        <v>164</v>
      </c>
      <c r="B2724" t="s">
        <v>242</v>
      </c>
      <c r="C2724" s="14" t="s">
        <v>244</v>
      </c>
      <c r="D2724" t="s">
        <v>465</v>
      </c>
      <c r="E2724" t="s">
        <v>483</v>
      </c>
      <c r="F2724" s="20">
        <v>2041</v>
      </c>
      <c r="G2724" s="20">
        <v>32</v>
      </c>
      <c r="H2724" s="11">
        <v>1060.2046981625699</v>
      </c>
      <c r="I2724" s="10">
        <v>4679429.8392887795</v>
      </c>
      <c r="J2724" s="33">
        <f t="shared" si="168"/>
        <v>2.2656706790665529E-4</v>
      </c>
      <c r="K2724" s="33">
        <f t="shared" si="169"/>
        <v>2.265414035268476E-4</v>
      </c>
      <c r="L2724" s="33">
        <f t="shared" si="170"/>
        <v>0.99961585781100937</v>
      </c>
      <c r="M2724" s="33">
        <f t="shared" si="171"/>
        <v>0.99938940343159322</v>
      </c>
    </row>
    <row r="2725" spans="1:13" ht="27.6">
      <c r="A2725" t="s">
        <v>164</v>
      </c>
      <c r="B2725" t="s">
        <v>242</v>
      </c>
      <c r="C2725" s="14" t="s">
        <v>244</v>
      </c>
      <c r="D2725" t="s">
        <v>465</v>
      </c>
      <c r="E2725" t="s">
        <v>483</v>
      </c>
      <c r="F2725" s="20">
        <v>2041</v>
      </c>
      <c r="G2725" s="20">
        <v>33</v>
      </c>
      <c r="H2725" s="11">
        <v>1113.3692839836899</v>
      </c>
      <c r="I2725" s="10">
        <v>4636735.5229353597</v>
      </c>
      <c r="J2725" s="33">
        <f t="shared" si="168"/>
        <v>2.4011921285492117E-4</v>
      </c>
      <c r="K2725" s="33">
        <f t="shared" si="169"/>
        <v>2.4009038654404513E-4</v>
      </c>
      <c r="L2725" s="33">
        <f t="shared" si="170"/>
        <v>0.99938940343159322</v>
      </c>
      <c r="M2725" s="33">
        <f t="shared" si="171"/>
        <v>0.99914945964341528</v>
      </c>
    </row>
    <row r="2726" spans="1:13" ht="27.6">
      <c r="A2726" t="s">
        <v>164</v>
      </c>
      <c r="B2726" t="s">
        <v>242</v>
      </c>
      <c r="C2726" s="14" t="s">
        <v>244</v>
      </c>
      <c r="D2726" t="s">
        <v>465</v>
      </c>
      <c r="E2726" t="s">
        <v>483</v>
      </c>
      <c r="F2726" s="20">
        <v>2041</v>
      </c>
      <c r="G2726" s="20">
        <v>34</v>
      </c>
      <c r="H2726" s="11">
        <v>1246.8231130577699</v>
      </c>
      <c r="I2726" s="10">
        <v>4662423.7448249096</v>
      </c>
      <c r="J2726" s="33">
        <f t="shared" si="168"/>
        <v>2.6741951853726079E-4</v>
      </c>
      <c r="K2726" s="33">
        <f t="shared" si="169"/>
        <v>2.6738376512491779E-4</v>
      </c>
      <c r="L2726" s="33">
        <f t="shared" si="170"/>
        <v>0.99914945964341528</v>
      </c>
      <c r="M2726" s="33">
        <f t="shared" si="171"/>
        <v>0.99888230329897332</v>
      </c>
    </row>
    <row r="2727" spans="1:13" ht="27.6">
      <c r="A2727" t="s">
        <v>164</v>
      </c>
      <c r="B2727" t="s">
        <v>242</v>
      </c>
      <c r="C2727" s="14" t="s">
        <v>244</v>
      </c>
      <c r="D2727" t="s">
        <v>465</v>
      </c>
      <c r="E2727" t="s">
        <v>483</v>
      </c>
      <c r="F2727" s="20">
        <v>2041</v>
      </c>
      <c r="G2727" s="20">
        <v>35</v>
      </c>
      <c r="H2727" s="11">
        <v>1628.40597425436</v>
      </c>
      <c r="I2727" s="10">
        <v>4579063.77911276</v>
      </c>
      <c r="J2727" s="33">
        <f t="shared" si="168"/>
        <v>3.5561984999690923E-4</v>
      </c>
      <c r="K2727" s="33">
        <f t="shared" si="169"/>
        <v>3.5555662475295069E-4</v>
      </c>
      <c r="L2727" s="33">
        <f t="shared" si="170"/>
        <v>0.99888230329897332</v>
      </c>
      <c r="M2727" s="33">
        <f t="shared" si="171"/>
        <v>0.99852714407868692</v>
      </c>
    </row>
    <row r="2728" spans="1:13" ht="27.6">
      <c r="A2728" t="s">
        <v>164</v>
      </c>
      <c r="B2728" t="s">
        <v>242</v>
      </c>
      <c r="C2728" s="14" t="s">
        <v>244</v>
      </c>
      <c r="D2728" t="s">
        <v>465</v>
      </c>
      <c r="E2728" t="s">
        <v>483</v>
      </c>
      <c r="F2728" s="20">
        <v>2041</v>
      </c>
      <c r="G2728" s="20">
        <v>36</v>
      </c>
      <c r="H2728" s="11">
        <v>1862.1230645247399</v>
      </c>
      <c r="I2728" s="10">
        <v>4517039.3067391496</v>
      </c>
      <c r="J2728" s="33">
        <f t="shared" si="168"/>
        <v>4.1224415774876363E-4</v>
      </c>
      <c r="K2728" s="33">
        <f t="shared" si="169"/>
        <v>4.12159196801265E-4</v>
      </c>
      <c r="L2728" s="33">
        <f t="shared" si="170"/>
        <v>0.99852714407868692</v>
      </c>
      <c r="M2728" s="33">
        <f t="shared" si="171"/>
        <v>0.99811559193299915</v>
      </c>
    </row>
    <row r="2729" spans="1:13" ht="27.6">
      <c r="A2729" t="s">
        <v>164</v>
      </c>
      <c r="B2729" t="s">
        <v>242</v>
      </c>
      <c r="C2729" s="14" t="s">
        <v>244</v>
      </c>
      <c r="D2729" t="s">
        <v>465</v>
      </c>
      <c r="E2729" t="s">
        <v>483</v>
      </c>
      <c r="F2729" s="20">
        <v>2041</v>
      </c>
      <c r="G2729" s="20">
        <v>37</v>
      </c>
      <c r="H2729" s="11">
        <v>1945.09740759901</v>
      </c>
      <c r="I2729" s="10">
        <v>4387745.1680776002</v>
      </c>
      <c r="J2729" s="33">
        <f t="shared" si="168"/>
        <v>4.4330227328384577E-4</v>
      </c>
      <c r="K2729" s="33">
        <f t="shared" si="169"/>
        <v>4.4320402934883152E-4</v>
      </c>
      <c r="L2729" s="33">
        <f t="shared" si="170"/>
        <v>0.99811559193299915</v>
      </c>
      <c r="M2729" s="33">
        <f t="shared" si="171"/>
        <v>0.99767322308089856</v>
      </c>
    </row>
    <row r="2730" spans="1:13" ht="27.6">
      <c r="A2730" t="s">
        <v>164</v>
      </c>
      <c r="B2730" t="s">
        <v>242</v>
      </c>
      <c r="C2730" s="14" t="s">
        <v>244</v>
      </c>
      <c r="D2730" t="s">
        <v>465</v>
      </c>
      <c r="E2730" t="s">
        <v>483</v>
      </c>
      <c r="F2730" s="20">
        <v>2041</v>
      </c>
      <c r="G2730" s="20">
        <v>38</v>
      </c>
      <c r="H2730" s="11">
        <v>2066.2406112252802</v>
      </c>
      <c r="I2730" s="10">
        <v>4320953.0208290201</v>
      </c>
      <c r="J2730" s="33">
        <f t="shared" si="168"/>
        <v>4.7819094566986297E-4</v>
      </c>
      <c r="K2730" s="33">
        <f t="shared" si="169"/>
        <v>4.7807663060184247E-4</v>
      </c>
      <c r="L2730" s="33">
        <f t="shared" si="170"/>
        <v>0.99767322308089856</v>
      </c>
      <c r="M2730" s="33">
        <f t="shared" si="171"/>
        <v>0.99719625882796636</v>
      </c>
    </row>
    <row r="2731" spans="1:13" ht="27.6">
      <c r="A2731" t="s">
        <v>164</v>
      </c>
      <c r="B2731" t="s">
        <v>242</v>
      </c>
      <c r="C2731" s="14" t="s">
        <v>244</v>
      </c>
      <c r="D2731" t="s">
        <v>465</v>
      </c>
      <c r="E2731" t="s">
        <v>483</v>
      </c>
      <c r="F2731" s="20">
        <v>2041</v>
      </c>
      <c r="G2731" s="20">
        <v>39</v>
      </c>
      <c r="H2731" s="11">
        <v>2377.9752844661498</v>
      </c>
      <c r="I2731" s="10">
        <v>4296524.0279825497</v>
      </c>
      <c r="J2731" s="33">
        <f t="shared" si="168"/>
        <v>5.5346491000138494E-4</v>
      </c>
      <c r="K2731" s="33">
        <f t="shared" si="169"/>
        <v>5.533117765507134E-4</v>
      </c>
      <c r="L2731" s="33">
        <f t="shared" si="170"/>
        <v>0.99719625882796636</v>
      </c>
      <c r="M2731" s="33">
        <f t="shared" si="171"/>
        <v>0.99664449839442448</v>
      </c>
    </row>
    <row r="2732" spans="1:13" ht="27.6">
      <c r="A2732" t="s">
        <v>164</v>
      </c>
      <c r="B2732" t="s">
        <v>242</v>
      </c>
      <c r="C2732" s="14" t="s">
        <v>244</v>
      </c>
      <c r="D2732" t="s">
        <v>465</v>
      </c>
      <c r="E2732" t="s">
        <v>483</v>
      </c>
      <c r="F2732" s="20">
        <v>2041</v>
      </c>
      <c r="G2732" s="20">
        <v>40</v>
      </c>
      <c r="H2732" s="11">
        <v>3175.4948144444902</v>
      </c>
      <c r="I2732" s="10">
        <v>4273954.6520469803</v>
      </c>
      <c r="J2732" s="33">
        <f t="shared" si="168"/>
        <v>7.4298748418484258E-4</v>
      </c>
      <c r="K2732" s="33">
        <f t="shared" si="169"/>
        <v>7.4271153732996531E-4</v>
      </c>
      <c r="L2732" s="33">
        <f t="shared" si="170"/>
        <v>0.99664449839442448</v>
      </c>
      <c r="M2732" s="33">
        <f t="shared" si="171"/>
        <v>0.99590427902685053</v>
      </c>
    </row>
    <row r="2733" spans="1:13" ht="27.6">
      <c r="A2733" t="s">
        <v>164</v>
      </c>
      <c r="B2733" t="s">
        <v>242</v>
      </c>
      <c r="C2733" s="14" t="s">
        <v>244</v>
      </c>
      <c r="D2733" t="s">
        <v>465</v>
      </c>
      <c r="E2733" t="s">
        <v>483</v>
      </c>
      <c r="F2733" s="20">
        <v>2041</v>
      </c>
      <c r="G2733" s="20">
        <v>41</v>
      </c>
      <c r="H2733" s="11">
        <v>3494.1615380789499</v>
      </c>
      <c r="I2733" s="10">
        <v>4250032.4820795404</v>
      </c>
      <c r="J2733" s="33">
        <f t="shared" si="168"/>
        <v>8.2214937246062104E-4</v>
      </c>
      <c r="K2733" s="33">
        <f t="shared" si="169"/>
        <v>8.2181150026550132E-4</v>
      </c>
      <c r="L2733" s="33">
        <f t="shared" si="170"/>
        <v>0.99590427902685053</v>
      </c>
      <c r="M2733" s="33">
        <f t="shared" si="171"/>
        <v>0.9950858334371826</v>
      </c>
    </row>
    <row r="2734" spans="1:13" ht="27.6">
      <c r="A2734" t="s">
        <v>164</v>
      </c>
      <c r="B2734" t="s">
        <v>242</v>
      </c>
      <c r="C2734" s="14" t="s">
        <v>244</v>
      </c>
      <c r="D2734" t="s">
        <v>465</v>
      </c>
      <c r="E2734" t="s">
        <v>483</v>
      </c>
      <c r="F2734" s="20">
        <v>2041</v>
      </c>
      <c r="G2734" s="20">
        <v>42</v>
      </c>
      <c r="H2734" s="11">
        <v>3805.0829853042601</v>
      </c>
      <c r="I2734" s="10">
        <v>4265434.1487238603</v>
      </c>
      <c r="J2734" s="33">
        <f t="shared" si="168"/>
        <v>8.9207401934517528E-4</v>
      </c>
      <c r="K2734" s="33">
        <f t="shared" si="169"/>
        <v>8.916762396089517E-4</v>
      </c>
      <c r="L2734" s="33">
        <f t="shared" si="170"/>
        <v>0.9950858334371826</v>
      </c>
      <c r="M2734" s="33">
        <f t="shared" si="171"/>
        <v>0.99419853904313515</v>
      </c>
    </row>
    <row r="2735" spans="1:13" ht="27.6">
      <c r="A2735" t="s">
        <v>164</v>
      </c>
      <c r="B2735" t="s">
        <v>242</v>
      </c>
      <c r="C2735" s="14" t="s">
        <v>244</v>
      </c>
      <c r="D2735" t="s">
        <v>465</v>
      </c>
      <c r="E2735" t="s">
        <v>483</v>
      </c>
      <c r="F2735" s="20">
        <v>2041</v>
      </c>
      <c r="G2735" s="20">
        <v>43</v>
      </c>
      <c r="H2735" s="11">
        <v>4191.39863815632</v>
      </c>
      <c r="I2735" s="10">
        <v>4318821.7988962503</v>
      </c>
      <c r="J2735" s="33">
        <f t="shared" si="168"/>
        <v>9.7049585125913375E-4</v>
      </c>
      <c r="K2735" s="33">
        <f t="shared" si="169"/>
        <v>9.7002507246912728E-4</v>
      </c>
      <c r="L2735" s="33">
        <f t="shared" si="170"/>
        <v>0.99419853904313515</v>
      </c>
      <c r="M2735" s="33">
        <f t="shared" si="171"/>
        <v>0.99323414153325118</v>
      </c>
    </row>
    <row r="2736" spans="1:13" ht="27.6">
      <c r="A2736" t="s">
        <v>164</v>
      </c>
      <c r="B2736" t="s">
        <v>242</v>
      </c>
      <c r="C2736" s="14" t="s">
        <v>244</v>
      </c>
      <c r="D2736" t="s">
        <v>465</v>
      </c>
      <c r="E2736" t="s">
        <v>483</v>
      </c>
      <c r="F2736" s="20">
        <v>2041</v>
      </c>
      <c r="G2736" s="20">
        <v>44</v>
      </c>
      <c r="H2736" s="11">
        <v>4926.8050457796098</v>
      </c>
      <c r="I2736" s="10">
        <v>4447595.1932675801</v>
      </c>
      <c r="J2736" s="33">
        <f t="shared" si="168"/>
        <v>1.1077458338019206E-3</v>
      </c>
      <c r="K2736" s="33">
        <f t="shared" si="169"/>
        <v>1.1071325098757079E-3</v>
      </c>
      <c r="L2736" s="33">
        <f t="shared" si="170"/>
        <v>0.99323414153325118</v>
      </c>
      <c r="M2736" s="33">
        <f t="shared" si="171"/>
        <v>0.99213449972524126</v>
      </c>
    </row>
    <row r="2737" spans="1:13" ht="27.6">
      <c r="A2737" t="s">
        <v>164</v>
      </c>
      <c r="B2737" t="s">
        <v>242</v>
      </c>
      <c r="C2737" s="14" t="s">
        <v>244</v>
      </c>
      <c r="D2737" t="s">
        <v>465</v>
      </c>
      <c r="E2737" t="s">
        <v>483</v>
      </c>
      <c r="F2737" s="20">
        <v>2041</v>
      </c>
      <c r="G2737" s="20">
        <v>45</v>
      </c>
      <c r="H2737" s="11">
        <v>6243.7225235784199</v>
      </c>
      <c r="I2737" s="10">
        <v>4398299.9260869697</v>
      </c>
      <c r="J2737" s="33">
        <f t="shared" si="168"/>
        <v>1.4195763427923536E-3</v>
      </c>
      <c r="K2737" s="33">
        <f t="shared" si="169"/>
        <v>1.418569220914323E-3</v>
      </c>
      <c r="L2737" s="33">
        <f t="shared" si="170"/>
        <v>0.99213449972524126</v>
      </c>
      <c r="M2737" s="33">
        <f t="shared" si="171"/>
        <v>0.99072708826092382</v>
      </c>
    </row>
    <row r="2738" spans="1:13" ht="27.6">
      <c r="A2738" t="s">
        <v>164</v>
      </c>
      <c r="B2738" t="s">
        <v>242</v>
      </c>
      <c r="C2738" s="14" t="s">
        <v>244</v>
      </c>
      <c r="D2738" t="s">
        <v>465</v>
      </c>
      <c r="E2738" t="s">
        <v>483</v>
      </c>
      <c r="F2738" s="20">
        <v>2041</v>
      </c>
      <c r="G2738" s="20">
        <v>46</v>
      </c>
      <c r="H2738" s="11">
        <v>6691.1822143618101</v>
      </c>
      <c r="I2738" s="10">
        <v>4317874.99059432</v>
      </c>
      <c r="J2738" s="33">
        <f t="shared" si="168"/>
        <v>1.5496470437280593E-3</v>
      </c>
      <c r="K2738" s="33">
        <f t="shared" si="169"/>
        <v>1.5484469607297546E-3</v>
      </c>
      <c r="L2738" s="33">
        <f t="shared" si="170"/>
        <v>0.99072708826092382</v>
      </c>
      <c r="M2738" s="33">
        <f t="shared" si="171"/>
        <v>0.98919299991219356</v>
      </c>
    </row>
    <row r="2739" spans="1:13" ht="27.6">
      <c r="A2739" t="s">
        <v>164</v>
      </c>
      <c r="B2739" t="s">
        <v>242</v>
      </c>
      <c r="C2739" s="14" t="s">
        <v>244</v>
      </c>
      <c r="D2739" t="s">
        <v>465</v>
      </c>
      <c r="E2739" t="s">
        <v>483</v>
      </c>
      <c r="F2739" s="20">
        <v>2041</v>
      </c>
      <c r="G2739" s="20">
        <v>47</v>
      </c>
      <c r="H2739" s="11">
        <v>7214.4118983456201</v>
      </c>
      <c r="I2739" s="10">
        <v>4253005.2334266603</v>
      </c>
      <c r="J2739" s="33">
        <f t="shared" si="168"/>
        <v>1.6963091984095549E-3</v>
      </c>
      <c r="K2739" s="33">
        <f t="shared" si="169"/>
        <v>1.6948712791280407E-3</v>
      </c>
      <c r="L2739" s="33">
        <f t="shared" si="170"/>
        <v>0.98919299991219356</v>
      </c>
      <c r="M2739" s="33">
        <f t="shared" si="171"/>
        <v>0.98751644510712788</v>
      </c>
    </row>
    <row r="2740" spans="1:13" ht="27.6">
      <c r="A2740" t="s">
        <v>164</v>
      </c>
      <c r="B2740" t="s">
        <v>242</v>
      </c>
      <c r="C2740" s="14" t="s">
        <v>244</v>
      </c>
      <c r="D2740" t="s">
        <v>465</v>
      </c>
      <c r="E2740" t="s">
        <v>483</v>
      </c>
      <c r="F2740" s="20">
        <v>2041</v>
      </c>
      <c r="G2740" s="20">
        <v>48</v>
      </c>
      <c r="H2740" s="11">
        <v>7789.9777127420703</v>
      </c>
      <c r="I2740" s="10">
        <v>4190833.4524369999</v>
      </c>
      <c r="J2740" s="33">
        <f t="shared" si="168"/>
        <v>1.8588134797416353E-3</v>
      </c>
      <c r="K2740" s="33">
        <f t="shared" si="169"/>
        <v>1.8570869558930392E-3</v>
      </c>
      <c r="L2740" s="33">
        <f t="shared" si="170"/>
        <v>0.98751644510712788</v>
      </c>
      <c r="M2740" s="33">
        <f t="shared" si="171"/>
        <v>0.98568254119818954</v>
      </c>
    </row>
    <row r="2741" spans="1:13" ht="27.6">
      <c r="A2741" t="s">
        <v>164</v>
      </c>
      <c r="B2741" t="s">
        <v>242</v>
      </c>
      <c r="C2741" s="14" t="s">
        <v>244</v>
      </c>
      <c r="D2741" t="s">
        <v>465</v>
      </c>
      <c r="E2741" t="s">
        <v>483</v>
      </c>
      <c r="F2741" s="20">
        <v>2041</v>
      </c>
      <c r="G2741" s="20">
        <v>49</v>
      </c>
      <c r="H2741" s="11">
        <v>8578.6264991209191</v>
      </c>
      <c r="I2741" s="10">
        <v>4216297.5669782301</v>
      </c>
      <c r="J2741" s="33">
        <f t="shared" si="168"/>
        <v>2.0346349760292457E-3</v>
      </c>
      <c r="K2741" s="33">
        <f t="shared" si="169"/>
        <v>2.0325665093824385E-3</v>
      </c>
      <c r="L2741" s="33">
        <f t="shared" si="170"/>
        <v>0.98568254119818954</v>
      </c>
      <c r="M2741" s="33">
        <f t="shared" si="171"/>
        <v>0.98367907587606718</v>
      </c>
    </row>
    <row r="2742" spans="1:13" ht="27.6">
      <c r="A2742" t="s">
        <v>164</v>
      </c>
      <c r="B2742" t="s">
        <v>242</v>
      </c>
      <c r="C2742" s="14" t="s">
        <v>244</v>
      </c>
      <c r="D2742" t="s">
        <v>465</v>
      </c>
      <c r="E2742" t="s">
        <v>483</v>
      </c>
      <c r="F2742" s="20">
        <v>2041</v>
      </c>
      <c r="G2742" s="20">
        <v>50</v>
      </c>
      <c r="H2742" s="11">
        <v>9860.9319625707103</v>
      </c>
      <c r="I2742" s="10">
        <v>4221212.7213997096</v>
      </c>
      <c r="J2742" s="33">
        <f t="shared" si="168"/>
        <v>2.3360424156262205E-3</v>
      </c>
      <c r="K2742" s="33">
        <f t="shared" si="169"/>
        <v>2.333315991969398E-3</v>
      </c>
      <c r="L2742" s="33">
        <f t="shared" si="170"/>
        <v>0.98367907587606718</v>
      </c>
      <c r="M2742" s="33">
        <f t="shared" si="171"/>
        <v>0.98138384175735982</v>
      </c>
    </row>
    <row r="2743" spans="1:13" ht="27.6">
      <c r="A2743" t="s">
        <v>164</v>
      </c>
      <c r="B2743" t="s">
        <v>242</v>
      </c>
      <c r="C2743" s="14" t="s">
        <v>244</v>
      </c>
      <c r="D2743" t="s">
        <v>465</v>
      </c>
      <c r="E2743" t="s">
        <v>483</v>
      </c>
      <c r="F2743" s="20">
        <v>2041</v>
      </c>
      <c r="G2743" s="20">
        <v>51</v>
      </c>
      <c r="H2743" s="11">
        <v>14486.1497453139</v>
      </c>
      <c r="I2743" s="10">
        <v>6207344.0814421596</v>
      </c>
      <c r="J2743" s="33">
        <f t="shared" si="168"/>
        <v>2.3337114159053215E-3</v>
      </c>
      <c r="K2743" s="33">
        <f t="shared" si="169"/>
        <v>2.3309904284970484E-3</v>
      </c>
      <c r="L2743" s="33">
        <f t="shared" si="170"/>
        <v>0.98138384175735982</v>
      </c>
      <c r="M2743" s="33">
        <f t="shared" si="171"/>
        <v>0.97909624541554174</v>
      </c>
    </row>
    <row r="2744" spans="1:13" ht="27.6">
      <c r="A2744" t="s">
        <v>164</v>
      </c>
      <c r="B2744" t="s">
        <v>242</v>
      </c>
      <c r="C2744" s="14" t="s">
        <v>244</v>
      </c>
      <c r="D2744" t="s">
        <v>465</v>
      </c>
      <c r="E2744" t="s">
        <v>483</v>
      </c>
      <c r="F2744" s="20">
        <v>2041</v>
      </c>
      <c r="G2744" s="20">
        <v>52</v>
      </c>
      <c r="H2744" s="11">
        <v>11588.8178418101</v>
      </c>
      <c r="I2744" s="10">
        <v>4151603.4809829402</v>
      </c>
      <c r="J2744" s="33">
        <f t="shared" si="168"/>
        <v>2.7914076801636924E-3</v>
      </c>
      <c r="K2744" s="33">
        <f t="shared" si="169"/>
        <v>2.7875153243048789E-3</v>
      </c>
      <c r="L2744" s="33">
        <f t="shared" si="170"/>
        <v>0.97909624541554174</v>
      </c>
      <c r="M2744" s="33">
        <f t="shared" si="171"/>
        <v>0.97636699962747653</v>
      </c>
    </row>
    <row r="2745" spans="1:13" ht="27.6">
      <c r="A2745" t="s">
        <v>164</v>
      </c>
      <c r="B2745" t="s">
        <v>242</v>
      </c>
      <c r="C2745" s="14" t="s">
        <v>244</v>
      </c>
      <c r="D2745" t="s">
        <v>465</v>
      </c>
      <c r="E2745" t="s">
        <v>483</v>
      </c>
      <c r="F2745" s="20">
        <v>2041</v>
      </c>
      <c r="G2745" s="20">
        <v>53</v>
      </c>
      <c r="H2745" s="11">
        <v>12548.991271413901</v>
      </c>
      <c r="I2745" s="10">
        <v>4118919.3941286998</v>
      </c>
      <c r="J2745" s="33">
        <f t="shared" si="168"/>
        <v>3.0466707576996578E-3</v>
      </c>
      <c r="K2745" s="33">
        <f t="shared" si="169"/>
        <v>3.0420343660615412E-3</v>
      </c>
      <c r="L2745" s="33">
        <f t="shared" si="170"/>
        <v>0.97636699962747653</v>
      </c>
      <c r="M2745" s="33">
        <f t="shared" si="171"/>
        <v>0.97339685766072137</v>
      </c>
    </row>
    <row r="2746" spans="1:13" ht="27.6">
      <c r="A2746" t="s">
        <v>164</v>
      </c>
      <c r="B2746" t="s">
        <v>242</v>
      </c>
      <c r="C2746" s="14" t="s">
        <v>244</v>
      </c>
      <c r="D2746" t="s">
        <v>465</v>
      </c>
      <c r="E2746" t="s">
        <v>483</v>
      </c>
      <c r="F2746" s="20">
        <v>2041</v>
      </c>
      <c r="G2746" s="20">
        <v>54</v>
      </c>
      <c r="H2746" s="11">
        <v>13208.569594326</v>
      </c>
      <c r="I2746" s="10">
        <v>3975009.7396483701</v>
      </c>
      <c r="J2746" s="33">
        <f t="shared" si="168"/>
        <v>3.3229024479055568E-3</v>
      </c>
      <c r="K2746" s="33">
        <f t="shared" si="169"/>
        <v>3.3173877175611821E-3</v>
      </c>
      <c r="L2746" s="33">
        <f t="shared" si="170"/>
        <v>0.97339685766072137</v>
      </c>
      <c r="M2746" s="33">
        <f t="shared" si="171"/>
        <v>0.97016772288080499</v>
      </c>
    </row>
    <row r="2747" spans="1:13" ht="27.6">
      <c r="A2747" t="s">
        <v>164</v>
      </c>
      <c r="B2747" t="s">
        <v>242</v>
      </c>
      <c r="C2747" s="14" t="s">
        <v>244</v>
      </c>
      <c r="D2747" t="s">
        <v>465</v>
      </c>
      <c r="E2747" t="s">
        <v>483</v>
      </c>
      <c r="F2747" s="20">
        <v>2041</v>
      </c>
      <c r="G2747" s="20">
        <v>55</v>
      </c>
      <c r="H2747" s="11">
        <v>14073.9117101795</v>
      </c>
      <c r="I2747" s="10">
        <v>3923014.8839663598</v>
      </c>
      <c r="J2747" s="33">
        <f t="shared" si="168"/>
        <v>3.587524423550004E-3</v>
      </c>
      <c r="K2747" s="33">
        <f t="shared" si="169"/>
        <v>3.5810969463463405E-3</v>
      </c>
      <c r="L2747" s="33">
        <f t="shared" si="170"/>
        <v>0.97016772288080499</v>
      </c>
      <c r="M2747" s="33">
        <f t="shared" si="171"/>
        <v>0.96669345821095276</v>
      </c>
    </row>
    <row r="2748" spans="1:13" ht="27.6">
      <c r="A2748" t="s">
        <v>164</v>
      </c>
      <c r="B2748" t="s">
        <v>242</v>
      </c>
      <c r="C2748" s="14" t="s">
        <v>244</v>
      </c>
      <c r="D2748" t="s">
        <v>465</v>
      </c>
      <c r="E2748" t="s">
        <v>483</v>
      </c>
      <c r="F2748" s="20">
        <v>2041</v>
      </c>
      <c r="G2748" s="20">
        <v>56</v>
      </c>
      <c r="H2748" s="11">
        <v>15469.069960831899</v>
      </c>
      <c r="I2748" s="10">
        <v>3957391.6128611001</v>
      </c>
      <c r="J2748" s="33">
        <f t="shared" si="168"/>
        <v>3.9089055302384207E-3</v>
      </c>
      <c r="K2748" s="33">
        <f t="shared" si="169"/>
        <v>3.901275703677487E-3</v>
      </c>
      <c r="L2748" s="33">
        <f t="shared" si="170"/>
        <v>0.96669345821095276</v>
      </c>
      <c r="M2748" s="33">
        <f t="shared" si="171"/>
        <v>0.96292212050953041</v>
      </c>
    </row>
    <row r="2749" spans="1:13" ht="27.6">
      <c r="A2749" t="s">
        <v>164</v>
      </c>
      <c r="B2749" t="s">
        <v>242</v>
      </c>
      <c r="C2749" s="14" t="s">
        <v>244</v>
      </c>
      <c r="D2749" t="s">
        <v>465</v>
      </c>
      <c r="E2749" t="s">
        <v>483</v>
      </c>
      <c r="F2749" s="20">
        <v>2041</v>
      </c>
      <c r="G2749" s="20">
        <v>57</v>
      </c>
      <c r="H2749" s="11">
        <v>17115.696343900199</v>
      </c>
      <c r="I2749" s="10">
        <v>4012939.0297112102</v>
      </c>
      <c r="J2749" s="33">
        <f t="shared" si="168"/>
        <v>4.2651274333295628E-3</v>
      </c>
      <c r="K2749" s="33">
        <f t="shared" si="169"/>
        <v>4.2560446949189146E-3</v>
      </c>
      <c r="L2749" s="33">
        <f t="shared" si="170"/>
        <v>0.96292212050953041</v>
      </c>
      <c r="M2749" s="33">
        <f t="shared" si="171"/>
        <v>0.95882388092691573</v>
      </c>
    </row>
    <row r="2750" spans="1:13" ht="27.6">
      <c r="A2750" t="s">
        <v>164</v>
      </c>
      <c r="B2750" t="s">
        <v>242</v>
      </c>
      <c r="C2750" s="14" t="s">
        <v>244</v>
      </c>
      <c r="D2750" t="s">
        <v>465</v>
      </c>
      <c r="E2750" t="s">
        <v>483</v>
      </c>
      <c r="F2750" s="20">
        <v>2041</v>
      </c>
      <c r="G2750" s="20">
        <v>58</v>
      </c>
      <c r="H2750" s="11">
        <v>18473.238346012899</v>
      </c>
      <c r="I2750" s="10">
        <v>3964471.6054086601</v>
      </c>
      <c r="J2750" s="33">
        <f t="shared" si="168"/>
        <v>4.6596974791823908E-3</v>
      </c>
      <c r="K2750" s="33">
        <f t="shared" si="169"/>
        <v>4.6488579317566225E-3</v>
      </c>
      <c r="L2750" s="33">
        <f t="shared" si="170"/>
        <v>0.95882388092691573</v>
      </c>
      <c r="M2750" s="33">
        <f t="shared" si="171"/>
        <v>0.95436644492291101</v>
      </c>
    </row>
    <row r="2751" spans="1:13" ht="27.6">
      <c r="A2751" t="s">
        <v>164</v>
      </c>
      <c r="B2751" t="s">
        <v>242</v>
      </c>
      <c r="C2751" s="14" t="s">
        <v>244</v>
      </c>
      <c r="D2751" t="s">
        <v>465</v>
      </c>
      <c r="E2751" t="s">
        <v>483</v>
      </c>
      <c r="F2751" s="20">
        <v>2041</v>
      </c>
      <c r="G2751" s="20">
        <v>59</v>
      </c>
      <c r="H2751" s="11">
        <v>19442.458938357198</v>
      </c>
      <c r="I2751" s="10">
        <v>3810363.6674009701</v>
      </c>
      <c r="J2751" s="33">
        <f t="shared" si="168"/>
        <v>5.1025205558971757E-3</v>
      </c>
      <c r="K2751" s="33">
        <f t="shared" si="169"/>
        <v>5.0895248109662505E-3</v>
      </c>
      <c r="L2751" s="33">
        <f t="shared" si="170"/>
        <v>0.95436644492291101</v>
      </c>
      <c r="M2751" s="33">
        <f t="shared" si="171"/>
        <v>0.94950917322272221</v>
      </c>
    </row>
    <row r="2752" spans="1:13" ht="27.6">
      <c r="A2752" t="s">
        <v>164</v>
      </c>
      <c r="B2752" t="s">
        <v>242</v>
      </c>
      <c r="C2752" s="14" t="s">
        <v>244</v>
      </c>
      <c r="D2752" t="s">
        <v>465</v>
      </c>
      <c r="E2752" t="s">
        <v>483</v>
      </c>
      <c r="F2752" s="20">
        <v>2041</v>
      </c>
      <c r="G2752" s="20">
        <v>60</v>
      </c>
      <c r="H2752" s="11">
        <v>20650.4917510985</v>
      </c>
      <c r="I2752" s="10">
        <v>3712960.3812415898</v>
      </c>
      <c r="J2752" s="33">
        <f t="shared" si="168"/>
        <v>5.5617323188870416E-3</v>
      </c>
      <c r="K2752" s="33">
        <f t="shared" si="169"/>
        <v>5.5462945192565893E-3</v>
      </c>
      <c r="L2752" s="33">
        <f t="shared" si="170"/>
        <v>0.94950917322272221</v>
      </c>
      <c r="M2752" s="33">
        <f t="shared" si="171"/>
        <v>0.94424291569929319</v>
      </c>
    </row>
    <row r="2753" spans="1:13" ht="27.6">
      <c r="A2753" t="s">
        <v>164</v>
      </c>
      <c r="B2753" t="s">
        <v>242</v>
      </c>
      <c r="C2753" s="14" t="s">
        <v>244</v>
      </c>
      <c r="D2753" t="s">
        <v>465</v>
      </c>
      <c r="E2753" t="s">
        <v>483</v>
      </c>
      <c r="F2753" s="20">
        <v>2041</v>
      </c>
      <c r="G2753" s="20">
        <v>61</v>
      </c>
      <c r="H2753" s="11">
        <v>22065.583978118</v>
      </c>
      <c r="I2753" s="10">
        <v>3628209.03843504</v>
      </c>
      <c r="J2753" s="33">
        <f t="shared" si="168"/>
        <v>6.0816738353189201E-3</v>
      </c>
      <c r="K2753" s="33">
        <f t="shared" si="169"/>
        <v>6.0632178902993994E-3</v>
      </c>
      <c r="L2753" s="33">
        <f t="shared" si="170"/>
        <v>0.94424291569929319</v>
      </c>
      <c r="M2753" s="33">
        <f t="shared" si="171"/>
        <v>0.93851776516003682</v>
      </c>
    </row>
    <row r="2754" spans="1:13" ht="27.6">
      <c r="A2754" t="s">
        <v>164</v>
      </c>
      <c r="B2754" t="s">
        <v>242</v>
      </c>
      <c r="C2754" s="14" t="s">
        <v>244</v>
      </c>
      <c r="D2754" t="s">
        <v>465</v>
      </c>
      <c r="E2754" t="s">
        <v>483</v>
      </c>
      <c r="F2754" s="20">
        <v>2041</v>
      </c>
      <c r="G2754" s="20">
        <v>62</v>
      </c>
      <c r="H2754" s="11">
        <v>23594.019934199099</v>
      </c>
      <c r="I2754" s="10">
        <v>3536994.2648824099</v>
      </c>
      <c r="J2754" s="33">
        <f t="shared" ref="J2754:J2817" si="172">IF(I2754&gt;0,H2754/I2754,0)</f>
        <v>6.6706412754060545E-3</v>
      </c>
      <c r="K2754" s="33">
        <f t="shared" ref="K2754:K2817" si="173">1-EXP(-J2754)</f>
        <v>6.6484419365957503E-3</v>
      </c>
      <c r="L2754" s="33">
        <f t="shared" ref="L2754:L2817" si="174">IF(G2754=30,1,M2753)</f>
        <v>0.93851776516003682</v>
      </c>
      <c r="M2754" s="33">
        <f t="shared" ref="M2754:M2817" si="175">L2754*(1-K2754)</f>
        <v>0.93227808429190673</v>
      </c>
    </row>
    <row r="2755" spans="1:13" ht="27.6">
      <c r="A2755" t="s">
        <v>164</v>
      </c>
      <c r="B2755" t="s">
        <v>242</v>
      </c>
      <c r="C2755" s="14" t="s">
        <v>244</v>
      </c>
      <c r="D2755" t="s">
        <v>465</v>
      </c>
      <c r="E2755" t="s">
        <v>483</v>
      </c>
      <c r="F2755" s="20">
        <v>2041</v>
      </c>
      <c r="G2755" s="20">
        <v>63</v>
      </c>
      <c r="H2755" s="11">
        <v>25075.209962555</v>
      </c>
      <c r="I2755" s="10">
        <v>3426682.49390605</v>
      </c>
      <c r="J2755" s="33">
        <f t="shared" si="172"/>
        <v>7.3176344779968087E-3</v>
      </c>
      <c r="K2755" s="33">
        <f t="shared" si="173"/>
        <v>7.2909257786945014E-3</v>
      </c>
      <c r="L2755" s="33">
        <f t="shared" si="174"/>
        <v>0.93227808429190673</v>
      </c>
      <c r="M2755" s="33">
        <f t="shared" si="175"/>
        <v>0.92548091397423093</v>
      </c>
    </row>
    <row r="2756" spans="1:13" ht="27.6">
      <c r="A2756" t="s">
        <v>164</v>
      </c>
      <c r="B2756" t="s">
        <v>242</v>
      </c>
      <c r="C2756" s="14" t="s">
        <v>244</v>
      </c>
      <c r="D2756" t="s">
        <v>465</v>
      </c>
      <c r="E2756" t="s">
        <v>483</v>
      </c>
      <c r="F2756" s="20">
        <v>2041</v>
      </c>
      <c r="G2756" s="20">
        <v>64</v>
      </c>
      <c r="H2756" s="11">
        <v>26753.958200111399</v>
      </c>
      <c r="I2756" s="10">
        <v>3329350.68597478</v>
      </c>
      <c r="J2756" s="33">
        <f t="shared" si="172"/>
        <v>8.0357885736744711E-3</v>
      </c>
      <c r="K2756" s="33">
        <f t="shared" si="173"/>
        <v>8.0035879349104055E-3</v>
      </c>
      <c r="L2756" s="33">
        <f t="shared" si="174"/>
        <v>0.92548091397423093</v>
      </c>
      <c r="M2756" s="33">
        <f t="shared" si="175"/>
        <v>0.91807374609715697</v>
      </c>
    </row>
    <row r="2757" spans="1:13" ht="27.6">
      <c r="A2757" t="s">
        <v>164</v>
      </c>
      <c r="B2757" t="s">
        <v>242</v>
      </c>
      <c r="C2757" s="14" t="s">
        <v>244</v>
      </c>
      <c r="D2757" t="s">
        <v>465</v>
      </c>
      <c r="E2757" t="s">
        <v>483</v>
      </c>
      <c r="F2757" s="20">
        <v>2041</v>
      </c>
      <c r="G2757" s="20">
        <v>65</v>
      </c>
      <c r="H2757" s="11">
        <v>27178.405751766899</v>
      </c>
      <c r="I2757" s="10">
        <v>3220322.8776792302</v>
      </c>
      <c r="J2757" s="33">
        <f t="shared" si="172"/>
        <v>8.4396524150253498E-3</v>
      </c>
      <c r="K2757" s="33">
        <f t="shared" si="173"/>
        <v>8.4041385270985369E-3</v>
      </c>
      <c r="L2757" s="33">
        <f t="shared" si="174"/>
        <v>0.91807374609715697</v>
      </c>
      <c r="M2757" s="33">
        <f t="shared" si="175"/>
        <v>0.91035812715686415</v>
      </c>
    </row>
    <row r="2758" spans="1:13" ht="27.6">
      <c r="A2758" t="s">
        <v>164</v>
      </c>
      <c r="B2758" t="s">
        <v>242</v>
      </c>
      <c r="C2758" s="14" t="s">
        <v>244</v>
      </c>
      <c r="D2758" t="s">
        <v>465</v>
      </c>
      <c r="E2758" t="s">
        <v>483</v>
      </c>
      <c r="F2758" s="20">
        <v>2041</v>
      </c>
      <c r="G2758" s="20">
        <v>66</v>
      </c>
      <c r="H2758" s="11">
        <v>28724.3158662694</v>
      </c>
      <c r="I2758" s="10">
        <v>3109552.6853827001</v>
      </c>
      <c r="J2758" s="33">
        <f t="shared" si="172"/>
        <v>9.2374430577413513E-3</v>
      </c>
      <c r="K2758" s="33">
        <f t="shared" si="173"/>
        <v>9.1949089501737191E-3</v>
      </c>
      <c r="L2758" s="33">
        <f t="shared" si="174"/>
        <v>0.91035812715686415</v>
      </c>
      <c r="M2758" s="33">
        <f t="shared" si="175"/>
        <v>0.90198746706560606</v>
      </c>
    </row>
    <row r="2759" spans="1:13" ht="27.6">
      <c r="A2759" t="s">
        <v>164</v>
      </c>
      <c r="B2759" t="s">
        <v>242</v>
      </c>
      <c r="C2759" s="14" t="s">
        <v>244</v>
      </c>
      <c r="D2759" t="s">
        <v>465</v>
      </c>
      <c r="E2759" t="s">
        <v>483</v>
      </c>
      <c r="F2759" s="20">
        <v>2041</v>
      </c>
      <c r="G2759" s="20">
        <v>67</v>
      </c>
      <c r="H2759" s="11">
        <v>30156.509312870399</v>
      </c>
      <c r="I2759" s="10">
        <v>2973467.35638475</v>
      </c>
      <c r="J2759" s="33">
        <f t="shared" si="172"/>
        <v>1.0141866615120934E-2</v>
      </c>
      <c r="K2759" s="33">
        <f t="shared" si="173"/>
        <v>1.0090611307079111E-2</v>
      </c>
      <c r="L2759" s="33">
        <f t="shared" si="174"/>
        <v>0.90198746706560606</v>
      </c>
      <c r="M2759" s="33">
        <f t="shared" si="175"/>
        <v>0.89288586213159016</v>
      </c>
    </row>
    <row r="2760" spans="1:13" ht="27.6">
      <c r="A2760" t="s">
        <v>164</v>
      </c>
      <c r="B2760" t="s">
        <v>242</v>
      </c>
      <c r="C2760" s="14" t="s">
        <v>244</v>
      </c>
      <c r="D2760" t="s">
        <v>465</v>
      </c>
      <c r="E2760" t="s">
        <v>483</v>
      </c>
      <c r="F2760" s="20">
        <v>2041</v>
      </c>
      <c r="G2760" s="20">
        <v>68</v>
      </c>
      <c r="H2760" s="11">
        <v>32156.209231289598</v>
      </c>
      <c r="I2760" s="10">
        <v>2886030.2400554302</v>
      </c>
      <c r="J2760" s="33">
        <f t="shared" si="172"/>
        <v>1.1142020892571103E-2</v>
      </c>
      <c r="K2760" s="33">
        <f t="shared" si="173"/>
        <v>1.1080178474061508E-2</v>
      </c>
      <c r="L2760" s="33">
        <f t="shared" si="174"/>
        <v>0.89288586213159016</v>
      </c>
      <c r="M2760" s="33">
        <f t="shared" si="175"/>
        <v>0.88299252742220591</v>
      </c>
    </row>
    <row r="2761" spans="1:13" ht="27.6">
      <c r="A2761" t="s">
        <v>164</v>
      </c>
      <c r="B2761" t="s">
        <v>242</v>
      </c>
      <c r="C2761" s="14" t="s">
        <v>244</v>
      </c>
      <c r="D2761" t="s">
        <v>465</v>
      </c>
      <c r="E2761" t="s">
        <v>483</v>
      </c>
      <c r="F2761" s="20">
        <v>2041</v>
      </c>
      <c r="G2761" s="20">
        <v>69</v>
      </c>
      <c r="H2761" s="11">
        <v>32655.473525007401</v>
      </c>
      <c r="I2761" s="10">
        <v>2662725.23376797</v>
      </c>
      <c r="J2761" s="33">
        <f t="shared" si="172"/>
        <v>1.2263929117011177E-2</v>
      </c>
      <c r="K2761" s="33">
        <f t="shared" si="173"/>
        <v>1.2189033621980649E-2</v>
      </c>
      <c r="L2761" s="33">
        <f t="shared" si="174"/>
        <v>0.88299252742220591</v>
      </c>
      <c r="M2761" s="33">
        <f t="shared" si="175"/>
        <v>0.87222970181749893</v>
      </c>
    </row>
    <row r="2762" spans="1:13" ht="27.6">
      <c r="A2762" t="s">
        <v>164</v>
      </c>
      <c r="B2762" t="s">
        <v>242</v>
      </c>
      <c r="C2762" s="14" t="s">
        <v>244</v>
      </c>
      <c r="D2762" t="s">
        <v>465</v>
      </c>
      <c r="E2762" t="s">
        <v>483</v>
      </c>
      <c r="F2762" s="20">
        <v>2042</v>
      </c>
      <c r="G2762" s="20">
        <v>30</v>
      </c>
      <c r="H2762" s="11">
        <v>832.58037992291599</v>
      </c>
      <c r="I2762" s="10">
        <v>4906538.32754179</v>
      </c>
      <c r="J2762" s="33">
        <f t="shared" si="172"/>
        <v>1.6968793971289421E-4</v>
      </c>
      <c r="K2762" s="33">
        <f t="shared" si="173"/>
        <v>1.6967354352870334E-4</v>
      </c>
      <c r="L2762" s="33">
        <f t="shared" si="174"/>
        <v>1</v>
      </c>
      <c r="M2762" s="33">
        <f t="shared" si="175"/>
        <v>0.9998303264564713</v>
      </c>
    </row>
    <row r="2763" spans="1:13" ht="27.6">
      <c r="A2763" t="s">
        <v>164</v>
      </c>
      <c r="B2763" t="s">
        <v>242</v>
      </c>
      <c r="C2763" s="14" t="s">
        <v>244</v>
      </c>
      <c r="D2763" t="s">
        <v>465</v>
      </c>
      <c r="E2763" t="s">
        <v>483</v>
      </c>
      <c r="F2763" s="20">
        <v>2042</v>
      </c>
      <c r="G2763" s="20">
        <v>31</v>
      </c>
      <c r="H2763" s="11">
        <v>1051.40998461909</v>
      </c>
      <c r="I2763" s="10">
        <v>4878382.8070591502</v>
      </c>
      <c r="J2763" s="33">
        <f t="shared" si="172"/>
        <v>2.1552428872487653E-4</v>
      </c>
      <c r="K2763" s="33">
        <f t="shared" si="173"/>
        <v>2.1550106503376298E-4</v>
      </c>
      <c r="L2763" s="33">
        <f t="shared" si="174"/>
        <v>0.9998303264564713</v>
      </c>
      <c r="M2763" s="33">
        <f t="shared" si="175"/>
        <v>0.99961486195626692</v>
      </c>
    </row>
    <row r="2764" spans="1:13" ht="27.6">
      <c r="A2764" t="s">
        <v>164</v>
      </c>
      <c r="B2764" t="s">
        <v>242</v>
      </c>
      <c r="C2764" s="14" t="s">
        <v>244</v>
      </c>
      <c r="D2764" t="s">
        <v>465</v>
      </c>
      <c r="E2764" t="s">
        <v>483</v>
      </c>
      <c r="F2764" s="20">
        <v>2042</v>
      </c>
      <c r="G2764" s="20">
        <v>32</v>
      </c>
      <c r="H2764" s="11">
        <v>1077.0907378146201</v>
      </c>
      <c r="I2764" s="10">
        <v>4744647.5542331096</v>
      </c>
      <c r="J2764" s="33">
        <f t="shared" si="172"/>
        <v>2.270117486078928E-4</v>
      </c>
      <c r="K2764" s="33">
        <f t="shared" si="173"/>
        <v>2.2698598339054854E-4</v>
      </c>
      <c r="L2764" s="33">
        <f t="shared" si="174"/>
        <v>0.99961486195626692</v>
      </c>
      <c r="M2764" s="33">
        <f t="shared" si="175"/>
        <v>0.99938796339381397</v>
      </c>
    </row>
    <row r="2765" spans="1:13" ht="27.6">
      <c r="A2765" t="s">
        <v>164</v>
      </c>
      <c r="B2765" t="s">
        <v>242</v>
      </c>
      <c r="C2765" s="14" t="s">
        <v>244</v>
      </c>
      <c r="D2765" t="s">
        <v>465</v>
      </c>
      <c r="E2765" t="s">
        <v>483</v>
      </c>
      <c r="F2765" s="20">
        <v>2042</v>
      </c>
      <c r="G2765" s="20">
        <v>33</v>
      </c>
      <c r="H2765" s="11">
        <v>1124.0873639487199</v>
      </c>
      <c r="I2765" s="10">
        <v>4673799.0846476899</v>
      </c>
      <c r="J2765" s="33">
        <f t="shared" si="172"/>
        <v>2.4050827679800735E-4</v>
      </c>
      <c r="K2765" s="33">
        <f t="shared" si="173"/>
        <v>2.4047935700088896E-4</v>
      </c>
      <c r="L2765" s="33">
        <f t="shared" si="174"/>
        <v>0.99938796339381397</v>
      </c>
      <c r="M2765" s="33">
        <f t="shared" si="175"/>
        <v>0.99914763121898265</v>
      </c>
    </row>
    <row r="2766" spans="1:13" ht="27.6">
      <c r="A2766" t="s">
        <v>164</v>
      </c>
      <c r="B2766" t="s">
        <v>242</v>
      </c>
      <c r="C2766" s="14" t="s">
        <v>244</v>
      </c>
      <c r="D2766" t="s">
        <v>465</v>
      </c>
      <c r="E2766" t="s">
        <v>483</v>
      </c>
      <c r="F2766" s="20">
        <v>2042</v>
      </c>
      <c r="G2766" s="20">
        <v>34</v>
      </c>
      <c r="H2766" s="11">
        <v>1187.25373938233</v>
      </c>
      <c r="I2766" s="10">
        <v>4630894.3117381698</v>
      </c>
      <c r="J2766" s="33">
        <f t="shared" si="172"/>
        <v>2.5637677292114739E-4</v>
      </c>
      <c r="K2766" s="33">
        <f t="shared" si="173"/>
        <v>2.5634391120465949E-4</v>
      </c>
      <c r="L2766" s="33">
        <f t="shared" si="174"/>
        <v>0.99914763121898265</v>
      </c>
      <c r="M2766" s="33">
        <f t="shared" si="175"/>
        <v>0.99889150580732511</v>
      </c>
    </row>
    <row r="2767" spans="1:13" ht="27.6">
      <c r="A2767" t="s">
        <v>164</v>
      </c>
      <c r="B2767" t="s">
        <v>242</v>
      </c>
      <c r="C2767" s="14" t="s">
        <v>244</v>
      </c>
      <c r="D2767" t="s">
        <v>465</v>
      </c>
      <c r="E2767" t="s">
        <v>483</v>
      </c>
      <c r="F2767" s="20">
        <v>2042</v>
      </c>
      <c r="G2767" s="20">
        <v>35</v>
      </c>
      <c r="H2767" s="11">
        <v>1652.7432559756801</v>
      </c>
      <c r="I2767" s="10">
        <v>4656185.1593940305</v>
      </c>
      <c r="J2767" s="33">
        <f t="shared" si="172"/>
        <v>3.5495651469985204E-4</v>
      </c>
      <c r="K2767" s="33">
        <f t="shared" si="173"/>
        <v>3.5489352508921712E-4</v>
      </c>
      <c r="L2767" s="33">
        <f t="shared" si="174"/>
        <v>0.99889150580732511</v>
      </c>
      <c r="M2767" s="33">
        <f t="shared" si="175"/>
        <v>0.99853700567964743</v>
      </c>
    </row>
    <row r="2768" spans="1:13" ht="27.6">
      <c r="A2768" t="s">
        <v>164</v>
      </c>
      <c r="B2768" t="s">
        <v>242</v>
      </c>
      <c r="C2768" s="14" t="s">
        <v>244</v>
      </c>
      <c r="D2768" t="s">
        <v>465</v>
      </c>
      <c r="E2768" t="s">
        <v>483</v>
      </c>
      <c r="F2768" s="20">
        <v>2042</v>
      </c>
      <c r="G2768" s="20">
        <v>36</v>
      </c>
      <c r="H2768" s="11">
        <v>1880.4594594611001</v>
      </c>
      <c r="I2768" s="10">
        <v>4572223.88124297</v>
      </c>
      <c r="J2768" s="33">
        <f t="shared" si="172"/>
        <v>4.1127895490320843E-4</v>
      </c>
      <c r="K2768" s="33">
        <f t="shared" si="173"/>
        <v>4.1119439130732349E-4</v>
      </c>
      <c r="L2768" s="33">
        <f t="shared" si="174"/>
        <v>0.99853700567964743</v>
      </c>
      <c r="M2768" s="33">
        <f t="shared" si="175"/>
        <v>0.99812641286339909</v>
      </c>
    </row>
    <row r="2769" spans="1:13" ht="27.6">
      <c r="A2769" t="s">
        <v>164</v>
      </c>
      <c r="B2769" t="s">
        <v>242</v>
      </c>
      <c r="C2769" s="14" t="s">
        <v>244</v>
      </c>
      <c r="D2769" t="s">
        <v>465</v>
      </c>
      <c r="E2769" t="s">
        <v>483</v>
      </c>
      <c r="F2769" s="20">
        <v>2042</v>
      </c>
      <c r="G2769" s="20">
        <v>37</v>
      </c>
      <c r="H2769" s="11">
        <v>1994.0826147016501</v>
      </c>
      <c r="I2769" s="10">
        <v>4510138.2088234704</v>
      </c>
      <c r="J2769" s="33">
        <f t="shared" si="172"/>
        <v>4.4213337205509565E-4</v>
      </c>
      <c r="K2769" s="33">
        <f t="shared" si="173"/>
        <v>4.4203564549905039E-4</v>
      </c>
      <c r="L2769" s="33">
        <f t="shared" si="174"/>
        <v>0.99812641286339909</v>
      </c>
      <c r="M2769" s="33">
        <f t="shared" si="175"/>
        <v>0.99768520541019934</v>
      </c>
    </row>
    <row r="2770" spans="1:13" ht="27.6">
      <c r="A2770" t="s">
        <v>164</v>
      </c>
      <c r="B2770" t="s">
        <v>242</v>
      </c>
      <c r="C2770" s="14" t="s">
        <v>244</v>
      </c>
      <c r="D2770" t="s">
        <v>465</v>
      </c>
      <c r="E2770" t="s">
        <v>483</v>
      </c>
      <c r="F2770" s="20">
        <v>2042</v>
      </c>
      <c r="G2770" s="20">
        <v>38</v>
      </c>
      <c r="H2770" s="11">
        <v>2088.8972239415498</v>
      </c>
      <c r="I2770" s="10">
        <v>4380581.0127785299</v>
      </c>
      <c r="J2770" s="33">
        <f t="shared" si="172"/>
        <v>4.768539191143955E-4</v>
      </c>
      <c r="K2770" s="33">
        <f t="shared" si="173"/>
        <v>4.7674024235411228E-4</v>
      </c>
      <c r="L2770" s="33">
        <f t="shared" si="174"/>
        <v>0.99768520541019934</v>
      </c>
      <c r="M2770" s="33">
        <f t="shared" si="175"/>
        <v>0.99720956872357902</v>
      </c>
    </row>
    <row r="2771" spans="1:13" ht="27.6">
      <c r="A2771" t="s">
        <v>164</v>
      </c>
      <c r="B2771" t="s">
        <v>242</v>
      </c>
      <c r="C2771" s="14" t="s">
        <v>244</v>
      </c>
      <c r="D2771" t="s">
        <v>465</v>
      </c>
      <c r="E2771" t="s">
        <v>483</v>
      </c>
      <c r="F2771" s="20">
        <v>2042</v>
      </c>
      <c r="G2771" s="20">
        <v>39</v>
      </c>
      <c r="H2771" s="11">
        <v>2224.1473381353999</v>
      </c>
      <c r="I2771" s="10">
        <v>4313386.9750957303</v>
      </c>
      <c r="J2771" s="33">
        <f t="shared" si="172"/>
        <v>5.1563825619565184E-4</v>
      </c>
      <c r="K2771" s="33">
        <f t="shared" si="173"/>
        <v>5.1550533763700113E-4</v>
      </c>
      <c r="L2771" s="33">
        <f t="shared" si="174"/>
        <v>0.99720956872357902</v>
      </c>
      <c r="M2771" s="33">
        <f t="shared" si="175"/>
        <v>0.99669550186815936</v>
      </c>
    </row>
    <row r="2772" spans="1:13" ht="27.6">
      <c r="A2772" t="s">
        <v>164</v>
      </c>
      <c r="B2772" t="s">
        <v>242</v>
      </c>
      <c r="C2772" s="14" t="s">
        <v>244</v>
      </c>
      <c r="D2772" t="s">
        <v>465</v>
      </c>
      <c r="E2772" t="s">
        <v>483</v>
      </c>
      <c r="F2772" s="20">
        <v>2042</v>
      </c>
      <c r="G2772" s="20">
        <v>40</v>
      </c>
      <c r="H2772" s="11">
        <v>3172.3137257317799</v>
      </c>
      <c r="I2772" s="10">
        <v>4288251.9044948099</v>
      </c>
      <c r="J2772" s="33">
        <f t="shared" si="172"/>
        <v>7.3976851089523478E-4</v>
      </c>
      <c r="K2772" s="33">
        <f t="shared" si="173"/>
        <v>7.3949494963188034E-4</v>
      </c>
      <c r="L2772" s="33">
        <f t="shared" si="174"/>
        <v>0.99669550186815936</v>
      </c>
      <c r="M2772" s="33">
        <f t="shared" si="175"/>
        <v>0.99595845057820709</v>
      </c>
    </row>
    <row r="2773" spans="1:13" ht="27.6">
      <c r="A2773" t="s">
        <v>164</v>
      </c>
      <c r="B2773" t="s">
        <v>242</v>
      </c>
      <c r="C2773" s="14" t="s">
        <v>244</v>
      </c>
      <c r="D2773" t="s">
        <v>465</v>
      </c>
      <c r="E2773" t="s">
        <v>483</v>
      </c>
      <c r="F2773" s="20">
        <v>2042</v>
      </c>
      <c r="G2773" s="20">
        <v>41</v>
      </c>
      <c r="H2773" s="11">
        <v>3489.5309237277502</v>
      </c>
      <c r="I2773" s="10">
        <v>4264395.0091233198</v>
      </c>
      <c r="J2773" s="33">
        <f t="shared" si="172"/>
        <v>8.1829448638369288E-4</v>
      </c>
      <c r="K2773" s="33">
        <f t="shared" si="173"/>
        <v>8.1795977475429549E-4</v>
      </c>
      <c r="L2773" s="33">
        <f t="shared" si="174"/>
        <v>0.99595845057820709</v>
      </c>
      <c r="M2773" s="33">
        <f t="shared" si="175"/>
        <v>0.99514379662830754</v>
      </c>
    </row>
    <row r="2774" spans="1:13" ht="27.6">
      <c r="A2774" t="s">
        <v>164</v>
      </c>
      <c r="B2774" t="s">
        <v>242</v>
      </c>
      <c r="C2774" s="14" t="s">
        <v>244</v>
      </c>
      <c r="D2774" t="s">
        <v>465</v>
      </c>
      <c r="E2774" t="s">
        <v>483</v>
      </c>
      <c r="F2774" s="20">
        <v>2042</v>
      </c>
      <c r="G2774" s="20">
        <v>42</v>
      </c>
      <c r="H2774" s="11">
        <v>3764.9430717384098</v>
      </c>
      <c r="I2774" s="10">
        <v>4240430.9298886303</v>
      </c>
      <c r="J2774" s="33">
        <f t="shared" si="172"/>
        <v>8.8786803369470077E-4</v>
      </c>
      <c r="K2774" s="33">
        <f t="shared" si="173"/>
        <v>8.8747399549871098E-4</v>
      </c>
      <c r="L2774" s="33">
        <f t="shared" si="174"/>
        <v>0.99514379662830754</v>
      </c>
      <c r="M2774" s="33">
        <f t="shared" si="175"/>
        <v>0.99426063238701801</v>
      </c>
    </row>
    <row r="2775" spans="1:13" ht="27.6">
      <c r="A2775" t="s">
        <v>164</v>
      </c>
      <c r="B2775" t="s">
        <v>242</v>
      </c>
      <c r="C2775" s="14" t="s">
        <v>244</v>
      </c>
      <c r="D2775" t="s">
        <v>465</v>
      </c>
      <c r="E2775" t="s">
        <v>483</v>
      </c>
      <c r="F2775" s="20">
        <v>2042</v>
      </c>
      <c r="G2775" s="20">
        <v>43</v>
      </c>
      <c r="H2775" s="11">
        <v>4108.53747921586</v>
      </c>
      <c r="I2775" s="10">
        <v>4255010.27518766</v>
      </c>
      <c r="J2775" s="33">
        <f t="shared" si="172"/>
        <v>9.6557639429781629E-4</v>
      </c>
      <c r="K2775" s="33">
        <f t="shared" si="173"/>
        <v>9.6511037541557876E-4</v>
      </c>
      <c r="L2775" s="33">
        <f t="shared" si="174"/>
        <v>0.99426063238701801</v>
      </c>
      <c r="M2775" s="33">
        <f t="shared" si="175"/>
        <v>0.99330106113483407</v>
      </c>
    </row>
    <row r="2776" spans="1:13" ht="27.6">
      <c r="A2776" t="s">
        <v>164</v>
      </c>
      <c r="B2776" t="s">
        <v>242</v>
      </c>
      <c r="C2776" s="14" t="s">
        <v>244</v>
      </c>
      <c r="D2776" t="s">
        <v>465</v>
      </c>
      <c r="E2776" t="s">
        <v>483</v>
      </c>
      <c r="F2776" s="20">
        <v>2042</v>
      </c>
      <c r="G2776" s="20">
        <v>44</v>
      </c>
      <c r="H2776" s="11">
        <v>4535.0125526021502</v>
      </c>
      <c r="I2776" s="10">
        <v>4307377.2615226796</v>
      </c>
      <c r="J2776" s="33">
        <f t="shared" si="172"/>
        <v>1.0528477719174755E-3</v>
      </c>
      <c r="K2776" s="33">
        <f t="shared" si="173"/>
        <v>1.0522937221624229E-3</v>
      </c>
      <c r="L2776" s="33">
        <f t="shared" si="174"/>
        <v>0.99330106113483407</v>
      </c>
      <c r="M2776" s="33">
        <f t="shared" si="175"/>
        <v>0.99225581666398466</v>
      </c>
    </row>
    <row r="2777" spans="1:13" ht="27.6">
      <c r="A2777" t="s">
        <v>164</v>
      </c>
      <c r="B2777" t="s">
        <v>242</v>
      </c>
      <c r="C2777" s="14" t="s">
        <v>244</v>
      </c>
      <c r="D2777" t="s">
        <v>465</v>
      </c>
      <c r="E2777" t="s">
        <v>483</v>
      </c>
      <c r="F2777" s="20">
        <v>2042</v>
      </c>
      <c r="G2777" s="20">
        <v>45</v>
      </c>
      <c r="H2777" s="11">
        <v>6258.3039427736703</v>
      </c>
      <c r="I2777" s="10">
        <v>4434521.9720887104</v>
      </c>
      <c r="J2777" s="33">
        <f t="shared" si="172"/>
        <v>1.4112691248716347E-3</v>
      </c>
      <c r="K2777" s="33">
        <f t="shared" si="173"/>
        <v>1.4102737529011478E-3</v>
      </c>
      <c r="L2777" s="33">
        <f t="shared" si="174"/>
        <v>0.99225581666398466</v>
      </c>
      <c r="M2777" s="33">
        <f t="shared" si="175"/>
        <v>0.99085646432957997</v>
      </c>
    </row>
    <row r="2778" spans="1:13" ht="27.6">
      <c r="A2778" t="s">
        <v>164</v>
      </c>
      <c r="B2778" t="s">
        <v>242</v>
      </c>
      <c r="C2778" s="14" t="s">
        <v>244</v>
      </c>
      <c r="D2778" t="s">
        <v>465</v>
      </c>
      <c r="E2778" t="s">
        <v>483</v>
      </c>
      <c r="F2778" s="20">
        <v>2042</v>
      </c>
      <c r="G2778" s="20">
        <v>46</v>
      </c>
      <c r="H2778" s="11">
        <v>6750.1167912746296</v>
      </c>
      <c r="I2778" s="10">
        <v>4383248.3405732298</v>
      </c>
      <c r="J2778" s="33">
        <f t="shared" si="172"/>
        <v>1.5399804589652493E-3</v>
      </c>
      <c r="K2778" s="33">
        <f t="shared" si="173"/>
        <v>1.5387952975114416E-3</v>
      </c>
      <c r="L2778" s="33">
        <f t="shared" si="174"/>
        <v>0.99085646432957997</v>
      </c>
      <c r="M2778" s="33">
        <f t="shared" si="175"/>
        <v>0.98933173906176075</v>
      </c>
    </row>
    <row r="2779" spans="1:13" ht="27.6">
      <c r="A2779" t="s">
        <v>164</v>
      </c>
      <c r="B2779" t="s">
        <v>242</v>
      </c>
      <c r="C2779" s="14" t="s">
        <v>244</v>
      </c>
      <c r="D2779" t="s">
        <v>465</v>
      </c>
      <c r="E2779" t="s">
        <v>483</v>
      </c>
      <c r="F2779" s="20">
        <v>2042</v>
      </c>
      <c r="G2779" s="20">
        <v>47</v>
      </c>
      <c r="H2779" s="11">
        <v>7252.0047574787304</v>
      </c>
      <c r="I2779" s="10">
        <v>4302720.4896175703</v>
      </c>
      <c r="J2779" s="33">
        <f t="shared" si="172"/>
        <v>1.6854463995459987E-3</v>
      </c>
      <c r="K2779" s="33">
        <f t="shared" si="173"/>
        <v>1.6840268324098684E-3</v>
      </c>
      <c r="L2779" s="33">
        <f t="shared" si="174"/>
        <v>0.98933173906176075</v>
      </c>
      <c r="M2779" s="33">
        <f t="shared" si="175"/>
        <v>0.98766567786702608</v>
      </c>
    </row>
    <row r="2780" spans="1:13" ht="27.6">
      <c r="A2780" t="s">
        <v>164</v>
      </c>
      <c r="B2780" t="s">
        <v>242</v>
      </c>
      <c r="C2780" s="14" t="s">
        <v>244</v>
      </c>
      <c r="D2780" t="s">
        <v>465</v>
      </c>
      <c r="E2780" t="s">
        <v>483</v>
      </c>
      <c r="F2780" s="20">
        <v>2042</v>
      </c>
      <c r="G2780" s="20">
        <v>48</v>
      </c>
      <c r="H2780" s="11">
        <v>7824.3415695457898</v>
      </c>
      <c r="I2780" s="10">
        <v>4236688.8642134704</v>
      </c>
      <c r="J2780" s="33">
        <f t="shared" si="172"/>
        <v>1.8468058005478194E-3</v>
      </c>
      <c r="K2780" s="33">
        <f t="shared" si="173"/>
        <v>1.8451015040450436E-3</v>
      </c>
      <c r="L2780" s="33">
        <f t="shared" si="174"/>
        <v>0.98766567786702608</v>
      </c>
      <c r="M2780" s="33">
        <f t="shared" si="175"/>
        <v>0.98584333443929995</v>
      </c>
    </row>
    <row r="2781" spans="1:13" ht="27.6">
      <c r="A2781" t="s">
        <v>164</v>
      </c>
      <c r="B2781" t="s">
        <v>242</v>
      </c>
      <c r="C2781" s="14" t="s">
        <v>244</v>
      </c>
      <c r="D2781" t="s">
        <v>465</v>
      </c>
      <c r="E2781" t="s">
        <v>483</v>
      </c>
      <c r="F2781" s="20">
        <v>2042</v>
      </c>
      <c r="G2781" s="20">
        <v>49</v>
      </c>
      <c r="H2781" s="11">
        <v>8449.1183044458103</v>
      </c>
      <c r="I2781" s="10">
        <v>4173236.1909281602</v>
      </c>
      <c r="J2781" s="33">
        <f t="shared" si="172"/>
        <v>2.0245962408771932E-3</v>
      </c>
      <c r="K2781" s="33">
        <f t="shared" si="173"/>
        <v>2.0225481283413504E-3</v>
      </c>
      <c r="L2781" s="33">
        <f t="shared" si="174"/>
        <v>0.98584333443929995</v>
      </c>
      <c r="M2781" s="33">
        <f t="shared" si="175"/>
        <v>0.98384941884839194</v>
      </c>
    </row>
    <row r="2782" spans="1:13" ht="27.6">
      <c r="A2782" t="s">
        <v>164</v>
      </c>
      <c r="B2782" t="s">
        <v>242</v>
      </c>
      <c r="C2782" s="14" t="s">
        <v>244</v>
      </c>
      <c r="D2782" t="s">
        <v>465</v>
      </c>
      <c r="E2782" t="s">
        <v>483</v>
      </c>
      <c r="F2782" s="20">
        <v>2042</v>
      </c>
      <c r="G2782" s="20">
        <v>50</v>
      </c>
      <c r="H2782" s="11">
        <v>9730.9117765005703</v>
      </c>
      <c r="I2782" s="10">
        <v>4196928.2238644604</v>
      </c>
      <c r="J2782" s="33">
        <f t="shared" si="172"/>
        <v>2.3185795080242072E-3</v>
      </c>
      <c r="K2782" s="33">
        <f t="shared" si="173"/>
        <v>2.3158936787273099E-3</v>
      </c>
      <c r="L2782" s="33">
        <f t="shared" si="174"/>
        <v>0.98384941884839194</v>
      </c>
      <c r="M2782" s="33">
        <f t="shared" si="175"/>
        <v>0.98157092819846137</v>
      </c>
    </row>
    <row r="2783" spans="1:13" ht="27.6">
      <c r="A2783" t="s">
        <v>164</v>
      </c>
      <c r="B2783" t="s">
        <v>242</v>
      </c>
      <c r="C2783" s="14" t="s">
        <v>244</v>
      </c>
      <c r="D2783" t="s">
        <v>465</v>
      </c>
      <c r="E2783" t="s">
        <v>483</v>
      </c>
      <c r="F2783" s="20">
        <v>2042</v>
      </c>
      <c r="G2783" s="20">
        <v>51</v>
      </c>
      <c r="H2783" s="11">
        <v>10646.428697677</v>
      </c>
      <c r="I2783" s="10">
        <v>4199268.5285106003</v>
      </c>
      <c r="J2783" s="33">
        <f t="shared" si="172"/>
        <v>2.535305524139244E-3</v>
      </c>
      <c r="K2783" s="33">
        <f t="shared" si="173"/>
        <v>2.532094351430092E-3</v>
      </c>
      <c r="L2783" s="33">
        <f t="shared" si="174"/>
        <v>0.98157092819846137</v>
      </c>
      <c r="M2783" s="33">
        <f t="shared" si="175"/>
        <v>0.97908549799564204</v>
      </c>
    </row>
    <row r="2784" spans="1:13" ht="27.6">
      <c r="A2784" t="s">
        <v>164</v>
      </c>
      <c r="B2784" t="s">
        <v>242</v>
      </c>
      <c r="C2784" s="14" t="s">
        <v>244</v>
      </c>
      <c r="D2784" t="s">
        <v>465</v>
      </c>
      <c r="E2784" t="s">
        <v>483</v>
      </c>
      <c r="F2784" s="20">
        <v>2042</v>
      </c>
      <c r="G2784" s="20">
        <v>52</v>
      </c>
      <c r="H2784" s="11">
        <v>15572.5339183672</v>
      </c>
      <c r="I2784" s="10">
        <v>6175417.5507366797</v>
      </c>
      <c r="J2784" s="33">
        <f t="shared" si="172"/>
        <v>2.5216973249864729E-3</v>
      </c>
      <c r="K2784" s="33">
        <f t="shared" si="173"/>
        <v>2.5185205171640579E-3</v>
      </c>
      <c r="L2784" s="33">
        <f t="shared" si="174"/>
        <v>0.97908549799564204</v>
      </c>
      <c r="M2784" s="33">
        <f t="shared" si="175"/>
        <v>0.97661965108088222</v>
      </c>
    </row>
    <row r="2785" spans="1:13" ht="27.6">
      <c r="A2785" t="s">
        <v>164</v>
      </c>
      <c r="B2785" t="s">
        <v>242</v>
      </c>
      <c r="C2785" s="14" t="s">
        <v>244</v>
      </c>
      <c r="D2785" t="s">
        <v>465</v>
      </c>
      <c r="E2785" t="s">
        <v>483</v>
      </c>
      <c r="F2785" s="20">
        <v>2042</v>
      </c>
      <c r="G2785" s="20">
        <v>53</v>
      </c>
      <c r="H2785" s="11">
        <v>12476.876699742101</v>
      </c>
      <c r="I2785" s="10">
        <v>4126563.3281669901</v>
      </c>
      <c r="J2785" s="33">
        <f t="shared" si="172"/>
        <v>3.0235514900686863E-3</v>
      </c>
      <c r="K2785" s="33">
        <f t="shared" si="173"/>
        <v>3.0189851615979313E-3</v>
      </c>
      <c r="L2785" s="33">
        <f t="shared" si="174"/>
        <v>0.97661965108088222</v>
      </c>
      <c r="M2785" s="33">
        <f t="shared" si="175"/>
        <v>0.97367125084574413</v>
      </c>
    </row>
    <row r="2786" spans="1:13" ht="27.6">
      <c r="A2786" t="s">
        <v>164</v>
      </c>
      <c r="B2786" t="s">
        <v>242</v>
      </c>
      <c r="C2786" s="14" t="s">
        <v>244</v>
      </c>
      <c r="D2786" t="s">
        <v>465</v>
      </c>
      <c r="E2786" t="s">
        <v>483</v>
      </c>
      <c r="F2786" s="20">
        <v>2042</v>
      </c>
      <c r="G2786" s="20">
        <v>54</v>
      </c>
      <c r="H2786" s="11">
        <v>13485.5375591101</v>
      </c>
      <c r="I2786" s="10">
        <v>4091801.8191673202</v>
      </c>
      <c r="J2786" s="33">
        <f t="shared" si="172"/>
        <v>3.2957455309637652E-3</v>
      </c>
      <c r="K2786" s="33">
        <f t="shared" si="173"/>
        <v>3.2903205231129551E-3</v>
      </c>
      <c r="L2786" s="33">
        <f t="shared" si="174"/>
        <v>0.97367125084574413</v>
      </c>
      <c r="M2786" s="33">
        <f t="shared" si="175"/>
        <v>0.97046756034632131</v>
      </c>
    </row>
    <row r="2787" spans="1:13" ht="27.6">
      <c r="A2787" t="s">
        <v>164</v>
      </c>
      <c r="B2787" t="s">
        <v>242</v>
      </c>
      <c r="C2787" s="14" t="s">
        <v>244</v>
      </c>
      <c r="D2787" t="s">
        <v>465</v>
      </c>
      <c r="E2787" t="s">
        <v>483</v>
      </c>
      <c r="F2787" s="20">
        <v>2042</v>
      </c>
      <c r="G2787" s="20">
        <v>55</v>
      </c>
      <c r="H2787" s="11">
        <v>14024.482594384401</v>
      </c>
      <c r="I2787" s="10">
        <v>3946468.6048834501</v>
      </c>
      <c r="J2787" s="33">
        <f t="shared" si="172"/>
        <v>3.5536789972255667E-3</v>
      </c>
      <c r="K2787" s="33">
        <f t="shared" si="173"/>
        <v>3.5473721530629998E-3</v>
      </c>
      <c r="L2787" s="33">
        <f t="shared" si="174"/>
        <v>0.97046756034632131</v>
      </c>
      <c r="M2787" s="33">
        <f t="shared" si="175"/>
        <v>0.96702495074729777</v>
      </c>
    </row>
    <row r="2788" spans="1:13" ht="27.6">
      <c r="A2788" t="s">
        <v>164</v>
      </c>
      <c r="B2788" t="s">
        <v>242</v>
      </c>
      <c r="C2788" s="14" t="s">
        <v>244</v>
      </c>
      <c r="D2788" t="s">
        <v>465</v>
      </c>
      <c r="E2788" t="s">
        <v>483</v>
      </c>
      <c r="F2788" s="20">
        <v>2042</v>
      </c>
      <c r="G2788" s="20">
        <v>56</v>
      </c>
      <c r="H2788" s="11">
        <v>15063.4491360716</v>
      </c>
      <c r="I2788" s="10">
        <v>3892161.1555309501</v>
      </c>
      <c r="J2788" s="33">
        <f t="shared" si="172"/>
        <v>3.870201806691819E-3</v>
      </c>
      <c r="K2788" s="33">
        <f t="shared" si="173"/>
        <v>3.8627222279504769E-3</v>
      </c>
      <c r="L2788" s="33">
        <f t="shared" si="174"/>
        <v>0.96702495074729777</v>
      </c>
      <c r="M2788" s="33">
        <f t="shared" si="175"/>
        <v>0.96328960197506353</v>
      </c>
    </row>
    <row r="2789" spans="1:13" ht="27.6">
      <c r="A2789" t="s">
        <v>164</v>
      </c>
      <c r="B2789" t="s">
        <v>242</v>
      </c>
      <c r="C2789" s="14" t="s">
        <v>244</v>
      </c>
      <c r="D2789" t="s">
        <v>465</v>
      </c>
      <c r="E2789" t="s">
        <v>483</v>
      </c>
      <c r="F2789" s="20">
        <v>2042</v>
      </c>
      <c r="G2789" s="20">
        <v>57</v>
      </c>
      <c r="H2789" s="11">
        <v>16568.1713873234</v>
      </c>
      <c r="I2789" s="10">
        <v>3923655.4225102002</v>
      </c>
      <c r="J2789" s="33">
        <f t="shared" si="172"/>
        <v>4.2226367005295633E-3</v>
      </c>
      <c r="K2789" s="33">
        <f t="shared" si="173"/>
        <v>4.2137339056749212E-3</v>
      </c>
      <c r="L2789" s="33">
        <f t="shared" si="174"/>
        <v>0.96328960197506353</v>
      </c>
      <c r="M2789" s="33">
        <f t="shared" si="175"/>
        <v>0.95923055591823714</v>
      </c>
    </row>
    <row r="2790" spans="1:13" ht="27.6">
      <c r="A2790" t="s">
        <v>164</v>
      </c>
      <c r="B2790" t="s">
        <v>242</v>
      </c>
      <c r="C2790" s="14" t="s">
        <v>244</v>
      </c>
      <c r="D2790" t="s">
        <v>465</v>
      </c>
      <c r="E2790" t="s">
        <v>483</v>
      </c>
      <c r="F2790" s="20">
        <v>2042</v>
      </c>
      <c r="G2790" s="20">
        <v>58</v>
      </c>
      <c r="H2790" s="11">
        <v>18340.418094780402</v>
      </c>
      <c r="I2790" s="10">
        <v>3975641.1944033401</v>
      </c>
      <c r="J2790" s="33">
        <f t="shared" si="172"/>
        <v>4.6131975190816764E-3</v>
      </c>
      <c r="K2790" s="33">
        <f t="shared" si="173"/>
        <v>4.6025730672503151E-3</v>
      </c>
      <c r="L2790" s="33">
        <f t="shared" si="174"/>
        <v>0.95923055591823714</v>
      </c>
      <c r="M2790" s="33">
        <f t="shared" si="175"/>
        <v>0.95481562719628432</v>
      </c>
    </row>
    <row r="2791" spans="1:13" ht="27.6">
      <c r="A2791" t="s">
        <v>164</v>
      </c>
      <c r="B2791" t="s">
        <v>242</v>
      </c>
      <c r="C2791" s="14" t="s">
        <v>244</v>
      </c>
      <c r="D2791" t="s">
        <v>465</v>
      </c>
      <c r="E2791" t="s">
        <v>483</v>
      </c>
      <c r="F2791" s="20">
        <v>2042</v>
      </c>
      <c r="G2791" s="20">
        <v>59</v>
      </c>
      <c r="H2791" s="11">
        <v>19804.771444817099</v>
      </c>
      <c r="I2791" s="10">
        <v>3924251.81708684</v>
      </c>
      <c r="J2791" s="33">
        <f t="shared" si="172"/>
        <v>5.0467636553250365E-3</v>
      </c>
      <c r="K2791" s="33">
        <f t="shared" si="173"/>
        <v>5.0340501399894766E-3</v>
      </c>
      <c r="L2791" s="33">
        <f t="shared" si="174"/>
        <v>0.95481562719628432</v>
      </c>
      <c r="M2791" s="33">
        <f t="shared" si="175"/>
        <v>0.95000903745453269</v>
      </c>
    </row>
    <row r="2792" spans="1:13" ht="27.6">
      <c r="A2792" t="s">
        <v>164</v>
      </c>
      <c r="B2792" t="s">
        <v>242</v>
      </c>
      <c r="C2792" s="14" t="s">
        <v>244</v>
      </c>
      <c r="D2792" t="s">
        <v>465</v>
      </c>
      <c r="E2792" t="s">
        <v>483</v>
      </c>
      <c r="F2792" s="20">
        <v>2042</v>
      </c>
      <c r="G2792" s="20">
        <v>60</v>
      </c>
      <c r="H2792" s="11">
        <v>20712.2329982759</v>
      </c>
      <c r="I2792" s="10">
        <v>3768074.8532056799</v>
      </c>
      <c r="J2792" s="33">
        <f t="shared" si="172"/>
        <v>5.49676792663899E-3</v>
      </c>
      <c r="K2792" s="33">
        <f t="shared" si="173"/>
        <v>5.481688340133295E-3</v>
      </c>
      <c r="L2792" s="33">
        <f t="shared" si="174"/>
        <v>0.95000903745453269</v>
      </c>
      <c r="M2792" s="33">
        <f t="shared" si="175"/>
        <v>0.94480138399089697</v>
      </c>
    </row>
    <row r="2793" spans="1:13" ht="27.6">
      <c r="A2793" t="s">
        <v>164</v>
      </c>
      <c r="B2793" t="s">
        <v>242</v>
      </c>
      <c r="C2793" s="14" t="s">
        <v>244</v>
      </c>
      <c r="D2793" t="s">
        <v>465</v>
      </c>
      <c r="E2793" t="s">
        <v>483</v>
      </c>
      <c r="F2793" s="20">
        <v>2042</v>
      </c>
      <c r="G2793" s="20">
        <v>61</v>
      </c>
      <c r="H2793" s="11">
        <v>22045.145445876999</v>
      </c>
      <c r="I2793" s="10">
        <v>3667652.6145080701</v>
      </c>
      <c r="J2793" s="33">
        <f t="shared" si="172"/>
        <v>6.0106961489955176E-3</v>
      </c>
      <c r="K2793" s="33">
        <f t="shared" si="173"/>
        <v>5.9926680534511112E-3</v>
      </c>
      <c r="L2793" s="33">
        <f t="shared" si="174"/>
        <v>0.94480138399089697</v>
      </c>
      <c r="M2793" s="33">
        <f t="shared" si="175"/>
        <v>0.93913950292019832</v>
      </c>
    </row>
    <row r="2794" spans="1:13" ht="27.6">
      <c r="A2794" t="s">
        <v>164</v>
      </c>
      <c r="B2794" t="s">
        <v>242</v>
      </c>
      <c r="C2794" s="14" t="s">
        <v>244</v>
      </c>
      <c r="D2794" t="s">
        <v>465</v>
      </c>
      <c r="E2794" t="s">
        <v>483</v>
      </c>
      <c r="F2794" s="20">
        <v>2042</v>
      </c>
      <c r="G2794" s="20">
        <v>62</v>
      </c>
      <c r="H2794" s="11">
        <v>23606.7233054032</v>
      </c>
      <c r="I2794" s="10">
        <v>3579969.9202624899</v>
      </c>
      <c r="J2794" s="33">
        <f t="shared" si="172"/>
        <v>6.5941121940131589E-3</v>
      </c>
      <c r="K2794" s="33">
        <f t="shared" si="173"/>
        <v>6.5724187454015981E-3</v>
      </c>
      <c r="L2794" s="33">
        <f t="shared" si="174"/>
        <v>0.93913950292019832</v>
      </c>
      <c r="M2794" s="33">
        <f t="shared" si="175"/>
        <v>0.93296708484665847</v>
      </c>
    </row>
    <row r="2795" spans="1:13" ht="27.6">
      <c r="A2795" t="s">
        <v>164</v>
      </c>
      <c r="B2795" t="s">
        <v>242</v>
      </c>
      <c r="C2795" s="14" t="s">
        <v>244</v>
      </c>
      <c r="D2795" t="s">
        <v>465</v>
      </c>
      <c r="E2795" t="s">
        <v>483</v>
      </c>
      <c r="F2795" s="20">
        <v>2042</v>
      </c>
      <c r="G2795" s="20">
        <v>63</v>
      </c>
      <c r="H2795" s="11">
        <v>25216.718163585301</v>
      </c>
      <c r="I2795" s="10">
        <v>3485440.7561376798</v>
      </c>
      <c r="J2795" s="33">
        <f t="shared" si="172"/>
        <v>7.2348721231826913E-3</v>
      </c>
      <c r="K2795" s="33">
        <f t="shared" si="173"/>
        <v>7.208763438139032E-3</v>
      </c>
      <c r="L2795" s="33">
        <f t="shared" si="174"/>
        <v>0.93296708484665847</v>
      </c>
      <c r="M2795" s="33">
        <f t="shared" si="175"/>
        <v>0.9262415458364287</v>
      </c>
    </row>
    <row r="2796" spans="1:13" ht="27.6">
      <c r="A2796" t="s">
        <v>164</v>
      </c>
      <c r="B2796" t="s">
        <v>242</v>
      </c>
      <c r="C2796" s="14" t="s">
        <v>244</v>
      </c>
      <c r="D2796" t="s">
        <v>465</v>
      </c>
      <c r="E2796" t="s">
        <v>483</v>
      </c>
      <c r="F2796" s="20">
        <v>2042</v>
      </c>
      <c r="G2796" s="20">
        <v>64</v>
      </c>
      <c r="H2796" s="11">
        <v>26762.854496738499</v>
      </c>
      <c r="I2796" s="10">
        <v>3371913.5146170398</v>
      </c>
      <c r="J2796" s="33">
        <f t="shared" si="172"/>
        <v>7.9369931585502283E-3</v>
      </c>
      <c r="K2796" s="33">
        <f t="shared" si="173"/>
        <v>7.9055783962118653E-3</v>
      </c>
      <c r="L2796" s="33">
        <f t="shared" si="174"/>
        <v>0.9262415458364287</v>
      </c>
      <c r="M2796" s="33">
        <f t="shared" si="175"/>
        <v>0.9189190706819903</v>
      </c>
    </row>
    <row r="2797" spans="1:13" ht="27.6">
      <c r="A2797" t="s">
        <v>164</v>
      </c>
      <c r="B2797" t="s">
        <v>242</v>
      </c>
      <c r="C2797" s="14" t="s">
        <v>244</v>
      </c>
      <c r="D2797" t="s">
        <v>465</v>
      </c>
      <c r="E2797" t="s">
        <v>483</v>
      </c>
      <c r="F2797" s="20">
        <v>2042</v>
      </c>
      <c r="G2797" s="20">
        <v>65</v>
      </c>
      <c r="H2797" s="11">
        <v>27273.848009449299</v>
      </c>
      <c r="I2797" s="10">
        <v>3270929.8987169601</v>
      </c>
      <c r="J2797" s="33">
        <f t="shared" si="172"/>
        <v>8.3382551304898387E-3</v>
      </c>
      <c r="K2797" s="33">
        <f t="shared" si="173"/>
        <v>8.3035883017147372E-3</v>
      </c>
      <c r="L2797" s="33">
        <f t="shared" si="174"/>
        <v>0.9189190706819903</v>
      </c>
      <c r="M2797" s="33">
        <f t="shared" si="175"/>
        <v>0.91128874503645274</v>
      </c>
    </row>
    <row r="2798" spans="1:13" ht="27.6">
      <c r="A2798" t="s">
        <v>164</v>
      </c>
      <c r="B2798" t="s">
        <v>242</v>
      </c>
      <c r="C2798" s="14" t="s">
        <v>244</v>
      </c>
      <c r="D2798" t="s">
        <v>465</v>
      </c>
      <c r="E2798" t="s">
        <v>483</v>
      </c>
      <c r="F2798" s="20">
        <v>2042</v>
      </c>
      <c r="G2798" s="20">
        <v>66</v>
      </c>
      <c r="H2798" s="11">
        <v>28829.7226207727</v>
      </c>
      <c r="I2798" s="10">
        <v>3158970.7626109598</v>
      </c>
      <c r="J2798" s="33">
        <f t="shared" si="172"/>
        <v>9.1263024533168799E-3</v>
      </c>
      <c r="K2798" s="33">
        <f t="shared" si="173"/>
        <v>9.0847841539326568E-3</v>
      </c>
      <c r="L2798" s="33">
        <f t="shared" si="174"/>
        <v>0.91128874503645274</v>
      </c>
      <c r="M2798" s="33">
        <f t="shared" si="175"/>
        <v>0.9030098834858884</v>
      </c>
    </row>
    <row r="2799" spans="1:13" ht="27.6">
      <c r="A2799" t="s">
        <v>164</v>
      </c>
      <c r="B2799" t="s">
        <v>242</v>
      </c>
      <c r="C2799" s="14" t="s">
        <v>244</v>
      </c>
      <c r="D2799" t="s">
        <v>465</v>
      </c>
      <c r="E2799" t="s">
        <v>483</v>
      </c>
      <c r="F2799" s="20">
        <v>2042</v>
      </c>
      <c r="G2799" s="20">
        <v>67</v>
      </c>
      <c r="H2799" s="11">
        <v>30503.8013236525</v>
      </c>
      <c r="I2799" s="10">
        <v>3044090.5963498498</v>
      </c>
      <c r="J2799" s="33">
        <f t="shared" si="172"/>
        <v>1.0020661461334106E-2</v>
      </c>
      <c r="K2799" s="33">
        <f t="shared" si="173"/>
        <v>9.9706219158680609E-3</v>
      </c>
      <c r="L2799" s="33">
        <f t="shared" si="174"/>
        <v>0.9030098834858884</v>
      </c>
      <c r="M2799" s="33">
        <f t="shared" si="175"/>
        <v>0.89400631335135849</v>
      </c>
    </row>
    <row r="2800" spans="1:13" ht="27.6">
      <c r="A2800" t="s">
        <v>164</v>
      </c>
      <c r="B2800" t="s">
        <v>242</v>
      </c>
      <c r="C2800" s="14" t="s">
        <v>244</v>
      </c>
      <c r="D2800" t="s">
        <v>465</v>
      </c>
      <c r="E2800" t="s">
        <v>483</v>
      </c>
      <c r="F2800" s="20">
        <v>2042</v>
      </c>
      <c r="G2800" s="20">
        <v>68</v>
      </c>
      <c r="H2800" s="11">
        <v>31983.0225775705</v>
      </c>
      <c r="I2800" s="10">
        <v>2904809.4336608001</v>
      </c>
      <c r="J2800" s="33">
        <f t="shared" si="172"/>
        <v>1.1010368600071551E-2</v>
      </c>
      <c r="K2800" s="33">
        <f t="shared" si="173"/>
        <v>1.0949976341942835E-2</v>
      </c>
      <c r="L2800" s="33">
        <f t="shared" si="174"/>
        <v>0.89400631335135849</v>
      </c>
      <c r="M2800" s="33">
        <f t="shared" si="175"/>
        <v>0.88421696537061356</v>
      </c>
    </row>
    <row r="2801" spans="1:13" ht="27.6">
      <c r="A2801" t="s">
        <v>164</v>
      </c>
      <c r="B2801" t="s">
        <v>242</v>
      </c>
      <c r="C2801" s="14" t="s">
        <v>244</v>
      </c>
      <c r="D2801" t="s">
        <v>465</v>
      </c>
      <c r="E2801" t="s">
        <v>483</v>
      </c>
      <c r="F2801" s="20">
        <v>2042</v>
      </c>
      <c r="G2801" s="20">
        <v>69</v>
      </c>
      <c r="H2801" s="11">
        <v>34059.723360999298</v>
      </c>
      <c r="I2801" s="10">
        <v>2812907.3190898099</v>
      </c>
      <c r="J2801" s="33">
        <f t="shared" si="172"/>
        <v>1.2108370272227888E-2</v>
      </c>
      <c r="K2801" s="33">
        <f t="shared" si="173"/>
        <v>1.2035358936768215E-2</v>
      </c>
      <c r="L2801" s="33">
        <f t="shared" si="174"/>
        <v>0.88421696537061356</v>
      </c>
      <c r="M2801" s="33">
        <f t="shared" si="175"/>
        <v>0.87357509681439827</v>
      </c>
    </row>
    <row r="2802" spans="1:13" ht="27.6">
      <c r="A2802" t="s">
        <v>164</v>
      </c>
      <c r="B2802" t="s">
        <v>242</v>
      </c>
      <c r="C2802" s="14" t="s">
        <v>244</v>
      </c>
      <c r="D2802" t="s">
        <v>465</v>
      </c>
      <c r="E2802" t="s">
        <v>483</v>
      </c>
      <c r="F2802" s="20">
        <v>2043</v>
      </c>
      <c r="G2802" s="20">
        <v>30</v>
      </c>
      <c r="H2802" s="11">
        <v>760.86387994143695</v>
      </c>
      <c r="I2802" s="10">
        <v>4787827.15360766</v>
      </c>
      <c r="J2802" s="33">
        <f t="shared" si="172"/>
        <v>1.589163216487715E-4</v>
      </c>
      <c r="K2802" s="33">
        <f t="shared" si="173"/>
        <v>1.5890369511895042E-4</v>
      </c>
      <c r="L2802" s="33">
        <f t="shared" si="174"/>
        <v>1</v>
      </c>
      <c r="M2802" s="33">
        <f t="shared" si="175"/>
        <v>0.99984109630488105</v>
      </c>
    </row>
    <row r="2803" spans="1:13" ht="27.6">
      <c r="A2803" t="s">
        <v>164</v>
      </c>
      <c r="B2803" t="s">
        <v>242</v>
      </c>
      <c r="C2803" s="14" t="s">
        <v>244</v>
      </c>
      <c r="D2803" t="s">
        <v>465</v>
      </c>
      <c r="E2803" t="s">
        <v>483</v>
      </c>
      <c r="F2803" s="20">
        <v>2043</v>
      </c>
      <c r="G2803" s="20">
        <v>31</v>
      </c>
      <c r="H2803" s="11">
        <v>1057.81809834194</v>
      </c>
      <c r="I2803" s="10">
        <v>4900819.3816878404</v>
      </c>
      <c r="J2803" s="33">
        <f t="shared" si="172"/>
        <v>2.1584515077101817E-4</v>
      </c>
      <c r="K2803" s="33">
        <f t="shared" si="173"/>
        <v>2.1582185788238117E-4</v>
      </c>
      <c r="L2803" s="33">
        <f t="shared" si="174"/>
        <v>0.99984109630488105</v>
      </c>
      <c r="M2803" s="33">
        <f t="shared" si="175"/>
        <v>0.99962530874188937</v>
      </c>
    </row>
    <row r="2804" spans="1:13" ht="27.6">
      <c r="A2804" t="s">
        <v>164</v>
      </c>
      <c r="B2804" t="s">
        <v>242</v>
      </c>
      <c r="C2804" s="14" t="s">
        <v>244</v>
      </c>
      <c r="D2804" t="s">
        <v>465</v>
      </c>
      <c r="E2804" t="s">
        <v>483</v>
      </c>
      <c r="F2804" s="20">
        <v>2043</v>
      </c>
      <c r="G2804" s="20">
        <v>32</v>
      </c>
      <c r="H2804" s="11">
        <v>1107.68947139952</v>
      </c>
      <c r="I2804" s="10">
        <v>4872797.6401866004</v>
      </c>
      <c r="J2804" s="33">
        <f t="shared" si="172"/>
        <v>2.273210490549125E-4</v>
      </c>
      <c r="K2804" s="33">
        <f t="shared" si="173"/>
        <v>2.2729521358288984E-4</v>
      </c>
      <c r="L2804" s="33">
        <f t="shared" si="174"/>
        <v>0.99962530874188937</v>
      </c>
      <c r="M2804" s="33">
        <f t="shared" si="175"/>
        <v>0.999398098693836</v>
      </c>
    </row>
    <row r="2805" spans="1:13" ht="27.6">
      <c r="A2805" t="s">
        <v>164</v>
      </c>
      <c r="B2805" t="s">
        <v>242</v>
      </c>
      <c r="C2805" s="14" t="s">
        <v>244</v>
      </c>
      <c r="D2805" t="s">
        <v>465</v>
      </c>
      <c r="E2805" t="s">
        <v>483</v>
      </c>
      <c r="F2805" s="20">
        <v>2043</v>
      </c>
      <c r="G2805" s="20">
        <v>33</v>
      </c>
      <c r="H2805" s="11">
        <v>1140.9961687893101</v>
      </c>
      <c r="I2805" s="10">
        <v>4738990.7831605002</v>
      </c>
      <c r="J2805" s="33">
        <f t="shared" si="172"/>
        <v>2.4076775435894889E-4</v>
      </c>
      <c r="K2805" s="33">
        <f t="shared" si="173"/>
        <v>2.4073877212926753E-4</v>
      </c>
      <c r="L2805" s="33">
        <f t="shared" si="174"/>
        <v>0.999398098693836</v>
      </c>
      <c r="M2805" s="33">
        <f t="shared" si="175"/>
        <v>0.99915750482268817</v>
      </c>
    </row>
    <row r="2806" spans="1:13" ht="27.6">
      <c r="A2806" t="s">
        <v>164</v>
      </c>
      <c r="B2806" t="s">
        <v>242</v>
      </c>
      <c r="C2806" s="14" t="s">
        <v>244</v>
      </c>
      <c r="D2806" t="s">
        <v>465</v>
      </c>
      <c r="E2806" t="s">
        <v>483</v>
      </c>
      <c r="F2806" s="20">
        <v>2043</v>
      </c>
      <c r="G2806" s="20">
        <v>34</v>
      </c>
      <c r="H2806" s="11">
        <v>1197.5899373741499</v>
      </c>
      <c r="I2806" s="10">
        <v>4667966.6872171704</v>
      </c>
      <c r="J2806" s="33">
        <f t="shared" si="172"/>
        <v>2.5655494514424193E-4</v>
      </c>
      <c r="K2806" s="33">
        <f t="shared" si="173"/>
        <v>2.5652203773851578E-4</v>
      </c>
      <c r="L2806" s="33">
        <f t="shared" si="174"/>
        <v>0.99915750482268817</v>
      </c>
      <c r="M2806" s="33">
        <f t="shared" si="175"/>
        <v>0.99890119890352935</v>
      </c>
    </row>
    <row r="2807" spans="1:13" ht="27.6">
      <c r="A2807" t="s">
        <v>164</v>
      </c>
      <c r="B2807" t="s">
        <v>242</v>
      </c>
      <c r="C2807" s="14" t="s">
        <v>244</v>
      </c>
      <c r="D2807" t="s">
        <v>465</v>
      </c>
      <c r="E2807" t="s">
        <v>483</v>
      </c>
      <c r="F2807" s="20">
        <v>2043</v>
      </c>
      <c r="G2807" s="20">
        <v>35</v>
      </c>
      <c r="H2807" s="11">
        <v>1566.2010007919</v>
      </c>
      <c r="I2807" s="10">
        <v>4624810.7071763398</v>
      </c>
      <c r="J2807" s="33">
        <f t="shared" si="172"/>
        <v>3.3865191463114776E-4</v>
      </c>
      <c r="K2807" s="33">
        <f t="shared" si="173"/>
        <v>3.3859457854401587E-4</v>
      </c>
      <c r="L2807" s="33">
        <f t="shared" si="174"/>
        <v>0.99890119890352935</v>
      </c>
      <c r="M2807" s="33">
        <f t="shared" si="175"/>
        <v>0.99856297637307945</v>
      </c>
    </row>
    <row r="2808" spans="1:13" ht="27.6">
      <c r="A2808" t="s">
        <v>164</v>
      </c>
      <c r="B2808" t="s">
        <v>242</v>
      </c>
      <c r="C2808" s="14" t="s">
        <v>244</v>
      </c>
      <c r="D2808" t="s">
        <v>465</v>
      </c>
      <c r="E2808" t="s">
        <v>483</v>
      </c>
      <c r="F2808" s="20">
        <v>2043</v>
      </c>
      <c r="G2808" s="20">
        <v>36</v>
      </c>
      <c r="H2808" s="11">
        <v>1906.6395783578801</v>
      </c>
      <c r="I2808" s="10">
        <v>4649299.6869502999</v>
      </c>
      <c r="J2808" s="33">
        <f t="shared" si="172"/>
        <v>4.1009177870582418E-4</v>
      </c>
      <c r="K2808" s="33">
        <f t="shared" si="173"/>
        <v>4.1000770256571784E-4</v>
      </c>
      <c r="L2808" s="33">
        <f t="shared" si="174"/>
        <v>0.99856297637307945</v>
      </c>
      <c r="M2808" s="33">
        <f t="shared" si="175"/>
        <v>0.99815355786126958</v>
      </c>
    </row>
    <row r="2809" spans="1:13" ht="27.6">
      <c r="A2809" t="s">
        <v>164</v>
      </c>
      <c r="B2809" t="s">
        <v>242</v>
      </c>
      <c r="C2809" s="14" t="s">
        <v>244</v>
      </c>
      <c r="D2809" t="s">
        <v>465</v>
      </c>
      <c r="E2809" t="s">
        <v>483</v>
      </c>
      <c r="F2809" s="20">
        <v>2043</v>
      </c>
      <c r="G2809" s="20">
        <v>37</v>
      </c>
      <c r="H2809" s="11">
        <v>2012.1498526677899</v>
      </c>
      <c r="I2809" s="10">
        <v>4565307.9470455302</v>
      </c>
      <c r="J2809" s="33">
        <f t="shared" si="172"/>
        <v>4.4074789171012356E-4</v>
      </c>
      <c r="K2809" s="33">
        <f t="shared" si="173"/>
        <v>4.4065077662636121E-4</v>
      </c>
      <c r="L2809" s="33">
        <f t="shared" si="174"/>
        <v>0.99815355786126958</v>
      </c>
      <c r="M2809" s="33">
        <f t="shared" si="175"/>
        <v>0.99771372072080566</v>
      </c>
    </row>
    <row r="2810" spans="1:13" ht="27.6">
      <c r="A2810" t="s">
        <v>164</v>
      </c>
      <c r="B2810" t="s">
        <v>242</v>
      </c>
      <c r="C2810" s="14" t="s">
        <v>244</v>
      </c>
      <c r="D2810" t="s">
        <v>465</v>
      </c>
      <c r="E2810" t="s">
        <v>483</v>
      </c>
      <c r="F2810" s="20">
        <v>2043</v>
      </c>
      <c r="G2810" s="20">
        <v>38</v>
      </c>
      <c r="H2810" s="11">
        <v>2139.9966844962401</v>
      </c>
      <c r="I2810" s="10">
        <v>4502849.7354415702</v>
      </c>
      <c r="J2810" s="33">
        <f t="shared" si="172"/>
        <v>4.7525385261082496E-4</v>
      </c>
      <c r="K2810" s="33">
        <f t="shared" si="173"/>
        <v>4.751409373870974E-4</v>
      </c>
      <c r="L2810" s="33">
        <f t="shared" si="174"/>
        <v>0.99771372072080566</v>
      </c>
      <c r="M2810" s="33">
        <f t="shared" si="175"/>
        <v>0.99723966608829839</v>
      </c>
    </row>
    <row r="2811" spans="1:13" ht="27.6">
      <c r="A2811" t="s">
        <v>164</v>
      </c>
      <c r="B2811" t="s">
        <v>242</v>
      </c>
      <c r="C2811" s="14" t="s">
        <v>244</v>
      </c>
      <c r="D2811" t="s">
        <v>465</v>
      </c>
      <c r="E2811" t="s">
        <v>483</v>
      </c>
      <c r="F2811" s="20">
        <v>2043</v>
      </c>
      <c r="G2811" s="20">
        <v>39</v>
      </c>
      <c r="H2811" s="11">
        <v>2247.08931638576</v>
      </c>
      <c r="I2811" s="10">
        <v>4372990.7145208204</v>
      </c>
      <c r="J2811" s="33">
        <f t="shared" si="172"/>
        <v>5.1385641156843605E-4</v>
      </c>
      <c r="K2811" s="33">
        <f t="shared" si="173"/>
        <v>5.1372440997354829E-4</v>
      </c>
      <c r="L2811" s="33">
        <f t="shared" si="174"/>
        <v>0.99723966608829839</v>
      </c>
      <c r="M2811" s="33">
        <f t="shared" si="175"/>
        <v>0.99672735972923499</v>
      </c>
    </row>
    <row r="2812" spans="1:13" ht="27.6">
      <c r="A2812" t="s">
        <v>164</v>
      </c>
      <c r="B2812" t="s">
        <v>242</v>
      </c>
      <c r="C2812" s="14" t="s">
        <v>244</v>
      </c>
      <c r="D2812" t="s">
        <v>465</v>
      </c>
      <c r="E2812" t="s">
        <v>483</v>
      </c>
      <c r="F2812" s="20">
        <v>2043</v>
      </c>
      <c r="G2812" s="20">
        <v>40</v>
      </c>
      <c r="H2812" s="11">
        <v>2978.9057643204301</v>
      </c>
      <c r="I2812" s="10">
        <v>4305350.5627898602</v>
      </c>
      <c r="J2812" s="33">
        <f t="shared" si="172"/>
        <v>6.9190782977498208E-4</v>
      </c>
      <c r="K2812" s="33">
        <f t="shared" si="173"/>
        <v>6.9166851674984375E-4</v>
      </c>
      <c r="L2812" s="33">
        <f t="shared" si="174"/>
        <v>0.99672735972923499</v>
      </c>
      <c r="M2812" s="33">
        <f t="shared" si="175"/>
        <v>0.99603795479472712</v>
      </c>
    </row>
    <row r="2813" spans="1:13" ht="27.6">
      <c r="A2813" t="s">
        <v>164</v>
      </c>
      <c r="B2813" t="s">
        <v>242</v>
      </c>
      <c r="C2813" s="14" t="s">
        <v>244</v>
      </c>
      <c r="D2813" t="s">
        <v>465</v>
      </c>
      <c r="E2813" t="s">
        <v>483</v>
      </c>
      <c r="F2813" s="20">
        <v>2043</v>
      </c>
      <c r="G2813" s="20">
        <v>41</v>
      </c>
      <c r="H2813" s="11">
        <v>3483.92394683168</v>
      </c>
      <c r="I2813" s="10">
        <v>4278760.5918199597</v>
      </c>
      <c r="J2813" s="33">
        <f t="shared" si="172"/>
        <v>8.1423670992300176E-4</v>
      </c>
      <c r="K2813" s="33">
        <f t="shared" si="173"/>
        <v>8.1390530916547466E-4</v>
      </c>
      <c r="L2813" s="33">
        <f t="shared" si="174"/>
        <v>0.99603795479472712</v>
      </c>
      <c r="M2813" s="33">
        <f t="shared" si="175"/>
        <v>0.99522727421518942</v>
      </c>
    </row>
    <row r="2814" spans="1:13" ht="27.6">
      <c r="A2814" t="s">
        <v>164</v>
      </c>
      <c r="B2814" t="s">
        <v>242</v>
      </c>
      <c r="C2814" s="14" t="s">
        <v>244</v>
      </c>
      <c r="D2814" t="s">
        <v>465</v>
      </c>
      <c r="E2814" t="s">
        <v>483</v>
      </c>
      <c r="F2814" s="20">
        <v>2043</v>
      </c>
      <c r="G2814" s="20">
        <v>42</v>
      </c>
      <c r="H2814" s="11">
        <v>3757.3798411446201</v>
      </c>
      <c r="I2814" s="10">
        <v>4254866.0016055899</v>
      </c>
      <c r="J2814" s="33">
        <f t="shared" si="172"/>
        <v>8.8307830134409836E-4</v>
      </c>
      <c r="K2814" s="33">
        <f t="shared" si="173"/>
        <v>8.8268850245032393E-4</v>
      </c>
      <c r="L2814" s="33">
        <f t="shared" si="174"/>
        <v>0.99522727421518942</v>
      </c>
      <c r="M2814" s="33">
        <f t="shared" si="175"/>
        <v>0.99434879854291469</v>
      </c>
    </row>
    <row r="2815" spans="1:13" ht="27.6">
      <c r="A2815" t="s">
        <v>164</v>
      </c>
      <c r="B2815" t="s">
        <v>242</v>
      </c>
      <c r="C2815" s="14" t="s">
        <v>244</v>
      </c>
      <c r="D2815" t="s">
        <v>465</v>
      </c>
      <c r="E2815" t="s">
        <v>483</v>
      </c>
      <c r="F2815" s="20">
        <v>2043</v>
      </c>
      <c r="G2815" s="20">
        <v>43</v>
      </c>
      <c r="H2815" s="11">
        <v>4062.0468516128899</v>
      </c>
      <c r="I2815" s="10">
        <v>4230182.6338659003</v>
      </c>
      <c r="J2815" s="33">
        <f t="shared" si="172"/>
        <v>9.6025330421742252E-4</v>
      </c>
      <c r="K2815" s="33">
        <f t="shared" si="173"/>
        <v>9.5979240855059711E-4</v>
      </c>
      <c r="L2815" s="33">
        <f t="shared" si="174"/>
        <v>0.99434879854291469</v>
      </c>
      <c r="M2815" s="33">
        <f t="shared" si="175"/>
        <v>0.99339443011462181</v>
      </c>
    </row>
    <row r="2816" spans="1:13" ht="27.6">
      <c r="A2816" t="s">
        <v>164</v>
      </c>
      <c r="B2816" t="s">
        <v>242</v>
      </c>
      <c r="C2816" s="14" t="s">
        <v>244</v>
      </c>
      <c r="D2816" t="s">
        <v>465</v>
      </c>
      <c r="E2816" t="s">
        <v>483</v>
      </c>
      <c r="F2816" s="20">
        <v>2043</v>
      </c>
      <c r="G2816" s="20">
        <v>44</v>
      </c>
      <c r="H2816" s="11">
        <v>4441.70259056948</v>
      </c>
      <c r="I2816" s="10">
        <v>4243862.5420879498</v>
      </c>
      <c r="J2816" s="33">
        <f t="shared" si="172"/>
        <v>1.0466179209433571E-3</v>
      </c>
      <c r="K2816" s="33">
        <f t="shared" si="173"/>
        <v>1.046070407436317E-3</v>
      </c>
      <c r="L2816" s="33">
        <f t="shared" si="174"/>
        <v>0.99339443011462181</v>
      </c>
      <c r="M2816" s="33">
        <f t="shared" si="175"/>
        <v>0.99235526959836684</v>
      </c>
    </row>
    <row r="2817" spans="1:13" ht="27.6">
      <c r="A2817" t="s">
        <v>164</v>
      </c>
      <c r="B2817" t="s">
        <v>242</v>
      </c>
      <c r="C2817" s="14" t="s">
        <v>244</v>
      </c>
      <c r="D2817" t="s">
        <v>465</v>
      </c>
      <c r="E2817" t="s">
        <v>483</v>
      </c>
      <c r="F2817" s="20">
        <v>2043</v>
      </c>
      <c r="G2817" s="20">
        <v>45</v>
      </c>
      <c r="H2817" s="11">
        <v>5777.4078870174699</v>
      </c>
      <c r="I2817" s="10">
        <v>4295113.3464063499</v>
      </c>
      <c r="J2817" s="33">
        <f t="shared" si="172"/>
        <v>1.3451118564429343E-3</v>
      </c>
      <c r="K2817" s="33">
        <f t="shared" si="173"/>
        <v>1.3442075989776869E-3</v>
      </c>
      <c r="L2817" s="33">
        <f t="shared" si="174"/>
        <v>0.99235526959836684</v>
      </c>
      <c r="M2817" s="33">
        <f t="shared" si="175"/>
        <v>0.99102133810408721</v>
      </c>
    </row>
    <row r="2818" spans="1:13" ht="27.6">
      <c r="A2818" t="s">
        <v>164</v>
      </c>
      <c r="B2818" t="s">
        <v>242</v>
      </c>
      <c r="C2818" s="14" t="s">
        <v>244</v>
      </c>
      <c r="D2818" t="s">
        <v>465</v>
      </c>
      <c r="E2818" t="s">
        <v>483</v>
      </c>
      <c r="F2818" s="20">
        <v>2043</v>
      </c>
      <c r="G2818" s="20">
        <v>46</v>
      </c>
      <c r="H2818" s="11">
        <v>6760.48254470148</v>
      </c>
      <c r="I2818" s="10">
        <v>4419521.4122346099</v>
      </c>
      <c r="J2818" s="33">
        <f t="shared" ref="J2818:J2881" si="176">IF(I2818&gt;0,H2818/I2818,0)</f>
        <v>1.529686568773343E-3</v>
      </c>
      <c r="K2818" s="33">
        <f t="shared" ref="K2818:K2881" si="177">1-EXP(-J2818)</f>
        <v>1.5285171946086695E-3</v>
      </c>
      <c r="L2818" s="33">
        <f t="shared" ref="L2818:L2881" si="178">IF(G2818=30,1,M2817)</f>
        <v>0.99102133810408721</v>
      </c>
      <c r="M2818" s="33">
        <f t="shared" ref="M2818:M2881" si="179">L2818*(1-K2818)</f>
        <v>0.98950654494857104</v>
      </c>
    </row>
    <row r="2819" spans="1:13" ht="27.6">
      <c r="A2819" t="s">
        <v>164</v>
      </c>
      <c r="B2819" t="s">
        <v>242</v>
      </c>
      <c r="C2819" s="14" t="s">
        <v>244</v>
      </c>
      <c r="D2819" t="s">
        <v>465</v>
      </c>
      <c r="E2819" t="s">
        <v>483</v>
      </c>
      <c r="F2819" s="20">
        <v>2043</v>
      </c>
      <c r="G2819" s="20">
        <v>47</v>
      </c>
      <c r="H2819" s="11">
        <v>7311.4038545820604</v>
      </c>
      <c r="I2819" s="10">
        <v>4368049.7945294399</v>
      </c>
      <c r="J2819" s="33">
        <f t="shared" si="176"/>
        <v>1.6738371123284554E-3</v>
      </c>
      <c r="K2819" s="33">
        <f t="shared" si="177"/>
        <v>1.6724370282690249E-3</v>
      </c>
      <c r="L2819" s="33">
        <f t="shared" si="178"/>
        <v>0.98950654494857104</v>
      </c>
      <c r="M2819" s="33">
        <f t="shared" si="179"/>
        <v>0.98785165756308446</v>
      </c>
    </row>
    <row r="2820" spans="1:13" ht="27.6">
      <c r="A2820" t="s">
        <v>164</v>
      </c>
      <c r="B2820" t="s">
        <v>242</v>
      </c>
      <c r="C2820" s="14" t="s">
        <v>244</v>
      </c>
      <c r="D2820" t="s">
        <v>465</v>
      </c>
      <c r="E2820" t="s">
        <v>483</v>
      </c>
      <c r="F2820" s="20">
        <v>2043</v>
      </c>
      <c r="G2820" s="20">
        <v>48</v>
      </c>
      <c r="H2820" s="11">
        <v>7861.2544977665202</v>
      </c>
      <c r="I2820" s="10">
        <v>4286416.2466607699</v>
      </c>
      <c r="J2820" s="33">
        <f t="shared" si="176"/>
        <v>1.8339923249149315E-3</v>
      </c>
      <c r="K2820" s="33">
        <f t="shared" si="177"/>
        <v>1.8323115886338392E-3</v>
      </c>
      <c r="L2820" s="33">
        <f t="shared" si="178"/>
        <v>0.98785165756308446</v>
      </c>
      <c r="M2820" s="33">
        <f t="shared" si="179"/>
        <v>0.98604160552308051</v>
      </c>
    </row>
    <row r="2821" spans="1:13" ht="27.6">
      <c r="A2821" t="s">
        <v>164</v>
      </c>
      <c r="B2821" t="s">
        <v>242</v>
      </c>
      <c r="C2821" s="14" t="s">
        <v>244</v>
      </c>
      <c r="D2821" t="s">
        <v>465</v>
      </c>
      <c r="E2821" t="s">
        <v>483</v>
      </c>
      <c r="F2821" s="20">
        <v>2043</v>
      </c>
      <c r="G2821" s="20">
        <v>49</v>
      </c>
      <c r="H2821" s="11">
        <v>8483.1292333706206</v>
      </c>
      <c r="I2821" s="10">
        <v>4219120.0768605899</v>
      </c>
      <c r="J2821" s="33">
        <f t="shared" si="176"/>
        <v>2.0106394411231934E-3</v>
      </c>
      <c r="K2821" s="33">
        <f t="shared" si="177"/>
        <v>2.008619459687E-3</v>
      </c>
      <c r="L2821" s="33">
        <f t="shared" si="178"/>
        <v>0.98604160552308051</v>
      </c>
      <c r="M2821" s="33">
        <f t="shared" si="179"/>
        <v>0.98406102316616584</v>
      </c>
    </row>
    <row r="2822" spans="1:13" ht="27.6">
      <c r="A2822" t="s">
        <v>164</v>
      </c>
      <c r="B2822" t="s">
        <v>242</v>
      </c>
      <c r="C2822" s="14" t="s">
        <v>244</v>
      </c>
      <c r="D2822" t="s">
        <v>465</v>
      </c>
      <c r="E2822" t="s">
        <v>483</v>
      </c>
      <c r="F2822" s="20">
        <v>2043</v>
      </c>
      <c r="G2822" s="20">
        <v>50</v>
      </c>
      <c r="H2822" s="11">
        <v>9568.5600672227301</v>
      </c>
      <c r="I2822" s="10">
        <v>4154283.11359363</v>
      </c>
      <c r="J2822" s="33">
        <f t="shared" si="176"/>
        <v>2.3032999450404625E-3</v>
      </c>
      <c r="K2822" s="33">
        <f t="shared" si="177"/>
        <v>2.3006493851240872E-3</v>
      </c>
      <c r="L2822" s="33">
        <f t="shared" si="178"/>
        <v>0.98406102316616584</v>
      </c>
      <c r="M2822" s="33">
        <f t="shared" si="179"/>
        <v>0.98179704377829402</v>
      </c>
    </row>
    <row r="2823" spans="1:13" ht="27.6">
      <c r="A2823" t="s">
        <v>164</v>
      </c>
      <c r="B2823" t="s">
        <v>242</v>
      </c>
      <c r="C2823" s="14" t="s">
        <v>244</v>
      </c>
      <c r="D2823" t="s">
        <v>465</v>
      </c>
      <c r="E2823" t="s">
        <v>483</v>
      </c>
      <c r="F2823" s="20">
        <v>2043</v>
      </c>
      <c r="G2823" s="20">
        <v>51</v>
      </c>
      <c r="H2823" s="11">
        <v>10502.336230658701</v>
      </c>
      <c r="I2823" s="10">
        <v>4175387.72170173</v>
      </c>
      <c r="J2823" s="33">
        <f t="shared" si="176"/>
        <v>2.5152960468970164E-3</v>
      </c>
      <c r="K2823" s="33">
        <f t="shared" si="177"/>
        <v>2.5121353403881885E-3</v>
      </c>
      <c r="L2823" s="33">
        <f t="shared" si="178"/>
        <v>0.98179704377829402</v>
      </c>
      <c r="M2823" s="33">
        <f t="shared" si="179"/>
        <v>0.97933063672752996</v>
      </c>
    </row>
    <row r="2824" spans="1:13" ht="27.6">
      <c r="A2824" t="s">
        <v>164</v>
      </c>
      <c r="B2824" t="s">
        <v>242</v>
      </c>
      <c r="C2824" s="14" t="s">
        <v>244</v>
      </c>
      <c r="D2824" t="s">
        <v>465</v>
      </c>
      <c r="E2824" t="s">
        <v>483</v>
      </c>
      <c r="F2824" s="20">
        <v>2043</v>
      </c>
      <c r="G2824" s="20">
        <v>52</v>
      </c>
      <c r="H2824" s="11">
        <v>11481.1989360103</v>
      </c>
      <c r="I2824" s="10">
        <v>4176378.5382762402</v>
      </c>
      <c r="J2824" s="33">
        <f t="shared" si="176"/>
        <v>2.7490800536363867E-3</v>
      </c>
      <c r="K2824" s="33">
        <f t="shared" si="177"/>
        <v>2.7453047933556629E-3</v>
      </c>
      <c r="L2824" s="33">
        <f t="shared" si="178"/>
        <v>0.97933063672752996</v>
      </c>
      <c r="M2824" s="33">
        <f t="shared" si="179"/>
        <v>0.97664207563624184</v>
      </c>
    </row>
    <row r="2825" spans="1:13" ht="27.6">
      <c r="A2825" t="s">
        <v>164</v>
      </c>
      <c r="B2825" t="s">
        <v>242</v>
      </c>
      <c r="C2825" s="14" t="s">
        <v>244</v>
      </c>
      <c r="D2825" t="s">
        <v>465</v>
      </c>
      <c r="E2825" t="s">
        <v>483</v>
      </c>
      <c r="F2825" s="20">
        <v>2043</v>
      </c>
      <c r="G2825" s="20">
        <v>53</v>
      </c>
      <c r="H2825" s="11">
        <v>16703.788955799198</v>
      </c>
      <c r="I2825" s="10">
        <v>6141253.1647900399</v>
      </c>
      <c r="J2825" s="33">
        <f t="shared" si="176"/>
        <v>2.7199316666454794E-3</v>
      </c>
      <c r="K2825" s="33">
        <f t="shared" si="177"/>
        <v>2.7162360039192368E-3</v>
      </c>
      <c r="L2825" s="33">
        <f t="shared" si="178"/>
        <v>0.97664207563624184</v>
      </c>
      <c r="M2825" s="33">
        <f t="shared" si="179"/>
        <v>0.97398928526745621</v>
      </c>
    </row>
    <row r="2826" spans="1:13" ht="27.6">
      <c r="A2826" t="s">
        <v>164</v>
      </c>
      <c r="B2826" t="s">
        <v>242</v>
      </c>
      <c r="C2826" s="14" t="s">
        <v>244</v>
      </c>
      <c r="D2826" t="s">
        <v>465</v>
      </c>
      <c r="E2826" t="s">
        <v>483</v>
      </c>
      <c r="F2826" s="20">
        <v>2043</v>
      </c>
      <c r="G2826" s="20">
        <v>54</v>
      </c>
      <c r="H2826" s="11">
        <v>13399.8752264994</v>
      </c>
      <c r="I2826" s="10">
        <v>4099732.37287868</v>
      </c>
      <c r="J2826" s="33">
        <f t="shared" si="176"/>
        <v>3.2684755998086054E-3</v>
      </c>
      <c r="K2826" s="33">
        <f t="shared" si="177"/>
        <v>3.2631399481674039E-3</v>
      </c>
      <c r="L2826" s="33">
        <f t="shared" si="178"/>
        <v>0.97398928526745621</v>
      </c>
      <c r="M2826" s="33">
        <f t="shared" si="179"/>
        <v>0.97081102192161295</v>
      </c>
    </row>
    <row r="2827" spans="1:13" ht="27.6">
      <c r="A2827" t="s">
        <v>164</v>
      </c>
      <c r="B2827" t="s">
        <v>242</v>
      </c>
      <c r="C2827" s="14" t="s">
        <v>244</v>
      </c>
      <c r="D2827" t="s">
        <v>465</v>
      </c>
      <c r="E2827" t="s">
        <v>483</v>
      </c>
      <c r="F2827" s="20">
        <v>2043</v>
      </c>
      <c r="G2827" s="20">
        <v>55</v>
      </c>
      <c r="H2827" s="11">
        <v>14287.833549491999</v>
      </c>
      <c r="I2827" s="10">
        <v>4062800.5793570001</v>
      </c>
      <c r="J2827" s="33">
        <f t="shared" si="176"/>
        <v>3.5167449817960954E-3</v>
      </c>
      <c r="K2827" s="33">
        <f t="shared" si="177"/>
        <v>3.5105684766817413E-3</v>
      </c>
      <c r="L2827" s="33">
        <f t="shared" si="178"/>
        <v>0.97081102192161295</v>
      </c>
      <c r="M2827" s="33">
        <f t="shared" si="179"/>
        <v>0.96740292335123979</v>
      </c>
    </row>
    <row r="2828" spans="1:13" ht="27.6">
      <c r="A2828" t="s">
        <v>164</v>
      </c>
      <c r="B2828" t="s">
        <v>242</v>
      </c>
      <c r="C2828" s="14" t="s">
        <v>244</v>
      </c>
      <c r="D2828" t="s">
        <v>465</v>
      </c>
      <c r="E2828" t="s">
        <v>483</v>
      </c>
      <c r="F2828" s="20">
        <v>2043</v>
      </c>
      <c r="G2828" s="20">
        <v>56</v>
      </c>
      <c r="H2828" s="11">
        <v>15001.414896632499</v>
      </c>
      <c r="I2828" s="10">
        <v>3915845.21141798</v>
      </c>
      <c r="J2828" s="33">
        <f t="shared" si="176"/>
        <v>3.8309519622713294E-3</v>
      </c>
      <c r="K2828" s="33">
        <f t="shared" si="177"/>
        <v>3.8236232274666548E-3</v>
      </c>
      <c r="L2828" s="33">
        <f t="shared" si="178"/>
        <v>0.96740292335123979</v>
      </c>
      <c r="M2828" s="33">
        <f t="shared" si="179"/>
        <v>0.96370393906319485</v>
      </c>
    </row>
    <row r="2829" spans="1:13" ht="27.6">
      <c r="A2829" t="s">
        <v>164</v>
      </c>
      <c r="B2829" t="s">
        <v>242</v>
      </c>
      <c r="C2829" s="14" t="s">
        <v>244</v>
      </c>
      <c r="D2829" t="s">
        <v>465</v>
      </c>
      <c r="E2829" t="s">
        <v>483</v>
      </c>
      <c r="F2829" s="20">
        <v>2043</v>
      </c>
      <c r="G2829" s="20">
        <v>57</v>
      </c>
      <c r="H2829" s="11">
        <v>16125.607063879999</v>
      </c>
      <c r="I2829" s="10">
        <v>3859419.3493022299</v>
      </c>
      <c r="J2829" s="33">
        <f t="shared" si="176"/>
        <v>4.1782469341652279E-3</v>
      </c>
      <c r="K2829" s="33">
        <f t="shared" si="177"/>
        <v>4.1695302048855298E-3</v>
      </c>
      <c r="L2829" s="33">
        <f t="shared" si="178"/>
        <v>0.96370393906319485</v>
      </c>
      <c r="M2829" s="33">
        <f t="shared" si="179"/>
        <v>0.9596857463807037</v>
      </c>
    </row>
    <row r="2830" spans="1:13" ht="27.6">
      <c r="A2830" t="s">
        <v>164</v>
      </c>
      <c r="B2830" t="s">
        <v>242</v>
      </c>
      <c r="C2830" s="14" t="s">
        <v>244</v>
      </c>
      <c r="D2830" t="s">
        <v>465</v>
      </c>
      <c r="E2830" t="s">
        <v>483</v>
      </c>
      <c r="F2830" s="20">
        <v>2043</v>
      </c>
      <c r="G2830" s="20">
        <v>58</v>
      </c>
      <c r="H2830" s="11">
        <v>17746.6191155058</v>
      </c>
      <c r="I2830" s="10">
        <v>3887673.24331094</v>
      </c>
      <c r="J2830" s="33">
        <f t="shared" si="176"/>
        <v>4.564843289245132E-3</v>
      </c>
      <c r="K2830" s="33">
        <f t="shared" si="177"/>
        <v>4.5544402275858875E-3</v>
      </c>
      <c r="L2830" s="33">
        <f t="shared" si="178"/>
        <v>0.9596857463807037</v>
      </c>
      <c r="M2830" s="33">
        <f t="shared" si="179"/>
        <v>0.95531491501154664</v>
      </c>
    </row>
    <row r="2831" spans="1:13" ht="27.6">
      <c r="A2831" t="s">
        <v>164</v>
      </c>
      <c r="B2831" t="s">
        <v>242</v>
      </c>
      <c r="C2831" s="14" t="s">
        <v>244</v>
      </c>
      <c r="D2831" t="s">
        <v>465</v>
      </c>
      <c r="E2831" t="s">
        <v>483</v>
      </c>
      <c r="F2831" s="20">
        <v>2043</v>
      </c>
      <c r="G2831" s="20">
        <v>59</v>
      </c>
      <c r="H2831" s="11">
        <v>19656.713099490102</v>
      </c>
      <c r="I2831" s="10">
        <v>3935848.38551861</v>
      </c>
      <c r="J2831" s="33">
        <f t="shared" si="176"/>
        <v>4.9942759918837724E-3</v>
      </c>
      <c r="K2831" s="33">
        <f t="shared" si="177"/>
        <v>4.981825331510592E-3</v>
      </c>
      <c r="L2831" s="33">
        <f t="shared" si="178"/>
        <v>0.95531491501154664</v>
      </c>
      <c r="M2831" s="33">
        <f t="shared" si="179"/>
        <v>0.95055570296837222</v>
      </c>
    </row>
    <row r="2832" spans="1:13" ht="27.6">
      <c r="A2832" t="s">
        <v>164</v>
      </c>
      <c r="B2832" t="s">
        <v>242</v>
      </c>
      <c r="C2832" s="14" t="s">
        <v>244</v>
      </c>
      <c r="D2832" t="s">
        <v>465</v>
      </c>
      <c r="E2832" t="s">
        <v>483</v>
      </c>
      <c r="F2832" s="20">
        <v>2043</v>
      </c>
      <c r="G2832" s="20">
        <v>60</v>
      </c>
      <c r="H2832" s="11">
        <v>21057.365387387901</v>
      </c>
      <c r="I2832" s="10">
        <v>3881322.1916270698</v>
      </c>
      <c r="J2832" s="33">
        <f t="shared" si="176"/>
        <v>5.4253072400981348E-3</v>
      </c>
      <c r="K2832" s="33">
        <f t="shared" si="177"/>
        <v>5.4106168394257859E-3</v>
      </c>
      <c r="L2832" s="33">
        <f t="shared" si="178"/>
        <v>0.95055570296837222</v>
      </c>
      <c r="M2832" s="33">
        <f t="shared" si="179"/>
        <v>0.94541261027507928</v>
      </c>
    </row>
    <row r="2833" spans="1:13" ht="27.6">
      <c r="A2833" t="s">
        <v>164</v>
      </c>
      <c r="B2833" t="s">
        <v>242</v>
      </c>
      <c r="C2833" s="14" t="s">
        <v>244</v>
      </c>
      <c r="D2833" t="s">
        <v>465</v>
      </c>
      <c r="E2833" t="s">
        <v>483</v>
      </c>
      <c r="F2833" s="20">
        <v>2043</v>
      </c>
      <c r="G2833" s="20">
        <v>61</v>
      </c>
      <c r="H2833" s="11">
        <v>22106.571047024601</v>
      </c>
      <c r="I2833" s="10">
        <v>3722740.15450902</v>
      </c>
      <c r="J2833" s="33">
        <f t="shared" si="176"/>
        <v>5.9382525047440935E-3</v>
      </c>
      <c r="K2833" s="33">
        <f t="shared" si="177"/>
        <v>5.9206559315334584E-3</v>
      </c>
      <c r="L2833" s="33">
        <f t="shared" si="178"/>
        <v>0.94541261027507928</v>
      </c>
      <c r="M2833" s="33">
        <f t="shared" si="179"/>
        <v>0.93981514749630757</v>
      </c>
    </row>
    <row r="2834" spans="1:13" ht="27.6">
      <c r="A2834" t="s">
        <v>164</v>
      </c>
      <c r="B2834" t="s">
        <v>242</v>
      </c>
      <c r="C2834" s="14" t="s">
        <v>244</v>
      </c>
      <c r="D2834" t="s">
        <v>465</v>
      </c>
      <c r="E2834" t="s">
        <v>483</v>
      </c>
      <c r="F2834" s="20">
        <v>2043</v>
      </c>
      <c r="G2834" s="20">
        <v>62</v>
      </c>
      <c r="H2834" s="11">
        <v>23584.496118397201</v>
      </c>
      <c r="I2834" s="10">
        <v>3619540.2121874401</v>
      </c>
      <c r="J2834" s="33">
        <f t="shared" si="176"/>
        <v>6.5158817793998479E-3</v>
      </c>
      <c r="K2834" s="33">
        <f t="shared" si="177"/>
        <v>6.4946994538651603E-3</v>
      </c>
      <c r="L2834" s="33">
        <f t="shared" si="178"/>
        <v>0.93981514749630757</v>
      </c>
      <c r="M2834" s="33">
        <f t="shared" si="179"/>
        <v>0.93371133057112909</v>
      </c>
    </row>
    <row r="2835" spans="1:13" ht="27.6">
      <c r="A2835" t="s">
        <v>164</v>
      </c>
      <c r="B2835" t="s">
        <v>242</v>
      </c>
      <c r="C2835" s="14" t="s">
        <v>244</v>
      </c>
      <c r="D2835" t="s">
        <v>465</v>
      </c>
      <c r="E2835" t="s">
        <v>483</v>
      </c>
      <c r="F2835" s="20">
        <v>2043</v>
      </c>
      <c r="G2835" s="20">
        <v>63</v>
      </c>
      <c r="H2835" s="11">
        <v>25229.7605830713</v>
      </c>
      <c r="I2835" s="10">
        <v>3528477.2076554201</v>
      </c>
      <c r="J2835" s="33">
        <f t="shared" si="176"/>
        <v>7.1503255082199634E-3</v>
      </c>
      <c r="K2835" s="33">
        <f t="shared" si="177"/>
        <v>7.1248227513226459E-3</v>
      </c>
      <c r="L2835" s="33">
        <f t="shared" si="178"/>
        <v>0.93371133057112909</v>
      </c>
      <c r="M2835" s="33">
        <f t="shared" si="179"/>
        <v>0.92705880283990816</v>
      </c>
    </row>
    <row r="2836" spans="1:13" ht="27.6">
      <c r="A2836" t="s">
        <v>164</v>
      </c>
      <c r="B2836" t="s">
        <v>242</v>
      </c>
      <c r="C2836" s="14" t="s">
        <v>244</v>
      </c>
      <c r="D2836" t="s">
        <v>465</v>
      </c>
      <c r="E2836" t="s">
        <v>483</v>
      </c>
      <c r="F2836" s="20">
        <v>2043</v>
      </c>
      <c r="G2836" s="20">
        <v>64</v>
      </c>
      <c r="H2836" s="11">
        <v>26912.672860958199</v>
      </c>
      <c r="I2836" s="10">
        <v>3430457.4168437901</v>
      </c>
      <c r="J2836" s="33">
        <f t="shared" si="176"/>
        <v>7.845214089763965E-3</v>
      </c>
      <c r="K2836" s="33">
        <f t="shared" si="177"/>
        <v>7.8145207155183583E-3</v>
      </c>
      <c r="L2836" s="33">
        <f t="shared" si="178"/>
        <v>0.92705880283990816</v>
      </c>
      <c r="M2836" s="33">
        <f t="shared" si="179"/>
        <v>0.91981428262061204</v>
      </c>
    </row>
    <row r="2837" spans="1:13" ht="27.6">
      <c r="A2837" t="s">
        <v>164</v>
      </c>
      <c r="B2837" t="s">
        <v>242</v>
      </c>
      <c r="C2837" s="14" t="s">
        <v>244</v>
      </c>
      <c r="D2837" t="s">
        <v>465</v>
      </c>
      <c r="E2837" t="s">
        <v>483</v>
      </c>
      <c r="F2837" s="20">
        <v>2043</v>
      </c>
      <c r="G2837" s="20">
        <v>65</v>
      </c>
      <c r="H2837" s="11">
        <v>27255.910532275098</v>
      </c>
      <c r="I2837" s="10">
        <v>3313575.8559016101</v>
      </c>
      <c r="J2837" s="33">
        <f t="shared" si="176"/>
        <v>8.2255278640237673E-3</v>
      </c>
      <c r="K2837" s="33">
        <f t="shared" si="177"/>
        <v>8.1917907748634278E-3</v>
      </c>
      <c r="L2837" s="33">
        <f t="shared" si="178"/>
        <v>0.91981428262061204</v>
      </c>
      <c r="M2837" s="33">
        <f t="shared" si="179"/>
        <v>0.91227935646565295</v>
      </c>
    </row>
    <row r="2838" spans="1:13" ht="27.6">
      <c r="A2838" t="s">
        <v>164</v>
      </c>
      <c r="B2838" t="s">
        <v>242</v>
      </c>
      <c r="C2838" s="14" t="s">
        <v>244</v>
      </c>
      <c r="D2838" t="s">
        <v>465</v>
      </c>
      <c r="E2838" t="s">
        <v>483</v>
      </c>
      <c r="F2838" s="20">
        <v>2043</v>
      </c>
      <c r="G2838" s="20">
        <v>66</v>
      </c>
      <c r="H2838" s="11">
        <v>28925.9628463675</v>
      </c>
      <c r="I2838" s="10">
        <v>3209421.4412004598</v>
      </c>
      <c r="J2838" s="33">
        <f t="shared" si="176"/>
        <v>9.0128278184456699E-3</v>
      </c>
      <c r="K2838" s="33">
        <f t="shared" si="177"/>
        <v>8.9723340316286704E-3</v>
      </c>
      <c r="L2838" s="33">
        <f t="shared" si="178"/>
        <v>0.91227935646565295</v>
      </c>
      <c r="M2838" s="33">
        <f t="shared" si="179"/>
        <v>0.90409408134928382</v>
      </c>
    </row>
    <row r="2839" spans="1:13" ht="27.6">
      <c r="A2839" t="s">
        <v>164</v>
      </c>
      <c r="B2839" t="s">
        <v>242</v>
      </c>
      <c r="C2839" s="14" t="s">
        <v>244</v>
      </c>
      <c r="D2839" t="s">
        <v>465</v>
      </c>
      <c r="E2839" t="s">
        <v>483</v>
      </c>
      <c r="F2839" s="20">
        <v>2043</v>
      </c>
      <c r="G2839" s="20">
        <v>67</v>
      </c>
      <c r="H2839" s="11">
        <v>30615.961363566701</v>
      </c>
      <c r="I2839" s="10">
        <v>3093300.63515615</v>
      </c>
      <c r="J2839" s="33">
        <f t="shared" si="176"/>
        <v>9.897505924774494E-3</v>
      </c>
      <c r="K2839" s="33">
        <f t="shared" si="177"/>
        <v>9.8486868082626744E-3</v>
      </c>
      <c r="L2839" s="33">
        <f t="shared" si="178"/>
        <v>0.90409408134928382</v>
      </c>
      <c r="M2839" s="33">
        <f t="shared" si="179"/>
        <v>0.89518994189687073</v>
      </c>
    </row>
    <row r="2840" spans="1:13" ht="27.6">
      <c r="A2840" t="s">
        <v>164</v>
      </c>
      <c r="B2840" t="s">
        <v>242</v>
      </c>
      <c r="C2840" s="14" t="s">
        <v>244</v>
      </c>
      <c r="D2840" t="s">
        <v>465</v>
      </c>
      <c r="E2840" t="s">
        <v>483</v>
      </c>
      <c r="F2840" s="20">
        <v>2043</v>
      </c>
      <c r="G2840" s="20">
        <v>68</v>
      </c>
      <c r="H2840" s="11">
        <v>32352.595149063</v>
      </c>
      <c r="I2840" s="10">
        <v>2974677.48956567</v>
      </c>
      <c r="J2840" s="33">
        <f t="shared" si="176"/>
        <v>1.0876000932049535E-2</v>
      </c>
      <c r="K2840" s="33">
        <f t="shared" si="177"/>
        <v>1.0817071067820927E-2</v>
      </c>
      <c r="L2840" s="33">
        <f t="shared" si="178"/>
        <v>0.89518994189687073</v>
      </c>
      <c r="M2840" s="33">
        <f t="shared" si="179"/>
        <v>0.88550660867617381</v>
      </c>
    </row>
    <row r="2841" spans="1:13" ht="27.6">
      <c r="A2841" t="s">
        <v>164</v>
      </c>
      <c r="B2841" t="s">
        <v>242</v>
      </c>
      <c r="C2841" s="14" t="s">
        <v>244</v>
      </c>
      <c r="D2841" t="s">
        <v>465</v>
      </c>
      <c r="E2841" t="s">
        <v>483</v>
      </c>
      <c r="F2841" s="20">
        <v>2043</v>
      </c>
      <c r="G2841" s="20">
        <v>69</v>
      </c>
      <c r="H2841" s="11">
        <v>33878.837775847103</v>
      </c>
      <c r="I2841" s="10">
        <v>2832118.8508383799</v>
      </c>
      <c r="J2841" s="33">
        <f t="shared" si="176"/>
        <v>1.19623644204826E-2</v>
      </c>
      <c r="K2841" s="33">
        <f t="shared" si="177"/>
        <v>1.189109978677183E-2</v>
      </c>
      <c r="L2841" s="33">
        <f t="shared" si="178"/>
        <v>0.88550660867617381</v>
      </c>
      <c r="M2841" s="33">
        <f t="shared" si="179"/>
        <v>0.87497696123055957</v>
      </c>
    </row>
    <row r="2842" spans="1:13" ht="27.6">
      <c r="A2842" t="s">
        <v>164</v>
      </c>
      <c r="B2842" t="s">
        <v>242</v>
      </c>
      <c r="C2842" s="14" t="s">
        <v>244</v>
      </c>
      <c r="D2842" t="s">
        <v>465</v>
      </c>
      <c r="E2842" t="s">
        <v>483</v>
      </c>
      <c r="F2842" s="20">
        <v>2044</v>
      </c>
      <c r="G2842" s="20">
        <v>30</v>
      </c>
      <c r="H2842" s="11">
        <v>750.99859116293203</v>
      </c>
      <c r="I2842" s="10">
        <v>4714189.1760848202</v>
      </c>
      <c r="J2842" s="33">
        <f t="shared" si="176"/>
        <v>1.5930599369511168E-4</v>
      </c>
      <c r="K2842" s="33">
        <f t="shared" si="177"/>
        <v>1.5929330516906148E-4</v>
      </c>
      <c r="L2842" s="33">
        <f t="shared" si="178"/>
        <v>1</v>
      </c>
      <c r="M2842" s="33">
        <f t="shared" si="179"/>
        <v>0.99984070669483094</v>
      </c>
    </row>
    <row r="2843" spans="1:13" ht="27.6">
      <c r="A2843" t="s">
        <v>164</v>
      </c>
      <c r="B2843" t="s">
        <v>242</v>
      </c>
      <c r="C2843" s="14" t="s">
        <v>244</v>
      </c>
      <c r="D2843" t="s">
        <v>465</v>
      </c>
      <c r="E2843" t="s">
        <v>483</v>
      </c>
      <c r="F2843" s="20">
        <v>2044</v>
      </c>
      <c r="G2843" s="20">
        <v>31</v>
      </c>
      <c r="H2843" s="11">
        <v>991.65470732303595</v>
      </c>
      <c r="I2843" s="10">
        <v>4782350.7381476099</v>
      </c>
      <c r="J2843" s="33">
        <f t="shared" si="176"/>
        <v>2.0735716839270186E-4</v>
      </c>
      <c r="K2843" s="33">
        <f t="shared" si="177"/>
        <v>2.0733567138098152E-4</v>
      </c>
      <c r="L2843" s="33">
        <f t="shared" si="178"/>
        <v>0.99984070669483094</v>
      </c>
      <c r="M2843" s="33">
        <f t="shared" si="179"/>
        <v>0.99963340405063428</v>
      </c>
    </row>
    <row r="2844" spans="1:13" ht="27.6">
      <c r="A2844" t="s">
        <v>164</v>
      </c>
      <c r="B2844" t="s">
        <v>242</v>
      </c>
      <c r="C2844" s="14" t="s">
        <v>244</v>
      </c>
      <c r="D2844" t="s">
        <v>465</v>
      </c>
      <c r="E2844" t="s">
        <v>483</v>
      </c>
      <c r="F2844" s="20">
        <v>2044</v>
      </c>
      <c r="G2844" s="20">
        <v>32</v>
      </c>
      <c r="H2844" s="11">
        <v>1114.17162636683</v>
      </c>
      <c r="I2844" s="10">
        <v>4895261.7480148496</v>
      </c>
      <c r="J2844" s="33">
        <f t="shared" si="176"/>
        <v>2.2760205352015227E-4</v>
      </c>
      <c r="K2844" s="33">
        <f t="shared" si="177"/>
        <v>2.2757615413770971E-4</v>
      </c>
      <c r="L2844" s="33">
        <f t="shared" si="178"/>
        <v>0.99963340405063428</v>
      </c>
      <c r="M2844" s="33">
        <f t="shared" si="179"/>
        <v>0.9994059113249929</v>
      </c>
    </row>
    <row r="2845" spans="1:13" ht="27.6">
      <c r="A2845" t="s">
        <v>164</v>
      </c>
      <c r="B2845" t="s">
        <v>242</v>
      </c>
      <c r="C2845" s="14" t="s">
        <v>244</v>
      </c>
      <c r="D2845" t="s">
        <v>465</v>
      </c>
      <c r="E2845" t="s">
        <v>483</v>
      </c>
      <c r="F2845" s="20">
        <v>2044</v>
      </c>
      <c r="G2845" s="20">
        <v>33</v>
      </c>
      <c r="H2845" s="11">
        <v>1173.0136580846099</v>
      </c>
      <c r="I2845" s="10">
        <v>4867043.5674360199</v>
      </c>
      <c r="J2845" s="33">
        <f t="shared" si="176"/>
        <v>2.4101153848979387E-4</v>
      </c>
      <c r="K2845" s="33">
        <f t="shared" si="177"/>
        <v>2.4098249754211931E-4</v>
      </c>
      <c r="L2845" s="33">
        <f t="shared" si="178"/>
        <v>0.9994059113249929</v>
      </c>
      <c r="M2845" s="33">
        <f t="shared" si="179"/>
        <v>0.99916507199242344</v>
      </c>
    </row>
    <row r="2846" spans="1:13" ht="27.6">
      <c r="A2846" t="s">
        <v>164</v>
      </c>
      <c r="B2846" t="s">
        <v>242</v>
      </c>
      <c r="C2846" s="14" t="s">
        <v>244</v>
      </c>
      <c r="D2846" t="s">
        <v>465</v>
      </c>
      <c r="E2846" t="s">
        <v>483</v>
      </c>
      <c r="F2846" s="20">
        <v>2044</v>
      </c>
      <c r="G2846" s="20">
        <v>34</v>
      </c>
      <c r="H2846" s="11">
        <v>1215.12363811463</v>
      </c>
      <c r="I2846" s="10">
        <v>4733134.7625886304</v>
      </c>
      <c r="J2846" s="33">
        <f t="shared" si="176"/>
        <v>2.5672703167447077E-4</v>
      </c>
      <c r="K2846" s="33">
        <f t="shared" si="177"/>
        <v>2.5669408010997596E-4</v>
      </c>
      <c r="L2846" s="33">
        <f t="shared" si="178"/>
        <v>0.99916507199242344</v>
      </c>
      <c r="M2846" s="33">
        <f t="shared" si="179"/>
        <v>0.99890859223339035</v>
      </c>
    </row>
    <row r="2847" spans="1:13" ht="27.6">
      <c r="A2847" t="s">
        <v>164</v>
      </c>
      <c r="B2847" t="s">
        <v>242</v>
      </c>
      <c r="C2847" s="14" t="s">
        <v>244</v>
      </c>
      <c r="D2847" t="s">
        <v>465</v>
      </c>
      <c r="E2847" t="s">
        <v>483</v>
      </c>
      <c r="F2847" s="20">
        <v>2044</v>
      </c>
      <c r="G2847" s="20">
        <v>35</v>
      </c>
      <c r="H2847" s="11">
        <v>1575.2050888830199</v>
      </c>
      <c r="I2847" s="10">
        <v>4661896.04424264</v>
      </c>
      <c r="J2847" s="33">
        <f t="shared" si="176"/>
        <v>3.3788936388411546E-4</v>
      </c>
      <c r="K2847" s="33">
        <f t="shared" si="177"/>
        <v>3.3783228570183343E-4</v>
      </c>
      <c r="L2847" s="33">
        <f t="shared" si="178"/>
        <v>0.99890859223339035</v>
      </c>
      <c r="M2847" s="33">
        <f t="shared" si="179"/>
        <v>0.99857112866046893</v>
      </c>
    </row>
    <row r="2848" spans="1:13" ht="27.6">
      <c r="A2848" t="s">
        <v>164</v>
      </c>
      <c r="B2848" t="s">
        <v>242</v>
      </c>
      <c r="C2848" s="14" t="s">
        <v>244</v>
      </c>
      <c r="D2848" t="s">
        <v>465</v>
      </c>
      <c r="E2848" t="s">
        <v>483</v>
      </c>
      <c r="F2848" s="20">
        <v>2044</v>
      </c>
      <c r="G2848" s="20">
        <v>36</v>
      </c>
      <c r="H2848" s="11">
        <v>1832.6414343474</v>
      </c>
      <c r="I2848" s="10">
        <v>4618115.0046053203</v>
      </c>
      <c r="J2848" s="33">
        <f t="shared" si="176"/>
        <v>3.9683754789991937E-4</v>
      </c>
      <c r="K2848" s="33">
        <f t="shared" si="177"/>
        <v>3.9675881829481785E-4</v>
      </c>
      <c r="L2848" s="33">
        <f t="shared" si="178"/>
        <v>0.99857112866046893</v>
      </c>
      <c r="M2848" s="33">
        <f t="shared" si="179"/>
        <v>0.99817493675947833</v>
      </c>
    </row>
    <row r="2849" spans="1:13" ht="27.6">
      <c r="A2849" t="s">
        <v>164</v>
      </c>
      <c r="B2849" t="s">
        <v>242</v>
      </c>
      <c r="C2849" s="14" t="s">
        <v>244</v>
      </c>
      <c r="D2849" t="s">
        <v>465</v>
      </c>
      <c r="E2849" t="s">
        <v>483</v>
      </c>
      <c r="F2849" s="20">
        <v>2044</v>
      </c>
      <c r="G2849" s="20">
        <v>37</v>
      </c>
      <c r="H2849" s="11">
        <v>2039.55109465498</v>
      </c>
      <c r="I2849" s="10">
        <v>4642339.8933764901</v>
      </c>
      <c r="J2849" s="33">
        <f t="shared" si="176"/>
        <v>4.3933687353761672E-4</v>
      </c>
      <c r="K2849" s="33">
        <f t="shared" si="177"/>
        <v>4.3924037922504766E-4</v>
      </c>
      <c r="L2849" s="33">
        <f t="shared" si="178"/>
        <v>0.99817493675947833</v>
      </c>
      <c r="M2849" s="33">
        <f t="shared" si="179"/>
        <v>0.99773649802172315</v>
      </c>
    </row>
    <row r="2850" spans="1:13" ht="27.6">
      <c r="A2850" t="s">
        <v>164</v>
      </c>
      <c r="B2850" t="s">
        <v>242</v>
      </c>
      <c r="C2850" s="14" t="s">
        <v>244</v>
      </c>
      <c r="D2850" t="s">
        <v>465</v>
      </c>
      <c r="E2850" t="s">
        <v>483</v>
      </c>
      <c r="F2850" s="20">
        <v>2044</v>
      </c>
      <c r="G2850" s="20">
        <v>38</v>
      </c>
      <c r="H2850" s="11">
        <v>2158.8744090624</v>
      </c>
      <c r="I2850" s="10">
        <v>4558008.6519750096</v>
      </c>
      <c r="J2850" s="33">
        <f t="shared" si="176"/>
        <v>4.7364421042223081E-4</v>
      </c>
      <c r="K2850" s="33">
        <f t="shared" si="177"/>
        <v>4.7353205871059068E-4</v>
      </c>
      <c r="L2850" s="33">
        <f t="shared" si="178"/>
        <v>0.99773649802172315</v>
      </c>
      <c r="M2850" s="33">
        <f t="shared" si="179"/>
        <v>0.99726403780376427</v>
      </c>
    </row>
    <row r="2851" spans="1:13" ht="27.6">
      <c r="A2851" t="s">
        <v>164</v>
      </c>
      <c r="B2851" t="s">
        <v>242</v>
      </c>
      <c r="C2851" s="14" t="s">
        <v>244</v>
      </c>
      <c r="D2851" t="s">
        <v>465</v>
      </c>
      <c r="E2851" t="s">
        <v>483</v>
      </c>
      <c r="F2851" s="20">
        <v>2044</v>
      </c>
      <c r="G2851" s="20">
        <v>39</v>
      </c>
      <c r="H2851" s="11">
        <v>2301.6184215264402</v>
      </c>
      <c r="I2851" s="10">
        <v>4495132.2686491199</v>
      </c>
      <c r="J2851" s="33">
        <f t="shared" si="176"/>
        <v>5.1202462663420668E-4</v>
      </c>
      <c r="K2851" s="33">
        <f t="shared" si="177"/>
        <v>5.1189356439507172E-4</v>
      </c>
      <c r="L2851" s="33">
        <f t="shared" si="178"/>
        <v>0.99726403780376427</v>
      </c>
      <c r="M2851" s="33">
        <f t="shared" si="179"/>
        <v>0.99675354476080991</v>
      </c>
    </row>
    <row r="2852" spans="1:13" ht="27.6">
      <c r="A2852" t="s">
        <v>164</v>
      </c>
      <c r="B2852" t="s">
        <v>242</v>
      </c>
      <c r="C2852" s="14" t="s">
        <v>244</v>
      </c>
      <c r="D2852" t="s">
        <v>465</v>
      </c>
      <c r="E2852" t="s">
        <v>483</v>
      </c>
      <c r="F2852" s="20">
        <v>2044</v>
      </c>
      <c r="G2852" s="20">
        <v>40</v>
      </c>
      <c r="H2852" s="11">
        <v>3007.4875765045599</v>
      </c>
      <c r="I2852" s="10">
        <v>4364932.7038145997</v>
      </c>
      <c r="J2852" s="33">
        <f t="shared" si="176"/>
        <v>6.8901121290512865E-4</v>
      </c>
      <c r="K2852" s="33">
        <f t="shared" si="177"/>
        <v>6.887738991864234E-4</v>
      </c>
      <c r="L2852" s="33">
        <f t="shared" si="178"/>
        <v>0.99675354476080991</v>
      </c>
      <c r="M2852" s="33">
        <f t="shared" si="179"/>
        <v>0.99606700693525707</v>
      </c>
    </row>
    <row r="2853" spans="1:13" ht="27.6">
      <c r="A2853" t="s">
        <v>164</v>
      </c>
      <c r="B2853" t="s">
        <v>242</v>
      </c>
      <c r="C2853" s="14" t="s">
        <v>244</v>
      </c>
      <c r="D2853" t="s">
        <v>465</v>
      </c>
      <c r="E2853" t="s">
        <v>483</v>
      </c>
      <c r="F2853" s="20">
        <v>2044</v>
      </c>
      <c r="G2853" s="20">
        <v>41</v>
      </c>
      <c r="H2853" s="11">
        <v>3336.93308311802</v>
      </c>
      <c r="I2853" s="10">
        <v>4296150.8524543997</v>
      </c>
      <c r="J2853" s="33">
        <f t="shared" si="176"/>
        <v>7.7672623651276666E-4</v>
      </c>
      <c r="K2853" s="33">
        <f t="shared" si="177"/>
        <v>7.7642466277461075E-4</v>
      </c>
      <c r="L2853" s="33">
        <f t="shared" si="178"/>
        <v>0.99606700693525707</v>
      </c>
      <c r="M2853" s="33">
        <f t="shared" si="179"/>
        <v>0.99529363594529641</v>
      </c>
    </row>
    <row r="2854" spans="1:13" ht="27.6">
      <c r="A2854" t="s">
        <v>164</v>
      </c>
      <c r="B2854" t="s">
        <v>242</v>
      </c>
      <c r="C2854" s="14" t="s">
        <v>244</v>
      </c>
      <c r="D2854" t="s">
        <v>465</v>
      </c>
      <c r="E2854" t="s">
        <v>483</v>
      </c>
      <c r="F2854" s="20">
        <v>2044</v>
      </c>
      <c r="G2854" s="20">
        <v>42</v>
      </c>
      <c r="H2854" s="11">
        <v>3750.3267485291299</v>
      </c>
      <c r="I2854" s="10">
        <v>4269306.5033961702</v>
      </c>
      <c r="J2854" s="33">
        <f t="shared" si="176"/>
        <v>8.7843933096529853E-4</v>
      </c>
      <c r="K2854" s="33">
        <f t="shared" si="177"/>
        <v>8.7805361608683796E-4</v>
      </c>
      <c r="L2854" s="33">
        <f t="shared" si="178"/>
        <v>0.99529363594529641</v>
      </c>
      <c r="M2854" s="33">
        <f t="shared" si="179"/>
        <v>0.99441971476918645</v>
      </c>
    </row>
    <row r="2855" spans="1:13" ht="27.6">
      <c r="A2855" t="s">
        <v>164</v>
      </c>
      <c r="B2855" t="s">
        <v>242</v>
      </c>
      <c r="C2855" s="14" t="s">
        <v>244</v>
      </c>
      <c r="D2855" t="s">
        <v>465</v>
      </c>
      <c r="E2855" t="s">
        <v>483</v>
      </c>
      <c r="F2855" s="20">
        <v>2044</v>
      </c>
      <c r="G2855" s="20">
        <v>43</v>
      </c>
      <c r="H2855" s="11">
        <v>4052.4784257739602</v>
      </c>
      <c r="I2855" s="10">
        <v>4244700.6025088597</v>
      </c>
      <c r="J2855" s="33">
        <f t="shared" si="176"/>
        <v>9.5471478562674471E-4</v>
      </c>
      <c r="K2855" s="33">
        <f t="shared" si="177"/>
        <v>9.5425919046510099E-4</v>
      </c>
      <c r="L2855" s="33">
        <f t="shared" si="178"/>
        <v>0.99441971476918645</v>
      </c>
      <c r="M2855" s="33">
        <f t="shared" si="179"/>
        <v>0.9934707806171883</v>
      </c>
    </row>
    <row r="2856" spans="1:13" ht="27.6">
      <c r="A2856" t="s">
        <v>164</v>
      </c>
      <c r="B2856" t="s">
        <v>242</v>
      </c>
      <c r="C2856" s="14" t="s">
        <v>244</v>
      </c>
      <c r="D2856" t="s">
        <v>465</v>
      </c>
      <c r="E2856" t="s">
        <v>483</v>
      </c>
      <c r="F2856" s="20">
        <v>2044</v>
      </c>
      <c r="G2856" s="20">
        <v>44</v>
      </c>
      <c r="H2856" s="11">
        <v>4389.58454590776</v>
      </c>
      <c r="I2856" s="10">
        <v>4219229.4016385004</v>
      </c>
      <c r="J2856" s="33">
        <f t="shared" si="176"/>
        <v>1.040375890489174E-3</v>
      </c>
      <c r="K2856" s="33">
        <f t="shared" si="177"/>
        <v>1.0398348871243357E-3</v>
      </c>
      <c r="L2856" s="33">
        <f t="shared" si="178"/>
        <v>0.9934707806171883</v>
      </c>
      <c r="M2856" s="33">
        <f t="shared" si="179"/>
        <v>0.99243773504016386</v>
      </c>
    </row>
    <row r="2857" spans="1:13" ht="27.6">
      <c r="A2857" t="s">
        <v>164</v>
      </c>
      <c r="B2857" t="s">
        <v>242</v>
      </c>
      <c r="C2857" s="14" t="s">
        <v>244</v>
      </c>
      <c r="D2857" t="s">
        <v>465</v>
      </c>
      <c r="E2857" t="s">
        <v>483</v>
      </c>
      <c r="F2857" s="20">
        <v>2044</v>
      </c>
      <c r="G2857" s="20">
        <v>45</v>
      </c>
      <c r="H2857" s="11">
        <v>5653.6089493490399</v>
      </c>
      <c r="I2857" s="10">
        <v>4231924.7941732304</v>
      </c>
      <c r="J2857" s="33">
        <f t="shared" si="176"/>
        <v>1.3359426795895026E-3</v>
      </c>
      <c r="K2857" s="33">
        <f t="shared" si="177"/>
        <v>1.3350507054209482E-3</v>
      </c>
      <c r="L2857" s="33">
        <f t="shared" si="178"/>
        <v>0.99243773504016386</v>
      </c>
      <c r="M2857" s="33">
        <f t="shared" si="179"/>
        <v>0.99111278034191208</v>
      </c>
    </row>
    <row r="2858" spans="1:13" ht="27.6">
      <c r="A2858" t="s">
        <v>164</v>
      </c>
      <c r="B2858" t="s">
        <v>242</v>
      </c>
      <c r="C2858" s="14" t="s">
        <v>244</v>
      </c>
      <c r="D2858" t="s">
        <v>465</v>
      </c>
      <c r="E2858" t="s">
        <v>483</v>
      </c>
      <c r="F2858" s="20">
        <v>2044</v>
      </c>
      <c r="G2858" s="20">
        <v>46</v>
      </c>
      <c r="H2858" s="11">
        <v>6326.5909138385696</v>
      </c>
      <c r="I2858" s="10">
        <v>4281051.9403258003</v>
      </c>
      <c r="J2858" s="33">
        <f t="shared" si="176"/>
        <v>1.4778122298037565E-3</v>
      </c>
      <c r="K2858" s="33">
        <f t="shared" si="177"/>
        <v>1.4767208030179724E-3</v>
      </c>
      <c r="L2858" s="33">
        <f t="shared" si="178"/>
        <v>0.99111278034191208</v>
      </c>
      <c r="M2858" s="33">
        <f t="shared" si="179"/>
        <v>0.98964918348104425</v>
      </c>
    </row>
    <row r="2859" spans="1:13" ht="27.6">
      <c r="A2859" t="s">
        <v>164</v>
      </c>
      <c r="B2859" t="s">
        <v>242</v>
      </c>
      <c r="C2859" s="14" t="s">
        <v>244</v>
      </c>
      <c r="D2859" t="s">
        <v>465</v>
      </c>
      <c r="E2859" t="s">
        <v>483</v>
      </c>
      <c r="F2859" s="20">
        <v>2044</v>
      </c>
      <c r="G2859" s="20">
        <v>47</v>
      </c>
      <c r="H2859" s="11">
        <v>7320.7868338978797</v>
      </c>
      <c r="I2859" s="10">
        <v>4404387.2718817201</v>
      </c>
      <c r="J2859" s="33">
        <f t="shared" si="176"/>
        <v>1.6621578398963459E-3</v>
      </c>
      <c r="K2859" s="33">
        <f t="shared" si="177"/>
        <v>1.660777220595655E-3</v>
      </c>
      <c r="L2859" s="33">
        <f t="shared" si="178"/>
        <v>0.98964918348104425</v>
      </c>
      <c r="M2859" s="33">
        <f t="shared" si="179"/>
        <v>0.98800559666073784</v>
      </c>
    </row>
    <row r="2860" spans="1:13" ht="27.6">
      <c r="A2860" t="s">
        <v>164</v>
      </c>
      <c r="B2860" t="s">
        <v>242</v>
      </c>
      <c r="C2860" s="14" t="s">
        <v>244</v>
      </c>
      <c r="D2860" t="s">
        <v>465</v>
      </c>
      <c r="E2860" t="s">
        <v>483</v>
      </c>
      <c r="F2860" s="20">
        <v>2044</v>
      </c>
      <c r="G2860" s="20">
        <v>48</v>
      </c>
      <c r="H2860" s="11">
        <v>7924.5418101719897</v>
      </c>
      <c r="I2860" s="10">
        <v>4351707.7481029397</v>
      </c>
      <c r="J2860" s="33">
        <f t="shared" si="176"/>
        <v>1.8210188433785729E-3</v>
      </c>
      <c r="K2860" s="33">
        <f t="shared" si="177"/>
        <v>1.8193617945562179E-3</v>
      </c>
      <c r="L2860" s="33">
        <f t="shared" si="178"/>
        <v>0.98800559666073784</v>
      </c>
      <c r="M2860" s="33">
        <f t="shared" si="179"/>
        <v>0.98620805702536563</v>
      </c>
    </row>
    <row r="2861" spans="1:13" ht="27.6">
      <c r="A2861" t="s">
        <v>164</v>
      </c>
      <c r="B2861" t="s">
        <v>242</v>
      </c>
      <c r="C2861" s="14" t="s">
        <v>244</v>
      </c>
      <c r="D2861" t="s">
        <v>465</v>
      </c>
      <c r="E2861" t="s">
        <v>483</v>
      </c>
      <c r="F2861" s="20">
        <v>2044</v>
      </c>
      <c r="G2861" s="20">
        <v>49</v>
      </c>
      <c r="H2861" s="11">
        <v>8522.7936308401604</v>
      </c>
      <c r="I2861" s="10">
        <v>4268868.8232758502</v>
      </c>
      <c r="J2861" s="33">
        <f t="shared" si="176"/>
        <v>1.9964993031338753E-3</v>
      </c>
      <c r="K2861" s="33">
        <f t="shared" si="177"/>
        <v>1.9945076240825976E-3</v>
      </c>
      <c r="L2861" s="33">
        <f t="shared" si="178"/>
        <v>0.98620805702536563</v>
      </c>
      <c r="M2861" s="33">
        <f t="shared" si="179"/>
        <v>0.98424105753669688</v>
      </c>
    </row>
    <row r="2862" spans="1:13" ht="27.6">
      <c r="A2862" t="s">
        <v>164</v>
      </c>
      <c r="B2862" t="s">
        <v>242</v>
      </c>
      <c r="C2862" s="14" t="s">
        <v>244</v>
      </c>
      <c r="D2862" t="s">
        <v>465</v>
      </c>
      <c r="E2862" t="s">
        <v>483</v>
      </c>
      <c r="F2862" s="20">
        <v>2044</v>
      </c>
      <c r="G2862" s="20">
        <v>50</v>
      </c>
      <c r="H2862" s="11">
        <v>9595.4790747799307</v>
      </c>
      <c r="I2862" s="10">
        <v>4200204.5093381796</v>
      </c>
      <c r="J2862" s="33">
        <f t="shared" si="176"/>
        <v>2.2845266351785038E-3</v>
      </c>
      <c r="K2862" s="33">
        <f t="shared" si="177"/>
        <v>2.2819190902516606E-3</v>
      </c>
      <c r="L2862" s="33">
        <f t="shared" si="178"/>
        <v>0.98424105753669688</v>
      </c>
      <c r="M2862" s="33">
        <f t="shared" si="179"/>
        <v>0.98199509907809446</v>
      </c>
    </row>
    <row r="2863" spans="1:13" ht="27.6">
      <c r="A2863" t="s">
        <v>164</v>
      </c>
      <c r="B2863" t="s">
        <v>242</v>
      </c>
      <c r="C2863" s="14" t="s">
        <v>244</v>
      </c>
      <c r="D2863" t="s">
        <v>465</v>
      </c>
      <c r="E2863" t="s">
        <v>483</v>
      </c>
      <c r="F2863" s="20">
        <v>2044</v>
      </c>
      <c r="G2863" s="20">
        <v>51</v>
      </c>
      <c r="H2863" s="11">
        <v>10327.5085724111</v>
      </c>
      <c r="I2863" s="10">
        <v>4133219.30140955</v>
      </c>
      <c r="J2863" s="33">
        <f t="shared" si="176"/>
        <v>2.4986597175932846E-3</v>
      </c>
      <c r="K2863" s="33">
        <f t="shared" si="177"/>
        <v>2.4955406657583001E-3</v>
      </c>
      <c r="L2863" s="33">
        <f t="shared" si="178"/>
        <v>0.98199509907809446</v>
      </c>
      <c r="M2863" s="33">
        <f t="shared" si="179"/>
        <v>0.97954449037476976</v>
      </c>
    </row>
    <row r="2864" spans="1:13" ht="27.6">
      <c r="A2864" t="s">
        <v>164</v>
      </c>
      <c r="B2864" t="s">
        <v>242</v>
      </c>
      <c r="C2864" s="14" t="s">
        <v>244</v>
      </c>
      <c r="D2864" t="s">
        <v>465</v>
      </c>
      <c r="E2864" t="s">
        <v>483</v>
      </c>
      <c r="F2864" s="20">
        <v>2044</v>
      </c>
      <c r="G2864" s="20">
        <v>52</v>
      </c>
      <c r="H2864" s="11">
        <v>11325.223047633401</v>
      </c>
      <c r="I2864" s="10">
        <v>4152916.8176382999</v>
      </c>
      <c r="J2864" s="33">
        <f t="shared" si="176"/>
        <v>2.7270527065538196E-3</v>
      </c>
      <c r="K2864" s="33">
        <f t="shared" si="177"/>
        <v>2.723337676116877E-3</v>
      </c>
      <c r="L2864" s="33">
        <f t="shared" si="178"/>
        <v>0.97954449037476976</v>
      </c>
      <c r="M2864" s="33">
        <f t="shared" si="179"/>
        <v>0.97687685995869944</v>
      </c>
    </row>
    <row r="2865" spans="1:13" ht="27.6">
      <c r="A2865" t="s">
        <v>164</v>
      </c>
      <c r="B2865" t="s">
        <v>242</v>
      </c>
      <c r="C2865" s="14" t="s">
        <v>244</v>
      </c>
      <c r="D2865" t="s">
        <v>465</v>
      </c>
      <c r="E2865" t="s">
        <v>483</v>
      </c>
      <c r="F2865" s="20">
        <v>2044</v>
      </c>
      <c r="G2865" s="20">
        <v>53</v>
      </c>
      <c r="H2865" s="11">
        <v>12352.5635378596</v>
      </c>
      <c r="I2865" s="10">
        <v>4151811.86330031</v>
      </c>
      <c r="J2865" s="33">
        <f t="shared" si="176"/>
        <v>2.9752223714781824E-3</v>
      </c>
      <c r="K2865" s="33">
        <f t="shared" si="177"/>
        <v>2.9708007835543837E-3</v>
      </c>
      <c r="L2865" s="33">
        <f t="shared" si="178"/>
        <v>0.97687685995869944</v>
      </c>
      <c r="M2865" s="33">
        <f t="shared" si="179"/>
        <v>0.97397475341769801</v>
      </c>
    </row>
    <row r="2866" spans="1:13" ht="27.6">
      <c r="A2866" t="s">
        <v>164</v>
      </c>
      <c r="B2866" t="s">
        <v>242</v>
      </c>
      <c r="C2866" s="14" t="s">
        <v>244</v>
      </c>
      <c r="D2866" t="s">
        <v>465</v>
      </c>
      <c r="E2866" t="s">
        <v>483</v>
      </c>
      <c r="F2866" s="20">
        <v>2044</v>
      </c>
      <c r="G2866" s="20">
        <v>54</v>
      </c>
      <c r="H2866" s="11">
        <v>17884.8451342851</v>
      </c>
      <c r="I2866" s="10">
        <v>6104767.3838647204</v>
      </c>
      <c r="J2866" s="33">
        <f t="shared" si="176"/>
        <v>2.929652189787912E-3</v>
      </c>
      <c r="K2866" s="33">
        <f t="shared" si="177"/>
        <v>2.9253649465438292E-3</v>
      </c>
      <c r="L2866" s="33">
        <f t="shared" si="178"/>
        <v>0.97397475341769801</v>
      </c>
      <c r="M2866" s="33">
        <f t="shared" si="179"/>
        <v>0.97112552181523126</v>
      </c>
    </row>
    <row r="2867" spans="1:13" ht="27.6">
      <c r="A2867" t="s">
        <v>164</v>
      </c>
      <c r="B2867" t="s">
        <v>242</v>
      </c>
      <c r="C2867" s="14" t="s">
        <v>244</v>
      </c>
      <c r="D2867" t="s">
        <v>465</v>
      </c>
      <c r="E2867" t="s">
        <v>483</v>
      </c>
      <c r="F2867" s="20">
        <v>2044</v>
      </c>
      <c r="G2867" s="20">
        <v>55</v>
      </c>
      <c r="H2867" s="11">
        <v>14170.9384037662</v>
      </c>
      <c r="I2867" s="10">
        <v>4071051.88955777</v>
      </c>
      <c r="J2867" s="33">
        <f t="shared" si="176"/>
        <v>3.4809034097832538E-3</v>
      </c>
      <c r="K2867" s="33">
        <f t="shared" si="177"/>
        <v>3.4748520888998602E-3</v>
      </c>
      <c r="L2867" s="33">
        <f t="shared" si="178"/>
        <v>0.97112552181523126</v>
      </c>
      <c r="M2867" s="33">
        <f t="shared" si="179"/>
        <v>0.96775100426716765</v>
      </c>
    </row>
    <row r="2868" spans="1:13" ht="27.6">
      <c r="A2868" t="s">
        <v>164</v>
      </c>
      <c r="B2868" t="s">
        <v>242</v>
      </c>
      <c r="C2868" s="14" t="s">
        <v>244</v>
      </c>
      <c r="D2868" t="s">
        <v>465</v>
      </c>
      <c r="E2868" t="s">
        <v>483</v>
      </c>
      <c r="F2868" s="20">
        <v>2044</v>
      </c>
      <c r="G2868" s="20">
        <v>56</v>
      </c>
      <c r="H2868" s="11">
        <v>15278.1900856664</v>
      </c>
      <c r="I2868" s="10">
        <v>4031721.5760033</v>
      </c>
      <c r="J2868" s="33">
        <f t="shared" si="176"/>
        <v>3.7894953303823811E-3</v>
      </c>
      <c r="K2868" s="33">
        <f t="shared" si="177"/>
        <v>3.7823242540661051E-3</v>
      </c>
      <c r="L2868" s="33">
        <f t="shared" si="178"/>
        <v>0.96775100426716765</v>
      </c>
      <c r="M2868" s="33">
        <f t="shared" si="179"/>
        <v>0.9640906561718311</v>
      </c>
    </row>
    <row r="2869" spans="1:13" ht="27.6">
      <c r="A2869" t="s">
        <v>164</v>
      </c>
      <c r="B2869" t="s">
        <v>242</v>
      </c>
      <c r="C2869" s="14" t="s">
        <v>244</v>
      </c>
      <c r="D2869" t="s">
        <v>465</v>
      </c>
      <c r="E2869" t="s">
        <v>483</v>
      </c>
      <c r="F2869" s="20">
        <v>2044</v>
      </c>
      <c r="G2869" s="20">
        <v>57</v>
      </c>
      <c r="H2869" s="11">
        <v>16055.869013062</v>
      </c>
      <c r="I2869" s="10">
        <v>3883346.0489985398</v>
      </c>
      <c r="J2869" s="33">
        <f t="shared" si="176"/>
        <v>4.1345450058983494E-3</v>
      </c>
      <c r="K2869" s="33">
        <f t="shared" si="177"/>
        <v>4.1260095421670195E-3</v>
      </c>
      <c r="L2869" s="33">
        <f t="shared" si="178"/>
        <v>0.9640906561718311</v>
      </c>
      <c r="M2869" s="33">
        <f t="shared" si="179"/>
        <v>0.9601128089249521</v>
      </c>
    </row>
    <row r="2870" spans="1:13" ht="27.6">
      <c r="A2870" t="s">
        <v>164</v>
      </c>
      <c r="B2870" t="s">
        <v>242</v>
      </c>
      <c r="C2870" s="14" t="s">
        <v>244</v>
      </c>
      <c r="D2870" t="s">
        <v>465</v>
      </c>
      <c r="E2870" t="s">
        <v>483</v>
      </c>
      <c r="F2870" s="20">
        <v>2044</v>
      </c>
      <c r="G2870" s="20">
        <v>58</v>
      </c>
      <c r="H2870" s="11">
        <v>17270.623389690201</v>
      </c>
      <c r="I2870" s="10">
        <v>3824514.86089803</v>
      </c>
      <c r="J2870" s="33">
        <f t="shared" si="176"/>
        <v>4.5157684092865325E-3</v>
      </c>
      <c r="K2870" s="33">
        <f t="shared" si="177"/>
        <v>4.505587657527621E-3</v>
      </c>
      <c r="L2870" s="33">
        <f t="shared" si="178"/>
        <v>0.9601128089249521</v>
      </c>
      <c r="M2870" s="33">
        <f t="shared" si="179"/>
        <v>0.95578693650322566</v>
      </c>
    </row>
    <row r="2871" spans="1:13" ht="27.6">
      <c r="A2871" t="s">
        <v>164</v>
      </c>
      <c r="B2871" t="s">
        <v>242</v>
      </c>
      <c r="C2871" s="14" t="s">
        <v>244</v>
      </c>
      <c r="D2871" t="s">
        <v>465</v>
      </c>
      <c r="E2871" t="s">
        <v>483</v>
      </c>
      <c r="F2871" s="20">
        <v>2044</v>
      </c>
      <c r="G2871" s="20">
        <v>59</v>
      </c>
      <c r="H2871" s="11">
        <v>19020.221179182401</v>
      </c>
      <c r="I2871" s="10">
        <v>3849299.3804061702</v>
      </c>
      <c r="J2871" s="33">
        <f t="shared" si="176"/>
        <v>4.9412163875846484E-3</v>
      </c>
      <c r="K2871" s="33">
        <f t="shared" si="177"/>
        <v>4.9290286602193811E-3</v>
      </c>
      <c r="L2871" s="33">
        <f t="shared" si="178"/>
        <v>0.95578693650322566</v>
      </c>
      <c r="M2871" s="33">
        <f t="shared" si="179"/>
        <v>0.95107583530013795</v>
      </c>
    </row>
    <row r="2872" spans="1:13" ht="27.6">
      <c r="A2872" t="s">
        <v>164</v>
      </c>
      <c r="B2872" t="s">
        <v>242</v>
      </c>
      <c r="C2872" s="14" t="s">
        <v>244</v>
      </c>
      <c r="D2872" t="s">
        <v>465</v>
      </c>
      <c r="E2872" t="s">
        <v>483</v>
      </c>
      <c r="F2872" s="20">
        <v>2044</v>
      </c>
      <c r="G2872" s="20">
        <v>60</v>
      </c>
      <c r="H2872" s="11">
        <v>20864.173762152001</v>
      </c>
      <c r="I2872" s="10">
        <v>3893386.7285265699</v>
      </c>
      <c r="J2872" s="33">
        <f t="shared" si="176"/>
        <v>5.358875245883403E-3</v>
      </c>
      <c r="K2872" s="33">
        <f t="shared" si="177"/>
        <v>5.3445420885631645E-3</v>
      </c>
      <c r="L2872" s="33">
        <f t="shared" si="178"/>
        <v>0.95107583530013795</v>
      </c>
      <c r="M2872" s="33">
        <f t="shared" si="179"/>
        <v>0.94599277046896102</v>
      </c>
    </row>
    <row r="2873" spans="1:13" ht="27.6">
      <c r="A2873" t="s">
        <v>164</v>
      </c>
      <c r="B2873" t="s">
        <v>242</v>
      </c>
      <c r="C2873" s="14" t="s">
        <v>244</v>
      </c>
      <c r="D2873" t="s">
        <v>465</v>
      </c>
      <c r="E2873" t="s">
        <v>483</v>
      </c>
      <c r="F2873" s="20">
        <v>2044</v>
      </c>
      <c r="G2873" s="20">
        <v>61</v>
      </c>
      <c r="H2873" s="11">
        <v>22476.931250682999</v>
      </c>
      <c r="I2873" s="10">
        <v>3835339.3552435399</v>
      </c>
      <c r="J2873" s="33">
        <f t="shared" si="176"/>
        <v>5.8604804343984152E-3</v>
      </c>
      <c r="K2873" s="33">
        <f t="shared" si="177"/>
        <v>5.8433413164374892E-3</v>
      </c>
      <c r="L2873" s="33">
        <f t="shared" si="178"/>
        <v>0.94599277046896102</v>
      </c>
      <c r="M2873" s="33">
        <f t="shared" si="179"/>
        <v>0.94046501182822861</v>
      </c>
    </row>
    <row r="2874" spans="1:13" ht="27.6">
      <c r="A2874" t="s">
        <v>164</v>
      </c>
      <c r="B2874" t="s">
        <v>242</v>
      </c>
      <c r="C2874" s="14" t="s">
        <v>244</v>
      </c>
      <c r="D2874" t="s">
        <v>465</v>
      </c>
      <c r="E2874" t="s">
        <v>483</v>
      </c>
      <c r="F2874" s="20">
        <v>2044</v>
      </c>
      <c r="G2874" s="20">
        <v>62</v>
      </c>
      <c r="H2874" s="11">
        <v>23656.693897955</v>
      </c>
      <c r="I2874" s="10">
        <v>3674574.4942814498</v>
      </c>
      <c r="J2874" s="33">
        <f t="shared" si="176"/>
        <v>6.4379410282117532E-3</v>
      </c>
      <c r="K2874" s="33">
        <f t="shared" si="177"/>
        <v>6.4172618866994435E-3</v>
      </c>
      <c r="L2874" s="33">
        <f t="shared" si="178"/>
        <v>0.94046501182822861</v>
      </c>
      <c r="M2874" s="33">
        <f t="shared" si="179"/>
        <v>0.93442980155204902</v>
      </c>
    </row>
    <row r="2875" spans="1:13" ht="27.6">
      <c r="A2875" t="s">
        <v>164</v>
      </c>
      <c r="B2875" t="s">
        <v>242</v>
      </c>
      <c r="C2875" s="14" t="s">
        <v>244</v>
      </c>
      <c r="D2875" t="s">
        <v>465</v>
      </c>
      <c r="E2875" t="s">
        <v>483</v>
      </c>
      <c r="F2875" s="20">
        <v>2044</v>
      </c>
      <c r="G2875" s="20">
        <v>63</v>
      </c>
      <c r="H2875" s="11">
        <v>25212.641221270798</v>
      </c>
      <c r="I2875" s="10">
        <v>3568182.8959628101</v>
      </c>
      <c r="J2875" s="33">
        <f t="shared" si="176"/>
        <v>7.0659610105181054E-3</v>
      </c>
      <c r="K2875" s="33">
        <f t="shared" si="177"/>
        <v>7.0410558022847569E-3</v>
      </c>
      <c r="L2875" s="33">
        <f t="shared" si="178"/>
        <v>0.93442980155204902</v>
      </c>
      <c r="M2875" s="33">
        <f t="shared" si="179"/>
        <v>0.92785042917600313</v>
      </c>
    </row>
    <row r="2876" spans="1:13" ht="27.6">
      <c r="A2876" t="s">
        <v>164</v>
      </c>
      <c r="B2876" t="s">
        <v>242</v>
      </c>
      <c r="C2876" s="14" t="s">
        <v>244</v>
      </c>
      <c r="D2876" t="s">
        <v>465</v>
      </c>
      <c r="E2876" t="s">
        <v>483</v>
      </c>
      <c r="F2876" s="20">
        <v>2044</v>
      </c>
      <c r="G2876" s="20">
        <v>64</v>
      </c>
      <c r="H2876" s="11">
        <v>26932.945442427499</v>
      </c>
      <c r="I2876" s="10">
        <v>3473558.4729194301</v>
      </c>
      <c r="J2876" s="33">
        <f t="shared" si="176"/>
        <v>7.7537043502800464E-3</v>
      </c>
      <c r="K2876" s="33">
        <f t="shared" si="177"/>
        <v>7.7237219263658341E-3</v>
      </c>
      <c r="L2876" s="33">
        <f t="shared" si="178"/>
        <v>0.92785042917600313</v>
      </c>
      <c r="M2876" s="33">
        <f t="shared" si="179"/>
        <v>0.92068397047178852</v>
      </c>
    </row>
    <row r="2877" spans="1:13" ht="27.6">
      <c r="A2877" t="s">
        <v>164</v>
      </c>
      <c r="B2877" t="s">
        <v>242</v>
      </c>
      <c r="C2877" s="14" t="s">
        <v>244</v>
      </c>
      <c r="D2877" t="s">
        <v>465</v>
      </c>
      <c r="E2877" t="s">
        <v>483</v>
      </c>
      <c r="F2877" s="20">
        <v>2044</v>
      </c>
      <c r="G2877" s="20">
        <v>65</v>
      </c>
      <c r="H2877" s="11">
        <v>27384.440914990199</v>
      </c>
      <c r="I2877" s="10">
        <v>3371892.1544944402</v>
      </c>
      <c r="J2877" s="33">
        <f t="shared" si="176"/>
        <v>8.1213869424883924E-3</v>
      </c>
      <c r="K2877" s="33">
        <f t="shared" si="177"/>
        <v>8.0884975755372013E-3</v>
      </c>
      <c r="L2877" s="33">
        <f t="shared" si="178"/>
        <v>0.92068397047178852</v>
      </c>
      <c r="M2877" s="33">
        <f t="shared" si="179"/>
        <v>0.91323702040879151</v>
      </c>
    </row>
    <row r="2878" spans="1:13" ht="27.6">
      <c r="A2878" t="s">
        <v>164</v>
      </c>
      <c r="B2878" t="s">
        <v>242</v>
      </c>
      <c r="C2878" s="14" t="s">
        <v>244</v>
      </c>
      <c r="D2878" t="s">
        <v>465</v>
      </c>
      <c r="E2878" t="s">
        <v>483</v>
      </c>
      <c r="F2878" s="20">
        <v>2044</v>
      </c>
      <c r="G2878" s="20">
        <v>66</v>
      </c>
      <c r="H2878" s="11">
        <v>28911.943790719699</v>
      </c>
      <c r="I2878" s="10">
        <v>3252176.9277014802</v>
      </c>
      <c r="J2878" s="33">
        <f t="shared" si="176"/>
        <v>8.8900279515707666E-3</v>
      </c>
      <c r="K2878" s="33">
        <f t="shared" si="177"/>
        <v>8.8506284936193946E-3</v>
      </c>
      <c r="L2878" s="33">
        <f t="shared" si="178"/>
        <v>0.91323702040879151</v>
      </c>
      <c r="M2878" s="33">
        <f t="shared" si="179"/>
        <v>0.90515429881453335</v>
      </c>
    </row>
    <row r="2879" spans="1:13" ht="27.6">
      <c r="A2879" t="s">
        <v>164</v>
      </c>
      <c r="B2879" t="s">
        <v>242</v>
      </c>
      <c r="C2879" s="14" t="s">
        <v>244</v>
      </c>
      <c r="D2879" t="s">
        <v>465</v>
      </c>
      <c r="E2879" t="s">
        <v>483</v>
      </c>
      <c r="F2879" s="20">
        <v>2044</v>
      </c>
      <c r="G2879" s="20">
        <v>67</v>
      </c>
      <c r="H2879" s="11">
        <v>30727.596610211898</v>
      </c>
      <c r="I2879" s="10">
        <v>3143563.5751797901</v>
      </c>
      <c r="J2879" s="33">
        <f t="shared" si="176"/>
        <v>9.7747654454402085E-3</v>
      </c>
      <c r="K2879" s="33">
        <f t="shared" si="177"/>
        <v>9.7271477027366382E-3</v>
      </c>
      <c r="L2879" s="33">
        <f t="shared" si="178"/>
        <v>0.90515429881453335</v>
      </c>
      <c r="M2879" s="33">
        <f t="shared" si="179"/>
        <v>0.89634972925619738</v>
      </c>
    </row>
    <row r="2880" spans="1:13" ht="27.6">
      <c r="A2880" t="s">
        <v>164</v>
      </c>
      <c r="B2880" t="s">
        <v>242</v>
      </c>
      <c r="C2880" s="14" t="s">
        <v>244</v>
      </c>
      <c r="D2880" t="s">
        <v>465</v>
      </c>
      <c r="E2880" t="s">
        <v>483</v>
      </c>
      <c r="F2880" s="20">
        <v>2044</v>
      </c>
      <c r="G2880" s="20">
        <v>68</v>
      </c>
      <c r="H2880" s="11">
        <v>32482.4327350659</v>
      </c>
      <c r="I2880" s="10">
        <v>3023665.9784172801</v>
      </c>
      <c r="J2880" s="33">
        <f t="shared" si="176"/>
        <v>1.0742731825182832E-2</v>
      </c>
      <c r="K2880" s="33">
        <f t="shared" si="177"/>
        <v>1.0685234757695783E-2</v>
      </c>
      <c r="L2880" s="33">
        <f t="shared" si="178"/>
        <v>0.89634972925619738</v>
      </c>
      <c r="M2880" s="33">
        <f t="shared" si="179"/>
        <v>0.88677202197409788</v>
      </c>
    </row>
    <row r="2881" spans="1:13" ht="27.6">
      <c r="A2881" t="s">
        <v>164</v>
      </c>
      <c r="B2881" t="s">
        <v>242</v>
      </c>
      <c r="C2881" s="14" t="s">
        <v>244</v>
      </c>
      <c r="D2881" t="s">
        <v>465</v>
      </c>
      <c r="E2881" t="s">
        <v>483</v>
      </c>
      <c r="F2881" s="20">
        <v>2044</v>
      </c>
      <c r="G2881" s="20">
        <v>69</v>
      </c>
      <c r="H2881" s="11">
        <v>34283.213490140901</v>
      </c>
      <c r="I2881" s="10">
        <v>2901184.7252516602</v>
      </c>
      <c r="J2881" s="33">
        <f t="shared" si="176"/>
        <v>1.1816970216250893E-2</v>
      </c>
      <c r="K2881" s="33">
        <f t="shared" si="177"/>
        <v>1.1747424034973308E-2</v>
      </c>
      <c r="L2881" s="33">
        <f t="shared" si="178"/>
        <v>0.88677202197409788</v>
      </c>
      <c r="M2881" s="33">
        <f t="shared" si="179"/>
        <v>0.87635473500961747</v>
      </c>
    </row>
    <row r="2882" spans="1:13" ht="27.6">
      <c r="A2882" t="s">
        <v>164</v>
      </c>
      <c r="B2882" t="s">
        <v>242</v>
      </c>
      <c r="C2882" s="14" t="s">
        <v>244</v>
      </c>
      <c r="D2882" t="s">
        <v>465</v>
      </c>
      <c r="E2882" t="s">
        <v>483</v>
      </c>
      <c r="F2882" s="20">
        <v>2045</v>
      </c>
      <c r="G2882" s="20">
        <v>30</v>
      </c>
      <c r="H2882" s="11">
        <v>740.97401299006697</v>
      </c>
      <c r="I2882" s="10">
        <v>4642333.58395385</v>
      </c>
      <c r="J2882" s="33">
        <f t="shared" ref="J2882:J2945" si="180">IF(I2882&gt;0,H2882/I2882,0)</f>
        <v>1.5961240173503074E-4</v>
      </c>
      <c r="K2882" s="33">
        <f t="shared" ref="K2882:K2945" si="181">1-EXP(-J2882)</f>
        <v>1.5959966435330486E-4</v>
      </c>
      <c r="L2882" s="33">
        <f t="shared" ref="L2882:L2945" si="182">IF(G2882=30,1,M2881)</f>
        <v>1</v>
      </c>
      <c r="M2882" s="33">
        <f t="shared" ref="M2882:M2945" si="183">L2882*(1-K2882)</f>
        <v>0.9998404003356467</v>
      </c>
    </row>
    <row r="2883" spans="1:13" ht="27.6">
      <c r="A2883" t="s">
        <v>164</v>
      </c>
      <c r="B2883" t="s">
        <v>242</v>
      </c>
      <c r="C2883" s="14" t="s">
        <v>244</v>
      </c>
      <c r="D2883" t="s">
        <v>465</v>
      </c>
      <c r="E2883" t="s">
        <v>483</v>
      </c>
      <c r="F2883" s="20">
        <v>2045</v>
      </c>
      <c r="G2883" s="20">
        <v>31</v>
      </c>
      <c r="H2883" s="11">
        <v>977.31378548288103</v>
      </c>
      <c r="I2883" s="10">
        <v>4708844.9064758504</v>
      </c>
      <c r="J2883" s="33">
        <f t="shared" si="180"/>
        <v>2.0754851877555531E-4</v>
      </c>
      <c r="K2883" s="33">
        <f t="shared" si="181"/>
        <v>2.0752698207171516E-4</v>
      </c>
      <c r="L2883" s="33">
        <f t="shared" si="182"/>
        <v>0.9998404003356467</v>
      </c>
      <c r="M2883" s="33">
        <f t="shared" si="183"/>
        <v>0.99963290647481162</v>
      </c>
    </row>
    <row r="2884" spans="1:13" ht="27.6">
      <c r="A2884" t="s">
        <v>164</v>
      </c>
      <c r="B2884" t="s">
        <v>242</v>
      </c>
      <c r="C2884" s="14" t="s">
        <v>244</v>
      </c>
      <c r="D2884" t="s">
        <v>465</v>
      </c>
      <c r="E2884" t="s">
        <v>483</v>
      </c>
      <c r="F2884" s="20">
        <v>2045</v>
      </c>
      <c r="G2884" s="20">
        <v>32</v>
      </c>
      <c r="H2884" s="11">
        <v>1045.50173422995</v>
      </c>
      <c r="I2884" s="10">
        <v>4777020.4345776001</v>
      </c>
      <c r="J2884" s="33">
        <f t="shared" si="180"/>
        <v>2.1886063678151226E-4</v>
      </c>
      <c r="K2884" s="33">
        <f t="shared" si="181"/>
        <v>2.1883668853950322E-4</v>
      </c>
      <c r="L2884" s="33">
        <f t="shared" si="182"/>
        <v>0.99963290647481162</v>
      </c>
      <c r="M2884" s="33">
        <f t="shared" si="183"/>
        <v>0.9994141501198035</v>
      </c>
    </row>
    <row r="2885" spans="1:13" ht="27.6">
      <c r="A2885" t="s">
        <v>164</v>
      </c>
      <c r="B2885" t="s">
        <v>242</v>
      </c>
      <c r="C2885" s="14" t="s">
        <v>244</v>
      </c>
      <c r="D2885" t="s">
        <v>465</v>
      </c>
      <c r="E2885" t="s">
        <v>483</v>
      </c>
      <c r="F2885" s="20">
        <v>2045</v>
      </c>
      <c r="G2885" s="20">
        <v>33</v>
      </c>
      <c r="H2885" s="11">
        <v>1179.14189728574</v>
      </c>
      <c r="I2885" s="10">
        <v>4889535.6433171099</v>
      </c>
      <c r="J2885" s="33">
        <f t="shared" si="180"/>
        <v>2.4115621263490748E-4</v>
      </c>
      <c r="K2885" s="33">
        <f t="shared" si="181"/>
        <v>2.4112713681279097E-4</v>
      </c>
      <c r="L2885" s="33">
        <f t="shared" si="182"/>
        <v>0.9994141501198035</v>
      </c>
      <c r="M2885" s="33">
        <f t="shared" si="183"/>
        <v>0.99917316424729496</v>
      </c>
    </row>
    <row r="2886" spans="1:13" ht="27.6">
      <c r="A2886" t="s">
        <v>164</v>
      </c>
      <c r="B2886" t="s">
        <v>242</v>
      </c>
      <c r="C2886" s="14" t="s">
        <v>244</v>
      </c>
      <c r="D2886" t="s">
        <v>465</v>
      </c>
      <c r="E2886" t="s">
        <v>483</v>
      </c>
      <c r="F2886" s="20">
        <v>2045</v>
      </c>
      <c r="G2886" s="20">
        <v>34</v>
      </c>
      <c r="H2886" s="11">
        <v>1248.45526829563</v>
      </c>
      <c r="I2886" s="10">
        <v>4861086.8807097804</v>
      </c>
      <c r="J2886" s="33">
        <f t="shared" si="180"/>
        <v>2.5682636392488007E-4</v>
      </c>
      <c r="K2886" s="33">
        <f t="shared" si="181"/>
        <v>2.5679338685746789E-4</v>
      </c>
      <c r="L2886" s="33">
        <f t="shared" si="182"/>
        <v>0.99917316424729496</v>
      </c>
      <c r="M2886" s="33">
        <f t="shared" si="183"/>
        <v>0.99891658318639076</v>
      </c>
    </row>
    <row r="2887" spans="1:13" ht="27.6">
      <c r="A2887" t="s">
        <v>164</v>
      </c>
      <c r="B2887" t="s">
        <v>242</v>
      </c>
      <c r="C2887" s="14" t="s">
        <v>244</v>
      </c>
      <c r="D2887" t="s">
        <v>465</v>
      </c>
      <c r="E2887" t="s">
        <v>483</v>
      </c>
      <c r="F2887" s="20">
        <v>2045</v>
      </c>
      <c r="G2887" s="20">
        <v>35</v>
      </c>
      <c r="H2887" s="11">
        <v>1593.3589075377899</v>
      </c>
      <c r="I2887" s="10">
        <v>4727040.0326356199</v>
      </c>
      <c r="J2887" s="33">
        <f t="shared" si="180"/>
        <v>3.3707328402915872E-4</v>
      </c>
      <c r="K2887" s="33">
        <f t="shared" si="181"/>
        <v>3.3701648121220451E-4</v>
      </c>
      <c r="L2887" s="33">
        <f t="shared" si="182"/>
        <v>0.99891658318639076</v>
      </c>
      <c r="M2887" s="33">
        <f t="shared" si="183"/>
        <v>0.99857993183450078</v>
      </c>
    </row>
    <row r="2888" spans="1:13" ht="27.6">
      <c r="A2888" t="s">
        <v>164</v>
      </c>
      <c r="B2888" t="s">
        <v>242</v>
      </c>
      <c r="C2888" s="14" t="s">
        <v>244</v>
      </c>
      <c r="D2888" t="s">
        <v>465</v>
      </c>
      <c r="E2888" t="s">
        <v>483</v>
      </c>
      <c r="F2888" s="20">
        <v>2045</v>
      </c>
      <c r="G2888" s="20">
        <v>36</v>
      </c>
      <c r="H2888" s="11">
        <v>1841.78695223252</v>
      </c>
      <c r="I2888" s="10">
        <v>4655216.0986798899</v>
      </c>
      <c r="J2888" s="33">
        <f t="shared" si="180"/>
        <v>3.9563941032829981E-4</v>
      </c>
      <c r="K2888" s="33">
        <f t="shared" si="181"/>
        <v>3.9556115537742187E-4</v>
      </c>
      <c r="L2888" s="33">
        <f t="shared" si="182"/>
        <v>0.99857993183450078</v>
      </c>
      <c r="M2888" s="33">
        <f t="shared" si="183"/>
        <v>0.9981849324029276</v>
      </c>
    </row>
    <row r="2889" spans="1:13" ht="27.6">
      <c r="A2889" t="s">
        <v>164</v>
      </c>
      <c r="B2889" t="s">
        <v>242</v>
      </c>
      <c r="C2889" s="14" t="s">
        <v>244</v>
      </c>
      <c r="D2889" t="s">
        <v>465</v>
      </c>
      <c r="E2889" t="s">
        <v>483</v>
      </c>
      <c r="F2889" s="20">
        <v>2045</v>
      </c>
      <c r="G2889" s="20">
        <v>37</v>
      </c>
      <c r="H2889" s="11">
        <v>1961.9424519540801</v>
      </c>
      <c r="I2889" s="10">
        <v>4611328.9042813303</v>
      </c>
      <c r="J2889" s="33">
        <f t="shared" si="180"/>
        <v>4.2546140010367493E-4</v>
      </c>
      <c r="K2889" s="33">
        <f t="shared" si="181"/>
        <v>4.2537090423677704E-4</v>
      </c>
      <c r="L2889" s="33">
        <f t="shared" si="182"/>
        <v>0.9981849324029276</v>
      </c>
      <c r="M2889" s="33">
        <f t="shared" si="183"/>
        <v>0.99776033357563587</v>
      </c>
    </row>
    <row r="2890" spans="1:13" ht="27.6">
      <c r="A2890" t="s">
        <v>164</v>
      </c>
      <c r="B2890" t="s">
        <v>242</v>
      </c>
      <c r="C2890" s="14" t="s">
        <v>244</v>
      </c>
      <c r="D2890" t="s">
        <v>465</v>
      </c>
      <c r="E2890" t="s">
        <v>483</v>
      </c>
      <c r="F2890" s="20">
        <v>2045</v>
      </c>
      <c r="G2890" s="20">
        <v>38</v>
      </c>
      <c r="H2890" s="11">
        <v>2187.54808659742</v>
      </c>
      <c r="I2890" s="10">
        <v>4634995.6186803402</v>
      </c>
      <c r="J2890" s="33">
        <f t="shared" si="180"/>
        <v>4.7196335586186617E-4</v>
      </c>
      <c r="K2890" s="33">
        <f t="shared" si="181"/>
        <v>4.7185199867672001E-4</v>
      </c>
      <c r="L2890" s="33">
        <f t="shared" si="182"/>
        <v>0.99776033357563587</v>
      </c>
      <c r="M2890" s="33">
        <f t="shared" si="183"/>
        <v>0.99728953836803791</v>
      </c>
    </row>
    <row r="2891" spans="1:13" ht="27.6">
      <c r="A2891" t="s">
        <v>164</v>
      </c>
      <c r="B2891" t="s">
        <v>242</v>
      </c>
      <c r="C2891" s="14" t="s">
        <v>244</v>
      </c>
      <c r="D2891" t="s">
        <v>465</v>
      </c>
      <c r="E2891" t="s">
        <v>483</v>
      </c>
      <c r="F2891" s="20">
        <v>2045</v>
      </c>
      <c r="G2891" s="20">
        <v>39</v>
      </c>
      <c r="H2891" s="11">
        <v>2321.34210242567</v>
      </c>
      <c r="I2891" s="10">
        <v>4550280.5926405201</v>
      </c>
      <c r="J2891" s="33">
        <f t="shared" si="180"/>
        <v>5.1015361693960927E-4</v>
      </c>
      <c r="K2891" s="33">
        <f t="shared" si="181"/>
        <v>5.1002351070883467E-4</v>
      </c>
      <c r="L2891" s="33">
        <f t="shared" si="182"/>
        <v>0.99728953836803791</v>
      </c>
      <c r="M2891" s="33">
        <f t="shared" si="183"/>
        <v>0.99678089725648622</v>
      </c>
    </row>
    <row r="2892" spans="1:13" ht="27.6">
      <c r="A2892" t="s">
        <v>164</v>
      </c>
      <c r="B2892" t="s">
        <v>242</v>
      </c>
      <c r="C2892" s="14" t="s">
        <v>244</v>
      </c>
      <c r="D2892" t="s">
        <v>465</v>
      </c>
      <c r="E2892" t="s">
        <v>483</v>
      </c>
      <c r="F2892" s="20">
        <v>2045</v>
      </c>
      <c r="G2892" s="20">
        <v>40</v>
      </c>
      <c r="H2892" s="11">
        <v>3078.20541338061</v>
      </c>
      <c r="I2892" s="10">
        <v>4486939.6708330195</v>
      </c>
      <c r="J2892" s="33">
        <f t="shared" si="180"/>
        <v>6.8603672863939535E-4</v>
      </c>
      <c r="K2892" s="33">
        <f t="shared" si="181"/>
        <v>6.8580145924712621E-4</v>
      </c>
      <c r="L2892" s="33">
        <f t="shared" si="182"/>
        <v>0.99678089725648622</v>
      </c>
      <c r="M2892" s="33">
        <f t="shared" si="183"/>
        <v>0.99609730346259806</v>
      </c>
    </row>
    <row r="2893" spans="1:13" ht="27.6">
      <c r="A2893" t="s">
        <v>164</v>
      </c>
      <c r="B2893" t="s">
        <v>242</v>
      </c>
      <c r="C2893" s="14" t="s">
        <v>244</v>
      </c>
      <c r="D2893" t="s">
        <v>465</v>
      </c>
      <c r="E2893" t="s">
        <v>483</v>
      </c>
      <c r="F2893" s="20">
        <v>2045</v>
      </c>
      <c r="G2893" s="20">
        <v>41</v>
      </c>
      <c r="H2893" s="11">
        <v>3367.71995469689</v>
      </c>
      <c r="I2893" s="10">
        <v>4355705.6249550702</v>
      </c>
      <c r="J2893" s="33">
        <f t="shared" si="180"/>
        <v>7.7317437050894108E-4</v>
      </c>
      <c r="K2893" s="33">
        <f t="shared" si="181"/>
        <v>7.7287554822424998E-4</v>
      </c>
      <c r="L2893" s="33">
        <f t="shared" si="182"/>
        <v>0.99609730346259806</v>
      </c>
      <c r="M2893" s="33">
        <f t="shared" si="183"/>
        <v>0.99532744421309971</v>
      </c>
    </row>
    <row r="2894" spans="1:13" ht="27.6">
      <c r="A2894" t="s">
        <v>164</v>
      </c>
      <c r="B2894" t="s">
        <v>242</v>
      </c>
      <c r="C2894" s="14" t="s">
        <v>244</v>
      </c>
      <c r="D2894" t="s">
        <v>465</v>
      </c>
      <c r="E2894" t="s">
        <v>483</v>
      </c>
      <c r="F2894" s="20">
        <v>2045</v>
      </c>
      <c r="G2894" s="20">
        <v>42</v>
      </c>
      <c r="H2894" s="11">
        <v>3597.6798703095501</v>
      </c>
      <c r="I2894" s="10">
        <v>4286935.3588904403</v>
      </c>
      <c r="J2894" s="33">
        <f t="shared" si="180"/>
        <v>8.3921952843271099E-4</v>
      </c>
      <c r="K2894" s="33">
        <f t="shared" si="181"/>
        <v>8.3886748221251306E-4</v>
      </c>
      <c r="L2894" s="33">
        <f t="shared" si="182"/>
        <v>0.99532744421309971</v>
      </c>
      <c r="M2894" s="33">
        <f t="shared" si="183"/>
        <v>0.99449249638599568</v>
      </c>
    </row>
    <row r="2895" spans="1:13" ht="27.6">
      <c r="A2895" t="s">
        <v>164</v>
      </c>
      <c r="B2895" t="s">
        <v>242</v>
      </c>
      <c r="C2895" s="14" t="s">
        <v>244</v>
      </c>
      <c r="D2895" t="s">
        <v>465</v>
      </c>
      <c r="E2895" t="s">
        <v>483</v>
      </c>
      <c r="F2895" s="20">
        <v>2045</v>
      </c>
      <c r="G2895" s="20">
        <v>43</v>
      </c>
      <c r="H2895" s="11">
        <v>4043.7376574016498</v>
      </c>
      <c r="I2895" s="10">
        <v>4259222.1136304503</v>
      </c>
      <c r="J2895" s="33">
        <f t="shared" si="180"/>
        <v>9.4940755600906495E-4</v>
      </c>
      <c r="K2895" s="33">
        <f t="shared" si="181"/>
        <v>9.4895701125019549E-4</v>
      </c>
      <c r="L2895" s="33">
        <f t="shared" si="182"/>
        <v>0.99449249638599568</v>
      </c>
      <c r="M2895" s="33">
        <f t="shared" si="183"/>
        <v>0.99354876575891449</v>
      </c>
    </row>
    <row r="2896" spans="1:13" ht="27.6">
      <c r="A2896" t="s">
        <v>164</v>
      </c>
      <c r="B2896" t="s">
        <v>242</v>
      </c>
      <c r="C2896" s="14" t="s">
        <v>244</v>
      </c>
      <c r="D2896" t="s">
        <v>465</v>
      </c>
      <c r="E2896" t="s">
        <v>483</v>
      </c>
      <c r="F2896" s="20">
        <v>2045</v>
      </c>
      <c r="G2896" s="20">
        <v>44</v>
      </c>
      <c r="H2896" s="11">
        <v>4377.9993638007099</v>
      </c>
      <c r="I2896" s="10">
        <v>4233837.9778499501</v>
      </c>
      <c r="J2896" s="33">
        <f t="shared" si="180"/>
        <v>1.0340498117086588E-3</v>
      </c>
      <c r="K2896" s="33">
        <f t="shared" si="181"/>
        <v>1.0335153664323693E-3</v>
      </c>
      <c r="L2896" s="33">
        <f t="shared" si="182"/>
        <v>0.99354876575891449</v>
      </c>
      <c r="M2896" s="33">
        <f t="shared" si="183"/>
        <v>0.99252191784220278</v>
      </c>
    </row>
    <row r="2897" spans="1:13" ht="27.6">
      <c r="A2897" t="s">
        <v>164</v>
      </c>
      <c r="B2897" t="s">
        <v>242</v>
      </c>
      <c r="C2897" s="14" t="s">
        <v>244</v>
      </c>
      <c r="D2897" t="s">
        <v>465</v>
      </c>
      <c r="E2897" t="s">
        <v>483</v>
      </c>
      <c r="F2897" s="20">
        <v>2045</v>
      </c>
      <c r="G2897" s="20">
        <v>45</v>
      </c>
      <c r="H2897" s="11">
        <v>5583.1306517913899</v>
      </c>
      <c r="I2897" s="10">
        <v>4207503.0623193299</v>
      </c>
      <c r="J2897" s="33">
        <f t="shared" si="180"/>
        <v>1.326946307369712E-3</v>
      </c>
      <c r="K2897" s="33">
        <f t="shared" si="181"/>
        <v>1.3260663034008191E-3</v>
      </c>
      <c r="L2897" s="33">
        <f t="shared" si="182"/>
        <v>0.99252191784220278</v>
      </c>
      <c r="M2897" s="33">
        <f t="shared" si="183"/>
        <v>0.99120576797156545</v>
      </c>
    </row>
    <row r="2898" spans="1:13" ht="27.6">
      <c r="A2898" t="s">
        <v>164</v>
      </c>
      <c r="B2898" t="s">
        <v>242</v>
      </c>
      <c r="C2898" s="14" t="s">
        <v>244</v>
      </c>
      <c r="D2898" t="s">
        <v>465</v>
      </c>
      <c r="E2898" t="s">
        <v>483</v>
      </c>
      <c r="F2898" s="20">
        <v>2045</v>
      </c>
      <c r="G2898" s="20">
        <v>46</v>
      </c>
      <c r="H2898" s="11">
        <v>6190.7334416700896</v>
      </c>
      <c r="I2898" s="10">
        <v>4218239.82287692</v>
      </c>
      <c r="J2898" s="33">
        <f t="shared" si="180"/>
        <v>1.4676105915305431E-3</v>
      </c>
      <c r="K2898" s="33">
        <f t="shared" si="181"/>
        <v>1.466534177756218E-3</v>
      </c>
      <c r="L2898" s="33">
        <f t="shared" si="182"/>
        <v>0.99120576797156545</v>
      </c>
      <c r="M2898" s="33">
        <f t="shared" si="183"/>
        <v>0.98975213083564606</v>
      </c>
    </row>
    <row r="2899" spans="1:13" ht="27.6">
      <c r="A2899" t="s">
        <v>164</v>
      </c>
      <c r="B2899" t="s">
        <v>242</v>
      </c>
      <c r="C2899" s="14" t="s">
        <v>244</v>
      </c>
      <c r="D2899" t="s">
        <v>465</v>
      </c>
      <c r="E2899" t="s">
        <v>483</v>
      </c>
      <c r="F2899" s="20">
        <v>2045</v>
      </c>
      <c r="G2899" s="20">
        <v>47</v>
      </c>
      <c r="H2899" s="11">
        <v>6861.2434560002002</v>
      </c>
      <c r="I2899" s="10">
        <v>4266790.8090872904</v>
      </c>
      <c r="J2899" s="33">
        <f t="shared" si="180"/>
        <v>1.6080571471625274E-3</v>
      </c>
      <c r="K2899" s="33">
        <f t="shared" si="181"/>
        <v>1.6067649160215192E-3</v>
      </c>
      <c r="L2899" s="33">
        <f t="shared" si="182"/>
        <v>0.98975213083564606</v>
      </c>
      <c r="M2899" s="33">
        <f t="shared" si="183"/>
        <v>0.98816183183626183</v>
      </c>
    </row>
    <row r="2900" spans="1:13" ht="27.6">
      <c r="A2900" t="s">
        <v>164</v>
      </c>
      <c r="B2900" t="s">
        <v>242</v>
      </c>
      <c r="C2900" s="14" t="s">
        <v>244</v>
      </c>
      <c r="D2900" t="s">
        <v>465</v>
      </c>
      <c r="E2900" t="s">
        <v>483</v>
      </c>
      <c r="F2900" s="20">
        <v>2045</v>
      </c>
      <c r="G2900" s="20">
        <v>48</v>
      </c>
      <c r="H2900" s="11">
        <v>7935.7683197115302</v>
      </c>
      <c r="I2900" s="10">
        <v>4388117.72524196</v>
      </c>
      <c r="J2900" s="33">
        <f t="shared" si="180"/>
        <v>1.8084675062526845E-3</v>
      </c>
      <c r="K2900" s="33">
        <f t="shared" si="181"/>
        <v>1.806833214228587E-3</v>
      </c>
      <c r="L2900" s="33">
        <f t="shared" si="182"/>
        <v>0.98816183183626183</v>
      </c>
      <c r="M2900" s="33">
        <f t="shared" si="183"/>
        <v>0.98637638821746709</v>
      </c>
    </row>
    <row r="2901" spans="1:13" ht="27.6">
      <c r="A2901" t="s">
        <v>164</v>
      </c>
      <c r="B2901" t="s">
        <v>242</v>
      </c>
      <c r="C2901" s="14" t="s">
        <v>244</v>
      </c>
      <c r="D2901" t="s">
        <v>465</v>
      </c>
      <c r="E2901" t="s">
        <v>483</v>
      </c>
      <c r="F2901" s="20">
        <v>2045</v>
      </c>
      <c r="G2901" s="20">
        <v>49</v>
      </c>
      <c r="H2901" s="11">
        <v>8593.5757333116599</v>
      </c>
      <c r="I2901" s="10">
        <v>4334121.2959840903</v>
      </c>
      <c r="J2901" s="33">
        <f t="shared" si="180"/>
        <v>1.9827723191029041E-3</v>
      </c>
      <c r="K2901" s="33">
        <f t="shared" si="181"/>
        <v>1.9808079245984267E-3</v>
      </c>
      <c r="L2901" s="33">
        <f t="shared" si="182"/>
        <v>0.98637638821746709</v>
      </c>
      <c r="M2901" s="33">
        <f t="shared" si="183"/>
        <v>0.98442256605104916</v>
      </c>
    </row>
    <row r="2902" spans="1:13" ht="27.6">
      <c r="A2902" t="s">
        <v>164</v>
      </c>
      <c r="B2902" t="s">
        <v>242</v>
      </c>
      <c r="C2902" s="14" t="s">
        <v>244</v>
      </c>
      <c r="D2902" t="s">
        <v>465</v>
      </c>
      <c r="E2902" t="s">
        <v>483</v>
      </c>
      <c r="F2902" s="20">
        <v>2045</v>
      </c>
      <c r="G2902" s="20">
        <v>50</v>
      </c>
      <c r="H2902" s="11">
        <v>9632.0632948700604</v>
      </c>
      <c r="I2902" s="10">
        <v>4249976.03757862</v>
      </c>
      <c r="J2902" s="33">
        <f t="shared" si="180"/>
        <v>2.2663806124323064E-3</v>
      </c>
      <c r="K2902" s="33">
        <f t="shared" si="181"/>
        <v>2.263814310996759E-3</v>
      </c>
      <c r="L2902" s="33">
        <f t="shared" si="182"/>
        <v>0.98442256605104916</v>
      </c>
      <c r="M2902" s="33">
        <f t="shared" si="183"/>
        <v>0.98219401615795465</v>
      </c>
    </row>
    <row r="2903" spans="1:13" ht="27.6">
      <c r="A2903" t="s">
        <v>164</v>
      </c>
      <c r="B2903" t="s">
        <v>242</v>
      </c>
      <c r="C2903" s="14" t="s">
        <v>244</v>
      </c>
      <c r="D2903" t="s">
        <v>465</v>
      </c>
      <c r="E2903" t="s">
        <v>483</v>
      </c>
      <c r="F2903" s="20">
        <v>2045</v>
      </c>
      <c r="G2903" s="20">
        <v>51</v>
      </c>
      <c r="H2903" s="11">
        <v>10359.7910718042</v>
      </c>
      <c r="I2903" s="10">
        <v>4179188.6781340102</v>
      </c>
      <c r="J2903" s="33">
        <f t="shared" si="180"/>
        <v>2.4789000616334466E-3</v>
      </c>
      <c r="K2903" s="33">
        <f t="shared" si="181"/>
        <v>2.4758301260874305E-3</v>
      </c>
      <c r="L2903" s="33">
        <f t="shared" si="182"/>
        <v>0.98219401615795465</v>
      </c>
      <c r="M2903" s="33">
        <f t="shared" si="183"/>
        <v>0.97976227062308796</v>
      </c>
    </row>
    <row r="2904" spans="1:13" ht="27.6">
      <c r="A2904" t="s">
        <v>164</v>
      </c>
      <c r="B2904" t="s">
        <v>242</v>
      </c>
      <c r="C2904" s="14" t="s">
        <v>244</v>
      </c>
      <c r="D2904" t="s">
        <v>465</v>
      </c>
      <c r="E2904" t="s">
        <v>483</v>
      </c>
      <c r="F2904" s="20">
        <v>2045</v>
      </c>
      <c r="G2904" s="20">
        <v>52</v>
      </c>
      <c r="H2904" s="11">
        <v>11140.599273718301</v>
      </c>
      <c r="I2904" s="10">
        <v>4111233.9403294399</v>
      </c>
      <c r="J2904" s="33">
        <f t="shared" si="180"/>
        <v>2.7097945374584026E-3</v>
      </c>
      <c r="K2904" s="33">
        <f t="shared" si="181"/>
        <v>2.7061263583261219E-3</v>
      </c>
      <c r="L2904" s="33">
        <f t="shared" si="182"/>
        <v>0.97976227062308796</v>
      </c>
      <c r="M2904" s="33">
        <f t="shared" si="183"/>
        <v>0.97711091011766138</v>
      </c>
    </row>
    <row r="2905" spans="1:13" ht="27.6">
      <c r="A2905" t="s">
        <v>164</v>
      </c>
      <c r="B2905" t="s">
        <v>242</v>
      </c>
      <c r="C2905" s="14" t="s">
        <v>244</v>
      </c>
      <c r="D2905" t="s">
        <v>465</v>
      </c>
      <c r="E2905" t="s">
        <v>483</v>
      </c>
      <c r="F2905" s="20">
        <v>2045</v>
      </c>
      <c r="G2905" s="20">
        <v>53</v>
      </c>
      <c r="H2905" s="11">
        <v>12187.1073546322</v>
      </c>
      <c r="I2905" s="10">
        <v>4128798.1926722098</v>
      </c>
      <c r="J2905" s="33">
        <f t="shared" si="180"/>
        <v>2.9517323894061656E-3</v>
      </c>
      <c r="K2905" s="33">
        <f t="shared" si="181"/>
        <v>2.9473803104673735E-3</v>
      </c>
      <c r="L2905" s="33">
        <f t="shared" si="182"/>
        <v>0.97711091011766138</v>
      </c>
      <c r="M2905" s="33">
        <f t="shared" si="183"/>
        <v>0.97423099266003776</v>
      </c>
    </row>
    <row r="2906" spans="1:13" ht="27.6">
      <c r="A2906" t="s">
        <v>164</v>
      </c>
      <c r="B2906" t="s">
        <v>242</v>
      </c>
      <c r="C2906" s="14" t="s">
        <v>244</v>
      </c>
      <c r="D2906" t="s">
        <v>465</v>
      </c>
      <c r="E2906" t="s">
        <v>483</v>
      </c>
      <c r="F2906" s="20">
        <v>2045</v>
      </c>
      <c r="G2906" s="20">
        <v>54</v>
      </c>
      <c r="H2906" s="11">
        <v>13263.6477839367</v>
      </c>
      <c r="I2906" s="10">
        <v>4125499.3596747899</v>
      </c>
      <c r="J2906" s="33">
        <f t="shared" si="180"/>
        <v>3.2150405629882981E-3</v>
      </c>
      <c r="K2906" s="33">
        <f t="shared" si="181"/>
        <v>3.2098778543320217E-3</v>
      </c>
      <c r="L2906" s="33">
        <f t="shared" si="182"/>
        <v>0.97423099266003776</v>
      </c>
      <c r="M2906" s="33">
        <f t="shared" si="183"/>
        <v>0.97110383017169444</v>
      </c>
    </row>
    <row r="2907" spans="1:13" ht="27.6">
      <c r="A2907" t="s">
        <v>164</v>
      </c>
      <c r="B2907" t="s">
        <v>242</v>
      </c>
      <c r="C2907" s="14" t="s">
        <v>244</v>
      </c>
      <c r="D2907" t="s">
        <v>465</v>
      </c>
      <c r="E2907" t="s">
        <v>483</v>
      </c>
      <c r="F2907" s="20">
        <v>2045</v>
      </c>
      <c r="G2907" s="20">
        <v>55</v>
      </c>
      <c r="H2907" s="11">
        <v>19067.3541452139</v>
      </c>
      <c r="I2907" s="10">
        <v>6065869.5412321901</v>
      </c>
      <c r="J2907" s="33">
        <f t="shared" si="180"/>
        <v>3.1433834861770956E-3</v>
      </c>
      <c r="K2907" s="33">
        <f t="shared" si="181"/>
        <v>3.1384482287962756E-3</v>
      </c>
      <c r="L2907" s="33">
        <f t="shared" si="182"/>
        <v>0.97110383017169444</v>
      </c>
      <c r="M2907" s="33">
        <f t="shared" si="183"/>
        <v>0.96805607107591485</v>
      </c>
    </row>
    <row r="2908" spans="1:13" ht="27.6">
      <c r="A2908" t="s">
        <v>164</v>
      </c>
      <c r="B2908" t="s">
        <v>242</v>
      </c>
      <c r="C2908" s="14" t="s">
        <v>244</v>
      </c>
      <c r="D2908" t="s">
        <v>465</v>
      </c>
      <c r="E2908" t="s">
        <v>483</v>
      </c>
      <c r="F2908" s="20">
        <v>2045</v>
      </c>
      <c r="G2908" s="20">
        <v>56</v>
      </c>
      <c r="H2908" s="11">
        <v>15155.2563983041</v>
      </c>
      <c r="I2908" s="10">
        <v>4040344.2082824898</v>
      </c>
      <c r="J2908" s="33">
        <f t="shared" si="180"/>
        <v>3.7509815048026437E-3</v>
      </c>
      <c r="K2908" s="33">
        <f t="shared" si="181"/>
        <v>3.7439553614012633E-3</v>
      </c>
      <c r="L2908" s="33">
        <f t="shared" si="182"/>
        <v>0.96805607107591485</v>
      </c>
      <c r="M2908" s="33">
        <f t="shared" si="183"/>
        <v>0.96443171235847314</v>
      </c>
    </row>
    <row r="2909" spans="1:13" ht="27.6">
      <c r="A2909" t="s">
        <v>164</v>
      </c>
      <c r="B2909" t="s">
        <v>242</v>
      </c>
      <c r="C2909" s="14" t="s">
        <v>244</v>
      </c>
      <c r="D2909" t="s">
        <v>465</v>
      </c>
      <c r="E2909" t="s">
        <v>483</v>
      </c>
      <c r="F2909" s="20">
        <v>2045</v>
      </c>
      <c r="G2909" s="20">
        <v>57</v>
      </c>
      <c r="H2909" s="11">
        <v>16356.302964829099</v>
      </c>
      <c r="I2909" s="10">
        <v>3998728.1261908701</v>
      </c>
      <c r="J2909" s="33">
        <f t="shared" si="180"/>
        <v>4.090376351845124E-3</v>
      </c>
      <c r="K2909" s="33">
        <f t="shared" si="181"/>
        <v>4.082022156977172E-3</v>
      </c>
      <c r="L2909" s="33">
        <f t="shared" si="182"/>
        <v>0.96443171235847314</v>
      </c>
      <c r="M2909" s="33">
        <f t="shared" si="183"/>
        <v>0.96049488073973444</v>
      </c>
    </row>
    <row r="2910" spans="1:13" ht="27.6">
      <c r="A2910" t="s">
        <v>164</v>
      </c>
      <c r="B2910" t="s">
        <v>242</v>
      </c>
      <c r="C2910" s="14" t="s">
        <v>244</v>
      </c>
      <c r="D2910" t="s">
        <v>465</v>
      </c>
      <c r="E2910" t="s">
        <v>483</v>
      </c>
      <c r="F2910" s="20">
        <v>2045</v>
      </c>
      <c r="G2910" s="20">
        <v>58</v>
      </c>
      <c r="H2910" s="11">
        <v>17202.5009249963</v>
      </c>
      <c r="I2910" s="10">
        <v>3848706.37229627</v>
      </c>
      <c r="J2910" s="33">
        <f t="shared" si="180"/>
        <v>4.4696839043953098E-3</v>
      </c>
      <c r="K2910" s="33">
        <f t="shared" si="181"/>
        <v>4.4597097332902402E-3</v>
      </c>
      <c r="L2910" s="33">
        <f t="shared" si="182"/>
        <v>0.96049488073973444</v>
      </c>
      <c r="M2910" s="33">
        <f t="shared" si="183"/>
        <v>0.95621135237132404</v>
      </c>
    </row>
    <row r="2911" spans="1:13" ht="27.6">
      <c r="A2911" t="s">
        <v>164</v>
      </c>
      <c r="B2911" t="s">
        <v>242</v>
      </c>
      <c r="C2911" s="14" t="s">
        <v>244</v>
      </c>
      <c r="D2911" t="s">
        <v>465</v>
      </c>
      <c r="E2911" t="s">
        <v>483</v>
      </c>
      <c r="F2911" s="20">
        <v>2045</v>
      </c>
      <c r="G2911" s="20">
        <v>59</v>
      </c>
      <c r="H2911" s="11">
        <v>18519.328835279201</v>
      </c>
      <c r="I2911" s="10">
        <v>3787293.8699037498</v>
      </c>
      <c r="J2911" s="33">
        <f t="shared" si="180"/>
        <v>4.8898578962793425E-3</v>
      </c>
      <c r="K2911" s="33">
        <f t="shared" si="181"/>
        <v>4.8779220040204851E-3</v>
      </c>
      <c r="L2911" s="33">
        <f t="shared" si="182"/>
        <v>0.95621135237132404</v>
      </c>
      <c r="M2911" s="33">
        <f t="shared" si="183"/>
        <v>0.95154702797509783</v>
      </c>
    </row>
    <row r="2912" spans="1:13" ht="27.6">
      <c r="A2912" t="s">
        <v>164</v>
      </c>
      <c r="B2912" t="s">
        <v>242</v>
      </c>
      <c r="C2912" s="14" t="s">
        <v>244</v>
      </c>
      <c r="D2912" t="s">
        <v>465</v>
      </c>
      <c r="E2912" t="s">
        <v>483</v>
      </c>
      <c r="F2912" s="20">
        <v>2045</v>
      </c>
      <c r="G2912" s="20">
        <v>60</v>
      </c>
      <c r="H2912" s="11">
        <v>20165.392641939601</v>
      </c>
      <c r="I2912" s="10">
        <v>3808351.3080520402</v>
      </c>
      <c r="J2912" s="33">
        <f t="shared" si="180"/>
        <v>5.2950452862118268E-3</v>
      </c>
      <c r="K2912" s="33">
        <f t="shared" si="181"/>
        <v>5.2810512445101709E-3</v>
      </c>
      <c r="L2912" s="33">
        <f t="shared" si="182"/>
        <v>0.95154702797509783</v>
      </c>
      <c r="M2912" s="33">
        <f t="shared" si="183"/>
        <v>0.94652185935879996</v>
      </c>
    </row>
    <row r="2913" spans="1:13" ht="27.6">
      <c r="A2913" t="s">
        <v>164</v>
      </c>
      <c r="B2913" t="s">
        <v>242</v>
      </c>
      <c r="C2913" s="14" t="s">
        <v>244</v>
      </c>
      <c r="D2913" t="s">
        <v>465</v>
      </c>
      <c r="E2913" t="s">
        <v>483</v>
      </c>
      <c r="F2913" s="20">
        <v>2045</v>
      </c>
      <c r="G2913" s="20">
        <v>61</v>
      </c>
      <c r="H2913" s="11">
        <v>22284.3970259091</v>
      </c>
      <c r="I2913" s="10">
        <v>3847931.2778720399</v>
      </c>
      <c r="J2913" s="33">
        <f t="shared" si="180"/>
        <v>5.7912668955545079E-3</v>
      </c>
      <c r="K2913" s="33">
        <f t="shared" si="181"/>
        <v>5.7745298346091323E-3</v>
      </c>
      <c r="L2913" s="33">
        <f t="shared" si="182"/>
        <v>0.94652185935879996</v>
      </c>
      <c r="M2913" s="33">
        <f t="shared" si="183"/>
        <v>0.94105614064282284</v>
      </c>
    </row>
    <row r="2914" spans="1:13" ht="27.6">
      <c r="A2914" t="s">
        <v>164</v>
      </c>
      <c r="B2914" t="s">
        <v>242</v>
      </c>
      <c r="C2914" s="14" t="s">
        <v>244</v>
      </c>
      <c r="D2914" t="s">
        <v>465</v>
      </c>
      <c r="E2914" t="s">
        <v>483</v>
      </c>
      <c r="F2914" s="20">
        <v>2045</v>
      </c>
      <c r="G2914" s="20">
        <v>62</v>
      </c>
      <c r="H2914" s="11">
        <v>24072.2545772794</v>
      </c>
      <c r="I2914" s="10">
        <v>3786449.0830704598</v>
      </c>
      <c r="J2914" s="33">
        <f t="shared" si="180"/>
        <v>6.3574747868414567E-3</v>
      </c>
      <c r="K2914" s="33">
        <f t="shared" si="181"/>
        <v>6.3373088015540313E-3</v>
      </c>
      <c r="L2914" s="33">
        <f t="shared" si="182"/>
        <v>0.94105614064282284</v>
      </c>
      <c r="M2914" s="33">
        <f t="shared" si="183"/>
        <v>0.93509237727997063</v>
      </c>
    </row>
    <row r="2915" spans="1:13" ht="27.6">
      <c r="A2915" t="s">
        <v>164</v>
      </c>
      <c r="B2915" t="s">
        <v>242</v>
      </c>
      <c r="C2915" s="14" t="s">
        <v>244</v>
      </c>
      <c r="D2915" t="s">
        <v>465</v>
      </c>
      <c r="E2915" t="s">
        <v>483</v>
      </c>
      <c r="F2915" s="20">
        <v>2045</v>
      </c>
      <c r="G2915" s="20">
        <v>63</v>
      </c>
      <c r="H2915" s="11">
        <v>25309.896991053101</v>
      </c>
      <c r="I2915" s="10">
        <v>3623145.6414584802</v>
      </c>
      <c r="J2915" s="33">
        <f t="shared" si="180"/>
        <v>6.9856140204357679E-3</v>
      </c>
      <c r="K2915" s="33">
        <f t="shared" si="181"/>
        <v>6.9612713346651756E-3</v>
      </c>
      <c r="L2915" s="33">
        <f t="shared" si="182"/>
        <v>0.93509237727997063</v>
      </c>
      <c r="M2915" s="33">
        <f t="shared" si="183"/>
        <v>0.92858294551874765</v>
      </c>
    </row>
    <row r="2916" spans="1:13" ht="27.6">
      <c r="A2916" t="s">
        <v>164</v>
      </c>
      <c r="B2916" t="s">
        <v>242</v>
      </c>
      <c r="C2916" s="14" t="s">
        <v>244</v>
      </c>
      <c r="D2916" t="s">
        <v>465</v>
      </c>
      <c r="E2916" t="s">
        <v>483</v>
      </c>
      <c r="F2916" s="20">
        <v>2045</v>
      </c>
      <c r="G2916" s="20">
        <v>64</v>
      </c>
      <c r="H2916" s="11">
        <v>26935.487276010899</v>
      </c>
      <c r="I2916" s="10">
        <v>3513392.8062812299</v>
      </c>
      <c r="J2916" s="33">
        <f t="shared" si="180"/>
        <v>7.6665174551094149E-3</v>
      </c>
      <c r="K2916" s="33">
        <f t="shared" si="181"/>
        <v>7.637204666998354E-3</v>
      </c>
      <c r="L2916" s="33">
        <f t="shared" si="182"/>
        <v>0.92858294551874765</v>
      </c>
      <c r="M2916" s="33">
        <f t="shared" si="183"/>
        <v>0.92149116751353677</v>
      </c>
    </row>
    <row r="2917" spans="1:13" ht="27.6">
      <c r="A2917" t="s">
        <v>164</v>
      </c>
      <c r="B2917" t="s">
        <v>242</v>
      </c>
      <c r="C2917" s="14" t="s">
        <v>244</v>
      </c>
      <c r="D2917" t="s">
        <v>465</v>
      </c>
      <c r="E2917" t="s">
        <v>483</v>
      </c>
      <c r="F2917" s="20">
        <v>2045</v>
      </c>
      <c r="G2917" s="20">
        <v>65</v>
      </c>
      <c r="H2917" s="11">
        <v>27396.475551181</v>
      </c>
      <c r="I2917" s="10">
        <v>3415046.4092818699</v>
      </c>
      <c r="J2917" s="33">
        <f t="shared" si="180"/>
        <v>8.0222849905404493E-3</v>
      </c>
      <c r="K2917" s="33">
        <f t="shared" si="181"/>
        <v>7.9901923384473328E-3</v>
      </c>
      <c r="L2917" s="33">
        <f t="shared" si="182"/>
        <v>0.92149116751353677</v>
      </c>
      <c r="M2917" s="33">
        <f t="shared" si="183"/>
        <v>0.91412827584692324</v>
      </c>
    </row>
    <row r="2918" spans="1:13" ht="27.6">
      <c r="A2918" t="s">
        <v>164</v>
      </c>
      <c r="B2918" t="s">
        <v>242</v>
      </c>
      <c r="C2918" s="14" t="s">
        <v>244</v>
      </c>
      <c r="D2918" t="s">
        <v>465</v>
      </c>
      <c r="E2918" t="s">
        <v>483</v>
      </c>
      <c r="F2918" s="20">
        <v>2045</v>
      </c>
      <c r="G2918" s="20">
        <v>66</v>
      </c>
      <c r="H2918" s="11">
        <v>29067.800197500699</v>
      </c>
      <c r="I2918" s="10">
        <v>3310263.3920352799</v>
      </c>
      <c r="J2918" s="33">
        <f t="shared" si="180"/>
        <v>8.7811139945660564E-3</v>
      </c>
      <c r="K2918" s="33">
        <f t="shared" si="181"/>
        <v>8.7426726147415978E-3</v>
      </c>
      <c r="L2918" s="33">
        <f t="shared" si="182"/>
        <v>0.91412827584692324</v>
      </c>
      <c r="M2918" s="33">
        <f t="shared" si="183"/>
        <v>0.9061363516033154</v>
      </c>
    </row>
    <row r="2919" spans="1:13" ht="27.6">
      <c r="A2919" t="s">
        <v>164</v>
      </c>
      <c r="B2919" t="s">
        <v>242</v>
      </c>
      <c r="C2919" s="14" t="s">
        <v>244</v>
      </c>
      <c r="D2919" t="s">
        <v>465</v>
      </c>
      <c r="E2919" t="s">
        <v>483</v>
      </c>
      <c r="F2919" s="20">
        <v>2045</v>
      </c>
      <c r="G2919" s="20">
        <v>67</v>
      </c>
      <c r="H2919" s="11">
        <v>30740.2218514454</v>
      </c>
      <c r="I2919" s="10">
        <v>3186400.6026859698</v>
      </c>
      <c r="J2919" s="33">
        <f t="shared" si="180"/>
        <v>9.6473186157236459E-3</v>
      </c>
      <c r="K2919" s="33">
        <f t="shared" si="181"/>
        <v>9.6009325244655885E-3</v>
      </c>
      <c r="L2919" s="33">
        <f t="shared" si="182"/>
        <v>0.9061363516033154</v>
      </c>
      <c r="M2919" s="33">
        <f t="shared" si="183"/>
        <v>0.8974365976336065</v>
      </c>
    </row>
    <row r="2920" spans="1:13" ht="27.6">
      <c r="A2920" t="s">
        <v>164</v>
      </c>
      <c r="B2920" t="s">
        <v>242</v>
      </c>
      <c r="C2920" s="14" t="s">
        <v>244</v>
      </c>
      <c r="D2920" t="s">
        <v>465</v>
      </c>
      <c r="E2920" t="s">
        <v>483</v>
      </c>
      <c r="F2920" s="20">
        <v>2045</v>
      </c>
      <c r="G2920" s="20">
        <v>68</v>
      </c>
      <c r="H2920" s="11">
        <v>32629.176437702699</v>
      </c>
      <c r="I2920" s="10">
        <v>3073709.6885452601</v>
      </c>
      <c r="J2920" s="33">
        <f t="shared" si="180"/>
        <v>1.0615568724431354E-2</v>
      </c>
      <c r="K2920" s="33">
        <f t="shared" si="181"/>
        <v>1.0559422425354792E-2</v>
      </c>
      <c r="L2920" s="33">
        <f t="shared" si="182"/>
        <v>0.8974365976336065</v>
      </c>
      <c r="M2920" s="33">
        <f t="shared" si="183"/>
        <v>0.88796018549922007</v>
      </c>
    </row>
    <row r="2921" spans="1:13" ht="27.6">
      <c r="A2921" t="s">
        <v>164</v>
      </c>
      <c r="B2921" t="s">
        <v>242</v>
      </c>
      <c r="C2921" s="14" t="s">
        <v>244</v>
      </c>
      <c r="D2921" t="s">
        <v>465</v>
      </c>
      <c r="E2921" t="s">
        <v>483</v>
      </c>
      <c r="F2921" s="20">
        <v>2045</v>
      </c>
      <c r="G2921" s="20">
        <v>69</v>
      </c>
      <c r="H2921" s="11">
        <v>34451.893680757697</v>
      </c>
      <c r="I2921" s="10">
        <v>2949915.88746153</v>
      </c>
      <c r="J2921" s="33">
        <f t="shared" si="180"/>
        <v>1.1678941025808142E-2</v>
      </c>
      <c r="K2921" s="33">
        <f t="shared" si="181"/>
        <v>1.1611006917404354E-2</v>
      </c>
      <c r="L2921" s="33">
        <f t="shared" si="182"/>
        <v>0.88796018549922007</v>
      </c>
      <c r="M2921" s="33">
        <f t="shared" si="183"/>
        <v>0.87765007364300895</v>
      </c>
    </row>
    <row r="2922" spans="1:13" ht="27.6">
      <c r="A2922" t="s">
        <v>164</v>
      </c>
      <c r="B2922" t="s">
        <v>242</v>
      </c>
      <c r="C2922" s="14" t="s">
        <v>244</v>
      </c>
      <c r="D2922" t="s">
        <v>465</v>
      </c>
      <c r="E2922" t="s">
        <v>483</v>
      </c>
      <c r="F2922" s="20">
        <v>2046</v>
      </c>
      <c r="G2922" s="20">
        <v>30</v>
      </c>
      <c r="H2922" s="11">
        <v>694.51648854702501</v>
      </c>
      <c r="I2922" s="10">
        <v>4588321.9217005596</v>
      </c>
      <c r="J2922" s="33">
        <f t="shared" si="180"/>
        <v>1.513661204246144E-4</v>
      </c>
      <c r="K2922" s="33">
        <f t="shared" si="181"/>
        <v>1.5135466515137086E-4</v>
      </c>
      <c r="L2922" s="33">
        <f t="shared" si="182"/>
        <v>1</v>
      </c>
      <c r="M2922" s="33">
        <f t="shared" si="183"/>
        <v>0.99984864533484863</v>
      </c>
    </row>
    <row r="2923" spans="1:13" ht="27.6">
      <c r="A2923" t="s">
        <v>164</v>
      </c>
      <c r="B2923" t="s">
        <v>242</v>
      </c>
      <c r="C2923" s="14" t="s">
        <v>244</v>
      </c>
      <c r="D2923" t="s">
        <v>465</v>
      </c>
      <c r="E2923" t="s">
        <v>483</v>
      </c>
      <c r="F2923" s="20">
        <v>2046</v>
      </c>
      <c r="G2923" s="20">
        <v>31</v>
      </c>
      <c r="H2923" s="11">
        <v>963.423467710164</v>
      </c>
      <c r="I2923" s="10">
        <v>4637118.8879298996</v>
      </c>
      <c r="J2923" s="33">
        <f t="shared" si="180"/>
        <v>2.0776337441291161E-4</v>
      </c>
      <c r="K2923" s="33">
        <f t="shared" si="181"/>
        <v>2.0774179309768215E-4</v>
      </c>
      <c r="L2923" s="33">
        <f t="shared" si="182"/>
        <v>0.99984864533484863</v>
      </c>
      <c r="M2923" s="33">
        <f t="shared" si="183"/>
        <v>0.99964093498444051</v>
      </c>
    </row>
    <row r="2924" spans="1:13" ht="27.6">
      <c r="A2924" t="s">
        <v>164</v>
      </c>
      <c r="B2924" t="s">
        <v>242</v>
      </c>
      <c r="C2924" s="14" t="s">
        <v>244</v>
      </c>
      <c r="D2924" t="s">
        <v>465</v>
      </c>
      <c r="E2924" t="s">
        <v>483</v>
      </c>
      <c r="F2924" s="20">
        <v>2046</v>
      </c>
      <c r="G2924" s="20">
        <v>32</v>
      </c>
      <c r="H2924" s="11">
        <v>1030.38652609664</v>
      </c>
      <c r="I2924" s="10">
        <v>4703647.0151792904</v>
      </c>
      <c r="J2924" s="33">
        <f t="shared" si="180"/>
        <v>2.1906119289382184E-4</v>
      </c>
      <c r="K2924" s="33">
        <f t="shared" si="181"/>
        <v>2.1903720074267774E-4</v>
      </c>
      <c r="L2924" s="33">
        <f t="shared" si="182"/>
        <v>0.99964093498444051</v>
      </c>
      <c r="M2924" s="33">
        <f t="shared" si="183"/>
        <v>0.99942197643229369</v>
      </c>
    </row>
    <row r="2925" spans="1:13" ht="27.6">
      <c r="A2925" t="s">
        <v>164</v>
      </c>
      <c r="B2925" t="s">
        <v>242</v>
      </c>
      <c r="C2925" s="14" t="s">
        <v>244</v>
      </c>
      <c r="D2925" t="s">
        <v>465</v>
      </c>
      <c r="E2925" t="s">
        <v>483</v>
      </c>
      <c r="F2925" s="20">
        <v>2046</v>
      </c>
      <c r="G2925" s="20">
        <v>33</v>
      </c>
      <c r="H2925" s="11">
        <v>1108.06583792743</v>
      </c>
      <c r="I2925" s="10">
        <v>4771529.4654541202</v>
      </c>
      <c r="J2925" s="33">
        <f t="shared" si="180"/>
        <v>2.3222445673862609E-4</v>
      </c>
      <c r="K2925" s="33">
        <f t="shared" si="181"/>
        <v>2.3219749472658258E-4</v>
      </c>
      <c r="L2925" s="33">
        <f t="shared" si="182"/>
        <v>0.99942197643229369</v>
      </c>
      <c r="M2925" s="33">
        <f t="shared" si="183"/>
        <v>0.99918991315319139</v>
      </c>
    </row>
    <row r="2926" spans="1:13" ht="27.6">
      <c r="A2926" t="s">
        <v>164</v>
      </c>
      <c r="B2926" t="s">
        <v>242</v>
      </c>
      <c r="C2926" s="14" t="s">
        <v>244</v>
      </c>
      <c r="D2926" t="s">
        <v>465</v>
      </c>
      <c r="E2926" t="s">
        <v>483</v>
      </c>
      <c r="F2926" s="20">
        <v>2046</v>
      </c>
      <c r="G2926" s="20">
        <v>34</v>
      </c>
      <c r="H2926" s="11">
        <v>1254.8219100418601</v>
      </c>
      <c r="I2926" s="10">
        <v>4883609.88613219</v>
      </c>
      <c r="J2926" s="33">
        <f t="shared" si="180"/>
        <v>2.5694556676304802E-4</v>
      </c>
      <c r="K2926" s="33">
        <f t="shared" si="181"/>
        <v>2.5691255907800414E-4</v>
      </c>
      <c r="L2926" s="33">
        <f t="shared" si="182"/>
        <v>0.99918991315319139</v>
      </c>
      <c r="M2926" s="33">
        <f t="shared" si="183"/>
        <v>0.99893320871559832</v>
      </c>
    </row>
    <row r="2927" spans="1:13" ht="27.6">
      <c r="A2927" t="s">
        <v>164</v>
      </c>
      <c r="B2927" t="s">
        <v>242</v>
      </c>
      <c r="C2927" s="14" t="s">
        <v>244</v>
      </c>
      <c r="D2927" t="s">
        <v>465</v>
      </c>
      <c r="E2927" t="s">
        <v>483</v>
      </c>
      <c r="F2927" s="20">
        <v>2046</v>
      </c>
      <c r="G2927" s="20">
        <v>35</v>
      </c>
      <c r="H2927" s="11">
        <v>1632.84192798561</v>
      </c>
      <c r="I2927" s="10">
        <v>4854889.6038512504</v>
      </c>
      <c r="J2927" s="33">
        <f t="shared" si="180"/>
        <v>3.3632936301791939E-4</v>
      </c>
      <c r="K2927" s="33">
        <f t="shared" si="181"/>
        <v>3.3627281063797199E-4</v>
      </c>
      <c r="L2927" s="33">
        <f t="shared" si="182"/>
        <v>0.99893320871559832</v>
      </c>
      <c r="M2927" s="33">
        <f t="shared" si="183"/>
        <v>0.99859729463786395</v>
      </c>
    </row>
    <row r="2928" spans="1:13" ht="27.6">
      <c r="A2928" t="s">
        <v>164</v>
      </c>
      <c r="B2928" t="s">
        <v>242</v>
      </c>
      <c r="C2928" s="14" t="s">
        <v>244</v>
      </c>
      <c r="D2928" t="s">
        <v>465</v>
      </c>
      <c r="E2928" t="s">
        <v>483</v>
      </c>
      <c r="F2928" s="20">
        <v>2046</v>
      </c>
      <c r="G2928" s="20">
        <v>36</v>
      </c>
      <c r="H2928" s="11">
        <v>1862.3541897167199</v>
      </c>
      <c r="I2928" s="10">
        <v>4720336.6938431496</v>
      </c>
      <c r="J2928" s="33">
        <f t="shared" si="180"/>
        <v>3.9453842183457676E-4</v>
      </c>
      <c r="K2928" s="33">
        <f t="shared" si="181"/>
        <v>3.944606017860508E-4</v>
      </c>
      <c r="L2928" s="33">
        <f t="shared" si="182"/>
        <v>0.99859729463786395</v>
      </c>
      <c r="M2928" s="33">
        <f t="shared" si="183"/>
        <v>0.99820338734807923</v>
      </c>
    </row>
    <row r="2929" spans="1:13" ht="27.6">
      <c r="A2929" t="s">
        <v>164</v>
      </c>
      <c r="B2929" t="s">
        <v>242</v>
      </c>
      <c r="C2929" s="14" t="s">
        <v>244</v>
      </c>
      <c r="D2929" t="s">
        <v>465</v>
      </c>
      <c r="E2929" t="s">
        <v>483</v>
      </c>
      <c r="F2929" s="20">
        <v>2046</v>
      </c>
      <c r="G2929" s="20">
        <v>37</v>
      </c>
      <c r="H2929" s="11">
        <v>1971.5830882990899</v>
      </c>
      <c r="I2929" s="10">
        <v>4648445.9595103199</v>
      </c>
      <c r="J2929" s="33">
        <f t="shared" si="180"/>
        <v>4.2413811098855538E-4</v>
      </c>
      <c r="K2929" s="33">
        <f t="shared" si="181"/>
        <v>4.2404817713515008E-4</v>
      </c>
      <c r="L2929" s="33">
        <f t="shared" si="182"/>
        <v>0.99820338734807923</v>
      </c>
      <c r="M2929" s="33">
        <f t="shared" si="183"/>
        <v>0.99778010102126413</v>
      </c>
    </row>
    <row r="2930" spans="1:13" ht="27.6">
      <c r="A2930" t="s">
        <v>164</v>
      </c>
      <c r="B2930" t="s">
        <v>242</v>
      </c>
      <c r="C2930" s="14" t="s">
        <v>244</v>
      </c>
      <c r="D2930" t="s">
        <v>465</v>
      </c>
      <c r="E2930" t="s">
        <v>483</v>
      </c>
      <c r="F2930" s="20">
        <v>2046</v>
      </c>
      <c r="G2930" s="20">
        <v>38</v>
      </c>
      <c r="H2930" s="11">
        <v>2106.9346449704199</v>
      </c>
      <c r="I2930" s="10">
        <v>4604168.4838006701</v>
      </c>
      <c r="J2930" s="33">
        <f t="shared" si="180"/>
        <v>4.5761458391096446E-4</v>
      </c>
      <c r="K2930" s="33">
        <f t="shared" si="181"/>
        <v>4.5750989432702394E-4</v>
      </c>
      <c r="L2930" s="33">
        <f t="shared" si="182"/>
        <v>0.99778010102126413</v>
      </c>
      <c r="M2930" s="33">
        <f t="shared" si="183"/>
        <v>0.99732360675268428</v>
      </c>
    </row>
    <row r="2931" spans="1:13" ht="27.6">
      <c r="A2931" t="s">
        <v>164</v>
      </c>
      <c r="B2931" t="s">
        <v>242</v>
      </c>
      <c r="C2931" s="14" t="s">
        <v>244</v>
      </c>
      <c r="D2931" t="s">
        <v>465</v>
      </c>
      <c r="E2931" t="s">
        <v>483</v>
      </c>
      <c r="F2931" s="20">
        <v>2046</v>
      </c>
      <c r="G2931" s="20">
        <v>39</v>
      </c>
      <c r="H2931" s="11">
        <v>2352.3038844407001</v>
      </c>
      <c r="I2931" s="10">
        <v>4627221.5429028003</v>
      </c>
      <c r="J2931" s="33">
        <f t="shared" si="180"/>
        <v>5.0836206190486974E-4</v>
      </c>
      <c r="K2931" s="33">
        <f t="shared" si="181"/>
        <v>5.0823286780521393E-4</v>
      </c>
      <c r="L2931" s="33">
        <f t="shared" si="182"/>
        <v>0.99732360675268428</v>
      </c>
      <c r="M2931" s="33">
        <f t="shared" si="183"/>
        <v>0.99681673411589455</v>
      </c>
    </row>
    <row r="2932" spans="1:13" ht="27.6">
      <c r="A2932" t="s">
        <v>164</v>
      </c>
      <c r="B2932" t="s">
        <v>242</v>
      </c>
      <c r="C2932" s="14" t="s">
        <v>244</v>
      </c>
      <c r="D2932" t="s">
        <v>465</v>
      </c>
      <c r="E2932" t="s">
        <v>483</v>
      </c>
      <c r="F2932" s="20">
        <v>2046</v>
      </c>
      <c r="G2932" s="20">
        <v>40</v>
      </c>
      <c r="H2932" s="11">
        <v>3103.2299377388599</v>
      </c>
      <c r="I2932" s="10">
        <v>4542077.6786171403</v>
      </c>
      <c r="J2932" s="33">
        <f t="shared" si="180"/>
        <v>6.8321815638425069E-4</v>
      </c>
      <c r="K2932" s="33">
        <f t="shared" si="181"/>
        <v>6.829848160034846E-4</v>
      </c>
      <c r="L2932" s="33">
        <f t="shared" si="182"/>
        <v>0.99681673411589455</v>
      </c>
      <c r="M2932" s="33">
        <f t="shared" si="183"/>
        <v>0.99613592342215518</v>
      </c>
    </row>
    <row r="2933" spans="1:13" ht="27.6">
      <c r="A2933" t="s">
        <v>164</v>
      </c>
      <c r="B2933" t="s">
        <v>242</v>
      </c>
      <c r="C2933" s="14" t="s">
        <v>244</v>
      </c>
      <c r="D2933" t="s">
        <v>465</v>
      </c>
      <c r="E2933" t="s">
        <v>483</v>
      </c>
      <c r="F2933" s="20">
        <v>2046</v>
      </c>
      <c r="G2933" s="20">
        <v>41</v>
      </c>
      <c r="H2933" s="11">
        <v>3446.5786101427798</v>
      </c>
      <c r="I2933" s="10">
        <v>4477556.15497653</v>
      </c>
      <c r="J2933" s="33">
        <f t="shared" si="180"/>
        <v>7.6974547964342519E-4</v>
      </c>
      <c r="K2933" s="33">
        <f t="shared" si="181"/>
        <v>7.6944930159050795E-4</v>
      </c>
      <c r="L2933" s="33">
        <f t="shared" si="182"/>
        <v>0.99613592342215518</v>
      </c>
      <c r="M2933" s="33">
        <f t="shared" si="183"/>
        <v>0.99536944733158883</v>
      </c>
    </row>
    <row r="2934" spans="1:13" ht="27.6">
      <c r="A2934" t="s">
        <v>164</v>
      </c>
      <c r="B2934" t="s">
        <v>242</v>
      </c>
      <c r="C2934" s="14" t="s">
        <v>244</v>
      </c>
      <c r="D2934" t="s">
        <v>465</v>
      </c>
      <c r="E2934" t="s">
        <v>483</v>
      </c>
      <c r="F2934" s="20">
        <v>2046</v>
      </c>
      <c r="G2934" s="20">
        <v>42</v>
      </c>
      <c r="H2934" s="11">
        <v>3630.7114776846302</v>
      </c>
      <c r="I2934" s="10">
        <v>4346465.2614150997</v>
      </c>
      <c r="J2934" s="33">
        <f t="shared" si="180"/>
        <v>8.3532508816199804E-4</v>
      </c>
      <c r="K2934" s="33">
        <f t="shared" si="181"/>
        <v>8.3497630128415157E-4</v>
      </c>
      <c r="L2934" s="33">
        <f t="shared" si="182"/>
        <v>0.99536944733158883</v>
      </c>
      <c r="M2934" s="33">
        <f t="shared" si="183"/>
        <v>0.99453833743204467</v>
      </c>
    </row>
    <row r="2935" spans="1:13" ht="27.6">
      <c r="A2935" t="s">
        <v>164</v>
      </c>
      <c r="B2935" t="s">
        <v>242</v>
      </c>
      <c r="C2935" s="14" t="s">
        <v>244</v>
      </c>
      <c r="D2935" t="s">
        <v>465</v>
      </c>
      <c r="E2935" t="s">
        <v>483</v>
      </c>
      <c r="F2935" s="20">
        <v>2046</v>
      </c>
      <c r="G2935" s="20">
        <v>43</v>
      </c>
      <c r="H2935" s="11">
        <v>3885.8932488345199</v>
      </c>
      <c r="I2935" s="10">
        <v>4277100.8153065899</v>
      </c>
      <c r="J2935" s="33">
        <f t="shared" si="180"/>
        <v>9.085344060462536E-4</v>
      </c>
      <c r="K2935" s="33">
        <f t="shared" si="181"/>
        <v>9.0812181362365241E-4</v>
      </c>
      <c r="L2935" s="33">
        <f t="shared" si="182"/>
        <v>0.99453833743204467</v>
      </c>
      <c r="M2935" s="33">
        <f t="shared" si="183"/>
        <v>0.99363517547333768</v>
      </c>
    </row>
    <row r="2936" spans="1:13" ht="27.6">
      <c r="A2936" t="s">
        <v>164</v>
      </c>
      <c r="B2936" t="s">
        <v>242</v>
      </c>
      <c r="C2936" s="14" t="s">
        <v>244</v>
      </c>
      <c r="D2936" t="s">
        <v>465</v>
      </c>
      <c r="E2936" t="s">
        <v>483</v>
      </c>
      <c r="F2936" s="20">
        <v>2046</v>
      </c>
      <c r="G2936" s="20">
        <v>44</v>
      </c>
      <c r="H2936" s="11">
        <v>4367.8074780414499</v>
      </c>
      <c r="I2936" s="10">
        <v>4248447.2899779202</v>
      </c>
      <c r="J2936" s="33">
        <f t="shared" si="180"/>
        <v>1.0280950144644844E-3</v>
      </c>
      <c r="K2936" s="33">
        <f t="shared" si="181"/>
        <v>1.0275667058511351E-3</v>
      </c>
      <c r="L2936" s="33">
        <f t="shared" si="182"/>
        <v>0.99363517547333768</v>
      </c>
      <c r="M2936" s="33">
        <f t="shared" si="183"/>
        <v>0.99261414904925871</v>
      </c>
    </row>
    <row r="2937" spans="1:13" ht="27.6">
      <c r="A2937" t="s">
        <v>164</v>
      </c>
      <c r="B2937" t="s">
        <v>242</v>
      </c>
      <c r="C2937" s="14" t="s">
        <v>244</v>
      </c>
      <c r="D2937" t="s">
        <v>465</v>
      </c>
      <c r="E2937" t="s">
        <v>483</v>
      </c>
      <c r="F2937" s="20">
        <v>2046</v>
      </c>
      <c r="G2937" s="20">
        <v>45</v>
      </c>
      <c r="H2937" s="11">
        <v>5564.7824468052304</v>
      </c>
      <c r="I2937" s="10">
        <v>4222210.3504530303</v>
      </c>
      <c r="J2937" s="33">
        <f t="shared" si="180"/>
        <v>1.3179784958388314E-3</v>
      </c>
      <c r="K2937" s="33">
        <f t="shared" si="181"/>
        <v>1.3171103436249165E-3</v>
      </c>
      <c r="L2937" s="33">
        <f t="shared" si="182"/>
        <v>0.99261414904925871</v>
      </c>
      <c r="M2937" s="33">
        <f t="shared" si="183"/>
        <v>0.99130676668631745</v>
      </c>
    </row>
    <row r="2938" spans="1:13" ht="27.6">
      <c r="A2938" t="s">
        <v>164</v>
      </c>
      <c r="B2938" t="s">
        <v>242</v>
      </c>
      <c r="C2938" s="14" t="s">
        <v>244</v>
      </c>
      <c r="D2938" t="s">
        <v>465</v>
      </c>
      <c r="E2938" t="s">
        <v>483</v>
      </c>
      <c r="F2938" s="20">
        <v>2046</v>
      </c>
      <c r="G2938" s="20">
        <v>46</v>
      </c>
      <c r="H2938" s="11">
        <v>6113.0580551432704</v>
      </c>
      <c r="I2938" s="10">
        <v>4194060.9694914301</v>
      </c>
      <c r="J2938" s="33">
        <f t="shared" si="180"/>
        <v>1.4575510703375724E-3</v>
      </c>
      <c r="K2938" s="33">
        <f t="shared" si="181"/>
        <v>1.4564893586719307E-3</v>
      </c>
      <c r="L2938" s="33">
        <f t="shared" si="182"/>
        <v>0.99130676668631745</v>
      </c>
      <c r="M2938" s="33">
        <f t="shared" si="183"/>
        <v>0.98986293892945931</v>
      </c>
    </row>
    <row r="2939" spans="1:13" ht="27.6">
      <c r="A2939" t="s">
        <v>164</v>
      </c>
      <c r="B2939" t="s">
        <v>242</v>
      </c>
      <c r="C2939" s="14" t="s">
        <v>244</v>
      </c>
      <c r="D2939" t="s">
        <v>465</v>
      </c>
      <c r="E2939" t="s">
        <v>483</v>
      </c>
      <c r="F2939" s="20">
        <v>2046</v>
      </c>
      <c r="G2939" s="20">
        <v>47</v>
      </c>
      <c r="H2939" s="11">
        <v>6713.6388253033401</v>
      </c>
      <c r="I2939" s="10">
        <v>4204362.5081132799</v>
      </c>
      <c r="J2939" s="33">
        <f t="shared" si="180"/>
        <v>1.5968268226985273E-3</v>
      </c>
      <c r="K2939" s="33">
        <f t="shared" si="181"/>
        <v>1.5955525730899645E-3</v>
      </c>
      <c r="L2939" s="33">
        <f t="shared" si="182"/>
        <v>0.98986293892945931</v>
      </c>
      <c r="M2939" s="33">
        <f t="shared" si="183"/>
        <v>0.98828356057024402</v>
      </c>
    </row>
    <row r="2940" spans="1:13" ht="27.6">
      <c r="A2940" t="s">
        <v>164</v>
      </c>
      <c r="B2940" t="s">
        <v>242</v>
      </c>
      <c r="C2940" s="14" t="s">
        <v>244</v>
      </c>
      <c r="D2940" t="s">
        <v>465</v>
      </c>
      <c r="E2940" t="s">
        <v>483</v>
      </c>
      <c r="F2940" s="20">
        <v>2046</v>
      </c>
      <c r="G2940" s="20">
        <v>48</v>
      </c>
      <c r="H2940" s="11">
        <v>7449.8003621669504</v>
      </c>
      <c r="I2940" s="10">
        <v>4251449.4143219199</v>
      </c>
      <c r="J2940" s="33">
        <f t="shared" si="180"/>
        <v>1.752296601970777E-3</v>
      </c>
      <c r="K2940" s="33">
        <f t="shared" si="181"/>
        <v>1.7507622266378364E-3</v>
      </c>
      <c r="L2940" s="33">
        <f t="shared" si="182"/>
        <v>0.98828356057024402</v>
      </c>
      <c r="M2940" s="33">
        <f t="shared" si="183"/>
        <v>0.98655331104319044</v>
      </c>
    </row>
    <row r="2941" spans="1:13" ht="27.6">
      <c r="A2941" t="s">
        <v>164</v>
      </c>
      <c r="B2941" t="s">
        <v>242</v>
      </c>
      <c r="C2941" s="14" t="s">
        <v>244</v>
      </c>
      <c r="D2941" t="s">
        <v>465</v>
      </c>
      <c r="E2941" t="s">
        <v>483</v>
      </c>
      <c r="F2941" s="20">
        <v>2046</v>
      </c>
      <c r="G2941" s="20">
        <v>49</v>
      </c>
      <c r="H2941" s="11">
        <v>8607.2519900095394</v>
      </c>
      <c r="I2941" s="10">
        <v>4370606.2729361197</v>
      </c>
      <c r="J2941" s="33">
        <f t="shared" si="180"/>
        <v>1.9693496628391772E-3</v>
      </c>
      <c r="K2941" s="33">
        <f t="shared" si="181"/>
        <v>1.9674117661326873E-3</v>
      </c>
      <c r="L2941" s="33">
        <f t="shared" si="182"/>
        <v>0.98655331104319044</v>
      </c>
      <c r="M2941" s="33">
        <f t="shared" si="183"/>
        <v>0.98461235445112694</v>
      </c>
    </row>
    <row r="2942" spans="1:13" ht="27.6">
      <c r="A2942" t="s">
        <v>164</v>
      </c>
      <c r="B2942" t="s">
        <v>242</v>
      </c>
      <c r="C2942" s="14" t="s">
        <v>244</v>
      </c>
      <c r="D2942" t="s">
        <v>465</v>
      </c>
      <c r="E2942" t="s">
        <v>483</v>
      </c>
      <c r="F2942" s="20">
        <v>2046</v>
      </c>
      <c r="G2942" s="20">
        <v>50</v>
      </c>
      <c r="H2942" s="11">
        <v>9703.0241115503195</v>
      </c>
      <c r="I2942" s="10">
        <v>4315180.7706567496</v>
      </c>
      <c r="J2942" s="33">
        <f t="shared" si="180"/>
        <v>2.2485788260670171E-3</v>
      </c>
      <c r="K2942" s="33">
        <f t="shared" si="181"/>
        <v>2.2460526664762615E-3</v>
      </c>
      <c r="L2942" s="33">
        <f t="shared" si="182"/>
        <v>0.98461235445112694</v>
      </c>
      <c r="M2942" s="33">
        <f t="shared" si="183"/>
        <v>0.98240086324696652</v>
      </c>
    </row>
    <row r="2943" spans="1:13" ht="27.6">
      <c r="A2943" t="s">
        <v>164</v>
      </c>
      <c r="B2943" t="s">
        <v>242</v>
      </c>
      <c r="C2943" s="14" t="s">
        <v>244</v>
      </c>
      <c r="D2943" t="s">
        <v>465</v>
      </c>
      <c r="E2943" t="s">
        <v>483</v>
      </c>
      <c r="F2943" s="20">
        <v>2046</v>
      </c>
      <c r="G2943" s="20">
        <v>51</v>
      </c>
      <c r="H2943" s="11">
        <v>10401.3330621284</v>
      </c>
      <c r="I2943" s="10">
        <v>4228985.1454267101</v>
      </c>
      <c r="J2943" s="33">
        <f t="shared" si="180"/>
        <v>2.4595340736480388E-3</v>
      </c>
      <c r="K2943" s="33">
        <f t="shared" si="181"/>
        <v>2.4565118979408274E-3</v>
      </c>
      <c r="L2943" s="33">
        <f t="shared" si="182"/>
        <v>0.98240086324696652</v>
      </c>
      <c r="M2943" s="33">
        <f t="shared" si="183"/>
        <v>0.979987583837853</v>
      </c>
    </row>
    <row r="2944" spans="1:13" ht="27.6">
      <c r="A2944" t="s">
        <v>164</v>
      </c>
      <c r="B2944" t="s">
        <v>242</v>
      </c>
      <c r="C2944" s="14" t="s">
        <v>244</v>
      </c>
      <c r="D2944" t="s">
        <v>465</v>
      </c>
      <c r="E2944" t="s">
        <v>483</v>
      </c>
      <c r="F2944" s="20">
        <v>2046</v>
      </c>
      <c r="G2944" s="20">
        <v>52</v>
      </c>
      <c r="H2944" s="11">
        <v>11177.246996785299</v>
      </c>
      <c r="I2944" s="10">
        <v>4157236.59792533</v>
      </c>
      <c r="J2944" s="33">
        <f t="shared" si="180"/>
        <v>2.6886242179151669E-3</v>
      </c>
      <c r="K2944" s="33">
        <f t="shared" si="181"/>
        <v>2.6850131048562487E-3</v>
      </c>
      <c r="L2944" s="33">
        <f t="shared" si="182"/>
        <v>0.979987583837853</v>
      </c>
      <c r="M2944" s="33">
        <f t="shared" si="183"/>
        <v>0.97735630433265197</v>
      </c>
    </row>
    <row r="2945" spans="1:13" ht="27.6">
      <c r="A2945" t="s">
        <v>164</v>
      </c>
      <c r="B2945" t="s">
        <v>242</v>
      </c>
      <c r="C2945" s="14" t="s">
        <v>244</v>
      </c>
      <c r="D2945" t="s">
        <v>465</v>
      </c>
      <c r="E2945" t="s">
        <v>483</v>
      </c>
      <c r="F2945" s="20">
        <v>2046</v>
      </c>
      <c r="G2945" s="20">
        <v>53</v>
      </c>
      <c r="H2945" s="11">
        <v>11989.329506788999</v>
      </c>
      <c r="I2945" s="10">
        <v>4087625.5725876899</v>
      </c>
      <c r="J2945" s="33">
        <f t="shared" si="180"/>
        <v>2.9330791908122591E-3</v>
      </c>
      <c r="K2945" s="33">
        <f t="shared" si="181"/>
        <v>2.9287819164844908E-3</v>
      </c>
      <c r="L2945" s="33">
        <f t="shared" si="182"/>
        <v>0.97735630433265197</v>
      </c>
      <c r="M2945" s="33">
        <f t="shared" si="183"/>
        <v>0.97449384086256041</v>
      </c>
    </row>
    <row r="2946" spans="1:13" ht="27.6">
      <c r="A2946" t="s">
        <v>164</v>
      </c>
      <c r="B2946" t="s">
        <v>242</v>
      </c>
      <c r="C2946" s="14" t="s">
        <v>244</v>
      </c>
      <c r="D2946" t="s">
        <v>465</v>
      </c>
      <c r="E2946" t="s">
        <v>483</v>
      </c>
      <c r="F2946" s="20">
        <v>2046</v>
      </c>
      <c r="G2946" s="20">
        <v>54</v>
      </c>
      <c r="H2946" s="11">
        <v>13084.7214511968</v>
      </c>
      <c r="I2946" s="10">
        <v>4102957.1808345499</v>
      </c>
      <c r="J2946" s="33">
        <f t="shared" ref="J2946:J3009" si="184">IF(I2946&gt;0,H2946/I2946,0)</f>
        <v>3.1890952974886616E-3</v>
      </c>
      <c r="K2946" s="33">
        <f t="shared" ref="K2946:K3009" si="185">1-EXP(-J2946)</f>
        <v>3.1840155344646792E-3</v>
      </c>
      <c r="L2946" s="33">
        <f t="shared" ref="L2946:L3009" si="186">IF(G2946=30,1,M2945)</f>
        <v>0.97449384086256041</v>
      </c>
      <c r="M2946" s="33">
        <f t="shared" ref="M2946:M3009" si="187">L2946*(1-K2946)</f>
        <v>0.97139103733501386</v>
      </c>
    </row>
    <row r="2947" spans="1:13" ht="27.6">
      <c r="A2947" t="s">
        <v>164</v>
      </c>
      <c r="B2947" t="s">
        <v>242</v>
      </c>
      <c r="C2947" s="14" t="s">
        <v>244</v>
      </c>
      <c r="D2947" t="s">
        <v>465</v>
      </c>
      <c r="E2947" t="s">
        <v>483</v>
      </c>
      <c r="F2947" s="20">
        <v>2046</v>
      </c>
      <c r="G2947" s="20">
        <v>55</v>
      </c>
      <c r="H2947" s="11">
        <v>13985.272886655701</v>
      </c>
      <c r="I2947" s="10">
        <v>4097371.2003734801</v>
      </c>
      <c r="J2947" s="33">
        <f t="shared" si="184"/>
        <v>3.4132306307470819E-3</v>
      </c>
      <c r="K2947" s="33">
        <f t="shared" si="185"/>
        <v>3.4074121808640445E-3</v>
      </c>
      <c r="L2947" s="33">
        <f t="shared" si="186"/>
        <v>0.97139103733501386</v>
      </c>
      <c r="M2947" s="33">
        <f t="shared" si="187"/>
        <v>0.96808110768201638</v>
      </c>
    </row>
    <row r="2948" spans="1:13" ht="27.6">
      <c r="A2948" t="s">
        <v>164</v>
      </c>
      <c r="B2948" t="s">
        <v>242</v>
      </c>
      <c r="C2948" s="14" t="s">
        <v>244</v>
      </c>
      <c r="D2948" t="s">
        <v>465</v>
      </c>
      <c r="E2948" t="s">
        <v>483</v>
      </c>
      <c r="F2948" s="20">
        <v>2046</v>
      </c>
      <c r="G2948" s="20">
        <v>56</v>
      </c>
      <c r="H2948" s="11">
        <v>20349.548916815598</v>
      </c>
      <c r="I2948" s="10">
        <v>6024088.4144796198</v>
      </c>
      <c r="J2948" s="33">
        <f t="shared" si="184"/>
        <v>3.3780295899879247E-3</v>
      </c>
      <c r="K2948" s="33">
        <f t="shared" si="185"/>
        <v>3.3723304671071652E-3</v>
      </c>
      <c r="L2948" s="33">
        <f t="shared" si="186"/>
        <v>0.96808110768201638</v>
      </c>
      <c r="M2948" s="33">
        <f t="shared" si="187"/>
        <v>0.9648164182679495</v>
      </c>
    </row>
    <row r="2949" spans="1:13" ht="27.6">
      <c r="A2949" t="s">
        <v>164</v>
      </c>
      <c r="B2949" t="s">
        <v>242</v>
      </c>
      <c r="C2949" s="14" t="s">
        <v>244</v>
      </c>
      <c r="D2949" t="s">
        <v>465</v>
      </c>
      <c r="E2949" t="s">
        <v>483</v>
      </c>
      <c r="F2949" s="20">
        <v>2046</v>
      </c>
      <c r="G2949" s="20">
        <v>57</v>
      </c>
      <c r="H2949" s="11">
        <v>16224.0716346224</v>
      </c>
      <c r="I2949" s="10">
        <v>4007719.5761532299</v>
      </c>
      <c r="J2949" s="33">
        <f t="shared" si="184"/>
        <v>4.0482053013786243E-3</v>
      </c>
      <c r="K2949" s="33">
        <f t="shared" si="185"/>
        <v>4.0400223640916222E-3</v>
      </c>
      <c r="L2949" s="33">
        <f t="shared" si="186"/>
        <v>0.9648164182679495</v>
      </c>
      <c r="M2949" s="33">
        <f t="shared" si="187"/>
        <v>0.96091853836090424</v>
      </c>
    </row>
    <row r="2950" spans="1:13" ht="27.6">
      <c r="A2950" t="s">
        <v>164</v>
      </c>
      <c r="B2950" t="s">
        <v>242</v>
      </c>
      <c r="C2950" s="14" t="s">
        <v>244</v>
      </c>
      <c r="D2950" t="s">
        <v>465</v>
      </c>
      <c r="E2950" t="s">
        <v>483</v>
      </c>
      <c r="F2950" s="20">
        <v>2046</v>
      </c>
      <c r="G2950" s="20">
        <v>58</v>
      </c>
      <c r="H2950" s="11">
        <v>17525.3212410009</v>
      </c>
      <c r="I2950" s="10">
        <v>3963551.99573015</v>
      </c>
      <c r="J2950" s="33">
        <f t="shared" si="184"/>
        <v>4.4216201174806218E-3</v>
      </c>
      <c r="K2950" s="33">
        <f t="shared" si="185"/>
        <v>4.4118591469828328E-3</v>
      </c>
      <c r="L2950" s="33">
        <f t="shared" si="186"/>
        <v>0.96091853836090424</v>
      </c>
      <c r="M2950" s="33">
        <f t="shared" si="187"/>
        <v>0.95667910111793131</v>
      </c>
    </row>
    <row r="2951" spans="1:13" ht="27.6">
      <c r="A2951" t="s">
        <v>164</v>
      </c>
      <c r="B2951" t="s">
        <v>242</v>
      </c>
      <c r="C2951" s="14" t="s">
        <v>244</v>
      </c>
      <c r="D2951" t="s">
        <v>465</v>
      </c>
      <c r="E2951" t="s">
        <v>483</v>
      </c>
      <c r="F2951" s="20">
        <v>2046</v>
      </c>
      <c r="G2951" s="20">
        <v>59</v>
      </c>
      <c r="H2951" s="11">
        <v>18449.502336703299</v>
      </c>
      <c r="I2951" s="10">
        <v>3811753.44480999</v>
      </c>
      <c r="J2951" s="33">
        <f t="shared" si="184"/>
        <v>4.8401615172208442E-3</v>
      </c>
      <c r="K2951" s="33">
        <f t="shared" si="185"/>
        <v>4.828466811161114E-3</v>
      </c>
      <c r="L2951" s="33">
        <f t="shared" si="186"/>
        <v>0.95667910111793131</v>
      </c>
      <c r="M2951" s="33">
        <f t="shared" si="187"/>
        <v>0.95205980782925193</v>
      </c>
    </row>
    <row r="2952" spans="1:13" ht="27.6">
      <c r="A2952" t="s">
        <v>164</v>
      </c>
      <c r="B2952" t="s">
        <v>242</v>
      </c>
      <c r="C2952" s="14" t="s">
        <v>244</v>
      </c>
      <c r="D2952" t="s">
        <v>465</v>
      </c>
      <c r="E2952" t="s">
        <v>483</v>
      </c>
      <c r="F2952" s="20">
        <v>2046</v>
      </c>
      <c r="G2952" s="20">
        <v>60</v>
      </c>
      <c r="H2952" s="11">
        <v>19606.0277110272</v>
      </c>
      <c r="I2952" s="10">
        <v>3747555.9028536002</v>
      </c>
      <c r="J2952" s="33">
        <f t="shared" si="184"/>
        <v>5.2316838545618666E-3</v>
      </c>
      <c r="K2952" s="33">
        <f t="shared" si="185"/>
        <v>5.2180224310508505E-3</v>
      </c>
      <c r="L2952" s="33">
        <f t="shared" si="186"/>
        <v>0.95205980782925193</v>
      </c>
      <c r="M2952" s="33">
        <f t="shared" si="187"/>
        <v>0.94709193839629691</v>
      </c>
    </row>
    <row r="2953" spans="1:13" ht="27.6">
      <c r="A2953" t="s">
        <v>164</v>
      </c>
      <c r="B2953" t="s">
        <v>242</v>
      </c>
      <c r="C2953" s="14" t="s">
        <v>244</v>
      </c>
      <c r="D2953" t="s">
        <v>465</v>
      </c>
      <c r="E2953" t="s">
        <v>483</v>
      </c>
      <c r="F2953" s="20">
        <v>2046</v>
      </c>
      <c r="G2953" s="20">
        <v>61</v>
      </c>
      <c r="H2953" s="11">
        <v>21543.981198336001</v>
      </c>
      <c r="I2953" s="10">
        <v>3764518.4635189702</v>
      </c>
      <c r="J2953" s="33">
        <f t="shared" si="184"/>
        <v>5.7229049099143661E-3</v>
      </c>
      <c r="K2953" s="33">
        <f t="shared" si="185"/>
        <v>5.7065602840543628E-3</v>
      </c>
      <c r="L2953" s="33">
        <f t="shared" si="186"/>
        <v>0.94709193839629691</v>
      </c>
      <c r="M2953" s="33">
        <f t="shared" si="187"/>
        <v>0.94168730115529653</v>
      </c>
    </row>
    <row r="2954" spans="1:13" ht="27.6">
      <c r="A2954" t="s">
        <v>164</v>
      </c>
      <c r="B2954" t="s">
        <v>242</v>
      </c>
      <c r="C2954" s="14" t="s">
        <v>244</v>
      </c>
      <c r="D2954" t="s">
        <v>465</v>
      </c>
      <c r="E2954" t="s">
        <v>483</v>
      </c>
      <c r="F2954" s="20">
        <v>2046</v>
      </c>
      <c r="G2954" s="20">
        <v>62</v>
      </c>
      <c r="H2954" s="11">
        <v>23877.172087671799</v>
      </c>
      <c r="I2954" s="10">
        <v>3799538.7278944799</v>
      </c>
      <c r="J2954" s="33">
        <f t="shared" si="184"/>
        <v>6.2842291650764062E-3</v>
      </c>
      <c r="K2954" s="33">
        <f t="shared" si="185"/>
        <v>6.2645246943864308E-3</v>
      </c>
      <c r="L2954" s="33">
        <f t="shared" si="186"/>
        <v>0.94168730115529653</v>
      </c>
      <c r="M2954" s="33">
        <f t="shared" si="187"/>
        <v>0.93578807780281903</v>
      </c>
    </row>
    <row r="2955" spans="1:13" ht="27.6">
      <c r="A2955" t="s">
        <v>164</v>
      </c>
      <c r="B2955" t="s">
        <v>242</v>
      </c>
      <c r="C2955" s="14" t="s">
        <v>244</v>
      </c>
      <c r="D2955" t="s">
        <v>465</v>
      </c>
      <c r="E2955" t="s">
        <v>483</v>
      </c>
      <c r="F2955" s="20">
        <v>2046</v>
      </c>
      <c r="G2955" s="20">
        <v>63</v>
      </c>
      <c r="H2955" s="11">
        <v>25766.750275374299</v>
      </c>
      <c r="I2955" s="10">
        <v>3734204.4251977401</v>
      </c>
      <c r="J2955" s="33">
        <f t="shared" si="184"/>
        <v>6.900198098825255E-3</v>
      </c>
      <c r="K2955" s="33">
        <f t="shared" si="185"/>
        <v>6.8764463938126852E-3</v>
      </c>
      <c r="L2955" s="33">
        <f t="shared" si="186"/>
        <v>0.93578807780281903</v>
      </c>
      <c r="M2955" s="33">
        <f t="shared" si="187"/>
        <v>0.9293531812498389</v>
      </c>
    </row>
    <row r="2956" spans="1:13" ht="27.6">
      <c r="A2956" t="s">
        <v>164</v>
      </c>
      <c r="B2956" t="s">
        <v>242</v>
      </c>
      <c r="C2956" s="14" t="s">
        <v>244</v>
      </c>
      <c r="D2956" t="s">
        <v>465</v>
      </c>
      <c r="E2956" t="s">
        <v>483</v>
      </c>
      <c r="F2956" s="20">
        <v>2046</v>
      </c>
      <c r="G2956" s="20">
        <v>64</v>
      </c>
      <c r="H2956" s="11">
        <v>27051.4740993003</v>
      </c>
      <c r="I2956" s="10">
        <v>3568234.37147403</v>
      </c>
      <c r="J2956" s="33">
        <f t="shared" si="184"/>
        <v>7.5811931849435648E-3</v>
      </c>
      <c r="K2956" s="33">
        <f t="shared" si="185"/>
        <v>7.5525284233288748E-3</v>
      </c>
      <c r="L2956" s="33">
        <f t="shared" si="186"/>
        <v>0.9293531812498389</v>
      </c>
      <c r="M2956" s="33">
        <f t="shared" si="187"/>
        <v>0.92233421493313839</v>
      </c>
    </row>
    <row r="2957" spans="1:13" ht="27.6">
      <c r="A2957" t="s">
        <v>164</v>
      </c>
      <c r="B2957" t="s">
        <v>242</v>
      </c>
      <c r="C2957" s="14" t="s">
        <v>244</v>
      </c>
      <c r="D2957" t="s">
        <v>465</v>
      </c>
      <c r="E2957" t="s">
        <v>483</v>
      </c>
      <c r="F2957" s="20">
        <v>2046</v>
      </c>
      <c r="G2957" s="20">
        <v>65</v>
      </c>
      <c r="H2957" s="11">
        <v>27381.775161931298</v>
      </c>
      <c r="I2957" s="10">
        <v>3454970.8890590202</v>
      </c>
      <c r="J2957" s="33">
        <f t="shared" si="184"/>
        <v>7.9253273156778669E-3</v>
      </c>
      <c r="K2957" s="33">
        <f t="shared" si="185"/>
        <v>7.8940047110666045E-3</v>
      </c>
      <c r="L2957" s="33">
        <f t="shared" si="186"/>
        <v>0.92233421493313839</v>
      </c>
      <c r="M2957" s="33">
        <f t="shared" si="187"/>
        <v>0.91505330429527831</v>
      </c>
    </row>
    <row r="2958" spans="1:13" ht="27.6">
      <c r="A2958" t="s">
        <v>164</v>
      </c>
      <c r="B2958" t="s">
        <v>242</v>
      </c>
      <c r="C2958" s="14" t="s">
        <v>244</v>
      </c>
      <c r="D2958" t="s">
        <v>465</v>
      </c>
      <c r="E2958" t="s">
        <v>483</v>
      </c>
      <c r="F2958" s="20">
        <v>2046</v>
      </c>
      <c r="G2958" s="20">
        <v>66</v>
      </c>
      <c r="H2958" s="11">
        <v>29090.321282198802</v>
      </c>
      <c r="I2958" s="10">
        <v>3353449.4778038901</v>
      </c>
      <c r="J2958" s="33">
        <f t="shared" si="184"/>
        <v>8.6747456536156002E-3</v>
      </c>
      <c r="K2958" s="33">
        <f t="shared" si="185"/>
        <v>8.6372286095200979E-3</v>
      </c>
      <c r="L2958" s="33">
        <f t="shared" si="186"/>
        <v>0.91505330429527831</v>
      </c>
      <c r="M2958" s="33">
        <f t="shared" si="187"/>
        <v>0.90714977971618327</v>
      </c>
    </row>
    <row r="2959" spans="1:13" ht="27.6">
      <c r="A2959" t="s">
        <v>164</v>
      </c>
      <c r="B2959" t="s">
        <v>242</v>
      </c>
      <c r="C2959" s="14" t="s">
        <v>244</v>
      </c>
      <c r="D2959" t="s">
        <v>465</v>
      </c>
      <c r="E2959" t="s">
        <v>483</v>
      </c>
      <c r="F2959" s="20">
        <v>2046</v>
      </c>
      <c r="G2959" s="20">
        <v>67</v>
      </c>
      <c r="H2959" s="11">
        <v>30921.893675589199</v>
      </c>
      <c r="I2959" s="10">
        <v>3244167.43888399</v>
      </c>
      <c r="J2959" s="33">
        <f t="shared" si="184"/>
        <v>9.5315344408445479E-3</v>
      </c>
      <c r="K2959" s="33">
        <f t="shared" si="185"/>
        <v>9.4862533467480192E-3</v>
      </c>
      <c r="L2959" s="33">
        <f t="shared" si="186"/>
        <v>0.90714977971618327</v>
      </c>
      <c r="M2959" s="33">
        <f t="shared" si="187"/>
        <v>0.89854432708234888</v>
      </c>
    </row>
    <row r="2960" spans="1:13" ht="27.6">
      <c r="A2960" t="s">
        <v>164</v>
      </c>
      <c r="B2960" t="s">
        <v>242</v>
      </c>
      <c r="C2960" s="14" t="s">
        <v>244</v>
      </c>
      <c r="D2960" t="s">
        <v>465</v>
      </c>
      <c r="E2960" t="s">
        <v>483</v>
      </c>
      <c r="F2960" s="20">
        <v>2046</v>
      </c>
      <c r="G2960" s="20">
        <v>68</v>
      </c>
      <c r="H2960" s="11">
        <v>32662.363138058499</v>
      </c>
      <c r="I2960" s="10">
        <v>3116571.71425974</v>
      </c>
      <c r="J2960" s="33">
        <f t="shared" si="184"/>
        <v>1.0480221901717603E-2</v>
      </c>
      <c r="K2960" s="33">
        <f t="shared" si="185"/>
        <v>1.0425495723843659E-2</v>
      </c>
      <c r="L2960" s="33">
        <f t="shared" si="186"/>
        <v>0.89854432708234888</v>
      </c>
      <c r="M2960" s="33">
        <f t="shared" si="187"/>
        <v>0.88917655704266785</v>
      </c>
    </row>
    <row r="2961" spans="1:13" ht="27.6">
      <c r="A2961" t="s">
        <v>164</v>
      </c>
      <c r="B2961" t="s">
        <v>242</v>
      </c>
      <c r="C2961" s="14" t="s">
        <v>244</v>
      </c>
      <c r="D2961" t="s">
        <v>465</v>
      </c>
      <c r="E2961" t="s">
        <v>483</v>
      </c>
      <c r="F2961" s="20">
        <v>2046</v>
      </c>
      <c r="G2961" s="20">
        <v>69</v>
      </c>
      <c r="H2961" s="11">
        <v>34627.873490817699</v>
      </c>
      <c r="I2961" s="10">
        <v>2999664.22874045</v>
      </c>
      <c r="J2961" s="33">
        <f t="shared" si="184"/>
        <v>1.1543916535404311E-2</v>
      </c>
      <c r="K2961" s="33">
        <f t="shared" si="185"/>
        <v>1.1477541186924234E-2</v>
      </c>
      <c r="L2961" s="33">
        <f t="shared" si="186"/>
        <v>0.88917655704266785</v>
      </c>
      <c r="M2961" s="33">
        <f t="shared" si="187"/>
        <v>0.87897099648676313</v>
      </c>
    </row>
    <row r="2962" spans="1:13" ht="27.6">
      <c r="A2962" t="s">
        <v>164</v>
      </c>
      <c r="B2962" t="s">
        <v>242</v>
      </c>
      <c r="C2962" s="14" t="s">
        <v>244</v>
      </c>
      <c r="D2962" t="s">
        <v>465</v>
      </c>
      <c r="E2962" t="s">
        <v>483</v>
      </c>
      <c r="F2962" s="20">
        <v>2047</v>
      </c>
      <c r="G2962" s="20">
        <v>30</v>
      </c>
      <c r="H2962" s="11">
        <v>620.22668725956601</v>
      </c>
      <c r="I2962" s="10">
        <v>4320502.1403575502</v>
      </c>
      <c r="J2962" s="33">
        <f t="shared" si="184"/>
        <v>1.435543062150267E-4</v>
      </c>
      <c r="K2962" s="33">
        <f t="shared" si="185"/>
        <v>1.4354400278859814E-4</v>
      </c>
      <c r="L2962" s="33">
        <f t="shared" si="186"/>
        <v>1</v>
      </c>
      <c r="M2962" s="33">
        <f t="shared" si="187"/>
        <v>0.9998564559972114</v>
      </c>
    </row>
    <row r="2963" spans="1:13" ht="27.6">
      <c r="A2963" t="s">
        <v>164</v>
      </c>
      <c r="B2963" t="s">
        <v>242</v>
      </c>
      <c r="C2963" s="14" t="s">
        <v>244</v>
      </c>
      <c r="D2963" t="s">
        <v>465</v>
      </c>
      <c r="E2963" t="s">
        <v>483</v>
      </c>
      <c r="F2963" s="20">
        <v>2047</v>
      </c>
      <c r="G2963" s="20">
        <v>31</v>
      </c>
      <c r="H2963" s="11">
        <v>921.56961214018895</v>
      </c>
      <c r="I2963" s="10">
        <v>4583251.9925438398</v>
      </c>
      <c r="J2963" s="33">
        <f t="shared" si="184"/>
        <v>2.0107330202210651E-4</v>
      </c>
      <c r="K2963" s="33">
        <f t="shared" si="185"/>
        <v>2.01053088140557E-4</v>
      </c>
      <c r="L2963" s="33">
        <f t="shared" si="186"/>
        <v>0.9998564559972114</v>
      </c>
      <c r="M2963" s="33">
        <f t="shared" si="187"/>
        <v>0.99965543176903593</v>
      </c>
    </row>
    <row r="2964" spans="1:13" ht="27.6">
      <c r="A2964" t="s">
        <v>164</v>
      </c>
      <c r="B2964" t="s">
        <v>242</v>
      </c>
      <c r="C2964" s="14" t="s">
        <v>244</v>
      </c>
      <c r="D2964" t="s">
        <v>465</v>
      </c>
      <c r="E2964" t="s">
        <v>483</v>
      </c>
      <c r="F2964" s="20">
        <v>2047</v>
      </c>
      <c r="G2964" s="20">
        <v>32</v>
      </c>
      <c r="H2964" s="11">
        <v>1014.89261255034</v>
      </c>
      <c r="I2964" s="10">
        <v>4632047.5059164502</v>
      </c>
      <c r="J2964" s="33">
        <f t="shared" si="184"/>
        <v>2.1910237562417737E-4</v>
      </c>
      <c r="K2964" s="33">
        <f t="shared" si="185"/>
        <v>2.1907837445156453E-4</v>
      </c>
      <c r="L2964" s="33">
        <f t="shared" si="186"/>
        <v>0.99965543176903593</v>
      </c>
      <c r="M2964" s="33">
        <f t="shared" si="187"/>
        <v>0.99943642888203232</v>
      </c>
    </row>
    <row r="2965" spans="1:13" ht="27.6">
      <c r="A2965" t="s">
        <v>164</v>
      </c>
      <c r="B2965" t="s">
        <v>242</v>
      </c>
      <c r="C2965" s="14" t="s">
        <v>244</v>
      </c>
      <c r="D2965" t="s">
        <v>465</v>
      </c>
      <c r="E2965" t="s">
        <v>483</v>
      </c>
      <c r="F2965" s="20">
        <v>2047</v>
      </c>
      <c r="G2965" s="20">
        <v>33</v>
      </c>
      <c r="H2965" s="11">
        <v>1091.0817583647499</v>
      </c>
      <c r="I2965" s="10">
        <v>4698290.8164235</v>
      </c>
      <c r="J2965" s="33">
        <f t="shared" si="184"/>
        <v>2.3222950664329432E-4</v>
      </c>
      <c r="K2965" s="33">
        <f t="shared" si="185"/>
        <v>2.3220254345868163E-4</v>
      </c>
      <c r="L2965" s="33">
        <f t="shared" si="186"/>
        <v>0.99943642888203232</v>
      </c>
      <c r="M2965" s="33">
        <f t="shared" si="187"/>
        <v>0.99920435720122069</v>
      </c>
    </row>
    <row r="2966" spans="1:13" ht="27.6">
      <c r="A2966" t="s">
        <v>164</v>
      </c>
      <c r="B2966" t="s">
        <v>242</v>
      </c>
      <c r="C2966" s="14" t="s">
        <v>244</v>
      </c>
      <c r="D2966" t="s">
        <v>465</v>
      </c>
      <c r="E2966" t="s">
        <v>483</v>
      </c>
      <c r="F2966" s="20">
        <v>2047</v>
      </c>
      <c r="G2966" s="20">
        <v>34</v>
      </c>
      <c r="H2966" s="11">
        <v>1179.6739301214</v>
      </c>
      <c r="I2966" s="10">
        <v>4765844.9947712598</v>
      </c>
      <c r="J2966" s="33">
        <f t="shared" si="184"/>
        <v>2.4752670962141087E-4</v>
      </c>
      <c r="K2966" s="33">
        <f t="shared" si="185"/>
        <v>2.4749607741292312E-4</v>
      </c>
      <c r="L2966" s="33">
        <f t="shared" si="186"/>
        <v>0.99920435720122069</v>
      </c>
      <c r="M2966" s="33">
        <f t="shared" si="187"/>
        <v>0.99895705804227952</v>
      </c>
    </row>
    <row r="2967" spans="1:13" ht="27.6">
      <c r="A2967" t="s">
        <v>164</v>
      </c>
      <c r="B2967" t="s">
        <v>242</v>
      </c>
      <c r="C2967" s="14" t="s">
        <v>244</v>
      </c>
      <c r="D2967" t="s">
        <v>465</v>
      </c>
      <c r="E2967" t="s">
        <v>483</v>
      </c>
      <c r="F2967" s="20">
        <v>2047</v>
      </c>
      <c r="G2967" s="20">
        <v>35</v>
      </c>
      <c r="H2967" s="11">
        <v>1635.8227101499599</v>
      </c>
      <c r="I2967" s="10">
        <v>4877443.8157377103</v>
      </c>
      <c r="J2967" s="33">
        <f t="shared" si="184"/>
        <v>3.3538524931271663E-4</v>
      </c>
      <c r="K2967" s="33">
        <f t="shared" si="185"/>
        <v>3.3532901396704506E-4</v>
      </c>
      <c r="L2967" s="33">
        <f t="shared" si="186"/>
        <v>0.99895705804227952</v>
      </c>
      <c r="M2967" s="33">
        <f t="shared" si="187"/>
        <v>0.99862207875701081</v>
      </c>
    </row>
    <row r="2968" spans="1:13" ht="27.6">
      <c r="A2968" t="s">
        <v>164</v>
      </c>
      <c r="B2968" t="s">
        <v>242</v>
      </c>
      <c r="C2968" s="14" t="s">
        <v>244</v>
      </c>
      <c r="D2968" t="s">
        <v>465</v>
      </c>
      <c r="E2968" t="s">
        <v>483</v>
      </c>
      <c r="F2968" s="20">
        <v>2047</v>
      </c>
      <c r="G2968" s="20">
        <v>36</v>
      </c>
      <c r="H2968" s="11">
        <v>1906.53399292328</v>
      </c>
      <c r="I2968" s="10">
        <v>4848073.4156064596</v>
      </c>
      <c r="J2968" s="33">
        <f t="shared" si="184"/>
        <v>3.9325600697092295E-4</v>
      </c>
      <c r="K2968" s="33">
        <f t="shared" si="185"/>
        <v>3.9317869196264787E-4</v>
      </c>
      <c r="L2968" s="33">
        <f t="shared" si="186"/>
        <v>0.99862207875701081</v>
      </c>
      <c r="M2968" s="33">
        <f t="shared" si="187"/>
        <v>0.99822944183432016</v>
      </c>
    </row>
    <row r="2969" spans="1:13" ht="27.6">
      <c r="A2969" t="s">
        <v>164</v>
      </c>
      <c r="B2969" t="s">
        <v>242</v>
      </c>
      <c r="C2969" s="14" t="s">
        <v>244</v>
      </c>
      <c r="D2969" t="s">
        <v>465</v>
      </c>
      <c r="E2969" t="s">
        <v>483</v>
      </c>
      <c r="F2969" s="20">
        <v>2047</v>
      </c>
      <c r="G2969" s="20">
        <v>37</v>
      </c>
      <c r="H2969" s="11">
        <v>1992.15918693715</v>
      </c>
      <c r="I2969" s="10">
        <v>4713539.96539337</v>
      </c>
      <c r="J2969" s="33">
        <f t="shared" si="184"/>
        <v>4.2264607949937978E-4</v>
      </c>
      <c r="K2969" s="33">
        <f t="shared" si="185"/>
        <v>4.2255677722669027E-4</v>
      </c>
      <c r="L2969" s="33">
        <f t="shared" si="186"/>
        <v>0.99822944183432016</v>
      </c>
      <c r="M2969" s="33">
        <f t="shared" si="187"/>
        <v>0.9978076332184459</v>
      </c>
    </row>
    <row r="2970" spans="1:13" ht="27.6">
      <c r="A2970" t="s">
        <v>164</v>
      </c>
      <c r="B2970" t="s">
        <v>242</v>
      </c>
      <c r="C2970" s="14" t="s">
        <v>244</v>
      </c>
      <c r="D2970" t="s">
        <v>465</v>
      </c>
      <c r="E2970" t="s">
        <v>483</v>
      </c>
      <c r="F2970" s="20">
        <v>2047</v>
      </c>
      <c r="G2970" s="20">
        <v>38</v>
      </c>
      <c r="H2970" s="11">
        <v>2115.9502404545001</v>
      </c>
      <c r="I2970" s="10">
        <v>4641301.9429916097</v>
      </c>
      <c r="J2970" s="33">
        <f t="shared" si="184"/>
        <v>4.5589583837560841E-4</v>
      </c>
      <c r="K2970" s="33">
        <f t="shared" si="185"/>
        <v>4.5579193365841153E-4</v>
      </c>
      <c r="L2970" s="33">
        <f t="shared" si="186"/>
        <v>0.9978076332184459</v>
      </c>
      <c r="M2970" s="33">
        <f t="shared" si="187"/>
        <v>0.99735284054788209</v>
      </c>
    </row>
    <row r="2971" spans="1:13" ht="27.6">
      <c r="A2971" t="s">
        <v>164</v>
      </c>
      <c r="B2971" t="s">
        <v>242</v>
      </c>
      <c r="C2971" s="14" t="s">
        <v>244</v>
      </c>
      <c r="D2971" t="s">
        <v>465</v>
      </c>
      <c r="E2971" t="s">
        <v>483</v>
      </c>
      <c r="F2971" s="20">
        <v>2047</v>
      </c>
      <c r="G2971" s="20">
        <v>39</v>
      </c>
      <c r="H2971" s="11">
        <v>2267.2348149766399</v>
      </c>
      <c r="I2971" s="10">
        <v>4596586.1922533503</v>
      </c>
      <c r="J2971" s="33">
        <f t="shared" si="184"/>
        <v>4.9324318530078305E-4</v>
      </c>
      <c r="K2971" s="33">
        <f t="shared" si="185"/>
        <v>4.9312156087844006E-4</v>
      </c>
      <c r="L2971" s="33">
        <f t="shared" si="186"/>
        <v>0.99735284054788209</v>
      </c>
      <c r="M2971" s="33">
        <f t="shared" si="187"/>
        <v>0.99686102435840462</v>
      </c>
    </row>
    <row r="2972" spans="1:13" ht="27.6">
      <c r="A2972" t="s">
        <v>164</v>
      </c>
      <c r="B2972" t="s">
        <v>242</v>
      </c>
      <c r="C2972" s="14" t="s">
        <v>244</v>
      </c>
      <c r="D2972" t="s">
        <v>465</v>
      </c>
      <c r="E2972" t="s">
        <v>483</v>
      </c>
      <c r="F2972" s="20">
        <v>2047</v>
      </c>
      <c r="G2972" s="20">
        <v>40</v>
      </c>
      <c r="H2972" s="11">
        <v>3141.3850375582801</v>
      </c>
      <c r="I2972" s="10">
        <v>4618968.2114593899</v>
      </c>
      <c r="J2972" s="33">
        <f t="shared" si="184"/>
        <v>6.8010535984306796E-4</v>
      </c>
      <c r="K2972" s="33">
        <f t="shared" si="185"/>
        <v>6.7987414061365659E-4</v>
      </c>
      <c r="L2972" s="33">
        <f t="shared" si="186"/>
        <v>0.99686102435840462</v>
      </c>
      <c r="M2972" s="33">
        <f t="shared" si="187"/>
        <v>0.99618328432615766</v>
      </c>
    </row>
    <row r="2973" spans="1:13" ht="27.6">
      <c r="A2973" t="s">
        <v>164</v>
      </c>
      <c r="B2973" t="s">
        <v>242</v>
      </c>
      <c r="C2973" s="14" t="s">
        <v>244</v>
      </c>
      <c r="D2973" t="s">
        <v>465</v>
      </c>
      <c r="E2973" t="s">
        <v>483</v>
      </c>
      <c r="F2973" s="20">
        <v>2047</v>
      </c>
      <c r="G2973" s="20">
        <v>41</v>
      </c>
      <c r="H2973" s="11">
        <v>3472.1977567338799</v>
      </c>
      <c r="I2973" s="10">
        <v>4532677.4223761503</v>
      </c>
      <c r="J2973" s="33">
        <f t="shared" si="184"/>
        <v>7.6603681073639284E-4</v>
      </c>
      <c r="K2973" s="33">
        <f t="shared" si="185"/>
        <v>7.657434794443585E-4</v>
      </c>
      <c r="L2973" s="33">
        <f t="shared" si="186"/>
        <v>0.99618328432615766</v>
      </c>
      <c r="M2973" s="33">
        <f t="shared" si="187"/>
        <v>0.99542046347185342</v>
      </c>
    </row>
    <row r="2974" spans="1:13" ht="27.6">
      <c r="A2974" t="s">
        <v>164</v>
      </c>
      <c r="B2974" t="s">
        <v>242</v>
      </c>
      <c r="C2974" s="14" t="s">
        <v>244</v>
      </c>
      <c r="D2974" t="s">
        <v>465</v>
      </c>
      <c r="E2974" t="s">
        <v>483</v>
      </c>
      <c r="F2974" s="20">
        <v>2047</v>
      </c>
      <c r="G2974" s="20">
        <v>42</v>
      </c>
      <c r="H2974" s="11">
        <v>3713.4586445863602</v>
      </c>
      <c r="I2974" s="10">
        <v>4468159.2664833004</v>
      </c>
      <c r="J2974" s="33">
        <f t="shared" si="184"/>
        <v>8.3109361665817849E-4</v>
      </c>
      <c r="K2974" s="33">
        <f t="shared" si="185"/>
        <v>8.3074835401353297E-4</v>
      </c>
      <c r="L2974" s="33">
        <f t="shared" si="186"/>
        <v>0.99542046347185342</v>
      </c>
      <c r="M2974" s="33">
        <f t="shared" si="187"/>
        <v>0.99459351956027275</v>
      </c>
    </row>
    <row r="2975" spans="1:13" ht="27.6">
      <c r="A2975" t="s">
        <v>164</v>
      </c>
      <c r="B2975" t="s">
        <v>242</v>
      </c>
      <c r="C2975" s="14" t="s">
        <v>244</v>
      </c>
      <c r="D2975" t="s">
        <v>465</v>
      </c>
      <c r="E2975" t="s">
        <v>483</v>
      </c>
      <c r="F2975" s="20">
        <v>2047</v>
      </c>
      <c r="G2975" s="20">
        <v>43</v>
      </c>
      <c r="H2975" s="11">
        <v>3918.9749679515298</v>
      </c>
      <c r="I2975" s="10">
        <v>4336602.7186204297</v>
      </c>
      <c r="J2975" s="33">
        <f t="shared" si="184"/>
        <v>9.0369702327683897E-4</v>
      </c>
      <c r="K2975" s="33">
        <f t="shared" si="185"/>
        <v>9.0328881209755796E-4</v>
      </c>
      <c r="L2975" s="33">
        <f t="shared" si="186"/>
        <v>0.99459351956027275</v>
      </c>
      <c r="M2975" s="33">
        <f t="shared" si="187"/>
        <v>0.99369511436146918</v>
      </c>
    </row>
    <row r="2976" spans="1:13" ht="27.6">
      <c r="A2976" t="s">
        <v>164</v>
      </c>
      <c r="B2976" t="s">
        <v>242</v>
      </c>
      <c r="C2976" s="14" t="s">
        <v>244</v>
      </c>
      <c r="D2976" t="s">
        <v>465</v>
      </c>
      <c r="E2976" t="s">
        <v>483</v>
      </c>
      <c r="F2976" s="20">
        <v>2047</v>
      </c>
      <c r="G2976" s="20">
        <v>44</v>
      </c>
      <c r="H2976" s="11">
        <v>4202.5117131541301</v>
      </c>
      <c r="I2976" s="10">
        <v>4266586.1603623303</v>
      </c>
      <c r="J2976" s="33">
        <f t="shared" si="184"/>
        <v>9.8498226807102406E-4</v>
      </c>
      <c r="K2976" s="33">
        <f t="shared" si="185"/>
        <v>9.8449733226757541E-4</v>
      </c>
      <c r="L2976" s="33">
        <f t="shared" si="186"/>
        <v>0.99369511436146918</v>
      </c>
      <c r="M2976" s="33">
        <f t="shared" si="187"/>
        <v>0.99271682417229301</v>
      </c>
    </row>
    <row r="2977" spans="1:13" ht="27.6">
      <c r="A2977" t="s">
        <v>164</v>
      </c>
      <c r="B2977" t="s">
        <v>242</v>
      </c>
      <c r="C2977" s="14" t="s">
        <v>244</v>
      </c>
      <c r="D2977" t="s">
        <v>465</v>
      </c>
      <c r="E2977" t="s">
        <v>483</v>
      </c>
      <c r="F2977" s="20">
        <v>2047</v>
      </c>
      <c r="G2977" s="20">
        <v>45</v>
      </c>
      <c r="H2977" s="11">
        <v>5545.9335261511096</v>
      </c>
      <c r="I2977" s="10">
        <v>4236913.8192827003</v>
      </c>
      <c r="J2977" s="33">
        <f t="shared" si="184"/>
        <v>1.3089559435716877E-3</v>
      </c>
      <c r="K2977" s="33">
        <f t="shared" si="185"/>
        <v>1.3080996344050355E-3</v>
      </c>
      <c r="L2977" s="33">
        <f t="shared" si="186"/>
        <v>0.99271682417229301</v>
      </c>
      <c r="M2977" s="33">
        <f t="shared" si="187"/>
        <v>0.99141825165752551</v>
      </c>
    </row>
    <row r="2978" spans="1:13" ht="27.6">
      <c r="A2978" t="s">
        <v>164</v>
      </c>
      <c r="B2978" t="s">
        <v>242</v>
      </c>
      <c r="C2978" s="14" t="s">
        <v>244</v>
      </c>
      <c r="D2978" t="s">
        <v>465</v>
      </c>
      <c r="E2978" t="s">
        <v>483</v>
      </c>
      <c r="F2978" s="20">
        <v>2047</v>
      </c>
      <c r="G2978" s="20">
        <v>46</v>
      </c>
      <c r="H2978" s="11">
        <v>6090.4890245659899</v>
      </c>
      <c r="I2978" s="10">
        <v>4208880.9510137402</v>
      </c>
      <c r="J2978" s="33">
        <f t="shared" si="184"/>
        <v>1.4470566156305873E-3</v>
      </c>
      <c r="K2978" s="33">
        <f t="shared" si="185"/>
        <v>1.4460101340397769E-3</v>
      </c>
      <c r="L2978" s="33">
        <f t="shared" si="186"/>
        <v>0.99141825165752551</v>
      </c>
      <c r="M2978" s="33">
        <f t="shared" si="187"/>
        <v>0.98998465081855669</v>
      </c>
    </row>
    <row r="2979" spans="1:13" ht="27.6">
      <c r="A2979" t="s">
        <v>164</v>
      </c>
      <c r="B2979" t="s">
        <v>242</v>
      </c>
      <c r="C2979" s="14" t="s">
        <v>244</v>
      </c>
      <c r="D2979" t="s">
        <v>465</v>
      </c>
      <c r="E2979" t="s">
        <v>483</v>
      </c>
      <c r="F2979" s="20">
        <v>2047</v>
      </c>
      <c r="G2979" s="20">
        <v>47</v>
      </c>
      <c r="H2979" s="11">
        <v>6627.13825742274</v>
      </c>
      <c r="I2979" s="10">
        <v>4180431.9792371299</v>
      </c>
      <c r="J2979" s="33">
        <f t="shared" si="184"/>
        <v>1.5852759452462373E-3</v>
      </c>
      <c r="K2979" s="33">
        <f t="shared" si="185"/>
        <v>1.5840200590646614E-3</v>
      </c>
      <c r="L2979" s="33">
        <f t="shared" si="186"/>
        <v>0.98998465081855669</v>
      </c>
      <c r="M2979" s="33">
        <f t="shared" si="187"/>
        <v>0.98841649527349396</v>
      </c>
    </row>
    <row r="2980" spans="1:13" ht="27.6">
      <c r="A2980" t="s">
        <v>164</v>
      </c>
      <c r="B2980" t="s">
        <v>242</v>
      </c>
      <c r="C2980" s="14" t="s">
        <v>244</v>
      </c>
      <c r="D2980" t="s">
        <v>465</v>
      </c>
      <c r="E2980" t="s">
        <v>483</v>
      </c>
      <c r="F2980" s="20">
        <v>2047</v>
      </c>
      <c r="G2980" s="20">
        <v>48</v>
      </c>
      <c r="H2980" s="11">
        <v>7288.0851021755898</v>
      </c>
      <c r="I2980" s="10">
        <v>4189433.9159666002</v>
      </c>
      <c r="J2980" s="33">
        <f t="shared" si="184"/>
        <v>1.739634816627501E-3</v>
      </c>
      <c r="K2980" s="33">
        <f t="shared" si="185"/>
        <v>1.7381225290497015E-3</v>
      </c>
      <c r="L2980" s="33">
        <f t="shared" si="186"/>
        <v>0.98841649527349396</v>
      </c>
      <c r="M2980" s="33">
        <f t="shared" si="187"/>
        <v>0.9866985062949748</v>
      </c>
    </row>
    <row r="2981" spans="1:13" ht="27.6">
      <c r="A2981" t="s">
        <v>164</v>
      </c>
      <c r="B2981" t="s">
        <v>242</v>
      </c>
      <c r="C2981" s="14" t="s">
        <v>244</v>
      </c>
      <c r="D2981" t="s">
        <v>465</v>
      </c>
      <c r="E2981" t="s">
        <v>483</v>
      </c>
      <c r="F2981" s="20">
        <v>2047</v>
      </c>
      <c r="G2981" s="20">
        <v>49</v>
      </c>
      <c r="H2981" s="11">
        <v>8092.4214844990902</v>
      </c>
      <c r="I2981" s="10">
        <v>4234924.08008717</v>
      </c>
      <c r="J2981" s="33">
        <f t="shared" si="184"/>
        <v>1.9108775816194842E-3</v>
      </c>
      <c r="K2981" s="33">
        <f t="shared" si="185"/>
        <v>1.9090530174115106E-3</v>
      </c>
      <c r="L2981" s="33">
        <f t="shared" si="186"/>
        <v>0.9866985062949748</v>
      </c>
      <c r="M2981" s="33">
        <f t="shared" si="187"/>
        <v>0.98481484653425699</v>
      </c>
    </row>
    <row r="2982" spans="1:13" ht="27.6">
      <c r="A2982" t="s">
        <v>164</v>
      </c>
      <c r="B2982" t="s">
        <v>242</v>
      </c>
      <c r="C2982" s="14" t="s">
        <v>244</v>
      </c>
      <c r="D2982" t="s">
        <v>465</v>
      </c>
      <c r="E2982" t="s">
        <v>483</v>
      </c>
      <c r="F2982" s="20">
        <v>2047</v>
      </c>
      <c r="G2982" s="20">
        <v>50</v>
      </c>
      <c r="H2982" s="11">
        <v>9707.4138367041596</v>
      </c>
      <c r="I2982" s="10">
        <v>4351742.6534795603</v>
      </c>
      <c r="J2982" s="33">
        <f t="shared" si="184"/>
        <v>2.2306957487346637E-3</v>
      </c>
      <c r="K2982" s="33">
        <f t="shared" si="185"/>
        <v>2.2282095959333947E-3</v>
      </c>
      <c r="L2982" s="33">
        <f t="shared" si="186"/>
        <v>0.98481484653425699</v>
      </c>
      <c r="M2982" s="33">
        <f t="shared" si="187"/>
        <v>0.98262047264299168</v>
      </c>
    </row>
    <row r="2983" spans="1:13" ht="27.6">
      <c r="A2983" t="s">
        <v>164</v>
      </c>
      <c r="B2983" t="s">
        <v>242</v>
      </c>
      <c r="C2983" s="14" t="s">
        <v>244</v>
      </c>
      <c r="D2983" t="s">
        <v>465</v>
      </c>
      <c r="E2983" t="s">
        <v>483</v>
      </c>
      <c r="F2983" s="20">
        <v>2047</v>
      </c>
      <c r="G2983" s="20">
        <v>51</v>
      </c>
      <c r="H2983" s="11">
        <v>10477.697098902199</v>
      </c>
      <c r="I2983" s="10">
        <v>4294138.85799124</v>
      </c>
      <c r="J2983" s="33">
        <f t="shared" si="184"/>
        <v>2.4399996007123934E-3</v>
      </c>
      <c r="K2983" s="33">
        <f t="shared" si="185"/>
        <v>2.4370252213399279E-3</v>
      </c>
      <c r="L2983" s="33">
        <f t="shared" si="186"/>
        <v>0.98262047264299168</v>
      </c>
      <c r="M2983" s="33">
        <f t="shared" si="187"/>
        <v>0.98022580176815577</v>
      </c>
    </row>
    <row r="2984" spans="1:13" ht="27.6">
      <c r="A2984" t="s">
        <v>164</v>
      </c>
      <c r="B2984" t="s">
        <v>242</v>
      </c>
      <c r="C2984" s="14" t="s">
        <v>244</v>
      </c>
      <c r="D2984" t="s">
        <v>465</v>
      </c>
      <c r="E2984" t="s">
        <v>483</v>
      </c>
      <c r="F2984" s="20">
        <v>2047</v>
      </c>
      <c r="G2984" s="20">
        <v>52</v>
      </c>
      <c r="H2984" s="11">
        <v>11221.5072492982</v>
      </c>
      <c r="I2984" s="10">
        <v>4207045.2920971802</v>
      </c>
      <c r="J2984" s="33">
        <f t="shared" si="184"/>
        <v>2.6673131545261694E-3</v>
      </c>
      <c r="K2984" s="33">
        <f t="shared" si="185"/>
        <v>2.6637590354791074E-3</v>
      </c>
      <c r="L2984" s="33">
        <f t="shared" si="186"/>
        <v>0.98022580176815577</v>
      </c>
      <c r="M2984" s="33">
        <f t="shared" si="187"/>
        <v>0.97761471643188613</v>
      </c>
    </row>
    <row r="2985" spans="1:13" ht="27.6">
      <c r="A2985" t="s">
        <v>164</v>
      </c>
      <c r="B2985" t="s">
        <v>242</v>
      </c>
      <c r="C2985" s="14" t="s">
        <v>244</v>
      </c>
      <c r="D2985" t="s">
        <v>465</v>
      </c>
      <c r="E2985" t="s">
        <v>483</v>
      </c>
      <c r="F2985" s="20">
        <v>2047</v>
      </c>
      <c r="G2985" s="20">
        <v>53</v>
      </c>
      <c r="H2985" s="11">
        <v>12026.734058287901</v>
      </c>
      <c r="I2985" s="10">
        <v>4133657.72208799</v>
      </c>
      <c r="J2985" s="33">
        <f t="shared" si="184"/>
        <v>2.9094653855890528E-3</v>
      </c>
      <c r="K2985" s="33">
        <f t="shared" si="185"/>
        <v>2.9052369929555288E-3</v>
      </c>
      <c r="L2985" s="33">
        <f t="shared" si="186"/>
        <v>0.97761471643188613</v>
      </c>
      <c r="M2985" s="33">
        <f t="shared" si="187"/>
        <v>0.97477451399285053</v>
      </c>
    </row>
    <row r="2986" spans="1:13" ht="27.6">
      <c r="A2986" t="s">
        <v>164</v>
      </c>
      <c r="B2986" t="s">
        <v>242</v>
      </c>
      <c r="C2986" s="14" t="s">
        <v>244</v>
      </c>
      <c r="D2986" t="s">
        <v>465</v>
      </c>
      <c r="E2986" t="s">
        <v>483</v>
      </c>
      <c r="F2986" s="20">
        <v>2047</v>
      </c>
      <c r="G2986" s="20">
        <v>54</v>
      </c>
      <c r="H2986" s="11">
        <v>12869.4655881006</v>
      </c>
      <c r="I2986" s="10">
        <v>4062326.2872973601</v>
      </c>
      <c r="J2986" s="33">
        <f t="shared" si="184"/>
        <v>3.1680039164610221E-3</v>
      </c>
      <c r="K2986" s="33">
        <f t="shared" si="185"/>
        <v>3.1629910870053513E-3</v>
      </c>
      <c r="L2986" s="33">
        <f t="shared" si="186"/>
        <v>0.97477451399285053</v>
      </c>
      <c r="M2986" s="33">
        <f t="shared" si="187"/>
        <v>0.97169131089325123</v>
      </c>
    </row>
    <row r="2987" spans="1:13" ht="27.6">
      <c r="A2987" t="s">
        <v>164</v>
      </c>
      <c r="B2987" t="s">
        <v>242</v>
      </c>
      <c r="C2987" s="14" t="s">
        <v>244</v>
      </c>
      <c r="D2987" t="s">
        <v>465</v>
      </c>
      <c r="E2987" t="s">
        <v>483</v>
      </c>
      <c r="F2987" s="20">
        <v>2047</v>
      </c>
      <c r="G2987" s="20">
        <v>55</v>
      </c>
      <c r="H2987" s="11">
        <v>13773.4167786424</v>
      </c>
      <c r="I2987" s="10">
        <v>4075332.28602678</v>
      </c>
      <c r="J2987" s="33">
        <f t="shared" si="184"/>
        <v>3.3797039877871424E-3</v>
      </c>
      <c r="K2987" s="33">
        <f t="shared" si="185"/>
        <v>3.3739992168866362E-3</v>
      </c>
      <c r="L2987" s="33">
        <f t="shared" si="186"/>
        <v>0.97169131089325123</v>
      </c>
      <c r="M2987" s="33">
        <f t="shared" si="187"/>
        <v>0.96841282517124183</v>
      </c>
    </row>
    <row r="2988" spans="1:13" ht="27.6">
      <c r="A2988" t="s">
        <v>164</v>
      </c>
      <c r="B2988" t="s">
        <v>242</v>
      </c>
      <c r="C2988" s="14" t="s">
        <v>244</v>
      </c>
      <c r="D2988" t="s">
        <v>465</v>
      </c>
      <c r="E2988" t="s">
        <v>483</v>
      </c>
      <c r="F2988" s="20">
        <v>2047</v>
      </c>
      <c r="G2988" s="20">
        <v>56</v>
      </c>
      <c r="H2988" s="11">
        <v>14951.2241661957</v>
      </c>
      <c r="I2988" s="10">
        <v>4067290.31350087</v>
      </c>
      <c r="J2988" s="33">
        <f t="shared" si="184"/>
        <v>3.6759668019189459E-3</v>
      </c>
      <c r="K2988" s="33">
        <f t="shared" si="185"/>
        <v>3.6692187070777038E-3</v>
      </c>
      <c r="L2988" s="33">
        <f t="shared" si="186"/>
        <v>0.96841282517124183</v>
      </c>
      <c r="M2988" s="33">
        <f t="shared" si="187"/>
        <v>0.96485950671694953</v>
      </c>
    </row>
    <row r="2989" spans="1:13" ht="27.6">
      <c r="A2989" t="s">
        <v>164</v>
      </c>
      <c r="B2989" t="s">
        <v>242</v>
      </c>
      <c r="C2989" s="14" t="s">
        <v>244</v>
      </c>
      <c r="D2989" t="s">
        <v>465</v>
      </c>
      <c r="E2989" t="s">
        <v>483</v>
      </c>
      <c r="F2989" s="20">
        <v>2047</v>
      </c>
      <c r="G2989" s="20">
        <v>57</v>
      </c>
      <c r="H2989" s="11">
        <v>21743.876324052999</v>
      </c>
      <c r="I2989" s="10">
        <v>5980000.7795656398</v>
      </c>
      <c r="J2989" s="33">
        <f t="shared" si="184"/>
        <v>3.6360992457315994E-3</v>
      </c>
      <c r="K2989" s="33">
        <f t="shared" si="185"/>
        <v>3.6294966418677355E-3</v>
      </c>
      <c r="L2989" s="33">
        <f t="shared" si="186"/>
        <v>0.96485950671694953</v>
      </c>
      <c r="M2989" s="33">
        <f t="shared" si="187"/>
        <v>0.96135755237744625</v>
      </c>
    </row>
    <row r="2990" spans="1:13" ht="27.6">
      <c r="A2990" t="s">
        <v>164</v>
      </c>
      <c r="B2990" t="s">
        <v>242</v>
      </c>
      <c r="C2990" s="14" t="s">
        <v>244</v>
      </c>
      <c r="D2990" t="s">
        <v>465</v>
      </c>
      <c r="E2990" t="s">
        <v>483</v>
      </c>
      <c r="F2990" s="20">
        <v>2047</v>
      </c>
      <c r="G2990" s="20">
        <v>58</v>
      </c>
      <c r="H2990" s="11">
        <v>17383.9673486477</v>
      </c>
      <c r="I2990" s="10">
        <v>3972937.3071305999</v>
      </c>
      <c r="J2990" s="33">
        <f t="shared" si="184"/>
        <v>4.3755956877162593E-3</v>
      </c>
      <c r="K2990" s="33">
        <f t="shared" si="185"/>
        <v>4.3660367160524016E-3</v>
      </c>
      <c r="L2990" s="33">
        <f t="shared" si="186"/>
        <v>0.96135755237744625</v>
      </c>
      <c r="M2990" s="33">
        <f t="shared" si="187"/>
        <v>0.95716023000651207</v>
      </c>
    </row>
    <row r="2991" spans="1:13" ht="27.6">
      <c r="A2991" t="s">
        <v>164</v>
      </c>
      <c r="B2991" t="s">
        <v>242</v>
      </c>
      <c r="C2991" s="14" t="s">
        <v>244</v>
      </c>
      <c r="D2991" t="s">
        <v>465</v>
      </c>
      <c r="E2991" t="s">
        <v>483</v>
      </c>
      <c r="F2991" s="20">
        <v>2047</v>
      </c>
      <c r="G2991" s="20">
        <v>59</v>
      </c>
      <c r="H2991" s="11">
        <v>18798.295523848799</v>
      </c>
      <c r="I2991" s="10">
        <v>3926024.5666819098</v>
      </c>
      <c r="J2991" s="33">
        <f t="shared" si="184"/>
        <v>4.7881247823510767E-3</v>
      </c>
      <c r="K2991" s="33">
        <f t="shared" si="185"/>
        <v>4.7766799865416321E-3</v>
      </c>
      <c r="L2991" s="33">
        <f t="shared" si="186"/>
        <v>0.95716023000651207</v>
      </c>
      <c r="M2991" s="33">
        <f t="shared" si="187"/>
        <v>0.9525881818919264</v>
      </c>
    </row>
    <row r="2992" spans="1:13" ht="27.6">
      <c r="A2992" t="s">
        <v>164</v>
      </c>
      <c r="B2992" t="s">
        <v>242</v>
      </c>
      <c r="C2992" s="14" t="s">
        <v>244</v>
      </c>
      <c r="D2992" t="s">
        <v>465</v>
      </c>
      <c r="E2992" t="s">
        <v>483</v>
      </c>
      <c r="F2992" s="20">
        <v>2047</v>
      </c>
      <c r="G2992" s="20">
        <v>60</v>
      </c>
      <c r="H2992" s="11">
        <v>19503.620367168802</v>
      </c>
      <c r="I2992" s="10">
        <v>3772294.69467666</v>
      </c>
      <c r="J2992" s="33">
        <f t="shared" si="184"/>
        <v>5.1702271285145561E-3</v>
      </c>
      <c r="K2992" s="33">
        <f t="shared" si="185"/>
        <v>5.1568845089294824E-3</v>
      </c>
      <c r="L2992" s="33">
        <f t="shared" si="186"/>
        <v>0.9525881818919264</v>
      </c>
      <c r="M2992" s="33">
        <f t="shared" si="187"/>
        <v>0.94767579465333862</v>
      </c>
    </row>
    <row r="2993" spans="1:13" ht="27.6">
      <c r="A2993" t="s">
        <v>164</v>
      </c>
      <c r="B2993" t="s">
        <v>242</v>
      </c>
      <c r="C2993" s="14" t="s">
        <v>244</v>
      </c>
      <c r="D2993" t="s">
        <v>465</v>
      </c>
      <c r="E2993" t="s">
        <v>483</v>
      </c>
      <c r="F2993" s="20">
        <v>2047</v>
      </c>
      <c r="G2993" s="20">
        <v>61</v>
      </c>
      <c r="H2993" s="11">
        <v>20951.537770346498</v>
      </c>
      <c r="I2993" s="10">
        <v>3705034.5833104402</v>
      </c>
      <c r="J2993" s="33">
        <f t="shared" si="184"/>
        <v>5.6548831864415006E-3</v>
      </c>
      <c r="K2993" s="33">
        <f t="shared" si="185"/>
        <v>5.6389244303195474E-3</v>
      </c>
      <c r="L2993" s="33">
        <f t="shared" si="186"/>
        <v>0.94767579465333862</v>
      </c>
      <c r="M2993" s="33">
        <f t="shared" si="187"/>
        <v>0.94233192246284547</v>
      </c>
    </row>
    <row r="2994" spans="1:13" ht="27.6">
      <c r="A2994" t="s">
        <v>164</v>
      </c>
      <c r="B2994" t="s">
        <v>242</v>
      </c>
      <c r="C2994" s="14" t="s">
        <v>244</v>
      </c>
      <c r="D2994" t="s">
        <v>465</v>
      </c>
      <c r="E2994" t="s">
        <v>483</v>
      </c>
      <c r="F2994" s="20">
        <v>2047</v>
      </c>
      <c r="G2994" s="20">
        <v>62</v>
      </c>
      <c r="H2994" s="11">
        <v>23093.388371479101</v>
      </c>
      <c r="I2994" s="10">
        <v>3717809.0213444801</v>
      </c>
      <c r="J2994" s="33">
        <f t="shared" si="184"/>
        <v>6.211558538616861E-3</v>
      </c>
      <c r="K2994" s="33">
        <f t="shared" si="185"/>
        <v>6.1923066908289304E-3</v>
      </c>
      <c r="L2994" s="33">
        <f t="shared" si="186"/>
        <v>0.94233192246284547</v>
      </c>
      <c r="M2994" s="33">
        <f t="shared" si="187"/>
        <v>0.93649671419439706</v>
      </c>
    </row>
    <row r="2995" spans="1:13" ht="27.6">
      <c r="A2995" t="s">
        <v>164</v>
      </c>
      <c r="B2995" t="s">
        <v>242</v>
      </c>
      <c r="C2995" s="14" t="s">
        <v>244</v>
      </c>
      <c r="D2995" t="s">
        <v>465</v>
      </c>
      <c r="E2995" t="s">
        <v>483</v>
      </c>
      <c r="F2995" s="20">
        <v>2047</v>
      </c>
      <c r="G2995" s="20">
        <v>63</v>
      </c>
      <c r="H2995" s="11">
        <v>25568.0960848947</v>
      </c>
      <c r="I2995" s="10">
        <v>3747801.3164558401</v>
      </c>
      <c r="J2995" s="33">
        <f t="shared" si="184"/>
        <v>6.8221588942376276E-3</v>
      </c>
      <c r="K2995" s="33">
        <f t="shared" si="185"/>
        <v>6.7989407974338167E-3</v>
      </c>
      <c r="L2995" s="33">
        <f t="shared" si="186"/>
        <v>0.93649671419439706</v>
      </c>
      <c r="M2995" s="33">
        <f t="shared" si="187"/>
        <v>0.93012952847759811</v>
      </c>
    </row>
    <row r="2996" spans="1:13" ht="27.6">
      <c r="A2996" t="s">
        <v>164</v>
      </c>
      <c r="B2996" t="s">
        <v>242</v>
      </c>
      <c r="C2996" s="14" t="s">
        <v>244</v>
      </c>
      <c r="D2996" t="s">
        <v>465</v>
      </c>
      <c r="E2996" t="s">
        <v>483</v>
      </c>
      <c r="F2996" s="20">
        <v>2047</v>
      </c>
      <c r="G2996" s="20">
        <v>64</v>
      </c>
      <c r="H2996" s="11">
        <v>27550.2389321962</v>
      </c>
      <c r="I2996" s="10">
        <v>3678394.4816084998</v>
      </c>
      <c r="J2996" s="33">
        <f t="shared" si="184"/>
        <v>7.4897456131863662E-3</v>
      </c>
      <c r="K2996" s="33">
        <f t="shared" si="185"/>
        <v>7.4617673620804847E-3</v>
      </c>
      <c r="L2996" s="33">
        <f t="shared" si="186"/>
        <v>0.93012952847759811</v>
      </c>
      <c r="M2996" s="33">
        <f t="shared" si="187"/>
        <v>0.92318911831949668</v>
      </c>
    </row>
    <row r="2997" spans="1:13" ht="27.6">
      <c r="A2997" t="s">
        <v>164</v>
      </c>
      <c r="B2997" t="s">
        <v>242</v>
      </c>
      <c r="C2997" s="14" t="s">
        <v>244</v>
      </c>
      <c r="D2997" t="s">
        <v>465</v>
      </c>
      <c r="E2997" t="s">
        <v>483</v>
      </c>
      <c r="F2997" s="20">
        <v>2047</v>
      </c>
      <c r="G2997" s="20">
        <v>65</v>
      </c>
      <c r="H2997" s="11">
        <v>27480.373468814501</v>
      </c>
      <c r="I2997" s="10">
        <v>3509655.1456104098</v>
      </c>
      <c r="J2997" s="33">
        <f t="shared" si="184"/>
        <v>7.829935514657247E-3</v>
      </c>
      <c r="K2997" s="33">
        <f t="shared" si="185"/>
        <v>7.7993614193473393E-3</v>
      </c>
      <c r="L2997" s="33">
        <f t="shared" si="186"/>
        <v>0.92318911831949668</v>
      </c>
      <c r="M2997" s="33">
        <f t="shared" si="187"/>
        <v>0.91598883272731435</v>
      </c>
    </row>
    <row r="2998" spans="1:13" ht="27.6">
      <c r="A2998" t="s">
        <v>164</v>
      </c>
      <c r="B2998" t="s">
        <v>242</v>
      </c>
      <c r="C2998" s="14" t="s">
        <v>244</v>
      </c>
      <c r="D2998" t="s">
        <v>465</v>
      </c>
      <c r="E2998" t="s">
        <v>483</v>
      </c>
      <c r="F2998" s="20">
        <v>2047</v>
      </c>
      <c r="G2998" s="20">
        <v>66</v>
      </c>
      <c r="H2998" s="11">
        <v>29081.812604577299</v>
      </c>
      <c r="I2998" s="10">
        <v>3393464.5217270199</v>
      </c>
      <c r="J2998" s="33">
        <f t="shared" si="184"/>
        <v>8.5699474440878581E-3</v>
      </c>
      <c r="K2998" s="33">
        <f t="shared" si="185"/>
        <v>8.53333012199331E-3</v>
      </c>
      <c r="L2998" s="33">
        <f t="shared" si="186"/>
        <v>0.91598883272731435</v>
      </c>
      <c r="M2998" s="33">
        <f t="shared" si="187"/>
        <v>0.9081723976295929</v>
      </c>
    </row>
    <row r="2999" spans="1:13" ht="27.6">
      <c r="A2999" t="s">
        <v>164</v>
      </c>
      <c r="B2999" t="s">
        <v>242</v>
      </c>
      <c r="C2999" s="14" t="s">
        <v>244</v>
      </c>
      <c r="D2999" t="s">
        <v>465</v>
      </c>
      <c r="E2999" t="s">
        <v>483</v>
      </c>
      <c r="F2999" s="20">
        <v>2047</v>
      </c>
      <c r="G2999" s="20">
        <v>67</v>
      </c>
      <c r="H2999" s="11">
        <v>30958.3601731739</v>
      </c>
      <c r="I2999" s="10">
        <v>3287336.1675040298</v>
      </c>
      <c r="J2999" s="33">
        <f t="shared" si="184"/>
        <v>9.4174610066361433E-3</v>
      </c>
      <c r="K2999" s="33">
        <f t="shared" si="185"/>
        <v>9.3732555971385301E-3</v>
      </c>
      <c r="L2999" s="33">
        <f t="shared" si="186"/>
        <v>0.9081723976295929</v>
      </c>
      <c r="M2999" s="33">
        <f t="shared" si="187"/>
        <v>0.89965986562034461</v>
      </c>
    </row>
    <row r="3000" spans="1:13" ht="27.6">
      <c r="A3000" t="s">
        <v>164</v>
      </c>
      <c r="B3000" t="s">
        <v>242</v>
      </c>
      <c r="C3000" s="14" t="s">
        <v>244</v>
      </c>
      <c r="D3000" t="s">
        <v>465</v>
      </c>
      <c r="E3000" t="s">
        <v>483</v>
      </c>
      <c r="F3000" s="20">
        <v>2047</v>
      </c>
      <c r="G3000" s="20">
        <v>68</v>
      </c>
      <c r="H3000" s="11">
        <v>32869.302195548997</v>
      </c>
      <c r="I3000" s="10">
        <v>3173962.75314559</v>
      </c>
      <c r="J3000" s="33">
        <f t="shared" si="184"/>
        <v>1.0355919319775735E-2</v>
      </c>
      <c r="K3000" s="33">
        <f t="shared" si="185"/>
        <v>1.0302481412598485E-2</v>
      </c>
      <c r="L3000" s="33">
        <f t="shared" si="186"/>
        <v>0.89965986562034461</v>
      </c>
      <c r="M3000" s="33">
        <f t="shared" si="187"/>
        <v>0.8903911365771302</v>
      </c>
    </row>
    <row r="3001" spans="1:13" ht="27.6">
      <c r="A3001" t="s">
        <v>164</v>
      </c>
      <c r="B3001" t="s">
        <v>242</v>
      </c>
      <c r="C3001" s="14" t="s">
        <v>244</v>
      </c>
      <c r="D3001" t="s">
        <v>465</v>
      </c>
      <c r="E3001" t="s">
        <v>483</v>
      </c>
      <c r="F3001" s="20">
        <v>2047</v>
      </c>
      <c r="G3001" s="20">
        <v>69</v>
      </c>
      <c r="H3001" s="11">
        <v>34680.713491039103</v>
      </c>
      <c r="I3001" s="10">
        <v>3042508.7723007798</v>
      </c>
      <c r="J3001" s="33">
        <f t="shared" si="184"/>
        <v>1.139872259589679E-2</v>
      </c>
      <c r="K3001" s="33">
        <f t="shared" si="185"/>
        <v>1.1334003296673778E-2</v>
      </c>
      <c r="L3001" s="33">
        <f t="shared" si="186"/>
        <v>0.8903911365771302</v>
      </c>
      <c r="M3001" s="33">
        <f t="shared" si="187"/>
        <v>0.88029944049983588</v>
      </c>
    </row>
    <row r="3002" spans="1:13" ht="27.6">
      <c r="A3002" t="s">
        <v>164</v>
      </c>
      <c r="B3002" t="s">
        <v>242</v>
      </c>
      <c r="C3002" s="14" t="s">
        <v>244</v>
      </c>
      <c r="D3002" t="s">
        <v>465</v>
      </c>
      <c r="E3002" t="s">
        <v>483</v>
      </c>
      <c r="F3002" s="20">
        <v>2048</v>
      </c>
      <c r="G3002" s="20">
        <v>30</v>
      </c>
      <c r="H3002" s="11">
        <v>614.66639897339201</v>
      </c>
      <c r="I3002" s="10">
        <v>4275283.8739315802</v>
      </c>
      <c r="J3002" s="33">
        <f t="shared" si="184"/>
        <v>1.4377206686117444E-4</v>
      </c>
      <c r="K3002" s="33">
        <f t="shared" si="185"/>
        <v>1.4376173215280286E-4</v>
      </c>
      <c r="L3002" s="33">
        <f t="shared" si="186"/>
        <v>1</v>
      </c>
      <c r="M3002" s="33">
        <f t="shared" si="187"/>
        <v>0.9998562382678472</v>
      </c>
    </row>
    <row r="3003" spans="1:13" ht="27.6">
      <c r="A3003" t="s">
        <v>164</v>
      </c>
      <c r="B3003" t="s">
        <v>242</v>
      </c>
      <c r="C3003" s="14" t="s">
        <v>244</v>
      </c>
      <c r="D3003" t="s">
        <v>465</v>
      </c>
      <c r="E3003" t="s">
        <v>483</v>
      </c>
      <c r="F3003" s="20">
        <v>2048</v>
      </c>
      <c r="G3003" s="20">
        <v>31</v>
      </c>
      <c r="H3003" s="11">
        <v>840.48239024762802</v>
      </c>
      <c r="I3003" s="10">
        <v>4315810.8330565197</v>
      </c>
      <c r="J3003" s="33">
        <f t="shared" si="184"/>
        <v>1.9474495587481211E-4</v>
      </c>
      <c r="K3003" s="33">
        <f t="shared" si="185"/>
        <v>1.9472599430681026E-4</v>
      </c>
      <c r="L3003" s="33">
        <f t="shared" si="186"/>
        <v>0.9998562382678472</v>
      </c>
      <c r="M3003" s="33">
        <f t="shared" si="187"/>
        <v>0.99966154026768661</v>
      </c>
    </row>
    <row r="3004" spans="1:13" ht="27.6">
      <c r="A3004" t="s">
        <v>164</v>
      </c>
      <c r="B3004" t="s">
        <v>242</v>
      </c>
      <c r="C3004" s="14" t="s">
        <v>244</v>
      </c>
      <c r="D3004" t="s">
        <v>465</v>
      </c>
      <c r="E3004" t="s">
        <v>483</v>
      </c>
      <c r="F3004" s="20">
        <v>2048</v>
      </c>
      <c r="G3004" s="20">
        <v>32</v>
      </c>
      <c r="H3004" s="11">
        <v>971.71144452619205</v>
      </c>
      <c r="I3004" s="10">
        <v>4578318.9691094495</v>
      </c>
      <c r="J3004" s="33">
        <f t="shared" si="184"/>
        <v>2.122419715800632E-4</v>
      </c>
      <c r="K3004" s="33">
        <f t="shared" si="185"/>
        <v>2.122194498461738E-4</v>
      </c>
      <c r="L3004" s="33">
        <f t="shared" si="186"/>
        <v>0.99966154026768661</v>
      </c>
      <c r="M3004" s="33">
        <f t="shared" si="187"/>
        <v>0.99944939264557864</v>
      </c>
    </row>
    <row r="3005" spans="1:13" ht="27.6">
      <c r="A3005" t="s">
        <v>164</v>
      </c>
      <c r="B3005" t="s">
        <v>242</v>
      </c>
      <c r="C3005" s="14" t="s">
        <v>244</v>
      </c>
      <c r="D3005" t="s">
        <v>465</v>
      </c>
      <c r="E3005" t="s">
        <v>483</v>
      </c>
      <c r="F3005" s="20">
        <v>2048</v>
      </c>
      <c r="G3005" s="20">
        <v>33</v>
      </c>
      <c r="H3005" s="11">
        <v>1074.36608422565</v>
      </c>
      <c r="I3005" s="10">
        <v>4626824.6170131397</v>
      </c>
      <c r="J3005" s="33">
        <f t="shared" si="184"/>
        <v>2.3220376244112106E-4</v>
      </c>
      <c r="K3005" s="33">
        <f t="shared" si="185"/>
        <v>2.3217680523401896E-4</v>
      </c>
      <c r="L3005" s="33">
        <f t="shared" si="186"/>
        <v>0.99944939264557864</v>
      </c>
      <c r="M3005" s="33">
        <f t="shared" si="187"/>
        <v>0.99921734367860116</v>
      </c>
    </row>
    <row r="3006" spans="1:13" ht="27.6">
      <c r="A3006" t="s">
        <v>164</v>
      </c>
      <c r="B3006" t="s">
        <v>242</v>
      </c>
      <c r="C3006" s="14" t="s">
        <v>244</v>
      </c>
      <c r="D3006" t="s">
        <v>465</v>
      </c>
      <c r="E3006" t="s">
        <v>483</v>
      </c>
      <c r="F3006" s="20">
        <v>2048</v>
      </c>
      <c r="G3006" s="20">
        <v>34</v>
      </c>
      <c r="H3006" s="11">
        <v>1161.1872788256801</v>
      </c>
      <c r="I3006" s="10">
        <v>4692749.2284746198</v>
      </c>
      <c r="J3006" s="33">
        <f t="shared" si="184"/>
        <v>2.47442857542832E-4</v>
      </c>
      <c r="K3006" s="33">
        <f t="shared" si="185"/>
        <v>2.474122460838224E-4</v>
      </c>
      <c r="L3006" s="33">
        <f t="shared" si="186"/>
        <v>0.99921734367860116</v>
      </c>
      <c r="M3006" s="33">
        <f t="shared" si="187"/>
        <v>0.99897012507127569</v>
      </c>
    </row>
    <row r="3007" spans="1:13" ht="27.6">
      <c r="A3007" t="s">
        <v>164</v>
      </c>
      <c r="B3007" t="s">
        <v>242</v>
      </c>
      <c r="C3007" s="14" t="s">
        <v>244</v>
      </c>
      <c r="D3007" t="s">
        <v>465</v>
      </c>
      <c r="E3007" t="s">
        <v>483</v>
      </c>
      <c r="F3007" s="20">
        <v>2048</v>
      </c>
      <c r="G3007" s="20">
        <v>35</v>
      </c>
      <c r="H3007" s="11">
        <v>1528.5545122809699</v>
      </c>
      <c r="I3007" s="10">
        <v>4759933.2184414901</v>
      </c>
      <c r="J3007" s="33">
        <f t="shared" si="184"/>
        <v>3.211294028997855E-4</v>
      </c>
      <c r="K3007" s="33">
        <f t="shared" si="185"/>
        <v>3.2107784637203096E-4</v>
      </c>
      <c r="L3007" s="33">
        <f t="shared" si="186"/>
        <v>0.99897012507127569</v>
      </c>
      <c r="M3007" s="33">
        <f t="shared" si="187"/>
        <v>0.9986493778949278</v>
      </c>
    </row>
    <row r="3008" spans="1:13" ht="27.6">
      <c r="A3008" t="s">
        <v>164</v>
      </c>
      <c r="B3008" t="s">
        <v>242</v>
      </c>
      <c r="C3008" s="14" t="s">
        <v>244</v>
      </c>
      <c r="D3008" t="s">
        <v>465</v>
      </c>
      <c r="E3008" t="s">
        <v>483</v>
      </c>
      <c r="F3008" s="20">
        <v>2048</v>
      </c>
      <c r="G3008" s="20">
        <v>36</v>
      </c>
      <c r="H3008" s="11">
        <v>1908.8784831426301</v>
      </c>
      <c r="I3008" s="10">
        <v>4870667.0594181698</v>
      </c>
      <c r="J3008" s="33">
        <f t="shared" si="184"/>
        <v>3.9191315272751512E-4</v>
      </c>
      <c r="K3008" s="33">
        <f t="shared" si="185"/>
        <v>3.9183636479955819E-4</v>
      </c>
      <c r="L3008" s="33">
        <f t="shared" si="186"/>
        <v>0.9986493778949278</v>
      </c>
      <c r="M3008" s="33">
        <f t="shared" si="187"/>
        <v>0.99825807075298412</v>
      </c>
    </row>
    <row r="3009" spans="1:13" ht="27.6">
      <c r="A3009" t="s">
        <v>164</v>
      </c>
      <c r="B3009" t="s">
        <v>242</v>
      </c>
      <c r="C3009" s="14" t="s">
        <v>244</v>
      </c>
      <c r="D3009" t="s">
        <v>465</v>
      </c>
      <c r="E3009" t="s">
        <v>483</v>
      </c>
      <c r="F3009" s="20">
        <v>2048</v>
      </c>
      <c r="G3009" s="20">
        <v>37</v>
      </c>
      <c r="H3009" s="11">
        <v>2038.7053424200201</v>
      </c>
      <c r="I3009" s="10">
        <v>4841164.3556945799</v>
      </c>
      <c r="J3009" s="33">
        <f t="shared" si="184"/>
        <v>4.2111880378982084E-4</v>
      </c>
      <c r="K3009" s="33">
        <f t="shared" si="185"/>
        <v>4.2103014571204245E-4</v>
      </c>
      <c r="L3009" s="33">
        <f t="shared" si="186"/>
        <v>0.99825807075298412</v>
      </c>
      <c r="M3009" s="33">
        <f t="shared" si="187"/>
        <v>0.9978377740119968</v>
      </c>
    </row>
    <row r="3010" spans="1:13" ht="27.6">
      <c r="A3010" t="s">
        <v>164</v>
      </c>
      <c r="B3010" t="s">
        <v>242</v>
      </c>
      <c r="C3010" s="14" t="s">
        <v>244</v>
      </c>
      <c r="D3010" t="s">
        <v>465</v>
      </c>
      <c r="E3010" t="s">
        <v>483</v>
      </c>
      <c r="F3010" s="20">
        <v>2048</v>
      </c>
      <c r="G3010" s="20">
        <v>38</v>
      </c>
      <c r="H3010" s="11">
        <v>2137.3800513835699</v>
      </c>
      <c r="I3010" s="10">
        <v>4706372.28705345</v>
      </c>
      <c r="J3010" s="33">
        <f t="shared" ref="J3010:J3073" si="188">IF(I3010&gt;0,H3010/I3010,0)</f>
        <v>4.5414597932747343E-4</v>
      </c>
      <c r="K3010" s="33">
        <f t="shared" ref="K3010:K3073" si="189">1-EXP(-J3010)</f>
        <v>4.540428706515387E-4</v>
      </c>
      <c r="L3010" s="33">
        <f t="shared" ref="L3010:L3073" si="190">IF(G3010=30,1,M3009)</f>
        <v>0.9978377740119968</v>
      </c>
      <c r="M3010" s="33">
        <f t="shared" ref="M3010:M3073" si="191">L3010*(1-K3010)</f>
        <v>0.99738471288463981</v>
      </c>
    </row>
    <row r="3011" spans="1:13" ht="27.6">
      <c r="A3011" t="s">
        <v>164</v>
      </c>
      <c r="B3011" t="s">
        <v>242</v>
      </c>
      <c r="C3011" s="14" t="s">
        <v>244</v>
      </c>
      <c r="D3011" t="s">
        <v>465</v>
      </c>
      <c r="E3011" t="s">
        <v>483</v>
      </c>
      <c r="F3011" s="20">
        <v>2048</v>
      </c>
      <c r="G3011" s="20">
        <v>39</v>
      </c>
      <c r="H3011" s="11">
        <v>2276.3133104435101</v>
      </c>
      <c r="I3011" s="10">
        <v>4633740.9196839798</v>
      </c>
      <c r="J3011" s="33">
        <f t="shared" si="188"/>
        <v>4.9124742835185398E-4</v>
      </c>
      <c r="K3011" s="33">
        <f t="shared" si="189"/>
        <v>4.9112678608975724E-4</v>
      </c>
      <c r="L3011" s="33">
        <f t="shared" si="190"/>
        <v>0.99738471288463981</v>
      </c>
      <c r="M3011" s="33">
        <f t="shared" si="191"/>
        <v>0.9968948705361057</v>
      </c>
    </row>
    <row r="3012" spans="1:13" ht="27.6">
      <c r="A3012" t="s">
        <v>164</v>
      </c>
      <c r="B3012" t="s">
        <v>242</v>
      </c>
      <c r="C3012" s="14" t="s">
        <v>244</v>
      </c>
      <c r="D3012" t="s">
        <v>465</v>
      </c>
      <c r="E3012" t="s">
        <v>483</v>
      </c>
      <c r="F3012" s="20">
        <v>2048</v>
      </c>
      <c r="G3012" s="20">
        <v>40</v>
      </c>
      <c r="H3012" s="11">
        <v>3029.9489758535501</v>
      </c>
      <c r="I3012" s="10">
        <v>4588537.7813278297</v>
      </c>
      <c r="J3012" s="33">
        <f t="shared" si="188"/>
        <v>6.6032996136227611E-4</v>
      </c>
      <c r="K3012" s="33">
        <f t="shared" si="189"/>
        <v>6.6011199151327915E-4</v>
      </c>
      <c r="L3012" s="33">
        <f t="shared" si="190"/>
        <v>0.9968948705361057</v>
      </c>
      <c r="M3012" s="33">
        <f t="shared" si="191"/>
        <v>0.99623680827778671</v>
      </c>
    </row>
    <row r="3013" spans="1:13" ht="27.6">
      <c r="A3013" t="s">
        <v>164</v>
      </c>
      <c r="B3013" t="s">
        <v>242</v>
      </c>
      <c r="C3013" s="14" t="s">
        <v>244</v>
      </c>
      <c r="D3013" t="s">
        <v>465</v>
      </c>
      <c r="E3013" t="s">
        <v>483</v>
      </c>
      <c r="F3013" s="20">
        <v>2048</v>
      </c>
      <c r="G3013" s="20">
        <v>41</v>
      </c>
      <c r="H3013" s="11">
        <v>3513.2764199142298</v>
      </c>
      <c r="I3013" s="10">
        <v>4609511.0522523699</v>
      </c>
      <c r="J3013" s="33">
        <f t="shared" si="188"/>
        <v>7.6217984512641935E-4</v>
      </c>
      <c r="K3013" s="33">
        <f t="shared" si="189"/>
        <v>7.6188945984823064E-4</v>
      </c>
      <c r="L3013" s="33">
        <f t="shared" si="190"/>
        <v>0.99623680827778671</v>
      </c>
      <c r="M3013" s="33">
        <f t="shared" si="191"/>
        <v>0.99547778595404701</v>
      </c>
    </row>
    <row r="3014" spans="1:13" ht="27.6">
      <c r="A3014" t="s">
        <v>164</v>
      </c>
      <c r="B3014" t="s">
        <v>242</v>
      </c>
      <c r="C3014" s="14" t="s">
        <v>244</v>
      </c>
      <c r="D3014" t="s">
        <v>465</v>
      </c>
      <c r="E3014" t="s">
        <v>483</v>
      </c>
      <c r="F3014" s="20">
        <v>2048</v>
      </c>
      <c r="G3014" s="20">
        <v>42</v>
      </c>
      <c r="H3014" s="11">
        <v>3739.4850126410902</v>
      </c>
      <c r="I3014" s="10">
        <v>4523269.5718999598</v>
      </c>
      <c r="J3014" s="33">
        <f t="shared" si="188"/>
        <v>8.2672167846727562E-4</v>
      </c>
      <c r="K3014" s="33">
        <f t="shared" si="189"/>
        <v>8.2638003825408202E-4</v>
      </c>
      <c r="L3014" s="33">
        <f t="shared" si="190"/>
        <v>0.99547778595404701</v>
      </c>
      <c r="M3014" s="33">
        <f t="shared" si="191"/>
        <v>0.99465514298320923</v>
      </c>
    </row>
    <row r="3015" spans="1:13" ht="27.6">
      <c r="A3015" t="s">
        <v>164</v>
      </c>
      <c r="B3015" t="s">
        <v>242</v>
      </c>
      <c r="C3015" s="14" t="s">
        <v>244</v>
      </c>
      <c r="D3015" t="s">
        <v>465</v>
      </c>
      <c r="E3015" t="s">
        <v>483</v>
      </c>
      <c r="F3015" s="20">
        <v>2048</v>
      </c>
      <c r="G3015" s="20">
        <v>43</v>
      </c>
      <c r="H3015" s="11">
        <v>4006.1812728698401</v>
      </c>
      <c r="I3015" s="10">
        <v>4458134.01003813</v>
      </c>
      <c r="J3015" s="33">
        <f t="shared" si="188"/>
        <v>8.9862289106817938E-4</v>
      </c>
      <c r="K3015" s="33">
        <f t="shared" si="189"/>
        <v>8.9821925043398476E-4</v>
      </c>
      <c r="L3015" s="33">
        <f t="shared" si="190"/>
        <v>0.99465514298320923</v>
      </c>
      <c r="M3015" s="33">
        <f t="shared" si="191"/>
        <v>0.99376172458623857</v>
      </c>
    </row>
    <row r="3016" spans="1:13" ht="27.6">
      <c r="A3016" t="s">
        <v>164</v>
      </c>
      <c r="B3016" t="s">
        <v>242</v>
      </c>
      <c r="C3016" s="14" t="s">
        <v>244</v>
      </c>
      <c r="D3016" t="s">
        <v>465</v>
      </c>
      <c r="E3016" t="s">
        <v>483</v>
      </c>
      <c r="F3016" s="20">
        <v>2048</v>
      </c>
      <c r="G3016" s="20">
        <v>44</v>
      </c>
      <c r="H3016" s="11">
        <v>4235.7323997079902</v>
      </c>
      <c r="I3016" s="10">
        <v>4326063.2413334297</v>
      </c>
      <c r="J3016" s="33">
        <f t="shared" si="188"/>
        <v>9.7911938948040049E-4</v>
      </c>
      <c r="K3016" s="33">
        <f t="shared" si="189"/>
        <v>9.7864020849558475E-4</v>
      </c>
      <c r="L3016" s="33">
        <f t="shared" si="190"/>
        <v>0.99376172458623857</v>
      </c>
      <c r="M3016" s="33">
        <f t="shared" si="191"/>
        <v>0.99278918940489458</v>
      </c>
    </row>
    <row r="3017" spans="1:13" ht="27.6">
      <c r="A3017" t="s">
        <v>164</v>
      </c>
      <c r="B3017" t="s">
        <v>242</v>
      </c>
      <c r="C3017" s="14" t="s">
        <v>244</v>
      </c>
      <c r="D3017" t="s">
        <v>465</v>
      </c>
      <c r="E3017" t="s">
        <v>483</v>
      </c>
      <c r="F3017" s="20">
        <v>2048</v>
      </c>
      <c r="G3017" s="20">
        <v>45</v>
      </c>
      <c r="H3017" s="11">
        <v>5346.7113054194097</v>
      </c>
      <c r="I3017" s="10">
        <v>4255330.2134902496</v>
      </c>
      <c r="J3017" s="33">
        <f t="shared" si="188"/>
        <v>1.2564738897275851E-3</v>
      </c>
      <c r="K3017" s="33">
        <f t="shared" si="189"/>
        <v>1.2556848569107437E-3</v>
      </c>
      <c r="L3017" s="33">
        <f t="shared" si="190"/>
        <v>0.99278918940489458</v>
      </c>
      <c r="M3017" s="33">
        <f t="shared" si="191"/>
        <v>0.99154255905365418</v>
      </c>
    </row>
    <row r="3018" spans="1:13" ht="27.6">
      <c r="A3018" t="s">
        <v>164</v>
      </c>
      <c r="B3018" t="s">
        <v>242</v>
      </c>
      <c r="C3018" s="14" t="s">
        <v>244</v>
      </c>
      <c r="D3018" t="s">
        <v>465</v>
      </c>
      <c r="E3018" t="s">
        <v>483</v>
      </c>
      <c r="F3018" s="20">
        <v>2048</v>
      </c>
      <c r="G3018" s="20">
        <v>46</v>
      </c>
      <c r="H3018" s="11">
        <v>6066.5895422050498</v>
      </c>
      <c r="I3018" s="10">
        <v>4223697.6937079402</v>
      </c>
      <c r="J3018" s="33">
        <f t="shared" si="188"/>
        <v>1.4363219108324142E-3</v>
      </c>
      <c r="K3018" s="33">
        <f t="shared" si="189"/>
        <v>1.4352908941996922E-3</v>
      </c>
      <c r="L3018" s="33">
        <f t="shared" si="190"/>
        <v>0.99154255905365418</v>
      </c>
      <c r="M3018" s="33">
        <f t="shared" si="191"/>
        <v>0.99011940704743306</v>
      </c>
    </row>
    <row r="3019" spans="1:13" ht="27.6">
      <c r="A3019" t="s">
        <v>164</v>
      </c>
      <c r="B3019" t="s">
        <v>242</v>
      </c>
      <c r="C3019" s="14" t="s">
        <v>244</v>
      </c>
      <c r="D3019" t="s">
        <v>465</v>
      </c>
      <c r="E3019" t="s">
        <v>483</v>
      </c>
      <c r="F3019" s="20">
        <v>2048</v>
      </c>
      <c r="G3019" s="20">
        <v>47</v>
      </c>
      <c r="H3019" s="11">
        <v>6599.6969708224397</v>
      </c>
      <c r="I3019" s="10">
        <v>4195373.2998763099</v>
      </c>
      <c r="J3019" s="33">
        <f t="shared" si="188"/>
        <v>1.5730893293850669E-3</v>
      </c>
      <c r="K3019" s="33">
        <f t="shared" si="189"/>
        <v>1.5718526729079363E-3</v>
      </c>
      <c r="L3019" s="33">
        <f t="shared" si="190"/>
        <v>0.99011940704743306</v>
      </c>
      <c r="M3019" s="33">
        <f t="shared" si="191"/>
        <v>0.98856308521096758</v>
      </c>
    </row>
    <row r="3020" spans="1:13" ht="27.6">
      <c r="A3020" t="s">
        <v>164</v>
      </c>
      <c r="B3020" t="s">
        <v>242</v>
      </c>
      <c r="C3020" s="14" t="s">
        <v>244</v>
      </c>
      <c r="D3020" t="s">
        <v>465</v>
      </c>
      <c r="E3020" t="s">
        <v>483</v>
      </c>
      <c r="F3020" s="20">
        <v>2048</v>
      </c>
      <c r="G3020" s="20">
        <v>48</v>
      </c>
      <c r="H3020" s="11">
        <v>7191.5637818048499</v>
      </c>
      <c r="I3020" s="10">
        <v>4165775.0907174102</v>
      </c>
      <c r="J3020" s="33">
        <f t="shared" si="188"/>
        <v>1.7263447078143513E-3</v>
      </c>
      <c r="K3020" s="33">
        <f t="shared" si="189"/>
        <v>1.7248554319136966E-3</v>
      </c>
      <c r="L3020" s="33">
        <f t="shared" si="190"/>
        <v>0.98856308521096758</v>
      </c>
      <c r="M3020" s="33">
        <f t="shared" si="191"/>
        <v>0.98685795680365207</v>
      </c>
    </row>
    <row r="3021" spans="1:13" ht="27.6">
      <c r="A3021" t="s">
        <v>164</v>
      </c>
      <c r="B3021" t="s">
        <v>242</v>
      </c>
      <c r="C3021" s="14" t="s">
        <v>244</v>
      </c>
      <c r="D3021" t="s">
        <v>465</v>
      </c>
      <c r="E3021" t="s">
        <v>483</v>
      </c>
      <c r="F3021" s="20">
        <v>2048</v>
      </c>
      <c r="G3021" s="20">
        <v>49</v>
      </c>
      <c r="H3021" s="11">
        <v>7914.5532682809499</v>
      </c>
      <c r="I3021" s="10">
        <v>4173355.9503222401</v>
      </c>
      <c r="J3021" s="33">
        <f t="shared" si="188"/>
        <v>1.8964481732428881E-3</v>
      </c>
      <c r="K3021" s="33">
        <f t="shared" si="189"/>
        <v>1.894651051634888E-3</v>
      </c>
      <c r="L3021" s="33">
        <f t="shared" si="190"/>
        <v>0.98685795680365207</v>
      </c>
      <c r="M3021" s="33">
        <f t="shared" si="191"/>
        <v>0.98498820533797982</v>
      </c>
    </row>
    <row r="3022" spans="1:13" ht="27.6">
      <c r="A3022" t="s">
        <v>164</v>
      </c>
      <c r="B3022" t="s">
        <v>242</v>
      </c>
      <c r="C3022" s="14" t="s">
        <v>244</v>
      </c>
      <c r="D3022" t="s">
        <v>465</v>
      </c>
      <c r="E3022" t="s">
        <v>483</v>
      </c>
      <c r="F3022" s="20">
        <v>2048</v>
      </c>
      <c r="G3022" s="20">
        <v>50</v>
      </c>
      <c r="H3022" s="11">
        <v>9128.4389549788702</v>
      </c>
      <c r="I3022" s="10">
        <v>4217110.80219978</v>
      </c>
      <c r="J3022" s="33">
        <f t="shared" si="188"/>
        <v>2.1646191867230958E-3</v>
      </c>
      <c r="K3022" s="33">
        <f t="shared" si="189"/>
        <v>2.1622780881116466E-3</v>
      </c>
      <c r="L3022" s="33">
        <f t="shared" si="190"/>
        <v>0.98498820533797982</v>
      </c>
      <c r="M3022" s="33">
        <f t="shared" si="191"/>
        <v>0.98285838692452909</v>
      </c>
    </row>
    <row r="3023" spans="1:13" ht="27.6">
      <c r="A3023" t="s">
        <v>164</v>
      </c>
      <c r="B3023" t="s">
        <v>242</v>
      </c>
      <c r="C3023" s="14" t="s">
        <v>244</v>
      </c>
      <c r="D3023" t="s">
        <v>465</v>
      </c>
      <c r="E3023" t="s">
        <v>483</v>
      </c>
      <c r="F3023" s="20">
        <v>2048</v>
      </c>
      <c r="G3023" s="20">
        <v>51</v>
      </c>
      <c r="H3023" s="11">
        <v>10479.471296707199</v>
      </c>
      <c r="I3023" s="10">
        <v>4330792.7177208299</v>
      </c>
      <c r="J3023" s="33">
        <f t="shared" si="188"/>
        <v>2.4197582243608833E-3</v>
      </c>
      <c r="K3023" s="33">
        <f t="shared" si="189"/>
        <v>2.4168329693743384E-3</v>
      </c>
      <c r="L3023" s="33">
        <f t="shared" si="190"/>
        <v>0.98285838692452909</v>
      </c>
      <c r="M3023" s="33">
        <f t="shared" si="191"/>
        <v>0.9804829823707838</v>
      </c>
    </row>
    <row r="3024" spans="1:13" ht="27.6">
      <c r="A3024" t="s">
        <v>164</v>
      </c>
      <c r="B3024" t="s">
        <v>242</v>
      </c>
      <c r="C3024" s="14" t="s">
        <v>244</v>
      </c>
      <c r="D3024" t="s">
        <v>465</v>
      </c>
      <c r="E3024" t="s">
        <v>483</v>
      </c>
      <c r="F3024" s="20">
        <v>2048</v>
      </c>
      <c r="G3024" s="20">
        <v>52</v>
      </c>
      <c r="H3024" s="11">
        <v>11300.0960232037</v>
      </c>
      <c r="I3024" s="10">
        <v>4272136.5650350498</v>
      </c>
      <c r="J3024" s="33">
        <f t="shared" si="188"/>
        <v>2.6450690073178853E-3</v>
      </c>
      <c r="K3024" s="33">
        <f t="shared" si="189"/>
        <v>2.6415738945750888E-3</v>
      </c>
      <c r="L3024" s="33">
        <f t="shared" si="190"/>
        <v>0.9804829823707838</v>
      </c>
      <c r="M3024" s="33">
        <f t="shared" si="191"/>
        <v>0.97789296412047799</v>
      </c>
    </row>
    <row r="3025" spans="1:13" ht="27.6">
      <c r="A3025" t="s">
        <v>164</v>
      </c>
      <c r="B3025" t="s">
        <v>242</v>
      </c>
      <c r="C3025" s="14" t="s">
        <v>244</v>
      </c>
      <c r="D3025" t="s">
        <v>465</v>
      </c>
      <c r="E3025" t="s">
        <v>483</v>
      </c>
      <c r="F3025" s="20">
        <v>2048</v>
      </c>
      <c r="G3025" s="20">
        <v>53</v>
      </c>
      <c r="H3025" s="11">
        <v>12068.446241744699</v>
      </c>
      <c r="I3025" s="10">
        <v>4183478.1730009802</v>
      </c>
      <c r="J3025" s="33">
        <f t="shared" si="188"/>
        <v>2.8847876677428699E-3</v>
      </c>
      <c r="K3025" s="33">
        <f t="shared" si="189"/>
        <v>2.8806306661153247E-3</v>
      </c>
      <c r="L3025" s="33">
        <f t="shared" si="190"/>
        <v>0.97789296412047799</v>
      </c>
      <c r="M3025" s="33">
        <f t="shared" si="191"/>
        <v>0.97507601565985413</v>
      </c>
    </row>
    <row r="3026" spans="1:13" ht="27.6">
      <c r="A3026" t="s">
        <v>164</v>
      </c>
      <c r="B3026" t="s">
        <v>242</v>
      </c>
      <c r="C3026" s="14" t="s">
        <v>244</v>
      </c>
      <c r="D3026" t="s">
        <v>465</v>
      </c>
      <c r="E3026" t="s">
        <v>483</v>
      </c>
      <c r="F3026" s="20">
        <v>2048</v>
      </c>
      <c r="G3026" s="20">
        <v>54</v>
      </c>
      <c r="H3026" s="11">
        <v>12901.4813252196</v>
      </c>
      <c r="I3026" s="10">
        <v>4108391.1008017301</v>
      </c>
      <c r="J3026" s="33">
        <f t="shared" si="188"/>
        <v>3.1402758424586077E-3</v>
      </c>
      <c r="K3026" s="33">
        <f t="shared" si="189"/>
        <v>3.1353503334431432E-3</v>
      </c>
      <c r="L3026" s="33">
        <f t="shared" si="190"/>
        <v>0.97507601565985413</v>
      </c>
      <c r="M3026" s="33">
        <f t="shared" si="191"/>
        <v>0.97201881074902263</v>
      </c>
    </row>
    <row r="3027" spans="1:13" ht="27.6">
      <c r="A3027" t="s">
        <v>164</v>
      </c>
      <c r="B3027" t="s">
        <v>242</v>
      </c>
      <c r="C3027" s="14" t="s">
        <v>244</v>
      </c>
      <c r="D3027" t="s">
        <v>465</v>
      </c>
      <c r="E3027" t="s">
        <v>483</v>
      </c>
      <c r="F3027" s="20">
        <v>2048</v>
      </c>
      <c r="G3027" s="20">
        <v>55</v>
      </c>
      <c r="H3027" s="11">
        <v>13516.8784688248</v>
      </c>
      <c r="I3027" s="10">
        <v>4035283.4171640701</v>
      </c>
      <c r="J3027" s="33">
        <f t="shared" si="188"/>
        <v>3.3496726429005663E-3</v>
      </c>
      <c r="K3027" s="33">
        <f t="shared" si="189"/>
        <v>3.3440687483102804E-3</v>
      </c>
      <c r="L3027" s="33">
        <f t="shared" si="190"/>
        <v>0.97201881074902263</v>
      </c>
      <c r="M3027" s="33">
        <f t="shared" si="191"/>
        <v>0.96876831302122712</v>
      </c>
    </row>
    <row r="3028" spans="1:13" ht="27.6">
      <c r="A3028" t="s">
        <v>164</v>
      </c>
      <c r="B3028" t="s">
        <v>242</v>
      </c>
      <c r="C3028" s="14" t="s">
        <v>244</v>
      </c>
      <c r="D3028" t="s">
        <v>465</v>
      </c>
      <c r="E3028" t="s">
        <v>483</v>
      </c>
      <c r="F3028" s="20">
        <v>2048</v>
      </c>
      <c r="G3028" s="20">
        <v>56</v>
      </c>
      <c r="H3028" s="11">
        <v>14714.658397891</v>
      </c>
      <c r="I3028" s="10">
        <v>4045814.0302120601</v>
      </c>
      <c r="J3028" s="33">
        <f t="shared" si="188"/>
        <v>3.6370080997320917E-3</v>
      </c>
      <c r="K3028" s="33">
        <f t="shared" si="189"/>
        <v>3.6304021967742406E-3</v>
      </c>
      <c r="L3028" s="33">
        <f t="shared" si="190"/>
        <v>0.96876831302122712</v>
      </c>
      <c r="M3028" s="33">
        <f t="shared" si="191"/>
        <v>0.96525129440946955</v>
      </c>
    </row>
    <row r="3029" spans="1:13" ht="27.6">
      <c r="A3029" t="s">
        <v>164</v>
      </c>
      <c r="B3029" t="s">
        <v>242</v>
      </c>
      <c r="C3029" s="14" t="s">
        <v>244</v>
      </c>
      <c r="D3029" t="s">
        <v>465</v>
      </c>
      <c r="E3029" t="s">
        <v>483</v>
      </c>
      <c r="F3029" s="20">
        <v>2048</v>
      </c>
      <c r="G3029" s="20">
        <v>57</v>
      </c>
      <c r="H3029" s="11">
        <v>15994.694873157399</v>
      </c>
      <c r="I3029" s="10">
        <v>4035302.6468532002</v>
      </c>
      <c r="J3029" s="33">
        <f t="shared" si="188"/>
        <v>3.963691517817218E-3</v>
      </c>
      <c r="K3029" s="33">
        <f t="shared" si="189"/>
        <v>3.955846461143997E-3</v>
      </c>
      <c r="L3029" s="33">
        <f t="shared" si="190"/>
        <v>0.96525129440946955</v>
      </c>
      <c r="M3029" s="33">
        <f t="shared" si="191"/>
        <v>0.96143290849236518</v>
      </c>
    </row>
    <row r="3030" spans="1:13" ht="27.6">
      <c r="A3030" t="s">
        <v>164</v>
      </c>
      <c r="B3030" t="s">
        <v>242</v>
      </c>
      <c r="C3030" s="14" t="s">
        <v>244</v>
      </c>
      <c r="D3030" t="s">
        <v>465</v>
      </c>
      <c r="E3030" t="s">
        <v>483</v>
      </c>
      <c r="F3030" s="20">
        <v>2048</v>
      </c>
      <c r="G3030" s="20">
        <v>58</v>
      </c>
      <c r="H3030" s="11">
        <v>23248.9237368426</v>
      </c>
      <c r="I3030" s="10">
        <v>5933083.0593037596</v>
      </c>
      <c r="J3030" s="33">
        <f t="shared" si="188"/>
        <v>3.918523220467241E-3</v>
      </c>
      <c r="K3030" s="33">
        <f t="shared" si="189"/>
        <v>3.9108558265756876E-3</v>
      </c>
      <c r="L3030" s="33">
        <f t="shared" si="190"/>
        <v>0.96143290849236518</v>
      </c>
      <c r="M3030" s="33">
        <f t="shared" si="191"/>
        <v>0.95767288300032616</v>
      </c>
    </row>
    <row r="3031" spans="1:13" ht="27.6">
      <c r="A3031" t="s">
        <v>164</v>
      </c>
      <c r="B3031" t="s">
        <v>242</v>
      </c>
      <c r="C3031" s="14" t="s">
        <v>244</v>
      </c>
      <c r="D3031" t="s">
        <v>465</v>
      </c>
      <c r="E3031" t="s">
        <v>483</v>
      </c>
      <c r="F3031" s="20">
        <v>2048</v>
      </c>
      <c r="G3031" s="20">
        <v>59</v>
      </c>
      <c r="H3031" s="11">
        <v>18639.363818014099</v>
      </c>
      <c r="I3031" s="10">
        <v>3935829.2345064902</v>
      </c>
      <c r="J3031" s="33">
        <f t="shared" si="188"/>
        <v>4.7358161920740115E-3</v>
      </c>
      <c r="K3031" s="33">
        <f t="shared" si="189"/>
        <v>4.724619896077864E-3</v>
      </c>
      <c r="L3031" s="33">
        <f t="shared" si="190"/>
        <v>0.95767288300032616</v>
      </c>
      <c r="M3031" s="33">
        <f t="shared" si="191"/>
        <v>0.95314824264336862</v>
      </c>
    </row>
    <row r="3032" spans="1:13" ht="27.6">
      <c r="A3032" t="s">
        <v>164</v>
      </c>
      <c r="B3032" t="s">
        <v>242</v>
      </c>
      <c r="C3032" s="14" t="s">
        <v>244</v>
      </c>
      <c r="D3032" t="s">
        <v>465</v>
      </c>
      <c r="E3032" t="s">
        <v>483</v>
      </c>
      <c r="F3032" s="20">
        <v>2048</v>
      </c>
      <c r="G3032" s="20">
        <v>60</v>
      </c>
      <c r="H3032" s="11">
        <v>19834.671278510999</v>
      </c>
      <c r="I3032" s="10">
        <v>3885946.6926665301</v>
      </c>
      <c r="J3032" s="33">
        <f t="shared" si="188"/>
        <v>5.1042057051226509E-3</v>
      </c>
      <c r="K3032" s="33">
        <f t="shared" si="189"/>
        <v>5.0912013821702296E-3</v>
      </c>
      <c r="L3032" s="33">
        <f t="shared" si="190"/>
        <v>0.95314824264336862</v>
      </c>
      <c r="M3032" s="33">
        <f t="shared" si="191"/>
        <v>0.94829557299300959</v>
      </c>
    </row>
    <row r="3033" spans="1:13" ht="27.6">
      <c r="A3033" t="s">
        <v>164</v>
      </c>
      <c r="B3033" t="s">
        <v>242</v>
      </c>
      <c r="C3033" s="14" t="s">
        <v>244</v>
      </c>
      <c r="D3033" t="s">
        <v>465</v>
      </c>
      <c r="E3033" t="s">
        <v>483</v>
      </c>
      <c r="F3033" s="20">
        <v>2048</v>
      </c>
      <c r="G3033" s="20">
        <v>61</v>
      </c>
      <c r="H3033" s="11">
        <v>20835.997701722001</v>
      </c>
      <c r="I3033" s="10">
        <v>3730089.0797290402</v>
      </c>
      <c r="J3033" s="33">
        <f t="shared" si="188"/>
        <v>5.5859249622090962E-3</v>
      </c>
      <c r="K3033" s="33">
        <f t="shared" si="189"/>
        <v>5.5703526920369839E-3</v>
      </c>
      <c r="L3033" s="33">
        <f t="shared" si="190"/>
        <v>0.94829557299300959</v>
      </c>
      <c r="M3033" s="33">
        <f t="shared" si="191"/>
        <v>0.94301323219514122</v>
      </c>
    </row>
    <row r="3034" spans="1:13" ht="27.6">
      <c r="A3034" t="s">
        <v>164</v>
      </c>
      <c r="B3034" t="s">
        <v>242</v>
      </c>
      <c r="C3034" s="14" t="s">
        <v>244</v>
      </c>
      <c r="D3034" t="s">
        <v>465</v>
      </c>
      <c r="E3034" t="s">
        <v>483</v>
      </c>
      <c r="F3034" s="20">
        <v>2048</v>
      </c>
      <c r="G3034" s="20">
        <v>62</v>
      </c>
      <c r="H3034" s="11">
        <v>22455.705099592698</v>
      </c>
      <c r="I3034" s="10">
        <v>3659681.4504066901</v>
      </c>
      <c r="J3034" s="33">
        <f t="shared" si="188"/>
        <v>6.1359725986799363E-3</v>
      </c>
      <c r="K3034" s="33">
        <f t="shared" si="189"/>
        <v>6.117185963213978E-3</v>
      </c>
      <c r="L3034" s="33">
        <f t="shared" si="190"/>
        <v>0.94301323219514122</v>
      </c>
      <c r="M3034" s="33">
        <f t="shared" si="191"/>
        <v>0.93724464488803205</v>
      </c>
    </row>
    <row r="3035" spans="1:13" ht="27.6">
      <c r="A3035" t="s">
        <v>164</v>
      </c>
      <c r="B3035" t="s">
        <v>242</v>
      </c>
      <c r="C3035" s="14" t="s">
        <v>244</v>
      </c>
      <c r="D3035" t="s">
        <v>465</v>
      </c>
      <c r="E3035" t="s">
        <v>483</v>
      </c>
      <c r="F3035" s="20">
        <v>2048</v>
      </c>
      <c r="G3035" s="20">
        <v>63</v>
      </c>
      <c r="H3035" s="11">
        <v>24725.722807760099</v>
      </c>
      <c r="I3035" s="10">
        <v>3667849.4839824201</v>
      </c>
      <c r="J3035" s="33">
        <f t="shared" si="188"/>
        <v>6.7412043257875981E-3</v>
      </c>
      <c r="K3035" s="33">
        <f t="shared" si="189"/>
        <v>6.718533379671876E-3</v>
      </c>
      <c r="L3035" s="33">
        <f t="shared" si="190"/>
        <v>0.93724464488803205</v>
      </c>
      <c r="M3035" s="33">
        <f t="shared" si="191"/>
        <v>0.93094773545643306</v>
      </c>
    </row>
    <row r="3036" spans="1:13" ht="27.6">
      <c r="A3036" t="s">
        <v>164</v>
      </c>
      <c r="B3036" t="s">
        <v>242</v>
      </c>
      <c r="C3036" s="14" t="s">
        <v>244</v>
      </c>
      <c r="D3036" t="s">
        <v>465</v>
      </c>
      <c r="E3036" t="s">
        <v>483</v>
      </c>
      <c r="F3036" s="20">
        <v>2048</v>
      </c>
      <c r="G3036" s="20">
        <v>64</v>
      </c>
      <c r="H3036" s="11">
        <v>27333.667460655899</v>
      </c>
      <c r="I3036" s="10">
        <v>3692509.5634397198</v>
      </c>
      <c r="J3036" s="33">
        <f t="shared" si="188"/>
        <v>7.4024635525096645E-3</v>
      </c>
      <c r="K3036" s="33">
        <f t="shared" si="189"/>
        <v>7.3751327990688731E-3</v>
      </c>
      <c r="L3036" s="33">
        <f t="shared" si="190"/>
        <v>0.93094773545643306</v>
      </c>
      <c r="M3036" s="33">
        <f t="shared" si="191"/>
        <v>0.9240818722784494</v>
      </c>
    </row>
    <row r="3037" spans="1:13" ht="27.6">
      <c r="A3037" t="s">
        <v>164</v>
      </c>
      <c r="B3037" t="s">
        <v>242</v>
      </c>
      <c r="C3037" s="14" t="s">
        <v>244</v>
      </c>
      <c r="D3037" t="s">
        <v>465</v>
      </c>
      <c r="E3037" t="s">
        <v>483</v>
      </c>
      <c r="F3037" s="20">
        <v>2048</v>
      </c>
      <c r="G3037" s="20">
        <v>65</v>
      </c>
      <c r="H3037" s="11">
        <v>27958.550581758202</v>
      </c>
      <c r="I3037" s="10">
        <v>3618831.9989235899</v>
      </c>
      <c r="J3037" s="33">
        <f t="shared" si="188"/>
        <v>7.7258492768037821E-3</v>
      </c>
      <c r="K3037" s="33">
        <f t="shared" si="189"/>
        <v>7.696081612771688E-3</v>
      </c>
      <c r="L3037" s="33">
        <f t="shared" si="190"/>
        <v>0.9240818722784494</v>
      </c>
      <c r="M3037" s="33">
        <f t="shared" si="191"/>
        <v>0.91697006277251158</v>
      </c>
    </row>
    <row r="3038" spans="1:13" ht="27.6">
      <c r="A3038" t="s">
        <v>164</v>
      </c>
      <c r="B3038" t="s">
        <v>242</v>
      </c>
      <c r="C3038" s="14" t="s">
        <v>244</v>
      </c>
      <c r="D3038" t="s">
        <v>465</v>
      </c>
      <c r="E3038" t="s">
        <v>483</v>
      </c>
      <c r="F3038" s="20">
        <v>2048</v>
      </c>
      <c r="G3038" s="20">
        <v>66</v>
      </c>
      <c r="H3038" s="11">
        <v>29178.906448923499</v>
      </c>
      <c r="I3038" s="10">
        <v>3447983.8768715002</v>
      </c>
      <c r="J3038" s="33">
        <f t="shared" si="188"/>
        <v>8.4625994467812712E-3</v>
      </c>
      <c r="K3038" s="33">
        <f t="shared" si="189"/>
        <v>8.4268924477522988E-3</v>
      </c>
      <c r="L3038" s="33">
        <f t="shared" si="190"/>
        <v>0.91697006277251158</v>
      </c>
      <c r="M3038" s="33">
        <f t="shared" si="191"/>
        <v>0.90924285467571897</v>
      </c>
    </row>
    <row r="3039" spans="1:13" ht="27.6">
      <c r="A3039" t="s">
        <v>164</v>
      </c>
      <c r="B3039" t="s">
        <v>242</v>
      </c>
      <c r="C3039" s="14" t="s">
        <v>244</v>
      </c>
      <c r="D3039" t="s">
        <v>465</v>
      </c>
      <c r="E3039" t="s">
        <v>483</v>
      </c>
      <c r="F3039" s="20">
        <v>2048</v>
      </c>
      <c r="G3039" s="20">
        <v>67</v>
      </c>
      <c r="H3039" s="11">
        <v>30946.555422421901</v>
      </c>
      <c r="I3039" s="10">
        <v>3327403.5517035499</v>
      </c>
      <c r="J3039" s="33">
        <f t="shared" si="188"/>
        <v>9.3005116276256954E-3</v>
      </c>
      <c r="K3039" s="33">
        <f t="shared" si="189"/>
        <v>9.2573956398065427E-3</v>
      </c>
      <c r="L3039" s="33">
        <f t="shared" si="190"/>
        <v>0.90924285467571897</v>
      </c>
      <c r="M3039" s="33">
        <f t="shared" si="191"/>
        <v>0.90082563383731873</v>
      </c>
    </row>
    <row r="3040" spans="1:13" ht="27.6">
      <c r="A3040" t="s">
        <v>164</v>
      </c>
      <c r="B3040" t="s">
        <v>242</v>
      </c>
      <c r="C3040" s="14" t="s">
        <v>244</v>
      </c>
      <c r="D3040" t="s">
        <v>465</v>
      </c>
      <c r="E3040" t="s">
        <v>483</v>
      </c>
      <c r="F3040" s="20">
        <v>2048</v>
      </c>
      <c r="G3040" s="20">
        <v>68</v>
      </c>
      <c r="H3040" s="11">
        <v>32906.284985934297</v>
      </c>
      <c r="I3040" s="10">
        <v>3217084.5156759298</v>
      </c>
      <c r="J3040" s="33">
        <f t="shared" si="188"/>
        <v>1.0228604447782274E-2</v>
      </c>
      <c r="K3040" s="33">
        <f t="shared" si="189"/>
        <v>1.0176470178325348E-2</v>
      </c>
      <c r="L3040" s="33">
        <f t="shared" si="190"/>
        <v>0.90082563383731873</v>
      </c>
      <c r="M3040" s="33">
        <f t="shared" si="191"/>
        <v>0.89165840863870227</v>
      </c>
    </row>
    <row r="3041" spans="1:13" ht="27.6">
      <c r="A3041" t="s">
        <v>164</v>
      </c>
      <c r="B3041" t="s">
        <v>242</v>
      </c>
      <c r="C3041" s="14" t="s">
        <v>244</v>
      </c>
      <c r="D3041" t="s">
        <v>465</v>
      </c>
      <c r="E3041" t="s">
        <v>483</v>
      </c>
      <c r="F3041" s="20">
        <v>2048</v>
      </c>
      <c r="G3041" s="20">
        <v>69</v>
      </c>
      <c r="H3041" s="11">
        <v>34900.168486688097</v>
      </c>
      <c r="I3041" s="10">
        <v>3099470.17832088</v>
      </c>
      <c r="J3041" s="33">
        <f t="shared" si="188"/>
        <v>1.1260043323144687E-2</v>
      </c>
      <c r="K3041" s="33">
        <f t="shared" si="189"/>
        <v>1.1196886307833886E-2</v>
      </c>
      <c r="L3041" s="33">
        <f t="shared" si="190"/>
        <v>0.89165840863870227</v>
      </c>
      <c r="M3041" s="33">
        <f t="shared" si="191"/>
        <v>0.88167461081175058</v>
      </c>
    </row>
    <row r="3042" spans="1:13" ht="27.6">
      <c r="A3042" t="s">
        <v>164</v>
      </c>
      <c r="B3042" t="s">
        <v>242</v>
      </c>
      <c r="C3042" s="14" t="s">
        <v>244</v>
      </c>
      <c r="D3042" t="s">
        <v>465</v>
      </c>
      <c r="E3042" t="s">
        <v>483</v>
      </c>
      <c r="F3042" s="20">
        <v>2049</v>
      </c>
      <c r="G3042" s="20">
        <v>30</v>
      </c>
      <c r="H3042" s="11">
        <v>613.95011455684005</v>
      </c>
      <c r="I3042" s="10">
        <v>4266580.0782773299</v>
      </c>
      <c r="J3042" s="33">
        <f t="shared" si="188"/>
        <v>1.4389747837680991E-4</v>
      </c>
      <c r="K3042" s="33">
        <f t="shared" si="189"/>
        <v>1.4388712563129236E-4</v>
      </c>
      <c r="L3042" s="33">
        <f t="shared" si="190"/>
        <v>1</v>
      </c>
      <c r="M3042" s="33">
        <f t="shared" si="191"/>
        <v>0.99985611287436871</v>
      </c>
    </row>
    <row r="3043" spans="1:13" ht="27.6">
      <c r="A3043" t="s">
        <v>164</v>
      </c>
      <c r="B3043" t="s">
        <v>242</v>
      </c>
      <c r="C3043" s="14" t="s">
        <v>244</v>
      </c>
      <c r="D3043" t="s">
        <v>465</v>
      </c>
      <c r="E3043" t="s">
        <v>483</v>
      </c>
      <c r="F3043" s="20">
        <v>2049</v>
      </c>
      <c r="G3043" s="20">
        <v>31</v>
      </c>
      <c r="H3043" s="11">
        <v>831.75163158285295</v>
      </c>
      <c r="I3043" s="10">
        <v>4270683.5412570499</v>
      </c>
      <c r="J3043" s="33">
        <f t="shared" si="188"/>
        <v>1.9475843235577971E-4</v>
      </c>
      <c r="K3043" s="33">
        <f t="shared" si="189"/>
        <v>1.9473946816350729E-4</v>
      </c>
      <c r="L3043" s="33">
        <f t="shared" si="190"/>
        <v>0.99985611287436871</v>
      </c>
      <c r="M3043" s="33">
        <f t="shared" si="191"/>
        <v>0.99966140142670756</v>
      </c>
    </row>
    <row r="3044" spans="1:13" ht="27.6">
      <c r="A3044" t="s">
        <v>164</v>
      </c>
      <c r="B3044" t="s">
        <v>242</v>
      </c>
      <c r="C3044" s="14" t="s">
        <v>244</v>
      </c>
      <c r="D3044" t="s">
        <v>465</v>
      </c>
      <c r="E3044" t="s">
        <v>483</v>
      </c>
      <c r="F3044" s="20">
        <v>2049</v>
      </c>
      <c r="G3044" s="20">
        <v>32</v>
      </c>
      <c r="H3044" s="11">
        <v>886.39975943608999</v>
      </c>
      <c r="I3044" s="10">
        <v>4311240.6846661698</v>
      </c>
      <c r="J3044" s="33">
        <f t="shared" si="188"/>
        <v>2.0560201210495074E-4</v>
      </c>
      <c r="K3044" s="33">
        <f t="shared" si="189"/>
        <v>2.05580877459699E-4</v>
      </c>
      <c r="L3044" s="33">
        <f t="shared" si="190"/>
        <v>0.99966140142670756</v>
      </c>
      <c r="M3044" s="33">
        <f t="shared" si="191"/>
        <v>0.99945589015863967</v>
      </c>
    </row>
    <row r="3045" spans="1:13" ht="27.6">
      <c r="A3045" t="s">
        <v>164</v>
      </c>
      <c r="B3045" t="s">
        <v>242</v>
      </c>
      <c r="C3045" s="14" t="s">
        <v>244</v>
      </c>
      <c r="D3045" t="s">
        <v>465</v>
      </c>
      <c r="E3045" t="s">
        <v>483</v>
      </c>
      <c r="F3045" s="20">
        <v>2049</v>
      </c>
      <c r="G3045" s="20">
        <v>33</v>
      </c>
      <c r="H3045" s="11">
        <v>1029.07673715443</v>
      </c>
      <c r="I3045" s="10">
        <v>4573237.6241702903</v>
      </c>
      <c r="J3045" s="33">
        <f t="shared" si="188"/>
        <v>2.2502148843427583E-4</v>
      </c>
      <c r="K3045" s="33">
        <f t="shared" si="189"/>
        <v>2.2499617299798214E-4</v>
      </c>
      <c r="L3045" s="33">
        <f t="shared" si="190"/>
        <v>0.99945589015863967</v>
      </c>
      <c r="M3045" s="33">
        <f t="shared" si="191"/>
        <v>0.99923101640827372</v>
      </c>
    </row>
    <row r="3046" spans="1:13" ht="27.6">
      <c r="A3046" t="s">
        <v>164</v>
      </c>
      <c r="B3046" t="s">
        <v>242</v>
      </c>
      <c r="C3046" s="14" t="s">
        <v>244</v>
      </c>
      <c r="D3046" t="s">
        <v>465</v>
      </c>
      <c r="E3046" t="s">
        <v>483</v>
      </c>
      <c r="F3046" s="20">
        <v>2049</v>
      </c>
      <c r="G3046" s="20">
        <v>34</v>
      </c>
      <c r="H3046" s="11">
        <v>1142.6001816125599</v>
      </c>
      <c r="I3046" s="10">
        <v>4621420.7801408498</v>
      </c>
      <c r="J3046" s="33">
        <f t="shared" si="188"/>
        <v>2.4724002335440578E-4</v>
      </c>
      <c r="K3046" s="33">
        <f t="shared" si="189"/>
        <v>2.4720946205858407E-4</v>
      </c>
      <c r="L3046" s="33">
        <f t="shared" si="190"/>
        <v>0.99923101640827372</v>
      </c>
      <c r="M3046" s="33">
        <f t="shared" si="191"/>
        <v>0.99898399704623519</v>
      </c>
    </row>
    <row r="3047" spans="1:13" ht="27.6">
      <c r="A3047" t="s">
        <v>164</v>
      </c>
      <c r="B3047" t="s">
        <v>242</v>
      </c>
      <c r="C3047" s="14" t="s">
        <v>244</v>
      </c>
      <c r="D3047" t="s">
        <v>465</v>
      </c>
      <c r="E3047" t="s">
        <v>483</v>
      </c>
      <c r="F3047" s="20">
        <v>2049</v>
      </c>
      <c r="G3047" s="20">
        <v>35</v>
      </c>
      <c r="H3047" s="11">
        <v>1500.2562836494899</v>
      </c>
      <c r="I3047" s="10">
        <v>4686986.3330038097</v>
      </c>
      <c r="J3047" s="33">
        <f t="shared" si="188"/>
        <v>3.2008975001384337E-4</v>
      </c>
      <c r="K3047" s="33">
        <f t="shared" si="189"/>
        <v>3.2003852675532851E-4</v>
      </c>
      <c r="L3047" s="33">
        <f t="shared" si="190"/>
        <v>0.99898399704623519</v>
      </c>
      <c r="M3047" s="33">
        <f t="shared" si="191"/>
        <v>0.99866428367956839</v>
      </c>
    </row>
    <row r="3048" spans="1:13" ht="27.6">
      <c r="A3048" t="s">
        <v>164</v>
      </c>
      <c r="B3048" t="s">
        <v>242</v>
      </c>
      <c r="C3048" s="14" t="s">
        <v>244</v>
      </c>
      <c r="D3048" t="s">
        <v>465</v>
      </c>
      <c r="E3048" t="s">
        <v>483</v>
      </c>
      <c r="F3048" s="20">
        <v>2049</v>
      </c>
      <c r="G3048" s="20">
        <v>36</v>
      </c>
      <c r="H3048" s="11">
        <v>1807.78381557548</v>
      </c>
      <c r="I3048" s="10">
        <v>4753451.5892994702</v>
      </c>
      <c r="J3048" s="33">
        <f t="shared" si="188"/>
        <v>3.8030971423901646E-4</v>
      </c>
      <c r="K3048" s="33">
        <f t="shared" si="189"/>
        <v>3.8023740566650588E-4</v>
      </c>
      <c r="L3048" s="33">
        <f t="shared" si="190"/>
        <v>0.99866428367956839</v>
      </c>
      <c r="M3048" s="33">
        <f t="shared" si="191"/>
        <v>0.99828455416321027</v>
      </c>
    </row>
    <row r="3049" spans="1:13" ht="27.6">
      <c r="A3049" t="s">
        <v>164</v>
      </c>
      <c r="B3049" t="s">
        <v>242</v>
      </c>
      <c r="C3049" s="14" t="s">
        <v>244</v>
      </c>
      <c r="D3049" t="s">
        <v>465</v>
      </c>
      <c r="E3049" t="s">
        <v>483</v>
      </c>
      <c r="F3049" s="20">
        <v>2049</v>
      </c>
      <c r="G3049" s="20">
        <v>37</v>
      </c>
      <c r="H3049" s="11">
        <v>2040.1814991442</v>
      </c>
      <c r="I3049" s="10">
        <v>4863796.8955654297</v>
      </c>
      <c r="J3049" s="33">
        <f t="shared" si="188"/>
        <v>4.1946272489386569E-4</v>
      </c>
      <c r="K3049" s="33">
        <f t="shared" si="189"/>
        <v>4.1937476270448304E-4</v>
      </c>
      <c r="L3049" s="33">
        <f t="shared" si="190"/>
        <v>0.99828455416321027</v>
      </c>
      <c r="M3049" s="33">
        <f t="shared" si="191"/>
        <v>0.99786589881519649</v>
      </c>
    </row>
    <row r="3050" spans="1:13" ht="27.6">
      <c r="A3050" t="s">
        <v>164</v>
      </c>
      <c r="B3050" t="s">
        <v>242</v>
      </c>
      <c r="C3050" s="14" t="s">
        <v>244</v>
      </c>
      <c r="D3050" t="s">
        <v>465</v>
      </c>
      <c r="E3050" t="s">
        <v>483</v>
      </c>
      <c r="F3050" s="20">
        <v>2049</v>
      </c>
      <c r="G3050" s="20">
        <v>38</v>
      </c>
      <c r="H3050" s="11">
        <v>2186.43765245635</v>
      </c>
      <c r="I3050" s="10">
        <v>4833879.7647527298</v>
      </c>
      <c r="J3050" s="33">
        <f t="shared" si="188"/>
        <v>4.5231527445081045E-4</v>
      </c>
      <c r="K3050" s="33">
        <f t="shared" si="189"/>
        <v>4.5221299531839065E-4</v>
      </c>
      <c r="L3050" s="33">
        <f t="shared" si="190"/>
        <v>0.99786589881519649</v>
      </c>
      <c r="M3050" s="33">
        <f t="shared" si="191"/>
        <v>0.99741465088816716</v>
      </c>
    </row>
    <row r="3051" spans="1:13" ht="27.6">
      <c r="A3051" t="s">
        <v>164</v>
      </c>
      <c r="B3051" t="s">
        <v>242</v>
      </c>
      <c r="C3051" s="14" t="s">
        <v>244</v>
      </c>
      <c r="D3051" t="s">
        <v>465</v>
      </c>
      <c r="E3051" t="s">
        <v>483</v>
      </c>
      <c r="F3051" s="20">
        <v>2049</v>
      </c>
      <c r="G3051" s="20">
        <v>39</v>
      </c>
      <c r="H3051" s="11">
        <v>2298.6477649561698</v>
      </c>
      <c r="I3051" s="10">
        <v>4698787.5098920101</v>
      </c>
      <c r="J3051" s="33">
        <f t="shared" si="188"/>
        <v>4.892001947559868E-4</v>
      </c>
      <c r="K3051" s="33">
        <f t="shared" si="189"/>
        <v>4.8908055585061838E-4</v>
      </c>
      <c r="L3051" s="33">
        <f t="shared" si="190"/>
        <v>0.99741465088816716</v>
      </c>
      <c r="M3051" s="33">
        <f t="shared" si="191"/>
        <v>0.99692683477629718</v>
      </c>
    </row>
    <row r="3052" spans="1:13" ht="27.6">
      <c r="A3052" t="s">
        <v>164</v>
      </c>
      <c r="B3052" t="s">
        <v>242</v>
      </c>
      <c r="C3052" s="14" t="s">
        <v>244</v>
      </c>
      <c r="D3052" t="s">
        <v>465</v>
      </c>
      <c r="E3052" t="s">
        <v>483</v>
      </c>
      <c r="F3052" s="20">
        <v>2049</v>
      </c>
      <c r="G3052" s="20">
        <v>40</v>
      </c>
      <c r="H3052" s="11">
        <v>3039.87452235295</v>
      </c>
      <c r="I3052" s="10">
        <v>4625716.0980071099</v>
      </c>
      <c r="J3052" s="33">
        <f t="shared" si="188"/>
        <v>6.5716841629399057E-4</v>
      </c>
      <c r="K3052" s="33">
        <f t="shared" si="189"/>
        <v>6.5695252842445928E-4</v>
      </c>
      <c r="L3052" s="33">
        <f t="shared" si="190"/>
        <v>0.99692683477629718</v>
      </c>
      <c r="M3052" s="33">
        <f t="shared" si="191"/>
        <v>0.99627190117153674</v>
      </c>
    </row>
    <row r="3053" spans="1:13" ht="27.6">
      <c r="A3053" t="s">
        <v>164</v>
      </c>
      <c r="B3053" t="s">
        <v>242</v>
      </c>
      <c r="C3053" s="14" t="s">
        <v>244</v>
      </c>
      <c r="D3053" t="s">
        <v>465</v>
      </c>
      <c r="E3053" t="s">
        <v>483</v>
      </c>
      <c r="F3053" s="20">
        <v>2049</v>
      </c>
      <c r="G3053" s="20">
        <v>41</v>
      </c>
      <c r="H3053" s="11">
        <v>3413.87267548004</v>
      </c>
      <c r="I3053" s="10">
        <v>4579320.8119769804</v>
      </c>
      <c r="J3053" s="33">
        <f t="shared" si="188"/>
        <v>7.4549760011380503E-4</v>
      </c>
      <c r="K3053" s="33">
        <f t="shared" si="189"/>
        <v>7.452197858188736E-4</v>
      </c>
      <c r="L3053" s="33">
        <f t="shared" si="190"/>
        <v>0.99627190117153674</v>
      </c>
      <c r="M3053" s="33">
        <f t="shared" si="191"/>
        <v>0.9955294596387283</v>
      </c>
    </row>
    <row r="3054" spans="1:13" ht="27.6">
      <c r="A3054" t="s">
        <v>164</v>
      </c>
      <c r="B3054" t="s">
        <v>242</v>
      </c>
      <c r="C3054" s="14" t="s">
        <v>244</v>
      </c>
      <c r="D3054" t="s">
        <v>465</v>
      </c>
      <c r="E3054" t="s">
        <v>483</v>
      </c>
      <c r="F3054" s="20">
        <v>2049</v>
      </c>
      <c r="G3054" s="20">
        <v>42</v>
      </c>
      <c r="H3054" s="11">
        <v>3782.5888818049002</v>
      </c>
      <c r="I3054" s="10">
        <v>4600049.83314458</v>
      </c>
      <c r="J3054" s="33">
        <f t="shared" si="188"/>
        <v>8.2229302268648126E-4</v>
      </c>
      <c r="K3054" s="33">
        <f t="shared" si="189"/>
        <v>8.2195503242754597E-4</v>
      </c>
      <c r="L3054" s="33">
        <f t="shared" si="190"/>
        <v>0.9955294596387283</v>
      </c>
      <c r="M3054" s="33">
        <f t="shared" si="191"/>
        <v>0.9947111791894484</v>
      </c>
    </row>
    <row r="3055" spans="1:13" ht="27.6">
      <c r="A3055" t="s">
        <v>164</v>
      </c>
      <c r="B3055" t="s">
        <v>242</v>
      </c>
      <c r="C3055" s="14" t="s">
        <v>244</v>
      </c>
      <c r="D3055" t="s">
        <v>465</v>
      </c>
      <c r="E3055" t="s">
        <v>483</v>
      </c>
      <c r="F3055" s="20">
        <v>2049</v>
      </c>
      <c r="G3055" s="20">
        <v>43</v>
      </c>
      <c r="H3055" s="11">
        <v>4032.9188124847301</v>
      </c>
      <c r="I3055" s="10">
        <v>4513234.9679382099</v>
      </c>
      <c r="J3055" s="33">
        <f t="shared" si="188"/>
        <v>8.9357608038012181E-4</v>
      </c>
      <c r="K3055" s="33">
        <f t="shared" si="189"/>
        <v>8.9317696016466552E-4</v>
      </c>
      <c r="L3055" s="33">
        <f t="shared" si="190"/>
        <v>0.9947111791894484</v>
      </c>
      <c r="M3055" s="33">
        <f t="shared" si="191"/>
        <v>0.99382272608217814</v>
      </c>
    </row>
    <row r="3056" spans="1:13" ht="27.6">
      <c r="A3056" t="s">
        <v>164</v>
      </c>
      <c r="B3056" t="s">
        <v>242</v>
      </c>
      <c r="C3056" s="14" t="s">
        <v>244</v>
      </c>
      <c r="D3056" t="s">
        <v>465</v>
      </c>
      <c r="E3056" t="s">
        <v>483</v>
      </c>
      <c r="F3056" s="20">
        <v>2049</v>
      </c>
      <c r="G3056" s="20">
        <v>44</v>
      </c>
      <c r="H3056" s="11">
        <v>4328.55720396386</v>
      </c>
      <c r="I3056" s="10">
        <v>4447424.1992553296</v>
      </c>
      <c r="J3056" s="33">
        <f t="shared" si="188"/>
        <v>9.732728451422798E-4</v>
      </c>
      <c r="K3056" s="33">
        <f t="shared" si="189"/>
        <v>9.7279936874639095E-4</v>
      </c>
      <c r="L3056" s="33">
        <f t="shared" si="190"/>
        <v>0.99382272608217814</v>
      </c>
      <c r="M3056" s="33">
        <f t="shared" si="191"/>
        <v>0.9928559359615996</v>
      </c>
    </row>
    <row r="3057" spans="1:13" ht="27.6">
      <c r="A3057" t="s">
        <v>164</v>
      </c>
      <c r="B3057" t="s">
        <v>242</v>
      </c>
      <c r="C3057" s="14" t="s">
        <v>244</v>
      </c>
      <c r="D3057" t="s">
        <v>465</v>
      </c>
      <c r="E3057" t="s">
        <v>483</v>
      </c>
      <c r="F3057" s="20">
        <v>2049</v>
      </c>
      <c r="G3057" s="20">
        <v>45</v>
      </c>
      <c r="H3057" s="11">
        <v>5384.9726113138004</v>
      </c>
      <c r="I3057" s="10">
        <v>4314785.5144536598</v>
      </c>
      <c r="J3057" s="33">
        <f t="shared" si="188"/>
        <v>1.2480278783905318E-3</v>
      </c>
      <c r="K3057" s="33">
        <f t="shared" si="189"/>
        <v>1.247249415479379E-3</v>
      </c>
      <c r="L3057" s="33">
        <f t="shared" si="190"/>
        <v>0.9928559359615996</v>
      </c>
      <c r="M3057" s="33">
        <f t="shared" si="191"/>
        <v>0.99161759697581631</v>
      </c>
    </row>
    <row r="3058" spans="1:13" ht="27.6">
      <c r="A3058" t="s">
        <v>164</v>
      </c>
      <c r="B3058" t="s">
        <v>242</v>
      </c>
      <c r="C3058" s="14" t="s">
        <v>244</v>
      </c>
      <c r="D3058" t="s">
        <v>465</v>
      </c>
      <c r="E3058" t="s">
        <v>483</v>
      </c>
      <c r="F3058" s="20">
        <v>2049</v>
      </c>
      <c r="G3058" s="20">
        <v>46</v>
      </c>
      <c r="H3058" s="11">
        <v>5912.8107449906101</v>
      </c>
      <c r="I3058" s="10">
        <v>4242440.17612122</v>
      </c>
      <c r="J3058" s="33">
        <f t="shared" si="188"/>
        <v>1.3937287267528607E-3</v>
      </c>
      <c r="K3058" s="33">
        <f t="shared" si="189"/>
        <v>1.3927579379288124E-3</v>
      </c>
      <c r="L3058" s="33">
        <f t="shared" si="190"/>
        <v>0.99161759697581631</v>
      </c>
      <c r="M3058" s="33">
        <f t="shared" si="191"/>
        <v>0.99023651369623833</v>
      </c>
    </row>
    <row r="3059" spans="1:13" ht="27.6">
      <c r="A3059" t="s">
        <v>164</v>
      </c>
      <c r="B3059" t="s">
        <v>242</v>
      </c>
      <c r="C3059" s="14" t="s">
        <v>244</v>
      </c>
      <c r="D3059" t="s">
        <v>465</v>
      </c>
      <c r="E3059" t="s">
        <v>483</v>
      </c>
      <c r="F3059" s="20">
        <v>2049</v>
      </c>
      <c r="G3059" s="20">
        <v>47</v>
      </c>
      <c r="H3059" s="11">
        <v>6574.0661470602599</v>
      </c>
      <c r="I3059" s="10">
        <v>4210312.7267548004</v>
      </c>
      <c r="J3059" s="33">
        <f t="shared" si="188"/>
        <v>1.5614199166928341E-3</v>
      </c>
      <c r="K3059" s="33">
        <f t="shared" si="189"/>
        <v>1.5602015348324949E-3</v>
      </c>
      <c r="L3059" s="33">
        <f t="shared" si="190"/>
        <v>0.99023651369623833</v>
      </c>
      <c r="M3059" s="33">
        <f t="shared" si="191"/>
        <v>0.98869154516772229</v>
      </c>
    </row>
    <row r="3060" spans="1:13" ht="27.6">
      <c r="A3060" t="s">
        <v>164</v>
      </c>
      <c r="B3060" t="s">
        <v>242</v>
      </c>
      <c r="C3060" s="14" t="s">
        <v>244</v>
      </c>
      <c r="D3060" t="s">
        <v>465</v>
      </c>
      <c r="E3060" t="s">
        <v>483</v>
      </c>
      <c r="F3060" s="20">
        <v>2049</v>
      </c>
      <c r="G3060" s="20">
        <v>48</v>
      </c>
      <c r="H3060" s="11">
        <v>7163.2606881336897</v>
      </c>
      <c r="I3060" s="10">
        <v>4180852.8577272599</v>
      </c>
      <c r="J3060" s="33">
        <f t="shared" si="188"/>
        <v>1.7133491495387586E-3</v>
      </c>
      <c r="K3060" s="33">
        <f t="shared" si="189"/>
        <v>1.7118822048004523E-3</v>
      </c>
      <c r="L3060" s="33">
        <f t="shared" si="190"/>
        <v>0.98869154516772229</v>
      </c>
      <c r="M3060" s="33">
        <f t="shared" si="191"/>
        <v>0.98699902170551301</v>
      </c>
    </row>
    <row r="3061" spans="1:13" ht="27.6">
      <c r="A3061" t="s">
        <v>164</v>
      </c>
      <c r="B3061" t="s">
        <v>242</v>
      </c>
      <c r="C3061" s="14" t="s">
        <v>244</v>
      </c>
      <c r="D3061" t="s">
        <v>465</v>
      </c>
      <c r="E3061" t="s">
        <v>483</v>
      </c>
      <c r="F3061" s="20">
        <v>2049</v>
      </c>
      <c r="G3061" s="20">
        <v>49</v>
      </c>
      <c r="H3061" s="11">
        <v>7812.2598709494896</v>
      </c>
      <c r="I3061" s="10">
        <v>4149994.8818024099</v>
      </c>
      <c r="J3061" s="33">
        <f t="shared" si="188"/>
        <v>1.8824745797171921E-3</v>
      </c>
      <c r="K3061" s="33">
        <f t="shared" si="189"/>
        <v>1.8807038357466777E-3</v>
      </c>
      <c r="L3061" s="33">
        <f t="shared" si="190"/>
        <v>0.98699902170551301</v>
      </c>
      <c r="M3061" s="33">
        <f t="shared" si="191"/>
        <v>0.98514276885951324</v>
      </c>
    </row>
    <row r="3062" spans="1:13" ht="27.6">
      <c r="A3062" t="s">
        <v>164</v>
      </c>
      <c r="B3062" t="s">
        <v>242</v>
      </c>
      <c r="C3062" s="14" t="s">
        <v>244</v>
      </c>
      <c r="D3062" t="s">
        <v>465</v>
      </c>
      <c r="E3062" t="s">
        <v>483</v>
      </c>
      <c r="F3062" s="20">
        <v>2049</v>
      </c>
      <c r="G3062" s="20">
        <v>50</v>
      </c>
      <c r="H3062" s="11">
        <v>8921.6147816136399</v>
      </c>
      <c r="I3062" s="10">
        <v>4156028.9031798802</v>
      </c>
      <c r="J3062" s="33">
        <f t="shared" si="188"/>
        <v>2.146668127064153E-3</v>
      </c>
      <c r="K3062" s="33">
        <f t="shared" si="189"/>
        <v>2.1443656828628033E-3</v>
      </c>
      <c r="L3062" s="33">
        <f t="shared" si="190"/>
        <v>0.98514276885951324</v>
      </c>
      <c r="M3062" s="33">
        <f t="shared" si="191"/>
        <v>0.98303026251325043</v>
      </c>
    </row>
    <row r="3063" spans="1:13" ht="27.6">
      <c r="A3063" t="s">
        <v>164</v>
      </c>
      <c r="B3063" t="s">
        <v>242</v>
      </c>
      <c r="C3063" s="14" t="s">
        <v>244</v>
      </c>
      <c r="D3063" t="s">
        <v>465</v>
      </c>
      <c r="E3063" t="s">
        <v>483</v>
      </c>
      <c r="F3063" s="20">
        <v>2049</v>
      </c>
      <c r="G3063" s="20">
        <v>51</v>
      </c>
      <c r="H3063" s="11">
        <v>9930.7422663586694</v>
      </c>
      <c r="I3063" s="10">
        <v>4197340.3721948899</v>
      </c>
      <c r="J3063" s="33">
        <f t="shared" si="188"/>
        <v>2.3659606764665705E-3</v>
      </c>
      <c r="K3063" s="33">
        <f t="shared" si="189"/>
        <v>2.3631639975508767E-3</v>
      </c>
      <c r="L3063" s="33">
        <f t="shared" si="190"/>
        <v>0.98303026251325043</v>
      </c>
      <c r="M3063" s="33">
        <f t="shared" si="191"/>
        <v>0.98070720078837614</v>
      </c>
    </row>
    <row r="3064" spans="1:13" ht="27.6">
      <c r="A3064" t="s">
        <v>164</v>
      </c>
      <c r="B3064" t="s">
        <v>242</v>
      </c>
      <c r="C3064" s="14" t="s">
        <v>244</v>
      </c>
      <c r="D3064" t="s">
        <v>465</v>
      </c>
      <c r="E3064" t="s">
        <v>483</v>
      </c>
      <c r="F3064" s="20">
        <v>2049</v>
      </c>
      <c r="G3064" s="20">
        <v>52</v>
      </c>
      <c r="H3064" s="11">
        <v>11306.3566347629</v>
      </c>
      <c r="I3064" s="10">
        <v>4308883.1517633004</v>
      </c>
      <c r="J3064" s="33">
        <f t="shared" si="188"/>
        <v>2.6239645487105079E-3</v>
      </c>
      <c r="K3064" s="33">
        <f t="shared" si="189"/>
        <v>2.6205249628422633E-3</v>
      </c>
      <c r="L3064" s="33">
        <f t="shared" si="190"/>
        <v>0.98070720078837614</v>
      </c>
      <c r="M3064" s="33">
        <f t="shared" si="191"/>
        <v>0.97813723308747103</v>
      </c>
    </row>
    <row r="3065" spans="1:13" ht="27.6">
      <c r="A3065" t="s">
        <v>164</v>
      </c>
      <c r="B3065" t="s">
        <v>242</v>
      </c>
      <c r="C3065" s="14" t="s">
        <v>244</v>
      </c>
      <c r="D3065" t="s">
        <v>465</v>
      </c>
      <c r="E3065" t="s">
        <v>483</v>
      </c>
      <c r="F3065" s="20">
        <v>2049</v>
      </c>
      <c r="G3065" s="20">
        <v>53</v>
      </c>
      <c r="H3065" s="11">
        <v>12156.298283214899</v>
      </c>
      <c r="I3065" s="10">
        <v>4248507.5912798299</v>
      </c>
      <c r="J3065" s="33">
        <f t="shared" si="188"/>
        <v>2.8613102417813755E-3</v>
      </c>
      <c r="K3065" s="33">
        <f t="shared" si="189"/>
        <v>2.8572205951440388E-3</v>
      </c>
      <c r="L3065" s="33">
        <f t="shared" si="190"/>
        <v>0.97813723308747103</v>
      </c>
      <c r="M3065" s="33">
        <f t="shared" si="191"/>
        <v>0.97534247924021633</v>
      </c>
    </row>
    <row r="3066" spans="1:13" ht="27.6">
      <c r="A3066" t="s">
        <v>164</v>
      </c>
      <c r="B3066" t="s">
        <v>242</v>
      </c>
      <c r="C3066" s="14" t="s">
        <v>244</v>
      </c>
      <c r="D3066" t="s">
        <v>465</v>
      </c>
      <c r="E3066" t="s">
        <v>483</v>
      </c>
      <c r="F3066" s="20">
        <v>2049</v>
      </c>
      <c r="G3066" s="20">
        <v>54</v>
      </c>
      <c r="H3066" s="11">
        <v>12948.596672620501</v>
      </c>
      <c r="I3066" s="10">
        <v>4158233.0040409002</v>
      </c>
      <c r="J3066" s="33">
        <f t="shared" si="188"/>
        <v>3.1139661149428796E-3</v>
      </c>
      <c r="K3066" s="33">
        <f t="shared" si="189"/>
        <v>3.1091227511216291E-3</v>
      </c>
      <c r="L3066" s="33">
        <f t="shared" si="190"/>
        <v>0.97534247924021633</v>
      </c>
      <c r="M3066" s="33">
        <f t="shared" si="191"/>
        <v>0.97231001974787523</v>
      </c>
    </row>
    <row r="3067" spans="1:13" ht="27.6">
      <c r="A3067" t="s">
        <v>164</v>
      </c>
      <c r="B3067" t="s">
        <v>242</v>
      </c>
      <c r="C3067" s="14" t="s">
        <v>244</v>
      </c>
      <c r="D3067" t="s">
        <v>465</v>
      </c>
      <c r="E3067" t="s">
        <v>483</v>
      </c>
      <c r="F3067" s="20">
        <v>2049</v>
      </c>
      <c r="G3067" s="20">
        <v>55</v>
      </c>
      <c r="H3067" s="11">
        <v>13534.888484093901</v>
      </c>
      <c r="I3067" s="10">
        <v>4081396.4302419</v>
      </c>
      <c r="J3067" s="33">
        <f t="shared" si="188"/>
        <v>3.3162396046129E-3</v>
      </c>
      <c r="K3067" s="33">
        <f t="shared" si="189"/>
        <v>3.3107469553798063E-3</v>
      </c>
      <c r="L3067" s="33">
        <f t="shared" si="190"/>
        <v>0.97231001974787523</v>
      </c>
      <c r="M3067" s="33">
        <f t="shared" si="191"/>
        <v>0.96909094731030965</v>
      </c>
    </row>
    <row r="3068" spans="1:13" ht="27.6">
      <c r="A3068" t="s">
        <v>164</v>
      </c>
      <c r="B3068" t="s">
        <v>242</v>
      </c>
      <c r="C3068" s="14" t="s">
        <v>244</v>
      </c>
      <c r="D3068" t="s">
        <v>465</v>
      </c>
      <c r="E3068" t="s">
        <v>483</v>
      </c>
      <c r="F3068" s="20">
        <v>2049</v>
      </c>
      <c r="G3068" s="20">
        <v>56</v>
      </c>
      <c r="H3068" s="11">
        <v>14444.377286500199</v>
      </c>
      <c r="I3068" s="10">
        <v>4006423.71356748</v>
      </c>
      <c r="J3068" s="33">
        <f t="shared" si="188"/>
        <v>3.6053044608300674E-3</v>
      </c>
      <c r="K3068" s="33">
        <f t="shared" si="189"/>
        <v>3.5988131540913848E-3</v>
      </c>
      <c r="L3068" s="33">
        <f t="shared" si="190"/>
        <v>0.96909094731030965</v>
      </c>
      <c r="M3068" s="33">
        <f t="shared" si="191"/>
        <v>0.96560337006161845</v>
      </c>
    </row>
    <row r="3069" spans="1:13" ht="27.6">
      <c r="A3069" t="s">
        <v>164</v>
      </c>
      <c r="B3069" t="s">
        <v>242</v>
      </c>
      <c r="C3069" s="14" t="s">
        <v>244</v>
      </c>
      <c r="D3069" t="s">
        <v>465</v>
      </c>
      <c r="E3069" t="s">
        <v>483</v>
      </c>
      <c r="F3069" s="20">
        <v>2049</v>
      </c>
      <c r="G3069" s="20">
        <v>57</v>
      </c>
      <c r="H3069" s="11">
        <v>15747.5065783255</v>
      </c>
      <c r="I3069" s="10">
        <v>4014426.1350318398</v>
      </c>
      <c r="J3069" s="33">
        <f t="shared" si="188"/>
        <v>3.9227291893366972E-3</v>
      </c>
      <c r="K3069" s="33">
        <f t="shared" si="189"/>
        <v>3.9150453376968208E-3</v>
      </c>
      <c r="L3069" s="33">
        <f t="shared" si="190"/>
        <v>0.96560337006161845</v>
      </c>
      <c r="M3069" s="33">
        <f t="shared" si="191"/>
        <v>0.9618229890895944</v>
      </c>
    </row>
    <row r="3070" spans="1:13" ht="27.6">
      <c r="A3070" t="s">
        <v>164</v>
      </c>
      <c r="B3070" t="s">
        <v>242</v>
      </c>
      <c r="C3070" s="14" t="s">
        <v>244</v>
      </c>
      <c r="D3070" t="s">
        <v>465</v>
      </c>
      <c r="E3070" t="s">
        <v>483</v>
      </c>
      <c r="F3070" s="20">
        <v>2049</v>
      </c>
      <c r="G3070" s="20">
        <v>58</v>
      </c>
      <c r="H3070" s="11">
        <v>17138.259436888598</v>
      </c>
      <c r="I3070" s="10">
        <v>4001221.34126902</v>
      </c>
      <c r="J3070" s="33">
        <f t="shared" si="188"/>
        <v>4.2832570295781389E-3</v>
      </c>
      <c r="K3070" s="33">
        <f t="shared" si="189"/>
        <v>4.2740969671548612E-3</v>
      </c>
      <c r="L3070" s="33">
        <f t="shared" si="190"/>
        <v>0.9618229890895944</v>
      </c>
      <c r="M3070" s="33">
        <f t="shared" si="191"/>
        <v>0.9577120643689867</v>
      </c>
    </row>
    <row r="3071" spans="1:13" ht="27.6">
      <c r="A3071" t="s">
        <v>164</v>
      </c>
      <c r="B3071" t="s">
        <v>242</v>
      </c>
      <c r="C3071" s="14" t="s">
        <v>244</v>
      </c>
      <c r="D3071" t="s">
        <v>465</v>
      </c>
      <c r="E3071" t="s">
        <v>483</v>
      </c>
      <c r="F3071" s="20">
        <v>2049</v>
      </c>
      <c r="G3071" s="20">
        <v>59</v>
      </c>
      <c r="H3071" s="11">
        <v>24906.864540222501</v>
      </c>
      <c r="I3071" s="10">
        <v>5883132.5090878699</v>
      </c>
      <c r="J3071" s="33">
        <f t="shared" si="188"/>
        <v>4.2336059066743854E-3</v>
      </c>
      <c r="K3071" s="33">
        <f t="shared" si="189"/>
        <v>4.2246568305959187E-3</v>
      </c>
      <c r="L3071" s="33">
        <f t="shared" si="190"/>
        <v>0.9577120643689867</v>
      </c>
      <c r="M3071" s="33">
        <f t="shared" si="191"/>
        <v>0.95366605955450612</v>
      </c>
    </row>
    <row r="3072" spans="1:13" ht="27.6">
      <c r="A3072" t="s">
        <v>164</v>
      </c>
      <c r="B3072" t="s">
        <v>242</v>
      </c>
      <c r="C3072" s="14" t="s">
        <v>244</v>
      </c>
      <c r="D3072" t="s">
        <v>465</v>
      </c>
      <c r="E3072" t="s">
        <v>483</v>
      </c>
      <c r="F3072" s="20">
        <v>2049</v>
      </c>
      <c r="G3072" s="20">
        <v>60</v>
      </c>
      <c r="H3072" s="11">
        <v>19650.016950893001</v>
      </c>
      <c r="I3072" s="10">
        <v>3896214.2194666401</v>
      </c>
      <c r="J3072" s="33">
        <f t="shared" si="188"/>
        <v>5.0433615412406475E-3</v>
      </c>
      <c r="K3072" s="33">
        <f t="shared" si="189"/>
        <v>5.0306651465599206E-3</v>
      </c>
      <c r="L3072" s="33">
        <f t="shared" si="190"/>
        <v>0.95366605955450612</v>
      </c>
      <c r="M3072" s="33">
        <f t="shared" si="191"/>
        <v>0.94886848494724818</v>
      </c>
    </row>
    <row r="3073" spans="1:13" ht="27.6">
      <c r="A3073" t="s">
        <v>164</v>
      </c>
      <c r="B3073" t="s">
        <v>242</v>
      </c>
      <c r="C3073" s="14" t="s">
        <v>244</v>
      </c>
      <c r="D3073" t="s">
        <v>465</v>
      </c>
      <c r="E3073" t="s">
        <v>483</v>
      </c>
      <c r="F3073" s="20">
        <v>2049</v>
      </c>
      <c r="G3073" s="20">
        <v>61</v>
      </c>
      <c r="H3073" s="11">
        <v>21205.6502739198</v>
      </c>
      <c r="I3073" s="10">
        <v>3843117.3473144402</v>
      </c>
      <c r="J3073" s="33">
        <f t="shared" si="188"/>
        <v>5.5178253374798068E-3</v>
      </c>
      <c r="K3073" s="33">
        <f t="shared" si="189"/>
        <v>5.5026301003202605E-3</v>
      </c>
      <c r="L3073" s="33">
        <f t="shared" si="190"/>
        <v>0.94886848494724818</v>
      </c>
      <c r="M3073" s="33">
        <f t="shared" si="191"/>
        <v>0.94364721266073215</v>
      </c>
    </row>
    <row r="3074" spans="1:13" ht="27.6">
      <c r="A3074" t="s">
        <v>164</v>
      </c>
      <c r="B3074" t="s">
        <v>242</v>
      </c>
      <c r="C3074" s="14" t="s">
        <v>244</v>
      </c>
      <c r="D3074" t="s">
        <v>465</v>
      </c>
      <c r="E3074" t="s">
        <v>483</v>
      </c>
      <c r="F3074" s="20">
        <v>2049</v>
      </c>
      <c r="G3074" s="20">
        <v>62</v>
      </c>
      <c r="H3074" s="11">
        <v>22352.643857569201</v>
      </c>
      <c r="I3074" s="10">
        <v>3685055.8907379298</v>
      </c>
      <c r="J3074" s="33">
        <f t="shared" ref="J3074:J3137" si="192">IF(I3074&gt;0,H3074/I3074,0)</f>
        <v>6.0657543658294687E-3</v>
      </c>
      <c r="K3074" s="33">
        <f t="shared" ref="K3074:K3137" si="193">1-EXP(-J3074)</f>
        <v>6.0473948180750359E-3</v>
      </c>
      <c r="L3074" s="33">
        <f t="shared" ref="L3074:L3137" si="194">IF(G3074=30,1,M3073)</f>
        <v>0.94364721266073215</v>
      </c>
      <c r="M3074" s="33">
        <f t="shared" ref="M3074:M3137" si="195">L3074*(1-K3074)</f>
        <v>0.93794060539679669</v>
      </c>
    </row>
    <row r="3075" spans="1:13" ht="27.6">
      <c r="A3075" t="s">
        <v>164</v>
      </c>
      <c r="B3075" t="s">
        <v>242</v>
      </c>
      <c r="C3075" s="14" t="s">
        <v>244</v>
      </c>
      <c r="D3075" t="s">
        <v>465</v>
      </c>
      <c r="E3075" t="s">
        <v>483</v>
      </c>
      <c r="F3075" s="20">
        <v>2049</v>
      </c>
      <c r="G3075" s="20">
        <v>63</v>
      </c>
      <c r="H3075" s="11">
        <v>24065.213359146401</v>
      </c>
      <c r="I3075" s="10">
        <v>3611177.6787908101</v>
      </c>
      <c r="J3075" s="33">
        <f t="shared" si="192"/>
        <v>6.6640900835443113E-3</v>
      </c>
      <c r="K3075" s="33">
        <f t="shared" si="193"/>
        <v>6.6419342786363522E-3</v>
      </c>
      <c r="L3075" s="33">
        <f t="shared" si="194"/>
        <v>0.93794060539679669</v>
      </c>
      <c r="M3075" s="33">
        <f t="shared" si="195"/>
        <v>0.93171086553848681</v>
      </c>
    </row>
    <row r="3076" spans="1:13" ht="27.6">
      <c r="A3076" t="s">
        <v>164</v>
      </c>
      <c r="B3076" t="s">
        <v>242</v>
      </c>
      <c r="C3076" s="14" t="s">
        <v>244</v>
      </c>
      <c r="D3076" t="s">
        <v>465</v>
      </c>
      <c r="E3076" t="s">
        <v>483</v>
      </c>
      <c r="F3076" s="20">
        <v>2049</v>
      </c>
      <c r="G3076" s="20">
        <v>64</v>
      </c>
      <c r="H3076" s="11">
        <v>26456.9370165244</v>
      </c>
      <c r="I3076" s="10">
        <v>3614462.9717714898</v>
      </c>
      <c r="J3076" s="33">
        <f t="shared" si="192"/>
        <v>7.3197421645068202E-3</v>
      </c>
      <c r="K3076" s="33">
        <f t="shared" si="193"/>
        <v>7.2930180960135704E-3</v>
      </c>
      <c r="L3076" s="33">
        <f t="shared" si="194"/>
        <v>0.93171086553848681</v>
      </c>
      <c r="M3076" s="33">
        <f t="shared" si="195"/>
        <v>0.92491588133586211</v>
      </c>
    </row>
    <row r="3077" spans="1:13" ht="27.6">
      <c r="A3077" t="s">
        <v>164</v>
      </c>
      <c r="B3077" t="s">
        <v>242</v>
      </c>
      <c r="C3077" s="14" t="s">
        <v>244</v>
      </c>
      <c r="D3077" t="s">
        <v>465</v>
      </c>
      <c r="E3077" t="s">
        <v>483</v>
      </c>
      <c r="F3077" s="20">
        <v>2049</v>
      </c>
      <c r="G3077" s="20">
        <v>65</v>
      </c>
      <c r="H3077" s="11">
        <v>27735.727639991601</v>
      </c>
      <c r="I3077" s="10">
        <v>3633507.0700165201</v>
      </c>
      <c r="J3077" s="33">
        <f t="shared" si="192"/>
        <v>7.6333215005593745E-3</v>
      </c>
      <c r="K3077" s="33">
        <f t="shared" si="193"/>
        <v>7.6042616899635318E-3</v>
      </c>
      <c r="L3077" s="33">
        <f t="shared" si="194"/>
        <v>0.92491588133586211</v>
      </c>
      <c r="M3077" s="33">
        <f t="shared" si="195"/>
        <v>0.91788257893298097</v>
      </c>
    </row>
    <row r="3078" spans="1:13" ht="27.6">
      <c r="A3078" t="s">
        <v>164</v>
      </c>
      <c r="B3078" t="s">
        <v>242</v>
      </c>
      <c r="C3078" s="14" t="s">
        <v>244</v>
      </c>
      <c r="D3078" t="s">
        <v>465</v>
      </c>
      <c r="E3078" t="s">
        <v>483</v>
      </c>
      <c r="F3078" s="20">
        <v>2049</v>
      </c>
      <c r="G3078" s="20">
        <v>66</v>
      </c>
      <c r="H3078" s="11">
        <v>29710.971863245799</v>
      </c>
      <c r="I3078" s="10">
        <v>3556153.31124961</v>
      </c>
      <c r="J3078" s="33">
        <f t="shared" si="192"/>
        <v>8.354806236631443E-3</v>
      </c>
      <c r="K3078" s="33">
        <f t="shared" si="193"/>
        <v>8.3200018384534946E-3</v>
      </c>
      <c r="L3078" s="33">
        <f t="shared" si="194"/>
        <v>0.91788257893298097</v>
      </c>
      <c r="M3078" s="33">
        <f t="shared" si="195"/>
        <v>0.91024579418877416</v>
      </c>
    </row>
    <row r="3079" spans="1:13" ht="27.6">
      <c r="A3079" t="s">
        <v>164</v>
      </c>
      <c r="B3079" t="s">
        <v>242</v>
      </c>
      <c r="C3079" s="14" t="s">
        <v>244</v>
      </c>
      <c r="D3079" t="s">
        <v>465</v>
      </c>
      <c r="E3079" t="s">
        <v>483</v>
      </c>
      <c r="F3079" s="20">
        <v>2049</v>
      </c>
      <c r="G3079" s="20">
        <v>67</v>
      </c>
      <c r="H3079" s="11">
        <v>31079.304005829999</v>
      </c>
      <c r="I3079" s="10">
        <v>3381735.0350216902</v>
      </c>
      <c r="J3079" s="33">
        <f t="shared" si="192"/>
        <v>9.1903427335284001E-3</v>
      </c>
      <c r="K3079" s="33">
        <f t="shared" si="193"/>
        <v>9.1482406101149882E-3</v>
      </c>
      <c r="L3079" s="33">
        <f t="shared" si="194"/>
        <v>0.91024579418877416</v>
      </c>
      <c r="M3079" s="33">
        <f t="shared" si="195"/>
        <v>0.90191864664919008</v>
      </c>
    </row>
    <row r="3080" spans="1:13" ht="27.6">
      <c r="A3080" t="s">
        <v>164</v>
      </c>
      <c r="B3080" t="s">
        <v>242</v>
      </c>
      <c r="C3080" s="14" t="s">
        <v>244</v>
      </c>
      <c r="D3080" t="s">
        <v>465</v>
      </c>
      <c r="E3080" t="s">
        <v>483</v>
      </c>
      <c r="F3080" s="20">
        <v>2049</v>
      </c>
      <c r="G3080" s="20">
        <v>68</v>
      </c>
      <c r="H3080" s="11">
        <v>32925.651886814201</v>
      </c>
      <c r="I3080" s="10">
        <v>3257214.1947234599</v>
      </c>
      <c r="J3080" s="33">
        <f t="shared" si="192"/>
        <v>1.0108531376337569E-2</v>
      </c>
      <c r="K3080" s="33">
        <f t="shared" si="193"/>
        <v>1.0057611891214457E-2</v>
      </c>
      <c r="L3080" s="33">
        <f t="shared" si="194"/>
        <v>0.90191864664919008</v>
      </c>
      <c r="M3080" s="33">
        <f t="shared" si="195"/>
        <v>0.89284749894374316</v>
      </c>
    </row>
    <row r="3081" spans="1:13" ht="27.6">
      <c r="A3081" t="s">
        <v>164</v>
      </c>
      <c r="B3081" t="s">
        <v>242</v>
      </c>
      <c r="C3081" s="14" t="s">
        <v>244</v>
      </c>
      <c r="D3081" t="s">
        <v>465</v>
      </c>
      <c r="E3081" t="s">
        <v>483</v>
      </c>
      <c r="F3081" s="20">
        <v>2049</v>
      </c>
      <c r="G3081" s="20">
        <v>69</v>
      </c>
      <c r="H3081" s="11">
        <v>34974.390107474203</v>
      </c>
      <c r="I3081" s="10">
        <v>3142547.2657864098</v>
      </c>
      <c r="J3081" s="33">
        <f t="shared" si="192"/>
        <v>1.1129312353786348E-2</v>
      </c>
      <c r="K3081" s="33">
        <f t="shared" si="193"/>
        <v>1.1067610668295647E-2</v>
      </c>
      <c r="L3081" s="33">
        <f t="shared" si="194"/>
        <v>0.89284749894374316</v>
      </c>
      <c r="M3081" s="33">
        <f t="shared" si="195"/>
        <v>0.88296581043927225</v>
      </c>
    </row>
    <row r="3082" spans="1:13" ht="27.6">
      <c r="A3082" t="s">
        <v>164</v>
      </c>
      <c r="B3082" t="s">
        <v>242</v>
      </c>
      <c r="C3082" s="14" t="s">
        <v>244</v>
      </c>
      <c r="D3082" t="s">
        <v>465</v>
      </c>
      <c r="E3082" t="s">
        <v>483</v>
      </c>
      <c r="F3082" s="20">
        <v>2050</v>
      </c>
      <c r="G3082" s="20">
        <v>30</v>
      </c>
      <c r="H3082" s="11">
        <v>612.445799566593</v>
      </c>
      <c r="I3082" s="10">
        <v>4253315.1016025897</v>
      </c>
      <c r="J3082" s="33">
        <f t="shared" si="192"/>
        <v>1.4399257636374789E-4</v>
      </c>
      <c r="K3082" s="33">
        <f t="shared" si="193"/>
        <v>1.4398220993028232E-4</v>
      </c>
      <c r="L3082" s="33">
        <f t="shared" si="194"/>
        <v>1</v>
      </c>
      <c r="M3082" s="33">
        <f t="shared" si="195"/>
        <v>0.99985601779006972</v>
      </c>
    </row>
    <row r="3083" spans="1:13" ht="27.6">
      <c r="A3083" t="s">
        <v>164</v>
      </c>
      <c r="B3083" t="s">
        <v>242</v>
      </c>
      <c r="C3083" s="14" t="s">
        <v>244</v>
      </c>
      <c r="D3083" t="s">
        <v>465</v>
      </c>
      <c r="E3083" t="s">
        <v>483</v>
      </c>
      <c r="F3083" s="20">
        <v>2050</v>
      </c>
      <c r="G3083" s="20">
        <v>31</v>
      </c>
      <c r="H3083" s="11">
        <v>830.02601233364499</v>
      </c>
      <c r="I3083" s="10">
        <v>4262032.0916932402</v>
      </c>
      <c r="J3083" s="33">
        <f t="shared" si="192"/>
        <v>1.9474888843549001E-4</v>
      </c>
      <c r="K3083" s="33">
        <f t="shared" si="193"/>
        <v>1.9472992610169992E-4</v>
      </c>
      <c r="L3083" s="33">
        <f t="shared" si="194"/>
        <v>0.99985601779006972</v>
      </c>
      <c r="M3083" s="33">
        <f t="shared" si="195"/>
        <v>0.99966131590161311</v>
      </c>
    </row>
    <row r="3084" spans="1:13" ht="27.6">
      <c r="A3084" t="s">
        <v>164</v>
      </c>
      <c r="B3084" t="s">
        <v>242</v>
      </c>
      <c r="C3084" s="14" t="s">
        <v>244</v>
      </c>
      <c r="D3084" t="s">
        <v>465</v>
      </c>
      <c r="E3084" t="s">
        <v>483</v>
      </c>
      <c r="F3084" s="20">
        <v>2050</v>
      </c>
      <c r="G3084" s="20">
        <v>32</v>
      </c>
      <c r="H3084" s="11">
        <v>876.98854585063702</v>
      </c>
      <c r="I3084" s="10">
        <v>4266205.5283217998</v>
      </c>
      <c r="J3084" s="33">
        <f t="shared" si="192"/>
        <v>2.0556640790712644E-4</v>
      </c>
      <c r="K3084" s="33">
        <f t="shared" si="193"/>
        <v>2.0554528058081001E-4</v>
      </c>
      <c r="L3084" s="33">
        <f t="shared" si="194"/>
        <v>0.99966131590161311</v>
      </c>
      <c r="M3084" s="33">
        <f t="shared" si="195"/>
        <v>0.99945584023595035</v>
      </c>
    </row>
    <row r="3085" spans="1:13" ht="27.6">
      <c r="A3085" t="s">
        <v>164</v>
      </c>
      <c r="B3085" t="s">
        <v>242</v>
      </c>
      <c r="C3085" s="14" t="s">
        <v>244</v>
      </c>
      <c r="D3085" t="s">
        <v>465</v>
      </c>
      <c r="E3085" t="s">
        <v>483</v>
      </c>
      <c r="F3085" s="20">
        <v>2050</v>
      </c>
      <c r="G3085" s="20">
        <v>33</v>
      </c>
      <c r="H3085" s="11">
        <v>939.241675733644</v>
      </c>
      <c r="I3085" s="10">
        <v>4306534.7839365304</v>
      </c>
      <c r="J3085" s="33">
        <f t="shared" si="192"/>
        <v>2.1809685114747851E-4</v>
      </c>
      <c r="K3085" s="33">
        <f t="shared" si="193"/>
        <v>2.1807306975818452E-4</v>
      </c>
      <c r="L3085" s="33">
        <f t="shared" si="194"/>
        <v>0.99945584023595035</v>
      </c>
      <c r="M3085" s="33">
        <f t="shared" si="195"/>
        <v>0.99923788583278239</v>
      </c>
    </row>
    <row r="3086" spans="1:13" ht="27.6">
      <c r="A3086" t="s">
        <v>164</v>
      </c>
      <c r="B3086" t="s">
        <v>242</v>
      </c>
      <c r="C3086" s="14" t="s">
        <v>244</v>
      </c>
      <c r="D3086" t="s">
        <v>465</v>
      </c>
      <c r="E3086" t="s">
        <v>483</v>
      </c>
      <c r="F3086" s="20">
        <v>2050</v>
      </c>
      <c r="G3086" s="20">
        <v>34</v>
      </c>
      <c r="H3086" s="11">
        <v>1095.34712245164</v>
      </c>
      <c r="I3086" s="10">
        <v>4567982.0855633998</v>
      </c>
      <c r="J3086" s="33">
        <f t="shared" si="192"/>
        <v>2.39787963686058E-4</v>
      </c>
      <c r="K3086" s="33">
        <f t="shared" si="193"/>
        <v>2.3975921685004398E-4</v>
      </c>
      <c r="L3086" s="33">
        <f t="shared" si="194"/>
        <v>0.99923788583278239</v>
      </c>
      <c r="M3086" s="33">
        <f t="shared" si="195"/>
        <v>0.99899830933982825</v>
      </c>
    </row>
    <row r="3087" spans="1:13" ht="27.6">
      <c r="A3087" t="s">
        <v>164</v>
      </c>
      <c r="B3087" t="s">
        <v>242</v>
      </c>
      <c r="C3087" s="14" t="s">
        <v>244</v>
      </c>
      <c r="D3087" t="s">
        <v>465</v>
      </c>
      <c r="E3087" t="s">
        <v>483</v>
      </c>
      <c r="F3087" s="20">
        <v>2050</v>
      </c>
      <c r="G3087" s="20">
        <v>35</v>
      </c>
      <c r="H3087" s="11">
        <v>1472.52611652779</v>
      </c>
      <c r="I3087" s="10">
        <v>4615803.7035469897</v>
      </c>
      <c r="J3087" s="33">
        <f t="shared" si="192"/>
        <v>3.1901835760394994E-4</v>
      </c>
      <c r="K3087" s="33">
        <f t="shared" si="193"/>
        <v>3.1896747665849379E-4</v>
      </c>
      <c r="L3087" s="33">
        <f t="shared" si="194"/>
        <v>0.99899830933982825</v>
      </c>
      <c r="M3087" s="33">
        <f t="shared" si="195"/>
        <v>0.99867966136991204</v>
      </c>
    </row>
    <row r="3088" spans="1:13" ht="27.6">
      <c r="A3088" t="s">
        <v>164</v>
      </c>
      <c r="B3088" t="s">
        <v>242</v>
      </c>
      <c r="C3088" s="14" t="s">
        <v>244</v>
      </c>
      <c r="D3088" t="s">
        <v>465</v>
      </c>
      <c r="E3088" t="s">
        <v>483</v>
      </c>
      <c r="F3088" s="20">
        <v>2050</v>
      </c>
      <c r="G3088" s="20">
        <v>36</v>
      </c>
      <c r="H3088" s="11">
        <v>1773.3653138559901</v>
      </c>
      <c r="I3088" s="10">
        <v>4680671.4409761</v>
      </c>
      <c r="J3088" s="33">
        <f t="shared" si="192"/>
        <v>3.7886985579277811E-4</v>
      </c>
      <c r="K3088" s="33">
        <f t="shared" si="193"/>
        <v>3.7879809367213912E-4</v>
      </c>
      <c r="L3088" s="33">
        <f t="shared" si="194"/>
        <v>0.99867966136991204</v>
      </c>
      <c r="M3088" s="33">
        <f t="shared" si="195"/>
        <v>0.99830136341799602</v>
      </c>
    </row>
    <row r="3089" spans="1:13" ht="27.6">
      <c r="A3089" t="s">
        <v>164</v>
      </c>
      <c r="B3089" t="s">
        <v>242</v>
      </c>
      <c r="C3089" s="14" t="s">
        <v>244</v>
      </c>
      <c r="D3089" t="s">
        <v>465</v>
      </c>
      <c r="E3089" t="s">
        <v>483</v>
      </c>
      <c r="F3089" s="20">
        <v>2050</v>
      </c>
      <c r="G3089" s="20">
        <v>37</v>
      </c>
      <c r="H3089" s="11">
        <v>1933.6302031759001</v>
      </c>
      <c r="I3089" s="10">
        <v>4746865.1286708703</v>
      </c>
      <c r="J3089" s="33">
        <f t="shared" si="192"/>
        <v>4.0734888200148203E-4</v>
      </c>
      <c r="K3089" s="33">
        <f t="shared" si="193"/>
        <v>4.0726592670992101E-4</v>
      </c>
      <c r="L3089" s="33">
        <f t="shared" si="194"/>
        <v>0.99830136341799602</v>
      </c>
      <c r="M3089" s="33">
        <f t="shared" si="195"/>
        <v>0.99789478928808784</v>
      </c>
    </row>
    <row r="3090" spans="1:13" ht="27.6">
      <c r="A3090" t="s">
        <v>164</v>
      </c>
      <c r="B3090" t="s">
        <v>242</v>
      </c>
      <c r="C3090" s="14" t="s">
        <v>244</v>
      </c>
      <c r="D3090" t="s">
        <v>465</v>
      </c>
      <c r="E3090" t="s">
        <v>483</v>
      </c>
      <c r="F3090" s="20">
        <v>2050</v>
      </c>
      <c r="G3090" s="20">
        <v>38</v>
      </c>
      <c r="H3090" s="11">
        <v>2187.5741882753</v>
      </c>
      <c r="I3090" s="10">
        <v>4856556.0671056304</v>
      </c>
      <c r="J3090" s="33">
        <f t="shared" si="192"/>
        <v>4.5043733832131626E-4</v>
      </c>
      <c r="K3090" s="33">
        <f t="shared" si="193"/>
        <v>4.5033590665355394E-4</v>
      </c>
      <c r="L3090" s="33">
        <f t="shared" si="194"/>
        <v>0.99789478928808784</v>
      </c>
      <c r="M3090" s="33">
        <f t="shared" si="195"/>
        <v>0.99744540143340887</v>
      </c>
    </row>
    <row r="3091" spans="1:13" ht="27.6">
      <c r="A3091" t="s">
        <v>164</v>
      </c>
      <c r="B3091" t="s">
        <v>242</v>
      </c>
      <c r="C3091" s="14" t="s">
        <v>244</v>
      </c>
      <c r="D3091" t="s">
        <v>465</v>
      </c>
      <c r="E3091" t="s">
        <v>483</v>
      </c>
      <c r="F3091" s="20">
        <v>2050</v>
      </c>
      <c r="G3091" s="20">
        <v>39</v>
      </c>
      <c r="H3091" s="11">
        <v>2351.0511040894098</v>
      </c>
      <c r="I3091" s="10">
        <v>4826173.3551754002</v>
      </c>
      <c r="J3091" s="33">
        <f t="shared" si="192"/>
        <v>4.8714601218545836E-4</v>
      </c>
      <c r="K3091" s="33">
        <f t="shared" si="193"/>
        <v>4.870273758320609E-4</v>
      </c>
      <c r="L3091" s="33">
        <f t="shared" si="194"/>
        <v>0.99744540143340887</v>
      </c>
      <c r="M3091" s="33">
        <f t="shared" si="195"/>
        <v>0.99695961821701296</v>
      </c>
    </row>
    <row r="3092" spans="1:13" ht="27.6">
      <c r="A3092" t="s">
        <v>164</v>
      </c>
      <c r="B3092" t="s">
        <v>242</v>
      </c>
      <c r="C3092" s="14" t="s">
        <v>244</v>
      </c>
      <c r="D3092" t="s">
        <v>465</v>
      </c>
      <c r="E3092" t="s">
        <v>483</v>
      </c>
      <c r="F3092" s="20">
        <v>2050</v>
      </c>
      <c r="G3092" s="20">
        <v>40</v>
      </c>
      <c r="H3092" s="11">
        <v>3067.93933459049</v>
      </c>
      <c r="I3092" s="10">
        <v>4690738.8453959003</v>
      </c>
      <c r="J3092" s="33">
        <f t="shared" si="192"/>
        <v>6.5404181211276848E-4</v>
      </c>
      <c r="K3092" s="33">
        <f t="shared" si="193"/>
        <v>6.5382797338908727E-4</v>
      </c>
      <c r="L3092" s="33">
        <f t="shared" si="194"/>
        <v>0.99695961821701296</v>
      </c>
      <c r="M3092" s="33">
        <f t="shared" si="195"/>
        <v>0.99630777813028337</v>
      </c>
    </row>
    <row r="3093" spans="1:13" ht="27.6">
      <c r="A3093" t="s">
        <v>164</v>
      </c>
      <c r="B3093" t="s">
        <v>242</v>
      </c>
      <c r="C3093" s="14" t="s">
        <v>244</v>
      </c>
      <c r="D3093" t="s">
        <v>465</v>
      </c>
      <c r="E3093" t="s">
        <v>483</v>
      </c>
      <c r="F3093" s="20">
        <v>2050</v>
      </c>
      <c r="G3093" s="20">
        <v>41</v>
      </c>
      <c r="H3093" s="11">
        <v>3423.9711859131098</v>
      </c>
      <c r="I3093" s="10">
        <v>4616524.4168672496</v>
      </c>
      <c r="J3093" s="33">
        <f t="shared" si="192"/>
        <v>7.4167726123207627E-4</v>
      </c>
      <c r="K3093" s="33">
        <f t="shared" si="193"/>
        <v>7.4140228663721608E-4</v>
      </c>
      <c r="L3093" s="33">
        <f t="shared" si="194"/>
        <v>0.99630777813028337</v>
      </c>
      <c r="M3093" s="33">
        <f t="shared" si="195"/>
        <v>0.99556911326538311</v>
      </c>
    </row>
    <row r="3094" spans="1:13" ht="27.6">
      <c r="A3094" t="s">
        <v>164</v>
      </c>
      <c r="B3094" t="s">
        <v>242</v>
      </c>
      <c r="C3094" s="14" t="s">
        <v>244</v>
      </c>
      <c r="D3094" t="s">
        <v>465</v>
      </c>
      <c r="E3094" t="s">
        <v>483</v>
      </c>
      <c r="F3094" s="20">
        <v>2050</v>
      </c>
      <c r="G3094" s="20">
        <v>42</v>
      </c>
      <c r="H3094" s="11">
        <v>3678.0727093425598</v>
      </c>
      <c r="I3094" s="10">
        <v>4570084.8124011103</v>
      </c>
      <c r="J3094" s="33">
        <f t="shared" si="192"/>
        <v>8.048149783483143E-4</v>
      </c>
      <c r="K3094" s="33">
        <f t="shared" si="193"/>
        <v>8.0449120163961219E-4</v>
      </c>
      <c r="L3094" s="33">
        <f t="shared" si="194"/>
        <v>0.99556911326538311</v>
      </c>
      <c r="M3094" s="33">
        <f t="shared" si="195"/>
        <v>0.99476818667313693</v>
      </c>
    </row>
    <row r="3095" spans="1:13" ht="27.6">
      <c r="A3095" t="s">
        <v>164</v>
      </c>
      <c r="B3095" t="s">
        <v>242</v>
      </c>
      <c r="C3095" s="14" t="s">
        <v>244</v>
      </c>
      <c r="D3095" t="s">
        <v>465</v>
      </c>
      <c r="E3095" t="s">
        <v>483</v>
      </c>
      <c r="F3095" s="20">
        <v>2050</v>
      </c>
      <c r="G3095" s="20">
        <v>43</v>
      </c>
      <c r="H3095" s="11">
        <v>4078.1654004106199</v>
      </c>
      <c r="I3095" s="10">
        <v>4589959.3865415696</v>
      </c>
      <c r="J3095" s="33">
        <f t="shared" si="192"/>
        <v>8.8849705563155863E-4</v>
      </c>
      <c r="K3095" s="33">
        <f t="shared" si="193"/>
        <v>8.8810245899728635E-4</v>
      </c>
      <c r="L3095" s="33">
        <f t="shared" si="194"/>
        <v>0.99476818667313693</v>
      </c>
      <c r="M3095" s="33">
        <f t="shared" si="195"/>
        <v>0.99388473060042026</v>
      </c>
    </row>
    <row r="3096" spans="1:13" ht="27.6">
      <c r="A3096" t="s">
        <v>164</v>
      </c>
      <c r="B3096" t="s">
        <v>242</v>
      </c>
      <c r="C3096" s="14" t="s">
        <v>244</v>
      </c>
      <c r="D3096" t="s">
        <v>465</v>
      </c>
      <c r="E3096" t="s">
        <v>483</v>
      </c>
      <c r="F3096" s="20">
        <v>2050</v>
      </c>
      <c r="G3096" s="20">
        <v>44</v>
      </c>
      <c r="H3096" s="11">
        <v>4355.9182312656703</v>
      </c>
      <c r="I3096" s="10">
        <v>4502516.65920489</v>
      </c>
      <c r="J3096" s="33">
        <f t="shared" si="192"/>
        <v>9.6744078056001958E-4</v>
      </c>
      <c r="K3096" s="33">
        <f t="shared" si="193"/>
        <v>9.669729606028854E-4</v>
      </c>
      <c r="L3096" s="33">
        <f t="shared" si="194"/>
        <v>0.99388473060042026</v>
      </c>
      <c r="M3096" s="33">
        <f t="shared" si="195"/>
        <v>0.99292367093997358</v>
      </c>
    </row>
    <row r="3097" spans="1:13" ht="27.6">
      <c r="A3097" t="s">
        <v>164</v>
      </c>
      <c r="B3097" t="s">
        <v>242</v>
      </c>
      <c r="C3097" s="14" t="s">
        <v>244</v>
      </c>
      <c r="D3097" t="s">
        <v>465</v>
      </c>
      <c r="E3097" t="s">
        <v>483</v>
      </c>
      <c r="F3097" s="20">
        <v>2050</v>
      </c>
      <c r="G3097" s="20">
        <v>45</v>
      </c>
      <c r="H3097" s="11">
        <v>5498.5785275937196</v>
      </c>
      <c r="I3097" s="10">
        <v>4435966.0571162105</v>
      </c>
      <c r="J3097" s="33">
        <f t="shared" si="192"/>
        <v>1.2395447703601921E-3</v>
      </c>
      <c r="K3097" s="33">
        <f t="shared" si="193"/>
        <v>1.2387768520637499E-3</v>
      </c>
      <c r="L3097" s="33">
        <f t="shared" si="194"/>
        <v>0.99292367093997358</v>
      </c>
      <c r="M3097" s="33">
        <f t="shared" si="195"/>
        <v>0.99169366008054693</v>
      </c>
    </row>
    <row r="3098" spans="1:13" ht="27.6">
      <c r="A3098" t="s">
        <v>164</v>
      </c>
      <c r="B3098" t="s">
        <v>242</v>
      </c>
      <c r="C3098" s="14" t="s">
        <v>244</v>
      </c>
      <c r="D3098" t="s">
        <v>465</v>
      </c>
      <c r="E3098" t="s">
        <v>483</v>
      </c>
      <c r="F3098" s="20">
        <v>2050</v>
      </c>
      <c r="G3098" s="20">
        <v>46</v>
      </c>
      <c r="H3098" s="11">
        <v>5953.1315440230501</v>
      </c>
      <c r="I3098" s="10">
        <v>4301870.9056908302</v>
      </c>
      <c r="J3098" s="33">
        <f t="shared" si="192"/>
        <v>1.3838470922378939E-3</v>
      </c>
      <c r="K3098" s="33">
        <f t="shared" si="193"/>
        <v>1.3828900173832315E-3</v>
      </c>
      <c r="L3098" s="33">
        <f t="shared" si="194"/>
        <v>0.99169366008054693</v>
      </c>
      <c r="M3098" s="33">
        <f t="shared" si="195"/>
        <v>0.99032225681771935</v>
      </c>
    </row>
    <row r="3099" spans="1:13" ht="27.6">
      <c r="A3099" t="s">
        <v>164</v>
      </c>
      <c r="B3099" t="s">
        <v>242</v>
      </c>
      <c r="C3099" s="14" t="s">
        <v>244</v>
      </c>
      <c r="D3099" t="s">
        <v>465</v>
      </c>
      <c r="E3099" t="s">
        <v>483</v>
      </c>
      <c r="F3099" s="20">
        <v>2050</v>
      </c>
      <c r="G3099" s="20">
        <v>47</v>
      </c>
      <c r="H3099" s="11">
        <v>6414.4650661138903</v>
      </c>
      <c r="I3099" s="10">
        <v>4229329.1085718703</v>
      </c>
      <c r="J3099" s="33">
        <f t="shared" si="192"/>
        <v>1.5166625489402695E-3</v>
      </c>
      <c r="K3099" s="33">
        <f t="shared" si="193"/>
        <v>1.5155129975306103E-3</v>
      </c>
      <c r="L3099" s="33">
        <f t="shared" si="194"/>
        <v>0.99032225681771935</v>
      </c>
      <c r="M3099" s="33">
        <f t="shared" si="195"/>
        <v>0.98882141056576822</v>
      </c>
    </row>
    <row r="3100" spans="1:13" ht="27.6">
      <c r="A3100" t="s">
        <v>164</v>
      </c>
      <c r="B3100" t="s">
        <v>242</v>
      </c>
      <c r="C3100" s="14" t="s">
        <v>244</v>
      </c>
      <c r="D3100" t="s">
        <v>465</v>
      </c>
      <c r="E3100" t="s">
        <v>483</v>
      </c>
      <c r="F3100" s="20">
        <v>2050</v>
      </c>
      <c r="G3100" s="20">
        <v>48</v>
      </c>
      <c r="H3100" s="11">
        <v>7135.4434249371398</v>
      </c>
      <c r="I3100" s="10">
        <v>4195922.9564678799</v>
      </c>
      <c r="J3100" s="33">
        <f t="shared" si="192"/>
        <v>1.7005658823973601E-3</v>
      </c>
      <c r="K3100" s="33">
        <f t="shared" si="193"/>
        <v>1.6991207395401497E-3</v>
      </c>
      <c r="L3100" s="33">
        <f t="shared" si="194"/>
        <v>0.98882141056576822</v>
      </c>
      <c r="M3100" s="33">
        <f t="shared" si="195"/>
        <v>0.98714128359937459</v>
      </c>
    </row>
    <row r="3101" spans="1:13" ht="27.6">
      <c r="A3101" t="s">
        <v>164</v>
      </c>
      <c r="B3101" t="s">
        <v>242</v>
      </c>
      <c r="C3101" s="14" t="s">
        <v>244</v>
      </c>
      <c r="D3101" t="s">
        <v>465</v>
      </c>
      <c r="E3101" t="s">
        <v>483</v>
      </c>
      <c r="F3101" s="20">
        <v>2050</v>
      </c>
      <c r="G3101" s="20">
        <v>49</v>
      </c>
      <c r="H3101" s="11">
        <v>7782.3281150109497</v>
      </c>
      <c r="I3101" s="10">
        <v>4165215.8411990199</v>
      </c>
      <c r="J3101" s="33">
        <f t="shared" si="192"/>
        <v>1.8684093242021978E-3</v>
      </c>
      <c r="K3101" s="33">
        <f t="shared" si="193"/>
        <v>1.8666649340814967E-3</v>
      </c>
      <c r="L3101" s="33">
        <f t="shared" si="194"/>
        <v>0.98714128359937459</v>
      </c>
      <c r="M3101" s="33">
        <f t="shared" si="195"/>
        <v>0.98529862158029546</v>
      </c>
    </row>
    <row r="3102" spans="1:13" ht="27.6">
      <c r="A3102" t="s">
        <v>164</v>
      </c>
      <c r="B3102" t="s">
        <v>242</v>
      </c>
      <c r="C3102" s="14" t="s">
        <v>244</v>
      </c>
      <c r="D3102" t="s">
        <v>465</v>
      </c>
      <c r="E3102" t="s">
        <v>483</v>
      </c>
      <c r="F3102" s="20">
        <v>2050</v>
      </c>
      <c r="G3102" s="20">
        <v>50</v>
      </c>
      <c r="H3102" s="11">
        <v>8798.0774878327302</v>
      </c>
      <c r="I3102" s="10">
        <v>4132982.3939232901</v>
      </c>
      <c r="J3102" s="33">
        <f t="shared" si="192"/>
        <v>2.1287478748442078E-3</v>
      </c>
      <c r="K3102" s="33">
        <f t="shared" si="193"/>
        <v>2.1264836979923984E-3</v>
      </c>
      <c r="L3102" s="33">
        <f t="shared" si="194"/>
        <v>0.98529862158029546</v>
      </c>
      <c r="M3102" s="33">
        <f t="shared" si="195"/>
        <v>0.98320340012385055</v>
      </c>
    </row>
    <row r="3103" spans="1:13" ht="27.6">
      <c r="A3103" t="s">
        <v>164</v>
      </c>
      <c r="B3103" t="s">
        <v>242</v>
      </c>
      <c r="C3103" s="14" t="s">
        <v>244</v>
      </c>
      <c r="D3103" t="s">
        <v>465</v>
      </c>
      <c r="E3103" t="s">
        <v>483</v>
      </c>
      <c r="F3103" s="20">
        <v>2050</v>
      </c>
      <c r="G3103" s="20">
        <v>51</v>
      </c>
      <c r="H3103" s="11">
        <v>9707.8409849352993</v>
      </c>
      <c r="I3103" s="10">
        <v>4136796.3477078099</v>
      </c>
      <c r="J3103" s="33">
        <f t="shared" si="192"/>
        <v>2.3467050753693481E-3</v>
      </c>
      <c r="K3103" s="33">
        <f t="shared" si="193"/>
        <v>2.3439537156447754E-3</v>
      </c>
      <c r="L3103" s="33">
        <f t="shared" si="194"/>
        <v>0.98320340012385055</v>
      </c>
      <c r="M3103" s="33">
        <f t="shared" si="195"/>
        <v>0.98089881686089564</v>
      </c>
    </row>
    <row r="3104" spans="1:13" ht="27.6">
      <c r="A3104" t="s">
        <v>164</v>
      </c>
      <c r="B3104" t="s">
        <v>242</v>
      </c>
      <c r="C3104" s="14" t="s">
        <v>244</v>
      </c>
      <c r="D3104" t="s">
        <v>465</v>
      </c>
      <c r="E3104" t="s">
        <v>483</v>
      </c>
      <c r="F3104" s="20">
        <v>2050</v>
      </c>
      <c r="G3104" s="20">
        <v>52</v>
      </c>
      <c r="H3104" s="11">
        <v>10725.6657737229</v>
      </c>
      <c r="I3104" s="10">
        <v>4176563.3752114601</v>
      </c>
      <c r="J3104" s="33">
        <f t="shared" si="192"/>
        <v>2.5680601035246728E-3</v>
      </c>
      <c r="K3104" s="33">
        <f t="shared" si="193"/>
        <v>2.5647654580629453E-3</v>
      </c>
      <c r="L3104" s="33">
        <f t="shared" si="194"/>
        <v>0.98089881686089564</v>
      </c>
      <c r="M3104" s="33">
        <f t="shared" si="195"/>
        <v>0.97838304145755606</v>
      </c>
    </row>
    <row r="3105" spans="1:13" ht="27.6">
      <c r="A3105" t="s">
        <v>164</v>
      </c>
      <c r="B3105" t="s">
        <v>242</v>
      </c>
      <c r="C3105" s="14" t="s">
        <v>244</v>
      </c>
      <c r="D3105" t="s">
        <v>465</v>
      </c>
      <c r="E3105" t="s">
        <v>483</v>
      </c>
      <c r="F3105" s="20">
        <v>2050</v>
      </c>
      <c r="G3105" s="20">
        <v>53</v>
      </c>
      <c r="H3105" s="11">
        <v>12162.127381877501</v>
      </c>
      <c r="I3105" s="10">
        <v>4285342.1158772297</v>
      </c>
      <c r="J3105" s="33">
        <f t="shared" si="192"/>
        <v>2.838076179919618E-3</v>
      </c>
      <c r="K3105" s="33">
        <f t="shared" si="193"/>
        <v>2.8340526489806228E-3</v>
      </c>
      <c r="L3105" s="33">
        <f t="shared" si="194"/>
        <v>0.97838304145755606</v>
      </c>
      <c r="M3105" s="33">
        <f t="shared" si="195"/>
        <v>0.97561025240719557</v>
      </c>
    </row>
    <row r="3106" spans="1:13" ht="27.6">
      <c r="A3106" t="s">
        <v>164</v>
      </c>
      <c r="B3106" t="s">
        <v>242</v>
      </c>
      <c r="C3106" s="14" t="s">
        <v>244</v>
      </c>
      <c r="D3106" t="s">
        <v>465</v>
      </c>
      <c r="E3106" t="s">
        <v>483</v>
      </c>
      <c r="F3106" s="20">
        <v>2050</v>
      </c>
      <c r="G3106" s="20">
        <v>54</v>
      </c>
      <c r="H3106" s="11">
        <v>13040.3073518087</v>
      </c>
      <c r="I3106" s="10">
        <v>4223185.9913392197</v>
      </c>
      <c r="J3106" s="33">
        <f t="shared" si="192"/>
        <v>3.0877890243411876E-3</v>
      </c>
      <c r="K3106" s="33">
        <f t="shared" si="193"/>
        <v>3.0830267067500916E-3</v>
      </c>
      <c r="L3106" s="33">
        <f t="shared" si="194"/>
        <v>0.97561025240719557</v>
      </c>
      <c r="M3106" s="33">
        <f t="shared" si="195"/>
        <v>0.97260241994364494</v>
      </c>
    </row>
    <row r="3107" spans="1:13" ht="27.6">
      <c r="A3107" t="s">
        <v>164</v>
      </c>
      <c r="B3107" t="s">
        <v>242</v>
      </c>
      <c r="C3107" s="14" t="s">
        <v>244</v>
      </c>
      <c r="D3107" t="s">
        <v>465</v>
      </c>
      <c r="E3107" t="s">
        <v>483</v>
      </c>
      <c r="F3107" s="20">
        <v>2050</v>
      </c>
      <c r="G3107" s="20">
        <v>55</v>
      </c>
      <c r="H3107" s="11">
        <v>13563.497550780499</v>
      </c>
      <c r="I3107" s="10">
        <v>4131253.00111731</v>
      </c>
      <c r="J3107" s="33">
        <f t="shared" si="192"/>
        <v>3.2831437694840304E-3</v>
      </c>
      <c r="K3107" s="33">
        <f t="shared" si="193"/>
        <v>3.2777601463263029E-3</v>
      </c>
      <c r="L3107" s="33">
        <f t="shared" si="194"/>
        <v>0.97260241994364494</v>
      </c>
      <c r="M3107" s="33">
        <f t="shared" si="195"/>
        <v>0.96941446249333318</v>
      </c>
    </row>
    <row r="3108" spans="1:13" ht="27.6">
      <c r="A3108" t="s">
        <v>164</v>
      </c>
      <c r="B3108" t="s">
        <v>242</v>
      </c>
      <c r="C3108" s="14" t="s">
        <v>244</v>
      </c>
      <c r="D3108" t="s">
        <v>465</v>
      </c>
      <c r="E3108" t="s">
        <v>483</v>
      </c>
      <c r="F3108" s="20">
        <v>2050</v>
      </c>
      <c r="G3108" s="20">
        <v>56</v>
      </c>
      <c r="H3108" s="11">
        <v>14460.603971959301</v>
      </c>
      <c r="I3108" s="10">
        <v>4052598.1371422</v>
      </c>
      <c r="J3108" s="33">
        <f t="shared" si="192"/>
        <v>3.5682304246817302E-3</v>
      </c>
      <c r="K3108" s="33">
        <f t="shared" si="193"/>
        <v>3.561871855694676E-3</v>
      </c>
      <c r="L3108" s="33">
        <f t="shared" si="194"/>
        <v>0.96941446249333318</v>
      </c>
      <c r="M3108" s="33">
        <f t="shared" si="195"/>
        <v>0.96596153240287475</v>
      </c>
    </row>
    <row r="3109" spans="1:13" ht="27.6">
      <c r="A3109" t="s">
        <v>164</v>
      </c>
      <c r="B3109" t="s">
        <v>242</v>
      </c>
      <c r="C3109" s="14" t="s">
        <v>244</v>
      </c>
      <c r="D3109" t="s">
        <v>465</v>
      </c>
      <c r="E3109" t="s">
        <v>483</v>
      </c>
      <c r="F3109" s="20">
        <v>2050</v>
      </c>
      <c r="G3109" s="20">
        <v>57</v>
      </c>
      <c r="H3109" s="11">
        <v>15457.236541157101</v>
      </c>
      <c r="I3109" s="10">
        <v>3975706.7241133801</v>
      </c>
      <c r="J3109" s="33">
        <f t="shared" si="192"/>
        <v>3.8879217240562957E-3</v>
      </c>
      <c r="K3109" s="33">
        <f t="shared" si="193"/>
        <v>3.880373541805926E-3</v>
      </c>
      <c r="L3109" s="33">
        <f t="shared" si="194"/>
        <v>0.96596153240287475</v>
      </c>
      <c r="M3109" s="33">
        <f t="shared" si="195"/>
        <v>0.96221324083013637</v>
      </c>
    </row>
    <row r="3110" spans="1:13" ht="27.6">
      <c r="A3110" t="s">
        <v>164</v>
      </c>
      <c r="B3110" t="s">
        <v>242</v>
      </c>
      <c r="C3110" s="14" t="s">
        <v>244</v>
      </c>
      <c r="D3110" t="s">
        <v>465</v>
      </c>
      <c r="E3110" t="s">
        <v>483</v>
      </c>
      <c r="F3110" s="20">
        <v>2050</v>
      </c>
      <c r="G3110" s="20">
        <v>58</v>
      </c>
      <c r="H3110" s="11">
        <v>16873.634699034701</v>
      </c>
      <c r="I3110" s="10">
        <v>3980970.9653726402</v>
      </c>
      <c r="J3110" s="33">
        <f t="shared" si="192"/>
        <v>4.2385726612440234E-3</v>
      </c>
      <c r="K3110" s="33">
        <f t="shared" si="193"/>
        <v>4.2296025900496748E-3</v>
      </c>
      <c r="L3110" s="33">
        <f t="shared" si="194"/>
        <v>0.96221324083013637</v>
      </c>
      <c r="M3110" s="33">
        <f t="shared" si="195"/>
        <v>0.95814346121454119</v>
      </c>
    </row>
    <row r="3111" spans="1:13" ht="27.6">
      <c r="A3111" t="s">
        <v>164</v>
      </c>
      <c r="B3111" t="s">
        <v>242</v>
      </c>
      <c r="C3111" s="14" t="s">
        <v>244</v>
      </c>
      <c r="D3111" t="s">
        <v>465</v>
      </c>
      <c r="E3111" t="s">
        <v>483</v>
      </c>
      <c r="F3111" s="20">
        <v>2050</v>
      </c>
      <c r="G3111" s="20">
        <v>59</v>
      </c>
      <c r="H3111" s="11">
        <v>18389.9235421468</v>
      </c>
      <c r="I3111" s="10">
        <v>3964860.3369582598</v>
      </c>
      <c r="J3111" s="33">
        <f t="shared" si="192"/>
        <v>4.6382273218367846E-3</v>
      </c>
      <c r="K3111" s="33">
        <f t="shared" si="193"/>
        <v>4.6274873567082597E-3</v>
      </c>
      <c r="L3111" s="33">
        <f t="shared" si="194"/>
        <v>0.95814346121454119</v>
      </c>
      <c r="M3111" s="33">
        <f t="shared" si="195"/>
        <v>0.95370966446185823</v>
      </c>
    </row>
    <row r="3112" spans="1:13" ht="27.6">
      <c r="A3112" t="s">
        <v>164</v>
      </c>
      <c r="B3112" t="s">
        <v>242</v>
      </c>
      <c r="C3112" s="14" t="s">
        <v>244</v>
      </c>
      <c r="D3112" t="s">
        <v>465</v>
      </c>
      <c r="E3112" t="s">
        <v>483</v>
      </c>
      <c r="F3112" s="20">
        <v>2050</v>
      </c>
      <c r="G3112" s="20">
        <v>60</v>
      </c>
      <c r="H3112" s="11">
        <v>26566.730459478</v>
      </c>
      <c r="I3112" s="10">
        <v>5829852.03692747</v>
      </c>
      <c r="J3112" s="33">
        <f t="shared" si="192"/>
        <v>4.5570162486455778E-3</v>
      </c>
      <c r="K3112" s="33">
        <f t="shared" si="193"/>
        <v>4.5466488042831266E-3</v>
      </c>
      <c r="L3112" s="33">
        <f t="shared" si="194"/>
        <v>0.95370966446185823</v>
      </c>
      <c r="M3112" s="33">
        <f t="shared" si="195"/>
        <v>0.94937348155629941</v>
      </c>
    </row>
    <row r="3113" spans="1:13" ht="27.6">
      <c r="A3113" t="s">
        <v>164</v>
      </c>
      <c r="B3113" t="s">
        <v>242</v>
      </c>
      <c r="C3113" s="14" t="s">
        <v>244</v>
      </c>
      <c r="D3113" t="s">
        <v>465</v>
      </c>
      <c r="E3113" t="s">
        <v>483</v>
      </c>
      <c r="F3113" s="20">
        <v>2050</v>
      </c>
      <c r="G3113" s="20">
        <v>61</v>
      </c>
      <c r="H3113" s="11">
        <v>21012.9100891694</v>
      </c>
      <c r="I3113" s="10">
        <v>3853874.1747178799</v>
      </c>
      <c r="J3113" s="33">
        <f t="shared" si="192"/>
        <v>5.452412075884038E-3</v>
      </c>
      <c r="K3113" s="33">
        <f t="shared" si="193"/>
        <v>5.4375746559854887E-3</v>
      </c>
      <c r="L3113" s="33">
        <f t="shared" si="194"/>
        <v>0.94937348155629941</v>
      </c>
      <c r="M3113" s="33">
        <f t="shared" si="195"/>
        <v>0.94421119237392415</v>
      </c>
    </row>
    <row r="3114" spans="1:13" ht="27.6">
      <c r="A3114" t="s">
        <v>164</v>
      </c>
      <c r="B3114" t="s">
        <v>242</v>
      </c>
      <c r="C3114" s="14" t="s">
        <v>244</v>
      </c>
      <c r="D3114" t="s">
        <v>465</v>
      </c>
      <c r="E3114" t="s">
        <v>483</v>
      </c>
      <c r="F3114" s="20">
        <v>2050</v>
      </c>
      <c r="G3114" s="20">
        <v>62</v>
      </c>
      <c r="H3114" s="11">
        <v>22758.0642932663</v>
      </c>
      <c r="I3114" s="10">
        <v>3797355.9856085</v>
      </c>
      <c r="J3114" s="33">
        <f t="shared" si="192"/>
        <v>5.9931342701386153E-3</v>
      </c>
      <c r="K3114" s="33">
        <f t="shared" si="193"/>
        <v>5.9752112638179478E-3</v>
      </c>
      <c r="L3114" s="33">
        <f t="shared" si="194"/>
        <v>0.94421119237392415</v>
      </c>
      <c r="M3114" s="33">
        <f t="shared" si="195"/>
        <v>0.93856933102182849</v>
      </c>
    </row>
    <row r="3115" spans="1:13" ht="27.6">
      <c r="A3115" t="s">
        <v>164</v>
      </c>
      <c r="B3115" t="s">
        <v>242</v>
      </c>
      <c r="C3115" s="14" t="s">
        <v>244</v>
      </c>
      <c r="D3115" t="s">
        <v>465</v>
      </c>
      <c r="E3115" t="s">
        <v>483</v>
      </c>
      <c r="F3115" s="20">
        <v>2050</v>
      </c>
      <c r="G3115" s="20">
        <v>63</v>
      </c>
      <c r="H3115" s="11">
        <v>23963.785161602402</v>
      </c>
      <c r="I3115" s="10">
        <v>3636848.7377926498</v>
      </c>
      <c r="J3115" s="33">
        <f t="shared" si="192"/>
        <v>6.5891619061800707E-3</v>
      </c>
      <c r="K3115" s="33">
        <f t="shared" si="193"/>
        <v>6.5675009807608653E-3</v>
      </c>
      <c r="L3115" s="33">
        <f t="shared" si="194"/>
        <v>0.93856933102182849</v>
      </c>
      <c r="M3115" s="33">
        <f t="shared" si="195"/>
        <v>0.93240527601983059</v>
      </c>
    </row>
    <row r="3116" spans="1:13" ht="27.6">
      <c r="A3116" t="s">
        <v>164</v>
      </c>
      <c r="B3116" t="s">
        <v>242</v>
      </c>
      <c r="C3116" s="14" t="s">
        <v>244</v>
      </c>
      <c r="D3116" t="s">
        <v>465</v>
      </c>
      <c r="E3116" t="s">
        <v>483</v>
      </c>
      <c r="F3116" s="20">
        <v>2050</v>
      </c>
      <c r="G3116" s="20">
        <v>64</v>
      </c>
      <c r="H3116" s="11">
        <v>25759.172558710299</v>
      </c>
      <c r="I3116" s="10">
        <v>3559297.3896021298</v>
      </c>
      <c r="J3116" s="33">
        <f t="shared" si="192"/>
        <v>7.2371509708520718E-3</v>
      </c>
      <c r="K3116" s="33">
        <f t="shared" si="193"/>
        <v>7.2110258555568851E-3</v>
      </c>
      <c r="L3116" s="33">
        <f t="shared" si="194"/>
        <v>0.93240527601983059</v>
      </c>
      <c r="M3116" s="33">
        <f t="shared" si="195"/>
        <v>0.92568167746659391</v>
      </c>
    </row>
    <row r="3117" spans="1:13" ht="27.6">
      <c r="A3117" t="s">
        <v>164</v>
      </c>
      <c r="B3117" t="s">
        <v>242</v>
      </c>
      <c r="C3117" s="14" t="s">
        <v>244</v>
      </c>
      <c r="D3117" t="s">
        <v>465</v>
      </c>
      <c r="E3117" t="s">
        <v>483</v>
      </c>
      <c r="F3117" s="20">
        <v>2050</v>
      </c>
      <c r="G3117" s="20">
        <v>65</v>
      </c>
      <c r="H3117" s="11">
        <v>26828.9094496289</v>
      </c>
      <c r="I3117" s="10">
        <v>3557440.2780210502</v>
      </c>
      <c r="J3117" s="33">
        <f t="shared" si="192"/>
        <v>7.5416331274444932E-3</v>
      </c>
      <c r="K3117" s="33">
        <f t="shared" si="193"/>
        <v>7.5132663676890088E-3</v>
      </c>
      <c r="L3117" s="33">
        <f t="shared" si="194"/>
        <v>0.92568167746659391</v>
      </c>
      <c r="M3117" s="33">
        <f t="shared" si="195"/>
        <v>0.91872678445209821</v>
      </c>
    </row>
    <row r="3118" spans="1:13" ht="27.6">
      <c r="A3118" t="s">
        <v>164</v>
      </c>
      <c r="B3118" t="s">
        <v>242</v>
      </c>
      <c r="C3118" s="14" t="s">
        <v>244</v>
      </c>
      <c r="D3118" t="s">
        <v>465</v>
      </c>
      <c r="E3118" t="s">
        <v>483</v>
      </c>
      <c r="F3118" s="20">
        <v>2050</v>
      </c>
      <c r="G3118" s="20">
        <v>66</v>
      </c>
      <c r="H3118" s="11">
        <v>29480.787325493999</v>
      </c>
      <c r="I3118" s="10">
        <v>3571383.6764000198</v>
      </c>
      <c r="J3118" s="33">
        <f t="shared" si="192"/>
        <v>8.2547242180405662E-3</v>
      </c>
      <c r="K3118" s="33">
        <f t="shared" si="193"/>
        <v>8.2207475357386484E-3</v>
      </c>
      <c r="L3118" s="33">
        <f t="shared" si="194"/>
        <v>0.91872678445209821</v>
      </c>
      <c r="M3118" s="33">
        <f t="shared" si="195"/>
        <v>0.91117416350279656</v>
      </c>
    </row>
    <row r="3119" spans="1:13" ht="27.6">
      <c r="A3119" t="s">
        <v>164</v>
      </c>
      <c r="B3119" t="s">
        <v>242</v>
      </c>
      <c r="C3119" s="14" t="s">
        <v>244</v>
      </c>
      <c r="D3119" t="s">
        <v>465</v>
      </c>
      <c r="E3119" t="s">
        <v>483</v>
      </c>
      <c r="F3119" s="20">
        <v>2050</v>
      </c>
      <c r="G3119" s="20">
        <v>67</v>
      </c>
      <c r="H3119" s="11">
        <v>31659.2917682759</v>
      </c>
      <c r="I3119" s="10">
        <v>3488742.5656547998</v>
      </c>
      <c r="J3119" s="33">
        <f t="shared" si="192"/>
        <v>9.0746998875607179E-3</v>
      </c>
      <c r="K3119" s="33">
        <f t="shared" si="193"/>
        <v>9.0336490670087644E-3</v>
      </c>
      <c r="L3119" s="33">
        <f t="shared" si="194"/>
        <v>0.91117416350279656</v>
      </c>
      <c r="M3119" s="33">
        <f t="shared" si="195"/>
        <v>0.902942935870787</v>
      </c>
    </row>
    <row r="3120" spans="1:13" ht="27.6">
      <c r="A3120" t="s">
        <v>164</v>
      </c>
      <c r="B3120" t="s">
        <v>242</v>
      </c>
      <c r="C3120" s="14" t="s">
        <v>244</v>
      </c>
      <c r="D3120" t="s">
        <v>465</v>
      </c>
      <c r="E3120" t="s">
        <v>483</v>
      </c>
      <c r="F3120" s="20">
        <v>2050</v>
      </c>
      <c r="G3120" s="20">
        <v>68</v>
      </c>
      <c r="H3120" s="11">
        <v>33080.295698780799</v>
      </c>
      <c r="I3120" s="10">
        <v>3311279.00225425</v>
      </c>
      <c r="J3120" s="33">
        <f t="shared" si="192"/>
        <v>9.9901867756418058E-3</v>
      </c>
      <c r="K3120" s="33">
        <f t="shared" si="193"/>
        <v>9.940450622016872E-3</v>
      </c>
      <c r="L3120" s="33">
        <f t="shared" si="194"/>
        <v>0.902942935870787</v>
      </c>
      <c r="M3120" s="33">
        <f t="shared" si="195"/>
        <v>0.89396727620226446</v>
      </c>
    </row>
    <row r="3121" spans="1:13" ht="27.6">
      <c r="A3121" t="s">
        <v>164</v>
      </c>
      <c r="B3121" t="s">
        <v>242</v>
      </c>
      <c r="C3121" s="14" t="s">
        <v>244</v>
      </c>
      <c r="D3121" t="s">
        <v>465</v>
      </c>
      <c r="E3121" t="s">
        <v>483</v>
      </c>
      <c r="F3121" s="20">
        <v>2050</v>
      </c>
      <c r="G3121" s="20">
        <v>69</v>
      </c>
      <c r="H3121" s="11">
        <v>35010.3772213181</v>
      </c>
      <c r="I3121" s="10">
        <v>3182671.03493331</v>
      </c>
      <c r="J3121" s="33">
        <f t="shared" si="192"/>
        <v>1.1000312893491272E-2</v>
      </c>
      <c r="K3121" s="33">
        <f t="shared" si="193"/>
        <v>1.0940030695106628E-2</v>
      </c>
      <c r="L3121" s="33">
        <f t="shared" si="194"/>
        <v>0.89396727620226446</v>
      </c>
      <c r="M3121" s="33">
        <f t="shared" si="195"/>
        <v>0.88418724676019078</v>
      </c>
    </row>
    <row r="3122" spans="1:13" ht="55.2">
      <c r="A3122" t="s">
        <v>164</v>
      </c>
      <c r="B3122" t="s">
        <v>247</v>
      </c>
      <c r="C3122" s="14" t="s">
        <v>249</v>
      </c>
      <c r="D3122" t="s">
        <v>465</v>
      </c>
      <c r="E3122" t="s">
        <v>483</v>
      </c>
      <c r="F3122" s="20">
        <v>2025</v>
      </c>
      <c r="G3122" s="20">
        <v>30</v>
      </c>
      <c r="H3122" s="11">
        <v>1282.1480800753</v>
      </c>
      <c r="I3122" s="10">
        <v>4467259.0074498402</v>
      </c>
      <c r="J3122" s="33">
        <f t="shared" si="192"/>
        <v>2.8701001619496906E-4</v>
      </c>
      <c r="K3122" s="33">
        <f t="shared" si="193"/>
        <v>2.8696883276035923E-4</v>
      </c>
      <c r="L3122" s="33">
        <f t="shared" si="194"/>
        <v>1</v>
      </c>
      <c r="M3122" s="33">
        <f t="shared" si="195"/>
        <v>0.99971303116723964</v>
      </c>
    </row>
    <row r="3123" spans="1:13" ht="55.2">
      <c r="A3123" t="s">
        <v>164</v>
      </c>
      <c r="B3123" t="s">
        <v>247</v>
      </c>
      <c r="C3123" s="14" t="s">
        <v>249</v>
      </c>
      <c r="D3123" t="s">
        <v>465</v>
      </c>
      <c r="E3123" t="s">
        <v>483</v>
      </c>
      <c r="F3123" s="20">
        <v>2025</v>
      </c>
      <c r="G3123" s="20">
        <v>31</v>
      </c>
      <c r="H3123" s="11">
        <v>1313.36765451522</v>
      </c>
      <c r="I3123" s="10">
        <v>4410712.3904493405</v>
      </c>
      <c r="J3123" s="33">
        <f t="shared" si="192"/>
        <v>2.9776769334565953E-4</v>
      </c>
      <c r="K3123" s="33">
        <f t="shared" si="193"/>
        <v>2.9772336494604534E-4</v>
      </c>
      <c r="L3123" s="33">
        <f t="shared" si="194"/>
        <v>0.99971303116723964</v>
      </c>
      <c r="M3123" s="33">
        <f t="shared" si="195"/>
        <v>0.99941539323962014</v>
      </c>
    </row>
    <row r="3124" spans="1:13" ht="55.2">
      <c r="A3124" t="s">
        <v>164</v>
      </c>
      <c r="B3124" t="s">
        <v>247</v>
      </c>
      <c r="C3124" s="14" t="s">
        <v>249</v>
      </c>
      <c r="D3124" t="s">
        <v>465</v>
      </c>
      <c r="E3124" t="s">
        <v>483</v>
      </c>
      <c r="F3124" s="20">
        <v>2025</v>
      </c>
      <c r="G3124" s="20">
        <v>32</v>
      </c>
      <c r="H3124" s="11">
        <v>1356.4368689891401</v>
      </c>
      <c r="I3124" s="10">
        <v>4358505.8007635903</v>
      </c>
      <c r="J3124" s="33">
        <f t="shared" si="192"/>
        <v>3.1121602929873321E-4</v>
      </c>
      <c r="K3124" s="33">
        <f t="shared" si="193"/>
        <v>3.1116760661376031E-4</v>
      </c>
      <c r="L3124" s="33">
        <f t="shared" si="194"/>
        <v>0.99941539323962014</v>
      </c>
      <c r="M3124" s="33">
        <f t="shared" si="195"/>
        <v>0.99910440754369279</v>
      </c>
    </row>
    <row r="3125" spans="1:13" ht="55.2">
      <c r="A3125" t="s">
        <v>164</v>
      </c>
      <c r="B3125" t="s">
        <v>247</v>
      </c>
      <c r="C3125" s="14" t="s">
        <v>249</v>
      </c>
      <c r="D3125" t="s">
        <v>465</v>
      </c>
      <c r="E3125" t="s">
        <v>483</v>
      </c>
      <c r="F3125" s="20">
        <v>2025</v>
      </c>
      <c r="G3125" s="20">
        <v>33</v>
      </c>
      <c r="H3125" s="11">
        <v>1439.79321672472</v>
      </c>
      <c r="I3125" s="10">
        <v>4398745.9279128602</v>
      </c>
      <c r="J3125" s="33">
        <f t="shared" si="192"/>
        <v>3.2731902235778382E-4</v>
      </c>
      <c r="K3125" s="33">
        <f t="shared" si="193"/>
        <v>3.2726545933081663E-4</v>
      </c>
      <c r="L3125" s="33">
        <f t="shared" si="194"/>
        <v>0.99910440754369279</v>
      </c>
      <c r="M3125" s="33">
        <f t="shared" si="195"/>
        <v>0.9987774351808385</v>
      </c>
    </row>
    <row r="3126" spans="1:13" ht="55.2">
      <c r="A3126" t="s">
        <v>164</v>
      </c>
      <c r="B3126" t="s">
        <v>247</v>
      </c>
      <c r="C3126" s="14" t="s">
        <v>249</v>
      </c>
      <c r="D3126" t="s">
        <v>465</v>
      </c>
      <c r="E3126" t="s">
        <v>483</v>
      </c>
      <c r="F3126" s="20">
        <v>2025</v>
      </c>
      <c r="G3126" s="20">
        <v>34</v>
      </c>
      <c r="H3126" s="11">
        <v>1531.6088107271</v>
      </c>
      <c r="I3126" s="10">
        <v>4419468.5889959903</v>
      </c>
      <c r="J3126" s="33">
        <f t="shared" si="192"/>
        <v>3.4655949689078999E-4</v>
      </c>
      <c r="K3126" s="33">
        <f t="shared" si="193"/>
        <v>3.4649945208486965E-4</v>
      </c>
      <c r="L3126" s="33">
        <f t="shared" si="194"/>
        <v>0.9987774351808385</v>
      </c>
      <c r="M3126" s="33">
        <f t="shared" si="195"/>
        <v>0.99843135934679361</v>
      </c>
    </row>
    <row r="3127" spans="1:13" ht="55.2">
      <c r="A3127" t="s">
        <v>164</v>
      </c>
      <c r="B3127" t="s">
        <v>247</v>
      </c>
      <c r="C3127" s="14" t="s">
        <v>249</v>
      </c>
      <c r="D3127" t="s">
        <v>465</v>
      </c>
      <c r="E3127" t="s">
        <v>483</v>
      </c>
      <c r="F3127" s="20">
        <v>2025</v>
      </c>
      <c r="G3127" s="20">
        <v>35</v>
      </c>
      <c r="H3127" s="11">
        <v>3012.1871083562</v>
      </c>
      <c r="I3127" s="10">
        <v>6509663.36688188</v>
      </c>
      <c r="J3127" s="33">
        <f t="shared" si="192"/>
        <v>4.6272548034984392E-4</v>
      </c>
      <c r="K3127" s="33">
        <f t="shared" si="193"/>
        <v>4.6261843942563274E-4</v>
      </c>
      <c r="L3127" s="33">
        <f t="shared" si="194"/>
        <v>0.99843135934679361</v>
      </c>
      <c r="M3127" s="33">
        <f t="shared" si="195"/>
        <v>0.99796946658945895</v>
      </c>
    </row>
    <row r="3128" spans="1:13" ht="55.2">
      <c r="A3128" t="s">
        <v>164</v>
      </c>
      <c r="B3128" t="s">
        <v>247</v>
      </c>
      <c r="C3128" s="14" t="s">
        <v>249</v>
      </c>
      <c r="D3128" t="s">
        <v>465</v>
      </c>
      <c r="E3128" t="s">
        <v>483</v>
      </c>
      <c r="F3128" s="20">
        <v>2025</v>
      </c>
      <c r="G3128" s="20">
        <v>36</v>
      </c>
      <c r="H3128" s="11">
        <v>2251.6891726772101</v>
      </c>
      <c r="I3128" s="10">
        <v>4383096.0054953797</v>
      </c>
      <c r="J3128" s="33">
        <f t="shared" si="192"/>
        <v>5.1372116190339366E-4</v>
      </c>
      <c r="K3128" s="33">
        <f t="shared" si="193"/>
        <v>5.1358922978039789E-4</v>
      </c>
      <c r="L3128" s="33">
        <f t="shared" si="194"/>
        <v>0.99796946658945895</v>
      </c>
      <c r="M3128" s="33">
        <f t="shared" si="195"/>
        <v>0.99745692021976895</v>
      </c>
    </row>
    <row r="3129" spans="1:13" ht="55.2">
      <c r="A3129" t="s">
        <v>164</v>
      </c>
      <c r="B3129" t="s">
        <v>247</v>
      </c>
      <c r="C3129" s="14" t="s">
        <v>249</v>
      </c>
      <c r="D3129" t="s">
        <v>465</v>
      </c>
      <c r="E3129" t="s">
        <v>483</v>
      </c>
      <c r="F3129" s="20">
        <v>2025</v>
      </c>
      <c r="G3129" s="20">
        <v>37</v>
      </c>
      <c r="H3129" s="11">
        <v>2403.50499681477</v>
      </c>
      <c r="I3129" s="10">
        <v>4369642.2930548899</v>
      </c>
      <c r="J3129" s="33">
        <f t="shared" si="192"/>
        <v>5.5004616753982381E-4</v>
      </c>
      <c r="K3129" s="33">
        <f t="shared" si="193"/>
        <v>5.4989491987900152E-4</v>
      </c>
      <c r="L3129" s="33">
        <f t="shared" si="194"/>
        <v>0.99745692021976895</v>
      </c>
      <c r="M3129" s="33">
        <f t="shared" si="195"/>
        <v>0.99690842372654198</v>
      </c>
    </row>
    <row r="3130" spans="1:13" ht="55.2">
      <c r="A3130" t="s">
        <v>164</v>
      </c>
      <c r="B3130" t="s">
        <v>247</v>
      </c>
      <c r="C3130" s="14" t="s">
        <v>249</v>
      </c>
      <c r="D3130" t="s">
        <v>465</v>
      </c>
      <c r="E3130" t="s">
        <v>483</v>
      </c>
      <c r="F3130" s="20">
        <v>2025</v>
      </c>
      <c r="G3130" s="20">
        <v>38</v>
      </c>
      <c r="H3130" s="11">
        <v>2500.9101731445098</v>
      </c>
      <c r="I3130" s="10">
        <v>4239505.8530855002</v>
      </c>
      <c r="J3130" s="33">
        <f t="shared" si="192"/>
        <v>5.8990605504751327E-4</v>
      </c>
      <c r="K3130" s="33">
        <f t="shared" si="193"/>
        <v>5.8973209467905185E-4</v>
      </c>
      <c r="L3130" s="33">
        <f t="shared" si="194"/>
        <v>0.99690842372654198</v>
      </c>
      <c r="M3130" s="33">
        <f t="shared" si="195"/>
        <v>0.9963205148336145</v>
      </c>
    </row>
    <row r="3131" spans="1:13" ht="55.2">
      <c r="A3131" t="s">
        <v>164</v>
      </c>
      <c r="B3131" t="s">
        <v>247</v>
      </c>
      <c r="C3131" s="14" t="s">
        <v>249</v>
      </c>
      <c r="D3131" t="s">
        <v>465</v>
      </c>
      <c r="E3131" t="s">
        <v>483</v>
      </c>
      <c r="F3131" s="20">
        <v>2025</v>
      </c>
      <c r="G3131" s="20">
        <v>39</v>
      </c>
      <c r="H3131" s="11">
        <v>2665.2745949989098</v>
      </c>
      <c r="I3131" s="10">
        <v>4208510.7208543802</v>
      </c>
      <c r="J3131" s="33">
        <f t="shared" si="192"/>
        <v>6.3330588224278677E-4</v>
      </c>
      <c r="K3131" s="33">
        <f t="shared" si="193"/>
        <v>6.3310538639982372E-4</v>
      </c>
      <c r="L3131" s="33">
        <f t="shared" si="194"/>
        <v>0.9963205148336145</v>
      </c>
      <c r="M3131" s="33">
        <f t="shared" si="195"/>
        <v>0.99568973894909274</v>
      </c>
    </row>
    <row r="3132" spans="1:13" ht="55.2">
      <c r="A3132" t="s">
        <v>164</v>
      </c>
      <c r="B3132" t="s">
        <v>247</v>
      </c>
      <c r="C3132" s="14" t="s">
        <v>249</v>
      </c>
      <c r="D3132" t="s">
        <v>465</v>
      </c>
      <c r="E3132" t="s">
        <v>483</v>
      </c>
      <c r="F3132" s="20">
        <v>2025</v>
      </c>
      <c r="G3132" s="20">
        <v>40</v>
      </c>
      <c r="H3132" s="11">
        <v>3652.5350190210102</v>
      </c>
      <c r="I3132" s="10">
        <v>4272859.9416291798</v>
      </c>
      <c r="J3132" s="33">
        <f t="shared" si="192"/>
        <v>8.5482207910338181E-4</v>
      </c>
      <c r="K3132" s="33">
        <f t="shared" si="193"/>
        <v>8.5445682279372548E-4</v>
      </c>
      <c r="L3132" s="33">
        <f t="shared" si="194"/>
        <v>0.99568973894909274</v>
      </c>
      <c r="M3132" s="33">
        <f t="shared" si="195"/>
        <v>0.99483896505826197</v>
      </c>
    </row>
    <row r="3133" spans="1:13" ht="55.2">
      <c r="A3133" t="s">
        <v>164</v>
      </c>
      <c r="B3133" t="s">
        <v>247</v>
      </c>
      <c r="C3133" s="14" t="s">
        <v>249</v>
      </c>
      <c r="D3133" t="s">
        <v>465</v>
      </c>
      <c r="E3133" t="s">
        <v>483</v>
      </c>
      <c r="F3133" s="20">
        <v>2025</v>
      </c>
      <c r="G3133" s="20">
        <v>41</v>
      </c>
      <c r="H3133" s="11">
        <v>4021.8388391552699</v>
      </c>
      <c r="I3133" s="10">
        <v>4362484.6630329899</v>
      </c>
      <c r="J3133" s="33">
        <f t="shared" si="192"/>
        <v>9.2191472287242655E-4</v>
      </c>
      <c r="K3133" s="33">
        <f t="shared" si="193"/>
        <v>9.2148989005758075E-4</v>
      </c>
      <c r="L3133" s="33">
        <f t="shared" si="194"/>
        <v>0.99483896505826197</v>
      </c>
      <c r="M3133" s="33">
        <f t="shared" si="195"/>
        <v>0.99392223100972543</v>
      </c>
    </row>
    <row r="3134" spans="1:13" ht="55.2">
      <c r="A3134" t="s">
        <v>164</v>
      </c>
      <c r="B3134" t="s">
        <v>247</v>
      </c>
      <c r="C3134" s="14" t="s">
        <v>249</v>
      </c>
      <c r="D3134" t="s">
        <v>465</v>
      </c>
      <c r="E3134" t="s">
        <v>483</v>
      </c>
      <c r="F3134" s="20">
        <v>2025</v>
      </c>
      <c r="G3134" s="20">
        <v>42</v>
      </c>
      <c r="H3134" s="11">
        <v>4332.7903019369596</v>
      </c>
      <c r="I3134" s="10">
        <v>4343004.7687664302</v>
      </c>
      <c r="J3134" s="33">
        <f t="shared" si="192"/>
        <v>9.9764806456052496E-4</v>
      </c>
      <c r="K3134" s="33">
        <f t="shared" si="193"/>
        <v>9.9715057918237093E-4</v>
      </c>
      <c r="L3134" s="33">
        <f t="shared" si="194"/>
        <v>0.99392223100972543</v>
      </c>
      <c r="M3134" s="33">
        <f t="shared" si="195"/>
        <v>0.99293114088141188</v>
      </c>
    </row>
    <row r="3135" spans="1:13" ht="55.2">
      <c r="A3135" t="s">
        <v>164</v>
      </c>
      <c r="B3135" t="s">
        <v>247</v>
      </c>
      <c r="C3135" s="14" t="s">
        <v>249</v>
      </c>
      <c r="D3135" t="s">
        <v>465</v>
      </c>
      <c r="E3135" t="s">
        <v>483</v>
      </c>
      <c r="F3135" s="20">
        <v>2025</v>
      </c>
      <c r="G3135" s="20">
        <v>43</v>
      </c>
      <c r="H3135" s="11">
        <v>4564.2155935422697</v>
      </c>
      <c r="I3135" s="10">
        <v>4209764.8222979801</v>
      </c>
      <c r="J3135" s="33">
        <f t="shared" si="192"/>
        <v>1.0841972856457111E-3</v>
      </c>
      <c r="K3135" s="33">
        <f t="shared" si="193"/>
        <v>1.0836097561204294E-3</v>
      </c>
      <c r="L3135" s="33">
        <f t="shared" si="194"/>
        <v>0.99293114088141188</v>
      </c>
      <c r="M3135" s="33">
        <f t="shared" si="195"/>
        <v>0.99185519100999697</v>
      </c>
    </row>
    <row r="3136" spans="1:13" ht="55.2">
      <c r="A3136" t="s">
        <v>164</v>
      </c>
      <c r="B3136" t="s">
        <v>247</v>
      </c>
      <c r="C3136" s="14" t="s">
        <v>249</v>
      </c>
      <c r="D3136" t="s">
        <v>465</v>
      </c>
      <c r="E3136" t="s">
        <v>483</v>
      </c>
      <c r="F3136" s="20">
        <v>2025</v>
      </c>
      <c r="G3136" s="20">
        <v>44</v>
      </c>
      <c r="H3136" s="11">
        <v>4892.6642723377199</v>
      </c>
      <c r="I3136" s="10">
        <v>4140245.42433907</v>
      </c>
      <c r="J3136" s="33">
        <f t="shared" si="192"/>
        <v>1.1817329097389832E-3</v>
      </c>
      <c r="K3136" s="33">
        <f t="shared" si="193"/>
        <v>1.1810349383696295E-3</v>
      </c>
      <c r="L3136" s="33">
        <f t="shared" si="194"/>
        <v>0.99185519100999697</v>
      </c>
      <c r="M3136" s="33">
        <f t="shared" si="195"/>
        <v>0.99068377537561092</v>
      </c>
    </row>
    <row r="3137" spans="1:13" ht="55.2">
      <c r="A3137" t="s">
        <v>164</v>
      </c>
      <c r="B3137" t="s">
        <v>247</v>
      </c>
      <c r="C3137" s="14" t="s">
        <v>249</v>
      </c>
      <c r="D3137" t="s">
        <v>465</v>
      </c>
      <c r="E3137" t="s">
        <v>483</v>
      </c>
      <c r="F3137" s="20">
        <v>2025</v>
      </c>
      <c r="G3137" s="20">
        <v>45</v>
      </c>
      <c r="H3137" s="11">
        <v>6261.7852997912096</v>
      </c>
      <c r="I3137" s="10">
        <v>4087263.42645959</v>
      </c>
      <c r="J3137" s="33">
        <f t="shared" si="192"/>
        <v>1.5320239109753693E-3</v>
      </c>
      <c r="K3137" s="33">
        <f t="shared" si="193"/>
        <v>1.5308509614154753E-3</v>
      </c>
      <c r="L3137" s="33">
        <f t="shared" si="194"/>
        <v>0.99068377537561092</v>
      </c>
      <c r="M3137" s="33">
        <f t="shared" si="195"/>
        <v>0.98916718616561849</v>
      </c>
    </row>
    <row r="3138" spans="1:13" ht="55.2">
      <c r="A3138" t="s">
        <v>164</v>
      </c>
      <c r="B3138" t="s">
        <v>247</v>
      </c>
      <c r="C3138" s="14" t="s">
        <v>249</v>
      </c>
      <c r="D3138" t="s">
        <v>465</v>
      </c>
      <c r="E3138" t="s">
        <v>483</v>
      </c>
      <c r="F3138" s="20">
        <v>2025</v>
      </c>
      <c r="G3138" s="20">
        <v>46</v>
      </c>
      <c r="H3138" s="11">
        <v>6751.1924073984401</v>
      </c>
      <c r="I3138" s="10">
        <v>4028051.8565676999</v>
      </c>
      <c r="J3138" s="33">
        <f t="shared" ref="J3138:J3201" si="196">IF(I3138&gt;0,H3138/I3138,0)</f>
        <v>1.6760440649220257E-3</v>
      </c>
      <c r="K3138" s="33">
        <f t="shared" ref="K3138:K3201" si="197">1-EXP(-J3138)</f>
        <v>1.6746402874421307E-3</v>
      </c>
      <c r="L3138" s="33">
        <f t="shared" ref="L3138:L3201" si="198">IF(G3138=30,1,M3137)</f>
        <v>0.98916718616561849</v>
      </c>
      <c r="M3138" s="33">
        <f t="shared" ref="M3138:M3201" si="199">L3138*(1-K3138)</f>
        <v>0.98751068694464983</v>
      </c>
    </row>
    <row r="3139" spans="1:13" ht="55.2">
      <c r="A3139" t="s">
        <v>164</v>
      </c>
      <c r="B3139" t="s">
        <v>247</v>
      </c>
      <c r="C3139" s="14" t="s">
        <v>249</v>
      </c>
      <c r="D3139" t="s">
        <v>465</v>
      </c>
      <c r="E3139" t="s">
        <v>483</v>
      </c>
      <c r="F3139" s="20">
        <v>2025</v>
      </c>
      <c r="G3139" s="20">
        <v>47</v>
      </c>
      <c r="H3139" s="11">
        <v>7243.1478125957301</v>
      </c>
      <c r="I3139" s="10">
        <v>3950277.1288906098</v>
      </c>
      <c r="J3139" s="33">
        <f t="shared" si="196"/>
        <v>1.8335796644803717E-3</v>
      </c>
      <c r="K3139" s="33">
        <f t="shared" si="197"/>
        <v>1.831899684236804E-3</v>
      </c>
      <c r="L3139" s="33">
        <f t="shared" si="198"/>
        <v>0.98751068694464983</v>
      </c>
      <c r="M3139" s="33">
        <f t="shared" si="199"/>
        <v>0.98570166642905543</v>
      </c>
    </row>
    <row r="3140" spans="1:13" ht="55.2">
      <c r="A3140" t="s">
        <v>164</v>
      </c>
      <c r="B3140" t="s">
        <v>247</v>
      </c>
      <c r="C3140" s="14" t="s">
        <v>249</v>
      </c>
      <c r="D3140" t="s">
        <v>465</v>
      </c>
      <c r="E3140" t="s">
        <v>483</v>
      </c>
      <c r="F3140" s="20">
        <v>2025</v>
      </c>
      <c r="G3140" s="20">
        <v>48</v>
      </c>
      <c r="H3140" s="11">
        <v>7803.6606172684997</v>
      </c>
      <c r="I3140" s="10">
        <v>3890339.9285664302</v>
      </c>
      <c r="J3140" s="33">
        <f t="shared" si="196"/>
        <v>2.0059071342241569E-3</v>
      </c>
      <c r="K3140" s="33">
        <f t="shared" si="197"/>
        <v>2.003896647016834E-3</v>
      </c>
      <c r="L3140" s="33">
        <f t="shared" si="198"/>
        <v>0.98570166642905543</v>
      </c>
      <c r="M3140" s="33">
        <f t="shared" si="199"/>
        <v>0.98372642216473938</v>
      </c>
    </row>
    <row r="3141" spans="1:13" ht="55.2">
      <c r="A3141" t="s">
        <v>164</v>
      </c>
      <c r="B3141" t="s">
        <v>247</v>
      </c>
      <c r="C3141" s="14" t="s">
        <v>249</v>
      </c>
      <c r="D3141" t="s">
        <v>465</v>
      </c>
      <c r="E3141" t="s">
        <v>483</v>
      </c>
      <c r="F3141" s="20">
        <v>2025</v>
      </c>
      <c r="G3141" s="20">
        <v>49</v>
      </c>
      <c r="H3141" s="11">
        <v>8362.3342994276609</v>
      </c>
      <c r="I3141" s="10">
        <v>3818493.2699654298</v>
      </c>
      <c r="J3141" s="33">
        <f t="shared" si="196"/>
        <v>2.1899565373604464E-3</v>
      </c>
      <c r="K3141" s="33">
        <f t="shared" si="197"/>
        <v>2.1875603320570258E-3</v>
      </c>
      <c r="L3141" s="33">
        <f t="shared" si="198"/>
        <v>0.98372642216473938</v>
      </c>
      <c r="M3141" s="33">
        <f t="shared" si="199"/>
        <v>0.98157446126601544</v>
      </c>
    </row>
    <row r="3142" spans="1:13" ht="55.2">
      <c r="A3142" t="s">
        <v>164</v>
      </c>
      <c r="B3142" t="s">
        <v>247</v>
      </c>
      <c r="C3142" s="14" t="s">
        <v>249</v>
      </c>
      <c r="D3142" t="s">
        <v>465</v>
      </c>
      <c r="E3142" t="s">
        <v>483</v>
      </c>
      <c r="F3142" s="20">
        <v>2025</v>
      </c>
      <c r="G3142" s="20">
        <v>50</v>
      </c>
      <c r="H3142" s="11">
        <v>9604.0293998705201</v>
      </c>
      <c r="I3142" s="10">
        <v>3746208.3894556002</v>
      </c>
      <c r="J3142" s="33">
        <f t="shared" si="196"/>
        <v>2.5636666200692E-3</v>
      </c>
      <c r="K3142" s="33">
        <f t="shared" si="197"/>
        <v>2.5603832332354859E-3</v>
      </c>
      <c r="L3142" s="33">
        <f t="shared" si="198"/>
        <v>0.98157446126601544</v>
      </c>
      <c r="M3142" s="33">
        <f t="shared" si="199"/>
        <v>0.97906125447321779</v>
      </c>
    </row>
    <row r="3143" spans="1:13" ht="55.2">
      <c r="A3143" t="s">
        <v>164</v>
      </c>
      <c r="B3143" t="s">
        <v>247</v>
      </c>
      <c r="C3143" s="14" t="s">
        <v>249</v>
      </c>
      <c r="D3143" t="s">
        <v>465</v>
      </c>
      <c r="E3143" t="s">
        <v>483</v>
      </c>
      <c r="F3143" s="20">
        <v>2025</v>
      </c>
      <c r="G3143" s="20">
        <v>51</v>
      </c>
      <c r="H3143" s="11">
        <v>10185.5381864102</v>
      </c>
      <c r="I3143" s="10">
        <v>3645044.2152322298</v>
      </c>
      <c r="J3143" s="33">
        <f t="shared" si="196"/>
        <v>2.794352437165503E-3</v>
      </c>
      <c r="K3143" s="33">
        <f t="shared" si="197"/>
        <v>2.7904518684277457E-3</v>
      </c>
      <c r="L3143" s="33">
        <f t="shared" si="198"/>
        <v>0.97906125447321779</v>
      </c>
      <c r="M3143" s="33">
        <f t="shared" si="199"/>
        <v>0.97632923116636783</v>
      </c>
    </row>
    <row r="3144" spans="1:13" ht="55.2">
      <c r="A3144" t="s">
        <v>164</v>
      </c>
      <c r="B3144" t="s">
        <v>247</v>
      </c>
      <c r="C3144" s="14" t="s">
        <v>249</v>
      </c>
      <c r="D3144" t="s">
        <v>465</v>
      </c>
      <c r="E3144" t="s">
        <v>483</v>
      </c>
      <c r="F3144" s="20">
        <v>2025</v>
      </c>
      <c r="G3144" s="20">
        <v>52</v>
      </c>
      <c r="H3144" s="11">
        <v>10985.979688392999</v>
      </c>
      <c r="I3144" s="10">
        <v>3606935.9642908699</v>
      </c>
      <c r="J3144" s="33">
        <f t="shared" si="196"/>
        <v>3.0457928272516095E-3</v>
      </c>
      <c r="K3144" s="33">
        <f t="shared" si="197"/>
        <v>3.0411591059238408E-3</v>
      </c>
      <c r="L3144" s="33">
        <f t="shared" si="198"/>
        <v>0.97632923116636783</v>
      </c>
      <c r="M3144" s="33">
        <f t="shared" si="199"/>
        <v>0.9733600586346266</v>
      </c>
    </row>
    <row r="3145" spans="1:13" ht="55.2">
      <c r="A3145" t="s">
        <v>164</v>
      </c>
      <c r="B3145" t="s">
        <v>247</v>
      </c>
      <c r="C3145" s="14" t="s">
        <v>249</v>
      </c>
      <c r="D3145" t="s">
        <v>465</v>
      </c>
      <c r="E3145" t="s">
        <v>483</v>
      </c>
      <c r="F3145" s="20">
        <v>2025</v>
      </c>
      <c r="G3145" s="20">
        <v>53</v>
      </c>
      <c r="H3145" s="11">
        <v>11306.6065604582</v>
      </c>
      <c r="I3145" s="10">
        <v>3400438.0937404898</v>
      </c>
      <c r="J3145" s="33">
        <f t="shared" si="196"/>
        <v>3.3250440821938052E-3</v>
      </c>
      <c r="K3145" s="33">
        <f t="shared" si="197"/>
        <v>3.3195222449323714E-3</v>
      </c>
      <c r="L3145" s="33">
        <f t="shared" si="198"/>
        <v>0.9733600586346266</v>
      </c>
      <c r="M3145" s="33">
        <f t="shared" si="199"/>
        <v>0.97012896826766026</v>
      </c>
    </row>
    <row r="3146" spans="1:13" ht="55.2">
      <c r="A3146" t="s">
        <v>164</v>
      </c>
      <c r="B3146" t="s">
        <v>247</v>
      </c>
      <c r="C3146" s="14" t="s">
        <v>249</v>
      </c>
      <c r="D3146" t="s">
        <v>465</v>
      </c>
      <c r="E3146" t="s">
        <v>483</v>
      </c>
      <c r="F3146" s="20">
        <v>2025</v>
      </c>
      <c r="G3146" s="20">
        <v>54</v>
      </c>
      <c r="H3146" s="11">
        <v>12043.5145209124</v>
      </c>
      <c r="I3146" s="10">
        <v>3319306.0235897298</v>
      </c>
      <c r="J3146" s="33">
        <f t="shared" si="196"/>
        <v>3.6283230396116656E-3</v>
      </c>
      <c r="K3146" s="33">
        <f t="shared" si="197"/>
        <v>3.6217486293368406E-3</v>
      </c>
      <c r="L3146" s="33">
        <f t="shared" si="198"/>
        <v>0.97012896826766026</v>
      </c>
      <c r="M3146" s="33">
        <f t="shared" si="199"/>
        <v>0.96661540500655685</v>
      </c>
    </row>
    <row r="3147" spans="1:13" ht="55.2">
      <c r="A3147" t="s">
        <v>164</v>
      </c>
      <c r="B3147" t="s">
        <v>247</v>
      </c>
      <c r="C3147" s="14" t="s">
        <v>249</v>
      </c>
      <c r="D3147" t="s">
        <v>465</v>
      </c>
      <c r="E3147" t="s">
        <v>483</v>
      </c>
      <c r="F3147" s="20">
        <v>2025</v>
      </c>
      <c r="G3147" s="20">
        <v>55</v>
      </c>
      <c r="H3147" s="11">
        <v>13106.247288647701</v>
      </c>
      <c r="I3147" s="10">
        <v>3243129.6175784101</v>
      </c>
      <c r="J3147" s="33">
        <f t="shared" si="196"/>
        <v>4.0412344969529505E-3</v>
      </c>
      <c r="K3147" s="33">
        <f t="shared" si="197"/>
        <v>4.0330796976737471E-3</v>
      </c>
      <c r="L3147" s="33">
        <f t="shared" si="198"/>
        <v>0.96661540500655685</v>
      </c>
      <c r="M3147" s="33">
        <f t="shared" si="199"/>
        <v>0.96271696804116624</v>
      </c>
    </row>
    <row r="3148" spans="1:13" ht="55.2">
      <c r="A3148" t="s">
        <v>164</v>
      </c>
      <c r="B3148" t="s">
        <v>247</v>
      </c>
      <c r="C3148" s="14" t="s">
        <v>249</v>
      </c>
      <c r="D3148" t="s">
        <v>465</v>
      </c>
      <c r="E3148" t="s">
        <v>483</v>
      </c>
      <c r="F3148" s="20">
        <v>2025</v>
      </c>
      <c r="G3148" s="20">
        <v>56</v>
      </c>
      <c r="H3148" s="11">
        <v>13932.794857430499</v>
      </c>
      <c r="I3148" s="10">
        <v>3157182.6324039102</v>
      </c>
      <c r="J3148" s="33">
        <f t="shared" si="196"/>
        <v>4.4130468457638542E-3</v>
      </c>
      <c r="K3148" s="33">
        <f t="shared" si="197"/>
        <v>4.4033236627448735E-3</v>
      </c>
      <c r="L3148" s="33">
        <f t="shared" si="198"/>
        <v>0.96271696804116624</v>
      </c>
      <c r="M3148" s="33">
        <f t="shared" si="199"/>
        <v>0.95847781363526463</v>
      </c>
    </row>
    <row r="3149" spans="1:13" ht="55.2">
      <c r="A3149" t="s">
        <v>164</v>
      </c>
      <c r="B3149" t="s">
        <v>247</v>
      </c>
      <c r="C3149" s="14" t="s">
        <v>249</v>
      </c>
      <c r="D3149" t="s">
        <v>465</v>
      </c>
      <c r="E3149" t="s">
        <v>483</v>
      </c>
      <c r="F3149" s="20">
        <v>2025</v>
      </c>
      <c r="G3149" s="20">
        <v>57</v>
      </c>
      <c r="H3149" s="11">
        <v>14707.3999524268</v>
      </c>
      <c r="I3149" s="10">
        <v>3051443.9184786002</v>
      </c>
      <c r="J3149" s="33">
        <f t="shared" si="196"/>
        <v>4.819816567285847E-3</v>
      </c>
      <c r="K3149" s="33">
        <f t="shared" si="197"/>
        <v>4.808219890181098E-3</v>
      </c>
      <c r="L3149" s="33">
        <f t="shared" si="198"/>
        <v>0.95847781363526463</v>
      </c>
      <c r="M3149" s="33">
        <f t="shared" si="199"/>
        <v>0.95386924154744623</v>
      </c>
    </row>
    <row r="3150" spans="1:13" ht="55.2">
      <c r="A3150" t="s">
        <v>164</v>
      </c>
      <c r="B3150" t="s">
        <v>247</v>
      </c>
      <c r="C3150" s="14" t="s">
        <v>249</v>
      </c>
      <c r="D3150" t="s">
        <v>465</v>
      </c>
      <c r="E3150" t="s">
        <v>483</v>
      </c>
      <c r="F3150" s="20">
        <v>2025</v>
      </c>
      <c r="G3150" s="20">
        <v>58</v>
      </c>
      <c r="H3150" s="11">
        <v>15352.890838535601</v>
      </c>
      <c r="I3150" s="10">
        <v>2913456.2078040801</v>
      </c>
      <c r="J3150" s="33">
        <f t="shared" si="196"/>
        <v>5.2696487413851764E-3</v>
      </c>
      <c r="K3150" s="33">
        <f t="shared" si="197"/>
        <v>5.25578849934627E-3</v>
      </c>
      <c r="L3150" s="33">
        <f t="shared" si="198"/>
        <v>0.95386924154744623</v>
      </c>
      <c r="M3150" s="33">
        <f t="shared" si="199"/>
        <v>0.94885590655784102</v>
      </c>
    </row>
    <row r="3151" spans="1:13" ht="55.2">
      <c r="A3151" t="s">
        <v>164</v>
      </c>
      <c r="B3151" t="s">
        <v>247</v>
      </c>
      <c r="C3151" s="14" t="s">
        <v>249</v>
      </c>
      <c r="D3151" t="s">
        <v>465</v>
      </c>
      <c r="E3151" t="s">
        <v>483</v>
      </c>
      <c r="F3151" s="20">
        <v>2025</v>
      </c>
      <c r="G3151" s="20">
        <v>59</v>
      </c>
      <c r="H3151" s="11">
        <v>16194.4851724811</v>
      </c>
      <c r="I3151" s="10">
        <v>2813535.5861543701</v>
      </c>
      <c r="J3151" s="33">
        <f t="shared" si="196"/>
        <v>5.7559197943596076E-3</v>
      </c>
      <c r="K3151" s="33">
        <f t="shared" si="197"/>
        <v>5.739386225195986E-3</v>
      </c>
      <c r="L3151" s="33">
        <f t="shared" si="198"/>
        <v>0.94885590655784102</v>
      </c>
      <c r="M3151" s="33">
        <f t="shared" si="199"/>
        <v>0.94341005603804706</v>
      </c>
    </row>
    <row r="3152" spans="1:13" ht="55.2">
      <c r="A3152" t="s">
        <v>164</v>
      </c>
      <c r="B3152" t="s">
        <v>247</v>
      </c>
      <c r="C3152" s="14" t="s">
        <v>249</v>
      </c>
      <c r="D3152" t="s">
        <v>465</v>
      </c>
      <c r="E3152" t="s">
        <v>483</v>
      </c>
      <c r="F3152" s="20">
        <v>2025</v>
      </c>
      <c r="G3152" s="20">
        <v>60</v>
      </c>
      <c r="H3152" s="11">
        <v>17423.280140533399</v>
      </c>
      <c r="I3152" s="10">
        <v>2691047.1715373602</v>
      </c>
      <c r="J3152" s="33">
        <f t="shared" si="196"/>
        <v>6.4745353871220723E-3</v>
      </c>
      <c r="K3152" s="33">
        <f t="shared" si="197"/>
        <v>6.4536207447564164E-3</v>
      </c>
      <c r="L3152" s="33">
        <f t="shared" si="198"/>
        <v>0.94341005603804706</v>
      </c>
      <c r="M3152" s="33">
        <f t="shared" si="199"/>
        <v>0.93732164532958806</v>
      </c>
    </row>
    <row r="3153" spans="1:13" ht="55.2">
      <c r="A3153" t="s">
        <v>164</v>
      </c>
      <c r="B3153" t="s">
        <v>247</v>
      </c>
      <c r="C3153" s="14" t="s">
        <v>249</v>
      </c>
      <c r="D3153" t="s">
        <v>465</v>
      </c>
      <c r="E3153" t="s">
        <v>483</v>
      </c>
      <c r="F3153" s="20">
        <v>2025</v>
      </c>
      <c r="G3153" s="20">
        <v>61</v>
      </c>
      <c r="H3153" s="11">
        <v>18165.5911945509</v>
      </c>
      <c r="I3153" s="10">
        <v>2568096.9497317299</v>
      </c>
      <c r="J3153" s="33">
        <f t="shared" si="196"/>
        <v>7.0735612985516469E-3</v>
      </c>
      <c r="K3153" s="33">
        <f t="shared" si="197"/>
        <v>7.0486025475874348E-3</v>
      </c>
      <c r="L3153" s="33">
        <f t="shared" si="198"/>
        <v>0.93732164532958806</v>
      </c>
      <c r="M3153" s="33">
        <f t="shared" si="199"/>
        <v>0.93071483759240903</v>
      </c>
    </row>
    <row r="3154" spans="1:13" ht="55.2">
      <c r="A3154" t="s">
        <v>164</v>
      </c>
      <c r="B3154" t="s">
        <v>247</v>
      </c>
      <c r="C3154" s="14" t="s">
        <v>249</v>
      </c>
      <c r="D3154" t="s">
        <v>465</v>
      </c>
      <c r="E3154" t="s">
        <v>483</v>
      </c>
      <c r="F3154" s="20">
        <v>2025</v>
      </c>
      <c r="G3154" s="20">
        <v>62</v>
      </c>
      <c r="H3154" s="11">
        <v>18949.271040801199</v>
      </c>
      <c r="I3154" s="10">
        <v>2450910.0658219899</v>
      </c>
      <c r="J3154" s="33">
        <f t="shared" si="196"/>
        <v>7.731524426395452E-3</v>
      </c>
      <c r="K3154" s="33">
        <f t="shared" si="197"/>
        <v>7.7017130699692515E-3</v>
      </c>
      <c r="L3154" s="33">
        <f t="shared" si="198"/>
        <v>0.93071483759240903</v>
      </c>
      <c r="M3154" s="33">
        <f t="shared" si="199"/>
        <v>0.9235467389633093</v>
      </c>
    </row>
    <row r="3155" spans="1:13" ht="55.2">
      <c r="A3155" t="s">
        <v>164</v>
      </c>
      <c r="B3155" t="s">
        <v>247</v>
      </c>
      <c r="C3155" s="14" t="s">
        <v>249</v>
      </c>
      <c r="D3155" t="s">
        <v>465</v>
      </c>
      <c r="E3155" t="s">
        <v>483</v>
      </c>
      <c r="F3155" s="20">
        <v>2025</v>
      </c>
      <c r="G3155" s="20">
        <v>63</v>
      </c>
      <c r="H3155" s="11">
        <v>19595.287486015299</v>
      </c>
      <c r="I3155" s="10">
        <v>2307352.6622382002</v>
      </c>
      <c r="J3155" s="33">
        <f t="shared" si="196"/>
        <v>8.4925411735747806E-3</v>
      </c>
      <c r="K3155" s="33">
        <f t="shared" si="197"/>
        <v>8.4565814143627849E-3</v>
      </c>
      <c r="L3155" s="33">
        <f t="shared" si="198"/>
        <v>0.9235467389633093</v>
      </c>
      <c r="M3155" s="33">
        <f t="shared" si="199"/>
        <v>0.91573669077529685</v>
      </c>
    </row>
    <row r="3156" spans="1:13" ht="55.2">
      <c r="A3156" t="s">
        <v>164</v>
      </c>
      <c r="B3156" t="s">
        <v>247</v>
      </c>
      <c r="C3156" s="14" t="s">
        <v>249</v>
      </c>
      <c r="D3156" t="s">
        <v>465</v>
      </c>
      <c r="E3156" t="s">
        <v>483</v>
      </c>
      <c r="F3156" s="20">
        <v>2025</v>
      </c>
      <c r="G3156" s="20">
        <v>64</v>
      </c>
      <c r="H3156" s="11">
        <v>20344.106566890299</v>
      </c>
      <c r="I3156" s="10">
        <v>2189442.45160812</v>
      </c>
      <c r="J3156" s="33">
        <f t="shared" si="196"/>
        <v>9.2919119897158248E-3</v>
      </c>
      <c r="K3156" s="33">
        <f t="shared" si="197"/>
        <v>9.2488755755124608E-3</v>
      </c>
      <c r="L3156" s="33">
        <f t="shared" si="198"/>
        <v>0.91573669077529685</v>
      </c>
      <c r="M3156" s="33">
        <f t="shared" si="199"/>
        <v>0.90726715606238462</v>
      </c>
    </row>
    <row r="3157" spans="1:13" ht="55.2">
      <c r="A3157" t="s">
        <v>164</v>
      </c>
      <c r="B3157" t="s">
        <v>247</v>
      </c>
      <c r="C3157" s="14" t="s">
        <v>249</v>
      </c>
      <c r="D3157" t="s">
        <v>465</v>
      </c>
      <c r="E3157" t="s">
        <v>483</v>
      </c>
      <c r="F3157" s="20">
        <v>2025</v>
      </c>
      <c r="G3157" s="20">
        <v>65</v>
      </c>
      <c r="H3157" s="11">
        <v>20543.207513478101</v>
      </c>
      <c r="I3157" s="10">
        <v>2067379.2956157301</v>
      </c>
      <c r="J3157" s="33">
        <f t="shared" si="196"/>
        <v>9.9368352759669539E-3</v>
      </c>
      <c r="K3157" s="33">
        <f t="shared" si="197"/>
        <v>9.8876280512208981E-3</v>
      </c>
      <c r="L3157" s="33">
        <f t="shared" si="198"/>
        <v>0.90726715606238462</v>
      </c>
      <c r="M3157" s="33">
        <f t="shared" si="199"/>
        <v>0.89829643588015073</v>
      </c>
    </row>
    <row r="3158" spans="1:13" ht="55.2">
      <c r="A3158" t="s">
        <v>164</v>
      </c>
      <c r="B3158" t="s">
        <v>247</v>
      </c>
      <c r="C3158" s="14" t="s">
        <v>249</v>
      </c>
      <c r="D3158" t="s">
        <v>465</v>
      </c>
      <c r="E3158" t="s">
        <v>483</v>
      </c>
      <c r="F3158" s="20">
        <v>2025</v>
      </c>
      <c r="G3158" s="20">
        <v>66</v>
      </c>
      <c r="H3158" s="11">
        <v>21106.299952153498</v>
      </c>
      <c r="I3158" s="10">
        <v>1938977.04767675</v>
      </c>
      <c r="J3158" s="33">
        <f t="shared" si="196"/>
        <v>1.0885275809449481E-2</v>
      </c>
      <c r="K3158" s="33">
        <f t="shared" si="197"/>
        <v>1.0826245575666582E-2</v>
      </c>
      <c r="L3158" s="33">
        <f t="shared" si="198"/>
        <v>0.89829643588015073</v>
      </c>
      <c r="M3158" s="33">
        <f t="shared" si="199"/>
        <v>0.88857125806556614</v>
      </c>
    </row>
    <row r="3159" spans="1:13" ht="55.2">
      <c r="A3159" t="s">
        <v>164</v>
      </c>
      <c r="B3159" t="s">
        <v>247</v>
      </c>
      <c r="C3159" s="14" t="s">
        <v>249</v>
      </c>
      <c r="D3159" t="s">
        <v>465</v>
      </c>
      <c r="E3159" t="s">
        <v>483</v>
      </c>
      <c r="F3159" s="20">
        <v>2025</v>
      </c>
      <c r="G3159" s="20">
        <v>67</v>
      </c>
      <c r="H3159" s="11">
        <v>21627.4436556859</v>
      </c>
      <c r="I3159" s="10">
        <v>1812804.58670767</v>
      </c>
      <c r="J3159" s="33">
        <f t="shared" si="196"/>
        <v>1.1930377832375546E-2</v>
      </c>
      <c r="K3159" s="33">
        <f t="shared" si="197"/>
        <v>1.1859493048882563E-2</v>
      </c>
      <c r="L3159" s="33">
        <f t="shared" si="198"/>
        <v>0.88857125806556614</v>
      </c>
      <c r="M3159" s="33">
        <f t="shared" si="199"/>
        <v>0.8780332534071007</v>
      </c>
    </row>
    <row r="3160" spans="1:13" ht="55.2">
      <c r="A3160" t="s">
        <v>164</v>
      </c>
      <c r="B3160" t="s">
        <v>247</v>
      </c>
      <c r="C3160" s="14" t="s">
        <v>249</v>
      </c>
      <c r="D3160" t="s">
        <v>465</v>
      </c>
      <c r="E3160" t="s">
        <v>483</v>
      </c>
      <c r="F3160" s="20">
        <v>2025</v>
      </c>
      <c r="G3160" s="20">
        <v>68</v>
      </c>
      <c r="H3160" s="11">
        <v>22420.0473056095</v>
      </c>
      <c r="I3160" s="10">
        <v>1708817.0374286999</v>
      </c>
      <c r="J3160" s="33">
        <f t="shared" si="196"/>
        <v>1.3120215221721753E-2</v>
      </c>
      <c r="K3160" s="33">
        <f t="shared" si="197"/>
        <v>1.3034520385626025E-2</v>
      </c>
      <c r="L3160" s="33">
        <f t="shared" si="198"/>
        <v>0.8780332534071007</v>
      </c>
      <c r="M3160" s="33">
        <f t="shared" si="199"/>
        <v>0.8665885110663083</v>
      </c>
    </row>
    <row r="3161" spans="1:13" ht="55.2">
      <c r="A3161" t="s">
        <v>164</v>
      </c>
      <c r="B3161" t="s">
        <v>247</v>
      </c>
      <c r="C3161" s="14" t="s">
        <v>249</v>
      </c>
      <c r="D3161" t="s">
        <v>465</v>
      </c>
      <c r="E3161" t="s">
        <v>483</v>
      </c>
      <c r="F3161" s="20">
        <v>2025</v>
      </c>
      <c r="G3161" s="20">
        <v>69</v>
      </c>
      <c r="H3161" s="11">
        <v>22863.5341697474</v>
      </c>
      <c r="I3161" s="10">
        <v>1588246.5017458</v>
      </c>
      <c r="J3161" s="33">
        <f t="shared" si="196"/>
        <v>1.4395456967552461E-2</v>
      </c>
      <c r="K3161" s="33">
        <f t="shared" si="197"/>
        <v>1.4292337785835829E-2</v>
      </c>
      <c r="L3161" s="33">
        <f t="shared" si="198"/>
        <v>0.8665885110663083</v>
      </c>
      <c r="M3161" s="33">
        <f t="shared" si="199"/>
        <v>0.85420293534482405</v>
      </c>
    </row>
    <row r="3162" spans="1:13" ht="55.2">
      <c r="A3162" t="s">
        <v>164</v>
      </c>
      <c r="B3162" t="s">
        <v>247</v>
      </c>
      <c r="C3162" s="14" t="s">
        <v>249</v>
      </c>
      <c r="D3162" t="s">
        <v>465</v>
      </c>
      <c r="E3162" t="s">
        <v>483</v>
      </c>
      <c r="F3162" s="20">
        <v>2026</v>
      </c>
      <c r="G3162" s="20">
        <v>30</v>
      </c>
      <c r="H3162" s="11">
        <v>1298.2598451834899</v>
      </c>
      <c r="I3162" s="10">
        <v>4533066.0543112801</v>
      </c>
      <c r="J3162" s="33">
        <f t="shared" si="196"/>
        <v>2.8639773381390485E-4</v>
      </c>
      <c r="K3162" s="33">
        <f t="shared" si="197"/>
        <v>2.8635672589794048E-4</v>
      </c>
      <c r="L3162" s="33">
        <f t="shared" si="198"/>
        <v>1</v>
      </c>
      <c r="M3162" s="33">
        <f t="shared" si="199"/>
        <v>0.99971364327410206</v>
      </c>
    </row>
    <row r="3163" spans="1:13" ht="55.2">
      <c r="A3163" t="s">
        <v>164</v>
      </c>
      <c r="B3163" t="s">
        <v>247</v>
      </c>
      <c r="C3163" s="14" t="s">
        <v>249</v>
      </c>
      <c r="D3163" t="s">
        <v>465</v>
      </c>
      <c r="E3163" t="s">
        <v>483</v>
      </c>
      <c r="F3163" s="20">
        <v>2026</v>
      </c>
      <c r="G3163" s="20">
        <v>31</v>
      </c>
      <c r="H3163" s="11">
        <v>1323.7547662586101</v>
      </c>
      <c r="I3163" s="10">
        <v>4460323.1301352903</v>
      </c>
      <c r="J3163" s="33">
        <f t="shared" si="196"/>
        <v>2.9678449915767827E-4</v>
      </c>
      <c r="K3163" s="33">
        <f t="shared" si="197"/>
        <v>2.9674046299477119E-4</v>
      </c>
      <c r="L3163" s="33">
        <f t="shared" si="198"/>
        <v>0.99971364327410206</v>
      </c>
      <c r="M3163" s="33">
        <f t="shared" si="199"/>
        <v>0.99941698778473476</v>
      </c>
    </row>
    <row r="3164" spans="1:13" ht="55.2">
      <c r="A3164" t="s">
        <v>164</v>
      </c>
      <c r="B3164" t="s">
        <v>247</v>
      </c>
      <c r="C3164" s="14" t="s">
        <v>249</v>
      </c>
      <c r="D3164" t="s">
        <v>465</v>
      </c>
      <c r="E3164" t="s">
        <v>483</v>
      </c>
      <c r="F3164" s="20">
        <v>2026</v>
      </c>
      <c r="G3164" s="20">
        <v>32</v>
      </c>
      <c r="H3164" s="11">
        <v>1366.4299240994601</v>
      </c>
      <c r="I3164" s="10">
        <v>4404107.46693365</v>
      </c>
      <c r="J3164" s="33">
        <f t="shared" si="196"/>
        <v>3.1026262060104403E-4</v>
      </c>
      <c r="K3164" s="33">
        <f t="shared" si="197"/>
        <v>3.1021449413159985E-4</v>
      </c>
      <c r="L3164" s="33">
        <f t="shared" si="198"/>
        <v>0.99941698778473476</v>
      </c>
      <c r="M3164" s="33">
        <f t="shared" si="199"/>
        <v>0.99910695414944262</v>
      </c>
    </row>
    <row r="3165" spans="1:13" ht="55.2">
      <c r="A3165" t="s">
        <v>164</v>
      </c>
      <c r="B3165" t="s">
        <v>247</v>
      </c>
      <c r="C3165" s="14" t="s">
        <v>249</v>
      </c>
      <c r="D3165" t="s">
        <v>465</v>
      </c>
      <c r="E3165" t="s">
        <v>483</v>
      </c>
      <c r="F3165" s="20">
        <v>2026</v>
      </c>
      <c r="G3165" s="20">
        <v>33</v>
      </c>
      <c r="H3165" s="11">
        <v>1420.8330490588501</v>
      </c>
      <c r="I3165" s="10">
        <v>4351716.8554044003</v>
      </c>
      <c r="J3165" s="33">
        <f t="shared" si="196"/>
        <v>3.2649942454190614E-4</v>
      </c>
      <c r="K3165" s="33">
        <f t="shared" si="197"/>
        <v>3.2644612940524453E-4</v>
      </c>
      <c r="L3165" s="33">
        <f t="shared" si="198"/>
        <v>0.99910695414944262</v>
      </c>
      <c r="M3165" s="33">
        <f t="shared" si="199"/>
        <v>0.99878079955139865</v>
      </c>
    </row>
    <row r="3166" spans="1:13" ht="55.2">
      <c r="A3166" t="s">
        <v>164</v>
      </c>
      <c r="B3166" t="s">
        <v>247</v>
      </c>
      <c r="C3166" s="14" t="s">
        <v>249</v>
      </c>
      <c r="D3166" t="s">
        <v>465</v>
      </c>
      <c r="E3166" t="s">
        <v>483</v>
      </c>
      <c r="F3166" s="20">
        <v>2026</v>
      </c>
      <c r="G3166" s="20">
        <v>34</v>
      </c>
      <c r="H3166" s="11">
        <v>1517.7047763333101</v>
      </c>
      <c r="I3166" s="10">
        <v>4391579.8539862698</v>
      </c>
      <c r="J3166" s="33">
        <f t="shared" si="196"/>
        <v>3.4559425691774181E-4</v>
      </c>
      <c r="K3166" s="33">
        <f t="shared" si="197"/>
        <v>3.4553454610131151E-4</v>
      </c>
      <c r="L3166" s="33">
        <f t="shared" si="198"/>
        <v>0.99878079955139865</v>
      </c>
      <c r="M3166" s="33">
        <f t="shared" si="199"/>
        <v>0.99843568628117096</v>
      </c>
    </row>
    <row r="3167" spans="1:13" ht="55.2">
      <c r="A3167" t="s">
        <v>164</v>
      </c>
      <c r="B3167" t="s">
        <v>247</v>
      </c>
      <c r="C3167" s="14" t="s">
        <v>249</v>
      </c>
      <c r="D3167" t="s">
        <v>465</v>
      </c>
      <c r="E3167" t="s">
        <v>483</v>
      </c>
      <c r="F3167" s="20">
        <v>2026</v>
      </c>
      <c r="G3167" s="20">
        <v>35</v>
      </c>
      <c r="H3167" s="11">
        <v>2106.6424696520398</v>
      </c>
      <c r="I3167" s="10">
        <v>4411883.8157494403</v>
      </c>
      <c r="J3167" s="33">
        <f t="shared" si="196"/>
        <v>4.77492734992657E-4</v>
      </c>
      <c r="K3167" s="33">
        <f t="shared" si="197"/>
        <v>4.7737875347919623E-4</v>
      </c>
      <c r="L3167" s="33">
        <f t="shared" si="198"/>
        <v>0.99843568628117096</v>
      </c>
      <c r="M3167" s="33">
        <f t="shared" si="199"/>
        <v>0.99795905429782494</v>
      </c>
    </row>
    <row r="3168" spans="1:13" ht="55.2">
      <c r="A3168" t="s">
        <v>164</v>
      </c>
      <c r="B3168" t="s">
        <v>247</v>
      </c>
      <c r="C3168" s="14" t="s">
        <v>249</v>
      </c>
      <c r="D3168" t="s">
        <v>465</v>
      </c>
      <c r="E3168" t="s">
        <v>483</v>
      </c>
      <c r="F3168" s="20">
        <v>2026</v>
      </c>
      <c r="G3168" s="20">
        <v>36</v>
      </c>
      <c r="H3168" s="11">
        <v>3188.4956978525902</v>
      </c>
      <c r="I3168" s="10">
        <v>6497478.0029490702</v>
      </c>
      <c r="J3168" s="33">
        <f t="shared" si="196"/>
        <v>4.9072820198935618E-4</v>
      </c>
      <c r="K3168" s="33">
        <f t="shared" si="197"/>
        <v>4.9060781459853153E-4</v>
      </c>
      <c r="L3168" s="33">
        <f t="shared" si="198"/>
        <v>0.99795905429782494</v>
      </c>
      <c r="M3168" s="33">
        <f t="shared" si="199"/>
        <v>0.99746944778713709</v>
      </c>
    </row>
    <row r="3169" spans="1:13" ht="55.2">
      <c r="A3169" t="s">
        <v>164</v>
      </c>
      <c r="B3169" t="s">
        <v>247</v>
      </c>
      <c r="C3169" s="14" t="s">
        <v>249</v>
      </c>
      <c r="D3169" t="s">
        <v>465</v>
      </c>
      <c r="E3169" t="s">
        <v>483</v>
      </c>
      <c r="F3169" s="20">
        <v>2026</v>
      </c>
      <c r="G3169" s="20">
        <v>37</v>
      </c>
      <c r="H3169" s="11">
        <v>2390.34910259347</v>
      </c>
      <c r="I3169" s="10">
        <v>4374567.9724764396</v>
      </c>
      <c r="J3169" s="33">
        <f t="shared" si="196"/>
        <v>5.4641946762123235E-4</v>
      </c>
      <c r="K3169" s="33">
        <f t="shared" si="197"/>
        <v>5.4627020769137946E-4</v>
      </c>
      <c r="L3169" s="33">
        <f t="shared" si="198"/>
        <v>0.99746944778713709</v>
      </c>
      <c r="M3169" s="33">
        <f t="shared" si="199"/>
        <v>0.99692455994472862</v>
      </c>
    </row>
    <row r="3170" spans="1:13" ht="55.2">
      <c r="A3170" t="s">
        <v>164</v>
      </c>
      <c r="B3170" t="s">
        <v>247</v>
      </c>
      <c r="C3170" s="14" t="s">
        <v>249</v>
      </c>
      <c r="D3170" t="s">
        <v>465</v>
      </c>
      <c r="E3170" t="s">
        <v>483</v>
      </c>
      <c r="F3170" s="20">
        <v>2026</v>
      </c>
      <c r="G3170" s="20">
        <v>38</v>
      </c>
      <c r="H3170" s="11">
        <v>2556.0261536175699</v>
      </c>
      <c r="I3170" s="10">
        <v>4360553.2606384503</v>
      </c>
      <c r="J3170" s="33">
        <f t="shared" si="196"/>
        <v>5.8617014879513919E-4</v>
      </c>
      <c r="K3170" s="33">
        <f t="shared" si="197"/>
        <v>5.8599838463613274E-4</v>
      </c>
      <c r="L3170" s="33">
        <f t="shared" si="198"/>
        <v>0.99692455994472862</v>
      </c>
      <c r="M3170" s="33">
        <f t="shared" si="199"/>
        <v>0.99634036376299695</v>
      </c>
    </row>
    <row r="3171" spans="1:13" ht="55.2">
      <c r="A3171" t="s">
        <v>164</v>
      </c>
      <c r="B3171" t="s">
        <v>247</v>
      </c>
      <c r="C3171" s="14" t="s">
        <v>249</v>
      </c>
      <c r="D3171" t="s">
        <v>465</v>
      </c>
      <c r="E3171" t="s">
        <v>483</v>
      </c>
      <c r="F3171" s="20">
        <v>2026</v>
      </c>
      <c r="G3171" s="20">
        <v>39</v>
      </c>
      <c r="H3171" s="11">
        <v>2663.8368866337601</v>
      </c>
      <c r="I3171" s="10">
        <v>4230058.5012927102</v>
      </c>
      <c r="J3171" s="33">
        <f t="shared" si="196"/>
        <v>6.2973996360090267E-4</v>
      </c>
      <c r="K3171" s="33">
        <f t="shared" si="197"/>
        <v>6.295417190064212E-4</v>
      </c>
      <c r="L3171" s="33">
        <f t="shared" si="198"/>
        <v>0.99634036376299695</v>
      </c>
      <c r="M3171" s="33">
        <f t="shared" si="199"/>
        <v>0.99571312593767813</v>
      </c>
    </row>
    <row r="3172" spans="1:13" ht="55.2">
      <c r="A3172" t="s">
        <v>164</v>
      </c>
      <c r="B3172" t="s">
        <v>247</v>
      </c>
      <c r="C3172" s="14" t="s">
        <v>249</v>
      </c>
      <c r="D3172" t="s">
        <v>465</v>
      </c>
      <c r="E3172" t="s">
        <v>483</v>
      </c>
      <c r="F3172" s="20">
        <v>2026</v>
      </c>
      <c r="G3172" s="20">
        <v>40</v>
      </c>
      <c r="H3172" s="11">
        <v>3566.04671079729</v>
      </c>
      <c r="I3172" s="10">
        <v>4198451.3794255601</v>
      </c>
      <c r="J3172" s="33">
        <f t="shared" si="196"/>
        <v>8.4937192038775095E-4</v>
      </c>
      <c r="K3172" s="33">
        <f t="shared" si="197"/>
        <v>8.4901130616388265E-4</v>
      </c>
      <c r="L3172" s="33">
        <f t="shared" si="198"/>
        <v>0.99571312593767813</v>
      </c>
      <c r="M3172" s="33">
        <f t="shared" si="199"/>
        <v>0.99486775423606122</v>
      </c>
    </row>
    <row r="3173" spans="1:13" ht="55.2">
      <c r="A3173" t="s">
        <v>164</v>
      </c>
      <c r="B3173" t="s">
        <v>247</v>
      </c>
      <c r="C3173" s="14" t="s">
        <v>249</v>
      </c>
      <c r="D3173" t="s">
        <v>465</v>
      </c>
      <c r="E3173" t="s">
        <v>483</v>
      </c>
      <c r="F3173" s="20">
        <v>2026</v>
      </c>
      <c r="G3173" s="20">
        <v>41</v>
      </c>
      <c r="H3173" s="11">
        <v>3905.1976645137202</v>
      </c>
      <c r="I3173" s="10">
        <v>4261042.0359478602</v>
      </c>
      <c r="J3173" s="33">
        <f t="shared" si="196"/>
        <v>9.1648888501167226E-4</v>
      </c>
      <c r="K3173" s="33">
        <f t="shared" si="197"/>
        <v>9.1606903734520184E-4</v>
      </c>
      <c r="L3173" s="33">
        <f t="shared" si="198"/>
        <v>0.99486775423606122</v>
      </c>
      <c r="M3173" s="33">
        <f t="shared" si="199"/>
        <v>0.9939563866901524</v>
      </c>
    </row>
    <row r="3174" spans="1:13" ht="55.2">
      <c r="A3174" t="s">
        <v>164</v>
      </c>
      <c r="B3174" t="s">
        <v>247</v>
      </c>
      <c r="C3174" s="14" t="s">
        <v>249</v>
      </c>
      <c r="D3174" t="s">
        <v>465</v>
      </c>
      <c r="E3174" t="s">
        <v>483</v>
      </c>
      <c r="F3174" s="20">
        <v>2026</v>
      </c>
      <c r="G3174" s="20">
        <v>42</v>
      </c>
      <c r="H3174" s="11">
        <v>4316.3368516586397</v>
      </c>
      <c r="I3174" s="10">
        <v>4350361.2315513697</v>
      </c>
      <c r="J3174" s="33">
        <f t="shared" si="196"/>
        <v>9.9217895294625991E-4</v>
      </c>
      <c r="K3174" s="33">
        <f t="shared" si="197"/>
        <v>9.9168690615525357E-4</v>
      </c>
      <c r="L3174" s="33">
        <f t="shared" si="198"/>
        <v>0.9939563866901524</v>
      </c>
      <c r="M3174" s="33">
        <f t="shared" si="199"/>
        <v>0.99297069315618236</v>
      </c>
    </row>
    <row r="3175" spans="1:13" ht="55.2">
      <c r="A3175" t="s">
        <v>164</v>
      </c>
      <c r="B3175" t="s">
        <v>247</v>
      </c>
      <c r="C3175" s="14" t="s">
        <v>249</v>
      </c>
      <c r="D3175" t="s">
        <v>465</v>
      </c>
      <c r="E3175" t="s">
        <v>483</v>
      </c>
      <c r="F3175" s="20">
        <v>2026</v>
      </c>
      <c r="G3175" s="20">
        <v>43</v>
      </c>
      <c r="H3175" s="11">
        <v>4668.1417770726603</v>
      </c>
      <c r="I3175" s="10">
        <v>4329972.6690987097</v>
      </c>
      <c r="J3175" s="33">
        <f t="shared" si="196"/>
        <v>1.0780995941122975E-3</v>
      </c>
      <c r="K3175" s="33">
        <f t="shared" si="197"/>
        <v>1.0775186535342263E-3</v>
      </c>
      <c r="L3175" s="33">
        <f t="shared" si="198"/>
        <v>0.99297069315618236</v>
      </c>
      <c r="M3175" s="33">
        <f t="shared" si="199"/>
        <v>0.99190074871189371</v>
      </c>
    </row>
    <row r="3176" spans="1:13" ht="55.2">
      <c r="A3176" t="s">
        <v>164</v>
      </c>
      <c r="B3176" t="s">
        <v>247</v>
      </c>
      <c r="C3176" s="14" t="s">
        <v>249</v>
      </c>
      <c r="D3176" t="s">
        <v>465</v>
      </c>
      <c r="E3176" t="s">
        <v>483</v>
      </c>
      <c r="F3176" s="20">
        <v>2026</v>
      </c>
      <c r="G3176" s="20">
        <v>44</v>
      </c>
      <c r="H3176" s="11">
        <v>4934.2200170153001</v>
      </c>
      <c r="I3176" s="10">
        <v>4196070.8445206704</v>
      </c>
      <c r="J3176" s="33">
        <f t="shared" si="196"/>
        <v>1.1759143731947526E-3</v>
      </c>
      <c r="K3176" s="33">
        <f t="shared" si="197"/>
        <v>1.1752232568126297E-3</v>
      </c>
      <c r="L3176" s="33">
        <f t="shared" si="198"/>
        <v>0.99190074871189371</v>
      </c>
      <c r="M3176" s="33">
        <f t="shared" si="199"/>
        <v>0.9907350438835576</v>
      </c>
    </row>
    <row r="3177" spans="1:13" ht="55.2">
      <c r="A3177" t="s">
        <v>164</v>
      </c>
      <c r="B3177" t="s">
        <v>247</v>
      </c>
      <c r="C3177" s="14" t="s">
        <v>249</v>
      </c>
      <c r="D3177" t="s">
        <v>465</v>
      </c>
      <c r="E3177" t="s">
        <v>483</v>
      </c>
      <c r="F3177" s="20">
        <v>2026</v>
      </c>
      <c r="G3177" s="20">
        <v>45</v>
      </c>
      <c r="H3177" s="11">
        <v>6286.75426902447</v>
      </c>
      <c r="I3177" s="10">
        <v>4125597.9009954198</v>
      </c>
      <c r="J3177" s="33">
        <f t="shared" si="196"/>
        <v>1.5238407668153042E-3</v>
      </c>
      <c r="K3177" s="33">
        <f t="shared" si="197"/>
        <v>1.5226803109987808E-3</v>
      </c>
      <c r="L3177" s="33">
        <f t="shared" si="198"/>
        <v>0.9907350438835576</v>
      </c>
      <c r="M3177" s="33">
        <f t="shared" si="199"/>
        <v>0.98922647113881956</v>
      </c>
    </row>
    <row r="3178" spans="1:13" ht="55.2">
      <c r="A3178" t="s">
        <v>164</v>
      </c>
      <c r="B3178" t="s">
        <v>247</v>
      </c>
      <c r="C3178" s="14" t="s">
        <v>249</v>
      </c>
      <c r="D3178" t="s">
        <v>465</v>
      </c>
      <c r="E3178" t="s">
        <v>483</v>
      </c>
      <c r="F3178" s="20">
        <v>2026</v>
      </c>
      <c r="G3178" s="20">
        <v>46</v>
      </c>
      <c r="H3178" s="11">
        <v>6787.2383208923602</v>
      </c>
      <c r="I3178" s="10">
        <v>4070431.6012593699</v>
      </c>
      <c r="J3178" s="33">
        <f t="shared" si="196"/>
        <v>1.6674492991830216E-3</v>
      </c>
      <c r="K3178" s="33">
        <f t="shared" si="197"/>
        <v>1.6660598779707492E-3</v>
      </c>
      <c r="L3178" s="33">
        <f t="shared" si="198"/>
        <v>0.98922647113881956</v>
      </c>
      <c r="M3178" s="33">
        <f t="shared" si="199"/>
        <v>0.98757836060502857</v>
      </c>
    </row>
    <row r="3179" spans="1:13" ht="55.2">
      <c r="A3179" t="s">
        <v>164</v>
      </c>
      <c r="B3179" t="s">
        <v>247</v>
      </c>
      <c r="C3179" s="14" t="s">
        <v>249</v>
      </c>
      <c r="D3179" t="s">
        <v>465</v>
      </c>
      <c r="E3179" t="s">
        <v>483</v>
      </c>
      <c r="F3179" s="20">
        <v>2026</v>
      </c>
      <c r="G3179" s="20">
        <v>47</v>
      </c>
      <c r="H3179" s="11">
        <v>7319.0534500723097</v>
      </c>
      <c r="I3179" s="10">
        <v>4010961.0501496098</v>
      </c>
      <c r="J3179" s="33">
        <f t="shared" si="196"/>
        <v>1.8247630327398235E-3</v>
      </c>
      <c r="K3179" s="33">
        <f t="shared" si="197"/>
        <v>1.8230991648857664E-3</v>
      </c>
      <c r="L3179" s="33">
        <f t="shared" si="198"/>
        <v>0.98757836060502857</v>
      </c>
      <c r="M3179" s="33">
        <f t="shared" si="199"/>
        <v>0.98577790732055026</v>
      </c>
    </row>
    <row r="3180" spans="1:13" ht="55.2">
      <c r="A3180" t="s">
        <v>164</v>
      </c>
      <c r="B3180" t="s">
        <v>247</v>
      </c>
      <c r="C3180" s="14" t="s">
        <v>249</v>
      </c>
      <c r="D3180" t="s">
        <v>465</v>
      </c>
      <c r="E3180" t="s">
        <v>483</v>
      </c>
      <c r="F3180" s="20">
        <v>2026</v>
      </c>
      <c r="G3180" s="20">
        <v>48</v>
      </c>
      <c r="H3180" s="11">
        <v>7846.5646401978502</v>
      </c>
      <c r="I3180" s="10">
        <v>3931943.3708517202</v>
      </c>
      <c r="J3180" s="33">
        <f t="shared" si="196"/>
        <v>1.995594519078275E-3</v>
      </c>
      <c r="K3180" s="33">
        <f t="shared" si="197"/>
        <v>1.9936046442171618E-3</v>
      </c>
      <c r="L3180" s="33">
        <f t="shared" si="198"/>
        <v>0.98577790732055026</v>
      </c>
      <c r="M3180" s="33">
        <f t="shared" si="199"/>
        <v>0.98381265590634936</v>
      </c>
    </row>
    <row r="3181" spans="1:13" ht="55.2">
      <c r="A3181" t="s">
        <v>164</v>
      </c>
      <c r="B3181" t="s">
        <v>247</v>
      </c>
      <c r="C3181" s="14" t="s">
        <v>249</v>
      </c>
      <c r="D3181" t="s">
        <v>465</v>
      </c>
      <c r="E3181" t="s">
        <v>483</v>
      </c>
      <c r="F3181" s="20">
        <v>2026</v>
      </c>
      <c r="G3181" s="20">
        <v>49</v>
      </c>
      <c r="H3181" s="11">
        <v>8445.4638744691401</v>
      </c>
      <c r="I3181" s="10">
        <v>3870585.2928504599</v>
      </c>
      <c r="J3181" s="33">
        <f t="shared" si="196"/>
        <v>2.1819604105015214E-3</v>
      </c>
      <c r="K3181" s="33">
        <f t="shared" si="197"/>
        <v>2.1795816653088496E-3</v>
      </c>
      <c r="L3181" s="33">
        <f t="shared" si="198"/>
        <v>0.98381265590634936</v>
      </c>
      <c r="M3181" s="33">
        <f t="shared" si="199"/>
        <v>0.98166835587943713</v>
      </c>
    </row>
    <row r="3182" spans="1:13" ht="55.2">
      <c r="A3182" t="s">
        <v>164</v>
      </c>
      <c r="B3182" t="s">
        <v>247</v>
      </c>
      <c r="C3182" s="14" t="s">
        <v>249</v>
      </c>
      <c r="D3182" t="s">
        <v>465</v>
      </c>
      <c r="E3182" t="s">
        <v>483</v>
      </c>
      <c r="F3182" s="20">
        <v>2026</v>
      </c>
      <c r="G3182" s="20">
        <v>50</v>
      </c>
      <c r="H3182" s="11">
        <v>9689.0938305732307</v>
      </c>
      <c r="I3182" s="10">
        <v>3797314.8251674399</v>
      </c>
      <c r="J3182" s="33">
        <f t="shared" si="196"/>
        <v>2.5515645335374574E-3</v>
      </c>
      <c r="K3182" s="33">
        <f t="shared" si="197"/>
        <v>2.5483120596401232E-3</v>
      </c>
      <c r="L3182" s="33">
        <f t="shared" si="198"/>
        <v>0.98166835587943713</v>
      </c>
      <c r="M3182" s="33">
        <f t="shared" si="199"/>
        <v>0.97916675856958246</v>
      </c>
    </row>
    <row r="3183" spans="1:13" ht="55.2">
      <c r="A3183" t="s">
        <v>164</v>
      </c>
      <c r="B3183" t="s">
        <v>247</v>
      </c>
      <c r="C3183" s="14" t="s">
        <v>249</v>
      </c>
      <c r="D3183" t="s">
        <v>465</v>
      </c>
      <c r="E3183" t="s">
        <v>483</v>
      </c>
      <c r="F3183" s="20">
        <v>2026</v>
      </c>
      <c r="G3183" s="20">
        <v>51</v>
      </c>
      <c r="H3183" s="11">
        <v>10357.6016896565</v>
      </c>
      <c r="I3183" s="10">
        <v>3722630.6939739599</v>
      </c>
      <c r="J3183" s="33">
        <f t="shared" si="196"/>
        <v>2.7823339302560837E-3</v>
      </c>
      <c r="K3183" s="33">
        <f t="shared" si="197"/>
        <v>2.7784668265623536E-3</v>
      </c>
      <c r="L3183" s="33">
        <f t="shared" si="198"/>
        <v>0.97916675856958246</v>
      </c>
      <c r="M3183" s="33">
        <f t="shared" si="199"/>
        <v>0.97644617621322427</v>
      </c>
    </row>
    <row r="3184" spans="1:13" ht="55.2">
      <c r="A3184" t="s">
        <v>164</v>
      </c>
      <c r="B3184" t="s">
        <v>247</v>
      </c>
      <c r="C3184" s="14" t="s">
        <v>249</v>
      </c>
      <c r="D3184" t="s">
        <v>465</v>
      </c>
      <c r="E3184" t="s">
        <v>483</v>
      </c>
      <c r="F3184" s="20">
        <v>2026</v>
      </c>
      <c r="G3184" s="20">
        <v>52</v>
      </c>
      <c r="H3184" s="11">
        <v>10985.6656536712</v>
      </c>
      <c r="I3184" s="10">
        <v>3620921.1402928098</v>
      </c>
      <c r="J3184" s="33">
        <f t="shared" si="196"/>
        <v>3.0339422561361917E-3</v>
      </c>
      <c r="K3184" s="33">
        <f t="shared" si="197"/>
        <v>3.0293445042759437E-3</v>
      </c>
      <c r="L3184" s="33">
        <f t="shared" si="198"/>
        <v>0.97644617621322427</v>
      </c>
      <c r="M3184" s="33">
        <f t="shared" si="199"/>
        <v>0.97348818435559148</v>
      </c>
    </row>
    <row r="3185" spans="1:13" ht="55.2">
      <c r="A3185" t="s">
        <v>164</v>
      </c>
      <c r="B3185" t="s">
        <v>247</v>
      </c>
      <c r="C3185" s="14" t="s">
        <v>249</v>
      </c>
      <c r="D3185" t="s">
        <v>465</v>
      </c>
      <c r="E3185" t="s">
        <v>483</v>
      </c>
      <c r="F3185" s="20">
        <v>2026</v>
      </c>
      <c r="G3185" s="20">
        <v>53</v>
      </c>
      <c r="H3185" s="11">
        <v>11850.3108398407</v>
      </c>
      <c r="I3185" s="10">
        <v>3580923.2714659199</v>
      </c>
      <c r="J3185" s="33">
        <f t="shared" si="196"/>
        <v>3.3092892367362976E-3</v>
      </c>
      <c r="K3185" s="33">
        <f t="shared" si="197"/>
        <v>3.3038195743385623E-3</v>
      </c>
      <c r="L3185" s="33">
        <f t="shared" si="198"/>
        <v>0.97348818435559148</v>
      </c>
      <c r="M3185" s="33">
        <f t="shared" si="199"/>
        <v>0.97027195503673014</v>
      </c>
    </row>
    <row r="3186" spans="1:13" ht="55.2">
      <c r="A3186" t="s">
        <v>164</v>
      </c>
      <c r="B3186" t="s">
        <v>247</v>
      </c>
      <c r="C3186" s="14" t="s">
        <v>249</v>
      </c>
      <c r="D3186" t="s">
        <v>465</v>
      </c>
      <c r="E3186" t="s">
        <v>483</v>
      </c>
      <c r="F3186" s="20">
        <v>2026</v>
      </c>
      <c r="G3186" s="20">
        <v>54</v>
      </c>
      <c r="H3186" s="11">
        <v>12197.9772840199</v>
      </c>
      <c r="I3186" s="10">
        <v>3373682.24021596</v>
      </c>
      <c r="J3186" s="33">
        <f t="shared" si="196"/>
        <v>3.6156272035978913E-3</v>
      </c>
      <c r="K3186" s="33">
        <f t="shared" si="197"/>
        <v>3.6090986941491598E-3</v>
      </c>
      <c r="L3186" s="33">
        <f t="shared" si="198"/>
        <v>0.97027195503673014</v>
      </c>
      <c r="M3186" s="33">
        <f t="shared" si="199"/>
        <v>0.96677014779083748</v>
      </c>
    </row>
    <row r="3187" spans="1:13" ht="55.2">
      <c r="A3187" t="s">
        <v>164</v>
      </c>
      <c r="B3187" t="s">
        <v>247</v>
      </c>
      <c r="C3187" s="14" t="s">
        <v>249</v>
      </c>
      <c r="D3187" t="s">
        <v>465</v>
      </c>
      <c r="E3187" t="s">
        <v>483</v>
      </c>
      <c r="F3187" s="20">
        <v>2026</v>
      </c>
      <c r="G3187" s="20">
        <v>55</v>
      </c>
      <c r="H3187" s="11">
        <v>13225.924398319299</v>
      </c>
      <c r="I3187" s="10">
        <v>3290820.4626423102</v>
      </c>
      <c r="J3187" s="33">
        <f t="shared" si="196"/>
        <v>4.0190355409725877E-3</v>
      </c>
      <c r="K3187" s="33">
        <f t="shared" si="197"/>
        <v>4.0109700264472359E-3</v>
      </c>
      <c r="L3187" s="33">
        <f t="shared" si="198"/>
        <v>0.96677014779083748</v>
      </c>
      <c r="M3187" s="33">
        <f t="shared" si="199"/>
        <v>0.96289246170558451</v>
      </c>
    </row>
    <row r="3188" spans="1:13" ht="55.2">
      <c r="A3188" t="s">
        <v>164</v>
      </c>
      <c r="B3188" t="s">
        <v>247</v>
      </c>
      <c r="C3188" s="14" t="s">
        <v>249</v>
      </c>
      <c r="D3188" t="s">
        <v>465</v>
      </c>
      <c r="E3188" t="s">
        <v>483</v>
      </c>
      <c r="F3188" s="20">
        <v>2026</v>
      </c>
      <c r="G3188" s="20">
        <v>56</v>
      </c>
      <c r="H3188" s="11">
        <v>14098.459610153501</v>
      </c>
      <c r="I3188" s="10">
        <v>3212229.89687869</v>
      </c>
      <c r="J3188" s="33">
        <f t="shared" si="196"/>
        <v>4.3889945809460632E-3</v>
      </c>
      <c r="K3188" s="33">
        <f t="shared" si="197"/>
        <v>4.3793770198495841E-3</v>
      </c>
      <c r="L3188" s="33">
        <f t="shared" si="198"/>
        <v>0.96289246170558451</v>
      </c>
      <c r="M3188" s="33">
        <f t="shared" si="199"/>
        <v>0.95867559258620472</v>
      </c>
    </row>
    <row r="3189" spans="1:13" ht="55.2">
      <c r="A3189" t="s">
        <v>164</v>
      </c>
      <c r="B3189" t="s">
        <v>247</v>
      </c>
      <c r="C3189" s="14" t="s">
        <v>249</v>
      </c>
      <c r="D3189" t="s">
        <v>465</v>
      </c>
      <c r="E3189" t="s">
        <v>483</v>
      </c>
      <c r="F3189" s="20">
        <v>2026</v>
      </c>
      <c r="G3189" s="20">
        <v>57</v>
      </c>
      <c r="H3189" s="11">
        <v>14979.899914801499</v>
      </c>
      <c r="I3189" s="10">
        <v>3124853.3089034101</v>
      </c>
      <c r="J3189" s="33">
        <f t="shared" si="196"/>
        <v>4.7937929988970665E-3</v>
      </c>
      <c r="K3189" s="33">
        <f t="shared" si="197"/>
        <v>4.7823211118435127E-3</v>
      </c>
      <c r="L3189" s="33">
        <f t="shared" si="198"/>
        <v>0.95867559258620472</v>
      </c>
      <c r="M3189" s="33">
        <f t="shared" si="199"/>
        <v>0.95409089806037062</v>
      </c>
    </row>
    <row r="3190" spans="1:13" ht="55.2">
      <c r="A3190" t="s">
        <v>164</v>
      </c>
      <c r="B3190" t="s">
        <v>247</v>
      </c>
      <c r="C3190" s="14" t="s">
        <v>249</v>
      </c>
      <c r="D3190" t="s">
        <v>465</v>
      </c>
      <c r="E3190" t="s">
        <v>483</v>
      </c>
      <c r="F3190" s="20">
        <v>2026</v>
      </c>
      <c r="G3190" s="20">
        <v>58</v>
      </c>
      <c r="H3190" s="11">
        <v>15800.3408271137</v>
      </c>
      <c r="I3190" s="10">
        <v>3017322.82151662</v>
      </c>
      <c r="J3190" s="33">
        <f t="shared" si="196"/>
        <v>5.2365430422098005E-3</v>
      </c>
      <c r="K3190" s="33">
        <f t="shared" si="197"/>
        <v>5.2228562516043464E-3</v>
      </c>
      <c r="L3190" s="33">
        <f t="shared" si="198"/>
        <v>0.95409089806037062</v>
      </c>
      <c r="M3190" s="33">
        <f t="shared" si="199"/>
        <v>0.94910781844883718</v>
      </c>
    </row>
    <row r="3191" spans="1:13" ht="55.2">
      <c r="A3191" t="s">
        <v>164</v>
      </c>
      <c r="B3191" t="s">
        <v>247</v>
      </c>
      <c r="C3191" s="14" t="s">
        <v>249</v>
      </c>
      <c r="D3191" t="s">
        <v>465</v>
      </c>
      <c r="E3191" t="s">
        <v>483</v>
      </c>
      <c r="F3191" s="20">
        <v>2026</v>
      </c>
      <c r="G3191" s="20">
        <v>59</v>
      </c>
      <c r="H3191" s="11">
        <v>16480.687279451002</v>
      </c>
      <c r="I3191" s="10">
        <v>2877844.30618652</v>
      </c>
      <c r="J3191" s="33">
        <f t="shared" si="196"/>
        <v>5.7267473587860069E-3</v>
      </c>
      <c r="K3191" s="33">
        <f t="shared" si="197"/>
        <v>5.7103807984199006E-3</v>
      </c>
      <c r="L3191" s="33">
        <f t="shared" si="198"/>
        <v>0.94910781844883718</v>
      </c>
      <c r="M3191" s="33">
        <f t="shared" si="199"/>
        <v>0.94368805138673673</v>
      </c>
    </row>
    <row r="3192" spans="1:13" ht="55.2">
      <c r="A3192" t="s">
        <v>164</v>
      </c>
      <c r="B3192" t="s">
        <v>247</v>
      </c>
      <c r="C3192" s="14" t="s">
        <v>249</v>
      </c>
      <c r="D3192" t="s">
        <v>465</v>
      </c>
      <c r="E3192" t="s">
        <v>483</v>
      </c>
      <c r="F3192" s="20">
        <v>2026</v>
      </c>
      <c r="G3192" s="20">
        <v>60</v>
      </c>
      <c r="H3192" s="11">
        <v>17848.996537290801</v>
      </c>
      <c r="I3192" s="10">
        <v>2775975.0581267099</v>
      </c>
      <c r="J3192" s="33">
        <f t="shared" si="196"/>
        <v>6.4298115665836365E-3</v>
      </c>
      <c r="K3192" s="33">
        <f t="shared" si="197"/>
        <v>6.4091845611234932E-3</v>
      </c>
      <c r="L3192" s="33">
        <f t="shared" si="198"/>
        <v>0.94368805138673673</v>
      </c>
      <c r="M3192" s="33">
        <f t="shared" si="199"/>
        <v>0.93763978049727215</v>
      </c>
    </row>
    <row r="3193" spans="1:13" ht="55.2">
      <c r="A3193" t="s">
        <v>164</v>
      </c>
      <c r="B3193" t="s">
        <v>247</v>
      </c>
      <c r="C3193" s="14" t="s">
        <v>249</v>
      </c>
      <c r="D3193" t="s">
        <v>465</v>
      </c>
      <c r="E3193" t="s">
        <v>483</v>
      </c>
      <c r="F3193" s="20">
        <v>2026</v>
      </c>
      <c r="G3193" s="20">
        <v>61</v>
      </c>
      <c r="H3193" s="11">
        <v>18625.144887407001</v>
      </c>
      <c r="I3193" s="10">
        <v>2651145.0112485602</v>
      </c>
      <c r="J3193" s="33">
        <f t="shared" si="196"/>
        <v>7.0253210625530688E-3</v>
      </c>
      <c r="K3193" s="33">
        <f t="shared" si="197"/>
        <v>7.000701182461877E-3</v>
      </c>
      <c r="L3193" s="33">
        <f t="shared" si="198"/>
        <v>0.93763978049727215</v>
      </c>
      <c r="M3193" s="33">
        <f t="shared" si="199"/>
        <v>0.93107564457722158</v>
      </c>
    </row>
    <row r="3194" spans="1:13" ht="55.2">
      <c r="A3194" t="s">
        <v>164</v>
      </c>
      <c r="B3194" t="s">
        <v>247</v>
      </c>
      <c r="C3194" s="14" t="s">
        <v>249</v>
      </c>
      <c r="D3194" t="s">
        <v>465</v>
      </c>
      <c r="E3194" t="s">
        <v>483</v>
      </c>
      <c r="F3194" s="20">
        <v>2026</v>
      </c>
      <c r="G3194" s="20">
        <v>62</v>
      </c>
      <c r="H3194" s="11">
        <v>19409.526818034799</v>
      </c>
      <c r="I3194" s="10">
        <v>2527138.3528148802</v>
      </c>
      <c r="J3194" s="33">
        <f t="shared" si="196"/>
        <v>7.6804369639736142E-3</v>
      </c>
      <c r="K3194" s="33">
        <f t="shared" si="197"/>
        <v>7.6510177735884533E-3</v>
      </c>
      <c r="L3194" s="33">
        <f t="shared" si="198"/>
        <v>0.93107564457722158</v>
      </c>
      <c r="M3194" s="33">
        <f t="shared" si="199"/>
        <v>0.92395196827200599</v>
      </c>
    </row>
    <row r="3195" spans="1:13" ht="55.2">
      <c r="A3195" t="s">
        <v>164</v>
      </c>
      <c r="B3195" t="s">
        <v>247</v>
      </c>
      <c r="C3195" s="14" t="s">
        <v>249</v>
      </c>
      <c r="D3195" t="s">
        <v>465</v>
      </c>
      <c r="E3195" t="s">
        <v>483</v>
      </c>
      <c r="F3195" s="20">
        <v>2026</v>
      </c>
      <c r="G3195" s="20">
        <v>63</v>
      </c>
      <c r="H3195" s="11">
        <v>20232.1401661899</v>
      </c>
      <c r="I3195" s="10">
        <v>2408195.6965355701</v>
      </c>
      <c r="J3195" s="33">
        <f t="shared" si="196"/>
        <v>8.4013687904582884E-3</v>
      </c>
      <c r="K3195" s="33">
        <f t="shared" si="197"/>
        <v>8.3661759167471539E-3</v>
      </c>
      <c r="L3195" s="33">
        <f t="shared" si="198"/>
        <v>0.92395196827200599</v>
      </c>
      <c r="M3195" s="33">
        <f t="shared" si="199"/>
        <v>0.91622202356681759</v>
      </c>
    </row>
    <row r="3196" spans="1:13" ht="55.2">
      <c r="A3196" t="s">
        <v>164</v>
      </c>
      <c r="B3196" t="s">
        <v>247</v>
      </c>
      <c r="C3196" s="14" t="s">
        <v>249</v>
      </c>
      <c r="D3196" t="s">
        <v>465</v>
      </c>
      <c r="E3196" t="s">
        <v>483</v>
      </c>
      <c r="F3196" s="20">
        <v>2026</v>
      </c>
      <c r="G3196" s="20">
        <v>64</v>
      </c>
      <c r="H3196" s="11">
        <v>20901.7010508694</v>
      </c>
      <c r="I3196" s="10">
        <v>2263198.75041566</v>
      </c>
      <c r="J3196" s="33">
        <f t="shared" si="196"/>
        <v>9.2354686246758425E-3</v>
      </c>
      <c r="K3196" s="33">
        <f t="shared" si="197"/>
        <v>9.1929526699091602E-3</v>
      </c>
      <c r="L3196" s="33">
        <f t="shared" si="198"/>
        <v>0.91622202356681759</v>
      </c>
      <c r="M3196" s="33">
        <f t="shared" si="199"/>
        <v>0.90779923786903949</v>
      </c>
    </row>
    <row r="3197" spans="1:13" ht="55.2">
      <c r="A3197" t="s">
        <v>164</v>
      </c>
      <c r="B3197" t="s">
        <v>247</v>
      </c>
      <c r="C3197" s="14" t="s">
        <v>249</v>
      </c>
      <c r="D3197" t="s">
        <v>465</v>
      </c>
      <c r="E3197" t="s">
        <v>483</v>
      </c>
      <c r="F3197" s="20">
        <v>2026</v>
      </c>
      <c r="G3197" s="20">
        <v>65</v>
      </c>
      <c r="H3197" s="11">
        <v>21147.365877747099</v>
      </c>
      <c r="I3197" s="10">
        <v>2143615.30509381</v>
      </c>
      <c r="J3197" s="33">
        <f t="shared" si="196"/>
        <v>9.8652803175528908E-3</v>
      </c>
      <c r="K3197" s="33">
        <f t="shared" si="197"/>
        <v>9.8167780668172444E-3</v>
      </c>
      <c r="L3197" s="33">
        <f t="shared" si="198"/>
        <v>0.90779923786903949</v>
      </c>
      <c r="M3197" s="33">
        <f t="shared" si="199"/>
        <v>0.89888757422165333</v>
      </c>
    </row>
    <row r="3198" spans="1:13" ht="55.2">
      <c r="A3198" t="s">
        <v>164</v>
      </c>
      <c r="B3198" t="s">
        <v>247</v>
      </c>
      <c r="C3198" s="14" t="s">
        <v>249</v>
      </c>
      <c r="D3198" t="s">
        <v>465</v>
      </c>
      <c r="E3198" t="s">
        <v>483</v>
      </c>
      <c r="F3198" s="20">
        <v>2026</v>
      </c>
      <c r="G3198" s="20">
        <v>66</v>
      </c>
      <c r="H3198" s="11">
        <v>21834.031795049399</v>
      </c>
      <c r="I3198" s="10">
        <v>2020145.26701587</v>
      </c>
      <c r="J3198" s="33">
        <f t="shared" si="196"/>
        <v>1.0808149370021456E-2</v>
      </c>
      <c r="K3198" s="33">
        <f t="shared" si="197"/>
        <v>1.0749951183892659E-2</v>
      </c>
      <c r="L3198" s="33">
        <f t="shared" si="198"/>
        <v>0.89888757422165333</v>
      </c>
      <c r="M3198" s="33">
        <f t="shared" si="199"/>
        <v>0.88922457667896282</v>
      </c>
    </row>
    <row r="3199" spans="1:13" ht="55.2">
      <c r="A3199" t="s">
        <v>164</v>
      </c>
      <c r="B3199" t="s">
        <v>247</v>
      </c>
      <c r="C3199" s="14" t="s">
        <v>249</v>
      </c>
      <c r="D3199" t="s">
        <v>465</v>
      </c>
      <c r="E3199" t="s">
        <v>483</v>
      </c>
      <c r="F3199" s="20">
        <v>2026</v>
      </c>
      <c r="G3199" s="20">
        <v>67</v>
      </c>
      <c r="H3199" s="11">
        <v>22393.294193616799</v>
      </c>
      <c r="I3199" s="10">
        <v>1890359.45336957</v>
      </c>
      <c r="J3199" s="33">
        <f t="shared" si="196"/>
        <v>1.1846050841653794E-2</v>
      </c>
      <c r="K3199" s="33">
        <f t="shared" si="197"/>
        <v>1.177616262006842E-2</v>
      </c>
      <c r="L3199" s="33">
        <f t="shared" si="198"/>
        <v>0.88922457667896282</v>
      </c>
      <c r="M3199" s="33">
        <f t="shared" si="199"/>
        <v>0.87875292345822986</v>
      </c>
    </row>
    <row r="3200" spans="1:13" ht="55.2">
      <c r="A3200" t="s">
        <v>164</v>
      </c>
      <c r="B3200" t="s">
        <v>247</v>
      </c>
      <c r="C3200" s="14" t="s">
        <v>249</v>
      </c>
      <c r="D3200" t="s">
        <v>465</v>
      </c>
      <c r="E3200" t="s">
        <v>483</v>
      </c>
      <c r="F3200" s="20">
        <v>2026</v>
      </c>
      <c r="G3200" s="20">
        <v>68</v>
      </c>
      <c r="H3200" s="11">
        <v>22904.748482452502</v>
      </c>
      <c r="I3200" s="10">
        <v>1763016.18644109</v>
      </c>
      <c r="J3200" s="33">
        <f t="shared" si="196"/>
        <v>1.2991797045657952E-2</v>
      </c>
      <c r="K3200" s="33">
        <f t="shared" si="197"/>
        <v>1.2907767940411263E-2</v>
      </c>
      <c r="L3200" s="33">
        <f t="shared" si="198"/>
        <v>0.87875292345822986</v>
      </c>
      <c r="M3200" s="33">
        <f t="shared" si="199"/>
        <v>0.86741018464527309</v>
      </c>
    </row>
    <row r="3201" spans="1:13" ht="55.2">
      <c r="A3201" t="s">
        <v>164</v>
      </c>
      <c r="B3201" t="s">
        <v>247</v>
      </c>
      <c r="C3201" s="14" t="s">
        <v>249</v>
      </c>
      <c r="D3201" t="s">
        <v>465</v>
      </c>
      <c r="E3201" t="s">
        <v>483</v>
      </c>
      <c r="F3201" s="20">
        <v>2026</v>
      </c>
      <c r="G3201" s="20">
        <v>69</v>
      </c>
      <c r="H3201" s="11">
        <v>23694.0194130157</v>
      </c>
      <c r="I3201" s="10">
        <v>1657213.93616852</v>
      </c>
      <c r="J3201" s="33">
        <f t="shared" si="196"/>
        <v>1.4297501907204746E-2</v>
      </c>
      <c r="K3201" s="33">
        <f t="shared" si="197"/>
        <v>1.4195778003116E-2</v>
      </c>
      <c r="L3201" s="33">
        <f t="shared" si="198"/>
        <v>0.86741018464527309</v>
      </c>
      <c r="M3201" s="33">
        <f t="shared" si="199"/>
        <v>0.85509662222640692</v>
      </c>
    </row>
    <row r="3202" spans="1:13" ht="55.2">
      <c r="A3202" t="s">
        <v>164</v>
      </c>
      <c r="B3202" t="s">
        <v>247</v>
      </c>
      <c r="C3202" s="14" t="s">
        <v>249</v>
      </c>
      <c r="D3202" t="s">
        <v>465</v>
      </c>
      <c r="E3202" t="s">
        <v>483</v>
      </c>
      <c r="F3202" s="20">
        <v>2027</v>
      </c>
      <c r="G3202" s="20">
        <v>30</v>
      </c>
      <c r="H3202" s="11">
        <v>1304.6423701645699</v>
      </c>
      <c r="I3202" s="10">
        <v>4568808.4504300198</v>
      </c>
      <c r="J3202" s="33">
        <f t="shared" ref="J3202:J3265" si="200">IF(I3202&gt;0,H3202/I3202,0)</f>
        <v>2.8555418427353327E-4</v>
      </c>
      <c r="K3202" s="33">
        <f t="shared" ref="K3202:K3265" si="201">1-EXP(-J3202)</f>
        <v>2.8551341755789217E-4</v>
      </c>
      <c r="L3202" s="33">
        <f t="shared" ref="L3202:L3265" si="202">IF(G3202=30,1,M3201)</f>
        <v>1</v>
      </c>
      <c r="M3202" s="33">
        <f t="shared" ref="M3202:M3265" si="203">L3202*(1-K3202)</f>
        <v>0.99971448658244211</v>
      </c>
    </row>
    <row r="3203" spans="1:13" ht="55.2">
      <c r="A3203" t="s">
        <v>164</v>
      </c>
      <c r="B3203" t="s">
        <v>247</v>
      </c>
      <c r="C3203" s="14" t="s">
        <v>249</v>
      </c>
      <c r="D3203" t="s">
        <v>465</v>
      </c>
      <c r="E3203" t="s">
        <v>483</v>
      </c>
      <c r="F3203" s="20">
        <v>2027</v>
      </c>
      <c r="G3203" s="20">
        <v>31</v>
      </c>
      <c r="H3203" s="11">
        <v>1337.69745070519</v>
      </c>
      <c r="I3203" s="10">
        <v>4526141.2582577895</v>
      </c>
      <c r="J3203" s="33">
        <f t="shared" si="200"/>
        <v>2.9554920502417086E-4</v>
      </c>
      <c r="K3203" s="33">
        <f t="shared" si="201"/>
        <v>2.955055346601787E-4</v>
      </c>
      <c r="L3203" s="33">
        <f t="shared" si="202"/>
        <v>0.99971448658244211</v>
      </c>
      <c r="M3203" s="33">
        <f t="shared" si="203"/>
        <v>0.99941906541857706</v>
      </c>
    </row>
    <row r="3204" spans="1:13" ht="55.2">
      <c r="A3204" t="s">
        <v>164</v>
      </c>
      <c r="B3204" t="s">
        <v>247</v>
      </c>
      <c r="C3204" s="14" t="s">
        <v>249</v>
      </c>
      <c r="D3204" t="s">
        <v>465</v>
      </c>
      <c r="E3204" t="s">
        <v>483</v>
      </c>
      <c r="F3204" s="20">
        <v>2027</v>
      </c>
      <c r="G3204" s="20">
        <v>32</v>
      </c>
      <c r="H3204" s="11">
        <v>1376.39416066027</v>
      </c>
      <c r="I3204" s="10">
        <v>4453756.4491052898</v>
      </c>
      <c r="J3204" s="33">
        <f t="shared" si="200"/>
        <v>3.0904118273839882E-4</v>
      </c>
      <c r="K3204" s="33">
        <f t="shared" si="201"/>
        <v>3.0899343443091531E-4</v>
      </c>
      <c r="L3204" s="33">
        <f t="shared" si="202"/>
        <v>0.99941906541857706</v>
      </c>
      <c r="M3204" s="33">
        <f t="shared" si="203"/>
        <v>0.99911025148911758</v>
      </c>
    </row>
    <row r="3205" spans="1:13" ht="55.2">
      <c r="A3205" t="s">
        <v>164</v>
      </c>
      <c r="B3205" t="s">
        <v>247</v>
      </c>
      <c r="C3205" s="14" t="s">
        <v>249</v>
      </c>
      <c r="D3205" t="s">
        <v>465</v>
      </c>
      <c r="E3205" t="s">
        <v>483</v>
      </c>
      <c r="F3205" s="20">
        <v>2027</v>
      </c>
      <c r="G3205" s="20">
        <v>33</v>
      </c>
      <c r="H3205" s="11">
        <v>1430.3184432369401</v>
      </c>
      <c r="I3205" s="10">
        <v>4397361.2203154396</v>
      </c>
      <c r="J3205" s="33">
        <f t="shared" si="200"/>
        <v>3.2526744371806187E-4</v>
      </c>
      <c r="K3205" s="33">
        <f t="shared" si="201"/>
        <v>3.2521454999812072E-4</v>
      </c>
      <c r="L3205" s="33">
        <f t="shared" si="202"/>
        <v>0.99911025148911758</v>
      </c>
      <c r="M3205" s="33">
        <f t="shared" si="203"/>
        <v>0.9987853262982811</v>
      </c>
    </row>
    <row r="3206" spans="1:13" ht="55.2">
      <c r="A3206" t="s">
        <v>164</v>
      </c>
      <c r="B3206" t="s">
        <v>247</v>
      </c>
      <c r="C3206" s="14" t="s">
        <v>249</v>
      </c>
      <c r="D3206" t="s">
        <v>465</v>
      </c>
      <c r="E3206" t="s">
        <v>483</v>
      </c>
      <c r="F3206" s="20">
        <v>2027</v>
      </c>
      <c r="G3206" s="20">
        <v>34</v>
      </c>
      <c r="H3206" s="11">
        <v>1496.61820720478</v>
      </c>
      <c r="I3206" s="10">
        <v>4344739.1976259695</v>
      </c>
      <c r="J3206" s="33">
        <f t="shared" si="200"/>
        <v>3.44466753728867E-4</v>
      </c>
      <c r="K3206" s="33">
        <f t="shared" si="201"/>
        <v>3.4440743186836542E-4</v>
      </c>
      <c r="L3206" s="33">
        <f t="shared" si="202"/>
        <v>0.9987853262982811</v>
      </c>
      <c r="M3206" s="33">
        <f t="shared" si="203"/>
        <v>0.99844133720906292</v>
      </c>
    </row>
    <row r="3207" spans="1:13" ht="55.2">
      <c r="A3207" t="s">
        <v>164</v>
      </c>
      <c r="B3207" t="s">
        <v>247</v>
      </c>
      <c r="C3207" s="14" t="s">
        <v>249</v>
      </c>
      <c r="D3207" t="s">
        <v>465</v>
      </c>
      <c r="E3207" t="s">
        <v>483</v>
      </c>
      <c r="F3207" s="20">
        <v>2027</v>
      </c>
      <c r="G3207" s="20">
        <v>35</v>
      </c>
      <c r="H3207" s="11">
        <v>2077.0281848048198</v>
      </c>
      <c r="I3207" s="10">
        <v>4384165.0950051602</v>
      </c>
      <c r="J3207" s="33">
        <f t="shared" si="200"/>
        <v>4.7375683620380979E-4</v>
      </c>
      <c r="K3207" s="33">
        <f t="shared" si="201"/>
        <v>4.736446311538467E-4</v>
      </c>
      <c r="L3207" s="33">
        <f t="shared" si="202"/>
        <v>0.99844133720906292</v>
      </c>
      <c r="M3207" s="33">
        <f t="shared" si="203"/>
        <v>0.99796843083017173</v>
      </c>
    </row>
    <row r="3208" spans="1:13" ht="55.2">
      <c r="A3208" t="s">
        <v>164</v>
      </c>
      <c r="B3208" t="s">
        <v>247</v>
      </c>
      <c r="C3208" s="14" t="s">
        <v>249</v>
      </c>
      <c r="D3208" t="s">
        <v>465</v>
      </c>
      <c r="E3208" t="s">
        <v>483</v>
      </c>
      <c r="F3208" s="20">
        <v>2027</v>
      </c>
      <c r="G3208" s="20">
        <v>36</v>
      </c>
      <c r="H3208" s="11">
        <v>2229.5050261329802</v>
      </c>
      <c r="I3208" s="10">
        <v>4403451.6205888595</v>
      </c>
      <c r="J3208" s="33">
        <f t="shared" si="200"/>
        <v>5.0630850937675011E-4</v>
      </c>
      <c r="K3208" s="33">
        <f t="shared" si="201"/>
        <v>5.0618035685257023E-4</v>
      </c>
      <c r="L3208" s="33">
        <f t="shared" si="202"/>
        <v>0.99796843083017173</v>
      </c>
      <c r="M3208" s="33">
        <f t="shared" si="203"/>
        <v>0.99746327881372654</v>
      </c>
    </row>
    <row r="3209" spans="1:13" ht="55.2">
      <c r="A3209" t="s">
        <v>164</v>
      </c>
      <c r="B3209" t="s">
        <v>247</v>
      </c>
      <c r="C3209" s="14" t="s">
        <v>249</v>
      </c>
      <c r="D3209" t="s">
        <v>465</v>
      </c>
      <c r="E3209" t="s">
        <v>483</v>
      </c>
      <c r="F3209" s="20">
        <v>2027</v>
      </c>
      <c r="G3209" s="20">
        <v>37</v>
      </c>
      <c r="H3209" s="11">
        <v>3380.5109997241598</v>
      </c>
      <c r="I3209" s="10">
        <v>6485449.0689133704</v>
      </c>
      <c r="J3209" s="33">
        <f t="shared" si="200"/>
        <v>5.2124547796203121E-4</v>
      </c>
      <c r="K3209" s="33">
        <f t="shared" si="201"/>
        <v>5.2110965313822977E-4</v>
      </c>
      <c r="L3209" s="33">
        <f t="shared" si="202"/>
        <v>0.99746327881372654</v>
      </c>
      <c r="M3209" s="33">
        <f t="shared" si="203"/>
        <v>0.99694349107048574</v>
      </c>
    </row>
    <row r="3210" spans="1:13" ht="55.2">
      <c r="A3210" t="s">
        <v>164</v>
      </c>
      <c r="B3210" t="s">
        <v>247</v>
      </c>
      <c r="C3210" s="14" t="s">
        <v>249</v>
      </c>
      <c r="D3210" t="s">
        <v>465</v>
      </c>
      <c r="E3210" t="s">
        <v>483</v>
      </c>
      <c r="F3210" s="20">
        <v>2027</v>
      </c>
      <c r="G3210" s="20">
        <v>38</v>
      </c>
      <c r="H3210" s="11">
        <v>2541.2008647652201</v>
      </c>
      <c r="I3210" s="10">
        <v>4365612.1673750496</v>
      </c>
      <c r="J3210" s="33">
        <f t="shared" si="200"/>
        <v>5.8209496568569223E-4</v>
      </c>
      <c r="K3210" s="33">
        <f t="shared" si="201"/>
        <v>5.81925581278675E-4</v>
      </c>
      <c r="L3210" s="33">
        <f t="shared" si="202"/>
        <v>0.99694349107048574</v>
      </c>
      <c r="M3210" s="33">
        <f t="shared" si="203"/>
        <v>0.99636334414994254</v>
      </c>
    </row>
    <row r="3211" spans="1:13" ht="55.2">
      <c r="A3211" t="s">
        <v>164</v>
      </c>
      <c r="B3211" t="s">
        <v>247</v>
      </c>
      <c r="C3211" s="14" t="s">
        <v>249</v>
      </c>
      <c r="D3211" t="s">
        <v>465</v>
      </c>
      <c r="E3211" t="s">
        <v>483</v>
      </c>
      <c r="F3211" s="20">
        <v>2027</v>
      </c>
      <c r="G3211" s="20">
        <v>39</v>
      </c>
      <c r="H3211" s="11">
        <v>2721.8065187934999</v>
      </c>
      <c r="I3211" s="10">
        <v>4350987.2063448196</v>
      </c>
      <c r="J3211" s="33">
        <f t="shared" si="200"/>
        <v>6.2556068076330591E-4</v>
      </c>
      <c r="K3211" s="33">
        <f t="shared" si="201"/>
        <v>6.2536505847399226E-4</v>
      </c>
      <c r="L3211" s="33">
        <f t="shared" si="202"/>
        <v>0.99636334414994254</v>
      </c>
      <c r="M3211" s="33">
        <f t="shared" si="203"/>
        <v>0.99574025332896687</v>
      </c>
    </row>
    <row r="3212" spans="1:13" ht="55.2">
      <c r="A3212" t="s">
        <v>164</v>
      </c>
      <c r="B3212" t="s">
        <v>247</v>
      </c>
      <c r="C3212" s="14" t="s">
        <v>249</v>
      </c>
      <c r="D3212" t="s">
        <v>465</v>
      </c>
      <c r="E3212" t="s">
        <v>483</v>
      </c>
      <c r="F3212" s="20">
        <v>2027</v>
      </c>
      <c r="G3212" s="20">
        <v>40</v>
      </c>
      <c r="H3212" s="11">
        <v>3559.2947395770798</v>
      </c>
      <c r="I3212" s="10">
        <v>4220098.6048959196</v>
      </c>
      <c r="J3212" s="33">
        <f t="shared" si="200"/>
        <v>8.4341506510008735E-4</v>
      </c>
      <c r="K3212" s="33">
        <f t="shared" si="201"/>
        <v>8.4305949058671725E-4</v>
      </c>
      <c r="L3212" s="33">
        <f t="shared" si="202"/>
        <v>0.99574025332896687</v>
      </c>
      <c r="M3212" s="33">
        <f t="shared" si="203"/>
        <v>0.99490078505823865</v>
      </c>
    </row>
    <row r="3213" spans="1:13" ht="55.2">
      <c r="A3213" t="s">
        <v>164</v>
      </c>
      <c r="B3213" t="s">
        <v>247</v>
      </c>
      <c r="C3213" s="14" t="s">
        <v>249</v>
      </c>
      <c r="D3213" t="s">
        <v>465</v>
      </c>
      <c r="E3213" t="s">
        <v>483</v>
      </c>
      <c r="F3213" s="20">
        <v>2027</v>
      </c>
      <c r="G3213" s="20">
        <v>41</v>
      </c>
      <c r="H3213" s="11">
        <v>3811.7303592202102</v>
      </c>
      <c r="I3213" s="10">
        <v>4187004.9900884801</v>
      </c>
      <c r="J3213" s="33">
        <f t="shared" si="200"/>
        <v>9.103715826093774E-4</v>
      </c>
      <c r="K3213" s="33">
        <f t="shared" si="201"/>
        <v>9.0995732012066899E-4</v>
      </c>
      <c r="L3213" s="33">
        <f t="shared" si="202"/>
        <v>0.99490078505823865</v>
      </c>
      <c r="M3213" s="33">
        <f t="shared" si="203"/>
        <v>0.99399546780608106</v>
      </c>
    </row>
    <row r="3214" spans="1:13" ht="55.2">
      <c r="A3214" t="s">
        <v>164</v>
      </c>
      <c r="B3214" t="s">
        <v>247</v>
      </c>
      <c r="C3214" s="14" t="s">
        <v>249</v>
      </c>
      <c r="D3214" t="s">
        <v>465</v>
      </c>
      <c r="E3214" t="s">
        <v>483</v>
      </c>
      <c r="F3214" s="20">
        <v>2027</v>
      </c>
      <c r="G3214" s="20">
        <v>42</v>
      </c>
      <c r="H3214" s="11">
        <v>4189.8029810538701</v>
      </c>
      <c r="I3214" s="10">
        <v>4249366.5011517499</v>
      </c>
      <c r="J3214" s="33">
        <f t="shared" si="200"/>
        <v>9.8598296473562932E-4</v>
      </c>
      <c r="K3214" s="33">
        <f t="shared" si="201"/>
        <v>9.8549704324879528E-4</v>
      </c>
      <c r="L3214" s="33">
        <f t="shared" si="202"/>
        <v>0.99399546780608106</v>
      </c>
      <c r="M3214" s="33">
        <f t="shared" si="203"/>
        <v>0.99301588821155551</v>
      </c>
    </row>
    <row r="3215" spans="1:13" ht="55.2">
      <c r="A3215" t="s">
        <v>164</v>
      </c>
      <c r="B3215" t="s">
        <v>247</v>
      </c>
      <c r="C3215" s="14" t="s">
        <v>249</v>
      </c>
      <c r="D3215" t="s">
        <v>465</v>
      </c>
      <c r="E3215" t="s">
        <v>483</v>
      </c>
      <c r="F3215" s="20">
        <v>2027</v>
      </c>
      <c r="G3215" s="20">
        <v>43</v>
      </c>
      <c r="H3215" s="11">
        <v>4648.5094659552296</v>
      </c>
      <c r="I3215" s="10">
        <v>4337484.2243998796</v>
      </c>
      <c r="J3215" s="33">
        <f t="shared" si="200"/>
        <v>1.0717063683611167E-3</v>
      </c>
      <c r="K3215" s="33">
        <f t="shared" si="201"/>
        <v>1.0711322961883818E-3</v>
      </c>
      <c r="L3215" s="33">
        <f t="shared" si="202"/>
        <v>0.99301588821155551</v>
      </c>
      <c r="M3215" s="33">
        <f t="shared" si="203"/>
        <v>0.99195223682306388</v>
      </c>
    </row>
    <row r="3216" spans="1:13" ht="55.2">
      <c r="A3216" t="s">
        <v>164</v>
      </c>
      <c r="B3216" t="s">
        <v>247</v>
      </c>
      <c r="C3216" s="14" t="s">
        <v>249</v>
      </c>
      <c r="D3216" t="s">
        <v>465</v>
      </c>
      <c r="E3216" t="s">
        <v>483</v>
      </c>
      <c r="F3216" s="20">
        <v>2027</v>
      </c>
      <c r="G3216" s="20">
        <v>44</v>
      </c>
      <c r="H3216" s="11">
        <v>5044.0446610631398</v>
      </c>
      <c r="I3216" s="10">
        <v>4316079.43025376</v>
      </c>
      <c r="J3216" s="33">
        <f t="shared" si="200"/>
        <v>1.1686635388836158E-3</v>
      </c>
      <c r="K3216" s="33">
        <f t="shared" si="201"/>
        <v>1.1679809175941802E-3</v>
      </c>
      <c r="L3216" s="33">
        <f t="shared" si="202"/>
        <v>0.99195223682306388</v>
      </c>
      <c r="M3216" s="33">
        <f t="shared" si="203"/>
        <v>0.99079365553928966</v>
      </c>
    </row>
    <row r="3217" spans="1:13" ht="55.2">
      <c r="A3217" t="s">
        <v>164</v>
      </c>
      <c r="B3217" t="s">
        <v>247</v>
      </c>
      <c r="C3217" s="14" t="s">
        <v>249</v>
      </c>
      <c r="D3217" t="s">
        <v>465</v>
      </c>
      <c r="E3217" t="s">
        <v>483</v>
      </c>
      <c r="F3217" s="20">
        <v>2027</v>
      </c>
      <c r="G3217" s="20">
        <v>45</v>
      </c>
      <c r="H3217" s="11">
        <v>6333.2713887014697</v>
      </c>
      <c r="I3217" s="10">
        <v>4181417.8064579801</v>
      </c>
      <c r="J3217" s="33">
        <f t="shared" si="200"/>
        <v>1.5146229537072486E-3</v>
      </c>
      <c r="K3217" s="33">
        <f t="shared" si="201"/>
        <v>1.5134764912537735E-3</v>
      </c>
      <c r="L3217" s="33">
        <f t="shared" si="202"/>
        <v>0.99079365553928966</v>
      </c>
      <c r="M3217" s="33">
        <f t="shared" si="203"/>
        <v>0.98929411263394751</v>
      </c>
    </row>
    <row r="3218" spans="1:13" ht="55.2">
      <c r="A3218" t="s">
        <v>164</v>
      </c>
      <c r="B3218" t="s">
        <v>247</v>
      </c>
      <c r="C3218" s="14" t="s">
        <v>249</v>
      </c>
      <c r="D3218" t="s">
        <v>465</v>
      </c>
      <c r="E3218" t="s">
        <v>483</v>
      </c>
      <c r="F3218" s="20">
        <v>2027</v>
      </c>
      <c r="G3218" s="20">
        <v>46</v>
      </c>
      <c r="H3218" s="11">
        <v>6811.1081563206699</v>
      </c>
      <c r="I3218" s="10">
        <v>4108821.6716005299</v>
      </c>
      <c r="J3218" s="33">
        <f t="shared" si="200"/>
        <v>1.6576791841315189E-3</v>
      </c>
      <c r="K3218" s="33">
        <f t="shared" si="201"/>
        <v>1.6563059928678125E-3</v>
      </c>
      <c r="L3218" s="33">
        <f t="shared" si="202"/>
        <v>0.98929411263394751</v>
      </c>
      <c r="M3218" s="33">
        <f t="shared" si="203"/>
        <v>0.98765553886648305</v>
      </c>
    </row>
    <row r="3219" spans="1:13" ht="55.2">
      <c r="A3219" t="s">
        <v>164</v>
      </c>
      <c r="B3219" t="s">
        <v>247</v>
      </c>
      <c r="C3219" s="14" t="s">
        <v>249</v>
      </c>
      <c r="D3219" t="s">
        <v>465</v>
      </c>
      <c r="E3219" t="s">
        <v>483</v>
      </c>
      <c r="F3219" s="20">
        <v>2027</v>
      </c>
      <c r="G3219" s="20">
        <v>47</v>
      </c>
      <c r="H3219" s="11">
        <v>7355.5596490322896</v>
      </c>
      <c r="I3219" s="10">
        <v>4053377.0739586102</v>
      </c>
      <c r="J3219" s="33">
        <f t="shared" si="200"/>
        <v>1.8146744097135531E-3</v>
      </c>
      <c r="K3219" s="33">
        <f t="shared" si="201"/>
        <v>1.8130288836221142E-3</v>
      </c>
      <c r="L3219" s="33">
        <f t="shared" si="202"/>
        <v>0.98765553886648305</v>
      </c>
      <c r="M3219" s="33">
        <f t="shared" si="203"/>
        <v>0.98586489084744877</v>
      </c>
    </row>
    <row r="3220" spans="1:13" ht="55.2">
      <c r="A3220" t="s">
        <v>164</v>
      </c>
      <c r="B3220" t="s">
        <v>247</v>
      </c>
      <c r="C3220" s="14" t="s">
        <v>249</v>
      </c>
      <c r="D3220" t="s">
        <v>465</v>
      </c>
      <c r="E3220" t="s">
        <v>483</v>
      </c>
      <c r="F3220" s="20">
        <v>2027</v>
      </c>
      <c r="G3220" s="20">
        <v>48</v>
      </c>
      <c r="H3220" s="11">
        <v>7926.93105102149</v>
      </c>
      <c r="I3220" s="10">
        <v>3992573.9332969701</v>
      </c>
      <c r="J3220" s="33">
        <f t="shared" si="200"/>
        <v>1.9854187257280476E-3</v>
      </c>
      <c r="K3220" s="33">
        <f t="shared" si="201"/>
        <v>1.9834490857054687E-3</v>
      </c>
      <c r="L3220" s="33">
        <f t="shared" si="202"/>
        <v>0.98586489084744877</v>
      </c>
      <c r="M3220" s="33">
        <f t="shared" si="203"/>
        <v>0.98390947803106832</v>
      </c>
    </row>
    <row r="3221" spans="1:13" ht="55.2">
      <c r="A3221" t="s">
        <v>164</v>
      </c>
      <c r="B3221" t="s">
        <v>247</v>
      </c>
      <c r="C3221" s="14" t="s">
        <v>249</v>
      </c>
      <c r="D3221" t="s">
        <v>465</v>
      </c>
      <c r="E3221" t="s">
        <v>483</v>
      </c>
      <c r="F3221" s="20">
        <v>2027</v>
      </c>
      <c r="G3221" s="20">
        <v>49</v>
      </c>
      <c r="H3221" s="11">
        <v>8490.2328386515292</v>
      </c>
      <c r="I3221" s="10">
        <v>3912227.51121388</v>
      </c>
      <c r="J3221" s="33">
        <f t="shared" si="200"/>
        <v>2.1701787062013661E-3</v>
      </c>
      <c r="K3221" s="33">
        <f t="shared" si="201"/>
        <v>2.1678255709420835E-3</v>
      </c>
      <c r="L3221" s="33">
        <f t="shared" si="202"/>
        <v>0.98390947803106832</v>
      </c>
      <c r="M3221" s="33">
        <f t="shared" si="203"/>
        <v>0.98177653390510033</v>
      </c>
    </row>
    <row r="3222" spans="1:13" ht="55.2">
      <c r="A3222" t="s">
        <v>164</v>
      </c>
      <c r="B3222" t="s">
        <v>247</v>
      </c>
      <c r="C3222" s="14" t="s">
        <v>249</v>
      </c>
      <c r="D3222" t="s">
        <v>465</v>
      </c>
      <c r="E3222" t="s">
        <v>483</v>
      </c>
      <c r="F3222" s="20">
        <v>2027</v>
      </c>
      <c r="G3222" s="20">
        <v>50</v>
      </c>
      <c r="H3222" s="11">
        <v>9768.4219750006905</v>
      </c>
      <c r="I3222" s="10">
        <v>3849360.7237688499</v>
      </c>
      <c r="J3222" s="33">
        <f t="shared" si="200"/>
        <v>2.5376738310554014E-3</v>
      </c>
      <c r="K3222" s="33">
        <f t="shared" si="201"/>
        <v>2.5344566587723882E-3</v>
      </c>
      <c r="L3222" s="33">
        <f t="shared" si="202"/>
        <v>0.98177653390510033</v>
      </c>
      <c r="M3222" s="33">
        <f t="shared" si="203"/>
        <v>0.97928826383131806</v>
      </c>
    </row>
    <row r="3223" spans="1:13" ht="55.2">
      <c r="A3223" t="s">
        <v>164</v>
      </c>
      <c r="B3223" t="s">
        <v>247</v>
      </c>
      <c r="C3223" s="14" t="s">
        <v>249</v>
      </c>
      <c r="D3223" t="s">
        <v>465</v>
      </c>
      <c r="E3223" t="s">
        <v>483</v>
      </c>
      <c r="F3223" s="20">
        <v>2027</v>
      </c>
      <c r="G3223" s="20">
        <v>51</v>
      </c>
      <c r="H3223" s="11">
        <v>10447.385389839101</v>
      </c>
      <c r="I3223" s="10">
        <v>3773682.1852911399</v>
      </c>
      <c r="J3223" s="33">
        <f t="shared" si="200"/>
        <v>2.7684857592301681E-3</v>
      </c>
      <c r="K3223" s="33">
        <f t="shared" si="201"/>
        <v>2.7646570366003376E-3</v>
      </c>
      <c r="L3223" s="33">
        <f t="shared" si="202"/>
        <v>0.97928826383131806</v>
      </c>
      <c r="M3223" s="33">
        <f t="shared" si="203"/>
        <v>0.9765808676418567</v>
      </c>
    </row>
    <row r="3224" spans="1:13" ht="55.2">
      <c r="A3224" t="s">
        <v>164</v>
      </c>
      <c r="B3224" t="s">
        <v>247</v>
      </c>
      <c r="C3224" s="14" t="s">
        <v>249</v>
      </c>
      <c r="D3224" t="s">
        <v>465</v>
      </c>
      <c r="E3224" t="s">
        <v>483</v>
      </c>
      <c r="F3224" s="20">
        <v>2027</v>
      </c>
      <c r="G3224" s="20">
        <v>52</v>
      </c>
      <c r="H3224" s="11">
        <v>11168.462577600099</v>
      </c>
      <c r="I3224" s="10">
        <v>3698248.12529366</v>
      </c>
      <c r="J3224" s="33">
        <f t="shared" si="200"/>
        <v>3.0199332763031594E-3</v>
      </c>
      <c r="K3224" s="33">
        <f t="shared" si="201"/>
        <v>3.015377864640012E-3</v>
      </c>
      <c r="L3224" s="33">
        <f t="shared" si="202"/>
        <v>0.9765808676418567</v>
      </c>
      <c r="M3224" s="33">
        <f t="shared" si="203"/>
        <v>0.97363610731053851</v>
      </c>
    </row>
    <row r="3225" spans="1:13" ht="55.2">
      <c r="A3225" t="s">
        <v>164</v>
      </c>
      <c r="B3225" t="s">
        <v>247</v>
      </c>
      <c r="C3225" s="14" t="s">
        <v>249</v>
      </c>
      <c r="D3225" t="s">
        <v>465</v>
      </c>
      <c r="E3225" t="s">
        <v>483</v>
      </c>
      <c r="F3225" s="20">
        <v>2027</v>
      </c>
      <c r="G3225" s="20">
        <v>53</v>
      </c>
      <c r="H3225" s="11">
        <v>11845.8047834872</v>
      </c>
      <c r="I3225" s="10">
        <v>3595065.5064785001</v>
      </c>
      <c r="J3225" s="33">
        <f t="shared" si="200"/>
        <v>3.2950177853895641E-3</v>
      </c>
      <c r="K3225" s="33">
        <f t="shared" si="201"/>
        <v>3.2895951717909488E-3</v>
      </c>
      <c r="L3225" s="33">
        <f t="shared" si="202"/>
        <v>0.97363610731053851</v>
      </c>
      <c r="M3225" s="33">
        <f t="shared" si="203"/>
        <v>0.97043323867284847</v>
      </c>
    </row>
    <row r="3226" spans="1:13" ht="55.2">
      <c r="A3226" t="s">
        <v>164</v>
      </c>
      <c r="B3226" t="s">
        <v>247</v>
      </c>
      <c r="C3226" s="14" t="s">
        <v>249</v>
      </c>
      <c r="D3226" t="s">
        <v>465</v>
      </c>
      <c r="E3226" t="s">
        <v>483</v>
      </c>
      <c r="F3226" s="20">
        <v>2027</v>
      </c>
      <c r="G3226" s="20">
        <v>54</v>
      </c>
      <c r="H3226" s="11">
        <v>12778.249895450101</v>
      </c>
      <c r="I3226" s="10">
        <v>3553043.4950236399</v>
      </c>
      <c r="J3226" s="33">
        <f t="shared" si="200"/>
        <v>3.5964237176795612E-3</v>
      </c>
      <c r="K3226" s="33">
        <f t="shared" si="201"/>
        <v>3.5899643317840457E-3</v>
      </c>
      <c r="L3226" s="33">
        <f t="shared" si="202"/>
        <v>0.97043323867284847</v>
      </c>
      <c r="M3226" s="33">
        <f t="shared" si="203"/>
        <v>0.96694941795963529</v>
      </c>
    </row>
    <row r="3227" spans="1:13" ht="55.2">
      <c r="A3227" t="s">
        <v>164</v>
      </c>
      <c r="B3227" t="s">
        <v>247</v>
      </c>
      <c r="C3227" s="14" t="s">
        <v>249</v>
      </c>
      <c r="D3227" t="s">
        <v>465</v>
      </c>
      <c r="E3227" t="s">
        <v>483</v>
      </c>
      <c r="F3227" s="20">
        <v>2027</v>
      </c>
      <c r="G3227" s="20">
        <v>55</v>
      </c>
      <c r="H3227" s="11">
        <v>13361.766106521</v>
      </c>
      <c r="I3227" s="10">
        <v>3345001.9571717498</v>
      </c>
      <c r="J3227" s="33">
        <f t="shared" si="200"/>
        <v>3.994546573544781E-3</v>
      </c>
      <c r="K3227" s="33">
        <f t="shared" si="201"/>
        <v>3.9865789848791966E-3</v>
      </c>
      <c r="L3227" s="33">
        <f t="shared" si="202"/>
        <v>0.96694941795963529</v>
      </c>
      <c r="M3227" s="33">
        <f t="shared" si="203"/>
        <v>0.96309459773055628</v>
      </c>
    </row>
    <row r="3228" spans="1:13" ht="55.2">
      <c r="A3228" t="s">
        <v>164</v>
      </c>
      <c r="B3228" t="s">
        <v>247</v>
      </c>
      <c r="C3228" s="14" t="s">
        <v>249</v>
      </c>
      <c r="D3228" t="s">
        <v>465</v>
      </c>
      <c r="E3228" t="s">
        <v>483</v>
      </c>
      <c r="F3228" s="20">
        <v>2027</v>
      </c>
      <c r="G3228" s="20">
        <v>56</v>
      </c>
      <c r="H3228" s="11">
        <v>14219.0559843137</v>
      </c>
      <c r="I3228" s="10">
        <v>3259782.04079316</v>
      </c>
      <c r="J3228" s="33">
        <f t="shared" si="200"/>
        <v>4.3619652499386017E-3</v>
      </c>
      <c r="K3228" s="33">
        <f t="shared" si="201"/>
        <v>4.3524656967772746E-3</v>
      </c>
      <c r="L3228" s="33">
        <f t="shared" si="202"/>
        <v>0.96309459773055628</v>
      </c>
      <c r="M3228" s="33">
        <f t="shared" si="203"/>
        <v>0.95890276153118248</v>
      </c>
    </row>
    <row r="3229" spans="1:13" ht="55.2">
      <c r="A3229" t="s">
        <v>164</v>
      </c>
      <c r="B3229" t="s">
        <v>247</v>
      </c>
      <c r="C3229" s="14" t="s">
        <v>249</v>
      </c>
      <c r="D3229" t="s">
        <v>465</v>
      </c>
      <c r="E3229" t="s">
        <v>483</v>
      </c>
      <c r="F3229" s="20">
        <v>2027</v>
      </c>
      <c r="G3229" s="20">
        <v>57</v>
      </c>
      <c r="H3229" s="11">
        <v>15150.424956412</v>
      </c>
      <c r="I3229" s="10">
        <v>3179642.2596235098</v>
      </c>
      <c r="J3229" s="33">
        <f t="shared" si="200"/>
        <v>4.7648206053865659E-3</v>
      </c>
      <c r="K3229" s="33">
        <f t="shared" si="201"/>
        <v>4.7534868559254706E-3</v>
      </c>
      <c r="L3229" s="33">
        <f t="shared" si="202"/>
        <v>0.95890276153118248</v>
      </c>
      <c r="M3229" s="33">
        <f t="shared" si="203"/>
        <v>0.9543446298581334</v>
      </c>
    </row>
    <row r="3230" spans="1:13" ht="55.2">
      <c r="A3230" t="s">
        <v>164</v>
      </c>
      <c r="B3230" t="s">
        <v>247</v>
      </c>
      <c r="C3230" s="14" t="s">
        <v>249</v>
      </c>
      <c r="D3230" t="s">
        <v>465</v>
      </c>
      <c r="E3230" t="s">
        <v>483</v>
      </c>
      <c r="F3230" s="20">
        <v>2027</v>
      </c>
      <c r="G3230" s="20">
        <v>58</v>
      </c>
      <c r="H3230" s="11">
        <v>16086.436544802</v>
      </c>
      <c r="I3230" s="10">
        <v>3090234.8258029898</v>
      </c>
      <c r="J3230" s="33">
        <f t="shared" si="200"/>
        <v>5.2055709198804917E-3</v>
      </c>
      <c r="K3230" s="33">
        <f t="shared" si="201"/>
        <v>5.1920454150817807E-3</v>
      </c>
      <c r="L3230" s="33">
        <f t="shared" si="202"/>
        <v>0.9543446298581334</v>
      </c>
      <c r="M3230" s="33">
        <f t="shared" si="203"/>
        <v>0.94938962919827052</v>
      </c>
    </row>
    <row r="3231" spans="1:13" ht="55.2">
      <c r="A3231" t="s">
        <v>164</v>
      </c>
      <c r="B3231" t="s">
        <v>247</v>
      </c>
      <c r="C3231" s="14" t="s">
        <v>249</v>
      </c>
      <c r="D3231" t="s">
        <v>465</v>
      </c>
      <c r="E3231" t="s">
        <v>483</v>
      </c>
      <c r="F3231" s="20">
        <v>2027</v>
      </c>
      <c r="G3231" s="20">
        <v>59</v>
      </c>
      <c r="H3231" s="11">
        <v>16955.160262284699</v>
      </c>
      <c r="I3231" s="10">
        <v>2980813.3828332499</v>
      </c>
      <c r="J3231" s="33">
        <f t="shared" si="200"/>
        <v>5.688098543817223E-3</v>
      </c>
      <c r="K3231" s="33">
        <f t="shared" si="201"/>
        <v>5.6719519402917973E-3</v>
      </c>
      <c r="L3231" s="33">
        <f t="shared" si="202"/>
        <v>0.94938962919827052</v>
      </c>
      <c r="M3231" s="33">
        <f t="shared" si="203"/>
        <v>0.94400473684884645</v>
      </c>
    </row>
    <row r="3232" spans="1:13" ht="55.2">
      <c r="A3232" t="s">
        <v>164</v>
      </c>
      <c r="B3232" t="s">
        <v>247</v>
      </c>
      <c r="C3232" s="14" t="s">
        <v>249</v>
      </c>
      <c r="D3232" t="s">
        <v>465</v>
      </c>
      <c r="E3232" t="s">
        <v>483</v>
      </c>
      <c r="F3232" s="20">
        <v>2027</v>
      </c>
      <c r="G3232" s="20">
        <v>60</v>
      </c>
      <c r="H3232" s="11">
        <v>18119.094197536699</v>
      </c>
      <c r="I3232" s="10">
        <v>2839771.1163115199</v>
      </c>
      <c r="J3232" s="33">
        <f t="shared" si="200"/>
        <v>6.3804769664221961E-3</v>
      </c>
      <c r="K3232" s="33">
        <f t="shared" si="201"/>
        <v>6.360164946348057E-3</v>
      </c>
      <c r="L3232" s="33">
        <f t="shared" si="202"/>
        <v>0.94400473684884645</v>
      </c>
      <c r="M3232" s="33">
        <f t="shared" si="203"/>
        <v>0.93800071101235394</v>
      </c>
    </row>
    <row r="3233" spans="1:13" ht="55.2">
      <c r="A3233" t="s">
        <v>164</v>
      </c>
      <c r="B3233" t="s">
        <v>247</v>
      </c>
      <c r="C3233" s="14" t="s">
        <v>249</v>
      </c>
      <c r="D3233" t="s">
        <v>465</v>
      </c>
      <c r="E3233" t="s">
        <v>483</v>
      </c>
      <c r="F3233" s="20">
        <v>2027</v>
      </c>
      <c r="G3233" s="20">
        <v>61</v>
      </c>
      <c r="H3233" s="11">
        <v>19074.981809057699</v>
      </c>
      <c r="I3233" s="10">
        <v>2735199.6729228902</v>
      </c>
      <c r="J3233" s="33">
        <f t="shared" si="200"/>
        <v>6.9738900592488679E-3</v>
      </c>
      <c r="K3233" s="33">
        <f t="shared" si="201"/>
        <v>6.9496289189057148E-3</v>
      </c>
      <c r="L3233" s="33">
        <f t="shared" si="202"/>
        <v>0.93800071101235394</v>
      </c>
      <c r="M3233" s="33">
        <f t="shared" si="203"/>
        <v>0.93148195414514834</v>
      </c>
    </row>
    <row r="3234" spans="1:13" ht="55.2">
      <c r="A3234" t="s">
        <v>164</v>
      </c>
      <c r="B3234" t="s">
        <v>247</v>
      </c>
      <c r="C3234" s="14" t="s">
        <v>249</v>
      </c>
      <c r="D3234" t="s">
        <v>465</v>
      </c>
      <c r="E3234" t="s">
        <v>483</v>
      </c>
      <c r="F3234" s="20">
        <v>2027</v>
      </c>
      <c r="G3234" s="20">
        <v>62</v>
      </c>
      <c r="H3234" s="11">
        <v>19895.367221977602</v>
      </c>
      <c r="I3234" s="10">
        <v>2609222.7383097499</v>
      </c>
      <c r="J3234" s="33">
        <f t="shared" si="200"/>
        <v>7.6250168028451984E-3</v>
      </c>
      <c r="K3234" s="33">
        <f t="shared" si="201"/>
        <v>7.5960201091221924E-3</v>
      </c>
      <c r="L3234" s="33">
        <f t="shared" si="202"/>
        <v>0.93148195414514834</v>
      </c>
      <c r="M3234" s="33">
        <f t="shared" si="203"/>
        <v>0.92440639849017736</v>
      </c>
    </row>
    <row r="3235" spans="1:13" ht="55.2">
      <c r="A3235" t="s">
        <v>164</v>
      </c>
      <c r="B3235" t="s">
        <v>247</v>
      </c>
      <c r="C3235" s="14" t="s">
        <v>249</v>
      </c>
      <c r="D3235" t="s">
        <v>465</v>
      </c>
      <c r="E3235" t="s">
        <v>483</v>
      </c>
      <c r="F3235" s="20">
        <v>2027</v>
      </c>
      <c r="G3235" s="20">
        <v>63</v>
      </c>
      <c r="H3235" s="11">
        <v>20717.992151157599</v>
      </c>
      <c r="I3235" s="10">
        <v>2483462.1184648601</v>
      </c>
      <c r="J3235" s="33">
        <f t="shared" si="200"/>
        <v>8.3423829971541203E-3</v>
      </c>
      <c r="K3235" s="33">
        <f t="shared" si="201"/>
        <v>8.3076818838248023E-3</v>
      </c>
      <c r="L3235" s="33">
        <f t="shared" si="202"/>
        <v>0.92440639849017736</v>
      </c>
      <c r="M3235" s="33">
        <f t="shared" si="203"/>
        <v>0.91672672420014878</v>
      </c>
    </row>
    <row r="3236" spans="1:13" ht="55.2">
      <c r="A3236" t="s">
        <v>164</v>
      </c>
      <c r="B3236" t="s">
        <v>247</v>
      </c>
      <c r="C3236" s="14" t="s">
        <v>249</v>
      </c>
      <c r="D3236" t="s">
        <v>465</v>
      </c>
      <c r="E3236" t="s">
        <v>483</v>
      </c>
      <c r="F3236" s="20">
        <v>2027</v>
      </c>
      <c r="G3236" s="20">
        <v>64</v>
      </c>
      <c r="H3236" s="11">
        <v>21576.600830789299</v>
      </c>
      <c r="I3236" s="10">
        <v>2362682.3132124399</v>
      </c>
      <c r="J3236" s="33">
        <f t="shared" si="200"/>
        <v>9.1322480005585262E-3</v>
      </c>
      <c r="K3236" s="33">
        <f t="shared" si="201"/>
        <v>9.0906756696468305E-3</v>
      </c>
      <c r="L3236" s="33">
        <f t="shared" si="202"/>
        <v>0.91672672420014878</v>
      </c>
      <c r="M3236" s="33">
        <f t="shared" si="203"/>
        <v>0.90839305887274746</v>
      </c>
    </row>
    <row r="3237" spans="1:13" ht="55.2">
      <c r="A3237" t="s">
        <v>164</v>
      </c>
      <c r="B3237" t="s">
        <v>247</v>
      </c>
      <c r="C3237" s="14" t="s">
        <v>249</v>
      </c>
      <c r="D3237" t="s">
        <v>465</v>
      </c>
      <c r="E3237" t="s">
        <v>483</v>
      </c>
      <c r="F3237" s="20">
        <v>2027</v>
      </c>
      <c r="G3237" s="20">
        <v>65</v>
      </c>
      <c r="H3237" s="11">
        <v>21691.014980936201</v>
      </c>
      <c r="I3237" s="10">
        <v>2216195.3730644202</v>
      </c>
      <c r="J3237" s="33">
        <f t="shared" si="200"/>
        <v>9.7875012485669002E-3</v>
      </c>
      <c r="K3237" s="33">
        <f t="shared" si="201"/>
        <v>9.7397595425140482E-3</v>
      </c>
      <c r="L3237" s="33">
        <f t="shared" si="202"/>
        <v>0.90839305887274746</v>
      </c>
      <c r="M3237" s="33">
        <f t="shared" si="203"/>
        <v>0.89954552890923811</v>
      </c>
    </row>
    <row r="3238" spans="1:13" ht="55.2">
      <c r="A3238" t="s">
        <v>164</v>
      </c>
      <c r="B3238" t="s">
        <v>247</v>
      </c>
      <c r="C3238" s="14" t="s">
        <v>249</v>
      </c>
      <c r="D3238" t="s">
        <v>465</v>
      </c>
      <c r="E3238" t="s">
        <v>483</v>
      </c>
      <c r="F3238" s="20">
        <v>2027</v>
      </c>
      <c r="G3238" s="20">
        <v>66</v>
      </c>
      <c r="H3238" s="11">
        <v>22467.9238026979</v>
      </c>
      <c r="I3238" s="10">
        <v>2095030.7086986999</v>
      </c>
      <c r="J3238" s="33">
        <f t="shared" si="200"/>
        <v>1.0724388768818358E-2</v>
      </c>
      <c r="K3238" s="33">
        <f t="shared" si="201"/>
        <v>1.0667087534757536E-2</v>
      </c>
      <c r="L3238" s="33">
        <f t="shared" si="202"/>
        <v>0.89954552890923811</v>
      </c>
      <c r="M3238" s="33">
        <f t="shared" si="203"/>
        <v>0.8899499980108635</v>
      </c>
    </row>
    <row r="3239" spans="1:13" ht="55.2">
      <c r="A3239" t="s">
        <v>164</v>
      </c>
      <c r="B3239" t="s">
        <v>247</v>
      </c>
      <c r="C3239" s="14" t="s">
        <v>249</v>
      </c>
      <c r="D3239" t="s">
        <v>465</v>
      </c>
      <c r="E3239" t="s">
        <v>483</v>
      </c>
      <c r="F3239" s="20">
        <v>2027</v>
      </c>
      <c r="G3239" s="20">
        <v>67</v>
      </c>
      <c r="H3239" s="11">
        <v>23157.2682734226</v>
      </c>
      <c r="I3239" s="10">
        <v>1969866.5319920699</v>
      </c>
      <c r="J3239" s="33">
        <f t="shared" si="200"/>
        <v>1.1755754969857939E-2</v>
      </c>
      <c r="K3239" s="33">
        <f t="shared" si="201"/>
        <v>1.168692605835675E-2</v>
      </c>
      <c r="L3239" s="33">
        <f t="shared" si="202"/>
        <v>0.8899499980108635</v>
      </c>
      <c r="M3239" s="33">
        <f t="shared" si="203"/>
        <v>0.87954921818847576</v>
      </c>
    </row>
    <row r="3240" spans="1:13" ht="55.2">
      <c r="A3240" t="s">
        <v>164</v>
      </c>
      <c r="B3240" t="s">
        <v>247</v>
      </c>
      <c r="C3240" s="14" t="s">
        <v>249</v>
      </c>
      <c r="D3240" t="s">
        <v>465</v>
      </c>
      <c r="E3240" t="s">
        <v>483</v>
      </c>
      <c r="F3240" s="20">
        <v>2027</v>
      </c>
      <c r="G3240" s="20">
        <v>68</v>
      </c>
      <c r="H3240" s="11">
        <v>23708.2832698247</v>
      </c>
      <c r="I3240" s="10">
        <v>1838825.1365084101</v>
      </c>
      <c r="J3240" s="33">
        <f t="shared" si="200"/>
        <v>1.2893169012711213E-2</v>
      </c>
      <c r="K3240" s="33">
        <f t="shared" si="201"/>
        <v>1.281040817410406E-2</v>
      </c>
      <c r="L3240" s="33">
        <f t="shared" si="202"/>
        <v>0.87954921818847576</v>
      </c>
      <c r="M3240" s="33">
        <f t="shared" si="203"/>
        <v>0.86828183369426726</v>
      </c>
    </row>
    <row r="3241" spans="1:13" ht="55.2">
      <c r="A3241" t="s">
        <v>164</v>
      </c>
      <c r="B3241" t="s">
        <v>247</v>
      </c>
      <c r="C3241" s="14" t="s">
        <v>249</v>
      </c>
      <c r="D3241" t="s">
        <v>465</v>
      </c>
      <c r="E3241" t="s">
        <v>483</v>
      </c>
      <c r="F3241" s="20">
        <v>2027</v>
      </c>
      <c r="G3241" s="20">
        <v>69</v>
      </c>
      <c r="H3241" s="11">
        <v>24204.2204278547</v>
      </c>
      <c r="I3241" s="10">
        <v>1710341.1584246301</v>
      </c>
      <c r="J3241" s="33">
        <f t="shared" si="200"/>
        <v>1.4151691496536778E-2</v>
      </c>
      <c r="K3241" s="33">
        <f t="shared" si="201"/>
        <v>1.4052027004727075E-2</v>
      </c>
      <c r="L3241" s="33">
        <f t="shared" si="202"/>
        <v>0.86828183369426726</v>
      </c>
      <c r="M3241" s="33">
        <f t="shared" si="203"/>
        <v>0.85608071391948148</v>
      </c>
    </row>
    <row r="3242" spans="1:13" ht="55.2">
      <c r="A3242" t="s">
        <v>164</v>
      </c>
      <c r="B3242" t="s">
        <v>247</v>
      </c>
      <c r="C3242" s="14" t="s">
        <v>249</v>
      </c>
      <c r="D3242" t="s">
        <v>465</v>
      </c>
      <c r="E3242" t="s">
        <v>483</v>
      </c>
      <c r="F3242" s="20">
        <v>2028</v>
      </c>
      <c r="G3242" s="20">
        <v>30</v>
      </c>
      <c r="H3242" s="11">
        <v>986.00492710855099</v>
      </c>
      <c r="I3242" s="10">
        <v>4420053.2857877603</v>
      </c>
      <c r="J3242" s="33">
        <f t="shared" si="200"/>
        <v>2.2307534849838831E-4</v>
      </c>
      <c r="K3242" s="33">
        <f t="shared" si="201"/>
        <v>2.2305046904291803E-4</v>
      </c>
      <c r="L3242" s="33">
        <f t="shared" si="202"/>
        <v>1</v>
      </c>
      <c r="M3242" s="33">
        <f t="shared" si="203"/>
        <v>0.99977694953095708</v>
      </c>
    </row>
    <row r="3243" spans="1:13" ht="55.2">
      <c r="A3243" t="s">
        <v>164</v>
      </c>
      <c r="B3243" t="s">
        <v>247</v>
      </c>
      <c r="C3243" s="14" t="s">
        <v>249</v>
      </c>
      <c r="D3243" t="s">
        <v>465</v>
      </c>
      <c r="E3243" t="s">
        <v>483</v>
      </c>
      <c r="F3243" s="20">
        <v>2028</v>
      </c>
      <c r="G3243" s="20">
        <v>31</v>
      </c>
      <c r="H3243" s="11">
        <v>1340.9223035186701</v>
      </c>
      <c r="I3243" s="10">
        <v>4561944.6798058497</v>
      </c>
      <c r="J3243" s="33">
        <f t="shared" si="200"/>
        <v>2.9393655505172367E-4</v>
      </c>
      <c r="K3243" s="33">
        <f t="shared" si="201"/>
        <v>2.9389335993479371E-4</v>
      </c>
      <c r="L3243" s="33">
        <f t="shared" si="202"/>
        <v>0.99977694953095708</v>
      </c>
      <c r="M3243" s="33">
        <f t="shared" si="203"/>
        <v>0.99948312172407405</v>
      </c>
    </row>
    <row r="3244" spans="1:13" ht="55.2">
      <c r="A3244" t="s">
        <v>164</v>
      </c>
      <c r="B3244" t="s">
        <v>247</v>
      </c>
      <c r="C3244" s="14" t="s">
        <v>249</v>
      </c>
      <c r="D3244" t="s">
        <v>465</v>
      </c>
      <c r="E3244" t="s">
        <v>483</v>
      </c>
      <c r="F3244" s="20">
        <v>2028</v>
      </c>
      <c r="G3244" s="20">
        <v>32</v>
      </c>
      <c r="H3244" s="11">
        <v>1389.4627313613901</v>
      </c>
      <c r="I3244" s="10">
        <v>4519593.4283362599</v>
      </c>
      <c r="J3244" s="33">
        <f t="shared" si="200"/>
        <v>3.074309124024183E-4</v>
      </c>
      <c r="K3244" s="33">
        <f t="shared" si="201"/>
        <v>3.073836603618707E-4</v>
      </c>
      <c r="L3244" s="33">
        <f t="shared" si="202"/>
        <v>0.99948312172407405</v>
      </c>
      <c r="M3244" s="33">
        <f t="shared" si="203"/>
        <v>0.99917589694364861</v>
      </c>
    </row>
    <row r="3245" spans="1:13" ht="55.2">
      <c r="A3245" t="s">
        <v>164</v>
      </c>
      <c r="B3245" t="s">
        <v>247</v>
      </c>
      <c r="C3245" s="14" t="s">
        <v>249</v>
      </c>
      <c r="D3245" t="s">
        <v>465</v>
      </c>
      <c r="E3245" t="s">
        <v>483</v>
      </c>
      <c r="F3245" s="20">
        <v>2028</v>
      </c>
      <c r="G3245" s="20">
        <v>33</v>
      </c>
      <c r="H3245" s="11">
        <v>1439.2405000582301</v>
      </c>
      <c r="I3245" s="10">
        <v>4447050.9168844502</v>
      </c>
      <c r="J3245" s="33">
        <f t="shared" si="200"/>
        <v>3.2363931219985773E-4</v>
      </c>
      <c r="K3245" s="33">
        <f t="shared" si="201"/>
        <v>3.2358694664702536E-4</v>
      </c>
      <c r="L3245" s="33">
        <f t="shared" si="202"/>
        <v>0.99917589694364861</v>
      </c>
      <c r="M3245" s="33">
        <f t="shared" si="203"/>
        <v>0.99885257666599336</v>
      </c>
    </row>
    <row r="3246" spans="1:13" ht="55.2">
      <c r="A3246" t="s">
        <v>164</v>
      </c>
      <c r="B3246" t="s">
        <v>247</v>
      </c>
      <c r="C3246" s="14" t="s">
        <v>249</v>
      </c>
      <c r="D3246" t="s">
        <v>465</v>
      </c>
      <c r="E3246" t="s">
        <v>483</v>
      </c>
      <c r="F3246" s="20">
        <v>2028</v>
      </c>
      <c r="G3246" s="20">
        <v>34</v>
      </c>
      <c r="H3246" s="11">
        <v>1505.0529036308801</v>
      </c>
      <c r="I3246" s="10">
        <v>4390429.6758236904</v>
      </c>
      <c r="J3246" s="33">
        <f t="shared" si="200"/>
        <v>3.4280310009714859E-4</v>
      </c>
      <c r="K3246" s="33">
        <f t="shared" si="201"/>
        <v>3.427443498278393E-4</v>
      </c>
      <c r="L3246" s="33">
        <f t="shared" si="202"/>
        <v>0.99885257666599336</v>
      </c>
      <c r="M3246" s="33">
        <f t="shared" si="203"/>
        <v>0.99851022558903013</v>
      </c>
    </row>
    <row r="3247" spans="1:13" ht="55.2">
      <c r="A3247" t="s">
        <v>164</v>
      </c>
      <c r="B3247" t="s">
        <v>247</v>
      </c>
      <c r="C3247" s="14" t="s">
        <v>249</v>
      </c>
      <c r="D3247" t="s">
        <v>465</v>
      </c>
      <c r="E3247" t="s">
        <v>483</v>
      </c>
      <c r="F3247" s="20">
        <v>2028</v>
      </c>
      <c r="G3247" s="20">
        <v>35</v>
      </c>
      <c r="H3247" s="11">
        <v>2038.2013252917</v>
      </c>
      <c r="I3247" s="10">
        <v>4337522.2326606801</v>
      </c>
      <c r="J3247" s="33">
        <f t="shared" si="200"/>
        <v>4.6989991427466338E-4</v>
      </c>
      <c r="K3247" s="33">
        <f t="shared" si="201"/>
        <v>4.6978952860066148E-4</v>
      </c>
      <c r="L3247" s="33">
        <f t="shared" si="202"/>
        <v>0.99851022558903013</v>
      </c>
      <c r="M3247" s="33">
        <f t="shared" si="203"/>
        <v>0.99804113594084776</v>
      </c>
    </row>
    <row r="3248" spans="1:13" ht="55.2">
      <c r="A3248" t="s">
        <v>164</v>
      </c>
      <c r="B3248" t="s">
        <v>247</v>
      </c>
      <c r="C3248" s="14" t="s">
        <v>249</v>
      </c>
      <c r="D3248" t="s">
        <v>465</v>
      </c>
      <c r="E3248" t="s">
        <v>483</v>
      </c>
      <c r="F3248" s="20">
        <v>2028</v>
      </c>
      <c r="G3248" s="20">
        <v>36</v>
      </c>
      <c r="H3248" s="11">
        <v>2196.5824211260801</v>
      </c>
      <c r="I3248" s="10">
        <v>4375927.5724513195</v>
      </c>
      <c r="J3248" s="33">
        <f t="shared" si="200"/>
        <v>5.019695561130122E-4</v>
      </c>
      <c r="K3248" s="33">
        <f t="shared" si="201"/>
        <v>5.0184359047322769E-4</v>
      </c>
      <c r="L3248" s="33">
        <f t="shared" si="202"/>
        <v>0.99804113594084776</v>
      </c>
      <c r="M3248" s="33">
        <f t="shared" si="203"/>
        <v>0.99754027539374723</v>
      </c>
    </row>
    <row r="3249" spans="1:13" ht="55.2">
      <c r="A3249" t="s">
        <v>164</v>
      </c>
      <c r="B3249" t="s">
        <v>247</v>
      </c>
      <c r="C3249" s="14" t="s">
        <v>249</v>
      </c>
      <c r="D3249" t="s">
        <v>465</v>
      </c>
      <c r="E3249" t="s">
        <v>483</v>
      </c>
      <c r="F3249" s="20">
        <v>2028</v>
      </c>
      <c r="G3249" s="20">
        <v>37</v>
      </c>
      <c r="H3249" s="11">
        <v>2364.4992635762301</v>
      </c>
      <c r="I3249" s="10">
        <v>4395160.57861239</v>
      </c>
      <c r="J3249" s="33">
        <f t="shared" si="200"/>
        <v>5.379779012130505E-4</v>
      </c>
      <c r="K3249" s="33">
        <f t="shared" si="201"/>
        <v>5.3783321704869991E-4</v>
      </c>
      <c r="L3249" s="33">
        <f t="shared" si="202"/>
        <v>0.99754027539374723</v>
      </c>
      <c r="M3249" s="33">
        <f t="shared" si="203"/>
        <v>0.99700376509829658</v>
      </c>
    </row>
    <row r="3250" spans="1:13" ht="55.2">
      <c r="A3250" t="s">
        <v>164</v>
      </c>
      <c r="B3250" t="s">
        <v>247</v>
      </c>
      <c r="C3250" s="14" t="s">
        <v>249</v>
      </c>
      <c r="D3250" t="s">
        <v>465</v>
      </c>
      <c r="E3250" t="s">
        <v>483</v>
      </c>
      <c r="F3250" s="20">
        <v>2028</v>
      </c>
      <c r="G3250" s="20">
        <v>38</v>
      </c>
      <c r="H3250" s="11">
        <v>3587.3891407043898</v>
      </c>
      <c r="I3250" s="10">
        <v>6472828.4617400505</v>
      </c>
      <c r="J3250" s="33">
        <f t="shared" si="200"/>
        <v>5.542228041278903E-4</v>
      </c>
      <c r="K3250" s="33">
        <f t="shared" si="201"/>
        <v>5.5406925103840265E-4</v>
      </c>
      <c r="L3250" s="33">
        <f t="shared" si="202"/>
        <v>0.99700376509829658</v>
      </c>
      <c r="M3250" s="33">
        <f t="shared" si="203"/>
        <v>0.99645135596888612</v>
      </c>
    </row>
    <row r="3251" spans="1:13" ht="55.2">
      <c r="A3251" t="s">
        <v>164</v>
      </c>
      <c r="B3251" t="s">
        <v>247</v>
      </c>
      <c r="C3251" s="14" t="s">
        <v>249</v>
      </c>
      <c r="D3251" t="s">
        <v>465</v>
      </c>
      <c r="E3251" t="s">
        <v>483</v>
      </c>
      <c r="F3251" s="20">
        <v>2028</v>
      </c>
      <c r="G3251" s="20">
        <v>39</v>
      </c>
      <c r="H3251" s="11">
        <v>2705.2433856683201</v>
      </c>
      <c r="I3251" s="10">
        <v>4356188.5072230101</v>
      </c>
      <c r="J3251" s="33">
        <f t="shared" si="200"/>
        <v>6.2101155199843793E-4</v>
      </c>
      <c r="K3251" s="33">
        <f t="shared" si="201"/>
        <v>6.2081876423447646E-4</v>
      </c>
      <c r="L3251" s="33">
        <f t="shared" si="202"/>
        <v>0.99645135596888612</v>
      </c>
      <c r="M3251" s="33">
        <f t="shared" si="203"/>
        <v>0.99583274026945379</v>
      </c>
    </row>
    <row r="3252" spans="1:13" ht="55.2">
      <c r="A3252" t="s">
        <v>164</v>
      </c>
      <c r="B3252" t="s">
        <v>247</v>
      </c>
      <c r="C3252" s="14" t="s">
        <v>249</v>
      </c>
      <c r="D3252" t="s">
        <v>465</v>
      </c>
      <c r="E3252" t="s">
        <v>483</v>
      </c>
      <c r="F3252" s="20">
        <v>2028</v>
      </c>
      <c r="G3252" s="20">
        <v>40</v>
      </c>
      <c r="H3252" s="11">
        <v>3632.0950056229699</v>
      </c>
      <c r="I3252" s="10">
        <v>4340903.7551191803</v>
      </c>
      <c r="J3252" s="33">
        <f t="shared" si="200"/>
        <v>8.3671401406669747E-4</v>
      </c>
      <c r="K3252" s="33">
        <f t="shared" si="201"/>
        <v>8.3636406650489103E-4</v>
      </c>
      <c r="L3252" s="33">
        <f t="shared" si="202"/>
        <v>0.99583274026945379</v>
      </c>
      <c r="M3252" s="33">
        <f t="shared" si="203"/>
        <v>0.99499986154924336</v>
      </c>
    </row>
    <row r="3253" spans="1:13" ht="55.2">
      <c r="A3253" t="s">
        <v>164</v>
      </c>
      <c r="B3253" t="s">
        <v>247</v>
      </c>
      <c r="C3253" s="14" t="s">
        <v>249</v>
      </c>
      <c r="D3253" t="s">
        <v>465</v>
      </c>
      <c r="E3253" t="s">
        <v>483</v>
      </c>
      <c r="F3253" s="20">
        <v>2028</v>
      </c>
      <c r="G3253" s="20">
        <v>41</v>
      </c>
      <c r="H3253" s="11">
        <v>3803.8563732605799</v>
      </c>
      <c r="I3253" s="10">
        <v>4208763.50842248</v>
      </c>
      <c r="J3253" s="33">
        <f t="shared" si="200"/>
        <v>9.0379427726181114E-4</v>
      </c>
      <c r="K3253" s="33">
        <f t="shared" si="201"/>
        <v>9.0338597822936517E-4</v>
      </c>
      <c r="L3253" s="33">
        <f t="shared" si="202"/>
        <v>0.99499986154924336</v>
      </c>
      <c r="M3253" s="33">
        <f t="shared" si="203"/>
        <v>0.99410099262597962</v>
      </c>
    </row>
    <row r="3254" spans="1:13" ht="55.2">
      <c r="A3254" t="s">
        <v>164</v>
      </c>
      <c r="B3254" t="s">
        <v>247</v>
      </c>
      <c r="C3254" s="14" t="s">
        <v>249</v>
      </c>
      <c r="D3254" t="s">
        <v>465</v>
      </c>
      <c r="E3254" t="s">
        <v>483</v>
      </c>
      <c r="F3254" s="20">
        <v>2028</v>
      </c>
      <c r="G3254" s="20">
        <v>42</v>
      </c>
      <c r="H3254" s="11">
        <v>4088.7864026345801</v>
      </c>
      <c r="I3254" s="10">
        <v>4175700.7861737101</v>
      </c>
      <c r="J3254" s="33">
        <f t="shared" si="200"/>
        <v>9.7918567732944019E-4</v>
      </c>
      <c r="K3254" s="33">
        <f t="shared" si="201"/>
        <v>9.7870643147046632E-4</v>
      </c>
      <c r="L3254" s="33">
        <f t="shared" si="202"/>
        <v>0.99410099262597962</v>
      </c>
      <c r="M3254" s="33">
        <f t="shared" si="203"/>
        <v>0.9931280595909654</v>
      </c>
    </row>
    <row r="3255" spans="1:13" ht="55.2">
      <c r="A3255" t="s">
        <v>164</v>
      </c>
      <c r="B3255" t="s">
        <v>247</v>
      </c>
      <c r="C3255" s="14" t="s">
        <v>249</v>
      </c>
      <c r="D3255" t="s">
        <v>465</v>
      </c>
      <c r="E3255" t="s">
        <v>483</v>
      </c>
      <c r="F3255" s="20">
        <v>2028</v>
      </c>
      <c r="G3255" s="20">
        <v>43</v>
      </c>
      <c r="H3255" s="11">
        <v>4511.2861449428801</v>
      </c>
      <c r="I3255" s="10">
        <v>4236967.3239504602</v>
      </c>
      <c r="J3255" s="33">
        <f t="shared" si="200"/>
        <v>1.0647441436335296E-3</v>
      </c>
      <c r="K3255" s="33">
        <f t="shared" si="201"/>
        <v>1.0641775047142144E-3</v>
      </c>
      <c r="L3255" s="33">
        <f t="shared" si="202"/>
        <v>0.9931280595909654</v>
      </c>
      <c r="M3255" s="33">
        <f t="shared" si="203"/>
        <v>0.99207119505064822</v>
      </c>
    </row>
    <row r="3256" spans="1:13" ht="55.2">
      <c r="A3256" t="s">
        <v>164</v>
      </c>
      <c r="B3256" t="s">
        <v>247</v>
      </c>
      <c r="C3256" s="14" t="s">
        <v>249</v>
      </c>
      <c r="D3256" t="s">
        <v>465</v>
      </c>
      <c r="E3256" t="s">
        <v>483</v>
      </c>
      <c r="F3256" s="20">
        <v>2028</v>
      </c>
      <c r="G3256" s="20">
        <v>44</v>
      </c>
      <c r="H3256" s="11">
        <v>5021.7746564651297</v>
      </c>
      <c r="I3256" s="10">
        <v>4323759.7334414897</v>
      </c>
      <c r="J3256" s="33">
        <f t="shared" si="200"/>
        <v>1.1614370284326729E-3</v>
      </c>
      <c r="K3256" s="33">
        <f t="shared" si="201"/>
        <v>1.1607628214886923E-3</v>
      </c>
      <c r="L3256" s="33">
        <f t="shared" si="202"/>
        <v>0.99207119505064822</v>
      </c>
      <c r="M3256" s="33">
        <f t="shared" si="203"/>
        <v>0.99091963569116359</v>
      </c>
    </row>
    <row r="3257" spans="1:13" ht="55.2">
      <c r="A3257" t="s">
        <v>164</v>
      </c>
      <c r="B3257" t="s">
        <v>247</v>
      </c>
      <c r="C3257" s="14" t="s">
        <v>249</v>
      </c>
      <c r="D3257" t="s">
        <v>465</v>
      </c>
      <c r="E3257" t="s">
        <v>483</v>
      </c>
      <c r="F3257" s="20">
        <v>2028</v>
      </c>
      <c r="G3257" s="20">
        <v>45</v>
      </c>
      <c r="H3257" s="11">
        <v>6468.5427611339801</v>
      </c>
      <c r="I3257" s="10">
        <v>4301218.4545611301</v>
      </c>
      <c r="J3257" s="33">
        <f t="shared" si="200"/>
        <v>1.5038861265636392E-3</v>
      </c>
      <c r="K3257" s="33">
        <f t="shared" si="201"/>
        <v>1.5027558564929544E-3</v>
      </c>
      <c r="L3257" s="33">
        <f t="shared" si="202"/>
        <v>0.99091963569116359</v>
      </c>
      <c r="M3257" s="33">
        <f t="shared" si="203"/>
        <v>0.98943052540531484</v>
      </c>
    </row>
    <row r="3258" spans="1:13" ht="55.2">
      <c r="A3258" t="s">
        <v>164</v>
      </c>
      <c r="B3258" t="s">
        <v>247</v>
      </c>
      <c r="C3258" s="14" t="s">
        <v>249</v>
      </c>
      <c r="D3258" t="s">
        <v>465</v>
      </c>
      <c r="E3258" t="s">
        <v>483</v>
      </c>
      <c r="F3258" s="20">
        <v>2028</v>
      </c>
      <c r="G3258" s="20">
        <v>46</v>
      </c>
      <c r="H3258" s="11">
        <v>6860.6600416132596</v>
      </c>
      <c r="I3258" s="10">
        <v>4164638.86916536</v>
      </c>
      <c r="J3258" s="33">
        <f t="shared" si="200"/>
        <v>1.6473601330499546E-3</v>
      </c>
      <c r="K3258" s="33">
        <f t="shared" si="201"/>
        <v>1.6460039801389215E-3</v>
      </c>
      <c r="L3258" s="33">
        <f t="shared" si="202"/>
        <v>0.98943052540531484</v>
      </c>
      <c r="M3258" s="33">
        <f t="shared" si="203"/>
        <v>0.98780191882242674</v>
      </c>
    </row>
    <row r="3259" spans="1:13" ht="55.2">
      <c r="A3259" t="s">
        <v>164</v>
      </c>
      <c r="B3259" t="s">
        <v>247</v>
      </c>
      <c r="C3259" s="14" t="s">
        <v>249</v>
      </c>
      <c r="D3259" t="s">
        <v>465</v>
      </c>
      <c r="E3259" t="s">
        <v>483</v>
      </c>
      <c r="F3259" s="20">
        <v>2028</v>
      </c>
      <c r="G3259" s="20">
        <v>47</v>
      </c>
      <c r="H3259" s="11">
        <v>7381.8487500405799</v>
      </c>
      <c r="I3259" s="10">
        <v>4091832.7770978301</v>
      </c>
      <c r="J3259" s="33">
        <f t="shared" si="200"/>
        <v>1.8040445815276508E-3</v>
      </c>
      <c r="K3259" s="33">
        <f t="shared" si="201"/>
        <v>1.8024182712274017E-3</v>
      </c>
      <c r="L3259" s="33">
        <f t="shared" si="202"/>
        <v>0.98780191882242674</v>
      </c>
      <c r="M3259" s="33">
        <f t="shared" si="203"/>
        <v>0.98602148659558775</v>
      </c>
    </row>
    <row r="3260" spans="1:13" ht="55.2">
      <c r="A3260" t="s">
        <v>164</v>
      </c>
      <c r="B3260" t="s">
        <v>247</v>
      </c>
      <c r="C3260" s="14" t="s">
        <v>249</v>
      </c>
      <c r="D3260" t="s">
        <v>465</v>
      </c>
      <c r="E3260" t="s">
        <v>483</v>
      </c>
      <c r="F3260" s="20">
        <v>2028</v>
      </c>
      <c r="G3260" s="20">
        <v>48</v>
      </c>
      <c r="H3260" s="11">
        <v>7968.2335260235996</v>
      </c>
      <c r="I3260" s="10">
        <v>4035035.2201892198</v>
      </c>
      <c r="J3260" s="33">
        <f t="shared" si="200"/>
        <v>1.9747618276427176E-3</v>
      </c>
      <c r="K3260" s="33">
        <f t="shared" si="201"/>
        <v>1.9728132683626276E-3</v>
      </c>
      <c r="L3260" s="33">
        <f t="shared" si="202"/>
        <v>0.98602148659558775</v>
      </c>
      <c r="M3260" s="33">
        <f t="shared" si="203"/>
        <v>0.9840762503239413</v>
      </c>
    </row>
    <row r="3261" spans="1:13" ht="55.2">
      <c r="A3261" t="s">
        <v>164</v>
      </c>
      <c r="B3261" t="s">
        <v>247</v>
      </c>
      <c r="C3261" s="14" t="s">
        <v>249</v>
      </c>
      <c r="D3261" t="s">
        <v>465</v>
      </c>
      <c r="E3261" t="s">
        <v>483</v>
      </c>
      <c r="F3261" s="20">
        <v>2028</v>
      </c>
      <c r="G3261" s="20">
        <v>49</v>
      </c>
      <c r="H3261" s="11">
        <v>8580.3227916555297</v>
      </c>
      <c r="I3261" s="10">
        <v>3972805.3520329702</v>
      </c>
      <c r="J3261" s="33">
        <f t="shared" si="200"/>
        <v>2.1597642047236957E-3</v>
      </c>
      <c r="K3261" s="33">
        <f t="shared" si="201"/>
        <v>2.1574335921734633E-3</v>
      </c>
      <c r="L3261" s="33">
        <f t="shared" si="202"/>
        <v>0.9840762503239413</v>
      </c>
      <c r="M3261" s="33">
        <f t="shared" si="203"/>
        <v>0.98195317116423231</v>
      </c>
    </row>
    <row r="3262" spans="1:13" ht="55.2">
      <c r="A3262" t="s">
        <v>164</v>
      </c>
      <c r="B3262" t="s">
        <v>247</v>
      </c>
      <c r="C3262" s="14" t="s">
        <v>249</v>
      </c>
      <c r="D3262" t="s">
        <v>465</v>
      </c>
      <c r="E3262" t="s">
        <v>483</v>
      </c>
      <c r="F3262" s="20">
        <v>2028</v>
      </c>
      <c r="G3262" s="20">
        <v>50</v>
      </c>
      <c r="H3262" s="11">
        <v>9808.3654539146901</v>
      </c>
      <c r="I3262" s="10">
        <v>3891048.3573073298</v>
      </c>
      <c r="J3262" s="33">
        <f t="shared" si="200"/>
        <v>2.5207513639594658E-3</v>
      </c>
      <c r="K3262" s="33">
        <f t="shared" si="201"/>
        <v>2.517576938112942E-3</v>
      </c>
      <c r="L3262" s="33">
        <f t="shared" si="202"/>
        <v>0.98195317116423231</v>
      </c>
      <c r="M3262" s="33">
        <f t="shared" si="203"/>
        <v>0.97948102850620233</v>
      </c>
    </row>
    <row r="3263" spans="1:13" ht="55.2">
      <c r="A3263" t="s">
        <v>164</v>
      </c>
      <c r="B3263" t="s">
        <v>247</v>
      </c>
      <c r="C3263" s="14" t="s">
        <v>249</v>
      </c>
      <c r="D3263" t="s">
        <v>465</v>
      </c>
      <c r="E3263" t="s">
        <v>483</v>
      </c>
      <c r="F3263" s="20">
        <v>2028</v>
      </c>
      <c r="G3263" s="20">
        <v>51</v>
      </c>
      <c r="H3263" s="11">
        <v>10536.9091594288</v>
      </c>
      <c r="I3263" s="10">
        <v>3825687.46175018</v>
      </c>
      <c r="J3263" s="33">
        <f t="shared" si="200"/>
        <v>2.7542524748240577E-3</v>
      </c>
      <c r="K3263" s="33">
        <f t="shared" si="201"/>
        <v>2.7504630013305276E-3</v>
      </c>
      <c r="L3263" s="33">
        <f t="shared" si="202"/>
        <v>0.97948102850620233</v>
      </c>
      <c r="M3263" s="33">
        <f t="shared" si="203"/>
        <v>0.97678700217679082</v>
      </c>
    </row>
    <row r="3264" spans="1:13" ht="55.2">
      <c r="A3264" t="s">
        <v>164</v>
      </c>
      <c r="B3264" t="s">
        <v>247</v>
      </c>
      <c r="C3264" s="14" t="s">
        <v>249</v>
      </c>
      <c r="D3264" t="s">
        <v>465</v>
      </c>
      <c r="E3264" t="s">
        <v>483</v>
      </c>
      <c r="F3264" s="20">
        <v>2028</v>
      </c>
      <c r="G3264" s="20">
        <v>52</v>
      </c>
      <c r="H3264" s="11">
        <v>11269.423766886101</v>
      </c>
      <c r="I3264" s="10">
        <v>3749235.3712023501</v>
      </c>
      <c r="J3264" s="33">
        <f t="shared" si="200"/>
        <v>3.0057925553156417E-3</v>
      </c>
      <c r="K3264" s="33">
        <f t="shared" si="201"/>
        <v>3.0012796835906519E-3</v>
      </c>
      <c r="L3264" s="33">
        <f t="shared" si="202"/>
        <v>0.97678700217679082</v>
      </c>
      <c r="M3264" s="33">
        <f t="shared" si="203"/>
        <v>0.97385539119196218</v>
      </c>
    </row>
    <row r="3265" spans="1:13" ht="55.2">
      <c r="A3265" t="s">
        <v>164</v>
      </c>
      <c r="B3265" t="s">
        <v>247</v>
      </c>
      <c r="C3265" s="14" t="s">
        <v>249</v>
      </c>
      <c r="D3265" t="s">
        <v>465</v>
      </c>
      <c r="E3265" t="s">
        <v>483</v>
      </c>
      <c r="F3265" s="20">
        <v>2028</v>
      </c>
      <c r="G3265" s="20">
        <v>53</v>
      </c>
      <c r="H3265" s="11">
        <v>12046.484302380701</v>
      </c>
      <c r="I3265" s="10">
        <v>3672118.6650410998</v>
      </c>
      <c r="J3265" s="33">
        <f t="shared" si="200"/>
        <v>3.2805269658261089E-3</v>
      </c>
      <c r="K3265" s="33">
        <f t="shared" si="201"/>
        <v>3.2751519165105103E-3</v>
      </c>
      <c r="L3265" s="33">
        <f t="shared" si="202"/>
        <v>0.97385539119196218</v>
      </c>
      <c r="M3265" s="33">
        <f t="shared" si="203"/>
        <v>0.97066586684109568</v>
      </c>
    </row>
    <row r="3266" spans="1:13" ht="55.2">
      <c r="A3266" t="s">
        <v>164</v>
      </c>
      <c r="B3266" t="s">
        <v>247</v>
      </c>
      <c r="C3266" s="14" t="s">
        <v>249</v>
      </c>
      <c r="D3266" t="s">
        <v>465</v>
      </c>
      <c r="E3266" t="s">
        <v>483</v>
      </c>
      <c r="F3266" s="20">
        <v>2028</v>
      </c>
      <c r="G3266" s="20">
        <v>54</v>
      </c>
      <c r="H3266" s="11">
        <v>12776.430446620299</v>
      </c>
      <c r="I3266" s="10">
        <v>3567360.9929313101</v>
      </c>
      <c r="J3266" s="33">
        <f t="shared" ref="J3266:J3329" si="204">IF(I3266&gt;0,H3266/I3266,0)</f>
        <v>3.581479550832301E-3</v>
      </c>
      <c r="K3266" s="33">
        <f t="shared" ref="K3266:K3329" si="205">1-EXP(-J3266)</f>
        <v>3.5750737026990498E-3</v>
      </c>
      <c r="L3266" s="33">
        <f t="shared" ref="L3266:L3329" si="206">IF(G3266=30,1,M3265)</f>
        <v>0.97066586684109568</v>
      </c>
      <c r="M3266" s="33">
        <f t="shared" ref="M3266:M3329" si="207">L3266*(1-K3266)</f>
        <v>0.96719566482644448</v>
      </c>
    </row>
    <row r="3267" spans="1:13" ht="55.2">
      <c r="A3267" t="s">
        <v>164</v>
      </c>
      <c r="B3267" t="s">
        <v>247</v>
      </c>
      <c r="C3267" s="14" t="s">
        <v>249</v>
      </c>
      <c r="D3267" t="s">
        <v>465</v>
      </c>
      <c r="E3267" t="s">
        <v>483</v>
      </c>
      <c r="F3267" s="20">
        <v>2028</v>
      </c>
      <c r="G3267" s="20">
        <v>55</v>
      </c>
      <c r="H3267" s="11">
        <v>13972.905018130199</v>
      </c>
      <c r="I3267" s="10">
        <v>3523170.13231473</v>
      </c>
      <c r="J3267" s="33">
        <f t="shared" si="204"/>
        <v>3.9660034836154706E-3</v>
      </c>
      <c r="K3267" s="33">
        <f t="shared" si="205"/>
        <v>3.9581492784984684E-3</v>
      </c>
      <c r="L3267" s="33">
        <f t="shared" si="206"/>
        <v>0.96719566482644448</v>
      </c>
      <c r="M3267" s="33">
        <f t="shared" si="207"/>
        <v>0.96336736000354484</v>
      </c>
    </row>
    <row r="3268" spans="1:13" ht="55.2">
      <c r="A3268" t="s">
        <v>164</v>
      </c>
      <c r="B3268" t="s">
        <v>247</v>
      </c>
      <c r="C3268" s="14" t="s">
        <v>249</v>
      </c>
      <c r="D3268" t="s">
        <v>465</v>
      </c>
      <c r="E3268" t="s">
        <v>483</v>
      </c>
      <c r="F3268" s="20">
        <v>2028</v>
      </c>
      <c r="G3268" s="20">
        <v>56</v>
      </c>
      <c r="H3268" s="11">
        <v>14367.415897607199</v>
      </c>
      <c r="I3268" s="10">
        <v>3313788.4709492601</v>
      </c>
      <c r="J3268" s="33">
        <f t="shared" si="204"/>
        <v>4.3356466544442838E-3</v>
      </c>
      <c r="K3268" s="33">
        <f t="shared" si="205"/>
        <v>4.3262613072372336E-3</v>
      </c>
      <c r="L3268" s="33">
        <f t="shared" si="206"/>
        <v>0.96336736000354484</v>
      </c>
      <c r="M3268" s="33">
        <f t="shared" si="207"/>
        <v>0.95919958106930625</v>
      </c>
    </row>
    <row r="3269" spans="1:13" ht="55.2">
      <c r="A3269" t="s">
        <v>164</v>
      </c>
      <c r="B3269" t="s">
        <v>247</v>
      </c>
      <c r="C3269" s="14" t="s">
        <v>249</v>
      </c>
      <c r="D3269" t="s">
        <v>465</v>
      </c>
      <c r="E3269" t="s">
        <v>483</v>
      </c>
      <c r="F3269" s="20">
        <v>2028</v>
      </c>
      <c r="G3269" s="20">
        <v>57</v>
      </c>
      <c r="H3269" s="11">
        <v>15284.1722591895</v>
      </c>
      <c r="I3269" s="10">
        <v>3227041.2486916399</v>
      </c>
      <c r="J3269" s="33">
        <f t="shared" si="204"/>
        <v>4.7362804133310229E-3</v>
      </c>
      <c r="K3269" s="33">
        <f t="shared" si="205"/>
        <v>4.7250819239585962E-3</v>
      </c>
      <c r="L3269" s="33">
        <f t="shared" si="206"/>
        <v>0.95919958106930625</v>
      </c>
      <c r="M3269" s="33">
        <f t="shared" si="207"/>
        <v>0.95466728446732696</v>
      </c>
    </row>
    <row r="3270" spans="1:13" ht="55.2">
      <c r="A3270" t="s">
        <v>164</v>
      </c>
      <c r="B3270" t="s">
        <v>247</v>
      </c>
      <c r="C3270" s="14" t="s">
        <v>249</v>
      </c>
      <c r="D3270" t="s">
        <v>465</v>
      </c>
      <c r="E3270" t="s">
        <v>483</v>
      </c>
      <c r="F3270" s="20">
        <v>2028</v>
      </c>
      <c r="G3270" s="20">
        <v>58</v>
      </c>
      <c r="H3270" s="11">
        <v>16275.851864420199</v>
      </c>
      <c r="I3270" s="10">
        <v>3144764.6444722801</v>
      </c>
      <c r="J3270" s="33">
        <f t="shared" si="204"/>
        <v>5.1755389367624475E-3</v>
      </c>
      <c r="K3270" s="33">
        <f t="shared" si="205"/>
        <v>5.1621689107608226E-3</v>
      </c>
      <c r="L3270" s="33">
        <f t="shared" si="206"/>
        <v>0.95466728446732696</v>
      </c>
      <c r="M3270" s="33">
        <f t="shared" si="207"/>
        <v>0.94973913069132931</v>
      </c>
    </row>
    <row r="3271" spans="1:13" ht="55.2">
      <c r="A3271" t="s">
        <v>164</v>
      </c>
      <c r="B3271" t="s">
        <v>247</v>
      </c>
      <c r="C3271" s="14" t="s">
        <v>249</v>
      </c>
      <c r="D3271" t="s">
        <v>465</v>
      </c>
      <c r="E3271" t="s">
        <v>483</v>
      </c>
      <c r="F3271" s="20">
        <v>2028</v>
      </c>
      <c r="G3271" s="20">
        <v>59</v>
      </c>
      <c r="H3271" s="11">
        <v>17270.8313813366</v>
      </c>
      <c r="I3271" s="10">
        <v>3053209.0340404999</v>
      </c>
      <c r="J3271" s="33">
        <f t="shared" si="204"/>
        <v>5.6566161008900998E-3</v>
      </c>
      <c r="K3271" s="33">
        <f t="shared" si="205"/>
        <v>5.6406475715015114E-3</v>
      </c>
      <c r="L3271" s="33">
        <f t="shared" si="206"/>
        <v>0.94973913069132931</v>
      </c>
      <c r="M3271" s="33">
        <f t="shared" si="207"/>
        <v>0.94438198697023534</v>
      </c>
    </row>
    <row r="3272" spans="1:13" ht="55.2">
      <c r="A3272" t="s">
        <v>164</v>
      </c>
      <c r="B3272" t="s">
        <v>247</v>
      </c>
      <c r="C3272" s="14" t="s">
        <v>249</v>
      </c>
      <c r="D3272" t="s">
        <v>465</v>
      </c>
      <c r="E3272" t="s">
        <v>483</v>
      </c>
      <c r="F3272" s="20">
        <v>2028</v>
      </c>
      <c r="G3272" s="20">
        <v>60</v>
      </c>
      <c r="H3272" s="11">
        <v>18611.776776099799</v>
      </c>
      <c r="I3272" s="10">
        <v>2941794.7229730599</v>
      </c>
      <c r="J3272" s="33">
        <f t="shared" si="204"/>
        <v>6.3266742001937574E-3</v>
      </c>
      <c r="K3272" s="33">
        <f t="shared" si="205"/>
        <v>6.3067029363983451E-3</v>
      </c>
      <c r="L3272" s="33">
        <f t="shared" si="206"/>
        <v>0.94438198697023534</v>
      </c>
      <c r="M3272" s="33">
        <f t="shared" si="207"/>
        <v>0.93842605031992843</v>
      </c>
    </row>
    <row r="3273" spans="1:13" ht="55.2">
      <c r="A3273" t="s">
        <v>164</v>
      </c>
      <c r="B3273" t="s">
        <v>247</v>
      </c>
      <c r="C3273" s="14" t="s">
        <v>249</v>
      </c>
      <c r="D3273" t="s">
        <v>465</v>
      </c>
      <c r="E3273" t="s">
        <v>483</v>
      </c>
      <c r="F3273" s="20">
        <v>2028</v>
      </c>
      <c r="G3273" s="20">
        <v>61</v>
      </c>
      <c r="H3273" s="11">
        <v>19375.042653868</v>
      </c>
      <c r="I3273" s="10">
        <v>2798481.4577170499</v>
      </c>
      <c r="J3273" s="33">
        <f t="shared" si="204"/>
        <v>6.9234129103981296E-3</v>
      </c>
      <c r="K3273" s="33">
        <f t="shared" si="205"/>
        <v>6.8995013023694929E-3</v>
      </c>
      <c r="L3273" s="33">
        <f t="shared" si="206"/>
        <v>0.93842605031992843</v>
      </c>
      <c r="M3273" s="33">
        <f t="shared" si="207"/>
        <v>0.93195137856356858</v>
      </c>
    </row>
    <row r="3274" spans="1:13" ht="55.2">
      <c r="A3274" t="s">
        <v>164</v>
      </c>
      <c r="B3274" t="s">
        <v>247</v>
      </c>
      <c r="C3274" s="14" t="s">
        <v>249</v>
      </c>
      <c r="D3274" t="s">
        <v>465</v>
      </c>
      <c r="E3274" t="s">
        <v>483</v>
      </c>
      <c r="F3274" s="20">
        <v>2028</v>
      </c>
      <c r="G3274" s="20">
        <v>62</v>
      </c>
      <c r="H3274" s="11">
        <v>20388.850071548099</v>
      </c>
      <c r="I3274" s="10">
        <v>2692339.0166000901</v>
      </c>
      <c r="J3274" s="33">
        <f t="shared" si="204"/>
        <v>7.5729133462899938E-3</v>
      </c>
      <c r="K3274" s="33">
        <f t="shared" si="205"/>
        <v>7.5443110843730343E-3</v>
      </c>
      <c r="L3274" s="33">
        <f t="shared" si="206"/>
        <v>0.93195137856356858</v>
      </c>
      <c r="M3274" s="33">
        <f t="shared" si="207"/>
        <v>0.9249204474481747</v>
      </c>
    </row>
    <row r="3275" spans="1:13" ht="55.2">
      <c r="A3275" t="s">
        <v>164</v>
      </c>
      <c r="B3275" t="s">
        <v>247</v>
      </c>
      <c r="C3275" s="14" t="s">
        <v>249</v>
      </c>
      <c r="D3275" t="s">
        <v>465</v>
      </c>
      <c r="E3275" t="s">
        <v>483</v>
      </c>
      <c r="F3275" s="20">
        <v>2028</v>
      </c>
      <c r="G3275" s="20">
        <v>63</v>
      </c>
      <c r="H3275" s="11">
        <v>21250.333240499302</v>
      </c>
      <c r="I3275" s="10">
        <v>2564530.5839965199</v>
      </c>
      <c r="J3275" s="33">
        <f t="shared" si="204"/>
        <v>8.2862467591956548E-3</v>
      </c>
      <c r="K3275" s="33">
        <f t="shared" si="205"/>
        <v>8.2520104452955545E-3</v>
      </c>
      <c r="L3275" s="33">
        <f t="shared" si="206"/>
        <v>0.9249204474481747</v>
      </c>
      <c r="M3275" s="33">
        <f t="shared" si="207"/>
        <v>0.91728799425476493</v>
      </c>
    </row>
    <row r="3276" spans="1:13" ht="55.2">
      <c r="A3276" t="s">
        <v>164</v>
      </c>
      <c r="B3276" t="s">
        <v>247</v>
      </c>
      <c r="C3276" s="14" t="s">
        <v>249</v>
      </c>
      <c r="D3276" t="s">
        <v>465</v>
      </c>
      <c r="E3276" t="s">
        <v>483</v>
      </c>
      <c r="F3276" s="20">
        <v>2028</v>
      </c>
      <c r="G3276" s="20">
        <v>64</v>
      </c>
      <c r="H3276" s="11">
        <v>22109.027312908001</v>
      </c>
      <c r="I3276" s="10">
        <v>2436936.0427834201</v>
      </c>
      <c r="J3276" s="33">
        <f t="shared" si="204"/>
        <v>9.0724692502210727E-3</v>
      </c>
      <c r="K3276" s="33">
        <f t="shared" si="205"/>
        <v>9.0314385779985962E-3</v>
      </c>
      <c r="L3276" s="33">
        <f t="shared" si="206"/>
        <v>0.91728799425476493</v>
      </c>
      <c r="M3276" s="33">
        <f t="shared" si="207"/>
        <v>0.90900356407631744</v>
      </c>
    </row>
    <row r="3277" spans="1:13" ht="55.2">
      <c r="A3277" t="s">
        <v>164</v>
      </c>
      <c r="B3277" t="s">
        <v>247</v>
      </c>
      <c r="C3277" s="14" t="s">
        <v>249</v>
      </c>
      <c r="D3277" t="s">
        <v>465</v>
      </c>
      <c r="E3277" t="s">
        <v>483</v>
      </c>
      <c r="F3277" s="20">
        <v>2028</v>
      </c>
      <c r="G3277" s="20">
        <v>65</v>
      </c>
      <c r="H3277" s="11">
        <v>22393.223103743101</v>
      </c>
      <c r="I3277" s="10">
        <v>2314242.6975665302</v>
      </c>
      <c r="J3277" s="33">
        <f t="shared" si="204"/>
        <v>9.6762639144502855E-3</v>
      </c>
      <c r="K3277" s="33">
        <f t="shared" si="205"/>
        <v>9.6295995064431539E-3</v>
      </c>
      <c r="L3277" s="33">
        <f t="shared" si="206"/>
        <v>0.90900356407631744</v>
      </c>
      <c r="M3277" s="33">
        <f t="shared" si="207"/>
        <v>0.90025022380433306</v>
      </c>
    </row>
    <row r="3278" spans="1:13" ht="55.2">
      <c r="A3278" t="s">
        <v>164</v>
      </c>
      <c r="B3278" t="s">
        <v>247</v>
      </c>
      <c r="C3278" s="14" t="s">
        <v>249</v>
      </c>
      <c r="D3278" t="s">
        <v>465</v>
      </c>
      <c r="E3278" t="s">
        <v>483</v>
      </c>
      <c r="F3278" s="20">
        <v>2028</v>
      </c>
      <c r="G3278" s="20">
        <v>66</v>
      </c>
      <c r="H3278" s="11">
        <v>23059.4915498384</v>
      </c>
      <c r="I3278" s="10">
        <v>2166402.1307482598</v>
      </c>
      <c r="J3278" s="33">
        <f t="shared" si="204"/>
        <v>1.0644141834311166E-2</v>
      </c>
      <c r="K3278" s="33">
        <f t="shared" si="205"/>
        <v>1.0587693415800348E-2</v>
      </c>
      <c r="L3278" s="33">
        <f t="shared" si="206"/>
        <v>0.90025022380433306</v>
      </c>
      <c r="M3278" s="33">
        <f t="shared" si="207"/>
        <v>0.89071865043718712</v>
      </c>
    </row>
    <row r="3279" spans="1:13" ht="55.2">
      <c r="A3279" t="s">
        <v>164</v>
      </c>
      <c r="B3279" t="s">
        <v>247</v>
      </c>
      <c r="C3279" s="14" t="s">
        <v>249</v>
      </c>
      <c r="D3279" t="s">
        <v>465</v>
      </c>
      <c r="E3279" t="s">
        <v>483</v>
      </c>
      <c r="F3279" s="20">
        <v>2028</v>
      </c>
      <c r="G3279" s="20">
        <v>67</v>
      </c>
      <c r="H3279" s="11">
        <v>23845.080681136002</v>
      </c>
      <c r="I3279" s="10">
        <v>2043308.4991714801</v>
      </c>
      <c r="J3279" s="33">
        <f t="shared" si="204"/>
        <v>1.1669838739869529E-2</v>
      </c>
      <c r="K3279" s="33">
        <f t="shared" si="205"/>
        <v>1.1602010277225738E-2</v>
      </c>
      <c r="L3279" s="33">
        <f t="shared" si="206"/>
        <v>0.89071865043718712</v>
      </c>
      <c r="M3279" s="33">
        <f t="shared" si="207"/>
        <v>0.88038452350069829</v>
      </c>
    </row>
    <row r="3280" spans="1:13" ht="55.2">
      <c r="A3280" t="s">
        <v>164</v>
      </c>
      <c r="B3280" t="s">
        <v>247</v>
      </c>
      <c r="C3280" s="14" t="s">
        <v>249</v>
      </c>
      <c r="D3280" t="s">
        <v>465</v>
      </c>
      <c r="E3280" t="s">
        <v>483</v>
      </c>
      <c r="F3280" s="20">
        <v>2028</v>
      </c>
      <c r="G3280" s="20">
        <v>68</v>
      </c>
      <c r="H3280" s="11">
        <v>24534.163896668499</v>
      </c>
      <c r="I3280" s="10">
        <v>1916591.46275146</v>
      </c>
      <c r="J3280" s="33">
        <f t="shared" si="204"/>
        <v>1.280093560546661E-2</v>
      </c>
      <c r="K3280" s="33">
        <f t="shared" si="205"/>
        <v>1.2719352115312832E-2</v>
      </c>
      <c r="L3280" s="33">
        <f t="shared" si="206"/>
        <v>0.88038452350069829</v>
      </c>
      <c r="M3280" s="33">
        <f t="shared" si="207"/>
        <v>0.86918660274942106</v>
      </c>
    </row>
    <row r="3281" spans="1:13" ht="55.2">
      <c r="A3281" t="s">
        <v>164</v>
      </c>
      <c r="B3281" t="s">
        <v>247</v>
      </c>
      <c r="C3281" s="14" t="s">
        <v>249</v>
      </c>
      <c r="D3281" t="s">
        <v>465</v>
      </c>
      <c r="E3281" t="s">
        <v>483</v>
      </c>
      <c r="F3281" s="20">
        <v>2028</v>
      </c>
      <c r="G3281" s="20">
        <v>69</v>
      </c>
      <c r="H3281" s="11">
        <v>25072.213106607702</v>
      </c>
      <c r="I3281" s="10">
        <v>1784322.2973720899</v>
      </c>
      <c r="J3281" s="33">
        <f t="shared" si="204"/>
        <v>1.4051392589519001E-2</v>
      </c>
      <c r="K3281" s="33">
        <f t="shared" si="205"/>
        <v>1.3953132541238866E-2</v>
      </c>
      <c r="L3281" s="33">
        <f t="shared" si="206"/>
        <v>0.86918660274942106</v>
      </c>
      <c r="M3281" s="33">
        <f t="shared" si="207"/>
        <v>0.85705872687818929</v>
      </c>
    </row>
    <row r="3282" spans="1:13" ht="55.2">
      <c r="A3282" t="s">
        <v>164</v>
      </c>
      <c r="B3282" t="s">
        <v>247</v>
      </c>
      <c r="C3282" s="14" t="s">
        <v>249</v>
      </c>
      <c r="D3282" t="s">
        <v>465</v>
      </c>
      <c r="E3282" t="s">
        <v>483</v>
      </c>
      <c r="F3282" s="20">
        <v>2029</v>
      </c>
      <c r="G3282" s="20">
        <v>30</v>
      </c>
      <c r="H3282" s="11">
        <v>966.08966627939606</v>
      </c>
      <c r="I3282" s="10">
        <v>4353617.72664716</v>
      </c>
      <c r="J3282" s="33">
        <f t="shared" si="204"/>
        <v>2.2190502863084585E-4</v>
      </c>
      <c r="K3282" s="33">
        <f t="shared" si="205"/>
        <v>2.2188040953108334E-4</v>
      </c>
      <c r="L3282" s="33">
        <f t="shared" si="206"/>
        <v>1</v>
      </c>
      <c r="M3282" s="33">
        <f t="shared" si="207"/>
        <v>0.99977811959046892</v>
      </c>
    </row>
    <row r="3283" spans="1:13" ht="55.2">
      <c r="A3283" t="s">
        <v>164</v>
      </c>
      <c r="B3283" t="s">
        <v>247</v>
      </c>
      <c r="C3283" s="14" t="s">
        <v>249</v>
      </c>
      <c r="D3283" t="s">
        <v>465</v>
      </c>
      <c r="E3283" t="s">
        <v>483</v>
      </c>
      <c r="F3283" s="20">
        <v>2029</v>
      </c>
      <c r="G3283" s="20">
        <v>31</v>
      </c>
      <c r="H3283" s="11">
        <v>1110.2105072192101</v>
      </c>
      <c r="I3283" s="10">
        <v>4413831.8550825296</v>
      </c>
      <c r="J3283" s="33">
        <f t="shared" si="204"/>
        <v>2.5152985969340952E-4</v>
      </c>
      <c r="K3283" s="33">
        <f t="shared" si="205"/>
        <v>2.5149822871040062E-4</v>
      </c>
      <c r="L3283" s="33">
        <f t="shared" si="206"/>
        <v>0.99977811959046892</v>
      </c>
      <c r="M3283" s="33">
        <f t="shared" si="207"/>
        <v>0.99952667716428845</v>
      </c>
    </row>
    <row r="3284" spans="1:13" ht="55.2">
      <c r="A3284" t="s">
        <v>164</v>
      </c>
      <c r="B3284" t="s">
        <v>247</v>
      </c>
      <c r="C3284" s="14" t="s">
        <v>249</v>
      </c>
      <c r="D3284" t="s">
        <v>465</v>
      </c>
      <c r="E3284" t="s">
        <v>483</v>
      </c>
      <c r="F3284" s="20">
        <v>2029</v>
      </c>
      <c r="G3284" s="20">
        <v>32</v>
      </c>
      <c r="H3284" s="11">
        <v>1396.97465870156</v>
      </c>
      <c r="I3284" s="10">
        <v>4555466.2870484497</v>
      </c>
      <c r="J3284" s="33">
        <f t="shared" si="204"/>
        <v>3.0665898300537736E-4</v>
      </c>
      <c r="K3284" s="33">
        <f t="shared" si="205"/>
        <v>3.066119679454582E-4</v>
      </c>
      <c r="L3284" s="33">
        <f t="shared" si="206"/>
        <v>0.99952667716428845</v>
      </c>
      <c r="M3284" s="33">
        <f t="shared" si="207"/>
        <v>0.99922021032278907</v>
      </c>
    </row>
    <row r="3285" spans="1:13" ht="55.2">
      <c r="A3285" t="s">
        <v>164</v>
      </c>
      <c r="B3285" t="s">
        <v>247</v>
      </c>
      <c r="C3285" s="14" t="s">
        <v>249</v>
      </c>
      <c r="D3285" t="s">
        <v>465</v>
      </c>
      <c r="E3285" t="s">
        <v>483</v>
      </c>
      <c r="F3285" s="20">
        <v>2029</v>
      </c>
      <c r="G3285" s="20">
        <v>33</v>
      </c>
      <c r="H3285" s="11">
        <v>1457.0016645976</v>
      </c>
      <c r="I3285" s="10">
        <v>4512911.8843597304</v>
      </c>
      <c r="J3285" s="33">
        <f t="shared" si="204"/>
        <v>3.2285178659195387E-4</v>
      </c>
      <c r="K3285" s="33">
        <f t="shared" si="205"/>
        <v>3.227996755621465E-4</v>
      </c>
      <c r="L3285" s="33">
        <f t="shared" si="206"/>
        <v>0.99922021032278907</v>
      </c>
      <c r="M3285" s="33">
        <f t="shared" si="207"/>
        <v>0.99889766236308175</v>
      </c>
    </row>
    <row r="3286" spans="1:13" ht="55.2">
      <c r="A3286" t="s">
        <v>164</v>
      </c>
      <c r="B3286" t="s">
        <v>247</v>
      </c>
      <c r="C3286" s="14" t="s">
        <v>249</v>
      </c>
      <c r="D3286" t="s">
        <v>465</v>
      </c>
      <c r="E3286" t="s">
        <v>483</v>
      </c>
      <c r="F3286" s="20">
        <v>2029</v>
      </c>
      <c r="G3286" s="20">
        <v>34</v>
      </c>
      <c r="H3286" s="11">
        <v>1518.50310320164</v>
      </c>
      <c r="I3286" s="10">
        <v>4440166.2381658098</v>
      </c>
      <c r="J3286" s="33">
        <f t="shared" si="204"/>
        <v>3.4199239887669589E-4</v>
      </c>
      <c r="K3286" s="33">
        <f t="shared" si="205"/>
        <v>3.4193392614223495E-4</v>
      </c>
      <c r="L3286" s="33">
        <f t="shared" si="206"/>
        <v>0.99889766236308175</v>
      </c>
      <c r="M3286" s="33">
        <f t="shared" si="207"/>
        <v>0.99855610536357564</v>
      </c>
    </row>
    <row r="3287" spans="1:13" ht="55.2">
      <c r="A3287" t="s">
        <v>164</v>
      </c>
      <c r="B3287" t="s">
        <v>247</v>
      </c>
      <c r="C3287" s="14" t="s">
        <v>249</v>
      </c>
      <c r="D3287" t="s">
        <v>465</v>
      </c>
      <c r="E3287" t="s">
        <v>483</v>
      </c>
      <c r="F3287" s="20">
        <v>2029</v>
      </c>
      <c r="G3287" s="20">
        <v>35</v>
      </c>
      <c r="H3287" s="11">
        <v>2046.63444170718</v>
      </c>
      <c r="I3287" s="10">
        <v>4383265.7642344004</v>
      </c>
      <c r="J3287" s="33">
        <f t="shared" si="204"/>
        <v>4.66919997962901E-4</v>
      </c>
      <c r="K3287" s="33">
        <f t="shared" si="205"/>
        <v>4.6681100778456219E-4</v>
      </c>
      <c r="L3287" s="33">
        <f t="shared" si="206"/>
        <v>0.99855610536357564</v>
      </c>
      <c r="M3287" s="33">
        <f t="shared" si="207"/>
        <v>0.9980899683817015</v>
      </c>
    </row>
    <row r="3288" spans="1:13" ht="55.2">
      <c r="A3288" t="s">
        <v>164</v>
      </c>
      <c r="B3288" t="s">
        <v>247</v>
      </c>
      <c r="C3288" s="14" t="s">
        <v>249</v>
      </c>
      <c r="D3288" t="s">
        <v>465</v>
      </c>
      <c r="E3288" t="s">
        <v>483</v>
      </c>
      <c r="F3288" s="20">
        <v>2029</v>
      </c>
      <c r="G3288" s="20">
        <v>36</v>
      </c>
      <c r="H3288" s="11">
        <v>2161.2475707806302</v>
      </c>
      <c r="I3288" s="10">
        <v>4329511.7890057201</v>
      </c>
      <c r="J3288" s="33">
        <f t="shared" si="204"/>
        <v>4.9918967220943041E-4</v>
      </c>
      <c r="K3288" s="33">
        <f t="shared" si="205"/>
        <v>4.9906509777464247E-4</v>
      </c>
      <c r="L3288" s="33">
        <f t="shared" si="206"/>
        <v>0.9980899683817015</v>
      </c>
      <c r="M3288" s="33">
        <f t="shared" si="207"/>
        <v>0.99759185651404314</v>
      </c>
    </row>
    <row r="3289" spans="1:13" ht="55.2">
      <c r="A3289" t="s">
        <v>164</v>
      </c>
      <c r="B3289" t="s">
        <v>247</v>
      </c>
      <c r="C3289" s="14" t="s">
        <v>249</v>
      </c>
      <c r="D3289" t="s">
        <v>465</v>
      </c>
      <c r="E3289" t="s">
        <v>483</v>
      </c>
      <c r="F3289" s="20">
        <v>2029</v>
      </c>
      <c r="G3289" s="20">
        <v>37</v>
      </c>
      <c r="H3289" s="11">
        <v>2335.7941669664401</v>
      </c>
      <c r="I3289" s="10">
        <v>4367831.6060133902</v>
      </c>
      <c r="J3289" s="33">
        <f t="shared" si="204"/>
        <v>5.3477202824180471E-4</v>
      </c>
      <c r="K3289" s="33">
        <f t="shared" si="205"/>
        <v>5.3462906316636971E-4</v>
      </c>
      <c r="L3289" s="33">
        <f t="shared" si="206"/>
        <v>0.99759185651404314</v>
      </c>
      <c r="M3289" s="33">
        <f t="shared" si="207"/>
        <v>0.99705851491437258</v>
      </c>
    </row>
    <row r="3290" spans="1:13" ht="55.2">
      <c r="A3290" t="s">
        <v>164</v>
      </c>
      <c r="B3290" t="s">
        <v>247</v>
      </c>
      <c r="C3290" s="14" t="s">
        <v>249</v>
      </c>
      <c r="D3290" t="s">
        <v>465</v>
      </c>
      <c r="E3290" t="s">
        <v>483</v>
      </c>
      <c r="F3290" s="20">
        <v>2029</v>
      </c>
      <c r="G3290" s="20">
        <v>38</v>
      </c>
      <c r="H3290" s="11">
        <v>2519.34554438441</v>
      </c>
      <c r="I3290" s="10">
        <v>4386460.7235832596</v>
      </c>
      <c r="J3290" s="33">
        <f t="shared" si="204"/>
        <v>5.7434585720543725E-4</v>
      </c>
      <c r="K3290" s="33">
        <f t="shared" si="205"/>
        <v>5.7418095219596843E-4</v>
      </c>
      <c r="L3290" s="33">
        <f t="shared" si="206"/>
        <v>0.99705851491437258</v>
      </c>
      <c r="M3290" s="33">
        <f t="shared" si="207"/>
        <v>0.99648602290688393</v>
      </c>
    </row>
    <row r="3291" spans="1:13" ht="55.2">
      <c r="A3291" t="s">
        <v>164</v>
      </c>
      <c r="B3291" t="s">
        <v>247</v>
      </c>
      <c r="C3291" s="14" t="s">
        <v>249</v>
      </c>
      <c r="D3291" t="s">
        <v>465</v>
      </c>
      <c r="E3291" t="s">
        <v>483</v>
      </c>
      <c r="F3291" s="20">
        <v>2029</v>
      </c>
      <c r="G3291" s="20">
        <v>39</v>
      </c>
      <c r="H3291" s="11">
        <v>3821.9157995334899</v>
      </c>
      <c r="I3291" s="10">
        <v>6459567.9042713903</v>
      </c>
      <c r="J3291" s="33">
        <f t="shared" si="204"/>
        <v>5.9166740812589759E-4</v>
      </c>
      <c r="K3291" s="33">
        <f t="shared" si="205"/>
        <v>5.914924074806871E-4</v>
      </c>
      <c r="L3291" s="33">
        <f t="shared" si="206"/>
        <v>0.99648602290688393</v>
      </c>
      <c r="M3291" s="33">
        <f t="shared" si="207"/>
        <v>0.99589660899017385</v>
      </c>
    </row>
    <row r="3292" spans="1:13" ht="55.2">
      <c r="A3292" t="s">
        <v>164</v>
      </c>
      <c r="B3292" t="s">
        <v>247</v>
      </c>
      <c r="C3292" s="14" t="s">
        <v>249</v>
      </c>
      <c r="D3292" t="s">
        <v>465</v>
      </c>
      <c r="E3292" t="s">
        <v>483</v>
      </c>
      <c r="F3292" s="20">
        <v>2029</v>
      </c>
      <c r="G3292" s="20">
        <v>40</v>
      </c>
      <c r="H3292" s="11">
        <v>3615.3511010338402</v>
      </c>
      <c r="I3292" s="10">
        <v>4346257.2735706903</v>
      </c>
      <c r="J3292" s="33">
        <f t="shared" si="204"/>
        <v>8.3183090035156379E-4</v>
      </c>
      <c r="K3292" s="33">
        <f t="shared" si="205"/>
        <v>8.3148502493812781E-4</v>
      </c>
      <c r="L3292" s="33">
        <f t="shared" si="206"/>
        <v>0.99589660899017385</v>
      </c>
      <c r="M3292" s="33">
        <f t="shared" si="207"/>
        <v>0.99506853587341182</v>
      </c>
    </row>
    <row r="3293" spans="1:13" ht="55.2">
      <c r="A3293" t="s">
        <v>164</v>
      </c>
      <c r="B3293" t="s">
        <v>247</v>
      </c>
      <c r="C3293" s="14" t="s">
        <v>249</v>
      </c>
      <c r="D3293" t="s">
        <v>465</v>
      </c>
      <c r="E3293" t="s">
        <v>483</v>
      </c>
      <c r="F3293" s="20">
        <v>2029</v>
      </c>
      <c r="G3293" s="20">
        <v>41</v>
      </c>
      <c r="H3293" s="11">
        <v>3890.7833649950398</v>
      </c>
      <c r="I3293" s="10">
        <v>4329426.3795676399</v>
      </c>
      <c r="J3293" s="33">
        <f t="shared" si="204"/>
        <v>8.9868334136763745E-4</v>
      </c>
      <c r="K3293" s="33">
        <f t="shared" si="205"/>
        <v>8.9827964643396374E-4</v>
      </c>
      <c r="L3293" s="33">
        <f t="shared" si="206"/>
        <v>0.99506853587341182</v>
      </c>
      <c r="M3293" s="33">
        <f t="shared" si="207"/>
        <v>0.99417468606082993</v>
      </c>
    </row>
    <row r="3294" spans="1:13" ht="55.2">
      <c r="A3294" t="s">
        <v>164</v>
      </c>
      <c r="B3294" t="s">
        <v>247</v>
      </c>
      <c r="C3294" s="14" t="s">
        <v>249</v>
      </c>
      <c r="D3294" t="s">
        <v>465</v>
      </c>
      <c r="E3294" t="s">
        <v>483</v>
      </c>
      <c r="F3294" s="20">
        <v>2029</v>
      </c>
      <c r="G3294" s="20">
        <v>42</v>
      </c>
      <c r="H3294" s="11">
        <v>4089.3816135183602</v>
      </c>
      <c r="I3294" s="10">
        <v>4197572.8533206396</v>
      </c>
      <c r="J3294" s="33">
        <f t="shared" si="204"/>
        <v>9.7422528599671807E-4</v>
      </c>
      <c r="K3294" s="33">
        <f t="shared" si="205"/>
        <v>9.7375088261386633E-4</v>
      </c>
      <c r="L3294" s="33">
        <f t="shared" si="206"/>
        <v>0.99417468606082993</v>
      </c>
      <c r="M3294" s="33">
        <f t="shared" si="207"/>
        <v>0.99320660758280588</v>
      </c>
    </row>
    <row r="3295" spans="1:13" ht="55.2">
      <c r="A3295" t="s">
        <v>164</v>
      </c>
      <c r="B3295" t="s">
        <v>247</v>
      </c>
      <c r="C3295" s="14" t="s">
        <v>249</v>
      </c>
      <c r="D3295" t="s">
        <v>465</v>
      </c>
      <c r="E3295" t="s">
        <v>483</v>
      </c>
      <c r="F3295" s="20">
        <v>2029</v>
      </c>
      <c r="G3295" s="20">
        <v>43</v>
      </c>
      <c r="H3295" s="11">
        <v>4411.38729353909</v>
      </c>
      <c r="I3295" s="10">
        <v>4163696.6343397899</v>
      </c>
      <c r="J3295" s="33">
        <f t="shared" si="204"/>
        <v>1.0594881618311211E-3</v>
      </c>
      <c r="K3295" s="33">
        <f t="shared" si="205"/>
        <v>1.0589271024114E-3</v>
      </c>
      <c r="L3295" s="33">
        <f t="shared" si="206"/>
        <v>0.99320660758280588</v>
      </c>
      <c r="M3295" s="33">
        <f t="shared" si="207"/>
        <v>0.9921548741877424</v>
      </c>
    </row>
    <row r="3296" spans="1:13" ht="55.2">
      <c r="A3296" t="s">
        <v>164</v>
      </c>
      <c r="B3296" t="s">
        <v>247</v>
      </c>
      <c r="C3296" s="14" t="s">
        <v>249</v>
      </c>
      <c r="D3296" t="s">
        <v>465</v>
      </c>
      <c r="E3296" t="s">
        <v>483</v>
      </c>
      <c r="F3296" s="20">
        <v>2029</v>
      </c>
      <c r="G3296" s="20">
        <v>44</v>
      </c>
      <c r="H3296" s="11">
        <v>4882.5911876592299</v>
      </c>
      <c r="I3296" s="10">
        <v>4223753.1709076697</v>
      </c>
      <c r="J3296" s="33">
        <f t="shared" si="204"/>
        <v>1.1559840241824495E-3</v>
      </c>
      <c r="K3296" s="33">
        <f t="shared" si="205"/>
        <v>1.1553161320326799E-3</v>
      </c>
      <c r="L3296" s="33">
        <f t="shared" si="206"/>
        <v>0.9921548741877424</v>
      </c>
      <c r="M3296" s="33">
        <f t="shared" si="207"/>
        <v>0.99100862165611847</v>
      </c>
    </row>
    <row r="3297" spans="1:13" ht="55.2">
      <c r="A3297" t="s">
        <v>164</v>
      </c>
      <c r="B3297" t="s">
        <v>247</v>
      </c>
      <c r="C3297" s="14" t="s">
        <v>249</v>
      </c>
      <c r="D3297" t="s">
        <v>465</v>
      </c>
      <c r="E3297" t="s">
        <v>483</v>
      </c>
      <c r="F3297" s="20">
        <v>2029</v>
      </c>
      <c r="G3297" s="20">
        <v>45</v>
      </c>
      <c r="H3297" s="11">
        <v>6447.5111250749796</v>
      </c>
      <c r="I3297" s="10">
        <v>4309080.7732287496</v>
      </c>
      <c r="J3297" s="33">
        <f t="shared" si="204"/>
        <v>1.496261375542498E-3</v>
      </c>
      <c r="K3297" s="33">
        <f t="shared" si="205"/>
        <v>1.495142534586269E-3</v>
      </c>
      <c r="L3297" s="33">
        <f t="shared" si="206"/>
        <v>0.99100862165611847</v>
      </c>
      <c r="M3297" s="33">
        <f t="shared" si="207"/>
        <v>0.98952692251373875</v>
      </c>
    </row>
    <row r="3298" spans="1:13" ht="55.2">
      <c r="A3298" t="s">
        <v>164</v>
      </c>
      <c r="B3298" t="s">
        <v>247</v>
      </c>
      <c r="C3298" s="14" t="s">
        <v>249</v>
      </c>
      <c r="D3298" t="s">
        <v>465</v>
      </c>
      <c r="E3298" t="s">
        <v>483</v>
      </c>
      <c r="F3298" s="20">
        <v>2029</v>
      </c>
      <c r="G3298" s="20">
        <v>46</v>
      </c>
      <c r="H3298" s="11">
        <v>7018.4282187947601</v>
      </c>
      <c r="I3298" s="10">
        <v>4284201.09317056</v>
      </c>
      <c r="J3298" s="33">
        <f t="shared" si="204"/>
        <v>1.6382116679776839E-3</v>
      </c>
      <c r="K3298" s="33">
        <f t="shared" si="205"/>
        <v>1.6368705316981425E-3</v>
      </c>
      <c r="L3298" s="33">
        <f t="shared" si="206"/>
        <v>0.98952692251373875</v>
      </c>
      <c r="M3298" s="33">
        <f t="shared" si="207"/>
        <v>0.98790719505395408</v>
      </c>
    </row>
    <row r="3299" spans="1:13" ht="55.2">
      <c r="A3299" t="s">
        <v>164</v>
      </c>
      <c r="B3299" t="s">
        <v>247</v>
      </c>
      <c r="C3299" s="14" t="s">
        <v>249</v>
      </c>
      <c r="D3299" t="s">
        <v>465</v>
      </c>
      <c r="E3299" t="s">
        <v>483</v>
      </c>
      <c r="F3299" s="20">
        <v>2029</v>
      </c>
      <c r="G3299" s="20">
        <v>47</v>
      </c>
      <c r="H3299" s="11">
        <v>7448.1562798184495</v>
      </c>
      <c r="I3299" s="10">
        <v>4147650.8804462301</v>
      </c>
      <c r="J3299" s="33">
        <f t="shared" si="204"/>
        <v>1.795752944138136E-3</v>
      </c>
      <c r="K3299" s="33">
        <f t="shared" si="205"/>
        <v>1.7941415445228426E-3</v>
      </c>
      <c r="L3299" s="33">
        <f t="shared" si="206"/>
        <v>0.98790719505395408</v>
      </c>
      <c r="M3299" s="33">
        <f t="shared" si="207"/>
        <v>0.98613474971317472</v>
      </c>
    </row>
    <row r="3300" spans="1:13" ht="55.2">
      <c r="A3300" t="s">
        <v>164</v>
      </c>
      <c r="B3300" t="s">
        <v>247</v>
      </c>
      <c r="C3300" s="14" t="s">
        <v>249</v>
      </c>
      <c r="D3300" t="s">
        <v>465</v>
      </c>
      <c r="E3300" t="s">
        <v>483</v>
      </c>
      <c r="F3300" s="20">
        <v>2029</v>
      </c>
      <c r="G3300" s="20">
        <v>48</v>
      </c>
      <c r="H3300" s="11">
        <v>8010.4849967221298</v>
      </c>
      <c r="I3300" s="10">
        <v>4073560.5773944198</v>
      </c>
      <c r="J3300" s="33">
        <f t="shared" si="204"/>
        <v>1.966457806267826E-3</v>
      </c>
      <c r="K3300" s="33">
        <f t="shared" si="205"/>
        <v>1.964525594860822E-3</v>
      </c>
      <c r="L3300" s="33">
        <f t="shared" si="206"/>
        <v>0.98613474971317472</v>
      </c>
      <c r="M3300" s="33">
        <f t="shared" si="207"/>
        <v>0.98419746275738151</v>
      </c>
    </row>
    <row r="3301" spans="1:13" ht="55.2">
      <c r="A3301" t="s">
        <v>164</v>
      </c>
      <c r="B3301" t="s">
        <v>247</v>
      </c>
      <c r="C3301" s="14" t="s">
        <v>249</v>
      </c>
      <c r="D3301" t="s">
        <v>465</v>
      </c>
      <c r="E3301" t="s">
        <v>483</v>
      </c>
      <c r="F3301" s="20">
        <v>2029</v>
      </c>
      <c r="G3301" s="20">
        <v>49</v>
      </c>
      <c r="H3301" s="11">
        <v>8639.9365988801092</v>
      </c>
      <c r="I3301" s="10">
        <v>4015311.2643206301</v>
      </c>
      <c r="J3301" s="33">
        <f t="shared" si="204"/>
        <v>2.1517476554440773E-3</v>
      </c>
      <c r="K3301" s="33">
        <f t="shared" si="205"/>
        <v>2.1494343060032284E-3</v>
      </c>
      <c r="L3301" s="33">
        <f t="shared" si="206"/>
        <v>0.98419746275738151</v>
      </c>
      <c r="M3301" s="33">
        <f t="shared" si="207"/>
        <v>0.98208199496704951</v>
      </c>
    </row>
    <row r="3302" spans="1:13" ht="55.2">
      <c r="A3302" t="s">
        <v>164</v>
      </c>
      <c r="B3302" t="s">
        <v>247</v>
      </c>
      <c r="C3302" s="14" t="s">
        <v>249</v>
      </c>
      <c r="D3302" t="s">
        <v>465</v>
      </c>
      <c r="E3302" t="s">
        <v>483</v>
      </c>
      <c r="F3302" s="20">
        <v>2029</v>
      </c>
      <c r="G3302" s="20">
        <v>50</v>
      </c>
      <c r="H3302" s="11">
        <v>9913.2486394519892</v>
      </c>
      <c r="I3302" s="10">
        <v>3951562.0063797398</v>
      </c>
      <c r="J3302" s="33">
        <f t="shared" si="204"/>
        <v>2.5086911513591821E-3</v>
      </c>
      <c r="K3302" s="33">
        <f t="shared" si="205"/>
        <v>2.5055470154842219E-3</v>
      </c>
      <c r="L3302" s="33">
        <f t="shared" si="206"/>
        <v>0.98208199496704951</v>
      </c>
      <c r="M3302" s="33">
        <f t="shared" si="207"/>
        <v>0.97962134235559906</v>
      </c>
    </row>
    <row r="3303" spans="1:13" ht="55.2">
      <c r="A3303" t="s">
        <v>164</v>
      </c>
      <c r="B3303" t="s">
        <v>247</v>
      </c>
      <c r="C3303" s="14" t="s">
        <v>249</v>
      </c>
      <c r="D3303" t="s">
        <v>465</v>
      </c>
      <c r="E3303" t="s">
        <v>483</v>
      </c>
      <c r="F3303" s="20">
        <v>2029</v>
      </c>
      <c r="G3303" s="20">
        <v>51</v>
      </c>
      <c r="H3303" s="11">
        <v>10594.975569230901</v>
      </c>
      <c r="I3303" s="10">
        <v>3867424.9777056901</v>
      </c>
      <c r="J3303" s="33">
        <f t="shared" si="204"/>
        <v>2.7395426234011295E-3</v>
      </c>
      <c r="K3303" s="33">
        <f t="shared" si="205"/>
        <v>2.7357935009167944E-3</v>
      </c>
      <c r="L3303" s="33">
        <f t="shared" si="206"/>
        <v>0.97962134235559906</v>
      </c>
      <c r="M3303" s="33">
        <f t="shared" si="207"/>
        <v>0.97694130065382323</v>
      </c>
    </row>
    <row r="3304" spans="1:13" ht="55.2">
      <c r="A3304" t="s">
        <v>164</v>
      </c>
      <c r="B3304" t="s">
        <v>247</v>
      </c>
      <c r="C3304" s="14" t="s">
        <v>249</v>
      </c>
      <c r="D3304" t="s">
        <v>465</v>
      </c>
      <c r="E3304" t="s">
        <v>483</v>
      </c>
      <c r="F3304" s="20">
        <v>2029</v>
      </c>
      <c r="G3304" s="20">
        <v>52</v>
      </c>
      <c r="H3304" s="11">
        <v>11381.6018643998</v>
      </c>
      <c r="I3304" s="10">
        <v>3801177.26187158</v>
      </c>
      <c r="J3304" s="33">
        <f t="shared" si="204"/>
        <v>2.9942307554465001E-3</v>
      </c>
      <c r="K3304" s="33">
        <f t="shared" si="205"/>
        <v>2.9897525172792871E-3</v>
      </c>
      <c r="L3304" s="33">
        <f t="shared" si="206"/>
        <v>0.97694130065382323</v>
      </c>
      <c r="M3304" s="33">
        <f t="shared" si="207"/>
        <v>0.97402048794095941</v>
      </c>
    </row>
    <row r="3305" spans="1:13" ht="55.2">
      <c r="A3305" t="s">
        <v>164</v>
      </c>
      <c r="B3305" t="s">
        <v>247</v>
      </c>
      <c r="C3305" s="14" t="s">
        <v>249</v>
      </c>
      <c r="D3305" t="s">
        <v>465</v>
      </c>
      <c r="E3305" t="s">
        <v>483</v>
      </c>
      <c r="F3305" s="20">
        <v>2029</v>
      </c>
      <c r="G3305" s="20">
        <v>53</v>
      </c>
      <c r="H3305" s="11">
        <v>12169.9767726395</v>
      </c>
      <c r="I3305" s="10">
        <v>3723025.3649381301</v>
      </c>
      <c r="J3305" s="33">
        <f t="shared" si="204"/>
        <v>3.268840681895742E-3</v>
      </c>
      <c r="K3305" s="33">
        <f t="shared" si="205"/>
        <v>3.2635038388741933E-3</v>
      </c>
      <c r="L3305" s="33">
        <f t="shared" si="206"/>
        <v>0.97402048794095941</v>
      </c>
      <c r="M3305" s="33">
        <f t="shared" si="207"/>
        <v>0.97084176833942193</v>
      </c>
    </row>
    <row r="3306" spans="1:13" ht="55.2">
      <c r="A3306" t="s">
        <v>164</v>
      </c>
      <c r="B3306" t="s">
        <v>247</v>
      </c>
      <c r="C3306" s="14" t="s">
        <v>249</v>
      </c>
      <c r="D3306" t="s">
        <v>465</v>
      </c>
      <c r="E3306" t="s">
        <v>483</v>
      </c>
      <c r="F3306" s="20">
        <v>2029</v>
      </c>
      <c r="G3306" s="20">
        <v>54</v>
      </c>
      <c r="H3306" s="11">
        <v>13006.355830812799</v>
      </c>
      <c r="I3306" s="10">
        <v>3644109.7601620499</v>
      </c>
      <c r="J3306" s="33">
        <f t="shared" si="204"/>
        <v>3.5691449179166383E-3</v>
      </c>
      <c r="K3306" s="33">
        <f t="shared" si="205"/>
        <v>3.5627830912051683E-3</v>
      </c>
      <c r="L3306" s="33">
        <f t="shared" si="206"/>
        <v>0.97084176833942193</v>
      </c>
      <c r="M3306" s="33">
        <f t="shared" si="207"/>
        <v>0.96738286970294651</v>
      </c>
    </row>
    <row r="3307" spans="1:13" ht="55.2">
      <c r="A3307" t="s">
        <v>164</v>
      </c>
      <c r="B3307" t="s">
        <v>247</v>
      </c>
      <c r="C3307" s="14" t="s">
        <v>249</v>
      </c>
      <c r="D3307" t="s">
        <v>465</v>
      </c>
      <c r="E3307" t="s">
        <v>483</v>
      </c>
      <c r="F3307" s="20">
        <v>2029</v>
      </c>
      <c r="G3307" s="20">
        <v>55</v>
      </c>
      <c r="H3307" s="11">
        <v>13956.217500369399</v>
      </c>
      <c r="I3307" s="10">
        <v>3537665.66230423</v>
      </c>
      <c r="J3307" s="33">
        <f t="shared" si="204"/>
        <v>3.9450357474649341E-3</v>
      </c>
      <c r="K3307" s="33">
        <f t="shared" si="205"/>
        <v>3.9372643168232857E-3</v>
      </c>
      <c r="L3307" s="33">
        <f t="shared" si="206"/>
        <v>0.96738286970294651</v>
      </c>
      <c r="M3307" s="33">
        <f t="shared" si="207"/>
        <v>0.96357402764935896</v>
      </c>
    </row>
    <row r="3308" spans="1:13" ht="55.2">
      <c r="A3308" t="s">
        <v>164</v>
      </c>
      <c r="B3308" t="s">
        <v>247</v>
      </c>
      <c r="C3308" s="14" t="s">
        <v>249</v>
      </c>
      <c r="D3308" t="s">
        <v>465</v>
      </c>
      <c r="E3308" t="s">
        <v>483</v>
      </c>
      <c r="F3308" s="20">
        <v>2029</v>
      </c>
      <c r="G3308" s="20">
        <v>56</v>
      </c>
      <c r="H3308" s="11">
        <v>15035.490877145199</v>
      </c>
      <c r="I3308" s="10">
        <v>3490673.3138205502</v>
      </c>
      <c r="J3308" s="33">
        <f t="shared" si="204"/>
        <v>4.3073325761008611E-3</v>
      </c>
      <c r="K3308" s="33">
        <f t="shared" si="205"/>
        <v>4.2980693238822143E-3</v>
      </c>
      <c r="L3308" s="33">
        <f t="shared" si="206"/>
        <v>0.96357402764935896</v>
      </c>
      <c r="M3308" s="33">
        <f t="shared" si="207"/>
        <v>0.95943251967982957</v>
      </c>
    </row>
    <row r="3309" spans="1:13" ht="55.2">
      <c r="A3309" t="s">
        <v>164</v>
      </c>
      <c r="B3309" t="s">
        <v>247</v>
      </c>
      <c r="C3309" s="14" t="s">
        <v>249</v>
      </c>
      <c r="D3309" t="s">
        <v>465</v>
      </c>
      <c r="E3309" t="s">
        <v>483</v>
      </c>
      <c r="F3309" s="20">
        <v>2029</v>
      </c>
      <c r="G3309" s="20">
        <v>57</v>
      </c>
      <c r="H3309" s="11">
        <v>15456.1799477366</v>
      </c>
      <c r="I3309" s="10">
        <v>3280831.7544936002</v>
      </c>
      <c r="J3309" s="33">
        <f t="shared" si="204"/>
        <v>4.7110553372836025E-3</v>
      </c>
      <c r="K3309" s="33">
        <f t="shared" si="205"/>
        <v>4.6999757218104676E-3</v>
      </c>
      <c r="L3309" s="33">
        <f t="shared" si="206"/>
        <v>0.95943251967982957</v>
      </c>
      <c r="M3309" s="33">
        <f t="shared" si="207"/>
        <v>0.95492321013061887</v>
      </c>
    </row>
    <row r="3310" spans="1:13" ht="55.2">
      <c r="A3310" t="s">
        <v>164</v>
      </c>
      <c r="B3310" t="s">
        <v>247</v>
      </c>
      <c r="C3310" s="14" t="s">
        <v>249</v>
      </c>
      <c r="D3310" t="s">
        <v>465</v>
      </c>
      <c r="E3310" t="s">
        <v>483</v>
      </c>
      <c r="F3310" s="20">
        <v>2029</v>
      </c>
      <c r="G3310" s="20">
        <v>58</v>
      </c>
      <c r="H3310" s="11">
        <v>16433.516911724601</v>
      </c>
      <c r="I3310" s="10">
        <v>3191990.3344135201</v>
      </c>
      <c r="J3310" s="33">
        <f t="shared" si="204"/>
        <v>5.1483604867318651E-3</v>
      </c>
      <c r="K3310" s="33">
        <f t="shared" si="205"/>
        <v>5.1351303930492476E-3</v>
      </c>
      <c r="L3310" s="33">
        <f t="shared" si="206"/>
        <v>0.95492321013061887</v>
      </c>
      <c r="M3310" s="33">
        <f t="shared" si="207"/>
        <v>0.95001955493124901</v>
      </c>
    </row>
    <row r="3311" spans="1:13" ht="55.2">
      <c r="A3311" t="s">
        <v>164</v>
      </c>
      <c r="B3311" t="s">
        <v>247</v>
      </c>
      <c r="C3311" s="14" t="s">
        <v>249</v>
      </c>
      <c r="D3311" t="s">
        <v>465</v>
      </c>
      <c r="E3311" t="s">
        <v>483</v>
      </c>
      <c r="F3311" s="20">
        <v>2029</v>
      </c>
      <c r="G3311" s="20">
        <v>59</v>
      </c>
      <c r="H3311" s="11">
        <v>17489.796527953</v>
      </c>
      <c r="I3311" s="10">
        <v>3107447.9544035201</v>
      </c>
      <c r="J3311" s="33">
        <f t="shared" si="204"/>
        <v>5.6283473720512229E-3</v>
      </c>
      <c r="K3311" s="33">
        <f t="shared" si="205"/>
        <v>5.6125378992888386E-3</v>
      </c>
      <c r="L3311" s="33">
        <f t="shared" si="206"/>
        <v>0.95001955493124901</v>
      </c>
      <c r="M3311" s="33">
        <f t="shared" si="207"/>
        <v>0.94468753417413187</v>
      </c>
    </row>
    <row r="3312" spans="1:13" ht="55.2">
      <c r="A3312" t="s">
        <v>164</v>
      </c>
      <c r="B3312" t="s">
        <v>247</v>
      </c>
      <c r="C3312" s="14" t="s">
        <v>249</v>
      </c>
      <c r="D3312" t="s">
        <v>465</v>
      </c>
      <c r="E3312" t="s">
        <v>483</v>
      </c>
      <c r="F3312" s="20">
        <v>2029</v>
      </c>
      <c r="G3312" s="20">
        <v>60</v>
      </c>
      <c r="H3312" s="11">
        <v>18933.996329973299</v>
      </c>
      <c r="I3312" s="10">
        <v>3013619.4898095201</v>
      </c>
      <c r="J3312" s="33">
        <f t="shared" si="204"/>
        <v>6.2828092245879544E-3</v>
      </c>
      <c r="K3312" s="33">
        <f t="shared" si="205"/>
        <v>6.2631136481484662E-3</v>
      </c>
      <c r="L3312" s="33">
        <f t="shared" si="206"/>
        <v>0.94468753417413187</v>
      </c>
      <c r="M3312" s="33">
        <f t="shared" si="207"/>
        <v>0.93877084878561012</v>
      </c>
    </row>
    <row r="3313" spans="1:13" ht="55.2">
      <c r="A3313" t="s">
        <v>164</v>
      </c>
      <c r="B3313" t="s">
        <v>247</v>
      </c>
      <c r="C3313" s="14" t="s">
        <v>249</v>
      </c>
      <c r="D3313" t="s">
        <v>465</v>
      </c>
      <c r="E3313" t="s">
        <v>483</v>
      </c>
      <c r="F3313" s="20">
        <v>2029</v>
      </c>
      <c r="G3313" s="20">
        <v>61</v>
      </c>
      <c r="H3313" s="11">
        <v>19918.1005880433</v>
      </c>
      <c r="I3313" s="10">
        <v>2899485.7602861999</v>
      </c>
      <c r="J3313" s="33">
        <f t="shared" si="204"/>
        <v>6.8695286801743914E-3</v>
      </c>
      <c r="K3313" s="33">
        <f t="shared" si="205"/>
        <v>6.8459874046976621E-3</v>
      </c>
      <c r="L3313" s="33">
        <f t="shared" si="206"/>
        <v>0.93877084878561012</v>
      </c>
      <c r="M3313" s="33">
        <f t="shared" si="207"/>
        <v>0.93234403537892652</v>
      </c>
    </row>
    <row r="3314" spans="1:13" ht="55.2">
      <c r="A3314" t="s">
        <v>164</v>
      </c>
      <c r="B3314" t="s">
        <v>247</v>
      </c>
      <c r="C3314" s="14" t="s">
        <v>249</v>
      </c>
      <c r="D3314" t="s">
        <v>465</v>
      </c>
      <c r="E3314" t="s">
        <v>483</v>
      </c>
      <c r="F3314" s="20">
        <v>2029</v>
      </c>
      <c r="G3314" s="20">
        <v>62</v>
      </c>
      <c r="H3314" s="11">
        <v>20726.737436741299</v>
      </c>
      <c r="I3314" s="10">
        <v>2755021.71363706</v>
      </c>
      <c r="J3314" s="33">
        <f t="shared" si="204"/>
        <v>7.5232573791147225E-3</v>
      </c>
      <c r="K3314" s="33">
        <f t="shared" si="205"/>
        <v>7.495028513684554E-3</v>
      </c>
      <c r="L3314" s="33">
        <f t="shared" si="206"/>
        <v>0.93234403537892652</v>
      </c>
      <c r="M3314" s="33">
        <f t="shared" si="207"/>
        <v>0.92535609024919774</v>
      </c>
    </row>
    <row r="3315" spans="1:13" ht="55.2">
      <c r="A3315" t="s">
        <v>164</v>
      </c>
      <c r="B3315" t="s">
        <v>247</v>
      </c>
      <c r="C3315" s="14" t="s">
        <v>249</v>
      </c>
      <c r="D3315" t="s">
        <v>465</v>
      </c>
      <c r="E3315" t="s">
        <v>483</v>
      </c>
      <c r="F3315" s="20">
        <v>2029</v>
      </c>
      <c r="G3315" s="20">
        <v>63</v>
      </c>
      <c r="H3315" s="11">
        <v>21794.465763239899</v>
      </c>
      <c r="I3315" s="10">
        <v>2646617.69206894</v>
      </c>
      <c r="J3315" s="33">
        <f t="shared" si="204"/>
        <v>8.2348371767297125E-3</v>
      </c>
      <c r="K3315" s="33">
        <f t="shared" si="205"/>
        <v>8.2010237846508183E-3</v>
      </c>
      <c r="L3315" s="33">
        <f t="shared" si="206"/>
        <v>0.92535609024919774</v>
      </c>
      <c r="M3315" s="33">
        <f t="shared" si="207"/>
        <v>0.91776722294379254</v>
      </c>
    </row>
    <row r="3316" spans="1:13" ht="55.2">
      <c r="A3316" t="s">
        <v>164</v>
      </c>
      <c r="B3316" t="s">
        <v>247</v>
      </c>
      <c r="C3316" s="14" t="s">
        <v>249</v>
      </c>
      <c r="D3316" t="s">
        <v>465</v>
      </c>
      <c r="E3316" t="s">
        <v>483</v>
      </c>
      <c r="F3316" s="20">
        <v>2029</v>
      </c>
      <c r="G3316" s="20">
        <v>64</v>
      </c>
      <c r="H3316" s="11">
        <v>22693.584473279199</v>
      </c>
      <c r="I3316" s="10">
        <v>2516891.4733843599</v>
      </c>
      <c r="J3316" s="33">
        <f t="shared" si="204"/>
        <v>9.0165129141480515E-3</v>
      </c>
      <c r="K3316" s="33">
        <f t="shared" si="205"/>
        <v>8.9759860566923644E-3</v>
      </c>
      <c r="L3316" s="33">
        <f t="shared" si="206"/>
        <v>0.91776722294379254</v>
      </c>
      <c r="M3316" s="33">
        <f t="shared" si="207"/>
        <v>0.90952935714735983</v>
      </c>
    </row>
    <row r="3317" spans="1:13" ht="55.2">
      <c r="A3317" t="s">
        <v>164</v>
      </c>
      <c r="B3317" t="s">
        <v>247</v>
      </c>
      <c r="C3317" s="14" t="s">
        <v>249</v>
      </c>
      <c r="D3317" t="s">
        <v>465</v>
      </c>
      <c r="E3317" t="s">
        <v>483</v>
      </c>
      <c r="F3317" s="20">
        <v>2029</v>
      </c>
      <c r="G3317" s="20">
        <v>65</v>
      </c>
      <c r="H3317" s="11">
        <v>22931.1325493191</v>
      </c>
      <c r="I3317" s="10">
        <v>2387386.5144815398</v>
      </c>
      <c r="J3317" s="33">
        <f t="shared" si="204"/>
        <v>9.6051194099582033E-3</v>
      </c>
      <c r="K3317" s="33">
        <f t="shared" si="205"/>
        <v>9.5591375885769603E-3</v>
      </c>
      <c r="L3317" s="33">
        <f t="shared" si="206"/>
        <v>0.90952935714735983</v>
      </c>
      <c r="M3317" s="33">
        <f t="shared" si="207"/>
        <v>0.90083504088153832</v>
      </c>
    </row>
    <row r="3318" spans="1:13" ht="55.2">
      <c r="A3318" t="s">
        <v>164</v>
      </c>
      <c r="B3318" t="s">
        <v>247</v>
      </c>
      <c r="C3318" s="14" t="s">
        <v>249</v>
      </c>
      <c r="D3318" t="s">
        <v>465</v>
      </c>
      <c r="E3318" t="s">
        <v>483</v>
      </c>
      <c r="F3318" s="20">
        <v>2029</v>
      </c>
      <c r="G3318" s="20">
        <v>66</v>
      </c>
      <c r="H3318" s="11">
        <v>23822.8786624813</v>
      </c>
      <c r="I3318" s="10">
        <v>2262900.9074637201</v>
      </c>
      <c r="J3318" s="33">
        <f t="shared" si="204"/>
        <v>1.0527583679827235E-2</v>
      </c>
      <c r="K3318" s="33">
        <f t="shared" si="205"/>
        <v>1.0472362622079512E-2</v>
      </c>
      <c r="L3318" s="33">
        <f t="shared" si="206"/>
        <v>0.90083504088153832</v>
      </c>
      <c r="M3318" s="33">
        <f t="shared" si="207"/>
        <v>0.891401169670751</v>
      </c>
    </row>
    <row r="3319" spans="1:13" ht="55.2">
      <c r="A3319" t="s">
        <v>164</v>
      </c>
      <c r="B3319" t="s">
        <v>247</v>
      </c>
      <c r="C3319" s="14" t="s">
        <v>249</v>
      </c>
      <c r="D3319" t="s">
        <v>465</v>
      </c>
      <c r="E3319" t="s">
        <v>483</v>
      </c>
      <c r="F3319" s="20">
        <v>2029</v>
      </c>
      <c r="G3319" s="20">
        <v>67</v>
      </c>
      <c r="H3319" s="11">
        <v>24486.753610009899</v>
      </c>
      <c r="I3319" s="10">
        <v>2113336.5974191399</v>
      </c>
      <c r="J3319" s="33">
        <f t="shared" si="204"/>
        <v>1.1586774033021404E-2</v>
      </c>
      <c r="K3319" s="33">
        <f t="shared" si="205"/>
        <v>1.1519905878018433E-2</v>
      </c>
      <c r="L3319" s="33">
        <f t="shared" si="206"/>
        <v>0.891401169670751</v>
      </c>
      <c r="M3319" s="33">
        <f t="shared" si="207"/>
        <v>0.88113231209658838</v>
      </c>
    </row>
    <row r="3320" spans="1:13" ht="55.2">
      <c r="A3320" t="s">
        <v>164</v>
      </c>
      <c r="B3320" t="s">
        <v>247</v>
      </c>
      <c r="C3320" s="14" t="s">
        <v>249</v>
      </c>
      <c r="D3320" t="s">
        <v>465</v>
      </c>
      <c r="E3320" t="s">
        <v>483</v>
      </c>
      <c r="F3320" s="20">
        <v>2029</v>
      </c>
      <c r="G3320" s="20">
        <v>68</v>
      </c>
      <c r="H3320" s="11">
        <v>25277.056539728099</v>
      </c>
      <c r="I3320" s="10">
        <v>1988470.74203114</v>
      </c>
      <c r="J3320" s="33">
        <f t="shared" si="204"/>
        <v>1.271180712164195E-2</v>
      </c>
      <c r="K3320" s="33">
        <f t="shared" si="205"/>
        <v>1.2631353366518216E-2</v>
      </c>
      <c r="L3320" s="33">
        <f t="shared" si="206"/>
        <v>0.88113231209658838</v>
      </c>
      <c r="M3320" s="33">
        <f t="shared" si="207"/>
        <v>0.87000241849983917</v>
      </c>
    </row>
    <row r="3321" spans="1:13" ht="55.2">
      <c r="A3321" t="s">
        <v>164</v>
      </c>
      <c r="B3321" t="s">
        <v>247</v>
      </c>
      <c r="C3321" s="14" t="s">
        <v>249</v>
      </c>
      <c r="D3321" t="s">
        <v>465</v>
      </c>
      <c r="E3321" t="s">
        <v>483</v>
      </c>
      <c r="F3321" s="20">
        <v>2029</v>
      </c>
      <c r="G3321" s="20">
        <v>69</v>
      </c>
      <c r="H3321" s="11">
        <v>25960.2214347931</v>
      </c>
      <c r="I3321" s="10">
        <v>1860211.55603926</v>
      </c>
      <c r="J3321" s="33">
        <f t="shared" si="204"/>
        <v>1.3955521000023938E-2</v>
      </c>
      <c r="K3321" s="33">
        <f t="shared" si="205"/>
        <v>1.3858594129037449E-2</v>
      </c>
      <c r="L3321" s="33">
        <f t="shared" si="206"/>
        <v>0.87000241849983917</v>
      </c>
      <c r="M3321" s="33">
        <f t="shared" si="207"/>
        <v>0.85794540809056896</v>
      </c>
    </row>
    <row r="3322" spans="1:13" ht="55.2">
      <c r="A3322" t="s">
        <v>164</v>
      </c>
      <c r="B3322" t="s">
        <v>247</v>
      </c>
      <c r="C3322" s="14" t="s">
        <v>249</v>
      </c>
      <c r="D3322" t="s">
        <v>465</v>
      </c>
      <c r="E3322" t="s">
        <v>483</v>
      </c>
      <c r="F3322" s="20">
        <v>2030</v>
      </c>
      <c r="G3322" s="20">
        <v>30</v>
      </c>
      <c r="H3322" s="11">
        <v>954.561909011068</v>
      </c>
      <c r="I3322" s="10">
        <v>4327148.80938421</v>
      </c>
      <c r="J3322" s="33">
        <f t="shared" si="204"/>
        <v>2.2059835495856457E-4</v>
      </c>
      <c r="K3322" s="33">
        <f t="shared" si="205"/>
        <v>2.2057402493058653E-4</v>
      </c>
      <c r="L3322" s="33">
        <f t="shared" si="206"/>
        <v>1</v>
      </c>
      <c r="M3322" s="33">
        <f t="shared" si="207"/>
        <v>0.99977942597506941</v>
      </c>
    </row>
    <row r="3323" spans="1:13" ht="55.2">
      <c r="A3323" t="s">
        <v>164</v>
      </c>
      <c r="B3323" t="s">
        <v>247</v>
      </c>
      <c r="C3323" s="14" t="s">
        <v>249</v>
      </c>
      <c r="D3323" t="s">
        <v>465</v>
      </c>
      <c r="E3323" t="s">
        <v>483</v>
      </c>
      <c r="F3323" s="20">
        <v>2030</v>
      </c>
      <c r="G3323" s="20">
        <v>31</v>
      </c>
      <c r="H3323" s="11">
        <v>1086.2455799100101</v>
      </c>
      <c r="I3323" s="10">
        <v>4347585.9586936599</v>
      </c>
      <c r="J3323" s="33">
        <f t="shared" si="204"/>
        <v>2.4985028248559332E-4</v>
      </c>
      <c r="K3323" s="33">
        <f t="shared" si="205"/>
        <v>2.4981907250309909E-4</v>
      </c>
      <c r="L3323" s="33">
        <f t="shared" si="206"/>
        <v>0.99977942597506941</v>
      </c>
      <c r="M3323" s="33">
        <f t="shared" si="207"/>
        <v>0.99952966200616467</v>
      </c>
    </row>
    <row r="3324" spans="1:13" ht="55.2">
      <c r="A3324" t="s">
        <v>164</v>
      </c>
      <c r="B3324" t="s">
        <v>247</v>
      </c>
      <c r="C3324" s="14" t="s">
        <v>249</v>
      </c>
      <c r="D3324" t="s">
        <v>465</v>
      </c>
      <c r="E3324" t="s">
        <v>483</v>
      </c>
      <c r="F3324" s="20">
        <v>2030</v>
      </c>
      <c r="G3324" s="20">
        <v>32</v>
      </c>
      <c r="H3324" s="11">
        <v>1158.9712899538099</v>
      </c>
      <c r="I3324" s="10">
        <v>4407863.7861732496</v>
      </c>
      <c r="J3324" s="33">
        <f t="shared" si="204"/>
        <v>2.6293264632843555E-4</v>
      </c>
      <c r="K3324" s="33">
        <f t="shared" si="205"/>
        <v>2.6289808256951819E-4</v>
      </c>
      <c r="L3324" s="33">
        <f t="shared" si="206"/>
        <v>0.99952966200616467</v>
      </c>
      <c r="M3324" s="33">
        <f t="shared" si="207"/>
        <v>0.99926688757455184</v>
      </c>
    </row>
    <row r="3325" spans="1:13" ht="55.2">
      <c r="A3325" t="s">
        <v>164</v>
      </c>
      <c r="B3325" t="s">
        <v>247</v>
      </c>
      <c r="C3325" s="14" t="s">
        <v>249</v>
      </c>
      <c r="D3325" t="s">
        <v>465</v>
      </c>
      <c r="E3325" t="s">
        <v>483</v>
      </c>
      <c r="F3325" s="20">
        <v>2030</v>
      </c>
      <c r="G3325" s="20">
        <v>33</v>
      </c>
      <c r="H3325" s="11">
        <v>1461.92667988939</v>
      </c>
      <c r="I3325" s="10">
        <v>4548833.1211296702</v>
      </c>
      <c r="J3325" s="33">
        <f t="shared" si="204"/>
        <v>3.213849884047474E-4</v>
      </c>
      <c r="K3325" s="33">
        <f t="shared" si="205"/>
        <v>3.2133334978146078E-4</v>
      </c>
      <c r="L3325" s="33">
        <f t="shared" si="206"/>
        <v>0.99926688757455184</v>
      </c>
      <c r="M3325" s="33">
        <f t="shared" si="207"/>
        <v>0.99894578979824178</v>
      </c>
    </row>
    <row r="3326" spans="1:13" ht="55.2">
      <c r="A3326" t="s">
        <v>164</v>
      </c>
      <c r="B3326" t="s">
        <v>247</v>
      </c>
      <c r="C3326" s="14" t="s">
        <v>249</v>
      </c>
      <c r="D3326" t="s">
        <v>465</v>
      </c>
      <c r="E3326" t="s">
        <v>483</v>
      </c>
      <c r="F3326" s="20">
        <v>2030</v>
      </c>
      <c r="G3326" s="20">
        <v>34</v>
      </c>
      <c r="H3326" s="11">
        <v>1534.1933290117199</v>
      </c>
      <c r="I3326" s="10">
        <v>4506029.6678510504</v>
      </c>
      <c r="J3326" s="33">
        <f t="shared" si="204"/>
        <v>3.4047563866648593E-4</v>
      </c>
      <c r="K3326" s="33">
        <f t="shared" si="205"/>
        <v>3.404176834138628E-4</v>
      </c>
      <c r="L3326" s="33">
        <f t="shared" si="206"/>
        <v>0.99894578979824178</v>
      </c>
      <c r="M3326" s="33">
        <f t="shared" si="207"/>
        <v>0.99860573098662264</v>
      </c>
    </row>
    <row r="3327" spans="1:13" ht="55.2">
      <c r="A3327" t="s">
        <v>164</v>
      </c>
      <c r="B3327" t="s">
        <v>247</v>
      </c>
      <c r="C3327" s="14" t="s">
        <v>249</v>
      </c>
      <c r="D3327" t="s">
        <v>465</v>
      </c>
      <c r="E3327" t="s">
        <v>483</v>
      </c>
      <c r="F3327" s="20">
        <v>2030</v>
      </c>
      <c r="G3327" s="20">
        <v>35</v>
      </c>
      <c r="H3327" s="11">
        <v>2052.91869105043</v>
      </c>
      <c r="I3327" s="10">
        <v>4433028.9562803097</v>
      </c>
      <c r="J3327" s="33">
        <f t="shared" si="204"/>
        <v>4.6309616095379719E-4</v>
      </c>
      <c r="K3327" s="33">
        <f t="shared" si="205"/>
        <v>4.6298894847718319E-4</v>
      </c>
      <c r="L3327" s="33">
        <f t="shared" si="206"/>
        <v>0.99860573098662264</v>
      </c>
      <c r="M3327" s="33">
        <f t="shared" si="207"/>
        <v>0.99814338756928989</v>
      </c>
    </row>
    <row r="3328" spans="1:13" ht="55.2">
      <c r="A3328" t="s">
        <v>164</v>
      </c>
      <c r="B3328" t="s">
        <v>247</v>
      </c>
      <c r="C3328" s="14" t="s">
        <v>249</v>
      </c>
      <c r="D3328" t="s">
        <v>465</v>
      </c>
      <c r="E3328" t="s">
        <v>483</v>
      </c>
      <c r="F3328" s="20">
        <v>2030</v>
      </c>
      <c r="G3328" s="20">
        <v>36</v>
      </c>
      <c r="H3328" s="11">
        <v>2166.5978492312402</v>
      </c>
      <c r="I3328" s="10">
        <v>4375292.97582669</v>
      </c>
      <c r="J3328" s="33">
        <f t="shared" si="204"/>
        <v>4.9518920474619693E-4</v>
      </c>
      <c r="K3328" s="33">
        <f t="shared" si="205"/>
        <v>4.9506661880716063E-4</v>
      </c>
      <c r="L3328" s="33">
        <f t="shared" si="206"/>
        <v>0.99814338756928989</v>
      </c>
      <c r="M3328" s="33">
        <f t="shared" si="207"/>
        <v>0.99764924009732125</v>
      </c>
    </row>
    <row r="3329" spans="1:13" ht="55.2">
      <c r="A3329" t="s">
        <v>164</v>
      </c>
      <c r="B3329" t="s">
        <v>247</v>
      </c>
      <c r="C3329" s="14" t="s">
        <v>249</v>
      </c>
      <c r="D3329" t="s">
        <v>465</v>
      </c>
      <c r="E3329" t="s">
        <v>483</v>
      </c>
      <c r="F3329" s="20">
        <v>2030</v>
      </c>
      <c r="G3329" s="20">
        <v>37</v>
      </c>
      <c r="H3329" s="11">
        <v>2294.8813718994502</v>
      </c>
      <c r="I3329" s="10">
        <v>4321615.5594017897</v>
      </c>
      <c r="J3329" s="33">
        <f t="shared" si="204"/>
        <v>5.3102395165781802E-4</v>
      </c>
      <c r="K3329" s="33">
        <f t="shared" si="205"/>
        <v>5.3088298339276641E-4</v>
      </c>
      <c r="L3329" s="33">
        <f t="shared" si="206"/>
        <v>0.99764924009732125</v>
      </c>
      <c r="M3329" s="33">
        <f t="shared" si="207"/>
        <v>0.99711960509235886</v>
      </c>
    </row>
    <row r="3330" spans="1:13" ht="55.2">
      <c r="A3330" t="s">
        <v>164</v>
      </c>
      <c r="B3330" t="s">
        <v>247</v>
      </c>
      <c r="C3330" s="14" t="s">
        <v>249</v>
      </c>
      <c r="D3330" t="s">
        <v>465</v>
      </c>
      <c r="E3330" t="s">
        <v>483</v>
      </c>
      <c r="F3330" s="20">
        <v>2030</v>
      </c>
      <c r="G3330" s="20">
        <v>38</v>
      </c>
      <c r="H3330" s="11">
        <v>2485.5176572412201</v>
      </c>
      <c r="I3330" s="10">
        <v>4359312.2863830104</v>
      </c>
      <c r="J3330" s="33">
        <f t="shared" ref="J3330:J3393" si="208">IF(I3330&gt;0,H3330/I3330,0)</f>
        <v>5.7016279035689206E-4</v>
      </c>
      <c r="K3330" s="33">
        <f t="shared" ref="K3330:K3393" si="209">1-EXP(-J3330)</f>
        <v>5.7000027844067436E-4</v>
      </c>
      <c r="L3330" s="33">
        <f t="shared" ref="L3330:L3393" si="210">IF(G3330=30,1,M3329)</f>
        <v>0.99711960509235886</v>
      </c>
      <c r="M3330" s="33">
        <f t="shared" ref="M3330:M3393" si="211">L3330*(1-K3330)</f>
        <v>0.99655124663981753</v>
      </c>
    </row>
    <row r="3331" spans="1:13" ht="55.2">
      <c r="A3331" t="s">
        <v>164</v>
      </c>
      <c r="B3331" t="s">
        <v>247</v>
      </c>
      <c r="C3331" s="14" t="s">
        <v>249</v>
      </c>
      <c r="D3331" t="s">
        <v>465</v>
      </c>
      <c r="E3331" t="s">
        <v>483</v>
      </c>
      <c r="F3331" s="20">
        <v>2030</v>
      </c>
      <c r="G3331" s="20">
        <v>39</v>
      </c>
      <c r="H3331" s="11">
        <v>2685.83151676637</v>
      </c>
      <c r="I3331" s="10">
        <v>4377283.7758263303</v>
      </c>
      <c r="J3331" s="33">
        <f t="shared" si="208"/>
        <v>6.1358405219212608E-4</v>
      </c>
      <c r="K3331" s="33">
        <f t="shared" si="209"/>
        <v>6.1339584799258162E-4</v>
      </c>
      <c r="L3331" s="33">
        <f t="shared" si="210"/>
        <v>0.99655124663981753</v>
      </c>
      <c r="M3331" s="33">
        <f t="shared" si="211"/>
        <v>0.99593996624281689</v>
      </c>
    </row>
    <row r="3332" spans="1:13" ht="55.2">
      <c r="A3332" t="s">
        <v>164</v>
      </c>
      <c r="B3332" t="s">
        <v>247</v>
      </c>
      <c r="C3332" s="14" t="s">
        <v>249</v>
      </c>
      <c r="D3332" t="s">
        <v>465</v>
      </c>
      <c r="E3332" t="s">
        <v>483</v>
      </c>
      <c r="F3332" s="20">
        <v>2030</v>
      </c>
      <c r="G3332" s="20">
        <v>40</v>
      </c>
      <c r="H3332" s="11">
        <v>5079.8833923925404</v>
      </c>
      <c r="I3332" s="10">
        <v>6445575.7980306698</v>
      </c>
      <c r="J3332" s="33">
        <f t="shared" si="208"/>
        <v>7.881194095870547E-4</v>
      </c>
      <c r="K3332" s="33">
        <f t="shared" si="209"/>
        <v>7.8780892505680988E-4</v>
      </c>
      <c r="L3332" s="33">
        <f t="shared" si="210"/>
        <v>0.99593996624281689</v>
      </c>
      <c r="M3332" s="33">
        <f t="shared" si="211"/>
        <v>0.99515535584859005</v>
      </c>
    </row>
    <row r="3333" spans="1:13" ht="55.2">
      <c r="A3333" t="s">
        <v>164</v>
      </c>
      <c r="B3333" t="s">
        <v>247</v>
      </c>
      <c r="C3333" s="14" t="s">
        <v>249</v>
      </c>
      <c r="D3333" t="s">
        <v>465</v>
      </c>
      <c r="E3333" t="s">
        <v>483</v>
      </c>
      <c r="F3333" s="20">
        <v>2030</v>
      </c>
      <c r="G3333" s="20">
        <v>41</v>
      </c>
      <c r="H3333" s="11">
        <v>3868.76634140642</v>
      </c>
      <c r="I3333" s="10">
        <v>4334919.29669852</v>
      </c>
      <c r="J3333" s="33">
        <f t="shared" si="208"/>
        <v>8.9246559776853915E-4</v>
      </c>
      <c r="K3333" s="33">
        <f t="shared" si="209"/>
        <v>8.9206746879455512E-4</v>
      </c>
      <c r="L3333" s="33">
        <f t="shared" si="210"/>
        <v>0.99515535584859005</v>
      </c>
      <c r="M3333" s="33">
        <f t="shared" si="211"/>
        <v>0.99426761012924081</v>
      </c>
    </row>
    <row r="3334" spans="1:13" ht="55.2">
      <c r="A3334" t="s">
        <v>164</v>
      </c>
      <c r="B3334" t="s">
        <v>247</v>
      </c>
      <c r="C3334" s="14" t="s">
        <v>249</v>
      </c>
      <c r="D3334" t="s">
        <v>465</v>
      </c>
      <c r="E3334" t="s">
        <v>483</v>
      </c>
      <c r="F3334" s="20">
        <v>2030</v>
      </c>
      <c r="G3334" s="20">
        <v>42</v>
      </c>
      <c r="H3334" s="11">
        <v>4178.5107205150198</v>
      </c>
      <c r="I3334" s="10">
        <v>4318068.9889071696</v>
      </c>
      <c r="J3334" s="33">
        <f t="shared" si="208"/>
        <v>9.676803986340502E-4</v>
      </c>
      <c r="K3334" s="33">
        <f t="shared" si="209"/>
        <v>9.6721234694407965E-4</v>
      </c>
      <c r="L3334" s="33">
        <f t="shared" si="210"/>
        <v>0.99426761012924081</v>
      </c>
      <c r="M3334" s="33">
        <f t="shared" si="211"/>
        <v>0.99330594222055724</v>
      </c>
    </row>
    <row r="3335" spans="1:13" ht="55.2">
      <c r="A3335" t="s">
        <v>164</v>
      </c>
      <c r="B3335" t="s">
        <v>247</v>
      </c>
      <c r="C3335" s="14" t="s">
        <v>249</v>
      </c>
      <c r="D3335" t="s">
        <v>465</v>
      </c>
      <c r="E3335" t="s">
        <v>483</v>
      </c>
      <c r="F3335" s="20">
        <v>2030</v>
      </c>
      <c r="G3335" s="20">
        <v>43</v>
      </c>
      <c r="H3335" s="11">
        <v>4407.4884884626099</v>
      </c>
      <c r="I3335" s="10">
        <v>4185660.2709598201</v>
      </c>
      <c r="J3335" s="33">
        <f t="shared" si="208"/>
        <v>1.0529971863798497E-3</v>
      </c>
      <c r="K3335" s="33">
        <f t="shared" si="209"/>
        <v>1.0524429793857815E-3</v>
      </c>
      <c r="L3335" s="33">
        <f t="shared" si="210"/>
        <v>0.99330594222055724</v>
      </c>
      <c r="M3335" s="33">
        <f t="shared" si="211"/>
        <v>0.99226054435528499</v>
      </c>
    </row>
    <row r="3336" spans="1:13" ht="55.2">
      <c r="A3336" t="s">
        <v>164</v>
      </c>
      <c r="B3336" t="s">
        <v>247</v>
      </c>
      <c r="C3336" s="14" t="s">
        <v>249</v>
      </c>
      <c r="D3336" t="s">
        <v>465</v>
      </c>
      <c r="E3336" t="s">
        <v>483</v>
      </c>
      <c r="F3336" s="20">
        <v>2030</v>
      </c>
      <c r="G3336" s="20">
        <v>44</v>
      </c>
      <c r="H3336" s="11">
        <v>4769.5897719567001</v>
      </c>
      <c r="I3336" s="10">
        <v>4150874.7407286</v>
      </c>
      <c r="J3336" s="33">
        <f t="shared" si="208"/>
        <v>1.1490565410604266E-3</v>
      </c>
      <c r="K3336" s="33">
        <f t="shared" si="209"/>
        <v>1.1483966283762914E-3</v>
      </c>
      <c r="L3336" s="33">
        <f t="shared" si="210"/>
        <v>0.99226054435528499</v>
      </c>
      <c r="M3336" s="33">
        <f t="shared" si="211"/>
        <v>0.99112103569167653</v>
      </c>
    </row>
    <row r="3337" spans="1:13" ht="55.2">
      <c r="A3337" t="s">
        <v>164</v>
      </c>
      <c r="B3337" t="s">
        <v>247</v>
      </c>
      <c r="C3337" s="14" t="s">
        <v>249</v>
      </c>
      <c r="D3337" t="s">
        <v>465</v>
      </c>
      <c r="E3337" t="s">
        <v>483</v>
      </c>
      <c r="F3337" s="20">
        <v>2030</v>
      </c>
      <c r="G3337" s="20">
        <v>45</v>
      </c>
      <c r="H3337" s="11">
        <v>6259.2117933817999</v>
      </c>
      <c r="I3337" s="10">
        <v>4209590.8666415801</v>
      </c>
      <c r="J3337" s="33">
        <f t="shared" si="208"/>
        <v>1.4868931427474831E-3</v>
      </c>
      <c r="K3337" s="33">
        <f t="shared" si="209"/>
        <v>1.4857882648181553E-3</v>
      </c>
      <c r="L3337" s="33">
        <f t="shared" si="210"/>
        <v>0.99112103569167653</v>
      </c>
      <c r="M3337" s="33">
        <f t="shared" si="211"/>
        <v>0.98964843968783145</v>
      </c>
    </row>
    <row r="3338" spans="1:13" ht="55.2">
      <c r="A3338" t="s">
        <v>164</v>
      </c>
      <c r="B3338" t="s">
        <v>247</v>
      </c>
      <c r="C3338" s="14" t="s">
        <v>249</v>
      </c>
      <c r="D3338" t="s">
        <v>465</v>
      </c>
      <c r="E3338" t="s">
        <v>483</v>
      </c>
      <c r="F3338" s="20">
        <v>2030</v>
      </c>
      <c r="G3338" s="20">
        <v>46</v>
      </c>
      <c r="H3338" s="11">
        <v>6989.1285525756502</v>
      </c>
      <c r="I3338" s="10">
        <v>4292236.9528844496</v>
      </c>
      <c r="J3338" s="33">
        <f t="shared" si="208"/>
        <v>1.6283184337898325E-3</v>
      </c>
      <c r="K3338" s="33">
        <f t="shared" si="209"/>
        <v>1.6269934425956478E-3</v>
      </c>
      <c r="L3338" s="33">
        <f t="shared" si="210"/>
        <v>0.98964843968783145</v>
      </c>
      <c r="M3338" s="33">
        <f t="shared" si="211"/>
        <v>0.98803828816598438</v>
      </c>
    </row>
    <row r="3339" spans="1:13" ht="55.2">
      <c r="A3339" t="s">
        <v>164</v>
      </c>
      <c r="B3339" t="s">
        <v>247</v>
      </c>
      <c r="C3339" s="14" t="s">
        <v>249</v>
      </c>
      <c r="D3339" t="s">
        <v>465</v>
      </c>
      <c r="E3339" t="s">
        <v>483</v>
      </c>
      <c r="F3339" s="20">
        <v>2030</v>
      </c>
      <c r="G3339" s="20">
        <v>47</v>
      </c>
      <c r="H3339" s="11">
        <v>7613.6952893081398</v>
      </c>
      <c r="I3339" s="10">
        <v>4266943.72656486</v>
      </c>
      <c r="J3339" s="33">
        <f t="shared" si="208"/>
        <v>1.7843439654259539E-3</v>
      </c>
      <c r="K3339" s="33">
        <f t="shared" si="209"/>
        <v>1.7827529701673894E-3</v>
      </c>
      <c r="L3339" s="33">
        <f t="shared" si="210"/>
        <v>0.98803828816598438</v>
      </c>
      <c r="M3339" s="33">
        <f t="shared" si="211"/>
        <v>0.98627685997311731</v>
      </c>
    </row>
    <row r="3340" spans="1:13" ht="55.2">
      <c r="A3340" t="s">
        <v>164</v>
      </c>
      <c r="B3340" t="s">
        <v>247</v>
      </c>
      <c r="C3340" s="14" t="s">
        <v>249</v>
      </c>
      <c r="D3340" t="s">
        <v>465</v>
      </c>
      <c r="E3340" t="s">
        <v>483</v>
      </c>
      <c r="F3340" s="20">
        <v>2030</v>
      </c>
      <c r="G3340" s="20">
        <v>48</v>
      </c>
      <c r="H3340" s="11">
        <v>8078.0566303422402</v>
      </c>
      <c r="I3340" s="10">
        <v>4129347.5294102598</v>
      </c>
      <c r="J3340" s="33">
        <f t="shared" si="208"/>
        <v>1.9562549707449598E-3</v>
      </c>
      <c r="K3340" s="33">
        <f t="shared" si="209"/>
        <v>1.9543427511226064E-3</v>
      </c>
      <c r="L3340" s="33">
        <f t="shared" si="210"/>
        <v>0.98627685997311731</v>
      </c>
      <c r="M3340" s="33">
        <f t="shared" si="211"/>
        <v>0.98434933694122884</v>
      </c>
    </row>
    <row r="3341" spans="1:13" ht="55.2">
      <c r="A3341" t="s">
        <v>164</v>
      </c>
      <c r="B3341" t="s">
        <v>247</v>
      </c>
      <c r="C3341" s="14" t="s">
        <v>249</v>
      </c>
      <c r="D3341" t="s">
        <v>465</v>
      </c>
      <c r="E3341" t="s">
        <v>483</v>
      </c>
      <c r="F3341" s="20">
        <v>2030</v>
      </c>
      <c r="G3341" s="20">
        <v>49</v>
      </c>
      <c r="H3341" s="11">
        <v>8682.3206337424308</v>
      </c>
      <c r="I3341" s="10">
        <v>4053876.69948166</v>
      </c>
      <c r="J3341" s="33">
        <f t="shared" si="208"/>
        <v>2.1417327850283599E-3</v>
      </c>
      <c r="K3341" s="33">
        <f t="shared" si="209"/>
        <v>2.1394409118523638E-3</v>
      </c>
      <c r="L3341" s="33">
        <f t="shared" si="210"/>
        <v>0.98434933694122884</v>
      </c>
      <c r="M3341" s="33">
        <f t="shared" si="211"/>
        <v>0.98224337969822206</v>
      </c>
    </row>
    <row r="3342" spans="1:13" ht="55.2">
      <c r="A3342" t="s">
        <v>164</v>
      </c>
      <c r="B3342" t="s">
        <v>247</v>
      </c>
      <c r="C3342" s="14" t="s">
        <v>249</v>
      </c>
      <c r="D3342" t="s">
        <v>465</v>
      </c>
      <c r="E3342" t="s">
        <v>483</v>
      </c>
      <c r="F3342" s="20">
        <v>2030</v>
      </c>
      <c r="G3342" s="20">
        <v>50</v>
      </c>
      <c r="H3342" s="11">
        <v>9963.4316169506201</v>
      </c>
      <c r="I3342" s="10">
        <v>3994078.0406622202</v>
      </c>
      <c r="J3342" s="33">
        <f t="shared" si="208"/>
        <v>2.4945510617260442E-3</v>
      </c>
      <c r="K3342" s="33">
        <f t="shared" si="209"/>
        <v>2.4914422547894777E-3</v>
      </c>
      <c r="L3342" s="33">
        <f t="shared" si="210"/>
        <v>0.98224337969822206</v>
      </c>
      <c r="M3342" s="33">
        <f t="shared" si="211"/>
        <v>0.97979617703755473</v>
      </c>
    </row>
    <row r="3343" spans="1:13" ht="55.2">
      <c r="A3343" t="s">
        <v>164</v>
      </c>
      <c r="B3343" t="s">
        <v>247</v>
      </c>
      <c r="C3343" s="14" t="s">
        <v>249</v>
      </c>
      <c r="D3343" t="s">
        <v>465</v>
      </c>
      <c r="E3343" t="s">
        <v>483</v>
      </c>
      <c r="F3343" s="20">
        <v>2030</v>
      </c>
      <c r="G3343" s="20">
        <v>51</v>
      </c>
      <c r="H3343" s="11">
        <v>10704.021711526</v>
      </c>
      <c r="I3343" s="10">
        <v>3927834.8265247401</v>
      </c>
      <c r="J3343" s="33">
        <f t="shared" si="208"/>
        <v>2.7251710380593263E-3</v>
      </c>
      <c r="K3343" s="33">
        <f t="shared" si="209"/>
        <v>2.7214611302756042E-3</v>
      </c>
      <c r="L3343" s="33">
        <f t="shared" si="210"/>
        <v>0.97979617703755473</v>
      </c>
      <c r="M3343" s="33">
        <f t="shared" si="211"/>
        <v>0.97712969982615439</v>
      </c>
    </row>
    <row r="3344" spans="1:13" ht="55.2">
      <c r="A3344" t="s">
        <v>164</v>
      </c>
      <c r="B3344" t="s">
        <v>247</v>
      </c>
      <c r="C3344" s="14" t="s">
        <v>249</v>
      </c>
      <c r="D3344" t="s">
        <v>465</v>
      </c>
      <c r="E3344" t="s">
        <v>483</v>
      </c>
      <c r="F3344" s="20">
        <v>2030</v>
      </c>
      <c r="G3344" s="20">
        <v>52</v>
      </c>
      <c r="H3344" s="11">
        <v>11439.391749058001</v>
      </c>
      <c r="I3344" s="10">
        <v>3842918.4740395001</v>
      </c>
      <c r="J3344" s="33">
        <f t="shared" si="208"/>
        <v>2.9767458837172351E-3</v>
      </c>
      <c r="K3344" s="33">
        <f t="shared" si="209"/>
        <v>2.97231976858503E-3</v>
      </c>
      <c r="L3344" s="33">
        <f t="shared" si="210"/>
        <v>0.97712969982615439</v>
      </c>
      <c r="M3344" s="33">
        <f t="shared" si="211"/>
        <v>0.97422535790288955</v>
      </c>
    </row>
    <row r="3345" spans="1:13" ht="55.2">
      <c r="A3345" t="s">
        <v>164</v>
      </c>
      <c r="B3345" t="s">
        <v>247</v>
      </c>
      <c r="C3345" s="14" t="s">
        <v>249</v>
      </c>
      <c r="D3345" t="s">
        <v>465</v>
      </c>
      <c r="E3345" t="s">
        <v>483</v>
      </c>
      <c r="F3345" s="20">
        <v>2030</v>
      </c>
      <c r="G3345" s="20">
        <v>53</v>
      </c>
      <c r="H3345" s="11">
        <v>12285.672110801501</v>
      </c>
      <c r="I3345" s="10">
        <v>3774860.0725135398</v>
      </c>
      <c r="J3345" s="33">
        <f t="shared" si="208"/>
        <v>3.2546033163610554E-3</v>
      </c>
      <c r="K3345" s="33">
        <f t="shared" si="209"/>
        <v>3.2493128360155943E-3</v>
      </c>
      <c r="L3345" s="33">
        <f t="shared" si="210"/>
        <v>0.97422535790288955</v>
      </c>
      <c r="M3345" s="33">
        <f t="shared" si="211"/>
        <v>0.97105979494228378</v>
      </c>
    </row>
    <row r="3346" spans="1:13" ht="55.2">
      <c r="A3346" t="s">
        <v>164</v>
      </c>
      <c r="B3346" t="s">
        <v>247</v>
      </c>
      <c r="C3346" s="14" t="s">
        <v>249</v>
      </c>
      <c r="D3346" t="s">
        <v>465</v>
      </c>
      <c r="E3346" t="s">
        <v>483</v>
      </c>
      <c r="F3346" s="20">
        <v>2030</v>
      </c>
      <c r="G3346" s="20">
        <v>54</v>
      </c>
      <c r="H3346" s="11">
        <v>13133.098269176</v>
      </c>
      <c r="I3346" s="10">
        <v>3694892.6359979399</v>
      </c>
      <c r="J3346" s="33">
        <f t="shared" si="208"/>
        <v>3.5543923905190632E-3</v>
      </c>
      <c r="K3346" s="33">
        <f t="shared" si="209"/>
        <v>3.5480830154314136E-3</v>
      </c>
      <c r="L3346" s="33">
        <f t="shared" si="210"/>
        <v>0.97105979494228378</v>
      </c>
      <c r="M3346" s="33">
        <f t="shared" si="211"/>
        <v>0.96761439417688078</v>
      </c>
    </row>
    <row r="3347" spans="1:13" ht="55.2">
      <c r="A3347" t="s">
        <v>164</v>
      </c>
      <c r="B3347" t="s">
        <v>247</v>
      </c>
      <c r="C3347" s="14" t="s">
        <v>249</v>
      </c>
      <c r="D3347" t="s">
        <v>465</v>
      </c>
      <c r="E3347" t="s">
        <v>483</v>
      </c>
      <c r="F3347" s="20">
        <v>2030</v>
      </c>
      <c r="G3347" s="20">
        <v>55</v>
      </c>
      <c r="H3347" s="11">
        <v>14172.649653466</v>
      </c>
      <c r="I3347" s="10">
        <v>3614053.2141070599</v>
      </c>
      <c r="J3347" s="33">
        <f t="shared" si="208"/>
        <v>3.9215387305711544E-3</v>
      </c>
      <c r="K3347" s="33">
        <f t="shared" si="209"/>
        <v>3.9138595389255348E-3</v>
      </c>
      <c r="L3347" s="33">
        <f t="shared" si="210"/>
        <v>0.96761439417688078</v>
      </c>
      <c r="M3347" s="33">
        <f t="shared" si="211"/>
        <v>0.96382728735022993</v>
      </c>
    </row>
    <row r="3348" spans="1:13" ht="55.2">
      <c r="A3348" t="s">
        <v>164</v>
      </c>
      <c r="B3348" t="s">
        <v>247</v>
      </c>
      <c r="C3348" s="14" t="s">
        <v>249</v>
      </c>
      <c r="D3348" t="s">
        <v>465</v>
      </c>
      <c r="E3348" t="s">
        <v>483</v>
      </c>
      <c r="F3348" s="20">
        <v>2030</v>
      </c>
      <c r="G3348" s="20">
        <v>56</v>
      </c>
      <c r="H3348" s="11">
        <v>15008.882102350801</v>
      </c>
      <c r="I3348" s="10">
        <v>3505354.0172401001</v>
      </c>
      <c r="J3348" s="33">
        <f t="shared" si="208"/>
        <v>4.2817022270885694E-3</v>
      </c>
      <c r="K3348" s="33">
        <f t="shared" si="209"/>
        <v>4.2725488088383168E-3</v>
      </c>
      <c r="L3348" s="33">
        <f t="shared" si="210"/>
        <v>0.96382728735022993</v>
      </c>
      <c r="M3348" s="33">
        <f t="shared" si="211"/>
        <v>0.95970928822173585</v>
      </c>
    </row>
    <row r="3349" spans="1:13" ht="55.2">
      <c r="A3349" t="s">
        <v>164</v>
      </c>
      <c r="B3349" t="s">
        <v>247</v>
      </c>
      <c r="C3349" s="14" t="s">
        <v>249</v>
      </c>
      <c r="D3349" t="s">
        <v>465</v>
      </c>
      <c r="E3349" t="s">
        <v>483</v>
      </c>
      <c r="F3349" s="20">
        <v>2030</v>
      </c>
      <c r="G3349" s="20">
        <v>57</v>
      </c>
      <c r="H3349" s="11">
        <v>16167.351955796999</v>
      </c>
      <c r="I3349" s="10">
        <v>3456309.6819122098</v>
      </c>
      <c r="J3349" s="33">
        <f t="shared" si="208"/>
        <v>4.677634079030899E-3</v>
      </c>
      <c r="K3349" s="33">
        <f t="shared" si="209"/>
        <v>4.6667109867886136E-3</v>
      </c>
      <c r="L3349" s="33">
        <f t="shared" si="210"/>
        <v>0.95970928822173585</v>
      </c>
      <c r="M3349" s="33">
        <f t="shared" si="211"/>
        <v>0.95523060234226842</v>
      </c>
    </row>
    <row r="3350" spans="1:13" ht="55.2">
      <c r="A3350" t="s">
        <v>164</v>
      </c>
      <c r="B3350" t="s">
        <v>247</v>
      </c>
      <c r="C3350" s="14" t="s">
        <v>249</v>
      </c>
      <c r="D3350" t="s">
        <v>465</v>
      </c>
      <c r="E3350" t="s">
        <v>483</v>
      </c>
      <c r="F3350" s="20">
        <v>2030</v>
      </c>
      <c r="G3350" s="20">
        <v>58</v>
      </c>
      <c r="H3350" s="11">
        <v>16613.078285913802</v>
      </c>
      <c r="I3350" s="10">
        <v>3245520.3235186101</v>
      </c>
      <c r="J3350" s="33">
        <f t="shared" si="208"/>
        <v>5.1187719163326142E-3</v>
      </c>
      <c r="K3350" s="33">
        <f t="shared" si="209"/>
        <v>5.1056933283190054E-3</v>
      </c>
      <c r="L3350" s="33">
        <f t="shared" si="210"/>
        <v>0.95523060234226842</v>
      </c>
      <c r="M3350" s="33">
        <f t="shared" si="211"/>
        <v>0.9503534878288834</v>
      </c>
    </row>
    <row r="3351" spans="1:13" ht="55.2">
      <c r="A3351" t="s">
        <v>164</v>
      </c>
      <c r="B3351" t="s">
        <v>247</v>
      </c>
      <c r="C3351" s="14" t="s">
        <v>249</v>
      </c>
      <c r="D3351" t="s">
        <v>465</v>
      </c>
      <c r="E3351" t="s">
        <v>483</v>
      </c>
      <c r="F3351" s="20">
        <v>2030</v>
      </c>
      <c r="G3351" s="20">
        <v>59</v>
      </c>
      <c r="H3351" s="11">
        <v>17655.546698232702</v>
      </c>
      <c r="I3351" s="10">
        <v>3154456.0765420999</v>
      </c>
      <c r="J3351" s="33">
        <f t="shared" si="208"/>
        <v>5.5970177646558423E-3</v>
      </c>
      <c r="K3351" s="33">
        <f t="shared" si="209"/>
        <v>5.5813836424796204E-3</v>
      </c>
      <c r="L3351" s="33">
        <f t="shared" si="210"/>
        <v>0.9503534878288834</v>
      </c>
      <c r="M3351" s="33">
        <f t="shared" si="211"/>
        <v>0.94504920041734186</v>
      </c>
    </row>
    <row r="3352" spans="1:13" ht="55.2">
      <c r="A3352" t="s">
        <v>164</v>
      </c>
      <c r="B3352" t="s">
        <v>247</v>
      </c>
      <c r="C3352" s="14" t="s">
        <v>249</v>
      </c>
      <c r="D3352" t="s">
        <v>465</v>
      </c>
      <c r="E3352" t="s">
        <v>483</v>
      </c>
      <c r="F3352" s="20">
        <v>2030</v>
      </c>
      <c r="G3352" s="20">
        <v>60</v>
      </c>
      <c r="H3352" s="11">
        <v>19130.695118785901</v>
      </c>
      <c r="I3352" s="10">
        <v>3067511.58476238</v>
      </c>
      <c r="J3352" s="33">
        <f t="shared" si="208"/>
        <v>6.2365518728001255E-3</v>
      </c>
      <c r="K3352" s="33">
        <f t="shared" si="209"/>
        <v>6.2171449482248953E-3</v>
      </c>
      <c r="L3352" s="33">
        <f t="shared" si="210"/>
        <v>0.94504920041734186</v>
      </c>
      <c r="M3352" s="33">
        <f t="shared" si="211"/>
        <v>0.93917369255514316</v>
      </c>
    </row>
    <row r="3353" spans="1:13" ht="55.2">
      <c r="A3353" t="s">
        <v>164</v>
      </c>
      <c r="B3353" t="s">
        <v>247</v>
      </c>
      <c r="C3353" s="14" t="s">
        <v>249</v>
      </c>
      <c r="D3353" t="s">
        <v>465</v>
      </c>
      <c r="E3353" t="s">
        <v>483</v>
      </c>
      <c r="F3353" s="20">
        <v>2030</v>
      </c>
      <c r="G3353" s="20">
        <v>61</v>
      </c>
      <c r="H3353" s="11">
        <v>20260.567996224199</v>
      </c>
      <c r="I3353" s="10">
        <v>2970684.1659669299</v>
      </c>
      <c r="J3353" s="33">
        <f t="shared" si="208"/>
        <v>6.820168979366938E-3</v>
      </c>
      <c r="K3353" s="33">
        <f t="shared" si="209"/>
        <v>6.7969644099100668E-3</v>
      </c>
      <c r="L3353" s="33">
        <f t="shared" si="210"/>
        <v>0.93917369255514316</v>
      </c>
      <c r="M3353" s="33">
        <f t="shared" si="211"/>
        <v>0.93279016239212198</v>
      </c>
    </row>
    <row r="3354" spans="1:13" ht="55.2">
      <c r="A3354" t="s">
        <v>164</v>
      </c>
      <c r="B3354" t="s">
        <v>247</v>
      </c>
      <c r="C3354" s="14" t="s">
        <v>249</v>
      </c>
      <c r="D3354" t="s">
        <v>465</v>
      </c>
      <c r="E3354" t="s">
        <v>483</v>
      </c>
      <c r="F3354" s="20">
        <v>2030</v>
      </c>
      <c r="G3354" s="20">
        <v>62</v>
      </c>
      <c r="H3354" s="11">
        <v>21306.7718264496</v>
      </c>
      <c r="I3354" s="10">
        <v>2854883.6104871598</v>
      </c>
      <c r="J3354" s="33">
        <f t="shared" si="208"/>
        <v>7.463271619263594E-3</v>
      </c>
      <c r="K3354" s="33">
        <f t="shared" si="209"/>
        <v>7.4354905631172086E-3</v>
      </c>
      <c r="L3354" s="33">
        <f t="shared" si="210"/>
        <v>0.93279016239212198</v>
      </c>
      <c r="M3354" s="33">
        <f t="shared" si="211"/>
        <v>0.92585440994228674</v>
      </c>
    </row>
    <row r="3355" spans="1:13" ht="55.2">
      <c r="A3355" t="s">
        <v>164</v>
      </c>
      <c r="B3355" t="s">
        <v>247</v>
      </c>
      <c r="C3355" s="14" t="s">
        <v>249</v>
      </c>
      <c r="D3355" t="s">
        <v>465</v>
      </c>
      <c r="E3355" t="s">
        <v>483</v>
      </c>
      <c r="F3355" s="20">
        <v>2030</v>
      </c>
      <c r="G3355" s="20">
        <v>63</v>
      </c>
      <c r="H3355" s="11">
        <v>22154.895707827</v>
      </c>
      <c r="I3355" s="10">
        <v>2708622.0930409902</v>
      </c>
      <c r="J3355" s="33">
        <f t="shared" si="208"/>
        <v>8.1793971055421511E-3</v>
      </c>
      <c r="K3355" s="33">
        <f t="shared" si="209"/>
        <v>8.146036854580152E-3</v>
      </c>
      <c r="L3355" s="33">
        <f t="shared" si="210"/>
        <v>0.92585440994228674</v>
      </c>
      <c r="M3355" s="33">
        <f t="shared" si="211"/>
        <v>0.91831236579692133</v>
      </c>
    </row>
    <row r="3356" spans="1:13" ht="55.2">
      <c r="A3356" t="s">
        <v>164</v>
      </c>
      <c r="B3356" t="s">
        <v>247</v>
      </c>
      <c r="C3356" s="14" t="s">
        <v>249</v>
      </c>
      <c r="D3356" t="s">
        <v>465</v>
      </c>
      <c r="E3356" t="s">
        <v>483</v>
      </c>
      <c r="F3356" s="20">
        <v>2030</v>
      </c>
      <c r="G3356" s="20">
        <v>64</v>
      </c>
      <c r="H3356" s="11">
        <v>23273.868818964402</v>
      </c>
      <c r="I3356" s="10">
        <v>2597842.1201086398</v>
      </c>
      <c r="J3356" s="33">
        <f t="shared" si="208"/>
        <v>8.958923499935826E-3</v>
      </c>
      <c r="K3356" s="33">
        <f t="shared" si="209"/>
        <v>8.9189119208419321E-3</v>
      </c>
      <c r="L3356" s="33">
        <f t="shared" si="210"/>
        <v>0.91831236579692133</v>
      </c>
      <c r="M3356" s="33">
        <f t="shared" si="211"/>
        <v>0.91012201869055864</v>
      </c>
    </row>
    <row r="3357" spans="1:13" ht="55.2">
      <c r="A3357" t="s">
        <v>164</v>
      </c>
      <c r="B3357" t="s">
        <v>247</v>
      </c>
      <c r="C3357" s="14" t="s">
        <v>249</v>
      </c>
      <c r="D3357" t="s">
        <v>465</v>
      </c>
      <c r="E3357" t="s">
        <v>483</v>
      </c>
      <c r="F3357" s="20">
        <v>2030</v>
      </c>
      <c r="G3357" s="20">
        <v>65</v>
      </c>
      <c r="H3357" s="11">
        <v>23507.0170120449</v>
      </c>
      <c r="I3357" s="10">
        <v>2466118.3128915499</v>
      </c>
      <c r="J3357" s="33">
        <f t="shared" si="208"/>
        <v>9.53199077642089E-3</v>
      </c>
      <c r="K3357" s="33">
        <f t="shared" si="209"/>
        <v>9.4867053533064238E-3</v>
      </c>
      <c r="L3357" s="33">
        <f t="shared" si="210"/>
        <v>0.91012201869055864</v>
      </c>
      <c r="M3357" s="33">
        <f t="shared" si="211"/>
        <v>0.90148795926368486</v>
      </c>
    </row>
    <row r="3358" spans="1:13" ht="55.2">
      <c r="A3358" t="s">
        <v>164</v>
      </c>
      <c r="B3358" t="s">
        <v>247</v>
      </c>
      <c r="C3358" s="14" t="s">
        <v>249</v>
      </c>
      <c r="D3358" t="s">
        <v>465</v>
      </c>
      <c r="E3358" t="s">
        <v>483</v>
      </c>
      <c r="F3358" s="20">
        <v>2030</v>
      </c>
      <c r="G3358" s="20">
        <v>66</v>
      </c>
      <c r="H3358" s="11">
        <v>24394.103010747102</v>
      </c>
      <c r="I3358" s="10">
        <v>2334855.7098769201</v>
      </c>
      <c r="J3358" s="33">
        <f t="shared" si="208"/>
        <v>1.0447798940018018E-2</v>
      </c>
      <c r="K3358" s="33">
        <f t="shared" si="209"/>
        <v>1.0393410267442671E-2</v>
      </c>
      <c r="L3358" s="33">
        <f t="shared" si="210"/>
        <v>0.90148795926368486</v>
      </c>
      <c r="M3358" s="33">
        <f t="shared" si="211"/>
        <v>0.89211842505189776</v>
      </c>
    </row>
    <row r="3359" spans="1:13" ht="55.2">
      <c r="A3359" t="s">
        <v>164</v>
      </c>
      <c r="B3359" t="s">
        <v>247</v>
      </c>
      <c r="C3359" s="14" t="s">
        <v>249</v>
      </c>
      <c r="D3359" t="s">
        <v>465</v>
      </c>
      <c r="E3359" t="s">
        <v>483</v>
      </c>
      <c r="F3359" s="20">
        <v>2030</v>
      </c>
      <c r="G3359" s="20">
        <v>67</v>
      </c>
      <c r="H3359" s="11">
        <v>25303.0261595503</v>
      </c>
      <c r="I3359" s="10">
        <v>2208132.6825727499</v>
      </c>
      <c r="J3359" s="33">
        <f t="shared" si="208"/>
        <v>1.1459015284384595E-2</v>
      </c>
      <c r="K3359" s="33">
        <f t="shared" si="209"/>
        <v>1.1393610830664258E-2</v>
      </c>
      <c r="L3359" s="33">
        <f t="shared" si="210"/>
        <v>0.89211842505189776</v>
      </c>
      <c r="M3359" s="33">
        <f t="shared" si="211"/>
        <v>0.88195397490199134</v>
      </c>
    </row>
    <row r="3360" spans="1:13" ht="55.2">
      <c r="A3360" t="s">
        <v>164</v>
      </c>
      <c r="B3360" t="s">
        <v>247</v>
      </c>
      <c r="C3360" s="14" t="s">
        <v>249</v>
      </c>
      <c r="D3360" t="s">
        <v>465</v>
      </c>
      <c r="E3360" t="s">
        <v>483</v>
      </c>
      <c r="F3360" s="20">
        <v>2030</v>
      </c>
      <c r="G3360" s="20">
        <v>68</v>
      </c>
      <c r="H3360" s="11">
        <v>25959.011132932399</v>
      </c>
      <c r="I3360" s="10">
        <v>2057042.55972074</v>
      </c>
      <c r="J3360" s="33">
        <f t="shared" si="208"/>
        <v>1.2619579021474666E-2</v>
      </c>
      <c r="K3360" s="33">
        <f t="shared" si="209"/>
        <v>1.2540286032655334E-2</v>
      </c>
      <c r="L3360" s="33">
        <f t="shared" si="210"/>
        <v>0.88195397490199134</v>
      </c>
      <c r="M3360" s="33">
        <f t="shared" si="211"/>
        <v>0.8708940197890831</v>
      </c>
    </row>
    <row r="3361" spans="1:13" ht="55.2">
      <c r="A3361" t="s">
        <v>164</v>
      </c>
      <c r="B3361" t="s">
        <v>247</v>
      </c>
      <c r="C3361" s="14" t="s">
        <v>249</v>
      </c>
      <c r="D3361" t="s">
        <v>465</v>
      </c>
      <c r="E3361" t="s">
        <v>483</v>
      </c>
      <c r="F3361" s="20">
        <v>2030</v>
      </c>
      <c r="G3361" s="20">
        <v>69</v>
      </c>
      <c r="H3361" s="11">
        <v>26749.674266984599</v>
      </c>
      <c r="I3361" s="10">
        <v>1930404.7887137099</v>
      </c>
      <c r="J3361" s="33">
        <f t="shared" si="208"/>
        <v>1.3857028548301911E-2</v>
      </c>
      <c r="K3361" s="33">
        <f t="shared" si="209"/>
        <v>1.3761461860909541E-2</v>
      </c>
      <c r="L3361" s="33">
        <f t="shared" si="210"/>
        <v>0.8708940197890831</v>
      </c>
      <c r="M3361" s="33">
        <f t="shared" si="211"/>
        <v>0.85890924495086141</v>
      </c>
    </row>
    <row r="3362" spans="1:13" ht="55.2">
      <c r="A3362" t="s">
        <v>164</v>
      </c>
      <c r="B3362" t="s">
        <v>247</v>
      </c>
      <c r="C3362" s="14" t="s">
        <v>249</v>
      </c>
      <c r="D3362" t="s">
        <v>465</v>
      </c>
      <c r="E3362" t="s">
        <v>483</v>
      </c>
      <c r="F3362" s="20">
        <v>2031</v>
      </c>
      <c r="G3362" s="20">
        <v>30</v>
      </c>
      <c r="H3362" s="11">
        <v>957.92264178158405</v>
      </c>
      <c r="I3362" s="10">
        <v>4340985.1983189201</v>
      </c>
      <c r="J3362" s="33">
        <f t="shared" si="208"/>
        <v>2.2066940982718553E-4</v>
      </c>
      <c r="K3362" s="33">
        <f t="shared" si="209"/>
        <v>2.2064506412378115E-4</v>
      </c>
      <c r="L3362" s="33">
        <f t="shared" si="210"/>
        <v>1</v>
      </c>
      <c r="M3362" s="33">
        <f t="shared" si="211"/>
        <v>0.99977935493587622</v>
      </c>
    </row>
    <row r="3363" spans="1:13" ht="55.2">
      <c r="A3363" t="s">
        <v>164</v>
      </c>
      <c r="B3363" t="s">
        <v>247</v>
      </c>
      <c r="C3363" s="14" t="s">
        <v>249</v>
      </c>
      <c r="D3363" t="s">
        <v>465</v>
      </c>
      <c r="E3363" t="s">
        <v>483</v>
      </c>
      <c r="F3363" s="20">
        <v>2031</v>
      </c>
      <c r="G3363" s="20">
        <v>31</v>
      </c>
      <c r="H3363" s="11">
        <v>1079.47748037253</v>
      </c>
      <c r="I3363" s="10">
        <v>4321257.8039026503</v>
      </c>
      <c r="J3363" s="33">
        <f t="shared" si="208"/>
        <v>2.4980631319835238E-4</v>
      </c>
      <c r="K3363" s="33">
        <f t="shared" si="209"/>
        <v>2.4977511419921328E-4</v>
      </c>
      <c r="L3363" s="33">
        <f t="shared" si="210"/>
        <v>0.99977935493587622</v>
      </c>
      <c r="M3363" s="33">
        <f t="shared" si="211"/>
        <v>0.99952963493332314</v>
      </c>
    </row>
    <row r="3364" spans="1:13" ht="55.2">
      <c r="A3364" t="s">
        <v>164</v>
      </c>
      <c r="B3364" t="s">
        <v>247</v>
      </c>
      <c r="C3364" s="14" t="s">
        <v>249</v>
      </c>
      <c r="D3364" t="s">
        <v>465</v>
      </c>
      <c r="E3364" t="s">
        <v>483</v>
      </c>
      <c r="F3364" s="20">
        <v>2031</v>
      </c>
      <c r="G3364" s="20">
        <v>32</v>
      </c>
      <c r="H3364" s="11">
        <v>1140.6641213298601</v>
      </c>
      <c r="I3364" s="10">
        <v>4341812.9772475902</v>
      </c>
      <c r="J3364" s="33">
        <f t="shared" si="208"/>
        <v>2.6271608825789695E-4</v>
      </c>
      <c r="K3364" s="33">
        <f t="shared" si="209"/>
        <v>2.6268158140829723E-4</v>
      </c>
      <c r="L3364" s="33">
        <f t="shared" si="210"/>
        <v>0.99952963493332314</v>
      </c>
      <c r="M3364" s="33">
        <f t="shared" si="211"/>
        <v>0.99926707690815442</v>
      </c>
    </row>
    <row r="3365" spans="1:13" ht="55.2">
      <c r="A3365" t="s">
        <v>164</v>
      </c>
      <c r="B3365" t="s">
        <v>247</v>
      </c>
      <c r="C3365" s="14" t="s">
        <v>249</v>
      </c>
      <c r="D3365" t="s">
        <v>465</v>
      </c>
      <c r="E3365" t="s">
        <v>483</v>
      </c>
      <c r="F3365" s="20">
        <v>2031</v>
      </c>
      <c r="G3365" s="20">
        <v>33</v>
      </c>
      <c r="H3365" s="11">
        <v>1224.55944411629</v>
      </c>
      <c r="I3365" s="10">
        <v>4401761.9467744697</v>
      </c>
      <c r="J3365" s="33">
        <f t="shared" si="208"/>
        <v>2.7819756245873876E-4</v>
      </c>
      <c r="K3365" s="33">
        <f t="shared" si="209"/>
        <v>2.7815886910509402E-4</v>
      </c>
      <c r="L3365" s="33">
        <f t="shared" si="210"/>
        <v>0.99926707690815442</v>
      </c>
      <c r="M3365" s="33">
        <f t="shared" si="211"/>
        <v>0.99898912190810774</v>
      </c>
    </row>
    <row r="3366" spans="1:13" ht="55.2">
      <c r="A3366" t="s">
        <v>164</v>
      </c>
      <c r="B3366" t="s">
        <v>247</v>
      </c>
      <c r="C3366" s="14" t="s">
        <v>249</v>
      </c>
      <c r="D3366" t="s">
        <v>465</v>
      </c>
      <c r="E3366" t="s">
        <v>483</v>
      </c>
      <c r="F3366" s="20">
        <v>2031</v>
      </c>
      <c r="G3366" s="20">
        <v>34</v>
      </c>
      <c r="H3366" s="11">
        <v>1547.6664243894099</v>
      </c>
      <c r="I3366" s="10">
        <v>4542012.3617147598</v>
      </c>
      <c r="J3366" s="33">
        <f t="shared" si="208"/>
        <v>3.4074465262025724E-4</v>
      </c>
      <c r="K3366" s="33">
        <f t="shared" si="209"/>
        <v>3.4068660575437004E-4</v>
      </c>
      <c r="L3366" s="33">
        <f t="shared" si="210"/>
        <v>0.99898912190810774</v>
      </c>
      <c r="M3366" s="33">
        <f t="shared" si="211"/>
        <v>0.99864877969497934</v>
      </c>
    </row>
    <row r="3367" spans="1:13" ht="55.2">
      <c r="A3367" t="s">
        <v>164</v>
      </c>
      <c r="B3367" t="s">
        <v>247</v>
      </c>
      <c r="C3367" s="14" t="s">
        <v>249</v>
      </c>
      <c r="D3367" t="s">
        <v>465</v>
      </c>
      <c r="E3367" t="s">
        <v>483</v>
      </c>
      <c r="F3367" s="20">
        <v>2031</v>
      </c>
      <c r="G3367" s="20">
        <v>35</v>
      </c>
      <c r="H3367" s="11">
        <v>2076.76137199699</v>
      </c>
      <c r="I3367" s="10">
        <v>4498907.0949184196</v>
      </c>
      <c r="J3367" s="33">
        <f t="shared" si="208"/>
        <v>4.616146384402385E-4</v>
      </c>
      <c r="K3367" s="33">
        <f t="shared" si="209"/>
        <v>4.6150811079526122E-4</v>
      </c>
      <c r="L3367" s="33">
        <f t="shared" si="210"/>
        <v>0.99864877969497934</v>
      </c>
      <c r="M3367" s="33">
        <f t="shared" si="211"/>
        <v>0.9981878951833143</v>
      </c>
    </row>
    <row r="3368" spans="1:13" ht="55.2">
      <c r="A3368" t="s">
        <v>164</v>
      </c>
      <c r="B3368" t="s">
        <v>247</v>
      </c>
      <c r="C3368" s="14" t="s">
        <v>249</v>
      </c>
      <c r="D3368" t="s">
        <v>465</v>
      </c>
      <c r="E3368" t="s">
        <v>483</v>
      </c>
      <c r="F3368" s="20">
        <v>2031</v>
      </c>
      <c r="G3368" s="20">
        <v>36</v>
      </c>
      <c r="H3368" s="11">
        <v>2183.9042498485901</v>
      </c>
      <c r="I3368" s="10">
        <v>4425101.0444256105</v>
      </c>
      <c r="J3368" s="33">
        <f t="shared" si="208"/>
        <v>4.9352641395606061E-4</v>
      </c>
      <c r="K3368" s="33">
        <f t="shared" si="209"/>
        <v>4.9340464982750021E-4</v>
      </c>
      <c r="L3368" s="33">
        <f t="shared" si="210"/>
        <v>0.9981878951833143</v>
      </c>
      <c r="M3368" s="33">
        <f t="shared" si="211"/>
        <v>0.99769538463442931</v>
      </c>
    </row>
    <row r="3369" spans="1:13" ht="55.2">
      <c r="A3369" t="s">
        <v>164</v>
      </c>
      <c r="B3369" t="s">
        <v>247</v>
      </c>
      <c r="C3369" s="14" t="s">
        <v>249</v>
      </c>
      <c r="D3369" t="s">
        <v>465</v>
      </c>
      <c r="E3369" t="s">
        <v>483</v>
      </c>
      <c r="F3369" s="20">
        <v>2031</v>
      </c>
      <c r="G3369" s="20">
        <v>37</v>
      </c>
      <c r="H3369" s="11">
        <v>2311.3710683691902</v>
      </c>
      <c r="I3369" s="10">
        <v>4367444.7883907296</v>
      </c>
      <c r="J3369" s="33">
        <f t="shared" si="208"/>
        <v>5.292273126183835E-4</v>
      </c>
      <c r="K3369" s="33">
        <f t="shared" si="209"/>
        <v>5.2908729654532749E-4</v>
      </c>
      <c r="L3369" s="33">
        <f t="shared" si="210"/>
        <v>0.99769538463442931</v>
      </c>
      <c r="M3369" s="33">
        <f t="shared" si="211"/>
        <v>0.99716751668059733</v>
      </c>
    </row>
    <row r="3370" spans="1:13" ht="55.2">
      <c r="A3370" t="s">
        <v>164</v>
      </c>
      <c r="B3370" t="s">
        <v>247</v>
      </c>
      <c r="C3370" s="14" t="s">
        <v>249</v>
      </c>
      <c r="D3370" t="s">
        <v>465</v>
      </c>
      <c r="E3370" t="s">
        <v>483</v>
      </c>
      <c r="F3370" s="20">
        <v>2031</v>
      </c>
      <c r="G3370" s="20">
        <v>38</v>
      </c>
      <c r="H3370" s="11">
        <v>2452.89733006288</v>
      </c>
      <c r="I3370" s="10">
        <v>4313318.1606599903</v>
      </c>
      <c r="J3370" s="33">
        <f t="shared" si="208"/>
        <v>5.6867989763304569E-4</v>
      </c>
      <c r="K3370" s="33">
        <f t="shared" si="209"/>
        <v>5.685182298672542E-4</v>
      </c>
      <c r="L3370" s="33">
        <f t="shared" si="210"/>
        <v>0.99716751668059733</v>
      </c>
      <c r="M3370" s="33">
        <f t="shared" si="211"/>
        <v>0.99660060876913292</v>
      </c>
    </row>
    <row r="3371" spans="1:13" ht="55.2">
      <c r="A3371" t="s">
        <v>164</v>
      </c>
      <c r="B3371" t="s">
        <v>247</v>
      </c>
      <c r="C3371" s="14" t="s">
        <v>249</v>
      </c>
      <c r="D3371" t="s">
        <v>465</v>
      </c>
      <c r="E3371" t="s">
        <v>483</v>
      </c>
      <c r="F3371" s="20">
        <v>2031</v>
      </c>
      <c r="G3371" s="20">
        <v>39</v>
      </c>
      <c r="H3371" s="11">
        <v>2660.8309011239598</v>
      </c>
      <c r="I3371" s="10">
        <v>4350337.1493056398</v>
      </c>
      <c r="J3371" s="33">
        <f t="shared" si="208"/>
        <v>6.1163785927457527E-4</v>
      </c>
      <c r="K3371" s="33">
        <f t="shared" si="209"/>
        <v>6.1145084696900831E-4</v>
      </c>
      <c r="L3371" s="33">
        <f t="shared" si="210"/>
        <v>0.99660060876913292</v>
      </c>
      <c r="M3371" s="33">
        <f t="shared" si="211"/>
        <v>0.99599123648281118</v>
      </c>
    </row>
    <row r="3372" spans="1:13" ht="55.2">
      <c r="A3372" t="s">
        <v>164</v>
      </c>
      <c r="B3372" t="s">
        <v>247</v>
      </c>
      <c r="C3372" s="14" t="s">
        <v>249</v>
      </c>
      <c r="D3372" t="s">
        <v>465</v>
      </c>
      <c r="E3372" t="s">
        <v>483</v>
      </c>
      <c r="F3372" s="20">
        <v>2031</v>
      </c>
      <c r="G3372" s="20">
        <v>40</v>
      </c>
      <c r="H3372" s="11">
        <v>3592.4495446506398</v>
      </c>
      <c r="I3372" s="10">
        <v>4367596.2717275303</v>
      </c>
      <c r="J3372" s="33">
        <f t="shared" si="208"/>
        <v>8.2252326477733387E-4</v>
      </c>
      <c r="K3372" s="33">
        <f t="shared" si="209"/>
        <v>8.2218508524334322E-4</v>
      </c>
      <c r="L3372" s="33">
        <f t="shared" si="210"/>
        <v>0.99599123648281118</v>
      </c>
      <c r="M3372" s="33">
        <f t="shared" si="211"/>
        <v>0.99517234734314197</v>
      </c>
    </row>
    <row r="3373" spans="1:13" ht="55.2">
      <c r="A3373" t="s">
        <v>164</v>
      </c>
      <c r="B3373" t="s">
        <v>247</v>
      </c>
      <c r="C3373" s="14" t="s">
        <v>249</v>
      </c>
      <c r="D3373" t="s">
        <v>465</v>
      </c>
      <c r="E3373" t="s">
        <v>483</v>
      </c>
      <c r="F3373" s="20">
        <v>2031</v>
      </c>
      <c r="G3373" s="20">
        <v>41</v>
      </c>
      <c r="H3373" s="11">
        <v>5439.3517156354201</v>
      </c>
      <c r="I3373" s="10">
        <v>6429680.7046054499</v>
      </c>
      <c r="J3373" s="33">
        <f t="shared" si="208"/>
        <v>8.4597540150622454E-4</v>
      </c>
      <c r="K3373" s="33">
        <f t="shared" si="209"/>
        <v>8.4561766520208081E-4</v>
      </c>
      <c r="L3373" s="33">
        <f t="shared" si="210"/>
        <v>0.99517234734314197</v>
      </c>
      <c r="M3373" s="33">
        <f t="shared" si="211"/>
        <v>0.99433081202630802</v>
      </c>
    </row>
    <row r="3374" spans="1:13" ht="55.2">
      <c r="A3374" t="s">
        <v>164</v>
      </c>
      <c r="B3374" t="s">
        <v>247</v>
      </c>
      <c r="C3374" s="14" t="s">
        <v>249</v>
      </c>
      <c r="D3374" t="s">
        <v>465</v>
      </c>
      <c r="E3374" t="s">
        <v>483</v>
      </c>
      <c r="F3374" s="20">
        <v>2031</v>
      </c>
      <c r="G3374" s="20">
        <v>42</v>
      </c>
      <c r="H3374" s="11">
        <v>4167.3782159907296</v>
      </c>
      <c r="I3374" s="10">
        <v>4323713.4394016098</v>
      </c>
      <c r="J3374" s="33">
        <f t="shared" si="208"/>
        <v>9.6384237170155367E-4</v>
      </c>
      <c r="K3374" s="33">
        <f t="shared" si="209"/>
        <v>9.6337802484047774E-4</v>
      </c>
      <c r="L3374" s="33">
        <f t="shared" si="210"/>
        <v>0.99433081202630802</v>
      </c>
      <c r="M3374" s="33">
        <f t="shared" si="211"/>
        <v>0.99337289557258013</v>
      </c>
    </row>
    <row r="3375" spans="1:13" ht="55.2">
      <c r="A3375" t="s">
        <v>164</v>
      </c>
      <c r="B3375" t="s">
        <v>247</v>
      </c>
      <c r="C3375" s="14" t="s">
        <v>249</v>
      </c>
      <c r="D3375" t="s">
        <v>465</v>
      </c>
      <c r="E3375" t="s">
        <v>483</v>
      </c>
      <c r="F3375" s="20">
        <v>2031</v>
      </c>
      <c r="G3375" s="20">
        <v>43</v>
      </c>
      <c r="H3375" s="11">
        <v>4514.9928608219197</v>
      </c>
      <c r="I3375" s="10">
        <v>4305990.0147678899</v>
      </c>
      <c r="J3375" s="33">
        <f t="shared" si="208"/>
        <v>1.0485376987260143E-3</v>
      </c>
      <c r="K3375" s="33">
        <f t="shared" si="209"/>
        <v>1.0479881751553899E-3</v>
      </c>
      <c r="L3375" s="33">
        <f t="shared" si="210"/>
        <v>0.99337289557258013</v>
      </c>
      <c r="M3375" s="33">
        <f t="shared" si="211"/>
        <v>0.99233185252450018</v>
      </c>
    </row>
    <row r="3376" spans="1:13" ht="55.2">
      <c r="A3376" t="s">
        <v>164</v>
      </c>
      <c r="B3376" t="s">
        <v>247</v>
      </c>
      <c r="C3376" s="14" t="s">
        <v>249</v>
      </c>
      <c r="D3376" t="s">
        <v>465</v>
      </c>
      <c r="E3376" t="s">
        <v>483</v>
      </c>
      <c r="F3376" s="20">
        <v>2031</v>
      </c>
      <c r="G3376" s="20">
        <v>44</v>
      </c>
      <c r="H3376" s="11">
        <v>4775.5225646659601</v>
      </c>
      <c r="I3376" s="10">
        <v>4172947.8069023401</v>
      </c>
      <c r="J3376" s="33">
        <f t="shared" si="208"/>
        <v>1.1444002622718933E-3</v>
      </c>
      <c r="K3376" s="33">
        <f t="shared" si="209"/>
        <v>1.1437456860146078E-3</v>
      </c>
      <c r="L3376" s="33">
        <f t="shared" si="210"/>
        <v>0.99233185252450018</v>
      </c>
      <c r="M3376" s="33">
        <f t="shared" si="211"/>
        <v>0.99119687724908034</v>
      </c>
    </row>
    <row r="3377" spans="1:13" ht="55.2">
      <c r="A3377" t="s">
        <v>164</v>
      </c>
      <c r="B3377" t="s">
        <v>247</v>
      </c>
      <c r="C3377" s="14" t="s">
        <v>249</v>
      </c>
      <c r="D3377" t="s">
        <v>465</v>
      </c>
      <c r="E3377" t="s">
        <v>483</v>
      </c>
      <c r="F3377" s="20">
        <v>2031</v>
      </c>
      <c r="G3377" s="20">
        <v>45</v>
      </c>
      <c r="H3377" s="11">
        <v>6121.5121715590003</v>
      </c>
      <c r="I3377" s="10">
        <v>4137145.53805731</v>
      </c>
      <c r="J3377" s="33">
        <f t="shared" si="208"/>
        <v>1.4796463202098261E-3</v>
      </c>
      <c r="K3377" s="33">
        <f t="shared" si="209"/>
        <v>1.4785521833051707E-3</v>
      </c>
      <c r="L3377" s="33">
        <f t="shared" si="210"/>
        <v>0.99119687724908034</v>
      </c>
      <c r="M3377" s="33">
        <f t="shared" si="211"/>
        <v>0.98973134094213844</v>
      </c>
    </row>
    <row r="3378" spans="1:13" ht="55.2">
      <c r="A3378" t="s">
        <v>164</v>
      </c>
      <c r="B3378" t="s">
        <v>247</v>
      </c>
      <c r="C3378" s="14" t="s">
        <v>249</v>
      </c>
      <c r="D3378" t="s">
        <v>465</v>
      </c>
      <c r="E3378" t="s">
        <v>483</v>
      </c>
      <c r="F3378" s="20">
        <v>2031</v>
      </c>
      <c r="G3378" s="20">
        <v>46</v>
      </c>
      <c r="H3378" s="11">
        <v>6794.2299416669302</v>
      </c>
      <c r="I3378" s="10">
        <v>4193351.8799666702</v>
      </c>
      <c r="J3378" s="33">
        <f t="shared" si="208"/>
        <v>1.6202384479408231E-3</v>
      </c>
      <c r="K3378" s="33">
        <f t="shared" si="209"/>
        <v>1.618926570240653E-3</v>
      </c>
      <c r="L3378" s="33">
        <f t="shared" si="210"/>
        <v>0.98973134094213844</v>
      </c>
      <c r="M3378" s="33">
        <f t="shared" si="211"/>
        <v>0.98812903857688728</v>
      </c>
    </row>
    <row r="3379" spans="1:13" ht="55.2">
      <c r="A3379" t="s">
        <v>164</v>
      </c>
      <c r="B3379" t="s">
        <v>247</v>
      </c>
      <c r="C3379" s="14" t="s">
        <v>249</v>
      </c>
      <c r="D3379" t="s">
        <v>465</v>
      </c>
      <c r="E3379" t="s">
        <v>483</v>
      </c>
      <c r="F3379" s="20">
        <v>2031</v>
      </c>
      <c r="G3379" s="20">
        <v>47</v>
      </c>
      <c r="H3379" s="11">
        <v>7590.9116933831601</v>
      </c>
      <c r="I3379" s="10">
        <v>4275172.8506075097</v>
      </c>
      <c r="J3379" s="33">
        <f t="shared" si="208"/>
        <v>1.7755800662666722E-3</v>
      </c>
      <c r="K3379" s="33">
        <f t="shared" si="209"/>
        <v>1.7740046565407619E-3</v>
      </c>
      <c r="L3379" s="33">
        <f t="shared" si="210"/>
        <v>0.98812903857688728</v>
      </c>
      <c r="M3379" s="33">
        <f t="shared" si="211"/>
        <v>0.98637609306118879</v>
      </c>
    </row>
    <row r="3380" spans="1:13" ht="55.2">
      <c r="A3380" t="s">
        <v>164</v>
      </c>
      <c r="B3380" t="s">
        <v>247</v>
      </c>
      <c r="C3380" s="14" t="s">
        <v>249</v>
      </c>
      <c r="D3380" t="s">
        <v>465</v>
      </c>
      <c r="E3380" t="s">
        <v>483</v>
      </c>
      <c r="F3380" s="20">
        <v>2031</v>
      </c>
      <c r="G3380" s="20">
        <v>48</v>
      </c>
      <c r="H3380" s="11">
        <v>8265.1970508704107</v>
      </c>
      <c r="I3380" s="10">
        <v>4248364.0255802898</v>
      </c>
      <c r="J3380" s="33">
        <f t="shared" si="208"/>
        <v>1.9455011390511565E-3</v>
      </c>
      <c r="K3380" s="33">
        <f t="shared" si="209"/>
        <v>1.9436098783922606E-3</v>
      </c>
      <c r="L3380" s="33">
        <f t="shared" si="210"/>
        <v>0.98637609306118879</v>
      </c>
      <c r="M3380" s="33">
        <f t="shared" si="211"/>
        <v>0.98445896274290512</v>
      </c>
    </row>
    <row r="3381" spans="1:13" ht="55.2">
      <c r="A3381" t="s">
        <v>164</v>
      </c>
      <c r="B3381" t="s">
        <v>247</v>
      </c>
      <c r="C3381" s="14" t="s">
        <v>249</v>
      </c>
      <c r="D3381" t="s">
        <v>465</v>
      </c>
      <c r="E3381" t="s">
        <v>483</v>
      </c>
      <c r="F3381" s="20">
        <v>2031</v>
      </c>
      <c r="G3381" s="20">
        <v>49</v>
      </c>
      <c r="H3381" s="11">
        <v>8761.8640465774097</v>
      </c>
      <c r="I3381" s="10">
        <v>4109641.0224242001</v>
      </c>
      <c r="J3381" s="33">
        <f t="shared" si="208"/>
        <v>2.1320266171104526E-3</v>
      </c>
      <c r="K3381" s="33">
        <f t="shared" si="209"/>
        <v>2.129755462702998E-3</v>
      </c>
      <c r="L3381" s="33">
        <f t="shared" si="210"/>
        <v>0.98445896274290512</v>
      </c>
      <c r="M3381" s="33">
        <f t="shared" si="211"/>
        <v>0.98236230588919649</v>
      </c>
    </row>
    <row r="3382" spans="1:13" ht="55.2">
      <c r="A3382" t="s">
        <v>164</v>
      </c>
      <c r="B3382" t="s">
        <v>247</v>
      </c>
      <c r="C3382" s="14" t="s">
        <v>249</v>
      </c>
      <c r="D3382" t="s">
        <v>465</v>
      </c>
      <c r="E3382" t="s">
        <v>483</v>
      </c>
      <c r="F3382" s="20">
        <v>2031</v>
      </c>
      <c r="G3382" s="20">
        <v>50</v>
      </c>
      <c r="H3382" s="11">
        <v>10001.0525643653</v>
      </c>
      <c r="I3382" s="10">
        <v>4032695.0043696999</v>
      </c>
      <c r="J3382" s="33">
        <f t="shared" si="208"/>
        <v>2.4799923013092925E-3</v>
      </c>
      <c r="K3382" s="33">
        <f t="shared" si="209"/>
        <v>2.476919660968302E-3</v>
      </c>
      <c r="L3382" s="33">
        <f t="shared" si="210"/>
        <v>0.98236230588919649</v>
      </c>
      <c r="M3382" s="33">
        <f t="shared" si="211"/>
        <v>0.97992907337954538</v>
      </c>
    </row>
    <row r="3383" spans="1:13" ht="55.2">
      <c r="A3383" t="s">
        <v>164</v>
      </c>
      <c r="B3383" t="s">
        <v>247</v>
      </c>
      <c r="C3383" s="14" t="s">
        <v>249</v>
      </c>
      <c r="D3383" t="s">
        <v>465</v>
      </c>
      <c r="E3383" t="s">
        <v>483</v>
      </c>
      <c r="F3383" s="20">
        <v>2031</v>
      </c>
      <c r="G3383" s="20">
        <v>51</v>
      </c>
      <c r="H3383" s="11">
        <v>10758.2198858661</v>
      </c>
      <c r="I3383" s="10">
        <v>3970378.1503655799</v>
      </c>
      <c r="J3383" s="33">
        <f t="shared" si="208"/>
        <v>2.7096209676842789E-3</v>
      </c>
      <c r="K3383" s="33">
        <f t="shared" si="209"/>
        <v>2.7059532582387469E-3</v>
      </c>
      <c r="L3383" s="33">
        <f t="shared" si="210"/>
        <v>0.97992907337954538</v>
      </c>
      <c r="M3383" s="33">
        <f t="shared" si="211"/>
        <v>0.97727743111059118</v>
      </c>
    </row>
    <row r="3384" spans="1:13" ht="55.2">
      <c r="A3384" t="s">
        <v>164</v>
      </c>
      <c r="B3384" t="s">
        <v>247</v>
      </c>
      <c r="C3384" s="14" t="s">
        <v>249</v>
      </c>
      <c r="D3384" t="s">
        <v>465</v>
      </c>
      <c r="E3384" t="s">
        <v>483</v>
      </c>
      <c r="F3384" s="20">
        <v>2031</v>
      </c>
      <c r="G3384" s="20">
        <v>52</v>
      </c>
      <c r="H3384" s="11">
        <v>11553.912153835099</v>
      </c>
      <c r="I3384" s="10">
        <v>3903217.8397361599</v>
      </c>
      <c r="J3384" s="33">
        <f t="shared" si="208"/>
        <v>2.960099238175262E-3</v>
      </c>
      <c r="K3384" s="33">
        <f t="shared" si="209"/>
        <v>2.9557224640522906E-3</v>
      </c>
      <c r="L3384" s="33">
        <f t="shared" si="210"/>
        <v>0.97727743111059118</v>
      </c>
      <c r="M3384" s="33">
        <f t="shared" si="211"/>
        <v>0.97438887025384624</v>
      </c>
    </row>
    <row r="3385" spans="1:13" ht="55.2">
      <c r="A3385" t="s">
        <v>164</v>
      </c>
      <c r="B3385" t="s">
        <v>247</v>
      </c>
      <c r="C3385" s="14" t="s">
        <v>249</v>
      </c>
      <c r="D3385" t="s">
        <v>465</v>
      </c>
      <c r="E3385" t="s">
        <v>483</v>
      </c>
      <c r="F3385" s="20">
        <v>2031</v>
      </c>
      <c r="G3385" s="20">
        <v>53</v>
      </c>
      <c r="H3385" s="11">
        <v>12339.4835936445</v>
      </c>
      <c r="I3385" s="10">
        <v>3816614.0902178702</v>
      </c>
      <c r="J3385" s="33">
        <f t="shared" si="208"/>
        <v>3.2330970074420347E-3</v>
      </c>
      <c r="K3385" s="33">
        <f t="shared" si="209"/>
        <v>3.2278761773112397E-3</v>
      </c>
      <c r="L3385" s="33">
        <f t="shared" si="210"/>
        <v>0.97438887025384624</v>
      </c>
      <c r="M3385" s="33">
        <f t="shared" si="211"/>
        <v>0.97124366363211667</v>
      </c>
    </row>
    <row r="3386" spans="1:13" ht="55.2">
      <c r="A3386" t="s">
        <v>164</v>
      </c>
      <c r="B3386" t="s">
        <v>247</v>
      </c>
      <c r="C3386" s="14" t="s">
        <v>249</v>
      </c>
      <c r="D3386" t="s">
        <v>465</v>
      </c>
      <c r="E3386" t="s">
        <v>483</v>
      </c>
      <c r="F3386" s="20">
        <v>2031</v>
      </c>
      <c r="G3386" s="20">
        <v>54</v>
      </c>
      <c r="H3386" s="11">
        <v>13244.6694211755</v>
      </c>
      <c r="I3386" s="10">
        <v>3746621.7647062899</v>
      </c>
      <c r="J3386" s="33">
        <f t="shared" si="208"/>
        <v>3.535096482367708E-3</v>
      </c>
      <c r="K3386" s="33">
        <f t="shared" si="209"/>
        <v>3.528855385257379E-3</v>
      </c>
      <c r="L3386" s="33">
        <f t="shared" si="210"/>
        <v>0.97124366363211667</v>
      </c>
      <c r="M3386" s="33">
        <f t="shared" si="211"/>
        <v>0.9678162851993114</v>
      </c>
    </row>
    <row r="3387" spans="1:13" ht="55.2">
      <c r="A3387" t="s">
        <v>164</v>
      </c>
      <c r="B3387" t="s">
        <v>247</v>
      </c>
      <c r="C3387" s="14" t="s">
        <v>249</v>
      </c>
      <c r="D3387" t="s">
        <v>465</v>
      </c>
      <c r="E3387" t="s">
        <v>483</v>
      </c>
      <c r="F3387" s="20">
        <v>2031</v>
      </c>
      <c r="G3387" s="20">
        <v>55</v>
      </c>
      <c r="H3387" s="11">
        <v>14264.552965901599</v>
      </c>
      <c r="I3387" s="10">
        <v>3664715.1676555802</v>
      </c>
      <c r="J3387" s="33">
        <f t="shared" si="208"/>
        <v>3.8924042697231036E-3</v>
      </c>
      <c r="K3387" s="33">
        <f t="shared" si="209"/>
        <v>3.8848386835135251E-3</v>
      </c>
      <c r="L3387" s="33">
        <f t="shared" si="210"/>
        <v>0.9678162851993114</v>
      </c>
      <c r="M3387" s="33">
        <f t="shared" si="211"/>
        <v>0.96405647505603476</v>
      </c>
    </row>
    <row r="3388" spans="1:13" ht="55.2">
      <c r="A3388" t="s">
        <v>164</v>
      </c>
      <c r="B3388" t="s">
        <v>247</v>
      </c>
      <c r="C3388" s="14" t="s">
        <v>249</v>
      </c>
      <c r="D3388" t="s">
        <v>465</v>
      </c>
      <c r="E3388" t="s">
        <v>483</v>
      </c>
      <c r="F3388" s="20">
        <v>2031</v>
      </c>
      <c r="G3388" s="20">
        <v>56</v>
      </c>
      <c r="H3388" s="11">
        <v>15216.931529015201</v>
      </c>
      <c r="I3388" s="10">
        <v>3581387.1237260699</v>
      </c>
      <c r="J3388" s="33">
        <f t="shared" si="208"/>
        <v>4.2488932369823028E-3</v>
      </c>
      <c r="K3388" s="33">
        <f t="shared" si="209"/>
        <v>4.2398794608223822E-3</v>
      </c>
      <c r="L3388" s="33">
        <f t="shared" si="210"/>
        <v>0.96405647505603476</v>
      </c>
      <c r="M3388" s="33">
        <f t="shared" si="211"/>
        <v>0.95996899180837181</v>
      </c>
    </row>
    <row r="3389" spans="1:13" ht="55.2">
      <c r="A3389" t="s">
        <v>164</v>
      </c>
      <c r="B3389" t="s">
        <v>247</v>
      </c>
      <c r="C3389" s="14" t="s">
        <v>249</v>
      </c>
      <c r="D3389" t="s">
        <v>465</v>
      </c>
      <c r="E3389" t="s">
        <v>483</v>
      </c>
      <c r="F3389" s="20">
        <v>2031</v>
      </c>
      <c r="G3389" s="20">
        <v>57</v>
      </c>
      <c r="H3389" s="11">
        <v>16111.8643811442</v>
      </c>
      <c r="I3389" s="10">
        <v>3471178.4623466101</v>
      </c>
      <c r="J3389" s="33">
        <f t="shared" si="208"/>
        <v>4.6416122236055089E-3</v>
      </c>
      <c r="K3389" s="33">
        <f t="shared" si="209"/>
        <v>4.6308565891846065E-3</v>
      </c>
      <c r="L3389" s="33">
        <f t="shared" si="210"/>
        <v>0.95996899180837181</v>
      </c>
      <c r="M3389" s="33">
        <f t="shared" si="211"/>
        <v>0.95552351307724315</v>
      </c>
    </row>
    <row r="3390" spans="1:13" ht="55.2">
      <c r="A3390" t="s">
        <v>164</v>
      </c>
      <c r="B3390" t="s">
        <v>247</v>
      </c>
      <c r="C3390" s="14" t="s">
        <v>249</v>
      </c>
      <c r="D3390" t="s">
        <v>465</v>
      </c>
      <c r="E3390" t="s">
        <v>483</v>
      </c>
      <c r="F3390" s="20">
        <v>2031</v>
      </c>
      <c r="G3390" s="20">
        <v>58</v>
      </c>
      <c r="H3390" s="11">
        <v>17346.713539007102</v>
      </c>
      <c r="I3390" s="10">
        <v>3419507.6970899701</v>
      </c>
      <c r="J3390" s="33">
        <f t="shared" si="208"/>
        <v>5.0728686921129905E-3</v>
      </c>
      <c r="K3390" s="33">
        <f t="shared" si="209"/>
        <v>5.0600234236950481E-3</v>
      </c>
      <c r="L3390" s="33">
        <f t="shared" si="210"/>
        <v>0.95552351307724315</v>
      </c>
      <c r="M3390" s="33">
        <f t="shared" si="211"/>
        <v>0.95068854171918094</v>
      </c>
    </row>
    <row r="3391" spans="1:13" ht="55.2">
      <c r="A3391" t="s">
        <v>164</v>
      </c>
      <c r="B3391" t="s">
        <v>247</v>
      </c>
      <c r="C3391" s="14" t="s">
        <v>249</v>
      </c>
      <c r="D3391" t="s">
        <v>465</v>
      </c>
      <c r="E3391" t="s">
        <v>483</v>
      </c>
      <c r="F3391" s="20">
        <v>2031</v>
      </c>
      <c r="G3391" s="20">
        <v>59</v>
      </c>
      <c r="H3391" s="11">
        <v>17815.926128700699</v>
      </c>
      <c r="I3391" s="10">
        <v>3207719.6100189802</v>
      </c>
      <c r="J3391" s="33">
        <f t="shared" si="208"/>
        <v>5.5540783780023972E-3</v>
      </c>
      <c r="K3391" s="33">
        <f t="shared" si="209"/>
        <v>5.5386830002532861E-3</v>
      </c>
      <c r="L3391" s="33">
        <f t="shared" si="210"/>
        <v>0.95068854171918094</v>
      </c>
      <c r="M3391" s="33">
        <f t="shared" si="211"/>
        <v>0.94542297925462537</v>
      </c>
    </row>
    <row r="3392" spans="1:13" ht="55.2">
      <c r="A3392" t="s">
        <v>164</v>
      </c>
      <c r="B3392" t="s">
        <v>247</v>
      </c>
      <c r="C3392" s="14" t="s">
        <v>249</v>
      </c>
      <c r="D3392" t="s">
        <v>465</v>
      </c>
      <c r="E3392" t="s">
        <v>483</v>
      </c>
      <c r="F3392" s="20">
        <v>2031</v>
      </c>
      <c r="G3392" s="20">
        <v>60</v>
      </c>
      <c r="H3392" s="11">
        <v>19233.524517425602</v>
      </c>
      <c r="I3392" s="10">
        <v>3114295.5543973199</v>
      </c>
      <c r="J3392" s="33">
        <f t="shared" si="208"/>
        <v>6.1758828542359343E-3</v>
      </c>
      <c r="K3392" s="33">
        <f t="shared" si="209"/>
        <v>6.1568512887829607E-3</v>
      </c>
      <c r="L3392" s="33">
        <f t="shared" si="210"/>
        <v>0.94542297925462537</v>
      </c>
      <c r="M3392" s="33">
        <f t="shared" si="211"/>
        <v>0.93960215056635654</v>
      </c>
    </row>
    <row r="3393" spans="1:13" ht="55.2">
      <c r="A3393" t="s">
        <v>164</v>
      </c>
      <c r="B3393" t="s">
        <v>247</v>
      </c>
      <c r="C3393" s="14" t="s">
        <v>249</v>
      </c>
      <c r="D3393" t="s">
        <v>465</v>
      </c>
      <c r="E3393" t="s">
        <v>483</v>
      </c>
      <c r="F3393" s="20">
        <v>2031</v>
      </c>
      <c r="G3393" s="20">
        <v>61</v>
      </c>
      <c r="H3393" s="11">
        <v>20428.551125522601</v>
      </c>
      <c r="I3393" s="10">
        <v>3024236.9555016402</v>
      </c>
      <c r="J3393" s="33">
        <f t="shared" si="208"/>
        <v>6.7549439498645536E-3</v>
      </c>
      <c r="K3393" s="33">
        <f t="shared" si="209"/>
        <v>6.7321805998717954E-3</v>
      </c>
      <c r="L3393" s="33">
        <f t="shared" si="210"/>
        <v>0.93960215056635654</v>
      </c>
      <c r="M3393" s="33">
        <f t="shared" si="211"/>
        <v>0.93327657919671592</v>
      </c>
    </row>
    <row r="3394" spans="1:13" ht="55.2">
      <c r="A3394" t="s">
        <v>164</v>
      </c>
      <c r="B3394" t="s">
        <v>247</v>
      </c>
      <c r="C3394" s="14" t="s">
        <v>249</v>
      </c>
      <c r="D3394" t="s">
        <v>465</v>
      </c>
      <c r="E3394" t="s">
        <v>483</v>
      </c>
      <c r="F3394" s="20">
        <v>2031</v>
      </c>
      <c r="G3394" s="20">
        <v>62</v>
      </c>
      <c r="H3394" s="11">
        <v>21627.886766076201</v>
      </c>
      <c r="I3394" s="10">
        <v>2925392.3349637501</v>
      </c>
      <c r="J3394" s="33">
        <f t="shared" ref="J3394:J3457" si="212">IF(I3394&gt;0,H3394/I3394,0)</f>
        <v>7.3931576655834105E-3</v>
      </c>
      <c r="K3394" s="33">
        <f t="shared" ref="K3394:K3457" si="213">1-EXP(-J3394)</f>
        <v>7.365895501313946E-3</v>
      </c>
      <c r="L3394" s="33">
        <f t="shared" ref="L3394:L3457" si="214">IF(G3394=30,1,M3393)</f>
        <v>0.93327657919671592</v>
      </c>
      <c r="M3394" s="33">
        <f t="shared" ref="M3394:M3457" si="215">L3394*(1-K3394)</f>
        <v>0.92640216144052911</v>
      </c>
    </row>
    <row r="3395" spans="1:13" ht="55.2">
      <c r="A3395" t="s">
        <v>164</v>
      </c>
      <c r="B3395" t="s">
        <v>247</v>
      </c>
      <c r="C3395" s="14" t="s">
        <v>249</v>
      </c>
      <c r="D3395" t="s">
        <v>465</v>
      </c>
      <c r="E3395" t="s">
        <v>483</v>
      </c>
      <c r="F3395" s="20">
        <v>2031</v>
      </c>
      <c r="G3395" s="20">
        <v>63</v>
      </c>
      <c r="H3395" s="11">
        <v>22725.7077581337</v>
      </c>
      <c r="I3395" s="10">
        <v>2807266.9432407599</v>
      </c>
      <c r="J3395" s="33">
        <f t="shared" si="212"/>
        <v>8.0953141320784863E-3</v>
      </c>
      <c r="K3395" s="33">
        <f t="shared" si="213"/>
        <v>8.0626353178416821E-3</v>
      </c>
      <c r="L3395" s="33">
        <f t="shared" si="214"/>
        <v>0.92640216144052911</v>
      </c>
      <c r="M3395" s="33">
        <f t="shared" si="215"/>
        <v>0.91893291865517379</v>
      </c>
    </row>
    <row r="3396" spans="1:13" ht="55.2">
      <c r="A3396" t="s">
        <v>164</v>
      </c>
      <c r="B3396" t="s">
        <v>247</v>
      </c>
      <c r="C3396" s="14" t="s">
        <v>249</v>
      </c>
      <c r="D3396" t="s">
        <v>465</v>
      </c>
      <c r="E3396" t="s">
        <v>483</v>
      </c>
      <c r="F3396" s="20">
        <v>2031</v>
      </c>
      <c r="G3396" s="20">
        <v>64</v>
      </c>
      <c r="H3396" s="11">
        <v>23605.094150922101</v>
      </c>
      <c r="I3396" s="10">
        <v>2659124.5414305101</v>
      </c>
      <c r="J3396" s="33">
        <f t="shared" si="212"/>
        <v>8.8770171472387811E-3</v>
      </c>
      <c r="K3396" s="33">
        <f t="shared" si="213"/>
        <v>8.8377327591911969E-3</v>
      </c>
      <c r="L3396" s="33">
        <f t="shared" si="214"/>
        <v>0.91893291865517379</v>
      </c>
      <c r="M3396" s="33">
        <f t="shared" si="215"/>
        <v>0.91081163509647578</v>
      </c>
    </row>
    <row r="3397" spans="1:13" ht="55.2">
      <c r="A3397" t="s">
        <v>164</v>
      </c>
      <c r="B3397" t="s">
        <v>247</v>
      </c>
      <c r="C3397" s="14" t="s">
        <v>249</v>
      </c>
      <c r="D3397" t="s">
        <v>465</v>
      </c>
      <c r="E3397" t="s">
        <v>483</v>
      </c>
      <c r="F3397" s="20">
        <v>2031</v>
      </c>
      <c r="G3397" s="20">
        <v>65</v>
      </c>
      <c r="H3397" s="11">
        <v>24019.117691798801</v>
      </c>
      <c r="I3397" s="10">
        <v>2545859.3361300901</v>
      </c>
      <c r="J3397" s="33">
        <f t="shared" si="212"/>
        <v>9.4345816168735323E-3</v>
      </c>
      <c r="K3397" s="33">
        <f t="shared" si="213"/>
        <v>9.3902155863371251E-3</v>
      </c>
      <c r="L3397" s="33">
        <f t="shared" si="214"/>
        <v>0.91081163509647578</v>
      </c>
      <c r="M3397" s="33">
        <f t="shared" si="215"/>
        <v>0.9022589174843757</v>
      </c>
    </row>
    <row r="3398" spans="1:13" ht="55.2">
      <c r="A3398" t="s">
        <v>164</v>
      </c>
      <c r="B3398" t="s">
        <v>247</v>
      </c>
      <c r="C3398" s="14" t="s">
        <v>249</v>
      </c>
      <c r="D3398" t="s">
        <v>465</v>
      </c>
      <c r="E3398" t="s">
        <v>483</v>
      </c>
      <c r="F3398" s="20">
        <v>2031</v>
      </c>
      <c r="G3398" s="20">
        <v>66</v>
      </c>
      <c r="H3398" s="11">
        <v>24944.165107668901</v>
      </c>
      <c r="I3398" s="10">
        <v>2412315.3803371098</v>
      </c>
      <c r="J3398" s="33">
        <f t="shared" si="212"/>
        <v>1.0340341611627528E-2</v>
      </c>
      <c r="K3398" s="33">
        <f t="shared" si="213"/>
        <v>1.028706407341573E-2</v>
      </c>
      <c r="L3398" s="33">
        <f t="shared" si="214"/>
        <v>0.9022589174843757</v>
      </c>
      <c r="M3398" s="33">
        <f t="shared" si="215"/>
        <v>0.89297732218940318</v>
      </c>
    </row>
    <row r="3399" spans="1:13" ht="55.2">
      <c r="A3399" t="s">
        <v>164</v>
      </c>
      <c r="B3399" t="s">
        <v>247</v>
      </c>
      <c r="C3399" s="14" t="s">
        <v>249</v>
      </c>
      <c r="D3399" t="s">
        <v>465</v>
      </c>
      <c r="E3399" t="s">
        <v>483</v>
      </c>
      <c r="F3399" s="20">
        <v>2031</v>
      </c>
      <c r="G3399" s="20">
        <v>67</v>
      </c>
      <c r="H3399" s="11">
        <v>25846.547101251701</v>
      </c>
      <c r="I3399" s="10">
        <v>2278797.1112531102</v>
      </c>
      <c r="J3399" s="33">
        <f t="shared" si="212"/>
        <v>1.134218881251727E-2</v>
      </c>
      <c r="K3399" s="33">
        <f t="shared" si="213"/>
        <v>1.1278108687429511E-2</v>
      </c>
      <c r="L3399" s="33">
        <f t="shared" si="214"/>
        <v>0.89297732218940318</v>
      </c>
      <c r="M3399" s="33">
        <f t="shared" si="215"/>
        <v>0.88290622689434128</v>
      </c>
    </row>
    <row r="3400" spans="1:13" ht="55.2">
      <c r="A3400" t="s">
        <v>164</v>
      </c>
      <c r="B3400" t="s">
        <v>247</v>
      </c>
      <c r="C3400" s="14" t="s">
        <v>249</v>
      </c>
      <c r="D3400" t="s">
        <v>465</v>
      </c>
      <c r="E3400" t="s">
        <v>483</v>
      </c>
      <c r="F3400" s="20">
        <v>2031</v>
      </c>
      <c r="G3400" s="20">
        <v>68</v>
      </c>
      <c r="H3400" s="11">
        <v>26765.881177958399</v>
      </c>
      <c r="I3400" s="10">
        <v>2150025.4623985402</v>
      </c>
      <c r="J3400" s="33">
        <f t="shared" si="212"/>
        <v>1.2449099625126641E-2</v>
      </c>
      <c r="K3400" s="33">
        <f t="shared" si="213"/>
        <v>1.2371930146503063E-2</v>
      </c>
      <c r="L3400" s="33">
        <f t="shared" si="214"/>
        <v>0.88290622689434128</v>
      </c>
      <c r="M3400" s="33">
        <f t="shared" si="215"/>
        <v>0.87198297272929193</v>
      </c>
    </row>
    <row r="3401" spans="1:13" ht="55.2">
      <c r="A3401" t="s">
        <v>164</v>
      </c>
      <c r="B3401" t="s">
        <v>247</v>
      </c>
      <c r="C3401" s="14" t="s">
        <v>249</v>
      </c>
      <c r="D3401" t="s">
        <v>465</v>
      </c>
      <c r="E3401" t="s">
        <v>483</v>
      </c>
      <c r="F3401" s="20">
        <v>2031</v>
      </c>
      <c r="G3401" s="20">
        <v>69</v>
      </c>
      <c r="H3401" s="11">
        <v>27406.409447911101</v>
      </c>
      <c r="I3401" s="10">
        <v>1997435.41452528</v>
      </c>
      <c r="J3401" s="33">
        <f t="shared" si="212"/>
        <v>1.3720798804613485E-2</v>
      </c>
      <c r="K3401" s="33">
        <f t="shared" si="213"/>
        <v>1.3627097685652401E-2</v>
      </c>
      <c r="L3401" s="33">
        <f t="shared" si="214"/>
        <v>0.87198297272929193</v>
      </c>
      <c r="M3401" s="33">
        <f t="shared" si="215"/>
        <v>0.86010037557968433</v>
      </c>
    </row>
    <row r="3402" spans="1:13" ht="55.2">
      <c r="A3402" t="s">
        <v>164</v>
      </c>
      <c r="B3402" t="s">
        <v>247</v>
      </c>
      <c r="C3402" s="14" t="s">
        <v>249</v>
      </c>
      <c r="D3402" t="s">
        <v>465</v>
      </c>
      <c r="E3402" t="s">
        <v>483</v>
      </c>
      <c r="F3402" s="20">
        <v>2032</v>
      </c>
      <c r="G3402" s="20">
        <v>30</v>
      </c>
      <c r="H3402" s="11">
        <v>961.48051166488199</v>
      </c>
      <c r="I3402" s="10">
        <v>4354849.4681992698</v>
      </c>
      <c r="J3402" s="33">
        <f t="shared" si="212"/>
        <v>2.2078386834860085E-4</v>
      </c>
      <c r="K3402" s="33">
        <f t="shared" si="213"/>
        <v>2.2075949738398215E-4</v>
      </c>
      <c r="L3402" s="33">
        <f t="shared" si="214"/>
        <v>1</v>
      </c>
      <c r="M3402" s="33">
        <f t="shared" si="215"/>
        <v>0.99977924050261602</v>
      </c>
    </row>
    <row r="3403" spans="1:13" ht="55.2">
      <c r="A3403" t="s">
        <v>164</v>
      </c>
      <c r="B3403" t="s">
        <v>247</v>
      </c>
      <c r="C3403" s="14" t="s">
        <v>249</v>
      </c>
      <c r="D3403" t="s">
        <v>465</v>
      </c>
      <c r="E3403" t="s">
        <v>483</v>
      </c>
      <c r="F3403" s="20">
        <v>2032</v>
      </c>
      <c r="G3403" s="20">
        <v>31</v>
      </c>
      <c r="H3403" s="11">
        <v>1081.16795626675</v>
      </c>
      <c r="I3403" s="10">
        <v>4335139.8462389996</v>
      </c>
      <c r="J3403" s="33">
        <f t="shared" si="212"/>
        <v>2.4939632736524747E-4</v>
      </c>
      <c r="K3403" s="33">
        <f t="shared" si="213"/>
        <v>2.4936523068641581E-4</v>
      </c>
      <c r="L3403" s="33">
        <f t="shared" si="214"/>
        <v>0.99977924050261602</v>
      </c>
      <c r="M3403" s="33">
        <f t="shared" si="215"/>
        <v>0.99952993032167259</v>
      </c>
    </row>
    <row r="3404" spans="1:13" ht="55.2">
      <c r="A3404" t="s">
        <v>164</v>
      </c>
      <c r="B3404" t="s">
        <v>247</v>
      </c>
      <c r="C3404" s="14" t="s">
        <v>249</v>
      </c>
      <c r="D3404" t="s">
        <v>465</v>
      </c>
      <c r="E3404" t="s">
        <v>483</v>
      </c>
      <c r="F3404" s="20">
        <v>2032</v>
      </c>
      <c r="G3404" s="20">
        <v>32</v>
      </c>
      <c r="H3404" s="11">
        <v>1132.2193118543701</v>
      </c>
      <c r="I3404" s="10">
        <v>4315586.3147954</v>
      </c>
      <c r="J3404" s="33">
        <f t="shared" si="212"/>
        <v>2.6235584907031295E-4</v>
      </c>
      <c r="K3404" s="33">
        <f t="shared" si="213"/>
        <v>2.6232143678406317E-4</v>
      </c>
      <c r="L3404" s="33">
        <f t="shared" si="214"/>
        <v>0.99952993032167259</v>
      </c>
      <c r="M3404" s="33">
        <f t="shared" si="215"/>
        <v>0.99926773219424192</v>
      </c>
    </row>
    <row r="3405" spans="1:13" ht="55.2">
      <c r="A3405" t="s">
        <v>164</v>
      </c>
      <c r="B3405" t="s">
        <v>247</v>
      </c>
      <c r="C3405" s="14" t="s">
        <v>249</v>
      </c>
      <c r="D3405" t="s">
        <v>465</v>
      </c>
      <c r="E3405" t="s">
        <v>483</v>
      </c>
      <c r="F3405" s="20">
        <v>2032</v>
      </c>
      <c r="G3405" s="20">
        <v>33</v>
      </c>
      <c r="H3405" s="11">
        <v>1203.83165733687</v>
      </c>
      <c r="I3405" s="10">
        <v>4335872.8567124298</v>
      </c>
      <c r="J3405" s="33">
        <f t="shared" si="212"/>
        <v>2.7764459363083032E-4</v>
      </c>
      <c r="K3405" s="33">
        <f t="shared" si="213"/>
        <v>2.7760605393745141E-4</v>
      </c>
      <c r="L3405" s="33">
        <f t="shared" si="214"/>
        <v>0.99926773219424192</v>
      </c>
      <c r="M3405" s="33">
        <f t="shared" si="215"/>
        <v>0.9989903294222805</v>
      </c>
    </row>
    <row r="3406" spans="1:13" ht="55.2">
      <c r="A3406" t="s">
        <v>164</v>
      </c>
      <c r="B3406" t="s">
        <v>247</v>
      </c>
      <c r="C3406" s="14" t="s">
        <v>249</v>
      </c>
      <c r="D3406" t="s">
        <v>465</v>
      </c>
      <c r="E3406" t="s">
        <v>483</v>
      </c>
      <c r="F3406" s="20">
        <v>2032</v>
      </c>
      <c r="G3406" s="20">
        <v>34</v>
      </c>
      <c r="H3406" s="11">
        <v>1299.96292154462</v>
      </c>
      <c r="I3406" s="10">
        <v>4395447.6899714703</v>
      </c>
      <c r="J3406" s="33">
        <f t="shared" si="212"/>
        <v>2.9575210837125396E-4</v>
      </c>
      <c r="K3406" s="33">
        <f t="shared" si="213"/>
        <v>2.9570837802772587E-4</v>
      </c>
      <c r="L3406" s="33">
        <f t="shared" si="214"/>
        <v>0.9989903294222805</v>
      </c>
      <c r="M3406" s="33">
        <f t="shared" si="215"/>
        <v>0.99869491961230161</v>
      </c>
    </row>
    <row r="3407" spans="1:13" ht="55.2">
      <c r="A3407" t="s">
        <v>164</v>
      </c>
      <c r="B3407" t="s">
        <v>247</v>
      </c>
      <c r="C3407" s="14" t="s">
        <v>249</v>
      </c>
      <c r="D3407" t="s">
        <v>465</v>
      </c>
      <c r="E3407" t="s">
        <v>483</v>
      </c>
      <c r="F3407" s="20">
        <v>2032</v>
      </c>
      <c r="G3407" s="20">
        <v>35</v>
      </c>
      <c r="H3407" s="11">
        <v>2084.6458905242198</v>
      </c>
      <c r="I3407" s="10">
        <v>4534912.3966535199</v>
      </c>
      <c r="J3407" s="33">
        <f t="shared" si="212"/>
        <v>4.5968823831361269E-4</v>
      </c>
      <c r="K3407" s="33">
        <f t="shared" si="213"/>
        <v>4.5958259786327282E-4</v>
      </c>
      <c r="L3407" s="33">
        <f t="shared" si="214"/>
        <v>0.99869491961230161</v>
      </c>
      <c r="M3407" s="33">
        <f t="shared" si="215"/>
        <v>0.99823593680667333</v>
      </c>
    </row>
    <row r="3408" spans="1:13" ht="55.2">
      <c r="A3408" t="s">
        <v>164</v>
      </c>
      <c r="B3408" t="s">
        <v>247</v>
      </c>
      <c r="C3408" s="14" t="s">
        <v>249</v>
      </c>
      <c r="D3408" t="s">
        <v>465</v>
      </c>
      <c r="E3408" t="s">
        <v>483</v>
      </c>
      <c r="F3408" s="20">
        <v>2032</v>
      </c>
      <c r="G3408" s="20">
        <v>36</v>
      </c>
      <c r="H3408" s="11">
        <v>2206.7867991948501</v>
      </c>
      <c r="I3408" s="10">
        <v>4490953.9099860201</v>
      </c>
      <c r="J3408" s="33">
        <f t="shared" si="212"/>
        <v>4.9138486910049804E-4</v>
      </c>
      <c r="K3408" s="33">
        <f t="shared" si="213"/>
        <v>4.9126415932820855E-4</v>
      </c>
      <c r="L3408" s="33">
        <f t="shared" si="214"/>
        <v>0.99823593680667333</v>
      </c>
      <c r="M3408" s="33">
        <f t="shared" si="215"/>
        <v>0.99774553926836684</v>
      </c>
    </row>
    <row r="3409" spans="1:13" ht="55.2">
      <c r="A3409" t="s">
        <v>164</v>
      </c>
      <c r="B3409" t="s">
        <v>247</v>
      </c>
      <c r="C3409" s="14" t="s">
        <v>249</v>
      </c>
      <c r="D3409" t="s">
        <v>465</v>
      </c>
      <c r="E3409" t="s">
        <v>483</v>
      </c>
      <c r="F3409" s="20">
        <v>2032</v>
      </c>
      <c r="G3409" s="20">
        <v>37</v>
      </c>
      <c r="H3409" s="11">
        <v>2327.5605557355002</v>
      </c>
      <c r="I3409" s="10">
        <v>4417254.3827444604</v>
      </c>
      <c r="J3409" s="33">
        <f t="shared" si="212"/>
        <v>5.269247260986079E-4</v>
      </c>
      <c r="K3409" s="33">
        <f t="shared" si="213"/>
        <v>5.2678592564536775E-4</v>
      </c>
      <c r="L3409" s="33">
        <f t="shared" si="214"/>
        <v>0.99774553926836684</v>
      </c>
      <c r="M3409" s="33">
        <f t="shared" si="215"/>
        <v>0.99721994096090483</v>
      </c>
    </row>
    <row r="3410" spans="1:13" ht="55.2">
      <c r="A3410" t="s">
        <v>164</v>
      </c>
      <c r="B3410" t="s">
        <v>247</v>
      </c>
      <c r="C3410" s="14" t="s">
        <v>249</v>
      </c>
      <c r="D3410" t="s">
        <v>465</v>
      </c>
      <c r="E3410" t="s">
        <v>483</v>
      </c>
      <c r="F3410" s="20">
        <v>2032</v>
      </c>
      <c r="G3410" s="20">
        <v>38</v>
      </c>
      <c r="H3410" s="11">
        <v>2468.3722441415298</v>
      </c>
      <c r="I3410" s="10">
        <v>4359156.2413420603</v>
      </c>
      <c r="J3410" s="33">
        <f t="shared" si="212"/>
        <v>5.6625000515732565E-4</v>
      </c>
      <c r="K3410" s="33">
        <f t="shared" si="213"/>
        <v>5.6608971587923662E-4</v>
      </c>
      <c r="L3410" s="33">
        <f t="shared" si="214"/>
        <v>0.99721994096090483</v>
      </c>
      <c r="M3410" s="33">
        <f t="shared" si="215"/>
        <v>0.9966554250078572</v>
      </c>
    </row>
    <row r="3411" spans="1:13" ht="55.2">
      <c r="A3411" t="s">
        <v>164</v>
      </c>
      <c r="B3411" t="s">
        <v>247</v>
      </c>
      <c r="C3411" s="14" t="s">
        <v>249</v>
      </c>
      <c r="D3411" t="s">
        <v>465</v>
      </c>
      <c r="E3411" t="s">
        <v>483</v>
      </c>
      <c r="F3411" s="20">
        <v>2032</v>
      </c>
      <c r="G3411" s="20">
        <v>39</v>
      </c>
      <c r="H3411" s="11">
        <v>2623.9372724800501</v>
      </c>
      <c r="I3411" s="10">
        <v>4304534.7159797698</v>
      </c>
      <c r="J3411" s="33">
        <f t="shared" si="212"/>
        <v>6.095751214966811E-4</v>
      </c>
      <c r="K3411" s="33">
        <f t="shared" si="213"/>
        <v>6.0938936832777291E-4</v>
      </c>
      <c r="L3411" s="33">
        <f t="shared" si="214"/>
        <v>0.9966554250078572</v>
      </c>
      <c r="M3411" s="33">
        <f t="shared" si="215"/>
        <v>0.99604807378797122</v>
      </c>
    </row>
    <row r="3412" spans="1:13" ht="55.2">
      <c r="A3412" t="s">
        <v>164</v>
      </c>
      <c r="B3412" t="s">
        <v>247</v>
      </c>
      <c r="C3412" s="14" t="s">
        <v>249</v>
      </c>
      <c r="D3412" t="s">
        <v>465</v>
      </c>
      <c r="E3412" t="s">
        <v>483</v>
      </c>
      <c r="F3412" s="20">
        <v>2032</v>
      </c>
      <c r="G3412" s="20">
        <v>40</v>
      </c>
      <c r="H3412" s="11">
        <v>3553.2040128067301</v>
      </c>
      <c r="I3412" s="10">
        <v>4340819.6156380298</v>
      </c>
      <c r="J3412" s="33">
        <f t="shared" si="212"/>
        <v>8.1855601647350812E-4</v>
      </c>
      <c r="K3412" s="33">
        <f t="shared" si="213"/>
        <v>8.1822109088880435E-4</v>
      </c>
      <c r="L3412" s="33">
        <f t="shared" si="214"/>
        <v>0.99604807378797122</v>
      </c>
      <c r="M3412" s="33">
        <f t="shared" si="215"/>
        <v>0.99523308624645879</v>
      </c>
    </row>
    <row r="3413" spans="1:13" ht="55.2">
      <c r="A3413" t="s">
        <v>164</v>
      </c>
      <c r="B3413" t="s">
        <v>247</v>
      </c>
      <c r="C3413" s="14" t="s">
        <v>249</v>
      </c>
      <c r="D3413" t="s">
        <v>465</v>
      </c>
      <c r="E3413" t="s">
        <v>483</v>
      </c>
      <c r="F3413" s="20">
        <v>2032</v>
      </c>
      <c r="G3413" s="20">
        <v>41</v>
      </c>
      <c r="H3413" s="11">
        <v>3854.2738446871299</v>
      </c>
      <c r="I3413" s="10">
        <v>4356494.7310353098</v>
      </c>
      <c r="J3413" s="33">
        <f t="shared" si="212"/>
        <v>8.8471904194663666E-4</v>
      </c>
      <c r="K3413" s="33">
        <f t="shared" si="213"/>
        <v>8.8432779344527201E-4</v>
      </c>
      <c r="L3413" s="33">
        <f t="shared" si="214"/>
        <v>0.99523308624645879</v>
      </c>
      <c r="M3413" s="33">
        <f t="shared" si="215"/>
        <v>0.99435297396733469</v>
      </c>
    </row>
    <row r="3414" spans="1:13" ht="55.2">
      <c r="A3414" t="s">
        <v>164</v>
      </c>
      <c r="B3414" t="s">
        <v>247</v>
      </c>
      <c r="C3414" s="14" t="s">
        <v>249</v>
      </c>
      <c r="D3414" t="s">
        <v>465</v>
      </c>
      <c r="E3414" t="s">
        <v>483</v>
      </c>
      <c r="F3414" s="20">
        <v>2032</v>
      </c>
      <c r="G3414" s="20">
        <v>42</v>
      </c>
      <c r="H3414" s="11">
        <v>5837.4924537549496</v>
      </c>
      <c r="I3414" s="10">
        <v>6413916.2772843903</v>
      </c>
      <c r="J3414" s="33">
        <f t="shared" si="212"/>
        <v>9.1012919430038229E-4</v>
      </c>
      <c r="K3414" s="33">
        <f t="shared" si="213"/>
        <v>9.0971515234528066E-4</v>
      </c>
      <c r="L3414" s="33">
        <f t="shared" si="214"/>
        <v>0.99435297396733469</v>
      </c>
      <c r="M3414" s="33">
        <f t="shared" si="215"/>
        <v>0.99344839600013701</v>
      </c>
    </row>
    <row r="3415" spans="1:13" ht="55.2">
      <c r="A3415" t="s">
        <v>164</v>
      </c>
      <c r="B3415" t="s">
        <v>247</v>
      </c>
      <c r="C3415" s="14" t="s">
        <v>249</v>
      </c>
      <c r="D3415" t="s">
        <v>465</v>
      </c>
      <c r="E3415" t="s">
        <v>483</v>
      </c>
      <c r="F3415" s="20">
        <v>2032</v>
      </c>
      <c r="G3415" s="20">
        <v>43</v>
      </c>
      <c r="H3415" s="11">
        <v>4498.9896445758404</v>
      </c>
      <c r="I3415" s="10">
        <v>4311754.9064461803</v>
      </c>
      <c r="J3415" s="33">
        <f t="shared" si="212"/>
        <v>1.0434242535098039E-3</v>
      </c>
      <c r="K3415" s="33">
        <f t="shared" si="213"/>
        <v>1.042880075709296E-3</v>
      </c>
      <c r="L3415" s="33">
        <f t="shared" si="214"/>
        <v>0.99344839600013701</v>
      </c>
      <c r="M3415" s="33">
        <f t="shared" si="215"/>
        <v>0.99241234846170312</v>
      </c>
    </row>
    <row r="3416" spans="1:13" ht="55.2">
      <c r="A3416" t="s">
        <v>164</v>
      </c>
      <c r="B3416" t="s">
        <v>247</v>
      </c>
      <c r="C3416" s="14" t="s">
        <v>249</v>
      </c>
      <c r="D3416" t="s">
        <v>465</v>
      </c>
      <c r="E3416" t="s">
        <v>483</v>
      </c>
      <c r="F3416" s="20">
        <v>2032</v>
      </c>
      <c r="G3416" s="20">
        <v>44</v>
      </c>
      <c r="H3416" s="11">
        <v>4887.4528017489201</v>
      </c>
      <c r="I3416" s="10">
        <v>4293061.9522135798</v>
      </c>
      <c r="J3416" s="33">
        <f t="shared" si="212"/>
        <v>1.1384538253003458E-3</v>
      </c>
      <c r="K3416" s="33">
        <f t="shared" si="213"/>
        <v>1.1378060325948347E-3</v>
      </c>
      <c r="L3416" s="33">
        <f t="shared" si="214"/>
        <v>0.99241234846170312</v>
      </c>
      <c r="M3416" s="33">
        <f t="shared" si="215"/>
        <v>0.99128317570480173</v>
      </c>
    </row>
    <row r="3417" spans="1:13" ht="55.2">
      <c r="A3417" t="s">
        <v>164</v>
      </c>
      <c r="B3417" t="s">
        <v>247</v>
      </c>
      <c r="C3417" s="14" t="s">
        <v>249</v>
      </c>
      <c r="D3417" t="s">
        <v>465</v>
      </c>
      <c r="E3417" t="s">
        <v>483</v>
      </c>
      <c r="F3417" s="20">
        <v>2032</v>
      </c>
      <c r="G3417" s="20">
        <v>45</v>
      </c>
      <c r="H3417" s="11">
        <v>6120.2915325691201</v>
      </c>
      <c r="I3417" s="10">
        <v>4159301.5911814999</v>
      </c>
      <c r="J3417" s="33">
        <f t="shared" si="212"/>
        <v>1.4714709665548868E-3</v>
      </c>
      <c r="K3417" s="33">
        <f t="shared" si="213"/>
        <v>1.4703888839683321E-3</v>
      </c>
      <c r="L3417" s="33">
        <f t="shared" si="214"/>
        <v>0.99128317570480173</v>
      </c>
      <c r="M3417" s="33">
        <f t="shared" si="215"/>
        <v>0.98982560394238062</v>
      </c>
    </row>
    <row r="3418" spans="1:13" ht="55.2">
      <c r="A3418" t="s">
        <v>164</v>
      </c>
      <c r="B3418" t="s">
        <v>247</v>
      </c>
      <c r="C3418" s="14" t="s">
        <v>249</v>
      </c>
      <c r="D3418" t="s">
        <v>465</v>
      </c>
      <c r="E3418" t="s">
        <v>483</v>
      </c>
      <c r="F3418" s="20">
        <v>2032</v>
      </c>
      <c r="G3418" s="20">
        <v>46</v>
      </c>
      <c r="H3418" s="11">
        <v>6638.6429504334501</v>
      </c>
      <c r="I3418" s="10">
        <v>4121368.09123688</v>
      </c>
      <c r="J3418" s="33">
        <f t="shared" si="212"/>
        <v>1.6107862252219022E-3</v>
      </c>
      <c r="K3418" s="33">
        <f t="shared" si="213"/>
        <v>1.6094896053761021E-3</v>
      </c>
      <c r="L3418" s="33">
        <f t="shared" si="214"/>
        <v>0.98982560394238062</v>
      </c>
      <c r="M3418" s="33">
        <f t="shared" si="215"/>
        <v>0.98823248992170021</v>
      </c>
    </row>
    <row r="3419" spans="1:13" ht="55.2">
      <c r="A3419" t="s">
        <v>164</v>
      </c>
      <c r="B3419" t="s">
        <v>247</v>
      </c>
      <c r="C3419" s="14" t="s">
        <v>249</v>
      </c>
      <c r="D3419" t="s">
        <v>465</v>
      </c>
      <c r="E3419" t="s">
        <v>483</v>
      </c>
      <c r="F3419" s="20">
        <v>2032</v>
      </c>
      <c r="G3419" s="20">
        <v>47</v>
      </c>
      <c r="H3419" s="11">
        <v>7373.8339354025402</v>
      </c>
      <c r="I3419" s="10">
        <v>4176875.5753925699</v>
      </c>
      <c r="J3419" s="33">
        <f t="shared" si="212"/>
        <v>1.7653946837306734E-3</v>
      </c>
      <c r="K3419" s="33">
        <f t="shared" si="213"/>
        <v>1.7638372911417122E-3</v>
      </c>
      <c r="L3419" s="33">
        <f t="shared" si="214"/>
        <v>0.98823248992170021</v>
      </c>
      <c r="M3419" s="33">
        <f t="shared" si="215"/>
        <v>0.98648940860365852</v>
      </c>
    </row>
    <row r="3420" spans="1:13" ht="55.2">
      <c r="A3420" t="s">
        <v>164</v>
      </c>
      <c r="B3420" t="s">
        <v>247</v>
      </c>
      <c r="C3420" s="14" t="s">
        <v>249</v>
      </c>
      <c r="D3420" t="s">
        <v>465</v>
      </c>
      <c r="E3420" t="s">
        <v>483</v>
      </c>
      <c r="F3420" s="20">
        <v>2032</v>
      </c>
      <c r="G3420" s="20">
        <v>48</v>
      </c>
      <c r="H3420" s="11">
        <v>8235.5161162131408</v>
      </c>
      <c r="I3420" s="10">
        <v>4256775.42044912</v>
      </c>
      <c r="J3420" s="33">
        <f t="shared" si="212"/>
        <v>1.934684192323267E-3</v>
      </c>
      <c r="K3420" s="33">
        <f t="shared" si="213"/>
        <v>1.932813897199126E-3</v>
      </c>
      <c r="L3420" s="33">
        <f t="shared" si="214"/>
        <v>0.98648940860365852</v>
      </c>
      <c r="M3420" s="33">
        <f t="shared" si="215"/>
        <v>0.9845827081652696</v>
      </c>
    </row>
    <row r="3421" spans="1:13" ht="55.2">
      <c r="A3421" t="s">
        <v>164</v>
      </c>
      <c r="B3421" t="s">
        <v>247</v>
      </c>
      <c r="C3421" s="14" t="s">
        <v>249</v>
      </c>
      <c r="D3421" t="s">
        <v>465</v>
      </c>
      <c r="E3421" t="s">
        <v>483</v>
      </c>
      <c r="F3421" s="20">
        <v>2032</v>
      </c>
      <c r="G3421" s="20">
        <v>49</v>
      </c>
      <c r="H3421" s="11">
        <v>8960.0850739626803</v>
      </c>
      <c r="I3421" s="10">
        <v>4228337.3076782804</v>
      </c>
      <c r="J3421" s="33">
        <f t="shared" si="212"/>
        <v>2.119056362341758E-3</v>
      </c>
      <c r="K3421" s="33">
        <f t="shared" si="213"/>
        <v>2.1168127474703313E-3</v>
      </c>
      <c r="L3421" s="33">
        <f t="shared" si="214"/>
        <v>0.9845827081652696</v>
      </c>
      <c r="M3421" s="33">
        <f t="shared" si="215"/>
        <v>0.98249853093768647</v>
      </c>
    </row>
    <row r="3422" spans="1:13" ht="55.2">
      <c r="A3422" t="s">
        <v>164</v>
      </c>
      <c r="B3422" t="s">
        <v>247</v>
      </c>
      <c r="C3422" s="14" t="s">
        <v>249</v>
      </c>
      <c r="D3422" t="s">
        <v>465</v>
      </c>
      <c r="E3422" t="s">
        <v>483</v>
      </c>
      <c r="F3422" s="20">
        <v>2032</v>
      </c>
      <c r="G3422" s="20">
        <v>50</v>
      </c>
      <c r="H3422" s="11">
        <v>10073.008498478501</v>
      </c>
      <c r="I3422" s="10">
        <v>4088415.40108144</v>
      </c>
      <c r="J3422" s="33">
        <f t="shared" si="212"/>
        <v>2.463792817093404E-3</v>
      </c>
      <c r="K3422" s="33">
        <f t="shared" si="213"/>
        <v>2.4607601706860827E-3</v>
      </c>
      <c r="L3422" s="33">
        <f t="shared" si="214"/>
        <v>0.98249853093768647</v>
      </c>
      <c r="M3422" s="33">
        <f t="shared" si="215"/>
        <v>0.98008083768499743</v>
      </c>
    </row>
    <row r="3423" spans="1:13" ht="55.2">
      <c r="A3423" t="s">
        <v>164</v>
      </c>
      <c r="B3423" t="s">
        <v>247</v>
      </c>
      <c r="C3423" s="14" t="s">
        <v>249</v>
      </c>
      <c r="D3423" t="s">
        <v>465</v>
      </c>
      <c r="E3423" t="s">
        <v>483</v>
      </c>
      <c r="F3423" s="20">
        <v>2032</v>
      </c>
      <c r="G3423" s="20">
        <v>51</v>
      </c>
      <c r="H3423" s="11">
        <v>10793.366212934199</v>
      </c>
      <c r="I3423" s="10">
        <v>4009046.9736691299</v>
      </c>
      <c r="J3423" s="33">
        <f t="shared" si="212"/>
        <v>2.6922523691599392E-3</v>
      </c>
      <c r="K3423" s="33">
        <f t="shared" si="213"/>
        <v>2.6886315079033274E-3</v>
      </c>
      <c r="L3423" s="33">
        <f t="shared" si="214"/>
        <v>0.98008083768499743</v>
      </c>
      <c r="M3423" s="33">
        <f t="shared" si="215"/>
        <v>0.97744576146450524</v>
      </c>
    </row>
    <row r="3424" spans="1:13" ht="55.2">
      <c r="A3424" t="s">
        <v>164</v>
      </c>
      <c r="B3424" t="s">
        <v>247</v>
      </c>
      <c r="C3424" s="14" t="s">
        <v>249</v>
      </c>
      <c r="D3424" t="s">
        <v>465</v>
      </c>
      <c r="E3424" t="s">
        <v>483</v>
      </c>
      <c r="F3424" s="20">
        <v>2032</v>
      </c>
      <c r="G3424" s="20">
        <v>52</v>
      </c>
      <c r="H3424" s="11">
        <v>11606.6169817056</v>
      </c>
      <c r="I3424" s="10">
        <v>3945773.3326902101</v>
      </c>
      <c r="J3424" s="33">
        <f t="shared" si="212"/>
        <v>2.9415316094176806E-3</v>
      </c>
      <c r="K3424" s="33">
        <f t="shared" si="213"/>
        <v>2.9372095441821955E-3</v>
      </c>
      <c r="L3424" s="33">
        <f t="shared" si="214"/>
        <v>0.97744576146450524</v>
      </c>
      <c r="M3424" s="33">
        <f t="shared" si="215"/>
        <v>0.97457479844501127</v>
      </c>
    </row>
    <row r="3425" spans="1:13" ht="55.2">
      <c r="A3425" t="s">
        <v>164</v>
      </c>
      <c r="B3425" t="s">
        <v>247</v>
      </c>
      <c r="C3425" s="14" t="s">
        <v>249</v>
      </c>
      <c r="D3425" t="s">
        <v>465</v>
      </c>
      <c r="E3425" t="s">
        <v>483</v>
      </c>
      <c r="F3425" s="20">
        <v>2032</v>
      </c>
      <c r="G3425" s="20">
        <v>53</v>
      </c>
      <c r="H3425" s="11">
        <v>12455.6017847078</v>
      </c>
      <c r="I3425" s="10">
        <v>3876796.4538449799</v>
      </c>
      <c r="J3425" s="33">
        <f t="shared" si="212"/>
        <v>3.2128593628779297E-3</v>
      </c>
      <c r="K3425" s="33">
        <f t="shared" si="213"/>
        <v>3.2077036532364156E-3</v>
      </c>
      <c r="L3425" s="33">
        <f t="shared" si="214"/>
        <v>0.97457479844501127</v>
      </c>
      <c r="M3425" s="33">
        <f t="shared" si="215"/>
        <v>0.97144865130368707</v>
      </c>
    </row>
    <row r="3426" spans="1:13" ht="55.2">
      <c r="A3426" t="s">
        <v>164</v>
      </c>
      <c r="B3426" t="s">
        <v>247</v>
      </c>
      <c r="C3426" s="14" t="s">
        <v>249</v>
      </c>
      <c r="D3426" t="s">
        <v>465</v>
      </c>
      <c r="E3426" t="s">
        <v>483</v>
      </c>
      <c r="F3426" s="20">
        <v>2032</v>
      </c>
      <c r="G3426" s="20">
        <v>54</v>
      </c>
      <c r="H3426" s="11">
        <v>13293.126948547801</v>
      </c>
      <c r="I3426" s="10">
        <v>3788402.4588502902</v>
      </c>
      <c r="J3426" s="33">
        <f t="shared" si="212"/>
        <v>3.508900411964683E-3</v>
      </c>
      <c r="K3426" s="33">
        <f t="shared" si="213"/>
        <v>3.5027514150892669E-3</v>
      </c>
      <c r="L3426" s="33">
        <f t="shared" si="214"/>
        <v>0.97144865130368707</v>
      </c>
      <c r="M3426" s="33">
        <f t="shared" si="215"/>
        <v>0.96804590816564651</v>
      </c>
    </row>
    <row r="3427" spans="1:13" ht="55.2">
      <c r="A3427" t="s">
        <v>164</v>
      </c>
      <c r="B3427" t="s">
        <v>247</v>
      </c>
      <c r="C3427" s="14" t="s">
        <v>249</v>
      </c>
      <c r="D3427" t="s">
        <v>465</v>
      </c>
      <c r="E3427" t="s">
        <v>483</v>
      </c>
      <c r="F3427" s="20">
        <v>2032</v>
      </c>
      <c r="G3427" s="20">
        <v>55</v>
      </c>
      <c r="H3427" s="11">
        <v>14348.3561271295</v>
      </c>
      <c r="I3427" s="10">
        <v>3716354.6955052898</v>
      </c>
      <c r="J3427" s="33">
        <f t="shared" si="212"/>
        <v>3.8608683246739027E-3</v>
      </c>
      <c r="K3427" s="33">
        <f t="shared" si="213"/>
        <v>3.8534247551922363E-3</v>
      </c>
      <c r="L3427" s="33">
        <f t="shared" si="214"/>
        <v>0.96804590816564651</v>
      </c>
      <c r="M3427" s="33">
        <f t="shared" si="215"/>
        <v>0.96431561609895844</v>
      </c>
    </row>
    <row r="3428" spans="1:13" ht="55.2">
      <c r="A3428" t="s">
        <v>164</v>
      </c>
      <c r="B3428" t="s">
        <v>247</v>
      </c>
      <c r="C3428" s="14" t="s">
        <v>249</v>
      </c>
      <c r="D3428" t="s">
        <v>465</v>
      </c>
      <c r="E3428" t="s">
        <v>483</v>
      </c>
      <c r="F3428" s="20">
        <v>2032</v>
      </c>
      <c r="G3428" s="20">
        <v>56</v>
      </c>
      <c r="H3428" s="11">
        <v>15304.3178646657</v>
      </c>
      <c r="I3428" s="10">
        <v>3631979.1248415099</v>
      </c>
      <c r="J3428" s="33">
        <f t="shared" si="212"/>
        <v>4.2137681243786173E-3</v>
      </c>
      <c r="K3428" s="33">
        <f t="shared" si="213"/>
        <v>4.2049026601838069E-3</v>
      </c>
      <c r="L3428" s="33">
        <f t="shared" si="214"/>
        <v>0.96431561609895844</v>
      </c>
      <c r="M3428" s="33">
        <f t="shared" si="215"/>
        <v>0.96026076279956718</v>
      </c>
    </row>
    <row r="3429" spans="1:13" ht="55.2">
      <c r="A3429" t="s">
        <v>164</v>
      </c>
      <c r="B3429" t="s">
        <v>247</v>
      </c>
      <c r="C3429" s="14" t="s">
        <v>249</v>
      </c>
      <c r="D3429" t="s">
        <v>465</v>
      </c>
      <c r="E3429" t="s">
        <v>483</v>
      </c>
      <c r="F3429" s="20">
        <v>2032</v>
      </c>
      <c r="G3429" s="20">
        <v>57</v>
      </c>
      <c r="H3429" s="11">
        <v>16325.592172254699</v>
      </c>
      <c r="I3429" s="10">
        <v>3546862.3711574399</v>
      </c>
      <c r="J3429" s="33">
        <f t="shared" si="212"/>
        <v>4.6028265164760832E-3</v>
      </c>
      <c r="K3429" s="33">
        <f t="shared" si="213"/>
        <v>4.5922497444105259E-3</v>
      </c>
      <c r="L3429" s="33">
        <f t="shared" si="214"/>
        <v>0.96026076279956718</v>
      </c>
      <c r="M3429" s="33">
        <f t="shared" si="215"/>
        <v>0.9558510055570334</v>
      </c>
    </row>
    <row r="3430" spans="1:13" ht="55.2">
      <c r="A3430" t="s">
        <v>164</v>
      </c>
      <c r="B3430" t="s">
        <v>247</v>
      </c>
      <c r="C3430" s="14" t="s">
        <v>249</v>
      </c>
      <c r="D3430" t="s">
        <v>465</v>
      </c>
      <c r="E3430" t="s">
        <v>483</v>
      </c>
      <c r="F3430" s="20">
        <v>2032</v>
      </c>
      <c r="G3430" s="20">
        <v>58</v>
      </c>
      <c r="H3430" s="11">
        <v>17278.8232051741</v>
      </c>
      <c r="I3430" s="10">
        <v>3434636.0945431902</v>
      </c>
      <c r="J3430" s="33">
        <f t="shared" si="212"/>
        <v>5.0307580569091412E-3</v>
      </c>
      <c r="K3430" s="33">
        <f t="shared" si="213"/>
        <v>5.0181249871130706E-3</v>
      </c>
      <c r="L3430" s="33">
        <f t="shared" si="214"/>
        <v>0.9558510055570334</v>
      </c>
      <c r="M3430" s="33">
        <f t="shared" si="215"/>
        <v>0.95105442574209054</v>
      </c>
    </row>
    <row r="3431" spans="1:13" ht="55.2">
      <c r="A3431" t="s">
        <v>164</v>
      </c>
      <c r="B3431" t="s">
        <v>247</v>
      </c>
      <c r="C3431" s="14" t="s">
        <v>249</v>
      </c>
      <c r="D3431" t="s">
        <v>465</v>
      </c>
      <c r="E3431" t="s">
        <v>483</v>
      </c>
      <c r="F3431" s="20">
        <v>2032</v>
      </c>
      <c r="G3431" s="20">
        <v>59</v>
      </c>
      <c r="H3431" s="11">
        <v>18595.174370739402</v>
      </c>
      <c r="I3431" s="10">
        <v>3380178.7443129402</v>
      </c>
      <c r="J3431" s="33">
        <f t="shared" si="212"/>
        <v>5.5012399572138843E-3</v>
      </c>
      <c r="K3431" s="33">
        <f t="shared" si="213"/>
        <v>5.4861358464856069E-3</v>
      </c>
      <c r="L3431" s="33">
        <f t="shared" si="214"/>
        <v>0.95105442574209054</v>
      </c>
      <c r="M3431" s="33">
        <f t="shared" si="215"/>
        <v>0.94583681196506808</v>
      </c>
    </row>
    <row r="3432" spans="1:13" ht="55.2">
      <c r="A3432" t="s">
        <v>164</v>
      </c>
      <c r="B3432" t="s">
        <v>247</v>
      </c>
      <c r="C3432" s="14" t="s">
        <v>249</v>
      </c>
      <c r="D3432" t="s">
        <v>465</v>
      </c>
      <c r="E3432" t="s">
        <v>483</v>
      </c>
      <c r="F3432" s="20">
        <v>2032</v>
      </c>
      <c r="G3432" s="20">
        <v>60</v>
      </c>
      <c r="H3432" s="11">
        <v>19361.2923239308</v>
      </c>
      <c r="I3432" s="10">
        <v>3167345.47409984</v>
      </c>
      <c r="J3432" s="33">
        <f t="shared" si="212"/>
        <v>6.1127819753963785E-3</v>
      </c>
      <c r="K3432" s="33">
        <f t="shared" si="213"/>
        <v>6.0941369340259399E-3</v>
      </c>
      <c r="L3432" s="33">
        <f t="shared" si="214"/>
        <v>0.94583681196506808</v>
      </c>
      <c r="M3432" s="33">
        <f t="shared" si="215"/>
        <v>0.94007275291571046</v>
      </c>
    </row>
    <row r="3433" spans="1:13" ht="55.2">
      <c r="A3433" t="s">
        <v>164</v>
      </c>
      <c r="B3433" t="s">
        <v>247</v>
      </c>
      <c r="C3433" s="14" t="s">
        <v>249</v>
      </c>
      <c r="D3433" t="s">
        <v>465</v>
      </c>
      <c r="E3433" t="s">
        <v>483</v>
      </c>
      <c r="F3433" s="20">
        <v>2032</v>
      </c>
      <c r="G3433" s="20">
        <v>61</v>
      </c>
      <c r="H3433" s="11">
        <v>20533.271634996701</v>
      </c>
      <c r="I3433" s="10">
        <v>3070891.4972613999</v>
      </c>
      <c r="J3433" s="33">
        <f t="shared" si="212"/>
        <v>6.6864204265465361E-3</v>
      </c>
      <c r="K3433" s="33">
        <f t="shared" si="213"/>
        <v>6.6641160573036595E-3</v>
      </c>
      <c r="L3433" s="33">
        <f t="shared" si="214"/>
        <v>0.94007275291571046</v>
      </c>
      <c r="M3433" s="33">
        <f t="shared" si="215"/>
        <v>0.93380799898797118</v>
      </c>
    </row>
    <row r="3434" spans="1:13" ht="55.2">
      <c r="A3434" t="s">
        <v>164</v>
      </c>
      <c r="B3434" t="s">
        <v>247</v>
      </c>
      <c r="C3434" s="14" t="s">
        <v>249</v>
      </c>
      <c r="D3434" t="s">
        <v>465</v>
      </c>
      <c r="E3434" t="s">
        <v>483</v>
      </c>
      <c r="F3434" s="20">
        <v>2032</v>
      </c>
      <c r="G3434" s="20">
        <v>62</v>
      </c>
      <c r="H3434" s="11">
        <v>21803.695093861199</v>
      </c>
      <c r="I3434" s="10">
        <v>2978645.11119072</v>
      </c>
      <c r="J3434" s="33">
        <f t="shared" si="212"/>
        <v>7.3200043240952339E-3</v>
      </c>
      <c r="K3434" s="33">
        <f t="shared" si="213"/>
        <v>7.2932783436332471E-3</v>
      </c>
      <c r="L3434" s="33">
        <f t="shared" si="214"/>
        <v>0.93380799898797118</v>
      </c>
      <c r="M3434" s="33">
        <f t="shared" si="215"/>
        <v>0.92699747733184068</v>
      </c>
    </row>
    <row r="3435" spans="1:13" ht="55.2">
      <c r="A3435" t="s">
        <v>164</v>
      </c>
      <c r="B3435" t="s">
        <v>247</v>
      </c>
      <c r="C3435" s="14" t="s">
        <v>249</v>
      </c>
      <c r="D3435" t="s">
        <v>465</v>
      </c>
      <c r="E3435" t="s">
        <v>483</v>
      </c>
      <c r="F3435" s="20">
        <v>2032</v>
      </c>
      <c r="G3435" s="20">
        <v>63</v>
      </c>
      <c r="H3435" s="11">
        <v>23064.601341299898</v>
      </c>
      <c r="I3435" s="10">
        <v>2877138.43488752</v>
      </c>
      <c r="J3435" s="33">
        <f t="shared" si="212"/>
        <v>8.0165073260375086E-3</v>
      </c>
      <c r="K3435" s="33">
        <f t="shared" si="213"/>
        <v>7.9844608220376312E-3</v>
      </c>
      <c r="L3435" s="33">
        <f t="shared" si="214"/>
        <v>0.92699747733184068</v>
      </c>
      <c r="M3435" s="33">
        <f t="shared" si="215"/>
        <v>0.91959590229195687</v>
      </c>
    </row>
    <row r="3436" spans="1:13" ht="55.2">
      <c r="A3436" t="s">
        <v>164</v>
      </c>
      <c r="B3436" t="s">
        <v>247</v>
      </c>
      <c r="C3436" s="14" t="s">
        <v>249</v>
      </c>
      <c r="D3436" t="s">
        <v>465</v>
      </c>
      <c r="E3436" t="s">
        <v>483</v>
      </c>
      <c r="F3436" s="20">
        <v>2032</v>
      </c>
      <c r="G3436" s="20">
        <v>64</v>
      </c>
      <c r="H3436" s="11">
        <v>24209.7069632196</v>
      </c>
      <c r="I3436" s="10">
        <v>2756578.7231552601</v>
      </c>
      <c r="J3436" s="33">
        <f t="shared" si="212"/>
        <v>8.7825197081650794E-3</v>
      </c>
      <c r="K3436" s="33">
        <f t="shared" si="213"/>
        <v>8.7440660376674195E-3</v>
      </c>
      <c r="L3436" s="33">
        <f t="shared" si="214"/>
        <v>0.91959590229195687</v>
      </c>
      <c r="M3436" s="33">
        <f t="shared" si="215"/>
        <v>0.91155489499434761</v>
      </c>
    </row>
    <row r="3437" spans="1:13" ht="55.2">
      <c r="A3437" t="s">
        <v>164</v>
      </c>
      <c r="B3437" t="s">
        <v>247</v>
      </c>
      <c r="C3437" s="14" t="s">
        <v>249</v>
      </c>
      <c r="D3437" t="s">
        <v>465</v>
      </c>
      <c r="E3437" t="s">
        <v>483</v>
      </c>
      <c r="F3437" s="20">
        <v>2032</v>
      </c>
      <c r="G3437" s="20">
        <v>65</v>
      </c>
      <c r="H3437" s="11">
        <v>24325.393591289099</v>
      </c>
      <c r="I3437" s="10">
        <v>2606489.2949015801</v>
      </c>
      <c r="J3437" s="33">
        <f t="shared" si="212"/>
        <v>9.3326274690138777E-3</v>
      </c>
      <c r="K3437" s="33">
        <f t="shared" si="213"/>
        <v>9.2892136612107157E-3</v>
      </c>
      <c r="L3437" s="33">
        <f t="shared" si="214"/>
        <v>0.91155489499434761</v>
      </c>
      <c r="M3437" s="33">
        <f t="shared" si="215"/>
        <v>0.90308726681082263</v>
      </c>
    </row>
    <row r="3438" spans="1:13" ht="55.2">
      <c r="A3438" t="s">
        <v>164</v>
      </c>
      <c r="B3438" t="s">
        <v>247</v>
      </c>
      <c r="C3438" s="14" t="s">
        <v>249</v>
      </c>
      <c r="D3438" t="s">
        <v>465</v>
      </c>
      <c r="E3438" t="s">
        <v>483</v>
      </c>
      <c r="F3438" s="20">
        <v>2032</v>
      </c>
      <c r="G3438" s="20">
        <v>66</v>
      </c>
      <c r="H3438" s="11">
        <v>25483.329361471398</v>
      </c>
      <c r="I3438" s="10">
        <v>2490928.0366351199</v>
      </c>
      <c r="J3438" s="33">
        <f t="shared" si="212"/>
        <v>1.0230455872942702E-2</v>
      </c>
      <c r="K3438" s="33">
        <f t="shared" si="213"/>
        <v>1.0178302760816438E-2</v>
      </c>
      <c r="L3438" s="33">
        <f t="shared" si="214"/>
        <v>0.90308726681082263</v>
      </c>
      <c r="M3438" s="33">
        <f t="shared" si="215"/>
        <v>0.8938953711897839</v>
      </c>
    </row>
    <row r="3439" spans="1:13" ht="55.2">
      <c r="A3439" t="s">
        <v>164</v>
      </c>
      <c r="B3439" t="s">
        <v>247</v>
      </c>
      <c r="C3439" s="14" t="s">
        <v>249</v>
      </c>
      <c r="D3439" t="s">
        <v>465</v>
      </c>
      <c r="E3439" t="s">
        <v>483</v>
      </c>
      <c r="F3439" s="20">
        <v>2032</v>
      </c>
      <c r="G3439" s="20">
        <v>67</v>
      </c>
      <c r="H3439" s="11">
        <v>26427.478312263502</v>
      </c>
      <c r="I3439" s="10">
        <v>2355013.4508310002</v>
      </c>
      <c r="J3439" s="33">
        <f t="shared" si="212"/>
        <v>1.1221795061483911E-2</v>
      </c>
      <c r="K3439" s="33">
        <f t="shared" si="213"/>
        <v>1.1159065584326555E-2</v>
      </c>
      <c r="L3439" s="33">
        <f t="shared" si="214"/>
        <v>0.8938953711897839</v>
      </c>
      <c r="M3439" s="33">
        <f t="shared" si="215"/>
        <v>0.88392033411715121</v>
      </c>
    </row>
    <row r="3440" spans="1:13" ht="55.2">
      <c r="A3440" t="s">
        <v>164</v>
      </c>
      <c r="B3440" t="s">
        <v>247</v>
      </c>
      <c r="C3440" s="14" t="s">
        <v>249</v>
      </c>
      <c r="D3440" t="s">
        <v>465</v>
      </c>
      <c r="E3440" t="s">
        <v>483</v>
      </c>
      <c r="F3440" s="20">
        <v>2032</v>
      </c>
      <c r="G3440" s="20">
        <v>68</v>
      </c>
      <c r="H3440" s="11">
        <v>27340.274705487001</v>
      </c>
      <c r="I3440" s="10">
        <v>2219464.93896724</v>
      </c>
      <c r="J3440" s="33">
        <f t="shared" si="212"/>
        <v>1.2318408020542536E-2</v>
      </c>
      <c r="K3440" s="33">
        <f t="shared" si="213"/>
        <v>1.2242847014464542E-2</v>
      </c>
      <c r="L3440" s="33">
        <f t="shared" si="214"/>
        <v>0.88392033411715121</v>
      </c>
      <c r="M3440" s="33">
        <f t="shared" si="215"/>
        <v>0.87309863269358057</v>
      </c>
    </row>
    <row r="3441" spans="1:13" ht="55.2">
      <c r="A3441" t="s">
        <v>164</v>
      </c>
      <c r="B3441" t="s">
        <v>247</v>
      </c>
      <c r="C3441" s="14" t="s">
        <v>249</v>
      </c>
      <c r="D3441" t="s">
        <v>465</v>
      </c>
      <c r="E3441" t="s">
        <v>483</v>
      </c>
      <c r="F3441" s="20">
        <v>2032</v>
      </c>
      <c r="G3441" s="20">
        <v>69</v>
      </c>
      <c r="H3441" s="11">
        <v>28265.892437709001</v>
      </c>
      <c r="I3441" s="10">
        <v>2088634.0312183599</v>
      </c>
      <c r="J3441" s="33">
        <f t="shared" si="212"/>
        <v>1.3533195387619294E-2</v>
      </c>
      <c r="K3441" s="33">
        <f t="shared" si="213"/>
        <v>1.344203339994432E-2</v>
      </c>
      <c r="L3441" s="33">
        <f t="shared" si="214"/>
        <v>0.87309863269358057</v>
      </c>
      <c r="M3441" s="33">
        <f t="shared" si="215"/>
        <v>0.86136241171146777</v>
      </c>
    </row>
    <row r="3442" spans="1:13" ht="55.2">
      <c r="A3442" t="s">
        <v>164</v>
      </c>
      <c r="B3442" t="s">
        <v>247</v>
      </c>
      <c r="C3442" s="14" t="s">
        <v>249</v>
      </c>
      <c r="D3442" t="s">
        <v>465</v>
      </c>
      <c r="E3442" t="s">
        <v>483</v>
      </c>
      <c r="F3442" s="20">
        <v>2033</v>
      </c>
      <c r="G3442" s="20">
        <v>30</v>
      </c>
      <c r="H3442" s="11">
        <v>767.90044983263203</v>
      </c>
      <c r="I3442" s="10">
        <v>4369790.3200793499</v>
      </c>
      <c r="J3442" s="33">
        <f t="shared" si="212"/>
        <v>1.7572935852416092E-4</v>
      </c>
      <c r="K3442" s="33">
        <f t="shared" si="213"/>
        <v>1.7571391902482247E-4</v>
      </c>
      <c r="L3442" s="33">
        <f t="shared" si="214"/>
        <v>1</v>
      </c>
      <c r="M3442" s="33">
        <f t="shared" si="215"/>
        <v>0.99982428608097518</v>
      </c>
    </row>
    <row r="3443" spans="1:13" ht="55.2">
      <c r="A3443" t="s">
        <v>164</v>
      </c>
      <c r="B3443" t="s">
        <v>247</v>
      </c>
      <c r="C3443" s="14" t="s">
        <v>249</v>
      </c>
      <c r="D3443" t="s">
        <v>465</v>
      </c>
      <c r="E3443" t="s">
        <v>483</v>
      </c>
      <c r="F3443" s="20">
        <v>2033</v>
      </c>
      <c r="G3443" s="20">
        <v>31</v>
      </c>
      <c r="H3443" s="11">
        <v>1082.02118737572</v>
      </c>
      <c r="I3443" s="10">
        <v>4349053.5516867796</v>
      </c>
      <c r="J3443" s="33">
        <f t="shared" si="212"/>
        <v>2.4879463416955589E-4</v>
      </c>
      <c r="K3443" s="33">
        <f t="shared" si="213"/>
        <v>2.4876368735105014E-4</v>
      </c>
      <c r="L3443" s="33">
        <f t="shared" si="214"/>
        <v>0.99982428608097518</v>
      </c>
      <c r="M3443" s="33">
        <f t="shared" si="215"/>
        <v>0.99957556610486653</v>
      </c>
    </row>
    <row r="3444" spans="1:13" ht="55.2">
      <c r="A3444" t="s">
        <v>164</v>
      </c>
      <c r="B3444" t="s">
        <v>247</v>
      </c>
      <c r="C3444" s="14" t="s">
        <v>249</v>
      </c>
      <c r="D3444" t="s">
        <v>465</v>
      </c>
      <c r="E3444" t="s">
        <v>483</v>
      </c>
      <c r="F3444" s="20">
        <v>2033</v>
      </c>
      <c r="G3444" s="20">
        <v>32</v>
      </c>
      <c r="H3444" s="11">
        <v>1132.28021611804</v>
      </c>
      <c r="I3444" s="10">
        <v>4329521.4101194404</v>
      </c>
      <c r="J3444" s="33">
        <f t="shared" si="212"/>
        <v>2.6152549181799825E-4</v>
      </c>
      <c r="K3444" s="33">
        <f t="shared" si="213"/>
        <v>2.6149129700758778E-4</v>
      </c>
      <c r="L3444" s="33">
        <f t="shared" si="214"/>
        <v>0.99957556610486653</v>
      </c>
      <c r="M3444" s="33">
        <f t="shared" si="215"/>
        <v>0.99931418579362863</v>
      </c>
    </row>
    <row r="3445" spans="1:13" ht="55.2">
      <c r="A3445" t="s">
        <v>164</v>
      </c>
      <c r="B3445" t="s">
        <v>247</v>
      </c>
      <c r="C3445" s="14" t="s">
        <v>249</v>
      </c>
      <c r="D3445" t="s">
        <v>465</v>
      </c>
      <c r="E3445" t="s">
        <v>483</v>
      </c>
      <c r="F3445" s="20">
        <v>2033</v>
      </c>
      <c r="G3445" s="20">
        <v>33</v>
      </c>
      <c r="H3445" s="11">
        <v>1193.1174336347101</v>
      </c>
      <c r="I3445" s="10">
        <v>4309755.7737338496</v>
      </c>
      <c r="J3445" s="33">
        <f t="shared" si="212"/>
        <v>2.7684107784163998E-4</v>
      </c>
      <c r="K3445" s="33">
        <f t="shared" si="213"/>
        <v>2.7680276088648537E-4</v>
      </c>
      <c r="L3445" s="33">
        <f t="shared" si="214"/>
        <v>0.99931418579362863</v>
      </c>
      <c r="M3445" s="33">
        <f t="shared" si="215"/>
        <v>0.99903757286800787</v>
      </c>
    </row>
    <row r="3446" spans="1:13" ht="55.2">
      <c r="A3446" t="s">
        <v>164</v>
      </c>
      <c r="B3446" t="s">
        <v>247</v>
      </c>
      <c r="C3446" s="14" t="s">
        <v>249</v>
      </c>
      <c r="D3446" t="s">
        <v>465</v>
      </c>
      <c r="E3446" t="s">
        <v>483</v>
      </c>
      <c r="F3446" s="20">
        <v>2033</v>
      </c>
      <c r="G3446" s="20">
        <v>34</v>
      </c>
      <c r="H3446" s="11">
        <v>1276.0507099414499</v>
      </c>
      <c r="I3446" s="10">
        <v>4329731.5610078499</v>
      </c>
      <c r="J3446" s="33">
        <f t="shared" si="212"/>
        <v>2.9471820411065347E-4</v>
      </c>
      <c r="K3446" s="33">
        <f t="shared" si="213"/>
        <v>2.9467477896694128E-4</v>
      </c>
      <c r="L3446" s="33">
        <f t="shared" si="214"/>
        <v>0.99903757286800787</v>
      </c>
      <c r="M3446" s="33">
        <f t="shared" si="215"/>
        <v>0.99874318169204335</v>
      </c>
    </row>
    <row r="3447" spans="1:13" ht="55.2">
      <c r="A3447" t="s">
        <v>164</v>
      </c>
      <c r="B3447" t="s">
        <v>247</v>
      </c>
      <c r="C3447" s="14" t="s">
        <v>249</v>
      </c>
      <c r="D3447" t="s">
        <v>465</v>
      </c>
      <c r="E3447" t="s">
        <v>483</v>
      </c>
      <c r="F3447" s="20">
        <v>2033</v>
      </c>
      <c r="G3447" s="20">
        <v>35</v>
      </c>
      <c r="H3447" s="11">
        <v>1756.1345003830399</v>
      </c>
      <c r="I3447" s="10">
        <v>4388879.42408677</v>
      </c>
      <c r="J3447" s="33">
        <f t="shared" si="212"/>
        <v>4.0013277438088953E-4</v>
      </c>
      <c r="K3447" s="33">
        <f t="shared" si="213"/>
        <v>4.000527319385494E-4</v>
      </c>
      <c r="L3447" s="33">
        <f t="shared" si="214"/>
        <v>0.99874318169204335</v>
      </c>
      <c r="M3447" s="33">
        <f t="shared" si="215"/>
        <v>0.99834363175370244</v>
      </c>
    </row>
    <row r="3448" spans="1:13" ht="55.2">
      <c r="A3448" t="s">
        <v>164</v>
      </c>
      <c r="B3448" t="s">
        <v>247</v>
      </c>
      <c r="C3448" s="14" t="s">
        <v>249</v>
      </c>
      <c r="D3448" t="s">
        <v>465</v>
      </c>
      <c r="E3448" t="s">
        <v>483</v>
      </c>
      <c r="F3448" s="20">
        <v>2033</v>
      </c>
      <c r="G3448" s="20">
        <v>36</v>
      </c>
      <c r="H3448" s="11">
        <v>2212.00748304939</v>
      </c>
      <c r="I3448" s="10">
        <v>4526994.32359559</v>
      </c>
      <c r="J3448" s="33">
        <f t="shared" si="212"/>
        <v>4.8862607834959486E-4</v>
      </c>
      <c r="K3448" s="33">
        <f t="shared" si="213"/>
        <v>4.8850672006872653E-4</v>
      </c>
      <c r="L3448" s="33">
        <f t="shared" si="214"/>
        <v>0.99834363175370244</v>
      </c>
      <c r="M3448" s="33">
        <f t="shared" si="215"/>
        <v>0.99785593418065299</v>
      </c>
    </row>
    <row r="3449" spans="1:13" ht="55.2">
      <c r="A3449" t="s">
        <v>164</v>
      </c>
      <c r="B3449" t="s">
        <v>247</v>
      </c>
      <c r="C3449" s="14" t="s">
        <v>249</v>
      </c>
      <c r="D3449" t="s">
        <v>465</v>
      </c>
      <c r="E3449" t="s">
        <v>483</v>
      </c>
      <c r="F3449" s="20">
        <v>2033</v>
      </c>
      <c r="G3449" s="20">
        <v>37</v>
      </c>
      <c r="H3449" s="11">
        <v>2348.9689960619899</v>
      </c>
      <c r="I3449" s="10">
        <v>4483088.2305954201</v>
      </c>
      <c r="J3449" s="33">
        <f t="shared" si="212"/>
        <v>5.2396224995777344E-4</v>
      </c>
      <c r="K3449" s="33">
        <f t="shared" si="213"/>
        <v>5.238250057093552E-4</v>
      </c>
      <c r="L3449" s="33">
        <f t="shared" si="214"/>
        <v>0.99785593418065299</v>
      </c>
      <c r="M3449" s="33">
        <f t="shared" si="215"/>
        <v>0.99733323229023374</v>
      </c>
    </row>
    <row r="3450" spans="1:13" ht="55.2">
      <c r="A3450" t="s">
        <v>164</v>
      </c>
      <c r="B3450" t="s">
        <v>247</v>
      </c>
      <c r="C3450" s="14" t="s">
        <v>249</v>
      </c>
      <c r="D3450" t="s">
        <v>465</v>
      </c>
      <c r="E3450" t="s">
        <v>483</v>
      </c>
      <c r="F3450" s="20">
        <v>2033</v>
      </c>
      <c r="G3450" s="20">
        <v>38</v>
      </c>
      <c r="H3450" s="11">
        <v>2482.79667813884</v>
      </c>
      <c r="I3450" s="10">
        <v>4408974.9237021897</v>
      </c>
      <c r="J3450" s="33">
        <f t="shared" si="212"/>
        <v>5.6312333844122904E-4</v>
      </c>
      <c r="K3450" s="33">
        <f t="shared" si="213"/>
        <v>5.6296481425166522E-4</v>
      </c>
      <c r="L3450" s="33">
        <f t="shared" si="214"/>
        <v>0.99733323229023374</v>
      </c>
      <c r="M3450" s="33">
        <f t="shared" si="215"/>
        <v>0.9967717687723705</v>
      </c>
    </row>
    <row r="3451" spans="1:13" ht="55.2">
      <c r="A3451" t="s">
        <v>164</v>
      </c>
      <c r="B3451" t="s">
        <v>247</v>
      </c>
      <c r="C3451" s="14" t="s">
        <v>249</v>
      </c>
      <c r="D3451" t="s">
        <v>465</v>
      </c>
      <c r="E3451" t="s">
        <v>483</v>
      </c>
      <c r="F3451" s="20">
        <v>2033</v>
      </c>
      <c r="G3451" s="20">
        <v>39</v>
      </c>
      <c r="H3451" s="11">
        <v>2637.69089955041</v>
      </c>
      <c r="I3451" s="10">
        <v>4350389.1563054798</v>
      </c>
      <c r="J3451" s="33">
        <f t="shared" si="212"/>
        <v>6.063114826698493E-4</v>
      </c>
      <c r="K3451" s="33">
        <f t="shared" si="213"/>
        <v>6.0612771300527779E-4</v>
      </c>
      <c r="L3451" s="33">
        <f t="shared" si="214"/>
        <v>0.9967717687723705</v>
      </c>
      <c r="M3451" s="33">
        <f t="shared" si="215"/>
        <v>0.99616759777977626</v>
      </c>
    </row>
    <row r="3452" spans="1:13" ht="55.2">
      <c r="A3452" t="s">
        <v>164</v>
      </c>
      <c r="B3452" t="s">
        <v>247</v>
      </c>
      <c r="C3452" s="14" t="s">
        <v>249</v>
      </c>
      <c r="D3452" t="s">
        <v>465</v>
      </c>
      <c r="E3452" t="s">
        <v>483</v>
      </c>
      <c r="F3452" s="20">
        <v>2033</v>
      </c>
      <c r="G3452" s="20">
        <v>40</v>
      </c>
      <c r="H3452" s="11">
        <v>3497.5770875194298</v>
      </c>
      <c r="I3452" s="10">
        <v>4295226.7562889103</v>
      </c>
      <c r="J3452" s="33">
        <f t="shared" si="212"/>
        <v>8.1429393277046623E-4</v>
      </c>
      <c r="K3452" s="33">
        <f t="shared" si="213"/>
        <v>8.1396248543730287E-4</v>
      </c>
      <c r="L3452" s="33">
        <f t="shared" si="214"/>
        <v>0.99616759777977626</v>
      </c>
      <c r="M3452" s="33">
        <f t="shared" si="215"/>
        <v>0.99535675472597529</v>
      </c>
    </row>
    <row r="3453" spans="1:13" ht="55.2">
      <c r="A3453" t="s">
        <v>164</v>
      </c>
      <c r="B3453" t="s">
        <v>247</v>
      </c>
      <c r="C3453" s="14" t="s">
        <v>249</v>
      </c>
      <c r="D3453" t="s">
        <v>465</v>
      </c>
      <c r="E3453" t="s">
        <v>483</v>
      </c>
      <c r="F3453" s="20">
        <v>2033</v>
      </c>
      <c r="G3453" s="20">
        <v>41</v>
      </c>
      <c r="H3453" s="11">
        <v>3807.9100997721498</v>
      </c>
      <c r="I3453" s="10">
        <v>4329916.78019711</v>
      </c>
      <c r="J3453" s="33">
        <f t="shared" si="212"/>
        <v>8.794418676099366E-4</v>
      </c>
      <c r="K3453" s="33">
        <f t="shared" si="213"/>
        <v>8.790552719484257E-4</v>
      </c>
      <c r="L3453" s="33">
        <f t="shared" si="214"/>
        <v>0.99535675472597529</v>
      </c>
      <c r="M3453" s="33">
        <f t="shared" si="215"/>
        <v>0.99448178112326391</v>
      </c>
    </row>
    <row r="3454" spans="1:13" ht="55.2">
      <c r="A3454" t="s">
        <v>164</v>
      </c>
      <c r="B3454" t="s">
        <v>247</v>
      </c>
      <c r="C3454" s="14" t="s">
        <v>249</v>
      </c>
      <c r="D3454" t="s">
        <v>465</v>
      </c>
      <c r="E3454" t="s">
        <v>483</v>
      </c>
      <c r="F3454" s="20">
        <v>2033</v>
      </c>
      <c r="G3454" s="20">
        <v>42</v>
      </c>
      <c r="H3454" s="11">
        <v>4143.8142524146697</v>
      </c>
      <c r="I3454" s="10">
        <v>4345493.6612680703</v>
      </c>
      <c r="J3454" s="33">
        <f t="shared" si="212"/>
        <v>9.5358883832900399E-4</v>
      </c>
      <c r="K3454" s="33">
        <f t="shared" si="213"/>
        <v>9.5313431697963136E-4</v>
      </c>
      <c r="L3454" s="33">
        <f t="shared" si="214"/>
        <v>0.99448178112326391</v>
      </c>
      <c r="M3454" s="33">
        <f t="shared" si="215"/>
        <v>0.99353390641006434</v>
      </c>
    </row>
    <row r="3455" spans="1:13" ht="55.2">
      <c r="A3455" t="s">
        <v>164</v>
      </c>
      <c r="B3455" t="s">
        <v>247</v>
      </c>
      <c r="C3455" s="14" t="s">
        <v>249</v>
      </c>
      <c r="D3455" t="s">
        <v>465</v>
      </c>
      <c r="E3455" t="s">
        <v>483</v>
      </c>
      <c r="F3455" s="20">
        <v>2033</v>
      </c>
      <c r="G3455" s="20">
        <v>43</v>
      </c>
      <c r="H3455" s="11">
        <v>6277.8203775950697</v>
      </c>
      <c r="I3455" s="10">
        <v>6397141.65292075</v>
      </c>
      <c r="J3455" s="33">
        <f t="shared" si="212"/>
        <v>9.8134772031017916E-4</v>
      </c>
      <c r="K3455" s="33">
        <f t="shared" si="213"/>
        <v>9.8086635611083217E-4</v>
      </c>
      <c r="L3455" s="33">
        <f t="shared" si="214"/>
        <v>0.99353390641006434</v>
      </c>
      <c r="M3455" s="33">
        <f t="shared" si="215"/>
        <v>0.99255938242761133</v>
      </c>
    </row>
    <row r="3456" spans="1:13" ht="55.2">
      <c r="A3456" t="s">
        <v>164</v>
      </c>
      <c r="B3456" t="s">
        <v>247</v>
      </c>
      <c r="C3456" s="14" t="s">
        <v>249</v>
      </c>
      <c r="D3456" t="s">
        <v>465</v>
      </c>
      <c r="E3456" t="s">
        <v>483</v>
      </c>
      <c r="F3456" s="20">
        <v>2033</v>
      </c>
      <c r="G3456" s="20">
        <v>44</v>
      </c>
      <c r="H3456" s="11">
        <v>4864.2770585690396</v>
      </c>
      <c r="I3456" s="10">
        <v>4298965.15183027</v>
      </c>
      <c r="J3456" s="33">
        <f t="shared" si="212"/>
        <v>1.1314995322765271E-3</v>
      </c>
      <c r="K3456" s="33">
        <f t="shared" si="213"/>
        <v>1.1308596280539263E-3</v>
      </c>
      <c r="L3456" s="33">
        <f t="shared" si="214"/>
        <v>0.99255938242761133</v>
      </c>
      <c r="M3456" s="33">
        <f t="shared" si="215"/>
        <v>0.99143693709357783</v>
      </c>
    </row>
    <row r="3457" spans="1:13" ht="55.2">
      <c r="A3457" t="s">
        <v>164</v>
      </c>
      <c r="B3457" t="s">
        <v>247</v>
      </c>
      <c r="C3457" s="14" t="s">
        <v>249</v>
      </c>
      <c r="D3457" t="s">
        <v>465</v>
      </c>
      <c r="E3457" t="s">
        <v>483</v>
      </c>
      <c r="F3457" s="20">
        <v>2033</v>
      </c>
      <c r="G3457" s="20">
        <v>45</v>
      </c>
      <c r="H3457" s="11">
        <v>6252.5776597825597</v>
      </c>
      <c r="I3457" s="10">
        <v>4279195.4365076004</v>
      </c>
      <c r="J3457" s="33">
        <f t="shared" si="212"/>
        <v>1.4611573022440651E-3</v>
      </c>
      <c r="K3457" s="33">
        <f t="shared" si="213"/>
        <v>1.4600903316469571E-3</v>
      </c>
      <c r="L3457" s="33">
        <f t="shared" si="214"/>
        <v>0.99143693709357783</v>
      </c>
      <c r="M3457" s="33">
        <f t="shared" si="215"/>
        <v>0.98998934960728979</v>
      </c>
    </row>
    <row r="3458" spans="1:13" ht="55.2">
      <c r="A3458" t="s">
        <v>164</v>
      </c>
      <c r="B3458" t="s">
        <v>247</v>
      </c>
      <c r="C3458" s="14" t="s">
        <v>249</v>
      </c>
      <c r="D3458" t="s">
        <v>465</v>
      </c>
      <c r="E3458" t="s">
        <v>483</v>
      </c>
      <c r="F3458" s="20">
        <v>2033</v>
      </c>
      <c r="G3458" s="20">
        <v>46</v>
      </c>
      <c r="H3458" s="11">
        <v>6629.3553279108501</v>
      </c>
      <c r="I3458" s="10">
        <v>4143630.01515764</v>
      </c>
      <c r="J3458" s="33">
        <f t="shared" ref="J3458:J3521" si="216">IF(I3458&gt;0,H3458/I3458,0)</f>
        <v>1.5998907488507135E-3</v>
      </c>
      <c r="K3458" s="33">
        <f t="shared" ref="K3458:K3521" si="217">1-EXP(-J3458)</f>
        <v>1.5986116059004685E-3</v>
      </c>
      <c r="L3458" s="33">
        <f t="shared" ref="L3458:L3521" si="218">IF(G3458=30,1,M3457)</f>
        <v>0.98998934960728979</v>
      </c>
      <c r="M3458" s="33">
        <f t="shared" ref="M3458:M3521" si="219">L3458*(1-K3458)</f>
        <v>0.98840674114328975</v>
      </c>
    </row>
    <row r="3459" spans="1:13" ht="55.2">
      <c r="A3459" t="s">
        <v>164</v>
      </c>
      <c r="B3459" t="s">
        <v>247</v>
      </c>
      <c r="C3459" s="14" t="s">
        <v>249</v>
      </c>
      <c r="D3459" t="s">
        <v>465</v>
      </c>
      <c r="E3459" t="s">
        <v>483</v>
      </c>
      <c r="F3459" s="20">
        <v>2033</v>
      </c>
      <c r="G3459" s="20">
        <v>47</v>
      </c>
      <c r="H3459" s="11">
        <v>7197.70432714658</v>
      </c>
      <c r="I3459" s="10">
        <v>4105375.9924656898</v>
      </c>
      <c r="J3459" s="33">
        <f t="shared" si="216"/>
        <v>1.7532387631135429E-3</v>
      </c>
      <c r="K3459" s="33">
        <f t="shared" si="217"/>
        <v>1.7517027378374239E-3</v>
      </c>
      <c r="L3459" s="33">
        <f t="shared" si="218"/>
        <v>0.98840674114328975</v>
      </c>
      <c r="M3459" s="33">
        <f t="shared" si="219"/>
        <v>0.98667534634873211</v>
      </c>
    </row>
    <row r="3460" spans="1:13" ht="55.2">
      <c r="A3460" t="s">
        <v>164</v>
      </c>
      <c r="B3460" t="s">
        <v>247</v>
      </c>
      <c r="C3460" s="14" t="s">
        <v>249</v>
      </c>
      <c r="D3460" t="s">
        <v>465</v>
      </c>
      <c r="E3460" t="s">
        <v>483</v>
      </c>
      <c r="F3460" s="20">
        <v>2033</v>
      </c>
      <c r="G3460" s="20">
        <v>48</v>
      </c>
      <c r="H3460" s="11">
        <v>7993.0408630482298</v>
      </c>
      <c r="I3460" s="10">
        <v>4159124.7307808599</v>
      </c>
      <c r="J3460" s="33">
        <f t="shared" si="216"/>
        <v>1.9218084045167759E-3</v>
      </c>
      <c r="K3460" s="33">
        <f t="shared" si="217"/>
        <v>1.9199629131612106E-3</v>
      </c>
      <c r="L3460" s="33">
        <f t="shared" si="218"/>
        <v>0.98667534634873211</v>
      </c>
      <c r="M3460" s="33">
        <f t="shared" si="219"/>
        <v>0.9847809662764121</v>
      </c>
    </row>
    <row r="3461" spans="1:13" ht="55.2">
      <c r="A3461" t="s">
        <v>164</v>
      </c>
      <c r="B3461" t="s">
        <v>247</v>
      </c>
      <c r="C3461" s="14" t="s">
        <v>249</v>
      </c>
      <c r="D3461" t="s">
        <v>465</v>
      </c>
      <c r="E3461" t="s">
        <v>483</v>
      </c>
      <c r="F3461" s="20">
        <v>2033</v>
      </c>
      <c r="G3461" s="20">
        <v>49</v>
      </c>
      <c r="H3461" s="11">
        <v>8921.1653154326796</v>
      </c>
      <c r="I3461" s="10">
        <v>4236957.1521022096</v>
      </c>
      <c r="J3461" s="33">
        <f t="shared" si="216"/>
        <v>2.1055594841232587E-3</v>
      </c>
      <c r="K3461" s="33">
        <f t="shared" si="217"/>
        <v>2.1033443487251668E-3</v>
      </c>
      <c r="L3461" s="33">
        <f t="shared" si="218"/>
        <v>0.9847809662764121</v>
      </c>
      <c r="M3461" s="33">
        <f t="shared" si="219"/>
        <v>0.98270963279626244</v>
      </c>
    </row>
    <row r="3462" spans="1:13" ht="55.2">
      <c r="A3462" t="s">
        <v>164</v>
      </c>
      <c r="B3462" t="s">
        <v>247</v>
      </c>
      <c r="C3462" s="14" t="s">
        <v>249</v>
      </c>
      <c r="D3462" t="s">
        <v>465</v>
      </c>
      <c r="E3462" t="s">
        <v>483</v>
      </c>
      <c r="F3462" s="20">
        <v>2033</v>
      </c>
      <c r="G3462" s="20">
        <v>50</v>
      </c>
      <c r="H3462" s="11">
        <v>10278.2576658619</v>
      </c>
      <c r="I3462" s="10">
        <v>4206778.0144990301</v>
      </c>
      <c r="J3462" s="33">
        <f t="shared" si="216"/>
        <v>2.4432612394656864E-3</v>
      </c>
      <c r="K3462" s="33">
        <f t="shared" si="217"/>
        <v>2.44027890609122E-3</v>
      </c>
      <c r="L3462" s="33">
        <f t="shared" si="218"/>
        <v>0.98270963279626244</v>
      </c>
      <c r="M3462" s="33">
        <f t="shared" si="219"/>
        <v>0.98031154720853708</v>
      </c>
    </row>
    <row r="3463" spans="1:13" ht="55.2">
      <c r="A3463" t="s">
        <v>164</v>
      </c>
      <c r="B3463" t="s">
        <v>247</v>
      </c>
      <c r="C3463" s="14" t="s">
        <v>249</v>
      </c>
      <c r="D3463" t="s">
        <v>465</v>
      </c>
      <c r="E3463" t="s">
        <v>483</v>
      </c>
      <c r="F3463" s="20">
        <v>2033</v>
      </c>
      <c r="G3463" s="20">
        <v>51</v>
      </c>
      <c r="H3463" s="11">
        <v>10862.453459074801</v>
      </c>
      <c r="I3463" s="10">
        <v>4064737.4310004502</v>
      </c>
      <c r="J3463" s="33">
        <f t="shared" si="216"/>
        <v>2.6723628877551469E-3</v>
      </c>
      <c r="K3463" s="33">
        <f t="shared" si="217"/>
        <v>2.66879530471964E-3</v>
      </c>
      <c r="L3463" s="33">
        <f t="shared" si="218"/>
        <v>0.98031154720853708</v>
      </c>
      <c r="M3463" s="33">
        <f t="shared" si="219"/>
        <v>0.97769529635418451</v>
      </c>
    </row>
    <row r="3464" spans="1:13" ht="55.2">
      <c r="A3464" t="s">
        <v>164</v>
      </c>
      <c r="B3464" t="s">
        <v>247</v>
      </c>
      <c r="C3464" s="14" t="s">
        <v>249</v>
      </c>
      <c r="D3464" t="s">
        <v>465</v>
      </c>
      <c r="E3464" t="s">
        <v>483</v>
      </c>
      <c r="F3464" s="20">
        <v>2033</v>
      </c>
      <c r="G3464" s="20">
        <v>52</v>
      </c>
      <c r="H3464" s="11">
        <v>11635.4674022413</v>
      </c>
      <c r="I3464" s="10">
        <v>3984496.6919550798</v>
      </c>
      <c r="J3464" s="33">
        <f t="shared" si="216"/>
        <v>2.9201849823928716E-3</v>
      </c>
      <c r="K3464" s="33">
        <f t="shared" si="217"/>
        <v>2.9159253895023607E-3</v>
      </c>
      <c r="L3464" s="33">
        <f t="shared" si="218"/>
        <v>0.97769529635418451</v>
      </c>
      <c r="M3464" s="33">
        <f t="shared" si="219"/>
        <v>0.97484440981634835</v>
      </c>
    </row>
    <row r="3465" spans="1:13" ht="55.2">
      <c r="A3465" t="s">
        <v>164</v>
      </c>
      <c r="B3465" t="s">
        <v>247</v>
      </c>
      <c r="C3465" s="14" t="s">
        <v>249</v>
      </c>
      <c r="D3465" t="s">
        <v>465</v>
      </c>
      <c r="E3465" t="s">
        <v>483</v>
      </c>
      <c r="F3465" s="20">
        <v>2033</v>
      </c>
      <c r="G3465" s="20">
        <v>53</v>
      </c>
      <c r="H3465" s="11">
        <v>12501.434068660301</v>
      </c>
      <c r="I3465" s="10">
        <v>3919376.0031355</v>
      </c>
      <c r="J3465" s="33">
        <f t="shared" si="216"/>
        <v>3.1896490815525626E-3</v>
      </c>
      <c r="K3465" s="33">
        <f t="shared" si="217"/>
        <v>3.1845675551186448E-3</v>
      </c>
      <c r="L3465" s="33">
        <f t="shared" si="218"/>
        <v>0.97484440981634835</v>
      </c>
      <c r="M3465" s="33">
        <f t="shared" si="219"/>
        <v>0.97173995193755847</v>
      </c>
    </row>
    <row r="3466" spans="1:13" ht="55.2">
      <c r="A3466" t="s">
        <v>164</v>
      </c>
      <c r="B3466" t="s">
        <v>247</v>
      </c>
      <c r="C3466" s="14" t="s">
        <v>249</v>
      </c>
      <c r="D3466" t="s">
        <v>465</v>
      </c>
      <c r="E3466" t="s">
        <v>483</v>
      </c>
      <c r="F3466" s="20">
        <v>2033</v>
      </c>
      <c r="G3466" s="20">
        <v>54</v>
      </c>
      <c r="H3466" s="11">
        <v>13405.244514780299</v>
      </c>
      <c r="I3466" s="10">
        <v>3848473.37387814</v>
      </c>
      <c r="J3466" s="33">
        <f t="shared" si="216"/>
        <v>3.4832628973788943E-3</v>
      </c>
      <c r="K3466" s="33">
        <f t="shared" si="217"/>
        <v>3.4772033748512454E-3</v>
      </c>
      <c r="L3466" s="33">
        <f t="shared" si="218"/>
        <v>0.97173995193755847</v>
      </c>
      <c r="M3466" s="33">
        <f t="shared" si="219"/>
        <v>0.96836101449720335</v>
      </c>
    </row>
    <row r="3467" spans="1:13" ht="55.2">
      <c r="A3467" t="s">
        <v>164</v>
      </c>
      <c r="B3467" t="s">
        <v>247</v>
      </c>
      <c r="C3467" s="14" t="s">
        <v>249</v>
      </c>
      <c r="D3467" t="s">
        <v>465</v>
      </c>
      <c r="E3467" t="s">
        <v>483</v>
      </c>
      <c r="F3467" s="20">
        <v>2033</v>
      </c>
      <c r="G3467" s="20">
        <v>55</v>
      </c>
      <c r="H3467" s="11">
        <v>14360.7463764243</v>
      </c>
      <c r="I3467" s="10">
        <v>3758182.7111963001</v>
      </c>
      <c r="J3467" s="33">
        <f t="shared" si="216"/>
        <v>3.8211943058651891E-3</v>
      </c>
      <c r="K3467" s="33">
        <f t="shared" si="217"/>
        <v>3.8139028332381253E-3</v>
      </c>
      <c r="L3467" s="33">
        <f t="shared" si="218"/>
        <v>0.96836101449720335</v>
      </c>
      <c r="M3467" s="33">
        <f t="shared" si="219"/>
        <v>0.96466777968041517</v>
      </c>
    </row>
    <row r="3468" spans="1:13" ht="55.2">
      <c r="A3468" t="s">
        <v>164</v>
      </c>
      <c r="B3468" t="s">
        <v>247</v>
      </c>
      <c r="C3468" s="14" t="s">
        <v>249</v>
      </c>
      <c r="D3468" t="s">
        <v>465</v>
      </c>
      <c r="E3468" t="s">
        <v>483</v>
      </c>
      <c r="F3468" s="20">
        <v>2033</v>
      </c>
      <c r="G3468" s="20">
        <v>56</v>
      </c>
      <c r="H3468" s="11">
        <v>15378.4927223632</v>
      </c>
      <c r="I3468" s="10">
        <v>3683567.0504197702</v>
      </c>
      <c r="J3468" s="33">
        <f t="shared" si="216"/>
        <v>4.1748914874810564E-3</v>
      </c>
      <c r="K3468" s="33">
        <f t="shared" si="217"/>
        <v>4.1661887432316025E-3</v>
      </c>
      <c r="L3468" s="33">
        <f t="shared" si="218"/>
        <v>0.96466777968041517</v>
      </c>
      <c r="M3468" s="33">
        <f t="shared" si="219"/>
        <v>0.96064879163575245</v>
      </c>
    </row>
    <row r="3469" spans="1:13" ht="55.2">
      <c r="A3469" t="s">
        <v>164</v>
      </c>
      <c r="B3469" t="s">
        <v>247</v>
      </c>
      <c r="C3469" s="14" t="s">
        <v>249</v>
      </c>
      <c r="D3469" t="s">
        <v>465</v>
      </c>
      <c r="E3469" t="s">
        <v>483</v>
      </c>
      <c r="F3469" s="20">
        <v>2033</v>
      </c>
      <c r="G3469" s="20">
        <v>57</v>
      </c>
      <c r="H3469" s="11">
        <v>16405.186707307901</v>
      </c>
      <c r="I3469" s="10">
        <v>3597379.6246955502</v>
      </c>
      <c r="J3469" s="33">
        <f t="shared" si="216"/>
        <v>4.5603156794152043E-3</v>
      </c>
      <c r="K3469" s="33">
        <f t="shared" si="217"/>
        <v>4.5499332282813443E-3</v>
      </c>
      <c r="L3469" s="33">
        <f t="shared" si="218"/>
        <v>0.96064879163575245</v>
      </c>
      <c r="M3469" s="33">
        <f t="shared" si="219"/>
        <v>0.95627790377798061</v>
      </c>
    </row>
    <row r="3470" spans="1:13" ht="55.2">
      <c r="A3470" t="s">
        <v>164</v>
      </c>
      <c r="B3470" t="s">
        <v>247</v>
      </c>
      <c r="C3470" s="14" t="s">
        <v>249</v>
      </c>
      <c r="D3470" t="s">
        <v>465</v>
      </c>
      <c r="E3470" t="s">
        <v>483</v>
      </c>
      <c r="F3470" s="20">
        <v>2033</v>
      </c>
      <c r="G3470" s="20">
        <v>58</v>
      </c>
      <c r="H3470" s="11">
        <v>17494.746591199601</v>
      </c>
      <c r="I3470" s="10">
        <v>3509968.3575268001</v>
      </c>
      <c r="J3470" s="33">
        <f t="shared" si="216"/>
        <v>4.9843032213335329E-3</v>
      </c>
      <c r="K3470" s="33">
        <f t="shared" si="217"/>
        <v>4.971902194080835E-3</v>
      </c>
      <c r="L3470" s="33">
        <f t="shared" si="218"/>
        <v>0.95627790377798061</v>
      </c>
      <c r="M3470" s="33">
        <f t="shared" si="219"/>
        <v>0.95152338357003585</v>
      </c>
    </row>
    <row r="3471" spans="1:13" ht="55.2">
      <c r="A3471" t="s">
        <v>164</v>
      </c>
      <c r="B3471" t="s">
        <v>247</v>
      </c>
      <c r="C3471" s="14" t="s">
        <v>249</v>
      </c>
      <c r="D3471" t="s">
        <v>465</v>
      </c>
      <c r="E3471" t="s">
        <v>483</v>
      </c>
      <c r="F3471" s="20">
        <v>2033</v>
      </c>
      <c r="G3471" s="20">
        <v>59</v>
      </c>
      <c r="H3471" s="11">
        <v>18510.302552742702</v>
      </c>
      <c r="I3471" s="10">
        <v>3395604.0490248599</v>
      </c>
      <c r="J3471" s="33">
        <f t="shared" si="216"/>
        <v>5.4512547062306746E-3</v>
      </c>
      <c r="K3471" s="33">
        <f t="shared" si="217"/>
        <v>5.4364235789499116E-3</v>
      </c>
      <c r="L3471" s="33">
        <f t="shared" si="218"/>
        <v>0.95152338357003585</v>
      </c>
      <c r="M3471" s="33">
        <f t="shared" si="219"/>
        <v>0.94635049941167348</v>
      </c>
    </row>
    <row r="3472" spans="1:13" ht="55.2">
      <c r="A3472" t="s">
        <v>164</v>
      </c>
      <c r="B3472" t="s">
        <v>247</v>
      </c>
      <c r="C3472" s="14" t="s">
        <v>249</v>
      </c>
      <c r="D3472" t="s">
        <v>465</v>
      </c>
      <c r="E3472" t="s">
        <v>483</v>
      </c>
      <c r="F3472" s="20">
        <v>2033</v>
      </c>
      <c r="G3472" s="20">
        <v>60</v>
      </c>
      <c r="H3472" s="11">
        <v>20156.4440343403</v>
      </c>
      <c r="I3472" s="10">
        <v>3338189.96738214</v>
      </c>
      <c r="J3472" s="33">
        <f t="shared" si="216"/>
        <v>6.0381357056642571E-3</v>
      </c>
      <c r="K3472" s="33">
        <f t="shared" si="217"/>
        <v>6.0199427997599253E-3</v>
      </c>
      <c r="L3472" s="33">
        <f t="shared" si="218"/>
        <v>0.94635049941167348</v>
      </c>
      <c r="M3472" s="33">
        <f t="shared" si="219"/>
        <v>0.94065352353669096</v>
      </c>
    </row>
    <row r="3473" spans="1:13" ht="55.2">
      <c r="A3473" t="s">
        <v>164</v>
      </c>
      <c r="B3473" t="s">
        <v>247</v>
      </c>
      <c r="C3473" s="14" t="s">
        <v>249</v>
      </c>
      <c r="D3473" t="s">
        <v>465</v>
      </c>
      <c r="E3473" t="s">
        <v>483</v>
      </c>
      <c r="F3473" s="20">
        <v>2033</v>
      </c>
      <c r="G3473" s="20">
        <v>61</v>
      </c>
      <c r="H3473" s="11">
        <v>20658.9670426595</v>
      </c>
      <c r="I3473" s="10">
        <v>3123756.3343427898</v>
      </c>
      <c r="J3473" s="33">
        <f t="shared" si="216"/>
        <v>6.613501448731263E-3</v>
      </c>
      <c r="K3473" s="33">
        <f t="shared" si="217"/>
        <v>6.591680379083642E-3</v>
      </c>
      <c r="L3473" s="33">
        <f t="shared" si="218"/>
        <v>0.94065352353669096</v>
      </c>
      <c r="M3473" s="33">
        <f t="shared" si="219"/>
        <v>0.93445303616207831</v>
      </c>
    </row>
    <row r="3474" spans="1:13" ht="55.2">
      <c r="A3474" t="s">
        <v>164</v>
      </c>
      <c r="B3474" t="s">
        <v>247</v>
      </c>
      <c r="C3474" s="14" t="s">
        <v>249</v>
      </c>
      <c r="D3474" t="s">
        <v>465</v>
      </c>
      <c r="E3474" t="s">
        <v>483</v>
      </c>
      <c r="F3474" s="20">
        <v>2033</v>
      </c>
      <c r="G3474" s="20">
        <v>62</v>
      </c>
      <c r="H3474" s="11">
        <v>21906.138850026298</v>
      </c>
      <c r="I3474" s="10">
        <v>3025141.1560689099</v>
      </c>
      <c r="J3474" s="33">
        <f t="shared" si="216"/>
        <v>7.2413608885916383E-3</v>
      </c>
      <c r="K3474" s="33">
        <f t="shared" si="217"/>
        <v>7.2152054066729754E-3</v>
      </c>
      <c r="L3474" s="33">
        <f t="shared" si="218"/>
        <v>0.93445303616207831</v>
      </c>
      <c r="M3474" s="33">
        <f t="shared" si="219"/>
        <v>0.92771076556327969</v>
      </c>
    </row>
    <row r="3475" spans="1:13" ht="55.2">
      <c r="A3475" t="s">
        <v>164</v>
      </c>
      <c r="B3475" t="s">
        <v>247</v>
      </c>
      <c r="C3475" s="14" t="s">
        <v>249</v>
      </c>
      <c r="D3475" t="s">
        <v>465</v>
      </c>
      <c r="E3475" t="s">
        <v>483</v>
      </c>
      <c r="F3475" s="20">
        <v>2033</v>
      </c>
      <c r="G3475" s="20">
        <v>63</v>
      </c>
      <c r="H3475" s="11">
        <v>23242.264366664502</v>
      </c>
      <c r="I3475" s="10">
        <v>2930079.3728580899</v>
      </c>
      <c r="J3475" s="33">
        <f t="shared" si="216"/>
        <v>7.9322985520331752E-3</v>
      </c>
      <c r="K3475" s="33">
        <f t="shared" si="217"/>
        <v>7.9009208923420671E-3</v>
      </c>
      <c r="L3475" s="33">
        <f t="shared" si="218"/>
        <v>0.92771076556327969</v>
      </c>
      <c r="M3475" s="33">
        <f t="shared" si="219"/>
        <v>0.92038099619359015</v>
      </c>
    </row>
    <row r="3476" spans="1:13" ht="55.2">
      <c r="A3476" t="s">
        <v>164</v>
      </c>
      <c r="B3476" t="s">
        <v>247</v>
      </c>
      <c r="C3476" s="14" t="s">
        <v>249</v>
      </c>
      <c r="D3476" t="s">
        <v>465</v>
      </c>
      <c r="E3476" t="s">
        <v>483</v>
      </c>
      <c r="F3476" s="20">
        <v>2033</v>
      </c>
      <c r="G3476" s="20">
        <v>64</v>
      </c>
      <c r="H3476" s="11">
        <v>24560.1551540902</v>
      </c>
      <c r="I3476" s="10">
        <v>2825779.4382630298</v>
      </c>
      <c r="J3476" s="33">
        <f t="shared" si="216"/>
        <v>8.691462193237208E-3</v>
      </c>
      <c r="K3476" s="33">
        <f t="shared" si="217"/>
        <v>8.6538006260536982E-3</v>
      </c>
      <c r="L3476" s="33">
        <f t="shared" si="218"/>
        <v>0.92038099619359015</v>
      </c>
      <c r="M3476" s="33">
        <f t="shared" si="219"/>
        <v>0.91241620255252209</v>
      </c>
    </row>
    <row r="3477" spans="1:13" ht="55.2">
      <c r="A3477" t="s">
        <v>164</v>
      </c>
      <c r="B3477" t="s">
        <v>247</v>
      </c>
      <c r="C3477" s="14" t="s">
        <v>249</v>
      </c>
      <c r="D3477" t="s">
        <v>465</v>
      </c>
      <c r="E3477" t="s">
        <v>483</v>
      </c>
      <c r="F3477" s="20">
        <v>2033</v>
      </c>
      <c r="G3477" s="20">
        <v>65</v>
      </c>
      <c r="H3477" s="11">
        <v>24910.767644309701</v>
      </c>
      <c r="I3477" s="10">
        <v>2702684.96494551</v>
      </c>
      <c r="J3477" s="33">
        <f t="shared" si="216"/>
        <v>9.2170445195827472E-3</v>
      </c>
      <c r="K3477" s="33">
        <f t="shared" si="217"/>
        <v>9.1746977685775999E-3</v>
      </c>
      <c r="L3477" s="33">
        <f t="shared" si="218"/>
        <v>0.91241620255252209</v>
      </c>
      <c r="M3477" s="33">
        <f t="shared" si="219"/>
        <v>0.90404505965494941</v>
      </c>
    </row>
    <row r="3478" spans="1:13" ht="55.2">
      <c r="A3478" t="s">
        <v>164</v>
      </c>
      <c r="B3478" t="s">
        <v>247</v>
      </c>
      <c r="C3478" s="14" t="s">
        <v>249</v>
      </c>
      <c r="D3478" t="s">
        <v>465</v>
      </c>
      <c r="E3478" t="s">
        <v>483</v>
      </c>
      <c r="F3478" s="20">
        <v>2033</v>
      </c>
      <c r="G3478" s="20">
        <v>66</v>
      </c>
      <c r="H3478" s="11">
        <v>25797.9064363363</v>
      </c>
      <c r="I3478" s="10">
        <v>2550902.5838633301</v>
      </c>
      <c r="J3478" s="33">
        <f t="shared" si="216"/>
        <v>1.011324642482642E-2</v>
      </c>
      <c r="K3478" s="33">
        <f t="shared" si="217"/>
        <v>1.006227950657157E-2</v>
      </c>
      <c r="L3478" s="33">
        <f t="shared" si="218"/>
        <v>0.90404505965494941</v>
      </c>
      <c r="M3478" s="33">
        <f t="shared" si="219"/>
        <v>0.89494830557816618</v>
      </c>
    </row>
    <row r="3479" spans="1:13" ht="55.2">
      <c r="A3479" t="s">
        <v>164</v>
      </c>
      <c r="B3479" t="s">
        <v>247</v>
      </c>
      <c r="C3479" s="14" t="s">
        <v>249</v>
      </c>
      <c r="D3479" t="s">
        <v>465</v>
      </c>
      <c r="E3479" t="s">
        <v>483</v>
      </c>
      <c r="F3479" s="20">
        <v>2033</v>
      </c>
      <c r="G3479" s="20">
        <v>67</v>
      </c>
      <c r="H3479" s="11">
        <v>26990.4259972</v>
      </c>
      <c r="I3479" s="10">
        <v>2432407.4896278498</v>
      </c>
      <c r="J3479" s="33">
        <f t="shared" si="216"/>
        <v>1.1096177804208884E-2</v>
      </c>
      <c r="K3479" s="33">
        <f t="shared" si="217"/>
        <v>1.1034842296132941E-2</v>
      </c>
      <c r="L3479" s="33">
        <f t="shared" si="218"/>
        <v>0.89494830557816618</v>
      </c>
      <c r="M3479" s="33">
        <f t="shared" si="219"/>
        <v>0.88507269216291973</v>
      </c>
    </row>
    <row r="3480" spans="1:13" ht="55.2">
      <c r="A3480" t="s">
        <v>164</v>
      </c>
      <c r="B3480" t="s">
        <v>247</v>
      </c>
      <c r="C3480" s="14" t="s">
        <v>249</v>
      </c>
      <c r="D3480" t="s">
        <v>465</v>
      </c>
      <c r="E3480" t="s">
        <v>483</v>
      </c>
      <c r="F3480" s="20">
        <v>2033</v>
      </c>
      <c r="G3480" s="20">
        <v>68</v>
      </c>
      <c r="H3480" s="11">
        <v>27947.8808722631</v>
      </c>
      <c r="I3480" s="10">
        <v>2294371.31445465</v>
      </c>
      <c r="J3480" s="33">
        <f t="shared" si="216"/>
        <v>1.2181062714735885E-2</v>
      </c>
      <c r="K3480" s="33">
        <f t="shared" si="217"/>
        <v>1.2107173889404854E-2</v>
      </c>
      <c r="L3480" s="33">
        <f t="shared" si="218"/>
        <v>0.88507269216291973</v>
      </c>
      <c r="M3480" s="33">
        <f t="shared" si="219"/>
        <v>0.87435696317413958</v>
      </c>
    </row>
    <row r="3481" spans="1:13" ht="55.2">
      <c r="A3481" t="s">
        <v>164</v>
      </c>
      <c r="B3481" t="s">
        <v>247</v>
      </c>
      <c r="C3481" s="14" t="s">
        <v>249</v>
      </c>
      <c r="D3481" t="s">
        <v>465</v>
      </c>
      <c r="E3481" t="s">
        <v>483</v>
      </c>
      <c r="F3481" s="20">
        <v>2033</v>
      </c>
      <c r="G3481" s="20">
        <v>69</v>
      </c>
      <c r="H3481" s="11">
        <v>28867.174824428501</v>
      </c>
      <c r="I3481" s="10">
        <v>2156782.9347749799</v>
      </c>
      <c r="J3481" s="33">
        <f t="shared" si="216"/>
        <v>1.338436722536487E-2</v>
      </c>
      <c r="K3481" s="33">
        <f t="shared" si="217"/>
        <v>1.3295194864234139E-2</v>
      </c>
      <c r="L3481" s="33">
        <f t="shared" si="218"/>
        <v>0.87435696317413958</v>
      </c>
      <c r="M3481" s="33">
        <f t="shared" si="219"/>
        <v>0.86273221696783942</v>
      </c>
    </row>
    <row r="3482" spans="1:13" ht="55.2">
      <c r="A3482" t="s">
        <v>164</v>
      </c>
      <c r="B3482" t="s">
        <v>247</v>
      </c>
      <c r="C3482" s="14" t="s">
        <v>249</v>
      </c>
      <c r="D3482" t="s">
        <v>465</v>
      </c>
      <c r="E3482" t="s">
        <v>483</v>
      </c>
      <c r="F3482" s="20">
        <v>2034</v>
      </c>
      <c r="G3482" s="20">
        <v>30</v>
      </c>
      <c r="H3482" s="11">
        <v>782.69300377007596</v>
      </c>
      <c r="I3482" s="10">
        <v>4429661.5258210599</v>
      </c>
      <c r="J3482" s="33">
        <f t="shared" si="216"/>
        <v>1.7669363656966993E-4</v>
      </c>
      <c r="K3482" s="33">
        <f t="shared" si="217"/>
        <v>1.7667802716847536E-4</v>
      </c>
      <c r="L3482" s="33">
        <f t="shared" si="218"/>
        <v>1</v>
      </c>
      <c r="M3482" s="33">
        <f t="shared" si="219"/>
        <v>0.99982332197283152</v>
      </c>
    </row>
    <row r="3483" spans="1:13" ht="55.2">
      <c r="A3483" t="s">
        <v>164</v>
      </c>
      <c r="B3483" t="s">
        <v>247</v>
      </c>
      <c r="C3483" s="14" t="s">
        <v>249</v>
      </c>
      <c r="D3483" t="s">
        <v>465</v>
      </c>
      <c r="E3483" t="s">
        <v>483</v>
      </c>
      <c r="F3483" s="20">
        <v>2034</v>
      </c>
      <c r="G3483" s="20">
        <v>31</v>
      </c>
      <c r="H3483" s="11">
        <v>951.670418694001</v>
      </c>
      <c r="I3483" s="10">
        <v>4364271.6984957103</v>
      </c>
      <c r="J3483" s="33">
        <f t="shared" si="216"/>
        <v>2.1805938869984319E-4</v>
      </c>
      <c r="K3483" s="33">
        <f t="shared" si="217"/>
        <v>2.1803561547939498E-4</v>
      </c>
      <c r="L3483" s="33">
        <f t="shared" si="218"/>
        <v>0.99982332197283152</v>
      </c>
      <c r="M3483" s="33">
        <f t="shared" si="219"/>
        <v>0.99960532487945453</v>
      </c>
    </row>
    <row r="3484" spans="1:13" ht="55.2">
      <c r="A3484" t="s">
        <v>164</v>
      </c>
      <c r="B3484" t="s">
        <v>247</v>
      </c>
      <c r="C3484" s="14" t="s">
        <v>249</v>
      </c>
      <c r="D3484" t="s">
        <v>465</v>
      </c>
      <c r="E3484" t="s">
        <v>483</v>
      </c>
      <c r="F3484" s="20">
        <v>2034</v>
      </c>
      <c r="G3484" s="20">
        <v>32</v>
      </c>
      <c r="H3484" s="11">
        <v>1139.12030420682</v>
      </c>
      <c r="I3484" s="10">
        <v>4343494.0597892096</v>
      </c>
      <c r="J3484" s="33">
        <f t="shared" si="216"/>
        <v>2.6225897595957614E-4</v>
      </c>
      <c r="K3484" s="33">
        <f t="shared" si="217"/>
        <v>2.6222458908053969E-4</v>
      </c>
      <c r="L3484" s="33">
        <f t="shared" si="218"/>
        <v>0.99960532487945453</v>
      </c>
      <c r="M3484" s="33">
        <f t="shared" si="219"/>
        <v>0.9993432037838953</v>
      </c>
    </row>
    <row r="3485" spans="1:13" ht="55.2">
      <c r="A3485" t="s">
        <v>164</v>
      </c>
      <c r="B3485" t="s">
        <v>247</v>
      </c>
      <c r="C3485" s="14" t="s">
        <v>249</v>
      </c>
      <c r="D3485" t="s">
        <v>465</v>
      </c>
      <c r="E3485" t="s">
        <v>483</v>
      </c>
      <c r="F3485" s="20">
        <v>2034</v>
      </c>
      <c r="G3485" s="20">
        <v>33</v>
      </c>
      <c r="H3485" s="11">
        <v>1199.1392385066499</v>
      </c>
      <c r="I3485" s="10">
        <v>4323752.4533962402</v>
      </c>
      <c r="J3485" s="33">
        <f t="shared" si="216"/>
        <v>2.7733762546113032E-4</v>
      </c>
      <c r="K3485" s="33">
        <f t="shared" si="217"/>
        <v>2.7729917093688439E-4</v>
      </c>
      <c r="L3485" s="33">
        <f t="shared" si="218"/>
        <v>0.9993432037838953</v>
      </c>
      <c r="M3485" s="33">
        <f t="shared" si="219"/>
        <v>0.99906608674200459</v>
      </c>
    </row>
    <row r="3486" spans="1:13" ht="55.2">
      <c r="A3486" t="s">
        <v>164</v>
      </c>
      <c r="B3486" t="s">
        <v>247</v>
      </c>
      <c r="C3486" s="14" t="s">
        <v>249</v>
      </c>
      <c r="D3486" t="s">
        <v>465</v>
      </c>
      <c r="E3486" t="s">
        <v>483</v>
      </c>
      <c r="F3486" s="20">
        <v>2034</v>
      </c>
      <c r="G3486" s="20">
        <v>34</v>
      </c>
      <c r="H3486" s="11">
        <v>1270.69930115903</v>
      </c>
      <c r="I3486" s="10">
        <v>4303735.3021990797</v>
      </c>
      <c r="J3486" s="33">
        <f t="shared" si="216"/>
        <v>2.9525498478257732E-4</v>
      </c>
      <c r="K3486" s="33">
        <f t="shared" si="217"/>
        <v>2.9521140131905099E-4</v>
      </c>
      <c r="L3486" s="33">
        <f t="shared" si="218"/>
        <v>0.99906608674200459</v>
      </c>
      <c r="M3486" s="33">
        <f t="shared" si="219"/>
        <v>0.99877115104252712</v>
      </c>
    </row>
    <row r="3487" spans="1:13" ht="55.2">
      <c r="A3487" t="s">
        <v>164</v>
      </c>
      <c r="B3487" t="s">
        <v>247</v>
      </c>
      <c r="C3487" s="14" t="s">
        <v>249</v>
      </c>
      <c r="D3487" t="s">
        <v>465</v>
      </c>
      <c r="E3487" t="s">
        <v>483</v>
      </c>
      <c r="F3487" s="20">
        <v>2034</v>
      </c>
      <c r="G3487" s="20">
        <v>35</v>
      </c>
      <c r="H3487" s="11">
        <v>1726.02934300839</v>
      </c>
      <c r="I3487" s="10">
        <v>4323351.3950363602</v>
      </c>
      <c r="J3487" s="33">
        <f t="shared" si="216"/>
        <v>3.9923410921213672E-4</v>
      </c>
      <c r="K3487" s="33">
        <f t="shared" si="217"/>
        <v>3.9915442587956651E-4</v>
      </c>
      <c r="L3487" s="33">
        <f t="shared" si="218"/>
        <v>0.99877115104252712</v>
      </c>
      <c r="M3487" s="33">
        <f t="shared" si="219"/>
        <v>0.99837248711714766</v>
      </c>
    </row>
    <row r="3488" spans="1:13" ht="55.2">
      <c r="A3488" t="s">
        <v>164</v>
      </c>
      <c r="B3488" t="s">
        <v>247</v>
      </c>
      <c r="C3488" s="14" t="s">
        <v>249</v>
      </c>
      <c r="D3488" t="s">
        <v>465</v>
      </c>
      <c r="E3488" t="s">
        <v>483</v>
      </c>
      <c r="F3488" s="20">
        <v>2034</v>
      </c>
      <c r="G3488" s="20">
        <v>36</v>
      </c>
      <c r="H3488" s="11">
        <v>1955.17610047221</v>
      </c>
      <c r="I3488" s="10">
        <v>4381604.0156308999</v>
      </c>
      <c r="J3488" s="33">
        <f t="shared" si="216"/>
        <v>4.4622382431121801E-4</v>
      </c>
      <c r="K3488" s="33">
        <f t="shared" si="217"/>
        <v>4.4612428126722392E-4</v>
      </c>
      <c r="L3488" s="33">
        <f t="shared" si="218"/>
        <v>0.99837248711714766</v>
      </c>
      <c r="M3488" s="33">
        <f t="shared" si="219"/>
        <v>0.99792708890889559</v>
      </c>
    </row>
    <row r="3489" spans="1:13" ht="55.2">
      <c r="A3489" t="s">
        <v>164</v>
      </c>
      <c r="B3489" t="s">
        <v>247</v>
      </c>
      <c r="C3489" s="14" t="s">
        <v>249</v>
      </c>
      <c r="D3489" t="s">
        <v>465</v>
      </c>
      <c r="E3489" t="s">
        <v>483</v>
      </c>
      <c r="F3489" s="20">
        <v>2034</v>
      </c>
      <c r="G3489" s="20">
        <v>37</v>
      </c>
      <c r="H3489" s="11">
        <v>2364.2766643771101</v>
      </c>
      <c r="I3489" s="10">
        <v>4519171.7055388996</v>
      </c>
      <c r="J3489" s="33">
        <f t="shared" si="216"/>
        <v>5.2316592916337886E-4</v>
      </c>
      <c r="K3489" s="33">
        <f t="shared" si="217"/>
        <v>5.2302910173085415E-4</v>
      </c>
      <c r="L3489" s="33">
        <f t="shared" si="218"/>
        <v>0.99792708890889559</v>
      </c>
      <c r="M3489" s="33">
        <f t="shared" si="219"/>
        <v>0.9974051439999907</v>
      </c>
    </row>
    <row r="3490" spans="1:13" ht="55.2">
      <c r="A3490" t="s">
        <v>164</v>
      </c>
      <c r="B3490" t="s">
        <v>247</v>
      </c>
      <c r="C3490" s="14" t="s">
        <v>249</v>
      </c>
      <c r="D3490" t="s">
        <v>465</v>
      </c>
      <c r="E3490" t="s">
        <v>483</v>
      </c>
      <c r="F3490" s="20">
        <v>2034</v>
      </c>
      <c r="G3490" s="20">
        <v>38</v>
      </c>
      <c r="H3490" s="11">
        <v>2515.56959344912</v>
      </c>
      <c r="I3490" s="10">
        <v>4474798.5917187901</v>
      </c>
      <c r="J3490" s="33">
        <f t="shared" si="216"/>
        <v>5.6216375818668484E-4</v>
      </c>
      <c r="K3490" s="33">
        <f t="shared" si="217"/>
        <v>5.6200577374698746E-4</v>
      </c>
      <c r="L3490" s="33">
        <f t="shared" si="218"/>
        <v>0.9974051439999907</v>
      </c>
      <c r="M3490" s="33">
        <f t="shared" si="219"/>
        <v>0.99684459655029778</v>
      </c>
    </row>
    <row r="3491" spans="1:13" ht="55.2">
      <c r="A3491" t="s">
        <v>164</v>
      </c>
      <c r="B3491" t="s">
        <v>247</v>
      </c>
      <c r="C3491" s="14" t="s">
        <v>249</v>
      </c>
      <c r="D3491" t="s">
        <v>465</v>
      </c>
      <c r="E3491" t="s">
        <v>483</v>
      </c>
      <c r="F3491" s="20">
        <v>2034</v>
      </c>
      <c r="G3491" s="20">
        <v>39</v>
      </c>
      <c r="H3491" s="11">
        <v>2663.1045170153802</v>
      </c>
      <c r="I3491" s="10">
        <v>4400226.8714105897</v>
      </c>
      <c r="J3491" s="33">
        <f t="shared" si="216"/>
        <v>6.052198204411363E-4</v>
      </c>
      <c r="K3491" s="33">
        <f t="shared" si="217"/>
        <v>6.0503671186773467E-4</v>
      </c>
      <c r="L3491" s="33">
        <f t="shared" si="218"/>
        <v>0.99684459655029778</v>
      </c>
      <c r="M3491" s="33">
        <f t="shared" si="219"/>
        <v>0.99624146897335786</v>
      </c>
    </row>
    <row r="3492" spans="1:13" ht="55.2">
      <c r="A3492" t="s">
        <v>164</v>
      </c>
      <c r="B3492" t="s">
        <v>247</v>
      </c>
      <c r="C3492" s="14" t="s">
        <v>249</v>
      </c>
      <c r="D3492" t="s">
        <v>465</v>
      </c>
      <c r="E3492" t="s">
        <v>483</v>
      </c>
      <c r="F3492" s="20">
        <v>2034</v>
      </c>
      <c r="G3492" s="20">
        <v>40</v>
      </c>
      <c r="H3492" s="11">
        <v>3525.34849971207</v>
      </c>
      <c r="I3492" s="10">
        <v>4341107.5332278004</v>
      </c>
      <c r="J3492" s="33">
        <f t="shared" si="216"/>
        <v>8.1208504344300856E-4</v>
      </c>
      <c r="K3492" s="33">
        <f t="shared" si="217"/>
        <v>8.1175539162525734E-4</v>
      </c>
      <c r="L3492" s="33">
        <f t="shared" si="218"/>
        <v>0.99624146897335786</v>
      </c>
      <c r="M3492" s="33">
        <f t="shared" si="219"/>
        <v>0.99543276458955809</v>
      </c>
    </row>
    <row r="3493" spans="1:13" ht="55.2">
      <c r="A3493" t="s">
        <v>164</v>
      </c>
      <c r="B3493" t="s">
        <v>247</v>
      </c>
      <c r="C3493" s="14" t="s">
        <v>249</v>
      </c>
      <c r="D3493" t="s">
        <v>465</v>
      </c>
      <c r="E3493" t="s">
        <v>483</v>
      </c>
      <c r="F3493" s="20">
        <v>2034</v>
      </c>
      <c r="G3493" s="20">
        <v>41</v>
      </c>
      <c r="H3493" s="11">
        <v>3760.3040950897998</v>
      </c>
      <c r="I3493" s="10">
        <v>4284570.0944753904</v>
      </c>
      <c r="J3493" s="33">
        <f t="shared" si="216"/>
        <v>8.776385990133317E-4</v>
      </c>
      <c r="K3493" s="33">
        <f t="shared" si="217"/>
        <v>8.7725358690016186E-4</v>
      </c>
      <c r="L3493" s="33">
        <f t="shared" si="218"/>
        <v>0.99543276458955809</v>
      </c>
      <c r="M3493" s="33">
        <f t="shared" si="219"/>
        <v>0.99455951762630401</v>
      </c>
    </row>
    <row r="3494" spans="1:13" ht="55.2">
      <c r="A3494" t="s">
        <v>164</v>
      </c>
      <c r="B3494" t="s">
        <v>247</v>
      </c>
      <c r="C3494" s="14" t="s">
        <v>249</v>
      </c>
      <c r="D3494" t="s">
        <v>465</v>
      </c>
      <c r="E3494" t="s">
        <v>483</v>
      </c>
      <c r="F3494" s="20">
        <v>2034</v>
      </c>
      <c r="G3494" s="20">
        <v>42</v>
      </c>
      <c r="H3494" s="11">
        <v>4105.9740092654301</v>
      </c>
      <c r="I3494" s="10">
        <v>4319125.67275446</v>
      </c>
      <c r="J3494" s="33">
        <f t="shared" si="216"/>
        <v>9.5064934904913391E-4</v>
      </c>
      <c r="K3494" s="33">
        <f t="shared" si="217"/>
        <v>9.5019762511172612E-4</v>
      </c>
      <c r="L3494" s="33">
        <f t="shared" si="218"/>
        <v>0.99455951762630401</v>
      </c>
      <c r="M3494" s="33">
        <f t="shared" si="219"/>
        <v>0.99361448953462328</v>
      </c>
    </row>
    <row r="3495" spans="1:13" ht="55.2">
      <c r="A3495" t="s">
        <v>164</v>
      </c>
      <c r="B3495" t="s">
        <v>247</v>
      </c>
      <c r="C3495" s="14" t="s">
        <v>249</v>
      </c>
      <c r="D3495" t="s">
        <v>465</v>
      </c>
      <c r="E3495" t="s">
        <v>483</v>
      </c>
      <c r="F3495" s="20">
        <v>2034</v>
      </c>
      <c r="G3495" s="20">
        <v>43</v>
      </c>
      <c r="H3495" s="11">
        <v>4480.0227336654998</v>
      </c>
      <c r="I3495" s="10">
        <v>4333772.6889056601</v>
      </c>
      <c r="J3495" s="33">
        <f t="shared" si="216"/>
        <v>1.0337465887710806E-3</v>
      </c>
      <c r="K3495" s="33">
        <f t="shared" si="217"/>
        <v>1.0332124568344092E-3</v>
      </c>
      <c r="L3495" s="33">
        <f t="shared" si="218"/>
        <v>0.99361448953462328</v>
      </c>
      <c r="M3495" s="33">
        <f t="shared" si="219"/>
        <v>0.99258787466674492</v>
      </c>
    </row>
    <row r="3496" spans="1:13" ht="55.2">
      <c r="A3496" t="s">
        <v>164</v>
      </c>
      <c r="B3496" t="s">
        <v>247</v>
      </c>
      <c r="C3496" s="14" t="s">
        <v>249</v>
      </c>
      <c r="D3496" t="s">
        <v>465</v>
      </c>
      <c r="E3496" t="s">
        <v>483</v>
      </c>
      <c r="F3496" s="20">
        <v>2034</v>
      </c>
      <c r="G3496" s="20">
        <v>44</v>
      </c>
      <c r="H3496" s="11">
        <v>6785.4252453767203</v>
      </c>
      <c r="I3496" s="10">
        <v>6379256.3535622302</v>
      </c>
      <c r="J3496" s="33">
        <f t="shared" si="216"/>
        <v>1.0636702570492691E-3</v>
      </c>
      <c r="K3496" s="33">
        <f t="shared" si="217"/>
        <v>1.0631047603598676E-3</v>
      </c>
      <c r="L3496" s="33">
        <f t="shared" si="218"/>
        <v>0.99258787466674492</v>
      </c>
      <c r="M3496" s="33">
        <f t="shared" si="219"/>
        <v>0.9915326497721112</v>
      </c>
    </row>
    <row r="3497" spans="1:13" ht="55.2">
      <c r="A3497" t="s">
        <v>164</v>
      </c>
      <c r="B3497" t="s">
        <v>247</v>
      </c>
      <c r="C3497" s="14" t="s">
        <v>249</v>
      </c>
      <c r="D3497" t="s">
        <v>465</v>
      </c>
      <c r="E3497" t="s">
        <v>483</v>
      </c>
      <c r="F3497" s="20">
        <v>2034</v>
      </c>
      <c r="G3497" s="20">
        <v>45</v>
      </c>
      <c r="H3497" s="11">
        <v>6232.6144799778303</v>
      </c>
      <c r="I3497" s="10">
        <v>4285261.5776770096</v>
      </c>
      <c r="J3497" s="33">
        <f t="shared" si="216"/>
        <v>1.454430346199883E-3</v>
      </c>
      <c r="K3497" s="33">
        <f t="shared" si="217"/>
        <v>1.4533731749732937E-3</v>
      </c>
      <c r="L3497" s="33">
        <f t="shared" si="218"/>
        <v>0.9915326497721112</v>
      </c>
      <c r="M3497" s="33">
        <f t="shared" si="219"/>
        <v>0.99009158281682219</v>
      </c>
    </row>
    <row r="3498" spans="1:13" ht="55.2">
      <c r="A3498" t="s">
        <v>164</v>
      </c>
      <c r="B3498" t="s">
        <v>247</v>
      </c>
      <c r="C3498" s="14" t="s">
        <v>249</v>
      </c>
      <c r="D3498" t="s">
        <v>465</v>
      </c>
      <c r="E3498" t="s">
        <v>483</v>
      </c>
      <c r="F3498" s="20">
        <v>2034</v>
      </c>
      <c r="G3498" s="20">
        <v>46</v>
      </c>
      <c r="H3498" s="11">
        <v>6785.2189297161804</v>
      </c>
      <c r="I3498" s="10">
        <v>4263286.2309866101</v>
      </c>
      <c r="J3498" s="33">
        <f t="shared" si="216"/>
        <v>1.5915466525328618E-3</v>
      </c>
      <c r="K3498" s="33">
        <f t="shared" si="217"/>
        <v>1.5902808137954194E-3</v>
      </c>
      <c r="L3498" s="33">
        <f t="shared" si="218"/>
        <v>0.99009158281682219</v>
      </c>
      <c r="M3498" s="33">
        <f t="shared" si="219"/>
        <v>0.98851705916876831</v>
      </c>
    </row>
    <row r="3499" spans="1:13" ht="55.2">
      <c r="A3499" t="s">
        <v>164</v>
      </c>
      <c r="B3499" t="s">
        <v>247</v>
      </c>
      <c r="C3499" s="14" t="s">
        <v>249</v>
      </c>
      <c r="D3499" t="s">
        <v>465</v>
      </c>
      <c r="E3499" t="s">
        <v>483</v>
      </c>
      <c r="F3499" s="20">
        <v>2034</v>
      </c>
      <c r="G3499" s="20">
        <v>47</v>
      </c>
      <c r="H3499" s="11">
        <v>7201.13722178641</v>
      </c>
      <c r="I3499" s="10">
        <v>4127765.0533674802</v>
      </c>
      <c r="J3499" s="33">
        <f t="shared" si="216"/>
        <v>1.7445608286042434E-3</v>
      </c>
      <c r="K3499" s="33">
        <f t="shared" si="217"/>
        <v>1.7430399669023933E-3</v>
      </c>
      <c r="L3499" s="33">
        <f t="shared" si="218"/>
        <v>0.98851705916876831</v>
      </c>
      <c r="M3499" s="33">
        <f t="shared" si="219"/>
        <v>0.98679403442667235</v>
      </c>
    </row>
    <row r="3500" spans="1:13" ht="55.2">
      <c r="A3500" t="s">
        <v>164</v>
      </c>
      <c r="B3500" t="s">
        <v>247</v>
      </c>
      <c r="C3500" s="14" t="s">
        <v>249</v>
      </c>
      <c r="D3500" t="s">
        <v>465</v>
      </c>
      <c r="E3500" t="s">
        <v>483</v>
      </c>
      <c r="F3500" s="20">
        <v>2034</v>
      </c>
      <c r="G3500" s="20">
        <v>48</v>
      </c>
      <c r="H3500" s="11">
        <v>7816.16657128308</v>
      </c>
      <c r="I3500" s="10">
        <v>4088163.4907876402</v>
      </c>
      <c r="J3500" s="33">
        <f t="shared" si="216"/>
        <v>1.9119016616865265E-3</v>
      </c>
      <c r="K3500" s="33">
        <f t="shared" si="217"/>
        <v>1.9100751419320883E-3</v>
      </c>
      <c r="L3500" s="33">
        <f t="shared" si="218"/>
        <v>0.98679403442667235</v>
      </c>
      <c r="M3500" s="33">
        <f t="shared" si="219"/>
        <v>0.98490918367130709</v>
      </c>
    </row>
    <row r="3501" spans="1:13" ht="55.2">
      <c r="A3501" t="s">
        <v>164</v>
      </c>
      <c r="B3501" t="s">
        <v>247</v>
      </c>
      <c r="C3501" s="14" t="s">
        <v>249</v>
      </c>
      <c r="D3501" t="s">
        <v>465</v>
      </c>
      <c r="E3501" t="s">
        <v>483</v>
      </c>
      <c r="F3501" s="20">
        <v>2034</v>
      </c>
      <c r="G3501" s="20">
        <v>49</v>
      </c>
      <c r="H3501" s="11">
        <v>8673.36875450566</v>
      </c>
      <c r="I3501" s="10">
        <v>4140019.0670126001</v>
      </c>
      <c r="J3501" s="33">
        <f t="shared" si="216"/>
        <v>2.0950069586912032E-3</v>
      </c>
      <c r="K3501" s="33">
        <f t="shared" si="217"/>
        <v>2.0928139633269449E-3</v>
      </c>
      <c r="L3501" s="33">
        <f t="shared" si="218"/>
        <v>0.98490918367130709</v>
      </c>
      <c r="M3501" s="33">
        <f t="shared" si="219"/>
        <v>0.98284795197911079</v>
      </c>
    </row>
    <row r="3502" spans="1:13" ht="55.2">
      <c r="A3502" t="s">
        <v>164</v>
      </c>
      <c r="B3502" t="s">
        <v>247</v>
      </c>
      <c r="C3502" s="14" t="s">
        <v>249</v>
      </c>
      <c r="D3502" t="s">
        <v>465</v>
      </c>
      <c r="E3502" t="s">
        <v>483</v>
      </c>
      <c r="F3502" s="20">
        <v>2034</v>
      </c>
      <c r="G3502" s="20">
        <v>50</v>
      </c>
      <c r="H3502" s="11">
        <v>10234.756648406201</v>
      </c>
      <c r="I3502" s="10">
        <v>4215637.5820596097</v>
      </c>
      <c r="J3502" s="33">
        <f t="shared" si="216"/>
        <v>2.4278075259510008E-3</v>
      </c>
      <c r="K3502" s="33">
        <f t="shared" si="217"/>
        <v>2.4248627848297843E-3</v>
      </c>
      <c r="L3502" s="33">
        <f t="shared" si="218"/>
        <v>0.98284795197911079</v>
      </c>
      <c r="M3502" s="33">
        <f t="shared" si="219"/>
        <v>0.98046468055721048</v>
      </c>
    </row>
    <row r="3503" spans="1:13" ht="55.2">
      <c r="A3503" t="s">
        <v>164</v>
      </c>
      <c r="B3503" t="s">
        <v>247</v>
      </c>
      <c r="C3503" s="14" t="s">
        <v>249</v>
      </c>
      <c r="D3503" t="s">
        <v>465</v>
      </c>
      <c r="E3503" t="s">
        <v>483</v>
      </c>
      <c r="F3503" s="20">
        <v>2034</v>
      </c>
      <c r="G3503" s="20">
        <v>51</v>
      </c>
      <c r="H3503" s="11">
        <v>11098.1061828562</v>
      </c>
      <c r="I3503" s="10">
        <v>4182753.34012212</v>
      </c>
      <c r="J3503" s="33">
        <f t="shared" si="216"/>
        <v>2.6533016126961428E-3</v>
      </c>
      <c r="K3503" s="33">
        <f t="shared" si="217"/>
        <v>2.6497847191195856E-3</v>
      </c>
      <c r="L3503" s="33">
        <f t="shared" si="218"/>
        <v>0.98046468055721048</v>
      </c>
      <c r="M3503" s="33">
        <f t="shared" si="219"/>
        <v>0.97786666022903357</v>
      </c>
    </row>
    <row r="3504" spans="1:13" ht="55.2">
      <c r="A3504" t="s">
        <v>164</v>
      </c>
      <c r="B3504" t="s">
        <v>247</v>
      </c>
      <c r="C3504" s="14" t="s">
        <v>249</v>
      </c>
      <c r="D3504" t="s">
        <v>465</v>
      </c>
      <c r="E3504" t="s">
        <v>483</v>
      </c>
      <c r="F3504" s="20">
        <v>2034</v>
      </c>
      <c r="G3504" s="20">
        <v>52</v>
      </c>
      <c r="H3504" s="11">
        <v>11724.057894485501</v>
      </c>
      <c r="I3504" s="10">
        <v>4040162.7885630401</v>
      </c>
      <c r="J3504" s="33">
        <f t="shared" si="216"/>
        <v>2.9018775995051879E-3</v>
      </c>
      <c r="K3504" s="33">
        <f t="shared" si="217"/>
        <v>2.8976712224847434E-3</v>
      </c>
      <c r="L3504" s="33">
        <f t="shared" si="218"/>
        <v>0.97786666022903357</v>
      </c>
      <c r="M3504" s="33">
        <f t="shared" si="219"/>
        <v>0.9750331241482606</v>
      </c>
    </row>
    <row r="3505" spans="1:13" ht="55.2">
      <c r="A3505" t="s">
        <v>164</v>
      </c>
      <c r="B3505" t="s">
        <v>247</v>
      </c>
      <c r="C3505" s="14" t="s">
        <v>249</v>
      </c>
      <c r="D3505" t="s">
        <v>465</v>
      </c>
      <c r="E3505" t="s">
        <v>483</v>
      </c>
      <c r="F3505" s="20">
        <v>2034</v>
      </c>
      <c r="G3505" s="20">
        <v>53</v>
      </c>
      <c r="H3505" s="11">
        <v>12544.538994553801</v>
      </c>
      <c r="I3505" s="10">
        <v>3958175.3974651601</v>
      </c>
      <c r="J3505" s="33">
        <f t="shared" si="216"/>
        <v>3.1692731460529516E-3</v>
      </c>
      <c r="K3505" s="33">
        <f t="shared" si="217"/>
        <v>3.1642563012324043E-3</v>
      </c>
      <c r="L3505" s="33">
        <f t="shared" si="218"/>
        <v>0.9750331241482606</v>
      </c>
      <c r="M3505" s="33">
        <f t="shared" si="219"/>
        <v>0.9719478694412641</v>
      </c>
    </row>
    <row r="3506" spans="1:13" ht="55.2">
      <c r="A3506" t="s">
        <v>164</v>
      </c>
      <c r="B3506" t="s">
        <v>247</v>
      </c>
      <c r="C3506" s="14" t="s">
        <v>249</v>
      </c>
      <c r="D3506" t="s">
        <v>465</v>
      </c>
      <c r="E3506" t="s">
        <v>483</v>
      </c>
      <c r="F3506" s="20">
        <v>2034</v>
      </c>
      <c r="G3506" s="20">
        <v>54</v>
      </c>
      <c r="H3506" s="11">
        <v>13464.346250463601</v>
      </c>
      <c r="I3506" s="10">
        <v>3891099.90141697</v>
      </c>
      <c r="J3506" s="33">
        <f t="shared" si="216"/>
        <v>3.4602931283158446E-3</v>
      </c>
      <c r="K3506" s="33">
        <f t="shared" si="217"/>
        <v>3.4543132134567944E-3</v>
      </c>
      <c r="L3506" s="33">
        <f t="shared" si="218"/>
        <v>0.9719478694412641</v>
      </c>
      <c r="M3506" s="33">
        <f t="shared" si="219"/>
        <v>0.96859045707306202</v>
      </c>
    </row>
    <row r="3507" spans="1:13" ht="55.2">
      <c r="A3507" t="s">
        <v>164</v>
      </c>
      <c r="B3507" t="s">
        <v>247</v>
      </c>
      <c r="C3507" s="14" t="s">
        <v>249</v>
      </c>
      <c r="D3507" t="s">
        <v>465</v>
      </c>
      <c r="E3507" t="s">
        <v>483</v>
      </c>
      <c r="F3507" s="20">
        <v>2034</v>
      </c>
      <c r="G3507" s="20">
        <v>55</v>
      </c>
      <c r="H3507" s="11">
        <v>14463.5422693941</v>
      </c>
      <c r="I3507" s="10">
        <v>3818159.7962985099</v>
      </c>
      <c r="J3507" s="33">
        <f t="shared" si="216"/>
        <v>3.7880924427038613E-3</v>
      </c>
      <c r="K3507" s="33">
        <f t="shared" si="217"/>
        <v>3.7809266715833623E-3</v>
      </c>
      <c r="L3507" s="33">
        <f t="shared" si="218"/>
        <v>0.96859045707306202</v>
      </c>
      <c r="M3507" s="33">
        <f t="shared" si="219"/>
        <v>0.96492828758007332</v>
      </c>
    </row>
    <row r="3508" spans="1:13" ht="55.2">
      <c r="A3508" t="s">
        <v>164</v>
      </c>
      <c r="B3508" t="s">
        <v>247</v>
      </c>
      <c r="C3508" s="14" t="s">
        <v>249</v>
      </c>
      <c r="D3508" t="s">
        <v>465</v>
      </c>
      <c r="E3508" t="s">
        <v>483</v>
      </c>
      <c r="F3508" s="20">
        <v>2034</v>
      </c>
      <c r="G3508" s="20">
        <v>56</v>
      </c>
      <c r="H3508" s="11">
        <v>15397.2857082829</v>
      </c>
      <c r="I3508" s="10">
        <v>3725499.3101273901</v>
      </c>
      <c r="J3508" s="33">
        <f t="shared" si="216"/>
        <v>4.1329455266377177E-3</v>
      </c>
      <c r="K3508" s="33">
        <f t="shared" si="217"/>
        <v>4.124416661099195E-3</v>
      </c>
      <c r="L3508" s="33">
        <f t="shared" si="218"/>
        <v>0.96492828758007332</v>
      </c>
      <c r="M3508" s="33">
        <f t="shared" si="219"/>
        <v>0.9609485212740122</v>
      </c>
    </row>
    <row r="3509" spans="1:13" ht="55.2">
      <c r="A3509" t="s">
        <v>164</v>
      </c>
      <c r="B3509" t="s">
        <v>247</v>
      </c>
      <c r="C3509" s="14" t="s">
        <v>249</v>
      </c>
      <c r="D3509" t="s">
        <v>465</v>
      </c>
      <c r="E3509" t="s">
        <v>483</v>
      </c>
      <c r="F3509" s="20">
        <v>2034</v>
      </c>
      <c r="G3509" s="20">
        <v>57</v>
      </c>
      <c r="H3509" s="11">
        <v>16492.037672744798</v>
      </c>
      <c r="I3509" s="10">
        <v>3648921.4778497</v>
      </c>
      <c r="J3509" s="33">
        <f t="shared" si="216"/>
        <v>4.5197019921797586E-3</v>
      </c>
      <c r="K3509" s="33">
        <f t="shared" si="217"/>
        <v>4.5095035096166525E-3</v>
      </c>
      <c r="L3509" s="33">
        <f t="shared" si="218"/>
        <v>0.9609485212740122</v>
      </c>
      <c r="M3509" s="33">
        <f t="shared" si="219"/>
        <v>0.95661512054476616</v>
      </c>
    </row>
    <row r="3510" spans="1:13" ht="55.2">
      <c r="A3510" t="s">
        <v>164</v>
      </c>
      <c r="B3510" t="s">
        <v>247</v>
      </c>
      <c r="C3510" s="14" t="s">
        <v>249</v>
      </c>
      <c r="D3510" t="s">
        <v>465</v>
      </c>
      <c r="E3510" t="s">
        <v>483</v>
      </c>
      <c r="F3510" s="20">
        <v>2034</v>
      </c>
      <c r="G3510" s="20">
        <v>58</v>
      </c>
      <c r="H3510" s="11">
        <v>17587.7762864822</v>
      </c>
      <c r="I3510" s="10">
        <v>3560437.0469682598</v>
      </c>
      <c r="J3510" s="33">
        <f t="shared" si="216"/>
        <v>4.9397801602638442E-3</v>
      </c>
      <c r="K3510" s="33">
        <f t="shared" si="217"/>
        <v>4.9275995110779069E-3</v>
      </c>
      <c r="L3510" s="33">
        <f t="shared" si="218"/>
        <v>0.95661512054476616</v>
      </c>
      <c r="M3510" s="33">
        <f t="shared" si="219"/>
        <v>0.95190130434448006</v>
      </c>
    </row>
    <row r="3511" spans="1:13" ht="55.2">
      <c r="A3511" t="s">
        <v>164</v>
      </c>
      <c r="B3511" t="s">
        <v>247</v>
      </c>
      <c r="C3511" s="14" t="s">
        <v>249</v>
      </c>
      <c r="D3511" t="s">
        <v>465</v>
      </c>
      <c r="E3511" t="s">
        <v>483</v>
      </c>
      <c r="F3511" s="20">
        <v>2034</v>
      </c>
      <c r="G3511" s="20">
        <v>59</v>
      </c>
      <c r="H3511" s="11">
        <v>18749.754775527301</v>
      </c>
      <c r="I3511" s="10">
        <v>3470590.5487179998</v>
      </c>
      <c r="J3511" s="33">
        <f t="shared" si="216"/>
        <v>5.4024681138065299E-3</v>
      </c>
      <c r="K3511" s="33">
        <f t="shared" si="217"/>
        <v>5.3879010274918704E-3</v>
      </c>
      <c r="L3511" s="33">
        <f t="shared" si="218"/>
        <v>0.95190130434448006</v>
      </c>
      <c r="M3511" s="33">
        <f t="shared" si="219"/>
        <v>0.94677255432873153</v>
      </c>
    </row>
    <row r="3512" spans="1:13" ht="55.2">
      <c r="A3512" t="s">
        <v>164</v>
      </c>
      <c r="B3512" t="s">
        <v>247</v>
      </c>
      <c r="C3512" s="14" t="s">
        <v>249</v>
      </c>
      <c r="D3512" t="s">
        <v>465</v>
      </c>
      <c r="E3512" t="s">
        <v>483</v>
      </c>
      <c r="F3512" s="20">
        <v>2034</v>
      </c>
      <c r="G3512" s="20">
        <v>60</v>
      </c>
      <c r="H3512" s="11">
        <v>20031.028667019498</v>
      </c>
      <c r="I3512" s="10">
        <v>3353959.4664476798</v>
      </c>
      <c r="J3512" s="33">
        <f t="shared" si="216"/>
        <v>5.9723526379509909E-3</v>
      </c>
      <c r="K3512" s="33">
        <f t="shared" si="217"/>
        <v>5.9545535916237791E-3</v>
      </c>
      <c r="L3512" s="33">
        <f t="shared" si="218"/>
        <v>0.94677255432873153</v>
      </c>
      <c r="M3512" s="33">
        <f t="shared" si="219"/>
        <v>0.94113494641490258</v>
      </c>
    </row>
    <row r="3513" spans="1:13" ht="55.2">
      <c r="A3513" t="s">
        <v>164</v>
      </c>
      <c r="B3513" t="s">
        <v>247</v>
      </c>
      <c r="C3513" s="14" t="s">
        <v>249</v>
      </c>
      <c r="D3513" t="s">
        <v>465</v>
      </c>
      <c r="E3513" t="s">
        <v>483</v>
      </c>
      <c r="F3513" s="20">
        <v>2034</v>
      </c>
      <c r="G3513" s="20">
        <v>61</v>
      </c>
      <c r="H3513" s="11">
        <v>21514.6703944615</v>
      </c>
      <c r="I3513" s="10">
        <v>3292914.5950378901</v>
      </c>
      <c r="J3513" s="33">
        <f t="shared" si="216"/>
        <v>6.5336253867264178E-3</v>
      </c>
      <c r="K3513" s="33">
        <f t="shared" si="217"/>
        <v>6.5123276654004414E-3</v>
      </c>
      <c r="L3513" s="33">
        <f t="shared" si="218"/>
        <v>0.94113494641490258</v>
      </c>
      <c r="M3513" s="33">
        <f t="shared" si="219"/>
        <v>0.93500596726648966</v>
      </c>
    </row>
    <row r="3514" spans="1:13" ht="55.2">
      <c r="A3514" t="s">
        <v>164</v>
      </c>
      <c r="B3514" t="s">
        <v>247</v>
      </c>
      <c r="C3514" s="14" t="s">
        <v>249</v>
      </c>
      <c r="D3514" t="s">
        <v>465</v>
      </c>
      <c r="E3514" t="s">
        <v>483</v>
      </c>
      <c r="F3514" s="20">
        <v>2034</v>
      </c>
      <c r="G3514" s="20">
        <v>62</v>
      </c>
      <c r="H3514" s="11">
        <v>22048.065733321298</v>
      </c>
      <c r="I3514" s="10">
        <v>3077800.7728098598</v>
      </c>
      <c r="J3514" s="33">
        <f t="shared" si="216"/>
        <v>7.1635779443880799E-3</v>
      </c>
      <c r="K3514" s="33">
        <f t="shared" si="217"/>
        <v>7.1379806790445866E-3</v>
      </c>
      <c r="L3514" s="33">
        <f t="shared" si="218"/>
        <v>0.93500596726648966</v>
      </c>
      <c r="M3514" s="33">
        <f t="shared" si="219"/>
        <v>0.92833191273735005</v>
      </c>
    </row>
    <row r="3515" spans="1:13" ht="55.2">
      <c r="A3515" t="s">
        <v>164</v>
      </c>
      <c r="B3515" t="s">
        <v>247</v>
      </c>
      <c r="C3515" s="14" t="s">
        <v>249</v>
      </c>
      <c r="D3515" t="s">
        <v>465</v>
      </c>
      <c r="E3515" t="s">
        <v>483</v>
      </c>
      <c r="F3515" s="20">
        <v>2034</v>
      </c>
      <c r="G3515" s="20">
        <v>63</v>
      </c>
      <c r="H3515" s="11">
        <v>23357.682601558899</v>
      </c>
      <c r="I3515" s="10">
        <v>2976427.24670472</v>
      </c>
      <c r="J3515" s="33">
        <f t="shared" si="216"/>
        <v>7.8475570425646374E-3</v>
      </c>
      <c r="K3515" s="33">
        <f t="shared" si="217"/>
        <v>7.8168453565425899E-3</v>
      </c>
      <c r="L3515" s="33">
        <f t="shared" si="218"/>
        <v>0.92833191273735005</v>
      </c>
      <c r="M3515" s="33">
        <f t="shared" si="219"/>
        <v>0.92107528573593878</v>
      </c>
    </row>
    <row r="3516" spans="1:13" ht="55.2">
      <c r="A3516" t="s">
        <v>164</v>
      </c>
      <c r="B3516" t="s">
        <v>247</v>
      </c>
      <c r="C3516" s="14" t="s">
        <v>249</v>
      </c>
      <c r="D3516" t="s">
        <v>465</v>
      </c>
      <c r="E3516" t="s">
        <v>483</v>
      </c>
      <c r="F3516" s="20">
        <v>2034</v>
      </c>
      <c r="G3516" s="20">
        <v>64</v>
      </c>
      <c r="H3516" s="11">
        <v>24753.335945241801</v>
      </c>
      <c r="I3516" s="10">
        <v>2878409.7597831399</v>
      </c>
      <c r="J3516" s="33">
        <f t="shared" si="216"/>
        <v>8.599656758774582E-3</v>
      </c>
      <c r="K3516" s="33">
        <f t="shared" si="217"/>
        <v>8.5627854797386549E-3</v>
      </c>
      <c r="L3516" s="33">
        <f t="shared" si="218"/>
        <v>0.92107528573593878</v>
      </c>
      <c r="M3516" s="33">
        <f t="shared" si="219"/>
        <v>0.9131883156534929</v>
      </c>
    </row>
    <row r="3517" spans="1:13" ht="55.2">
      <c r="A3517" t="s">
        <v>164</v>
      </c>
      <c r="B3517" t="s">
        <v>247</v>
      </c>
      <c r="C3517" s="14" t="s">
        <v>249</v>
      </c>
      <c r="D3517" t="s">
        <v>465</v>
      </c>
      <c r="E3517" t="s">
        <v>483</v>
      </c>
      <c r="F3517" s="20">
        <v>2034</v>
      </c>
      <c r="G3517" s="20">
        <v>65</v>
      </c>
      <c r="H3517" s="11">
        <v>25240.720888373999</v>
      </c>
      <c r="I3517" s="10">
        <v>2771195.2712600399</v>
      </c>
      <c r="J3517" s="33">
        <f t="shared" si="216"/>
        <v>9.1082433454417848E-3</v>
      </c>
      <c r="K3517" s="33">
        <f t="shared" si="217"/>
        <v>9.0668889475694625E-3</v>
      </c>
      <c r="L3517" s="33">
        <f t="shared" si="218"/>
        <v>0.9131883156534929</v>
      </c>
      <c r="M3517" s="33">
        <f t="shared" si="219"/>
        <v>0.90490853860724463</v>
      </c>
    </row>
    <row r="3518" spans="1:13" ht="55.2">
      <c r="A3518" t="s">
        <v>164</v>
      </c>
      <c r="B3518" t="s">
        <v>247</v>
      </c>
      <c r="C3518" s="14" t="s">
        <v>249</v>
      </c>
      <c r="D3518" t="s">
        <v>465</v>
      </c>
      <c r="E3518" t="s">
        <v>483</v>
      </c>
      <c r="F3518" s="20">
        <v>2034</v>
      </c>
      <c r="G3518" s="20">
        <v>66</v>
      </c>
      <c r="H3518" s="11">
        <v>26418.3991270152</v>
      </c>
      <c r="I3518" s="10">
        <v>2645813.8696956402</v>
      </c>
      <c r="J3518" s="33">
        <f t="shared" si="216"/>
        <v>9.9849802095316048E-3</v>
      </c>
      <c r="K3518" s="33">
        <f t="shared" si="217"/>
        <v>9.9352957981004852E-3</v>
      </c>
      <c r="L3518" s="33">
        <f t="shared" si="218"/>
        <v>0.90490853860724463</v>
      </c>
      <c r="M3518" s="33">
        <f t="shared" si="219"/>
        <v>0.89591800460595483</v>
      </c>
    </row>
    <row r="3519" spans="1:13" ht="55.2">
      <c r="A3519" t="s">
        <v>164</v>
      </c>
      <c r="B3519" t="s">
        <v>247</v>
      </c>
      <c r="C3519" s="14" t="s">
        <v>249</v>
      </c>
      <c r="D3519" t="s">
        <v>465</v>
      </c>
      <c r="E3519" t="s">
        <v>483</v>
      </c>
      <c r="F3519" s="20">
        <v>2034</v>
      </c>
      <c r="G3519" s="20">
        <v>67</v>
      </c>
      <c r="H3519" s="11">
        <v>27322.795251046198</v>
      </c>
      <c r="I3519" s="10">
        <v>2491682.6497321902</v>
      </c>
      <c r="J3519" s="33">
        <f t="shared" si="216"/>
        <v>1.0965599994839991E-2</v>
      </c>
      <c r="K3519" s="33">
        <f t="shared" si="217"/>
        <v>1.0905696960723743E-2</v>
      </c>
      <c r="L3519" s="33">
        <f t="shared" si="218"/>
        <v>0.89591800460595483</v>
      </c>
      <c r="M3519" s="33">
        <f t="shared" si="219"/>
        <v>0.88614739434606604</v>
      </c>
    </row>
    <row r="3520" spans="1:13" ht="55.2">
      <c r="A3520" t="s">
        <v>164</v>
      </c>
      <c r="B3520" t="s">
        <v>247</v>
      </c>
      <c r="C3520" s="14" t="s">
        <v>249</v>
      </c>
      <c r="D3520" t="s">
        <v>465</v>
      </c>
      <c r="E3520" t="s">
        <v>483</v>
      </c>
      <c r="F3520" s="20">
        <v>2034</v>
      </c>
      <c r="G3520" s="20">
        <v>68</v>
      </c>
      <c r="H3520" s="11">
        <v>28540.993829277599</v>
      </c>
      <c r="I3520" s="10">
        <v>2370497.9020893602</v>
      </c>
      <c r="J3520" s="33">
        <f t="shared" si="216"/>
        <v>1.2040083985782702E-2</v>
      </c>
      <c r="K3520" s="33">
        <f t="shared" si="217"/>
        <v>1.1967892196790508E-2</v>
      </c>
      <c r="L3520" s="33">
        <f t="shared" si="218"/>
        <v>0.88614739434606604</v>
      </c>
      <c r="M3520" s="33">
        <f t="shared" si="219"/>
        <v>0.87554207786006555</v>
      </c>
    </row>
    <row r="3521" spans="1:13" ht="55.2">
      <c r="A3521" t="s">
        <v>164</v>
      </c>
      <c r="B3521" t="s">
        <v>247</v>
      </c>
      <c r="C3521" s="14" t="s">
        <v>249</v>
      </c>
      <c r="D3521" t="s">
        <v>465</v>
      </c>
      <c r="E3521" t="s">
        <v>483</v>
      </c>
      <c r="F3521" s="20">
        <v>2034</v>
      </c>
      <c r="G3521" s="20">
        <v>69</v>
      </c>
      <c r="H3521" s="11">
        <v>29505.594380167298</v>
      </c>
      <c r="I3521" s="10">
        <v>2230325.2683642898</v>
      </c>
      <c r="J3521" s="33">
        <f t="shared" si="216"/>
        <v>1.3229278616300915E-2</v>
      </c>
      <c r="K3521" s="33">
        <f t="shared" si="217"/>
        <v>1.3142156321488296E-2</v>
      </c>
      <c r="L3521" s="33">
        <f t="shared" si="218"/>
        <v>0.87554207786006555</v>
      </c>
      <c r="M3521" s="33">
        <f t="shared" si="219"/>
        <v>0.86403556700678785</v>
      </c>
    </row>
    <row r="3522" spans="1:13" ht="55.2">
      <c r="A3522" t="s">
        <v>164</v>
      </c>
      <c r="B3522" t="s">
        <v>247</v>
      </c>
      <c r="C3522" s="14" t="s">
        <v>249</v>
      </c>
      <c r="D3522" t="s">
        <v>465</v>
      </c>
      <c r="E3522" t="s">
        <v>483</v>
      </c>
      <c r="F3522" s="20">
        <v>2035</v>
      </c>
      <c r="G3522" s="20">
        <v>30</v>
      </c>
      <c r="H3522" s="11">
        <v>808.76044909437599</v>
      </c>
      <c r="I3522" s="10">
        <v>4552852.62019601</v>
      </c>
      <c r="J3522" s="33">
        <f t="shared" ref="J3522:J3585" si="220">IF(I3522&gt;0,H3522/I3522,0)</f>
        <v>1.7763817908508472E-4</v>
      </c>
      <c r="K3522" s="33">
        <f t="shared" ref="K3522:K3585" si="221">1-EXP(-J3522)</f>
        <v>1.7762240235796867E-4</v>
      </c>
      <c r="L3522" s="33">
        <f t="shared" ref="L3522:L3585" si="222">IF(G3522=30,1,M3521)</f>
        <v>1</v>
      </c>
      <c r="M3522" s="33">
        <f t="shared" ref="M3522:M3585" si="223">L3522*(1-K3522)</f>
        <v>0.99982237759764203</v>
      </c>
    </row>
    <row r="3523" spans="1:13" ht="55.2">
      <c r="A3523" t="s">
        <v>164</v>
      </c>
      <c r="B3523" t="s">
        <v>247</v>
      </c>
      <c r="C3523" s="14" t="s">
        <v>249</v>
      </c>
      <c r="D3523" t="s">
        <v>465</v>
      </c>
      <c r="E3523" t="s">
        <v>483</v>
      </c>
      <c r="F3523" s="20">
        <v>2035</v>
      </c>
      <c r="G3523" s="20">
        <v>31</v>
      </c>
      <c r="H3523" s="11">
        <v>968.40288605237197</v>
      </c>
      <c r="I3523" s="10">
        <v>4424108.03798398</v>
      </c>
      <c r="J3523" s="33">
        <f t="shared" si="220"/>
        <v>2.1889223268011852E-4</v>
      </c>
      <c r="K3523" s="33">
        <f t="shared" si="221"/>
        <v>2.1886827752326532E-4</v>
      </c>
      <c r="L3523" s="33">
        <f t="shared" si="222"/>
        <v>0.99982237759764203</v>
      </c>
      <c r="M3523" s="33">
        <f t="shared" si="223"/>
        <v>0.99960354819602804</v>
      </c>
    </row>
    <row r="3524" spans="1:13" ht="55.2">
      <c r="A3524" t="s">
        <v>164</v>
      </c>
      <c r="B3524" t="s">
        <v>247</v>
      </c>
      <c r="C3524" s="14" t="s">
        <v>249</v>
      </c>
      <c r="D3524" t="s">
        <v>465</v>
      </c>
      <c r="E3524" t="s">
        <v>483</v>
      </c>
      <c r="F3524" s="20">
        <v>2035</v>
      </c>
      <c r="G3524" s="20">
        <v>32</v>
      </c>
      <c r="H3524" s="11">
        <v>1005.18886233354</v>
      </c>
      <c r="I3524" s="10">
        <v>4358892.0463118302</v>
      </c>
      <c r="J3524" s="33">
        <f t="shared" si="220"/>
        <v>2.3060650542700546E-4</v>
      </c>
      <c r="K3524" s="33">
        <f t="shared" si="221"/>
        <v>2.3057991779062981E-4</v>
      </c>
      <c r="L3524" s="33">
        <f t="shared" si="222"/>
        <v>0.99960354819602804</v>
      </c>
      <c r="M3524" s="33">
        <f t="shared" si="223"/>
        <v>0.9993730596920618</v>
      </c>
    </row>
    <row r="3525" spans="1:13" ht="55.2">
      <c r="A3525" t="s">
        <v>164</v>
      </c>
      <c r="B3525" t="s">
        <v>247</v>
      </c>
      <c r="C3525" s="14" t="s">
        <v>249</v>
      </c>
      <c r="D3525" t="s">
        <v>465</v>
      </c>
      <c r="E3525" t="s">
        <v>483</v>
      </c>
      <c r="F3525" s="20">
        <v>2035</v>
      </c>
      <c r="G3525" s="20">
        <v>33</v>
      </c>
      <c r="H3525" s="11">
        <v>1205.79476729984</v>
      </c>
      <c r="I3525" s="10">
        <v>4337752.84369752</v>
      </c>
      <c r="J3525" s="33">
        <f t="shared" si="220"/>
        <v>2.7797682596226834E-4</v>
      </c>
      <c r="K3525" s="33">
        <f t="shared" si="221"/>
        <v>2.7793819398402864E-4</v>
      </c>
      <c r="L3525" s="33">
        <f t="shared" si="222"/>
        <v>0.9993730596920618</v>
      </c>
      <c r="M3525" s="33">
        <f t="shared" si="223"/>
        <v>0.99909529574873468</v>
      </c>
    </row>
    <row r="3526" spans="1:13" ht="55.2">
      <c r="A3526" t="s">
        <v>164</v>
      </c>
      <c r="B3526" t="s">
        <v>247</v>
      </c>
      <c r="C3526" s="14" t="s">
        <v>249</v>
      </c>
      <c r="D3526" t="s">
        <v>465</v>
      </c>
      <c r="E3526" t="s">
        <v>483</v>
      </c>
      <c r="F3526" s="20">
        <v>2035</v>
      </c>
      <c r="G3526" s="20">
        <v>34</v>
      </c>
      <c r="H3526" s="11">
        <v>1276.4892925301499</v>
      </c>
      <c r="I3526" s="10">
        <v>4317763.0958946999</v>
      </c>
      <c r="J3526" s="33">
        <f t="shared" si="220"/>
        <v>2.9563671377520165E-4</v>
      </c>
      <c r="K3526" s="33">
        <f t="shared" si="221"/>
        <v>2.9559301754811251E-4</v>
      </c>
      <c r="L3526" s="33">
        <f t="shared" si="222"/>
        <v>0.99909529574873468</v>
      </c>
      <c r="M3526" s="33">
        <f t="shared" si="223"/>
        <v>0.99879997015544619</v>
      </c>
    </row>
    <row r="3527" spans="1:13" ht="55.2">
      <c r="A3527" t="s">
        <v>164</v>
      </c>
      <c r="B3527" t="s">
        <v>247</v>
      </c>
      <c r="C3527" s="14" t="s">
        <v>249</v>
      </c>
      <c r="D3527" t="s">
        <v>465</v>
      </c>
      <c r="E3527" t="s">
        <v>483</v>
      </c>
      <c r="F3527" s="20">
        <v>2035</v>
      </c>
      <c r="G3527" s="20">
        <v>35</v>
      </c>
      <c r="H3527" s="11">
        <v>1712.3022486357099</v>
      </c>
      <c r="I3527" s="10">
        <v>4297448.3493136698</v>
      </c>
      <c r="J3527" s="33">
        <f t="shared" si="220"/>
        <v>3.9844626612188966E-4</v>
      </c>
      <c r="K3527" s="33">
        <f t="shared" si="221"/>
        <v>3.9836689695016414E-4</v>
      </c>
      <c r="L3527" s="33">
        <f t="shared" si="222"/>
        <v>0.99879997015544619</v>
      </c>
      <c r="M3527" s="33">
        <f t="shared" si="223"/>
        <v>0.99840208131066144</v>
      </c>
    </row>
    <row r="3528" spans="1:13" ht="55.2">
      <c r="A3528" t="s">
        <v>164</v>
      </c>
      <c r="B3528" t="s">
        <v>247</v>
      </c>
      <c r="C3528" s="14" t="s">
        <v>249</v>
      </c>
      <c r="D3528" t="s">
        <v>465</v>
      </c>
      <c r="E3528" t="s">
        <v>483</v>
      </c>
      <c r="F3528" s="20">
        <v>2035</v>
      </c>
      <c r="G3528" s="20">
        <v>36</v>
      </c>
      <c r="H3528" s="11">
        <v>1921.8580776951801</v>
      </c>
      <c r="I3528" s="10">
        <v>4316251.4153700899</v>
      </c>
      <c r="J3528" s="33">
        <f t="shared" si="220"/>
        <v>4.4526092035590878E-4</v>
      </c>
      <c r="K3528" s="33">
        <f t="shared" si="221"/>
        <v>4.4516180642339975E-4</v>
      </c>
      <c r="L3528" s="33">
        <f t="shared" si="222"/>
        <v>0.99840208131066144</v>
      </c>
      <c r="M3528" s="33">
        <f t="shared" si="223"/>
        <v>0.99795763083660827</v>
      </c>
    </row>
    <row r="3529" spans="1:13" ht="55.2">
      <c r="A3529" t="s">
        <v>164</v>
      </c>
      <c r="B3529" t="s">
        <v>247</v>
      </c>
      <c r="C3529" s="14" t="s">
        <v>249</v>
      </c>
      <c r="D3529" t="s">
        <v>465</v>
      </c>
      <c r="E3529" t="s">
        <v>483</v>
      </c>
      <c r="F3529" s="20">
        <v>2035</v>
      </c>
      <c r="G3529" s="20">
        <v>37</v>
      </c>
      <c r="H3529" s="11">
        <v>2094.5170171703598</v>
      </c>
      <c r="I3529" s="10">
        <v>4374307.2173832301</v>
      </c>
      <c r="J3529" s="33">
        <f t="shared" si="220"/>
        <v>4.7882256848510248E-4</v>
      </c>
      <c r="K3529" s="33">
        <f t="shared" si="221"/>
        <v>4.7870795125359855E-4</v>
      </c>
      <c r="L3529" s="33">
        <f t="shared" si="222"/>
        <v>0.99795763083660827</v>
      </c>
      <c r="M3529" s="33">
        <f t="shared" si="223"/>
        <v>0.99747990058371261</v>
      </c>
    </row>
    <row r="3530" spans="1:13" ht="55.2">
      <c r="A3530" t="s">
        <v>164</v>
      </c>
      <c r="B3530" t="s">
        <v>247</v>
      </c>
      <c r="C3530" s="14" t="s">
        <v>249</v>
      </c>
      <c r="D3530" t="s">
        <v>465</v>
      </c>
      <c r="E3530" t="s">
        <v>483</v>
      </c>
      <c r="F3530" s="20">
        <v>2035</v>
      </c>
      <c r="G3530" s="20">
        <v>38</v>
      </c>
      <c r="H3530" s="11">
        <v>2531.0381547552902</v>
      </c>
      <c r="I3530" s="10">
        <v>4510891.0696504498</v>
      </c>
      <c r="J3530" s="33">
        <f t="shared" si="220"/>
        <v>5.6109494015146345E-4</v>
      </c>
      <c r="K3530" s="33">
        <f t="shared" si="221"/>
        <v>5.6093755582276028E-4</v>
      </c>
      <c r="L3530" s="33">
        <f t="shared" si="222"/>
        <v>0.99747990058371261</v>
      </c>
      <c r="M3530" s="33">
        <f t="shared" si="223"/>
        <v>0.99692037664629685</v>
      </c>
    </row>
    <row r="3531" spans="1:13" ht="55.2">
      <c r="A3531" t="s">
        <v>164</v>
      </c>
      <c r="B3531" t="s">
        <v>247</v>
      </c>
      <c r="C3531" s="14" t="s">
        <v>249</v>
      </c>
      <c r="D3531" t="s">
        <v>465</v>
      </c>
      <c r="E3531" t="s">
        <v>483</v>
      </c>
      <c r="F3531" s="20">
        <v>2035</v>
      </c>
      <c r="G3531" s="20">
        <v>39</v>
      </c>
      <c r="H3531" s="11">
        <v>2697.4054200679402</v>
      </c>
      <c r="I3531" s="10">
        <v>4466002.61740271</v>
      </c>
      <c r="J3531" s="33">
        <f t="shared" si="220"/>
        <v>6.039865291518052E-4</v>
      </c>
      <c r="K3531" s="33">
        <f t="shared" si="221"/>
        <v>6.038041660049176E-4</v>
      </c>
      <c r="L3531" s="33">
        <f t="shared" si="222"/>
        <v>0.99692037664629685</v>
      </c>
      <c r="M3531" s="33">
        <f t="shared" si="223"/>
        <v>0.9963184319697026</v>
      </c>
    </row>
    <row r="3532" spans="1:13" ht="55.2">
      <c r="A3532" t="s">
        <v>164</v>
      </c>
      <c r="B3532" t="s">
        <v>247</v>
      </c>
      <c r="C3532" s="14" t="s">
        <v>249</v>
      </c>
      <c r="D3532" t="s">
        <v>465</v>
      </c>
      <c r="E3532" t="s">
        <v>483</v>
      </c>
      <c r="F3532" s="20">
        <v>2035</v>
      </c>
      <c r="G3532" s="20">
        <v>40</v>
      </c>
      <c r="H3532" s="11">
        <v>3555.3239151559801</v>
      </c>
      <c r="I3532" s="10">
        <v>4390927.80410951</v>
      </c>
      <c r="J3532" s="33">
        <f t="shared" si="220"/>
        <v>8.0969764791589591E-4</v>
      </c>
      <c r="K3532" s="33">
        <f t="shared" si="221"/>
        <v>8.0936993123181811E-4</v>
      </c>
      <c r="L3532" s="33">
        <f t="shared" si="222"/>
        <v>0.9963184319697026</v>
      </c>
      <c r="M3532" s="33">
        <f t="shared" si="223"/>
        <v>0.99551204178893427</v>
      </c>
    </row>
    <row r="3533" spans="1:13" ht="55.2">
      <c r="A3533" t="s">
        <v>164</v>
      </c>
      <c r="B3533" t="s">
        <v>247</v>
      </c>
      <c r="C3533" s="14" t="s">
        <v>249</v>
      </c>
      <c r="D3533" t="s">
        <v>465</v>
      </c>
      <c r="E3533" t="s">
        <v>483</v>
      </c>
      <c r="F3533" s="20">
        <v>2035</v>
      </c>
      <c r="G3533" s="20">
        <v>41</v>
      </c>
      <c r="H3533" s="11">
        <v>3788.5125220172099</v>
      </c>
      <c r="I3533" s="10">
        <v>4330437.6359596597</v>
      </c>
      <c r="J3533" s="33">
        <f t="shared" si="220"/>
        <v>8.7485673285250885E-4</v>
      </c>
      <c r="K3533" s="33">
        <f t="shared" si="221"/>
        <v>8.7447415727537336E-4</v>
      </c>
      <c r="L3533" s="33">
        <f t="shared" si="222"/>
        <v>0.99551204178893427</v>
      </c>
      <c r="M3533" s="33">
        <f t="shared" si="223"/>
        <v>0.99464149223513343</v>
      </c>
    </row>
    <row r="3534" spans="1:13" ht="55.2">
      <c r="A3534" t="s">
        <v>164</v>
      </c>
      <c r="B3534" t="s">
        <v>247</v>
      </c>
      <c r="C3534" s="14" t="s">
        <v>249</v>
      </c>
      <c r="D3534" t="s">
        <v>465</v>
      </c>
      <c r="E3534" t="s">
        <v>483</v>
      </c>
      <c r="F3534" s="20">
        <v>2035</v>
      </c>
      <c r="G3534" s="20">
        <v>42</v>
      </c>
      <c r="H3534" s="11">
        <v>4052.9803839552001</v>
      </c>
      <c r="I3534" s="10">
        <v>4273988.6708429204</v>
      </c>
      <c r="J3534" s="33">
        <f t="shared" si="220"/>
        <v>9.4828992215271058E-4</v>
      </c>
      <c r="K3534" s="33">
        <f t="shared" si="221"/>
        <v>9.4784043735629542E-4</v>
      </c>
      <c r="L3534" s="33">
        <f t="shared" si="222"/>
        <v>0.99464149223513343</v>
      </c>
      <c r="M3534" s="33">
        <f t="shared" si="223"/>
        <v>0.99369873080812054</v>
      </c>
    </row>
    <row r="3535" spans="1:13" ht="55.2">
      <c r="A3535" t="s">
        <v>164</v>
      </c>
      <c r="B3535" t="s">
        <v>247</v>
      </c>
      <c r="C3535" s="14" t="s">
        <v>249</v>
      </c>
      <c r="D3535" t="s">
        <v>465</v>
      </c>
      <c r="E3535" t="s">
        <v>483</v>
      </c>
      <c r="F3535" s="20">
        <v>2035</v>
      </c>
      <c r="G3535" s="20">
        <v>43</v>
      </c>
      <c r="H3535" s="11">
        <v>4436.6678108408396</v>
      </c>
      <c r="I3535" s="10">
        <v>4307591.1832425399</v>
      </c>
      <c r="J3535" s="33">
        <f t="shared" si="220"/>
        <v>1.0299649205570936E-3</v>
      </c>
      <c r="K3535" s="33">
        <f t="shared" si="221"/>
        <v>1.0294346887439465E-3</v>
      </c>
      <c r="L3535" s="33">
        <f t="shared" si="222"/>
        <v>0.99369873080812054</v>
      </c>
      <c r="M3535" s="33">
        <f t="shared" si="223"/>
        <v>0.99267578286446578</v>
      </c>
    </row>
    <row r="3536" spans="1:13" ht="55.2">
      <c r="A3536" t="s">
        <v>164</v>
      </c>
      <c r="B3536" t="s">
        <v>247</v>
      </c>
      <c r="C3536" s="14" t="s">
        <v>249</v>
      </c>
      <c r="D3536" t="s">
        <v>465</v>
      </c>
      <c r="E3536" t="s">
        <v>483</v>
      </c>
      <c r="F3536" s="20">
        <v>2035</v>
      </c>
      <c r="G3536" s="20">
        <v>44</v>
      </c>
      <c r="H3536" s="11">
        <v>4852.0678665759397</v>
      </c>
      <c r="I3536" s="10">
        <v>4321213.0002068495</v>
      </c>
      <c r="J3536" s="33">
        <f t="shared" si="220"/>
        <v>1.122848576625054E-3</v>
      </c>
      <c r="K3536" s="33">
        <f t="shared" si="221"/>
        <v>1.1222184180416095E-3</v>
      </c>
      <c r="L3536" s="33">
        <f t="shared" si="222"/>
        <v>0.99267578286446578</v>
      </c>
      <c r="M3536" s="33">
        <f t="shared" si="223"/>
        <v>0.99156178381779136</v>
      </c>
    </row>
    <row r="3537" spans="1:13" ht="55.2">
      <c r="A3537" t="s">
        <v>164</v>
      </c>
      <c r="B3537" t="s">
        <v>247</v>
      </c>
      <c r="C3537" s="14" t="s">
        <v>249</v>
      </c>
      <c r="D3537" t="s">
        <v>465</v>
      </c>
      <c r="E3537" t="s">
        <v>483</v>
      </c>
      <c r="F3537" s="20">
        <v>2035</v>
      </c>
      <c r="G3537" s="20">
        <v>45</v>
      </c>
      <c r="H3537" s="11">
        <v>8569.1909495711498</v>
      </c>
      <c r="I3537" s="10">
        <v>6360081.6649851203</v>
      </c>
      <c r="J3537" s="33">
        <f t="shared" si="220"/>
        <v>1.3473397671523763E-3</v>
      </c>
      <c r="K3537" s="33">
        <f t="shared" si="221"/>
        <v>1.3464325124341592E-3</v>
      </c>
      <c r="L3537" s="33">
        <f t="shared" si="222"/>
        <v>0.99156178381779136</v>
      </c>
      <c r="M3537" s="33">
        <f t="shared" si="223"/>
        <v>0.9902267127939719</v>
      </c>
    </row>
    <row r="3538" spans="1:13" ht="55.2">
      <c r="A3538" t="s">
        <v>164</v>
      </c>
      <c r="B3538" t="s">
        <v>247</v>
      </c>
      <c r="C3538" s="14" t="s">
        <v>249</v>
      </c>
      <c r="D3538" t="s">
        <v>465</v>
      </c>
      <c r="E3538" t="s">
        <v>483</v>
      </c>
      <c r="F3538" s="20">
        <v>2035</v>
      </c>
      <c r="G3538" s="20">
        <v>46</v>
      </c>
      <c r="H3538" s="11">
        <v>6758.9904750269698</v>
      </c>
      <c r="I3538" s="10">
        <v>4269500.4372091601</v>
      </c>
      <c r="J3538" s="33">
        <f t="shared" si="220"/>
        <v>1.5830869616786155E-3</v>
      </c>
      <c r="K3538" s="33">
        <f t="shared" si="221"/>
        <v>1.5818345404988721E-3</v>
      </c>
      <c r="L3538" s="33">
        <f t="shared" si="222"/>
        <v>0.9902267127939719</v>
      </c>
      <c r="M3538" s="33">
        <f t="shared" si="223"/>
        <v>0.98866033797674968</v>
      </c>
    </row>
    <row r="3539" spans="1:13" ht="55.2">
      <c r="A3539" t="s">
        <v>164</v>
      </c>
      <c r="B3539" t="s">
        <v>247</v>
      </c>
      <c r="C3539" s="14" t="s">
        <v>249</v>
      </c>
      <c r="D3539" t="s">
        <v>465</v>
      </c>
      <c r="E3539" t="s">
        <v>483</v>
      </c>
      <c r="F3539" s="20">
        <v>2035</v>
      </c>
      <c r="G3539" s="20">
        <v>47</v>
      </c>
      <c r="H3539" s="11">
        <v>7366.6655501239802</v>
      </c>
      <c r="I3539" s="10">
        <v>4247149.6231211601</v>
      </c>
      <c r="J3539" s="33">
        <f t="shared" si="220"/>
        <v>1.7344963572793414E-3</v>
      </c>
      <c r="K3539" s="33">
        <f t="shared" si="221"/>
        <v>1.7329929877945016E-3</v>
      </c>
      <c r="L3539" s="33">
        <f t="shared" si="222"/>
        <v>0.98866033797674968</v>
      </c>
      <c r="M3539" s="33">
        <f t="shared" si="223"/>
        <v>0.98694699654372542</v>
      </c>
    </row>
    <row r="3540" spans="1:13" ht="55.2">
      <c r="A3540" t="s">
        <v>164</v>
      </c>
      <c r="B3540" t="s">
        <v>247</v>
      </c>
      <c r="C3540" s="14" t="s">
        <v>249</v>
      </c>
      <c r="D3540" t="s">
        <v>465</v>
      </c>
      <c r="E3540" t="s">
        <v>483</v>
      </c>
      <c r="F3540" s="20">
        <v>2035</v>
      </c>
      <c r="G3540" s="20">
        <v>48</v>
      </c>
      <c r="H3540" s="11">
        <v>7816.8461497352801</v>
      </c>
      <c r="I3540" s="10">
        <v>4110655.2103641802</v>
      </c>
      <c r="J3540" s="33">
        <f t="shared" si="220"/>
        <v>1.9016058875545422E-3</v>
      </c>
      <c r="K3540" s="33">
        <f t="shared" si="221"/>
        <v>1.8997989806018856E-3</v>
      </c>
      <c r="L3540" s="33">
        <f t="shared" si="222"/>
        <v>0.98694699654372542</v>
      </c>
      <c r="M3540" s="33">
        <f t="shared" si="223"/>
        <v>0.98507199564578352</v>
      </c>
    </row>
    <row r="3541" spans="1:13" ht="55.2">
      <c r="A3541" t="s">
        <v>164</v>
      </c>
      <c r="B3541" t="s">
        <v>247</v>
      </c>
      <c r="C3541" s="14" t="s">
        <v>249</v>
      </c>
      <c r="D3541" t="s">
        <v>465</v>
      </c>
      <c r="E3541" t="s">
        <v>483</v>
      </c>
      <c r="F3541" s="20">
        <v>2035</v>
      </c>
      <c r="G3541" s="20">
        <v>49</v>
      </c>
      <c r="H3541" s="11">
        <v>8478.7978350148696</v>
      </c>
      <c r="I3541" s="10">
        <v>4069601.8025639602</v>
      </c>
      <c r="J3541" s="33">
        <f t="shared" si="220"/>
        <v>2.0834465498990578E-3</v>
      </c>
      <c r="K3541" s="33">
        <f t="shared" si="221"/>
        <v>2.0812776816377943E-3</v>
      </c>
      <c r="L3541" s="33">
        <f t="shared" si="222"/>
        <v>0.98507199564578352</v>
      </c>
      <c r="M3541" s="33">
        <f t="shared" si="223"/>
        <v>0.98302178728643952</v>
      </c>
    </row>
    <row r="3542" spans="1:13" ht="55.2">
      <c r="A3542" t="s">
        <v>164</v>
      </c>
      <c r="B3542" t="s">
        <v>247</v>
      </c>
      <c r="C3542" s="14" t="s">
        <v>249</v>
      </c>
      <c r="D3542" t="s">
        <v>465</v>
      </c>
      <c r="E3542" t="s">
        <v>483</v>
      </c>
      <c r="F3542" s="20">
        <v>2035</v>
      </c>
      <c r="G3542" s="20">
        <v>50</v>
      </c>
      <c r="H3542" s="11">
        <v>9933.4652514909194</v>
      </c>
      <c r="I3542" s="10">
        <v>4119428.4206571402</v>
      </c>
      <c r="J3542" s="33">
        <f t="shared" si="220"/>
        <v>2.4113697914203134E-3</v>
      </c>
      <c r="K3542" s="33">
        <f t="shared" si="221"/>
        <v>2.4084647747770749E-3</v>
      </c>
      <c r="L3542" s="33">
        <f t="shared" si="222"/>
        <v>0.98302178728643952</v>
      </c>
      <c r="M3542" s="33">
        <f t="shared" si="223"/>
        <v>0.98065421393892171</v>
      </c>
    </row>
    <row r="3543" spans="1:13" ht="55.2">
      <c r="A3543" t="s">
        <v>164</v>
      </c>
      <c r="B3543" t="s">
        <v>247</v>
      </c>
      <c r="C3543" s="14" t="s">
        <v>249</v>
      </c>
      <c r="D3543" t="s">
        <v>465</v>
      </c>
      <c r="E3543" t="s">
        <v>483</v>
      </c>
      <c r="F3543" s="20">
        <v>2035</v>
      </c>
      <c r="G3543" s="20">
        <v>51</v>
      </c>
      <c r="H3543" s="11">
        <v>11047.3069979754</v>
      </c>
      <c r="I3543" s="10">
        <v>4191848.8995673899</v>
      </c>
      <c r="J3543" s="33">
        <f t="shared" si="220"/>
        <v>2.635425861632444E-3</v>
      </c>
      <c r="K3543" s="33">
        <f t="shared" si="221"/>
        <v>2.6319561755990817E-3</v>
      </c>
      <c r="L3543" s="33">
        <f t="shared" si="222"/>
        <v>0.98065421393892171</v>
      </c>
      <c r="M3543" s="33">
        <f t="shared" si="223"/>
        <v>0.97807317502441793</v>
      </c>
    </row>
    <row r="3544" spans="1:13" ht="55.2">
      <c r="A3544" t="s">
        <v>164</v>
      </c>
      <c r="B3544" t="s">
        <v>247</v>
      </c>
      <c r="C3544" s="14" t="s">
        <v>249</v>
      </c>
      <c r="D3544" t="s">
        <v>465</v>
      </c>
      <c r="E3544" t="s">
        <v>483</v>
      </c>
      <c r="F3544" s="20">
        <v>2035</v>
      </c>
      <c r="G3544" s="20">
        <v>52</v>
      </c>
      <c r="H3544" s="11">
        <v>11973.860525980999</v>
      </c>
      <c r="I3544" s="10">
        <v>4157772.8688019202</v>
      </c>
      <c r="J3544" s="33">
        <f t="shared" si="220"/>
        <v>2.8798736496232218E-3</v>
      </c>
      <c r="K3544" s="33">
        <f t="shared" si="221"/>
        <v>2.8757307914279995E-3</v>
      </c>
      <c r="L3544" s="33">
        <f t="shared" si="222"/>
        <v>0.97807317502441793</v>
      </c>
      <c r="M3544" s="33">
        <f t="shared" si="223"/>
        <v>0.97526049987873042</v>
      </c>
    </row>
    <row r="3545" spans="1:13" ht="55.2">
      <c r="A3545" t="s">
        <v>164</v>
      </c>
      <c r="B3545" t="s">
        <v>247</v>
      </c>
      <c r="C3545" s="14" t="s">
        <v>249</v>
      </c>
      <c r="D3545" t="s">
        <v>465</v>
      </c>
      <c r="E3545" t="s">
        <v>483</v>
      </c>
      <c r="F3545" s="20">
        <v>2035</v>
      </c>
      <c r="G3545" s="20">
        <v>53</v>
      </c>
      <c r="H3545" s="11">
        <v>12634.181270909399</v>
      </c>
      <c r="I3545" s="10">
        <v>4013779.5312626702</v>
      </c>
      <c r="J3545" s="33">
        <f t="shared" si="220"/>
        <v>3.1477018537026846E-3</v>
      </c>
      <c r="K3545" s="33">
        <f t="shared" si="221"/>
        <v>3.142753034054091E-3</v>
      </c>
      <c r="L3545" s="33">
        <f t="shared" si="222"/>
        <v>0.97526049987873042</v>
      </c>
      <c r="M3545" s="33">
        <f t="shared" si="223"/>
        <v>0.97219549698374341</v>
      </c>
    </row>
    <row r="3546" spans="1:13" ht="55.2">
      <c r="A3546" t="s">
        <v>164</v>
      </c>
      <c r="B3546" t="s">
        <v>247</v>
      </c>
      <c r="C3546" s="14" t="s">
        <v>249</v>
      </c>
      <c r="D3546" t="s">
        <v>465</v>
      </c>
      <c r="E3546" t="s">
        <v>483</v>
      </c>
      <c r="F3546" s="20">
        <v>2035</v>
      </c>
      <c r="G3546" s="20">
        <v>54</v>
      </c>
      <c r="H3546" s="11">
        <v>13502.984620383</v>
      </c>
      <c r="I3546" s="10">
        <v>3929948.8897374999</v>
      </c>
      <c r="J3546" s="33">
        <f t="shared" si="220"/>
        <v>3.4359186338641999E-3</v>
      </c>
      <c r="K3546" s="33">
        <f t="shared" si="221"/>
        <v>3.4300226201091633E-3</v>
      </c>
      <c r="L3546" s="33">
        <f t="shared" si="222"/>
        <v>0.97219549698374341</v>
      </c>
      <c r="M3546" s="33">
        <f t="shared" si="223"/>
        <v>0.96886084443792087</v>
      </c>
    </row>
    <row r="3547" spans="1:13" ht="55.2">
      <c r="A3547" t="s">
        <v>164</v>
      </c>
      <c r="B3547" t="s">
        <v>247</v>
      </c>
      <c r="C3547" s="14" t="s">
        <v>249</v>
      </c>
      <c r="D3547" t="s">
        <v>465</v>
      </c>
      <c r="E3547" t="s">
        <v>483</v>
      </c>
      <c r="F3547" s="20">
        <v>2035</v>
      </c>
      <c r="G3547" s="20">
        <v>55</v>
      </c>
      <c r="H3547" s="11">
        <v>14492.2564228258</v>
      </c>
      <c r="I3547" s="10">
        <v>3860809.6654460002</v>
      </c>
      <c r="J3547" s="33">
        <f t="shared" si="220"/>
        <v>3.7536832112006371E-3</v>
      </c>
      <c r="K3547" s="33">
        <f t="shared" si="221"/>
        <v>3.7466469490952115E-3</v>
      </c>
      <c r="L3547" s="33">
        <f t="shared" si="222"/>
        <v>0.96886084443792087</v>
      </c>
      <c r="M3547" s="33">
        <f t="shared" si="223"/>
        <v>0.96523086491100973</v>
      </c>
    </row>
    <row r="3548" spans="1:13" ht="55.2">
      <c r="A3548" t="s">
        <v>164</v>
      </c>
      <c r="B3548" t="s">
        <v>247</v>
      </c>
      <c r="C3548" s="14" t="s">
        <v>249</v>
      </c>
      <c r="D3548" t="s">
        <v>465</v>
      </c>
      <c r="E3548" t="s">
        <v>483</v>
      </c>
      <c r="F3548" s="20">
        <v>2035</v>
      </c>
      <c r="G3548" s="20">
        <v>56</v>
      </c>
      <c r="H3548" s="11">
        <v>15497.2009793651</v>
      </c>
      <c r="I3548" s="10">
        <v>3785376.4798409999</v>
      </c>
      <c r="J3548" s="33">
        <f t="shared" si="220"/>
        <v>4.0939655703720228E-3</v>
      </c>
      <c r="K3548" s="33">
        <f t="shared" si="221"/>
        <v>4.0855967178196062E-3</v>
      </c>
      <c r="L3548" s="33">
        <f t="shared" si="222"/>
        <v>0.96523086491100973</v>
      </c>
      <c r="M3548" s="33">
        <f t="shared" si="223"/>
        <v>0.9612873208573911</v>
      </c>
    </row>
    <row r="3549" spans="1:13" ht="55.2">
      <c r="A3549" t="s">
        <v>164</v>
      </c>
      <c r="B3549" t="s">
        <v>247</v>
      </c>
      <c r="C3549" s="14" t="s">
        <v>249</v>
      </c>
      <c r="D3549" t="s">
        <v>465</v>
      </c>
      <c r="E3549" t="s">
        <v>483</v>
      </c>
      <c r="F3549" s="20">
        <v>2035</v>
      </c>
      <c r="G3549" s="20">
        <v>57</v>
      </c>
      <c r="H3549" s="11">
        <v>16503.412228658701</v>
      </c>
      <c r="I3549" s="10">
        <v>3690925.3396892198</v>
      </c>
      <c r="J3549" s="33">
        <f t="shared" si="220"/>
        <v>4.4713481606345109E-3</v>
      </c>
      <c r="K3549" s="33">
        <f t="shared" si="221"/>
        <v>4.461366566051006E-3</v>
      </c>
      <c r="L3549" s="33">
        <f t="shared" si="222"/>
        <v>0.9612873208573911</v>
      </c>
      <c r="M3549" s="33">
        <f t="shared" si="223"/>
        <v>0.95699866574374914</v>
      </c>
    </row>
    <row r="3550" spans="1:13" ht="55.2">
      <c r="A3550" t="s">
        <v>164</v>
      </c>
      <c r="B3550" t="s">
        <v>247</v>
      </c>
      <c r="C3550" s="14" t="s">
        <v>249</v>
      </c>
      <c r="D3550" t="s">
        <v>465</v>
      </c>
      <c r="E3550" t="s">
        <v>483</v>
      </c>
      <c r="F3550" s="20">
        <v>2035</v>
      </c>
      <c r="G3550" s="20">
        <v>58</v>
      </c>
      <c r="H3550" s="11">
        <v>17673.627609951302</v>
      </c>
      <c r="I3550" s="10">
        <v>3611911.3774753101</v>
      </c>
      <c r="J3550" s="33">
        <f t="shared" si="220"/>
        <v>4.8931509560749499E-3</v>
      </c>
      <c r="K3550" s="33">
        <f t="shared" si="221"/>
        <v>4.8811989951316193E-3</v>
      </c>
      <c r="L3550" s="33">
        <f t="shared" si="222"/>
        <v>0.95699866574374914</v>
      </c>
      <c r="M3550" s="33">
        <f t="shared" si="223"/>
        <v>0.95232736481817848</v>
      </c>
    </row>
    <row r="3551" spans="1:13" ht="55.2">
      <c r="A3551" t="s">
        <v>164</v>
      </c>
      <c r="B3551" t="s">
        <v>247</v>
      </c>
      <c r="C3551" s="14" t="s">
        <v>249</v>
      </c>
      <c r="D3551" t="s">
        <v>465</v>
      </c>
      <c r="E3551" t="s">
        <v>483</v>
      </c>
      <c r="F3551" s="20">
        <v>2035</v>
      </c>
      <c r="G3551" s="20">
        <v>59</v>
      </c>
      <c r="H3551" s="11">
        <v>18843.534997948002</v>
      </c>
      <c r="I3551" s="10">
        <v>3520988.6757945698</v>
      </c>
      <c r="J3551" s="33">
        <f t="shared" si="220"/>
        <v>5.3517738149770231E-3</v>
      </c>
      <c r="K3551" s="33">
        <f t="shared" si="221"/>
        <v>5.3374785864727103E-3</v>
      </c>
      <c r="L3551" s="33">
        <f t="shared" si="222"/>
        <v>0.95232736481817848</v>
      </c>
      <c r="M3551" s="33">
        <f t="shared" si="223"/>
        <v>0.94724433790114948</v>
      </c>
    </row>
    <row r="3552" spans="1:13" ht="55.2">
      <c r="A3552" t="s">
        <v>164</v>
      </c>
      <c r="B3552" t="s">
        <v>247</v>
      </c>
      <c r="C3552" s="14" t="s">
        <v>249</v>
      </c>
      <c r="D3552" t="s">
        <v>465</v>
      </c>
      <c r="E3552" t="s">
        <v>483</v>
      </c>
      <c r="F3552" s="20">
        <v>2035</v>
      </c>
      <c r="G3552" s="20">
        <v>60</v>
      </c>
      <c r="H3552" s="11">
        <v>20243.937143257201</v>
      </c>
      <c r="I3552" s="10">
        <v>3428557.43723835</v>
      </c>
      <c r="J3552" s="33">
        <f t="shared" si="220"/>
        <v>5.9045057619228278E-3</v>
      </c>
      <c r="K3552" s="33">
        <f t="shared" si="221"/>
        <v>5.8871084255088801E-3</v>
      </c>
      <c r="L3552" s="33">
        <f t="shared" si="222"/>
        <v>0.94724433790114948</v>
      </c>
      <c r="M3552" s="33">
        <f t="shared" si="223"/>
        <v>0.94166780777847603</v>
      </c>
    </row>
    <row r="3553" spans="1:13" ht="55.2">
      <c r="A3553" t="s">
        <v>164</v>
      </c>
      <c r="B3553" t="s">
        <v>247</v>
      </c>
      <c r="C3553" s="14" t="s">
        <v>249</v>
      </c>
      <c r="D3553" t="s">
        <v>465</v>
      </c>
      <c r="E3553" t="s">
        <v>483</v>
      </c>
      <c r="F3553" s="20">
        <v>2035</v>
      </c>
      <c r="G3553" s="20">
        <v>61</v>
      </c>
      <c r="H3553" s="11">
        <v>21376.863870594701</v>
      </c>
      <c r="I3553" s="10">
        <v>3309068.2283747802</v>
      </c>
      <c r="J3553" s="33">
        <f t="shared" si="220"/>
        <v>6.4600855574059165E-3</v>
      </c>
      <c r="K3553" s="33">
        <f t="shared" si="221"/>
        <v>6.4392640650355881E-3</v>
      </c>
      <c r="L3553" s="33">
        <f t="shared" si="222"/>
        <v>0.94166780777847603</v>
      </c>
      <c r="M3553" s="33">
        <f t="shared" si="223"/>
        <v>0.93560416010264724</v>
      </c>
    </row>
    <row r="3554" spans="1:13" ht="55.2">
      <c r="A3554" t="s">
        <v>164</v>
      </c>
      <c r="B3554" t="s">
        <v>247</v>
      </c>
      <c r="C3554" s="14" t="s">
        <v>249</v>
      </c>
      <c r="D3554" t="s">
        <v>465</v>
      </c>
      <c r="E3554" t="s">
        <v>483</v>
      </c>
      <c r="F3554" s="20">
        <v>2035</v>
      </c>
      <c r="G3554" s="20">
        <v>62</v>
      </c>
      <c r="H3554" s="11">
        <v>22959.351562110201</v>
      </c>
      <c r="I3554" s="10">
        <v>3245130.97132438</v>
      </c>
      <c r="J3554" s="33">
        <f t="shared" si="220"/>
        <v>7.075015389206369E-3</v>
      </c>
      <c r="K3554" s="33">
        <f t="shared" si="221"/>
        <v>7.0500463878853115E-3</v>
      </c>
      <c r="L3554" s="33">
        <f t="shared" si="222"/>
        <v>0.93560416010264724</v>
      </c>
      <c r="M3554" s="33">
        <f t="shared" si="223"/>
        <v>0.92900810737322514</v>
      </c>
    </row>
    <row r="3555" spans="1:13" ht="55.2">
      <c r="A3555" t="s">
        <v>164</v>
      </c>
      <c r="B3555" t="s">
        <v>247</v>
      </c>
      <c r="C3555" s="14" t="s">
        <v>249</v>
      </c>
      <c r="D3555" t="s">
        <v>465</v>
      </c>
      <c r="E3555" t="s">
        <v>483</v>
      </c>
      <c r="F3555" s="20">
        <v>2035</v>
      </c>
      <c r="G3555" s="20">
        <v>63</v>
      </c>
      <c r="H3555" s="11">
        <v>23506.904483092701</v>
      </c>
      <c r="I3555" s="10">
        <v>3028848.62750821</v>
      </c>
      <c r="J3555" s="33">
        <f t="shared" si="220"/>
        <v>7.7610033956802566E-3</v>
      </c>
      <c r="K3555" s="33">
        <f t="shared" si="221"/>
        <v>7.7309645695368134E-3</v>
      </c>
      <c r="L3555" s="33">
        <f t="shared" si="222"/>
        <v>0.92900810737322514</v>
      </c>
      <c r="M3555" s="33">
        <f t="shared" si="223"/>
        <v>0.92182597861031024</v>
      </c>
    </row>
    <row r="3556" spans="1:13" ht="55.2">
      <c r="A3556" t="s">
        <v>164</v>
      </c>
      <c r="B3556" t="s">
        <v>247</v>
      </c>
      <c r="C3556" s="14" t="s">
        <v>249</v>
      </c>
      <c r="D3556" t="s">
        <v>465</v>
      </c>
      <c r="E3556" t="s">
        <v>483</v>
      </c>
      <c r="F3556" s="20">
        <v>2035</v>
      </c>
      <c r="G3556" s="20">
        <v>64</v>
      </c>
      <c r="H3556" s="11">
        <v>24873.592767825699</v>
      </c>
      <c r="I3556" s="10">
        <v>2924583.2282160399</v>
      </c>
      <c r="J3556" s="33">
        <f t="shared" si="220"/>
        <v>8.5050042439716398E-3</v>
      </c>
      <c r="K3556" s="33">
        <f t="shared" si="221"/>
        <v>8.4689390127831166E-3</v>
      </c>
      <c r="L3556" s="33">
        <f t="shared" si="222"/>
        <v>0.92182597861031024</v>
      </c>
      <c r="M3556" s="33">
        <f t="shared" si="223"/>
        <v>0.91401909061706044</v>
      </c>
    </row>
    <row r="3557" spans="1:13" ht="55.2">
      <c r="A3557" t="s">
        <v>164</v>
      </c>
      <c r="B3557" t="s">
        <v>247</v>
      </c>
      <c r="C3557" s="14" t="s">
        <v>249</v>
      </c>
      <c r="D3557" t="s">
        <v>465</v>
      </c>
      <c r="E3557" t="s">
        <v>483</v>
      </c>
      <c r="F3557" s="20">
        <v>2035</v>
      </c>
      <c r="G3557" s="20">
        <v>65</v>
      </c>
      <c r="H3557" s="11">
        <v>25404.207102709399</v>
      </c>
      <c r="I3557" s="10">
        <v>2823483.2066987902</v>
      </c>
      <c r="J3557" s="33">
        <f t="shared" si="220"/>
        <v>8.997470586131779E-3</v>
      </c>
      <c r="K3557" s="33">
        <f t="shared" si="221"/>
        <v>8.9571144726680041E-3</v>
      </c>
      <c r="L3557" s="33">
        <f t="shared" si="222"/>
        <v>0.91401909061706044</v>
      </c>
      <c r="M3557" s="33">
        <f t="shared" si="223"/>
        <v>0.90583211699219957</v>
      </c>
    </row>
    <row r="3558" spans="1:13" ht="55.2">
      <c r="A3558" t="s">
        <v>164</v>
      </c>
      <c r="B3558" t="s">
        <v>247</v>
      </c>
      <c r="C3558" s="14" t="s">
        <v>249</v>
      </c>
      <c r="D3558" t="s">
        <v>465</v>
      </c>
      <c r="E3558" t="s">
        <v>483</v>
      </c>
      <c r="F3558" s="20">
        <v>2035</v>
      </c>
      <c r="G3558" s="20">
        <v>66</v>
      </c>
      <c r="H3558" s="11">
        <v>26765.466469875199</v>
      </c>
      <c r="I3558" s="10">
        <v>2713614.5456129401</v>
      </c>
      <c r="J3558" s="33">
        <f t="shared" si="220"/>
        <v>9.8634002803185614E-3</v>
      </c>
      <c r="K3558" s="33">
        <f t="shared" si="221"/>
        <v>9.8149164837413316E-3</v>
      </c>
      <c r="L3558" s="33">
        <f t="shared" si="222"/>
        <v>0.90583211699219957</v>
      </c>
      <c r="M3558" s="33">
        <f t="shared" si="223"/>
        <v>0.89694145041563056</v>
      </c>
    </row>
    <row r="3559" spans="1:13" ht="55.2">
      <c r="A3559" t="s">
        <v>164</v>
      </c>
      <c r="B3559" t="s">
        <v>247</v>
      </c>
      <c r="C3559" s="14" t="s">
        <v>249</v>
      </c>
      <c r="D3559" t="s">
        <v>465</v>
      </c>
      <c r="E3559" t="s">
        <v>483</v>
      </c>
      <c r="F3559" s="20">
        <v>2035</v>
      </c>
      <c r="G3559" s="20">
        <v>67</v>
      </c>
      <c r="H3559" s="11">
        <v>27981.165322186502</v>
      </c>
      <c r="I3559" s="10">
        <v>2585199.4746641102</v>
      </c>
      <c r="J3559" s="33">
        <f t="shared" si="220"/>
        <v>1.0823600111485416E-2</v>
      </c>
      <c r="K3559" s="33">
        <f t="shared" si="221"/>
        <v>1.0765235712561161E-2</v>
      </c>
      <c r="L3559" s="33">
        <f t="shared" si="222"/>
        <v>0.89694145041563056</v>
      </c>
      <c r="M3559" s="33">
        <f t="shared" si="223"/>
        <v>0.88728566428153977</v>
      </c>
    </row>
    <row r="3560" spans="1:13" ht="55.2">
      <c r="A3560" t="s">
        <v>164</v>
      </c>
      <c r="B3560" t="s">
        <v>247</v>
      </c>
      <c r="C3560" s="14" t="s">
        <v>249</v>
      </c>
      <c r="D3560" t="s">
        <v>465</v>
      </c>
      <c r="E3560" t="s">
        <v>483</v>
      </c>
      <c r="F3560" s="20">
        <v>2035</v>
      </c>
      <c r="G3560" s="20">
        <v>68</v>
      </c>
      <c r="H3560" s="11">
        <v>28893.8076863979</v>
      </c>
      <c r="I3560" s="10">
        <v>2429032.4376353198</v>
      </c>
      <c r="J3560" s="33">
        <f t="shared" si="220"/>
        <v>1.189519219205085E-2</v>
      </c>
      <c r="K3560" s="33">
        <f t="shared" si="221"/>
        <v>1.1824724080734095E-2</v>
      </c>
      <c r="L3560" s="33">
        <f t="shared" si="222"/>
        <v>0.88728566428153977</v>
      </c>
      <c r="M3560" s="33">
        <f t="shared" si="223"/>
        <v>0.87679375612061972</v>
      </c>
    </row>
    <row r="3561" spans="1:13" ht="55.2">
      <c r="A3561" t="s">
        <v>164</v>
      </c>
      <c r="B3561" t="s">
        <v>247</v>
      </c>
      <c r="C3561" s="14" t="s">
        <v>249</v>
      </c>
      <c r="D3561" t="s">
        <v>465</v>
      </c>
      <c r="E3561" t="s">
        <v>483</v>
      </c>
      <c r="F3561" s="20">
        <v>2035</v>
      </c>
      <c r="G3561" s="20">
        <v>69</v>
      </c>
      <c r="H3561" s="11">
        <v>30134.599286918801</v>
      </c>
      <c r="I3561" s="10">
        <v>2305116.1053299401</v>
      </c>
      <c r="J3561" s="33">
        <f t="shared" si="220"/>
        <v>1.3072920369278112E-2</v>
      </c>
      <c r="K3561" s="33">
        <f t="shared" si="221"/>
        <v>1.2987840895059555E-2</v>
      </c>
      <c r="L3561" s="33">
        <f t="shared" si="222"/>
        <v>0.87679375612061972</v>
      </c>
      <c r="M3561" s="33">
        <f t="shared" si="223"/>
        <v>0.86540609831834348</v>
      </c>
    </row>
    <row r="3562" spans="1:13" ht="55.2">
      <c r="A3562" t="s">
        <v>164</v>
      </c>
      <c r="B3562" t="s">
        <v>247</v>
      </c>
      <c r="C3562" s="14" t="s">
        <v>249</v>
      </c>
      <c r="D3562" t="s">
        <v>465</v>
      </c>
      <c r="E3562" t="s">
        <v>483</v>
      </c>
      <c r="F3562" s="20">
        <v>2036</v>
      </c>
      <c r="G3562" s="20">
        <v>30</v>
      </c>
      <c r="H3562" s="11">
        <v>822.91207837396701</v>
      </c>
      <c r="I3562" s="10">
        <v>4608165.9518042197</v>
      </c>
      <c r="J3562" s="33">
        <f t="shared" si="220"/>
        <v>1.7857691909983731E-4</v>
      </c>
      <c r="K3562" s="33">
        <f t="shared" si="221"/>
        <v>1.7856097519086678E-4</v>
      </c>
      <c r="L3562" s="33">
        <f t="shared" si="222"/>
        <v>1</v>
      </c>
      <c r="M3562" s="33">
        <f t="shared" si="223"/>
        <v>0.99982143902480913</v>
      </c>
    </row>
    <row r="3563" spans="1:13" ht="55.2">
      <c r="A3563" t="s">
        <v>164</v>
      </c>
      <c r="B3563" t="s">
        <v>247</v>
      </c>
      <c r="C3563" s="14" t="s">
        <v>249</v>
      </c>
      <c r="D3563" t="s">
        <v>465</v>
      </c>
      <c r="E3563" t="s">
        <v>483</v>
      </c>
      <c r="F3563" s="20">
        <v>2036</v>
      </c>
      <c r="G3563" s="20">
        <v>31</v>
      </c>
      <c r="H3563" s="11">
        <v>998.92710788437796</v>
      </c>
      <c r="I3563" s="10">
        <v>4547185.9510991499</v>
      </c>
      <c r="J3563" s="33">
        <f t="shared" si="220"/>
        <v>2.1968028548357836E-4</v>
      </c>
      <c r="K3563" s="33">
        <f t="shared" si="221"/>
        <v>2.1965615753649637E-4</v>
      </c>
      <c r="L3563" s="33">
        <f t="shared" si="222"/>
        <v>0.99982143902480913</v>
      </c>
      <c r="M3563" s="33">
        <f t="shared" si="223"/>
        <v>0.99960182208929038</v>
      </c>
    </row>
    <row r="3564" spans="1:13" ht="55.2">
      <c r="A3564" t="s">
        <v>164</v>
      </c>
      <c r="B3564" t="s">
        <v>247</v>
      </c>
      <c r="C3564" s="14" t="s">
        <v>249</v>
      </c>
      <c r="D3564" t="s">
        <v>465</v>
      </c>
      <c r="E3564" t="s">
        <v>483</v>
      </c>
      <c r="F3564" s="20">
        <v>2036</v>
      </c>
      <c r="G3564" s="20">
        <v>32</v>
      </c>
      <c r="H3564" s="11">
        <v>1022.44740800145</v>
      </c>
      <c r="I3564" s="10">
        <v>4418697.9029911002</v>
      </c>
      <c r="J3564" s="33">
        <f t="shared" si="220"/>
        <v>2.3139110897564099E-4</v>
      </c>
      <c r="K3564" s="33">
        <f t="shared" si="221"/>
        <v>2.3136434011772344E-4</v>
      </c>
      <c r="L3564" s="33">
        <f t="shared" si="222"/>
        <v>0.99960182208929038</v>
      </c>
      <c r="M3564" s="33">
        <f t="shared" si="223"/>
        <v>0.99937054987334217</v>
      </c>
    </row>
    <row r="3565" spans="1:13" ht="55.2">
      <c r="A3565" t="s">
        <v>164</v>
      </c>
      <c r="B3565" t="s">
        <v>247</v>
      </c>
      <c r="C3565" s="14" t="s">
        <v>249</v>
      </c>
      <c r="D3565" t="s">
        <v>465</v>
      </c>
      <c r="E3565" t="s">
        <v>483</v>
      </c>
      <c r="F3565" s="20">
        <v>2036</v>
      </c>
      <c r="G3565" s="20">
        <v>33</v>
      </c>
      <c r="H3565" s="11">
        <v>1067.6488413023999</v>
      </c>
      <c r="I3565" s="10">
        <v>4353336.0881377095</v>
      </c>
      <c r="J3565" s="33">
        <f t="shared" si="220"/>
        <v>2.4524843009746203E-4</v>
      </c>
      <c r="K3565" s="33">
        <f t="shared" si="221"/>
        <v>2.4521835915958246E-4</v>
      </c>
      <c r="L3565" s="33">
        <f t="shared" si="222"/>
        <v>0.99937054987334217</v>
      </c>
      <c r="M3565" s="33">
        <f t="shared" si="223"/>
        <v>0.99912548586690986</v>
      </c>
    </row>
    <row r="3566" spans="1:13" ht="55.2">
      <c r="A3566" t="s">
        <v>164</v>
      </c>
      <c r="B3566" t="s">
        <v>247</v>
      </c>
      <c r="C3566" s="14" t="s">
        <v>249</v>
      </c>
      <c r="D3566" t="s">
        <v>465</v>
      </c>
      <c r="E3566" t="s">
        <v>483</v>
      </c>
      <c r="F3566" s="20">
        <v>2036</v>
      </c>
      <c r="G3566" s="20">
        <v>34</v>
      </c>
      <c r="H3566" s="11">
        <v>1282.9508096203199</v>
      </c>
      <c r="I3566" s="10">
        <v>4331793.3266311605</v>
      </c>
      <c r="J3566" s="33">
        <f t="shared" si="220"/>
        <v>2.9617082646416832E-4</v>
      </c>
      <c r="K3566" s="33">
        <f t="shared" si="221"/>
        <v>2.9612697221448325E-4</v>
      </c>
      <c r="L3566" s="33">
        <f t="shared" si="222"/>
        <v>0.99912548586690986</v>
      </c>
      <c r="M3566" s="33">
        <f t="shared" si="223"/>
        <v>0.99882961786191782</v>
      </c>
    </row>
    <row r="3567" spans="1:13" ht="55.2">
      <c r="A3567" t="s">
        <v>164</v>
      </c>
      <c r="B3567" t="s">
        <v>247</v>
      </c>
      <c r="C3567" s="14" t="s">
        <v>249</v>
      </c>
      <c r="D3567" t="s">
        <v>465</v>
      </c>
      <c r="E3567" t="s">
        <v>483</v>
      </c>
      <c r="F3567" s="20">
        <v>2036</v>
      </c>
      <c r="G3567" s="20">
        <v>35</v>
      </c>
      <c r="H3567" s="11">
        <v>1713.8273131051001</v>
      </c>
      <c r="I3567" s="10">
        <v>4311510.13357535</v>
      </c>
      <c r="J3567" s="33">
        <f t="shared" si="220"/>
        <v>3.9750047199446029E-4</v>
      </c>
      <c r="K3567" s="33">
        <f t="shared" si="221"/>
        <v>3.9742147914878512E-4</v>
      </c>
      <c r="L3567" s="33">
        <f t="shared" si="222"/>
        <v>0.99882961786191782</v>
      </c>
      <c r="M3567" s="33">
        <f t="shared" si="223"/>
        <v>0.99843266151776955</v>
      </c>
    </row>
    <row r="3568" spans="1:13" ht="55.2">
      <c r="A3568" t="s">
        <v>164</v>
      </c>
      <c r="B3568" t="s">
        <v>247</v>
      </c>
      <c r="C3568" s="14" t="s">
        <v>249</v>
      </c>
      <c r="D3568" t="s">
        <v>465</v>
      </c>
      <c r="E3568" t="s">
        <v>483</v>
      </c>
      <c r="F3568" s="20">
        <v>2036</v>
      </c>
      <c r="G3568" s="20">
        <v>36</v>
      </c>
      <c r="H3568" s="11">
        <v>1906.3664345592899</v>
      </c>
      <c r="I3568" s="10">
        <v>4290455.81183632</v>
      </c>
      <c r="J3568" s="33">
        <f t="shared" si="220"/>
        <v>4.4432725056859702E-4</v>
      </c>
      <c r="K3568" s="33">
        <f t="shared" si="221"/>
        <v>4.44228551834569E-4</v>
      </c>
      <c r="L3568" s="33">
        <f t="shared" si="222"/>
        <v>0.99843266151776955</v>
      </c>
      <c r="M3568" s="33">
        <f t="shared" si="223"/>
        <v>0.99798912922243921</v>
      </c>
    </row>
    <row r="3569" spans="1:13" ht="55.2">
      <c r="A3569" t="s">
        <v>164</v>
      </c>
      <c r="B3569" t="s">
        <v>247</v>
      </c>
      <c r="C3569" s="14" t="s">
        <v>249</v>
      </c>
      <c r="D3569" t="s">
        <v>465</v>
      </c>
      <c r="E3569" t="s">
        <v>483</v>
      </c>
      <c r="F3569" s="20">
        <v>2036</v>
      </c>
      <c r="G3569" s="20">
        <v>37</v>
      </c>
      <c r="H3569" s="11">
        <v>2058.1557268394699</v>
      </c>
      <c r="I3569" s="10">
        <v>4309129.7338920096</v>
      </c>
      <c r="J3569" s="33">
        <f t="shared" si="220"/>
        <v>4.7762677244357225E-4</v>
      </c>
      <c r="K3569" s="33">
        <f t="shared" si="221"/>
        <v>4.7751272693452584E-4</v>
      </c>
      <c r="L3569" s="33">
        <f t="shared" si="222"/>
        <v>0.99798912922243921</v>
      </c>
      <c r="M3569" s="33">
        <f t="shared" si="223"/>
        <v>0.9975125767118932</v>
      </c>
    </row>
    <row r="3570" spans="1:13" ht="55.2">
      <c r="A3570" t="s">
        <v>164</v>
      </c>
      <c r="B3570" t="s">
        <v>247</v>
      </c>
      <c r="C3570" s="14" t="s">
        <v>249</v>
      </c>
      <c r="D3570" t="s">
        <v>465</v>
      </c>
      <c r="E3570" t="s">
        <v>483</v>
      </c>
      <c r="F3570" s="20">
        <v>2036</v>
      </c>
      <c r="G3570" s="20">
        <v>38</v>
      </c>
      <c r="H3570" s="11">
        <v>2248.0911453612898</v>
      </c>
      <c r="I3570" s="10">
        <v>4366581.8210411398</v>
      </c>
      <c r="J3570" s="33">
        <f t="shared" si="220"/>
        <v>5.1484003678311228E-4</v>
      </c>
      <c r="K3570" s="33">
        <f t="shared" si="221"/>
        <v>5.1470752939242193E-4</v>
      </c>
      <c r="L3570" s="33">
        <f t="shared" si="222"/>
        <v>0.9975125767118932</v>
      </c>
      <c r="M3570" s="33">
        <f t="shared" si="223"/>
        <v>0.99699914947799595</v>
      </c>
    </row>
    <row r="3571" spans="1:13" ht="55.2">
      <c r="A3571" t="s">
        <v>164</v>
      </c>
      <c r="B3571" t="s">
        <v>247</v>
      </c>
      <c r="C3571" s="14" t="s">
        <v>249</v>
      </c>
      <c r="D3571" t="s">
        <v>465</v>
      </c>
      <c r="E3571" t="s">
        <v>483</v>
      </c>
      <c r="F3571" s="20">
        <v>2036</v>
      </c>
      <c r="G3571" s="20">
        <v>39</v>
      </c>
      <c r="H3571" s="11">
        <v>2713.5957423219402</v>
      </c>
      <c r="I3571" s="10">
        <v>4502107.0074416297</v>
      </c>
      <c r="J3571" s="33">
        <f t="shared" si="220"/>
        <v>6.0273905925305182E-4</v>
      </c>
      <c r="K3571" s="33">
        <f t="shared" si="221"/>
        <v>6.0255744855608473E-4</v>
      </c>
      <c r="L3571" s="33">
        <f t="shared" si="222"/>
        <v>0.99699914947799595</v>
      </c>
      <c r="M3571" s="33">
        <f t="shared" si="223"/>
        <v>0.99639840021427395</v>
      </c>
    </row>
    <row r="3572" spans="1:13" ht="55.2">
      <c r="A3572" t="s">
        <v>164</v>
      </c>
      <c r="B3572" t="s">
        <v>247</v>
      </c>
      <c r="C3572" s="14" t="s">
        <v>249</v>
      </c>
      <c r="D3572" t="s">
        <v>465</v>
      </c>
      <c r="E3572" t="s">
        <v>483</v>
      </c>
      <c r="F3572" s="20">
        <v>2036</v>
      </c>
      <c r="G3572" s="20">
        <v>40</v>
      </c>
      <c r="H3572" s="11">
        <v>3597.89769710884</v>
      </c>
      <c r="I3572" s="10">
        <v>4456654.5509337597</v>
      </c>
      <c r="J3572" s="33">
        <f t="shared" si="220"/>
        <v>8.0730908262903337E-4</v>
      </c>
      <c r="K3572" s="33">
        <f t="shared" si="221"/>
        <v>8.0698329632755694E-4</v>
      </c>
      <c r="L3572" s="33">
        <f t="shared" si="222"/>
        <v>0.99639840021427395</v>
      </c>
      <c r="M3572" s="33">
        <f t="shared" si="223"/>
        <v>0.99559432334881348</v>
      </c>
    </row>
    <row r="3573" spans="1:13" ht="55.2">
      <c r="A3573" t="s">
        <v>164</v>
      </c>
      <c r="B3573" t="s">
        <v>247</v>
      </c>
      <c r="C3573" s="14" t="s">
        <v>249</v>
      </c>
      <c r="D3573" t="s">
        <v>465</v>
      </c>
      <c r="E3573" t="s">
        <v>483</v>
      </c>
      <c r="F3573" s="20">
        <v>2036</v>
      </c>
      <c r="G3573" s="20">
        <v>41</v>
      </c>
      <c r="H3573" s="11">
        <v>3819.9424953786101</v>
      </c>
      <c r="I3573" s="10">
        <v>4380237.1951315003</v>
      </c>
      <c r="J3573" s="33">
        <f t="shared" si="220"/>
        <v>8.7208576275831808E-4</v>
      </c>
      <c r="K3573" s="33">
        <f t="shared" si="221"/>
        <v>8.717056064871942E-4</v>
      </c>
      <c r="L3573" s="33">
        <f t="shared" si="222"/>
        <v>0.99559432334881348</v>
      </c>
      <c r="M3573" s="33">
        <f t="shared" si="223"/>
        <v>0.99472645819536354</v>
      </c>
    </row>
    <row r="3574" spans="1:13" ht="55.2">
      <c r="A3574" t="s">
        <v>164</v>
      </c>
      <c r="B3574" t="s">
        <v>247</v>
      </c>
      <c r="C3574" s="14" t="s">
        <v>249</v>
      </c>
      <c r="D3574" t="s">
        <v>465</v>
      </c>
      <c r="E3574" t="s">
        <v>483</v>
      </c>
      <c r="F3574" s="20">
        <v>2036</v>
      </c>
      <c r="G3574" s="20">
        <v>42</v>
      </c>
      <c r="H3574" s="11">
        <v>4082.6301259574798</v>
      </c>
      <c r="I3574" s="10">
        <v>4319848.6858331803</v>
      </c>
      <c r="J3574" s="33">
        <f t="shared" si="220"/>
        <v>9.450863728968906E-4</v>
      </c>
      <c r="K3574" s="33">
        <f t="shared" si="221"/>
        <v>9.4463991942750347E-4</v>
      </c>
      <c r="L3574" s="33">
        <f t="shared" si="222"/>
        <v>0.99472645819536354</v>
      </c>
      <c r="M3574" s="33">
        <f t="shared" si="223"/>
        <v>0.9937867998740415</v>
      </c>
    </row>
    <row r="3575" spans="1:13" ht="55.2">
      <c r="A3575" t="s">
        <v>164</v>
      </c>
      <c r="B3575" t="s">
        <v>247</v>
      </c>
      <c r="C3575" s="14" t="s">
        <v>249</v>
      </c>
      <c r="D3575" t="s">
        <v>465</v>
      </c>
      <c r="E3575" t="s">
        <v>483</v>
      </c>
      <c r="F3575" s="20">
        <v>2036</v>
      </c>
      <c r="G3575" s="20">
        <v>43</v>
      </c>
      <c r="H3575" s="11">
        <v>4378.5101591146404</v>
      </c>
      <c r="I3575" s="10">
        <v>4262681.1959849596</v>
      </c>
      <c r="J3575" s="33">
        <f t="shared" si="220"/>
        <v>1.0271727951972529E-3</v>
      </c>
      <c r="K3575" s="33">
        <f t="shared" si="221"/>
        <v>1.0266454338008213E-3</v>
      </c>
      <c r="L3575" s="33">
        <f t="shared" si="222"/>
        <v>0.9937867998740415</v>
      </c>
      <c r="M3575" s="33">
        <f t="shared" si="223"/>
        <v>0.99276653319377928</v>
      </c>
    </row>
    <row r="3576" spans="1:13" ht="55.2">
      <c r="A3576" t="s">
        <v>164</v>
      </c>
      <c r="B3576" t="s">
        <v>247</v>
      </c>
      <c r="C3576" s="14" t="s">
        <v>249</v>
      </c>
      <c r="D3576" t="s">
        <v>465</v>
      </c>
      <c r="E3576" t="s">
        <v>483</v>
      </c>
      <c r="F3576" s="20">
        <v>2036</v>
      </c>
      <c r="G3576" s="20">
        <v>44</v>
      </c>
      <c r="H3576" s="11">
        <v>4803.8209399434199</v>
      </c>
      <c r="I3576" s="10">
        <v>4295235.9994463101</v>
      </c>
      <c r="J3576" s="33">
        <f t="shared" si="220"/>
        <v>1.1184067512385047E-3</v>
      </c>
      <c r="K3576" s="33">
        <f t="shared" si="221"/>
        <v>1.1177815674995317E-3</v>
      </c>
      <c r="L3576" s="33">
        <f t="shared" si="222"/>
        <v>0.99276653319377928</v>
      </c>
      <c r="M3576" s="33">
        <f t="shared" si="223"/>
        <v>0.99165683706214491</v>
      </c>
    </row>
    <row r="3577" spans="1:13" ht="55.2">
      <c r="A3577" t="s">
        <v>164</v>
      </c>
      <c r="B3577" t="s">
        <v>247</v>
      </c>
      <c r="C3577" s="14" t="s">
        <v>249</v>
      </c>
      <c r="D3577" t="s">
        <v>465</v>
      </c>
      <c r="E3577" t="s">
        <v>483</v>
      </c>
      <c r="F3577" s="20">
        <v>2036</v>
      </c>
      <c r="G3577" s="20">
        <v>45</v>
      </c>
      <c r="H3577" s="11">
        <v>6204.98998476408</v>
      </c>
      <c r="I3577" s="10">
        <v>4307727.0349236997</v>
      </c>
      <c r="J3577" s="33">
        <f t="shared" si="220"/>
        <v>1.4404324913019901E-3</v>
      </c>
      <c r="K3577" s="33">
        <f t="shared" si="221"/>
        <v>1.4393955663541957E-3</v>
      </c>
      <c r="L3577" s="33">
        <f t="shared" si="222"/>
        <v>0.99165683706214491</v>
      </c>
      <c r="M3577" s="33">
        <f t="shared" si="223"/>
        <v>0.99022945060753287</v>
      </c>
    </row>
    <row r="3578" spans="1:13" ht="55.2">
      <c r="A3578" t="s">
        <v>164</v>
      </c>
      <c r="B3578" t="s">
        <v>247</v>
      </c>
      <c r="C3578" s="14" t="s">
        <v>249</v>
      </c>
      <c r="D3578" t="s">
        <v>465</v>
      </c>
      <c r="E3578" t="s">
        <v>483</v>
      </c>
      <c r="F3578" s="20">
        <v>2036</v>
      </c>
      <c r="G3578" s="20">
        <v>46</v>
      </c>
      <c r="H3578" s="11">
        <v>9261.4699927574602</v>
      </c>
      <c r="I3578" s="10">
        <v>6338157.6908921003</v>
      </c>
      <c r="J3578" s="33">
        <f t="shared" si="220"/>
        <v>1.4612242933094177E-3</v>
      </c>
      <c r="K3578" s="33">
        <f t="shared" si="221"/>
        <v>1.4601572248971184E-3</v>
      </c>
      <c r="L3578" s="33">
        <f t="shared" si="222"/>
        <v>0.99022945060753287</v>
      </c>
      <c r="M3578" s="33">
        <f t="shared" si="223"/>
        <v>0.98878355992092237</v>
      </c>
    </row>
    <row r="3579" spans="1:13" ht="55.2">
      <c r="A3579" t="s">
        <v>164</v>
      </c>
      <c r="B3579" t="s">
        <v>247</v>
      </c>
      <c r="C3579" s="14" t="s">
        <v>249</v>
      </c>
      <c r="D3579" t="s">
        <v>465</v>
      </c>
      <c r="E3579" t="s">
        <v>483</v>
      </c>
      <c r="F3579" s="20">
        <v>2036</v>
      </c>
      <c r="G3579" s="20">
        <v>47</v>
      </c>
      <c r="H3579" s="11">
        <v>7338.0409998048999</v>
      </c>
      <c r="I3579" s="10">
        <v>4253525.75382022</v>
      </c>
      <c r="J3579" s="33">
        <f t="shared" si="220"/>
        <v>1.7251667027557982E-3</v>
      </c>
      <c r="K3579" s="33">
        <f t="shared" si="221"/>
        <v>1.723679458050964E-3</v>
      </c>
      <c r="L3579" s="33">
        <f t="shared" si="222"/>
        <v>0.98878355992092237</v>
      </c>
      <c r="M3579" s="33">
        <f t="shared" si="223"/>
        <v>0.98707921401022813</v>
      </c>
    </row>
    <row r="3580" spans="1:13" ht="55.2">
      <c r="A3580" t="s">
        <v>164</v>
      </c>
      <c r="B3580" t="s">
        <v>247</v>
      </c>
      <c r="C3580" s="14" t="s">
        <v>249</v>
      </c>
      <c r="D3580" t="s">
        <v>465</v>
      </c>
      <c r="E3580" t="s">
        <v>483</v>
      </c>
      <c r="F3580" s="20">
        <v>2036</v>
      </c>
      <c r="G3580" s="20">
        <v>48</v>
      </c>
      <c r="H3580" s="11">
        <v>7997.3648753697398</v>
      </c>
      <c r="I3580" s="10">
        <v>4229755.0289334096</v>
      </c>
      <c r="J3580" s="33">
        <f t="shared" si="220"/>
        <v>1.8907394921607043E-3</v>
      </c>
      <c r="K3580" s="33">
        <f t="shared" si="221"/>
        <v>1.8889531702476203E-3</v>
      </c>
      <c r="L3580" s="33">
        <f t="shared" si="222"/>
        <v>0.98707921401022813</v>
      </c>
      <c r="M3580" s="33">
        <f t="shared" si="223"/>
        <v>0.98521466759963794</v>
      </c>
    </row>
    <row r="3581" spans="1:13" ht="55.2">
      <c r="A3581" t="s">
        <v>164</v>
      </c>
      <c r="B3581" t="s">
        <v>247</v>
      </c>
      <c r="C3581" s="14" t="s">
        <v>249</v>
      </c>
      <c r="D3581" t="s">
        <v>465</v>
      </c>
      <c r="E3581" t="s">
        <v>483</v>
      </c>
      <c r="F3581" s="20">
        <v>2036</v>
      </c>
      <c r="G3581" s="20">
        <v>49</v>
      </c>
      <c r="H3581" s="11">
        <v>8481.6061549420992</v>
      </c>
      <c r="I3581" s="10">
        <v>4092210.9750199299</v>
      </c>
      <c r="J3581" s="33">
        <f t="shared" si="220"/>
        <v>2.0726219167868762E-3</v>
      </c>
      <c r="K3581" s="33">
        <f t="shared" si="221"/>
        <v>2.070475519128312E-3</v>
      </c>
      <c r="L3581" s="33">
        <f t="shared" si="222"/>
        <v>0.98521466759963794</v>
      </c>
      <c r="M3581" s="33">
        <f t="shared" si="223"/>
        <v>0.98317480474928676</v>
      </c>
    </row>
    <row r="3582" spans="1:13" ht="55.2">
      <c r="A3582" t="s">
        <v>164</v>
      </c>
      <c r="B3582" t="s">
        <v>247</v>
      </c>
      <c r="C3582" s="14" t="s">
        <v>249</v>
      </c>
      <c r="D3582" t="s">
        <v>465</v>
      </c>
      <c r="E3582" t="s">
        <v>483</v>
      </c>
      <c r="F3582" s="20">
        <v>2036</v>
      </c>
      <c r="G3582" s="20">
        <v>50</v>
      </c>
      <c r="H3582" s="11">
        <v>9699.9431929120601</v>
      </c>
      <c r="I3582" s="10">
        <v>4049603.02096821</v>
      </c>
      <c r="J3582" s="33">
        <f t="shared" si="220"/>
        <v>2.3952824863788559E-3</v>
      </c>
      <c r="K3582" s="33">
        <f t="shared" si="221"/>
        <v>2.3924160863534327E-3</v>
      </c>
      <c r="L3582" s="33">
        <f t="shared" si="222"/>
        <v>0.98317480474928676</v>
      </c>
      <c r="M3582" s="33">
        <f t="shared" si="223"/>
        <v>0.9808226415307072</v>
      </c>
    </row>
    <row r="3583" spans="1:13" ht="55.2">
      <c r="A3583" t="s">
        <v>164</v>
      </c>
      <c r="B3583" t="s">
        <v>247</v>
      </c>
      <c r="C3583" s="14" t="s">
        <v>249</v>
      </c>
      <c r="D3583" t="s">
        <v>465</v>
      </c>
      <c r="E3583" t="s">
        <v>483</v>
      </c>
      <c r="F3583" s="20">
        <v>2036</v>
      </c>
      <c r="G3583" s="20">
        <v>51</v>
      </c>
      <c r="H3583" s="11">
        <v>10724.7790498221</v>
      </c>
      <c r="I3583" s="10">
        <v>4096467.3229735699</v>
      </c>
      <c r="J3583" s="33">
        <f t="shared" si="220"/>
        <v>2.6180555596467272E-3</v>
      </c>
      <c r="K3583" s="33">
        <f t="shared" si="221"/>
        <v>2.6146314410194771E-3</v>
      </c>
      <c r="L3583" s="33">
        <f t="shared" si="222"/>
        <v>0.9808226415307072</v>
      </c>
      <c r="M3583" s="33">
        <f t="shared" si="223"/>
        <v>0.97825815181409725</v>
      </c>
    </row>
    <row r="3584" spans="1:13" ht="55.2">
      <c r="A3584" t="s">
        <v>164</v>
      </c>
      <c r="B3584" t="s">
        <v>247</v>
      </c>
      <c r="C3584" s="14" t="s">
        <v>249</v>
      </c>
      <c r="D3584" t="s">
        <v>465</v>
      </c>
      <c r="E3584" t="s">
        <v>483</v>
      </c>
      <c r="F3584" s="20">
        <v>2036</v>
      </c>
      <c r="G3584" s="20">
        <v>52</v>
      </c>
      <c r="H3584" s="11">
        <v>11922.477350985801</v>
      </c>
      <c r="I3584" s="10">
        <v>4167110.4508710899</v>
      </c>
      <c r="J3584" s="33">
        <f t="shared" si="220"/>
        <v>2.8610898346823357E-3</v>
      </c>
      <c r="K3584" s="33">
        <f t="shared" si="221"/>
        <v>2.8570008177724038E-3</v>
      </c>
      <c r="L3584" s="33">
        <f t="shared" si="222"/>
        <v>0.97825815181409725</v>
      </c>
      <c r="M3584" s="33">
        <f t="shared" si="223"/>
        <v>0.97546326747437184</v>
      </c>
    </row>
    <row r="3585" spans="1:13" ht="55.2">
      <c r="A3585" t="s">
        <v>164</v>
      </c>
      <c r="B3585" t="s">
        <v>247</v>
      </c>
      <c r="C3585" s="14" t="s">
        <v>249</v>
      </c>
      <c r="D3585" t="s">
        <v>465</v>
      </c>
      <c r="E3585" t="s">
        <v>483</v>
      </c>
      <c r="F3585" s="20">
        <v>2036</v>
      </c>
      <c r="G3585" s="20">
        <v>53</v>
      </c>
      <c r="H3585" s="11">
        <v>12905.447961436699</v>
      </c>
      <c r="I3585" s="10">
        <v>4130961.1631564801</v>
      </c>
      <c r="J3585" s="33">
        <f t="shared" si="220"/>
        <v>3.1240787438378157E-3</v>
      </c>
      <c r="K3585" s="33">
        <f t="shared" si="221"/>
        <v>3.1192038876385331E-3</v>
      </c>
      <c r="L3585" s="33">
        <f t="shared" si="222"/>
        <v>0.97546326747437184</v>
      </c>
      <c r="M3585" s="33">
        <f t="shared" si="223"/>
        <v>0.97242059865821717</v>
      </c>
    </row>
    <row r="3586" spans="1:13" ht="55.2">
      <c r="A3586" t="s">
        <v>164</v>
      </c>
      <c r="B3586" t="s">
        <v>247</v>
      </c>
      <c r="C3586" s="14" t="s">
        <v>249</v>
      </c>
      <c r="D3586" t="s">
        <v>465</v>
      </c>
      <c r="E3586" t="s">
        <v>483</v>
      </c>
      <c r="F3586" s="20">
        <v>2036</v>
      </c>
      <c r="G3586" s="20">
        <v>54</v>
      </c>
      <c r="H3586" s="11">
        <v>13600.989717819401</v>
      </c>
      <c r="I3586" s="10">
        <v>3985496.2243736899</v>
      </c>
      <c r="J3586" s="33">
        <f t="shared" ref="J3586:J3649" si="224">IF(I3586&gt;0,H3586/I3586,0)</f>
        <v>3.4126214032373747E-3</v>
      </c>
      <c r="K3586" s="33">
        <f t="shared" ref="K3586:K3649" si="225">1-EXP(-J3586)</f>
        <v>3.4068050290586571E-3</v>
      </c>
      <c r="L3586" s="33">
        <f t="shared" ref="L3586:L3649" si="226">IF(G3586=30,1,M3585)</f>
        <v>0.97242059865821717</v>
      </c>
      <c r="M3586" s="33">
        <f t="shared" ref="M3586:M3649" si="227">L3586*(1-K3586)</f>
        <v>0.96910775127234816</v>
      </c>
    </row>
    <row r="3587" spans="1:13" ht="55.2">
      <c r="A3587" t="s">
        <v>164</v>
      </c>
      <c r="B3587" t="s">
        <v>247</v>
      </c>
      <c r="C3587" s="14" t="s">
        <v>249</v>
      </c>
      <c r="D3587" t="s">
        <v>465</v>
      </c>
      <c r="E3587" t="s">
        <v>483</v>
      </c>
      <c r="F3587" s="20">
        <v>2036</v>
      </c>
      <c r="G3587" s="20">
        <v>55</v>
      </c>
      <c r="H3587" s="11">
        <v>14509.6694745695</v>
      </c>
      <c r="I3587" s="10">
        <v>3899725.60929036</v>
      </c>
      <c r="J3587" s="33">
        <f t="shared" si="224"/>
        <v>3.720689845460653E-3</v>
      </c>
      <c r="K3587" s="33">
        <f t="shared" si="225"/>
        <v>3.7137766556004648E-3</v>
      </c>
      <c r="L3587" s="33">
        <f t="shared" si="226"/>
        <v>0.96910775127234816</v>
      </c>
      <c r="M3587" s="33">
        <f t="shared" si="227"/>
        <v>0.96550870152891144</v>
      </c>
    </row>
    <row r="3588" spans="1:13" ht="55.2">
      <c r="A3588" t="s">
        <v>164</v>
      </c>
      <c r="B3588" t="s">
        <v>247</v>
      </c>
      <c r="C3588" s="14" t="s">
        <v>249</v>
      </c>
      <c r="D3588" t="s">
        <v>465</v>
      </c>
      <c r="E3588" t="s">
        <v>483</v>
      </c>
      <c r="F3588" s="20">
        <v>2036</v>
      </c>
      <c r="G3588" s="20">
        <v>56</v>
      </c>
      <c r="H3588" s="11">
        <v>15529.089279652801</v>
      </c>
      <c r="I3588" s="10">
        <v>3828092.96916088</v>
      </c>
      <c r="J3588" s="33">
        <f t="shared" si="224"/>
        <v>4.0566123667202325E-3</v>
      </c>
      <c r="K3588" s="33">
        <f t="shared" si="225"/>
        <v>4.0483954295047475E-3</v>
      </c>
      <c r="L3588" s="33">
        <f t="shared" si="226"/>
        <v>0.96550870152891144</v>
      </c>
      <c r="M3588" s="33">
        <f t="shared" si="227"/>
        <v>0.96159994051449471</v>
      </c>
    </row>
    <row r="3589" spans="1:13" ht="55.2">
      <c r="A3589" t="s">
        <v>164</v>
      </c>
      <c r="B3589" t="s">
        <v>247</v>
      </c>
      <c r="C3589" s="14" t="s">
        <v>249</v>
      </c>
      <c r="D3589" t="s">
        <v>465</v>
      </c>
      <c r="E3589" t="s">
        <v>483</v>
      </c>
      <c r="F3589" s="20">
        <v>2036</v>
      </c>
      <c r="G3589" s="20">
        <v>57</v>
      </c>
      <c r="H3589" s="11">
        <v>16614.755475141799</v>
      </c>
      <c r="I3589" s="10">
        <v>3750693.8821343002</v>
      </c>
      <c r="J3589" s="33">
        <f t="shared" si="224"/>
        <v>4.4297817943188995E-3</v>
      </c>
      <c r="K3589" s="33">
        <f t="shared" si="225"/>
        <v>4.4199847824930583E-3</v>
      </c>
      <c r="L3589" s="33">
        <f t="shared" si="226"/>
        <v>0.96159994051449471</v>
      </c>
      <c r="M3589" s="33">
        <f t="shared" si="227"/>
        <v>0.95734968341057436</v>
      </c>
    </row>
    <row r="3590" spans="1:13" ht="55.2">
      <c r="A3590" t="s">
        <v>164</v>
      </c>
      <c r="B3590" t="s">
        <v>247</v>
      </c>
      <c r="C3590" s="14" t="s">
        <v>249</v>
      </c>
      <c r="D3590" t="s">
        <v>465</v>
      </c>
      <c r="E3590" t="s">
        <v>483</v>
      </c>
      <c r="F3590" s="20">
        <v>2036</v>
      </c>
      <c r="G3590" s="20">
        <v>58</v>
      </c>
      <c r="H3590" s="11">
        <v>17691.890765030901</v>
      </c>
      <c r="I3590" s="10">
        <v>3654010.7511854498</v>
      </c>
      <c r="J3590" s="33">
        <f t="shared" si="224"/>
        <v>4.8417730460402235E-3</v>
      </c>
      <c r="K3590" s="33">
        <f t="shared" si="225"/>
        <v>4.8300705574748637E-3</v>
      </c>
      <c r="L3590" s="33">
        <f t="shared" si="226"/>
        <v>0.95734968341057436</v>
      </c>
      <c r="M3590" s="33">
        <f t="shared" si="227"/>
        <v>0.95272561689152502</v>
      </c>
    </row>
    <row r="3591" spans="1:13" ht="55.2">
      <c r="A3591" t="s">
        <v>164</v>
      </c>
      <c r="B3591" t="s">
        <v>247</v>
      </c>
      <c r="C3591" s="14" t="s">
        <v>249</v>
      </c>
      <c r="D3591" t="s">
        <v>465</v>
      </c>
      <c r="E3591" t="s">
        <v>483</v>
      </c>
      <c r="F3591" s="20">
        <v>2036</v>
      </c>
      <c r="G3591" s="20">
        <v>59</v>
      </c>
      <c r="H3591" s="11">
        <v>18944.6330938928</v>
      </c>
      <c r="I3591" s="10">
        <v>3572407.0932789198</v>
      </c>
      <c r="J3591" s="33">
        <f t="shared" si="224"/>
        <v>5.3030443057665482E-3</v>
      </c>
      <c r="K3591" s="33">
        <f t="shared" si="225"/>
        <v>5.2890079890095532E-3</v>
      </c>
      <c r="L3591" s="33">
        <f t="shared" si="226"/>
        <v>0.95272561689152502</v>
      </c>
      <c r="M3591" s="33">
        <f t="shared" si="227"/>
        <v>0.94768664349245169</v>
      </c>
    </row>
    <row r="3592" spans="1:13" ht="55.2">
      <c r="A3592" t="s">
        <v>164</v>
      </c>
      <c r="B3592" t="s">
        <v>247</v>
      </c>
      <c r="C3592" s="14" t="s">
        <v>249</v>
      </c>
      <c r="D3592" t="s">
        <v>465</v>
      </c>
      <c r="E3592" t="s">
        <v>483</v>
      </c>
      <c r="F3592" s="20">
        <v>2036</v>
      </c>
      <c r="G3592" s="20">
        <v>60</v>
      </c>
      <c r="H3592" s="11">
        <v>20315.824065078199</v>
      </c>
      <c r="I3592" s="10">
        <v>3478893.5420085001</v>
      </c>
      <c r="J3592" s="33">
        <f t="shared" si="224"/>
        <v>5.8397372094775527E-3</v>
      </c>
      <c r="K3592" s="33">
        <f t="shared" si="225"/>
        <v>5.8227190873748613E-3</v>
      </c>
      <c r="L3592" s="33">
        <f t="shared" si="226"/>
        <v>0.94768664349245169</v>
      </c>
      <c r="M3592" s="33">
        <f t="shared" si="227"/>
        <v>0.94216853038453796</v>
      </c>
    </row>
    <row r="3593" spans="1:13" ht="55.2">
      <c r="A3593" t="s">
        <v>164</v>
      </c>
      <c r="B3593" t="s">
        <v>247</v>
      </c>
      <c r="C3593" s="14" t="s">
        <v>249</v>
      </c>
      <c r="D3593" t="s">
        <v>465</v>
      </c>
      <c r="E3593" t="s">
        <v>483</v>
      </c>
      <c r="F3593" s="20">
        <v>2036</v>
      </c>
      <c r="G3593" s="20">
        <v>61</v>
      </c>
      <c r="H3593" s="11">
        <v>21617.5010468037</v>
      </c>
      <c r="I3593" s="10">
        <v>3383290.9602898201</v>
      </c>
      <c r="J3593" s="33">
        <f t="shared" si="224"/>
        <v>6.3894891986918849E-3</v>
      </c>
      <c r="K3593" s="33">
        <f t="shared" si="225"/>
        <v>6.3691198189822495E-3</v>
      </c>
      <c r="L3593" s="33">
        <f t="shared" si="226"/>
        <v>0.94216853038453796</v>
      </c>
      <c r="M3593" s="33">
        <f t="shared" si="227"/>
        <v>0.93616774612484444</v>
      </c>
    </row>
    <row r="3594" spans="1:13" ht="55.2">
      <c r="A3594" t="s">
        <v>164</v>
      </c>
      <c r="B3594" t="s">
        <v>247</v>
      </c>
      <c r="C3594" s="14" t="s">
        <v>249</v>
      </c>
      <c r="D3594" t="s">
        <v>465</v>
      </c>
      <c r="E3594" t="s">
        <v>483</v>
      </c>
      <c r="F3594" s="20">
        <v>2036</v>
      </c>
      <c r="G3594" s="20">
        <v>62</v>
      </c>
      <c r="H3594" s="11">
        <v>22828.812315835901</v>
      </c>
      <c r="I3594" s="10">
        <v>3261664.04031689</v>
      </c>
      <c r="J3594" s="33">
        <f t="shared" si="224"/>
        <v>6.9991305154831172E-3</v>
      </c>
      <c r="K3594" s="33">
        <f t="shared" si="225"/>
        <v>6.9746936470115317E-3</v>
      </c>
      <c r="L3594" s="33">
        <f t="shared" si="226"/>
        <v>0.93616774612484444</v>
      </c>
      <c r="M3594" s="33">
        <f t="shared" si="227"/>
        <v>0.92963826289341034</v>
      </c>
    </row>
    <row r="3595" spans="1:13" ht="55.2">
      <c r="A3595" t="s">
        <v>164</v>
      </c>
      <c r="B3595" t="s">
        <v>247</v>
      </c>
      <c r="C3595" s="14" t="s">
        <v>249</v>
      </c>
      <c r="D3595" t="s">
        <v>465</v>
      </c>
      <c r="E3595" t="s">
        <v>483</v>
      </c>
      <c r="F3595" s="20">
        <v>2036</v>
      </c>
      <c r="G3595" s="20">
        <v>63</v>
      </c>
      <c r="H3595" s="11">
        <v>24496.271183463901</v>
      </c>
      <c r="I3595" s="10">
        <v>3194235.8686027899</v>
      </c>
      <c r="J3595" s="33">
        <f t="shared" si="224"/>
        <v>7.6688986634474692E-3</v>
      </c>
      <c r="K3595" s="33">
        <f t="shared" si="225"/>
        <v>7.6395676867475615E-3</v>
      </c>
      <c r="L3595" s="33">
        <f t="shared" si="226"/>
        <v>0.92963826289341034</v>
      </c>
      <c r="M3595" s="33">
        <f t="shared" si="227"/>
        <v>0.92253622845984573</v>
      </c>
    </row>
    <row r="3596" spans="1:13" ht="55.2">
      <c r="A3596" t="s">
        <v>164</v>
      </c>
      <c r="B3596" t="s">
        <v>247</v>
      </c>
      <c r="C3596" s="14" t="s">
        <v>249</v>
      </c>
      <c r="D3596" t="s">
        <v>465</v>
      </c>
      <c r="E3596" t="s">
        <v>483</v>
      </c>
      <c r="F3596" s="20">
        <v>2036</v>
      </c>
      <c r="G3596" s="20">
        <v>64</v>
      </c>
      <c r="H3596" s="11">
        <v>25049.8895317856</v>
      </c>
      <c r="I3596" s="10">
        <v>2976754.8545552702</v>
      </c>
      <c r="J3596" s="33">
        <f t="shared" si="224"/>
        <v>8.4151671050278938E-3</v>
      </c>
      <c r="K3596" s="33">
        <f t="shared" si="225"/>
        <v>8.3798586977897882E-3</v>
      </c>
      <c r="L3596" s="33">
        <f t="shared" si="226"/>
        <v>0.92253622845984573</v>
      </c>
      <c r="M3596" s="33">
        <f t="shared" si="227"/>
        <v>0.9148055052217603</v>
      </c>
    </row>
    <row r="3597" spans="1:13" ht="55.2">
      <c r="A3597" t="s">
        <v>164</v>
      </c>
      <c r="B3597" t="s">
        <v>247</v>
      </c>
      <c r="C3597" s="14" t="s">
        <v>249</v>
      </c>
      <c r="D3597" t="s">
        <v>465</v>
      </c>
      <c r="E3597" t="s">
        <v>483</v>
      </c>
      <c r="F3597" s="20">
        <v>2036</v>
      </c>
      <c r="G3597" s="20">
        <v>65</v>
      </c>
      <c r="H3597" s="11">
        <v>25513.409206376102</v>
      </c>
      <c r="I3597" s="10">
        <v>2869476.0278812698</v>
      </c>
      <c r="J3597" s="33">
        <f t="shared" si="224"/>
        <v>8.8913128942270329E-3</v>
      </c>
      <c r="K3597" s="33">
        <f t="shared" si="225"/>
        <v>8.8519020629073131E-3</v>
      </c>
      <c r="L3597" s="33">
        <f t="shared" si="226"/>
        <v>0.9148055052217603</v>
      </c>
      <c r="M3597" s="33">
        <f t="shared" si="227"/>
        <v>0.90670773648292879</v>
      </c>
    </row>
    <row r="3598" spans="1:13" ht="55.2">
      <c r="A3598" t="s">
        <v>164</v>
      </c>
      <c r="B3598" t="s">
        <v>247</v>
      </c>
      <c r="C3598" s="14" t="s">
        <v>249</v>
      </c>
      <c r="D3598" t="s">
        <v>465</v>
      </c>
      <c r="E3598" t="s">
        <v>483</v>
      </c>
      <c r="F3598" s="20">
        <v>2036</v>
      </c>
      <c r="G3598" s="20">
        <v>66</v>
      </c>
      <c r="H3598" s="11">
        <v>26956.897888224001</v>
      </c>
      <c r="I3598" s="10">
        <v>2765572.9332582499</v>
      </c>
      <c r="J3598" s="33">
        <f t="shared" si="224"/>
        <v>9.7473104267276831E-3</v>
      </c>
      <c r="K3598" s="33">
        <f t="shared" si="225"/>
        <v>9.6999593698199327E-3</v>
      </c>
      <c r="L3598" s="33">
        <f t="shared" si="226"/>
        <v>0.90670773648292879</v>
      </c>
      <c r="M3598" s="33">
        <f t="shared" si="227"/>
        <v>0.89791270827874303</v>
      </c>
    </row>
    <row r="3599" spans="1:13" ht="55.2">
      <c r="A3599" t="s">
        <v>164</v>
      </c>
      <c r="B3599" t="s">
        <v>247</v>
      </c>
      <c r="C3599" s="14" t="s">
        <v>249</v>
      </c>
      <c r="D3599" t="s">
        <v>465</v>
      </c>
      <c r="E3599" t="s">
        <v>483</v>
      </c>
      <c r="F3599" s="20">
        <v>2036</v>
      </c>
      <c r="G3599" s="20">
        <v>67</v>
      </c>
      <c r="H3599" s="11">
        <v>28370.441289823699</v>
      </c>
      <c r="I3599" s="10">
        <v>2652223.3519313498</v>
      </c>
      <c r="J3599" s="33">
        <f t="shared" si="224"/>
        <v>1.0696852234999114E-2</v>
      </c>
      <c r="K3599" s="33">
        <f t="shared" si="225"/>
        <v>1.0639844360465389E-2</v>
      </c>
      <c r="L3599" s="33">
        <f t="shared" si="226"/>
        <v>0.89791270827874303</v>
      </c>
      <c r="M3599" s="33">
        <f t="shared" si="227"/>
        <v>0.88835905681337324</v>
      </c>
    </row>
    <row r="3600" spans="1:13" ht="55.2">
      <c r="A3600" t="s">
        <v>164</v>
      </c>
      <c r="B3600" t="s">
        <v>247</v>
      </c>
      <c r="C3600" s="14" t="s">
        <v>249</v>
      </c>
      <c r="D3600" t="s">
        <v>465</v>
      </c>
      <c r="E3600" t="s">
        <v>483</v>
      </c>
      <c r="F3600" s="20">
        <v>2036</v>
      </c>
      <c r="G3600" s="20">
        <v>68</v>
      </c>
      <c r="H3600" s="11">
        <v>29614.999311679399</v>
      </c>
      <c r="I3600" s="10">
        <v>2521073.5060195602</v>
      </c>
      <c r="J3600" s="33">
        <f t="shared" si="224"/>
        <v>1.1746979705656241E-2</v>
      </c>
      <c r="K3600" s="33">
        <f t="shared" si="225"/>
        <v>1.1678253311966147E-2</v>
      </c>
      <c r="L3600" s="33">
        <f t="shared" si="226"/>
        <v>0.88835905681337324</v>
      </c>
      <c r="M3600" s="33">
        <f t="shared" si="227"/>
        <v>0.87798457471592739</v>
      </c>
    </row>
    <row r="3601" spans="1:13" ht="55.2">
      <c r="A3601" t="s">
        <v>164</v>
      </c>
      <c r="B3601" t="s">
        <v>247</v>
      </c>
      <c r="C3601" s="14" t="s">
        <v>249</v>
      </c>
      <c r="D3601" t="s">
        <v>465</v>
      </c>
      <c r="E3601" t="s">
        <v>483</v>
      </c>
      <c r="F3601" s="20">
        <v>2036</v>
      </c>
      <c r="G3601" s="20">
        <v>69</v>
      </c>
      <c r="H3601" s="11">
        <v>30532.4881155523</v>
      </c>
      <c r="I3601" s="10">
        <v>2362867.8334776</v>
      </c>
      <c r="J3601" s="33">
        <f t="shared" si="224"/>
        <v>1.2921792612757131E-2</v>
      </c>
      <c r="K3601" s="33">
        <f t="shared" si="225"/>
        <v>1.2838664689746482E-2</v>
      </c>
      <c r="L3601" s="33">
        <f t="shared" si="226"/>
        <v>0.87798457471592739</v>
      </c>
      <c r="M3601" s="33">
        <f t="shared" si="227"/>
        <v>0.86671242515837998</v>
      </c>
    </row>
    <row r="3602" spans="1:13" ht="55.2">
      <c r="A3602" t="s">
        <v>164</v>
      </c>
      <c r="B3602" t="s">
        <v>247</v>
      </c>
      <c r="C3602" s="14" t="s">
        <v>249</v>
      </c>
      <c r="D3602" t="s">
        <v>465</v>
      </c>
      <c r="E3602" t="s">
        <v>483</v>
      </c>
      <c r="F3602" s="20">
        <v>2037</v>
      </c>
      <c r="G3602" s="20">
        <v>30</v>
      </c>
      <c r="H3602" s="11">
        <v>840.82043533845695</v>
      </c>
      <c r="I3602" s="10">
        <v>4685527.8972926298</v>
      </c>
      <c r="J3602" s="33">
        <f t="shared" si="224"/>
        <v>1.7945052377647691E-4</v>
      </c>
      <c r="K3602" s="33">
        <f t="shared" si="225"/>
        <v>1.7943442349432903E-4</v>
      </c>
      <c r="L3602" s="33">
        <f t="shared" si="226"/>
        <v>1</v>
      </c>
      <c r="M3602" s="33">
        <f t="shared" si="227"/>
        <v>0.99982056557650567</v>
      </c>
    </row>
    <row r="3603" spans="1:13" ht="55.2">
      <c r="A3603" t="s">
        <v>164</v>
      </c>
      <c r="B3603" t="s">
        <v>247</v>
      </c>
      <c r="C3603" s="14" t="s">
        <v>249</v>
      </c>
      <c r="D3603" t="s">
        <v>465</v>
      </c>
      <c r="E3603" t="s">
        <v>483</v>
      </c>
      <c r="F3603" s="20">
        <v>2037</v>
      </c>
      <c r="G3603" s="20">
        <v>31</v>
      </c>
      <c r="H3603" s="11">
        <v>1014.31447840621</v>
      </c>
      <c r="I3603" s="10">
        <v>4602471.4985064697</v>
      </c>
      <c r="J3603" s="33">
        <f t="shared" si="224"/>
        <v>2.2038473866385947E-4</v>
      </c>
      <c r="K3603" s="33">
        <f t="shared" si="225"/>
        <v>2.2036045573126106E-4</v>
      </c>
      <c r="L3603" s="33">
        <f t="shared" si="226"/>
        <v>0.99982056557650567</v>
      </c>
      <c r="M3603" s="33">
        <f t="shared" si="227"/>
        <v>0.99960024466102571</v>
      </c>
    </row>
    <row r="3604" spans="1:13" ht="55.2">
      <c r="A3604" t="s">
        <v>164</v>
      </c>
      <c r="B3604" t="s">
        <v>247</v>
      </c>
      <c r="C3604" s="14" t="s">
        <v>249</v>
      </c>
      <c r="D3604" t="s">
        <v>465</v>
      </c>
      <c r="E3604" t="s">
        <v>483</v>
      </c>
      <c r="F3604" s="20">
        <v>2037</v>
      </c>
      <c r="G3604" s="20">
        <v>32</v>
      </c>
      <c r="H3604" s="11">
        <v>1054.0020065886899</v>
      </c>
      <c r="I3604" s="10">
        <v>4541669.3913132297</v>
      </c>
      <c r="J3604" s="33">
        <f t="shared" si="224"/>
        <v>2.3207369708694799E-4</v>
      </c>
      <c r="K3604" s="33">
        <f t="shared" si="225"/>
        <v>2.3204677006960495E-4</v>
      </c>
      <c r="L3604" s="33">
        <f t="shared" si="226"/>
        <v>0.99960024466102571</v>
      </c>
      <c r="M3604" s="33">
        <f t="shared" si="227"/>
        <v>0.99936829065289134</v>
      </c>
    </row>
    <row r="3605" spans="1:13" ht="55.2">
      <c r="A3605" t="s">
        <v>164</v>
      </c>
      <c r="B3605" t="s">
        <v>247</v>
      </c>
      <c r="C3605" s="14" t="s">
        <v>249</v>
      </c>
      <c r="D3605" t="s">
        <v>465</v>
      </c>
      <c r="E3605" t="s">
        <v>483</v>
      </c>
      <c r="F3605" s="20">
        <v>2037</v>
      </c>
      <c r="G3605" s="20">
        <v>33</v>
      </c>
      <c r="H3605" s="11">
        <v>1085.2230488211801</v>
      </c>
      <c r="I3605" s="10">
        <v>4413111.1294081602</v>
      </c>
      <c r="J3605" s="33">
        <f t="shared" si="224"/>
        <v>2.4590884231068949E-4</v>
      </c>
      <c r="K3605" s="33">
        <f t="shared" si="225"/>
        <v>2.4587860920954885E-4</v>
      </c>
      <c r="L3605" s="33">
        <f t="shared" si="226"/>
        <v>0.99936829065289134</v>
      </c>
      <c r="M3605" s="33">
        <f t="shared" si="227"/>
        <v>0.99912256736749749</v>
      </c>
    </row>
    <row r="3606" spans="1:13" ht="55.2">
      <c r="A3606" t="s">
        <v>164</v>
      </c>
      <c r="B3606" t="s">
        <v>247</v>
      </c>
      <c r="C3606" s="14" t="s">
        <v>249</v>
      </c>
      <c r="D3606" t="s">
        <v>465</v>
      </c>
      <c r="E3606" t="s">
        <v>483</v>
      </c>
      <c r="F3606" s="20">
        <v>2037</v>
      </c>
      <c r="G3606" s="20">
        <v>34</v>
      </c>
      <c r="H3606" s="11">
        <v>1140.0303531637801</v>
      </c>
      <c r="I3606" s="10">
        <v>4347568.6628283104</v>
      </c>
      <c r="J3606" s="33">
        <f t="shared" si="224"/>
        <v>2.622225067797166E-4</v>
      </c>
      <c r="K3606" s="33">
        <f t="shared" si="225"/>
        <v>2.6218812946310344E-4</v>
      </c>
      <c r="L3606" s="33">
        <f t="shared" si="226"/>
        <v>0.99912256736749749</v>
      </c>
      <c r="M3606" s="33">
        <f t="shared" si="227"/>
        <v>0.99886060929045506</v>
      </c>
    </row>
    <row r="3607" spans="1:13" ht="55.2">
      <c r="A3607" t="s">
        <v>164</v>
      </c>
      <c r="B3607" t="s">
        <v>247</v>
      </c>
      <c r="C3607" s="14" t="s">
        <v>249</v>
      </c>
      <c r="D3607" t="s">
        <v>465</v>
      </c>
      <c r="E3607" t="s">
        <v>483</v>
      </c>
      <c r="F3607" s="20">
        <v>2037</v>
      </c>
      <c r="G3607" s="20">
        <v>35</v>
      </c>
      <c r="H3607" s="11">
        <v>1715.92568583915</v>
      </c>
      <c r="I3607" s="10">
        <v>4325573.0773074897</v>
      </c>
      <c r="J3607" s="33">
        <f t="shared" si="224"/>
        <v>3.9669326010028955E-4</v>
      </c>
      <c r="K3607" s="33">
        <f t="shared" si="225"/>
        <v>3.9661458773221359E-4</v>
      </c>
      <c r="L3607" s="33">
        <f t="shared" si="226"/>
        <v>0.99886060929045506</v>
      </c>
      <c r="M3607" s="33">
        <f t="shared" si="227"/>
        <v>0.99846444660169942</v>
      </c>
    </row>
    <row r="3608" spans="1:13" ht="55.2">
      <c r="A3608" t="s">
        <v>164</v>
      </c>
      <c r="B3608" t="s">
        <v>247</v>
      </c>
      <c r="C3608" s="14" t="s">
        <v>249</v>
      </c>
      <c r="D3608" t="s">
        <v>465</v>
      </c>
      <c r="E3608" t="s">
        <v>483</v>
      </c>
      <c r="F3608" s="20">
        <v>2037</v>
      </c>
      <c r="G3608" s="20">
        <v>36</v>
      </c>
      <c r="H3608" s="11">
        <v>1907.3611647232899</v>
      </c>
      <c r="I3608" s="10">
        <v>4304558.9955183202</v>
      </c>
      <c r="J3608" s="33">
        <f t="shared" si="224"/>
        <v>4.4310257257691992E-4</v>
      </c>
      <c r="K3608" s="33">
        <f t="shared" si="225"/>
        <v>4.4300441713018834E-4</v>
      </c>
      <c r="L3608" s="33">
        <f t="shared" si="226"/>
        <v>0.99846444660169942</v>
      </c>
      <c r="M3608" s="33">
        <f t="shared" si="227"/>
        <v>0.99802212244150745</v>
      </c>
    </row>
    <row r="3609" spans="1:13" ht="55.2">
      <c r="A3609" t="s">
        <v>164</v>
      </c>
      <c r="B3609" t="s">
        <v>247</v>
      </c>
      <c r="C3609" s="14" t="s">
        <v>249</v>
      </c>
      <c r="D3609" t="s">
        <v>465</v>
      </c>
      <c r="E3609" t="s">
        <v>483</v>
      </c>
      <c r="F3609" s="20">
        <v>2037</v>
      </c>
      <c r="G3609" s="20">
        <v>37</v>
      </c>
      <c r="H3609" s="11">
        <v>2040.41731256248</v>
      </c>
      <c r="I3609" s="10">
        <v>4283441.2247928604</v>
      </c>
      <c r="J3609" s="33">
        <f t="shared" si="224"/>
        <v>4.7635001987476807E-4</v>
      </c>
      <c r="K3609" s="33">
        <f t="shared" si="225"/>
        <v>4.7623658321660489E-4</v>
      </c>
      <c r="L3609" s="33">
        <f t="shared" si="226"/>
        <v>0.99802212244150745</v>
      </c>
      <c r="M3609" s="33">
        <f t="shared" si="227"/>
        <v>0.99754682779594128</v>
      </c>
    </row>
    <row r="3610" spans="1:13" ht="55.2">
      <c r="A3610" t="s">
        <v>164</v>
      </c>
      <c r="B3610" t="s">
        <v>247</v>
      </c>
      <c r="C3610" s="14" t="s">
        <v>249</v>
      </c>
      <c r="D3610" t="s">
        <v>465</v>
      </c>
      <c r="E3610" t="s">
        <v>483</v>
      </c>
      <c r="F3610" s="20">
        <v>2037</v>
      </c>
      <c r="G3610" s="20">
        <v>38</v>
      </c>
      <c r="H3610" s="11">
        <v>2208.0037913908</v>
      </c>
      <c r="I3610" s="10">
        <v>4301591.5794502897</v>
      </c>
      <c r="J3610" s="33">
        <f t="shared" si="224"/>
        <v>5.1329926391407109E-4</v>
      </c>
      <c r="K3610" s="33">
        <f t="shared" si="225"/>
        <v>5.1316754838437451E-4</v>
      </c>
      <c r="L3610" s="33">
        <f t="shared" si="226"/>
        <v>0.99754682779594128</v>
      </c>
      <c r="M3610" s="33">
        <f t="shared" si="227"/>
        <v>0.99703491913592268</v>
      </c>
    </row>
    <row r="3611" spans="1:13" ht="55.2">
      <c r="A3611" t="s">
        <v>164</v>
      </c>
      <c r="B3611" t="s">
        <v>247</v>
      </c>
      <c r="C3611" s="14" t="s">
        <v>249</v>
      </c>
      <c r="D3611" t="s">
        <v>465</v>
      </c>
      <c r="E3611" t="s">
        <v>483</v>
      </c>
      <c r="F3611" s="20">
        <v>2037</v>
      </c>
      <c r="G3611" s="20">
        <v>39</v>
      </c>
      <c r="H3611" s="11">
        <v>2416.3350498354098</v>
      </c>
      <c r="I3611" s="10">
        <v>4358383.2393421</v>
      </c>
      <c r="J3611" s="33">
        <f t="shared" si="224"/>
        <v>5.5441087144969764E-4</v>
      </c>
      <c r="K3611" s="33">
        <f t="shared" si="225"/>
        <v>5.5425721414026352E-4</v>
      </c>
      <c r="L3611" s="33">
        <f t="shared" si="226"/>
        <v>0.99703491913592268</v>
      </c>
      <c r="M3611" s="33">
        <f t="shared" si="227"/>
        <v>0.99648230533924187</v>
      </c>
    </row>
    <row r="3612" spans="1:13" ht="55.2">
      <c r="A3612" t="s">
        <v>164</v>
      </c>
      <c r="B3612" t="s">
        <v>247</v>
      </c>
      <c r="C3612" s="14" t="s">
        <v>249</v>
      </c>
      <c r="D3612" t="s">
        <v>465</v>
      </c>
      <c r="E3612" t="s">
        <v>483</v>
      </c>
      <c r="F3612" s="20">
        <v>2037</v>
      </c>
      <c r="G3612" s="20">
        <v>40</v>
      </c>
      <c r="H3612" s="11">
        <v>3615.2996231675002</v>
      </c>
      <c r="I3612" s="10">
        <v>4492772.1229346497</v>
      </c>
      <c r="J3612" s="33">
        <f t="shared" si="224"/>
        <v>8.0469240910576378E-4</v>
      </c>
      <c r="K3612" s="33">
        <f t="shared" si="225"/>
        <v>8.043687309954306E-4</v>
      </c>
      <c r="L3612" s="33">
        <f t="shared" si="226"/>
        <v>0.99648230533924187</v>
      </c>
      <c r="M3612" s="33">
        <f t="shared" si="227"/>
        <v>0.99568076613183676</v>
      </c>
    </row>
    <row r="3613" spans="1:13" ht="55.2">
      <c r="A3613" t="s">
        <v>164</v>
      </c>
      <c r="B3613" t="s">
        <v>247</v>
      </c>
      <c r="C3613" s="14" t="s">
        <v>249</v>
      </c>
      <c r="D3613" t="s">
        <v>465</v>
      </c>
      <c r="E3613" t="s">
        <v>483</v>
      </c>
      <c r="F3613" s="20">
        <v>2037</v>
      </c>
      <c r="G3613" s="20">
        <v>41</v>
      </c>
      <c r="H3613" s="11">
        <v>3863.6753708106899</v>
      </c>
      <c r="I3613" s="10">
        <v>4445905.01287062</v>
      </c>
      <c r="J3613" s="33">
        <f t="shared" si="224"/>
        <v>8.6904136719646256E-4</v>
      </c>
      <c r="K3613" s="33">
        <f t="shared" si="225"/>
        <v>8.6866386011186236E-4</v>
      </c>
      <c r="L3613" s="33">
        <f t="shared" si="226"/>
        <v>0.99568076613183676</v>
      </c>
      <c r="M3613" s="33">
        <f t="shared" si="227"/>
        <v>0.99481585423408958</v>
      </c>
    </row>
    <row r="3614" spans="1:13" ht="55.2">
      <c r="A3614" t="s">
        <v>164</v>
      </c>
      <c r="B3614" t="s">
        <v>247</v>
      </c>
      <c r="C3614" s="14" t="s">
        <v>249</v>
      </c>
      <c r="D3614" t="s">
        <v>465</v>
      </c>
      <c r="E3614" t="s">
        <v>483</v>
      </c>
      <c r="F3614" s="20">
        <v>2037</v>
      </c>
      <c r="G3614" s="20">
        <v>42</v>
      </c>
      <c r="H3614" s="11">
        <v>4114.3543659849202</v>
      </c>
      <c r="I3614" s="10">
        <v>4369631.0406571403</v>
      </c>
      <c r="J3614" s="33">
        <f t="shared" si="224"/>
        <v>9.4157935251351806E-4</v>
      </c>
      <c r="K3614" s="33">
        <f t="shared" si="225"/>
        <v>9.4113620577185308E-4</v>
      </c>
      <c r="L3614" s="33">
        <f t="shared" si="226"/>
        <v>0.99481585423408958</v>
      </c>
      <c r="M3614" s="33">
        <f t="shared" si="227"/>
        <v>0.99387959701559403</v>
      </c>
    </row>
    <row r="3615" spans="1:13" ht="55.2">
      <c r="A3615" t="s">
        <v>164</v>
      </c>
      <c r="B3615" t="s">
        <v>247</v>
      </c>
      <c r="C3615" s="14" t="s">
        <v>249</v>
      </c>
      <c r="D3615" t="s">
        <v>465</v>
      </c>
      <c r="E3615" t="s">
        <v>483</v>
      </c>
      <c r="F3615" s="20">
        <v>2037</v>
      </c>
      <c r="G3615" s="20">
        <v>43</v>
      </c>
      <c r="H3615" s="11">
        <v>4407.8621005444802</v>
      </c>
      <c r="I3615" s="10">
        <v>4308533.5603139</v>
      </c>
      <c r="J3615" s="33">
        <f t="shared" si="224"/>
        <v>1.0230539089089382E-3</v>
      </c>
      <c r="K3615" s="33">
        <f t="shared" si="225"/>
        <v>1.0225307676744455E-3</v>
      </c>
      <c r="L3615" s="33">
        <f t="shared" si="226"/>
        <v>0.99387959701559403</v>
      </c>
      <c r="M3615" s="33">
        <f t="shared" si="227"/>
        <v>0.99286332454828174</v>
      </c>
    </row>
    <row r="3616" spans="1:13" ht="55.2">
      <c r="A3616" t="s">
        <v>164</v>
      </c>
      <c r="B3616" t="s">
        <v>247</v>
      </c>
      <c r="C3616" s="14" t="s">
        <v>249</v>
      </c>
      <c r="D3616" t="s">
        <v>465</v>
      </c>
      <c r="E3616" t="s">
        <v>483</v>
      </c>
      <c r="F3616" s="20">
        <v>2037</v>
      </c>
      <c r="G3616" s="20">
        <v>44</v>
      </c>
      <c r="H3616" s="11">
        <v>4737.9200209539704</v>
      </c>
      <c r="I3616" s="10">
        <v>4250569.9196611997</v>
      </c>
      <c r="J3616" s="33">
        <f t="shared" si="224"/>
        <v>1.1146552369456415E-3</v>
      </c>
      <c r="K3616" s="33">
        <f t="shared" si="225"/>
        <v>1.1140342395511427E-3</v>
      </c>
      <c r="L3616" s="33">
        <f t="shared" si="226"/>
        <v>0.99286332454828174</v>
      </c>
      <c r="M3616" s="33">
        <f t="shared" si="227"/>
        <v>0.99175724080954042</v>
      </c>
    </row>
    <row r="3617" spans="1:13" ht="55.2">
      <c r="A3617" t="s">
        <v>164</v>
      </c>
      <c r="B3617" t="s">
        <v>247</v>
      </c>
      <c r="C3617" s="14" t="s">
        <v>249</v>
      </c>
      <c r="D3617" t="s">
        <v>465</v>
      </c>
      <c r="E3617" t="s">
        <v>483</v>
      </c>
      <c r="F3617" s="20">
        <v>2037</v>
      </c>
      <c r="G3617" s="20">
        <v>45</v>
      </c>
      <c r="H3617" s="11">
        <v>6136.1884197875797</v>
      </c>
      <c r="I3617" s="10">
        <v>4281971.4787109802</v>
      </c>
      <c r="J3617" s="33">
        <f t="shared" si="224"/>
        <v>1.433028792997655E-3</v>
      </c>
      <c r="K3617" s="33">
        <f t="shared" si="225"/>
        <v>1.4320024975323919E-3</v>
      </c>
      <c r="L3617" s="33">
        <f t="shared" si="226"/>
        <v>0.99175724080954042</v>
      </c>
      <c r="M3617" s="33">
        <f t="shared" si="227"/>
        <v>0.99033704196375527</v>
      </c>
    </row>
    <row r="3618" spans="1:13" ht="55.2">
      <c r="A3618" t="s">
        <v>164</v>
      </c>
      <c r="B3618" t="s">
        <v>247</v>
      </c>
      <c r="C3618" s="14" t="s">
        <v>249</v>
      </c>
      <c r="D3618" t="s">
        <v>465</v>
      </c>
      <c r="E3618" t="s">
        <v>483</v>
      </c>
      <c r="F3618" s="20">
        <v>2037</v>
      </c>
      <c r="G3618" s="20">
        <v>46</v>
      </c>
      <c r="H3618" s="11">
        <v>6722.9454392231701</v>
      </c>
      <c r="I3618" s="10">
        <v>4292222.9372945903</v>
      </c>
      <c r="J3618" s="33">
        <f t="shared" si="224"/>
        <v>1.5663085392905235E-3</v>
      </c>
      <c r="K3618" s="33">
        <f t="shared" si="225"/>
        <v>1.565082518263039E-3</v>
      </c>
      <c r="L3618" s="33">
        <f t="shared" si="226"/>
        <v>0.99033704196375527</v>
      </c>
      <c r="M3618" s="33">
        <f t="shared" si="227"/>
        <v>0.98878708277218952</v>
      </c>
    </row>
    <row r="3619" spans="1:13" ht="55.2">
      <c r="A3619" t="s">
        <v>164</v>
      </c>
      <c r="B3619" t="s">
        <v>247</v>
      </c>
      <c r="C3619" s="14" t="s">
        <v>249</v>
      </c>
      <c r="D3619" t="s">
        <v>465</v>
      </c>
      <c r="E3619" t="s">
        <v>483</v>
      </c>
      <c r="F3619" s="20">
        <v>2037</v>
      </c>
      <c r="G3619" s="20">
        <v>47</v>
      </c>
      <c r="H3619" s="11">
        <v>10013.696306858399</v>
      </c>
      <c r="I3619" s="10">
        <v>6315924.2439237898</v>
      </c>
      <c r="J3619" s="33">
        <f t="shared" si="224"/>
        <v>1.5854680835496145E-3</v>
      </c>
      <c r="K3619" s="33">
        <f t="shared" si="225"/>
        <v>1.5842118929987326E-3</v>
      </c>
      <c r="L3619" s="33">
        <f t="shared" si="226"/>
        <v>0.98878708277218952</v>
      </c>
      <c r="M3619" s="33">
        <f t="shared" si="227"/>
        <v>0.98722063451601827</v>
      </c>
    </row>
    <row r="3620" spans="1:13" ht="55.2">
      <c r="A3620" t="s">
        <v>164</v>
      </c>
      <c r="B3620" t="s">
        <v>247</v>
      </c>
      <c r="C3620" s="14" t="s">
        <v>249</v>
      </c>
      <c r="D3620" t="s">
        <v>465</v>
      </c>
      <c r="E3620" t="s">
        <v>483</v>
      </c>
      <c r="F3620" s="20">
        <v>2037</v>
      </c>
      <c r="G3620" s="20">
        <v>48</v>
      </c>
      <c r="H3620" s="11">
        <v>7963.5032944466002</v>
      </c>
      <c r="I3620" s="10">
        <v>4236305.6639923202</v>
      </c>
      <c r="J3620" s="33">
        <f t="shared" si="224"/>
        <v>1.8798226393658636E-3</v>
      </c>
      <c r="K3620" s="33">
        <f t="shared" si="225"/>
        <v>1.8780568793999031E-3</v>
      </c>
      <c r="L3620" s="33">
        <f t="shared" si="226"/>
        <v>0.98722063451601827</v>
      </c>
      <c r="M3620" s="33">
        <f t="shared" si="227"/>
        <v>0.98536657801187988</v>
      </c>
    </row>
    <row r="3621" spans="1:13" ht="55.2">
      <c r="A3621" t="s">
        <v>164</v>
      </c>
      <c r="B3621" t="s">
        <v>247</v>
      </c>
      <c r="C3621" s="14" t="s">
        <v>249</v>
      </c>
      <c r="D3621" t="s">
        <v>465</v>
      </c>
      <c r="E3621" t="s">
        <v>483</v>
      </c>
      <c r="F3621" s="20">
        <v>2037</v>
      </c>
      <c r="G3621" s="20">
        <v>49</v>
      </c>
      <c r="H3621" s="11">
        <v>8675.1688263385095</v>
      </c>
      <c r="I3621" s="10">
        <v>4211001.5882462803</v>
      </c>
      <c r="J3621" s="33">
        <f t="shared" si="224"/>
        <v>2.060120055654356E-3</v>
      </c>
      <c r="K3621" s="33">
        <f t="shared" si="225"/>
        <v>2.0579994648063371E-3</v>
      </c>
      <c r="L3621" s="33">
        <f t="shared" si="226"/>
        <v>0.98536657801187988</v>
      </c>
      <c r="M3621" s="33">
        <f t="shared" si="227"/>
        <v>0.98333869412169339</v>
      </c>
    </row>
    <row r="3622" spans="1:13" ht="55.2">
      <c r="A3622" t="s">
        <v>164</v>
      </c>
      <c r="B3622" t="s">
        <v>247</v>
      </c>
      <c r="C3622" s="14" t="s">
        <v>249</v>
      </c>
      <c r="D3622" t="s">
        <v>465</v>
      </c>
      <c r="E3622" t="s">
        <v>483</v>
      </c>
      <c r="F3622" s="20">
        <v>2037</v>
      </c>
      <c r="G3622" s="20">
        <v>50</v>
      </c>
      <c r="H3622" s="11">
        <v>9687.7740559519607</v>
      </c>
      <c r="I3622" s="10">
        <v>4072333.5383727201</v>
      </c>
      <c r="J3622" s="33">
        <f t="shared" si="224"/>
        <v>2.3789245072060421E-3</v>
      </c>
      <c r="K3622" s="33">
        <f t="shared" si="225"/>
        <v>2.3760971088007121E-3</v>
      </c>
      <c r="L3622" s="33">
        <f t="shared" si="226"/>
        <v>0.98333869412169339</v>
      </c>
      <c r="M3622" s="33">
        <f t="shared" si="227"/>
        <v>0.98100218589361898</v>
      </c>
    </row>
    <row r="3623" spans="1:13" ht="55.2">
      <c r="A3623" t="s">
        <v>164</v>
      </c>
      <c r="B3623" t="s">
        <v>247</v>
      </c>
      <c r="C3623" s="14" t="s">
        <v>249</v>
      </c>
      <c r="D3623" t="s">
        <v>465</v>
      </c>
      <c r="E3623" t="s">
        <v>483</v>
      </c>
      <c r="F3623" s="20">
        <v>2037</v>
      </c>
      <c r="G3623" s="20">
        <v>51</v>
      </c>
      <c r="H3623" s="11">
        <v>10469.635006519</v>
      </c>
      <c r="I3623" s="10">
        <v>4027303.1050685798</v>
      </c>
      <c r="J3623" s="33">
        <f t="shared" si="224"/>
        <v>2.5996640266143355E-3</v>
      </c>
      <c r="K3623" s="33">
        <f t="shared" si="225"/>
        <v>2.5962878263845468E-3</v>
      </c>
      <c r="L3623" s="33">
        <f t="shared" si="226"/>
        <v>0.98100218589361898</v>
      </c>
      <c r="M3623" s="33">
        <f t="shared" si="227"/>
        <v>0.97845522186072675</v>
      </c>
    </row>
    <row r="3624" spans="1:13" ht="55.2">
      <c r="A3624" t="s">
        <v>164</v>
      </c>
      <c r="B3624" t="s">
        <v>247</v>
      </c>
      <c r="C3624" s="14" t="s">
        <v>249</v>
      </c>
      <c r="D3624" t="s">
        <v>465</v>
      </c>
      <c r="E3624" t="s">
        <v>483</v>
      </c>
      <c r="F3624" s="20">
        <v>2037</v>
      </c>
      <c r="G3624" s="20">
        <v>52</v>
      </c>
      <c r="H3624" s="11">
        <v>11571.410637737001</v>
      </c>
      <c r="I3624" s="10">
        <v>4072572.2356903702</v>
      </c>
      <c r="J3624" s="33">
        <f t="shared" si="224"/>
        <v>2.8413027364695594E-3</v>
      </c>
      <c r="K3624" s="33">
        <f t="shared" si="225"/>
        <v>2.8372700561087871E-3</v>
      </c>
      <c r="L3624" s="33">
        <f t="shared" si="226"/>
        <v>0.97845522186072675</v>
      </c>
      <c r="M3624" s="33">
        <f t="shared" si="227"/>
        <v>0.97567908015849802</v>
      </c>
    </row>
    <row r="3625" spans="1:13" ht="55.2">
      <c r="A3625" t="s">
        <v>164</v>
      </c>
      <c r="B3625" t="s">
        <v>247</v>
      </c>
      <c r="C3625" s="14" t="s">
        <v>249</v>
      </c>
      <c r="D3625" t="s">
        <v>465</v>
      </c>
      <c r="E3625" t="s">
        <v>483</v>
      </c>
      <c r="F3625" s="20">
        <v>2037</v>
      </c>
      <c r="G3625" s="20">
        <v>53</v>
      </c>
      <c r="H3625" s="11">
        <v>12845.305743249201</v>
      </c>
      <c r="I3625" s="10">
        <v>4140548.3930029501</v>
      </c>
      <c r="J3625" s="33">
        <f t="shared" si="224"/>
        <v>3.1023199161145628E-3</v>
      </c>
      <c r="K3625" s="33">
        <f t="shared" si="225"/>
        <v>3.0975126941487074E-3</v>
      </c>
      <c r="L3625" s="33">
        <f t="shared" si="226"/>
        <v>0.97567908015849802</v>
      </c>
      <c r="M3625" s="33">
        <f t="shared" si="227"/>
        <v>0.9726569018222917</v>
      </c>
    </row>
    <row r="3626" spans="1:13" ht="55.2">
      <c r="A3626" t="s">
        <v>164</v>
      </c>
      <c r="B3626" t="s">
        <v>247</v>
      </c>
      <c r="C3626" s="14" t="s">
        <v>249</v>
      </c>
      <c r="D3626" t="s">
        <v>465</v>
      </c>
      <c r="E3626" t="s">
        <v>483</v>
      </c>
      <c r="F3626" s="20">
        <v>2037</v>
      </c>
      <c r="G3626" s="20">
        <v>54</v>
      </c>
      <c r="H3626" s="11">
        <v>13886.005886414499</v>
      </c>
      <c r="I3626" s="10">
        <v>4102210.7356982599</v>
      </c>
      <c r="J3626" s="33">
        <f t="shared" si="224"/>
        <v>3.3850054960793928E-3</v>
      </c>
      <c r="K3626" s="33">
        <f t="shared" si="225"/>
        <v>3.3792828238884409E-3</v>
      </c>
      <c r="L3626" s="33">
        <f t="shared" si="226"/>
        <v>0.9726569018222917</v>
      </c>
      <c r="M3626" s="33">
        <f t="shared" si="227"/>
        <v>0.96937001906042708</v>
      </c>
    </row>
    <row r="3627" spans="1:13" ht="55.2">
      <c r="A3627" t="s">
        <v>164</v>
      </c>
      <c r="B3627" t="s">
        <v>247</v>
      </c>
      <c r="C3627" s="14" t="s">
        <v>249</v>
      </c>
      <c r="D3627" t="s">
        <v>465</v>
      </c>
      <c r="E3627" t="s">
        <v>483</v>
      </c>
      <c r="F3627" s="20">
        <v>2037</v>
      </c>
      <c r="G3627" s="20">
        <v>55</v>
      </c>
      <c r="H3627" s="11">
        <v>14582.097278614099</v>
      </c>
      <c r="I3627" s="10">
        <v>3955205.6127509498</v>
      </c>
      <c r="J3627" s="33">
        <f t="shared" si="224"/>
        <v>3.6868114344305518E-3</v>
      </c>
      <c r="K3627" s="33">
        <f t="shared" si="225"/>
        <v>3.6800234896737782E-3</v>
      </c>
      <c r="L3627" s="33">
        <f t="shared" si="226"/>
        <v>0.96937001906042708</v>
      </c>
      <c r="M3627" s="33">
        <f t="shared" si="227"/>
        <v>0.96580271462009915</v>
      </c>
    </row>
    <row r="3628" spans="1:13" ht="55.2">
      <c r="A3628" t="s">
        <v>164</v>
      </c>
      <c r="B3628" t="s">
        <v>247</v>
      </c>
      <c r="C3628" s="14" t="s">
        <v>249</v>
      </c>
      <c r="D3628" t="s">
        <v>465</v>
      </c>
      <c r="E3628" t="s">
        <v>483</v>
      </c>
      <c r="F3628" s="20">
        <v>2037</v>
      </c>
      <c r="G3628" s="20">
        <v>56</v>
      </c>
      <c r="H3628" s="11">
        <v>15538.910789855399</v>
      </c>
      <c r="I3628" s="10">
        <v>3867099.3372863298</v>
      </c>
      <c r="J3628" s="33">
        <f t="shared" si="224"/>
        <v>4.018234194304293E-3</v>
      </c>
      <c r="K3628" s="33">
        <f t="shared" si="225"/>
        <v>4.010171893636616E-3</v>
      </c>
      <c r="L3628" s="33">
        <f t="shared" si="226"/>
        <v>0.96580271462009915</v>
      </c>
      <c r="M3628" s="33">
        <f t="shared" si="227"/>
        <v>0.96192967971913168</v>
      </c>
    </row>
    <row r="3629" spans="1:13" ht="55.2">
      <c r="A3629" t="s">
        <v>164</v>
      </c>
      <c r="B3629" t="s">
        <v>247</v>
      </c>
      <c r="C3629" s="14" t="s">
        <v>249</v>
      </c>
      <c r="D3629" t="s">
        <v>465</v>
      </c>
      <c r="E3629" t="s">
        <v>483</v>
      </c>
      <c r="F3629" s="20">
        <v>2037</v>
      </c>
      <c r="G3629" s="20">
        <v>57</v>
      </c>
      <c r="H3629" s="11">
        <v>16642.433675477001</v>
      </c>
      <c r="I3629" s="10">
        <v>3793452.9135232498</v>
      </c>
      <c r="J3629" s="33">
        <f t="shared" si="224"/>
        <v>4.3871465007904861E-3</v>
      </c>
      <c r="K3629" s="33">
        <f t="shared" si="225"/>
        <v>4.3775370314335094E-3</v>
      </c>
      <c r="L3629" s="33">
        <f t="shared" si="226"/>
        <v>0.96192967971913168</v>
      </c>
      <c r="M3629" s="33">
        <f t="shared" si="227"/>
        <v>0.95771879692452622</v>
      </c>
    </row>
    <row r="3630" spans="1:13" ht="55.2">
      <c r="A3630" t="s">
        <v>164</v>
      </c>
      <c r="B3630" t="s">
        <v>247</v>
      </c>
      <c r="C3630" s="14" t="s">
        <v>249</v>
      </c>
      <c r="D3630" t="s">
        <v>465</v>
      </c>
      <c r="E3630" t="s">
        <v>483</v>
      </c>
      <c r="F3630" s="20">
        <v>2037</v>
      </c>
      <c r="G3630" s="20">
        <v>58</v>
      </c>
      <c r="H3630" s="11">
        <v>17806.0526015541</v>
      </c>
      <c r="I3630" s="10">
        <v>3713653.6421176498</v>
      </c>
      <c r="J3630" s="33">
        <f t="shared" si="224"/>
        <v>4.7947531777359003E-3</v>
      </c>
      <c r="K3630" s="33">
        <f t="shared" si="225"/>
        <v>4.7832766983401109E-3</v>
      </c>
      <c r="L3630" s="33">
        <f t="shared" si="226"/>
        <v>0.95771879692452622</v>
      </c>
      <c r="M3630" s="33">
        <f t="shared" si="227"/>
        <v>0.95313776291963481</v>
      </c>
    </row>
    <row r="3631" spans="1:13" ht="55.2">
      <c r="A3631" t="s">
        <v>164</v>
      </c>
      <c r="B3631" t="s">
        <v>247</v>
      </c>
      <c r="C3631" s="14" t="s">
        <v>249</v>
      </c>
      <c r="D3631" t="s">
        <v>465</v>
      </c>
      <c r="E3631" t="s">
        <v>483</v>
      </c>
      <c r="F3631" s="20">
        <v>2037</v>
      </c>
      <c r="G3631" s="20">
        <v>59</v>
      </c>
      <c r="H3631" s="11">
        <v>18960.231224180301</v>
      </c>
      <c r="I3631" s="10">
        <v>3614595.23039009</v>
      </c>
      <c r="J3631" s="33">
        <f t="shared" si="224"/>
        <v>5.2454645722901866E-3</v>
      </c>
      <c r="K3631" s="33">
        <f t="shared" si="225"/>
        <v>5.2317311462267702E-3</v>
      </c>
      <c r="L3631" s="33">
        <f t="shared" si="226"/>
        <v>0.95313776291963481</v>
      </c>
      <c r="M3631" s="33">
        <f t="shared" si="227"/>
        <v>0.9481512023987233</v>
      </c>
    </row>
    <row r="3632" spans="1:13" ht="55.2">
      <c r="A3632" t="s">
        <v>164</v>
      </c>
      <c r="B3632" t="s">
        <v>247</v>
      </c>
      <c r="C3632" s="14" t="s">
        <v>249</v>
      </c>
      <c r="D3632" t="s">
        <v>465</v>
      </c>
      <c r="E3632" t="s">
        <v>483</v>
      </c>
      <c r="F3632" s="20">
        <v>2037</v>
      </c>
      <c r="G3632" s="20">
        <v>60</v>
      </c>
      <c r="H3632" s="11">
        <v>20382.1514030506</v>
      </c>
      <c r="I3632" s="10">
        <v>3530232.44669605</v>
      </c>
      <c r="J3632" s="33">
        <f t="shared" si="224"/>
        <v>5.7736003820729387E-3</v>
      </c>
      <c r="K3632" s="33">
        <f t="shared" si="225"/>
        <v>5.7569651817841461E-3</v>
      </c>
      <c r="L3632" s="33">
        <f t="shared" si="226"/>
        <v>0.9481512023987233</v>
      </c>
      <c r="M3632" s="33">
        <f t="shared" si="227"/>
        <v>0.94269272893944711</v>
      </c>
    </row>
    <row r="3633" spans="1:13" ht="55.2">
      <c r="A3633" t="s">
        <v>164</v>
      </c>
      <c r="B3633" t="s">
        <v>247</v>
      </c>
      <c r="C3633" s="14" t="s">
        <v>249</v>
      </c>
      <c r="D3633" t="s">
        <v>465</v>
      </c>
      <c r="E3633" t="s">
        <v>483</v>
      </c>
      <c r="F3633" s="20">
        <v>2037</v>
      </c>
      <c r="G3633" s="20">
        <v>61</v>
      </c>
      <c r="H3633" s="11">
        <v>21692.922653874</v>
      </c>
      <c r="I3633" s="10">
        <v>3433567.3259658399</v>
      </c>
      <c r="J3633" s="33">
        <f t="shared" si="224"/>
        <v>6.3178964017465197E-3</v>
      </c>
      <c r="K3633" s="33">
        <f t="shared" si="225"/>
        <v>6.2979804586362764E-3</v>
      </c>
      <c r="L3633" s="33">
        <f t="shared" si="226"/>
        <v>0.94269272893944711</v>
      </c>
      <c r="M3633" s="33">
        <f t="shared" si="227"/>
        <v>0.93675566855408798</v>
      </c>
    </row>
    <row r="3634" spans="1:13" ht="55.2">
      <c r="A3634" t="s">
        <v>164</v>
      </c>
      <c r="B3634" t="s">
        <v>247</v>
      </c>
      <c r="C3634" s="14" t="s">
        <v>249</v>
      </c>
      <c r="D3634" t="s">
        <v>465</v>
      </c>
      <c r="E3634" t="s">
        <v>483</v>
      </c>
      <c r="F3634" s="20">
        <v>2037</v>
      </c>
      <c r="G3634" s="20">
        <v>62</v>
      </c>
      <c r="H3634" s="11">
        <v>23087.0253717413</v>
      </c>
      <c r="I3634" s="10">
        <v>3335426.0358853401</v>
      </c>
      <c r="J3634" s="33">
        <f t="shared" si="224"/>
        <v>6.921762054787459E-3</v>
      </c>
      <c r="K3634" s="33">
        <f t="shared" si="225"/>
        <v>6.8978618354860188E-3</v>
      </c>
      <c r="L3634" s="33">
        <f t="shared" si="226"/>
        <v>0.93675566855408798</v>
      </c>
      <c r="M3634" s="33">
        <f t="shared" si="227"/>
        <v>0.93029405737879356</v>
      </c>
    </row>
    <row r="3635" spans="1:13" ht="55.2">
      <c r="A3635" t="s">
        <v>164</v>
      </c>
      <c r="B3635" t="s">
        <v>247</v>
      </c>
      <c r="C3635" s="14" t="s">
        <v>249</v>
      </c>
      <c r="D3635" t="s">
        <v>465</v>
      </c>
      <c r="E3635" t="s">
        <v>483</v>
      </c>
      <c r="F3635" s="20">
        <v>2037</v>
      </c>
      <c r="G3635" s="20">
        <v>63</v>
      </c>
      <c r="H3635" s="11">
        <v>24358.250511805702</v>
      </c>
      <c r="I3635" s="10">
        <v>3211136.00622966</v>
      </c>
      <c r="J3635" s="33">
        <f t="shared" si="224"/>
        <v>7.5855555369035346E-3</v>
      </c>
      <c r="K3635" s="33">
        <f t="shared" si="225"/>
        <v>7.5568578190584601E-3</v>
      </c>
      <c r="L3635" s="33">
        <f t="shared" si="226"/>
        <v>0.93029405737879356</v>
      </c>
      <c r="M3635" s="33">
        <f t="shared" si="227"/>
        <v>0.92326395745726697</v>
      </c>
    </row>
    <row r="3636" spans="1:13" ht="55.2">
      <c r="A3636" t="s">
        <v>164</v>
      </c>
      <c r="B3636" t="s">
        <v>247</v>
      </c>
      <c r="C3636" s="14" t="s">
        <v>249</v>
      </c>
      <c r="D3636" t="s">
        <v>465</v>
      </c>
      <c r="E3636" t="s">
        <v>483</v>
      </c>
      <c r="F3636" s="20">
        <v>2037</v>
      </c>
      <c r="G3636" s="20">
        <v>64</v>
      </c>
      <c r="H3636" s="11">
        <v>26105.6925086339</v>
      </c>
      <c r="I3636" s="10">
        <v>3140034.39794154</v>
      </c>
      <c r="J3636" s="33">
        <f t="shared" si="224"/>
        <v>8.3138237357360083E-3</v>
      </c>
      <c r="K3636" s="33">
        <f t="shared" si="225"/>
        <v>8.279359479233861E-3</v>
      </c>
      <c r="L3636" s="33">
        <f t="shared" si="226"/>
        <v>0.92326395745726697</v>
      </c>
      <c r="M3636" s="33">
        <f t="shared" si="227"/>
        <v>0.91561992325925823</v>
      </c>
    </row>
    <row r="3637" spans="1:13" ht="55.2">
      <c r="A3637" t="s">
        <v>164</v>
      </c>
      <c r="B3637" t="s">
        <v>247</v>
      </c>
      <c r="C3637" s="14" t="s">
        <v>249</v>
      </c>
      <c r="D3637" t="s">
        <v>465</v>
      </c>
      <c r="E3637" t="s">
        <v>483</v>
      </c>
      <c r="F3637" s="20">
        <v>2037</v>
      </c>
      <c r="G3637" s="20">
        <v>65</v>
      </c>
      <c r="H3637" s="11">
        <v>25662.9584422236</v>
      </c>
      <c r="I3637" s="10">
        <v>2921342.3836407899</v>
      </c>
      <c r="J3637" s="33">
        <f t="shared" si="224"/>
        <v>8.7846459168680353E-3</v>
      </c>
      <c r="K3637" s="33">
        <f t="shared" si="225"/>
        <v>8.7461736524204747E-3</v>
      </c>
      <c r="L3637" s="33">
        <f t="shared" si="226"/>
        <v>0.91561992325925823</v>
      </c>
      <c r="M3637" s="33">
        <f t="shared" si="227"/>
        <v>0.90761175241081682</v>
      </c>
    </row>
    <row r="3638" spans="1:13" ht="55.2">
      <c r="A3638" t="s">
        <v>164</v>
      </c>
      <c r="B3638" t="s">
        <v>247</v>
      </c>
      <c r="C3638" s="14" t="s">
        <v>249</v>
      </c>
      <c r="D3638" t="s">
        <v>465</v>
      </c>
      <c r="E3638" t="s">
        <v>483</v>
      </c>
      <c r="F3638" s="20">
        <v>2037</v>
      </c>
      <c r="G3638" s="20">
        <v>66</v>
      </c>
      <c r="H3638" s="11">
        <v>27073.134772317499</v>
      </c>
      <c r="I3638" s="10">
        <v>2811359.9396633902</v>
      </c>
      <c r="J3638" s="33">
        <f t="shared" si="224"/>
        <v>9.6299070034977525E-3</v>
      </c>
      <c r="K3638" s="33">
        <f t="shared" si="225"/>
        <v>9.5836879298262234E-3</v>
      </c>
      <c r="L3638" s="33">
        <f t="shared" si="226"/>
        <v>0.90761175241081682</v>
      </c>
      <c r="M3638" s="33">
        <f t="shared" si="227"/>
        <v>0.8989134846142689</v>
      </c>
    </row>
    <row r="3639" spans="1:13" ht="55.2">
      <c r="A3639" t="s">
        <v>164</v>
      </c>
      <c r="B3639" t="s">
        <v>247</v>
      </c>
      <c r="C3639" s="14" t="s">
        <v>249</v>
      </c>
      <c r="D3639" t="s">
        <v>465</v>
      </c>
      <c r="E3639" t="s">
        <v>483</v>
      </c>
      <c r="F3639" s="20">
        <v>2037</v>
      </c>
      <c r="G3639" s="20">
        <v>67</v>
      </c>
      <c r="H3639" s="11">
        <v>28576.9782235323</v>
      </c>
      <c r="I3639" s="10">
        <v>2703761.1101091998</v>
      </c>
      <c r="J3639" s="33">
        <f t="shared" si="224"/>
        <v>1.0569342874518278E-2</v>
      </c>
      <c r="K3639" s="33">
        <f t="shared" si="225"/>
        <v>1.0513683636568794E-2</v>
      </c>
      <c r="L3639" s="33">
        <f t="shared" si="226"/>
        <v>0.8989134846142689</v>
      </c>
      <c r="M3639" s="33">
        <f t="shared" si="227"/>
        <v>0.88946259262038885</v>
      </c>
    </row>
    <row r="3640" spans="1:13" ht="55.2">
      <c r="A3640" t="s">
        <v>164</v>
      </c>
      <c r="B3640" t="s">
        <v>247</v>
      </c>
      <c r="C3640" s="14" t="s">
        <v>249</v>
      </c>
      <c r="D3640" t="s">
        <v>465</v>
      </c>
      <c r="E3640" t="s">
        <v>483</v>
      </c>
      <c r="F3640" s="20">
        <v>2037</v>
      </c>
      <c r="G3640" s="20">
        <v>68</v>
      </c>
      <c r="H3640" s="11">
        <v>30032.181118863999</v>
      </c>
      <c r="I3640" s="10">
        <v>2587226.7043896099</v>
      </c>
      <c r="J3640" s="33">
        <f t="shared" si="224"/>
        <v>1.1607866086072007E-2</v>
      </c>
      <c r="K3640" s="33">
        <f t="shared" si="225"/>
        <v>1.1540754732729752E-2</v>
      </c>
      <c r="L3640" s="33">
        <f t="shared" si="226"/>
        <v>0.88946259262038885</v>
      </c>
      <c r="M3640" s="33">
        <f t="shared" si="227"/>
        <v>0.87919752299501897</v>
      </c>
    </row>
    <row r="3641" spans="1:13" ht="55.2">
      <c r="A3641" t="s">
        <v>164</v>
      </c>
      <c r="B3641" t="s">
        <v>247</v>
      </c>
      <c r="C3641" s="14" t="s">
        <v>249</v>
      </c>
      <c r="D3641" t="s">
        <v>465</v>
      </c>
      <c r="E3641" t="s">
        <v>483</v>
      </c>
      <c r="F3641" s="20">
        <v>2037</v>
      </c>
      <c r="G3641" s="20">
        <v>69</v>
      </c>
      <c r="H3641" s="11">
        <v>31303.364514648802</v>
      </c>
      <c r="I3641" s="10">
        <v>2453295.2215548502</v>
      </c>
      <c r="J3641" s="33">
        <f t="shared" si="224"/>
        <v>1.2759721797692716E-2</v>
      </c>
      <c r="K3641" s="33">
        <f t="shared" si="225"/>
        <v>1.2678661681973957E-2</v>
      </c>
      <c r="L3641" s="33">
        <f t="shared" si="226"/>
        <v>0.87919752299501897</v>
      </c>
      <c r="M3641" s="33">
        <f t="shared" si="227"/>
        <v>0.86805047504933563</v>
      </c>
    </row>
    <row r="3642" spans="1:13" ht="55.2">
      <c r="A3642" t="s">
        <v>164</v>
      </c>
      <c r="B3642" t="s">
        <v>247</v>
      </c>
      <c r="C3642" s="14" t="s">
        <v>249</v>
      </c>
      <c r="D3642" t="s">
        <v>465</v>
      </c>
      <c r="E3642" t="s">
        <v>483</v>
      </c>
      <c r="F3642" s="20">
        <v>2038</v>
      </c>
      <c r="G3642" s="20">
        <v>30</v>
      </c>
      <c r="H3642" s="11">
        <v>777.31631271766696</v>
      </c>
      <c r="I3642" s="10">
        <v>4653435.8332219999</v>
      </c>
      <c r="J3642" s="33">
        <f t="shared" si="224"/>
        <v>1.6704137342309923E-4</v>
      </c>
      <c r="K3642" s="33">
        <f t="shared" si="225"/>
        <v>1.670274227896229E-4</v>
      </c>
      <c r="L3642" s="33">
        <f t="shared" si="226"/>
        <v>1</v>
      </c>
      <c r="M3642" s="33">
        <f t="shared" si="227"/>
        <v>0.99983297257721038</v>
      </c>
    </row>
    <row r="3643" spans="1:13" ht="55.2">
      <c r="A3643" t="s">
        <v>164</v>
      </c>
      <c r="B3643" t="s">
        <v>247</v>
      </c>
      <c r="C3643" s="14" t="s">
        <v>249</v>
      </c>
      <c r="D3643" t="s">
        <v>465</v>
      </c>
      <c r="E3643" t="s">
        <v>483</v>
      </c>
      <c r="F3643" s="20">
        <v>2038</v>
      </c>
      <c r="G3643" s="20">
        <v>31</v>
      </c>
      <c r="H3643" s="11">
        <v>1034.1457311284701</v>
      </c>
      <c r="I3643" s="10">
        <v>4679780.6635937598</v>
      </c>
      <c r="J3643" s="33">
        <f t="shared" si="224"/>
        <v>2.2098166676348354E-4</v>
      </c>
      <c r="K3643" s="33">
        <f t="shared" si="225"/>
        <v>2.2095725211335182E-4</v>
      </c>
      <c r="L3643" s="33">
        <f t="shared" si="226"/>
        <v>0.99983297257721038</v>
      </c>
      <c r="M3643" s="33">
        <f t="shared" si="227"/>
        <v>0.99961205223101735</v>
      </c>
    </row>
    <row r="3644" spans="1:13" ht="55.2">
      <c r="A3644" t="s">
        <v>164</v>
      </c>
      <c r="B3644" t="s">
        <v>247</v>
      </c>
      <c r="C3644" s="14" t="s">
        <v>249</v>
      </c>
      <c r="D3644" t="s">
        <v>465</v>
      </c>
      <c r="E3644" t="s">
        <v>483</v>
      </c>
      <c r="F3644" s="20">
        <v>2038</v>
      </c>
      <c r="G3644" s="20">
        <v>32</v>
      </c>
      <c r="H3644" s="11">
        <v>1069.4960509344701</v>
      </c>
      <c r="I3644" s="10">
        <v>4596933.2010616101</v>
      </c>
      <c r="J3644" s="33">
        <f t="shared" si="224"/>
        <v>2.3265425103142286E-4</v>
      </c>
      <c r="K3644" s="33">
        <f t="shared" si="225"/>
        <v>2.3262718912986369E-4</v>
      </c>
      <c r="L3644" s="33">
        <f t="shared" si="226"/>
        <v>0.99961205223101735</v>
      </c>
      <c r="M3644" s="33">
        <f t="shared" si="227"/>
        <v>0.99937951528908653</v>
      </c>
    </row>
    <row r="3645" spans="1:13" ht="55.2">
      <c r="A3645" t="s">
        <v>164</v>
      </c>
      <c r="B3645" t="s">
        <v>247</v>
      </c>
      <c r="C3645" s="14" t="s">
        <v>249</v>
      </c>
      <c r="D3645" t="s">
        <v>465</v>
      </c>
      <c r="E3645" t="s">
        <v>483</v>
      </c>
      <c r="F3645" s="20">
        <v>2038</v>
      </c>
      <c r="G3645" s="20">
        <v>33</v>
      </c>
      <c r="H3645" s="11">
        <v>1117.86005685441</v>
      </c>
      <c r="I3645" s="10">
        <v>4535974.7631306797</v>
      </c>
      <c r="J3645" s="33">
        <f t="shared" si="224"/>
        <v>2.464431826077611E-4</v>
      </c>
      <c r="K3645" s="33">
        <f t="shared" si="225"/>
        <v>2.4641281798110093E-4</v>
      </c>
      <c r="L3645" s="33">
        <f t="shared" si="226"/>
        <v>0.99937951528908653</v>
      </c>
      <c r="M3645" s="33">
        <f t="shared" si="227"/>
        <v>0.99913325536649156</v>
      </c>
    </row>
    <row r="3646" spans="1:13" ht="55.2">
      <c r="A3646" t="s">
        <v>164</v>
      </c>
      <c r="B3646" t="s">
        <v>247</v>
      </c>
      <c r="C3646" s="14" t="s">
        <v>249</v>
      </c>
      <c r="D3646" t="s">
        <v>465</v>
      </c>
      <c r="E3646" t="s">
        <v>483</v>
      </c>
      <c r="F3646" s="20">
        <v>2038</v>
      </c>
      <c r="G3646" s="20">
        <v>34</v>
      </c>
      <c r="H3646" s="11">
        <v>1157.8543639772499</v>
      </c>
      <c r="I3646" s="10">
        <v>4407314.1275078701</v>
      </c>
      <c r="J3646" s="33">
        <f t="shared" si="224"/>
        <v>2.627120124591533E-4</v>
      </c>
      <c r="K3646" s="33">
        <f t="shared" si="225"/>
        <v>2.6267750668018675E-4</v>
      </c>
      <c r="L3646" s="33">
        <f t="shared" si="226"/>
        <v>0.99913325536649156</v>
      </c>
      <c r="M3646" s="33">
        <f t="shared" si="227"/>
        <v>0.99887080553413066</v>
      </c>
    </row>
    <row r="3647" spans="1:13" ht="55.2">
      <c r="A3647" t="s">
        <v>164</v>
      </c>
      <c r="B3647" t="s">
        <v>247</v>
      </c>
      <c r="C3647" s="14" t="s">
        <v>249</v>
      </c>
      <c r="D3647" t="s">
        <v>465</v>
      </c>
      <c r="E3647" t="s">
        <v>483</v>
      </c>
      <c r="F3647" s="20">
        <v>2038</v>
      </c>
      <c r="G3647" s="20">
        <v>35</v>
      </c>
      <c r="H3647" s="11">
        <v>1531.8588784221099</v>
      </c>
      <c r="I3647" s="10">
        <v>4341549.6935803303</v>
      </c>
      <c r="J3647" s="33">
        <f t="shared" si="224"/>
        <v>3.5283688695011511E-4</v>
      </c>
      <c r="K3647" s="33">
        <f t="shared" si="225"/>
        <v>3.5277464733607378E-4</v>
      </c>
      <c r="L3647" s="33">
        <f t="shared" si="226"/>
        <v>0.99887080553413066</v>
      </c>
      <c r="M3647" s="33">
        <f t="shared" si="227"/>
        <v>0.99851842923797407</v>
      </c>
    </row>
    <row r="3648" spans="1:13" ht="55.2">
      <c r="A3648" t="s">
        <v>164</v>
      </c>
      <c r="B3648" t="s">
        <v>247</v>
      </c>
      <c r="C3648" s="14" t="s">
        <v>249</v>
      </c>
      <c r="D3648" t="s">
        <v>465</v>
      </c>
      <c r="E3648" t="s">
        <v>483</v>
      </c>
      <c r="F3648" s="20">
        <v>2038</v>
      </c>
      <c r="G3648" s="20">
        <v>36</v>
      </c>
      <c r="H3648" s="11">
        <v>1908.2780463844199</v>
      </c>
      <c r="I3648" s="10">
        <v>4318663.2498098202</v>
      </c>
      <c r="J3648" s="33">
        <f t="shared" si="224"/>
        <v>4.4186775768368931E-4</v>
      </c>
      <c r="K3648" s="33">
        <f t="shared" si="225"/>
        <v>4.4177014850332874E-4</v>
      </c>
      <c r="L3648" s="33">
        <f t="shared" si="226"/>
        <v>0.99851842923797407</v>
      </c>
      <c r="M3648" s="33">
        <f t="shared" si="227"/>
        <v>0.99807731360320628</v>
      </c>
    </row>
    <row r="3649" spans="1:13" ht="55.2">
      <c r="A3649" t="s">
        <v>164</v>
      </c>
      <c r="B3649" t="s">
        <v>247</v>
      </c>
      <c r="C3649" s="14" t="s">
        <v>249</v>
      </c>
      <c r="D3649" t="s">
        <v>465</v>
      </c>
      <c r="E3649" t="s">
        <v>483</v>
      </c>
      <c r="F3649" s="20">
        <v>2038</v>
      </c>
      <c r="G3649" s="20">
        <v>37</v>
      </c>
      <c r="H3649" s="11">
        <v>2040.13503594227</v>
      </c>
      <c r="I3649" s="10">
        <v>4297587.1016539503</v>
      </c>
      <c r="J3649" s="33">
        <f t="shared" si="224"/>
        <v>4.7471639031053322E-4</v>
      </c>
      <c r="K3649" s="33">
        <f t="shared" si="225"/>
        <v>4.746037303128281E-4</v>
      </c>
      <c r="L3649" s="33">
        <f t="shared" si="226"/>
        <v>0.99807731360320628</v>
      </c>
      <c r="M3649" s="33">
        <f t="shared" si="227"/>
        <v>0.9976036223870296</v>
      </c>
    </row>
    <row r="3650" spans="1:13" ht="55.2">
      <c r="A3650" t="s">
        <v>164</v>
      </c>
      <c r="B3650" t="s">
        <v>247</v>
      </c>
      <c r="C3650" s="14" t="s">
        <v>249</v>
      </c>
      <c r="D3650" t="s">
        <v>465</v>
      </c>
      <c r="E3650" t="s">
        <v>483</v>
      </c>
      <c r="F3650" s="20">
        <v>2038</v>
      </c>
      <c r="G3650" s="20">
        <v>38</v>
      </c>
      <c r="H3650" s="11">
        <v>2187.6875464600398</v>
      </c>
      <c r="I3650" s="10">
        <v>4276020.0394202601</v>
      </c>
      <c r="J3650" s="33">
        <f t="shared" ref="J3650:J3713" si="228">IF(I3650&gt;0,H3650/I3650,0)</f>
        <v>5.1161770204347426E-4</v>
      </c>
      <c r="K3650" s="33">
        <f t="shared" ref="K3650:K3713" si="229">1-EXP(-J3650)</f>
        <v>5.1148684802360123E-4</v>
      </c>
      <c r="L3650" s="33">
        <f t="shared" ref="L3650:L3713" si="230">IF(G3650=30,1,M3649)</f>
        <v>0.9976036223870296</v>
      </c>
      <c r="M3650" s="33">
        <f t="shared" ref="M3650:M3713" si="231">L3650*(1-K3650)</f>
        <v>0.99709336125463788</v>
      </c>
    </row>
    <row r="3651" spans="1:13" ht="55.2">
      <c r="A3651" t="s">
        <v>164</v>
      </c>
      <c r="B3651" t="s">
        <v>247</v>
      </c>
      <c r="C3651" s="14" t="s">
        <v>249</v>
      </c>
      <c r="D3651" t="s">
        <v>465</v>
      </c>
      <c r="E3651" t="s">
        <v>483</v>
      </c>
      <c r="F3651" s="20">
        <v>2038</v>
      </c>
      <c r="G3651" s="20">
        <v>39</v>
      </c>
      <c r="H3651" s="11">
        <v>2372.0116728477801</v>
      </c>
      <c r="I3651" s="10">
        <v>4293594.9501647502</v>
      </c>
      <c r="J3651" s="33">
        <f t="shared" si="228"/>
        <v>5.5245352679501435E-4</v>
      </c>
      <c r="K3651" s="33">
        <f t="shared" si="229"/>
        <v>5.5230095244340749E-4</v>
      </c>
      <c r="L3651" s="33">
        <f t="shared" si="230"/>
        <v>0.99709336125463788</v>
      </c>
      <c r="M3651" s="33">
        <f t="shared" si="231"/>
        <v>0.99654266564154192</v>
      </c>
    </row>
    <row r="3652" spans="1:13" ht="55.2">
      <c r="A3652" t="s">
        <v>164</v>
      </c>
      <c r="B3652" t="s">
        <v>247</v>
      </c>
      <c r="C3652" s="14" t="s">
        <v>249</v>
      </c>
      <c r="D3652" t="s">
        <v>465</v>
      </c>
      <c r="E3652" t="s">
        <v>483</v>
      </c>
      <c r="F3652" s="20">
        <v>2038</v>
      </c>
      <c r="G3652" s="20">
        <v>40</v>
      </c>
      <c r="H3652" s="11">
        <v>3232.2166915827902</v>
      </c>
      <c r="I3652" s="10">
        <v>4349667.87107372</v>
      </c>
      <c r="J3652" s="33">
        <f t="shared" si="228"/>
        <v>7.4309505630941756E-4</v>
      </c>
      <c r="K3652" s="33">
        <f t="shared" si="229"/>
        <v>7.4281902955364298E-4</v>
      </c>
      <c r="L3652" s="33">
        <f t="shared" si="230"/>
        <v>0.99654266564154192</v>
      </c>
      <c r="M3652" s="33">
        <f t="shared" si="231"/>
        <v>0.99580241478574127</v>
      </c>
    </row>
    <row r="3653" spans="1:13" ht="55.2">
      <c r="A3653" t="s">
        <v>164</v>
      </c>
      <c r="B3653" t="s">
        <v>247</v>
      </c>
      <c r="C3653" s="14" t="s">
        <v>249</v>
      </c>
      <c r="D3653" t="s">
        <v>465</v>
      </c>
      <c r="E3653" t="s">
        <v>483</v>
      </c>
      <c r="F3653" s="20">
        <v>2038</v>
      </c>
      <c r="G3653" s="20">
        <v>41</v>
      </c>
      <c r="H3653" s="11">
        <v>3880.0017063486098</v>
      </c>
      <c r="I3653" s="10">
        <v>4482038.27566157</v>
      </c>
      <c r="J3653" s="33">
        <f t="shared" si="228"/>
        <v>8.6567795001168371E-4</v>
      </c>
      <c r="K3653" s="33">
        <f t="shared" si="229"/>
        <v>8.6530335895462773E-4</v>
      </c>
      <c r="L3653" s="33">
        <f t="shared" si="230"/>
        <v>0.99580241478574127</v>
      </c>
      <c r="M3653" s="33">
        <f t="shared" si="231"/>
        <v>0.99494074361137208</v>
      </c>
    </row>
    <row r="3654" spans="1:13" ht="55.2">
      <c r="A3654" t="s">
        <v>164</v>
      </c>
      <c r="B3654" t="s">
        <v>247</v>
      </c>
      <c r="C3654" s="14" t="s">
        <v>249</v>
      </c>
      <c r="D3654" t="s">
        <v>465</v>
      </c>
      <c r="E3654" t="s">
        <v>483</v>
      </c>
      <c r="F3654" s="20">
        <v>2038</v>
      </c>
      <c r="G3654" s="20">
        <v>42</v>
      </c>
      <c r="H3654" s="11">
        <v>4158.9740674996601</v>
      </c>
      <c r="I3654" s="10">
        <v>4435247.1232902203</v>
      </c>
      <c r="J3654" s="33">
        <f t="shared" si="228"/>
        <v>9.3770965898612403E-4</v>
      </c>
      <c r="K3654" s="33">
        <f t="shared" si="229"/>
        <v>9.3727014667288611E-4</v>
      </c>
      <c r="L3654" s="33">
        <f t="shared" si="230"/>
        <v>0.99494074361137208</v>
      </c>
      <c r="M3654" s="33">
        <f t="shared" si="231"/>
        <v>0.99400821535467665</v>
      </c>
    </row>
    <row r="3655" spans="1:13" ht="55.2">
      <c r="A3655" t="s">
        <v>164</v>
      </c>
      <c r="B3655" t="s">
        <v>247</v>
      </c>
      <c r="C3655" s="14" t="s">
        <v>249</v>
      </c>
      <c r="D3655" t="s">
        <v>465</v>
      </c>
      <c r="E3655" t="s">
        <v>483</v>
      </c>
      <c r="F3655" s="20">
        <v>2038</v>
      </c>
      <c r="G3655" s="20">
        <v>43</v>
      </c>
      <c r="H3655" s="11">
        <v>4439.1598131315204</v>
      </c>
      <c r="I3655" s="10">
        <v>4358301.7392835403</v>
      </c>
      <c r="J3655" s="33">
        <f t="shared" si="228"/>
        <v>1.0185526562144988E-3</v>
      </c>
      <c r="K3655" s="33">
        <f t="shared" si="229"/>
        <v>1.0180341075290977E-3</v>
      </c>
      <c r="L3655" s="33">
        <f t="shared" si="230"/>
        <v>0.99400821535467665</v>
      </c>
      <c r="M3655" s="33">
        <f t="shared" si="231"/>
        <v>0.99299628108828142</v>
      </c>
    </row>
    <row r="3656" spans="1:13" ht="55.2">
      <c r="A3656" t="s">
        <v>164</v>
      </c>
      <c r="B3656" t="s">
        <v>247</v>
      </c>
      <c r="C3656" s="14" t="s">
        <v>249</v>
      </c>
      <c r="D3656" t="s">
        <v>465</v>
      </c>
      <c r="E3656" t="s">
        <v>483</v>
      </c>
      <c r="F3656" s="20">
        <v>2038</v>
      </c>
      <c r="G3656" s="20">
        <v>44</v>
      </c>
      <c r="H3656" s="11">
        <v>4766.3019072991901</v>
      </c>
      <c r="I3656" s="10">
        <v>4296419.5803549998</v>
      </c>
      <c r="J3656" s="33">
        <f t="shared" si="228"/>
        <v>1.1093660240011675E-3</v>
      </c>
      <c r="K3656" s="33">
        <f t="shared" si="229"/>
        <v>1.1087509049986233E-3</v>
      </c>
      <c r="L3656" s="33">
        <f t="shared" si="230"/>
        <v>0.99299628108828142</v>
      </c>
      <c r="M3656" s="33">
        <f t="shared" si="231"/>
        <v>0.99189529556296452</v>
      </c>
    </row>
    <row r="3657" spans="1:13" ht="55.2">
      <c r="A3657" t="s">
        <v>164</v>
      </c>
      <c r="B3657" t="s">
        <v>247</v>
      </c>
      <c r="C3657" s="14" t="s">
        <v>249</v>
      </c>
      <c r="D3657" t="s">
        <v>465</v>
      </c>
      <c r="E3657" t="s">
        <v>483</v>
      </c>
      <c r="F3657" s="20">
        <v>2038</v>
      </c>
      <c r="G3657" s="20">
        <v>45</v>
      </c>
      <c r="H3657" s="11">
        <v>6046.0801671129602</v>
      </c>
      <c r="I3657" s="10">
        <v>4237573.7147017596</v>
      </c>
      <c r="J3657" s="33">
        <f t="shared" si="228"/>
        <v>1.4267787593020039E-3</v>
      </c>
      <c r="K3657" s="33">
        <f t="shared" si="229"/>
        <v>1.4257613943970959E-3</v>
      </c>
      <c r="L3657" s="33">
        <f t="shared" si="230"/>
        <v>0.99189529556296452</v>
      </c>
      <c r="M3657" s="33">
        <f t="shared" si="231"/>
        <v>0.99048108954326675</v>
      </c>
    </row>
    <row r="3658" spans="1:13" ht="55.2">
      <c r="A3658" t="s">
        <v>164</v>
      </c>
      <c r="B3658" t="s">
        <v>247</v>
      </c>
      <c r="C3658" s="14" t="s">
        <v>249</v>
      </c>
      <c r="D3658" t="s">
        <v>465</v>
      </c>
      <c r="E3658" t="s">
        <v>483</v>
      </c>
      <c r="F3658" s="20">
        <v>2038</v>
      </c>
      <c r="G3658" s="20">
        <v>46</v>
      </c>
      <c r="H3658" s="11">
        <v>6643.6539824213396</v>
      </c>
      <c r="I3658" s="10">
        <v>4266728.6963016102</v>
      </c>
      <c r="J3658" s="33">
        <f t="shared" si="228"/>
        <v>1.5570837649415213E-3</v>
      </c>
      <c r="K3658" s="33">
        <f t="shared" si="229"/>
        <v>1.5558721389653529E-3</v>
      </c>
      <c r="L3658" s="33">
        <f t="shared" si="230"/>
        <v>0.99048108954326675</v>
      </c>
      <c r="M3658" s="33">
        <f t="shared" si="231"/>
        <v>0.98894002761187438</v>
      </c>
    </row>
    <row r="3659" spans="1:13" ht="55.2">
      <c r="A3659" t="s">
        <v>164</v>
      </c>
      <c r="B3659" t="s">
        <v>247</v>
      </c>
      <c r="C3659" s="14" t="s">
        <v>249</v>
      </c>
      <c r="D3659" t="s">
        <v>465</v>
      </c>
      <c r="E3659" t="s">
        <v>483</v>
      </c>
      <c r="F3659" s="20">
        <v>2038</v>
      </c>
      <c r="G3659" s="20">
        <v>47</v>
      </c>
      <c r="H3659" s="11">
        <v>7291.9239500252797</v>
      </c>
      <c r="I3659" s="10">
        <v>4276525.4792379299</v>
      </c>
      <c r="J3659" s="33">
        <f t="shared" si="228"/>
        <v>1.7051047597931507E-3</v>
      </c>
      <c r="K3659" s="33">
        <f t="shared" si="229"/>
        <v>1.7036518945520163E-3</v>
      </c>
      <c r="L3659" s="33">
        <f t="shared" si="230"/>
        <v>0.98894002761187438</v>
      </c>
      <c r="M3659" s="33">
        <f t="shared" si="231"/>
        <v>0.98725521806023508</v>
      </c>
    </row>
    <row r="3660" spans="1:13" ht="55.2">
      <c r="A3660" t="s">
        <v>164</v>
      </c>
      <c r="B3660" t="s">
        <v>247</v>
      </c>
      <c r="C3660" s="14" t="s">
        <v>249</v>
      </c>
      <c r="D3660" t="s">
        <v>465</v>
      </c>
      <c r="E3660" t="s">
        <v>483</v>
      </c>
      <c r="F3660" s="20">
        <v>2038</v>
      </c>
      <c r="G3660" s="20">
        <v>48</v>
      </c>
      <c r="H3660" s="11">
        <v>10821.0702075185</v>
      </c>
      <c r="I3660" s="10">
        <v>6292032.2305823397</v>
      </c>
      <c r="J3660" s="33">
        <f t="shared" si="228"/>
        <v>1.7198052729168853E-3</v>
      </c>
      <c r="K3660" s="33">
        <f t="shared" si="229"/>
        <v>1.7183272552507844E-3</v>
      </c>
      <c r="L3660" s="33">
        <f t="shared" si="230"/>
        <v>0.98725521806023508</v>
      </c>
      <c r="M3660" s="33">
        <f t="shared" si="231"/>
        <v>0.98555879051115358</v>
      </c>
    </row>
    <row r="3661" spans="1:13" ht="55.2">
      <c r="A3661" t="s">
        <v>164</v>
      </c>
      <c r="B3661" t="s">
        <v>247</v>
      </c>
      <c r="C3661" s="14" t="s">
        <v>249</v>
      </c>
      <c r="D3661" t="s">
        <v>465</v>
      </c>
      <c r="E3661" t="s">
        <v>483</v>
      </c>
      <c r="F3661" s="20">
        <v>2038</v>
      </c>
      <c r="G3661" s="20">
        <v>49</v>
      </c>
      <c r="H3661" s="11">
        <v>8636.1818435062105</v>
      </c>
      <c r="I3661" s="10">
        <v>4217746.8279855503</v>
      </c>
      <c r="J3661" s="33">
        <f t="shared" si="228"/>
        <v>2.047581847777943E-3</v>
      </c>
      <c r="K3661" s="33">
        <f t="shared" si="229"/>
        <v>2.0454869821131538E-3</v>
      </c>
      <c r="L3661" s="33">
        <f t="shared" si="230"/>
        <v>0.98555879051115358</v>
      </c>
      <c r="M3661" s="33">
        <f t="shared" si="231"/>
        <v>0.98354284283505589</v>
      </c>
    </row>
    <row r="3662" spans="1:13" ht="55.2">
      <c r="A3662" t="s">
        <v>164</v>
      </c>
      <c r="B3662" t="s">
        <v>247</v>
      </c>
      <c r="C3662" s="14" t="s">
        <v>249</v>
      </c>
      <c r="D3662" t="s">
        <v>465</v>
      </c>
      <c r="E3662" t="s">
        <v>483</v>
      </c>
      <c r="F3662" s="20">
        <v>2038</v>
      </c>
      <c r="G3662" s="20">
        <v>50</v>
      </c>
      <c r="H3662" s="11">
        <v>9893.5197614779809</v>
      </c>
      <c r="I3662" s="10">
        <v>4190796.0813930701</v>
      </c>
      <c r="J3662" s="33">
        <f t="shared" si="228"/>
        <v>2.3607733636586913E-3</v>
      </c>
      <c r="K3662" s="33">
        <f t="shared" si="229"/>
        <v>2.3579889297915546E-3</v>
      </c>
      <c r="L3662" s="33">
        <f t="shared" si="230"/>
        <v>0.98354284283505589</v>
      </c>
      <c r="M3662" s="33">
        <f t="shared" si="231"/>
        <v>0.98122365969967507</v>
      </c>
    </row>
    <row r="3663" spans="1:13" ht="55.2">
      <c r="A3663" t="s">
        <v>164</v>
      </c>
      <c r="B3663" t="s">
        <v>247</v>
      </c>
      <c r="C3663" s="14" t="s">
        <v>249</v>
      </c>
      <c r="D3663" t="s">
        <v>465</v>
      </c>
      <c r="E3663" t="s">
        <v>483</v>
      </c>
      <c r="F3663" s="20">
        <v>2038</v>
      </c>
      <c r="G3663" s="20">
        <v>51</v>
      </c>
      <c r="H3663" s="11">
        <v>10453.7125424106</v>
      </c>
      <c r="I3663" s="10">
        <v>4050181.4470434799</v>
      </c>
      <c r="J3663" s="33">
        <f t="shared" si="228"/>
        <v>2.5810479552814897E-3</v>
      </c>
      <c r="K3663" s="33">
        <f t="shared" si="229"/>
        <v>2.5777199149007446E-3</v>
      </c>
      <c r="L3663" s="33">
        <f t="shared" si="230"/>
        <v>0.98122365969967507</v>
      </c>
      <c r="M3663" s="33">
        <f t="shared" si="231"/>
        <v>0.97869433993109545</v>
      </c>
    </row>
    <row r="3664" spans="1:13" ht="55.2">
      <c r="A3664" t="s">
        <v>164</v>
      </c>
      <c r="B3664" t="s">
        <v>247</v>
      </c>
      <c r="C3664" s="14" t="s">
        <v>249</v>
      </c>
      <c r="D3664" t="s">
        <v>465</v>
      </c>
      <c r="E3664" t="s">
        <v>483</v>
      </c>
      <c r="F3664" s="20">
        <v>2038</v>
      </c>
      <c r="G3664" s="20">
        <v>52</v>
      </c>
      <c r="H3664" s="11">
        <v>11293.3993020206</v>
      </c>
      <c r="I3664" s="10">
        <v>4004092.00424963</v>
      </c>
      <c r="J3664" s="33">
        <f t="shared" si="228"/>
        <v>2.8204644873381203E-3</v>
      </c>
      <c r="K3664" s="33">
        <f t="shared" si="229"/>
        <v>2.8164907142158579E-3</v>
      </c>
      <c r="L3664" s="33">
        <f t="shared" si="230"/>
        <v>0.97869433993109545</v>
      </c>
      <c r="M3664" s="33">
        <f t="shared" si="231"/>
        <v>0.97593785641062392</v>
      </c>
    </row>
    <row r="3665" spans="1:13" ht="55.2">
      <c r="A3665" t="s">
        <v>164</v>
      </c>
      <c r="B3665" t="s">
        <v>247</v>
      </c>
      <c r="C3665" s="14" t="s">
        <v>249</v>
      </c>
      <c r="D3665" t="s">
        <v>465</v>
      </c>
      <c r="E3665" t="s">
        <v>483</v>
      </c>
      <c r="F3665" s="20">
        <v>2038</v>
      </c>
      <c r="G3665" s="20">
        <v>53</v>
      </c>
      <c r="H3665" s="11">
        <v>12462.764915628</v>
      </c>
      <c r="I3665" s="10">
        <v>4046920.15365772</v>
      </c>
      <c r="J3665" s="33">
        <f t="shared" si="228"/>
        <v>3.0795677805414085E-3</v>
      </c>
      <c r="K3665" s="33">
        <f t="shared" si="229"/>
        <v>3.0748307755742443E-3</v>
      </c>
      <c r="L3665" s="33">
        <f t="shared" si="230"/>
        <v>0.97593785641062392</v>
      </c>
      <c r="M3665" s="33">
        <f t="shared" si="231"/>
        <v>0.97293701265468457</v>
      </c>
    </row>
    <row r="3666" spans="1:13" ht="55.2">
      <c r="A3666" t="s">
        <v>164</v>
      </c>
      <c r="B3666" t="s">
        <v>247</v>
      </c>
      <c r="C3666" s="14" t="s">
        <v>249</v>
      </c>
      <c r="D3666" t="s">
        <v>465</v>
      </c>
      <c r="E3666" t="s">
        <v>483</v>
      </c>
      <c r="F3666" s="20">
        <v>2038</v>
      </c>
      <c r="G3666" s="20">
        <v>54</v>
      </c>
      <c r="H3666" s="11">
        <v>13815.236076146601</v>
      </c>
      <c r="I3666" s="10">
        <v>4112073.2729758001</v>
      </c>
      <c r="J3666" s="33">
        <f t="shared" si="228"/>
        <v>3.3596765327454574E-3</v>
      </c>
      <c r="K3666" s="33">
        <f t="shared" si="229"/>
        <v>3.3540391345883158E-3</v>
      </c>
      <c r="L3666" s="33">
        <f t="shared" si="230"/>
        <v>0.97293701265468457</v>
      </c>
      <c r="M3666" s="33">
        <f t="shared" si="231"/>
        <v>0.96967374383875127</v>
      </c>
    </row>
    <row r="3667" spans="1:13" ht="55.2">
      <c r="A3667" t="s">
        <v>164</v>
      </c>
      <c r="B3667" t="s">
        <v>247</v>
      </c>
      <c r="C3667" s="14" t="s">
        <v>249</v>
      </c>
      <c r="D3667" t="s">
        <v>465</v>
      </c>
      <c r="E3667" t="s">
        <v>483</v>
      </c>
      <c r="F3667" s="20">
        <v>2038</v>
      </c>
      <c r="G3667" s="20">
        <v>55</v>
      </c>
      <c r="H3667" s="11">
        <v>14856.4202139709</v>
      </c>
      <c r="I3667" s="10">
        <v>4071432.2291482599</v>
      </c>
      <c r="J3667" s="33">
        <f t="shared" si="228"/>
        <v>3.6489420375489952E-3</v>
      </c>
      <c r="K3667" s="33">
        <f t="shared" si="229"/>
        <v>3.6422927386463577E-3</v>
      </c>
      <c r="L3667" s="33">
        <f t="shared" si="230"/>
        <v>0.96967374383875127</v>
      </c>
      <c r="M3667" s="33">
        <f t="shared" si="231"/>
        <v>0.9661419082027114</v>
      </c>
    </row>
    <row r="3668" spans="1:13" ht="55.2">
      <c r="A3668" t="s">
        <v>164</v>
      </c>
      <c r="B3668" t="s">
        <v>247</v>
      </c>
      <c r="C3668" s="14" t="s">
        <v>249</v>
      </c>
      <c r="D3668" t="s">
        <v>465</v>
      </c>
      <c r="E3668" t="s">
        <v>483</v>
      </c>
      <c r="F3668" s="20">
        <v>2038</v>
      </c>
      <c r="G3668" s="20">
        <v>56</v>
      </c>
      <c r="H3668" s="11">
        <v>15608.667270624301</v>
      </c>
      <c r="I3668" s="10">
        <v>3922544.6989479898</v>
      </c>
      <c r="J3668" s="33">
        <f t="shared" si="228"/>
        <v>3.9792197332538951E-3</v>
      </c>
      <c r="K3668" s="33">
        <f t="shared" si="229"/>
        <v>3.9713131292593573E-3</v>
      </c>
      <c r="L3668" s="33">
        <f t="shared" si="230"/>
        <v>0.9661419082027114</v>
      </c>
      <c r="M3668" s="33">
        <f t="shared" si="231"/>
        <v>0.96230505615793827</v>
      </c>
    </row>
    <row r="3669" spans="1:13" ht="55.2">
      <c r="A3669" t="s">
        <v>164</v>
      </c>
      <c r="B3669" t="s">
        <v>247</v>
      </c>
      <c r="C3669" s="14" t="s">
        <v>249</v>
      </c>
      <c r="D3669" t="s">
        <v>465</v>
      </c>
      <c r="E3669" t="s">
        <v>483</v>
      </c>
      <c r="F3669" s="20">
        <v>2038</v>
      </c>
      <c r="G3669" s="20">
        <v>57</v>
      </c>
      <c r="H3669" s="11">
        <v>16647.724880886901</v>
      </c>
      <c r="I3669" s="10">
        <v>3832549.2852827702</v>
      </c>
      <c r="J3669" s="33">
        <f t="shared" si="228"/>
        <v>4.3437732020342726E-3</v>
      </c>
      <c r="K3669" s="33">
        <f t="shared" si="229"/>
        <v>4.3343526643813135E-3</v>
      </c>
      <c r="L3669" s="33">
        <f t="shared" si="230"/>
        <v>0.96230505615793827</v>
      </c>
      <c r="M3669" s="33">
        <f t="shared" si="231"/>
        <v>0.95813408667383249</v>
      </c>
    </row>
    <row r="3670" spans="1:13" ht="55.2">
      <c r="A3670" t="s">
        <v>164</v>
      </c>
      <c r="B3670" t="s">
        <v>247</v>
      </c>
      <c r="C3670" s="14" t="s">
        <v>249</v>
      </c>
      <c r="D3670" t="s">
        <v>465</v>
      </c>
      <c r="E3670" t="s">
        <v>483</v>
      </c>
      <c r="F3670" s="20">
        <v>2038</v>
      </c>
      <c r="G3670" s="20">
        <v>58</v>
      </c>
      <c r="H3670" s="11">
        <v>17831.998024945002</v>
      </c>
      <c r="I3670" s="10">
        <v>3756472.4002822898</v>
      </c>
      <c r="J3670" s="33">
        <f t="shared" si="228"/>
        <v>4.7470062667317797E-3</v>
      </c>
      <c r="K3670" s="33">
        <f t="shared" si="229"/>
        <v>4.7357570395734072E-3</v>
      </c>
      <c r="L3670" s="33">
        <f t="shared" si="230"/>
        <v>0.95813408667383249</v>
      </c>
      <c r="M3670" s="33">
        <f t="shared" si="231"/>
        <v>0.95359659642801164</v>
      </c>
    </row>
    <row r="3671" spans="1:13" ht="55.2">
      <c r="A3671" t="s">
        <v>164</v>
      </c>
      <c r="B3671" t="s">
        <v>247</v>
      </c>
      <c r="C3671" s="14" t="s">
        <v>249</v>
      </c>
      <c r="D3671" t="s">
        <v>465</v>
      </c>
      <c r="E3671" t="s">
        <v>483</v>
      </c>
      <c r="F3671" s="20">
        <v>2038</v>
      </c>
      <c r="G3671" s="20">
        <v>59</v>
      </c>
      <c r="H3671" s="11">
        <v>19080.6690028169</v>
      </c>
      <c r="I3671" s="10">
        <v>3674115.8941556201</v>
      </c>
      <c r="J3671" s="33">
        <f t="shared" si="228"/>
        <v>5.1932681364701451E-3</v>
      </c>
      <c r="K3671" s="33">
        <f t="shared" si="229"/>
        <v>5.1798064329949822E-3</v>
      </c>
      <c r="L3671" s="33">
        <f t="shared" si="230"/>
        <v>0.95359659642801164</v>
      </c>
      <c r="M3671" s="33">
        <f t="shared" si="231"/>
        <v>0.94865715064335177</v>
      </c>
    </row>
    <row r="3672" spans="1:13" ht="55.2">
      <c r="A3672" t="s">
        <v>164</v>
      </c>
      <c r="B3672" t="s">
        <v>247</v>
      </c>
      <c r="C3672" s="14" t="s">
        <v>249</v>
      </c>
      <c r="D3672" t="s">
        <v>465</v>
      </c>
      <c r="E3672" t="s">
        <v>483</v>
      </c>
      <c r="F3672" s="20">
        <v>2038</v>
      </c>
      <c r="G3672" s="20">
        <v>60</v>
      </c>
      <c r="H3672" s="11">
        <v>20361.670655816801</v>
      </c>
      <c r="I3672" s="10">
        <v>3572524.6790737398</v>
      </c>
      <c r="J3672" s="33">
        <f t="shared" si="228"/>
        <v>5.69951854359087E-3</v>
      </c>
      <c r="K3672" s="33">
        <f t="shared" si="229"/>
        <v>5.6833071015375269E-3</v>
      </c>
      <c r="L3672" s="33">
        <f t="shared" si="230"/>
        <v>0.94865715064335177</v>
      </c>
      <c r="M3672" s="33">
        <f t="shared" si="231"/>
        <v>0.943265640722176</v>
      </c>
    </row>
    <row r="3673" spans="1:13" ht="55.2">
      <c r="A3673" t="s">
        <v>164</v>
      </c>
      <c r="B3673" t="s">
        <v>247</v>
      </c>
      <c r="C3673" s="14" t="s">
        <v>249</v>
      </c>
      <c r="D3673" t="s">
        <v>465</v>
      </c>
      <c r="E3673" t="s">
        <v>483</v>
      </c>
      <c r="F3673" s="20">
        <v>2038</v>
      </c>
      <c r="G3673" s="20">
        <v>61</v>
      </c>
      <c r="H3673" s="11">
        <v>21764.595762087702</v>
      </c>
      <c r="I3673" s="10">
        <v>3484858.1093724598</v>
      </c>
      <c r="J3673" s="33">
        <f t="shared" si="228"/>
        <v>6.2454754480683831E-3</v>
      </c>
      <c r="K3673" s="33">
        <f t="shared" si="229"/>
        <v>6.2260130047648854E-3</v>
      </c>
      <c r="L3673" s="33">
        <f t="shared" si="230"/>
        <v>0.943265640722176</v>
      </c>
      <c r="M3673" s="33">
        <f t="shared" si="231"/>
        <v>0.93739285657609184</v>
      </c>
    </row>
    <row r="3674" spans="1:13" ht="55.2">
      <c r="A3674" t="s">
        <v>164</v>
      </c>
      <c r="B3674" t="s">
        <v>247</v>
      </c>
      <c r="C3674" s="14" t="s">
        <v>249</v>
      </c>
      <c r="D3674" t="s">
        <v>465</v>
      </c>
      <c r="E3674" t="s">
        <v>483</v>
      </c>
      <c r="F3674" s="20">
        <v>2038</v>
      </c>
      <c r="G3674" s="20">
        <v>62</v>
      </c>
      <c r="H3674" s="11">
        <v>23171.021900484</v>
      </c>
      <c r="I3674" s="10">
        <v>3385607.2976619801</v>
      </c>
      <c r="J3674" s="33">
        <f t="shared" si="228"/>
        <v>6.8439780114147785E-3</v>
      </c>
      <c r="K3674" s="33">
        <f t="shared" si="229"/>
        <v>6.8206113313081795E-3</v>
      </c>
      <c r="L3674" s="33">
        <f t="shared" si="230"/>
        <v>0.93739285657609184</v>
      </c>
      <c r="M3674" s="33">
        <f t="shared" si="231"/>
        <v>0.93099926423664159</v>
      </c>
    </row>
    <row r="3675" spans="1:13" ht="55.2">
      <c r="A3675" t="s">
        <v>164</v>
      </c>
      <c r="B3675" t="s">
        <v>247</v>
      </c>
      <c r="C3675" s="14" t="s">
        <v>249</v>
      </c>
      <c r="D3675" t="s">
        <v>465</v>
      </c>
      <c r="E3675" t="s">
        <v>483</v>
      </c>
      <c r="F3675" s="20">
        <v>2038</v>
      </c>
      <c r="G3675" s="20">
        <v>63</v>
      </c>
      <c r="H3675" s="11">
        <v>24637.180604376299</v>
      </c>
      <c r="I3675" s="10">
        <v>3284403.8020084798</v>
      </c>
      <c r="J3675" s="33">
        <f t="shared" si="228"/>
        <v>7.5012641835666373E-3</v>
      </c>
      <c r="K3675" s="33">
        <f t="shared" si="229"/>
        <v>7.473199917724771E-3</v>
      </c>
      <c r="L3675" s="33">
        <f t="shared" si="230"/>
        <v>0.93099926423664159</v>
      </c>
      <c r="M3675" s="33">
        <f t="shared" si="231"/>
        <v>0.9240417206117465</v>
      </c>
    </row>
    <row r="3676" spans="1:13" ht="55.2">
      <c r="A3676" t="s">
        <v>164</v>
      </c>
      <c r="B3676" t="s">
        <v>247</v>
      </c>
      <c r="C3676" s="14" t="s">
        <v>249</v>
      </c>
      <c r="D3676" t="s">
        <v>465</v>
      </c>
      <c r="E3676" t="s">
        <v>483</v>
      </c>
      <c r="F3676" s="20">
        <v>2038</v>
      </c>
      <c r="G3676" s="20">
        <v>64</v>
      </c>
      <c r="H3676" s="11">
        <v>25961.5526313712</v>
      </c>
      <c r="I3676" s="10">
        <v>3157321.6688357</v>
      </c>
      <c r="J3676" s="33">
        <f t="shared" si="228"/>
        <v>8.2226505102803889E-3</v>
      </c>
      <c r="K3676" s="33">
        <f t="shared" si="229"/>
        <v>8.1889369876941842E-3</v>
      </c>
      <c r="L3676" s="33">
        <f t="shared" si="230"/>
        <v>0.9240417206117465</v>
      </c>
      <c r="M3676" s="33">
        <f t="shared" si="231"/>
        <v>0.91647480118765634</v>
      </c>
    </row>
    <row r="3677" spans="1:13" ht="55.2">
      <c r="A3677" t="s">
        <v>164</v>
      </c>
      <c r="B3677" t="s">
        <v>247</v>
      </c>
      <c r="C3677" s="14" t="s">
        <v>249</v>
      </c>
      <c r="D3677" t="s">
        <v>465</v>
      </c>
      <c r="E3677" t="s">
        <v>483</v>
      </c>
      <c r="F3677" s="20">
        <v>2038</v>
      </c>
      <c r="G3677" s="20">
        <v>65</v>
      </c>
      <c r="H3677" s="11">
        <v>26720.4061586344</v>
      </c>
      <c r="I3677" s="10">
        <v>3082375.7814968498</v>
      </c>
      <c r="J3677" s="33">
        <f t="shared" si="228"/>
        <v>8.6687698232752637E-3</v>
      </c>
      <c r="K3677" s="33">
        <f t="shared" si="229"/>
        <v>8.6313043760914976E-3</v>
      </c>
      <c r="L3677" s="33">
        <f t="shared" si="230"/>
        <v>0.91647480118765634</v>
      </c>
      <c r="M3677" s="33">
        <f t="shared" si="231"/>
        <v>0.90856442822558769</v>
      </c>
    </row>
    <row r="3678" spans="1:13" ht="55.2">
      <c r="A3678" t="s">
        <v>164</v>
      </c>
      <c r="B3678" t="s">
        <v>247</v>
      </c>
      <c r="C3678" s="14" t="s">
        <v>249</v>
      </c>
      <c r="D3678" t="s">
        <v>465</v>
      </c>
      <c r="E3678" t="s">
        <v>483</v>
      </c>
      <c r="F3678" s="20">
        <v>2038</v>
      </c>
      <c r="G3678" s="20">
        <v>66</v>
      </c>
      <c r="H3678" s="11">
        <v>27234.240018680299</v>
      </c>
      <c r="I3678" s="10">
        <v>2862927.3758797199</v>
      </c>
      <c r="J3678" s="33">
        <f t="shared" si="228"/>
        <v>9.5127247195055959E-3</v>
      </c>
      <c r="K3678" s="33">
        <f t="shared" si="229"/>
        <v>9.467621883965327E-3</v>
      </c>
      <c r="L3678" s="33">
        <f t="shared" si="230"/>
        <v>0.90856442822558769</v>
      </c>
      <c r="M3678" s="33">
        <f t="shared" si="231"/>
        <v>0.89996248376192667</v>
      </c>
    </row>
    <row r="3679" spans="1:13" ht="55.2">
      <c r="A3679" t="s">
        <v>164</v>
      </c>
      <c r="B3679" t="s">
        <v>247</v>
      </c>
      <c r="C3679" s="14" t="s">
        <v>249</v>
      </c>
      <c r="D3679" t="s">
        <v>465</v>
      </c>
      <c r="E3679" t="s">
        <v>483</v>
      </c>
      <c r="F3679" s="20">
        <v>2038</v>
      </c>
      <c r="G3679" s="20">
        <v>67</v>
      </c>
      <c r="H3679" s="11">
        <v>28705.7321111005</v>
      </c>
      <c r="I3679" s="10">
        <v>2749299.4041452999</v>
      </c>
      <c r="J3679" s="33">
        <f t="shared" si="228"/>
        <v>1.0441108039313206E-2</v>
      </c>
      <c r="K3679" s="33">
        <f t="shared" si="229"/>
        <v>1.038678888586253E-2</v>
      </c>
      <c r="L3679" s="33">
        <f t="shared" si="230"/>
        <v>0.89996248376192667</v>
      </c>
      <c r="M3679" s="33">
        <f t="shared" si="231"/>
        <v>0.89061476343789503</v>
      </c>
    </row>
    <row r="3680" spans="1:13" ht="55.2">
      <c r="A3680" t="s">
        <v>164</v>
      </c>
      <c r="B3680" t="s">
        <v>247</v>
      </c>
      <c r="C3680" s="14" t="s">
        <v>249</v>
      </c>
      <c r="D3680" t="s">
        <v>465</v>
      </c>
      <c r="E3680" t="s">
        <v>483</v>
      </c>
      <c r="F3680" s="20">
        <v>2038</v>
      </c>
      <c r="G3680" s="20">
        <v>68</v>
      </c>
      <c r="H3680" s="11">
        <v>30257.474493144899</v>
      </c>
      <c r="I3680" s="10">
        <v>2638311.3103149901</v>
      </c>
      <c r="J3680" s="33">
        <f t="shared" si="228"/>
        <v>1.1468500466509554E-2</v>
      </c>
      <c r="K3680" s="33">
        <f t="shared" si="229"/>
        <v>1.1402987897843775E-2</v>
      </c>
      <c r="L3680" s="33">
        <f t="shared" si="230"/>
        <v>0.89061476343789503</v>
      </c>
      <c r="M3680" s="33">
        <f t="shared" si="231"/>
        <v>0.88045909406877176</v>
      </c>
    </row>
    <row r="3681" spans="1:13" ht="55.2">
      <c r="A3681" t="s">
        <v>164</v>
      </c>
      <c r="B3681" t="s">
        <v>247</v>
      </c>
      <c r="C3681" s="14" t="s">
        <v>249</v>
      </c>
      <c r="D3681" t="s">
        <v>465</v>
      </c>
      <c r="E3681" t="s">
        <v>483</v>
      </c>
      <c r="F3681" s="20">
        <v>2038</v>
      </c>
      <c r="G3681" s="20">
        <v>69</v>
      </c>
      <c r="H3681" s="11">
        <v>31752.567812075598</v>
      </c>
      <c r="I3681" s="10">
        <v>2518517.44267694</v>
      </c>
      <c r="J3681" s="33">
        <f t="shared" si="228"/>
        <v>1.2607642605137448E-2</v>
      </c>
      <c r="K3681" s="33">
        <f t="shared" si="229"/>
        <v>1.2528499232047241E-2</v>
      </c>
      <c r="L3681" s="33">
        <f t="shared" si="230"/>
        <v>0.88045909406877176</v>
      </c>
      <c r="M3681" s="33">
        <f t="shared" si="231"/>
        <v>0.86942826298488218</v>
      </c>
    </row>
    <row r="3682" spans="1:13" ht="55.2">
      <c r="A3682" t="s">
        <v>164</v>
      </c>
      <c r="B3682" t="s">
        <v>247</v>
      </c>
      <c r="C3682" s="14" t="s">
        <v>249</v>
      </c>
      <c r="D3682" t="s">
        <v>465</v>
      </c>
      <c r="E3682" t="s">
        <v>483</v>
      </c>
      <c r="F3682" s="20">
        <v>2039</v>
      </c>
      <c r="G3682" s="20">
        <v>30</v>
      </c>
      <c r="H3682" s="11">
        <v>787.12046016561203</v>
      </c>
      <c r="I3682" s="10">
        <v>4690492.19261041</v>
      </c>
      <c r="J3682" s="33">
        <f t="shared" si="228"/>
        <v>1.6781191138227951E-4</v>
      </c>
      <c r="K3682" s="33">
        <f t="shared" si="229"/>
        <v>1.6779783175102647E-4</v>
      </c>
      <c r="L3682" s="33">
        <f t="shared" si="230"/>
        <v>1</v>
      </c>
      <c r="M3682" s="33">
        <f t="shared" si="231"/>
        <v>0.99983220216824897</v>
      </c>
    </row>
    <row r="3683" spans="1:13" ht="55.2">
      <c r="A3683" t="s">
        <v>164</v>
      </c>
      <c r="B3683" t="s">
        <v>247</v>
      </c>
      <c r="C3683" s="14" t="s">
        <v>249</v>
      </c>
      <c r="D3683" t="s">
        <v>465</v>
      </c>
      <c r="E3683" t="s">
        <v>483</v>
      </c>
      <c r="F3683" s="20">
        <v>2039</v>
      </c>
      <c r="G3683" s="20">
        <v>31</v>
      </c>
      <c r="H3683" s="11">
        <v>980.95038139161102</v>
      </c>
      <c r="I3683" s="10">
        <v>4647833.7277642302</v>
      </c>
      <c r="J3683" s="33">
        <f t="shared" si="228"/>
        <v>2.1105539458776687E-4</v>
      </c>
      <c r="K3683" s="33">
        <f t="shared" si="229"/>
        <v>2.1103312396475449E-4</v>
      </c>
      <c r="L3683" s="33">
        <f t="shared" si="230"/>
        <v>0.99983220216824897</v>
      </c>
      <c r="M3683" s="33">
        <f t="shared" si="231"/>
        <v>0.99962120445518488</v>
      </c>
    </row>
    <row r="3684" spans="1:13" ht="55.2">
      <c r="A3684" t="s">
        <v>164</v>
      </c>
      <c r="B3684" t="s">
        <v>247</v>
      </c>
      <c r="C3684" s="14" t="s">
        <v>249</v>
      </c>
      <c r="D3684" t="s">
        <v>465</v>
      </c>
      <c r="E3684" t="s">
        <v>483</v>
      </c>
      <c r="F3684" s="20">
        <v>2039</v>
      </c>
      <c r="G3684" s="20">
        <v>32</v>
      </c>
      <c r="H3684" s="11">
        <v>1090.03642356458</v>
      </c>
      <c r="I3684" s="10">
        <v>4674196.6011356199</v>
      </c>
      <c r="J3684" s="33">
        <f t="shared" si="228"/>
        <v>2.3320294728290848E-4</v>
      </c>
      <c r="K3684" s="33">
        <f t="shared" si="229"/>
        <v>2.3317575758918796E-4</v>
      </c>
      <c r="L3684" s="33">
        <f t="shared" si="230"/>
        <v>0.99962120445518488</v>
      </c>
      <c r="M3684" s="33">
        <f t="shared" si="231"/>
        <v>0.99938811702353381</v>
      </c>
    </row>
    <row r="3685" spans="1:13" ht="55.2">
      <c r="A3685" t="s">
        <v>164</v>
      </c>
      <c r="B3685" t="s">
        <v>247</v>
      </c>
      <c r="C3685" s="14" t="s">
        <v>249</v>
      </c>
      <c r="D3685" t="s">
        <v>465</v>
      </c>
      <c r="E3685" t="s">
        <v>483</v>
      </c>
      <c r="F3685" s="20">
        <v>2039</v>
      </c>
      <c r="G3685" s="20">
        <v>33</v>
      </c>
      <c r="H3685" s="11">
        <v>1133.840592666</v>
      </c>
      <c r="I3685" s="10">
        <v>4591218.4600654002</v>
      </c>
      <c r="J3685" s="33">
        <f t="shared" si="228"/>
        <v>2.4695853672139333E-4</v>
      </c>
      <c r="K3685" s="33">
        <f t="shared" si="229"/>
        <v>2.4692804497206122E-4</v>
      </c>
      <c r="L3685" s="33">
        <f t="shared" si="230"/>
        <v>0.99938811702353381</v>
      </c>
      <c r="M3685" s="33">
        <f t="shared" si="231"/>
        <v>0.99914134006962885</v>
      </c>
    </row>
    <row r="3686" spans="1:13" ht="55.2">
      <c r="A3686" t="s">
        <v>164</v>
      </c>
      <c r="B3686" t="s">
        <v>247</v>
      </c>
      <c r="C3686" s="14" t="s">
        <v>249</v>
      </c>
      <c r="D3686" t="s">
        <v>465</v>
      </c>
      <c r="E3686" t="s">
        <v>483</v>
      </c>
      <c r="F3686" s="20">
        <v>2039</v>
      </c>
      <c r="G3686" s="20">
        <v>34</v>
      </c>
      <c r="H3686" s="11">
        <v>1192.1727965366499</v>
      </c>
      <c r="I3686" s="10">
        <v>4530068.6513046902</v>
      </c>
      <c r="J3686" s="33">
        <f t="shared" si="228"/>
        <v>2.6316881449319672E-4</v>
      </c>
      <c r="K3686" s="33">
        <f t="shared" si="229"/>
        <v>2.6313418861834137E-4</v>
      </c>
      <c r="L3686" s="33">
        <f t="shared" si="230"/>
        <v>0.99914134006962885</v>
      </c>
      <c r="M3686" s="33">
        <f t="shared" si="231"/>
        <v>0.99887843182379454</v>
      </c>
    </row>
    <row r="3687" spans="1:13" ht="55.2">
      <c r="A3687" t="s">
        <v>164</v>
      </c>
      <c r="B3687" t="s">
        <v>247</v>
      </c>
      <c r="C3687" s="14" t="s">
        <v>249</v>
      </c>
      <c r="D3687" t="s">
        <v>465</v>
      </c>
      <c r="E3687" t="s">
        <v>483</v>
      </c>
      <c r="F3687" s="20">
        <v>2039</v>
      </c>
      <c r="G3687" s="20">
        <v>35</v>
      </c>
      <c r="H3687" s="11">
        <v>1550.68720391579</v>
      </c>
      <c r="I3687" s="10">
        <v>4401267.5320853302</v>
      </c>
      <c r="J3687" s="33">
        <f t="shared" si="228"/>
        <v>3.5232741309435261E-4</v>
      </c>
      <c r="K3687" s="33">
        <f t="shared" si="229"/>
        <v>3.5226535308008344E-4</v>
      </c>
      <c r="L3687" s="33">
        <f t="shared" si="230"/>
        <v>0.99887843182379454</v>
      </c>
      <c r="M3687" s="33">
        <f t="shared" si="231"/>
        <v>0.99852656156032404</v>
      </c>
    </row>
    <row r="3688" spans="1:13" ht="55.2">
      <c r="A3688" t="s">
        <v>164</v>
      </c>
      <c r="B3688" t="s">
        <v>247</v>
      </c>
      <c r="C3688" s="14" t="s">
        <v>249</v>
      </c>
      <c r="D3688" t="s">
        <v>465</v>
      </c>
      <c r="E3688" t="s">
        <v>483</v>
      </c>
      <c r="F3688" s="20">
        <v>2039</v>
      </c>
      <c r="G3688" s="20">
        <v>36</v>
      </c>
      <c r="H3688" s="11">
        <v>1771.6242502984201</v>
      </c>
      <c r="I3688" s="10">
        <v>4334894.6439848002</v>
      </c>
      <c r="J3688" s="33">
        <f t="shared" si="228"/>
        <v>4.0868911376122294E-4</v>
      </c>
      <c r="K3688" s="33">
        <f t="shared" si="229"/>
        <v>4.0860561174116405E-4</v>
      </c>
      <c r="L3688" s="33">
        <f t="shared" si="230"/>
        <v>0.99852656156032404</v>
      </c>
      <c r="M3688" s="33">
        <f t="shared" si="231"/>
        <v>0.9981185580037979</v>
      </c>
    </row>
    <row r="3689" spans="1:13" ht="55.2">
      <c r="A3689" t="s">
        <v>164</v>
      </c>
      <c r="B3689" t="s">
        <v>247</v>
      </c>
      <c r="C3689" s="14" t="s">
        <v>249</v>
      </c>
      <c r="D3689" t="s">
        <v>465</v>
      </c>
      <c r="E3689" t="s">
        <v>483</v>
      </c>
      <c r="F3689" s="20">
        <v>2039</v>
      </c>
      <c r="G3689" s="20">
        <v>37</v>
      </c>
      <c r="H3689" s="11">
        <v>2040.68770986101</v>
      </c>
      <c r="I3689" s="10">
        <v>4311735.0486491499</v>
      </c>
      <c r="J3689" s="33">
        <f t="shared" si="228"/>
        <v>4.7328689885533425E-4</v>
      </c>
      <c r="K3689" s="33">
        <f t="shared" si="229"/>
        <v>4.7317491627829611E-4</v>
      </c>
      <c r="L3689" s="33">
        <f t="shared" si="230"/>
        <v>0.9981185580037979</v>
      </c>
      <c r="M3689" s="33">
        <f t="shared" si="231"/>
        <v>0.99764627333867861</v>
      </c>
    </row>
    <row r="3690" spans="1:13" ht="55.2">
      <c r="A3690" t="s">
        <v>164</v>
      </c>
      <c r="B3690" t="s">
        <v>247</v>
      </c>
      <c r="C3690" s="14" t="s">
        <v>249</v>
      </c>
      <c r="D3690" t="s">
        <v>465</v>
      </c>
      <c r="E3690" t="s">
        <v>483</v>
      </c>
      <c r="F3690" s="20">
        <v>2039</v>
      </c>
      <c r="G3690" s="20">
        <v>38</v>
      </c>
      <c r="H3690" s="11">
        <v>2187.1798797175202</v>
      </c>
      <c r="I3690" s="10">
        <v>4290215.4069974199</v>
      </c>
      <c r="J3690" s="33">
        <f t="shared" si="228"/>
        <v>5.0980654168324266E-4</v>
      </c>
      <c r="K3690" s="33">
        <f t="shared" si="229"/>
        <v>5.0967661240886031E-4</v>
      </c>
      <c r="L3690" s="33">
        <f t="shared" si="230"/>
        <v>0.99764627333867861</v>
      </c>
      <c r="M3690" s="33">
        <f t="shared" si="231"/>
        <v>0.99713779636570099</v>
      </c>
    </row>
    <row r="3691" spans="1:13" ht="55.2">
      <c r="A3691" t="s">
        <v>164</v>
      </c>
      <c r="B3691" t="s">
        <v>247</v>
      </c>
      <c r="C3691" s="14" t="s">
        <v>249</v>
      </c>
      <c r="D3691" t="s">
        <v>465</v>
      </c>
      <c r="E3691" t="s">
        <v>483</v>
      </c>
      <c r="F3691" s="20">
        <v>2039</v>
      </c>
      <c r="G3691" s="20">
        <v>39</v>
      </c>
      <c r="H3691" s="11">
        <v>2350.0990231718501</v>
      </c>
      <c r="I3691" s="10">
        <v>4268151.4667333597</v>
      </c>
      <c r="J3691" s="33">
        <f t="shared" si="228"/>
        <v>5.5061284527713921E-4</v>
      </c>
      <c r="K3691" s="33">
        <f t="shared" si="229"/>
        <v>5.5046128584257392E-4</v>
      </c>
      <c r="L3691" s="33">
        <f t="shared" si="230"/>
        <v>0.99713779636570099</v>
      </c>
      <c r="M3691" s="33">
        <f t="shared" si="231"/>
        <v>0.99658891061215127</v>
      </c>
    </row>
    <row r="3692" spans="1:13" ht="55.2">
      <c r="A3692" t="s">
        <v>164</v>
      </c>
      <c r="B3692" t="s">
        <v>247</v>
      </c>
      <c r="C3692" s="14" t="s">
        <v>249</v>
      </c>
      <c r="D3692" t="s">
        <v>465</v>
      </c>
      <c r="E3692" t="s">
        <v>483</v>
      </c>
      <c r="F3692" s="20">
        <v>2039</v>
      </c>
      <c r="G3692" s="20">
        <v>40</v>
      </c>
      <c r="H3692" s="11">
        <v>3170.81829862833</v>
      </c>
      <c r="I3692" s="10">
        <v>4285097.8653116804</v>
      </c>
      <c r="J3692" s="33">
        <f t="shared" si="228"/>
        <v>7.3996403309628913E-4</v>
      </c>
      <c r="K3692" s="33">
        <f t="shared" si="229"/>
        <v>7.3969032722609462E-4</v>
      </c>
      <c r="L3692" s="33">
        <f t="shared" si="230"/>
        <v>0.99658891061215127</v>
      </c>
      <c r="M3692" s="33">
        <f t="shared" si="231"/>
        <v>0.99585174343475069</v>
      </c>
    </row>
    <row r="3693" spans="1:13" ht="55.2">
      <c r="A3693" t="s">
        <v>164</v>
      </c>
      <c r="B3693" t="s">
        <v>247</v>
      </c>
      <c r="C3693" s="14" t="s">
        <v>249</v>
      </c>
      <c r="D3693" t="s">
        <v>465</v>
      </c>
      <c r="E3693" t="s">
        <v>483</v>
      </c>
      <c r="F3693" s="20">
        <v>2039</v>
      </c>
      <c r="G3693" s="20">
        <v>41</v>
      </c>
      <c r="H3693" s="11">
        <v>3552.7510372086199</v>
      </c>
      <c r="I3693" s="10">
        <v>4339676.6766085001</v>
      </c>
      <c r="J3693" s="33">
        <f t="shared" si="228"/>
        <v>8.18667219232823E-4</v>
      </c>
      <c r="K3693" s="33">
        <f t="shared" si="229"/>
        <v>8.1833220265348228E-4</v>
      </c>
      <c r="L3693" s="33">
        <f t="shared" si="230"/>
        <v>0.99585174343475069</v>
      </c>
      <c r="M3693" s="33">
        <f t="shared" si="231"/>
        <v>0.99503680588402943</v>
      </c>
    </row>
    <row r="3694" spans="1:13" ht="55.2">
      <c r="A3694" t="s">
        <v>164</v>
      </c>
      <c r="B3694" t="s">
        <v>247</v>
      </c>
      <c r="C3694" s="14" t="s">
        <v>249</v>
      </c>
      <c r="D3694" t="s">
        <v>465</v>
      </c>
      <c r="E3694" t="s">
        <v>483</v>
      </c>
      <c r="F3694" s="20">
        <v>2039</v>
      </c>
      <c r="G3694" s="20">
        <v>42</v>
      </c>
      <c r="H3694" s="11">
        <v>4176.1830197256604</v>
      </c>
      <c r="I3694" s="10">
        <v>4471403.5409308895</v>
      </c>
      <c r="J3694" s="33">
        <f t="shared" si="228"/>
        <v>9.3397587166919676E-4</v>
      </c>
      <c r="K3694" s="33">
        <f t="shared" si="229"/>
        <v>9.3353985195931966E-4</v>
      </c>
      <c r="L3694" s="33">
        <f t="shared" si="230"/>
        <v>0.99503680588402943</v>
      </c>
      <c r="M3694" s="33">
        <f t="shared" si="231"/>
        <v>0.9941078993715704</v>
      </c>
    </row>
    <row r="3695" spans="1:13" ht="55.2">
      <c r="A3695" t="s">
        <v>164</v>
      </c>
      <c r="B3695" t="s">
        <v>247</v>
      </c>
      <c r="C3695" s="14" t="s">
        <v>249</v>
      </c>
      <c r="D3695" t="s">
        <v>465</v>
      </c>
      <c r="E3695" t="s">
        <v>483</v>
      </c>
      <c r="F3695" s="20">
        <v>2039</v>
      </c>
      <c r="G3695" s="20">
        <v>43</v>
      </c>
      <c r="H3695" s="11">
        <v>4486.61740875127</v>
      </c>
      <c r="I3695" s="10">
        <v>4423867.5853688996</v>
      </c>
      <c r="J3695" s="33">
        <f t="shared" si="228"/>
        <v>1.0141843810130989E-3</v>
      </c>
      <c r="K3695" s="33">
        <f t="shared" si="229"/>
        <v>1.0136702698496647E-3</v>
      </c>
      <c r="L3695" s="33">
        <f t="shared" si="230"/>
        <v>0.9941078993715704</v>
      </c>
      <c r="M3695" s="33">
        <f t="shared" si="231"/>
        <v>0.99310020174895475</v>
      </c>
    </row>
    <row r="3696" spans="1:13" ht="55.2">
      <c r="A3696" t="s">
        <v>164</v>
      </c>
      <c r="B3696" t="s">
        <v>247</v>
      </c>
      <c r="C3696" s="14" t="s">
        <v>249</v>
      </c>
      <c r="D3696" t="s">
        <v>465</v>
      </c>
      <c r="E3696" t="s">
        <v>483</v>
      </c>
      <c r="F3696" s="20">
        <v>2039</v>
      </c>
      <c r="G3696" s="20">
        <v>44</v>
      </c>
      <c r="H3696" s="11">
        <v>4799.2588505591202</v>
      </c>
      <c r="I3696" s="10">
        <v>4346178.74547615</v>
      </c>
      <c r="J3696" s="33">
        <f t="shared" si="228"/>
        <v>1.1042479225122925E-3</v>
      </c>
      <c r="K3696" s="33">
        <f t="shared" si="229"/>
        <v>1.1036384651263997E-3</v>
      </c>
      <c r="L3696" s="33">
        <f t="shared" si="230"/>
        <v>0.99310020174895475</v>
      </c>
      <c r="M3696" s="33">
        <f t="shared" si="231"/>
        <v>0.99200417816657982</v>
      </c>
    </row>
    <row r="3697" spans="1:13" ht="55.2">
      <c r="A3697" t="s">
        <v>164</v>
      </c>
      <c r="B3697" t="s">
        <v>247</v>
      </c>
      <c r="C3697" s="14" t="s">
        <v>249</v>
      </c>
      <c r="D3697" t="s">
        <v>465</v>
      </c>
      <c r="E3697" t="s">
        <v>483</v>
      </c>
      <c r="F3697" s="20">
        <v>2039</v>
      </c>
      <c r="G3697" s="20">
        <v>45</v>
      </c>
      <c r="H3697" s="11">
        <v>6078.32982584812</v>
      </c>
      <c r="I3697" s="10">
        <v>4283427.8694391297</v>
      </c>
      <c r="J3697" s="33">
        <f t="shared" si="228"/>
        <v>1.4190340099374695E-3</v>
      </c>
      <c r="K3697" s="33">
        <f t="shared" si="229"/>
        <v>1.4180276572492989E-3</v>
      </c>
      <c r="L3697" s="33">
        <f t="shared" si="230"/>
        <v>0.99200417816657982</v>
      </c>
      <c r="M3697" s="33">
        <f t="shared" si="231"/>
        <v>0.99059748880583276</v>
      </c>
    </row>
    <row r="3698" spans="1:13" ht="55.2">
      <c r="A3698" t="s">
        <v>164</v>
      </c>
      <c r="B3698" t="s">
        <v>247</v>
      </c>
      <c r="C3698" s="14" t="s">
        <v>249</v>
      </c>
      <c r="D3698" t="s">
        <v>465</v>
      </c>
      <c r="E3698" t="s">
        <v>483</v>
      </c>
      <c r="F3698" s="20">
        <v>2039</v>
      </c>
      <c r="G3698" s="20">
        <v>46</v>
      </c>
      <c r="H3698" s="11">
        <v>6545.3228694641102</v>
      </c>
      <c r="I3698" s="10">
        <v>4222645.0152736204</v>
      </c>
      <c r="J3698" s="33">
        <f t="shared" si="228"/>
        <v>1.5500528331861172E-3</v>
      </c>
      <c r="K3698" s="33">
        <f t="shared" si="229"/>
        <v>1.5488521217621454E-3</v>
      </c>
      <c r="L3698" s="33">
        <f t="shared" si="230"/>
        <v>0.99059748880583276</v>
      </c>
      <c r="M3698" s="33">
        <f t="shared" si="231"/>
        <v>0.98906319978348356</v>
      </c>
    </row>
    <row r="3699" spans="1:13" ht="55.2">
      <c r="A3699" t="s">
        <v>164</v>
      </c>
      <c r="B3699" t="s">
        <v>247</v>
      </c>
      <c r="C3699" s="14" t="s">
        <v>249</v>
      </c>
      <c r="D3699" t="s">
        <v>465</v>
      </c>
      <c r="E3699" t="s">
        <v>483</v>
      </c>
      <c r="F3699" s="20">
        <v>2039</v>
      </c>
      <c r="G3699" s="20">
        <v>47</v>
      </c>
      <c r="H3699" s="11">
        <v>7206.3995616009597</v>
      </c>
      <c r="I3699" s="10">
        <v>4251307.6893686103</v>
      </c>
      <c r="J3699" s="33">
        <f t="shared" si="228"/>
        <v>1.6951018576289475E-3</v>
      </c>
      <c r="K3699" s="33">
        <f t="shared" si="229"/>
        <v>1.6936659839070778E-3</v>
      </c>
      <c r="L3699" s="33">
        <f t="shared" si="230"/>
        <v>0.98906319978348356</v>
      </c>
      <c r="M3699" s="33">
        <f t="shared" si="231"/>
        <v>0.98738805708607602</v>
      </c>
    </row>
    <row r="3700" spans="1:13" ht="55.2">
      <c r="A3700" t="s">
        <v>164</v>
      </c>
      <c r="B3700" t="s">
        <v>247</v>
      </c>
      <c r="C3700" s="14" t="s">
        <v>249</v>
      </c>
      <c r="D3700" t="s">
        <v>465</v>
      </c>
      <c r="E3700" t="s">
        <v>483</v>
      </c>
      <c r="F3700" s="20">
        <v>2039</v>
      </c>
      <c r="G3700" s="20">
        <v>48</v>
      </c>
      <c r="H3700" s="11">
        <v>7912.1576983579198</v>
      </c>
      <c r="I3700" s="10">
        <v>4259619.6285714498</v>
      </c>
      <c r="J3700" s="33">
        <f t="shared" si="228"/>
        <v>1.8574798663446442E-3</v>
      </c>
      <c r="K3700" s="33">
        <f t="shared" si="229"/>
        <v>1.8557558182444867E-3</v>
      </c>
      <c r="L3700" s="33">
        <f t="shared" si="230"/>
        <v>0.98738805708607602</v>
      </c>
      <c r="M3700" s="33">
        <f t="shared" si="231"/>
        <v>0.98555570595427344</v>
      </c>
    </row>
    <row r="3701" spans="1:13" ht="55.2">
      <c r="A3701" t="s">
        <v>164</v>
      </c>
      <c r="B3701" t="s">
        <v>247</v>
      </c>
      <c r="C3701" s="14" t="s">
        <v>249</v>
      </c>
      <c r="D3701" t="s">
        <v>465</v>
      </c>
      <c r="E3701" t="s">
        <v>483</v>
      </c>
      <c r="F3701" s="20">
        <v>2039</v>
      </c>
      <c r="G3701" s="20">
        <v>49</v>
      </c>
      <c r="H3701" s="11">
        <v>11690.1375635238</v>
      </c>
      <c r="I3701" s="10">
        <v>6266367.1389977997</v>
      </c>
      <c r="J3701" s="33">
        <f t="shared" si="228"/>
        <v>1.8655366505374344E-3</v>
      </c>
      <c r="K3701" s="33">
        <f t="shared" si="229"/>
        <v>1.8637976186175464E-3</v>
      </c>
      <c r="L3701" s="33">
        <f t="shared" si="230"/>
        <v>0.98555570595427344</v>
      </c>
      <c r="M3701" s="33">
        <f t="shared" si="231"/>
        <v>0.98371882957650092</v>
      </c>
    </row>
    <row r="3702" spans="1:13" ht="55.2">
      <c r="A3702" t="s">
        <v>164</v>
      </c>
      <c r="B3702" t="s">
        <v>247</v>
      </c>
      <c r="C3702" s="14" t="s">
        <v>249</v>
      </c>
      <c r="D3702" t="s">
        <v>465</v>
      </c>
      <c r="E3702" t="s">
        <v>483</v>
      </c>
      <c r="F3702" s="20">
        <v>2039</v>
      </c>
      <c r="G3702" s="20">
        <v>50</v>
      </c>
      <c r="H3702" s="11">
        <v>9839.7368261576994</v>
      </c>
      <c r="I3702" s="10">
        <v>4197755.5376613503</v>
      </c>
      <c r="J3702" s="33">
        <f t="shared" si="228"/>
        <v>2.3440471313485789E-3</v>
      </c>
      <c r="K3702" s="33">
        <f t="shared" si="229"/>
        <v>2.341301998197709E-3</v>
      </c>
      <c r="L3702" s="33">
        <f t="shared" si="230"/>
        <v>0.98371882957650092</v>
      </c>
      <c r="M3702" s="33">
        <f t="shared" si="231"/>
        <v>0.98141564671514869</v>
      </c>
    </row>
    <row r="3703" spans="1:13" ht="55.2">
      <c r="A3703" t="s">
        <v>164</v>
      </c>
      <c r="B3703" t="s">
        <v>247</v>
      </c>
      <c r="C3703" s="14" t="s">
        <v>249</v>
      </c>
      <c r="D3703" t="s">
        <v>465</v>
      </c>
      <c r="E3703" t="s">
        <v>483</v>
      </c>
      <c r="F3703" s="20">
        <v>2039</v>
      </c>
      <c r="G3703" s="20">
        <v>51</v>
      </c>
      <c r="H3703" s="11">
        <v>10678.7669198072</v>
      </c>
      <c r="I3703" s="10">
        <v>4168290.6041124002</v>
      </c>
      <c r="J3703" s="33">
        <f t="shared" si="228"/>
        <v>2.5619055709003636E-3</v>
      </c>
      <c r="K3703" s="33">
        <f t="shared" si="229"/>
        <v>2.5586266914807698E-3</v>
      </c>
      <c r="L3703" s="33">
        <f t="shared" si="230"/>
        <v>0.98141564671514869</v>
      </c>
      <c r="M3703" s="33">
        <f t="shared" si="231"/>
        <v>0.97890457044602641</v>
      </c>
    </row>
    <row r="3704" spans="1:13" ht="55.2">
      <c r="A3704" t="s">
        <v>164</v>
      </c>
      <c r="B3704" t="s">
        <v>247</v>
      </c>
      <c r="C3704" s="14" t="s">
        <v>249</v>
      </c>
      <c r="D3704" t="s">
        <v>465</v>
      </c>
      <c r="E3704" t="s">
        <v>483</v>
      </c>
      <c r="F3704" s="20">
        <v>2039</v>
      </c>
      <c r="G3704" s="20">
        <v>52</v>
      </c>
      <c r="H3704" s="11">
        <v>11280.144455769399</v>
      </c>
      <c r="I3704" s="10">
        <v>4027119.0951172798</v>
      </c>
      <c r="J3704" s="33">
        <f t="shared" si="228"/>
        <v>2.801045658035324E-3</v>
      </c>
      <c r="K3704" s="33">
        <f t="shared" si="229"/>
        <v>2.7971263898498577E-3</v>
      </c>
      <c r="L3704" s="33">
        <f t="shared" si="230"/>
        <v>0.97890457044602641</v>
      </c>
      <c r="M3704" s="33">
        <f t="shared" si="231"/>
        <v>0.97616645063888718</v>
      </c>
    </row>
    <row r="3705" spans="1:13" ht="55.2">
      <c r="A3705" t="s">
        <v>164</v>
      </c>
      <c r="B3705" t="s">
        <v>247</v>
      </c>
      <c r="C3705" s="14" t="s">
        <v>249</v>
      </c>
      <c r="D3705" t="s">
        <v>465</v>
      </c>
      <c r="E3705" t="s">
        <v>483</v>
      </c>
      <c r="F3705" s="20">
        <v>2039</v>
      </c>
      <c r="G3705" s="20">
        <v>53</v>
      </c>
      <c r="H3705" s="11">
        <v>12166.2219942262</v>
      </c>
      <c r="I3705" s="10">
        <v>3979177.52359463</v>
      </c>
      <c r="J3705" s="33">
        <f t="shared" si="228"/>
        <v>3.0574715307588795E-3</v>
      </c>
      <c r="K3705" s="33">
        <f t="shared" si="229"/>
        <v>3.0528022246472108E-3</v>
      </c>
      <c r="L3705" s="33">
        <f t="shared" si="230"/>
        <v>0.97616645063888718</v>
      </c>
      <c r="M3705" s="33">
        <f t="shared" si="231"/>
        <v>0.97318640752675079</v>
      </c>
    </row>
    <row r="3706" spans="1:13" ht="55.2">
      <c r="A3706" t="s">
        <v>164</v>
      </c>
      <c r="B3706" t="s">
        <v>247</v>
      </c>
      <c r="C3706" s="14" t="s">
        <v>249</v>
      </c>
      <c r="D3706" t="s">
        <v>465</v>
      </c>
      <c r="E3706" t="s">
        <v>483</v>
      </c>
      <c r="F3706" s="20">
        <v>2039</v>
      </c>
      <c r="G3706" s="20">
        <v>54</v>
      </c>
      <c r="H3706" s="11">
        <v>13405.831357778499</v>
      </c>
      <c r="I3706" s="10">
        <v>4019426.5999431298</v>
      </c>
      <c r="J3706" s="33">
        <f t="shared" si="228"/>
        <v>3.3352596507094262E-3</v>
      </c>
      <c r="K3706" s="33">
        <f t="shared" si="229"/>
        <v>3.3297038506355792E-3</v>
      </c>
      <c r="L3706" s="33">
        <f t="shared" si="230"/>
        <v>0.97318640752675079</v>
      </c>
      <c r="M3706" s="33">
        <f t="shared" si="231"/>
        <v>0.96994598499822271</v>
      </c>
    </row>
    <row r="3707" spans="1:13" ht="55.2">
      <c r="A3707" t="s">
        <v>164</v>
      </c>
      <c r="B3707" t="s">
        <v>247</v>
      </c>
      <c r="C3707" s="14" t="s">
        <v>249</v>
      </c>
      <c r="D3707" t="s">
        <v>465</v>
      </c>
      <c r="E3707" t="s">
        <v>483</v>
      </c>
      <c r="F3707" s="20">
        <v>2039</v>
      </c>
      <c r="G3707" s="20">
        <v>55</v>
      </c>
      <c r="H3707" s="11">
        <v>14758.0221272615</v>
      </c>
      <c r="I3707" s="10">
        <v>4081599.1994389198</v>
      </c>
      <c r="J3707" s="33">
        <f t="shared" si="228"/>
        <v>3.6157450563225864E-3</v>
      </c>
      <c r="K3707" s="33">
        <f t="shared" si="229"/>
        <v>3.6092161215247609E-3</v>
      </c>
      <c r="L3707" s="33">
        <f t="shared" si="230"/>
        <v>0.96994598499822271</v>
      </c>
      <c r="M3707" s="33">
        <f t="shared" si="231"/>
        <v>0.96644524031215895</v>
      </c>
    </row>
    <row r="3708" spans="1:13" ht="55.2">
      <c r="A3708" t="s">
        <v>164</v>
      </c>
      <c r="B3708" t="s">
        <v>247</v>
      </c>
      <c r="C3708" s="14" t="s">
        <v>249</v>
      </c>
      <c r="D3708" t="s">
        <v>465</v>
      </c>
      <c r="E3708" t="s">
        <v>483</v>
      </c>
      <c r="F3708" s="20">
        <v>2039</v>
      </c>
      <c r="G3708" s="20">
        <v>56</v>
      </c>
      <c r="H3708" s="11">
        <v>15903.3198539151</v>
      </c>
      <c r="I3708" s="10">
        <v>4038280.48435986</v>
      </c>
      <c r="J3708" s="33">
        <f t="shared" si="228"/>
        <v>3.9381414727154744E-3</v>
      </c>
      <c r="K3708" s="33">
        <f t="shared" si="229"/>
        <v>3.930397162983712E-3</v>
      </c>
      <c r="L3708" s="33">
        <f t="shared" si="230"/>
        <v>0.96644524031215895</v>
      </c>
      <c r="M3708" s="33">
        <f t="shared" si="231"/>
        <v>0.9626467266814569</v>
      </c>
    </row>
    <row r="3709" spans="1:13" ht="55.2">
      <c r="A3709" t="s">
        <v>164</v>
      </c>
      <c r="B3709" t="s">
        <v>247</v>
      </c>
      <c r="C3709" s="14" t="s">
        <v>249</v>
      </c>
      <c r="D3709" t="s">
        <v>465</v>
      </c>
      <c r="E3709" t="s">
        <v>483</v>
      </c>
      <c r="F3709" s="20">
        <v>2039</v>
      </c>
      <c r="G3709" s="20">
        <v>57</v>
      </c>
      <c r="H3709" s="11">
        <v>16727.179843812701</v>
      </c>
      <c r="I3709" s="10">
        <v>3887949.52988233</v>
      </c>
      <c r="J3709" s="33">
        <f t="shared" si="228"/>
        <v>4.3023140386081486E-3</v>
      </c>
      <c r="K3709" s="33">
        <f t="shared" si="229"/>
        <v>4.2930723438727725E-3</v>
      </c>
      <c r="L3709" s="33">
        <f t="shared" si="230"/>
        <v>0.9626467266814569</v>
      </c>
      <c r="M3709" s="33">
        <f t="shared" si="231"/>
        <v>0.95851401464222108</v>
      </c>
    </row>
    <row r="3710" spans="1:13" ht="55.2">
      <c r="A3710" t="s">
        <v>164</v>
      </c>
      <c r="B3710" t="s">
        <v>247</v>
      </c>
      <c r="C3710" s="14" t="s">
        <v>249</v>
      </c>
      <c r="D3710" t="s">
        <v>465</v>
      </c>
      <c r="E3710" t="s">
        <v>483</v>
      </c>
      <c r="F3710" s="20">
        <v>2039</v>
      </c>
      <c r="G3710" s="20">
        <v>58</v>
      </c>
      <c r="H3710" s="11">
        <v>17844.668251671101</v>
      </c>
      <c r="I3710" s="10">
        <v>3795675.8647468798</v>
      </c>
      <c r="J3710" s="33">
        <f t="shared" si="228"/>
        <v>4.7013150984274305E-3</v>
      </c>
      <c r="K3710" s="33">
        <f t="shared" si="229"/>
        <v>4.6902812146271122E-3</v>
      </c>
      <c r="L3710" s="33">
        <f t="shared" si="230"/>
        <v>0.95851401464222108</v>
      </c>
      <c r="M3710" s="33">
        <f t="shared" si="231"/>
        <v>0.95401831436538787</v>
      </c>
    </row>
    <row r="3711" spans="1:13" ht="55.2">
      <c r="A3711" t="s">
        <v>164</v>
      </c>
      <c r="B3711" t="s">
        <v>247</v>
      </c>
      <c r="C3711" s="14" t="s">
        <v>249</v>
      </c>
      <c r="D3711" t="s">
        <v>465</v>
      </c>
      <c r="E3711" t="s">
        <v>483</v>
      </c>
      <c r="F3711" s="20">
        <v>2039</v>
      </c>
      <c r="G3711" s="20">
        <v>59</v>
      </c>
      <c r="H3711" s="11">
        <v>19118.1061208459</v>
      </c>
      <c r="I3711" s="10">
        <v>3717006.61730969</v>
      </c>
      <c r="J3711" s="33">
        <f t="shared" si="228"/>
        <v>5.1434146045947265E-3</v>
      </c>
      <c r="K3711" s="33">
        <f t="shared" si="229"/>
        <v>5.1302098964937093E-3</v>
      </c>
      <c r="L3711" s="33">
        <f t="shared" si="230"/>
        <v>0.95401831436538787</v>
      </c>
      <c r="M3711" s="33">
        <f t="shared" si="231"/>
        <v>0.94912400016759435</v>
      </c>
    </row>
    <row r="3712" spans="1:13" ht="55.2">
      <c r="A3712" t="s">
        <v>164</v>
      </c>
      <c r="B3712" t="s">
        <v>247</v>
      </c>
      <c r="C3712" s="14" t="s">
        <v>249</v>
      </c>
      <c r="D3712" t="s">
        <v>465</v>
      </c>
      <c r="E3712" t="s">
        <v>483</v>
      </c>
      <c r="F3712" s="20">
        <v>2039</v>
      </c>
      <c r="G3712" s="20">
        <v>60</v>
      </c>
      <c r="H3712" s="11">
        <v>20464.429873645699</v>
      </c>
      <c r="I3712" s="10">
        <v>3631919.16366371</v>
      </c>
      <c r="J3712" s="33">
        <f t="shared" si="228"/>
        <v>5.6346049984774826E-3</v>
      </c>
      <c r="K3712" s="33">
        <f t="shared" si="229"/>
        <v>5.618760385080579E-3</v>
      </c>
      <c r="L3712" s="33">
        <f t="shared" si="230"/>
        <v>0.94912400016759435</v>
      </c>
      <c r="M3712" s="33">
        <f t="shared" si="231"/>
        <v>0.94379109983492349</v>
      </c>
    </row>
    <row r="3713" spans="1:13" ht="55.2">
      <c r="A3713" t="s">
        <v>164</v>
      </c>
      <c r="B3713" t="s">
        <v>247</v>
      </c>
      <c r="C3713" s="14" t="s">
        <v>249</v>
      </c>
      <c r="D3713" t="s">
        <v>465</v>
      </c>
      <c r="E3713" t="s">
        <v>483</v>
      </c>
      <c r="F3713" s="20">
        <v>2039</v>
      </c>
      <c r="G3713" s="20">
        <v>61</v>
      </c>
      <c r="H3713" s="11">
        <v>21756.3818083363</v>
      </c>
      <c r="I3713" s="10">
        <v>3527291.9930320201</v>
      </c>
      <c r="J3713" s="33">
        <f t="shared" si="228"/>
        <v>6.168012699633285E-3</v>
      </c>
      <c r="K3713" s="33">
        <f t="shared" si="229"/>
        <v>6.1490295587727228E-3</v>
      </c>
      <c r="L3713" s="33">
        <f t="shared" si="230"/>
        <v>0.94379109983492349</v>
      </c>
      <c r="M3713" s="33">
        <f t="shared" si="231"/>
        <v>0.9379877004647319</v>
      </c>
    </row>
    <row r="3714" spans="1:13" ht="55.2">
      <c r="A3714" t="s">
        <v>164</v>
      </c>
      <c r="B3714" t="s">
        <v>247</v>
      </c>
      <c r="C3714" s="14" t="s">
        <v>249</v>
      </c>
      <c r="D3714" t="s">
        <v>465</v>
      </c>
      <c r="E3714" t="s">
        <v>483</v>
      </c>
      <c r="F3714" s="20">
        <v>2039</v>
      </c>
      <c r="G3714" s="20">
        <v>62</v>
      </c>
      <c r="H3714" s="11">
        <v>23265.1735396232</v>
      </c>
      <c r="I3714" s="10">
        <v>3436810.39024771</v>
      </c>
      <c r="J3714" s="33">
        <f t="shared" ref="J3714:J3777" si="232">IF(I3714&gt;0,H3714/I3714,0)</f>
        <v>6.7694085206563724E-3</v>
      </c>
      <c r="K3714" s="33">
        <f t="shared" ref="K3714:K3777" si="233">1-EXP(-J3714)</f>
        <v>6.7465476886536813E-3</v>
      </c>
      <c r="L3714" s="33">
        <f t="shared" ref="L3714:L3777" si="234">IF(G3714=30,1,M3713)</f>
        <v>0.9379877004647319</v>
      </c>
      <c r="M3714" s="33">
        <f t="shared" ref="M3714:M3777" si="235">L3714*(1-K3714)</f>
        <v>0.93165952171217603</v>
      </c>
    </row>
    <row r="3715" spans="1:13" ht="55.2">
      <c r="A3715" t="s">
        <v>164</v>
      </c>
      <c r="B3715" t="s">
        <v>247</v>
      </c>
      <c r="C3715" s="14" t="s">
        <v>249</v>
      </c>
      <c r="D3715" t="s">
        <v>465</v>
      </c>
      <c r="E3715" t="s">
        <v>483</v>
      </c>
      <c r="F3715" s="20">
        <v>2039</v>
      </c>
      <c r="G3715" s="20">
        <v>63</v>
      </c>
      <c r="H3715" s="11">
        <v>24745.432699141598</v>
      </c>
      <c r="I3715" s="10">
        <v>3334475.5207015402</v>
      </c>
      <c r="J3715" s="33">
        <f t="shared" si="232"/>
        <v>7.4210869282181468E-3</v>
      </c>
      <c r="K3715" s="33">
        <f t="shared" si="233"/>
        <v>7.3936186527733261E-3</v>
      </c>
      <c r="L3715" s="33">
        <f t="shared" si="234"/>
        <v>0.93165952171217603</v>
      </c>
      <c r="M3715" s="33">
        <f t="shared" si="235"/>
        <v>0.92477118649441103</v>
      </c>
    </row>
    <row r="3716" spans="1:13" ht="55.2">
      <c r="A3716" t="s">
        <v>164</v>
      </c>
      <c r="B3716" t="s">
        <v>247</v>
      </c>
      <c r="C3716" s="14" t="s">
        <v>249</v>
      </c>
      <c r="D3716" t="s">
        <v>465</v>
      </c>
      <c r="E3716" t="s">
        <v>483</v>
      </c>
      <c r="F3716" s="20">
        <v>2039</v>
      </c>
      <c r="G3716" s="20">
        <v>64</v>
      </c>
      <c r="H3716" s="11">
        <v>26278.109355646498</v>
      </c>
      <c r="I3716" s="10">
        <v>3230054.4304101299</v>
      </c>
      <c r="J3716" s="33">
        <f t="shared" si="232"/>
        <v>8.1355004758572706E-3</v>
      </c>
      <c r="K3716" s="33">
        <f t="shared" si="233"/>
        <v>8.1024968528358166E-3</v>
      </c>
      <c r="L3716" s="33">
        <f t="shared" si="234"/>
        <v>0.92477118649441103</v>
      </c>
      <c r="M3716" s="33">
        <f t="shared" si="235"/>
        <v>0.91727823086624682</v>
      </c>
    </row>
    <row r="3717" spans="1:13" ht="55.2">
      <c r="A3717" t="s">
        <v>164</v>
      </c>
      <c r="B3717" t="s">
        <v>247</v>
      </c>
      <c r="C3717" s="14" t="s">
        <v>249</v>
      </c>
      <c r="D3717" t="s">
        <v>465</v>
      </c>
      <c r="E3717" t="s">
        <v>483</v>
      </c>
      <c r="F3717" s="20">
        <v>2039</v>
      </c>
      <c r="G3717" s="20">
        <v>65</v>
      </c>
      <c r="H3717" s="11">
        <v>26559.733504144398</v>
      </c>
      <c r="I3717" s="10">
        <v>3100066.8912919201</v>
      </c>
      <c r="J3717" s="33">
        <f t="shared" si="232"/>
        <v>8.5674711015915894E-3</v>
      </c>
      <c r="K3717" s="33">
        <f t="shared" si="233"/>
        <v>8.5308749079050505E-3</v>
      </c>
      <c r="L3717" s="33">
        <f t="shared" si="234"/>
        <v>0.91727823086624682</v>
      </c>
      <c r="M3717" s="33">
        <f t="shared" si="235"/>
        <v>0.90945304502298241</v>
      </c>
    </row>
    <row r="3718" spans="1:13" ht="55.2">
      <c r="A3718" t="s">
        <v>164</v>
      </c>
      <c r="B3718" t="s">
        <v>247</v>
      </c>
      <c r="C3718" s="14" t="s">
        <v>249</v>
      </c>
      <c r="D3718" t="s">
        <v>465</v>
      </c>
      <c r="E3718" t="s">
        <v>483</v>
      </c>
      <c r="F3718" s="20">
        <v>2039</v>
      </c>
      <c r="G3718" s="20">
        <v>66</v>
      </c>
      <c r="H3718" s="11">
        <v>28377.370096151499</v>
      </c>
      <c r="I3718" s="10">
        <v>3021606.1643883199</v>
      </c>
      <c r="J3718" s="33">
        <f t="shared" si="232"/>
        <v>9.3914853731098622E-3</v>
      </c>
      <c r="K3718" s="33">
        <f t="shared" si="233"/>
        <v>9.3475231056572294E-3</v>
      </c>
      <c r="L3718" s="33">
        <f t="shared" si="234"/>
        <v>0.90945304502298241</v>
      </c>
      <c r="M3718" s="33">
        <f t="shared" si="235"/>
        <v>0.90095191167111977</v>
      </c>
    </row>
    <row r="3719" spans="1:13" ht="55.2">
      <c r="A3719" t="s">
        <v>164</v>
      </c>
      <c r="B3719" t="s">
        <v>247</v>
      </c>
      <c r="C3719" s="14" t="s">
        <v>249</v>
      </c>
      <c r="D3719" t="s">
        <v>465</v>
      </c>
      <c r="E3719" t="s">
        <v>483</v>
      </c>
      <c r="F3719" s="20">
        <v>2039</v>
      </c>
      <c r="G3719" s="20">
        <v>67</v>
      </c>
      <c r="H3719" s="11">
        <v>28899.9414704312</v>
      </c>
      <c r="I3719" s="10">
        <v>2800514.4397387598</v>
      </c>
      <c r="J3719" s="33">
        <f t="shared" si="232"/>
        <v>1.0319511679835178E-2</v>
      </c>
      <c r="K3719" s="33">
        <f t="shared" si="233"/>
        <v>1.026644820575362E-2</v>
      </c>
      <c r="L3719" s="33">
        <f t="shared" si="234"/>
        <v>0.90095191167111977</v>
      </c>
      <c r="M3719" s="33">
        <f t="shared" si="235"/>
        <v>0.89170233553407352</v>
      </c>
    </row>
    <row r="3720" spans="1:13" ht="55.2">
      <c r="A3720" t="s">
        <v>164</v>
      </c>
      <c r="B3720" t="s">
        <v>247</v>
      </c>
      <c r="C3720" s="14" t="s">
        <v>249</v>
      </c>
      <c r="D3720" t="s">
        <v>465</v>
      </c>
      <c r="E3720" t="s">
        <v>483</v>
      </c>
      <c r="F3720" s="20">
        <v>2039</v>
      </c>
      <c r="G3720" s="20">
        <v>68</v>
      </c>
      <c r="H3720" s="11">
        <v>30419.541541198399</v>
      </c>
      <c r="I3720" s="10">
        <v>2683575.0521195298</v>
      </c>
      <c r="J3720" s="33">
        <f t="shared" si="232"/>
        <v>1.1335453993422904E-2</v>
      </c>
      <c r="K3720" s="33">
        <f t="shared" si="233"/>
        <v>1.1271449801933731E-2</v>
      </c>
      <c r="L3720" s="33">
        <f t="shared" si="234"/>
        <v>0.89170233553407352</v>
      </c>
      <c r="M3720" s="33">
        <f t="shared" si="235"/>
        <v>0.88165155742083412</v>
      </c>
    </row>
    <row r="3721" spans="1:13" ht="55.2">
      <c r="A3721" t="s">
        <v>164</v>
      </c>
      <c r="B3721" t="s">
        <v>247</v>
      </c>
      <c r="C3721" s="14" t="s">
        <v>249</v>
      </c>
      <c r="D3721" t="s">
        <v>465</v>
      </c>
      <c r="E3721" t="s">
        <v>483</v>
      </c>
      <c r="F3721" s="20">
        <v>2039</v>
      </c>
      <c r="G3721" s="20">
        <v>69</v>
      </c>
      <c r="H3721" s="11">
        <v>32019.157540911001</v>
      </c>
      <c r="I3721" s="10">
        <v>2569110.0002934602</v>
      </c>
      <c r="J3721" s="33">
        <f t="shared" si="232"/>
        <v>1.2463132188677622E-2</v>
      </c>
      <c r="K3721" s="33">
        <f t="shared" si="233"/>
        <v>1.2385789002920089E-2</v>
      </c>
      <c r="L3721" s="33">
        <f t="shared" si="234"/>
        <v>0.88165155742083412</v>
      </c>
      <c r="M3721" s="33">
        <f t="shared" si="235"/>
        <v>0.87073160725652377</v>
      </c>
    </row>
    <row r="3722" spans="1:13" ht="55.2">
      <c r="A3722" t="s">
        <v>164</v>
      </c>
      <c r="B3722" t="s">
        <v>247</v>
      </c>
      <c r="C3722" s="14" t="s">
        <v>249</v>
      </c>
      <c r="D3722" t="s">
        <v>465</v>
      </c>
      <c r="E3722" t="s">
        <v>483</v>
      </c>
      <c r="F3722" s="20">
        <v>2040</v>
      </c>
      <c r="G3722" s="20">
        <v>30</v>
      </c>
      <c r="H3722" s="11">
        <v>801.29219801537204</v>
      </c>
      <c r="I3722" s="10">
        <v>4755770.9886483997</v>
      </c>
      <c r="J3722" s="33">
        <f t="shared" si="232"/>
        <v>1.6848839019540363E-4</v>
      </c>
      <c r="K3722" s="33">
        <f t="shared" si="233"/>
        <v>1.6847419682375353E-4</v>
      </c>
      <c r="L3722" s="33">
        <f t="shared" si="234"/>
        <v>1</v>
      </c>
      <c r="M3722" s="33">
        <f t="shared" si="235"/>
        <v>0.99983152580317625</v>
      </c>
    </row>
    <row r="3723" spans="1:13" ht="55.2">
      <c r="A3723" t="s">
        <v>164</v>
      </c>
      <c r="B3723" t="s">
        <v>247</v>
      </c>
      <c r="C3723" s="14" t="s">
        <v>249</v>
      </c>
      <c r="D3723" t="s">
        <v>465</v>
      </c>
      <c r="E3723" t="s">
        <v>483</v>
      </c>
      <c r="F3723" s="20">
        <v>2040</v>
      </c>
      <c r="G3723" s="20">
        <v>31</v>
      </c>
      <c r="H3723" s="11">
        <v>990.68208444374795</v>
      </c>
      <c r="I3723" s="10">
        <v>4684888.6923501398</v>
      </c>
      <c r="J3723" s="33">
        <f t="shared" si="232"/>
        <v>2.1146331311166746E-4</v>
      </c>
      <c r="K3723" s="33">
        <f t="shared" si="233"/>
        <v>2.1144095632119608E-4</v>
      </c>
      <c r="L3723" s="33">
        <f t="shared" si="234"/>
        <v>0.99983152580317625</v>
      </c>
      <c r="M3723" s="33">
        <f t="shared" si="235"/>
        <v>0.99962012046920035</v>
      </c>
    </row>
    <row r="3724" spans="1:13" ht="55.2">
      <c r="A3724" t="s">
        <v>164</v>
      </c>
      <c r="B3724" t="s">
        <v>247</v>
      </c>
      <c r="C3724" s="14" t="s">
        <v>249</v>
      </c>
      <c r="D3724" t="s">
        <v>465</v>
      </c>
      <c r="E3724" t="s">
        <v>483</v>
      </c>
      <c r="F3724" s="20">
        <v>2040</v>
      </c>
      <c r="G3724" s="20">
        <v>32</v>
      </c>
      <c r="H3724" s="11">
        <v>1034.62022431536</v>
      </c>
      <c r="I3724" s="10">
        <v>4642383.3148487704</v>
      </c>
      <c r="J3724" s="33">
        <f t="shared" si="232"/>
        <v>2.2286402352991906E-4</v>
      </c>
      <c r="K3724" s="33">
        <f t="shared" si="233"/>
        <v>2.228391911881511E-4</v>
      </c>
      <c r="L3724" s="33">
        <f t="shared" si="234"/>
        <v>0.99962012046920035</v>
      </c>
      <c r="M3724" s="33">
        <f t="shared" si="235"/>
        <v>0.99939736593005957</v>
      </c>
    </row>
    <row r="3725" spans="1:13" ht="55.2">
      <c r="A3725" t="s">
        <v>164</v>
      </c>
      <c r="B3725" t="s">
        <v>247</v>
      </c>
      <c r="C3725" s="14" t="s">
        <v>249</v>
      </c>
      <c r="D3725" t="s">
        <v>465</v>
      </c>
      <c r="E3725" t="s">
        <v>483</v>
      </c>
      <c r="F3725" s="20">
        <v>2040</v>
      </c>
      <c r="G3725" s="20">
        <v>33</v>
      </c>
      <c r="H3725" s="11">
        <v>1154.48850657414</v>
      </c>
      <c r="I3725" s="10">
        <v>4668435.05028289</v>
      </c>
      <c r="J3725" s="33">
        <f t="shared" si="232"/>
        <v>2.4729668382216912E-4</v>
      </c>
      <c r="K3725" s="33">
        <f t="shared" si="233"/>
        <v>2.4726610851766306E-4</v>
      </c>
      <c r="L3725" s="33">
        <f t="shared" si="234"/>
        <v>0.99939736593005957</v>
      </c>
      <c r="M3725" s="33">
        <f t="shared" si="235"/>
        <v>0.99915024883252324</v>
      </c>
    </row>
    <row r="3726" spans="1:13" ht="55.2">
      <c r="A3726" t="s">
        <v>164</v>
      </c>
      <c r="B3726" t="s">
        <v>247</v>
      </c>
      <c r="C3726" s="14" t="s">
        <v>249</v>
      </c>
      <c r="D3726" t="s">
        <v>465</v>
      </c>
      <c r="E3726" t="s">
        <v>483</v>
      </c>
      <c r="F3726" s="20">
        <v>2040</v>
      </c>
      <c r="G3726" s="20">
        <v>34</v>
      </c>
      <c r="H3726" s="11">
        <v>1207.9915534137699</v>
      </c>
      <c r="I3726" s="10">
        <v>4585292.1948125102</v>
      </c>
      <c r="J3726" s="33">
        <f t="shared" si="232"/>
        <v>2.6344919845684207E-4</v>
      </c>
      <c r="K3726" s="33">
        <f t="shared" si="233"/>
        <v>2.6341449876399192E-4</v>
      </c>
      <c r="L3726" s="33">
        <f t="shared" si="234"/>
        <v>0.99915024883252324</v>
      </c>
      <c r="M3726" s="33">
        <f t="shared" si="235"/>
        <v>0.99888705817053713</v>
      </c>
    </row>
    <row r="3727" spans="1:13" ht="55.2">
      <c r="A3727" t="s">
        <v>164</v>
      </c>
      <c r="B3727" t="s">
        <v>247</v>
      </c>
      <c r="C3727" s="14" t="s">
        <v>249</v>
      </c>
      <c r="D3727" t="s">
        <v>465</v>
      </c>
      <c r="E3727" t="s">
        <v>483</v>
      </c>
      <c r="F3727" s="20">
        <v>2040</v>
      </c>
      <c r="G3727" s="20">
        <v>35</v>
      </c>
      <c r="H3727" s="11">
        <v>1590.53885149397</v>
      </c>
      <c r="I3727" s="10">
        <v>4523909.2513335897</v>
      </c>
      <c r="J3727" s="33">
        <f t="shared" si="232"/>
        <v>3.5158504804779184E-4</v>
      </c>
      <c r="K3727" s="33">
        <f t="shared" si="233"/>
        <v>3.5152324926746026E-4</v>
      </c>
      <c r="L3727" s="33">
        <f t="shared" si="234"/>
        <v>0.99888705817053713</v>
      </c>
      <c r="M3727" s="33">
        <f t="shared" si="235"/>
        <v>0.99853592614619779</v>
      </c>
    </row>
    <row r="3728" spans="1:13" ht="55.2">
      <c r="A3728" t="s">
        <v>164</v>
      </c>
      <c r="B3728" t="s">
        <v>247</v>
      </c>
      <c r="C3728" s="14" t="s">
        <v>249</v>
      </c>
      <c r="D3728" t="s">
        <v>465</v>
      </c>
      <c r="E3728" t="s">
        <v>483</v>
      </c>
      <c r="F3728" s="20">
        <v>2040</v>
      </c>
      <c r="G3728" s="20">
        <v>36</v>
      </c>
      <c r="H3728" s="11">
        <v>1791.38788448794</v>
      </c>
      <c r="I3728" s="10">
        <v>4394583.9908733899</v>
      </c>
      <c r="J3728" s="33">
        <f t="shared" si="232"/>
        <v>4.0763537304287941E-4</v>
      </c>
      <c r="K3728" s="33">
        <f t="shared" si="233"/>
        <v>4.075523010322879E-4</v>
      </c>
      <c r="L3728" s="33">
        <f t="shared" si="234"/>
        <v>0.99853592614619779</v>
      </c>
      <c r="M3728" s="33">
        <f t="shared" si="235"/>
        <v>0.99812897053183347</v>
      </c>
    </row>
    <row r="3729" spans="1:13" ht="55.2">
      <c r="A3729" t="s">
        <v>164</v>
      </c>
      <c r="B3729" t="s">
        <v>247</v>
      </c>
      <c r="C3729" s="14" t="s">
        <v>249</v>
      </c>
      <c r="D3729" t="s">
        <v>465</v>
      </c>
      <c r="E3729" t="s">
        <v>483</v>
      </c>
      <c r="F3729" s="20">
        <v>2040</v>
      </c>
      <c r="G3729" s="20">
        <v>37</v>
      </c>
      <c r="H3729" s="11">
        <v>1897.8947100313101</v>
      </c>
      <c r="I3729" s="10">
        <v>4328165.4982380001</v>
      </c>
      <c r="J3729" s="33">
        <f t="shared" si="232"/>
        <v>4.3849864585907E-4</v>
      </c>
      <c r="K3729" s="33">
        <f t="shared" si="233"/>
        <v>4.3840251937876662E-4</v>
      </c>
      <c r="L3729" s="33">
        <f t="shared" si="234"/>
        <v>0.99812897053183347</v>
      </c>
      <c r="M3729" s="33">
        <f t="shared" si="235"/>
        <v>0.9976913882764874</v>
      </c>
    </row>
    <row r="3730" spans="1:13" ht="55.2">
      <c r="A3730" t="s">
        <v>164</v>
      </c>
      <c r="B3730" t="s">
        <v>247</v>
      </c>
      <c r="C3730" s="14" t="s">
        <v>249</v>
      </c>
      <c r="D3730" t="s">
        <v>465</v>
      </c>
      <c r="E3730" t="s">
        <v>483</v>
      </c>
      <c r="F3730" s="20">
        <v>2040</v>
      </c>
      <c r="G3730" s="20">
        <v>38</v>
      </c>
      <c r="H3730" s="11">
        <v>2186.0353365543901</v>
      </c>
      <c r="I3730" s="10">
        <v>4304410.5715549802</v>
      </c>
      <c r="J3730" s="33">
        <f t="shared" si="232"/>
        <v>5.0785939217798143E-4</v>
      </c>
      <c r="K3730" s="33">
        <f t="shared" si="233"/>
        <v>5.0773045342533685E-4</v>
      </c>
      <c r="L3730" s="33">
        <f t="shared" si="234"/>
        <v>0.9976913882764874</v>
      </c>
      <c r="M3730" s="33">
        <f t="shared" si="235"/>
        <v>0.99718482997553926</v>
      </c>
    </row>
    <row r="3731" spans="1:13" ht="55.2">
      <c r="A3731" t="s">
        <v>164</v>
      </c>
      <c r="B3731" t="s">
        <v>247</v>
      </c>
      <c r="C3731" s="14" t="s">
        <v>249</v>
      </c>
      <c r="D3731" t="s">
        <v>465</v>
      </c>
      <c r="E3731" t="s">
        <v>483</v>
      </c>
      <c r="F3731" s="20">
        <v>2040</v>
      </c>
      <c r="G3731" s="20">
        <v>39</v>
      </c>
      <c r="H3731" s="11">
        <v>2347.8642092673899</v>
      </c>
      <c r="I3731" s="10">
        <v>4282399.5924450802</v>
      </c>
      <c r="J3731" s="33">
        <f t="shared" si="232"/>
        <v>5.4825902127616556E-4</v>
      </c>
      <c r="K3731" s="33">
        <f t="shared" si="233"/>
        <v>5.4810875476185572E-4</v>
      </c>
      <c r="L3731" s="33">
        <f t="shared" si="234"/>
        <v>0.99718482997553926</v>
      </c>
      <c r="M3731" s="33">
        <f t="shared" si="235"/>
        <v>0.99663826424011392</v>
      </c>
    </row>
    <row r="3732" spans="1:13" ht="55.2">
      <c r="A3732" t="s">
        <v>164</v>
      </c>
      <c r="B3732" t="s">
        <v>247</v>
      </c>
      <c r="C3732" s="14" t="s">
        <v>249</v>
      </c>
      <c r="D3732" t="s">
        <v>465</v>
      </c>
      <c r="E3732" t="s">
        <v>483</v>
      </c>
      <c r="F3732" s="20">
        <v>2040</v>
      </c>
      <c r="G3732" s="20">
        <v>40</v>
      </c>
      <c r="H3732" s="11">
        <v>3137.2200088214499</v>
      </c>
      <c r="I3732" s="10">
        <v>4259790.0135741504</v>
      </c>
      <c r="J3732" s="33">
        <f t="shared" si="232"/>
        <v>7.3647292444567827E-4</v>
      </c>
      <c r="K3732" s="33">
        <f t="shared" si="233"/>
        <v>7.3620179482536408E-4</v>
      </c>
      <c r="L3732" s="33">
        <f t="shared" si="234"/>
        <v>0.99663826424011392</v>
      </c>
      <c r="M3732" s="33">
        <f t="shared" si="235"/>
        <v>0.99590453736118867</v>
      </c>
    </row>
    <row r="3733" spans="1:13" ht="55.2">
      <c r="A3733" t="s">
        <v>164</v>
      </c>
      <c r="B3733" t="s">
        <v>247</v>
      </c>
      <c r="C3733" s="14" t="s">
        <v>249</v>
      </c>
      <c r="D3733" t="s">
        <v>465</v>
      </c>
      <c r="E3733" t="s">
        <v>483</v>
      </c>
      <c r="F3733" s="20">
        <v>2040</v>
      </c>
      <c r="G3733" s="20">
        <v>41</v>
      </c>
      <c r="H3733" s="11">
        <v>3483.2592416758298</v>
      </c>
      <c r="I3733" s="10">
        <v>4275353.8901616903</v>
      </c>
      <c r="J3733" s="33">
        <f t="shared" si="232"/>
        <v>8.1473003900130842E-4</v>
      </c>
      <c r="K3733" s="33">
        <f t="shared" si="233"/>
        <v>8.1439823659901212E-4</v>
      </c>
      <c r="L3733" s="33">
        <f t="shared" si="234"/>
        <v>0.99590453736118867</v>
      </c>
      <c r="M3733" s="33">
        <f t="shared" si="235"/>
        <v>0.9950934744621408</v>
      </c>
    </row>
    <row r="3734" spans="1:13" ht="55.2">
      <c r="A3734" t="s">
        <v>164</v>
      </c>
      <c r="B3734" t="s">
        <v>247</v>
      </c>
      <c r="C3734" s="14" t="s">
        <v>249</v>
      </c>
      <c r="D3734" t="s">
        <v>465</v>
      </c>
      <c r="E3734" t="s">
        <v>483</v>
      </c>
      <c r="F3734" s="20">
        <v>2040</v>
      </c>
      <c r="G3734" s="20">
        <v>42</v>
      </c>
      <c r="H3734" s="11">
        <v>3828.8510024058901</v>
      </c>
      <c r="I3734" s="10">
        <v>4329707.0323336599</v>
      </c>
      <c r="J3734" s="33">
        <f t="shared" si="232"/>
        <v>8.8432103461332477E-4</v>
      </c>
      <c r="K3734" s="33">
        <f t="shared" si="233"/>
        <v>8.839301380016984E-4</v>
      </c>
      <c r="L3734" s="33">
        <f t="shared" si="234"/>
        <v>0.9950934744621408</v>
      </c>
      <c r="M3734" s="33">
        <f t="shared" si="235"/>
        <v>0.99421388134993494</v>
      </c>
    </row>
    <row r="3735" spans="1:13" ht="55.2">
      <c r="A3735" t="s">
        <v>164</v>
      </c>
      <c r="B3735" t="s">
        <v>247</v>
      </c>
      <c r="C3735" s="14" t="s">
        <v>249</v>
      </c>
      <c r="D3735" t="s">
        <v>465</v>
      </c>
      <c r="E3735" t="s">
        <v>483</v>
      </c>
      <c r="F3735" s="20">
        <v>2040</v>
      </c>
      <c r="G3735" s="20">
        <v>43</v>
      </c>
      <c r="H3735" s="11">
        <v>4500.9996497399497</v>
      </c>
      <c r="I3735" s="10">
        <v>4460048.0818713</v>
      </c>
      <c r="J3735" s="33">
        <f t="shared" si="232"/>
        <v>1.0091818669029837E-3</v>
      </c>
      <c r="K3735" s="33">
        <f t="shared" si="233"/>
        <v>1.0086728141394108E-3</v>
      </c>
      <c r="L3735" s="33">
        <f t="shared" si="234"/>
        <v>0.99421388134993494</v>
      </c>
      <c r="M3735" s="33">
        <f t="shared" si="235"/>
        <v>0.99321104483637723</v>
      </c>
    </row>
    <row r="3736" spans="1:13" ht="55.2">
      <c r="A3736" t="s">
        <v>164</v>
      </c>
      <c r="B3736" t="s">
        <v>247</v>
      </c>
      <c r="C3736" s="14" t="s">
        <v>249</v>
      </c>
      <c r="D3736" t="s">
        <v>465</v>
      </c>
      <c r="E3736" t="s">
        <v>483</v>
      </c>
      <c r="F3736" s="20">
        <v>2040</v>
      </c>
      <c r="G3736" s="20">
        <v>44</v>
      </c>
      <c r="H3736" s="11">
        <v>4845.7915806266701</v>
      </c>
      <c r="I3736" s="10">
        <v>4411690.8599021798</v>
      </c>
      <c r="J3736" s="33">
        <f t="shared" si="232"/>
        <v>1.0983978103883088E-3</v>
      </c>
      <c r="K3736" s="33">
        <f t="shared" si="233"/>
        <v>1.0977947923181963E-3</v>
      </c>
      <c r="L3736" s="33">
        <f t="shared" si="234"/>
        <v>0.99321104483637723</v>
      </c>
      <c r="M3736" s="33">
        <f t="shared" si="235"/>
        <v>0.99212070292368293</v>
      </c>
    </row>
    <row r="3737" spans="1:13" ht="55.2">
      <c r="A3737" t="s">
        <v>164</v>
      </c>
      <c r="B3737" t="s">
        <v>247</v>
      </c>
      <c r="C3737" s="14" t="s">
        <v>249</v>
      </c>
      <c r="D3737" t="s">
        <v>465</v>
      </c>
      <c r="E3737" t="s">
        <v>483</v>
      </c>
      <c r="F3737" s="20">
        <v>2040</v>
      </c>
      <c r="G3737" s="20">
        <v>45</v>
      </c>
      <c r="H3737" s="11">
        <v>6111.3554560687298</v>
      </c>
      <c r="I3737" s="10">
        <v>4333178.0987593401</v>
      </c>
      <c r="J3737" s="33">
        <f t="shared" si="232"/>
        <v>1.410363321511874E-3</v>
      </c>
      <c r="K3737" s="33">
        <f t="shared" si="233"/>
        <v>1.4093692265624291E-3</v>
      </c>
      <c r="L3737" s="33">
        <f t="shared" si="234"/>
        <v>0.99212070292368293</v>
      </c>
      <c r="M3737" s="33">
        <f t="shared" si="235"/>
        <v>0.99072243853594677</v>
      </c>
    </row>
    <row r="3738" spans="1:13" ht="55.2">
      <c r="A3738" t="s">
        <v>164</v>
      </c>
      <c r="B3738" t="s">
        <v>247</v>
      </c>
      <c r="C3738" s="14" t="s">
        <v>249</v>
      </c>
      <c r="D3738" t="s">
        <v>465</v>
      </c>
      <c r="E3738" t="s">
        <v>483</v>
      </c>
      <c r="F3738" s="20">
        <v>2040</v>
      </c>
      <c r="G3738" s="20">
        <v>46</v>
      </c>
      <c r="H3738" s="11">
        <v>6573.4307775303696</v>
      </c>
      <c r="I3738" s="10">
        <v>4268503.6766283903</v>
      </c>
      <c r="J3738" s="33">
        <f t="shared" si="232"/>
        <v>1.5399847992452937E-3</v>
      </c>
      <c r="K3738" s="33">
        <f t="shared" si="233"/>
        <v>1.5387996311126972E-3</v>
      </c>
      <c r="L3738" s="33">
        <f t="shared" si="234"/>
        <v>0.99072243853594677</v>
      </c>
      <c r="M3738" s="33">
        <f t="shared" si="235"/>
        <v>0.98919791521299261</v>
      </c>
    </row>
    <row r="3739" spans="1:13" ht="55.2">
      <c r="A3739" t="s">
        <v>164</v>
      </c>
      <c r="B3739" t="s">
        <v>247</v>
      </c>
      <c r="C3739" s="14" t="s">
        <v>249</v>
      </c>
      <c r="D3739" t="s">
        <v>465</v>
      </c>
      <c r="E3739" t="s">
        <v>483</v>
      </c>
      <c r="F3739" s="20">
        <v>2040</v>
      </c>
      <c r="G3739" s="20">
        <v>47</v>
      </c>
      <c r="H3739" s="11">
        <v>7094.2838932329096</v>
      </c>
      <c r="I3739" s="10">
        <v>4207545.5552938096</v>
      </c>
      <c r="J3739" s="33">
        <f t="shared" si="232"/>
        <v>1.6860860565863847E-3</v>
      </c>
      <c r="K3739" s="33">
        <f t="shared" si="233"/>
        <v>1.6846654120464821E-3</v>
      </c>
      <c r="L3739" s="33">
        <f t="shared" si="234"/>
        <v>0.98919791521299261</v>
      </c>
      <c r="M3739" s="33">
        <f t="shared" si="235"/>
        <v>0.9875314476995648</v>
      </c>
    </row>
    <row r="3740" spans="1:13" ht="55.2">
      <c r="A3740" t="s">
        <v>164</v>
      </c>
      <c r="B3740" t="s">
        <v>247</v>
      </c>
      <c r="C3740" s="14" t="s">
        <v>249</v>
      </c>
      <c r="D3740" t="s">
        <v>465</v>
      </c>
      <c r="E3740" t="s">
        <v>483</v>
      </c>
      <c r="F3740" s="20">
        <v>2040</v>
      </c>
      <c r="G3740" s="20">
        <v>48</v>
      </c>
      <c r="H3740" s="11">
        <v>7813.8560187402099</v>
      </c>
      <c r="I3740" s="10">
        <v>4234698.1212837398</v>
      </c>
      <c r="J3740" s="33">
        <f t="shared" si="232"/>
        <v>1.8451978854094695E-3</v>
      </c>
      <c r="K3740" s="33">
        <f t="shared" si="233"/>
        <v>1.843496554382984E-3</v>
      </c>
      <c r="L3740" s="33">
        <f t="shared" si="234"/>
        <v>0.9875314476995648</v>
      </c>
      <c r="M3740" s="33">
        <f t="shared" si="235"/>
        <v>0.98571093687838585</v>
      </c>
    </row>
    <row r="3741" spans="1:13" ht="55.2">
      <c r="A3741" t="s">
        <v>164</v>
      </c>
      <c r="B3741" t="s">
        <v>247</v>
      </c>
      <c r="C3741" s="14" t="s">
        <v>249</v>
      </c>
      <c r="D3741" t="s">
        <v>465</v>
      </c>
      <c r="E3741" t="s">
        <v>483</v>
      </c>
      <c r="F3741" s="20">
        <v>2040</v>
      </c>
      <c r="G3741" s="20">
        <v>49</v>
      </c>
      <c r="H3741" s="11">
        <v>8578.0242487134201</v>
      </c>
      <c r="I3741" s="10">
        <v>4241401.7679115701</v>
      </c>
      <c r="J3741" s="33">
        <f t="shared" si="232"/>
        <v>2.0224502931107998E-3</v>
      </c>
      <c r="K3741" s="33">
        <f t="shared" si="233"/>
        <v>2.0204065185597253E-3</v>
      </c>
      <c r="L3741" s="33">
        <f t="shared" si="234"/>
        <v>0.98571093687838585</v>
      </c>
      <c r="M3741" s="33">
        <f t="shared" si="235"/>
        <v>0.98371940007610115</v>
      </c>
    </row>
    <row r="3742" spans="1:13" ht="55.2">
      <c r="A3742" t="s">
        <v>164</v>
      </c>
      <c r="B3742" t="s">
        <v>247</v>
      </c>
      <c r="C3742" s="14" t="s">
        <v>249</v>
      </c>
      <c r="D3742" t="s">
        <v>465</v>
      </c>
      <c r="E3742" t="s">
        <v>483</v>
      </c>
      <c r="F3742" s="20">
        <v>2040</v>
      </c>
      <c r="G3742" s="20">
        <v>50</v>
      </c>
      <c r="H3742" s="11">
        <v>13320.237318609299</v>
      </c>
      <c r="I3742" s="10">
        <v>6238801.8421076201</v>
      </c>
      <c r="J3742" s="33">
        <f t="shared" si="232"/>
        <v>2.1350633752633178E-3</v>
      </c>
      <c r="K3742" s="33">
        <f t="shared" si="233"/>
        <v>2.1327857487024593E-3</v>
      </c>
      <c r="L3742" s="33">
        <f t="shared" si="234"/>
        <v>0.98371940007610115</v>
      </c>
      <c r="M3742" s="33">
        <f t="shared" si="235"/>
        <v>0.98162133735889667</v>
      </c>
    </row>
    <row r="3743" spans="1:13" ht="55.2">
      <c r="A3743" t="s">
        <v>164</v>
      </c>
      <c r="B3743" t="s">
        <v>247</v>
      </c>
      <c r="C3743" s="14" t="s">
        <v>249</v>
      </c>
      <c r="D3743" t="s">
        <v>465</v>
      </c>
      <c r="E3743" t="s">
        <v>483</v>
      </c>
      <c r="F3743" s="20">
        <v>2040</v>
      </c>
      <c r="G3743" s="20">
        <v>51</v>
      </c>
      <c r="H3743" s="11">
        <v>10613.763430422499</v>
      </c>
      <c r="I3743" s="10">
        <v>4175487.9941849401</v>
      </c>
      <c r="J3743" s="33">
        <f t="shared" si="232"/>
        <v>2.5419216736352556E-3</v>
      </c>
      <c r="K3743" s="33">
        <f t="shared" si="233"/>
        <v>2.538693726380048E-3</v>
      </c>
      <c r="L3743" s="33">
        <f t="shared" si="234"/>
        <v>0.98162133735889667</v>
      </c>
      <c r="M3743" s="33">
        <f t="shared" si="235"/>
        <v>0.97912930142806287</v>
      </c>
    </row>
    <row r="3744" spans="1:13" ht="55.2">
      <c r="A3744" t="s">
        <v>164</v>
      </c>
      <c r="B3744" t="s">
        <v>247</v>
      </c>
      <c r="C3744" s="14" t="s">
        <v>249</v>
      </c>
      <c r="D3744" t="s">
        <v>465</v>
      </c>
      <c r="E3744" t="s">
        <v>483</v>
      </c>
      <c r="F3744" s="20">
        <v>2040</v>
      </c>
      <c r="G3744" s="20">
        <v>52</v>
      </c>
      <c r="H3744" s="11">
        <v>11515.6426865954</v>
      </c>
      <c r="I3744" s="10">
        <v>4144842.7310071699</v>
      </c>
      <c r="J3744" s="33">
        <f t="shared" si="232"/>
        <v>2.7783063035053137E-3</v>
      </c>
      <c r="K3744" s="33">
        <f t="shared" si="233"/>
        <v>2.7744503823505795E-3</v>
      </c>
      <c r="L3744" s="33">
        <f t="shared" si="234"/>
        <v>0.97912930142806287</v>
      </c>
      <c r="M3744" s="33">
        <f t="shared" si="235"/>
        <v>0.97641275576334507</v>
      </c>
    </row>
    <row r="3745" spans="1:13" ht="55.2">
      <c r="A3745" t="s">
        <v>164</v>
      </c>
      <c r="B3745" t="s">
        <v>247</v>
      </c>
      <c r="C3745" s="14" t="s">
        <v>249</v>
      </c>
      <c r="D3745" t="s">
        <v>465</v>
      </c>
      <c r="E3745" t="s">
        <v>483</v>
      </c>
      <c r="F3745" s="20">
        <v>2040</v>
      </c>
      <c r="G3745" s="20">
        <v>53</v>
      </c>
      <c r="H3745" s="11">
        <v>12142.986799361001</v>
      </c>
      <c r="I3745" s="10">
        <v>4002353.3648556499</v>
      </c>
      <c r="J3745" s="33">
        <f t="shared" si="232"/>
        <v>3.0339616951335713E-3</v>
      </c>
      <c r="K3745" s="33">
        <f t="shared" si="233"/>
        <v>3.029363884385794E-3</v>
      </c>
      <c r="L3745" s="33">
        <f t="shared" si="234"/>
        <v>0.97641275576334507</v>
      </c>
      <c r="M3745" s="33">
        <f t="shared" si="235"/>
        <v>0.97345484622478196</v>
      </c>
    </row>
    <row r="3746" spans="1:13" ht="55.2">
      <c r="A3746" t="s">
        <v>164</v>
      </c>
      <c r="B3746" t="s">
        <v>247</v>
      </c>
      <c r="C3746" s="14" t="s">
        <v>249</v>
      </c>
      <c r="D3746" t="s">
        <v>465</v>
      </c>
      <c r="E3746" t="s">
        <v>483</v>
      </c>
      <c r="F3746" s="20">
        <v>2040</v>
      </c>
      <c r="G3746" s="20">
        <v>54</v>
      </c>
      <c r="H3746" s="11">
        <v>13075.6802584956</v>
      </c>
      <c r="I3746" s="10">
        <v>3952465.24071032</v>
      </c>
      <c r="J3746" s="33">
        <f t="shared" si="232"/>
        <v>3.3082340924383931E-3</v>
      </c>
      <c r="K3746" s="33">
        <f t="shared" si="233"/>
        <v>3.3027679154922218E-3</v>
      </c>
      <c r="L3746" s="33">
        <f t="shared" si="234"/>
        <v>0.97345484622478196</v>
      </c>
      <c r="M3746" s="33">
        <f t="shared" si="235"/>
        <v>0.97023975079149039</v>
      </c>
    </row>
    <row r="3747" spans="1:13" ht="55.2">
      <c r="A3747" t="s">
        <v>164</v>
      </c>
      <c r="B3747" t="s">
        <v>247</v>
      </c>
      <c r="C3747" s="14" t="s">
        <v>249</v>
      </c>
      <c r="D3747" t="s">
        <v>465</v>
      </c>
      <c r="E3747" t="s">
        <v>483</v>
      </c>
      <c r="F3747" s="20">
        <v>2040</v>
      </c>
      <c r="G3747" s="20">
        <v>55</v>
      </c>
      <c r="H3747" s="11">
        <v>14284.677213791199</v>
      </c>
      <c r="I3747" s="10">
        <v>3989995.4849383999</v>
      </c>
      <c r="J3747" s="33">
        <f t="shared" si="232"/>
        <v>3.5801236537017626E-3</v>
      </c>
      <c r="K3747" s="33">
        <f t="shared" si="233"/>
        <v>3.5737226520847765E-3</v>
      </c>
      <c r="L3747" s="33">
        <f t="shared" si="234"/>
        <v>0.97023975079149039</v>
      </c>
      <c r="M3747" s="33">
        <f t="shared" si="235"/>
        <v>0.96677238301613377</v>
      </c>
    </row>
    <row r="3748" spans="1:13" ht="55.2">
      <c r="A3748" t="s">
        <v>164</v>
      </c>
      <c r="B3748" t="s">
        <v>247</v>
      </c>
      <c r="C3748" s="14" t="s">
        <v>249</v>
      </c>
      <c r="D3748" t="s">
        <v>465</v>
      </c>
      <c r="E3748" t="s">
        <v>483</v>
      </c>
      <c r="F3748" s="20">
        <v>2040</v>
      </c>
      <c r="G3748" s="20">
        <v>56</v>
      </c>
      <c r="H3748" s="11">
        <v>15782.9932782044</v>
      </c>
      <c r="I3748" s="10">
        <v>4048791.6341551901</v>
      </c>
      <c r="J3748" s="33">
        <f t="shared" si="232"/>
        <v>3.8981984513751437E-3</v>
      </c>
      <c r="K3748" s="33">
        <f t="shared" si="233"/>
        <v>3.8906103389835245E-3</v>
      </c>
      <c r="L3748" s="33">
        <f t="shared" si="234"/>
        <v>0.96677238301613377</v>
      </c>
      <c r="M3748" s="33">
        <f t="shared" si="235"/>
        <v>0.96301104838732743</v>
      </c>
    </row>
    <row r="3749" spans="1:13" ht="55.2">
      <c r="A3749" t="s">
        <v>164</v>
      </c>
      <c r="B3749" t="s">
        <v>247</v>
      </c>
      <c r="C3749" s="14" t="s">
        <v>249</v>
      </c>
      <c r="D3749" t="s">
        <v>465</v>
      </c>
      <c r="E3749" t="s">
        <v>483</v>
      </c>
      <c r="F3749" s="20">
        <v>2040</v>
      </c>
      <c r="G3749" s="20">
        <v>57</v>
      </c>
      <c r="H3749" s="11">
        <v>17029.643736909002</v>
      </c>
      <c r="I3749" s="10">
        <v>4003139.0432749698</v>
      </c>
      <c r="J3749" s="33">
        <f t="shared" si="232"/>
        <v>4.2540725048053896E-3</v>
      </c>
      <c r="K3749" s="33">
        <f t="shared" si="233"/>
        <v>4.2450367558187763E-3</v>
      </c>
      <c r="L3749" s="33">
        <f t="shared" si="234"/>
        <v>0.96301104838732743</v>
      </c>
      <c r="M3749" s="33">
        <f t="shared" si="235"/>
        <v>0.95892303109066368</v>
      </c>
    </row>
    <row r="3750" spans="1:13" ht="55.2">
      <c r="A3750" t="s">
        <v>164</v>
      </c>
      <c r="B3750" t="s">
        <v>247</v>
      </c>
      <c r="C3750" s="14" t="s">
        <v>249</v>
      </c>
      <c r="D3750" t="s">
        <v>465</v>
      </c>
      <c r="E3750" t="s">
        <v>483</v>
      </c>
      <c r="F3750" s="20">
        <v>2040</v>
      </c>
      <c r="G3750" s="20">
        <v>58</v>
      </c>
      <c r="H3750" s="11">
        <v>17917.973662550801</v>
      </c>
      <c r="I3750" s="10">
        <v>3851017.3155119</v>
      </c>
      <c r="J3750" s="33">
        <f t="shared" si="232"/>
        <v>4.6527896902403406E-3</v>
      </c>
      <c r="K3750" s="33">
        <f t="shared" si="233"/>
        <v>4.6419822323959803E-3</v>
      </c>
      <c r="L3750" s="33">
        <f t="shared" si="234"/>
        <v>0.95892303109066368</v>
      </c>
      <c r="M3750" s="33">
        <f t="shared" si="235"/>
        <v>0.95447172741810549</v>
      </c>
    </row>
    <row r="3751" spans="1:13" ht="55.2">
      <c r="A3751" t="s">
        <v>164</v>
      </c>
      <c r="B3751" t="s">
        <v>247</v>
      </c>
      <c r="C3751" s="14" t="s">
        <v>249</v>
      </c>
      <c r="D3751" t="s">
        <v>465</v>
      </c>
      <c r="E3751" t="s">
        <v>483</v>
      </c>
      <c r="F3751" s="20">
        <v>2040</v>
      </c>
      <c r="G3751" s="20">
        <v>59</v>
      </c>
      <c r="H3751" s="11">
        <v>19121.025400226401</v>
      </c>
      <c r="I3751" s="10">
        <v>3756309.2450223998</v>
      </c>
      <c r="J3751" s="33">
        <f t="shared" si="232"/>
        <v>5.0903757260039907E-3</v>
      </c>
      <c r="K3751" s="33">
        <f t="shared" si="233"/>
        <v>5.0774417191127297E-3</v>
      </c>
      <c r="L3751" s="33">
        <f t="shared" si="234"/>
        <v>0.95447172741810549</v>
      </c>
      <c r="M3751" s="33">
        <f t="shared" si="235"/>
        <v>0.94962545284959921</v>
      </c>
    </row>
    <row r="3752" spans="1:13" ht="55.2">
      <c r="A3752" t="s">
        <v>164</v>
      </c>
      <c r="B3752" t="s">
        <v>247</v>
      </c>
      <c r="C3752" s="14" t="s">
        <v>249</v>
      </c>
      <c r="D3752" t="s">
        <v>465</v>
      </c>
      <c r="E3752" t="s">
        <v>483</v>
      </c>
      <c r="F3752" s="20">
        <v>2040</v>
      </c>
      <c r="G3752" s="20">
        <v>60</v>
      </c>
      <c r="H3752" s="11">
        <v>20456.903932294401</v>
      </c>
      <c r="I3752" s="10">
        <v>3674865.8487059399</v>
      </c>
      <c r="J3752" s="33">
        <f t="shared" si="232"/>
        <v>5.5667076770973978E-3</v>
      </c>
      <c r="K3752" s="33">
        <f t="shared" si="233"/>
        <v>5.5512422703565267E-3</v>
      </c>
      <c r="L3752" s="33">
        <f t="shared" si="234"/>
        <v>0.94962545284959921</v>
      </c>
      <c r="M3752" s="33">
        <f t="shared" si="235"/>
        <v>0.94435385189473409</v>
      </c>
    </row>
    <row r="3753" spans="1:13" ht="55.2">
      <c r="A3753" t="s">
        <v>164</v>
      </c>
      <c r="B3753" t="s">
        <v>247</v>
      </c>
      <c r="C3753" s="14" t="s">
        <v>249</v>
      </c>
      <c r="D3753" t="s">
        <v>465</v>
      </c>
      <c r="E3753" t="s">
        <v>483</v>
      </c>
      <c r="F3753" s="20">
        <v>2040</v>
      </c>
      <c r="G3753" s="20">
        <v>61</v>
      </c>
      <c r="H3753" s="11">
        <v>21856.835092115602</v>
      </c>
      <c r="I3753" s="10">
        <v>3586555.0541172898</v>
      </c>
      <c r="J3753" s="33">
        <f t="shared" si="232"/>
        <v>6.0941027705749039E-3</v>
      </c>
      <c r="K3753" s="33">
        <f t="shared" si="233"/>
        <v>6.0755713894422581E-3</v>
      </c>
      <c r="L3753" s="33">
        <f t="shared" si="234"/>
        <v>0.94435385189473409</v>
      </c>
      <c r="M3753" s="33">
        <f t="shared" si="235"/>
        <v>0.93861636265065285</v>
      </c>
    </row>
    <row r="3754" spans="1:13" ht="55.2">
      <c r="A3754" t="s">
        <v>164</v>
      </c>
      <c r="B3754" t="s">
        <v>247</v>
      </c>
      <c r="C3754" s="14" t="s">
        <v>249</v>
      </c>
      <c r="D3754" t="s">
        <v>465</v>
      </c>
      <c r="E3754" t="s">
        <v>483</v>
      </c>
      <c r="F3754" s="20">
        <v>2040</v>
      </c>
      <c r="G3754" s="20">
        <v>62</v>
      </c>
      <c r="H3754" s="11">
        <v>23249.406223694899</v>
      </c>
      <c r="I3754" s="10">
        <v>3479333.3556375001</v>
      </c>
      <c r="J3754" s="33">
        <f t="shared" si="232"/>
        <v>6.6821439187551004E-3</v>
      </c>
      <c r="K3754" s="33">
        <f t="shared" si="233"/>
        <v>6.6598680395730803E-3</v>
      </c>
      <c r="L3754" s="33">
        <f t="shared" si="234"/>
        <v>0.93861636265065285</v>
      </c>
      <c r="M3754" s="33">
        <f t="shared" si="235"/>
        <v>0.93236530153561548</v>
      </c>
    </row>
    <row r="3755" spans="1:13" ht="55.2">
      <c r="A3755" t="s">
        <v>164</v>
      </c>
      <c r="B3755" t="s">
        <v>247</v>
      </c>
      <c r="C3755" s="14" t="s">
        <v>249</v>
      </c>
      <c r="D3755" t="s">
        <v>465</v>
      </c>
      <c r="E3755" t="s">
        <v>483</v>
      </c>
      <c r="F3755" s="20">
        <v>2040</v>
      </c>
      <c r="G3755" s="20">
        <v>63</v>
      </c>
      <c r="H3755" s="11">
        <v>24838.414749976699</v>
      </c>
      <c r="I3755" s="10">
        <v>3385545.8598740799</v>
      </c>
      <c r="J3755" s="33">
        <f t="shared" si="232"/>
        <v>7.336605610446678E-3</v>
      </c>
      <c r="K3755" s="33">
        <f t="shared" si="233"/>
        <v>7.3097584153869466E-3</v>
      </c>
      <c r="L3755" s="33">
        <f t="shared" si="234"/>
        <v>0.93236530153561548</v>
      </c>
      <c r="M3755" s="33">
        <f t="shared" si="235"/>
        <v>0.92554993642650074</v>
      </c>
    </row>
    <row r="3756" spans="1:13" ht="55.2">
      <c r="A3756" t="s">
        <v>164</v>
      </c>
      <c r="B3756" t="s">
        <v>247</v>
      </c>
      <c r="C3756" s="14" t="s">
        <v>249</v>
      </c>
      <c r="D3756" t="s">
        <v>465</v>
      </c>
      <c r="E3756" t="s">
        <v>483</v>
      </c>
      <c r="F3756" s="20">
        <v>2040</v>
      </c>
      <c r="G3756" s="20">
        <v>64</v>
      </c>
      <c r="H3756" s="11">
        <v>26385.022737996402</v>
      </c>
      <c r="I3756" s="10">
        <v>3279967.3407263402</v>
      </c>
      <c r="J3756" s="33">
        <f t="shared" si="232"/>
        <v>8.0442943471972211E-3</v>
      </c>
      <c r="K3756" s="33">
        <f t="shared" si="233"/>
        <v>8.0120255958423536E-3</v>
      </c>
      <c r="L3756" s="33">
        <f t="shared" si="234"/>
        <v>0.92554993642650074</v>
      </c>
      <c r="M3756" s="33">
        <f t="shared" si="235"/>
        <v>0.9181344066456214</v>
      </c>
    </row>
    <row r="3757" spans="1:13" ht="55.2">
      <c r="A3757" t="s">
        <v>164</v>
      </c>
      <c r="B3757" t="s">
        <v>247</v>
      </c>
      <c r="C3757" s="14" t="s">
        <v>249</v>
      </c>
      <c r="D3757" t="s">
        <v>465</v>
      </c>
      <c r="E3757" t="s">
        <v>483</v>
      </c>
      <c r="F3757" s="20">
        <v>2040</v>
      </c>
      <c r="G3757" s="20">
        <v>65</v>
      </c>
      <c r="H3757" s="11">
        <v>26842.724843894201</v>
      </c>
      <c r="I3757" s="10">
        <v>3172186.5183411702</v>
      </c>
      <c r="J3757" s="33">
        <f t="shared" si="232"/>
        <v>8.4618999194067106E-3</v>
      </c>
      <c r="K3757" s="33">
        <f t="shared" si="233"/>
        <v>8.4261988149770817E-3</v>
      </c>
      <c r="L3757" s="33">
        <f t="shared" si="234"/>
        <v>0.9181344066456214</v>
      </c>
      <c r="M3757" s="33">
        <f t="shared" si="235"/>
        <v>0.91039802359635436</v>
      </c>
    </row>
    <row r="3758" spans="1:13" ht="55.2">
      <c r="A3758" t="s">
        <v>164</v>
      </c>
      <c r="B3758" t="s">
        <v>247</v>
      </c>
      <c r="C3758" s="14" t="s">
        <v>249</v>
      </c>
      <c r="D3758" t="s">
        <v>465</v>
      </c>
      <c r="E3758" t="s">
        <v>483</v>
      </c>
      <c r="F3758" s="20">
        <v>2040</v>
      </c>
      <c r="G3758" s="20">
        <v>66</v>
      </c>
      <c r="H3758" s="11">
        <v>28196.862171662098</v>
      </c>
      <c r="I3758" s="10">
        <v>3039704.1126678898</v>
      </c>
      <c r="J3758" s="33">
        <f t="shared" si="232"/>
        <v>9.276186472937412E-3</v>
      </c>
      <c r="K3758" s="33">
        <f t="shared" si="233"/>
        <v>9.2332953795790651E-3</v>
      </c>
      <c r="L3758" s="33">
        <f t="shared" si="234"/>
        <v>0.91039802359635436</v>
      </c>
      <c r="M3758" s="33">
        <f t="shared" si="235"/>
        <v>0.90199204973150426</v>
      </c>
    </row>
    <row r="3759" spans="1:13" ht="55.2">
      <c r="A3759" t="s">
        <v>164</v>
      </c>
      <c r="B3759" t="s">
        <v>247</v>
      </c>
      <c r="C3759" s="14" t="s">
        <v>249</v>
      </c>
      <c r="D3759" t="s">
        <v>465</v>
      </c>
      <c r="E3759" t="s">
        <v>483</v>
      </c>
      <c r="F3759" s="20">
        <v>2040</v>
      </c>
      <c r="G3759" s="20">
        <v>67</v>
      </c>
      <c r="H3759" s="11">
        <v>30107.714696452302</v>
      </c>
      <c r="I3759" s="10">
        <v>2956605.0024879701</v>
      </c>
      <c r="J3759" s="33">
        <f t="shared" si="232"/>
        <v>1.0183204949973632E-2</v>
      </c>
      <c r="K3759" s="33">
        <f t="shared" si="233"/>
        <v>1.013153166706704E-2</v>
      </c>
      <c r="L3759" s="33">
        <f t="shared" si="234"/>
        <v>0.90199204973150426</v>
      </c>
      <c r="M3759" s="33">
        <f t="shared" si="235"/>
        <v>0.89285348871620684</v>
      </c>
    </row>
    <row r="3760" spans="1:13" ht="55.2">
      <c r="A3760" t="s">
        <v>164</v>
      </c>
      <c r="B3760" t="s">
        <v>247</v>
      </c>
      <c r="C3760" s="14" t="s">
        <v>249</v>
      </c>
      <c r="D3760" t="s">
        <v>465</v>
      </c>
      <c r="E3760" t="s">
        <v>483</v>
      </c>
      <c r="F3760" s="20">
        <v>2040</v>
      </c>
      <c r="G3760" s="20">
        <v>68</v>
      </c>
      <c r="H3760" s="11">
        <v>30619.716045986999</v>
      </c>
      <c r="I3760" s="10">
        <v>2734363.9275938398</v>
      </c>
      <c r="J3760" s="33">
        <f t="shared" si="232"/>
        <v>1.1198112927466627E-2</v>
      </c>
      <c r="K3760" s="33">
        <f t="shared" si="233"/>
        <v>1.1135647443501262E-2</v>
      </c>
      <c r="L3760" s="33">
        <f t="shared" si="234"/>
        <v>0.89285348871620684</v>
      </c>
      <c r="M3760" s="33">
        <f t="shared" si="235"/>
        <v>0.88291098704716309</v>
      </c>
    </row>
    <row r="3761" spans="1:13" ht="55.2">
      <c r="A3761" t="s">
        <v>164</v>
      </c>
      <c r="B3761" t="s">
        <v>247</v>
      </c>
      <c r="C3761" s="14" t="s">
        <v>249</v>
      </c>
      <c r="D3761" t="s">
        <v>465</v>
      </c>
      <c r="E3761" t="s">
        <v>483</v>
      </c>
      <c r="F3761" s="20">
        <v>2040</v>
      </c>
      <c r="G3761" s="20">
        <v>69</v>
      </c>
      <c r="H3761" s="11">
        <v>32186.507186160899</v>
      </c>
      <c r="I3761" s="10">
        <v>2614025.8542986601</v>
      </c>
      <c r="J3761" s="33">
        <f t="shared" si="232"/>
        <v>1.2313002617488075E-2</v>
      </c>
      <c r="K3761" s="33">
        <f t="shared" si="233"/>
        <v>1.2237507774502276E-2</v>
      </c>
      <c r="L3761" s="33">
        <f t="shared" si="234"/>
        <v>0.88291098704716309</v>
      </c>
      <c r="M3761" s="33">
        <f t="shared" si="235"/>
        <v>0.87210635697897998</v>
      </c>
    </row>
    <row r="3762" spans="1:13" ht="55.2">
      <c r="A3762" t="s">
        <v>164</v>
      </c>
      <c r="B3762" t="s">
        <v>247</v>
      </c>
      <c r="C3762" s="14" t="s">
        <v>249</v>
      </c>
      <c r="D3762" t="s">
        <v>465</v>
      </c>
      <c r="E3762" t="s">
        <v>483</v>
      </c>
      <c r="F3762" s="20">
        <v>2041</v>
      </c>
      <c r="G3762" s="20">
        <v>30</v>
      </c>
      <c r="H3762" s="11">
        <v>826.19670739098694</v>
      </c>
      <c r="I3762" s="10">
        <v>4884124.7517172303</v>
      </c>
      <c r="J3762" s="33">
        <f t="shared" si="232"/>
        <v>1.6915962416817895E-4</v>
      </c>
      <c r="K3762" s="33">
        <f t="shared" si="233"/>
        <v>1.6914531748568606E-4</v>
      </c>
      <c r="L3762" s="33">
        <f t="shared" si="234"/>
        <v>1</v>
      </c>
      <c r="M3762" s="33">
        <f t="shared" si="235"/>
        <v>0.99983085468251431</v>
      </c>
    </row>
    <row r="3763" spans="1:13" ht="55.2">
      <c r="A3763" t="s">
        <v>164</v>
      </c>
      <c r="B3763" t="s">
        <v>247</v>
      </c>
      <c r="C3763" s="14" t="s">
        <v>249</v>
      </c>
      <c r="D3763" t="s">
        <v>465</v>
      </c>
      <c r="E3763" t="s">
        <v>483</v>
      </c>
      <c r="F3763" s="20">
        <v>2041</v>
      </c>
      <c r="G3763" s="20">
        <v>31</v>
      </c>
      <c r="H3763" s="11">
        <v>1006.40108545644</v>
      </c>
      <c r="I3763" s="10">
        <v>4750135.4696171703</v>
      </c>
      <c r="J3763" s="33">
        <f t="shared" si="232"/>
        <v>2.1186787027308704E-4</v>
      </c>
      <c r="K3763" s="33">
        <f t="shared" si="233"/>
        <v>2.1184542786079064E-4</v>
      </c>
      <c r="L3763" s="33">
        <f t="shared" si="234"/>
        <v>0.99983085468251431</v>
      </c>
      <c r="M3763" s="33">
        <f t="shared" si="235"/>
        <v>0.99961904508731569</v>
      </c>
    </row>
    <row r="3764" spans="1:13" ht="55.2">
      <c r="A3764" t="s">
        <v>164</v>
      </c>
      <c r="B3764" t="s">
        <v>247</v>
      </c>
      <c r="C3764" s="14" t="s">
        <v>249</v>
      </c>
      <c r="D3764" t="s">
        <v>465</v>
      </c>
      <c r="E3764" t="s">
        <v>483</v>
      </c>
      <c r="F3764" s="20">
        <v>2041</v>
      </c>
      <c r="G3764" s="20">
        <v>32</v>
      </c>
      <c r="H3764" s="11">
        <v>1044.58805162979</v>
      </c>
      <c r="I3764" s="10">
        <v>4679443.7083643898</v>
      </c>
      <c r="J3764" s="33">
        <f t="shared" si="232"/>
        <v>2.2322910942653606E-4</v>
      </c>
      <c r="K3764" s="33">
        <f t="shared" si="233"/>
        <v>2.2320419566279615E-4</v>
      </c>
      <c r="L3764" s="33">
        <f t="shared" si="234"/>
        <v>0.99961904508731569</v>
      </c>
      <c r="M3764" s="33">
        <f t="shared" si="235"/>
        <v>0.9993959259223878</v>
      </c>
    </row>
    <row r="3765" spans="1:13" ht="55.2">
      <c r="A3765" t="s">
        <v>164</v>
      </c>
      <c r="B3765" t="s">
        <v>247</v>
      </c>
      <c r="C3765" s="14" t="s">
        <v>249</v>
      </c>
      <c r="D3765" t="s">
        <v>465</v>
      </c>
      <c r="E3765" t="s">
        <v>483</v>
      </c>
      <c r="F3765" s="20">
        <v>2041</v>
      </c>
      <c r="G3765" s="20">
        <v>33</v>
      </c>
      <c r="H3765" s="11">
        <v>1097.0757247465999</v>
      </c>
      <c r="I3765" s="10">
        <v>4636762.6294525098</v>
      </c>
      <c r="J3765" s="33">
        <f t="shared" si="232"/>
        <v>2.3660381443251456E-4</v>
      </c>
      <c r="K3765" s="33">
        <f t="shared" si="233"/>
        <v>2.3657582595748572E-4</v>
      </c>
      <c r="L3765" s="33">
        <f t="shared" si="234"/>
        <v>0.9993959259223878</v>
      </c>
      <c r="M3765" s="33">
        <f t="shared" si="235"/>
        <v>0.99915949300575413</v>
      </c>
    </row>
    <row r="3766" spans="1:13" ht="55.2">
      <c r="A3766" t="s">
        <v>164</v>
      </c>
      <c r="B3766" t="s">
        <v>247</v>
      </c>
      <c r="C3766" s="14" t="s">
        <v>249</v>
      </c>
      <c r="D3766" t="s">
        <v>465</v>
      </c>
      <c r="E3766" t="s">
        <v>483</v>
      </c>
      <c r="F3766" s="20">
        <v>2041</v>
      </c>
      <c r="G3766" s="20">
        <v>34</v>
      </c>
      <c r="H3766" s="11">
        <v>1229.46880744227</v>
      </c>
      <c r="I3766" s="10">
        <v>4662464.3504341999</v>
      </c>
      <c r="J3766" s="33">
        <f t="shared" si="232"/>
        <v>2.6369505802822354E-4</v>
      </c>
      <c r="K3766" s="33">
        <f t="shared" si="233"/>
        <v>2.6366029354218945E-4</v>
      </c>
      <c r="L3766" s="33">
        <f t="shared" si="234"/>
        <v>0.99915949300575413</v>
      </c>
      <c r="M3766" s="33">
        <f t="shared" si="235"/>
        <v>0.99889605432053274</v>
      </c>
    </row>
    <row r="3767" spans="1:13" ht="55.2">
      <c r="A3767" t="s">
        <v>164</v>
      </c>
      <c r="B3767" t="s">
        <v>247</v>
      </c>
      <c r="C3767" s="14" t="s">
        <v>249</v>
      </c>
      <c r="D3767" t="s">
        <v>465</v>
      </c>
      <c r="E3767" t="s">
        <v>483</v>
      </c>
      <c r="F3767" s="20">
        <v>2041</v>
      </c>
      <c r="G3767" s="20">
        <v>35</v>
      </c>
      <c r="H3767" s="11">
        <v>1606.5544757042301</v>
      </c>
      <c r="I3767" s="10">
        <v>4579116.3884201199</v>
      </c>
      <c r="J3767" s="33">
        <f t="shared" si="232"/>
        <v>3.5084377408859031E-4</v>
      </c>
      <c r="K3767" s="33">
        <f t="shared" si="233"/>
        <v>3.5078223560869315E-4</v>
      </c>
      <c r="L3767" s="33">
        <f t="shared" si="234"/>
        <v>0.99889605432053274</v>
      </c>
      <c r="M3767" s="33">
        <f t="shared" si="235"/>
        <v>0.99854565932945749</v>
      </c>
    </row>
    <row r="3768" spans="1:13" ht="55.2">
      <c r="A3768" t="s">
        <v>164</v>
      </c>
      <c r="B3768" t="s">
        <v>247</v>
      </c>
      <c r="C3768" s="14" t="s">
        <v>249</v>
      </c>
      <c r="D3768" t="s">
        <v>465</v>
      </c>
      <c r="E3768" t="s">
        <v>483</v>
      </c>
      <c r="F3768" s="20">
        <v>2041</v>
      </c>
      <c r="G3768" s="20">
        <v>36</v>
      </c>
      <c r="H3768" s="11">
        <v>1836.41872085865</v>
      </c>
      <c r="I3768" s="10">
        <v>4517107.1820908301</v>
      </c>
      <c r="J3768" s="33">
        <f t="shared" si="232"/>
        <v>4.065475196469941E-4</v>
      </c>
      <c r="K3768" s="33">
        <f t="shared" si="233"/>
        <v>4.0646489040208067E-4</v>
      </c>
      <c r="L3768" s="33">
        <f t="shared" si="234"/>
        <v>0.99854565932945749</v>
      </c>
      <c r="M3768" s="33">
        <f t="shared" si="235"/>
        <v>0.99813978557747662</v>
      </c>
    </row>
    <row r="3769" spans="1:13" ht="55.2">
      <c r="A3769" t="s">
        <v>164</v>
      </c>
      <c r="B3769" t="s">
        <v>247</v>
      </c>
      <c r="C3769" s="14" t="s">
        <v>249</v>
      </c>
      <c r="D3769" t="s">
        <v>465</v>
      </c>
      <c r="E3769" t="s">
        <v>483</v>
      </c>
      <c r="F3769" s="20">
        <v>2041</v>
      </c>
      <c r="G3769" s="20">
        <v>37</v>
      </c>
      <c r="H3769" s="11">
        <v>1918.45886925583</v>
      </c>
      <c r="I3769" s="10">
        <v>4387829.1391550899</v>
      </c>
      <c r="J3769" s="33">
        <f t="shared" si="232"/>
        <v>4.3722278338879076E-4</v>
      </c>
      <c r="K3769" s="33">
        <f t="shared" si="233"/>
        <v>4.3712721543631705E-4</v>
      </c>
      <c r="L3769" s="33">
        <f t="shared" si="234"/>
        <v>0.99813978557747662</v>
      </c>
      <c r="M3769" s="33">
        <f t="shared" si="235"/>
        <v>0.99770347151239092</v>
      </c>
    </row>
    <row r="3770" spans="1:13" ht="55.2">
      <c r="A3770" t="s">
        <v>164</v>
      </c>
      <c r="B3770" t="s">
        <v>247</v>
      </c>
      <c r="C3770" s="14" t="s">
        <v>249</v>
      </c>
      <c r="D3770" t="s">
        <v>465</v>
      </c>
      <c r="E3770" t="s">
        <v>483</v>
      </c>
      <c r="F3770" s="20">
        <v>2041</v>
      </c>
      <c r="G3770" s="20">
        <v>38</v>
      </c>
      <c r="H3770" s="11">
        <v>2038.16096040964</v>
      </c>
      <c r="I3770" s="10">
        <v>4321053.5488545801</v>
      </c>
      <c r="J3770" s="33">
        <f t="shared" si="232"/>
        <v>4.716814863240733E-4</v>
      </c>
      <c r="K3770" s="33">
        <f t="shared" si="233"/>
        <v>4.7157026209998509E-4</v>
      </c>
      <c r="L3770" s="33">
        <f t="shared" si="234"/>
        <v>0.99770347151239092</v>
      </c>
      <c r="M3770" s="33">
        <f t="shared" si="235"/>
        <v>0.99723298422483175</v>
      </c>
    </row>
    <row r="3771" spans="1:13" ht="55.2">
      <c r="A3771" t="s">
        <v>164</v>
      </c>
      <c r="B3771" t="s">
        <v>247</v>
      </c>
      <c r="C3771" s="14" t="s">
        <v>249</v>
      </c>
      <c r="D3771" t="s">
        <v>465</v>
      </c>
      <c r="E3771" t="s">
        <v>483</v>
      </c>
      <c r="F3771" s="20">
        <v>2041</v>
      </c>
      <c r="G3771" s="20">
        <v>39</v>
      </c>
      <c r="H3771" s="11">
        <v>2346.2717265430201</v>
      </c>
      <c r="I3771" s="10">
        <v>4296650.2938305102</v>
      </c>
      <c r="J3771" s="33">
        <f t="shared" si="232"/>
        <v>5.4606997686360308E-4</v>
      </c>
      <c r="K3771" s="33">
        <f t="shared" si="233"/>
        <v>5.4592090778904367E-4</v>
      </c>
      <c r="L3771" s="33">
        <f t="shared" si="234"/>
        <v>0.99723298422483175</v>
      </c>
      <c r="M3771" s="33">
        <f t="shared" si="235"/>
        <v>0.99668857388880661</v>
      </c>
    </row>
    <row r="3772" spans="1:13" ht="55.2">
      <c r="A3772" t="s">
        <v>164</v>
      </c>
      <c r="B3772" t="s">
        <v>247</v>
      </c>
      <c r="C3772" s="14" t="s">
        <v>249</v>
      </c>
      <c r="D3772" t="s">
        <v>465</v>
      </c>
      <c r="E3772" t="s">
        <v>483</v>
      </c>
      <c r="F3772" s="20">
        <v>2041</v>
      </c>
      <c r="G3772" s="20">
        <v>40</v>
      </c>
      <c r="H3772" s="11">
        <v>3131.9644786733902</v>
      </c>
      <c r="I3772" s="10">
        <v>4274099.4593792697</v>
      </c>
      <c r="J3772" s="33">
        <f t="shared" si="232"/>
        <v>7.327776315079592E-4</v>
      </c>
      <c r="K3772" s="33">
        <f t="shared" si="233"/>
        <v>7.3250921554646187E-4</v>
      </c>
      <c r="L3772" s="33">
        <f t="shared" si="234"/>
        <v>0.99668857388880661</v>
      </c>
      <c r="M3772" s="33">
        <f t="shared" si="235"/>
        <v>0.99595849032340322</v>
      </c>
    </row>
    <row r="3773" spans="1:13" ht="55.2">
      <c r="A3773" t="s">
        <v>164</v>
      </c>
      <c r="B3773" t="s">
        <v>247</v>
      </c>
      <c r="C3773" s="14" t="s">
        <v>249</v>
      </c>
      <c r="D3773" t="s">
        <v>465</v>
      </c>
      <c r="E3773" t="s">
        <v>483</v>
      </c>
      <c r="F3773" s="20">
        <v>2041</v>
      </c>
      <c r="G3773" s="20">
        <v>41</v>
      </c>
      <c r="H3773" s="11">
        <v>3446.0118252246898</v>
      </c>
      <c r="I3773" s="10">
        <v>4250205.2521647597</v>
      </c>
      <c r="J3773" s="33">
        <f t="shared" si="232"/>
        <v>8.1078715515433761E-4</v>
      </c>
      <c r="K3773" s="33">
        <f t="shared" si="233"/>
        <v>8.1045855606287631E-4</v>
      </c>
      <c r="L3773" s="33">
        <f t="shared" si="234"/>
        <v>0.99595849032340322</v>
      </c>
      <c r="M3773" s="33">
        <f t="shared" si="235"/>
        <v>0.99515130724343714</v>
      </c>
    </row>
    <row r="3774" spans="1:13" ht="55.2">
      <c r="A3774" t="s">
        <v>164</v>
      </c>
      <c r="B3774" t="s">
        <v>247</v>
      </c>
      <c r="C3774" s="14" t="s">
        <v>249</v>
      </c>
      <c r="D3774" t="s">
        <v>465</v>
      </c>
      <c r="E3774" t="s">
        <v>483</v>
      </c>
      <c r="F3774" s="20">
        <v>2041</v>
      </c>
      <c r="G3774" s="20">
        <v>42</v>
      </c>
      <c r="H3774" s="11">
        <v>3752.9504888648498</v>
      </c>
      <c r="I3774" s="10">
        <v>4265638.8200503998</v>
      </c>
      <c r="J3774" s="33">
        <f t="shared" si="232"/>
        <v>8.7980971835316044E-4</v>
      </c>
      <c r="K3774" s="33">
        <f t="shared" si="233"/>
        <v>8.7942279926289668E-4</v>
      </c>
      <c r="L3774" s="33">
        <f t="shared" si="234"/>
        <v>0.99515130724343714</v>
      </c>
      <c r="M3774" s="33">
        <f t="shared" si="235"/>
        <v>0.99427614849513102</v>
      </c>
    </row>
    <row r="3775" spans="1:13" ht="55.2">
      <c r="A3775" t="s">
        <v>164</v>
      </c>
      <c r="B3775" t="s">
        <v>247</v>
      </c>
      <c r="C3775" s="14" t="s">
        <v>249</v>
      </c>
      <c r="D3775" t="s">
        <v>465</v>
      </c>
      <c r="E3775" t="s">
        <v>483</v>
      </c>
      <c r="F3775" s="20">
        <v>2041</v>
      </c>
      <c r="G3775" s="20">
        <v>43</v>
      </c>
      <c r="H3775" s="11">
        <v>4134.3010752729997</v>
      </c>
      <c r="I3775" s="10">
        <v>4319062.01685989</v>
      </c>
      <c r="J3775" s="33">
        <f t="shared" si="232"/>
        <v>9.5722197531184839E-4</v>
      </c>
      <c r="K3775" s="33">
        <f t="shared" si="233"/>
        <v>9.5676398450139644E-4</v>
      </c>
      <c r="L3775" s="33">
        <f t="shared" si="234"/>
        <v>0.99427614849513102</v>
      </c>
      <c r="M3775" s="33">
        <f t="shared" si="235"/>
        <v>0.99332486088560212</v>
      </c>
    </row>
    <row r="3776" spans="1:13" ht="55.2">
      <c r="A3776" t="s">
        <v>164</v>
      </c>
      <c r="B3776" t="s">
        <v>247</v>
      </c>
      <c r="C3776" s="14" t="s">
        <v>249</v>
      </c>
      <c r="D3776" t="s">
        <v>465</v>
      </c>
      <c r="E3776" t="s">
        <v>483</v>
      </c>
      <c r="F3776" s="20">
        <v>2041</v>
      </c>
      <c r="G3776" s="20">
        <v>44</v>
      </c>
      <c r="H3776" s="11">
        <v>4859.39439535777</v>
      </c>
      <c r="I3776" s="10">
        <v>4447906.3979335502</v>
      </c>
      <c r="J3776" s="33">
        <f t="shared" si="232"/>
        <v>1.0925127375916437E-3</v>
      </c>
      <c r="K3776" s="33">
        <f t="shared" si="233"/>
        <v>1.0919161628256679E-3</v>
      </c>
      <c r="L3776" s="33">
        <f t="shared" si="234"/>
        <v>0.99332486088560212</v>
      </c>
      <c r="M3776" s="33">
        <f t="shared" si="235"/>
        <v>0.99224023341506462</v>
      </c>
    </row>
    <row r="3777" spans="1:13" ht="55.2">
      <c r="A3777" t="s">
        <v>164</v>
      </c>
      <c r="B3777" t="s">
        <v>247</v>
      </c>
      <c r="C3777" s="14" t="s">
        <v>249</v>
      </c>
      <c r="D3777" t="s">
        <v>465</v>
      </c>
      <c r="E3777" t="s">
        <v>483</v>
      </c>
      <c r="F3777" s="20">
        <v>2041</v>
      </c>
      <c r="G3777" s="20">
        <v>45</v>
      </c>
      <c r="H3777" s="11">
        <v>6165.2803135744998</v>
      </c>
      <c r="I3777" s="10">
        <v>4398643.53352632</v>
      </c>
      <c r="J3777" s="33">
        <f t="shared" si="232"/>
        <v>1.4016321774162719E-3</v>
      </c>
      <c r="K3777" s="33">
        <f t="shared" si="233"/>
        <v>1.400650349809851E-3</v>
      </c>
      <c r="L3777" s="33">
        <f t="shared" si="234"/>
        <v>0.99224023341506462</v>
      </c>
      <c r="M3777" s="33">
        <f t="shared" si="235"/>
        <v>0.99085045178503639</v>
      </c>
    </row>
    <row r="3778" spans="1:13" ht="55.2">
      <c r="A3778" t="s">
        <v>164</v>
      </c>
      <c r="B3778" t="s">
        <v>247</v>
      </c>
      <c r="C3778" s="14" t="s">
        <v>249</v>
      </c>
      <c r="D3778" t="s">
        <v>465</v>
      </c>
      <c r="E3778" t="s">
        <v>483</v>
      </c>
      <c r="F3778" s="20">
        <v>2041</v>
      </c>
      <c r="G3778" s="20">
        <v>46</v>
      </c>
      <c r="H3778" s="11">
        <v>6606.3326168456397</v>
      </c>
      <c r="I3778" s="10">
        <v>4318255.0780733796</v>
      </c>
      <c r="J3778" s="33">
        <f t="shared" ref="J3778:J3841" si="236">IF(I3778&gt;0,H3778/I3778,0)</f>
        <v>1.5298615985865065E-3</v>
      </c>
      <c r="K3778" s="33">
        <f t="shared" ref="K3778:K3841" si="237">1-EXP(-J3778)</f>
        <v>1.5286919568704427E-3</v>
      </c>
      <c r="L3778" s="33">
        <f t="shared" ref="L3778:L3841" si="238">IF(G3778=30,1,M3777)</f>
        <v>0.99085045178503639</v>
      </c>
      <c r="M3778" s="33">
        <f t="shared" ref="M3778:M3841" si="239">L3778*(1-K3778)</f>
        <v>0.9893357466689312</v>
      </c>
    </row>
    <row r="3779" spans="1:13" ht="55.2">
      <c r="A3779" t="s">
        <v>164</v>
      </c>
      <c r="B3779" t="s">
        <v>247</v>
      </c>
      <c r="C3779" s="14" t="s">
        <v>249</v>
      </c>
      <c r="D3779" t="s">
        <v>465</v>
      </c>
      <c r="E3779" t="s">
        <v>483</v>
      </c>
      <c r="F3779" s="20">
        <v>2041</v>
      </c>
      <c r="G3779" s="20">
        <v>47</v>
      </c>
      <c r="H3779" s="11">
        <v>7123.2760928109601</v>
      </c>
      <c r="I3779" s="10">
        <v>4253424.9110569004</v>
      </c>
      <c r="J3779" s="33">
        <f t="shared" si="236"/>
        <v>1.6747153744959265E-3</v>
      </c>
      <c r="K3779" s="33">
        <f t="shared" si="237"/>
        <v>1.6733138212132737E-3</v>
      </c>
      <c r="L3779" s="33">
        <f t="shared" si="238"/>
        <v>0.9893357466689312</v>
      </c>
      <c r="M3779" s="33">
        <f t="shared" si="239"/>
        <v>0.9876802774902097</v>
      </c>
    </row>
    <row r="3780" spans="1:13" ht="55.2">
      <c r="A3780" t="s">
        <v>164</v>
      </c>
      <c r="B3780" t="s">
        <v>247</v>
      </c>
      <c r="C3780" s="14" t="s">
        <v>249</v>
      </c>
      <c r="D3780" t="s">
        <v>465</v>
      </c>
      <c r="E3780" t="s">
        <v>483</v>
      </c>
      <c r="F3780" s="20">
        <v>2041</v>
      </c>
      <c r="G3780" s="20">
        <v>48</v>
      </c>
      <c r="H3780" s="11">
        <v>7692.0805458519098</v>
      </c>
      <c r="I3780" s="10">
        <v>4191294.2845451599</v>
      </c>
      <c r="J3780" s="33">
        <f t="shared" si="236"/>
        <v>1.8352518395607375E-3</v>
      </c>
      <c r="K3780" s="33">
        <f t="shared" si="237"/>
        <v>1.833568794664675E-3</v>
      </c>
      <c r="L3780" s="33">
        <f t="shared" si="238"/>
        <v>0.9876802774902097</v>
      </c>
      <c r="M3780" s="33">
        <f t="shared" si="239"/>
        <v>0.98586929775429788</v>
      </c>
    </row>
    <row r="3781" spans="1:13" ht="55.2">
      <c r="A3781" t="s">
        <v>164</v>
      </c>
      <c r="B3781" t="s">
        <v>247</v>
      </c>
      <c r="C3781" s="14" t="s">
        <v>249</v>
      </c>
      <c r="D3781" t="s">
        <v>465</v>
      </c>
      <c r="E3781" t="s">
        <v>483</v>
      </c>
      <c r="F3781" s="20">
        <v>2041</v>
      </c>
      <c r="G3781" s="20">
        <v>49</v>
      </c>
      <c r="H3781" s="11">
        <v>8471.6461843314592</v>
      </c>
      <c r="I3781" s="10">
        <v>4216811.5250352202</v>
      </c>
      <c r="J3781" s="33">
        <f t="shared" si="236"/>
        <v>2.0090170343244596E-3</v>
      </c>
      <c r="K3781" s="33">
        <f t="shared" si="237"/>
        <v>2.0070003103727085E-3</v>
      </c>
      <c r="L3781" s="33">
        <f t="shared" si="238"/>
        <v>0.98586929775429788</v>
      </c>
      <c r="M3781" s="33">
        <f t="shared" si="239"/>
        <v>0.98389065776771811</v>
      </c>
    </row>
    <row r="3782" spans="1:13" ht="55.2">
      <c r="A3782" t="s">
        <v>164</v>
      </c>
      <c r="B3782" t="s">
        <v>247</v>
      </c>
      <c r="C3782" s="14" t="s">
        <v>249</v>
      </c>
      <c r="D3782" t="s">
        <v>465</v>
      </c>
      <c r="E3782" t="s">
        <v>483</v>
      </c>
      <c r="F3782" s="20">
        <v>2041</v>
      </c>
      <c r="G3782" s="20">
        <v>50</v>
      </c>
      <c r="H3782" s="11">
        <v>9743.7005980909908</v>
      </c>
      <c r="I3782" s="10">
        <v>4221782.3028471097</v>
      </c>
      <c r="J3782" s="33">
        <f t="shared" si="236"/>
        <v>2.307959032259901E-3</v>
      </c>
      <c r="K3782" s="33">
        <f t="shared" si="237"/>
        <v>2.3052977425888077E-3</v>
      </c>
      <c r="L3782" s="33">
        <f t="shared" si="238"/>
        <v>0.98389065776771811</v>
      </c>
      <c r="M3782" s="33">
        <f t="shared" si="239"/>
        <v>0.98162249685541203</v>
      </c>
    </row>
    <row r="3783" spans="1:13" ht="55.2">
      <c r="A3783" t="s">
        <v>164</v>
      </c>
      <c r="B3783" t="s">
        <v>247</v>
      </c>
      <c r="C3783" s="14" t="s">
        <v>249</v>
      </c>
      <c r="D3783" t="s">
        <v>465</v>
      </c>
      <c r="E3783" t="s">
        <v>483</v>
      </c>
      <c r="F3783" s="20">
        <v>2041</v>
      </c>
      <c r="G3783" s="20">
        <v>51</v>
      </c>
      <c r="H3783" s="11">
        <v>14314.423866942099</v>
      </c>
      <c r="I3783" s="10">
        <v>6208164.8499459103</v>
      </c>
      <c r="J3783" s="33">
        <f t="shared" si="236"/>
        <v>2.3057415859481915E-3</v>
      </c>
      <c r="K3783" s="33">
        <f t="shared" si="237"/>
        <v>2.3030854056982353E-3</v>
      </c>
      <c r="L3783" s="33">
        <f t="shared" si="238"/>
        <v>0.98162249685541203</v>
      </c>
      <c r="M3783" s="33">
        <f t="shared" si="239"/>
        <v>0.97936173640899926</v>
      </c>
    </row>
    <row r="3784" spans="1:13" ht="55.2">
      <c r="A3784" t="s">
        <v>164</v>
      </c>
      <c r="B3784" t="s">
        <v>247</v>
      </c>
      <c r="C3784" s="14" t="s">
        <v>249</v>
      </c>
      <c r="D3784" t="s">
        <v>465</v>
      </c>
      <c r="E3784" t="s">
        <v>483</v>
      </c>
      <c r="F3784" s="20">
        <v>2041</v>
      </c>
      <c r="G3784" s="20">
        <v>52</v>
      </c>
      <c r="H3784" s="11">
        <v>11445.7303384529</v>
      </c>
      <c r="I3784" s="10">
        <v>4152291.8938614801</v>
      </c>
      <c r="J3784" s="33">
        <f t="shared" si="236"/>
        <v>2.7564850041909717E-3</v>
      </c>
      <c r="K3784" s="33">
        <f t="shared" si="237"/>
        <v>2.7526893877227732E-3</v>
      </c>
      <c r="L3784" s="33">
        <f t="shared" si="238"/>
        <v>0.97936173640899926</v>
      </c>
      <c r="M3784" s="33">
        <f t="shared" si="239"/>
        <v>0.97666585775044445</v>
      </c>
    </row>
    <row r="3785" spans="1:13" ht="55.2">
      <c r="A3785" t="s">
        <v>164</v>
      </c>
      <c r="B3785" t="s">
        <v>247</v>
      </c>
      <c r="C3785" s="14" t="s">
        <v>249</v>
      </c>
      <c r="D3785" t="s">
        <v>465</v>
      </c>
      <c r="E3785" t="s">
        <v>483</v>
      </c>
      <c r="F3785" s="20">
        <v>2041</v>
      </c>
      <c r="G3785" s="20">
        <v>53</v>
      </c>
      <c r="H3785" s="11">
        <v>12395.1186096164</v>
      </c>
      <c r="I3785" s="10">
        <v>4119676.23938481</v>
      </c>
      <c r="J3785" s="33">
        <f t="shared" si="236"/>
        <v>3.0087603708070418E-3</v>
      </c>
      <c r="K3785" s="33">
        <f t="shared" si="237"/>
        <v>3.0042385874469169E-3</v>
      </c>
      <c r="L3785" s="33">
        <f t="shared" si="238"/>
        <v>0.97666585775044445</v>
      </c>
      <c r="M3785" s="33">
        <f t="shared" si="239"/>
        <v>0.97373172049354861</v>
      </c>
    </row>
    <row r="3786" spans="1:13" ht="55.2">
      <c r="A3786" t="s">
        <v>164</v>
      </c>
      <c r="B3786" t="s">
        <v>247</v>
      </c>
      <c r="C3786" s="14" t="s">
        <v>249</v>
      </c>
      <c r="D3786" t="s">
        <v>465</v>
      </c>
      <c r="E3786" t="s">
        <v>483</v>
      </c>
      <c r="F3786" s="20">
        <v>2041</v>
      </c>
      <c r="G3786" s="20">
        <v>54</v>
      </c>
      <c r="H3786" s="11">
        <v>13048.080222307301</v>
      </c>
      <c r="I3786" s="10">
        <v>3975816.7499252502</v>
      </c>
      <c r="J3786" s="33">
        <f t="shared" si="236"/>
        <v>3.2818615753738194E-3</v>
      </c>
      <c r="K3786" s="33">
        <f t="shared" si="237"/>
        <v>3.2764821541215738E-3</v>
      </c>
      <c r="L3786" s="33">
        <f t="shared" si="238"/>
        <v>0.97373172049354861</v>
      </c>
      <c r="M3786" s="33">
        <f t="shared" si="239"/>
        <v>0.97054130588844945</v>
      </c>
    </row>
    <row r="3787" spans="1:13" ht="55.2">
      <c r="A3787" t="s">
        <v>164</v>
      </c>
      <c r="B3787" t="s">
        <v>247</v>
      </c>
      <c r="C3787" s="14" t="s">
        <v>249</v>
      </c>
      <c r="D3787" t="s">
        <v>465</v>
      </c>
      <c r="E3787" t="s">
        <v>483</v>
      </c>
      <c r="F3787" s="20">
        <v>2041</v>
      </c>
      <c r="G3787" s="20">
        <v>55</v>
      </c>
      <c r="H3787" s="11">
        <v>13907.542940204101</v>
      </c>
      <c r="I3787" s="10">
        <v>3923891.2817968898</v>
      </c>
      <c r="J3787" s="33">
        <f t="shared" si="236"/>
        <v>3.5443242285335031E-3</v>
      </c>
      <c r="K3787" s="33">
        <f t="shared" si="237"/>
        <v>3.5380505256161765E-3</v>
      </c>
      <c r="L3787" s="33">
        <f t="shared" si="238"/>
        <v>0.97054130588844945</v>
      </c>
      <c r="M3787" s="33">
        <f t="shared" si="239"/>
        <v>0.96710748171101857</v>
      </c>
    </row>
    <row r="3788" spans="1:13" ht="55.2">
      <c r="A3788" t="s">
        <v>164</v>
      </c>
      <c r="B3788" t="s">
        <v>247</v>
      </c>
      <c r="C3788" s="14" t="s">
        <v>249</v>
      </c>
      <c r="D3788" t="s">
        <v>465</v>
      </c>
      <c r="E3788" t="s">
        <v>483</v>
      </c>
      <c r="F3788" s="20">
        <v>2041</v>
      </c>
      <c r="G3788" s="20">
        <v>56</v>
      </c>
      <c r="H3788" s="11">
        <v>15272.245819627</v>
      </c>
      <c r="I3788" s="10">
        <v>3958357.7477029199</v>
      </c>
      <c r="J3788" s="33">
        <f t="shared" si="236"/>
        <v>3.8582277785502482E-3</v>
      </c>
      <c r="K3788" s="33">
        <f t="shared" si="237"/>
        <v>3.8507943807415401E-3</v>
      </c>
      <c r="L3788" s="33">
        <f t="shared" si="238"/>
        <v>0.96710748171101857</v>
      </c>
      <c r="M3788" s="33">
        <f t="shared" si="239"/>
        <v>0.96338334965487271</v>
      </c>
    </row>
    <row r="3789" spans="1:13" ht="55.2">
      <c r="A3789" t="s">
        <v>164</v>
      </c>
      <c r="B3789" t="s">
        <v>247</v>
      </c>
      <c r="C3789" s="14" t="s">
        <v>249</v>
      </c>
      <c r="D3789" t="s">
        <v>465</v>
      </c>
      <c r="E3789" t="s">
        <v>483</v>
      </c>
      <c r="F3789" s="20">
        <v>2041</v>
      </c>
      <c r="G3789" s="20">
        <v>57</v>
      </c>
      <c r="H3789" s="11">
        <v>16899.094876899599</v>
      </c>
      <c r="I3789" s="10">
        <v>4014022.42599962</v>
      </c>
      <c r="J3789" s="33">
        <f t="shared" si="236"/>
        <v>4.2100150630551558E-3</v>
      </c>
      <c r="K3789" s="33">
        <f t="shared" si="237"/>
        <v>4.201165373104776E-3</v>
      </c>
      <c r="L3789" s="33">
        <f t="shared" si="238"/>
        <v>0.96338334965487271</v>
      </c>
      <c r="M3789" s="33">
        <f t="shared" si="239"/>
        <v>0.95933601688527692</v>
      </c>
    </row>
    <row r="3790" spans="1:13" ht="55.2">
      <c r="A3790" t="s">
        <v>164</v>
      </c>
      <c r="B3790" t="s">
        <v>247</v>
      </c>
      <c r="C3790" s="14" t="s">
        <v>249</v>
      </c>
      <c r="D3790" t="s">
        <v>465</v>
      </c>
      <c r="E3790" t="s">
        <v>483</v>
      </c>
      <c r="F3790" s="20">
        <v>2041</v>
      </c>
      <c r="G3790" s="20">
        <v>58</v>
      </c>
      <c r="H3790" s="11">
        <v>18241.7470780982</v>
      </c>
      <c r="I3790" s="10">
        <v>3965652.24609554</v>
      </c>
      <c r="J3790" s="33">
        <f t="shared" si="236"/>
        <v>4.5999361381367891E-3</v>
      </c>
      <c r="K3790" s="33">
        <f t="shared" si="237"/>
        <v>4.5893726352524977E-3</v>
      </c>
      <c r="L3790" s="33">
        <f t="shared" si="238"/>
        <v>0.95933601688527692</v>
      </c>
      <c r="M3790" s="33">
        <f t="shared" si="239"/>
        <v>0.95493326642137155</v>
      </c>
    </row>
    <row r="3791" spans="1:13" ht="55.2">
      <c r="A3791" t="s">
        <v>164</v>
      </c>
      <c r="B3791" t="s">
        <v>247</v>
      </c>
      <c r="C3791" s="14" t="s">
        <v>249</v>
      </c>
      <c r="D3791" t="s">
        <v>465</v>
      </c>
      <c r="E3791" t="s">
        <v>483</v>
      </c>
      <c r="F3791" s="20">
        <v>2041</v>
      </c>
      <c r="G3791" s="20">
        <v>59</v>
      </c>
      <c r="H3791" s="11">
        <v>19201.757254785702</v>
      </c>
      <c r="I3791" s="10">
        <v>3811613.8981850101</v>
      </c>
      <c r="J3791" s="33">
        <f t="shared" si="236"/>
        <v>5.0376973554244493E-3</v>
      </c>
      <c r="K3791" s="33">
        <f t="shared" si="237"/>
        <v>5.025029439404971E-3</v>
      </c>
      <c r="L3791" s="33">
        <f t="shared" si="238"/>
        <v>0.95493326642137155</v>
      </c>
      <c r="M3791" s="33">
        <f t="shared" si="239"/>
        <v>0.95013469864493705</v>
      </c>
    </row>
    <row r="3792" spans="1:13" ht="55.2">
      <c r="A3792" t="s">
        <v>164</v>
      </c>
      <c r="B3792" t="s">
        <v>247</v>
      </c>
      <c r="C3792" s="14" t="s">
        <v>249</v>
      </c>
      <c r="D3792" t="s">
        <v>465</v>
      </c>
      <c r="E3792" t="s">
        <v>483</v>
      </c>
      <c r="F3792" s="20">
        <v>2041</v>
      </c>
      <c r="G3792" s="20">
        <v>60</v>
      </c>
      <c r="H3792" s="11">
        <v>20426.935965107899</v>
      </c>
      <c r="I3792" s="10">
        <v>3714297.7857344099</v>
      </c>
      <c r="J3792" s="33">
        <f t="shared" si="236"/>
        <v>5.4995418093729881E-3</v>
      </c>
      <c r="K3792" s="33">
        <f t="shared" si="237"/>
        <v>5.4844470134806089E-3</v>
      </c>
      <c r="L3792" s="33">
        <f t="shared" si="238"/>
        <v>0.95013469864493705</v>
      </c>
      <c r="M3792" s="33">
        <f t="shared" si="239"/>
        <v>0.94492373523454953</v>
      </c>
    </row>
    <row r="3793" spans="1:13" ht="55.2">
      <c r="A3793" t="s">
        <v>164</v>
      </c>
      <c r="B3793" t="s">
        <v>247</v>
      </c>
      <c r="C3793" s="14" t="s">
        <v>249</v>
      </c>
      <c r="D3793" t="s">
        <v>465</v>
      </c>
      <c r="E3793" t="s">
        <v>483</v>
      </c>
      <c r="F3793" s="20">
        <v>2041</v>
      </c>
      <c r="G3793" s="20">
        <v>61</v>
      </c>
      <c r="H3793" s="11">
        <v>21854.0463729767</v>
      </c>
      <c r="I3793" s="10">
        <v>3629613.5509188198</v>
      </c>
      <c r="J3793" s="33">
        <f t="shared" si="236"/>
        <v>6.0210394485232313E-3</v>
      </c>
      <c r="K3793" s="33">
        <f t="shared" si="237"/>
        <v>6.0029493158469949E-3</v>
      </c>
      <c r="L3793" s="33">
        <f t="shared" si="238"/>
        <v>0.94492373523454953</v>
      </c>
      <c r="M3793" s="33">
        <f t="shared" si="239"/>
        <v>0.93925140594459566</v>
      </c>
    </row>
    <row r="3794" spans="1:13" ht="55.2">
      <c r="A3794" t="s">
        <v>164</v>
      </c>
      <c r="B3794" t="s">
        <v>247</v>
      </c>
      <c r="C3794" s="14" t="s">
        <v>249</v>
      </c>
      <c r="D3794" t="s">
        <v>465</v>
      </c>
      <c r="E3794" t="s">
        <v>483</v>
      </c>
      <c r="F3794" s="20">
        <v>2041</v>
      </c>
      <c r="G3794" s="20">
        <v>62</v>
      </c>
      <c r="H3794" s="11">
        <v>23365.249570874399</v>
      </c>
      <c r="I3794" s="10">
        <v>3538443.89106829</v>
      </c>
      <c r="J3794" s="33">
        <f t="shared" si="236"/>
        <v>6.6032556372739902E-3</v>
      </c>
      <c r="K3794" s="33">
        <f t="shared" si="237"/>
        <v>6.5815020525981094E-3</v>
      </c>
      <c r="L3794" s="33">
        <f t="shared" si="238"/>
        <v>0.93925140594459566</v>
      </c>
      <c r="M3794" s="33">
        <f t="shared" si="239"/>
        <v>0.93306972088846563</v>
      </c>
    </row>
    <row r="3795" spans="1:13" ht="55.2">
      <c r="A3795" t="s">
        <v>164</v>
      </c>
      <c r="B3795" t="s">
        <v>247</v>
      </c>
      <c r="C3795" s="14" t="s">
        <v>249</v>
      </c>
      <c r="D3795" t="s">
        <v>465</v>
      </c>
      <c r="E3795" t="s">
        <v>483</v>
      </c>
      <c r="F3795" s="20">
        <v>2041</v>
      </c>
      <c r="G3795" s="20">
        <v>63</v>
      </c>
      <c r="H3795" s="11">
        <v>24830.647466718001</v>
      </c>
      <c r="I3795" s="10">
        <v>3428179.2175803701</v>
      </c>
      <c r="J3795" s="33">
        <f t="shared" si="236"/>
        <v>7.2431007513789267E-3</v>
      </c>
      <c r="K3795" s="33">
        <f t="shared" si="237"/>
        <v>7.2169327144901985E-3</v>
      </c>
      <c r="L3795" s="33">
        <f t="shared" si="238"/>
        <v>0.93306972088846563</v>
      </c>
      <c r="M3795" s="33">
        <f t="shared" si="239"/>
        <v>0.92633581949488542</v>
      </c>
    </row>
    <row r="3796" spans="1:13" ht="55.2">
      <c r="A3796" t="s">
        <v>164</v>
      </c>
      <c r="B3796" t="s">
        <v>247</v>
      </c>
      <c r="C3796" s="14" t="s">
        <v>249</v>
      </c>
      <c r="D3796" t="s">
        <v>465</v>
      </c>
      <c r="E3796" t="s">
        <v>483</v>
      </c>
      <c r="F3796" s="20">
        <v>2041</v>
      </c>
      <c r="G3796" s="20">
        <v>64</v>
      </c>
      <c r="H3796" s="11">
        <v>26492.8223738214</v>
      </c>
      <c r="I3796" s="10">
        <v>3330911.8001303398</v>
      </c>
      <c r="J3796" s="33">
        <f t="shared" si="236"/>
        <v>7.9536247020364596E-3</v>
      </c>
      <c r="K3796" s="33">
        <f t="shared" si="237"/>
        <v>7.9220783205171674E-3</v>
      </c>
      <c r="L3796" s="33">
        <f t="shared" si="238"/>
        <v>0.92633581949488542</v>
      </c>
      <c r="M3796" s="33">
        <f t="shared" si="239"/>
        <v>0.91899731458174649</v>
      </c>
    </row>
    <row r="3797" spans="1:13" ht="55.2">
      <c r="A3797" t="s">
        <v>164</v>
      </c>
      <c r="B3797" t="s">
        <v>247</v>
      </c>
      <c r="C3797" s="14" t="s">
        <v>249</v>
      </c>
      <c r="D3797" t="s">
        <v>465</v>
      </c>
      <c r="E3797" t="s">
        <v>483</v>
      </c>
      <c r="F3797" s="20">
        <v>2041</v>
      </c>
      <c r="G3797" s="20">
        <v>65</v>
      </c>
      <c r="H3797" s="11">
        <v>26928.733316760499</v>
      </c>
      <c r="I3797" s="10">
        <v>3221947.7517434298</v>
      </c>
      <c r="J3797" s="33">
        <f t="shared" si="236"/>
        <v>8.3579050287792781E-3</v>
      </c>
      <c r="K3797" s="33">
        <f t="shared" si="237"/>
        <v>8.3230748438837265E-3</v>
      </c>
      <c r="L3797" s="33">
        <f t="shared" si="238"/>
        <v>0.91899731458174649</v>
      </c>
      <c r="M3797" s="33">
        <f t="shared" si="239"/>
        <v>0.91134843115115449</v>
      </c>
    </row>
    <row r="3798" spans="1:13" ht="55.2">
      <c r="A3798" t="s">
        <v>164</v>
      </c>
      <c r="B3798" t="s">
        <v>247</v>
      </c>
      <c r="C3798" s="14" t="s">
        <v>249</v>
      </c>
      <c r="D3798" t="s">
        <v>465</v>
      </c>
      <c r="E3798" t="s">
        <v>483</v>
      </c>
      <c r="F3798" s="20">
        <v>2041</v>
      </c>
      <c r="G3798" s="20">
        <v>66</v>
      </c>
      <c r="H3798" s="11">
        <v>28505.267990189499</v>
      </c>
      <c r="I3798" s="10">
        <v>3111222.1853692099</v>
      </c>
      <c r="J3798" s="33">
        <f t="shared" si="236"/>
        <v>9.1620804596463656E-3</v>
      </c>
      <c r="K3798" s="33">
        <f t="shared" si="237"/>
        <v>9.1202364905864641E-3</v>
      </c>
      <c r="L3798" s="33">
        <f t="shared" si="238"/>
        <v>0.91134843115115449</v>
      </c>
      <c r="M3798" s="33">
        <f t="shared" si="239"/>
        <v>0.90303671793373097</v>
      </c>
    </row>
    <row r="3799" spans="1:13" ht="55.2">
      <c r="A3799" t="s">
        <v>164</v>
      </c>
      <c r="B3799" t="s">
        <v>247</v>
      </c>
      <c r="C3799" s="14" t="s">
        <v>249</v>
      </c>
      <c r="D3799" t="s">
        <v>465</v>
      </c>
      <c r="E3799" t="s">
        <v>483</v>
      </c>
      <c r="F3799" s="20">
        <v>2041</v>
      </c>
      <c r="G3799" s="20">
        <v>67</v>
      </c>
      <c r="H3799" s="11">
        <v>29927.861165401901</v>
      </c>
      <c r="I3799" s="10">
        <v>2975132.2206849698</v>
      </c>
      <c r="J3799" s="33">
        <f t="shared" si="236"/>
        <v>1.0059338189181911E-2</v>
      </c>
      <c r="K3799" s="33">
        <f t="shared" si="237"/>
        <v>1.0008912272208015E-2</v>
      </c>
      <c r="L3799" s="33">
        <f t="shared" si="238"/>
        <v>0.90303671793373097</v>
      </c>
      <c r="M3799" s="33">
        <f t="shared" si="239"/>
        <v>0.89399830264534963</v>
      </c>
    </row>
    <row r="3800" spans="1:13" ht="55.2">
      <c r="A3800" t="s">
        <v>164</v>
      </c>
      <c r="B3800" t="s">
        <v>247</v>
      </c>
      <c r="C3800" s="14" t="s">
        <v>249</v>
      </c>
      <c r="D3800" t="s">
        <v>465</v>
      </c>
      <c r="E3800" t="s">
        <v>483</v>
      </c>
      <c r="F3800" s="20">
        <v>2041</v>
      </c>
      <c r="G3800" s="20">
        <v>68</v>
      </c>
      <c r="H3800" s="11">
        <v>31914.663067567901</v>
      </c>
      <c r="I3800" s="10">
        <v>2887725.5375396302</v>
      </c>
      <c r="J3800" s="33">
        <f t="shared" si="236"/>
        <v>1.1051833926973372E-2</v>
      </c>
      <c r="K3800" s="33">
        <f t="shared" si="237"/>
        <v>1.0990986774234712E-2</v>
      </c>
      <c r="L3800" s="33">
        <f t="shared" si="238"/>
        <v>0.89399830264534963</v>
      </c>
      <c r="M3800" s="33">
        <f t="shared" si="239"/>
        <v>0.8841723791247863</v>
      </c>
    </row>
    <row r="3801" spans="1:13" ht="55.2">
      <c r="A3801" t="s">
        <v>164</v>
      </c>
      <c r="B3801" t="s">
        <v>247</v>
      </c>
      <c r="C3801" s="14" t="s">
        <v>249</v>
      </c>
      <c r="D3801" t="s">
        <v>465</v>
      </c>
      <c r="E3801" t="s">
        <v>483</v>
      </c>
      <c r="F3801" s="20">
        <v>2041</v>
      </c>
      <c r="G3801" s="20">
        <v>69</v>
      </c>
      <c r="H3801" s="11">
        <v>32413.202012521</v>
      </c>
      <c r="I3801" s="10">
        <v>2664378.9480127702</v>
      </c>
      <c r="J3801" s="33">
        <f t="shared" si="236"/>
        <v>1.2165387373555259E-2</v>
      </c>
      <c r="K3801" s="33">
        <f t="shared" si="237"/>
        <v>1.2091688210934315E-2</v>
      </c>
      <c r="L3801" s="33">
        <f t="shared" si="238"/>
        <v>0.8841723791247863</v>
      </c>
      <c r="M3801" s="33">
        <f t="shared" si="239"/>
        <v>0.87348124239168934</v>
      </c>
    </row>
    <row r="3802" spans="1:13" ht="55.2">
      <c r="A3802" t="s">
        <v>164</v>
      </c>
      <c r="B3802" t="s">
        <v>247</v>
      </c>
      <c r="C3802" s="14" t="s">
        <v>249</v>
      </c>
      <c r="D3802" t="s">
        <v>465</v>
      </c>
      <c r="E3802" t="s">
        <v>483</v>
      </c>
      <c r="F3802" s="20">
        <v>2042</v>
      </c>
      <c r="G3802" s="20">
        <v>30</v>
      </c>
      <c r="H3802" s="11">
        <v>832.58037992291599</v>
      </c>
      <c r="I3802" s="10">
        <v>4906538.32754179</v>
      </c>
      <c r="J3802" s="33">
        <f t="shared" si="236"/>
        <v>1.6968793971289421E-4</v>
      </c>
      <c r="K3802" s="33">
        <f t="shared" si="237"/>
        <v>1.6967354352870334E-4</v>
      </c>
      <c r="L3802" s="33">
        <f t="shared" si="238"/>
        <v>1</v>
      </c>
      <c r="M3802" s="33">
        <f t="shared" si="239"/>
        <v>0.9998303264564713</v>
      </c>
    </row>
    <row r="3803" spans="1:13" ht="55.2">
      <c r="A3803" t="s">
        <v>164</v>
      </c>
      <c r="B3803" t="s">
        <v>247</v>
      </c>
      <c r="C3803" s="14" t="s">
        <v>249</v>
      </c>
      <c r="D3803" t="s">
        <v>465</v>
      </c>
      <c r="E3803" t="s">
        <v>483</v>
      </c>
      <c r="F3803" s="20">
        <v>2042</v>
      </c>
      <c r="G3803" s="20">
        <v>31</v>
      </c>
      <c r="H3803" s="11">
        <v>1034.73710691919</v>
      </c>
      <c r="I3803" s="10">
        <v>4878382.8070591502</v>
      </c>
      <c r="J3803" s="33">
        <f t="shared" si="236"/>
        <v>2.1210658282533665E-4</v>
      </c>
      <c r="K3803" s="33">
        <f t="shared" si="237"/>
        <v>2.1208408981443494E-4</v>
      </c>
      <c r="L3803" s="33">
        <f t="shared" si="238"/>
        <v>0.9998303264564713</v>
      </c>
      <c r="M3803" s="33">
        <f t="shared" si="239"/>
        <v>0.99961827835171591</v>
      </c>
    </row>
    <row r="3804" spans="1:13" ht="55.2">
      <c r="A3804" t="s">
        <v>164</v>
      </c>
      <c r="B3804" t="s">
        <v>247</v>
      </c>
      <c r="C3804" s="14" t="s">
        <v>249</v>
      </c>
      <c r="D3804" t="s">
        <v>465</v>
      </c>
      <c r="E3804" t="s">
        <v>483</v>
      </c>
      <c r="F3804" s="20">
        <v>2042</v>
      </c>
      <c r="G3804" s="20">
        <v>32</v>
      </c>
      <c r="H3804" s="11">
        <v>1060.1292941910201</v>
      </c>
      <c r="I3804" s="10">
        <v>4744662.7000213498</v>
      </c>
      <c r="J3804" s="33">
        <f t="shared" si="236"/>
        <v>2.2343617686168709E-4</v>
      </c>
      <c r="K3804" s="33">
        <f t="shared" si="237"/>
        <v>2.2341121685809373E-4</v>
      </c>
      <c r="L3804" s="33">
        <f t="shared" si="238"/>
        <v>0.99961827835171591</v>
      </c>
      <c r="M3804" s="33">
        <f t="shared" si="239"/>
        <v>0.99939495241575571</v>
      </c>
    </row>
    <row r="3805" spans="1:13" ht="55.2">
      <c r="A3805" t="s">
        <v>164</v>
      </c>
      <c r="B3805" t="s">
        <v>247</v>
      </c>
      <c r="C3805" s="14" t="s">
        <v>249</v>
      </c>
      <c r="D3805" t="s">
        <v>465</v>
      </c>
      <c r="E3805" t="s">
        <v>483</v>
      </c>
      <c r="F3805" s="20">
        <v>2042</v>
      </c>
      <c r="G3805" s="20">
        <v>33</v>
      </c>
      <c r="H3805" s="11">
        <v>1106.50889333089</v>
      </c>
      <c r="I3805" s="10">
        <v>4673828.5560952304</v>
      </c>
      <c r="J3805" s="33">
        <f t="shared" si="236"/>
        <v>2.3674571714614356E-4</v>
      </c>
      <c r="K3805" s="33">
        <f t="shared" si="237"/>
        <v>2.3671769509026053E-4</v>
      </c>
      <c r="L3805" s="33">
        <f t="shared" si="238"/>
        <v>0.99939495241575571</v>
      </c>
      <c r="M3805" s="33">
        <f t="shared" si="239"/>
        <v>0.99915837794613505</v>
      </c>
    </row>
    <row r="3806" spans="1:13" ht="55.2">
      <c r="A3806" t="s">
        <v>164</v>
      </c>
      <c r="B3806" t="s">
        <v>247</v>
      </c>
      <c r="C3806" s="14" t="s">
        <v>249</v>
      </c>
      <c r="D3806" t="s">
        <v>465</v>
      </c>
      <c r="E3806" t="s">
        <v>483</v>
      </c>
      <c r="F3806" s="20">
        <v>2042</v>
      </c>
      <c r="G3806" s="20">
        <v>34</v>
      </c>
      <c r="H3806" s="11">
        <v>1168.8829563016</v>
      </c>
      <c r="I3806" s="10">
        <v>4630937.6827766197</v>
      </c>
      <c r="J3806" s="33">
        <f t="shared" si="236"/>
        <v>2.5240740350467435E-4</v>
      </c>
      <c r="K3806" s="33">
        <f t="shared" si="237"/>
        <v>2.5237555143597934E-4</v>
      </c>
      <c r="L3806" s="33">
        <f t="shared" si="238"/>
        <v>0.99915837794613505</v>
      </c>
      <c r="M3806" s="33">
        <f t="shared" si="239"/>
        <v>0.99890621479952901</v>
      </c>
    </row>
    <row r="3807" spans="1:13" ht="55.2">
      <c r="A3807" t="s">
        <v>164</v>
      </c>
      <c r="B3807" t="s">
        <v>247</v>
      </c>
      <c r="C3807" s="14" t="s">
        <v>249</v>
      </c>
      <c r="D3807" t="s">
        <v>465</v>
      </c>
      <c r="E3807" t="s">
        <v>483</v>
      </c>
      <c r="F3807" s="20">
        <v>2042</v>
      </c>
      <c r="G3807" s="20">
        <v>35</v>
      </c>
      <c r="H3807" s="11">
        <v>1629.08347713545</v>
      </c>
      <c r="I3807" s="10">
        <v>4656243.0738433897</v>
      </c>
      <c r="J3807" s="33">
        <f t="shared" si="236"/>
        <v>3.4987079740035138E-4</v>
      </c>
      <c r="K3807" s="33">
        <f t="shared" si="237"/>
        <v>3.4980959975017267E-4</v>
      </c>
      <c r="L3807" s="33">
        <f t="shared" si="238"/>
        <v>0.99890621479952901</v>
      </c>
      <c r="M3807" s="33">
        <f t="shared" si="239"/>
        <v>0.99855678781634205</v>
      </c>
    </row>
    <row r="3808" spans="1:13" ht="55.2">
      <c r="A3808" t="s">
        <v>164</v>
      </c>
      <c r="B3808" t="s">
        <v>247</v>
      </c>
      <c r="C3808" s="14" t="s">
        <v>249</v>
      </c>
      <c r="D3808" t="s">
        <v>465</v>
      </c>
      <c r="E3808" t="s">
        <v>483</v>
      </c>
      <c r="F3808" s="20">
        <v>2042</v>
      </c>
      <c r="G3808" s="20">
        <v>36</v>
      </c>
      <c r="H3808" s="11">
        <v>1852.76947019979</v>
      </c>
      <c r="I3808" s="10">
        <v>4572298.2800078401</v>
      </c>
      <c r="J3808" s="33">
        <f t="shared" si="236"/>
        <v>4.0521622972432433E-4</v>
      </c>
      <c r="K3808" s="33">
        <f t="shared" si="237"/>
        <v>4.0513414071619014E-4</v>
      </c>
      <c r="L3808" s="33">
        <f t="shared" si="238"/>
        <v>0.99855678781634205</v>
      </c>
      <c r="M3808" s="33">
        <f t="shared" si="239"/>
        <v>0.99815223837015377</v>
      </c>
    </row>
    <row r="3809" spans="1:13" ht="55.2">
      <c r="A3809" t="s">
        <v>164</v>
      </c>
      <c r="B3809" t="s">
        <v>247</v>
      </c>
      <c r="C3809" s="14" t="s">
        <v>249</v>
      </c>
      <c r="D3809" t="s">
        <v>465</v>
      </c>
      <c r="E3809" t="s">
        <v>483</v>
      </c>
      <c r="F3809" s="20">
        <v>2042</v>
      </c>
      <c r="G3809" s="20">
        <v>37</v>
      </c>
      <c r="H3809" s="11">
        <v>1964.96580583285</v>
      </c>
      <c r="I3809" s="10">
        <v>4510231.7107533496</v>
      </c>
      <c r="J3809" s="33">
        <f t="shared" si="236"/>
        <v>4.3566848265200089E-4</v>
      </c>
      <c r="K3809" s="33">
        <f t="shared" si="237"/>
        <v>4.3557359291923614E-4</v>
      </c>
      <c r="L3809" s="33">
        <f t="shared" si="238"/>
        <v>0.99815223837015377</v>
      </c>
      <c r="M3809" s="33">
        <f t="shared" si="239"/>
        <v>0.99771746961340646</v>
      </c>
    </row>
    <row r="3810" spans="1:13" ht="55.2">
      <c r="A3810" t="s">
        <v>164</v>
      </c>
      <c r="B3810" t="s">
        <v>247</v>
      </c>
      <c r="C3810" s="14" t="s">
        <v>249</v>
      </c>
      <c r="D3810" t="s">
        <v>465</v>
      </c>
      <c r="E3810" t="s">
        <v>483</v>
      </c>
      <c r="F3810" s="20">
        <v>2042</v>
      </c>
      <c r="G3810" s="20">
        <v>38</v>
      </c>
      <c r="H3810" s="11">
        <v>2058.6458979458298</v>
      </c>
      <c r="I3810" s="10">
        <v>4380691.5204085503</v>
      </c>
      <c r="J3810" s="33">
        <f t="shared" si="236"/>
        <v>4.6993628479775657E-4</v>
      </c>
      <c r="K3810" s="33">
        <f t="shared" si="237"/>
        <v>4.698258820365897E-4</v>
      </c>
      <c r="L3810" s="33">
        <f t="shared" si="238"/>
        <v>0.99771746961340646</v>
      </c>
      <c r="M3810" s="33">
        <f t="shared" si="239"/>
        <v>0.99724871612322208</v>
      </c>
    </row>
    <row r="3811" spans="1:13" ht="55.2">
      <c r="A3811" t="s">
        <v>164</v>
      </c>
      <c r="B3811" t="s">
        <v>247</v>
      </c>
      <c r="C3811" s="14" t="s">
        <v>249</v>
      </c>
      <c r="D3811" t="s">
        <v>465</v>
      </c>
      <c r="E3811" t="s">
        <v>483</v>
      </c>
      <c r="F3811" s="20">
        <v>2042</v>
      </c>
      <c r="G3811" s="20">
        <v>39</v>
      </c>
      <c r="H3811" s="11">
        <v>2192.1976834284901</v>
      </c>
      <c r="I3811" s="10">
        <v>4313515.4526365995</v>
      </c>
      <c r="J3811" s="33">
        <f t="shared" si="236"/>
        <v>5.0821602646364185E-4</v>
      </c>
      <c r="K3811" s="33">
        <f t="shared" si="237"/>
        <v>5.0808690657333511E-4</v>
      </c>
      <c r="L3811" s="33">
        <f t="shared" si="238"/>
        <v>0.99724871612322208</v>
      </c>
      <c r="M3811" s="33">
        <f t="shared" si="239"/>
        <v>0.99674202710796278</v>
      </c>
    </row>
    <row r="3812" spans="1:13" ht="55.2">
      <c r="A3812" t="s">
        <v>164</v>
      </c>
      <c r="B3812" t="s">
        <v>247</v>
      </c>
      <c r="C3812" s="14" t="s">
        <v>249</v>
      </c>
      <c r="D3812" t="s">
        <v>465</v>
      </c>
      <c r="E3812" t="s">
        <v>483</v>
      </c>
      <c r="F3812" s="20">
        <v>2042</v>
      </c>
      <c r="G3812" s="20">
        <v>40</v>
      </c>
      <c r="H3812" s="11">
        <v>3126.0196143415101</v>
      </c>
      <c r="I3812" s="10">
        <v>4288409.6999343</v>
      </c>
      <c r="J3812" s="33">
        <f t="shared" si="236"/>
        <v>7.2894612060722696E-4</v>
      </c>
      <c r="K3812" s="33">
        <f t="shared" si="237"/>
        <v>7.2868050392782546E-4</v>
      </c>
      <c r="L3812" s="33">
        <f t="shared" si="238"/>
        <v>0.99674202710796278</v>
      </c>
      <c r="M3812" s="33">
        <f t="shared" si="239"/>
        <v>0.9960157206253637</v>
      </c>
    </row>
    <row r="3813" spans="1:13" ht="55.2">
      <c r="A3813" t="s">
        <v>164</v>
      </c>
      <c r="B3813" t="s">
        <v>247</v>
      </c>
      <c r="C3813" s="14" t="s">
        <v>249</v>
      </c>
      <c r="D3813" t="s">
        <v>465</v>
      </c>
      <c r="E3813" t="s">
        <v>483</v>
      </c>
      <c r="F3813" s="20">
        <v>2042</v>
      </c>
      <c r="G3813" s="20">
        <v>41</v>
      </c>
      <c r="H3813" s="11">
        <v>3438.32373363341</v>
      </c>
      <c r="I3813" s="10">
        <v>4264583.1322644604</v>
      </c>
      <c r="J3813" s="33">
        <f t="shared" si="236"/>
        <v>8.0625084023340098E-4</v>
      </c>
      <c r="K3813" s="33">
        <f t="shared" si="237"/>
        <v>8.0592590735639735E-4</v>
      </c>
      <c r="L3813" s="33">
        <f t="shared" si="238"/>
        <v>0.9960157206253637</v>
      </c>
      <c r="M3813" s="33">
        <f t="shared" si="239"/>
        <v>0.99521300575197746</v>
      </c>
    </row>
    <row r="3814" spans="1:13" ht="55.2">
      <c r="A3814" t="s">
        <v>164</v>
      </c>
      <c r="B3814" t="s">
        <v>247</v>
      </c>
      <c r="C3814" s="14" t="s">
        <v>249</v>
      </c>
      <c r="D3814" t="s">
        <v>465</v>
      </c>
      <c r="E3814" t="s">
        <v>483</v>
      </c>
      <c r="F3814" s="20">
        <v>2042</v>
      </c>
      <c r="G3814" s="20">
        <v>42</v>
      </c>
      <c r="H3814" s="11">
        <v>3710.0846574944399</v>
      </c>
      <c r="I3814" s="10">
        <v>4240651.6042545801</v>
      </c>
      <c r="J3814" s="33">
        <f t="shared" si="236"/>
        <v>8.7488551376683934E-4</v>
      </c>
      <c r="K3814" s="33">
        <f t="shared" si="237"/>
        <v>8.745029130211579E-4</v>
      </c>
      <c r="L3814" s="33">
        <f t="shared" si="238"/>
        <v>0.99521300575197746</v>
      </c>
      <c r="M3814" s="33">
        <f t="shared" si="239"/>
        <v>0.99434268907937085</v>
      </c>
    </row>
    <row r="3815" spans="1:13" ht="55.2">
      <c r="A3815" t="s">
        <v>164</v>
      </c>
      <c r="B3815" t="s">
        <v>247</v>
      </c>
      <c r="C3815" s="14" t="s">
        <v>249</v>
      </c>
      <c r="D3815" t="s">
        <v>465</v>
      </c>
      <c r="E3815" t="s">
        <v>483</v>
      </c>
      <c r="F3815" s="20">
        <v>2042</v>
      </c>
      <c r="G3815" s="20">
        <v>43</v>
      </c>
      <c r="H3815" s="11">
        <v>4049.09372348023</v>
      </c>
      <c r="I3815" s="10">
        <v>4255266.7662052</v>
      </c>
      <c r="J3815" s="33">
        <f t="shared" si="236"/>
        <v>9.515487385274242E-4</v>
      </c>
      <c r="K3815" s="33">
        <f t="shared" si="237"/>
        <v>9.5109615958821614E-4</v>
      </c>
      <c r="L3815" s="33">
        <f t="shared" si="238"/>
        <v>0.99434268907937085</v>
      </c>
      <c r="M3815" s="33">
        <f t="shared" si="239"/>
        <v>0.99339697356647283</v>
      </c>
    </row>
    <row r="3816" spans="1:13" ht="55.2">
      <c r="A3816" t="s">
        <v>164</v>
      </c>
      <c r="B3816" t="s">
        <v>247</v>
      </c>
      <c r="C3816" s="14" t="s">
        <v>249</v>
      </c>
      <c r="D3816" t="s">
        <v>465</v>
      </c>
      <c r="E3816" t="s">
        <v>483</v>
      </c>
      <c r="F3816" s="20">
        <v>2042</v>
      </c>
      <c r="G3816" s="20">
        <v>44</v>
      </c>
      <c r="H3816" s="11">
        <v>4469.8703203075502</v>
      </c>
      <c r="I3816" s="10">
        <v>4307674.1806374304</v>
      </c>
      <c r="J3816" s="33">
        <f t="shared" si="236"/>
        <v>1.0376528337261847E-3</v>
      </c>
      <c r="K3816" s="33">
        <f t="shared" si="237"/>
        <v>1.0371146581871216E-3</v>
      </c>
      <c r="L3816" s="33">
        <f t="shared" si="238"/>
        <v>0.99339697356647283</v>
      </c>
      <c r="M3816" s="33">
        <f t="shared" si="239"/>
        <v>0.99236670700378826</v>
      </c>
    </row>
    <row r="3817" spans="1:13" ht="55.2">
      <c r="A3817" t="s">
        <v>164</v>
      </c>
      <c r="B3817" t="s">
        <v>247</v>
      </c>
      <c r="C3817" s="14" t="s">
        <v>249</v>
      </c>
      <c r="D3817" t="s">
        <v>465</v>
      </c>
      <c r="E3817" t="s">
        <v>483</v>
      </c>
      <c r="F3817" s="20">
        <v>2042</v>
      </c>
      <c r="G3817" s="20">
        <v>45</v>
      </c>
      <c r="H3817" s="11">
        <v>6174.7983646950197</v>
      </c>
      <c r="I3817" s="10">
        <v>4434900.0326212803</v>
      </c>
      <c r="J3817" s="33">
        <f t="shared" si="236"/>
        <v>1.392319628238691E-3</v>
      </c>
      <c r="K3817" s="33">
        <f t="shared" si="237"/>
        <v>1.3913508009563147E-3</v>
      </c>
      <c r="L3817" s="33">
        <f t="shared" si="238"/>
        <v>0.99236670700378826</v>
      </c>
      <c r="M3817" s="33">
        <f t="shared" si="239"/>
        <v>0.99098597679115619</v>
      </c>
    </row>
    <row r="3818" spans="1:13" ht="55.2">
      <c r="A3818" t="s">
        <v>164</v>
      </c>
      <c r="B3818" t="s">
        <v>247</v>
      </c>
      <c r="C3818" s="14" t="s">
        <v>249</v>
      </c>
      <c r="D3818" t="s">
        <v>465</v>
      </c>
      <c r="E3818" t="s">
        <v>483</v>
      </c>
      <c r="F3818" s="20">
        <v>2042</v>
      </c>
      <c r="G3818" s="20">
        <v>46</v>
      </c>
      <c r="H3818" s="11">
        <v>6659.1086370687299</v>
      </c>
      <c r="I3818" s="10">
        <v>4383669.7241147403</v>
      </c>
      <c r="J3818" s="33">
        <f t="shared" si="236"/>
        <v>1.5190717038824138E-3</v>
      </c>
      <c r="K3818" s="33">
        <f t="shared" si="237"/>
        <v>1.5179184984694949E-3</v>
      </c>
      <c r="L3818" s="33">
        <f t="shared" si="238"/>
        <v>0.99098597679115619</v>
      </c>
      <c r="M3818" s="33">
        <f t="shared" si="239"/>
        <v>0.98948174084526108</v>
      </c>
    </row>
    <row r="3819" spans="1:13" ht="55.2">
      <c r="A3819" t="s">
        <v>164</v>
      </c>
      <c r="B3819" t="s">
        <v>247</v>
      </c>
      <c r="C3819" s="14" t="s">
        <v>249</v>
      </c>
      <c r="D3819" t="s">
        <v>465</v>
      </c>
      <c r="E3819" t="s">
        <v>483</v>
      </c>
      <c r="F3819" s="20">
        <v>2042</v>
      </c>
      <c r="G3819" s="20">
        <v>47</v>
      </c>
      <c r="H3819" s="11">
        <v>7154.6738641812299</v>
      </c>
      <c r="I3819" s="10">
        <v>4303184.7049280899</v>
      </c>
      <c r="J3819" s="33">
        <f t="shared" si="236"/>
        <v>1.6626462387235108E-3</v>
      </c>
      <c r="K3819" s="33">
        <f t="shared" si="237"/>
        <v>1.6612648081820724E-3</v>
      </c>
      <c r="L3819" s="33">
        <f t="shared" si="238"/>
        <v>0.98948174084526108</v>
      </c>
      <c r="M3819" s="33">
        <f t="shared" si="239"/>
        <v>0.98783794965085614</v>
      </c>
    </row>
    <row r="3820" spans="1:13" ht="55.2">
      <c r="A3820" t="s">
        <v>164</v>
      </c>
      <c r="B3820" t="s">
        <v>247</v>
      </c>
      <c r="C3820" s="14" t="s">
        <v>249</v>
      </c>
      <c r="D3820" t="s">
        <v>465</v>
      </c>
      <c r="E3820" t="s">
        <v>483</v>
      </c>
      <c r="F3820" s="20">
        <v>2042</v>
      </c>
      <c r="G3820" s="20">
        <v>48</v>
      </c>
      <c r="H3820" s="11">
        <v>7719.9552481836899</v>
      </c>
      <c r="I3820" s="10">
        <v>4237198.8089073803</v>
      </c>
      <c r="J3820" s="33">
        <f t="shared" si="236"/>
        <v>1.821947847232211E-3</v>
      </c>
      <c r="K3820" s="33">
        <f t="shared" si="237"/>
        <v>1.8202891077850891E-3</v>
      </c>
      <c r="L3820" s="33">
        <f t="shared" si="238"/>
        <v>0.98783794965085614</v>
      </c>
      <c r="M3820" s="33">
        <f t="shared" si="239"/>
        <v>0.98603979899084992</v>
      </c>
    </row>
    <row r="3821" spans="1:13" ht="55.2">
      <c r="A3821" t="s">
        <v>164</v>
      </c>
      <c r="B3821" t="s">
        <v>247</v>
      </c>
      <c r="C3821" s="14" t="s">
        <v>249</v>
      </c>
      <c r="D3821" t="s">
        <v>465</v>
      </c>
      <c r="E3821" t="s">
        <v>483</v>
      </c>
      <c r="F3821" s="20">
        <v>2042</v>
      </c>
      <c r="G3821" s="20">
        <v>49</v>
      </c>
      <c r="H3821" s="11">
        <v>8337.2521525621705</v>
      </c>
      <c r="I3821" s="10">
        <v>4173793.8775633499</v>
      </c>
      <c r="J3821" s="33">
        <f t="shared" si="236"/>
        <v>1.9975236911865509E-3</v>
      </c>
      <c r="K3821" s="33">
        <f t="shared" si="237"/>
        <v>1.9955299684618621E-3</v>
      </c>
      <c r="L3821" s="33">
        <f t="shared" si="238"/>
        <v>0.98603979899084992</v>
      </c>
      <c r="M3821" s="33">
        <f t="shared" si="239"/>
        <v>0.98407212702186753</v>
      </c>
    </row>
    <row r="3822" spans="1:13" ht="55.2">
      <c r="A3822" t="s">
        <v>164</v>
      </c>
      <c r="B3822" t="s">
        <v>247</v>
      </c>
      <c r="C3822" s="14" t="s">
        <v>249</v>
      </c>
      <c r="D3822" t="s">
        <v>465</v>
      </c>
      <c r="E3822" t="s">
        <v>483</v>
      </c>
      <c r="F3822" s="20">
        <v>2042</v>
      </c>
      <c r="G3822" s="20">
        <v>50</v>
      </c>
      <c r="H3822" s="11">
        <v>9608.2454123514799</v>
      </c>
      <c r="I3822" s="10">
        <v>4197547.8894883404</v>
      </c>
      <c r="J3822" s="33">
        <f t="shared" si="236"/>
        <v>2.2890138874681609E-3</v>
      </c>
      <c r="K3822" s="33">
        <f t="shared" si="237"/>
        <v>2.2863960929498939E-3</v>
      </c>
      <c r="L3822" s="33">
        <f t="shared" si="238"/>
        <v>0.98407212702186753</v>
      </c>
      <c r="M3822" s="33">
        <f t="shared" si="239"/>
        <v>0.98182214835546389</v>
      </c>
    </row>
    <row r="3823" spans="1:13" ht="55.2">
      <c r="A3823" t="s">
        <v>164</v>
      </c>
      <c r="B3823" t="s">
        <v>247</v>
      </c>
      <c r="C3823" s="14" t="s">
        <v>249</v>
      </c>
      <c r="D3823" t="s">
        <v>465</v>
      </c>
      <c r="E3823" t="s">
        <v>483</v>
      </c>
      <c r="F3823" s="20">
        <v>2042</v>
      </c>
      <c r="G3823" s="20">
        <v>51</v>
      </c>
      <c r="H3823" s="11">
        <v>10506.1673680439</v>
      </c>
      <c r="I3823" s="10">
        <v>4199953.7906669099</v>
      </c>
      <c r="J3823" s="33">
        <f t="shared" si="236"/>
        <v>2.5014959429769412E-3</v>
      </c>
      <c r="K3823" s="33">
        <f t="shared" si="237"/>
        <v>2.4983698092141404E-3</v>
      </c>
      <c r="L3823" s="33">
        <f t="shared" si="238"/>
        <v>0.98182214835546389</v>
      </c>
      <c r="M3823" s="33">
        <f t="shared" si="239"/>
        <v>0.97936919354199481</v>
      </c>
    </row>
    <row r="3824" spans="1:13" ht="55.2">
      <c r="A3824" t="s">
        <v>164</v>
      </c>
      <c r="B3824" t="s">
        <v>247</v>
      </c>
      <c r="C3824" s="14" t="s">
        <v>249</v>
      </c>
      <c r="D3824" t="s">
        <v>465</v>
      </c>
      <c r="E3824" t="s">
        <v>483</v>
      </c>
      <c r="F3824" s="20">
        <v>2042</v>
      </c>
      <c r="G3824" s="20">
        <v>52</v>
      </c>
      <c r="H3824" s="11">
        <v>15377.160873811799</v>
      </c>
      <c r="I3824" s="10">
        <v>6176407.7973966002</v>
      </c>
      <c r="J3824" s="33">
        <f t="shared" si="236"/>
        <v>2.4896608802762962E-3</v>
      </c>
      <c r="K3824" s="33">
        <f t="shared" si="237"/>
        <v>2.4865642450172531E-3</v>
      </c>
      <c r="L3824" s="33">
        <f t="shared" si="238"/>
        <v>0.97936919354199481</v>
      </c>
      <c r="M3824" s="33">
        <f t="shared" si="239"/>
        <v>0.97693392912266186</v>
      </c>
    </row>
    <row r="3825" spans="1:13" ht="55.2">
      <c r="A3825" t="s">
        <v>164</v>
      </c>
      <c r="B3825" t="s">
        <v>247</v>
      </c>
      <c r="C3825" s="14" t="s">
        <v>249</v>
      </c>
      <c r="D3825" t="s">
        <v>465</v>
      </c>
      <c r="E3825" t="s">
        <v>483</v>
      </c>
      <c r="F3825" s="20">
        <v>2042</v>
      </c>
      <c r="G3825" s="20">
        <v>53</v>
      </c>
      <c r="H3825" s="11">
        <v>12314.5672376037</v>
      </c>
      <c r="I3825" s="10">
        <v>4127392.67352841</v>
      </c>
      <c r="J3825" s="33">
        <f t="shared" si="236"/>
        <v>2.9836190088199845E-3</v>
      </c>
      <c r="K3825" s="33">
        <f t="shared" si="237"/>
        <v>2.9791724410125342E-3</v>
      </c>
      <c r="L3825" s="33">
        <f t="shared" si="238"/>
        <v>0.97693392912266186</v>
      </c>
      <c r="M3825" s="33">
        <f t="shared" si="239"/>
        <v>0.97402347448432958</v>
      </c>
    </row>
    <row r="3826" spans="1:13" ht="55.2">
      <c r="A3826" t="s">
        <v>164</v>
      </c>
      <c r="B3826" t="s">
        <v>247</v>
      </c>
      <c r="C3826" s="14" t="s">
        <v>249</v>
      </c>
      <c r="D3826" t="s">
        <v>465</v>
      </c>
      <c r="E3826" t="s">
        <v>483</v>
      </c>
      <c r="F3826" s="20">
        <v>2042</v>
      </c>
      <c r="G3826" s="20">
        <v>54</v>
      </c>
      <c r="H3826" s="11">
        <v>13311.851200789501</v>
      </c>
      <c r="I3826" s="10">
        <v>4092709.9519448001</v>
      </c>
      <c r="J3826" s="33">
        <f t="shared" si="236"/>
        <v>3.252576253165434E-3</v>
      </c>
      <c r="K3826" s="33">
        <f t="shared" si="237"/>
        <v>3.2472923573345636E-3</v>
      </c>
      <c r="L3826" s="33">
        <f t="shared" si="238"/>
        <v>0.97402347448432958</v>
      </c>
      <c r="M3826" s="33">
        <f t="shared" si="239"/>
        <v>0.97086053549977214</v>
      </c>
    </row>
    <row r="3827" spans="1:13" ht="55.2">
      <c r="A3827" t="s">
        <v>164</v>
      </c>
      <c r="B3827" t="s">
        <v>247</v>
      </c>
      <c r="C3827" s="14" t="s">
        <v>249</v>
      </c>
      <c r="D3827" t="s">
        <v>465</v>
      </c>
      <c r="E3827" t="s">
        <v>483</v>
      </c>
      <c r="F3827" s="20">
        <v>2042</v>
      </c>
      <c r="G3827" s="20">
        <v>55</v>
      </c>
      <c r="H3827" s="11">
        <v>13848.773765239201</v>
      </c>
      <c r="I3827" s="10">
        <v>3947433.0981589798</v>
      </c>
      <c r="J3827" s="33">
        <f t="shared" si="236"/>
        <v>3.5082985375225356E-3</v>
      </c>
      <c r="K3827" s="33">
        <f t="shared" si="237"/>
        <v>3.5021516486831716E-3</v>
      </c>
      <c r="L3827" s="33">
        <f t="shared" si="238"/>
        <v>0.97086053549977214</v>
      </c>
      <c r="M3827" s="33">
        <f t="shared" si="239"/>
        <v>0.9674604346747302</v>
      </c>
    </row>
    <row r="3828" spans="1:13" ht="55.2">
      <c r="A3828" t="s">
        <v>164</v>
      </c>
      <c r="B3828" t="s">
        <v>247</v>
      </c>
      <c r="C3828" s="14" t="s">
        <v>249</v>
      </c>
      <c r="D3828" t="s">
        <v>465</v>
      </c>
      <c r="E3828" t="s">
        <v>483</v>
      </c>
      <c r="F3828" s="20">
        <v>2042</v>
      </c>
      <c r="G3828" s="20">
        <v>56</v>
      </c>
      <c r="H3828" s="11">
        <v>14859.9439640316</v>
      </c>
      <c r="I3828" s="10">
        <v>3893200.3556403802</v>
      </c>
      <c r="J3828" s="33">
        <f t="shared" si="236"/>
        <v>3.8168967961031983E-3</v>
      </c>
      <c r="K3828" s="33">
        <f t="shared" si="237"/>
        <v>3.809621704561672E-3</v>
      </c>
      <c r="L3828" s="33">
        <f t="shared" si="238"/>
        <v>0.9674604346747302</v>
      </c>
      <c r="M3828" s="33">
        <f t="shared" si="239"/>
        <v>0.96377477640448872</v>
      </c>
    </row>
    <row r="3829" spans="1:13" ht="55.2">
      <c r="A3829" t="s">
        <v>164</v>
      </c>
      <c r="B3829" t="s">
        <v>247</v>
      </c>
      <c r="C3829" s="14" t="s">
        <v>249</v>
      </c>
      <c r="D3829" t="s">
        <v>465</v>
      </c>
      <c r="E3829" t="s">
        <v>483</v>
      </c>
      <c r="F3829" s="20">
        <v>2042</v>
      </c>
      <c r="G3829" s="20">
        <v>57</v>
      </c>
      <c r="H3829" s="11">
        <v>16345.657467527401</v>
      </c>
      <c r="I3829" s="10">
        <v>3924814.0219268901</v>
      </c>
      <c r="J3829" s="33">
        <f t="shared" si="236"/>
        <v>4.1646960534202559E-3</v>
      </c>
      <c r="K3829" s="33">
        <f t="shared" si="237"/>
        <v>4.1560357335163056E-3</v>
      </c>
      <c r="L3829" s="33">
        <f t="shared" si="238"/>
        <v>0.96377477640448872</v>
      </c>
      <c r="M3829" s="33">
        <f t="shared" si="239"/>
        <v>0.95976929399469002</v>
      </c>
    </row>
    <row r="3830" spans="1:13" ht="55.2">
      <c r="A3830" t="s">
        <v>164</v>
      </c>
      <c r="B3830" t="s">
        <v>247</v>
      </c>
      <c r="C3830" s="14" t="s">
        <v>249</v>
      </c>
      <c r="D3830" t="s">
        <v>465</v>
      </c>
      <c r="E3830" t="s">
        <v>483</v>
      </c>
      <c r="F3830" s="20">
        <v>2042</v>
      </c>
      <c r="G3830" s="20">
        <v>58</v>
      </c>
      <c r="H3830" s="11">
        <v>18096.695806166099</v>
      </c>
      <c r="I3830" s="10">
        <v>3976935.8803621698</v>
      </c>
      <c r="J3830" s="33">
        <f t="shared" si="236"/>
        <v>4.550411761860761E-3</v>
      </c>
      <c r="K3830" s="33">
        <f t="shared" si="237"/>
        <v>4.540074324069665E-3</v>
      </c>
      <c r="L3830" s="33">
        <f t="shared" si="238"/>
        <v>0.95976929399469002</v>
      </c>
      <c r="M3830" s="33">
        <f t="shared" si="239"/>
        <v>0.95541187006599426</v>
      </c>
    </row>
    <row r="3831" spans="1:13" ht="55.2">
      <c r="A3831" t="s">
        <v>164</v>
      </c>
      <c r="B3831" t="s">
        <v>247</v>
      </c>
      <c r="C3831" s="14" t="s">
        <v>249</v>
      </c>
      <c r="D3831" t="s">
        <v>465</v>
      </c>
      <c r="E3831" t="s">
        <v>483</v>
      </c>
      <c r="F3831" s="20">
        <v>2042</v>
      </c>
      <c r="G3831" s="20">
        <v>59</v>
      </c>
      <c r="H3831" s="11">
        <v>19545.078123650601</v>
      </c>
      <c r="I3831" s="10">
        <v>3925657.6461305101</v>
      </c>
      <c r="J3831" s="33">
        <f t="shared" si="236"/>
        <v>4.9788035242747239E-3</v>
      </c>
      <c r="K3831" s="33">
        <f t="shared" si="237"/>
        <v>4.9664298259296524E-3</v>
      </c>
      <c r="L3831" s="33">
        <f t="shared" si="238"/>
        <v>0.95541187006599426</v>
      </c>
      <c r="M3831" s="33">
        <f t="shared" si="239"/>
        <v>0.95066688405845123</v>
      </c>
    </row>
    <row r="3832" spans="1:13" ht="55.2">
      <c r="A3832" t="s">
        <v>164</v>
      </c>
      <c r="B3832" t="s">
        <v>247</v>
      </c>
      <c r="C3832" s="14" t="s">
        <v>249</v>
      </c>
      <c r="D3832" t="s">
        <v>465</v>
      </c>
      <c r="E3832" t="s">
        <v>483</v>
      </c>
      <c r="F3832" s="20">
        <v>2042</v>
      </c>
      <c r="G3832" s="20">
        <v>60</v>
      </c>
      <c r="H3832" s="11">
        <v>20474.852515277998</v>
      </c>
      <c r="I3832" s="10">
        <v>3769558.4973589298</v>
      </c>
      <c r="J3832" s="33">
        <f t="shared" si="236"/>
        <v>5.431631457536292E-3</v>
      </c>
      <c r="K3832" s="33">
        <f t="shared" si="237"/>
        <v>5.4169068190569325E-3</v>
      </c>
      <c r="L3832" s="33">
        <f t="shared" si="238"/>
        <v>0.95066688405845123</v>
      </c>
      <c r="M3832" s="33">
        <f t="shared" si="239"/>
        <v>0.94551721013154344</v>
      </c>
    </row>
    <row r="3833" spans="1:13" ht="55.2">
      <c r="A3833" t="s">
        <v>164</v>
      </c>
      <c r="B3833" t="s">
        <v>247</v>
      </c>
      <c r="C3833" s="14" t="s">
        <v>249</v>
      </c>
      <c r="D3833" t="s">
        <v>465</v>
      </c>
      <c r="E3833" t="s">
        <v>483</v>
      </c>
      <c r="F3833" s="20">
        <v>2042</v>
      </c>
      <c r="G3833" s="20">
        <v>61</v>
      </c>
      <c r="H3833" s="11">
        <v>21821.155326081</v>
      </c>
      <c r="I3833" s="10">
        <v>3669205.0354032698</v>
      </c>
      <c r="J3833" s="33">
        <f t="shared" si="236"/>
        <v>5.9471071023652162E-3</v>
      </c>
      <c r="K3833" s="33">
        <f t="shared" si="237"/>
        <v>5.9294580651588769E-3</v>
      </c>
      <c r="L3833" s="33">
        <f t="shared" si="238"/>
        <v>0.94551721013154344</v>
      </c>
      <c r="M3833" s="33">
        <f t="shared" si="239"/>
        <v>0.93991080548418249</v>
      </c>
    </row>
    <row r="3834" spans="1:13" ht="55.2">
      <c r="A3834" t="s">
        <v>164</v>
      </c>
      <c r="B3834" t="s">
        <v>247</v>
      </c>
      <c r="C3834" s="14" t="s">
        <v>249</v>
      </c>
      <c r="D3834" t="s">
        <v>465</v>
      </c>
      <c r="E3834" t="s">
        <v>483</v>
      </c>
      <c r="F3834" s="20">
        <v>2042</v>
      </c>
      <c r="G3834" s="20">
        <v>62</v>
      </c>
      <c r="H3834" s="11">
        <v>23364.461268344501</v>
      </c>
      <c r="I3834" s="10">
        <v>3581575.96341585</v>
      </c>
      <c r="J3834" s="33">
        <f t="shared" si="236"/>
        <v>6.5235140918416135E-3</v>
      </c>
      <c r="K3834" s="33">
        <f t="shared" si="237"/>
        <v>6.5022821677946929E-3</v>
      </c>
      <c r="L3834" s="33">
        <f t="shared" si="238"/>
        <v>0.93991080548418249</v>
      </c>
      <c r="M3834" s="33">
        <f t="shared" si="239"/>
        <v>0.93379924021436511</v>
      </c>
    </row>
    <row r="3835" spans="1:13" ht="55.2">
      <c r="A3835" t="s">
        <v>164</v>
      </c>
      <c r="B3835" t="s">
        <v>247</v>
      </c>
      <c r="C3835" s="14" t="s">
        <v>249</v>
      </c>
      <c r="D3835" t="s">
        <v>465</v>
      </c>
      <c r="E3835" t="s">
        <v>483</v>
      </c>
      <c r="F3835" s="20">
        <v>2042</v>
      </c>
      <c r="G3835" s="20">
        <v>63</v>
      </c>
      <c r="H3835" s="11">
        <v>24956.7023049167</v>
      </c>
      <c r="I3835" s="10">
        <v>3487107.8518127101</v>
      </c>
      <c r="J3835" s="33">
        <f t="shared" si="236"/>
        <v>7.1568484157848488E-3</v>
      </c>
      <c r="K3835" s="33">
        <f t="shared" si="237"/>
        <v>7.1312991632047629E-3</v>
      </c>
      <c r="L3835" s="33">
        <f t="shared" si="238"/>
        <v>0.93379924021436511</v>
      </c>
      <c r="M3835" s="33">
        <f t="shared" si="239"/>
        <v>0.92714003847402315</v>
      </c>
    </row>
    <row r="3836" spans="1:13" ht="55.2">
      <c r="A3836" t="s">
        <v>164</v>
      </c>
      <c r="B3836" t="s">
        <v>247</v>
      </c>
      <c r="C3836" s="14" t="s">
        <v>249</v>
      </c>
      <c r="D3836" t="s">
        <v>465</v>
      </c>
      <c r="E3836" t="s">
        <v>483</v>
      </c>
      <c r="F3836" s="20">
        <v>2042</v>
      </c>
      <c r="G3836" s="20">
        <v>64</v>
      </c>
      <c r="H3836" s="11">
        <v>26487.101350090299</v>
      </c>
      <c r="I3836" s="10">
        <v>3373642.0296472101</v>
      </c>
      <c r="J3836" s="33">
        <f t="shared" si="236"/>
        <v>7.8511890465332267E-3</v>
      </c>
      <c r="K3836" s="33">
        <f t="shared" si="237"/>
        <v>7.8204489631535923E-3</v>
      </c>
      <c r="L3836" s="33">
        <f t="shared" si="238"/>
        <v>0.92714003847402315</v>
      </c>
      <c r="M3836" s="33">
        <f t="shared" si="239"/>
        <v>0.91988938712144075</v>
      </c>
    </row>
    <row r="3837" spans="1:13" ht="55.2">
      <c r="A3837" t="s">
        <v>164</v>
      </c>
      <c r="B3837" t="s">
        <v>247</v>
      </c>
      <c r="C3837" s="14" t="s">
        <v>249</v>
      </c>
      <c r="D3837" t="s">
        <v>465</v>
      </c>
      <c r="E3837" t="s">
        <v>483</v>
      </c>
      <c r="F3837" s="20">
        <v>2042</v>
      </c>
      <c r="G3837" s="20">
        <v>65</v>
      </c>
      <c r="H3837" s="11">
        <v>27009.350448586702</v>
      </c>
      <c r="I3837" s="10">
        <v>3272737.5567729101</v>
      </c>
      <c r="J3837" s="33">
        <f t="shared" si="236"/>
        <v>8.252831148251108E-3</v>
      </c>
      <c r="K3837" s="33">
        <f t="shared" si="237"/>
        <v>8.2188700266209169E-3</v>
      </c>
      <c r="L3837" s="33">
        <f t="shared" si="238"/>
        <v>0.91988938712144075</v>
      </c>
      <c r="M3837" s="33">
        <f t="shared" si="239"/>
        <v>0.91232893580982166</v>
      </c>
    </row>
    <row r="3838" spans="1:13" ht="55.2">
      <c r="A3838" t="s">
        <v>164</v>
      </c>
      <c r="B3838" t="s">
        <v>247</v>
      </c>
      <c r="C3838" s="14" t="s">
        <v>249</v>
      </c>
      <c r="D3838" t="s">
        <v>465</v>
      </c>
      <c r="E3838" t="s">
        <v>483</v>
      </c>
      <c r="F3838" s="20">
        <v>2042</v>
      </c>
      <c r="G3838" s="20">
        <v>66</v>
      </c>
      <c r="H3838" s="11">
        <v>28597.317610051301</v>
      </c>
      <c r="I3838" s="10">
        <v>3160828.64806889</v>
      </c>
      <c r="J3838" s="33">
        <f t="shared" si="236"/>
        <v>9.047411547450649E-3</v>
      </c>
      <c r="K3838" s="33">
        <f t="shared" si="237"/>
        <v>9.0066068712202352E-3</v>
      </c>
      <c r="L3838" s="33">
        <f t="shared" si="238"/>
        <v>0.91232893580982166</v>
      </c>
      <c r="M3838" s="33">
        <f t="shared" si="239"/>
        <v>0.90411194774774384</v>
      </c>
    </row>
    <row r="3839" spans="1:13" ht="55.2">
      <c r="A3839" t="s">
        <v>164</v>
      </c>
      <c r="B3839" t="s">
        <v>247</v>
      </c>
      <c r="C3839" s="14" t="s">
        <v>249</v>
      </c>
      <c r="D3839" t="s">
        <v>465</v>
      </c>
      <c r="E3839" t="s">
        <v>483</v>
      </c>
      <c r="F3839" s="20">
        <v>2042</v>
      </c>
      <c r="G3839" s="20">
        <v>67</v>
      </c>
      <c r="H3839" s="11">
        <v>30259.657741837502</v>
      </c>
      <c r="I3839" s="10">
        <v>3045959.6569518</v>
      </c>
      <c r="J3839" s="33">
        <f t="shared" si="236"/>
        <v>9.9343593316398079E-3</v>
      </c>
      <c r="K3839" s="33">
        <f t="shared" si="237"/>
        <v>9.8851765850755946E-3</v>
      </c>
      <c r="L3839" s="33">
        <f t="shared" si="238"/>
        <v>0.90411194774774384</v>
      </c>
      <c r="M3839" s="33">
        <f t="shared" si="239"/>
        <v>0.89517464149158077</v>
      </c>
    </row>
    <row r="3840" spans="1:13" ht="55.2">
      <c r="A3840" t="s">
        <v>164</v>
      </c>
      <c r="B3840" t="s">
        <v>247</v>
      </c>
      <c r="C3840" s="14" t="s">
        <v>249</v>
      </c>
      <c r="D3840" t="s">
        <v>465</v>
      </c>
      <c r="E3840" t="s">
        <v>483</v>
      </c>
      <c r="F3840" s="20">
        <v>2042</v>
      </c>
      <c r="G3840" s="20">
        <v>68</v>
      </c>
      <c r="H3840" s="11">
        <v>31729.732551979701</v>
      </c>
      <c r="I3840" s="10">
        <v>2906681.7205379098</v>
      </c>
      <c r="J3840" s="33">
        <f t="shared" si="236"/>
        <v>1.0916135856150018E-2</v>
      </c>
      <c r="K3840" s="33">
        <f t="shared" si="237"/>
        <v>1.0856771052911829E-2</v>
      </c>
      <c r="L3840" s="33">
        <f t="shared" si="238"/>
        <v>0.89517464149158077</v>
      </c>
      <c r="M3840" s="33">
        <f t="shared" si="239"/>
        <v>0.88545593535653422</v>
      </c>
    </row>
    <row r="3841" spans="1:13" ht="55.2">
      <c r="A3841" t="s">
        <v>164</v>
      </c>
      <c r="B3841" t="s">
        <v>247</v>
      </c>
      <c r="C3841" s="14" t="s">
        <v>249</v>
      </c>
      <c r="D3841" t="s">
        <v>465</v>
      </c>
      <c r="E3841" t="s">
        <v>483</v>
      </c>
      <c r="F3841" s="20">
        <v>2042</v>
      </c>
      <c r="G3841" s="20">
        <v>69</v>
      </c>
      <c r="H3841" s="11">
        <v>33793.844111693397</v>
      </c>
      <c r="I3841" s="10">
        <v>2814820.5606234702</v>
      </c>
      <c r="J3841" s="33">
        <f t="shared" si="236"/>
        <v>1.2005683269632013E-2</v>
      </c>
      <c r="K3841" s="33">
        <f t="shared" si="237"/>
        <v>1.1933902600072321E-2</v>
      </c>
      <c r="L3841" s="33">
        <f t="shared" si="238"/>
        <v>0.88545593535653422</v>
      </c>
      <c r="M3841" s="33">
        <f t="shared" si="239"/>
        <v>0.87488899046733337</v>
      </c>
    </row>
    <row r="3842" spans="1:13" ht="55.2">
      <c r="A3842" t="s">
        <v>164</v>
      </c>
      <c r="B3842" t="s">
        <v>247</v>
      </c>
      <c r="C3842" s="14" t="s">
        <v>249</v>
      </c>
      <c r="D3842" t="s">
        <v>465</v>
      </c>
      <c r="E3842" t="s">
        <v>483</v>
      </c>
      <c r="F3842" s="20">
        <v>2043</v>
      </c>
      <c r="G3842" s="20">
        <v>30</v>
      </c>
      <c r="H3842" s="11">
        <v>760.86387994143695</v>
      </c>
      <c r="I3842" s="10">
        <v>4787827.15360766</v>
      </c>
      <c r="J3842" s="33">
        <f t="shared" ref="J3842:J3905" si="240">IF(I3842&gt;0,H3842/I3842,0)</f>
        <v>1.589163216487715E-4</v>
      </c>
      <c r="K3842" s="33">
        <f t="shared" ref="K3842:K3905" si="241">1-EXP(-J3842)</f>
        <v>1.5890369511895042E-4</v>
      </c>
      <c r="L3842" s="33">
        <f t="shared" ref="L3842:L3905" si="242">IF(G3842=30,1,M3841)</f>
        <v>1</v>
      </c>
      <c r="M3842" s="33">
        <f t="shared" ref="M3842:M3905" si="243">L3842*(1-K3842)</f>
        <v>0.99984109630488105</v>
      </c>
    </row>
    <row r="3843" spans="1:13" ht="55.2">
      <c r="A3843" t="s">
        <v>164</v>
      </c>
      <c r="B3843" t="s">
        <v>247</v>
      </c>
      <c r="C3843" s="14" t="s">
        <v>249</v>
      </c>
      <c r="D3843" t="s">
        <v>465</v>
      </c>
      <c r="E3843" t="s">
        <v>483</v>
      </c>
      <c r="F3843" s="20">
        <v>2043</v>
      </c>
      <c r="G3843" s="20">
        <v>31</v>
      </c>
      <c r="H3843" s="11">
        <v>1039.94096271277</v>
      </c>
      <c r="I3843" s="10">
        <v>4900819.3816878404</v>
      </c>
      <c r="J3843" s="33">
        <f t="shared" si="240"/>
        <v>2.121973657300169E-4</v>
      </c>
      <c r="K3843" s="33">
        <f t="shared" si="241"/>
        <v>2.1217485346136655E-4</v>
      </c>
      <c r="L3843" s="33">
        <f t="shared" si="242"/>
        <v>0.99984109630488105</v>
      </c>
      <c r="M3843" s="33">
        <f t="shared" si="243"/>
        <v>0.99962895516678796</v>
      </c>
    </row>
    <row r="3844" spans="1:13" ht="55.2">
      <c r="A3844" t="s">
        <v>164</v>
      </c>
      <c r="B3844" t="s">
        <v>247</v>
      </c>
      <c r="C3844" s="14" t="s">
        <v>249</v>
      </c>
      <c r="D3844" t="s">
        <v>465</v>
      </c>
      <c r="E3844" t="s">
        <v>483</v>
      </c>
      <c r="F3844" s="20">
        <v>2043</v>
      </c>
      <c r="G3844" s="20">
        <v>32</v>
      </c>
      <c r="H3844" s="11">
        <v>1089.1068257050899</v>
      </c>
      <c r="I3844" s="10">
        <v>4872814.3130643005</v>
      </c>
      <c r="J3844" s="33">
        <f t="shared" si="240"/>
        <v>2.2350673670965273E-4</v>
      </c>
      <c r="K3844" s="33">
        <f t="shared" si="241"/>
        <v>2.23481760939781E-4</v>
      </c>
      <c r="L3844" s="33">
        <f t="shared" si="242"/>
        <v>0.99962895516678796</v>
      </c>
      <c r="M3844" s="33">
        <f t="shared" si="243"/>
        <v>0.99940555632760086</v>
      </c>
    </row>
    <row r="3845" spans="1:13" ht="55.2">
      <c r="A3845" t="s">
        <v>164</v>
      </c>
      <c r="B3845" t="s">
        <v>247</v>
      </c>
      <c r="C3845" s="14" t="s">
        <v>249</v>
      </c>
      <c r="D3845" t="s">
        <v>465</v>
      </c>
      <c r="E3845" t="s">
        <v>483</v>
      </c>
      <c r="F3845" s="20">
        <v>2043</v>
      </c>
      <c r="G3845" s="20">
        <v>33</v>
      </c>
      <c r="H3845" s="11">
        <v>1121.9929064696601</v>
      </c>
      <c r="I3845" s="10">
        <v>4739022.8749806304</v>
      </c>
      <c r="J3845" s="33">
        <f t="shared" si="240"/>
        <v>2.367561702209015E-4</v>
      </c>
      <c r="K3845" s="33">
        <f t="shared" si="241"/>
        <v>2.3672814569053457E-4</v>
      </c>
      <c r="L3845" s="33">
        <f t="shared" si="242"/>
        <v>0.99940555632760086</v>
      </c>
      <c r="M3845" s="33">
        <f t="shared" si="243"/>
        <v>0.99916896890345863</v>
      </c>
    </row>
    <row r="3846" spans="1:13" ht="55.2">
      <c r="A3846" t="s">
        <v>164</v>
      </c>
      <c r="B3846" t="s">
        <v>247</v>
      </c>
      <c r="C3846" s="14" t="s">
        <v>249</v>
      </c>
      <c r="D3846" t="s">
        <v>465</v>
      </c>
      <c r="E3846" t="s">
        <v>483</v>
      </c>
      <c r="F3846" s="20">
        <v>2043</v>
      </c>
      <c r="G3846" s="20">
        <v>34</v>
      </c>
      <c r="H3846" s="11">
        <v>1177.85664583483</v>
      </c>
      <c r="I3846" s="10">
        <v>4668013.7059286404</v>
      </c>
      <c r="J3846" s="33">
        <f t="shared" si="240"/>
        <v>2.5232501874167289E-4</v>
      </c>
      <c r="K3846" s="33">
        <f t="shared" si="241"/>
        <v>2.522931874614498E-4</v>
      </c>
      <c r="L3846" s="33">
        <f t="shared" si="242"/>
        <v>0.99916896890345863</v>
      </c>
      <c r="M3846" s="33">
        <f t="shared" si="243"/>
        <v>0.99891688537948142</v>
      </c>
    </row>
    <row r="3847" spans="1:13" ht="55.2">
      <c r="A3847" t="s">
        <v>164</v>
      </c>
      <c r="B3847" t="s">
        <v>247</v>
      </c>
      <c r="C3847" s="14" t="s">
        <v>249</v>
      </c>
      <c r="D3847" t="s">
        <v>465</v>
      </c>
      <c r="E3847" t="s">
        <v>483</v>
      </c>
      <c r="F3847" s="20">
        <v>2043</v>
      </c>
      <c r="G3847" s="20">
        <v>35</v>
      </c>
      <c r="H3847" s="11">
        <v>1541.31226525955</v>
      </c>
      <c r="I3847" s="10">
        <v>4624872.4009333402</v>
      </c>
      <c r="J3847" s="33">
        <f t="shared" si="240"/>
        <v>3.3326590047078909E-4</v>
      </c>
      <c r="K3847" s="33">
        <f t="shared" si="241"/>
        <v>3.3321037355915628E-4</v>
      </c>
      <c r="L3847" s="33">
        <f t="shared" si="242"/>
        <v>0.99891688537948142</v>
      </c>
      <c r="M3847" s="33">
        <f t="shared" si="243"/>
        <v>0.99858403591094957</v>
      </c>
    </row>
    <row r="3848" spans="1:13" ht="55.2">
      <c r="A3848" t="s">
        <v>164</v>
      </c>
      <c r="B3848" t="s">
        <v>247</v>
      </c>
      <c r="C3848" s="14" t="s">
        <v>249</v>
      </c>
      <c r="D3848" t="s">
        <v>465</v>
      </c>
      <c r="E3848" t="s">
        <v>483</v>
      </c>
      <c r="F3848" s="20">
        <v>2043</v>
      </c>
      <c r="G3848" s="20">
        <v>36</v>
      </c>
      <c r="H3848" s="11">
        <v>1876.7890043725499</v>
      </c>
      <c r="I3848" s="10">
        <v>4649381.1937048398</v>
      </c>
      <c r="J3848" s="33">
        <f t="shared" si="240"/>
        <v>4.0366425685071407E-4</v>
      </c>
      <c r="K3848" s="33">
        <f t="shared" si="241"/>
        <v>4.0358279539598474E-4</v>
      </c>
      <c r="L3848" s="33">
        <f t="shared" si="242"/>
        <v>0.99858403591094957</v>
      </c>
      <c r="M3848" s="33">
        <f t="shared" si="243"/>
        <v>0.9981810245742988</v>
      </c>
    </row>
    <row r="3849" spans="1:13" ht="55.2">
      <c r="A3849" t="s">
        <v>164</v>
      </c>
      <c r="B3849" t="s">
        <v>247</v>
      </c>
      <c r="C3849" s="14" t="s">
        <v>249</v>
      </c>
      <c r="D3849" t="s">
        <v>465</v>
      </c>
      <c r="E3849" t="s">
        <v>483</v>
      </c>
      <c r="F3849" s="20">
        <v>2043</v>
      </c>
      <c r="G3849" s="20">
        <v>37</v>
      </c>
      <c r="H3849" s="11">
        <v>1980.92684004271</v>
      </c>
      <c r="I3849" s="10">
        <v>4565409.9516052399</v>
      </c>
      <c r="J3849" s="33">
        <f t="shared" si="240"/>
        <v>4.33899006012855E-4</v>
      </c>
      <c r="K3849" s="33">
        <f t="shared" si="241"/>
        <v>4.3380488545252671E-4</v>
      </c>
      <c r="L3849" s="33">
        <f t="shared" si="242"/>
        <v>0.9981810245742988</v>
      </c>
      <c r="M3849" s="33">
        <f t="shared" si="243"/>
        <v>0.9977480087692725</v>
      </c>
    </row>
    <row r="3850" spans="1:13" ht="55.2">
      <c r="A3850" t="s">
        <v>164</v>
      </c>
      <c r="B3850" t="s">
        <v>247</v>
      </c>
      <c r="C3850" s="14" t="s">
        <v>249</v>
      </c>
      <c r="D3850" t="s">
        <v>465</v>
      </c>
      <c r="E3850" t="s">
        <v>483</v>
      </c>
      <c r="F3850" s="20">
        <v>2043</v>
      </c>
      <c r="G3850" s="20">
        <v>38</v>
      </c>
      <c r="H3850" s="11">
        <v>2107.0792508429899</v>
      </c>
      <c r="I3850" s="10">
        <v>4502972.2420449303</v>
      </c>
      <c r="J3850" s="33">
        <f t="shared" si="240"/>
        <v>4.6793076607687552E-4</v>
      </c>
      <c r="K3850" s="33">
        <f t="shared" si="241"/>
        <v>4.678213035502754E-4</v>
      </c>
      <c r="L3850" s="33">
        <f t="shared" si="242"/>
        <v>0.9977480087692725</v>
      </c>
      <c r="M3850" s="33">
        <f t="shared" si="243"/>
        <v>0.99728124099519533</v>
      </c>
    </row>
    <row r="3851" spans="1:13" ht="55.2">
      <c r="A3851" t="s">
        <v>164</v>
      </c>
      <c r="B3851" t="s">
        <v>247</v>
      </c>
      <c r="C3851" s="14" t="s">
        <v>249</v>
      </c>
      <c r="D3851" t="s">
        <v>465</v>
      </c>
      <c r="E3851" t="s">
        <v>483</v>
      </c>
      <c r="F3851" s="20">
        <v>2043</v>
      </c>
      <c r="G3851" s="20">
        <v>39</v>
      </c>
      <c r="H3851" s="11">
        <v>2212.8210374699202</v>
      </c>
      <c r="I3851" s="10">
        <v>4373131.3322520498</v>
      </c>
      <c r="J3851" s="33">
        <f t="shared" si="240"/>
        <v>5.0600379209978462E-4</v>
      </c>
      <c r="K3851" s="33">
        <f t="shared" si="241"/>
        <v>5.0587579377114889E-4</v>
      </c>
      <c r="L3851" s="33">
        <f t="shared" si="242"/>
        <v>0.99728124099519533</v>
      </c>
      <c r="M3851" s="33">
        <f t="shared" si="243"/>
        <v>0.99677674055579379</v>
      </c>
    </row>
    <row r="3852" spans="1:13" ht="55.2">
      <c r="A3852" t="s">
        <v>164</v>
      </c>
      <c r="B3852" t="s">
        <v>247</v>
      </c>
      <c r="C3852" s="14" t="s">
        <v>249</v>
      </c>
      <c r="D3852" t="s">
        <v>465</v>
      </c>
      <c r="E3852" t="s">
        <v>483</v>
      </c>
      <c r="F3852" s="20">
        <v>2043</v>
      </c>
      <c r="G3852" s="20">
        <v>40</v>
      </c>
      <c r="H3852" s="11">
        <v>2932.6781154953301</v>
      </c>
      <c r="I3852" s="10">
        <v>4305510.8142821901</v>
      </c>
      <c r="J3852" s="33">
        <f t="shared" si="240"/>
        <v>6.8114522108900168E-4</v>
      </c>
      <c r="K3852" s="33">
        <f t="shared" si="241"/>
        <v>6.8091329434449843E-4</v>
      </c>
      <c r="L3852" s="33">
        <f t="shared" si="242"/>
        <v>0.99677674055579379</v>
      </c>
      <c r="M3852" s="33">
        <f t="shared" si="243"/>
        <v>0.99609802202165598</v>
      </c>
    </row>
    <row r="3853" spans="1:13" ht="55.2">
      <c r="A3853" t="s">
        <v>164</v>
      </c>
      <c r="B3853" t="s">
        <v>247</v>
      </c>
      <c r="C3853" s="14" t="s">
        <v>249</v>
      </c>
      <c r="D3853" t="s">
        <v>465</v>
      </c>
      <c r="E3853" t="s">
        <v>483</v>
      </c>
      <c r="F3853" s="20">
        <v>2043</v>
      </c>
      <c r="G3853" s="20">
        <v>41</v>
      </c>
      <c r="H3853" s="11">
        <v>3429.64355709547</v>
      </c>
      <c r="I3853" s="10">
        <v>4278964.4505683696</v>
      </c>
      <c r="J3853" s="33">
        <f t="shared" si="240"/>
        <v>8.0151251470198936E-4</v>
      </c>
      <c r="K3853" s="33">
        <f t="shared" si="241"/>
        <v>8.0119138934742207E-4</v>
      </c>
      <c r="L3853" s="33">
        <f t="shared" si="242"/>
        <v>0.99609802202165598</v>
      </c>
      <c r="M3853" s="33">
        <f t="shared" si="243"/>
        <v>0.99529995686346628</v>
      </c>
    </row>
    <row r="3854" spans="1:13" ht="55.2">
      <c r="A3854" t="s">
        <v>164</v>
      </c>
      <c r="B3854" t="s">
        <v>247</v>
      </c>
      <c r="C3854" s="14" t="s">
        <v>249</v>
      </c>
      <c r="D3854" t="s">
        <v>465</v>
      </c>
      <c r="E3854" t="s">
        <v>483</v>
      </c>
      <c r="F3854" s="20">
        <v>2043</v>
      </c>
      <c r="G3854" s="20">
        <v>42</v>
      </c>
      <c r="H3854" s="11">
        <v>3699.2922014065898</v>
      </c>
      <c r="I3854" s="10">
        <v>4255105.0684505003</v>
      </c>
      <c r="J3854" s="33">
        <f t="shared" si="240"/>
        <v>8.693774047637535E-4</v>
      </c>
      <c r="K3854" s="33">
        <f t="shared" si="241"/>
        <v>8.6899960571906743E-4</v>
      </c>
      <c r="L3854" s="33">
        <f t="shared" si="242"/>
        <v>0.99529995686346628</v>
      </c>
      <c r="M3854" s="33">
        <f t="shared" si="243"/>
        <v>0.9944350415933797</v>
      </c>
    </row>
    <row r="3855" spans="1:13" ht="55.2">
      <c r="A3855" t="s">
        <v>164</v>
      </c>
      <c r="B3855" t="s">
        <v>247</v>
      </c>
      <c r="C3855" s="14" t="s">
        <v>249</v>
      </c>
      <c r="D3855" t="s">
        <v>465</v>
      </c>
      <c r="E3855" t="s">
        <v>483</v>
      </c>
      <c r="F3855" s="20">
        <v>2043</v>
      </c>
      <c r="G3855" s="20">
        <v>43</v>
      </c>
      <c r="H3855" s="11">
        <v>3999.76984227208</v>
      </c>
      <c r="I3855" s="10">
        <v>4230457.8342204196</v>
      </c>
      <c r="J3855" s="33">
        <f t="shared" si="240"/>
        <v>9.4546973377626154E-4</v>
      </c>
      <c r="K3855" s="33">
        <f t="shared" si="241"/>
        <v>9.4502291809550609E-4</v>
      </c>
      <c r="L3855" s="33">
        <f t="shared" si="242"/>
        <v>0.9944350415933797</v>
      </c>
      <c r="M3855" s="33">
        <f t="shared" si="243"/>
        <v>0.99349527768851664</v>
      </c>
    </row>
    <row r="3856" spans="1:13" ht="55.2">
      <c r="A3856" t="s">
        <v>164</v>
      </c>
      <c r="B3856" t="s">
        <v>247</v>
      </c>
      <c r="C3856" s="14" t="s">
        <v>249</v>
      </c>
      <c r="D3856" t="s">
        <v>465</v>
      </c>
      <c r="E3856" t="s">
        <v>483</v>
      </c>
      <c r="F3856" s="20">
        <v>2043</v>
      </c>
      <c r="G3856" s="20">
        <v>44</v>
      </c>
      <c r="H3856" s="11">
        <v>4374.1811467490697</v>
      </c>
      <c r="I3856" s="10">
        <v>4244178.0597753897</v>
      </c>
      <c r="J3856" s="33">
        <f t="shared" si="240"/>
        <v>1.0306309219695086E-3</v>
      </c>
      <c r="K3856" s="33">
        <f t="shared" si="241"/>
        <v>1.0301000043299036E-3</v>
      </c>
      <c r="L3856" s="33">
        <f t="shared" si="242"/>
        <v>0.99349527768851664</v>
      </c>
      <c r="M3856" s="33">
        <f t="shared" si="243"/>
        <v>0.992471878198668</v>
      </c>
    </row>
    <row r="3857" spans="1:13" ht="55.2">
      <c r="A3857" t="s">
        <v>164</v>
      </c>
      <c r="B3857" t="s">
        <v>247</v>
      </c>
      <c r="C3857" s="14" t="s">
        <v>249</v>
      </c>
      <c r="D3857" t="s">
        <v>465</v>
      </c>
      <c r="E3857" t="s">
        <v>483</v>
      </c>
      <c r="F3857" s="20">
        <v>2043</v>
      </c>
      <c r="G3857" s="20">
        <v>45</v>
      </c>
      <c r="H3857" s="11">
        <v>5696.7867863741503</v>
      </c>
      <c r="I3857" s="10">
        <v>4295474.8848276902</v>
      </c>
      <c r="J3857" s="33">
        <f t="shared" si="240"/>
        <v>1.326229797430808E-3</v>
      </c>
      <c r="K3857" s="33">
        <f t="shared" si="241"/>
        <v>1.3253507433451661E-3</v>
      </c>
      <c r="L3857" s="33">
        <f t="shared" si="242"/>
        <v>0.992471878198668</v>
      </c>
      <c r="M3857" s="33">
        <f t="shared" si="243"/>
        <v>0.99115650485714824</v>
      </c>
    </row>
    <row r="3858" spans="1:13" ht="55.2">
      <c r="A3858" t="s">
        <v>164</v>
      </c>
      <c r="B3858" t="s">
        <v>247</v>
      </c>
      <c r="C3858" s="14" t="s">
        <v>249</v>
      </c>
      <c r="D3858" t="s">
        <v>465</v>
      </c>
      <c r="E3858" t="s">
        <v>483</v>
      </c>
      <c r="F3858" s="20">
        <v>2043</v>
      </c>
      <c r="G3858" s="20">
        <v>46</v>
      </c>
      <c r="H3858" s="11">
        <v>6663.86467873315</v>
      </c>
      <c r="I3858" s="10">
        <v>4419982.2567075295</v>
      </c>
      <c r="J3858" s="33">
        <f t="shared" si="240"/>
        <v>1.5076677442811958E-3</v>
      </c>
      <c r="K3858" s="33">
        <f t="shared" si="241"/>
        <v>1.5065317842227754E-3</v>
      </c>
      <c r="L3858" s="33">
        <f t="shared" si="242"/>
        <v>0.99115650485714824</v>
      </c>
      <c r="M3858" s="33">
        <f t="shared" si="243"/>
        <v>0.98966329607944181</v>
      </c>
    </row>
    <row r="3859" spans="1:13" ht="55.2">
      <c r="A3859" t="s">
        <v>164</v>
      </c>
      <c r="B3859" t="s">
        <v>247</v>
      </c>
      <c r="C3859" s="14" t="s">
        <v>249</v>
      </c>
      <c r="D3859" t="s">
        <v>465</v>
      </c>
      <c r="E3859" t="s">
        <v>483</v>
      </c>
      <c r="F3859" s="20">
        <v>2043</v>
      </c>
      <c r="G3859" s="20">
        <v>47</v>
      </c>
      <c r="H3859" s="11">
        <v>7207.4593736486504</v>
      </c>
      <c r="I3859" s="10">
        <v>4368561.3993996996</v>
      </c>
      <c r="J3859" s="33">
        <f t="shared" si="240"/>
        <v>1.6498473329547467E-3</v>
      </c>
      <c r="K3859" s="33">
        <f t="shared" si="241"/>
        <v>1.6484870830147935E-3</v>
      </c>
      <c r="L3859" s="33">
        <f t="shared" si="242"/>
        <v>0.98966329607944181</v>
      </c>
      <c r="M3859" s="33">
        <f t="shared" si="243"/>
        <v>0.98803184891932105</v>
      </c>
    </row>
    <row r="3860" spans="1:13" ht="55.2">
      <c r="A3860" t="s">
        <v>164</v>
      </c>
      <c r="B3860" t="s">
        <v>247</v>
      </c>
      <c r="C3860" s="14" t="s">
        <v>249</v>
      </c>
      <c r="D3860" t="s">
        <v>465</v>
      </c>
      <c r="E3860" t="s">
        <v>483</v>
      </c>
      <c r="F3860" s="20">
        <v>2043</v>
      </c>
      <c r="G3860" s="20">
        <v>48</v>
      </c>
      <c r="H3860" s="11">
        <v>7750.2392619926204</v>
      </c>
      <c r="I3860" s="10">
        <v>4286976.8482336896</v>
      </c>
      <c r="J3860" s="33">
        <f t="shared" si="240"/>
        <v>1.8078565703441708E-3</v>
      </c>
      <c r="K3860" s="33">
        <f t="shared" si="241"/>
        <v>1.8062233819930995E-3</v>
      </c>
      <c r="L3860" s="33">
        <f t="shared" si="242"/>
        <v>0.98803184891932105</v>
      </c>
      <c r="M3860" s="33">
        <f t="shared" si="243"/>
        <v>0.9862472426916491</v>
      </c>
    </row>
    <row r="3861" spans="1:13" ht="55.2">
      <c r="A3861" t="s">
        <v>164</v>
      </c>
      <c r="B3861" t="s">
        <v>247</v>
      </c>
      <c r="C3861" s="14" t="s">
        <v>249</v>
      </c>
      <c r="D3861" t="s">
        <v>465</v>
      </c>
      <c r="E3861" t="s">
        <v>483</v>
      </c>
      <c r="F3861" s="20">
        <v>2043</v>
      </c>
      <c r="G3861" s="20">
        <v>49</v>
      </c>
      <c r="H3861" s="11">
        <v>8364.3348529187006</v>
      </c>
      <c r="I3861" s="10">
        <v>4219733.2739110803</v>
      </c>
      <c r="J3861" s="33">
        <f t="shared" si="240"/>
        <v>1.982195155469193E-3</v>
      </c>
      <c r="K3861" s="33">
        <f t="shared" si="241"/>
        <v>1.9802319040487237E-3</v>
      </c>
      <c r="L3861" s="33">
        <f t="shared" si="242"/>
        <v>0.9862472426916491</v>
      </c>
      <c r="M3861" s="33">
        <f t="shared" si="243"/>
        <v>0.98429424443639102</v>
      </c>
    </row>
    <row r="3862" spans="1:13" ht="55.2">
      <c r="A3862" t="s">
        <v>164</v>
      </c>
      <c r="B3862" t="s">
        <v>247</v>
      </c>
      <c r="C3862" s="14" t="s">
        <v>249</v>
      </c>
      <c r="D3862" t="s">
        <v>465</v>
      </c>
      <c r="E3862" t="s">
        <v>483</v>
      </c>
      <c r="F3862" s="20">
        <v>2043</v>
      </c>
      <c r="G3862" s="20">
        <v>50</v>
      </c>
      <c r="H3862" s="11">
        <v>9440.9712727061506</v>
      </c>
      <c r="I3862" s="10">
        <v>4154951.3084551301</v>
      </c>
      <c r="J3862" s="33">
        <f t="shared" si="240"/>
        <v>2.2722218798314721E-3</v>
      </c>
      <c r="K3862" s="33">
        <f t="shared" si="241"/>
        <v>2.2696423378296693E-3</v>
      </c>
      <c r="L3862" s="33">
        <f t="shared" si="242"/>
        <v>0.98429424443639102</v>
      </c>
      <c r="M3862" s="33">
        <f t="shared" si="243"/>
        <v>0.98206024854633611</v>
      </c>
    </row>
    <row r="3863" spans="1:13" ht="55.2">
      <c r="A3863" t="s">
        <v>164</v>
      </c>
      <c r="B3863" t="s">
        <v>247</v>
      </c>
      <c r="C3863" s="14" t="s">
        <v>249</v>
      </c>
      <c r="D3863" t="s">
        <v>465</v>
      </c>
      <c r="E3863" t="s">
        <v>483</v>
      </c>
      <c r="F3863" s="20">
        <v>2043</v>
      </c>
      <c r="G3863" s="20">
        <v>51</v>
      </c>
      <c r="H3863" s="11">
        <v>10355.814664540399</v>
      </c>
      <c r="I3863" s="10">
        <v>4176128.3955286001</v>
      </c>
      <c r="J3863" s="33">
        <f t="shared" si="240"/>
        <v>2.4797644333992264E-3</v>
      </c>
      <c r="K3863" s="33">
        <f t="shared" si="241"/>
        <v>2.4766923574428557E-3</v>
      </c>
      <c r="L3863" s="33">
        <f t="shared" si="242"/>
        <v>0.98206024854633611</v>
      </c>
      <c r="M3863" s="33">
        <f t="shared" si="243"/>
        <v>0.97962798743421298</v>
      </c>
    </row>
    <row r="3864" spans="1:13" ht="55.2">
      <c r="A3864" t="s">
        <v>164</v>
      </c>
      <c r="B3864" t="s">
        <v>247</v>
      </c>
      <c r="C3864" s="14" t="s">
        <v>249</v>
      </c>
      <c r="D3864" t="s">
        <v>465</v>
      </c>
      <c r="E3864" t="s">
        <v>483</v>
      </c>
      <c r="F3864" s="20">
        <v>2043</v>
      </c>
      <c r="G3864" s="20">
        <v>52</v>
      </c>
      <c r="H3864" s="11">
        <v>11321.9013384709</v>
      </c>
      <c r="I3864" s="10">
        <v>4177202.1280678399</v>
      </c>
      <c r="J3864" s="33">
        <f t="shared" si="240"/>
        <v>2.7104030380516522E-3</v>
      </c>
      <c r="K3864" s="33">
        <f t="shared" si="241"/>
        <v>2.7067332120552789E-3</v>
      </c>
      <c r="L3864" s="33">
        <f t="shared" si="242"/>
        <v>0.97962798743421298</v>
      </c>
      <c r="M3864" s="33">
        <f t="shared" si="243"/>
        <v>0.97697639582516593</v>
      </c>
    </row>
    <row r="3865" spans="1:13" ht="55.2">
      <c r="A3865" t="s">
        <v>164</v>
      </c>
      <c r="B3865" t="s">
        <v>247</v>
      </c>
      <c r="C3865" s="14" t="s">
        <v>249</v>
      </c>
      <c r="D3865" t="s">
        <v>465</v>
      </c>
      <c r="E3865" t="s">
        <v>483</v>
      </c>
      <c r="F3865" s="20">
        <v>2043</v>
      </c>
      <c r="G3865" s="20">
        <v>53</v>
      </c>
      <c r="H3865" s="11">
        <v>16483.5234789883</v>
      </c>
      <c r="I3865" s="10">
        <v>6142435.8802741598</v>
      </c>
      <c r="J3865" s="33">
        <f t="shared" si="240"/>
        <v>2.68354831866028E-3</v>
      </c>
      <c r="K3865" s="33">
        <f t="shared" si="241"/>
        <v>2.6799508216095447E-3</v>
      </c>
      <c r="L3865" s="33">
        <f t="shared" si="242"/>
        <v>0.97697639582516593</v>
      </c>
      <c r="M3865" s="33">
        <f t="shared" si="243"/>
        <v>0.97435814713048119</v>
      </c>
    </row>
    <row r="3866" spans="1:13" ht="55.2">
      <c r="A3866" t="s">
        <v>164</v>
      </c>
      <c r="B3866" t="s">
        <v>247</v>
      </c>
      <c r="C3866" s="14" t="s">
        <v>249</v>
      </c>
      <c r="D3866" t="s">
        <v>465</v>
      </c>
      <c r="E3866" t="s">
        <v>483</v>
      </c>
      <c r="F3866" s="20">
        <v>2043</v>
      </c>
      <c r="G3866" s="20">
        <v>54</v>
      </c>
      <c r="H3866" s="11">
        <v>13217.460820926401</v>
      </c>
      <c r="I3866" s="10">
        <v>4100721.2412178698</v>
      </c>
      <c r="J3866" s="33">
        <f t="shared" si="240"/>
        <v>3.2232039300971742E-3</v>
      </c>
      <c r="K3866" s="33">
        <f t="shared" si="241"/>
        <v>3.2180149848164419E-3</v>
      </c>
      <c r="L3866" s="33">
        <f t="shared" si="242"/>
        <v>0.97435814713048119</v>
      </c>
      <c r="M3866" s="33">
        <f t="shared" si="243"/>
        <v>0.9712226480124373</v>
      </c>
    </row>
    <row r="3867" spans="1:13" ht="55.2">
      <c r="A3867" t="s">
        <v>164</v>
      </c>
      <c r="B3867" t="s">
        <v>247</v>
      </c>
      <c r="C3867" s="14" t="s">
        <v>249</v>
      </c>
      <c r="D3867" t="s">
        <v>465</v>
      </c>
      <c r="E3867" t="s">
        <v>483</v>
      </c>
      <c r="F3867" s="20">
        <v>2043</v>
      </c>
      <c r="G3867" s="20">
        <v>55</v>
      </c>
      <c r="H3867" s="11">
        <v>14098.7142833658</v>
      </c>
      <c r="I3867" s="10">
        <v>4063879.0720149698</v>
      </c>
      <c r="J3867" s="33">
        <f t="shared" si="240"/>
        <v>3.4692750531022361E-3</v>
      </c>
      <c r="K3867" s="33">
        <f t="shared" si="241"/>
        <v>3.4632640716637519E-3</v>
      </c>
      <c r="L3867" s="33">
        <f t="shared" si="242"/>
        <v>0.9712226480124373</v>
      </c>
      <c r="M3867" s="33">
        <f t="shared" si="243"/>
        <v>0.96785904750998974</v>
      </c>
    </row>
    <row r="3868" spans="1:13" ht="55.2">
      <c r="A3868" t="s">
        <v>164</v>
      </c>
      <c r="B3868" t="s">
        <v>247</v>
      </c>
      <c r="C3868" s="14" t="s">
        <v>249</v>
      </c>
      <c r="D3868" t="s">
        <v>465</v>
      </c>
      <c r="E3868" t="s">
        <v>483</v>
      </c>
      <c r="F3868" s="20">
        <v>2043</v>
      </c>
      <c r="G3868" s="20">
        <v>56</v>
      </c>
      <c r="H3868" s="11">
        <v>14786.874646133099</v>
      </c>
      <c r="I3868" s="10">
        <v>3916981.5537916101</v>
      </c>
      <c r="J3868" s="33">
        <f t="shared" si="240"/>
        <v>3.7750687469588697E-3</v>
      </c>
      <c r="K3868" s="33">
        <f t="shared" si="241"/>
        <v>3.767952132988861E-3</v>
      </c>
      <c r="L3868" s="33">
        <f t="shared" si="242"/>
        <v>0.96785904750998974</v>
      </c>
      <c r="M3868" s="33">
        <f t="shared" si="243"/>
        <v>0.96421220094749194</v>
      </c>
    </row>
    <row r="3869" spans="1:13" ht="55.2">
      <c r="A3869" t="s">
        <v>164</v>
      </c>
      <c r="B3869" t="s">
        <v>247</v>
      </c>
      <c r="C3869" s="14" t="s">
        <v>249</v>
      </c>
      <c r="D3869" t="s">
        <v>465</v>
      </c>
      <c r="E3869" t="s">
        <v>483</v>
      </c>
      <c r="F3869" s="20">
        <v>2043</v>
      </c>
      <c r="G3869" s="20">
        <v>57</v>
      </c>
      <c r="H3869" s="11">
        <v>15896.4815216275</v>
      </c>
      <c r="I3869" s="10">
        <v>3860657.4375528302</v>
      </c>
      <c r="J3869" s="33">
        <f t="shared" si="240"/>
        <v>4.1175581565464827E-3</v>
      </c>
      <c r="K3869" s="33">
        <f t="shared" si="241"/>
        <v>4.1090926370356273E-3</v>
      </c>
      <c r="L3869" s="33">
        <f t="shared" si="242"/>
        <v>0.96421220094749194</v>
      </c>
      <c r="M3869" s="33">
        <f t="shared" si="243"/>
        <v>0.96025016369203864</v>
      </c>
    </row>
    <row r="3870" spans="1:13" ht="55.2">
      <c r="A3870" t="s">
        <v>164</v>
      </c>
      <c r="B3870" t="s">
        <v>247</v>
      </c>
      <c r="C3870" s="14" t="s">
        <v>249</v>
      </c>
      <c r="D3870" t="s">
        <v>465</v>
      </c>
      <c r="E3870" t="s">
        <v>483</v>
      </c>
      <c r="F3870" s="20">
        <v>2043</v>
      </c>
      <c r="G3870" s="20">
        <v>58</v>
      </c>
      <c r="H3870" s="11">
        <v>17497.292922958499</v>
      </c>
      <c r="I3870" s="10">
        <v>3889048.76493316</v>
      </c>
      <c r="J3870" s="33">
        <f t="shared" si="240"/>
        <v>4.4991189312739875E-3</v>
      </c>
      <c r="K3870" s="33">
        <f t="shared" si="241"/>
        <v>4.4890130572188269E-3</v>
      </c>
      <c r="L3870" s="33">
        <f t="shared" si="242"/>
        <v>0.96025016369203864</v>
      </c>
      <c r="M3870" s="33">
        <f t="shared" si="243"/>
        <v>0.95593958816902858</v>
      </c>
    </row>
    <row r="3871" spans="1:13" ht="55.2">
      <c r="A3871" t="s">
        <v>164</v>
      </c>
      <c r="B3871" t="s">
        <v>247</v>
      </c>
      <c r="C3871" s="14" t="s">
        <v>249</v>
      </c>
      <c r="D3871" t="s">
        <v>465</v>
      </c>
      <c r="E3871" t="s">
        <v>483</v>
      </c>
      <c r="F3871" s="20">
        <v>2043</v>
      </c>
      <c r="G3871" s="20">
        <v>59</v>
      </c>
      <c r="H3871" s="11">
        <v>19384.4143757284</v>
      </c>
      <c r="I3871" s="10">
        <v>3937379.9915135498</v>
      </c>
      <c r="J3871" s="33">
        <f t="shared" si="240"/>
        <v>4.9231759234589214E-3</v>
      </c>
      <c r="K3871" s="33">
        <f t="shared" si="241"/>
        <v>4.9110769561303558E-3</v>
      </c>
      <c r="L3871" s="33">
        <f t="shared" si="242"/>
        <v>0.95593958816902858</v>
      </c>
      <c r="M3871" s="33">
        <f t="shared" si="243"/>
        <v>0.95124489528611889</v>
      </c>
    </row>
    <row r="3872" spans="1:13" ht="55.2">
      <c r="A3872" t="s">
        <v>164</v>
      </c>
      <c r="B3872" t="s">
        <v>247</v>
      </c>
      <c r="C3872" s="14" t="s">
        <v>249</v>
      </c>
      <c r="D3872" t="s">
        <v>465</v>
      </c>
      <c r="E3872" t="s">
        <v>483</v>
      </c>
      <c r="F3872" s="20">
        <v>2043</v>
      </c>
      <c r="G3872" s="20">
        <v>60</v>
      </c>
      <c r="H3872" s="11">
        <v>20802.7162571304</v>
      </c>
      <c r="I3872" s="10">
        <v>3882979.6548808599</v>
      </c>
      <c r="J3872" s="33">
        <f t="shared" si="240"/>
        <v>5.3574105728268831E-3</v>
      </c>
      <c r="K3872" s="33">
        <f t="shared" si="241"/>
        <v>5.3430852424465325E-3</v>
      </c>
      <c r="L3872" s="33">
        <f t="shared" si="242"/>
        <v>0.95124489528611889</v>
      </c>
      <c r="M3872" s="33">
        <f t="shared" si="243"/>
        <v>0.94616231272416307</v>
      </c>
    </row>
    <row r="3873" spans="1:13" ht="55.2">
      <c r="A3873" t="s">
        <v>164</v>
      </c>
      <c r="B3873" t="s">
        <v>247</v>
      </c>
      <c r="C3873" s="14" t="s">
        <v>249</v>
      </c>
      <c r="D3873" t="s">
        <v>465</v>
      </c>
      <c r="E3873" t="s">
        <v>483</v>
      </c>
      <c r="F3873" s="20">
        <v>2043</v>
      </c>
      <c r="G3873" s="20">
        <v>61</v>
      </c>
      <c r="H3873" s="11">
        <v>21869.151463002301</v>
      </c>
      <c r="I3873" s="10">
        <v>3724451.8570355</v>
      </c>
      <c r="J3873" s="33">
        <f t="shared" si="240"/>
        <v>5.8717771909687633E-3</v>
      </c>
      <c r="K3873" s="33">
        <f t="shared" si="241"/>
        <v>5.8545719987681544E-3</v>
      </c>
      <c r="L3873" s="33">
        <f t="shared" si="242"/>
        <v>0.94616231272416307</v>
      </c>
      <c r="M3873" s="33">
        <f t="shared" si="243"/>
        <v>0.94062293734179847</v>
      </c>
    </row>
    <row r="3874" spans="1:13" ht="55.2">
      <c r="A3874" t="s">
        <v>164</v>
      </c>
      <c r="B3874" t="s">
        <v>247</v>
      </c>
      <c r="C3874" s="14" t="s">
        <v>249</v>
      </c>
      <c r="D3874" t="s">
        <v>465</v>
      </c>
      <c r="E3874" t="s">
        <v>483</v>
      </c>
      <c r="F3874" s="20">
        <v>2043</v>
      </c>
      <c r="G3874" s="20">
        <v>62</v>
      </c>
      <c r="H3874" s="11">
        <v>23329.003017636402</v>
      </c>
      <c r="I3874" s="10">
        <v>3621305.71926984</v>
      </c>
      <c r="J3874" s="33">
        <f t="shared" si="240"/>
        <v>6.442152313597042E-3</v>
      </c>
      <c r="K3874" s="33">
        <f t="shared" si="241"/>
        <v>6.4214461383529375E-3</v>
      </c>
      <c r="L3874" s="33">
        <f t="shared" si="242"/>
        <v>0.94062293734179847</v>
      </c>
      <c r="M3874" s="33">
        <f t="shared" si="243"/>
        <v>0.93458277781315879</v>
      </c>
    </row>
    <row r="3875" spans="1:13" ht="55.2">
      <c r="A3875" t="s">
        <v>164</v>
      </c>
      <c r="B3875" t="s">
        <v>247</v>
      </c>
      <c r="C3875" s="14" t="s">
        <v>249</v>
      </c>
      <c r="D3875" t="s">
        <v>465</v>
      </c>
      <c r="E3875" t="s">
        <v>483</v>
      </c>
      <c r="F3875" s="20">
        <v>2043</v>
      </c>
      <c r="G3875" s="20">
        <v>63</v>
      </c>
      <c r="H3875" s="11">
        <v>24955.456839309401</v>
      </c>
      <c r="I3875" s="10">
        <v>3530313.1680781301</v>
      </c>
      <c r="J3875" s="33">
        <f t="shared" si="240"/>
        <v>7.0689073889994075E-3</v>
      </c>
      <c r="K3875" s="33">
        <f t="shared" si="241"/>
        <v>7.0439814308408399E-3</v>
      </c>
      <c r="L3875" s="33">
        <f t="shared" si="242"/>
        <v>0.93458277781315879</v>
      </c>
      <c r="M3875" s="33">
        <f t="shared" si="243"/>
        <v>0.92799959408065924</v>
      </c>
    </row>
    <row r="3876" spans="1:13" ht="55.2">
      <c r="A3876" t="s">
        <v>164</v>
      </c>
      <c r="B3876" t="s">
        <v>247</v>
      </c>
      <c r="C3876" s="14" t="s">
        <v>249</v>
      </c>
      <c r="D3876" t="s">
        <v>465</v>
      </c>
      <c r="E3876" t="s">
        <v>483</v>
      </c>
      <c r="F3876" s="20">
        <v>2043</v>
      </c>
      <c r="G3876" s="20">
        <v>64</v>
      </c>
      <c r="H3876" s="11">
        <v>26620.569988967702</v>
      </c>
      <c r="I3876" s="10">
        <v>3432370.5008714702</v>
      </c>
      <c r="J3876" s="33">
        <f t="shared" si="240"/>
        <v>7.7557390678566918E-3</v>
      </c>
      <c r="K3876" s="33">
        <f t="shared" si="241"/>
        <v>7.7257409262957433E-3</v>
      </c>
      <c r="L3876" s="33">
        <f t="shared" si="242"/>
        <v>0.92799959408065924</v>
      </c>
      <c r="M3876" s="33">
        <f t="shared" si="243"/>
        <v>0.92083010963708445</v>
      </c>
    </row>
    <row r="3877" spans="1:13" ht="55.2">
      <c r="A3877" t="s">
        <v>164</v>
      </c>
      <c r="B3877" t="s">
        <v>247</v>
      </c>
      <c r="C3877" s="14" t="s">
        <v>249</v>
      </c>
      <c r="D3877" t="s">
        <v>465</v>
      </c>
      <c r="E3877" t="s">
        <v>483</v>
      </c>
      <c r="F3877" s="20">
        <v>2043</v>
      </c>
      <c r="G3877" s="20">
        <v>65</v>
      </c>
      <c r="H3877" s="11">
        <v>26977.793373091699</v>
      </c>
      <c r="I3877" s="10">
        <v>3315564.2046542498</v>
      </c>
      <c r="J3877" s="33">
        <f t="shared" si="240"/>
        <v>8.1367127004270956E-3</v>
      </c>
      <c r="K3877" s="33">
        <f t="shared" si="241"/>
        <v>8.1036992546310582E-3</v>
      </c>
      <c r="L3877" s="33">
        <f t="shared" si="242"/>
        <v>0.92083010963708445</v>
      </c>
      <c r="M3877" s="33">
        <f t="shared" si="243"/>
        <v>0.91336797936397662</v>
      </c>
    </row>
    <row r="3878" spans="1:13" ht="55.2">
      <c r="A3878" t="s">
        <v>164</v>
      </c>
      <c r="B3878" t="s">
        <v>247</v>
      </c>
      <c r="C3878" s="14" t="s">
        <v>249</v>
      </c>
      <c r="D3878" t="s">
        <v>465</v>
      </c>
      <c r="E3878" t="s">
        <v>483</v>
      </c>
      <c r="F3878" s="20">
        <v>2043</v>
      </c>
      <c r="G3878" s="20">
        <v>66</v>
      </c>
      <c r="H3878" s="11">
        <v>28680.040820007602</v>
      </c>
      <c r="I3878" s="10">
        <v>3211475.30862157</v>
      </c>
      <c r="J3878" s="33">
        <f t="shared" si="240"/>
        <v>8.9304877241350028E-3</v>
      </c>
      <c r="K3878" s="33">
        <f t="shared" si="241"/>
        <v>8.8907293605262616E-3</v>
      </c>
      <c r="L3878" s="33">
        <f t="shared" si="242"/>
        <v>0.91336797936397662</v>
      </c>
      <c r="M3878" s="33">
        <f t="shared" si="243"/>
        <v>0.90524747185288079</v>
      </c>
    </row>
    <row r="3879" spans="1:13" ht="55.2">
      <c r="A3879" t="s">
        <v>164</v>
      </c>
      <c r="B3879" t="s">
        <v>247</v>
      </c>
      <c r="C3879" s="14" t="s">
        <v>249</v>
      </c>
      <c r="D3879" t="s">
        <v>465</v>
      </c>
      <c r="E3879" t="s">
        <v>483</v>
      </c>
      <c r="F3879" s="20">
        <v>2043</v>
      </c>
      <c r="G3879" s="20">
        <v>67</v>
      </c>
      <c r="H3879" s="11">
        <v>30357.873008063299</v>
      </c>
      <c r="I3879" s="10">
        <v>3095369.5054870299</v>
      </c>
      <c r="J3879" s="33">
        <f t="shared" si="240"/>
        <v>9.8075118186210682E-3</v>
      </c>
      <c r="K3879" s="33">
        <f t="shared" si="241"/>
        <v>9.7595750161674211E-3</v>
      </c>
      <c r="L3879" s="33">
        <f t="shared" si="242"/>
        <v>0.90524747185288079</v>
      </c>
      <c r="M3879" s="33">
        <f t="shared" si="243"/>
        <v>0.89641264124313669</v>
      </c>
    </row>
    <row r="3880" spans="1:13" ht="55.2">
      <c r="A3880" t="s">
        <v>164</v>
      </c>
      <c r="B3880" t="s">
        <v>247</v>
      </c>
      <c r="C3880" s="14" t="s">
        <v>249</v>
      </c>
      <c r="D3880" t="s">
        <v>465</v>
      </c>
      <c r="E3880" t="s">
        <v>483</v>
      </c>
      <c r="F3880" s="20">
        <v>2043</v>
      </c>
      <c r="G3880" s="20">
        <v>68</v>
      </c>
      <c r="H3880" s="11">
        <v>32083.086942652801</v>
      </c>
      <c r="I3880" s="10">
        <v>2976767.15479369</v>
      </c>
      <c r="J3880" s="33">
        <f t="shared" si="240"/>
        <v>1.0777828857385513E-2</v>
      </c>
      <c r="K3880" s="33">
        <f t="shared" si="241"/>
        <v>1.0719956160557431E-2</v>
      </c>
      <c r="L3880" s="33">
        <f t="shared" si="242"/>
        <v>0.89641264124313669</v>
      </c>
      <c r="M3880" s="33">
        <f t="shared" si="243"/>
        <v>0.88680313702724078</v>
      </c>
    </row>
    <row r="3881" spans="1:13" ht="55.2">
      <c r="A3881" t="s">
        <v>164</v>
      </c>
      <c r="B3881" t="s">
        <v>247</v>
      </c>
      <c r="C3881" s="14" t="s">
        <v>249</v>
      </c>
      <c r="D3881" t="s">
        <v>465</v>
      </c>
      <c r="E3881" t="s">
        <v>483</v>
      </c>
      <c r="F3881" s="20">
        <v>2043</v>
      </c>
      <c r="G3881" s="20">
        <v>69</v>
      </c>
      <c r="H3881" s="11">
        <v>33600.972488366802</v>
      </c>
      <c r="I3881" s="10">
        <v>2834218.67426355</v>
      </c>
      <c r="J3881" s="33">
        <f t="shared" si="240"/>
        <v>1.1855462245550886E-2</v>
      </c>
      <c r="K3881" s="33">
        <f t="shared" si="241"/>
        <v>1.1785463149977082E-2</v>
      </c>
      <c r="L3881" s="33">
        <f t="shared" si="242"/>
        <v>0.88680313702724078</v>
      </c>
      <c r="M3881" s="33">
        <f t="shared" si="243"/>
        <v>0.87635175133452214</v>
      </c>
    </row>
    <row r="3882" spans="1:13" ht="55.2">
      <c r="A3882" t="s">
        <v>164</v>
      </c>
      <c r="B3882" t="s">
        <v>247</v>
      </c>
      <c r="C3882" s="14" t="s">
        <v>249</v>
      </c>
      <c r="D3882" t="s">
        <v>465</v>
      </c>
      <c r="E3882" t="s">
        <v>483</v>
      </c>
      <c r="F3882" s="20">
        <v>2044</v>
      </c>
      <c r="G3882" s="20">
        <v>30</v>
      </c>
      <c r="H3882" s="11">
        <v>750.99859116293203</v>
      </c>
      <c r="I3882" s="10">
        <v>4714189.1760848202</v>
      </c>
      <c r="J3882" s="33">
        <f t="shared" si="240"/>
        <v>1.5930599369511168E-4</v>
      </c>
      <c r="K3882" s="33">
        <f t="shared" si="241"/>
        <v>1.5929330516906148E-4</v>
      </c>
      <c r="L3882" s="33">
        <f t="shared" si="242"/>
        <v>1</v>
      </c>
      <c r="M3882" s="33">
        <f t="shared" si="243"/>
        <v>0.99984070669483094</v>
      </c>
    </row>
    <row r="3883" spans="1:13" ht="55.2">
      <c r="A3883" t="s">
        <v>164</v>
      </c>
      <c r="B3883" t="s">
        <v>247</v>
      </c>
      <c r="C3883" s="14" t="s">
        <v>249</v>
      </c>
      <c r="D3883" t="s">
        <v>465</v>
      </c>
      <c r="E3883" t="s">
        <v>483</v>
      </c>
      <c r="F3883" s="20">
        <v>2044</v>
      </c>
      <c r="G3883" s="20">
        <v>31</v>
      </c>
      <c r="H3883" s="11">
        <v>974.27963993114997</v>
      </c>
      <c r="I3883" s="10">
        <v>4782350.7381476099</v>
      </c>
      <c r="J3883" s="33">
        <f t="shared" si="240"/>
        <v>2.0372400379578315E-4</v>
      </c>
      <c r="K3883" s="33">
        <f t="shared" si="241"/>
        <v>2.0370325347007778E-4</v>
      </c>
      <c r="L3883" s="33">
        <f t="shared" si="242"/>
        <v>0.99984070669483094</v>
      </c>
      <c r="M3883" s="33">
        <f t="shared" si="243"/>
        <v>0.99963703588992536</v>
      </c>
    </row>
    <row r="3884" spans="1:13" ht="55.2">
      <c r="A3884" t="s">
        <v>164</v>
      </c>
      <c r="B3884" t="s">
        <v>247</v>
      </c>
      <c r="C3884" s="14" t="s">
        <v>249</v>
      </c>
      <c r="D3884" t="s">
        <v>465</v>
      </c>
      <c r="E3884" t="s">
        <v>483</v>
      </c>
      <c r="F3884" s="20">
        <v>2044</v>
      </c>
      <c r="G3884" s="20">
        <v>32</v>
      </c>
      <c r="H3884" s="11">
        <v>1094.32263557959</v>
      </c>
      <c r="I3884" s="10">
        <v>4895279.6251504803</v>
      </c>
      <c r="J3884" s="33">
        <f t="shared" si="240"/>
        <v>2.2354650180906688E-4</v>
      </c>
      <c r="K3884" s="33">
        <f t="shared" si="241"/>
        <v>2.2352151715165913E-4</v>
      </c>
      <c r="L3884" s="33">
        <f t="shared" si="242"/>
        <v>0.99963703588992536</v>
      </c>
      <c r="M3884" s="33">
        <f t="shared" si="243"/>
        <v>0.9994135955030623</v>
      </c>
    </row>
    <row r="3885" spans="1:13" ht="55.2">
      <c r="A3885" t="s">
        <v>164</v>
      </c>
      <c r="B3885" t="s">
        <v>247</v>
      </c>
      <c r="C3885" s="14" t="s">
        <v>249</v>
      </c>
      <c r="D3885" t="s">
        <v>465</v>
      </c>
      <c r="E3885" t="s">
        <v>483</v>
      </c>
      <c r="F3885" s="20">
        <v>2044</v>
      </c>
      <c r="G3885" s="20">
        <v>33</v>
      </c>
      <c r="H3885" s="11">
        <v>1152.26818105802</v>
      </c>
      <c r="I3885" s="10">
        <v>4867078.8061921103</v>
      </c>
      <c r="J3885" s="33">
        <f t="shared" si="240"/>
        <v>2.367473852266485E-4</v>
      </c>
      <c r="K3885" s="33">
        <f t="shared" si="241"/>
        <v>2.3671936277591676E-4</v>
      </c>
      <c r="L3885" s="33">
        <f t="shared" si="242"/>
        <v>0.9994135955030623</v>
      </c>
      <c r="M3885" s="33">
        <f t="shared" si="243"/>
        <v>0.99917701495358524</v>
      </c>
    </row>
    <row r="3886" spans="1:13" ht="55.2">
      <c r="A3886" t="s">
        <v>164</v>
      </c>
      <c r="B3886" t="s">
        <v>247</v>
      </c>
      <c r="C3886" s="14" t="s">
        <v>249</v>
      </c>
      <c r="D3886" t="s">
        <v>465</v>
      </c>
      <c r="E3886" t="s">
        <v>483</v>
      </c>
      <c r="F3886" s="20">
        <v>2044</v>
      </c>
      <c r="G3886" s="20">
        <v>34</v>
      </c>
      <c r="H3886" s="11">
        <v>1193.8642999692299</v>
      </c>
      <c r="I3886" s="10">
        <v>4733185.82409361</v>
      </c>
      <c r="J3886" s="33">
        <f t="shared" si="240"/>
        <v>2.5223271266723427E-4</v>
      </c>
      <c r="K3886" s="33">
        <f t="shared" si="241"/>
        <v>2.5220090467092948E-4</v>
      </c>
      <c r="L3886" s="33">
        <f t="shared" si="242"/>
        <v>0.99917701495358524</v>
      </c>
      <c r="M3886" s="33">
        <f t="shared" si="243"/>
        <v>0.99892502160648755</v>
      </c>
    </row>
    <row r="3887" spans="1:13" ht="55.2">
      <c r="A3887" t="s">
        <v>164</v>
      </c>
      <c r="B3887" t="s">
        <v>247</v>
      </c>
      <c r="C3887" s="14" t="s">
        <v>249</v>
      </c>
      <c r="D3887" t="s">
        <v>465</v>
      </c>
      <c r="E3887" t="s">
        <v>483</v>
      </c>
      <c r="F3887" s="20">
        <v>2044</v>
      </c>
      <c r="G3887" s="20">
        <v>35</v>
      </c>
      <c r="H3887" s="11">
        <v>1548.6688984191901</v>
      </c>
      <c r="I3887" s="10">
        <v>4661962.7447720496</v>
      </c>
      <c r="J3887" s="33">
        <f t="shared" si="240"/>
        <v>3.3219246553522461E-4</v>
      </c>
      <c r="K3887" s="33">
        <f t="shared" si="241"/>
        <v>3.3213729572734163E-4</v>
      </c>
      <c r="L3887" s="33">
        <f t="shared" si="242"/>
        <v>0.99892502160648755</v>
      </c>
      <c r="M3887" s="33">
        <f t="shared" si="243"/>
        <v>0.99859324135117677</v>
      </c>
    </row>
    <row r="3888" spans="1:13" ht="55.2">
      <c r="A3888" t="s">
        <v>164</v>
      </c>
      <c r="B3888" t="s">
        <v>247</v>
      </c>
      <c r="C3888" s="14" t="s">
        <v>249</v>
      </c>
      <c r="D3888" t="s">
        <v>465</v>
      </c>
      <c r="E3888" t="s">
        <v>483</v>
      </c>
      <c r="F3888" s="20">
        <v>2044</v>
      </c>
      <c r="G3888" s="20">
        <v>36</v>
      </c>
      <c r="H3888" s="11">
        <v>1801.3453178365</v>
      </c>
      <c r="I3888" s="10">
        <v>4618201.5160098299</v>
      </c>
      <c r="J3888" s="33">
        <f t="shared" si="240"/>
        <v>3.9005342482172143E-4</v>
      </c>
      <c r="K3888" s="33">
        <f t="shared" si="241"/>
        <v>3.8997736387424986E-4</v>
      </c>
      <c r="L3888" s="33">
        <f t="shared" si="242"/>
        <v>0.99859324135117677</v>
      </c>
      <c r="M3888" s="33">
        <f t="shared" si="243"/>
        <v>0.99820381259133195</v>
      </c>
    </row>
    <row r="3889" spans="1:13" ht="55.2">
      <c r="A3889" t="s">
        <v>164</v>
      </c>
      <c r="B3889" t="s">
        <v>247</v>
      </c>
      <c r="C3889" s="14" t="s">
        <v>249</v>
      </c>
      <c r="D3889" t="s">
        <v>465</v>
      </c>
      <c r="E3889" t="s">
        <v>483</v>
      </c>
      <c r="F3889" s="20">
        <v>2044</v>
      </c>
      <c r="G3889" s="20">
        <v>37</v>
      </c>
      <c r="H3889" s="11">
        <v>2006.0175428212201</v>
      </c>
      <c r="I3889" s="10">
        <v>4642451.1596313799</v>
      </c>
      <c r="J3889" s="33">
        <f t="shared" si="240"/>
        <v>4.3210310110844592E-4</v>
      </c>
      <c r="K3889" s="33">
        <f t="shared" si="241"/>
        <v>4.3200975800850028E-4</v>
      </c>
      <c r="L3889" s="33">
        <f t="shared" si="242"/>
        <v>0.99820381259133195</v>
      </c>
      <c r="M3889" s="33">
        <f t="shared" si="243"/>
        <v>0.99777257880381121</v>
      </c>
    </row>
    <row r="3890" spans="1:13" ht="55.2">
      <c r="A3890" t="s">
        <v>164</v>
      </c>
      <c r="B3890" t="s">
        <v>247</v>
      </c>
      <c r="C3890" s="14" t="s">
        <v>249</v>
      </c>
      <c r="D3890" t="s">
        <v>465</v>
      </c>
      <c r="E3890" t="s">
        <v>483</v>
      </c>
      <c r="F3890" s="20">
        <v>2044</v>
      </c>
      <c r="G3890" s="20">
        <v>38</v>
      </c>
      <c r="H3890" s="11">
        <v>2123.7054791383798</v>
      </c>
      <c r="I3890" s="10">
        <v>4558141.7587927701</v>
      </c>
      <c r="J3890" s="33">
        <f t="shared" si="240"/>
        <v>4.6591475024700547E-4</v>
      </c>
      <c r="K3890" s="33">
        <f t="shared" si="241"/>
        <v>4.6580622882430589E-4</v>
      </c>
      <c r="L3890" s="33">
        <f t="shared" si="242"/>
        <v>0.99777257880381121</v>
      </c>
      <c r="M3890" s="33">
        <f t="shared" si="243"/>
        <v>0.99730781012165426</v>
      </c>
    </row>
    <row r="3891" spans="1:13" ht="55.2">
      <c r="A3891" t="s">
        <v>164</v>
      </c>
      <c r="B3891" t="s">
        <v>247</v>
      </c>
      <c r="C3891" s="14" t="s">
        <v>249</v>
      </c>
      <c r="D3891" t="s">
        <v>465</v>
      </c>
      <c r="E3891" t="s">
        <v>483</v>
      </c>
      <c r="F3891" s="20">
        <v>2044</v>
      </c>
      <c r="G3891" s="20">
        <v>39</v>
      </c>
      <c r="H3891" s="11">
        <v>2264.4655056364099</v>
      </c>
      <c r="I3891" s="10">
        <v>4495287.5381876603</v>
      </c>
      <c r="J3891" s="33">
        <f t="shared" si="240"/>
        <v>5.0374208243625764E-4</v>
      </c>
      <c r="K3891" s="33">
        <f t="shared" si="241"/>
        <v>5.0361522569541961E-4</v>
      </c>
      <c r="L3891" s="33">
        <f t="shared" si="242"/>
        <v>0.99730781012165426</v>
      </c>
      <c r="M3891" s="33">
        <f t="shared" si="243"/>
        <v>0.99680555072377208</v>
      </c>
    </row>
    <row r="3892" spans="1:13" ht="55.2">
      <c r="A3892" t="s">
        <v>164</v>
      </c>
      <c r="B3892" t="s">
        <v>247</v>
      </c>
      <c r="C3892" s="14" t="s">
        <v>249</v>
      </c>
      <c r="D3892" t="s">
        <v>465</v>
      </c>
      <c r="E3892" t="s">
        <v>483</v>
      </c>
      <c r="F3892" s="20">
        <v>2044</v>
      </c>
      <c r="G3892" s="20">
        <v>40</v>
      </c>
      <c r="H3892" s="11">
        <v>2958.1208467871802</v>
      </c>
      <c r="I3892" s="10">
        <v>4365107.4000840504</v>
      </c>
      <c r="J3892" s="33">
        <f t="shared" si="240"/>
        <v>6.776742415845762E-4</v>
      </c>
      <c r="K3892" s="33">
        <f t="shared" si="241"/>
        <v>6.7744467225638871E-4</v>
      </c>
      <c r="L3892" s="33">
        <f t="shared" si="242"/>
        <v>0.99680555072377208</v>
      </c>
      <c r="M3892" s="33">
        <f t="shared" si="243"/>
        <v>0.99613027011415867</v>
      </c>
    </row>
    <row r="3893" spans="1:13" ht="55.2">
      <c r="A3893" t="s">
        <v>164</v>
      </c>
      <c r="B3893" t="s">
        <v>247</v>
      </c>
      <c r="C3893" s="14" t="s">
        <v>249</v>
      </c>
      <c r="D3893" t="s">
        <v>465</v>
      </c>
      <c r="E3893" t="s">
        <v>483</v>
      </c>
      <c r="F3893" s="20">
        <v>2044</v>
      </c>
      <c r="G3893" s="20">
        <v>41</v>
      </c>
      <c r="H3893" s="11">
        <v>3281.6501496237202</v>
      </c>
      <c r="I3893" s="10">
        <v>4296357.0991033502</v>
      </c>
      <c r="J3893" s="33">
        <f t="shared" si="240"/>
        <v>7.6382155252146069E-4</v>
      </c>
      <c r="K3893" s="33">
        <f t="shared" si="241"/>
        <v>7.6352991509709423E-4</v>
      </c>
      <c r="L3893" s="33">
        <f t="shared" si="242"/>
        <v>0.99613027011415867</v>
      </c>
      <c r="M3893" s="33">
        <f t="shared" si="243"/>
        <v>0.99536969485359272</v>
      </c>
    </row>
    <row r="3894" spans="1:13" ht="55.2">
      <c r="A3894" t="s">
        <v>164</v>
      </c>
      <c r="B3894" t="s">
        <v>247</v>
      </c>
      <c r="C3894" s="14" t="s">
        <v>249</v>
      </c>
      <c r="D3894" t="s">
        <v>465</v>
      </c>
      <c r="E3894" t="s">
        <v>483</v>
      </c>
      <c r="F3894" s="20">
        <v>2044</v>
      </c>
      <c r="G3894" s="20">
        <v>42</v>
      </c>
      <c r="H3894" s="11">
        <v>3688.9759750661601</v>
      </c>
      <c r="I3894" s="10">
        <v>4269564.3611186696</v>
      </c>
      <c r="J3894" s="33">
        <f t="shared" si="240"/>
        <v>8.6401694951838384E-4</v>
      </c>
      <c r="K3894" s="33">
        <f t="shared" si="241"/>
        <v>8.6364379435244221E-4</v>
      </c>
      <c r="L3894" s="33">
        <f t="shared" si="242"/>
        <v>0.99536969485359272</v>
      </c>
      <c r="M3894" s="33">
        <f t="shared" si="243"/>
        <v>0.99451004999354597</v>
      </c>
    </row>
    <row r="3895" spans="1:13" ht="55.2">
      <c r="A3895" t="s">
        <v>164</v>
      </c>
      <c r="B3895" t="s">
        <v>247</v>
      </c>
      <c r="C3895" s="14" t="s">
        <v>249</v>
      </c>
      <c r="D3895" t="s">
        <v>465</v>
      </c>
      <c r="E3895" t="s">
        <v>483</v>
      </c>
      <c r="F3895" s="20">
        <v>2044</v>
      </c>
      <c r="G3895" s="20">
        <v>43</v>
      </c>
      <c r="H3895" s="11">
        <v>3986.7790801794399</v>
      </c>
      <c r="I3895" s="10">
        <v>4244997.4021268999</v>
      </c>
      <c r="J3895" s="33">
        <f t="shared" si="240"/>
        <v>9.3917114723837453E-4</v>
      </c>
      <c r="K3895" s="33">
        <f t="shared" si="241"/>
        <v>9.3873026404889259E-4</v>
      </c>
      <c r="L3895" s="33">
        <f t="shared" si="242"/>
        <v>0.99451004999354597</v>
      </c>
      <c r="M3895" s="33">
        <f t="shared" si="243"/>
        <v>0.99357647331171628</v>
      </c>
    </row>
    <row r="3896" spans="1:13" ht="55.2">
      <c r="A3896" t="s">
        <v>164</v>
      </c>
      <c r="B3896" t="s">
        <v>247</v>
      </c>
      <c r="C3896" s="14" t="s">
        <v>249</v>
      </c>
      <c r="D3896" t="s">
        <v>465</v>
      </c>
      <c r="E3896" t="s">
        <v>483</v>
      </c>
      <c r="F3896" s="20">
        <v>2044</v>
      </c>
      <c r="G3896" s="20">
        <v>44</v>
      </c>
      <c r="H3896" s="11">
        <v>4319.1080301495904</v>
      </c>
      <c r="I3896" s="10">
        <v>4219566.43819251</v>
      </c>
      <c r="J3896" s="33">
        <f t="shared" si="240"/>
        <v>1.0235904786463606E-3</v>
      </c>
      <c r="K3896" s="33">
        <f t="shared" si="241"/>
        <v>1.0230667886089728E-3</v>
      </c>
      <c r="L3896" s="33">
        <f t="shared" si="242"/>
        <v>0.99357647331171628</v>
      </c>
      <c r="M3896" s="33">
        <f t="shared" si="243"/>
        <v>0.99255997821992781</v>
      </c>
    </row>
    <row r="3897" spans="1:13" ht="55.2">
      <c r="A3897" t="s">
        <v>164</v>
      </c>
      <c r="B3897" t="s">
        <v>247</v>
      </c>
      <c r="C3897" s="14" t="s">
        <v>249</v>
      </c>
      <c r="D3897" t="s">
        <v>465</v>
      </c>
      <c r="E3897" t="s">
        <v>483</v>
      </c>
      <c r="F3897" s="20">
        <v>2044</v>
      </c>
      <c r="G3897" s="20">
        <v>45</v>
      </c>
      <c r="H3897" s="11">
        <v>5570.3805219481501</v>
      </c>
      <c r="I3897" s="10">
        <v>4232307.2861225298</v>
      </c>
      <c r="J3897" s="33">
        <f t="shared" si="240"/>
        <v>1.3161569199412998E-3</v>
      </c>
      <c r="K3897" s="33">
        <f t="shared" si="241"/>
        <v>1.315291165286947E-3</v>
      </c>
      <c r="L3897" s="33">
        <f t="shared" si="242"/>
        <v>0.99255997821992781</v>
      </c>
      <c r="M3897" s="33">
        <f t="shared" si="243"/>
        <v>0.9912544728495577</v>
      </c>
    </row>
    <row r="3898" spans="1:13" ht="55.2">
      <c r="A3898" t="s">
        <v>164</v>
      </c>
      <c r="B3898" t="s">
        <v>247</v>
      </c>
      <c r="C3898" s="14" t="s">
        <v>249</v>
      </c>
      <c r="D3898" t="s">
        <v>465</v>
      </c>
      <c r="E3898" t="s">
        <v>483</v>
      </c>
      <c r="F3898" s="20">
        <v>2044</v>
      </c>
      <c r="G3898" s="20">
        <v>46</v>
      </c>
      <c r="H3898" s="11">
        <v>6231.5157439927998</v>
      </c>
      <c r="I3898" s="10">
        <v>4281493.4186280603</v>
      </c>
      <c r="J3898" s="33">
        <f t="shared" si="240"/>
        <v>1.4554537715462832E-3</v>
      </c>
      <c r="K3898" s="33">
        <f t="shared" si="241"/>
        <v>1.454395112377882E-3</v>
      </c>
      <c r="L3898" s="33">
        <f t="shared" si="242"/>
        <v>0.9912544728495577</v>
      </c>
      <c r="M3898" s="33">
        <f t="shared" si="243"/>
        <v>0.98981279718912263</v>
      </c>
    </row>
    <row r="3899" spans="1:13" ht="55.2">
      <c r="A3899" t="s">
        <v>164</v>
      </c>
      <c r="B3899" t="s">
        <v>247</v>
      </c>
      <c r="C3899" s="14" t="s">
        <v>249</v>
      </c>
      <c r="D3899" t="s">
        <v>465</v>
      </c>
      <c r="E3899" t="s">
        <v>483</v>
      </c>
      <c r="F3899" s="20">
        <v>2044</v>
      </c>
      <c r="G3899" s="20">
        <v>47</v>
      </c>
      <c r="H3899" s="11">
        <v>7210.8383023277502</v>
      </c>
      <c r="I3899" s="10">
        <v>4404943.8883897699</v>
      </c>
      <c r="J3899" s="33">
        <f t="shared" si="240"/>
        <v>1.6369875496787944E-3</v>
      </c>
      <c r="K3899" s="33">
        <f t="shared" si="241"/>
        <v>1.6356484163744245E-3</v>
      </c>
      <c r="L3899" s="33">
        <f t="shared" si="242"/>
        <v>0.98981279718912263</v>
      </c>
      <c r="M3899" s="33">
        <f t="shared" si="243"/>
        <v>0.98819381145489305</v>
      </c>
    </row>
    <row r="3900" spans="1:13" ht="55.2">
      <c r="A3900" t="s">
        <v>164</v>
      </c>
      <c r="B3900" t="s">
        <v>247</v>
      </c>
      <c r="C3900" s="14" t="s">
        <v>249</v>
      </c>
      <c r="D3900" t="s">
        <v>465</v>
      </c>
      <c r="E3900" t="s">
        <v>483</v>
      </c>
      <c r="F3900" s="20">
        <v>2044</v>
      </c>
      <c r="G3900" s="20">
        <v>48</v>
      </c>
      <c r="H3900" s="11">
        <v>7806.4017299258103</v>
      </c>
      <c r="I3900" s="10">
        <v>4352322.2744493503</v>
      </c>
      <c r="J3900" s="33">
        <f t="shared" si="240"/>
        <v>1.793617576472658E-3</v>
      </c>
      <c r="K3900" s="33">
        <f t="shared" si="241"/>
        <v>1.7920100057333688E-3</v>
      </c>
      <c r="L3900" s="33">
        <f t="shared" si="242"/>
        <v>0.98819381145489305</v>
      </c>
      <c r="M3900" s="33">
        <f t="shared" si="243"/>
        <v>0.98642295825716209</v>
      </c>
    </row>
    <row r="3901" spans="1:13" ht="55.2">
      <c r="A3901" t="s">
        <v>164</v>
      </c>
      <c r="B3901" t="s">
        <v>247</v>
      </c>
      <c r="C3901" s="14" t="s">
        <v>249</v>
      </c>
      <c r="D3901" t="s">
        <v>465</v>
      </c>
      <c r="E3901" t="s">
        <v>483</v>
      </c>
      <c r="F3901" s="20">
        <v>2044</v>
      </c>
      <c r="G3901" s="20">
        <v>49</v>
      </c>
      <c r="H3901" s="11">
        <v>8396.8890554576192</v>
      </c>
      <c r="I3901" s="10">
        <v>4269539.2153305197</v>
      </c>
      <c r="J3901" s="33">
        <f t="shared" si="240"/>
        <v>1.9666967866947176E-3</v>
      </c>
      <c r="K3901" s="33">
        <f t="shared" si="241"/>
        <v>1.9647641057760623E-3</v>
      </c>
      <c r="L3901" s="33">
        <f t="shared" si="242"/>
        <v>0.98642295825716209</v>
      </c>
      <c r="M3901" s="33">
        <f t="shared" si="243"/>
        <v>0.98448486983566497</v>
      </c>
    </row>
    <row r="3902" spans="1:13" ht="55.2">
      <c r="A3902" t="s">
        <v>164</v>
      </c>
      <c r="B3902" t="s">
        <v>247</v>
      </c>
      <c r="C3902" s="14" t="s">
        <v>249</v>
      </c>
      <c r="D3902" t="s">
        <v>465</v>
      </c>
      <c r="E3902" t="s">
        <v>483</v>
      </c>
      <c r="F3902" s="20">
        <v>2044</v>
      </c>
      <c r="G3902" s="20">
        <v>50</v>
      </c>
      <c r="H3902" s="11">
        <v>9460.5994930488505</v>
      </c>
      <c r="I3902" s="10">
        <v>4200935.0339940498</v>
      </c>
      <c r="J3902" s="33">
        <f t="shared" si="240"/>
        <v>2.2520223275279173E-3</v>
      </c>
      <c r="K3902" s="33">
        <f t="shared" si="241"/>
        <v>2.2494884277359795E-3</v>
      </c>
      <c r="L3902" s="33">
        <f t="shared" si="242"/>
        <v>0.98448486983566497</v>
      </c>
      <c r="M3902" s="33">
        <f t="shared" si="243"/>
        <v>0.98227028251368853</v>
      </c>
    </row>
    <row r="3903" spans="1:13" ht="55.2">
      <c r="A3903" t="s">
        <v>164</v>
      </c>
      <c r="B3903" t="s">
        <v>247</v>
      </c>
      <c r="C3903" s="14" t="s">
        <v>249</v>
      </c>
      <c r="D3903" t="s">
        <v>465</v>
      </c>
      <c r="E3903" t="s">
        <v>483</v>
      </c>
      <c r="F3903" s="20">
        <v>2044</v>
      </c>
      <c r="G3903" s="20">
        <v>51</v>
      </c>
      <c r="H3903" s="11">
        <v>10175.2673149888</v>
      </c>
      <c r="I3903" s="10">
        <v>4134013.32723084</v>
      </c>
      <c r="J3903" s="33">
        <f t="shared" si="240"/>
        <v>2.4613532926863304E-3</v>
      </c>
      <c r="K3903" s="33">
        <f t="shared" si="241"/>
        <v>2.4583266463951148E-3</v>
      </c>
      <c r="L3903" s="33">
        <f t="shared" si="242"/>
        <v>0.98227028251368853</v>
      </c>
      <c r="M3903" s="33">
        <f t="shared" si="243"/>
        <v>0.97985554130422303</v>
      </c>
    </row>
    <row r="3904" spans="1:13" ht="55.2">
      <c r="A3904" t="s">
        <v>164</v>
      </c>
      <c r="B3904" t="s">
        <v>247</v>
      </c>
      <c r="C3904" s="14" t="s">
        <v>249</v>
      </c>
      <c r="D3904" t="s">
        <v>465</v>
      </c>
      <c r="E3904" t="s">
        <v>483</v>
      </c>
      <c r="F3904" s="20">
        <v>2044</v>
      </c>
      <c r="G3904" s="20">
        <v>52</v>
      </c>
      <c r="H3904" s="11">
        <v>11159.373699961099</v>
      </c>
      <c r="I3904" s="10">
        <v>4153801.9576888499</v>
      </c>
      <c r="J3904" s="33">
        <f t="shared" si="240"/>
        <v>2.6865444750693184E-3</v>
      </c>
      <c r="K3904" s="33">
        <f t="shared" si="241"/>
        <v>2.6829389439902984E-3</v>
      </c>
      <c r="L3904" s="33">
        <f t="shared" si="242"/>
        <v>0.97985554130422303</v>
      </c>
      <c r="M3904" s="33">
        <f t="shared" si="243"/>
        <v>0.97722664871297327</v>
      </c>
    </row>
    <row r="3905" spans="1:13" ht="55.2">
      <c r="A3905" t="s">
        <v>164</v>
      </c>
      <c r="B3905" t="s">
        <v>247</v>
      </c>
      <c r="C3905" s="14" t="s">
        <v>249</v>
      </c>
      <c r="D3905" t="s">
        <v>465</v>
      </c>
      <c r="E3905" t="s">
        <v>483</v>
      </c>
      <c r="F3905" s="20">
        <v>2044</v>
      </c>
      <c r="G3905" s="20">
        <v>53</v>
      </c>
      <c r="H3905" s="11">
        <v>12173.277912498301</v>
      </c>
      <c r="I3905" s="10">
        <v>4152792.2563030501</v>
      </c>
      <c r="J3905" s="33">
        <f t="shared" si="240"/>
        <v>2.9313476719240819E-3</v>
      </c>
      <c r="K3905" s="33">
        <f t="shared" si="241"/>
        <v>2.9270554673428428E-3</v>
      </c>
      <c r="L3905" s="33">
        <f t="shared" si="242"/>
        <v>0.97722664871297327</v>
      </c>
      <c r="M3905" s="33">
        <f t="shared" si="243"/>
        <v>0.97436625210802486</v>
      </c>
    </row>
    <row r="3906" spans="1:13" ht="55.2">
      <c r="A3906" t="s">
        <v>164</v>
      </c>
      <c r="B3906" t="s">
        <v>247</v>
      </c>
      <c r="C3906" s="14" t="s">
        <v>249</v>
      </c>
      <c r="D3906" t="s">
        <v>465</v>
      </c>
      <c r="E3906" t="s">
        <v>483</v>
      </c>
      <c r="F3906" s="20">
        <v>2044</v>
      </c>
      <c r="G3906" s="20">
        <v>54</v>
      </c>
      <c r="H3906" s="11">
        <v>17638.511039521702</v>
      </c>
      <c r="I3906" s="10">
        <v>6106166.6521414705</v>
      </c>
      <c r="J3906" s="33">
        <f t="shared" ref="J3906:J3969" si="244">IF(I3906&gt;0,H3906/I3906,0)</f>
        <v>2.8886389848753581E-3</v>
      </c>
      <c r="K3906" s="33">
        <f t="shared" ref="K3906:K3969" si="245">1-EXP(-J3906)</f>
        <v>2.8844708816306852E-3</v>
      </c>
      <c r="L3906" s="33">
        <f t="shared" ref="L3906:L3969" si="246">IF(G3906=30,1,M3905)</f>
        <v>0.97436625210802486</v>
      </c>
      <c r="M3906" s="33">
        <f t="shared" ref="M3906:M3969" si="247">L3906*(1-K3906)</f>
        <v>0.97155572102577559</v>
      </c>
    </row>
    <row r="3907" spans="1:13" ht="55.2">
      <c r="A3907" t="s">
        <v>164</v>
      </c>
      <c r="B3907" t="s">
        <v>247</v>
      </c>
      <c r="C3907" s="14" t="s">
        <v>249</v>
      </c>
      <c r="D3907" t="s">
        <v>465</v>
      </c>
      <c r="E3907" t="s">
        <v>483</v>
      </c>
      <c r="F3907" s="20">
        <v>2044</v>
      </c>
      <c r="G3907" s="20">
        <v>55</v>
      </c>
      <c r="H3907" s="11">
        <v>13973.2767672516</v>
      </c>
      <c r="I3907" s="10">
        <v>4072219.6112178802</v>
      </c>
      <c r="J3907" s="33">
        <f t="shared" si="244"/>
        <v>3.4313662084330975E-3</v>
      </c>
      <c r="K3907" s="33">
        <f t="shared" si="245"/>
        <v>3.4254857992734866E-3</v>
      </c>
      <c r="L3907" s="33">
        <f t="shared" si="246"/>
        <v>0.97155572102577559</v>
      </c>
      <c r="M3907" s="33">
        <f t="shared" si="247"/>
        <v>0.96822767070019888</v>
      </c>
    </row>
    <row r="3908" spans="1:13" ht="55.2">
      <c r="A3908" t="s">
        <v>164</v>
      </c>
      <c r="B3908" t="s">
        <v>247</v>
      </c>
      <c r="C3908" s="14" t="s">
        <v>249</v>
      </c>
      <c r="D3908" t="s">
        <v>465</v>
      </c>
      <c r="E3908" t="s">
        <v>483</v>
      </c>
      <c r="F3908" s="20">
        <v>2044</v>
      </c>
      <c r="G3908" s="20">
        <v>56</v>
      </c>
      <c r="H3908" s="11">
        <v>15047.604667296901</v>
      </c>
      <c r="I3908" s="10">
        <v>4032984.9463179298</v>
      </c>
      <c r="J3908" s="33">
        <f t="shared" si="244"/>
        <v>3.7311333584409225E-3</v>
      </c>
      <c r="K3908" s="33">
        <f t="shared" si="245"/>
        <v>3.7241813293752424E-3</v>
      </c>
      <c r="L3908" s="33">
        <f t="shared" si="246"/>
        <v>0.96822767070019888</v>
      </c>
      <c r="M3908" s="33">
        <f t="shared" si="247"/>
        <v>0.96462181528639268</v>
      </c>
    </row>
    <row r="3909" spans="1:13" ht="55.2">
      <c r="A3909" t="s">
        <v>164</v>
      </c>
      <c r="B3909" t="s">
        <v>247</v>
      </c>
      <c r="C3909" s="14" t="s">
        <v>249</v>
      </c>
      <c r="D3909" t="s">
        <v>465</v>
      </c>
      <c r="E3909" t="s">
        <v>483</v>
      </c>
      <c r="F3909" s="20">
        <v>2044</v>
      </c>
      <c r="G3909" s="20">
        <v>57</v>
      </c>
      <c r="H3909" s="11">
        <v>15815.1590834791</v>
      </c>
      <c r="I3909" s="10">
        <v>3884691.9617307498</v>
      </c>
      <c r="J3909" s="33">
        <f t="shared" si="244"/>
        <v>4.0711488167604823E-3</v>
      </c>
      <c r="K3909" s="33">
        <f t="shared" si="245"/>
        <v>4.0628729250211659E-3</v>
      </c>
      <c r="L3909" s="33">
        <f t="shared" si="246"/>
        <v>0.96462181528639268</v>
      </c>
      <c r="M3909" s="33">
        <f t="shared" si="247"/>
        <v>0.96070267943018084</v>
      </c>
    </row>
    <row r="3910" spans="1:13" ht="55.2">
      <c r="A3910" t="s">
        <v>164</v>
      </c>
      <c r="B3910" t="s">
        <v>247</v>
      </c>
      <c r="C3910" s="14" t="s">
        <v>249</v>
      </c>
      <c r="D3910" t="s">
        <v>465</v>
      </c>
      <c r="E3910" t="s">
        <v>483</v>
      </c>
      <c r="F3910" s="20">
        <v>2044</v>
      </c>
      <c r="G3910" s="20">
        <v>58</v>
      </c>
      <c r="H3910" s="11">
        <v>17014.805528082299</v>
      </c>
      <c r="I3910" s="10">
        <v>3825976.1950391801</v>
      </c>
      <c r="J3910" s="33">
        <f t="shared" si="244"/>
        <v>4.4471801863649749E-3</v>
      </c>
      <c r="K3910" s="33">
        <f t="shared" si="245"/>
        <v>4.4373061232289013E-3</v>
      </c>
      <c r="L3910" s="33">
        <f t="shared" si="246"/>
        <v>0.96070267943018084</v>
      </c>
      <c r="M3910" s="33">
        <f t="shared" si="247"/>
        <v>0.95643974754814287</v>
      </c>
    </row>
    <row r="3911" spans="1:13" ht="55.2">
      <c r="A3911" t="s">
        <v>164</v>
      </c>
      <c r="B3911" t="s">
        <v>247</v>
      </c>
      <c r="C3911" s="14" t="s">
        <v>249</v>
      </c>
      <c r="D3911" t="s">
        <v>465</v>
      </c>
      <c r="E3911" t="s">
        <v>483</v>
      </c>
      <c r="F3911" s="20">
        <v>2044</v>
      </c>
      <c r="G3911" s="20">
        <v>59</v>
      </c>
      <c r="H3911" s="11">
        <v>18742.623505203399</v>
      </c>
      <c r="I3911" s="10">
        <v>3850917.1183461901</v>
      </c>
      <c r="J3911" s="33">
        <f t="shared" si="244"/>
        <v>4.8670545039547833E-3</v>
      </c>
      <c r="K3911" s="33">
        <f t="shared" si="245"/>
        <v>4.8552295861340466E-3</v>
      </c>
      <c r="L3911" s="33">
        <f t="shared" si="246"/>
        <v>0.95643974754814287</v>
      </c>
      <c r="M3911" s="33">
        <f t="shared" si="247"/>
        <v>0.95179601298849259</v>
      </c>
    </row>
    <row r="3912" spans="1:13" ht="55.2">
      <c r="A3912" t="s">
        <v>164</v>
      </c>
      <c r="B3912" t="s">
        <v>247</v>
      </c>
      <c r="C3912" s="14" t="s">
        <v>249</v>
      </c>
      <c r="D3912" t="s">
        <v>465</v>
      </c>
      <c r="E3912" t="s">
        <v>483</v>
      </c>
      <c r="F3912" s="20">
        <v>2044</v>
      </c>
      <c r="G3912" s="20">
        <v>60</v>
      </c>
      <c r="H3912" s="11">
        <v>20598.539946690798</v>
      </c>
      <c r="I3912" s="10">
        <v>3895181.9964961298</v>
      </c>
      <c r="J3912" s="33">
        <f t="shared" si="244"/>
        <v>5.2882098872966653E-3</v>
      </c>
      <c r="K3912" s="33">
        <f t="shared" si="245"/>
        <v>5.2742519204489469E-3</v>
      </c>
      <c r="L3912" s="33">
        <f t="shared" si="246"/>
        <v>0.95179601298849259</v>
      </c>
      <c r="M3912" s="33">
        <f t="shared" si="247"/>
        <v>0.94677600103911241</v>
      </c>
    </row>
    <row r="3913" spans="1:13" ht="55.2">
      <c r="A3913" t="s">
        <v>164</v>
      </c>
      <c r="B3913" t="s">
        <v>247</v>
      </c>
      <c r="C3913" s="14" t="s">
        <v>249</v>
      </c>
      <c r="D3913" t="s">
        <v>465</v>
      </c>
      <c r="E3913" t="s">
        <v>483</v>
      </c>
      <c r="F3913" s="20">
        <v>2044</v>
      </c>
      <c r="G3913" s="20">
        <v>61</v>
      </c>
      <c r="H3913" s="11">
        <v>22222.5335035444</v>
      </c>
      <c r="I3913" s="10">
        <v>3837241.2293216698</v>
      </c>
      <c r="J3913" s="33">
        <f t="shared" si="244"/>
        <v>5.7912787274707776E-3</v>
      </c>
      <c r="K3913" s="33">
        <f t="shared" si="245"/>
        <v>5.7745415982015658E-3</v>
      </c>
      <c r="L3913" s="33">
        <f t="shared" si="246"/>
        <v>0.94677600103911241</v>
      </c>
      <c r="M3913" s="33">
        <f t="shared" si="247"/>
        <v>0.94130880363693314</v>
      </c>
    </row>
    <row r="3914" spans="1:13" ht="55.2">
      <c r="A3914" t="s">
        <v>164</v>
      </c>
      <c r="B3914" t="s">
        <v>247</v>
      </c>
      <c r="C3914" s="14" t="s">
        <v>249</v>
      </c>
      <c r="D3914" t="s">
        <v>465</v>
      </c>
      <c r="E3914" t="s">
        <v>483</v>
      </c>
      <c r="F3914" s="20">
        <v>2044</v>
      </c>
      <c r="G3914" s="20">
        <v>62</v>
      </c>
      <c r="H3914" s="11">
        <v>23386.822812044</v>
      </c>
      <c r="I3914" s="10">
        <v>3676511.76761638</v>
      </c>
      <c r="J3914" s="33">
        <f t="shared" si="244"/>
        <v>6.3611445550211176E-3</v>
      </c>
      <c r="K3914" s="33">
        <f t="shared" si="245"/>
        <v>6.3409553065886248E-3</v>
      </c>
      <c r="L3914" s="33">
        <f t="shared" si="246"/>
        <v>0.94130880363693314</v>
      </c>
      <c r="M3914" s="33">
        <f t="shared" si="247"/>
        <v>0.93534000658337291</v>
      </c>
    </row>
    <row r="3915" spans="1:13" ht="55.2">
      <c r="A3915" t="s">
        <v>164</v>
      </c>
      <c r="B3915" t="s">
        <v>247</v>
      </c>
      <c r="C3915" s="14" t="s">
        <v>249</v>
      </c>
      <c r="D3915" t="s">
        <v>465</v>
      </c>
      <c r="E3915" t="s">
        <v>483</v>
      </c>
      <c r="F3915" s="20">
        <v>2044</v>
      </c>
      <c r="G3915" s="20">
        <v>63</v>
      </c>
      <c r="H3915" s="11">
        <v>24924.3007491155</v>
      </c>
      <c r="I3915" s="10">
        <v>3570190.51989569</v>
      </c>
      <c r="J3915" s="33">
        <f t="shared" si="244"/>
        <v>6.9812242820710057E-3</v>
      </c>
      <c r="K3915" s="33">
        <f t="shared" si="245"/>
        <v>6.9569121448924687E-3</v>
      </c>
      <c r="L3915" s="33">
        <f t="shared" si="246"/>
        <v>0.93534000658337291</v>
      </c>
      <c r="M3915" s="33">
        <f t="shared" si="247"/>
        <v>0.92883292833196929</v>
      </c>
    </row>
    <row r="3916" spans="1:13" ht="55.2">
      <c r="A3916" t="s">
        <v>164</v>
      </c>
      <c r="B3916" t="s">
        <v>247</v>
      </c>
      <c r="C3916" s="14" t="s">
        <v>249</v>
      </c>
      <c r="D3916" t="s">
        <v>465</v>
      </c>
      <c r="E3916" t="s">
        <v>483</v>
      </c>
      <c r="F3916" s="20">
        <v>2044</v>
      </c>
      <c r="G3916" s="20">
        <v>64</v>
      </c>
      <c r="H3916" s="11">
        <v>26625.753713578801</v>
      </c>
      <c r="I3916" s="10">
        <v>3475653.5074667698</v>
      </c>
      <c r="J3916" s="33">
        <f t="shared" si="244"/>
        <v>7.6606467406427356E-3</v>
      </c>
      <c r="K3916" s="33">
        <f t="shared" si="245"/>
        <v>7.6313787712785075E-3</v>
      </c>
      <c r="L3916" s="33">
        <f t="shared" si="246"/>
        <v>0.92883292833196929</v>
      </c>
      <c r="M3916" s="33">
        <f t="shared" si="247"/>
        <v>0.9217446524406322</v>
      </c>
    </row>
    <row r="3917" spans="1:13" ht="55.2">
      <c r="A3917" t="s">
        <v>164</v>
      </c>
      <c r="B3917" t="s">
        <v>247</v>
      </c>
      <c r="C3917" s="14" t="s">
        <v>249</v>
      </c>
      <c r="D3917" t="s">
        <v>465</v>
      </c>
      <c r="E3917" t="s">
        <v>483</v>
      </c>
      <c r="F3917" s="20">
        <v>2044</v>
      </c>
      <c r="G3917" s="20">
        <v>65</v>
      </c>
      <c r="H3917" s="11">
        <v>27090.968539324102</v>
      </c>
      <c r="I3917" s="10">
        <v>3374079.9698148901</v>
      </c>
      <c r="J3917" s="33">
        <f t="shared" si="244"/>
        <v>8.0291423978342685E-3</v>
      </c>
      <c r="K3917" s="33">
        <f t="shared" si="245"/>
        <v>7.9969949304138366E-3</v>
      </c>
      <c r="L3917" s="33">
        <f t="shared" si="246"/>
        <v>0.9217446524406322</v>
      </c>
      <c r="M3917" s="33">
        <f t="shared" si="247"/>
        <v>0.91437346512792839</v>
      </c>
    </row>
    <row r="3918" spans="1:13" ht="55.2">
      <c r="A3918" t="s">
        <v>164</v>
      </c>
      <c r="B3918" t="s">
        <v>247</v>
      </c>
      <c r="C3918" s="14" t="s">
        <v>249</v>
      </c>
      <c r="D3918" t="s">
        <v>465</v>
      </c>
      <c r="E3918" t="s">
        <v>483</v>
      </c>
      <c r="F3918" s="20">
        <v>2044</v>
      </c>
      <c r="G3918" s="20">
        <v>66</v>
      </c>
      <c r="H3918" s="11">
        <v>28653.4873334396</v>
      </c>
      <c r="I3918" s="10">
        <v>3254423.5735891601</v>
      </c>
      <c r="J3918" s="33">
        <f t="shared" si="244"/>
        <v>8.8044738754884735E-3</v>
      </c>
      <c r="K3918" s="33">
        <f t="shared" si="245"/>
        <v>8.7658279974182074E-3</v>
      </c>
      <c r="L3918" s="33">
        <f t="shared" si="246"/>
        <v>0.91437346512792839</v>
      </c>
      <c r="M3918" s="33">
        <f t="shared" si="247"/>
        <v>0.90635822460721371</v>
      </c>
    </row>
    <row r="3919" spans="1:13" ht="55.2">
      <c r="A3919" t="s">
        <v>164</v>
      </c>
      <c r="B3919" t="s">
        <v>247</v>
      </c>
      <c r="C3919" s="14" t="s">
        <v>249</v>
      </c>
      <c r="D3919" t="s">
        <v>465</v>
      </c>
      <c r="E3919" t="s">
        <v>483</v>
      </c>
      <c r="F3919" s="20">
        <v>2044</v>
      </c>
      <c r="G3919" s="20">
        <v>67</v>
      </c>
      <c r="H3919" s="11">
        <v>30455.3482143416</v>
      </c>
      <c r="I3919" s="10">
        <v>3145839.9831379401</v>
      </c>
      <c r="J3919" s="33">
        <f t="shared" si="244"/>
        <v>9.6811498288488056E-3</v>
      </c>
      <c r="K3919" s="33">
        <f t="shared" si="245"/>
        <v>9.6344383596216332E-3</v>
      </c>
      <c r="L3919" s="33">
        <f t="shared" si="246"/>
        <v>0.90635822460721371</v>
      </c>
      <c r="M3919" s="33">
        <f t="shared" si="247"/>
        <v>0.89762597216049944</v>
      </c>
    </row>
    <row r="3920" spans="1:13" ht="55.2">
      <c r="A3920" t="s">
        <v>164</v>
      </c>
      <c r="B3920" t="s">
        <v>247</v>
      </c>
      <c r="C3920" s="14" t="s">
        <v>249</v>
      </c>
      <c r="D3920" t="s">
        <v>465</v>
      </c>
      <c r="E3920" t="s">
        <v>483</v>
      </c>
      <c r="F3920" s="20">
        <v>2044</v>
      </c>
      <c r="G3920" s="20">
        <v>68</v>
      </c>
      <c r="H3920" s="11">
        <v>32198.3805816528</v>
      </c>
      <c r="I3920" s="10">
        <v>3025967.2055279599</v>
      </c>
      <c r="J3920" s="33">
        <f t="shared" si="244"/>
        <v>1.0640690527918309E-2</v>
      </c>
      <c r="K3920" s="33">
        <f t="shared" si="245"/>
        <v>1.0584278644888756E-2</v>
      </c>
      <c r="L3920" s="33">
        <f t="shared" si="246"/>
        <v>0.89762597216049944</v>
      </c>
      <c r="M3920" s="33">
        <f t="shared" si="247"/>
        <v>0.88812524875226351</v>
      </c>
    </row>
    <row r="3921" spans="1:13" ht="55.2">
      <c r="A3921" t="s">
        <v>164</v>
      </c>
      <c r="B3921" t="s">
        <v>247</v>
      </c>
      <c r="C3921" s="14" t="s">
        <v>249</v>
      </c>
      <c r="D3921" t="s">
        <v>465</v>
      </c>
      <c r="E3921" t="s">
        <v>483</v>
      </c>
      <c r="F3921" s="20">
        <v>2044</v>
      </c>
      <c r="G3921" s="20">
        <v>69</v>
      </c>
      <c r="H3921" s="11">
        <v>33988.396916878402</v>
      </c>
      <c r="I3921" s="10">
        <v>2903515.5100400699</v>
      </c>
      <c r="J3921" s="33">
        <f t="shared" si="244"/>
        <v>1.1705946394758313E-2</v>
      </c>
      <c r="K3921" s="33">
        <f t="shared" si="245"/>
        <v>1.1637698366421034E-2</v>
      </c>
      <c r="L3921" s="33">
        <f t="shared" si="246"/>
        <v>0.88812524875226351</v>
      </c>
      <c r="M3921" s="33">
        <f t="shared" si="247"/>
        <v>0.87778951499568203</v>
      </c>
    </row>
    <row r="3922" spans="1:13" ht="55.2">
      <c r="A3922" t="s">
        <v>164</v>
      </c>
      <c r="B3922" t="s">
        <v>247</v>
      </c>
      <c r="C3922" s="14" t="s">
        <v>249</v>
      </c>
      <c r="D3922" t="s">
        <v>465</v>
      </c>
      <c r="E3922" t="s">
        <v>483</v>
      </c>
      <c r="F3922" s="20">
        <v>2045</v>
      </c>
      <c r="G3922" s="20">
        <v>30</v>
      </c>
      <c r="H3922" s="11">
        <v>740.97401299006697</v>
      </c>
      <c r="I3922" s="10">
        <v>4642333.58395385</v>
      </c>
      <c r="J3922" s="33">
        <f t="shared" si="244"/>
        <v>1.5961240173503074E-4</v>
      </c>
      <c r="K3922" s="33">
        <f t="shared" si="245"/>
        <v>1.5959966435330486E-4</v>
      </c>
      <c r="L3922" s="33">
        <f t="shared" si="246"/>
        <v>1</v>
      </c>
      <c r="M3922" s="33">
        <f t="shared" si="247"/>
        <v>0.9998404003356467</v>
      </c>
    </row>
    <row r="3923" spans="1:13" ht="55.2">
      <c r="A3923" t="s">
        <v>164</v>
      </c>
      <c r="B3923" t="s">
        <v>247</v>
      </c>
      <c r="C3923" s="14" t="s">
        <v>249</v>
      </c>
      <c r="D3923" t="s">
        <v>465</v>
      </c>
      <c r="E3923" t="s">
        <v>483</v>
      </c>
      <c r="F3923" s="20">
        <v>2045</v>
      </c>
      <c r="G3923" s="20">
        <v>31</v>
      </c>
      <c r="H3923" s="11">
        <v>959.15347841971004</v>
      </c>
      <c r="I3923" s="10">
        <v>4708844.9064758504</v>
      </c>
      <c r="J3923" s="33">
        <f t="shared" si="244"/>
        <v>2.0369188144222629E-4</v>
      </c>
      <c r="K3923" s="33">
        <f t="shared" si="245"/>
        <v>2.0367113765940026E-4</v>
      </c>
      <c r="L3923" s="33">
        <f t="shared" si="246"/>
        <v>0.9998404003356467</v>
      </c>
      <c r="M3923" s="33">
        <f t="shared" si="247"/>
        <v>0.99963676170383253</v>
      </c>
    </row>
    <row r="3924" spans="1:13" ht="55.2">
      <c r="A3924" t="s">
        <v>164</v>
      </c>
      <c r="B3924" t="s">
        <v>247</v>
      </c>
      <c r="C3924" s="14" t="s">
        <v>249</v>
      </c>
      <c r="D3924" t="s">
        <v>465</v>
      </c>
      <c r="E3924" t="s">
        <v>483</v>
      </c>
      <c r="F3924" s="20">
        <v>2045</v>
      </c>
      <c r="G3924" s="20">
        <v>32</v>
      </c>
      <c r="H3924" s="11">
        <v>1026.2210677170599</v>
      </c>
      <c r="I3924" s="10">
        <v>4777037.8096449897</v>
      </c>
      <c r="J3924" s="33">
        <f t="shared" si="244"/>
        <v>2.148237272991826E-4</v>
      </c>
      <c r="K3924" s="33">
        <f t="shared" si="245"/>
        <v>2.1480065433454598E-4</v>
      </c>
      <c r="L3924" s="33">
        <f t="shared" si="246"/>
        <v>0.99963676170383253</v>
      </c>
      <c r="M3924" s="33">
        <f t="shared" si="247"/>
        <v>0.99942203907332172</v>
      </c>
    </row>
    <row r="3925" spans="1:13" ht="55.2">
      <c r="A3925" t="s">
        <v>164</v>
      </c>
      <c r="B3925" t="s">
        <v>247</v>
      </c>
      <c r="C3925" s="14" t="s">
        <v>249</v>
      </c>
      <c r="D3925" t="s">
        <v>465</v>
      </c>
      <c r="E3925" t="s">
        <v>483</v>
      </c>
      <c r="F3925" s="20">
        <v>2045</v>
      </c>
      <c r="G3925" s="20">
        <v>33</v>
      </c>
      <c r="H3925" s="11">
        <v>1157.0632057381499</v>
      </c>
      <c r="I3925" s="10">
        <v>4889573.3516706098</v>
      </c>
      <c r="J3925" s="33">
        <f t="shared" si="244"/>
        <v>2.3663888902348068E-4</v>
      </c>
      <c r="K3925" s="33">
        <f t="shared" si="245"/>
        <v>2.3661089225002208E-4</v>
      </c>
      <c r="L3925" s="33">
        <f t="shared" si="246"/>
        <v>0.99942203907332172</v>
      </c>
      <c r="M3925" s="33">
        <f t="shared" si="247"/>
        <v>0.99918556493292221</v>
      </c>
    </row>
    <row r="3926" spans="1:13" ht="55.2">
      <c r="A3926" t="s">
        <v>164</v>
      </c>
      <c r="B3926" t="s">
        <v>247</v>
      </c>
      <c r="C3926" s="14" t="s">
        <v>249</v>
      </c>
      <c r="D3926" t="s">
        <v>465</v>
      </c>
      <c r="E3926" t="s">
        <v>483</v>
      </c>
      <c r="F3926" s="20">
        <v>2045</v>
      </c>
      <c r="G3926" s="20">
        <v>34</v>
      </c>
      <c r="H3926" s="11">
        <v>1225.3416019526901</v>
      </c>
      <c r="I3926" s="10">
        <v>4861142.8284998601</v>
      </c>
      <c r="J3926" s="33">
        <f t="shared" si="244"/>
        <v>2.520686277244868E-4</v>
      </c>
      <c r="K3926" s="33">
        <f t="shared" si="245"/>
        <v>2.5203686109709356E-4</v>
      </c>
      <c r="L3926" s="33">
        <f t="shared" si="246"/>
        <v>0.99918556493292221</v>
      </c>
      <c r="M3926" s="33">
        <f t="shared" si="247"/>
        <v>0.99893373333948299</v>
      </c>
    </row>
    <row r="3927" spans="1:13" ht="55.2">
      <c r="A3927" t="s">
        <v>164</v>
      </c>
      <c r="B3927" t="s">
        <v>247</v>
      </c>
      <c r="C3927" s="14" t="s">
        <v>249</v>
      </c>
      <c r="D3927" t="s">
        <v>465</v>
      </c>
      <c r="E3927" t="s">
        <v>483</v>
      </c>
      <c r="F3927" s="20">
        <v>2045</v>
      </c>
      <c r="G3927" s="20">
        <v>35</v>
      </c>
      <c r="H3927" s="11">
        <v>1564.9810591504599</v>
      </c>
      <c r="I3927" s="10">
        <v>4727112.2982440097</v>
      </c>
      <c r="J3927" s="33">
        <f t="shared" si="244"/>
        <v>3.3106492090991929E-4</v>
      </c>
      <c r="K3927" s="33">
        <f t="shared" si="245"/>
        <v>3.3101012496616899E-4</v>
      </c>
      <c r="L3927" s="33">
        <f t="shared" si="246"/>
        <v>0.99893373333948299</v>
      </c>
      <c r="M3927" s="33">
        <f t="shared" si="247"/>
        <v>0.99860307615957733</v>
      </c>
    </row>
    <row r="3928" spans="1:13" ht="55.2">
      <c r="A3928" t="s">
        <v>164</v>
      </c>
      <c r="B3928" t="s">
        <v>247</v>
      </c>
      <c r="C3928" s="14" t="s">
        <v>249</v>
      </c>
      <c r="D3928" t="s">
        <v>465</v>
      </c>
      <c r="E3928" t="s">
        <v>483</v>
      </c>
      <c r="F3928" s="20">
        <v>2045</v>
      </c>
      <c r="G3928" s="20">
        <v>36</v>
      </c>
      <c r="H3928" s="11">
        <v>1808.5385820624399</v>
      </c>
      <c r="I3928" s="10">
        <v>4655309.25948059</v>
      </c>
      <c r="J3928" s="33">
        <f t="shared" si="244"/>
        <v>3.8848946036814432E-4</v>
      </c>
      <c r="K3928" s="33">
        <f t="shared" si="245"/>
        <v>3.8841400810885052E-4</v>
      </c>
      <c r="L3928" s="33">
        <f t="shared" si="246"/>
        <v>0.99860307615957733</v>
      </c>
      <c r="M3928" s="33">
        <f t="shared" si="247"/>
        <v>0.99821520473625636</v>
      </c>
    </row>
    <row r="3929" spans="1:13" ht="55.2">
      <c r="A3929" t="s">
        <v>164</v>
      </c>
      <c r="B3929" t="s">
        <v>247</v>
      </c>
      <c r="C3929" s="14" t="s">
        <v>249</v>
      </c>
      <c r="D3929" t="s">
        <v>465</v>
      </c>
      <c r="E3929" t="s">
        <v>483</v>
      </c>
      <c r="F3929" s="20">
        <v>2045</v>
      </c>
      <c r="G3929" s="20">
        <v>37</v>
      </c>
      <c r="H3929" s="11">
        <v>1926.9091085001101</v>
      </c>
      <c r="I3929" s="10">
        <v>4611446.6162404502</v>
      </c>
      <c r="J3929" s="33">
        <f t="shared" si="244"/>
        <v>4.1785349996549477E-4</v>
      </c>
      <c r="K3929" s="33">
        <f t="shared" si="245"/>
        <v>4.1776621135014569E-4</v>
      </c>
      <c r="L3929" s="33">
        <f t="shared" si="246"/>
        <v>0.99821520473625636</v>
      </c>
      <c r="M3929" s="33">
        <f t="shared" si="247"/>
        <v>0.99779818415206156</v>
      </c>
    </row>
    <row r="3930" spans="1:13" ht="55.2">
      <c r="A3930" t="s">
        <v>164</v>
      </c>
      <c r="B3930" t="s">
        <v>247</v>
      </c>
      <c r="C3930" s="14" t="s">
        <v>249</v>
      </c>
      <c r="D3930" t="s">
        <v>465</v>
      </c>
      <c r="E3930" t="s">
        <v>483</v>
      </c>
      <c r="F3930" s="20">
        <v>2045</v>
      </c>
      <c r="G3930" s="20">
        <v>38</v>
      </c>
      <c r="H3930" s="11">
        <v>2149.9109907782299</v>
      </c>
      <c r="I3930" s="10">
        <v>4635140.2884493796</v>
      </c>
      <c r="J3930" s="33">
        <f t="shared" si="244"/>
        <v>4.6382867766391858E-4</v>
      </c>
      <c r="K3930" s="33">
        <f t="shared" si="245"/>
        <v>4.6372112577197644E-4</v>
      </c>
      <c r="L3930" s="33">
        <f t="shared" si="246"/>
        <v>0.99779818415206156</v>
      </c>
      <c r="M3930" s="33">
        <f t="shared" si="247"/>
        <v>0.99733548405481331</v>
      </c>
    </row>
    <row r="3931" spans="1:13" ht="55.2">
      <c r="A3931" t="s">
        <v>164</v>
      </c>
      <c r="B3931" t="s">
        <v>247</v>
      </c>
      <c r="C3931" s="14" t="s">
        <v>249</v>
      </c>
      <c r="D3931" t="s">
        <v>465</v>
      </c>
      <c r="E3931" t="s">
        <v>483</v>
      </c>
      <c r="F3931" s="20">
        <v>2045</v>
      </c>
      <c r="G3931" s="20">
        <v>39</v>
      </c>
      <c r="H3931" s="11">
        <v>2281.78581131699</v>
      </c>
      <c r="I3931" s="10">
        <v>4550448.7027065298</v>
      </c>
      <c r="J3931" s="33">
        <f t="shared" si="244"/>
        <v>5.0144193691488545E-4</v>
      </c>
      <c r="K3931" s="33">
        <f t="shared" si="245"/>
        <v>5.0131623591831431E-4</v>
      </c>
      <c r="L3931" s="33">
        <f t="shared" si="246"/>
        <v>0.99733548405481331</v>
      </c>
      <c r="M3931" s="33">
        <f t="shared" si="247"/>
        <v>0.99683550358399919</v>
      </c>
    </row>
    <row r="3932" spans="1:13" ht="55.2">
      <c r="A3932" t="s">
        <v>164</v>
      </c>
      <c r="B3932" t="s">
        <v>247</v>
      </c>
      <c r="C3932" s="14" t="s">
        <v>249</v>
      </c>
      <c r="D3932" t="s">
        <v>465</v>
      </c>
      <c r="E3932" t="s">
        <v>483</v>
      </c>
      <c r="F3932" s="20">
        <v>2045</v>
      </c>
      <c r="G3932" s="20">
        <v>40</v>
      </c>
      <c r="H3932" s="11">
        <v>3024.9030897171401</v>
      </c>
      <c r="I3932" s="10">
        <v>4487131.8865514603</v>
      </c>
      <c r="J3932" s="33">
        <f t="shared" si="244"/>
        <v>6.741284112426432E-4</v>
      </c>
      <c r="K3932" s="33">
        <f t="shared" si="245"/>
        <v>6.7390123773614086E-4</v>
      </c>
      <c r="L3932" s="33">
        <f t="shared" si="246"/>
        <v>0.99683550358399919</v>
      </c>
      <c r="M3932" s="33">
        <f t="shared" si="247"/>
        <v>0.99616373490431465</v>
      </c>
    </row>
    <row r="3933" spans="1:13" ht="55.2">
      <c r="A3933" t="s">
        <v>164</v>
      </c>
      <c r="B3933" t="s">
        <v>247</v>
      </c>
      <c r="C3933" s="14" t="s">
        <v>249</v>
      </c>
      <c r="D3933" t="s">
        <v>465</v>
      </c>
      <c r="E3933" t="s">
        <v>483</v>
      </c>
      <c r="F3933" s="20">
        <v>2045</v>
      </c>
      <c r="G3933" s="20">
        <v>41</v>
      </c>
      <c r="H3933" s="11">
        <v>3308.8314037047899</v>
      </c>
      <c r="I3933" s="10">
        <v>4355929.4378915597</v>
      </c>
      <c r="J3933" s="33">
        <f t="shared" si="244"/>
        <v>7.5961547377736993E-4</v>
      </c>
      <c r="K3933" s="33">
        <f t="shared" si="245"/>
        <v>7.5932703898118348E-4</v>
      </c>
      <c r="L3933" s="33">
        <f t="shared" si="246"/>
        <v>0.99616373490431465</v>
      </c>
      <c r="M3933" s="33">
        <f t="shared" si="247"/>
        <v>0.99540732084514927</v>
      </c>
    </row>
    <row r="3934" spans="1:13" ht="55.2">
      <c r="A3934" t="s">
        <v>164</v>
      </c>
      <c r="B3934" t="s">
        <v>247</v>
      </c>
      <c r="C3934" s="14" t="s">
        <v>249</v>
      </c>
      <c r="D3934" t="s">
        <v>465</v>
      </c>
      <c r="E3934" t="s">
        <v>483</v>
      </c>
      <c r="F3934" s="20">
        <v>2045</v>
      </c>
      <c r="G3934" s="20">
        <v>42</v>
      </c>
      <c r="H3934" s="11">
        <v>3535.3489754984798</v>
      </c>
      <c r="I3934" s="10">
        <v>4287196.6067548702</v>
      </c>
      <c r="J3934" s="33">
        <f t="shared" si="244"/>
        <v>8.2462954228136273E-4</v>
      </c>
      <c r="K3934" s="33">
        <f t="shared" si="245"/>
        <v>8.2428962878100531E-4</v>
      </c>
      <c r="L3934" s="33">
        <f t="shared" si="246"/>
        <v>0.99540732084514927</v>
      </c>
      <c r="M3934" s="33">
        <f t="shared" si="247"/>
        <v>0.99458681691416395</v>
      </c>
    </row>
    <row r="3935" spans="1:13" ht="55.2">
      <c r="A3935" t="s">
        <v>164</v>
      </c>
      <c r="B3935" t="s">
        <v>247</v>
      </c>
      <c r="C3935" s="14" t="s">
        <v>249</v>
      </c>
      <c r="D3935" t="s">
        <v>465</v>
      </c>
      <c r="E3935" t="s">
        <v>483</v>
      </c>
      <c r="F3935" s="20">
        <v>2045</v>
      </c>
      <c r="G3935" s="20">
        <v>43</v>
      </c>
      <c r="H3935" s="11">
        <v>3974.5820433310801</v>
      </c>
      <c r="I3935" s="10">
        <v>4259540.9449356599</v>
      </c>
      <c r="J3935" s="33">
        <f t="shared" si="244"/>
        <v>9.3310103006677772E-4</v>
      </c>
      <c r="K3935" s="33">
        <f t="shared" si="245"/>
        <v>9.3266582667406173E-4</v>
      </c>
      <c r="L3935" s="33">
        <f t="shared" si="246"/>
        <v>0.99458681691416395</v>
      </c>
      <c r="M3935" s="33">
        <f t="shared" si="247"/>
        <v>0.99365919977836759</v>
      </c>
    </row>
    <row r="3936" spans="1:13" ht="55.2">
      <c r="A3936" t="s">
        <v>164</v>
      </c>
      <c r="B3936" t="s">
        <v>247</v>
      </c>
      <c r="C3936" s="14" t="s">
        <v>249</v>
      </c>
      <c r="D3936" t="s">
        <v>465</v>
      </c>
      <c r="E3936" t="s">
        <v>483</v>
      </c>
      <c r="F3936" s="20">
        <v>2045</v>
      </c>
      <c r="G3936" s="20">
        <v>44</v>
      </c>
      <c r="H3936" s="11">
        <v>4303.90059976067</v>
      </c>
      <c r="I3936" s="10">
        <v>4234200.0084680002</v>
      </c>
      <c r="J3936" s="33">
        <f t="shared" si="244"/>
        <v>1.016461336534239E-3</v>
      </c>
      <c r="K3936" s="33">
        <f t="shared" si="245"/>
        <v>1.0159449146990296E-3</v>
      </c>
      <c r="L3936" s="33">
        <f t="shared" si="246"/>
        <v>0.99365919977836759</v>
      </c>
      <c r="M3936" s="33">
        <f t="shared" si="247"/>
        <v>0.99264969676740888</v>
      </c>
    </row>
    <row r="3937" spans="1:13" ht="55.2">
      <c r="A3937" t="s">
        <v>164</v>
      </c>
      <c r="B3937" t="s">
        <v>247</v>
      </c>
      <c r="C3937" s="14" t="s">
        <v>249</v>
      </c>
      <c r="D3937" t="s">
        <v>465</v>
      </c>
      <c r="E3937" t="s">
        <v>483</v>
      </c>
      <c r="F3937" s="20">
        <v>2045</v>
      </c>
      <c r="G3937" s="20">
        <v>45</v>
      </c>
      <c r="H3937" s="11">
        <v>5496.5789534362602</v>
      </c>
      <c r="I3937" s="10">
        <v>4207909.9998226603</v>
      </c>
      <c r="J3937" s="33">
        <f t="shared" si="244"/>
        <v>1.306249172075427E-3</v>
      </c>
      <c r="K3937" s="33">
        <f t="shared" si="245"/>
        <v>1.3053963999770657E-3</v>
      </c>
      <c r="L3937" s="33">
        <f t="shared" si="246"/>
        <v>0.99264969676740888</v>
      </c>
      <c r="M3937" s="33">
        <f t="shared" si="247"/>
        <v>0.99135389542681041</v>
      </c>
    </row>
    <row r="3938" spans="1:13" ht="55.2">
      <c r="A3938" t="s">
        <v>164</v>
      </c>
      <c r="B3938" t="s">
        <v>247</v>
      </c>
      <c r="C3938" s="14" t="s">
        <v>249</v>
      </c>
      <c r="D3938" t="s">
        <v>465</v>
      </c>
      <c r="E3938" t="s">
        <v>483</v>
      </c>
      <c r="F3938" s="20">
        <v>2045</v>
      </c>
      <c r="G3938" s="20">
        <v>46</v>
      </c>
      <c r="H3938" s="11">
        <v>6092.6899813425098</v>
      </c>
      <c r="I3938" s="10">
        <v>4218704.8338490399</v>
      </c>
      <c r="J3938" s="33">
        <f t="shared" si="244"/>
        <v>1.44420864253347E-3</v>
      </c>
      <c r="K3938" s="33">
        <f t="shared" si="245"/>
        <v>1.4431662750910013E-3</v>
      </c>
      <c r="L3938" s="33">
        <f t="shared" si="246"/>
        <v>0.99135389542681041</v>
      </c>
      <c r="M3938" s="33">
        <f t="shared" si="247"/>
        <v>0.98992320691825031</v>
      </c>
    </row>
    <row r="3939" spans="1:13" ht="55.2">
      <c r="A3939" t="s">
        <v>164</v>
      </c>
      <c r="B3939" t="s">
        <v>247</v>
      </c>
      <c r="C3939" s="14" t="s">
        <v>249</v>
      </c>
      <c r="D3939" t="s">
        <v>465</v>
      </c>
      <c r="E3939" t="s">
        <v>483</v>
      </c>
      <c r="F3939" s="20">
        <v>2045</v>
      </c>
      <c r="G3939" s="20">
        <v>47</v>
      </c>
      <c r="H3939" s="11">
        <v>6753.1807348333396</v>
      </c>
      <c r="I3939" s="10">
        <v>4267326.5644021099</v>
      </c>
      <c r="J3939" s="33">
        <f t="shared" si="244"/>
        <v>1.5825319747422516E-3</v>
      </c>
      <c r="K3939" s="33">
        <f t="shared" si="245"/>
        <v>1.5812804313062312E-3</v>
      </c>
      <c r="L3939" s="33">
        <f t="shared" si="246"/>
        <v>0.98992320691825031</v>
      </c>
      <c r="M3939" s="33">
        <f t="shared" si="247"/>
        <v>0.98835786072265452</v>
      </c>
    </row>
    <row r="3940" spans="1:13" ht="55.2">
      <c r="A3940" t="s">
        <v>164</v>
      </c>
      <c r="B3940" t="s">
        <v>247</v>
      </c>
      <c r="C3940" s="14" t="s">
        <v>249</v>
      </c>
      <c r="D3940" t="s">
        <v>465</v>
      </c>
      <c r="E3940" t="s">
        <v>483</v>
      </c>
      <c r="F3940" s="20">
        <v>2045</v>
      </c>
      <c r="G3940" s="20">
        <v>48</v>
      </c>
      <c r="H3940" s="11">
        <v>7811.1750189729801</v>
      </c>
      <c r="I3940" s="10">
        <v>4388783.1966142403</v>
      </c>
      <c r="J3940" s="33">
        <f t="shared" si="244"/>
        <v>1.7798042575898872E-3</v>
      </c>
      <c r="K3940" s="33">
        <f t="shared" si="245"/>
        <v>1.7782213452228746E-3</v>
      </c>
      <c r="L3940" s="33">
        <f t="shared" si="246"/>
        <v>0.98835786072265452</v>
      </c>
      <c r="M3940" s="33">
        <f t="shared" si="247"/>
        <v>0.9866003416779987</v>
      </c>
    </row>
    <row r="3941" spans="1:13" ht="55.2">
      <c r="A3941" t="s">
        <v>164</v>
      </c>
      <c r="B3941" t="s">
        <v>247</v>
      </c>
      <c r="C3941" s="14" t="s">
        <v>249</v>
      </c>
      <c r="D3941" t="s">
        <v>465</v>
      </c>
      <c r="E3941" t="s">
        <v>483</v>
      </c>
      <c r="F3941" s="20">
        <v>2045</v>
      </c>
      <c r="G3941" s="20">
        <v>49</v>
      </c>
      <c r="H3941" s="11">
        <v>8459.9712496203792</v>
      </c>
      <c r="I3941" s="10">
        <v>4334852.6434726203</v>
      </c>
      <c r="J3941" s="33">
        <f t="shared" si="244"/>
        <v>1.9516168011753116E-3</v>
      </c>
      <c r="K3941" s="33">
        <f t="shared" si="245"/>
        <v>1.9497136353907596E-3</v>
      </c>
      <c r="L3941" s="33">
        <f t="shared" si="246"/>
        <v>0.9866003416779987</v>
      </c>
      <c r="M3941" s="33">
        <f t="shared" si="247"/>
        <v>0.98467675353914796</v>
      </c>
    </row>
    <row r="3942" spans="1:13" ht="55.2">
      <c r="A3942" t="s">
        <v>164</v>
      </c>
      <c r="B3942" t="s">
        <v>247</v>
      </c>
      <c r="C3942" s="14" t="s">
        <v>249</v>
      </c>
      <c r="D3942" t="s">
        <v>465</v>
      </c>
      <c r="E3942" t="s">
        <v>483</v>
      </c>
      <c r="F3942" s="20">
        <v>2045</v>
      </c>
      <c r="G3942" s="20">
        <v>50</v>
      </c>
      <c r="H3942" s="11">
        <v>9489.6591749705294</v>
      </c>
      <c r="I3942" s="10">
        <v>4250770.7590037799</v>
      </c>
      <c r="J3942" s="33">
        <f t="shared" si="244"/>
        <v>2.2324561151339404E-3</v>
      </c>
      <c r="K3942" s="33">
        <f t="shared" si="245"/>
        <v>2.2299660383213737E-3</v>
      </c>
      <c r="L3942" s="33">
        <f t="shared" si="246"/>
        <v>0.98467675353914796</v>
      </c>
      <c r="M3942" s="33">
        <f t="shared" si="247"/>
        <v>0.98248095782003109</v>
      </c>
    </row>
    <row r="3943" spans="1:13" ht="55.2">
      <c r="A3943" t="s">
        <v>164</v>
      </c>
      <c r="B3943" t="s">
        <v>247</v>
      </c>
      <c r="C3943" s="14" t="s">
        <v>249</v>
      </c>
      <c r="D3943" t="s">
        <v>465</v>
      </c>
      <c r="E3943" t="s">
        <v>483</v>
      </c>
      <c r="F3943" s="20">
        <v>2045</v>
      </c>
      <c r="G3943" s="20">
        <v>51</v>
      </c>
      <c r="H3943" s="11">
        <v>10198.949753127001</v>
      </c>
      <c r="I3943" s="10">
        <v>4180052.1942440602</v>
      </c>
      <c r="J3943" s="33">
        <f t="shared" si="244"/>
        <v>2.4399096660015331E-3</v>
      </c>
      <c r="K3943" s="33">
        <f t="shared" si="245"/>
        <v>2.4369355057982656E-3</v>
      </c>
      <c r="L3943" s="33">
        <f t="shared" si="246"/>
        <v>0.98248095782003109</v>
      </c>
      <c r="M3943" s="33">
        <f t="shared" si="247"/>
        <v>0.98008671509014877</v>
      </c>
    </row>
    <row r="3944" spans="1:13" ht="55.2">
      <c r="A3944" t="s">
        <v>164</v>
      </c>
      <c r="B3944" t="s">
        <v>247</v>
      </c>
      <c r="C3944" s="14" t="s">
        <v>249</v>
      </c>
      <c r="D3944" t="s">
        <v>465</v>
      </c>
      <c r="E3944" t="s">
        <v>483</v>
      </c>
      <c r="F3944" s="20">
        <v>2045</v>
      </c>
      <c r="G3944" s="20">
        <v>52</v>
      </c>
      <c r="H3944" s="11">
        <v>10968.7334385414</v>
      </c>
      <c r="I3944" s="10">
        <v>4112178.0393766798</v>
      </c>
      <c r="J3944" s="33">
        <f t="shared" si="244"/>
        <v>2.6673780496634407E-3</v>
      </c>
      <c r="K3944" s="33">
        <f t="shared" si="245"/>
        <v>2.6638237577493173E-3</v>
      </c>
      <c r="L3944" s="33">
        <f t="shared" si="246"/>
        <v>0.98008671509014877</v>
      </c>
      <c r="M3944" s="33">
        <f t="shared" si="247"/>
        <v>0.97747593681383715</v>
      </c>
    </row>
    <row r="3945" spans="1:13" ht="55.2">
      <c r="A3945" t="s">
        <v>164</v>
      </c>
      <c r="B3945" t="s">
        <v>247</v>
      </c>
      <c r="C3945" s="14" t="s">
        <v>249</v>
      </c>
      <c r="D3945" t="s">
        <v>465</v>
      </c>
      <c r="E3945" t="s">
        <v>483</v>
      </c>
      <c r="F3945" s="20">
        <v>2045</v>
      </c>
      <c r="G3945" s="20">
        <v>53</v>
      </c>
      <c r="H3945" s="11">
        <v>12000.9891287424</v>
      </c>
      <c r="I3945" s="10">
        <v>4129846.5458712</v>
      </c>
      <c r="J3945" s="33">
        <f t="shared" si="244"/>
        <v>2.9059164778750309E-3</v>
      </c>
      <c r="K3945" s="33">
        <f t="shared" si="245"/>
        <v>2.9016983893803694E-3</v>
      </c>
      <c r="L3945" s="33">
        <f t="shared" si="246"/>
        <v>0.97747593681383715</v>
      </c>
      <c r="M3945" s="33">
        <f t="shared" si="247"/>
        <v>0.97463959646232634</v>
      </c>
    </row>
    <row r="3946" spans="1:13" ht="55.2">
      <c r="A3946" t="s">
        <v>164</v>
      </c>
      <c r="B3946" t="s">
        <v>247</v>
      </c>
      <c r="C3946" s="14" t="s">
        <v>249</v>
      </c>
      <c r="D3946" t="s">
        <v>465</v>
      </c>
      <c r="E3946" t="s">
        <v>483</v>
      </c>
      <c r="F3946" s="20">
        <v>2045</v>
      </c>
      <c r="G3946" s="20">
        <v>54</v>
      </c>
      <c r="H3946" s="11">
        <v>13063.502283637599</v>
      </c>
      <c r="I3946" s="10">
        <v>4126655.85315585</v>
      </c>
      <c r="J3946" s="33">
        <f t="shared" si="244"/>
        <v>3.1656388970859582E-3</v>
      </c>
      <c r="K3946" s="33">
        <f t="shared" si="245"/>
        <v>3.1606335453776557E-3</v>
      </c>
      <c r="L3946" s="33">
        <f t="shared" si="246"/>
        <v>0.97463959646232634</v>
      </c>
      <c r="M3946" s="33">
        <f t="shared" si="247"/>
        <v>0.97155911785909421</v>
      </c>
    </row>
    <row r="3947" spans="1:13" ht="55.2">
      <c r="A3947" t="s">
        <v>164</v>
      </c>
      <c r="B3947" t="s">
        <v>247</v>
      </c>
      <c r="C3947" s="14" t="s">
        <v>249</v>
      </c>
      <c r="D3947" t="s">
        <v>465</v>
      </c>
      <c r="E3947" t="s">
        <v>483</v>
      </c>
      <c r="F3947" s="20">
        <v>2045</v>
      </c>
      <c r="G3947" s="20">
        <v>55</v>
      </c>
      <c r="H3947" s="11">
        <v>18799.247885544301</v>
      </c>
      <c r="I3947" s="10">
        <v>6067510.4464798197</v>
      </c>
      <c r="J3947" s="33">
        <f t="shared" si="244"/>
        <v>3.0983461917978299E-3</v>
      </c>
      <c r="K3947" s="33">
        <f t="shared" si="245"/>
        <v>3.0935512706226076E-3</v>
      </c>
      <c r="L3947" s="33">
        <f t="shared" si="246"/>
        <v>0.97155911785909421</v>
      </c>
      <c r="M3947" s="33">
        <f t="shared" si="247"/>
        <v>0.9685535499155562</v>
      </c>
    </row>
    <row r="3948" spans="1:13" ht="55.2">
      <c r="A3948" t="s">
        <v>164</v>
      </c>
      <c r="B3948" t="s">
        <v>247</v>
      </c>
      <c r="C3948" s="14" t="s">
        <v>249</v>
      </c>
      <c r="D3948" t="s">
        <v>465</v>
      </c>
      <c r="E3948" t="s">
        <v>483</v>
      </c>
      <c r="F3948" s="20">
        <v>2045</v>
      </c>
      <c r="G3948" s="20">
        <v>56</v>
      </c>
      <c r="H3948" s="11">
        <v>14914.4495779113</v>
      </c>
      <c r="I3948" s="10">
        <v>4041705.0778415501</v>
      </c>
      <c r="J3948" s="33">
        <f t="shared" si="244"/>
        <v>3.6901380211235694E-3</v>
      </c>
      <c r="K3948" s="33">
        <f t="shared" si="245"/>
        <v>3.6833378289369278E-3</v>
      </c>
      <c r="L3948" s="33">
        <f t="shared" si="246"/>
        <v>0.9685535499155562</v>
      </c>
      <c r="M3948" s="33">
        <f t="shared" si="247"/>
        <v>0.96498603998580113</v>
      </c>
    </row>
    <row r="3949" spans="1:13" ht="55.2">
      <c r="A3949" t="s">
        <v>164</v>
      </c>
      <c r="B3949" t="s">
        <v>247</v>
      </c>
      <c r="C3949" s="14" t="s">
        <v>249</v>
      </c>
      <c r="D3949" t="s">
        <v>465</v>
      </c>
      <c r="E3949" t="s">
        <v>483</v>
      </c>
      <c r="F3949" s="20">
        <v>2045</v>
      </c>
      <c r="G3949" s="20">
        <v>57</v>
      </c>
      <c r="H3949" s="11">
        <v>16098.274176486701</v>
      </c>
      <c r="I3949" s="10">
        <v>4000216.64527515</v>
      </c>
      <c r="J3949" s="33">
        <f t="shared" si="244"/>
        <v>4.0243505799869997E-3</v>
      </c>
      <c r="K3949" s="33">
        <f t="shared" si="245"/>
        <v>4.0162637329312911E-3</v>
      </c>
      <c r="L3949" s="33">
        <f t="shared" si="246"/>
        <v>0.96498603998580113</v>
      </c>
      <c r="M3949" s="33">
        <f t="shared" si="247"/>
        <v>0.96111040155062122</v>
      </c>
    </row>
    <row r="3950" spans="1:13" ht="55.2">
      <c r="A3950" t="s">
        <v>164</v>
      </c>
      <c r="B3950" t="s">
        <v>247</v>
      </c>
      <c r="C3950" s="14" t="s">
        <v>249</v>
      </c>
      <c r="D3950" t="s">
        <v>465</v>
      </c>
      <c r="E3950" t="s">
        <v>483</v>
      </c>
      <c r="F3950" s="20">
        <v>2045</v>
      </c>
      <c r="G3950" s="20">
        <v>58</v>
      </c>
      <c r="H3950" s="11">
        <v>16934.477894439198</v>
      </c>
      <c r="I3950" s="10">
        <v>3850286.70582174</v>
      </c>
      <c r="J3950" s="33">
        <f t="shared" si="244"/>
        <v>4.3982381542740177E-3</v>
      </c>
      <c r="K3950" s="33">
        <f t="shared" si="245"/>
        <v>4.3885800695503407E-3</v>
      </c>
      <c r="L3950" s="33">
        <f t="shared" si="246"/>
        <v>0.96111040155062122</v>
      </c>
      <c r="M3950" s="33">
        <f t="shared" si="247"/>
        <v>0.95689249159773859</v>
      </c>
    </row>
    <row r="3951" spans="1:13" ht="55.2">
      <c r="A3951" t="s">
        <v>164</v>
      </c>
      <c r="B3951" t="s">
        <v>247</v>
      </c>
      <c r="C3951" s="14" t="s">
        <v>249</v>
      </c>
      <c r="D3951" t="s">
        <v>465</v>
      </c>
      <c r="E3951" t="s">
        <v>483</v>
      </c>
      <c r="F3951" s="20">
        <v>2045</v>
      </c>
      <c r="G3951" s="20">
        <v>59</v>
      </c>
      <c r="H3951" s="11">
        <v>18235.2362297293</v>
      </c>
      <c r="I3951" s="10">
        <v>3789003.5926655801</v>
      </c>
      <c r="J3951" s="33">
        <f t="shared" si="244"/>
        <v>4.8126732487209743E-3</v>
      </c>
      <c r="K3951" s="33">
        <f t="shared" si="245"/>
        <v>4.8011108928717183E-3</v>
      </c>
      <c r="L3951" s="33">
        <f t="shared" si="246"/>
        <v>0.95689249159773859</v>
      </c>
      <c r="M3951" s="33">
        <f t="shared" si="247"/>
        <v>0.95229834463302154</v>
      </c>
    </row>
    <row r="3952" spans="1:13" ht="55.2">
      <c r="A3952" t="s">
        <v>164</v>
      </c>
      <c r="B3952" t="s">
        <v>247</v>
      </c>
      <c r="C3952" s="14" t="s">
        <v>249</v>
      </c>
      <c r="D3952" t="s">
        <v>465</v>
      </c>
      <c r="E3952" t="s">
        <v>483</v>
      </c>
      <c r="F3952" s="20">
        <v>2045</v>
      </c>
      <c r="G3952" s="20">
        <v>60</v>
      </c>
      <c r="H3952" s="11">
        <v>19895.740112071901</v>
      </c>
      <c r="I3952" s="10">
        <v>3810237.67220878</v>
      </c>
      <c r="J3952" s="33">
        <f t="shared" si="244"/>
        <v>5.2216532992647715E-3</v>
      </c>
      <c r="K3952" s="33">
        <f t="shared" si="245"/>
        <v>5.2080441653725718E-3</v>
      </c>
      <c r="L3952" s="33">
        <f t="shared" si="246"/>
        <v>0.95229834463302154</v>
      </c>
      <c r="M3952" s="33">
        <f t="shared" si="247"/>
        <v>0.94733873279556158</v>
      </c>
    </row>
    <row r="3953" spans="1:13" ht="55.2">
      <c r="A3953" t="s">
        <v>164</v>
      </c>
      <c r="B3953" t="s">
        <v>247</v>
      </c>
      <c r="C3953" s="14" t="s">
        <v>249</v>
      </c>
      <c r="D3953" t="s">
        <v>465</v>
      </c>
      <c r="E3953" t="s">
        <v>483</v>
      </c>
      <c r="F3953" s="20">
        <v>2045</v>
      </c>
      <c r="G3953" s="20">
        <v>61</v>
      </c>
      <c r="H3953" s="11">
        <v>22019.0503811704</v>
      </c>
      <c r="I3953" s="10">
        <v>3849981.2725478201</v>
      </c>
      <c r="J3953" s="33">
        <f t="shared" si="244"/>
        <v>5.7192616852909392E-3</v>
      </c>
      <c r="K3953" s="33">
        <f t="shared" si="245"/>
        <v>5.7029378431132649E-3</v>
      </c>
      <c r="L3953" s="33">
        <f t="shared" si="246"/>
        <v>0.94733873279556158</v>
      </c>
      <c r="M3953" s="33">
        <f t="shared" si="247"/>
        <v>0.94193611888605477</v>
      </c>
    </row>
    <row r="3954" spans="1:13" ht="55.2">
      <c r="A3954" t="s">
        <v>164</v>
      </c>
      <c r="B3954" t="s">
        <v>247</v>
      </c>
      <c r="C3954" s="14" t="s">
        <v>249</v>
      </c>
      <c r="D3954" t="s">
        <v>465</v>
      </c>
      <c r="E3954" t="s">
        <v>483</v>
      </c>
      <c r="F3954" s="20">
        <v>2045</v>
      </c>
      <c r="G3954" s="20">
        <v>62</v>
      </c>
      <c r="H3954" s="11">
        <v>23783.8352846013</v>
      </c>
      <c r="I3954" s="10">
        <v>3788592.3927485002</v>
      </c>
      <c r="J3954" s="33">
        <f t="shared" si="244"/>
        <v>6.2777498392607243E-3</v>
      </c>
      <c r="K3954" s="33">
        <f t="shared" si="245"/>
        <v>6.2580859376079045E-3</v>
      </c>
      <c r="L3954" s="33">
        <f t="shared" si="246"/>
        <v>0.94193611888605477</v>
      </c>
      <c r="M3954" s="33">
        <f t="shared" si="247"/>
        <v>0.93604140170632899</v>
      </c>
    </row>
    <row r="3955" spans="1:13" ht="55.2">
      <c r="A3955" t="s">
        <v>164</v>
      </c>
      <c r="B3955" t="s">
        <v>247</v>
      </c>
      <c r="C3955" s="14" t="s">
        <v>249</v>
      </c>
      <c r="D3955" t="s">
        <v>465</v>
      </c>
      <c r="E3955" t="s">
        <v>483</v>
      </c>
      <c r="F3955" s="20">
        <v>2045</v>
      </c>
      <c r="G3955" s="20">
        <v>63</v>
      </c>
      <c r="H3955" s="11">
        <v>25006.064206651299</v>
      </c>
      <c r="I3955" s="10">
        <v>3625338.3211201001</v>
      </c>
      <c r="J3955" s="33">
        <f t="shared" si="244"/>
        <v>6.8975808577571096E-3</v>
      </c>
      <c r="K3955" s="33">
        <f t="shared" si="245"/>
        <v>6.8738471466609496E-3</v>
      </c>
      <c r="L3955" s="33">
        <f t="shared" si="246"/>
        <v>0.93604140170632899</v>
      </c>
      <c r="M3955" s="33">
        <f t="shared" si="247"/>
        <v>0.92960719618805343</v>
      </c>
    </row>
    <row r="3956" spans="1:13" ht="55.2">
      <c r="A3956" t="s">
        <v>164</v>
      </c>
      <c r="B3956" t="s">
        <v>247</v>
      </c>
      <c r="C3956" s="14" t="s">
        <v>249</v>
      </c>
      <c r="D3956" t="s">
        <v>465</v>
      </c>
      <c r="E3956" t="s">
        <v>483</v>
      </c>
      <c r="F3956" s="20">
        <v>2045</v>
      </c>
      <c r="G3956" s="20">
        <v>64</v>
      </c>
      <c r="H3956" s="11">
        <v>26613.306685097501</v>
      </c>
      <c r="I3956" s="10">
        <v>3515672.35627827</v>
      </c>
      <c r="J3956" s="33">
        <f t="shared" si="244"/>
        <v>7.5699052665051652E-3</v>
      </c>
      <c r="K3956" s="33">
        <f t="shared" si="245"/>
        <v>7.5413256939876883E-3</v>
      </c>
      <c r="L3956" s="33">
        <f t="shared" si="246"/>
        <v>0.92960719618805343</v>
      </c>
      <c r="M3956" s="33">
        <f t="shared" si="247"/>
        <v>0.92259672555412464</v>
      </c>
    </row>
    <row r="3957" spans="1:13" ht="55.2">
      <c r="A3957" t="s">
        <v>164</v>
      </c>
      <c r="B3957" t="s">
        <v>247</v>
      </c>
      <c r="C3957" s="14" t="s">
        <v>249</v>
      </c>
      <c r="D3957" t="s">
        <v>465</v>
      </c>
      <c r="E3957" t="s">
        <v>483</v>
      </c>
      <c r="F3957" s="20">
        <v>2045</v>
      </c>
      <c r="G3957" s="20">
        <v>65</v>
      </c>
      <c r="H3957" s="11">
        <v>27088.7585086168</v>
      </c>
      <c r="I3957" s="10">
        <v>3417429.8829220799</v>
      </c>
      <c r="J3957" s="33">
        <f t="shared" si="244"/>
        <v>7.9266464672727993E-3</v>
      </c>
      <c r="K3957" s="33">
        <f t="shared" si="245"/>
        <v>7.8953134484094356E-3</v>
      </c>
      <c r="L3957" s="33">
        <f t="shared" si="246"/>
        <v>0.92259672555412464</v>
      </c>
      <c r="M3957" s="33">
        <f t="shared" si="247"/>
        <v>0.9153125352193987</v>
      </c>
    </row>
    <row r="3958" spans="1:13" ht="55.2">
      <c r="A3958" t="s">
        <v>164</v>
      </c>
      <c r="B3958" t="s">
        <v>247</v>
      </c>
      <c r="C3958" s="14" t="s">
        <v>249</v>
      </c>
      <c r="D3958" t="s">
        <v>465</v>
      </c>
      <c r="E3958" t="s">
        <v>483</v>
      </c>
      <c r="F3958" s="20">
        <v>2045</v>
      </c>
      <c r="G3958" s="20">
        <v>66</v>
      </c>
      <c r="H3958" s="11">
        <v>28794.8801166019</v>
      </c>
      <c r="I3958" s="10">
        <v>3312723.1769397901</v>
      </c>
      <c r="J3958" s="33">
        <f t="shared" si="244"/>
        <v>8.692208367136153E-3</v>
      </c>
      <c r="K3958" s="33">
        <f t="shared" si="245"/>
        <v>8.6545403424365119E-3</v>
      </c>
      <c r="L3958" s="33">
        <f t="shared" si="246"/>
        <v>0.9153125352193987</v>
      </c>
      <c r="M3958" s="33">
        <f t="shared" si="247"/>
        <v>0.90739092595740456</v>
      </c>
    </row>
    <row r="3959" spans="1:13" ht="55.2">
      <c r="A3959" t="s">
        <v>164</v>
      </c>
      <c r="B3959" t="s">
        <v>247</v>
      </c>
      <c r="C3959" s="14" t="s">
        <v>249</v>
      </c>
      <c r="D3959" t="s">
        <v>465</v>
      </c>
      <c r="E3959" t="s">
        <v>483</v>
      </c>
      <c r="F3959" s="20">
        <v>2045</v>
      </c>
      <c r="G3959" s="20">
        <v>67</v>
      </c>
      <c r="H3959" s="11">
        <v>30454.728462056901</v>
      </c>
      <c r="I3959" s="10">
        <v>3188880.4880156098</v>
      </c>
      <c r="J3959" s="33">
        <f t="shared" si="244"/>
        <v>9.5502884402571004E-3</v>
      </c>
      <c r="K3959" s="33">
        <f t="shared" si="245"/>
        <v>9.5048292667839762E-3</v>
      </c>
      <c r="L3959" s="33">
        <f t="shared" si="246"/>
        <v>0.90739092595740456</v>
      </c>
      <c r="M3959" s="33">
        <f t="shared" si="247"/>
        <v>0.89876633012795037</v>
      </c>
    </row>
    <row r="3960" spans="1:13" ht="55.2">
      <c r="A3960" t="s">
        <v>164</v>
      </c>
      <c r="B3960" t="s">
        <v>247</v>
      </c>
      <c r="C3960" s="14" t="s">
        <v>249</v>
      </c>
      <c r="D3960" t="s">
        <v>465</v>
      </c>
      <c r="E3960" t="s">
        <v>483</v>
      </c>
      <c r="F3960" s="20">
        <v>2045</v>
      </c>
      <c r="G3960" s="20">
        <v>68</v>
      </c>
      <c r="H3960" s="11">
        <v>32330.181741091499</v>
      </c>
      <c r="I3960" s="10">
        <v>3076230.3913547299</v>
      </c>
      <c r="J3960" s="33">
        <f t="shared" si="244"/>
        <v>1.0509675033427431E-2</v>
      </c>
      <c r="K3960" s="33">
        <f t="shared" si="245"/>
        <v>1.0454641362837469E-2</v>
      </c>
      <c r="L3960" s="33">
        <f t="shared" si="246"/>
        <v>0.89876633012795037</v>
      </c>
      <c r="M3960" s="33">
        <f t="shared" si="247"/>
        <v>0.88937005047746909</v>
      </c>
    </row>
    <row r="3961" spans="1:13" ht="55.2">
      <c r="A3961" t="s">
        <v>164</v>
      </c>
      <c r="B3961" t="s">
        <v>247</v>
      </c>
      <c r="C3961" s="14" t="s">
        <v>249</v>
      </c>
      <c r="D3961" t="s">
        <v>465</v>
      </c>
      <c r="E3961" t="s">
        <v>483</v>
      </c>
      <c r="F3961" s="20">
        <v>2045</v>
      </c>
      <c r="G3961" s="20">
        <v>69</v>
      </c>
      <c r="H3961" s="11">
        <v>34141.793138676898</v>
      </c>
      <c r="I3961" s="10">
        <v>2952470.2960125799</v>
      </c>
      <c r="J3961" s="33">
        <f t="shared" si="244"/>
        <v>1.1563805801801512E-2</v>
      </c>
      <c r="K3961" s="33">
        <f t="shared" si="245"/>
        <v>1.1497201977927252E-2</v>
      </c>
      <c r="L3961" s="33">
        <f t="shared" si="246"/>
        <v>0.88937005047746909</v>
      </c>
      <c r="M3961" s="33">
        <f t="shared" si="247"/>
        <v>0.87914478337401025</v>
      </c>
    </row>
    <row r="3962" spans="1:13" ht="55.2">
      <c r="A3962" t="s">
        <v>164</v>
      </c>
      <c r="B3962" t="s">
        <v>247</v>
      </c>
      <c r="C3962" s="14" t="s">
        <v>249</v>
      </c>
      <c r="D3962" t="s">
        <v>465</v>
      </c>
      <c r="E3962" t="s">
        <v>483</v>
      </c>
      <c r="F3962" s="20">
        <v>2046</v>
      </c>
      <c r="G3962" s="20">
        <v>30</v>
      </c>
      <c r="H3962" s="11">
        <v>694.51648854702501</v>
      </c>
      <c r="I3962" s="10">
        <v>4588321.9217005596</v>
      </c>
      <c r="J3962" s="33">
        <f t="shared" si="244"/>
        <v>1.513661204246144E-4</v>
      </c>
      <c r="K3962" s="33">
        <f t="shared" si="245"/>
        <v>1.5135466515137086E-4</v>
      </c>
      <c r="L3962" s="33">
        <f t="shared" si="246"/>
        <v>1</v>
      </c>
      <c r="M3962" s="33">
        <f t="shared" si="247"/>
        <v>0.99984864533484863</v>
      </c>
    </row>
    <row r="3963" spans="1:13" ht="55.2">
      <c r="A3963" t="s">
        <v>164</v>
      </c>
      <c r="B3963" t="s">
        <v>247</v>
      </c>
      <c r="C3963" s="14" t="s">
        <v>249</v>
      </c>
      <c r="D3963" t="s">
        <v>465</v>
      </c>
      <c r="E3963" t="s">
        <v>483</v>
      </c>
      <c r="F3963" s="20">
        <v>2046</v>
      </c>
      <c r="G3963" s="20">
        <v>31</v>
      </c>
      <c r="H3963" s="11">
        <v>944.48883206399501</v>
      </c>
      <c r="I3963" s="10">
        <v>4637118.8879298996</v>
      </c>
      <c r="J3963" s="33">
        <f t="shared" si="244"/>
        <v>2.0368009854619735E-4</v>
      </c>
      <c r="K3963" s="33">
        <f t="shared" si="245"/>
        <v>2.0365935716315509E-4</v>
      </c>
      <c r="L3963" s="33">
        <f t="shared" si="246"/>
        <v>0.99984864533484863</v>
      </c>
      <c r="M3963" s="33">
        <f t="shared" si="247"/>
        <v>0.9996450168024793</v>
      </c>
    </row>
    <row r="3964" spans="1:13" ht="55.2">
      <c r="A3964" t="s">
        <v>164</v>
      </c>
      <c r="B3964" t="s">
        <v>247</v>
      </c>
      <c r="C3964" s="14" t="s">
        <v>249</v>
      </c>
      <c r="D3964" t="s">
        <v>465</v>
      </c>
      <c r="E3964" t="s">
        <v>483</v>
      </c>
      <c r="F3964" s="20">
        <v>2046</v>
      </c>
      <c r="G3964" s="20">
        <v>32</v>
      </c>
      <c r="H3964" s="11">
        <v>1010.29957198041</v>
      </c>
      <c r="I3964" s="10">
        <v>4703665.1754863597</v>
      </c>
      <c r="J3964" s="33">
        <f t="shared" si="244"/>
        <v>2.1478985733204209E-4</v>
      </c>
      <c r="K3964" s="33">
        <f t="shared" si="245"/>
        <v>2.1476679164211809E-4</v>
      </c>
      <c r="L3964" s="33">
        <f t="shared" si="246"/>
        <v>0.9996450168024793</v>
      </c>
      <c r="M3964" s="33">
        <f t="shared" si="247"/>
        <v>0.99943032624943962</v>
      </c>
    </row>
    <row r="3965" spans="1:13" ht="55.2">
      <c r="A3965" t="s">
        <v>164</v>
      </c>
      <c r="B3965" t="s">
        <v>247</v>
      </c>
      <c r="C3965" s="14" t="s">
        <v>249</v>
      </c>
      <c r="D3965" t="s">
        <v>465</v>
      </c>
      <c r="E3965" t="s">
        <v>483</v>
      </c>
      <c r="F3965" s="20">
        <v>2046</v>
      </c>
      <c r="G3965" s="20">
        <v>33</v>
      </c>
      <c r="H3965" s="11">
        <v>1086.6005817094899</v>
      </c>
      <c r="I3965" s="10">
        <v>4771566.1039283797</v>
      </c>
      <c r="J3965" s="33">
        <f t="shared" si="244"/>
        <v>2.2772409687773227E-4</v>
      </c>
      <c r="K3965" s="33">
        <f t="shared" si="245"/>
        <v>2.2769816971368595E-4</v>
      </c>
      <c r="L3965" s="33">
        <f t="shared" si="246"/>
        <v>0.99943032624943962</v>
      </c>
      <c r="M3965" s="33">
        <f t="shared" si="247"/>
        <v>0.99920275779339629</v>
      </c>
    </row>
    <row r="3966" spans="1:13" ht="55.2">
      <c r="A3966" t="s">
        <v>164</v>
      </c>
      <c r="B3966" t="s">
        <v>247</v>
      </c>
      <c r="C3966" s="14" t="s">
        <v>249</v>
      </c>
      <c r="D3966" t="s">
        <v>465</v>
      </c>
      <c r="E3966" t="s">
        <v>483</v>
      </c>
      <c r="F3966" s="20">
        <v>2046</v>
      </c>
      <c r="G3966" s="20">
        <v>34</v>
      </c>
      <c r="H3966" s="11">
        <v>1230.3029962252799</v>
      </c>
      <c r="I3966" s="10">
        <v>4883669.6346456204</v>
      </c>
      <c r="J3966" s="33">
        <f t="shared" si="244"/>
        <v>2.5192183097261369E-4</v>
      </c>
      <c r="K3966" s="33">
        <f t="shared" si="245"/>
        <v>2.5189010133264134E-4</v>
      </c>
      <c r="L3966" s="33">
        <f t="shared" si="246"/>
        <v>0.99920275779339629</v>
      </c>
      <c r="M3966" s="33">
        <f t="shared" si="247"/>
        <v>0.9989510685094839</v>
      </c>
    </row>
    <row r="3967" spans="1:13" ht="55.2">
      <c r="A3967" t="s">
        <v>164</v>
      </c>
      <c r="B3967" t="s">
        <v>247</v>
      </c>
      <c r="C3967" s="14" t="s">
        <v>249</v>
      </c>
      <c r="D3967" t="s">
        <v>465</v>
      </c>
      <c r="E3967" t="s">
        <v>483</v>
      </c>
      <c r="F3967" s="20">
        <v>2046</v>
      </c>
      <c r="G3967" s="20">
        <v>35</v>
      </c>
      <c r="H3967" s="11">
        <v>1602.1683693577299</v>
      </c>
      <c r="I3967" s="10">
        <v>4854968.6055233497</v>
      </c>
      <c r="J3967" s="33">
        <f t="shared" si="244"/>
        <v>3.3000591755320352E-4</v>
      </c>
      <c r="K3967" s="33">
        <f t="shared" si="245"/>
        <v>3.2995147158976224E-4</v>
      </c>
      <c r="L3967" s="33">
        <f t="shared" si="246"/>
        <v>0.9989510685094839</v>
      </c>
      <c r="M3967" s="33">
        <f t="shared" si="247"/>
        <v>0.99862146313438305</v>
      </c>
    </row>
    <row r="3968" spans="1:13" ht="55.2">
      <c r="A3968" t="s">
        <v>164</v>
      </c>
      <c r="B3968" t="s">
        <v>247</v>
      </c>
      <c r="C3968" s="14" t="s">
        <v>249</v>
      </c>
      <c r="D3968" t="s">
        <v>465</v>
      </c>
      <c r="E3968" t="s">
        <v>483</v>
      </c>
      <c r="F3968" s="20">
        <v>2046</v>
      </c>
      <c r="G3968" s="20">
        <v>36</v>
      </c>
      <c r="H3968" s="11">
        <v>1826.8996176971</v>
      </c>
      <c r="I3968" s="10">
        <v>4720437.2560700299</v>
      </c>
      <c r="J3968" s="33">
        <f t="shared" si="244"/>
        <v>3.8701915068310293E-4</v>
      </c>
      <c r="K3968" s="33">
        <f t="shared" si="245"/>
        <v>3.8694426843222107E-4</v>
      </c>
      <c r="L3968" s="33">
        <f t="shared" si="246"/>
        <v>0.99862146313438305</v>
      </c>
      <c r="M3968" s="33">
        <f t="shared" si="247"/>
        <v>0.99823505228288978</v>
      </c>
    </row>
    <row r="3969" spans="1:13" ht="55.2">
      <c r="A3969" t="s">
        <v>164</v>
      </c>
      <c r="B3969" t="s">
        <v>247</v>
      </c>
      <c r="C3969" s="14" t="s">
        <v>249</v>
      </c>
      <c r="D3969" t="s">
        <v>465</v>
      </c>
      <c r="E3969" t="s">
        <v>483</v>
      </c>
      <c r="F3969" s="20">
        <v>2046</v>
      </c>
      <c r="G3969" s="20">
        <v>37</v>
      </c>
      <c r="H3969" s="11">
        <v>1934.47458230506</v>
      </c>
      <c r="I3969" s="10">
        <v>4648572.2670775903</v>
      </c>
      <c r="J3969" s="33">
        <f t="shared" si="244"/>
        <v>4.1614381172591788E-4</v>
      </c>
      <c r="K3969" s="33">
        <f t="shared" si="245"/>
        <v>4.1605723589965837E-4</v>
      </c>
      <c r="L3969" s="33">
        <f t="shared" si="246"/>
        <v>0.99823505228288978</v>
      </c>
      <c r="M3969" s="33">
        <f t="shared" si="247"/>
        <v>0.99781972936625885</v>
      </c>
    </row>
    <row r="3970" spans="1:13" ht="55.2">
      <c r="A3970" t="s">
        <v>164</v>
      </c>
      <c r="B3970" t="s">
        <v>247</v>
      </c>
      <c r="C3970" s="14" t="s">
        <v>249</v>
      </c>
      <c r="D3970" t="s">
        <v>465</v>
      </c>
      <c r="E3970" t="s">
        <v>483</v>
      </c>
      <c r="F3970" s="20">
        <v>2046</v>
      </c>
      <c r="G3970" s="20">
        <v>38</v>
      </c>
      <c r="H3970" s="11">
        <v>2067.72241712097</v>
      </c>
      <c r="I3970" s="10">
        <v>4604321.0931952996</v>
      </c>
      <c r="J3970" s="33">
        <f t="shared" ref="J3970:J4033" si="248">IF(I3970&gt;0,H3970/I3970,0)</f>
        <v>4.4908301903115433E-4</v>
      </c>
      <c r="K3970" s="33">
        <f t="shared" ref="K3970:K4033" si="249">1-EXP(-J3970)</f>
        <v>4.4898219634526004E-4</v>
      </c>
      <c r="L3970" s="33">
        <f t="shared" ref="L3970:L4033" si="250">IF(G3970=30,1,M3969)</f>
        <v>0.99781972936625885</v>
      </c>
      <c r="M3970" s="33">
        <f t="shared" ref="M3970:M4033" si="251">L3970*(1-K3970)</f>
        <v>0.99737172607261138</v>
      </c>
    </row>
    <row r="3971" spans="1:13" ht="55.2">
      <c r="A3971" t="s">
        <v>164</v>
      </c>
      <c r="B3971" t="s">
        <v>247</v>
      </c>
      <c r="C3971" s="14" t="s">
        <v>249</v>
      </c>
      <c r="D3971" t="s">
        <v>465</v>
      </c>
      <c r="E3971" t="s">
        <v>483</v>
      </c>
      <c r="F3971" s="20">
        <v>2046</v>
      </c>
      <c r="G3971" s="20">
        <v>39</v>
      </c>
      <c r="H3971" s="11">
        <v>2310.0913415795499</v>
      </c>
      <c r="I3971" s="10">
        <v>4627403.6720652496</v>
      </c>
      <c r="J3971" s="33">
        <f t="shared" si="248"/>
        <v>4.9921975805247536E-4</v>
      </c>
      <c r="K3971" s="33">
        <f t="shared" si="249"/>
        <v>4.9909516860247027E-4</v>
      </c>
      <c r="L3971" s="33">
        <f t="shared" si="250"/>
        <v>0.99737172607261138</v>
      </c>
      <c r="M3971" s="33">
        <f t="shared" si="251"/>
        <v>0.99687394266282781</v>
      </c>
    </row>
    <row r="3972" spans="1:13" ht="55.2">
      <c r="A3972" t="s">
        <v>164</v>
      </c>
      <c r="B3972" t="s">
        <v>247</v>
      </c>
      <c r="C3972" s="14" t="s">
        <v>249</v>
      </c>
      <c r="D3972" t="s">
        <v>465</v>
      </c>
      <c r="E3972" t="s">
        <v>483</v>
      </c>
      <c r="F3972" s="20">
        <v>2046</v>
      </c>
      <c r="G3972" s="20">
        <v>40</v>
      </c>
      <c r="H3972" s="11">
        <v>3046.67559891265</v>
      </c>
      <c r="I3972" s="10">
        <v>4542285.1241283501</v>
      </c>
      <c r="J3972" s="33">
        <f t="shared" si="248"/>
        <v>6.7073631787861342E-4</v>
      </c>
      <c r="K3972" s="33">
        <f t="shared" si="249"/>
        <v>6.7051142455876178E-4</v>
      </c>
      <c r="L3972" s="33">
        <f t="shared" si="250"/>
        <v>0.99687394266282781</v>
      </c>
      <c r="M3972" s="33">
        <f t="shared" si="251"/>
        <v>0.99620552729542744</v>
      </c>
    </row>
    <row r="3973" spans="1:13" ht="55.2">
      <c r="A3973" t="s">
        <v>164</v>
      </c>
      <c r="B3973" t="s">
        <v>247</v>
      </c>
      <c r="C3973" s="14" t="s">
        <v>249</v>
      </c>
      <c r="D3973" t="s">
        <v>465</v>
      </c>
      <c r="E3973" t="s">
        <v>483</v>
      </c>
      <c r="F3973" s="20">
        <v>2046</v>
      </c>
      <c r="G3973" s="20">
        <v>41</v>
      </c>
      <c r="H3973" s="11">
        <v>3383.1195004132201</v>
      </c>
      <c r="I3973" s="10">
        <v>4477801.4015820101</v>
      </c>
      <c r="J3973" s="33">
        <f t="shared" si="248"/>
        <v>7.5553138627764099E-4</v>
      </c>
      <c r="K3973" s="33">
        <f t="shared" si="249"/>
        <v>7.5524604430599052E-4</v>
      </c>
      <c r="L3973" s="33">
        <f t="shared" si="250"/>
        <v>0.99620552729542744</v>
      </c>
      <c r="M3973" s="33">
        <f t="shared" si="251"/>
        <v>0.9954531470116218</v>
      </c>
    </row>
    <row r="3974" spans="1:13" ht="55.2">
      <c r="A3974" t="s">
        <v>164</v>
      </c>
      <c r="B3974" t="s">
        <v>247</v>
      </c>
      <c r="C3974" s="14" t="s">
        <v>249</v>
      </c>
      <c r="D3974" t="s">
        <v>465</v>
      </c>
      <c r="E3974" t="s">
        <v>483</v>
      </c>
      <c r="F3974" s="20">
        <v>2046</v>
      </c>
      <c r="G3974" s="20">
        <v>42</v>
      </c>
      <c r="H3974" s="11">
        <v>3564.5028973656299</v>
      </c>
      <c r="I3974" s="10">
        <v>4346747.6616890496</v>
      </c>
      <c r="J3974" s="33">
        <f t="shared" si="248"/>
        <v>8.200390670896555E-4</v>
      </c>
      <c r="K3974" s="33">
        <f t="shared" si="249"/>
        <v>8.1970292694288904E-4</v>
      </c>
      <c r="L3974" s="33">
        <f t="shared" si="250"/>
        <v>0.9954531470116218</v>
      </c>
      <c r="M3974" s="33">
        <f t="shared" si="251"/>
        <v>0.9946371711533819</v>
      </c>
    </row>
    <row r="3975" spans="1:13" ht="55.2">
      <c r="A3975" t="s">
        <v>164</v>
      </c>
      <c r="B3975" t="s">
        <v>247</v>
      </c>
      <c r="C3975" s="14" t="s">
        <v>249</v>
      </c>
      <c r="D3975" t="s">
        <v>465</v>
      </c>
      <c r="E3975" t="s">
        <v>483</v>
      </c>
      <c r="F3975" s="20">
        <v>2046</v>
      </c>
      <c r="G3975" s="20">
        <v>43</v>
      </c>
      <c r="H3975" s="11">
        <v>3815.76570381279</v>
      </c>
      <c r="I3975" s="10">
        <v>4277424.0161916604</v>
      </c>
      <c r="J3975" s="33">
        <f t="shared" si="248"/>
        <v>8.9207094956419563E-4</v>
      </c>
      <c r="K3975" s="33">
        <f t="shared" si="249"/>
        <v>8.9167317256522161E-4</v>
      </c>
      <c r="L3975" s="33">
        <f t="shared" si="250"/>
        <v>0.9946371711533819</v>
      </c>
      <c r="M3975" s="33">
        <f t="shared" si="251"/>
        <v>0.99375027987142828</v>
      </c>
    </row>
    <row r="3976" spans="1:13" ht="55.2">
      <c r="A3976" t="s">
        <v>164</v>
      </c>
      <c r="B3976" t="s">
        <v>247</v>
      </c>
      <c r="C3976" s="14" t="s">
        <v>249</v>
      </c>
      <c r="D3976" t="s">
        <v>465</v>
      </c>
      <c r="E3976" t="s">
        <v>483</v>
      </c>
      <c r="F3976" s="20">
        <v>2046</v>
      </c>
      <c r="G3976" s="20">
        <v>44</v>
      </c>
      <c r="H3976" s="11">
        <v>4290.0414119827901</v>
      </c>
      <c r="I3976" s="10">
        <v>4248834.7812445797</v>
      </c>
      <c r="J3976" s="33">
        <f t="shared" si="248"/>
        <v>1.0096983368052123E-3</v>
      </c>
      <c r="K3976" s="33">
        <f t="shared" si="249"/>
        <v>1.009188762959301E-3</v>
      </c>
      <c r="L3976" s="33">
        <f t="shared" si="250"/>
        <v>0.99375027987142828</v>
      </c>
      <c r="M3976" s="33">
        <f t="shared" si="251"/>
        <v>0.99274739825579439</v>
      </c>
    </row>
    <row r="3977" spans="1:13" ht="55.2">
      <c r="A3977" t="s">
        <v>164</v>
      </c>
      <c r="B3977" t="s">
        <v>247</v>
      </c>
      <c r="C3977" s="14" t="s">
        <v>249</v>
      </c>
      <c r="D3977" t="s">
        <v>465</v>
      </c>
      <c r="E3977" t="s">
        <v>483</v>
      </c>
      <c r="F3977" s="20">
        <v>2046</v>
      </c>
      <c r="G3977" s="20">
        <v>45</v>
      </c>
      <c r="H3977" s="11">
        <v>5474.0851266758</v>
      </c>
      <c r="I3977" s="10">
        <v>4222645.8709594598</v>
      </c>
      <c r="J3977" s="33">
        <f t="shared" si="248"/>
        <v>1.2963637714265609E-3</v>
      </c>
      <c r="K3977" s="33">
        <f t="shared" si="249"/>
        <v>1.2955238548976178E-3</v>
      </c>
      <c r="L3977" s="33">
        <f t="shared" si="250"/>
        <v>0.99274739825579439</v>
      </c>
      <c r="M3977" s="33">
        <f t="shared" si="251"/>
        <v>0.99146127031946651</v>
      </c>
    </row>
    <row r="3978" spans="1:13" ht="55.2">
      <c r="A3978" t="s">
        <v>164</v>
      </c>
      <c r="B3978" t="s">
        <v>247</v>
      </c>
      <c r="C3978" s="14" t="s">
        <v>249</v>
      </c>
      <c r="D3978" t="s">
        <v>465</v>
      </c>
      <c r="E3978" t="s">
        <v>483</v>
      </c>
      <c r="F3978" s="20">
        <v>2046</v>
      </c>
      <c r="G3978" s="20">
        <v>46</v>
      </c>
      <c r="H3978" s="11">
        <v>6011.2195425726604</v>
      </c>
      <c r="I3978" s="10">
        <v>4194553.7157253297</v>
      </c>
      <c r="J3978" s="33">
        <f t="shared" si="248"/>
        <v>1.4331010996561262E-3</v>
      </c>
      <c r="K3978" s="33">
        <f t="shared" si="249"/>
        <v>1.4320747006449919E-3</v>
      </c>
      <c r="L3978" s="33">
        <f t="shared" si="250"/>
        <v>0.99146127031946651</v>
      </c>
      <c r="M3978" s="33">
        <f t="shared" si="251"/>
        <v>0.99004142371757264</v>
      </c>
    </row>
    <row r="3979" spans="1:13" ht="55.2">
      <c r="A3979" t="s">
        <v>164</v>
      </c>
      <c r="B3979" t="s">
        <v>247</v>
      </c>
      <c r="C3979" s="14" t="s">
        <v>249</v>
      </c>
      <c r="D3979" t="s">
        <v>465</v>
      </c>
      <c r="E3979" t="s">
        <v>483</v>
      </c>
      <c r="F3979" s="20">
        <v>2046</v>
      </c>
      <c r="G3979" s="20">
        <v>47</v>
      </c>
      <c r="H3979" s="11">
        <v>6602.5135397152198</v>
      </c>
      <c r="I3979" s="10">
        <v>4204924.7360889502</v>
      </c>
      <c r="J3979" s="33">
        <f t="shared" si="248"/>
        <v>1.5701859020326473E-3</v>
      </c>
      <c r="K3979" s="33">
        <f t="shared" si="249"/>
        <v>1.5689538051072427E-3</v>
      </c>
      <c r="L3979" s="33">
        <f t="shared" si="250"/>
        <v>0.99004142371757264</v>
      </c>
      <c r="M3979" s="33">
        <f t="shared" si="251"/>
        <v>0.98848809445861718</v>
      </c>
    </row>
    <row r="3980" spans="1:13" ht="55.2">
      <c r="A3980" t="s">
        <v>164</v>
      </c>
      <c r="B3980" t="s">
        <v>247</v>
      </c>
      <c r="C3980" s="14" t="s">
        <v>249</v>
      </c>
      <c r="D3980" t="s">
        <v>465</v>
      </c>
      <c r="E3980" t="s">
        <v>483</v>
      </c>
      <c r="F3980" s="20">
        <v>2046</v>
      </c>
      <c r="G3980" s="20">
        <v>48</v>
      </c>
      <c r="H3980" s="11">
        <v>7327.4294177392903</v>
      </c>
      <c r="I3980" s="10">
        <v>4252092.1957207099</v>
      </c>
      <c r="J3980" s="33">
        <f t="shared" si="248"/>
        <v>1.7232527143022883E-3</v>
      </c>
      <c r="K3980" s="33">
        <f t="shared" si="249"/>
        <v>1.7217687668714676E-3</v>
      </c>
      <c r="L3980" s="33">
        <f t="shared" si="250"/>
        <v>0.98848809445861718</v>
      </c>
      <c r="M3980" s="33">
        <f t="shared" si="251"/>
        <v>0.98678614653115404</v>
      </c>
    </row>
    <row r="3981" spans="1:13" ht="55.2">
      <c r="A3981" t="s">
        <v>164</v>
      </c>
      <c r="B3981" t="s">
        <v>247</v>
      </c>
      <c r="C3981" s="14" t="s">
        <v>249</v>
      </c>
      <c r="D3981" t="s">
        <v>465</v>
      </c>
      <c r="E3981" t="s">
        <v>483</v>
      </c>
      <c r="F3981" s="20">
        <v>2046</v>
      </c>
      <c r="G3981" s="20">
        <v>49</v>
      </c>
      <c r="H3981" s="11">
        <v>8466.7169028708595</v>
      </c>
      <c r="I3981" s="10">
        <v>4371394.9341944596</v>
      </c>
      <c r="J3981" s="33">
        <f t="shared" si="248"/>
        <v>1.9368455676794316E-3</v>
      </c>
      <c r="K3981" s="33">
        <f t="shared" si="249"/>
        <v>1.9349710926876984E-3</v>
      </c>
      <c r="L3981" s="33">
        <f t="shared" si="250"/>
        <v>0.98678614653115404</v>
      </c>
      <c r="M3981" s="33">
        <f t="shared" si="251"/>
        <v>0.98487674386295154</v>
      </c>
    </row>
    <row r="3982" spans="1:13" ht="55.2">
      <c r="A3982" t="s">
        <v>164</v>
      </c>
      <c r="B3982" t="s">
        <v>247</v>
      </c>
      <c r="C3982" s="14" t="s">
        <v>249</v>
      </c>
      <c r="D3982" t="s">
        <v>465</v>
      </c>
      <c r="E3982" t="s">
        <v>483</v>
      </c>
      <c r="F3982" s="20">
        <v>2046</v>
      </c>
      <c r="G3982" s="20">
        <v>50</v>
      </c>
      <c r="H3982" s="11">
        <v>9552.45221746469</v>
      </c>
      <c r="I3982" s="10">
        <v>4316044.0342762703</v>
      </c>
      <c r="J3982" s="33">
        <f t="shared" si="248"/>
        <v>2.2132425298729557E-3</v>
      </c>
      <c r="K3982" s="33">
        <f t="shared" si="249"/>
        <v>2.2107951145324822E-3</v>
      </c>
      <c r="L3982" s="33">
        <f t="shared" si="250"/>
        <v>0.98487674386295154</v>
      </c>
      <c r="M3982" s="33">
        <f t="shared" si="251"/>
        <v>0.98269938316920269</v>
      </c>
    </row>
    <row r="3983" spans="1:13" ht="55.2">
      <c r="A3983" t="s">
        <v>164</v>
      </c>
      <c r="B3983" t="s">
        <v>247</v>
      </c>
      <c r="C3983" s="14" t="s">
        <v>249</v>
      </c>
      <c r="D3983" t="s">
        <v>465</v>
      </c>
      <c r="E3983" t="s">
        <v>483</v>
      </c>
      <c r="F3983" s="20">
        <v>2046</v>
      </c>
      <c r="G3983" s="20">
        <v>51</v>
      </c>
      <c r="H3983" s="11">
        <v>10231.625353630399</v>
      </c>
      <c r="I3983" s="10">
        <v>4229920.2525058202</v>
      </c>
      <c r="J3983" s="33">
        <f t="shared" si="248"/>
        <v>2.4188695632191047E-3</v>
      </c>
      <c r="K3983" s="33">
        <f t="shared" si="249"/>
        <v>2.4159464555841836E-3</v>
      </c>
      <c r="L3983" s="33">
        <f t="shared" si="250"/>
        <v>0.98269938316920269</v>
      </c>
      <c r="M3983" s="33">
        <f t="shared" si="251"/>
        <v>0.98032523407753025</v>
      </c>
    </row>
    <row r="3984" spans="1:13" ht="55.2">
      <c r="A3984" t="s">
        <v>164</v>
      </c>
      <c r="B3984" t="s">
        <v>247</v>
      </c>
      <c r="C3984" s="14" t="s">
        <v>249</v>
      </c>
      <c r="D3984" t="s">
        <v>465</v>
      </c>
      <c r="E3984" t="s">
        <v>483</v>
      </c>
      <c r="F3984" s="20">
        <v>2046</v>
      </c>
      <c r="G3984" s="20">
        <v>52</v>
      </c>
      <c r="H3984" s="11">
        <v>10996.1284579287</v>
      </c>
      <c r="I3984" s="10">
        <v>4158258.6364182299</v>
      </c>
      <c r="J3984" s="33">
        <f t="shared" si="248"/>
        <v>2.644407050976598E-3</v>
      </c>
      <c r="K3984" s="33">
        <f t="shared" si="249"/>
        <v>2.640913686621893E-3</v>
      </c>
      <c r="L3984" s="33">
        <f t="shared" si="250"/>
        <v>0.98032523407753025</v>
      </c>
      <c r="M3984" s="33">
        <f t="shared" si="251"/>
        <v>0.97773627974951405</v>
      </c>
    </row>
    <row r="3985" spans="1:13" ht="55.2">
      <c r="A3985" t="s">
        <v>164</v>
      </c>
      <c r="B3985" t="s">
        <v>247</v>
      </c>
      <c r="C3985" s="14" t="s">
        <v>249</v>
      </c>
      <c r="D3985" t="s">
        <v>465</v>
      </c>
      <c r="E3985" t="s">
        <v>483</v>
      </c>
      <c r="F3985" s="20">
        <v>2046</v>
      </c>
      <c r="G3985" s="20">
        <v>53</v>
      </c>
      <c r="H3985" s="11">
        <v>11796.9861326271</v>
      </c>
      <c r="I3985" s="10">
        <v>4088738.7698738598</v>
      </c>
      <c r="J3985" s="33">
        <f t="shared" si="248"/>
        <v>2.885238406412314E-3</v>
      </c>
      <c r="K3985" s="33">
        <f t="shared" si="249"/>
        <v>2.8810801062718605E-3</v>
      </c>
      <c r="L3985" s="33">
        <f t="shared" si="250"/>
        <v>0.97773627974951405</v>
      </c>
      <c r="M3985" s="33">
        <f t="shared" si="251"/>
        <v>0.97491934320474749</v>
      </c>
    </row>
    <row r="3986" spans="1:13" ht="55.2">
      <c r="A3986" t="s">
        <v>164</v>
      </c>
      <c r="B3986" t="s">
        <v>247</v>
      </c>
      <c r="C3986" s="14" t="s">
        <v>249</v>
      </c>
      <c r="D3986" t="s">
        <v>465</v>
      </c>
      <c r="E3986" t="s">
        <v>483</v>
      </c>
      <c r="F3986" s="20">
        <v>2046</v>
      </c>
      <c r="G3986" s="20">
        <v>54</v>
      </c>
      <c r="H3986" s="11">
        <v>12877.544551662901</v>
      </c>
      <c r="I3986" s="10">
        <v>4104188.3023093301</v>
      </c>
      <c r="J3986" s="33">
        <f t="shared" si="248"/>
        <v>3.1376592892721346E-3</v>
      </c>
      <c r="K3986" s="33">
        <f t="shared" si="249"/>
        <v>3.1327419806551626E-3</v>
      </c>
      <c r="L3986" s="33">
        <f t="shared" si="250"/>
        <v>0.97491934320474749</v>
      </c>
      <c r="M3986" s="33">
        <f t="shared" si="251"/>
        <v>0.97186517245053727</v>
      </c>
    </row>
    <row r="3987" spans="1:13" ht="55.2">
      <c r="A3987" t="s">
        <v>164</v>
      </c>
      <c r="B3987" t="s">
        <v>247</v>
      </c>
      <c r="C3987" s="14" t="s">
        <v>249</v>
      </c>
      <c r="D3987" t="s">
        <v>465</v>
      </c>
      <c r="E3987" t="s">
        <v>483</v>
      </c>
      <c r="F3987" s="20">
        <v>2046</v>
      </c>
      <c r="G3987" s="20">
        <v>55</v>
      </c>
      <c r="H3987" s="11">
        <v>13770.129431241699</v>
      </c>
      <c r="I3987" s="10">
        <v>4098723.8131856802</v>
      </c>
      <c r="J3987" s="33">
        <f t="shared" si="248"/>
        <v>3.3596138844346878E-3</v>
      </c>
      <c r="K3987" s="33">
        <f t="shared" si="249"/>
        <v>3.3539766964004736E-3</v>
      </c>
      <c r="L3987" s="33">
        <f t="shared" si="250"/>
        <v>0.97186517245053727</v>
      </c>
      <c r="M3987" s="33">
        <f t="shared" si="251"/>
        <v>0.96860555931009495</v>
      </c>
    </row>
    <row r="3988" spans="1:13" ht="55.2">
      <c r="A3988" t="s">
        <v>164</v>
      </c>
      <c r="B3988" t="s">
        <v>247</v>
      </c>
      <c r="C3988" s="14" t="s">
        <v>249</v>
      </c>
      <c r="D3988" t="s">
        <v>465</v>
      </c>
      <c r="E3988" t="s">
        <v>483</v>
      </c>
      <c r="F3988" s="20">
        <v>2046</v>
      </c>
      <c r="G3988" s="20">
        <v>56</v>
      </c>
      <c r="H3988" s="11">
        <v>20024.429133758498</v>
      </c>
      <c r="I3988" s="10">
        <v>6025991.5221708203</v>
      </c>
      <c r="J3988" s="33">
        <f t="shared" si="248"/>
        <v>3.323009841630982E-3</v>
      </c>
      <c r="K3988" s="33">
        <f t="shared" si="249"/>
        <v>3.3174947550141942E-3</v>
      </c>
      <c r="L3988" s="33">
        <f t="shared" si="250"/>
        <v>0.96860555931009495</v>
      </c>
      <c r="M3988" s="33">
        <f t="shared" si="251"/>
        <v>0.96539221544740617</v>
      </c>
    </row>
    <row r="3989" spans="1:13" ht="55.2">
      <c r="A3989" t="s">
        <v>164</v>
      </c>
      <c r="B3989" t="s">
        <v>247</v>
      </c>
      <c r="C3989" s="14" t="s">
        <v>249</v>
      </c>
      <c r="D3989" t="s">
        <v>465</v>
      </c>
      <c r="E3989" t="s">
        <v>483</v>
      </c>
      <c r="F3989" s="20">
        <v>2046</v>
      </c>
      <c r="G3989" s="20">
        <v>57</v>
      </c>
      <c r="H3989" s="11">
        <v>15955.311339137101</v>
      </c>
      <c r="I3989" s="10">
        <v>4009315.4872831898</v>
      </c>
      <c r="J3989" s="33">
        <f t="shared" si="248"/>
        <v>3.9795599497581095E-3</v>
      </c>
      <c r="K3989" s="33">
        <f t="shared" si="249"/>
        <v>3.9716519945997009E-3</v>
      </c>
      <c r="L3989" s="33">
        <f t="shared" si="250"/>
        <v>0.96539221544740617</v>
      </c>
      <c r="M3989" s="33">
        <f t="shared" si="251"/>
        <v>0.96155801352935344</v>
      </c>
    </row>
    <row r="3990" spans="1:13" ht="55.2">
      <c r="A3990" t="s">
        <v>164</v>
      </c>
      <c r="B3990" t="s">
        <v>247</v>
      </c>
      <c r="C3990" s="14" t="s">
        <v>249</v>
      </c>
      <c r="D3990" t="s">
        <v>465</v>
      </c>
      <c r="E3990" t="s">
        <v>483</v>
      </c>
      <c r="F3990" s="20">
        <v>2046</v>
      </c>
      <c r="G3990" s="20">
        <v>58</v>
      </c>
      <c r="H3990" s="11">
        <v>17238.790422790698</v>
      </c>
      <c r="I3990" s="10">
        <v>3965291.6997298701</v>
      </c>
      <c r="J3990" s="33">
        <f t="shared" si="248"/>
        <v>4.3474204997239084E-3</v>
      </c>
      <c r="K3990" s="33">
        <f t="shared" si="249"/>
        <v>4.3379841467739988E-3</v>
      </c>
      <c r="L3990" s="33">
        <f t="shared" si="250"/>
        <v>0.96155801352935344</v>
      </c>
      <c r="M3990" s="33">
        <f t="shared" si="251"/>
        <v>0.95738679011045957</v>
      </c>
    </row>
    <row r="3991" spans="1:13" ht="55.2">
      <c r="A3991" t="s">
        <v>164</v>
      </c>
      <c r="B3991" t="s">
        <v>247</v>
      </c>
      <c r="C3991" s="14" t="s">
        <v>249</v>
      </c>
      <c r="D3991" t="s">
        <v>465</v>
      </c>
      <c r="E3991" t="s">
        <v>483</v>
      </c>
      <c r="F3991" s="20">
        <v>2046</v>
      </c>
      <c r="G3991" s="20">
        <v>59</v>
      </c>
      <c r="H3991" s="11">
        <v>18152.622984766102</v>
      </c>
      <c r="I3991" s="10">
        <v>3813593.8953205701</v>
      </c>
      <c r="J3991" s="33">
        <f t="shared" si="248"/>
        <v>4.759977984819014E-3</v>
      </c>
      <c r="K3991" s="33">
        <f t="shared" si="249"/>
        <v>4.748667243021365E-3</v>
      </c>
      <c r="L3991" s="33">
        <f t="shared" si="250"/>
        <v>0.95738679011045957</v>
      </c>
      <c r="M3991" s="33">
        <f t="shared" si="251"/>
        <v>0.95284047882136069</v>
      </c>
    </row>
    <row r="3992" spans="1:13" ht="55.2">
      <c r="A3992" t="s">
        <v>164</v>
      </c>
      <c r="B3992" t="s">
        <v>247</v>
      </c>
      <c r="C3992" s="14" t="s">
        <v>249</v>
      </c>
      <c r="D3992" t="s">
        <v>465</v>
      </c>
      <c r="E3992" t="s">
        <v>483</v>
      </c>
      <c r="F3992" s="20">
        <v>2046</v>
      </c>
      <c r="G3992" s="20">
        <v>60</v>
      </c>
      <c r="H3992" s="11">
        <v>19331.2384542455</v>
      </c>
      <c r="I3992" s="10">
        <v>3749540.3907394102</v>
      </c>
      <c r="J3992" s="33">
        <f t="shared" si="248"/>
        <v>5.1556288077305862E-3</v>
      </c>
      <c r="K3992" s="33">
        <f t="shared" si="249"/>
        <v>5.1423613639933752E-3</v>
      </c>
      <c r="L3992" s="33">
        <f t="shared" si="250"/>
        <v>0.95284047882136069</v>
      </c>
      <c r="M3992" s="33">
        <f t="shared" si="251"/>
        <v>0.94794062875702079</v>
      </c>
    </row>
    <row r="3993" spans="1:13" ht="55.2">
      <c r="A3993" t="s">
        <v>164</v>
      </c>
      <c r="B3993" t="s">
        <v>247</v>
      </c>
      <c r="C3993" s="14" t="s">
        <v>249</v>
      </c>
      <c r="D3993" t="s">
        <v>465</v>
      </c>
      <c r="E3993" t="s">
        <v>483</v>
      </c>
      <c r="F3993" s="20">
        <v>2046</v>
      </c>
      <c r="G3993" s="20">
        <v>61</v>
      </c>
      <c r="H3993" s="11">
        <v>21274.637046324598</v>
      </c>
      <c r="I3993" s="10">
        <v>3766663.2042644499</v>
      </c>
      <c r="J3993" s="33">
        <f t="shared" si="248"/>
        <v>5.6481389210053063E-3</v>
      </c>
      <c r="K3993" s="33">
        <f t="shared" si="249"/>
        <v>5.632218172672121E-3</v>
      </c>
      <c r="L3993" s="33">
        <f t="shared" si="250"/>
        <v>0.94794062875702079</v>
      </c>
      <c r="M3993" s="33">
        <f t="shared" si="251"/>
        <v>0.94260162032112127</v>
      </c>
    </row>
    <row r="3994" spans="1:13" ht="55.2">
      <c r="A3994" t="s">
        <v>164</v>
      </c>
      <c r="B3994" t="s">
        <v>247</v>
      </c>
      <c r="C3994" s="14" t="s">
        <v>249</v>
      </c>
      <c r="D3994" t="s">
        <v>465</v>
      </c>
      <c r="E3994" t="s">
        <v>483</v>
      </c>
      <c r="F3994" s="20">
        <v>2046</v>
      </c>
      <c r="G3994" s="20">
        <v>62</v>
      </c>
      <c r="H3994" s="11">
        <v>23577.136558440801</v>
      </c>
      <c r="I3994" s="10">
        <v>3801840.29772247</v>
      </c>
      <c r="J3994" s="33">
        <f t="shared" si="248"/>
        <v>6.2015063001370462E-3</v>
      </c>
      <c r="K3994" s="33">
        <f t="shared" si="249"/>
        <v>6.1823166486816294E-3</v>
      </c>
      <c r="L3994" s="33">
        <f t="shared" si="250"/>
        <v>0.94260162032112127</v>
      </c>
      <c r="M3994" s="33">
        <f t="shared" si="251"/>
        <v>0.93677415863073576</v>
      </c>
    </row>
    <row r="3995" spans="1:13" ht="55.2">
      <c r="A3995" t="s">
        <v>164</v>
      </c>
      <c r="B3995" t="s">
        <v>247</v>
      </c>
      <c r="C3995" s="14" t="s">
        <v>249</v>
      </c>
      <c r="D3995" t="s">
        <v>465</v>
      </c>
      <c r="E3995" t="s">
        <v>483</v>
      </c>
      <c r="F3995" s="20">
        <v>2046</v>
      </c>
      <c r="G3995" s="20">
        <v>63</v>
      </c>
      <c r="H3995" s="11">
        <v>25442.822075881999</v>
      </c>
      <c r="I3995" s="10">
        <v>3736620.3892632001</v>
      </c>
      <c r="J3995" s="33">
        <f t="shared" si="248"/>
        <v>6.8090465247659009E-3</v>
      </c>
      <c r="K3995" s="33">
        <f t="shared" si="249"/>
        <v>6.7859174928027732E-3</v>
      </c>
      <c r="L3995" s="33">
        <f t="shared" si="250"/>
        <v>0.93677415863073576</v>
      </c>
      <c r="M3995" s="33">
        <f t="shared" si="251"/>
        <v>0.93041728648087785</v>
      </c>
    </row>
    <row r="3996" spans="1:13" ht="55.2">
      <c r="A3996" t="s">
        <v>164</v>
      </c>
      <c r="B3996" t="s">
        <v>247</v>
      </c>
      <c r="C3996" s="14" t="s">
        <v>249</v>
      </c>
      <c r="D3996" t="s">
        <v>465</v>
      </c>
      <c r="E3996" t="s">
        <v>483</v>
      </c>
      <c r="F3996" s="20">
        <v>2046</v>
      </c>
      <c r="G3996" s="20">
        <v>64</v>
      </c>
      <c r="H3996" s="11">
        <v>26712.7677980464</v>
      </c>
      <c r="I3996" s="10">
        <v>3570713.2067494602</v>
      </c>
      <c r="J3996" s="33">
        <f t="shared" si="248"/>
        <v>7.4810734582528753E-3</v>
      </c>
      <c r="K3996" s="33">
        <f t="shared" si="249"/>
        <v>7.4531598794269627E-3</v>
      </c>
      <c r="L3996" s="33">
        <f t="shared" si="250"/>
        <v>0.93041728648087785</v>
      </c>
      <c r="M3996" s="33">
        <f t="shared" si="251"/>
        <v>0.92348273769015332</v>
      </c>
    </row>
    <row r="3997" spans="1:13" ht="55.2">
      <c r="A3997" t="s">
        <v>164</v>
      </c>
      <c r="B3997" t="s">
        <v>247</v>
      </c>
      <c r="C3997" s="14" t="s">
        <v>249</v>
      </c>
      <c r="D3997" t="s">
        <v>465</v>
      </c>
      <c r="E3997" t="s">
        <v>483</v>
      </c>
      <c r="F3997" s="20">
        <v>2046</v>
      </c>
      <c r="G3997" s="20">
        <v>65</v>
      </c>
      <c r="H3997" s="11">
        <v>27060.014413529501</v>
      </c>
      <c r="I3997" s="10">
        <v>3457552.4980551498</v>
      </c>
      <c r="J3997" s="33">
        <f t="shared" si="248"/>
        <v>7.8263495431379788E-3</v>
      </c>
      <c r="K3997" s="33">
        <f t="shared" si="249"/>
        <v>7.7958034097365125E-3</v>
      </c>
      <c r="L3997" s="33">
        <f t="shared" si="250"/>
        <v>0.92348273769015332</v>
      </c>
      <c r="M3997" s="33">
        <f t="shared" si="251"/>
        <v>0.91628344781483562</v>
      </c>
    </row>
    <row r="3998" spans="1:13" ht="55.2">
      <c r="A3998" t="s">
        <v>164</v>
      </c>
      <c r="B3998" t="s">
        <v>247</v>
      </c>
      <c r="C3998" s="14" t="s">
        <v>249</v>
      </c>
      <c r="D3998" t="s">
        <v>465</v>
      </c>
      <c r="E3998" t="s">
        <v>483</v>
      </c>
      <c r="F3998" s="20">
        <v>2046</v>
      </c>
      <c r="G3998" s="20">
        <v>66</v>
      </c>
      <c r="H3998" s="11">
        <v>28803.919136738401</v>
      </c>
      <c r="I3998" s="10">
        <v>3356117.56122971</v>
      </c>
      <c r="J3998" s="33">
        <f t="shared" si="248"/>
        <v>8.5825119684378396E-3</v>
      </c>
      <c r="K3998" s="33">
        <f t="shared" si="249"/>
        <v>8.545787350849432E-3</v>
      </c>
      <c r="L3998" s="33">
        <f t="shared" si="250"/>
        <v>0.91628344781483562</v>
      </c>
      <c r="M3998" s="33">
        <f t="shared" si="251"/>
        <v>0.9084530843167069</v>
      </c>
    </row>
    <row r="3999" spans="1:13" ht="55.2">
      <c r="A3999" t="s">
        <v>164</v>
      </c>
      <c r="B3999" t="s">
        <v>247</v>
      </c>
      <c r="C3999" s="14" t="s">
        <v>249</v>
      </c>
      <c r="D3999" t="s">
        <v>465</v>
      </c>
      <c r="E3999" t="s">
        <v>483</v>
      </c>
      <c r="F3999" s="20">
        <v>2046</v>
      </c>
      <c r="G3999" s="20">
        <v>67</v>
      </c>
      <c r="H3999" s="11">
        <v>30621.123254597798</v>
      </c>
      <c r="I3999" s="10">
        <v>3246872.8833483499</v>
      </c>
      <c r="J3999" s="33">
        <f t="shared" si="248"/>
        <v>9.4309584497868134E-3</v>
      </c>
      <c r="K3999" s="33">
        <f t="shared" si="249"/>
        <v>9.3866264350683792E-3</v>
      </c>
      <c r="L3999" s="33">
        <f t="shared" si="250"/>
        <v>0.9084530843167069</v>
      </c>
      <c r="M3999" s="33">
        <f t="shared" si="251"/>
        <v>0.89992577458044032</v>
      </c>
    </row>
    <row r="4000" spans="1:13" ht="55.2">
      <c r="A4000" t="s">
        <v>164</v>
      </c>
      <c r="B4000" t="s">
        <v>247</v>
      </c>
      <c r="C4000" s="14" t="s">
        <v>249</v>
      </c>
      <c r="D4000" t="s">
        <v>465</v>
      </c>
      <c r="E4000" t="s">
        <v>483</v>
      </c>
      <c r="F4000" s="20">
        <v>2046</v>
      </c>
      <c r="G4000" s="20">
        <v>68</v>
      </c>
      <c r="H4000" s="11">
        <v>32349.491274014199</v>
      </c>
      <c r="I4000" s="10">
        <v>3119307.0525955101</v>
      </c>
      <c r="J4000" s="33">
        <f t="shared" si="248"/>
        <v>1.0370730014250077E-2</v>
      </c>
      <c r="K4000" s="33">
        <f t="shared" si="249"/>
        <v>1.031713941162038E-2</v>
      </c>
      <c r="L4000" s="33">
        <f t="shared" si="250"/>
        <v>0.89992577458044032</v>
      </c>
      <c r="M4000" s="33">
        <f t="shared" si="251"/>
        <v>0.89064111490398346</v>
      </c>
    </row>
    <row r="4001" spans="1:13" ht="55.2">
      <c r="A4001" t="s">
        <v>164</v>
      </c>
      <c r="B4001" t="s">
        <v>247</v>
      </c>
      <c r="C4001" s="14" t="s">
        <v>249</v>
      </c>
      <c r="D4001" t="s">
        <v>465</v>
      </c>
      <c r="E4001" t="s">
        <v>483</v>
      </c>
      <c r="F4001" s="20">
        <v>2046</v>
      </c>
      <c r="G4001" s="20">
        <v>69</v>
      </c>
      <c r="H4001" s="11">
        <v>34302.136635806797</v>
      </c>
      <c r="I4001" s="10">
        <v>3002450.5236233501</v>
      </c>
      <c r="J4001" s="33">
        <f t="shared" si="248"/>
        <v>1.1424713368602344E-2</v>
      </c>
      <c r="K4001" s="33">
        <f t="shared" si="249"/>
        <v>1.1359699155946812E-2</v>
      </c>
      <c r="L4001" s="33">
        <f t="shared" si="250"/>
        <v>0.89064111490398346</v>
      </c>
      <c r="M4001" s="33">
        <f t="shared" si="251"/>
        <v>0.88052369978275713</v>
      </c>
    </row>
    <row r="4002" spans="1:13" ht="55.2">
      <c r="A4002" t="s">
        <v>164</v>
      </c>
      <c r="B4002" t="s">
        <v>247</v>
      </c>
      <c r="C4002" s="14" t="s">
        <v>249</v>
      </c>
      <c r="D4002" t="s">
        <v>465</v>
      </c>
      <c r="E4002" t="s">
        <v>483</v>
      </c>
      <c r="F4002" s="20">
        <v>2047</v>
      </c>
      <c r="G4002" s="20">
        <v>30</v>
      </c>
      <c r="H4002" s="11">
        <v>620.22668725956601</v>
      </c>
      <c r="I4002" s="10">
        <v>4320502.1403575502</v>
      </c>
      <c r="J4002" s="33">
        <f t="shared" si="248"/>
        <v>1.435543062150267E-4</v>
      </c>
      <c r="K4002" s="33">
        <f t="shared" si="249"/>
        <v>1.4354400278859814E-4</v>
      </c>
      <c r="L4002" s="33">
        <f t="shared" si="250"/>
        <v>1</v>
      </c>
      <c r="M4002" s="33">
        <f t="shared" si="251"/>
        <v>0.9998564559972114</v>
      </c>
    </row>
    <row r="4003" spans="1:13" ht="55.2">
      <c r="A4003" t="s">
        <v>164</v>
      </c>
      <c r="B4003" t="s">
        <v>247</v>
      </c>
      <c r="C4003" s="14" t="s">
        <v>249</v>
      </c>
      <c r="D4003" t="s">
        <v>465</v>
      </c>
      <c r="E4003" t="s">
        <v>483</v>
      </c>
      <c r="F4003" s="20">
        <v>2047</v>
      </c>
      <c r="G4003" s="20">
        <v>31</v>
      </c>
      <c r="H4003" s="11">
        <v>900.99617898657698</v>
      </c>
      <c r="I4003" s="10">
        <v>4583251.9925438398</v>
      </c>
      <c r="J4003" s="33">
        <f t="shared" si="248"/>
        <v>1.9658447330680101E-4</v>
      </c>
      <c r="K4003" s="33">
        <f t="shared" si="249"/>
        <v>1.9656515184529599E-4</v>
      </c>
      <c r="L4003" s="33">
        <f t="shared" si="250"/>
        <v>0.9998564559972114</v>
      </c>
      <c r="M4003" s="33">
        <f t="shared" si="251"/>
        <v>0.99965991906111484</v>
      </c>
    </row>
    <row r="4004" spans="1:13" ht="55.2">
      <c r="A4004" t="s">
        <v>164</v>
      </c>
      <c r="B4004" t="s">
        <v>247</v>
      </c>
      <c r="C4004" s="14" t="s">
        <v>249</v>
      </c>
      <c r="D4004" t="s">
        <v>465</v>
      </c>
      <c r="E4004" t="s">
        <v>483</v>
      </c>
      <c r="F4004" s="20">
        <v>2047</v>
      </c>
      <c r="G4004" s="20">
        <v>32</v>
      </c>
      <c r="H4004" s="11">
        <v>994.02879009786398</v>
      </c>
      <c r="I4004" s="10">
        <v>4632066.4405520996</v>
      </c>
      <c r="J4004" s="33">
        <f t="shared" si="248"/>
        <v>2.1459726514185857E-4</v>
      </c>
      <c r="K4004" s="33">
        <f t="shared" si="249"/>
        <v>2.1457424079573961E-4</v>
      </c>
      <c r="L4004" s="33">
        <f t="shared" si="250"/>
        <v>0.99965991906111484</v>
      </c>
      <c r="M4004" s="33">
        <f t="shared" si="251"/>
        <v>0.99944541779292839</v>
      </c>
    </row>
    <row r="4005" spans="1:13" ht="55.2">
      <c r="A4005" t="s">
        <v>164</v>
      </c>
      <c r="B4005" t="s">
        <v>247</v>
      </c>
      <c r="C4005" s="14" t="s">
        <v>249</v>
      </c>
      <c r="D4005" t="s">
        <v>465</v>
      </c>
      <c r="E4005" t="s">
        <v>483</v>
      </c>
      <c r="F4005" s="20">
        <v>2047</v>
      </c>
      <c r="G4005" s="20">
        <v>33</v>
      </c>
      <c r="H4005" s="11">
        <v>1068.8039983259</v>
      </c>
      <c r="I4005" s="10">
        <v>4698329.0458546299</v>
      </c>
      <c r="J4005" s="33">
        <f t="shared" si="248"/>
        <v>2.2748598233427554E-4</v>
      </c>
      <c r="K4005" s="33">
        <f t="shared" si="249"/>
        <v>2.2746010936014471E-4</v>
      </c>
      <c r="L4005" s="33">
        <f t="shared" si="250"/>
        <v>0.99944541779292839</v>
      </c>
      <c r="M4005" s="33">
        <f t="shared" si="251"/>
        <v>0.99921808382889776</v>
      </c>
    </row>
    <row r="4006" spans="1:13" ht="55.2">
      <c r="A4006" t="s">
        <v>164</v>
      </c>
      <c r="B4006" t="s">
        <v>247</v>
      </c>
      <c r="C4006" s="14" t="s">
        <v>249</v>
      </c>
      <c r="D4006" t="s">
        <v>465</v>
      </c>
      <c r="E4006" t="s">
        <v>483</v>
      </c>
      <c r="F4006" s="20">
        <v>2047</v>
      </c>
      <c r="G4006" s="20">
        <v>34</v>
      </c>
      <c r="H4006" s="11">
        <v>1155.7700055892201</v>
      </c>
      <c r="I4006" s="10">
        <v>4765903.0611060001</v>
      </c>
      <c r="J4006" s="33">
        <f t="shared" si="248"/>
        <v>2.4250808100175796E-4</v>
      </c>
      <c r="K4006" s="33">
        <f t="shared" si="249"/>
        <v>2.4247867829396696E-4</v>
      </c>
      <c r="L4006" s="33">
        <f t="shared" si="250"/>
        <v>0.99921808382889776</v>
      </c>
      <c r="M4006" s="33">
        <f t="shared" si="251"/>
        <v>0.99897579474860354</v>
      </c>
    </row>
    <row r="4007" spans="1:13" ht="55.2">
      <c r="A4007" t="s">
        <v>164</v>
      </c>
      <c r="B4007" t="s">
        <v>247</v>
      </c>
      <c r="C4007" s="14" t="s">
        <v>249</v>
      </c>
      <c r="D4007" t="s">
        <v>465</v>
      </c>
      <c r="E4007" t="s">
        <v>483</v>
      </c>
      <c r="F4007" s="20">
        <v>2047</v>
      </c>
      <c r="G4007" s="20">
        <v>35</v>
      </c>
      <c r="H4007" s="11">
        <v>1603.4838807516401</v>
      </c>
      <c r="I4007" s="10">
        <v>4877528.0200747596</v>
      </c>
      <c r="J4007" s="33">
        <f t="shared" si="248"/>
        <v>3.2874929147553374E-4</v>
      </c>
      <c r="K4007" s="33">
        <f t="shared" si="249"/>
        <v>3.2869525934842159E-4</v>
      </c>
      <c r="L4007" s="33">
        <f t="shared" si="250"/>
        <v>0.99897579474860354</v>
      </c>
      <c r="M4007" s="33">
        <f t="shared" si="251"/>
        <v>0.99864743614066587</v>
      </c>
    </row>
    <row r="4008" spans="1:13" ht="55.2">
      <c r="A4008" t="s">
        <v>164</v>
      </c>
      <c r="B4008" t="s">
        <v>247</v>
      </c>
      <c r="C4008" s="14" t="s">
        <v>249</v>
      </c>
      <c r="D4008" t="s">
        <v>465</v>
      </c>
      <c r="E4008" t="s">
        <v>483</v>
      </c>
      <c r="F4008" s="20">
        <v>2047</v>
      </c>
      <c r="G4008" s="20">
        <v>36</v>
      </c>
      <c r="H4008" s="11">
        <v>1868.33965709378</v>
      </c>
      <c r="I4008" s="10">
        <v>4848183.0031076502</v>
      </c>
      <c r="J4008" s="33">
        <f t="shared" si="248"/>
        <v>3.8536904566023762E-4</v>
      </c>
      <c r="K4008" s="33">
        <f t="shared" si="249"/>
        <v>3.8529480054716458E-4</v>
      </c>
      <c r="L4008" s="33">
        <f t="shared" si="250"/>
        <v>0.99864743614066587</v>
      </c>
      <c r="M4008" s="33">
        <f t="shared" si="251"/>
        <v>0.99826266247594109</v>
      </c>
    </row>
    <row r="4009" spans="1:13" ht="55.2">
      <c r="A4009" t="s">
        <v>164</v>
      </c>
      <c r="B4009" t="s">
        <v>247</v>
      </c>
      <c r="C4009" s="14" t="s">
        <v>249</v>
      </c>
      <c r="D4009" t="s">
        <v>465</v>
      </c>
      <c r="E4009" t="s">
        <v>483</v>
      </c>
      <c r="F4009" s="20">
        <v>2047</v>
      </c>
      <c r="G4009" s="20">
        <v>37</v>
      </c>
      <c r="H4009" s="11">
        <v>1952.72252660605</v>
      </c>
      <c r="I4009" s="10">
        <v>4713675.8738641897</v>
      </c>
      <c r="J4009" s="33">
        <f t="shared" si="248"/>
        <v>4.1426745895560313E-4</v>
      </c>
      <c r="K4009" s="33">
        <f t="shared" si="249"/>
        <v>4.1418166203988083E-4</v>
      </c>
      <c r="L4009" s="33">
        <f t="shared" si="250"/>
        <v>0.99826266247594109</v>
      </c>
      <c r="M4009" s="33">
        <f t="shared" si="251"/>
        <v>0.99784920038724445</v>
      </c>
    </row>
    <row r="4010" spans="1:13" ht="55.2">
      <c r="A4010" t="s">
        <v>164</v>
      </c>
      <c r="B4010" t="s">
        <v>247</v>
      </c>
      <c r="C4010" s="14" t="s">
        <v>249</v>
      </c>
      <c r="D4010" t="s">
        <v>465</v>
      </c>
      <c r="E4010" t="s">
        <v>483</v>
      </c>
      <c r="F4010" s="20">
        <v>2047</v>
      </c>
      <c r="G4010" s="20">
        <v>38</v>
      </c>
      <c r="H4010" s="11">
        <v>2074.55219076699</v>
      </c>
      <c r="I4010" s="10">
        <v>4641465.2150700297</v>
      </c>
      <c r="J4010" s="33">
        <f t="shared" si="248"/>
        <v>4.4696062442335665E-4</v>
      </c>
      <c r="K4010" s="33">
        <f t="shared" si="249"/>
        <v>4.4686075240363277E-4</v>
      </c>
      <c r="L4010" s="33">
        <f t="shared" si="250"/>
        <v>0.99784920038724445</v>
      </c>
      <c r="M4010" s="33">
        <f t="shared" si="251"/>
        <v>0.99740330074277406</v>
      </c>
    </row>
    <row r="4011" spans="1:13" ht="55.2">
      <c r="A4011" t="s">
        <v>164</v>
      </c>
      <c r="B4011" t="s">
        <v>247</v>
      </c>
      <c r="C4011" s="14" t="s">
        <v>249</v>
      </c>
      <c r="D4011" t="s">
        <v>465</v>
      </c>
      <c r="E4011" t="s">
        <v>483</v>
      </c>
      <c r="F4011" s="20">
        <v>2047</v>
      </c>
      <c r="G4011" s="20">
        <v>39</v>
      </c>
      <c r="H4011" s="11">
        <v>2223.39171754785</v>
      </c>
      <c r="I4011" s="10">
        <v>4596777.8286926802</v>
      </c>
      <c r="J4011" s="33">
        <f t="shared" si="248"/>
        <v>4.8368483324767963E-4</v>
      </c>
      <c r="K4011" s="33">
        <f t="shared" si="249"/>
        <v>4.8356787659620259E-4</v>
      </c>
      <c r="L4011" s="33">
        <f t="shared" si="250"/>
        <v>0.99740330074277406</v>
      </c>
      <c r="M4011" s="33">
        <f t="shared" si="251"/>
        <v>0.99692098854652378</v>
      </c>
    </row>
    <row r="4012" spans="1:13" ht="55.2">
      <c r="A4012" t="s">
        <v>164</v>
      </c>
      <c r="B4012" t="s">
        <v>247</v>
      </c>
      <c r="C4012" s="14" t="s">
        <v>249</v>
      </c>
      <c r="D4012" t="s">
        <v>465</v>
      </c>
      <c r="E4012" t="s">
        <v>483</v>
      </c>
      <c r="F4012" s="20">
        <v>2047</v>
      </c>
      <c r="G4012" s="20">
        <v>40</v>
      </c>
      <c r="H4012" s="11">
        <v>3081.2627809099699</v>
      </c>
      <c r="I4012" s="10">
        <v>4619192.3170202402</v>
      </c>
      <c r="J4012" s="33">
        <f t="shared" si="248"/>
        <v>6.6705661281010232E-4</v>
      </c>
      <c r="K4012" s="33">
        <f t="shared" si="249"/>
        <v>6.6683418000890171E-4</v>
      </c>
      <c r="L4012" s="33">
        <f t="shared" si="250"/>
        <v>0.99692098854652378</v>
      </c>
      <c r="M4012" s="33">
        <f t="shared" si="251"/>
        <v>0.99625620755659272</v>
      </c>
    </row>
    <row r="4013" spans="1:13" ht="55.2">
      <c r="A4013" t="s">
        <v>164</v>
      </c>
      <c r="B4013" t="s">
        <v>247</v>
      </c>
      <c r="C4013" s="14" t="s">
        <v>249</v>
      </c>
      <c r="D4013" t="s">
        <v>465</v>
      </c>
      <c r="E4013" t="s">
        <v>483</v>
      </c>
      <c r="F4013" s="20">
        <v>2047</v>
      </c>
      <c r="G4013" s="20">
        <v>41</v>
      </c>
      <c r="H4013" s="11">
        <v>3405.0261572506902</v>
      </c>
      <c r="I4013" s="10">
        <v>4532941.1331295902</v>
      </c>
      <c r="J4013" s="33">
        <f t="shared" si="248"/>
        <v>7.5117369876361582E-4</v>
      </c>
      <c r="K4013" s="33">
        <f t="shared" si="249"/>
        <v>7.5089163843056195E-4</v>
      </c>
      <c r="L4013" s="33">
        <f t="shared" si="250"/>
        <v>0.99625620755659272</v>
      </c>
      <c r="M4013" s="33">
        <f t="shared" si="251"/>
        <v>0.99550812710060388</v>
      </c>
    </row>
    <row r="4014" spans="1:13" ht="55.2">
      <c r="A4014" t="s">
        <v>164</v>
      </c>
      <c r="B4014" t="s">
        <v>247</v>
      </c>
      <c r="C4014" s="14" t="s">
        <v>249</v>
      </c>
      <c r="D4014" t="s">
        <v>465</v>
      </c>
      <c r="E4014" t="s">
        <v>483</v>
      </c>
      <c r="F4014" s="20">
        <v>2047</v>
      </c>
      <c r="G4014" s="20">
        <v>42</v>
      </c>
      <c r="H4014" s="11">
        <v>3642.33768617652</v>
      </c>
      <c r="I4014" s="10">
        <v>4468467.6468960801</v>
      </c>
      <c r="J4014" s="33">
        <f t="shared" si="248"/>
        <v>8.1512007560502031E-4</v>
      </c>
      <c r="K4014" s="33">
        <f t="shared" si="249"/>
        <v>8.1478795548162175E-4</v>
      </c>
      <c r="L4014" s="33">
        <f t="shared" si="250"/>
        <v>0.99550812710060388</v>
      </c>
      <c r="M4014" s="33">
        <f t="shared" si="251"/>
        <v>0.99469699906905829</v>
      </c>
    </row>
    <row r="4015" spans="1:13" ht="55.2">
      <c r="A4015" t="s">
        <v>164</v>
      </c>
      <c r="B4015" t="s">
        <v>247</v>
      </c>
      <c r="C4015" s="14" t="s">
        <v>249</v>
      </c>
      <c r="D4015" t="s">
        <v>465</v>
      </c>
      <c r="E4015" t="s">
        <v>483</v>
      </c>
      <c r="F4015" s="20">
        <v>2047</v>
      </c>
      <c r="G4015" s="20">
        <v>43</v>
      </c>
      <c r="H4015" s="11">
        <v>3844.7244499287399</v>
      </c>
      <c r="I4015" s="10">
        <v>4336950.9249580903</v>
      </c>
      <c r="J4015" s="33">
        <f t="shared" si="248"/>
        <v>8.8650402470622674E-4</v>
      </c>
      <c r="K4015" s="33">
        <f t="shared" si="249"/>
        <v>8.861111961032675E-4</v>
      </c>
      <c r="L4015" s="33">
        <f t="shared" si="250"/>
        <v>0.99469699906905829</v>
      </c>
      <c r="M4015" s="33">
        <f t="shared" si="251"/>
        <v>0.99381558692145289</v>
      </c>
    </row>
    <row r="4016" spans="1:13" ht="55.2">
      <c r="A4016" t="s">
        <v>164</v>
      </c>
      <c r="B4016" t="s">
        <v>247</v>
      </c>
      <c r="C4016" s="14" t="s">
        <v>249</v>
      </c>
      <c r="D4016" t="s">
        <v>465</v>
      </c>
      <c r="E4016" t="s">
        <v>483</v>
      </c>
      <c r="F4016" s="20">
        <v>2047</v>
      </c>
      <c r="G4016" s="20">
        <v>44</v>
      </c>
      <c r="H4016" s="11">
        <v>4123.8179418671898</v>
      </c>
      <c r="I4016" s="10">
        <v>4266978.9920882601</v>
      </c>
      <c r="J4016" s="33">
        <f t="shared" si="248"/>
        <v>9.6644908482406019E-4</v>
      </c>
      <c r="K4016" s="33">
        <f t="shared" si="249"/>
        <v>9.6598222331867323E-4</v>
      </c>
      <c r="L4016" s="33">
        <f t="shared" si="250"/>
        <v>0.99381558692145289</v>
      </c>
      <c r="M4016" s="33">
        <f t="shared" si="251"/>
        <v>0.99285557873122976</v>
      </c>
    </row>
    <row r="4017" spans="1:13" ht="55.2">
      <c r="A4017" t="s">
        <v>164</v>
      </c>
      <c r="B4017" t="s">
        <v>247</v>
      </c>
      <c r="C4017" s="14" t="s">
        <v>249</v>
      </c>
      <c r="D4017" t="s">
        <v>465</v>
      </c>
      <c r="E4017" t="s">
        <v>483</v>
      </c>
      <c r="F4017" s="20">
        <v>2047</v>
      </c>
      <c r="G4017" s="20">
        <v>45</v>
      </c>
      <c r="H4017" s="11">
        <v>5451.0827635256401</v>
      </c>
      <c r="I4017" s="10">
        <v>4237378.43461153</v>
      </c>
      <c r="J4017" s="33">
        <f t="shared" si="248"/>
        <v>1.2864281176777591E-3</v>
      </c>
      <c r="K4017" s="33">
        <f t="shared" si="249"/>
        <v>1.2856010237304316E-3</v>
      </c>
      <c r="L4017" s="33">
        <f t="shared" si="250"/>
        <v>0.99285557873122976</v>
      </c>
      <c r="M4017" s="33">
        <f t="shared" si="251"/>
        <v>0.99157916258279644</v>
      </c>
    </row>
    <row r="4018" spans="1:13" ht="55.2">
      <c r="A4018" t="s">
        <v>164</v>
      </c>
      <c r="B4018" t="s">
        <v>247</v>
      </c>
      <c r="C4018" s="14" t="s">
        <v>249</v>
      </c>
      <c r="D4018" t="s">
        <v>465</v>
      </c>
      <c r="E4018" t="s">
        <v>483</v>
      </c>
      <c r="F4018" s="20">
        <v>2047</v>
      </c>
      <c r="G4018" s="20">
        <v>46</v>
      </c>
      <c r="H4018" s="11">
        <v>5983.9389846763497</v>
      </c>
      <c r="I4018" s="10">
        <v>4209406.38583708</v>
      </c>
      <c r="J4018" s="33">
        <f t="shared" si="248"/>
        <v>1.4215636211342866E-3</v>
      </c>
      <c r="K4018" s="33">
        <f t="shared" si="249"/>
        <v>1.4205536781926043E-3</v>
      </c>
      <c r="L4018" s="33">
        <f t="shared" si="250"/>
        <v>0.99157916258279644</v>
      </c>
      <c r="M4018" s="33">
        <f t="shared" si="251"/>
        <v>0.99017057115617035</v>
      </c>
    </row>
    <row r="4019" spans="1:13" ht="55.2">
      <c r="A4019" t="s">
        <v>164</v>
      </c>
      <c r="B4019" t="s">
        <v>247</v>
      </c>
      <c r="C4019" s="14" t="s">
        <v>249</v>
      </c>
      <c r="D4019" t="s">
        <v>465</v>
      </c>
      <c r="E4019" t="s">
        <v>483</v>
      </c>
      <c r="F4019" s="20">
        <v>2047</v>
      </c>
      <c r="G4019" s="20">
        <v>47</v>
      </c>
      <c r="H4019" s="11">
        <v>6512.0498569157899</v>
      </c>
      <c r="I4019" s="10">
        <v>4181025.70287822</v>
      </c>
      <c r="J4019" s="33">
        <f t="shared" si="248"/>
        <v>1.5575244735838126E-3</v>
      </c>
      <c r="K4019" s="33">
        <f t="shared" si="249"/>
        <v>1.5563121618242803E-3</v>
      </c>
      <c r="L4019" s="33">
        <f t="shared" si="250"/>
        <v>0.99017057115617035</v>
      </c>
      <c r="M4019" s="33">
        <f t="shared" si="251"/>
        <v>0.98862955665399954</v>
      </c>
    </row>
    <row r="4020" spans="1:13" ht="55.2">
      <c r="A4020" t="s">
        <v>164</v>
      </c>
      <c r="B4020" t="s">
        <v>247</v>
      </c>
      <c r="C4020" s="14" t="s">
        <v>249</v>
      </c>
      <c r="D4020" t="s">
        <v>465</v>
      </c>
      <c r="E4020" t="s">
        <v>483</v>
      </c>
      <c r="F4020" s="20">
        <v>2047</v>
      </c>
      <c r="G4020" s="20">
        <v>48</v>
      </c>
      <c r="H4020" s="11">
        <v>7162.5903560078896</v>
      </c>
      <c r="I4020" s="10">
        <v>4190106.1998712001</v>
      </c>
      <c r="J4020" s="33">
        <f t="shared" si="248"/>
        <v>1.7094054456729666E-3</v>
      </c>
      <c r="K4020" s="33">
        <f t="shared" si="249"/>
        <v>1.7079452443280463E-3</v>
      </c>
      <c r="L4020" s="33">
        <f t="shared" si="250"/>
        <v>0.98862955665399954</v>
      </c>
      <c r="M4020" s="33">
        <f t="shared" si="251"/>
        <v>0.98694103150431023</v>
      </c>
    </row>
    <row r="4021" spans="1:13" ht="55.2">
      <c r="A4021" t="s">
        <v>164</v>
      </c>
      <c r="B4021" t="s">
        <v>247</v>
      </c>
      <c r="C4021" s="14" t="s">
        <v>249</v>
      </c>
      <c r="D4021" t="s">
        <v>465</v>
      </c>
      <c r="E4021" t="s">
        <v>483</v>
      </c>
      <c r="F4021" s="20">
        <v>2047</v>
      </c>
      <c r="G4021" s="20">
        <v>49</v>
      </c>
      <c r="H4021" s="11">
        <v>7954.4704670148103</v>
      </c>
      <c r="I4021" s="10">
        <v>4235687.8975323001</v>
      </c>
      <c r="J4021" s="33">
        <f t="shared" si="248"/>
        <v>1.8779642550266894E-3</v>
      </c>
      <c r="K4021" s="33">
        <f t="shared" si="249"/>
        <v>1.8762019834887012E-3</v>
      </c>
      <c r="L4021" s="33">
        <f t="shared" si="250"/>
        <v>0.98694103150431023</v>
      </c>
      <c r="M4021" s="33">
        <f t="shared" si="251"/>
        <v>0.98508933078341543</v>
      </c>
    </row>
    <row r="4022" spans="1:13" ht="55.2">
      <c r="A4022" t="s">
        <v>164</v>
      </c>
      <c r="B4022" t="s">
        <v>247</v>
      </c>
      <c r="C4022" s="14" t="s">
        <v>249</v>
      </c>
      <c r="D4022" t="s">
        <v>465</v>
      </c>
      <c r="E4022" t="s">
        <v>483</v>
      </c>
      <c r="F4022" s="20">
        <v>2047</v>
      </c>
      <c r="G4022" s="20">
        <v>50</v>
      </c>
      <c r="H4022" s="11">
        <v>9549.59675479623</v>
      </c>
      <c r="I4022" s="10">
        <v>4352670.0606532199</v>
      </c>
      <c r="J4022" s="33">
        <f t="shared" si="248"/>
        <v>2.1939629288977372E-3</v>
      </c>
      <c r="K4022" s="33">
        <f t="shared" si="249"/>
        <v>2.1915579513630545E-3</v>
      </c>
      <c r="L4022" s="33">
        <f t="shared" si="250"/>
        <v>0.98508933078341543</v>
      </c>
      <c r="M4022" s="33">
        <f t="shared" si="251"/>
        <v>0.98293045042773408</v>
      </c>
    </row>
    <row r="4023" spans="1:13" ht="55.2">
      <c r="A4023" t="s">
        <v>164</v>
      </c>
      <c r="B4023" t="s">
        <v>247</v>
      </c>
      <c r="C4023" s="14" t="s">
        <v>249</v>
      </c>
      <c r="D4023" t="s">
        <v>465</v>
      </c>
      <c r="E4023" t="s">
        <v>483</v>
      </c>
      <c r="F4023" s="20">
        <v>2047</v>
      </c>
      <c r="G4023" s="20">
        <v>51</v>
      </c>
      <c r="H4023" s="11">
        <v>10298.4023565814</v>
      </c>
      <c r="I4023" s="10">
        <v>4295150.5385442302</v>
      </c>
      <c r="J4023" s="33">
        <f t="shared" si="248"/>
        <v>2.3976813534623801E-3</v>
      </c>
      <c r="K4023" s="33">
        <f t="shared" si="249"/>
        <v>2.3948092114783881E-3</v>
      </c>
      <c r="L4023" s="33">
        <f t="shared" si="250"/>
        <v>0.98293045042773408</v>
      </c>
      <c r="M4023" s="33">
        <f t="shared" si="251"/>
        <v>0.98057651953080716</v>
      </c>
    </row>
    <row r="4024" spans="1:13" ht="55.2">
      <c r="A4024" t="s">
        <v>164</v>
      </c>
      <c r="B4024" t="s">
        <v>247</v>
      </c>
      <c r="C4024" s="14" t="s">
        <v>249</v>
      </c>
      <c r="D4024" t="s">
        <v>465</v>
      </c>
      <c r="E4024" t="s">
        <v>483</v>
      </c>
      <c r="F4024" s="20">
        <v>2047</v>
      </c>
      <c r="G4024" s="20">
        <v>52</v>
      </c>
      <c r="H4024" s="11">
        <v>11030.8865605101</v>
      </c>
      <c r="I4024" s="10">
        <v>4208147.6365827201</v>
      </c>
      <c r="J4024" s="33">
        <f t="shared" si="248"/>
        <v>2.6213164349594615E-3</v>
      </c>
      <c r="K4024" s="33">
        <f t="shared" si="249"/>
        <v>2.617883785042352E-3</v>
      </c>
      <c r="L4024" s="33">
        <f t="shared" si="250"/>
        <v>0.98057651953080716</v>
      </c>
      <c r="M4024" s="33">
        <f t="shared" si="251"/>
        <v>0.97800948416033417</v>
      </c>
    </row>
    <row r="4025" spans="1:13" ht="55.2">
      <c r="A4025" t="s">
        <v>164</v>
      </c>
      <c r="B4025" t="s">
        <v>247</v>
      </c>
      <c r="C4025" s="14" t="s">
        <v>249</v>
      </c>
      <c r="D4025" t="s">
        <v>465</v>
      </c>
      <c r="E4025" t="s">
        <v>483</v>
      </c>
      <c r="F4025" s="20">
        <v>2047</v>
      </c>
      <c r="G4025" s="20">
        <v>53</v>
      </c>
      <c r="H4025" s="11">
        <v>11824.591047002599</v>
      </c>
      <c r="I4025" s="10">
        <v>4134857.9316264801</v>
      </c>
      <c r="J4025" s="33">
        <f t="shared" si="248"/>
        <v>2.8597333312371629E-3</v>
      </c>
      <c r="K4025" s="33">
        <f t="shared" si="249"/>
        <v>2.855648188941351E-3</v>
      </c>
      <c r="L4025" s="33">
        <f t="shared" si="250"/>
        <v>0.97800948416033417</v>
      </c>
      <c r="M4025" s="33">
        <f t="shared" si="251"/>
        <v>0.97521663314812423</v>
      </c>
    </row>
    <row r="4026" spans="1:13" ht="55.2">
      <c r="A4026" t="s">
        <v>164</v>
      </c>
      <c r="B4026" t="s">
        <v>247</v>
      </c>
      <c r="C4026" s="14" t="s">
        <v>249</v>
      </c>
      <c r="D4026" t="s">
        <v>465</v>
      </c>
      <c r="E4026" t="s">
        <v>483</v>
      </c>
      <c r="F4026" s="20">
        <v>2047</v>
      </c>
      <c r="G4026" s="20">
        <v>54</v>
      </c>
      <c r="H4026" s="11">
        <v>12655.960989208999</v>
      </c>
      <c r="I4026" s="10">
        <v>4063628.3261080701</v>
      </c>
      <c r="J4026" s="33">
        <f t="shared" si="248"/>
        <v>3.1144484617101325E-3</v>
      </c>
      <c r="K4026" s="33">
        <f t="shared" si="249"/>
        <v>3.1096035980976433E-3</v>
      </c>
      <c r="L4026" s="33">
        <f t="shared" si="250"/>
        <v>0.97521663314812423</v>
      </c>
      <c r="M4026" s="33">
        <f t="shared" si="251"/>
        <v>0.97218409599676214</v>
      </c>
    </row>
    <row r="4027" spans="1:13" ht="55.2">
      <c r="A4027" t="s">
        <v>164</v>
      </c>
      <c r="B4027" t="s">
        <v>247</v>
      </c>
      <c r="C4027" s="14" t="s">
        <v>249</v>
      </c>
      <c r="D4027" t="s">
        <v>465</v>
      </c>
      <c r="E4027" t="s">
        <v>483</v>
      </c>
      <c r="F4027" s="20">
        <v>2047</v>
      </c>
      <c r="G4027" s="20">
        <v>55</v>
      </c>
      <c r="H4027" s="11">
        <v>13551.570670754299</v>
      </c>
      <c r="I4027" s="10">
        <v>4076766.36889059</v>
      </c>
      <c r="J4027" s="33">
        <f t="shared" si="248"/>
        <v>3.3240979356003878E-3</v>
      </c>
      <c r="K4027" s="33">
        <f t="shared" si="249"/>
        <v>3.3185792386475343E-3</v>
      </c>
      <c r="L4027" s="33">
        <f t="shared" si="250"/>
        <v>0.97218409599676214</v>
      </c>
      <c r="M4027" s="33">
        <f t="shared" si="251"/>
        <v>0.96895782603964398</v>
      </c>
    </row>
    <row r="4028" spans="1:13" ht="55.2">
      <c r="A4028" t="s">
        <v>164</v>
      </c>
      <c r="B4028" t="s">
        <v>247</v>
      </c>
      <c r="C4028" s="14" t="s">
        <v>249</v>
      </c>
      <c r="D4028" t="s">
        <v>465</v>
      </c>
      <c r="E4028" t="s">
        <v>483</v>
      </c>
      <c r="F4028" s="20">
        <v>2047</v>
      </c>
      <c r="G4028" s="20">
        <v>56</v>
      </c>
      <c r="H4028" s="11">
        <v>14689.620561182401</v>
      </c>
      <c r="I4028" s="10">
        <v>4068853.0144713302</v>
      </c>
      <c r="J4028" s="33">
        <f t="shared" si="248"/>
        <v>3.6102608054252943E-3</v>
      </c>
      <c r="K4028" s="33">
        <f t="shared" si="249"/>
        <v>3.6037516494900057E-3</v>
      </c>
      <c r="L4028" s="33">
        <f t="shared" si="250"/>
        <v>0.96895782603964398</v>
      </c>
      <c r="M4028" s="33">
        <f t="shared" si="251"/>
        <v>0.96546594267576735</v>
      </c>
    </row>
    <row r="4029" spans="1:13" ht="55.2">
      <c r="A4029" t="s">
        <v>164</v>
      </c>
      <c r="B4029" t="s">
        <v>247</v>
      </c>
      <c r="C4029" s="14" t="s">
        <v>249</v>
      </c>
      <c r="D4029" t="s">
        <v>465</v>
      </c>
      <c r="E4029" t="s">
        <v>483</v>
      </c>
      <c r="F4029" s="20">
        <v>2047</v>
      </c>
      <c r="G4029" s="20">
        <v>57</v>
      </c>
      <c r="H4029" s="11">
        <v>21381.8804598727</v>
      </c>
      <c r="I4029" s="10">
        <v>5982221.5770786703</v>
      </c>
      <c r="J4029" s="33">
        <f t="shared" si="248"/>
        <v>3.5742374608454786E-3</v>
      </c>
      <c r="K4029" s="33">
        <f t="shared" si="249"/>
        <v>3.5678574775874772E-3</v>
      </c>
      <c r="L4029" s="33">
        <f t="shared" si="250"/>
        <v>0.96546594267576735</v>
      </c>
      <c r="M4029" s="33">
        <f t="shared" si="251"/>
        <v>0.96202129779283563</v>
      </c>
    </row>
    <row r="4030" spans="1:13" ht="55.2">
      <c r="A4030" t="s">
        <v>164</v>
      </c>
      <c r="B4030" t="s">
        <v>247</v>
      </c>
      <c r="C4030" s="14" t="s">
        <v>249</v>
      </c>
      <c r="D4030" t="s">
        <v>465</v>
      </c>
      <c r="E4030" t="s">
        <v>483</v>
      </c>
      <c r="F4030" s="20">
        <v>2047</v>
      </c>
      <c r="G4030" s="20">
        <v>58</v>
      </c>
      <c r="H4030" s="11">
        <v>17086.273274463201</v>
      </c>
      <c r="I4030" s="10">
        <v>3974794.7559703402</v>
      </c>
      <c r="J4030" s="33">
        <f t="shared" si="248"/>
        <v>4.298655483732529E-3</v>
      </c>
      <c r="K4030" s="33">
        <f t="shared" si="249"/>
        <v>4.2894294887741991E-3</v>
      </c>
      <c r="L4030" s="33">
        <f t="shared" si="250"/>
        <v>0.96202129779283563</v>
      </c>
      <c r="M4030" s="33">
        <f t="shared" si="251"/>
        <v>0.95789477526925426</v>
      </c>
    </row>
    <row r="4031" spans="1:13" ht="55.2">
      <c r="A4031" t="s">
        <v>164</v>
      </c>
      <c r="B4031" t="s">
        <v>247</v>
      </c>
      <c r="C4031" s="14" t="s">
        <v>249</v>
      </c>
      <c r="D4031" t="s">
        <v>465</v>
      </c>
      <c r="E4031" t="s">
        <v>483</v>
      </c>
      <c r="F4031" s="20">
        <v>2047</v>
      </c>
      <c r="G4031" s="20">
        <v>59</v>
      </c>
      <c r="H4031" s="11">
        <v>18481.671486296302</v>
      </c>
      <c r="I4031" s="10">
        <v>3928042.2388128298</v>
      </c>
      <c r="J4031" s="33">
        <f t="shared" si="248"/>
        <v>4.7050592541189188E-3</v>
      </c>
      <c r="K4031" s="33">
        <f t="shared" si="249"/>
        <v>4.694007802198974E-3</v>
      </c>
      <c r="L4031" s="33">
        <f t="shared" si="250"/>
        <v>0.95789477526925426</v>
      </c>
      <c r="M4031" s="33">
        <f t="shared" si="251"/>
        <v>0.95339840972045475</v>
      </c>
    </row>
    <row r="4032" spans="1:13" ht="55.2">
      <c r="A4032" t="s">
        <v>164</v>
      </c>
      <c r="B4032" t="s">
        <v>247</v>
      </c>
      <c r="C4032" s="14" t="s">
        <v>249</v>
      </c>
      <c r="D4032" t="s">
        <v>465</v>
      </c>
      <c r="E4032" t="s">
        <v>483</v>
      </c>
      <c r="F4032" s="20">
        <v>2047</v>
      </c>
      <c r="G4032" s="20">
        <v>60</v>
      </c>
      <c r="H4032" s="11">
        <v>19217.627631981501</v>
      </c>
      <c r="I4032" s="10">
        <v>3774422.1442580898</v>
      </c>
      <c r="J4032" s="33">
        <f t="shared" si="248"/>
        <v>5.0915416711447272E-3</v>
      </c>
      <c r="K4032" s="33">
        <f t="shared" si="249"/>
        <v>5.078601743558675E-3</v>
      </c>
      <c r="L4032" s="33">
        <f t="shared" si="250"/>
        <v>0.95339840972045475</v>
      </c>
      <c r="M4032" s="33">
        <f t="shared" si="251"/>
        <v>0.94855647889454242</v>
      </c>
    </row>
    <row r="4033" spans="1:13" ht="55.2">
      <c r="A4033" t="s">
        <v>164</v>
      </c>
      <c r="B4033" t="s">
        <v>247</v>
      </c>
      <c r="C4033" s="14" t="s">
        <v>249</v>
      </c>
      <c r="D4033" t="s">
        <v>465</v>
      </c>
      <c r="E4033" t="s">
        <v>483</v>
      </c>
      <c r="F4033" s="20">
        <v>2047</v>
      </c>
      <c r="G4033" s="20">
        <v>61</v>
      </c>
      <c r="H4033" s="11">
        <v>20677.025124040199</v>
      </c>
      <c r="I4033" s="10">
        <v>3707282.1881691702</v>
      </c>
      <c r="J4033" s="33">
        <f t="shared" si="248"/>
        <v>5.5774079432166137E-3</v>
      </c>
      <c r="K4033" s="33">
        <f t="shared" si="249"/>
        <v>5.5618830797763419E-3</v>
      </c>
      <c r="L4033" s="33">
        <f t="shared" si="250"/>
        <v>0.94855647889454242</v>
      </c>
      <c r="M4033" s="33">
        <f t="shared" si="251"/>
        <v>0.94328071866436669</v>
      </c>
    </row>
    <row r="4034" spans="1:13" ht="55.2">
      <c r="A4034" t="s">
        <v>164</v>
      </c>
      <c r="B4034" t="s">
        <v>247</v>
      </c>
      <c r="C4034" s="14" t="s">
        <v>249</v>
      </c>
      <c r="D4034" t="s">
        <v>465</v>
      </c>
      <c r="E4034" t="s">
        <v>483</v>
      </c>
      <c r="F4034" s="20">
        <v>2047</v>
      </c>
      <c r="G4034" s="20">
        <v>62</v>
      </c>
      <c r="H4034" s="11">
        <v>22789.5973083586</v>
      </c>
      <c r="I4034" s="10">
        <v>3720208.9033855898</v>
      </c>
      <c r="J4034" s="33">
        <f t="shared" ref="J4034:J4097" si="252">IF(I4034&gt;0,H4034/I4034,0)</f>
        <v>6.125891824950702E-3</v>
      </c>
      <c r="K4034" s="33">
        <f t="shared" ref="K4034:K4097" si="253">1-EXP(-J4034)</f>
        <v>6.1071668049519356E-3</v>
      </c>
      <c r="L4034" s="33">
        <f t="shared" ref="L4034:L4097" si="254">IF(G4034=30,1,M4033)</f>
        <v>0.94328071866436669</v>
      </c>
      <c r="M4034" s="33">
        <f t="shared" ref="M4034:M4097" si="255">L4034*(1-K4034)</f>
        <v>0.9375199459715885</v>
      </c>
    </row>
    <row r="4035" spans="1:13" ht="55.2">
      <c r="A4035" t="s">
        <v>164</v>
      </c>
      <c r="B4035" t="s">
        <v>247</v>
      </c>
      <c r="C4035" s="14" t="s">
        <v>249</v>
      </c>
      <c r="D4035" t="s">
        <v>465</v>
      </c>
      <c r="E4035" t="s">
        <v>483</v>
      </c>
      <c r="F4035" s="20">
        <v>2047</v>
      </c>
      <c r="G4035" s="20">
        <v>63</v>
      </c>
      <c r="H4035" s="11">
        <v>25231.910264280599</v>
      </c>
      <c r="I4035" s="10">
        <v>3750386.2299389001</v>
      </c>
      <c r="J4035" s="33">
        <f t="shared" si="252"/>
        <v>6.7278164747025717E-3</v>
      </c>
      <c r="K4035" s="33">
        <f t="shared" si="253"/>
        <v>6.7052353862957492E-3</v>
      </c>
      <c r="L4035" s="33">
        <f t="shared" si="254"/>
        <v>0.9375199459715885</v>
      </c>
      <c r="M4035" s="33">
        <f t="shared" si="255"/>
        <v>0.93123365405450176</v>
      </c>
    </row>
    <row r="4036" spans="1:13" ht="55.2">
      <c r="A4036" t="s">
        <v>164</v>
      </c>
      <c r="B4036" t="s">
        <v>247</v>
      </c>
      <c r="C4036" s="14" t="s">
        <v>249</v>
      </c>
      <c r="D4036" t="s">
        <v>465</v>
      </c>
      <c r="E4036" t="s">
        <v>483</v>
      </c>
      <c r="F4036" s="20">
        <v>2047</v>
      </c>
      <c r="G4036" s="20">
        <v>64</v>
      </c>
      <c r="H4036" s="11">
        <v>27189.917495231301</v>
      </c>
      <c r="I4036" s="10">
        <v>3681115.18043306</v>
      </c>
      <c r="J4036" s="33">
        <f t="shared" si="252"/>
        <v>7.3863261980388721E-3</v>
      </c>
      <c r="K4036" s="33">
        <f t="shared" si="253"/>
        <v>7.3591143304828632E-3</v>
      </c>
      <c r="L4036" s="33">
        <f t="shared" si="254"/>
        <v>0.93123365405450176</v>
      </c>
      <c r="M4036" s="33">
        <f t="shared" si="255"/>
        <v>0.9243805991259213</v>
      </c>
    </row>
    <row r="4037" spans="1:13" ht="55.2">
      <c r="A4037" t="s">
        <v>164</v>
      </c>
      <c r="B4037" t="s">
        <v>247</v>
      </c>
      <c r="C4037" s="14" t="s">
        <v>249</v>
      </c>
      <c r="D4037" t="s">
        <v>465</v>
      </c>
      <c r="E4037" t="s">
        <v>483</v>
      </c>
      <c r="F4037" s="20">
        <v>2047</v>
      </c>
      <c r="G4037" s="20">
        <v>65</v>
      </c>
      <c r="H4037" s="11">
        <v>27143.0901710254</v>
      </c>
      <c r="I4037" s="10">
        <v>3512451.1054273602</v>
      </c>
      <c r="J4037" s="33">
        <f t="shared" si="252"/>
        <v>7.7276777259858535E-3</v>
      </c>
      <c r="K4037" s="33">
        <f t="shared" si="253"/>
        <v>7.6978959884008713E-3</v>
      </c>
      <c r="L4037" s="33">
        <f t="shared" si="254"/>
        <v>0.9243805991259213</v>
      </c>
      <c r="M4037" s="33">
        <f t="shared" si="255"/>
        <v>0.91726481342015431</v>
      </c>
    </row>
    <row r="4038" spans="1:13" ht="55.2">
      <c r="A4038" t="s">
        <v>164</v>
      </c>
      <c r="B4038" t="s">
        <v>247</v>
      </c>
      <c r="C4038" s="14" t="s">
        <v>249</v>
      </c>
      <c r="D4038" t="s">
        <v>465</v>
      </c>
      <c r="E4038" t="s">
        <v>483</v>
      </c>
      <c r="F4038" s="20">
        <v>2047</v>
      </c>
      <c r="G4038" s="20">
        <v>66</v>
      </c>
      <c r="H4038" s="11">
        <v>28782.0316323142</v>
      </c>
      <c r="I4038" s="10">
        <v>3396343.19905187</v>
      </c>
      <c r="J4038" s="33">
        <f t="shared" si="252"/>
        <v>8.4744179093411559E-3</v>
      </c>
      <c r="K4038" s="33">
        <f t="shared" si="253"/>
        <v>8.4386112481500408E-3</v>
      </c>
      <c r="L4038" s="33">
        <f t="shared" si="254"/>
        <v>0.91726481342015431</v>
      </c>
      <c r="M4038" s="33">
        <f t="shared" si="255"/>
        <v>0.90952437224809479</v>
      </c>
    </row>
    <row r="4039" spans="1:13" ht="55.2">
      <c r="A4039" t="s">
        <v>164</v>
      </c>
      <c r="B4039" t="s">
        <v>247</v>
      </c>
      <c r="C4039" s="14" t="s">
        <v>249</v>
      </c>
      <c r="D4039" t="s">
        <v>465</v>
      </c>
      <c r="E4039" t="s">
        <v>483</v>
      </c>
      <c r="F4039" s="20">
        <v>2047</v>
      </c>
      <c r="G4039" s="20">
        <v>67</v>
      </c>
      <c r="H4039" s="11">
        <v>30643.4485983872</v>
      </c>
      <c r="I4039" s="10">
        <v>3290261.4522137102</v>
      </c>
      <c r="J4039" s="33">
        <f t="shared" si="252"/>
        <v>9.3133779924297749E-3</v>
      </c>
      <c r="K4039" s="33">
        <f t="shared" si="253"/>
        <v>9.2701428135760766E-3</v>
      </c>
      <c r="L4039" s="33">
        <f t="shared" si="254"/>
        <v>0.90952437224809479</v>
      </c>
      <c r="M4039" s="33">
        <f t="shared" si="255"/>
        <v>0.90109295142492685</v>
      </c>
    </row>
    <row r="4040" spans="1:13" ht="55.2">
      <c r="A4040" t="s">
        <v>164</v>
      </c>
      <c r="B4040" t="s">
        <v>247</v>
      </c>
      <c r="C4040" s="14" t="s">
        <v>249</v>
      </c>
      <c r="D4040" t="s">
        <v>465</v>
      </c>
      <c r="E4040" t="s">
        <v>483</v>
      </c>
      <c r="F4040" s="20">
        <v>2047</v>
      </c>
      <c r="G4040" s="20">
        <v>68</v>
      </c>
      <c r="H4040" s="11">
        <v>32540.4027437648</v>
      </c>
      <c r="I4040" s="10">
        <v>3176936.5994986501</v>
      </c>
      <c r="J4040" s="33">
        <f t="shared" si="252"/>
        <v>1.0242698185698756E-2</v>
      </c>
      <c r="K4040" s="33">
        <f t="shared" si="253"/>
        <v>1.0190420393432653E-2</v>
      </c>
      <c r="L4040" s="33">
        <f t="shared" si="254"/>
        <v>0.90109295142492685</v>
      </c>
      <c r="M4040" s="33">
        <f t="shared" si="255"/>
        <v>0.89191043543634785</v>
      </c>
    </row>
    <row r="4041" spans="1:13" ht="55.2">
      <c r="A4041" t="s">
        <v>164</v>
      </c>
      <c r="B4041" t="s">
        <v>247</v>
      </c>
      <c r="C4041" s="14" t="s">
        <v>249</v>
      </c>
      <c r="D4041" t="s">
        <v>465</v>
      </c>
      <c r="E4041" t="s">
        <v>483</v>
      </c>
      <c r="F4041" s="20">
        <v>2047</v>
      </c>
      <c r="G4041" s="20">
        <v>69</v>
      </c>
      <c r="H4041" s="11">
        <v>34340.536333550699</v>
      </c>
      <c r="I4041" s="10">
        <v>3045521.2150417701</v>
      </c>
      <c r="J4041" s="33">
        <f t="shared" si="252"/>
        <v>1.1275750161891323E-2</v>
      </c>
      <c r="K4041" s="33">
        <f t="shared" si="253"/>
        <v>1.1212417156922228E-2</v>
      </c>
      <c r="L4041" s="33">
        <f t="shared" si="254"/>
        <v>0.89191043543634785</v>
      </c>
      <c r="M4041" s="33">
        <f t="shared" si="255"/>
        <v>0.88190996356762341</v>
      </c>
    </row>
    <row r="4042" spans="1:13" ht="55.2">
      <c r="A4042" t="s">
        <v>164</v>
      </c>
      <c r="B4042" t="s">
        <v>247</v>
      </c>
      <c r="C4042" s="14" t="s">
        <v>249</v>
      </c>
      <c r="D4042" t="s">
        <v>465</v>
      </c>
      <c r="E4042" t="s">
        <v>483</v>
      </c>
      <c r="F4042" s="20">
        <v>2048</v>
      </c>
      <c r="G4042" s="20">
        <v>30</v>
      </c>
      <c r="H4042" s="11">
        <v>614.66639897339201</v>
      </c>
      <c r="I4042" s="10">
        <v>4275283.8739315802</v>
      </c>
      <c r="J4042" s="33">
        <f t="shared" si="252"/>
        <v>1.4377206686117444E-4</v>
      </c>
      <c r="K4042" s="33">
        <f t="shared" si="253"/>
        <v>1.4376173215280286E-4</v>
      </c>
      <c r="L4042" s="33">
        <f t="shared" si="254"/>
        <v>1</v>
      </c>
      <c r="M4042" s="33">
        <f t="shared" si="255"/>
        <v>0.9998562382678472</v>
      </c>
    </row>
    <row r="4043" spans="1:13" ht="55.2">
      <c r="A4043" t="s">
        <v>164</v>
      </c>
      <c r="B4043" t="s">
        <v>247</v>
      </c>
      <c r="C4043" s="14" t="s">
        <v>249</v>
      </c>
      <c r="D4043" t="s">
        <v>465</v>
      </c>
      <c r="E4043" t="s">
        <v>483</v>
      </c>
      <c r="F4043" s="20">
        <v>2048</v>
      </c>
      <c r="G4043" s="20">
        <v>31</v>
      </c>
      <c r="H4043" s="11">
        <v>816.57449259482996</v>
      </c>
      <c r="I4043" s="10">
        <v>4315810.8330565197</v>
      </c>
      <c r="J4043" s="33">
        <f t="shared" si="252"/>
        <v>1.8920534846901993E-4</v>
      </c>
      <c r="K4043" s="33">
        <f t="shared" si="253"/>
        <v>1.891874502658597E-4</v>
      </c>
      <c r="L4043" s="33">
        <f t="shared" si="254"/>
        <v>0.9998562382678472</v>
      </c>
      <c r="M4043" s="33">
        <f t="shared" si="255"/>
        <v>0.99966707801549692</v>
      </c>
    </row>
    <row r="4044" spans="1:13" ht="55.2">
      <c r="A4044" t="s">
        <v>164</v>
      </c>
      <c r="B4044" t="s">
        <v>247</v>
      </c>
      <c r="C4044" s="14" t="s">
        <v>249</v>
      </c>
      <c r="D4044" t="s">
        <v>465</v>
      </c>
      <c r="E4044" t="s">
        <v>483</v>
      </c>
      <c r="F4044" s="20">
        <v>2048</v>
      </c>
      <c r="G4044" s="20">
        <v>32</v>
      </c>
      <c r="H4044" s="11">
        <v>949.15156068590102</v>
      </c>
      <c r="I4044" s="10">
        <v>4578339.5425426001</v>
      </c>
      <c r="J4044" s="33">
        <f t="shared" si="252"/>
        <v>2.0731349255909178E-4</v>
      </c>
      <c r="K4044" s="33">
        <f t="shared" si="253"/>
        <v>2.072920046019E-4</v>
      </c>
      <c r="L4044" s="33">
        <f t="shared" si="254"/>
        <v>0.99966707801549692</v>
      </c>
      <c r="M4044" s="33">
        <f t="shared" si="255"/>
        <v>0.99945985502296053</v>
      </c>
    </row>
    <row r="4045" spans="1:13" ht="55.2">
      <c r="A4045" t="s">
        <v>164</v>
      </c>
      <c r="B4045" t="s">
        <v>247</v>
      </c>
      <c r="C4045" s="14" t="s">
        <v>249</v>
      </c>
      <c r="D4045" t="s">
        <v>465</v>
      </c>
      <c r="E4045" t="s">
        <v>483</v>
      </c>
      <c r="F4045" s="20">
        <v>2048</v>
      </c>
      <c r="G4045" s="20">
        <v>33</v>
      </c>
      <c r="H4045" s="11">
        <v>1051.29448407581</v>
      </c>
      <c r="I4045" s="10">
        <v>4626864.3971050298</v>
      </c>
      <c r="J4045" s="33">
        <f t="shared" si="252"/>
        <v>2.2721532205127767E-4</v>
      </c>
      <c r="K4045" s="33">
        <f t="shared" si="253"/>
        <v>2.2718951060496373E-4</v>
      </c>
      <c r="L4045" s="33">
        <f t="shared" si="254"/>
        <v>0.99945985502296053</v>
      </c>
      <c r="M4045" s="33">
        <f t="shared" si="255"/>
        <v>0.99923278822762851</v>
      </c>
    </row>
    <row r="4046" spans="1:13" ht="55.2">
      <c r="A4046" t="s">
        <v>164</v>
      </c>
      <c r="B4046" t="s">
        <v>247</v>
      </c>
      <c r="C4046" s="14" t="s">
        <v>249</v>
      </c>
      <c r="D4046" t="s">
        <v>465</v>
      </c>
      <c r="E4046" t="s">
        <v>483</v>
      </c>
      <c r="F4046" s="20">
        <v>2048</v>
      </c>
      <c r="G4046" s="20">
        <v>34</v>
      </c>
      <c r="H4046" s="11">
        <v>1136.45066114785</v>
      </c>
      <c r="I4046" s="10">
        <v>4692809.6971199699</v>
      </c>
      <c r="J4046" s="33">
        <f t="shared" si="252"/>
        <v>2.4216849488810564E-4</v>
      </c>
      <c r="K4046" s="33">
        <f t="shared" si="253"/>
        <v>2.4213917446502808E-4</v>
      </c>
      <c r="L4046" s="33">
        <f t="shared" si="254"/>
        <v>0.99923278822762851</v>
      </c>
      <c r="M4046" s="33">
        <f t="shared" si="255"/>
        <v>0.99899083482518869</v>
      </c>
    </row>
    <row r="4047" spans="1:13" ht="55.2">
      <c r="A4047" t="s">
        <v>164</v>
      </c>
      <c r="B4047" t="s">
        <v>247</v>
      </c>
      <c r="C4047" s="14" t="s">
        <v>249</v>
      </c>
      <c r="D4047" t="s">
        <v>465</v>
      </c>
      <c r="E4047" t="s">
        <v>483</v>
      </c>
      <c r="F4047" s="20">
        <v>2048</v>
      </c>
      <c r="G4047" s="20">
        <v>35</v>
      </c>
      <c r="H4047" s="11">
        <v>1496.5058259950999</v>
      </c>
      <c r="I4047" s="10">
        <v>4760015.12752988</v>
      </c>
      <c r="J4047" s="33">
        <f t="shared" si="252"/>
        <v>3.1439098110002929E-4</v>
      </c>
      <c r="K4047" s="33">
        <f t="shared" si="253"/>
        <v>3.1434156543430625E-4</v>
      </c>
      <c r="L4047" s="33">
        <f t="shared" si="254"/>
        <v>0.99899083482518869</v>
      </c>
      <c r="M4047" s="33">
        <f t="shared" si="255"/>
        <v>0.99867681048231527</v>
      </c>
    </row>
    <row r="4048" spans="1:13" ht="55.2">
      <c r="A4048" t="s">
        <v>164</v>
      </c>
      <c r="B4048" t="s">
        <v>247</v>
      </c>
      <c r="C4048" s="14" t="s">
        <v>249</v>
      </c>
      <c r="D4048" t="s">
        <v>465</v>
      </c>
      <c r="E4048" t="s">
        <v>483</v>
      </c>
      <c r="F4048" s="20">
        <v>2048</v>
      </c>
      <c r="G4048" s="20">
        <v>36</v>
      </c>
      <c r="H4048" s="11">
        <v>1868.7182234843001</v>
      </c>
      <c r="I4048" s="10">
        <v>4870783.5102449497</v>
      </c>
      <c r="J4048" s="33">
        <f t="shared" si="252"/>
        <v>3.836586494870356E-4</v>
      </c>
      <c r="K4048" s="33">
        <f t="shared" si="253"/>
        <v>3.8358506191848996E-4</v>
      </c>
      <c r="L4048" s="33">
        <f t="shared" si="254"/>
        <v>0.99867681048231527</v>
      </c>
      <c r="M4048" s="33">
        <f t="shared" si="255"/>
        <v>0.99829373297612989</v>
      </c>
    </row>
    <row r="4049" spans="1:13" ht="55.2">
      <c r="A4049" t="s">
        <v>164</v>
      </c>
      <c r="B4049" t="s">
        <v>247</v>
      </c>
      <c r="C4049" s="14" t="s">
        <v>249</v>
      </c>
      <c r="D4049" t="s">
        <v>465</v>
      </c>
      <c r="E4049" t="s">
        <v>483</v>
      </c>
      <c r="F4049" s="20">
        <v>2048</v>
      </c>
      <c r="G4049" s="20">
        <v>37</v>
      </c>
      <c r="H4049" s="11">
        <v>1996.33889686731</v>
      </c>
      <c r="I4049" s="10">
        <v>4841312.0209721997</v>
      </c>
      <c r="J4049" s="33">
        <f t="shared" si="252"/>
        <v>4.1235493358397887E-4</v>
      </c>
      <c r="K4049" s="33">
        <f t="shared" si="253"/>
        <v>4.1226992697307452E-4</v>
      </c>
      <c r="L4049" s="33">
        <f t="shared" si="254"/>
        <v>0.99829373297612989</v>
      </c>
      <c r="M4049" s="33">
        <f t="shared" si="255"/>
        <v>0.99788216649173811</v>
      </c>
    </row>
    <row r="4050" spans="1:13" ht="55.2">
      <c r="A4050" t="s">
        <v>164</v>
      </c>
      <c r="B4050" t="s">
        <v>247</v>
      </c>
      <c r="C4050" s="14" t="s">
        <v>249</v>
      </c>
      <c r="D4050" t="s">
        <v>465</v>
      </c>
      <c r="E4050" t="s">
        <v>483</v>
      </c>
      <c r="F4050" s="20">
        <v>2048</v>
      </c>
      <c r="G4050" s="20">
        <v>38</v>
      </c>
      <c r="H4050" s="11">
        <v>2093.5043573999901</v>
      </c>
      <c r="I4050" s="10">
        <v>4706547.4792433698</v>
      </c>
      <c r="J4050" s="33">
        <f t="shared" si="252"/>
        <v>4.4480680724728276E-4</v>
      </c>
      <c r="K4050" s="33">
        <f t="shared" si="253"/>
        <v>4.4470789536554811E-4</v>
      </c>
      <c r="L4050" s="33">
        <f t="shared" si="254"/>
        <v>0.99788216649173811</v>
      </c>
      <c r="M4050" s="33">
        <f t="shared" si="255"/>
        <v>0.99743840041365472</v>
      </c>
    </row>
    <row r="4051" spans="1:13" ht="55.2">
      <c r="A4051" t="s">
        <v>164</v>
      </c>
      <c r="B4051" t="s">
        <v>247</v>
      </c>
      <c r="C4051" s="14" t="s">
        <v>249</v>
      </c>
      <c r="D4051" t="s">
        <v>465</v>
      </c>
      <c r="E4051" t="s">
        <v>483</v>
      </c>
      <c r="F4051" s="20">
        <v>2048</v>
      </c>
      <c r="G4051" s="20">
        <v>39</v>
      </c>
      <c r="H4051" s="11">
        <v>2230.1506841134601</v>
      </c>
      <c r="I4051" s="10">
        <v>4633945.39429639</v>
      </c>
      <c r="J4051" s="33">
        <f t="shared" si="252"/>
        <v>4.8126391106343244E-4</v>
      </c>
      <c r="K4051" s="33">
        <f t="shared" si="253"/>
        <v>4.8114812216315528E-4</v>
      </c>
      <c r="L4051" s="33">
        <f t="shared" si="254"/>
        <v>0.99743840041365472</v>
      </c>
      <c r="M4051" s="33">
        <f t="shared" si="255"/>
        <v>0.99695848480032223</v>
      </c>
    </row>
    <row r="4052" spans="1:13" ht="55.2">
      <c r="A4052" t="s">
        <v>164</v>
      </c>
      <c r="B4052" t="s">
        <v>247</v>
      </c>
      <c r="C4052" s="14" t="s">
        <v>249</v>
      </c>
      <c r="D4052" t="s">
        <v>465</v>
      </c>
      <c r="E4052" t="s">
        <v>483</v>
      </c>
      <c r="F4052" s="20">
        <v>2048</v>
      </c>
      <c r="G4052" s="20">
        <v>40</v>
      </c>
      <c r="H4052" s="11">
        <v>2967.6787202027099</v>
      </c>
      <c r="I4052" s="10">
        <v>4588773.0155464299</v>
      </c>
      <c r="J4052" s="33">
        <f t="shared" si="252"/>
        <v>6.4672597885064909E-4</v>
      </c>
      <c r="K4052" s="33">
        <f t="shared" si="253"/>
        <v>6.4651689668016044E-4</v>
      </c>
      <c r="L4052" s="33">
        <f t="shared" si="254"/>
        <v>0.99695848480032223</v>
      </c>
      <c r="M4052" s="33">
        <f t="shared" si="255"/>
        <v>0.99631393429461013</v>
      </c>
    </row>
    <row r="4053" spans="1:13" ht="55.2">
      <c r="A4053" t="s">
        <v>164</v>
      </c>
      <c r="B4053" t="s">
        <v>247</v>
      </c>
      <c r="C4053" s="14" t="s">
        <v>249</v>
      </c>
      <c r="D4053" t="s">
        <v>465</v>
      </c>
      <c r="E4053" t="s">
        <v>483</v>
      </c>
      <c r="F4053" s="20">
        <v>2048</v>
      </c>
      <c r="G4053" s="20">
        <v>41</v>
      </c>
      <c r="H4053" s="11">
        <v>3442.0051720337901</v>
      </c>
      <c r="I4053" s="10">
        <v>4609794.9719516998</v>
      </c>
      <c r="J4053" s="33">
        <f t="shared" si="252"/>
        <v>7.4667207391579729E-4</v>
      </c>
      <c r="K4053" s="33">
        <f t="shared" si="253"/>
        <v>7.4639338369053565E-4</v>
      </c>
      <c r="L4053" s="33">
        <f t="shared" si="254"/>
        <v>0.99631393429461013</v>
      </c>
      <c r="M4053" s="33">
        <f t="shared" si="255"/>
        <v>0.99557029216597392</v>
      </c>
    </row>
    <row r="4054" spans="1:13" ht="55.2">
      <c r="A4054" t="s">
        <v>164</v>
      </c>
      <c r="B4054" t="s">
        <v>247</v>
      </c>
      <c r="C4054" s="14" t="s">
        <v>249</v>
      </c>
      <c r="D4054" t="s">
        <v>465</v>
      </c>
      <c r="E4054" t="s">
        <v>483</v>
      </c>
      <c r="F4054" s="20">
        <v>2048</v>
      </c>
      <c r="G4054" s="20">
        <v>42</v>
      </c>
      <c r="H4054" s="11">
        <v>3664.4107754216702</v>
      </c>
      <c r="I4054" s="10">
        <v>4523600.1095954599</v>
      </c>
      <c r="J4054" s="33">
        <f t="shared" si="252"/>
        <v>8.1006514427495982E-4</v>
      </c>
      <c r="K4054" s="33">
        <f t="shared" si="253"/>
        <v>8.0973713008292147E-4</v>
      </c>
      <c r="L4054" s="33">
        <f t="shared" si="254"/>
        <v>0.99557029216597392</v>
      </c>
      <c r="M4054" s="33">
        <f t="shared" si="255"/>
        <v>0.99476414193479967</v>
      </c>
    </row>
    <row r="4055" spans="1:13" ht="55.2">
      <c r="A4055" t="s">
        <v>164</v>
      </c>
      <c r="B4055" t="s">
        <v>247</v>
      </c>
      <c r="C4055" s="14" t="s">
        <v>249</v>
      </c>
      <c r="D4055" t="s">
        <v>465</v>
      </c>
      <c r="E4055" t="s">
        <v>483</v>
      </c>
      <c r="F4055" s="20">
        <v>2048</v>
      </c>
      <c r="G4055" s="20">
        <v>43</v>
      </c>
      <c r="H4055" s="11">
        <v>3926.6496574488901</v>
      </c>
      <c r="I4055" s="10">
        <v>4458513.0783911897</v>
      </c>
      <c r="J4055" s="33">
        <f t="shared" si="252"/>
        <v>8.8070834119113601E-4</v>
      </c>
      <c r="K4055" s="33">
        <f t="shared" si="253"/>
        <v>8.8032063142806649E-4</v>
      </c>
      <c r="L4055" s="33">
        <f t="shared" si="254"/>
        <v>0.99476414193479967</v>
      </c>
      <c r="M4055" s="33">
        <f t="shared" si="255"/>
        <v>0.99388843053724962</v>
      </c>
    </row>
    <row r="4056" spans="1:13" ht="55.2">
      <c r="A4056" t="s">
        <v>164</v>
      </c>
      <c r="B4056" t="s">
        <v>247</v>
      </c>
      <c r="C4056" s="14" t="s">
        <v>249</v>
      </c>
      <c r="D4056" t="s">
        <v>465</v>
      </c>
      <c r="E4056" t="s">
        <v>483</v>
      </c>
      <c r="F4056" s="20">
        <v>2048</v>
      </c>
      <c r="G4056" s="20">
        <v>44</v>
      </c>
      <c r="H4056" s="11">
        <v>4152.6565110321499</v>
      </c>
      <c r="I4056" s="10">
        <v>4326485.17111878</v>
      </c>
      <c r="J4056" s="33">
        <f t="shared" si="252"/>
        <v>9.5982219903421515E-4</v>
      </c>
      <c r="K4056" s="33">
        <f t="shared" si="253"/>
        <v>9.5936171704602557E-4</v>
      </c>
      <c r="L4056" s="33">
        <f t="shared" si="254"/>
        <v>0.99388843053724962</v>
      </c>
      <c r="M4056" s="33">
        <f t="shared" si="255"/>
        <v>0.99293493202597727</v>
      </c>
    </row>
    <row r="4057" spans="1:13" ht="55.2">
      <c r="A4057" t="s">
        <v>164</v>
      </c>
      <c r="B4057" t="s">
        <v>247</v>
      </c>
      <c r="C4057" s="14" t="s">
        <v>249</v>
      </c>
      <c r="D4057" t="s">
        <v>465</v>
      </c>
      <c r="E4057" t="s">
        <v>483</v>
      </c>
      <c r="F4057" s="20">
        <v>2048</v>
      </c>
      <c r="G4057" s="20">
        <v>45</v>
      </c>
      <c r="H4057" s="11">
        <v>5251.0054167110802</v>
      </c>
      <c r="I4057" s="10">
        <v>4255801.09606048</v>
      </c>
      <c r="J4057" s="33">
        <f t="shared" si="252"/>
        <v>1.2338465304621129E-3</v>
      </c>
      <c r="K4057" s="33">
        <f t="shared" si="253"/>
        <v>1.2330856547985158E-3</v>
      </c>
      <c r="L4057" s="33">
        <f t="shared" si="254"/>
        <v>0.99293493202597727</v>
      </c>
      <c r="M4057" s="33">
        <f t="shared" si="255"/>
        <v>0.99171055820514764</v>
      </c>
    </row>
    <row r="4058" spans="1:13" ht="55.2">
      <c r="A4058" t="s">
        <v>164</v>
      </c>
      <c r="B4058" t="s">
        <v>247</v>
      </c>
      <c r="C4058" s="14" t="s">
        <v>249</v>
      </c>
      <c r="D4058" t="s">
        <v>465</v>
      </c>
      <c r="E4058" t="s">
        <v>483</v>
      </c>
      <c r="F4058" s="20">
        <v>2048</v>
      </c>
      <c r="G4058" s="20">
        <v>46</v>
      </c>
      <c r="H4058" s="11">
        <v>5955.3399549129599</v>
      </c>
      <c r="I4058" s="10">
        <v>4224256.3373991903</v>
      </c>
      <c r="J4058" s="33">
        <f t="shared" si="252"/>
        <v>1.4097960633183476E-3</v>
      </c>
      <c r="K4058" s="33">
        <f t="shared" si="253"/>
        <v>1.4088027676845138E-3</v>
      </c>
      <c r="L4058" s="33">
        <f t="shared" si="254"/>
        <v>0.99171055820514764</v>
      </c>
      <c r="M4058" s="33">
        <f t="shared" si="255"/>
        <v>0.99031343362600632</v>
      </c>
    </row>
    <row r="4059" spans="1:13" ht="55.2">
      <c r="A4059" t="s">
        <v>164</v>
      </c>
      <c r="B4059" t="s">
        <v>247</v>
      </c>
      <c r="C4059" s="14" t="s">
        <v>249</v>
      </c>
      <c r="D4059" t="s">
        <v>465</v>
      </c>
      <c r="E4059" t="s">
        <v>483</v>
      </c>
      <c r="F4059" s="20">
        <v>2048</v>
      </c>
      <c r="G4059" s="20">
        <v>47</v>
      </c>
      <c r="H4059" s="11">
        <v>6479.6281035595002</v>
      </c>
      <c r="I4059" s="10">
        <v>4196004.3819632595</v>
      </c>
      <c r="J4059" s="33">
        <f t="shared" si="252"/>
        <v>1.5442376875039775E-3</v>
      </c>
      <c r="K4059" s="33">
        <f t="shared" si="253"/>
        <v>1.5430459659988571E-3</v>
      </c>
      <c r="L4059" s="33">
        <f t="shared" si="254"/>
        <v>0.99031343362600632</v>
      </c>
      <c r="M4059" s="33">
        <f t="shared" si="255"/>
        <v>0.9887853344771752</v>
      </c>
    </row>
    <row r="4060" spans="1:13" ht="55.2">
      <c r="A4060" t="s">
        <v>164</v>
      </c>
      <c r="B4060" t="s">
        <v>247</v>
      </c>
      <c r="C4060" s="14" t="s">
        <v>249</v>
      </c>
      <c r="D4060" t="s">
        <v>465</v>
      </c>
      <c r="E4060" t="s">
        <v>483</v>
      </c>
      <c r="F4060" s="20">
        <v>2048</v>
      </c>
      <c r="G4060" s="20">
        <v>48</v>
      </c>
      <c r="H4060" s="11">
        <v>7061.9468411575599</v>
      </c>
      <c r="I4060" s="10">
        <v>4166482.7928639399</v>
      </c>
      <c r="J4060" s="33">
        <f t="shared" si="252"/>
        <v>1.6949420391829694E-3</v>
      </c>
      <c r="K4060" s="33">
        <f t="shared" si="253"/>
        <v>1.6935064361274232E-3</v>
      </c>
      <c r="L4060" s="33">
        <f t="shared" si="254"/>
        <v>0.9887853344771752</v>
      </c>
      <c r="M4060" s="33">
        <f t="shared" si="255"/>
        <v>0.98711082014928975</v>
      </c>
    </row>
    <row r="4061" spans="1:13" ht="55.2">
      <c r="A4061" t="s">
        <v>164</v>
      </c>
      <c r="B4061" t="s">
        <v>247</v>
      </c>
      <c r="C4061" s="14" t="s">
        <v>249</v>
      </c>
      <c r="D4061" t="s">
        <v>465</v>
      </c>
      <c r="E4061" t="s">
        <v>483</v>
      </c>
      <c r="F4061" s="20">
        <v>2048</v>
      </c>
      <c r="G4061" s="20">
        <v>49</v>
      </c>
      <c r="H4061" s="11">
        <v>7773.4466462616301</v>
      </c>
      <c r="I4061" s="10">
        <v>4174152.3569691302</v>
      </c>
      <c r="J4061" s="33">
        <f t="shared" si="252"/>
        <v>1.8622814841157266E-3</v>
      </c>
      <c r="K4061" s="33">
        <f t="shared" si="253"/>
        <v>1.8605485138790678E-3</v>
      </c>
      <c r="L4061" s="33">
        <f t="shared" si="254"/>
        <v>0.98711082014928975</v>
      </c>
      <c r="M4061" s="33">
        <f t="shared" si="255"/>
        <v>0.98527425257982704</v>
      </c>
    </row>
    <row r="4062" spans="1:13" ht="55.2">
      <c r="A4062" t="s">
        <v>164</v>
      </c>
      <c r="B4062" t="s">
        <v>247</v>
      </c>
      <c r="C4062" s="14" t="s">
        <v>249</v>
      </c>
      <c r="D4062" t="s">
        <v>465</v>
      </c>
      <c r="E4062" t="s">
        <v>483</v>
      </c>
      <c r="F4062" s="20">
        <v>2048</v>
      </c>
      <c r="G4062" s="20">
        <v>50</v>
      </c>
      <c r="H4062" s="11">
        <v>8973.7996959127104</v>
      </c>
      <c r="I4062" s="10">
        <v>4218010.8645078298</v>
      </c>
      <c r="J4062" s="33">
        <f t="shared" si="252"/>
        <v>2.1274956334091377E-3</v>
      </c>
      <c r="K4062" s="33">
        <f t="shared" si="253"/>
        <v>2.1252341186459578E-3</v>
      </c>
      <c r="L4062" s="33">
        <f t="shared" si="254"/>
        <v>0.98527425257982704</v>
      </c>
      <c r="M4062" s="33">
        <f t="shared" si="255"/>
        <v>0.983180314122021</v>
      </c>
    </row>
    <row r="4063" spans="1:13" ht="55.2">
      <c r="A4063" t="s">
        <v>164</v>
      </c>
      <c r="B4063" t="s">
        <v>247</v>
      </c>
      <c r="C4063" s="14" t="s">
        <v>249</v>
      </c>
      <c r="D4063" t="s">
        <v>465</v>
      </c>
      <c r="E4063" t="s">
        <v>483</v>
      </c>
      <c r="F4063" s="20">
        <v>2048</v>
      </c>
      <c r="G4063" s="20">
        <v>51</v>
      </c>
      <c r="H4063" s="11">
        <v>10291.740326957501</v>
      </c>
      <c r="I4063" s="10">
        <v>4331875.6667329902</v>
      </c>
      <c r="J4063" s="33">
        <f t="shared" si="252"/>
        <v>2.3758161865064138E-3</v>
      </c>
      <c r="K4063" s="33">
        <f t="shared" si="253"/>
        <v>2.3729961689535894E-3</v>
      </c>
      <c r="L4063" s="33">
        <f t="shared" si="254"/>
        <v>0.983180314122021</v>
      </c>
      <c r="M4063" s="33">
        <f t="shared" si="255"/>
        <v>0.98084723100321891</v>
      </c>
    </row>
    <row r="4064" spans="1:13" ht="55.2">
      <c r="A4064" t="s">
        <v>164</v>
      </c>
      <c r="B4064" t="s">
        <v>247</v>
      </c>
      <c r="C4064" s="14" t="s">
        <v>249</v>
      </c>
      <c r="D4064" t="s">
        <v>465</v>
      </c>
      <c r="E4064" t="s">
        <v>483</v>
      </c>
      <c r="F4064" s="20">
        <v>2048</v>
      </c>
      <c r="G4064" s="20">
        <v>52</v>
      </c>
      <c r="H4064" s="11">
        <v>11099.230226542501</v>
      </c>
      <c r="I4064" s="10">
        <v>4273324.9114382695</v>
      </c>
      <c r="J4064" s="33">
        <f t="shared" si="252"/>
        <v>2.5973288847832639E-3</v>
      </c>
      <c r="K4064" s="33">
        <f t="shared" si="253"/>
        <v>2.5939587445343859E-3</v>
      </c>
      <c r="L4064" s="33">
        <f t="shared" si="254"/>
        <v>0.98084723100321891</v>
      </c>
      <c r="M4064" s="33">
        <f t="shared" si="255"/>
        <v>0.97830295375130583</v>
      </c>
    </row>
    <row r="4065" spans="1:13" ht="55.2">
      <c r="A4065" t="s">
        <v>164</v>
      </c>
      <c r="B4065" t="s">
        <v>247</v>
      </c>
      <c r="C4065" s="14" t="s">
        <v>249</v>
      </c>
      <c r="D4065" t="s">
        <v>465</v>
      </c>
      <c r="E4065" t="s">
        <v>483</v>
      </c>
      <c r="F4065" s="20">
        <v>2048</v>
      </c>
      <c r="G4065" s="20">
        <v>53</v>
      </c>
      <c r="H4065" s="11">
        <v>11856.304120741401</v>
      </c>
      <c r="I4065" s="10">
        <v>4184768.0108247101</v>
      </c>
      <c r="J4065" s="33">
        <f t="shared" si="252"/>
        <v>2.8332046340616211E-3</v>
      </c>
      <c r="K4065" s="33">
        <f t="shared" si="253"/>
        <v>2.8291948975076586E-3</v>
      </c>
      <c r="L4065" s="33">
        <f t="shared" si="254"/>
        <v>0.97830295375130583</v>
      </c>
      <c r="M4065" s="33">
        <f t="shared" si="255"/>
        <v>0.97553514402633601</v>
      </c>
    </row>
    <row r="4066" spans="1:13" ht="55.2">
      <c r="A4066" t="s">
        <v>164</v>
      </c>
      <c r="B4066" t="s">
        <v>247</v>
      </c>
      <c r="C4066" s="14" t="s">
        <v>249</v>
      </c>
      <c r="D4066" t="s">
        <v>465</v>
      </c>
      <c r="E4066" t="s">
        <v>483</v>
      </c>
      <c r="F4066" s="20">
        <v>2048</v>
      </c>
      <c r="G4066" s="20">
        <v>54</v>
      </c>
      <c r="H4066" s="11">
        <v>12677.765977372401</v>
      </c>
      <c r="I4066" s="10">
        <v>4109789.73937148</v>
      </c>
      <c r="J4066" s="33">
        <f t="shared" si="252"/>
        <v>3.0847724047584103E-3</v>
      </c>
      <c r="K4066" s="33">
        <f t="shared" si="253"/>
        <v>3.0800193829501055E-3</v>
      </c>
      <c r="L4066" s="33">
        <f t="shared" si="254"/>
        <v>0.97553514402633601</v>
      </c>
      <c r="M4066" s="33">
        <f t="shared" si="255"/>
        <v>0.97253047687398586</v>
      </c>
    </row>
    <row r="4067" spans="1:13" ht="55.2">
      <c r="A4067" t="s">
        <v>164</v>
      </c>
      <c r="B4067" t="s">
        <v>247</v>
      </c>
      <c r="C4067" s="14" t="s">
        <v>249</v>
      </c>
      <c r="D4067" t="s">
        <v>465</v>
      </c>
      <c r="E4067" t="s">
        <v>483</v>
      </c>
      <c r="F4067" s="20">
        <v>2048</v>
      </c>
      <c r="G4067" s="20">
        <v>55</v>
      </c>
      <c r="H4067" s="11">
        <v>13289.2041616186</v>
      </c>
      <c r="I4067" s="10">
        <v>4036794.5724510602</v>
      </c>
      <c r="J4067" s="33">
        <f t="shared" si="252"/>
        <v>3.2920189331184279E-3</v>
      </c>
      <c r="K4067" s="33">
        <f t="shared" si="253"/>
        <v>3.2866061800480573E-3</v>
      </c>
      <c r="L4067" s="33">
        <f t="shared" si="254"/>
        <v>0.97253047687398586</v>
      </c>
      <c r="M4067" s="33">
        <f t="shared" si="255"/>
        <v>0.96933415219840668</v>
      </c>
    </row>
    <row r="4068" spans="1:13" ht="55.2">
      <c r="A4068" t="s">
        <v>164</v>
      </c>
      <c r="B4068" t="s">
        <v>247</v>
      </c>
      <c r="C4068" s="14" t="s">
        <v>249</v>
      </c>
      <c r="D4068" t="s">
        <v>465</v>
      </c>
      <c r="E4068" t="s">
        <v>483</v>
      </c>
      <c r="F4068" s="20">
        <v>2048</v>
      </c>
      <c r="G4068" s="20">
        <v>56</v>
      </c>
      <c r="H4068" s="11">
        <v>14445.276707806501</v>
      </c>
      <c r="I4068" s="10">
        <v>4047464.68846311</v>
      </c>
      <c r="J4068" s="33">
        <f t="shared" si="252"/>
        <v>3.5689691744516775E-3</v>
      </c>
      <c r="K4068" s="33">
        <f t="shared" si="253"/>
        <v>3.5626079738607652E-3</v>
      </c>
      <c r="L4068" s="33">
        <f t="shared" si="254"/>
        <v>0.96933415219840668</v>
      </c>
      <c r="M4068" s="33">
        <f t="shared" si="255"/>
        <v>0.96588079461844911</v>
      </c>
    </row>
    <row r="4069" spans="1:13" ht="55.2">
      <c r="A4069" t="s">
        <v>164</v>
      </c>
      <c r="B4069" t="s">
        <v>247</v>
      </c>
      <c r="C4069" s="14" t="s">
        <v>249</v>
      </c>
      <c r="D4069" t="s">
        <v>465</v>
      </c>
      <c r="E4069" t="s">
        <v>483</v>
      </c>
      <c r="F4069" s="20">
        <v>2048</v>
      </c>
      <c r="G4069" s="20">
        <v>57</v>
      </c>
      <c r="H4069" s="11">
        <v>15704.2481742257</v>
      </c>
      <c r="I4069" s="10">
        <v>4037120.5322413198</v>
      </c>
      <c r="J4069" s="33">
        <f t="shared" si="252"/>
        <v>3.8899626723572335E-3</v>
      </c>
      <c r="K4069" s="33">
        <f t="shared" si="253"/>
        <v>3.8824065683904507E-3</v>
      </c>
      <c r="L4069" s="33">
        <f t="shared" si="254"/>
        <v>0.96588079461844911</v>
      </c>
      <c r="M4069" s="33">
        <f t="shared" si="255"/>
        <v>0.96213085267714027</v>
      </c>
    </row>
    <row r="4070" spans="1:13" ht="55.2">
      <c r="A4070" t="s">
        <v>164</v>
      </c>
      <c r="B4070" t="s">
        <v>247</v>
      </c>
      <c r="C4070" s="14" t="s">
        <v>249</v>
      </c>
      <c r="D4070" t="s">
        <v>465</v>
      </c>
      <c r="E4070" t="s">
        <v>483</v>
      </c>
      <c r="F4070" s="20">
        <v>2048</v>
      </c>
      <c r="G4070" s="20">
        <v>58</v>
      </c>
      <c r="H4070" s="11">
        <v>22848.831326484498</v>
      </c>
      <c r="I4070" s="10">
        <v>5935656.6093942598</v>
      </c>
      <c r="J4070" s="33">
        <f t="shared" si="252"/>
        <v>3.8494193364087223E-3</v>
      </c>
      <c r="K4070" s="33">
        <f t="shared" si="253"/>
        <v>3.8420198194544231E-3</v>
      </c>
      <c r="L4070" s="33">
        <f t="shared" si="254"/>
        <v>0.96213085267714027</v>
      </c>
      <c r="M4070" s="33">
        <f t="shared" si="255"/>
        <v>0.95843432687224617</v>
      </c>
    </row>
    <row r="4071" spans="1:13" ht="55.2">
      <c r="A4071" t="s">
        <v>164</v>
      </c>
      <c r="B4071" t="s">
        <v>247</v>
      </c>
      <c r="C4071" s="14" t="s">
        <v>249</v>
      </c>
      <c r="D4071" t="s">
        <v>465</v>
      </c>
      <c r="E4071" t="s">
        <v>483</v>
      </c>
      <c r="F4071" s="20">
        <v>2048</v>
      </c>
      <c r="G4071" s="20">
        <v>59</v>
      </c>
      <c r="H4071" s="11">
        <v>18311.2894520589</v>
      </c>
      <c r="I4071" s="10">
        <v>3937975.3806151198</v>
      </c>
      <c r="J4071" s="33">
        <f t="shared" si="252"/>
        <v>4.6499248172543525E-3</v>
      </c>
      <c r="K4071" s="33">
        <f t="shared" si="253"/>
        <v>4.6391306540147781E-3</v>
      </c>
      <c r="L4071" s="33">
        <f t="shared" si="254"/>
        <v>0.95843432687224617</v>
      </c>
      <c r="M4071" s="33">
        <f t="shared" si="255"/>
        <v>0.95398802480659306</v>
      </c>
    </row>
    <row r="4072" spans="1:13" ht="55.2">
      <c r="A4072" t="s">
        <v>164</v>
      </c>
      <c r="B4072" t="s">
        <v>247</v>
      </c>
      <c r="C4072" s="14" t="s">
        <v>249</v>
      </c>
      <c r="D4072" t="s">
        <v>465</v>
      </c>
      <c r="E4072" t="s">
        <v>483</v>
      </c>
      <c r="F4072" s="20">
        <v>2048</v>
      </c>
      <c r="G4072" s="20">
        <v>60</v>
      </c>
      <c r="H4072" s="11">
        <v>19530.971022521499</v>
      </c>
      <c r="I4072" s="10">
        <v>3888270.333625</v>
      </c>
      <c r="J4072" s="33">
        <f t="shared" si="252"/>
        <v>5.023048642894371E-3</v>
      </c>
      <c r="K4072" s="33">
        <f t="shared" si="253"/>
        <v>5.0104542303328614E-3</v>
      </c>
      <c r="L4072" s="33">
        <f t="shared" si="254"/>
        <v>0.95398802480659306</v>
      </c>
      <c r="M4072" s="33">
        <f t="shared" si="255"/>
        <v>0.949208111472014</v>
      </c>
    </row>
    <row r="4073" spans="1:13" ht="55.2">
      <c r="A4073" t="s">
        <v>164</v>
      </c>
      <c r="B4073" t="s">
        <v>247</v>
      </c>
      <c r="C4073" s="14" t="s">
        <v>249</v>
      </c>
      <c r="D4073" t="s">
        <v>465</v>
      </c>
      <c r="E4073" t="s">
        <v>483</v>
      </c>
      <c r="F4073" s="20">
        <v>2048</v>
      </c>
      <c r="G4073" s="20">
        <v>61</v>
      </c>
      <c r="H4073" s="11">
        <v>20550.336410536402</v>
      </c>
      <c r="I4073" s="10">
        <v>3732490.20717648</v>
      </c>
      <c r="J4073" s="33">
        <f t="shared" si="252"/>
        <v>5.5057978105405754E-3</v>
      </c>
      <c r="K4073" s="33">
        <f t="shared" si="253"/>
        <v>5.4906686844797825E-3</v>
      </c>
      <c r="L4073" s="33">
        <f t="shared" si="254"/>
        <v>0.949208111472014</v>
      </c>
      <c r="M4073" s="33">
        <f t="shared" si="255"/>
        <v>0.94399632421930046</v>
      </c>
    </row>
    <row r="4074" spans="1:13" ht="55.2">
      <c r="A4074" t="s">
        <v>164</v>
      </c>
      <c r="B4074" t="s">
        <v>247</v>
      </c>
      <c r="C4074" s="14" t="s">
        <v>249</v>
      </c>
      <c r="D4074" t="s">
        <v>465</v>
      </c>
      <c r="E4074" t="s">
        <v>483</v>
      </c>
      <c r="F4074" s="20">
        <v>2048</v>
      </c>
      <c r="G4074" s="20">
        <v>62</v>
      </c>
      <c r="H4074" s="11">
        <v>22146.9642257669</v>
      </c>
      <c r="I4074" s="10">
        <v>3662188.8964650901</v>
      </c>
      <c r="J4074" s="33">
        <f t="shared" si="252"/>
        <v>6.0474663792313248E-3</v>
      </c>
      <c r="K4074" s="33">
        <f t="shared" si="253"/>
        <v>6.029217259937325E-3</v>
      </c>
      <c r="L4074" s="33">
        <f t="shared" si="254"/>
        <v>0.94399632421930046</v>
      </c>
      <c r="M4074" s="33">
        <f t="shared" si="255"/>
        <v>0.93830476528800011</v>
      </c>
    </row>
    <row r="4075" spans="1:13" ht="55.2">
      <c r="A4075" t="s">
        <v>164</v>
      </c>
      <c r="B4075" t="s">
        <v>247</v>
      </c>
      <c r="C4075" s="14" t="s">
        <v>249</v>
      </c>
      <c r="D4075" t="s">
        <v>465</v>
      </c>
      <c r="E4075" t="s">
        <v>483</v>
      </c>
      <c r="F4075" s="20">
        <v>2048</v>
      </c>
      <c r="G4075" s="20">
        <v>63</v>
      </c>
      <c r="H4075" s="11">
        <v>24386.238539764399</v>
      </c>
      <c r="I4075" s="10">
        <v>3670535.99633655</v>
      </c>
      <c r="J4075" s="33">
        <f t="shared" si="252"/>
        <v>6.6437813344164343E-3</v>
      </c>
      <c r="K4075" s="33">
        <f t="shared" si="253"/>
        <v>6.6217602140311582E-3</v>
      </c>
      <c r="L4075" s="33">
        <f t="shared" si="254"/>
        <v>0.93830476528800011</v>
      </c>
      <c r="M4075" s="33">
        <f t="shared" si="255"/>
        <v>0.93209153612458018</v>
      </c>
    </row>
    <row r="4076" spans="1:13" ht="55.2">
      <c r="A4076" t="s">
        <v>164</v>
      </c>
      <c r="B4076" t="s">
        <v>247</v>
      </c>
      <c r="C4076" s="14" t="s">
        <v>249</v>
      </c>
      <c r="D4076" t="s">
        <v>465</v>
      </c>
      <c r="E4076" t="s">
        <v>483</v>
      </c>
      <c r="F4076" s="20">
        <v>2048</v>
      </c>
      <c r="G4076" s="20">
        <v>64</v>
      </c>
      <c r="H4076" s="11">
        <v>26960.664782434102</v>
      </c>
      <c r="I4076" s="10">
        <v>3695410.4105808898</v>
      </c>
      <c r="J4076" s="33">
        <f t="shared" si="252"/>
        <v>7.2957159792695651E-3</v>
      </c>
      <c r="K4076" s="33">
        <f t="shared" si="253"/>
        <v>7.2691668476539961E-3</v>
      </c>
      <c r="L4076" s="33">
        <f t="shared" si="254"/>
        <v>0.93209153612458018</v>
      </c>
      <c r="M4076" s="33">
        <f t="shared" si="255"/>
        <v>0.92531600723120444</v>
      </c>
    </row>
    <row r="4077" spans="1:13" ht="55.2">
      <c r="A4077" t="s">
        <v>164</v>
      </c>
      <c r="B4077" t="s">
        <v>247</v>
      </c>
      <c r="C4077" s="14" t="s">
        <v>249</v>
      </c>
      <c r="D4077" t="s">
        <v>465</v>
      </c>
      <c r="E4077" t="s">
        <v>483</v>
      </c>
      <c r="F4077" s="20">
        <v>2048</v>
      </c>
      <c r="G4077" s="20">
        <v>65</v>
      </c>
      <c r="H4077" s="11">
        <v>27600.840866281698</v>
      </c>
      <c r="I4077" s="10">
        <v>3621889.6731592701</v>
      </c>
      <c r="J4077" s="33">
        <f t="shared" si="252"/>
        <v>7.6205636717272722E-3</v>
      </c>
      <c r="K4077" s="33">
        <f t="shared" si="253"/>
        <v>7.5916007942379293E-3</v>
      </c>
      <c r="L4077" s="33">
        <f t="shared" si="254"/>
        <v>0.92531600723120444</v>
      </c>
      <c r="M4077" s="33">
        <f t="shared" si="255"/>
        <v>0.91829137749578693</v>
      </c>
    </row>
    <row r="4078" spans="1:13" ht="55.2">
      <c r="A4078" t="s">
        <v>164</v>
      </c>
      <c r="B4078" t="s">
        <v>247</v>
      </c>
      <c r="C4078" s="14" t="s">
        <v>249</v>
      </c>
      <c r="D4078" t="s">
        <v>465</v>
      </c>
      <c r="E4078" t="s">
        <v>483</v>
      </c>
      <c r="F4078" s="20">
        <v>2048</v>
      </c>
      <c r="G4078" s="20">
        <v>66</v>
      </c>
      <c r="H4078" s="11">
        <v>28864.414794918801</v>
      </c>
      <c r="I4078" s="10">
        <v>3451090.7349434402</v>
      </c>
      <c r="J4078" s="33">
        <f t="shared" si="252"/>
        <v>8.3638527676647301E-3</v>
      </c>
      <c r="K4078" s="33">
        <f t="shared" si="253"/>
        <v>8.3289730617527313E-3</v>
      </c>
      <c r="L4078" s="33">
        <f t="shared" si="254"/>
        <v>0.91829137749578693</v>
      </c>
      <c r="M4078" s="33">
        <f t="shared" si="255"/>
        <v>0.91064295334978473</v>
      </c>
    </row>
    <row r="4079" spans="1:13" ht="55.2">
      <c r="A4079" t="s">
        <v>164</v>
      </c>
      <c r="B4079" t="s">
        <v>247</v>
      </c>
      <c r="C4079" s="14" t="s">
        <v>249</v>
      </c>
      <c r="D4079" t="s">
        <v>465</v>
      </c>
      <c r="E4079" t="s">
        <v>483</v>
      </c>
      <c r="F4079" s="20">
        <v>2048</v>
      </c>
      <c r="G4079" s="20">
        <v>67</v>
      </c>
      <c r="H4079" s="11">
        <v>30617.786571782199</v>
      </c>
      <c r="I4079" s="10">
        <v>3330550.89602745</v>
      </c>
      <c r="J4079" s="33">
        <f t="shared" si="252"/>
        <v>9.1930096634469365E-3</v>
      </c>
      <c r="K4079" s="33">
        <f t="shared" si="253"/>
        <v>9.1508831387933087E-3</v>
      </c>
      <c r="L4079" s="33">
        <f t="shared" si="254"/>
        <v>0.91064295334978473</v>
      </c>
      <c r="M4079" s="33">
        <f t="shared" si="255"/>
        <v>0.90230976610251523</v>
      </c>
    </row>
    <row r="4080" spans="1:13" ht="55.2">
      <c r="A4080" t="s">
        <v>164</v>
      </c>
      <c r="B4080" t="s">
        <v>247</v>
      </c>
      <c r="C4080" s="14" t="s">
        <v>249</v>
      </c>
      <c r="D4080" t="s">
        <v>465</v>
      </c>
      <c r="E4080" t="s">
        <v>483</v>
      </c>
      <c r="F4080" s="20">
        <v>2048</v>
      </c>
      <c r="G4080" s="20">
        <v>68</v>
      </c>
      <c r="H4080" s="11">
        <v>32562.773447914002</v>
      </c>
      <c r="I4080" s="10">
        <v>3220290.1444622399</v>
      </c>
      <c r="J4080" s="33">
        <f t="shared" si="252"/>
        <v>1.0111751422122773E-2</v>
      </c>
      <c r="K4080" s="33">
        <f t="shared" si="253"/>
        <v>1.006079954589667E-2</v>
      </c>
      <c r="L4080" s="33">
        <f t="shared" si="254"/>
        <v>0.90230976610251523</v>
      </c>
      <c r="M4080" s="33">
        <f t="shared" si="255"/>
        <v>0.89323180841745287</v>
      </c>
    </row>
    <row r="4081" spans="1:13" ht="55.2">
      <c r="A4081" t="s">
        <v>164</v>
      </c>
      <c r="B4081" t="s">
        <v>247</v>
      </c>
      <c r="C4081" s="14" t="s">
        <v>249</v>
      </c>
      <c r="D4081" t="s">
        <v>465</v>
      </c>
      <c r="E4081" t="s">
        <v>483</v>
      </c>
      <c r="F4081" s="20">
        <v>2048</v>
      </c>
      <c r="G4081" s="20">
        <v>69</v>
      </c>
      <c r="H4081" s="11">
        <v>34543.403748943601</v>
      </c>
      <c r="I4081" s="10">
        <v>3102734.5134662399</v>
      </c>
      <c r="J4081" s="33">
        <f t="shared" si="252"/>
        <v>1.1133212847899518E-2</v>
      </c>
      <c r="K4081" s="33">
        <f t="shared" si="253"/>
        <v>1.1071467985735772E-2</v>
      </c>
      <c r="L4081" s="33">
        <f t="shared" si="254"/>
        <v>0.89323180841745287</v>
      </c>
      <c r="M4081" s="33">
        <f t="shared" si="255"/>
        <v>0.88334242104671812</v>
      </c>
    </row>
    <row r="4082" spans="1:13" ht="55.2">
      <c r="A4082" t="s">
        <v>164</v>
      </c>
      <c r="B4082" t="s">
        <v>247</v>
      </c>
      <c r="C4082" s="14" t="s">
        <v>249</v>
      </c>
      <c r="D4082" t="s">
        <v>465</v>
      </c>
      <c r="E4082" t="s">
        <v>483</v>
      </c>
      <c r="F4082" s="20">
        <v>2049</v>
      </c>
      <c r="G4082" s="20">
        <v>30</v>
      </c>
      <c r="H4082" s="11">
        <v>613.95011455684005</v>
      </c>
      <c r="I4082" s="10">
        <v>4266580.0782773299</v>
      </c>
      <c r="J4082" s="33">
        <f t="shared" si="252"/>
        <v>1.4389747837680991E-4</v>
      </c>
      <c r="K4082" s="33">
        <f t="shared" si="253"/>
        <v>1.4388712563129236E-4</v>
      </c>
      <c r="L4082" s="33">
        <f t="shared" si="254"/>
        <v>1</v>
      </c>
      <c r="M4082" s="33">
        <f t="shared" si="255"/>
        <v>0.99985611287436871</v>
      </c>
    </row>
    <row r="4083" spans="1:13" ht="55.2">
      <c r="A4083" t="s">
        <v>164</v>
      </c>
      <c r="B4083" t="s">
        <v>247</v>
      </c>
      <c r="C4083" s="14" t="s">
        <v>249</v>
      </c>
      <c r="D4083" t="s">
        <v>465</v>
      </c>
      <c r="E4083" t="s">
        <v>483</v>
      </c>
      <c r="F4083" s="20">
        <v>2049</v>
      </c>
      <c r="G4083" s="20">
        <v>31</v>
      </c>
      <c r="H4083" s="11">
        <v>806.96501435700395</v>
      </c>
      <c r="I4083" s="10">
        <v>4270683.5412570499</v>
      </c>
      <c r="J4083" s="33">
        <f t="shared" si="252"/>
        <v>1.8895453305338533E-4</v>
      </c>
      <c r="K4083" s="33">
        <f t="shared" si="253"/>
        <v>1.8893668226993565E-4</v>
      </c>
      <c r="L4083" s="33">
        <f t="shared" si="254"/>
        <v>0.99985611287436871</v>
      </c>
      <c r="M4083" s="33">
        <f t="shared" si="255"/>
        <v>0.99966720337765491</v>
      </c>
    </row>
    <row r="4084" spans="1:13" ht="55.2">
      <c r="A4084" t="s">
        <v>164</v>
      </c>
      <c r="B4084" t="s">
        <v>247</v>
      </c>
      <c r="C4084" s="14" t="s">
        <v>249</v>
      </c>
      <c r="D4084" t="s">
        <v>465</v>
      </c>
      <c r="E4084" t="s">
        <v>483</v>
      </c>
      <c r="F4084" s="20">
        <v>2049</v>
      </c>
      <c r="G4084" s="20">
        <v>32</v>
      </c>
      <c r="H4084" s="11">
        <v>860.45124016381897</v>
      </c>
      <c r="I4084" s="10">
        <v>4311264.5925638201</v>
      </c>
      <c r="J4084" s="33">
        <f t="shared" si="252"/>
        <v>1.9958209979687802E-4</v>
      </c>
      <c r="K4084" s="33">
        <f t="shared" si="253"/>
        <v>1.9956218461447683E-4</v>
      </c>
      <c r="L4084" s="33">
        <f t="shared" si="254"/>
        <v>0.99966720337765491</v>
      </c>
      <c r="M4084" s="33">
        <f t="shared" si="255"/>
        <v>0.99946770760666137</v>
      </c>
    </row>
    <row r="4085" spans="1:13" ht="55.2">
      <c r="A4085" t="s">
        <v>164</v>
      </c>
      <c r="B4085" t="s">
        <v>247</v>
      </c>
      <c r="C4085" s="14" t="s">
        <v>249</v>
      </c>
      <c r="D4085" t="s">
        <v>465</v>
      </c>
      <c r="E4085" t="s">
        <v>483</v>
      </c>
      <c r="F4085" s="20">
        <v>2049</v>
      </c>
      <c r="G4085" s="20">
        <v>33</v>
      </c>
      <c r="H4085" s="11">
        <v>1004.26655991131</v>
      </c>
      <c r="I4085" s="10">
        <v>4573280.73781149</v>
      </c>
      <c r="J4085" s="33">
        <f t="shared" si="252"/>
        <v>2.1959433883166649E-4</v>
      </c>
      <c r="K4085" s="33">
        <f t="shared" si="253"/>
        <v>2.195702297596025E-4</v>
      </c>
      <c r="L4085" s="33">
        <f t="shared" si="254"/>
        <v>0.99946770760666137</v>
      </c>
      <c r="M4085" s="33">
        <f t="shared" si="255"/>
        <v>0.99924825425246488</v>
      </c>
    </row>
    <row r="4086" spans="1:13" ht="55.2">
      <c r="A4086" t="s">
        <v>164</v>
      </c>
      <c r="B4086" t="s">
        <v>247</v>
      </c>
      <c r="C4086" s="14" t="s">
        <v>249</v>
      </c>
      <c r="D4086" t="s">
        <v>465</v>
      </c>
      <c r="E4086" t="s">
        <v>483</v>
      </c>
      <c r="F4086" s="20">
        <v>2049</v>
      </c>
      <c r="G4086" s="20">
        <v>34</v>
      </c>
      <c r="H4086" s="11">
        <v>1117.0656712986499</v>
      </c>
      <c r="I4086" s="10">
        <v>4621483.5921952603</v>
      </c>
      <c r="J4086" s="33">
        <f t="shared" si="252"/>
        <v>2.4171148701796651E-4</v>
      </c>
      <c r="K4086" s="33">
        <f t="shared" si="253"/>
        <v>2.4168227714993495E-4</v>
      </c>
      <c r="L4086" s="33">
        <f t="shared" si="254"/>
        <v>0.99924825425246488</v>
      </c>
      <c r="M4086" s="33">
        <f t="shared" si="255"/>
        <v>0.9990067536589391</v>
      </c>
    </row>
    <row r="4087" spans="1:13" ht="55.2">
      <c r="A4087" t="s">
        <v>164</v>
      </c>
      <c r="B4087" t="s">
        <v>247</v>
      </c>
      <c r="C4087" s="14" t="s">
        <v>249</v>
      </c>
      <c r="D4087" t="s">
        <v>465</v>
      </c>
      <c r="E4087" t="s">
        <v>483</v>
      </c>
      <c r="F4087" s="20">
        <v>2049</v>
      </c>
      <c r="G4087" s="20">
        <v>35</v>
      </c>
      <c r="H4087" s="11">
        <v>1467.2836889514499</v>
      </c>
      <c r="I4087" s="10">
        <v>4687071.4753274899</v>
      </c>
      <c r="J4087" s="33">
        <f t="shared" si="252"/>
        <v>3.1304913882264395E-4</v>
      </c>
      <c r="K4087" s="33">
        <f t="shared" si="253"/>
        <v>3.1300014405366561E-4</v>
      </c>
      <c r="L4087" s="33">
        <f t="shared" si="254"/>
        <v>0.9990067536589391</v>
      </c>
      <c r="M4087" s="33">
        <f t="shared" si="255"/>
        <v>0.99869406440113329</v>
      </c>
    </row>
    <row r="4088" spans="1:13" ht="55.2">
      <c r="A4088" t="s">
        <v>164</v>
      </c>
      <c r="B4088" t="s">
        <v>247</v>
      </c>
      <c r="C4088" s="14" t="s">
        <v>249</v>
      </c>
      <c r="D4088" t="s">
        <v>465</v>
      </c>
      <c r="E4088" t="s">
        <v>483</v>
      </c>
      <c r="F4088" s="20">
        <v>2049</v>
      </c>
      <c r="G4088" s="20">
        <v>36</v>
      </c>
      <c r="H4088" s="11">
        <v>1767.81385937906</v>
      </c>
      <c r="I4088" s="10">
        <v>4753565.4575228598</v>
      </c>
      <c r="J4088" s="33">
        <f t="shared" si="252"/>
        <v>3.7189218812194269E-4</v>
      </c>
      <c r="K4088" s="33">
        <f t="shared" si="253"/>
        <v>3.7182304479366213E-4</v>
      </c>
      <c r="L4088" s="33">
        <f t="shared" si="254"/>
        <v>0.99869406440113329</v>
      </c>
      <c r="M4088" s="33">
        <f t="shared" si="255"/>
        <v>0.99832272693329027</v>
      </c>
    </row>
    <row r="4089" spans="1:13" ht="55.2">
      <c r="A4089" t="s">
        <v>164</v>
      </c>
      <c r="B4089" t="s">
        <v>247</v>
      </c>
      <c r="C4089" s="14" t="s">
        <v>249</v>
      </c>
      <c r="D4089" t="s">
        <v>465</v>
      </c>
      <c r="E4089" t="s">
        <v>483</v>
      </c>
      <c r="F4089" s="20">
        <v>2049</v>
      </c>
      <c r="G4089" s="20">
        <v>37</v>
      </c>
      <c r="H4089" s="11">
        <v>1995.7630661247299</v>
      </c>
      <c r="I4089" s="10">
        <v>4863953.3843327099</v>
      </c>
      <c r="J4089" s="33">
        <f t="shared" si="252"/>
        <v>4.1031706277311092E-4</v>
      </c>
      <c r="K4089" s="33">
        <f t="shared" si="253"/>
        <v>4.1023289423947062E-4</v>
      </c>
      <c r="L4089" s="33">
        <f t="shared" si="254"/>
        <v>0.99832272693329027</v>
      </c>
      <c r="M4089" s="33">
        <f t="shared" si="255"/>
        <v>0.99791318211163538</v>
      </c>
    </row>
    <row r="4090" spans="1:13" ht="55.2">
      <c r="A4090" t="s">
        <v>164</v>
      </c>
      <c r="B4090" t="s">
        <v>247</v>
      </c>
      <c r="C4090" s="14" t="s">
        <v>249</v>
      </c>
      <c r="D4090" t="s">
        <v>465</v>
      </c>
      <c r="E4090" t="s">
        <v>483</v>
      </c>
      <c r="F4090" s="20">
        <v>2049</v>
      </c>
      <c r="G4090" s="20">
        <v>38</v>
      </c>
      <c r="H4090" s="11">
        <v>2139.4331878182902</v>
      </c>
      <c r="I4090" s="10">
        <v>4834069.6324156402</v>
      </c>
      <c r="J4090" s="33">
        <f t="shared" si="252"/>
        <v>4.4257392849121846E-4</v>
      </c>
      <c r="K4090" s="33">
        <f t="shared" si="253"/>
        <v>4.4247600709645951E-4</v>
      </c>
      <c r="L4090" s="33">
        <f t="shared" si="254"/>
        <v>0.99791318211163538</v>
      </c>
      <c r="M4090" s="33">
        <f t="shared" si="255"/>
        <v>0.99747162947138568</v>
      </c>
    </row>
    <row r="4091" spans="1:13" ht="55.2">
      <c r="A4091" t="s">
        <v>164</v>
      </c>
      <c r="B4091" t="s">
        <v>247</v>
      </c>
      <c r="C4091" s="14" t="s">
        <v>249</v>
      </c>
      <c r="D4091" t="s">
        <v>465</v>
      </c>
      <c r="E4091" t="s">
        <v>483</v>
      </c>
      <c r="F4091" s="20">
        <v>2049</v>
      </c>
      <c r="G4091" s="20">
        <v>39</v>
      </c>
      <c r="H4091" s="11">
        <v>2249.8530147830202</v>
      </c>
      <c r="I4091" s="10">
        <v>4699006.37070968</v>
      </c>
      <c r="J4091" s="33">
        <f t="shared" si="252"/>
        <v>4.7879335274091789E-4</v>
      </c>
      <c r="K4091" s="33">
        <f t="shared" si="253"/>
        <v>4.7867874949480971E-4</v>
      </c>
      <c r="L4091" s="33">
        <f t="shared" si="254"/>
        <v>0.99747162947138568</v>
      </c>
      <c r="M4091" s="33">
        <f t="shared" si="255"/>
        <v>0.99699416099913374</v>
      </c>
    </row>
    <row r="4092" spans="1:13" ht="55.2">
      <c r="A4092" t="s">
        <v>164</v>
      </c>
      <c r="B4092" t="s">
        <v>247</v>
      </c>
      <c r="C4092" s="14" t="s">
        <v>249</v>
      </c>
      <c r="D4092" t="s">
        <v>465</v>
      </c>
      <c r="E4092" t="s">
        <v>483</v>
      </c>
      <c r="F4092" s="20">
        <v>2049</v>
      </c>
      <c r="G4092" s="20">
        <v>40</v>
      </c>
      <c r="H4092" s="11">
        <v>2974.5175696329502</v>
      </c>
      <c r="I4092" s="10">
        <v>4625966.4769529104</v>
      </c>
      <c r="J4092" s="33">
        <f t="shared" si="252"/>
        <v>6.4300456660296482E-4</v>
      </c>
      <c r="K4092" s="33">
        <f t="shared" si="253"/>
        <v>6.427978834684378E-4</v>
      </c>
      <c r="L4092" s="33">
        <f t="shared" si="254"/>
        <v>0.99699416099913374</v>
      </c>
      <c r="M4092" s="33">
        <f t="shared" si="255"/>
        <v>0.99635329526261307</v>
      </c>
    </row>
    <row r="4093" spans="1:13" ht="55.2">
      <c r="A4093" t="s">
        <v>164</v>
      </c>
      <c r="B4093" t="s">
        <v>247</v>
      </c>
      <c r="C4093" s="14" t="s">
        <v>249</v>
      </c>
      <c r="D4093" t="s">
        <v>465</v>
      </c>
      <c r="E4093" t="s">
        <v>483</v>
      </c>
      <c r="F4093" s="20">
        <v>2049</v>
      </c>
      <c r="G4093" s="20">
        <v>41</v>
      </c>
      <c r="H4093" s="11">
        <v>3340.1822338543798</v>
      </c>
      <c r="I4093" s="10">
        <v>4579617.9971647495</v>
      </c>
      <c r="J4093" s="33">
        <f t="shared" si="252"/>
        <v>7.2935826436228807E-4</v>
      </c>
      <c r="K4093" s="33">
        <f t="shared" si="253"/>
        <v>7.2909234727691619E-4</v>
      </c>
      <c r="L4093" s="33">
        <f t="shared" si="254"/>
        <v>0.99635329526261307</v>
      </c>
      <c r="M4093" s="33">
        <f t="shared" si="255"/>
        <v>0.99562686169985293</v>
      </c>
    </row>
    <row r="4094" spans="1:13" ht="55.2">
      <c r="A4094" t="s">
        <v>164</v>
      </c>
      <c r="B4094" t="s">
        <v>247</v>
      </c>
      <c r="C4094" s="14" t="s">
        <v>249</v>
      </c>
      <c r="D4094" t="s">
        <v>465</v>
      </c>
      <c r="E4094" t="s">
        <v>483</v>
      </c>
      <c r="F4094" s="20">
        <v>2049</v>
      </c>
      <c r="G4094" s="20">
        <v>42</v>
      </c>
      <c r="H4094" s="11">
        <v>3703.13479995945</v>
      </c>
      <c r="I4094" s="10">
        <v>4600404.6584563795</v>
      </c>
      <c r="J4094" s="33">
        <f t="shared" si="252"/>
        <v>8.0495849276050432E-4</v>
      </c>
      <c r="K4094" s="33">
        <f t="shared" si="253"/>
        <v>8.0463460058544101E-4</v>
      </c>
      <c r="L4094" s="33">
        <f t="shared" si="254"/>
        <v>0.99562686169985293</v>
      </c>
      <c r="M4094" s="33">
        <f t="shared" si="255"/>
        <v>0.99482574587765693</v>
      </c>
    </row>
    <row r="4095" spans="1:13" ht="55.2">
      <c r="A4095" t="s">
        <v>164</v>
      </c>
      <c r="B4095" t="s">
        <v>247</v>
      </c>
      <c r="C4095" s="14" t="s">
        <v>249</v>
      </c>
      <c r="D4095" t="s">
        <v>465</v>
      </c>
      <c r="E4095" t="s">
        <v>483</v>
      </c>
      <c r="F4095" s="20">
        <v>2049</v>
      </c>
      <c r="G4095" s="20">
        <v>43</v>
      </c>
      <c r="H4095" s="11">
        <v>3949.1810491377501</v>
      </c>
      <c r="I4095" s="10">
        <v>4513640.1226260699</v>
      </c>
      <c r="J4095" s="33">
        <f t="shared" si="252"/>
        <v>8.749437132440427E-4</v>
      </c>
      <c r="K4095" s="33">
        <f t="shared" si="253"/>
        <v>8.7456106160110902E-4</v>
      </c>
      <c r="L4095" s="33">
        <f t="shared" si="254"/>
        <v>0.99482574587765693</v>
      </c>
      <c r="M4095" s="33">
        <f t="shared" si="255"/>
        <v>0.99395571001723404</v>
      </c>
    </row>
    <row r="4096" spans="1:13" ht="55.2">
      <c r="A4096" t="s">
        <v>164</v>
      </c>
      <c r="B4096" t="s">
        <v>247</v>
      </c>
      <c r="C4096" s="14" t="s">
        <v>249</v>
      </c>
      <c r="D4096" t="s">
        <v>465</v>
      </c>
      <c r="E4096" t="s">
        <v>483</v>
      </c>
      <c r="F4096" s="20">
        <v>2049</v>
      </c>
      <c r="G4096" s="20">
        <v>44</v>
      </c>
      <c r="H4096" s="11">
        <v>4239.79874281088</v>
      </c>
      <c r="I4096" s="10">
        <v>4447882.23410773</v>
      </c>
      <c r="J4096" s="33">
        <f t="shared" si="252"/>
        <v>9.5321740092370213E-4</v>
      </c>
      <c r="K4096" s="33">
        <f t="shared" si="253"/>
        <v>9.527632335352143E-4</v>
      </c>
      <c r="L4096" s="33">
        <f t="shared" si="254"/>
        <v>0.99395571001723404</v>
      </c>
      <c r="M4096" s="33">
        <f t="shared" si="255"/>
        <v>0.99300870556096721</v>
      </c>
    </row>
    <row r="4097" spans="1:13" ht="55.2">
      <c r="A4097" t="s">
        <v>164</v>
      </c>
      <c r="B4097" t="s">
        <v>247</v>
      </c>
      <c r="C4097" s="14" t="s">
        <v>249</v>
      </c>
      <c r="D4097" t="s">
        <v>465</v>
      </c>
      <c r="E4097" t="s">
        <v>483</v>
      </c>
      <c r="F4097" s="20">
        <v>2049</v>
      </c>
      <c r="G4097" s="20">
        <v>45</v>
      </c>
      <c r="H4097" s="11">
        <v>5284.2281441938003</v>
      </c>
      <c r="I4097" s="10">
        <v>4315289.8402335197</v>
      </c>
      <c r="J4097" s="33">
        <f t="shared" si="252"/>
        <v>1.2245360890771237E-3</v>
      </c>
      <c r="K4097" s="33">
        <f t="shared" si="253"/>
        <v>1.2237866506964457E-3</v>
      </c>
      <c r="L4097" s="33">
        <f t="shared" si="254"/>
        <v>0.99300870556096721</v>
      </c>
      <c r="M4097" s="33">
        <f t="shared" si="255"/>
        <v>0.99179347476307633</v>
      </c>
    </row>
    <row r="4098" spans="1:13" ht="55.2">
      <c r="A4098" t="s">
        <v>164</v>
      </c>
      <c r="B4098" t="s">
        <v>247</v>
      </c>
      <c r="C4098" s="14" t="s">
        <v>249</v>
      </c>
      <c r="D4098" t="s">
        <v>465</v>
      </c>
      <c r="E4098" t="s">
        <v>483</v>
      </c>
      <c r="F4098" s="20">
        <v>2049</v>
      </c>
      <c r="G4098" s="20">
        <v>46</v>
      </c>
      <c r="H4098" s="11">
        <v>5799.0926193205596</v>
      </c>
      <c r="I4098" s="10">
        <v>4243005.9417695804</v>
      </c>
      <c r="J4098" s="33">
        <f t="shared" ref="J4098:J4161" si="256">IF(I4098&gt;0,H4098/I4098,0)</f>
        <v>1.3667415739941199E-3</v>
      </c>
      <c r="K4098" s="33">
        <f t="shared" ref="K4098:K4161" si="257">1-EXP(-J4098)</f>
        <v>1.3658080080919399E-3</v>
      </c>
      <c r="L4098" s="33">
        <f t="shared" ref="L4098:L4161" si="258">IF(G4098=30,1,M4097)</f>
        <v>0.99179347476307633</v>
      </c>
      <c r="M4098" s="33">
        <f t="shared" ref="M4098:M4161" si="259">L4098*(1-K4098)</f>
        <v>0.99043887529287156</v>
      </c>
    </row>
    <row r="4099" spans="1:13" ht="55.2">
      <c r="A4099" t="s">
        <v>164</v>
      </c>
      <c r="B4099" t="s">
        <v>247</v>
      </c>
      <c r="C4099" s="14" t="s">
        <v>249</v>
      </c>
      <c r="D4099" t="s">
        <v>465</v>
      </c>
      <c r="E4099" t="s">
        <v>483</v>
      </c>
      <c r="F4099" s="20">
        <v>2049</v>
      </c>
      <c r="G4099" s="20">
        <v>47</v>
      </c>
      <c r="H4099" s="11">
        <v>6448.9817634410701</v>
      </c>
      <c r="I4099" s="10">
        <v>4210981.6764968801</v>
      </c>
      <c r="J4099" s="33">
        <f t="shared" si="256"/>
        <v>1.5314675434080693E-3</v>
      </c>
      <c r="K4099" s="33">
        <f t="shared" si="257"/>
        <v>1.5302954454095019E-3</v>
      </c>
      <c r="L4099" s="33">
        <f t="shared" si="258"/>
        <v>0.99043887529287156</v>
      </c>
      <c r="M4099" s="33">
        <f t="shared" si="259"/>
        <v>0.98892321119305437</v>
      </c>
    </row>
    <row r="4100" spans="1:13" ht="55.2">
      <c r="A4100" t="s">
        <v>164</v>
      </c>
      <c r="B4100" t="s">
        <v>247</v>
      </c>
      <c r="C4100" s="14" t="s">
        <v>249</v>
      </c>
      <c r="D4100" t="s">
        <v>465</v>
      </c>
      <c r="E4100" t="s">
        <v>483</v>
      </c>
      <c r="F4100" s="20">
        <v>2049</v>
      </c>
      <c r="G4100" s="20">
        <v>48</v>
      </c>
      <c r="H4100" s="11">
        <v>7028.3109499497896</v>
      </c>
      <c r="I4100" s="10">
        <v>4181602.8493560501</v>
      </c>
      <c r="J4100" s="33">
        <f t="shared" si="256"/>
        <v>1.680769600353635E-3</v>
      </c>
      <c r="K4100" s="33">
        <f t="shared" si="257"/>
        <v>1.6793578981550983E-3</v>
      </c>
      <c r="L4100" s="33">
        <f t="shared" si="258"/>
        <v>0.98892321119305437</v>
      </c>
      <c r="M4100" s="33">
        <f t="shared" si="259"/>
        <v>0.98726245518766842</v>
      </c>
    </row>
    <row r="4101" spans="1:13" ht="55.2">
      <c r="A4101" t="s">
        <v>164</v>
      </c>
      <c r="B4101" t="s">
        <v>247</v>
      </c>
      <c r="C4101" s="14" t="s">
        <v>249</v>
      </c>
      <c r="D4101" t="s">
        <v>465</v>
      </c>
      <c r="E4101" t="s">
        <v>483</v>
      </c>
      <c r="F4101" s="20">
        <v>2049</v>
      </c>
      <c r="G4101" s="20">
        <v>49</v>
      </c>
      <c r="H4101" s="11">
        <v>7666.7910040381803</v>
      </c>
      <c r="I4101" s="10">
        <v>4150830.78194622</v>
      </c>
      <c r="J4101" s="33">
        <f t="shared" si="256"/>
        <v>1.8470497610705815E-3</v>
      </c>
      <c r="K4101" s="33">
        <f t="shared" si="257"/>
        <v>1.8453450144061412E-3</v>
      </c>
      <c r="L4101" s="33">
        <f t="shared" si="258"/>
        <v>0.98726245518766842</v>
      </c>
      <c r="M4101" s="33">
        <f t="shared" si="259"/>
        <v>0.98544061533807747</v>
      </c>
    </row>
    <row r="4102" spans="1:13" ht="55.2">
      <c r="A4102" t="s">
        <v>164</v>
      </c>
      <c r="B4102" t="s">
        <v>247</v>
      </c>
      <c r="C4102" s="14" t="s">
        <v>249</v>
      </c>
      <c r="D4102" t="s">
        <v>465</v>
      </c>
      <c r="E4102" t="s">
        <v>483</v>
      </c>
      <c r="F4102" s="20">
        <v>2049</v>
      </c>
      <c r="G4102" s="20">
        <v>50</v>
      </c>
      <c r="H4102" s="11">
        <v>8763.8621323420102</v>
      </c>
      <c r="I4102" s="10">
        <v>4156964.6688373298</v>
      </c>
      <c r="J4102" s="33">
        <f t="shared" si="256"/>
        <v>2.1082358957823892E-3</v>
      </c>
      <c r="K4102" s="33">
        <f t="shared" si="257"/>
        <v>2.1060151273949446E-3</v>
      </c>
      <c r="L4102" s="33">
        <f t="shared" si="258"/>
        <v>0.98544061533807747</v>
      </c>
      <c r="M4102" s="33">
        <f t="shared" si="259"/>
        <v>0.98336526249502609</v>
      </c>
    </row>
    <row r="4103" spans="1:13" ht="55.2">
      <c r="A4103" t="s">
        <v>164</v>
      </c>
      <c r="B4103" t="s">
        <v>247</v>
      </c>
      <c r="C4103" s="14" t="s">
        <v>249</v>
      </c>
      <c r="D4103" t="s">
        <v>465</v>
      </c>
      <c r="E4103" t="s">
        <v>483</v>
      </c>
      <c r="F4103" s="20">
        <v>2049</v>
      </c>
      <c r="G4103" s="20">
        <v>51</v>
      </c>
      <c r="H4103" s="11">
        <v>9744.76996238834</v>
      </c>
      <c r="I4103" s="10">
        <v>4198392.8999819998</v>
      </c>
      <c r="J4103" s="33">
        <f t="shared" si="256"/>
        <v>2.3210714658054325E-3</v>
      </c>
      <c r="K4103" s="33">
        <f t="shared" si="257"/>
        <v>2.318379862301545E-3</v>
      </c>
      <c r="L4103" s="33">
        <f t="shared" si="258"/>
        <v>0.98336526249502609</v>
      </c>
      <c r="M4103" s="33">
        <f t="shared" si="259"/>
        <v>0.98108544827317079</v>
      </c>
    </row>
    <row r="4104" spans="1:13" ht="55.2">
      <c r="A4104" t="s">
        <v>164</v>
      </c>
      <c r="B4104" t="s">
        <v>247</v>
      </c>
      <c r="C4104" s="14" t="s">
        <v>249</v>
      </c>
      <c r="D4104" t="s">
        <v>465</v>
      </c>
      <c r="E4104" t="s">
        <v>483</v>
      </c>
      <c r="F4104" s="20">
        <v>2049</v>
      </c>
      <c r="G4104" s="20">
        <v>52</v>
      </c>
      <c r="H4104" s="11">
        <v>11096.400342754599</v>
      </c>
      <c r="I4104" s="10">
        <v>4310151.0644140597</v>
      </c>
      <c r="J4104" s="33">
        <f t="shared" si="256"/>
        <v>2.5744806102899532E-3</v>
      </c>
      <c r="K4104" s="33">
        <f t="shared" si="257"/>
        <v>2.5711694771757276E-3</v>
      </c>
      <c r="L4104" s="33">
        <f t="shared" si="258"/>
        <v>0.98108544827317079</v>
      </c>
      <c r="M4104" s="33">
        <f t="shared" si="259"/>
        <v>0.97856291131406958</v>
      </c>
    </row>
    <row r="4105" spans="1:13" ht="55.2">
      <c r="A4105" t="s">
        <v>164</v>
      </c>
      <c r="B4105" t="s">
        <v>247</v>
      </c>
      <c r="C4105" s="14" t="s">
        <v>249</v>
      </c>
      <c r="D4105" t="s">
        <v>465</v>
      </c>
      <c r="E4105" t="s">
        <v>483</v>
      </c>
      <c r="F4105" s="20">
        <v>2049</v>
      </c>
      <c r="G4105" s="20">
        <v>53</v>
      </c>
      <c r="H4105" s="11">
        <v>11933.181751665001</v>
      </c>
      <c r="I4105" s="10">
        <v>4249893.4880275596</v>
      </c>
      <c r="J4105" s="33">
        <f t="shared" si="256"/>
        <v>2.8078778410052276E-3</v>
      </c>
      <c r="K4105" s="33">
        <f t="shared" si="257"/>
        <v>2.8039394390664274E-3</v>
      </c>
      <c r="L4105" s="33">
        <f t="shared" si="258"/>
        <v>0.97856291131406958</v>
      </c>
      <c r="M4105" s="33">
        <f t="shared" si="259"/>
        <v>0.97581908017342844</v>
      </c>
    </row>
    <row r="4106" spans="1:13" ht="55.2">
      <c r="A4106" t="s">
        <v>164</v>
      </c>
      <c r="B4106" t="s">
        <v>247</v>
      </c>
      <c r="C4106" s="14" t="s">
        <v>249</v>
      </c>
      <c r="D4106" t="s">
        <v>465</v>
      </c>
      <c r="E4106" t="s">
        <v>483</v>
      </c>
      <c r="F4106" s="20">
        <v>2049</v>
      </c>
      <c r="G4106" s="20">
        <v>54</v>
      </c>
      <c r="H4106" s="11">
        <v>12714.2797434271</v>
      </c>
      <c r="I4106" s="10">
        <v>4159731.05904795</v>
      </c>
      <c r="J4106" s="33">
        <f t="shared" si="256"/>
        <v>3.0565148474615699E-3</v>
      </c>
      <c r="K4106" s="33">
        <f t="shared" si="257"/>
        <v>3.0518484614585617E-3</v>
      </c>
      <c r="L4106" s="33">
        <f t="shared" si="258"/>
        <v>0.97581908017342844</v>
      </c>
      <c r="M4106" s="33">
        <f t="shared" si="259"/>
        <v>0.97284102821493923</v>
      </c>
    </row>
    <row r="4107" spans="1:13" ht="55.2">
      <c r="A4107" t="s">
        <v>164</v>
      </c>
      <c r="B4107" t="s">
        <v>247</v>
      </c>
      <c r="C4107" s="14" t="s">
        <v>249</v>
      </c>
      <c r="D4107" t="s">
        <v>465</v>
      </c>
      <c r="E4107" t="s">
        <v>483</v>
      </c>
      <c r="F4107" s="20">
        <v>2049</v>
      </c>
      <c r="G4107" s="20">
        <v>55</v>
      </c>
      <c r="H4107" s="11">
        <v>13297.021959387101</v>
      </c>
      <c r="I4107" s="10">
        <v>4083014.1498597902</v>
      </c>
      <c r="J4107" s="33">
        <f t="shared" si="256"/>
        <v>3.2566681062919456E-3</v>
      </c>
      <c r="K4107" s="33">
        <f t="shared" si="257"/>
        <v>3.2513709146733127E-3</v>
      </c>
      <c r="L4107" s="33">
        <f t="shared" si="258"/>
        <v>0.97284102821493923</v>
      </c>
      <c r="M4107" s="33">
        <f t="shared" si="259"/>
        <v>0.96967796119120031</v>
      </c>
    </row>
    <row r="4108" spans="1:13" ht="55.2">
      <c r="A4108" t="s">
        <v>164</v>
      </c>
      <c r="B4108" t="s">
        <v>247</v>
      </c>
      <c r="C4108" s="14" t="s">
        <v>249</v>
      </c>
      <c r="D4108" t="s">
        <v>465</v>
      </c>
      <c r="E4108" t="s">
        <v>483</v>
      </c>
      <c r="F4108" s="20">
        <v>2049</v>
      </c>
      <c r="G4108" s="20">
        <v>56</v>
      </c>
      <c r="H4108" s="11">
        <v>14168.0180949065</v>
      </c>
      <c r="I4108" s="10">
        <v>4008157.0794528499</v>
      </c>
      <c r="J4108" s="33">
        <f t="shared" si="256"/>
        <v>3.5347961205254371E-3</v>
      </c>
      <c r="K4108" s="33">
        <f t="shared" si="257"/>
        <v>3.5285560833036023E-3</v>
      </c>
      <c r="L4108" s="33">
        <f t="shared" si="258"/>
        <v>0.96967796119120031</v>
      </c>
      <c r="M4108" s="33">
        <f t="shared" si="259"/>
        <v>0.96625639812239361</v>
      </c>
    </row>
    <row r="4109" spans="1:13" ht="55.2">
      <c r="A4109" t="s">
        <v>164</v>
      </c>
      <c r="B4109" t="s">
        <v>247</v>
      </c>
      <c r="C4109" s="14" t="s">
        <v>249</v>
      </c>
      <c r="D4109" t="s">
        <v>465</v>
      </c>
      <c r="E4109" t="s">
        <v>483</v>
      </c>
      <c r="F4109" s="20">
        <v>2049</v>
      </c>
      <c r="G4109" s="20">
        <v>57</v>
      </c>
      <c r="H4109" s="11">
        <v>15448.901155314399</v>
      </c>
      <c r="I4109" s="10">
        <v>4016339.5011436502</v>
      </c>
      <c r="J4109" s="33">
        <f t="shared" si="256"/>
        <v>3.8465127639023878E-3</v>
      </c>
      <c r="K4109" s="33">
        <f t="shared" si="257"/>
        <v>3.8391244098494592E-3</v>
      </c>
      <c r="L4109" s="33">
        <f t="shared" si="258"/>
        <v>0.96625639812239361</v>
      </c>
      <c r="M4109" s="33">
        <f t="shared" si="259"/>
        <v>0.96254681959818866</v>
      </c>
    </row>
    <row r="4110" spans="1:13" ht="55.2">
      <c r="A4110" t="s">
        <v>164</v>
      </c>
      <c r="B4110" t="s">
        <v>247</v>
      </c>
      <c r="C4110" s="14" t="s">
        <v>249</v>
      </c>
      <c r="D4110" t="s">
        <v>465</v>
      </c>
      <c r="E4110" t="s">
        <v>483</v>
      </c>
      <c r="F4110" s="20">
        <v>2049</v>
      </c>
      <c r="G4110" s="20">
        <v>58</v>
      </c>
      <c r="H4110" s="11">
        <v>16817.967741444001</v>
      </c>
      <c r="I4110" s="10">
        <v>4003321.7043858101</v>
      </c>
      <c r="J4110" s="33">
        <f t="shared" si="256"/>
        <v>4.2010033125789515E-3</v>
      </c>
      <c r="K4110" s="33">
        <f t="shared" si="257"/>
        <v>4.1921914420471884E-3</v>
      </c>
      <c r="L4110" s="33">
        <f t="shared" si="258"/>
        <v>0.96254681959818866</v>
      </c>
      <c r="M4110" s="33">
        <f t="shared" si="259"/>
        <v>0.95851163905849934</v>
      </c>
    </row>
    <row r="4111" spans="1:13" ht="55.2">
      <c r="A4111" t="s">
        <v>164</v>
      </c>
      <c r="B4111" t="s">
        <v>247</v>
      </c>
      <c r="C4111" s="14" t="s">
        <v>249</v>
      </c>
      <c r="D4111" t="s">
        <v>465</v>
      </c>
      <c r="E4111" t="s">
        <v>483</v>
      </c>
      <c r="F4111" s="20">
        <v>2049</v>
      </c>
      <c r="G4111" s="20">
        <v>59</v>
      </c>
      <c r="H4111" s="11">
        <v>24466.198814108098</v>
      </c>
      <c r="I4111" s="10">
        <v>5886094.7154157599</v>
      </c>
      <c r="J4111" s="33">
        <f t="shared" si="256"/>
        <v>4.1566097721857584E-3</v>
      </c>
      <c r="K4111" s="33">
        <f t="shared" si="257"/>
        <v>4.1479830265973572E-3</v>
      </c>
      <c r="L4111" s="33">
        <f t="shared" si="258"/>
        <v>0.95851163905849934</v>
      </c>
      <c r="M4111" s="33">
        <f t="shared" si="259"/>
        <v>0.95453574904888872</v>
      </c>
    </row>
    <row r="4112" spans="1:13" ht="55.2">
      <c r="A4112" t="s">
        <v>164</v>
      </c>
      <c r="B4112" t="s">
        <v>247</v>
      </c>
      <c r="C4112" s="14" t="s">
        <v>249</v>
      </c>
      <c r="D4112" t="s">
        <v>465</v>
      </c>
      <c r="E4112" t="s">
        <v>483</v>
      </c>
      <c r="F4112" s="20">
        <v>2049</v>
      </c>
      <c r="G4112" s="20">
        <v>60</v>
      </c>
      <c r="H4112" s="11">
        <v>19336.2952398983</v>
      </c>
      <c r="I4112" s="10">
        <v>3898677.2936484902</v>
      </c>
      <c r="J4112" s="33">
        <f t="shared" si="256"/>
        <v>4.9597065321102425E-3</v>
      </c>
      <c r="K4112" s="33">
        <f t="shared" si="257"/>
        <v>4.9474274961935905E-3</v>
      </c>
      <c r="L4112" s="33">
        <f t="shared" si="258"/>
        <v>0.95453574904888872</v>
      </c>
      <c r="M4112" s="33">
        <f t="shared" si="259"/>
        <v>0.94981325263794447</v>
      </c>
    </row>
    <row r="4113" spans="1:13" ht="55.2">
      <c r="A4113" t="s">
        <v>164</v>
      </c>
      <c r="B4113" t="s">
        <v>247</v>
      </c>
      <c r="C4113" s="14" t="s">
        <v>249</v>
      </c>
      <c r="D4113" t="s">
        <v>465</v>
      </c>
      <c r="E4113" t="s">
        <v>483</v>
      </c>
      <c r="F4113" s="20">
        <v>2049</v>
      </c>
      <c r="G4113" s="20">
        <v>61</v>
      </c>
      <c r="H4113" s="11">
        <v>20901.982969416</v>
      </c>
      <c r="I4113" s="10">
        <v>3845731.4625071902</v>
      </c>
      <c r="J4113" s="33">
        <f t="shared" si="256"/>
        <v>5.4351124547289999E-3</v>
      </c>
      <c r="K4113" s="33">
        <f t="shared" si="257"/>
        <v>5.4203689539863431E-3</v>
      </c>
      <c r="L4113" s="33">
        <f t="shared" si="258"/>
        <v>0.94981325263794447</v>
      </c>
      <c r="M4113" s="33">
        <f t="shared" si="259"/>
        <v>0.94466491437126099</v>
      </c>
    </row>
    <row r="4114" spans="1:13" ht="55.2">
      <c r="A4114" t="s">
        <v>164</v>
      </c>
      <c r="B4114" t="s">
        <v>247</v>
      </c>
      <c r="C4114" s="14" t="s">
        <v>249</v>
      </c>
      <c r="D4114" t="s">
        <v>465</v>
      </c>
      <c r="E4114" t="s">
        <v>483</v>
      </c>
      <c r="F4114" s="20">
        <v>2049</v>
      </c>
      <c r="G4114" s="20">
        <v>62</v>
      </c>
      <c r="H4114" s="11">
        <v>22031.8794618258</v>
      </c>
      <c r="I4114" s="10">
        <v>3687727.2351465002</v>
      </c>
      <c r="J4114" s="33">
        <f t="shared" si="256"/>
        <v>5.9743788130117905E-3</v>
      </c>
      <c r="K4114" s="33">
        <f t="shared" si="257"/>
        <v>5.9565676996761185E-3</v>
      </c>
      <c r="L4114" s="33">
        <f t="shared" si="258"/>
        <v>0.94466491437126099</v>
      </c>
      <c r="M4114" s="33">
        <f t="shared" si="259"/>
        <v>0.93903795385529987</v>
      </c>
    </row>
    <row r="4115" spans="1:13" ht="55.2">
      <c r="A4115" t="s">
        <v>164</v>
      </c>
      <c r="B4115" t="s">
        <v>247</v>
      </c>
      <c r="C4115" s="14" t="s">
        <v>249</v>
      </c>
      <c r="D4115" t="s">
        <v>465</v>
      </c>
      <c r="E4115" t="s">
        <v>483</v>
      </c>
      <c r="F4115" s="20">
        <v>2049</v>
      </c>
      <c r="G4115" s="20">
        <v>63</v>
      </c>
      <c r="H4115" s="11">
        <v>23720.692250141299</v>
      </c>
      <c r="I4115" s="10">
        <v>3613976.1978178499</v>
      </c>
      <c r="J4115" s="33">
        <f t="shared" si="256"/>
        <v>6.5635994682156614E-3</v>
      </c>
      <c r="K4115" s="33">
        <f t="shared" si="257"/>
        <v>6.5421060995567437E-3</v>
      </c>
      <c r="L4115" s="33">
        <f t="shared" si="258"/>
        <v>0.93903795385529987</v>
      </c>
      <c r="M4115" s="33">
        <f t="shared" si="259"/>
        <v>0.9328946679296678</v>
      </c>
    </row>
    <row r="4116" spans="1:13" ht="55.2">
      <c r="A4116" t="s">
        <v>164</v>
      </c>
      <c r="B4116" t="s">
        <v>247</v>
      </c>
      <c r="C4116" s="14" t="s">
        <v>249</v>
      </c>
      <c r="D4116" t="s">
        <v>465</v>
      </c>
      <c r="E4116" t="s">
        <v>483</v>
      </c>
      <c r="F4116" s="20">
        <v>2049</v>
      </c>
      <c r="G4116" s="20">
        <v>64</v>
      </c>
      <c r="H4116" s="11">
        <v>26080.767934698099</v>
      </c>
      <c r="I4116" s="10">
        <v>3617468.22232818</v>
      </c>
      <c r="J4116" s="33">
        <f t="shared" si="256"/>
        <v>7.2096743721808505E-3</v>
      </c>
      <c r="K4116" s="33">
        <f t="shared" si="257"/>
        <v>7.1837470165859729E-3</v>
      </c>
      <c r="L4116" s="33">
        <f t="shared" si="258"/>
        <v>0.9328946679296678</v>
      </c>
      <c r="M4116" s="33">
        <f t="shared" si="259"/>
        <v>0.92619298864213906</v>
      </c>
    </row>
    <row r="4117" spans="1:13" ht="55.2">
      <c r="A4117" t="s">
        <v>164</v>
      </c>
      <c r="B4117" t="s">
        <v>247</v>
      </c>
      <c r="C4117" s="14" t="s">
        <v>249</v>
      </c>
      <c r="D4117" t="s">
        <v>465</v>
      </c>
      <c r="E4117" t="s">
        <v>483</v>
      </c>
      <c r="F4117" s="20">
        <v>2049</v>
      </c>
      <c r="G4117" s="20">
        <v>65</v>
      </c>
      <c r="H4117" s="11">
        <v>27366.150406771299</v>
      </c>
      <c r="I4117" s="10">
        <v>3636756.38052664</v>
      </c>
      <c r="J4117" s="33">
        <f t="shared" si="256"/>
        <v>7.5248786400172333E-3</v>
      </c>
      <c r="K4117" s="33">
        <f t="shared" si="257"/>
        <v>7.4966376218860153E-3</v>
      </c>
      <c r="L4117" s="33">
        <f t="shared" si="258"/>
        <v>0.92619298864213906</v>
      </c>
      <c r="M4117" s="33">
        <f t="shared" si="259"/>
        <v>0.91924965543835735</v>
      </c>
    </row>
    <row r="4118" spans="1:13" ht="55.2">
      <c r="A4118" t="s">
        <v>164</v>
      </c>
      <c r="B4118" t="s">
        <v>247</v>
      </c>
      <c r="C4118" s="14" t="s">
        <v>249</v>
      </c>
      <c r="D4118" t="s">
        <v>465</v>
      </c>
      <c r="E4118" t="s">
        <v>483</v>
      </c>
      <c r="F4118" s="20">
        <v>2049</v>
      </c>
      <c r="G4118" s="20">
        <v>66</v>
      </c>
      <c r="H4118" s="11">
        <v>29376.781783268299</v>
      </c>
      <c r="I4118" s="10">
        <v>3559540.2632553698</v>
      </c>
      <c r="J4118" s="33">
        <f t="shared" si="256"/>
        <v>8.252970780109066E-3</v>
      </c>
      <c r="K4118" s="33">
        <f t="shared" si="257"/>
        <v>8.2190085108531097E-3</v>
      </c>
      <c r="L4118" s="33">
        <f t="shared" si="258"/>
        <v>0.91924965543835735</v>
      </c>
      <c r="M4118" s="33">
        <f t="shared" si="259"/>
        <v>0.91169433469671068</v>
      </c>
    </row>
    <row r="4119" spans="1:13" ht="55.2">
      <c r="A4119" t="s">
        <v>164</v>
      </c>
      <c r="B4119" t="s">
        <v>247</v>
      </c>
      <c r="C4119" s="14" t="s">
        <v>249</v>
      </c>
      <c r="D4119" t="s">
        <v>465</v>
      </c>
      <c r="E4119" t="s">
        <v>483</v>
      </c>
      <c r="F4119" s="20">
        <v>2049</v>
      </c>
      <c r="G4119" s="20">
        <v>67</v>
      </c>
      <c r="H4119" s="11">
        <v>30734.870958102001</v>
      </c>
      <c r="I4119" s="10">
        <v>3385123.2385550202</v>
      </c>
      <c r="J4119" s="33">
        <f t="shared" si="256"/>
        <v>9.0793949856967527E-3</v>
      </c>
      <c r="K4119" s="33">
        <f t="shared" si="257"/>
        <v>9.0383017403534716E-3</v>
      </c>
      <c r="L4119" s="33">
        <f t="shared" si="258"/>
        <v>0.91169433469671068</v>
      </c>
      <c r="M4119" s="33">
        <f t="shared" si="259"/>
        <v>0.90345416620475105</v>
      </c>
    </row>
    <row r="4120" spans="1:13" ht="55.2">
      <c r="A4120" t="s">
        <v>164</v>
      </c>
      <c r="B4120" t="s">
        <v>247</v>
      </c>
      <c r="C4120" s="14" t="s">
        <v>249</v>
      </c>
      <c r="D4120" t="s">
        <v>465</v>
      </c>
      <c r="E4120" t="s">
        <v>483</v>
      </c>
      <c r="F4120" s="20">
        <v>2049</v>
      </c>
      <c r="G4120" s="20">
        <v>68</v>
      </c>
      <c r="H4120" s="11">
        <v>32567.477402125402</v>
      </c>
      <c r="I4120" s="10">
        <v>3260653.5933229201</v>
      </c>
      <c r="J4120" s="33">
        <f t="shared" si="256"/>
        <v>9.9880212570928155E-3</v>
      </c>
      <c r="K4120" s="33">
        <f t="shared" si="257"/>
        <v>9.938306627376603E-3</v>
      </c>
      <c r="L4120" s="33">
        <f t="shared" si="258"/>
        <v>0.90345416620475105</v>
      </c>
      <c r="M4120" s="33">
        <f t="shared" si="259"/>
        <v>0.89447536167722741</v>
      </c>
    </row>
    <row r="4121" spans="1:13" ht="55.2">
      <c r="A4121" t="s">
        <v>164</v>
      </c>
      <c r="B4121" t="s">
        <v>247</v>
      </c>
      <c r="C4121" s="14" t="s">
        <v>249</v>
      </c>
      <c r="D4121" t="s">
        <v>465</v>
      </c>
      <c r="E4121" t="s">
        <v>483</v>
      </c>
      <c r="F4121" s="20">
        <v>2049</v>
      </c>
      <c r="G4121" s="20">
        <v>69</v>
      </c>
      <c r="H4121" s="11">
        <v>34602.205310047</v>
      </c>
      <c r="I4121" s="10">
        <v>3146055.52835372</v>
      </c>
      <c r="J4121" s="33">
        <f t="shared" si="256"/>
        <v>1.0998599674479928E-2</v>
      </c>
      <c r="K4121" s="33">
        <f t="shared" si="257"/>
        <v>1.0938336217312328E-2</v>
      </c>
      <c r="L4121" s="33">
        <f t="shared" si="258"/>
        <v>0.89447536167722741</v>
      </c>
      <c r="M4121" s="33">
        <f t="shared" si="259"/>
        <v>0.88469128943309983</v>
      </c>
    </row>
    <row r="4122" spans="1:13" ht="55.2">
      <c r="A4122" t="s">
        <v>164</v>
      </c>
      <c r="B4122" t="s">
        <v>247</v>
      </c>
      <c r="C4122" s="14" t="s">
        <v>249</v>
      </c>
      <c r="D4122" t="s">
        <v>465</v>
      </c>
      <c r="E4122" t="s">
        <v>483</v>
      </c>
      <c r="F4122" s="20">
        <v>2050</v>
      </c>
      <c r="G4122" s="20">
        <v>30</v>
      </c>
      <c r="H4122" s="11">
        <v>612.445799566593</v>
      </c>
      <c r="I4122" s="10">
        <v>4253315.1016025897</v>
      </c>
      <c r="J4122" s="33">
        <f t="shared" si="256"/>
        <v>1.4399257636374789E-4</v>
      </c>
      <c r="K4122" s="33">
        <f t="shared" si="257"/>
        <v>1.4398220993028232E-4</v>
      </c>
      <c r="L4122" s="33">
        <f t="shared" si="258"/>
        <v>1</v>
      </c>
      <c r="M4122" s="33">
        <f t="shared" si="259"/>
        <v>0.99985601779006972</v>
      </c>
    </row>
    <row r="4123" spans="1:13" ht="55.2">
      <c r="A4123" t="s">
        <v>164</v>
      </c>
      <c r="B4123" t="s">
        <v>247</v>
      </c>
      <c r="C4123" s="14" t="s">
        <v>249</v>
      </c>
      <c r="D4123" t="s">
        <v>465</v>
      </c>
      <c r="E4123" t="s">
        <v>483</v>
      </c>
      <c r="F4123" s="20">
        <v>2050</v>
      </c>
      <c r="G4123" s="20">
        <v>31</v>
      </c>
      <c r="H4123" s="11">
        <v>804.15647750941901</v>
      </c>
      <c r="I4123" s="10">
        <v>4262032.0916932402</v>
      </c>
      <c r="J4123" s="33">
        <f t="shared" si="256"/>
        <v>1.8867912305886461E-4</v>
      </c>
      <c r="K4123" s="33">
        <f t="shared" si="257"/>
        <v>1.8866132427253213E-4</v>
      </c>
      <c r="L4123" s="33">
        <f t="shared" si="258"/>
        <v>0.99985601779006972</v>
      </c>
      <c r="M4123" s="33">
        <f t="shared" si="259"/>
        <v>0.99966738362967156</v>
      </c>
    </row>
    <row r="4124" spans="1:13" ht="55.2">
      <c r="A4124" t="s">
        <v>164</v>
      </c>
      <c r="B4124" t="s">
        <v>247</v>
      </c>
      <c r="C4124" s="14" t="s">
        <v>249</v>
      </c>
      <c r="D4124" t="s">
        <v>465</v>
      </c>
      <c r="E4124" t="s">
        <v>483</v>
      </c>
      <c r="F4124" s="20">
        <v>2050</v>
      </c>
      <c r="G4124" s="20">
        <v>32</v>
      </c>
      <c r="H4124" s="11">
        <v>850.14557738387896</v>
      </c>
      <c r="I4124" s="10">
        <v>4266230.3149390304</v>
      </c>
      <c r="J4124" s="33">
        <f t="shared" si="256"/>
        <v>1.992732493618382E-4</v>
      </c>
      <c r="K4124" s="33">
        <f t="shared" si="257"/>
        <v>1.9925339576665202E-4</v>
      </c>
      <c r="L4124" s="33">
        <f t="shared" si="258"/>
        <v>0.99966738362967156</v>
      </c>
      <c r="M4124" s="33">
        <f t="shared" si="259"/>
        <v>0.99946819650884622</v>
      </c>
    </row>
    <row r="4125" spans="1:13" ht="55.2">
      <c r="A4125" t="s">
        <v>164</v>
      </c>
      <c r="B4125" t="s">
        <v>247</v>
      </c>
      <c r="C4125" s="14" t="s">
        <v>249</v>
      </c>
      <c r="D4125" t="s">
        <v>465</v>
      </c>
      <c r="E4125" t="s">
        <v>483</v>
      </c>
      <c r="F4125" s="20">
        <v>2050</v>
      </c>
      <c r="G4125" s="20">
        <v>33</v>
      </c>
      <c r="H4125" s="11">
        <v>910.98142804665599</v>
      </c>
      <c r="I4125" s="10">
        <v>4306584.61804148</v>
      </c>
      <c r="J4125" s="33">
        <f t="shared" si="256"/>
        <v>2.1153222538117597E-4</v>
      </c>
      <c r="K4125" s="33">
        <f t="shared" si="257"/>
        <v>2.1150985401741096E-4</v>
      </c>
      <c r="L4125" s="33">
        <f t="shared" si="258"/>
        <v>0.99946819650884622</v>
      </c>
      <c r="M4125" s="33">
        <f t="shared" si="259"/>
        <v>0.99925679913650756</v>
      </c>
    </row>
    <row r="4126" spans="1:13" ht="55.2">
      <c r="A4126" t="s">
        <v>164</v>
      </c>
      <c r="B4126" t="s">
        <v>247</v>
      </c>
      <c r="C4126" s="14" t="s">
        <v>249</v>
      </c>
      <c r="D4126" t="s">
        <v>465</v>
      </c>
      <c r="E4126" t="s">
        <v>483</v>
      </c>
      <c r="F4126" s="20">
        <v>2050</v>
      </c>
      <c r="G4126" s="20">
        <v>34</v>
      </c>
      <c r="H4126" s="11">
        <v>1068.0339380468499</v>
      </c>
      <c r="I4126" s="10">
        <v>4568049.9670458399</v>
      </c>
      <c r="J4126" s="33">
        <f t="shared" si="256"/>
        <v>2.3380522230529539E-4</v>
      </c>
      <c r="K4126" s="33">
        <f t="shared" si="257"/>
        <v>2.3377789199430232E-4</v>
      </c>
      <c r="L4126" s="33">
        <f t="shared" si="258"/>
        <v>0.99925679913650756</v>
      </c>
      <c r="M4126" s="33">
        <f t="shared" si="259"/>
        <v>0.9990231949884445</v>
      </c>
    </row>
    <row r="4127" spans="1:13" ht="55.2">
      <c r="A4127" t="s">
        <v>164</v>
      </c>
      <c r="B4127" t="s">
        <v>247</v>
      </c>
      <c r="C4127" s="14" t="s">
        <v>249</v>
      </c>
      <c r="D4127" t="s">
        <v>465</v>
      </c>
      <c r="E4127" t="s">
        <v>483</v>
      </c>
      <c r="F4127" s="20">
        <v>2050</v>
      </c>
      <c r="G4127" s="20">
        <v>35</v>
      </c>
      <c r="H4127" s="11">
        <v>1438.6609009772701</v>
      </c>
      <c r="I4127" s="10">
        <v>4615891.9855454499</v>
      </c>
      <c r="J4127" s="33">
        <f t="shared" si="256"/>
        <v>3.1167559931696858E-4</v>
      </c>
      <c r="K4127" s="33">
        <f t="shared" si="257"/>
        <v>3.1162703352305421E-4</v>
      </c>
      <c r="L4127" s="33">
        <f t="shared" si="258"/>
        <v>0.9990231949884445</v>
      </c>
      <c r="M4127" s="33">
        <f t="shared" si="259"/>
        <v>0.99871187235376957</v>
      </c>
    </row>
    <row r="4128" spans="1:13" ht="55.2">
      <c r="A4128" t="s">
        <v>164</v>
      </c>
      <c r="B4128" t="s">
        <v>247</v>
      </c>
      <c r="C4128" s="14" t="s">
        <v>249</v>
      </c>
      <c r="D4128" t="s">
        <v>465</v>
      </c>
      <c r="E4128" t="s">
        <v>483</v>
      </c>
      <c r="F4128" s="20">
        <v>2050</v>
      </c>
      <c r="G4128" s="20">
        <v>36</v>
      </c>
      <c r="H4128" s="11">
        <v>1732.34165820009</v>
      </c>
      <c r="I4128" s="10">
        <v>4680789.4639854701</v>
      </c>
      <c r="J4128" s="33">
        <f t="shared" si="256"/>
        <v>3.7009604288527074E-4</v>
      </c>
      <c r="K4128" s="33">
        <f t="shared" si="257"/>
        <v>3.7002756579274099E-4</v>
      </c>
      <c r="L4128" s="33">
        <f t="shared" si="258"/>
        <v>0.99871187235376957</v>
      </c>
      <c r="M4128" s="33">
        <f t="shared" si="259"/>
        <v>0.99834232143071422</v>
      </c>
    </row>
    <row r="4129" spans="1:13" ht="55.2">
      <c r="A4129" t="s">
        <v>164</v>
      </c>
      <c r="B4129" t="s">
        <v>247</v>
      </c>
      <c r="C4129" s="14" t="s">
        <v>249</v>
      </c>
      <c r="D4129" t="s">
        <v>465</v>
      </c>
      <c r="E4129" t="s">
        <v>483</v>
      </c>
      <c r="F4129" s="20">
        <v>2050</v>
      </c>
      <c r="G4129" s="20">
        <v>37</v>
      </c>
      <c r="H4129" s="11">
        <v>1889.4143767877299</v>
      </c>
      <c r="I4129" s="10">
        <v>4747018.8480119603</v>
      </c>
      <c r="J4129" s="33">
        <f t="shared" si="256"/>
        <v>3.9802125023771751E-4</v>
      </c>
      <c r="K4129" s="33">
        <f t="shared" si="257"/>
        <v>3.9794205028798046E-4</v>
      </c>
      <c r="L4129" s="33">
        <f t="shared" si="258"/>
        <v>0.99834232143071422</v>
      </c>
      <c r="M4129" s="33">
        <f t="shared" si="259"/>
        <v>0.99794503904043486</v>
      </c>
    </row>
    <row r="4130" spans="1:13" ht="55.2">
      <c r="A4130" t="s">
        <v>164</v>
      </c>
      <c r="B4130" t="s">
        <v>247</v>
      </c>
      <c r="C4130" s="14" t="s">
        <v>249</v>
      </c>
      <c r="D4130" t="s">
        <v>465</v>
      </c>
      <c r="E4130" t="s">
        <v>483</v>
      </c>
      <c r="F4130" s="20">
        <v>2050</v>
      </c>
      <c r="G4130" s="20">
        <v>38</v>
      </c>
      <c r="H4130" s="11">
        <v>2138.4071142769199</v>
      </c>
      <c r="I4130" s="10">
        <v>4856756.8027033899</v>
      </c>
      <c r="J4130" s="33">
        <f t="shared" si="256"/>
        <v>4.4029528369356072E-4</v>
      </c>
      <c r="K4130" s="33">
        <f t="shared" si="257"/>
        <v>4.4019836794950695E-4</v>
      </c>
      <c r="L4130" s="33">
        <f t="shared" si="258"/>
        <v>0.99794503904043486</v>
      </c>
      <c r="M4130" s="33">
        <f t="shared" si="259"/>
        <v>0.997505745262946</v>
      </c>
    </row>
    <row r="4131" spans="1:13" ht="55.2">
      <c r="A4131" t="s">
        <v>164</v>
      </c>
      <c r="B4131" t="s">
        <v>247</v>
      </c>
      <c r="C4131" s="14" t="s">
        <v>249</v>
      </c>
      <c r="D4131" t="s">
        <v>465</v>
      </c>
      <c r="E4131" t="s">
        <v>483</v>
      </c>
      <c r="F4131" s="20">
        <v>2050</v>
      </c>
      <c r="G4131" s="20">
        <v>39</v>
      </c>
      <c r="H4131" s="11">
        <v>2298.8948608322098</v>
      </c>
      <c r="I4131" s="10">
        <v>4826410.0058491305</v>
      </c>
      <c r="J4131" s="33">
        <f t="shared" si="256"/>
        <v>4.7631570008477877E-4</v>
      </c>
      <c r="K4131" s="33">
        <f t="shared" si="257"/>
        <v>4.7620227977041019E-4</v>
      </c>
      <c r="L4131" s="33">
        <f t="shared" si="258"/>
        <v>0.997505745262946</v>
      </c>
      <c r="M4131" s="33">
        <f t="shared" si="259"/>
        <v>0.99703073075296766</v>
      </c>
    </row>
    <row r="4132" spans="1:13" ht="55.2">
      <c r="A4132" t="s">
        <v>164</v>
      </c>
      <c r="B4132" t="s">
        <v>247</v>
      </c>
      <c r="C4132" s="14" t="s">
        <v>249</v>
      </c>
      <c r="D4132" t="s">
        <v>465</v>
      </c>
      <c r="E4132" t="s">
        <v>483</v>
      </c>
      <c r="F4132" s="20">
        <v>2050</v>
      </c>
      <c r="G4132" s="20">
        <v>40</v>
      </c>
      <c r="H4132" s="11">
        <v>2999.0471036904701</v>
      </c>
      <c r="I4132" s="10">
        <v>4691006.2281929702</v>
      </c>
      <c r="J4132" s="33">
        <f t="shared" si="256"/>
        <v>6.3931850818406129E-4</v>
      </c>
      <c r="K4132" s="33">
        <f t="shared" si="257"/>
        <v>6.3911418765094652E-4</v>
      </c>
      <c r="L4132" s="33">
        <f t="shared" si="258"/>
        <v>0.99703073075296766</v>
      </c>
      <c r="M4132" s="33">
        <f t="shared" si="259"/>
        <v>0.9963935142674194</v>
      </c>
    </row>
    <row r="4133" spans="1:13" ht="55.2">
      <c r="A4133" t="s">
        <v>164</v>
      </c>
      <c r="B4133" t="s">
        <v>247</v>
      </c>
      <c r="C4133" s="14" t="s">
        <v>249</v>
      </c>
      <c r="D4133" t="s">
        <v>465</v>
      </c>
      <c r="E4133" t="s">
        <v>483</v>
      </c>
      <c r="F4133" s="20">
        <v>2050</v>
      </c>
      <c r="G4133" s="20">
        <v>41</v>
      </c>
      <c r="H4133" s="11">
        <v>3346.74576402309</v>
      </c>
      <c r="I4133" s="10">
        <v>4616839.8175067501</v>
      </c>
      <c r="J4133" s="33">
        <f t="shared" si="256"/>
        <v>7.2489969249798364E-4</v>
      </c>
      <c r="K4133" s="33">
        <f t="shared" si="257"/>
        <v>7.2463701619107646E-4</v>
      </c>
      <c r="L4133" s="33">
        <f t="shared" si="258"/>
        <v>0.9963935142674194</v>
      </c>
      <c r="M4133" s="33">
        <f t="shared" si="259"/>
        <v>0.9956714906442885</v>
      </c>
    </row>
    <row r="4134" spans="1:13" ht="55.2">
      <c r="A4134" t="s">
        <v>164</v>
      </c>
      <c r="B4134" t="s">
        <v>247</v>
      </c>
      <c r="C4134" s="14" t="s">
        <v>249</v>
      </c>
      <c r="D4134" t="s">
        <v>465</v>
      </c>
      <c r="E4134" t="s">
        <v>483</v>
      </c>
      <c r="F4134" s="20">
        <v>2050</v>
      </c>
      <c r="G4134" s="20">
        <v>42</v>
      </c>
      <c r="H4134" s="11">
        <v>3596.1019827104301</v>
      </c>
      <c r="I4134" s="10">
        <v>4570455.31080114</v>
      </c>
      <c r="J4134" s="33">
        <f t="shared" si="256"/>
        <v>7.8681482219330166E-4</v>
      </c>
      <c r="K4134" s="33">
        <f t="shared" si="257"/>
        <v>7.865053645783604E-4</v>
      </c>
      <c r="L4134" s="33">
        <f t="shared" si="258"/>
        <v>0.9956714906442885</v>
      </c>
      <c r="M4134" s="33">
        <f t="shared" si="259"/>
        <v>0.99488838967553905</v>
      </c>
    </row>
    <row r="4135" spans="1:13" ht="55.2">
      <c r="A4135" t="s">
        <v>164</v>
      </c>
      <c r="B4135" t="s">
        <v>247</v>
      </c>
      <c r="C4135" s="14" t="s">
        <v>249</v>
      </c>
      <c r="D4135" t="s">
        <v>465</v>
      </c>
      <c r="E4135" t="s">
        <v>483</v>
      </c>
      <c r="F4135" s="20">
        <v>2050</v>
      </c>
      <c r="G4135" s="20">
        <v>43</v>
      </c>
      <c r="H4135" s="11">
        <v>3989.7468020546398</v>
      </c>
      <c r="I4135" s="10">
        <v>4590393.1824010704</v>
      </c>
      <c r="J4135" s="33">
        <f t="shared" si="256"/>
        <v>8.6915143072074409E-4</v>
      </c>
      <c r="K4135" s="33">
        <f t="shared" si="257"/>
        <v>8.6877382802186265E-4</v>
      </c>
      <c r="L4135" s="33">
        <f t="shared" si="258"/>
        <v>0.99488838967553905</v>
      </c>
      <c r="M4135" s="33">
        <f t="shared" si="259"/>
        <v>0.99402405668078608</v>
      </c>
    </row>
    <row r="4136" spans="1:13" ht="55.2">
      <c r="A4136" t="s">
        <v>164</v>
      </c>
      <c r="B4136" t="s">
        <v>247</v>
      </c>
      <c r="C4136" s="14" t="s">
        <v>249</v>
      </c>
      <c r="D4136" t="s">
        <v>465</v>
      </c>
      <c r="E4136" t="s">
        <v>483</v>
      </c>
      <c r="F4136" s="20">
        <v>2050</v>
      </c>
      <c r="G4136" s="20">
        <v>44</v>
      </c>
      <c r="H4136" s="11">
        <v>4262.6850136821904</v>
      </c>
      <c r="I4136" s="10">
        <v>4503004.9567725901</v>
      </c>
      <c r="J4136" s="33">
        <f t="shared" si="256"/>
        <v>9.4663120618400506E-4</v>
      </c>
      <c r="K4136" s="33">
        <f t="shared" si="257"/>
        <v>9.4618329221130004E-4</v>
      </c>
      <c r="L4136" s="33">
        <f t="shared" si="258"/>
        <v>0.99402405668078608</v>
      </c>
      <c r="M4136" s="33">
        <f t="shared" si="259"/>
        <v>0.9930835277262986</v>
      </c>
    </row>
    <row r="4137" spans="1:13" ht="55.2">
      <c r="A4137" t="s">
        <v>164</v>
      </c>
      <c r="B4137" t="s">
        <v>247</v>
      </c>
      <c r="C4137" s="14" t="s">
        <v>249</v>
      </c>
      <c r="D4137" t="s">
        <v>465</v>
      </c>
      <c r="E4137" t="s">
        <v>483</v>
      </c>
      <c r="F4137" s="20">
        <v>2050</v>
      </c>
      <c r="G4137" s="20">
        <v>45</v>
      </c>
      <c r="H4137" s="11">
        <v>5391.23687957935</v>
      </c>
      <c r="I4137" s="10">
        <v>4436512.1237211097</v>
      </c>
      <c r="J4137" s="33">
        <f t="shared" si="256"/>
        <v>1.2151971479472637E-3</v>
      </c>
      <c r="K4137" s="33">
        <f t="shared" si="257"/>
        <v>1.21445909488338E-3</v>
      </c>
      <c r="L4137" s="33">
        <f t="shared" si="258"/>
        <v>0.9930835277262986</v>
      </c>
      <c r="M4137" s="33">
        <f t="shared" si="259"/>
        <v>0.99187746840407254</v>
      </c>
    </row>
    <row r="4138" spans="1:13" ht="55.2">
      <c r="A4138" t="s">
        <v>164</v>
      </c>
      <c r="B4138" t="s">
        <v>247</v>
      </c>
      <c r="C4138" s="14" t="s">
        <v>249</v>
      </c>
      <c r="D4138" t="s">
        <v>465</v>
      </c>
      <c r="E4138" t="s">
        <v>483</v>
      </c>
      <c r="F4138" s="20">
        <v>2050</v>
      </c>
      <c r="G4138" s="20">
        <v>46</v>
      </c>
      <c r="H4138" s="11">
        <v>5833.5593948821097</v>
      </c>
      <c r="I4138" s="10">
        <v>4302475.1085415501</v>
      </c>
      <c r="J4138" s="33">
        <f t="shared" si="256"/>
        <v>1.3558612769893666E-3</v>
      </c>
      <c r="K4138" s="33">
        <f t="shared" si="257"/>
        <v>1.3549425123742243E-3</v>
      </c>
      <c r="L4138" s="33">
        <f t="shared" si="258"/>
        <v>0.99187746840407254</v>
      </c>
      <c r="M4138" s="33">
        <f t="shared" si="259"/>
        <v>0.99053353145506573</v>
      </c>
    </row>
    <row r="4139" spans="1:13" ht="55.2">
      <c r="A4139" t="s">
        <v>164</v>
      </c>
      <c r="B4139" t="s">
        <v>247</v>
      </c>
      <c r="C4139" s="14" t="s">
        <v>249</v>
      </c>
      <c r="D4139" t="s">
        <v>465</v>
      </c>
      <c r="E4139" t="s">
        <v>483</v>
      </c>
      <c r="F4139" s="20">
        <v>2050</v>
      </c>
      <c r="G4139" s="20">
        <v>47</v>
      </c>
      <c r="H4139" s="11">
        <v>6286.7989905991399</v>
      </c>
      <c r="I4139" s="10">
        <v>4230007.65102005</v>
      </c>
      <c r="J4139" s="33">
        <f t="shared" si="256"/>
        <v>1.4862382078867169E-3</v>
      </c>
      <c r="K4139" s="33">
        <f t="shared" si="257"/>
        <v>1.4851343028378095E-3</v>
      </c>
      <c r="L4139" s="33">
        <f t="shared" si="258"/>
        <v>0.99053353145506573</v>
      </c>
      <c r="M4139" s="33">
        <f t="shared" si="259"/>
        <v>0.9890624561293907</v>
      </c>
    </row>
    <row r="4140" spans="1:13" ht="55.2">
      <c r="A4140" t="s">
        <v>164</v>
      </c>
      <c r="B4140" t="s">
        <v>247</v>
      </c>
      <c r="C4140" s="14" t="s">
        <v>249</v>
      </c>
      <c r="D4140" t="s">
        <v>465</v>
      </c>
      <c r="E4140" t="s">
        <v>483</v>
      </c>
      <c r="F4140" s="20">
        <v>2050</v>
      </c>
      <c r="G4140" s="20">
        <v>48</v>
      </c>
      <c r="H4140" s="11">
        <v>6995.1452454663804</v>
      </c>
      <c r="I4140" s="10">
        <v>4196715.7826912599</v>
      </c>
      <c r="J4140" s="33">
        <f t="shared" si="256"/>
        <v>1.666814148891577E-3</v>
      </c>
      <c r="K4140" s="33">
        <f t="shared" si="257"/>
        <v>1.665425785676411E-3</v>
      </c>
      <c r="L4140" s="33">
        <f t="shared" si="258"/>
        <v>0.9890624561293907</v>
      </c>
      <c r="M4140" s="33">
        <f t="shared" si="259"/>
        <v>0.98741524601130837</v>
      </c>
    </row>
    <row r="4141" spans="1:13" ht="55.2">
      <c r="A4141" t="s">
        <v>164</v>
      </c>
      <c r="B4141" t="s">
        <v>247</v>
      </c>
      <c r="C4141" s="14" t="s">
        <v>249</v>
      </c>
      <c r="D4141" t="s">
        <v>465</v>
      </c>
      <c r="E4141" t="s">
        <v>483</v>
      </c>
      <c r="F4141" s="20">
        <v>2050</v>
      </c>
      <c r="G4141" s="20">
        <v>49</v>
      </c>
      <c r="H4141" s="11">
        <v>7631.1669817900301</v>
      </c>
      <c r="I4141" s="10">
        <v>4166099.3047760599</v>
      </c>
      <c r="J4141" s="33">
        <f t="shared" si="256"/>
        <v>1.8317294964720549E-3</v>
      </c>
      <c r="K4141" s="33">
        <f t="shared" si="257"/>
        <v>1.8300529038421942E-3</v>
      </c>
      <c r="L4141" s="33">
        <f t="shared" si="258"/>
        <v>0.98741524601130837</v>
      </c>
      <c r="M4141" s="33">
        <f t="shared" si="259"/>
        <v>0.98560822387304736</v>
      </c>
    </row>
    <row r="4142" spans="1:13" ht="55.2">
      <c r="A4142" t="s">
        <v>164</v>
      </c>
      <c r="B4142" t="s">
        <v>247</v>
      </c>
      <c r="C4142" s="14" t="s">
        <v>249</v>
      </c>
      <c r="D4142" t="s">
        <v>465</v>
      </c>
      <c r="E4142" t="s">
        <v>483</v>
      </c>
      <c r="F4142" s="20">
        <v>2050</v>
      </c>
      <c r="G4142" s="20">
        <v>50</v>
      </c>
      <c r="H4142" s="11">
        <v>8635.8950112529692</v>
      </c>
      <c r="I4142" s="10">
        <v>4133961.9604879702</v>
      </c>
      <c r="J4142" s="33">
        <f t="shared" si="256"/>
        <v>2.0890117262311707E-3</v>
      </c>
      <c r="K4142" s="33">
        <f t="shared" si="257"/>
        <v>2.0868312598392169E-3</v>
      </c>
      <c r="L4142" s="33">
        <f t="shared" si="258"/>
        <v>0.98560822387304736</v>
      </c>
      <c r="M4142" s="33">
        <f t="shared" si="259"/>
        <v>0.98355142582151445</v>
      </c>
    </row>
    <row r="4143" spans="1:13" ht="55.2">
      <c r="A4143" t="s">
        <v>164</v>
      </c>
      <c r="B4143" t="s">
        <v>247</v>
      </c>
      <c r="C4143" s="14" t="s">
        <v>249</v>
      </c>
      <c r="D4143" t="s">
        <v>465</v>
      </c>
      <c r="E4143" t="s">
        <v>483</v>
      </c>
      <c r="F4143" s="20">
        <v>2050</v>
      </c>
      <c r="G4143" s="20">
        <v>51</v>
      </c>
      <c r="H4143" s="11">
        <v>9518.1720422815906</v>
      </c>
      <c r="I4143" s="10">
        <v>4137887.6448128801</v>
      </c>
      <c r="J4143" s="33">
        <f t="shared" si="256"/>
        <v>2.3002490302541827E-3</v>
      </c>
      <c r="K4143" s="33">
        <f t="shared" si="257"/>
        <v>2.2976054847797522E-3</v>
      </c>
      <c r="L4143" s="33">
        <f t="shared" si="258"/>
        <v>0.98355142582151445</v>
      </c>
      <c r="M4143" s="33">
        <f t="shared" si="259"/>
        <v>0.98129161267098397</v>
      </c>
    </row>
    <row r="4144" spans="1:13" ht="55.2">
      <c r="A4144" t="s">
        <v>164</v>
      </c>
      <c r="B4144" t="s">
        <v>247</v>
      </c>
      <c r="C4144" s="14" t="s">
        <v>249</v>
      </c>
      <c r="D4144" t="s">
        <v>465</v>
      </c>
      <c r="E4144" t="s">
        <v>483</v>
      </c>
      <c r="F4144" s="20">
        <v>2050</v>
      </c>
      <c r="G4144" s="20">
        <v>52</v>
      </c>
      <c r="H4144" s="11">
        <v>10517.8436364237</v>
      </c>
      <c r="I4144" s="10">
        <v>4177799.2231980902</v>
      </c>
      <c r="J4144" s="33">
        <f t="shared" si="256"/>
        <v>2.5175560323773358E-3</v>
      </c>
      <c r="K4144" s="33">
        <f t="shared" si="257"/>
        <v>2.5143896459317583E-3</v>
      </c>
      <c r="L4144" s="33">
        <f t="shared" si="258"/>
        <v>0.98129161267098397</v>
      </c>
      <c r="M4144" s="33">
        <f t="shared" si="259"/>
        <v>0.97882426320044436</v>
      </c>
    </row>
    <row r="4145" spans="1:13" ht="55.2">
      <c r="A4145" t="s">
        <v>164</v>
      </c>
      <c r="B4145" t="s">
        <v>247</v>
      </c>
      <c r="C4145" s="14" t="s">
        <v>249</v>
      </c>
      <c r="D4145" t="s">
        <v>465</v>
      </c>
      <c r="E4145" t="s">
        <v>483</v>
      </c>
      <c r="F4145" s="20">
        <v>2050</v>
      </c>
      <c r="G4145" s="20">
        <v>53</v>
      </c>
      <c r="H4145" s="11">
        <v>11929.3982957594</v>
      </c>
      <c r="I4145" s="10">
        <v>4286816.5046788296</v>
      </c>
      <c r="J4145" s="33">
        <f t="shared" si="256"/>
        <v>2.7828105734731363E-3</v>
      </c>
      <c r="K4145" s="33">
        <f t="shared" si="257"/>
        <v>2.778942145328811E-3</v>
      </c>
      <c r="L4145" s="33">
        <f t="shared" si="258"/>
        <v>0.97882426320044436</v>
      </c>
      <c r="M4145" s="33">
        <f t="shared" si="259"/>
        <v>0.97610416720256621</v>
      </c>
    </row>
    <row r="4146" spans="1:13" ht="55.2">
      <c r="A4146" t="s">
        <v>164</v>
      </c>
      <c r="B4146" t="s">
        <v>247</v>
      </c>
      <c r="C4146" s="14" t="s">
        <v>249</v>
      </c>
      <c r="D4146" t="s">
        <v>465</v>
      </c>
      <c r="E4146" t="s">
        <v>483</v>
      </c>
      <c r="F4146" s="20">
        <v>2050</v>
      </c>
      <c r="G4146" s="20">
        <v>54</v>
      </c>
      <c r="H4146" s="11">
        <v>12794.405892267399</v>
      </c>
      <c r="I4146" s="10">
        <v>4224790.8559154198</v>
      </c>
      <c r="J4146" s="33">
        <f t="shared" si="256"/>
        <v>3.028411660746016E-3</v>
      </c>
      <c r="K4146" s="33">
        <f t="shared" si="257"/>
        <v>3.0238306477171628E-3</v>
      </c>
      <c r="L4146" s="33">
        <f t="shared" si="258"/>
        <v>0.97610416720256621</v>
      </c>
      <c r="M4146" s="33">
        <f t="shared" si="259"/>
        <v>0.9731525935064147</v>
      </c>
    </row>
    <row r="4147" spans="1:13" ht="55.2">
      <c r="A4147" t="s">
        <v>164</v>
      </c>
      <c r="B4147" t="s">
        <v>247</v>
      </c>
      <c r="C4147" s="14" t="s">
        <v>249</v>
      </c>
      <c r="D4147" t="s">
        <v>465</v>
      </c>
      <c r="E4147" t="s">
        <v>483</v>
      </c>
      <c r="F4147" s="20">
        <v>2050</v>
      </c>
      <c r="G4147" s="20">
        <v>55</v>
      </c>
      <c r="H4147" s="11">
        <v>13315.137727732999</v>
      </c>
      <c r="I4147" s="10">
        <v>4132980.4908839501</v>
      </c>
      <c r="J4147" s="33">
        <f t="shared" si="256"/>
        <v>3.2216793079720527E-3</v>
      </c>
      <c r="K4147" s="33">
        <f t="shared" si="257"/>
        <v>3.2164952677896652E-3</v>
      </c>
      <c r="L4147" s="33">
        <f t="shared" si="258"/>
        <v>0.9731525935064147</v>
      </c>
      <c r="M4147" s="33">
        <f t="shared" si="259"/>
        <v>0.97002245279456412</v>
      </c>
    </row>
    <row r="4148" spans="1:13" ht="55.2">
      <c r="A4148" t="s">
        <v>164</v>
      </c>
      <c r="B4148" t="s">
        <v>247</v>
      </c>
      <c r="C4148" s="14" t="s">
        <v>249</v>
      </c>
      <c r="D4148" t="s">
        <v>465</v>
      </c>
      <c r="E4148" t="s">
        <v>483</v>
      </c>
      <c r="F4148" s="20">
        <v>2050</v>
      </c>
      <c r="G4148" s="20">
        <v>56</v>
      </c>
      <c r="H4148" s="11">
        <v>14172.107042994599</v>
      </c>
      <c r="I4148" s="10">
        <v>4054447.97126236</v>
      </c>
      <c r="J4148" s="33">
        <f t="shared" si="256"/>
        <v>3.4954467645029585E-3</v>
      </c>
      <c r="K4148" s="33">
        <f t="shared" si="257"/>
        <v>3.4893448022265128E-3</v>
      </c>
      <c r="L4148" s="33">
        <f t="shared" si="258"/>
        <v>0.97002245279456412</v>
      </c>
      <c r="M4148" s="33">
        <f t="shared" si="259"/>
        <v>0.9666377099908624</v>
      </c>
    </row>
    <row r="4149" spans="1:13" ht="55.2">
      <c r="A4149" t="s">
        <v>164</v>
      </c>
      <c r="B4149" t="s">
        <v>247</v>
      </c>
      <c r="C4149" s="14" t="s">
        <v>249</v>
      </c>
      <c r="D4149" t="s">
        <v>465</v>
      </c>
      <c r="E4149" t="s">
        <v>483</v>
      </c>
      <c r="F4149" s="20">
        <v>2050</v>
      </c>
      <c r="G4149" s="20">
        <v>57</v>
      </c>
      <c r="H4149" s="11">
        <v>15151.472777999899</v>
      </c>
      <c r="I4149" s="10">
        <v>3977709.5416530999</v>
      </c>
      <c r="J4149" s="33">
        <f t="shared" si="256"/>
        <v>3.8090948118104885E-3</v>
      </c>
      <c r="K4149" s="33">
        <f t="shared" si="257"/>
        <v>3.8018494125581226E-3</v>
      </c>
      <c r="L4149" s="33">
        <f t="shared" si="258"/>
        <v>0.9666377099908624</v>
      </c>
      <c r="M4149" s="33">
        <f t="shared" si="259"/>
        <v>0.96296269898097708</v>
      </c>
    </row>
    <row r="4150" spans="1:13" ht="55.2">
      <c r="A4150" t="s">
        <v>164</v>
      </c>
      <c r="B4150" t="s">
        <v>247</v>
      </c>
      <c r="C4150" s="14" t="s">
        <v>249</v>
      </c>
      <c r="D4150" t="s">
        <v>465</v>
      </c>
      <c r="E4150" t="s">
        <v>483</v>
      </c>
      <c r="F4150" s="20">
        <v>2050</v>
      </c>
      <c r="G4150" s="20">
        <v>58</v>
      </c>
      <c r="H4150" s="11">
        <v>16544.9774739571</v>
      </c>
      <c r="I4150" s="10">
        <v>3983174.6798583199</v>
      </c>
      <c r="J4150" s="33">
        <f t="shared" si="256"/>
        <v>4.1537162699943654E-3</v>
      </c>
      <c r="K4150" s="33">
        <f t="shared" si="257"/>
        <v>4.1451015224351906E-3</v>
      </c>
      <c r="L4150" s="33">
        <f t="shared" si="258"/>
        <v>0.96296269898097708</v>
      </c>
      <c r="M4150" s="33">
        <f t="shared" si="259"/>
        <v>0.9589711208313827</v>
      </c>
    </row>
    <row r="4151" spans="1:13" ht="55.2">
      <c r="A4151" t="s">
        <v>164</v>
      </c>
      <c r="B4151" t="s">
        <v>247</v>
      </c>
      <c r="C4151" s="14" t="s">
        <v>249</v>
      </c>
      <c r="D4151" t="s">
        <v>465</v>
      </c>
      <c r="E4151" t="s">
        <v>483</v>
      </c>
      <c r="F4151" s="20">
        <v>2050</v>
      </c>
      <c r="G4151" s="20">
        <v>59</v>
      </c>
      <c r="H4151" s="11">
        <v>18038.0848306144</v>
      </c>
      <c r="I4151" s="10">
        <v>3967271.1421036199</v>
      </c>
      <c r="J4151" s="33">
        <f t="shared" si="256"/>
        <v>4.5467234742745163E-3</v>
      </c>
      <c r="K4151" s="33">
        <f t="shared" si="257"/>
        <v>4.5364027748123759E-3</v>
      </c>
      <c r="L4151" s="33">
        <f t="shared" si="258"/>
        <v>0.9589711208313827</v>
      </c>
      <c r="M4151" s="33">
        <f t="shared" si="259"/>
        <v>0.9546208415778783</v>
      </c>
    </row>
    <row r="4152" spans="1:13" ht="55.2">
      <c r="A4152" t="s">
        <v>164</v>
      </c>
      <c r="B4152" t="s">
        <v>247</v>
      </c>
      <c r="C4152" s="14" t="s">
        <v>249</v>
      </c>
      <c r="D4152" t="s">
        <v>465</v>
      </c>
      <c r="E4152" t="s">
        <v>483</v>
      </c>
      <c r="F4152" s="20">
        <v>2050</v>
      </c>
      <c r="G4152" s="20">
        <v>60</v>
      </c>
      <c r="H4152" s="11">
        <v>26142.7944121049</v>
      </c>
      <c r="I4152" s="10">
        <v>5833240.8132970296</v>
      </c>
      <c r="J4152" s="33">
        <f t="shared" si="256"/>
        <v>4.4816929814575279E-3</v>
      </c>
      <c r="K4152" s="33">
        <f t="shared" si="257"/>
        <v>4.4716651815674968E-3</v>
      </c>
      <c r="L4152" s="33">
        <f t="shared" si="258"/>
        <v>0.9546208415778783</v>
      </c>
      <c r="M4152" s="33">
        <f t="shared" si="259"/>
        <v>0.95035209679899579</v>
      </c>
    </row>
    <row r="4153" spans="1:13" ht="55.2">
      <c r="A4153" t="s">
        <v>164</v>
      </c>
      <c r="B4153" t="s">
        <v>247</v>
      </c>
      <c r="C4153" s="14" t="s">
        <v>249</v>
      </c>
      <c r="D4153" t="s">
        <v>465</v>
      </c>
      <c r="E4153" t="s">
        <v>483</v>
      </c>
      <c r="F4153" s="20">
        <v>2050</v>
      </c>
      <c r="G4153" s="20">
        <v>61</v>
      </c>
      <c r="H4153" s="11">
        <v>20698.994740608701</v>
      </c>
      <c r="I4153" s="10">
        <v>3856637.17385722</v>
      </c>
      <c r="J4153" s="33">
        <f t="shared" si="256"/>
        <v>5.3671096884404549E-3</v>
      </c>
      <c r="K4153" s="33">
        <f t="shared" si="257"/>
        <v>5.3527324880736638E-3</v>
      </c>
      <c r="L4153" s="33">
        <f t="shared" si="258"/>
        <v>0.95035209679899579</v>
      </c>
      <c r="M4153" s="33">
        <f t="shared" si="259"/>
        <v>0.94526511625535092</v>
      </c>
    </row>
    <row r="4154" spans="1:13" ht="55.2">
      <c r="A4154" t="s">
        <v>164</v>
      </c>
      <c r="B4154" t="s">
        <v>247</v>
      </c>
      <c r="C4154" s="14" t="s">
        <v>249</v>
      </c>
      <c r="D4154" t="s">
        <v>465</v>
      </c>
      <c r="E4154" t="s">
        <v>483</v>
      </c>
      <c r="F4154" s="20">
        <v>2050</v>
      </c>
      <c r="G4154" s="20">
        <v>62</v>
      </c>
      <c r="H4154" s="11">
        <v>22417.749532687001</v>
      </c>
      <c r="I4154" s="10">
        <v>3800257.1975799901</v>
      </c>
      <c r="J4154" s="33">
        <f t="shared" si="256"/>
        <v>5.8990085057828876E-3</v>
      </c>
      <c r="K4154" s="33">
        <f t="shared" si="257"/>
        <v>5.8816435172909243E-3</v>
      </c>
      <c r="L4154" s="33">
        <f t="shared" si="258"/>
        <v>0.94526511625535092</v>
      </c>
      <c r="M4154" s="33">
        <f t="shared" si="259"/>
        <v>0.93970540381220635</v>
      </c>
    </row>
    <row r="4155" spans="1:13" ht="55.2">
      <c r="A4155" t="s">
        <v>164</v>
      </c>
      <c r="B4155" t="s">
        <v>247</v>
      </c>
      <c r="C4155" s="14" t="s">
        <v>249</v>
      </c>
      <c r="D4155" t="s">
        <v>465</v>
      </c>
      <c r="E4155" t="s">
        <v>483</v>
      </c>
      <c r="F4155" s="20">
        <v>2050</v>
      </c>
      <c r="G4155" s="20">
        <v>63</v>
      </c>
      <c r="H4155" s="11">
        <v>23606.500566234601</v>
      </c>
      <c r="I4155" s="10">
        <v>3639822.2853407701</v>
      </c>
      <c r="J4155" s="33">
        <f t="shared" si="256"/>
        <v>6.4856189988474937E-3</v>
      </c>
      <c r="K4155" s="33">
        <f t="shared" si="257"/>
        <v>6.4646327660287106E-3</v>
      </c>
      <c r="L4155" s="33">
        <f t="shared" si="258"/>
        <v>0.93970540381220635</v>
      </c>
      <c r="M4155" s="33">
        <f t="shared" si="259"/>
        <v>0.9336305534683077</v>
      </c>
    </row>
    <row r="4156" spans="1:13" ht="55.2">
      <c r="A4156" t="s">
        <v>164</v>
      </c>
      <c r="B4156" t="s">
        <v>247</v>
      </c>
      <c r="C4156" s="14" t="s">
        <v>249</v>
      </c>
      <c r="D4156" t="s">
        <v>465</v>
      </c>
      <c r="E4156" t="s">
        <v>483</v>
      </c>
      <c r="F4156" s="20">
        <v>2050</v>
      </c>
      <c r="G4156" s="20">
        <v>64</v>
      </c>
      <c r="H4156" s="11">
        <v>25378.074147006701</v>
      </c>
      <c r="I4156" s="10">
        <v>3562419.1186738401</v>
      </c>
      <c r="J4156" s="33">
        <f t="shared" si="256"/>
        <v>7.1238316721290336E-3</v>
      </c>
      <c r="K4156" s="33">
        <f t="shared" si="257"/>
        <v>7.0985173306536975E-3</v>
      </c>
      <c r="L4156" s="33">
        <f t="shared" si="258"/>
        <v>0.9336305534683077</v>
      </c>
      <c r="M4156" s="33">
        <f t="shared" si="259"/>
        <v>0.92700316080408507</v>
      </c>
    </row>
    <row r="4157" spans="1:13" ht="55.2">
      <c r="A4157" t="s">
        <v>164</v>
      </c>
      <c r="B4157" t="s">
        <v>247</v>
      </c>
      <c r="C4157" s="14" t="s">
        <v>249</v>
      </c>
      <c r="D4157" t="s">
        <v>465</v>
      </c>
      <c r="E4157" t="s">
        <v>483</v>
      </c>
      <c r="F4157" s="20">
        <v>2050</v>
      </c>
      <c r="G4157" s="20">
        <v>65</v>
      </c>
      <c r="H4157" s="11">
        <v>26457.0649865017</v>
      </c>
      <c r="I4157" s="10">
        <v>3560796.6221328299</v>
      </c>
      <c r="J4157" s="33">
        <f t="shared" si="256"/>
        <v>7.430097192873253E-3</v>
      </c>
      <c r="K4157" s="33">
        <f t="shared" si="257"/>
        <v>7.4025622586754158E-3</v>
      </c>
      <c r="L4157" s="33">
        <f t="shared" si="258"/>
        <v>0.92700316080408507</v>
      </c>
      <c r="M4157" s="33">
        <f t="shared" si="259"/>
        <v>0.92014096219224395</v>
      </c>
    </row>
    <row r="4158" spans="1:13" ht="55.2">
      <c r="A4158" t="s">
        <v>164</v>
      </c>
      <c r="B4158" t="s">
        <v>247</v>
      </c>
      <c r="C4158" s="14" t="s">
        <v>249</v>
      </c>
      <c r="D4158" t="s">
        <v>465</v>
      </c>
      <c r="E4158" t="s">
        <v>483</v>
      </c>
      <c r="F4158" s="20">
        <v>2050</v>
      </c>
      <c r="G4158" s="20">
        <v>66</v>
      </c>
      <c r="H4158" s="11">
        <v>29134.917841402301</v>
      </c>
      <c r="I4158" s="10">
        <v>3574972.7531043701</v>
      </c>
      <c r="J4158" s="33">
        <f t="shared" si="256"/>
        <v>8.1496894811583249E-3</v>
      </c>
      <c r="K4158" s="33">
        <f t="shared" si="257"/>
        <v>8.1165707919181873E-3</v>
      </c>
      <c r="L4158" s="33">
        <f t="shared" si="258"/>
        <v>0.92014096219224395</v>
      </c>
      <c r="M4158" s="33">
        <f t="shared" si="259"/>
        <v>0.91267257293406689</v>
      </c>
    </row>
    <row r="4159" spans="1:13" ht="55.2">
      <c r="A4159" t="s">
        <v>164</v>
      </c>
      <c r="B4159" t="s">
        <v>247</v>
      </c>
      <c r="C4159" s="14" t="s">
        <v>249</v>
      </c>
      <c r="D4159" t="s">
        <v>465</v>
      </c>
      <c r="E4159" t="s">
        <v>483</v>
      </c>
      <c r="F4159" s="20">
        <v>2050</v>
      </c>
      <c r="G4159" s="20">
        <v>67</v>
      </c>
      <c r="H4159" s="11">
        <v>31293.91926196</v>
      </c>
      <c r="I4159" s="10">
        <v>3492428.0513037299</v>
      </c>
      <c r="J4159" s="33">
        <f t="shared" si="256"/>
        <v>8.9605050704703627E-3</v>
      </c>
      <c r="K4159" s="33">
        <f t="shared" si="257"/>
        <v>8.9204793842485586E-3</v>
      </c>
      <c r="L4159" s="33">
        <f t="shared" si="258"/>
        <v>0.91267257293406689</v>
      </c>
      <c r="M4159" s="33">
        <f t="shared" si="259"/>
        <v>0.90453109606263948</v>
      </c>
    </row>
    <row r="4160" spans="1:13" ht="55.2">
      <c r="A4160" t="s">
        <v>164</v>
      </c>
      <c r="B4160" t="s">
        <v>247</v>
      </c>
      <c r="C4160" s="14" t="s">
        <v>249</v>
      </c>
      <c r="D4160" t="s">
        <v>465</v>
      </c>
      <c r="E4160" t="s">
        <v>483</v>
      </c>
      <c r="F4160" s="20">
        <v>2050</v>
      </c>
      <c r="G4160" s="20">
        <v>68</v>
      </c>
      <c r="H4160" s="11">
        <v>32705.688387206199</v>
      </c>
      <c r="I4160" s="10">
        <v>3314972.5988957901</v>
      </c>
      <c r="J4160" s="33">
        <f t="shared" si="256"/>
        <v>9.8660508983092025E-3</v>
      </c>
      <c r="K4160" s="33">
        <f t="shared" si="257"/>
        <v>9.817541082659309E-3</v>
      </c>
      <c r="L4160" s="33">
        <f t="shared" si="258"/>
        <v>0.90453109606263948</v>
      </c>
      <c r="M4160" s="33">
        <f t="shared" si="259"/>
        <v>0.89565082486650172</v>
      </c>
    </row>
    <row r="4161" spans="1:13" ht="55.2">
      <c r="A4161" t="s">
        <v>164</v>
      </c>
      <c r="B4161" t="s">
        <v>247</v>
      </c>
      <c r="C4161" s="14" t="s">
        <v>249</v>
      </c>
      <c r="D4161" t="s">
        <v>465</v>
      </c>
      <c r="E4161" t="s">
        <v>483</v>
      </c>
      <c r="F4161" s="20">
        <v>2050</v>
      </c>
      <c r="G4161" s="20">
        <v>69</v>
      </c>
      <c r="H4161" s="11">
        <v>34622.917709952198</v>
      </c>
      <c r="I4161" s="10">
        <v>3186425.2831302402</v>
      </c>
      <c r="J4161" s="33">
        <f t="shared" si="256"/>
        <v>1.0865755394690998E-2</v>
      </c>
      <c r="K4161" s="33">
        <f t="shared" si="257"/>
        <v>1.0806936305250203E-2</v>
      </c>
      <c r="L4161" s="33">
        <f t="shared" si="258"/>
        <v>0.89565082486650172</v>
      </c>
      <c r="M4161" s="33">
        <f t="shared" si="259"/>
        <v>0.88597158345042459</v>
      </c>
    </row>
    <row r="4162" spans="1:13" ht="27.6">
      <c r="A4162" t="s">
        <v>164</v>
      </c>
      <c r="B4162" t="s">
        <v>250</v>
      </c>
      <c r="C4162" s="14" t="s">
        <v>252</v>
      </c>
      <c r="D4162" t="s">
        <v>465</v>
      </c>
      <c r="E4162" t="s">
        <v>483</v>
      </c>
      <c r="F4162" s="20">
        <v>2025</v>
      </c>
      <c r="G4162" s="20">
        <v>30</v>
      </c>
      <c r="H4162" s="11">
        <v>1281.2637055155101</v>
      </c>
      <c r="I4162" s="10">
        <v>4467259.0074498402</v>
      </c>
      <c r="J4162" s="33">
        <f t="shared" ref="J4162:J4225" si="260">IF(I4162&gt;0,H4162/I4162,0)</f>
        <v>2.8681204814379603E-4</v>
      </c>
      <c r="K4162" s="33">
        <f t="shared" ref="K4162:K4225" si="261">1-EXP(-J4162)</f>
        <v>2.8677092150031225E-4</v>
      </c>
      <c r="L4162" s="33">
        <f t="shared" ref="L4162:L4225" si="262">IF(G4162=30,1,M4161)</f>
        <v>1</v>
      </c>
      <c r="M4162" s="33">
        <f t="shared" ref="M4162:M4225" si="263">L4162*(1-K4162)</f>
        <v>0.99971322907849969</v>
      </c>
    </row>
    <row r="4163" spans="1:13" ht="27.6">
      <c r="A4163" t="s">
        <v>164</v>
      </c>
      <c r="B4163" t="s">
        <v>250</v>
      </c>
      <c r="C4163" s="14" t="s">
        <v>252</v>
      </c>
      <c r="D4163" t="s">
        <v>465</v>
      </c>
      <c r="E4163" t="s">
        <v>483</v>
      </c>
      <c r="F4163" s="20">
        <v>2025</v>
      </c>
      <c r="G4163" s="20">
        <v>31</v>
      </c>
      <c r="H4163" s="11">
        <v>1314.3291069756699</v>
      </c>
      <c r="I4163" s="10">
        <v>4410712.3904493405</v>
      </c>
      <c r="J4163" s="33">
        <f t="shared" si="260"/>
        <v>2.9798567456396151E-4</v>
      </c>
      <c r="K4163" s="33">
        <f t="shared" si="261"/>
        <v>2.9794128124249752E-4</v>
      </c>
      <c r="L4163" s="33">
        <f t="shared" si="262"/>
        <v>0.99971322907849969</v>
      </c>
      <c r="M4163" s="33">
        <f t="shared" si="263"/>
        <v>0.99941537323815299</v>
      </c>
    </row>
    <row r="4164" spans="1:13" ht="27.6">
      <c r="A4164" t="s">
        <v>164</v>
      </c>
      <c r="B4164" t="s">
        <v>250</v>
      </c>
      <c r="C4164" s="14" t="s">
        <v>252</v>
      </c>
      <c r="D4164" t="s">
        <v>465</v>
      </c>
      <c r="E4164" t="s">
        <v>483</v>
      </c>
      <c r="F4164" s="20">
        <v>2025</v>
      </c>
      <c r="G4164" s="20">
        <v>32</v>
      </c>
      <c r="H4164" s="11">
        <v>1357.4266797151699</v>
      </c>
      <c r="I4164" s="10">
        <v>4358505.8007635903</v>
      </c>
      <c r="J4164" s="33">
        <f t="shared" si="260"/>
        <v>3.1144312793557712E-4</v>
      </c>
      <c r="K4164" s="33">
        <f t="shared" si="261"/>
        <v>3.1139463455909233E-4</v>
      </c>
      <c r="L4164" s="33">
        <f t="shared" si="262"/>
        <v>0.99941537323815299</v>
      </c>
      <c r="M4164" s="33">
        <f t="shared" si="263"/>
        <v>0.99910416065323071</v>
      </c>
    </row>
    <row r="4165" spans="1:13" ht="27.6">
      <c r="A4165" t="s">
        <v>164</v>
      </c>
      <c r="B4165" t="s">
        <v>250</v>
      </c>
      <c r="C4165" s="14" t="s">
        <v>252</v>
      </c>
      <c r="D4165" t="s">
        <v>465</v>
      </c>
      <c r="E4165" t="s">
        <v>483</v>
      </c>
      <c r="F4165" s="20">
        <v>2025</v>
      </c>
      <c r="G4165" s="20">
        <v>33</v>
      </c>
      <c r="H4165" s="11">
        <v>1440.8372362611201</v>
      </c>
      <c r="I4165" s="10">
        <v>4398745.9279128602</v>
      </c>
      <c r="J4165" s="33">
        <f t="shared" si="260"/>
        <v>3.2755636717230813E-4</v>
      </c>
      <c r="K4165" s="33">
        <f t="shared" si="261"/>
        <v>3.2750272644244127E-4</v>
      </c>
      <c r="L4165" s="33">
        <f t="shared" si="262"/>
        <v>0.99910416065323071</v>
      </c>
      <c r="M4165" s="33">
        <f t="shared" si="263"/>
        <v>0.99877695131661681</v>
      </c>
    </row>
    <row r="4166" spans="1:13" ht="27.6">
      <c r="A4166" t="s">
        <v>164</v>
      </c>
      <c r="B4166" t="s">
        <v>250</v>
      </c>
      <c r="C4166" s="14" t="s">
        <v>252</v>
      </c>
      <c r="D4166" t="s">
        <v>465</v>
      </c>
      <c r="E4166" t="s">
        <v>483</v>
      </c>
      <c r="F4166" s="20">
        <v>2025</v>
      </c>
      <c r="G4166" s="20">
        <v>34</v>
      </c>
      <c r="H4166" s="11">
        <v>1532.7161524468099</v>
      </c>
      <c r="I4166" s="10">
        <v>4419468.5889959903</v>
      </c>
      <c r="J4166" s="33">
        <f t="shared" si="260"/>
        <v>3.4681005681613195E-4</v>
      </c>
      <c r="K4166" s="33">
        <f t="shared" si="261"/>
        <v>3.4674992516003922E-4</v>
      </c>
      <c r="L4166" s="33">
        <f t="shared" si="262"/>
        <v>0.99877695131661681</v>
      </c>
      <c r="M4166" s="33">
        <f t="shared" si="263"/>
        <v>0.99843062548349615</v>
      </c>
    </row>
    <row r="4167" spans="1:13" ht="27.6">
      <c r="A4167" t="s">
        <v>164</v>
      </c>
      <c r="B4167" t="s">
        <v>250</v>
      </c>
      <c r="C4167" s="14" t="s">
        <v>252</v>
      </c>
      <c r="D4167" t="s">
        <v>465</v>
      </c>
      <c r="E4167" t="s">
        <v>483</v>
      </c>
      <c r="F4167" s="20">
        <v>2025</v>
      </c>
      <c r="G4167" s="20">
        <v>35</v>
      </c>
      <c r="H4167" s="11">
        <v>3014.5253055482799</v>
      </c>
      <c r="I4167" s="10">
        <v>6509663.36688188</v>
      </c>
      <c r="J4167" s="33">
        <f t="shared" si="260"/>
        <v>4.6308466899913343E-4</v>
      </c>
      <c r="K4167" s="33">
        <f t="shared" si="261"/>
        <v>4.6297746184309485E-4</v>
      </c>
      <c r="L4167" s="33">
        <f t="shared" si="262"/>
        <v>0.99843062548349615</v>
      </c>
      <c r="M4167" s="33">
        <f t="shared" si="263"/>
        <v>0.99796837460668342</v>
      </c>
    </row>
    <row r="4168" spans="1:13" ht="27.6">
      <c r="A4168" t="s">
        <v>164</v>
      </c>
      <c r="B4168" t="s">
        <v>250</v>
      </c>
      <c r="C4168" s="14" t="s">
        <v>252</v>
      </c>
      <c r="D4168" t="s">
        <v>465</v>
      </c>
      <c r="E4168" t="s">
        <v>483</v>
      </c>
      <c r="F4168" s="20">
        <v>2025</v>
      </c>
      <c r="G4168" s="20">
        <v>36</v>
      </c>
      <c r="H4168" s="11">
        <v>2253.6997482341499</v>
      </c>
      <c r="I4168" s="10">
        <v>4383096.0054953797</v>
      </c>
      <c r="J4168" s="33">
        <f t="shared" si="260"/>
        <v>5.1417987317835072E-4</v>
      </c>
      <c r="K4168" s="33">
        <f t="shared" si="261"/>
        <v>5.140477053610093E-4</v>
      </c>
      <c r="L4168" s="33">
        <f t="shared" si="262"/>
        <v>0.99796837460668342</v>
      </c>
      <c r="M4168" s="33">
        <f t="shared" si="263"/>
        <v>0.99745537125369399</v>
      </c>
    </row>
    <row r="4169" spans="1:13" ht="27.6">
      <c r="A4169" t="s">
        <v>164</v>
      </c>
      <c r="B4169" t="s">
        <v>250</v>
      </c>
      <c r="C4169" s="14" t="s">
        <v>252</v>
      </c>
      <c r="D4169" t="s">
        <v>465</v>
      </c>
      <c r="E4169" t="s">
        <v>483</v>
      </c>
      <c r="F4169" s="20">
        <v>2025</v>
      </c>
      <c r="G4169" s="20">
        <v>37</v>
      </c>
      <c r="H4169" s="11">
        <v>2405.6502534231499</v>
      </c>
      <c r="I4169" s="10">
        <v>4369642.2930548899</v>
      </c>
      <c r="J4169" s="33">
        <f t="shared" si="260"/>
        <v>5.5053711312861718E-4</v>
      </c>
      <c r="K4169" s="33">
        <f t="shared" si="261"/>
        <v>5.5038559537878839E-4</v>
      </c>
      <c r="L4169" s="33">
        <f t="shared" si="262"/>
        <v>0.99745537125369399</v>
      </c>
      <c r="M4169" s="33">
        <f t="shared" si="263"/>
        <v>0.99690638618532279</v>
      </c>
    </row>
    <row r="4170" spans="1:13" ht="27.6">
      <c r="A4170" t="s">
        <v>164</v>
      </c>
      <c r="B4170" t="s">
        <v>250</v>
      </c>
      <c r="C4170" s="14" t="s">
        <v>252</v>
      </c>
      <c r="D4170" t="s">
        <v>465</v>
      </c>
      <c r="E4170" t="s">
        <v>483</v>
      </c>
      <c r="F4170" s="20">
        <v>2025</v>
      </c>
      <c r="G4170" s="20">
        <v>38</v>
      </c>
      <c r="H4170" s="11">
        <v>2503.1442025729798</v>
      </c>
      <c r="I4170" s="10">
        <v>4239505.8530855002</v>
      </c>
      <c r="J4170" s="33">
        <f t="shared" si="260"/>
        <v>5.9043301019414763E-4</v>
      </c>
      <c r="K4170" s="33">
        <f t="shared" si="261"/>
        <v>5.9025873892459835E-4</v>
      </c>
      <c r="L4170" s="33">
        <f t="shared" si="262"/>
        <v>0.99690638618532279</v>
      </c>
      <c r="M4170" s="33">
        <f t="shared" si="263"/>
        <v>0.99631795347898722</v>
      </c>
    </row>
    <row r="4171" spans="1:13" ht="27.6">
      <c r="A4171" t="s">
        <v>164</v>
      </c>
      <c r="B4171" t="s">
        <v>250</v>
      </c>
      <c r="C4171" s="14" t="s">
        <v>252</v>
      </c>
      <c r="D4171" t="s">
        <v>465</v>
      </c>
      <c r="E4171" t="s">
        <v>483</v>
      </c>
      <c r="F4171" s="20">
        <v>2025</v>
      </c>
      <c r="G4171" s="20">
        <v>39</v>
      </c>
      <c r="H4171" s="11">
        <v>2667.6572647367102</v>
      </c>
      <c r="I4171" s="10">
        <v>4208510.7208543802</v>
      </c>
      <c r="J4171" s="33">
        <f t="shared" si="260"/>
        <v>6.3387203732610245E-4</v>
      </c>
      <c r="K4171" s="33">
        <f t="shared" si="261"/>
        <v>6.3367118288715218E-4</v>
      </c>
      <c r="L4171" s="33">
        <f t="shared" si="262"/>
        <v>0.99631795347898722</v>
      </c>
      <c r="M4171" s="33">
        <f t="shared" si="263"/>
        <v>0.99568661550287452</v>
      </c>
    </row>
    <row r="4172" spans="1:13" ht="27.6">
      <c r="A4172" t="s">
        <v>164</v>
      </c>
      <c r="B4172" t="s">
        <v>250</v>
      </c>
      <c r="C4172" s="14" t="s">
        <v>252</v>
      </c>
      <c r="D4172" t="s">
        <v>465</v>
      </c>
      <c r="E4172" t="s">
        <v>483</v>
      </c>
      <c r="F4172" s="20">
        <v>2025</v>
      </c>
      <c r="G4172" s="20">
        <v>40</v>
      </c>
      <c r="H4172" s="11">
        <v>3656.3493116709801</v>
      </c>
      <c r="I4172" s="10">
        <v>4272859.9416291798</v>
      </c>
      <c r="J4172" s="33">
        <f t="shared" si="260"/>
        <v>8.5571475817596465E-4</v>
      </c>
      <c r="K4172" s="33">
        <f t="shared" si="261"/>
        <v>8.553487387125136E-4</v>
      </c>
      <c r="L4172" s="33">
        <f t="shared" si="262"/>
        <v>0.99568661550287452</v>
      </c>
      <c r="M4172" s="33">
        <f t="shared" si="263"/>
        <v>0.99483495621215123</v>
      </c>
    </row>
    <row r="4173" spans="1:13" ht="27.6">
      <c r="A4173" t="s">
        <v>164</v>
      </c>
      <c r="B4173" t="s">
        <v>250</v>
      </c>
      <c r="C4173" s="14" t="s">
        <v>252</v>
      </c>
      <c r="D4173" t="s">
        <v>465</v>
      </c>
      <c r="E4173" t="s">
        <v>483</v>
      </c>
      <c r="F4173" s="20">
        <v>2025</v>
      </c>
      <c r="G4173" s="20">
        <v>41</v>
      </c>
      <c r="H4173" s="11">
        <v>4027.1376792173</v>
      </c>
      <c r="I4173" s="10">
        <v>4362484.6630329899</v>
      </c>
      <c r="J4173" s="33">
        <f t="shared" si="260"/>
        <v>9.2312936096776053E-4</v>
      </c>
      <c r="K4173" s="33">
        <f t="shared" si="261"/>
        <v>9.227034081391583E-4</v>
      </c>
      <c r="L4173" s="33">
        <f t="shared" si="262"/>
        <v>0.99483495621215123</v>
      </c>
      <c r="M4173" s="33">
        <f t="shared" si="263"/>
        <v>0.99391701860751835</v>
      </c>
    </row>
    <row r="4174" spans="1:13" ht="27.6">
      <c r="A4174" t="s">
        <v>164</v>
      </c>
      <c r="B4174" t="s">
        <v>250</v>
      </c>
      <c r="C4174" s="14" t="s">
        <v>252</v>
      </c>
      <c r="D4174" t="s">
        <v>465</v>
      </c>
      <c r="E4174" t="s">
        <v>483</v>
      </c>
      <c r="F4174" s="20">
        <v>2025</v>
      </c>
      <c r="G4174" s="20">
        <v>42</v>
      </c>
      <c r="H4174" s="11">
        <v>4338.5011085091</v>
      </c>
      <c r="I4174" s="10">
        <v>4343004.7687664302</v>
      </c>
      <c r="J4174" s="33">
        <f t="shared" si="260"/>
        <v>9.9896300821732467E-4</v>
      </c>
      <c r="K4174" s="33">
        <f t="shared" si="261"/>
        <v>9.98464210778649E-4</v>
      </c>
      <c r="L4174" s="33">
        <f t="shared" si="262"/>
        <v>0.99391701860751835</v>
      </c>
      <c r="M4174" s="33">
        <f t="shared" si="263"/>
        <v>0.99292462803595494</v>
      </c>
    </row>
    <row r="4175" spans="1:13" ht="27.6">
      <c r="A4175" t="s">
        <v>164</v>
      </c>
      <c r="B4175" t="s">
        <v>250</v>
      </c>
      <c r="C4175" s="14" t="s">
        <v>252</v>
      </c>
      <c r="D4175" t="s">
        <v>465</v>
      </c>
      <c r="E4175" t="s">
        <v>483</v>
      </c>
      <c r="F4175" s="20">
        <v>2025</v>
      </c>
      <c r="G4175" s="20">
        <v>43</v>
      </c>
      <c r="H4175" s="11">
        <v>4570.2356145269896</v>
      </c>
      <c r="I4175" s="10">
        <v>4209764.8222979801</v>
      </c>
      <c r="J4175" s="33">
        <f t="shared" si="260"/>
        <v>1.0856272992542705E-3</v>
      </c>
      <c r="K4175" s="33">
        <f t="shared" si="261"/>
        <v>1.0850382191309738E-3</v>
      </c>
      <c r="L4175" s="33">
        <f t="shared" si="262"/>
        <v>0.99292462803595494</v>
      </c>
      <c r="M4175" s="33">
        <f t="shared" si="263"/>
        <v>0.99184726686581948</v>
      </c>
    </row>
    <row r="4176" spans="1:13" ht="27.6">
      <c r="A4176" t="s">
        <v>164</v>
      </c>
      <c r="B4176" t="s">
        <v>250</v>
      </c>
      <c r="C4176" s="14" t="s">
        <v>252</v>
      </c>
      <c r="D4176" t="s">
        <v>465</v>
      </c>
      <c r="E4176" t="s">
        <v>483</v>
      </c>
      <c r="F4176" s="20">
        <v>2025</v>
      </c>
      <c r="G4176" s="20">
        <v>44</v>
      </c>
      <c r="H4176" s="11">
        <v>4899.1197585141499</v>
      </c>
      <c r="I4176" s="10">
        <v>4140245.42433907</v>
      </c>
      <c r="J4176" s="33">
        <f t="shared" si="260"/>
        <v>1.1832921134853312E-3</v>
      </c>
      <c r="K4176" s="33">
        <f t="shared" si="261"/>
        <v>1.1825922994277427E-3</v>
      </c>
      <c r="L4176" s="33">
        <f t="shared" si="262"/>
        <v>0.99184726686581948</v>
      </c>
      <c r="M4176" s="33">
        <f t="shared" si="263"/>
        <v>0.99067431592581545</v>
      </c>
    </row>
    <row r="4177" spans="1:13" ht="27.6">
      <c r="A4177" t="s">
        <v>164</v>
      </c>
      <c r="B4177" t="s">
        <v>250</v>
      </c>
      <c r="C4177" s="14" t="s">
        <v>252</v>
      </c>
      <c r="D4177" t="s">
        <v>465</v>
      </c>
      <c r="E4177" t="s">
        <v>483</v>
      </c>
      <c r="F4177" s="20">
        <v>2025</v>
      </c>
      <c r="G4177" s="20">
        <v>45</v>
      </c>
      <c r="H4177" s="11">
        <v>6269.5899512424703</v>
      </c>
      <c r="I4177" s="10">
        <v>4087263.42645959</v>
      </c>
      <c r="J4177" s="33">
        <f t="shared" si="260"/>
        <v>1.5339334163428815E-3</v>
      </c>
      <c r="K4177" s="33">
        <f t="shared" si="261"/>
        <v>1.5327575417946049E-3</v>
      </c>
      <c r="L4177" s="33">
        <f t="shared" si="262"/>
        <v>0.99067431592581545</v>
      </c>
      <c r="M4177" s="33">
        <f t="shared" si="263"/>
        <v>0.98915585239661796</v>
      </c>
    </row>
    <row r="4178" spans="1:13" ht="27.6">
      <c r="A4178" t="s">
        <v>164</v>
      </c>
      <c r="B4178" t="s">
        <v>250</v>
      </c>
      <c r="C4178" s="14" t="s">
        <v>252</v>
      </c>
      <c r="D4178" t="s">
        <v>465</v>
      </c>
      <c r="E4178" t="s">
        <v>483</v>
      </c>
      <c r="F4178" s="20">
        <v>2025</v>
      </c>
      <c r="G4178" s="20">
        <v>46</v>
      </c>
      <c r="H4178" s="11">
        <v>6759.6109967268103</v>
      </c>
      <c r="I4178" s="10">
        <v>4028051.8565676999</v>
      </c>
      <c r="J4178" s="33">
        <f t="shared" si="260"/>
        <v>1.6781340552270521E-3</v>
      </c>
      <c r="K4178" s="33">
        <f t="shared" si="261"/>
        <v>1.6767267755847248E-3</v>
      </c>
      <c r="L4178" s="33">
        <f t="shared" si="262"/>
        <v>0.98915585239661796</v>
      </c>
      <c r="M4178" s="33">
        <f t="shared" si="263"/>
        <v>0.98749730829367821</v>
      </c>
    </row>
    <row r="4179" spans="1:13" ht="27.6">
      <c r="A4179" t="s">
        <v>164</v>
      </c>
      <c r="B4179" t="s">
        <v>250</v>
      </c>
      <c r="C4179" s="14" t="s">
        <v>252</v>
      </c>
      <c r="D4179" t="s">
        <v>465</v>
      </c>
      <c r="E4179" t="s">
        <v>483</v>
      </c>
      <c r="F4179" s="20">
        <v>2025</v>
      </c>
      <c r="G4179" s="20">
        <v>47</v>
      </c>
      <c r="H4179" s="11">
        <v>7252.1851127187401</v>
      </c>
      <c r="I4179" s="10">
        <v>3950277.1288906098</v>
      </c>
      <c r="J4179" s="33">
        <f t="shared" si="260"/>
        <v>1.8358674280544549E-3</v>
      </c>
      <c r="K4179" s="33">
        <f t="shared" si="261"/>
        <v>1.8341832542453362E-3</v>
      </c>
      <c r="L4179" s="33">
        <f t="shared" si="262"/>
        <v>0.98749730829367821</v>
      </c>
      <c r="M4179" s="33">
        <f t="shared" si="263"/>
        <v>0.9856860572671936</v>
      </c>
    </row>
    <row r="4180" spans="1:13" ht="27.6">
      <c r="A4180" t="s">
        <v>164</v>
      </c>
      <c r="B4180" t="s">
        <v>250</v>
      </c>
      <c r="C4180" s="14" t="s">
        <v>252</v>
      </c>
      <c r="D4180" t="s">
        <v>465</v>
      </c>
      <c r="E4180" t="s">
        <v>483</v>
      </c>
      <c r="F4180" s="20">
        <v>2025</v>
      </c>
      <c r="G4180" s="20">
        <v>48</v>
      </c>
      <c r="H4180" s="11">
        <v>7813.40832117217</v>
      </c>
      <c r="I4180" s="10">
        <v>3890339.9285664302</v>
      </c>
      <c r="J4180" s="33">
        <f t="shared" si="260"/>
        <v>2.008412751749272E-3</v>
      </c>
      <c r="K4180" s="33">
        <f t="shared" si="261"/>
        <v>2.0063972404106289E-3</v>
      </c>
      <c r="L4180" s="33">
        <f t="shared" si="262"/>
        <v>0.9856860572671936</v>
      </c>
      <c r="M4180" s="33">
        <f t="shared" si="263"/>
        <v>0.98370837948198142</v>
      </c>
    </row>
    <row r="4181" spans="1:13" ht="27.6">
      <c r="A4181" t="s">
        <v>164</v>
      </c>
      <c r="B4181" t="s">
        <v>250</v>
      </c>
      <c r="C4181" s="14" t="s">
        <v>252</v>
      </c>
      <c r="D4181" t="s">
        <v>465</v>
      </c>
      <c r="E4181" t="s">
        <v>483</v>
      </c>
      <c r="F4181" s="20">
        <v>2025</v>
      </c>
      <c r="G4181" s="20">
        <v>49</v>
      </c>
      <c r="H4181" s="11">
        <v>8372.7871740061291</v>
      </c>
      <c r="I4181" s="10">
        <v>3818493.2699654298</v>
      </c>
      <c r="J4181" s="33">
        <f t="shared" si="260"/>
        <v>2.1926939716936916E-3</v>
      </c>
      <c r="K4181" s="33">
        <f t="shared" si="261"/>
        <v>2.1902917743489292E-3</v>
      </c>
      <c r="L4181" s="33">
        <f t="shared" si="262"/>
        <v>0.98370837948198142</v>
      </c>
      <c r="M4181" s="33">
        <f t="shared" si="263"/>
        <v>0.98155377111004394</v>
      </c>
    </row>
    <row r="4182" spans="1:13" ht="27.6">
      <c r="A4182" t="s">
        <v>164</v>
      </c>
      <c r="B4182" t="s">
        <v>250</v>
      </c>
      <c r="C4182" s="14" t="s">
        <v>252</v>
      </c>
      <c r="D4182" t="s">
        <v>465</v>
      </c>
      <c r="E4182" t="s">
        <v>483</v>
      </c>
      <c r="F4182" s="20">
        <v>2025</v>
      </c>
      <c r="G4182" s="20">
        <v>50</v>
      </c>
      <c r="H4182" s="11">
        <v>9615.5587091864199</v>
      </c>
      <c r="I4182" s="10">
        <v>3746208.3894556002</v>
      </c>
      <c r="J4182" s="33">
        <f t="shared" si="260"/>
        <v>2.5667442142971002E-3</v>
      </c>
      <c r="K4182" s="33">
        <f t="shared" si="261"/>
        <v>2.5634529429190422E-3</v>
      </c>
      <c r="L4182" s="33">
        <f t="shared" si="262"/>
        <v>0.98155377111004394</v>
      </c>
      <c r="M4182" s="33">
        <f t="shared" si="263"/>
        <v>0.97903760420685859</v>
      </c>
    </row>
    <row r="4183" spans="1:13" ht="27.6">
      <c r="A4183" t="s">
        <v>164</v>
      </c>
      <c r="B4183" t="s">
        <v>250</v>
      </c>
      <c r="C4183" s="14" t="s">
        <v>252</v>
      </c>
      <c r="D4183" t="s">
        <v>465</v>
      </c>
      <c r="E4183" t="s">
        <v>483</v>
      </c>
      <c r="F4183" s="20">
        <v>2025</v>
      </c>
      <c r="G4183" s="20">
        <v>51</v>
      </c>
      <c r="H4183" s="11">
        <v>10197.774186406499</v>
      </c>
      <c r="I4183" s="10">
        <v>3645044.2152322298</v>
      </c>
      <c r="J4183" s="33">
        <f t="shared" si="260"/>
        <v>2.7977093237418487E-3</v>
      </c>
      <c r="K4183" s="33">
        <f t="shared" si="261"/>
        <v>2.7937993821550711E-3</v>
      </c>
      <c r="L4183" s="33">
        <f t="shared" si="262"/>
        <v>0.97903760420685859</v>
      </c>
      <c r="M4183" s="33">
        <f t="shared" si="263"/>
        <v>0.97630236955311889</v>
      </c>
    </row>
    <row r="4184" spans="1:13" ht="27.6">
      <c r="A4184" t="s">
        <v>164</v>
      </c>
      <c r="B4184" t="s">
        <v>250</v>
      </c>
      <c r="C4184" s="14" t="s">
        <v>252</v>
      </c>
      <c r="D4184" t="s">
        <v>465</v>
      </c>
      <c r="E4184" t="s">
        <v>483</v>
      </c>
      <c r="F4184" s="20">
        <v>2025</v>
      </c>
      <c r="G4184" s="20">
        <v>52</v>
      </c>
      <c r="H4184" s="11">
        <v>10999.185638192401</v>
      </c>
      <c r="I4184" s="10">
        <v>3606935.9642908699</v>
      </c>
      <c r="J4184" s="33">
        <f t="shared" si="260"/>
        <v>3.0494540926386698E-3</v>
      </c>
      <c r="K4184" s="33">
        <f t="shared" si="261"/>
        <v>3.04480923013839E-3</v>
      </c>
      <c r="L4184" s="33">
        <f t="shared" si="262"/>
        <v>0.97630236955311889</v>
      </c>
      <c r="M4184" s="33">
        <f t="shared" si="263"/>
        <v>0.97332971508689758</v>
      </c>
    </row>
    <row r="4185" spans="1:13" ht="27.6">
      <c r="A4185" t="s">
        <v>164</v>
      </c>
      <c r="B4185" t="s">
        <v>250</v>
      </c>
      <c r="C4185" s="14" t="s">
        <v>252</v>
      </c>
      <c r="D4185" t="s">
        <v>465</v>
      </c>
      <c r="E4185" t="s">
        <v>483</v>
      </c>
      <c r="F4185" s="20">
        <v>2025</v>
      </c>
      <c r="G4185" s="20">
        <v>53</v>
      </c>
      <c r="H4185" s="11">
        <v>11320.211791169</v>
      </c>
      <c r="I4185" s="10">
        <v>3400438.0937404898</v>
      </c>
      <c r="J4185" s="33">
        <f t="shared" si="260"/>
        <v>3.329045105101955E-3</v>
      </c>
      <c r="K4185" s="33">
        <f t="shared" si="261"/>
        <v>3.3235099783784916E-3</v>
      </c>
      <c r="L4185" s="33">
        <f t="shared" si="262"/>
        <v>0.97332971508689758</v>
      </c>
      <c r="M4185" s="33">
        <f t="shared" si="263"/>
        <v>0.970094844066554</v>
      </c>
    </row>
    <row r="4186" spans="1:13" ht="27.6">
      <c r="A4186" t="s">
        <v>164</v>
      </c>
      <c r="B4186" t="s">
        <v>250</v>
      </c>
      <c r="C4186" s="14" t="s">
        <v>252</v>
      </c>
      <c r="D4186" t="s">
        <v>465</v>
      </c>
      <c r="E4186" t="s">
        <v>483</v>
      </c>
      <c r="F4186" s="20">
        <v>2025</v>
      </c>
      <c r="G4186" s="20">
        <v>54</v>
      </c>
      <c r="H4186" s="11">
        <v>12058.0132264927</v>
      </c>
      <c r="I4186" s="10">
        <v>3319306.0235897298</v>
      </c>
      <c r="J4186" s="33">
        <f t="shared" si="260"/>
        <v>3.6326910326431186E-3</v>
      </c>
      <c r="K4186" s="33">
        <f t="shared" si="261"/>
        <v>3.6261007930903366E-3</v>
      </c>
      <c r="L4186" s="33">
        <f t="shared" si="262"/>
        <v>0.970094844066554</v>
      </c>
      <c r="M4186" s="33">
        <f t="shared" si="263"/>
        <v>0.96657718238311141</v>
      </c>
    </row>
    <row r="4187" spans="1:13" ht="27.6">
      <c r="A4187" t="s">
        <v>164</v>
      </c>
      <c r="B4187" t="s">
        <v>250</v>
      </c>
      <c r="C4187" s="14" t="s">
        <v>252</v>
      </c>
      <c r="D4187" t="s">
        <v>465</v>
      </c>
      <c r="E4187" t="s">
        <v>483</v>
      </c>
      <c r="F4187" s="20">
        <v>2025</v>
      </c>
      <c r="G4187" s="20">
        <v>55</v>
      </c>
      <c r="H4187" s="11">
        <v>13121.8630224673</v>
      </c>
      <c r="I4187" s="10">
        <v>3243129.6175784101</v>
      </c>
      <c r="J4187" s="33">
        <f t="shared" si="260"/>
        <v>4.0460495169061953E-3</v>
      </c>
      <c r="K4187" s="33">
        <f t="shared" si="261"/>
        <v>4.0378752867223922E-3</v>
      </c>
      <c r="L4187" s="33">
        <f t="shared" si="262"/>
        <v>0.96657718238311141</v>
      </c>
      <c r="M4187" s="33">
        <f t="shared" si="263"/>
        <v>0.96267426426565683</v>
      </c>
    </row>
    <row r="4188" spans="1:13" ht="27.6">
      <c r="A4188" t="s">
        <v>164</v>
      </c>
      <c r="B4188" t="s">
        <v>250</v>
      </c>
      <c r="C4188" s="14" t="s">
        <v>252</v>
      </c>
      <c r="D4188" t="s">
        <v>465</v>
      </c>
      <c r="E4188" t="s">
        <v>483</v>
      </c>
      <c r="F4188" s="20">
        <v>2025</v>
      </c>
      <c r="G4188" s="20">
        <v>56</v>
      </c>
      <c r="H4188" s="11">
        <v>13949.400946190999</v>
      </c>
      <c r="I4188" s="10">
        <v>3157182.6324039102</v>
      </c>
      <c r="J4188" s="33">
        <f t="shared" si="260"/>
        <v>4.4183066266172211E-3</v>
      </c>
      <c r="K4188" s="33">
        <f t="shared" si="261"/>
        <v>4.4085602693090253E-3</v>
      </c>
      <c r="L4188" s="33">
        <f t="shared" si="262"/>
        <v>0.96267426426565683</v>
      </c>
      <c r="M4188" s="33">
        <f t="shared" si="263"/>
        <v>0.95843025675192894</v>
      </c>
    </row>
    <row r="4189" spans="1:13" ht="27.6">
      <c r="A4189" t="s">
        <v>164</v>
      </c>
      <c r="B4189" t="s">
        <v>250</v>
      </c>
      <c r="C4189" s="14" t="s">
        <v>252</v>
      </c>
      <c r="D4189" t="s">
        <v>465</v>
      </c>
      <c r="E4189" t="s">
        <v>483</v>
      </c>
      <c r="F4189" s="20">
        <v>2025</v>
      </c>
      <c r="G4189" s="20">
        <v>57</v>
      </c>
      <c r="H4189" s="11">
        <v>14724.934721600501</v>
      </c>
      <c r="I4189" s="10">
        <v>3051443.9184786002</v>
      </c>
      <c r="J4189" s="33">
        <f t="shared" si="260"/>
        <v>4.8255629515033364E-3</v>
      </c>
      <c r="K4189" s="33">
        <f t="shared" si="261"/>
        <v>4.8139386280886542E-3</v>
      </c>
      <c r="L4189" s="33">
        <f t="shared" si="262"/>
        <v>0.95843025675192894</v>
      </c>
      <c r="M4189" s="33">
        <f t="shared" si="263"/>
        <v>0.95381643231662194</v>
      </c>
    </row>
    <row r="4190" spans="1:13" ht="27.6">
      <c r="A4190" t="s">
        <v>164</v>
      </c>
      <c r="B4190" t="s">
        <v>250</v>
      </c>
      <c r="C4190" s="14" t="s">
        <v>252</v>
      </c>
      <c r="D4190" t="s">
        <v>465</v>
      </c>
      <c r="E4190" t="s">
        <v>483</v>
      </c>
      <c r="F4190" s="20">
        <v>2025</v>
      </c>
      <c r="G4190" s="20">
        <v>58</v>
      </c>
      <c r="H4190" s="11">
        <v>15371.2074623554</v>
      </c>
      <c r="I4190" s="10">
        <v>2913456.2078040801</v>
      </c>
      <c r="J4190" s="33">
        <f t="shared" si="260"/>
        <v>5.2759356468724591E-3</v>
      </c>
      <c r="K4190" s="33">
        <f t="shared" si="261"/>
        <v>5.2620423425293605E-3</v>
      </c>
      <c r="L4190" s="33">
        <f t="shared" si="262"/>
        <v>0.95381643231662194</v>
      </c>
      <c r="M4190" s="33">
        <f t="shared" si="263"/>
        <v>0.94879740986277161</v>
      </c>
    </row>
    <row r="4191" spans="1:13" ht="27.6">
      <c r="A4191" t="s">
        <v>164</v>
      </c>
      <c r="B4191" t="s">
        <v>250</v>
      </c>
      <c r="C4191" s="14" t="s">
        <v>252</v>
      </c>
      <c r="D4191" t="s">
        <v>465</v>
      </c>
      <c r="E4191" t="s">
        <v>483</v>
      </c>
      <c r="F4191" s="20">
        <v>2025</v>
      </c>
      <c r="G4191" s="20">
        <v>59</v>
      </c>
      <c r="H4191" s="11">
        <v>16213.810962571</v>
      </c>
      <c r="I4191" s="10">
        <v>2813535.5861543701</v>
      </c>
      <c r="J4191" s="33">
        <f t="shared" si="260"/>
        <v>5.7627886572184971E-3</v>
      </c>
      <c r="K4191" s="33">
        <f t="shared" si="261"/>
        <v>5.7462156415427623E-3</v>
      </c>
      <c r="L4191" s="33">
        <f t="shared" si="262"/>
        <v>0.94879740986277161</v>
      </c>
      <c r="M4191" s="33">
        <f t="shared" si="263"/>
        <v>0.94334541534556293</v>
      </c>
    </row>
    <row r="4192" spans="1:13" ht="27.6">
      <c r="A4192" t="s">
        <v>164</v>
      </c>
      <c r="B4192" t="s">
        <v>250</v>
      </c>
      <c r="C4192" s="14" t="s">
        <v>252</v>
      </c>
      <c r="D4192" t="s">
        <v>465</v>
      </c>
      <c r="E4192" t="s">
        <v>483</v>
      </c>
      <c r="F4192" s="20">
        <v>2025</v>
      </c>
      <c r="G4192" s="20">
        <v>60</v>
      </c>
      <c r="H4192" s="11">
        <v>17442.466213004998</v>
      </c>
      <c r="I4192" s="10">
        <v>2691047.1715373602</v>
      </c>
      <c r="J4192" s="33">
        <f t="shared" si="260"/>
        <v>6.4816649806403595E-3</v>
      </c>
      <c r="K4192" s="33">
        <f t="shared" si="261"/>
        <v>6.4607043013306109E-3</v>
      </c>
      <c r="L4192" s="33">
        <f t="shared" si="262"/>
        <v>0.94334541534556293</v>
      </c>
      <c r="M4192" s="33">
        <f t="shared" si="263"/>
        <v>0.93725073956299931</v>
      </c>
    </row>
    <row r="4193" spans="1:13" ht="27.6">
      <c r="A4193" t="s">
        <v>164</v>
      </c>
      <c r="B4193" t="s">
        <v>250</v>
      </c>
      <c r="C4193" s="14" t="s">
        <v>252</v>
      </c>
      <c r="D4193" t="s">
        <v>465</v>
      </c>
      <c r="E4193" t="s">
        <v>483</v>
      </c>
      <c r="F4193" s="20">
        <v>2025</v>
      </c>
      <c r="G4193" s="20">
        <v>61</v>
      </c>
      <c r="H4193" s="11">
        <v>18185.596214058602</v>
      </c>
      <c r="I4193" s="10">
        <v>2568096.9497317299</v>
      </c>
      <c r="J4193" s="33">
        <f t="shared" si="260"/>
        <v>7.0813511210931178E-3</v>
      </c>
      <c r="K4193" s="33">
        <f t="shared" si="261"/>
        <v>7.0563374326391148E-3</v>
      </c>
      <c r="L4193" s="33">
        <f t="shared" si="262"/>
        <v>0.93725073956299931</v>
      </c>
      <c r="M4193" s="33">
        <f t="shared" si="263"/>
        <v>0.93063718208565227</v>
      </c>
    </row>
    <row r="4194" spans="1:13" ht="27.6">
      <c r="A4194" t="s">
        <v>164</v>
      </c>
      <c r="B4194" t="s">
        <v>250</v>
      </c>
      <c r="C4194" s="14" t="s">
        <v>252</v>
      </c>
      <c r="D4194" t="s">
        <v>465</v>
      </c>
      <c r="E4194" t="s">
        <v>483</v>
      </c>
      <c r="F4194" s="20">
        <v>2025</v>
      </c>
      <c r="G4194" s="20">
        <v>62</v>
      </c>
      <c r="H4194" s="11">
        <v>18970.137623154402</v>
      </c>
      <c r="I4194" s="10">
        <v>2450910.0658219899</v>
      </c>
      <c r="J4194" s="33">
        <f t="shared" si="260"/>
        <v>7.7400382362835364E-3</v>
      </c>
      <c r="K4194" s="33">
        <f t="shared" si="261"/>
        <v>7.7101612729731928E-3</v>
      </c>
      <c r="L4194" s="33">
        <f t="shared" si="262"/>
        <v>0.93063718208565227</v>
      </c>
      <c r="M4194" s="33">
        <f t="shared" si="263"/>
        <v>0.92346181932514659</v>
      </c>
    </row>
    <row r="4195" spans="1:13" ht="27.6">
      <c r="A4195" t="s">
        <v>164</v>
      </c>
      <c r="B4195" t="s">
        <v>250</v>
      </c>
      <c r="C4195" s="14" t="s">
        <v>252</v>
      </c>
      <c r="D4195" t="s">
        <v>465</v>
      </c>
      <c r="E4195" t="s">
        <v>483</v>
      </c>
      <c r="F4195" s="20">
        <v>2025</v>
      </c>
      <c r="G4195" s="20">
        <v>63</v>
      </c>
      <c r="H4195" s="11">
        <v>19616.892194726101</v>
      </c>
      <c r="I4195" s="10">
        <v>2307352.6622382002</v>
      </c>
      <c r="J4195" s="33">
        <f t="shared" si="260"/>
        <v>8.5019045921212299E-3</v>
      </c>
      <c r="K4195" s="33">
        <f t="shared" si="261"/>
        <v>8.465865606931966E-3</v>
      </c>
      <c r="L4195" s="33">
        <f t="shared" si="262"/>
        <v>0.92346181932514659</v>
      </c>
      <c r="M4195" s="33">
        <f t="shared" si="263"/>
        <v>0.91564391566960701</v>
      </c>
    </row>
    <row r="4196" spans="1:13" ht="27.6">
      <c r="A4196" t="s">
        <v>164</v>
      </c>
      <c r="B4196" t="s">
        <v>250</v>
      </c>
      <c r="C4196" s="14" t="s">
        <v>252</v>
      </c>
      <c r="D4196" t="s">
        <v>465</v>
      </c>
      <c r="E4196" t="s">
        <v>483</v>
      </c>
      <c r="F4196" s="20">
        <v>2025</v>
      </c>
      <c r="G4196" s="20">
        <v>64</v>
      </c>
      <c r="H4196" s="11">
        <v>20366.526040230699</v>
      </c>
      <c r="I4196" s="10">
        <v>2189442.45160812</v>
      </c>
      <c r="J4196" s="33">
        <f t="shared" si="260"/>
        <v>9.3021517990900943E-3</v>
      </c>
      <c r="K4196" s="33">
        <f t="shared" si="261"/>
        <v>9.2590206262220809E-3</v>
      </c>
      <c r="L4196" s="33">
        <f t="shared" si="262"/>
        <v>0.91564391566960701</v>
      </c>
      <c r="M4196" s="33">
        <f t="shared" si="263"/>
        <v>0.90716594976814735</v>
      </c>
    </row>
    <row r="4197" spans="1:13" ht="27.6">
      <c r="A4197" t="s">
        <v>164</v>
      </c>
      <c r="B4197" t="s">
        <v>250</v>
      </c>
      <c r="C4197" s="14" t="s">
        <v>252</v>
      </c>
      <c r="D4197" t="s">
        <v>465</v>
      </c>
      <c r="E4197" t="s">
        <v>483</v>
      </c>
      <c r="F4197" s="20">
        <v>2025</v>
      </c>
      <c r="G4197" s="20">
        <v>65</v>
      </c>
      <c r="H4197" s="11">
        <v>20564.818281192602</v>
      </c>
      <c r="I4197" s="10">
        <v>2067379.2956157301</v>
      </c>
      <c r="J4197" s="33">
        <f t="shared" si="260"/>
        <v>9.9472884945709765E-3</v>
      </c>
      <c r="K4197" s="33">
        <f t="shared" si="261"/>
        <v>9.8979778581930189E-3</v>
      </c>
      <c r="L4197" s="33">
        <f t="shared" si="262"/>
        <v>0.90716594976814735</v>
      </c>
      <c r="M4197" s="33">
        <f t="shared" si="263"/>
        <v>0.89818684128363557</v>
      </c>
    </row>
    <row r="4198" spans="1:13" ht="27.6">
      <c r="A4198" t="s">
        <v>164</v>
      </c>
      <c r="B4198" t="s">
        <v>250</v>
      </c>
      <c r="C4198" s="14" t="s">
        <v>252</v>
      </c>
      <c r="D4198" t="s">
        <v>465</v>
      </c>
      <c r="E4198" t="s">
        <v>483</v>
      </c>
      <c r="F4198" s="20">
        <v>2025</v>
      </c>
      <c r="G4198" s="20">
        <v>66</v>
      </c>
      <c r="H4198" s="11">
        <v>21128.4842212808</v>
      </c>
      <c r="I4198" s="10">
        <v>1938977.04767675</v>
      </c>
      <c r="J4198" s="33">
        <f t="shared" si="260"/>
        <v>1.0896717032621194E-2</v>
      </c>
      <c r="K4198" s="33">
        <f t="shared" si="261"/>
        <v>1.08375628686046E-2</v>
      </c>
      <c r="L4198" s="33">
        <f t="shared" si="262"/>
        <v>0.89818684128363557</v>
      </c>
      <c r="M4198" s="33">
        <f t="shared" si="263"/>
        <v>0.88845268492347074</v>
      </c>
    </row>
    <row r="4199" spans="1:13" ht="27.6">
      <c r="A4199" t="s">
        <v>164</v>
      </c>
      <c r="B4199" t="s">
        <v>250</v>
      </c>
      <c r="C4199" s="14" t="s">
        <v>252</v>
      </c>
      <c r="D4199" t="s">
        <v>465</v>
      </c>
      <c r="E4199" t="s">
        <v>483</v>
      </c>
      <c r="F4199" s="20">
        <v>2025</v>
      </c>
      <c r="G4199" s="20">
        <v>67</v>
      </c>
      <c r="H4199" s="11">
        <v>21650.1531142985</v>
      </c>
      <c r="I4199" s="10">
        <v>1812804.58670767</v>
      </c>
      <c r="J4199" s="33">
        <f t="shared" si="260"/>
        <v>1.1942905083673959E-2</v>
      </c>
      <c r="K4199" s="33">
        <f t="shared" si="261"/>
        <v>1.1871871655796173E-2</v>
      </c>
      <c r="L4199" s="33">
        <f t="shared" si="262"/>
        <v>0.88845268492347074</v>
      </c>
      <c r="M4199" s="33">
        <f t="shared" si="263"/>
        <v>0.87790508867581174</v>
      </c>
    </row>
    <row r="4200" spans="1:13" ht="27.6">
      <c r="A4200" t="s">
        <v>164</v>
      </c>
      <c r="B4200" t="s">
        <v>250</v>
      </c>
      <c r="C4200" s="14" t="s">
        <v>252</v>
      </c>
      <c r="D4200" t="s">
        <v>465</v>
      </c>
      <c r="E4200" t="s">
        <v>483</v>
      </c>
      <c r="F4200" s="20">
        <v>2025</v>
      </c>
      <c r="G4200" s="20">
        <v>68</v>
      </c>
      <c r="H4200" s="11">
        <v>22443.5912394105</v>
      </c>
      <c r="I4200" s="10">
        <v>1708817.0374286999</v>
      </c>
      <c r="J4200" s="33">
        <f t="shared" si="260"/>
        <v>1.3133993135497957E-2</v>
      </c>
      <c r="K4200" s="33">
        <f t="shared" si="261"/>
        <v>1.3048118617226434E-2</v>
      </c>
      <c r="L4200" s="33">
        <f t="shared" si="262"/>
        <v>0.87790508867581174</v>
      </c>
      <c r="M4200" s="33">
        <f t="shared" si="263"/>
        <v>0.86645007894410309</v>
      </c>
    </row>
    <row r="4201" spans="1:13" ht="27.6">
      <c r="A4201" t="s">
        <v>164</v>
      </c>
      <c r="B4201" t="s">
        <v>250</v>
      </c>
      <c r="C4201" s="14" t="s">
        <v>252</v>
      </c>
      <c r="D4201" t="s">
        <v>465</v>
      </c>
      <c r="E4201" t="s">
        <v>483</v>
      </c>
      <c r="F4201" s="20">
        <v>2025</v>
      </c>
      <c r="G4201" s="20">
        <v>69</v>
      </c>
      <c r="H4201" s="11">
        <v>22887.513909269201</v>
      </c>
      <c r="I4201" s="10">
        <v>1588246.5017458</v>
      </c>
      <c r="J4201" s="33">
        <f t="shared" si="260"/>
        <v>1.4410555215523065E-2</v>
      </c>
      <c r="K4201" s="33">
        <f t="shared" si="261"/>
        <v>1.430722013219754E-2</v>
      </c>
      <c r="L4201" s="33">
        <f t="shared" si="262"/>
        <v>0.86645007894410309</v>
      </c>
      <c r="M4201" s="33">
        <f t="shared" si="263"/>
        <v>0.8540535869310899</v>
      </c>
    </row>
    <row r="4202" spans="1:13" ht="27.6">
      <c r="A4202" t="s">
        <v>164</v>
      </c>
      <c r="B4202" t="s">
        <v>250</v>
      </c>
      <c r="C4202" s="14" t="s">
        <v>252</v>
      </c>
      <c r="D4202" t="s">
        <v>465</v>
      </c>
      <c r="E4202" t="s">
        <v>483</v>
      </c>
      <c r="F4202" s="20">
        <v>2026</v>
      </c>
      <c r="G4202" s="20">
        <v>30</v>
      </c>
      <c r="H4202" s="11">
        <v>1296.5225035962401</v>
      </c>
      <c r="I4202" s="10">
        <v>4533067.00024933</v>
      </c>
      <c r="J4202" s="33">
        <f t="shared" si="260"/>
        <v>2.8601441441852241E-4</v>
      </c>
      <c r="K4202" s="33">
        <f t="shared" si="261"/>
        <v>2.8597351619519262E-4</v>
      </c>
      <c r="L4202" s="33">
        <f t="shared" si="262"/>
        <v>1</v>
      </c>
      <c r="M4202" s="33">
        <f t="shared" si="263"/>
        <v>0.99971402648380481</v>
      </c>
    </row>
    <row r="4203" spans="1:13" ht="27.6">
      <c r="A4203" t="s">
        <v>164</v>
      </c>
      <c r="B4203" t="s">
        <v>250</v>
      </c>
      <c r="C4203" s="14" t="s">
        <v>252</v>
      </c>
      <c r="D4203" t="s">
        <v>465</v>
      </c>
      <c r="E4203" t="s">
        <v>483</v>
      </c>
      <c r="F4203" s="20">
        <v>2026</v>
      </c>
      <c r="G4203" s="20">
        <v>31</v>
      </c>
      <c r="H4203" s="11">
        <v>1325.7759868958101</v>
      </c>
      <c r="I4203" s="10">
        <v>4460324.0145098502</v>
      </c>
      <c r="J4203" s="33">
        <f t="shared" si="260"/>
        <v>2.9723759587485955E-4</v>
      </c>
      <c r="K4203" s="33">
        <f t="shared" si="261"/>
        <v>2.9719342515721614E-4</v>
      </c>
      <c r="L4203" s="33">
        <f t="shared" si="262"/>
        <v>0.99971402648380481</v>
      </c>
      <c r="M4203" s="33">
        <f t="shared" si="263"/>
        <v>0.9994169180480964</v>
      </c>
    </row>
    <row r="4204" spans="1:13" ht="27.6">
      <c r="A4204" t="s">
        <v>164</v>
      </c>
      <c r="B4204" t="s">
        <v>250</v>
      </c>
      <c r="C4204" s="14" t="s">
        <v>252</v>
      </c>
      <c r="D4204" t="s">
        <v>465</v>
      </c>
      <c r="E4204" t="s">
        <v>483</v>
      </c>
      <c r="F4204" s="20">
        <v>2026</v>
      </c>
      <c r="G4204" s="20">
        <v>32</v>
      </c>
      <c r="H4204" s="11">
        <v>1368.4679667379801</v>
      </c>
      <c r="I4204" s="10">
        <v>4404106.50548119</v>
      </c>
      <c r="J4204" s="33">
        <f t="shared" si="260"/>
        <v>3.1072544795064216E-4</v>
      </c>
      <c r="K4204" s="33">
        <f t="shared" si="261"/>
        <v>3.1067717779831305E-4</v>
      </c>
      <c r="L4204" s="33">
        <f t="shared" si="262"/>
        <v>0.9994169180480964</v>
      </c>
      <c r="M4204" s="33">
        <f t="shared" si="263"/>
        <v>0.99910642202055333</v>
      </c>
    </row>
    <row r="4205" spans="1:13" ht="27.6">
      <c r="A4205" t="s">
        <v>164</v>
      </c>
      <c r="B4205" t="s">
        <v>250</v>
      </c>
      <c r="C4205" s="14" t="s">
        <v>252</v>
      </c>
      <c r="D4205" t="s">
        <v>465</v>
      </c>
      <c r="E4205" t="s">
        <v>483</v>
      </c>
      <c r="F4205" s="20">
        <v>2026</v>
      </c>
      <c r="G4205" s="20">
        <v>33</v>
      </c>
      <c r="H4205" s="11">
        <v>1422.94440673184</v>
      </c>
      <c r="I4205" s="10">
        <v>4351715.8655936802</v>
      </c>
      <c r="J4205" s="33">
        <f t="shared" si="260"/>
        <v>3.2698467700572535E-4</v>
      </c>
      <c r="K4205" s="33">
        <f t="shared" si="261"/>
        <v>3.2693122334259694E-4</v>
      </c>
      <c r="L4205" s="33">
        <f t="shared" si="262"/>
        <v>0.99910642202055333</v>
      </c>
      <c r="M4205" s="33">
        <f t="shared" si="263"/>
        <v>0.99877978293575276</v>
      </c>
    </row>
    <row r="4206" spans="1:13" ht="27.6">
      <c r="A4206" t="s">
        <v>164</v>
      </c>
      <c r="B4206" t="s">
        <v>250</v>
      </c>
      <c r="C4206" s="14" t="s">
        <v>252</v>
      </c>
      <c r="D4206" t="s">
        <v>465</v>
      </c>
      <c r="E4206" t="s">
        <v>483</v>
      </c>
      <c r="F4206" s="20">
        <v>2026</v>
      </c>
      <c r="G4206" s="20">
        <v>34</v>
      </c>
      <c r="H4206" s="11">
        <v>1519.94441626549</v>
      </c>
      <c r="I4206" s="10">
        <v>4391578.80996673</v>
      </c>
      <c r="J4206" s="33">
        <f t="shared" si="260"/>
        <v>3.4610432421614787E-4</v>
      </c>
      <c r="K4206" s="33">
        <f t="shared" si="261"/>
        <v>3.4604443702379584E-4</v>
      </c>
      <c r="L4206" s="33">
        <f t="shared" si="262"/>
        <v>0.99877978293575276</v>
      </c>
      <c r="M4206" s="33">
        <f t="shared" si="263"/>
        <v>0.99843416074805602</v>
      </c>
    </row>
    <row r="4207" spans="1:13" ht="27.6">
      <c r="A4207" t="s">
        <v>164</v>
      </c>
      <c r="B4207" t="s">
        <v>250</v>
      </c>
      <c r="C4207" s="14" t="s">
        <v>252</v>
      </c>
      <c r="D4207" t="s">
        <v>465</v>
      </c>
      <c r="E4207" t="s">
        <v>483</v>
      </c>
      <c r="F4207" s="20">
        <v>2026</v>
      </c>
      <c r="G4207" s="20">
        <v>35</v>
      </c>
      <c r="H4207" s="11">
        <v>2110.4505134654601</v>
      </c>
      <c r="I4207" s="10">
        <v>4411882.7084077196</v>
      </c>
      <c r="J4207" s="33">
        <f t="shared" si="260"/>
        <v>4.7835598835018373E-4</v>
      </c>
      <c r="K4207" s="33">
        <f t="shared" si="261"/>
        <v>4.7824159436549163E-4</v>
      </c>
      <c r="L4207" s="33">
        <f t="shared" si="262"/>
        <v>0.99843416074805602</v>
      </c>
      <c r="M4207" s="33">
        <f t="shared" si="263"/>
        <v>0.99795666800315086</v>
      </c>
    </row>
    <row r="4208" spans="1:13" ht="27.6">
      <c r="A4208" t="s">
        <v>164</v>
      </c>
      <c r="B4208" t="s">
        <v>250</v>
      </c>
      <c r="C4208" s="14" t="s">
        <v>252</v>
      </c>
      <c r="D4208" t="s">
        <v>465</v>
      </c>
      <c r="E4208" t="s">
        <v>483</v>
      </c>
      <c r="F4208" s="20">
        <v>2026</v>
      </c>
      <c r="G4208" s="20">
        <v>36</v>
      </c>
      <c r="H4208" s="11">
        <v>3193.5297593502801</v>
      </c>
      <c r="I4208" s="10">
        <v>6497475.6647518799</v>
      </c>
      <c r="J4208" s="33">
        <f t="shared" si="260"/>
        <v>4.9150315047347419E-4</v>
      </c>
      <c r="K4208" s="33">
        <f t="shared" si="261"/>
        <v>4.9138238258672473E-4</v>
      </c>
      <c r="L4208" s="33">
        <f t="shared" si="262"/>
        <v>0.99795666800315086</v>
      </c>
      <c r="M4208" s="33">
        <f t="shared" si="263"/>
        <v>0.99746628967790918</v>
      </c>
    </row>
    <row r="4209" spans="1:13" ht="27.6">
      <c r="A4209" t="s">
        <v>164</v>
      </c>
      <c r="B4209" t="s">
        <v>250</v>
      </c>
      <c r="C4209" s="14" t="s">
        <v>252</v>
      </c>
      <c r="D4209" t="s">
        <v>465</v>
      </c>
      <c r="E4209" t="s">
        <v>483</v>
      </c>
      <c r="F4209" s="20">
        <v>2026</v>
      </c>
      <c r="G4209" s="20">
        <v>37</v>
      </c>
      <c r="H4209" s="11">
        <v>2394.6665711989999</v>
      </c>
      <c r="I4209" s="10">
        <v>4374565.9619008796</v>
      </c>
      <c r="J4209" s="33">
        <f t="shared" si="260"/>
        <v>5.4740666663955059E-4</v>
      </c>
      <c r="K4209" s="33">
        <f t="shared" si="261"/>
        <v>5.4725686694523379E-4</v>
      </c>
      <c r="L4209" s="33">
        <f t="shared" si="262"/>
        <v>0.99746628967790918</v>
      </c>
      <c r="M4209" s="33">
        <f t="shared" si="263"/>
        <v>0.99692041940133658</v>
      </c>
    </row>
    <row r="4210" spans="1:13" ht="27.6">
      <c r="A4210" t="s">
        <v>164</v>
      </c>
      <c r="B4210" t="s">
        <v>250</v>
      </c>
      <c r="C4210" s="14" t="s">
        <v>252</v>
      </c>
      <c r="D4210" t="s">
        <v>465</v>
      </c>
      <c r="E4210" t="s">
        <v>483</v>
      </c>
      <c r="F4210" s="20">
        <v>2026</v>
      </c>
      <c r="G4210" s="20">
        <v>38</v>
      </c>
      <c r="H4210" s="11">
        <v>2560.63847856149</v>
      </c>
      <c r="I4210" s="10">
        <v>4360551.1153818397</v>
      </c>
      <c r="J4210" s="33">
        <f t="shared" si="260"/>
        <v>5.8722817616535679E-4</v>
      </c>
      <c r="K4210" s="33">
        <f t="shared" si="261"/>
        <v>5.8705579144457953E-4</v>
      </c>
      <c r="L4210" s="33">
        <f t="shared" si="262"/>
        <v>0.99692041940133658</v>
      </c>
      <c r="M4210" s="33">
        <f t="shared" si="263"/>
        <v>0.99633517149551765</v>
      </c>
    </row>
    <row r="4211" spans="1:13" ht="27.6">
      <c r="A4211" t="s">
        <v>164</v>
      </c>
      <c r="B4211" t="s">
        <v>250</v>
      </c>
      <c r="C4211" s="14" t="s">
        <v>252</v>
      </c>
      <c r="D4211" t="s">
        <v>465</v>
      </c>
      <c r="E4211" t="s">
        <v>483</v>
      </c>
      <c r="F4211" s="20">
        <v>2026</v>
      </c>
      <c r="G4211" s="20">
        <v>39</v>
      </c>
      <c r="H4211" s="11">
        <v>2668.6441434527601</v>
      </c>
      <c r="I4211" s="10">
        <v>4230056.2672632802</v>
      </c>
      <c r="J4211" s="33">
        <f t="shared" si="260"/>
        <v>6.3087674840299295E-4</v>
      </c>
      <c r="K4211" s="33">
        <f t="shared" si="261"/>
        <v>6.3067778750924841E-4</v>
      </c>
      <c r="L4211" s="33">
        <f t="shared" si="262"/>
        <v>0.99633517149551765</v>
      </c>
      <c r="M4211" s="33">
        <f t="shared" si="263"/>
        <v>0.99570680503394116</v>
      </c>
    </row>
    <row r="4212" spans="1:13" ht="27.6">
      <c r="A4212" t="s">
        <v>164</v>
      </c>
      <c r="B4212" t="s">
        <v>250</v>
      </c>
      <c r="C4212" s="14" t="s">
        <v>252</v>
      </c>
      <c r="D4212" t="s">
        <v>465</v>
      </c>
      <c r="E4212" t="s">
        <v>483</v>
      </c>
      <c r="F4212" s="20">
        <v>2026</v>
      </c>
      <c r="G4212" s="20">
        <v>40</v>
      </c>
      <c r="H4212" s="11">
        <v>3573.5175129907402</v>
      </c>
      <c r="I4212" s="10">
        <v>4198448.9967558198</v>
      </c>
      <c r="J4212" s="33">
        <f t="shared" si="260"/>
        <v>8.5115182195902111E-4</v>
      </c>
      <c r="K4212" s="33">
        <f t="shared" si="261"/>
        <v>8.5078969499596813E-4</v>
      </c>
      <c r="L4212" s="33">
        <f t="shared" si="262"/>
        <v>0.99570680503394116</v>
      </c>
      <c r="M4212" s="33">
        <f t="shared" si="263"/>
        <v>0.99485966794498093</v>
      </c>
    </row>
    <row r="4213" spans="1:13" ht="27.6">
      <c r="A4213" t="s">
        <v>164</v>
      </c>
      <c r="B4213" t="s">
        <v>250</v>
      </c>
      <c r="C4213" s="14" t="s">
        <v>252</v>
      </c>
      <c r="D4213" t="s">
        <v>465</v>
      </c>
      <c r="E4213" t="s">
        <v>483</v>
      </c>
      <c r="F4213" s="20">
        <v>2026</v>
      </c>
      <c r="G4213" s="20">
        <v>41</v>
      </c>
      <c r="H4213" s="11">
        <v>3915.4428576618702</v>
      </c>
      <c r="I4213" s="10">
        <v>4261038.2216552095</v>
      </c>
      <c r="J4213" s="33">
        <f t="shared" si="260"/>
        <v>9.1889409434607421E-4</v>
      </c>
      <c r="K4213" s="33">
        <f t="shared" si="261"/>
        <v>9.184720404519231E-4</v>
      </c>
      <c r="L4213" s="33">
        <f t="shared" si="262"/>
        <v>0.99485966794498093</v>
      </c>
      <c r="M4213" s="33">
        <f t="shared" si="263"/>
        <v>0.99394591715580016</v>
      </c>
    </row>
    <row r="4214" spans="1:13" ht="27.6">
      <c r="A4214" t="s">
        <v>164</v>
      </c>
      <c r="B4214" t="s">
        <v>250</v>
      </c>
      <c r="C4214" s="14" t="s">
        <v>252</v>
      </c>
      <c r="D4214" t="s">
        <v>465</v>
      </c>
      <c r="E4214" t="s">
        <v>483</v>
      </c>
      <c r="F4214" s="20">
        <v>2026</v>
      </c>
      <c r="G4214" s="20">
        <v>42</v>
      </c>
      <c r="H4214" s="11">
        <v>4327.6501857735902</v>
      </c>
      <c r="I4214" s="10">
        <v>4350355.9327113004</v>
      </c>
      <c r="J4214" s="33">
        <f t="shared" si="260"/>
        <v>9.9478071512103619E-4</v>
      </c>
      <c r="K4214" s="33">
        <f t="shared" si="261"/>
        <v>9.9428608481522129E-4</v>
      </c>
      <c r="L4214" s="33">
        <f t="shared" si="262"/>
        <v>0.99394591715580016</v>
      </c>
      <c r="M4214" s="33">
        <f t="shared" si="263"/>
        <v>0.99295765056131324</v>
      </c>
    </row>
    <row r="4215" spans="1:13" ht="27.6">
      <c r="A4215" t="s">
        <v>164</v>
      </c>
      <c r="B4215" t="s">
        <v>250</v>
      </c>
      <c r="C4215" s="14" t="s">
        <v>252</v>
      </c>
      <c r="D4215" t="s">
        <v>465</v>
      </c>
      <c r="E4215" t="s">
        <v>483</v>
      </c>
      <c r="F4215" s="20">
        <v>2026</v>
      </c>
      <c r="G4215" s="20">
        <v>43</v>
      </c>
      <c r="H4215" s="11">
        <v>4680.3666983425401</v>
      </c>
      <c r="I4215" s="10">
        <v>4329966.9582921397</v>
      </c>
      <c r="J4215" s="33">
        <f t="shared" si="260"/>
        <v>1.0809243450182373E-3</v>
      </c>
      <c r="K4215" s="33">
        <f t="shared" si="261"/>
        <v>1.0803403567331005E-3</v>
      </c>
      <c r="L4215" s="33">
        <f t="shared" si="262"/>
        <v>0.99295765056131324</v>
      </c>
      <c r="M4215" s="33">
        <f t="shared" si="263"/>
        <v>0.99188491833888492</v>
      </c>
    </row>
    <row r="4216" spans="1:13" ht="27.6">
      <c r="A4216" t="s">
        <v>164</v>
      </c>
      <c r="B4216" t="s">
        <v>250</v>
      </c>
      <c r="C4216" s="14" t="s">
        <v>252</v>
      </c>
      <c r="D4216" t="s">
        <v>465</v>
      </c>
      <c r="E4216" t="s">
        <v>483</v>
      </c>
      <c r="F4216" s="20">
        <v>2026</v>
      </c>
      <c r="G4216" s="20">
        <v>44</v>
      </c>
      <c r="H4216" s="11">
        <v>4947.1323027635199</v>
      </c>
      <c r="I4216" s="10">
        <v>4196064.8244996797</v>
      </c>
      <c r="J4216" s="33">
        <f t="shared" si="260"/>
        <v>1.178993297214705E-3</v>
      </c>
      <c r="K4216" s="33">
        <f t="shared" si="261"/>
        <v>1.1782985576751503E-3</v>
      </c>
      <c r="L4216" s="33">
        <f t="shared" si="262"/>
        <v>0.99188491833888492</v>
      </c>
      <c r="M4216" s="33">
        <f t="shared" si="263"/>
        <v>0.99071618177022647</v>
      </c>
    </row>
    <row r="4217" spans="1:13" ht="27.6">
      <c r="A4217" t="s">
        <v>164</v>
      </c>
      <c r="B4217" t="s">
        <v>250</v>
      </c>
      <c r="C4217" s="14" t="s">
        <v>252</v>
      </c>
      <c r="D4217" t="s">
        <v>465</v>
      </c>
      <c r="E4217" t="s">
        <v>483</v>
      </c>
      <c r="F4217" s="20">
        <v>2026</v>
      </c>
      <c r="G4217" s="20">
        <v>45</v>
      </c>
      <c r="H4217" s="11">
        <v>6302.2666866755899</v>
      </c>
      <c r="I4217" s="10">
        <v>4125591.44550924</v>
      </c>
      <c r="J4217" s="33">
        <f t="shared" si="260"/>
        <v>1.5276031982119046E-3</v>
      </c>
      <c r="K4217" s="33">
        <f t="shared" si="261"/>
        <v>1.5264370063480248E-3</v>
      </c>
      <c r="L4217" s="33">
        <f t="shared" si="262"/>
        <v>0.99071618177022647</v>
      </c>
      <c r="M4217" s="33">
        <f t="shared" si="263"/>
        <v>0.98920391592758461</v>
      </c>
    </row>
    <row r="4218" spans="1:13" ht="27.6">
      <c r="A4218" t="s">
        <v>164</v>
      </c>
      <c r="B4218" t="s">
        <v>250</v>
      </c>
      <c r="C4218" s="14" t="s">
        <v>252</v>
      </c>
      <c r="D4218" t="s">
        <v>465</v>
      </c>
      <c r="E4218" t="s">
        <v>483</v>
      </c>
      <c r="F4218" s="20">
        <v>2026</v>
      </c>
      <c r="G4218" s="20">
        <v>46</v>
      </c>
      <c r="H4218" s="11">
        <v>6804.0442172521298</v>
      </c>
      <c r="I4218" s="10">
        <v>4070423.7966079102</v>
      </c>
      <c r="J4218" s="33">
        <f t="shared" si="260"/>
        <v>1.6715812793061705E-3</v>
      </c>
      <c r="K4218" s="33">
        <f t="shared" si="261"/>
        <v>1.6701849654452428E-3</v>
      </c>
      <c r="L4218" s="33">
        <f t="shared" si="262"/>
        <v>0.98920391592758461</v>
      </c>
      <c r="M4218" s="33">
        <f t="shared" si="263"/>
        <v>0.98755176241944276</v>
      </c>
    </row>
    <row r="4219" spans="1:13" ht="27.6">
      <c r="A4219" t="s">
        <v>164</v>
      </c>
      <c r="B4219" t="s">
        <v>250</v>
      </c>
      <c r="C4219" s="14" t="s">
        <v>252</v>
      </c>
      <c r="D4219" t="s">
        <v>465</v>
      </c>
      <c r="E4219" t="s">
        <v>483</v>
      </c>
      <c r="F4219" s="20">
        <v>2026</v>
      </c>
      <c r="G4219" s="20">
        <v>47</v>
      </c>
      <c r="H4219" s="11">
        <v>7337.1588340071303</v>
      </c>
      <c r="I4219" s="10">
        <v>4010952.63156028</v>
      </c>
      <c r="J4219" s="33">
        <f t="shared" si="260"/>
        <v>1.8292808487127259E-3</v>
      </c>
      <c r="K4219" s="33">
        <f t="shared" si="261"/>
        <v>1.8276087342453673E-3</v>
      </c>
      <c r="L4219" s="33">
        <f t="shared" si="262"/>
        <v>0.98755176241944276</v>
      </c>
      <c r="M4219" s="33">
        <f t="shared" si="263"/>
        <v>0.98574690419292554</v>
      </c>
    </row>
    <row r="4220" spans="1:13" ht="27.6">
      <c r="A4220" t="s">
        <v>164</v>
      </c>
      <c r="B4220" t="s">
        <v>250</v>
      </c>
      <c r="C4220" s="14" t="s">
        <v>252</v>
      </c>
      <c r="D4220" t="s">
        <v>465</v>
      </c>
      <c r="E4220" t="s">
        <v>483</v>
      </c>
      <c r="F4220" s="20">
        <v>2026</v>
      </c>
      <c r="G4220" s="20">
        <v>48</v>
      </c>
      <c r="H4220" s="11">
        <v>7865.9556357665897</v>
      </c>
      <c r="I4220" s="10">
        <v>3931934.3335516001</v>
      </c>
      <c r="J4220" s="33">
        <f t="shared" si="260"/>
        <v>2.0005307740380051E-3</v>
      </c>
      <c r="K4220" s="33">
        <f t="shared" si="261"/>
        <v>1.9985310460771677E-3</v>
      </c>
      <c r="L4220" s="33">
        <f t="shared" si="262"/>
        <v>0.98574690419292554</v>
      </c>
      <c r="M4220" s="33">
        <f t="shared" si="263"/>
        <v>0.98377685840132156</v>
      </c>
    </row>
    <row r="4221" spans="1:13" ht="27.6">
      <c r="A4221" t="s">
        <v>164</v>
      </c>
      <c r="B4221" t="s">
        <v>250</v>
      </c>
      <c r="C4221" s="14" t="s">
        <v>252</v>
      </c>
      <c r="D4221" t="s">
        <v>465</v>
      </c>
      <c r="E4221" t="s">
        <v>483</v>
      </c>
      <c r="F4221" s="20">
        <v>2026</v>
      </c>
      <c r="G4221" s="20">
        <v>49</v>
      </c>
      <c r="H4221" s="11">
        <v>8466.3218605494294</v>
      </c>
      <c r="I4221" s="10">
        <v>3870575.5451465598</v>
      </c>
      <c r="J4221" s="33">
        <f t="shared" si="260"/>
        <v>2.1873547646332919E-3</v>
      </c>
      <c r="K4221" s="33">
        <f t="shared" si="261"/>
        <v>2.1849642474874864E-3</v>
      </c>
      <c r="L4221" s="33">
        <f t="shared" si="262"/>
        <v>0.98377685840132156</v>
      </c>
      <c r="M4221" s="33">
        <f t="shared" si="263"/>
        <v>0.98162734113820915</v>
      </c>
    </row>
    <row r="4222" spans="1:13" ht="27.6">
      <c r="A4222" t="s">
        <v>164</v>
      </c>
      <c r="B4222" t="s">
        <v>250</v>
      </c>
      <c r="C4222" s="14" t="s">
        <v>252</v>
      </c>
      <c r="D4222" t="s">
        <v>465</v>
      </c>
      <c r="E4222" t="s">
        <v>483</v>
      </c>
      <c r="F4222" s="20">
        <v>2026</v>
      </c>
      <c r="G4222" s="20">
        <v>50</v>
      </c>
      <c r="H4222" s="11">
        <v>9712.0272316296705</v>
      </c>
      <c r="I4222" s="10">
        <v>3797304.3722928599</v>
      </c>
      <c r="J4222" s="33">
        <f t="shared" si="260"/>
        <v>2.5576109469901214E-3</v>
      </c>
      <c r="K4222" s="33">
        <f t="shared" si="261"/>
        <v>2.554343046711538E-3</v>
      </c>
      <c r="L4222" s="33">
        <f t="shared" si="262"/>
        <v>0.98162734113820915</v>
      </c>
      <c r="M4222" s="33">
        <f t="shared" si="263"/>
        <v>0.97911992816491078</v>
      </c>
    </row>
    <row r="4223" spans="1:13" ht="27.6">
      <c r="A4223" t="s">
        <v>164</v>
      </c>
      <c r="B4223" t="s">
        <v>250</v>
      </c>
      <c r="C4223" s="14" t="s">
        <v>252</v>
      </c>
      <c r="D4223" t="s">
        <v>465</v>
      </c>
      <c r="E4223" t="s">
        <v>483</v>
      </c>
      <c r="F4223" s="20">
        <v>2026</v>
      </c>
      <c r="G4223" s="20">
        <v>51</v>
      </c>
      <c r="H4223" s="11">
        <v>10382.2543119766</v>
      </c>
      <c r="I4223" s="10">
        <v>3722619.1646646499</v>
      </c>
      <c r="J4223" s="33">
        <f t="shared" si="260"/>
        <v>2.7889649337556879E-3</v>
      </c>
      <c r="K4223" s="33">
        <f t="shared" si="261"/>
        <v>2.7850793841147636E-3</v>
      </c>
      <c r="L4223" s="33">
        <f t="shared" si="262"/>
        <v>0.97911992816491078</v>
      </c>
      <c r="M4223" s="33">
        <f t="shared" si="263"/>
        <v>0.9763930014384028</v>
      </c>
    </row>
    <row r="4224" spans="1:13" ht="27.6">
      <c r="A4224" t="s">
        <v>164</v>
      </c>
      <c r="B4224" t="s">
        <v>250</v>
      </c>
      <c r="C4224" s="14" t="s">
        <v>252</v>
      </c>
      <c r="D4224" t="s">
        <v>465</v>
      </c>
      <c r="E4224" t="s">
        <v>483</v>
      </c>
      <c r="F4224" s="20">
        <v>2026</v>
      </c>
      <c r="G4224" s="20">
        <v>52</v>
      </c>
      <c r="H4224" s="11">
        <v>11011.7856391279</v>
      </c>
      <c r="I4224" s="10">
        <v>3620908.9042928098</v>
      </c>
      <c r="J4224" s="33">
        <f t="shared" si="260"/>
        <v>3.0411661630240826E-3</v>
      </c>
      <c r="K4224" s="33">
        <f t="shared" si="261"/>
        <v>3.036546501447912E-3</v>
      </c>
      <c r="L4224" s="33">
        <f t="shared" si="262"/>
        <v>0.9763930014384028</v>
      </c>
      <c r="M4224" s="33">
        <f t="shared" si="263"/>
        <v>0.97342813868584677</v>
      </c>
    </row>
    <row r="4225" spans="1:13" ht="27.6">
      <c r="A4225" t="s">
        <v>164</v>
      </c>
      <c r="B4225" t="s">
        <v>250</v>
      </c>
      <c r="C4225" s="14" t="s">
        <v>252</v>
      </c>
      <c r="D4225" t="s">
        <v>465</v>
      </c>
      <c r="E4225" t="s">
        <v>483</v>
      </c>
      <c r="F4225" s="20">
        <v>2026</v>
      </c>
      <c r="G4225" s="20">
        <v>53</v>
      </c>
      <c r="H4225" s="11">
        <v>11878.449429431501</v>
      </c>
      <c r="I4225" s="10">
        <v>3580910.0655161198</v>
      </c>
      <c r="J4225" s="33">
        <f t="shared" si="260"/>
        <v>3.3171593846547634E-3</v>
      </c>
      <c r="K4225" s="33">
        <f t="shared" si="261"/>
        <v>3.3116636898411489E-3</v>
      </c>
      <c r="L4225" s="33">
        <f t="shared" si="262"/>
        <v>0.97342813868584677</v>
      </c>
      <c r="M4225" s="33">
        <f t="shared" si="263"/>
        <v>0.97020447206429117</v>
      </c>
    </row>
    <row r="4226" spans="1:13" ht="27.6">
      <c r="A4226" t="s">
        <v>164</v>
      </c>
      <c r="B4226" t="s">
        <v>250</v>
      </c>
      <c r="C4226" s="14" t="s">
        <v>252</v>
      </c>
      <c r="D4226" t="s">
        <v>465</v>
      </c>
      <c r="E4226" t="s">
        <v>483</v>
      </c>
      <c r="F4226" s="20">
        <v>2026</v>
      </c>
      <c r="G4226" s="20">
        <v>54</v>
      </c>
      <c r="H4226" s="11">
        <v>12226.908420293201</v>
      </c>
      <c r="I4226" s="10">
        <v>3373668.6349852402</v>
      </c>
      <c r="J4226" s="33">
        <f t="shared" ref="J4226:J4289" si="264">IF(I4226&gt;0,H4226/I4226,0)</f>
        <v>3.6242173559961066E-3</v>
      </c>
      <c r="K4226" s="33">
        <f t="shared" ref="K4226:K4289" si="265">1-EXP(-J4226)</f>
        <v>3.6176578070774568E-3</v>
      </c>
      <c r="L4226" s="33">
        <f t="shared" ref="L4226:L4289" si="266">IF(G4226=30,1,M4225)</f>
        <v>0.97020447206429117</v>
      </c>
      <c r="M4226" s="33">
        <f t="shared" ref="M4226:M4289" si="267">L4226*(1-K4226)</f>
        <v>0.96669460428146636</v>
      </c>
    </row>
    <row r="4227" spans="1:13" ht="27.6">
      <c r="A4227" t="s">
        <v>164</v>
      </c>
      <c r="B4227" t="s">
        <v>250</v>
      </c>
      <c r="C4227" s="14" t="s">
        <v>252</v>
      </c>
      <c r="D4227" t="s">
        <v>465</v>
      </c>
      <c r="E4227" t="s">
        <v>483</v>
      </c>
      <c r="F4227" s="20">
        <v>2026</v>
      </c>
      <c r="G4227" s="20">
        <v>55</v>
      </c>
      <c r="H4227" s="11">
        <v>13256.9049597389</v>
      </c>
      <c r="I4227" s="10">
        <v>3290805.9639367298</v>
      </c>
      <c r="J4227" s="33">
        <f t="shared" si="264"/>
        <v>4.0284675258944504E-3</v>
      </c>
      <c r="K4227" s="33">
        <f t="shared" si="265"/>
        <v>4.0203641356576503E-3</v>
      </c>
      <c r="L4227" s="33">
        <f t="shared" si="266"/>
        <v>0.96669460428146636</v>
      </c>
      <c r="M4227" s="33">
        <f t="shared" si="267"/>
        <v>0.96280813996427939</v>
      </c>
    </row>
    <row r="4228" spans="1:13" ht="27.6">
      <c r="A4228" t="s">
        <v>164</v>
      </c>
      <c r="B4228" t="s">
        <v>250</v>
      </c>
      <c r="C4228" s="14" t="s">
        <v>252</v>
      </c>
      <c r="D4228" t="s">
        <v>465</v>
      </c>
      <c r="E4228" t="s">
        <v>483</v>
      </c>
      <c r="F4228" s="20">
        <v>2026</v>
      </c>
      <c r="G4228" s="20">
        <v>56</v>
      </c>
      <c r="H4228" s="11">
        <v>14131.6712856715</v>
      </c>
      <c r="I4228" s="10">
        <v>3212214.28114487</v>
      </c>
      <c r="J4228" s="33">
        <f t="shared" si="264"/>
        <v>4.3993551017508115E-3</v>
      </c>
      <c r="K4228" s="33">
        <f t="shared" si="265"/>
        <v>4.3896921145926138E-3</v>
      </c>
      <c r="L4228" s="33">
        <f t="shared" si="266"/>
        <v>0.96280813996427939</v>
      </c>
      <c r="M4228" s="33">
        <f t="shared" si="267"/>
        <v>0.95858170866441261</v>
      </c>
    </row>
    <row r="4229" spans="1:13" ht="27.6">
      <c r="A4229" t="s">
        <v>164</v>
      </c>
      <c r="B4229" t="s">
        <v>250</v>
      </c>
      <c r="C4229" s="14" t="s">
        <v>252</v>
      </c>
      <c r="D4229" t="s">
        <v>465</v>
      </c>
      <c r="E4229" t="s">
        <v>483</v>
      </c>
      <c r="F4229" s="20">
        <v>2026</v>
      </c>
      <c r="G4229" s="20">
        <v>57</v>
      </c>
      <c r="H4229" s="11">
        <v>15015.1295468761</v>
      </c>
      <c r="I4229" s="10">
        <v>3124836.7028146498</v>
      </c>
      <c r="J4229" s="33">
        <f t="shared" si="264"/>
        <v>4.8050925455885253E-3</v>
      </c>
      <c r="K4229" s="33">
        <f t="shared" si="265"/>
        <v>4.7935665569399655E-3</v>
      </c>
      <c r="L4229" s="33">
        <f t="shared" si="266"/>
        <v>0.95858170866441261</v>
      </c>
      <c r="M4229" s="33">
        <f t="shared" si="267"/>
        <v>0.95398668344366455</v>
      </c>
    </row>
    <row r="4230" spans="1:13" ht="27.6">
      <c r="A4230" t="s">
        <v>164</v>
      </c>
      <c r="B4230" t="s">
        <v>250</v>
      </c>
      <c r="C4230" s="14" t="s">
        <v>252</v>
      </c>
      <c r="D4230" t="s">
        <v>465</v>
      </c>
      <c r="E4230" t="s">
        <v>483</v>
      </c>
      <c r="F4230" s="20">
        <v>2026</v>
      </c>
      <c r="G4230" s="20">
        <v>58</v>
      </c>
      <c r="H4230" s="11">
        <v>15837.4306821562</v>
      </c>
      <c r="I4230" s="10">
        <v>3017305.2867474402</v>
      </c>
      <c r="J4230" s="33">
        <f t="shared" si="264"/>
        <v>5.2488658511676322E-3</v>
      </c>
      <c r="K4230" s="33">
        <f t="shared" si="265"/>
        <v>5.2351146247734404E-3</v>
      </c>
      <c r="L4230" s="33">
        <f t="shared" si="266"/>
        <v>0.95398668344366455</v>
      </c>
      <c r="M4230" s="33">
        <f t="shared" si="267"/>
        <v>0.94899245380532948</v>
      </c>
    </row>
    <row r="4231" spans="1:13" ht="27.6">
      <c r="A4231" t="s">
        <v>164</v>
      </c>
      <c r="B4231" t="s">
        <v>250</v>
      </c>
      <c r="C4231" s="14" t="s">
        <v>252</v>
      </c>
      <c r="D4231" t="s">
        <v>465</v>
      </c>
      <c r="E4231" t="s">
        <v>483</v>
      </c>
      <c r="F4231" s="20">
        <v>2026</v>
      </c>
      <c r="G4231" s="20">
        <v>59</v>
      </c>
      <c r="H4231" s="11">
        <v>16519.306714828701</v>
      </c>
      <c r="I4231" s="10">
        <v>2877825.9895627</v>
      </c>
      <c r="J4231" s="33">
        <f t="shared" si="264"/>
        <v>5.7402034642611913E-3</v>
      </c>
      <c r="K4231" s="33">
        <f t="shared" si="265"/>
        <v>5.7237599743926726E-3</v>
      </c>
      <c r="L4231" s="33">
        <f t="shared" si="266"/>
        <v>0.94899245380532948</v>
      </c>
      <c r="M4231" s="33">
        <f t="shared" si="267"/>
        <v>0.94356064878223789</v>
      </c>
    </row>
    <row r="4232" spans="1:13" ht="27.6">
      <c r="A4232" t="s">
        <v>164</v>
      </c>
      <c r="B4232" t="s">
        <v>250</v>
      </c>
      <c r="C4232" s="14" t="s">
        <v>252</v>
      </c>
      <c r="D4232" t="s">
        <v>465</v>
      </c>
      <c r="E4232" t="s">
        <v>483</v>
      </c>
      <c r="F4232" s="20">
        <v>2026</v>
      </c>
      <c r="G4232" s="20">
        <v>60</v>
      </c>
      <c r="H4232" s="11">
        <v>17887.466143652899</v>
      </c>
      <c r="I4232" s="10">
        <v>2775955.7323366199</v>
      </c>
      <c r="J4232" s="33">
        <f t="shared" si="264"/>
        <v>6.4437144783272126E-3</v>
      </c>
      <c r="K4232" s="33">
        <f t="shared" si="265"/>
        <v>6.4229982705140687E-3</v>
      </c>
      <c r="L4232" s="33">
        <f t="shared" si="266"/>
        <v>0.94356064878223789</v>
      </c>
      <c r="M4232" s="33">
        <f t="shared" si="267"/>
        <v>0.93750016036698447</v>
      </c>
    </row>
    <row r="4233" spans="1:13" ht="27.6">
      <c r="A4233" t="s">
        <v>164</v>
      </c>
      <c r="B4233" t="s">
        <v>250</v>
      </c>
      <c r="C4233" s="14" t="s">
        <v>252</v>
      </c>
      <c r="D4233" t="s">
        <v>465</v>
      </c>
      <c r="E4233" t="s">
        <v>483</v>
      </c>
      <c r="F4233" s="20">
        <v>2026</v>
      </c>
      <c r="G4233" s="20">
        <v>61</v>
      </c>
      <c r="H4233" s="11">
        <v>18665.545737989702</v>
      </c>
      <c r="I4233" s="10">
        <v>2651125.82517609</v>
      </c>
      <c r="J4233" s="33">
        <f t="shared" si="264"/>
        <v>7.0406110342763235E-3</v>
      </c>
      <c r="K4233" s="33">
        <f t="shared" si="265"/>
        <v>7.015883997589345E-3</v>
      </c>
      <c r="L4233" s="33">
        <f t="shared" si="266"/>
        <v>0.93750016036698447</v>
      </c>
      <c r="M4233" s="33">
        <f t="shared" si="267"/>
        <v>0.93092276799412832</v>
      </c>
    </row>
    <row r="4234" spans="1:13" ht="27.6">
      <c r="A4234" t="s">
        <v>164</v>
      </c>
      <c r="B4234" t="s">
        <v>250</v>
      </c>
      <c r="C4234" s="14" t="s">
        <v>252</v>
      </c>
      <c r="D4234" t="s">
        <v>465</v>
      </c>
      <c r="E4234" t="s">
        <v>483</v>
      </c>
      <c r="F4234" s="20">
        <v>2026</v>
      </c>
      <c r="G4234" s="20">
        <v>62</v>
      </c>
      <c r="H4234" s="11">
        <v>19451.533257158499</v>
      </c>
      <c r="I4234" s="10">
        <v>2527118.34779537</v>
      </c>
      <c r="J4234" s="33">
        <f t="shared" si="264"/>
        <v>7.697120031647034E-3</v>
      </c>
      <c r="K4234" s="33">
        <f t="shared" si="265"/>
        <v>7.6675730607177472E-3</v>
      </c>
      <c r="L4234" s="33">
        <f t="shared" si="266"/>
        <v>0.93092276799412832</v>
      </c>
      <c r="M4234" s="33">
        <f t="shared" si="267"/>
        <v>0.92378484965664776</v>
      </c>
    </row>
    <row r="4235" spans="1:13" ht="27.6">
      <c r="A4235" t="s">
        <v>164</v>
      </c>
      <c r="B4235" t="s">
        <v>250</v>
      </c>
      <c r="C4235" s="14" t="s">
        <v>252</v>
      </c>
      <c r="D4235" t="s">
        <v>465</v>
      </c>
      <c r="E4235" t="s">
        <v>483</v>
      </c>
      <c r="F4235" s="20">
        <v>2026</v>
      </c>
      <c r="G4235" s="20">
        <v>63</v>
      </c>
      <c r="H4235" s="11">
        <v>20275.810448326502</v>
      </c>
      <c r="I4235" s="10">
        <v>2408174.8299532202</v>
      </c>
      <c r="J4235" s="33">
        <f t="shared" si="264"/>
        <v>8.4195757700533599E-3</v>
      </c>
      <c r="K4235" s="33">
        <f t="shared" si="265"/>
        <v>8.3842304091885644E-3</v>
      </c>
      <c r="L4235" s="33">
        <f t="shared" si="266"/>
        <v>0.92378484965664776</v>
      </c>
      <c r="M4235" s="33">
        <f t="shared" si="267"/>
        <v>0.91603962462860877</v>
      </c>
    </row>
    <row r="4236" spans="1:13" ht="27.6">
      <c r="A4236" t="s">
        <v>164</v>
      </c>
      <c r="B4236" t="s">
        <v>250</v>
      </c>
      <c r="C4236" s="14" t="s">
        <v>252</v>
      </c>
      <c r="D4236" t="s">
        <v>465</v>
      </c>
      <c r="E4236" t="s">
        <v>483</v>
      </c>
      <c r="F4236" s="20">
        <v>2026</v>
      </c>
      <c r="G4236" s="20">
        <v>64</v>
      </c>
      <c r="H4236" s="11">
        <v>20946.7419118203</v>
      </c>
      <c r="I4236" s="10">
        <v>2263177.1457069502</v>
      </c>
      <c r="J4236" s="33">
        <f t="shared" si="264"/>
        <v>9.2554583946530405E-3</v>
      </c>
      <c r="K4236" s="33">
        <f t="shared" si="265"/>
        <v>9.2127584769196025E-3</v>
      </c>
      <c r="L4236" s="33">
        <f t="shared" si="266"/>
        <v>0.91603962462860877</v>
      </c>
      <c r="M4236" s="33">
        <f t="shared" si="267"/>
        <v>0.90760037281161732</v>
      </c>
    </row>
    <row r="4237" spans="1:13" ht="27.6">
      <c r="A4237" t="s">
        <v>164</v>
      </c>
      <c r="B4237" t="s">
        <v>250</v>
      </c>
      <c r="C4237" s="14" t="s">
        <v>252</v>
      </c>
      <c r="D4237" t="s">
        <v>465</v>
      </c>
      <c r="E4237" t="s">
        <v>483</v>
      </c>
      <c r="F4237" s="20">
        <v>2026</v>
      </c>
      <c r="G4237" s="20">
        <v>65</v>
      </c>
      <c r="H4237" s="11">
        <v>21190.748568630301</v>
      </c>
      <c r="I4237" s="10">
        <v>2143592.8856204702</v>
      </c>
      <c r="J4237" s="33">
        <f t="shared" si="264"/>
        <v>9.885621803832666E-3</v>
      </c>
      <c r="K4237" s="33">
        <f t="shared" si="265"/>
        <v>9.836919660385024E-3</v>
      </c>
      <c r="L4237" s="33">
        <f t="shared" si="266"/>
        <v>0.90760037281161732</v>
      </c>
      <c r="M4237" s="33">
        <f t="shared" si="267"/>
        <v>0.89867238086053391</v>
      </c>
    </row>
    <row r="4238" spans="1:13" ht="27.6">
      <c r="A4238" t="s">
        <v>164</v>
      </c>
      <c r="B4238" t="s">
        <v>250</v>
      </c>
      <c r="C4238" s="14" t="s">
        <v>252</v>
      </c>
      <c r="D4238" t="s">
        <v>465</v>
      </c>
      <c r="E4238" t="s">
        <v>483</v>
      </c>
      <c r="F4238" s="20">
        <v>2026</v>
      </c>
      <c r="G4238" s="20">
        <v>66</v>
      </c>
      <c r="H4238" s="11">
        <v>21879.079040144799</v>
      </c>
      <c r="I4238" s="10">
        <v>2020123.6562481499</v>
      </c>
      <c r="J4238" s="33">
        <f t="shared" si="264"/>
        <v>1.0830564244160901E-2</v>
      </c>
      <c r="K4238" s="33">
        <f t="shared" si="265"/>
        <v>1.0772124850718323E-2</v>
      </c>
      <c r="L4238" s="33">
        <f t="shared" si="266"/>
        <v>0.89867238086053391</v>
      </c>
      <c r="M4238" s="33">
        <f t="shared" si="267"/>
        <v>0.88899176977401195</v>
      </c>
    </row>
    <row r="4239" spans="1:13" ht="27.6">
      <c r="A4239" t="s">
        <v>164</v>
      </c>
      <c r="B4239" t="s">
        <v>250</v>
      </c>
      <c r="C4239" s="14" t="s">
        <v>252</v>
      </c>
      <c r="D4239" t="s">
        <v>465</v>
      </c>
      <c r="E4239" t="s">
        <v>483</v>
      </c>
      <c r="F4239" s="20">
        <v>2026</v>
      </c>
      <c r="G4239" s="20">
        <v>67</v>
      </c>
      <c r="H4239" s="11">
        <v>22439.329914627098</v>
      </c>
      <c r="I4239" s="10">
        <v>1890337.26910044</v>
      </c>
      <c r="J4239" s="33">
        <f t="shared" si="264"/>
        <v>1.1870543040875115E-2</v>
      </c>
      <c r="K4239" s="33">
        <f t="shared" si="265"/>
        <v>1.1800366098769333E-2</v>
      </c>
      <c r="L4239" s="33">
        <f t="shared" si="266"/>
        <v>0.88899176977401195</v>
      </c>
      <c r="M4239" s="33">
        <f t="shared" si="267"/>
        <v>0.87850134143188574</v>
      </c>
    </row>
    <row r="4240" spans="1:13" ht="27.6">
      <c r="A4240" t="s">
        <v>164</v>
      </c>
      <c r="B4240" t="s">
        <v>250</v>
      </c>
      <c r="C4240" s="14" t="s">
        <v>252</v>
      </c>
      <c r="D4240" t="s">
        <v>465</v>
      </c>
      <c r="E4240" t="s">
        <v>483</v>
      </c>
      <c r="F4240" s="20">
        <v>2026</v>
      </c>
      <c r="G4240" s="20">
        <v>68</v>
      </c>
      <c r="H4240" s="11">
        <v>22951.650244181099</v>
      </c>
      <c r="I4240" s="10">
        <v>1762993.4769824699</v>
      </c>
      <c r="J4240" s="33">
        <f t="shared" si="264"/>
        <v>1.3018567875511949E-2</v>
      </c>
      <c r="K4240" s="33">
        <f t="shared" si="265"/>
        <v>1.2934192864895833E-2</v>
      </c>
      <c r="L4240" s="33">
        <f t="shared" si="266"/>
        <v>0.87850134143188574</v>
      </c>
      <c r="M4240" s="33">
        <f t="shared" si="267"/>
        <v>0.86713863564973603</v>
      </c>
    </row>
    <row r="4241" spans="1:13" ht="27.6">
      <c r="A4241" t="s">
        <v>164</v>
      </c>
      <c r="B4241" t="s">
        <v>250</v>
      </c>
      <c r="C4241" s="14" t="s">
        <v>252</v>
      </c>
      <c r="D4241" t="s">
        <v>465</v>
      </c>
      <c r="E4241" t="s">
        <v>483</v>
      </c>
      <c r="F4241" s="20">
        <v>2026</v>
      </c>
      <c r="G4241" s="20">
        <v>69</v>
      </c>
      <c r="H4241" s="11">
        <v>23742.384131118401</v>
      </c>
      <c r="I4241" s="10">
        <v>1657190.3922347201</v>
      </c>
      <c r="J4241" s="33">
        <f t="shared" si="264"/>
        <v>1.4326889802385237E-2</v>
      </c>
      <c r="K4241" s="33">
        <f t="shared" si="265"/>
        <v>1.4224748288570566E-2</v>
      </c>
      <c r="L4241" s="33">
        <f t="shared" si="266"/>
        <v>0.86713863564973603</v>
      </c>
      <c r="M4241" s="33">
        <f t="shared" si="267"/>
        <v>0.85480380682632406</v>
      </c>
    </row>
    <row r="4242" spans="1:13" ht="27.6">
      <c r="A4242" t="s">
        <v>164</v>
      </c>
      <c r="B4242" t="s">
        <v>250</v>
      </c>
      <c r="C4242" s="14" t="s">
        <v>252</v>
      </c>
      <c r="D4242" t="s">
        <v>465</v>
      </c>
      <c r="E4242" t="s">
        <v>483</v>
      </c>
      <c r="F4242" s="20">
        <v>2027</v>
      </c>
      <c r="G4242" s="20">
        <v>30</v>
      </c>
      <c r="H4242" s="11">
        <v>1302.10137189998</v>
      </c>
      <c r="I4242" s="10">
        <v>4568811.2301637996</v>
      </c>
      <c r="J4242" s="33">
        <f t="shared" si="264"/>
        <v>2.8499784874090703E-4</v>
      </c>
      <c r="K4242" s="33">
        <f t="shared" si="265"/>
        <v>2.8495724071186945E-4</v>
      </c>
      <c r="L4242" s="33">
        <f t="shared" si="266"/>
        <v>1</v>
      </c>
      <c r="M4242" s="33">
        <f t="shared" si="267"/>
        <v>0.99971504275928813</v>
      </c>
    </row>
    <row r="4243" spans="1:13" ht="27.6">
      <c r="A4243" t="s">
        <v>164</v>
      </c>
      <c r="B4243" t="s">
        <v>250</v>
      </c>
      <c r="C4243" s="14" t="s">
        <v>252</v>
      </c>
      <c r="D4243" t="s">
        <v>465</v>
      </c>
      <c r="E4243" t="s">
        <v>483</v>
      </c>
      <c r="F4243" s="20">
        <v>2027</v>
      </c>
      <c r="G4243" s="20">
        <v>31</v>
      </c>
      <c r="H4243" s="11">
        <v>1340.88361351202</v>
      </c>
      <c r="I4243" s="10">
        <v>4526143.9404451801</v>
      </c>
      <c r="J4243" s="33">
        <f t="shared" si="264"/>
        <v>2.9625297629843695E-4</v>
      </c>
      <c r="K4243" s="33">
        <f t="shared" si="265"/>
        <v>2.9620909771865822E-4</v>
      </c>
      <c r="L4243" s="33">
        <f t="shared" si="266"/>
        <v>0.99971504275928813</v>
      </c>
      <c r="M4243" s="33">
        <f t="shared" si="267"/>
        <v>0.99941891806849659</v>
      </c>
    </row>
    <row r="4244" spans="1:13" ht="27.6">
      <c r="A4244" t="s">
        <v>164</v>
      </c>
      <c r="B4244" t="s">
        <v>250</v>
      </c>
      <c r="C4244" s="14" t="s">
        <v>252</v>
      </c>
      <c r="D4244" t="s">
        <v>465</v>
      </c>
      <c r="E4244" t="s">
        <v>483</v>
      </c>
      <c r="F4244" s="20">
        <v>2027</v>
      </c>
      <c r="G4244" s="20">
        <v>32</v>
      </c>
      <c r="H4244" s="11">
        <v>1379.5774819000801</v>
      </c>
      <c r="I4244" s="10">
        <v>4453755.3112919899</v>
      </c>
      <c r="J4244" s="33">
        <f t="shared" si="264"/>
        <v>3.0975601160717524E-4</v>
      </c>
      <c r="K4244" s="33">
        <f t="shared" si="265"/>
        <v>3.0970804216690073E-4</v>
      </c>
      <c r="L4244" s="33">
        <f t="shared" si="266"/>
        <v>0.99941891806849659</v>
      </c>
      <c r="M4244" s="33">
        <f t="shared" si="267"/>
        <v>0.99910938999207699</v>
      </c>
    </row>
    <row r="4245" spans="1:13" ht="27.6">
      <c r="A4245" t="s">
        <v>164</v>
      </c>
      <c r="B4245" t="s">
        <v>250</v>
      </c>
      <c r="C4245" s="14" t="s">
        <v>252</v>
      </c>
      <c r="D4245" t="s">
        <v>465</v>
      </c>
      <c r="E4245" t="s">
        <v>483</v>
      </c>
      <c r="F4245" s="20">
        <v>2027</v>
      </c>
      <c r="G4245" s="20">
        <v>33</v>
      </c>
      <c r="H4245" s="11">
        <v>1433.5705824910101</v>
      </c>
      <c r="I4245" s="10">
        <v>4397358.22205975</v>
      </c>
      <c r="J4245" s="33">
        <f t="shared" si="264"/>
        <v>3.260072320920711E-4</v>
      </c>
      <c r="K4245" s="33">
        <f t="shared" si="265"/>
        <v>3.2595409750857396E-4</v>
      </c>
      <c r="L4245" s="33">
        <f t="shared" si="266"/>
        <v>0.99910938999207699</v>
      </c>
      <c r="M4245" s="33">
        <f t="shared" si="267"/>
        <v>0.99878372619254974</v>
      </c>
    </row>
    <row r="4246" spans="1:13" ht="27.6">
      <c r="A4246" t="s">
        <v>164</v>
      </c>
      <c r="B4246" t="s">
        <v>250</v>
      </c>
      <c r="C4246" s="14" t="s">
        <v>252</v>
      </c>
      <c r="D4246" t="s">
        <v>465</v>
      </c>
      <c r="E4246" t="s">
        <v>483</v>
      </c>
      <c r="F4246" s="20">
        <v>2027</v>
      </c>
      <c r="G4246" s="20">
        <v>34</v>
      </c>
      <c r="H4246" s="11">
        <v>1500.0057401373399</v>
      </c>
      <c r="I4246" s="10">
        <v>4344736.09778623</v>
      </c>
      <c r="J4246" s="33">
        <f t="shared" si="264"/>
        <v>3.4524668619151269E-4</v>
      </c>
      <c r="K4246" s="33">
        <f t="shared" si="265"/>
        <v>3.4518709541242476E-4</v>
      </c>
      <c r="L4246" s="33">
        <f t="shared" si="266"/>
        <v>0.99878372619254974</v>
      </c>
      <c r="M4246" s="33">
        <f t="shared" si="267"/>
        <v>0.99843895893916013</v>
      </c>
    </row>
    <row r="4247" spans="1:13" ht="27.6">
      <c r="A4247" t="s">
        <v>164</v>
      </c>
      <c r="B4247" t="s">
        <v>250</v>
      </c>
      <c r="C4247" s="14" t="s">
        <v>252</v>
      </c>
      <c r="D4247" t="s">
        <v>465</v>
      </c>
      <c r="E4247" t="s">
        <v>483</v>
      </c>
      <c r="F4247" s="20">
        <v>2027</v>
      </c>
      <c r="G4247" s="20">
        <v>35</v>
      </c>
      <c r="H4247" s="11">
        <v>2082.7204154165001</v>
      </c>
      <c r="I4247" s="10">
        <v>4384161.8128147302</v>
      </c>
      <c r="J4247" s="33">
        <f t="shared" si="264"/>
        <v>4.7505555322542874E-4</v>
      </c>
      <c r="K4247" s="33">
        <f t="shared" si="265"/>
        <v>4.7494273220227701E-4</v>
      </c>
      <c r="L4247" s="33">
        <f t="shared" si="266"/>
        <v>0.99843895893916013</v>
      </c>
      <c r="M4247" s="33">
        <f t="shared" si="267"/>
        <v>0.99796475761206438</v>
      </c>
    </row>
    <row r="4248" spans="1:13" ht="27.6">
      <c r="A4248" t="s">
        <v>164</v>
      </c>
      <c r="B4248" t="s">
        <v>250</v>
      </c>
      <c r="C4248" s="14" t="s">
        <v>252</v>
      </c>
      <c r="D4248" t="s">
        <v>465</v>
      </c>
      <c r="E4248" t="s">
        <v>483</v>
      </c>
      <c r="F4248" s="20">
        <v>2027</v>
      </c>
      <c r="G4248" s="20">
        <v>36</v>
      </c>
      <c r="H4248" s="11">
        <v>2235.6458931228799</v>
      </c>
      <c r="I4248" s="10">
        <v>4403446.70684784</v>
      </c>
      <c r="J4248" s="33">
        <f t="shared" si="264"/>
        <v>5.0770363353011777E-4</v>
      </c>
      <c r="K4248" s="33">
        <f t="shared" si="265"/>
        <v>5.0757477384877348E-4</v>
      </c>
      <c r="L4248" s="33">
        <f t="shared" si="266"/>
        <v>0.99796475761206438</v>
      </c>
      <c r="M4248" s="33">
        <f t="shared" si="267"/>
        <v>0.99745821587591044</v>
      </c>
    </row>
    <row r="4249" spans="1:13" ht="27.6">
      <c r="A4249" t="s">
        <v>164</v>
      </c>
      <c r="B4249" t="s">
        <v>250</v>
      </c>
      <c r="C4249" s="14" t="s">
        <v>252</v>
      </c>
      <c r="D4249" t="s">
        <v>465</v>
      </c>
      <c r="E4249" t="s">
        <v>483</v>
      </c>
      <c r="F4249" s="20">
        <v>2027</v>
      </c>
      <c r="G4249" s="20">
        <v>37</v>
      </c>
      <c r="H4249" s="11">
        <v>3388.6356978692902</v>
      </c>
      <c r="I4249" s="10">
        <v>6485441.6998703098</v>
      </c>
      <c r="J4249" s="33">
        <f t="shared" si="264"/>
        <v>5.2249882963824237E-4</v>
      </c>
      <c r="K4249" s="33">
        <f t="shared" si="265"/>
        <v>5.2236235089575533E-4</v>
      </c>
      <c r="L4249" s="33">
        <f t="shared" si="266"/>
        <v>0.99745821587591044</v>
      </c>
      <c r="M4249" s="33">
        <f t="shared" si="267"/>
        <v>0.99693718125734521</v>
      </c>
    </row>
    <row r="4250" spans="1:13" ht="27.6">
      <c r="A4250" t="s">
        <v>164</v>
      </c>
      <c r="B4250" t="s">
        <v>250</v>
      </c>
      <c r="C4250" s="14" t="s">
        <v>252</v>
      </c>
      <c r="D4250" t="s">
        <v>465</v>
      </c>
      <c r="E4250" t="s">
        <v>483</v>
      </c>
      <c r="F4250" s="20">
        <v>2027</v>
      </c>
      <c r="G4250" s="20">
        <v>38</v>
      </c>
      <c r="H4250" s="11">
        <v>2548.1518344555898</v>
      </c>
      <c r="I4250" s="10">
        <v>4365605.84235691</v>
      </c>
      <c r="J4250" s="33">
        <f t="shared" si="264"/>
        <v>5.8368802096890398E-4</v>
      </c>
      <c r="K4250" s="33">
        <f t="shared" si="265"/>
        <v>5.8351770825415539E-4</v>
      </c>
      <c r="L4250" s="33">
        <f t="shared" si="266"/>
        <v>0.99693718125734521</v>
      </c>
      <c r="M4250" s="33">
        <f t="shared" si="267"/>
        <v>0.99635545075806453</v>
      </c>
    </row>
    <row r="4251" spans="1:13" ht="27.6">
      <c r="A4251" t="s">
        <v>164</v>
      </c>
      <c r="B4251" t="s">
        <v>250</v>
      </c>
      <c r="C4251" s="14" t="s">
        <v>252</v>
      </c>
      <c r="D4251" t="s">
        <v>465</v>
      </c>
      <c r="E4251" t="s">
        <v>483</v>
      </c>
      <c r="F4251" s="20">
        <v>2027</v>
      </c>
      <c r="G4251" s="20">
        <v>39</v>
      </c>
      <c r="H4251" s="11">
        <v>2729.23885031589</v>
      </c>
      <c r="I4251" s="10">
        <v>4350980.4522196399</v>
      </c>
      <c r="J4251" s="33">
        <f t="shared" si="264"/>
        <v>6.2726984878168704E-4</v>
      </c>
      <c r="K4251" s="33">
        <f t="shared" si="265"/>
        <v>6.2707315617871462E-4</v>
      </c>
      <c r="L4251" s="33">
        <f t="shared" si="266"/>
        <v>0.99635545075806453</v>
      </c>
      <c r="M4251" s="33">
        <f t="shared" si="267"/>
        <v>0.99573066300088175</v>
      </c>
    </row>
    <row r="4252" spans="1:13" ht="27.6">
      <c r="A4252" t="s">
        <v>164</v>
      </c>
      <c r="B4252" t="s">
        <v>250</v>
      </c>
      <c r="C4252" s="14" t="s">
        <v>252</v>
      </c>
      <c r="D4252" t="s">
        <v>465</v>
      </c>
      <c r="E4252" t="s">
        <v>483</v>
      </c>
      <c r="F4252" s="20">
        <v>2027</v>
      </c>
      <c r="G4252" s="20">
        <v>40</v>
      </c>
      <c r="H4252" s="11">
        <v>3570.52046064978</v>
      </c>
      <c r="I4252" s="10">
        <v>4220091.5674730698</v>
      </c>
      <c r="J4252" s="33">
        <f t="shared" si="264"/>
        <v>8.4607653733631105E-4</v>
      </c>
      <c r="K4252" s="33">
        <f t="shared" si="265"/>
        <v>8.4571871550476185E-4</v>
      </c>
      <c r="L4252" s="33">
        <f t="shared" si="266"/>
        <v>0.99573066300088175</v>
      </c>
      <c r="M4252" s="33">
        <f t="shared" si="267"/>
        <v>0.99488855494357997</v>
      </c>
    </row>
    <row r="4253" spans="1:13" ht="27.6">
      <c r="A4253" t="s">
        <v>164</v>
      </c>
      <c r="B4253" t="s">
        <v>250</v>
      </c>
      <c r="C4253" s="14" t="s">
        <v>252</v>
      </c>
      <c r="D4253" t="s">
        <v>465</v>
      </c>
      <c r="E4253" t="s">
        <v>483</v>
      </c>
      <c r="F4253" s="20">
        <v>2027</v>
      </c>
      <c r="G4253" s="20">
        <v>41</v>
      </c>
      <c r="H4253" s="11">
        <v>3826.6963138333799</v>
      </c>
      <c r="I4253" s="10">
        <v>4186995.1410487602</v>
      </c>
      <c r="J4253" s="33">
        <f t="shared" si="264"/>
        <v>9.1394811432116152E-4</v>
      </c>
      <c r="K4253" s="33">
        <f t="shared" si="265"/>
        <v>9.1353059095122813E-4</v>
      </c>
      <c r="L4253" s="33">
        <f t="shared" si="266"/>
        <v>0.99488855494357997</v>
      </c>
      <c r="M4253" s="33">
        <f t="shared" si="267"/>
        <v>0.99397969381405171</v>
      </c>
    </row>
    <row r="4254" spans="1:13" ht="27.6">
      <c r="A4254" t="s">
        <v>164</v>
      </c>
      <c r="B4254" t="s">
        <v>250</v>
      </c>
      <c r="C4254" s="14" t="s">
        <v>252</v>
      </c>
      <c r="D4254" t="s">
        <v>465</v>
      </c>
      <c r="E4254" t="s">
        <v>483</v>
      </c>
      <c r="F4254" s="20">
        <v>2027</v>
      </c>
      <c r="G4254" s="20">
        <v>42</v>
      </c>
      <c r="H4254" s="11">
        <v>4206.1937533585897</v>
      </c>
      <c r="I4254" s="10">
        <v>4249352.4484361904</v>
      </c>
      <c r="J4254" s="33">
        <f t="shared" si="264"/>
        <v>9.8984346542177644E-4</v>
      </c>
      <c r="K4254" s="33">
        <f t="shared" si="265"/>
        <v>9.8935373197861498E-4</v>
      </c>
      <c r="L4254" s="33">
        <f t="shared" si="266"/>
        <v>0.99397969381405171</v>
      </c>
      <c r="M4254" s="33">
        <f t="shared" si="267"/>
        <v>0.99299629629446584</v>
      </c>
    </row>
    <row r="4255" spans="1:13" ht="27.6">
      <c r="A4255" t="s">
        <v>164</v>
      </c>
      <c r="B4255" t="s">
        <v>250</v>
      </c>
      <c r="C4255" s="14" t="s">
        <v>252</v>
      </c>
      <c r="D4255" t="s">
        <v>465</v>
      </c>
      <c r="E4255" t="s">
        <v>483</v>
      </c>
      <c r="F4255" s="20">
        <v>2027</v>
      </c>
      <c r="G4255" s="20">
        <v>43</v>
      </c>
      <c r="H4255" s="11">
        <v>4666.6558967881201</v>
      </c>
      <c r="I4255" s="10">
        <v>4337467.6222573696</v>
      </c>
      <c r="J4255" s="33">
        <f t="shared" si="264"/>
        <v>1.075894116844019E-3</v>
      </c>
      <c r="K4255" s="33">
        <f t="shared" si="265"/>
        <v>1.0753155502793987E-3</v>
      </c>
      <c r="L4255" s="33">
        <f t="shared" si="266"/>
        <v>0.99299629629446584</v>
      </c>
      <c r="M4255" s="33">
        <f t="shared" si="267"/>
        <v>0.99192851193569054</v>
      </c>
    </row>
    <row r="4256" spans="1:13" ht="27.6">
      <c r="A4256" t="s">
        <v>164</v>
      </c>
      <c r="B4256" t="s">
        <v>250</v>
      </c>
      <c r="C4256" s="14" t="s">
        <v>252</v>
      </c>
      <c r="D4256" t="s">
        <v>465</v>
      </c>
      <c r="E4256" t="s">
        <v>483</v>
      </c>
      <c r="F4256" s="20">
        <v>2027</v>
      </c>
      <c r="G4256" s="20">
        <v>44</v>
      </c>
      <c r="H4256" s="11">
        <v>5063.6893788969701</v>
      </c>
      <c r="I4256" s="10">
        <v>4316061.5062467</v>
      </c>
      <c r="J4256" s="33">
        <f t="shared" si="264"/>
        <v>1.1732199301535016E-3</v>
      </c>
      <c r="K4256" s="33">
        <f t="shared" si="265"/>
        <v>1.1725319767177389E-3</v>
      </c>
      <c r="L4256" s="33">
        <f t="shared" si="266"/>
        <v>0.99192851193569054</v>
      </c>
      <c r="M4256" s="33">
        <f t="shared" si="267"/>
        <v>0.99076544403682787</v>
      </c>
    </row>
    <row r="4257" spans="1:13" ht="27.6">
      <c r="A4257" t="s">
        <v>164</v>
      </c>
      <c r="B4257" t="s">
        <v>250</v>
      </c>
      <c r="C4257" s="14" t="s">
        <v>252</v>
      </c>
      <c r="D4257" t="s">
        <v>465</v>
      </c>
      <c r="E4257" t="s">
        <v>483</v>
      </c>
      <c r="F4257" s="20">
        <v>2027</v>
      </c>
      <c r="G4257" s="20">
        <v>45</v>
      </c>
      <c r="H4257" s="11">
        <v>6356.49710992993</v>
      </c>
      <c r="I4257" s="10">
        <v>4181398.8876002901</v>
      </c>
      <c r="J4257" s="33">
        <f t="shared" si="264"/>
        <v>1.5201843404081287E-3</v>
      </c>
      <c r="K4257" s="33">
        <f t="shared" si="265"/>
        <v>1.5190294454855424E-3</v>
      </c>
      <c r="L4257" s="33">
        <f t="shared" si="266"/>
        <v>0.99076544403682787</v>
      </c>
      <c r="M4257" s="33">
        <f t="shared" si="267"/>
        <v>0.98926044215376641</v>
      </c>
    </row>
    <row r="4258" spans="1:13" ht="27.6">
      <c r="A4258" t="s">
        <v>164</v>
      </c>
      <c r="B4258" t="s">
        <v>250</v>
      </c>
      <c r="C4258" s="14" t="s">
        <v>252</v>
      </c>
      <c r="D4258" t="s">
        <v>465</v>
      </c>
      <c r="E4258" t="s">
        <v>483</v>
      </c>
      <c r="F4258" s="20">
        <v>2027</v>
      </c>
      <c r="G4258" s="20">
        <v>46</v>
      </c>
      <c r="H4258" s="11">
        <v>6836.2723145711198</v>
      </c>
      <c r="I4258" s="10">
        <v>4108799.7194428798</v>
      </c>
      <c r="J4258" s="33">
        <f t="shared" si="264"/>
        <v>1.6638124954647493E-3</v>
      </c>
      <c r="K4258" s="33">
        <f t="shared" si="265"/>
        <v>1.6624291267831603E-3</v>
      </c>
      <c r="L4258" s="33">
        <f t="shared" si="266"/>
        <v>0.98926044215376641</v>
      </c>
      <c r="M4258" s="33">
        <f t="shared" si="267"/>
        <v>0.98761586678075564</v>
      </c>
    </row>
    <row r="4259" spans="1:13" ht="27.6">
      <c r="A4259" t="s">
        <v>164</v>
      </c>
      <c r="B4259" t="s">
        <v>250</v>
      </c>
      <c r="C4259" s="14" t="s">
        <v>252</v>
      </c>
      <c r="D4259" t="s">
        <v>465</v>
      </c>
      <c r="E4259" t="s">
        <v>483</v>
      </c>
      <c r="F4259" s="20">
        <v>2027</v>
      </c>
      <c r="G4259" s="20">
        <v>47</v>
      </c>
      <c r="H4259" s="11">
        <v>7382.6405479901496</v>
      </c>
      <c r="I4259" s="10">
        <v>4053352.4822094799</v>
      </c>
      <c r="J4259" s="33">
        <f t="shared" si="264"/>
        <v>1.8213665306417853E-3</v>
      </c>
      <c r="K4259" s="33">
        <f t="shared" si="265"/>
        <v>1.8197088491902491E-3</v>
      </c>
      <c r="L4259" s="33">
        <f t="shared" si="266"/>
        <v>0.98761586678075564</v>
      </c>
      <c r="M4259" s="33">
        <f t="shared" si="267"/>
        <v>0.98581869344837403</v>
      </c>
    </row>
    <row r="4260" spans="1:13" ht="27.6">
      <c r="A4260" t="s">
        <v>164</v>
      </c>
      <c r="B4260" t="s">
        <v>250</v>
      </c>
      <c r="C4260" s="14" t="s">
        <v>252</v>
      </c>
      <c r="D4260" t="s">
        <v>465</v>
      </c>
      <c r="E4260" t="s">
        <v>483</v>
      </c>
      <c r="F4260" s="20">
        <v>2027</v>
      </c>
      <c r="G4260" s="20">
        <v>48</v>
      </c>
      <c r="H4260" s="11">
        <v>7956.04027801747</v>
      </c>
      <c r="I4260" s="10">
        <v>3992547.4315524702</v>
      </c>
      <c r="J4260" s="33">
        <f t="shared" si="264"/>
        <v>1.9927227952615274E-3</v>
      </c>
      <c r="K4260" s="33">
        <f t="shared" si="265"/>
        <v>1.990738641367229E-3</v>
      </c>
      <c r="L4260" s="33">
        <f t="shared" si="266"/>
        <v>0.98581869344837403</v>
      </c>
      <c r="M4260" s="33">
        <f t="shared" si="267"/>
        <v>0.98385618608194425</v>
      </c>
    </row>
    <row r="4261" spans="1:13" ht="27.6">
      <c r="A4261" t="s">
        <v>164</v>
      </c>
      <c r="B4261" t="s">
        <v>250</v>
      </c>
      <c r="C4261" s="14" t="s">
        <v>252</v>
      </c>
      <c r="D4261" t="s">
        <v>465</v>
      </c>
      <c r="E4261" t="s">
        <v>483</v>
      </c>
      <c r="F4261" s="20">
        <v>2027</v>
      </c>
      <c r="G4261" s="20">
        <v>49</v>
      </c>
      <c r="H4261" s="11">
        <v>8521.3234630678198</v>
      </c>
      <c r="I4261" s="10">
        <v>3912199.10908924</v>
      </c>
      <c r="J4261" s="33">
        <f t="shared" si="264"/>
        <v>2.1781415580996808E-3</v>
      </c>
      <c r="K4261" s="33">
        <f t="shared" si="265"/>
        <v>2.1757711291316983E-3</v>
      </c>
      <c r="L4261" s="33">
        <f t="shared" si="266"/>
        <v>0.98385618608194425</v>
      </c>
      <c r="M4261" s="33">
        <f t="shared" si="267"/>
        <v>0.98171554019704954</v>
      </c>
    </row>
    <row r="4262" spans="1:13" ht="27.6">
      <c r="A4262" t="s">
        <v>164</v>
      </c>
      <c r="B4262" t="s">
        <v>250</v>
      </c>
      <c r="C4262" s="14" t="s">
        <v>252</v>
      </c>
      <c r="D4262" t="s">
        <v>465</v>
      </c>
      <c r="E4262" t="s">
        <v>483</v>
      </c>
      <c r="F4262" s="20">
        <v>2027</v>
      </c>
      <c r="G4262" s="20">
        <v>50</v>
      </c>
      <c r="H4262" s="11">
        <v>9802.6537818252691</v>
      </c>
      <c r="I4262" s="10">
        <v>3849330.1490457798</v>
      </c>
      <c r="J4262" s="33">
        <f t="shared" si="264"/>
        <v>2.54658691311663E-3</v>
      </c>
      <c r="K4262" s="33">
        <f t="shared" si="265"/>
        <v>2.543347111392702E-3</v>
      </c>
      <c r="L4262" s="33">
        <f t="shared" si="266"/>
        <v>0.98171554019704954</v>
      </c>
      <c r="M4262" s="33">
        <f t="shared" si="267"/>
        <v>0.97921869681368001</v>
      </c>
    </row>
    <row r="4263" spans="1:13" ht="27.6">
      <c r="A4263" t="s">
        <v>164</v>
      </c>
      <c r="B4263" t="s">
        <v>250</v>
      </c>
      <c r="C4263" s="14" t="s">
        <v>252</v>
      </c>
      <c r="D4263" t="s">
        <v>465</v>
      </c>
      <c r="E4263" t="s">
        <v>483</v>
      </c>
      <c r="F4263" s="20">
        <v>2027</v>
      </c>
      <c r="G4263" s="20">
        <v>51</v>
      </c>
      <c r="H4263" s="11">
        <v>10484.3835729037</v>
      </c>
      <c r="I4263" s="10">
        <v>3773648.83540401</v>
      </c>
      <c r="J4263" s="33">
        <f t="shared" si="264"/>
        <v>2.7783145783307189E-3</v>
      </c>
      <c r="K4263" s="33">
        <f t="shared" si="265"/>
        <v>2.7744586342178801E-3</v>
      </c>
      <c r="L4263" s="33">
        <f t="shared" si="266"/>
        <v>0.97921869681368001</v>
      </c>
      <c r="M4263" s="33">
        <f t="shared" si="267"/>
        <v>0.97650189504551776</v>
      </c>
    </row>
    <row r="4264" spans="1:13" ht="27.6">
      <c r="A4264" t="s">
        <v>164</v>
      </c>
      <c r="B4264" t="s">
        <v>250</v>
      </c>
      <c r="C4264" s="14" t="s">
        <v>252</v>
      </c>
      <c r="D4264" t="s">
        <v>465</v>
      </c>
      <c r="E4264" t="s">
        <v>483</v>
      </c>
      <c r="F4264" s="20">
        <v>2027</v>
      </c>
      <c r="G4264" s="20">
        <v>52</v>
      </c>
      <c r="H4264" s="11">
        <v>11207.893250294101</v>
      </c>
      <c r="I4264" s="10">
        <v>3698211.9844359602</v>
      </c>
      <c r="J4264" s="33">
        <f t="shared" si="264"/>
        <v>3.0306248796615411E-3</v>
      </c>
      <c r="K4264" s="33">
        <f t="shared" si="265"/>
        <v>3.0260371717917289E-3</v>
      </c>
      <c r="L4264" s="33">
        <f t="shared" si="266"/>
        <v>0.97650189504551776</v>
      </c>
      <c r="M4264" s="33">
        <f t="shared" si="267"/>
        <v>0.97354696401278495</v>
      </c>
    </row>
    <row r="4265" spans="1:13" ht="27.6">
      <c r="A4265" t="s">
        <v>164</v>
      </c>
      <c r="B4265" t="s">
        <v>250</v>
      </c>
      <c r="C4265" s="14" t="s">
        <v>252</v>
      </c>
      <c r="D4265" t="s">
        <v>465</v>
      </c>
      <c r="E4265" t="s">
        <v>483</v>
      </c>
      <c r="F4265" s="20">
        <v>2027</v>
      </c>
      <c r="G4265" s="20">
        <v>53</v>
      </c>
      <c r="H4265" s="11">
        <v>11887.4988982951</v>
      </c>
      <c r="I4265" s="10">
        <v>3595027.1982061798</v>
      </c>
      <c r="J4265" s="33">
        <f t="shared" si="264"/>
        <v>3.3066506156689541E-3</v>
      </c>
      <c r="K4265" s="33">
        <f t="shared" si="265"/>
        <v>3.3011896673295071E-3</v>
      </c>
      <c r="L4265" s="33">
        <f t="shared" si="266"/>
        <v>0.97354696401278495</v>
      </c>
      <c r="M4265" s="33">
        <f t="shared" si="267"/>
        <v>0.97033310083452595</v>
      </c>
    </row>
    <row r="4266" spans="1:13" ht="27.6">
      <c r="A4266" t="s">
        <v>164</v>
      </c>
      <c r="B4266" t="s">
        <v>250</v>
      </c>
      <c r="C4266" s="14" t="s">
        <v>252</v>
      </c>
      <c r="D4266" t="s">
        <v>465</v>
      </c>
      <c r="E4266" t="s">
        <v>483</v>
      </c>
      <c r="F4266" s="20">
        <v>2027</v>
      </c>
      <c r="G4266" s="20">
        <v>54</v>
      </c>
      <c r="H4266" s="11">
        <v>12823.067652104801</v>
      </c>
      <c r="I4266" s="10">
        <v>3553002.2068445301</v>
      </c>
      <c r="J4266" s="33">
        <f t="shared" si="264"/>
        <v>3.6090795630248544E-3</v>
      </c>
      <c r="K4266" s="33">
        <f t="shared" si="265"/>
        <v>3.6025746632986078E-3</v>
      </c>
      <c r="L4266" s="33">
        <f t="shared" si="266"/>
        <v>0.97033310083452595</v>
      </c>
      <c r="M4266" s="33">
        <f t="shared" si="267"/>
        <v>0.96683740339049951</v>
      </c>
    </row>
    <row r="4267" spans="1:13" ht="27.6">
      <c r="A4267" t="s">
        <v>164</v>
      </c>
      <c r="B4267" t="s">
        <v>250</v>
      </c>
      <c r="C4267" s="14" t="s">
        <v>252</v>
      </c>
      <c r="D4267" t="s">
        <v>465</v>
      </c>
      <c r="E4267" t="s">
        <v>483</v>
      </c>
      <c r="F4267" s="20">
        <v>2027</v>
      </c>
      <c r="G4267" s="20">
        <v>55</v>
      </c>
      <c r="H4267" s="11">
        <v>13407.9794842427</v>
      </c>
      <c r="I4267" s="10">
        <v>3344959.4844110301</v>
      </c>
      <c r="J4267" s="33">
        <f t="shared" si="264"/>
        <v>4.0084131203172212E-3</v>
      </c>
      <c r="K4267" s="33">
        <f t="shared" si="265"/>
        <v>4.0003901558108845E-3</v>
      </c>
      <c r="L4267" s="33">
        <f t="shared" si="266"/>
        <v>0.96683740339049951</v>
      </c>
      <c r="M4267" s="33">
        <f t="shared" si="267"/>
        <v>0.96296967655970644</v>
      </c>
    </row>
    <row r="4268" spans="1:13" ht="27.6">
      <c r="A4268" t="s">
        <v>164</v>
      </c>
      <c r="B4268" t="s">
        <v>250</v>
      </c>
      <c r="C4268" s="14" t="s">
        <v>252</v>
      </c>
      <c r="D4268" t="s">
        <v>465</v>
      </c>
      <c r="E4268" t="s">
        <v>483</v>
      </c>
      <c r="F4268" s="20">
        <v>2027</v>
      </c>
      <c r="G4268" s="20">
        <v>56</v>
      </c>
      <c r="H4268" s="11">
        <v>14268.7685884565</v>
      </c>
      <c r="I4268" s="10">
        <v>3259736.63575088</v>
      </c>
      <c r="J4268" s="33">
        <f t="shared" si="264"/>
        <v>4.3772765050909363E-3</v>
      </c>
      <c r="K4268" s="33">
        <f t="shared" si="265"/>
        <v>4.3677101935103435E-3</v>
      </c>
      <c r="L4268" s="33">
        <f t="shared" si="266"/>
        <v>0.96296967655970644</v>
      </c>
      <c r="M4268" s="33">
        <f t="shared" si="267"/>
        <v>0.95876370408735523</v>
      </c>
    </row>
    <row r="4269" spans="1:13" ht="27.6">
      <c r="A4269" t="s">
        <v>164</v>
      </c>
      <c r="B4269" t="s">
        <v>250</v>
      </c>
      <c r="C4269" s="14" t="s">
        <v>252</v>
      </c>
      <c r="D4269" t="s">
        <v>465</v>
      </c>
      <c r="E4269" t="s">
        <v>483</v>
      </c>
      <c r="F4269" s="20">
        <v>2027</v>
      </c>
      <c r="G4269" s="20">
        <v>57</v>
      </c>
      <c r="H4269" s="11">
        <v>15203.1986519157</v>
      </c>
      <c r="I4269" s="10">
        <v>3179593.5174023299</v>
      </c>
      <c r="J4269" s="33">
        <f t="shared" si="264"/>
        <v>4.7814912719838596E-3</v>
      </c>
      <c r="K4269" s="33">
        <f t="shared" si="265"/>
        <v>4.7700781404339532E-3</v>
      </c>
      <c r="L4269" s="33">
        <f t="shared" si="266"/>
        <v>0.95876370408735523</v>
      </c>
      <c r="M4269" s="33">
        <f t="shared" si="267"/>
        <v>0.9541903263006466</v>
      </c>
    </row>
    <row r="4270" spans="1:13" ht="27.6">
      <c r="A4270" t="s">
        <v>164</v>
      </c>
      <c r="B4270" t="s">
        <v>250</v>
      </c>
      <c r="C4270" s="14" t="s">
        <v>252</v>
      </c>
      <c r="D4270" t="s">
        <v>465</v>
      </c>
      <c r="E4270" t="s">
        <v>483</v>
      </c>
      <c r="F4270" s="20">
        <v>2027</v>
      </c>
      <c r="G4270" s="20">
        <v>58</v>
      </c>
      <c r="H4270" s="11">
        <v>16142.2524500568</v>
      </c>
      <c r="I4270" s="10">
        <v>3090183.0893219998</v>
      </c>
      <c r="J4270" s="33">
        <f t="shared" si="264"/>
        <v>5.2237204021456487E-3</v>
      </c>
      <c r="K4270" s="33">
        <f t="shared" si="265"/>
        <v>5.2101005005650292E-3</v>
      </c>
      <c r="L4270" s="33">
        <f t="shared" si="266"/>
        <v>0.9541903263006466</v>
      </c>
      <c r="M4270" s="33">
        <f t="shared" si="267"/>
        <v>0.94921889880395327</v>
      </c>
    </row>
    <row r="4271" spans="1:13" ht="27.6">
      <c r="A4271" t="s">
        <v>164</v>
      </c>
      <c r="B4271" t="s">
        <v>250</v>
      </c>
      <c r="C4271" s="14" t="s">
        <v>252</v>
      </c>
      <c r="D4271" t="s">
        <v>465</v>
      </c>
      <c r="E4271" t="s">
        <v>483</v>
      </c>
      <c r="F4271" s="20">
        <v>2027</v>
      </c>
      <c r="G4271" s="20">
        <v>59</v>
      </c>
      <c r="H4271" s="11">
        <v>17013.735354320699</v>
      </c>
      <c r="I4271" s="10">
        <v>2980758.87302829</v>
      </c>
      <c r="J4271" s="33">
        <f t="shared" si="264"/>
        <v>5.7078536302521054E-3</v>
      </c>
      <c r="K4271" s="33">
        <f t="shared" si="265"/>
        <v>5.691594782802234E-3</v>
      </c>
      <c r="L4271" s="33">
        <f t="shared" si="266"/>
        <v>0.94921889880395327</v>
      </c>
      <c r="M4271" s="33">
        <f t="shared" si="267"/>
        <v>0.9438163294717834</v>
      </c>
    </row>
    <row r="4272" spans="1:13" ht="27.6">
      <c r="A4272" t="s">
        <v>164</v>
      </c>
      <c r="B4272" t="s">
        <v>250</v>
      </c>
      <c r="C4272" s="14" t="s">
        <v>252</v>
      </c>
      <c r="D4272" t="s">
        <v>465</v>
      </c>
      <c r="E4272" t="s">
        <v>483</v>
      </c>
      <c r="F4272" s="20">
        <v>2027</v>
      </c>
      <c r="G4272" s="20">
        <v>60</v>
      </c>
      <c r="H4272" s="11">
        <v>18176.506570492402</v>
      </c>
      <c r="I4272" s="10">
        <v>2839714.3117871201</v>
      </c>
      <c r="J4272" s="33">
        <f t="shared" si="264"/>
        <v>6.4008222570295682E-3</v>
      </c>
      <c r="K4272" s="33">
        <f t="shared" si="265"/>
        <v>6.3803806319036038E-3</v>
      </c>
      <c r="L4272" s="33">
        <f t="shared" si="266"/>
        <v>0.9438163294717834</v>
      </c>
      <c r="M4272" s="33">
        <f t="shared" si="267"/>
        <v>0.93779442204314734</v>
      </c>
    </row>
    <row r="4273" spans="1:13" ht="27.6">
      <c r="A4273" t="s">
        <v>164</v>
      </c>
      <c r="B4273" t="s">
        <v>250</v>
      </c>
      <c r="C4273" s="14" t="s">
        <v>252</v>
      </c>
      <c r="D4273" t="s">
        <v>465</v>
      </c>
      <c r="E4273" t="s">
        <v>483</v>
      </c>
      <c r="F4273" s="20">
        <v>2027</v>
      </c>
      <c r="G4273" s="20">
        <v>61</v>
      </c>
      <c r="H4273" s="11">
        <v>19136.1343776047</v>
      </c>
      <c r="I4273" s="10">
        <v>2735142.0296284799</v>
      </c>
      <c r="J4273" s="33">
        <f t="shared" si="264"/>
        <v>6.9963951306046077E-3</v>
      </c>
      <c r="K4273" s="33">
        <f t="shared" si="265"/>
        <v>6.9719773368894788E-3</v>
      </c>
      <c r="L4273" s="33">
        <f t="shared" si="266"/>
        <v>0.93779442204314734</v>
      </c>
      <c r="M4273" s="33">
        <f t="shared" si="267"/>
        <v>0.93125614058600115</v>
      </c>
    </row>
    <row r="4274" spans="1:13" ht="27.6">
      <c r="A4274" t="s">
        <v>164</v>
      </c>
      <c r="B4274" t="s">
        <v>250</v>
      </c>
      <c r="C4274" s="14" t="s">
        <v>252</v>
      </c>
      <c r="D4274" t="s">
        <v>465</v>
      </c>
      <c r="E4274" t="s">
        <v>483</v>
      </c>
      <c r="F4274" s="20">
        <v>2027</v>
      </c>
      <c r="G4274" s="20">
        <v>62</v>
      </c>
      <c r="H4274" s="11">
        <v>19958.917750878401</v>
      </c>
      <c r="I4274" s="10">
        <v>2609163.3121556402</v>
      </c>
      <c r="J4274" s="33">
        <f t="shared" si="264"/>
        <v>7.6495471394577939E-3</v>
      </c>
      <c r="K4274" s="33">
        <f t="shared" si="265"/>
        <v>7.6203638142237073E-3</v>
      </c>
      <c r="L4274" s="33">
        <f t="shared" si="266"/>
        <v>0.93125614058600115</v>
      </c>
      <c r="M4274" s="33">
        <f t="shared" si="267"/>
        <v>0.92415962999050594</v>
      </c>
    </row>
    <row r="4275" spans="1:13" ht="27.6">
      <c r="A4275" t="s">
        <v>164</v>
      </c>
      <c r="B4275" t="s">
        <v>250</v>
      </c>
      <c r="C4275" s="14" t="s">
        <v>252</v>
      </c>
      <c r="D4275" t="s">
        <v>465</v>
      </c>
      <c r="E4275" t="s">
        <v>483</v>
      </c>
      <c r="F4275" s="20">
        <v>2027</v>
      </c>
      <c r="G4275" s="20">
        <v>63</v>
      </c>
      <c r="H4275" s="11">
        <v>20783.8423613142</v>
      </c>
      <c r="I4275" s="10">
        <v>2483400.2906657401</v>
      </c>
      <c r="J4275" s="33">
        <f t="shared" si="264"/>
        <v>8.3691068409042311E-3</v>
      </c>
      <c r="K4275" s="33">
        <f t="shared" si="265"/>
        <v>8.334183360270031E-3</v>
      </c>
      <c r="L4275" s="33">
        <f t="shared" si="266"/>
        <v>0.92415962999050594</v>
      </c>
      <c r="M4275" s="33">
        <f t="shared" si="267"/>
        <v>0.91645751418000576</v>
      </c>
    </row>
    <row r="4276" spans="1:13" ht="27.6">
      <c r="A4276" t="s">
        <v>164</v>
      </c>
      <c r="B4276" t="s">
        <v>250</v>
      </c>
      <c r="C4276" s="14" t="s">
        <v>252</v>
      </c>
      <c r="D4276" t="s">
        <v>465</v>
      </c>
      <c r="E4276" t="s">
        <v>483</v>
      </c>
      <c r="F4276" s="20">
        <v>2027</v>
      </c>
      <c r="G4276" s="20">
        <v>64</v>
      </c>
      <c r="H4276" s="11">
        <v>21644.795868374698</v>
      </c>
      <c r="I4276" s="10">
        <v>2362617.9861866999</v>
      </c>
      <c r="J4276" s="33">
        <f t="shared" si="264"/>
        <v>9.1613608272362798E-3</v>
      </c>
      <c r="K4276" s="33">
        <f t="shared" si="265"/>
        <v>9.119523421137532E-3</v>
      </c>
      <c r="L4276" s="33">
        <f t="shared" si="266"/>
        <v>0.91645751418000576</v>
      </c>
      <c r="M4276" s="33">
        <f t="shared" si="267"/>
        <v>0.90809985841496377</v>
      </c>
    </row>
    <row r="4277" spans="1:13" ht="27.6">
      <c r="A4277" t="s">
        <v>164</v>
      </c>
      <c r="B4277" t="s">
        <v>250</v>
      </c>
      <c r="C4277" s="14" t="s">
        <v>252</v>
      </c>
      <c r="D4277" t="s">
        <v>465</v>
      </c>
      <c r="E4277" t="s">
        <v>483</v>
      </c>
      <c r="F4277" s="20">
        <v>2027</v>
      </c>
      <c r="G4277" s="20">
        <v>65</v>
      </c>
      <c r="H4277" s="11">
        <v>21756.201456394901</v>
      </c>
      <c r="I4277" s="10">
        <v>2216128.9662647801</v>
      </c>
      <c r="J4277" s="33">
        <f t="shared" si="264"/>
        <v>9.8172091009055013E-3</v>
      </c>
      <c r="K4277" s="33">
        <f t="shared" si="265"/>
        <v>9.7691776105384154E-3</v>
      </c>
      <c r="L4277" s="33">
        <f t="shared" si="266"/>
        <v>0.90809985841496377</v>
      </c>
      <c r="M4277" s="33">
        <f t="shared" si="267"/>
        <v>0.89922846961000324</v>
      </c>
    </row>
    <row r="4278" spans="1:13" ht="27.6">
      <c r="A4278" t="s">
        <v>164</v>
      </c>
      <c r="B4278" t="s">
        <v>250</v>
      </c>
      <c r="C4278" s="14" t="s">
        <v>252</v>
      </c>
      <c r="D4278" t="s">
        <v>465</v>
      </c>
      <c r="E4278" t="s">
        <v>483</v>
      </c>
      <c r="F4278" s="20">
        <v>2027</v>
      </c>
      <c r="G4278" s="20">
        <v>66</v>
      </c>
      <c r="H4278" s="11">
        <v>22536.157978996998</v>
      </c>
      <c r="I4278" s="10">
        <v>2094965.1777226899</v>
      </c>
      <c r="J4278" s="33">
        <f t="shared" si="264"/>
        <v>1.0757294784009105E-2</v>
      </c>
      <c r="K4278" s="33">
        <f t="shared" si="265"/>
        <v>1.0699642002981902E-2</v>
      </c>
      <c r="L4278" s="33">
        <f t="shared" si="266"/>
        <v>0.89922846961000324</v>
      </c>
      <c r="M4278" s="33">
        <f t="shared" si="267"/>
        <v>0.88960704690628689</v>
      </c>
    </row>
    <row r="4279" spans="1:13" ht="27.6">
      <c r="A4279" t="s">
        <v>164</v>
      </c>
      <c r="B4279" t="s">
        <v>250</v>
      </c>
      <c r="C4279" s="14" t="s">
        <v>252</v>
      </c>
      <c r="D4279" t="s">
        <v>465</v>
      </c>
      <c r="E4279" t="s">
        <v>483</v>
      </c>
      <c r="F4279" s="20">
        <v>2027</v>
      </c>
      <c r="G4279" s="20">
        <v>67</v>
      </c>
      <c r="H4279" s="11">
        <v>23227.2641563752</v>
      </c>
      <c r="I4279" s="10">
        <v>1969800.1612787901</v>
      </c>
      <c r="J4279" s="33">
        <f t="shared" si="264"/>
        <v>1.1791685579564634E-2</v>
      </c>
      <c r="K4279" s="33">
        <f t="shared" si="265"/>
        <v>1.1722436111731849E-2</v>
      </c>
      <c r="L4279" s="33">
        <f t="shared" si="266"/>
        <v>0.88960704690628689</v>
      </c>
      <c r="M4279" s="33">
        <f t="shared" si="267"/>
        <v>0.87917868513438147</v>
      </c>
    </row>
    <row r="4280" spans="1:13" ht="27.6">
      <c r="A4280" t="s">
        <v>164</v>
      </c>
      <c r="B4280" t="s">
        <v>250</v>
      </c>
      <c r="C4280" s="14" t="s">
        <v>252</v>
      </c>
      <c r="D4280" t="s">
        <v>465</v>
      </c>
      <c r="E4280" t="s">
        <v>483</v>
      </c>
      <c r="F4280" s="20">
        <v>2027</v>
      </c>
      <c r="G4280" s="20">
        <v>68</v>
      </c>
      <c r="H4280" s="11">
        <v>23779.464912678799</v>
      </c>
      <c r="I4280" s="10">
        <v>1838757.2389523</v>
      </c>
      <c r="J4280" s="33">
        <f t="shared" si="264"/>
        <v>1.2932356925065339E-2</v>
      </c>
      <c r="K4280" s="33">
        <f t="shared" si="265"/>
        <v>1.2849093315305482E-2</v>
      </c>
      <c r="L4280" s="33">
        <f t="shared" si="266"/>
        <v>0.87917868513438147</v>
      </c>
      <c r="M4280" s="33">
        <f t="shared" si="267"/>
        <v>0.86788203616826221</v>
      </c>
    </row>
    <row r="4281" spans="1:13" ht="27.6">
      <c r="A4281" t="s">
        <v>164</v>
      </c>
      <c r="B4281" t="s">
        <v>250</v>
      </c>
      <c r="C4281" s="14" t="s">
        <v>252</v>
      </c>
      <c r="D4281" t="s">
        <v>465</v>
      </c>
      <c r="E4281" t="s">
        <v>483</v>
      </c>
      <c r="F4281" s="20">
        <v>2027</v>
      </c>
      <c r="G4281" s="20">
        <v>69</v>
      </c>
      <c r="H4281" s="11">
        <v>24276.356360401202</v>
      </c>
      <c r="I4281" s="10">
        <v>1710271.9079823501</v>
      </c>
      <c r="J4281" s="33">
        <f t="shared" si="264"/>
        <v>1.4194442560329847E-2</v>
      </c>
      <c r="K4281" s="33">
        <f t="shared" si="265"/>
        <v>1.409417642844446E-2</v>
      </c>
      <c r="L4281" s="33">
        <f t="shared" si="266"/>
        <v>0.86788203616826221</v>
      </c>
      <c r="M4281" s="33">
        <f t="shared" si="267"/>
        <v>0.85564995363142915</v>
      </c>
    </row>
    <row r="4282" spans="1:13" ht="27.6">
      <c r="A4282" t="s">
        <v>164</v>
      </c>
      <c r="B4282" t="s">
        <v>250</v>
      </c>
      <c r="C4282" s="14" t="s">
        <v>252</v>
      </c>
      <c r="D4282" t="s">
        <v>465</v>
      </c>
      <c r="E4282" t="s">
        <v>483</v>
      </c>
      <c r="F4282" s="20">
        <v>2028</v>
      </c>
      <c r="G4282" s="20">
        <v>30</v>
      </c>
      <c r="H4282" s="11">
        <v>983.89994870682801</v>
      </c>
      <c r="I4282" s="10">
        <v>4420056.7592368796</v>
      </c>
      <c r="J4282" s="33">
        <f t="shared" si="264"/>
        <v>2.2259893985540082E-4</v>
      </c>
      <c r="K4282" s="33">
        <f t="shared" si="265"/>
        <v>2.2257416654958284E-4</v>
      </c>
      <c r="L4282" s="33">
        <f t="shared" si="266"/>
        <v>1</v>
      </c>
      <c r="M4282" s="33">
        <f t="shared" si="267"/>
        <v>0.99977742583345042</v>
      </c>
    </row>
    <row r="4283" spans="1:13" ht="27.6">
      <c r="A4283" t="s">
        <v>164</v>
      </c>
      <c r="B4283" t="s">
        <v>250</v>
      </c>
      <c r="C4283" s="14" t="s">
        <v>252</v>
      </c>
      <c r="D4283" t="s">
        <v>465</v>
      </c>
      <c r="E4283" t="s">
        <v>483</v>
      </c>
      <c r="F4283" s="20">
        <v>2028</v>
      </c>
      <c r="G4283" s="20">
        <v>31</v>
      </c>
      <c r="H4283" s="11">
        <v>1345.3398980798399</v>
      </c>
      <c r="I4283" s="10">
        <v>4561949.9973963704</v>
      </c>
      <c r="J4283" s="33">
        <f t="shared" si="264"/>
        <v>2.9490456906534755E-4</v>
      </c>
      <c r="K4283" s="33">
        <f t="shared" si="265"/>
        <v>2.9486108898713059E-4</v>
      </c>
      <c r="L4283" s="33">
        <f t="shared" si="266"/>
        <v>0.99977742583345042</v>
      </c>
      <c r="M4283" s="33">
        <f t="shared" si="267"/>
        <v>0.9994826303729244</v>
      </c>
    </row>
    <row r="4284" spans="1:13" ht="27.6">
      <c r="A4284" t="s">
        <v>164</v>
      </c>
      <c r="B4284" t="s">
        <v>250</v>
      </c>
      <c r="C4284" s="14" t="s">
        <v>252</v>
      </c>
      <c r="D4284" t="s">
        <v>465</v>
      </c>
      <c r="E4284" t="s">
        <v>483</v>
      </c>
      <c r="F4284" s="20">
        <v>2028</v>
      </c>
      <c r="G4284" s="20">
        <v>32</v>
      </c>
      <c r="H4284" s="11">
        <v>1393.89664571921</v>
      </c>
      <c r="I4284" s="10">
        <v>4519592.9214807497</v>
      </c>
      <c r="J4284" s="33">
        <f t="shared" si="264"/>
        <v>3.0841198973790077E-4</v>
      </c>
      <c r="K4284" s="33">
        <f t="shared" si="265"/>
        <v>3.0836443564907778E-4</v>
      </c>
      <c r="L4284" s="33">
        <f t="shared" si="266"/>
        <v>0.9994826303729244</v>
      </c>
      <c r="M4284" s="33">
        <f t="shared" si="267"/>
        <v>0.99917442547566837</v>
      </c>
    </row>
    <row r="4285" spans="1:13" ht="27.6">
      <c r="A4285" t="s">
        <v>164</v>
      </c>
      <c r="B4285" t="s">
        <v>250</v>
      </c>
      <c r="C4285" s="14" t="s">
        <v>252</v>
      </c>
      <c r="D4285" t="s">
        <v>465</v>
      </c>
      <c r="E4285" t="s">
        <v>483</v>
      </c>
      <c r="F4285" s="20">
        <v>2028</v>
      </c>
      <c r="G4285" s="20">
        <v>33</v>
      </c>
      <c r="H4285" s="11">
        <v>1443.72769909307</v>
      </c>
      <c r="I4285" s="10">
        <v>4447046.5973175401</v>
      </c>
      <c r="J4285" s="33">
        <f t="shared" si="264"/>
        <v>3.2464865557377498E-4</v>
      </c>
      <c r="K4285" s="33">
        <f t="shared" si="265"/>
        <v>3.2459596290135284E-4</v>
      </c>
      <c r="L4285" s="33">
        <f t="shared" si="266"/>
        <v>0.99917442547566837</v>
      </c>
      <c r="M4285" s="33">
        <f t="shared" si="267"/>
        <v>0.99885009749092468</v>
      </c>
    </row>
    <row r="4286" spans="1:13" ht="27.6">
      <c r="A4286" t="s">
        <v>164</v>
      </c>
      <c r="B4286" t="s">
        <v>250</v>
      </c>
      <c r="C4286" s="14" t="s">
        <v>252</v>
      </c>
      <c r="D4286" t="s">
        <v>465</v>
      </c>
      <c r="E4286" t="s">
        <v>483</v>
      </c>
      <c r="F4286" s="20">
        <v>2028</v>
      </c>
      <c r="G4286" s="20">
        <v>34</v>
      </c>
      <c r="H4286" s="11">
        <v>1509.67798867139</v>
      </c>
      <c r="I4286" s="10">
        <v>4390423.4293780802</v>
      </c>
      <c r="J4286" s="33">
        <f t="shared" si="264"/>
        <v>3.4385703633265312E-4</v>
      </c>
      <c r="K4286" s="33">
        <f t="shared" si="265"/>
        <v>3.4379792427752243E-4</v>
      </c>
      <c r="L4286" s="33">
        <f t="shared" si="266"/>
        <v>0.99885009749092468</v>
      </c>
      <c r="M4286" s="33">
        <f t="shared" si="267"/>
        <v>0.99850669490074295</v>
      </c>
    </row>
    <row r="4287" spans="1:13" ht="27.6">
      <c r="A4287" t="s">
        <v>164</v>
      </c>
      <c r="B4287" t="s">
        <v>250</v>
      </c>
      <c r="C4287" s="14" t="s">
        <v>252</v>
      </c>
      <c r="D4287" t="s">
        <v>465</v>
      </c>
      <c r="E4287" t="s">
        <v>483</v>
      </c>
      <c r="F4287" s="20">
        <v>2028</v>
      </c>
      <c r="G4287" s="20">
        <v>35</v>
      </c>
      <c r="H4287" s="11">
        <v>2045.7409712204501</v>
      </c>
      <c r="I4287" s="10">
        <v>4337515.7495701397</v>
      </c>
      <c r="J4287" s="33">
        <f t="shared" si="264"/>
        <v>4.7163885720142662E-4</v>
      </c>
      <c r="K4287" s="33">
        <f t="shared" si="265"/>
        <v>4.715276530790069E-4</v>
      </c>
      <c r="L4287" s="33">
        <f t="shared" si="266"/>
        <v>0.99850669490074295</v>
      </c>
      <c r="M4287" s="33">
        <f t="shared" si="267"/>
        <v>0.99803587138231276</v>
      </c>
    </row>
    <row r="4288" spans="1:13" ht="27.6">
      <c r="A4288" t="s">
        <v>164</v>
      </c>
      <c r="B4288" t="s">
        <v>250</v>
      </c>
      <c r="C4288" s="14" t="s">
        <v>252</v>
      </c>
      <c r="D4288" t="s">
        <v>465</v>
      </c>
      <c r="E4288" t="s">
        <v>483</v>
      </c>
      <c r="F4288" s="20">
        <v>2028</v>
      </c>
      <c r="G4288" s="20">
        <v>36</v>
      </c>
      <c r="H4288" s="11">
        <v>2204.7699013905499</v>
      </c>
      <c r="I4288" s="10">
        <v>4375918.60281468</v>
      </c>
      <c r="J4288" s="33">
        <f t="shared" si="264"/>
        <v>5.0384161624313507E-4</v>
      </c>
      <c r="K4288" s="33">
        <f t="shared" si="265"/>
        <v>5.0371470937060625E-4</v>
      </c>
      <c r="L4288" s="33">
        <f t="shared" si="266"/>
        <v>0.99803587138231276</v>
      </c>
      <c r="M4288" s="33">
        <f t="shared" si="267"/>
        <v>0.99753314603341803</v>
      </c>
    </row>
    <row r="4289" spans="1:13" ht="27.6">
      <c r="A4289" t="s">
        <v>164</v>
      </c>
      <c r="B4289" t="s">
        <v>250</v>
      </c>
      <c r="C4289" s="14" t="s">
        <v>252</v>
      </c>
      <c r="D4289" t="s">
        <v>465</v>
      </c>
      <c r="E4289" t="s">
        <v>483</v>
      </c>
      <c r="F4289" s="20">
        <v>2028</v>
      </c>
      <c r="G4289" s="20">
        <v>37</v>
      </c>
      <c r="H4289" s="11">
        <v>2373.2561425440899</v>
      </c>
      <c r="I4289" s="10">
        <v>4395149.5308475196</v>
      </c>
      <c r="J4289" s="33">
        <f t="shared" si="264"/>
        <v>5.3997164963041737E-4</v>
      </c>
      <c r="K4289" s="33">
        <f t="shared" si="265"/>
        <v>5.3982589117551605E-4</v>
      </c>
      <c r="L4289" s="33">
        <f t="shared" si="266"/>
        <v>0.99753314603341803</v>
      </c>
      <c r="M4289" s="33">
        <f t="shared" si="267"/>
        <v>0.99699465181388347</v>
      </c>
    </row>
    <row r="4290" spans="1:13" ht="27.6">
      <c r="A4290" t="s">
        <v>164</v>
      </c>
      <c r="B4290" t="s">
        <v>250</v>
      </c>
      <c r="C4290" s="14" t="s">
        <v>252</v>
      </c>
      <c r="D4290" t="s">
        <v>465</v>
      </c>
      <c r="E4290" t="s">
        <v>483</v>
      </c>
      <c r="F4290" s="20">
        <v>2028</v>
      </c>
      <c r="G4290" s="20">
        <v>38</v>
      </c>
      <c r="H4290" s="11">
        <v>3599.0306603273102</v>
      </c>
      <c r="I4290" s="10">
        <v>6472812.9786054296</v>
      </c>
      <c r="J4290" s="33">
        <f t="shared" ref="J4290:J4353" si="268">IF(I4290&gt;0,H4290/I4290,0)</f>
        <v>5.5602265540857982E-4</v>
      </c>
      <c r="K4290" s="33">
        <f t="shared" ref="K4290:K4353" si="269">1-EXP(-J4290)</f>
        <v>5.5586810345809035E-4</v>
      </c>
      <c r="L4290" s="33">
        <f t="shared" ref="L4290:L4353" si="270">IF(G4290=30,1,M4289)</f>
        <v>0.99699465181388347</v>
      </c>
      <c r="M4290" s="33">
        <f t="shared" ref="M4290:M4353" si="271">L4290*(1-K4290)</f>
        <v>0.99644045428762185</v>
      </c>
    </row>
    <row r="4291" spans="1:13" ht="27.6">
      <c r="A4291" t="s">
        <v>164</v>
      </c>
      <c r="B4291" t="s">
        <v>250</v>
      </c>
      <c r="C4291" s="14" t="s">
        <v>252</v>
      </c>
      <c r="D4291" t="s">
        <v>465</v>
      </c>
      <c r="E4291" t="s">
        <v>483</v>
      </c>
      <c r="F4291" s="20">
        <v>2028</v>
      </c>
      <c r="G4291" s="20">
        <v>39</v>
      </c>
      <c r="H4291" s="11">
        <v>2715.1845629673198</v>
      </c>
      <c r="I4291" s="10">
        <v>4356175.2412387999</v>
      </c>
      <c r="J4291" s="33">
        <f t="shared" si="268"/>
        <v>6.2329553165431915E-4</v>
      </c>
      <c r="K4291" s="33">
        <f t="shared" si="269"/>
        <v>6.2310132334619794E-4</v>
      </c>
      <c r="L4291" s="33">
        <f t="shared" si="270"/>
        <v>0.99644045428762185</v>
      </c>
      <c r="M4291" s="33">
        <f t="shared" si="271"/>
        <v>0.99581957092191953</v>
      </c>
    </row>
    <row r="4292" spans="1:13" ht="27.6">
      <c r="A4292" t="s">
        <v>164</v>
      </c>
      <c r="B4292" t="s">
        <v>250</v>
      </c>
      <c r="C4292" s="14" t="s">
        <v>252</v>
      </c>
      <c r="D4292" t="s">
        <v>465</v>
      </c>
      <c r="E4292" t="s">
        <v>483</v>
      </c>
      <c r="F4292" s="20">
        <v>2028</v>
      </c>
      <c r="G4292" s="20">
        <v>40</v>
      </c>
      <c r="H4292" s="11">
        <v>3647.4224063004599</v>
      </c>
      <c r="I4292" s="10">
        <v>4340889.5801303396</v>
      </c>
      <c r="J4292" s="33">
        <f t="shared" si="268"/>
        <v>8.4024768171848832E-4</v>
      </c>
      <c r="K4292" s="33">
        <f t="shared" si="269"/>
        <v>8.3989477248580524E-4</v>
      </c>
      <c r="L4292" s="33">
        <f t="shared" si="270"/>
        <v>0.99581957092191953</v>
      </c>
      <c r="M4292" s="33">
        <f t="shared" si="271"/>
        <v>0.99498318726996315</v>
      </c>
    </row>
    <row r="4293" spans="1:13" ht="27.6">
      <c r="A4293" t="s">
        <v>164</v>
      </c>
      <c r="B4293" t="s">
        <v>250</v>
      </c>
      <c r="C4293" s="14" t="s">
        <v>252</v>
      </c>
      <c r="D4293" t="s">
        <v>465</v>
      </c>
      <c r="E4293" t="s">
        <v>483</v>
      </c>
      <c r="F4293" s="20">
        <v>2028</v>
      </c>
      <c r="G4293" s="20">
        <v>41</v>
      </c>
      <c r="H4293" s="11">
        <v>3823.74170652051</v>
      </c>
      <c r="I4293" s="10">
        <v>4208745.2581378398</v>
      </c>
      <c r="J4293" s="33">
        <f t="shared" si="268"/>
        <v>9.0852296159457397E-4</v>
      </c>
      <c r="K4293" s="33">
        <f t="shared" si="269"/>
        <v>9.0811037956495255E-4</v>
      </c>
      <c r="L4293" s="33">
        <f t="shared" si="270"/>
        <v>0.99498318726996315</v>
      </c>
      <c r="M4293" s="33">
        <f t="shared" si="271"/>
        <v>0.99407963271011068</v>
      </c>
    </row>
    <row r="4294" spans="1:13" ht="27.6">
      <c r="A4294" t="s">
        <v>164</v>
      </c>
      <c r="B4294" t="s">
        <v>250</v>
      </c>
      <c r="C4294" s="14" t="s">
        <v>252</v>
      </c>
      <c r="D4294" t="s">
        <v>465</v>
      </c>
      <c r="E4294" t="s">
        <v>483</v>
      </c>
      <c r="F4294" s="20">
        <v>2028</v>
      </c>
      <c r="G4294" s="20">
        <v>42</v>
      </c>
      <c r="H4294" s="11">
        <v>4110.0454170984003</v>
      </c>
      <c r="I4294" s="10">
        <v>4175675.9884505998</v>
      </c>
      <c r="J4294" s="33">
        <f t="shared" si="268"/>
        <v>9.8428264752013187E-4</v>
      </c>
      <c r="K4294" s="33">
        <f t="shared" si="269"/>
        <v>9.8379840024676035E-4</v>
      </c>
      <c r="L4294" s="33">
        <f t="shared" si="270"/>
        <v>0.99407963271011068</v>
      </c>
      <c r="M4294" s="33">
        <f t="shared" si="271"/>
        <v>0.9931016587577326</v>
      </c>
    </row>
    <row r="4295" spans="1:13" ht="27.6">
      <c r="A4295" t="s">
        <v>164</v>
      </c>
      <c r="B4295" t="s">
        <v>250</v>
      </c>
      <c r="C4295" s="14" t="s">
        <v>252</v>
      </c>
      <c r="D4295" t="s">
        <v>465</v>
      </c>
      <c r="E4295" t="s">
        <v>483</v>
      </c>
      <c r="F4295" s="20">
        <v>2028</v>
      </c>
      <c r="G4295" s="20">
        <v>43</v>
      </c>
      <c r="H4295" s="11">
        <v>4534.6378139235603</v>
      </c>
      <c r="I4295" s="10">
        <v>4236936.9066799004</v>
      </c>
      <c r="J4295" s="33">
        <f t="shared" si="268"/>
        <v>1.070263238230975E-3</v>
      </c>
      <c r="K4295" s="33">
        <f t="shared" si="269"/>
        <v>1.0696907108013187E-3</v>
      </c>
      <c r="L4295" s="33">
        <f t="shared" si="270"/>
        <v>0.9931016587577326</v>
      </c>
      <c r="M4295" s="33">
        <f t="shared" si="271"/>
        <v>0.99203934713847808</v>
      </c>
    </row>
    <row r="4296" spans="1:13" ht="27.6">
      <c r="A4296" t="s">
        <v>164</v>
      </c>
      <c r="B4296" t="s">
        <v>250</v>
      </c>
      <c r="C4296" s="14" t="s">
        <v>252</v>
      </c>
      <c r="D4296" t="s">
        <v>465</v>
      </c>
      <c r="E4296" t="s">
        <v>483</v>
      </c>
      <c r="F4296" s="20">
        <v>2028</v>
      </c>
      <c r="G4296" s="20">
        <v>44</v>
      </c>
      <c r="H4296" s="11">
        <v>5047.6751973582504</v>
      </c>
      <c r="I4296" s="10">
        <v>4323725.01833132</v>
      </c>
      <c r="J4296" s="33">
        <f t="shared" si="268"/>
        <v>1.1674366838680986E-3</v>
      </c>
      <c r="K4296" s="33">
        <f t="shared" si="269"/>
        <v>1.1667554947701886E-3</v>
      </c>
      <c r="L4296" s="33">
        <f t="shared" si="270"/>
        <v>0.99203934713847808</v>
      </c>
      <c r="M4296" s="33">
        <f t="shared" si="271"/>
        <v>0.99088187977917608</v>
      </c>
    </row>
    <row r="4297" spans="1:13" ht="27.6">
      <c r="A4297" t="s">
        <v>164</v>
      </c>
      <c r="B4297" t="s">
        <v>250</v>
      </c>
      <c r="C4297" s="14" t="s">
        <v>252</v>
      </c>
      <c r="D4297" t="s">
        <v>465</v>
      </c>
      <c r="E4297" t="s">
        <v>483</v>
      </c>
      <c r="F4297" s="20">
        <v>2028</v>
      </c>
      <c r="G4297" s="20">
        <v>45</v>
      </c>
      <c r="H4297" s="11">
        <v>6499.8978308857004</v>
      </c>
      <c r="I4297" s="10">
        <v>4301180.9251584196</v>
      </c>
      <c r="J4297" s="33">
        <f t="shared" si="268"/>
        <v>1.5111891231700044E-3</v>
      </c>
      <c r="K4297" s="33">
        <f t="shared" si="269"/>
        <v>1.5100478518517146E-3</v>
      </c>
      <c r="L4297" s="33">
        <f t="shared" si="270"/>
        <v>0.99088187977917608</v>
      </c>
      <c r="M4297" s="33">
        <f t="shared" si="271"/>
        <v>0.98938560072517678</v>
      </c>
    </row>
    <row r="4298" spans="1:13" ht="27.6">
      <c r="A4298" t="s">
        <v>164</v>
      </c>
      <c r="B4298" t="s">
        <v>250</v>
      </c>
      <c r="C4298" s="14" t="s">
        <v>252</v>
      </c>
      <c r="D4298" t="s">
        <v>465</v>
      </c>
      <c r="E4298" t="s">
        <v>483</v>
      </c>
      <c r="F4298" s="20">
        <v>2028</v>
      </c>
      <c r="G4298" s="20">
        <v>46</v>
      </c>
      <c r="H4298" s="11">
        <v>6894.3110427852198</v>
      </c>
      <c r="I4298" s="10">
        <v>4164596.7699272302</v>
      </c>
      <c r="J4298" s="33">
        <f t="shared" si="268"/>
        <v>1.6554570402996511E-3</v>
      </c>
      <c r="K4298" s="33">
        <f t="shared" si="269"/>
        <v>1.6540875271211508E-3</v>
      </c>
      <c r="L4298" s="33">
        <f t="shared" si="270"/>
        <v>0.98938560072517678</v>
      </c>
      <c r="M4298" s="33">
        <f t="shared" si="271"/>
        <v>0.98774907034350401</v>
      </c>
    </row>
    <row r="4299" spans="1:13" ht="27.6">
      <c r="A4299" t="s">
        <v>164</v>
      </c>
      <c r="B4299" t="s">
        <v>250</v>
      </c>
      <c r="C4299" s="14" t="s">
        <v>252</v>
      </c>
      <c r="D4299" t="s">
        <v>465</v>
      </c>
      <c r="E4299" t="s">
        <v>483</v>
      </c>
      <c r="F4299" s="20">
        <v>2028</v>
      </c>
      <c r="G4299" s="20">
        <v>47</v>
      </c>
      <c r="H4299" s="11">
        <v>7417.8621884767099</v>
      </c>
      <c r="I4299" s="10">
        <v>4091785.7129117702</v>
      </c>
      <c r="J4299" s="33">
        <f t="shared" si="268"/>
        <v>1.8128667307941838E-3</v>
      </c>
      <c r="K4299" s="33">
        <f t="shared" si="269"/>
        <v>1.8112244804459054E-3</v>
      </c>
      <c r="L4299" s="33">
        <f t="shared" si="270"/>
        <v>0.98774907034350401</v>
      </c>
      <c r="M4299" s="33">
        <f t="shared" si="271"/>
        <v>0.98596003504676022</v>
      </c>
    </row>
    <row r="4300" spans="1:13" ht="27.6">
      <c r="A4300" t="s">
        <v>164</v>
      </c>
      <c r="B4300" t="s">
        <v>250</v>
      </c>
      <c r="C4300" s="14" t="s">
        <v>252</v>
      </c>
      <c r="D4300" t="s">
        <v>465</v>
      </c>
      <c r="E4300" t="s">
        <v>483</v>
      </c>
      <c r="F4300" s="20">
        <v>2028</v>
      </c>
      <c r="G4300" s="20">
        <v>48</v>
      </c>
      <c r="H4300" s="11">
        <v>8006.9183900754097</v>
      </c>
      <c r="I4300" s="10">
        <v>4034983.6113014398</v>
      </c>
      <c r="J4300" s="33">
        <f t="shared" si="268"/>
        <v>1.9843744513978003E-3</v>
      </c>
      <c r="K4300" s="33">
        <f t="shared" si="269"/>
        <v>1.982406882096055E-3</v>
      </c>
      <c r="L4300" s="33">
        <f t="shared" si="270"/>
        <v>0.98596003504676022</v>
      </c>
      <c r="M4300" s="33">
        <f t="shared" si="271"/>
        <v>0.98400546108781184</v>
      </c>
    </row>
    <row r="4301" spans="1:13" ht="27.6">
      <c r="A4301" t="s">
        <v>164</v>
      </c>
      <c r="B4301" t="s">
        <v>250</v>
      </c>
      <c r="C4301" s="14" t="s">
        <v>252</v>
      </c>
      <c r="D4301" t="s">
        <v>465</v>
      </c>
      <c r="E4301" t="s">
        <v>483</v>
      </c>
      <c r="F4301" s="20">
        <v>2028</v>
      </c>
      <c r="G4301" s="20">
        <v>49</v>
      </c>
      <c r="H4301" s="11">
        <v>8621.7946283689507</v>
      </c>
      <c r="I4301" s="10">
        <v>3972749.8164399099</v>
      </c>
      <c r="J4301" s="33">
        <f t="shared" si="268"/>
        <v>2.170233472213757E-3</v>
      </c>
      <c r="K4301" s="33">
        <f t="shared" si="269"/>
        <v>2.1678802182297785E-3</v>
      </c>
      <c r="L4301" s="33">
        <f t="shared" si="270"/>
        <v>0.98400546108781184</v>
      </c>
      <c r="M4301" s="33">
        <f t="shared" si="271"/>
        <v>0.98187225511408949</v>
      </c>
    </row>
    <row r="4302" spans="1:13" ht="27.6">
      <c r="A4302" t="s">
        <v>164</v>
      </c>
      <c r="B4302" t="s">
        <v>250</v>
      </c>
      <c r="C4302" s="14" t="s">
        <v>252</v>
      </c>
      <c r="D4302" t="s">
        <v>465</v>
      </c>
      <c r="E4302" t="s">
        <v>483</v>
      </c>
      <c r="F4302" s="20">
        <v>2028</v>
      </c>
      <c r="G4302" s="20">
        <v>50</v>
      </c>
      <c r="H4302" s="11">
        <v>9853.6303383584891</v>
      </c>
      <c r="I4302" s="10">
        <v>3890988.9531679698</v>
      </c>
      <c r="J4302" s="33">
        <f t="shared" si="268"/>
        <v>2.5324231080984822E-3</v>
      </c>
      <c r="K4302" s="33">
        <f t="shared" si="269"/>
        <v>2.5292192297950988E-3</v>
      </c>
      <c r="L4302" s="33">
        <f t="shared" si="270"/>
        <v>0.98187225511408949</v>
      </c>
      <c r="M4302" s="33">
        <f t="shared" si="271"/>
        <v>0.97938888492525267</v>
      </c>
    </row>
    <row r="4303" spans="1:13" ht="27.6">
      <c r="A4303" t="s">
        <v>164</v>
      </c>
      <c r="B4303" t="s">
        <v>250</v>
      </c>
      <c r="C4303" s="14" t="s">
        <v>252</v>
      </c>
      <c r="D4303" t="s">
        <v>465</v>
      </c>
      <c r="E4303" t="s">
        <v>483</v>
      </c>
      <c r="F4303" s="20">
        <v>2028</v>
      </c>
      <c r="G4303" s="20">
        <v>51</v>
      </c>
      <c r="H4303" s="11">
        <v>10586.308198296099</v>
      </c>
      <c r="I4303" s="10">
        <v>3825622.7598554902</v>
      </c>
      <c r="J4303" s="33">
        <f t="shared" si="268"/>
        <v>2.7672117359255747E-3</v>
      </c>
      <c r="K4303" s="33">
        <f t="shared" si="269"/>
        <v>2.7633865347238551E-3</v>
      </c>
      <c r="L4303" s="33">
        <f t="shared" si="270"/>
        <v>0.97938888492525267</v>
      </c>
      <c r="M4303" s="33">
        <f t="shared" si="271"/>
        <v>0.976682454868392</v>
      </c>
    </row>
    <row r="4304" spans="1:13" ht="27.6">
      <c r="A4304" t="s">
        <v>164</v>
      </c>
      <c r="B4304" t="s">
        <v>250</v>
      </c>
      <c r="C4304" s="14" t="s">
        <v>252</v>
      </c>
      <c r="D4304" t="s">
        <v>465</v>
      </c>
      <c r="E4304" t="s">
        <v>483</v>
      </c>
      <c r="F4304" s="20">
        <v>2028</v>
      </c>
      <c r="G4304" s="20">
        <v>52</v>
      </c>
      <c r="H4304" s="11">
        <v>11322.0024227386</v>
      </c>
      <c r="I4304" s="10">
        <v>3749165.1408497002</v>
      </c>
      <c r="J4304" s="33">
        <f t="shared" si="268"/>
        <v>3.0198729576826839E-3</v>
      </c>
      <c r="K4304" s="33">
        <f t="shared" si="269"/>
        <v>3.0153177279012011E-3</v>
      </c>
      <c r="L4304" s="33">
        <f t="shared" si="270"/>
        <v>0.976682454868392</v>
      </c>
      <c r="M4304" s="33">
        <f t="shared" si="271"/>
        <v>0.97373744694769726</v>
      </c>
    </row>
    <row r="4305" spans="1:13" ht="27.6">
      <c r="A4305" t="s">
        <v>164</v>
      </c>
      <c r="B4305" t="s">
        <v>250</v>
      </c>
      <c r="C4305" s="14" t="s">
        <v>252</v>
      </c>
      <c r="D4305" t="s">
        <v>465</v>
      </c>
      <c r="E4305" t="s">
        <v>483</v>
      </c>
      <c r="F4305" s="20">
        <v>2028</v>
      </c>
      <c r="G4305" s="20">
        <v>53</v>
      </c>
      <c r="H4305" s="11">
        <v>12102.4064248495</v>
      </c>
      <c r="I4305" s="10">
        <v>3672043.2322377302</v>
      </c>
      <c r="J4305" s="33">
        <f t="shared" si="268"/>
        <v>3.2958235128060669E-3</v>
      </c>
      <c r="K4305" s="33">
        <f t="shared" si="269"/>
        <v>3.2903982483669658E-3</v>
      </c>
      <c r="L4305" s="33">
        <f t="shared" si="270"/>
        <v>0.97373744694769726</v>
      </c>
      <c r="M4305" s="33">
        <f t="shared" si="271"/>
        <v>0.97053346295789122</v>
      </c>
    </row>
    <row r="4306" spans="1:13" ht="27.6">
      <c r="A4306" t="s">
        <v>164</v>
      </c>
      <c r="B4306" t="s">
        <v>250</v>
      </c>
      <c r="C4306" s="14" t="s">
        <v>252</v>
      </c>
      <c r="D4306" t="s">
        <v>465</v>
      </c>
      <c r="E4306" t="s">
        <v>483</v>
      </c>
      <c r="F4306" s="20">
        <v>2028</v>
      </c>
      <c r="G4306" s="20">
        <v>54</v>
      </c>
      <c r="H4306" s="11">
        <v>12835.426187062099</v>
      </c>
      <c r="I4306" s="10">
        <v>3567281.1515372102</v>
      </c>
      <c r="J4306" s="33">
        <f t="shared" si="268"/>
        <v>3.5980977225557528E-3</v>
      </c>
      <c r="K4306" s="33">
        <f t="shared" si="269"/>
        <v>3.59163232564641E-3</v>
      </c>
      <c r="L4306" s="33">
        <f t="shared" si="270"/>
        <v>0.97053346295789122</v>
      </c>
      <c r="M4306" s="33">
        <f t="shared" si="271"/>
        <v>0.96704766359921013</v>
      </c>
    </row>
    <row r="4307" spans="1:13" ht="27.6">
      <c r="A4307" t="s">
        <v>164</v>
      </c>
      <c r="B4307" t="s">
        <v>250</v>
      </c>
      <c r="C4307" s="14" t="s">
        <v>252</v>
      </c>
      <c r="D4307" t="s">
        <v>465</v>
      </c>
      <c r="E4307" t="s">
        <v>483</v>
      </c>
      <c r="F4307" s="20">
        <v>2028</v>
      </c>
      <c r="G4307" s="20">
        <v>55</v>
      </c>
      <c r="H4307" s="11">
        <v>14036.387188712601</v>
      </c>
      <c r="I4307" s="10">
        <v>3523084.2163612</v>
      </c>
      <c r="J4307" s="33">
        <f t="shared" si="268"/>
        <v>3.9841191202661663E-3</v>
      </c>
      <c r="K4307" s="33">
        <f t="shared" si="269"/>
        <v>3.9761930473173335E-3</v>
      </c>
      <c r="L4307" s="33">
        <f t="shared" si="270"/>
        <v>0.96704766359921013</v>
      </c>
      <c r="M4307" s="33">
        <f t="shared" si="271"/>
        <v>0.96320249540278247</v>
      </c>
    </row>
    <row r="4308" spans="1:13" ht="27.6">
      <c r="A4308" t="s">
        <v>164</v>
      </c>
      <c r="B4308" t="s">
        <v>250</v>
      </c>
      <c r="C4308" s="14" t="s">
        <v>252</v>
      </c>
      <c r="D4308" t="s">
        <v>465</v>
      </c>
      <c r="E4308" t="s">
        <v>483</v>
      </c>
      <c r="F4308" s="20">
        <v>2028</v>
      </c>
      <c r="G4308" s="20">
        <v>56</v>
      </c>
      <c r="H4308" s="11">
        <v>14433.755825100499</v>
      </c>
      <c r="I4308" s="10">
        <v>3313699.9990036502</v>
      </c>
      <c r="J4308" s="33">
        <f t="shared" si="268"/>
        <v>4.3557823066180954E-3</v>
      </c>
      <c r="K4308" s="33">
        <f t="shared" si="269"/>
        <v>4.3463096454742223E-3</v>
      </c>
      <c r="L4308" s="33">
        <f t="shared" si="270"/>
        <v>0.96320249540278247</v>
      </c>
      <c r="M4308" s="33">
        <f t="shared" si="271"/>
        <v>0.95901611910646856</v>
      </c>
    </row>
    <row r="4309" spans="1:13" ht="27.6">
      <c r="A4309" t="s">
        <v>164</v>
      </c>
      <c r="B4309" t="s">
        <v>250</v>
      </c>
      <c r="C4309" s="14" t="s">
        <v>252</v>
      </c>
      <c r="D4309" t="s">
        <v>465</v>
      </c>
      <c r="E4309" t="s">
        <v>483</v>
      </c>
      <c r="F4309" s="20">
        <v>2028</v>
      </c>
      <c r="G4309" s="20">
        <v>57</v>
      </c>
      <c r="H4309" s="11">
        <v>15354.3499065824</v>
      </c>
      <c r="I4309" s="10">
        <v>3226946.3772052699</v>
      </c>
      <c r="J4309" s="33">
        <f t="shared" si="268"/>
        <v>4.7581670445606206E-3</v>
      </c>
      <c r="K4309" s="33">
        <f t="shared" si="269"/>
        <v>4.7468649006837671E-3</v>
      </c>
      <c r="L4309" s="33">
        <f t="shared" si="270"/>
        <v>0.95901611910646856</v>
      </c>
      <c r="M4309" s="33">
        <f t="shared" si="271"/>
        <v>0.95446379915149204</v>
      </c>
    </row>
    <row r="4310" spans="1:13" ht="27.6">
      <c r="A4310" t="s">
        <v>164</v>
      </c>
      <c r="B4310" t="s">
        <v>250</v>
      </c>
      <c r="C4310" s="14" t="s">
        <v>252</v>
      </c>
      <c r="D4310" t="s">
        <v>465</v>
      </c>
      <c r="E4310" t="s">
        <v>483</v>
      </c>
      <c r="F4310" s="20">
        <v>2028</v>
      </c>
      <c r="G4310" s="20">
        <v>58</v>
      </c>
      <c r="H4310" s="11">
        <v>16350.139476394799</v>
      </c>
      <c r="I4310" s="10">
        <v>3144663.4159435402</v>
      </c>
      <c r="J4310" s="33">
        <f t="shared" si="268"/>
        <v>5.1993289308798806E-3</v>
      </c>
      <c r="K4310" s="33">
        <f t="shared" si="269"/>
        <v>5.1858358153914486E-3</v>
      </c>
      <c r="L4310" s="33">
        <f t="shared" si="270"/>
        <v>0.95446379915149204</v>
      </c>
      <c r="M4310" s="33">
        <f t="shared" si="271"/>
        <v>0.94951410659735769</v>
      </c>
    </row>
    <row r="4311" spans="1:13" ht="27.6">
      <c r="A4311" t="s">
        <v>164</v>
      </c>
      <c r="B4311" t="s">
        <v>250</v>
      </c>
      <c r="C4311" s="14" t="s">
        <v>252</v>
      </c>
      <c r="D4311" t="s">
        <v>465</v>
      </c>
      <c r="E4311" t="s">
        <v>483</v>
      </c>
      <c r="F4311" s="20">
        <v>2028</v>
      </c>
      <c r="G4311" s="20">
        <v>59</v>
      </c>
      <c r="H4311" s="11">
        <v>17349.1536234247</v>
      </c>
      <c r="I4311" s="10">
        <v>3053101.8159011998</v>
      </c>
      <c r="J4311" s="33">
        <f t="shared" si="268"/>
        <v>5.6824680831365137E-3</v>
      </c>
      <c r="K4311" s="33">
        <f t="shared" si="269"/>
        <v>5.6663533995523485E-3</v>
      </c>
      <c r="L4311" s="33">
        <f t="shared" si="270"/>
        <v>0.94951410659735769</v>
      </c>
      <c r="M4311" s="33">
        <f t="shared" si="271"/>
        <v>0.94413382411151681</v>
      </c>
    </row>
    <row r="4312" spans="1:13" ht="27.6">
      <c r="A4312" t="s">
        <v>164</v>
      </c>
      <c r="B4312" t="s">
        <v>250</v>
      </c>
      <c r="C4312" s="14" t="s">
        <v>252</v>
      </c>
      <c r="D4312" t="s">
        <v>465</v>
      </c>
      <c r="E4312" t="s">
        <v>483</v>
      </c>
      <c r="F4312" s="20">
        <v>2028</v>
      </c>
      <c r="G4312" s="20">
        <v>60</v>
      </c>
      <c r="H4312" s="11">
        <v>18688.935205387301</v>
      </c>
      <c r="I4312" s="10">
        <v>2941682.0240385002</v>
      </c>
      <c r="J4312" s="33">
        <f t="shared" si="268"/>
        <v>6.3531459391828219E-3</v>
      </c>
      <c r="K4312" s="33">
        <f t="shared" si="269"/>
        <v>6.3330073778297136E-3</v>
      </c>
      <c r="L4312" s="33">
        <f t="shared" si="270"/>
        <v>0.94413382411151681</v>
      </c>
      <c r="M4312" s="33">
        <f t="shared" si="271"/>
        <v>0.93815461763775998</v>
      </c>
    </row>
    <row r="4313" spans="1:13" ht="27.6">
      <c r="A4313" t="s">
        <v>164</v>
      </c>
      <c r="B4313" t="s">
        <v>250</v>
      </c>
      <c r="C4313" s="14" t="s">
        <v>252</v>
      </c>
      <c r="D4313" t="s">
        <v>465</v>
      </c>
      <c r="E4313" t="s">
        <v>483</v>
      </c>
      <c r="F4313" s="20">
        <v>2028</v>
      </c>
      <c r="G4313" s="20">
        <v>61</v>
      </c>
      <c r="H4313" s="11">
        <v>19456.7298904534</v>
      </c>
      <c r="I4313" s="10">
        <v>2798367.68205206</v>
      </c>
      <c r="J4313" s="33">
        <f t="shared" si="268"/>
        <v>6.9528854321908341E-3</v>
      </c>
      <c r="K4313" s="33">
        <f t="shared" si="269"/>
        <v>6.9287700471457603E-3</v>
      </c>
      <c r="L4313" s="33">
        <f t="shared" si="270"/>
        <v>0.93815461763775998</v>
      </c>
      <c r="M4313" s="33">
        <f t="shared" si="271"/>
        <v>0.93165436002348001</v>
      </c>
    </row>
    <row r="4314" spans="1:13" ht="27.6">
      <c r="A4314" t="s">
        <v>164</v>
      </c>
      <c r="B4314" t="s">
        <v>250</v>
      </c>
      <c r="C4314" s="14" t="s">
        <v>252</v>
      </c>
      <c r="D4314" t="s">
        <v>465</v>
      </c>
      <c r="E4314" t="s">
        <v>483</v>
      </c>
      <c r="F4314" s="20">
        <v>2028</v>
      </c>
      <c r="G4314" s="20">
        <v>62</v>
      </c>
      <c r="H4314" s="11">
        <v>20474.356041719198</v>
      </c>
      <c r="I4314" s="10">
        <v>2692220.7020831201</v>
      </c>
      <c r="J4314" s="33">
        <f t="shared" si="268"/>
        <v>7.6050065382370236E-3</v>
      </c>
      <c r="K4314" s="33">
        <f t="shared" si="269"/>
        <v>7.5761616442004964E-3</v>
      </c>
      <c r="L4314" s="33">
        <f t="shared" si="270"/>
        <v>0.93165436002348001</v>
      </c>
      <c r="M4314" s="33">
        <f t="shared" si="271"/>
        <v>0.92459599599541797</v>
      </c>
    </row>
    <row r="4315" spans="1:13" ht="27.6">
      <c r="A4315" t="s">
        <v>164</v>
      </c>
      <c r="B4315" t="s">
        <v>250</v>
      </c>
      <c r="C4315" s="14" t="s">
        <v>252</v>
      </c>
      <c r="D4315" t="s">
        <v>465</v>
      </c>
      <c r="E4315" t="s">
        <v>483</v>
      </c>
      <c r="F4315" s="20">
        <v>2028</v>
      </c>
      <c r="G4315" s="20">
        <v>63</v>
      </c>
      <c r="H4315" s="11">
        <v>21338.863153767801</v>
      </c>
      <c r="I4315" s="10">
        <v>2564408.1469714502</v>
      </c>
      <c r="J4315" s="33">
        <f t="shared" si="268"/>
        <v>8.32116493584255E-3</v>
      </c>
      <c r="K4315" s="33">
        <f t="shared" si="269"/>
        <v>8.2866398721822554E-3</v>
      </c>
      <c r="L4315" s="33">
        <f t="shared" si="270"/>
        <v>0.92459599599541797</v>
      </c>
      <c r="M4315" s="33">
        <f t="shared" si="271"/>
        <v>0.91693420194934228</v>
      </c>
    </row>
    <row r="4316" spans="1:13" ht="27.6">
      <c r="A4316" t="s">
        <v>164</v>
      </c>
      <c r="B4316" t="s">
        <v>250</v>
      </c>
      <c r="C4316" s="14" t="s">
        <v>252</v>
      </c>
      <c r="D4316" t="s">
        <v>465</v>
      </c>
      <c r="E4316" t="s">
        <v>483</v>
      </c>
      <c r="F4316" s="20">
        <v>2028</v>
      </c>
      <c r="G4316" s="20">
        <v>64</v>
      </c>
      <c r="H4316" s="11">
        <v>22200.3995921389</v>
      </c>
      <c r="I4316" s="10">
        <v>2436808.9799739299</v>
      </c>
      <c r="J4316" s="33">
        <f t="shared" si="268"/>
        <v>9.1104390104374978E-3</v>
      </c>
      <c r="K4316" s="33">
        <f t="shared" si="269"/>
        <v>9.0690647023258242E-3</v>
      </c>
      <c r="L4316" s="33">
        <f t="shared" si="270"/>
        <v>0.91693420194934228</v>
      </c>
      <c r="M4316" s="33">
        <f t="shared" si="271"/>
        <v>0.90861846634408816</v>
      </c>
    </row>
    <row r="4317" spans="1:13" ht="27.6">
      <c r="A4317" t="s">
        <v>164</v>
      </c>
      <c r="B4317" t="s">
        <v>250</v>
      </c>
      <c r="C4317" s="14" t="s">
        <v>252</v>
      </c>
      <c r="D4317" t="s">
        <v>465</v>
      </c>
      <c r="E4317" t="s">
        <v>483</v>
      </c>
      <c r="F4317" s="20">
        <v>2028</v>
      </c>
      <c r="G4317" s="20">
        <v>65</v>
      </c>
      <c r="H4317" s="11">
        <v>22480.879778198901</v>
      </c>
      <c r="I4317" s="10">
        <v>2314110.8766072299</v>
      </c>
      <c r="J4317" s="33">
        <f t="shared" si="268"/>
        <v>9.7146943154074912E-3</v>
      </c>
      <c r="K4317" s="33">
        <f t="shared" si="269"/>
        <v>9.6676591067026418E-3</v>
      </c>
      <c r="L4317" s="33">
        <f t="shared" si="270"/>
        <v>0.90861846634408816</v>
      </c>
      <c r="M4317" s="33">
        <f t="shared" si="271"/>
        <v>0.89983425275341855</v>
      </c>
    </row>
    <row r="4318" spans="1:13" ht="27.6">
      <c r="A4318" t="s">
        <v>164</v>
      </c>
      <c r="B4318" t="s">
        <v>250</v>
      </c>
      <c r="C4318" s="14" t="s">
        <v>252</v>
      </c>
      <c r="D4318" t="s">
        <v>465</v>
      </c>
      <c r="E4318" t="s">
        <v>483</v>
      </c>
      <c r="F4318" s="20">
        <v>2028</v>
      </c>
      <c r="G4318" s="20">
        <v>66</v>
      </c>
      <c r="H4318" s="11">
        <v>23151.227205420899</v>
      </c>
      <c r="I4318" s="10">
        <v>2166271.3329689498</v>
      </c>
      <c r="J4318" s="33">
        <f t="shared" si="268"/>
        <v>1.0687131779420883E-2</v>
      </c>
      <c r="K4318" s="33">
        <f t="shared" si="269"/>
        <v>1.0630227282280469E-2</v>
      </c>
      <c r="L4318" s="33">
        <f t="shared" si="270"/>
        <v>0.89983425275341855</v>
      </c>
      <c r="M4318" s="33">
        <f t="shared" si="271"/>
        <v>0.89026881013026871</v>
      </c>
    </row>
    <row r="4319" spans="1:13" ht="27.6">
      <c r="A4319" t="s">
        <v>164</v>
      </c>
      <c r="B4319" t="s">
        <v>250</v>
      </c>
      <c r="C4319" s="14" t="s">
        <v>252</v>
      </c>
      <c r="D4319" t="s">
        <v>465</v>
      </c>
      <c r="E4319" t="s">
        <v>483</v>
      </c>
      <c r="F4319" s="20">
        <v>2028</v>
      </c>
      <c r="G4319" s="20">
        <v>67</v>
      </c>
      <c r="H4319" s="11">
        <v>23939.317838647599</v>
      </c>
      <c r="I4319" s="10">
        <v>2043175.6047317099</v>
      </c>
      <c r="J4319" s="33">
        <f t="shared" si="268"/>
        <v>1.1716720669142425E-2</v>
      </c>
      <c r="K4319" s="33">
        <f t="shared" si="269"/>
        <v>1.1648347195682862E-2</v>
      </c>
      <c r="L4319" s="33">
        <f t="shared" si="270"/>
        <v>0.89026881013026871</v>
      </c>
      <c r="M4319" s="33">
        <f t="shared" si="271"/>
        <v>0.87989864993238387</v>
      </c>
    </row>
    <row r="4320" spans="1:13" ht="27.6">
      <c r="A4320" t="s">
        <v>164</v>
      </c>
      <c r="B4320" t="s">
        <v>250</v>
      </c>
      <c r="C4320" s="14" t="s">
        <v>252</v>
      </c>
      <c r="D4320" t="s">
        <v>465</v>
      </c>
      <c r="E4320" t="s">
        <v>483</v>
      </c>
      <c r="F4320" s="20">
        <v>2028</v>
      </c>
      <c r="G4320" s="20">
        <v>68</v>
      </c>
      <c r="H4320" s="11">
        <v>24630.319197973098</v>
      </c>
      <c r="I4320" s="10">
        <v>1916456.05314639</v>
      </c>
      <c r="J4320" s="33">
        <f t="shared" si="268"/>
        <v>1.2852013568240008E-2</v>
      </c>
      <c r="K4320" s="33">
        <f t="shared" si="269"/>
        <v>1.2769779111627244E-2</v>
      </c>
      <c r="L4320" s="33">
        <f t="shared" si="270"/>
        <v>0.87989864993238387</v>
      </c>
      <c r="M4320" s="33">
        <f t="shared" si="271"/>
        <v>0.86866253853212827</v>
      </c>
    </row>
    <row r="4321" spans="1:13" ht="27.6">
      <c r="A4321" t="s">
        <v>164</v>
      </c>
      <c r="B4321" t="s">
        <v>250</v>
      </c>
      <c r="C4321" s="14" t="s">
        <v>252</v>
      </c>
      <c r="D4321" t="s">
        <v>465</v>
      </c>
      <c r="E4321" t="s">
        <v>483</v>
      </c>
      <c r="F4321" s="20">
        <v>2028</v>
      </c>
      <c r="G4321" s="20">
        <v>69</v>
      </c>
      <c r="H4321" s="11">
        <v>25169.470989414101</v>
      </c>
      <c r="I4321" s="10">
        <v>1784184.28841199</v>
      </c>
      <c r="J4321" s="33">
        <f t="shared" si="268"/>
        <v>1.4106990602308321E-2</v>
      </c>
      <c r="K4321" s="33">
        <f t="shared" si="269"/>
        <v>1.4007953263610928E-2</v>
      </c>
      <c r="L4321" s="33">
        <f t="shared" si="270"/>
        <v>0.86866253853212827</v>
      </c>
      <c r="M4321" s="33">
        <f t="shared" si="271"/>
        <v>0.85649435429052057</v>
      </c>
    </row>
    <row r="4322" spans="1:13" ht="27.6">
      <c r="A4322" t="s">
        <v>164</v>
      </c>
      <c r="B4322" t="s">
        <v>250</v>
      </c>
      <c r="C4322" s="14" t="s">
        <v>252</v>
      </c>
      <c r="D4322" t="s">
        <v>465</v>
      </c>
      <c r="E4322" t="s">
        <v>483</v>
      </c>
      <c r="F4322" s="20">
        <v>2029</v>
      </c>
      <c r="G4322" s="20">
        <v>30</v>
      </c>
      <c r="H4322" s="11">
        <v>963.57508899123695</v>
      </c>
      <c r="I4322" s="10">
        <v>4353623.2690406898</v>
      </c>
      <c r="J4322" s="33">
        <f t="shared" si="268"/>
        <v>2.2132716347860717E-4</v>
      </c>
      <c r="K4322" s="33">
        <f t="shared" si="269"/>
        <v>2.2130267242881363E-4</v>
      </c>
      <c r="L4322" s="33">
        <f t="shared" si="270"/>
        <v>1</v>
      </c>
      <c r="M4322" s="33">
        <f t="shared" si="271"/>
        <v>0.99977869732757119</v>
      </c>
    </row>
    <row r="4323" spans="1:13" ht="27.6">
      <c r="A4323" t="s">
        <v>164</v>
      </c>
      <c r="B4323" t="s">
        <v>250</v>
      </c>
      <c r="C4323" s="14" t="s">
        <v>252</v>
      </c>
      <c r="D4323" t="s">
        <v>465</v>
      </c>
      <c r="E4323" t="s">
        <v>483</v>
      </c>
      <c r="F4323" s="20">
        <v>2029</v>
      </c>
      <c r="G4323" s="20">
        <v>31</v>
      </c>
      <c r="H4323" s="11">
        <v>1115.52604873625</v>
      </c>
      <c r="I4323" s="10">
        <v>4413837.4296535896</v>
      </c>
      <c r="J4323" s="33">
        <f t="shared" si="268"/>
        <v>2.5273383229789677E-4</v>
      </c>
      <c r="K4323" s="33">
        <f t="shared" si="269"/>
        <v>2.5270189779325047E-4</v>
      </c>
      <c r="L4323" s="33">
        <f t="shared" si="270"/>
        <v>0.99977869732757119</v>
      </c>
      <c r="M4323" s="33">
        <f t="shared" si="271"/>
        <v>0.99952605135338324</v>
      </c>
    </row>
    <row r="4324" spans="1:13" ht="27.6">
      <c r="A4324" t="s">
        <v>164</v>
      </c>
      <c r="B4324" t="s">
        <v>250</v>
      </c>
      <c r="C4324" s="14" t="s">
        <v>252</v>
      </c>
      <c r="D4324" t="s">
        <v>465</v>
      </c>
      <c r="E4324" t="s">
        <v>483</v>
      </c>
      <c r="F4324" s="20">
        <v>2029</v>
      </c>
      <c r="G4324" s="20">
        <v>32</v>
      </c>
      <c r="H4324" s="11">
        <v>1402.7350842718699</v>
      </c>
      <c r="I4324" s="10">
        <v>4555467.18145575</v>
      </c>
      <c r="J4324" s="33">
        <f t="shared" si="268"/>
        <v>3.0792343098904961E-4</v>
      </c>
      <c r="K4324" s="33">
        <f t="shared" si="269"/>
        <v>3.0787602743509446E-4</v>
      </c>
      <c r="L4324" s="33">
        <f t="shared" si="270"/>
        <v>0.99952605135338324</v>
      </c>
      <c r="M4324" s="33">
        <f t="shared" si="271"/>
        <v>0.99921832124337462</v>
      </c>
    </row>
    <row r="4325" spans="1:13" ht="27.6">
      <c r="A4325" t="s">
        <v>164</v>
      </c>
      <c r="B4325" t="s">
        <v>250</v>
      </c>
      <c r="C4325" s="14" t="s">
        <v>252</v>
      </c>
      <c r="D4325" t="s">
        <v>465</v>
      </c>
      <c r="E4325" t="s">
        <v>483</v>
      </c>
      <c r="F4325" s="20">
        <v>2029</v>
      </c>
      <c r="G4325" s="20">
        <v>33</v>
      </c>
      <c r="H4325" s="11">
        <v>1462.8518134507499</v>
      </c>
      <c r="I4325" s="10">
        <v>4512906.9445980499</v>
      </c>
      <c r="J4325" s="33">
        <f t="shared" si="268"/>
        <v>3.241484549557982E-4</v>
      </c>
      <c r="K4325" s="33">
        <f t="shared" si="269"/>
        <v>3.240959245214281E-4</v>
      </c>
      <c r="L4325" s="33">
        <f t="shared" si="270"/>
        <v>0.99921832124337462</v>
      </c>
      <c r="M4325" s="33">
        <f t="shared" si="271"/>
        <v>0.99889447865775249</v>
      </c>
    </row>
    <row r="4326" spans="1:13" ht="27.6">
      <c r="A4326" t="s">
        <v>164</v>
      </c>
      <c r="B4326" t="s">
        <v>250</v>
      </c>
      <c r="C4326" s="14" t="s">
        <v>252</v>
      </c>
      <c r="D4326" t="s">
        <v>465</v>
      </c>
      <c r="E4326" t="s">
        <v>483</v>
      </c>
      <c r="F4326" s="20">
        <v>2029</v>
      </c>
      <c r="G4326" s="20">
        <v>34</v>
      </c>
      <c r="H4326" s="11">
        <v>1524.47896750923</v>
      </c>
      <c r="I4326" s="10">
        <v>4440157.4371026903</v>
      </c>
      <c r="J4326" s="33">
        <f t="shared" si="268"/>
        <v>3.4333894441904953E-4</v>
      </c>
      <c r="K4326" s="33">
        <f t="shared" si="269"/>
        <v>3.4328001034866773E-4</v>
      </c>
      <c r="L4326" s="33">
        <f t="shared" si="270"/>
        <v>0.99889447865775249</v>
      </c>
      <c r="M4326" s="33">
        <f t="shared" si="271"/>
        <v>0.99855157815078166</v>
      </c>
    </row>
    <row r="4327" spans="1:13" ht="27.6">
      <c r="A4327" t="s">
        <v>164</v>
      </c>
      <c r="B4327" t="s">
        <v>250</v>
      </c>
      <c r="C4327" s="14" t="s">
        <v>252</v>
      </c>
      <c r="D4327" t="s">
        <v>465</v>
      </c>
      <c r="E4327" t="s">
        <v>483</v>
      </c>
      <c r="F4327" s="20">
        <v>2029</v>
      </c>
      <c r="G4327" s="20">
        <v>35</v>
      </c>
      <c r="H4327" s="11">
        <v>2056.19232645084</v>
      </c>
      <c r="I4327" s="10">
        <v>4383254.9011648698</v>
      </c>
      <c r="J4327" s="33">
        <f t="shared" si="268"/>
        <v>4.6910170017819351E-4</v>
      </c>
      <c r="K4327" s="33">
        <f t="shared" si="269"/>
        <v>4.6899168917846623E-4</v>
      </c>
      <c r="L4327" s="33">
        <f t="shared" si="270"/>
        <v>0.99855157815078166</v>
      </c>
      <c r="M4327" s="33">
        <f t="shared" si="271"/>
        <v>0.99808326575941286</v>
      </c>
    </row>
    <row r="4328" spans="1:13" ht="27.6">
      <c r="A4328" t="s">
        <v>164</v>
      </c>
      <c r="B4328" t="s">
        <v>250</v>
      </c>
      <c r="C4328" s="14" t="s">
        <v>252</v>
      </c>
      <c r="D4328" t="s">
        <v>465</v>
      </c>
      <c r="E4328" t="s">
        <v>483</v>
      </c>
      <c r="F4328" s="20">
        <v>2029</v>
      </c>
      <c r="G4328" s="20">
        <v>36</v>
      </c>
      <c r="H4328" s="11">
        <v>2171.4820865697802</v>
      </c>
      <c r="I4328" s="10">
        <v>4329497.7755403304</v>
      </c>
      <c r="J4328" s="33">
        <f t="shared" si="268"/>
        <v>5.0155519165240238E-4</v>
      </c>
      <c r="K4328" s="33">
        <f t="shared" si="269"/>
        <v>5.0142943387299077E-4</v>
      </c>
      <c r="L4328" s="33">
        <f t="shared" si="270"/>
        <v>0.99808326575941286</v>
      </c>
      <c r="M4328" s="33">
        <f t="shared" si="271"/>
        <v>0.997582797432505</v>
      </c>
    </row>
    <row r="4329" spans="1:13" ht="27.6">
      <c r="A4329" t="s">
        <v>164</v>
      </c>
      <c r="B4329" t="s">
        <v>250</v>
      </c>
      <c r="C4329" s="14" t="s">
        <v>252</v>
      </c>
      <c r="D4329" t="s">
        <v>465</v>
      </c>
      <c r="E4329" t="s">
        <v>483</v>
      </c>
      <c r="F4329" s="20">
        <v>2029</v>
      </c>
      <c r="G4329" s="20">
        <v>37</v>
      </c>
      <c r="H4329" s="11">
        <v>2346.7520262234402</v>
      </c>
      <c r="I4329" s="10">
        <v>4367814.4611925799</v>
      </c>
      <c r="J4329" s="33">
        <f t="shared" si="268"/>
        <v>5.3728290133978984E-4</v>
      </c>
      <c r="K4329" s="33">
        <f t="shared" si="269"/>
        <v>5.3713859072812564E-4</v>
      </c>
      <c r="L4329" s="33">
        <f t="shared" si="270"/>
        <v>0.997582797432505</v>
      </c>
      <c r="M4329" s="33">
        <f t="shared" si="271"/>
        <v>0.99704695721455749</v>
      </c>
    </row>
    <row r="4330" spans="1:13" ht="27.6">
      <c r="A4330" t="s">
        <v>164</v>
      </c>
      <c r="B4330" t="s">
        <v>250</v>
      </c>
      <c r="C4330" s="14" t="s">
        <v>252</v>
      </c>
      <c r="D4330" t="s">
        <v>465</v>
      </c>
      <c r="E4330" t="s">
        <v>483</v>
      </c>
      <c r="F4330" s="20">
        <v>2029</v>
      </c>
      <c r="G4330" s="20">
        <v>38</v>
      </c>
      <c r="H4330" s="11">
        <v>2531.0888462631701</v>
      </c>
      <c r="I4330" s="10">
        <v>4386440.9349873001</v>
      </c>
      <c r="J4330" s="33">
        <f t="shared" si="268"/>
        <v>5.7702563052305141E-4</v>
      </c>
      <c r="K4330" s="33">
        <f t="shared" si="269"/>
        <v>5.7685918325023344E-4</v>
      </c>
      <c r="L4330" s="33">
        <f t="shared" si="270"/>
        <v>0.99704695721455749</v>
      </c>
      <c r="M4330" s="33">
        <f t="shared" si="271"/>
        <v>0.99647180152115655</v>
      </c>
    </row>
    <row r="4331" spans="1:13" ht="27.6">
      <c r="A4331" t="s">
        <v>164</v>
      </c>
      <c r="B4331" t="s">
        <v>250</v>
      </c>
      <c r="C4331" s="14" t="s">
        <v>252</v>
      </c>
      <c r="D4331" t="s">
        <v>465</v>
      </c>
      <c r="E4331" t="s">
        <v>483</v>
      </c>
      <c r="F4331" s="20">
        <v>2029</v>
      </c>
      <c r="G4331" s="20">
        <v>39</v>
      </c>
      <c r="H4331" s="11">
        <v>3837.5796399527399</v>
      </c>
      <c r="I4331" s="10">
        <v>6459540.8030002499</v>
      </c>
      <c r="J4331" s="33">
        <f t="shared" si="268"/>
        <v>5.9409480596055793E-4</v>
      </c>
      <c r="K4331" s="33">
        <f t="shared" si="269"/>
        <v>5.939183665836234E-4</v>
      </c>
      <c r="L4331" s="33">
        <f t="shared" si="270"/>
        <v>0.99647180152115655</v>
      </c>
      <c r="M4331" s="33">
        <f t="shared" si="271"/>
        <v>0.9958799786164505</v>
      </c>
    </row>
    <row r="4332" spans="1:13" ht="27.6">
      <c r="A4332" t="s">
        <v>164</v>
      </c>
      <c r="B4332" t="s">
        <v>250</v>
      </c>
      <c r="C4332" s="14" t="s">
        <v>252</v>
      </c>
      <c r="D4332" t="s">
        <v>465</v>
      </c>
      <c r="E4332" t="s">
        <v>483</v>
      </c>
      <c r="F4332" s="20">
        <v>2029</v>
      </c>
      <c r="G4332" s="20">
        <v>40</v>
      </c>
      <c r="H4332" s="11">
        <v>3634.50025245094</v>
      </c>
      <c r="I4332" s="10">
        <v>4346234.0885109799</v>
      </c>
      <c r="J4332" s="33">
        <f t="shared" si="268"/>
        <v>8.3624125586298558E-4</v>
      </c>
      <c r="K4332" s="33">
        <f t="shared" si="269"/>
        <v>8.3589170358744358E-4</v>
      </c>
      <c r="L4332" s="33">
        <f t="shared" si="270"/>
        <v>0.9958799786164505</v>
      </c>
      <c r="M4332" s="33">
        <f t="shared" si="271"/>
        <v>0.99504753080455621</v>
      </c>
    </row>
    <row r="4333" spans="1:13" ht="27.6">
      <c r="A4333" t="s">
        <v>164</v>
      </c>
      <c r="B4333" t="s">
        <v>250</v>
      </c>
      <c r="C4333" s="14" t="s">
        <v>252</v>
      </c>
      <c r="D4333" t="s">
        <v>465</v>
      </c>
      <c r="E4333" t="s">
        <v>483</v>
      </c>
      <c r="F4333" s="20">
        <v>2029</v>
      </c>
      <c r="G4333" s="20">
        <v>41</v>
      </c>
      <c r="H4333" s="11">
        <v>3916.1807580104801</v>
      </c>
      <c r="I4333" s="10">
        <v>4329396.9026017999</v>
      </c>
      <c r="J4333" s="33">
        <f t="shared" si="268"/>
        <v>9.0455572591577522E-4</v>
      </c>
      <c r="K4333" s="33">
        <f t="shared" si="269"/>
        <v>9.0414673871164197E-4</v>
      </c>
      <c r="L4333" s="33">
        <f t="shared" si="270"/>
        <v>0.99504753080455621</v>
      </c>
      <c r="M4333" s="33">
        <f t="shared" si="271"/>
        <v>0.99414786182471615</v>
      </c>
    </row>
    <row r="4334" spans="1:13" ht="27.6">
      <c r="A4334" t="s">
        <v>164</v>
      </c>
      <c r="B4334" t="s">
        <v>250</v>
      </c>
      <c r="C4334" s="14" t="s">
        <v>252</v>
      </c>
      <c r="D4334" t="s">
        <v>465</v>
      </c>
      <c r="E4334" t="s">
        <v>483</v>
      </c>
      <c r="F4334" s="20">
        <v>2029</v>
      </c>
      <c r="G4334" s="20">
        <v>42</v>
      </c>
      <c r="H4334" s="11">
        <v>4115.9008450490101</v>
      </c>
      <c r="I4334" s="10">
        <v>4197534.7492175903</v>
      </c>
      <c r="J4334" s="33">
        <f t="shared" si="268"/>
        <v>9.8055194083055612E-4</v>
      </c>
      <c r="K4334" s="33">
        <f t="shared" si="269"/>
        <v>9.8007135686828395E-4</v>
      </c>
      <c r="L4334" s="33">
        <f t="shared" si="270"/>
        <v>0.99414786182471615</v>
      </c>
      <c r="M4334" s="33">
        <f t="shared" si="271"/>
        <v>0.99317352598084985</v>
      </c>
    </row>
    <row r="4335" spans="1:13" ht="27.6">
      <c r="A4335" t="s">
        <v>164</v>
      </c>
      <c r="B4335" t="s">
        <v>250</v>
      </c>
      <c r="C4335" s="14" t="s">
        <v>252</v>
      </c>
      <c r="D4335" t="s">
        <v>465</v>
      </c>
      <c r="E4335" t="s">
        <v>483</v>
      </c>
      <c r="F4335" s="20">
        <v>2029</v>
      </c>
      <c r="G4335" s="20">
        <v>43</v>
      </c>
      <c r="H4335" s="11">
        <v>4439.8176443492703</v>
      </c>
      <c r="I4335" s="10">
        <v>4163650.6232011998</v>
      </c>
      <c r="J4335" s="33">
        <f t="shared" si="268"/>
        <v>1.0663280966969656E-3</v>
      </c>
      <c r="K4335" s="33">
        <f t="shared" si="269"/>
        <v>1.0657597709172739E-3</v>
      </c>
      <c r="L4335" s="33">
        <f t="shared" si="270"/>
        <v>0.99317352598084985</v>
      </c>
      <c r="M4335" s="33">
        <f t="shared" si="271"/>
        <v>0.99211504159131936</v>
      </c>
    </row>
    <row r="4336" spans="1:13" ht="27.6">
      <c r="A4336" t="s">
        <v>164</v>
      </c>
      <c r="B4336" t="s">
        <v>250</v>
      </c>
      <c r="C4336" s="14" t="s">
        <v>252</v>
      </c>
      <c r="D4336" t="s">
        <v>465</v>
      </c>
      <c r="E4336" t="s">
        <v>483</v>
      </c>
      <c r="F4336" s="20">
        <v>2029</v>
      </c>
      <c r="G4336" s="20">
        <v>44</v>
      </c>
      <c r="H4336" s="11">
        <v>4913.8800287703398</v>
      </c>
      <c r="I4336" s="10">
        <v>4223699.4622608097</v>
      </c>
      <c r="J4336" s="33">
        <f t="shared" si="268"/>
        <v>1.1634066468687852E-3</v>
      </c>
      <c r="K4336" s="33">
        <f t="shared" si="269"/>
        <v>1.1627301517275201E-3</v>
      </c>
      <c r="L4336" s="33">
        <f t="shared" si="270"/>
        <v>0.99211504159131936</v>
      </c>
      <c r="M4336" s="33">
        <f t="shared" si="271"/>
        <v>0.99096147951847868</v>
      </c>
    </row>
    <row r="4337" spans="1:13" ht="27.6">
      <c r="A4337" t="s">
        <v>164</v>
      </c>
      <c r="B4337" t="s">
        <v>250</v>
      </c>
      <c r="C4337" s="14" t="s">
        <v>252</v>
      </c>
      <c r="D4337" t="s">
        <v>465</v>
      </c>
      <c r="E4337" t="s">
        <v>483</v>
      </c>
      <c r="F4337" s="20">
        <v>2029</v>
      </c>
      <c r="G4337" s="20">
        <v>45</v>
      </c>
      <c r="H4337" s="11">
        <v>6486.2843174721702</v>
      </c>
      <c r="I4337" s="10">
        <v>4309020.2323575597</v>
      </c>
      <c r="J4337" s="33">
        <f t="shared" si="268"/>
        <v>1.5052805435363159E-3</v>
      </c>
      <c r="K4337" s="33">
        <f t="shared" si="269"/>
        <v>1.5041481770265985E-3</v>
      </c>
      <c r="L4337" s="33">
        <f t="shared" si="270"/>
        <v>0.99096147951847868</v>
      </c>
      <c r="M4337" s="33">
        <f t="shared" si="271"/>
        <v>0.98947092661555736</v>
      </c>
    </row>
    <row r="4338" spans="1:13" ht="27.6">
      <c r="A4338" t="s">
        <v>164</v>
      </c>
      <c r="B4338" t="s">
        <v>250</v>
      </c>
      <c r="C4338" s="14" t="s">
        <v>252</v>
      </c>
      <c r="D4338" t="s">
        <v>465</v>
      </c>
      <c r="E4338" t="s">
        <v>483</v>
      </c>
      <c r="F4338" s="20">
        <v>2029</v>
      </c>
      <c r="G4338" s="20">
        <v>46</v>
      </c>
      <c r="H4338" s="11">
        <v>7061.2914123236096</v>
      </c>
      <c r="I4338" s="10">
        <v>4284132.2970042899</v>
      </c>
      <c r="J4338" s="33">
        <f t="shared" si="268"/>
        <v>1.6482430799957481E-3</v>
      </c>
      <c r="K4338" s="33">
        <f t="shared" si="269"/>
        <v>1.6468854733613369E-3</v>
      </c>
      <c r="L4338" s="33">
        <f t="shared" si="270"/>
        <v>0.98947092661555736</v>
      </c>
      <c r="M4338" s="33">
        <f t="shared" si="271"/>
        <v>0.98784138132020083</v>
      </c>
    </row>
    <row r="4339" spans="1:13" ht="27.6">
      <c r="A4339" t="s">
        <v>164</v>
      </c>
      <c r="B4339" t="s">
        <v>250</v>
      </c>
      <c r="C4339" s="14" t="s">
        <v>252</v>
      </c>
      <c r="D4339" t="s">
        <v>465</v>
      </c>
      <c r="E4339" t="s">
        <v>483</v>
      </c>
      <c r="F4339" s="20">
        <v>2029</v>
      </c>
      <c r="G4339" s="20">
        <v>47</v>
      </c>
      <c r="H4339" s="11">
        <v>7493.3469277656704</v>
      </c>
      <c r="I4339" s="10">
        <v>4147575.2285462501</v>
      </c>
      <c r="J4339" s="33">
        <f t="shared" si="268"/>
        <v>1.8066813776376357E-3</v>
      </c>
      <c r="K4339" s="33">
        <f t="shared" si="269"/>
        <v>1.805050311257772E-3</v>
      </c>
      <c r="L4339" s="33">
        <f t="shared" si="270"/>
        <v>0.98784138132020083</v>
      </c>
      <c r="M4339" s="33">
        <f t="shared" si="271"/>
        <v>0.98605827792737544</v>
      </c>
    </row>
    <row r="4340" spans="1:13" ht="27.6">
      <c r="A4340" t="s">
        <v>164</v>
      </c>
      <c r="B4340" t="s">
        <v>250</v>
      </c>
      <c r="C4340" s="14" t="s">
        <v>252</v>
      </c>
      <c r="D4340" t="s">
        <v>465</v>
      </c>
      <c r="E4340" t="s">
        <v>483</v>
      </c>
      <c r="F4340" s="20">
        <v>2029</v>
      </c>
      <c r="G4340" s="20">
        <v>48</v>
      </c>
      <c r="H4340" s="11">
        <v>8058.7606472340303</v>
      </c>
      <c r="I4340" s="10">
        <v>4073477.6197889298</v>
      </c>
      <c r="J4340" s="33">
        <f t="shared" si="268"/>
        <v>1.9783490666757612E-3</v>
      </c>
      <c r="K4340" s="33">
        <f t="shared" si="269"/>
        <v>1.9763934240214498E-3</v>
      </c>
      <c r="L4340" s="33">
        <f t="shared" si="270"/>
        <v>0.98605827792737544</v>
      </c>
      <c r="M4340" s="33">
        <f t="shared" si="271"/>
        <v>0.98410943883117785</v>
      </c>
    </row>
    <row r="4341" spans="1:13" ht="27.6">
      <c r="A4341" t="s">
        <v>164</v>
      </c>
      <c r="B4341" t="s">
        <v>250</v>
      </c>
      <c r="C4341" s="14" t="s">
        <v>252</v>
      </c>
      <c r="D4341" t="s">
        <v>465</v>
      </c>
      <c r="E4341" t="s">
        <v>483</v>
      </c>
      <c r="F4341" s="20">
        <v>2029</v>
      </c>
      <c r="G4341" s="20">
        <v>49</v>
      </c>
      <c r="H4341" s="11">
        <v>8691.6619611494898</v>
      </c>
      <c r="I4341" s="10">
        <v>4015221.1147083901</v>
      </c>
      <c r="J4341" s="33">
        <f t="shared" si="268"/>
        <v>2.1646782861622633E-3</v>
      </c>
      <c r="K4341" s="33">
        <f t="shared" si="269"/>
        <v>2.1623370597596558E-3</v>
      </c>
      <c r="L4341" s="33">
        <f t="shared" si="270"/>
        <v>0.98410943883117785</v>
      </c>
      <c r="M4341" s="33">
        <f t="shared" si="271"/>
        <v>0.98198146252073393</v>
      </c>
    </row>
    <row r="4342" spans="1:13" ht="27.6">
      <c r="A4342" t="s">
        <v>164</v>
      </c>
      <c r="B4342" t="s">
        <v>250</v>
      </c>
      <c r="C4342" s="14" t="s">
        <v>252</v>
      </c>
      <c r="D4342" t="s">
        <v>465</v>
      </c>
      <c r="E4342" t="s">
        <v>483</v>
      </c>
      <c r="F4342" s="20">
        <v>2029</v>
      </c>
      <c r="G4342" s="20">
        <v>50</v>
      </c>
      <c r="H4342" s="11">
        <v>9969.8159150433803</v>
      </c>
      <c r="I4342" s="10">
        <v>3951465.16914741</v>
      </c>
      <c r="J4342" s="33">
        <f t="shared" si="268"/>
        <v>2.5230681502361623E-3</v>
      </c>
      <c r="K4342" s="33">
        <f t="shared" si="269"/>
        <v>2.5198878890250187E-3</v>
      </c>
      <c r="L4342" s="33">
        <f t="shared" si="270"/>
        <v>0.98198146252073393</v>
      </c>
      <c r="M4342" s="33">
        <f t="shared" si="271"/>
        <v>0.97950697932608088</v>
      </c>
    </row>
    <row r="4343" spans="1:13" ht="27.6">
      <c r="A4343" t="s">
        <v>164</v>
      </c>
      <c r="B4343" t="s">
        <v>250</v>
      </c>
      <c r="C4343" s="14" t="s">
        <v>252</v>
      </c>
      <c r="D4343" t="s">
        <v>465</v>
      </c>
      <c r="E4343" t="s">
        <v>483</v>
      </c>
      <c r="F4343" s="20">
        <v>2029</v>
      </c>
      <c r="G4343" s="20">
        <v>51</v>
      </c>
      <c r="H4343" s="11">
        <v>10656.649430940901</v>
      </c>
      <c r="I4343" s="10">
        <v>3867320.5083915899</v>
      </c>
      <c r="J4343" s="33">
        <f t="shared" si="268"/>
        <v>2.7555640676321853E-3</v>
      </c>
      <c r="K4343" s="33">
        <f t="shared" si="269"/>
        <v>2.7517709857933781E-3</v>
      </c>
      <c r="L4343" s="33">
        <f t="shared" si="270"/>
        <v>0.97950697932608088</v>
      </c>
      <c r="M4343" s="33">
        <f t="shared" si="271"/>
        <v>0.97681160043998927</v>
      </c>
    </row>
    <row r="4344" spans="1:13" ht="27.6">
      <c r="A4344" t="s">
        <v>164</v>
      </c>
      <c r="B4344" t="s">
        <v>250</v>
      </c>
      <c r="C4344" s="14" t="s">
        <v>252</v>
      </c>
      <c r="D4344" t="s">
        <v>465</v>
      </c>
      <c r="E4344" t="s">
        <v>483</v>
      </c>
      <c r="F4344" s="20">
        <v>2029</v>
      </c>
      <c r="G4344" s="20">
        <v>52</v>
      </c>
      <c r="H4344" s="11">
        <v>11447.4588542662</v>
      </c>
      <c r="I4344" s="10">
        <v>3801063.3864529398</v>
      </c>
      <c r="J4344" s="33">
        <f t="shared" si="268"/>
        <v>3.011646397443714E-3</v>
      </c>
      <c r="K4344" s="33">
        <f t="shared" si="269"/>
        <v>3.0071159396189984E-3</v>
      </c>
      <c r="L4344" s="33">
        <f t="shared" si="270"/>
        <v>0.97681160043998927</v>
      </c>
      <c r="M4344" s="33">
        <f t="shared" si="271"/>
        <v>0.97387421470630142</v>
      </c>
    </row>
    <row r="4345" spans="1:13" ht="27.6">
      <c r="A4345" t="s">
        <v>164</v>
      </c>
      <c r="B4345" t="s">
        <v>250</v>
      </c>
      <c r="C4345" s="14" t="s">
        <v>252</v>
      </c>
      <c r="D4345" t="s">
        <v>465</v>
      </c>
      <c r="E4345" t="s">
        <v>483</v>
      </c>
      <c r="F4345" s="20">
        <v>2029</v>
      </c>
      <c r="G4345" s="20">
        <v>53</v>
      </c>
      <c r="H4345" s="11">
        <v>12239.917800434199</v>
      </c>
      <c r="I4345" s="10">
        <v>3722902.8221413498</v>
      </c>
      <c r="J4345" s="33">
        <f t="shared" si="268"/>
        <v>3.2877349705824469E-3</v>
      </c>
      <c r="K4345" s="33">
        <f t="shared" si="269"/>
        <v>3.2823362880637363E-3</v>
      </c>
      <c r="L4345" s="33">
        <f t="shared" si="270"/>
        <v>0.97387421470630142</v>
      </c>
      <c r="M4345" s="33">
        <f t="shared" si="271"/>
        <v>0.97067763203136137</v>
      </c>
    </row>
    <row r="4346" spans="1:13" ht="27.6">
      <c r="A4346" t="s">
        <v>164</v>
      </c>
      <c r="B4346" t="s">
        <v>250</v>
      </c>
      <c r="C4346" s="14" t="s">
        <v>252</v>
      </c>
      <c r="D4346" t="s">
        <v>465</v>
      </c>
      <c r="E4346" t="s">
        <v>483</v>
      </c>
      <c r="F4346" s="20">
        <v>2029</v>
      </c>
      <c r="G4346" s="20">
        <v>54</v>
      </c>
      <c r="H4346" s="11">
        <v>13080.561328829301</v>
      </c>
      <c r="I4346" s="10">
        <v>3643978.7173793302</v>
      </c>
      <c r="J4346" s="33">
        <f t="shared" si="268"/>
        <v>3.589637136584748E-3</v>
      </c>
      <c r="K4346" s="33">
        <f t="shared" si="269"/>
        <v>3.5832020913271201E-3</v>
      </c>
      <c r="L4346" s="33">
        <f t="shared" si="270"/>
        <v>0.97067763203136137</v>
      </c>
      <c r="M4346" s="33">
        <f t="shared" si="271"/>
        <v>0.96719949791026216</v>
      </c>
    </row>
    <row r="4347" spans="1:13" ht="27.6">
      <c r="A4347" t="s">
        <v>164</v>
      </c>
      <c r="B4347" t="s">
        <v>250</v>
      </c>
      <c r="C4347" s="14" t="s">
        <v>252</v>
      </c>
      <c r="D4347" t="s">
        <v>465</v>
      </c>
      <c r="E4347" t="s">
        <v>483</v>
      </c>
      <c r="F4347" s="20">
        <v>2029</v>
      </c>
      <c r="G4347" s="20">
        <v>55</v>
      </c>
      <c r="H4347" s="11">
        <v>14034.430488854099</v>
      </c>
      <c r="I4347" s="10">
        <v>3537527.1870044498</v>
      </c>
      <c r="J4347" s="33">
        <f t="shared" si="268"/>
        <v>3.9672996833526371E-3</v>
      </c>
      <c r="K4347" s="33">
        <f t="shared" si="269"/>
        <v>3.9594403468469208E-3</v>
      </c>
      <c r="L4347" s="33">
        <f t="shared" si="270"/>
        <v>0.96719949791026216</v>
      </c>
      <c r="M4347" s="33">
        <f t="shared" si="271"/>
        <v>0.96336992919478615</v>
      </c>
    </row>
    <row r="4348" spans="1:13" ht="27.6">
      <c r="A4348" t="s">
        <v>164</v>
      </c>
      <c r="B4348" t="s">
        <v>250</v>
      </c>
      <c r="C4348" s="14" t="s">
        <v>252</v>
      </c>
      <c r="D4348" t="s">
        <v>465</v>
      </c>
      <c r="E4348" t="s">
        <v>483</v>
      </c>
      <c r="F4348" s="20">
        <v>2029</v>
      </c>
      <c r="G4348" s="20">
        <v>56</v>
      </c>
      <c r="H4348" s="11">
        <v>15121.5033797661</v>
      </c>
      <c r="I4348" s="10">
        <v>3490524.3422138002</v>
      </c>
      <c r="J4348" s="33">
        <f t="shared" si="268"/>
        <v>4.3321581221735777E-3</v>
      </c>
      <c r="K4348" s="33">
        <f t="shared" si="269"/>
        <v>4.3227878612100978E-3</v>
      </c>
      <c r="L4348" s="33">
        <f t="shared" si="270"/>
        <v>0.96336992919478615</v>
      </c>
      <c r="M4348" s="33">
        <f t="shared" si="271"/>
        <v>0.95920548535900807</v>
      </c>
    </row>
    <row r="4349" spans="1:13" ht="27.6">
      <c r="A4349" t="s">
        <v>164</v>
      </c>
      <c r="B4349" t="s">
        <v>250</v>
      </c>
      <c r="C4349" s="14" t="s">
        <v>252</v>
      </c>
      <c r="D4349" t="s">
        <v>465</v>
      </c>
      <c r="E4349" t="s">
        <v>483</v>
      </c>
      <c r="F4349" s="20">
        <v>2029</v>
      </c>
      <c r="G4349" s="20">
        <v>57</v>
      </c>
      <c r="H4349" s="11">
        <v>15543.983222116</v>
      </c>
      <c r="I4349" s="10">
        <v>3280677.4176622299</v>
      </c>
      <c r="J4349" s="33">
        <f t="shared" si="268"/>
        <v>4.7380407285494254E-3</v>
      </c>
      <c r="K4349" s="33">
        <f t="shared" si="269"/>
        <v>4.7268339200013942E-3</v>
      </c>
      <c r="L4349" s="33">
        <f t="shared" si="270"/>
        <v>0.95920548535900807</v>
      </c>
      <c r="M4349" s="33">
        <f t="shared" si="271"/>
        <v>0.95467148033456173</v>
      </c>
    </row>
    <row r="4350" spans="1:13" ht="27.6">
      <c r="A4350" t="s">
        <v>164</v>
      </c>
      <c r="B4350" t="s">
        <v>250</v>
      </c>
      <c r="C4350" s="14" t="s">
        <v>252</v>
      </c>
      <c r="D4350" t="s">
        <v>465</v>
      </c>
      <c r="E4350" t="s">
        <v>483</v>
      </c>
      <c r="F4350" s="20">
        <v>2029</v>
      </c>
      <c r="G4350" s="20">
        <v>58</v>
      </c>
      <c r="H4350" s="11">
        <v>16526.136918654101</v>
      </c>
      <c r="I4350" s="10">
        <v>3191825.8390693199</v>
      </c>
      <c r="J4350" s="33">
        <f t="shared" si="268"/>
        <v>5.1776436910708238E-3</v>
      </c>
      <c r="K4350" s="33">
        <f t="shared" si="269"/>
        <v>5.164262797768493E-3</v>
      </c>
      <c r="L4350" s="33">
        <f t="shared" si="270"/>
        <v>0.95467148033456173</v>
      </c>
      <c r="M4350" s="33">
        <f t="shared" si="271"/>
        <v>0.94974130592457939</v>
      </c>
    </row>
    <row r="4351" spans="1:13" ht="27.6">
      <c r="A4351" t="s">
        <v>164</v>
      </c>
      <c r="B4351" t="s">
        <v>250</v>
      </c>
      <c r="C4351" s="14" t="s">
        <v>252</v>
      </c>
      <c r="D4351" t="s">
        <v>465</v>
      </c>
      <c r="E4351" t="s">
        <v>483</v>
      </c>
      <c r="F4351" s="20">
        <v>2029</v>
      </c>
      <c r="G4351" s="20">
        <v>59</v>
      </c>
      <c r="H4351" s="11">
        <v>17587.5322128681</v>
      </c>
      <c r="I4351" s="10">
        <v>3107273.0835812101</v>
      </c>
      <c r="J4351" s="33">
        <f t="shared" si="268"/>
        <v>5.660117968324184E-3</v>
      </c>
      <c r="K4351" s="33">
        <f t="shared" si="269"/>
        <v>5.6441296800385787E-3</v>
      </c>
      <c r="L4351" s="33">
        <f t="shared" si="270"/>
        <v>0.94974130592457939</v>
      </c>
      <c r="M4351" s="33">
        <f t="shared" si="271"/>
        <v>0.94438084283145185</v>
      </c>
    </row>
    <row r="4352" spans="1:13" ht="27.6">
      <c r="A4352" t="s">
        <v>164</v>
      </c>
      <c r="B4352" t="s">
        <v>250</v>
      </c>
      <c r="C4352" s="14" t="s">
        <v>252</v>
      </c>
      <c r="D4352" t="s">
        <v>465</v>
      </c>
      <c r="E4352" t="s">
        <v>483</v>
      </c>
      <c r="F4352" s="20">
        <v>2029</v>
      </c>
      <c r="G4352" s="20">
        <v>60</v>
      </c>
      <c r="H4352" s="11">
        <v>19030.448933651001</v>
      </c>
      <c r="I4352" s="10">
        <v>3013434.69861547</v>
      </c>
      <c r="J4352" s="33">
        <f t="shared" si="268"/>
        <v>6.315202032549299E-3</v>
      </c>
      <c r="K4352" s="33">
        <f t="shared" si="269"/>
        <v>6.2953030549166566E-3</v>
      </c>
      <c r="L4352" s="33">
        <f t="shared" si="270"/>
        <v>0.94438084283145185</v>
      </c>
      <c r="M4352" s="33">
        <f t="shared" si="271"/>
        <v>0.93843567922657023</v>
      </c>
    </row>
    <row r="4353" spans="1:13" ht="27.6">
      <c r="A4353" t="s">
        <v>164</v>
      </c>
      <c r="B4353" t="s">
        <v>250</v>
      </c>
      <c r="C4353" s="14" t="s">
        <v>252</v>
      </c>
      <c r="D4353" t="s">
        <v>465</v>
      </c>
      <c r="E4353" t="s">
        <v>483</v>
      </c>
      <c r="F4353" s="20">
        <v>2029</v>
      </c>
      <c r="G4353" s="20">
        <v>61</v>
      </c>
      <c r="H4353" s="11">
        <v>20021.7307920977</v>
      </c>
      <c r="I4353" s="10">
        <v>2899296.7663607402</v>
      </c>
      <c r="J4353" s="33">
        <f t="shared" si="268"/>
        <v>6.9057196987907547E-3</v>
      </c>
      <c r="K4353" s="33">
        <f t="shared" si="269"/>
        <v>6.8819300096527591E-3</v>
      </c>
      <c r="L4353" s="33">
        <f t="shared" si="270"/>
        <v>0.93843567922657023</v>
      </c>
      <c r="M4353" s="33">
        <f t="shared" si="271"/>
        <v>0.93197743056357207</v>
      </c>
    </row>
    <row r="4354" spans="1:13" ht="27.6">
      <c r="A4354" t="s">
        <v>164</v>
      </c>
      <c r="B4354" t="s">
        <v>250</v>
      </c>
      <c r="C4354" s="14" t="s">
        <v>252</v>
      </c>
      <c r="D4354" t="s">
        <v>465</v>
      </c>
      <c r="E4354" t="s">
        <v>483</v>
      </c>
      <c r="F4354" s="20">
        <v>2029</v>
      </c>
      <c r="G4354" s="20">
        <v>62</v>
      </c>
      <c r="H4354" s="11">
        <v>20833.845366007201</v>
      </c>
      <c r="I4354" s="10">
        <v>2754827.1939582098</v>
      </c>
      <c r="J4354" s="33">
        <f t="shared" ref="J4354:J4417" si="272">IF(I4354&gt;0,H4354/I4354,0)</f>
        <v>7.5626686899632973E-3</v>
      </c>
      <c r="K4354" s="33">
        <f t="shared" ref="K4354:K4417" si="273">1-EXP(-J4354)</f>
        <v>7.534143664839843E-3</v>
      </c>
      <c r="L4354" s="33">
        <f t="shared" ref="L4354:L4417" si="274">IF(G4354=30,1,M4353)</f>
        <v>0.93197743056357207</v>
      </c>
      <c r="M4354" s="33">
        <f t="shared" ref="M4354:M4417" si="275">L4354*(1-K4354)</f>
        <v>0.92495577870931778</v>
      </c>
    </row>
    <row r="4355" spans="1:13" ht="27.6">
      <c r="A4355" t="s">
        <v>164</v>
      </c>
      <c r="B4355" t="s">
        <v>250</v>
      </c>
      <c r="C4355" s="14" t="s">
        <v>252</v>
      </c>
      <c r="D4355" t="s">
        <v>465</v>
      </c>
      <c r="E4355" t="s">
        <v>483</v>
      </c>
      <c r="F4355" s="20">
        <v>2029</v>
      </c>
      <c r="G4355" s="20">
        <v>63</v>
      </c>
      <c r="H4355" s="11">
        <v>21906.149651128399</v>
      </c>
      <c r="I4355" s="10">
        <v>2646414.93847185</v>
      </c>
      <c r="J4355" s="33">
        <f t="shared" si="272"/>
        <v>8.2776700405787166E-3</v>
      </c>
      <c r="K4355" s="33">
        <f t="shared" si="273"/>
        <v>8.2435044653735856E-3</v>
      </c>
      <c r="L4355" s="33">
        <f t="shared" si="274"/>
        <v>0.92495577870931778</v>
      </c>
      <c r="M4355" s="33">
        <f t="shared" si="275"/>
        <v>0.91733090161725439</v>
      </c>
    </row>
    <row r="4356" spans="1:13" ht="27.6">
      <c r="A4356" t="s">
        <v>164</v>
      </c>
      <c r="B4356" t="s">
        <v>250</v>
      </c>
      <c r="C4356" s="14" t="s">
        <v>252</v>
      </c>
      <c r="D4356" t="s">
        <v>465</v>
      </c>
      <c r="E4356" t="s">
        <v>483</v>
      </c>
      <c r="F4356" s="20">
        <v>2029</v>
      </c>
      <c r="G4356" s="20">
        <v>64</v>
      </c>
      <c r="H4356" s="11">
        <v>22808.732530472898</v>
      </c>
      <c r="I4356" s="10">
        <v>2516681.7120682099</v>
      </c>
      <c r="J4356" s="33">
        <f t="shared" si="272"/>
        <v>9.0630183471745712E-3</v>
      </c>
      <c r="K4356" s="33">
        <f t="shared" si="273"/>
        <v>9.0220729859459281E-3</v>
      </c>
      <c r="L4356" s="33">
        <f t="shared" si="274"/>
        <v>0.91733090161725439</v>
      </c>
      <c r="M4356" s="33">
        <f t="shared" si="275"/>
        <v>0.90905467527059991</v>
      </c>
    </row>
    <row r="4357" spans="1:13" ht="27.6">
      <c r="A4357" t="s">
        <v>164</v>
      </c>
      <c r="B4357" t="s">
        <v>250</v>
      </c>
      <c r="C4357" s="14" t="s">
        <v>252</v>
      </c>
      <c r="D4357" t="s">
        <v>465</v>
      </c>
      <c r="E4357" t="s">
        <v>483</v>
      </c>
      <c r="F4357" s="20">
        <v>2029</v>
      </c>
      <c r="G4357" s="20">
        <v>65</v>
      </c>
      <c r="H4357" s="11">
        <v>23041.077458080999</v>
      </c>
      <c r="I4357" s="10">
        <v>2387169.4502878198</v>
      </c>
      <c r="J4357" s="33">
        <f t="shared" si="272"/>
        <v>9.6520493990499695E-3</v>
      </c>
      <c r="K4357" s="33">
        <f t="shared" si="273"/>
        <v>9.6056178767777167E-3</v>
      </c>
      <c r="L4357" s="33">
        <f t="shared" si="274"/>
        <v>0.90905467527059991</v>
      </c>
      <c r="M4357" s="33">
        <f t="shared" si="275"/>
        <v>0.90032264343085222</v>
      </c>
    </row>
    <row r="4358" spans="1:13" ht="27.6">
      <c r="A4358" t="s">
        <v>164</v>
      </c>
      <c r="B4358" t="s">
        <v>250</v>
      </c>
      <c r="C4358" s="14" t="s">
        <v>252</v>
      </c>
      <c r="D4358" t="s">
        <v>465</v>
      </c>
      <c r="E4358" t="s">
        <v>483</v>
      </c>
      <c r="F4358" s="20">
        <v>2029</v>
      </c>
      <c r="G4358" s="20">
        <v>66</v>
      </c>
      <c r="H4358" s="11">
        <v>23939.275820083301</v>
      </c>
      <c r="I4358" s="10">
        <v>2262682.9879529402</v>
      </c>
      <c r="J4358" s="33">
        <f t="shared" si="272"/>
        <v>1.0580039690730727E-2</v>
      </c>
      <c r="K4358" s="33">
        <f t="shared" si="273"/>
        <v>1.0524267933230469E-2</v>
      </c>
      <c r="L4358" s="33">
        <f t="shared" si="274"/>
        <v>0.90032264343085222</v>
      </c>
      <c r="M4358" s="33">
        <f t="shared" si="275"/>
        <v>0.8908474067050316</v>
      </c>
    </row>
    <row r="4359" spans="1:13" ht="27.6">
      <c r="A4359" t="s">
        <v>164</v>
      </c>
      <c r="B4359" t="s">
        <v>250</v>
      </c>
      <c r="C4359" s="14" t="s">
        <v>252</v>
      </c>
      <c r="D4359" t="s">
        <v>465</v>
      </c>
      <c r="E4359" t="s">
        <v>483</v>
      </c>
      <c r="F4359" s="20">
        <v>2029</v>
      </c>
      <c r="G4359" s="20">
        <v>67</v>
      </c>
      <c r="H4359" s="11">
        <v>24605.521765744201</v>
      </c>
      <c r="I4359" s="10">
        <v>2113115.7941273302</v>
      </c>
      <c r="J4359" s="33">
        <f t="shared" si="272"/>
        <v>1.1644189984347608E-2</v>
      </c>
      <c r="K4359" s="33">
        <f t="shared" si="273"/>
        <v>1.1576658773713167E-2</v>
      </c>
      <c r="L4359" s="33">
        <f t="shared" si="274"/>
        <v>0.8908474067050316</v>
      </c>
      <c r="M4359" s="33">
        <f t="shared" si="275"/>
        <v>0.88053437025816017</v>
      </c>
    </row>
    <row r="4360" spans="1:13" ht="27.6">
      <c r="A4360" t="s">
        <v>164</v>
      </c>
      <c r="B4360" t="s">
        <v>250</v>
      </c>
      <c r="C4360" s="14" t="s">
        <v>252</v>
      </c>
      <c r="D4360" t="s">
        <v>465</v>
      </c>
      <c r="E4360" t="s">
        <v>483</v>
      </c>
      <c r="F4360" s="20">
        <v>2029</v>
      </c>
      <c r="G4360" s="20">
        <v>68</v>
      </c>
      <c r="H4360" s="11">
        <v>25398.396633084001</v>
      </c>
      <c r="I4360" s="10">
        <v>1988245.5184629101</v>
      </c>
      <c r="J4360" s="33">
        <f t="shared" si="272"/>
        <v>1.2774275811127798E-2</v>
      </c>
      <c r="K4360" s="33">
        <f t="shared" si="273"/>
        <v>1.2693031065430183E-2</v>
      </c>
      <c r="L4360" s="33">
        <f t="shared" si="274"/>
        <v>0.88053437025816017</v>
      </c>
      <c r="M4360" s="33">
        <f t="shared" si="275"/>
        <v>0.86935772014229429</v>
      </c>
    </row>
    <row r="4361" spans="1:13" ht="27.6">
      <c r="A4361" t="s">
        <v>164</v>
      </c>
      <c r="B4361" t="s">
        <v>250</v>
      </c>
      <c r="C4361" s="14" t="s">
        <v>252</v>
      </c>
      <c r="D4361" t="s">
        <v>465</v>
      </c>
      <c r="E4361" t="s">
        <v>483</v>
      </c>
      <c r="F4361" s="20">
        <v>2029</v>
      </c>
      <c r="G4361" s="20">
        <v>69</v>
      </c>
      <c r="H4361" s="11">
        <v>26083.325614796599</v>
      </c>
      <c r="I4361" s="10">
        <v>1859982.1093349201</v>
      </c>
      <c r="J4361" s="33">
        <f t="shared" si="272"/>
        <v>1.402342822755607E-2</v>
      </c>
      <c r="K4361" s="33">
        <f t="shared" si="273"/>
        <v>1.3925557984174164E-2</v>
      </c>
      <c r="L4361" s="33">
        <f t="shared" si="274"/>
        <v>0.86935772014229429</v>
      </c>
      <c r="M4361" s="33">
        <f t="shared" si="275"/>
        <v>0.85725142880146332</v>
      </c>
    </row>
    <row r="4362" spans="1:13" ht="27.6">
      <c r="A4362" t="s">
        <v>164</v>
      </c>
      <c r="B4362" t="s">
        <v>250</v>
      </c>
      <c r="C4362" s="14" t="s">
        <v>252</v>
      </c>
      <c r="D4362" t="s">
        <v>465</v>
      </c>
      <c r="E4362" t="s">
        <v>483</v>
      </c>
      <c r="F4362" s="20">
        <v>2030</v>
      </c>
      <c r="G4362" s="20">
        <v>30</v>
      </c>
      <c r="H4362" s="11">
        <v>951.65950499799499</v>
      </c>
      <c r="I4362" s="10">
        <v>4327156.7617991297</v>
      </c>
      <c r="J4362" s="33">
        <f t="shared" si="272"/>
        <v>2.1992720795313119E-4</v>
      </c>
      <c r="K4362" s="33">
        <f t="shared" si="273"/>
        <v>2.1990302573748899E-4</v>
      </c>
      <c r="L4362" s="33">
        <f t="shared" si="274"/>
        <v>1</v>
      </c>
      <c r="M4362" s="33">
        <f t="shared" si="275"/>
        <v>0.99978009697426251</v>
      </c>
    </row>
    <row r="4363" spans="1:13" ht="27.6">
      <c r="A4363" t="s">
        <v>164</v>
      </c>
      <c r="B4363" t="s">
        <v>250</v>
      </c>
      <c r="C4363" s="14" t="s">
        <v>252</v>
      </c>
      <c r="D4363" t="s">
        <v>465</v>
      </c>
      <c r="E4363" t="s">
        <v>483</v>
      </c>
      <c r="F4363" s="20">
        <v>2030</v>
      </c>
      <c r="G4363" s="20">
        <v>31</v>
      </c>
      <c r="H4363" s="11">
        <v>1092.6064027135001</v>
      </c>
      <c r="I4363" s="10">
        <v>4347594.0096222404</v>
      </c>
      <c r="J4363" s="33">
        <f t="shared" si="272"/>
        <v>2.5131288714983667E-4</v>
      </c>
      <c r="K4363" s="33">
        <f t="shared" si="273"/>
        <v>2.5128131071150417E-4</v>
      </c>
      <c r="L4363" s="33">
        <f t="shared" si="274"/>
        <v>0.99978009697426251</v>
      </c>
      <c r="M4363" s="33">
        <f t="shared" si="275"/>
        <v>0.99952887092107157</v>
      </c>
    </row>
    <row r="4364" spans="1:13" ht="27.6">
      <c r="A4364" t="s">
        <v>164</v>
      </c>
      <c r="B4364" t="s">
        <v>250</v>
      </c>
      <c r="C4364" s="14" t="s">
        <v>252</v>
      </c>
      <c r="D4364" t="s">
        <v>465</v>
      </c>
      <c r="E4364" t="s">
        <v>483</v>
      </c>
      <c r="F4364" s="20">
        <v>2030</v>
      </c>
      <c r="G4364" s="20">
        <v>32</v>
      </c>
      <c r="H4364" s="11">
        <v>1165.6202552749</v>
      </c>
      <c r="I4364" s="10">
        <v>4407864.0394297503</v>
      </c>
      <c r="J4364" s="33">
        <f t="shared" si="272"/>
        <v>2.644410637097821E-4</v>
      </c>
      <c r="K4364" s="33">
        <f t="shared" si="273"/>
        <v>2.6440610225353378E-4</v>
      </c>
      <c r="L4364" s="33">
        <f t="shared" si="274"/>
        <v>0.99952887092107157</v>
      </c>
      <c r="M4364" s="33">
        <f t="shared" si="275"/>
        <v>0.99926458938822149</v>
      </c>
    </row>
    <row r="4365" spans="1:13" ht="27.6">
      <c r="A4365" t="s">
        <v>164</v>
      </c>
      <c r="B4365" t="s">
        <v>250</v>
      </c>
      <c r="C4365" s="14" t="s">
        <v>252</v>
      </c>
      <c r="D4365" t="s">
        <v>465</v>
      </c>
      <c r="E4365" t="s">
        <v>483</v>
      </c>
      <c r="F4365" s="20">
        <v>2030</v>
      </c>
      <c r="G4365" s="20">
        <v>33</v>
      </c>
      <c r="H4365" s="11">
        <v>1469.18605402868</v>
      </c>
      <c r="I4365" s="10">
        <v>4548828.2547665797</v>
      </c>
      <c r="J4365" s="33">
        <f t="shared" si="272"/>
        <v>3.2298121004879977E-4</v>
      </c>
      <c r="K4365" s="33">
        <f t="shared" si="273"/>
        <v>3.229290572327459E-4</v>
      </c>
      <c r="L4365" s="33">
        <f t="shared" si="274"/>
        <v>0.99926458938822149</v>
      </c>
      <c r="M4365" s="33">
        <f t="shared" si="275"/>
        <v>0.99894189781644427</v>
      </c>
    </row>
    <row r="4366" spans="1:13" ht="27.6">
      <c r="A4366" t="s">
        <v>164</v>
      </c>
      <c r="B4366" t="s">
        <v>250</v>
      </c>
      <c r="C4366" s="14" t="s">
        <v>252</v>
      </c>
      <c r="D4366" t="s">
        <v>465</v>
      </c>
      <c r="E4366" t="s">
        <v>483</v>
      </c>
      <c r="F4366" s="20">
        <v>2030</v>
      </c>
      <c r="G4366" s="20">
        <v>34</v>
      </c>
      <c r="H4366" s="11">
        <v>1541.6336871037199</v>
      </c>
      <c r="I4366" s="10">
        <v>4506018.8845802704</v>
      </c>
      <c r="J4366" s="33">
        <f t="shared" si="272"/>
        <v>3.4212765782656526E-4</v>
      </c>
      <c r="K4366" s="33">
        <f t="shared" si="273"/>
        <v>3.4206913883327861E-4</v>
      </c>
      <c r="L4366" s="33">
        <f t="shared" si="274"/>
        <v>0.99894189781644427</v>
      </c>
      <c r="M4366" s="33">
        <f t="shared" si="275"/>
        <v>0.99860019062171368</v>
      </c>
    </row>
    <row r="4367" spans="1:13" ht="27.6">
      <c r="A4367" t="s">
        <v>164</v>
      </c>
      <c r="B4367" t="s">
        <v>250</v>
      </c>
      <c r="C4367" s="14" t="s">
        <v>252</v>
      </c>
      <c r="D4367" t="s">
        <v>465</v>
      </c>
      <c r="E4367" t="s">
        <v>483</v>
      </c>
      <c r="F4367" s="20">
        <v>2030</v>
      </c>
      <c r="G4367" s="20">
        <v>35</v>
      </c>
      <c r="H4367" s="11">
        <v>2064.5893592632801</v>
      </c>
      <c r="I4367" s="10">
        <v>4433014.1911961604</v>
      </c>
      <c r="J4367" s="33">
        <f t="shared" si="272"/>
        <v>4.6573037446248102E-4</v>
      </c>
      <c r="K4367" s="33">
        <f t="shared" si="273"/>
        <v>4.6562193890620218E-4</v>
      </c>
      <c r="L4367" s="33">
        <f t="shared" si="274"/>
        <v>0.99860019062171368</v>
      </c>
      <c r="M4367" s="33">
        <f t="shared" si="275"/>
        <v>0.99813522046476433</v>
      </c>
    </row>
    <row r="4368" spans="1:13" ht="27.6">
      <c r="A4368" t="s">
        <v>164</v>
      </c>
      <c r="B4368" t="s">
        <v>250</v>
      </c>
      <c r="C4368" s="14" t="s">
        <v>252</v>
      </c>
      <c r="D4368" t="s">
        <v>465</v>
      </c>
      <c r="E4368" t="s">
        <v>483</v>
      </c>
      <c r="F4368" s="20">
        <v>2030</v>
      </c>
      <c r="G4368" s="20">
        <v>36</v>
      </c>
      <c r="H4368" s="11">
        <v>2179.08312903357</v>
      </c>
      <c r="I4368" s="10">
        <v>4375272.5701470301</v>
      </c>
      <c r="J4368" s="33">
        <f t="shared" si="272"/>
        <v>4.9804511469792663E-4</v>
      </c>
      <c r="K4368" s="33">
        <f t="shared" si="273"/>
        <v>4.9792111081714552E-4</v>
      </c>
      <c r="L4368" s="33">
        <f t="shared" si="274"/>
        <v>0.99813522046476433</v>
      </c>
      <c r="M4368" s="33">
        <f t="shared" si="275"/>
        <v>0.99763822786704481</v>
      </c>
    </row>
    <row r="4369" spans="1:13" ht="27.6">
      <c r="A4369" t="s">
        <v>164</v>
      </c>
      <c r="B4369" t="s">
        <v>250</v>
      </c>
      <c r="C4369" s="14" t="s">
        <v>252</v>
      </c>
      <c r="D4369" t="s">
        <v>465</v>
      </c>
      <c r="E4369" t="s">
        <v>483</v>
      </c>
      <c r="F4369" s="20">
        <v>2030</v>
      </c>
      <c r="G4369" s="20">
        <v>37</v>
      </c>
      <c r="H4369" s="11">
        <v>2307.99541886309</v>
      </c>
      <c r="I4369" s="10">
        <v>4321591.3303636098</v>
      </c>
      <c r="J4369" s="33">
        <f t="shared" si="272"/>
        <v>5.3406147005318524E-4</v>
      </c>
      <c r="K4369" s="33">
        <f t="shared" si="273"/>
        <v>5.3391888461051806E-4</v>
      </c>
      <c r="L4369" s="33">
        <f t="shared" si="274"/>
        <v>0.99763822786704481</v>
      </c>
      <c r="M4369" s="33">
        <f t="shared" si="275"/>
        <v>0.99710556997717725</v>
      </c>
    </row>
    <row r="4370" spans="1:13" ht="27.6">
      <c r="A4370" t="s">
        <v>164</v>
      </c>
      <c r="B4370" t="s">
        <v>250</v>
      </c>
      <c r="C4370" s="14" t="s">
        <v>252</v>
      </c>
      <c r="D4370" t="s">
        <v>465</v>
      </c>
      <c r="E4370" t="s">
        <v>483</v>
      </c>
      <c r="F4370" s="20">
        <v>2030</v>
      </c>
      <c r="G4370" s="20">
        <v>38</v>
      </c>
      <c r="H4370" s="11">
        <v>2499.5882313932898</v>
      </c>
      <c r="I4370" s="10">
        <v>4359284.2082479596</v>
      </c>
      <c r="J4370" s="33">
        <f t="shared" si="272"/>
        <v>5.7339418858351964E-4</v>
      </c>
      <c r="K4370" s="33">
        <f t="shared" si="273"/>
        <v>5.7322982955143598E-4</v>
      </c>
      <c r="L4370" s="33">
        <f t="shared" si="274"/>
        <v>0.99710556997717725</v>
      </c>
      <c r="M4370" s="33">
        <f t="shared" si="275"/>
        <v>0.99653399932125442</v>
      </c>
    </row>
    <row r="4371" spans="1:13" ht="27.6">
      <c r="A4371" t="s">
        <v>164</v>
      </c>
      <c r="B4371" t="s">
        <v>250</v>
      </c>
      <c r="C4371" s="14" t="s">
        <v>252</v>
      </c>
      <c r="D4371" t="s">
        <v>465</v>
      </c>
      <c r="E4371" t="s">
        <v>483</v>
      </c>
      <c r="F4371" s="20">
        <v>2030</v>
      </c>
      <c r="G4371" s="20">
        <v>39</v>
      </c>
      <c r="H4371" s="11">
        <v>2700.9322674231098</v>
      </c>
      <c r="I4371" s="10">
        <v>4377252.2741619404</v>
      </c>
      <c r="J4371" s="33">
        <f t="shared" si="272"/>
        <v>6.1703829211904964E-4</v>
      </c>
      <c r="K4371" s="33">
        <f t="shared" si="273"/>
        <v>6.1684796314087631E-4</v>
      </c>
      <c r="L4371" s="33">
        <f t="shared" si="274"/>
        <v>0.99653399932125442</v>
      </c>
      <c r="M4371" s="33">
        <f t="shared" si="275"/>
        <v>0.99591928935357243</v>
      </c>
    </row>
    <row r="4372" spans="1:13" ht="27.6">
      <c r="A4372" t="s">
        <v>164</v>
      </c>
      <c r="B4372" t="s">
        <v>250</v>
      </c>
      <c r="C4372" s="14" t="s">
        <v>252</v>
      </c>
      <c r="D4372" t="s">
        <v>465</v>
      </c>
      <c r="E4372" t="s">
        <v>483</v>
      </c>
      <c r="F4372" s="20">
        <v>2030</v>
      </c>
      <c r="G4372" s="20">
        <v>40</v>
      </c>
      <c r="H4372" s="11">
        <v>5110.0056515241804</v>
      </c>
      <c r="I4372" s="10">
        <v>6445533.07608636</v>
      </c>
      <c r="J4372" s="33">
        <f t="shared" si="272"/>
        <v>7.9279798756798966E-4</v>
      </c>
      <c r="K4372" s="33">
        <f t="shared" si="273"/>
        <v>7.9248380627638948E-4</v>
      </c>
      <c r="L4372" s="33">
        <f t="shared" si="274"/>
        <v>0.99591928935357243</v>
      </c>
      <c r="M4372" s="33">
        <f t="shared" si="275"/>
        <v>0.99513003944440148</v>
      </c>
    </row>
    <row r="4373" spans="1:13" ht="27.6">
      <c r="A4373" t="s">
        <v>164</v>
      </c>
      <c r="B4373" t="s">
        <v>250</v>
      </c>
      <c r="C4373" s="14" t="s">
        <v>252</v>
      </c>
      <c r="D4373" t="s">
        <v>465</v>
      </c>
      <c r="E4373" t="s">
        <v>483</v>
      </c>
      <c r="F4373" s="20">
        <v>2030</v>
      </c>
      <c r="G4373" s="20">
        <v>41</v>
      </c>
      <c r="H4373" s="11">
        <v>3899.05253036562</v>
      </c>
      <c r="I4373" s="10">
        <v>4334877.0033958796</v>
      </c>
      <c r="J4373" s="33">
        <f t="shared" si="272"/>
        <v>8.9946093679501378E-4</v>
      </c>
      <c r="K4373" s="33">
        <f t="shared" si="273"/>
        <v>8.9905654306110527E-4</v>
      </c>
      <c r="L4373" s="33">
        <f t="shared" si="274"/>
        <v>0.99513003944440148</v>
      </c>
      <c r="M4373" s="33">
        <f t="shared" si="275"/>
        <v>0.99423536127124235</v>
      </c>
    </row>
    <row r="4374" spans="1:13" ht="27.6">
      <c r="A4374" t="s">
        <v>164</v>
      </c>
      <c r="B4374" t="s">
        <v>250</v>
      </c>
      <c r="C4374" s="14" t="s">
        <v>252</v>
      </c>
      <c r="D4374" t="s">
        <v>465</v>
      </c>
      <c r="E4374" t="s">
        <v>483</v>
      </c>
      <c r="F4374" s="20">
        <v>2030</v>
      </c>
      <c r="G4374" s="20">
        <v>42</v>
      </c>
      <c r="H4374" s="11">
        <v>4210.9695425866503</v>
      </c>
      <c r="I4374" s="10">
        <v>4318014.1647012401</v>
      </c>
      <c r="J4374" s="33">
        <f t="shared" si="272"/>
        <v>9.7520975660764274E-4</v>
      </c>
      <c r="K4374" s="33">
        <f t="shared" si="273"/>
        <v>9.7473439411155383E-4</v>
      </c>
      <c r="L4374" s="33">
        <f t="shared" si="274"/>
        <v>0.99423536127124235</v>
      </c>
      <c r="M4374" s="33">
        <f t="shared" si="275"/>
        <v>0.99326624586876933</v>
      </c>
    </row>
    <row r="4375" spans="1:13" ht="27.6">
      <c r="A4375" t="s">
        <v>164</v>
      </c>
      <c r="B4375" t="s">
        <v>250</v>
      </c>
      <c r="C4375" s="14" t="s">
        <v>252</v>
      </c>
      <c r="D4375" t="s">
        <v>465</v>
      </c>
      <c r="E4375" t="s">
        <v>483</v>
      </c>
      <c r="F4375" s="20">
        <v>2030</v>
      </c>
      <c r="G4375" s="20">
        <v>43</v>
      </c>
      <c r="H4375" s="11">
        <v>4441.4739629488104</v>
      </c>
      <c r="I4375" s="10">
        <v>4185595.7167672198</v>
      </c>
      <c r="J4375" s="33">
        <f t="shared" si="272"/>
        <v>1.0611330533325421E-3</v>
      </c>
      <c r="K4375" s="33">
        <f t="shared" si="273"/>
        <v>1.060570250741133E-3</v>
      </c>
      <c r="L4375" s="33">
        <f t="shared" si="274"/>
        <v>0.99326624586876933</v>
      </c>
      <c r="M4375" s="33">
        <f t="shared" si="275"/>
        <v>0.99221281723733556</v>
      </c>
    </row>
    <row r="4376" spans="1:13" ht="27.6">
      <c r="A4376" t="s">
        <v>164</v>
      </c>
      <c r="B4376" t="s">
        <v>250</v>
      </c>
      <c r="C4376" s="14" t="s">
        <v>252</v>
      </c>
      <c r="D4376" t="s">
        <v>465</v>
      </c>
      <c r="E4376" t="s">
        <v>483</v>
      </c>
      <c r="F4376" s="20">
        <v>2030</v>
      </c>
      <c r="G4376" s="20">
        <v>44</v>
      </c>
      <c r="H4376" s="11">
        <v>4806.0961077455004</v>
      </c>
      <c r="I4376" s="10">
        <v>4150800.3891833299</v>
      </c>
      <c r="J4376" s="33">
        <f t="shared" si="272"/>
        <v>1.1578721347983443E-3</v>
      </c>
      <c r="K4376" s="33">
        <f t="shared" si="273"/>
        <v>1.1572020595035371E-3</v>
      </c>
      <c r="L4376" s="33">
        <f t="shared" si="274"/>
        <v>0.99221281723733556</v>
      </c>
      <c r="M4376" s="33">
        <f t="shared" si="275"/>
        <v>0.99106462652176275</v>
      </c>
    </row>
    <row r="4377" spans="1:13" ht="27.6">
      <c r="A4377" t="s">
        <v>164</v>
      </c>
      <c r="B4377" t="s">
        <v>250</v>
      </c>
      <c r="C4377" s="14" t="s">
        <v>252</v>
      </c>
      <c r="D4377" t="s">
        <v>465</v>
      </c>
      <c r="E4377" t="s">
        <v>483</v>
      </c>
      <c r="F4377" s="20">
        <v>2030</v>
      </c>
      <c r="G4377" s="20">
        <v>45</v>
      </c>
      <c r="H4377" s="11">
        <v>6304.0725623952603</v>
      </c>
      <c r="I4377" s="10">
        <v>4209505.98307868</v>
      </c>
      <c r="J4377" s="33">
        <f t="shared" si="272"/>
        <v>1.4975801406949636E-3</v>
      </c>
      <c r="K4377" s="33">
        <f t="shared" si="273"/>
        <v>1.4964593271286075E-3</v>
      </c>
      <c r="L4377" s="33">
        <f t="shared" si="274"/>
        <v>0.99106462652176275</v>
      </c>
      <c r="M4377" s="33">
        <f t="shared" si="275"/>
        <v>0.989581538617617</v>
      </c>
    </row>
    <row r="4378" spans="1:13" ht="27.6">
      <c r="A4378" t="s">
        <v>164</v>
      </c>
      <c r="B4378" t="s">
        <v>250</v>
      </c>
      <c r="C4378" s="14" t="s">
        <v>252</v>
      </c>
      <c r="D4378" t="s">
        <v>465</v>
      </c>
      <c r="E4378" t="s">
        <v>483</v>
      </c>
      <c r="F4378" s="20">
        <v>2030</v>
      </c>
      <c r="G4378" s="20">
        <v>46</v>
      </c>
      <c r="H4378" s="11">
        <v>7040.1957266888703</v>
      </c>
      <c r="I4378" s="10">
        <v>4292137.7789613297</v>
      </c>
      <c r="J4378" s="33">
        <f t="shared" si="272"/>
        <v>1.6402538989306521E-3</v>
      </c>
      <c r="K4378" s="33">
        <f t="shared" si="273"/>
        <v>1.6389094177015062E-3</v>
      </c>
      <c r="L4378" s="33">
        <f t="shared" si="274"/>
        <v>0.989581538617617</v>
      </c>
      <c r="M4378" s="33">
        <f t="shared" si="275"/>
        <v>0.98795970411439304</v>
      </c>
    </row>
    <row r="4379" spans="1:13" ht="27.6">
      <c r="A4379" t="s">
        <v>164</v>
      </c>
      <c r="B4379" t="s">
        <v>250</v>
      </c>
      <c r="C4379" s="14" t="s">
        <v>252</v>
      </c>
      <c r="D4379" t="s">
        <v>465</v>
      </c>
      <c r="E4379" t="s">
        <v>483</v>
      </c>
      <c r="F4379" s="20">
        <v>2030</v>
      </c>
      <c r="G4379" s="20">
        <v>47</v>
      </c>
      <c r="H4379" s="11">
        <v>7668.8709571623003</v>
      </c>
      <c r="I4379" s="10">
        <v>4266832.2253415603</v>
      </c>
      <c r="J4379" s="33">
        <f t="shared" si="272"/>
        <v>1.7973218894371706E-3</v>
      </c>
      <c r="K4379" s="33">
        <f t="shared" si="273"/>
        <v>1.7957076736833111E-3</v>
      </c>
      <c r="L4379" s="33">
        <f t="shared" si="274"/>
        <v>0.98795970411439304</v>
      </c>
      <c r="M4379" s="33">
        <f t="shared" si="275"/>
        <v>0.98618561729242493</v>
      </c>
    </row>
    <row r="4380" spans="1:13" ht="27.6">
      <c r="A4380" t="s">
        <v>164</v>
      </c>
      <c r="B4380" t="s">
        <v>250</v>
      </c>
      <c r="C4380" s="14" t="s">
        <v>252</v>
      </c>
      <c r="D4380" t="s">
        <v>465</v>
      </c>
      <c r="E4380" t="s">
        <v>483</v>
      </c>
      <c r="F4380" s="20">
        <v>2030</v>
      </c>
      <c r="G4380" s="20">
        <v>48</v>
      </c>
      <c r="H4380" s="11">
        <v>8136.1314530412901</v>
      </c>
      <c r="I4380" s="10">
        <v>4129226.8768294798</v>
      </c>
      <c r="J4380" s="33">
        <f t="shared" si="272"/>
        <v>1.9703764641017759E-3</v>
      </c>
      <c r="K4380" s="33">
        <f t="shared" si="273"/>
        <v>1.9684365467282916E-3</v>
      </c>
      <c r="L4380" s="33">
        <f t="shared" si="274"/>
        <v>0.98618561729242493</v>
      </c>
      <c r="M4380" s="33">
        <f t="shared" si="275"/>
        <v>0.98424437348148874</v>
      </c>
    </row>
    <row r="4381" spans="1:13" ht="27.6">
      <c r="A4381" t="s">
        <v>164</v>
      </c>
      <c r="B4381" t="s">
        <v>250</v>
      </c>
      <c r="C4381" s="14" t="s">
        <v>252</v>
      </c>
      <c r="D4381" t="s">
        <v>465</v>
      </c>
      <c r="E4381" t="s">
        <v>483</v>
      </c>
      <c r="F4381" s="20">
        <v>2030</v>
      </c>
      <c r="G4381" s="20">
        <v>49</v>
      </c>
      <c r="H4381" s="11">
        <v>8744.2117626178406</v>
      </c>
      <c r="I4381" s="10">
        <v>4053745.6943000802</v>
      </c>
      <c r="J4381" s="33">
        <f t="shared" si="272"/>
        <v>2.1570696393000094E-3</v>
      </c>
      <c r="K4381" s="33">
        <f t="shared" si="273"/>
        <v>2.1547448364732658E-3</v>
      </c>
      <c r="L4381" s="33">
        <f t="shared" si="274"/>
        <v>0.98424437348148874</v>
      </c>
      <c r="M4381" s="33">
        <f t="shared" si="275"/>
        <v>0.98212357799990169</v>
      </c>
    </row>
    <row r="4382" spans="1:13" ht="27.6">
      <c r="A4382" t="s">
        <v>164</v>
      </c>
      <c r="B4382" t="s">
        <v>250</v>
      </c>
      <c r="C4382" s="14" t="s">
        <v>252</v>
      </c>
      <c r="D4382" t="s">
        <v>465</v>
      </c>
      <c r="E4382" t="s">
        <v>483</v>
      </c>
      <c r="F4382" s="20">
        <v>2030</v>
      </c>
      <c r="G4382" s="20">
        <v>50</v>
      </c>
      <c r="H4382" s="11">
        <v>10030.980368831901</v>
      </c>
      <c r="I4382" s="10">
        <v>3993936.4374374901</v>
      </c>
      <c r="J4382" s="33">
        <f t="shared" si="272"/>
        <v>2.5115523308798021E-3</v>
      </c>
      <c r="K4382" s="33">
        <f t="shared" si="273"/>
        <v>2.5084010221021469E-3</v>
      </c>
      <c r="L4382" s="33">
        <f t="shared" si="274"/>
        <v>0.98212357799990169</v>
      </c>
      <c r="M4382" s="33">
        <f t="shared" si="275"/>
        <v>0.97966001821301607</v>
      </c>
    </row>
    <row r="4383" spans="1:13" ht="27.6">
      <c r="A4383" t="s">
        <v>164</v>
      </c>
      <c r="B4383" t="s">
        <v>250</v>
      </c>
      <c r="C4383" s="14" t="s">
        <v>252</v>
      </c>
      <c r="D4383" t="s">
        <v>465</v>
      </c>
      <c r="E4383" t="s">
        <v>483</v>
      </c>
      <c r="F4383" s="20">
        <v>2030</v>
      </c>
      <c r="G4383" s="20">
        <v>51</v>
      </c>
      <c r="H4383" s="11">
        <v>10778.3750459237</v>
      </c>
      <c r="I4383" s="10">
        <v>3927681.7423788002</v>
      </c>
      <c r="J4383" s="33">
        <f t="shared" si="272"/>
        <v>2.7442078439369115E-3</v>
      </c>
      <c r="K4383" s="33">
        <f t="shared" si="273"/>
        <v>2.7404459475202092E-3</v>
      </c>
      <c r="L4383" s="33">
        <f t="shared" si="274"/>
        <v>0.97966001821301607</v>
      </c>
      <c r="M4383" s="33">
        <f t="shared" si="275"/>
        <v>0.97697531288615669</v>
      </c>
    </row>
    <row r="4384" spans="1:13" ht="27.6">
      <c r="A4384" t="s">
        <v>164</v>
      </c>
      <c r="B4384" t="s">
        <v>250</v>
      </c>
      <c r="C4384" s="14" t="s">
        <v>252</v>
      </c>
      <c r="D4384" t="s">
        <v>465</v>
      </c>
      <c r="E4384" t="s">
        <v>483</v>
      </c>
      <c r="F4384" s="20">
        <v>2030</v>
      </c>
      <c r="G4384" s="20">
        <v>52</v>
      </c>
      <c r="H4384" s="11">
        <v>11518.2292636781</v>
      </c>
      <c r="I4384" s="10">
        <v>3842752.6901234002</v>
      </c>
      <c r="J4384" s="33">
        <f t="shared" si="272"/>
        <v>2.9973902024145668E-3</v>
      </c>
      <c r="K4384" s="33">
        <f t="shared" si="273"/>
        <v>2.9929025133066389E-3</v>
      </c>
      <c r="L4384" s="33">
        <f t="shared" si="274"/>
        <v>0.97697531288615669</v>
      </c>
      <c r="M4384" s="33">
        <f t="shared" si="275"/>
        <v>0.97405132101678116</v>
      </c>
    </row>
    <row r="4385" spans="1:13" ht="27.6">
      <c r="A4385" t="s">
        <v>164</v>
      </c>
      <c r="B4385" t="s">
        <v>250</v>
      </c>
      <c r="C4385" s="14" t="s">
        <v>252</v>
      </c>
      <c r="D4385" t="s">
        <v>465</v>
      </c>
      <c r="E4385" t="s">
        <v>483</v>
      </c>
      <c r="F4385" s="20">
        <v>2030</v>
      </c>
      <c r="G4385" s="20">
        <v>53</v>
      </c>
      <c r="H4385" s="11">
        <v>12369.665213516801</v>
      </c>
      <c r="I4385" s="10">
        <v>3774680.7665756498</v>
      </c>
      <c r="J4385" s="33">
        <f t="shared" si="272"/>
        <v>3.2770096276879142E-3</v>
      </c>
      <c r="K4385" s="33">
        <f t="shared" si="273"/>
        <v>3.2716460920235724E-3</v>
      </c>
      <c r="L4385" s="33">
        <f t="shared" si="274"/>
        <v>0.97405132101678116</v>
      </c>
      <c r="M4385" s="33">
        <f t="shared" si="275"/>
        <v>0.9708645698189462</v>
      </c>
    </row>
    <row r="4386" spans="1:13" ht="27.6">
      <c r="A4386" t="s">
        <v>164</v>
      </c>
      <c r="B4386" t="s">
        <v>250</v>
      </c>
      <c r="C4386" s="14" t="s">
        <v>252</v>
      </c>
      <c r="D4386" t="s">
        <v>465</v>
      </c>
      <c r="E4386" t="s">
        <v>483</v>
      </c>
      <c r="F4386" s="20">
        <v>2030</v>
      </c>
      <c r="G4386" s="20">
        <v>54</v>
      </c>
      <c r="H4386" s="11">
        <v>13222.0731587838</v>
      </c>
      <c r="I4386" s="10">
        <v>3694700.6529049398</v>
      </c>
      <c r="J4386" s="33">
        <f t="shared" si="272"/>
        <v>3.5786588416541979E-3</v>
      </c>
      <c r="K4386" s="33">
        <f t="shared" si="273"/>
        <v>3.5722630738002081E-3</v>
      </c>
      <c r="L4386" s="33">
        <f t="shared" si="274"/>
        <v>0.9708645698189462</v>
      </c>
      <c r="M4386" s="33">
        <f t="shared" si="275"/>
        <v>0.96739638616652102</v>
      </c>
    </row>
    <row r="4387" spans="1:13" ht="27.6">
      <c r="A4387" t="s">
        <v>164</v>
      </c>
      <c r="B4387" t="s">
        <v>250</v>
      </c>
      <c r="C4387" s="14" t="s">
        <v>252</v>
      </c>
      <c r="D4387" t="s">
        <v>465</v>
      </c>
      <c r="E4387" t="s">
        <v>483</v>
      </c>
      <c r="F4387" s="20">
        <v>2030</v>
      </c>
      <c r="G4387" s="20">
        <v>55</v>
      </c>
      <c r="H4387" s="11">
        <v>14266.7977168917</v>
      </c>
      <c r="I4387" s="10">
        <v>3613848.5512818401</v>
      </c>
      <c r="J4387" s="33">
        <f t="shared" si="272"/>
        <v>3.9478128411970211E-3</v>
      </c>
      <c r="K4387" s="33">
        <f t="shared" si="273"/>
        <v>3.9400304725623059E-3</v>
      </c>
      <c r="L4387" s="33">
        <f t="shared" si="274"/>
        <v>0.96739638616652102</v>
      </c>
      <c r="M4387" s="33">
        <f t="shared" si="275"/>
        <v>0.96358481492597825</v>
      </c>
    </row>
    <row r="4388" spans="1:13" ht="27.6">
      <c r="A4388" t="s">
        <v>164</v>
      </c>
      <c r="B4388" t="s">
        <v>250</v>
      </c>
      <c r="C4388" s="14" t="s">
        <v>252</v>
      </c>
      <c r="D4388" t="s">
        <v>465</v>
      </c>
      <c r="E4388" t="s">
        <v>483</v>
      </c>
      <c r="F4388" s="20">
        <v>2030</v>
      </c>
      <c r="G4388" s="20">
        <v>56</v>
      </c>
      <c r="H4388" s="11">
        <v>15111.1298706774</v>
      </c>
      <c r="I4388" s="10">
        <v>3505138.0067696301</v>
      </c>
      <c r="J4388" s="33">
        <f t="shared" si="272"/>
        <v>4.311136919999326E-3</v>
      </c>
      <c r="K4388" s="33">
        <f t="shared" si="273"/>
        <v>4.3018573092414858E-3</v>
      </c>
      <c r="L4388" s="33">
        <f t="shared" si="274"/>
        <v>0.96358481492597825</v>
      </c>
      <c r="M4388" s="33">
        <f t="shared" si="275"/>
        <v>0.95943961054681481</v>
      </c>
    </row>
    <row r="4389" spans="1:13" ht="27.6">
      <c r="A4389" t="s">
        <v>164</v>
      </c>
      <c r="B4389" t="s">
        <v>250</v>
      </c>
      <c r="C4389" s="14" t="s">
        <v>252</v>
      </c>
      <c r="D4389" t="s">
        <v>465</v>
      </c>
      <c r="E4389" t="s">
        <v>483</v>
      </c>
      <c r="F4389" s="20">
        <v>2030</v>
      </c>
      <c r="G4389" s="20">
        <v>57</v>
      </c>
      <c r="H4389" s="11">
        <v>16276.5004916135</v>
      </c>
      <c r="I4389" s="10">
        <v>3456075.4889346301</v>
      </c>
      <c r="J4389" s="33">
        <f t="shared" si="272"/>
        <v>4.7095326892384794E-3</v>
      </c>
      <c r="K4389" s="33">
        <f t="shared" si="273"/>
        <v>4.6984602290204291E-3</v>
      </c>
      <c r="L4389" s="33">
        <f t="shared" si="274"/>
        <v>0.95943961054681481</v>
      </c>
      <c r="M4389" s="33">
        <f t="shared" si="275"/>
        <v>0.95493172169451379</v>
      </c>
    </row>
    <row r="4390" spans="1:13" ht="27.6">
      <c r="A4390" t="s">
        <v>164</v>
      </c>
      <c r="B4390" t="s">
        <v>250</v>
      </c>
      <c r="C4390" s="14" t="s">
        <v>252</v>
      </c>
      <c r="D4390" t="s">
        <v>465</v>
      </c>
      <c r="E4390" t="s">
        <v>483</v>
      </c>
      <c r="F4390" s="20">
        <v>2030</v>
      </c>
      <c r="G4390" s="20">
        <v>58</v>
      </c>
      <c r="H4390" s="11">
        <v>16724.1934650478</v>
      </c>
      <c r="I4390" s="10">
        <v>3245279.0755265299</v>
      </c>
      <c r="J4390" s="33">
        <f t="shared" si="272"/>
        <v>5.1533914575079753E-3</v>
      </c>
      <c r="K4390" s="33">
        <f t="shared" si="273"/>
        <v>5.1401355165441309E-3</v>
      </c>
      <c r="L4390" s="33">
        <f t="shared" si="274"/>
        <v>0.95493172169451379</v>
      </c>
      <c r="M4390" s="33">
        <f t="shared" si="275"/>
        <v>0.95002324323595722</v>
      </c>
    </row>
    <row r="4391" spans="1:13" ht="27.6">
      <c r="A4391" t="s">
        <v>164</v>
      </c>
      <c r="B4391" t="s">
        <v>250</v>
      </c>
      <c r="C4391" s="14" t="s">
        <v>252</v>
      </c>
      <c r="D4391" t="s">
        <v>465</v>
      </c>
      <c r="E4391" t="s">
        <v>483</v>
      </c>
      <c r="F4391" s="20">
        <v>2030</v>
      </c>
      <c r="G4391" s="20">
        <v>59</v>
      </c>
      <c r="H4391" s="11">
        <v>17772.396986845601</v>
      </c>
      <c r="I4391" s="10">
        <v>3154199.9986649598</v>
      </c>
      <c r="J4391" s="33">
        <f t="shared" si="272"/>
        <v>5.6345181010614134E-3</v>
      </c>
      <c r="K4391" s="33">
        <f t="shared" si="273"/>
        <v>5.6186739759165327E-3</v>
      </c>
      <c r="L4391" s="33">
        <f t="shared" si="274"/>
        <v>0.95002324323595722</v>
      </c>
      <c r="M4391" s="33">
        <f t="shared" si="275"/>
        <v>0.94468537236267147</v>
      </c>
    </row>
    <row r="4392" spans="1:13" ht="27.6">
      <c r="A4392" t="s">
        <v>164</v>
      </c>
      <c r="B4392" t="s">
        <v>250</v>
      </c>
      <c r="C4392" s="14" t="s">
        <v>252</v>
      </c>
      <c r="D4392" t="s">
        <v>465</v>
      </c>
      <c r="E4392" t="s">
        <v>483</v>
      </c>
      <c r="F4392" s="20">
        <v>2030</v>
      </c>
      <c r="G4392" s="20">
        <v>60</v>
      </c>
      <c r="H4392" s="11">
        <v>19245.7996489906</v>
      </c>
      <c r="I4392" s="10">
        <v>3067240.1849758802</v>
      </c>
      <c r="J4392" s="33">
        <f t="shared" si="272"/>
        <v>6.2746307717476465E-3</v>
      </c>
      <c r="K4392" s="33">
        <f t="shared" si="273"/>
        <v>6.2549863846536047E-3</v>
      </c>
      <c r="L4392" s="33">
        <f t="shared" si="274"/>
        <v>0.94468537236267147</v>
      </c>
      <c r="M4392" s="33">
        <f t="shared" si="275"/>
        <v>0.93877637822076154</v>
      </c>
    </row>
    <row r="4393" spans="1:13" ht="27.6">
      <c r="A4393" t="s">
        <v>164</v>
      </c>
      <c r="B4393" t="s">
        <v>250</v>
      </c>
      <c r="C4393" s="14" t="s">
        <v>252</v>
      </c>
      <c r="D4393" t="s">
        <v>465</v>
      </c>
      <c r="E4393" t="s">
        <v>483</v>
      </c>
      <c r="F4393" s="20">
        <v>2030</v>
      </c>
      <c r="G4393" s="20">
        <v>61</v>
      </c>
      <c r="H4393" s="11">
        <v>20385.619342821999</v>
      </c>
      <c r="I4393" s="10">
        <v>2970404.3206186001</v>
      </c>
      <c r="J4393" s="33">
        <f t="shared" si="272"/>
        <v>6.8629106150022712E-3</v>
      </c>
      <c r="K4393" s="33">
        <f t="shared" si="273"/>
        <v>6.8394146249668442E-3</v>
      </c>
      <c r="L4393" s="33">
        <f t="shared" si="274"/>
        <v>0.93877637822076154</v>
      </c>
      <c r="M4393" s="33">
        <f t="shared" si="275"/>
        <v>0.93235569732998502</v>
      </c>
    </row>
    <row r="4394" spans="1:13" ht="27.6">
      <c r="A4394" t="s">
        <v>164</v>
      </c>
      <c r="B4394" t="s">
        <v>250</v>
      </c>
      <c r="C4394" s="14" t="s">
        <v>252</v>
      </c>
      <c r="D4394" t="s">
        <v>465</v>
      </c>
      <c r="E4394" t="s">
        <v>483</v>
      </c>
      <c r="F4394" s="20">
        <v>2030</v>
      </c>
      <c r="G4394" s="20">
        <v>62</v>
      </c>
      <c r="H4394" s="11">
        <v>21437.121688965301</v>
      </c>
      <c r="I4394" s="10">
        <v>2854592.5392561899</v>
      </c>
      <c r="J4394" s="33">
        <f t="shared" si="272"/>
        <v>7.5096958301975689E-3</v>
      </c>
      <c r="K4394" s="33">
        <f t="shared" si="273"/>
        <v>7.4815685176942148E-3</v>
      </c>
      <c r="L4394" s="33">
        <f t="shared" si="274"/>
        <v>0.93235569732998502</v>
      </c>
      <c r="M4394" s="33">
        <f t="shared" si="275"/>
        <v>0.92538021429754813</v>
      </c>
    </row>
    <row r="4395" spans="1:13" ht="27.6">
      <c r="A4395" t="s">
        <v>164</v>
      </c>
      <c r="B4395" t="s">
        <v>250</v>
      </c>
      <c r="C4395" s="14" t="s">
        <v>252</v>
      </c>
      <c r="D4395" t="s">
        <v>465</v>
      </c>
      <c r="E4395" t="s">
        <v>483</v>
      </c>
      <c r="F4395" s="20">
        <v>2030</v>
      </c>
      <c r="G4395" s="20">
        <v>63</v>
      </c>
      <c r="H4395" s="11">
        <v>22289.094825336801</v>
      </c>
      <c r="I4395" s="10">
        <v>2708322.2067359202</v>
      </c>
      <c r="J4395" s="33">
        <f t="shared" si="272"/>
        <v>8.2298534383764103E-3</v>
      </c>
      <c r="K4395" s="33">
        <f t="shared" si="273"/>
        <v>8.196080905737313E-3</v>
      </c>
      <c r="L4395" s="33">
        <f t="shared" si="274"/>
        <v>0.92538021429754813</v>
      </c>
      <c r="M4395" s="33">
        <f t="shared" si="275"/>
        <v>0.91779572319259695</v>
      </c>
    </row>
    <row r="4396" spans="1:13" ht="27.6">
      <c r="A4396" t="s">
        <v>164</v>
      </c>
      <c r="B4396" t="s">
        <v>250</v>
      </c>
      <c r="C4396" s="14" t="s">
        <v>252</v>
      </c>
      <c r="D4396" t="s">
        <v>465</v>
      </c>
      <c r="E4396" t="s">
        <v>483</v>
      </c>
      <c r="F4396" s="20">
        <v>2030</v>
      </c>
      <c r="G4396" s="20">
        <v>64</v>
      </c>
      <c r="H4396" s="11">
        <v>23413.198951242401</v>
      </c>
      <c r="I4396" s="10">
        <v>2597529.6636665501</v>
      </c>
      <c r="J4396" s="33">
        <f t="shared" si="272"/>
        <v>9.0136406443164299E-3</v>
      </c>
      <c r="K4396" s="33">
        <f t="shared" si="273"/>
        <v>8.9731395642267398E-3</v>
      </c>
      <c r="L4396" s="33">
        <f t="shared" si="274"/>
        <v>0.91779572319259695</v>
      </c>
      <c r="M4396" s="33">
        <f t="shared" si="275"/>
        <v>0.90956021407693932</v>
      </c>
    </row>
    <row r="4397" spans="1:13" ht="27.6">
      <c r="A4397" t="s">
        <v>164</v>
      </c>
      <c r="B4397" t="s">
        <v>250</v>
      </c>
      <c r="C4397" s="14" t="s">
        <v>252</v>
      </c>
      <c r="D4397" t="s">
        <v>465</v>
      </c>
      <c r="E4397" t="s">
        <v>483</v>
      </c>
      <c r="F4397" s="20">
        <v>2030</v>
      </c>
      <c r="G4397" s="20">
        <v>65</v>
      </c>
      <c r="H4397" s="11">
        <v>23639.7363776807</v>
      </c>
      <c r="I4397" s="10">
        <v>2465795.6449430399</v>
      </c>
      <c r="J4397" s="33">
        <f t="shared" si="272"/>
        <v>9.5870622637208771E-3</v>
      </c>
      <c r="K4397" s="33">
        <f t="shared" si="273"/>
        <v>9.5412528916122286E-3</v>
      </c>
      <c r="L4397" s="33">
        <f t="shared" si="274"/>
        <v>0.90956021407693932</v>
      </c>
      <c r="M4397" s="33">
        <f t="shared" si="275"/>
        <v>0.90088187005428233</v>
      </c>
    </row>
    <row r="4398" spans="1:13" ht="27.6">
      <c r="A4398" t="s">
        <v>164</v>
      </c>
      <c r="B4398" t="s">
        <v>250</v>
      </c>
      <c r="C4398" s="14" t="s">
        <v>252</v>
      </c>
      <c r="D4398" t="s">
        <v>465</v>
      </c>
      <c r="E4398" t="s">
        <v>483</v>
      </c>
      <c r="F4398" s="20">
        <v>2030</v>
      </c>
      <c r="G4398" s="20">
        <v>66</v>
      </c>
      <c r="H4398" s="11">
        <v>24535.005644634399</v>
      </c>
      <c r="I4398" s="10">
        <v>2334531.2427789001</v>
      </c>
      <c r="J4398" s="33">
        <f t="shared" si="272"/>
        <v>1.050960689454267E-2</v>
      </c>
      <c r="K4398" s="33">
        <f t="shared" si="273"/>
        <v>1.0454573936318101E-2</v>
      </c>
      <c r="L4398" s="33">
        <f t="shared" si="274"/>
        <v>0.90088187005428233</v>
      </c>
      <c r="M4398" s="33">
        <f t="shared" si="275"/>
        <v>0.89146353393591127</v>
      </c>
    </row>
    <row r="4399" spans="1:13" ht="27.6">
      <c r="A4399" t="s">
        <v>164</v>
      </c>
      <c r="B4399" t="s">
        <v>250</v>
      </c>
      <c r="C4399" s="14" t="s">
        <v>252</v>
      </c>
      <c r="D4399" t="s">
        <v>465</v>
      </c>
      <c r="E4399" t="s">
        <v>483</v>
      </c>
      <c r="F4399" s="20">
        <v>2030</v>
      </c>
      <c r="G4399" s="20">
        <v>67</v>
      </c>
      <c r="H4399" s="11">
        <v>25447.6212169176</v>
      </c>
      <c r="I4399" s="10">
        <v>2207801.2202221798</v>
      </c>
      <c r="J4399" s="33">
        <f t="shared" si="272"/>
        <v>1.1526228441144128E-2</v>
      </c>
      <c r="K4399" s="33">
        <f t="shared" si="273"/>
        <v>1.1460055953854686E-2</v>
      </c>
      <c r="L4399" s="33">
        <f t="shared" si="274"/>
        <v>0.89146353393591127</v>
      </c>
      <c r="M4399" s="33">
        <f t="shared" si="275"/>
        <v>0.88124731195618466</v>
      </c>
    </row>
    <row r="4400" spans="1:13" ht="27.6">
      <c r="A4400" t="s">
        <v>164</v>
      </c>
      <c r="B4400" t="s">
        <v>250</v>
      </c>
      <c r="C4400" s="14" t="s">
        <v>252</v>
      </c>
      <c r="D4400" t="s">
        <v>465</v>
      </c>
      <c r="E4400" t="s">
        <v>483</v>
      </c>
      <c r="F4400" s="20">
        <v>2030</v>
      </c>
      <c r="G4400" s="20">
        <v>68</v>
      </c>
      <c r="H4400" s="11">
        <v>26105.710603154199</v>
      </c>
      <c r="I4400" s="10">
        <v>2056706.14326311</v>
      </c>
      <c r="J4400" s="33">
        <f t="shared" si="272"/>
        <v>1.2692970597022499E-2</v>
      </c>
      <c r="K4400" s="33">
        <f t="shared" si="273"/>
        <v>1.2612754597529863E-2</v>
      </c>
      <c r="L4400" s="33">
        <f t="shared" si="274"/>
        <v>0.88124731195618466</v>
      </c>
      <c r="M4400" s="33">
        <f t="shared" si="275"/>
        <v>0.87013235587074844</v>
      </c>
    </row>
    <row r="4401" spans="1:13" ht="27.6">
      <c r="A4401" t="s">
        <v>164</v>
      </c>
      <c r="B4401" t="s">
        <v>250</v>
      </c>
      <c r="C4401" s="14" t="s">
        <v>252</v>
      </c>
      <c r="D4401" t="s">
        <v>465</v>
      </c>
      <c r="E4401" t="s">
        <v>483</v>
      </c>
      <c r="F4401" s="20">
        <v>2030</v>
      </c>
      <c r="G4401" s="20">
        <v>69</v>
      </c>
      <c r="H4401" s="11">
        <v>26898.684369652401</v>
      </c>
      <c r="I4401" s="10">
        <v>1930061.7294360599</v>
      </c>
      <c r="J4401" s="33">
        <f t="shared" si="272"/>
        <v>1.3936696406861486E-2</v>
      </c>
      <c r="K4401" s="33">
        <f t="shared" si="273"/>
        <v>1.3840030243542967E-2</v>
      </c>
      <c r="L4401" s="33">
        <f t="shared" si="274"/>
        <v>0.87013235587074844</v>
      </c>
      <c r="M4401" s="33">
        <f t="shared" si="275"/>
        <v>0.85808969774961197</v>
      </c>
    </row>
    <row r="4402" spans="1:13" ht="27.6">
      <c r="A4402" t="s">
        <v>164</v>
      </c>
      <c r="B4402" t="s">
        <v>250</v>
      </c>
      <c r="C4402" s="14" t="s">
        <v>252</v>
      </c>
      <c r="D4402" t="s">
        <v>465</v>
      </c>
      <c r="E4402" t="s">
        <v>483</v>
      </c>
      <c r="F4402" s="20">
        <v>2031</v>
      </c>
      <c r="G4402" s="20">
        <v>30</v>
      </c>
      <c r="H4402" s="11">
        <v>954.61185157141301</v>
      </c>
      <c r="I4402" s="10">
        <v>4340995.8922093101</v>
      </c>
      <c r="J4402" s="33">
        <f t="shared" si="272"/>
        <v>2.1990618633955261E-4</v>
      </c>
      <c r="K4402" s="33">
        <f t="shared" si="273"/>
        <v>2.1988200874645258E-4</v>
      </c>
      <c r="L4402" s="33">
        <f t="shared" si="274"/>
        <v>1</v>
      </c>
      <c r="M4402" s="33">
        <f t="shared" si="275"/>
        <v>0.99978011799125355</v>
      </c>
    </row>
    <row r="4403" spans="1:13" ht="27.6">
      <c r="A4403" t="s">
        <v>164</v>
      </c>
      <c r="B4403" t="s">
        <v>250</v>
      </c>
      <c r="C4403" s="14" t="s">
        <v>252</v>
      </c>
      <c r="D4403" t="s">
        <v>465</v>
      </c>
      <c r="E4403" t="s">
        <v>483</v>
      </c>
      <c r="F4403" s="20">
        <v>2031</v>
      </c>
      <c r="G4403" s="20">
        <v>31</v>
      </c>
      <c r="H4403" s="11">
        <v>1087.0058191099999</v>
      </c>
      <c r="I4403" s="10">
        <v>4321268.65022578</v>
      </c>
      <c r="J4403" s="33">
        <f t="shared" si="272"/>
        <v>2.5154784557382366E-4</v>
      </c>
      <c r="K4403" s="33">
        <f t="shared" si="273"/>
        <v>2.5151621006713754E-4</v>
      </c>
      <c r="L4403" s="33">
        <f t="shared" si="274"/>
        <v>0.99978011799125355</v>
      </c>
      <c r="M4403" s="33">
        <f t="shared" si="275"/>
        <v>0.99952865708507588</v>
      </c>
    </row>
    <row r="4404" spans="1:13" ht="27.6">
      <c r="A4404" t="s">
        <v>164</v>
      </c>
      <c r="B4404" t="s">
        <v>250</v>
      </c>
      <c r="C4404" s="14" t="s">
        <v>252</v>
      </c>
      <c r="D4404" t="s">
        <v>465</v>
      </c>
      <c r="E4404" t="s">
        <v>483</v>
      </c>
      <c r="F4404" s="20">
        <v>2031</v>
      </c>
      <c r="G4404" s="20">
        <v>32</v>
      </c>
      <c r="H4404" s="11">
        <v>1148.4296688008999</v>
      </c>
      <c r="I4404" s="10">
        <v>4341814.6591874398</v>
      </c>
      <c r="J4404" s="33">
        <f t="shared" si="272"/>
        <v>2.6450453530317796E-4</v>
      </c>
      <c r="K4404" s="33">
        <f t="shared" si="273"/>
        <v>2.6446955706260766E-4</v>
      </c>
      <c r="L4404" s="33">
        <f t="shared" si="274"/>
        <v>0.99952865708507588</v>
      </c>
      <c r="M4404" s="33">
        <f t="shared" si="275"/>
        <v>0.99926431218386524</v>
      </c>
    </row>
    <row r="4405" spans="1:13" ht="27.6">
      <c r="A4405" t="s">
        <v>164</v>
      </c>
      <c r="B4405" t="s">
        <v>250</v>
      </c>
      <c r="C4405" s="14" t="s">
        <v>252</v>
      </c>
      <c r="D4405" t="s">
        <v>465</v>
      </c>
      <c r="E4405" t="s">
        <v>483</v>
      </c>
      <c r="F4405" s="20">
        <v>2031</v>
      </c>
      <c r="G4405" s="20">
        <v>33</v>
      </c>
      <c r="H4405" s="11">
        <v>1232.7519526466101</v>
      </c>
      <c r="I4405" s="10">
        <v>4401755.5514444504</v>
      </c>
      <c r="J4405" s="33">
        <f t="shared" si="272"/>
        <v>2.8005915781535815E-4</v>
      </c>
      <c r="K4405" s="33">
        <f t="shared" si="273"/>
        <v>2.8001994491011484E-4</v>
      </c>
      <c r="L4405" s="33">
        <f t="shared" si="274"/>
        <v>0.99926431218386524</v>
      </c>
      <c r="M4405" s="33">
        <f t="shared" si="275"/>
        <v>0.99898449824621682</v>
      </c>
    </row>
    <row r="4406" spans="1:13" ht="27.6">
      <c r="A4406" t="s">
        <v>164</v>
      </c>
      <c r="B4406" t="s">
        <v>250</v>
      </c>
      <c r="C4406" s="14" t="s">
        <v>252</v>
      </c>
      <c r="D4406" t="s">
        <v>465</v>
      </c>
      <c r="E4406" t="s">
        <v>483</v>
      </c>
      <c r="F4406" s="20">
        <v>2031</v>
      </c>
      <c r="G4406" s="20">
        <v>34</v>
      </c>
      <c r="H4406" s="11">
        <v>1556.6568487864099</v>
      </c>
      <c r="I4406" s="10">
        <v>4542000.2427678397</v>
      </c>
      <c r="J4406" s="33">
        <f t="shared" si="272"/>
        <v>3.4272495939758078E-4</v>
      </c>
      <c r="K4406" s="33">
        <f t="shared" si="273"/>
        <v>3.4266623590750722E-4</v>
      </c>
      <c r="L4406" s="33">
        <f t="shared" si="274"/>
        <v>0.99898449824621682</v>
      </c>
      <c r="M4406" s="33">
        <f t="shared" si="275"/>
        <v>0.99864217998847282</v>
      </c>
    </row>
    <row r="4407" spans="1:13" ht="27.6">
      <c r="A4407" t="s">
        <v>164</v>
      </c>
      <c r="B4407" t="s">
        <v>250</v>
      </c>
      <c r="C4407" s="14" t="s">
        <v>252</v>
      </c>
      <c r="D4407" t="s">
        <v>465</v>
      </c>
      <c r="E4407" t="s">
        <v>483</v>
      </c>
      <c r="F4407" s="20">
        <v>2031</v>
      </c>
      <c r="G4407" s="20">
        <v>35</v>
      </c>
      <c r="H4407" s="11">
        <v>2090.7561956229501</v>
      </c>
      <c r="I4407" s="10">
        <v>4498888.8857507603</v>
      </c>
      <c r="J4407" s="33">
        <f t="shared" si="272"/>
        <v>4.6472723570590061E-4</v>
      </c>
      <c r="K4407" s="33">
        <f t="shared" si="273"/>
        <v>4.6461926673013743E-4</v>
      </c>
      <c r="L4407" s="33">
        <f t="shared" si="274"/>
        <v>0.99864217998847282</v>
      </c>
      <c r="M4407" s="33">
        <f t="shared" si="275"/>
        <v>0.99817819159108079</v>
      </c>
    </row>
    <row r="4408" spans="1:13" ht="27.6">
      <c r="A4408" t="s">
        <v>164</v>
      </c>
      <c r="B4408" t="s">
        <v>250</v>
      </c>
      <c r="C4408" s="14" t="s">
        <v>252</v>
      </c>
      <c r="D4408" t="s">
        <v>465</v>
      </c>
      <c r="E4408" t="s">
        <v>483</v>
      </c>
      <c r="F4408" s="20">
        <v>2031</v>
      </c>
      <c r="G4408" s="20">
        <v>36</v>
      </c>
      <c r="H4408" s="11">
        <v>2198.8180792726798</v>
      </c>
      <c r="I4408" s="10">
        <v>4425074.6291782605</v>
      </c>
      <c r="J4408" s="33">
        <f t="shared" si="272"/>
        <v>4.9689966012641054E-4</v>
      </c>
      <c r="K4408" s="33">
        <f t="shared" si="273"/>
        <v>4.967762259359132E-4</v>
      </c>
      <c r="L4408" s="33">
        <f t="shared" si="274"/>
        <v>0.99817819159108079</v>
      </c>
      <c r="M4408" s="33">
        <f t="shared" si="275"/>
        <v>0.9976823203962506</v>
      </c>
    </row>
    <row r="4409" spans="1:13" ht="27.6">
      <c r="A4409" t="s">
        <v>164</v>
      </c>
      <c r="B4409" t="s">
        <v>250</v>
      </c>
      <c r="C4409" s="14" t="s">
        <v>252</v>
      </c>
      <c r="D4409" t="s">
        <v>465</v>
      </c>
      <c r="E4409" t="s">
        <v>483</v>
      </c>
      <c r="F4409" s="20">
        <v>2031</v>
      </c>
      <c r="G4409" s="20">
        <v>37</v>
      </c>
      <c r="H4409" s="11">
        <v>2326.9737646620001</v>
      </c>
      <c r="I4409" s="10">
        <v>4367411.9245632105</v>
      </c>
      <c r="J4409" s="33">
        <f t="shared" si="272"/>
        <v>5.3280382177248447E-4</v>
      </c>
      <c r="K4409" s="33">
        <f t="shared" si="273"/>
        <v>5.3266190702161431E-4</v>
      </c>
      <c r="L4409" s="33">
        <f t="shared" si="274"/>
        <v>0.9976823203962506</v>
      </c>
      <c r="M4409" s="33">
        <f t="shared" si="275"/>
        <v>0.99715089302886661</v>
      </c>
    </row>
    <row r="4410" spans="1:13" ht="27.6">
      <c r="A4410" t="s">
        <v>164</v>
      </c>
      <c r="B4410" t="s">
        <v>250</v>
      </c>
      <c r="C4410" s="14" t="s">
        <v>252</v>
      </c>
      <c r="D4410" t="s">
        <v>465</v>
      </c>
      <c r="E4410" t="s">
        <v>483</v>
      </c>
      <c r="F4410" s="20">
        <v>2031</v>
      </c>
      <c r="G4410" s="20">
        <v>38</v>
      </c>
      <c r="H4410" s="11">
        <v>2469.3150096273098</v>
      </c>
      <c r="I4410" s="10">
        <v>4313280.8517127903</v>
      </c>
      <c r="J4410" s="33">
        <f t="shared" si="272"/>
        <v>5.7249112555393937E-4</v>
      </c>
      <c r="K4410" s="33">
        <f t="shared" si="273"/>
        <v>5.723272837769855E-4</v>
      </c>
      <c r="L4410" s="33">
        <f t="shared" si="274"/>
        <v>0.99715089302886661</v>
      </c>
      <c r="M4410" s="33">
        <f t="shared" si="275"/>
        <v>0.99658019636674355</v>
      </c>
    </row>
    <row r="4411" spans="1:13" ht="27.6">
      <c r="A4411" t="s">
        <v>164</v>
      </c>
      <c r="B4411" t="s">
        <v>250</v>
      </c>
      <c r="C4411" s="14" t="s">
        <v>252</v>
      </c>
      <c r="D4411" t="s">
        <v>465</v>
      </c>
      <c r="E4411" t="s">
        <v>483</v>
      </c>
      <c r="F4411" s="20">
        <v>2031</v>
      </c>
      <c r="G4411" s="20">
        <v>39</v>
      </c>
      <c r="H4411" s="11">
        <v>2678.4673701360398</v>
      </c>
      <c r="I4411" s="10">
        <v>4350295.0427876497</v>
      </c>
      <c r="J4411" s="33">
        <f t="shared" si="272"/>
        <v>6.1569786503944568E-4</v>
      </c>
      <c r="K4411" s="33">
        <f t="shared" si="273"/>
        <v>6.1550836200319203E-4</v>
      </c>
      <c r="L4411" s="33">
        <f t="shared" si="274"/>
        <v>0.99658019636674355</v>
      </c>
      <c r="M4411" s="33">
        <f t="shared" si="275"/>
        <v>0.99596679292247303</v>
      </c>
    </row>
    <row r="4412" spans="1:13" ht="27.6">
      <c r="A4412" t="s">
        <v>164</v>
      </c>
      <c r="B4412" t="s">
        <v>250</v>
      </c>
      <c r="C4412" s="14" t="s">
        <v>252</v>
      </c>
      <c r="D4412" t="s">
        <v>465</v>
      </c>
      <c r="E4412" t="s">
        <v>483</v>
      </c>
      <c r="F4412" s="20">
        <v>2031</v>
      </c>
      <c r="G4412" s="20">
        <v>40</v>
      </c>
      <c r="H4412" s="11">
        <v>3619.3426518841102</v>
      </c>
      <c r="I4412" s="10">
        <v>4367549.7200556695</v>
      </c>
      <c r="J4412" s="33">
        <f t="shared" si="272"/>
        <v>8.2868951331319411E-4</v>
      </c>
      <c r="K4412" s="33">
        <f t="shared" si="273"/>
        <v>8.2834624498595577E-4</v>
      </c>
      <c r="L4412" s="33">
        <f t="shared" si="274"/>
        <v>0.99596679292247303</v>
      </c>
      <c r="M4412" s="33">
        <f t="shared" si="275"/>
        <v>0.99514178756942495</v>
      </c>
    </row>
    <row r="4413" spans="1:13" ht="27.6">
      <c r="A4413" t="s">
        <v>164</v>
      </c>
      <c r="B4413" t="s">
        <v>250</v>
      </c>
      <c r="C4413" s="14" t="s">
        <v>252</v>
      </c>
      <c r="D4413" t="s">
        <v>465</v>
      </c>
      <c r="E4413" t="s">
        <v>483</v>
      </c>
      <c r="F4413" s="20">
        <v>2031</v>
      </c>
      <c r="G4413" s="20">
        <v>41</v>
      </c>
      <c r="H4413" s="11">
        <v>3857.5550004408401</v>
      </c>
      <c r="I4413" s="10">
        <v>4300089.6947222203</v>
      </c>
      <c r="J4413" s="33">
        <f t="shared" si="272"/>
        <v>8.9708710150289851E-4</v>
      </c>
      <c r="K4413" s="33">
        <f t="shared" si="273"/>
        <v>8.9668483916616193E-4</v>
      </c>
      <c r="L4413" s="33">
        <f t="shared" si="274"/>
        <v>0.99514178756942495</v>
      </c>
      <c r="M4413" s="33">
        <f t="shared" si="275"/>
        <v>0.99424945901569073</v>
      </c>
    </row>
    <row r="4414" spans="1:13" ht="27.6">
      <c r="A4414" t="s">
        <v>164</v>
      </c>
      <c r="B4414" t="s">
        <v>250</v>
      </c>
      <c r="C4414" s="14" t="s">
        <v>252</v>
      </c>
      <c r="D4414" t="s">
        <v>465</v>
      </c>
      <c r="E4414" t="s">
        <v>483</v>
      </c>
      <c r="F4414" s="20">
        <v>2031</v>
      </c>
      <c r="G4414" s="20">
        <v>42</v>
      </c>
      <c r="H4414" s="11">
        <v>4205.0990169223896</v>
      </c>
      <c r="I4414" s="10">
        <v>4323640.9306706302</v>
      </c>
      <c r="J4414" s="33">
        <f t="shared" si="272"/>
        <v>9.7258284958231861E-4</v>
      </c>
      <c r="K4414" s="33">
        <f t="shared" si="273"/>
        <v>9.7211004417585567E-4</v>
      </c>
      <c r="L4414" s="33">
        <f t="shared" si="274"/>
        <v>0.99424945901569073</v>
      </c>
      <c r="M4414" s="33">
        <f t="shared" si="275"/>
        <v>0.99328293913016519</v>
      </c>
    </row>
    <row r="4415" spans="1:13" ht="27.6">
      <c r="A4415" t="s">
        <v>164</v>
      </c>
      <c r="B4415" t="s">
        <v>250</v>
      </c>
      <c r="C4415" s="14" t="s">
        <v>252</v>
      </c>
      <c r="D4415" t="s">
        <v>465</v>
      </c>
      <c r="E4415" t="s">
        <v>483</v>
      </c>
      <c r="F4415" s="20">
        <v>2031</v>
      </c>
      <c r="G4415" s="20">
        <v>43</v>
      </c>
      <c r="H4415" s="11">
        <v>4555.5092482577502</v>
      </c>
      <c r="I4415" s="10">
        <v>4305902.8296915498</v>
      </c>
      <c r="J4415" s="33">
        <f t="shared" si="272"/>
        <v>1.0579684280948071E-3</v>
      </c>
      <c r="K4415" s="33">
        <f t="shared" si="273"/>
        <v>1.0574089768087269E-3</v>
      </c>
      <c r="L4415" s="33">
        <f t="shared" si="274"/>
        <v>0.99328293913016519</v>
      </c>
      <c r="M4415" s="33">
        <f t="shared" si="275"/>
        <v>0.99223263283381802</v>
      </c>
    </row>
    <row r="4416" spans="1:13" ht="27.6">
      <c r="A4416" t="s">
        <v>164</v>
      </c>
      <c r="B4416" t="s">
        <v>250</v>
      </c>
      <c r="C4416" s="14" t="s">
        <v>252</v>
      </c>
      <c r="D4416" t="s">
        <v>465</v>
      </c>
      <c r="E4416" t="s">
        <v>483</v>
      </c>
      <c r="F4416" s="20">
        <v>2031</v>
      </c>
      <c r="G4416" s="20">
        <v>44</v>
      </c>
      <c r="H4416" s="11">
        <v>4818.0102760650698</v>
      </c>
      <c r="I4416" s="10">
        <v>4172849.3915220601</v>
      </c>
      <c r="J4416" s="33">
        <f t="shared" si="272"/>
        <v>1.1546091948235124E-3</v>
      </c>
      <c r="K4416" s="33">
        <f t="shared" si="273"/>
        <v>1.1539428900922966E-3</v>
      </c>
      <c r="L4416" s="33">
        <f t="shared" si="274"/>
        <v>0.99223263283381802</v>
      </c>
      <c r="M4416" s="33">
        <f t="shared" si="275"/>
        <v>0.99108765304184188</v>
      </c>
    </row>
    <row r="4417" spans="1:13" ht="27.6">
      <c r="A4417" t="s">
        <v>164</v>
      </c>
      <c r="B4417" t="s">
        <v>250</v>
      </c>
      <c r="C4417" s="14" t="s">
        <v>252</v>
      </c>
      <c r="D4417" t="s">
        <v>465</v>
      </c>
      <c r="E4417" t="s">
        <v>483</v>
      </c>
      <c r="F4417" s="20">
        <v>2031</v>
      </c>
      <c r="G4417" s="20">
        <v>45</v>
      </c>
      <c r="H4417" s="11">
        <v>6172.4137410795602</v>
      </c>
      <c r="I4417" s="10">
        <v>4137034.8354169</v>
      </c>
      <c r="J4417" s="33">
        <f t="shared" si="272"/>
        <v>1.4919897913930787E-3</v>
      </c>
      <c r="K4417" s="33">
        <f t="shared" si="273"/>
        <v>1.4908773279543874E-3</v>
      </c>
      <c r="L4417" s="33">
        <f t="shared" si="274"/>
        <v>0.99108765304184188</v>
      </c>
      <c r="M4417" s="33">
        <f t="shared" si="275"/>
        <v>0.98961006292990628</v>
      </c>
    </row>
    <row r="4418" spans="1:13" ht="27.6">
      <c r="A4418" t="s">
        <v>164</v>
      </c>
      <c r="B4418" t="s">
        <v>250</v>
      </c>
      <c r="C4418" s="14" t="s">
        <v>252</v>
      </c>
      <c r="D4418" t="s">
        <v>465</v>
      </c>
      <c r="E4418" t="s">
        <v>483</v>
      </c>
      <c r="F4418" s="20">
        <v>2031</v>
      </c>
      <c r="G4418" s="20">
        <v>46</v>
      </c>
      <c r="H4418" s="11">
        <v>6852.0036025871896</v>
      </c>
      <c r="I4418" s="10">
        <v>4193222.3288593399</v>
      </c>
      <c r="J4418" s="33">
        <f t="shared" ref="J4418:J4481" si="276">IF(I4418&gt;0,H4418/I4418,0)</f>
        <v>1.634066373115757E-3</v>
      </c>
      <c r="K4418" s="33">
        <f t="shared" ref="K4418:K4481" si="277">1-EXP(-J4418)</f>
        <v>1.6327320135695045E-3</v>
      </c>
      <c r="L4418" s="33">
        <f t="shared" ref="L4418:L4481" si="278">IF(G4418=30,1,M4417)</f>
        <v>0.98961006292990628</v>
      </c>
      <c r="M4418" s="33">
        <f t="shared" ref="M4418:M4481" si="279">L4418*(1-K4418)</f>
        <v>0.98799429489921009</v>
      </c>
    </row>
    <row r="4419" spans="1:13" ht="27.6">
      <c r="A4419" t="s">
        <v>164</v>
      </c>
      <c r="B4419" t="s">
        <v>250</v>
      </c>
      <c r="C4419" s="14" t="s">
        <v>252</v>
      </c>
      <c r="D4419" t="s">
        <v>465</v>
      </c>
      <c r="E4419" t="s">
        <v>483</v>
      </c>
      <c r="F4419" s="20">
        <v>2031</v>
      </c>
      <c r="G4419" s="20">
        <v>47</v>
      </c>
      <c r="H4419" s="11">
        <v>7654.8561507162003</v>
      </c>
      <c r="I4419" s="10">
        <v>4275022.8335680403</v>
      </c>
      <c r="J4419" s="33">
        <f t="shared" si="276"/>
        <v>1.7906000619714274E-3</v>
      </c>
      <c r="K4419" s="33">
        <f t="shared" si="277"/>
        <v>1.7889978941038054E-3</v>
      </c>
      <c r="L4419" s="33">
        <f t="shared" si="278"/>
        <v>0.98799429489921009</v>
      </c>
      <c r="M4419" s="33">
        <f t="shared" si="279"/>
        <v>0.98622677518624879</v>
      </c>
    </row>
    <row r="4420" spans="1:13" ht="27.6">
      <c r="A4420" t="s">
        <v>164</v>
      </c>
      <c r="B4420" t="s">
        <v>250</v>
      </c>
      <c r="C4420" s="14" t="s">
        <v>252</v>
      </c>
      <c r="D4420" t="s">
        <v>465</v>
      </c>
      <c r="E4420" t="s">
        <v>483</v>
      </c>
      <c r="F4420" s="20">
        <v>2031</v>
      </c>
      <c r="G4420" s="20">
        <v>48</v>
      </c>
      <c r="H4420" s="11">
        <v>8334.1493803789199</v>
      </c>
      <c r="I4420" s="10">
        <v>4248197.6239111302</v>
      </c>
      <c r="J4420" s="33">
        <f t="shared" si="276"/>
        <v>1.9618083051197678E-3</v>
      </c>
      <c r="K4420" s="33">
        <f t="shared" si="277"/>
        <v>1.9598852169890879E-3</v>
      </c>
      <c r="L4420" s="33">
        <f t="shared" si="278"/>
        <v>0.98622677518624879</v>
      </c>
      <c r="M4420" s="33">
        <f t="shared" si="279"/>
        <v>0.98429388390896244</v>
      </c>
    </row>
    <row r="4421" spans="1:13" ht="27.6">
      <c r="A4421" t="s">
        <v>164</v>
      </c>
      <c r="B4421" t="s">
        <v>250</v>
      </c>
      <c r="C4421" s="14" t="s">
        <v>252</v>
      </c>
      <c r="D4421" t="s">
        <v>465</v>
      </c>
      <c r="E4421" t="s">
        <v>483</v>
      </c>
      <c r="F4421" s="20">
        <v>2031</v>
      </c>
      <c r="G4421" s="20">
        <v>49</v>
      </c>
      <c r="H4421" s="11">
        <v>8834.2486171392902</v>
      </c>
      <c r="I4421" s="10">
        <v>4109462.6212376701</v>
      </c>
      <c r="J4421" s="33">
        <f t="shared" si="276"/>
        <v>2.1497332939552642E-3</v>
      </c>
      <c r="K4421" s="33">
        <f t="shared" si="277"/>
        <v>2.1474242722276937E-3</v>
      </c>
      <c r="L4421" s="33">
        <f t="shared" si="278"/>
        <v>0.98429388390896244</v>
      </c>
      <c r="M4421" s="33">
        <f t="shared" si="279"/>
        <v>0.98218018733165102</v>
      </c>
    </row>
    <row r="4422" spans="1:13" ht="27.6">
      <c r="A4422" t="s">
        <v>164</v>
      </c>
      <c r="B4422" t="s">
        <v>250</v>
      </c>
      <c r="C4422" s="14" t="s">
        <v>252</v>
      </c>
      <c r="D4422" t="s">
        <v>465</v>
      </c>
      <c r="E4422" t="s">
        <v>483</v>
      </c>
      <c r="F4422" s="20">
        <v>2031</v>
      </c>
      <c r="G4422" s="20">
        <v>50</v>
      </c>
      <c r="H4422" s="11">
        <v>10079.483387730101</v>
      </c>
      <c r="I4422" s="10">
        <v>4032502.4963938398</v>
      </c>
      <c r="J4422" s="33">
        <f t="shared" si="276"/>
        <v>2.4995603590435259E-3</v>
      </c>
      <c r="K4422" s="33">
        <f t="shared" si="277"/>
        <v>2.4964390592167041E-3</v>
      </c>
      <c r="L4422" s="33">
        <f t="shared" si="278"/>
        <v>0.98218018733165102</v>
      </c>
      <c r="M4422" s="33">
        <f t="shared" si="279"/>
        <v>0.97972823434880751</v>
      </c>
    </row>
    <row r="4423" spans="1:13" ht="27.6">
      <c r="A4423" t="s">
        <v>164</v>
      </c>
      <c r="B4423" t="s">
        <v>250</v>
      </c>
      <c r="C4423" s="14" t="s">
        <v>252</v>
      </c>
      <c r="D4423" t="s">
        <v>465</v>
      </c>
      <c r="E4423" t="s">
        <v>483</v>
      </c>
      <c r="F4423" s="20">
        <v>2031</v>
      </c>
      <c r="G4423" s="20">
        <v>51</v>
      </c>
      <c r="H4423" s="11">
        <v>10844.984818826601</v>
      </c>
      <c r="I4423" s="10">
        <v>3970169.4589666999</v>
      </c>
      <c r="J4423" s="33">
        <f t="shared" si="276"/>
        <v>2.7316176125260863E-3</v>
      </c>
      <c r="K4423" s="33">
        <f t="shared" si="277"/>
        <v>2.7278901399179212E-3</v>
      </c>
      <c r="L4423" s="33">
        <f t="shared" si="278"/>
        <v>0.97972823434880751</v>
      </c>
      <c r="M4423" s="33">
        <f t="shared" si="279"/>
        <v>0.97705564335852824</v>
      </c>
    </row>
    <row r="4424" spans="1:13" ht="27.6">
      <c r="A4424" t="s">
        <v>164</v>
      </c>
      <c r="B4424" t="s">
        <v>250</v>
      </c>
      <c r="C4424" s="14" t="s">
        <v>252</v>
      </c>
      <c r="D4424" t="s">
        <v>465</v>
      </c>
      <c r="E4424" t="s">
        <v>483</v>
      </c>
      <c r="F4424" s="20">
        <v>2031</v>
      </c>
      <c r="G4424" s="20">
        <v>52</v>
      </c>
      <c r="H4424" s="11">
        <v>11646.233442574299</v>
      </c>
      <c r="I4424" s="10">
        <v>3902990.9211574001</v>
      </c>
      <c r="J4424" s="33">
        <f t="shared" si="276"/>
        <v>2.983925322357835E-3</v>
      </c>
      <c r="K4424" s="33">
        <f t="shared" si="277"/>
        <v>2.9794778419427459E-3</v>
      </c>
      <c r="L4424" s="33">
        <f t="shared" si="278"/>
        <v>0.97705564335852824</v>
      </c>
      <c r="M4424" s="33">
        <f t="shared" si="279"/>
        <v>0.97414452771879634</v>
      </c>
    </row>
    <row r="4425" spans="1:13" ht="27.6">
      <c r="A4425" t="s">
        <v>164</v>
      </c>
      <c r="B4425" t="s">
        <v>250</v>
      </c>
      <c r="C4425" s="14" t="s">
        <v>252</v>
      </c>
      <c r="D4425" t="s">
        <v>465</v>
      </c>
      <c r="E4425" t="s">
        <v>483</v>
      </c>
      <c r="F4425" s="20">
        <v>2031</v>
      </c>
      <c r="G4425" s="20">
        <v>53</v>
      </c>
      <c r="H4425" s="11">
        <v>12437.1071380012</v>
      </c>
      <c r="I4425" s="10">
        <v>3816370.0809210599</v>
      </c>
      <c r="J4425" s="33">
        <f t="shared" si="276"/>
        <v>3.258883932713248E-3</v>
      </c>
      <c r="K4425" s="33">
        <f t="shared" si="277"/>
        <v>3.2535795341740448E-3</v>
      </c>
      <c r="L4425" s="33">
        <f t="shared" si="278"/>
        <v>0.97414452771879634</v>
      </c>
      <c r="M4425" s="33">
        <f t="shared" si="279"/>
        <v>0.97097507102008285</v>
      </c>
    </row>
    <row r="4426" spans="1:13" ht="27.6">
      <c r="A4426" t="s">
        <v>164</v>
      </c>
      <c r="B4426" t="s">
        <v>250</v>
      </c>
      <c r="C4426" s="14" t="s">
        <v>252</v>
      </c>
      <c r="D4426" t="s">
        <v>465</v>
      </c>
      <c r="E4426" t="s">
        <v>483</v>
      </c>
      <c r="F4426" s="20">
        <v>2031</v>
      </c>
      <c r="G4426" s="20">
        <v>54</v>
      </c>
      <c r="H4426" s="11">
        <v>13348.376204582801</v>
      </c>
      <c r="I4426" s="10">
        <v>3746359.1885956801</v>
      </c>
      <c r="J4426" s="33">
        <f t="shared" si="276"/>
        <v>3.5630262696691476E-3</v>
      </c>
      <c r="K4426" s="33">
        <f t="shared" si="277"/>
        <v>3.556686223721961E-3</v>
      </c>
      <c r="L4426" s="33">
        <f t="shared" si="278"/>
        <v>0.97097507102008285</v>
      </c>
      <c r="M4426" s="33">
        <f t="shared" si="279"/>
        <v>0.96752161736140829</v>
      </c>
    </row>
    <row r="4427" spans="1:13" ht="27.6">
      <c r="A4427" t="s">
        <v>164</v>
      </c>
      <c r="B4427" t="s">
        <v>250</v>
      </c>
      <c r="C4427" s="14" t="s">
        <v>252</v>
      </c>
      <c r="D4427" t="s">
        <v>465</v>
      </c>
      <c r="E4427" t="s">
        <v>483</v>
      </c>
      <c r="F4427" s="20">
        <v>2031</v>
      </c>
      <c r="G4427" s="20">
        <v>55</v>
      </c>
      <c r="H4427" s="11">
        <v>14373.893370321601</v>
      </c>
      <c r="I4427" s="10">
        <v>3664435.0555588598</v>
      </c>
      <c r="J4427" s="33">
        <f t="shared" si="276"/>
        <v>3.922540078454044E-3</v>
      </c>
      <c r="K4427" s="33">
        <f t="shared" si="277"/>
        <v>3.9148569671740852E-3</v>
      </c>
      <c r="L4427" s="33">
        <f t="shared" si="278"/>
        <v>0.96752161736140829</v>
      </c>
      <c r="M4427" s="33">
        <f t="shared" si="279"/>
        <v>0.96373390861678943</v>
      </c>
    </row>
    <row r="4428" spans="1:13" ht="27.6">
      <c r="A4428" t="s">
        <v>164</v>
      </c>
      <c r="B4428" t="s">
        <v>250</v>
      </c>
      <c r="C4428" s="14" t="s">
        <v>252</v>
      </c>
      <c r="D4428" t="s">
        <v>465</v>
      </c>
      <c r="E4428" t="s">
        <v>483</v>
      </c>
      <c r="F4428" s="20">
        <v>2031</v>
      </c>
      <c r="G4428" s="20">
        <v>56</v>
      </c>
      <c r="H4428" s="11">
        <v>15337.059594054301</v>
      </c>
      <c r="I4428" s="10">
        <v>3581089.29983345</v>
      </c>
      <c r="J4428" s="33">
        <f t="shared" si="276"/>
        <v>4.2827917178070926E-3</v>
      </c>
      <c r="K4428" s="33">
        <f t="shared" si="277"/>
        <v>4.2736336440636347E-3</v>
      </c>
      <c r="L4428" s="33">
        <f t="shared" si="278"/>
        <v>0.96373390861678943</v>
      </c>
      <c r="M4428" s="33">
        <f t="shared" si="279"/>
        <v>0.95961526296099975</v>
      </c>
    </row>
    <row r="4429" spans="1:13" ht="27.6">
      <c r="A4429" t="s">
        <v>164</v>
      </c>
      <c r="B4429" t="s">
        <v>250</v>
      </c>
      <c r="C4429" s="14" t="s">
        <v>252</v>
      </c>
      <c r="D4429" t="s">
        <v>465</v>
      </c>
      <c r="E4429" t="s">
        <v>483</v>
      </c>
      <c r="F4429" s="20">
        <v>2031</v>
      </c>
      <c r="G4429" s="20">
        <v>57</v>
      </c>
      <c r="H4429" s="11">
        <v>16237.722553538901</v>
      </c>
      <c r="I4429" s="10">
        <v>3470861.33800933</v>
      </c>
      <c r="J4429" s="33">
        <f t="shared" si="276"/>
        <v>4.6782976823994491E-3</v>
      </c>
      <c r="K4429" s="33">
        <f t="shared" si="277"/>
        <v>4.6673714930928201E-3</v>
      </c>
      <c r="L4429" s="33">
        <f t="shared" si="278"/>
        <v>0.95961526296099975</v>
      </c>
      <c r="M4429" s="33">
        <f t="shared" si="279"/>
        <v>0.95513638203831885</v>
      </c>
    </row>
    <row r="4430" spans="1:13" ht="27.6">
      <c r="A4430" t="s">
        <v>164</v>
      </c>
      <c r="B4430" t="s">
        <v>250</v>
      </c>
      <c r="C4430" s="14" t="s">
        <v>252</v>
      </c>
      <c r="D4430" t="s">
        <v>465</v>
      </c>
      <c r="E4430" t="s">
        <v>483</v>
      </c>
      <c r="F4430" s="20">
        <v>2031</v>
      </c>
      <c r="G4430" s="20">
        <v>58</v>
      </c>
      <c r="H4430" s="11">
        <v>17480.680037902999</v>
      </c>
      <c r="I4430" s="10">
        <v>3419165.6931578498</v>
      </c>
      <c r="J4430" s="33">
        <f t="shared" si="276"/>
        <v>5.1125571576960665E-3</v>
      </c>
      <c r="K4430" s="33">
        <f t="shared" si="277"/>
        <v>5.0995102811211002E-3</v>
      </c>
      <c r="L4430" s="33">
        <f t="shared" si="278"/>
        <v>0.95513638203831885</v>
      </c>
      <c r="M4430" s="33">
        <f t="shared" si="279"/>
        <v>0.95026565423824161</v>
      </c>
    </row>
    <row r="4431" spans="1:13" ht="27.6">
      <c r="A4431" t="s">
        <v>164</v>
      </c>
      <c r="B4431" t="s">
        <v>250</v>
      </c>
      <c r="C4431" s="14" t="s">
        <v>252</v>
      </c>
      <c r="D4431" t="s">
        <v>465</v>
      </c>
      <c r="E4431" t="s">
        <v>483</v>
      </c>
      <c r="F4431" s="20">
        <v>2031</v>
      </c>
      <c r="G4431" s="20">
        <v>59</v>
      </c>
      <c r="H4431" s="11">
        <v>17951.872147433802</v>
      </c>
      <c r="I4431" s="10">
        <v>3207368.7512822901</v>
      </c>
      <c r="J4431" s="33">
        <f t="shared" si="276"/>
        <v>5.5970714749455398E-3</v>
      </c>
      <c r="K4431" s="33">
        <f t="shared" si="277"/>
        <v>5.5814370529900792E-3</v>
      </c>
      <c r="L4431" s="33">
        <f t="shared" si="278"/>
        <v>0.95026565423824161</v>
      </c>
      <c r="M4431" s="33">
        <f t="shared" si="279"/>
        <v>0.94496180630549242</v>
      </c>
    </row>
    <row r="4432" spans="1:13" ht="27.6">
      <c r="A4432" t="s">
        <v>164</v>
      </c>
      <c r="B4432" t="s">
        <v>250</v>
      </c>
      <c r="C4432" s="14" t="s">
        <v>252</v>
      </c>
      <c r="D4432" t="s">
        <v>465</v>
      </c>
      <c r="E4432" t="s">
        <v>483</v>
      </c>
      <c r="F4432" s="20">
        <v>2031</v>
      </c>
      <c r="G4432" s="20">
        <v>60</v>
      </c>
      <c r="H4432" s="11">
        <v>19366.595563848801</v>
      </c>
      <c r="I4432" s="10">
        <v>3113924.3722484899</v>
      </c>
      <c r="J4432" s="33">
        <f t="shared" si="276"/>
        <v>6.2193532175814047E-3</v>
      </c>
      <c r="K4432" s="33">
        <f t="shared" si="277"/>
        <v>6.2000530725604408E-3</v>
      </c>
      <c r="L4432" s="33">
        <f t="shared" si="278"/>
        <v>0.94496180630549242</v>
      </c>
      <c r="M4432" s="33">
        <f t="shared" si="279"/>
        <v>0.93910299295485578</v>
      </c>
    </row>
    <row r="4433" spans="1:13" ht="27.6">
      <c r="A4433" t="s">
        <v>164</v>
      </c>
      <c r="B4433" t="s">
        <v>250</v>
      </c>
      <c r="C4433" s="14" t="s">
        <v>252</v>
      </c>
      <c r="D4433" t="s">
        <v>465</v>
      </c>
      <c r="E4433" t="s">
        <v>483</v>
      </c>
      <c r="F4433" s="20">
        <v>2031</v>
      </c>
      <c r="G4433" s="20">
        <v>61</v>
      </c>
      <c r="H4433" s="11">
        <v>20574.1447652631</v>
      </c>
      <c r="I4433" s="10">
        <v>3023852.4786443599</v>
      </c>
      <c r="J4433" s="33">
        <f t="shared" si="276"/>
        <v>6.8039512213528379E-3</v>
      </c>
      <c r="K4433" s="33">
        <f t="shared" si="277"/>
        <v>6.7808567528052643E-3</v>
      </c>
      <c r="L4433" s="33">
        <f t="shared" si="278"/>
        <v>0.93910299295485578</v>
      </c>
      <c r="M4433" s="33">
        <f t="shared" si="279"/>
        <v>0.93273507008349821</v>
      </c>
    </row>
    <row r="4434" spans="1:13" ht="27.6">
      <c r="A4434" t="s">
        <v>164</v>
      </c>
      <c r="B4434" t="s">
        <v>250</v>
      </c>
      <c r="C4434" s="14" t="s">
        <v>252</v>
      </c>
      <c r="D4434" t="s">
        <v>465</v>
      </c>
      <c r="E4434" t="s">
        <v>483</v>
      </c>
      <c r="F4434" s="20">
        <v>2031</v>
      </c>
      <c r="G4434" s="20">
        <v>62</v>
      </c>
      <c r="H4434" s="11">
        <v>21780.414933629501</v>
      </c>
      <c r="I4434" s="10">
        <v>2924989.7160988902</v>
      </c>
      <c r="J4434" s="33">
        <f t="shared" si="276"/>
        <v>7.4463218840572273E-3</v>
      </c>
      <c r="K4434" s="33">
        <f t="shared" si="277"/>
        <v>7.4186667149275243E-3</v>
      </c>
      <c r="L4434" s="33">
        <f t="shared" si="278"/>
        <v>0.93273507008349821</v>
      </c>
      <c r="M4434" s="33">
        <f t="shared" si="279"/>
        <v>0.92581541946522417</v>
      </c>
    </row>
    <row r="4435" spans="1:13" ht="27.6">
      <c r="A4435" t="s">
        <v>164</v>
      </c>
      <c r="B4435" t="s">
        <v>250</v>
      </c>
      <c r="C4435" s="14" t="s">
        <v>252</v>
      </c>
      <c r="D4435" t="s">
        <v>465</v>
      </c>
      <c r="E4435" t="s">
        <v>483</v>
      </c>
      <c r="F4435" s="20">
        <v>2031</v>
      </c>
      <c r="G4435" s="20">
        <v>63</v>
      </c>
      <c r="H4435" s="11">
        <v>22884.063863639502</v>
      </c>
      <c r="I4435" s="10">
        <v>2806848.10316126</v>
      </c>
      <c r="J4435" s="33">
        <f t="shared" si="276"/>
        <v>8.1529398893605744E-3</v>
      </c>
      <c r="K4435" s="33">
        <f t="shared" si="277"/>
        <v>8.1197948127125219E-3</v>
      </c>
      <c r="L4435" s="33">
        <f t="shared" si="278"/>
        <v>0.92581541946522417</v>
      </c>
      <c r="M4435" s="33">
        <f t="shared" si="279"/>
        <v>0.9182979882247212</v>
      </c>
    </row>
    <row r="4436" spans="1:13" ht="27.6">
      <c r="A4436" t="s">
        <v>164</v>
      </c>
      <c r="B4436" t="s">
        <v>250</v>
      </c>
      <c r="C4436" s="14" t="s">
        <v>252</v>
      </c>
      <c r="D4436" t="s">
        <v>465</v>
      </c>
      <c r="E4436" t="s">
        <v>483</v>
      </c>
      <c r="F4436" s="20">
        <v>2031</v>
      </c>
      <c r="G4436" s="20">
        <v>64</v>
      </c>
      <c r="H4436" s="11">
        <v>23767.395037930299</v>
      </c>
      <c r="I4436" s="10">
        <v>2658693.3612450599</v>
      </c>
      <c r="J4436" s="33">
        <f t="shared" si="276"/>
        <v>8.939502157104753E-3</v>
      </c>
      <c r="K4436" s="33">
        <f t="shared" si="277"/>
        <v>8.8996636083434888E-3</v>
      </c>
      <c r="L4436" s="33">
        <f t="shared" si="278"/>
        <v>0.9182979882247212</v>
      </c>
      <c r="M4436" s="33">
        <f t="shared" si="279"/>
        <v>0.91012544503730264</v>
      </c>
    </row>
    <row r="4437" spans="1:13" ht="27.6">
      <c r="A4437" t="s">
        <v>164</v>
      </c>
      <c r="B4437" t="s">
        <v>250</v>
      </c>
      <c r="C4437" s="14" t="s">
        <v>252</v>
      </c>
      <c r="D4437" t="s">
        <v>465</v>
      </c>
      <c r="E4437" t="s">
        <v>483</v>
      </c>
      <c r="F4437" s="20">
        <v>2031</v>
      </c>
      <c r="G4437" s="20">
        <v>65</v>
      </c>
      <c r="H4437" s="11">
        <v>24174.578041977999</v>
      </c>
      <c r="I4437" s="10">
        <v>2545410.8587836302</v>
      </c>
      <c r="J4437" s="33">
        <f t="shared" si="276"/>
        <v>9.4973186582264571E-3</v>
      </c>
      <c r="K4437" s="33">
        <f t="shared" si="277"/>
        <v>9.4523615638987257E-3</v>
      </c>
      <c r="L4437" s="33">
        <f t="shared" si="278"/>
        <v>0.91012544503730264</v>
      </c>
      <c r="M4437" s="33">
        <f t="shared" si="279"/>
        <v>0.90152261026230585</v>
      </c>
    </row>
    <row r="4438" spans="1:13" ht="27.6">
      <c r="A4438" t="s">
        <v>164</v>
      </c>
      <c r="B4438" t="s">
        <v>250</v>
      </c>
      <c r="C4438" s="14" t="s">
        <v>252</v>
      </c>
      <c r="D4438" t="s">
        <v>465</v>
      </c>
      <c r="E4438" t="s">
        <v>483</v>
      </c>
      <c r="F4438" s="20">
        <v>2031</v>
      </c>
      <c r="G4438" s="20">
        <v>66</v>
      </c>
      <c r="H4438" s="11">
        <v>25110.001240983202</v>
      </c>
      <c r="I4438" s="10">
        <v>2411863.7345262598</v>
      </c>
      <c r="J4438" s="33">
        <f t="shared" si="276"/>
        <v>1.0411036445189275E-2</v>
      </c>
      <c r="K4438" s="33">
        <f t="shared" si="277"/>
        <v>1.0357029191579659E-2</v>
      </c>
      <c r="L4438" s="33">
        <f t="shared" si="278"/>
        <v>0.90152261026230585</v>
      </c>
      <c r="M4438" s="33">
        <f t="shared" si="279"/>
        <v>0.89218551427095005</v>
      </c>
    </row>
    <row r="4439" spans="1:13" ht="27.6">
      <c r="A4439" t="s">
        <v>164</v>
      </c>
      <c r="B4439" t="s">
        <v>250</v>
      </c>
      <c r="C4439" s="14" t="s">
        <v>252</v>
      </c>
      <c r="D4439" t="s">
        <v>465</v>
      </c>
      <c r="E4439" t="s">
        <v>483</v>
      </c>
      <c r="F4439" s="20">
        <v>2031</v>
      </c>
      <c r="G4439" s="20">
        <v>67</v>
      </c>
      <c r="H4439" s="11">
        <v>26016.2114906118</v>
      </c>
      <c r="I4439" s="10">
        <v>2278335.9610916101</v>
      </c>
      <c r="J4439" s="33">
        <f t="shared" si="276"/>
        <v>1.1418953102134576E-2</v>
      </c>
      <c r="K4439" s="33">
        <f t="shared" si="277"/>
        <v>1.1354004307971177E-2</v>
      </c>
      <c r="L4439" s="33">
        <f t="shared" si="278"/>
        <v>0.89218551427095005</v>
      </c>
      <c r="M4439" s="33">
        <f t="shared" si="279"/>
        <v>0.8820556360984082</v>
      </c>
    </row>
    <row r="4440" spans="1:13" ht="27.6">
      <c r="A4440" t="s">
        <v>164</v>
      </c>
      <c r="B4440" t="s">
        <v>250</v>
      </c>
      <c r="C4440" s="14" t="s">
        <v>252</v>
      </c>
      <c r="D4440" t="s">
        <v>465</v>
      </c>
      <c r="E4440" t="s">
        <v>483</v>
      </c>
      <c r="F4440" s="20">
        <v>2031</v>
      </c>
      <c r="G4440" s="20">
        <v>68</v>
      </c>
      <c r="H4440" s="11">
        <v>26939.044277934401</v>
      </c>
      <c r="I4440" s="10">
        <v>2149554.0919683799</v>
      </c>
      <c r="J4440" s="33">
        <f t="shared" si="276"/>
        <v>1.2532387241888807E-2</v>
      </c>
      <c r="K4440" s="33">
        <f t="shared" si="277"/>
        <v>1.2454183909281102E-2</v>
      </c>
      <c r="L4440" s="33">
        <f t="shared" si="278"/>
        <v>0.8820556360984082</v>
      </c>
      <c r="M4440" s="33">
        <f t="shared" si="279"/>
        <v>0.87107035298822066</v>
      </c>
    </row>
    <row r="4441" spans="1:13" ht="27.6">
      <c r="A4441" t="s">
        <v>164</v>
      </c>
      <c r="B4441" t="s">
        <v>250</v>
      </c>
      <c r="C4441" s="14" t="s">
        <v>252</v>
      </c>
      <c r="D4441" t="s">
        <v>465</v>
      </c>
      <c r="E4441" t="s">
        <v>483</v>
      </c>
      <c r="F4441" s="20">
        <v>2031</v>
      </c>
      <c r="G4441" s="20">
        <v>69</v>
      </c>
      <c r="H4441" s="11">
        <v>27581.0278495446</v>
      </c>
      <c r="I4441" s="10">
        <v>1996957.5013172401</v>
      </c>
      <c r="J4441" s="33">
        <f t="shared" si="276"/>
        <v>1.3811524697622011E-2</v>
      </c>
      <c r="K4441" s="33">
        <f t="shared" si="277"/>
        <v>1.3716583188666753E-2</v>
      </c>
      <c r="L4441" s="33">
        <f t="shared" si="278"/>
        <v>0.87107035298822066</v>
      </c>
      <c r="M4441" s="33">
        <f t="shared" si="279"/>
        <v>0.85912224402827642</v>
      </c>
    </row>
    <row r="4442" spans="1:13" ht="27.6">
      <c r="A4442" t="s">
        <v>164</v>
      </c>
      <c r="B4442" t="s">
        <v>250</v>
      </c>
      <c r="C4442" s="14" t="s">
        <v>252</v>
      </c>
      <c r="D4442" t="s">
        <v>465</v>
      </c>
      <c r="E4442" t="s">
        <v>483</v>
      </c>
      <c r="F4442" s="20">
        <v>2032</v>
      </c>
      <c r="G4442" s="20">
        <v>30</v>
      </c>
      <c r="H4442" s="11">
        <v>957.78193791096498</v>
      </c>
      <c r="I4442" s="10">
        <v>4354863.2024912098</v>
      </c>
      <c r="J4442" s="33">
        <f t="shared" si="276"/>
        <v>2.1993387469968368E-4</v>
      </c>
      <c r="K4442" s="33">
        <f t="shared" si="277"/>
        <v>2.199096910180387E-4</v>
      </c>
      <c r="L4442" s="33">
        <f t="shared" si="278"/>
        <v>1</v>
      </c>
      <c r="M4442" s="33">
        <f t="shared" si="279"/>
        <v>0.99978009030898196</v>
      </c>
    </row>
    <row r="4443" spans="1:13" ht="27.6">
      <c r="A4443" t="s">
        <v>164</v>
      </c>
      <c r="B4443" t="s">
        <v>250</v>
      </c>
      <c r="C4443" s="14" t="s">
        <v>252</v>
      </c>
      <c r="D4443" t="s">
        <v>465</v>
      </c>
      <c r="E4443" t="s">
        <v>483</v>
      </c>
      <c r="F4443" s="20">
        <v>2032</v>
      </c>
      <c r="G4443" s="20">
        <v>31</v>
      </c>
      <c r="H4443" s="11">
        <v>1089.9744631999199</v>
      </c>
      <c r="I4443" s="10">
        <v>4335153.8396346197</v>
      </c>
      <c r="J4443" s="33">
        <f t="shared" si="276"/>
        <v>2.5142693973964863E-4</v>
      </c>
      <c r="K4443" s="33">
        <f t="shared" si="277"/>
        <v>2.5139533463547359E-4</v>
      </c>
      <c r="L4443" s="33">
        <f t="shared" si="278"/>
        <v>0.99978009030898196</v>
      </c>
      <c r="M4443" s="33">
        <f t="shared" si="279"/>
        <v>0.99952875025861687</v>
      </c>
    </row>
    <row r="4444" spans="1:13" ht="27.6">
      <c r="A4444" t="s">
        <v>164</v>
      </c>
      <c r="B4444" t="s">
        <v>250</v>
      </c>
      <c r="C4444" s="14" t="s">
        <v>252</v>
      </c>
      <c r="D4444" t="s">
        <v>465</v>
      </c>
      <c r="E4444" t="s">
        <v>483</v>
      </c>
      <c r="F4444" s="20">
        <v>2032</v>
      </c>
      <c r="G4444" s="20">
        <v>32</v>
      </c>
      <c r="H4444" s="11">
        <v>1141.2011953613301</v>
      </c>
      <c r="I4444" s="10">
        <v>4315589.6219304297</v>
      </c>
      <c r="J4444" s="33">
        <f t="shared" si="276"/>
        <v>2.6443691252803903E-4</v>
      </c>
      <c r="K4444" s="33">
        <f t="shared" si="277"/>
        <v>2.6440195216936857E-4</v>
      </c>
      <c r="L4444" s="33">
        <f t="shared" si="278"/>
        <v>0.99952875025861687</v>
      </c>
      <c r="M4444" s="33">
        <f t="shared" si="279"/>
        <v>0.99926447290579912</v>
      </c>
    </row>
    <row r="4445" spans="1:13" ht="27.6">
      <c r="A4445" t="s">
        <v>164</v>
      </c>
      <c r="B4445" t="s">
        <v>250</v>
      </c>
      <c r="C4445" s="14" t="s">
        <v>252</v>
      </c>
      <c r="D4445" t="s">
        <v>465</v>
      </c>
      <c r="E4445" t="s">
        <v>483</v>
      </c>
      <c r="F4445" s="20">
        <v>2032</v>
      </c>
      <c r="G4445" s="20">
        <v>33</v>
      </c>
      <c r="H4445" s="11">
        <v>1213.17900733432</v>
      </c>
      <c r="I4445" s="10">
        <v>4335866.7721188497</v>
      </c>
      <c r="J4445" s="33">
        <f t="shared" si="276"/>
        <v>2.7980080364449576E-4</v>
      </c>
      <c r="K4445" s="33">
        <f t="shared" si="277"/>
        <v>2.7976166305021533E-4</v>
      </c>
      <c r="L4445" s="33">
        <f t="shared" si="278"/>
        <v>0.99926447290579912</v>
      </c>
      <c r="M4445" s="33">
        <f t="shared" si="279"/>
        <v>0.998984917015032</v>
      </c>
    </row>
    <row r="4446" spans="1:13" ht="27.6">
      <c r="A4446" t="s">
        <v>164</v>
      </c>
      <c r="B4446" t="s">
        <v>250</v>
      </c>
      <c r="C4446" s="14" t="s">
        <v>252</v>
      </c>
      <c r="D4446" t="s">
        <v>465</v>
      </c>
      <c r="E4446" t="s">
        <v>483</v>
      </c>
      <c r="F4446" s="20">
        <v>2032</v>
      </c>
      <c r="G4446" s="20">
        <v>34</v>
      </c>
      <c r="H4446" s="11">
        <v>1309.9005481327799</v>
      </c>
      <c r="I4446" s="10">
        <v>4395433.1105632801</v>
      </c>
      <c r="J4446" s="33">
        <f t="shared" si="276"/>
        <v>2.9801398751462619E-4</v>
      </c>
      <c r="K4446" s="33">
        <f t="shared" si="277"/>
        <v>2.9796958575711852E-4</v>
      </c>
      <c r="L4446" s="33">
        <f t="shared" si="278"/>
        <v>0.998984917015032</v>
      </c>
      <c r="M4446" s="33">
        <f t="shared" si="279"/>
        <v>0.9986872498931314</v>
      </c>
    </row>
    <row r="4447" spans="1:13" ht="27.6">
      <c r="A4447" t="s">
        <v>164</v>
      </c>
      <c r="B4447" t="s">
        <v>250</v>
      </c>
      <c r="C4447" s="14" t="s">
        <v>252</v>
      </c>
      <c r="D4447" t="s">
        <v>465</v>
      </c>
      <c r="E4447" t="s">
        <v>483</v>
      </c>
      <c r="F4447" s="20">
        <v>2032</v>
      </c>
      <c r="G4447" s="20">
        <v>35</v>
      </c>
      <c r="H4447" s="11">
        <v>2100.9734087475999</v>
      </c>
      <c r="I4447" s="10">
        <v>4534891.3036211403</v>
      </c>
      <c r="J4447" s="33">
        <f t="shared" si="276"/>
        <v>4.6329079752583242E-4</v>
      </c>
      <c r="K4447" s="33">
        <f t="shared" si="277"/>
        <v>4.6318349491569766E-4</v>
      </c>
      <c r="L4447" s="33">
        <f t="shared" si="278"/>
        <v>0.9986872498931314</v>
      </c>
      <c r="M4447" s="33">
        <f t="shared" si="279"/>
        <v>0.99822467444239815</v>
      </c>
    </row>
    <row r="4448" spans="1:13" ht="27.6">
      <c r="A4448" t="s">
        <v>164</v>
      </c>
      <c r="B4448" t="s">
        <v>250</v>
      </c>
      <c r="C4448" s="14" t="s">
        <v>252</v>
      </c>
      <c r="D4448" t="s">
        <v>465</v>
      </c>
      <c r="E4448" t="s">
        <v>483</v>
      </c>
      <c r="F4448" s="20">
        <v>2032</v>
      </c>
      <c r="G4448" s="20">
        <v>36</v>
      </c>
      <c r="H4448" s="11">
        <v>2224.2974893722699</v>
      </c>
      <c r="I4448" s="10">
        <v>4490921.7311419202</v>
      </c>
      <c r="J4448" s="33">
        <f t="shared" si="276"/>
        <v>4.9528752058804887E-4</v>
      </c>
      <c r="K4448" s="33">
        <f t="shared" si="277"/>
        <v>4.9516488597134423E-4</v>
      </c>
      <c r="L4448" s="33">
        <f t="shared" si="278"/>
        <v>0.99822467444239815</v>
      </c>
      <c r="M4448" s="33">
        <f t="shared" si="279"/>
        <v>0.99773038863530406</v>
      </c>
    </row>
    <row r="4449" spans="1:13" ht="27.6">
      <c r="A4449" t="s">
        <v>164</v>
      </c>
      <c r="B4449" t="s">
        <v>250</v>
      </c>
      <c r="C4449" s="14" t="s">
        <v>252</v>
      </c>
      <c r="D4449" t="s">
        <v>465</v>
      </c>
      <c r="E4449" t="s">
        <v>483</v>
      </c>
      <c r="F4449" s="20">
        <v>2032</v>
      </c>
      <c r="G4449" s="20">
        <v>37</v>
      </c>
      <c r="H4449" s="11">
        <v>2345.7749405504601</v>
      </c>
      <c r="I4449" s="10">
        <v>4417213.0884259902</v>
      </c>
      <c r="J4449" s="33">
        <f t="shared" si="276"/>
        <v>5.3105315355894299E-4</v>
      </c>
      <c r="K4449" s="33">
        <f t="shared" si="277"/>
        <v>5.3091216979073153E-4</v>
      </c>
      <c r="L4449" s="33">
        <f t="shared" si="278"/>
        <v>0.99773038863530406</v>
      </c>
      <c r="M4449" s="33">
        <f t="shared" si="279"/>
        <v>0.99720068142980756</v>
      </c>
    </row>
    <row r="4450" spans="1:13" ht="27.6">
      <c r="A4450" t="s">
        <v>164</v>
      </c>
      <c r="B4450" t="s">
        <v>250</v>
      </c>
      <c r="C4450" s="14" t="s">
        <v>252</v>
      </c>
      <c r="D4450" t="s">
        <v>465</v>
      </c>
      <c r="E4450" t="s">
        <v>483</v>
      </c>
      <c r="F4450" s="20">
        <v>2032</v>
      </c>
      <c r="G4450" s="20">
        <v>38</v>
      </c>
      <c r="H4450" s="11">
        <v>2487.4690609501399</v>
      </c>
      <c r="I4450" s="10">
        <v>4359107.8205505405</v>
      </c>
      <c r="J4450" s="33">
        <f t="shared" si="276"/>
        <v>5.7063719535067176E-4</v>
      </c>
      <c r="K4450" s="33">
        <f t="shared" si="277"/>
        <v>5.7047441291102619E-4</v>
      </c>
      <c r="L4450" s="33">
        <f t="shared" si="278"/>
        <v>0.99720068142980756</v>
      </c>
      <c r="M4450" s="33">
        <f t="shared" si="279"/>
        <v>0.99663180395651441</v>
      </c>
    </row>
    <row r="4451" spans="1:13" ht="27.6">
      <c r="A4451" t="s">
        <v>164</v>
      </c>
      <c r="B4451" t="s">
        <v>250</v>
      </c>
      <c r="C4451" s="14" t="s">
        <v>252</v>
      </c>
      <c r="D4451" t="s">
        <v>465</v>
      </c>
      <c r="E4451" t="s">
        <v>483</v>
      </c>
      <c r="F4451" s="20">
        <v>2032</v>
      </c>
      <c r="G4451" s="20">
        <v>39</v>
      </c>
      <c r="H4451" s="11">
        <v>2644.05617644927</v>
      </c>
      <c r="I4451" s="10">
        <v>4304481.0447281301</v>
      </c>
      <c r="J4451" s="33">
        <f t="shared" si="276"/>
        <v>6.1425666624494754E-4</v>
      </c>
      <c r="K4451" s="33">
        <f t="shared" si="277"/>
        <v>6.1406804924069025E-4</v>
      </c>
      <c r="L4451" s="33">
        <f t="shared" si="278"/>
        <v>0.99663180395651441</v>
      </c>
      <c r="M4451" s="33">
        <f t="shared" si="279"/>
        <v>0.99601980420884761</v>
      </c>
    </row>
    <row r="4452" spans="1:13" ht="27.6">
      <c r="A4452" t="s">
        <v>164</v>
      </c>
      <c r="B4452" t="s">
        <v>250</v>
      </c>
      <c r="C4452" s="14" t="s">
        <v>252</v>
      </c>
      <c r="D4452" t="s">
        <v>465</v>
      </c>
      <c r="E4452" t="s">
        <v>483</v>
      </c>
      <c r="F4452" s="20">
        <v>2032</v>
      </c>
      <c r="G4452" s="20">
        <v>40</v>
      </c>
      <c r="H4452" s="11">
        <v>3583.7716296027702</v>
      </c>
      <c r="I4452" s="10">
        <v>4340759.9395905603</v>
      </c>
      <c r="J4452" s="33">
        <f t="shared" si="276"/>
        <v>8.2560926645964378E-4</v>
      </c>
      <c r="K4452" s="33">
        <f t="shared" si="277"/>
        <v>8.2526854490327928E-4</v>
      </c>
      <c r="L4452" s="33">
        <f t="shared" si="278"/>
        <v>0.99601980420884761</v>
      </c>
      <c r="M4452" s="33">
        <f t="shared" si="279"/>
        <v>0.99519782039433335</v>
      </c>
    </row>
    <row r="4453" spans="1:13" ht="27.6">
      <c r="A4453" t="s">
        <v>164</v>
      </c>
      <c r="B4453" t="s">
        <v>250</v>
      </c>
      <c r="C4453" s="14" t="s">
        <v>252</v>
      </c>
      <c r="D4453" t="s">
        <v>465</v>
      </c>
      <c r="E4453" t="s">
        <v>483</v>
      </c>
      <c r="F4453" s="20">
        <v>2032</v>
      </c>
      <c r="G4453" s="20">
        <v>41</v>
      </c>
      <c r="H4453" s="11">
        <v>3894.5015129121298</v>
      </c>
      <c r="I4453" s="10">
        <v>4356421.3658729196</v>
      </c>
      <c r="J4453" s="33">
        <f t="shared" si="276"/>
        <v>8.9396804988164122E-4</v>
      </c>
      <c r="K4453" s="33">
        <f t="shared" si="277"/>
        <v>8.9356857949129953E-4</v>
      </c>
      <c r="L4453" s="33">
        <f t="shared" si="278"/>
        <v>0.99519782039433335</v>
      </c>
      <c r="M4453" s="33">
        <f t="shared" si="279"/>
        <v>0.99430854289165072</v>
      </c>
    </row>
    <row r="4454" spans="1:13" ht="27.6">
      <c r="A4454" t="s">
        <v>164</v>
      </c>
      <c r="B4454" t="s">
        <v>250</v>
      </c>
      <c r="C4454" s="14" t="s">
        <v>252</v>
      </c>
      <c r="D4454" t="s">
        <v>465</v>
      </c>
      <c r="E4454" t="s">
        <v>483</v>
      </c>
      <c r="F4454" s="20">
        <v>2032</v>
      </c>
      <c r="G4454" s="20">
        <v>42</v>
      </c>
      <c r="H4454" s="11">
        <v>4156.8908971796</v>
      </c>
      <c r="I4454" s="10">
        <v>4289064.19641014</v>
      </c>
      <c r="J4454" s="33">
        <f t="shared" si="276"/>
        <v>9.6918365098354873E-4</v>
      </c>
      <c r="K4454" s="33">
        <f t="shared" si="277"/>
        <v>9.6871414420052204E-4</v>
      </c>
      <c r="L4454" s="33">
        <f t="shared" si="278"/>
        <v>0.99430854289165072</v>
      </c>
      <c r="M4454" s="33">
        <f t="shared" si="279"/>
        <v>0.99334534214245218</v>
      </c>
    </row>
    <row r="4455" spans="1:13" ht="27.6">
      <c r="A4455" t="s">
        <v>164</v>
      </c>
      <c r="B4455" t="s">
        <v>250</v>
      </c>
      <c r="C4455" s="14" t="s">
        <v>252</v>
      </c>
      <c r="D4455" t="s">
        <v>465</v>
      </c>
      <c r="E4455" t="s">
        <v>483</v>
      </c>
      <c r="F4455" s="20">
        <v>2032</v>
      </c>
      <c r="G4455" s="20">
        <v>43</v>
      </c>
      <c r="H4455" s="11">
        <v>4545.0433449503198</v>
      </c>
      <c r="I4455" s="10">
        <v>4311644.8047820097</v>
      </c>
      <c r="J4455" s="33">
        <f t="shared" si="276"/>
        <v>1.0541321353534155E-3</v>
      </c>
      <c r="K4455" s="33">
        <f t="shared" si="277"/>
        <v>1.0535767332469081E-3</v>
      </c>
      <c r="L4455" s="33">
        <f t="shared" si="278"/>
        <v>0.99334534214245218</v>
      </c>
      <c r="M4455" s="33">
        <f t="shared" si="279"/>
        <v>0.9922987766018917</v>
      </c>
    </row>
    <row r="4456" spans="1:13" ht="27.6">
      <c r="A4456" t="s">
        <v>164</v>
      </c>
      <c r="B4456" t="s">
        <v>250</v>
      </c>
      <c r="C4456" s="14" t="s">
        <v>252</v>
      </c>
      <c r="D4456" t="s">
        <v>465</v>
      </c>
      <c r="E4456" t="s">
        <v>483</v>
      </c>
      <c r="F4456" s="20">
        <v>2032</v>
      </c>
      <c r="G4456" s="20">
        <v>44</v>
      </c>
      <c r="H4456" s="11">
        <v>4936.9922935386103</v>
      </c>
      <c r="I4456" s="10">
        <v>4292934.41641495</v>
      </c>
      <c r="J4456" s="33">
        <f t="shared" si="276"/>
        <v>1.1500274205589929E-3</v>
      </c>
      <c r="K4456" s="33">
        <f t="shared" si="277"/>
        <v>1.1493663924494468E-3</v>
      </c>
      <c r="L4456" s="33">
        <f t="shared" si="278"/>
        <v>0.9922987766018917</v>
      </c>
      <c r="M4456" s="33">
        <f t="shared" si="279"/>
        <v>0.99115826173679678</v>
      </c>
    </row>
    <row r="4457" spans="1:13" ht="27.6">
      <c r="A4457" t="s">
        <v>164</v>
      </c>
      <c r="B4457" t="s">
        <v>250</v>
      </c>
      <c r="C4457" s="14" t="s">
        <v>252</v>
      </c>
      <c r="D4457" t="s">
        <v>465</v>
      </c>
      <c r="E4457" t="s">
        <v>483</v>
      </c>
      <c r="F4457" s="20">
        <v>2032</v>
      </c>
      <c r="G4457" s="20">
        <v>45</v>
      </c>
      <c r="H4457" s="11">
        <v>6178.1885499796499</v>
      </c>
      <c r="I4457" s="10">
        <v>4159160.8908359101</v>
      </c>
      <c r="J4457" s="33">
        <f t="shared" si="276"/>
        <v>1.4854411051018405E-3</v>
      </c>
      <c r="K4457" s="33">
        <f t="shared" si="277"/>
        <v>1.4843383835403401E-3</v>
      </c>
      <c r="L4457" s="33">
        <f t="shared" si="278"/>
        <v>0.99115826173679678</v>
      </c>
      <c r="M4457" s="33">
        <f t="shared" si="279"/>
        <v>0.98968704748473768</v>
      </c>
    </row>
    <row r="4458" spans="1:13" ht="27.6">
      <c r="A4458" t="s">
        <v>164</v>
      </c>
      <c r="B4458" t="s">
        <v>250</v>
      </c>
      <c r="C4458" s="14" t="s">
        <v>252</v>
      </c>
      <c r="D4458" t="s">
        <v>465</v>
      </c>
      <c r="E4458" t="s">
        <v>483</v>
      </c>
      <c r="F4458" s="20">
        <v>2032</v>
      </c>
      <c r="G4458" s="20">
        <v>46</v>
      </c>
      <c r="H4458" s="11">
        <v>6703.0495120721398</v>
      </c>
      <c r="I4458" s="10">
        <v>4121206.7354644001</v>
      </c>
      <c r="J4458" s="33">
        <f t="shared" si="276"/>
        <v>1.6264773747917316E-3</v>
      </c>
      <c r="K4458" s="33">
        <f t="shared" si="277"/>
        <v>1.6251553772965721E-3</v>
      </c>
      <c r="L4458" s="33">
        <f t="shared" si="278"/>
        <v>0.98968704748473768</v>
      </c>
      <c r="M4458" s="33">
        <f t="shared" si="279"/>
        <v>0.9880786522576771</v>
      </c>
    </row>
    <row r="4459" spans="1:13" ht="27.6">
      <c r="A4459" t="s">
        <v>164</v>
      </c>
      <c r="B4459" t="s">
        <v>250</v>
      </c>
      <c r="C4459" s="14" t="s">
        <v>252</v>
      </c>
      <c r="D4459" t="s">
        <v>465</v>
      </c>
      <c r="E4459" t="s">
        <v>483</v>
      </c>
      <c r="F4459" s="20">
        <v>2032</v>
      </c>
      <c r="G4459" s="20">
        <v>47</v>
      </c>
      <c r="H4459" s="11">
        <v>7444.6047939617501</v>
      </c>
      <c r="I4459" s="10">
        <v>4176688.5387806701</v>
      </c>
      <c r="J4459" s="33">
        <f t="shared" si="276"/>
        <v>1.7824179909127498E-3</v>
      </c>
      <c r="K4459" s="33">
        <f t="shared" si="277"/>
        <v>1.7808304273396747E-3</v>
      </c>
      <c r="L4459" s="33">
        <f t="shared" si="278"/>
        <v>0.9880786522576771</v>
      </c>
      <c r="M4459" s="33">
        <f t="shared" si="279"/>
        <v>0.98631905172913181</v>
      </c>
    </row>
    <row r="4460" spans="1:13" ht="27.6">
      <c r="A4460" t="s">
        <v>164</v>
      </c>
      <c r="B4460" t="s">
        <v>250</v>
      </c>
      <c r="C4460" s="14" t="s">
        <v>252</v>
      </c>
      <c r="D4460" t="s">
        <v>465</v>
      </c>
      <c r="E4460" t="s">
        <v>483</v>
      </c>
      <c r="F4460" s="20">
        <v>2032</v>
      </c>
      <c r="G4460" s="20">
        <v>48</v>
      </c>
      <c r="H4460" s="11">
        <v>8313.696765441</v>
      </c>
      <c r="I4460" s="10">
        <v>4256561.8234037897</v>
      </c>
      <c r="J4460" s="33">
        <f t="shared" si="276"/>
        <v>1.9531483648915719E-3</v>
      </c>
      <c r="K4460" s="33">
        <f t="shared" si="277"/>
        <v>1.9512422118258543E-3</v>
      </c>
      <c r="L4460" s="33">
        <f t="shared" si="278"/>
        <v>0.98631905172913181</v>
      </c>
      <c r="M4460" s="33">
        <f t="shared" si="279"/>
        <v>0.9843945043610699</v>
      </c>
    </row>
    <row r="4461" spans="1:13" ht="27.6">
      <c r="A4461" t="s">
        <v>164</v>
      </c>
      <c r="B4461" t="s">
        <v>250</v>
      </c>
      <c r="C4461" s="14" t="s">
        <v>252</v>
      </c>
      <c r="D4461" t="s">
        <v>465</v>
      </c>
      <c r="E4461" t="s">
        <v>483</v>
      </c>
      <c r="F4461" s="20">
        <v>2032</v>
      </c>
      <c r="G4461" s="20">
        <v>49</v>
      </c>
      <c r="H4461" s="11">
        <v>9044.1694614196495</v>
      </c>
      <c r="I4461" s="10">
        <v>4228102.3963135397</v>
      </c>
      <c r="J4461" s="33">
        <f t="shared" si="276"/>
        <v>2.1390611233316425E-3</v>
      </c>
      <c r="K4461" s="33">
        <f t="shared" si="277"/>
        <v>2.1367749624567889E-3</v>
      </c>
      <c r="L4461" s="33">
        <f t="shared" si="278"/>
        <v>0.9843945043610699</v>
      </c>
      <c r="M4461" s="33">
        <f t="shared" si="279"/>
        <v>0.98229107483097111</v>
      </c>
    </row>
    <row r="4462" spans="1:13" ht="27.6">
      <c r="A4462" t="s">
        <v>164</v>
      </c>
      <c r="B4462" t="s">
        <v>250</v>
      </c>
      <c r="C4462" s="14" t="s">
        <v>252</v>
      </c>
      <c r="D4462" t="s">
        <v>465</v>
      </c>
      <c r="E4462" t="s">
        <v>483</v>
      </c>
      <c r="F4462" s="20">
        <v>2032</v>
      </c>
      <c r="G4462" s="20">
        <v>50</v>
      </c>
      <c r="H4462" s="11">
        <v>10162.620978177099</v>
      </c>
      <c r="I4462" s="10">
        <v>4088165.1357087698</v>
      </c>
      <c r="J4462" s="33">
        <f t="shared" si="276"/>
        <v>2.4858636187197938E-3</v>
      </c>
      <c r="K4462" s="33">
        <f t="shared" si="277"/>
        <v>2.482776418403887E-3</v>
      </c>
      <c r="L4462" s="33">
        <f t="shared" si="278"/>
        <v>0.98229107483097111</v>
      </c>
      <c r="M4462" s="33">
        <f t="shared" si="279"/>
        <v>0.97985226571437212</v>
      </c>
    </row>
    <row r="4463" spans="1:13" ht="27.6">
      <c r="A4463" t="s">
        <v>164</v>
      </c>
      <c r="B4463" t="s">
        <v>250</v>
      </c>
      <c r="C4463" s="14" t="s">
        <v>252</v>
      </c>
      <c r="D4463" t="s">
        <v>465</v>
      </c>
      <c r="E4463" t="s">
        <v>483</v>
      </c>
      <c r="F4463" s="20">
        <v>2032</v>
      </c>
      <c r="G4463" s="20">
        <v>51</v>
      </c>
      <c r="H4463" s="11">
        <v>10892.463341344201</v>
      </c>
      <c r="I4463" s="10">
        <v>4008776.6510123899</v>
      </c>
      <c r="J4463" s="33">
        <f t="shared" si="276"/>
        <v>2.7171539573284486E-3</v>
      </c>
      <c r="K4463" s="33">
        <f t="shared" si="277"/>
        <v>2.7134658356688934E-3</v>
      </c>
      <c r="L4463" s="33">
        <f t="shared" si="278"/>
        <v>0.97985226571437212</v>
      </c>
      <c r="M4463" s="33">
        <f t="shared" si="279"/>
        <v>0.97719347006735346</v>
      </c>
    </row>
    <row r="4464" spans="1:13" ht="27.6">
      <c r="A4464" t="s">
        <v>164</v>
      </c>
      <c r="B4464" t="s">
        <v>250</v>
      </c>
      <c r="C4464" s="14" t="s">
        <v>252</v>
      </c>
      <c r="D4464" t="s">
        <v>465</v>
      </c>
      <c r="E4464" t="s">
        <v>483</v>
      </c>
      <c r="F4464" s="20">
        <v>2032</v>
      </c>
      <c r="G4464" s="20">
        <v>52</v>
      </c>
      <c r="H4464" s="11">
        <v>11712.033277852501</v>
      </c>
      <c r="I4464" s="10">
        <v>3945478.5733231199</v>
      </c>
      <c r="J4464" s="33">
        <f t="shared" si="276"/>
        <v>2.9684696191336606E-3</v>
      </c>
      <c r="K4464" s="33">
        <f t="shared" si="277"/>
        <v>2.9640680695597332E-3</v>
      </c>
      <c r="L4464" s="33">
        <f t="shared" si="278"/>
        <v>0.97719347006735346</v>
      </c>
      <c r="M4464" s="33">
        <f t="shared" si="279"/>
        <v>0.97429700210494452</v>
      </c>
    </row>
    <row r="4465" spans="1:13" ht="27.6">
      <c r="A4465" t="s">
        <v>164</v>
      </c>
      <c r="B4465" t="s">
        <v>250</v>
      </c>
      <c r="C4465" s="14" t="s">
        <v>252</v>
      </c>
      <c r="D4465" t="s">
        <v>465</v>
      </c>
      <c r="E4465" t="s">
        <v>483</v>
      </c>
      <c r="F4465" s="20">
        <v>2032</v>
      </c>
      <c r="G4465" s="20">
        <v>53</v>
      </c>
      <c r="H4465" s="11">
        <v>12567.449911916099</v>
      </c>
      <c r="I4465" s="10">
        <v>3876478.03991294</v>
      </c>
      <c r="J4465" s="33">
        <f t="shared" si="276"/>
        <v>3.2419762945950664E-3</v>
      </c>
      <c r="K4465" s="33">
        <f t="shared" si="277"/>
        <v>3.2367267639313857E-3</v>
      </c>
      <c r="L4465" s="33">
        <f t="shared" si="278"/>
        <v>0.97429700210494452</v>
      </c>
      <c r="M4465" s="33">
        <f t="shared" si="279"/>
        <v>0.97114346892221337</v>
      </c>
    </row>
    <row r="4466" spans="1:13" ht="27.6">
      <c r="A4466" t="s">
        <v>164</v>
      </c>
      <c r="B4466" t="s">
        <v>250</v>
      </c>
      <c r="C4466" s="14" t="s">
        <v>252</v>
      </c>
      <c r="D4466" t="s">
        <v>465</v>
      </c>
      <c r="E4466" t="s">
        <v>483</v>
      </c>
      <c r="F4466" s="20">
        <v>2032</v>
      </c>
      <c r="G4466" s="20">
        <v>54</v>
      </c>
      <c r="H4466" s="11">
        <v>13411.0410164482</v>
      </c>
      <c r="I4466" s="10">
        <v>3788061.7952749301</v>
      </c>
      <c r="J4466" s="33">
        <f t="shared" si="276"/>
        <v>3.540343780340799E-3</v>
      </c>
      <c r="K4466" s="33">
        <f t="shared" si="277"/>
        <v>3.5340841525562938E-3</v>
      </c>
      <c r="L4466" s="33">
        <f t="shared" si="278"/>
        <v>0.97114346892221337</v>
      </c>
      <c r="M4466" s="33">
        <f t="shared" si="279"/>
        <v>0.9677113661788368</v>
      </c>
    </row>
    <row r="4467" spans="1:13" ht="27.6">
      <c r="A4467" t="s">
        <v>164</v>
      </c>
      <c r="B4467" t="s">
        <v>250</v>
      </c>
      <c r="C4467" s="14" t="s">
        <v>252</v>
      </c>
      <c r="D4467" t="s">
        <v>465</v>
      </c>
      <c r="E4467" t="s">
        <v>483</v>
      </c>
      <c r="F4467" s="20">
        <v>2032</v>
      </c>
      <c r="G4467" s="20">
        <v>55</v>
      </c>
      <c r="H4467" s="11">
        <v>14472.814548832999</v>
      </c>
      <c r="I4467" s="10">
        <v>3715989.5528437402</v>
      </c>
      <c r="J4467" s="33">
        <f t="shared" si="276"/>
        <v>3.8947403761556243E-3</v>
      </c>
      <c r="K4467" s="33">
        <f t="shared" si="277"/>
        <v>3.8871657118313419E-3</v>
      </c>
      <c r="L4467" s="33">
        <f t="shared" si="278"/>
        <v>0.9677113661788368</v>
      </c>
      <c r="M4467" s="33">
        <f t="shared" si="279"/>
        <v>0.96394971173727695</v>
      </c>
    </row>
    <row r="4468" spans="1:13" ht="27.6">
      <c r="A4468" t="s">
        <v>164</v>
      </c>
      <c r="B4468" t="s">
        <v>250</v>
      </c>
      <c r="C4468" s="14" t="s">
        <v>252</v>
      </c>
      <c r="D4468" t="s">
        <v>465</v>
      </c>
      <c r="E4468" t="s">
        <v>483</v>
      </c>
      <c r="F4468" s="20">
        <v>2032</v>
      </c>
      <c r="G4468" s="20">
        <v>56</v>
      </c>
      <c r="H4468" s="11">
        <v>15441.5931500849</v>
      </c>
      <c r="I4468" s="10">
        <v>3631591.0030440399</v>
      </c>
      <c r="J4468" s="33">
        <f t="shared" si="276"/>
        <v>4.252018781063612E-3</v>
      </c>
      <c r="K4468" s="33">
        <f t="shared" si="277"/>
        <v>4.2429917481098256E-3</v>
      </c>
      <c r="L4468" s="33">
        <f t="shared" si="278"/>
        <v>0.96394971173727695</v>
      </c>
      <c r="M4468" s="33">
        <f t="shared" si="279"/>
        <v>0.95985968106478281</v>
      </c>
    </row>
    <row r="4469" spans="1:13" ht="27.6">
      <c r="A4469" t="s">
        <v>164</v>
      </c>
      <c r="B4469" t="s">
        <v>250</v>
      </c>
      <c r="C4469" s="14" t="s">
        <v>252</v>
      </c>
      <c r="D4469" t="s">
        <v>465</v>
      </c>
      <c r="E4469" t="s">
        <v>483</v>
      </c>
      <c r="F4469" s="20">
        <v>2032</v>
      </c>
      <c r="G4469" s="20">
        <v>57</v>
      </c>
      <c r="H4469" s="11">
        <v>16470.272069612001</v>
      </c>
      <c r="I4469" s="10">
        <v>3546445.9618490902</v>
      </c>
      <c r="J4469" s="33">
        <f t="shared" si="276"/>
        <v>4.6441627045191256E-3</v>
      </c>
      <c r="K4469" s="33">
        <f t="shared" si="277"/>
        <v>4.6333952559494129E-3</v>
      </c>
      <c r="L4469" s="33">
        <f t="shared" si="278"/>
        <v>0.95985968106478281</v>
      </c>
      <c r="M4469" s="33">
        <f t="shared" si="279"/>
        <v>0.95541227177216015</v>
      </c>
    </row>
    <row r="4470" spans="1:13" ht="27.6">
      <c r="A4470" t="s">
        <v>164</v>
      </c>
      <c r="B4470" t="s">
        <v>250</v>
      </c>
      <c r="C4470" s="14" t="s">
        <v>252</v>
      </c>
      <c r="D4470" t="s">
        <v>465</v>
      </c>
      <c r="E4470" t="s">
        <v>483</v>
      </c>
      <c r="F4470" s="20">
        <v>2032</v>
      </c>
      <c r="G4470" s="20">
        <v>58</v>
      </c>
      <c r="H4470" s="11">
        <v>17429.979801794201</v>
      </c>
      <c r="I4470" s="10">
        <v>3434194.8998142998</v>
      </c>
      <c r="J4470" s="33">
        <f t="shared" si="276"/>
        <v>5.0754195117862144E-3</v>
      </c>
      <c r="K4470" s="33">
        <f t="shared" si="277"/>
        <v>5.0625613329241537E-3</v>
      </c>
      <c r="L4470" s="33">
        <f t="shared" si="278"/>
        <v>0.95541227177216015</v>
      </c>
      <c r="M4470" s="33">
        <f t="shared" si="279"/>
        <v>0.95057543854808524</v>
      </c>
    </row>
    <row r="4471" spans="1:13" ht="27.6">
      <c r="A4471" t="s">
        <v>164</v>
      </c>
      <c r="B4471" t="s">
        <v>250</v>
      </c>
      <c r="C4471" s="14" t="s">
        <v>252</v>
      </c>
      <c r="D4471" t="s">
        <v>465</v>
      </c>
      <c r="E4471" t="s">
        <v>483</v>
      </c>
      <c r="F4471" s="20">
        <v>2032</v>
      </c>
      <c r="G4471" s="20">
        <v>59</v>
      </c>
      <c r="H4471" s="11">
        <v>18755.567441429201</v>
      </c>
      <c r="I4471" s="10">
        <v>3379704.8769524102</v>
      </c>
      <c r="J4471" s="33">
        <f t="shared" si="276"/>
        <v>5.5494689992996388E-3</v>
      </c>
      <c r="K4471" s="33">
        <f t="shared" si="277"/>
        <v>5.5340991408736606E-3</v>
      </c>
      <c r="L4471" s="33">
        <f t="shared" si="278"/>
        <v>0.95057543854808524</v>
      </c>
      <c r="M4471" s="33">
        <f t="shared" si="279"/>
        <v>0.94531485983028063</v>
      </c>
    </row>
    <row r="4472" spans="1:13" ht="27.6">
      <c r="A4472" t="s">
        <v>164</v>
      </c>
      <c r="B4472" t="s">
        <v>250</v>
      </c>
      <c r="C4472" s="14" t="s">
        <v>252</v>
      </c>
      <c r="D4472" t="s">
        <v>465</v>
      </c>
      <c r="E4472" t="s">
        <v>483</v>
      </c>
      <c r="F4472" s="20">
        <v>2032</v>
      </c>
      <c r="G4472" s="20">
        <v>60</v>
      </c>
      <c r="H4472" s="11">
        <v>19512.393165535301</v>
      </c>
      <c r="I4472" s="10">
        <v>3166861.0294743502</v>
      </c>
      <c r="J4472" s="33">
        <f t="shared" si="276"/>
        <v>6.1614301934727004E-3</v>
      </c>
      <c r="K4472" s="33">
        <f t="shared" si="277"/>
        <v>6.142487507105554E-3</v>
      </c>
      <c r="L4472" s="33">
        <f t="shared" si="278"/>
        <v>0.94531485983028063</v>
      </c>
      <c r="M4472" s="33">
        <f t="shared" si="279"/>
        <v>0.93950827511349189</v>
      </c>
    </row>
    <row r="4473" spans="1:13" ht="27.6">
      <c r="A4473" t="s">
        <v>164</v>
      </c>
      <c r="B4473" t="s">
        <v>250</v>
      </c>
      <c r="C4473" s="14" t="s">
        <v>252</v>
      </c>
      <c r="D4473" t="s">
        <v>465</v>
      </c>
      <c r="E4473" t="s">
        <v>483</v>
      </c>
      <c r="F4473" s="20">
        <v>2032</v>
      </c>
      <c r="G4473" s="20">
        <v>61</v>
      </c>
      <c r="H4473" s="11">
        <v>20698.989218687799</v>
      </c>
      <c r="I4473" s="10">
        <v>3070389.9783450798</v>
      </c>
      <c r="J4473" s="33">
        <f t="shared" si="276"/>
        <v>6.7414854023997361E-3</v>
      </c>
      <c r="K4473" s="33">
        <f t="shared" si="277"/>
        <v>6.7188125678222521E-3</v>
      </c>
      <c r="L4473" s="33">
        <f t="shared" si="278"/>
        <v>0.93950827511349189</v>
      </c>
      <c r="M4473" s="33">
        <f t="shared" si="279"/>
        <v>0.93319589510708634</v>
      </c>
    </row>
    <row r="4474" spans="1:13" ht="27.6">
      <c r="A4474" t="s">
        <v>164</v>
      </c>
      <c r="B4474" t="s">
        <v>250</v>
      </c>
      <c r="C4474" s="14" t="s">
        <v>252</v>
      </c>
      <c r="D4474" t="s">
        <v>465</v>
      </c>
      <c r="E4474" t="s">
        <v>483</v>
      </c>
      <c r="F4474" s="20">
        <v>2032</v>
      </c>
      <c r="G4474" s="20">
        <v>62</v>
      </c>
      <c r="H4474" s="11">
        <v>21977.545360524298</v>
      </c>
      <c r="I4474" s="10">
        <v>2978118.1332823499</v>
      </c>
      <c r="J4474" s="33">
        <f t="shared" si="276"/>
        <v>7.3796754785887628E-3</v>
      </c>
      <c r="K4474" s="33">
        <f t="shared" si="277"/>
        <v>7.3525125324841456E-3</v>
      </c>
      <c r="L4474" s="33">
        <f t="shared" si="278"/>
        <v>0.93319589510708634</v>
      </c>
      <c r="M4474" s="33">
        <f t="shared" si="279"/>
        <v>0.92633456059304875</v>
      </c>
    </row>
    <row r="4475" spans="1:13" ht="27.6">
      <c r="A4475" t="s">
        <v>164</v>
      </c>
      <c r="B4475" t="s">
        <v>250</v>
      </c>
      <c r="C4475" s="14" t="s">
        <v>252</v>
      </c>
      <c r="D4475" t="s">
        <v>465</v>
      </c>
      <c r="E4475" t="s">
        <v>483</v>
      </c>
      <c r="F4475" s="20">
        <v>2032</v>
      </c>
      <c r="G4475" s="20">
        <v>63</v>
      </c>
      <c r="H4475" s="11">
        <v>23246.001776264999</v>
      </c>
      <c r="I4475" s="10">
        <v>2876586.8181613702</v>
      </c>
      <c r="J4475" s="33">
        <f t="shared" si="276"/>
        <v>8.0811055760601578E-3</v>
      </c>
      <c r="K4475" s="33">
        <f t="shared" si="277"/>
        <v>8.0485412201007911E-3</v>
      </c>
      <c r="L4475" s="33">
        <f t="shared" si="278"/>
        <v>0.92633456059304875</v>
      </c>
      <c r="M4475" s="33">
        <f t="shared" si="279"/>
        <v>0.91887891869851168</v>
      </c>
    </row>
    <row r="4476" spans="1:13" ht="27.6">
      <c r="A4476" t="s">
        <v>164</v>
      </c>
      <c r="B4476" t="s">
        <v>250</v>
      </c>
      <c r="C4476" s="14" t="s">
        <v>252</v>
      </c>
      <c r="D4476" t="s">
        <v>465</v>
      </c>
      <c r="E4476" t="s">
        <v>483</v>
      </c>
      <c r="F4476" s="20">
        <v>2032</v>
      </c>
      <c r="G4476" s="20">
        <v>64</v>
      </c>
      <c r="H4476" s="11">
        <v>24397.190855689001</v>
      </c>
      <c r="I4476" s="10">
        <v>2756005.5367685701</v>
      </c>
      <c r="J4476" s="33">
        <f t="shared" si="276"/>
        <v>8.8523736727665753E-3</v>
      </c>
      <c r="K4476" s="33">
        <f t="shared" si="277"/>
        <v>8.8133067761912987E-3</v>
      </c>
      <c r="L4476" s="33">
        <f t="shared" si="278"/>
        <v>0.91887891869851168</v>
      </c>
      <c r="M4476" s="33">
        <f t="shared" si="279"/>
        <v>0.91078055689784676</v>
      </c>
    </row>
    <row r="4477" spans="1:13" ht="27.6">
      <c r="A4477" t="s">
        <v>164</v>
      </c>
      <c r="B4477" t="s">
        <v>250</v>
      </c>
      <c r="C4477" s="14" t="s">
        <v>252</v>
      </c>
      <c r="D4477" t="s">
        <v>465</v>
      </c>
      <c r="E4477" t="s">
        <v>483</v>
      </c>
      <c r="F4477" s="20">
        <v>2032</v>
      </c>
      <c r="G4477" s="20">
        <v>65</v>
      </c>
      <c r="H4477" s="11">
        <v>24502.443116829501</v>
      </c>
      <c r="I4477" s="10">
        <v>2605900.3300319999</v>
      </c>
      <c r="J4477" s="33">
        <f t="shared" si="276"/>
        <v>9.402678542401741E-3</v>
      </c>
      <c r="K4477" s="33">
        <f t="shared" si="277"/>
        <v>9.3586115844827011E-3</v>
      </c>
      <c r="L4477" s="33">
        <f t="shared" si="278"/>
        <v>0.91078055689784676</v>
      </c>
      <c r="M4477" s="33">
        <f t="shared" si="279"/>
        <v>0.90225691542714093</v>
      </c>
    </row>
    <row r="4478" spans="1:13" ht="27.6">
      <c r="A4478" t="s">
        <v>164</v>
      </c>
      <c r="B4478" t="s">
        <v>250</v>
      </c>
      <c r="C4478" s="14" t="s">
        <v>252</v>
      </c>
      <c r="D4478" t="s">
        <v>465</v>
      </c>
      <c r="E4478" t="s">
        <v>483</v>
      </c>
      <c r="F4478" s="20">
        <v>2032</v>
      </c>
      <c r="G4478" s="20">
        <v>66</v>
      </c>
      <c r="H4478" s="11">
        <v>25674.592160259901</v>
      </c>
      <c r="I4478" s="10">
        <v>2490329.2413494098</v>
      </c>
      <c r="J4478" s="33">
        <f t="shared" si="276"/>
        <v>1.0309717981847199E-2</v>
      </c>
      <c r="K4478" s="33">
        <f t="shared" si="277"/>
        <v>1.0256755006792684E-2</v>
      </c>
      <c r="L4478" s="33">
        <f t="shared" si="278"/>
        <v>0.90225691542714093</v>
      </c>
      <c r="M4478" s="33">
        <f t="shared" si="279"/>
        <v>0.89300268729242027</v>
      </c>
    </row>
    <row r="4479" spans="1:13" ht="27.6">
      <c r="A4479" t="s">
        <v>164</v>
      </c>
      <c r="B4479" t="s">
        <v>250</v>
      </c>
      <c r="C4479" s="14" t="s">
        <v>252</v>
      </c>
      <c r="D4479" t="s">
        <v>465</v>
      </c>
      <c r="E4479" t="s">
        <v>483</v>
      </c>
      <c r="F4479" s="20">
        <v>2032</v>
      </c>
      <c r="G4479" s="20">
        <v>67</v>
      </c>
      <c r="H4479" s="11">
        <v>26622.978545721198</v>
      </c>
      <c r="I4479" s="10">
        <v>2354401.7839621599</v>
      </c>
      <c r="J4479" s="33">
        <f t="shared" si="276"/>
        <v>1.1307746505746398E-2</v>
      </c>
      <c r="K4479" s="33">
        <f t="shared" si="277"/>
        <v>1.124405423828434E-2</v>
      </c>
      <c r="L4479" s="33">
        <f t="shared" si="278"/>
        <v>0.89300268729242027</v>
      </c>
      <c r="M4479" s="33">
        <f t="shared" si="279"/>
        <v>0.88296171664157064</v>
      </c>
    </row>
    <row r="4480" spans="1:13" ht="27.6">
      <c r="A4480" t="s">
        <v>164</v>
      </c>
      <c r="B4480" t="s">
        <v>250</v>
      </c>
      <c r="C4480" s="14" t="s">
        <v>252</v>
      </c>
      <c r="D4480" t="s">
        <v>465</v>
      </c>
      <c r="E4480" t="s">
        <v>483</v>
      </c>
      <c r="F4480" s="20">
        <v>2032</v>
      </c>
      <c r="G4480" s="20">
        <v>68</v>
      </c>
      <c r="H4480" s="11">
        <v>27539.206666625501</v>
      </c>
      <c r="I4480" s="10">
        <v>2218840.5848261998</v>
      </c>
      <c r="J4480" s="33">
        <f t="shared" si="276"/>
        <v>1.2411530082402304E-2</v>
      </c>
      <c r="K4480" s="33">
        <f t="shared" si="277"/>
        <v>1.2334824714524295E-2</v>
      </c>
      <c r="L4480" s="33">
        <f t="shared" si="278"/>
        <v>0.88296171664157064</v>
      </c>
      <c r="M4480" s="33">
        <f t="shared" si="279"/>
        <v>0.87207053863716144</v>
      </c>
    </row>
    <row r="4481" spans="1:13" ht="27.6">
      <c r="A4481" t="s">
        <v>164</v>
      </c>
      <c r="B4481" t="s">
        <v>250</v>
      </c>
      <c r="C4481" s="14" t="s">
        <v>252</v>
      </c>
      <c r="D4481" t="s">
        <v>465</v>
      </c>
      <c r="E4481" t="s">
        <v>483</v>
      </c>
      <c r="F4481" s="20">
        <v>2032</v>
      </c>
      <c r="G4481" s="20">
        <v>69</v>
      </c>
      <c r="H4481" s="11">
        <v>28467.7530711322</v>
      </c>
      <c r="I4481" s="10">
        <v>2087996.6924727301</v>
      </c>
      <c r="J4481" s="33">
        <f t="shared" si="276"/>
        <v>1.3634002953050174E-2</v>
      </c>
      <c r="K4481" s="33">
        <f t="shared" si="277"/>
        <v>1.3541480894099678E-2</v>
      </c>
      <c r="L4481" s="33">
        <f t="shared" si="278"/>
        <v>0.87207053863716144</v>
      </c>
      <c r="M4481" s="33">
        <f t="shared" si="279"/>
        <v>0.86026141209989915</v>
      </c>
    </row>
    <row r="4482" spans="1:13" ht="27.6">
      <c r="A4482" t="s">
        <v>164</v>
      </c>
      <c r="B4482" t="s">
        <v>250</v>
      </c>
      <c r="C4482" s="14" t="s">
        <v>252</v>
      </c>
      <c r="D4482" t="s">
        <v>465</v>
      </c>
      <c r="E4482" t="s">
        <v>483</v>
      </c>
      <c r="F4482" s="20">
        <v>2033</v>
      </c>
      <c r="G4482" s="20">
        <v>30</v>
      </c>
      <c r="H4482" s="11">
        <v>765.04502619549396</v>
      </c>
      <c r="I4482" s="10">
        <v>4369801.5767352702</v>
      </c>
      <c r="J4482" s="33">
        <f t="shared" ref="J4482:J4545" si="280">IF(I4482&gt;0,H4482/I4482,0)</f>
        <v>1.7507546115333412E-4</v>
      </c>
      <c r="K4482" s="33">
        <f t="shared" ref="K4482:K4545" si="281">1-EXP(-J4482)</f>
        <v>1.7506013633916684E-4</v>
      </c>
      <c r="L4482" s="33">
        <f t="shared" ref="L4482:L4545" si="282">IF(G4482=30,1,M4481)</f>
        <v>1</v>
      </c>
      <c r="M4482" s="33">
        <f t="shared" ref="M4482:M4545" si="283">L4482*(1-K4482)</f>
        <v>0.99982493986366083</v>
      </c>
    </row>
    <row r="4483" spans="1:13" ht="27.6">
      <c r="A4483" t="s">
        <v>164</v>
      </c>
      <c r="B4483" t="s">
        <v>250</v>
      </c>
      <c r="C4483" s="14" t="s">
        <v>252</v>
      </c>
      <c r="D4483" t="s">
        <v>465</v>
      </c>
      <c r="E4483" t="s">
        <v>483</v>
      </c>
      <c r="F4483" s="20">
        <v>2033</v>
      </c>
      <c r="G4483" s="20">
        <v>31</v>
      </c>
      <c r="H4483" s="11">
        <v>1092.1482468045299</v>
      </c>
      <c r="I4483" s="10">
        <v>4349070.97024942</v>
      </c>
      <c r="J4483" s="33">
        <f t="shared" si="280"/>
        <v>2.5112219466538044E-4</v>
      </c>
      <c r="K4483" s="33">
        <f t="shared" si="281"/>
        <v>2.5109066612627462E-4</v>
      </c>
      <c r="L4483" s="33">
        <f t="shared" si="282"/>
        <v>0.99982493986366083</v>
      </c>
      <c r="M4483" s="33">
        <f t="shared" si="283"/>
        <v>0.99957389315350076</v>
      </c>
    </row>
    <row r="4484" spans="1:13" ht="27.6">
      <c r="A4484" t="s">
        <v>164</v>
      </c>
      <c r="B4484" t="s">
        <v>250</v>
      </c>
      <c r="C4484" s="14" t="s">
        <v>252</v>
      </c>
      <c r="D4484" t="s">
        <v>465</v>
      </c>
      <c r="E4484" t="s">
        <v>483</v>
      </c>
      <c r="F4484" s="20">
        <v>2033</v>
      </c>
      <c r="G4484" s="20">
        <v>32</v>
      </c>
      <c r="H4484" s="11">
        <v>1142.5941104855101</v>
      </c>
      <c r="I4484" s="10">
        <v>4329526.5832137996</v>
      </c>
      <c r="J4484" s="33">
        <f t="shared" si="280"/>
        <v>2.6390740154258729E-4</v>
      </c>
      <c r="K4484" s="33">
        <f t="shared" si="281"/>
        <v>2.6387258104754174E-4</v>
      </c>
      <c r="L4484" s="33">
        <f t="shared" si="282"/>
        <v>0.99957389315350076</v>
      </c>
      <c r="M4484" s="33">
        <f t="shared" si="283"/>
        <v>0.99931013301036664</v>
      </c>
    </row>
    <row r="4485" spans="1:13" ht="27.6">
      <c r="A4485" t="s">
        <v>164</v>
      </c>
      <c r="B4485" t="s">
        <v>250</v>
      </c>
      <c r="C4485" s="14" t="s">
        <v>252</v>
      </c>
      <c r="D4485" t="s">
        <v>465</v>
      </c>
      <c r="E4485" t="s">
        <v>483</v>
      </c>
      <c r="F4485" s="20">
        <v>2033</v>
      </c>
      <c r="G4485" s="20">
        <v>33</v>
      </c>
      <c r="H4485" s="11">
        <v>1203.7266497389801</v>
      </c>
      <c r="I4485" s="10">
        <v>4309750.0964896996</v>
      </c>
      <c r="J4485" s="33">
        <f t="shared" si="280"/>
        <v>2.793031203176764E-4</v>
      </c>
      <c r="K4485" s="33">
        <f t="shared" si="281"/>
        <v>2.7926411883227864E-4</v>
      </c>
      <c r="L4485" s="33">
        <f t="shared" si="282"/>
        <v>0.99931013301036664</v>
      </c>
      <c r="M4485" s="33">
        <f t="shared" si="283"/>
        <v>0.99903106154663135</v>
      </c>
    </row>
    <row r="4486" spans="1:13" ht="27.6">
      <c r="A4486" t="s">
        <v>164</v>
      </c>
      <c r="B4486" t="s">
        <v>250</v>
      </c>
      <c r="C4486" s="14" t="s">
        <v>252</v>
      </c>
      <c r="D4486" t="s">
        <v>465</v>
      </c>
      <c r="E4486" t="s">
        <v>483</v>
      </c>
      <c r="F4486" s="20">
        <v>2033</v>
      </c>
      <c r="G4486" s="20">
        <v>34</v>
      </c>
      <c r="H4486" s="11">
        <v>1287.17590630727</v>
      </c>
      <c r="I4486" s="10">
        <v>4329716.1373067005</v>
      </c>
      <c r="J4486" s="33">
        <f t="shared" si="280"/>
        <v>2.9728875184597154E-4</v>
      </c>
      <c r="K4486" s="33">
        <f t="shared" si="281"/>
        <v>2.9724456592372661E-4</v>
      </c>
      <c r="L4486" s="33">
        <f t="shared" si="282"/>
        <v>0.99903106154663135</v>
      </c>
      <c r="M4486" s="33">
        <f t="shared" si="283"/>
        <v>0.99873410499239756</v>
      </c>
    </row>
    <row r="4487" spans="1:13" ht="27.6">
      <c r="A4487" t="s">
        <v>164</v>
      </c>
      <c r="B4487" t="s">
        <v>250</v>
      </c>
      <c r="C4487" s="14" t="s">
        <v>252</v>
      </c>
      <c r="D4487" t="s">
        <v>465</v>
      </c>
      <c r="E4487" t="s">
        <v>483</v>
      </c>
      <c r="F4487" s="20">
        <v>2033</v>
      </c>
      <c r="G4487" s="20">
        <v>35</v>
      </c>
      <c r="H4487" s="11">
        <v>1772.7976343463399</v>
      </c>
      <c r="I4487" s="10">
        <v>4388854.9260266498</v>
      </c>
      <c r="J4487" s="33">
        <f t="shared" si="280"/>
        <v>4.0393170068879491E-4</v>
      </c>
      <c r="K4487" s="33">
        <f t="shared" si="281"/>
        <v>4.0385013126253977E-4</v>
      </c>
      <c r="L4487" s="33">
        <f t="shared" si="282"/>
        <v>0.99873410499239756</v>
      </c>
      <c r="M4487" s="33">
        <f t="shared" si="283"/>
        <v>0.99833076609299998</v>
      </c>
    </row>
    <row r="4488" spans="1:13" ht="27.6">
      <c r="A4488" t="s">
        <v>164</v>
      </c>
      <c r="B4488" t="s">
        <v>250</v>
      </c>
      <c r="C4488" s="14" t="s">
        <v>252</v>
      </c>
      <c r="D4488" t="s">
        <v>465</v>
      </c>
      <c r="E4488" t="s">
        <v>483</v>
      </c>
      <c r="F4488" s="20">
        <v>2033</v>
      </c>
      <c r="G4488" s="20">
        <v>36</v>
      </c>
      <c r="H4488" s="11">
        <v>2232.0882041073801</v>
      </c>
      <c r="I4488" s="10">
        <v>4526956.9320398299</v>
      </c>
      <c r="J4488" s="33">
        <f t="shared" si="280"/>
        <v>4.9306592433200145E-4</v>
      </c>
      <c r="K4488" s="33">
        <f t="shared" si="281"/>
        <v>4.9294438730518308E-4</v>
      </c>
      <c r="L4488" s="33">
        <f t="shared" si="282"/>
        <v>0.99833076609299998</v>
      </c>
      <c r="M4488" s="33">
        <f t="shared" si="283"/>
        <v>0.99783864454518034</v>
      </c>
    </row>
    <row r="4489" spans="1:13" ht="27.6">
      <c r="A4489" t="s">
        <v>164</v>
      </c>
      <c r="B4489" t="s">
        <v>250</v>
      </c>
      <c r="C4489" s="14" t="s">
        <v>252</v>
      </c>
      <c r="D4489" t="s">
        <v>465</v>
      </c>
      <c r="E4489" t="s">
        <v>483</v>
      </c>
      <c r="F4489" s="20">
        <v>2033</v>
      </c>
      <c r="G4489" s="20">
        <v>37</v>
      </c>
      <c r="H4489" s="11">
        <v>2369.96160102462</v>
      </c>
      <c r="I4489" s="10">
        <v>4483038.5829614196</v>
      </c>
      <c r="J4489" s="33">
        <f t="shared" si="280"/>
        <v>5.2865072587866585E-4</v>
      </c>
      <c r="K4489" s="33">
        <f t="shared" si="281"/>
        <v>5.285110147041916E-4</v>
      </c>
      <c r="L4489" s="33">
        <f t="shared" si="282"/>
        <v>0.99783864454518034</v>
      </c>
      <c r="M4489" s="33">
        <f t="shared" si="283"/>
        <v>0.99731127583064072</v>
      </c>
    </row>
    <row r="4490" spans="1:13" ht="27.6">
      <c r="A4490" t="s">
        <v>164</v>
      </c>
      <c r="B4490" t="s">
        <v>250</v>
      </c>
      <c r="C4490" s="14" t="s">
        <v>252</v>
      </c>
      <c r="D4490" t="s">
        <v>465</v>
      </c>
      <c r="E4490" t="s">
        <v>483</v>
      </c>
      <c r="F4490" s="20">
        <v>2033</v>
      </c>
      <c r="G4490" s="20">
        <v>38</v>
      </c>
      <c r="H4490" s="11">
        <v>2504.6847082977201</v>
      </c>
      <c r="I4490" s="10">
        <v>4408915.4717543703</v>
      </c>
      <c r="J4490" s="33">
        <f t="shared" si="280"/>
        <v>5.6809542490527049E-4</v>
      </c>
      <c r="K4490" s="33">
        <f t="shared" si="281"/>
        <v>5.6793408925215338E-4</v>
      </c>
      <c r="L4490" s="33">
        <f t="shared" si="282"/>
        <v>0.99731127583064072</v>
      </c>
      <c r="M4490" s="33">
        <f t="shared" si="283"/>
        <v>0.99674486875950097</v>
      </c>
    </row>
    <row r="4491" spans="1:13" ht="27.6">
      <c r="A4491" t="s">
        <v>164</v>
      </c>
      <c r="B4491" t="s">
        <v>250</v>
      </c>
      <c r="C4491" s="14" t="s">
        <v>252</v>
      </c>
      <c r="D4491" t="s">
        <v>465</v>
      </c>
      <c r="E4491" t="s">
        <v>483</v>
      </c>
      <c r="F4491" s="20">
        <v>2033</v>
      </c>
      <c r="G4491" s="20">
        <v>39</v>
      </c>
      <c r="H4491" s="11">
        <v>2660.67458632023</v>
      </c>
      <c r="I4491" s="10">
        <v>4350321.70959369</v>
      </c>
      <c r="J4491" s="33">
        <f t="shared" si="280"/>
        <v>6.1160409825615654E-4</v>
      </c>
      <c r="K4491" s="33">
        <f t="shared" si="281"/>
        <v>6.1141710659318171E-4</v>
      </c>
      <c r="L4491" s="33">
        <f t="shared" si="282"/>
        <v>0.99674486875950097</v>
      </c>
      <c r="M4491" s="33">
        <f t="shared" si="283"/>
        <v>0.99613544189583247</v>
      </c>
    </row>
    <row r="4492" spans="1:13" ht="27.6">
      <c r="A4492" t="s">
        <v>164</v>
      </c>
      <c r="B4492" t="s">
        <v>250</v>
      </c>
      <c r="C4492" s="14" t="s">
        <v>252</v>
      </c>
      <c r="D4492" t="s">
        <v>465</v>
      </c>
      <c r="E4492" t="s">
        <v>483</v>
      </c>
      <c r="F4492" s="20">
        <v>2033</v>
      </c>
      <c r="G4492" s="20">
        <v>40</v>
      </c>
      <c r="H4492" s="11">
        <v>3531.6529012227002</v>
      </c>
      <c r="I4492" s="10">
        <v>4295153.05031964</v>
      </c>
      <c r="J4492" s="33">
        <f t="shared" si="280"/>
        <v>8.222414567881065E-4</v>
      </c>
      <c r="K4492" s="33">
        <f t="shared" si="281"/>
        <v>8.2190350891275799E-4</v>
      </c>
      <c r="L4492" s="33">
        <f t="shared" si="282"/>
        <v>0.99613544189583247</v>
      </c>
      <c r="M4492" s="33">
        <f t="shared" si="283"/>
        <v>0.99531671468078597</v>
      </c>
    </row>
    <row r="4493" spans="1:13" ht="27.6">
      <c r="A4493" t="s">
        <v>164</v>
      </c>
      <c r="B4493" t="s">
        <v>250</v>
      </c>
      <c r="C4493" s="14" t="s">
        <v>252</v>
      </c>
      <c r="D4493" t="s">
        <v>465</v>
      </c>
      <c r="E4493" t="s">
        <v>483</v>
      </c>
      <c r="F4493" s="20">
        <v>2033</v>
      </c>
      <c r="G4493" s="20">
        <v>41</v>
      </c>
      <c r="H4493" s="11">
        <v>3852.6481740167201</v>
      </c>
      <c r="I4493" s="10">
        <v>4329826.6371826399</v>
      </c>
      <c r="J4493" s="33">
        <f t="shared" si="280"/>
        <v>8.8979270923502534E-4</v>
      </c>
      <c r="K4493" s="33">
        <f t="shared" si="281"/>
        <v>8.8939696108891741E-4</v>
      </c>
      <c r="L4493" s="33">
        <f t="shared" si="282"/>
        <v>0.99531671468078597</v>
      </c>
      <c r="M4493" s="33">
        <f t="shared" si="283"/>
        <v>0.99443148301942785</v>
      </c>
    </row>
    <row r="4494" spans="1:13" ht="27.6">
      <c r="A4494" t="s">
        <v>164</v>
      </c>
      <c r="B4494" t="s">
        <v>250</v>
      </c>
      <c r="C4494" s="14" t="s">
        <v>252</v>
      </c>
      <c r="D4494" t="s">
        <v>465</v>
      </c>
      <c r="E4494" t="s">
        <v>483</v>
      </c>
      <c r="F4494" s="20">
        <v>2033</v>
      </c>
      <c r="G4494" s="20">
        <v>42</v>
      </c>
      <c r="H4494" s="11">
        <v>4191.9791899805796</v>
      </c>
      <c r="I4494" s="10">
        <v>4345380.1877024304</v>
      </c>
      <c r="J4494" s="33">
        <f t="shared" si="280"/>
        <v>9.6469791109280128E-4</v>
      </c>
      <c r="K4494" s="33">
        <f t="shared" si="281"/>
        <v>9.6423273965828837E-4</v>
      </c>
      <c r="L4494" s="33">
        <f t="shared" si="282"/>
        <v>0.99443148301942785</v>
      </c>
      <c r="M4494" s="33">
        <f t="shared" si="283"/>
        <v>0.99347261962615363</v>
      </c>
    </row>
    <row r="4495" spans="1:13" ht="27.6">
      <c r="A4495" t="s">
        <v>164</v>
      </c>
      <c r="B4495" t="s">
        <v>250</v>
      </c>
      <c r="C4495" s="14" t="s">
        <v>252</v>
      </c>
      <c r="D4495" t="s">
        <v>465</v>
      </c>
      <c r="E4495" t="s">
        <v>483</v>
      </c>
      <c r="F4495" s="20">
        <v>2033</v>
      </c>
      <c r="G4495" s="20">
        <v>43</v>
      </c>
      <c r="H4495" s="11">
        <v>4487.5869523365</v>
      </c>
      <c r="I4495" s="10">
        <v>4277300.7567099398</v>
      </c>
      <c r="J4495" s="33">
        <f t="shared" si="280"/>
        <v>1.0491632942333264E-3</v>
      </c>
      <c r="K4495" s="33">
        <f t="shared" si="281"/>
        <v>1.048613114850494E-3</v>
      </c>
      <c r="L4495" s="33">
        <f t="shared" si="282"/>
        <v>0.99347261962615363</v>
      </c>
      <c r="M4495" s="33">
        <f t="shared" si="283"/>
        <v>0.99243085120796881</v>
      </c>
    </row>
    <row r="4496" spans="1:13" ht="27.6">
      <c r="A4496" t="s">
        <v>164</v>
      </c>
      <c r="B4496" t="s">
        <v>250</v>
      </c>
      <c r="C4496" s="14" t="s">
        <v>252</v>
      </c>
      <c r="D4496" t="s">
        <v>465</v>
      </c>
      <c r="E4496" t="s">
        <v>483</v>
      </c>
      <c r="F4496" s="20">
        <v>2033</v>
      </c>
      <c r="G4496" s="20">
        <v>44</v>
      </c>
      <c r="H4496" s="11">
        <v>4919.6047544450203</v>
      </c>
      <c r="I4496" s="10">
        <v>4298809.2027566498</v>
      </c>
      <c r="J4496" s="33">
        <f t="shared" si="280"/>
        <v>1.1444110502253227E-3</v>
      </c>
      <c r="K4496" s="33">
        <f t="shared" si="281"/>
        <v>1.1437564616293416E-3</v>
      </c>
      <c r="L4496" s="33">
        <f t="shared" si="282"/>
        <v>0.99243085120796881</v>
      </c>
      <c r="M4496" s="33">
        <f t="shared" si="283"/>
        <v>0.99129575200917941</v>
      </c>
    </row>
    <row r="4497" spans="1:13" ht="27.6">
      <c r="A4497" t="s">
        <v>164</v>
      </c>
      <c r="B4497" t="s">
        <v>250</v>
      </c>
      <c r="C4497" s="14" t="s">
        <v>252</v>
      </c>
      <c r="D4497" t="s">
        <v>465</v>
      </c>
      <c r="E4497" t="s">
        <v>483</v>
      </c>
      <c r="F4497" s="20">
        <v>2033</v>
      </c>
      <c r="G4497" s="20">
        <v>45</v>
      </c>
      <c r="H4497" s="11">
        <v>6318.8504916886704</v>
      </c>
      <c r="I4497" s="10">
        <v>4279018.6201906502</v>
      </c>
      <c r="J4497" s="33">
        <f t="shared" si="280"/>
        <v>1.476705537543825E-3</v>
      </c>
      <c r="K4497" s="33">
        <f t="shared" si="281"/>
        <v>1.4756157444220097E-3</v>
      </c>
      <c r="L4497" s="33">
        <f t="shared" si="282"/>
        <v>0.99129575200917941</v>
      </c>
      <c r="M4497" s="33">
        <f t="shared" si="283"/>
        <v>0.98983298039013601</v>
      </c>
    </row>
    <row r="4498" spans="1:13" ht="27.6">
      <c r="A4498" t="s">
        <v>164</v>
      </c>
      <c r="B4498" t="s">
        <v>250</v>
      </c>
      <c r="C4498" s="14" t="s">
        <v>252</v>
      </c>
      <c r="D4498" t="s">
        <v>465</v>
      </c>
      <c r="E4498" t="s">
        <v>483</v>
      </c>
      <c r="F4498" s="20">
        <v>2033</v>
      </c>
      <c r="G4498" s="20">
        <v>46</v>
      </c>
      <c r="H4498" s="11">
        <v>6701.63693991317</v>
      </c>
      <c r="I4498" s="10">
        <v>4143431.72895029</v>
      </c>
      <c r="J4498" s="33">
        <f t="shared" si="280"/>
        <v>1.6174121786751349E-3</v>
      </c>
      <c r="K4498" s="33">
        <f t="shared" si="281"/>
        <v>1.6161048725098492E-3</v>
      </c>
      <c r="L4498" s="33">
        <f t="shared" si="282"/>
        <v>0.98983298039013601</v>
      </c>
      <c r="M4498" s="33">
        <f t="shared" si="283"/>
        <v>0.98823330648755658</v>
      </c>
    </row>
    <row r="4499" spans="1:13" ht="27.6">
      <c r="A4499" t="s">
        <v>164</v>
      </c>
      <c r="B4499" t="s">
        <v>250</v>
      </c>
      <c r="C4499" s="14" t="s">
        <v>252</v>
      </c>
      <c r="D4499" t="s">
        <v>465</v>
      </c>
      <c r="E4499" t="s">
        <v>483</v>
      </c>
      <c r="F4499" s="20">
        <v>2033</v>
      </c>
      <c r="G4499" s="20">
        <v>47</v>
      </c>
      <c r="H4499" s="11">
        <v>7275.2391350877197</v>
      </c>
      <c r="I4499" s="10">
        <v>4105150.5833086902</v>
      </c>
      <c r="J4499" s="33">
        <f t="shared" si="280"/>
        <v>1.7722222333739547E-3</v>
      </c>
      <c r="K4499" s="33">
        <f t="shared" si="281"/>
        <v>1.7706527748317935E-3</v>
      </c>
      <c r="L4499" s="33">
        <f t="shared" si="282"/>
        <v>0.98823330648755658</v>
      </c>
      <c r="M4499" s="33">
        <f t="shared" si="283"/>
        <v>0.98648348844124323</v>
      </c>
    </row>
    <row r="4500" spans="1:13" ht="27.6">
      <c r="A4500" t="s">
        <v>164</v>
      </c>
      <c r="B4500" t="s">
        <v>250</v>
      </c>
      <c r="C4500" s="14" t="s">
        <v>252</v>
      </c>
      <c r="D4500" t="s">
        <v>465</v>
      </c>
      <c r="E4500" t="s">
        <v>483</v>
      </c>
      <c r="F4500" s="20">
        <v>2033</v>
      </c>
      <c r="G4500" s="20">
        <v>48</v>
      </c>
      <c r="H4500" s="11">
        <v>8078.08574778806</v>
      </c>
      <c r="I4500" s="10">
        <v>4158867.37027056</v>
      </c>
      <c r="J4500" s="33">
        <f t="shared" si="280"/>
        <v>1.9423763800533343E-3</v>
      </c>
      <c r="K4500" s="33">
        <f t="shared" si="281"/>
        <v>1.9404911878342368E-3</v>
      </c>
      <c r="L4500" s="33">
        <f t="shared" si="282"/>
        <v>0.98648348844124323</v>
      </c>
      <c r="M4500" s="33">
        <f t="shared" si="283"/>
        <v>0.98456922592497897</v>
      </c>
    </row>
    <row r="4501" spans="1:13" ht="27.6">
      <c r="A4501" t="s">
        <v>164</v>
      </c>
      <c r="B4501" t="s">
        <v>250</v>
      </c>
      <c r="C4501" s="14" t="s">
        <v>252</v>
      </c>
      <c r="D4501" t="s">
        <v>465</v>
      </c>
      <c r="E4501" t="s">
        <v>483</v>
      </c>
      <c r="F4501" s="20">
        <v>2033</v>
      </c>
      <c r="G4501" s="20">
        <v>49</v>
      </c>
      <c r="H4501" s="11">
        <v>9014.8765682324993</v>
      </c>
      <c r="I4501" s="10">
        <v>4236665.9331433102</v>
      </c>
      <c r="J4501" s="33">
        <f t="shared" si="280"/>
        <v>2.1278233192070658E-3</v>
      </c>
      <c r="K4501" s="33">
        <f t="shared" si="281"/>
        <v>2.1255611079812331E-3</v>
      </c>
      <c r="L4501" s="33">
        <f t="shared" si="282"/>
        <v>0.98456922592497897</v>
      </c>
      <c r="M4501" s="33">
        <f t="shared" si="283"/>
        <v>0.98247646387023768</v>
      </c>
    </row>
    <row r="4502" spans="1:13" ht="27.6">
      <c r="A4502" t="s">
        <v>164</v>
      </c>
      <c r="B4502" t="s">
        <v>250</v>
      </c>
      <c r="C4502" s="14" t="s">
        <v>252</v>
      </c>
      <c r="D4502" t="s">
        <v>465</v>
      </c>
      <c r="E4502" t="s">
        <v>483</v>
      </c>
      <c r="F4502" s="20">
        <v>2033</v>
      </c>
      <c r="G4502" s="20">
        <v>50</v>
      </c>
      <c r="H4502" s="11">
        <v>10380.428709268401</v>
      </c>
      <c r="I4502" s="10">
        <v>4206459.6923164297</v>
      </c>
      <c r="J4502" s="33">
        <f t="shared" si="280"/>
        <v>2.4677352140636028E-3</v>
      </c>
      <c r="K4502" s="33">
        <f t="shared" si="281"/>
        <v>2.4646928586107286E-3</v>
      </c>
      <c r="L4502" s="33">
        <f t="shared" si="282"/>
        <v>0.98247646387023768</v>
      </c>
      <c r="M4502" s="33">
        <f t="shared" si="283"/>
        <v>0.98005496114598356</v>
      </c>
    </row>
    <row r="4503" spans="1:13" ht="27.6">
      <c r="A4503" t="s">
        <v>164</v>
      </c>
      <c r="B4503" t="s">
        <v>250</v>
      </c>
      <c r="C4503" s="14" t="s">
        <v>252</v>
      </c>
      <c r="D4503" t="s">
        <v>465</v>
      </c>
      <c r="E4503" t="s">
        <v>483</v>
      </c>
      <c r="F4503" s="20">
        <v>2033</v>
      </c>
      <c r="G4503" s="20">
        <v>51</v>
      </c>
      <c r="H4503" s="11">
        <v>10974.297593257101</v>
      </c>
      <c r="I4503" s="10">
        <v>4064398.3409979302</v>
      </c>
      <c r="J4503" s="33">
        <f t="shared" si="280"/>
        <v>2.7001038462589732E-3</v>
      </c>
      <c r="K4503" s="33">
        <f t="shared" si="281"/>
        <v>2.6964618445337596E-3</v>
      </c>
      <c r="L4503" s="33">
        <f t="shared" si="282"/>
        <v>0.98005496114598356</v>
      </c>
      <c r="M4503" s="33">
        <f t="shared" si="283"/>
        <v>0.97741228033770744</v>
      </c>
    </row>
    <row r="4504" spans="1:13" ht="27.6">
      <c r="A4504" t="s">
        <v>164</v>
      </c>
      <c r="B4504" t="s">
        <v>250</v>
      </c>
      <c r="C4504" s="14" t="s">
        <v>252</v>
      </c>
      <c r="D4504" t="s">
        <v>465</v>
      </c>
      <c r="E4504" t="s">
        <v>483</v>
      </c>
      <c r="F4504" s="20">
        <v>2033</v>
      </c>
      <c r="G4504" s="20">
        <v>52</v>
      </c>
      <c r="H4504" s="11">
        <v>11753.816987300699</v>
      </c>
      <c r="I4504" s="10">
        <v>3984128.1612110701</v>
      </c>
      <c r="J4504" s="33">
        <f t="shared" si="280"/>
        <v>2.9501603642508949E-3</v>
      </c>
      <c r="K4504" s="33">
        <f t="shared" si="281"/>
        <v>2.9458129174361192E-3</v>
      </c>
      <c r="L4504" s="33">
        <f t="shared" si="282"/>
        <v>0.97741228033770744</v>
      </c>
      <c r="M4504" s="33">
        <f t="shared" si="283"/>
        <v>0.97453300661662789</v>
      </c>
    </row>
    <row r="4505" spans="1:13" ht="27.6">
      <c r="A4505" t="s">
        <v>164</v>
      </c>
      <c r="B4505" t="s">
        <v>250</v>
      </c>
      <c r="C4505" s="14" t="s">
        <v>252</v>
      </c>
      <c r="D4505" t="s">
        <v>465</v>
      </c>
      <c r="E4505" t="s">
        <v>483</v>
      </c>
      <c r="F4505" s="20">
        <v>2033</v>
      </c>
      <c r="G4505" s="20">
        <v>53</v>
      </c>
      <c r="H4505" s="11">
        <v>12626.9595622323</v>
      </c>
      <c r="I4505" s="10">
        <v>3918976.88415313</v>
      </c>
      <c r="J4505" s="33">
        <f t="shared" si="280"/>
        <v>3.2220040932854133E-3</v>
      </c>
      <c r="K4505" s="33">
        <f t="shared" si="281"/>
        <v>3.2168190083800008E-3</v>
      </c>
      <c r="L4505" s="33">
        <f t="shared" si="282"/>
        <v>0.97453300661662789</v>
      </c>
      <c r="M4505" s="33">
        <f t="shared" si="283"/>
        <v>0.9713981103166498</v>
      </c>
    </row>
    <row r="4506" spans="1:13" ht="27.6">
      <c r="A4506" t="s">
        <v>164</v>
      </c>
      <c r="B4506" t="s">
        <v>250</v>
      </c>
      <c r="C4506" s="14" t="s">
        <v>252</v>
      </c>
      <c r="D4506" t="s">
        <v>465</v>
      </c>
      <c r="E4506" t="s">
        <v>483</v>
      </c>
      <c r="F4506" s="20">
        <v>2033</v>
      </c>
      <c r="G4506" s="20">
        <v>54</v>
      </c>
      <c r="H4506" s="11">
        <v>13538.0106726468</v>
      </c>
      <c r="I4506" s="10">
        <v>3848044.3577085799</v>
      </c>
      <c r="J4506" s="33">
        <f t="shared" si="280"/>
        <v>3.5181534863356844E-3</v>
      </c>
      <c r="K4506" s="33">
        <f t="shared" si="281"/>
        <v>3.51197203558129E-3</v>
      </c>
      <c r="L4506" s="33">
        <f t="shared" si="282"/>
        <v>0.9713981103166498</v>
      </c>
      <c r="M4506" s="33">
        <f t="shared" si="283"/>
        <v>0.96798658731780118</v>
      </c>
    </row>
    <row r="4507" spans="1:13" ht="27.6">
      <c r="A4507" t="s">
        <v>164</v>
      </c>
      <c r="B4507" t="s">
        <v>250</v>
      </c>
      <c r="C4507" s="14" t="s">
        <v>252</v>
      </c>
      <c r="D4507" t="s">
        <v>465</v>
      </c>
      <c r="E4507" t="s">
        <v>483</v>
      </c>
      <c r="F4507" s="20">
        <v>2033</v>
      </c>
      <c r="G4507" s="20">
        <v>55</v>
      </c>
      <c r="H4507" s="11">
        <v>14499.594597891301</v>
      </c>
      <c r="I4507" s="10">
        <v>3757725.5895678801</v>
      </c>
      <c r="J4507" s="33">
        <f t="shared" si="280"/>
        <v>3.858609217805785E-3</v>
      </c>
      <c r="K4507" s="33">
        <f t="shared" si="281"/>
        <v>3.8511743510805108E-3</v>
      </c>
      <c r="L4507" s="33">
        <f t="shared" si="282"/>
        <v>0.96798658731780118</v>
      </c>
      <c r="M4507" s="33">
        <f t="shared" si="283"/>
        <v>0.96425870220053289</v>
      </c>
    </row>
    <row r="4508" spans="1:13" ht="27.6">
      <c r="A4508" t="s">
        <v>164</v>
      </c>
      <c r="B4508" t="s">
        <v>250</v>
      </c>
      <c r="C4508" s="14" t="s">
        <v>252</v>
      </c>
      <c r="D4508" t="s">
        <v>465</v>
      </c>
      <c r="E4508" t="s">
        <v>483</v>
      </c>
      <c r="F4508" s="20">
        <v>2033</v>
      </c>
      <c r="G4508" s="20">
        <v>56</v>
      </c>
      <c r="H4508" s="11">
        <v>15532.895113914599</v>
      </c>
      <c r="I4508" s="10">
        <v>3683079.1575520299</v>
      </c>
      <c r="J4508" s="33">
        <f t="shared" si="280"/>
        <v>4.217366624354223E-3</v>
      </c>
      <c r="K4508" s="33">
        <f t="shared" si="281"/>
        <v>4.208486022369895E-3</v>
      </c>
      <c r="L4508" s="33">
        <f t="shared" si="282"/>
        <v>0.96425870220053289</v>
      </c>
      <c r="M4508" s="33">
        <f t="shared" si="283"/>
        <v>0.96020063293037339</v>
      </c>
    </row>
    <row r="4509" spans="1:13" ht="27.6">
      <c r="A4509" t="s">
        <v>164</v>
      </c>
      <c r="B4509" t="s">
        <v>250</v>
      </c>
      <c r="C4509" s="14" t="s">
        <v>252</v>
      </c>
      <c r="D4509" t="s">
        <v>465</v>
      </c>
      <c r="E4509" t="s">
        <v>483</v>
      </c>
      <c r="F4509" s="20">
        <v>2033</v>
      </c>
      <c r="G4509" s="20">
        <v>57</v>
      </c>
      <c r="H4509" s="11">
        <v>16567.698698231801</v>
      </c>
      <c r="I4509" s="10">
        <v>3596856.2108838102</v>
      </c>
      <c r="J4509" s="33">
        <f t="shared" si="280"/>
        <v>4.6061609713780663E-3</v>
      </c>
      <c r="K4509" s="33">
        <f t="shared" si="281"/>
        <v>4.5955688811291084E-3</v>
      </c>
      <c r="L4509" s="33">
        <f t="shared" si="282"/>
        <v>0.96020063293037339</v>
      </c>
      <c r="M4509" s="33">
        <f t="shared" si="283"/>
        <v>0.95578796478203809</v>
      </c>
    </row>
    <row r="4510" spans="1:13" ht="27.6">
      <c r="A4510" t="s">
        <v>164</v>
      </c>
      <c r="B4510" t="s">
        <v>250</v>
      </c>
      <c r="C4510" s="14" t="s">
        <v>252</v>
      </c>
      <c r="D4510" t="s">
        <v>465</v>
      </c>
      <c r="E4510" t="s">
        <v>483</v>
      </c>
      <c r="F4510" s="20">
        <v>2033</v>
      </c>
      <c r="G4510" s="20">
        <v>58</v>
      </c>
      <c r="H4510" s="11">
        <v>17665.559309279499</v>
      </c>
      <c r="I4510" s="10">
        <v>3509409.5834240601</v>
      </c>
      <c r="J4510" s="33">
        <f t="shared" si="280"/>
        <v>5.033769609771103E-3</v>
      </c>
      <c r="K4510" s="33">
        <f t="shared" si="281"/>
        <v>5.0211214231143941E-3</v>
      </c>
      <c r="L4510" s="33">
        <f t="shared" si="282"/>
        <v>0.95578796478203809</v>
      </c>
      <c r="M4510" s="33">
        <f t="shared" si="283"/>
        <v>0.95098883735611606</v>
      </c>
    </row>
    <row r="4511" spans="1:13" ht="27.6">
      <c r="A4511" t="s">
        <v>164</v>
      </c>
      <c r="B4511" t="s">
        <v>250</v>
      </c>
      <c r="C4511" s="14" t="s">
        <v>252</v>
      </c>
      <c r="D4511" t="s">
        <v>465</v>
      </c>
      <c r="E4511" t="s">
        <v>483</v>
      </c>
      <c r="F4511" s="20">
        <v>2033</v>
      </c>
      <c r="G4511" s="20">
        <v>59</v>
      </c>
      <c r="H4511" s="11">
        <v>18688.218682424798</v>
      </c>
      <c r="I4511" s="10">
        <v>3395014.3733229698</v>
      </c>
      <c r="J4511" s="33">
        <f t="shared" si="280"/>
        <v>5.5046066459309732E-3</v>
      </c>
      <c r="K4511" s="33">
        <f t="shared" si="281"/>
        <v>5.4894840594549299E-3</v>
      </c>
      <c r="L4511" s="33">
        <f t="shared" si="282"/>
        <v>0.95098883735611606</v>
      </c>
      <c r="M4511" s="33">
        <f t="shared" si="283"/>
        <v>0.94576839929273004</v>
      </c>
    </row>
    <row r="4512" spans="1:13" ht="27.6">
      <c r="A4512" t="s">
        <v>164</v>
      </c>
      <c r="B4512" t="s">
        <v>250</v>
      </c>
      <c r="C4512" s="14" t="s">
        <v>252</v>
      </c>
      <c r="D4512" t="s">
        <v>465</v>
      </c>
      <c r="E4512" t="s">
        <v>483</v>
      </c>
      <c r="F4512" s="20">
        <v>2033</v>
      </c>
      <c r="G4512" s="20">
        <v>60</v>
      </c>
      <c r="H4512" s="11">
        <v>20331.273721723799</v>
      </c>
      <c r="I4512" s="10">
        <v>3337558.84722151</v>
      </c>
      <c r="J4512" s="33">
        <f t="shared" si="280"/>
        <v>6.091659998339629E-3</v>
      </c>
      <c r="K4512" s="33">
        <f t="shared" si="281"/>
        <v>6.0731434554786023E-3</v>
      </c>
      <c r="L4512" s="33">
        <f t="shared" si="282"/>
        <v>0.94576839929273004</v>
      </c>
      <c r="M4512" s="33">
        <f t="shared" si="283"/>
        <v>0.9400246121281669</v>
      </c>
    </row>
    <row r="4513" spans="1:13" ht="27.6">
      <c r="A4513" t="s">
        <v>164</v>
      </c>
      <c r="B4513" t="s">
        <v>250</v>
      </c>
      <c r="C4513" s="14" t="s">
        <v>252</v>
      </c>
      <c r="D4513" t="s">
        <v>465</v>
      </c>
      <c r="E4513" t="s">
        <v>483</v>
      </c>
      <c r="F4513" s="20">
        <v>2033</v>
      </c>
      <c r="G4513" s="20">
        <v>61</v>
      </c>
      <c r="H4513" s="11">
        <v>20845.022371069601</v>
      </c>
      <c r="I4513" s="10">
        <v>3123124.30714858</v>
      </c>
      <c r="J4513" s="33">
        <f t="shared" si="280"/>
        <v>6.6744132865147326E-3</v>
      </c>
      <c r="K4513" s="33">
        <f t="shared" si="281"/>
        <v>6.652188862640962E-3</v>
      </c>
      <c r="L4513" s="33">
        <f t="shared" si="282"/>
        <v>0.9400246121281669</v>
      </c>
      <c r="M4513" s="33">
        <f t="shared" si="283"/>
        <v>0.93377139087275951</v>
      </c>
    </row>
    <row r="4514" spans="1:13" ht="27.6">
      <c r="A4514" t="s">
        <v>164</v>
      </c>
      <c r="B4514" t="s">
        <v>250</v>
      </c>
      <c r="C4514" s="14" t="s">
        <v>252</v>
      </c>
      <c r="D4514" t="s">
        <v>465</v>
      </c>
      <c r="E4514" t="s">
        <v>483</v>
      </c>
      <c r="F4514" s="20">
        <v>2033</v>
      </c>
      <c r="G4514" s="20">
        <v>62</v>
      </c>
      <c r="H4514" s="11">
        <v>22100.750097446398</v>
      </c>
      <c r="I4514" s="10">
        <v>3024477.90526143</v>
      </c>
      <c r="J4514" s="33">
        <f t="shared" si="280"/>
        <v>7.3072942801134643E-3</v>
      </c>
      <c r="K4514" s="33">
        <f t="shared" si="281"/>
        <v>7.2806609173561299E-3</v>
      </c>
      <c r="L4514" s="33">
        <f t="shared" si="282"/>
        <v>0.93377139087275951</v>
      </c>
      <c r="M4514" s="33">
        <f t="shared" si="283"/>
        <v>0.92697291800148696</v>
      </c>
    </row>
    <row r="4515" spans="1:13" ht="27.6">
      <c r="A4515" t="s">
        <v>164</v>
      </c>
      <c r="B4515" t="s">
        <v>250</v>
      </c>
      <c r="C4515" s="14" t="s">
        <v>252</v>
      </c>
      <c r="D4515" t="s">
        <v>465</v>
      </c>
      <c r="E4515" t="s">
        <v>483</v>
      </c>
      <c r="F4515" s="20">
        <v>2033</v>
      </c>
      <c r="G4515" s="20">
        <v>63</v>
      </c>
      <c r="H4515" s="11">
        <v>23445.605329179401</v>
      </c>
      <c r="I4515" s="10">
        <v>2929383.1104137599</v>
      </c>
      <c r="J4515" s="33">
        <f t="shared" si="280"/>
        <v>8.0035981793681581E-3</v>
      </c>
      <c r="K4515" s="33">
        <f t="shared" si="281"/>
        <v>7.9716546652860432E-3</v>
      </c>
      <c r="L4515" s="33">
        <f t="shared" si="282"/>
        <v>0.92697291800148696</v>
      </c>
      <c r="M4515" s="33">
        <f t="shared" si="283"/>
        <v>0.91958341001510657</v>
      </c>
    </row>
    <row r="4516" spans="1:13" ht="27.6">
      <c r="A4516" t="s">
        <v>164</v>
      </c>
      <c r="B4516" t="s">
        <v>250</v>
      </c>
      <c r="C4516" s="14" t="s">
        <v>252</v>
      </c>
      <c r="D4516" t="s">
        <v>465</v>
      </c>
      <c r="E4516" t="s">
        <v>483</v>
      </c>
      <c r="F4516" s="20">
        <v>2033</v>
      </c>
      <c r="G4516" s="20">
        <v>64</v>
      </c>
      <c r="H4516" s="11">
        <v>24771.364322658701</v>
      </c>
      <c r="I4516" s="10">
        <v>2825051.6407660898</v>
      </c>
      <c r="J4516" s="33">
        <f t="shared" si="280"/>
        <v>8.7684642521937296E-3</v>
      </c>
      <c r="K4516" s="33">
        <f t="shared" si="281"/>
        <v>8.7301333856166785E-3</v>
      </c>
      <c r="L4516" s="33">
        <f t="shared" si="282"/>
        <v>0.91958341001510657</v>
      </c>
      <c r="M4516" s="33">
        <f t="shared" si="283"/>
        <v>0.91155532418647445</v>
      </c>
    </row>
    <row r="4517" spans="1:13" ht="27.6">
      <c r="A4517" t="s">
        <v>164</v>
      </c>
      <c r="B4517" t="s">
        <v>250</v>
      </c>
      <c r="C4517" s="14" t="s">
        <v>252</v>
      </c>
      <c r="D4517" t="s">
        <v>465</v>
      </c>
      <c r="E4517" t="s">
        <v>483</v>
      </c>
      <c r="F4517" s="20">
        <v>2033</v>
      </c>
      <c r="G4517" s="20">
        <v>65</v>
      </c>
      <c r="H4517" s="11">
        <v>25111.695642720799</v>
      </c>
      <c r="I4517" s="10">
        <v>2701930.22367656</v>
      </c>
      <c r="J4517" s="33">
        <f t="shared" si="280"/>
        <v>9.2939837685929987E-3</v>
      </c>
      <c r="K4517" s="33">
        <f t="shared" si="281"/>
        <v>9.2509281906383301E-3</v>
      </c>
      <c r="L4517" s="33">
        <f t="shared" si="282"/>
        <v>0.91155532418647445</v>
      </c>
      <c r="M4517" s="33">
        <f t="shared" si="283"/>
        <v>0.90312259134063133</v>
      </c>
    </row>
    <row r="4518" spans="1:13" ht="27.6">
      <c r="A4518" t="s">
        <v>164</v>
      </c>
      <c r="B4518" t="s">
        <v>250</v>
      </c>
      <c r="C4518" s="14" t="s">
        <v>252</v>
      </c>
      <c r="D4518" t="s">
        <v>465</v>
      </c>
      <c r="E4518" t="s">
        <v>483</v>
      </c>
      <c r="F4518" s="20">
        <v>2033</v>
      </c>
      <c r="G4518" s="20">
        <v>66</v>
      </c>
      <c r="H4518" s="11">
        <v>26013.326030164098</v>
      </c>
      <c r="I4518" s="10">
        <v>2550143.2453954299</v>
      </c>
      <c r="J4518" s="33">
        <f t="shared" si="280"/>
        <v>1.0200731302892134E-2</v>
      </c>
      <c r="K4518" s="33">
        <f t="shared" si="281"/>
        <v>1.0148880299156393E-2</v>
      </c>
      <c r="L4518" s="33">
        <f t="shared" si="282"/>
        <v>0.90312259134063133</v>
      </c>
      <c r="M4518" s="33">
        <f t="shared" si="283"/>
        <v>0.89395690826565133</v>
      </c>
    </row>
    <row r="4519" spans="1:13" ht="27.6">
      <c r="A4519" t="s">
        <v>164</v>
      </c>
      <c r="B4519" t="s">
        <v>250</v>
      </c>
      <c r="C4519" s="14" t="s">
        <v>252</v>
      </c>
      <c r="D4519" t="s">
        <v>465</v>
      </c>
      <c r="E4519" t="s">
        <v>483</v>
      </c>
      <c r="F4519" s="20">
        <v>2033</v>
      </c>
      <c r="G4519" s="20">
        <v>67</v>
      </c>
      <c r="H4519" s="11">
        <v>27212.202641280601</v>
      </c>
      <c r="I4519" s="10">
        <v>2431625.06497656</v>
      </c>
      <c r="J4519" s="33">
        <f t="shared" si="280"/>
        <v>1.119095333948736E-2</v>
      </c>
      <c r="K4519" s="33">
        <f t="shared" si="281"/>
        <v>1.1128567556825009E-2</v>
      </c>
      <c r="L4519" s="33">
        <f t="shared" si="282"/>
        <v>0.89395690826565133</v>
      </c>
      <c r="M4519" s="33">
        <f t="shared" si="283"/>
        <v>0.88400844841912662</v>
      </c>
    </row>
    <row r="4520" spans="1:13" ht="27.6">
      <c r="A4520" t="s">
        <v>164</v>
      </c>
      <c r="B4520" t="s">
        <v>250</v>
      </c>
      <c r="C4520" s="14" t="s">
        <v>252</v>
      </c>
      <c r="D4520" t="s">
        <v>465</v>
      </c>
      <c r="E4520" t="s">
        <v>483</v>
      </c>
      <c r="F4520" s="20">
        <v>2033</v>
      </c>
      <c r="G4520" s="20">
        <v>68</v>
      </c>
      <c r="H4520" s="11">
        <v>28173.350167434499</v>
      </c>
      <c r="I4520" s="10">
        <v>2293572.63059919</v>
      </c>
      <c r="J4520" s="33">
        <f t="shared" si="280"/>
        <v>1.2283609331383713E-2</v>
      </c>
      <c r="K4520" s="33">
        <f t="shared" si="281"/>
        <v>1.2208473762264749E-2</v>
      </c>
      <c r="L4520" s="33">
        <f t="shared" si="282"/>
        <v>0.88400844841912662</v>
      </c>
      <c r="M4520" s="33">
        <f t="shared" si="283"/>
        <v>0.87321605447098138</v>
      </c>
    </row>
    <row r="4521" spans="1:13" ht="27.6">
      <c r="A4521" t="s">
        <v>164</v>
      </c>
      <c r="B4521" t="s">
        <v>250</v>
      </c>
      <c r="C4521" s="14" t="s">
        <v>252</v>
      </c>
      <c r="D4521" t="s">
        <v>465</v>
      </c>
      <c r="E4521" t="s">
        <v>483</v>
      </c>
      <c r="F4521" s="20">
        <v>2033</v>
      </c>
      <c r="G4521" s="20">
        <v>69</v>
      </c>
      <c r="H4521" s="11">
        <v>29095.283972848501</v>
      </c>
      <c r="I4521" s="10">
        <v>2155969.0861391299</v>
      </c>
      <c r="J4521" s="33">
        <f t="shared" si="280"/>
        <v>1.3495223173608581E-2</v>
      </c>
      <c r="K4521" s="33">
        <f t="shared" si="281"/>
        <v>1.3404570898440049E-2</v>
      </c>
      <c r="L4521" s="33">
        <f t="shared" si="282"/>
        <v>0.87321605447098138</v>
      </c>
      <c r="M4521" s="33">
        <f t="shared" si="283"/>
        <v>0.86151096795916904</v>
      </c>
    </row>
    <row r="4522" spans="1:13" ht="27.6">
      <c r="A4522" t="s">
        <v>164</v>
      </c>
      <c r="B4522" t="s">
        <v>250</v>
      </c>
      <c r="C4522" s="14" t="s">
        <v>252</v>
      </c>
      <c r="D4522" t="s">
        <v>465</v>
      </c>
      <c r="E4522" t="s">
        <v>483</v>
      </c>
      <c r="F4522" s="20">
        <v>2034</v>
      </c>
      <c r="G4522" s="20">
        <v>30</v>
      </c>
      <c r="H4522" s="11">
        <v>779.54378093059995</v>
      </c>
      <c r="I4522" s="10">
        <v>4429675.0975118997</v>
      </c>
      <c r="J4522" s="33">
        <f t="shared" si="280"/>
        <v>1.7598215755563229E-4</v>
      </c>
      <c r="K4522" s="33">
        <f t="shared" si="281"/>
        <v>1.759666736040888E-4</v>
      </c>
      <c r="L4522" s="33">
        <f t="shared" si="282"/>
        <v>1</v>
      </c>
      <c r="M4522" s="33">
        <f t="shared" si="283"/>
        <v>0.99982403332639591</v>
      </c>
    </row>
    <row r="4523" spans="1:13" ht="27.6">
      <c r="A4523" t="s">
        <v>164</v>
      </c>
      <c r="B4523" t="s">
        <v>250</v>
      </c>
      <c r="C4523" s="14" t="s">
        <v>252</v>
      </c>
      <c r="D4523" t="s">
        <v>465</v>
      </c>
      <c r="E4523" t="s">
        <v>483</v>
      </c>
      <c r="F4523" s="20">
        <v>2034</v>
      </c>
      <c r="G4523" s="20">
        <v>31</v>
      </c>
      <c r="H4523" s="11">
        <v>962.51509056516102</v>
      </c>
      <c r="I4523" s="10">
        <v>4364285.7990334099</v>
      </c>
      <c r="J4523" s="33">
        <f t="shared" si="280"/>
        <v>2.2054355165702856E-4</v>
      </c>
      <c r="K4523" s="33">
        <f t="shared" si="281"/>
        <v>2.2051923371568805E-4</v>
      </c>
      <c r="L4523" s="33">
        <f t="shared" si="282"/>
        <v>0.99982403332639591</v>
      </c>
      <c r="M4523" s="33">
        <f t="shared" si="283"/>
        <v>0.99960355289671621</v>
      </c>
    </row>
    <row r="4524" spans="1:13" ht="27.6">
      <c r="A4524" t="s">
        <v>164</v>
      </c>
      <c r="B4524" t="s">
        <v>250</v>
      </c>
      <c r="C4524" s="14" t="s">
        <v>252</v>
      </c>
      <c r="D4524" t="s">
        <v>465</v>
      </c>
      <c r="E4524" t="s">
        <v>483</v>
      </c>
      <c r="F4524" s="20">
        <v>2034</v>
      </c>
      <c r="G4524" s="20">
        <v>32</v>
      </c>
      <c r="H4524" s="11">
        <v>1150.8803300014299</v>
      </c>
      <c r="I4524" s="10">
        <v>4343501.3343902901</v>
      </c>
      <c r="J4524" s="33">
        <f t="shared" si="280"/>
        <v>2.6496603578527101E-4</v>
      </c>
      <c r="K4524" s="33">
        <f t="shared" si="281"/>
        <v>2.6493093538537682E-4</v>
      </c>
      <c r="L4524" s="33">
        <f t="shared" si="282"/>
        <v>0.99960355289671621</v>
      </c>
      <c r="M4524" s="33">
        <f t="shared" si="283"/>
        <v>0.99933872699243276</v>
      </c>
    </row>
    <row r="4525" spans="1:13" ht="27.6">
      <c r="A4525" t="s">
        <v>164</v>
      </c>
      <c r="B4525" t="s">
        <v>250</v>
      </c>
      <c r="C4525" s="14" t="s">
        <v>252</v>
      </c>
      <c r="D4525" t="s">
        <v>465</v>
      </c>
      <c r="E4525" t="s">
        <v>483</v>
      </c>
      <c r="F4525" s="20">
        <v>2034</v>
      </c>
      <c r="G4525" s="20">
        <v>33</v>
      </c>
      <c r="H4525" s="11">
        <v>1211.2121447852301</v>
      </c>
      <c r="I4525" s="10">
        <v>4323747.3084073598</v>
      </c>
      <c r="J4525" s="33">
        <f t="shared" si="280"/>
        <v>2.801301876337858E-4</v>
      </c>
      <c r="K4525" s="33">
        <f t="shared" si="281"/>
        <v>2.8009095483627622E-4</v>
      </c>
      <c r="L4525" s="33">
        <f t="shared" si="282"/>
        <v>0.99933872699243276</v>
      </c>
      <c r="M4525" s="33">
        <f t="shared" si="283"/>
        <v>0.99905882125418455</v>
      </c>
    </row>
    <row r="4526" spans="1:13" ht="27.6">
      <c r="A4526" t="s">
        <v>164</v>
      </c>
      <c r="B4526" t="s">
        <v>250</v>
      </c>
      <c r="C4526" s="14" t="s">
        <v>252</v>
      </c>
      <c r="D4526" t="s">
        <v>465</v>
      </c>
      <c r="E4526" t="s">
        <v>483</v>
      </c>
      <c r="F4526" s="20">
        <v>2034</v>
      </c>
      <c r="G4526" s="20">
        <v>34</v>
      </c>
      <c r="H4526" s="11">
        <v>1283.2079015935501</v>
      </c>
      <c r="I4526" s="10">
        <v>4303719.0237102602</v>
      </c>
      <c r="J4526" s="33">
        <f t="shared" si="280"/>
        <v>2.9816256463863883E-4</v>
      </c>
      <c r="K4526" s="33">
        <f t="shared" si="281"/>
        <v>2.981181185987003E-4</v>
      </c>
      <c r="L4526" s="33">
        <f t="shared" si="282"/>
        <v>0.99905882125418455</v>
      </c>
      <c r="M4526" s="33">
        <f t="shared" si="283"/>
        <v>0.9987609837180228</v>
      </c>
    </row>
    <row r="4527" spans="1:13" ht="27.6">
      <c r="A4527" t="s">
        <v>164</v>
      </c>
      <c r="B4527" t="s">
        <v>250</v>
      </c>
      <c r="C4527" s="14" t="s">
        <v>252</v>
      </c>
      <c r="D4527" t="s">
        <v>465</v>
      </c>
      <c r="E4527" t="s">
        <v>483</v>
      </c>
      <c r="F4527" s="20">
        <v>2034</v>
      </c>
      <c r="G4527" s="20">
        <v>35</v>
      </c>
      <c r="H4527" s="11">
        <v>1744.3917342422901</v>
      </c>
      <c r="I4527" s="10">
        <v>4323324.8661640296</v>
      </c>
      <c r="J4527" s="33">
        <f t="shared" si="280"/>
        <v>4.0348384362566818E-4</v>
      </c>
      <c r="K4527" s="33">
        <f t="shared" si="281"/>
        <v>4.0340245496628402E-4</v>
      </c>
      <c r="L4527" s="33">
        <f t="shared" si="282"/>
        <v>0.9987609837180228</v>
      </c>
      <c r="M4527" s="33">
        <f t="shared" si="283"/>
        <v>0.99835808108526636</v>
      </c>
    </row>
    <row r="4528" spans="1:13" ht="27.6">
      <c r="A4528" t="s">
        <v>164</v>
      </c>
      <c r="B4528" t="s">
        <v>250</v>
      </c>
      <c r="C4528" s="14" t="s">
        <v>252</v>
      </c>
      <c r="D4528" t="s">
        <v>465</v>
      </c>
      <c r="E4528" t="s">
        <v>483</v>
      </c>
      <c r="F4528" s="20">
        <v>2034</v>
      </c>
      <c r="G4528" s="20">
        <v>36</v>
      </c>
      <c r="H4528" s="11">
        <v>1976.7965918115499</v>
      </c>
      <c r="I4528" s="10">
        <v>4381562.8870706996</v>
      </c>
      <c r="J4528" s="33">
        <f t="shared" si="280"/>
        <v>4.5116243741354588E-4</v>
      </c>
      <c r="K4528" s="33">
        <f t="shared" si="281"/>
        <v>4.5106067894484791E-4</v>
      </c>
      <c r="L4528" s="33">
        <f t="shared" si="282"/>
        <v>0.99835808108526636</v>
      </c>
      <c r="M4528" s="33">
        <f t="shared" si="283"/>
        <v>0.99790776101138201</v>
      </c>
    </row>
    <row r="4529" spans="1:13" ht="27.6">
      <c r="A4529" t="s">
        <v>164</v>
      </c>
      <c r="B4529" t="s">
        <v>250</v>
      </c>
      <c r="C4529" s="14" t="s">
        <v>252</v>
      </c>
      <c r="D4529" t="s">
        <v>465</v>
      </c>
      <c r="E4529" t="s">
        <v>483</v>
      </c>
      <c r="F4529" s="20">
        <v>2034</v>
      </c>
      <c r="G4529" s="20">
        <v>37</v>
      </c>
      <c r="H4529" s="11">
        <v>2388.11668816668</v>
      </c>
      <c r="I4529" s="10">
        <v>4519114.2814012999</v>
      </c>
      <c r="J4529" s="33">
        <f t="shared" si="280"/>
        <v>5.2844795228904149E-4</v>
      </c>
      <c r="K4529" s="33">
        <f t="shared" si="281"/>
        <v>5.283083482621187E-4</v>
      </c>
      <c r="L4529" s="33">
        <f t="shared" si="282"/>
        <v>0.99790776101138201</v>
      </c>
      <c r="M4529" s="33">
        <f t="shared" si="283"/>
        <v>0.99738055801044412</v>
      </c>
    </row>
    <row r="4530" spans="1:13" ht="27.6">
      <c r="A4530" t="s">
        <v>164</v>
      </c>
      <c r="B4530" t="s">
        <v>250</v>
      </c>
      <c r="C4530" s="14" t="s">
        <v>252</v>
      </c>
      <c r="D4530" t="s">
        <v>465</v>
      </c>
      <c r="E4530" t="s">
        <v>483</v>
      </c>
      <c r="F4530" s="20">
        <v>2034</v>
      </c>
      <c r="G4530" s="20">
        <v>38</v>
      </c>
      <c r="H4530" s="11">
        <v>2540.5480424503899</v>
      </c>
      <c r="I4530" s="10">
        <v>4474728.0188058903</v>
      </c>
      <c r="J4530" s="33">
        <f t="shared" si="280"/>
        <v>5.6775473990223688E-4</v>
      </c>
      <c r="K4530" s="33">
        <f t="shared" si="281"/>
        <v>5.6759359767777351E-4</v>
      </c>
      <c r="L4530" s="33">
        <f t="shared" si="282"/>
        <v>0.99738055801044412</v>
      </c>
      <c r="M4530" s="33">
        <f t="shared" si="283"/>
        <v>0.9968144511912691</v>
      </c>
    </row>
    <row r="4531" spans="1:13" ht="27.6">
      <c r="A4531" t="s">
        <v>164</v>
      </c>
      <c r="B4531" t="s">
        <v>250</v>
      </c>
      <c r="C4531" s="14" t="s">
        <v>252</v>
      </c>
      <c r="D4531" t="s">
        <v>465</v>
      </c>
      <c r="E4531" t="s">
        <v>483</v>
      </c>
      <c r="F4531" s="20">
        <v>2034</v>
      </c>
      <c r="G4531" s="20">
        <v>39</v>
      </c>
      <c r="H4531" s="11">
        <v>2689.1865386925201</v>
      </c>
      <c r="I4531" s="10">
        <v>4400145.6172316698</v>
      </c>
      <c r="J4531" s="33">
        <f t="shared" si="280"/>
        <v>6.1115853260883864E-4</v>
      </c>
      <c r="K4531" s="33">
        <f t="shared" si="281"/>
        <v>6.1097181327318673E-4</v>
      </c>
      <c r="L4531" s="33">
        <f t="shared" si="282"/>
        <v>0.9968144511912691</v>
      </c>
      <c r="M4531" s="33">
        <f t="shared" si="283"/>
        <v>0.99620542565852788</v>
      </c>
    </row>
    <row r="4532" spans="1:13" ht="27.6">
      <c r="A4532" t="s">
        <v>164</v>
      </c>
      <c r="B4532" t="s">
        <v>250</v>
      </c>
      <c r="C4532" s="14" t="s">
        <v>252</v>
      </c>
      <c r="D4532" t="s">
        <v>465</v>
      </c>
      <c r="E4532" t="s">
        <v>483</v>
      </c>
      <c r="F4532" s="20">
        <v>2034</v>
      </c>
      <c r="G4532" s="20">
        <v>40</v>
      </c>
      <c r="H4532" s="11">
        <v>3563.7282471068802</v>
      </c>
      <c r="I4532" s="10">
        <v>4341017.2070283499</v>
      </c>
      <c r="J4532" s="33">
        <f t="shared" si="280"/>
        <v>8.2094312856834681E-4</v>
      </c>
      <c r="K4532" s="33">
        <f t="shared" si="281"/>
        <v>8.2060624695134976E-4</v>
      </c>
      <c r="L4532" s="33">
        <f t="shared" si="282"/>
        <v>0.99620542565852788</v>
      </c>
      <c r="M4532" s="33">
        <f t="shared" si="283"/>
        <v>0.99538793326298569</v>
      </c>
    </row>
    <row r="4533" spans="1:13" ht="27.6">
      <c r="A4533" t="s">
        <v>164</v>
      </c>
      <c r="B4533" t="s">
        <v>250</v>
      </c>
      <c r="C4533" s="14" t="s">
        <v>252</v>
      </c>
      <c r="D4533" t="s">
        <v>465</v>
      </c>
      <c r="E4533" t="s">
        <v>483</v>
      </c>
      <c r="F4533" s="20">
        <v>2034</v>
      </c>
      <c r="G4533" s="20">
        <v>41</v>
      </c>
      <c r="H4533" s="11">
        <v>3809.4560389757698</v>
      </c>
      <c r="I4533" s="10">
        <v>4284462.4351909002</v>
      </c>
      <c r="J4533" s="33">
        <f t="shared" si="280"/>
        <v>8.8913279007568993E-4</v>
      </c>
      <c r="K4533" s="33">
        <f t="shared" si="281"/>
        <v>8.8873762864216665E-4</v>
      </c>
      <c r="L4533" s="33">
        <f t="shared" si="282"/>
        <v>0.99538793326298569</v>
      </c>
      <c r="M4533" s="33">
        <f t="shared" si="283"/>
        <v>0.99450329455159847</v>
      </c>
    </row>
    <row r="4534" spans="1:13" ht="27.6">
      <c r="A4534" t="s">
        <v>164</v>
      </c>
      <c r="B4534" t="s">
        <v>250</v>
      </c>
      <c r="C4534" s="14" t="s">
        <v>252</v>
      </c>
      <c r="D4534" t="s">
        <v>465</v>
      </c>
      <c r="E4534" t="s">
        <v>483</v>
      </c>
      <c r="F4534" s="20">
        <v>2034</v>
      </c>
      <c r="G4534" s="20">
        <v>42</v>
      </c>
      <c r="H4534" s="11">
        <v>4159.0064767076701</v>
      </c>
      <c r="I4534" s="10">
        <v>4318990.9358801804</v>
      </c>
      <c r="J4534" s="33">
        <f t="shared" si="280"/>
        <v>9.6295790809759903E-4</v>
      </c>
      <c r="K4534" s="33">
        <f t="shared" si="281"/>
        <v>9.6249441291862414E-4</v>
      </c>
      <c r="L4534" s="33">
        <f t="shared" si="282"/>
        <v>0.99450329455159847</v>
      </c>
      <c r="M4534" s="33">
        <f t="shared" si="283"/>
        <v>0.99354609068696342</v>
      </c>
    </row>
    <row r="4535" spans="1:13" ht="27.6">
      <c r="A4535" t="s">
        <v>164</v>
      </c>
      <c r="B4535" t="s">
        <v>250</v>
      </c>
      <c r="C4535" s="14" t="s">
        <v>252</v>
      </c>
      <c r="D4535" t="s">
        <v>465</v>
      </c>
      <c r="E4535" t="s">
        <v>483</v>
      </c>
      <c r="F4535" s="20">
        <v>2034</v>
      </c>
      <c r="G4535" s="20">
        <v>43</v>
      </c>
      <c r="H4535" s="11">
        <v>4537.2120671030598</v>
      </c>
      <c r="I4535" s="10">
        <v>4333611.2446658304</v>
      </c>
      <c r="J4535" s="33">
        <f t="shared" si="280"/>
        <v>1.0469817920764901E-3</v>
      </c>
      <c r="K4535" s="33">
        <f t="shared" si="281"/>
        <v>1.046433897868404E-3</v>
      </c>
      <c r="L4535" s="33">
        <f t="shared" si="282"/>
        <v>0.99354609068696342</v>
      </c>
      <c r="M4535" s="33">
        <f t="shared" si="283"/>
        <v>0.9925064103785739</v>
      </c>
    </row>
    <row r="4536" spans="1:13" ht="27.6">
      <c r="A4536" t="s">
        <v>164</v>
      </c>
      <c r="B4536" t="s">
        <v>250</v>
      </c>
      <c r="C4536" s="14" t="s">
        <v>252</v>
      </c>
      <c r="D4536" t="s">
        <v>465</v>
      </c>
      <c r="E4536" t="s">
        <v>483</v>
      </c>
      <c r="F4536" s="20">
        <v>2034</v>
      </c>
      <c r="G4536" s="20">
        <v>44</v>
      </c>
      <c r="H4536" s="11">
        <v>4868.63785088854</v>
      </c>
      <c r="I4536" s="10">
        <v>4264726.8512206702</v>
      </c>
      <c r="J4536" s="33">
        <f t="shared" si="280"/>
        <v>1.141606020909643E-3</v>
      </c>
      <c r="K4536" s="33">
        <f t="shared" si="281"/>
        <v>1.1409546366544232E-3</v>
      </c>
      <c r="L4536" s="33">
        <f t="shared" si="282"/>
        <v>0.9925064103785739</v>
      </c>
      <c r="M4536" s="33">
        <f t="shared" si="283"/>
        <v>0.99137400558774325</v>
      </c>
    </row>
    <row r="4537" spans="1:13" ht="27.6">
      <c r="A4537" t="s">
        <v>164</v>
      </c>
      <c r="B4537" t="s">
        <v>250</v>
      </c>
      <c r="C4537" s="14" t="s">
        <v>252</v>
      </c>
      <c r="D4537" t="s">
        <v>465</v>
      </c>
      <c r="E4537" t="s">
        <v>483</v>
      </c>
      <c r="F4537" s="20">
        <v>2034</v>
      </c>
      <c r="G4537" s="20">
        <v>45</v>
      </c>
      <c r="H4537" s="11">
        <v>6305.77498436522</v>
      </c>
      <c r="I4537" s="10">
        <v>4285050.6126763998</v>
      </c>
      <c r="J4537" s="33">
        <f t="shared" si="280"/>
        <v>1.4715753801625919E-3</v>
      </c>
      <c r="K4537" s="33">
        <f t="shared" si="281"/>
        <v>1.4704931440419067E-3</v>
      </c>
      <c r="L4537" s="33">
        <f t="shared" si="282"/>
        <v>0.99137400558774325</v>
      </c>
      <c r="M4537" s="33">
        <f t="shared" si="283"/>
        <v>0.98991619690934507</v>
      </c>
    </row>
    <row r="4538" spans="1:13" ht="27.6">
      <c r="A4538" t="s">
        <v>164</v>
      </c>
      <c r="B4538" t="s">
        <v>250</v>
      </c>
      <c r="C4538" s="14" t="s">
        <v>252</v>
      </c>
      <c r="D4538" t="s">
        <v>465</v>
      </c>
      <c r="E4538" t="s">
        <v>483</v>
      </c>
      <c r="F4538" s="20">
        <v>2034</v>
      </c>
      <c r="G4538" s="20">
        <v>46</v>
      </c>
      <c r="H4538" s="11">
        <v>6867.3630762924104</v>
      </c>
      <c r="I4538" s="10">
        <v>4263043.52665128</v>
      </c>
      <c r="J4538" s="33">
        <f t="shared" si="280"/>
        <v>1.6109061597329934E-3</v>
      </c>
      <c r="K4538" s="33">
        <f t="shared" si="281"/>
        <v>1.6096093468467298E-3</v>
      </c>
      <c r="L4538" s="33">
        <f t="shared" si="282"/>
        <v>0.98991619690934507</v>
      </c>
      <c r="M4538" s="33">
        <f t="shared" si="283"/>
        <v>0.98832281854620485</v>
      </c>
    </row>
    <row r="4539" spans="1:13" ht="27.6">
      <c r="A4539" t="s">
        <v>164</v>
      </c>
      <c r="B4539" t="s">
        <v>250</v>
      </c>
      <c r="C4539" s="14" t="s">
        <v>252</v>
      </c>
      <c r="D4539" t="s">
        <v>465</v>
      </c>
      <c r="E4539" t="s">
        <v>483</v>
      </c>
      <c r="F4539" s="20">
        <v>2034</v>
      </c>
      <c r="G4539" s="20">
        <v>47</v>
      </c>
      <c r="H4539" s="11">
        <v>7287.1938909290802</v>
      </c>
      <c r="I4539" s="10">
        <v>4127494.9122262001</v>
      </c>
      <c r="J4539" s="33">
        <f t="shared" si="280"/>
        <v>1.7655246210827355E-3</v>
      </c>
      <c r="K4539" s="33">
        <f t="shared" si="281"/>
        <v>1.7639669992969287E-3</v>
      </c>
      <c r="L4539" s="33">
        <f t="shared" si="282"/>
        <v>0.98832281854620485</v>
      </c>
      <c r="M4539" s="33">
        <f t="shared" si="283"/>
        <v>0.98657944970963718</v>
      </c>
    </row>
    <row r="4540" spans="1:13" ht="27.6">
      <c r="A4540" t="s">
        <v>164</v>
      </c>
      <c r="B4540" t="s">
        <v>250</v>
      </c>
      <c r="C4540" s="14" t="s">
        <v>252</v>
      </c>
      <c r="D4540" t="s">
        <v>465</v>
      </c>
      <c r="E4540" t="s">
        <v>483</v>
      </c>
      <c r="F4540" s="20">
        <v>2034</v>
      </c>
      <c r="G4540" s="20">
        <v>48</v>
      </c>
      <c r="H4540" s="11">
        <v>7908.3044163001296</v>
      </c>
      <c r="I4540" s="10">
        <v>4087861.0761868702</v>
      </c>
      <c r="J4540" s="33">
        <f t="shared" si="280"/>
        <v>1.9345824794214739E-3</v>
      </c>
      <c r="K4540" s="33">
        <f t="shared" si="281"/>
        <v>1.9327123808843272E-3</v>
      </c>
      <c r="L4540" s="33">
        <f t="shared" si="282"/>
        <v>0.98657944970963718</v>
      </c>
      <c r="M4540" s="33">
        <f t="shared" si="283"/>
        <v>0.98467267539245729</v>
      </c>
    </row>
    <row r="4541" spans="1:13" ht="27.6">
      <c r="A4541" t="s">
        <v>164</v>
      </c>
      <c r="B4541" t="s">
        <v>250</v>
      </c>
      <c r="C4541" s="14" t="s">
        <v>252</v>
      </c>
      <c r="D4541" t="s">
        <v>465</v>
      </c>
      <c r="E4541" t="s">
        <v>483</v>
      </c>
      <c r="F4541" s="20">
        <v>2034</v>
      </c>
      <c r="G4541" s="20">
        <v>49</v>
      </c>
      <c r="H4541" s="11">
        <v>8774.1658773963409</v>
      </c>
      <c r="I4541" s="10">
        <v>4139677.3230117201</v>
      </c>
      <c r="J4541" s="33">
        <f t="shared" si="280"/>
        <v>2.119528937345511E-3</v>
      </c>
      <c r="K4541" s="33">
        <f t="shared" si="281"/>
        <v>2.1172843220098603E-3</v>
      </c>
      <c r="L4541" s="33">
        <f t="shared" si="282"/>
        <v>0.98467267539245729</v>
      </c>
      <c r="M4541" s="33">
        <f t="shared" si="283"/>
        <v>0.98258784337453731</v>
      </c>
    </row>
    <row r="4542" spans="1:13" ht="27.6">
      <c r="A4542" t="s">
        <v>164</v>
      </c>
      <c r="B4542" t="s">
        <v>250</v>
      </c>
      <c r="C4542" s="14" t="s">
        <v>252</v>
      </c>
      <c r="D4542" t="s">
        <v>465</v>
      </c>
      <c r="E4542" t="s">
        <v>483</v>
      </c>
      <c r="F4542" s="20">
        <v>2034</v>
      </c>
      <c r="G4542" s="20">
        <v>50</v>
      </c>
      <c r="H4542" s="11">
        <v>10347.1644992363</v>
      </c>
      <c r="I4542" s="10">
        <v>4215253.4720759103</v>
      </c>
      <c r="J4542" s="33">
        <f t="shared" si="280"/>
        <v>2.4546956826633185E-3</v>
      </c>
      <c r="K4542" s="33">
        <f t="shared" si="281"/>
        <v>2.4516853808448369E-3</v>
      </c>
      <c r="L4542" s="33">
        <f t="shared" si="282"/>
        <v>0.98258784337453731</v>
      </c>
      <c r="M4542" s="33">
        <f t="shared" si="283"/>
        <v>0.98017884712354009</v>
      </c>
    </row>
    <row r="4543" spans="1:13" ht="27.6">
      <c r="A4543" t="s">
        <v>164</v>
      </c>
      <c r="B4543" t="s">
        <v>250</v>
      </c>
      <c r="C4543" s="14" t="s">
        <v>252</v>
      </c>
      <c r="D4543" t="s">
        <v>465</v>
      </c>
      <c r="E4543" t="s">
        <v>483</v>
      </c>
      <c r="F4543" s="20">
        <v>2034</v>
      </c>
      <c r="G4543" s="20">
        <v>51</v>
      </c>
      <c r="H4543" s="11">
        <v>11224.725198316601</v>
      </c>
      <c r="I4543" s="10">
        <v>4182333.8311487399</v>
      </c>
      <c r="J4543" s="33">
        <f t="shared" si="280"/>
        <v>2.6838424792201641E-3</v>
      </c>
      <c r="K4543" s="33">
        <f t="shared" si="281"/>
        <v>2.6802441937904264E-3</v>
      </c>
      <c r="L4543" s="33">
        <f t="shared" si="282"/>
        <v>0.98017884712354009</v>
      </c>
      <c r="M4543" s="33">
        <f t="shared" si="283"/>
        <v>0.97755172845966098</v>
      </c>
    </row>
    <row r="4544" spans="1:13" ht="27.6">
      <c r="A4544" t="s">
        <v>164</v>
      </c>
      <c r="B4544" t="s">
        <v>250</v>
      </c>
      <c r="C4544" s="14" t="s">
        <v>252</v>
      </c>
      <c r="D4544" t="s">
        <v>465</v>
      </c>
      <c r="E4544" t="s">
        <v>483</v>
      </c>
      <c r="F4544" s="20">
        <v>2034</v>
      </c>
      <c r="G4544" s="20">
        <v>52</v>
      </c>
      <c r="H4544" s="11">
        <v>11856.072340447799</v>
      </c>
      <c r="I4544" s="10">
        <v>4039712.9515056801</v>
      </c>
      <c r="J4544" s="33">
        <f t="shared" si="280"/>
        <v>2.9348798993326518E-3</v>
      </c>
      <c r="K4544" s="33">
        <f t="shared" si="281"/>
        <v>2.9305773495058585E-3</v>
      </c>
      <c r="L4544" s="33">
        <f t="shared" si="282"/>
        <v>0.97755172845966098</v>
      </c>
      <c r="M4544" s="33">
        <f t="shared" si="283"/>
        <v>0.97468693750626678</v>
      </c>
    </row>
    <row r="4545" spans="1:13" ht="27.6">
      <c r="A4545" t="s">
        <v>164</v>
      </c>
      <c r="B4545" t="s">
        <v>250</v>
      </c>
      <c r="C4545" s="14" t="s">
        <v>252</v>
      </c>
      <c r="D4545" t="s">
        <v>465</v>
      </c>
      <c r="E4545" t="s">
        <v>483</v>
      </c>
      <c r="F4545" s="20">
        <v>2034</v>
      </c>
      <c r="G4545" s="20">
        <v>53</v>
      </c>
      <c r="H4545" s="11">
        <v>12683.784579651599</v>
      </c>
      <c r="I4545" s="10">
        <v>3957689.8170771101</v>
      </c>
      <c r="J4545" s="33">
        <f t="shared" si="280"/>
        <v>3.2048455452274452E-3</v>
      </c>
      <c r="K4545" s="33">
        <f t="shared" si="281"/>
        <v>3.1997155095303542E-3</v>
      </c>
      <c r="L4545" s="33">
        <f t="shared" si="282"/>
        <v>0.97468693750626678</v>
      </c>
      <c r="M4545" s="33">
        <f t="shared" si="283"/>
        <v>0.97156821659539139</v>
      </c>
    </row>
    <row r="4546" spans="1:13" ht="27.6">
      <c r="A4546" t="s">
        <v>164</v>
      </c>
      <c r="B4546" t="s">
        <v>250</v>
      </c>
      <c r="C4546" s="14" t="s">
        <v>252</v>
      </c>
      <c r="D4546" t="s">
        <v>465</v>
      </c>
      <c r="E4546" t="s">
        <v>483</v>
      </c>
      <c r="F4546" s="20">
        <v>2034</v>
      </c>
      <c r="G4546" s="20">
        <v>54</v>
      </c>
      <c r="H4546" s="11">
        <v>13611.537126204899</v>
      </c>
      <c r="I4546" s="10">
        <v>3890576.79344405</v>
      </c>
      <c r="J4546" s="33">
        <f t="shared" ref="J4546:J4609" si="284">IF(I4546&gt;0,H4546/I4546,0)</f>
        <v>3.498591044171519E-3</v>
      </c>
      <c r="K4546" s="33">
        <f t="shared" ref="K4546:K4609" si="285">1-EXP(-J4546)</f>
        <v>3.4924781054931353E-3</v>
      </c>
      <c r="L4546" s="33">
        <f t="shared" ref="L4546:L4609" si="286">IF(G4546=30,1,M4545)</f>
        <v>0.97156821659539139</v>
      </c>
      <c r="M4546" s="33">
        <f t="shared" ref="M4546:M4609" si="287">L4546*(1-K4546)</f>
        <v>0.968175035870939</v>
      </c>
    </row>
    <row r="4547" spans="1:13" ht="27.6">
      <c r="A4547" t="s">
        <v>164</v>
      </c>
      <c r="B4547" t="s">
        <v>250</v>
      </c>
      <c r="C4547" s="14" t="s">
        <v>252</v>
      </c>
      <c r="D4547" t="s">
        <v>465</v>
      </c>
      <c r="E4547" t="s">
        <v>483</v>
      </c>
      <c r="F4547" s="20">
        <v>2034</v>
      </c>
      <c r="G4547" s="20">
        <v>55</v>
      </c>
      <c r="H4547" s="11">
        <v>14617.704126258999</v>
      </c>
      <c r="I4547" s="10">
        <v>3817599.8178590601</v>
      </c>
      <c r="J4547" s="33">
        <f t="shared" si="284"/>
        <v>3.8290299726744859E-3</v>
      </c>
      <c r="K4547" s="33">
        <f t="shared" si="285"/>
        <v>3.8217085849939769E-3</v>
      </c>
      <c r="L4547" s="33">
        <f t="shared" si="286"/>
        <v>0.968175035870939</v>
      </c>
      <c r="M4547" s="33">
        <f t="shared" si="287"/>
        <v>0.9644749530245742</v>
      </c>
    </row>
    <row r="4548" spans="1:13" ht="27.6">
      <c r="A4548" t="s">
        <v>164</v>
      </c>
      <c r="B4548" t="s">
        <v>250</v>
      </c>
      <c r="C4548" s="14" t="s">
        <v>252</v>
      </c>
      <c r="D4548" t="s">
        <v>465</v>
      </c>
      <c r="E4548" t="s">
        <v>483</v>
      </c>
      <c r="F4548" s="20">
        <v>2034</v>
      </c>
      <c r="G4548" s="20">
        <v>56</v>
      </c>
      <c r="H4548" s="11">
        <v>15568.2645139447</v>
      </c>
      <c r="I4548" s="10">
        <v>3724905.4425386698</v>
      </c>
      <c r="J4548" s="33">
        <f t="shared" si="284"/>
        <v>4.1795059644075998E-3</v>
      </c>
      <c r="K4548" s="33">
        <f t="shared" si="285"/>
        <v>4.1707839847739958E-3</v>
      </c>
      <c r="L4548" s="33">
        <f t="shared" si="286"/>
        <v>0.9644749530245742</v>
      </c>
      <c r="M4548" s="33">
        <f t="shared" si="287"/>
        <v>0.96045233633678362</v>
      </c>
    </row>
    <row r="4549" spans="1:13" ht="27.6">
      <c r="A4549" t="s">
        <v>164</v>
      </c>
      <c r="B4549" t="s">
        <v>250</v>
      </c>
      <c r="C4549" s="14" t="s">
        <v>252</v>
      </c>
      <c r="D4549" t="s">
        <v>465</v>
      </c>
      <c r="E4549" t="s">
        <v>483</v>
      </c>
      <c r="F4549" s="20">
        <v>2034</v>
      </c>
      <c r="G4549" s="20">
        <v>57</v>
      </c>
      <c r="H4549" s="11">
        <v>16672.5680367034</v>
      </c>
      <c r="I4549" s="10">
        <v>3648281.6396305598</v>
      </c>
      <c r="J4549" s="33">
        <f t="shared" si="284"/>
        <v>4.5699783305084233E-3</v>
      </c>
      <c r="K4549" s="33">
        <f t="shared" si="285"/>
        <v>4.5595518684864444E-3</v>
      </c>
      <c r="L4549" s="33">
        <f t="shared" si="286"/>
        <v>0.96045233633678362</v>
      </c>
      <c r="M4549" s="33">
        <f t="shared" si="287"/>
        <v>0.95607310409204704</v>
      </c>
    </row>
    <row r="4550" spans="1:13" ht="27.6">
      <c r="A4550" t="s">
        <v>164</v>
      </c>
      <c r="B4550" t="s">
        <v>250</v>
      </c>
      <c r="C4550" s="14" t="s">
        <v>252</v>
      </c>
      <c r="D4550" t="s">
        <v>465</v>
      </c>
      <c r="E4550" t="s">
        <v>483</v>
      </c>
      <c r="F4550" s="20">
        <v>2034</v>
      </c>
      <c r="G4550" s="20">
        <v>58</v>
      </c>
      <c r="H4550" s="11">
        <v>17777.268190216</v>
      </c>
      <c r="I4550" s="10">
        <v>3559753.98871241</v>
      </c>
      <c r="J4550" s="33">
        <f t="shared" si="284"/>
        <v>4.9939597642381381E-3</v>
      </c>
      <c r="K4550" s="33">
        <f t="shared" si="285"/>
        <v>4.9815106792060471E-3</v>
      </c>
      <c r="L4550" s="33">
        <f t="shared" si="286"/>
        <v>0.95607310409204704</v>
      </c>
      <c r="M4550" s="33">
        <f t="shared" si="287"/>
        <v>0.95131041571391084</v>
      </c>
    </row>
    <row r="4551" spans="1:13" ht="27.6">
      <c r="A4551" t="s">
        <v>164</v>
      </c>
      <c r="B4551" t="s">
        <v>250</v>
      </c>
      <c r="C4551" s="14" t="s">
        <v>252</v>
      </c>
      <c r="D4551" t="s">
        <v>465</v>
      </c>
      <c r="E4551" t="s">
        <v>483</v>
      </c>
      <c r="F4551" s="20">
        <v>2034</v>
      </c>
      <c r="G4551" s="20">
        <v>59</v>
      </c>
      <c r="H4551" s="11">
        <v>18948.3148180102</v>
      </c>
      <c r="I4551" s="10">
        <v>3469864.2998573901</v>
      </c>
      <c r="J4551" s="33">
        <f t="shared" si="284"/>
        <v>5.4608230122396911E-3</v>
      </c>
      <c r="K4551" s="33">
        <f t="shared" si="285"/>
        <v>5.4459398220673139E-3</v>
      </c>
      <c r="L4551" s="33">
        <f t="shared" si="286"/>
        <v>0.95131041571391084</v>
      </c>
      <c r="M4551" s="33">
        <f t="shared" si="287"/>
        <v>0.94612963643782699</v>
      </c>
    </row>
    <row r="4552" spans="1:13" ht="27.6">
      <c r="A4552" t="s">
        <v>164</v>
      </c>
      <c r="B4552" t="s">
        <v>250</v>
      </c>
      <c r="C4552" s="14" t="s">
        <v>252</v>
      </c>
      <c r="D4552" t="s">
        <v>465</v>
      </c>
      <c r="E4552" t="s">
        <v>483</v>
      </c>
      <c r="F4552" s="20">
        <v>2034</v>
      </c>
      <c r="G4552" s="20">
        <v>60</v>
      </c>
      <c r="H4552" s="11">
        <v>20222.045317260901</v>
      </c>
      <c r="I4552" s="10">
        <v>3353195.72370935</v>
      </c>
      <c r="J4552" s="33">
        <f t="shared" si="284"/>
        <v>6.030678488069585E-3</v>
      </c>
      <c r="K4552" s="33">
        <f t="shared" si="285"/>
        <v>6.0125304465509233E-3</v>
      </c>
      <c r="L4552" s="33">
        <f t="shared" si="286"/>
        <v>0.94612963643782699</v>
      </c>
      <c r="M4552" s="33">
        <f t="shared" si="287"/>
        <v>0.94044100319236035</v>
      </c>
    </row>
    <row r="4553" spans="1:13" ht="27.6">
      <c r="A4553" t="s">
        <v>164</v>
      </c>
      <c r="B4553" t="s">
        <v>250</v>
      </c>
      <c r="C4553" s="14" t="s">
        <v>252</v>
      </c>
      <c r="D4553" t="s">
        <v>465</v>
      </c>
      <c r="E4553" t="s">
        <v>483</v>
      </c>
      <c r="F4553" s="20">
        <v>2034</v>
      </c>
      <c r="G4553" s="20">
        <v>61</v>
      </c>
      <c r="H4553" s="11">
        <v>21728.375563526301</v>
      </c>
      <c r="I4553" s="10">
        <v>3292113.15578824</v>
      </c>
      <c r="J4553" s="33">
        <f t="shared" si="284"/>
        <v>6.6001302310411663E-3</v>
      </c>
      <c r="K4553" s="33">
        <f t="shared" si="285"/>
        <v>6.5783972113808709E-3</v>
      </c>
      <c r="L4553" s="33">
        <f t="shared" si="286"/>
        <v>0.94044100319236035</v>
      </c>
      <c r="M4553" s="33">
        <f t="shared" si="287"/>
        <v>0.9342544087194915</v>
      </c>
    </row>
    <row r="4554" spans="1:13" ht="27.6">
      <c r="A4554" t="s">
        <v>164</v>
      </c>
      <c r="B4554" t="s">
        <v>250</v>
      </c>
      <c r="C4554" s="14" t="s">
        <v>252</v>
      </c>
      <c r="D4554" t="s">
        <v>465</v>
      </c>
      <c r="E4554" t="s">
        <v>483</v>
      </c>
      <c r="F4554" s="20">
        <v>2034</v>
      </c>
      <c r="G4554" s="20">
        <v>62</v>
      </c>
      <c r="H4554" s="11">
        <v>22263.865163139999</v>
      </c>
      <c r="I4554" s="10">
        <v>3076987.6486239298</v>
      </c>
      <c r="J4554" s="33">
        <f t="shared" si="284"/>
        <v>7.2356043330549921E-3</v>
      </c>
      <c r="K4554" s="33">
        <f t="shared" si="285"/>
        <v>7.2094903694175372E-3</v>
      </c>
      <c r="L4554" s="33">
        <f t="shared" si="286"/>
        <v>0.9342544087194915</v>
      </c>
      <c r="M4554" s="33">
        <f t="shared" si="287"/>
        <v>0.92751891055724245</v>
      </c>
    </row>
    <row r="4555" spans="1:13" ht="27.6">
      <c r="A4555" t="s">
        <v>164</v>
      </c>
      <c r="B4555" t="s">
        <v>250</v>
      </c>
      <c r="C4555" s="14" t="s">
        <v>252</v>
      </c>
      <c r="D4555" t="s">
        <v>465</v>
      </c>
      <c r="E4555" t="s">
        <v>483</v>
      </c>
      <c r="F4555" s="20">
        <v>2034</v>
      </c>
      <c r="G4555" s="20">
        <v>63</v>
      </c>
      <c r="H4555" s="11">
        <v>23582.475622329799</v>
      </c>
      <c r="I4555" s="10">
        <v>2975575.0580434701</v>
      </c>
      <c r="J4555" s="33">
        <f t="shared" si="284"/>
        <v>7.9253506170454281E-3</v>
      </c>
      <c r="K4555" s="33">
        <f t="shared" si="285"/>
        <v>7.8940278284928E-3</v>
      </c>
      <c r="L4555" s="33">
        <f t="shared" si="286"/>
        <v>0.92751891055724245</v>
      </c>
      <c r="M4555" s="33">
        <f t="shared" si="287"/>
        <v>0.92019705046585021</v>
      </c>
    </row>
    <row r="4556" spans="1:13" ht="27.6">
      <c r="A4556" t="s">
        <v>164</v>
      </c>
      <c r="B4556" t="s">
        <v>250</v>
      </c>
      <c r="C4556" s="14" t="s">
        <v>252</v>
      </c>
      <c r="D4556" t="s">
        <v>465</v>
      </c>
      <c r="E4556" t="s">
        <v>483</v>
      </c>
      <c r="F4556" s="20">
        <v>2034</v>
      </c>
      <c r="G4556" s="20">
        <v>64</v>
      </c>
      <c r="H4556" s="11">
        <v>24987.117911810899</v>
      </c>
      <c r="I4556" s="10">
        <v>2877516.6609167098</v>
      </c>
      <c r="J4556" s="33">
        <f t="shared" si="284"/>
        <v>8.6835701948118644E-3</v>
      </c>
      <c r="K4556" s="33">
        <f t="shared" si="285"/>
        <v>8.6459768925368774E-3</v>
      </c>
      <c r="L4556" s="33">
        <f t="shared" si="286"/>
        <v>0.92019705046585021</v>
      </c>
      <c r="M4556" s="33">
        <f t="shared" si="287"/>
        <v>0.91224104803094186</v>
      </c>
    </row>
    <row r="4557" spans="1:13" ht="27.6">
      <c r="A4557" t="s">
        <v>164</v>
      </c>
      <c r="B4557" t="s">
        <v>250</v>
      </c>
      <c r="C4557" s="14" t="s">
        <v>252</v>
      </c>
      <c r="D4557" t="s">
        <v>465</v>
      </c>
      <c r="E4557" t="s">
        <v>483</v>
      </c>
      <c r="F4557" s="20">
        <v>2034</v>
      </c>
      <c r="G4557" s="20">
        <v>65</v>
      </c>
      <c r="H4557" s="11">
        <v>25463.939359160799</v>
      </c>
      <c r="I4557" s="10">
        <v>2770263.69819981</v>
      </c>
      <c r="J4557" s="33">
        <f t="shared" si="284"/>
        <v>9.1918828433942713E-3</v>
      </c>
      <c r="K4557" s="33">
        <f t="shared" si="285"/>
        <v>9.1497666295101698E-3</v>
      </c>
      <c r="L4557" s="33">
        <f t="shared" si="286"/>
        <v>0.91224104803094186</v>
      </c>
      <c r="M4557" s="33">
        <f t="shared" si="287"/>
        <v>0.90389425533159895</v>
      </c>
    </row>
    <row r="4558" spans="1:13" ht="27.6">
      <c r="A4558" t="s">
        <v>164</v>
      </c>
      <c r="B4558" t="s">
        <v>250</v>
      </c>
      <c r="C4558" s="14" t="s">
        <v>252</v>
      </c>
      <c r="D4558" t="s">
        <v>465</v>
      </c>
      <c r="E4558" t="s">
        <v>483</v>
      </c>
      <c r="F4558" s="20">
        <v>2034</v>
      </c>
      <c r="G4558" s="20">
        <v>66</v>
      </c>
      <c r="H4558" s="11">
        <v>26661.047150542701</v>
      </c>
      <c r="I4558" s="10">
        <v>2644866.6421048599</v>
      </c>
      <c r="J4558" s="33">
        <f t="shared" si="284"/>
        <v>1.0080299220426888E-2</v>
      </c>
      <c r="K4558" s="33">
        <f t="shared" si="285"/>
        <v>1.0029663288848023E-2</v>
      </c>
      <c r="L4558" s="33">
        <f t="shared" si="286"/>
        <v>0.90389425533159895</v>
      </c>
      <c r="M4558" s="33">
        <f t="shared" si="287"/>
        <v>0.89482850030189898</v>
      </c>
    </row>
    <row r="4559" spans="1:13" ht="27.6">
      <c r="A4559" t="s">
        <v>164</v>
      </c>
      <c r="B4559" t="s">
        <v>250</v>
      </c>
      <c r="C4559" s="14" t="s">
        <v>252</v>
      </c>
      <c r="D4559" t="s">
        <v>465</v>
      </c>
      <c r="E4559" t="s">
        <v>483</v>
      </c>
      <c r="F4559" s="20">
        <v>2034</v>
      </c>
      <c r="G4559" s="20">
        <v>67</v>
      </c>
      <c r="H4559" s="11">
        <v>27569.410198395599</v>
      </c>
      <c r="I4559" s="10">
        <v>2490717.4658864401</v>
      </c>
      <c r="J4559" s="33">
        <f t="shared" si="284"/>
        <v>1.1068862918413637E-2</v>
      </c>
      <c r="K4559" s="33">
        <f t="shared" si="285"/>
        <v>1.1007828456856439E-2</v>
      </c>
      <c r="L4559" s="33">
        <f t="shared" si="286"/>
        <v>0.89482850030189898</v>
      </c>
      <c r="M4559" s="33">
        <f t="shared" si="287"/>
        <v>0.88497838167226961</v>
      </c>
    </row>
    <row r="4560" spans="1:13" ht="27.6">
      <c r="A4560" t="s">
        <v>164</v>
      </c>
      <c r="B4560" t="s">
        <v>250</v>
      </c>
      <c r="C4560" s="14" t="s">
        <v>252</v>
      </c>
      <c r="D4560" t="s">
        <v>465</v>
      </c>
      <c r="E4560" t="s">
        <v>483</v>
      </c>
      <c r="F4560" s="20">
        <v>2034</v>
      </c>
      <c r="G4560" s="20">
        <v>68</v>
      </c>
      <c r="H4560" s="11">
        <v>28793.501124063401</v>
      </c>
      <c r="I4560" s="10">
        <v>2369504.43718229</v>
      </c>
      <c r="J4560" s="33">
        <f t="shared" si="284"/>
        <v>1.215169749093332E-2</v>
      </c>
      <c r="K4560" s="33">
        <f t="shared" si="285"/>
        <v>1.207816376953097E-2</v>
      </c>
      <c r="L4560" s="33">
        <f t="shared" si="286"/>
        <v>0.88497838167226961</v>
      </c>
      <c r="M4560" s="33">
        <f t="shared" si="287"/>
        <v>0.87428946784593742</v>
      </c>
    </row>
    <row r="4561" spans="1:13" ht="27.6">
      <c r="A4561" t="s">
        <v>164</v>
      </c>
      <c r="B4561" t="s">
        <v>250</v>
      </c>
      <c r="C4561" s="14" t="s">
        <v>252</v>
      </c>
      <c r="D4561" t="s">
        <v>465</v>
      </c>
      <c r="E4561" t="s">
        <v>483</v>
      </c>
      <c r="F4561" s="20">
        <v>2034</v>
      </c>
      <c r="G4561" s="20">
        <v>69</v>
      </c>
      <c r="H4561" s="11">
        <v>29760.814647467101</v>
      </c>
      <c r="I4561" s="10">
        <v>2229313.0570105598</v>
      </c>
      <c r="J4561" s="33">
        <f t="shared" si="284"/>
        <v>1.3349769138021125E-2</v>
      </c>
      <c r="K4561" s="33">
        <f t="shared" si="285"/>
        <v>1.326105617464024E-2</v>
      </c>
      <c r="L4561" s="33">
        <f t="shared" si="286"/>
        <v>0.87428946784593742</v>
      </c>
      <c r="M4561" s="33">
        <f t="shared" si="287"/>
        <v>0.86269546609993608</v>
      </c>
    </row>
    <row r="4562" spans="1:13" ht="27.6">
      <c r="A4562" t="s">
        <v>164</v>
      </c>
      <c r="B4562" t="s">
        <v>250</v>
      </c>
      <c r="C4562" s="14" t="s">
        <v>252</v>
      </c>
      <c r="D4562" t="s">
        <v>465</v>
      </c>
      <c r="E4562" t="s">
        <v>483</v>
      </c>
      <c r="F4562" s="20">
        <v>2035</v>
      </c>
      <c r="G4562" s="20">
        <v>30</v>
      </c>
      <c r="H4562" s="11">
        <v>805.27300504518303</v>
      </c>
      <c r="I4562" s="10">
        <v>4552868.7120304499</v>
      </c>
      <c r="J4562" s="33">
        <f t="shared" si="284"/>
        <v>1.7687156295926974E-4</v>
      </c>
      <c r="K4562" s="33">
        <f t="shared" si="285"/>
        <v>1.7685592210647805E-4</v>
      </c>
      <c r="L4562" s="33">
        <f t="shared" si="286"/>
        <v>1</v>
      </c>
      <c r="M4562" s="33">
        <f t="shared" si="287"/>
        <v>0.99982314407789352</v>
      </c>
    </row>
    <row r="4563" spans="1:13" ht="27.6">
      <c r="A4563" t="s">
        <v>164</v>
      </c>
      <c r="B4563" t="s">
        <v>250</v>
      </c>
      <c r="C4563" s="14" t="s">
        <v>252</v>
      </c>
      <c r="D4563" t="s">
        <v>465</v>
      </c>
      <c r="E4563" t="s">
        <v>483</v>
      </c>
      <c r="F4563" s="20">
        <v>2035</v>
      </c>
      <c r="G4563" s="20">
        <v>31</v>
      </c>
      <c r="H4563" s="11">
        <v>980.73018172954005</v>
      </c>
      <c r="I4563" s="10">
        <v>4424124.74509608</v>
      </c>
      <c r="J4563" s="33">
        <f t="shared" si="284"/>
        <v>2.2167778673434337E-4</v>
      </c>
      <c r="K4563" s="33">
        <f t="shared" si="285"/>
        <v>2.2165321802924964E-4</v>
      </c>
      <c r="L4563" s="33">
        <f t="shared" si="286"/>
        <v>0.99982314407789352</v>
      </c>
      <c r="M4563" s="33">
        <f t="shared" si="287"/>
        <v>0.99960153006054853</v>
      </c>
    </row>
    <row r="4564" spans="1:13" ht="27.6">
      <c r="A4564" t="s">
        <v>164</v>
      </c>
      <c r="B4564" t="s">
        <v>250</v>
      </c>
      <c r="C4564" s="14" t="s">
        <v>252</v>
      </c>
      <c r="D4564" t="s">
        <v>465</v>
      </c>
      <c r="E4564" t="s">
        <v>483</v>
      </c>
      <c r="F4564" s="20">
        <v>2035</v>
      </c>
      <c r="G4564" s="20">
        <v>32</v>
      </c>
      <c r="H4564" s="11">
        <v>1017.68526890422</v>
      </c>
      <c r="I4564" s="10">
        <v>4358895.2886413103</v>
      </c>
      <c r="J4564" s="33">
        <f t="shared" si="284"/>
        <v>2.3347320858020375E-4</v>
      </c>
      <c r="K4564" s="33">
        <f t="shared" si="285"/>
        <v>2.3344595583163485E-4</v>
      </c>
      <c r="L4564" s="33">
        <f t="shared" si="286"/>
        <v>0.99960153006054853</v>
      </c>
      <c r="M4564" s="33">
        <f t="shared" si="287"/>
        <v>0.99936817712591275</v>
      </c>
    </row>
    <row r="4565" spans="1:13" ht="27.6">
      <c r="A4565" t="s">
        <v>164</v>
      </c>
      <c r="B4565" t="s">
        <v>250</v>
      </c>
      <c r="C4565" s="14" t="s">
        <v>252</v>
      </c>
      <c r="D4565" t="s">
        <v>465</v>
      </c>
      <c r="E4565" t="s">
        <v>483</v>
      </c>
      <c r="F4565" s="20">
        <v>2035</v>
      </c>
      <c r="G4565" s="20">
        <v>33</v>
      </c>
      <c r="H4565" s="11">
        <v>1219.3991587180999</v>
      </c>
      <c r="I4565" s="10">
        <v>4337748.3521717098</v>
      </c>
      <c r="J4565" s="33">
        <f t="shared" si="284"/>
        <v>2.8111339333633848E-4</v>
      </c>
      <c r="K4565" s="33">
        <f t="shared" si="285"/>
        <v>2.8107388466858119E-4</v>
      </c>
      <c r="L4565" s="33">
        <f t="shared" si="286"/>
        <v>0.99936817712591275</v>
      </c>
      <c r="M4565" s="33">
        <f t="shared" si="287"/>
        <v>0.99908728083015386</v>
      </c>
    </row>
    <row r="4566" spans="1:13" ht="27.6">
      <c r="A4566" t="s">
        <v>164</v>
      </c>
      <c r="B4566" t="s">
        <v>250</v>
      </c>
      <c r="C4566" s="14" t="s">
        <v>252</v>
      </c>
      <c r="D4566" t="s">
        <v>465</v>
      </c>
      <c r="E4566" t="s">
        <v>483</v>
      </c>
      <c r="F4566" s="20">
        <v>2035</v>
      </c>
      <c r="G4566" s="20">
        <v>34</v>
      </c>
      <c r="H4566" s="11">
        <v>1290.55399269175</v>
      </c>
      <c r="I4566" s="10">
        <v>4317745.8856343599</v>
      </c>
      <c r="J4566" s="33">
        <f t="shared" si="284"/>
        <v>2.9889530946820478E-4</v>
      </c>
      <c r="K4566" s="33">
        <f t="shared" si="285"/>
        <v>2.9885064471535383E-4</v>
      </c>
      <c r="L4566" s="33">
        <f t="shared" si="286"/>
        <v>0.99908728083015386</v>
      </c>
      <c r="M4566" s="33">
        <f t="shared" si="287"/>
        <v>0.99878870295215083</v>
      </c>
    </row>
    <row r="4567" spans="1:13" ht="27.6">
      <c r="A4567" t="s">
        <v>164</v>
      </c>
      <c r="B4567" t="s">
        <v>250</v>
      </c>
      <c r="C4567" s="14" t="s">
        <v>252</v>
      </c>
      <c r="D4567" t="s">
        <v>465</v>
      </c>
      <c r="E4567" t="s">
        <v>483</v>
      </c>
      <c r="F4567" s="20">
        <v>2035</v>
      </c>
      <c r="G4567" s="20">
        <v>35</v>
      </c>
      <c r="H4567" s="11">
        <v>1732.5703579060901</v>
      </c>
      <c r="I4567" s="10">
        <v>4297419.58341105</v>
      </c>
      <c r="J4567" s="33">
        <f t="shared" si="284"/>
        <v>4.0316527727340815E-4</v>
      </c>
      <c r="K4567" s="33">
        <f t="shared" si="285"/>
        <v>4.0308401707378483E-4</v>
      </c>
      <c r="L4567" s="33">
        <f t="shared" si="286"/>
        <v>0.99878870295215083</v>
      </c>
      <c r="M4567" s="33">
        <f t="shared" si="287"/>
        <v>0.998386107189557</v>
      </c>
    </row>
    <row r="4568" spans="1:13" ht="27.6">
      <c r="A4568" t="s">
        <v>164</v>
      </c>
      <c r="B4568" t="s">
        <v>250</v>
      </c>
      <c r="C4568" s="14" t="s">
        <v>252</v>
      </c>
      <c r="D4568" t="s">
        <v>465</v>
      </c>
      <c r="E4568" t="s">
        <v>483</v>
      </c>
      <c r="F4568" s="20">
        <v>2035</v>
      </c>
      <c r="G4568" s="20">
        <v>36</v>
      </c>
      <c r="H4568" s="11">
        <v>1945.4759584779299</v>
      </c>
      <c r="I4568" s="10">
        <v>4316206.5592951402</v>
      </c>
      <c r="J4568" s="33">
        <f t="shared" si="284"/>
        <v>4.5073745469578189E-4</v>
      </c>
      <c r="K4568" s="33">
        <f t="shared" si="285"/>
        <v>4.506358878297867E-4</v>
      </c>
      <c r="L4568" s="33">
        <f t="shared" si="286"/>
        <v>0.998386107189557</v>
      </c>
      <c r="M4568" s="33">
        <f t="shared" si="287"/>
        <v>0.99793619857974669</v>
      </c>
    </row>
    <row r="4569" spans="1:13" ht="27.6">
      <c r="A4569" t="s">
        <v>164</v>
      </c>
      <c r="B4569" t="s">
        <v>250</v>
      </c>
      <c r="C4569" s="14" t="s">
        <v>252</v>
      </c>
      <c r="D4569" t="s">
        <v>465</v>
      </c>
      <c r="E4569" t="s">
        <v>483</v>
      </c>
      <c r="F4569" s="20">
        <v>2035</v>
      </c>
      <c r="G4569" s="20">
        <v>37</v>
      </c>
      <c r="H4569" s="11">
        <v>2119.8984939987399</v>
      </c>
      <c r="I4569" s="10">
        <v>4374244.5202829596</v>
      </c>
      <c r="J4569" s="33">
        <f t="shared" si="284"/>
        <v>4.8463191396113558E-4</v>
      </c>
      <c r="K4569" s="33">
        <f t="shared" si="285"/>
        <v>4.8451449888353704E-4</v>
      </c>
      <c r="L4569" s="33">
        <f t="shared" si="286"/>
        <v>0.99793619857974669</v>
      </c>
      <c r="M4569" s="33">
        <f t="shared" si="287"/>
        <v>0.99745268402257403</v>
      </c>
    </row>
    <row r="4570" spans="1:13" ht="27.6">
      <c r="A4570" t="s">
        <v>164</v>
      </c>
      <c r="B4570" t="s">
        <v>250</v>
      </c>
      <c r="C4570" s="14" t="s">
        <v>252</v>
      </c>
      <c r="D4570" t="s">
        <v>465</v>
      </c>
      <c r="E4570" t="s">
        <v>483</v>
      </c>
      <c r="F4570" s="20">
        <v>2035</v>
      </c>
      <c r="G4570" s="20">
        <v>38</v>
      </c>
      <c r="H4570" s="11">
        <v>2559.0738354949099</v>
      </c>
      <c r="I4570" s="10">
        <v>4510809.8826649999</v>
      </c>
      <c r="J4570" s="33">
        <f t="shared" si="284"/>
        <v>5.6732026001126909E-4</v>
      </c>
      <c r="K4570" s="33">
        <f t="shared" si="285"/>
        <v>5.6715936430051794E-4</v>
      </c>
      <c r="L4570" s="33">
        <f t="shared" si="286"/>
        <v>0.99745268402257403</v>
      </c>
      <c r="M4570" s="33">
        <f t="shared" si="287"/>
        <v>0.99688696939238397</v>
      </c>
    </row>
    <row r="4571" spans="1:13" ht="27.6">
      <c r="A4571" t="s">
        <v>164</v>
      </c>
      <c r="B4571" t="s">
        <v>250</v>
      </c>
      <c r="C4571" s="14" t="s">
        <v>252</v>
      </c>
      <c r="D4571" t="s">
        <v>465</v>
      </c>
      <c r="E4571" t="s">
        <v>483</v>
      </c>
      <c r="F4571" s="20">
        <v>2035</v>
      </c>
      <c r="G4571" s="20">
        <v>39</v>
      </c>
      <c r="H4571" s="11">
        <v>2726.8252562042298</v>
      </c>
      <c r="I4571" s="10">
        <v>4465907.1668483503</v>
      </c>
      <c r="J4571" s="33">
        <f t="shared" si="284"/>
        <v>6.1058708887775346E-4</v>
      </c>
      <c r="K4571" s="33">
        <f t="shared" si="285"/>
        <v>6.1040071851492517E-4</v>
      </c>
      <c r="L4571" s="33">
        <f t="shared" si="286"/>
        <v>0.99688696939238397</v>
      </c>
      <c r="M4571" s="33">
        <f t="shared" si="287"/>
        <v>0.99627846886998872</v>
      </c>
    </row>
    <row r="4572" spans="1:13" ht="27.6">
      <c r="A4572" t="s">
        <v>164</v>
      </c>
      <c r="B4572" t="s">
        <v>250</v>
      </c>
      <c r="C4572" s="14" t="s">
        <v>252</v>
      </c>
      <c r="D4572" t="s">
        <v>465</v>
      </c>
      <c r="E4572" t="s">
        <v>483</v>
      </c>
      <c r="F4572" s="20">
        <v>2035</v>
      </c>
      <c r="G4572" s="20">
        <v>40</v>
      </c>
      <c r="H4572" s="11">
        <v>3598.1964799704901</v>
      </c>
      <c r="I4572" s="10">
        <v>4390820.5920549501</v>
      </c>
      <c r="J4572" s="33">
        <f t="shared" si="284"/>
        <v>8.1948155351218676E-4</v>
      </c>
      <c r="K4572" s="33">
        <f t="shared" si="285"/>
        <v>8.1914587020559537E-4</v>
      </c>
      <c r="L4572" s="33">
        <f t="shared" si="286"/>
        <v>0.99627846886998872</v>
      </c>
      <c r="M4572" s="33">
        <f t="shared" si="287"/>
        <v>0.99546237147663907</v>
      </c>
    </row>
    <row r="4573" spans="1:13" ht="27.6">
      <c r="A4573" t="s">
        <v>164</v>
      </c>
      <c r="B4573" t="s">
        <v>250</v>
      </c>
      <c r="C4573" s="14" t="s">
        <v>252</v>
      </c>
      <c r="D4573" t="s">
        <v>465</v>
      </c>
      <c r="E4573" t="s">
        <v>483</v>
      </c>
      <c r="F4573" s="20">
        <v>2035</v>
      </c>
      <c r="G4573" s="20">
        <v>41</v>
      </c>
      <c r="H4573" s="11">
        <v>3843.0394377994298</v>
      </c>
      <c r="I4573" s="10">
        <v>4330309.07840198</v>
      </c>
      <c r="J4573" s="33">
        <f t="shared" si="284"/>
        <v>8.8747462784287726E-4</v>
      </c>
      <c r="K4573" s="33">
        <f t="shared" si="285"/>
        <v>8.8708093870704108E-4</v>
      </c>
      <c r="L4573" s="33">
        <f t="shared" si="286"/>
        <v>0.99546237147663907</v>
      </c>
      <c r="M4573" s="33">
        <f t="shared" si="287"/>
        <v>0.994579315781702</v>
      </c>
    </row>
    <row r="4574" spans="1:13" ht="27.6">
      <c r="A4574" t="s">
        <v>164</v>
      </c>
      <c r="B4574" t="s">
        <v>250</v>
      </c>
      <c r="C4574" s="14" t="s">
        <v>252</v>
      </c>
      <c r="D4574" t="s">
        <v>465</v>
      </c>
      <c r="E4574" t="s">
        <v>483</v>
      </c>
      <c r="F4574" s="20">
        <v>2035</v>
      </c>
      <c r="G4574" s="20">
        <v>42</v>
      </c>
      <c r="H4574" s="11">
        <v>4110.6077869116398</v>
      </c>
      <c r="I4574" s="10">
        <v>4273832.0297468305</v>
      </c>
      <c r="J4574" s="33">
        <f t="shared" si="284"/>
        <v>9.6180845627551258E-4</v>
      </c>
      <c r="K4574" s="33">
        <f t="shared" si="285"/>
        <v>9.613460667774465E-4</v>
      </c>
      <c r="L4574" s="33">
        <f t="shared" si="286"/>
        <v>0.994579315781702</v>
      </c>
      <c r="M4574" s="33">
        <f t="shared" si="287"/>
        <v>0.99362318086837709</v>
      </c>
    </row>
    <row r="4575" spans="1:13" ht="27.6">
      <c r="A4575" t="s">
        <v>164</v>
      </c>
      <c r="B4575" t="s">
        <v>250</v>
      </c>
      <c r="C4575" s="14" t="s">
        <v>252</v>
      </c>
      <c r="D4575" t="s">
        <v>465</v>
      </c>
      <c r="E4575" t="s">
        <v>483</v>
      </c>
      <c r="F4575" s="20">
        <v>2035</v>
      </c>
      <c r="G4575" s="20">
        <v>43</v>
      </c>
      <c r="H4575" s="11">
        <v>4498.9372782618002</v>
      </c>
      <c r="I4575" s="10">
        <v>4307403.6417031595</v>
      </c>
      <c r="J4575" s="33">
        <f t="shared" si="284"/>
        <v>1.0444661453837903E-3</v>
      </c>
      <c r="K4575" s="33">
        <f t="shared" si="285"/>
        <v>1.0439208804727818E-3</v>
      </c>
      <c r="L4575" s="33">
        <f t="shared" si="286"/>
        <v>0.99362318086837709</v>
      </c>
      <c r="M4575" s="33">
        <f t="shared" si="287"/>
        <v>0.99258591688254683</v>
      </c>
    </row>
    <row r="4576" spans="1:13" ht="27.6">
      <c r="A4576" t="s">
        <v>164</v>
      </c>
      <c r="B4576" t="s">
        <v>250</v>
      </c>
      <c r="C4576" s="14" t="s">
        <v>252</v>
      </c>
      <c r="D4576" t="s">
        <v>465</v>
      </c>
      <c r="E4576" t="s">
        <v>483</v>
      </c>
      <c r="F4576" s="20">
        <v>2035</v>
      </c>
      <c r="G4576" s="20">
        <v>44</v>
      </c>
      <c r="H4576" s="11">
        <v>4919.2867720841796</v>
      </c>
      <c r="I4576" s="10">
        <v>4320994.6607419597</v>
      </c>
      <c r="J4576" s="33">
        <f t="shared" si="284"/>
        <v>1.1384616641112644E-3</v>
      </c>
      <c r="K4576" s="33">
        <f t="shared" si="285"/>
        <v>1.1378138624866807E-3</v>
      </c>
      <c r="L4576" s="33">
        <f t="shared" si="286"/>
        <v>0.99258591688254683</v>
      </c>
      <c r="M4576" s="33">
        <f t="shared" si="287"/>
        <v>0.99145653886660878</v>
      </c>
    </row>
    <row r="4577" spans="1:13" ht="27.6">
      <c r="A4577" t="s">
        <v>164</v>
      </c>
      <c r="B4577" t="s">
        <v>250</v>
      </c>
      <c r="C4577" s="14" t="s">
        <v>252</v>
      </c>
      <c r="D4577" t="s">
        <v>465</v>
      </c>
      <c r="E4577" t="s">
        <v>483</v>
      </c>
      <c r="F4577" s="20">
        <v>2035</v>
      </c>
      <c r="G4577" s="20">
        <v>45</v>
      </c>
      <c r="H4577" s="11">
        <v>6232.5206841951303</v>
      </c>
      <c r="I4577" s="10">
        <v>4251213.5147229396</v>
      </c>
      <c r="J4577" s="33">
        <f t="shared" si="284"/>
        <v>1.4660568476766607E-3</v>
      </c>
      <c r="K4577" s="33">
        <f t="shared" si="285"/>
        <v>1.4649827113154545E-3</v>
      </c>
      <c r="L4577" s="33">
        <f t="shared" si="286"/>
        <v>0.99145653886660878</v>
      </c>
      <c r="M4577" s="33">
        <f t="shared" si="287"/>
        <v>0.99000407217814856</v>
      </c>
    </row>
    <row r="4578" spans="1:13" ht="27.6">
      <c r="A4578" t="s">
        <v>164</v>
      </c>
      <c r="B4578" t="s">
        <v>250</v>
      </c>
      <c r="C4578" s="14" t="s">
        <v>252</v>
      </c>
      <c r="D4578" t="s">
        <v>465</v>
      </c>
      <c r="E4578" t="s">
        <v>483</v>
      </c>
      <c r="F4578" s="20">
        <v>2035</v>
      </c>
      <c r="G4578" s="20">
        <v>46</v>
      </c>
      <c r="H4578" s="11">
        <v>6848.9800466778697</v>
      </c>
      <c r="I4578" s="10">
        <v>4269216.7646875102</v>
      </c>
      <c r="J4578" s="33">
        <f t="shared" si="284"/>
        <v>1.604270859078571E-3</v>
      </c>
      <c r="K4578" s="33">
        <f t="shared" si="285"/>
        <v>1.6029847044559675E-3</v>
      </c>
      <c r="L4578" s="33">
        <f t="shared" si="286"/>
        <v>0.99000407217814856</v>
      </c>
      <c r="M4578" s="33">
        <f t="shared" si="287"/>
        <v>0.98841711079309791</v>
      </c>
    </row>
    <row r="4579" spans="1:13" ht="27.6">
      <c r="A4579" t="s">
        <v>164</v>
      </c>
      <c r="B4579" t="s">
        <v>250</v>
      </c>
      <c r="C4579" s="14" t="s">
        <v>252</v>
      </c>
      <c r="D4579" t="s">
        <v>465</v>
      </c>
      <c r="E4579" t="s">
        <v>483</v>
      </c>
      <c r="F4579" s="20">
        <v>2035</v>
      </c>
      <c r="G4579" s="20">
        <v>47</v>
      </c>
      <c r="H4579" s="11">
        <v>7463.3818783550596</v>
      </c>
      <c r="I4579" s="10">
        <v>4246825.2891143002</v>
      </c>
      <c r="J4579" s="33">
        <f t="shared" si="284"/>
        <v>1.7574026173117169E-3</v>
      </c>
      <c r="K4579" s="33">
        <f t="shared" si="285"/>
        <v>1.7558592895471348E-3</v>
      </c>
      <c r="L4579" s="33">
        <f t="shared" si="286"/>
        <v>0.98841711079309791</v>
      </c>
      <c r="M4579" s="33">
        <f t="shared" si="287"/>
        <v>0.98668158942716455</v>
      </c>
    </row>
    <row r="4580" spans="1:13" ht="27.6">
      <c r="A4580" t="s">
        <v>164</v>
      </c>
      <c r="B4580" t="s">
        <v>250</v>
      </c>
      <c r="C4580" s="14" t="s">
        <v>252</v>
      </c>
      <c r="D4580" t="s">
        <v>465</v>
      </c>
      <c r="E4580" t="s">
        <v>483</v>
      </c>
      <c r="F4580" s="20">
        <v>2035</v>
      </c>
      <c r="G4580" s="20">
        <v>48</v>
      </c>
      <c r="H4580" s="11">
        <v>7917.98711597693</v>
      </c>
      <c r="I4580" s="10">
        <v>4110299.63738224</v>
      </c>
      <c r="J4580" s="33">
        <f t="shared" si="284"/>
        <v>1.9263771049596089E-3</v>
      </c>
      <c r="K4580" s="33">
        <f t="shared" si="285"/>
        <v>1.924522831452169E-3</v>
      </c>
      <c r="L4580" s="33">
        <f t="shared" si="286"/>
        <v>0.98668158942716455</v>
      </c>
      <c r="M4580" s="33">
        <f t="shared" si="287"/>
        <v>0.98478269818093844</v>
      </c>
    </row>
    <row r="4581" spans="1:13" ht="27.6">
      <c r="A4581" t="s">
        <v>164</v>
      </c>
      <c r="B4581" t="s">
        <v>250</v>
      </c>
      <c r="C4581" s="14" t="s">
        <v>252</v>
      </c>
      <c r="D4581" t="s">
        <v>465</v>
      </c>
      <c r="E4581" t="s">
        <v>483</v>
      </c>
      <c r="F4581" s="20">
        <v>2035</v>
      </c>
      <c r="G4581" s="20">
        <v>49</v>
      </c>
      <c r="H4581" s="11">
        <v>8586.8073881438995</v>
      </c>
      <c r="I4581" s="10">
        <v>4069208.0151872202</v>
      </c>
      <c r="J4581" s="33">
        <f t="shared" si="284"/>
        <v>2.1101913089957456E-3</v>
      </c>
      <c r="K4581" s="33">
        <f t="shared" si="285"/>
        <v>2.1079664205706505E-3</v>
      </c>
      <c r="L4581" s="33">
        <f t="shared" si="286"/>
        <v>0.98478269818093844</v>
      </c>
      <c r="M4581" s="33">
        <f t="shared" si="287"/>
        <v>0.98270680932161403</v>
      </c>
    </row>
    <row r="4582" spans="1:13" ht="27.6">
      <c r="A4582" t="s">
        <v>164</v>
      </c>
      <c r="B4582" t="s">
        <v>250</v>
      </c>
      <c r="C4582" s="14" t="s">
        <v>252</v>
      </c>
      <c r="D4582" t="s">
        <v>465</v>
      </c>
      <c r="E4582" t="s">
        <v>483</v>
      </c>
      <c r="F4582" s="20">
        <v>2035</v>
      </c>
      <c r="G4582" s="20">
        <v>50</v>
      </c>
      <c r="H4582" s="11">
        <v>10052.881236171501</v>
      </c>
      <c r="I4582" s="10">
        <v>4118986.8267288199</v>
      </c>
      <c r="J4582" s="33">
        <f t="shared" si="284"/>
        <v>2.4406199046174684E-3</v>
      </c>
      <c r="K4582" s="33">
        <f t="shared" si="285"/>
        <v>2.4376440133568877E-3</v>
      </c>
      <c r="L4582" s="33">
        <f t="shared" si="286"/>
        <v>0.98270680932161403</v>
      </c>
      <c r="M4582" s="33">
        <f t="shared" si="287"/>
        <v>0.98031131995098619</v>
      </c>
    </row>
    <row r="4583" spans="1:13" ht="27.6">
      <c r="A4583" t="s">
        <v>164</v>
      </c>
      <c r="B4583" t="s">
        <v>250</v>
      </c>
      <c r="C4583" s="14" t="s">
        <v>252</v>
      </c>
      <c r="D4583" t="s">
        <v>465</v>
      </c>
      <c r="E4583" t="s">
        <v>483</v>
      </c>
      <c r="F4583" s="20">
        <v>2035</v>
      </c>
      <c r="G4583" s="20">
        <v>51</v>
      </c>
      <c r="H4583" s="11">
        <v>11185.6840013742</v>
      </c>
      <c r="I4583" s="10">
        <v>4191353.5504849898</v>
      </c>
      <c r="J4583" s="33">
        <f t="shared" si="284"/>
        <v>2.6687521982200436E-3</v>
      </c>
      <c r="K4583" s="33">
        <f t="shared" si="285"/>
        <v>2.6651942448746579E-3</v>
      </c>
      <c r="L4583" s="33">
        <f t="shared" si="286"/>
        <v>0.98031131995098619</v>
      </c>
      <c r="M4583" s="33">
        <f t="shared" si="287"/>
        <v>0.97769859986286733</v>
      </c>
    </row>
    <row r="4584" spans="1:13" ht="27.6">
      <c r="A4584" t="s">
        <v>164</v>
      </c>
      <c r="B4584" t="s">
        <v>250</v>
      </c>
      <c r="C4584" s="14" t="s">
        <v>252</v>
      </c>
      <c r="D4584" t="s">
        <v>465</v>
      </c>
      <c r="E4584" t="s">
        <v>483</v>
      </c>
      <c r="F4584" s="20">
        <v>2035</v>
      </c>
      <c r="G4584" s="20">
        <v>52</v>
      </c>
      <c r="H4584" s="11">
        <v>12121.681351114999</v>
      </c>
      <c r="I4584" s="10">
        <v>4157228.0771663198</v>
      </c>
      <c r="J4584" s="33">
        <f t="shared" si="284"/>
        <v>2.9158085931569743E-3</v>
      </c>
      <c r="K4584" s="33">
        <f t="shared" si="285"/>
        <v>2.9115617519425152E-3</v>
      </c>
      <c r="L4584" s="33">
        <f t="shared" si="286"/>
        <v>0.97769859986286733</v>
      </c>
      <c r="M4584" s="33">
        <f t="shared" si="287"/>
        <v>0.97485197001457891</v>
      </c>
    </row>
    <row r="4585" spans="1:13" ht="27.6">
      <c r="A4585" t="s">
        <v>164</v>
      </c>
      <c r="B4585" t="s">
        <v>250</v>
      </c>
      <c r="C4585" s="14" t="s">
        <v>252</v>
      </c>
      <c r="D4585" t="s">
        <v>465</v>
      </c>
      <c r="E4585" t="s">
        <v>483</v>
      </c>
      <c r="F4585" s="20">
        <v>2035</v>
      </c>
      <c r="G4585" s="20">
        <v>53</v>
      </c>
      <c r="H4585" s="11">
        <v>12787.788658904199</v>
      </c>
      <c r="I4585" s="10">
        <v>4013199.2429209598</v>
      </c>
      <c r="J4585" s="33">
        <f t="shared" si="284"/>
        <v>3.1864325404379269E-3</v>
      </c>
      <c r="K4585" s="33">
        <f t="shared" si="285"/>
        <v>3.1813612521398582E-3</v>
      </c>
      <c r="L4585" s="33">
        <f t="shared" si="286"/>
        <v>0.97485197001457891</v>
      </c>
      <c r="M4585" s="33">
        <f t="shared" si="287"/>
        <v>0.97175061373060234</v>
      </c>
    </row>
    <row r="4586" spans="1:13" ht="27.6">
      <c r="A4586" t="s">
        <v>164</v>
      </c>
      <c r="B4586" t="s">
        <v>250</v>
      </c>
      <c r="C4586" s="14" t="s">
        <v>252</v>
      </c>
      <c r="D4586" t="s">
        <v>465</v>
      </c>
      <c r="E4586" t="s">
        <v>483</v>
      </c>
      <c r="F4586" s="20">
        <v>2035</v>
      </c>
      <c r="G4586" s="20">
        <v>54</v>
      </c>
      <c r="H4586" s="11">
        <v>13664.4403206307</v>
      </c>
      <c r="I4586" s="10">
        <v>3929325.9050972001</v>
      </c>
      <c r="J4586" s="33">
        <f t="shared" si="284"/>
        <v>3.4775533133825612E-3</v>
      </c>
      <c r="K4586" s="33">
        <f t="shared" si="285"/>
        <v>3.4715136279965808E-3</v>
      </c>
      <c r="L4586" s="33">
        <f t="shared" si="286"/>
        <v>0.97175061373060234</v>
      </c>
      <c r="M4586" s="33">
        <f t="shared" si="287"/>
        <v>0.96837716823202247</v>
      </c>
    </row>
    <row r="4587" spans="1:13" ht="27.6">
      <c r="A4587" t="s">
        <v>164</v>
      </c>
      <c r="B4587" t="s">
        <v>250</v>
      </c>
      <c r="C4587" s="14" t="s">
        <v>252</v>
      </c>
      <c r="D4587" t="s">
        <v>465</v>
      </c>
      <c r="E4587" t="s">
        <v>483</v>
      </c>
      <c r="F4587" s="20">
        <v>2035</v>
      </c>
      <c r="G4587" s="20">
        <v>55</v>
      </c>
      <c r="H4587" s="11">
        <v>14660.9874209964</v>
      </c>
      <c r="I4587" s="10">
        <v>3860141.53237182</v>
      </c>
      <c r="J4587" s="33">
        <f t="shared" si="284"/>
        <v>3.7980440090206028E-3</v>
      </c>
      <c r="K4587" s="33">
        <f t="shared" si="285"/>
        <v>3.7908405624280661E-3</v>
      </c>
      <c r="L4587" s="33">
        <f t="shared" si="286"/>
        <v>0.96837716823202247</v>
      </c>
      <c r="M4587" s="33">
        <f t="shared" si="287"/>
        <v>0.96470620478295932</v>
      </c>
    </row>
    <row r="4588" spans="1:13" ht="27.6">
      <c r="A4588" t="s">
        <v>164</v>
      </c>
      <c r="B4588" t="s">
        <v>250</v>
      </c>
      <c r="C4588" s="14" t="s">
        <v>252</v>
      </c>
      <c r="D4588" t="s">
        <v>465</v>
      </c>
      <c r="E4588" t="s">
        <v>483</v>
      </c>
      <c r="F4588" s="20">
        <v>2035</v>
      </c>
      <c r="G4588" s="20">
        <v>56</v>
      </c>
      <c r="H4588" s="11">
        <v>15685.8185516217</v>
      </c>
      <c r="I4588" s="10">
        <v>3784664.8748838501</v>
      </c>
      <c r="J4588" s="33">
        <f t="shared" si="284"/>
        <v>4.1445726557501582E-3</v>
      </c>
      <c r="K4588" s="33">
        <f t="shared" si="285"/>
        <v>4.1359957677705728E-3</v>
      </c>
      <c r="L4588" s="33">
        <f t="shared" si="286"/>
        <v>0.96470620478295932</v>
      </c>
      <c r="M4588" s="33">
        <f t="shared" si="287"/>
        <v>0.96071618400283498</v>
      </c>
    </row>
    <row r="4589" spans="1:13" ht="27.6">
      <c r="A4589" t="s">
        <v>164</v>
      </c>
      <c r="B4589" t="s">
        <v>250</v>
      </c>
      <c r="C4589" s="14" t="s">
        <v>252</v>
      </c>
      <c r="D4589" t="s">
        <v>465</v>
      </c>
      <c r="E4589" t="s">
        <v>483</v>
      </c>
      <c r="F4589" s="20">
        <v>2035</v>
      </c>
      <c r="G4589" s="20">
        <v>57</v>
      </c>
      <c r="H4589" s="11">
        <v>16701.1253430426</v>
      </c>
      <c r="I4589" s="10">
        <v>3690163.4401513999</v>
      </c>
      <c r="J4589" s="33">
        <f t="shared" si="284"/>
        <v>4.5258497662524636E-3</v>
      </c>
      <c r="K4589" s="33">
        <f t="shared" si="285"/>
        <v>4.5156235414682833E-3</v>
      </c>
      <c r="L4589" s="33">
        <f t="shared" si="286"/>
        <v>0.96071618400283498</v>
      </c>
      <c r="M4589" s="33">
        <f t="shared" si="287"/>
        <v>0.95637795138568216</v>
      </c>
    </row>
    <row r="4590" spans="1:13" ht="27.6">
      <c r="A4590" t="s">
        <v>164</v>
      </c>
      <c r="B4590" t="s">
        <v>250</v>
      </c>
      <c r="C4590" s="14" t="s">
        <v>252</v>
      </c>
      <c r="D4590" t="s">
        <v>465</v>
      </c>
      <c r="E4590" t="s">
        <v>483</v>
      </c>
      <c r="F4590" s="20">
        <v>2035</v>
      </c>
      <c r="G4590" s="20">
        <v>58</v>
      </c>
      <c r="H4590" s="11">
        <v>17881.832217173502</v>
      </c>
      <c r="I4590" s="10">
        <v>3611094.4651966202</v>
      </c>
      <c r="J4590" s="33">
        <f t="shared" si="284"/>
        <v>4.9519148251359456E-3</v>
      </c>
      <c r="K4590" s="33">
        <f t="shared" si="285"/>
        <v>4.9396743079194172E-3</v>
      </c>
      <c r="L4590" s="33">
        <f t="shared" si="286"/>
        <v>0.95637795138568216</v>
      </c>
      <c r="M4590" s="33">
        <f t="shared" si="287"/>
        <v>0.95165375579056166</v>
      </c>
    </row>
    <row r="4591" spans="1:13" ht="27.6">
      <c r="A4591" t="s">
        <v>164</v>
      </c>
      <c r="B4591" t="s">
        <v>250</v>
      </c>
      <c r="C4591" s="14" t="s">
        <v>252</v>
      </c>
      <c r="D4591" t="s">
        <v>465</v>
      </c>
      <c r="E4591" t="s">
        <v>483</v>
      </c>
      <c r="F4591" s="20">
        <v>2035</v>
      </c>
      <c r="G4591" s="20">
        <v>59</v>
      </c>
      <c r="H4591" s="11">
        <v>19061.421906602402</v>
      </c>
      <c r="I4591" s="10">
        <v>3520120.1477018702</v>
      </c>
      <c r="J4591" s="33">
        <f t="shared" si="284"/>
        <v>5.4149918488000347E-3</v>
      </c>
      <c r="K4591" s="33">
        <f t="shared" si="285"/>
        <v>5.4003572078415996E-3</v>
      </c>
      <c r="L4591" s="33">
        <f t="shared" si="286"/>
        <v>0.95165375579056166</v>
      </c>
      <c r="M4591" s="33">
        <f t="shared" si="287"/>
        <v>0.94651448557110862</v>
      </c>
    </row>
    <row r="4592" spans="1:13" ht="27.6">
      <c r="A4592" t="s">
        <v>164</v>
      </c>
      <c r="B4592" t="s">
        <v>250</v>
      </c>
      <c r="C4592" s="14" t="s">
        <v>252</v>
      </c>
      <c r="D4592" t="s">
        <v>465</v>
      </c>
      <c r="E4592" t="s">
        <v>483</v>
      </c>
      <c r="F4592" s="20">
        <v>2035</v>
      </c>
      <c r="G4592" s="20">
        <v>60</v>
      </c>
      <c r="H4592" s="11">
        <v>20454.2829290966</v>
      </c>
      <c r="I4592" s="10">
        <v>3427637.2991846199</v>
      </c>
      <c r="J4592" s="33">
        <f t="shared" si="284"/>
        <v>5.9674583813060815E-3</v>
      </c>
      <c r="K4592" s="33">
        <f t="shared" si="285"/>
        <v>5.9496884661867089E-3</v>
      </c>
      <c r="L4592" s="33">
        <f t="shared" si="286"/>
        <v>0.94651448557110862</v>
      </c>
      <c r="M4592" s="33">
        <f t="shared" si="287"/>
        <v>0.94088301925322759</v>
      </c>
    </row>
    <row r="4593" spans="1:13" ht="27.6">
      <c r="A4593" t="s">
        <v>164</v>
      </c>
      <c r="B4593" t="s">
        <v>250</v>
      </c>
      <c r="C4593" s="14" t="s">
        <v>252</v>
      </c>
      <c r="D4593" t="s">
        <v>465</v>
      </c>
      <c r="E4593" t="s">
        <v>483</v>
      </c>
      <c r="F4593" s="20">
        <v>2035</v>
      </c>
      <c r="G4593" s="20">
        <v>61</v>
      </c>
      <c r="H4593" s="11">
        <v>21609.005574923402</v>
      </c>
      <c r="I4593" s="10">
        <v>3308118.8473435799</v>
      </c>
      <c r="J4593" s="33">
        <f t="shared" si="284"/>
        <v>6.5321128327283156E-3</v>
      </c>
      <c r="K4593" s="33">
        <f t="shared" si="285"/>
        <v>6.5108249605131396E-3</v>
      </c>
      <c r="L4593" s="33">
        <f t="shared" si="286"/>
        <v>0.94088301925322759</v>
      </c>
      <c r="M4593" s="33">
        <f t="shared" si="287"/>
        <v>0.93475709460655076</v>
      </c>
    </row>
    <row r="4594" spans="1:13" ht="27.6">
      <c r="A4594" t="s">
        <v>164</v>
      </c>
      <c r="B4594" t="s">
        <v>250</v>
      </c>
      <c r="C4594" s="14" t="s">
        <v>252</v>
      </c>
      <c r="D4594" t="s">
        <v>465</v>
      </c>
      <c r="E4594" t="s">
        <v>483</v>
      </c>
      <c r="F4594" s="20">
        <v>2035</v>
      </c>
      <c r="G4594" s="20">
        <v>62</v>
      </c>
      <c r="H4594" s="11">
        <v>23204.630050406398</v>
      </c>
      <c r="I4594" s="10">
        <v>3244122.0285254898</v>
      </c>
      <c r="J4594" s="33">
        <f t="shared" si="284"/>
        <v>7.1528228119560932E-3</v>
      </c>
      <c r="K4594" s="33">
        <f t="shared" si="285"/>
        <v>7.127302259116286E-3</v>
      </c>
      <c r="L4594" s="33">
        <f t="shared" si="286"/>
        <v>0.93475709460655076</v>
      </c>
      <c r="M4594" s="33">
        <f t="shared" si="287"/>
        <v>0.92809479825443653</v>
      </c>
    </row>
    <row r="4595" spans="1:13" ht="27.6">
      <c r="A4595" t="s">
        <v>164</v>
      </c>
      <c r="B4595" t="s">
        <v>250</v>
      </c>
      <c r="C4595" s="14" t="s">
        <v>252</v>
      </c>
      <c r="D4595" t="s">
        <v>465</v>
      </c>
      <c r="E4595" t="s">
        <v>483</v>
      </c>
      <c r="F4595" s="20">
        <v>2035</v>
      </c>
      <c r="G4595" s="20">
        <v>63</v>
      </c>
      <c r="H4595" s="11">
        <v>23753.5592301736</v>
      </c>
      <c r="I4595" s="10">
        <v>3027826.5725978902</v>
      </c>
      <c r="J4595" s="33">
        <f t="shared" si="284"/>
        <v>7.8450857936004335E-3</v>
      </c>
      <c r="K4595" s="33">
        <f t="shared" si="285"/>
        <v>7.8143934219196964E-3</v>
      </c>
      <c r="L4595" s="33">
        <f t="shared" si="286"/>
        <v>0.92809479825443653</v>
      </c>
      <c r="M4595" s="33">
        <f t="shared" si="287"/>
        <v>0.92084230036803916</v>
      </c>
    </row>
    <row r="4596" spans="1:13" ht="27.6">
      <c r="A4596" t="s">
        <v>164</v>
      </c>
      <c r="B4596" t="s">
        <v>250</v>
      </c>
      <c r="C4596" s="14" t="s">
        <v>252</v>
      </c>
      <c r="D4596" t="s">
        <v>465</v>
      </c>
      <c r="E4596" t="s">
        <v>483</v>
      </c>
      <c r="F4596" s="20">
        <v>2035</v>
      </c>
      <c r="G4596" s="20">
        <v>64</v>
      </c>
      <c r="H4596" s="11">
        <v>25129.3216682702</v>
      </c>
      <c r="I4596" s="10">
        <v>2923514.1081169699</v>
      </c>
      <c r="J4596" s="33">
        <f t="shared" si="284"/>
        <v>8.5955876178261201E-3</v>
      </c>
      <c r="K4596" s="33">
        <f t="shared" si="285"/>
        <v>8.5587511737631461E-3</v>
      </c>
      <c r="L4596" s="33">
        <f t="shared" si="286"/>
        <v>0.92084230036803916</v>
      </c>
      <c r="M4596" s="33">
        <f t="shared" si="287"/>
        <v>0.91296104024891345</v>
      </c>
    </row>
    <row r="4597" spans="1:13" ht="27.6">
      <c r="A4597" t="s">
        <v>164</v>
      </c>
      <c r="B4597" t="s">
        <v>250</v>
      </c>
      <c r="C4597" s="14" t="s">
        <v>252</v>
      </c>
      <c r="D4597" t="s">
        <v>465</v>
      </c>
      <c r="E4597" t="s">
        <v>483</v>
      </c>
      <c r="F4597" s="20">
        <v>2035</v>
      </c>
      <c r="G4597" s="20">
        <v>65</v>
      </c>
      <c r="H4597" s="11">
        <v>25648.391869407598</v>
      </c>
      <c r="I4597" s="10">
        <v>2822365.3324502502</v>
      </c>
      <c r="J4597" s="33">
        <f t="shared" si="284"/>
        <v>9.0875520523563194E-3</v>
      </c>
      <c r="K4597" s="33">
        <f t="shared" si="285"/>
        <v>9.0463850480151375E-3</v>
      </c>
      <c r="L4597" s="33">
        <f t="shared" si="286"/>
        <v>0.91296104024891345</v>
      </c>
      <c r="M4597" s="33">
        <f t="shared" si="287"/>
        <v>0.90470204314498537</v>
      </c>
    </row>
    <row r="4598" spans="1:13" ht="27.6">
      <c r="A4598" t="s">
        <v>164</v>
      </c>
      <c r="B4598" t="s">
        <v>250</v>
      </c>
      <c r="C4598" s="14" t="s">
        <v>252</v>
      </c>
      <c r="D4598" t="s">
        <v>465</v>
      </c>
      <c r="E4598" t="s">
        <v>483</v>
      </c>
      <c r="F4598" s="20">
        <v>2035</v>
      </c>
      <c r="G4598" s="20">
        <v>66</v>
      </c>
      <c r="H4598" s="11">
        <v>27033.550891303399</v>
      </c>
      <c r="I4598" s="10">
        <v>2712470.0438797302</v>
      </c>
      <c r="J4598" s="33">
        <f t="shared" si="284"/>
        <v>9.9663961090742485E-3</v>
      </c>
      <c r="K4598" s="33">
        <f t="shared" si="285"/>
        <v>9.9168961652085219E-3</v>
      </c>
      <c r="L4598" s="33">
        <f t="shared" si="286"/>
        <v>0.90470204314498537</v>
      </c>
      <c r="M4598" s="33">
        <f t="shared" si="287"/>
        <v>0.89573020692266458</v>
      </c>
    </row>
    <row r="4599" spans="1:13" ht="27.6">
      <c r="A4599" t="s">
        <v>164</v>
      </c>
      <c r="B4599" t="s">
        <v>250</v>
      </c>
      <c r="C4599" s="14" t="s">
        <v>252</v>
      </c>
      <c r="D4599" t="s">
        <v>465</v>
      </c>
      <c r="E4599" t="s">
        <v>483</v>
      </c>
      <c r="F4599" s="20">
        <v>2035</v>
      </c>
      <c r="G4599" s="20">
        <v>67</v>
      </c>
      <c r="H4599" s="11">
        <v>28256.090675560299</v>
      </c>
      <c r="I4599" s="10">
        <v>2584021.3977246298</v>
      </c>
      <c r="J4599" s="33">
        <f t="shared" si="284"/>
        <v>1.0934929060742806E-2</v>
      </c>
      <c r="K4599" s="33">
        <f t="shared" si="285"/>
        <v>1.0875360049311E-2</v>
      </c>
      <c r="L4599" s="33">
        <f t="shared" si="286"/>
        <v>0.89573020692266458</v>
      </c>
      <c r="M4599" s="33">
        <f t="shared" si="287"/>
        <v>0.88598881841533672</v>
      </c>
    </row>
    <row r="4600" spans="1:13" ht="27.6">
      <c r="A4600" t="s">
        <v>164</v>
      </c>
      <c r="B4600" t="s">
        <v>250</v>
      </c>
      <c r="C4600" s="14" t="s">
        <v>252</v>
      </c>
      <c r="D4600" t="s">
        <v>465</v>
      </c>
      <c r="E4600" t="s">
        <v>483</v>
      </c>
      <c r="F4600" s="20">
        <v>2035</v>
      </c>
      <c r="G4600" s="20">
        <v>68</v>
      </c>
      <c r="H4600" s="11">
        <v>29171.699195337798</v>
      </c>
      <c r="I4600" s="10">
        <v>2427833.7378996001</v>
      </c>
      <c r="J4600" s="33">
        <f t="shared" si="284"/>
        <v>1.2015525915121028E-2</v>
      </c>
      <c r="K4600" s="33">
        <f t="shared" si="285"/>
        <v>1.1943627736528128E-2</v>
      </c>
      <c r="L4600" s="33">
        <f t="shared" si="286"/>
        <v>0.88598881841533672</v>
      </c>
      <c r="M4600" s="33">
        <f t="shared" si="287"/>
        <v>0.87540689778945757</v>
      </c>
    </row>
    <row r="4601" spans="1:13" ht="27.6">
      <c r="A4601" t="s">
        <v>164</v>
      </c>
      <c r="B4601" t="s">
        <v>250</v>
      </c>
      <c r="C4601" s="14" t="s">
        <v>252</v>
      </c>
      <c r="D4601" t="s">
        <v>465</v>
      </c>
      <c r="E4601" t="s">
        <v>483</v>
      </c>
      <c r="F4601" s="20">
        <v>2035</v>
      </c>
      <c r="G4601" s="20">
        <v>69</v>
      </c>
      <c r="H4601" s="11">
        <v>30417.484601371601</v>
      </c>
      <c r="I4601" s="10">
        <v>2303884.82625638</v>
      </c>
      <c r="J4601" s="33">
        <f t="shared" si="284"/>
        <v>1.3202693231326789E-2</v>
      </c>
      <c r="K4601" s="33">
        <f t="shared" si="285"/>
        <v>1.3115919977049195E-2</v>
      </c>
      <c r="L4601" s="33">
        <f t="shared" si="286"/>
        <v>0.87540689778945757</v>
      </c>
      <c r="M4601" s="33">
        <f t="shared" si="287"/>
        <v>0.86392513097069412</v>
      </c>
    </row>
    <row r="4602" spans="1:13" ht="27.6">
      <c r="A4602" t="s">
        <v>164</v>
      </c>
      <c r="B4602" t="s">
        <v>250</v>
      </c>
      <c r="C4602" s="14" t="s">
        <v>252</v>
      </c>
      <c r="D4602" t="s">
        <v>465</v>
      </c>
      <c r="E4602" t="s">
        <v>483</v>
      </c>
      <c r="F4602" s="20">
        <v>2036</v>
      </c>
      <c r="G4602" s="20">
        <v>30</v>
      </c>
      <c r="H4602" s="11">
        <v>819.13919811619803</v>
      </c>
      <c r="I4602" s="10">
        <v>4608184.3316526804</v>
      </c>
      <c r="J4602" s="33">
        <f t="shared" si="284"/>
        <v>1.7775747217612316E-4</v>
      </c>
      <c r="K4602" s="33">
        <f t="shared" si="285"/>
        <v>1.7774167425277376E-4</v>
      </c>
      <c r="L4602" s="33">
        <f t="shared" si="286"/>
        <v>1</v>
      </c>
      <c r="M4602" s="33">
        <f t="shared" si="287"/>
        <v>0.99982225832574723</v>
      </c>
    </row>
    <row r="4603" spans="1:13" ht="27.6">
      <c r="A4603" t="s">
        <v>164</v>
      </c>
      <c r="B4603" t="s">
        <v>250</v>
      </c>
      <c r="C4603" s="14" t="s">
        <v>252</v>
      </c>
      <c r="D4603" t="s">
        <v>465</v>
      </c>
      <c r="E4603" t="s">
        <v>483</v>
      </c>
      <c r="F4603" s="20">
        <v>2036</v>
      </c>
      <c r="G4603" s="20">
        <v>31</v>
      </c>
      <c r="H4603" s="11">
        <v>1013.00212037216</v>
      </c>
      <c r="I4603" s="10">
        <v>4547205.51416153</v>
      </c>
      <c r="J4603" s="33">
        <f t="shared" si="284"/>
        <v>2.2277465076459159E-4</v>
      </c>
      <c r="K4603" s="33">
        <f t="shared" si="285"/>
        <v>2.227498383345905E-4</v>
      </c>
      <c r="L4603" s="33">
        <f t="shared" si="286"/>
        <v>0.99982225832574723</v>
      </c>
      <c r="M4603" s="33">
        <f t="shared" si="287"/>
        <v>0.99959954807934182</v>
      </c>
    </row>
    <row r="4604" spans="1:13" ht="27.6">
      <c r="A4604" t="s">
        <v>164</v>
      </c>
      <c r="B4604" t="s">
        <v>250</v>
      </c>
      <c r="C4604" s="14" t="s">
        <v>252</v>
      </c>
      <c r="D4604" t="s">
        <v>465</v>
      </c>
      <c r="E4604" t="s">
        <v>483</v>
      </c>
      <c r="F4604" s="20">
        <v>2036</v>
      </c>
      <c r="G4604" s="20">
        <v>32</v>
      </c>
      <c r="H4604" s="11">
        <v>1036.5168391964201</v>
      </c>
      <c r="I4604" s="10">
        <v>4418702.2669236204</v>
      </c>
      <c r="J4604" s="33">
        <f t="shared" si="284"/>
        <v>2.3457494453865108E-4</v>
      </c>
      <c r="K4604" s="33">
        <f t="shared" si="285"/>
        <v>2.3454743398743094E-4</v>
      </c>
      <c r="L4604" s="33">
        <f t="shared" si="286"/>
        <v>0.99959954807934182</v>
      </c>
      <c r="M4604" s="33">
        <f t="shared" si="287"/>
        <v>0.99936509457032485</v>
      </c>
    </row>
    <row r="4605" spans="1:13" ht="27.6">
      <c r="A4605" t="s">
        <v>164</v>
      </c>
      <c r="B4605" t="s">
        <v>250</v>
      </c>
      <c r="C4605" s="14" t="s">
        <v>252</v>
      </c>
      <c r="D4605" t="s">
        <v>465</v>
      </c>
      <c r="E4605" t="s">
        <v>483</v>
      </c>
      <c r="F4605" s="20">
        <v>2036</v>
      </c>
      <c r="G4605" s="20">
        <v>33</v>
      </c>
      <c r="H4605" s="11">
        <v>1082.0157083624899</v>
      </c>
      <c r="I4605" s="10">
        <v>4353326.8321008198</v>
      </c>
      <c r="J4605" s="33">
        <f t="shared" si="284"/>
        <v>2.4854915564433578E-4</v>
      </c>
      <c r="K4605" s="33">
        <f t="shared" si="285"/>
        <v>2.4851826986183045E-4</v>
      </c>
      <c r="L4605" s="33">
        <f t="shared" si="286"/>
        <v>0.99936509457032485</v>
      </c>
      <c r="M4605" s="33">
        <f t="shared" si="287"/>
        <v>0.99911673408606194</v>
      </c>
    </row>
    <row r="4606" spans="1:13" ht="27.6">
      <c r="A4606" t="s">
        <v>164</v>
      </c>
      <c r="B4606" t="s">
        <v>250</v>
      </c>
      <c r="C4606" s="14" t="s">
        <v>252</v>
      </c>
      <c r="D4606" t="s">
        <v>465</v>
      </c>
      <c r="E4606" t="s">
        <v>483</v>
      </c>
      <c r="F4606" s="20">
        <v>2036</v>
      </c>
      <c r="G4606" s="20">
        <v>34</v>
      </c>
      <c r="H4606" s="11">
        <v>1298.6386329770201</v>
      </c>
      <c r="I4606" s="10">
        <v>4331775.2379101701</v>
      </c>
      <c r="J4606" s="33">
        <f t="shared" si="284"/>
        <v>2.9979363232233113E-4</v>
      </c>
      <c r="K4606" s="33">
        <f t="shared" si="285"/>
        <v>2.9974869870175169E-4</v>
      </c>
      <c r="L4606" s="33">
        <f t="shared" si="286"/>
        <v>0.99911673408606194</v>
      </c>
      <c r="M4606" s="33">
        <f t="shared" si="287"/>
        <v>0.99881725014516853</v>
      </c>
    </row>
    <row r="4607" spans="1:13" ht="27.6">
      <c r="A4607" t="s">
        <v>164</v>
      </c>
      <c r="B4607" t="s">
        <v>250</v>
      </c>
      <c r="C4607" s="14" t="s">
        <v>252</v>
      </c>
      <c r="D4607" t="s">
        <v>465</v>
      </c>
      <c r="E4607" t="s">
        <v>483</v>
      </c>
      <c r="F4607" s="20">
        <v>2036</v>
      </c>
      <c r="G4607" s="20">
        <v>35</v>
      </c>
      <c r="H4607" s="11">
        <v>1736.2426338718401</v>
      </c>
      <c r="I4607" s="10">
        <v>4311478.8810723796</v>
      </c>
      <c r="J4607" s="33">
        <f t="shared" si="284"/>
        <v>4.0270233990801559E-4</v>
      </c>
      <c r="K4607" s="33">
        <f t="shared" si="285"/>
        <v>4.0262126620393968E-4</v>
      </c>
      <c r="L4607" s="33">
        <f t="shared" si="286"/>
        <v>0.99881725014516853</v>
      </c>
      <c r="M4607" s="33">
        <f t="shared" si="287"/>
        <v>0.99841510507920872</v>
      </c>
    </row>
    <row r="4608" spans="1:13" ht="27.6">
      <c r="A4608" t="s">
        <v>164</v>
      </c>
      <c r="B4608" t="s">
        <v>250</v>
      </c>
      <c r="C4608" s="14" t="s">
        <v>252</v>
      </c>
      <c r="D4608" t="s">
        <v>465</v>
      </c>
      <c r="E4608" t="s">
        <v>483</v>
      </c>
      <c r="F4608" s="20">
        <v>2036</v>
      </c>
      <c r="G4608" s="20">
        <v>36</v>
      </c>
      <c r="H4608" s="11">
        <v>1932.2191465532501</v>
      </c>
      <c r="I4608" s="10">
        <v>4290406.8158068601</v>
      </c>
      <c r="J4608" s="33">
        <f t="shared" si="284"/>
        <v>4.5035802652431555E-4</v>
      </c>
      <c r="K4608" s="33">
        <f t="shared" si="285"/>
        <v>4.5025663057030041E-4</v>
      </c>
      <c r="L4608" s="33">
        <f t="shared" si="286"/>
        <v>0.99841510507920872</v>
      </c>
      <c r="M4608" s="33">
        <f t="shared" si="287"/>
        <v>0.99796556205808529</v>
      </c>
    </row>
    <row r="4609" spans="1:13" ht="27.6">
      <c r="A4609" t="s">
        <v>164</v>
      </c>
      <c r="B4609" t="s">
        <v>250</v>
      </c>
      <c r="C4609" s="14" t="s">
        <v>252</v>
      </c>
      <c r="D4609" t="s">
        <v>465</v>
      </c>
      <c r="E4609" t="s">
        <v>483</v>
      </c>
      <c r="F4609" s="20">
        <v>2036</v>
      </c>
      <c r="G4609" s="20">
        <v>37</v>
      </c>
      <c r="H4609" s="11">
        <v>2085.6182114735302</v>
      </c>
      <c r="I4609" s="10">
        <v>4309061.3161425404</v>
      </c>
      <c r="J4609" s="33">
        <f t="shared" si="284"/>
        <v>4.8400755024311648E-4</v>
      </c>
      <c r="K4609" s="33">
        <f t="shared" si="285"/>
        <v>4.8389043748398031E-4</v>
      </c>
      <c r="L4609" s="33">
        <f t="shared" si="286"/>
        <v>0.99796556205808529</v>
      </c>
      <c r="M4609" s="33">
        <f t="shared" si="287"/>
        <v>0.99748265606566711</v>
      </c>
    </row>
    <row r="4610" spans="1:13" ht="27.6">
      <c r="A4610" t="s">
        <v>164</v>
      </c>
      <c r="B4610" t="s">
        <v>250</v>
      </c>
      <c r="C4610" s="14" t="s">
        <v>252</v>
      </c>
      <c r="D4610" t="s">
        <v>465</v>
      </c>
      <c r="E4610" t="s">
        <v>483</v>
      </c>
      <c r="F4610" s="20">
        <v>2036</v>
      </c>
      <c r="G4610" s="20">
        <v>38</v>
      </c>
      <c r="H4610" s="11">
        <v>2277.67297762723</v>
      </c>
      <c r="I4610" s="10">
        <v>4366493.8252362898</v>
      </c>
      <c r="J4610" s="33">
        <f t="shared" ref="J4610:J4673" si="288">IF(I4610&gt;0,H4610/I4610,0)</f>
        <v>5.2162514566340317E-4</v>
      </c>
      <c r="K4610" s="33">
        <f t="shared" ref="K4610:K4673" si="289">1-EXP(-J4610)</f>
        <v>5.2148912291904992E-4</v>
      </c>
      <c r="L4610" s="33">
        <f t="shared" ref="L4610:L4673" si="290">IF(G4610=30,1,M4609)</f>
        <v>0.99748265606566711</v>
      </c>
      <c r="M4610" s="33">
        <f t="shared" ref="M4610:M4673" si="291">L4610*(1-K4610)</f>
        <v>0.99696247971022844</v>
      </c>
    </row>
    <row r="4611" spans="1:13" ht="27.6">
      <c r="A4611" t="s">
        <v>164</v>
      </c>
      <c r="B4611" t="s">
        <v>250</v>
      </c>
      <c r="C4611" s="14" t="s">
        <v>252</v>
      </c>
      <c r="D4611" t="s">
        <v>465</v>
      </c>
      <c r="E4611" t="s">
        <v>483</v>
      </c>
      <c r="F4611" s="20">
        <v>2036</v>
      </c>
      <c r="G4611" s="20">
        <v>39</v>
      </c>
      <c r="H4611" s="11">
        <v>2746.2961865339898</v>
      </c>
      <c r="I4611" s="10">
        <v>4501997.8995686602</v>
      </c>
      <c r="J4611" s="33">
        <f t="shared" si="288"/>
        <v>6.1001720742631053E-4</v>
      </c>
      <c r="K4611" s="33">
        <f t="shared" si="289"/>
        <v>6.0983118475721465E-4</v>
      </c>
      <c r="L4611" s="33">
        <f t="shared" si="290"/>
        <v>0.99696247971022844</v>
      </c>
      <c r="M4611" s="33">
        <f t="shared" si="291"/>
        <v>0.99635450090006827</v>
      </c>
    </row>
    <row r="4612" spans="1:13" ht="27.6">
      <c r="A4612" t="s">
        <v>164</v>
      </c>
      <c r="B4612" t="s">
        <v>250</v>
      </c>
      <c r="C4612" s="14" t="s">
        <v>252</v>
      </c>
      <c r="D4612" t="s">
        <v>465</v>
      </c>
      <c r="E4612" t="s">
        <v>483</v>
      </c>
      <c r="F4612" s="20">
        <v>2036</v>
      </c>
      <c r="G4612" s="20">
        <v>40</v>
      </c>
      <c r="H4612" s="11">
        <v>3645.5941804324798</v>
      </c>
      <c r="I4612" s="10">
        <v>4456529.8247779598</v>
      </c>
      <c r="J4612" s="33">
        <f t="shared" si="288"/>
        <v>8.1803428312389145E-4</v>
      </c>
      <c r="K4612" s="33">
        <f t="shared" si="289"/>
        <v>8.1769978429646617E-4</v>
      </c>
      <c r="L4612" s="33">
        <f t="shared" si="290"/>
        <v>0.99635450090006827</v>
      </c>
      <c r="M4612" s="33">
        <f t="shared" si="291"/>
        <v>0.99553978203959947</v>
      </c>
    </row>
    <row r="4613" spans="1:13" ht="27.6">
      <c r="A4613" t="s">
        <v>164</v>
      </c>
      <c r="B4613" t="s">
        <v>250</v>
      </c>
      <c r="C4613" s="14" t="s">
        <v>252</v>
      </c>
      <c r="D4613" t="s">
        <v>465</v>
      </c>
      <c r="E4613" t="s">
        <v>483</v>
      </c>
      <c r="F4613" s="20">
        <v>2036</v>
      </c>
      <c r="G4613" s="20">
        <v>41</v>
      </c>
      <c r="H4613" s="11">
        <v>3880.02633374688</v>
      </c>
      <c r="I4613" s="10">
        <v>4380087.2846237598</v>
      </c>
      <c r="J4613" s="33">
        <f t="shared" si="288"/>
        <v>8.8583310825052794E-4</v>
      </c>
      <c r="K4613" s="33">
        <f t="shared" si="289"/>
        <v>8.8544087392927739E-4</v>
      </c>
      <c r="L4613" s="33">
        <f t="shared" si="290"/>
        <v>0.99553978203959947</v>
      </c>
      <c r="M4613" s="33">
        <f t="shared" si="291"/>
        <v>0.99465829042495901</v>
      </c>
    </row>
    <row r="4614" spans="1:13" ht="27.6">
      <c r="A4614" t="s">
        <v>164</v>
      </c>
      <c r="B4614" t="s">
        <v>250</v>
      </c>
      <c r="C4614" s="14" t="s">
        <v>252</v>
      </c>
      <c r="D4614" t="s">
        <v>465</v>
      </c>
      <c r="E4614" t="s">
        <v>483</v>
      </c>
      <c r="F4614" s="20">
        <v>2036</v>
      </c>
      <c r="G4614" s="20">
        <v>42</v>
      </c>
      <c r="H4614" s="11">
        <v>4145.9876093027697</v>
      </c>
      <c r="I4614" s="10">
        <v>4319665.8019033698</v>
      </c>
      <c r="J4614" s="33">
        <f t="shared" si="288"/>
        <v>9.5979360428205518E-4</v>
      </c>
      <c r="K4614" s="33">
        <f t="shared" si="289"/>
        <v>9.5933314972618255E-4</v>
      </c>
      <c r="L4614" s="33">
        <f t="shared" si="290"/>
        <v>0.99465829042495901</v>
      </c>
      <c r="M4614" s="33">
        <f t="shared" si="291"/>
        <v>0.99370408175430436</v>
      </c>
    </row>
    <row r="4615" spans="1:13" ht="27.6">
      <c r="A4615" t="s">
        <v>164</v>
      </c>
      <c r="B4615" t="s">
        <v>250</v>
      </c>
      <c r="C4615" s="14" t="s">
        <v>252</v>
      </c>
      <c r="D4615" t="s">
        <v>465</v>
      </c>
      <c r="E4615" t="s">
        <v>483</v>
      </c>
      <c r="F4615" s="20">
        <v>2036</v>
      </c>
      <c r="G4615" s="20">
        <v>43</v>
      </c>
      <c r="H4615" s="11">
        <v>4445.5654111443901</v>
      </c>
      <c r="I4615" s="10">
        <v>4262467.1890863003</v>
      </c>
      <c r="J4615" s="33">
        <f t="shared" si="288"/>
        <v>1.0429559252741927E-3</v>
      </c>
      <c r="K4615" s="33">
        <f t="shared" si="289"/>
        <v>1.0424122357742815E-3</v>
      </c>
      <c r="L4615" s="33">
        <f t="shared" si="290"/>
        <v>0.99370408175430436</v>
      </c>
      <c r="M4615" s="33">
        <f t="shared" si="291"/>
        <v>0.99266823246074487</v>
      </c>
    </row>
    <row r="4616" spans="1:13" ht="27.6">
      <c r="A4616" t="s">
        <v>164</v>
      </c>
      <c r="B4616" t="s">
        <v>250</v>
      </c>
      <c r="C4616" s="14" t="s">
        <v>252</v>
      </c>
      <c r="D4616" t="s">
        <v>465</v>
      </c>
      <c r="E4616" t="s">
        <v>483</v>
      </c>
      <c r="F4616" s="20">
        <v>2036</v>
      </c>
      <c r="G4616" s="20">
        <v>44</v>
      </c>
      <c r="H4616" s="11">
        <v>4876.3458953965601</v>
      </c>
      <c r="I4616" s="10">
        <v>4294986.5256982502</v>
      </c>
      <c r="J4616" s="33">
        <f t="shared" si="288"/>
        <v>1.135357670209174E-3</v>
      </c>
      <c r="K4616" s="33">
        <f t="shared" si="289"/>
        <v>1.1347133955399435E-3</v>
      </c>
      <c r="L4616" s="33">
        <f t="shared" si="290"/>
        <v>0.99266823246074487</v>
      </c>
      <c r="M4616" s="33">
        <f t="shared" si="291"/>
        <v>0.99154183852004474</v>
      </c>
    </row>
    <row r="4617" spans="1:13" ht="27.6">
      <c r="A4617" t="s">
        <v>164</v>
      </c>
      <c r="B4617" t="s">
        <v>250</v>
      </c>
      <c r="C4617" s="14" t="s">
        <v>252</v>
      </c>
      <c r="D4617" t="s">
        <v>465</v>
      </c>
      <c r="E4617" t="s">
        <v>483</v>
      </c>
      <c r="F4617" s="20">
        <v>2036</v>
      </c>
      <c r="G4617" s="20">
        <v>45</v>
      </c>
      <c r="H4617" s="11">
        <v>6291.9564621673699</v>
      </c>
      <c r="I4617" s="10">
        <v>4307441.9017056599</v>
      </c>
      <c r="J4617" s="33">
        <f t="shared" si="288"/>
        <v>1.4607176616069696E-3</v>
      </c>
      <c r="K4617" s="33">
        <f t="shared" si="289"/>
        <v>1.4596513328284377E-3</v>
      </c>
      <c r="L4617" s="33">
        <f t="shared" si="290"/>
        <v>0.99154183852004474</v>
      </c>
      <c r="M4617" s="33">
        <f t="shared" si="291"/>
        <v>0.99009453315389384</v>
      </c>
    </row>
    <row r="4618" spans="1:13" ht="27.6">
      <c r="A4618" t="s">
        <v>164</v>
      </c>
      <c r="B4618" t="s">
        <v>250</v>
      </c>
      <c r="C4618" s="14" t="s">
        <v>252</v>
      </c>
      <c r="D4618" t="s">
        <v>465</v>
      </c>
      <c r="E4618" t="s">
        <v>483</v>
      </c>
      <c r="F4618" s="20">
        <v>2036</v>
      </c>
      <c r="G4618" s="20">
        <v>46</v>
      </c>
      <c r="H4618" s="11">
        <v>6768.2840485382003</v>
      </c>
      <c r="I4618" s="10">
        <v>4235668.0826888904</v>
      </c>
      <c r="J4618" s="33">
        <f t="shared" si="288"/>
        <v>1.5979259744643523E-3</v>
      </c>
      <c r="K4618" s="33">
        <f t="shared" si="289"/>
        <v>1.5966499704982429E-3</v>
      </c>
      <c r="L4618" s="33">
        <f t="shared" si="290"/>
        <v>0.99009453315389384</v>
      </c>
      <c r="M4618" s="33">
        <f t="shared" si="291"/>
        <v>0.98851369874674322</v>
      </c>
    </row>
    <row r="4619" spans="1:13" ht="27.6">
      <c r="A4619" t="s">
        <v>164</v>
      </c>
      <c r="B4619" t="s">
        <v>250</v>
      </c>
      <c r="C4619" s="14" t="s">
        <v>252</v>
      </c>
      <c r="D4619" t="s">
        <v>465</v>
      </c>
      <c r="E4619" t="s">
        <v>483</v>
      </c>
      <c r="F4619" s="20">
        <v>2036</v>
      </c>
      <c r="G4619" s="20">
        <v>47</v>
      </c>
      <c r="H4619" s="11">
        <v>7443.0613347426397</v>
      </c>
      <c r="I4619" s="10">
        <v>4253152.68395398</v>
      </c>
      <c r="J4619" s="33">
        <f t="shared" si="288"/>
        <v>1.7500103776719189E-3</v>
      </c>
      <c r="K4619" s="33">
        <f t="shared" si="289"/>
        <v>1.7484800023653824E-3</v>
      </c>
      <c r="L4619" s="33">
        <f t="shared" si="290"/>
        <v>0.98851369874674322</v>
      </c>
      <c r="M4619" s="33">
        <f t="shared" si="291"/>
        <v>0.98678530231242034</v>
      </c>
    </row>
    <row r="4620" spans="1:13" ht="27.6">
      <c r="A4620" t="s">
        <v>164</v>
      </c>
      <c r="B4620" t="s">
        <v>250</v>
      </c>
      <c r="C4620" s="14" t="s">
        <v>252</v>
      </c>
      <c r="D4620" t="s">
        <v>465</v>
      </c>
      <c r="E4620" t="s">
        <v>483</v>
      </c>
      <c r="F4620" s="20">
        <v>2036</v>
      </c>
      <c r="G4620" s="20">
        <v>48</v>
      </c>
      <c r="H4620" s="11">
        <v>8110.0432580850702</v>
      </c>
      <c r="I4620" s="10">
        <v>4229334.7170724003</v>
      </c>
      <c r="J4620" s="33">
        <f t="shared" si="288"/>
        <v>1.9175694998429791E-3</v>
      </c>
      <c r="K4620" s="33">
        <f t="shared" si="289"/>
        <v>1.9157321380601777E-3</v>
      </c>
      <c r="L4620" s="33">
        <f t="shared" si="290"/>
        <v>0.98678530231242034</v>
      </c>
      <c r="M4620" s="33">
        <f t="shared" si="291"/>
        <v>0.98489488599541497</v>
      </c>
    </row>
    <row r="4621" spans="1:13" ht="27.6">
      <c r="A4621" t="s">
        <v>164</v>
      </c>
      <c r="B4621" t="s">
        <v>250</v>
      </c>
      <c r="C4621" s="14" t="s">
        <v>252</v>
      </c>
      <c r="D4621" t="s">
        <v>465</v>
      </c>
      <c r="E4621" t="s">
        <v>483</v>
      </c>
      <c r="F4621" s="20">
        <v>2036</v>
      </c>
      <c r="G4621" s="20">
        <v>49</v>
      </c>
      <c r="H4621" s="11">
        <v>8599.1481423906207</v>
      </c>
      <c r="I4621" s="10">
        <v>4091755.1464512101</v>
      </c>
      <c r="J4621" s="33">
        <f t="shared" si="288"/>
        <v>2.1015793552184286E-3</v>
      </c>
      <c r="K4621" s="33">
        <f t="shared" si="289"/>
        <v>2.0993725834979049E-3</v>
      </c>
      <c r="L4621" s="33">
        <f t="shared" si="290"/>
        <v>0.98489488599541497</v>
      </c>
      <c r="M4621" s="33">
        <f t="shared" si="291"/>
        <v>0.98282722467412886</v>
      </c>
    </row>
    <row r="4622" spans="1:13" ht="27.6">
      <c r="A4622" t="s">
        <v>164</v>
      </c>
      <c r="B4622" t="s">
        <v>250</v>
      </c>
      <c r="C4622" s="14" t="s">
        <v>252</v>
      </c>
      <c r="D4622" t="s">
        <v>465</v>
      </c>
      <c r="E4622" t="s">
        <v>483</v>
      </c>
      <c r="F4622" s="20">
        <v>2036</v>
      </c>
      <c r="G4622" s="20">
        <v>50</v>
      </c>
      <c r="H4622" s="11">
        <v>9826.6289505847199</v>
      </c>
      <c r="I4622" s="10">
        <v>4049102.2978636399</v>
      </c>
      <c r="J4622" s="33">
        <f t="shared" si="288"/>
        <v>2.4268660625762356E-3</v>
      </c>
      <c r="K4622" s="33">
        <f t="shared" si="289"/>
        <v>2.4239236039323986E-3</v>
      </c>
      <c r="L4622" s="33">
        <f t="shared" si="290"/>
        <v>0.98282722467412886</v>
      </c>
      <c r="M4622" s="33">
        <f t="shared" si="291"/>
        <v>0.98044492656565385</v>
      </c>
    </row>
    <row r="4623" spans="1:13" ht="27.6">
      <c r="A4623" t="s">
        <v>164</v>
      </c>
      <c r="B4623" t="s">
        <v>250</v>
      </c>
      <c r="C4623" s="14" t="s">
        <v>252</v>
      </c>
      <c r="D4623" t="s">
        <v>465</v>
      </c>
      <c r="E4623" t="s">
        <v>483</v>
      </c>
      <c r="F4623" s="20">
        <v>2036</v>
      </c>
      <c r="G4623" s="20">
        <v>51</v>
      </c>
      <c r="H4623" s="11">
        <v>10871.1161877709</v>
      </c>
      <c r="I4623" s="10">
        <v>4095907.6349931899</v>
      </c>
      <c r="J4623" s="33">
        <f t="shared" si="288"/>
        <v>2.6541409515424717E-3</v>
      </c>
      <c r="K4623" s="33">
        <f t="shared" si="289"/>
        <v>2.6506218335473619E-3</v>
      </c>
      <c r="L4623" s="33">
        <f t="shared" si="290"/>
        <v>0.98044492656565385</v>
      </c>
      <c r="M4623" s="33">
        <f t="shared" si="291"/>
        <v>0.97784613783670815</v>
      </c>
    </row>
    <row r="4624" spans="1:13" ht="27.6">
      <c r="A4624" t="s">
        <v>164</v>
      </c>
      <c r="B4624" t="s">
        <v>250</v>
      </c>
      <c r="C4624" s="14" t="s">
        <v>252</v>
      </c>
      <c r="D4624" t="s">
        <v>465</v>
      </c>
      <c r="E4624" t="s">
        <v>483</v>
      </c>
      <c r="F4624" s="20">
        <v>2036</v>
      </c>
      <c r="G4624" s="20">
        <v>52</v>
      </c>
      <c r="H4624" s="11">
        <v>12082.652495910401</v>
      </c>
      <c r="I4624" s="10">
        <v>4166478.2784593501</v>
      </c>
      <c r="J4624" s="33">
        <f t="shared" si="288"/>
        <v>2.8999677157511153E-3</v>
      </c>
      <c r="K4624" s="33">
        <f t="shared" si="289"/>
        <v>2.8957668711273588E-3</v>
      </c>
      <c r="L4624" s="33">
        <f t="shared" si="290"/>
        <v>0.97784613783670815</v>
      </c>
      <c r="M4624" s="33">
        <f t="shared" si="291"/>
        <v>0.97501452338570083</v>
      </c>
    </row>
    <row r="4625" spans="1:13" ht="27.6">
      <c r="A4625" t="s">
        <v>164</v>
      </c>
      <c r="B4625" t="s">
        <v>250</v>
      </c>
      <c r="C4625" s="14" t="s">
        <v>252</v>
      </c>
      <c r="D4625" t="s">
        <v>465</v>
      </c>
      <c r="E4625" t="s">
        <v>483</v>
      </c>
      <c r="F4625" s="20">
        <v>2036</v>
      </c>
      <c r="G4625" s="20">
        <v>53</v>
      </c>
      <c r="H4625" s="11">
        <v>13075.9618672406</v>
      </c>
      <c r="I4625" s="10">
        <v>4130270.41404763</v>
      </c>
      <c r="J4625" s="33">
        <f t="shared" si="288"/>
        <v>3.1658851737085825E-3</v>
      </c>
      <c r="K4625" s="33">
        <f t="shared" si="289"/>
        <v>3.1608790435798673E-3</v>
      </c>
      <c r="L4625" s="33">
        <f t="shared" si="290"/>
        <v>0.97501452338570083</v>
      </c>
      <c r="M4625" s="33">
        <f t="shared" si="291"/>
        <v>0.97193262041154493</v>
      </c>
    </row>
    <row r="4626" spans="1:13" ht="27.6">
      <c r="A4626" t="s">
        <v>164</v>
      </c>
      <c r="B4626" t="s">
        <v>250</v>
      </c>
      <c r="C4626" s="14" t="s">
        <v>252</v>
      </c>
      <c r="D4626" t="s">
        <v>465</v>
      </c>
      <c r="E4626" t="s">
        <v>483</v>
      </c>
      <c r="F4626" s="20">
        <v>2036</v>
      </c>
      <c r="G4626" s="20">
        <v>54</v>
      </c>
      <c r="H4626" s="11">
        <v>13777.546640156201</v>
      </c>
      <c r="I4626" s="10">
        <v>3984764.4953213502</v>
      </c>
      <c r="J4626" s="33">
        <f t="shared" si="288"/>
        <v>3.4575560629324254E-3</v>
      </c>
      <c r="K4626" s="33">
        <f t="shared" si="289"/>
        <v>3.4515855990217004E-3</v>
      </c>
      <c r="L4626" s="33">
        <f t="shared" si="290"/>
        <v>0.97193262041154493</v>
      </c>
      <c r="M4626" s="33">
        <f t="shared" si="291"/>
        <v>0.96857791177571306</v>
      </c>
    </row>
    <row r="4627" spans="1:13" ht="27.6">
      <c r="A4627" t="s">
        <v>164</v>
      </c>
      <c r="B4627" t="s">
        <v>250</v>
      </c>
      <c r="C4627" s="14" t="s">
        <v>252</v>
      </c>
      <c r="D4627" t="s">
        <v>465</v>
      </c>
      <c r="E4627" t="s">
        <v>483</v>
      </c>
      <c r="F4627" s="20">
        <v>2036</v>
      </c>
      <c r="G4627" s="20">
        <v>55</v>
      </c>
      <c r="H4627" s="11">
        <v>14692.857231321799</v>
      </c>
      <c r="I4627" s="10">
        <v>3898943.7078316999</v>
      </c>
      <c r="J4627" s="33">
        <f t="shared" si="288"/>
        <v>3.7684199445631042E-3</v>
      </c>
      <c r="K4627" s="33">
        <f t="shared" si="289"/>
        <v>3.7613283609422288E-3</v>
      </c>
      <c r="L4627" s="33">
        <f t="shared" si="290"/>
        <v>0.96857791177571306</v>
      </c>
      <c r="M4627" s="33">
        <f t="shared" si="291"/>
        <v>0.96493477220636892</v>
      </c>
    </row>
    <row r="4628" spans="1:13" ht="27.6">
      <c r="A4628" t="s">
        <v>164</v>
      </c>
      <c r="B4628" t="s">
        <v>250</v>
      </c>
      <c r="C4628" s="14" t="s">
        <v>252</v>
      </c>
      <c r="D4628" t="s">
        <v>465</v>
      </c>
      <c r="E4628" t="s">
        <v>483</v>
      </c>
      <c r="F4628" s="20">
        <v>2036</v>
      </c>
      <c r="G4628" s="20">
        <v>56</v>
      </c>
      <c r="H4628" s="11">
        <v>15734.668513368701</v>
      </c>
      <c r="I4628" s="10">
        <v>3827259.0818837099</v>
      </c>
      <c r="J4628" s="33">
        <f t="shared" si="288"/>
        <v>4.111210706337751E-3</v>
      </c>
      <c r="K4628" s="33">
        <f t="shared" si="289"/>
        <v>4.102771249025472E-3</v>
      </c>
      <c r="L4628" s="33">
        <f t="shared" si="290"/>
        <v>0.96493477220636892</v>
      </c>
      <c r="M4628" s="33">
        <f t="shared" si="291"/>
        <v>0.96097586556577563</v>
      </c>
    </row>
    <row r="4629" spans="1:13" ht="27.6">
      <c r="A4629" t="s">
        <v>164</v>
      </c>
      <c r="B4629" t="s">
        <v>250</v>
      </c>
      <c r="C4629" s="14" t="s">
        <v>252</v>
      </c>
      <c r="D4629" t="s">
        <v>465</v>
      </c>
      <c r="E4629" t="s">
        <v>483</v>
      </c>
      <c r="F4629" s="20">
        <v>2036</v>
      </c>
      <c r="G4629" s="20">
        <v>57</v>
      </c>
      <c r="H4629" s="11">
        <v>16831.0237665145</v>
      </c>
      <c r="I4629" s="10">
        <v>3749797.1397367101</v>
      </c>
      <c r="J4629" s="33">
        <f t="shared" si="288"/>
        <v>4.4885158154705619E-3</v>
      </c>
      <c r="K4629" s="33">
        <f t="shared" si="289"/>
        <v>4.4784574829798141E-3</v>
      </c>
      <c r="L4629" s="33">
        <f t="shared" si="290"/>
        <v>0.96097586556577563</v>
      </c>
      <c r="M4629" s="33">
        <f t="shared" si="291"/>
        <v>0.95667217600966958</v>
      </c>
    </row>
    <row r="4630" spans="1:13" ht="27.6">
      <c r="A4630" t="s">
        <v>164</v>
      </c>
      <c r="B4630" t="s">
        <v>250</v>
      </c>
      <c r="C4630" s="14" t="s">
        <v>252</v>
      </c>
      <c r="D4630" t="s">
        <v>465</v>
      </c>
      <c r="E4630" t="s">
        <v>483</v>
      </c>
      <c r="F4630" s="20">
        <v>2036</v>
      </c>
      <c r="G4630" s="20">
        <v>58</v>
      </c>
      <c r="H4630" s="11">
        <v>17918.006512074098</v>
      </c>
      <c r="I4630" s="10">
        <v>3653055.1909245402</v>
      </c>
      <c r="J4630" s="33">
        <f t="shared" si="288"/>
        <v>4.904937258158229E-3</v>
      </c>
      <c r="K4630" s="33">
        <f t="shared" si="289"/>
        <v>4.8929276968098234E-3</v>
      </c>
      <c r="L4630" s="33">
        <f t="shared" si="290"/>
        <v>0.95667217600966958</v>
      </c>
      <c r="M4630" s="33">
        <f t="shared" si="291"/>
        <v>0.9519912482229046</v>
      </c>
    </row>
    <row r="4631" spans="1:13" ht="27.6">
      <c r="A4631" t="s">
        <v>164</v>
      </c>
      <c r="B4631" t="s">
        <v>250</v>
      </c>
      <c r="C4631" s="14" t="s">
        <v>252</v>
      </c>
      <c r="D4631" t="s">
        <v>465</v>
      </c>
      <c r="E4631" t="s">
        <v>483</v>
      </c>
      <c r="F4631" s="20">
        <v>2036</v>
      </c>
      <c r="G4631" s="20">
        <v>59</v>
      </c>
      <c r="H4631" s="11">
        <v>19182.060807326801</v>
      </c>
      <c r="I4631" s="10">
        <v>3571386.7157334699</v>
      </c>
      <c r="J4631" s="33">
        <f t="shared" si="288"/>
        <v>5.3710399724627147E-3</v>
      </c>
      <c r="K4631" s="33">
        <f t="shared" si="289"/>
        <v>5.3566417266547317E-3</v>
      </c>
      <c r="L4631" s="33">
        <f t="shared" si="290"/>
        <v>0.9519912482229046</v>
      </c>
      <c r="M4631" s="33">
        <f t="shared" si="291"/>
        <v>0.94689177217926368</v>
      </c>
    </row>
    <row r="4632" spans="1:13" ht="27.6">
      <c r="A4632" t="s">
        <v>164</v>
      </c>
      <c r="B4632" t="s">
        <v>250</v>
      </c>
      <c r="C4632" s="14" t="s">
        <v>252</v>
      </c>
      <c r="D4632" t="s">
        <v>465</v>
      </c>
      <c r="E4632" t="s">
        <v>483</v>
      </c>
      <c r="F4632" s="20">
        <v>2036</v>
      </c>
      <c r="G4632" s="20">
        <v>60</v>
      </c>
      <c r="H4632" s="11">
        <v>20544.182713831498</v>
      </c>
      <c r="I4632" s="10">
        <v>3477812.6291231499</v>
      </c>
      <c r="J4632" s="33">
        <f t="shared" si="288"/>
        <v>5.9072137877109378E-3</v>
      </c>
      <c r="K4632" s="33">
        <f t="shared" si="289"/>
        <v>5.8898005052104851E-3</v>
      </c>
      <c r="L4632" s="33">
        <f t="shared" si="290"/>
        <v>0.94689177217926368</v>
      </c>
      <c r="M4632" s="33">
        <f t="shared" si="291"/>
        <v>0.94131476854110263</v>
      </c>
    </row>
    <row r="4633" spans="1:13" ht="27.6">
      <c r="A4633" t="s">
        <v>164</v>
      </c>
      <c r="B4633" t="s">
        <v>250</v>
      </c>
      <c r="C4633" s="14" t="s">
        <v>252</v>
      </c>
      <c r="D4633" t="s">
        <v>465</v>
      </c>
      <c r="E4633" t="s">
        <v>483</v>
      </c>
      <c r="F4633" s="20">
        <v>2036</v>
      </c>
      <c r="G4633" s="20">
        <v>61</v>
      </c>
      <c r="H4633" s="11">
        <v>21872.2452059444</v>
      </c>
      <c r="I4633" s="10">
        <v>3382166.8577349498</v>
      </c>
      <c r="J4633" s="33">
        <f t="shared" si="288"/>
        <v>6.4669326280940281E-3</v>
      </c>
      <c r="K4633" s="33">
        <f t="shared" si="289"/>
        <v>6.4460670223371874E-3</v>
      </c>
      <c r="L4633" s="33">
        <f t="shared" si="290"/>
        <v>0.94131476854110263</v>
      </c>
      <c r="M4633" s="33">
        <f t="shared" si="291"/>
        <v>0.93524699045397086</v>
      </c>
    </row>
    <row r="4634" spans="1:13" ht="27.6">
      <c r="A4634" t="s">
        <v>164</v>
      </c>
      <c r="B4634" t="s">
        <v>250</v>
      </c>
      <c r="C4634" s="14" t="s">
        <v>252</v>
      </c>
      <c r="D4634" t="s">
        <v>465</v>
      </c>
      <c r="E4634" t="s">
        <v>483</v>
      </c>
      <c r="F4634" s="20">
        <v>2036</v>
      </c>
      <c r="G4634" s="20">
        <v>62</v>
      </c>
      <c r="H4634" s="11">
        <v>23093.152000866699</v>
      </c>
      <c r="I4634" s="10">
        <v>3260489.7675972302</v>
      </c>
      <c r="J4634" s="33">
        <f t="shared" si="288"/>
        <v>7.0827248808956874E-3</v>
      </c>
      <c r="K4634" s="33">
        <f t="shared" si="289"/>
        <v>7.0577014977920571E-3</v>
      </c>
      <c r="L4634" s="33">
        <f t="shared" si="290"/>
        <v>0.93524699045397086</v>
      </c>
      <c r="M4634" s="33">
        <f t="shared" si="291"/>
        <v>0.92864629636863838</v>
      </c>
    </row>
    <row r="4635" spans="1:13" ht="27.6">
      <c r="A4635" t="s">
        <v>164</v>
      </c>
      <c r="B4635" t="s">
        <v>250</v>
      </c>
      <c r="C4635" s="14" t="s">
        <v>252</v>
      </c>
      <c r="D4635" t="s">
        <v>465</v>
      </c>
      <c r="E4635" t="s">
        <v>483</v>
      </c>
      <c r="F4635" s="20">
        <v>2036</v>
      </c>
      <c r="G4635" s="20">
        <v>63</v>
      </c>
      <c r="H4635" s="11">
        <v>24774.411972600199</v>
      </c>
      <c r="I4635" s="10">
        <v>3192990.0510660498</v>
      </c>
      <c r="J4635" s="33">
        <f t="shared" si="288"/>
        <v>7.759000678479633E-3</v>
      </c>
      <c r="K4635" s="33">
        <f t="shared" si="289"/>
        <v>7.7289773332820388E-3</v>
      </c>
      <c r="L4635" s="33">
        <f t="shared" si="290"/>
        <v>0.92864629636863838</v>
      </c>
      <c r="M4635" s="33">
        <f t="shared" si="291"/>
        <v>0.9214688101933689</v>
      </c>
    </row>
    <row r="4636" spans="1:13" ht="27.6">
      <c r="A4636" t="s">
        <v>164</v>
      </c>
      <c r="B4636" t="s">
        <v>250</v>
      </c>
      <c r="C4636" s="14" t="s">
        <v>252</v>
      </c>
      <c r="D4636" t="s">
        <v>465</v>
      </c>
      <c r="E4636" t="s">
        <v>483</v>
      </c>
      <c r="F4636" s="20">
        <v>2036</v>
      </c>
      <c r="G4636" s="20">
        <v>64</v>
      </c>
      <c r="H4636" s="11">
        <v>25328.262566295401</v>
      </c>
      <c r="I4636" s="10">
        <v>2975495.4521471998</v>
      </c>
      <c r="J4636" s="33">
        <f t="shared" si="288"/>
        <v>8.5122840796203626E-3</v>
      </c>
      <c r="K4636" s="33">
        <f t="shared" si="289"/>
        <v>8.4761571696742033E-3</v>
      </c>
      <c r="L4636" s="33">
        <f t="shared" si="290"/>
        <v>0.9214688101933689</v>
      </c>
      <c r="M4636" s="33">
        <f t="shared" si="291"/>
        <v>0.91365829573121726</v>
      </c>
    </row>
    <row r="4637" spans="1:13" ht="27.6">
      <c r="A4637" t="s">
        <v>164</v>
      </c>
      <c r="B4637" t="s">
        <v>250</v>
      </c>
      <c r="C4637" s="14" t="s">
        <v>252</v>
      </c>
      <c r="D4637" t="s">
        <v>465</v>
      </c>
      <c r="E4637" t="s">
        <v>483</v>
      </c>
      <c r="F4637" s="20">
        <v>2036</v>
      </c>
      <c r="G4637" s="20">
        <v>65</v>
      </c>
      <c r="H4637" s="11">
        <v>25778.087466937101</v>
      </c>
      <c r="I4637" s="10">
        <v>2868161.82058969</v>
      </c>
      <c r="J4637" s="33">
        <f t="shared" si="288"/>
        <v>8.9876684369353897E-3</v>
      </c>
      <c r="K4637" s="33">
        <f t="shared" si="289"/>
        <v>8.9474000748330784E-3</v>
      </c>
      <c r="L4637" s="33">
        <f t="shared" si="290"/>
        <v>0.91365829573121726</v>
      </c>
      <c r="M4637" s="33">
        <f t="shared" si="291"/>
        <v>0.90548342942761995</v>
      </c>
    </row>
    <row r="4638" spans="1:13" ht="27.6">
      <c r="A4638" t="s">
        <v>164</v>
      </c>
      <c r="B4638" t="s">
        <v>250</v>
      </c>
      <c r="C4638" s="14" t="s">
        <v>252</v>
      </c>
      <c r="D4638" t="s">
        <v>465</v>
      </c>
      <c r="E4638" t="s">
        <v>483</v>
      </c>
      <c r="F4638" s="20">
        <v>2036</v>
      </c>
      <c r="G4638" s="20">
        <v>66</v>
      </c>
      <c r="H4638" s="11">
        <v>27249.222207425501</v>
      </c>
      <c r="I4638" s="10">
        <v>2764223.0622552</v>
      </c>
      <c r="J4638" s="33">
        <f t="shared" si="288"/>
        <v>9.857823190721135E-3</v>
      </c>
      <c r="K4638" s="33">
        <f t="shared" si="289"/>
        <v>9.8093941174132171E-3</v>
      </c>
      <c r="L4638" s="33">
        <f t="shared" si="290"/>
        <v>0.90548342942761995</v>
      </c>
      <c r="M4638" s="33">
        <f t="shared" si="291"/>
        <v>0.89660118560157753</v>
      </c>
    </row>
    <row r="4639" spans="1:13" ht="27.6">
      <c r="A4639" t="s">
        <v>164</v>
      </c>
      <c r="B4639" t="s">
        <v>250</v>
      </c>
      <c r="C4639" s="14" t="s">
        <v>252</v>
      </c>
      <c r="D4639" t="s">
        <v>465</v>
      </c>
      <c r="E4639" t="s">
        <v>483</v>
      </c>
      <c r="F4639" s="20">
        <v>2036</v>
      </c>
      <c r="G4639" s="20">
        <v>67</v>
      </c>
      <c r="H4639" s="11">
        <v>28671.8145272197</v>
      </c>
      <c r="I4639" s="10">
        <v>2650824.8558574799</v>
      </c>
      <c r="J4639" s="33">
        <f t="shared" si="288"/>
        <v>1.081618593694114E-2</v>
      </c>
      <c r="K4639" s="33">
        <f t="shared" si="289"/>
        <v>1.0757901326164276E-2</v>
      </c>
      <c r="L4639" s="33">
        <f t="shared" si="290"/>
        <v>0.89660118560157753</v>
      </c>
      <c r="M4639" s="33">
        <f t="shared" si="291"/>
        <v>0.88695563851795389</v>
      </c>
    </row>
    <row r="4640" spans="1:13" ht="27.6">
      <c r="A4640" t="s">
        <v>164</v>
      </c>
      <c r="B4640" t="s">
        <v>250</v>
      </c>
      <c r="C4640" s="14" t="s">
        <v>252</v>
      </c>
      <c r="D4640" t="s">
        <v>465</v>
      </c>
      <c r="E4640" t="s">
        <v>483</v>
      </c>
      <c r="F4640" s="20">
        <v>2036</v>
      </c>
      <c r="G4640" s="20">
        <v>68</v>
      </c>
      <c r="H4640" s="11">
        <v>29922.394349964601</v>
      </c>
      <c r="I4640" s="10">
        <v>2519636.2933821399</v>
      </c>
      <c r="J4640" s="33">
        <f t="shared" si="288"/>
        <v>1.187568000530719E-2</v>
      </c>
      <c r="K4640" s="33">
        <f t="shared" si="289"/>
        <v>1.180544243210202E-2</v>
      </c>
      <c r="L4640" s="33">
        <f t="shared" si="290"/>
        <v>0.88695563851795389</v>
      </c>
      <c r="M4640" s="33">
        <f t="shared" si="291"/>
        <v>0.87648473478760192</v>
      </c>
    </row>
    <row r="4641" spans="1:13" ht="27.6">
      <c r="A4641" t="s">
        <v>164</v>
      </c>
      <c r="B4641" t="s">
        <v>250</v>
      </c>
      <c r="C4641" s="14" t="s">
        <v>252</v>
      </c>
      <c r="D4641" t="s">
        <v>465</v>
      </c>
      <c r="E4641" t="s">
        <v>483</v>
      </c>
      <c r="F4641" s="20">
        <v>2036</v>
      </c>
      <c r="G4641" s="20">
        <v>69</v>
      </c>
      <c r="H4641" s="11">
        <v>30841.392217704899</v>
      </c>
      <c r="I4641" s="10">
        <v>2361408.7688455</v>
      </c>
      <c r="J4641" s="33">
        <f t="shared" si="288"/>
        <v>1.3060590197089574E-2</v>
      </c>
      <c r="K4641" s="33">
        <f t="shared" si="289"/>
        <v>1.2975670790156046E-2</v>
      </c>
      <c r="L4641" s="33">
        <f t="shared" si="290"/>
        <v>0.87648473478760192</v>
      </c>
      <c r="M4641" s="33">
        <f t="shared" si="291"/>
        <v>0.86511175741640078</v>
      </c>
    </row>
    <row r="4642" spans="1:13" ht="27.6">
      <c r="A4642" t="s">
        <v>164</v>
      </c>
      <c r="B4642" t="s">
        <v>250</v>
      </c>
      <c r="C4642" s="14" t="s">
        <v>252</v>
      </c>
      <c r="D4642" t="s">
        <v>465</v>
      </c>
      <c r="E4642" t="s">
        <v>483</v>
      </c>
      <c r="F4642" s="20">
        <v>2037</v>
      </c>
      <c r="G4642" s="20">
        <v>30</v>
      </c>
      <c r="H4642" s="11">
        <v>836.74902766110404</v>
      </c>
      <c r="I4642" s="10">
        <v>4685548.6469332203</v>
      </c>
      <c r="J4642" s="33">
        <f t="shared" si="288"/>
        <v>1.7858080039543972E-4</v>
      </c>
      <c r="K4642" s="33">
        <f t="shared" si="289"/>
        <v>1.785648557934838E-4</v>
      </c>
      <c r="L4642" s="33">
        <f t="shared" si="290"/>
        <v>1</v>
      </c>
      <c r="M4642" s="33">
        <f t="shared" si="291"/>
        <v>0.99982143514420652</v>
      </c>
    </row>
    <row r="4643" spans="1:13" ht="27.6">
      <c r="A4643" t="s">
        <v>164</v>
      </c>
      <c r="B4643" t="s">
        <v>250</v>
      </c>
      <c r="C4643" s="14" t="s">
        <v>252</v>
      </c>
      <c r="D4643" t="s">
        <v>465</v>
      </c>
      <c r="E4643" t="s">
        <v>483</v>
      </c>
      <c r="F4643" s="20">
        <v>2037</v>
      </c>
      <c r="G4643" s="20">
        <v>31</v>
      </c>
      <c r="H4643" s="11">
        <v>1030.0161093955901</v>
      </c>
      <c r="I4643" s="10">
        <v>4602493.6328892</v>
      </c>
      <c r="J4643" s="33">
        <f t="shared" si="288"/>
        <v>2.2379522744695268E-4</v>
      </c>
      <c r="K4643" s="33">
        <f t="shared" si="289"/>
        <v>2.2377018716301933E-4</v>
      </c>
      <c r="L4643" s="33">
        <f t="shared" si="290"/>
        <v>0.99982143514420652</v>
      </c>
      <c r="M4643" s="33">
        <f t="shared" si="291"/>
        <v>0.9995977049145347</v>
      </c>
    </row>
    <row r="4644" spans="1:13" ht="27.6">
      <c r="A4644" t="s">
        <v>164</v>
      </c>
      <c r="B4644" t="s">
        <v>250</v>
      </c>
      <c r="C4644" s="14" t="s">
        <v>252</v>
      </c>
      <c r="D4644" t="s">
        <v>465</v>
      </c>
      <c r="E4644" t="s">
        <v>483</v>
      </c>
      <c r="F4644" s="20">
        <v>2037</v>
      </c>
      <c r="G4644" s="20">
        <v>32</v>
      </c>
      <c r="H4644" s="11">
        <v>1069.9340910517001</v>
      </c>
      <c r="I4644" s="10">
        <v>4541674.8609543899</v>
      </c>
      <c r="J4644" s="33">
        <f t="shared" si="288"/>
        <v>2.3558139316623463E-4</v>
      </c>
      <c r="K4644" s="33">
        <f t="shared" si="289"/>
        <v>2.3555364604876949E-4</v>
      </c>
      <c r="L4644" s="33">
        <f t="shared" si="290"/>
        <v>0.9995977049145347</v>
      </c>
      <c r="M4644" s="33">
        <f t="shared" si="291"/>
        <v>0.99936224603056012</v>
      </c>
    </row>
    <row r="4645" spans="1:13" ht="27.6">
      <c r="A4645" t="s">
        <v>164</v>
      </c>
      <c r="B4645" t="s">
        <v>250</v>
      </c>
      <c r="C4645" s="14" t="s">
        <v>252</v>
      </c>
      <c r="D4645" t="s">
        <v>465</v>
      </c>
      <c r="E4645" t="s">
        <v>483</v>
      </c>
      <c r="F4645" s="20">
        <v>2037</v>
      </c>
      <c r="G4645" s="20">
        <v>33</v>
      </c>
      <c r="H4645" s="11">
        <v>1101.26180180395</v>
      </c>
      <c r="I4645" s="10">
        <v>4413101.4210290303</v>
      </c>
      <c r="J4645" s="33">
        <f t="shared" si="288"/>
        <v>2.4954373279442146E-4</v>
      </c>
      <c r="K4645" s="33">
        <f t="shared" si="289"/>
        <v>2.4951259934691272E-4</v>
      </c>
      <c r="L4645" s="33">
        <f t="shared" si="290"/>
        <v>0.99936224603056012</v>
      </c>
      <c r="M4645" s="33">
        <f t="shared" si="291"/>
        <v>0.99911289255886382</v>
      </c>
    </row>
    <row r="4646" spans="1:13" ht="27.6">
      <c r="A4646" t="s">
        <v>164</v>
      </c>
      <c r="B4646" t="s">
        <v>250</v>
      </c>
      <c r="C4646" s="14" t="s">
        <v>252</v>
      </c>
      <c r="D4646" t="s">
        <v>465</v>
      </c>
      <c r="E4646" t="s">
        <v>483</v>
      </c>
      <c r="F4646" s="20">
        <v>2037</v>
      </c>
      <c r="G4646" s="20">
        <v>34</v>
      </c>
      <c r="H4646" s="11">
        <v>1156.5169659036301</v>
      </c>
      <c r="I4646" s="10">
        <v>4347545.0520929499</v>
      </c>
      <c r="J4646" s="33">
        <f t="shared" si="288"/>
        <v>2.660160969112607E-4</v>
      </c>
      <c r="K4646" s="33">
        <f t="shared" si="289"/>
        <v>2.6598071776651189E-4</v>
      </c>
      <c r="L4646" s="33">
        <f t="shared" si="290"/>
        <v>0.99911289255886382</v>
      </c>
      <c r="M4646" s="33">
        <f t="shared" si="291"/>
        <v>0.99884714779457129</v>
      </c>
    </row>
    <row r="4647" spans="1:13" ht="27.6">
      <c r="A4647" t="s">
        <v>164</v>
      </c>
      <c r="B4647" t="s">
        <v>250</v>
      </c>
      <c r="C4647" s="14" t="s">
        <v>252</v>
      </c>
      <c r="D4647" t="s">
        <v>465</v>
      </c>
      <c r="E4647" t="s">
        <v>483</v>
      </c>
      <c r="F4647" s="20">
        <v>2037</v>
      </c>
      <c r="G4647" s="20">
        <v>35</v>
      </c>
      <c r="H4647" s="11">
        <v>1740.5564396856</v>
      </c>
      <c r="I4647" s="10">
        <v>4325539.3244251804</v>
      </c>
      <c r="J4647" s="33">
        <f t="shared" si="288"/>
        <v>4.023906174791052E-4</v>
      </c>
      <c r="K4647" s="33">
        <f t="shared" si="289"/>
        <v>4.0230966923260336E-4</v>
      </c>
      <c r="L4647" s="33">
        <f t="shared" si="290"/>
        <v>0.99884714779457129</v>
      </c>
      <c r="M4647" s="33">
        <f t="shared" si="291"/>
        <v>0.99844530192892811</v>
      </c>
    </row>
    <row r="4648" spans="1:13" ht="27.6">
      <c r="A4648" t="s">
        <v>164</v>
      </c>
      <c r="B4648" t="s">
        <v>250</v>
      </c>
      <c r="C4648" s="14" t="s">
        <v>252</v>
      </c>
      <c r="D4648" t="s">
        <v>465</v>
      </c>
      <c r="E4648" t="s">
        <v>483</v>
      </c>
      <c r="F4648" s="20">
        <v>2037</v>
      </c>
      <c r="G4648" s="20">
        <v>36</v>
      </c>
      <c r="H4648" s="11">
        <v>1935.7332124035399</v>
      </c>
      <c r="I4648" s="10">
        <v>4304505.3687565802</v>
      </c>
      <c r="J4648" s="33">
        <f t="shared" si="288"/>
        <v>4.4969933745551467E-4</v>
      </c>
      <c r="K4648" s="33">
        <f t="shared" si="289"/>
        <v>4.4959823786383524E-4</v>
      </c>
      <c r="L4648" s="33">
        <f t="shared" si="290"/>
        <v>0.99844530192892811</v>
      </c>
      <c r="M4648" s="33">
        <f t="shared" si="291"/>
        <v>0.99799640268057743</v>
      </c>
    </row>
    <row r="4649" spans="1:13" ht="27.6">
      <c r="A4649" t="s">
        <v>164</v>
      </c>
      <c r="B4649" t="s">
        <v>250</v>
      </c>
      <c r="C4649" s="14" t="s">
        <v>252</v>
      </c>
      <c r="D4649" t="s">
        <v>465</v>
      </c>
      <c r="E4649" t="s">
        <v>483</v>
      </c>
      <c r="F4649" s="20">
        <v>2037</v>
      </c>
      <c r="G4649" s="20">
        <v>37</v>
      </c>
      <c r="H4649" s="11">
        <v>2070.2289477040999</v>
      </c>
      <c r="I4649" s="10">
        <v>4283366.4369358402</v>
      </c>
      <c r="J4649" s="33">
        <f t="shared" si="288"/>
        <v>4.8331819800714133E-4</v>
      </c>
      <c r="K4649" s="33">
        <f t="shared" si="289"/>
        <v>4.8320141858149146E-4</v>
      </c>
      <c r="L4649" s="33">
        <f t="shared" si="290"/>
        <v>0.99799640268057743</v>
      </c>
      <c r="M4649" s="33">
        <f t="shared" si="291"/>
        <v>0.99751416940306292</v>
      </c>
    </row>
    <row r="4650" spans="1:13" ht="27.6">
      <c r="A4650" t="s">
        <v>164</v>
      </c>
      <c r="B4650" t="s">
        <v>250</v>
      </c>
      <c r="C4650" s="14" t="s">
        <v>252</v>
      </c>
      <c r="D4650" t="s">
        <v>465</v>
      </c>
      <c r="E4650" t="s">
        <v>483</v>
      </c>
      <c r="F4650" s="20">
        <v>2037</v>
      </c>
      <c r="G4650" s="20">
        <v>38</v>
      </c>
      <c r="H4650" s="11">
        <v>2239.7484472218698</v>
      </c>
      <c r="I4650" s="10">
        <v>4301495.7886699196</v>
      </c>
      <c r="J4650" s="33">
        <f t="shared" si="288"/>
        <v>5.206906056077833E-4</v>
      </c>
      <c r="K4650" s="33">
        <f t="shared" si="289"/>
        <v>5.2055506977954913E-4</v>
      </c>
      <c r="L4650" s="33">
        <f t="shared" si="290"/>
        <v>0.99751416940306292</v>
      </c>
      <c r="M4650" s="33">
        <f t="shared" si="291"/>
        <v>0.99699490834500326</v>
      </c>
    </row>
    <row r="4651" spans="1:13" ht="27.6">
      <c r="A4651" t="s">
        <v>164</v>
      </c>
      <c r="B4651" t="s">
        <v>250</v>
      </c>
      <c r="C4651" s="14" t="s">
        <v>252</v>
      </c>
      <c r="D4651" t="s">
        <v>465</v>
      </c>
      <c r="E4651" t="s">
        <v>483</v>
      </c>
      <c r="F4651" s="20">
        <v>2037</v>
      </c>
      <c r="G4651" s="20">
        <v>39</v>
      </c>
      <c r="H4651" s="11">
        <v>2450.5864926793902</v>
      </c>
      <c r="I4651" s="10">
        <v>4358265.7839881498</v>
      </c>
      <c r="J4651" s="33">
        <f t="shared" si="288"/>
        <v>5.6228477429775159E-4</v>
      </c>
      <c r="K4651" s="33">
        <f t="shared" si="289"/>
        <v>5.6212672183897361E-4</v>
      </c>
      <c r="L4651" s="33">
        <f t="shared" si="290"/>
        <v>0.99699490834500326</v>
      </c>
      <c r="M4651" s="33">
        <f t="shared" si="291"/>
        <v>0.99643447086548509</v>
      </c>
    </row>
    <row r="4652" spans="1:13" ht="27.6">
      <c r="A4652" t="s">
        <v>164</v>
      </c>
      <c r="B4652" t="s">
        <v>250</v>
      </c>
      <c r="C4652" s="14" t="s">
        <v>252</v>
      </c>
      <c r="D4652" t="s">
        <v>465</v>
      </c>
      <c r="E4652" t="s">
        <v>483</v>
      </c>
      <c r="F4652" s="20">
        <v>2037</v>
      </c>
      <c r="G4652" s="20">
        <v>40</v>
      </c>
      <c r="H4652" s="11">
        <v>3667.6538437210602</v>
      </c>
      <c r="I4652" s="10">
        <v>4492630.4776906101</v>
      </c>
      <c r="J4652" s="33">
        <f t="shared" si="288"/>
        <v>8.1637113533681487E-4</v>
      </c>
      <c r="K4652" s="33">
        <f t="shared" si="289"/>
        <v>8.1603799508300767E-4</v>
      </c>
      <c r="L4652" s="33">
        <f t="shared" si="290"/>
        <v>0.99643447086548509</v>
      </c>
      <c r="M4652" s="33">
        <f t="shared" si="291"/>
        <v>0.99562134247764844</v>
      </c>
    </row>
    <row r="4653" spans="1:13" ht="27.6">
      <c r="A4653" t="s">
        <v>164</v>
      </c>
      <c r="B4653" t="s">
        <v>250</v>
      </c>
      <c r="C4653" s="14" t="s">
        <v>252</v>
      </c>
      <c r="D4653" t="s">
        <v>465</v>
      </c>
      <c r="E4653" t="s">
        <v>483</v>
      </c>
      <c r="F4653" s="20">
        <v>2037</v>
      </c>
      <c r="G4653" s="20">
        <v>41</v>
      </c>
      <c r="H4653" s="11">
        <v>3929.6678227724001</v>
      </c>
      <c r="I4653" s="10">
        <v>4445732.7904712297</v>
      </c>
      <c r="J4653" s="33">
        <f t="shared" si="288"/>
        <v>8.8391903157001737E-4</v>
      </c>
      <c r="K4653" s="33">
        <f t="shared" si="289"/>
        <v>8.8352849022033109E-4</v>
      </c>
      <c r="L4653" s="33">
        <f t="shared" si="290"/>
        <v>0.99562134247764844</v>
      </c>
      <c r="M4653" s="33">
        <f t="shared" si="291"/>
        <v>0.99474168265609797</v>
      </c>
    </row>
    <row r="4654" spans="1:13" ht="27.6">
      <c r="A4654" t="s">
        <v>164</v>
      </c>
      <c r="B4654" t="s">
        <v>250</v>
      </c>
      <c r="C4654" s="14" t="s">
        <v>252</v>
      </c>
      <c r="D4654" t="s">
        <v>465</v>
      </c>
      <c r="E4654" t="s">
        <v>483</v>
      </c>
      <c r="F4654" s="20">
        <v>2037</v>
      </c>
      <c r="G4654" s="20">
        <v>42</v>
      </c>
      <c r="H4654" s="11">
        <v>4183.6139663531403</v>
      </c>
      <c r="I4654" s="10">
        <v>4369421.2771592103</v>
      </c>
      <c r="J4654" s="33">
        <f t="shared" si="288"/>
        <v>9.5747553302370672E-4</v>
      </c>
      <c r="K4654" s="33">
        <f t="shared" si="289"/>
        <v>9.5701729958630466E-4</v>
      </c>
      <c r="L4654" s="33">
        <f t="shared" si="290"/>
        <v>0.99474168265609797</v>
      </c>
      <c r="M4654" s="33">
        <f t="shared" si="291"/>
        <v>0.99378969765717651</v>
      </c>
    </row>
    <row r="4655" spans="1:13" ht="27.6">
      <c r="A4655" t="s">
        <v>164</v>
      </c>
      <c r="B4655" t="s">
        <v>250</v>
      </c>
      <c r="C4655" s="14" t="s">
        <v>252</v>
      </c>
      <c r="D4655" t="s">
        <v>465</v>
      </c>
      <c r="E4655" t="s">
        <v>483</v>
      </c>
      <c r="F4655" s="20">
        <v>2037</v>
      </c>
      <c r="G4655" s="20">
        <v>43</v>
      </c>
      <c r="H4655" s="11">
        <v>4480.9943916484299</v>
      </c>
      <c r="I4655" s="10">
        <v>4308287.6204328304</v>
      </c>
      <c r="J4655" s="33">
        <f t="shared" si="288"/>
        <v>1.0400871033764102E-3</v>
      </c>
      <c r="K4655" s="33">
        <f t="shared" si="289"/>
        <v>1.0395464002608268E-3</v>
      </c>
      <c r="L4655" s="33">
        <f t="shared" si="290"/>
        <v>0.99378969765717651</v>
      </c>
      <c r="M4655" s="33">
        <f t="shared" si="291"/>
        <v>0.99275660715436065</v>
      </c>
    </row>
    <row r="4656" spans="1:13" ht="27.6">
      <c r="A4656" t="s">
        <v>164</v>
      </c>
      <c r="B4656" t="s">
        <v>250</v>
      </c>
      <c r="C4656" s="14" t="s">
        <v>252</v>
      </c>
      <c r="D4656" t="s">
        <v>465</v>
      </c>
      <c r="E4656" t="s">
        <v>483</v>
      </c>
      <c r="F4656" s="20">
        <v>2037</v>
      </c>
      <c r="G4656" s="20">
        <v>44</v>
      </c>
      <c r="H4656" s="11">
        <v>4815.3896952318901</v>
      </c>
      <c r="I4656" s="10">
        <v>4250289.2375967102</v>
      </c>
      <c r="J4656" s="33">
        <f t="shared" si="288"/>
        <v>1.1329557651362831E-3</v>
      </c>
      <c r="K4656" s="33">
        <f t="shared" si="289"/>
        <v>1.1323142130597041E-3</v>
      </c>
      <c r="L4656" s="33">
        <f t="shared" si="290"/>
        <v>0.99275660715436065</v>
      </c>
      <c r="M4656" s="33">
        <f t="shared" si="291"/>
        <v>0.99163249473797088</v>
      </c>
    </row>
    <row r="4657" spans="1:13" ht="27.6">
      <c r="A4657" t="s">
        <v>164</v>
      </c>
      <c r="B4657" t="s">
        <v>250</v>
      </c>
      <c r="C4657" s="14" t="s">
        <v>252</v>
      </c>
      <c r="D4657" t="s">
        <v>465</v>
      </c>
      <c r="E4657" t="s">
        <v>483</v>
      </c>
      <c r="F4657" s="20">
        <v>2037</v>
      </c>
      <c r="G4657" s="20">
        <v>45</v>
      </c>
      <c r="H4657" s="11">
        <v>6229.1973339875904</v>
      </c>
      <c r="I4657" s="10">
        <v>4281649.9593733996</v>
      </c>
      <c r="J4657" s="33">
        <f t="shared" si="288"/>
        <v>1.4548590830856256E-3</v>
      </c>
      <c r="K4657" s="33">
        <f t="shared" si="289"/>
        <v>1.4538012886525786E-3</v>
      </c>
      <c r="L4657" s="33">
        <f t="shared" si="290"/>
        <v>0.99163249473797088</v>
      </c>
      <c r="M4657" s="33">
        <f t="shared" si="291"/>
        <v>0.99019085813925101</v>
      </c>
    </row>
    <row r="4658" spans="1:13" ht="27.6">
      <c r="A4658" t="s">
        <v>164</v>
      </c>
      <c r="B4658" t="s">
        <v>250</v>
      </c>
      <c r="C4658" s="14" t="s">
        <v>252</v>
      </c>
      <c r="D4658" t="s">
        <v>465</v>
      </c>
      <c r="E4658" t="s">
        <v>483</v>
      </c>
      <c r="F4658" s="20">
        <v>2037</v>
      </c>
      <c r="G4658" s="20">
        <v>46</v>
      </c>
      <c r="H4658" s="11">
        <v>6828.7938452876397</v>
      </c>
      <c r="I4658" s="10">
        <v>4291851.4332503499</v>
      </c>
      <c r="J4658" s="33">
        <f t="shared" si="288"/>
        <v>1.5911067639440598E-3</v>
      </c>
      <c r="K4658" s="33">
        <f t="shared" si="289"/>
        <v>1.5898416246564739E-3</v>
      </c>
      <c r="L4658" s="33">
        <f t="shared" si="290"/>
        <v>0.99019085813925101</v>
      </c>
      <c r="M4658" s="33">
        <f t="shared" si="291"/>
        <v>0.98861661149662694</v>
      </c>
    </row>
    <row r="4659" spans="1:13" ht="27.6">
      <c r="A4659" t="s">
        <v>164</v>
      </c>
      <c r="B4659" t="s">
        <v>250</v>
      </c>
      <c r="C4659" s="14" t="s">
        <v>252</v>
      </c>
      <c r="D4659" t="s">
        <v>465</v>
      </c>
      <c r="E4659" t="s">
        <v>483</v>
      </c>
      <c r="F4659" s="20">
        <v>2037</v>
      </c>
      <c r="G4659" s="20">
        <v>47</v>
      </c>
      <c r="H4659" s="11">
        <v>7351.7679551175997</v>
      </c>
      <c r="I4659" s="10">
        <v>4219900.4827865399</v>
      </c>
      <c r="J4659" s="33">
        <f t="shared" si="288"/>
        <v>1.7421661920953605E-3</v>
      </c>
      <c r="K4659" s="33">
        <f t="shared" si="289"/>
        <v>1.7406495014784529E-3</v>
      </c>
      <c r="L4659" s="33">
        <f t="shared" si="290"/>
        <v>0.98861661149662694</v>
      </c>
      <c r="M4659" s="33">
        <f t="shared" si="291"/>
        <v>0.98689577648467197</v>
      </c>
    </row>
    <row r="4660" spans="1:13" ht="27.6">
      <c r="A4660" t="s">
        <v>164</v>
      </c>
      <c r="B4660" t="s">
        <v>250</v>
      </c>
      <c r="C4660" s="14" t="s">
        <v>252</v>
      </c>
      <c r="D4660" t="s">
        <v>465</v>
      </c>
      <c r="E4660" t="s">
        <v>483</v>
      </c>
      <c r="F4660" s="20">
        <v>2037</v>
      </c>
      <c r="G4660" s="20">
        <v>48</v>
      </c>
      <c r="H4660" s="11">
        <v>8084.9034508212299</v>
      </c>
      <c r="I4660" s="10">
        <v>4235828.4101847997</v>
      </c>
      <c r="J4660" s="33">
        <f t="shared" si="288"/>
        <v>1.9086947505667501E-3</v>
      </c>
      <c r="K4660" s="33">
        <f t="shared" si="289"/>
        <v>1.906874351121135E-3</v>
      </c>
      <c r="L4660" s="33">
        <f t="shared" si="290"/>
        <v>0.98689577648467197</v>
      </c>
      <c r="M4660" s="33">
        <f t="shared" si="291"/>
        <v>0.98501389024126362</v>
      </c>
    </row>
    <row r="4661" spans="1:13" ht="27.6">
      <c r="A4661" t="s">
        <v>164</v>
      </c>
      <c r="B4661" t="s">
        <v>250</v>
      </c>
      <c r="C4661" s="14" t="s">
        <v>252</v>
      </c>
      <c r="D4661" t="s">
        <v>465</v>
      </c>
      <c r="E4661" t="s">
        <v>483</v>
      </c>
      <c r="F4661" s="20">
        <v>2037</v>
      </c>
      <c r="G4661" s="20">
        <v>49</v>
      </c>
      <c r="H4661" s="11">
        <v>8805.1057880771605</v>
      </c>
      <c r="I4661" s="10">
        <v>4210469.6280826302</v>
      </c>
      <c r="J4661" s="33">
        <f t="shared" si="288"/>
        <v>2.0912407797338377E-3</v>
      </c>
      <c r="K4661" s="33">
        <f t="shared" si="289"/>
        <v>2.0890556592042531E-3</v>
      </c>
      <c r="L4661" s="33">
        <f t="shared" si="290"/>
        <v>0.98501389024126362</v>
      </c>
      <c r="M4661" s="33">
        <f t="shared" si="291"/>
        <v>0.9829561413994603</v>
      </c>
    </row>
    <row r="4662" spans="1:13" ht="27.6">
      <c r="A4662" t="s">
        <v>164</v>
      </c>
      <c r="B4662" t="s">
        <v>250</v>
      </c>
      <c r="C4662" s="14" t="s">
        <v>252</v>
      </c>
      <c r="D4662" t="s">
        <v>465</v>
      </c>
      <c r="E4662" t="s">
        <v>483</v>
      </c>
      <c r="F4662" s="20">
        <v>2037</v>
      </c>
      <c r="G4662" s="20">
        <v>50</v>
      </c>
      <c r="H4662" s="11">
        <v>9824.3881138290799</v>
      </c>
      <c r="I4662" s="10">
        <v>4071761.3911894602</v>
      </c>
      <c r="J4662" s="33">
        <f t="shared" si="288"/>
        <v>2.4128103712283441E-3</v>
      </c>
      <c r="K4662" s="33">
        <f t="shared" si="289"/>
        <v>2.4099018839642827E-3</v>
      </c>
      <c r="L4662" s="33">
        <f t="shared" si="290"/>
        <v>0.9829561413994603</v>
      </c>
      <c r="M4662" s="33">
        <f t="shared" si="291"/>
        <v>0.98058731354244744</v>
      </c>
    </row>
    <row r="4663" spans="1:13" ht="27.6">
      <c r="A4663" t="s">
        <v>164</v>
      </c>
      <c r="B4663" t="s">
        <v>250</v>
      </c>
      <c r="C4663" s="14" t="s">
        <v>252</v>
      </c>
      <c r="D4663" t="s">
        <v>465</v>
      </c>
      <c r="E4663" t="s">
        <v>483</v>
      </c>
      <c r="F4663" s="20">
        <v>2037</v>
      </c>
      <c r="G4663" s="20">
        <v>51</v>
      </c>
      <c r="H4663" s="11">
        <v>10624.2563326872</v>
      </c>
      <c r="I4663" s="10">
        <v>4026677.1713737599</v>
      </c>
      <c r="J4663" s="33">
        <f t="shared" si="288"/>
        <v>2.6384673716126541E-3</v>
      </c>
      <c r="K4663" s="33">
        <f t="shared" si="289"/>
        <v>2.6349896758450786E-3</v>
      </c>
      <c r="L4663" s="33">
        <f t="shared" si="290"/>
        <v>0.98058731354244744</v>
      </c>
      <c r="M4663" s="33">
        <f t="shared" si="291"/>
        <v>0.97800347609499838</v>
      </c>
    </row>
    <row r="4664" spans="1:13" ht="27.6">
      <c r="A4664" t="s">
        <v>164</v>
      </c>
      <c r="B4664" t="s">
        <v>250</v>
      </c>
      <c r="C4664" s="14" t="s">
        <v>252</v>
      </c>
      <c r="D4664" t="s">
        <v>465</v>
      </c>
      <c r="E4664" t="s">
        <v>483</v>
      </c>
      <c r="F4664" s="20">
        <v>2037</v>
      </c>
      <c r="G4664" s="20">
        <v>52</v>
      </c>
      <c r="H4664" s="11">
        <v>11739.500931069</v>
      </c>
      <c r="I4664" s="10">
        <v>4071867.9395631598</v>
      </c>
      <c r="J4664" s="33">
        <f t="shared" si="288"/>
        <v>2.8830750666065173E-3</v>
      </c>
      <c r="K4664" s="33">
        <f t="shared" si="289"/>
        <v>2.8789229968880781E-3</v>
      </c>
      <c r="L4664" s="33">
        <f t="shared" si="290"/>
        <v>0.97800347609499838</v>
      </c>
      <c r="M4664" s="33">
        <f t="shared" si="291"/>
        <v>0.97518787939663198</v>
      </c>
    </row>
    <row r="4665" spans="1:13" ht="27.6">
      <c r="A4665" t="s">
        <v>164</v>
      </c>
      <c r="B4665" t="s">
        <v>250</v>
      </c>
      <c r="C4665" s="14" t="s">
        <v>252</v>
      </c>
      <c r="D4665" t="s">
        <v>465</v>
      </c>
      <c r="E4665" t="s">
        <v>483</v>
      </c>
      <c r="F4665" s="20">
        <v>2037</v>
      </c>
      <c r="G4665" s="20">
        <v>53</v>
      </c>
      <c r="H4665" s="11">
        <v>13028.6275404525</v>
      </c>
      <c r="I4665" s="10">
        <v>4139758.17507528</v>
      </c>
      <c r="J4665" s="33">
        <f t="shared" si="288"/>
        <v>3.1471953165997622E-3</v>
      </c>
      <c r="K4665" s="33">
        <f t="shared" si="289"/>
        <v>3.1422480887443038E-3</v>
      </c>
      <c r="L4665" s="33">
        <f t="shared" si="290"/>
        <v>0.97518787939663198</v>
      </c>
      <c r="M4665" s="33">
        <f t="shared" si="291"/>
        <v>0.97212359714643126</v>
      </c>
    </row>
    <row r="4666" spans="1:13" ht="27.6">
      <c r="A4666" t="s">
        <v>164</v>
      </c>
      <c r="B4666" t="s">
        <v>250</v>
      </c>
      <c r="C4666" s="14" t="s">
        <v>252</v>
      </c>
      <c r="D4666" t="s">
        <v>465</v>
      </c>
      <c r="E4666" t="s">
        <v>483</v>
      </c>
      <c r="F4666" s="20">
        <v>2037</v>
      </c>
      <c r="G4666" s="20">
        <v>54</v>
      </c>
      <c r="H4666" s="11">
        <v>14080.436970594499</v>
      </c>
      <c r="I4666" s="10">
        <v>4101352.01155265</v>
      </c>
      <c r="J4666" s="33">
        <f t="shared" si="288"/>
        <v>3.4331208174604023E-3</v>
      </c>
      <c r="K4666" s="33">
        <f t="shared" si="289"/>
        <v>3.4272343963784868E-3</v>
      </c>
      <c r="L4666" s="33">
        <f t="shared" si="290"/>
        <v>0.97212359714643126</v>
      </c>
      <c r="M4666" s="33">
        <f t="shared" si="291"/>
        <v>0.96879190171675988</v>
      </c>
    </row>
    <row r="4667" spans="1:13" ht="27.6">
      <c r="A4667" t="s">
        <v>164</v>
      </c>
      <c r="B4667" t="s">
        <v>250</v>
      </c>
      <c r="C4667" s="14" t="s">
        <v>252</v>
      </c>
      <c r="D4667" t="s">
        <v>465</v>
      </c>
      <c r="E4667" t="s">
        <v>483</v>
      </c>
      <c r="F4667" s="20">
        <v>2037</v>
      </c>
      <c r="G4667" s="20">
        <v>55</v>
      </c>
      <c r="H4667" s="11">
        <v>14780.5202657503</v>
      </c>
      <c r="I4667" s="10">
        <v>3954300.26304167</v>
      </c>
      <c r="J4667" s="33">
        <f t="shared" si="288"/>
        <v>3.7378345807207469E-3</v>
      </c>
      <c r="K4667" s="33">
        <f t="shared" si="289"/>
        <v>3.7308575727186266E-3</v>
      </c>
      <c r="L4667" s="33">
        <f t="shared" si="290"/>
        <v>0.96879190171675988</v>
      </c>
      <c r="M4667" s="33">
        <f t="shared" si="291"/>
        <v>0.96517747711385138</v>
      </c>
    </row>
    <row r="4668" spans="1:13" ht="27.6">
      <c r="A4668" t="s">
        <v>164</v>
      </c>
      <c r="B4668" t="s">
        <v>250</v>
      </c>
      <c r="C4668" s="14" t="s">
        <v>252</v>
      </c>
      <c r="D4668" t="s">
        <v>465</v>
      </c>
      <c r="E4668" t="s">
        <v>483</v>
      </c>
      <c r="F4668" s="20">
        <v>2037</v>
      </c>
      <c r="G4668" s="20">
        <v>56</v>
      </c>
      <c r="H4668" s="11">
        <v>15761.256161049499</v>
      </c>
      <c r="I4668" s="10">
        <v>3866137.6775345001</v>
      </c>
      <c r="J4668" s="33">
        <f t="shared" si="288"/>
        <v>4.0767446675879148E-3</v>
      </c>
      <c r="K4668" s="33">
        <f t="shared" si="289"/>
        <v>4.0684460250246524E-3</v>
      </c>
      <c r="L4668" s="33">
        <f t="shared" si="290"/>
        <v>0.96517747711385138</v>
      </c>
      <c r="M4668" s="33">
        <f t="shared" si="291"/>
        <v>0.96125070464364426</v>
      </c>
    </row>
    <row r="4669" spans="1:13" ht="27.6">
      <c r="A4669" t="s">
        <v>164</v>
      </c>
      <c r="B4669" t="s">
        <v>250</v>
      </c>
      <c r="C4669" s="14" t="s">
        <v>252</v>
      </c>
      <c r="D4669" t="s">
        <v>465</v>
      </c>
      <c r="E4669" t="s">
        <v>483</v>
      </c>
      <c r="F4669" s="20">
        <v>2037</v>
      </c>
      <c r="G4669" s="20">
        <v>57</v>
      </c>
      <c r="H4669" s="11">
        <v>16876.327731084999</v>
      </c>
      <c r="I4669" s="10">
        <v>3792417.46745425</v>
      </c>
      <c r="J4669" s="33">
        <f t="shared" si="288"/>
        <v>4.4500184581244516E-3</v>
      </c>
      <c r="K4669" s="33">
        <f t="shared" si="289"/>
        <v>4.4401317966976661E-3</v>
      </c>
      <c r="L4669" s="33">
        <f t="shared" si="290"/>
        <v>0.96125070464364426</v>
      </c>
      <c r="M4669" s="33">
        <f t="shared" si="291"/>
        <v>0.95698262482535801</v>
      </c>
    </row>
    <row r="4670" spans="1:13" ht="27.6">
      <c r="A4670" t="s">
        <v>164</v>
      </c>
      <c r="B4670" t="s">
        <v>250</v>
      </c>
      <c r="C4670" s="14" t="s">
        <v>252</v>
      </c>
      <c r="D4670" t="s">
        <v>465</v>
      </c>
      <c r="E4670" t="s">
        <v>483</v>
      </c>
      <c r="F4670" s="20">
        <v>2037</v>
      </c>
      <c r="G4670" s="20">
        <v>58</v>
      </c>
      <c r="H4670" s="11">
        <v>18051.496674960999</v>
      </c>
      <c r="I4670" s="10">
        <v>3712545.3325709002</v>
      </c>
      <c r="J4670" s="33">
        <f t="shared" si="288"/>
        <v>4.8622966342233244E-3</v>
      </c>
      <c r="K4670" s="33">
        <f t="shared" si="289"/>
        <v>4.8504948056887764E-3</v>
      </c>
      <c r="L4670" s="33">
        <f t="shared" si="290"/>
        <v>0.95698262482535801</v>
      </c>
      <c r="M4670" s="33">
        <f t="shared" si="291"/>
        <v>0.95234078557450819</v>
      </c>
    </row>
    <row r="4671" spans="1:13" ht="27.6">
      <c r="A4671" t="s">
        <v>164</v>
      </c>
      <c r="B4671" t="s">
        <v>250</v>
      </c>
      <c r="C4671" s="14" t="s">
        <v>252</v>
      </c>
      <c r="D4671" t="s">
        <v>465</v>
      </c>
      <c r="E4671" t="s">
        <v>483</v>
      </c>
      <c r="F4671" s="20">
        <v>2037</v>
      </c>
      <c r="G4671" s="20">
        <v>59</v>
      </c>
      <c r="H4671" s="11">
        <v>19216.1316131842</v>
      </c>
      <c r="I4671" s="10">
        <v>3613419.01301168</v>
      </c>
      <c r="J4671" s="33">
        <f t="shared" si="288"/>
        <v>5.3179915044416926E-3</v>
      </c>
      <c r="K4671" s="33">
        <f t="shared" si="289"/>
        <v>5.3038760207134716E-3</v>
      </c>
      <c r="L4671" s="33">
        <f t="shared" si="290"/>
        <v>0.95234078557450819</v>
      </c>
      <c r="M4671" s="33">
        <f t="shared" si="291"/>
        <v>0.94728968811835212</v>
      </c>
    </row>
    <row r="4672" spans="1:13" ht="27.6">
      <c r="A4672" t="s">
        <v>164</v>
      </c>
      <c r="B4672" t="s">
        <v>250</v>
      </c>
      <c r="C4672" s="14" t="s">
        <v>252</v>
      </c>
      <c r="D4672" t="s">
        <v>465</v>
      </c>
      <c r="E4672" t="s">
        <v>483</v>
      </c>
      <c r="F4672" s="20">
        <v>2037</v>
      </c>
      <c r="G4672" s="20">
        <v>60</v>
      </c>
      <c r="H4672" s="11">
        <v>20628.5165692017</v>
      </c>
      <c r="I4672" s="10">
        <v>3528981.0108843599</v>
      </c>
      <c r="J4672" s="33">
        <f t="shared" si="288"/>
        <v>5.8454597816133356E-3</v>
      </c>
      <c r="K4672" s="33">
        <f t="shared" si="289"/>
        <v>5.8284083223020255E-3</v>
      </c>
      <c r="L4672" s="33">
        <f t="shared" si="290"/>
        <v>0.94728968811835212</v>
      </c>
      <c r="M4672" s="33">
        <f t="shared" si="291"/>
        <v>0.94176849701649223</v>
      </c>
    </row>
    <row r="4673" spans="1:13" ht="27.6">
      <c r="A4673" t="s">
        <v>164</v>
      </c>
      <c r="B4673" t="s">
        <v>250</v>
      </c>
      <c r="C4673" s="14" t="s">
        <v>252</v>
      </c>
      <c r="D4673" t="s">
        <v>465</v>
      </c>
      <c r="E4673" t="s">
        <v>483</v>
      </c>
      <c r="F4673" s="20">
        <v>2037</v>
      </c>
      <c r="G4673" s="20">
        <v>61</v>
      </c>
      <c r="H4673" s="11">
        <v>21968.623952473201</v>
      </c>
      <c r="I4673" s="10">
        <v>3432265.4407423302</v>
      </c>
      <c r="J4673" s="33">
        <f t="shared" si="288"/>
        <v>6.4006191629869475E-3</v>
      </c>
      <c r="K4673" s="33">
        <f t="shared" si="289"/>
        <v>6.3801788336578236E-3</v>
      </c>
      <c r="L4673" s="33">
        <f t="shared" si="290"/>
        <v>0.94176849701649223</v>
      </c>
      <c r="M4673" s="33">
        <f t="shared" si="291"/>
        <v>0.93575984558562186</v>
      </c>
    </row>
    <row r="4674" spans="1:13" ht="27.6">
      <c r="A4674" t="s">
        <v>164</v>
      </c>
      <c r="B4674" t="s">
        <v>250</v>
      </c>
      <c r="C4674" s="14" t="s">
        <v>252</v>
      </c>
      <c r="D4674" t="s">
        <v>465</v>
      </c>
      <c r="E4674" t="s">
        <v>483</v>
      </c>
      <c r="F4674" s="20">
        <v>2037</v>
      </c>
      <c r="G4674" s="20">
        <v>62</v>
      </c>
      <c r="H4674" s="11">
        <v>23375.013868898401</v>
      </c>
      <c r="I4674" s="10">
        <v>3334055.66319458</v>
      </c>
      <c r="J4674" s="33">
        <f t="shared" ref="J4674:J4737" si="292">IF(I4674&gt;0,H4674/I4674,0)</f>
        <v>7.0109848875472133E-3</v>
      </c>
      <c r="K4674" s="33">
        <f t="shared" ref="K4674:K4737" si="293">1-EXP(-J4674)</f>
        <v>6.9864652686894013E-3</v>
      </c>
      <c r="L4674" s="33">
        <f t="shared" ref="L4674:L4737" si="294">IF(G4674=30,1,M4673)</f>
        <v>0.93575984558562186</v>
      </c>
      <c r="M4674" s="33">
        <f t="shared" ref="M4674:M4737" si="295">L4674*(1-K4674)</f>
        <v>0.92922219192460376</v>
      </c>
    </row>
    <row r="4675" spans="1:13" ht="27.6">
      <c r="A4675" t="s">
        <v>164</v>
      </c>
      <c r="B4675" t="s">
        <v>250</v>
      </c>
      <c r="C4675" s="14" t="s">
        <v>252</v>
      </c>
      <c r="D4675" t="s">
        <v>465</v>
      </c>
      <c r="E4675" t="s">
        <v>483</v>
      </c>
      <c r="F4675" s="20">
        <v>2037</v>
      </c>
      <c r="G4675" s="20">
        <v>63</v>
      </c>
      <c r="H4675" s="11">
        <v>24655.842423907801</v>
      </c>
      <c r="I4675" s="10">
        <v>3209707.05151986</v>
      </c>
      <c r="J4675" s="33">
        <f t="shared" si="292"/>
        <v>7.6816488321676491E-3</v>
      </c>
      <c r="K4675" s="33">
        <f t="shared" si="293"/>
        <v>7.6522203690286839E-3</v>
      </c>
      <c r="L4675" s="33">
        <f t="shared" si="294"/>
        <v>0.92922219192460376</v>
      </c>
      <c r="M4675" s="33">
        <f t="shared" si="295"/>
        <v>0.92211157894020479</v>
      </c>
    </row>
    <row r="4676" spans="1:13" ht="27.6">
      <c r="A4676" t="s">
        <v>164</v>
      </c>
      <c r="B4676" t="s">
        <v>250</v>
      </c>
      <c r="C4676" s="14" t="s">
        <v>252</v>
      </c>
      <c r="D4676" t="s">
        <v>465</v>
      </c>
      <c r="E4676" t="s">
        <v>483</v>
      </c>
      <c r="F4676" s="20">
        <v>2037</v>
      </c>
      <c r="G4676" s="20">
        <v>64</v>
      </c>
      <c r="H4676" s="11">
        <v>26417.3355844244</v>
      </c>
      <c r="I4676" s="10">
        <v>3138521.6306842398</v>
      </c>
      <c r="J4676" s="33">
        <f t="shared" si="292"/>
        <v>8.4171271359582966E-3</v>
      </c>
      <c r="K4676" s="33">
        <f t="shared" si="293"/>
        <v>8.3818023020332255E-3</v>
      </c>
      <c r="L4676" s="33">
        <f t="shared" si="294"/>
        <v>0.92211157894020479</v>
      </c>
      <c r="M4676" s="33">
        <f t="shared" si="295"/>
        <v>0.91438262198511233</v>
      </c>
    </row>
    <row r="4677" spans="1:13" ht="27.6">
      <c r="A4677" t="s">
        <v>164</v>
      </c>
      <c r="B4677" t="s">
        <v>250</v>
      </c>
      <c r="C4677" s="14" t="s">
        <v>252</v>
      </c>
      <c r="D4677" t="s">
        <v>465</v>
      </c>
      <c r="E4677" t="s">
        <v>483</v>
      </c>
      <c r="F4677" s="20">
        <v>2037</v>
      </c>
      <c r="G4677" s="20">
        <v>65</v>
      </c>
      <c r="H4677" s="11">
        <v>25948.648085615201</v>
      </c>
      <c r="I4677" s="10">
        <v>2919816.9870728599</v>
      </c>
      <c r="J4677" s="33">
        <f t="shared" si="292"/>
        <v>8.8870803206158918E-3</v>
      </c>
      <c r="K4677" s="33">
        <f t="shared" si="293"/>
        <v>8.847706946745193E-3</v>
      </c>
      <c r="L4677" s="33">
        <f t="shared" si="294"/>
        <v>0.91438262198511233</v>
      </c>
      <c r="M4677" s="33">
        <f t="shared" si="295"/>
        <v>0.90629243250859159</v>
      </c>
    </row>
    <row r="4678" spans="1:13" ht="27.6">
      <c r="A4678" t="s">
        <v>164</v>
      </c>
      <c r="B4678" t="s">
        <v>250</v>
      </c>
      <c r="C4678" s="14" t="s">
        <v>252</v>
      </c>
      <c r="D4678" t="s">
        <v>465</v>
      </c>
      <c r="E4678" t="s">
        <v>483</v>
      </c>
      <c r="F4678" s="20">
        <v>2037</v>
      </c>
      <c r="G4678" s="20">
        <v>66</v>
      </c>
      <c r="H4678" s="11">
        <v>27389.107666798802</v>
      </c>
      <c r="I4678" s="10">
        <v>2809795.2043450102</v>
      </c>
      <c r="J4678" s="33">
        <f t="shared" si="292"/>
        <v>9.7477238285711507E-3</v>
      </c>
      <c r="K4678" s="33">
        <f t="shared" si="293"/>
        <v>9.7003687615976331E-3</v>
      </c>
      <c r="L4678" s="33">
        <f t="shared" si="294"/>
        <v>0.90629243250859159</v>
      </c>
      <c r="M4678" s="33">
        <f t="shared" si="295"/>
        <v>0.89750106170741295</v>
      </c>
    </row>
    <row r="4679" spans="1:13" ht="27.6">
      <c r="A4679" t="s">
        <v>164</v>
      </c>
      <c r="B4679" t="s">
        <v>250</v>
      </c>
      <c r="C4679" s="14" t="s">
        <v>252</v>
      </c>
      <c r="D4679" t="s">
        <v>465</v>
      </c>
      <c r="E4679" t="s">
        <v>483</v>
      </c>
      <c r="F4679" s="20">
        <v>2037</v>
      </c>
      <c r="G4679" s="20">
        <v>67</v>
      </c>
      <c r="H4679" s="11">
        <v>28903.266893482301</v>
      </c>
      <c r="I4679" s="10">
        <v>2702135.3449115301</v>
      </c>
      <c r="J4679" s="33">
        <f t="shared" si="292"/>
        <v>1.0696454175735825E-2</v>
      </c>
      <c r="K4679" s="33">
        <f t="shared" si="293"/>
        <v>1.0639450536412243E-2</v>
      </c>
      <c r="L4679" s="33">
        <f t="shared" si="294"/>
        <v>0.89750106170741295</v>
      </c>
      <c r="M4679" s="33">
        <f t="shared" si="295"/>
        <v>0.88795214355499941</v>
      </c>
    </row>
    <row r="4680" spans="1:13" ht="27.6">
      <c r="A4680" t="s">
        <v>164</v>
      </c>
      <c r="B4680" t="s">
        <v>250</v>
      </c>
      <c r="C4680" s="14" t="s">
        <v>252</v>
      </c>
      <c r="D4680" t="s">
        <v>465</v>
      </c>
      <c r="E4680" t="s">
        <v>483</v>
      </c>
      <c r="F4680" s="20">
        <v>2037</v>
      </c>
      <c r="G4680" s="20">
        <v>68</v>
      </c>
      <c r="H4680" s="11">
        <v>30366.764715201902</v>
      </c>
      <c r="I4680" s="10">
        <v>2585545.3700159099</v>
      </c>
      <c r="J4680" s="33">
        <f t="shared" si="292"/>
        <v>1.1744819900420096E-2</v>
      </c>
      <c r="K4680" s="33">
        <f t="shared" si="293"/>
        <v>1.1676118727177554E-2</v>
      </c>
      <c r="L4680" s="33">
        <f t="shared" si="294"/>
        <v>0.88795214355499941</v>
      </c>
      <c r="M4680" s="33">
        <f t="shared" si="295"/>
        <v>0.87758430890279948</v>
      </c>
    </row>
    <row r="4681" spans="1:13" ht="27.6">
      <c r="A4681" t="s">
        <v>164</v>
      </c>
      <c r="B4681" t="s">
        <v>250</v>
      </c>
      <c r="C4681" s="14" t="s">
        <v>252</v>
      </c>
      <c r="D4681" t="s">
        <v>465</v>
      </c>
      <c r="E4681" t="s">
        <v>483</v>
      </c>
      <c r="F4681" s="20">
        <v>2037</v>
      </c>
      <c r="G4681" s="20">
        <v>69</v>
      </c>
      <c r="H4681" s="11">
        <v>31642.681675750599</v>
      </c>
      <c r="I4681" s="10">
        <v>2451571.3742654999</v>
      </c>
      <c r="J4681" s="33">
        <f t="shared" si="292"/>
        <v>1.2907101954243884E-2</v>
      </c>
      <c r="K4681" s="33">
        <f t="shared" si="293"/>
        <v>1.2824162533149108E-2</v>
      </c>
      <c r="L4681" s="33">
        <f t="shared" si="294"/>
        <v>0.87758430890279948</v>
      </c>
      <c r="M4681" s="33">
        <f t="shared" si="295"/>
        <v>0.86633002508888868</v>
      </c>
    </row>
    <row r="4682" spans="1:13" ht="27.6">
      <c r="A4682" t="s">
        <v>164</v>
      </c>
      <c r="B4682" t="s">
        <v>250</v>
      </c>
      <c r="C4682" s="14" t="s">
        <v>252</v>
      </c>
      <c r="D4682" t="s">
        <v>465</v>
      </c>
      <c r="E4682" t="s">
        <v>483</v>
      </c>
      <c r="F4682" s="20">
        <v>2038</v>
      </c>
      <c r="G4682" s="20">
        <v>30</v>
      </c>
      <c r="H4682" s="11">
        <v>774.00094034265805</v>
      </c>
      <c r="I4682" s="10">
        <v>4653451.5840339903</v>
      </c>
      <c r="J4682" s="33">
        <f t="shared" si="292"/>
        <v>1.6632835355980886E-4</v>
      </c>
      <c r="K4682" s="33">
        <f t="shared" si="293"/>
        <v>1.6631452176607553E-4</v>
      </c>
      <c r="L4682" s="33">
        <f t="shared" si="294"/>
        <v>1</v>
      </c>
      <c r="M4682" s="33">
        <f t="shared" si="295"/>
        <v>0.99983368547823392</v>
      </c>
    </row>
    <row r="4683" spans="1:13" ht="27.6">
      <c r="A4683" t="s">
        <v>164</v>
      </c>
      <c r="B4683" t="s">
        <v>250</v>
      </c>
      <c r="C4683" s="14" t="s">
        <v>252</v>
      </c>
      <c r="D4683" t="s">
        <v>465</v>
      </c>
      <c r="E4683" t="s">
        <v>483</v>
      </c>
      <c r="F4683" s="20">
        <v>2038</v>
      </c>
      <c r="G4683" s="20">
        <v>31</v>
      </c>
      <c r="H4683" s="11">
        <v>1051.6180193867101</v>
      </c>
      <c r="I4683" s="10">
        <v>4679805.4641410299</v>
      </c>
      <c r="J4683" s="33">
        <f t="shared" si="292"/>
        <v>2.2471404579628884E-4</v>
      </c>
      <c r="K4683" s="33">
        <f t="shared" si="293"/>
        <v>2.2468879948622789E-4</v>
      </c>
      <c r="L4683" s="33">
        <f t="shared" si="294"/>
        <v>0.99983368547823392</v>
      </c>
      <c r="M4683" s="33">
        <f t="shared" si="295"/>
        <v>0.99960903404775792</v>
      </c>
    </row>
    <row r="4684" spans="1:13" ht="27.6">
      <c r="A4684" t="s">
        <v>164</v>
      </c>
      <c r="B4684" t="s">
        <v>250</v>
      </c>
      <c r="C4684" s="14" t="s">
        <v>252</v>
      </c>
      <c r="D4684" t="s">
        <v>465</v>
      </c>
      <c r="E4684" t="s">
        <v>483</v>
      </c>
      <c r="F4684" s="20">
        <v>2038</v>
      </c>
      <c r="G4684" s="20">
        <v>32</v>
      </c>
      <c r="H4684" s="11">
        <v>1087.1398476781301</v>
      </c>
      <c r="I4684" s="10">
        <v>4596939.6132123098</v>
      </c>
      <c r="J4684" s="33">
        <f t="shared" si="292"/>
        <v>2.3649208803037643E-4</v>
      </c>
      <c r="K4684" s="33">
        <f t="shared" si="293"/>
        <v>2.3646412598088418E-4</v>
      </c>
      <c r="L4684" s="33">
        <f t="shared" si="294"/>
        <v>0.99960903404775792</v>
      </c>
      <c r="M4684" s="33">
        <f t="shared" si="295"/>
        <v>0.99937266237119926</v>
      </c>
    </row>
    <row r="4685" spans="1:13" ht="27.6">
      <c r="A4685" t="s">
        <v>164</v>
      </c>
      <c r="B4685" t="s">
        <v>250</v>
      </c>
      <c r="C4685" s="14" t="s">
        <v>252</v>
      </c>
      <c r="D4685" t="s">
        <v>465</v>
      </c>
      <c r="E4685" t="s">
        <v>483</v>
      </c>
      <c r="F4685" s="20">
        <v>2038</v>
      </c>
      <c r="G4685" s="20">
        <v>33</v>
      </c>
      <c r="H4685" s="11">
        <v>1135.88593827514</v>
      </c>
      <c r="I4685" s="10">
        <v>4535964.2969627297</v>
      </c>
      <c r="J4685" s="33">
        <f t="shared" si="292"/>
        <v>2.5041774227273488E-4</v>
      </c>
      <c r="K4685" s="33">
        <f t="shared" si="293"/>
        <v>2.5038639036700783E-4</v>
      </c>
      <c r="L4685" s="33">
        <f t="shared" si="294"/>
        <v>0.99937266237119926</v>
      </c>
      <c r="M4685" s="33">
        <f t="shared" si="295"/>
        <v>0.99912243305763671</v>
      </c>
    </row>
    <row r="4686" spans="1:13" ht="27.6">
      <c r="A4686" t="s">
        <v>164</v>
      </c>
      <c r="B4686" t="s">
        <v>250</v>
      </c>
      <c r="C4686" s="14" t="s">
        <v>252</v>
      </c>
      <c r="D4686" t="s">
        <v>465</v>
      </c>
      <c r="E4686" t="s">
        <v>483</v>
      </c>
      <c r="F4686" s="20">
        <v>2038</v>
      </c>
      <c r="G4686" s="20">
        <v>34</v>
      </c>
      <c r="H4686" s="11">
        <v>1176.1183820015999</v>
      </c>
      <c r="I4686" s="10">
        <v>4407288.3932105601</v>
      </c>
      <c r="J4686" s="33">
        <f t="shared" si="292"/>
        <v>2.6685759520829488E-4</v>
      </c>
      <c r="K4686" s="33">
        <f t="shared" si="293"/>
        <v>2.668219918873227E-4</v>
      </c>
      <c r="L4686" s="33">
        <f t="shared" si="294"/>
        <v>0.99912243305763671</v>
      </c>
      <c r="M4686" s="33">
        <f t="shared" si="295"/>
        <v>0.998855845219909</v>
      </c>
    </row>
    <row r="4687" spans="1:13" ht="27.6">
      <c r="A4687" t="s">
        <v>164</v>
      </c>
      <c r="B4687" t="s">
        <v>250</v>
      </c>
      <c r="C4687" s="14" t="s">
        <v>252</v>
      </c>
      <c r="D4687" t="s">
        <v>465</v>
      </c>
      <c r="E4687" t="s">
        <v>483</v>
      </c>
      <c r="F4687" s="20">
        <v>2038</v>
      </c>
      <c r="G4687" s="20">
        <v>35</v>
      </c>
      <c r="H4687" s="11">
        <v>1556.82283734411</v>
      </c>
      <c r="I4687" s="10">
        <v>4341509.6257768199</v>
      </c>
      <c r="J4687" s="33">
        <f t="shared" si="292"/>
        <v>3.5859020744784134E-4</v>
      </c>
      <c r="K4687" s="33">
        <f t="shared" si="293"/>
        <v>3.5852592166374375E-4</v>
      </c>
      <c r="L4687" s="33">
        <f t="shared" si="294"/>
        <v>0.998855845219909</v>
      </c>
      <c r="M4687" s="33">
        <f t="shared" si="295"/>
        <v>0.99849772950739235</v>
      </c>
    </row>
    <row r="4688" spans="1:13" ht="27.6">
      <c r="A4688" t="s">
        <v>164</v>
      </c>
      <c r="B4688" t="s">
        <v>250</v>
      </c>
      <c r="C4688" s="14" t="s">
        <v>252</v>
      </c>
      <c r="D4688" t="s">
        <v>465</v>
      </c>
      <c r="E4688" t="s">
        <v>483</v>
      </c>
      <c r="F4688" s="20">
        <v>2038</v>
      </c>
      <c r="G4688" s="20">
        <v>36</v>
      </c>
      <c r="H4688" s="11">
        <v>1939.2247028020399</v>
      </c>
      <c r="I4688" s="10">
        <v>4318604.9102887604</v>
      </c>
      <c r="J4688" s="33">
        <f t="shared" si="292"/>
        <v>4.4903961883199339E-4</v>
      </c>
      <c r="K4688" s="33">
        <f t="shared" si="293"/>
        <v>4.4893881563112803E-4</v>
      </c>
      <c r="L4688" s="33">
        <f t="shared" si="294"/>
        <v>0.99849772950739235</v>
      </c>
      <c r="M4688" s="33">
        <f t="shared" si="295"/>
        <v>0.99804946511929693</v>
      </c>
    </row>
    <row r="4689" spans="1:13" ht="27.6">
      <c r="A4689" t="s">
        <v>164</v>
      </c>
      <c r="B4689" t="s">
        <v>250</v>
      </c>
      <c r="C4689" s="14" t="s">
        <v>252</v>
      </c>
      <c r="D4689" t="s">
        <v>465</v>
      </c>
      <c r="E4689" t="s">
        <v>483</v>
      </c>
      <c r="F4689" s="20">
        <v>2038</v>
      </c>
      <c r="G4689" s="20">
        <v>37</v>
      </c>
      <c r="H4689" s="11">
        <v>2072.6088080194399</v>
      </c>
      <c r="I4689" s="10">
        <v>4297505.1689185901</v>
      </c>
      <c r="J4689" s="33">
        <f t="shared" si="292"/>
        <v>4.8228186507126049E-4</v>
      </c>
      <c r="K4689" s="33">
        <f t="shared" si="293"/>
        <v>4.8216558586644531E-4</v>
      </c>
      <c r="L4689" s="33">
        <f t="shared" si="294"/>
        <v>0.99804946511929693</v>
      </c>
      <c r="M4689" s="33">
        <f t="shared" si="295"/>
        <v>0.99756824001422395</v>
      </c>
    </row>
    <row r="4690" spans="1:13" ht="27.6">
      <c r="A4690" t="s">
        <v>164</v>
      </c>
      <c r="B4690" t="s">
        <v>250</v>
      </c>
      <c r="C4690" s="14" t="s">
        <v>252</v>
      </c>
      <c r="D4690" t="s">
        <v>465</v>
      </c>
      <c r="E4690" t="s">
        <v>483</v>
      </c>
      <c r="F4690" s="20">
        <v>2038</v>
      </c>
      <c r="G4690" s="20">
        <v>38</v>
      </c>
      <c r="H4690" s="11">
        <v>2221.89391053086</v>
      </c>
      <c r="I4690" s="10">
        <v>4275915.5367466202</v>
      </c>
      <c r="J4690" s="33">
        <f t="shared" si="292"/>
        <v>5.1962998133059791E-4</v>
      </c>
      <c r="K4690" s="33">
        <f t="shared" si="293"/>
        <v>5.1949499705350455E-4</v>
      </c>
      <c r="L4690" s="33">
        <f t="shared" si="294"/>
        <v>0.99756824001422395</v>
      </c>
      <c r="M4690" s="33">
        <f t="shared" si="295"/>
        <v>0.99705000830431711</v>
      </c>
    </row>
    <row r="4691" spans="1:13" ht="27.6">
      <c r="A4691" t="s">
        <v>164</v>
      </c>
      <c r="B4691" t="s">
        <v>250</v>
      </c>
      <c r="C4691" s="14" t="s">
        <v>252</v>
      </c>
      <c r="D4691" t="s">
        <v>465</v>
      </c>
      <c r="E4691" t="s">
        <v>483</v>
      </c>
      <c r="F4691" s="20">
        <v>2038</v>
      </c>
      <c r="G4691" s="20">
        <v>39</v>
      </c>
      <c r="H4691" s="11">
        <v>2408.5003439119901</v>
      </c>
      <c r="I4691" s="10">
        <v>4293467.54643091</v>
      </c>
      <c r="J4691" s="33">
        <f t="shared" si="292"/>
        <v>5.6096856861399531E-4</v>
      </c>
      <c r="K4691" s="33">
        <f t="shared" si="293"/>
        <v>5.608112551638289E-4</v>
      </c>
      <c r="L4691" s="33">
        <f t="shared" si="294"/>
        <v>0.99705000830431711</v>
      </c>
      <c r="M4691" s="33">
        <f t="shared" si="295"/>
        <v>0.99649085143769889</v>
      </c>
    </row>
    <row r="4692" spans="1:13" ht="27.6">
      <c r="A4692" t="s">
        <v>164</v>
      </c>
      <c r="B4692" t="s">
        <v>250</v>
      </c>
      <c r="C4692" s="14" t="s">
        <v>252</v>
      </c>
      <c r="D4692" t="s">
        <v>465</v>
      </c>
      <c r="E4692" t="s">
        <v>483</v>
      </c>
      <c r="F4692" s="20">
        <v>2038</v>
      </c>
      <c r="G4692" s="20">
        <v>40</v>
      </c>
      <c r="H4692" s="11">
        <v>3284.7662841464698</v>
      </c>
      <c r="I4692" s="10">
        <v>4349516.3368441602</v>
      </c>
      <c r="J4692" s="33">
        <f t="shared" si="292"/>
        <v>7.5520265467717918E-4</v>
      </c>
      <c r="K4692" s="33">
        <f t="shared" si="293"/>
        <v>7.5491756092471718E-4</v>
      </c>
      <c r="L4692" s="33">
        <f t="shared" si="294"/>
        <v>0.99649085143769889</v>
      </c>
      <c r="M4692" s="33">
        <f t="shared" si="295"/>
        <v>0.99573858299464779</v>
      </c>
    </row>
    <row r="4693" spans="1:13" ht="27.6">
      <c r="A4693" t="s">
        <v>164</v>
      </c>
      <c r="B4693" t="s">
        <v>250</v>
      </c>
      <c r="C4693" s="14" t="s">
        <v>252</v>
      </c>
      <c r="D4693" t="s">
        <v>465</v>
      </c>
      <c r="E4693" t="s">
        <v>483</v>
      </c>
      <c r="F4693" s="20">
        <v>2038</v>
      </c>
      <c r="G4693" s="20">
        <v>41</v>
      </c>
      <c r="H4693" s="11">
        <v>3951.5713414752199</v>
      </c>
      <c r="I4693" s="10">
        <v>4481844.5009867996</v>
      </c>
      <c r="J4693" s="33">
        <f t="shared" si="292"/>
        <v>8.8168416833854328E-4</v>
      </c>
      <c r="K4693" s="33">
        <f t="shared" si="293"/>
        <v>8.8129559905902877E-4</v>
      </c>
      <c r="L4693" s="33">
        <f t="shared" si="294"/>
        <v>0.99573858299464779</v>
      </c>
      <c r="M4693" s="33">
        <f t="shared" si="295"/>
        <v>0.99486104296364131</v>
      </c>
    </row>
    <row r="4694" spans="1:13" ht="27.6">
      <c r="A4694" t="s">
        <v>164</v>
      </c>
      <c r="B4694" t="s">
        <v>250</v>
      </c>
      <c r="C4694" s="14" t="s">
        <v>252</v>
      </c>
      <c r="D4694" t="s">
        <v>465</v>
      </c>
      <c r="E4694" t="s">
        <v>483</v>
      </c>
      <c r="F4694" s="20">
        <v>2038</v>
      </c>
      <c r="G4694" s="20">
        <v>42</v>
      </c>
      <c r="H4694" s="11">
        <v>4234.5102410159898</v>
      </c>
      <c r="I4694" s="10">
        <v>4435009.1701907599</v>
      </c>
      <c r="J4694" s="33">
        <f t="shared" si="292"/>
        <v>9.5479176671777973E-4</v>
      </c>
      <c r="K4694" s="33">
        <f t="shared" si="293"/>
        <v>9.5433609809325581E-4</v>
      </c>
      <c r="L4694" s="33">
        <f t="shared" si="294"/>
        <v>0.99486104296364131</v>
      </c>
      <c r="M4694" s="33">
        <f t="shared" si="295"/>
        <v>0.99391161115775439</v>
      </c>
    </row>
    <row r="4695" spans="1:13" ht="27.6">
      <c r="A4695" t="s">
        <v>164</v>
      </c>
      <c r="B4695" t="s">
        <v>250</v>
      </c>
      <c r="C4695" s="14" t="s">
        <v>252</v>
      </c>
      <c r="D4695" t="s">
        <v>465</v>
      </c>
      <c r="E4695" t="s">
        <v>483</v>
      </c>
      <c r="F4695" s="20">
        <v>2038</v>
      </c>
      <c r="G4695" s="20">
        <v>43</v>
      </c>
      <c r="H4695" s="11">
        <v>4518.5382907038202</v>
      </c>
      <c r="I4695" s="10">
        <v>4358023.0575404596</v>
      </c>
      <c r="J4695" s="33">
        <f t="shared" si="292"/>
        <v>1.0368321211347493E-3</v>
      </c>
      <c r="K4695" s="33">
        <f t="shared" si="293"/>
        <v>1.0362947964323022E-3</v>
      </c>
      <c r="L4695" s="33">
        <f t="shared" si="294"/>
        <v>0.99391161115775439</v>
      </c>
      <c r="M4695" s="33">
        <f t="shared" si="295"/>
        <v>0.99288162572699801</v>
      </c>
    </row>
    <row r="4696" spans="1:13" ht="27.6">
      <c r="A4696" t="s">
        <v>164</v>
      </c>
      <c r="B4696" t="s">
        <v>250</v>
      </c>
      <c r="C4696" s="14" t="s">
        <v>252</v>
      </c>
      <c r="D4696" t="s">
        <v>465</v>
      </c>
      <c r="E4696" t="s">
        <v>483</v>
      </c>
      <c r="F4696" s="20">
        <v>2038</v>
      </c>
      <c r="G4696" s="20">
        <v>44</v>
      </c>
      <c r="H4696" s="11">
        <v>4850.1920904215403</v>
      </c>
      <c r="I4696" s="10">
        <v>4296100.9392423201</v>
      </c>
      <c r="J4696" s="33">
        <f t="shared" si="292"/>
        <v>1.1289753567282203E-3</v>
      </c>
      <c r="K4696" s="33">
        <f t="shared" si="293"/>
        <v>1.12833830381176E-3</v>
      </c>
      <c r="L4696" s="33">
        <f t="shared" si="294"/>
        <v>0.99288162572699801</v>
      </c>
      <c r="M4696" s="33">
        <f t="shared" si="295"/>
        <v>0.99176131935753931</v>
      </c>
    </row>
    <row r="4697" spans="1:13" ht="27.6">
      <c r="A4697" t="s">
        <v>164</v>
      </c>
      <c r="B4697" t="s">
        <v>250</v>
      </c>
      <c r="C4697" s="14" t="s">
        <v>252</v>
      </c>
      <c r="D4697" t="s">
        <v>465</v>
      </c>
      <c r="E4697" t="s">
        <v>483</v>
      </c>
      <c r="F4697" s="20">
        <v>2038</v>
      </c>
      <c r="G4697" s="20">
        <v>45</v>
      </c>
      <c r="H4697" s="11">
        <v>6144.6865633662101</v>
      </c>
      <c r="I4697" s="10">
        <v>4237216.09532528</v>
      </c>
      <c r="J4697" s="33">
        <f t="shared" si="292"/>
        <v>1.4501706840359999E-3</v>
      </c>
      <c r="K4697" s="33">
        <f t="shared" si="293"/>
        <v>1.4491196946290197E-3</v>
      </c>
      <c r="L4697" s="33">
        <f t="shared" si="294"/>
        <v>0.99176131935753931</v>
      </c>
      <c r="M4697" s="33">
        <f t="shared" si="295"/>
        <v>0.99032413849728707</v>
      </c>
    </row>
    <row r="4698" spans="1:13" ht="27.6">
      <c r="A4698" t="s">
        <v>164</v>
      </c>
      <c r="B4698" t="s">
        <v>250</v>
      </c>
      <c r="C4698" s="14" t="s">
        <v>252</v>
      </c>
      <c r="D4698" t="s">
        <v>465</v>
      </c>
      <c r="E4698" t="s">
        <v>483</v>
      </c>
      <c r="F4698" s="20">
        <v>2038</v>
      </c>
      <c r="G4698" s="20">
        <v>46</v>
      </c>
      <c r="H4698" s="11">
        <v>6756.3868402272901</v>
      </c>
      <c r="I4698" s="10">
        <v>4266314.8304151604</v>
      </c>
      <c r="J4698" s="33">
        <f t="shared" si="292"/>
        <v>1.5836587567471709E-3</v>
      </c>
      <c r="K4698" s="33">
        <f t="shared" si="293"/>
        <v>1.5824054309190316E-3</v>
      </c>
      <c r="L4698" s="33">
        <f t="shared" si="294"/>
        <v>0.99032413849728707</v>
      </c>
      <c r="M4698" s="33">
        <f t="shared" si="295"/>
        <v>0.98875704420215871</v>
      </c>
    </row>
    <row r="4699" spans="1:13" ht="27.6">
      <c r="A4699" t="s">
        <v>164</v>
      </c>
      <c r="B4699" t="s">
        <v>250</v>
      </c>
      <c r="C4699" s="14" t="s">
        <v>252</v>
      </c>
      <c r="D4699" t="s">
        <v>465</v>
      </c>
      <c r="E4699" t="s">
        <v>483</v>
      </c>
      <c r="F4699" s="20">
        <v>2038</v>
      </c>
      <c r="G4699" s="20">
        <v>47</v>
      </c>
      <c r="H4699" s="11">
        <v>7413.6378371623296</v>
      </c>
      <c r="I4699" s="10">
        <v>4276048.8790856199</v>
      </c>
      <c r="J4699" s="33">
        <f t="shared" si="292"/>
        <v>1.7337589084687086E-3</v>
      </c>
      <c r="K4699" s="33">
        <f t="shared" si="293"/>
        <v>1.7322568167060792E-3</v>
      </c>
      <c r="L4699" s="33">
        <f t="shared" si="294"/>
        <v>0.98875704420215871</v>
      </c>
      <c r="M4699" s="33">
        <f t="shared" si="295"/>
        <v>0.98704426307227333</v>
      </c>
    </row>
    <row r="4700" spans="1:13" ht="27.6">
      <c r="A4700" t="s">
        <v>164</v>
      </c>
      <c r="B4700" t="s">
        <v>250</v>
      </c>
      <c r="C4700" s="14" t="s">
        <v>252</v>
      </c>
      <c r="D4700" t="s">
        <v>465</v>
      </c>
      <c r="E4700" t="s">
        <v>483</v>
      </c>
      <c r="F4700" s="20">
        <v>2038</v>
      </c>
      <c r="G4700" s="20">
        <v>48</v>
      </c>
      <c r="H4700" s="11">
        <v>7982.5684581308597</v>
      </c>
      <c r="I4700" s="10">
        <v>4202903.7376116002</v>
      </c>
      <c r="J4700" s="33">
        <f t="shared" si="292"/>
        <v>1.8992984271077177E-3</v>
      </c>
      <c r="K4700" s="33">
        <f t="shared" si="293"/>
        <v>1.8974959012089121E-3</v>
      </c>
      <c r="L4700" s="33">
        <f t="shared" si="294"/>
        <v>0.98704426307227333</v>
      </c>
      <c r="M4700" s="33">
        <f t="shared" si="295"/>
        <v>0.98517135062878192</v>
      </c>
    </row>
    <row r="4701" spans="1:13" ht="27.6">
      <c r="A4701" t="s">
        <v>164</v>
      </c>
      <c r="B4701" t="s">
        <v>250</v>
      </c>
      <c r="C4701" s="14" t="s">
        <v>252</v>
      </c>
      <c r="D4701" t="s">
        <v>465</v>
      </c>
      <c r="E4701" t="s">
        <v>483</v>
      </c>
      <c r="F4701" s="20">
        <v>2038</v>
      </c>
      <c r="G4701" s="20">
        <v>49</v>
      </c>
      <c r="H4701" s="11">
        <v>8775.2367182498401</v>
      </c>
      <c r="I4701" s="10">
        <v>4217149.3250887999</v>
      </c>
      <c r="J4701" s="33">
        <f t="shared" si="292"/>
        <v>2.0808456238539906E-3</v>
      </c>
      <c r="K4701" s="33">
        <f t="shared" si="293"/>
        <v>2.0786821654666943E-3</v>
      </c>
      <c r="L4701" s="33">
        <f t="shared" si="294"/>
        <v>0.98517135062878192</v>
      </c>
      <c r="M4701" s="33">
        <f t="shared" si="295"/>
        <v>0.98312349251230113</v>
      </c>
    </row>
    <row r="4702" spans="1:13" ht="27.6">
      <c r="A4702" t="s">
        <v>164</v>
      </c>
      <c r="B4702" t="s">
        <v>250</v>
      </c>
      <c r="C4702" s="14" t="s">
        <v>252</v>
      </c>
      <c r="D4702" t="s">
        <v>465</v>
      </c>
      <c r="E4702" t="s">
        <v>483</v>
      </c>
      <c r="F4702" s="20">
        <v>2038</v>
      </c>
      <c r="G4702" s="20">
        <v>50</v>
      </c>
      <c r="H4702" s="11">
        <v>10043.332292666501</v>
      </c>
      <c r="I4702" s="10">
        <v>4190135.58884564</v>
      </c>
      <c r="J4702" s="33">
        <f t="shared" si="292"/>
        <v>2.3968991169169744E-3</v>
      </c>
      <c r="K4702" s="33">
        <f t="shared" si="293"/>
        <v>2.394028847935048E-3</v>
      </c>
      <c r="L4702" s="33">
        <f t="shared" si="294"/>
        <v>0.98312349251230113</v>
      </c>
      <c r="M4702" s="33">
        <f t="shared" si="295"/>
        <v>0.98076986651014408</v>
      </c>
    </row>
    <row r="4703" spans="1:13" ht="27.6">
      <c r="A4703" t="s">
        <v>164</v>
      </c>
      <c r="B4703" t="s">
        <v>250</v>
      </c>
      <c r="C4703" s="14" t="s">
        <v>252</v>
      </c>
      <c r="D4703" t="s">
        <v>465</v>
      </c>
      <c r="E4703" t="s">
        <v>483</v>
      </c>
      <c r="F4703" s="20">
        <v>2038</v>
      </c>
      <c r="G4703" s="20">
        <v>51</v>
      </c>
      <c r="H4703" s="11">
        <v>10619.9102768293</v>
      </c>
      <c r="I4703" s="10">
        <v>4049474.3445516001</v>
      </c>
      <c r="J4703" s="33">
        <f t="shared" si="292"/>
        <v>2.6225404517299755E-3</v>
      </c>
      <c r="K4703" s="33">
        <f t="shared" si="293"/>
        <v>2.6191045967319804E-3</v>
      </c>
      <c r="L4703" s="33">
        <f t="shared" si="294"/>
        <v>0.98076986651014408</v>
      </c>
      <c r="M4703" s="33">
        <f t="shared" si="295"/>
        <v>0.97820112764443112</v>
      </c>
    </row>
    <row r="4704" spans="1:13" ht="27.6">
      <c r="A4704" t="s">
        <v>164</v>
      </c>
      <c r="B4704" t="s">
        <v>250</v>
      </c>
      <c r="C4704" s="14" t="s">
        <v>252</v>
      </c>
      <c r="D4704" t="s">
        <v>465</v>
      </c>
      <c r="E4704" t="s">
        <v>483</v>
      </c>
      <c r="F4704" s="20">
        <v>2038</v>
      </c>
      <c r="G4704" s="20">
        <v>52</v>
      </c>
      <c r="H4704" s="11">
        <v>11469.826407979501</v>
      </c>
      <c r="I4704" s="10">
        <v>4003313.3533705301</v>
      </c>
      <c r="J4704" s="33">
        <f t="shared" si="292"/>
        <v>2.8650833436065283E-3</v>
      </c>
      <c r="K4704" s="33">
        <f t="shared" si="293"/>
        <v>2.8609829092871575E-3</v>
      </c>
      <c r="L4704" s="33">
        <f t="shared" si="294"/>
        <v>0.97820112764443112</v>
      </c>
      <c r="M4704" s="33">
        <f t="shared" si="295"/>
        <v>0.97540251093639496</v>
      </c>
    </row>
    <row r="4705" spans="1:13" ht="27.6">
      <c r="A4705" t="s">
        <v>164</v>
      </c>
      <c r="B4705" t="s">
        <v>250</v>
      </c>
      <c r="C4705" s="14" t="s">
        <v>252</v>
      </c>
      <c r="D4705" t="s">
        <v>465</v>
      </c>
      <c r="E4705" t="s">
        <v>483</v>
      </c>
      <c r="F4705" s="20">
        <v>2038</v>
      </c>
      <c r="G4705" s="20">
        <v>53</v>
      </c>
      <c r="H4705" s="11">
        <v>12653.8453712765</v>
      </c>
      <c r="I4705" s="10">
        <v>4046050.1036390099</v>
      </c>
      <c r="J4705" s="33">
        <f t="shared" si="292"/>
        <v>3.127456419755073E-3</v>
      </c>
      <c r="K4705" s="33">
        <f t="shared" si="293"/>
        <v>3.1225710222093639E-3</v>
      </c>
      <c r="L4705" s="33">
        <f t="shared" si="294"/>
        <v>0.97540251093639496</v>
      </c>
      <c r="M4705" s="33">
        <f t="shared" si="295"/>
        <v>0.97235674732075472</v>
      </c>
    </row>
    <row r="4706" spans="1:13" ht="27.6">
      <c r="A4706" t="s">
        <v>164</v>
      </c>
      <c r="B4706" t="s">
        <v>250</v>
      </c>
      <c r="C4706" s="14" t="s">
        <v>252</v>
      </c>
      <c r="D4706" t="s">
        <v>465</v>
      </c>
      <c r="E4706" t="s">
        <v>483</v>
      </c>
      <c r="F4706" s="20">
        <v>2038</v>
      </c>
      <c r="G4706" s="20">
        <v>54</v>
      </c>
      <c r="H4706" s="11">
        <v>14022.834974631</v>
      </c>
      <c r="I4706" s="10">
        <v>4111102.5930546699</v>
      </c>
      <c r="J4706" s="33">
        <f t="shared" si="292"/>
        <v>3.4109669260799502E-3</v>
      </c>
      <c r="K4706" s="33">
        <f t="shared" si="293"/>
        <v>3.40515618701831E-3</v>
      </c>
      <c r="L4706" s="33">
        <f t="shared" si="294"/>
        <v>0.97235674732075472</v>
      </c>
      <c r="M4706" s="33">
        <f t="shared" si="295"/>
        <v>0.96904572072662643</v>
      </c>
    </row>
    <row r="4707" spans="1:13" ht="27.6">
      <c r="A4707" t="s">
        <v>164</v>
      </c>
      <c r="B4707" t="s">
        <v>250</v>
      </c>
      <c r="C4707" s="14" t="s">
        <v>252</v>
      </c>
      <c r="D4707" t="s">
        <v>465</v>
      </c>
      <c r="E4707" t="s">
        <v>483</v>
      </c>
      <c r="F4707" s="20">
        <v>2038</v>
      </c>
      <c r="G4707" s="20">
        <v>55</v>
      </c>
      <c r="H4707" s="11">
        <v>15073.123653454601</v>
      </c>
      <c r="I4707" s="10">
        <v>4070382.4643435702</v>
      </c>
      <c r="J4707" s="33">
        <f t="shared" si="292"/>
        <v>3.7031221968684067E-3</v>
      </c>
      <c r="K4707" s="33">
        <f t="shared" si="293"/>
        <v>3.6962740955924778E-3</v>
      </c>
      <c r="L4707" s="33">
        <f t="shared" si="294"/>
        <v>0.96904572072662643</v>
      </c>
      <c r="M4707" s="33">
        <f t="shared" si="295"/>
        <v>0.9654638621316598</v>
      </c>
    </row>
    <row r="4708" spans="1:13" ht="27.6">
      <c r="A4708" t="s">
        <v>164</v>
      </c>
      <c r="B4708" t="s">
        <v>250</v>
      </c>
      <c r="C4708" s="14" t="s">
        <v>252</v>
      </c>
      <c r="D4708" t="s">
        <v>465</v>
      </c>
      <c r="E4708" t="s">
        <v>483</v>
      </c>
      <c r="F4708" s="20">
        <v>2038</v>
      </c>
      <c r="G4708" s="20">
        <v>56</v>
      </c>
      <c r="H4708" s="11">
        <v>15848.7824807581</v>
      </c>
      <c r="I4708" s="10">
        <v>3921444.83464497</v>
      </c>
      <c r="J4708" s="33">
        <f t="shared" si="292"/>
        <v>4.041567113411396E-3</v>
      </c>
      <c r="K4708" s="33">
        <f t="shared" si="293"/>
        <v>4.0334109726084533E-3</v>
      </c>
      <c r="L4708" s="33">
        <f t="shared" si="294"/>
        <v>0.9654638621316598</v>
      </c>
      <c r="M4708" s="33">
        <f t="shared" si="295"/>
        <v>0.961569749596481</v>
      </c>
    </row>
    <row r="4709" spans="1:13" ht="27.6">
      <c r="A4709" t="s">
        <v>164</v>
      </c>
      <c r="B4709" t="s">
        <v>250</v>
      </c>
      <c r="C4709" s="14" t="s">
        <v>252</v>
      </c>
      <c r="D4709" t="s">
        <v>465</v>
      </c>
      <c r="E4709" t="s">
        <v>483</v>
      </c>
      <c r="F4709" s="20">
        <v>2038</v>
      </c>
      <c r="G4709" s="20">
        <v>57</v>
      </c>
      <c r="H4709" s="11">
        <v>16899.015376433999</v>
      </c>
      <c r="I4709" s="10">
        <v>3831369.8500397298</v>
      </c>
      <c r="J4709" s="33">
        <f t="shared" si="292"/>
        <v>4.4106980108586389E-3</v>
      </c>
      <c r="K4709" s="33">
        <f t="shared" si="293"/>
        <v>4.4009851677736522E-3</v>
      </c>
      <c r="L4709" s="33">
        <f t="shared" si="294"/>
        <v>0.961569749596481</v>
      </c>
      <c r="M4709" s="33">
        <f t="shared" si="295"/>
        <v>0.95733789539072711</v>
      </c>
    </row>
    <row r="4710" spans="1:13" ht="27.6">
      <c r="A4710" t="s">
        <v>164</v>
      </c>
      <c r="B4710" t="s">
        <v>250</v>
      </c>
      <c r="C4710" s="14" t="s">
        <v>252</v>
      </c>
      <c r="D4710" t="s">
        <v>465</v>
      </c>
      <c r="E4710" t="s">
        <v>483</v>
      </c>
      <c r="F4710" s="20">
        <v>2038</v>
      </c>
      <c r="G4710" s="20">
        <v>58</v>
      </c>
      <c r="H4710" s="11">
        <v>18095.709766948799</v>
      </c>
      <c r="I4710" s="10">
        <v>3755208.4090883099</v>
      </c>
      <c r="J4710" s="33">
        <f t="shared" si="292"/>
        <v>4.8188296881615895E-3</v>
      </c>
      <c r="K4710" s="33">
        <f t="shared" si="293"/>
        <v>4.8072377557040191E-3</v>
      </c>
      <c r="L4710" s="33">
        <f t="shared" si="294"/>
        <v>0.95733789539072711</v>
      </c>
      <c r="M4710" s="33">
        <f t="shared" si="295"/>
        <v>0.95273574451503862</v>
      </c>
    </row>
    <row r="4711" spans="1:13" ht="27.6">
      <c r="A4711" t="s">
        <v>164</v>
      </c>
      <c r="B4711" t="s">
        <v>250</v>
      </c>
      <c r="C4711" s="14" t="s">
        <v>252</v>
      </c>
      <c r="D4711" t="s">
        <v>465</v>
      </c>
      <c r="E4711" t="s">
        <v>483</v>
      </c>
      <c r="F4711" s="20">
        <v>2038</v>
      </c>
      <c r="G4711" s="20">
        <v>59</v>
      </c>
      <c r="H4711" s="11">
        <v>19356.6525993016</v>
      </c>
      <c r="I4711" s="10">
        <v>3672768.3777563702</v>
      </c>
      <c r="J4711" s="33">
        <f t="shared" si="292"/>
        <v>5.2703167225389364E-3</v>
      </c>
      <c r="K4711" s="33">
        <f t="shared" si="293"/>
        <v>5.2564529695104945E-3</v>
      </c>
      <c r="L4711" s="33">
        <f t="shared" si="294"/>
        <v>0.95273574451503862</v>
      </c>
      <c r="M4711" s="33">
        <f t="shared" si="295"/>
        <v>0.94772773388162379</v>
      </c>
    </row>
    <row r="4712" spans="1:13" ht="27.6">
      <c r="A4712" t="s">
        <v>164</v>
      </c>
      <c r="B4712" t="s">
        <v>250</v>
      </c>
      <c r="C4712" s="14" t="s">
        <v>252</v>
      </c>
      <c r="D4712" t="s">
        <v>465</v>
      </c>
      <c r="E4712" t="s">
        <v>483</v>
      </c>
      <c r="F4712" s="20">
        <v>2038</v>
      </c>
      <c r="G4712" s="20">
        <v>60</v>
      </c>
      <c r="H4712" s="11">
        <v>20624.919571103499</v>
      </c>
      <c r="I4712" s="10">
        <v>3571099.7873529401</v>
      </c>
      <c r="J4712" s="33">
        <f t="shared" si="292"/>
        <v>5.7755091706332903E-3</v>
      </c>
      <c r="K4712" s="33">
        <f t="shared" si="293"/>
        <v>5.7588629797039603E-3</v>
      </c>
      <c r="L4712" s="33">
        <f t="shared" si="294"/>
        <v>0.94772773388162379</v>
      </c>
      <c r="M4712" s="33">
        <f t="shared" si="295"/>
        <v>0.9422698997201342</v>
      </c>
    </row>
    <row r="4713" spans="1:13" ht="27.6">
      <c r="A4713" t="s">
        <v>164</v>
      </c>
      <c r="B4713" t="s">
        <v>250</v>
      </c>
      <c r="C4713" s="14" t="s">
        <v>252</v>
      </c>
      <c r="D4713" t="s">
        <v>465</v>
      </c>
      <c r="E4713" t="s">
        <v>483</v>
      </c>
      <c r="F4713" s="20">
        <v>2038</v>
      </c>
      <c r="G4713" s="20">
        <v>61</v>
      </c>
      <c r="H4713" s="11">
        <v>22061.367970919098</v>
      </c>
      <c r="I4713" s="10">
        <v>3483368.7327878699</v>
      </c>
      <c r="J4713" s="33">
        <f t="shared" si="292"/>
        <v>6.3333427102512238E-3</v>
      </c>
      <c r="K4713" s="33">
        <f t="shared" si="293"/>
        <v>6.313329368049625E-3</v>
      </c>
      <c r="L4713" s="33">
        <f t="shared" si="294"/>
        <v>0.9422698997201342</v>
      </c>
      <c r="M4713" s="33">
        <f t="shared" si="295"/>
        <v>0.93632103948960188</v>
      </c>
    </row>
    <row r="4714" spans="1:13" ht="27.6">
      <c r="A4714" t="s">
        <v>164</v>
      </c>
      <c r="B4714" t="s">
        <v>250</v>
      </c>
      <c r="C4714" s="14" t="s">
        <v>252</v>
      </c>
      <c r="D4714" t="s">
        <v>465</v>
      </c>
      <c r="E4714" t="s">
        <v>483</v>
      </c>
      <c r="F4714" s="20">
        <v>2038</v>
      </c>
      <c r="G4714" s="20">
        <v>62</v>
      </c>
      <c r="H4714" s="11">
        <v>23480.806229939</v>
      </c>
      <c r="I4714" s="10">
        <v>3384039.3979623001</v>
      </c>
      <c r="J4714" s="33">
        <f t="shared" si="292"/>
        <v>6.9386917433874951E-3</v>
      </c>
      <c r="K4714" s="33">
        <f t="shared" si="293"/>
        <v>6.914674603115234E-3</v>
      </c>
      <c r="L4714" s="33">
        <f t="shared" si="294"/>
        <v>0.93632103948960188</v>
      </c>
      <c r="M4714" s="33">
        <f t="shared" si="295"/>
        <v>0.92984668417748062</v>
      </c>
    </row>
    <row r="4715" spans="1:13" ht="27.6">
      <c r="A4715" t="s">
        <v>164</v>
      </c>
      <c r="B4715" t="s">
        <v>250</v>
      </c>
      <c r="C4715" s="14" t="s">
        <v>252</v>
      </c>
      <c r="D4715" t="s">
        <v>465</v>
      </c>
      <c r="E4715" t="s">
        <v>483</v>
      </c>
      <c r="F4715" s="20">
        <v>2038</v>
      </c>
      <c r="G4715" s="20">
        <v>63</v>
      </c>
      <c r="H4715" s="11">
        <v>24959.416198814699</v>
      </c>
      <c r="I4715" s="10">
        <v>3282756.5660204301</v>
      </c>
      <c r="J4715" s="33">
        <f t="shared" si="292"/>
        <v>7.6031882647552259E-3</v>
      </c>
      <c r="K4715" s="33">
        <f t="shared" si="293"/>
        <v>7.5743571446119651E-3</v>
      </c>
      <c r="L4715" s="33">
        <f t="shared" si="294"/>
        <v>0.92984668417748062</v>
      </c>
      <c r="M4715" s="33">
        <f t="shared" si="295"/>
        <v>0.92280369330178713</v>
      </c>
    </row>
    <row r="4716" spans="1:13" ht="27.6">
      <c r="A4716" t="s">
        <v>164</v>
      </c>
      <c r="B4716" t="s">
        <v>250</v>
      </c>
      <c r="C4716" s="14" t="s">
        <v>252</v>
      </c>
      <c r="D4716" t="s">
        <v>465</v>
      </c>
      <c r="E4716" t="s">
        <v>483</v>
      </c>
      <c r="F4716" s="20">
        <v>2038</v>
      </c>
      <c r="G4716" s="20">
        <v>64</v>
      </c>
      <c r="H4716" s="11">
        <v>26292.939470615402</v>
      </c>
      <c r="I4716" s="10">
        <v>3155607.7952638101</v>
      </c>
      <c r="J4716" s="33">
        <f t="shared" si="292"/>
        <v>8.3321316134653874E-3</v>
      </c>
      <c r="K4716" s="33">
        <f t="shared" si="293"/>
        <v>8.2975156132615302E-3</v>
      </c>
      <c r="L4716" s="33">
        <f t="shared" si="294"/>
        <v>0.92280369330178713</v>
      </c>
      <c r="M4716" s="33">
        <f t="shared" si="295"/>
        <v>0.91514671524864011</v>
      </c>
    </row>
    <row r="4717" spans="1:13" ht="27.6">
      <c r="A4717" t="s">
        <v>164</v>
      </c>
      <c r="B4717" t="s">
        <v>250</v>
      </c>
      <c r="C4717" s="14" t="s">
        <v>252</v>
      </c>
      <c r="D4717" t="s">
        <v>465</v>
      </c>
      <c r="E4717" t="s">
        <v>483</v>
      </c>
      <c r="F4717" s="20">
        <v>2038</v>
      </c>
      <c r="G4717" s="20">
        <v>65</v>
      </c>
      <c r="H4717" s="11">
        <v>27037.977978126401</v>
      </c>
      <c r="I4717" s="10">
        <v>3080566.0358321602</v>
      </c>
      <c r="J4717" s="33">
        <f t="shared" si="292"/>
        <v>8.7769512692243163E-3</v>
      </c>
      <c r="K4717" s="33">
        <f t="shared" si="293"/>
        <v>8.7385462741562669E-3</v>
      </c>
      <c r="L4717" s="33">
        <f t="shared" si="294"/>
        <v>0.91514671524864011</v>
      </c>
      <c r="M4717" s="33">
        <f t="shared" si="295"/>
        <v>0.90714966332979774</v>
      </c>
    </row>
    <row r="4718" spans="1:13" ht="27.6">
      <c r="A4718" t="s">
        <v>164</v>
      </c>
      <c r="B4718" t="s">
        <v>250</v>
      </c>
      <c r="C4718" s="14" t="s">
        <v>252</v>
      </c>
      <c r="D4718" t="s">
        <v>465</v>
      </c>
      <c r="E4718" t="s">
        <v>483</v>
      </c>
      <c r="F4718" s="20">
        <v>2038</v>
      </c>
      <c r="G4718" s="20">
        <v>66</v>
      </c>
      <c r="H4718" s="11">
        <v>27574.6284086862</v>
      </c>
      <c r="I4718" s="10">
        <v>2861132.50819796</v>
      </c>
      <c r="J4718" s="33">
        <f t="shared" si="292"/>
        <v>9.6376621249372515E-3</v>
      </c>
      <c r="K4718" s="33">
        <f t="shared" si="293"/>
        <v>9.5913686988192692E-3</v>
      </c>
      <c r="L4718" s="33">
        <f t="shared" si="294"/>
        <v>0.90714966332979774</v>
      </c>
      <c r="M4718" s="33">
        <f t="shared" si="295"/>
        <v>0.89844885644379191</v>
      </c>
    </row>
    <row r="4719" spans="1:13" ht="27.6">
      <c r="A4719" t="s">
        <v>164</v>
      </c>
      <c r="B4719" t="s">
        <v>250</v>
      </c>
      <c r="C4719" s="14" t="s">
        <v>252</v>
      </c>
      <c r="D4719" t="s">
        <v>465</v>
      </c>
      <c r="E4719" t="s">
        <v>483</v>
      </c>
      <c r="F4719" s="20">
        <v>2038</v>
      </c>
      <c r="G4719" s="20">
        <v>67</v>
      </c>
      <c r="H4719" s="11">
        <v>29056.294022742299</v>
      </c>
      <c r="I4719" s="10">
        <v>2747437.5226160898</v>
      </c>
      <c r="J4719" s="33">
        <f t="shared" si="292"/>
        <v>1.057577971602976E-2</v>
      </c>
      <c r="K4719" s="33">
        <f t="shared" si="293"/>
        <v>1.0520052782666434E-2</v>
      </c>
      <c r="L4719" s="33">
        <f t="shared" si="294"/>
        <v>0.89844885644379191</v>
      </c>
      <c r="M4719" s="33">
        <f t="shared" si="295"/>
        <v>0.88899712705147693</v>
      </c>
    </row>
    <row r="4720" spans="1:13" ht="27.6">
      <c r="A4720" t="s">
        <v>164</v>
      </c>
      <c r="B4720" t="s">
        <v>250</v>
      </c>
      <c r="C4720" s="14" t="s">
        <v>252</v>
      </c>
      <c r="D4720" t="s">
        <v>465</v>
      </c>
      <c r="E4720" t="s">
        <v>483</v>
      </c>
      <c r="F4720" s="20">
        <v>2038</v>
      </c>
      <c r="G4720" s="20">
        <v>68</v>
      </c>
      <c r="H4720" s="11">
        <v>30617.5439432817</v>
      </c>
      <c r="I4720" s="10">
        <v>2636380.5584201799</v>
      </c>
      <c r="J4720" s="33">
        <f t="shared" si="292"/>
        <v>1.1613476607348714E-2</v>
      </c>
      <c r="K4720" s="33">
        <f t="shared" si="293"/>
        <v>1.1546300488799233E-2</v>
      </c>
      <c r="L4720" s="33">
        <f t="shared" si="294"/>
        <v>0.88899712705147693</v>
      </c>
      <c r="M4720" s="33">
        <f t="shared" si="295"/>
        <v>0.87873249908886131</v>
      </c>
    </row>
    <row r="4721" spans="1:13" ht="27.6">
      <c r="A4721" t="s">
        <v>164</v>
      </c>
      <c r="B4721" t="s">
        <v>250</v>
      </c>
      <c r="C4721" s="14" t="s">
        <v>252</v>
      </c>
      <c r="D4721" t="s">
        <v>465</v>
      </c>
      <c r="E4721" t="s">
        <v>483</v>
      </c>
      <c r="F4721" s="20">
        <v>2038</v>
      </c>
      <c r="G4721" s="20">
        <v>69</v>
      </c>
      <c r="H4721" s="11">
        <v>32119.6883146377</v>
      </c>
      <c r="I4721" s="10">
        <v>2516525.5374914701</v>
      </c>
      <c r="J4721" s="33">
        <f t="shared" si="292"/>
        <v>1.2763505808351675E-2</v>
      </c>
      <c r="K4721" s="33">
        <f t="shared" si="293"/>
        <v>1.2682397709373405E-2</v>
      </c>
      <c r="L4721" s="33">
        <f t="shared" si="294"/>
        <v>0.87873249908886131</v>
      </c>
      <c r="M4721" s="33">
        <f t="shared" si="295"/>
        <v>0.86758806405526478</v>
      </c>
    </row>
    <row r="4722" spans="1:13" ht="27.6">
      <c r="A4722" t="s">
        <v>164</v>
      </c>
      <c r="B4722" t="s">
        <v>250</v>
      </c>
      <c r="C4722" s="14" t="s">
        <v>252</v>
      </c>
      <c r="D4722" t="s">
        <v>465</v>
      </c>
      <c r="E4722" t="s">
        <v>483</v>
      </c>
      <c r="F4722" s="20">
        <v>2039</v>
      </c>
      <c r="G4722" s="20">
        <v>30</v>
      </c>
      <c r="H4722" s="11">
        <v>783.61284659581202</v>
      </c>
      <c r="I4722" s="10">
        <v>4690509.3657974303</v>
      </c>
      <c r="J4722" s="33">
        <f t="shared" si="292"/>
        <v>1.6706348617696247E-4</v>
      </c>
      <c r="K4722" s="33">
        <f t="shared" si="293"/>
        <v>1.6704953184987215E-4</v>
      </c>
      <c r="L4722" s="33">
        <f t="shared" si="294"/>
        <v>1</v>
      </c>
      <c r="M4722" s="33">
        <f t="shared" si="295"/>
        <v>0.99983295046815013</v>
      </c>
    </row>
    <row r="4723" spans="1:13" ht="27.6">
      <c r="A4723" t="s">
        <v>164</v>
      </c>
      <c r="B4723" t="s">
        <v>250</v>
      </c>
      <c r="C4723" s="14" t="s">
        <v>252</v>
      </c>
      <c r="D4723" t="s">
        <v>465</v>
      </c>
      <c r="E4723" t="s">
        <v>483</v>
      </c>
      <c r="F4723" s="20">
        <v>2039</v>
      </c>
      <c r="G4723" s="20">
        <v>31</v>
      </c>
      <c r="H4723" s="11">
        <v>1000.75645526198</v>
      </c>
      <c r="I4723" s="10">
        <v>4647852.7787090698</v>
      </c>
      <c r="J4723" s="33">
        <f t="shared" si="292"/>
        <v>2.1531586797375664E-4</v>
      </c>
      <c r="K4723" s="33">
        <f t="shared" si="293"/>
        <v>2.1529268917586109E-4</v>
      </c>
      <c r="L4723" s="33">
        <f t="shared" si="294"/>
        <v>0.99983295046815013</v>
      </c>
      <c r="M4723" s="33">
        <f t="shared" si="295"/>
        <v>0.99961769374351717</v>
      </c>
    </row>
    <row r="4724" spans="1:13" ht="27.6">
      <c r="A4724" t="s">
        <v>164</v>
      </c>
      <c r="B4724" t="s">
        <v>250</v>
      </c>
      <c r="C4724" s="14" t="s">
        <v>252</v>
      </c>
      <c r="D4724" t="s">
        <v>465</v>
      </c>
      <c r="E4724" t="s">
        <v>483</v>
      </c>
      <c r="F4724" s="20">
        <v>2039</v>
      </c>
      <c r="G4724" s="20">
        <v>32</v>
      </c>
      <c r="H4724" s="11">
        <v>1109.55072632464</v>
      </c>
      <c r="I4724" s="10">
        <v>4674203.90657626</v>
      </c>
      <c r="J4724" s="33">
        <f t="shared" si="292"/>
        <v>2.3737747614381647E-4</v>
      </c>
      <c r="K4724" s="33">
        <f t="shared" si="293"/>
        <v>2.3734930433993995E-4</v>
      </c>
      <c r="L4724" s="33">
        <f t="shared" si="294"/>
        <v>0.99961769374351717</v>
      </c>
      <c r="M4724" s="33">
        <f t="shared" si="295"/>
        <v>0.9993804351793012</v>
      </c>
    </row>
    <row r="4725" spans="1:13" ht="27.6">
      <c r="A4725" t="s">
        <v>164</v>
      </c>
      <c r="B4725" t="s">
        <v>250</v>
      </c>
      <c r="C4725" s="14" t="s">
        <v>252</v>
      </c>
      <c r="D4725" t="s">
        <v>465</v>
      </c>
      <c r="E4725" t="s">
        <v>483</v>
      </c>
      <c r="F4725" s="20">
        <v>2039</v>
      </c>
      <c r="G4725" s="20">
        <v>33</v>
      </c>
      <c r="H4725" s="11">
        <v>1153.67843542998</v>
      </c>
      <c r="I4725" s="10">
        <v>4591207.2240213798</v>
      </c>
      <c r="J4725" s="33">
        <f t="shared" si="292"/>
        <v>2.5127997477305934E-4</v>
      </c>
      <c r="K4725" s="33">
        <f t="shared" si="293"/>
        <v>2.5124840660439851E-4</v>
      </c>
      <c r="L4725" s="33">
        <f t="shared" si="294"/>
        <v>0.9993804351793012</v>
      </c>
      <c r="M4725" s="33">
        <f t="shared" si="295"/>
        <v>0.99912934243737084</v>
      </c>
    </row>
    <row r="4726" spans="1:13" ht="27.6">
      <c r="A4726" t="s">
        <v>164</v>
      </c>
      <c r="B4726" t="s">
        <v>250</v>
      </c>
      <c r="C4726" s="14" t="s">
        <v>252</v>
      </c>
      <c r="D4726" t="s">
        <v>465</v>
      </c>
      <c r="E4726" t="s">
        <v>483</v>
      </c>
      <c r="F4726" s="20">
        <v>2039</v>
      </c>
      <c r="G4726" s="20">
        <v>34</v>
      </c>
      <c r="H4726" s="11">
        <v>1212.56898231133</v>
      </c>
      <c r="I4726" s="10">
        <v>4530040.1731133601</v>
      </c>
      <c r="J4726" s="33">
        <f t="shared" si="292"/>
        <v>2.6767289824672081E-4</v>
      </c>
      <c r="K4726" s="33">
        <f t="shared" si="293"/>
        <v>2.676370770526848E-4</v>
      </c>
      <c r="L4726" s="33">
        <f t="shared" si="294"/>
        <v>0.99912934243737084</v>
      </c>
      <c r="M4726" s="33">
        <f t="shared" si="295"/>
        <v>0.99886193838056336</v>
      </c>
    </row>
    <row r="4727" spans="1:13" ht="27.6">
      <c r="A4727" t="s">
        <v>164</v>
      </c>
      <c r="B4727" t="s">
        <v>250</v>
      </c>
      <c r="C4727" s="14" t="s">
        <v>252</v>
      </c>
      <c r="D4727" t="s">
        <v>465</v>
      </c>
      <c r="E4727" t="s">
        <v>483</v>
      </c>
      <c r="F4727" s="20">
        <v>2039</v>
      </c>
      <c r="G4727" s="20">
        <v>35</v>
      </c>
      <c r="H4727" s="11">
        <v>1578.0297393063199</v>
      </c>
      <c r="I4727" s="10">
        <v>4401223.5657497495</v>
      </c>
      <c r="J4727" s="33">
        <f t="shared" si="292"/>
        <v>3.5854341769559758E-4</v>
      </c>
      <c r="K4727" s="33">
        <f t="shared" si="293"/>
        <v>3.5847914868569752E-4</v>
      </c>
      <c r="L4727" s="33">
        <f t="shared" si="294"/>
        <v>0.99886193838056336</v>
      </c>
      <c r="M4727" s="33">
        <f t="shared" si="295"/>
        <v>0.99850386720323814</v>
      </c>
    </row>
    <row r="4728" spans="1:13" ht="27.6">
      <c r="A4728" t="s">
        <v>164</v>
      </c>
      <c r="B4728" t="s">
        <v>250</v>
      </c>
      <c r="C4728" s="14" t="s">
        <v>252</v>
      </c>
      <c r="D4728" t="s">
        <v>465</v>
      </c>
      <c r="E4728" t="s">
        <v>483</v>
      </c>
      <c r="F4728" s="20">
        <v>2039</v>
      </c>
      <c r="G4728" s="20">
        <v>36</v>
      </c>
      <c r="H4728" s="11">
        <v>1804.2883965265401</v>
      </c>
      <c r="I4728" s="10">
        <v>4334829.6632169997</v>
      </c>
      <c r="J4728" s="33">
        <f t="shared" si="292"/>
        <v>4.1623051808396241E-4</v>
      </c>
      <c r="K4728" s="33">
        <f t="shared" si="293"/>
        <v>4.1614390617916719E-4</v>
      </c>
      <c r="L4728" s="33">
        <f t="shared" si="294"/>
        <v>0.99850386720323814</v>
      </c>
      <c r="M4728" s="33">
        <f t="shared" si="295"/>
        <v>0.99808834590360518</v>
      </c>
    </row>
    <row r="4729" spans="1:13" ht="27.6">
      <c r="A4729" t="s">
        <v>164</v>
      </c>
      <c r="B4729" t="s">
        <v>250</v>
      </c>
      <c r="C4729" s="14" t="s">
        <v>252</v>
      </c>
      <c r="D4729" t="s">
        <v>465</v>
      </c>
      <c r="E4729" t="s">
        <v>483</v>
      </c>
      <c r="F4729" s="20">
        <v>2039</v>
      </c>
      <c r="G4729" s="20">
        <v>37</v>
      </c>
      <c r="H4729" s="11">
        <v>2075.8930390195301</v>
      </c>
      <c r="I4729" s="10">
        <v>4311645.8337070402</v>
      </c>
      <c r="J4729" s="33">
        <f t="shared" si="292"/>
        <v>4.8146186377157318E-4</v>
      </c>
      <c r="K4729" s="33">
        <f t="shared" si="293"/>
        <v>4.8134597960713954E-4</v>
      </c>
      <c r="L4729" s="33">
        <f t="shared" si="294"/>
        <v>0.99808834590360518</v>
      </c>
      <c r="M4729" s="33">
        <f t="shared" si="295"/>
        <v>0.99760792009101174</v>
      </c>
    </row>
    <row r="4730" spans="1:13" ht="27.6">
      <c r="A4730" t="s">
        <v>164</v>
      </c>
      <c r="B4730" t="s">
        <v>250</v>
      </c>
      <c r="C4730" s="14" t="s">
        <v>252</v>
      </c>
      <c r="D4730" t="s">
        <v>465</v>
      </c>
      <c r="E4730" t="s">
        <v>483</v>
      </c>
      <c r="F4730" s="20">
        <v>2039</v>
      </c>
      <c r="G4730" s="20">
        <v>38</v>
      </c>
      <c r="H4730" s="11">
        <v>2224.21709973305</v>
      </c>
      <c r="I4730" s="10">
        <v>4290101.1054681502</v>
      </c>
      <c r="J4730" s="33">
        <f t="shared" si="292"/>
        <v>5.1845330565707863E-4</v>
      </c>
      <c r="K4730" s="33">
        <f t="shared" si="293"/>
        <v>5.183189319651893E-4</v>
      </c>
      <c r="L4730" s="33">
        <f t="shared" si="294"/>
        <v>0.99760792009101174</v>
      </c>
      <c r="M4730" s="33">
        <f t="shared" si="295"/>
        <v>0.99709084101935019</v>
      </c>
    </row>
    <row r="4731" spans="1:13" ht="27.6">
      <c r="A4731" t="s">
        <v>164</v>
      </c>
      <c r="B4731" t="s">
        <v>250</v>
      </c>
      <c r="C4731" s="14" t="s">
        <v>252</v>
      </c>
      <c r="D4731" t="s">
        <v>465</v>
      </c>
      <c r="E4731" t="s">
        <v>483</v>
      </c>
      <c r="F4731" s="20">
        <v>2039</v>
      </c>
      <c r="G4731" s="20">
        <v>39</v>
      </c>
      <c r="H4731" s="11">
        <v>2389.1838515607301</v>
      </c>
      <c r="I4731" s="10">
        <v>4268012.8997846097</v>
      </c>
      <c r="J4731" s="33">
        <f t="shared" si="292"/>
        <v>5.5978833889684426E-4</v>
      </c>
      <c r="K4731" s="33">
        <f t="shared" si="293"/>
        <v>5.5963168663675233E-4</v>
      </c>
      <c r="L4731" s="33">
        <f t="shared" si="294"/>
        <v>0.99709084101935019</v>
      </c>
      <c r="M4731" s="33">
        <f t="shared" si="295"/>
        <v>0.99653283739026044</v>
      </c>
    </row>
    <row r="4732" spans="1:13" ht="27.6">
      <c r="A4732" t="s">
        <v>164</v>
      </c>
      <c r="B4732" t="s">
        <v>250</v>
      </c>
      <c r="C4732" s="14" t="s">
        <v>252</v>
      </c>
      <c r="D4732" t="s">
        <v>465</v>
      </c>
      <c r="E4732" t="s">
        <v>483</v>
      </c>
      <c r="F4732" s="20">
        <v>2039</v>
      </c>
      <c r="G4732" s="20">
        <v>40</v>
      </c>
      <c r="H4732" s="11">
        <v>3226.33700877819</v>
      </c>
      <c r="I4732" s="10">
        <v>4284934.15792997</v>
      </c>
      <c r="J4732" s="33">
        <f t="shared" si="292"/>
        <v>7.5294902788817109E-4</v>
      </c>
      <c r="K4732" s="33">
        <f t="shared" si="293"/>
        <v>7.5266563290066202E-4</v>
      </c>
      <c r="L4732" s="33">
        <f t="shared" si="294"/>
        <v>0.99653283739026044</v>
      </c>
      <c r="M4732" s="33">
        <f t="shared" si="295"/>
        <v>0.99578278137149978</v>
      </c>
    </row>
    <row r="4733" spans="1:13" ht="27.6">
      <c r="A4733" t="s">
        <v>164</v>
      </c>
      <c r="B4733" t="s">
        <v>250</v>
      </c>
      <c r="C4733" s="14" t="s">
        <v>252</v>
      </c>
      <c r="D4733" t="s">
        <v>465</v>
      </c>
      <c r="E4733" t="s">
        <v>483</v>
      </c>
      <c r="F4733" s="20">
        <v>2039</v>
      </c>
      <c r="G4733" s="20">
        <v>41</v>
      </c>
      <c r="H4733" s="11">
        <v>3623.4386114037702</v>
      </c>
      <c r="I4733" s="10">
        <v>4339472.8291339297</v>
      </c>
      <c r="J4733" s="33">
        <f t="shared" si="292"/>
        <v>8.3499511440124276E-4</v>
      </c>
      <c r="K4733" s="33">
        <f t="shared" si="293"/>
        <v>8.3464660298926407E-4</v>
      </c>
      <c r="L4733" s="33">
        <f t="shared" si="294"/>
        <v>0.99578278137149978</v>
      </c>
      <c r="M4733" s="33">
        <f t="shared" si="295"/>
        <v>0.99495165465571289</v>
      </c>
    </row>
    <row r="4734" spans="1:13" ht="27.6">
      <c r="A4734" t="s">
        <v>164</v>
      </c>
      <c r="B4734" t="s">
        <v>250</v>
      </c>
      <c r="C4734" s="14" t="s">
        <v>252</v>
      </c>
      <c r="D4734" t="s">
        <v>465</v>
      </c>
      <c r="E4734" t="s">
        <v>483</v>
      </c>
      <c r="F4734" s="20">
        <v>2039</v>
      </c>
      <c r="G4734" s="20">
        <v>42</v>
      </c>
      <c r="H4734" s="11">
        <v>4257.6384277371399</v>
      </c>
      <c r="I4734" s="10">
        <v>4471138.4871842004</v>
      </c>
      <c r="J4734" s="33">
        <f t="shared" si="292"/>
        <v>9.5224928504025893E-4</v>
      </c>
      <c r="K4734" s="33">
        <f t="shared" si="293"/>
        <v>9.5179603956885295E-4</v>
      </c>
      <c r="L4734" s="33">
        <f t="shared" si="294"/>
        <v>0.99495165465571289</v>
      </c>
      <c r="M4734" s="33">
        <f t="shared" si="295"/>
        <v>0.99400466361124906</v>
      </c>
    </row>
    <row r="4735" spans="1:13" ht="27.6">
      <c r="A4735" t="s">
        <v>164</v>
      </c>
      <c r="B4735" t="s">
        <v>250</v>
      </c>
      <c r="C4735" s="14" t="s">
        <v>252</v>
      </c>
      <c r="D4735" t="s">
        <v>465</v>
      </c>
      <c r="E4735" t="s">
        <v>483</v>
      </c>
      <c r="F4735" s="20">
        <v>2039</v>
      </c>
      <c r="G4735" s="20">
        <v>43</v>
      </c>
      <c r="H4735" s="11">
        <v>4572.6928080526004</v>
      </c>
      <c r="I4735" s="10">
        <v>4423554.47811988</v>
      </c>
      <c r="J4735" s="33">
        <f t="shared" si="292"/>
        <v>1.0337145909856879E-3</v>
      </c>
      <c r="K4735" s="33">
        <f t="shared" si="293"/>
        <v>1.0331804921089871E-3</v>
      </c>
      <c r="L4735" s="33">
        <f t="shared" si="294"/>
        <v>0.99400466361124906</v>
      </c>
      <c r="M4735" s="33">
        <f t="shared" si="295"/>
        <v>0.99297767738374054</v>
      </c>
    </row>
    <row r="4736" spans="1:13" ht="27.6">
      <c r="A4736" t="s">
        <v>164</v>
      </c>
      <c r="B4736" t="s">
        <v>250</v>
      </c>
      <c r="C4736" s="14" t="s">
        <v>252</v>
      </c>
      <c r="D4736" t="s">
        <v>465</v>
      </c>
      <c r="E4736" t="s">
        <v>483</v>
      </c>
      <c r="F4736" s="20">
        <v>2039</v>
      </c>
      <c r="G4736" s="20">
        <v>44</v>
      </c>
      <c r="H4736" s="11">
        <v>4889.7898488643496</v>
      </c>
      <c r="I4736" s="10">
        <v>4345821.1670665797</v>
      </c>
      <c r="J4736" s="33">
        <f t="shared" si="292"/>
        <v>1.1251705168910454E-3</v>
      </c>
      <c r="K4736" s="33">
        <f t="shared" si="293"/>
        <v>1.1245377498908526E-3</v>
      </c>
      <c r="L4736" s="33">
        <f t="shared" si="294"/>
        <v>0.99297767738374054</v>
      </c>
      <c r="M4736" s="33">
        <f t="shared" si="295"/>
        <v>0.99186103650072355</v>
      </c>
    </row>
    <row r="4737" spans="1:13" ht="27.6">
      <c r="A4737" t="s">
        <v>164</v>
      </c>
      <c r="B4737" t="s">
        <v>250</v>
      </c>
      <c r="C4737" s="14" t="s">
        <v>252</v>
      </c>
      <c r="D4737" t="s">
        <v>465</v>
      </c>
      <c r="E4737" t="s">
        <v>483</v>
      </c>
      <c r="F4737" s="20">
        <v>2039</v>
      </c>
      <c r="G4737" s="20">
        <v>45</v>
      </c>
      <c r="H4737" s="11">
        <v>6184.4308824106201</v>
      </c>
      <c r="I4737" s="10">
        <v>4283025.93413</v>
      </c>
      <c r="J4737" s="33">
        <f t="shared" si="292"/>
        <v>1.4439396299538978E-3</v>
      </c>
      <c r="K4737" s="33">
        <f t="shared" si="293"/>
        <v>1.442897650705155E-3</v>
      </c>
      <c r="L4737" s="33">
        <f t="shared" si="294"/>
        <v>0.99186103650072355</v>
      </c>
      <c r="M4737" s="33">
        <f t="shared" si="295"/>
        <v>0.99042988254133069</v>
      </c>
    </row>
    <row r="4738" spans="1:13" ht="27.6">
      <c r="A4738" t="s">
        <v>164</v>
      </c>
      <c r="B4738" t="s">
        <v>250</v>
      </c>
      <c r="C4738" s="14" t="s">
        <v>252</v>
      </c>
      <c r="D4738" t="s">
        <v>465</v>
      </c>
      <c r="E4738" t="s">
        <v>483</v>
      </c>
      <c r="F4738" s="20">
        <v>2039</v>
      </c>
      <c r="G4738" s="20">
        <v>46</v>
      </c>
      <c r="H4738" s="11">
        <v>6664.4983992015696</v>
      </c>
      <c r="I4738" s="10">
        <v>4222189.5161655098</v>
      </c>
      <c r="J4738" s="33">
        <f t="shared" ref="J4738:J4801" si="296">IF(I4738&gt;0,H4738/I4738,0)</f>
        <v>1.5784460583034429E-3</v>
      </c>
      <c r="K4738" s="33">
        <f t="shared" ref="K4738:K4801" si="297">1-EXP(-J4738)</f>
        <v>1.577200967513015E-3</v>
      </c>
      <c r="L4738" s="33">
        <f t="shared" ref="L4738:L4801" si="298">IF(G4738=30,1,M4737)</f>
        <v>0.99042988254133069</v>
      </c>
      <c r="M4738" s="33">
        <f t="shared" ref="M4738:M4801" si="299">L4738*(1-K4738)</f>
        <v>0.98886777557233274</v>
      </c>
    </row>
    <row r="4739" spans="1:13" ht="27.6">
      <c r="A4739" t="s">
        <v>164</v>
      </c>
      <c r="B4739" t="s">
        <v>250</v>
      </c>
      <c r="C4739" s="14" t="s">
        <v>252</v>
      </c>
      <c r="D4739" t="s">
        <v>465</v>
      </c>
      <c r="E4739" t="s">
        <v>483</v>
      </c>
      <c r="F4739" s="20">
        <v>2039</v>
      </c>
      <c r="G4739" s="20">
        <v>47</v>
      </c>
      <c r="H4739" s="11">
        <v>7335.3236836723499</v>
      </c>
      <c r="I4739" s="10">
        <v>4250781.9156138003</v>
      </c>
      <c r="J4739" s="33">
        <f t="shared" si="296"/>
        <v>1.7256410301193141E-3</v>
      </c>
      <c r="K4739" s="33">
        <f t="shared" si="297"/>
        <v>1.7241529677137768E-3</v>
      </c>
      <c r="L4739" s="33">
        <f t="shared" si="298"/>
        <v>0.98886777557233274</v>
      </c>
      <c r="M4739" s="33">
        <f t="shared" si="299"/>
        <v>0.98716281626240321</v>
      </c>
    </row>
    <row r="4740" spans="1:13" ht="27.6">
      <c r="A4740" t="s">
        <v>164</v>
      </c>
      <c r="B4740" t="s">
        <v>250</v>
      </c>
      <c r="C4740" s="14" t="s">
        <v>252</v>
      </c>
      <c r="D4740" t="s">
        <v>465</v>
      </c>
      <c r="E4740" t="s">
        <v>483</v>
      </c>
      <c r="F4740" s="20">
        <v>2039</v>
      </c>
      <c r="G4740" s="20">
        <v>48</v>
      </c>
      <c r="H4740" s="11">
        <v>8051.1548907824299</v>
      </c>
      <c r="I4740" s="10">
        <v>4259022.3496356504</v>
      </c>
      <c r="J4740" s="33">
        <f t="shared" si="296"/>
        <v>1.8903762952714226E-3</v>
      </c>
      <c r="K4740" s="33">
        <f t="shared" si="297"/>
        <v>1.8885906593544277E-3</v>
      </c>
      <c r="L4740" s="33">
        <f t="shared" si="298"/>
        <v>0.98716281626240321</v>
      </c>
      <c r="M4740" s="33">
        <f t="shared" si="299"/>
        <v>0.98529846978834801</v>
      </c>
    </row>
    <row r="4741" spans="1:13" ht="27.6">
      <c r="A4741" t="s">
        <v>164</v>
      </c>
      <c r="B4741" t="s">
        <v>250</v>
      </c>
      <c r="C4741" s="14" t="s">
        <v>252</v>
      </c>
      <c r="D4741" t="s">
        <v>465</v>
      </c>
      <c r="E4741" t="s">
        <v>483</v>
      </c>
      <c r="F4741" s="20">
        <v>2039</v>
      </c>
      <c r="G4741" s="20">
        <v>49</v>
      </c>
      <c r="H4741" s="11">
        <v>8666.6485262712995</v>
      </c>
      <c r="I4741" s="10">
        <v>4184584.1634197398</v>
      </c>
      <c r="J4741" s="33">
        <f t="shared" si="296"/>
        <v>2.0710895486419638E-3</v>
      </c>
      <c r="K4741" s="33">
        <f t="shared" si="297"/>
        <v>2.0689463225423976E-3</v>
      </c>
      <c r="L4741" s="33">
        <f t="shared" si="298"/>
        <v>0.98529846978834801</v>
      </c>
      <c r="M4741" s="33">
        <f t="shared" si="299"/>
        <v>0.98325994014267271</v>
      </c>
    </row>
    <row r="4742" spans="1:13" ht="27.6">
      <c r="A4742" t="s">
        <v>164</v>
      </c>
      <c r="B4742" t="s">
        <v>250</v>
      </c>
      <c r="C4742" s="14" t="s">
        <v>252</v>
      </c>
      <c r="D4742" t="s">
        <v>465</v>
      </c>
      <c r="E4742" t="s">
        <v>483</v>
      </c>
      <c r="F4742" s="20">
        <v>2039</v>
      </c>
      <c r="G4742" s="20">
        <v>50</v>
      </c>
      <c r="H4742" s="11">
        <v>9999.0165862290905</v>
      </c>
      <c r="I4742" s="10">
        <v>4197020.5317006102</v>
      </c>
      <c r="J4742" s="33">
        <f t="shared" si="296"/>
        <v>2.3824083086335397E-3</v>
      </c>
      <c r="K4742" s="33">
        <f t="shared" si="297"/>
        <v>2.3795726263237116E-3</v>
      </c>
      <c r="L4742" s="33">
        <f t="shared" si="298"/>
        <v>0.98325994014267271</v>
      </c>
      <c r="M4742" s="33">
        <f t="shared" si="299"/>
        <v>0.98092020170454852</v>
      </c>
    </row>
    <row r="4743" spans="1:13" ht="27.6">
      <c r="A4743" t="s">
        <v>164</v>
      </c>
      <c r="B4743" t="s">
        <v>250</v>
      </c>
      <c r="C4743" s="14" t="s">
        <v>252</v>
      </c>
      <c r="D4743" t="s">
        <v>465</v>
      </c>
      <c r="E4743" t="s">
        <v>483</v>
      </c>
      <c r="F4743" s="20">
        <v>2039</v>
      </c>
      <c r="G4743" s="20">
        <v>51</v>
      </c>
      <c r="H4743" s="11">
        <v>10860.645028929201</v>
      </c>
      <c r="I4743" s="10">
        <v>4167482.1824806598</v>
      </c>
      <c r="J4743" s="33">
        <f t="shared" si="296"/>
        <v>2.6060447419752352E-3</v>
      </c>
      <c r="K4743" s="33">
        <f t="shared" si="297"/>
        <v>2.6026519552678762E-3</v>
      </c>
      <c r="L4743" s="33">
        <f t="shared" si="298"/>
        <v>0.98092020170454852</v>
      </c>
      <c r="M4743" s="33">
        <f t="shared" si="299"/>
        <v>0.97836720782362041</v>
      </c>
    </row>
    <row r="4744" spans="1:13" ht="27.6">
      <c r="A4744" t="s">
        <v>164</v>
      </c>
      <c r="B4744" t="s">
        <v>250</v>
      </c>
      <c r="C4744" s="14" t="s">
        <v>252</v>
      </c>
      <c r="D4744" t="s">
        <v>465</v>
      </c>
      <c r="E4744" t="s">
        <v>483</v>
      </c>
      <c r="F4744" s="20">
        <v>2039</v>
      </c>
      <c r="G4744" s="20">
        <v>52</v>
      </c>
      <c r="H4744" s="11">
        <v>11468.7979011717</v>
      </c>
      <c r="I4744" s="10">
        <v>4026247.9128295402</v>
      </c>
      <c r="J4744" s="33">
        <f t="shared" si="296"/>
        <v>2.8485076302993306E-3</v>
      </c>
      <c r="K4744" s="33">
        <f t="shared" si="297"/>
        <v>2.8444544818275741E-3</v>
      </c>
      <c r="L4744" s="33">
        <f t="shared" si="298"/>
        <v>0.97836720782362041</v>
      </c>
      <c r="M4744" s="33">
        <f t="shared" si="299"/>
        <v>0.97558428683445342</v>
      </c>
    </row>
    <row r="4745" spans="1:13" ht="27.6">
      <c r="A4745" t="s">
        <v>164</v>
      </c>
      <c r="B4745" t="s">
        <v>250</v>
      </c>
      <c r="C4745" s="14" t="s">
        <v>252</v>
      </c>
      <c r="D4745" t="s">
        <v>465</v>
      </c>
      <c r="E4745" t="s">
        <v>483</v>
      </c>
      <c r="F4745" s="20">
        <v>2039</v>
      </c>
      <c r="G4745" s="20">
        <v>53</v>
      </c>
      <c r="H4745" s="11">
        <v>12365.7146480918</v>
      </c>
      <c r="I4745" s="10">
        <v>3978224.9885901702</v>
      </c>
      <c r="J4745" s="33">
        <f t="shared" si="296"/>
        <v>3.1083497498400775E-3</v>
      </c>
      <c r="K4745" s="33">
        <f t="shared" si="297"/>
        <v>3.103523832264532E-3</v>
      </c>
      <c r="L4745" s="33">
        <f t="shared" si="298"/>
        <v>0.97558428683445342</v>
      </c>
      <c r="M4745" s="33">
        <f t="shared" si="299"/>
        <v>0.97255653774987993</v>
      </c>
    </row>
    <row r="4746" spans="1:13" ht="27.6">
      <c r="A4746" t="s">
        <v>164</v>
      </c>
      <c r="B4746" t="s">
        <v>250</v>
      </c>
      <c r="C4746" s="14" t="s">
        <v>252</v>
      </c>
      <c r="D4746" t="s">
        <v>465</v>
      </c>
      <c r="E4746" t="s">
        <v>483</v>
      </c>
      <c r="F4746" s="20">
        <v>2039</v>
      </c>
      <c r="G4746" s="20">
        <v>54</v>
      </c>
      <c r="H4746" s="11">
        <v>13621.0464980581</v>
      </c>
      <c r="I4746" s="10">
        <v>4018368.56895995</v>
      </c>
      <c r="J4746" s="33">
        <f t="shared" si="296"/>
        <v>3.3896956598940234E-3</v>
      </c>
      <c r="K4746" s="33">
        <f t="shared" si="297"/>
        <v>3.3839571273514002E-3</v>
      </c>
      <c r="L4746" s="33">
        <f t="shared" si="298"/>
        <v>0.97255653774987993</v>
      </c>
      <c r="M4746" s="33">
        <f t="shared" si="299"/>
        <v>0.96926544812220905</v>
      </c>
    </row>
    <row r="4747" spans="1:13" ht="27.6">
      <c r="A4747" t="s">
        <v>164</v>
      </c>
      <c r="B4747" t="s">
        <v>250</v>
      </c>
      <c r="C4747" s="14" t="s">
        <v>252</v>
      </c>
      <c r="D4747" t="s">
        <v>465</v>
      </c>
      <c r="E4747" t="s">
        <v>483</v>
      </c>
      <c r="F4747" s="20">
        <v>2039</v>
      </c>
      <c r="G4747" s="20">
        <v>55</v>
      </c>
      <c r="H4747" s="11">
        <v>14987.8151181471</v>
      </c>
      <c r="I4747" s="10">
        <v>4080424.6921668798</v>
      </c>
      <c r="J4747" s="33">
        <f t="shared" si="296"/>
        <v>3.6731017599513473E-3</v>
      </c>
      <c r="K4747" s="33">
        <f t="shared" si="297"/>
        <v>3.666364173486536E-3</v>
      </c>
      <c r="L4747" s="33">
        <f t="shared" si="298"/>
        <v>0.96926544812220905</v>
      </c>
      <c r="M4747" s="33">
        <f t="shared" si="299"/>
        <v>0.96571176800861536</v>
      </c>
    </row>
    <row r="4748" spans="1:13" ht="27.6">
      <c r="A4748" t="s">
        <v>164</v>
      </c>
      <c r="B4748" t="s">
        <v>250</v>
      </c>
      <c r="C4748" s="14" t="s">
        <v>252</v>
      </c>
      <c r="D4748" t="s">
        <v>465</v>
      </c>
      <c r="E4748" t="s">
        <v>483</v>
      </c>
      <c r="F4748" s="20">
        <v>2039</v>
      </c>
      <c r="G4748" s="20">
        <v>56</v>
      </c>
      <c r="H4748" s="11">
        <v>16165.072116531501</v>
      </c>
      <c r="I4748" s="10">
        <v>4037018.4729729099</v>
      </c>
      <c r="J4748" s="33">
        <f t="shared" si="296"/>
        <v>4.0042105887683355E-3</v>
      </c>
      <c r="K4748" s="33">
        <f t="shared" si="297"/>
        <v>3.9962044272324748E-3</v>
      </c>
      <c r="L4748" s="33">
        <f t="shared" si="298"/>
        <v>0.96571176800861536</v>
      </c>
      <c r="M4748" s="33">
        <f t="shared" si="299"/>
        <v>0.96185258636586879</v>
      </c>
    </row>
    <row r="4749" spans="1:13" ht="27.6">
      <c r="A4749" t="s">
        <v>164</v>
      </c>
      <c r="B4749" t="s">
        <v>250</v>
      </c>
      <c r="C4749" s="14" t="s">
        <v>252</v>
      </c>
      <c r="D4749" t="s">
        <v>465</v>
      </c>
      <c r="E4749" t="s">
        <v>483</v>
      </c>
      <c r="F4749" s="20">
        <v>2039</v>
      </c>
      <c r="G4749" s="20">
        <v>57</v>
      </c>
      <c r="H4749" s="11">
        <v>16997.149787155398</v>
      </c>
      <c r="I4749" s="10">
        <v>3886614.70055799</v>
      </c>
      <c r="J4749" s="33">
        <f t="shared" si="296"/>
        <v>4.3732530998545254E-3</v>
      </c>
      <c r="K4749" s="33">
        <f t="shared" si="297"/>
        <v>4.3637043532833708E-3</v>
      </c>
      <c r="L4749" s="33">
        <f t="shared" si="298"/>
        <v>0.96185258636586879</v>
      </c>
      <c r="M4749" s="33">
        <f t="shared" si="299"/>
        <v>0.95765534604752722</v>
      </c>
    </row>
    <row r="4750" spans="1:13" ht="27.6">
      <c r="A4750" t="s">
        <v>164</v>
      </c>
      <c r="B4750" t="s">
        <v>250</v>
      </c>
      <c r="C4750" s="14" t="s">
        <v>252</v>
      </c>
      <c r="D4750" t="s">
        <v>465</v>
      </c>
      <c r="E4750" t="s">
        <v>483</v>
      </c>
      <c r="F4750" s="20">
        <v>2039</v>
      </c>
      <c r="G4750" s="20">
        <v>58</v>
      </c>
      <c r="H4750" s="11">
        <v>18126.557243050502</v>
      </c>
      <c r="I4750" s="10">
        <v>3794251.1410481599</v>
      </c>
      <c r="J4750" s="33">
        <f t="shared" si="296"/>
        <v>4.7773741297585928E-3</v>
      </c>
      <c r="K4750" s="33">
        <f t="shared" si="297"/>
        <v>4.7659806288637974E-3</v>
      </c>
      <c r="L4750" s="33">
        <f t="shared" si="298"/>
        <v>0.95765534604752722</v>
      </c>
      <c r="M4750" s="33">
        <f t="shared" si="299"/>
        <v>0.95309117921913689</v>
      </c>
    </row>
    <row r="4751" spans="1:13" ht="27.6">
      <c r="A4751" t="s">
        <v>164</v>
      </c>
      <c r="B4751" t="s">
        <v>250</v>
      </c>
      <c r="C4751" s="14" t="s">
        <v>252</v>
      </c>
      <c r="D4751" t="s">
        <v>465</v>
      </c>
      <c r="E4751" t="s">
        <v>483</v>
      </c>
      <c r="F4751" s="20">
        <v>2039</v>
      </c>
      <c r="G4751" s="20">
        <v>59</v>
      </c>
      <c r="H4751" s="11">
        <v>19413.157080561901</v>
      </c>
      <c r="I4751" s="10">
        <v>3715485.9200056698</v>
      </c>
      <c r="J4751" s="33">
        <f t="shared" si="296"/>
        <v>5.2249308700198964E-3</v>
      </c>
      <c r="K4751" s="33">
        <f t="shared" si="297"/>
        <v>5.2113046610511304E-3</v>
      </c>
      <c r="L4751" s="33">
        <f t="shared" si="298"/>
        <v>0.95309117921913689</v>
      </c>
      <c r="M4751" s="33">
        <f t="shared" si="299"/>
        <v>0.94812433071446545</v>
      </c>
    </row>
    <row r="4752" spans="1:13" ht="27.6">
      <c r="A4752" t="s">
        <v>164</v>
      </c>
      <c r="B4752" t="s">
        <v>250</v>
      </c>
      <c r="C4752" s="14" t="s">
        <v>252</v>
      </c>
      <c r="D4752" t="s">
        <v>465</v>
      </c>
      <c r="E4752" t="s">
        <v>483</v>
      </c>
      <c r="F4752" s="20">
        <v>2039</v>
      </c>
      <c r="G4752" s="20">
        <v>60</v>
      </c>
      <c r="H4752" s="11">
        <v>20746.295124305801</v>
      </c>
      <c r="I4752" s="10">
        <v>3630303.81524242</v>
      </c>
      <c r="J4752" s="33">
        <f t="shared" si="296"/>
        <v>5.7147545164674962E-3</v>
      </c>
      <c r="K4752" s="33">
        <f t="shared" si="297"/>
        <v>5.6984563682940248E-3</v>
      </c>
      <c r="L4752" s="33">
        <f t="shared" si="298"/>
        <v>0.94812433071446545</v>
      </c>
      <c r="M4752" s="33">
        <f t="shared" si="299"/>
        <v>0.94272148558417113</v>
      </c>
    </row>
    <row r="4753" spans="1:13" ht="27.6">
      <c r="A4753" t="s">
        <v>164</v>
      </c>
      <c r="B4753" t="s">
        <v>250</v>
      </c>
      <c r="C4753" s="14" t="s">
        <v>252</v>
      </c>
      <c r="D4753" t="s">
        <v>465</v>
      </c>
      <c r="E4753" t="s">
        <v>483</v>
      </c>
      <c r="F4753" s="20">
        <v>2039</v>
      </c>
      <c r="G4753" s="20">
        <v>61</v>
      </c>
      <c r="H4753" s="11">
        <v>22073.152854616099</v>
      </c>
      <c r="I4753" s="10">
        <v>3525613.2900271202</v>
      </c>
      <c r="J4753" s="33">
        <f t="shared" si="296"/>
        <v>6.2607980622986321E-3</v>
      </c>
      <c r="K4753" s="33">
        <f t="shared" si="297"/>
        <v>6.2412401035398801E-3</v>
      </c>
      <c r="L4753" s="33">
        <f t="shared" si="298"/>
        <v>0.94272148558417113</v>
      </c>
      <c r="M4753" s="33">
        <f t="shared" si="299"/>
        <v>0.93683773444187446</v>
      </c>
    </row>
    <row r="4754" spans="1:13" ht="27.6">
      <c r="A4754" t="s">
        <v>164</v>
      </c>
      <c r="B4754" t="s">
        <v>250</v>
      </c>
      <c r="C4754" s="14" t="s">
        <v>252</v>
      </c>
      <c r="D4754" t="s">
        <v>465</v>
      </c>
      <c r="E4754" t="s">
        <v>483</v>
      </c>
      <c r="F4754" s="20">
        <v>2039</v>
      </c>
      <c r="G4754" s="20">
        <v>62</v>
      </c>
      <c r="H4754" s="11">
        <v>23597.096845074899</v>
      </c>
      <c r="I4754" s="10">
        <v>3435035.1762660099</v>
      </c>
      <c r="J4754" s="33">
        <f t="shared" si="296"/>
        <v>6.8695357206576494E-3</v>
      </c>
      <c r="K4754" s="33">
        <f t="shared" si="297"/>
        <v>6.8459943969818582E-3</v>
      </c>
      <c r="L4754" s="33">
        <f t="shared" si="298"/>
        <v>0.93683773444187446</v>
      </c>
      <c r="M4754" s="33">
        <f t="shared" si="299"/>
        <v>0.93042414856100419</v>
      </c>
    </row>
    <row r="4755" spans="1:13" ht="27.6">
      <c r="A4755" t="s">
        <v>164</v>
      </c>
      <c r="B4755" t="s">
        <v>250</v>
      </c>
      <c r="C4755" s="14" t="s">
        <v>252</v>
      </c>
      <c r="D4755" t="s">
        <v>465</v>
      </c>
      <c r="E4755" t="s">
        <v>483</v>
      </c>
      <c r="F4755" s="20">
        <v>2039</v>
      </c>
      <c r="G4755" s="20">
        <v>63</v>
      </c>
      <c r="H4755" s="11">
        <v>25090.452377104</v>
      </c>
      <c r="I4755" s="10">
        <v>3332610.39876435</v>
      </c>
      <c r="J4755" s="33">
        <f t="shared" si="296"/>
        <v>7.5287685552463384E-3</v>
      </c>
      <c r="K4755" s="33">
        <f t="shared" si="297"/>
        <v>7.500498368321229E-3</v>
      </c>
      <c r="L4755" s="33">
        <f t="shared" si="298"/>
        <v>0.93042414856100419</v>
      </c>
      <c r="M4755" s="33">
        <f t="shared" si="299"/>
        <v>0.92344550375287571</v>
      </c>
    </row>
    <row r="4756" spans="1:13" ht="27.6">
      <c r="A4756" t="s">
        <v>164</v>
      </c>
      <c r="B4756" t="s">
        <v>250</v>
      </c>
      <c r="C4756" s="14" t="s">
        <v>252</v>
      </c>
      <c r="D4756" t="s">
        <v>465</v>
      </c>
      <c r="E4756" t="s">
        <v>483</v>
      </c>
      <c r="F4756" s="20">
        <v>2039</v>
      </c>
      <c r="G4756" s="20">
        <v>64</v>
      </c>
      <c r="H4756" s="11">
        <v>26635.266996799</v>
      </c>
      <c r="I4756" s="10">
        <v>3228099.3770294199</v>
      </c>
      <c r="J4756" s="33">
        <f t="shared" si="296"/>
        <v>8.2510678532175356E-3</v>
      </c>
      <c r="K4756" s="33">
        <f t="shared" si="297"/>
        <v>8.2171212223381973E-3</v>
      </c>
      <c r="L4756" s="33">
        <f t="shared" si="298"/>
        <v>0.92344550375287571</v>
      </c>
      <c r="M4756" s="33">
        <f t="shared" si="299"/>
        <v>0.9158574401063152</v>
      </c>
    </row>
    <row r="4757" spans="1:13" ht="27.6">
      <c r="A4757" t="s">
        <v>164</v>
      </c>
      <c r="B4757" t="s">
        <v>250</v>
      </c>
      <c r="C4757" s="14" t="s">
        <v>252</v>
      </c>
      <c r="D4757" t="s">
        <v>465</v>
      </c>
      <c r="E4757" t="s">
        <v>483</v>
      </c>
      <c r="F4757" s="20">
        <v>2039</v>
      </c>
      <c r="G4757" s="20">
        <v>65</v>
      </c>
      <c r="H4757" s="11">
        <v>26895.4676795224</v>
      </c>
      <c r="I4757" s="10">
        <v>3098038.0300657102</v>
      </c>
      <c r="J4757" s="33">
        <f t="shared" si="296"/>
        <v>8.6814517505945342E-3</v>
      </c>
      <c r="K4757" s="33">
        <f t="shared" si="297"/>
        <v>8.643876762114755E-3</v>
      </c>
      <c r="L4757" s="33">
        <f t="shared" si="298"/>
        <v>0.9158574401063152</v>
      </c>
      <c r="M4757" s="33">
        <f t="shared" si="299"/>
        <v>0.90794088126237027</v>
      </c>
    </row>
    <row r="4758" spans="1:13" ht="27.6">
      <c r="A4758" t="s">
        <v>164</v>
      </c>
      <c r="B4758" t="s">
        <v>250</v>
      </c>
      <c r="C4758" s="14" t="s">
        <v>252</v>
      </c>
      <c r="D4758" t="s">
        <v>465</v>
      </c>
      <c r="E4758" t="s">
        <v>483</v>
      </c>
      <c r="F4758" s="20">
        <v>2039</v>
      </c>
      <c r="G4758" s="20">
        <v>66</v>
      </c>
      <c r="H4758" s="11">
        <v>28755.483159347299</v>
      </c>
      <c r="I4758" s="10">
        <v>3019497.8222978902</v>
      </c>
      <c r="J4758" s="33">
        <f t="shared" si="296"/>
        <v>9.5232667323018223E-3</v>
      </c>
      <c r="K4758" s="33">
        <f t="shared" si="297"/>
        <v>9.4780640339298117E-3</v>
      </c>
      <c r="L4758" s="33">
        <f t="shared" si="298"/>
        <v>0.90794088126237027</v>
      </c>
      <c r="M4758" s="33">
        <f t="shared" si="299"/>
        <v>0.89933535945074283</v>
      </c>
    </row>
    <row r="4759" spans="1:13" ht="27.6">
      <c r="A4759" t="s">
        <v>164</v>
      </c>
      <c r="B4759" t="s">
        <v>250</v>
      </c>
      <c r="C4759" s="14" t="s">
        <v>252</v>
      </c>
      <c r="D4759" t="s">
        <v>465</v>
      </c>
      <c r="E4759" t="s">
        <v>483</v>
      </c>
      <c r="F4759" s="20">
        <v>2039</v>
      </c>
      <c r="G4759" s="20">
        <v>67</v>
      </c>
      <c r="H4759" s="11">
        <v>29275.877847943299</v>
      </c>
      <c r="I4759" s="10">
        <v>2798400.5268323598</v>
      </c>
      <c r="J4759" s="33">
        <f t="shared" si="296"/>
        <v>1.0461646775446412E-2</v>
      </c>
      <c r="K4759" s="33">
        <f t="shared" si="297"/>
        <v>1.0407114081751878E-2</v>
      </c>
      <c r="L4759" s="33">
        <f t="shared" si="298"/>
        <v>0.89933535945074283</v>
      </c>
      <c r="M4759" s="33">
        <f t="shared" si="299"/>
        <v>0.88997587376718557</v>
      </c>
    </row>
    <row r="4760" spans="1:13" ht="27.6">
      <c r="A4760" t="s">
        <v>164</v>
      </c>
      <c r="B4760" t="s">
        <v>250</v>
      </c>
      <c r="C4760" s="14" t="s">
        <v>252</v>
      </c>
      <c r="D4760" t="s">
        <v>465</v>
      </c>
      <c r="E4760" t="s">
        <v>483</v>
      </c>
      <c r="F4760" s="20">
        <v>2039</v>
      </c>
      <c r="G4760" s="20">
        <v>68</v>
      </c>
      <c r="H4760" s="11">
        <v>30804.6518120941</v>
      </c>
      <c r="I4760" s="10">
        <v>2681386.7198702302</v>
      </c>
      <c r="J4760" s="33">
        <f t="shared" si="296"/>
        <v>1.1488328626310546E-2</v>
      </c>
      <c r="K4760" s="33">
        <f t="shared" si="297"/>
        <v>1.1422589763043334E-2</v>
      </c>
      <c r="L4760" s="33">
        <f t="shared" si="298"/>
        <v>0.88997587376718557</v>
      </c>
      <c r="M4760" s="33">
        <f t="shared" si="299"/>
        <v>0.87981004446213695</v>
      </c>
    </row>
    <row r="4761" spans="1:13" ht="27.6">
      <c r="A4761" t="s">
        <v>164</v>
      </c>
      <c r="B4761" t="s">
        <v>250</v>
      </c>
      <c r="C4761" s="14" t="s">
        <v>252</v>
      </c>
      <c r="D4761" t="s">
        <v>465</v>
      </c>
      <c r="E4761" t="s">
        <v>483</v>
      </c>
      <c r="F4761" s="20">
        <v>2039</v>
      </c>
      <c r="G4761" s="20">
        <v>69</v>
      </c>
      <c r="H4761" s="11">
        <v>32412.471311382898</v>
      </c>
      <c r="I4761" s="10">
        <v>2566846.4335664101</v>
      </c>
      <c r="J4761" s="33">
        <f t="shared" si="296"/>
        <v>1.2627351168160297E-2</v>
      </c>
      <c r="K4761" s="33">
        <f t="shared" si="297"/>
        <v>1.25479606845742E-2</v>
      </c>
      <c r="L4761" s="33">
        <f t="shared" si="298"/>
        <v>0.87981004446213695</v>
      </c>
      <c r="M4761" s="33">
        <f t="shared" si="299"/>
        <v>0.86877022261433257</v>
      </c>
    </row>
    <row r="4762" spans="1:13" ht="27.6">
      <c r="A4762" t="s">
        <v>164</v>
      </c>
      <c r="B4762" t="s">
        <v>250</v>
      </c>
      <c r="C4762" s="14" t="s">
        <v>252</v>
      </c>
      <c r="D4762" t="s">
        <v>465</v>
      </c>
      <c r="E4762" t="s">
        <v>483</v>
      </c>
      <c r="F4762" s="20">
        <v>2040</v>
      </c>
      <c r="G4762" s="20">
        <v>30</v>
      </c>
      <c r="H4762" s="11">
        <v>797.57706210496201</v>
      </c>
      <c r="I4762" s="10">
        <v>4755789.6781790704</v>
      </c>
      <c r="J4762" s="33">
        <f t="shared" si="296"/>
        <v>1.6770654635222301E-4</v>
      </c>
      <c r="K4762" s="33">
        <f t="shared" si="297"/>
        <v>1.6769248439552076E-4</v>
      </c>
      <c r="L4762" s="33">
        <f t="shared" si="298"/>
        <v>1</v>
      </c>
      <c r="M4762" s="33">
        <f t="shared" si="299"/>
        <v>0.99983230751560448</v>
      </c>
    </row>
    <row r="4763" spans="1:13" ht="27.6">
      <c r="A4763" t="s">
        <v>164</v>
      </c>
      <c r="B4763" t="s">
        <v>250</v>
      </c>
      <c r="C4763" s="14" t="s">
        <v>252</v>
      </c>
      <c r="D4763" t="s">
        <v>465</v>
      </c>
      <c r="E4763" t="s">
        <v>483</v>
      </c>
      <c r="F4763" s="20">
        <v>2040</v>
      </c>
      <c r="G4763" s="20">
        <v>31</v>
      </c>
      <c r="H4763" s="11">
        <v>1012.2461554206</v>
      </c>
      <c r="I4763" s="10">
        <v>4684909.3567156401</v>
      </c>
      <c r="J4763" s="33">
        <f t="shared" si="296"/>
        <v>2.1606525939922049E-4</v>
      </c>
      <c r="K4763" s="33">
        <f t="shared" si="297"/>
        <v>2.1604191898205727E-4</v>
      </c>
      <c r="L4763" s="33">
        <f t="shared" si="298"/>
        <v>0.99983230751560448</v>
      </c>
      <c r="M4763" s="33">
        <f t="shared" si="299"/>
        <v>0.99961630182522854</v>
      </c>
    </row>
    <row r="4764" spans="1:13" ht="27.6">
      <c r="A4764" t="s">
        <v>164</v>
      </c>
      <c r="B4764" t="s">
        <v>250</v>
      </c>
      <c r="C4764" s="14" t="s">
        <v>252</v>
      </c>
      <c r="D4764" t="s">
        <v>465</v>
      </c>
      <c r="E4764" t="s">
        <v>483</v>
      </c>
      <c r="F4764" s="20">
        <v>2040</v>
      </c>
      <c r="G4764" s="20">
        <v>32</v>
      </c>
      <c r="H4764" s="11">
        <v>1056.5911649484001</v>
      </c>
      <c r="I4764" s="10">
        <v>4642382.5425491501</v>
      </c>
      <c r="J4764" s="33">
        <f t="shared" si="296"/>
        <v>2.2759674698591767E-4</v>
      </c>
      <c r="K4764" s="33">
        <f t="shared" si="297"/>
        <v>2.2757084881108725E-4</v>
      </c>
      <c r="L4764" s="33">
        <f t="shared" si="298"/>
        <v>0.99961630182522854</v>
      </c>
      <c r="M4764" s="33">
        <f t="shared" si="299"/>
        <v>0.99938881829493675</v>
      </c>
    </row>
    <row r="4765" spans="1:13" ht="27.6">
      <c r="A4765" t="s">
        <v>164</v>
      </c>
      <c r="B4765" t="s">
        <v>250</v>
      </c>
      <c r="C4765" s="14" t="s">
        <v>252</v>
      </c>
      <c r="D4765" t="s">
        <v>465</v>
      </c>
      <c r="E4765" t="s">
        <v>483</v>
      </c>
      <c r="F4765" s="20">
        <v>2040</v>
      </c>
      <c r="G4765" s="20">
        <v>33</v>
      </c>
      <c r="H4765" s="11">
        <v>1176.29532185261</v>
      </c>
      <c r="I4765" s="10">
        <v>4668422.8364336304</v>
      </c>
      <c r="J4765" s="33">
        <f t="shared" si="296"/>
        <v>2.5196846195517771E-4</v>
      </c>
      <c r="K4765" s="33">
        <f t="shared" si="297"/>
        <v>2.5193672056822436E-4</v>
      </c>
      <c r="L4765" s="33">
        <f t="shared" si="298"/>
        <v>0.99938881829493675</v>
      </c>
      <c r="M4765" s="33">
        <f t="shared" si="299"/>
        <v>0.99913703555348299</v>
      </c>
    </row>
    <row r="4766" spans="1:13" ht="27.6">
      <c r="A4766" t="s">
        <v>164</v>
      </c>
      <c r="B4766" t="s">
        <v>250</v>
      </c>
      <c r="C4766" s="14" t="s">
        <v>252</v>
      </c>
      <c r="D4766" t="s">
        <v>465</v>
      </c>
      <c r="E4766" t="s">
        <v>483</v>
      </c>
      <c r="F4766" s="20">
        <v>2040</v>
      </c>
      <c r="G4766" s="20">
        <v>34</v>
      </c>
      <c r="H4766" s="11">
        <v>1230.2979269161001</v>
      </c>
      <c r="I4766" s="10">
        <v>4585261.1357729398</v>
      </c>
      <c r="J4766" s="33">
        <f t="shared" si="296"/>
        <v>2.6831578191210438E-4</v>
      </c>
      <c r="K4766" s="33">
        <f t="shared" si="297"/>
        <v>2.6827978845200828E-4</v>
      </c>
      <c r="L4766" s="33">
        <f t="shared" si="298"/>
        <v>0.99913703555348299</v>
      </c>
      <c r="M4766" s="33">
        <f t="shared" si="299"/>
        <v>0.99886898728095008</v>
      </c>
    </row>
    <row r="4767" spans="1:13" ht="27.6">
      <c r="A4767" t="s">
        <v>164</v>
      </c>
      <c r="B4767" t="s">
        <v>250</v>
      </c>
      <c r="C4767" s="14" t="s">
        <v>252</v>
      </c>
      <c r="D4767" t="s">
        <v>465</v>
      </c>
      <c r="E4767" t="s">
        <v>483</v>
      </c>
      <c r="F4767" s="20">
        <v>2040</v>
      </c>
      <c r="G4767" s="20">
        <v>35</v>
      </c>
      <c r="H4767" s="11">
        <v>1620.7385230786999</v>
      </c>
      <c r="I4767" s="10">
        <v>4523860.4120669896</v>
      </c>
      <c r="J4767" s="33">
        <f t="shared" si="296"/>
        <v>3.5826448551673392E-4</v>
      </c>
      <c r="K4767" s="33">
        <f t="shared" si="297"/>
        <v>3.5820031645938943E-4</v>
      </c>
      <c r="L4767" s="33">
        <f t="shared" si="298"/>
        <v>0.99886898728095008</v>
      </c>
      <c r="M4767" s="33">
        <f t="shared" si="299"/>
        <v>0.99851119209360462</v>
      </c>
    </row>
    <row r="4768" spans="1:13" ht="27.6">
      <c r="A4768" t="s">
        <v>164</v>
      </c>
      <c r="B4768" t="s">
        <v>250</v>
      </c>
      <c r="C4768" s="14" t="s">
        <v>252</v>
      </c>
      <c r="D4768" t="s">
        <v>465</v>
      </c>
      <c r="E4768" t="s">
        <v>483</v>
      </c>
      <c r="F4768" s="20">
        <v>2040</v>
      </c>
      <c r="G4768" s="20">
        <v>36</v>
      </c>
      <c r="H4768" s="11">
        <v>1826.9495770088499</v>
      </c>
      <c r="I4768" s="10">
        <v>4394512.7374348501</v>
      </c>
      <c r="J4768" s="33">
        <f t="shared" si="296"/>
        <v>4.1573427730585456E-4</v>
      </c>
      <c r="K4768" s="33">
        <f t="shared" si="297"/>
        <v>4.1564787178549611E-4</v>
      </c>
      <c r="L4768" s="33">
        <f t="shared" si="298"/>
        <v>0.99851119209360462</v>
      </c>
      <c r="M4768" s="33">
        <f t="shared" si="299"/>
        <v>0.99809616304165694</v>
      </c>
    </row>
    <row r="4769" spans="1:13" ht="27.6">
      <c r="A4769" t="s">
        <v>164</v>
      </c>
      <c r="B4769" t="s">
        <v>250</v>
      </c>
      <c r="C4769" s="14" t="s">
        <v>252</v>
      </c>
      <c r="D4769" t="s">
        <v>465</v>
      </c>
      <c r="E4769" t="s">
        <v>483</v>
      </c>
      <c r="F4769" s="20">
        <v>2040</v>
      </c>
      <c r="G4769" s="20">
        <v>37</v>
      </c>
      <c r="H4769" s="11">
        <v>1934.8697041837299</v>
      </c>
      <c r="I4769" s="10">
        <v>4328067.9313293202</v>
      </c>
      <c r="J4769" s="33">
        <f t="shared" si="296"/>
        <v>4.4705160244318422E-4</v>
      </c>
      <c r="K4769" s="33">
        <f t="shared" si="297"/>
        <v>4.4695168976482957E-4</v>
      </c>
      <c r="L4769" s="33">
        <f t="shared" si="298"/>
        <v>0.99809616304165694</v>
      </c>
      <c r="M4769" s="33">
        <f t="shared" si="299"/>
        <v>0.99765006227503772</v>
      </c>
    </row>
    <row r="4770" spans="1:13" ht="27.6">
      <c r="A4770" t="s">
        <v>164</v>
      </c>
      <c r="B4770" t="s">
        <v>250</v>
      </c>
      <c r="C4770" s="14" t="s">
        <v>252</v>
      </c>
      <c r="D4770" t="s">
        <v>465</v>
      </c>
      <c r="E4770" t="s">
        <v>483</v>
      </c>
      <c r="F4770" s="20">
        <v>2040</v>
      </c>
      <c r="G4770" s="20">
        <v>38</v>
      </c>
      <c r="H4770" s="11">
        <v>2225.9465418157802</v>
      </c>
      <c r="I4770" s="10">
        <v>4304286.2644207599</v>
      </c>
      <c r="J4770" s="33">
        <f t="shared" si="296"/>
        <v>5.1714649190864913E-4</v>
      </c>
      <c r="K4770" s="33">
        <f t="shared" si="297"/>
        <v>5.1701279470961481E-4</v>
      </c>
      <c r="L4770" s="33">
        <f t="shared" si="298"/>
        <v>0.99765006227503772</v>
      </c>
      <c r="M4770" s="33">
        <f t="shared" si="299"/>
        <v>0.99713426442819864</v>
      </c>
    </row>
    <row r="4771" spans="1:13" ht="27.6">
      <c r="A4771" t="s">
        <v>164</v>
      </c>
      <c r="B4771" t="s">
        <v>250</v>
      </c>
      <c r="C4771" s="14" t="s">
        <v>252</v>
      </c>
      <c r="D4771" t="s">
        <v>465</v>
      </c>
      <c r="E4771" t="s">
        <v>483</v>
      </c>
      <c r="F4771" s="20">
        <v>2040</v>
      </c>
      <c r="G4771" s="20">
        <v>39</v>
      </c>
      <c r="H4771" s="11">
        <v>2389.9309914887899</v>
      </c>
      <c r="I4771" s="10">
        <v>4282248.4074039999</v>
      </c>
      <c r="J4771" s="33">
        <f t="shared" si="296"/>
        <v>5.5810190444734674E-4</v>
      </c>
      <c r="K4771" s="33">
        <f t="shared" si="297"/>
        <v>5.5794619454818672E-4</v>
      </c>
      <c r="L4771" s="33">
        <f t="shared" si="298"/>
        <v>0.99713426442819864</v>
      </c>
      <c r="M4771" s="33">
        <f t="shared" si="299"/>
        <v>0.99657791715990729</v>
      </c>
    </row>
    <row r="4772" spans="1:13" ht="27.6">
      <c r="A4772" t="s">
        <v>164</v>
      </c>
      <c r="B4772" t="s">
        <v>250</v>
      </c>
      <c r="C4772" s="14" t="s">
        <v>252</v>
      </c>
      <c r="D4772" t="s">
        <v>465</v>
      </c>
      <c r="E4772" t="s">
        <v>483</v>
      </c>
      <c r="F4772" s="20">
        <v>2040</v>
      </c>
      <c r="G4772" s="20">
        <v>40</v>
      </c>
      <c r="H4772" s="11">
        <v>3196.1891606845902</v>
      </c>
      <c r="I4772" s="10">
        <v>4259612.5607236195</v>
      </c>
      <c r="J4772" s="33">
        <f t="shared" si="296"/>
        <v>7.5034738843516419E-4</v>
      </c>
      <c r="K4772" s="33">
        <f t="shared" si="297"/>
        <v>7.500659482305716E-4</v>
      </c>
      <c r="L4772" s="33">
        <f t="shared" si="298"/>
        <v>0.99657791715990729</v>
      </c>
      <c r="M4772" s="33">
        <f t="shared" si="299"/>
        <v>0.99583041799948713</v>
      </c>
    </row>
    <row r="4773" spans="1:13" ht="27.6">
      <c r="A4773" t="s">
        <v>164</v>
      </c>
      <c r="B4773" t="s">
        <v>250</v>
      </c>
      <c r="C4773" s="14" t="s">
        <v>252</v>
      </c>
      <c r="D4773" t="s">
        <v>465</v>
      </c>
      <c r="E4773" t="s">
        <v>483</v>
      </c>
      <c r="F4773" s="20">
        <v>2040</v>
      </c>
      <c r="G4773" s="20">
        <v>41</v>
      </c>
      <c r="H4773" s="11">
        <v>3557.3585050154602</v>
      </c>
      <c r="I4773" s="10">
        <v>4275134.9163977103</v>
      </c>
      <c r="J4773" s="33">
        <f t="shared" si="296"/>
        <v>8.3210438374023085E-4</v>
      </c>
      <c r="K4773" s="33">
        <f t="shared" si="297"/>
        <v>8.3175828089210313E-4</v>
      </c>
      <c r="L4773" s="33">
        <f t="shared" si="298"/>
        <v>0.99583041799948713</v>
      </c>
      <c r="M4773" s="33">
        <f t="shared" si="299"/>
        <v>0.99500212780295183</v>
      </c>
    </row>
    <row r="4774" spans="1:13" ht="27.6">
      <c r="A4774" t="s">
        <v>164</v>
      </c>
      <c r="B4774" t="s">
        <v>250</v>
      </c>
      <c r="C4774" s="14" t="s">
        <v>252</v>
      </c>
      <c r="D4774" t="s">
        <v>465</v>
      </c>
      <c r="E4774" t="s">
        <v>483</v>
      </c>
      <c r="F4774" s="20">
        <v>2040</v>
      </c>
      <c r="G4774" s="20">
        <v>42</v>
      </c>
      <c r="H4774" s="11">
        <v>3908.9724520610098</v>
      </c>
      <c r="I4774" s="10">
        <v>4329432.7979287002</v>
      </c>
      <c r="J4774" s="33">
        <f t="shared" si="296"/>
        <v>9.0288327236102419E-4</v>
      </c>
      <c r="K4774" s="33">
        <f t="shared" si="297"/>
        <v>9.0247579590307936E-4</v>
      </c>
      <c r="L4774" s="33">
        <f t="shared" si="298"/>
        <v>0.99500212780295183</v>
      </c>
      <c r="M4774" s="33">
        <f t="shared" si="299"/>
        <v>0.99410416246573763</v>
      </c>
    </row>
    <row r="4775" spans="1:13" ht="27.6">
      <c r="A4775" t="s">
        <v>164</v>
      </c>
      <c r="B4775" t="s">
        <v>250</v>
      </c>
      <c r="C4775" s="14" t="s">
        <v>252</v>
      </c>
      <c r="D4775" t="s">
        <v>465</v>
      </c>
      <c r="E4775" t="s">
        <v>483</v>
      </c>
      <c r="F4775" s="20">
        <v>2040</v>
      </c>
      <c r="G4775" s="20">
        <v>43</v>
      </c>
      <c r="H4775" s="11">
        <v>4593.2767083987701</v>
      </c>
      <c r="I4775" s="10">
        <v>4459701.9925853796</v>
      </c>
      <c r="J4775" s="33">
        <f t="shared" si="296"/>
        <v>1.029951489143326E-3</v>
      </c>
      <c r="K4775" s="33">
        <f t="shared" si="297"/>
        <v>1.0294212711569051E-3</v>
      </c>
      <c r="L4775" s="33">
        <f t="shared" si="298"/>
        <v>0.99410416246573763</v>
      </c>
      <c r="M4775" s="33">
        <f t="shared" si="299"/>
        <v>0.99308081049514974</v>
      </c>
    </row>
    <row r="4776" spans="1:13" ht="27.6">
      <c r="A4776" t="s">
        <v>164</v>
      </c>
      <c r="B4776" t="s">
        <v>250</v>
      </c>
      <c r="C4776" s="14" t="s">
        <v>252</v>
      </c>
      <c r="D4776" t="s">
        <v>465</v>
      </c>
      <c r="E4776" t="s">
        <v>483</v>
      </c>
      <c r="F4776" s="20">
        <v>2040</v>
      </c>
      <c r="G4776" s="20">
        <v>44</v>
      </c>
      <c r="H4776" s="11">
        <v>4943.3803327798296</v>
      </c>
      <c r="I4776" s="10">
        <v>4411292.2112821797</v>
      </c>
      <c r="J4776" s="33">
        <f t="shared" si="296"/>
        <v>1.1206195590799444E-3</v>
      </c>
      <c r="K4776" s="33">
        <f t="shared" si="297"/>
        <v>1.1199918994596603E-3</v>
      </c>
      <c r="L4776" s="33">
        <f t="shared" si="298"/>
        <v>0.99308081049514974</v>
      </c>
      <c r="M4776" s="33">
        <f t="shared" si="299"/>
        <v>0.99196856803188638</v>
      </c>
    </row>
    <row r="4777" spans="1:13" ht="27.6">
      <c r="A4777" t="s">
        <v>164</v>
      </c>
      <c r="B4777" t="s">
        <v>250</v>
      </c>
      <c r="C4777" s="14" t="s">
        <v>252</v>
      </c>
      <c r="D4777" t="s">
        <v>465</v>
      </c>
      <c r="E4777" t="s">
        <v>483</v>
      </c>
      <c r="F4777" s="20">
        <v>2040</v>
      </c>
      <c r="G4777" s="20">
        <v>45</v>
      </c>
      <c r="H4777" s="11">
        <v>6225.1086135620099</v>
      </c>
      <c r="I4777" s="10">
        <v>4332730.6489811698</v>
      </c>
      <c r="J4777" s="33">
        <f t="shared" si="296"/>
        <v>1.4367633526967175E-3</v>
      </c>
      <c r="K4777" s="33">
        <f t="shared" si="297"/>
        <v>1.435731702369214E-3</v>
      </c>
      <c r="L4777" s="33">
        <f t="shared" si="298"/>
        <v>0.99196856803188638</v>
      </c>
      <c r="M4777" s="33">
        <f t="shared" si="299"/>
        <v>0.99054436731100926</v>
      </c>
    </row>
    <row r="4778" spans="1:13" ht="27.6">
      <c r="A4778" t="s">
        <v>164</v>
      </c>
      <c r="B4778" t="s">
        <v>250</v>
      </c>
      <c r="C4778" s="14" t="s">
        <v>252</v>
      </c>
      <c r="D4778" t="s">
        <v>465</v>
      </c>
      <c r="E4778" t="s">
        <v>483</v>
      </c>
      <c r="F4778" s="20">
        <v>2040</v>
      </c>
      <c r="G4778" s="20">
        <v>46</v>
      </c>
      <c r="H4778" s="11">
        <v>6701.2445935487003</v>
      </c>
      <c r="I4778" s="10">
        <v>4267996.4454995496</v>
      </c>
      <c r="J4778" s="33">
        <f t="shared" si="296"/>
        <v>1.5701148487635046E-3</v>
      </c>
      <c r="K4778" s="33">
        <f t="shared" si="297"/>
        <v>1.5688828633149132E-3</v>
      </c>
      <c r="L4778" s="33">
        <f t="shared" si="298"/>
        <v>0.99054436731100926</v>
      </c>
      <c r="M4778" s="33">
        <f t="shared" si="299"/>
        <v>0.98899031922778191</v>
      </c>
    </row>
    <row r="4779" spans="1:13" ht="27.6">
      <c r="A4779" t="s">
        <v>164</v>
      </c>
      <c r="B4779" t="s">
        <v>250</v>
      </c>
      <c r="C4779" s="14" t="s">
        <v>252</v>
      </c>
      <c r="D4779" t="s">
        <v>465</v>
      </c>
      <c r="E4779" t="s">
        <v>483</v>
      </c>
      <c r="F4779" s="20">
        <v>2040</v>
      </c>
      <c r="G4779" s="20">
        <v>47</v>
      </c>
      <c r="H4779" s="11">
        <v>7229.8082645513996</v>
      </c>
      <c r="I4779" s="10">
        <v>4206971.7750559002</v>
      </c>
      <c r="J4779" s="33">
        <f t="shared" si="296"/>
        <v>1.7185302519542893E-3</v>
      </c>
      <c r="K4779" s="33">
        <f t="shared" si="297"/>
        <v>1.7170544243799712E-3</v>
      </c>
      <c r="L4779" s="33">
        <f t="shared" si="298"/>
        <v>0.98899031922778191</v>
      </c>
      <c r="M4779" s="33">
        <f t="shared" si="299"/>
        <v>0.98729216902448291</v>
      </c>
    </row>
    <row r="4780" spans="1:13" ht="27.6">
      <c r="A4780" t="s">
        <v>164</v>
      </c>
      <c r="B4780" t="s">
        <v>250</v>
      </c>
      <c r="C4780" s="14" t="s">
        <v>252</v>
      </c>
      <c r="D4780" t="s">
        <v>465</v>
      </c>
      <c r="E4780" t="s">
        <v>483</v>
      </c>
      <c r="F4780" s="20">
        <v>2040</v>
      </c>
      <c r="G4780" s="20">
        <v>48</v>
      </c>
      <c r="H4780" s="11">
        <v>7960.26544513934</v>
      </c>
      <c r="I4780" s="10">
        <v>4234044.5473792097</v>
      </c>
      <c r="J4780" s="33">
        <f t="shared" si="296"/>
        <v>1.8800618075845677E-3</v>
      </c>
      <c r="K4780" s="33">
        <f t="shared" si="297"/>
        <v>1.8782955984185667E-3</v>
      </c>
      <c r="L4780" s="33">
        <f t="shared" si="298"/>
        <v>0.98729216902448291</v>
      </c>
      <c r="M4780" s="33">
        <f t="shared" si="299"/>
        <v>0.98543774248905114</v>
      </c>
    </row>
    <row r="4781" spans="1:13" ht="27.6">
      <c r="A4781" t="s">
        <v>164</v>
      </c>
      <c r="B4781" t="s">
        <v>250</v>
      </c>
      <c r="C4781" s="14" t="s">
        <v>252</v>
      </c>
      <c r="D4781" t="s">
        <v>465</v>
      </c>
      <c r="E4781" t="s">
        <v>483</v>
      </c>
      <c r="F4781" s="20">
        <v>2040</v>
      </c>
      <c r="G4781" s="20">
        <v>49</v>
      </c>
      <c r="H4781" s="11">
        <v>8735.5251975945794</v>
      </c>
      <c r="I4781" s="10">
        <v>4240666.8864798201</v>
      </c>
      <c r="J4781" s="33">
        <f t="shared" si="296"/>
        <v>2.0599413798441366E-3</v>
      </c>
      <c r="K4781" s="33">
        <f t="shared" si="297"/>
        <v>2.05782115669495E-3</v>
      </c>
      <c r="L4781" s="33">
        <f t="shared" si="298"/>
        <v>0.98543774248905114</v>
      </c>
      <c r="M4781" s="33">
        <f t="shared" si="299"/>
        <v>0.98340988785395145</v>
      </c>
    </row>
    <row r="4782" spans="1:13" ht="27.6">
      <c r="A4782" t="s">
        <v>164</v>
      </c>
      <c r="B4782" t="s">
        <v>250</v>
      </c>
      <c r="C4782" s="14" t="s">
        <v>252</v>
      </c>
      <c r="D4782" t="s">
        <v>465</v>
      </c>
      <c r="E4782" t="s">
        <v>483</v>
      </c>
      <c r="F4782" s="20">
        <v>2040</v>
      </c>
      <c r="G4782" s="20">
        <v>50</v>
      </c>
      <c r="H4782" s="11">
        <v>9856.1864893451893</v>
      </c>
      <c r="I4782" s="10">
        <v>4164836.34207081</v>
      </c>
      <c r="J4782" s="33">
        <f t="shared" si="296"/>
        <v>2.3665243192832319E-3</v>
      </c>
      <c r="K4782" s="33">
        <f t="shared" si="297"/>
        <v>2.3637263082286752E-3</v>
      </c>
      <c r="L4782" s="33">
        <f t="shared" si="298"/>
        <v>0.98340988785395145</v>
      </c>
      <c r="M4782" s="33">
        <f t="shared" si="299"/>
        <v>0.9810853760302588</v>
      </c>
    </row>
    <row r="4783" spans="1:13" ht="27.6">
      <c r="A4783" t="s">
        <v>164</v>
      </c>
      <c r="B4783" t="s">
        <v>250</v>
      </c>
      <c r="C4783" s="14" t="s">
        <v>252</v>
      </c>
      <c r="D4783" t="s">
        <v>465</v>
      </c>
      <c r="E4783" t="s">
        <v>483</v>
      </c>
      <c r="F4783" s="20">
        <v>2040</v>
      </c>
      <c r="G4783" s="20">
        <v>51</v>
      </c>
      <c r="H4783" s="11">
        <v>10806.641178374801</v>
      </c>
      <c r="I4783" s="10">
        <v>4174595.77092847</v>
      </c>
      <c r="J4783" s="33">
        <f t="shared" si="296"/>
        <v>2.5886676869725524E-3</v>
      </c>
      <c r="K4783" s="33">
        <f t="shared" si="297"/>
        <v>2.5853199761024515E-3</v>
      </c>
      <c r="L4783" s="33">
        <f t="shared" si="298"/>
        <v>0.9810853760302588</v>
      </c>
      <c r="M4783" s="33">
        <f t="shared" si="299"/>
        <v>0.9785489564093458</v>
      </c>
    </row>
    <row r="4784" spans="1:13" ht="27.6">
      <c r="A4784" t="s">
        <v>164</v>
      </c>
      <c r="B4784" t="s">
        <v>250</v>
      </c>
      <c r="C4784" s="14" t="s">
        <v>252</v>
      </c>
      <c r="D4784" t="s">
        <v>465</v>
      </c>
      <c r="E4784" t="s">
        <v>483</v>
      </c>
      <c r="F4784" s="20">
        <v>2040</v>
      </c>
      <c r="G4784" s="20">
        <v>52</v>
      </c>
      <c r="H4784" s="11">
        <v>11720.9598846226</v>
      </c>
      <c r="I4784" s="10">
        <v>4143854.8156061801</v>
      </c>
      <c r="J4784" s="33">
        <f t="shared" si="296"/>
        <v>2.8285160571939606E-3</v>
      </c>
      <c r="K4784" s="33">
        <f t="shared" si="297"/>
        <v>2.824519574577522E-3</v>
      </c>
      <c r="L4784" s="33">
        <f t="shared" si="298"/>
        <v>0.9785489564093458</v>
      </c>
      <c r="M4784" s="33">
        <f t="shared" si="299"/>
        <v>0.9757850257272852</v>
      </c>
    </row>
    <row r="4785" spans="1:13" ht="27.6">
      <c r="A4785" t="s">
        <v>164</v>
      </c>
      <c r="B4785" t="s">
        <v>250</v>
      </c>
      <c r="C4785" s="14" t="s">
        <v>252</v>
      </c>
      <c r="D4785" t="s">
        <v>465</v>
      </c>
      <c r="E4785" t="s">
        <v>483</v>
      </c>
      <c r="F4785" s="20">
        <v>2040</v>
      </c>
      <c r="G4785" s="20">
        <v>53</v>
      </c>
      <c r="H4785" s="11">
        <v>12355.1035274806</v>
      </c>
      <c r="I4785" s="10">
        <v>4001296.3314687</v>
      </c>
      <c r="J4785" s="33">
        <f t="shared" si="296"/>
        <v>3.0877751868344087E-3</v>
      </c>
      <c r="K4785" s="33">
        <f t="shared" si="297"/>
        <v>3.0830129119046035E-3</v>
      </c>
      <c r="L4785" s="33">
        <f t="shared" si="298"/>
        <v>0.9757850257272852</v>
      </c>
      <c r="M4785" s="33">
        <f t="shared" si="299"/>
        <v>0.97277666789372486</v>
      </c>
    </row>
    <row r="4786" spans="1:13" ht="27.6">
      <c r="A4786" t="s">
        <v>164</v>
      </c>
      <c r="B4786" t="s">
        <v>250</v>
      </c>
      <c r="C4786" s="14" t="s">
        <v>252</v>
      </c>
      <c r="D4786" t="s">
        <v>465</v>
      </c>
      <c r="E4786" t="s">
        <v>483</v>
      </c>
      <c r="F4786" s="20">
        <v>2040</v>
      </c>
      <c r="G4786" s="20">
        <v>54</v>
      </c>
      <c r="H4786" s="11">
        <v>13299.076726544499</v>
      </c>
      <c r="I4786" s="10">
        <v>3951316.5545214298</v>
      </c>
      <c r="J4786" s="33">
        <f t="shared" si="296"/>
        <v>3.3657330520194778E-3</v>
      </c>
      <c r="K4786" s="33">
        <f t="shared" si="297"/>
        <v>3.3600753217805091E-3</v>
      </c>
      <c r="L4786" s="33">
        <f t="shared" si="298"/>
        <v>0.97277666789372486</v>
      </c>
      <c r="M4786" s="33">
        <f t="shared" si="299"/>
        <v>0.96950806501833131</v>
      </c>
    </row>
    <row r="4787" spans="1:13" ht="27.6">
      <c r="A4787" t="s">
        <v>164</v>
      </c>
      <c r="B4787" t="s">
        <v>250</v>
      </c>
      <c r="C4787" s="14" t="s">
        <v>252</v>
      </c>
      <c r="D4787" t="s">
        <v>465</v>
      </c>
      <c r="E4787" t="s">
        <v>483</v>
      </c>
      <c r="F4787" s="20">
        <v>2040</v>
      </c>
      <c r="G4787" s="20">
        <v>55</v>
      </c>
      <c r="H4787" s="11">
        <v>14521.191382769801</v>
      </c>
      <c r="I4787" s="10">
        <v>3988726.28596518</v>
      </c>
      <c r="J4787" s="33">
        <f t="shared" si="296"/>
        <v>3.6405584995552048E-3</v>
      </c>
      <c r="K4787" s="33">
        <f t="shared" si="297"/>
        <v>3.6339397009381713E-3</v>
      </c>
      <c r="L4787" s="33">
        <f t="shared" si="298"/>
        <v>0.96950806501833131</v>
      </c>
      <c r="M4787" s="33">
        <f t="shared" si="299"/>
        <v>0.96598493117048145</v>
      </c>
    </row>
    <row r="4788" spans="1:13" ht="27.6">
      <c r="A4788" t="s">
        <v>164</v>
      </c>
      <c r="B4788" t="s">
        <v>250</v>
      </c>
      <c r="C4788" s="14" t="s">
        <v>252</v>
      </c>
      <c r="D4788" t="s">
        <v>465</v>
      </c>
      <c r="E4788" t="s">
        <v>483</v>
      </c>
      <c r="F4788" s="20">
        <v>2040</v>
      </c>
      <c r="G4788" s="20">
        <v>56</v>
      </c>
      <c r="H4788" s="11">
        <v>16059.8791311517</v>
      </c>
      <c r="I4788" s="10">
        <v>4047392.2421416799</v>
      </c>
      <c r="J4788" s="33">
        <f t="shared" si="296"/>
        <v>3.9679571858480429E-3</v>
      </c>
      <c r="K4788" s="33">
        <f t="shared" si="297"/>
        <v>3.9600952457851113E-3</v>
      </c>
      <c r="L4788" s="33">
        <f t="shared" si="298"/>
        <v>0.96598493117048145</v>
      </c>
      <c r="M4788" s="33">
        <f t="shared" si="299"/>
        <v>0.96215953883705319</v>
      </c>
    </row>
    <row r="4789" spans="1:13" ht="27.6">
      <c r="A4789" t="s">
        <v>164</v>
      </c>
      <c r="B4789" t="s">
        <v>250</v>
      </c>
      <c r="C4789" s="14" t="s">
        <v>252</v>
      </c>
      <c r="D4789" t="s">
        <v>465</v>
      </c>
      <c r="E4789" t="s">
        <v>483</v>
      </c>
      <c r="F4789" s="20">
        <v>2040</v>
      </c>
      <c r="G4789" s="20">
        <v>57</v>
      </c>
      <c r="H4789" s="11">
        <v>17322.302192596999</v>
      </c>
      <c r="I4789" s="10">
        <v>4001621.10108758</v>
      </c>
      <c r="J4789" s="33">
        <f t="shared" si="296"/>
        <v>4.3288211839669329E-3</v>
      </c>
      <c r="K4789" s="33">
        <f t="shared" si="297"/>
        <v>4.3194653423358487E-3</v>
      </c>
      <c r="L4789" s="33">
        <f t="shared" si="298"/>
        <v>0.96215953883705319</v>
      </c>
      <c r="M4789" s="33">
        <f t="shared" si="299"/>
        <v>0.95800352405524869</v>
      </c>
    </row>
    <row r="4790" spans="1:13" ht="27.6">
      <c r="A4790" t="s">
        <v>164</v>
      </c>
      <c r="B4790" t="s">
        <v>250</v>
      </c>
      <c r="C4790" s="14" t="s">
        <v>252</v>
      </c>
      <c r="D4790" t="s">
        <v>465</v>
      </c>
      <c r="E4790" t="s">
        <v>483</v>
      </c>
      <c r="F4790" s="20">
        <v>2040</v>
      </c>
      <c r="G4790" s="20">
        <v>58</v>
      </c>
      <c r="H4790" s="11">
        <v>18219.159403927999</v>
      </c>
      <c r="I4790" s="10">
        <v>3849419.2105147699</v>
      </c>
      <c r="J4790" s="33">
        <f t="shared" si="296"/>
        <v>4.7329631842024326E-3</v>
      </c>
      <c r="K4790" s="33">
        <f t="shared" si="297"/>
        <v>4.7217803635334343E-3</v>
      </c>
      <c r="L4790" s="33">
        <f t="shared" si="298"/>
        <v>0.95800352405524869</v>
      </c>
      <c r="M4790" s="33">
        <f t="shared" si="299"/>
        <v>0.95348004182716883</v>
      </c>
    </row>
    <row r="4791" spans="1:13" ht="27.6">
      <c r="A4791" t="s">
        <v>164</v>
      </c>
      <c r="B4791" t="s">
        <v>250</v>
      </c>
      <c r="C4791" s="14" t="s">
        <v>252</v>
      </c>
      <c r="D4791" t="s">
        <v>465</v>
      </c>
      <c r="E4791" t="s">
        <v>483</v>
      </c>
      <c r="F4791" s="20">
        <v>2040</v>
      </c>
      <c r="G4791" s="20">
        <v>59</v>
      </c>
      <c r="H4791" s="11">
        <v>19434.717245351902</v>
      </c>
      <c r="I4791" s="10">
        <v>3754610.4123254502</v>
      </c>
      <c r="J4791" s="33">
        <f t="shared" si="296"/>
        <v>5.1762273874148348E-3</v>
      </c>
      <c r="K4791" s="33">
        <f t="shared" si="297"/>
        <v>5.1628538072789887E-3</v>
      </c>
      <c r="L4791" s="33">
        <f t="shared" si="298"/>
        <v>0.95348004182716883</v>
      </c>
      <c r="M4791" s="33">
        <f t="shared" si="299"/>
        <v>0.94855736376305688</v>
      </c>
    </row>
    <row r="4792" spans="1:13" ht="27.6">
      <c r="A4792" t="s">
        <v>164</v>
      </c>
      <c r="B4792" t="s">
        <v>250</v>
      </c>
      <c r="C4792" s="14" t="s">
        <v>252</v>
      </c>
      <c r="D4792" t="s">
        <v>465</v>
      </c>
      <c r="E4792" t="s">
        <v>483</v>
      </c>
      <c r="F4792" s="20">
        <v>2040</v>
      </c>
      <c r="G4792" s="20">
        <v>60</v>
      </c>
      <c r="H4792" s="11">
        <v>20755.967722380701</v>
      </c>
      <c r="I4792" s="10">
        <v>3673059.16220681</v>
      </c>
      <c r="J4792" s="33">
        <f t="shared" si="296"/>
        <v>5.6508667042298091E-3</v>
      </c>
      <c r="K4792" s="33">
        <f t="shared" si="297"/>
        <v>5.634930588726994E-3</v>
      </c>
      <c r="L4792" s="33">
        <f t="shared" si="298"/>
        <v>0.94855736376305688</v>
      </c>
      <c r="M4792" s="33">
        <f t="shared" si="299"/>
        <v>0.94321230885882623</v>
      </c>
    </row>
    <row r="4793" spans="1:13" ht="27.6">
      <c r="A4793" t="s">
        <v>164</v>
      </c>
      <c r="B4793" t="s">
        <v>250</v>
      </c>
      <c r="C4793" s="14" t="s">
        <v>252</v>
      </c>
      <c r="D4793" t="s">
        <v>465</v>
      </c>
      <c r="E4793" t="s">
        <v>483</v>
      </c>
      <c r="F4793" s="20">
        <v>2040</v>
      </c>
      <c r="G4793" s="20">
        <v>61</v>
      </c>
      <c r="H4793" s="11">
        <v>22195.426999874599</v>
      </c>
      <c r="I4793" s="10">
        <v>3584668.38022384</v>
      </c>
      <c r="J4793" s="33">
        <f t="shared" si="296"/>
        <v>6.191765777365613E-3</v>
      </c>
      <c r="K4793" s="33">
        <f t="shared" si="297"/>
        <v>6.1726362977605476E-3</v>
      </c>
      <c r="L4793" s="33">
        <f t="shared" si="298"/>
        <v>0.94321230885882623</v>
      </c>
      <c r="M4793" s="33">
        <f t="shared" si="299"/>
        <v>0.93739020232466974</v>
      </c>
    </row>
    <row r="4794" spans="1:13" ht="27.6">
      <c r="A4794" t="s">
        <v>164</v>
      </c>
      <c r="B4794" t="s">
        <v>250</v>
      </c>
      <c r="C4794" s="14" t="s">
        <v>252</v>
      </c>
      <c r="D4794" t="s">
        <v>465</v>
      </c>
      <c r="E4794" t="s">
        <v>483</v>
      </c>
      <c r="F4794" s="20">
        <v>2040</v>
      </c>
      <c r="G4794" s="20">
        <v>62</v>
      </c>
      <c r="H4794" s="11">
        <v>23601.924496482199</v>
      </c>
      <c r="I4794" s="10">
        <v>3477350.0339859198</v>
      </c>
      <c r="J4794" s="33">
        <f t="shared" si="296"/>
        <v>6.7873306586361806E-3</v>
      </c>
      <c r="K4794" s="33">
        <f t="shared" si="297"/>
        <v>6.7643487545577807E-3</v>
      </c>
      <c r="L4794" s="33">
        <f t="shared" si="298"/>
        <v>0.93739020232466974</v>
      </c>
      <c r="M4794" s="33">
        <f t="shared" si="299"/>
        <v>0.9310493680770402</v>
      </c>
    </row>
    <row r="4795" spans="1:13" ht="27.6">
      <c r="A4795" t="s">
        <v>164</v>
      </c>
      <c r="B4795" t="s">
        <v>250</v>
      </c>
      <c r="C4795" s="14" t="s">
        <v>252</v>
      </c>
      <c r="D4795" t="s">
        <v>465</v>
      </c>
      <c r="E4795" t="s">
        <v>483</v>
      </c>
      <c r="F4795" s="20">
        <v>2040</v>
      </c>
      <c r="G4795" s="20">
        <v>63</v>
      </c>
      <c r="H4795" s="11">
        <v>25206.2304663205</v>
      </c>
      <c r="I4795" s="10">
        <v>3383452.7648655102</v>
      </c>
      <c r="J4795" s="33">
        <f t="shared" si="296"/>
        <v>7.4498543996438585E-3</v>
      </c>
      <c r="K4795" s="33">
        <f t="shared" si="297"/>
        <v>7.4221730177652656E-3</v>
      </c>
      <c r="L4795" s="33">
        <f t="shared" si="298"/>
        <v>0.9310493680770402</v>
      </c>
      <c r="M4795" s="33">
        <f t="shared" si="299"/>
        <v>0.92413895857909134</v>
      </c>
    </row>
    <row r="4796" spans="1:13" ht="27.6">
      <c r="A4796" t="s">
        <v>164</v>
      </c>
      <c r="B4796" t="s">
        <v>250</v>
      </c>
      <c r="C4796" s="14" t="s">
        <v>252</v>
      </c>
      <c r="D4796" t="s">
        <v>465</v>
      </c>
      <c r="E4796" t="s">
        <v>483</v>
      </c>
      <c r="F4796" s="20">
        <v>2040</v>
      </c>
      <c r="G4796" s="20">
        <v>64</v>
      </c>
      <c r="H4796" s="11">
        <v>26765.495249286902</v>
      </c>
      <c r="I4796" s="10">
        <v>3277773.3191276202</v>
      </c>
      <c r="J4796" s="33">
        <f t="shared" si="296"/>
        <v>8.165755420942453E-3</v>
      </c>
      <c r="K4796" s="33">
        <f t="shared" si="297"/>
        <v>8.132506203355705E-3</v>
      </c>
      <c r="L4796" s="33">
        <f t="shared" si="298"/>
        <v>0.92413895857909134</v>
      </c>
      <c r="M4796" s="33">
        <f t="shared" si="299"/>
        <v>0.91662339276568416</v>
      </c>
    </row>
    <row r="4797" spans="1:13" ht="27.6">
      <c r="A4797" t="s">
        <v>164</v>
      </c>
      <c r="B4797" t="s">
        <v>250</v>
      </c>
      <c r="C4797" s="14" t="s">
        <v>252</v>
      </c>
      <c r="D4797" t="s">
        <v>465</v>
      </c>
      <c r="E4797" t="s">
        <v>483</v>
      </c>
      <c r="F4797" s="20">
        <v>2040</v>
      </c>
      <c r="G4797" s="20">
        <v>65</v>
      </c>
      <c r="H4797" s="11">
        <v>27202.3351319834</v>
      </c>
      <c r="I4797" s="10">
        <v>3169892.7789574699</v>
      </c>
      <c r="J4797" s="33">
        <f t="shared" si="296"/>
        <v>8.5814685318567271E-3</v>
      </c>
      <c r="K4797" s="33">
        <f t="shared" si="297"/>
        <v>8.5447528307157627E-3</v>
      </c>
      <c r="L4797" s="33">
        <f t="shared" si="298"/>
        <v>0.91662339276568416</v>
      </c>
      <c r="M4797" s="33">
        <f t="shared" si="299"/>
        <v>0.90879107243564927</v>
      </c>
    </row>
    <row r="4798" spans="1:13" ht="27.6">
      <c r="A4798" t="s">
        <v>164</v>
      </c>
      <c r="B4798" t="s">
        <v>250</v>
      </c>
      <c r="C4798" s="14" t="s">
        <v>252</v>
      </c>
      <c r="D4798" t="s">
        <v>465</v>
      </c>
      <c r="E4798" t="s">
        <v>483</v>
      </c>
      <c r="F4798" s="20">
        <v>2040</v>
      </c>
      <c r="G4798" s="20">
        <v>66</v>
      </c>
      <c r="H4798" s="11">
        <v>28596.045333861399</v>
      </c>
      <c r="I4798" s="10">
        <v>3037360.5283356998</v>
      </c>
      <c r="J4798" s="33">
        <f t="shared" si="296"/>
        <v>9.4147682065027685E-3</v>
      </c>
      <c r="K4798" s="33">
        <f t="shared" si="297"/>
        <v>9.3705880337174863E-3</v>
      </c>
      <c r="L4798" s="33">
        <f t="shared" si="298"/>
        <v>0.90879107243564927</v>
      </c>
      <c r="M4798" s="33">
        <f t="shared" si="299"/>
        <v>0.9002751656871345</v>
      </c>
    </row>
    <row r="4799" spans="1:13" ht="27.6">
      <c r="A4799" t="s">
        <v>164</v>
      </c>
      <c r="B4799" t="s">
        <v>250</v>
      </c>
      <c r="C4799" s="14" t="s">
        <v>252</v>
      </c>
      <c r="D4799" t="s">
        <v>465</v>
      </c>
      <c r="E4799" t="s">
        <v>483</v>
      </c>
      <c r="F4799" s="20">
        <v>2040</v>
      </c>
      <c r="G4799" s="20">
        <v>67</v>
      </c>
      <c r="H4799" s="11">
        <v>30523.280221616998</v>
      </c>
      <c r="I4799" s="10">
        <v>2954143.3060959899</v>
      </c>
      <c r="J4799" s="33">
        <f t="shared" si="296"/>
        <v>1.0332362739015071E-2</v>
      </c>
      <c r="K4799" s="33">
        <f t="shared" si="297"/>
        <v>1.0279167248473331E-2</v>
      </c>
      <c r="L4799" s="33">
        <f t="shared" si="298"/>
        <v>0.9002751656871345</v>
      </c>
      <c r="M4799" s="33">
        <f t="shared" si="299"/>
        <v>0.8910210866893894</v>
      </c>
    </row>
    <row r="4800" spans="1:13" ht="27.6">
      <c r="A4800" t="s">
        <v>164</v>
      </c>
      <c r="B4800" t="s">
        <v>250</v>
      </c>
      <c r="C4800" s="14" t="s">
        <v>252</v>
      </c>
      <c r="D4800" t="s">
        <v>465</v>
      </c>
      <c r="E4800" t="s">
        <v>483</v>
      </c>
      <c r="F4800" s="20">
        <v>2040</v>
      </c>
      <c r="G4800" s="20">
        <v>68</v>
      </c>
      <c r="H4800" s="11">
        <v>31030.6782811347</v>
      </c>
      <c r="I4800" s="10">
        <v>2731901.1476249001</v>
      </c>
      <c r="J4800" s="33">
        <f t="shared" si="296"/>
        <v>1.1358638766308438E-2</v>
      </c>
      <c r="K4800" s="33">
        <f t="shared" si="297"/>
        <v>1.1294372983080114E-2</v>
      </c>
      <c r="L4800" s="33">
        <f t="shared" si="298"/>
        <v>0.8910210866893894</v>
      </c>
      <c r="M4800" s="33">
        <f t="shared" si="299"/>
        <v>0.88095756220053012</v>
      </c>
    </row>
    <row r="4801" spans="1:13" ht="27.6">
      <c r="A4801" t="s">
        <v>164</v>
      </c>
      <c r="B4801" t="s">
        <v>250</v>
      </c>
      <c r="C4801" s="14" t="s">
        <v>252</v>
      </c>
      <c r="D4801" t="s">
        <v>465</v>
      </c>
      <c r="E4801" t="s">
        <v>483</v>
      </c>
      <c r="F4801" s="20">
        <v>2040</v>
      </c>
      <c r="G4801" s="20">
        <v>69</v>
      </c>
      <c r="H4801" s="11">
        <v>32605.130653625401</v>
      </c>
      <c r="I4801" s="10">
        <v>2611482.9566317</v>
      </c>
      <c r="J4801" s="33">
        <f t="shared" si="296"/>
        <v>1.2485293296985408E-2</v>
      </c>
      <c r="K4801" s="33">
        <f t="shared" si="297"/>
        <v>1.240767538590215E-2</v>
      </c>
      <c r="L4801" s="33">
        <f t="shared" si="298"/>
        <v>0.88095756220053012</v>
      </c>
      <c r="M4801" s="33">
        <f t="shared" si="299"/>
        <v>0.87002692673999027</v>
      </c>
    </row>
    <row r="4802" spans="1:13" ht="27.6">
      <c r="A4802" t="s">
        <v>164</v>
      </c>
      <c r="B4802" t="s">
        <v>250</v>
      </c>
      <c r="C4802" s="14" t="s">
        <v>252</v>
      </c>
      <c r="D4802" t="s">
        <v>465</v>
      </c>
      <c r="E4802" t="s">
        <v>483</v>
      </c>
      <c r="F4802" s="20">
        <v>2041</v>
      </c>
      <c r="G4802" s="20">
        <v>30</v>
      </c>
      <c r="H4802" s="11">
        <v>822.22647512242702</v>
      </c>
      <c r="I4802" s="10">
        <v>4884145.2135248501</v>
      </c>
      <c r="J4802" s="33">
        <f t="shared" ref="J4802:J4865" si="300">IF(I4802&gt;0,H4802/I4802,0)</f>
        <v>1.6834603378408408E-4</v>
      </c>
      <c r="K4802" s="33">
        <f t="shared" ref="K4802:K4865" si="301">1-EXP(-J4802)</f>
        <v>1.683318643856957E-4</v>
      </c>
      <c r="L4802" s="33">
        <f t="shared" ref="L4802:L4865" si="302">IF(G4802=30,1,M4801)</f>
        <v>1</v>
      </c>
      <c r="M4802" s="33">
        <f t="shared" ref="M4802:M4865" si="303">L4802*(1-K4802)</f>
        <v>0.9998316681356143</v>
      </c>
    </row>
    <row r="4803" spans="1:13" ht="27.6">
      <c r="A4803" t="s">
        <v>164</v>
      </c>
      <c r="B4803" t="s">
        <v>250</v>
      </c>
      <c r="C4803" s="14" t="s">
        <v>252</v>
      </c>
      <c r="D4803" t="s">
        <v>465</v>
      </c>
      <c r="E4803" t="s">
        <v>483</v>
      </c>
      <c r="F4803" s="20">
        <v>2041</v>
      </c>
      <c r="G4803" s="20">
        <v>31</v>
      </c>
      <c r="H4803" s="11">
        <v>1029.91894435468</v>
      </c>
      <c r="I4803" s="10">
        <v>4750157.8566011703</v>
      </c>
      <c r="J4803" s="33">
        <f t="shared" si="300"/>
        <v>2.1681783541644379E-4</v>
      </c>
      <c r="K4803" s="33">
        <f t="shared" si="301"/>
        <v>2.1679433212828947E-4</v>
      </c>
      <c r="L4803" s="33">
        <f t="shared" si="302"/>
        <v>0.9998316681356143</v>
      </c>
      <c r="M4803" s="33">
        <f t="shared" si="303"/>
        <v>0.9996149102968801</v>
      </c>
    </row>
    <row r="4804" spans="1:13" ht="27.6">
      <c r="A4804" t="s">
        <v>164</v>
      </c>
      <c r="B4804" t="s">
        <v>250</v>
      </c>
      <c r="C4804" s="14" t="s">
        <v>252</v>
      </c>
      <c r="D4804" t="s">
        <v>465</v>
      </c>
      <c r="E4804" t="s">
        <v>483</v>
      </c>
      <c r="F4804" s="20">
        <v>2041</v>
      </c>
      <c r="G4804" s="20">
        <v>32</v>
      </c>
      <c r="H4804" s="11">
        <v>1068.40028099295</v>
      </c>
      <c r="I4804" s="10">
        <v>4679442.7902625697</v>
      </c>
      <c r="J4804" s="33">
        <f t="shared" si="300"/>
        <v>2.2831784229015024E-4</v>
      </c>
      <c r="K4804" s="33">
        <f t="shared" si="301"/>
        <v>2.2829177975514092E-4</v>
      </c>
      <c r="L4804" s="33">
        <f t="shared" si="302"/>
        <v>0.9996149102968801</v>
      </c>
      <c r="M4804" s="33">
        <f t="shared" si="303"/>
        <v>0.99938670642993865</v>
      </c>
    </row>
    <row r="4805" spans="1:13" ht="27.6">
      <c r="A4805" t="s">
        <v>164</v>
      </c>
      <c r="B4805" t="s">
        <v>250</v>
      </c>
      <c r="C4805" s="14" t="s">
        <v>252</v>
      </c>
      <c r="D4805" t="s">
        <v>465</v>
      </c>
      <c r="E4805" t="s">
        <v>483</v>
      </c>
      <c r="F4805" s="20">
        <v>2041</v>
      </c>
      <c r="G4805" s="20">
        <v>33</v>
      </c>
      <c r="H4805" s="11">
        <v>1121.4894250925099</v>
      </c>
      <c r="I4805" s="10">
        <v>4636739.88915959</v>
      </c>
      <c r="J4805" s="33">
        <f t="shared" si="300"/>
        <v>2.418702476096368E-4</v>
      </c>
      <c r="K4805" s="33">
        <f t="shared" si="301"/>
        <v>2.4184099935942172E-4</v>
      </c>
      <c r="L4805" s="33">
        <f t="shared" si="302"/>
        <v>0.99938670642993865</v>
      </c>
      <c r="M4805" s="33">
        <f t="shared" si="303"/>
        <v>0.99914501375010911</v>
      </c>
    </row>
    <row r="4806" spans="1:13" ht="27.6">
      <c r="A4806" t="s">
        <v>164</v>
      </c>
      <c r="B4806" t="s">
        <v>250</v>
      </c>
      <c r="C4806" s="14" t="s">
        <v>252</v>
      </c>
      <c r="D4806" t="s">
        <v>465</v>
      </c>
      <c r="E4806" t="s">
        <v>483</v>
      </c>
      <c r="F4806" s="20">
        <v>2041</v>
      </c>
      <c r="G4806" s="20">
        <v>34</v>
      </c>
      <c r="H4806" s="11">
        <v>1253.8685879760701</v>
      </c>
      <c r="I4806" s="10">
        <v>4662430.3458161196</v>
      </c>
      <c r="J4806" s="33">
        <f t="shared" si="300"/>
        <v>2.6893025632034208E-4</v>
      </c>
      <c r="K4806" s="33">
        <f t="shared" si="301"/>
        <v>2.6889409782038243E-4</v>
      </c>
      <c r="L4806" s="33">
        <f t="shared" si="302"/>
        <v>0.99914501375010911</v>
      </c>
      <c r="M4806" s="33">
        <f t="shared" si="303"/>
        <v>0.99887634955304505</v>
      </c>
    </row>
    <row r="4807" spans="1:13" ht="27.6">
      <c r="A4807" t="s">
        <v>164</v>
      </c>
      <c r="B4807" t="s">
        <v>250</v>
      </c>
      <c r="C4807" s="14" t="s">
        <v>252</v>
      </c>
      <c r="D4807" t="s">
        <v>465</v>
      </c>
      <c r="E4807" t="s">
        <v>483</v>
      </c>
      <c r="F4807" s="20">
        <v>2041</v>
      </c>
      <c r="G4807" s="20">
        <v>35</v>
      </c>
      <c r="H4807" s="11">
        <v>1639.26922598945</v>
      </c>
      <c r="I4807" s="10">
        <v>4579063.0609412901</v>
      </c>
      <c r="J4807" s="33">
        <f t="shared" si="300"/>
        <v>3.5799228011777485E-4</v>
      </c>
      <c r="K4807" s="33">
        <f t="shared" si="301"/>
        <v>3.5792820852742491E-4</v>
      </c>
      <c r="L4807" s="33">
        <f t="shared" si="302"/>
        <v>0.99887634955304505</v>
      </c>
      <c r="M4807" s="33">
        <f t="shared" si="303"/>
        <v>0.99851882353070909</v>
      </c>
    </row>
    <row r="4808" spans="1:13" ht="27.6">
      <c r="A4808" t="s">
        <v>164</v>
      </c>
      <c r="B4808" t="s">
        <v>250</v>
      </c>
      <c r="C4808" s="14" t="s">
        <v>252</v>
      </c>
      <c r="D4808" t="s">
        <v>465</v>
      </c>
      <c r="E4808" t="s">
        <v>483</v>
      </c>
      <c r="F4808" s="20">
        <v>2041</v>
      </c>
      <c r="G4808" s="20">
        <v>36</v>
      </c>
      <c r="H4808" s="11">
        <v>1875.50811050523</v>
      </c>
      <c r="I4808" s="10">
        <v>4517028.2040864704</v>
      </c>
      <c r="J4808" s="33">
        <f t="shared" si="300"/>
        <v>4.1520841264805323E-4</v>
      </c>
      <c r="K4808" s="33">
        <f t="shared" si="301"/>
        <v>4.1512222556405742E-4</v>
      </c>
      <c r="L4808" s="33">
        <f t="shared" si="302"/>
        <v>0.99851882353070909</v>
      </c>
      <c r="M4808" s="33">
        <f t="shared" si="303"/>
        <v>0.99810431617441742</v>
      </c>
    </row>
    <row r="4809" spans="1:13" ht="27.6">
      <c r="A4809" t="s">
        <v>164</v>
      </c>
      <c r="B4809" t="s">
        <v>250</v>
      </c>
      <c r="C4809" s="14" t="s">
        <v>252</v>
      </c>
      <c r="D4809" t="s">
        <v>465</v>
      </c>
      <c r="E4809" t="s">
        <v>483</v>
      </c>
      <c r="F4809" s="20">
        <v>2041</v>
      </c>
      <c r="G4809" s="20">
        <v>37</v>
      </c>
      <c r="H4809" s="11">
        <v>1958.5239399546099</v>
      </c>
      <c r="I4809" s="10">
        <v>4387722.4086021399</v>
      </c>
      <c r="J4809" s="33">
        <f t="shared" si="300"/>
        <v>4.4636459592678864E-4</v>
      </c>
      <c r="K4809" s="33">
        <f t="shared" si="301"/>
        <v>4.4626499007127673E-4</v>
      </c>
      <c r="L4809" s="33">
        <f t="shared" si="302"/>
        <v>0.99810431617441742</v>
      </c>
      <c r="M4809" s="33">
        <f t="shared" si="303"/>
        <v>0.99765889716166978</v>
      </c>
    </row>
    <row r="4810" spans="1:13" ht="27.6">
      <c r="A4810" t="s">
        <v>164</v>
      </c>
      <c r="B4810" t="s">
        <v>250</v>
      </c>
      <c r="C4810" s="14" t="s">
        <v>252</v>
      </c>
      <c r="D4810" t="s">
        <v>465</v>
      </c>
      <c r="E4810" t="s">
        <v>483</v>
      </c>
      <c r="F4810" s="20">
        <v>2041</v>
      </c>
      <c r="G4810" s="20">
        <v>38</v>
      </c>
      <c r="H4810" s="11">
        <v>2079.9313937227998</v>
      </c>
      <c r="I4810" s="10">
        <v>4320919.1287522698</v>
      </c>
      <c r="J4810" s="33">
        <f t="shared" si="300"/>
        <v>4.8136318494889561E-4</v>
      </c>
      <c r="K4810" s="33">
        <f t="shared" si="301"/>
        <v>4.8124734827825755E-4</v>
      </c>
      <c r="L4810" s="33">
        <f t="shared" si="302"/>
        <v>0.99765889716166978</v>
      </c>
      <c r="M4810" s="33">
        <f t="shared" si="303"/>
        <v>0.99717877646292452</v>
      </c>
    </row>
    <row r="4811" spans="1:13" ht="27.6">
      <c r="A4811" t="s">
        <v>164</v>
      </c>
      <c r="B4811" t="s">
        <v>250</v>
      </c>
      <c r="C4811" s="14" t="s">
        <v>252</v>
      </c>
      <c r="D4811" t="s">
        <v>465</v>
      </c>
      <c r="E4811" t="s">
        <v>483</v>
      </c>
      <c r="F4811" s="20">
        <v>2041</v>
      </c>
      <c r="G4811" s="20">
        <v>39</v>
      </c>
      <c r="H4811" s="11">
        <v>2391.3879592585599</v>
      </c>
      <c r="I4811" s="10">
        <v>4296486.2407159498</v>
      </c>
      <c r="J4811" s="33">
        <f t="shared" si="300"/>
        <v>5.5659155534967298E-4</v>
      </c>
      <c r="K4811" s="33">
        <f t="shared" si="301"/>
        <v>5.5643668700411375E-4</v>
      </c>
      <c r="L4811" s="33">
        <f t="shared" si="302"/>
        <v>0.99717877646292452</v>
      </c>
      <c r="M4811" s="33">
        <f t="shared" si="303"/>
        <v>0.99662390960819869</v>
      </c>
    </row>
    <row r="4812" spans="1:13" ht="27.6">
      <c r="A4812" t="s">
        <v>164</v>
      </c>
      <c r="B4812" t="s">
        <v>250</v>
      </c>
      <c r="C4812" s="14" t="s">
        <v>252</v>
      </c>
      <c r="D4812" t="s">
        <v>465</v>
      </c>
      <c r="E4812" t="s">
        <v>483</v>
      </c>
      <c r="F4812" s="20">
        <v>2041</v>
      </c>
      <c r="G4812" s="20">
        <v>40</v>
      </c>
      <c r="H4812" s="11">
        <v>3194.9775689038402</v>
      </c>
      <c r="I4812" s="10">
        <v>4273906.4219804499</v>
      </c>
      <c r="J4812" s="33">
        <f t="shared" si="300"/>
        <v>7.4755440420320345E-4</v>
      </c>
      <c r="K4812" s="33">
        <f t="shared" si="301"/>
        <v>7.4727505502347746E-4</v>
      </c>
      <c r="L4812" s="33">
        <f t="shared" si="302"/>
        <v>0.99662390960819869</v>
      </c>
      <c r="M4812" s="33">
        <f t="shared" si="303"/>
        <v>0.9958791574213085</v>
      </c>
    </row>
    <row r="4813" spans="1:13" ht="27.6">
      <c r="A4813" t="s">
        <v>164</v>
      </c>
      <c r="B4813" t="s">
        <v>250</v>
      </c>
      <c r="C4813" s="14" t="s">
        <v>252</v>
      </c>
      <c r="D4813" t="s">
        <v>465</v>
      </c>
      <c r="E4813" t="s">
        <v>483</v>
      </c>
      <c r="F4813" s="20">
        <v>2041</v>
      </c>
      <c r="G4813" s="20">
        <v>41</v>
      </c>
      <c r="H4813" s="11">
        <v>3524.1464189577</v>
      </c>
      <c r="I4813" s="10">
        <v>4249969.1002783095</v>
      </c>
      <c r="J4813" s="33">
        <f t="shared" si="300"/>
        <v>8.2921695094840121E-4</v>
      </c>
      <c r="K4813" s="33">
        <f t="shared" si="301"/>
        <v>8.2887324558122977E-4</v>
      </c>
      <c r="L4813" s="33">
        <f t="shared" si="302"/>
        <v>0.9958791574213085</v>
      </c>
      <c r="M4813" s="33">
        <f t="shared" si="303"/>
        <v>0.99505369983188996</v>
      </c>
    </row>
    <row r="4814" spans="1:13" ht="27.6">
      <c r="A4814" t="s">
        <v>164</v>
      </c>
      <c r="B4814" t="s">
        <v>250</v>
      </c>
      <c r="C4814" s="14" t="s">
        <v>252</v>
      </c>
      <c r="D4814" t="s">
        <v>465</v>
      </c>
      <c r="E4814" t="s">
        <v>483</v>
      </c>
      <c r="F4814" s="20">
        <v>2041</v>
      </c>
      <c r="G4814" s="20">
        <v>42</v>
      </c>
      <c r="H4814" s="11">
        <v>3836.5593546283199</v>
      </c>
      <c r="I4814" s="10">
        <v>4265346.0654989704</v>
      </c>
      <c r="J4814" s="33">
        <f t="shared" si="300"/>
        <v>8.9947199962531286E-4</v>
      </c>
      <c r="K4814" s="33">
        <f t="shared" si="301"/>
        <v>8.9906759594526875E-4</v>
      </c>
      <c r="L4814" s="33">
        <f t="shared" si="302"/>
        <v>0.99505369983188996</v>
      </c>
      <c r="M4814" s="33">
        <f t="shared" si="303"/>
        <v>0.99415907929414571</v>
      </c>
    </row>
    <row r="4815" spans="1:13" ht="27.6">
      <c r="A4815" t="s">
        <v>164</v>
      </c>
      <c r="B4815" t="s">
        <v>250</v>
      </c>
      <c r="C4815" s="14" t="s">
        <v>252</v>
      </c>
      <c r="D4815" t="s">
        <v>465</v>
      </c>
      <c r="E4815" t="s">
        <v>483</v>
      </c>
      <c r="F4815" s="20">
        <v>2041</v>
      </c>
      <c r="G4815" s="20">
        <v>43</v>
      </c>
      <c r="H4815" s="11">
        <v>4224.8074955475804</v>
      </c>
      <c r="I4815" s="10">
        <v>4318708.0885991603</v>
      </c>
      <c r="J4815" s="33">
        <f t="shared" si="300"/>
        <v>9.7825724936133904E-4</v>
      </c>
      <c r="K4815" s="33">
        <f t="shared" si="301"/>
        <v>9.7777891173012055E-4</v>
      </c>
      <c r="L4815" s="33">
        <f t="shared" si="302"/>
        <v>0.99415907929414571</v>
      </c>
      <c r="M4815" s="33">
        <f t="shared" si="303"/>
        <v>0.9931870115115069</v>
      </c>
    </row>
    <row r="4816" spans="1:13" ht="27.6">
      <c r="A4816" t="s">
        <v>164</v>
      </c>
      <c r="B4816" t="s">
        <v>250</v>
      </c>
      <c r="C4816" s="14" t="s">
        <v>252</v>
      </c>
      <c r="D4816" t="s">
        <v>465</v>
      </c>
      <c r="E4816" t="s">
        <v>483</v>
      </c>
      <c r="F4816" s="20">
        <v>2041</v>
      </c>
      <c r="G4816" s="20">
        <v>44</v>
      </c>
      <c r="H4816" s="11">
        <v>4963.5189818688596</v>
      </c>
      <c r="I4816" s="10">
        <v>4447468.6135246903</v>
      </c>
      <c r="J4816" s="33">
        <f t="shared" si="300"/>
        <v>1.1160323800318381E-3</v>
      </c>
      <c r="K4816" s="33">
        <f t="shared" si="301"/>
        <v>1.1154098475055774E-3</v>
      </c>
      <c r="L4816" s="33">
        <f t="shared" si="302"/>
        <v>0.9931870115115069</v>
      </c>
      <c r="M4816" s="33">
        <f t="shared" si="303"/>
        <v>0.99207920093845237</v>
      </c>
    </row>
    <row r="4817" spans="1:13" ht="27.6">
      <c r="A4817" t="s">
        <v>164</v>
      </c>
      <c r="B4817" t="s">
        <v>250</v>
      </c>
      <c r="C4817" s="14" t="s">
        <v>252</v>
      </c>
      <c r="D4817" t="s">
        <v>465</v>
      </c>
      <c r="E4817" t="s">
        <v>483</v>
      </c>
      <c r="F4817" s="20">
        <v>2041</v>
      </c>
      <c r="G4817" s="20">
        <v>45</v>
      </c>
      <c r="H4817" s="11">
        <v>6287.2484698323196</v>
      </c>
      <c r="I4817" s="10">
        <v>4398148.0209413096</v>
      </c>
      <c r="J4817" s="33">
        <f t="shared" si="300"/>
        <v>1.4295217986971473E-3</v>
      </c>
      <c r="K4817" s="33">
        <f t="shared" si="301"/>
        <v>1.4285005191158051E-3</v>
      </c>
      <c r="L4817" s="33">
        <f t="shared" si="302"/>
        <v>0.99207920093845237</v>
      </c>
      <c r="M4817" s="33">
        <f t="shared" si="303"/>
        <v>0.99066201528490783</v>
      </c>
    </row>
    <row r="4818" spans="1:13" ht="27.6">
      <c r="A4818" t="s">
        <v>164</v>
      </c>
      <c r="B4818" t="s">
        <v>250</v>
      </c>
      <c r="C4818" s="14" t="s">
        <v>252</v>
      </c>
      <c r="D4818" t="s">
        <v>465</v>
      </c>
      <c r="E4818" t="s">
        <v>483</v>
      </c>
      <c r="F4818" s="20">
        <v>2041</v>
      </c>
      <c r="G4818" s="20">
        <v>46</v>
      </c>
      <c r="H4818" s="11">
        <v>6743.0367819797402</v>
      </c>
      <c r="I4818" s="10">
        <v>4317694.7583415303</v>
      </c>
      <c r="J4818" s="33">
        <f t="shared" si="300"/>
        <v>1.5617215109874529E-3</v>
      </c>
      <c r="K4818" s="33">
        <f t="shared" si="301"/>
        <v>1.5605026585338022E-3</v>
      </c>
      <c r="L4818" s="33">
        <f t="shared" si="302"/>
        <v>0.99066201528490783</v>
      </c>
      <c r="M4818" s="33">
        <f t="shared" si="303"/>
        <v>0.98911608457634725</v>
      </c>
    </row>
    <row r="4819" spans="1:13" ht="27.6">
      <c r="A4819" t="s">
        <v>164</v>
      </c>
      <c r="B4819" t="s">
        <v>250</v>
      </c>
      <c r="C4819" s="14" t="s">
        <v>252</v>
      </c>
      <c r="D4819" t="s">
        <v>465</v>
      </c>
      <c r="E4819" t="s">
        <v>483</v>
      </c>
      <c r="F4819" s="20">
        <v>2041</v>
      </c>
      <c r="G4819" s="20">
        <v>47</v>
      </c>
      <c r="H4819" s="11">
        <v>7267.9768791869201</v>
      </c>
      <c r="I4819" s="10">
        <v>4252790.8460663501</v>
      </c>
      <c r="J4819" s="33">
        <f t="shared" si="300"/>
        <v>1.7089899650036841E-3</v>
      </c>
      <c r="K4819" s="33">
        <f t="shared" si="301"/>
        <v>1.7075304731908325E-3</v>
      </c>
      <c r="L4819" s="33">
        <f t="shared" si="302"/>
        <v>0.98911608457634725</v>
      </c>
      <c r="M4819" s="33">
        <f t="shared" si="303"/>
        <v>0.98742713872040999</v>
      </c>
    </row>
    <row r="4820" spans="1:13" ht="27.6">
      <c r="A4820" t="s">
        <v>164</v>
      </c>
      <c r="B4820" t="s">
        <v>250</v>
      </c>
      <c r="C4820" s="14" t="s">
        <v>252</v>
      </c>
      <c r="D4820" t="s">
        <v>465</v>
      </c>
      <c r="E4820" t="s">
        <v>483</v>
      </c>
      <c r="F4820" s="20">
        <v>2041</v>
      </c>
      <c r="G4820" s="20">
        <v>48</v>
      </c>
      <c r="H4820" s="11">
        <v>7845.3205204693704</v>
      </c>
      <c r="I4820" s="10">
        <v>4190586.1870517498</v>
      </c>
      <c r="J4820" s="33">
        <f t="shared" si="300"/>
        <v>1.8721296186939606E-3</v>
      </c>
      <c r="K4820" s="33">
        <f t="shared" si="301"/>
        <v>1.870378277122664E-3</v>
      </c>
      <c r="L4820" s="33">
        <f t="shared" si="302"/>
        <v>0.98742713872040999</v>
      </c>
      <c r="M4820" s="33">
        <f t="shared" si="303"/>
        <v>0.98558027644990598</v>
      </c>
    </row>
    <row r="4821" spans="1:13" ht="27.6">
      <c r="A4821" t="s">
        <v>164</v>
      </c>
      <c r="B4821" t="s">
        <v>250</v>
      </c>
      <c r="C4821" s="14" t="s">
        <v>252</v>
      </c>
      <c r="D4821" t="s">
        <v>465</v>
      </c>
      <c r="E4821" t="s">
        <v>483</v>
      </c>
      <c r="F4821" s="20">
        <v>2041</v>
      </c>
      <c r="G4821" s="20">
        <v>49</v>
      </c>
      <c r="H4821" s="11">
        <v>8636.83574204461</v>
      </c>
      <c r="I4821" s="10">
        <v>4216013.0425539603</v>
      </c>
      <c r="J4821" s="33">
        <f t="shared" si="300"/>
        <v>2.0485789903564007E-3</v>
      </c>
      <c r="K4821" s="33">
        <f t="shared" si="301"/>
        <v>2.0464820845533804E-3</v>
      </c>
      <c r="L4821" s="33">
        <f t="shared" si="302"/>
        <v>0.98558027644990598</v>
      </c>
      <c r="M4821" s="33">
        <f t="shared" si="303"/>
        <v>0.98356330407126202</v>
      </c>
    </row>
    <row r="4822" spans="1:13" ht="27.6">
      <c r="A4822" t="s">
        <v>164</v>
      </c>
      <c r="B4822" t="s">
        <v>250</v>
      </c>
      <c r="C4822" s="14" t="s">
        <v>252</v>
      </c>
      <c r="D4822" t="s">
        <v>465</v>
      </c>
      <c r="E4822" t="s">
        <v>483</v>
      </c>
      <c r="F4822" s="20">
        <v>2041</v>
      </c>
      <c r="G4822" s="20">
        <v>50</v>
      </c>
      <c r="H4822" s="11">
        <v>9921.9065453694893</v>
      </c>
      <c r="I4822" s="10">
        <v>4220891.7670693696</v>
      </c>
      <c r="J4822" s="33">
        <f t="shared" si="300"/>
        <v>2.3506659476033951E-3</v>
      </c>
      <c r="K4822" s="33">
        <f t="shared" si="301"/>
        <v>2.3479052959517466E-3</v>
      </c>
      <c r="L4822" s="33">
        <f t="shared" si="302"/>
        <v>0.98356330407126202</v>
      </c>
      <c r="M4822" s="33">
        <f t="shared" si="303"/>
        <v>0.98125399058072926</v>
      </c>
    </row>
    <row r="4823" spans="1:13" ht="27.6">
      <c r="A4823" t="s">
        <v>164</v>
      </c>
      <c r="B4823" t="s">
        <v>250</v>
      </c>
      <c r="C4823" s="14" t="s">
        <v>252</v>
      </c>
      <c r="D4823" t="s">
        <v>465</v>
      </c>
      <c r="E4823" t="s">
        <v>483</v>
      </c>
      <c r="F4823" s="20">
        <v>2041</v>
      </c>
      <c r="G4823" s="20">
        <v>51</v>
      </c>
      <c r="H4823" s="11">
        <v>10653.1205978819</v>
      </c>
      <c r="I4823" s="10">
        <v>4142856.1222902699</v>
      </c>
      <c r="J4823" s="33">
        <f t="shared" si="300"/>
        <v>2.5714435363959971E-3</v>
      </c>
      <c r="K4823" s="33">
        <f t="shared" si="301"/>
        <v>2.5681402075133919E-3</v>
      </c>
      <c r="L4823" s="33">
        <f t="shared" si="302"/>
        <v>0.98125399058072926</v>
      </c>
      <c r="M4823" s="33">
        <f t="shared" si="303"/>
        <v>0.97873399275373596</v>
      </c>
    </row>
    <row r="4824" spans="1:13" ht="27.6">
      <c r="A4824" t="s">
        <v>164</v>
      </c>
      <c r="B4824" t="s">
        <v>250</v>
      </c>
      <c r="C4824" s="14" t="s">
        <v>252</v>
      </c>
      <c r="D4824" t="s">
        <v>465</v>
      </c>
      <c r="E4824" t="s">
        <v>483</v>
      </c>
      <c r="F4824" s="20">
        <v>2041</v>
      </c>
      <c r="G4824" s="20">
        <v>52</v>
      </c>
      <c r="H4824" s="11">
        <v>11662.5391756592</v>
      </c>
      <c r="I4824" s="10">
        <v>4151209.3827887201</v>
      </c>
      <c r="J4824" s="33">
        <f t="shared" si="300"/>
        <v>2.8094316861040822E-3</v>
      </c>
      <c r="K4824" s="33">
        <f t="shared" si="301"/>
        <v>2.8054889260739069E-3</v>
      </c>
      <c r="L4824" s="33">
        <f t="shared" si="302"/>
        <v>0.97873399275373596</v>
      </c>
      <c r="M4824" s="33">
        <f t="shared" si="303"/>
        <v>0.97598816537549327</v>
      </c>
    </row>
    <row r="4825" spans="1:13" ht="27.6">
      <c r="A4825" t="s">
        <v>164</v>
      </c>
      <c r="B4825" t="s">
        <v>250</v>
      </c>
      <c r="C4825" s="14" t="s">
        <v>252</v>
      </c>
      <c r="D4825" t="s">
        <v>465</v>
      </c>
      <c r="E4825" t="s">
        <v>483</v>
      </c>
      <c r="F4825" s="20">
        <v>2041</v>
      </c>
      <c r="G4825" s="20">
        <v>53</v>
      </c>
      <c r="H4825" s="11">
        <v>12624.956661840601</v>
      </c>
      <c r="I4825" s="10">
        <v>4118486.13394565</v>
      </c>
      <c r="J4825" s="33">
        <f t="shared" si="300"/>
        <v>3.0654362431337028E-3</v>
      </c>
      <c r="K4825" s="33">
        <f t="shared" si="301"/>
        <v>3.0607425907089869E-3</v>
      </c>
      <c r="L4825" s="33">
        <f t="shared" si="302"/>
        <v>0.97598816537549327</v>
      </c>
      <c r="M4825" s="33">
        <f t="shared" si="303"/>
        <v>0.97300091682970058</v>
      </c>
    </row>
    <row r="4826" spans="1:13" ht="27.6">
      <c r="A4826" t="s">
        <v>164</v>
      </c>
      <c r="B4826" t="s">
        <v>250</v>
      </c>
      <c r="C4826" s="14" t="s">
        <v>252</v>
      </c>
      <c r="D4826" t="s">
        <v>465</v>
      </c>
      <c r="E4826" t="s">
        <v>483</v>
      </c>
      <c r="F4826" s="20">
        <v>2041</v>
      </c>
      <c r="G4826" s="20">
        <v>54</v>
      </c>
      <c r="H4826" s="11">
        <v>13284.542538087</v>
      </c>
      <c r="I4826" s="10">
        <v>3974551.2492665099</v>
      </c>
      <c r="J4826" s="33">
        <f t="shared" si="300"/>
        <v>3.3424006145445018E-3</v>
      </c>
      <c r="K4826" s="33">
        <f t="shared" si="301"/>
        <v>3.336821011764135E-3</v>
      </c>
      <c r="L4826" s="33">
        <f t="shared" si="302"/>
        <v>0.97300091682970058</v>
      </c>
      <c r="M4826" s="33">
        <f t="shared" si="303"/>
        <v>0.9697541869259575</v>
      </c>
    </row>
    <row r="4827" spans="1:13" ht="27.6">
      <c r="A4827" t="s">
        <v>164</v>
      </c>
      <c r="B4827" t="s">
        <v>250</v>
      </c>
      <c r="C4827" s="14" t="s">
        <v>252</v>
      </c>
      <c r="D4827" t="s">
        <v>465</v>
      </c>
      <c r="E4827" t="s">
        <v>483</v>
      </c>
      <c r="F4827" s="20">
        <v>2041</v>
      </c>
      <c r="G4827" s="20">
        <v>55</v>
      </c>
      <c r="H4827" s="11">
        <v>14151.6050165284</v>
      </c>
      <c r="I4827" s="10">
        <v>3922523.5219954601</v>
      </c>
      <c r="J4827" s="33">
        <f t="shared" si="300"/>
        <v>3.6077807914149146E-3</v>
      </c>
      <c r="K4827" s="33">
        <f t="shared" si="301"/>
        <v>3.601280569770049E-3</v>
      </c>
      <c r="L4827" s="33">
        <f t="shared" si="302"/>
        <v>0.9697541869259575</v>
      </c>
      <c r="M4827" s="33">
        <f t="shared" si="303"/>
        <v>0.96626183001512789</v>
      </c>
    </row>
    <row r="4828" spans="1:13" ht="27.6">
      <c r="A4828" t="s">
        <v>164</v>
      </c>
      <c r="B4828" t="s">
        <v>250</v>
      </c>
      <c r="C4828" s="14" t="s">
        <v>252</v>
      </c>
      <c r="D4828" t="s">
        <v>465</v>
      </c>
      <c r="E4828" t="s">
        <v>483</v>
      </c>
      <c r="F4828" s="20">
        <v>2041</v>
      </c>
      <c r="G4828" s="20">
        <v>56</v>
      </c>
      <c r="H4828" s="11">
        <v>15556.826123432</v>
      </c>
      <c r="I4828" s="10">
        <v>3956857.25185411</v>
      </c>
      <c r="J4828" s="33">
        <f t="shared" si="300"/>
        <v>3.93161166381283E-3</v>
      </c>
      <c r="K4828" s="33">
        <f t="shared" si="301"/>
        <v>3.9238929975879966E-3</v>
      </c>
      <c r="L4828" s="33">
        <f t="shared" si="302"/>
        <v>0.96626183001512789</v>
      </c>
      <c r="M4828" s="33">
        <f t="shared" si="303"/>
        <v>0.96247032198649496</v>
      </c>
    </row>
    <row r="4829" spans="1:13" ht="27.6">
      <c r="A4829" t="s">
        <v>164</v>
      </c>
      <c r="B4829" t="s">
        <v>250</v>
      </c>
      <c r="C4829" s="14" t="s">
        <v>252</v>
      </c>
      <c r="D4829" t="s">
        <v>465</v>
      </c>
      <c r="E4829" t="s">
        <v>483</v>
      </c>
      <c r="F4829" s="20">
        <v>2041</v>
      </c>
      <c r="G4829" s="20">
        <v>57</v>
      </c>
      <c r="H4829" s="11">
        <v>17207.341527296699</v>
      </c>
      <c r="I4829" s="10">
        <v>4012352.5064729601</v>
      </c>
      <c r="J4829" s="33">
        <f t="shared" si="300"/>
        <v>4.2885916677402637E-3</v>
      </c>
      <c r="K4829" s="33">
        <f t="shared" si="301"/>
        <v>4.2794087903877953E-3</v>
      </c>
      <c r="L4829" s="33">
        <f t="shared" si="302"/>
        <v>0.96247032198649496</v>
      </c>
      <c r="M4829" s="33">
        <f t="shared" si="303"/>
        <v>0.95835151803009855</v>
      </c>
    </row>
    <row r="4830" spans="1:13" ht="27.6">
      <c r="A4830" t="s">
        <v>164</v>
      </c>
      <c r="B4830" t="s">
        <v>250</v>
      </c>
      <c r="C4830" s="14" t="s">
        <v>252</v>
      </c>
      <c r="D4830" t="s">
        <v>465</v>
      </c>
      <c r="E4830" t="s">
        <v>483</v>
      </c>
      <c r="F4830" s="20">
        <v>2041</v>
      </c>
      <c r="G4830" s="20">
        <v>58</v>
      </c>
      <c r="H4830" s="11">
        <v>18566.869091718901</v>
      </c>
      <c r="I4830" s="10">
        <v>3963849.1373592699</v>
      </c>
      <c r="J4830" s="33">
        <f t="shared" si="300"/>
        <v>4.6840503884787643E-3</v>
      </c>
      <c r="K4830" s="33">
        <f t="shared" si="301"/>
        <v>4.6730973326862824E-3</v>
      </c>
      <c r="L4830" s="33">
        <f t="shared" si="302"/>
        <v>0.95835151803009855</v>
      </c>
      <c r="M4830" s="33">
        <f t="shared" si="303"/>
        <v>0.95387304810741624</v>
      </c>
    </row>
    <row r="4831" spans="1:13" ht="27.6">
      <c r="A4831" t="s">
        <v>164</v>
      </c>
      <c r="B4831" t="s">
        <v>250</v>
      </c>
      <c r="C4831" s="14" t="s">
        <v>252</v>
      </c>
      <c r="D4831" t="s">
        <v>465</v>
      </c>
      <c r="E4831" t="s">
        <v>483</v>
      </c>
      <c r="F4831" s="20">
        <v>2041</v>
      </c>
      <c r="G4831" s="20">
        <v>59</v>
      </c>
      <c r="H4831" s="11">
        <v>19535.545762477101</v>
      </c>
      <c r="I4831" s="10">
        <v>3809723.1994506</v>
      </c>
      <c r="J4831" s="33">
        <f t="shared" si="300"/>
        <v>5.1278123736901203E-3</v>
      </c>
      <c r="K4831" s="33">
        <f t="shared" si="301"/>
        <v>5.114687587217448E-3</v>
      </c>
      <c r="L4831" s="33">
        <f t="shared" si="302"/>
        <v>0.95387304810741624</v>
      </c>
      <c r="M4831" s="33">
        <f t="shared" si="303"/>
        <v>0.94899428546847997</v>
      </c>
    </row>
    <row r="4832" spans="1:13" ht="27.6">
      <c r="A4832" t="s">
        <v>164</v>
      </c>
      <c r="B4832" t="s">
        <v>250</v>
      </c>
      <c r="C4832" s="14" t="s">
        <v>252</v>
      </c>
      <c r="D4832" t="s">
        <v>465</v>
      </c>
      <c r="E4832" t="s">
        <v>483</v>
      </c>
      <c r="F4832" s="20">
        <v>2041</v>
      </c>
      <c r="G4832" s="20">
        <v>60</v>
      </c>
      <c r="H4832" s="11">
        <v>20742.915205990699</v>
      </c>
      <c r="I4832" s="10">
        <v>3712295.2262411602</v>
      </c>
      <c r="J4832" s="33">
        <f t="shared" si="300"/>
        <v>5.5876254289704457E-3</v>
      </c>
      <c r="K4832" s="33">
        <f t="shared" si="301"/>
        <v>5.5720436851609545E-3</v>
      </c>
      <c r="L4832" s="33">
        <f t="shared" si="302"/>
        <v>0.94899428546847997</v>
      </c>
      <c r="M4832" s="33">
        <f t="shared" si="303"/>
        <v>0.94370644785288149</v>
      </c>
    </row>
    <row r="4833" spans="1:13" ht="27.6">
      <c r="A4833" t="s">
        <v>164</v>
      </c>
      <c r="B4833" t="s">
        <v>250</v>
      </c>
      <c r="C4833" s="14" t="s">
        <v>252</v>
      </c>
      <c r="D4833" t="s">
        <v>465</v>
      </c>
      <c r="E4833" t="s">
        <v>483</v>
      </c>
      <c r="F4833" s="20">
        <v>2041</v>
      </c>
      <c r="G4833" s="20">
        <v>61</v>
      </c>
      <c r="H4833" s="11">
        <v>22213.052529238499</v>
      </c>
      <c r="I4833" s="10">
        <v>3627519.40508678</v>
      </c>
      <c r="J4833" s="33">
        <f t="shared" si="300"/>
        <v>6.1234827574153539E-3</v>
      </c>
      <c r="K4833" s="33">
        <f t="shared" si="301"/>
        <v>6.1047724471097187E-3</v>
      </c>
      <c r="L4833" s="33">
        <f t="shared" si="302"/>
        <v>0.94370644785288149</v>
      </c>
      <c r="M4833" s="33">
        <f t="shared" si="303"/>
        <v>0.93794533473186947</v>
      </c>
    </row>
    <row r="4834" spans="1:13" ht="27.6">
      <c r="A4834" t="s">
        <v>164</v>
      </c>
      <c r="B4834" t="s">
        <v>250</v>
      </c>
      <c r="C4834" s="14" t="s">
        <v>252</v>
      </c>
      <c r="D4834" t="s">
        <v>465</v>
      </c>
      <c r="E4834" t="s">
        <v>483</v>
      </c>
      <c r="F4834" s="20">
        <v>2041</v>
      </c>
      <c r="G4834" s="20">
        <v>62</v>
      </c>
      <c r="H4834" s="11">
        <v>23740.635828271199</v>
      </c>
      <c r="I4834" s="10">
        <v>3536232.09485419</v>
      </c>
      <c r="J4834" s="33">
        <f t="shared" si="300"/>
        <v>6.7135400594372186E-3</v>
      </c>
      <c r="K4834" s="33">
        <f t="shared" si="301"/>
        <v>6.6910545965299661E-3</v>
      </c>
      <c r="L4834" s="33">
        <f t="shared" si="302"/>
        <v>0.93794533473186947</v>
      </c>
      <c r="M4834" s="33">
        <f t="shared" si="303"/>
        <v>0.93166949128861798</v>
      </c>
    </row>
    <row r="4835" spans="1:13" ht="27.6">
      <c r="A4835" t="s">
        <v>164</v>
      </c>
      <c r="B4835" t="s">
        <v>250</v>
      </c>
      <c r="C4835" s="14" t="s">
        <v>252</v>
      </c>
      <c r="D4835" t="s">
        <v>465</v>
      </c>
      <c r="E4835" t="s">
        <v>483</v>
      </c>
      <c r="F4835" s="20">
        <v>2041</v>
      </c>
      <c r="G4835" s="20">
        <v>63</v>
      </c>
      <c r="H4835" s="11">
        <v>25219.817538891999</v>
      </c>
      <c r="I4835" s="10">
        <v>3425858.8375336598</v>
      </c>
      <c r="J4835" s="33">
        <f t="shared" si="300"/>
        <v>7.3616044136390101E-3</v>
      </c>
      <c r="K4835" s="33">
        <f t="shared" si="301"/>
        <v>7.3345741731838388E-3</v>
      </c>
      <c r="L4835" s="33">
        <f t="shared" si="302"/>
        <v>0.93166949128861798</v>
      </c>
      <c r="M4835" s="33">
        <f t="shared" si="303"/>
        <v>0.92483609229986918</v>
      </c>
    </row>
    <row r="4836" spans="1:13" ht="27.6">
      <c r="A4836" t="s">
        <v>164</v>
      </c>
      <c r="B4836" t="s">
        <v>250</v>
      </c>
      <c r="C4836" s="14" t="s">
        <v>252</v>
      </c>
      <c r="D4836" t="s">
        <v>465</v>
      </c>
      <c r="E4836" t="s">
        <v>483</v>
      </c>
      <c r="F4836" s="20">
        <v>2041</v>
      </c>
      <c r="G4836" s="20">
        <v>64</v>
      </c>
      <c r="H4836" s="11">
        <v>26896.883735894698</v>
      </c>
      <c r="I4836" s="10">
        <v>3328468.7391592199</v>
      </c>
      <c r="J4836" s="33">
        <f t="shared" si="300"/>
        <v>8.0808581494110476E-3</v>
      </c>
      <c r="K4836" s="33">
        <f t="shared" si="301"/>
        <v>8.0482957848448944E-3</v>
      </c>
      <c r="L4836" s="33">
        <f t="shared" si="302"/>
        <v>0.92483609229986918</v>
      </c>
      <c r="M4836" s="33">
        <f t="shared" si="303"/>
        <v>0.91739273787653974</v>
      </c>
    </row>
    <row r="4837" spans="1:13" ht="27.6">
      <c r="A4837" t="s">
        <v>164</v>
      </c>
      <c r="B4837" t="s">
        <v>250</v>
      </c>
      <c r="C4837" s="14" t="s">
        <v>252</v>
      </c>
      <c r="D4837" t="s">
        <v>465</v>
      </c>
      <c r="E4837" t="s">
        <v>483</v>
      </c>
      <c r="F4837" s="20">
        <v>2041</v>
      </c>
      <c r="G4837" s="20">
        <v>65</v>
      </c>
      <c r="H4837" s="11">
        <v>27309.937697331501</v>
      </c>
      <c r="I4837" s="10">
        <v>3219393.7133825701</v>
      </c>
      <c r="J4837" s="33">
        <f t="shared" si="300"/>
        <v>8.4829443456412006E-3</v>
      </c>
      <c r="K4837" s="33">
        <f t="shared" si="301"/>
        <v>8.4470656971256108E-3</v>
      </c>
      <c r="L4837" s="33">
        <f t="shared" si="302"/>
        <v>0.91739273787653974</v>
      </c>
      <c r="M4837" s="33">
        <f t="shared" si="303"/>
        <v>0.90964346114963068</v>
      </c>
    </row>
    <row r="4838" spans="1:13" ht="27.6">
      <c r="A4838" t="s">
        <v>164</v>
      </c>
      <c r="B4838" t="s">
        <v>250</v>
      </c>
      <c r="C4838" s="14" t="s">
        <v>252</v>
      </c>
      <c r="D4838" t="s">
        <v>465</v>
      </c>
      <c r="E4838" t="s">
        <v>483</v>
      </c>
      <c r="F4838" s="20">
        <v>2041</v>
      </c>
      <c r="G4838" s="20">
        <v>66</v>
      </c>
      <c r="H4838" s="11">
        <v>28932.668979400802</v>
      </c>
      <c r="I4838" s="10">
        <v>3108592.2801610501</v>
      </c>
      <c r="J4838" s="33">
        <f t="shared" si="300"/>
        <v>9.3073218910206708E-3</v>
      </c>
      <c r="K4838" s="33">
        <f t="shared" si="301"/>
        <v>9.2641428349237165E-3</v>
      </c>
      <c r="L4838" s="33">
        <f t="shared" si="302"/>
        <v>0.90964346114963068</v>
      </c>
      <c r="M4838" s="33">
        <f t="shared" si="303"/>
        <v>0.90121639419668609</v>
      </c>
    </row>
    <row r="4839" spans="1:13" ht="27.6">
      <c r="A4839" t="s">
        <v>164</v>
      </c>
      <c r="B4839" t="s">
        <v>250</v>
      </c>
      <c r="C4839" s="14" t="s">
        <v>252</v>
      </c>
      <c r="D4839" t="s">
        <v>465</v>
      </c>
      <c r="E4839" t="s">
        <v>483</v>
      </c>
      <c r="F4839" s="20">
        <v>2041</v>
      </c>
      <c r="G4839" s="20">
        <v>67</v>
      </c>
      <c r="H4839" s="11">
        <v>30364.951090910999</v>
      </c>
      <c r="I4839" s="10">
        <v>2972416.6465184698</v>
      </c>
      <c r="J4839" s="33">
        <f t="shared" si="300"/>
        <v>1.0215576987323375E-2</v>
      </c>
      <c r="K4839" s="33">
        <f t="shared" si="301"/>
        <v>1.016357520743516E-2</v>
      </c>
      <c r="L4839" s="33">
        <f t="shared" si="302"/>
        <v>0.90121639419668609</v>
      </c>
      <c r="M4839" s="33">
        <f t="shared" si="303"/>
        <v>0.89205681359609457</v>
      </c>
    </row>
    <row r="4840" spans="1:13" ht="27.6">
      <c r="A4840" t="s">
        <v>164</v>
      </c>
      <c r="B4840" t="s">
        <v>250</v>
      </c>
      <c r="C4840" s="14" t="s">
        <v>252</v>
      </c>
      <c r="D4840" t="s">
        <v>465</v>
      </c>
      <c r="E4840" t="s">
        <v>483</v>
      </c>
      <c r="F4840" s="20">
        <v>2041</v>
      </c>
      <c r="G4840" s="20">
        <v>68</v>
      </c>
      <c r="H4840" s="11">
        <v>32367.293758760901</v>
      </c>
      <c r="I4840" s="10">
        <v>2884879.38747358</v>
      </c>
      <c r="J4840" s="33">
        <f t="shared" si="300"/>
        <v>1.1219635004257981E-2</v>
      </c>
      <c r="K4840" s="33">
        <f t="shared" si="301"/>
        <v>1.1156929629013934E-2</v>
      </c>
      <c r="L4840" s="33">
        <f t="shared" si="302"/>
        <v>0.89205681359609457</v>
      </c>
      <c r="M4840" s="33">
        <f t="shared" si="303"/>
        <v>0.8821041985017205</v>
      </c>
    </row>
    <row r="4841" spans="1:13" ht="27.6">
      <c r="A4841" t="s">
        <v>164</v>
      </c>
      <c r="B4841" t="s">
        <v>250</v>
      </c>
      <c r="C4841" s="14" t="s">
        <v>252</v>
      </c>
      <c r="D4841" t="s">
        <v>465</v>
      </c>
      <c r="E4841" t="s">
        <v>483</v>
      </c>
      <c r="F4841" s="20">
        <v>2041</v>
      </c>
      <c r="G4841" s="20">
        <v>69</v>
      </c>
      <c r="H4841" s="11">
        <v>32858.2865335721</v>
      </c>
      <c r="I4841" s="10">
        <v>2661539.17602483</v>
      </c>
      <c r="J4841" s="33">
        <f t="shared" si="300"/>
        <v>1.2345595672443921E-2</v>
      </c>
      <c r="K4841" s="33">
        <f t="shared" si="301"/>
        <v>1.2269701447046866E-2</v>
      </c>
      <c r="L4841" s="33">
        <f t="shared" si="302"/>
        <v>0.8821041985017205</v>
      </c>
      <c r="M4841" s="33">
        <f t="shared" si="303"/>
        <v>0.87128104334091783</v>
      </c>
    </row>
    <row r="4842" spans="1:13" ht="27.6">
      <c r="A4842" t="s">
        <v>164</v>
      </c>
      <c r="B4842" t="s">
        <v>250</v>
      </c>
      <c r="C4842" s="14" t="s">
        <v>252</v>
      </c>
      <c r="D4842" t="s">
        <v>465</v>
      </c>
      <c r="E4842" t="s">
        <v>483</v>
      </c>
      <c r="F4842" s="20">
        <v>2042</v>
      </c>
      <c r="G4842" s="20">
        <v>30</v>
      </c>
      <c r="H4842" s="11">
        <v>828.44520679157301</v>
      </c>
      <c r="I4842" s="10">
        <v>4906560.1201899499</v>
      </c>
      <c r="J4842" s="33">
        <f t="shared" si="300"/>
        <v>1.6884440147438794E-4</v>
      </c>
      <c r="K4842" s="33">
        <f t="shared" si="301"/>
        <v>1.6883014806068353E-4</v>
      </c>
      <c r="L4842" s="33">
        <f t="shared" si="302"/>
        <v>1</v>
      </c>
      <c r="M4842" s="33">
        <f t="shared" si="303"/>
        <v>0.99983116985193932</v>
      </c>
    </row>
    <row r="4843" spans="1:13" ht="27.6">
      <c r="A4843" t="s">
        <v>164</v>
      </c>
      <c r="B4843" t="s">
        <v>250</v>
      </c>
      <c r="C4843" s="14" t="s">
        <v>252</v>
      </c>
      <c r="D4843" t="s">
        <v>465</v>
      </c>
      <c r="E4843" t="s">
        <v>483</v>
      </c>
      <c r="F4843" s="20">
        <v>2042</v>
      </c>
      <c r="G4843" s="20">
        <v>31</v>
      </c>
      <c r="H4843" s="11">
        <v>1060.59563591608</v>
      </c>
      <c r="I4843" s="10">
        <v>4878407.21995953</v>
      </c>
      <c r="J4843" s="33">
        <f t="shared" si="300"/>
        <v>2.1740613034040206E-4</v>
      </c>
      <c r="K4843" s="33">
        <f t="shared" si="301"/>
        <v>2.1738249934022402E-4</v>
      </c>
      <c r="L4843" s="33">
        <f t="shared" si="302"/>
        <v>0.99983116985193932</v>
      </c>
      <c r="M4843" s="33">
        <f t="shared" si="303"/>
        <v>0.99961382405331867</v>
      </c>
    </row>
    <row r="4844" spans="1:13" ht="27.6">
      <c r="A4844" t="s">
        <v>164</v>
      </c>
      <c r="B4844" t="s">
        <v>250</v>
      </c>
      <c r="C4844" s="14" t="s">
        <v>252</v>
      </c>
      <c r="D4844" t="s">
        <v>465</v>
      </c>
      <c r="E4844" t="s">
        <v>483</v>
      </c>
      <c r="F4844" s="20">
        <v>2042</v>
      </c>
      <c r="G4844" s="20">
        <v>32</v>
      </c>
      <c r="H4844" s="11">
        <v>1085.97209291234</v>
      </c>
      <c r="I4844" s="10">
        <v>4744661.5494606402</v>
      </c>
      <c r="J4844" s="33">
        <f t="shared" si="300"/>
        <v>2.2888294172126783E-4</v>
      </c>
      <c r="K4844" s="33">
        <f t="shared" si="301"/>
        <v>2.2885675001904637E-4</v>
      </c>
      <c r="L4844" s="33">
        <f t="shared" si="302"/>
        <v>0.99961382405331867</v>
      </c>
      <c r="M4844" s="33">
        <f t="shared" si="303"/>
        <v>0.99938505568227176</v>
      </c>
    </row>
    <row r="4845" spans="1:13" ht="27.6">
      <c r="A4845" t="s">
        <v>164</v>
      </c>
      <c r="B4845" t="s">
        <v>250</v>
      </c>
      <c r="C4845" s="14" t="s">
        <v>252</v>
      </c>
      <c r="D4845" t="s">
        <v>465</v>
      </c>
      <c r="E4845" t="s">
        <v>483</v>
      </c>
      <c r="F4845" s="20">
        <v>2042</v>
      </c>
      <c r="G4845" s="20">
        <v>33</v>
      </c>
      <c r="H4845" s="11">
        <v>1132.8360378610801</v>
      </c>
      <c r="I4845" s="10">
        <v>4673803.8290323103</v>
      </c>
      <c r="J4845" s="33">
        <f t="shared" si="300"/>
        <v>2.4237988569914551E-4</v>
      </c>
      <c r="K4845" s="33">
        <f t="shared" si="301"/>
        <v>2.4235051406773511E-4</v>
      </c>
      <c r="L4845" s="33">
        <f t="shared" si="302"/>
        <v>0.99938505568227176</v>
      </c>
      <c r="M4845" s="33">
        <f t="shared" si="303"/>
        <v>0.9991428542002756</v>
      </c>
    </row>
    <row r="4846" spans="1:13" ht="27.6">
      <c r="A4846" t="s">
        <v>164</v>
      </c>
      <c r="B4846" t="s">
        <v>250</v>
      </c>
      <c r="C4846" s="14" t="s">
        <v>252</v>
      </c>
      <c r="D4846" t="s">
        <v>465</v>
      </c>
      <c r="E4846" t="s">
        <v>483</v>
      </c>
      <c r="F4846" s="20">
        <v>2042</v>
      </c>
      <c r="G4846" s="20">
        <v>34</v>
      </c>
      <c r="H4846" s="11">
        <v>1196.0357812188699</v>
      </c>
      <c r="I4846" s="10">
        <v>4630890.5552999703</v>
      </c>
      <c r="J4846" s="33">
        <f t="shared" si="300"/>
        <v>2.5827338541828171E-4</v>
      </c>
      <c r="K4846" s="33">
        <f t="shared" si="301"/>
        <v>2.5824003571861542E-4</v>
      </c>
      <c r="L4846" s="33">
        <f t="shared" si="302"/>
        <v>0.9991428542002756</v>
      </c>
      <c r="M4846" s="33">
        <f t="shared" si="303"/>
        <v>0.99888483551391893</v>
      </c>
    </row>
    <row r="4847" spans="1:13" ht="27.6">
      <c r="A4847" t="s">
        <v>164</v>
      </c>
      <c r="B4847" t="s">
        <v>250</v>
      </c>
      <c r="C4847" s="14" t="s">
        <v>252</v>
      </c>
      <c r="D4847" t="s">
        <v>465</v>
      </c>
      <c r="E4847" t="s">
        <v>483</v>
      </c>
      <c r="F4847" s="20">
        <v>2042</v>
      </c>
      <c r="G4847" s="20">
        <v>35</v>
      </c>
      <c r="H4847" s="11">
        <v>1664.5286584243099</v>
      </c>
      <c r="I4847" s="10">
        <v>4656184.7105737003</v>
      </c>
      <c r="J4847" s="33">
        <f t="shared" si="300"/>
        <v>3.5748767754946285E-4</v>
      </c>
      <c r="K4847" s="33">
        <f t="shared" si="301"/>
        <v>3.5742378644332273E-4</v>
      </c>
      <c r="L4847" s="33">
        <f t="shared" si="302"/>
        <v>0.99888483551391893</v>
      </c>
      <c r="M4847" s="33">
        <f t="shared" si="303"/>
        <v>0.99852781031378879</v>
      </c>
    </row>
    <row r="4848" spans="1:13" ht="27.6">
      <c r="A4848" t="s">
        <v>164</v>
      </c>
      <c r="B4848" t="s">
        <v>250</v>
      </c>
      <c r="C4848" s="14" t="s">
        <v>252</v>
      </c>
      <c r="D4848" t="s">
        <v>465</v>
      </c>
      <c r="E4848" t="s">
        <v>483</v>
      </c>
      <c r="F4848" s="20">
        <v>2042</v>
      </c>
      <c r="G4848" s="20">
        <v>36</v>
      </c>
      <c r="H4848" s="11">
        <v>1894.90064633</v>
      </c>
      <c r="I4848" s="10">
        <v>4572212.3036098499</v>
      </c>
      <c r="J4848" s="33">
        <f t="shared" si="300"/>
        <v>4.1443846446805179E-4</v>
      </c>
      <c r="K4848" s="33">
        <f t="shared" si="301"/>
        <v>4.14352596710299E-4</v>
      </c>
      <c r="L4848" s="33">
        <f t="shared" si="302"/>
        <v>0.99852781031378879</v>
      </c>
      <c r="M4848" s="33">
        <f t="shared" si="303"/>
        <v>0.99811406772269784</v>
      </c>
    </row>
    <row r="4849" spans="1:13" ht="27.6">
      <c r="A4849" t="s">
        <v>164</v>
      </c>
      <c r="B4849" t="s">
        <v>250</v>
      </c>
      <c r="C4849" s="14" t="s">
        <v>252</v>
      </c>
      <c r="D4849" t="s">
        <v>465</v>
      </c>
      <c r="E4849" t="s">
        <v>483</v>
      </c>
      <c r="F4849" s="20">
        <v>2042</v>
      </c>
      <c r="G4849" s="20">
        <v>37</v>
      </c>
      <c r="H4849" s="11">
        <v>2008.79185769794</v>
      </c>
      <c r="I4849" s="10">
        <v>4510113.7360559804</v>
      </c>
      <c r="J4849" s="33">
        <f t="shared" si="300"/>
        <v>4.4539716185840476E-4</v>
      </c>
      <c r="K4849" s="33">
        <f t="shared" si="301"/>
        <v>4.4529798726711256E-4</v>
      </c>
      <c r="L4849" s="33">
        <f t="shared" si="302"/>
        <v>0.99811406772269784</v>
      </c>
      <c r="M4849" s="33">
        <f t="shared" si="303"/>
        <v>0.9976696095372779</v>
      </c>
    </row>
    <row r="4850" spans="1:13" ht="27.6">
      <c r="A4850" t="s">
        <v>164</v>
      </c>
      <c r="B4850" t="s">
        <v>250</v>
      </c>
      <c r="C4850" s="14" t="s">
        <v>252</v>
      </c>
      <c r="D4850" t="s">
        <v>465</v>
      </c>
      <c r="E4850" t="s">
        <v>483</v>
      </c>
      <c r="F4850" s="20">
        <v>2042</v>
      </c>
      <c r="G4850" s="20">
        <v>38</v>
      </c>
      <c r="H4850" s="11">
        <v>2103.6903574243102</v>
      </c>
      <c r="I4850" s="10">
        <v>4380544.8564650696</v>
      </c>
      <c r="J4850" s="33">
        <f t="shared" si="300"/>
        <v>4.8023486263804797E-4</v>
      </c>
      <c r="K4850" s="33">
        <f t="shared" si="301"/>
        <v>4.8011956833327041E-4</v>
      </c>
      <c r="L4850" s="33">
        <f t="shared" si="302"/>
        <v>0.9976696095372779</v>
      </c>
      <c r="M4850" s="33">
        <f t="shared" si="303"/>
        <v>0.99719060883500765</v>
      </c>
    </row>
    <row r="4851" spans="1:13" ht="27.6">
      <c r="A4851" t="s">
        <v>164</v>
      </c>
      <c r="B4851" t="s">
        <v>250</v>
      </c>
      <c r="C4851" s="14" t="s">
        <v>252</v>
      </c>
      <c r="D4851" t="s">
        <v>465</v>
      </c>
      <c r="E4851" t="s">
        <v>483</v>
      </c>
      <c r="F4851" s="20">
        <v>2042</v>
      </c>
      <c r="G4851" s="20">
        <v>39</v>
      </c>
      <c r="H4851" s="11">
        <v>2239.2558188702801</v>
      </c>
      <c r="I4851" s="10">
        <v>4313339.4381424198</v>
      </c>
      <c r="J4851" s="33">
        <f t="shared" si="300"/>
        <v>5.1914667300903094E-4</v>
      </c>
      <c r="K4851" s="33">
        <f t="shared" si="301"/>
        <v>5.1901193969139392E-4</v>
      </c>
      <c r="L4851" s="33">
        <f t="shared" si="302"/>
        <v>0.99719060883500765</v>
      </c>
      <c r="M4851" s="33">
        <f t="shared" si="303"/>
        <v>0.99667305500287418</v>
      </c>
    </row>
    <row r="4852" spans="1:13" ht="27.6">
      <c r="A4852" t="s">
        <v>164</v>
      </c>
      <c r="B4852" t="s">
        <v>250</v>
      </c>
      <c r="C4852" s="14" t="s">
        <v>252</v>
      </c>
      <c r="D4852" t="s">
        <v>465</v>
      </c>
      <c r="E4852" t="s">
        <v>483</v>
      </c>
      <c r="F4852" s="20">
        <v>2042</v>
      </c>
      <c r="G4852" s="20">
        <v>40</v>
      </c>
      <c r="H4852" s="11">
        <v>3193.11825101163</v>
      </c>
      <c r="I4852" s="10">
        <v>4288200.76047883</v>
      </c>
      <c r="J4852" s="33">
        <f t="shared" si="300"/>
        <v>7.4462890833848917E-4</v>
      </c>
      <c r="K4852" s="33">
        <f t="shared" si="301"/>
        <v>7.4435174103282264E-4</v>
      </c>
      <c r="L4852" s="33">
        <f t="shared" si="302"/>
        <v>0.99667305500287418</v>
      </c>
      <c r="M4852" s="33">
        <f t="shared" si="303"/>
        <v>0.99593117967914224</v>
      </c>
    </row>
    <row r="4853" spans="1:13" ht="27.6">
      <c r="A4853" t="s">
        <v>164</v>
      </c>
      <c r="B4853" t="s">
        <v>250</v>
      </c>
      <c r="C4853" s="14" t="s">
        <v>252</v>
      </c>
      <c r="D4853" t="s">
        <v>465</v>
      </c>
      <c r="E4853" t="s">
        <v>483</v>
      </c>
      <c r="F4853" s="20">
        <v>2042</v>
      </c>
      <c r="G4853" s="20">
        <v>41</v>
      </c>
      <c r="H4853" s="11">
        <v>3521.1853363117698</v>
      </c>
      <c r="I4853" s="10">
        <v>4264327.3719977597</v>
      </c>
      <c r="J4853" s="33">
        <f t="shared" si="300"/>
        <v>8.2573053828701674E-4</v>
      </c>
      <c r="K4853" s="33">
        <f t="shared" si="301"/>
        <v>8.2538971664147809E-4</v>
      </c>
      <c r="L4853" s="33">
        <f t="shared" si="302"/>
        <v>0.99593117967914224</v>
      </c>
      <c r="M4853" s="33">
        <f t="shared" si="303"/>
        <v>0.99510914832495245</v>
      </c>
    </row>
    <row r="4854" spans="1:13" ht="27.6">
      <c r="A4854" t="s">
        <v>164</v>
      </c>
      <c r="B4854" t="s">
        <v>250</v>
      </c>
      <c r="C4854" s="14" t="s">
        <v>252</v>
      </c>
      <c r="D4854" t="s">
        <v>465</v>
      </c>
      <c r="E4854" t="s">
        <v>483</v>
      </c>
      <c r="F4854" s="20">
        <v>2042</v>
      </c>
      <c r="G4854" s="20">
        <v>42</v>
      </c>
      <c r="H4854" s="11">
        <v>3797.84441255815</v>
      </c>
      <c r="I4854" s="10">
        <v>4240337.6564861899</v>
      </c>
      <c r="J4854" s="33">
        <f t="shared" si="300"/>
        <v>8.9564669614194882E-4</v>
      </c>
      <c r="K4854" s="33">
        <f t="shared" si="301"/>
        <v>8.9524572435839556E-4</v>
      </c>
      <c r="L4854" s="33">
        <f t="shared" si="302"/>
        <v>0.99510914832495245</v>
      </c>
      <c r="M4854" s="33">
        <f t="shared" si="303"/>
        <v>0.99421828111464461</v>
      </c>
    </row>
    <row r="4855" spans="1:13" ht="27.6">
      <c r="A4855" t="s">
        <v>164</v>
      </c>
      <c r="B4855" t="s">
        <v>250</v>
      </c>
      <c r="C4855" s="14" t="s">
        <v>252</v>
      </c>
      <c r="D4855" t="s">
        <v>465</v>
      </c>
      <c r="E4855" t="s">
        <v>483</v>
      </c>
      <c r="F4855" s="20">
        <v>2042</v>
      </c>
      <c r="G4855" s="20">
        <v>43</v>
      </c>
      <c r="H4855" s="11">
        <v>4143.1042008966197</v>
      </c>
      <c r="I4855" s="10">
        <v>4254890.8528987002</v>
      </c>
      <c r="J4855" s="33">
        <f t="shared" si="300"/>
        <v>9.7372749246295602E-4</v>
      </c>
      <c r="K4855" s="33">
        <f t="shared" si="301"/>
        <v>9.7325357368327481E-4</v>
      </c>
      <c r="L4855" s="33">
        <f t="shared" si="302"/>
        <v>0.99421828111464461</v>
      </c>
      <c r="M4855" s="33">
        <f t="shared" si="303"/>
        <v>0.99325065461952855</v>
      </c>
    </row>
    <row r="4856" spans="1:13" ht="27.6">
      <c r="A4856" t="s">
        <v>164</v>
      </c>
      <c r="B4856" t="s">
        <v>250</v>
      </c>
      <c r="C4856" s="14" t="s">
        <v>252</v>
      </c>
      <c r="D4856" t="s">
        <v>465</v>
      </c>
      <c r="E4856" t="s">
        <v>483</v>
      </c>
      <c r="F4856" s="20">
        <v>2042</v>
      </c>
      <c r="G4856" s="20">
        <v>44</v>
      </c>
      <c r="H4856" s="11">
        <v>4571.7169638566902</v>
      </c>
      <c r="I4856" s="10">
        <v>4307230.33215403</v>
      </c>
      <c r="J4856" s="33">
        <f t="shared" si="300"/>
        <v>1.0614052677258129E-3</v>
      </c>
      <c r="K4856" s="33">
        <f t="shared" si="301"/>
        <v>1.060842176394905E-3</v>
      </c>
      <c r="L4856" s="33">
        <f t="shared" si="302"/>
        <v>0.99325065461952855</v>
      </c>
      <c r="M4856" s="33">
        <f t="shared" si="303"/>
        <v>0.99219697243337635</v>
      </c>
    </row>
    <row r="4857" spans="1:13" ht="27.6">
      <c r="A4857" t="s">
        <v>164</v>
      </c>
      <c r="B4857" t="s">
        <v>250</v>
      </c>
      <c r="C4857" s="14" t="s">
        <v>252</v>
      </c>
      <c r="D4857" t="s">
        <v>465</v>
      </c>
      <c r="E4857" t="s">
        <v>483</v>
      </c>
      <c r="F4857" s="20">
        <v>2042</v>
      </c>
      <c r="G4857" s="20">
        <v>45</v>
      </c>
      <c r="H4857" s="11">
        <v>6304.2505336431304</v>
      </c>
      <c r="I4857" s="10">
        <v>4434358.9080892503</v>
      </c>
      <c r="J4857" s="33">
        <f t="shared" si="300"/>
        <v>1.4216825169795762E-3</v>
      </c>
      <c r="K4857" s="33">
        <f t="shared" si="301"/>
        <v>1.4206724051328834E-3</v>
      </c>
      <c r="L4857" s="33">
        <f t="shared" si="302"/>
        <v>0.99219697243337635</v>
      </c>
      <c r="M4857" s="33">
        <f t="shared" si="303"/>
        <v>0.99078738557418389</v>
      </c>
    </row>
    <row r="4858" spans="1:13" ht="27.6">
      <c r="A4858" t="s">
        <v>164</v>
      </c>
      <c r="B4858" t="s">
        <v>250</v>
      </c>
      <c r="C4858" s="14" t="s">
        <v>252</v>
      </c>
      <c r="D4858" t="s">
        <v>465</v>
      </c>
      <c r="E4858" t="s">
        <v>483</v>
      </c>
      <c r="F4858" s="20">
        <v>2042</v>
      </c>
      <c r="G4858" s="20">
        <v>46</v>
      </c>
      <c r="H4858" s="11">
        <v>6805.30319499698</v>
      </c>
      <c r="I4858" s="10">
        <v>4383053.2069834899</v>
      </c>
      <c r="J4858" s="33">
        <f t="shared" si="300"/>
        <v>1.5526398776437701E-3</v>
      </c>
      <c r="K4858" s="33">
        <f t="shared" si="301"/>
        <v>1.5514351559292594E-3</v>
      </c>
      <c r="L4858" s="33">
        <f t="shared" si="302"/>
        <v>0.99078738557418389</v>
      </c>
      <c r="M4858" s="33">
        <f t="shared" si="303"/>
        <v>0.98925024319215282</v>
      </c>
    </row>
    <row r="4859" spans="1:13" ht="27.6">
      <c r="A4859" t="s">
        <v>164</v>
      </c>
      <c r="B4859" t="s">
        <v>250</v>
      </c>
      <c r="C4859" s="14" t="s">
        <v>252</v>
      </c>
      <c r="D4859" t="s">
        <v>465</v>
      </c>
      <c r="E4859" t="s">
        <v>483</v>
      </c>
      <c r="F4859" s="20">
        <v>2042</v>
      </c>
      <c r="G4859" s="20">
        <v>47</v>
      </c>
      <c r="H4859" s="11">
        <v>7308.7605820054596</v>
      </c>
      <c r="I4859" s="10">
        <v>4302488.7460857397</v>
      </c>
      <c r="J4859" s="33">
        <f t="shared" si="300"/>
        <v>1.6987285762582703E-3</v>
      </c>
      <c r="K4859" s="33">
        <f t="shared" si="301"/>
        <v>1.6972865535209714E-3</v>
      </c>
      <c r="L4859" s="33">
        <f t="shared" si="302"/>
        <v>0.98925024319215282</v>
      </c>
      <c r="M4859" s="33">
        <f t="shared" si="303"/>
        <v>0.98757120205631543</v>
      </c>
    </row>
    <row r="4860" spans="1:13" ht="27.6">
      <c r="A4860" t="s">
        <v>164</v>
      </c>
      <c r="B4860" t="s">
        <v>250</v>
      </c>
      <c r="C4860" s="14" t="s">
        <v>252</v>
      </c>
      <c r="D4860" t="s">
        <v>465</v>
      </c>
      <c r="E4860" t="s">
        <v>483</v>
      </c>
      <c r="F4860" s="20">
        <v>2042</v>
      </c>
      <c r="G4860" s="20">
        <v>48</v>
      </c>
      <c r="H4860" s="11">
        <v>7882.8742222793799</v>
      </c>
      <c r="I4860" s="10">
        <v>4236421.3552071899</v>
      </c>
      <c r="J4860" s="33">
        <f t="shared" si="300"/>
        <v>1.8607389495358291E-3</v>
      </c>
      <c r="K4860" s="33">
        <f t="shared" si="301"/>
        <v>1.8590088480721079E-3</v>
      </c>
      <c r="L4860" s="33">
        <f t="shared" si="302"/>
        <v>0.98757120205631543</v>
      </c>
      <c r="M4860" s="33">
        <f t="shared" si="303"/>
        <v>0.98573529845359154</v>
      </c>
    </row>
    <row r="4861" spans="1:13" ht="27.6">
      <c r="A4861" t="s">
        <v>164</v>
      </c>
      <c r="B4861" t="s">
        <v>250</v>
      </c>
      <c r="C4861" s="14" t="s">
        <v>252</v>
      </c>
      <c r="D4861" t="s">
        <v>465</v>
      </c>
      <c r="E4861" t="s">
        <v>483</v>
      </c>
      <c r="F4861" s="20">
        <v>2042</v>
      </c>
      <c r="G4861" s="20">
        <v>49</v>
      </c>
      <c r="H4861" s="11">
        <v>8509.4337907648805</v>
      </c>
      <c r="I4861" s="10">
        <v>4172934.1399943898</v>
      </c>
      <c r="J4861" s="33">
        <f t="shared" si="300"/>
        <v>2.0391967630661719E-3</v>
      </c>
      <c r="K4861" s="33">
        <f t="shared" si="301"/>
        <v>2.0371190139000239E-3</v>
      </c>
      <c r="L4861" s="33">
        <f t="shared" si="302"/>
        <v>0.98573529845359154</v>
      </c>
      <c r="M4861" s="33">
        <f t="shared" si="303"/>
        <v>0.98372723833443931</v>
      </c>
    </row>
    <row r="4862" spans="1:13" ht="27.6">
      <c r="A4862" t="s">
        <v>164</v>
      </c>
      <c r="B4862" t="s">
        <v>250</v>
      </c>
      <c r="C4862" s="14" t="s">
        <v>252</v>
      </c>
      <c r="D4862" t="s">
        <v>465</v>
      </c>
      <c r="E4862" t="s">
        <v>483</v>
      </c>
      <c r="F4862" s="20">
        <v>2042</v>
      </c>
      <c r="G4862" s="20">
        <v>50</v>
      </c>
      <c r="H4862" s="11">
        <v>9794.1543015559691</v>
      </c>
      <c r="I4862" s="10">
        <v>4196586.1903400598</v>
      </c>
      <c r="J4862" s="33">
        <f t="shared" si="300"/>
        <v>2.3338384718752372E-3</v>
      </c>
      <c r="K4862" s="33">
        <f t="shared" si="301"/>
        <v>2.3311171882925974E-3</v>
      </c>
      <c r="L4862" s="33">
        <f t="shared" si="302"/>
        <v>0.98372723833443931</v>
      </c>
      <c r="M4862" s="33">
        <f t="shared" si="303"/>
        <v>0.98143405486056634</v>
      </c>
    </row>
    <row r="4863" spans="1:13" ht="27.6">
      <c r="A4863" t="s">
        <v>164</v>
      </c>
      <c r="B4863" t="s">
        <v>250</v>
      </c>
      <c r="C4863" s="14" t="s">
        <v>252</v>
      </c>
      <c r="D4863" t="s">
        <v>465</v>
      </c>
      <c r="E4863" t="s">
        <v>483</v>
      </c>
      <c r="F4863" s="20">
        <v>2042</v>
      </c>
      <c r="G4863" s="20">
        <v>51</v>
      </c>
      <c r="H4863" s="11">
        <v>10721.2933709144</v>
      </c>
      <c r="I4863" s="10">
        <v>4198887.4656921299</v>
      </c>
      <c r="J4863" s="33">
        <f t="shared" si="300"/>
        <v>2.5533652565149514E-3</v>
      </c>
      <c r="K4863" s="33">
        <f t="shared" si="301"/>
        <v>2.5501081921963653E-3</v>
      </c>
      <c r="L4863" s="33">
        <f t="shared" si="302"/>
        <v>0.98143405486056634</v>
      </c>
      <c r="M4863" s="33">
        <f t="shared" si="303"/>
        <v>0.97893129183716587</v>
      </c>
    </row>
    <row r="4864" spans="1:13" ht="27.6">
      <c r="A4864" t="s">
        <v>164</v>
      </c>
      <c r="B4864" t="s">
        <v>250</v>
      </c>
      <c r="C4864" s="14" t="s">
        <v>252</v>
      </c>
      <c r="D4864" t="s">
        <v>465</v>
      </c>
      <c r="E4864" t="s">
        <v>483</v>
      </c>
      <c r="F4864" s="20">
        <v>2042</v>
      </c>
      <c r="G4864" s="20">
        <v>52</v>
      </c>
      <c r="H4864" s="11">
        <v>11492.875515060499</v>
      </c>
      <c r="I4864" s="10">
        <v>4119921.3388337898</v>
      </c>
      <c r="J4864" s="33">
        <f t="shared" si="300"/>
        <v>2.7895861522234167E-3</v>
      </c>
      <c r="K4864" s="33">
        <f t="shared" si="301"/>
        <v>2.785698872247333E-3</v>
      </c>
      <c r="L4864" s="33">
        <f t="shared" si="302"/>
        <v>0.97893129183716587</v>
      </c>
      <c r="M4864" s="33">
        <f t="shared" si="303"/>
        <v>0.9762042840414874</v>
      </c>
    </row>
    <row r="4865" spans="1:13" ht="27.6">
      <c r="A4865" t="s">
        <v>164</v>
      </c>
      <c r="B4865" t="s">
        <v>250</v>
      </c>
      <c r="C4865" s="14" t="s">
        <v>252</v>
      </c>
      <c r="D4865" t="s">
        <v>465</v>
      </c>
      <c r="E4865" t="s">
        <v>483</v>
      </c>
      <c r="F4865" s="20">
        <v>2042</v>
      </c>
      <c r="G4865" s="20">
        <v>53</v>
      </c>
      <c r="H4865" s="11">
        <v>12556.240338461501</v>
      </c>
      <c r="I4865" s="10">
        <v>4126096.72617902</v>
      </c>
      <c r="J4865" s="33">
        <f t="shared" si="300"/>
        <v>3.0431279661466471E-3</v>
      </c>
      <c r="K4865" s="33">
        <f t="shared" si="301"/>
        <v>3.0385023455455906E-3</v>
      </c>
      <c r="L4865" s="33">
        <f t="shared" si="302"/>
        <v>0.9762042840414874</v>
      </c>
      <c r="M4865" s="33">
        <f t="shared" si="303"/>
        <v>0.97323808503469567</v>
      </c>
    </row>
    <row r="4866" spans="1:13" ht="27.6">
      <c r="A4866" t="s">
        <v>164</v>
      </c>
      <c r="B4866" t="s">
        <v>250</v>
      </c>
      <c r="C4866" s="14" t="s">
        <v>252</v>
      </c>
      <c r="D4866" t="s">
        <v>465</v>
      </c>
      <c r="E4866" t="s">
        <v>483</v>
      </c>
      <c r="F4866" s="20">
        <v>2042</v>
      </c>
      <c r="G4866" s="20">
        <v>54</v>
      </c>
      <c r="H4866" s="11">
        <v>13566.952946658501</v>
      </c>
      <c r="I4866" s="10">
        <v>4091294.0514074001</v>
      </c>
      <c r="J4866" s="33">
        <f t="shared" ref="J4866:J4929" si="304">IF(I4866&gt;0,H4866/I4866,0)</f>
        <v>3.3160542303214522E-3</v>
      </c>
      <c r="K4866" s="33">
        <f t="shared" ref="K4866:K4929" si="305">1-EXP(-J4866)</f>
        <v>3.3105621947986386E-3</v>
      </c>
      <c r="L4866" s="33">
        <f t="shared" ref="L4866:L4929" si="306">IF(G4866=30,1,M4865)</f>
        <v>0.97323808503469567</v>
      </c>
      <c r="M4866" s="33">
        <f t="shared" ref="M4866:M4929" si="307">L4866*(1-K4866)</f>
        <v>0.97001611982384162</v>
      </c>
    </row>
    <row r="4867" spans="1:13" ht="27.6">
      <c r="A4867" t="s">
        <v>164</v>
      </c>
      <c r="B4867" t="s">
        <v>250</v>
      </c>
      <c r="C4867" s="14" t="s">
        <v>252</v>
      </c>
      <c r="D4867" t="s">
        <v>465</v>
      </c>
      <c r="E4867" t="s">
        <v>483</v>
      </c>
      <c r="F4867" s="20">
        <v>2042</v>
      </c>
      <c r="G4867" s="20">
        <v>55</v>
      </c>
      <c r="H4867" s="11">
        <v>14105.6365520497</v>
      </c>
      <c r="I4867" s="10">
        <v>3945935.8213251201</v>
      </c>
      <c r="J4867" s="33">
        <f t="shared" si="304"/>
        <v>3.574725284637995E-3</v>
      </c>
      <c r="K4867" s="33">
        <f t="shared" si="305"/>
        <v>3.568343560775622E-3</v>
      </c>
      <c r="L4867" s="33">
        <f t="shared" si="306"/>
        <v>0.97001611982384162</v>
      </c>
      <c r="M4867" s="33">
        <f t="shared" si="307"/>
        <v>0.96655476904881965</v>
      </c>
    </row>
    <row r="4868" spans="1:13" ht="27.6">
      <c r="A4868" t="s">
        <v>164</v>
      </c>
      <c r="B4868" t="s">
        <v>250</v>
      </c>
      <c r="C4868" s="14" t="s">
        <v>252</v>
      </c>
      <c r="D4868" t="s">
        <v>465</v>
      </c>
      <c r="E4868" t="s">
        <v>483</v>
      </c>
      <c r="F4868" s="20">
        <v>2042</v>
      </c>
      <c r="G4868" s="20">
        <v>56</v>
      </c>
      <c r="H4868" s="11">
        <v>15153.163154362201</v>
      </c>
      <c r="I4868" s="10">
        <v>3891594.0642895899</v>
      </c>
      <c r="J4868" s="33">
        <f t="shared" si="304"/>
        <v>3.893819063353004E-3</v>
      </c>
      <c r="K4868" s="33">
        <f t="shared" si="305"/>
        <v>3.8862479799014471E-3</v>
      </c>
      <c r="L4868" s="33">
        <f t="shared" si="306"/>
        <v>0.96655476904881965</v>
      </c>
      <c r="M4868" s="33">
        <f t="shared" si="307"/>
        <v>0.96279849753013957</v>
      </c>
    </row>
    <row r="4869" spans="1:13" ht="27.6">
      <c r="A4869" t="s">
        <v>164</v>
      </c>
      <c r="B4869" t="s">
        <v>250</v>
      </c>
      <c r="C4869" s="14" t="s">
        <v>252</v>
      </c>
      <c r="D4869" t="s">
        <v>465</v>
      </c>
      <c r="E4869" t="s">
        <v>483</v>
      </c>
      <c r="F4869" s="20">
        <v>2042</v>
      </c>
      <c r="G4869" s="20">
        <v>57</v>
      </c>
      <c r="H4869" s="11">
        <v>16661.164462114401</v>
      </c>
      <c r="I4869" s="10">
        <v>3923035.6612293599</v>
      </c>
      <c r="J4869" s="33">
        <f t="shared" si="304"/>
        <v>4.2470081592103854E-3</v>
      </c>
      <c r="K4869" s="33">
        <f t="shared" si="305"/>
        <v>4.2380023737838002E-3</v>
      </c>
      <c r="L4869" s="33">
        <f t="shared" si="306"/>
        <v>0.96279849753013957</v>
      </c>
      <c r="M4869" s="33">
        <f t="shared" si="307"/>
        <v>0.95871815521213133</v>
      </c>
    </row>
    <row r="4870" spans="1:13" ht="27.6">
      <c r="A4870" t="s">
        <v>164</v>
      </c>
      <c r="B4870" t="s">
        <v>250</v>
      </c>
      <c r="C4870" s="14" t="s">
        <v>252</v>
      </c>
      <c r="D4870" t="s">
        <v>465</v>
      </c>
      <c r="E4870" t="s">
        <v>483</v>
      </c>
      <c r="F4870" s="20">
        <v>2042</v>
      </c>
      <c r="G4870" s="20">
        <v>58</v>
      </c>
      <c r="H4870" s="11">
        <v>18437.759984984899</v>
      </c>
      <c r="I4870" s="10">
        <v>3974965.8302749</v>
      </c>
      <c r="J4870" s="33">
        <f t="shared" si="304"/>
        <v>4.638470057919915E-3</v>
      </c>
      <c r="K4870" s="33">
        <f t="shared" si="305"/>
        <v>4.6277289695039192E-3</v>
      </c>
      <c r="L4870" s="33">
        <f t="shared" si="306"/>
        <v>0.95871815521213133</v>
      </c>
      <c r="M4870" s="33">
        <f t="shared" si="307"/>
        <v>0.95428146743166675</v>
      </c>
    </row>
    <row r="4871" spans="1:13" ht="27.6">
      <c r="A4871" t="s">
        <v>164</v>
      </c>
      <c r="B4871" t="s">
        <v>250</v>
      </c>
      <c r="C4871" s="14" t="s">
        <v>252</v>
      </c>
      <c r="D4871" t="s">
        <v>465</v>
      </c>
      <c r="E4871" t="s">
        <v>483</v>
      </c>
      <c r="F4871" s="20">
        <v>2042</v>
      </c>
      <c r="G4871" s="20">
        <v>59</v>
      </c>
      <c r="H4871" s="11">
        <v>19903.984913700198</v>
      </c>
      <c r="I4871" s="10">
        <v>3923538.9531959998</v>
      </c>
      <c r="J4871" s="33">
        <f t="shared" si="304"/>
        <v>5.0729673264711681E-3</v>
      </c>
      <c r="K4871" s="33">
        <f t="shared" si="305"/>
        <v>5.0601215589561876E-3</v>
      </c>
      <c r="L4871" s="33">
        <f t="shared" si="306"/>
        <v>0.95428146743166675</v>
      </c>
      <c r="M4871" s="33">
        <f t="shared" si="307"/>
        <v>0.94945268720500342</v>
      </c>
    </row>
    <row r="4872" spans="1:13" ht="27.6">
      <c r="A4872" t="s">
        <v>164</v>
      </c>
      <c r="B4872" t="s">
        <v>250</v>
      </c>
      <c r="C4872" s="14" t="s">
        <v>252</v>
      </c>
      <c r="D4872" t="s">
        <v>465</v>
      </c>
      <c r="E4872" t="s">
        <v>483</v>
      </c>
      <c r="F4872" s="20">
        <v>2042</v>
      </c>
      <c r="G4872" s="20">
        <v>60</v>
      </c>
      <c r="H4872" s="11">
        <v>20809.066802419398</v>
      </c>
      <c r="I4872" s="10">
        <v>3767344.9271772602</v>
      </c>
      <c r="J4872" s="33">
        <f t="shared" si="304"/>
        <v>5.5235363909221088E-3</v>
      </c>
      <c r="K4872" s="33">
        <f t="shared" si="305"/>
        <v>5.5083097117296642E-3</v>
      </c>
      <c r="L4872" s="33">
        <f t="shared" si="306"/>
        <v>0.94945268720500342</v>
      </c>
      <c r="M4872" s="33">
        <f t="shared" si="307"/>
        <v>0.94422280774724432</v>
      </c>
    </row>
    <row r="4873" spans="1:13" ht="27.6">
      <c r="A4873" t="s">
        <v>164</v>
      </c>
      <c r="B4873" t="s">
        <v>250</v>
      </c>
      <c r="C4873" s="14" t="s">
        <v>252</v>
      </c>
      <c r="D4873" t="s">
        <v>465</v>
      </c>
      <c r="E4873" t="s">
        <v>483</v>
      </c>
      <c r="F4873" s="20">
        <v>2042</v>
      </c>
      <c r="G4873" s="20">
        <v>61</v>
      </c>
      <c r="H4873" s="11">
        <v>22200.188703143001</v>
      </c>
      <c r="I4873" s="10">
        <v>3666899.1586740199</v>
      </c>
      <c r="J4873" s="33">
        <f t="shared" si="304"/>
        <v>6.0542130400910088E-3</v>
      </c>
      <c r="K4873" s="33">
        <f t="shared" si="305"/>
        <v>6.0359232210914771E-3</v>
      </c>
      <c r="L4873" s="33">
        <f t="shared" si="306"/>
        <v>0.94422280774724432</v>
      </c>
      <c r="M4873" s="33">
        <f t="shared" si="307"/>
        <v>0.93852355137607857</v>
      </c>
    </row>
    <row r="4874" spans="1:13" ht="27.6">
      <c r="A4874" t="s">
        <v>164</v>
      </c>
      <c r="B4874" t="s">
        <v>250</v>
      </c>
      <c r="C4874" s="14" t="s">
        <v>252</v>
      </c>
      <c r="D4874" t="s">
        <v>465</v>
      </c>
      <c r="E4874" t="s">
        <v>483</v>
      </c>
      <c r="F4874" s="20">
        <v>2042</v>
      </c>
      <c r="G4874" s="20">
        <v>62</v>
      </c>
      <c r="H4874" s="11">
        <v>23761.069906679</v>
      </c>
      <c r="I4874" s="10">
        <v>3579137.5555645302</v>
      </c>
      <c r="J4874" s="33">
        <f t="shared" si="304"/>
        <v>6.6387696862159895E-3</v>
      </c>
      <c r="K4874" s="33">
        <f t="shared" si="305"/>
        <v>6.6167817392881467E-3</v>
      </c>
      <c r="L4874" s="33">
        <f t="shared" si="306"/>
        <v>0.93852355137607857</v>
      </c>
      <c r="M4874" s="33">
        <f t="shared" si="307"/>
        <v>0.93231354587944149</v>
      </c>
    </row>
    <row r="4875" spans="1:13" ht="27.6">
      <c r="A4875" t="s">
        <v>164</v>
      </c>
      <c r="B4875" t="s">
        <v>250</v>
      </c>
      <c r="C4875" s="14" t="s">
        <v>252</v>
      </c>
      <c r="D4875" t="s">
        <v>465</v>
      </c>
      <c r="E4875" t="s">
        <v>483</v>
      </c>
      <c r="F4875" s="20">
        <v>2042</v>
      </c>
      <c r="G4875" s="20">
        <v>63</v>
      </c>
      <c r="H4875" s="11">
        <v>25369.644147017199</v>
      </c>
      <c r="I4875" s="10">
        <v>3484537.6744870399</v>
      </c>
      <c r="J4875" s="33">
        <f t="shared" si="304"/>
        <v>7.2806341951093621E-3</v>
      </c>
      <c r="K4875" s="33">
        <f t="shared" si="305"/>
        <v>7.2541945825952414E-3</v>
      </c>
      <c r="L4875" s="33">
        <f t="shared" si="306"/>
        <v>0.93231354587944149</v>
      </c>
      <c r="M4875" s="33">
        <f t="shared" si="307"/>
        <v>0.92555036200564267</v>
      </c>
    </row>
    <row r="4876" spans="1:13" ht="27.6">
      <c r="A4876" t="s">
        <v>164</v>
      </c>
      <c r="B4876" t="s">
        <v>250</v>
      </c>
      <c r="C4876" s="14" t="s">
        <v>252</v>
      </c>
      <c r="D4876" t="s">
        <v>465</v>
      </c>
      <c r="E4876" t="s">
        <v>483</v>
      </c>
      <c r="F4876" s="20">
        <v>2042</v>
      </c>
      <c r="G4876" s="20">
        <v>64</v>
      </c>
      <c r="H4876" s="11">
        <v>26913.102460134302</v>
      </c>
      <c r="I4876" s="10">
        <v>3370951.9805797902</v>
      </c>
      <c r="J4876" s="33">
        <f t="shared" si="304"/>
        <v>7.9838284897506481E-3</v>
      </c>
      <c r="K4876" s="33">
        <f t="shared" si="305"/>
        <v>7.9520423789432026E-3</v>
      </c>
      <c r="L4876" s="33">
        <f t="shared" si="306"/>
        <v>0.92555036200564267</v>
      </c>
      <c r="M4876" s="33">
        <f t="shared" si="307"/>
        <v>0.91819034630312757</v>
      </c>
    </row>
    <row r="4877" spans="1:13" ht="27.6">
      <c r="A4877" t="s">
        <v>164</v>
      </c>
      <c r="B4877" t="s">
        <v>250</v>
      </c>
      <c r="C4877" s="14" t="s">
        <v>252</v>
      </c>
      <c r="D4877" t="s">
        <v>465</v>
      </c>
      <c r="E4877" t="s">
        <v>483</v>
      </c>
      <c r="F4877" s="20">
        <v>2042</v>
      </c>
      <c r="G4877" s="20">
        <v>65</v>
      </c>
      <c r="H4877" s="11">
        <v>27412.3068589955</v>
      </c>
      <c r="I4877" s="10">
        <v>3269912.9100278001</v>
      </c>
      <c r="J4877" s="33">
        <f t="shared" si="304"/>
        <v>8.3831917281131652E-3</v>
      </c>
      <c r="K4877" s="33">
        <f t="shared" si="305"/>
        <v>8.3481507630814855E-3</v>
      </c>
      <c r="L4877" s="33">
        <f t="shared" si="306"/>
        <v>0.91819034630312757</v>
      </c>
      <c r="M4877" s="33">
        <f t="shared" si="307"/>
        <v>0.91052515486298302</v>
      </c>
    </row>
    <row r="4878" spans="1:13" ht="27.6">
      <c r="A4878" t="s">
        <v>164</v>
      </c>
      <c r="B4878" t="s">
        <v>250</v>
      </c>
      <c r="C4878" s="14" t="s">
        <v>252</v>
      </c>
      <c r="D4878" t="s">
        <v>465</v>
      </c>
      <c r="E4878" t="s">
        <v>483</v>
      </c>
      <c r="F4878" s="20">
        <v>2042</v>
      </c>
      <c r="G4878" s="20">
        <v>66</v>
      </c>
      <c r="H4878" s="11">
        <v>29050.196771051698</v>
      </c>
      <c r="I4878" s="10">
        <v>3157919.1706857001</v>
      </c>
      <c r="J4878" s="33">
        <f t="shared" si="304"/>
        <v>9.1991578000851226E-3</v>
      </c>
      <c r="K4878" s="33">
        <f t="shared" si="305"/>
        <v>9.1569749958247959E-3</v>
      </c>
      <c r="L4878" s="33">
        <f t="shared" si="306"/>
        <v>0.91052515486298302</v>
      </c>
      <c r="M4878" s="33">
        <f t="shared" si="307"/>
        <v>0.90218749878683313</v>
      </c>
    </row>
    <row r="4879" spans="1:13" ht="27.6">
      <c r="A4879" t="s">
        <v>164</v>
      </c>
      <c r="B4879" t="s">
        <v>250</v>
      </c>
      <c r="C4879" s="14" t="s">
        <v>252</v>
      </c>
      <c r="D4879" t="s">
        <v>465</v>
      </c>
      <c r="E4879" t="s">
        <v>483</v>
      </c>
      <c r="F4879" s="20">
        <v>2042</v>
      </c>
      <c r="G4879" s="20">
        <v>67</v>
      </c>
      <c r="H4879" s="11">
        <v>30726.015829239299</v>
      </c>
      <c r="I4879" s="10">
        <v>3042932.49953485</v>
      </c>
      <c r="J4879" s="33">
        <f t="shared" si="304"/>
        <v>1.009750161527939E-2</v>
      </c>
      <c r="K4879" s="33">
        <f t="shared" si="305"/>
        <v>1.0046693002995988E-2</v>
      </c>
      <c r="L4879" s="33">
        <f t="shared" si="306"/>
        <v>0.90218749878683313</v>
      </c>
      <c r="M4879" s="33">
        <f t="shared" si="307"/>
        <v>0.89312349795538104</v>
      </c>
    </row>
    <row r="4880" spans="1:13" ht="27.6">
      <c r="A4880" t="s">
        <v>164</v>
      </c>
      <c r="B4880" t="s">
        <v>250</v>
      </c>
      <c r="C4880" s="14" t="s">
        <v>252</v>
      </c>
      <c r="D4880" t="s">
        <v>465</v>
      </c>
      <c r="E4880" t="s">
        <v>483</v>
      </c>
      <c r="F4880" s="20">
        <v>2042</v>
      </c>
      <c r="G4880" s="20">
        <v>68</v>
      </c>
      <c r="H4880" s="11">
        <v>32204.160683909598</v>
      </c>
      <c r="I4880" s="10">
        <v>2903562.96976797</v>
      </c>
      <c r="J4880" s="33">
        <f t="shared" si="304"/>
        <v>1.1091256163279663E-2</v>
      </c>
      <c r="K4880" s="33">
        <f t="shared" si="305"/>
        <v>1.1029974952757593E-2</v>
      </c>
      <c r="L4880" s="33">
        <f t="shared" si="306"/>
        <v>0.89312349795538104</v>
      </c>
      <c r="M4880" s="33">
        <f t="shared" si="307"/>
        <v>0.88327236814321397</v>
      </c>
    </row>
    <row r="4881" spans="1:13" ht="27.6">
      <c r="A4881" t="s">
        <v>164</v>
      </c>
      <c r="B4881" t="s">
        <v>250</v>
      </c>
      <c r="C4881" s="14" t="s">
        <v>252</v>
      </c>
      <c r="D4881" t="s">
        <v>465</v>
      </c>
      <c r="E4881" t="s">
        <v>483</v>
      </c>
      <c r="F4881" s="20">
        <v>2042</v>
      </c>
      <c r="G4881" s="20">
        <v>69</v>
      </c>
      <c r="H4881" s="11">
        <v>34282.413193656197</v>
      </c>
      <c r="I4881" s="10">
        <v>2811560.5263399598</v>
      </c>
      <c r="J4881" s="33">
        <f t="shared" si="304"/>
        <v>1.219337548400014E-2</v>
      </c>
      <c r="K4881" s="33">
        <f t="shared" si="305"/>
        <v>1.2119337510946515E-2</v>
      </c>
      <c r="L4881" s="33">
        <f t="shared" si="306"/>
        <v>0.88327236814321397</v>
      </c>
      <c r="M4881" s="33">
        <f t="shared" si="307"/>
        <v>0.8725676921995934</v>
      </c>
    </row>
    <row r="4882" spans="1:13" ht="27.6">
      <c r="A4882" t="s">
        <v>164</v>
      </c>
      <c r="B4882" t="s">
        <v>250</v>
      </c>
      <c r="C4882" s="14" t="s">
        <v>252</v>
      </c>
      <c r="D4882" t="s">
        <v>465</v>
      </c>
      <c r="E4882" t="s">
        <v>483</v>
      </c>
      <c r="F4882" s="20">
        <v>2043</v>
      </c>
      <c r="G4882" s="20">
        <v>30</v>
      </c>
      <c r="H4882" s="11">
        <v>757.56157079722595</v>
      </c>
      <c r="I4882" s="10">
        <v>4787842.2604826</v>
      </c>
      <c r="J4882" s="33">
        <f t="shared" si="304"/>
        <v>1.582260921688899E-4</v>
      </c>
      <c r="K4882" s="33">
        <f t="shared" si="305"/>
        <v>1.5821357508094547E-4</v>
      </c>
      <c r="L4882" s="33">
        <f t="shared" si="306"/>
        <v>1</v>
      </c>
      <c r="M4882" s="33">
        <f t="shared" si="307"/>
        <v>0.99984178642491905</v>
      </c>
    </row>
    <row r="4883" spans="1:13" ht="27.6">
      <c r="A4883" t="s">
        <v>164</v>
      </c>
      <c r="B4883" t="s">
        <v>250</v>
      </c>
      <c r="C4883" s="14" t="s">
        <v>252</v>
      </c>
      <c r="D4883" t="s">
        <v>465</v>
      </c>
      <c r="E4883" t="s">
        <v>483</v>
      </c>
      <c r="F4883" s="20">
        <v>2043</v>
      </c>
      <c r="G4883" s="20">
        <v>31</v>
      </c>
      <c r="H4883" s="11">
        <v>1067.63621105836</v>
      </c>
      <c r="I4883" s="10">
        <v>4900845.28936968</v>
      </c>
      <c r="J4883" s="33">
        <f t="shared" si="304"/>
        <v>2.1784736061229013E-4</v>
      </c>
      <c r="K4883" s="33">
        <f t="shared" si="305"/>
        <v>2.1782363359901247E-4</v>
      </c>
      <c r="L4883" s="33">
        <f t="shared" si="306"/>
        <v>0.99984178642491905</v>
      </c>
      <c r="M4883" s="33">
        <f t="shared" si="307"/>
        <v>0.99962399725397588</v>
      </c>
    </row>
    <row r="4884" spans="1:13" ht="27.6">
      <c r="A4884" t="s">
        <v>164</v>
      </c>
      <c r="B4884" t="s">
        <v>250</v>
      </c>
      <c r="C4884" s="14" t="s">
        <v>252</v>
      </c>
      <c r="D4884" t="s">
        <v>465</v>
      </c>
      <c r="E4884" t="s">
        <v>483</v>
      </c>
      <c r="F4884" s="20">
        <v>2043</v>
      </c>
      <c r="G4884" s="20">
        <v>32</v>
      </c>
      <c r="H4884" s="11">
        <v>1117.4020587095699</v>
      </c>
      <c r="I4884" s="10">
        <v>4872812.8462427296</v>
      </c>
      <c r="J4884" s="33">
        <f t="shared" si="304"/>
        <v>2.2931355953290162E-4</v>
      </c>
      <c r="K4884" s="33">
        <f t="shared" si="305"/>
        <v>2.2928726918824971E-4</v>
      </c>
      <c r="L4884" s="33">
        <f t="shared" si="306"/>
        <v>0.99962399725397588</v>
      </c>
      <c r="M4884" s="33">
        <f t="shared" si="307"/>
        <v>0.99939479619743044</v>
      </c>
    </row>
    <row r="4885" spans="1:13" ht="27.6">
      <c r="A4885" t="s">
        <v>164</v>
      </c>
      <c r="B4885" t="s">
        <v>250</v>
      </c>
      <c r="C4885" s="14" t="s">
        <v>252</v>
      </c>
      <c r="D4885" t="s">
        <v>465</v>
      </c>
      <c r="E4885" t="s">
        <v>483</v>
      </c>
      <c r="F4885" s="20">
        <v>2043</v>
      </c>
      <c r="G4885" s="20">
        <v>33</v>
      </c>
      <c r="H4885" s="11">
        <v>1150.4409228459001</v>
      </c>
      <c r="I4885" s="10">
        <v>4738995.8853037497</v>
      </c>
      <c r="J4885" s="33">
        <f t="shared" si="304"/>
        <v>2.427604814795406E-4</v>
      </c>
      <c r="K4885" s="33">
        <f t="shared" si="305"/>
        <v>2.4273101753813364E-4</v>
      </c>
      <c r="L4885" s="33">
        <f t="shared" si="306"/>
        <v>0.99939479619743044</v>
      </c>
      <c r="M4885" s="33">
        <f t="shared" si="307"/>
        <v>0.99915221208162708</v>
      </c>
    </row>
    <row r="4886" spans="1:13" ht="27.6">
      <c r="A4886" t="s">
        <v>164</v>
      </c>
      <c r="B4886" t="s">
        <v>250</v>
      </c>
      <c r="C4886" s="14" t="s">
        <v>252</v>
      </c>
      <c r="D4886" t="s">
        <v>465</v>
      </c>
      <c r="E4886" t="s">
        <v>483</v>
      </c>
      <c r="F4886" s="20">
        <v>2043</v>
      </c>
      <c r="G4886" s="20">
        <v>34</v>
      </c>
      <c r="H4886" s="11">
        <v>1207.0076470045101</v>
      </c>
      <c r="I4886" s="10">
        <v>4667962.6802283004</v>
      </c>
      <c r="J4886" s="33">
        <f t="shared" si="304"/>
        <v>2.5857268570653565E-4</v>
      </c>
      <c r="K4886" s="33">
        <f t="shared" si="305"/>
        <v>2.5853925867080907E-4</v>
      </c>
      <c r="L4886" s="33">
        <f t="shared" si="306"/>
        <v>0.99915221208162708</v>
      </c>
      <c r="M4886" s="33">
        <f t="shared" si="307"/>
        <v>0.99889389200941614</v>
      </c>
    </row>
    <row r="4887" spans="1:13" ht="27.6">
      <c r="A4887" t="s">
        <v>164</v>
      </c>
      <c r="B4887" t="s">
        <v>250</v>
      </c>
      <c r="C4887" s="14" t="s">
        <v>252</v>
      </c>
      <c r="D4887" t="s">
        <v>465</v>
      </c>
      <c r="E4887" t="s">
        <v>483</v>
      </c>
      <c r="F4887" s="20">
        <v>2043</v>
      </c>
      <c r="G4887" s="20">
        <v>35</v>
      </c>
      <c r="H4887" s="11">
        <v>1579.5762125199501</v>
      </c>
      <c r="I4887" s="10">
        <v>4624798.17505721</v>
      </c>
      <c r="J4887" s="33">
        <f t="shared" si="304"/>
        <v>3.4154489617277411E-4</v>
      </c>
      <c r="K4887" s="33">
        <f t="shared" si="305"/>
        <v>3.4148657635457713E-4</v>
      </c>
      <c r="L4887" s="33">
        <f t="shared" si="306"/>
        <v>0.99889389200941614</v>
      </c>
      <c r="M4887" s="33">
        <f t="shared" si="307"/>
        <v>0.99855278315409235</v>
      </c>
    </row>
    <row r="4888" spans="1:13" ht="27.6">
      <c r="A4888" t="s">
        <v>164</v>
      </c>
      <c r="B4888" t="s">
        <v>250</v>
      </c>
      <c r="C4888" s="14" t="s">
        <v>252</v>
      </c>
      <c r="D4888" t="s">
        <v>465</v>
      </c>
      <c r="E4888" t="s">
        <v>483</v>
      </c>
      <c r="F4888" s="20">
        <v>2043</v>
      </c>
      <c r="G4888" s="20">
        <v>36</v>
      </c>
      <c r="H4888" s="11">
        <v>1922.2315175907199</v>
      </c>
      <c r="I4888" s="10">
        <v>4649287.4564736597</v>
      </c>
      <c r="J4888" s="33">
        <f t="shared" si="304"/>
        <v>4.1344647660238948E-4</v>
      </c>
      <c r="K4888" s="33">
        <f t="shared" si="305"/>
        <v>4.1336101938560521E-4</v>
      </c>
      <c r="L4888" s="33">
        <f t="shared" si="306"/>
        <v>0.99855278315409235</v>
      </c>
      <c r="M4888" s="33">
        <f t="shared" si="307"/>
        <v>0.99814002035773741</v>
      </c>
    </row>
    <row r="4889" spans="1:13" ht="27.6">
      <c r="A4889" t="s">
        <v>164</v>
      </c>
      <c r="B4889" t="s">
        <v>250</v>
      </c>
      <c r="C4889" s="14" t="s">
        <v>252</v>
      </c>
      <c r="D4889" t="s">
        <v>465</v>
      </c>
      <c r="E4889" t="s">
        <v>483</v>
      </c>
      <c r="F4889" s="20">
        <v>2043</v>
      </c>
      <c r="G4889" s="20">
        <v>37</v>
      </c>
      <c r="H4889" s="11">
        <v>2027.9614138949801</v>
      </c>
      <c r="I4889" s="10">
        <v>4565281.9437359199</v>
      </c>
      <c r="J4889" s="33">
        <f t="shared" si="304"/>
        <v>4.4421383802539755E-4</v>
      </c>
      <c r="K4889" s="33">
        <f t="shared" si="305"/>
        <v>4.4411518966602781E-4</v>
      </c>
      <c r="L4889" s="33">
        <f t="shared" si="306"/>
        <v>0.99814002035773741</v>
      </c>
      <c r="M4889" s="33">
        <f t="shared" si="307"/>
        <v>0.99769673121328295</v>
      </c>
    </row>
    <row r="4890" spans="1:13" ht="27.6">
      <c r="A4890" t="s">
        <v>164</v>
      </c>
      <c r="B4890" t="s">
        <v>250</v>
      </c>
      <c r="C4890" s="14" t="s">
        <v>252</v>
      </c>
      <c r="D4890" t="s">
        <v>465</v>
      </c>
      <c r="E4890" t="s">
        <v>483</v>
      </c>
      <c r="F4890" s="20">
        <v>2043</v>
      </c>
      <c r="G4890" s="20">
        <v>38</v>
      </c>
      <c r="H4890" s="11">
        <v>2156.14348753989</v>
      </c>
      <c r="I4890" s="10">
        <v>4502810.5850467198</v>
      </c>
      <c r="J4890" s="33">
        <f t="shared" si="304"/>
        <v>4.7884392354858928E-4</v>
      </c>
      <c r="K4890" s="33">
        <f t="shared" si="305"/>
        <v>4.7872929609393822E-4</v>
      </c>
      <c r="L4890" s="33">
        <f t="shared" si="306"/>
        <v>0.99769673121328295</v>
      </c>
      <c r="M4890" s="33">
        <f t="shared" si="307"/>
        <v>0.99721910455943397</v>
      </c>
    </row>
    <row r="4891" spans="1:13" ht="27.6">
      <c r="A4891" t="s">
        <v>164</v>
      </c>
      <c r="B4891" t="s">
        <v>250</v>
      </c>
      <c r="C4891" s="14" t="s">
        <v>252</v>
      </c>
      <c r="D4891" t="s">
        <v>465</v>
      </c>
      <c r="E4891" t="s">
        <v>483</v>
      </c>
      <c r="F4891" s="20">
        <v>2043</v>
      </c>
      <c r="G4891" s="20">
        <v>39</v>
      </c>
      <c r="H4891" s="11">
        <v>2263.3542208232702</v>
      </c>
      <c r="I4891" s="10">
        <v>4372939.8134842301</v>
      </c>
      <c r="J4891" s="33">
        <f t="shared" si="304"/>
        <v>5.1758183678725183E-4</v>
      </c>
      <c r="K4891" s="33">
        <f t="shared" si="305"/>
        <v>5.1744791441465932E-4</v>
      </c>
      <c r="L4891" s="33">
        <f t="shared" si="306"/>
        <v>0.99721910455943397</v>
      </c>
      <c r="M4891" s="33">
        <f t="shared" si="307"/>
        <v>0.99670309561356518</v>
      </c>
    </row>
    <row r="4892" spans="1:13" ht="27.6">
      <c r="A4892" t="s">
        <v>164</v>
      </c>
      <c r="B4892" t="s">
        <v>250</v>
      </c>
      <c r="C4892" s="14" t="s">
        <v>252</v>
      </c>
      <c r="D4892" t="s">
        <v>465</v>
      </c>
      <c r="E4892" t="s">
        <v>483</v>
      </c>
      <c r="F4892" s="20">
        <v>2043</v>
      </c>
      <c r="G4892" s="20">
        <v>40</v>
      </c>
      <c r="H4892" s="11">
        <v>3001.19374204827</v>
      </c>
      <c r="I4892" s="10">
        <v>4305287.9846403804</v>
      </c>
      <c r="J4892" s="33">
        <f t="shared" si="304"/>
        <v>6.9709477107115266E-4</v>
      </c>
      <c r="K4892" s="33">
        <f t="shared" si="305"/>
        <v>6.9685185695922414E-4</v>
      </c>
      <c r="L4892" s="33">
        <f t="shared" si="306"/>
        <v>0.99670309561356518</v>
      </c>
      <c r="M4892" s="33">
        <f t="shared" si="307"/>
        <v>0.99600854121054982</v>
      </c>
    </row>
    <row r="4893" spans="1:13" ht="27.6">
      <c r="A4893" t="s">
        <v>164</v>
      </c>
      <c r="B4893" t="s">
        <v>250</v>
      </c>
      <c r="C4893" s="14" t="s">
        <v>252</v>
      </c>
      <c r="D4893" t="s">
        <v>465</v>
      </c>
      <c r="E4893" t="s">
        <v>483</v>
      </c>
      <c r="F4893" s="20">
        <v>2043</v>
      </c>
      <c r="G4893" s="20">
        <v>41</v>
      </c>
      <c r="H4893" s="11">
        <v>3517.2395219773898</v>
      </c>
      <c r="I4893" s="10">
        <v>4278688.7225796897</v>
      </c>
      <c r="J4893" s="33">
        <f t="shared" si="304"/>
        <v>8.2203678510569243E-4</v>
      </c>
      <c r="K4893" s="33">
        <f t="shared" si="305"/>
        <v>8.216990054297213E-4</v>
      </c>
      <c r="L4893" s="33">
        <f t="shared" si="306"/>
        <v>0.99600854121054982</v>
      </c>
      <c r="M4893" s="33">
        <f t="shared" si="307"/>
        <v>0.99519012198283763</v>
      </c>
    </row>
    <row r="4894" spans="1:13" ht="27.6">
      <c r="A4894" t="s">
        <v>164</v>
      </c>
      <c r="B4894" t="s">
        <v>250</v>
      </c>
      <c r="C4894" s="14" t="s">
        <v>252</v>
      </c>
      <c r="D4894" t="s">
        <v>465</v>
      </c>
      <c r="E4894" t="s">
        <v>483</v>
      </c>
      <c r="F4894" s="20">
        <v>2043</v>
      </c>
      <c r="G4894" s="20">
        <v>42</v>
      </c>
      <c r="H4894" s="11">
        <v>3791.9793245849301</v>
      </c>
      <c r="I4894" s="10">
        <v>4254766.8081770698</v>
      </c>
      <c r="J4894" s="33">
        <f t="shared" si="304"/>
        <v>8.9123082310816032E-4</v>
      </c>
      <c r="K4894" s="33">
        <f t="shared" si="305"/>
        <v>8.9083379487486791E-4</v>
      </c>
      <c r="L4894" s="33">
        <f t="shared" si="306"/>
        <v>0.99519012198283763</v>
      </c>
      <c r="M4894" s="33">
        <f t="shared" si="307"/>
        <v>0.99430357298984973</v>
      </c>
    </row>
    <row r="4895" spans="1:13" ht="27.6">
      <c r="A4895" t="s">
        <v>164</v>
      </c>
      <c r="B4895" t="s">
        <v>250</v>
      </c>
      <c r="C4895" s="14" t="s">
        <v>252</v>
      </c>
      <c r="D4895" t="s">
        <v>465</v>
      </c>
      <c r="E4895" t="s">
        <v>483</v>
      </c>
      <c r="F4895" s="20">
        <v>2043</v>
      </c>
      <c r="G4895" s="20">
        <v>43</v>
      </c>
      <c r="H4895" s="11">
        <v>4098.0350702008</v>
      </c>
      <c r="I4895" s="10">
        <v>4230056.60242109</v>
      </c>
      <c r="J4895" s="33">
        <f t="shared" si="304"/>
        <v>9.6878965351321138E-4</v>
      </c>
      <c r="K4895" s="33">
        <f t="shared" si="305"/>
        <v>9.6832052832362958E-4</v>
      </c>
      <c r="L4895" s="33">
        <f t="shared" si="306"/>
        <v>0.99430357298984973</v>
      </c>
      <c r="M4895" s="33">
        <f t="shared" si="307"/>
        <v>0.99334076842873809</v>
      </c>
    </row>
    <row r="4896" spans="1:13" ht="27.6">
      <c r="A4896" t="s">
        <v>164</v>
      </c>
      <c r="B4896" t="s">
        <v>250</v>
      </c>
      <c r="C4896" s="14" t="s">
        <v>252</v>
      </c>
      <c r="D4896" t="s">
        <v>465</v>
      </c>
      <c r="E4896" t="s">
        <v>483</v>
      </c>
      <c r="F4896" s="20">
        <v>2043</v>
      </c>
      <c r="G4896" s="20">
        <v>44</v>
      </c>
      <c r="H4896" s="11">
        <v>4479.5266456577701</v>
      </c>
      <c r="I4896" s="10">
        <v>4243708.7494954402</v>
      </c>
      <c r="J4896" s="33">
        <f t="shared" si="304"/>
        <v>1.0555688220098441E-3</v>
      </c>
      <c r="K4896" s="33">
        <f t="shared" si="305"/>
        <v>1.0550119052127327E-3</v>
      </c>
      <c r="L4896" s="33">
        <f t="shared" si="306"/>
        <v>0.99334076842873809</v>
      </c>
      <c r="M4896" s="33">
        <f t="shared" si="307"/>
        <v>0.99229278209211258</v>
      </c>
    </row>
    <row r="4897" spans="1:13" ht="27.6">
      <c r="A4897" t="s">
        <v>164</v>
      </c>
      <c r="B4897" t="s">
        <v>250</v>
      </c>
      <c r="C4897" s="14" t="s">
        <v>252</v>
      </c>
      <c r="D4897" t="s">
        <v>465</v>
      </c>
      <c r="E4897" t="s">
        <v>483</v>
      </c>
      <c r="F4897" s="20">
        <v>2043</v>
      </c>
      <c r="G4897" s="20">
        <v>45</v>
      </c>
      <c r="H4897" s="11">
        <v>5823.2009467989801</v>
      </c>
      <c r="I4897" s="10">
        <v>4294929.9729805402</v>
      </c>
      <c r="J4897" s="33">
        <f t="shared" si="304"/>
        <v>1.3558314066661884E-3</v>
      </c>
      <c r="K4897" s="33">
        <f t="shared" si="305"/>
        <v>1.3549126825230795E-3</v>
      </c>
      <c r="L4897" s="33">
        <f t="shared" si="306"/>
        <v>0.99229278209211258</v>
      </c>
      <c r="M4897" s="33">
        <f t="shared" si="307"/>
        <v>0.99094831201687983</v>
      </c>
    </row>
    <row r="4898" spans="1:13" ht="27.6">
      <c r="A4898" t="s">
        <v>164</v>
      </c>
      <c r="B4898" t="s">
        <v>250</v>
      </c>
      <c r="C4898" s="14" t="s">
        <v>252</v>
      </c>
      <c r="D4898" t="s">
        <v>465</v>
      </c>
      <c r="E4898" t="s">
        <v>483</v>
      </c>
      <c r="F4898" s="20">
        <v>2043</v>
      </c>
      <c r="G4898" s="20">
        <v>46</v>
      </c>
      <c r="H4898" s="11">
        <v>6818.6549057921602</v>
      </c>
      <c r="I4898" s="10">
        <v>4419312.7162867198</v>
      </c>
      <c r="J4898" s="33">
        <f t="shared" si="304"/>
        <v>1.5429220205809427E-3</v>
      </c>
      <c r="K4898" s="33">
        <f t="shared" si="305"/>
        <v>1.5417323283463125E-3</v>
      </c>
      <c r="L4898" s="33">
        <f t="shared" si="306"/>
        <v>0.99094831201687983</v>
      </c>
      <c r="M4898" s="33">
        <f t="shared" si="307"/>
        <v>0.98942053496852322</v>
      </c>
    </row>
    <row r="4899" spans="1:13" ht="27.6">
      <c r="A4899" t="s">
        <v>164</v>
      </c>
      <c r="B4899" t="s">
        <v>250</v>
      </c>
      <c r="C4899" s="14" t="s">
        <v>252</v>
      </c>
      <c r="D4899" t="s">
        <v>465</v>
      </c>
      <c r="E4899" t="s">
        <v>483</v>
      </c>
      <c r="F4899" s="20">
        <v>2043</v>
      </c>
      <c r="G4899" s="20">
        <v>47</v>
      </c>
      <c r="H4899" s="11">
        <v>7371.5867048855398</v>
      </c>
      <c r="I4899" s="10">
        <v>4367799.8401451996</v>
      </c>
      <c r="J4899" s="33">
        <f t="shared" si="304"/>
        <v>1.6877116568236527E-3</v>
      </c>
      <c r="K4899" s="33">
        <f t="shared" si="305"/>
        <v>1.6862882723721606E-3</v>
      </c>
      <c r="L4899" s="33">
        <f t="shared" si="306"/>
        <v>0.98942053496852322</v>
      </c>
      <c r="M4899" s="33">
        <f t="shared" si="307"/>
        <v>0.98775208672396164</v>
      </c>
    </row>
    <row r="4900" spans="1:13" ht="27.6">
      <c r="A4900" t="s">
        <v>164</v>
      </c>
      <c r="B4900" t="s">
        <v>250</v>
      </c>
      <c r="C4900" s="14" t="s">
        <v>252</v>
      </c>
      <c r="D4900" t="s">
        <v>465</v>
      </c>
      <c r="E4900" t="s">
        <v>483</v>
      </c>
      <c r="F4900" s="20">
        <v>2043</v>
      </c>
      <c r="G4900" s="20">
        <v>48</v>
      </c>
      <c r="H4900" s="11">
        <v>7923.0543633225298</v>
      </c>
      <c r="I4900" s="10">
        <v>4286128.21859363</v>
      </c>
      <c r="J4900" s="33">
        <f t="shared" si="304"/>
        <v>1.8485341453276106E-3</v>
      </c>
      <c r="K4900" s="33">
        <f t="shared" si="305"/>
        <v>1.8468266583624438E-3</v>
      </c>
      <c r="L4900" s="33">
        <f t="shared" si="306"/>
        <v>0.98775208672396164</v>
      </c>
      <c r="M4900" s="33">
        <f t="shared" si="307"/>
        <v>0.98592787983834673</v>
      </c>
    </row>
    <row r="4901" spans="1:13" ht="27.6">
      <c r="A4901" t="s">
        <v>164</v>
      </c>
      <c r="B4901" t="s">
        <v>250</v>
      </c>
      <c r="C4901" s="14" t="s">
        <v>252</v>
      </c>
      <c r="D4901" t="s">
        <v>465</v>
      </c>
      <c r="E4901" t="s">
        <v>483</v>
      </c>
      <c r="F4901" s="20">
        <v>2043</v>
      </c>
      <c r="G4901" s="20">
        <v>49</v>
      </c>
      <c r="H4901" s="11">
        <v>8546.7013769635705</v>
      </c>
      <c r="I4901" s="10">
        <v>4218794.6279878002</v>
      </c>
      <c r="J4901" s="33">
        <f t="shared" si="304"/>
        <v>2.0258633402688324E-3</v>
      </c>
      <c r="K4901" s="33">
        <f t="shared" si="305"/>
        <v>2.0238126641624055E-3</v>
      </c>
      <c r="L4901" s="33">
        <f t="shared" si="306"/>
        <v>0.98592787983834673</v>
      </c>
      <c r="M4901" s="33">
        <f t="shared" si="307"/>
        <v>0.98393254650917905</v>
      </c>
    </row>
    <row r="4902" spans="1:13" ht="27.6">
      <c r="A4902" t="s">
        <v>164</v>
      </c>
      <c r="B4902" t="s">
        <v>250</v>
      </c>
      <c r="C4902" s="14" t="s">
        <v>252</v>
      </c>
      <c r="D4902" t="s">
        <v>465</v>
      </c>
      <c r="E4902" t="s">
        <v>483</v>
      </c>
      <c r="F4902" s="20">
        <v>2043</v>
      </c>
      <c r="G4902" s="20">
        <v>50</v>
      </c>
      <c r="H4902" s="11">
        <v>9633.7791684304793</v>
      </c>
      <c r="I4902" s="10">
        <v>4153921.47833968</v>
      </c>
      <c r="J4902" s="33">
        <f t="shared" si="304"/>
        <v>2.3192010775035391E-3</v>
      </c>
      <c r="K4902" s="33">
        <f t="shared" si="305"/>
        <v>2.3165138085250447E-3</v>
      </c>
      <c r="L4902" s="33">
        <f t="shared" si="306"/>
        <v>0.98393254650917905</v>
      </c>
      <c r="M4902" s="33">
        <f t="shared" si="307"/>
        <v>0.98165325317853336</v>
      </c>
    </row>
    <row r="4903" spans="1:13" ht="27.6">
      <c r="A4903" t="s">
        <v>164</v>
      </c>
      <c r="B4903" t="s">
        <v>250</v>
      </c>
      <c r="C4903" s="14" t="s">
        <v>252</v>
      </c>
      <c r="D4903" t="s">
        <v>465</v>
      </c>
      <c r="E4903" t="s">
        <v>483</v>
      </c>
      <c r="F4903" s="20">
        <v>2043</v>
      </c>
      <c r="G4903" s="20">
        <v>51</v>
      </c>
      <c r="H4903" s="11">
        <v>10579.9203496626</v>
      </c>
      <c r="I4903" s="10">
        <v>4174983.3531894698</v>
      </c>
      <c r="J4903" s="33">
        <f t="shared" si="304"/>
        <v>2.5341227628081658E-3</v>
      </c>
      <c r="K4903" s="33">
        <f t="shared" si="305"/>
        <v>2.5309145842645764E-3</v>
      </c>
      <c r="L4903" s="33">
        <f t="shared" si="306"/>
        <v>0.98165325317853336</v>
      </c>
      <c r="M4903" s="33">
        <f t="shared" si="307"/>
        <v>0.97916877264337299</v>
      </c>
    </row>
    <row r="4904" spans="1:13" ht="27.6">
      <c r="A4904" t="s">
        <v>164</v>
      </c>
      <c r="B4904" t="s">
        <v>250</v>
      </c>
      <c r="C4904" s="14" t="s">
        <v>252</v>
      </c>
      <c r="D4904" t="s">
        <v>465</v>
      </c>
      <c r="E4904" t="s">
        <v>483</v>
      </c>
      <c r="F4904" s="20">
        <v>2043</v>
      </c>
      <c r="G4904" s="20">
        <v>52</v>
      </c>
      <c r="H4904" s="11">
        <v>11561.8245327885</v>
      </c>
      <c r="I4904" s="10">
        <v>4175923.6747097899</v>
      </c>
      <c r="J4904" s="33">
        <f t="shared" si="304"/>
        <v>2.7686867465536234E-3</v>
      </c>
      <c r="K4904" s="33">
        <f t="shared" si="305"/>
        <v>2.7648574682426208E-3</v>
      </c>
      <c r="L4904" s="33">
        <f t="shared" si="306"/>
        <v>0.97916877264337299</v>
      </c>
      <c r="M4904" s="33">
        <f t="shared" si="307"/>
        <v>0.97646151054966002</v>
      </c>
    </row>
    <row r="4905" spans="1:13" ht="27.6">
      <c r="A4905" t="s">
        <v>164</v>
      </c>
      <c r="B4905" t="s">
        <v>250</v>
      </c>
      <c r="C4905" s="14" t="s">
        <v>252</v>
      </c>
      <c r="D4905" t="s">
        <v>465</v>
      </c>
      <c r="E4905" t="s">
        <v>483</v>
      </c>
      <c r="F4905" s="20">
        <v>2043</v>
      </c>
      <c r="G4905" s="20">
        <v>53</v>
      </c>
      <c r="H4905" s="11">
        <v>12367.165175534001</v>
      </c>
      <c r="I4905" s="10">
        <v>4095299.3850025102</v>
      </c>
      <c r="J4905" s="33">
        <f t="shared" si="304"/>
        <v>3.0198439754671124E-3</v>
      </c>
      <c r="K4905" s="33">
        <f t="shared" si="305"/>
        <v>3.0152888330757799E-3</v>
      </c>
      <c r="L4905" s="33">
        <f t="shared" si="306"/>
        <v>0.97646151054966002</v>
      </c>
      <c r="M4905" s="33">
        <f t="shared" si="307"/>
        <v>0.97351719706097128</v>
      </c>
    </row>
    <row r="4906" spans="1:13" ht="27.6">
      <c r="A4906" t="s">
        <v>164</v>
      </c>
      <c r="B4906" t="s">
        <v>250</v>
      </c>
      <c r="C4906" s="14" t="s">
        <v>252</v>
      </c>
      <c r="D4906" t="s">
        <v>465</v>
      </c>
      <c r="E4906" t="s">
        <v>483</v>
      </c>
      <c r="F4906" s="20">
        <v>2043</v>
      </c>
      <c r="G4906" s="20">
        <v>54</v>
      </c>
      <c r="H4906" s="11">
        <v>13484.6261826803</v>
      </c>
      <c r="I4906" s="10">
        <v>4099187.9520922401</v>
      </c>
      <c r="J4906" s="33">
        <f t="shared" si="304"/>
        <v>3.2895847519745221E-3</v>
      </c>
      <c r="K4906" s="33">
        <f t="shared" si="305"/>
        <v>3.2841799961460527E-3</v>
      </c>
      <c r="L4906" s="33">
        <f t="shared" si="306"/>
        <v>0.97351719706097128</v>
      </c>
      <c r="M4906" s="33">
        <f t="shared" si="307"/>
        <v>0.97031999135647951</v>
      </c>
    </row>
    <row r="4907" spans="1:13" ht="27.6">
      <c r="A4907" t="s">
        <v>164</v>
      </c>
      <c r="B4907" t="s">
        <v>250</v>
      </c>
      <c r="C4907" s="14" t="s">
        <v>252</v>
      </c>
      <c r="D4907" t="s">
        <v>465</v>
      </c>
      <c r="E4907" t="s">
        <v>483</v>
      </c>
      <c r="F4907" s="20">
        <v>2043</v>
      </c>
      <c r="G4907" s="20">
        <v>55</v>
      </c>
      <c r="H4907" s="11">
        <v>14374.3633369536</v>
      </c>
      <c r="I4907" s="10">
        <v>4062213.2258607098</v>
      </c>
      <c r="J4907" s="33">
        <f t="shared" si="304"/>
        <v>3.5385546099461411E-3</v>
      </c>
      <c r="K4907" s="33">
        <f t="shared" si="305"/>
        <v>3.5323013036454576E-3</v>
      </c>
      <c r="L4907" s="33">
        <f t="shared" si="306"/>
        <v>0.97031999135647951</v>
      </c>
      <c r="M4907" s="33">
        <f t="shared" si="307"/>
        <v>0.9668925287860578</v>
      </c>
    </row>
    <row r="4908" spans="1:13" ht="27.6">
      <c r="A4908" t="s">
        <v>164</v>
      </c>
      <c r="B4908" t="s">
        <v>250</v>
      </c>
      <c r="C4908" s="14" t="s">
        <v>252</v>
      </c>
      <c r="D4908" t="s">
        <v>465</v>
      </c>
      <c r="E4908" t="s">
        <v>483</v>
      </c>
      <c r="F4908" s="20">
        <v>2043</v>
      </c>
      <c r="G4908" s="20">
        <v>56</v>
      </c>
      <c r="H4908" s="11">
        <v>15095.0404524225</v>
      </c>
      <c r="I4908" s="10">
        <v>3915233.3685592399</v>
      </c>
      <c r="J4908" s="33">
        <f t="shared" si="304"/>
        <v>3.8554637824762148E-3</v>
      </c>
      <c r="K4908" s="33">
        <f t="shared" si="305"/>
        <v>3.8480410244429164E-3</v>
      </c>
      <c r="L4908" s="33">
        <f t="shared" si="306"/>
        <v>0.9668925287860578</v>
      </c>
      <c r="M4908" s="33">
        <f t="shared" si="307"/>
        <v>0.96317188666906173</v>
      </c>
    </row>
    <row r="4909" spans="1:13" ht="27.6">
      <c r="A4909" t="s">
        <v>164</v>
      </c>
      <c r="B4909" t="s">
        <v>250</v>
      </c>
      <c r="C4909" s="14" t="s">
        <v>252</v>
      </c>
      <c r="D4909" t="s">
        <v>465</v>
      </c>
      <c r="E4909" t="s">
        <v>483</v>
      </c>
      <c r="F4909" s="20">
        <v>2043</v>
      </c>
      <c r="G4909" s="20">
        <v>57</v>
      </c>
      <c r="H4909" s="11">
        <v>16220.329974119901</v>
      </c>
      <c r="I4909" s="10">
        <v>3858765.00596184</v>
      </c>
      <c r="J4909" s="33">
        <f t="shared" si="304"/>
        <v>4.2035029210276574E-3</v>
      </c>
      <c r="K4909" s="33">
        <f t="shared" si="305"/>
        <v>4.1946805685478816E-3</v>
      </c>
      <c r="L4909" s="33">
        <f t="shared" si="306"/>
        <v>0.96317188666906173</v>
      </c>
      <c r="M4909" s="33">
        <f t="shared" si="307"/>
        <v>0.95913168827187945</v>
      </c>
    </row>
    <row r="4910" spans="1:13" ht="27.6">
      <c r="A4910" t="s">
        <v>164</v>
      </c>
      <c r="B4910" t="s">
        <v>250</v>
      </c>
      <c r="C4910" s="14" t="s">
        <v>252</v>
      </c>
      <c r="D4910" t="s">
        <v>465</v>
      </c>
      <c r="E4910" t="s">
        <v>483</v>
      </c>
      <c r="F4910" s="20">
        <v>2043</v>
      </c>
      <c r="G4910" s="20">
        <v>58</v>
      </c>
      <c r="H4910" s="11">
        <v>17845.100051085301</v>
      </c>
      <c r="I4910" s="10">
        <v>3886963.4059542799</v>
      </c>
      <c r="J4910" s="33">
        <f t="shared" si="304"/>
        <v>4.5910131347645629E-3</v>
      </c>
      <c r="K4910" s="33">
        <f t="shared" si="305"/>
        <v>4.5804905432402787E-3</v>
      </c>
      <c r="L4910" s="33">
        <f t="shared" si="306"/>
        <v>0.95913168827187945</v>
      </c>
      <c r="M4910" s="33">
        <f t="shared" si="307"/>
        <v>0.95473839464402799</v>
      </c>
    </row>
    <row r="4911" spans="1:13" ht="27.6">
      <c r="A4911" t="s">
        <v>164</v>
      </c>
      <c r="B4911" t="s">
        <v>250</v>
      </c>
      <c r="C4911" s="14" t="s">
        <v>252</v>
      </c>
      <c r="D4911" t="s">
        <v>465</v>
      </c>
      <c r="E4911" t="s">
        <v>483</v>
      </c>
      <c r="F4911" s="20">
        <v>2043</v>
      </c>
      <c r="G4911" s="20">
        <v>59</v>
      </c>
      <c r="H4911" s="11">
        <v>19759.568195534099</v>
      </c>
      <c r="I4911" s="10">
        <v>3935079.1336670099</v>
      </c>
      <c r="J4911" s="33">
        <f t="shared" si="304"/>
        <v>5.0213903010180661E-3</v>
      </c>
      <c r="K4911" s="33">
        <f t="shared" si="305"/>
        <v>5.0088041961344754E-3</v>
      </c>
      <c r="L4911" s="33">
        <f t="shared" si="306"/>
        <v>0.95473839464402799</v>
      </c>
      <c r="M4911" s="33">
        <f t="shared" si="307"/>
        <v>0.94995629696672423</v>
      </c>
    </row>
    <row r="4912" spans="1:13" ht="27.6">
      <c r="A4912" t="s">
        <v>164</v>
      </c>
      <c r="B4912" t="s">
        <v>250</v>
      </c>
      <c r="C4912" s="14" t="s">
        <v>252</v>
      </c>
      <c r="D4912" t="s">
        <v>465</v>
      </c>
      <c r="E4912" t="s">
        <v>483</v>
      </c>
      <c r="F4912" s="20">
        <v>2043</v>
      </c>
      <c r="G4912" s="20">
        <v>60</v>
      </c>
      <c r="H4912" s="11">
        <v>21160.106787745899</v>
      </c>
      <c r="I4912" s="10">
        <v>3880514.0859118002</v>
      </c>
      <c r="J4912" s="33">
        <f t="shared" si="304"/>
        <v>5.4529132788275741E-3</v>
      </c>
      <c r="K4912" s="33">
        <f t="shared" si="305"/>
        <v>5.4380731334756627E-3</v>
      </c>
      <c r="L4912" s="33">
        <f t="shared" si="306"/>
        <v>0.94995629696672423</v>
      </c>
      <c r="M4912" s="33">
        <f t="shared" si="307"/>
        <v>0.94479036515021342</v>
      </c>
    </row>
    <row r="4913" spans="1:13" ht="27.6">
      <c r="A4913" t="s">
        <v>164</v>
      </c>
      <c r="B4913" t="s">
        <v>250</v>
      </c>
      <c r="C4913" s="14" t="s">
        <v>252</v>
      </c>
      <c r="D4913" t="s">
        <v>465</v>
      </c>
      <c r="E4913" t="s">
        <v>483</v>
      </c>
      <c r="F4913" s="20">
        <v>2043</v>
      </c>
      <c r="G4913" s="20">
        <v>61</v>
      </c>
      <c r="H4913" s="11">
        <v>22269.792713674498</v>
      </c>
      <c r="I4913" s="10">
        <v>3721917.84731788</v>
      </c>
      <c r="J4913" s="33">
        <f t="shared" si="304"/>
        <v>5.9834186640424494E-3</v>
      </c>
      <c r="K4913" s="33">
        <f t="shared" si="305"/>
        <v>5.9655536636061823E-3</v>
      </c>
      <c r="L4913" s="33">
        <f t="shared" si="306"/>
        <v>0.94479036515021342</v>
      </c>
      <c r="M4913" s="33">
        <f t="shared" si="307"/>
        <v>0.93915416752605174</v>
      </c>
    </row>
    <row r="4914" spans="1:13" ht="27.6">
      <c r="A4914" t="s">
        <v>164</v>
      </c>
      <c r="B4914" t="s">
        <v>250</v>
      </c>
      <c r="C4914" s="14" t="s">
        <v>252</v>
      </c>
      <c r="D4914" t="s">
        <v>465</v>
      </c>
      <c r="E4914" t="s">
        <v>483</v>
      </c>
      <c r="F4914" s="20">
        <v>2043</v>
      </c>
      <c r="G4914" s="20">
        <v>62</v>
      </c>
      <c r="H4914" s="11">
        <v>23746.378986236701</v>
      </c>
      <c r="I4914" s="10">
        <v>3618636.8156039501</v>
      </c>
      <c r="J4914" s="33">
        <f t="shared" si="304"/>
        <v>6.5622443467771531E-3</v>
      </c>
      <c r="K4914" s="33">
        <f t="shared" si="305"/>
        <v>6.5407598425543112E-3</v>
      </c>
      <c r="L4914" s="33">
        <f t="shared" si="306"/>
        <v>0.93915416752605174</v>
      </c>
      <c r="M4914" s="33">
        <f t="shared" si="307"/>
        <v>0.93301138566112984</v>
      </c>
    </row>
    <row r="4915" spans="1:13" ht="27.6">
      <c r="A4915" t="s">
        <v>164</v>
      </c>
      <c r="B4915" t="s">
        <v>250</v>
      </c>
      <c r="C4915" s="14" t="s">
        <v>252</v>
      </c>
      <c r="D4915" t="s">
        <v>465</v>
      </c>
      <c r="E4915" t="s">
        <v>483</v>
      </c>
      <c r="F4915" s="20">
        <v>2043</v>
      </c>
      <c r="G4915" s="20">
        <v>63</v>
      </c>
      <c r="H4915" s="11">
        <v>25390.324362499901</v>
      </c>
      <c r="I4915" s="10">
        <v>3527496.6381854201</v>
      </c>
      <c r="J4915" s="33">
        <f t="shared" si="304"/>
        <v>7.1978309171574269E-3</v>
      </c>
      <c r="K4915" s="33">
        <f t="shared" si="305"/>
        <v>7.1719885723170451E-3</v>
      </c>
      <c r="L4915" s="33">
        <f t="shared" si="306"/>
        <v>0.93301138566112984</v>
      </c>
      <c r="M4915" s="33">
        <f t="shared" si="307"/>
        <v>0.92631983866532652</v>
      </c>
    </row>
    <row r="4916" spans="1:13" ht="27.6">
      <c r="A4916" t="s">
        <v>164</v>
      </c>
      <c r="B4916" t="s">
        <v>250</v>
      </c>
      <c r="C4916" s="14" t="s">
        <v>252</v>
      </c>
      <c r="D4916" t="s">
        <v>465</v>
      </c>
      <c r="E4916" t="s">
        <v>483</v>
      </c>
      <c r="F4916" s="20">
        <v>2043</v>
      </c>
      <c r="G4916" s="20">
        <v>64</v>
      </c>
      <c r="H4916" s="11">
        <v>27071.107106863201</v>
      </c>
      <c r="I4916" s="10">
        <v>3429408.6843964602</v>
      </c>
      <c r="J4916" s="33">
        <f t="shared" si="304"/>
        <v>7.8938119070015213E-3</v>
      </c>
      <c r="K4916" s="33">
        <f t="shared" si="305"/>
        <v>7.8627375924793519E-3</v>
      </c>
      <c r="L4916" s="33">
        <f t="shared" si="306"/>
        <v>0.92631983866532652</v>
      </c>
      <c r="M4916" s="33">
        <f t="shared" si="307"/>
        <v>0.91903642884719328</v>
      </c>
    </row>
    <row r="4917" spans="1:13" ht="27.6">
      <c r="A4917" t="s">
        <v>164</v>
      </c>
      <c r="B4917" t="s">
        <v>250</v>
      </c>
      <c r="C4917" s="14" t="s">
        <v>252</v>
      </c>
      <c r="D4917" t="s">
        <v>465</v>
      </c>
      <c r="E4917" t="s">
        <v>483</v>
      </c>
      <c r="F4917" s="20">
        <v>2043</v>
      </c>
      <c r="G4917" s="20">
        <v>65</v>
      </c>
      <c r="H4917" s="11">
        <v>27400.888132054901</v>
      </c>
      <c r="I4917" s="10">
        <v>3312472.5393846501</v>
      </c>
      <c r="J4917" s="33">
        <f t="shared" si="304"/>
        <v>8.2720348036893002E-3</v>
      </c>
      <c r="K4917" s="33">
        <f t="shared" si="305"/>
        <v>8.2379156668375142E-3</v>
      </c>
      <c r="L4917" s="33">
        <f t="shared" si="306"/>
        <v>0.91903642884719328</v>
      </c>
      <c r="M4917" s="33">
        <f t="shared" si="307"/>
        <v>0.91146548425159857</v>
      </c>
    </row>
    <row r="4918" spans="1:13" ht="27.6">
      <c r="A4918" t="s">
        <v>164</v>
      </c>
      <c r="B4918" t="s">
        <v>250</v>
      </c>
      <c r="C4918" s="14" t="s">
        <v>252</v>
      </c>
      <c r="D4918" t="s">
        <v>465</v>
      </c>
      <c r="E4918" t="s">
        <v>483</v>
      </c>
      <c r="F4918" s="20">
        <v>2043</v>
      </c>
      <c r="G4918" s="20">
        <v>66</v>
      </c>
      <c r="H4918" s="11">
        <v>29158.590025196099</v>
      </c>
      <c r="I4918" s="10">
        <v>3208275.8231586502</v>
      </c>
      <c r="J4918" s="33">
        <f t="shared" si="304"/>
        <v>9.0885546107717548E-3</v>
      </c>
      <c r="K4918" s="33">
        <f t="shared" si="305"/>
        <v>9.0473785364031389E-3</v>
      </c>
      <c r="L4918" s="33">
        <f t="shared" si="306"/>
        <v>0.91146548425159857</v>
      </c>
      <c r="M4918" s="33">
        <f t="shared" si="307"/>
        <v>0.90321911099270835</v>
      </c>
    </row>
    <row r="4919" spans="1:13" ht="27.6">
      <c r="A4919" t="s">
        <v>164</v>
      </c>
      <c r="B4919" t="s">
        <v>250</v>
      </c>
      <c r="C4919" s="14" t="s">
        <v>252</v>
      </c>
      <c r="D4919" t="s">
        <v>465</v>
      </c>
      <c r="E4919" t="s">
        <v>483</v>
      </c>
      <c r="F4919" s="20">
        <v>2043</v>
      </c>
      <c r="G4919" s="20">
        <v>67</v>
      </c>
      <c r="H4919" s="11">
        <v>30850.4480612521</v>
      </c>
      <c r="I4919" s="10">
        <v>3092040.0959407398</v>
      </c>
      <c r="J4919" s="33">
        <f t="shared" si="304"/>
        <v>9.9773764582654877E-3</v>
      </c>
      <c r="K4919" s="33">
        <f t="shared" si="305"/>
        <v>9.9277675637310381E-3</v>
      </c>
      <c r="L4919" s="33">
        <f t="shared" si="306"/>
        <v>0.90321911099270835</v>
      </c>
      <c r="M4919" s="33">
        <f t="shared" si="307"/>
        <v>0.89425216159965293</v>
      </c>
    </row>
    <row r="4920" spans="1:13" ht="27.6">
      <c r="A4920" t="s">
        <v>164</v>
      </c>
      <c r="B4920" t="s">
        <v>250</v>
      </c>
      <c r="C4920" s="14" t="s">
        <v>252</v>
      </c>
      <c r="D4920" t="s">
        <v>465</v>
      </c>
      <c r="E4920" t="s">
        <v>483</v>
      </c>
      <c r="F4920" s="20">
        <v>2043</v>
      </c>
      <c r="G4920" s="20">
        <v>68</v>
      </c>
      <c r="H4920" s="11">
        <v>32587.674273433298</v>
      </c>
      <c r="I4920" s="10">
        <v>2973310.98495842</v>
      </c>
      <c r="J4920" s="33">
        <f t="shared" si="304"/>
        <v>1.0960062515589508E-2</v>
      </c>
      <c r="K4920" s="33">
        <f t="shared" si="305"/>
        <v>1.0900219856379234E-2</v>
      </c>
      <c r="L4920" s="33">
        <f t="shared" si="306"/>
        <v>0.89425216159965293</v>
      </c>
      <c r="M4920" s="33">
        <f t="shared" si="307"/>
        <v>0.8845046164311744</v>
      </c>
    </row>
    <row r="4921" spans="1:13" ht="27.6">
      <c r="A4921" t="s">
        <v>164</v>
      </c>
      <c r="B4921" t="s">
        <v>250</v>
      </c>
      <c r="C4921" s="14" t="s">
        <v>252</v>
      </c>
      <c r="D4921" t="s">
        <v>465</v>
      </c>
      <c r="E4921" t="s">
        <v>483</v>
      </c>
      <c r="F4921" s="20">
        <v>2043</v>
      </c>
      <c r="G4921" s="20">
        <v>69</v>
      </c>
      <c r="H4921" s="11">
        <v>34111.4575079735</v>
      </c>
      <c r="I4921" s="10">
        <v>2830667.4425535998</v>
      </c>
      <c r="J4921" s="33">
        <f t="shared" si="304"/>
        <v>1.205067645714005E-2</v>
      </c>
      <c r="K4921" s="33">
        <f t="shared" si="305"/>
        <v>1.1978357843163923E-2</v>
      </c>
      <c r="L4921" s="33">
        <f t="shared" si="306"/>
        <v>0.8845046164311744</v>
      </c>
      <c r="M4921" s="33">
        <f t="shared" si="307"/>
        <v>0.87390970362163134</v>
      </c>
    </row>
    <row r="4922" spans="1:13" ht="27.6">
      <c r="A4922" t="s">
        <v>164</v>
      </c>
      <c r="B4922" t="s">
        <v>250</v>
      </c>
      <c r="C4922" s="14" t="s">
        <v>252</v>
      </c>
      <c r="D4922" t="s">
        <v>465</v>
      </c>
      <c r="E4922" t="s">
        <v>483</v>
      </c>
      <c r="F4922" s="20">
        <v>2044</v>
      </c>
      <c r="G4922" s="20">
        <v>30</v>
      </c>
      <c r="H4922" s="11">
        <v>747.64840924851296</v>
      </c>
      <c r="I4922" s="10">
        <v>4714204.7604199201</v>
      </c>
      <c r="J4922" s="33">
        <f t="shared" si="304"/>
        <v>1.5859481020546841E-4</v>
      </c>
      <c r="K4922" s="33">
        <f t="shared" si="305"/>
        <v>1.5858223471332256E-4</v>
      </c>
      <c r="L4922" s="33">
        <f t="shared" si="306"/>
        <v>1</v>
      </c>
      <c r="M4922" s="33">
        <f t="shared" si="307"/>
        <v>0.99984141776528668</v>
      </c>
    </row>
    <row r="4923" spans="1:13" ht="27.6">
      <c r="A4923" t="s">
        <v>164</v>
      </c>
      <c r="B4923" t="s">
        <v>250</v>
      </c>
      <c r="C4923" s="14" t="s">
        <v>252</v>
      </c>
      <c r="D4923" t="s">
        <v>465</v>
      </c>
      <c r="E4923" t="s">
        <v>483</v>
      </c>
      <c r="F4923" s="20">
        <v>2044</v>
      </c>
      <c r="G4923" s="20">
        <v>31</v>
      </c>
      <c r="H4923" s="11">
        <v>1003.82941679212</v>
      </c>
      <c r="I4923" s="10">
        <v>4782369.1337612504</v>
      </c>
      <c r="J4923" s="33">
        <f t="shared" si="304"/>
        <v>2.0990211937124678E-4</v>
      </c>
      <c r="K4923" s="33">
        <f t="shared" si="305"/>
        <v>2.0988009146261088E-4</v>
      </c>
      <c r="L4923" s="33">
        <f t="shared" si="306"/>
        <v>0.99984141776528668</v>
      </c>
      <c r="M4923" s="33">
        <f t="shared" si="307"/>
        <v>0.999631570957078</v>
      </c>
    </row>
    <row r="4924" spans="1:13" ht="27.6">
      <c r="A4924" t="s">
        <v>164</v>
      </c>
      <c r="B4924" t="s">
        <v>250</v>
      </c>
      <c r="C4924" s="14" t="s">
        <v>252</v>
      </c>
      <c r="D4924" t="s">
        <v>465</v>
      </c>
      <c r="E4924" t="s">
        <v>483</v>
      </c>
      <c r="F4924" s="20">
        <v>2044</v>
      </c>
      <c r="G4924" s="20">
        <v>32</v>
      </c>
      <c r="H4924" s="11">
        <v>1124.5288919873201</v>
      </c>
      <c r="I4924" s="10">
        <v>4895277.8153925603</v>
      </c>
      <c r="J4924" s="33">
        <f t="shared" si="304"/>
        <v>2.297170731457541E-4</v>
      </c>
      <c r="K4924" s="33">
        <f t="shared" si="305"/>
        <v>2.296906901991802E-4</v>
      </c>
      <c r="L4924" s="33">
        <f t="shared" si="306"/>
        <v>0.999631570957078</v>
      </c>
      <c r="M4924" s="33">
        <f t="shared" si="307"/>
        <v>0.99940196489159994</v>
      </c>
    </row>
    <row r="4925" spans="1:13" ht="27.6">
      <c r="A4925" t="s">
        <v>164</v>
      </c>
      <c r="B4925" t="s">
        <v>250</v>
      </c>
      <c r="C4925" s="14" t="s">
        <v>252</v>
      </c>
      <c r="D4925" t="s">
        <v>465</v>
      </c>
      <c r="E4925" t="s">
        <v>483</v>
      </c>
      <c r="F4925" s="20">
        <v>2044</v>
      </c>
      <c r="G4925" s="20">
        <v>33</v>
      </c>
      <c r="H4925" s="11">
        <v>1183.3095651972401</v>
      </c>
      <c r="I4925" s="10">
        <v>4867049.0483465204</v>
      </c>
      <c r="J4925" s="33">
        <f t="shared" si="304"/>
        <v>2.4312669821958033E-4</v>
      </c>
      <c r="K4925" s="33">
        <f t="shared" si="305"/>
        <v>2.430971453190045E-4</v>
      </c>
      <c r="L4925" s="33">
        <f t="shared" si="306"/>
        <v>0.99940196489159994</v>
      </c>
      <c r="M4925" s="33">
        <f t="shared" si="307"/>
        <v>0.99915901312690858</v>
      </c>
    </row>
    <row r="4926" spans="1:13" ht="27.6">
      <c r="A4926" t="s">
        <v>164</v>
      </c>
      <c r="B4926" t="s">
        <v>250</v>
      </c>
      <c r="C4926" s="14" t="s">
        <v>252</v>
      </c>
      <c r="D4926" t="s">
        <v>465</v>
      </c>
      <c r="E4926" t="s">
        <v>483</v>
      </c>
      <c r="F4926" s="20">
        <v>2044</v>
      </c>
      <c r="G4926" s="20">
        <v>34</v>
      </c>
      <c r="H4926" s="11">
        <v>1225.25241556132</v>
      </c>
      <c r="I4926" s="10">
        <v>4733130.4171442604</v>
      </c>
      <c r="J4926" s="33">
        <f t="shared" si="304"/>
        <v>2.5886724167228367E-4</v>
      </c>
      <c r="K4926" s="33">
        <f t="shared" si="305"/>
        <v>2.5883373843893498E-4</v>
      </c>
      <c r="L4926" s="33">
        <f t="shared" si="306"/>
        <v>0.99915901312690858</v>
      </c>
      <c r="M4926" s="33">
        <f t="shared" si="307"/>
        <v>0.99890039706424594</v>
      </c>
    </row>
    <row r="4927" spans="1:13" ht="27.6">
      <c r="A4927" t="s">
        <v>164</v>
      </c>
      <c r="B4927" t="s">
        <v>250</v>
      </c>
      <c r="C4927" s="14" t="s">
        <v>252</v>
      </c>
      <c r="D4927" t="s">
        <v>465</v>
      </c>
      <c r="E4927" t="s">
        <v>483</v>
      </c>
      <c r="F4927" s="20">
        <v>2044</v>
      </c>
      <c r="G4927" s="20">
        <v>35</v>
      </c>
      <c r="H4927" s="11">
        <v>1589.45463552349</v>
      </c>
      <c r="I4927" s="10">
        <v>4661882.6262912601</v>
      </c>
      <c r="J4927" s="33">
        <f t="shared" si="304"/>
        <v>3.4094694417220311E-4</v>
      </c>
      <c r="K4927" s="33">
        <f t="shared" si="305"/>
        <v>3.4088882836780243E-4</v>
      </c>
      <c r="L4927" s="33">
        <f t="shared" si="306"/>
        <v>0.99890039706424594</v>
      </c>
      <c r="M4927" s="33">
        <f t="shared" si="307"/>
        <v>0.99855988307823462</v>
      </c>
    </row>
    <row r="4928" spans="1:13" ht="27.6">
      <c r="A4928" t="s">
        <v>164</v>
      </c>
      <c r="B4928" t="s">
        <v>250</v>
      </c>
      <c r="C4928" s="14" t="s">
        <v>252</v>
      </c>
      <c r="D4928" t="s">
        <v>465</v>
      </c>
      <c r="E4928" t="s">
        <v>483</v>
      </c>
      <c r="F4928" s="20">
        <v>2044</v>
      </c>
      <c r="G4928" s="20">
        <v>36</v>
      </c>
      <c r="H4928" s="11">
        <v>1850.0373176595799</v>
      </c>
      <c r="I4928" s="10">
        <v>4618089.1139145195</v>
      </c>
      <c r="J4928" s="33">
        <f t="shared" si="304"/>
        <v>4.0060667345836407E-4</v>
      </c>
      <c r="K4928" s="33">
        <f t="shared" si="305"/>
        <v>4.0052644131916004E-4</v>
      </c>
      <c r="L4928" s="33">
        <f t="shared" si="306"/>
        <v>0.99855988307823462</v>
      </c>
      <c r="M4928" s="33">
        <f t="shared" si="307"/>
        <v>0.99815993344182119</v>
      </c>
    </row>
    <row r="4929" spans="1:13" ht="27.6">
      <c r="A4929" t="s">
        <v>164</v>
      </c>
      <c r="B4929" t="s">
        <v>250</v>
      </c>
      <c r="C4929" s="14" t="s">
        <v>252</v>
      </c>
      <c r="D4929" t="s">
        <v>465</v>
      </c>
      <c r="E4929" t="s">
        <v>483</v>
      </c>
      <c r="F4929" s="20">
        <v>2044</v>
      </c>
      <c r="G4929" s="20">
        <v>37</v>
      </c>
      <c r="H4929" s="11">
        <v>2056.5746987009902</v>
      </c>
      <c r="I4929" s="10">
        <v>4642312.0872426303</v>
      </c>
      <c r="J4929" s="33">
        <f t="shared" si="304"/>
        <v>4.4300655795042059E-4</v>
      </c>
      <c r="K4929" s="33">
        <f t="shared" si="305"/>
        <v>4.4290844503402926E-4</v>
      </c>
      <c r="L4929" s="33">
        <f t="shared" si="306"/>
        <v>0.99815993344182119</v>
      </c>
      <c r="M4929" s="33">
        <f t="shared" si="307"/>
        <v>0.99771783997780517</v>
      </c>
    </row>
    <row r="4930" spans="1:13" ht="27.6">
      <c r="A4930" t="s">
        <v>164</v>
      </c>
      <c r="B4930" t="s">
        <v>250</v>
      </c>
      <c r="C4930" s="14" t="s">
        <v>252</v>
      </c>
      <c r="D4930" t="s">
        <v>465</v>
      </c>
      <c r="E4930" t="s">
        <v>483</v>
      </c>
      <c r="F4930" s="20">
        <v>2044</v>
      </c>
      <c r="G4930" s="20">
        <v>38</v>
      </c>
      <c r="H4930" s="11">
        <v>2176.18224237095</v>
      </c>
      <c r="I4930" s="10">
        <v>4557966.8703308599</v>
      </c>
      <c r="J4930" s="33">
        <f t="shared" ref="J4930:J4993" si="308">IF(I4930&gt;0,H4930/I4930,0)</f>
        <v>4.7744582272775106E-4</v>
      </c>
      <c r="K4930" s="33">
        <f t="shared" ref="K4930:K4993" si="309">1-EXP(-J4930)</f>
        <v>4.7733186360809921E-4</v>
      </c>
      <c r="L4930" s="33">
        <f t="shared" ref="L4930:L4993" si="310">IF(G4930=30,1,M4929)</f>
        <v>0.99771783997780517</v>
      </c>
      <c r="M4930" s="33">
        <f t="shared" ref="M4930:M4993" si="311">L4930*(1-K4930)</f>
        <v>0.99724159746189356</v>
      </c>
    </row>
    <row r="4931" spans="1:13" ht="27.6">
      <c r="A4931" t="s">
        <v>164</v>
      </c>
      <c r="B4931" t="s">
        <v>250</v>
      </c>
      <c r="C4931" s="14" t="s">
        <v>252</v>
      </c>
      <c r="D4931" t="s">
        <v>465</v>
      </c>
      <c r="E4931" t="s">
        <v>483</v>
      </c>
      <c r="F4931" s="20">
        <v>2044</v>
      </c>
      <c r="G4931" s="20">
        <v>39</v>
      </c>
      <c r="H4931" s="11">
        <v>2319.3213944430499</v>
      </c>
      <c r="I4931" s="10">
        <v>4495077.0232298002</v>
      </c>
      <c r="J4931" s="33">
        <f t="shared" si="308"/>
        <v>5.1596922198600555E-4</v>
      </c>
      <c r="K4931" s="33">
        <f t="shared" si="309"/>
        <v>5.1583613275796303E-4</v>
      </c>
      <c r="L4931" s="33">
        <f t="shared" si="310"/>
        <v>0.99724159746189356</v>
      </c>
      <c r="M4931" s="33">
        <f t="shared" si="311"/>
        <v>0.99672718421283346</v>
      </c>
    </row>
    <row r="4932" spans="1:13" ht="27.6">
      <c r="A4932" t="s">
        <v>164</v>
      </c>
      <c r="B4932" t="s">
        <v>250</v>
      </c>
      <c r="C4932" s="14" t="s">
        <v>252</v>
      </c>
      <c r="D4932" t="s">
        <v>465</v>
      </c>
      <c r="E4932" t="s">
        <v>483</v>
      </c>
      <c r="F4932" s="20">
        <v>2044</v>
      </c>
      <c r="G4932" s="20">
        <v>40</v>
      </c>
      <c r="H4932" s="11">
        <v>3031.3173334887501</v>
      </c>
      <c r="I4932" s="10">
        <v>4364865.6089907596</v>
      </c>
      <c r="J4932" s="33">
        <f t="shared" si="308"/>
        <v>6.9448125212488471E-4</v>
      </c>
      <c r="K4932" s="33">
        <f t="shared" si="309"/>
        <v>6.9424015583563481E-4</v>
      </c>
      <c r="L4932" s="33">
        <f t="shared" si="310"/>
        <v>0.99672718421283346</v>
      </c>
      <c r="M4932" s="33">
        <f t="shared" si="311"/>
        <v>0.99603521617713997</v>
      </c>
    </row>
    <row r="4933" spans="1:13" ht="27.6">
      <c r="A4933" t="s">
        <v>164</v>
      </c>
      <c r="B4933" t="s">
        <v>250</v>
      </c>
      <c r="C4933" s="14" t="s">
        <v>252</v>
      </c>
      <c r="D4933" t="s">
        <v>465</v>
      </c>
      <c r="E4933" t="s">
        <v>483</v>
      </c>
      <c r="F4933" s="20">
        <v>2044</v>
      </c>
      <c r="G4933" s="20">
        <v>41</v>
      </c>
      <c r="H4933" s="11">
        <v>3370.90051213894</v>
      </c>
      <c r="I4933" s="10">
        <v>4296066.07961981</v>
      </c>
      <c r="J4933" s="33">
        <f t="shared" si="308"/>
        <v>7.846481989954064E-4</v>
      </c>
      <c r="K4933" s="33">
        <f t="shared" si="309"/>
        <v>7.8434044309594331E-4</v>
      </c>
      <c r="L4933" s="33">
        <f t="shared" si="310"/>
        <v>0.99603521617713997</v>
      </c>
      <c r="M4933" s="33">
        <f t="shared" si="311"/>
        <v>0.9952539854743444</v>
      </c>
    </row>
    <row r="4934" spans="1:13" ht="27.6">
      <c r="A4934" t="s">
        <v>164</v>
      </c>
      <c r="B4934" t="s">
        <v>250</v>
      </c>
      <c r="C4934" s="14" t="s">
        <v>252</v>
      </c>
      <c r="D4934" t="s">
        <v>465</v>
      </c>
      <c r="E4934" t="s">
        <v>483</v>
      </c>
      <c r="F4934" s="20">
        <v>2044</v>
      </c>
      <c r="G4934" s="20">
        <v>42</v>
      </c>
      <c r="H4934" s="11">
        <v>3786.6304623842402</v>
      </c>
      <c r="I4934" s="10">
        <v>4269201.4212822597</v>
      </c>
      <c r="J4934" s="33">
        <f t="shared" si="308"/>
        <v>8.869645839401321E-4</v>
      </c>
      <c r="K4934" s="33">
        <f t="shared" si="309"/>
        <v>8.8657134712455399E-4</v>
      </c>
      <c r="L4934" s="33">
        <f t="shared" si="310"/>
        <v>0.9952539854743444</v>
      </c>
      <c r="M4934" s="33">
        <f t="shared" si="311"/>
        <v>0.99437162180771133</v>
      </c>
    </row>
    <row r="4935" spans="1:13" ht="27.6">
      <c r="A4935" t="s">
        <v>164</v>
      </c>
      <c r="B4935" t="s">
        <v>250</v>
      </c>
      <c r="C4935" s="14" t="s">
        <v>252</v>
      </c>
      <c r="D4935" t="s">
        <v>465</v>
      </c>
      <c r="E4935" t="s">
        <v>483</v>
      </c>
      <c r="F4935" s="20">
        <v>2044</v>
      </c>
      <c r="G4935" s="20">
        <v>43</v>
      </c>
      <c r="H4935" s="11">
        <v>4090.2043659094502</v>
      </c>
      <c r="I4935" s="10">
        <v>4244566.9597208602</v>
      </c>
      <c r="J4935" s="33">
        <f t="shared" si="308"/>
        <v>9.6363289935669629E-4</v>
      </c>
      <c r="K4935" s="33">
        <f t="shared" si="309"/>
        <v>9.6316875427482351E-4</v>
      </c>
      <c r="L4935" s="33">
        <f t="shared" si="310"/>
        <v>0.99437162180771133</v>
      </c>
      <c r="M4935" s="33">
        <f t="shared" si="311"/>
        <v>0.99341387413144855</v>
      </c>
    </row>
    <row r="4936" spans="1:13" ht="27.6">
      <c r="A4936" t="s">
        <v>164</v>
      </c>
      <c r="B4936" t="s">
        <v>250</v>
      </c>
      <c r="C4936" s="14" t="s">
        <v>252</v>
      </c>
      <c r="D4936" t="s">
        <v>465</v>
      </c>
      <c r="E4936" t="s">
        <v>483</v>
      </c>
      <c r="F4936" s="20">
        <v>2044</v>
      </c>
      <c r="G4936" s="20">
        <v>44</v>
      </c>
      <c r="H4936" s="11">
        <v>4428.836162652</v>
      </c>
      <c r="I4936" s="10">
        <v>4219067.5861482797</v>
      </c>
      <c r="J4936" s="33">
        <f t="shared" si="308"/>
        <v>1.0497191789940546E-3</v>
      </c>
      <c r="K4936" s="33">
        <f t="shared" si="309"/>
        <v>1.0491684165487847E-3</v>
      </c>
      <c r="L4936" s="33">
        <f t="shared" si="310"/>
        <v>0.99341387413144855</v>
      </c>
      <c r="M4936" s="33">
        <f t="shared" si="311"/>
        <v>0.99237161567014842</v>
      </c>
    </row>
    <row r="4937" spans="1:13" ht="27.6">
      <c r="A4937" t="s">
        <v>164</v>
      </c>
      <c r="B4937" t="s">
        <v>250</v>
      </c>
      <c r="C4937" s="14" t="s">
        <v>252</v>
      </c>
      <c r="D4937" t="s">
        <v>465</v>
      </c>
      <c r="E4937" t="s">
        <v>483</v>
      </c>
      <c r="F4937" s="20">
        <v>2044</v>
      </c>
      <c r="G4937" s="20">
        <v>45</v>
      </c>
      <c r="H4937" s="11">
        <v>5700.6196349943002</v>
      </c>
      <c r="I4937" s="10">
        <v>4231733.44588775</v>
      </c>
      <c r="J4937" s="33">
        <f t="shared" si="308"/>
        <v>1.3471121723259679E-3</v>
      </c>
      <c r="K4937" s="33">
        <f t="shared" si="309"/>
        <v>1.3462052240229561E-3</v>
      </c>
      <c r="L4937" s="33">
        <f t="shared" si="310"/>
        <v>0.99237161567014842</v>
      </c>
      <c r="M4937" s="33">
        <f t="shared" si="311"/>
        <v>0.99103567981696117</v>
      </c>
    </row>
    <row r="4938" spans="1:13" ht="27.6">
      <c r="A4938" t="s">
        <v>164</v>
      </c>
      <c r="B4938" t="s">
        <v>250</v>
      </c>
      <c r="C4938" s="14" t="s">
        <v>252</v>
      </c>
      <c r="D4938" t="s">
        <v>465</v>
      </c>
      <c r="E4938" t="s">
        <v>483</v>
      </c>
      <c r="F4938" s="20">
        <v>2044</v>
      </c>
      <c r="G4938" s="20">
        <v>46</v>
      </c>
      <c r="H4938" s="11">
        <v>6384.9522391005303</v>
      </c>
      <c r="I4938" s="10">
        <v>4280823.1200679103</v>
      </c>
      <c r="J4938" s="33">
        <f t="shared" si="308"/>
        <v>1.4915244241624356E-3</v>
      </c>
      <c r="K4938" s="33">
        <f t="shared" si="309"/>
        <v>1.4904126544210694E-3</v>
      </c>
      <c r="L4938" s="33">
        <f t="shared" si="310"/>
        <v>0.99103567981696117</v>
      </c>
      <c r="M4938" s="33">
        <f t="shared" si="311"/>
        <v>0.98955862769877923</v>
      </c>
    </row>
    <row r="4939" spans="1:13" ht="27.6">
      <c r="A4939" t="s">
        <v>164</v>
      </c>
      <c r="B4939" t="s">
        <v>250</v>
      </c>
      <c r="C4939" s="14" t="s">
        <v>252</v>
      </c>
      <c r="D4939" t="s">
        <v>465</v>
      </c>
      <c r="E4939" t="s">
        <v>483</v>
      </c>
      <c r="F4939" s="20">
        <v>2044</v>
      </c>
      <c r="G4939" s="20">
        <v>47</v>
      </c>
      <c r="H4939" s="11">
        <v>7384.0407151569298</v>
      </c>
      <c r="I4939" s="10">
        <v>4404120.78803935</v>
      </c>
      <c r="J4939" s="33">
        <f t="shared" si="308"/>
        <v>1.6766208445532205E-3</v>
      </c>
      <c r="K4939" s="33">
        <f t="shared" si="309"/>
        <v>1.6752161010088473E-3</v>
      </c>
      <c r="L4939" s="33">
        <f t="shared" si="310"/>
        <v>0.98955862769877923</v>
      </c>
      <c r="M4939" s="33">
        <f t="shared" si="311"/>
        <v>0.98790090315276602</v>
      </c>
    </row>
    <row r="4940" spans="1:13" ht="27.6">
      <c r="A4940" t="s">
        <v>164</v>
      </c>
      <c r="B4940" t="s">
        <v>250</v>
      </c>
      <c r="C4940" s="14" t="s">
        <v>252</v>
      </c>
      <c r="D4940" t="s">
        <v>465</v>
      </c>
      <c r="E4940" t="s">
        <v>483</v>
      </c>
      <c r="F4940" s="20">
        <v>2044</v>
      </c>
      <c r="G4940" s="20">
        <v>48</v>
      </c>
      <c r="H4940" s="11">
        <v>7989.8877855085702</v>
      </c>
      <c r="I4940" s="10">
        <v>4351398.1105360799</v>
      </c>
      <c r="J4940" s="33">
        <f t="shared" si="308"/>
        <v>1.8361656604488985E-3</v>
      </c>
      <c r="K4940" s="33">
        <f t="shared" si="309"/>
        <v>1.8344809395826056E-3</v>
      </c>
      <c r="L4940" s="33">
        <f t="shared" si="310"/>
        <v>0.98790090315276602</v>
      </c>
      <c r="M4940" s="33">
        <f t="shared" si="311"/>
        <v>0.98608861777573587</v>
      </c>
    </row>
    <row r="4941" spans="1:13" ht="27.6">
      <c r="A4941" t="s">
        <v>164</v>
      </c>
      <c r="B4941" t="s">
        <v>250</v>
      </c>
      <c r="C4941" s="14" t="s">
        <v>252</v>
      </c>
      <c r="D4941" t="s">
        <v>465</v>
      </c>
      <c r="E4941" t="s">
        <v>483</v>
      </c>
      <c r="F4941" s="20">
        <v>2044</v>
      </c>
      <c r="G4941" s="20">
        <v>49</v>
      </c>
      <c r="H4941" s="11">
        <v>8589.7297844468703</v>
      </c>
      <c r="I4941" s="10">
        <v>4268519.6226339797</v>
      </c>
      <c r="J4941" s="33">
        <f t="shared" si="308"/>
        <v>2.0123439842936455E-3</v>
      </c>
      <c r="K4941" s="33">
        <f t="shared" si="309"/>
        <v>2.0103205776290656E-3</v>
      </c>
      <c r="L4941" s="33">
        <f t="shared" si="310"/>
        <v>0.98608861777573587</v>
      </c>
      <c r="M4941" s="33">
        <f t="shared" si="311"/>
        <v>0.98410626353605546</v>
      </c>
    </row>
    <row r="4942" spans="1:13" ht="27.6">
      <c r="A4942" t="s">
        <v>164</v>
      </c>
      <c r="B4942" t="s">
        <v>250</v>
      </c>
      <c r="C4942" s="14" t="s">
        <v>252</v>
      </c>
      <c r="D4942" t="s">
        <v>465</v>
      </c>
      <c r="E4942" t="s">
        <v>483</v>
      </c>
      <c r="F4942" s="20">
        <v>2044</v>
      </c>
      <c r="G4942" s="20">
        <v>50</v>
      </c>
      <c r="H4942" s="11">
        <v>9663.9530943156205</v>
      </c>
      <c r="I4942" s="10">
        <v>4199816.2625358896</v>
      </c>
      <c r="J4942" s="33">
        <f t="shared" si="308"/>
        <v>2.3010418766463924E-3</v>
      </c>
      <c r="K4942" s="33">
        <f t="shared" si="309"/>
        <v>2.2983965092101544E-3</v>
      </c>
      <c r="L4942" s="33">
        <f t="shared" si="310"/>
        <v>0.98410626353605546</v>
      </c>
      <c r="M4942" s="33">
        <f t="shared" si="311"/>
        <v>0.98184439713525229</v>
      </c>
    </row>
    <row r="4943" spans="1:13" ht="27.6">
      <c r="A4943" t="s">
        <v>164</v>
      </c>
      <c r="B4943" t="s">
        <v>250</v>
      </c>
      <c r="C4943" s="14" t="s">
        <v>252</v>
      </c>
      <c r="D4943" t="s">
        <v>465</v>
      </c>
      <c r="E4943" t="s">
        <v>483</v>
      </c>
      <c r="F4943" s="20">
        <v>2044</v>
      </c>
      <c r="G4943" s="20">
        <v>51</v>
      </c>
      <c r="H4943" s="11">
        <v>10407.487022768701</v>
      </c>
      <c r="I4943" s="10">
        <v>4132793.3907444598</v>
      </c>
      <c r="J4943" s="33">
        <f t="shared" si="308"/>
        <v>2.5182693734646026E-3</v>
      </c>
      <c r="K4943" s="33">
        <f t="shared" si="309"/>
        <v>2.5151011931477951E-3</v>
      </c>
      <c r="L4943" s="33">
        <f t="shared" si="310"/>
        <v>0.98184439713525229</v>
      </c>
      <c r="M4943" s="33">
        <f t="shared" si="311"/>
        <v>0.97937495912053196</v>
      </c>
    </row>
    <row r="4944" spans="1:13" ht="27.6">
      <c r="A4944" t="s">
        <v>164</v>
      </c>
      <c r="B4944" t="s">
        <v>250</v>
      </c>
      <c r="C4944" s="14" t="s">
        <v>252</v>
      </c>
      <c r="D4944" t="s">
        <v>465</v>
      </c>
      <c r="E4944" t="s">
        <v>483</v>
      </c>
      <c r="F4944" s="20">
        <v>2044</v>
      </c>
      <c r="G4944" s="20">
        <v>52</v>
      </c>
      <c r="H4944" s="11">
        <v>11408.5377647895</v>
      </c>
      <c r="I4944" s="10">
        <v>4152435.9756813501</v>
      </c>
      <c r="J4944" s="33">
        <f t="shared" si="308"/>
        <v>2.7474325508215782E-3</v>
      </c>
      <c r="K4944" s="33">
        <f t="shared" si="309"/>
        <v>2.7436618120848522E-3</v>
      </c>
      <c r="L4944" s="33">
        <f t="shared" si="310"/>
        <v>0.97937495912053196</v>
      </c>
      <c r="M4944" s="33">
        <f t="shared" si="311"/>
        <v>0.9766878854454808</v>
      </c>
    </row>
    <row r="4945" spans="1:13" ht="27.6">
      <c r="A4945" t="s">
        <v>164</v>
      </c>
      <c r="B4945" t="s">
        <v>250</v>
      </c>
      <c r="C4945" s="14" t="s">
        <v>252</v>
      </c>
      <c r="D4945" t="s">
        <v>465</v>
      </c>
      <c r="E4945" t="s">
        <v>483</v>
      </c>
      <c r="F4945" s="20">
        <v>2044</v>
      </c>
      <c r="G4945" s="20">
        <v>53</v>
      </c>
      <c r="H4945" s="11">
        <v>12438.815244305701</v>
      </c>
      <c r="I4945" s="10">
        <v>4151277.7347080698</v>
      </c>
      <c r="J4945" s="33">
        <f t="shared" si="308"/>
        <v>2.9963823283388276E-3</v>
      </c>
      <c r="K4945" s="33">
        <f t="shared" si="309"/>
        <v>2.9918976551933651E-3</v>
      </c>
      <c r="L4945" s="33">
        <f t="shared" si="310"/>
        <v>0.9766878854454808</v>
      </c>
      <c r="M4945" s="33">
        <f t="shared" si="311"/>
        <v>0.97376573525116072</v>
      </c>
    </row>
    <row r="4946" spans="1:13" ht="27.6">
      <c r="A4946" t="s">
        <v>164</v>
      </c>
      <c r="B4946" t="s">
        <v>250</v>
      </c>
      <c r="C4946" s="14" t="s">
        <v>252</v>
      </c>
      <c r="D4946" t="s">
        <v>465</v>
      </c>
      <c r="E4946" t="s">
        <v>483</v>
      </c>
      <c r="F4946" s="20">
        <v>2044</v>
      </c>
      <c r="G4946" s="20">
        <v>54</v>
      </c>
      <c r="H4946" s="11">
        <v>13277.2672564113</v>
      </c>
      <c r="I4946" s="10">
        <v>4068926.7441679402</v>
      </c>
      <c r="J4946" s="33">
        <f t="shared" si="308"/>
        <v>3.2630883009731808E-3</v>
      </c>
      <c r="K4946" s="33">
        <f t="shared" si="309"/>
        <v>3.2577702143778975E-3</v>
      </c>
      <c r="L4946" s="33">
        <f t="shared" si="310"/>
        <v>0.97376573525116072</v>
      </c>
      <c r="M4946" s="33">
        <f t="shared" si="311"/>
        <v>0.97059343024307765</v>
      </c>
    </row>
    <row r="4947" spans="1:13" ht="27.6">
      <c r="A4947" t="s">
        <v>164</v>
      </c>
      <c r="B4947" t="s">
        <v>250</v>
      </c>
      <c r="C4947" s="14" t="s">
        <v>252</v>
      </c>
      <c r="D4947" t="s">
        <v>465</v>
      </c>
      <c r="E4947" t="s">
        <v>483</v>
      </c>
      <c r="F4947" s="20">
        <v>2044</v>
      </c>
      <c r="G4947" s="20">
        <v>55</v>
      </c>
      <c r="H4947" s="11">
        <v>14260.6182784011</v>
      </c>
      <c r="I4947" s="10">
        <v>4070424.6469777999</v>
      </c>
      <c r="J4947" s="33">
        <f t="shared" si="308"/>
        <v>3.5034718770655276E-3</v>
      </c>
      <c r="K4947" s="33">
        <f t="shared" si="309"/>
        <v>3.4973418803154743E-3</v>
      </c>
      <c r="L4947" s="33">
        <f t="shared" si="310"/>
        <v>0.97059343024307765</v>
      </c>
      <c r="M4947" s="33">
        <f t="shared" si="311"/>
        <v>0.96719893319072947</v>
      </c>
    </row>
    <row r="4948" spans="1:13" ht="27.6">
      <c r="A4948" t="s">
        <v>164</v>
      </c>
      <c r="B4948" t="s">
        <v>250</v>
      </c>
      <c r="C4948" s="14" t="s">
        <v>252</v>
      </c>
      <c r="D4948" t="s">
        <v>465</v>
      </c>
      <c r="E4948" t="s">
        <v>483</v>
      </c>
      <c r="F4948" s="20">
        <v>2044</v>
      </c>
      <c r="G4948" s="20">
        <v>56</v>
      </c>
      <c r="H4948" s="11">
        <v>15377.971763663199</v>
      </c>
      <c r="I4948" s="10">
        <v>4031049.9626185</v>
      </c>
      <c r="J4948" s="33">
        <f t="shared" si="308"/>
        <v>3.8148799707939953E-3</v>
      </c>
      <c r="K4948" s="33">
        <f t="shared" si="309"/>
        <v>3.8076125605679412E-3</v>
      </c>
      <c r="L4948" s="33">
        <f t="shared" si="310"/>
        <v>0.96719893319072947</v>
      </c>
      <c r="M4948" s="33">
        <f t="shared" si="311"/>
        <v>0.96351621438414459</v>
      </c>
    </row>
    <row r="4949" spans="1:13" ht="27.6">
      <c r="A4949" t="s">
        <v>164</v>
      </c>
      <c r="B4949" t="s">
        <v>250</v>
      </c>
      <c r="C4949" s="14" t="s">
        <v>252</v>
      </c>
      <c r="D4949" t="s">
        <v>465</v>
      </c>
      <c r="E4949" t="s">
        <v>483</v>
      </c>
      <c r="F4949" s="20">
        <v>2044</v>
      </c>
      <c r="G4949" s="20">
        <v>57</v>
      </c>
      <c r="H4949" s="11">
        <v>16154.428681158301</v>
      </c>
      <c r="I4949" s="10">
        <v>3882643.1958113601</v>
      </c>
      <c r="J4949" s="33">
        <f t="shared" si="308"/>
        <v>4.1606781428141226E-3</v>
      </c>
      <c r="K4949" s="33">
        <f t="shared" si="309"/>
        <v>4.1520345134519188E-3</v>
      </c>
      <c r="L4949" s="33">
        <f t="shared" si="310"/>
        <v>0.96351621438414459</v>
      </c>
      <c r="M4949" s="33">
        <f t="shared" si="311"/>
        <v>0.95951566180775105</v>
      </c>
    </row>
    <row r="4950" spans="1:13" ht="27.6">
      <c r="A4950" t="s">
        <v>164</v>
      </c>
      <c r="B4950" t="s">
        <v>250</v>
      </c>
      <c r="C4950" s="14" t="s">
        <v>252</v>
      </c>
      <c r="D4950" t="s">
        <v>465</v>
      </c>
      <c r="E4950" t="s">
        <v>483</v>
      </c>
      <c r="F4950" s="20">
        <v>2044</v>
      </c>
      <c r="G4950" s="20">
        <v>58</v>
      </c>
      <c r="H4950" s="11">
        <v>17370.7045903832</v>
      </c>
      <c r="I4950" s="10">
        <v>3823768.8254026598</v>
      </c>
      <c r="J4950" s="33">
        <f t="shared" si="308"/>
        <v>4.5428229015790434E-3</v>
      </c>
      <c r="K4950" s="33">
        <f t="shared" si="309"/>
        <v>4.5325198891129626E-3</v>
      </c>
      <c r="L4950" s="33">
        <f t="shared" si="310"/>
        <v>0.95951566180775105</v>
      </c>
      <c r="M4950" s="33">
        <f t="shared" si="311"/>
        <v>0.95516663798669199</v>
      </c>
    </row>
    <row r="4951" spans="1:13" ht="27.6">
      <c r="A4951" t="s">
        <v>164</v>
      </c>
      <c r="B4951" t="s">
        <v>250</v>
      </c>
      <c r="C4951" s="14" t="s">
        <v>252</v>
      </c>
      <c r="D4951" t="s">
        <v>465</v>
      </c>
      <c r="E4951" t="s">
        <v>483</v>
      </c>
      <c r="F4951" s="20">
        <v>2044</v>
      </c>
      <c r="G4951" s="20">
        <v>59</v>
      </c>
      <c r="H4951" s="11">
        <v>19124.053656501201</v>
      </c>
      <c r="I4951" s="10">
        <v>3848494.63398202</v>
      </c>
      <c r="J4951" s="33">
        <f t="shared" si="308"/>
        <v>4.9692296534953537E-3</v>
      </c>
      <c r="K4951" s="33">
        <f t="shared" si="309"/>
        <v>4.956903457505657E-3</v>
      </c>
      <c r="L4951" s="33">
        <f t="shared" si="310"/>
        <v>0.95516663798669199</v>
      </c>
      <c r="M4951" s="33">
        <f t="shared" si="311"/>
        <v>0.95043196917636175</v>
      </c>
    </row>
    <row r="4952" spans="1:13" ht="27.6">
      <c r="A4952" t="s">
        <v>164</v>
      </c>
      <c r="B4952" t="s">
        <v>250</v>
      </c>
      <c r="C4952" s="14" t="s">
        <v>252</v>
      </c>
      <c r="D4952" t="s">
        <v>465</v>
      </c>
      <c r="E4952" t="s">
        <v>483</v>
      </c>
      <c r="F4952" s="20">
        <v>2044</v>
      </c>
      <c r="G4952" s="20">
        <v>60</v>
      </c>
      <c r="H4952" s="11">
        <v>20970.2655054061</v>
      </c>
      <c r="I4952" s="10">
        <v>3892518.83747706</v>
      </c>
      <c r="J4952" s="33">
        <f t="shared" si="308"/>
        <v>5.3873253748973502E-3</v>
      </c>
      <c r="K4952" s="33">
        <f t="shared" si="309"/>
        <v>5.3728397621271018E-3</v>
      </c>
      <c r="L4952" s="33">
        <f t="shared" si="310"/>
        <v>0.95043196917636175</v>
      </c>
      <c r="M4952" s="33">
        <f t="shared" si="311"/>
        <v>0.94532545050117422</v>
      </c>
    </row>
    <row r="4953" spans="1:13" ht="27.6">
      <c r="A4953" t="s">
        <v>164</v>
      </c>
      <c r="B4953" t="s">
        <v>250</v>
      </c>
      <c r="C4953" s="14" t="s">
        <v>252</v>
      </c>
      <c r="D4953" t="s">
        <v>465</v>
      </c>
      <c r="E4953" t="s">
        <v>483</v>
      </c>
      <c r="F4953" s="20">
        <v>2044</v>
      </c>
      <c r="G4953" s="20">
        <v>61</v>
      </c>
      <c r="H4953" s="11">
        <v>22650.830756826199</v>
      </c>
      <c r="I4953" s="10">
        <v>3834433.35446651</v>
      </c>
      <c r="J4953" s="33">
        <f t="shared" si="308"/>
        <v>5.9072172242716266E-3</v>
      </c>
      <c r="K4953" s="33">
        <f t="shared" si="309"/>
        <v>5.8898039215304898E-3</v>
      </c>
      <c r="L4953" s="33">
        <f t="shared" si="310"/>
        <v>0.94532545050117422</v>
      </c>
      <c r="M4953" s="33">
        <f t="shared" si="311"/>
        <v>0.9397576689556898</v>
      </c>
    </row>
    <row r="4954" spans="1:13" ht="27.6">
      <c r="A4954" t="s">
        <v>164</v>
      </c>
      <c r="B4954" t="s">
        <v>250</v>
      </c>
      <c r="C4954" s="14" t="s">
        <v>252</v>
      </c>
      <c r="D4954" t="s">
        <v>465</v>
      </c>
      <c r="E4954" t="s">
        <v>483</v>
      </c>
      <c r="F4954" s="20">
        <v>2044</v>
      </c>
      <c r="G4954" s="20">
        <v>62</v>
      </c>
      <c r="H4954" s="11">
        <v>23826.829144027499</v>
      </c>
      <c r="I4954" s="10">
        <v>3673594.4537517298</v>
      </c>
      <c r="J4954" s="33">
        <f t="shared" si="308"/>
        <v>6.4859715583721785E-3</v>
      </c>
      <c r="K4954" s="33">
        <f t="shared" si="309"/>
        <v>6.4649830463238134E-3</v>
      </c>
      <c r="L4954" s="33">
        <f t="shared" si="310"/>
        <v>0.9397576689556898</v>
      </c>
      <c r="M4954" s="33">
        <f t="shared" si="311"/>
        <v>0.93368215155823853</v>
      </c>
    </row>
    <row r="4955" spans="1:13" ht="27.6">
      <c r="A4955" t="s">
        <v>164</v>
      </c>
      <c r="B4955" t="s">
        <v>250</v>
      </c>
      <c r="C4955" s="14" t="s">
        <v>252</v>
      </c>
      <c r="D4955" t="s">
        <v>465</v>
      </c>
      <c r="E4955" t="s">
        <v>483</v>
      </c>
      <c r="F4955" s="20">
        <v>2044</v>
      </c>
      <c r="G4955" s="20">
        <v>63</v>
      </c>
      <c r="H4955" s="11">
        <v>25380.725215056998</v>
      </c>
      <c r="I4955" s="10">
        <v>3567124.18642087</v>
      </c>
      <c r="J4955" s="33">
        <f t="shared" si="308"/>
        <v>7.1151784711266661E-3</v>
      </c>
      <c r="K4955" s="33">
        <f t="shared" si="309"/>
        <v>7.0899255173753062E-3</v>
      </c>
      <c r="L4955" s="33">
        <f t="shared" si="310"/>
        <v>0.93368215155823853</v>
      </c>
      <c r="M4955" s="33">
        <f t="shared" si="311"/>
        <v>0.92706241464678785</v>
      </c>
    </row>
    <row r="4956" spans="1:13" ht="27.6">
      <c r="A4956" t="s">
        <v>164</v>
      </c>
      <c r="B4956" t="s">
        <v>250</v>
      </c>
      <c r="C4956" s="14" t="s">
        <v>252</v>
      </c>
      <c r="D4956" t="s">
        <v>465</v>
      </c>
      <c r="E4956" t="s">
        <v>483</v>
      </c>
      <c r="F4956" s="20">
        <v>2044</v>
      </c>
      <c r="G4956" s="20">
        <v>64</v>
      </c>
      <c r="H4956" s="11">
        <v>27098.940534609301</v>
      </c>
      <c r="I4956" s="10">
        <v>3472425.1256318199</v>
      </c>
      <c r="J4956" s="33">
        <f t="shared" si="308"/>
        <v>7.8040388357340186E-3</v>
      </c>
      <c r="K4956" s="33">
        <f t="shared" si="309"/>
        <v>7.7736663852759902E-3</v>
      </c>
      <c r="L4956" s="33">
        <f t="shared" si="310"/>
        <v>0.92706241464678785</v>
      </c>
      <c r="M4956" s="33">
        <f t="shared" si="311"/>
        <v>0.91985574071699527</v>
      </c>
    </row>
    <row r="4957" spans="1:13" ht="27.6">
      <c r="A4957" t="s">
        <v>164</v>
      </c>
      <c r="B4957" t="s">
        <v>250</v>
      </c>
      <c r="C4957" s="14" t="s">
        <v>252</v>
      </c>
      <c r="D4957" t="s">
        <v>465</v>
      </c>
      <c r="E4957" t="s">
        <v>483</v>
      </c>
      <c r="F4957" s="20">
        <v>2044</v>
      </c>
      <c r="G4957" s="20">
        <v>65</v>
      </c>
      <c r="H4957" s="11">
        <v>27536.7953952198</v>
      </c>
      <c r="I4957" s="10">
        <v>3370694.0887140902</v>
      </c>
      <c r="J4957" s="33">
        <f t="shared" si="308"/>
        <v>8.1694733103842739E-3</v>
      </c>
      <c r="K4957" s="33">
        <f t="shared" si="309"/>
        <v>8.1361938501833819E-3</v>
      </c>
      <c r="L4957" s="33">
        <f t="shared" si="310"/>
        <v>0.91985574071699527</v>
      </c>
      <c r="M4957" s="33">
        <f t="shared" si="311"/>
        <v>0.91237161609631778</v>
      </c>
    </row>
    <row r="4958" spans="1:13" ht="27.6">
      <c r="A4958" t="s">
        <v>164</v>
      </c>
      <c r="B4958" t="s">
        <v>250</v>
      </c>
      <c r="C4958" s="14" t="s">
        <v>252</v>
      </c>
      <c r="D4958" t="s">
        <v>465</v>
      </c>
      <c r="E4958" t="s">
        <v>483</v>
      </c>
      <c r="F4958" s="20">
        <v>2044</v>
      </c>
      <c r="G4958" s="20">
        <v>66</v>
      </c>
      <c r="H4958" s="11">
        <v>29155.998443632001</v>
      </c>
      <c r="I4958" s="10">
        <v>3250939.1355259302</v>
      </c>
      <c r="J4958" s="33">
        <f t="shared" si="308"/>
        <v>8.9684848679626866E-3</v>
      </c>
      <c r="K4958" s="33">
        <f t="shared" si="309"/>
        <v>8.9283879665674748E-3</v>
      </c>
      <c r="L4958" s="33">
        <f t="shared" si="310"/>
        <v>0.91237161609631778</v>
      </c>
      <c r="M4958" s="33">
        <f t="shared" si="311"/>
        <v>0.90422560833812571</v>
      </c>
    </row>
    <row r="4959" spans="1:13" ht="27.6">
      <c r="A4959" t="s">
        <v>164</v>
      </c>
      <c r="B4959" t="s">
        <v>250</v>
      </c>
      <c r="C4959" s="14" t="s">
        <v>252</v>
      </c>
      <c r="D4959" t="s">
        <v>465</v>
      </c>
      <c r="E4959" t="s">
        <v>483</v>
      </c>
      <c r="F4959" s="20">
        <v>2044</v>
      </c>
      <c r="G4959" s="20">
        <v>67</v>
      </c>
      <c r="H4959" s="11">
        <v>30974.499416332001</v>
      </c>
      <c r="I4959" s="10">
        <v>3142197.7250946001</v>
      </c>
      <c r="J4959" s="33">
        <f t="shared" si="308"/>
        <v>9.8575908094387897E-3</v>
      </c>
      <c r="K4959" s="33">
        <f t="shared" si="309"/>
        <v>9.8091640156237059E-3</v>
      </c>
      <c r="L4959" s="33">
        <f t="shared" si="310"/>
        <v>0.90422560833812571</v>
      </c>
      <c r="M4959" s="33">
        <f t="shared" si="311"/>
        <v>0.89535591103880996</v>
      </c>
    </row>
    <row r="4960" spans="1:13" ht="27.6">
      <c r="A4960" t="s">
        <v>164</v>
      </c>
      <c r="B4960" t="s">
        <v>250</v>
      </c>
      <c r="C4960" s="14" t="s">
        <v>252</v>
      </c>
      <c r="D4960" t="s">
        <v>465</v>
      </c>
      <c r="E4960" t="s">
        <v>483</v>
      </c>
      <c r="F4960" s="20">
        <v>2044</v>
      </c>
      <c r="G4960" s="20">
        <v>68</v>
      </c>
      <c r="H4960" s="11">
        <v>32729.971356455899</v>
      </c>
      <c r="I4960" s="10">
        <v>3022185.7858265801</v>
      </c>
      <c r="J4960" s="33">
        <f t="shared" si="308"/>
        <v>1.0829900501138159E-2</v>
      </c>
      <c r="K4960" s="33">
        <f t="shared" si="309"/>
        <v>1.0771468257400385E-2</v>
      </c>
      <c r="L4960" s="33">
        <f t="shared" si="310"/>
        <v>0.89535591103880996</v>
      </c>
      <c r="M4960" s="33">
        <f t="shared" si="311"/>
        <v>0.88571161326397962</v>
      </c>
    </row>
    <row r="4961" spans="1:13" ht="27.6">
      <c r="A4961" t="s">
        <v>164</v>
      </c>
      <c r="B4961" t="s">
        <v>250</v>
      </c>
      <c r="C4961" s="14" t="s">
        <v>252</v>
      </c>
      <c r="D4961" t="s">
        <v>465</v>
      </c>
      <c r="E4961" t="s">
        <v>483</v>
      </c>
      <c r="F4961" s="20">
        <v>2044</v>
      </c>
      <c r="G4961" s="20">
        <v>69</v>
      </c>
      <c r="H4961" s="11">
        <v>34529.9669840239</v>
      </c>
      <c r="I4961" s="10">
        <v>2899600.6626095399</v>
      </c>
      <c r="J4961" s="33">
        <f t="shared" si="308"/>
        <v>1.1908525001145547E-2</v>
      </c>
      <c r="K4961" s="33">
        <f t="shared" si="309"/>
        <v>1.1837899145209607E-2</v>
      </c>
      <c r="L4961" s="33">
        <f t="shared" si="310"/>
        <v>0.88571161326397962</v>
      </c>
      <c r="M4961" s="33">
        <f t="shared" si="311"/>
        <v>0.87522664851441978</v>
      </c>
    </row>
    <row r="4962" spans="1:13" ht="27.6">
      <c r="A4962" t="s">
        <v>164</v>
      </c>
      <c r="B4962" t="s">
        <v>250</v>
      </c>
      <c r="C4962" s="14" t="s">
        <v>252</v>
      </c>
      <c r="D4962" t="s">
        <v>465</v>
      </c>
      <c r="E4962" t="s">
        <v>483</v>
      </c>
      <c r="F4962" s="20">
        <v>2045</v>
      </c>
      <c r="G4962" s="20">
        <v>30</v>
      </c>
      <c r="H4962" s="11">
        <v>737.58217785985005</v>
      </c>
      <c r="I4962" s="10">
        <v>4642349.6050560698</v>
      </c>
      <c r="J4962" s="33">
        <f t="shared" si="308"/>
        <v>1.5888122192618485E-4</v>
      </c>
      <c r="K4962" s="33">
        <f t="shared" si="309"/>
        <v>1.5886860097324984E-4</v>
      </c>
      <c r="L4962" s="33">
        <f t="shared" si="310"/>
        <v>1</v>
      </c>
      <c r="M4962" s="33">
        <f t="shared" si="311"/>
        <v>0.99984113139902675</v>
      </c>
    </row>
    <row r="4963" spans="1:13" ht="27.6">
      <c r="A4963" t="s">
        <v>164</v>
      </c>
      <c r="B4963" t="s">
        <v>250</v>
      </c>
      <c r="C4963" s="14" t="s">
        <v>252</v>
      </c>
      <c r="D4963" t="s">
        <v>465</v>
      </c>
      <c r="E4963" t="s">
        <v>483</v>
      </c>
      <c r="F4963" s="20">
        <v>2045</v>
      </c>
      <c r="G4963" s="20">
        <v>31</v>
      </c>
      <c r="H4963" s="11">
        <v>989.94503307841001</v>
      </c>
      <c r="I4963" s="10">
        <v>4708863.8271700796</v>
      </c>
      <c r="J4963" s="33">
        <f t="shared" si="308"/>
        <v>2.1023012544266851E-4</v>
      </c>
      <c r="K4963" s="33">
        <f t="shared" si="309"/>
        <v>2.1020802863835897E-4</v>
      </c>
      <c r="L4963" s="33">
        <f t="shared" si="310"/>
        <v>0.99984113139902675</v>
      </c>
      <c r="M4963" s="33">
        <f t="shared" si="311"/>
        <v>0.99963095676584379</v>
      </c>
    </row>
    <row r="4964" spans="1:13" ht="27.6">
      <c r="A4964" t="s">
        <v>164</v>
      </c>
      <c r="B4964" t="s">
        <v>250</v>
      </c>
      <c r="C4964" s="14" t="s">
        <v>252</v>
      </c>
      <c r="D4964" t="s">
        <v>465</v>
      </c>
      <c r="E4964" t="s">
        <v>483</v>
      </c>
      <c r="F4964" s="20">
        <v>2045</v>
      </c>
      <c r="G4964" s="20">
        <v>32</v>
      </c>
      <c r="H4964" s="11">
        <v>1058.32545501349</v>
      </c>
      <c r="I4964" s="10">
        <v>4777026.64013955</v>
      </c>
      <c r="J4964" s="33">
        <f t="shared" si="308"/>
        <v>2.2154480909124119E-4</v>
      </c>
      <c r="K4964" s="33">
        <f t="shared" si="309"/>
        <v>2.2152026985222673E-4</v>
      </c>
      <c r="L4964" s="33">
        <f t="shared" si="310"/>
        <v>0.99963095676584379</v>
      </c>
      <c r="M4964" s="33">
        <f t="shared" si="311"/>
        <v>0.99940951824654833</v>
      </c>
    </row>
    <row r="4965" spans="1:13" ht="27.6">
      <c r="A4965" t="s">
        <v>164</v>
      </c>
      <c r="B4965" t="s">
        <v>250</v>
      </c>
      <c r="C4965" s="14" t="s">
        <v>252</v>
      </c>
      <c r="D4965" t="s">
        <v>465</v>
      </c>
      <c r="E4965" t="s">
        <v>483</v>
      </c>
      <c r="F4965" s="20">
        <v>2045</v>
      </c>
      <c r="G4965" s="20">
        <v>33</v>
      </c>
      <c r="H4965" s="11">
        <v>1190.08266581097</v>
      </c>
      <c r="I4965" s="10">
        <v>4889541.3403575299</v>
      </c>
      <c r="J4965" s="33">
        <f t="shared" si="308"/>
        <v>2.4339351750402616E-4</v>
      </c>
      <c r="K4965" s="33">
        <f t="shared" si="309"/>
        <v>2.433638997048071E-4</v>
      </c>
      <c r="L4965" s="33">
        <f t="shared" si="310"/>
        <v>0.99940951824654833</v>
      </c>
      <c r="M4965" s="33">
        <f t="shared" si="311"/>
        <v>0.99916629804878576</v>
      </c>
    </row>
    <row r="4966" spans="1:13" ht="27.6">
      <c r="A4966" t="s">
        <v>164</v>
      </c>
      <c r="B4966" t="s">
        <v>250</v>
      </c>
      <c r="C4966" s="14" t="s">
        <v>252</v>
      </c>
      <c r="D4966" t="s">
        <v>465</v>
      </c>
      <c r="E4966" t="s">
        <v>483</v>
      </c>
      <c r="F4966" s="20">
        <v>2045</v>
      </c>
      <c r="G4966" s="20">
        <v>34</v>
      </c>
      <c r="H4966" s="11">
        <v>1259.4664402777901</v>
      </c>
      <c r="I4966" s="10">
        <v>4861082.0627669403</v>
      </c>
      <c r="J4966" s="33">
        <f t="shared" si="308"/>
        <v>2.5909178738712726E-4</v>
      </c>
      <c r="K4966" s="33">
        <f t="shared" si="309"/>
        <v>2.5905822600857942E-4</v>
      </c>
      <c r="L4966" s="33">
        <f t="shared" si="310"/>
        <v>0.99916629804878576</v>
      </c>
      <c r="M4966" s="33">
        <f t="shared" si="311"/>
        <v>0.99890745580012563</v>
      </c>
    </row>
    <row r="4967" spans="1:13" ht="27.6">
      <c r="A4967" t="s">
        <v>164</v>
      </c>
      <c r="B4967" t="s">
        <v>250</v>
      </c>
      <c r="C4967" s="14" t="s">
        <v>252</v>
      </c>
      <c r="D4967" t="s">
        <v>465</v>
      </c>
      <c r="E4967" t="s">
        <v>483</v>
      </c>
      <c r="F4967" s="20">
        <v>2045</v>
      </c>
      <c r="G4967" s="20">
        <v>35</v>
      </c>
      <c r="H4967" s="11">
        <v>1608.5861619150901</v>
      </c>
      <c r="I4967" s="10">
        <v>4727025.5656532701</v>
      </c>
      <c r="J4967" s="33">
        <f t="shared" si="308"/>
        <v>3.4029563402473056E-4</v>
      </c>
      <c r="K4967" s="33">
        <f t="shared" si="309"/>
        <v>3.4023774003266727E-4</v>
      </c>
      <c r="L4967" s="33">
        <f t="shared" si="310"/>
        <v>0.99890745580012563</v>
      </c>
      <c r="M4967" s="33">
        <f t="shared" si="311"/>
        <v>0.99856758978486237</v>
      </c>
    </row>
    <row r="4968" spans="1:13" ht="27.6">
      <c r="A4968" t="s">
        <v>164</v>
      </c>
      <c r="B4968" t="s">
        <v>250</v>
      </c>
      <c r="C4968" s="14" t="s">
        <v>252</v>
      </c>
      <c r="D4968" t="s">
        <v>465</v>
      </c>
      <c r="E4968" t="s">
        <v>483</v>
      </c>
      <c r="F4968" s="20">
        <v>2045</v>
      </c>
      <c r="G4968" s="20">
        <v>36</v>
      </c>
      <c r="H4968" s="11">
        <v>1860.2545714929199</v>
      </c>
      <c r="I4968" s="10">
        <v>4655188.4488060903</v>
      </c>
      <c r="J4968" s="33">
        <f t="shared" si="308"/>
        <v>3.9960886480761417E-4</v>
      </c>
      <c r="K4968" s="33">
        <f t="shared" si="309"/>
        <v>3.9952903181950106E-4</v>
      </c>
      <c r="L4968" s="33">
        <f t="shared" si="310"/>
        <v>0.99856758978486237</v>
      </c>
      <c r="M4968" s="33">
        <f t="shared" si="311"/>
        <v>0.99816863304250925</v>
      </c>
    </row>
    <row r="4969" spans="1:13" ht="27.6">
      <c r="A4969" t="s">
        <v>164</v>
      </c>
      <c r="B4969" t="s">
        <v>250</v>
      </c>
      <c r="C4969" s="14" t="s">
        <v>252</v>
      </c>
      <c r="D4969" t="s">
        <v>465</v>
      </c>
      <c r="E4969" t="s">
        <v>483</v>
      </c>
      <c r="F4969" s="20">
        <v>2045</v>
      </c>
      <c r="G4969" s="20">
        <v>37</v>
      </c>
      <c r="H4969" s="11">
        <v>1980.87304409332</v>
      </c>
      <c r="I4969" s="10">
        <v>4611285.6480029495</v>
      </c>
      <c r="J4969" s="33">
        <f t="shared" si="308"/>
        <v>4.2957066538508502E-4</v>
      </c>
      <c r="K4969" s="33">
        <f t="shared" si="309"/>
        <v>4.2947841311691271E-4</v>
      </c>
      <c r="L4969" s="33">
        <f t="shared" si="310"/>
        <v>0.99816863304250925</v>
      </c>
      <c r="M4969" s="33">
        <f t="shared" si="311"/>
        <v>0.99773994116196707</v>
      </c>
    </row>
    <row r="4970" spans="1:13" ht="27.6">
      <c r="A4970" t="s">
        <v>164</v>
      </c>
      <c r="B4970" t="s">
        <v>250</v>
      </c>
      <c r="C4970" s="14" t="s">
        <v>252</v>
      </c>
      <c r="D4970" t="s">
        <v>465</v>
      </c>
      <c r="E4970" t="s">
        <v>483</v>
      </c>
      <c r="F4970" s="20">
        <v>2045</v>
      </c>
      <c r="G4970" s="20">
        <v>38</v>
      </c>
      <c r="H4970" s="11">
        <v>2206.1320895855001</v>
      </c>
      <c r="I4970" s="10">
        <v>4634950.8240721999</v>
      </c>
      <c r="J4970" s="33">
        <f t="shared" si="308"/>
        <v>4.7597745333729878E-4</v>
      </c>
      <c r="K4970" s="33">
        <f t="shared" si="309"/>
        <v>4.7586419403955471E-4</v>
      </c>
      <c r="L4970" s="33">
        <f t="shared" si="310"/>
        <v>0.99773994116196707</v>
      </c>
      <c r="M4970" s="33">
        <f t="shared" si="311"/>
        <v>0.99726515244900493</v>
      </c>
    </row>
    <row r="4971" spans="1:13" ht="27.6">
      <c r="A4971" t="s">
        <v>164</v>
      </c>
      <c r="B4971" t="s">
        <v>250</v>
      </c>
      <c r="C4971" s="14" t="s">
        <v>252</v>
      </c>
      <c r="D4971" t="s">
        <v>465</v>
      </c>
      <c r="E4971" t="s">
        <v>483</v>
      </c>
      <c r="F4971" s="20">
        <v>2045</v>
      </c>
      <c r="G4971" s="20">
        <v>39</v>
      </c>
      <c r="H4971" s="11">
        <v>2340.2671094668699</v>
      </c>
      <c r="I4971" s="10">
        <v>4550221.5577360503</v>
      </c>
      <c r="J4971" s="33">
        <f t="shared" si="308"/>
        <v>5.1431937539130794E-4</v>
      </c>
      <c r="K4971" s="33">
        <f t="shared" si="309"/>
        <v>5.141871358534944E-4</v>
      </c>
      <c r="L4971" s="33">
        <f t="shared" si="310"/>
        <v>0.99726515244900493</v>
      </c>
      <c r="M4971" s="33">
        <f t="shared" si="311"/>
        <v>0.99675237153658069</v>
      </c>
    </row>
    <row r="4972" spans="1:13" ht="27.6">
      <c r="A4972" t="s">
        <v>164</v>
      </c>
      <c r="B4972" t="s">
        <v>250</v>
      </c>
      <c r="C4972" s="14" t="s">
        <v>252</v>
      </c>
      <c r="D4972" t="s">
        <v>465</v>
      </c>
      <c r="E4972" t="s">
        <v>483</v>
      </c>
      <c r="F4972" s="20">
        <v>2045</v>
      </c>
      <c r="G4972" s="20">
        <v>40</v>
      </c>
      <c r="H4972" s="11">
        <v>3103.9746692222998</v>
      </c>
      <c r="I4972" s="10">
        <v>4486866.7986233504</v>
      </c>
      <c r="J4972" s="33">
        <f t="shared" si="308"/>
        <v>6.9179113366473323E-4</v>
      </c>
      <c r="K4972" s="33">
        <f t="shared" si="309"/>
        <v>6.9155190134784217E-4</v>
      </c>
      <c r="L4972" s="33">
        <f t="shared" si="310"/>
        <v>0.99675237153658069</v>
      </c>
      <c r="M4972" s="33">
        <f t="shared" si="311"/>
        <v>0.99606306553887158</v>
      </c>
    </row>
    <row r="4973" spans="1:13" ht="27.6">
      <c r="A4973" t="s">
        <v>164</v>
      </c>
      <c r="B4973" t="s">
        <v>250</v>
      </c>
      <c r="C4973" s="14" t="s">
        <v>252</v>
      </c>
      <c r="D4973" t="s">
        <v>465</v>
      </c>
      <c r="E4973" t="s">
        <v>483</v>
      </c>
      <c r="F4973" s="20">
        <v>2045</v>
      </c>
      <c r="G4973" s="20">
        <v>41</v>
      </c>
      <c r="H4973" s="11">
        <v>3403.6695645101099</v>
      </c>
      <c r="I4973" s="10">
        <v>4355614.7990482002</v>
      </c>
      <c r="J4973" s="33">
        <f t="shared" si="308"/>
        <v>7.8144411788983001E-4</v>
      </c>
      <c r="K4973" s="33">
        <f t="shared" si="309"/>
        <v>7.811388699516808E-4</v>
      </c>
      <c r="L4973" s="33">
        <f t="shared" si="310"/>
        <v>0.99606306553887158</v>
      </c>
      <c r="M4973" s="33">
        <f t="shared" si="311"/>
        <v>0.99528500196145597</v>
      </c>
    </row>
    <row r="4974" spans="1:13" ht="27.6">
      <c r="A4974" t="s">
        <v>164</v>
      </c>
      <c r="B4974" t="s">
        <v>250</v>
      </c>
      <c r="C4974" s="14" t="s">
        <v>252</v>
      </c>
      <c r="D4974" t="s">
        <v>465</v>
      </c>
      <c r="E4974" t="s">
        <v>483</v>
      </c>
      <c r="F4974" s="20">
        <v>2045</v>
      </c>
      <c r="G4974" s="20">
        <v>42</v>
      </c>
      <c r="H4974" s="11">
        <v>3634.6662984446898</v>
      </c>
      <c r="I4974" s="10">
        <v>4286816.7361394903</v>
      </c>
      <c r="J4974" s="33">
        <f t="shared" si="308"/>
        <v>8.4787069804106042E-4</v>
      </c>
      <c r="K4974" s="33">
        <f t="shared" si="309"/>
        <v>8.4751135724614457E-4</v>
      </c>
      <c r="L4974" s="33">
        <f t="shared" si="310"/>
        <v>0.99528500196145597</v>
      </c>
      <c r="M4974" s="33">
        <f t="shared" si="311"/>
        <v>0.99444148661859688</v>
      </c>
    </row>
    <row r="4975" spans="1:13" ht="27.6">
      <c r="A4975" t="s">
        <v>164</v>
      </c>
      <c r="B4975" t="s">
        <v>250</v>
      </c>
      <c r="C4975" s="14" t="s">
        <v>252</v>
      </c>
      <c r="D4975" t="s">
        <v>465</v>
      </c>
      <c r="E4975" t="s">
        <v>483</v>
      </c>
      <c r="F4975" s="20">
        <v>2045</v>
      </c>
      <c r="G4975" s="20">
        <v>43</v>
      </c>
      <c r="H4975" s="11">
        <v>4083.2113544519598</v>
      </c>
      <c r="I4975" s="10">
        <v>4259080.8844646905</v>
      </c>
      <c r="J4975" s="33">
        <f t="shared" si="308"/>
        <v>9.5870716363846773E-4</v>
      </c>
      <c r="K4975" s="33">
        <f t="shared" si="309"/>
        <v>9.5824775075148416E-4</v>
      </c>
      <c r="L4975" s="33">
        <f t="shared" si="310"/>
        <v>0.99444148661859688</v>
      </c>
      <c r="M4975" s="33">
        <f t="shared" si="311"/>
        <v>0.99348856530079066</v>
      </c>
    </row>
    <row r="4976" spans="1:13" ht="27.6">
      <c r="A4976" t="s">
        <v>164</v>
      </c>
      <c r="B4976" t="s">
        <v>250</v>
      </c>
      <c r="C4976" s="14" t="s">
        <v>252</v>
      </c>
      <c r="D4976" t="s">
        <v>465</v>
      </c>
      <c r="E4976" t="s">
        <v>483</v>
      </c>
      <c r="F4976" s="20">
        <v>2045</v>
      </c>
      <c r="G4976" s="20">
        <v>44</v>
      </c>
      <c r="H4976" s="11">
        <v>4419.0309724549697</v>
      </c>
      <c r="I4976" s="10">
        <v>4233666.8223576099</v>
      </c>
      <c r="J4976" s="33">
        <f t="shared" si="308"/>
        <v>1.0437833579908717E-3</v>
      </c>
      <c r="K4976" s="33">
        <f t="shared" si="309"/>
        <v>1.0432388056230701E-3</v>
      </c>
      <c r="L4976" s="33">
        <f t="shared" si="310"/>
        <v>0.99348856530079066</v>
      </c>
      <c r="M4976" s="33">
        <f t="shared" si="311"/>
        <v>0.99245211947652612</v>
      </c>
    </row>
    <row r="4977" spans="1:13" ht="27.6">
      <c r="A4977" t="s">
        <v>164</v>
      </c>
      <c r="B4977" t="s">
        <v>250</v>
      </c>
      <c r="C4977" s="14" t="s">
        <v>252</v>
      </c>
      <c r="D4977" t="s">
        <v>465</v>
      </c>
      <c r="E4977" t="s">
        <v>483</v>
      </c>
      <c r="F4977" s="20">
        <v>2045</v>
      </c>
      <c r="G4977" s="20">
        <v>45</v>
      </c>
      <c r="H4977" s="11">
        <v>5631.7527641938696</v>
      </c>
      <c r="I4977" s="10">
        <v>4207302.2732445197</v>
      </c>
      <c r="J4977" s="33">
        <f t="shared" si="308"/>
        <v>1.3385662351877716E-3</v>
      </c>
      <c r="K4977" s="33">
        <f t="shared" si="309"/>
        <v>1.3376707550025735E-3</v>
      </c>
      <c r="L4977" s="33">
        <f t="shared" si="310"/>
        <v>0.99245211947652612</v>
      </c>
      <c r="M4977" s="33">
        <f t="shared" si="311"/>
        <v>0.99112454530056204</v>
      </c>
    </row>
    <row r="4978" spans="1:13" ht="27.6">
      <c r="A4978" t="s">
        <v>164</v>
      </c>
      <c r="B4978" t="s">
        <v>250</v>
      </c>
      <c r="C4978" s="14" t="s">
        <v>252</v>
      </c>
      <c r="D4978" t="s">
        <v>465</v>
      </c>
      <c r="E4978" t="s">
        <v>483</v>
      </c>
      <c r="F4978" s="20">
        <v>2045</v>
      </c>
      <c r="G4978" s="20">
        <v>46</v>
      </c>
      <c r="H4978" s="11">
        <v>6250.5930667222901</v>
      </c>
      <c r="I4978" s="10">
        <v>4218001.8195332503</v>
      </c>
      <c r="J4978" s="33">
        <f t="shared" si="308"/>
        <v>1.4818848673265768E-3</v>
      </c>
      <c r="K4978" s="33">
        <f t="shared" si="309"/>
        <v>1.4807874181113068E-3</v>
      </c>
      <c r="L4978" s="33">
        <f t="shared" si="310"/>
        <v>0.99112454530056204</v>
      </c>
      <c r="M4978" s="33">
        <f t="shared" si="311"/>
        <v>0.98965690054409972</v>
      </c>
    </row>
    <row r="4979" spans="1:13" ht="27.6">
      <c r="A4979" t="s">
        <v>164</v>
      </c>
      <c r="B4979" t="s">
        <v>250</v>
      </c>
      <c r="C4979" s="14" t="s">
        <v>252</v>
      </c>
      <c r="D4979" t="s">
        <v>465</v>
      </c>
      <c r="E4979" t="s">
        <v>483</v>
      </c>
      <c r="F4979" s="20">
        <v>2045</v>
      </c>
      <c r="G4979" s="20">
        <v>47</v>
      </c>
      <c r="H4979" s="11">
        <v>6924.5642367363098</v>
      </c>
      <c r="I4979" s="10">
        <v>4266504.0405950304</v>
      </c>
      <c r="J4979" s="33">
        <f t="shared" si="308"/>
        <v>1.6230066046698439E-3</v>
      </c>
      <c r="K4979" s="33">
        <f t="shared" si="309"/>
        <v>1.6216902417020007E-3</v>
      </c>
      <c r="L4979" s="33">
        <f t="shared" si="310"/>
        <v>0.98965690054409972</v>
      </c>
      <c r="M4979" s="33">
        <f t="shared" si="311"/>
        <v>0.98805198360585433</v>
      </c>
    </row>
    <row r="4980" spans="1:13" ht="27.6">
      <c r="A4980" t="s">
        <v>164</v>
      </c>
      <c r="B4980" t="s">
        <v>250</v>
      </c>
      <c r="C4980" s="14" t="s">
        <v>252</v>
      </c>
      <c r="D4980" t="s">
        <v>465</v>
      </c>
      <c r="E4980" t="s">
        <v>483</v>
      </c>
      <c r="F4980" s="20">
        <v>2045</v>
      </c>
      <c r="G4980" s="20">
        <v>48</v>
      </c>
      <c r="H4980" s="11">
        <v>8004.2932207246604</v>
      </c>
      <c r="I4980" s="10">
        <v>4387788.5110965101</v>
      </c>
      <c r="J4980" s="33">
        <f t="shared" si="308"/>
        <v>1.8242203790091935E-3</v>
      </c>
      <c r="K4980" s="33">
        <f t="shared" si="309"/>
        <v>1.822557500319677E-3</v>
      </c>
      <c r="L4980" s="33">
        <f t="shared" si="310"/>
        <v>0.98805198360585433</v>
      </c>
      <c r="M4980" s="33">
        <f t="shared" si="311"/>
        <v>0.98625120205242778</v>
      </c>
    </row>
    <row r="4981" spans="1:13" ht="27.6">
      <c r="A4981" t="s">
        <v>164</v>
      </c>
      <c r="B4981" t="s">
        <v>250</v>
      </c>
      <c r="C4981" s="14" t="s">
        <v>252</v>
      </c>
      <c r="D4981" t="s">
        <v>465</v>
      </c>
      <c r="E4981" t="s">
        <v>483</v>
      </c>
      <c r="F4981" s="20">
        <v>2045</v>
      </c>
      <c r="G4981" s="20">
        <v>49</v>
      </c>
      <c r="H4981" s="11">
        <v>8664.1995197106098</v>
      </c>
      <c r="I4981" s="10">
        <v>4333746.9751165397</v>
      </c>
      <c r="J4981" s="33">
        <f t="shared" si="308"/>
        <v>1.9992398193661547E-3</v>
      </c>
      <c r="K4981" s="33">
        <f t="shared" si="309"/>
        <v>1.9972426705866519E-3</v>
      </c>
      <c r="L4981" s="33">
        <f t="shared" si="310"/>
        <v>0.98625120205242778</v>
      </c>
      <c r="M4981" s="33">
        <f t="shared" si="311"/>
        <v>0.98428141906777133</v>
      </c>
    </row>
    <row r="4982" spans="1:13" ht="27.6">
      <c r="A4982" t="s">
        <v>164</v>
      </c>
      <c r="B4982" t="s">
        <v>250</v>
      </c>
      <c r="C4982" s="14" t="s">
        <v>252</v>
      </c>
      <c r="D4982" t="s">
        <v>465</v>
      </c>
      <c r="E4982" t="s">
        <v>483</v>
      </c>
      <c r="F4982" s="20">
        <v>2045</v>
      </c>
      <c r="G4982" s="20">
        <v>50</v>
      </c>
      <c r="H4982" s="11">
        <v>9703.9249941504404</v>
      </c>
      <c r="I4982" s="10">
        <v>4249560.7170736501</v>
      </c>
      <c r="J4982" s="33">
        <f t="shared" si="308"/>
        <v>2.2835124946356329E-3</v>
      </c>
      <c r="K4982" s="33">
        <f t="shared" si="309"/>
        <v>2.2809072633823702E-3</v>
      </c>
      <c r="L4982" s="33">
        <f t="shared" si="310"/>
        <v>0.98428141906777133</v>
      </c>
      <c r="M4982" s="33">
        <f t="shared" si="311"/>
        <v>0.98203636442980735</v>
      </c>
    </row>
    <row r="4983" spans="1:13" ht="27.6">
      <c r="A4983" t="s">
        <v>164</v>
      </c>
      <c r="B4983" t="s">
        <v>250</v>
      </c>
      <c r="C4983" s="14" t="s">
        <v>252</v>
      </c>
      <c r="D4983" t="s">
        <v>465</v>
      </c>
      <c r="E4983" t="s">
        <v>483</v>
      </c>
      <c r="F4983" s="20">
        <v>2045</v>
      </c>
      <c r="G4983" s="20">
        <v>51</v>
      </c>
      <c r="H4983" s="11">
        <v>10443.7521164952</v>
      </c>
      <c r="I4983" s="10">
        <v>4178732.9529857701</v>
      </c>
      <c r="J4983" s="33">
        <f t="shared" si="308"/>
        <v>2.4992628708261854E-3</v>
      </c>
      <c r="K4983" s="33">
        <f t="shared" si="309"/>
        <v>2.4961423136163896E-3</v>
      </c>
      <c r="L4983" s="33">
        <f t="shared" si="310"/>
        <v>0.98203636442980735</v>
      </c>
      <c r="M4983" s="33">
        <f t="shared" si="311"/>
        <v>0.97958506190704409</v>
      </c>
    </row>
    <row r="4984" spans="1:13" ht="27.6">
      <c r="A4984" t="s">
        <v>164</v>
      </c>
      <c r="B4984" t="s">
        <v>250</v>
      </c>
      <c r="C4984" s="14" t="s">
        <v>252</v>
      </c>
      <c r="D4984" t="s">
        <v>465</v>
      </c>
      <c r="E4984" t="s">
        <v>483</v>
      </c>
      <c r="F4984" s="20">
        <v>2045</v>
      </c>
      <c r="G4984" s="20">
        <v>52</v>
      </c>
      <c r="H4984" s="11">
        <v>11226.295528219</v>
      </c>
      <c r="I4984" s="10">
        <v>4110729.2027678201</v>
      </c>
      <c r="J4984" s="33">
        <f t="shared" si="308"/>
        <v>2.730974232177628E-3</v>
      </c>
      <c r="K4984" s="33">
        <f t="shared" si="309"/>
        <v>2.7272485144339553E-3</v>
      </c>
      <c r="L4984" s="33">
        <f t="shared" si="310"/>
        <v>0.97958506190704409</v>
      </c>
      <c r="M4984" s="33">
        <f t="shared" si="311"/>
        <v>0.97691349000219641</v>
      </c>
    </row>
    <row r="4985" spans="1:13" ht="27.6">
      <c r="A4985" t="s">
        <v>164</v>
      </c>
      <c r="B4985" t="s">
        <v>250</v>
      </c>
      <c r="C4985" s="14" t="s">
        <v>252</v>
      </c>
      <c r="D4985" t="s">
        <v>465</v>
      </c>
      <c r="E4985" t="s">
        <v>483</v>
      </c>
      <c r="F4985" s="20">
        <v>2045</v>
      </c>
      <c r="G4985" s="20">
        <v>53</v>
      </c>
      <c r="H4985" s="11">
        <v>12276.0470786317</v>
      </c>
      <c r="I4985" s="10">
        <v>4128235.4508337802</v>
      </c>
      <c r="J4985" s="33">
        <f t="shared" si="308"/>
        <v>2.9736790027691624E-3</v>
      </c>
      <c r="K4985" s="33">
        <f t="shared" si="309"/>
        <v>2.9692619986989577E-3</v>
      </c>
      <c r="L4985" s="33">
        <f t="shared" si="310"/>
        <v>0.97691349000219641</v>
      </c>
      <c r="M4985" s="33">
        <f t="shared" si="311"/>
        <v>0.97401277790031648</v>
      </c>
    </row>
    <row r="4986" spans="1:13" ht="27.6">
      <c r="A4986" t="s">
        <v>164</v>
      </c>
      <c r="B4986" t="s">
        <v>250</v>
      </c>
      <c r="C4986" s="14" t="s">
        <v>252</v>
      </c>
      <c r="D4986" t="s">
        <v>465</v>
      </c>
      <c r="E4986" t="s">
        <v>483</v>
      </c>
      <c r="F4986" s="20">
        <v>2045</v>
      </c>
      <c r="G4986" s="20">
        <v>54</v>
      </c>
      <c r="H4986" s="11">
        <v>13355.2814729403</v>
      </c>
      <c r="I4986" s="10">
        <v>4124880.69045369</v>
      </c>
      <c r="J4986" s="33">
        <f t="shared" si="308"/>
        <v>3.2377376402301155E-3</v>
      </c>
      <c r="K4986" s="33">
        <f t="shared" si="309"/>
        <v>3.2325018199783617E-3</v>
      </c>
      <c r="L4986" s="33">
        <f t="shared" si="310"/>
        <v>0.97401277790031648</v>
      </c>
      <c r="M4986" s="33">
        <f t="shared" si="311"/>
        <v>0.97086427982307155</v>
      </c>
    </row>
    <row r="4987" spans="1:13" ht="27.6">
      <c r="A4987" t="s">
        <v>164</v>
      </c>
      <c r="B4987" t="s">
        <v>250</v>
      </c>
      <c r="C4987" s="14" t="s">
        <v>252</v>
      </c>
      <c r="D4987" t="s">
        <v>465</v>
      </c>
      <c r="E4987" t="s">
        <v>483</v>
      </c>
      <c r="F4987" s="20">
        <v>2045</v>
      </c>
      <c r="G4987" s="20">
        <v>55</v>
      </c>
      <c r="H4987" s="11">
        <v>14021.754680671</v>
      </c>
      <c r="I4987" s="10">
        <v>4040741.35642569</v>
      </c>
      <c r="J4987" s="33">
        <f t="shared" si="308"/>
        <v>3.4700945801376887E-3</v>
      </c>
      <c r="K4987" s="33">
        <f t="shared" si="309"/>
        <v>3.4640807601259427E-3</v>
      </c>
      <c r="L4987" s="33">
        <f t="shared" si="310"/>
        <v>0.97086427982307155</v>
      </c>
      <c r="M4987" s="33">
        <f t="shared" si="311"/>
        <v>0.96750112755064288</v>
      </c>
    </row>
    <row r="4988" spans="1:13" ht="27.6">
      <c r="A4988" t="s">
        <v>164</v>
      </c>
      <c r="B4988" t="s">
        <v>250</v>
      </c>
      <c r="C4988" s="14" t="s">
        <v>252</v>
      </c>
      <c r="D4988" t="s">
        <v>465</v>
      </c>
      <c r="E4988" t="s">
        <v>483</v>
      </c>
      <c r="F4988" s="20">
        <v>2045</v>
      </c>
      <c r="G4988" s="20">
        <v>56</v>
      </c>
      <c r="H4988" s="11">
        <v>15258.6753163186</v>
      </c>
      <c r="I4988" s="10">
        <v>4039629.6689374601</v>
      </c>
      <c r="J4988" s="33">
        <f t="shared" si="308"/>
        <v>3.7772460762058109E-3</v>
      </c>
      <c r="K4988" s="33">
        <f t="shared" si="309"/>
        <v>3.7701212558020059E-3</v>
      </c>
      <c r="L4988" s="33">
        <f t="shared" si="310"/>
        <v>0.96750112755064288</v>
      </c>
      <c r="M4988" s="33">
        <f t="shared" si="311"/>
        <v>0.96385353098465176</v>
      </c>
    </row>
    <row r="4989" spans="1:13" ht="27.6">
      <c r="A4989" t="s">
        <v>164</v>
      </c>
      <c r="B4989" t="s">
        <v>250</v>
      </c>
      <c r="C4989" s="14" t="s">
        <v>252</v>
      </c>
      <c r="D4989" t="s">
        <v>465</v>
      </c>
      <c r="E4989" t="s">
        <v>483</v>
      </c>
      <c r="F4989" s="20">
        <v>2045</v>
      </c>
      <c r="G4989" s="20">
        <v>57</v>
      </c>
      <c r="H4989" s="11">
        <v>16461.107289072301</v>
      </c>
      <c r="I4989" s="10">
        <v>3997959.5562961502</v>
      </c>
      <c r="J4989" s="33">
        <f t="shared" si="308"/>
        <v>4.1173771413341781E-3</v>
      </c>
      <c r="K4989" s="33">
        <f t="shared" si="309"/>
        <v>4.1089123656152804E-3</v>
      </c>
      <c r="L4989" s="33">
        <f t="shared" si="310"/>
        <v>0.96385353098465176</v>
      </c>
      <c r="M4989" s="33">
        <f t="shared" si="311"/>
        <v>0.95989314129254699</v>
      </c>
    </row>
    <row r="4990" spans="1:13" ht="27.6">
      <c r="A4990" t="s">
        <v>164</v>
      </c>
      <c r="B4990" t="s">
        <v>250</v>
      </c>
      <c r="C4990" s="14" t="s">
        <v>252</v>
      </c>
      <c r="D4990" t="s">
        <v>465</v>
      </c>
      <c r="E4990" t="s">
        <v>483</v>
      </c>
      <c r="F4990" s="20">
        <v>2045</v>
      </c>
      <c r="G4990" s="20">
        <v>58</v>
      </c>
      <c r="H4990" s="11">
        <v>17306.470915825899</v>
      </c>
      <c r="I4990" s="10">
        <v>3847908.1633585598</v>
      </c>
      <c r="J4990" s="33">
        <f t="shared" si="308"/>
        <v>4.4976309675541573E-3</v>
      </c>
      <c r="K4990" s="33">
        <f t="shared" si="309"/>
        <v>4.4875317718855445E-3</v>
      </c>
      <c r="L4990" s="33">
        <f t="shared" si="310"/>
        <v>0.95989314129254699</v>
      </c>
      <c r="M4990" s="33">
        <f t="shared" si="311"/>
        <v>0.95558559032338164</v>
      </c>
    </row>
    <row r="4991" spans="1:13" ht="27.6">
      <c r="A4991" t="s">
        <v>164</v>
      </c>
      <c r="B4991" t="s">
        <v>250</v>
      </c>
      <c r="C4991" s="14" t="s">
        <v>252</v>
      </c>
      <c r="D4991" t="s">
        <v>465</v>
      </c>
      <c r="E4991" t="s">
        <v>483</v>
      </c>
      <c r="F4991" s="20">
        <v>2045</v>
      </c>
      <c r="G4991" s="20">
        <v>59</v>
      </c>
      <c r="H4991" s="11">
        <v>18624.695703757701</v>
      </c>
      <c r="I4991" s="10">
        <v>3786451.4461427699</v>
      </c>
      <c r="J4991" s="33">
        <f t="shared" si="308"/>
        <v>4.9187731491263514E-3</v>
      </c>
      <c r="K4991" s="33">
        <f t="shared" si="309"/>
        <v>4.9066957945167466E-3</v>
      </c>
      <c r="L4991" s="33">
        <f t="shared" si="310"/>
        <v>0.95558559032338164</v>
      </c>
      <c r="M4991" s="33">
        <f t="shared" si="311"/>
        <v>0.95089682252604113</v>
      </c>
    </row>
    <row r="4992" spans="1:13" ht="27.6">
      <c r="A4992" t="s">
        <v>164</v>
      </c>
      <c r="B4992" t="s">
        <v>250</v>
      </c>
      <c r="C4992" s="14" t="s">
        <v>252</v>
      </c>
      <c r="D4992" t="s">
        <v>465</v>
      </c>
      <c r="E4992" t="s">
        <v>483</v>
      </c>
      <c r="F4992" s="20">
        <v>2045</v>
      </c>
      <c r="G4992" s="20">
        <v>60</v>
      </c>
      <c r="H4992" s="11">
        <v>20272.158041151299</v>
      </c>
      <c r="I4992" s="10">
        <v>3807447.0671941601</v>
      </c>
      <c r="J4992" s="33">
        <f t="shared" si="308"/>
        <v>5.3243440245882541E-3</v>
      </c>
      <c r="K4992" s="33">
        <f t="shared" si="309"/>
        <v>5.3101948278105882E-3</v>
      </c>
      <c r="L4992" s="33">
        <f t="shared" si="310"/>
        <v>0.95089682252604113</v>
      </c>
      <c r="M4992" s="33">
        <f t="shared" si="311"/>
        <v>0.94584737513728179</v>
      </c>
    </row>
    <row r="4993" spans="1:13" ht="27.6">
      <c r="A4993" t="s">
        <v>164</v>
      </c>
      <c r="B4993" t="s">
        <v>250</v>
      </c>
      <c r="C4993" s="14" t="s">
        <v>252</v>
      </c>
      <c r="D4993" t="s">
        <v>465</v>
      </c>
      <c r="E4993" t="s">
        <v>483</v>
      </c>
      <c r="F4993" s="20">
        <v>2045</v>
      </c>
      <c r="G4993" s="20">
        <v>61</v>
      </c>
      <c r="H4993" s="11">
        <v>22464.677930326499</v>
      </c>
      <c r="I4993" s="10">
        <v>3846962.4150646701</v>
      </c>
      <c r="J4993" s="33">
        <f t="shared" si="308"/>
        <v>5.8395886173348158E-3</v>
      </c>
      <c r="K4993" s="33">
        <f t="shared" si="309"/>
        <v>5.8225713604314056E-3</v>
      </c>
      <c r="L4993" s="33">
        <f t="shared" si="310"/>
        <v>0.94584737513728179</v>
      </c>
      <c r="M4993" s="33">
        <f t="shared" si="311"/>
        <v>0.94034011129946826</v>
      </c>
    </row>
    <row r="4994" spans="1:13" ht="27.6">
      <c r="A4994" t="s">
        <v>164</v>
      </c>
      <c r="B4994" t="s">
        <v>250</v>
      </c>
      <c r="C4994" s="14" t="s">
        <v>252</v>
      </c>
      <c r="D4994" t="s">
        <v>465</v>
      </c>
      <c r="E4994" t="s">
        <v>483</v>
      </c>
      <c r="F4994" s="20">
        <v>2045</v>
      </c>
      <c r="G4994" s="20">
        <v>62</v>
      </c>
      <c r="H4994" s="11">
        <v>24253.3702632243</v>
      </c>
      <c r="I4994" s="10">
        <v>3785375.1360586002</v>
      </c>
      <c r="J4994" s="33">
        <f t="shared" ref="J4994:J5057" si="312">IF(I4994&gt;0,H4994/I4994,0)</f>
        <v>6.4071246287302824E-3</v>
      </c>
      <c r="K4994" s="33">
        <f t="shared" ref="K4994:K5057" si="313">1-EXP(-J4994)</f>
        <v>6.3866427723408004E-3</v>
      </c>
      <c r="L4994" s="33">
        <f t="shared" ref="L4994:L5057" si="314">IF(G4994=30,1,M4993)</f>
        <v>0.94034011129946826</v>
      </c>
      <c r="M4994" s="33">
        <f t="shared" ref="M4994:M5057" si="315">L4994*(1-K4994)</f>
        <v>0.93433449492409537</v>
      </c>
    </row>
    <row r="4995" spans="1:13" ht="27.6">
      <c r="A4995" t="s">
        <v>164</v>
      </c>
      <c r="B4995" t="s">
        <v>250</v>
      </c>
      <c r="C4995" s="14" t="s">
        <v>252</v>
      </c>
      <c r="D4995" t="s">
        <v>465</v>
      </c>
      <c r="E4995" t="s">
        <v>483</v>
      </c>
      <c r="F4995" s="20">
        <v>2045</v>
      </c>
      <c r="G4995" s="20">
        <v>63</v>
      </c>
      <c r="H4995" s="11">
        <v>25486.364007434298</v>
      </c>
      <c r="I4995" s="10">
        <v>3622002.4893261502</v>
      </c>
      <c r="J4995" s="33">
        <f t="shared" si="312"/>
        <v>7.036539616563287E-3</v>
      </c>
      <c r="K4995" s="33">
        <f t="shared" si="313"/>
        <v>7.0118411362406485E-3</v>
      </c>
      <c r="L4995" s="33">
        <f t="shared" si="314"/>
        <v>0.93433449492409537</v>
      </c>
      <c r="M4995" s="33">
        <f t="shared" si="315"/>
        <v>0.92778308987757796</v>
      </c>
    </row>
    <row r="4996" spans="1:13" ht="27.6">
      <c r="A4996" t="s">
        <v>164</v>
      </c>
      <c r="B4996" t="s">
        <v>250</v>
      </c>
      <c r="C4996" s="14" t="s">
        <v>252</v>
      </c>
      <c r="D4996" t="s">
        <v>465</v>
      </c>
      <c r="E4996" t="s">
        <v>483</v>
      </c>
      <c r="F4996" s="20">
        <v>2045</v>
      </c>
      <c r="G4996" s="20">
        <v>64</v>
      </c>
      <c r="H4996" s="11">
        <v>27109.038828117002</v>
      </c>
      <c r="I4996" s="10">
        <v>3512174.2972710598</v>
      </c>
      <c r="J4996" s="33">
        <f t="shared" si="312"/>
        <v>7.7185915429028038E-3</v>
      </c>
      <c r="K4996" s="33">
        <f t="shared" si="313"/>
        <v>7.6888797088484617E-3</v>
      </c>
      <c r="L4996" s="33">
        <f t="shared" si="314"/>
        <v>0.92778308987757796</v>
      </c>
      <c r="M4996" s="33">
        <f t="shared" si="315"/>
        <v>0.92064947730360547</v>
      </c>
    </row>
    <row r="4997" spans="1:13" ht="27.6">
      <c r="A4997" t="s">
        <v>164</v>
      </c>
      <c r="B4997" t="s">
        <v>250</v>
      </c>
      <c r="C4997" s="14" t="s">
        <v>252</v>
      </c>
      <c r="D4997" t="s">
        <v>465</v>
      </c>
      <c r="E4997" t="s">
        <v>483</v>
      </c>
      <c r="F4997" s="20">
        <v>2045</v>
      </c>
      <c r="G4997" s="20">
        <v>65</v>
      </c>
      <c r="H4997" s="11">
        <v>27555.697067012501</v>
      </c>
      <c r="I4997" s="10">
        <v>3413756.7598694302</v>
      </c>
      <c r="J4997" s="33">
        <f t="shared" si="312"/>
        <v>8.0719567928637225E-3</v>
      </c>
      <c r="K4997" s="33">
        <f t="shared" si="313"/>
        <v>8.0394660297495868E-3</v>
      </c>
      <c r="L4997" s="33">
        <f t="shared" si="314"/>
        <v>0.92064947730360547</v>
      </c>
      <c r="M4997" s="33">
        <f t="shared" si="315"/>
        <v>0.91324794710551638</v>
      </c>
    </row>
    <row r="4998" spans="1:13" ht="27.6">
      <c r="A4998" t="s">
        <v>164</v>
      </c>
      <c r="B4998" t="s">
        <v>250</v>
      </c>
      <c r="C4998" s="14" t="s">
        <v>252</v>
      </c>
      <c r="D4998" t="s">
        <v>465</v>
      </c>
      <c r="E4998" t="s">
        <v>483</v>
      </c>
      <c r="F4998" s="20">
        <v>2045</v>
      </c>
      <c r="G4998" s="20">
        <v>66</v>
      </c>
      <c r="H4998" s="11">
        <v>29324.745401729699</v>
      </c>
      <c r="I4998" s="10">
        <v>3308924.21299878</v>
      </c>
      <c r="J4998" s="33">
        <f t="shared" si="312"/>
        <v>8.8623200514929747E-3</v>
      </c>
      <c r="K4998" s="33">
        <f t="shared" si="313"/>
        <v>8.8231654454015152E-3</v>
      </c>
      <c r="L4998" s="33">
        <f t="shared" si="314"/>
        <v>0.91324794710551638</v>
      </c>
      <c r="M4998" s="33">
        <f t="shared" si="315"/>
        <v>0.90519020937553107</v>
      </c>
    </row>
    <row r="4999" spans="1:13" ht="27.6">
      <c r="A4999" t="s">
        <v>164</v>
      </c>
      <c r="B4999" t="s">
        <v>250</v>
      </c>
      <c r="C4999" s="14" t="s">
        <v>252</v>
      </c>
      <c r="D4999" t="s">
        <v>465</v>
      </c>
      <c r="E4999" t="s">
        <v>483</v>
      </c>
      <c r="F4999" s="20">
        <v>2045</v>
      </c>
      <c r="G4999" s="20">
        <v>67</v>
      </c>
      <c r="H4999" s="11">
        <v>30998.956493358201</v>
      </c>
      <c r="I4999" s="10">
        <v>3184931.9537086198</v>
      </c>
      <c r="J4999" s="33">
        <f t="shared" si="312"/>
        <v>9.7330043291073108E-3</v>
      </c>
      <c r="K4999" s="33">
        <f t="shared" si="313"/>
        <v>9.6857919394250924E-3</v>
      </c>
      <c r="L4999" s="33">
        <f t="shared" si="314"/>
        <v>0.90519020937553107</v>
      </c>
      <c r="M4999" s="33">
        <f t="shared" si="315"/>
        <v>0.89642272534191503</v>
      </c>
    </row>
    <row r="5000" spans="1:13" ht="27.6">
      <c r="A5000" t="s">
        <v>164</v>
      </c>
      <c r="B5000" t="s">
        <v>250</v>
      </c>
      <c r="C5000" s="14" t="s">
        <v>252</v>
      </c>
      <c r="D5000" t="s">
        <v>465</v>
      </c>
      <c r="E5000" t="s">
        <v>483</v>
      </c>
      <c r="F5000" s="20">
        <v>2045</v>
      </c>
      <c r="G5000" s="20">
        <v>68</v>
      </c>
      <c r="H5000" s="11">
        <v>32889.4921481981</v>
      </c>
      <c r="I5000" s="10">
        <v>3072112.7970234002</v>
      </c>
      <c r="J5000" s="33">
        <f t="shared" si="312"/>
        <v>1.0705821797970781E-2</v>
      </c>
      <c r="K5000" s="33">
        <f t="shared" si="313"/>
        <v>1.0648718448884598E-2</v>
      </c>
      <c r="L5000" s="33">
        <f t="shared" si="314"/>
        <v>0.89642272534191503</v>
      </c>
      <c r="M5000" s="33">
        <f t="shared" si="315"/>
        <v>0.8868769721285672</v>
      </c>
    </row>
    <row r="5001" spans="1:13" ht="27.6">
      <c r="A5001" t="s">
        <v>164</v>
      </c>
      <c r="B5001" t="s">
        <v>250</v>
      </c>
      <c r="C5001" s="14" t="s">
        <v>252</v>
      </c>
      <c r="D5001" t="s">
        <v>465</v>
      </c>
      <c r="E5001" t="s">
        <v>483</v>
      </c>
      <c r="F5001" s="20">
        <v>2045</v>
      </c>
      <c r="G5001" s="20">
        <v>69</v>
      </c>
      <c r="H5001" s="11">
        <v>34711.386469017001</v>
      </c>
      <c r="I5001" s="10">
        <v>2948206.8852367098</v>
      </c>
      <c r="J5001" s="33">
        <f t="shared" si="312"/>
        <v>1.1773728174517184E-2</v>
      </c>
      <c r="K5001" s="33">
        <f t="shared" si="313"/>
        <v>1.1704689051872719E-2</v>
      </c>
      <c r="L5001" s="33">
        <f t="shared" si="314"/>
        <v>0.8868769721285672</v>
      </c>
      <c r="M5001" s="33">
        <f t="shared" si="315"/>
        <v>0.87649635294253592</v>
      </c>
    </row>
    <row r="5002" spans="1:13" ht="27.6">
      <c r="A5002" t="s">
        <v>164</v>
      </c>
      <c r="B5002" t="s">
        <v>250</v>
      </c>
      <c r="C5002" s="14" t="s">
        <v>252</v>
      </c>
      <c r="D5002" t="s">
        <v>465</v>
      </c>
      <c r="E5002" t="s">
        <v>483</v>
      </c>
      <c r="F5002" s="20">
        <v>2046</v>
      </c>
      <c r="G5002" s="20">
        <v>30</v>
      </c>
      <c r="H5002" s="11">
        <v>691.37747682833697</v>
      </c>
      <c r="I5002" s="10">
        <v>4588335.6919809896</v>
      </c>
      <c r="J5002" s="33">
        <f t="shared" si="312"/>
        <v>1.5068153754239339E-4</v>
      </c>
      <c r="K5002" s="33">
        <f t="shared" si="313"/>
        <v>1.5067018564973722E-4</v>
      </c>
      <c r="L5002" s="33">
        <f t="shared" si="314"/>
        <v>1</v>
      </c>
      <c r="M5002" s="33">
        <f t="shared" si="315"/>
        <v>0.99984932981435026</v>
      </c>
    </row>
    <row r="5003" spans="1:13" ht="27.6">
      <c r="A5003" t="s">
        <v>164</v>
      </c>
      <c r="B5003" t="s">
        <v>250</v>
      </c>
      <c r="C5003" s="14" t="s">
        <v>252</v>
      </c>
      <c r="D5003" t="s">
        <v>465</v>
      </c>
      <c r="E5003" t="s">
        <v>483</v>
      </c>
      <c r="F5003" s="20">
        <v>2046</v>
      </c>
      <c r="G5003" s="20">
        <v>31</v>
      </c>
      <c r="H5003" s="11">
        <v>976.49996610026301</v>
      </c>
      <c r="I5003" s="10">
        <v>4637138.28683664</v>
      </c>
      <c r="J5003" s="33">
        <f t="shared" si="312"/>
        <v>2.1058245531996225E-4</v>
      </c>
      <c r="K5003" s="33">
        <f t="shared" si="313"/>
        <v>2.1056028439103702E-4</v>
      </c>
      <c r="L5003" s="33">
        <f t="shared" si="314"/>
        <v>0.99984932981435026</v>
      </c>
      <c r="M5003" s="33">
        <f t="shared" si="315"/>
        <v>0.99963880125511639</v>
      </c>
    </row>
    <row r="5004" spans="1:13" ht="27.6">
      <c r="A5004" t="s">
        <v>164</v>
      </c>
      <c r="B5004" t="s">
        <v>250</v>
      </c>
      <c r="C5004" s="14" t="s">
        <v>252</v>
      </c>
      <c r="D5004" t="s">
        <v>465</v>
      </c>
      <c r="E5004" t="s">
        <v>483</v>
      </c>
      <c r="F5004" s="20">
        <v>2046</v>
      </c>
      <c r="G5004" s="20">
        <v>32</v>
      </c>
      <c r="H5004" s="11">
        <v>1043.6695992550001</v>
      </c>
      <c r="I5004" s="10">
        <v>4703653.2890574597</v>
      </c>
      <c r="J5004" s="33">
        <f t="shared" si="312"/>
        <v>2.2188489140621492E-4</v>
      </c>
      <c r="K5004" s="33">
        <f t="shared" si="313"/>
        <v>2.2186027677428832E-4</v>
      </c>
      <c r="L5004" s="33">
        <f t="shared" si="314"/>
        <v>0.99963880125511639</v>
      </c>
      <c r="M5004" s="33">
        <f t="shared" si="315"/>
        <v>0.99941702111399566</v>
      </c>
    </row>
    <row r="5005" spans="1:13" ht="27.6">
      <c r="A5005" t="s">
        <v>164</v>
      </c>
      <c r="B5005" t="s">
        <v>250</v>
      </c>
      <c r="C5005" s="14" t="s">
        <v>252</v>
      </c>
      <c r="D5005" t="s">
        <v>465</v>
      </c>
      <c r="E5005" t="s">
        <v>483</v>
      </c>
      <c r="F5005" s="20">
        <v>2046</v>
      </c>
      <c r="G5005" s="20">
        <v>33</v>
      </c>
      <c r="H5005" s="11">
        <v>1121.5881329741401</v>
      </c>
      <c r="I5005" s="10">
        <v>4771522.8431563396</v>
      </c>
      <c r="J5005" s="33">
        <f t="shared" si="312"/>
        <v>2.3505873697802837E-4</v>
      </c>
      <c r="K5005" s="33">
        <f t="shared" si="313"/>
        <v>2.3503111283762479E-4</v>
      </c>
      <c r="L5005" s="33">
        <f t="shared" si="314"/>
        <v>0.99941702111399566</v>
      </c>
      <c r="M5005" s="33">
        <f t="shared" si="315"/>
        <v>0.9991821270193344</v>
      </c>
    </row>
    <row r="5006" spans="1:13" ht="27.6">
      <c r="A5006" t="s">
        <v>164</v>
      </c>
      <c r="B5006" t="s">
        <v>250</v>
      </c>
      <c r="C5006" s="14" t="s">
        <v>252</v>
      </c>
      <c r="D5006" t="s">
        <v>465</v>
      </c>
      <c r="E5006" t="s">
        <v>483</v>
      </c>
      <c r="F5006" s="20">
        <v>2046</v>
      </c>
      <c r="G5006" s="20">
        <v>34</v>
      </c>
      <c r="H5006" s="11">
        <v>1266.5024651086401</v>
      </c>
      <c r="I5006" s="10">
        <v>4883604.6394533804</v>
      </c>
      <c r="J5006" s="33">
        <f t="shared" si="312"/>
        <v>2.5933763246862652E-4</v>
      </c>
      <c r="K5006" s="33">
        <f t="shared" si="313"/>
        <v>2.5930400737161907E-4</v>
      </c>
      <c r="L5006" s="33">
        <f t="shared" si="314"/>
        <v>0.9991821270193344</v>
      </c>
      <c r="M5006" s="33">
        <f t="shared" si="315"/>
        <v>0.99892303508970415</v>
      </c>
    </row>
    <row r="5007" spans="1:13" ht="27.6">
      <c r="A5007" t="s">
        <v>164</v>
      </c>
      <c r="B5007" t="s">
        <v>250</v>
      </c>
      <c r="C5007" s="14" t="s">
        <v>252</v>
      </c>
      <c r="D5007" t="s">
        <v>465</v>
      </c>
      <c r="E5007" t="s">
        <v>483</v>
      </c>
      <c r="F5007" s="20">
        <v>2046</v>
      </c>
      <c r="G5007" s="20">
        <v>35</v>
      </c>
      <c r="H5007" s="11">
        <v>1649.2858028857299</v>
      </c>
      <c r="I5007" s="10">
        <v>4854873.7826256603</v>
      </c>
      <c r="J5007" s="33">
        <f t="shared" si="312"/>
        <v>3.3971754503445546E-4</v>
      </c>
      <c r="K5007" s="33">
        <f t="shared" si="313"/>
        <v>3.3965984756301193E-4</v>
      </c>
      <c r="L5007" s="33">
        <f t="shared" si="314"/>
        <v>0.99892303508970415</v>
      </c>
      <c r="M5007" s="33">
        <f t="shared" si="315"/>
        <v>0.99858374104387837</v>
      </c>
    </row>
    <row r="5008" spans="1:13" ht="27.6">
      <c r="A5008" t="s">
        <v>164</v>
      </c>
      <c r="B5008" t="s">
        <v>250</v>
      </c>
      <c r="C5008" s="14" t="s">
        <v>252</v>
      </c>
      <c r="D5008" t="s">
        <v>465</v>
      </c>
      <c r="E5008" t="s">
        <v>483</v>
      </c>
      <c r="F5008" s="20">
        <v>2046</v>
      </c>
      <c r="G5008" s="20">
        <v>36</v>
      </c>
      <c r="H5008" s="11">
        <v>1882.03303825684</v>
      </c>
      <c r="I5008" s="10">
        <v>4720307.0183751304</v>
      </c>
      <c r="J5008" s="33">
        <f t="shared" si="312"/>
        <v>3.9870987860122104E-4</v>
      </c>
      <c r="K5008" s="33">
        <f t="shared" si="313"/>
        <v>3.9863040438026243E-4</v>
      </c>
      <c r="L5008" s="33">
        <f t="shared" si="314"/>
        <v>0.99858374104387837</v>
      </c>
      <c r="M5008" s="33">
        <f t="shared" si="315"/>
        <v>0.99818567520337853</v>
      </c>
    </row>
    <row r="5009" spans="1:13" ht="27.6">
      <c r="A5009" t="s">
        <v>164</v>
      </c>
      <c r="B5009" t="s">
        <v>250</v>
      </c>
      <c r="C5009" s="14" t="s">
        <v>252</v>
      </c>
      <c r="D5009" t="s">
        <v>465</v>
      </c>
      <c r="E5009" t="s">
        <v>483</v>
      </c>
      <c r="F5009" s="20">
        <v>2046</v>
      </c>
      <c r="G5009" s="20">
        <v>37</v>
      </c>
      <c r="H5009" s="11">
        <v>1991.6395381801401</v>
      </c>
      <c r="I5009" s="10">
        <v>4648399.8739619898</v>
      </c>
      <c r="J5009" s="33">
        <f t="shared" si="312"/>
        <v>4.2845701578650929E-4</v>
      </c>
      <c r="K5009" s="33">
        <f t="shared" si="313"/>
        <v>4.2836524118694541E-4</v>
      </c>
      <c r="L5009" s="33">
        <f t="shared" si="314"/>
        <v>0.99818567520337853</v>
      </c>
      <c r="M5009" s="33">
        <f t="shared" si="315"/>
        <v>0.99775808715587067</v>
      </c>
    </row>
    <row r="5010" spans="1:13" ht="27.6">
      <c r="A5010" t="s">
        <v>164</v>
      </c>
      <c r="B5010" t="s">
        <v>250</v>
      </c>
      <c r="C5010" s="14" t="s">
        <v>252</v>
      </c>
      <c r="D5010" t="s">
        <v>465</v>
      </c>
      <c r="E5010" t="s">
        <v>483</v>
      </c>
      <c r="F5010" s="20">
        <v>2046</v>
      </c>
      <c r="G5010" s="20">
        <v>38</v>
      </c>
      <c r="H5010" s="11">
        <v>2127.5465576761499</v>
      </c>
      <c r="I5010" s="10">
        <v>4604106.3484652499</v>
      </c>
      <c r="J5010" s="33">
        <f t="shared" si="312"/>
        <v>4.6209761388012991E-4</v>
      </c>
      <c r="K5010" s="33">
        <f t="shared" si="313"/>
        <v>4.6199086322140648E-4</v>
      </c>
      <c r="L5010" s="33">
        <f t="shared" si="314"/>
        <v>0.99775808715587067</v>
      </c>
      <c r="M5010" s="33">
        <f t="shared" si="315"/>
        <v>0.99729713203589943</v>
      </c>
    </row>
    <row r="5011" spans="1:13" ht="27.6">
      <c r="A5011" t="s">
        <v>164</v>
      </c>
      <c r="B5011" t="s">
        <v>250</v>
      </c>
      <c r="C5011" s="14" t="s">
        <v>252</v>
      </c>
      <c r="D5011" t="s">
        <v>465</v>
      </c>
      <c r="E5011" t="s">
        <v>483</v>
      </c>
      <c r="F5011" s="20">
        <v>2046</v>
      </c>
      <c r="G5011" s="20">
        <v>39</v>
      </c>
      <c r="H5011" s="11">
        <v>2372.5836961220198</v>
      </c>
      <c r="I5011" s="10">
        <v>4627158.22203812</v>
      </c>
      <c r="J5011" s="33">
        <f t="shared" si="312"/>
        <v>5.1275179759834749E-4</v>
      </c>
      <c r="K5011" s="33">
        <f t="shared" si="313"/>
        <v>5.1262036286081614E-4</v>
      </c>
      <c r="L5011" s="33">
        <f t="shared" si="314"/>
        <v>0.99729713203589943</v>
      </c>
      <c r="M5011" s="33">
        <f t="shared" si="315"/>
        <v>0.9967858972181951</v>
      </c>
    </row>
    <row r="5012" spans="1:13" ht="27.6">
      <c r="A5012" t="s">
        <v>164</v>
      </c>
      <c r="B5012" t="s">
        <v>250</v>
      </c>
      <c r="C5012" s="14" t="s">
        <v>252</v>
      </c>
      <c r="D5012" t="s">
        <v>465</v>
      </c>
      <c r="E5012" t="s">
        <v>483</v>
      </c>
      <c r="F5012" s="20">
        <v>2046</v>
      </c>
      <c r="G5012" s="20">
        <v>40</v>
      </c>
      <c r="H5012" s="11">
        <v>3130.6205611864102</v>
      </c>
      <c r="I5012" s="10">
        <v>4541999.7990173995</v>
      </c>
      <c r="J5012" s="33">
        <f t="shared" si="312"/>
        <v>6.892603918352612E-4</v>
      </c>
      <c r="K5012" s="33">
        <f t="shared" si="313"/>
        <v>6.8902290645755926E-4</v>
      </c>
      <c r="L5012" s="33">
        <f t="shared" si="314"/>
        <v>0.9967858972181951</v>
      </c>
      <c r="M5012" s="33">
        <f t="shared" si="315"/>
        <v>0.99609908890217791</v>
      </c>
    </row>
    <row r="5013" spans="1:13" ht="27.6">
      <c r="A5013" t="s">
        <v>164</v>
      </c>
      <c r="B5013" t="s">
        <v>250</v>
      </c>
      <c r="C5013" s="14" t="s">
        <v>252</v>
      </c>
      <c r="D5013" t="s">
        <v>465</v>
      </c>
      <c r="E5013" t="s">
        <v>483</v>
      </c>
      <c r="F5013" s="20">
        <v>2046</v>
      </c>
      <c r="G5013" s="20">
        <v>41</v>
      </c>
      <c r="H5013" s="11">
        <v>3485.0840675153499</v>
      </c>
      <c r="I5013" s="10">
        <v>4477457.6191967297</v>
      </c>
      <c r="J5013" s="33">
        <f t="shared" si="312"/>
        <v>7.7836226803651692E-4</v>
      </c>
      <c r="K5013" s="33">
        <f t="shared" si="313"/>
        <v>7.7805942270592343E-4</v>
      </c>
      <c r="L5013" s="33">
        <f t="shared" si="314"/>
        <v>0.99609908890217791</v>
      </c>
      <c r="M5013" s="33">
        <f t="shared" si="315"/>
        <v>0.99532406462010881</v>
      </c>
    </row>
    <row r="5014" spans="1:13" ht="27.6">
      <c r="A5014" t="s">
        <v>164</v>
      </c>
      <c r="B5014" t="s">
        <v>250</v>
      </c>
      <c r="C5014" s="14" t="s">
        <v>252</v>
      </c>
      <c r="D5014" t="s">
        <v>465</v>
      </c>
      <c r="E5014" t="s">
        <v>483</v>
      </c>
      <c r="F5014" s="20">
        <v>2046</v>
      </c>
      <c r="G5014" s="20">
        <v>42</v>
      </c>
      <c r="H5014" s="11">
        <v>3669.7704607785399</v>
      </c>
      <c r="I5014" s="10">
        <v>4346338.6098756501</v>
      </c>
      <c r="J5014" s="33">
        <f t="shared" si="312"/>
        <v>8.4433607000618228E-4</v>
      </c>
      <c r="K5014" s="33">
        <f t="shared" si="313"/>
        <v>8.4397971860716847E-4</v>
      </c>
      <c r="L5014" s="33">
        <f t="shared" si="314"/>
        <v>0.99532406462010881</v>
      </c>
      <c r="M5014" s="33">
        <f t="shared" si="315"/>
        <v>0.99448403129612784</v>
      </c>
    </row>
    <row r="5015" spans="1:13" ht="27.6">
      <c r="A5015" t="s">
        <v>164</v>
      </c>
      <c r="B5015" t="s">
        <v>250</v>
      </c>
      <c r="C5015" s="14" t="s">
        <v>252</v>
      </c>
      <c r="D5015" t="s">
        <v>465</v>
      </c>
      <c r="E5015" t="s">
        <v>483</v>
      </c>
      <c r="F5015" s="20">
        <v>2046</v>
      </c>
      <c r="G5015" s="20">
        <v>43</v>
      </c>
      <c r="H5015" s="11">
        <v>3926.1003272345902</v>
      </c>
      <c r="I5015" s="10">
        <v>4276945.37866461</v>
      </c>
      <c r="J5015" s="33">
        <f t="shared" si="312"/>
        <v>9.1796831140743631E-4</v>
      </c>
      <c r="K5015" s="33">
        <f t="shared" si="313"/>
        <v>9.1754710739089251E-4</v>
      </c>
      <c r="L5015" s="33">
        <f t="shared" si="314"/>
        <v>0.99448403129612784</v>
      </c>
      <c r="M5015" s="33">
        <f t="shared" si="315"/>
        <v>0.99357154534986569</v>
      </c>
    </row>
    <row r="5016" spans="1:13" ht="27.6">
      <c r="A5016" t="s">
        <v>164</v>
      </c>
      <c r="B5016" t="s">
        <v>250</v>
      </c>
      <c r="C5016" s="14" t="s">
        <v>252</v>
      </c>
      <c r="D5016" t="s">
        <v>465</v>
      </c>
      <c r="E5016" t="s">
        <v>483</v>
      </c>
      <c r="F5016" s="20">
        <v>2046</v>
      </c>
      <c r="G5016" s="20">
        <v>44</v>
      </c>
      <c r="H5016" s="11">
        <v>4410.6356600156196</v>
      </c>
      <c r="I5016" s="10">
        <v>4248266.8090272099</v>
      </c>
      <c r="J5016" s="33">
        <f t="shared" si="312"/>
        <v>1.0382200220201306E-3</v>
      </c>
      <c r="K5016" s="33">
        <f t="shared" si="313"/>
        <v>1.0376812580810135E-3</v>
      </c>
      <c r="L5016" s="33">
        <f t="shared" si="314"/>
        <v>0.99357154534986569</v>
      </c>
      <c r="M5016" s="33">
        <f t="shared" si="315"/>
        <v>0.99254053477869353</v>
      </c>
    </row>
    <row r="5017" spans="1:13" ht="27.6">
      <c r="A5017" t="s">
        <v>164</v>
      </c>
      <c r="B5017" t="s">
        <v>250</v>
      </c>
      <c r="C5017" s="14" t="s">
        <v>252</v>
      </c>
      <c r="D5017" t="s">
        <v>465</v>
      </c>
      <c r="E5017" t="s">
        <v>483</v>
      </c>
      <c r="F5017" s="20">
        <v>2046</v>
      </c>
      <c r="G5017" s="20">
        <v>45</v>
      </c>
      <c r="H5017" s="11">
        <v>5615.4611556436903</v>
      </c>
      <c r="I5017" s="10">
        <v>4221998.4529032698</v>
      </c>
      <c r="J5017" s="33">
        <f t="shared" si="312"/>
        <v>1.3300481320125074E-3</v>
      </c>
      <c r="K5017" s="33">
        <f t="shared" si="313"/>
        <v>1.32916401001415E-3</v>
      </c>
      <c r="L5017" s="33">
        <f t="shared" si="314"/>
        <v>0.99254053477869353</v>
      </c>
      <c r="M5017" s="33">
        <f t="shared" si="315"/>
        <v>0.99122128562138545</v>
      </c>
    </row>
    <row r="5018" spans="1:13" ht="27.6">
      <c r="A5018" t="s">
        <v>164</v>
      </c>
      <c r="B5018" t="s">
        <v>250</v>
      </c>
      <c r="C5018" s="14" t="s">
        <v>252</v>
      </c>
      <c r="D5018" t="s">
        <v>465</v>
      </c>
      <c r="E5018" t="s">
        <v>483</v>
      </c>
      <c r="F5018" s="20">
        <v>2046</v>
      </c>
      <c r="G5018" s="20">
        <v>46</v>
      </c>
      <c r="H5018" s="11">
        <v>6174.9045252788701</v>
      </c>
      <c r="I5018" s="10">
        <v>4193811.9256229098</v>
      </c>
      <c r="J5018" s="33">
        <f t="shared" si="312"/>
        <v>1.4723847026978224E-3</v>
      </c>
      <c r="K5018" s="33">
        <f t="shared" si="313"/>
        <v>1.4713012761469191E-3</v>
      </c>
      <c r="L5018" s="33">
        <f t="shared" si="314"/>
        <v>0.99122128562138545</v>
      </c>
      <c r="M5018" s="33">
        <f t="shared" si="315"/>
        <v>0.98976290047890669</v>
      </c>
    </row>
    <row r="5019" spans="1:13" ht="27.6">
      <c r="A5019" t="s">
        <v>164</v>
      </c>
      <c r="B5019" t="s">
        <v>250</v>
      </c>
      <c r="C5019" s="14" t="s">
        <v>252</v>
      </c>
      <c r="D5019" t="s">
        <v>465</v>
      </c>
      <c r="E5019" t="s">
        <v>483</v>
      </c>
      <c r="F5019" s="20">
        <v>2046</v>
      </c>
      <c r="G5019" s="20">
        <v>47</v>
      </c>
      <c r="H5019" s="11">
        <v>6778.4465681302399</v>
      </c>
      <c r="I5019" s="10">
        <v>4204065.0675210096</v>
      </c>
      <c r="J5019" s="33">
        <f t="shared" si="312"/>
        <v>1.612355294045735E-3</v>
      </c>
      <c r="K5019" s="33">
        <f t="shared" si="313"/>
        <v>1.6110561475709551E-3</v>
      </c>
      <c r="L5019" s="33">
        <f t="shared" si="314"/>
        <v>0.98976290047890669</v>
      </c>
      <c r="M5019" s="33">
        <f t="shared" si="315"/>
        <v>0.98816833687345251</v>
      </c>
    </row>
    <row r="5020" spans="1:13" ht="27.6">
      <c r="A5020" t="s">
        <v>164</v>
      </c>
      <c r="B5020" t="s">
        <v>250</v>
      </c>
      <c r="C5020" s="14" t="s">
        <v>252</v>
      </c>
      <c r="D5020" t="s">
        <v>465</v>
      </c>
      <c r="E5020" t="s">
        <v>483</v>
      </c>
      <c r="F5020" s="20">
        <v>2046</v>
      </c>
      <c r="G5020" s="20">
        <v>48</v>
      </c>
      <c r="H5020" s="11">
        <v>7518.2735699524501</v>
      </c>
      <c r="I5020" s="10">
        <v>4251099.8776378399</v>
      </c>
      <c r="J5020" s="33">
        <f t="shared" si="312"/>
        <v>1.7685478549918341E-3</v>
      </c>
      <c r="K5020" s="33">
        <f t="shared" si="313"/>
        <v>1.766984895759327E-3</v>
      </c>
      <c r="L5020" s="33">
        <f t="shared" si="314"/>
        <v>0.98816833687345251</v>
      </c>
      <c r="M5020" s="33">
        <f t="shared" si="315"/>
        <v>0.98642225834772945</v>
      </c>
    </row>
    <row r="5021" spans="1:13" ht="27.6">
      <c r="A5021" t="s">
        <v>164</v>
      </c>
      <c r="B5021" t="s">
        <v>250</v>
      </c>
      <c r="C5021" s="14" t="s">
        <v>252</v>
      </c>
      <c r="D5021" t="s">
        <v>465</v>
      </c>
      <c r="E5021" t="s">
        <v>483</v>
      </c>
      <c r="F5021" s="20">
        <v>2046</v>
      </c>
      <c r="G5021" s="20">
        <v>49</v>
      </c>
      <c r="H5021" s="11">
        <v>8681.1623954922707</v>
      </c>
      <c r="I5021" s="10">
        <v>4370209.2263428904</v>
      </c>
      <c r="J5021" s="33">
        <f t="shared" si="312"/>
        <v>1.9864409106922559E-3</v>
      </c>
      <c r="K5021" s="33">
        <f t="shared" si="313"/>
        <v>1.9844692426964627E-3</v>
      </c>
      <c r="L5021" s="33">
        <f t="shared" si="314"/>
        <v>0.98642225834772945</v>
      </c>
      <c r="M5021" s="33">
        <f t="shared" si="315"/>
        <v>0.98446473371572718</v>
      </c>
    </row>
    <row r="5022" spans="1:13" ht="27.6">
      <c r="A5022" t="s">
        <v>164</v>
      </c>
      <c r="B5022" t="s">
        <v>250</v>
      </c>
      <c r="C5022" s="14" t="s">
        <v>252</v>
      </c>
      <c r="D5022" t="s">
        <v>465</v>
      </c>
      <c r="E5022" t="s">
        <v>483</v>
      </c>
      <c r="F5022" s="20">
        <v>2046</v>
      </c>
      <c r="G5022" s="20">
        <v>50</v>
      </c>
      <c r="H5022" s="11">
        <v>9778.6063158085999</v>
      </c>
      <c r="I5022" s="10">
        <v>4314736.6859351303</v>
      </c>
      <c r="J5022" s="33">
        <f t="shared" si="312"/>
        <v>2.2663274789593074E-3</v>
      </c>
      <c r="K5022" s="33">
        <f t="shared" si="313"/>
        <v>2.263761297806699E-3</v>
      </c>
      <c r="L5022" s="33">
        <f t="shared" si="314"/>
        <v>0.98446473371572718</v>
      </c>
      <c r="M5022" s="33">
        <f t="shared" si="315"/>
        <v>0.98223614055248598</v>
      </c>
    </row>
    <row r="5023" spans="1:13" ht="27.6">
      <c r="A5023" t="s">
        <v>164</v>
      </c>
      <c r="B5023" t="s">
        <v>250</v>
      </c>
      <c r="C5023" s="14" t="s">
        <v>252</v>
      </c>
      <c r="D5023" t="s">
        <v>465</v>
      </c>
      <c r="E5023" t="s">
        <v>483</v>
      </c>
      <c r="F5023" s="20">
        <v>2046</v>
      </c>
      <c r="G5023" s="20">
        <v>51</v>
      </c>
      <c r="H5023" s="11">
        <v>10489.4188680118</v>
      </c>
      <c r="I5023" s="10">
        <v>4228499.0101480205</v>
      </c>
      <c r="J5023" s="33">
        <f t="shared" si="312"/>
        <v>2.4806482969105897E-3</v>
      </c>
      <c r="K5023" s="33">
        <f t="shared" si="313"/>
        <v>2.477574031506613E-3</v>
      </c>
      <c r="L5023" s="33">
        <f t="shared" si="314"/>
        <v>0.98223614055248598</v>
      </c>
      <c r="M5023" s="33">
        <f t="shared" si="315"/>
        <v>0.97980257779784585</v>
      </c>
    </row>
    <row r="5024" spans="1:13" ht="27.6">
      <c r="A5024" t="s">
        <v>164</v>
      </c>
      <c r="B5024" t="s">
        <v>250</v>
      </c>
      <c r="C5024" s="14" t="s">
        <v>252</v>
      </c>
      <c r="D5024" t="s">
        <v>465</v>
      </c>
      <c r="E5024" t="s">
        <v>483</v>
      </c>
      <c r="F5024" s="20">
        <v>2046</v>
      </c>
      <c r="G5024" s="20">
        <v>52</v>
      </c>
      <c r="H5024" s="11">
        <v>11267.018875186301</v>
      </c>
      <c r="I5024" s="10">
        <v>4156698.1240334599</v>
      </c>
      <c r="J5024" s="33">
        <f t="shared" si="312"/>
        <v>2.7105694325122959E-3</v>
      </c>
      <c r="K5024" s="33">
        <f t="shared" si="313"/>
        <v>2.70689915611666E-3</v>
      </c>
      <c r="L5024" s="33">
        <f t="shared" si="314"/>
        <v>0.97980257779784585</v>
      </c>
      <c r="M5024" s="33">
        <f t="shared" si="315"/>
        <v>0.97715035102684389</v>
      </c>
    </row>
    <row r="5025" spans="1:13" ht="27.6">
      <c r="A5025" t="s">
        <v>164</v>
      </c>
      <c r="B5025" t="s">
        <v>250</v>
      </c>
      <c r="C5025" s="14" t="s">
        <v>252</v>
      </c>
      <c r="D5025" t="s">
        <v>465</v>
      </c>
      <c r="E5025" t="s">
        <v>483</v>
      </c>
      <c r="F5025" s="20">
        <v>2046</v>
      </c>
      <c r="G5025" s="20">
        <v>53</v>
      </c>
      <c r="H5025" s="11">
        <v>12080.6230716993</v>
      </c>
      <c r="I5025" s="10">
        <v>4087036.6011456298</v>
      </c>
      <c r="J5025" s="33">
        <f t="shared" si="312"/>
        <v>2.9558392181545431E-3</v>
      </c>
      <c r="K5025" s="33">
        <f t="shared" si="313"/>
        <v>2.9514750264213463E-3</v>
      </c>
      <c r="L5025" s="33">
        <f t="shared" si="314"/>
        <v>0.97715035102684389</v>
      </c>
      <c r="M5025" s="33">
        <f t="shared" si="315"/>
        <v>0.97426631616872927</v>
      </c>
    </row>
    <row r="5026" spans="1:13" ht="27.6">
      <c r="A5026" t="s">
        <v>164</v>
      </c>
      <c r="B5026" t="s">
        <v>250</v>
      </c>
      <c r="C5026" s="14" t="s">
        <v>252</v>
      </c>
      <c r="D5026" t="s">
        <v>465</v>
      </c>
      <c r="E5026" t="s">
        <v>483</v>
      </c>
      <c r="F5026" s="20">
        <v>2046</v>
      </c>
      <c r="G5026" s="20">
        <v>54</v>
      </c>
      <c r="H5026" s="11">
        <v>13179.0019117999</v>
      </c>
      <c r="I5026" s="10">
        <v>4102307.2729611201</v>
      </c>
      <c r="J5026" s="33">
        <f t="shared" si="312"/>
        <v>3.2125828308046402E-3</v>
      </c>
      <c r="K5026" s="33">
        <f t="shared" si="313"/>
        <v>3.2074280081579865E-3</v>
      </c>
      <c r="L5026" s="33">
        <f t="shared" si="314"/>
        <v>0.97426631616872927</v>
      </c>
      <c r="M5026" s="33">
        <f t="shared" si="315"/>
        <v>0.97114142709884477</v>
      </c>
    </row>
    <row r="5027" spans="1:13" ht="27.6">
      <c r="A5027" t="s">
        <v>164</v>
      </c>
      <c r="B5027" t="s">
        <v>250</v>
      </c>
      <c r="C5027" s="14" t="s">
        <v>252</v>
      </c>
      <c r="D5027" t="s">
        <v>465</v>
      </c>
      <c r="E5027" t="s">
        <v>483</v>
      </c>
      <c r="F5027" s="20">
        <v>2046</v>
      </c>
      <c r="G5027" s="20">
        <v>55</v>
      </c>
      <c r="H5027" s="11">
        <v>14081.5272101398</v>
      </c>
      <c r="I5027" s="10">
        <v>4096663.01815703</v>
      </c>
      <c r="J5027" s="33">
        <f t="shared" si="312"/>
        <v>3.437316456766969E-3</v>
      </c>
      <c r="K5027" s="33">
        <f t="shared" si="313"/>
        <v>3.4314156474741786E-3</v>
      </c>
      <c r="L5027" s="33">
        <f t="shared" si="314"/>
        <v>0.97114142709884477</v>
      </c>
      <c r="M5027" s="33">
        <f t="shared" si="315"/>
        <v>0.96780903720998734</v>
      </c>
    </row>
    <row r="5028" spans="1:13" ht="27.6">
      <c r="A5028" t="s">
        <v>164</v>
      </c>
      <c r="B5028" t="s">
        <v>250</v>
      </c>
      <c r="C5028" s="14" t="s">
        <v>252</v>
      </c>
      <c r="D5028" t="s">
        <v>465</v>
      </c>
      <c r="E5028" t="s">
        <v>483</v>
      </c>
      <c r="F5028" s="20">
        <v>2046</v>
      </c>
      <c r="G5028" s="20">
        <v>56</v>
      </c>
      <c r="H5028" s="11">
        <v>15001.3151984745</v>
      </c>
      <c r="I5028" s="10">
        <v>4010579.76331829</v>
      </c>
      <c r="J5028" s="33">
        <f t="shared" si="312"/>
        <v>3.7404355688621565E-3</v>
      </c>
      <c r="K5028" s="33">
        <f t="shared" si="313"/>
        <v>3.7334488535738508E-3</v>
      </c>
      <c r="L5028" s="33">
        <f t="shared" si="314"/>
        <v>0.96780903720998734</v>
      </c>
      <c r="M5028" s="33">
        <f t="shared" si="315"/>
        <v>0.96419577166953729</v>
      </c>
    </row>
    <row r="5029" spans="1:13" ht="27.6">
      <c r="A5029" t="s">
        <v>164</v>
      </c>
      <c r="B5029" t="s">
        <v>250</v>
      </c>
      <c r="C5029" s="14" t="s">
        <v>252</v>
      </c>
      <c r="D5029" t="s">
        <v>465</v>
      </c>
      <c r="E5029" t="s">
        <v>483</v>
      </c>
      <c r="F5029" s="20">
        <v>2046</v>
      </c>
      <c r="G5029" s="20">
        <v>57</v>
      </c>
      <c r="H5029" s="11">
        <v>16332.436860830499</v>
      </c>
      <c r="I5029" s="10">
        <v>4006904.5777696399</v>
      </c>
      <c r="J5029" s="33">
        <f t="shared" si="312"/>
        <v>4.0760733238927316E-3</v>
      </c>
      <c r="K5029" s="33">
        <f t="shared" si="313"/>
        <v>4.0677774124305843E-3</v>
      </c>
      <c r="L5029" s="33">
        <f t="shared" si="314"/>
        <v>0.96419577166953729</v>
      </c>
      <c r="M5029" s="33">
        <f t="shared" si="315"/>
        <v>0.96027363788837883</v>
      </c>
    </row>
    <row r="5030" spans="1:13" ht="27.6">
      <c r="A5030" t="s">
        <v>164</v>
      </c>
      <c r="B5030" t="s">
        <v>250</v>
      </c>
      <c r="C5030" s="14" t="s">
        <v>252</v>
      </c>
      <c r="D5030" t="s">
        <v>465</v>
      </c>
      <c r="E5030" t="s">
        <v>483</v>
      </c>
      <c r="F5030" s="20">
        <v>2046</v>
      </c>
      <c r="G5030" s="20">
        <v>58</v>
      </c>
      <c r="H5030" s="11">
        <v>17635.6833319047</v>
      </c>
      <c r="I5030" s="10">
        <v>3962682.0695680301</v>
      </c>
      <c r="J5030" s="33">
        <f t="shared" si="312"/>
        <v>4.4504411462479897E-3</v>
      </c>
      <c r="K5030" s="33">
        <f t="shared" si="313"/>
        <v>4.4405526079412949E-3</v>
      </c>
      <c r="L5030" s="33">
        <f t="shared" si="314"/>
        <v>0.96027363788837883</v>
      </c>
      <c r="M5030" s="33">
        <f t="shared" si="315"/>
        <v>0.95600949228131626</v>
      </c>
    </row>
    <row r="5031" spans="1:13" ht="27.6">
      <c r="A5031" t="s">
        <v>164</v>
      </c>
      <c r="B5031" t="s">
        <v>250</v>
      </c>
      <c r="C5031" s="14" t="s">
        <v>252</v>
      </c>
      <c r="D5031" t="s">
        <v>465</v>
      </c>
      <c r="E5031" t="s">
        <v>483</v>
      </c>
      <c r="F5031" s="20">
        <v>2046</v>
      </c>
      <c r="G5031" s="20">
        <v>59</v>
      </c>
      <c r="H5031" s="11">
        <v>18558.782730753901</v>
      </c>
      <c r="I5031" s="10">
        <v>3810855.1550570298</v>
      </c>
      <c r="J5031" s="33">
        <f t="shared" si="312"/>
        <v>4.8699785154852383E-3</v>
      </c>
      <c r="K5031" s="33">
        <f t="shared" si="313"/>
        <v>4.8581393966630193E-3</v>
      </c>
      <c r="L5031" s="33">
        <f t="shared" si="314"/>
        <v>0.95600949228131626</v>
      </c>
      <c r="M5031" s="33">
        <f t="shared" si="315"/>
        <v>0.95136506490328054</v>
      </c>
    </row>
    <row r="5032" spans="1:13" ht="27.6">
      <c r="A5032" t="s">
        <v>164</v>
      </c>
      <c r="B5032" t="s">
        <v>250</v>
      </c>
      <c r="C5032" s="14" t="s">
        <v>252</v>
      </c>
      <c r="D5032" t="s">
        <v>465</v>
      </c>
      <c r="E5032" t="s">
        <v>483</v>
      </c>
      <c r="F5032" s="20">
        <v>2046</v>
      </c>
      <c r="G5032" s="20">
        <v>60</v>
      </c>
      <c r="H5032" s="11">
        <v>19714.018067118399</v>
      </c>
      <c r="I5032" s="10">
        <v>3746612.5805354202</v>
      </c>
      <c r="J5032" s="33">
        <f t="shared" si="312"/>
        <v>5.2618245530743164E-3</v>
      </c>
      <c r="K5032" s="33">
        <f t="shared" si="313"/>
        <v>5.2480054028661849E-3</v>
      </c>
      <c r="L5032" s="33">
        <f t="shared" si="314"/>
        <v>0.95136506490328054</v>
      </c>
      <c r="M5032" s="33">
        <f t="shared" si="315"/>
        <v>0.94637229590256999</v>
      </c>
    </row>
    <row r="5033" spans="1:13" ht="27.6">
      <c r="A5033" t="s">
        <v>164</v>
      </c>
      <c r="B5033" t="s">
        <v>250</v>
      </c>
      <c r="C5033" s="14" t="s">
        <v>252</v>
      </c>
      <c r="D5033" t="s">
        <v>465</v>
      </c>
      <c r="E5033" t="s">
        <v>483</v>
      </c>
      <c r="F5033" s="20">
        <v>2046</v>
      </c>
      <c r="G5033" s="20">
        <v>61</v>
      </c>
      <c r="H5033" s="11">
        <v>21725.9137378751</v>
      </c>
      <c r="I5033" s="10">
        <v>3763512.7068658699</v>
      </c>
      <c r="J5033" s="33">
        <f t="shared" si="312"/>
        <v>5.7727754441322795E-3</v>
      </c>
      <c r="K5033" s="33">
        <f t="shared" si="313"/>
        <v>5.7561449926442076E-3</v>
      </c>
      <c r="L5033" s="33">
        <f t="shared" si="314"/>
        <v>0.94637229590256999</v>
      </c>
      <c r="M5033" s="33">
        <f t="shared" si="315"/>
        <v>0.94092483975033325</v>
      </c>
    </row>
    <row r="5034" spans="1:13" ht="27.6">
      <c r="A5034" t="s">
        <v>164</v>
      </c>
      <c r="B5034" t="s">
        <v>250</v>
      </c>
      <c r="C5034" s="14" t="s">
        <v>252</v>
      </c>
      <c r="D5034" t="s">
        <v>465</v>
      </c>
      <c r="E5034" t="s">
        <v>483</v>
      </c>
      <c r="F5034" s="20">
        <v>2046</v>
      </c>
      <c r="G5034" s="20">
        <v>62</v>
      </c>
      <c r="H5034" s="11">
        <v>24064.749478950402</v>
      </c>
      <c r="I5034" s="10">
        <v>3798395.85959019</v>
      </c>
      <c r="J5034" s="33">
        <f t="shared" si="312"/>
        <v>6.3355032936316313E-3</v>
      </c>
      <c r="K5034" s="33">
        <f t="shared" si="313"/>
        <v>6.3154763086361587E-3</v>
      </c>
      <c r="L5034" s="33">
        <f t="shared" si="314"/>
        <v>0.94092483975033325</v>
      </c>
      <c r="M5034" s="33">
        <f t="shared" si="315"/>
        <v>0.93498245121668278</v>
      </c>
    </row>
    <row r="5035" spans="1:13" ht="27.6">
      <c r="A5035" t="s">
        <v>164</v>
      </c>
      <c r="B5035" t="s">
        <v>250</v>
      </c>
      <c r="C5035" s="14" t="s">
        <v>252</v>
      </c>
      <c r="D5035" t="s">
        <v>465</v>
      </c>
      <c r="E5035" t="s">
        <v>483</v>
      </c>
      <c r="F5035" s="20">
        <v>2046</v>
      </c>
      <c r="G5035" s="20">
        <v>63</v>
      </c>
      <c r="H5035" s="11">
        <v>25954.394049883798</v>
      </c>
      <c r="I5035" s="10">
        <v>3732956.94331815</v>
      </c>
      <c r="J5035" s="33">
        <f t="shared" si="312"/>
        <v>6.9527708044801236E-3</v>
      </c>
      <c r="K5035" s="33">
        <f t="shared" si="313"/>
        <v>6.9286562136575691E-3</v>
      </c>
      <c r="L5035" s="33">
        <f t="shared" si="314"/>
        <v>0.93498245121668278</v>
      </c>
      <c r="M5035" s="33">
        <f t="shared" si="315"/>
        <v>0.92850427924639956</v>
      </c>
    </row>
    <row r="5036" spans="1:13" ht="27.6">
      <c r="A5036" t="s">
        <v>164</v>
      </c>
      <c r="B5036" t="s">
        <v>250</v>
      </c>
      <c r="C5036" s="14" t="s">
        <v>252</v>
      </c>
      <c r="D5036" t="s">
        <v>465</v>
      </c>
      <c r="E5036" t="s">
        <v>483</v>
      </c>
      <c r="F5036" s="20">
        <v>2046</v>
      </c>
      <c r="G5036" s="20">
        <v>64</v>
      </c>
      <c r="H5036" s="11">
        <v>27233.432293547499</v>
      </c>
      <c r="I5036" s="10">
        <v>3566923.57171292</v>
      </c>
      <c r="J5036" s="33">
        <f t="shared" si="312"/>
        <v>7.6349918202675057E-3</v>
      </c>
      <c r="K5036" s="33">
        <f t="shared" si="313"/>
        <v>7.6059193067391506E-3</v>
      </c>
      <c r="L5036" s="33">
        <f t="shared" si="314"/>
        <v>0.92850427924639956</v>
      </c>
      <c r="M5036" s="33">
        <f t="shared" si="315"/>
        <v>0.92144215062248946</v>
      </c>
    </row>
    <row r="5037" spans="1:13" ht="27.6">
      <c r="A5037" t="s">
        <v>164</v>
      </c>
      <c r="B5037" t="s">
        <v>250</v>
      </c>
      <c r="C5037" s="14" t="s">
        <v>252</v>
      </c>
      <c r="D5037" t="s">
        <v>465</v>
      </c>
      <c r="E5037" t="s">
        <v>483</v>
      </c>
      <c r="F5037" s="20">
        <v>2046</v>
      </c>
      <c r="G5037" s="20">
        <v>65</v>
      </c>
      <c r="H5037" s="11">
        <v>27547.805745583999</v>
      </c>
      <c r="I5037" s="10">
        <v>3453589.1035451498</v>
      </c>
      <c r="J5037" s="33">
        <f t="shared" si="312"/>
        <v>7.9765730431874057E-3</v>
      </c>
      <c r="K5037" s="33">
        <f t="shared" si="313"/>
        <v>7.9448446018870467E-3</v>
      </c>
      <c r="L5037" s="33">
        <f t="shared" si="314"/>
        <v>0.92144215062248946</v>
      </c>
      <c r="M5037" s="33">
        <f t="shared" si="315"/>
        <v>0.91412143592616524</v>
      </c>
    </row>
    <row r="5038" spans="1:13" ht="27.6">
      <c r="A5038" t="s">
        <v>164</v>
      </c>
      <c r="B5038" t="s">
        <v>250</v>
      </c>
      <c r="C5038" s="14" t="s">
        <v>252</v>
      </c>
      <c r="D5038" t="s">
        <v>465</v>
      </c>
      <c r="E5038" t="s">
        <v>483</v>
      </c>
      <c r="F5038" s="20">
        <v>2046</v>
      </c>
      <c r="G5038" s="20">
        <v>66</v>
      </c>
      <c r="H5038" s="11">
        <v>29359.0828612976</v>
      </c>
      <c r="I5038" s="10">
        <v>3352012.5401036502</v>
      </c>
      <c r="J5038" s="33">
        <f t="shared" si="312"/>
        <v>8.7586435044750052E-3</v>
      </c>
      <c r="K5038" s="33">
        <f t="shared" si="313"/>
        <v>8.7203983265328189E-3</v>
      </c>
      <c r="L5038" s="33">
        <f t="shared" si="314"/>
        <v>0.91412143592616524</v>
      </c>
      <c r="M5038" s="33">
        <f t="shared" si="315"/>
        <v>0.90614993288606693</v>
      </c>
    </row>
    <row r="5039" spans="1:13" ht="27.6">
      <c r="A5039" t="s">
        <v>164</v>
      </c>
      <c r="B5039" t="s">
        <v>250</v>
      </c>
      <c r="C5039" s="14" t="s">
        <v>252</v>
      </c>
      <c r="D5039" t="s">
        <v>465</v>
      </c>
      <c r="E5039" t="s">
        <v>483</v>
      </c>
      <c r="F5039" s="20">
        <v>2046</v>
      </c>
      <c r="G5039" s="20">
        <v>67</v>
      </c>
      <c r="H5039" s="11">
        <v>31193.931330510601</v>
      </c>
      <c r="I5039" s="10">
        <v>3242585.4088626001</v>
      </c>
      <c r="J5039" s="33">
        <f t="shared" si="312"/>
        <v>9.6200800895642341E-3</v>
      </c>
      <c r="K5039" s="33">
        <f t="shared" si="313"/>
        <v>9.5739551461475614E-3</v>
      </c>
      <c r="L5039" s="33">
        <f t="shared" si="314"/>
        <v>0.90614993288606693</v>
      </c>
      <c r="M5039" s="33">
        <f t="shared" si="315"/>
        <v>0.89747449407293112</v>
      </c>
    </row>
    <row r="5040" spans="1:13" ht="27.6">
      <c r="A5040" t="s">
        <v>164</v>
      </c>
      <c r="B5040" t="s">
        <v>250</v>
      </c>
      <c r="C5040" s="14" t="s">
        <v>252</v>
      </c>
      <c r="D5040" t="s">
        <v>465</v>
      </c>
      <c r="E5040" t="s">
        <v>483</v>
      </c>
      <c r="F5040" s="20">
        <v>2046</v>
      </c>
      <c r="G5040" s="20">
        <v>68</v>
      </c>
      <c r="H5040" s="11">
        <v>32934.803345843997</v>
      </c>
      <c r="I5040" s="10">
        <v>3114861.14426217</v>
      </c>
      <c r="J5040" s="33">
        <f t="shared" si="312"/>
        <v>1.0573441903345389E-2</v>
      </c>
      <c r="K5040" s="33">
        <f t="shared" si="313"/>
        <v>1.0517739561190953E-2</v>
      </c>
      <c r="L5040" s="33">
        <f t="shared" si="314"/>
        <v>0.89747449407293112</v>
      </c>
      <c r="M5040" s="33">
        <f t="shared" si="315"/>
        <v>0.88803509108146039</v>
      </c>
    </row>
    <row r="5041" spans="1:13" ht="27.6">
      <c r="A5041" t="s">
        <v>164</v>
      </c>
      <c r="B5041" t="s">
        <v>250</v>
      </c>
      <c r="C5041" s="14" t="s">
        <v>252</v>
      </c>
      <c r="D5041" t="s">
        <v>465</v>
      </c>
      <c r="E5041" t="s">
        <v>483</v>
      </c>
      <c r="F5041" s="20">
        <v>2046</v>
      </c>
      <c r="G5041" s="20">
        <v>69</v>
      </c>
      <c r="H5041" s="11">
        <v>34900.380188812298</v>
      </c>
      <c r="I5041" s="10">
        <v>2997826.9690156202</v>
      </c>
      <c r="J5041" s="33">
        <f t="shared" si="312"/>
        <v>1.1641892794190301E-2</v>
      </c>
      <c r="K5041" s="33">
        <f t="shared" si="313"/>
        <v>1.157438817473444E-2</v>
      </c>
      <c r="L5041" s="33">
        <f t="shared" si="314"/>
        <v>0.88803509108146039</v>
      </c>
      <c r="M5041" s="33">
        <f t="shared" si="315"/>
        <v>0.87775662822449796</v>
      </c>
    </row>
    <row r="5042" spans="1:13" ht="27.6">
      <c r="A5042" t="s">
        <v>164</v>
      </c>
      <c r="B5042" t="s">
        <v>250</v>
      </c>
      <c r="C5042" s="14" t="s">
        <v>252</v>
      </c>
      <c r="D5042" t="s">
        <v>465</v>
      </c>
      <c r="E5042" t="s">
        <v>483</v>
      </c>
      <c r="F5042" s="20">
        <v>2047</v>
      </c>
      <c r="G5042" s="20">
        <v>30</v>
      </c>
      <c r="H5042" s="11">
        <v>617.27063224295898</v>
      </c>
      <c r="I5042" s="10">
        <v>4320514.9196818303</v>
      </c>
      <c r="J5042" s="33">
        <f t="shared" si="312"/>
        <v>1.4286969116366707E-4</v>
      </c>
      <c r="K5042" s="33">
        <f t="shared" si="313"/>
        <v>1.4285948577541507E-4</v>
      </c>
      <c r="L5042" s="33">
        <f t="shared" si="314"/>
        <v>1</v>
      </c>
      <c r="M5042" s="33">
        <f t="shared" si="315"/>
        <v>0.99985714051422458</v>
      </c>
    </row>
    <row r="5043" spans="1:13" ht="27.6">
      <c r="A5043" t="s">
        <v>164</v>
      </c>
      <c r="B5043" t="s">
        <v>250</v>
      </c>
      <c r="C5043" s="14" t="s">
        <v>252</v>
      </c>
      <c r="D5043" t="s">
        <v>465</v>
      </c>
      <c r="E5043" t="s">
        <v>483</v>
      </c>
      <c r="F5043" s="20">
        <v>2047</v>
      </c>
      <c r="G5043" s="20">
        <v>31</v>
      </c>
      <c r="H5043" s="11">
        <v>934.58640220291102</v>
      </c>
      <c r="I5043" s="10">
        <v>4583268.8900309196</v>
      </c>
      <c r="J5043" s="33">
        <f t="shared" si="312"/>
        <v>2.0391262756495312E-4</v>
      </c>
      <c r="K5043" s="33">
        <f t="shared" si="313"/>
        <v>2.0389183879820916E-4</v>
      </c>
      <c r="L5043" s="33">
        <f t="shared" si="314"/>
        <v>0.99985714051422458</v>
      </c>
      <c r="M5043" s="33">
        <f t="shared" si="315"/>
        <v>0.99965327780330959</v>
      </c>
    </row>
    <row r="5044" spans="1:13" ht="27.6">
      <c r="A5044" t="s">
        <v>164</v>
      </c>
      <c r="B5044" t="s">
        <v>250</v>
      </c>
      <c r="C5044" s="14" t="s">
        <v>252</v>
      </c>
      <c r="D5044" t="s">
        <v>465</v>
      </c>
      <c r="E5044" t="s">
        <v>483</v>
      </c>
      <c r="F5044" s="20">
        <v>2047</v>
      </c>
      <c r="G5044" s="20">
        <v>32</v>
      </c>
      <c r="H5044" s="11">
        <v>1028.6129532182299</v>
      </c>
      <c r="I5044" s="10">
        <v>4632053.81257057</v>
      </c>
      <c r="J5044" s="33">
        <f t="shared" si="312"/>
        <v>2.2206411990006623E-4</v>
      </c>
      <c r="K5044" s="33">
        <f t="shared" si="313"/>
        <v>2.2203946548837727E-4</v>
      </c>
      <c r="L5044" s="33">
        <f t="shared" si="314"/>
        <v>0.99965327780330959</v>
      </c>
      <c r="M5044" s="33">
        <f t="shared" si="315"/>
        <v>0.99943131532383245</v>
      </c>
    </row>
    <row r="5045" spans="1:13" ht="27.6">
      <c r="A5045" t="s">
        <v>164</v>
      </c>
      <c r="B5045" t="s">
        <v>250</v>
      </c>
      <c r="C5045" s="14" t="s">
        <v>252</v>
      </c>
      <c r="D5045" t="s">
        <v>465</v>
      </c>
      <c r="E5045" t="s">
        <v>483</v>
      </c>
      <c r="F5045" s="20">
        <v>2047</v>
      </c>
      <c r="G5045" s="20">
        <v>33</v>
      </c>
      <c r="H5045" s="11">
        <v>1105.05458339804</v>
      </c>
      <c r="I5045" s="10">
        <v>4698283.8031418398</v>
      </c>
      <c r="J5045" s="33">
        <f t="shared" si="312"/>
        <v>2.3520388075728144E-4</v>
      </c>
      <c r="K5045" s="33">
        <f t="shared" si="313"/>
        <v>2.3517622249302761E-4</v>
      </c>
      <c r="L5045" s="33">
        <f t="shared" si="314"/>
        <v>0.99943131532383245</v>
      </c>
      <c r="M5045" s="33">
        <f t="shared" si="315"/>
        <v>0.99919627284245338</v>
      </c>
    </row>
    <row r="5046" spans="1:13" ht="27.6">
      <c r="A5046" t="s">
        <v>164</v>
      </c>
      <c r="B5046" t="s">
        <v>250</v>
      </c>
      <c r="C5046" s="14" t="s">
        <v>252</v>
      </c>
      <c r="D5046" t="s">
        <v>465</v>
      </c>
      <c r="E5046" t="s">
        <v>483</v>
      </c>
      <c r="F5046" s="20">
        <v>2047</v>
      </c>
      <c r="G5046" s="20">
        <v>34</v>
      </c>
      <c r="H5046" s="11">
        <v>1193.98696258768</v>
      </c>
      <c r="I5046" s="10">
        <v>4765824.8584821401</v>
      </c>
      <c r="J5046" s="33">
        <f t="shared" si="312"/>
        <v>2.5053101992672701E-4</v>
      </c>
      <c r="K5046" s="33">
        <f t="shared" si="313"/>
        <v>2.5049963965140254E-4</v>
      </c>
      <c r="L5046" s="33">
        <f t="shared" si="314"/>
        <v>0.99919627284245338</v>
      </c>
      <c r="M5046" s="33">
        <f t="shared" si="315"/>
        <v>0.99894597453616529</v>
      </c>
    </row>
    <row r="5047" spans="1:13" ht="27.6">
      <c r="A5047" t="s">
        <v>164</v>
      </c>
      <c r="B5047" t="s">
        <v>250</v>
      </c>
      <c r="C5047" s="14" t="s">
        <v>252</v>
      </c>
      <c r="D5047" t="s">
        <v>465</v>
      </c>
      <c r="E5047" t="s">
        <v>483</v>
      </c>
      <c r="F5047" s="20">
        <v>2047</v>
      </c>
      <c r="G5047" s="20">
        <v>35</v>
      </c>
      <c r="H5047" s="11">
        <v>1653.1421948370501</v>
      </c>
      <c r="I5047" s="10">
        <v>4877426.8969264803</v>
      </c>
      <c r="J5047" s="33">
        <f t="shared" si="312"/>
        <v>3.3893735975392694E-4</v>
      </c>
      <c r="K5047" s="33">
        <f t="shared" si="313"/>
        <v>3.3887992697589908E-4</v>
      </c>
      <c r="L5047" s="33">
        <f t="shared" si="314"/>
        <v>0.99894597453616529</v>
      </c>
      <c r="M5047" s="33">
        <f t="shared" si="315"/>
        <v>0.99860745179726162</v>
      </c>
    </row>
    <row r="5048" spans="1:13" ht="27.6">
      <c r="A5048" t="s">
        <v>164</v>
      </c>
      <c r="B5048" t="s">
        <v>250</v>
      </c>
      <c r="C5048" s="14" t="s">
        <v>252</v>
      </c>
      <c r="D5048" t="s">
        <v>465</v>
      </c>
      <c r="E5048" t="s">
        <v>483</v>
      </c>
      <c r="F5048" s="20">
        <v>2047</v>
      </c>
      <c r="G5048" s="20">
        <v>36</v>
      </c>
      <c r="H5048" s="11">
        <v>1927.71500467444</v>
      </c>
      <c r="I5048" s="10">
        <v>4848041.1707705297</v>
      </c>
      <c r="J5048" s="33">
        <f t="shared" si="312"/>
        <v>3.9762760603125329E-4</v>
      </c>
      <c r="K5048" s="33">
        <f t="shared" si="313"/>
        <v>3.9754856265161731E-4</v>
      </c>
      <c r="L5048" s="33">
        <f t="shared" si="314"/>
        <v>0.99860745179726162</v>
      </c>
      <c r="M5048" s="33">
        <f t="shared" si="315"/>
        <v>0.99821045684014642</v>
      </c>
    </row>
    <row r="5049" spans="1:13" ht="27.6">
      <c r="A5049" t="s">
        <v>164</v>
      </c>
      <c r="B5049" t="s">
        <v>250</v>
      </c>
      <c r="C5049" s="14" t="s">
        <v>252</v>
      </c>
      <c r="D5049" t="s">
        <v>465</v>
      </c>
      <c r="E5049" t="s">
        <v>483</v>
      </c>
      <c r="F5049" s="20">
        <v>2047</v>
      </c>
      <c r="G5049" s="20">
        <v>37</v>
      </c>
      <c r="H5049" s="11">
        <v>2013.47872394456</v>
      </c>
      <c r="I5049" s="10">
        <v>4713490.6449331902</v>
      </c>
      <c r="J5049" s="33">
        <f t="shared" si="312"/>
        <v>4.2717359078859473E-4</v>
      </c>
      <c r="K5049" s="33">
        <f t="shared" si="313"/>
        <v>4.2708236514044096E-4</v>
      </c>
      <c r="L5049" s="33">
        <f t="shared" si="314"/>
        <v>0.99821045684014642</v>
      </c>
      <c r="M5049" s="33">
        <f t="shared" si="315"/>
        <v>0.99778413875733118</v>
      </c>
    </row>
    <row r="5050" spans="1:13" ht="27.6">
      <c r="A5050" t="s">
        <v>164</v>
      </c>
      <c r="B5050" t="s">
        <v>250</v>
      </c>
      <c r="C5050" s="14" t="s">
        <v>252</v>
      </c>
      <c r="D5050" t="s">
        <v>465</v>
      </c>
      <c r="E5050" t="s">
        <v>483</v>
      </c>
      <c r="F5050" s="20">
        <v>2047</v>
      </c>
      <c r="G5050" s="20">
        <v>38</v>
      </c>
      <c r="H5050" s="11">
        <v>2137.7353392027899</v>
      </c>
      <c r="I5050" s="10">
        <v>4641235.8551915698</v>
      </c>
      <c r="J5050" s="33">
        <f t="shared" si="312"/>
        <v>4.6059614419542434E-4</v>
      </c>
      <c r="K5050" s="33">
        <f t="shared" si="313"/>
        <v>4.6049008607529363E-4</v>
      </c>
      <c r="L5050" s="33">
        <f t="shared" si="314"/>
        <v>0.99778413875733118</v>
      </c>
      <c r="M5050" s="33">
        <f t="shared" si="315"/>
        <v>0.99732466905339023</v>
      </c>
    </row>
    <row r="5051" spans="1:13" ht="27.6">
      <c r="A5051" t="s">
        <v>164</v>
      </c>
      <c r="B5051" t="s">
        <v>250</v>
      </c>
      <c r="C5051" s="14" t="s">
        <v>252</v>
      </c>
      <c r="D5051" t="s">
        <v>465</v>
      </c>
      <c r="E5051" t="s">
        <v>483</v>
      </c>
      <c r="F5051" s="20">
        <v>2047</v>
      </c>
      <c r="G5051" s="20">
        <v>39</v>
      </c>
      <c r="H5051" s="11">
        <v>2289.6597893999301</v>
      </c>
      <c r="I5051" s="10">
        <v>4596503.5219383696</v>
      </c>
      <c r="J5051" s="33">
        <f t="shared" si="312"/>
        <v>4.9813075927642684E-4</v>
      </c>
      <c r="K5051" s="33">
        <f t="shared" si="313"/>
        <v>4.9800671274768948E-4</v>
      </c>
      <c r="L5051" s="33">
        <f t="shared" si="314"/>
        <v>0.99732466905339023</v>
      </c>
      <c r="M5051" s="33">
        <f t="shared" si="315"/>
        <v>0.99682799467341277</v>
      </c>
    </row>
    <row r="5052" spans="1:13" ht="27.6">
      <c r="A5052" t="s">
        <v>164</v>
      </c>
      <c r="B5052" t="s">
        <v>250</v>
      </c>
      <c r="C5052" s="14" t="s">
        <v>252</v>
      </c>
      <c r="D5052" t="s">
        <v>465</v>
      </c>
      <c r="E5052" t="s">
        <v>483</v>
      </c>
      <c r="F5052" s="20">
        <v>2047</v>
      </c>
      <c r="G5052" s="20">
        <v>40</v>
      </c>
      <c r="H5052" s="11">
        <v>3170.5612934564501</v>
      </c>
      <c r="I5052" s="10">
        <v>4618884.6957795303</v>
      </c>
      <c r="J5052" s="33">
        <f t="shared" si="312"/>
        <v>6.8643438888039911E-4</v>
      </c>
      <c r="K5052" s="33">
        <f t="shared" si="313"/>
        <v>6.8619884669307574E-4</v>
      </c>
      <c r="L5052" s="33">
        <f t="shared" si="314"/>
        <v>0.99682799467341277</v>
      </c>
      <c r="M5052" s="33">
        <f t="shared" si="315"/>
        <v>0.99614397245311648</v>
      </c>
    </row>
    <row r="5053" spans="1:13" ht="27.6">
      <c r="A5053" t="s">
        <v>164</v>
      </c>
      <c r="B5053" t="s">
        <v>250</v>
      </c>
      <c r="C5053" s="14" t="s">
        <v>252</v>
      </c>
      <c r="D5053" t="s">
        <v>465</v>
      </c>
      <c r="E5053" t="s">
        <v>483</v>
      </c>
      <c r="F5053" s="20">
        <v>2047</v>
      </c>
      <c r="G5053" s="20">
        <v>41</v>
      </c>
      <c r="H5053" s="11">
        <v>3512.7226356553601</v>
      </c>
      <c r="I5053" s="10">
        <v>4532572.2635600604</v>
      </c>
      <c r="J5053" s="33">
        <f t="shared" si="312"/>
        <v>7.7499539585858246E-4</v>
      </c>
      <c r="K5053" s="33">
        <f t="shared" si="313"/>
        <v>7.7469516449113485E-4</v>
      </c>
      <c r="L5053" s="33">
        <f t="shared" si="314"/>
        <v>0.99614397245311648</v>
      </c>
      <c r="M5053" s="33">
        <f t="shared" si="315"/>
        <v>0.9953722645345201</v>
      </c>
    </row>
    <row r="5054" spans="1:13" ht="27.6">
      <c r="A5054" t="s">
        <v>164</v>
      </c>
      <c r="B5054" t="s">
        <v>250</v>
      </c>
      <c r="C5054" s="14" t="s">
        <v>252</v>
      </c>
      <c r="D5054" t="s">
        <v>465</v>
      </c>
      <c r="E5054" t="s">
        <v>483</v>
      </c>
      <c r="F5054" s="20">
        <v>2047</v>
      </c>
      <c r="G5054" s="20">
        <v>42</v>
      </c>
      <c r="H5054" s="11">
        <v>3755.1882640489698</v>
      </c>
      <c r="I5054" s="10">
        <v>4468022.3577237902</v>
      </c>
      <c r="J5054" s="33">
        <f t="shared" si="312"/>
        <v>8.4045870038171214E-4</v>
      </c>
      <c r="K5054" s="33">
        <f t="shared" si="313"/>
        <v>8.4010561389336047E-4</v>
      </c>
      <c r="L5054" s="33">
        <f t="shared" si="314"/>
        <v>0.9953722645345201</v>
      </c>
      <c r="M5054" s="33">
        <f t="shared" si="315"/>
        <v>0.99453604670717088</v>
      </c>
    </row>
    <row r="5055" spans="1:13" ht="27.6">
      <c r="A5055" t="s">
        <v>164</v>
      </c>
      <c r="B5055" t="s">
        <v>250</v>
      </c>
      <c r="C5055" s="14" t="s">
        <v>252</v>
      </c>
      <c r="D5055" t="s">
        <v>465</v>
      </c>
      <c r="E5055" t="s">
        <v>483</v>
      </c>
      <c r="F5055" s="20">
        <v>2047</v>
      </c>
      <c r="G5055" s="20">
        <v>43</v>
      </c>
      <c r="H5055" s="11">
        <v>3961.3238897443498</v>
      </c>
      <c r="I5055" s="10">
        <v>4336437.1895527802</v>
      </c>
      <c r="J5055" s="33">
        <f t="shared" si="312"/>
        <v>9.1349735199390352E-4</v>
      </c>
      <c r="K5055" s="33">
        <f t="shared" si="313"/>
        <v>9.1308024030767321E-4</v>
      </c>
      <c r="L5055" s="33">
        <f t="shared" si="314"/>
        <v>0.99453604670717088</v>
      </c>
      <c r="M5055" s="33">
        <f t="shared" si="315"/>
        <v>0.99362795549464888</v>
      </c>
    </row>
    <row r="5056" spans="1:13" ht="27.6">
      <c r="A5056" t="s">
        <v>164</v>
      </c>
      <c r="B5056" t="s">
        <v>250</v>
      </c>
      <c r="C5056" s="14" t="s">
        <v>252</v>
      </c>
      <c r="D5056" t="s">
        <v>465</v>
      </c>
      <c r="E5056" t="s">
        <v>483</v>
      </c>
      <c r="F5056" s="20">
        <v>2047</v>
      </c>
      <c r="G5056" s="20">
        <v>44</v>
      </c>
      <c r="H5056" s="11">
        <v>4246.1170662846398</v>
      </c>
      <c r="I5056" s="10">
        <v>4266390.7556362096</v>
      </c>
      <c r="J5056" s="33">
        <f t="shared" si="312"/>
        <v>9.9524804676533987E-4</v>
      </c>
      <c r="K5056" s="33">
        <f t="shared" si="313"/>
        <v>9.9475295168915956E-4</v>
      </c>
      <c r="L5056" s="33">
        <f t="shared" si="314"/>
        <v>0.99362795549464888</v>
      </c>
      <c r="M5056" s="33">
        <f t="shared" si="315"/>
        <v>0.99263954115303976</v>
      </c>
    </row>
    <row r="5057" spans="1:13" ht="27.6">
      <c r="A5057" t="s">
        <v>164</v>
      </c>
      <c r="B5057" t="s">
        <v>250</v>
      </c>
      <c r="C5057" s="14" t="s">
        <v>252</v>
      </c>
      <c r="D5057" t="s">
        <v>465</v>
      </c>
      <c r="E5057" t="s">
        <v>483</v>
      </c>
      <c r="F5057" s="20">
        <v>2047</v>
      </c>
      <c r="G5057" s="20">
        <v>45</v>
      </c>
      <c r="H5057" s="11">
        <v>5598.6665478180503</v>
      </c>
      <c r="I5057" s="10">
        <v>4236690.8108379804</v>
      </c>
      <c r="J5057" s="33">
        <f t="shared" si="312"/>
        <v>1.3214715913410454E-3</v>
      </c>
      <c r="K5057" s="33">
        <f t="shared" si="313"/>
        <v>1.3205988322421147E-3</v>
      </c>
      <c r="L5057" s="33">
        <f t="shared" si="314"/>
        <v>0.99263954115303976</v>
      </c>
      <c r="M5057" s="33">
        <f t="shared" si="315"/>
        <v>0.99132866253415575</v>
      </c>
    </row>
    <row r="5058" spans="1:13" ht="27.6">
      <c r="A5058" t="s">
        <v>164</v>
      </c>
      <c r="B5058" t="s">
        <v>250</v>
      </c>
      <c r="C5058" s="14" t="s">
        <v>252</v>
      </c>
      <c r="D5058" t="s">
        <v>465</v>
      </c>
      <c r="E5058" t="s">
        <v>483</v>
      </c>
      <c r="F5058" s="20">
        <v>2047</v>
      </c>
      <c r="G5058" s="20">
        <v>46</v>
      </c>
      <c r="H5058" s="11">
        <v>6154.8560017105601</v>
      </c>
      <c r="I5058" s="10">
        <v>4208618.7563829497</v>
      </c>
      <c r="J5058" s="33">
        <f t="shared" ref="J5058:J5121" si="316">IF(I5058&gt;0,H5058/I5058,0)</f>
        <v>1.4624408524473436E-3</v>
      </c>
      <c r="K5058" s="33">
        <f t="shared" ref="K5058:K5121" si="317">1-EXP(-J5058)</f>
        <v>1.4613720069285296E-3</v>
      </c>
      <c r="L5058" s="33">
        <f t="shared" ref="L5058:L5121" si="318">IF(G5058=30,1,M5057)</f>
        <v>0.99132866253415575</v>
      </c>
      <c r="M5058" s="33">
        <f t="shared" ref="M5058:M5121" si="319">L5058*(1-K5058)</f>
        <v>0.98987996257706246</v>
      </c>
    </row>
    <row r="5059" spans="1:13" ht="27.6">
      <c r="A5059" t="s">
        <v>164</v>
      </c>
      <c r="B5059" t="s">
        <v>250</v>
      </c>
      <c r="C5059" s="14" t="s">
        <v>252</v>
      </c>
      <c r="D5059" t="s">
        <v>465</v>
      </c>
      <c r="E5059" t="s">
        <v>483</v>
      </c>
      <c r="F5059" s="20">
        <v>2047</v>
      </c>
      <c r="G5059" s="20">
        <v>47</v>
      </c>
      <c r="H5059" s="11">
        <v>6693.9481994739099</v>
      </c>
      <c r="I5059" s="10">
        <v>4180121.5234349701</v>
      </c>
      <c r="J5059" s="33">
        <f t="shared" si="316"/>
        <v>1.6013764580636474E-3</v>
      </c>
      <c r="K5059" s="33">
        <f t="shared" si="317"/>
        <v>1.6000949389395336E-3</v>
      </c>
      <c r="L5059" s="33">
        <f t="shared" si="318"/>
        <v>0.98987996257706246</v>
      </c>
      <c r="M5059" s="33">
        <f t="shared" si="319"/>
        <v>0.98829606065878528</v>
      </c>
    </row>
    <row r="5060" spans="1:13" ht="27.6">
      <c r="A5060" t="s">
        <v>164</v>
      </c>
      <c r="B5060" t="s">
        <v>250</v>
      </c>
      <c r="C5060" s="14" t="s">
        <v>252</v>
      </c>
      <c r="D5060" t="s">
        <v>465</v>
      </c>
      <c r="E5060" t="s">
        <v>483</v>
      </c>
      <c r="F5060" s="20">
        <v>2047</v>
      </c>
      <c r="G5060" s="20">
        <v>48</v>
      </c>
      <c r="H5060" s="11">
        <v>7358.0183976938797</v>
      </c>
      <c r="I5060" s="10">
        <v>4189072.2310274201</v>
      </c>
      <c r="J5060" s="33">
        <f t="shared" si="316"/>
        <v>1.7564792373821728E-3</v>
      </c>
      <c r="K5060" s="33">
        <f t="shared" si="317"/>
        <v>1.7549375305172532E-3</v>
      </c>
      <c r="L5060" s="33">
        <f t="shared" si="318"/>
        <v>0.98829606065878528</v>
      </c>
      <c r="M5060" s="33">
        <f t="shared" si="319"/>
        <v>0.98656166281067281</v>
      </c>
    </row>
    <row r="5061" spans="1:13" ht="27.6">
      <c r="A5061" t="s">
        <v>164</v>
      </c>
      <c r="B5061" t="s">
        <v>250</v>
      </c>
      <c r="C5061" s="14" t="s">
        <v>252</v>
      </c>
      <c r="D5061" t="s">
        <v>465</v>
      </c>
      <c r="E5061" t="s">
        <v>483</v>
      </c>
      <c r="F5061" s="20">
        <v>2047</v>
      </c>
      <c r="G5061" s="20">
        <v>49</v>
      </c>
      <c r="H5061" s="11">
        <v>8166.1500514440204</v>
      </c>
      <c r="I5061" s="10">
        <v>4234506.7916774303</v>
      </c>
      <c r="J5061" s="33">
        <f t="shared" si="316"/>
        <v>1.9284772591447738E-3</v>
      </c>
      <c r="K5061" s="33">
        <f t="shared" si="317"/>
        <v>1.9266189416415891E-3</v>
      </c>
      <c r="L5061" s="33">
        <f t="shared" si="318"/>
        <v>0.98656166281067281</v>
      </c>
      <c r="M5061" s="33">
        <f t="shared" si="319"/>
        <v>0.98466093442400437</v>
      </c>
    </row>
    <row r="5062" spans="1:13" ht="27.6">
      <c r="A5062" t="s">
        <v>164</v>
      </c>
      <c r="B5062" t="s">
        <v>250</v>
      </c>
      <c r="C5062" s="14" t="s">
        <v>252</v>
      </c>
      <c r="D5062" t="s">
        <v>465</v>
      </c>
      <c r="E5062" t="s">
        <v>483</v>
      </c>
      <c r="F5062" s="20">
        <v>2047</v>
      </c>
      <c r="G5062" s="20">
        <v>50</v>
      </c>
      <c r="H5062" s="11">
        <v>9786.2630939122191</v>
      </c>
      <c r="I5062" s="10">
        <v>4351272.5930330902</v>
      </c>
      <c r="J5062" s="33">
        <f t="shared" si="316"/>
        <v>2.2490576916696053E-3</v>
      </c>
      <c r="K5062" s="33">
        <f t="shared" si="317"/>
        <v>2.2465304564071031E-3</v>
      </c>
      <c r="L5062" s="33">
        <f t="shared" si="318"/>
        <v>0.98466093442400437</v>
      </c>
      <c r="M5062" s="33">
        <f t="shared" si="319"/>
        <v>0.98244886364558659</v>
      </c>
    </row>
    <row r="5063" spans="1:13" ht="27.6">
      <c r="A5063" t="s">
        <v>164</v>
      </c>
      <c r="B5063" t="s">
        <v>250</v>
      </c>
      <c r="C5063" s="14" t="s">
        <v>252</v>
      </c>
      <c r="D5063" t="s">
        <v>465</v>
      </c>
      <c r="E5063" t="s">
        <v>483</v>
      </c>
      <c r="F5063" s="20">
        <v>2047</v>
      </c>
      <c r="G5063" s="20">
        <v>51</v>
      </c>
      <c r="H5063" s="11">
        <v>10570.285926774101</v>
      </c>
      <c r="I5063" s="10">
        <v>4293620.2915105401</v>
      </c>
      <c r="J5063" s="33">
        <f t="shared" si="316"/>
        <v>2.4618585736782433E-3</v>
      </c>
      <c r="K5063" s="33">
        <f t="shared" si="317"/>
        <v>2.4588306851139885E-3</v>
      </c>
      <c r="L5063" s="33">
        <f t="shared" si="318"/>
        <v>0.98244886364558659</v>
      </c>
      <c r="M5063" s="33">
        <f t="shared" si="319"/>
        <v>0.98003318823309948</v>
      </c>
    </row>
    <row r="5064" spans="1:13" ht="27.6">
      <c r="A5064" t="s">
        <v>164</v>
      </c>
      <c r="B5064" t="s">
        <v>250</v>
      </c>
      <c r="C5064" s="14" t="s">
        <v>252</v>
      </c>
      <c r="D5064" t="s">
        <v>465</v>
      </c>
      <c r="E5064" t="s">
        <v>483</v>
      </c>
      <c r="F5064" s="20">
        <v>2047</v>
      </c>
      <c r="G5064" s="20">
        <v>52</v>
      </c>
      <c r="H5064" s="11">
        <v>11315.488408281701</v>
      </c>
      <c r="I5064" s="10">
        <v>4206472.3435515203</v>
      </c>
      <c r="J5064" s="33">
        <f t="shared" si="316"/>
        <v>2.690018496288994E-3</v>
      </c>
      <c r="K5064" s="33">
        <f t="shared" si="317"/>
        <v>2.6864036386049506E-3</v>
      </c>
      <c r="L5064" s="33">
        <f t="shared" si="318"/>
        <v>0.98003318823309948</v>
      </c>
      <c r="M5064" s="33">
        <f t="shared" si="319"/>
        <v>0.97740042351027645</v>
      </c>
    </row>
    <row r="5065" spans="1:13" ht="27.6">
      <c r="A5065" t="s">
        <v>164</v>
      </c>
      <c r="B5065" t="s">
        <v>250</v>
      </c>
      <c r="C5065" s="14" t="s">
        <v>252</v>
      </c>
      <c r="D5065" t="s">
        <v>465</v>
      </c>
      <c r="E5065" t="s">
        <v>483</v>
      </c>
      <c r="F5065" s="20">
        <v>2047</v>
      </c>
      <c r="G5065" s="20">
        <v>53</v>
      </c>
      <c r="H5065" s="11">
        <v>12122.174351526201</v>
      </c>
      <c r="I5065" s="10">
        <v>4133031.01159755</v>
      </c>
      <c r="J5065" s="33">
        <f t="shared" si="316"/>
        <v>2.9329986437340058E-3</v>
      </c>
      <c r="K5065" s="33">
        <f t="shared" si="317"/>
        <v>2.9287016053077819E-3</v>
      </c>
      <c r="L5065" s="33">
        <f t="shared" si="318"/>
        <v>0.97740042351027645</v>
      </c>
      <c r="M5065" s="33">
        <f t="shared" si="319"/>
        <v>0.97453790932091344</v>
      </c>
    </row>
    <row r="5066" spans="1:13" ht="27.6">
      <c r="A5066" t="s">
        <v>164</v>
      </c>
      <c r="B5066" t="s">
        <v>250</v>
      </c>
      <c r="C5066" s="14" t="s">
        <v>252</v>
      </c>
      <c r="D5066" t="s">
        <v>465</v>
      </c>
      <c r="E5066" t="s">
        <v>483</v>
      </c>
      <c r="F5066" s="20">
        <v>2047</v>
      </c>
      <c r="G5066" s="20">
        <v>54</v>
      </c>
      <c r="H5066" s="11">
        <v>12966.031447780801</v>
      </c>
      <c r="I5066" s="10">
        <v>4061647.8504475201</v>
      </c>
      <c r="J5066" s="33">
        <f t="shared" si="316"/>
        <v>3.1923081284243237E-3</v>
      </c>
      <c r="K5066" s="33">
        <f t="shared" si="317"/>
        <v>3.1872181305520053E-3</v>
      </c>
      <c r="L5066" s="33">
        <f t="shared" si="318"/>
        <v>0.97453790932091344</v>
      </c>
      <c r="M5066" s="33">
        <f t="shared" si="319"/>
        <v>0.97143184442741559</v>
      </c>
    </row>
    <row r="5067" spans="1:13" ht="27.6">
      <c r="A5067" t="s">
        <v>164</v>
      </c>
      <c r="B5067" t="s">
        <v>250</v>
      </c>
      <c r="C5067" s="14" t="s">
        <v>252</v>
      </c>
      <c r="D5067" t="s">
        <v>465</v>
      </c>
      <c r="E5067" t="s">
        <v>483</v>
      </c>
      <c r="F5067" s="20">
        <v>2047</v>
      </c>
      <c r="G5067" s="20">
        <v>55</v>
      </c>
      <c r="H5067" s="11">
        <v>13872.1000907903</v>
      </c>
      <c r="I5067" s="10">
        <v>4074590.2894967399</v>
      </c>
      <c r="J5067" s="33">
        <f t="shared" si="316"/>
        <v>3.4045386419707165E-3</v>
      </c>
      <c r="K5067" s="33">
        <f t="shared" si="317"/>
        <v>3.3987497716293502E-3</v>
      </c>
      <c r="L5067" s="33">
        <f t="shared" si="318"/>
        <v>0.97143184442741559</v>
      </c>
      <c r="M5067" s="33">
        <f t="shared" si="319"/>
        <v>0.96813019066801442</v>
      </c>
    </row>
    <row r="5068" spans="1:13" ht="27.6">
      <c r="A5068" t="s">
        <v>164</v>
      </c>
      <c r="B5068" t="s">
        <v>250</v>
      </c>
      <c r="C5068" s="14" t="s">
        <v>252</v>
      </c>
      <c r="D5068" t="s">
        <v>465</v>
      </c>
      <c r="E5068" t="s">
        <v>483</v>
      </c>
      <c r="F5068" s="20">
        <v>2047</v>
      </c>
      <c r="G5068" s="20">
        <v>56</v>
      </c>
      <c r="H5068" s="11">
        <v>15062.159265348</v>
      </c>
      <c r="I5068" s="10">
        <v>4066488.4799678498</v>
      </c>
      <c r="J5068" s="33">
        <f t="shared" si="316"/>
        <v>3.7039719501349932E-3</v>
      </c>
      <c r="K5068" s="33">
        <f t="shared" si="317"/>
        <v>3.6971207075783274E-3</v>
      </c>
      <c r="L5068" s="33">
        <f t="shared" si="318"/>
        <v>0.96813019066801442</v>
      </c>
      <c r="M5068" s="33">
        <f t="shared" si="319"/>
        <v>0.96455089649246395</v>
      </c>
    </row>
    <row r="5069" spans="1:13" ht="27.6">
      <c r="A5069" t="s">
        <v>164</v>
      </c>
      <c r="B5069" t="s">
        <v>250</v>
      </c>
      <c r="C5069" s="14" t="s">
        <v>252</v>
      </c>
      <c r="D5069" t="s">
        <v>465</v>
      </c>
      <c r="E5069" t="s">
        <v>483</v>
      </c>
      <c r="F5069" s="20">
        <v>2047</v>
      </c>
      <c r="G5069" s="20">
        <v>57</v>
      </c>
      <c r="H5069" s="11">
        <v>16055.062492077999</v>
      </c>
      <c r="I5069" s="10">
        <v>3978511.3235437199</v>
      </c>
      <c r="J5069" s="33">
        <f t="shared" si="316"/>
        <v>4.0354447144761458E-3</v>
      </c>
      <c r="K5069" s="33">
        <f t="shared" si="317"/>
        <v>4.0273132491579489E-3</v>
      </c>
      <c r="L5069" s="33">
        <f t="shared" si="318"/>
        <v>0.96455089649246395</v>
      </c>
      <c r="M5069" s="33">
        <f t="shared" si="319"/>
        <v>0.96066634788753269</v>
      </c>
    </row>
    <row r="5070" spans="1:13" ht="27.6">
      <c r="A5070" t="s">
        <v>164</v>
      </c>
      <c r="B5070" t="s">
        <v>250</v>
      </c>
      <c r="C5070" s="14" t="s">
        <v>252</v>
      </c>
      <c r="D5070" t="s">
        <v>465</v>
      </c>
      <c r="E5070" t="s">
        <v>483</v>
      </c>
      <c r="F5070" s="20">
        <v>2047</v>
      </c>
      <c r="G5070" s="20">
        <v>58</v>
      </c>
      <c r="H5070" s="11">
        <v>17497.896478282299</v>
      </c>
      <c r="I5070" s="10">
        <v>3972017.5434682099</v>
      </c>
      <c r="J5070" s="33">
        <f t="shared" si="316"/>
        <v>4.4052918414362848E-3</v>
      </c>
      <c r="K5070" s="33">
        <f t="shared" si="317"/>
        <v>4.3956027762735994E-3</v>
      </c>
      <c r="L5070" s="33">
        <f t="shared" si="318"/>
        <v>0.96066634788753269</v>
      </c>
      <c r="M5070" s="33">
        <f t="shared" si="319"/>
        <v>0.9564436402216856</v>
      </c>
    </row>
    <row r="5071" spans="1:13" ht="27.6">
      <c r="A5071" t="s">
        <v>164</v>
      </c>
      <c r="B5071" t="s">
        <v>250</v>
      </c>
      <c r="C5071" s="14" t="s">
        <v>252</v>
      </c>
      <c r="D5071" t="s">
        <v>465</v>
      </c>
      <c r="E5071" t="s">
        <v>483</v>
      </c>
      <c r="F5071" s="20">
        <v>2047</v>
      </c>
      <c r="G5071" s="20">
        <v>59</v>
      </c>
      <c r="H5071" s="11">
        <v>18914.122175783799</v>
      </c>
      <c r="I5071" s="10">
        <v>3925048.4494389598</v>
      </c>
      <c r="J5071" s="33">
        <f t="shared" si="316"/>
        <v>4.8188251481296627E-3</v>
      </c>
      <c r="K5071" s="33">
        <f t="shared" si="317"/>
        <v>4.8072332374970994E-3</v>
      </c>
      <c r="L5071" s="33">
        <f t="shared" si="318"/>
        <v>0.9564436402216856</v>
      </c>
      <c r="M5071" s="33">
        <f t="shared" si="319"/>
        <v>0.95184579256461921</v>
      </c>
    </row>
    <row r="5072" spans="1:13" ht="27.6">
      <c r="A5072" t="s">
        <v>164</v>
      </c>
      <c r="B5072" t="s">
        <v>250</v>
      </c>
      <c r="C5072" s="14" t="s">
        <v>252</v>
      </c>
      <c r="D5072" t="s">
        <v>465</v>
      </c>
      <c r="E5072" t="s">
        <v>483</v>
      </c>
      <c r="F5072" s="20">
        <v>2047</v>
      </c>
      <c r="G5072" s="20">
        <v>60</v>
      </c>
      <c r="H5072" s="11">
        <v>19615.278905402301</v>
      </c>
      <c r="I5072" s="10">
        <v>3771291.8142360901</v>
      </c>
      <c r="J5072" s="33">
        <f t="shared" si="316"/>
        <v>5.2012095249053423E-3</v>
      </c>
      <c r="K5072" s="33">
        <f t="shared" si="317"/>
        <v>5.1877066552058482E-3</v>
      </c>
      <c r="L5072" s="33">
        <f t="shared" si="318"/>
        <v>0.95184579256461921</v>
      </c>
      <c r="M5072" s="33">
        <f t="shared" si="319"/>
        <v>0.94690789581180201</v>
      </c>
    </row>
    <row r="5073" spans="1:13" ht="27.6">
      <c r="A5073" t="s">
        <v>164</v>
      </c>
      <c r="B5073" t="s">
        <v>250</v>
      </c>
      <c r="C5073" s="14" t="s">
        <v>252</v>
      </c>
      <c r="D5073" t="s">
        <v>465</v>
      </c>
      <c r="E5073" t="s">
        <v>483</v>
      </c>
      <c r="F5073" s="20">
        <v>2047</v>
      </c>
      <c r="G5073" s="20">
        <v>61</v>
      </c>
      <c r="H5073" s="11">
        <v>21135.941226266401</v>
      </c>
      <c r="I5073" s="10">
        <v>3703988.6605278798</v>
      </c>
      <c r="J5073" s="33">
        <f t="shared" si="316"/>
        <v>5.7062651005130721E-3</v>
      </c>
      <c r="K5073" s="33">
        <f t="shared" si="317"/>
        <v>5.6900152930762227E-3</v>
      </c>
      <c r="L5073" s="33">
        <f t="shared" si="318"/>
        <v>0.94690789581180201</v>
      </c>
      <c r="M5073" s="33">
        <f t="shared" si="319"/>
        <v>0.94151997540349819</v>
      </c>
    </row>
    <row r="5074" spans="1:13" ht="27.6">
      <c r="A5074" t="s">
        <v>164</v>
      </c>
      <c r="B5074" t="s">
        <v>250</v>
      </c>
      <c r="C5074" s="14" t="s">
        <v>252</v>
      </c>
      <c r="D5074" t="s">
        <v>465</v>
      </c>
      <c r="E5074" t="s">
        <v>483</v>
      </c>
      <c r="F5074" s="20">
        <v>2047</v>
      </c>
      <c r="G5074" s="20">
        <v>62</v>
      </c>
      <c r="H5074" s="11">
        <v>23282.5339178709</v>
      </c>
      <c r="I5074" s="10">
        <v>3716627.7543206499</v>
      </c>
      <c r="J5074" s="33">
        <f t="shared" si="316"/>
        <v>6.2644244882486587E-3</v>
      </c>
      <c r="K5074" s="33">
        <f t="shared" si="317"/>
        <v>6.2448438895603697E-3</v>
      </c>
      <c r="L5074" s="33">
        <f t="shared" si="318"/>
        <v>0.94151997540349819</v>
      </c>
      <c r="M5074" s="33">
        <f t="shared" si="319"/>
        <v>0.93564033013820058</v>
      </c>
    </row>
    <row r="5075" spans="1:13" ht="27.6">
      <c r="A5075" t="s">
        <v>164</v>
      </c>
      <c r="B5075" t="s">
        <v>250</v>
      </c>
      <c r="C5075" s="14" t="s">
        <v>252</v>
      </c>
      <c r="D5075" t="s">
        <v>465</v>
      </c>
      <c r="E5075" t="s">
        <v>483</v>
      </c>
      <c r="F5075" s="20">
        <v>2047</v>
      </c>
      <c r="G5075" s="20">
        <v>63</v>
      </c>
      <c r="H5075" s="11">
        <v>25762.243842563101</v>
      </c>
      <c r="I5075" s="10">
        <v>3746478.8244505399</v>
      </c>
      <c r="J5075" s="33">
        <f t="shared" si="316"/>
        <v>6.8763884836160532E-3</v>
      </c>
      <c r="K5075" s="33">
        <f t="shared" si="317"/>
        <v>6.8528002226441176E-3</v>
      </c>
      <c r="L5075" s="33">
        <f t="shared" si="318"/>
        <v>0.93564033013820058</v>
      </c>
      <c r="M5075" s="33">
        <f t="shared" si="319"/>
        <v>0.92922857387551472</v>
      </c>
    </row>
    <row r="5076" spans="1:13" ht="27.6">
      <c r="A5076" t="s">
        <v>164</v>
      </c>
      <c r="B5076" t="s">
        <v>250</v>
      </c>
      <c r="C5076" s="14" t="s">
        <v>252</v>
      </c>
      <c r="D5076" t="s">
        <v>465</v>
      </c>
      <c r="E5076" t="s">
        <v>483</v>
      </c>
      <c r="F5076" s="20">
        <v>2047</v>
      </c>
      <c r="G5076" s="20">
        <v>64</v>
      </c>
      <c r="H5076" s="11">
        <v>27743.499194408501</v>
      </c>
      <c r="I5076" s="10">
        <v>3676968.8373167198</v>
      </c>
      <c r="J5076" s="33">
        <f t="shared" si="316"/>
        <v>7.545209225829178E-3</v>
      </c>
      <c r="K5076" s="33">
        <f t="shared" si="317"/>
        <v>7.5168155915478208E-3</v>
      </c>
      <c r="L5076" s="33">
        <f t="shared" si="318"/>
        <v>0.92922857387551472</v>
      </c>
      <c r="M5076" s="33">
        <f t="shared" si="319"/>
        <v>0.92224373404329552</v>
      </c>
    </row>
    <row r="5077" spans="1:13" ht="27.6">
      <c r="A5077" t="s">
        <v>164</v>
      </c>
      <c r="B5077" t="s">
        <v>250</v>
      </c>
      <c r="C5077" s="14" t="s">
        <v>252</v>
      </c>
      <c r="D5077" t="s">
        <v>465</v>
      </c>
      <c r="E5077" t="s">
        <v>483</v>
      </c>
      <c r="F5077" s="20">
        <v>2047</v>
      </c>
      <c r="G5077" s="20">
        <v>65</v>
      </c>
      <c r="H5077" s="11">
        <v>27654.020485238201</v>
      </c>
      <c r="I5077" s="10">
        <v>3508173.2876936798</v>
      </c>
      <c r="J5077" s="33">
        <f t="shared" si="316"/>
        <v>7.8827407363957006E-3</v>
      </c>
      <c r="K5077" s="33">
        <f t="shared" si="317"/>
        <v>7.8517534107791498E-3</v>
      </c>
      <c r="L5077" s="33">
        <f t="shared" si="318"/>
        <v>0.92224373404329552</v>
      </c>
      <c r="M5077" s="33">
        <f t="shared" si="319"/>
        <v>0.91500250365895142</v>
      </c>
    </row>
    <row r="5078" spans="1:13" ht="27.6">
      <c r="A5078" t="s">
        <v>164</v>
      </c>
      <c r="B5078" t="s">
        <v>250</v>
      </c>
      <c r="C5078" s="14" t="s">
        <v>252</v>
      </c>
      <c r="D5078" t="s">
        <v>465</v>
      </c>
      <c r="E5078" t="s">
        <v>483</v>
      </c>
      <c r="F5078" s="20">
        <v>2047</v>
      </c>
      <c r="G5078" s="20">
        <v>66</v>
      </c>
      <c r="H5078" s="11">
        <v>29362.151229905499</v>
      </c>
      <c r="I5078" s="10">
        <v>3391929.3167783599</v>
      </c>
      <c r="J5078" s="33">
        <f t="shared" si="316"/>
        <v>8.656474969765451E-3</v>
      </c>
      <c r="K5078" s="33">
        <f t="shared" si="317"/>
        <v>8.6191155682748821E-3</v>
      </c>
      <c r="L5078" s="33">
        <f t="shared" si="318"/>
        <v>0.91500250365895142</v>
      </c>
      <c r="M5078" s="33">
        <f t="shared" si="319"/>
        <v>0.90711599133465404</v>
      </c>
    </row>
    <row r="5079" spans="1:13" ht="27.6">
      <c r="A5079" t="s">
        <v>164</v>
      </c>
      <c r="B5079" t="s">
        <v>250</v>
      </c>
      <c r="C5079" s="14" t="s">
        <v>252</v>
      </c>
      <c r="D5079" t="s">
        <v>465</v>
      </c>
      <c r="E5079" t="s">
        <v>483</v>
      </c>
      <c r="F5079" s="20">
        <v>2047</v>
      </c>
      <c r="G5079" s="20">
        <v>67</v>
      </c>
      <c r="H5079" s="11">
        <v>31242.565032470899</v>
      </c>
      <c r="I5079" s="10">
        <v>3285645.3981730398</v>
      </c>
      <c r="J5079" s="33">
        <f t="shared" si="316"/>
        <v>9.5088061084872728E-3</v>
      </c>
      <c r="K5079" s="33">
        <f t="shared" si="317"/>
        <v>9.4637403652694241E-3</v>
      </c>
      <c r="L5079" s="33">
        <f t="shared" si="318"/>
        <v>0.90711599133465404</v>
      </c>
      <c r="M5079" s="33">
        <f t="shared" si="319"/>
        <v>0.89853128111147884</v>
      </c>
    </row>
    <row r="5080" spans="1:13" ht="27.6">
      <c r="A5080" t="s">
        <v>164</v>
      </c>
      <c r="B5080" t="s">
        <v>250</v>
      </c>
      <c r="C5080" s="14" t="s">
        <v>252</v>
      </c>
      <c r="D5080" t="s">
        <v>465</v>
      </c>
      <c r="E5080" t="s">
        <v>483</v>
      </c>
      <c r="F5080" s="20">
        <v>2047</v>
      </c>
      <c r="G5080" s="20">
        <v>68</v>
      </c>
      <c r="H5080" s="11">
        <v>33155.394673398099</v>
      </c>
      <c r="I5080" s="10">
        <v>3172126.5650933101</v>
      </c>
      <c r="J5080" s="33">
        <f t="shared" si="316"/>
        <v>1.045210334235917E-2</v>
      </c>
      <c r="K5080" s="33">
        <f t="shared" si="317"/>
        <v>1.0397669923196684E-2</v>
      </c>
      <c r="L5080" s="33">
        <f t="shared" si="318"/>
        <v>0.89853128111147884</v>
      </c>
      <c r="M5080" s="33">
        <f t="shared" si="319"/>
        <v>0.88918864943481468</v>
      </c>
    </row>
    <row r="5081" spans="1:13" ht="27.6">
      <c r="A5081" t="s">
        <v>164</v>
      </c>
      <c r="B5081" t="s">
        <v>250</v>
      </c>
      <c r="C5081" s="14" t="s">
        <v>252</v>
      </c>
      <c r="D5081" t="s">
        <v>465</v>
      </c>
      <c r="E5081" t="s">
        <v>483</v>
      </c>
      <c r="F5081" s="20">
        <v>2047</v>
      </c>
      <c r="G5081" s="20">
        <v>69</v>
      </c>
      <c r="H5081" s="11">
        <v>34965.570191931598</v>
      </c>
      <c r="I5081" s="10">
        <v>3040546.8297581002</v>
      </c>
      <c r="J5081" s="33">
        <f t="shared" si="316"/>
        <v>1.1499763743061109E-2</v>
      </c>
      <c r="K5081" s="33">
        <f t="shared" si="317"/>
        <v>1.1433894196512528E-2</v>
      </c>
      <c r="L5081" s="33">
        <f t="shared" si="318"/>
        <v>0.88918864943481468</v>
      </c>
      <c r="M5081" s="33">
        <f t="shared" si="319"/>
        <v>0.8790217604964371</v>
      </c>
    </row>
    <row r="5082" spans="1:13" ht="27.6">
      <c r="A5082" t="s">
        <v>164</v>
      </c>
      <c r="B5082" t="s">
        <v>250</v>
      </c>
      <c r="C5082" s="14" t="s">
        <v>252</v>
      </c>
      <c r="D5082" t="s">
        <v>465</v>
      </c>
      <c r="E5082" t="s">
        <v>483</v>
      </c>
      <c r="F5082" s="20">
        <v>2048</v>
      </c>
      <c r="G5082" s="20">
        <v>30</v>
      </c>
      <c r="H5082" s="11">
        <v>611.67865398401102</v>
      </c>
      <c r="I5082" s="10">
        <v>4275296.9477823796</v>
      </c>
      <c r="J5082" s="33">
        <f t="shared" si="316"/>
        <v>1.4307278803202012E-4</v>
      </c>
      <c r="K5082" s="33">
        <f t="shared" si="317"/>
        <v>1.4306255360874154E-4</v>
      </c>
      <c r="L5082" s="33">
        <f t="shared" si="318"/>
        <v>1</v>
      </c>
      <c r="M5082" s="33">
        <f t="shared" si="319"/>
        <v>0.99985693744639126</v>
      </c>
    </row>
    <row r="5083" spans="1:13" ht="27.6">
      <c r="A5083" t="s">
        <v>164</v>
      </c>
      <c r="B5083" t="s">
        <v>250</v>
      </c>
      <c r="C5083" s="14" t="s">
        <v>252</v>
      </c>
      <c r="D5083" t="s">
        <v>465</v>
      </c>
      <c r="E5083" t="s">
        <v>483</v>
      </c>
      <c r="F5083" s="20">
        <v>2048</v>
      </c>
      <c r="G5083" s="20">
        <v>31</v>
      </c>
      <c r="H5083" s="11">
        <v>849.80833470199798</v>
      </c>
      <c r="I5083" s="10">
        <v>4315826.5576621899</v>
      </c>
      <c r="J5083" s="33">
        <f t="shared" si="316"/>
        <v>1.9690511732758898E-4</v>
      </c>
      <c r="K5083" s="33">
        <f t="shared" si="317"/>
        <v>1.9688573278731081E-4</v>
      </c>
      <c r="L5083" s="33">
        <f t="shared" si="318"/>
        <v>0.99985693744639126</v>
      </c>
      <c r="M5083" s="33">
        <f t="shared" si="319"/>
        <v>0.9996600798805797</v>
      </c>
    </row>
    <row r="5084" spans="1:13" ht="27.6">
      <c r="A5084" t="s">
        <v>164</v>
      </c>
      <c r="B5084" t="s">
        <v>250</v>
      </c>
      <c r="C5084" s="14" t="s">
        <v>252</v>
      </c>
      <c r="D5084" t="s">
        <v>465</v>
      </c>
      <c r="E5084" t="s">
        <v>483</v>
      </c>
      <c r="F5084" s="20">
        <v>2048</v>
      </c>
      <c r="G5084" s="20">
        <v>32</v>
      </c>
      <c r="H5084" s="11">
        <v>985.35892580225595</v>
      </c>
      <c r="I5084" s="10">
        <v>4578322.8363676099</v>
      </c>
      <c r="J5084" s="33">
        <f t="shared" si="316"/>
        <v>2.1522268328810746E-4</v>
      </c>
      <c r="K5084" s="33">
        <f t="shared" si="317"/>
        <v>2.1519952454784885E-4</v>
      </c>
      <c r="L5084" s="33">
        <f t="shared" si="318"/>
        <v>0.9996600798805797</v>
      </c>
      <c r="M5084" s="33">
        <f t="shared" si="319"/>
        <v>0.99944495350667995</v>
      </c>
    </row>
    <row r="5085" spans="1:13" ht="27.6">
      <c r="A5085" t="s">
        <v>164</v>
      </c>
      <c r="B5085" t="s">
        <v>250</v>
      </c>
      <c r="C5085" s="14" t="s">
        <v>252</v>
      </c>
      <c r="D5085" t="s">
        <v>465</v>
      </c>
      <c r="E5085" t="s">
        <v>483</v>
      </c>
      <c r="F5085" s="20">
        <v>2048</v>
      </c>
      <c r="G5085" s="20">
        <v>33</v>
      </c>
      <c r="H5085" s="11">
        <v>1088.7770590420901</v>
      </c>
      <c r="I5085" s="10">
        <v>4626817.1993241198</v>
      </c>
      <c r="J5085" s="33">
        <f t="shared" si="316"/>
        <v>2.3531879738000831E-4</v>
      </c>
      <c r="K5085" s="33">
        <f t="shared" si="317"/>
        <v>2.3529111208342446E-4</v>
      </c>
      <c r="L5085" s="33">
        <f t="shared" si="318"/>
        <v>0.99944495350667995</v>
      </c>
      <c r="M5085" s="33">
        <f t="shared" si="319"/>
        <v>0.99920979299210322</v>
      </c>
    </row>
    <row r="5086" spans="1:13" ht="27.6">
      <c r="A5086" t="s">
        <v>164</v>
      </c>
      <c r="B5086" t="s">
        <v>250</v>
      </c>
      <c r="C5086" s="14" t="s">
        <v>252</v>
      </c>
      <c r="D5086" t="s">
        <v>465</v>
      </c>
      <c r="E5086" t="s">
        <v>483</v>
      </c>
      <c r="F5086" s="20">
        <v>2048</v>
      </c>
      <c r="G5086" s="20">
        <v>34</v>
      </c>
      <c r="H5086" s="11">
        <v>1175.9509445060201</v>
      </c>
      <c r="I5086" s="10">
        <v>4692728.2510142103</v>
      </c>
      <c r="J5086" s="33">
        <f t="shared" si="316"/>
        <v>2.5059003667043131E-4</v>
      </c>
      <c r="K5086" s="33">
        <f t="shared" si="317"/>
        <v>2.5055864160972163E-4</v>
      </c>
      <c r="L5086" s="33">
        <f t="shared" si="318"/>
        <v>0.99920979299210322</v>
      </c>
      <c r="M5086" s="33">
        <f t="shared" si="319"/>
        <v>0.998959432343688</v>
      </c>
    </row>
    <row r="5087" spans="1:13" ht="27.6">
      <c r="A5087" t="s">
        <v>164</v>
      </c>
      <c r="B5087" t="s">
        <v>250</v>
      </c>
      <c r="C5087" s="14" t="s">
        <v>252</v>
      </c>
      <c r="D5087" t="s">
        <v>465</v>
      </c>
      <c r="E5087" t="s">
        <v>483</v>
      </c>
      <c r="F5087" s="20">
        <v>2048</v>
      </c>
      <c r="G5087" s="20">
        <v>35</v>
      </c>
      <c r="H5087" s="11">
        <v>1547.94049754306</v>
      </c>
      <c r="I5087" s="10">
        <v>4759898.79141072</v>
      </c>
      <c r="J5087" s="33">
        <f t="shared" si="316"/>
        <v>3.2520449811587011E-4</v>
      </c>
      <c r="K5087" s="33">
        <f t="shared" si="317"/>
        <v>3.2515162486479454E-4</v>
      </c>
      <c r="L5087" s="33">
        <f t="shared" si="318"/>
        <v>0.998959432343688</v>
      </c>
      <c r="M5087" s="33">
        <f t="shared" si="319"/>
        <v>0.99863461906108741</v>
      </c>
    </row>
    <row r="5088" spans="1:13" ht="27.6">
      <c r="A5088" t="s">
        <v>164</v>
      </c>
      <c r="B5088" t="s">
        <v>250</v>
      </c>
      <c r="C5088" s="14" t="s">
        <v>252</v>
      </c>
      <c r="D5088" t="s">
        <v>465</v>
      </c>
      <c r="E5088" t="s">
        <v>483</v>
      </c>
      <c r="F5088" s="20">
        <v>2048</v>
      </c>
      <c r="G5088" s="20">
        <v>36</v>
      </c>
      <c r="H5088" s="11">
        <v>1931.1291070848899</v>
      </c>
      <c r="I5088" s="10">
        <v>4870632.8424985101</v>
      </c>
      <c r="J5088" s="33">
        <f t="shared" si="316"/>
        <v>3.9648422895581471E-4</v>
      </c>
      <c r="K5088" s="33">
        <f t="shared" si="317"/>
        <v>3.964056394707427E-4</v>
      </c>
      <c r="L5088" s="33">
        <f t="shared" si="318"/>
        <v>0.99863461906108741</v>
      </c>
      <c r="M5088" s="33">
        <f t="shared" si="319"/>
        <v>0.99823875466632084</v>
      </c>
    </row>
    <row r="5089" spans="1:13" ht="27.6">
      <c r="A5089" t="s">
        <v>164</v>
      </c>
      <c r="B5089" t="s">
        <v>250</v>
      </c>
      <c r="C5089" s="14" t="s">
        <v>252</v>
      </c>
      <c r="D5089" t="s">
        <v>465</v>
      </c>
      <c r="E5089" t="s">
        <v>483</v>
      </c>
      <c r="F5089" s="20">
        <v>2048</v>
      </c>
      <c r="G5089" s="20">
        <v>37</v>
      </c>
      <c r="H5089" s="11">
        <v>2061.6107670035399</v>
      </c>
      <c r="I5089" s="10">
        <v>4841110.9661547597</v>
      </c>
      <c r="J5089" s="33">
        <f t="shared" si="316"/>
        <v>4.2585488773479906E-4</v>
      </c>
      <c r="K5089" s="33">
        <f t="shared" si="317"/>
        <v>4.257642244123172E-4</v>
      </c>
      <c r="L5089" s="33">
        <f t="shared" si="318"/>
        <v>0.99823875466632084</v>
      </c>
      <c r="M5089" s="33">
        <f t="shared" si="319"/>
        <v>0.99781374031716197</v>
      </c>
    </row>
    <row r="5090" spans="1:13" ht="27.6">
      <c r="A5090" t="s">
        <v>164</v>
      </c>
      <c r="B5090" t="s">
        <v>250</v>
      </c>
      <c r="C5090" s="14" t="s">
        <v>252</v>
      </c>
      <c r="D5090" t="s">
        <v>465</v>
      </c>
      <c r="E5090" t="s">
        <v>483</v>
      </c>
      <c r="F5090" s="20">
        <v>2048</v>
      </c>
      <c r="G5090" s="20">
        <v>38</v>
      </c>
      <c r="H5090" s="11">
        <v>2160.49492445136</v>
      </c>
      <c r="I5090" s="10">
        <v>4706301.7042881399</v>
      </c>
      <c r="J5090" s="33">
        <f t="shared" si="316"/>
        <v>4.5906426323727358E-4</v>
      </c>
      <c r="K5090" s="33">
        <f t="shared" si="317"/>
        <v>4.589589093604296E-4</v>
      </c>
      <c r="L5090" s="33">
        <f t="shared" si="318"/>
        <v>0.99781374031716197</v>
      </c>
      <c r="M5090" s="33">
        <f t="shared" si="319"/>
        <v>0.99735578481116116</v>
      </c>
    </row>
    <row r="5091" spans="1:13" ht="27.6">
      <c r="A5091" t="s">
        <v>164</v>
      </c>
      <c r="B5091" t="s">
        <v>250</v>
      </c>
      <c r="C5091" s="14" t="s">
        <v>252</v>
      </c>
      <c r="D5091" t="s">
        <v>465</v>
      </c>
      <c r="E5091" t="s">
        <v>483</v>
      </c>
      <c r="F5091" s="20">
        <v>2048</v>
      </c>
      <c r="G5091" s="20">
        <v>39</v>
      </c>
      <c r="H5091" s="11">
        <v>2299.97134052511</v>
      </c>
      <c r="I5091" s="10">
        <v>4633653.1274985801</v>
      </c>
      <c r="J5091" s="33">
        <f t="shared" si="316"/>
        <v>4.9636243310399047E-4</v>
      </c>
      <c r="K5091" s="33">
        <f t="shared" si="317"/>
        <v>4.962392656508996E-4</v>
      </c>
      <c r="L5091" s="33">
        <f t="shared" si="318"/>
        <v>0.99735578481116116</v>
      </c>
      <c r="M5091" s="33">
        <f t="shared" si="319"/>
        <v>0.99686085770891375</v>
      </c>
    </row>
    <row r="5092" spans="1:13" ht="27.6">
      <c r="A5092" t="s">
        <v>164</v>
      </c>
      <c r="B5092" t="s">
        <v>250</v>
      </c>
      <c r="C5092" s="14" t="s">
        <v>252</v>
      </c>
      <c r="D5092" t="s">
        <v>465</v>
      </c>
      <c r="E5092" t="s">
        <v>483</v>
      </c>
      <c r="F5092" s="20">
        <v>2048</v>
      </c>
      <c r="G5092" s="20">
        <v>40</v>
      </c>
      <c r="H5092" s="11">
        <v>3061.0943579151299</v>
      </c>
      <c r="I5092" s="10">
        <v>4588432.7933797101</v>
      </c>
      <c r="J5092" s="33">
        <f t="shared" si="316"/>
        <v>6.6713287428590937E-4</v>
      </c>
      <c r="K5092" s="33">
        <f t="shared" si="317"/>
        <v>6.6691039062805046E-4</v>
      </c>
      <c r="L5092" s="33">
        <f t="shared" si="318"/>
        <v>0.99686085770891375</v>
      </c>
      <c r="M5092" s="33">
        <f t="shared" si="319"/>
        <v>0.99619604084489732</v>
      </c>
    </row>
    <row r="5093" spans="1:13" ht="27.6">
      <c r="A5093" t="s">
        <v>164</v>
      </c>
      <c r="B5093" t="s">
        <v>250</v>
      </c>
      <c r="C5093" s="14" t="s">
        <v>252</v>
      </c>
      <c r="D5093" t="s">
        <v>465</v>
      </c>
      <c r="E5093" t="s">
        <v>483</v>
      </c>
      <c r="F5093" s="20">
        <v>2048</v>
      </c>
      <c r="G5093" s="20">
        <v>41</v>
      </c>
      <c r="H5093" s="11">
        <v>3556.0412305845498</v>
      </c>
      <c r="I5093" s="10">
        <v>4609398.4781105397</v>
      </c>
      <c r="J5093" s="33">
        <f t="shared" si="316"/>
        <v>7.7147620182367561E-4</v>
      </c>
      <c r="K5093" s="33">
        <f t="shared" si="317"/>
        <v>7.7117869057119481E-4</v>
      </c>
      <c r="L5093" s="33">
        <f t="shared" si="318"/>
        <v>0.99619604084489732</v>
      </c>
      <c r="M5093" s="33">
        <f t="shared" si="319"/>
        <v>0.99542779568656636</v>
      </c>
    </row>
    <row r="5094" spans="1:13" ht="27.6">
      <c r="A5094" t="s">
        <v>164</v>
      </c>
      <c r="B5094" t="s">
        <v>250</v>
      </c>
      <c r="C5094" s="14" t="s">
        <v>252</v>
      </c>
      <c r="D5094" t="s">
        <v>465</v>
      </c>
      <c r="E5094" t="s">
        <v>483</v>
      </c>
      <c r="F5094" s="20">
        <v>2048</v>
      </c>
      <c r="G5094" s="20">
        <v>42</v>
      </c>
      <c r="H5094" s="11">
        <v>3783.30931666889</v>
      </c>
      <c r="I5094" s="10">
        <v>4523124.0274150902</v>
      </c>
      <c r="J5094" s="33">
        <f t="shared" si="316"/>
        <v>8.3643722651377409E-4</v>
      </c>
      <c r="K5094" s="33">
        <f t="shared" si="317"/>
        <v>8.3608751040875617E-4</v>
      </c>
      <c r="L5094" s="33">
        <f t="shared" si="318"/>
        <v>0.99542779568656636</v>
      </c>
      <c r="M5094" s="33">
        <f t="shared" si="319"/>
        <v>0.99459553093907915</v>
      </c>
    </row>
    <row r="5095" spans="1:13" ht="27.6">
      <c r="A5095" t="s">
        <v>164</v>
      </c>
      <c r="B5095" t="s">
        <v>250</v>
      </c>
      <c r="C5095" s="14" t="s">
        <v>252</v>
      </c>
      <c r="D5095" t="s">
        <v>465</v>
      </c>
      <c r="E5095" t="s">
        <v>483</v>
      </c>
      <c r="F5095" s="20">
        <v>2048</v>
      </c>
      <c r="G5095" s="20">
        <v>43</v>
      </c>
      <c r="H5095" s="11">
        <v>4051.3233436354099</v>
      </c>
      <c r="I5095" s="10">
        <v>4457955.5648104399</v>
      </c>
      <c r="J5095" s="33">
        <f t="shared" si="316"/>
        <v>9.0878504389212752E-4</v>
      </c>
      <c r="K5095" s="33">
        <f t="shared" si="317"/>
        <v>9.083722238284464E-4</v>
      </c>
      <c r="L5095" s="33">
        <f t="shared" si="318"/>
        <v>0.99459553093907915</v>
      </c>
      <c r="M5095" s="33">
        <f t="shared" si="319"/>
        <v>0.99369206798483023</v>
      </c>
    </row>
    <row r="5096" spans="1:13" ht="27.6">
      <c r="A5096" t="s">
        <v>164</v>
      </c>
      <c r="B5096" t="s">
        <v>250</v>
      </c>
      <c r="C5096" s="14" t="s">
        <v>252</v>
      </c>
      <c r="D5096" t="s">
        <v>465</v>
      </c>
      <c r="E5096" t="s">
        <v>483</v>
      </c>
      <c r="F5096" s="20">
        <v>2048</v>
      </c>
      <c r="G5096" s="20">
        <v>44</v>
      </c>
      <c r="H5096" s="11">
        <v>4281.55252064659</v>
      </c>
      <c r="I5096" s="10">
        <v>4325855.6139423205</v>
      </c>
      <c r="J5096" s="33">
        <f t="shared" si="316"/>
        <v>9.897585362874941E-4</v>
      </c>
      <c r="K5096" s="33">
        <f t="shared" si="317"/>
        <v>9.892688868656796E-4</v>
      </c>
      <c r="L5096" s="33">
        <f t="shared" si="318"/>
        <v>0.99369206798483023</v>
      </c>
      <c r="M5096" s="33">
        <f t="shared" si="319"/>
        <v>0.99270903933884758</v>
      </c>
    </row>
    <row r="5097" spans="1:13" ht="27.6">
      <c r="A5097" t="s">
        <v>164</v>
      </c>
      <c r="B5097" t="s">
        <v>250</v>
      </c>
      <c r="C5097" s="14" t="s">
        <v>252</v>
      </c>
      <c r="D5097" t="s">
        <v>465</v>
      </c>
      <c r="E5097" t="s">
        <v>483</v>
      </c>
      <c r="F5097" s="20">
        <v>2048</v>
      </c>
      <c r="G5097" s="20">
        <v>45</v>
      </c>
      <c r="H5097" s="11">
        <v>5400.5388756543698</v>
      </c>
      <c r="I5097" s="10">
        <v>4255091.5223305598</v>
      </c>
      <c r="J5097" s="33">
        <f t="shared" si="316"/>
        <v>1.2691945278527021E-3</v>
      </c>
      <c r="K5097" s="33">
        <f t="shared" si="317"/>
        <v>1.2683894411178454E-3</v>
      </c>
      <c r="L5097" s="33">
        <f t="shared" si="318"/>
        <v>0.99270903933884758</v>
      </c>
      <c r="M5097" s="33">
        <f t="shared" si="319"/>
        <v>0.99144989767524794</v>
      </c>
    </row>
    <row r="5098" spans="1:13" ht="27.6">
      <c r="A5098" t="s">
        <v>164</v>
      </c>
      <c r="B5098" t="s">
        <v>250</v>
      </c>
      <c r="C5098" s="14" t="s">
        <v>252</v>
      </c>
      <c r="D5098" t="s">
        <v>465</v>
      </c>
      <c r="E5098" t="s">
        <v>483</v>
      </c>
      <c r="F5098" s="20">
        <v>2048</v>
      </c>
      <c r="G5098" s="20">
        <v>46</v>
      </c>
      <c r="H5098" s="11">
        <v>6133.45676003888</v>
      </c>
      <c r="I5098" s="10">
        <v>4223422.3475485798</v>
      </c>
      <c r="J5098" s="33">
        <f t="shared" si="316"/>
        <v>1.4522480243063898E-3</v>
      </c>
      <c r="K5098" s="33">
        <f t="shared" si="317"/>
        <v>1.4511940224301023E-3</v>
      </c>
      <c r="L5098" s="33">
        <f t="shared" si="318"/>
        <v>0.99144989767524794</v>
      </c>
      <c r="M5098" s="33">
        <f t="shared" si="319"/>
        <v>0.99001111151020271</v>
      </c>
    </row>
    <row r="5099" spans="1:13" ht="27.6">
      <c r="A5099" t="s">
        <v>164</v>
      </c>
      <c r="B5099" t="s">
        <v>250</v>
      </c>
      <c r="C5099" s="14" t="s">
        <v>252</v>
      </c>
      <c r="D5099" t="s">
        <v>465</v>
      </c>
      <c r="E5099" t="s">
        <v>483</v>
      </c>
      <c r="F5099" s="20">
        <v>2048</v>
      </c>
      <c r="G5099" s="20">
        <v>47</v>
      </c>
      <c r="H5099" s="11">
        <v>6669.0822460214304</v>
      </c>
      <c r="I5099" s="10">
        <v>4195047.1879574899</v>
      </c>
      <c r="J5099" s="33">
        <f t="shared" si="316"/>
        <v>1.5897514252440422E-3</v>
      </c>
      <c r="K5099" s="33">
        <f t="shared" si="317"/>
        <v>1.5884884398132959E-3</v>
      </c>
      <c r="L5099" s="33">
        <f t="shared" si="318"/>
        <v>0.99001111151020271</v>
      </c>
      <c r="M5099" s="33">
        <f t="shared" si="319"/>
        <v>0.98843849030428199</v>
      </c>
    </row>
    <row r="5100" spans="1:13" ht="27.6">
      <c r="A5100" t="s">
        <v>164</v>
      </c>
      <c r="B5100" t="s">
        <v>250</v>
      </c>
      <c r="C5100" s="14" t="s">
        <v>252</v>
      </c>
      <c r="D5100" t="s">
        <v>465</v>
      </c>
      <c r="E5100" t="s">
        <v>483</v>
      </c>
      <c r="F5100" s="20">
        <v>2048</v>
      </c>
      <c r="G5100" s="20">
        <v>48</v>
      </c>
      <c r="H5100" s="11">
        <v>7263.5086554576001</v>
      </c>
      <c r="I5100" s="10">
        <v>4165398.4028937002</v>
      </c>
      <c r="J5100" s="33">
        <f t="shared" si="316"/>
        <v>1.7437728526547771E-3</v>
      </c>
      <c r="K5100" s="33">
        <f t="shared" si="317"/>
        <v>1.7422533641165971E-3</v>
      </c>
      <c r="L5100" s="33">
        <f t="shared" si="318"/>
        <v>0.98843849030428199</v>
      </c>
      <c r="M5100" s="33">
        <f t="shared" si="319"/>
        <v>0.98671638001932704</v>
      </c>
    </row>
    <row r="5101" spans="1:13" ht="27.6">
      <c r="A5101" t="s">
        <v>164</v>
      </c>
      <c r="B5101" t="s">
        <v>250</v>
      </c>
      <c r="C5101" s="14" t="s">
        <v>252</v>
      </c>
      <c r="D5101" t="s">
        <v>465</v>
      </c>
      <c r="E5101" t="s">
        <v>483</v>
      </c>
      <c r="F5101" s="20">
        <v>2048</v>
      </c>
      <c r="G5101" s="20">
        <v>49</v>
      </c>
      <c r="H5101" s="11">
        <v>7989.7025608201202</v>
      </c>
      <c r="I5101" s="10">
        <v>4172925.0657243701</v>
      </c>
      <c r="J5101" s="33">
        <f t="shared" si="316"/>
        <v>1.9146527759259446E-3</v>
      </c>
      <c r="K5101" s="33">
        <f t="shared" si="317"/>
        <v>1.9128209975594057E-3</v>
      </c>
      <c r="L5101" s="33">
        <f t="shared" si="318"/>
        <v>0.98671638001932704</v>
      </c>
      <c r="M5101" s="33">
        <f t="shared" si="319"/>
        <v>0.98482896820899024</v>
      </c>
    </row>
    <row r="5102" spans="1:13" ht="27.6">
      <c r="A5102" t="s">
        <v>164</v>
      </c>
      <c r="B5102" t="s">
        <v>250</v>
      </c>
      <c r="C5102" s="14" t="s">
        <v>252</v>
      </c>
      <c r="D5102" t="s">
        <v>465</v>
      </c>
      <c r="E5102" t="s">
        <v>483</v>
      </c>
      <c r="F5102" s="20">
        <v>2048</v>
      </c>
      <c r="G5102" s="20">
        <v>50</v>
      </c>
      <c r="H5102" s="11">
        <v>9206.8570075084208</v>
      </c>
      <c r="I5102" s="10">
        <v>4216620.7100940803</v>
      </c>
      <c r="J5102" s="33">
        <f t="shared" si="316"/>
        <v>2.1834681467717307E-3</v>
      </c>
      <c r="K5102" s="33">
        <f t="shared" si="317"/>
        <v>2.1810861142105287E-3</v>
      </c>
      <c r="L5102" s="33">
        <f t="shared" si="318"/>
        <v>0.98482896820899024</v>
      </c>
      <c r="M5102" s="33">
        <f t="shared" si="319"/>
        <v>0.9826809714215573</v>
      </c>
    </row>
    <row r="5103" spans="1:13" ht="27.6">
      <c r="A5103" t="s">
        <v>164</v>
      </c>
      <c r="B5103" t="s">
        <v>250</v>
      </c>
      <c r="C5103" s="14" t="s">
        <v>252</v>
      </c>
      <c r="D5103" t="s">
        <v>465</v>
      </c>
      <c r="E5103" t="s">
        <v>483</v>
      </c>
      <c r="F5103" s="20">
        <v>2048</v>
      </c>
      <c r="G5103" s="20">
        <v>51</v>
      </c>
      <c r="H5103" s="11">
        <v>10575.973302757</v>
      </c>
      <c r="I5103" s="10">
        <v>4330244.9529333897</v>
      </c>
      <c r="J5103" s="33">
        <f t="shared" si="316"/>
        <v>2.4423498942231052E-3</v>
      </c>
      <c r="K5103" s="33">
        <f t="shared" si="317"/>
        <v>2.4393697843708706E-3</v>
      </c>
      <c r="L5103" s="33">
        <f t="shared" si="318"/>
        <v>0.9826809714215573</v>
      </c>
      <c r="M5103" s="33">
        <f t="shared" si="319"/>
        <v>0.98028384915219535</v>
      </c>
    </row>
    <row r="5104" spans="1:13" ht="27.6">
      <c r="A5104" t="s">
        <v>164</v>
      </c>
      <c r="B5104" t="s">
        <v>250</v>
      </c>
      <c r="C5104" s="14" t="s">
        <v>252</v>
      </c>
      <c r="D5104" t="s">
        <v>465</v>
      </c>
      <c r="E5104" t="s">
        <v>483</v>
      </c>
      <c r="F5104" s="20">
        <v>2048</v>
      </c>
      <c r="G5104" s="20">
        <v>52</v>
      </c>
      <c r="H5104" s="11">
        <v>11398.6625080503</v>
      </c>
      <c r="I5104" s="10">
        <v>4271526.7453221204</v>
      </c>
      <c r="J5104" s="33">
        <f t="shared" si="316"/>
        <v>2.6685218629459184E-3</v>
      </c>
      <c r="K5104" s="33">
        <f t="shared" si="317"/>
        <v>2.6649645234623209E-3</v>
      </c>
      <c r="L5104" s="33">
        <f t="shared" si="318"/>
        <v>0.98028384915219535</v>
      </c>
      <c r="M5104" s="33">
        <f t="shared" si="319"/>
        <v>0.97767142747128166</v>
      </c>
    </row>
    <row r="5105" spans="1:13" ht="27.6">
      <c r="A5105" t="s">
        <v>164</v>
      </c>
      <c r="B5105" t="s">
        <v>250</v>
      </c>
      <c r="C5105" s="14" t="s">
        <v>252</v>
      </c>
      <c r="D5105" t="s">
        <v>465</v>
      </c>
      <c r="E5105" t="s">
        <v>483</v>
      </c>
      <c r="F5105" s="20">
        <v>2048</v>
      </c>
      <c r="G5105" s="20">
        <v>53</v>
      </c>
      <c r="H5105" s="11">
        <v>12168.145014981699</v>
      </c>
      <c r="I5105" s="10">
        <v>4182812.85072242</v>
      </c>
      <c r="J5105" s="33">
        <f t="shared" si="316"/>
        <v>2.9090818664956812E-3</v>
      </c>
      <c r="K5105" s="33">
        <f t="shared" si="317"/>
        <v>2.9048545880026033E-3</v>
      </c>
      <c r="L5105" s="33">
        <f t="shared" si="318"/>
        <v>0.97767142747128166</v>
      </c>
      <c r="M5105" s="33">
        <f t="shared" si="319"/>
        <v>0.97483143413963269</v>
      </c>
    </row>
    <row r="5106" spans="1:13" ht="27.6">
      <c r="A5106" t="s">
        <v>164</v>
      </c>
      <c r="B5106" t="s">
        <v>250</v>
      </c>
      <c r="C5106" s="14" t="s">
        <v>252</v>
      </c>
      <c r="D5106" t="s">
        <v>465</v>
      </c>
      <c r="E5106" t="s">
        <v>483</v>
      </c>
      <c r="F5106" s="20">
        <v>2048</v>
      </c>
      <c r="G5106" s="20">
        <v>54</v>
      </c>
      <c r="H5106" s="11">
        <v>13002.199093613501</v>
      </c>
      <c r="I5106" s="10">
        <v>4107670.8641101099</v>
      </c>
      <c r="J5106" s="33">
        <f t="shared" si="316"/>
        <v>3.1653458915653194E-3</v>
      </c>
      <c r="K5106" s="33">
        <f t="shared" si="317"/>
        <v>3.1603414658972762E-3</v>
      </c>
      <c r="L5106" s="33">
        <f t="shared" si="318"/>
        <v>0.97483143413963269</v>
      </c>
      <c r="M5106" s="33">
        <f t="shared" si="319"/>
        <v>0.97175063393606109</v>
      </c>
    </row>
    <row r="5107" spans="1:13" ht="27.6">
      <c r="A5107" t="s">
        <v>164</v>
      </c>
      <c r="B5107" t="s">
        <v>250</v>
      </c>
      <c r="C5107" s="14" t="s">
        <v>252</v>
      </c>
      <c r="D5107" t="s">
        <v>465</v>
      </c>
      <c r="E5107" t="s">
        <v>483</v>
      </c>
      <c r="F5107" s="20">
        <v>2048</v>
      </c>
      <c r="G5107" s="20">
        <v>55</v>
      </c>
      <c r="H5107" s="11">
        <v>13617.5413517134</v>
      </c>
      <c r="I5107" s="10">
        <v>4034510.6672420301</v>
      </c>
      <c r="J5107" s="33">
        <f t="shared" si="316"/>
        <v>3.3752646788816842E-3</v>
      </c>
      <c r="K5107" s="33">
        <f t="shared" si="317"/>
        <v>3.3695748763854505E-3</v>
      </c>
      <c r="L5107" s="33">
        <f t="shared" si="318"/>
        <v>0.97175063393606109</v>
      </c>
      <c r="M5107" s="33">
        <f t="shared" si="319"/>
        <v>0.96847624741383853</v>
      </c>
    </row>
    <row r="5108" spans="1:13" ht="27.6">
      <c r="A5108" t="s">
        <v>164</v>
      </c>
      <c r="B5108" t="s">
        <v>250</v>
      </c>
      <c r="C5108" s="14" t="s">
        <v>252</v>
      </c>
      <c r="D5108" t="s">
        <v>465</v>
      </c>
      <c r="E5108" t="s">
        <v>483</v>
      </c>
      <c r="F5108" s="20">
        <v>2048</v>
      </c>
      <c r="G5108" s="20">
        <v>56</v>
      </c>
      <c r="H5108" s="11">
        <v>14828.305383713199</v>
      </c>
      <c r="I5108" s="10">
        <v>4044976.0330411401</v>
      </c>
      <c r="J5108" s="33">
        <f t="shared" si="316"/>
        <v>3.6658574148744245E-3</v>
      </c>
      <c r="K5108" s="33">
        <f t="shared" si="317"/>
        <v>3.6591463626727272E-3</v>
      </c>
      <c r="L5108" s="33">
        <f t="shared" si="318"/>
        <v>0.96847624741383853</v>
      </c>
      <c r="M5108" s="33">
        <f t="shared" si="319"/>
        <v>0.9649324510757793</v>
      </c>
    </row>
    <row r="5109" spans="1:13" ht="27.6">
      <c r="A5109" t="s">
        <v>164</v>
      </c>
      <c r="B5109" t="s">
        <v>250</v>
      </c>
      <c r="C5109" s="14" t="s">
        <v>252</v>
      </c>
      <c r="D5109" t="s">
        <v>465</v>
      </c>
      <c r="E5109" t="s">
        <v>483</v>
      </c>
      <c r="F5109" s="20">
        <v>2048</v>
      </c>
      <c r="G5109" s="20">
        <v>57</v>
      </c>
      <c r="H5109" s="11">
        <v>16110.385664138401</v>
      </c>
      <c r="I5109" s="10">
        <v>4034393.10061706</v>
      </c>
      <c r="J5109" s="33">
        <f t="shared" si="316"/>
        <v>3.9932612569841845E-3</v>
      </c>
      <c r="K5109" s="33">
        <f t="shared" si="317"/>
        <v>3.985298791511882E-3</v>
      </c>
      <c r="L5109" s="33">
        <f t="shared" si="318"/>
        <v>0.9649324510757793</v>
      </c>
      <c r="M5109" s="33">
        <f t="shared" si="319"/>
        <v>0.9610869069446164</v>
      </c>
    </row>
    <row r="5110" spans="1:13" ht="27.6">
      <c r="A5110" t="s">
        <v>164</v>
      </c>
      <c r="B5110" t="s">
        <v>250</v>
      </c>
      <c r="C5110" s="14" t="s">
        <v>252</v>
      </c>
      <c r="D5110" t="s">
        <v>465</v>
      </c>
      <c r="E5110" t="s">
        <v>483</v>
      </c>
      <c r="F5110" s="20">
        <v>2048</v>
      </c>
      <c r="G5110" s="20">
        <v>58</v>
      </c>
      <c r="H5110" s="11">
        <v>17191.943044878801</v>
      </c>
      <c r="I5110" s="10">
        <v>3944327.5264250902</v>
      </c>
      <c r="J5110" s="33">
        <f t="shared" si="316"/>
        <v>4.3586499675042408E-3</v>
      </c>
      <c r="K5110" s="33">
        <f t="shared" si="317"/>
        <v>4.349164838524322E-3</v>
      </c>
      <c r="L5110" s="33">
        <f t="shared" si="318"/>
        <v>0.9610869069446164</v>
      </c>
      <c r="M5110" s="33">
        <f t="shared" si="319"/>
        <v>0.9569069815621668</v>
      </c>
    </row>
    <row r="5111" spans="1:13" ht="27.6">
      <c r="A5111" t="s">
        <v>164</v>
      </c>
      <c r="B5111" t="s">
        <v>250</v>
      </c>
      <c r="C5111" s="14" t="s">
        <v>252</v>
      </c>
      <c r="D5111" t="s">
        <v>465</v>
      </c>
      <c r="E5111" t="s">
        <v>483</v>
      </c>
      <c r="F5111" s="20">
        <v>2048</v>
      </c>
      <c r="G5111" s="20">
        <v>59</v>
      </c>
      <c r="H5111" s="11">
        <v>18758.712169398099</v>
      </c>
      <c r="I5111" s="10">
        <v>3934799.8827079702</v>
      </c>
      <c r="J5111" s="33">
        <f t="shared" si="316"/>
        <v>4.7673865834539364E-3</v>
      </c>
      <c r="K5111" s="33">
        <f t="shared" si="317"/>
        <v>4.7560406333734262E-3</v>
      </c>
      <c r="L5111" s="33">
        <f t="shared" si="318"/>
        <v>0.9569069815621668</v>
      </c>
      <c r="M5111" s="33">
        <f t="shared" si="319"/>
        <v>0.95235589307549839</v>
      </c>
    </row>
    <row r="5112" spans="1:13" ht="27.6">
      <c r="A5112" t="s">
        <v>164</v>
      </c>
      <c r="B5112" t="s">
        <v>250</v>
      </c>
      <c r="C5112" s="14" t="s">
        <v>252</v>
      </c>
      <c r="D5112" t="s">
        <v>465</v>
      </c>
      <c r="E5112" t="s">
        <v>483</v>
      </c>
      <c r="F5112" s="20">
        <v>2048</v>
      </c>
      <c r="G5112" s="20">
        <v>60</v>
      </c>
      <c r="H5112" s="11">
        <v>19952.6326957848</v>
      </c>
      <c r="I5112" s="10">
        <v>3884859.7629397898</v>
      </c>
      <c r="J5112" s="33">
        <f t="shared" si="316"/>
        <v>5.1359981861188331E-3</v>
      </c>
      <c r="K5112" s="33">
        <f t="shared" si="317"/>
        <v>5.1228314984406165E-3</v>
      </c>
      <c r="L5112" s="33">
        <f t="shared" si="318"/>
        <v>0.95235589307549839</v>
      </c>
      <c r="M5112" s="33">
        <f t="shared" si="319"/>
        <v>0.94747713430872571</v>
      </c>
    </row>
    <row r="5113" spans="1:13" ht="27.6">
      <c r="A5113" t="s">
        <v>164</v>
      </c>
      <c r="B5113" t="s">
        <v>250</v>
      </c>
      <c r="C5113" s="14" t="s">
        <v>252</v>
      </c>
      <c r="D5113" t="s">
        <v>465</v>
      </c>
      <c r="E5113" t="s">
        <v>483</v>
      </c>
      <c r="F5113" s="20">
        <v>2048</v>
      </c>
      <c r="G5113" s="20">
        <v>61</v>
      </c>
      <c r="H5113" s="11">
        <v>21026.845975472399</v>
      </c>
      <c r="I5113" s="10">
        <v>3728980.1817457499</v>
      </c>
      <c r="J5113" s="33">
        <f t="shared" si="316"/>
        <v>5.6387658154912809E-3</v>
      </c>
      <c r="K5113" s="33">
        <f t="shared" si="317"/>
        <v>5.622897814853034E-3</v>
      </c>
      <c r="L5113" s="33">
        <f t="shared" si="318"/>
        <v>0.94747713430872571</v>
      </c>
      <c r="M5113" s="33">
        <f t="shared" si="319"/>
        <v>0.94214956720059795</v>
      </c>
    </row>
    <row r="5114" spans="1:13" ht="27.6">
      <c r="A5114" t="s">
        <v>164</v>
      </c>
      <c r="B5114" t="s">
        <v>250</v>
      </c>
      <c r="C5114" s="14" t="s">
        <v>252</v>
      </c>
      <c r="D5114" t="s">
        <v>465</v>
      </c>
      <c r="E5114" t="s">
        <v>483</v>
      </c>
      <c r="F5114" s="20">
        <v>2048</v>
      </c>
      <c r="G5114" s="20">
        <v>62</v>
      </c>
      <c r="H5114" s="11">
        <v>22647.204325094899</v>
      </c>
      <c r="I5114" s="10">
        <v>3658457.7083747</v>
      </c>
      <c r="J5114" s="33">
        <f t="shared" si="316"/>
        <v>6.1903693114320861E-3</v>
      </c>
      <c r="K5114" s="33">
        <f t="shared" si="317"/>
        <v>6.1712484507342458E-3</v>
      </c>
      <c r="L5114" s="33">
        <f t="shared" si="318"/>
        <v>0.94214956720059795</v>
      </c>
      <c r="M5114" s="33">
        <f t="shared" si="319"/>
        <v>0.93633532814365128</v>
      </c>
    </row>
    <row r="5115" spans="1:13" ht="27.6">
      <c r="A5115" t="s">
        <v>164</v>
      </c>
      <c r="B5115" t="s">
        <v>250</v>
      </c>
      <c r="C5115" s="14" t="s">
        <v>252</v>
      </c>
      <c r="D5115" t="s">
        <v>465</v>
      </c>
      <c r="E5115" t="s">
        <v>483</v>
      </c>
      <c r="F5115" s="20">
        <v>2048</v>
      </c>
      <c r="G5115" s="20">
        <v>63</v>
      </c>
      <c r="H5115" s="11">
        <v>24921.242181082202</v>
      </c>
      <c r="I5115" s="10">
        <v>3666487.17692394</v>
      </c>
      <c r="J5115" s="33">
        <f t="shared" si="316"/>
        <v>6.7970351397738391E-3</v>
      </c>
      <c r="K5115" s="33">
        <f t="shared" si="317"/>
        <v>6.7739875444308151E-3</v>
      </c>
      <c r="L5115" s="33">
        <f t="shared" si="318"/>
        <v>0.93633532814365128</v>
      </c>
      <c r="M5115" s="33">
        <f t="shared" si="319"/>
        <v>0.9299926042933957</v>
      </c>
    </row>
    <row r="5116" spans="1:13" ht="27.6">
      <c r="A5116" t="s">
        <v>164</v>
      </c>
      <c r="B5116" t="s">
        <v>250</v>
      </c>
      <c r="C5116" s="14" t="s">
        <v>252</v>
      </c>
      <c r="D5116" t="s">
        <v>465</v>
      </c>
      <c r="E5116" t="s">
        <v>483</v>
      </c>
      <c r="F5116" s="20">
        <v>2048</v>
      </c>
      <c r="G5116" s="20">
        <v>64</v>
      </c>
      <c r="H5116" s="11">
        <v>27533.331422815401</v>
      </c>
      <c r="I5116" s="10">
        <v>3691002.83487726</v>
      </c>
      <c r="J5116" s="33">
        <f t="shared" si="316"/>
        <v>7.4595801343325142E-3</v>
      </c>
      <c r="K5116" s="33">
        <f t="shared" si="317"/>
        <v>7.4318265194245337E-3</v>
      </c>
      <c r="L5116" s="33">
        <f t="shared" si="318"/>
        <v>0.9299926042933957</v>
      </c>
      <c r="M5116" s="33">
        <f t="shared" si="319"/>
        <v>0.92308106059393935</v>
      </c>
    </row>
    <row r="5117" spans="1:13" ht="27.6">
      <c r="A5117" t="s">
        <v>164</v>
      </c>
      <c r="B5117" t="s">
        <v>250</v>
      </c>
      <c r="C5117" s="14" t="s">
        <v>252</v>
      </c>
      <c r="D5117" t="s">
        <v>465</v>
      </c>
      <c r="E5117" t="s">
        <v>483</v>
      </c>
      <c r="F5117" s="20">
        <v>2048</v>
      </c>
      <c r="G5117" s="20">
        <v>65</v>
      </c>
      <c r="H5117" s="11">
        <v>28142.525968361399</v>
      </c>
      <c r="I5117" s="10">
        <v>3617224.7745570899</v>
      </c>
      <c r="J5117" s="33">
        <f t="shared" si="316"/>
        <v>7.780142988710814E-3</v>
      </c>
      <c r="K5117" s="33">
        <f t="shared" si="317"/>
        <v>7.7499560133069689E-3</v>
      </c>
      <c r="L5117" s="33">
        <f t="shared" si="318"/>
        <v>0.92308106059393935</v>
      </c>
      <c r="M5117" s="33">
        <f t="shared" si="319"/>
        <v>0.91592722297761953</v>
      </c>
    </row>
    <row r="5118" spans="1:13" ht="27.6">
      <c r="A5118" t="s">
        <v>164</v>
      </c>
      <c r="B5118" t="s">
        <v>250</v>
      </c>
      <c r="C5118" s="14" t="s">
        <v>252</v>
      </c>
      <c r="D5118" t="s">
        <v>465</v>
      </c>
      <c r="E5118" t="s">
        <v>483</v>
      </c>
      <c r="F5118" s="20">
        <v>2048</v>
      </c>
      <c r="G5118" s="20">
        <v>66</v>
      </c>
      <c r="H5118" s="11">
        <v>29471.9187976582</v>
      </c>
      <c r="I5118" s="10">
        <v>3446341.7124520098</v>
      </c>
      <c r="J5118" s="33">
        <f t="shared" si="316"/>
        <v>8.551653102526929E-3</v>
      </c>
      <c r="K5118" s="33">
        <f t="shared" si="317"/>
        <v>8.5151917261737653E-3</v>
      </c>
      <c r="L5118" s="33">
        <f t="shared" si="318"/>
        <v>0.91592722297761953</v>
      </c>
      <c r="M5118" s="33">
        <f t="shared" si="319"/>
        <v>0.90812792706674317</v>
      </c>
    </row>
    <row r="5119" spans="1:13" ht="27.6">
      <c r="A5119" t="s">
        <v>164</v>
      </c>
      <c r="B5119" t="s">
        <v>250</v>
      </c>
      <c r="C5119" s="14" t="s">
        <v>252</v>
      </c>
      <c r="D5119" t="s">
        <v>465</v>
      </c>
      <c r="E5119" t="s">
        <v>483</v>
      </c>
      <c r="F5119" s="20">
        <v>2048</v>
      </c>
      <c r="G5119" s="20">
        <v>67</v>
      </c>
      <c r="H5119" s="11">
        <v>31242.559365452202</v>
      </c>
      <c r="I5119" s="10">
        <v>3325603.7558527999</v>
      </c>
      <c r="J5119" s="33">
        <f t="shared" si="316"/>
        <v>9.3945525862688135E-3</v>
      </c>
      <c r="K5119" s="33">
        <f t="shared" si="317"/>
        <v>9.3505616433103844E-3</v>
      </c>
      <c r="L5119" s="33">
        <f t="shared" si="318"/>
        <v>0.90812792706674317</v>
      </c>
      <c r="M5119" s="33">
        <f t="shared" si="319"/>
        <v>0.89963642090469387</v>
      </c>
    </row>
    <row r="5120" spans="1:13" ht="27.6">
      <c r="A5120" t="s">
        <v>164</v>
      </c>
      <c r="B5120" t="s">
        <v>250</v>
      </c>
      <c r="C5120" s="14" t="s">
        <v>252</v>
      </c>
      <c r="D5120" t="s">
        <v>465</v>
      </c>
      <c r="E5120" t="s">
        <v>483</v>
      </c>
      <c r="F5120" s="20">
        <v>2048</v>
      </c>
      <c r="G5120" s="20">
        <v>68</v>
      </c>
      <c r="H5120" s="11">
        <v>33204.7234507373</v>
      </c>
      <c r="I5120" s="10">
        <v>3215128.4059033198</v>
      </c>
      <c r="J5120" s="33">
        <f t="shared" si="316"/>
        <v>1.0327650799193549E-2</v>
      </c>
      <c r="K5120" s="33">
        <f t="shared" si="317"/>
        <v>1.0274503732482176E-2</v>
      </c>
      <c r="L5120" s="33">
        <f t="shared" si="318"/>
        <v>0.89963642090469387</v>
      </c>
      <c r="M5120" s="33">
        <f t="shared" si="319"/>
        <v>0.89039310314023168</v>
      </c>
    </row>
    <row r="5121" spans="1:13" ht="27.6">
      <c r="A5121" t="s">
        <v>164</v>
      </c>
      <c r="B5121" t="s">
        <v>250</v>
      </c>
      <c r="C5121" s="14" t="s">
        <v>252</v>
      </c>
      <c r="D5121" t="s">
        <v>465</v>
      </c>
      <c r="E5121" t="s">
        <v>483</v>
      </c>
      <c r="F5121" s="20">
        <v>2048</v>
      </c>
      <c r="G5121" s="20">
        <v>69</v>
      </c>
      <c r="H5121" s="11">
        <v>35198.847273391999</v>
      </c>
      <c r="I5121" s="10">
        <v>3097370.2224350902</v>
      </c>
      <c r="J5121" s="33">
        <f t="shared" si="316"/>
        <v>1.1364107208895219E-2</v>
      </c>
      <c r="K5121" s="33">
        <f t="shared" si="317"/>
        <v>1.1299779648253683E-2</v>
      </c>
      <c r="L5121" s="33">
        <f t="shared" si="318"/>
        <v>0.89039310314023168</v>
      </c>
      <c r="M5121" s="33">
        <f t="shared" si="319"/>
        <v>0.8803318572744222</v>
      </c>
    </row>
    <row r="5122" spans="1:13" ht="27.6">
      <c r="A5122" t="s">
        <v>164</v>
      </c>
      <c r="B5122" t="s">
        <v>250</v>
      </c>
      <c r="C5122" s="14" t="s">
        <v>252</v>
      </c>
      <c r="D5122" t="s">
        <v>465</v>
      </c>
      <c r="E5122" t="s">
        <v>483</v>
      </c>
      <c r="F5122" s="20">
        <v>2049</v>
      </c>
      <c r="G5122" s="20">
        <v>30</v>
      </c>
      <c r="H5122" s="11">
        <v>610.90933212195398</v>
      </c>
      <c r="I5122" s="10">
        <v>4266593.5381273301</v>
      </c>
      <c r="J5122" s="33">
        <f t="shared" ref="J5122:J5185" si="320">IF(I5122&gt;0,H5122/I5122,0)</f>
        <v>1.431843288240883E-4</v>
      </c>
      <c r="K5122" s="33">
        <f t="shared" ref="K5122:K5185" si="321">1-EXP(-J5122)</f>
        <v>1.4317407843733587E-4</v>
      </c>
      <c r="L5122" s="33">
        <f t="shared" ref="L5122:L5185" si="322">IF(G5122=30,1,M5121)</f>
        <v>1</v>
      </c>
      <c r="M5122" s="33">
        <f t="shared" ref="M5122:M5185" si="323">L5122*(1-K5122)</f>
        <v>0.99985682592156266</v>
      </c>
    </row>
    <row r="5123" spans="1:13" ht="27.6">
      <c r="A5123" t="s">
        <v>164</v>
      </c>
      <c r="B5123" t="s">
        <v>250</v>
      </c>
      <c r="C5123" s="14" t="s">
        <v>252</v>
      </c>
      <c r="D5123" t="s">
        <v>465</v>
      </c>
      <c r="E5123" t="s">
        <v>483</v>
      </c>
      <c r="F5123" s="20">
        <v>2049</v>
      </c>
      <c r="G5123" s="20">
        <v>31</v>
      </c>
      <c r="H5123" s="11">
        <v>841.41187099566798</v>
      </c>
      <c r="I5123" s="10">
        <v>4270699.5919712204</v>
      </c>
      <c r="J5123" s="33">
        <f t="shared" si="320"/>
        <v>1.9701968093880815E-4</v>
      </c>
      <c r="K5123" s="33">
        <f t="shared" si="321"/>
        <v>1.9700027383606766E-4</v>
      </c>
      <c r="L5123" s="33">
        <f t="shared" si="322"/>
        <v>0.99985682592156266</v>
      </c>
      <c r="M5123" s="33">
        <f t="shared" si="323"/>
        <v>0.99965985385305922</v>
      </c>
    </row>
    <row r="5124" spans="1:13" ht="27.6">
      <c r="A5124" t="s">
        <v>164</v>
      </c>
      <c r="B5124" t="s">
        <v>250</v>
      </c>
      <c r="C5124" s="14" t="s">
        <v>252</v>
      </c>
      <c r="D5124" t="s">
        <v>465</v>
      </c>
      <c r="E5124" t="s">
        <v>483</v>
      </c>
      <c r="F5124" s="20">
        <v>2049</v>
      </c>
      <c r="G5124" s="20">
        <v>32</v>
      </c>
      <c r="H5124" s="11">
        <v>896.17825085084405</v>
      </c>
      <c r="I5124" s="10">
        <v>4311247.0710297599</v>
      </c>
      <c r="J5124" s="33">
        <f t="shared" si="320"/>
        <v>2.0786984278235485E-4</v>
      </c>
      <c r="K5124" s="33">
        <f t="shared" si="321"/>
        <v>2.0784823934349994E-4</v>
      </c>
      <c r="L5124" s="33">
        <f t="shared" si="322"/>
        <v>0.99965985385305922</v>
      </c>
      <c r="M5124" s="33">
        <f t="shared" si="323"/>
        <v>0.99945207631249344</v>
      </c>
    </row>
    <row r="5125" spans="1:13" ht="27.6">
      <c r="A5125" t="s">
        <v>164</v>
      </c>
      <c r="B5125" t="s">
        <v>250</v>
      </c>
      <c r="C5125" s="14" t="s">
        <v>252</v>
      </c>
      <c r="D5125" t="s">
        <v>465</v>
      </c>
      <c r="E5125" t="s">
        <v>483</v>
      </c>
      <c r="F5125" s="20">
        <v>2049</v>
      </c>
      <c r="G5125" s="20">
        <v>33</v>
      </c>
      <c r="H5125" s="11">
        <v>1043.3957281948201</v>
      </c>
      <c r="I5125" s="10">
        <v>4573227.8421104001</v>
      </c>
      <c r="J5125" s="33">
        <f t="shared" si="320"/>
        <v>2.2815301669145045E-4</v>
      </c>
      <c r="K5125" s="33">
        <f t="shared" si="321"/>
        <v>2.2812699177121587E-4</v>
      </c>
      <c r="L5125" s="33">
        <f t="shared" si="322"/>
        <v>0.99945207631249344</v>
      </c>
      <c r="M5125" s="33">
        <f t="shared" si="323"/>
        <v>0.99922407431690474</v>
      </c>
    </row>
    <row r="5126" spans="1:13" ht="27.6">
      <c r="A5126" t="s">
        <v>164</v>
      </c>
      <c r="B5126" t="s">
        <v>250</v>
      </c>
      <c r="C5126" s="14" t="s">
        <v>252</v>
      </c>
      <c r="D5126" t="s">
        <v>465</v>
      </c>
      <c r="E5126" t="s">
        <v>483</v>
      </c>
      <c r="F5126" s="20">
        <v>2049</v>
      </c>
      <c r="G5126" s="20">
        <v>34</v>
      </c>
      <c r="H5126" s="11">
        <v>1157.79381627917</v>
      </c>
      <c r="I5126" s="10">
        <v>4621398.9604734601</v>
      </c>
      <c r="J5126" s="33">
        <f t="shared" si="320"/>
        <v>2.5052886067221397E-4</v>
      </c>
      <c r="K5126" s="33">
        <f t="shared" si="321"/>
        <v>2.5049748093775026E-4</v>
      </c>
      <c r="L5126" s="33">
        <f t="shared" si="322"/>
        <v>0.99922407431690474</v>
      </c>
      <c r="M5126" s="33">
        <f t="shared" si="323"/>
        <v>0.99897377120339603</v>
      </c>
    </row>
    <row r="5127" spans="1:13" ht="27.6">
      <c r="A5127" t="s">
        <v>164</v>
      </c>
      <c r="B5127" t="s">
        <v>250</v>
      </c>
      <c r="C5127" s="14" t="s">
        <v>252</v>
      </c>
      <c r="D5127" t="s">
        <v>465</v>
      </c>
      <c r="E5127" t="s">
        <v>483</v>
      </c>
      <c r="F5127" s="20">
        <v>2049</v>
      </c>
      <c r="G5127" s="20">
        <v>35</v>
      </c>
      <c r="H5127" s="11">
        <v>1520.15049565398</v>
      </c>
      <c r="I5127" s="10">
        <v>4686950.6148065496</v>
      </c>
      <c r="J5127" s="33">
        <f t="shared" si="320"/>
        <v>3.2433678538273291E-4</v>
      </c>
      <c r="K5127" s="33">
        <f t="shared" si="321"/>
        <v>3.2428419389352037E-4</v>
      </c>
      <c r="L5127" s="33">
        <f t="shared" si="322"/>
        <v>0.99897377120339603</v>
      </c>
      <c r="M5127" s="33">
        <f t="shared" si="323"/>
        <v>0.99864981979928058</v>
      </c>
    </row>
    <row r="5128" spans="1:13" ht="27.6">
      <c r="A5128" t="s">
        <v>164</v>
      </c>
      <c r="B5128" t="s">
        <v>250</v>
      </c>
      <c r="C5128" s="14" t="s">
        <v>252</v>
      </c>
      <c r="D5128" t="s">
        <v>465</v>
      </c>
      <c r="E5128" t="s">
        <v>483</v>
      </c>
      <c r="F5128" s="20">
        <v>2049</v>
      </c>
      <c r="G5128" s="20">
        <v>36</v>
      </c>
      <c r="H5128" s="11">
        <v>1832.1348792679601</v>
      </c>
      <c r="I5128" s="10">
        <v>4753397.8144805599</v>
      </c>
      <c r="J5128" s="33">
        <f t="shared" si="320"/>
        <v>3.8543689183485088E-4</v>
      </c>
      <c r="K5128" s="33">
        <f t="shared" si="321"/>
        <v>3.8536262057864423E-4</v>
      </c>
      <c r="L5128" s="33">
        <f t="shared" si="322"/>
        <v>0.99864981979928058</v>
      </c>
      <c r="M5128" s="33">
        <f t="shared" si="323"/>
        <v>0.99826497748768239</v>
      </c>
    </row>
    <row r="5129" spans="1:13" ht="27.6">
      <c r="A5129" t="s">
        <v>164</v>
      </c>
      <c r="B5129" t="s">
        <v>250</v>
      </c>
      <c r="C5129" s="14" t="s">
        <v>252</v>
      </c>
      <c r="D5129" t="s">
        <v>465</v>
      </c>
      <c r="E5129" t="s">
        <v>483</v>
      </c>
      <c r="F5129" s="20">
        <v>2049</v>
      </c>
      <c r="G5129" s="20">
        <v>37</v>
      </c>
      <c r="H5129" s="11">
        <v>2064.1980143696001</v>
      </c>
      <c r="I5129" s="10">
        <v>4863740.4660576005</v>
      </c>
      <c r="J5129" s="33">
        <f t="shared" si="320"/>
        <v>4.2440546093586607E-4</v>
      </c>
      <c r="K5129" s="33">
        <f t="shared" si="321"/>
        <v>4.2431541367748959E-4</v>
      </c>
      <c r="L5129" s="33">
        <f t="shared" si="322"/>
        <v>0.99826497748768239</v>
      </c>
      <c r="M5129" s="33">
        <f t="shared" si="323"/>
        <v>0.99784139827079998</v>
      </c>
    </row>
    <row r="5130" spans="1:13" ht="27.6">
      <c r="A5130" t="s">
        <v>164</v>
      </c>
      <c r="B5130" t="s">
        <v>250</v>
      </c>
      <c r="C5130" s="14" t="s">
        <v>252</v>
      </c>
      <c r="D5130" t="s">
        <v>465</v>
      </c>
      <c r="E5130" t="s">
        <v>483</v>
      </c>
      <c r="F5130" s="20">
        <v>2049</v>
      </c>
      <c r="G5130" s="20">
        <v>38</v>
      </c>
      <c r="H5130" s="11">
        <v>2211.2263843894102</v>
      </c>
      <c r="I5130" s="10">
        <v>4833803.53093246</v>
      </c>
      <c r="J5130" s="33">
        <f t="shared" si="320"/>
        <v>4.5745061218134694E-4</v>
      </c>
      <c r="K5130" s="33">
        <f t="shared" si="321"/>
        <v>4.5734599760260952E-4</v>
      </c>
      <c r="L5130" s="33">
        <f t="shared" si="322"/>
        <v>0.99784139827079998</v>
      </c>
      <c r="M5130" s="33">
        <f t="shared" si="323"/>
        <v>0.99738503950105861</v>
      </c>
    </row>
    <row r="5131" spans="1:13" ht="27.6">
      <c r="A5131" t="s">
        <v>164</v>
      </c>
      <c r="B5131" t="s">
        <v>250</v>
      </c>
      <c r="C5131" s="14" t="s">
        <v>252</v>
      </c>
      <c r="D5131" t="s">
        <v>465</v>
      </c>
      <c r="E5131" t="s">
        <v>483</v>
      </c>
      <c r="F5131" s="20">
        <v>2049</v>
      </c>
      <c r="G5131" s="20">
        <v>39</v>
      </c>
      <c r="H5131" s="11">
        <v>2323.7051139811501</v>
      </c>
      <c r="I5131" s="10">
        <v>4698693.8972996296</v>
      </c>
      <c r="J5131" s="33">
        <f t="shared" si="320"/>
        <v>4.9454277396461153E-4</v>
      </c>
      <c r="K5131" s="33">
        <f t="shared" si="321"/>
        <v>4.9442050784309632E-4</v>
      </c>
      <c r="L5131" s="33">
        <f t="shared" si="322"/>
        <v>0.99738503950105861</v>
      </c>
      <c r="M5131" s="33">
        <f t="shared" si="323"/>
        <v>0.99689191188331339</v>
      </c>
    </row>
    <row r="5132" spans="1:13" ht="27.6">
      <c r="A5132" t="s">
        <v>164</v>
      </c>
      <c r="B5132" t="s">
        <v>250</v>
      </c>
      <c r="C5132" s="14" t="s">
        <v>252</v>
      </c>
      <c r="D5132" t="s">
        <v>465</v>
      </c>
      <c r="E5132" t="s">
        <v>483</v>
      </c>
      <c r="F5132" s="20">
        <v>2049</v>
      </c>
      <c r="G5132" s="20">
        <v>40</v>
      </c>
      <c r="H5132" s="11">
        <v>3072.5935490557099</v>
      </c>
      <c r="I5132" s="10">
        <v>4625604.7602182599</v>
      </c>
      <c r="J5132" s="33">
        <f t="shared" si="320"/>
        <v>6.64257693497948E-4</v>
      </c>
      <c r="K5132" s="33">
        <f t="shared" si="321"/>
        <v>6.6403712319751396E-4</v>
      </c>
      <c r="L5132" s="33">
        <f t="shared" si="322"/>
        <v>0.99689191188331339</v>
      </c>
      <c r="M5132" s="33">
        <f t="shared" si="323"/>
        <v>0.99622993864600751</v>
      </c>
    </row>
    <row r="5133" spans="1:13" ht="27.6">
      <c r="A5133" t="s">
        <v>164</v>
      </c>
      <c r="B5133" t="s">
        <v>250</v>
      </c>
      <c r="C5133" s="14" t="s">
        <v>252</v>
      </c>
      <c r="D5133" t="s">
        <v>465</v>
      </c>
      <c r="E5133" t="s">
        <v>483</v>
      </c>
      <c r="F5133" s="20">
        <v>2049</v>
      </c>
      <c r="G5133" s="20">
        <v>41</v>
      </c>
      <c r="H5133" s="11">
        <v>3457.8904806977598</v>
      </c>
      <c r="I5133" s="10">
        <v>4579184.82254506</v>
      </c>
      <c r="J5133" s="33">
        <f t="shared" si="320"/>
        <v>7.5513232479135944E-4</v>
      </c>
      <c r="K5133" s="33">
        <f t="shared" si="321"/>
        <v>7.5484728412966717E-4</v>
      </c>
      <c r="L5133" s="33">
        <f t="shared" si="322"/>
        <v>0.99622993864600751</v>
      </c>
      <c r="M5133" s="33">
        <f t="shared" si="323"/>
        <v>0.99547793718245192</v>
      </c>
    </row>
    <row r="5134" spans="1:13" ht="27.6">
      <c r="A5134" t="s">
        <v>164</v>
      </c>
      <c r="B5134" t="s">
        <v>250</v>
      </c>
      <c r="C5134" s="14" t="s">
        <v>252</v>
      </c>
      <c r="D5134" t="s">
        <v>465</v>
      </c>
      <c r="E5134" t="s">
        <v>483</v>
      </c>
      <c r="F5134" s="20">
        <v>2049</v>
      </c>
      <c r="G5134" s="20">
        <v>42</v>
      </c>
      <c r="H5134" s="11">
        <v>3828.7510638661001</v>
      </c>
      <c r="I5134" s="10">
        <v>4599894.6409390001</v>
      </c>
      <c r="J5134" s="33">
        <f t="shared" si="320"/>
        <v>8.3235625220418475E-4</v>
      </c>
      <c r="K5134" s="33">
        <f t="shared" si="321"/>
        <v>8.3200993983068017E-4</v>
      </c>
      <c r="L5134" s="33">
        <f t="shared" si="322"/>
        <v>0.99547793718245192</v>
      </c>
      <c r="M5134" s="33">
        <f t="shared" si="323"/>
        <v>0.99464968964383393</v>
      </c>
    </row>
    <row r="5135" spans="1:13" ht="27.6">
      <c r="A5135" t="s">
        <v>164</v>
      </c>
      <c r="B5135" t="s">
        <v>250</v>
      </c>
      <c r="C5135" s="14" t="s">
        <v>252</v>
      </c>
      <c r="D5135" t="s">
        <v>465</v>
      </c>
      <c r="E5135" t="s">
        <v>483</v>
      </c>
      <c r="F5135" s="20">
        <v>2049</v>
      </c>
      <c r="G5135" s="20">
        <v>43</v>
      </c>
      <c r="H5135" s="11">
        <v>4080.2378686437401</v>
      </c>
      <c r="I5135" s="10">
        <v>4513045.8013478704</v>
      </c>
      <c r="J5135" s="33">
        <f t="shared" si="320"/>
        <v>9.0409848431521184E-4</v>
      </c>
      <c r="K5135" s="33">
        <f t="shared" si="321"/>
        <v>9.0368991042011348E-4</v>
      </c>
      <c r="L5135" s="33">
        <f t="shared" si="322"/>
        <v>0.99464968964383393</v>
      </c>
      <c r="M5135" s="33">
        <f t="shared" si="323"/>
        <v>0.99375083475490034</v>
      </c>
    </row>
    <row r="5136" spans="1:13" ht="27.6">
      <c r="A5136" t="s">
        <v>164</v>
      </c>
      <c r="B5136" t="s">
        <v>250</v>
      </c>
      <c r="C5136" s="14" t="s">
        <v>252</v>
      </c>
      <c r="D5136" t="s">
        <v>465</v>
      </c>
      <c r="E5136" t="s">
        <v>483</v>
      </c>
      <c r="F5136" s="20">
        <v>2049</v>
      </c>
      <c r="G5136" s="20">
        <v>44</v>
      </c>
      <c r="H5136" s="11">
        <v>4377.3075059201801</v>
      </c>
      <c r="I5136" s="10">
        <v>4447200.8779419297</v>
      </c>
      <c r="J5136" s="33">
        <f t="shared" si="320"/>
        <v>9.8428373848178968E-4</v>
      </c>
      <c r="K5136" s="33">
        <f t="shared" si="321"/>
        <v>9.837994901351621E-4</v>
      </c>
      <c r="L5136" s="33">
        <f t="shared" si="322"/>
        <v>0.99375083475490034</v>
      </c>
      <c r="M5136" s="33">
        <f t="shared" si="323"/>
        <v>0.99277318319034702</v>
      </c>
    </row>
    <row r="5137" spans="1:13" ht="27.6">
      <c r="A5137" t="s">
        <v>164</v>
      </c>
      <c r="B5137" t="s">
        <v>250</v>
      </c>
      <c r="C5137" s="14" t="s">
        <v>252</v>
      </c>
      <c r="D5137" t="s">
        <v>465</v>
      </c>
      <c r="E5137" t="s">
        <v>483</v>
      </c>
      <c r="F5137" s="20">
        <v>2049</v>
      </c>
      <c r="G5137" s="20">
        <v>45</v>
      </c>
      <c r="H5137" s="11">
        <v>5441.4045325935303</v>
      </c>
      <c r="I5137" s="10">
        <v>4314532.4004997201</v>
      </c>
      <c r="J5137" s="33">
        <f t="shared" si="320"/>
        <v>1.2611805932812772E-3</v>
      </c>
      <c r="K5137" s="33">
        <f t="shared" si="321"/>
        <v>1.2603856392654489E-3</v>
      </c>
      <c r="L5137" s="33">
        <f t="shared" si="322"/>
        <v>0.99277318319034702</v>
      </c>
      <c r="M5137" s="33">
        <f t="shared" si="323"/>
        <v>0.99152190612720603</v>
      </c>
    </row>
    <row r="5138" spans="1:13" ht="27.6">
      <c r="A5138" t="s">
        <v>164</v>
      </c>
      <c r="B5138" t="s">
        <v>250</v>
      </c>
      <c r="C5138" s="14" t="s">
        <v>252</v>
      </c>
      <c r="D5138" t="s">
        <v>465</v>
      </c>
      <c r="E5138" t="s">
        <v>483</v>
      </c>
      <c r="F5138" s="20">
        <v>2049</v>
      </c>
      <c r="G5138" s="20">
        <v>46</v>
      </c>
      <c r="H5138" s="11">
        <v>5981.4855206025604</v>
      </c>
      <c r="I5138" s="10">
        <v>4242148.0721954796</v>
      </c>
      <c r="J5138" s="33">
        <f t="shared" si="320"/>
        <v>1.4100133750180259E-3</v>
      </c>
      <c r="K5138" s="33">
        <f t="shared" si="321"/>
        <v>1.4090197732112841E-3</v>
      </c>
      <c r="L5138" s="33">
        <f t="shared" si="322"/>
        <v>0.99152190612720603</v>
      </c>
      <c r="M5138" s="33">
        <f t="shared" si="323"/>
        <v>0.99012483215590064</v>
      </c>
    </row>
    <row r="5139" spans="1:13" ht="27.6">
      <c r="A5139" t="s">
        <v>164</v>
      </c>
      <c r="B5139" t="s">
        <v>250</v>
      </c>
      <c r="C5139" s="14" t="s">
        <v>252</v>
      </c>
      <c r="D5139" t="s">
        <v>465</v>
      </c>
      <c r="E5139" t="s">
        <v>483</v>
      </c>
      <c r="F5139" s="20">
        <v>2049</v>
      </c>
      <c r="G5139" s="20">
        <v>47</v>
      </c>
      <c r="H5139" s="11">
        <v>6646.0435692970595</v>
      </c>
      <c r="I5139" s="10">
        <v>4209970.9774832297</v>
      </c>
      <c r="J5139" s="33">
        <f t="shared" si="320"/>
        <v>1.5786435595026697E-3</v>
      </c>
      <c r="K5139" s="33">
        <f t="shared" si="321"/>
        <v>1.5773981571937101E-3</v>
      </c>
      <c r="L5139" s="33">
        <f t="shared" si="322"/>
        <v>0.99012483215590064</v>
      </c>
      <c r="M5139" s="33">
        <f t="shared" si="323"/>
        <v>0.98856301107026623</v>
      </c>
    </row>
    <row r="5140" spans="1:13" ht="27.6">
      <c r="A5140" t="s">
        <v>164</v>
      </c>
      <c r="B5140" t="s">
        <v>250</v>
      </c>
      <c r="C5140" s="14" t="s">
        <v>252</v>
      </c>
      <c r="D5140" t="s">
        <v>465</v>
      </c>
      <c r="E5140" t="s">
        <v>483</v>
      </c>
      <c r="F5140" s="20">
        <v>2049</v>
      </c>
      <c r="G5140" s="20">
        <v>48</v>
      </c>
      <c r="H5140" s="11">
        <v>7237.8823739022901</v>
      </c>
      <c r="I5140" s="10">
        <v>4180457.9569941699</v>
      </c>
      <c r="J5140" s="33">
        <f t="shared" si="320"/>
        <v>1.731361120805642E-3</v>
      </c>
      <c r="K5140" s="33">
        <f t="shared" si="321"/>
        <v>1.7298631797573183E-3</v>
      </c>
      <c r="L5140" s="33">
        <f t="shared" si="322"/>
        <v>0.98856301107026623</v>
      </c>
      <c r="M5140" s="33">
        <f t="shared" si="323"/>
        <v>0.98685293231654569</v>
      </c>
    </row>
    <row r="5141" spans="1:13" ht="27.6">
      <c r="A5141" t="s">
        <v>164</v>
      </c>
      <c r="B5141" t="s">
        <v>250</v>
      </c>
      <c r="C5141" s="14" t="s">
        <v>252</v>
      </c>
      <c r="D5141" t="s">
        <v>465</v>
      </c>
      <c r="E5141" t="s">
        <v>483</v>
      </c>
      <c r="F5141" s="20">
        <v>2049</v>
      </c>
      <c r="G5141" s="20">
        <v>49</v>
      </c>
      <c r="H5141" s="11">
        <v>7889.47774286187</v>
      </c>
      <c r="I5141" s="10">
        <v>4149546.99972521</v>
      </c>
      <c r="J5141" s="33">
        <f t="shared" si="320"/>
        <v>1.9012865123311832E-3</v>
      </c>
      <c r="K5141" s="33">
        <f t="shared" si="321"/>
        <v>1.8994802120763099E-3</v>
      </c>
      <c r="L5141" s="33">
        <f t="shared" si="322"/>
        <v>0.98685293231654569</v>
      </c>
      <c r="M5141" s="33">
        <f t="shared" si="323"/>
        <v>0.98497842469938091</v>
      </c>
    </row>
    <row r="5142" spans="1:13" ht="27.6">
      <c r="A5142" t="s">
        <v>164</v>
      </c>
      <c r="B5142" t="s">
        <v>250</v>
      </c>
      <c r="C5142" s="14" t="s">
        <v>252</v>
      </c>
      <c r="D5142" t="s">
        <v>465</v>
      </c>
      <c r="E5142" t="s">
        <v>483</v>
      </c>
      <c r="F5142" s="20">
        <v>2049</v>
      </c>
      <c r="G5142" s="20">
        <v>50</v>
      </c>
      <c r="H5142" s="11">
        <v>9001.3607540905505</v>
      </c>
      <c r="I5142" s="10">
        <v>4155523.8074852801</v>
      </c>
      <c r="J5142" s="33">
        <f t="shared" si="320"/>
        <v>2.1661194042196415E-3</v>
      </c>
      <c r="K5142" s="33">
        <f t="shared" si="321"/>
        <v>2.163775060597839E-3</v>
      </c>
      <c r="L5142" s="33">
        <f t="shared" si="322"/>
        <v>0.98497842469938091</v>
      </c>
      <c r="M5142" s="33">
        <f t="shared" si="323"/>
        <v>0.98284715294878944</v>
      </c>
    </row>
    <row r="5143" spans="1:13" ht="27.6">
      <c r="A5143" t="s">
        <v>164</v>
      </c>
      <c r="B5143" t="s">
        <v>250</v>
      </c>
      <c r="C5143" s="14" t="s">
        <v>252</v>
      </c>
      <c r="D5143" t="s">
        <v>465</v>
      </c>
      <c r="E5143" t="s">
        <v>483</v>
      </c>
      <c r="F5143" s="20">
        <v>2049</v>
      </c>
      <c r="G5143" s="20">
        <v>51</v>
      </c>
      <c r="H5143" s="11">
        <v>10027.017807763301</v>
      </c>
      <c r="I5143" s="10">
        <v>4196773.0341875004</v>
      </c>
      <c r="J5143" s="33">
        <f t="shared" si="320"/>
        <v>2.3892208909278177E-3</v>
      </c>
      <c r="K5143" s="33">
        <f t="shared" si="321"/>
        <v>2.3863689744333394E-3</v>
      </c>
      <c r="L5143" s="33">
        <f t="shared" si="322"/>
        <v>0.98284715294878944</v>
      </c>
      <c r="M5143" s="33">
        <f t="shared" si="323"/>
        <v>0.98050171699638233</v>
      </c>
    </row>
    <row r="5144" spans="1:13" ht="27.6">
      <c r="A5144" t="s">
        <v>164</v>
      </c>
      <c r="B5144" t="s">
        <v>250</v>
      </c>
      <c r="C5144" s="14" t="s">
        <v>252</v>
      </c>
      <c r="D5144" t="s">
        <v>465</v>
      </c>
      <c r="E5144" t="s">
        <v>483</v>
      </c>
      <c r="F5144" s="20">
        <v>2049</v>
      </c>
      <c r="G5144" s="20">
        <v>52</v>
      </c>
      <c r="H5144" s="11">
        <v>11408.9561148209</v>
      </c>
      <c r="I5144" s="10">
        <v>4308240.2726369603</v>
      </c>
      <c r="J5144" s="33">
        <f t="shared" si="320"/>
        <v>2.648170805904885E-3</v>
      </c>
      <c r="K5144" s="33">
        <f t="shared" si="321"/>
        <v>2.644667494734021E-3</v>
      </c>
      <c r="L5144" s="33">
        <f t="shared" si="322"/>
        <v>0.98050171699638233</v>
      </c>
      <c r="M5144" s="33">
        <f t="shared" si="323"/>
        <v>0.97790861597691114</v>
      </c>
    </row>
    <row r="5145" spans="1:13" ht="27.6">
      <c r="A5145" t="s">
        <v>164</v>
      </c>
      <c r="B5145" t="s">
        <v>250</v>
      </c>
      <c r="C5145" s="14" t="s">
        <v>252</v>
      </c>
      <c r="D5145" t="s">
        <v>465</v>
      </c>
      <c r="E5145" t="s">
        <v>483</v>
      </c>
      <c r="F5145" s="20">
        <v>2049</v>
      </c>
      <c r="G5145" s="20">
        <v>53</v>
      </c>
      <c r="H5145" s="11">
        <v>12260.735783667</v>
      </c>
      <c r="I5145" s="10">
        <v>4247800.8879772499</v>
      </c>
      <c r="J5145" s="33">
        <f t="shared" si="320"/>
        <v>2.8863725271043505E-3</v>
      </c>
      <c r="K5145" s="33">
        <f t="shared" si="321"/>
        <v>2.8822109588301226E-3</v>
      </c>
      <c r="L5145" s="33">
        <f t="shared" si="322"/>
        <v>0.97790861597691114</v>
      </c>
      <c r="M5145" s="33">
        <f t="shared" si="323"/>
        <v>0.97509007704720807</v>
      </c>
    </row>
    <row r="5146" spans="1:13" ht="27.6">
      <c r="A5146" t="s">
        <v>164</v>
      </c>
      <c r="B5146" t="s">
        <v>250</v>
      </c>
      <c r="C5146" s="14" t="s">
        <v>252</v>
      </c>
      <c r="D5146" t="s">
        <v>465</v>
      </c>
      <c r="E5146" t="s">
        <v>483</v>
      </c>
      <c r="F5146" s="20">
        <v>2049</v>
      </c>
      <c r="G5146" s="20">
        <v>54</v>
      </c>
      <c r="H5146" s="11">
        <v>13053.6711491898</v>
      </c>
      <c r="I5146" s="10">
        <v>4157469.9817053499</v>
      </c>
      <c r="J5146" s="33">
        <f t="shared" si="320"/>
        <v>3.1398112810511079E-3</v>
      </c>
      <c r="K5146" s="33">
        <f t="shared" si="321"/>
        <v>3.134887228490868E-3</v>
      </c>
      <c r="L5146" s="33">
        <f t="shared" si="322"/>
        <v>0.97509007704720807</v>
      </c>
      <c r="M5146" s="33">
        <f t="shared" si="323"/>
        <v>0.97203327961804464</v>
      </c>
    </row>
    <row r="5147" spans="1:13" ht="27.6">
      <c r="A5147" t="s">
        <v>164</v>
      </c>
      <c r="B5147" t="s">
        <v>250</v>
      </c>
      <c r="C5147" s="14" t="s">
        <v>252</v>
      </c>
      <c r="D5147" t="s">
        <v>465</v>
      </c>
      <c r="E5147" t="s">
        <v>483</v>
      </c>
      <c r="F5147" s="20">
        <v>2049</v>
      </c>
      <c r="G5147" s="20">
        <v>55</v>
      </c>
      <c r="H5147" s="11">
        <v>13639.607163544701</v>
      </c>
      <c r="I5147" s="10">
        <v>4080577.82770795</v>
      </c>
      <c r="J5147" s="33">
        <f t="shared" si="320"/>
        <v>3.3425675822009826E-3</v>
      </c>
      <c r="K5147" s="33">
        <f t="shared" si="321"/>
        <v>3.3369874222655138E-3</v>
      </c>
      <c r="L5147" s="33">
        <f t="shared" si="322"/>
        <v>0.97203327961804464</v>
      </c>
      <c r="M5147" s="33">
        <f t="shared" si="323"/>
        <v>0.96878961678993569</v>
      </c>
    </row>
    <row r="5148" spans="1:13" ht="27.6">
      <c r="A5148" t="s">
        <v>164</v>
      </c>
      <c r="B5148" t="s">
        <v>250</v>
      </c>
      <c r="C5148" s="14" t="s">
        <v>252</v>
      </c>
      <c r="D5148" t="s">
        <v>465</v>
      </c>
      <c r="E5148" t="s">
        <v>483</v>
      </c>
      <c r="F5148" s="20">
        <v>2049</v>
      </c>
      <c r="G5148" s="20">
        <v>56</v>
      </c>
      <c r="H5148" s="11">
        <v>14560.3329302896</v>
      </c>
      <c r="I5148" s="10">
        <v>4005553.0500996201</v>
      </c>
      <c r="J5148" s="33">
        <f t="shared" si="320"/>
        <v>3.6350368471408652E-3</v>
      </c>
      <c r="K5148" s="33">
        <f t="shared" si="321"/>
        <v>3.6284380986868481E-3</v>
      </c>
      <c r="L5148" s="33">
        <f t="shared" si="322"/>
        <v>0.96878961678993569</v>
      </c>
      <c r="M5148" s="33">
        <f t="shared" si="323"/>
        <v>0.9652744236347629</v>
      </c>
    </row>
    <row r="5149" spans="1:13" ht="27.6">
      <c r="A5149" t="s">
        <v>164</v>
      </c>
      <c r="B5149" t="s">
        <v>250</v>
      </c>
      <c r="C5149" s="14" t="s">
        <v>252</v>
      </c>
      <c r="D5149" t="s">
        <v>465</v>
      </c>
      <c r="E5149" t="s">
        <v>483</v>
      </c>
      <c r="F5149" s="20">
        <v>2049</v>
      </c>
      <c r="G5149" s="20">
        <v>57</v>
      </c>
      <c r="H5149" s="11">
        <v>15865.8660440362</v>
      </c>
      <c r="I5149" s="10">
        <v>4013477.8065626798</v>
      </c>
      <c r="J5149" s="33">
        <f t="shared" si="320"/>
        <v>3.953146574796792E-3</v>
      </c>
      <c r="K5149" s="33">
        <f t="shared" si="321"/>
        <v>3.9453431769209679E-3</v>
      </c>
      <c r="L5149" s="33">
        <f t="shared" si="322"/>
        <v>0.9652744236347629</v>
      </c>
      <c r="M5149" s="33">
        <f t="shared" si="323"/>
        <v>0.96146608477361917</v>
      </c>
    </row>
    <row r="5150" spans="1:13" ht="27.6">
      <c r="A5150" t="s">
        <v>164</v>
      </c>
      <c r="B5150" t="s">
        <v>250</v>
      </c>
      <c r="C5150" s="14" t="s">
        <v>252</v>
      </c>
      <c r="D5150" t="s">
        <v>465</v>
      </c>
      <c r="E5150" t="s">
        <v>483</v>
      </c>
      <c r="F5150" s="20">
        <v>2049</v>
      </c>
      <c r="G5150" s="20">
        <v>58</v>
      </c>
      <c r="H5150" s="11">
        <v>17259.561157624401</v>
      </c>
      <c r="I5150" s="10">
        <v>4000199.9979166798</v>
      </c>
      <c r="J5150" s="33">
        <f t="shared" si="320"/>
        <v>4.314674557925416E-3</v>
      </c>
      <c r="K5150" s="33">
        <f t="shared" si="321"/>
        <v>4.305379722523428E-3</v>
      </c>
      <c r="L5150" s="33">
        <f t="shared" si="322"/>
        <v>0.96146608477361917</v>
      </c>
      <c r="M5150" s="33">
        <f t="shared" si="323"/>
        <v>0.95732660818834081</v>
      </c>
    </row>
    <row r="5151" spans="1:13" ht="27.6">
      <c r="A5151" t="s">
        <v>164</v>
      </c>
      <c r="B5151" t="s">
        <v>250</v>
      </c>
      <c r="C5151" s="14" t="s">
        <v>252</v>
      </c>
      <c r="D5151" t="s">
        <v>465</v>
      </c>
      <c r="E5151" t="s">
        <v>483</v>
      </c>
      <c r="F5151" s="20">
        <v>2049</v>
      </c>
      <c r="G5151" s="20">
        <v>59</v>
      </c>
      <c r="H5151" s="11">
        <v>18442.093241373401</v>
      </c>
      <c r="I5151" s="10">
        <v>3907877.8322541099</v>
      </c>
      <c r="J5151" s="33">
        <f t="shared" si="320"/>
        <v>4.7192092570447078E-3</v>
      </c>
      <c r="K5151" s="33">
        <f t="shared" si="321"/>
        <v>4.7080912852597301E-3</v>
      </c>
      <c r="L5151" s="33">
        <f t="shared" si="322"/>
        <v>0.95732660818834081</v>
      </c>
      <c r="M5151" s="33">
        <f t="shared" si="323"/>
        <v>0.95281942712718204</v>
      </c>
    </row>
    <row r="5152" spans="1:13" ht="27.6">
      <c r="A5152" t="s">
        <v>164</v>
      </c>
      <c r="B5152" t="s">
        <v>250</v>
      </c>
      <c r="C5152" s="14" t="s">
        <v>252</v>
      </c>
      <c r="D5152" t="s">
        <v>465</v>
      </c>
      <c r="E5152" t="s">
        <v>483</v>
      </c>
      <c r="F5152" s="20">
        <v>2049</v>
      </c>
      <c r="G5152" s="20">
        <v>60</v>
      </c>
      <c r="H5152" s="11">
        <v>19771.3184220728</v>
      </c>
      <c r="I5152" s="10">
        <v>3895070.72100625</v>
      </c>
      <c r="J5152" s="33">
        <f t="shared" si="320"/>
        <v>5.0759844527200502E-3</v>
      </c>
      <c r="K5152" s="33">
        <f t="shared" si="321"/>
        <v>5.063123413651005E-3</v>
      </c>
      <c r="L5152" s="33">
        <f t="shared" si="322"/>
        <v>0.95281942712718204</v>
      </c>
      <c r="M5152" s="33">
        <f t="shared" si="323"/>
        <v>0.94799518477671285</v>
      </c>
    </row>
    <row r="5153" spans="1:13" ht="27.6">
      <c r="A5153" t="s">
        <v>164</v>
      </c>
      <c r="B5153" t="s">
        <v>250</v>
      </c>
      <c r="C5153" s="14" t="s">
        <v>252</v>
      </c>
      <c r="D5153" t="s">
        <v>465</v>
      </c>
      <c r="E5153" t="s">
        <v>483</v>
      </c>
      <c r="F5153" s="20">
        <v>2049</v>
      </c>
      <c r="G5153" s="20">
        <v>61</v>
      </c>
      <c r="H5153" s="11">
        <v>21407.553198523801</v>
      </c>
      <c r="I5153" s="10">
        <v>3841918.4693951802</v>
      </c>
      <c r="J5153" s="33">
        <f t="shared" si="320"/>
        <v>5.5720998165517859E-3</v>
      </c>
      <c r="K5153" s="33">
        <f t="shared" si="321"/>
        <v>5.5566044622815669E-3</v>
      </c>
      <c r="L5153" s="33">
        <f t="shared" si="322"/>
        <v>0.94799518477671285</v>
      </c>
      <c r="M5153" s="33">
        <f t="shared" si="323"/>
        <v>0.94272755050276114</v>
      </c>
    </row>
    <row r="5154" spans="1:13" ht="27.6">
      <c r="A5154" t="s">
        <v>164</v>
      </c>
      <c r="B5154" t="s">
        <v>250</v>
      </c>
      <c r="C5154" s="14" t="s">
        <v>252</v>
      </c>
      <c r="D5154" t="s">
        <v>465</v>
      </c>
      <c r="E5154" t="s">
        <v>483</v>
      </c>
      <c r="F5154" s="20">
        <v>2049</v>
      </c>
      <c r="G5154" s="20">
        <v>62</v>
      </c>
      <c r="H5154" s="11">
        <v>22550.862800452102</v>
      </c>
      <c r="I5154" s="10">
        <v>3683763.0245517301</v>
      </c>
      <c r="J5154" s="33">
        <f t="shared" si="320"/>
        <v>6.1216920442911148E-3</v>
      </c>
      <c r="K5154" s="33">
        <f t="shared" si="321"/>
        <v>6.1029926642881538E-3</v>
      </c>
      <c r="L5154" s="33">
        <f t="shared" si="322"/>
        <v>0.94272755050276114</v>
      </c>
      <c r="M5154" s="33">
        <f t="shared" si="323"/>
        <v>0.93697409117762043</v>
      </c>
    </row>
    <row r="5155" spans="1:13" ht="27.6">
      <c r="A5155" t="s">
        <v>164</v>
      </c>
      <c r="B5155" t="s">
        <v>250</v>
      </c>
      <c r="C5155" s="14" t="s">
        <v>252</v>
      </c>
      <c r="D5155" t="s">
        <v>465</v>
      </c>
      <c r="E5155" t="s">
        <v>483</v>
      </c>
      <c r="F5155" s="20">
        <v>2049</v>
      </c>
      <c r="G5155" s="20">
        <v>63</v>
      </c>
      <c r="H5155" s="11">
        <v>24263.165728952601</v>
      </c>
      <c r="I5155" s="10">
        <v>3609770.7121358998</v>
      </c>
      <c r="J5155" s="33">
        <f t="shared" si="320"/>
        <v>6.7215254551711116E-3</v>
      </c>
      <c r="K5155" s="33">
        <f t="shared" si="321"/>
        <v>6.6989865298752171E-3</v>
      </c>
      <c r="L5155" s="33">
        <f t="shared" si="322"/>
        <v>0.93697409117762043</v>
      </c>
      <c r="M5155" s="33">
        <f t="shared" si="323"/>
        <v>0.93069731436197944</v>
      </c>
    </row>
    <row r="5156" spans="1:13" ht="27.6">
      <c r="A5156" t="s">
        <v>164</v>
      </c>
      <c r="B5156" t="s">
        <v>250</v>
      </c>
      <c r="C5156" s="14" t="s">
        <v>252</v>
      </c>
      <c r="D5156" t="s">
        <v>465</v>
      </c>
      <c r="E5156" t="s">
        <v>483</v>
      </c>
      <c r="F5156" s="20">
        <v>2049</v>
      </c>
      <c r="G5156" s="20">
        <v>64</v>
      </c>
      <c r="H5156" s="11">
        <v>26657.976912004699</v>
      </c>
      <c r="I5156" s="10">
        <v>3612915.2074827799</v>
      </c>
      <c r="J5156" s="33">
        <f t="shared" si="320"/>
        <v>7.3785227111870322E-3</v>
      </c>
      <c r="K5156" s="33">
        <f t="shared" si="321"/>
        <v>7.3513682401596947E-3</v>
      </c>
      <c r="L5156" s="33">
        <f t="shared" si="322"/>
        <v>0.93069731436197944</v>
      </c>
      <c r="M5156" s="33">
        <f t="shared" si="323"/>
        <v>0.92385541568397689</v>
      </c>
    </row>
    <row r="5157" spans="1:13" ht="27.6">
      <c r="A5157" t="s">
        <v>164</v>
      </c>
      <c r="B5157" t="s">
        <v>250</v>
      </c>
      <c r="C5157" s="14" t="s">
        <v>252</v>
      </c>
      <c r="D5157" t="s">
        <v>465</v>
      </c>
      <c r="E5157" t="s">
        <v>483</v>
      </c>
      <c r="F5157" s="20">
        <v>2049</v>
      </c>
      <c r="G5157" s="20">
        <v>65</v>
      </c>
      <c r="H5157" s="11">
        <v>27925.541096475801</v>
      </c>
      <c r="I5157" s="10">
        <v>3631812.8447541301</v>
      </c>
      <c r="J5157" s="33">
        <f t="shared" si="320"/>
        <v>7.6891465199843828E-3</v>
      </c>
      <c r="K5157" s="33">
        <f t="shared" si="321"/>
        <v>7.6596606549934609E-3</v>
      </c>
      <c r="L5157" s="33">
        <f t="shared" si="322"/>
        <v>0.92385541568397689</v>
      </c>
      <c r="M5157" s="33">
        <f t="shared" si="323"/>
        <v>0.91677899670555973</v>
      </c>
    </row>
    <row r="5158" spans="1:13" ht="27.6">
      <c r="A5158" t="s">
        <v>164</v>
      </c>
      <c r="B5158" t="s">
        <v>250</v>
      </c>
      <c r="C5158" s="14" t="s">
        <v>252</v>
      </c>
      <c r="D5158" t="s">
        <v>465</v>
      </c>
      <c r="E5158" t="s">
        <v>483</v>
      </c>
      <c r="F5158" s="20">
        <v>2049</v>
      </c>
      <c r="G5158" s="20">
        <v>66</v>
      </c>
      <c r="H5158" s="11">
        <v>30021.4270893869</v>
      </c>
      <c r="I5158" s="10">
        <v>3554376.3634396102</v>
      </c>
      <c r="J5158" s="33">
        <f t="shared" si="320"/>
        <v>8.4463275747014097E-3</v>
      </c>
      <c r="K5158" s="33">
        <f t="shared" si="321"/>
        <v>8.4107575657164091E-3</v>
      </c>
      <c r="L5158" s="33">
        <f t="shared" si="322"/>
        <v>0.91677899670555973</v>
      </c>
      <c r="M5158" s="33">
        <f t="shared" si="323"/>
        <v>0.90906819082292856</v>
      </c>
    </row>
    <row r="5159" spans="1:13" ht="27.6">
      <c r="A5159" t="s">
        <v>164</v>
      </c>
      <c r="B5159" t="s">
        <v>250</v>
      </c>
      <c r="C5159" s="14" t="s">
        <v>252</v>
      </c>
      <c r="D5159" t="s">
        <v>465</v>
      </c>
      <c r="E5159" t="s">
        <v>483</v>
      </c>
      <c r="F5159" s="20">
        <v>2049</v>
      </c>
      <c r="G5159" s="20">
        <v>67</v>
      </c>
      <c r="H5159" s="11">
        <v>31388.609269152399</v>
      </c>
      <c r="I5159" s="10">
        <v>3379816.4805306401</v>
      </c>
      <c r="J5159" s="33">
        <f t="shared" si="320"/>
        <v>9.2870750379394282E-3</v>
      </c>
      <c r="K5159" s="33">
        <f t="shared" si="321"/>
        <v>9.2440833485113449E-3</v>
      </c>
      <c r="L5159" s="33">
        <f t="shared" si="322"/>
        <v>0.90906819082292856</v>
      </c>
      <c r="M5159" s="33">
        <f t="shared" si="323"/>
        <v>0.90066468869748095</v>
      </c>
    </row>
    <row r="5160" spans="1:13" ht="27.6">
      <c r="A5160" t="s">
        <v>164</v>
      </c>
      <c r="B5160" t="s">
        <v>250</v>
      </c>
      <c r="C5160" s="14" t="s">
        <v>252</v>
      </c>
      <c r="D5160" t="s">
        <v>465</v>
      </c>
      <c r="E5160" t="s">
        <v>483</v>
      </c>
      <c r="F5160" s="20">
        <v>2049</v>
      </c>
      <c r="G5160" s="20">
        <v>68</v>
      </c>
      <c r="H5160" s="11">
        <v>33236.395905341597</v>
      </c>
      <c r="I5160" s="10">
        <v>3255138.20971211</v>
      </c>
      <c r="J5160" s="33">
        <f t="shared" si="320"/>
        <v>1.0210440775195558E-2</v>
      </c>
      <c r="K5160" s="33">
        <f t="shared" si="321"/>
        <v>1.0158491184529272E-2</v>
      </c>
      <c r="L5160" s="33">
        <f t="shared" si="322"/>
        <v>0.90066468869748095</v>
      </c>
      <c r="M5160" s="33">
        <f t="shared" si="323"/>
        <v>0.89151529439713084</v>
      </c>
    </row>
    <row r="5161" spans="1:13" ht="27.6">
      <c r="A5161" t="s">
        <v>164</v>
      </c>
      <c r="B5161" t="s">
        <v>250</v>
      </c>
      <c r="C5161" s="14" t="s">
        <v>252</v>
      </c>
      <c r="D5161" t="s">
        <v>465</v>
      </c>
      <c r="E5161" t="s">
        <v>483</v>
      </c>
      <c r="F5161" s="20">
        <v>2049</v>
      </c>
      <c r="G5161" s="20">
        <v>69</v>
      </c>
      <c r="H5161" s="11">
        <v>35285.8696681457</v>
      </c>
      <c r="I5161" s="10">
        <v>3140316.18428582</v>
      </c>
      <c r="J5161" s="33">
        <f t="shared" si="320"/>
        <v>1.1236406653800218E-2</v>
      </c>
      <c r="K5161" s="33">
        <f t="shared" si="321"/>
        <v>1.117351401936828E-2</v>
      </c>
      <c r="L5161" s="33">
        <f t="shared" si="322"/>
        <v>0.89151529439713084</v>
      </c>
      <c r="M5161" s="33">
        <f t="shared" si="323"/>
        <v>0.88155393575670327</v>
      </c>
    </row>
    <row r="5162" spans="1:13" ht="27.6">
      <c r="A5162" t="s">
        <v>164</v>
      </c>
      <c r="B5162" t="s">
        <v>250</v>
      </c>
      <c r="C5162" s="14" t="s">
        <v>252</v>
      </c>
      <c r="D5162" t="s">
        <v>465</v>
      </c>
      <c r="E5162" t="s">
        <v>483</v>
      </c>
      <c r="F5162" s="20">
        <v>2050</v>
      </c>
      <c r="G5162" s="20">
        <v>30</v>
      </c>
      <c r="H5162" s="11">
        <v>609.35854310627303</v>
      </c>
      <c r="I5162" s="10">
        <v>4253328.9189422997</v>
      </c>
      <c r="J5162" s="33">
        <f t="shared" si="320"/>
        <v>1.4326626384159489E-4</v>
      </c>
      <c r="K5162" s="33">
        <f t="shared" si="321"/>
        <v>1.4325600172049313E-4</v>
      </c>
      <c r="L5162" s="33">
        <f t="shared" si="322"/>
        <v>1</v>
      </c>
      <c r="M5162" s="33">
        <f t="shared" si="323"/>
        <v>0.99985674399827951</v>
      </c>
    </row>
    <row r="5163" spans="1:13" ht="27.6">
      <c r="A5163" t="s">
        <v>164</v>
      </c>
      <c r="B5163" t="s">
        <v>250</v>
      </c>
      <c r="C5163" s="14" t="s">
        <v>252</v>
      </c>
      <c r="D5163" t="s">
        <v>465</v>
      </c>
      <c r="E5163" t="s">
        <v>483</v>
      </c>
      <c r="F5163" s="20">
        <v>2050</v>
      </c>
      <c r="G5163" s="20">
        <v>31</v>
      </c>
      <c r="H5163" s="11">
        <v>840.09762712284305</v>
      </c>
      <c r="I5163" s="10">
        <v>4262048.5812654402</v>
      </c>
      <c r="J5163" s="33">
        <f t="shared" si="320"/>
        <v>1.9711122740731656E-4</v>
      </c>
      <c r="K5163" s="33">
        <f t="shared" si="321"/>
        <v>1.970918022656809E-4</v>
      </c>
      <c r="L5163" s="33">
        <f t="shared" si="322"/>
        <v>0.99985674399827951</v>
      </c>
      <c r="M5163" s="33">
        <f t="shared" si="323"/>
        <v>0.99965968043059739</v>
      </c>
    </row>
    <row r="5164" spans="1:13" ht="27.6">
      <c r="A5164" t="s">
        <v>164</v>
      </c>
      <c r="B5164" t="s">
        <v>250</v>
      </c>
      <c r="C5164" s="14" t="s">
        <v>252</v>
      </c>
      <c r="D5164" t="s">
        <v>465</v>
      </c>
      <c r="E5164" t="s">
        <v>483</v>
      </c>
      <c r="F5164" s="20">
        <v>2050</v>
      </c>
      <c r="G5164" s="20">
        <v>32</v>
      </c>
      <c r="H5164" s="11">
        <v>887.10503289968995</v>
      </c>
      <c r="I5164" s="10">
        <v>4266211.9064135896</v>
      </c>
      <c r="J5164" s="33">
        <f t="shared" si="320"/>
        <v>2.0793740497654717E-4</v>
      </c>
      <c r="K5164" s="33">
        <f t="shared" si="321"/>
        <v>2.0791578749268513E-4</v>
      </c>
      <c r="L5164" s="33">
        <f t="shared" si="322"/>
        <v>0.99965968043059739</v>
      </c>
      <c r="M5164" s="33">
        <f t="shared" si="323"/>
        <v>0.99945183540091598</v>
      </c>
    </row>
    <row r="5165" spans="1:13" ht="27.6">
      <c r="A5165" t="s">
        <v>164</v>
      </c>
      <c r="B5165" t="s">
        <v>250</v>
      </c>
      <c r="C5165" s="14" t="s">
        <v>252</v>
      </c>
      <c r="D5165" t="s">
        <v>465</v>
      </c>
      <c r="E5165" t="s">
        <v>483</v>
      </c>
      <c r="F5165" s="20">
        <v>2050</v>
      </c>
      <c r="G5165" s="20">
        <v>33</v>
      </c>
      <c r="H5165" s="11">
        <v>949.51269193575899</v>
      </c>
      <c r="I5165" s="10">
        <v>4306531.3877644902</v>
      </c>
      <c r="J5165" s="33">
        <f t="shared" si="320"/>
        <v>2.2048200893960015E-4</v>
      </c>
      <c r="K5165" s="33">
        <f t="shared" si="321"/>
        <v>2.2045770456768921E-4</v>
      </c>
      <c r="L5165" s="33">
        <f t="shared" si="322"/>
        <v>0.99945183540091598</v>
      </c>
      <c r="M5165" s="33">
        <f t="shared" si="323"/>
        <v>0.9992314985434575</v>
      </c>
    </row>
    <row r="5166" spans="1:13" ht="27.6">
      <c r="A5166" t="s">
        <v>164</v>
      </c>
      <c r="B5166" t="s">
        <v>250</v>
      </c>
      <c r="C5166" s="14" t="s">
        <v>252</v>
      </c>
      <c r="D5166" t="s">
        <v>465</v>
      </c>
      <c r="E5166" t="s">
        <v>483</v>
      </c>
      <c r="F5166" s="20">
        <v>2050</v>
      </c>
      <c r="G5166" s="20">
        <v>34</v>
      </c>
      <c r="H5166" s="11">
        <v>1110.4568252394799</v>
      </c>
      <c r="I5166" s="10">
        <v>4567957.9954910902</v>
      </c>
      <c r="J5166" s="33">
        <f t="shared" si="320"/>
        <v>2.4309698695469231E-4</v>
      </c>
      <c r="K5166" s="33">
        <f t="shared" si="321"/>
        <v>2.4306744127633451E-4</v>
      </c>
      <c r="L5166" s="33">
        <f t="shared" si="322"/>
        <v>0.9992314985434575</v>
      </c>
      <c r="M5166" s="33">
        <f t="shared" si="323"/>
        <v>0.99898861789986382</v>
      </c>
    </row>
    <row r="5167" spans="1:13" ht="27.6">
      <c r="A5167" t="s">
        <v>164</v>
      </c>
      <c r="B5167" t="s">
        <v>250</v>
      </c>
      <c r="C5167" s="14" t="s">
        <v>252</v>
      </c>
      <c r="D5167" t="s">
        <v>465</v>
      </c>
      <c r="E5167" t="s">
        <v>483</v>
      </c>
      <c r="F5167" s="20">
        <v>2050</v>
      </c>
      <c r="G5167" s="20">
        <v>35</v>
      </c>
      <c r="H5167" s="11">
        <v>1492.9077758425401</v>
      </c>
      <c r="I5167" s="10">
        <v>4615766.71377616</v>
      </c>
      <c r="J5167" s="33">
        <f t="shared" si="320"/>
        <v>3.2343657477030332E-4</v>
      </c>
      <c r="K5167" s="33">
        <f t="shared" si="321"/>
        <v>3.2338427480005372E-4</v>
      </c>
      <c r="L5167" s="33">
        <f t="shared" si="322"/>
        <v>0.99898861789986382</v>
      </c>
      <c r="M5167" s="33">
        <f t="shared" si="323"/>
        <v>0.99866556069013079</v>
      </c>
    </row>
    <row r="5168" spans="1:13" ht="27.6">
      <c r="A5168" t="s">
        <v>164</v>
      </c>
      <c r="B5168" t="s">
        <v>250</v>
      </c>
      <c r="C5168" s="14" t="s">
        <v>252</v>
      </c>
      <c r="D5168" t="s">
        <v>465</v>
      </c>
      <c r="E5168" t="s">
        <v>483</v>
      </c>
      <c r="F5168" s="20">
        <v>2050</v>
      </c>
      <c r="G5168" s="20">
        <v>36</v>
      </c>
      <c r="H5168" s="11">
        <v>1798.3066964670199</v>
      </c>
      <c r="I5168" s="10">
        <v>4680615.8676751005</v>
      </c>
      <c r="J5168" s="33">
        <f t="shared" si="320"/>
        <v>3.8420300817384816E-4</v>
      </c>
      <c r="K5168" s="33">
        <f t="shared" si="321"/>
        <v>3.8412921164932001E-4</v>
      </c>
      <c r="L5168" s="33">
        <f t="shared" si="322"/>
        <v>0.99866556069013079</v>
      </c>
      <c r="M5168" s="33">
        <f t="shared" si="323"/>
        <v>0.99828194407560156</v>
      </c>
    </row>
    <row r="5169" spans="1:13" ht="27.6">
      <c r="A5169" t="s">
        <v>164</v>
      </c>
      <c r="B5169" t="s">
        <v>250</v>
      </c>
      <c r="C5169" s="14" t="s">
        <v>252</v>
      </c>
      <c r="D5169" t="s">
        <v>465</v>
      </c>
      <c r="E5169" t="s">
        <v>483</v>
      </c>
      <c r="F5169" s="20">
        <v>2050</v>
      </c>
      <c r="G5169" s="20">
        <v>37</v>
      </c>
      <c r="H5169" s="11">
        <v>1959.78159713479</v>
      </c>
      <c r="I5169" s="10">
        <v>4746787.0589488698</v>
      </c>
      <c r="J5169" s="33">
        <f t="shared" si="320"/>
        <v>4.1286486475944101E-4</v>
      </c>
      <c r="K5169" s="33">
        <f t="shared" si="321"/>
        <v>4.1277964778929643E-4</v>
      </c>
      <c r="L5169" s="33">
        <f t="shared" si="322"/>
        <v>0.99828194407560156</v>
      </c>
      <c r="M5169" s="33">
        <f t="shared" si="323"/>
        <v>0.99786987360633161</v>
      </c>
    </row>
    <row r="5170" spans="1:13" ht="27.6">
      <c r="A5170" t="s">
        <v>164</v>
      </c>
      <c r="B5170" t="s">
        <v>250</v>
      </c>
      <c r="C5170" s="14" t="s">
        <v>252</v>
      </c>
      <c r="D5170" t="s">
        <v>465</v>
      </c>
      <c r="E5170" t="s">
        <v>483</v>
      </c>
      <c r="F5170" s="20">
        <v>2050</v>
      </c>
      <c r="G5170" s="20">
        <v>38</v>
      </c>
      <c r="H5170" s="11">
        <v>2213.5292353406298</v>
      </c>
      <c r="I5170" s="10">
        <v>4856475.68483401</v>
      </c>
      <c r="J5170" s="33">
        <f t="shared" si="320"/>
        <v>4.5578921402883259E-4</v>
      </c>
      <c r="K5170" s="33">
        <f t="shared" si="321"/>
        <v>4.5568535790441178E-4</v>
      </c>
      <c r="L5170" s="33">
        <f t="shared" si="322"/>
        <v>0.99786987360633161</v>
      </c>
      <c r="M5170" s="33">
        <f t="shared" si="323"/>
        <v>0.99741515891583532</v>
      </c>
    </row>
    <row r="5171" spans="1:13" ht="27.6">
      <c r="A5171" t="s">
        <v>164</v>
      </c>
      <c r="B5171" t="s">
        <v>250</v>
      </c>
      <c r="C5171" s="14" t="s">
        <v>252</v>
      </c>
      <c r="D5171" t="s">
        <v>465</v>
      </c>
      <c r="E5171" t="s">
        <v>483</v>
      </c>
      <c r="F5171" s="20">
        <v>2050</v>
      </c>
      <c r="G5171" s="20">
        <v>39</v>
      </c>
      <c r="H5171" s="11">
        <v>2377.88614737843</v>
      </c>
      <c r="I5171" s="10">
        <v>4826072.4232170004</v>
      </c>
      <c r="J5171" s="33">
        <f t="shared" si="320"/>
        <v>4.9271663142455709E-4</v>
      </c>
      <c r="K5171" s="33">
        <f t="shared" si="321"/>
        <v>4.925952665187916E-4</v>
      </c>
      <c r="L5171" s="33">
        <f t="shared" si="322"/>
        <v>0.99741515891583532</v>
      </c>
      <c r="M5171" s="33">
        <f t="shared" si="323"/>
        <v>0.99692383692979925</v>
      </c>
    </row>
    <row r="5172" spans="1:13" ht="27.6">
      <c r="A5172" t="s">
        <v>164</v>
      </c>
      <c r="B5172" t="s">
        <v>250</v>
      </c>
      <c r="C5172" s="14" t="s">
        <v>252</v>
      </c>
      <c r="D5172" t="s">
        <v>465</v>
      </c>
      <c r="E5172" t="s">
        <v>483</v>
      </c>
      <c r="F5172" s="20">
        <v>2050</v>
      </c>
      <c r="G5172" s="20">
        <v>40</v>
      </c>
      <c r="H5172" s="11">
        <v>3102.4618640902299</v>
      </c>
      <c r="I5172" s="10">
        <v>4690620.2936615599</v>
      </c>
      <c r="J5172" s="33">
        <f t="shared" si="320"/>
        <v>6.6141824958259568E-4</v>
      </c>
      <c r="K5172" s="33">
        <f t="shared" si="321"/>
        <v>6.6119956074972563E-4</v>
      </c>
      <c r="L5172" s="33">
        <f t="shared" si="322"/>
        <v>0.99692383692979925</v>
      </c>
      <c r="M5172" s="33">
        <f t="shared" si="323"/>
        <v>0.99626467132672036</v>
      </c>
    </row>
    <row r="5173" spans="1:13" ht="27.6">
      <c r="A5173" t="s">
        <v>164</v>
      </c>
      <c r="B5173" t="s">
        <v>250</v>
      </c>
      <c r="C5173" s="14" t="s">
        <v>252</v>
      </c>
      <c r="D5173" t="s">
        <v>465</v>
      </c>
      <c r="E5173" t="s">
        <v>483</v>
      </c>
      <c r="F5173" s="20">
        <v>2050</v>
      </c>
      <c r="G5173" s="20">
        <v>41</v>
      </c>
      <c r="H5173" s="11">
        <v>3469.8771135143702</v>
      </c>
      <c r="I5173" s="10">
        <v>4616380.5104936203</v>
      </c>
      <c r="J5173" s="33">
        <f t="shared" si="320"/>
        <v>7.5164452012283173E-4</v>
      </c>
      <c r="K5173" s="33">
        <f t="shared" si="321"/>
        <v>7.5136210614323851E-4</v>
      </c>
      <c r="L5173" s="33">
        <f t="shared" si="322"/>
        <v>0.99626467132672036</v>
      </c>
      <c r="M5173" s="33">
        <f t="shared" si="323"/>
        <v>0.99551611580499622</v>
      </c>
    </row>
    <row r="5174" spans="1:13" ht="27.6">
      <c r="A5174" t="s">
        <v>164</v>
      </c>
      <c r="B5174" t="s">
        <v>250</v>
      </c>
      <c r="C5174" s="14" t="s">
        <v>252</v>
      </c>
      <c r="D5174" t="s">
        <v>465</v>
      </c>
      <c r="E5174" t="s">
        <v>483</v>
      </c>
      <c r="F5174" s="20">
        <v>2050</v>
      </c>
      <c r="G5174" s="20">
        <v>42</v>
      </c>
      <c r="H5174" s="11">
        <v>3725.5091610326099</v>
      </c>
      <c r="I5174" s="10">
        <v>4569904.9783525299</v>
      </c>
      <c r="J5174" s="33">
        <f t="shared" si="320"/>
        <v>8.1522683265411607E-4</v>
      </c>
      <c r="K5174" s="33">
        <f t="shared" si="321"/>
        <v>8.1489462554062975E-4</v>
      </c>
      <c r="L5174" s="33">
        <f t="shared" si="322"/>
        <v>0.99551611580499622</v>
      </c>
      <c r="M5174" s="33">
        <f t="shared" si="323"/>
        <v>0.99470487507258765</v>
      </c>
    </row>
    <row r="5175" spans="1:13" ht="27.6">
      <c r="A5175" t="s">
        <v>164</v>
      </c>
      <c r="B5175" t="s">
        <v>250</v>
      </c>
      <c r="C5175" s="14" t="s">
        <v>252</v>
      </c>
      <c r="D5175" t="s">
        <v>465</v>
      </c>
      <c r="E5175" t="s">
        <v>483</v>
      </c>
      <c r="F5175" s="20">
        <v>2050</v>
      </c>
      <c r="G5175" s="20">
        <v>43</v>
      </c>
      <c r="H5175" s="11">
        <v>4127.9241856692097</v>
      </c>
      <c r="I5175" s="10">
        <v>4589758.2444422999</v>
      </c>
      <c r="J5175" s="33">
        <f t="shared" si="320"/>
        <v>8.993772581960452E-4</v>
      </c>
      <c r="K5175" s="33">
        <f t="shared" si="321"/>
        <v>8.9897293969043446E-4</v>
      </c>
      <c r="L5175" s="33">
        <f t="shared" si="322"/>
        <v>0.99470487507258765</v>
      </c>
      <c r="M5175" s="33">
        <f t="shared" si="323"/>
        <v>0.99381066230691928</v>
      </c>
    </row>
    <row r="5176" spans="1:13" ht="27.6">
      <c r="A5176" t="s">
        <v>164</v>
      </c>
      <c r="B5176" t="s">
        <v>250</v>
      </c>
      <c r="C5176" s="14" t="s">
        <v>252</v>
      </c>
      <c r="D5176" t="s">
        <v>465</v>
      </c>
      <c r="E5176" t="s">
        <v>483</v>
      </c>
      <c r="F5176" s="20">
        <v>2050</v>
      </c>
      <c r="G5176" s="20">
        <v>44</v>
      </c>
      <c r="H5176" s="11">
        <v>4406.9298554127499</v>
      </c>
      <c r="I5176" s="10">
        <v>4502280.4511693297</v>
      </c>
      <c r="J5176" s="33">
        <f t="shared" si="320"/>
        <v>9.7882171117709567E-4</v>
      </c>
      <c r="K5176" s="33">
        <f t="shared" si="321"/>
        <v>9.7834282146791463E-4</v>
      </c>
      <c r="L5176" s="33">
        <f t="shared" si="322"/>
        <v>0.99381066230691928</v>
      </c>
      <c r="M5176" s="33">
        <f t="shared" si="323"/>
        <v>0.99283837477955306</v>
      </c>
    </row>
    <row r="5177" spans="1:13" ht="27.6">
      <c r="A5177" t="s">
        <v>164</v>
      </c>
      <c r="B5177" t="s">
        <v>250</v>
      </c>
      <c r="C5177" s="14" t="s">
        <v>252</v>
      </c>
      <c r="D5177" t="s">
        <v>465</v>
      </c>
      <c r="E5177" t="s">
        <v>483</v>
      </c>
      <c r="F5177" s="20">
        <v>2050</v>
      </c>
      <c r="G5177" s="20">
        <v>45</v>
      </c>
      <c r="H5177" s="11">
        <v>5558.4871743044396</v>
      </c>
      <c r="I5177" s="10">
        <v>4435694.3386573801</v>
      </c>
      <c r="J5177" s="33">
        <f t="shared" si="320"/>
        <v>1.253126737309612E-3</v>
      </c>
      <c r="K5177" s="33">
        <f t="shared" si="321"/>
        <v>1.2523419018667381E-3</v>
      </c>
      <c r="L5177" s="33">
        <f t="shared" si="322"/>
        <v>0.99283837477955306</v>
      </c>
      <c r="M5177" s="33">
        <f t="shared" si="323"/>
        <v>0.99159500168103532</v>
      </c>
    </row>
    <row r="5178" spans="1:13" ht="27.6">
      <c r="A5178" t="s">
        <v>164</v>
      </c>
      <c r="B5178" t="s">
        <v>250</v>
      </c>
      <c r="C5178" s="14" t="s">
        <v>252</v>
      </c>
      <c r="D5178" t="s">
        <v>465</v>
      </c>
      <c r="E5178" t="s">
        <v>483</v>
      </c>
      <c r="F5178" s="20">
        <v>2050</v>
      </c>
      <c r="G5178" s="20">
        <v>46</v>
      </c>
      <c r="H5178" s="11">
        <v>6025.0289243841298</v>
      </c>
      <c r="I5178" s="10">
        <v>4301561.7926813401</v>
      </c>
      <c r="J5178" s="33">
        <f t="shared" si="320"/>
        <v>1.4006607866554632E-3</v>
      </c>
      <c r="K5178" s="33">
        <f t="shared" si="321"/>
        <v>1.3996803191567153E-3</v>
      </c>
      <c r="L5178" s="33">
        <f t="shared" si="322"/>
        <v>0.99159500168103532</v>
      </c>
      <c r="M5178" s="33">
        <f t="shared" si="323"/>
        <v>0.99020708567260818</v>
      </c>
    </row>
    <row r="5179" spans="1:13" ht="27.6">
      <c r="A5179" t="s">
        <v>164</v>
      </c>
      <c r="B5179" t="s">
        <v>250</v>
      </c>
      <c r="C5179" s="14" t="s">
        <v>252</v>
      </c>
      <c r="D5179" t="s">
        <v>465</v>
      </c>
      <c r="E5179" t="s">
        <v>483</v>
      </c>
      <c r="F5179" s="20">
        <v>2050</v>
      </c>
      <c r="G5179" s="20">
        <v>47</v>
      </c>
      <c r="H5179" s="11">
        <v>6488.3564123896103</v>
      </c>
      <c r="I5179" s="10">
        <v>4228968.81280379</v>
      </c>
      <c r="J5179" s="33">
        <f t="shared" si="320"/>
        <v>1.5342644270029163E-3</v>
      </c>
      <c r="K5179" s="33">
        <f t="shared" si="321"/>
        <v>1.5330880450408202E-3</v>
      </c>
      <c r="L5179" s="33">
        <f t="shared" si="322"/>
        <v>0.99020708567260818</v>
      </c>
      <c r="M5179" s="33">
        <f t="shared" si="323"/>
        <v>0.98868901102744877</v>
      </c>
    </row>
    <row r="5180" spans="1:13" ht="27.6">
      <c r="A5180" t="s">
        <v>164</v>
      </c>
      <c r="B5180" t="s">
        <v>250</v>
      </c>
      <c r="C5180" s="14" t="s">
        <v>252</v>
      </c>
      <c r="D5180" t="s">
        <v>465</v>
      </c>
      <c r="E5180" t="s">
        <v>483</v>
      </c>
      <c r="F5180" s="20">
        <v>2050</v>
      </c>
      <c r="G5180" s="20">
        <v>48</v>
      </c>
      <c r="H5180" s="11">
        <v>7212.7481143108998</v>
      </c>
      <c r="I5180" s="10">
        <v>4195509.8440282801</v>
      </c>
      <c r="J5180" s="33">
        <f t="shared" si="320"/>
        <v>1.7191589061761434E-3</v>
      </c>
      <c r="K5180" s="33">
        <f t="shared" si="321"/>
        <v>1.7176819989710435E-3</v>
      </c>
      <c r="L5180" s="33">
        <f t="shared" si="322"/>
        <v>0.98868901102744877</v>
      </c>
      <c r="M5180" s="33">
        <f t="shared" si="323"/>
        <v>0.98699075771062639</v>
      </c>
    </row>
    <row r="5181" spans="1:13" ht="27.6">
      <c r="A5181" t="s">
        <v>164</v>
      </c>
      <c r="B5181" t="s">
        <v>250</v>
      </c>
      <c r="C5181" s="14" t="s">
        <v>252</v>
      </c>
      <c r="D5181" t="s">
        <v>465</v>
      </c>
      <c r="E5181" t="s">
        <v>483</v>
      </c>
      <c r="F5181" s="20">
        <v>2050</v>
      </c>
      <c r="G5181" s="20">
        <v>49</v>
      </c>
      <c r="H5181" s="11">
        <v>7862.3162939693802</v>
      </c>
      <c r="I5181" s="10">
        <v>4164747.0920131798</v>
      </c>
      <c r="J5181" s="33">
        <f t="shared" si="320"/>
        <v>1.88782562788677E-3</v>
      </c>
      <c r="K5181" s="33">
        <f t="shared" si="321"/>
        <v>1.8860448058894974E-3</v>
      </c>
      <c r="L5181" s="33">
        <f t="shared" si="322"/>
        <v>0.98699075771062639</v>
      </c>
      <c r="M5181" s="33">
        <f t="shared" si="323"/>
        <v>0.98512924891858533</v>
      </c>
    </row>
    <row r="5182" spans="1:13" ht="27.6">
      <c r="A5182" t="s">
        <v>164</v>
      </c>
      <c r="B5182" t="s">
        <v>250</v>
      </c>
      <c r="C5182" s="14" t="s">
        <v>252</v>
      </c>
      <c r="D5182" t="s">
        <v>465</v>
      </c>
      <c r="E5182" t="s">
        <v>483</v>
      </c>
      <c r="F5182" s="20">
        <v>2050</v>
      </c>
      <c r="G5182" s="20">
        <v>50</v>
      </c>
      <c r="H5182" s="11">
        <v>8879.8213960848207</v>
      </c>
      <c r="I5182" s="10">
        <v>4132458.2522368501</v>
      </c>
      <c r="J5182" s="33">
        <f t="shared" si="320"/>
        <v>2.1487988151551876E-3</v>
      </c>
      <c r="K5182" s="33">
        <f t="shared" si="321"/>
        <v>2.1464917997143784E-3</v>
      </c>
      <c r="L5182" s="33">
        <f t="shared" si="322"/>
        <v>0.98512924891858533</v>
      </c>
      <c r="M5182" s="33">
        <f t="shared" si="323"/>
        <v>0.98301467706412282</v>
      </c>
    </row>
    <row r="5183" spans="1:13" ht="27.6">
      <c r="A5183" t="s">
        <v>164</v>
      </c>
      <c r="B5183" t="s">
        <v>250</v>
      </c>
      <c r="C5183" s="14" t="s">
        <v>252</v>
      </c>
      <c r="D5183" t="s">
        <v>465</v>
      </c>
      <c r="E5183" t="s">
        <v>483</v>
      </c>
      <c r="F5183" s="20">
        <v>2050</v>
      </c>
      <c r="G5183" s="20">
        <v>51</v>
      </c>
      <c r="H5183" s="11">
        <v>9805.6922237654799</v>
      </c>
      <c r="I5183" s="10">
        <v>4136212.6933190301</v>
      </c>
      <c r="J5183" s="33">
        <f t="shared" si="320"/>
        <v>2.3706934219325836E-3</v>
      </c>
      <c r="K5183" s="33">
        <f t="shared" si="321"/>
        <v>2.3678855475902649E-3</v>
      </c>
      <c r="L5183" s="33">
        <f t="shared" si="322"/>
        <v>0.98301467706412282</v>
      </c>
      <c r="M5183" s="33">
        <f t="shared" si="323"/>
        <v>0.98068701081723353</v>
      </c>
    </row>
    <row r="5184" spans="1:13" ht="27.6">
      <c r="A5184" t="s">
        <v>164</v>
      </c>
      <c r="B5184" t="s">
        <v>250</v>
      </c>
      <c r="C5184" s="14" t="s">
        <v>252</v>
      </c>
      <c r="D5184" t="s">
        <v>465</v>
      </c>
      <c r="E5184" t="s">
        <v>483</v>
      </c>
      <c r="F5184" s="20">
        <v>2050</v>
      </c>
      <c r="G5184" s="20">
        <v>52</v>
      </c>
      <c r="H5184" s="11">
        <v>10827.883207512399</v>
      </c>
      <c r="I5184" s="10">
        <v>4175901.1745691001</v>
      </c>
      <c r="J5184" s="33">
        <f t="shared" si="320"/>
        <v>2.5929452721375041E-3</v>
      </c>
      <c r="K5184" s="33">
        <f t="shared" si="321"/>
        <v>2.5895864932158341E-3</v>
      </c>
      <c r="L5184" s="33">
        <f t="shared" si="322"/>
        <v>0.98068701081723353</v>
      </c>
      <c r="M5184" s="33">
        <f t="shared" si="323"/>
        <v>0.97814743697994899</v>
      </c>
    </row>
    <row r="5185" spans="1:13" ht="27.6">
      <c r="A5185" t="s">
        <v>164</v>
      </c>
      <c r="B5185" t="s">
        <v>250</v>
      </c>
      <c r="C5185" s="14" t="s">
        <v>252</v>
      </c>
      <c r="D5185" t="s">
        <v>465</v>
      </c>
      <c r="E5185" t="s">
        <v>483</v>
      </c>
      <c r="F5185" s="20">
        <v>2050</v>
      </c>
      <c r="G5185" s="20">
        <v>53</v>
      </c>
      <c r="H5185" s="11">
        <v>12270.6818876574</v>
      </c>
      <c r="I5185" s="10">
        <v>4284598.3830154203</v>
      </c>
      <c r="J5185" s="33">
        <f t="shared" si="320"/>
        <v>2.8639048029097942E-3</v>
      </c>
      <c r="K5185" s="33">
        <f t="shared" si="321"/>
        <v>2.8598077396826405E-3</v>
      </c>
      <c r="L5185" s="33">
        <f t="shared" si="322"/>
        <v>0.97814743697994899</v>
      </c>
      <c r="M5185" s="33">
        <f t="shared" si="323"/>
        <v>0.97535012336912297</v>
      </c>
    </row>
    <row r="5186" spans="1:13" ht="27.6">
      <c r="A5186" t="s">
        <v>164</v>
      </c>
      <c r="B5186" t="s">
        <v>250</v>
      </c>
      <c r="C5186" s="14" t="s">
        <v>252</v>
      </c>
      <c r="D5186" t="s">
        <v>465</v>
      </c>
      <c r="E5186" t="s">
        <v>483</v>
      </c>
      <c r="F5186" s="20">
        <v>2050</v>
      </c>
      <c r="G5186" s="20">
        <v>54</v>
      </c>
      <c r="H5186" s="11">
        <v>13150.2024793201</v>
      </c>
      <c r="I5186" s="10">
        <v>4222376.9395240601</v>
      </c>
      <c r="J5186" s="33">
        <f t="shared" ref="J5186:J5249" si="324">IF(I5186&gt;0,H5186/I5186,0)</f>
        <v>3.1144075168244856E-3</v>
      </c>
      <c r="K5186" s="33">
        <f t="shared" ref="K5186:K5249" si="325">1-EXP(-J5186)</f>
        <v>3.1095627805335369E-3</v>
      </c>
      <c r="L5186" s="33">
        <f t="shared" ref="L5186:L5249" si="326">IF(G5186=30,1,M5185)</f>
        <v>0.97535012336912297</v>
      </c>
      <c r="M5186" s="33">
        <f t="shared" ref="M5186:M5249" si="327">L5186*(1-K5186)</f>
        <v>0.97231721092750556</v>
      </c>
    </row>
    <row r="5187" spans="1:13" ht="27.6">
      <c r="A5187" t="s">
        <v>164</v>
      </c>
      <c r="B5187" t="s">
        <v>250</v>
      </c>
      <c r="C5187" s="14" t="s">
        <v>252</v>
      </c>
      <c r="D5187" t="s">
        <v>465</v>
      </c>
      <c r="E5187" t="s">
        <v>483</v>
      </c>
      <c r="F5187" s="20">
        <v>2050</v>
      </c>
      <c r="G5187" s="20">
        <v>55</v>
      </c>
      <c r="H5187" s="11">
        <v>13672.430097316201</v>
      </c>
      <c r="I5187" s="10">
        <v>4130387.3556242902</v>
      </c>
      <c r="J5187" s="33">
        <f t="shared" si="324"/>
        <v>3.3102052955635373E-3</v>
      </c>
      <c r="K5187" s="33">
        <f t="shared" si="325"/>
        <v>3.3047326062545235E-3</v>
      </c>
      <c r="L5187" s="33">
        <f t="shared" si="326"/>
        <v>0.97231721092750556</v>
      </c>
      <c r="M5187" s="33">
        <f t="shared" si="327"/>
        <v>0.96910396253693099</v>
      </c>
    </row>
    <row r="5188" spans="1:13" ht="27.6">
      <c r="A5188" t="s">
        <v>164</v>
      </c>
      <c r="B5188" t="s">
        <v>250</v>
      </c>
      <c r="C5188" s="14" t="s">
        <v>252</v>
      </c>
      <c r="D5188" t="s">
        <v>465</v>
      </c>
      <c r="E5188" t="s">
        <v>483</v>
      </c>
      <c r="F5188" s="20">
        <v>2050</v>
      </c>
      <c r="G5188" s="20">
        <v>56</v>
      </c>
      <c r="H5188" s="11">
        <v>14581.1950805385</v>
      </c>
      <c r="I5188" s="10">
        <v>4051677.6807635901</v>
      </c>
      <c r="J5188" s="33">
        <f t="shared" si="324"/>
        <v>3.5988043051318162E-3</v>
      </c>
      <c r="K5188" s="33">
        <f t="shared" si="325"/>
        <v>3.5923363701888533E-3</v>
      </c>
      <c r="L5188" s="33">
        <f t="shared" si="326"/>
        <v>0.96910396253693099</v>
      </c>
      <c r="M5188" s="33">
        <f t="shared" si="327"/>
        <v>0.96562261512581549</v>
      </c>
    </row>
    <row r="5189" spans="1:13" ht="27.6">
      <c r="A5189" t="s">
        <v>164</v>
      </c>
      <c r="B5189" t="s">
        <v>250</v>
      </c>
      <c r="C5189" s="14" t="s">
        <v>252</v>
      </c>
      <c r="D5189" t="s">
        <v>465</v>
      </c>
      <c r="E5189" t="s">
        <v>483</v>
      </c>
      <c r="F5189" s="20">
        <v>2050</v>
      </c>
      <c r="G5189" s="20">
        <v>57</v>
      </c>
      <c r="H5189" s="11">
        <v>15577.791742478499</v>
      </c>
      <c r="I5189" s="10">
        <v>3974723.50174894</v>
      </c>
      <c r="J5189" s="33">
        <f t="shared" si="324"/>
        <v>3.9192139366735898E-3</v>
      </c>
      <c r="K5189" s="33">
        <f t="shared" si="325"/>
        <v>3.911543841252918E-3</v>
      </c>
      <c r="L5189" s="33">
        <f t="shared" si="326"/>
        <v>0.96562261512581549</v>
      </c>
      <c r="M5189" s="33">
        <f t="shared" si="327"/>
        <v>0.96184553993264554</v>
      </c>
    </row>
    <row r="5190" spans="1:13" ht="27.6">
      <c r="A5190" t="s">
        <v>164</v>
      </c>
      <c r="B5190" t="s">
        <v>250</v>
      </c>
      <c r="C5190" s="14" t="s">
        <v>252</v>
      </c>
      <c r="D5190" t="s">
        <v>465</v>
      </c>
      <c r="E5190" t="s">
        <v>483</v>
      </c>
      <c r="F5190" s="20">
        <v>2050</v>
      </c>
      <c r="G5190" s="20">
        <v>58</v>
      </c>
      <c r="H5190" s="11">
        <v>16997.589312478402</v>
      </c>
      <c r="I5190" s="10">
        <v>3979908.2750976402</v>
      </c>
      <c r="J5190" s="33">
        <f t="shared" si="324"/>
        <v>4.2708495114906625E-3</v>
      </c>
      <c r="K5190" s="33">
        <f t="shared" si="325"/>
        <v>4.261742403358193E-3</v>
      </c>
      <c r="L5190" s="33">
        <f t="shared" si="326"/>
        <v>0.96184553993264554</v>
      </c>
      <c r="M5190" s="33">
        <f t="shared" si="327"/>
        <v>0.95774640200963368</v>
      </c>
    </row>
    <row r="5191" spans="1:13" ht="27.6">
      <c r="A5191" t="s">
        <v>164</v>
      </c>
      <c r="B5191" t="s">
        <v>250</v>
      </c>
      <c r="C5191" s="14" t="s">
        <v>252</v>
      </c>
      <c r="D5191" t="s">
        <v>465</v>
      </c>
      <c r="E5191" t="s">
        <v>483</v>
      </c>
      <c r="F5191" s="20">
        <v>2050</v>
      </c>
      <c r="G5191" s="20">
        <v>59</v>
      </c>
      <c r="H5191" s="11">
        <v>18516.777738352299</v>
      </c>
      <c r="I5191" s="10">
        <v>3963722.3615976102</v>
      </c>
      <c r="J5191" s="33">
        <f t="shared" si="324"/>
        <v>4.6715627506486003E-3</v>
      </c>
      <c r="K5191" s="33">
        <f t="shared" si="325"/>
        <v>4.6606679731966416E-3</v>
      </c>
      <c r="L5191" s="33">
        <f t="shared" si="326"/>
        <v>0.95774640200963368</v>
      </c>
      <c r="M5191" s="33">
        <f t="shared" si="327"/>
        <v>0.95328266402734307</v>
      </c>
    </row>
    <row r="5192" spans="1:13" ht="27.6">
      <c r="A5192" t="s">
        <v>164</v>
      </c>
      <c r="B5192" t="s">
        <v>250</v>
      </c>
      <c r="C5192" s="14" t="s">
        <v>252</v>
      </c>
      <c r="D5192" t="s">
        <v>465</v>
      </c>
      <c r="E5192" t="s">
        <v>483</v>
      </c>
      <c r="F5192" s="20">
        <v>2050</v>
      </c>
      <c r="G5192" s="20">
        <v>60</v>
      </c>
      <c r="H5192" s="11">
        <v>19410.865149148802</v>
      </c>
      <c r="I5192" s="10">
        <v>3868944.1142644999</v>
      </c>
      <c r="J5192" s="33">
        <f t="shared" si="324"/>
        <v>5.0170962867058305E-3</v>
      </c>
      <c r="K5192" s="33">
        <f t="shared" si="325"/>
        <v>5.0045316805260587E-3</v>
      </c>
      <c r="L5192" s="33">
        <f t="shared" si="326"/>
        <v>0.95328266402734307</v>
      </c>
      <c r="M5192" s="33">
        <f t="shared" si="327"/>
        <v>0.94851193073472195</v>
      </c>
    </row>
    <row r="5193" spans="1:13" ht="27.6">
      <c r="A5193" t="s">
        <v>164</v>
      </c>
      <c r="B5193" t="s">
        <v>250</v>
      </c>
      <c r="C5193" s="14" t="s">
        <v>252</v>
      </c>
      <c r="D5193" t="s">
        <v>465</v>
      </c>
      <c r="E5193" t="s">
        <v>483</v>
      </c>
      <c r="F5193" s="20">
        <v>2050</v>
      </c>
      <c r="G5193" s="20">
        <v>61</v>
      </c>
      <c r="H5193" s="11">
        <v>21220.5993166933</v>
      </c>
      <c r="I5193" s="10">
        <v>3852615.6021904498</v>
      </c>
      <c r="J5193" s="33">
        <f t="shared" si="324"/>
        <v>5.5081018995583363E-3</v>
      </c>
      <c r="K5193" s="33">
        <f t="shared" si="325"/>
        <v>5.4929601198683287E-3</v>
      </c>
      <c r="L5193" s="33">
        <f t="shared" si="326"/>
        <v>0.94851193073472195</v>
      </c>
      <c r="M5193" s="33">
        <f t="shared" si="327"/>
        <v>0.94330179252597679</v>
      </c>
    </row>
    <row r="5194" spans="1:13" ht="27.6">
      <c r="A5194" t="s">
        <v>164</v>
      </c>
      <c r="B5194" t="s">
        <v>250</v>
      </c>
      <c r="C5194" s="14" t="s">
        <v>252</v>
      </c>
      <c r="D5194" t="s">
        <v>465</v>
      </c>
      <c r="E5194" t="s">
        <v>483</v>
      </c>
      <c r="F5194" s="20">
        <v>2050</v>
      </c>
      <c r="G5194" s="20">
        <v>62</v>
      </c>
      <c r="H5194" s="11">
        <v>22967.7022660861</v>
      </c>
      <c r="I5194" s="10">
        <v>3795962.5365705099</v>
      </c>
      <c r="J5194" s="33">
        <f t="shared" si="324"/>
        <v>6.0505608379466357E-3</v>
      </c>
      <c r="K5194" s="33">
        <f t="shared" si="325"/>
        <v>6.0322930567298094E-3</v>
      </c>
      <c r="L5194" s="33">
        <f t="shared" si="326"/>
        <v>0.94330179252597679</v>
      </c>
      <c r="M5194" s="33">
        <f t="shared" si="327"/>
        <v>0.93761151967252154</v>
      </c>
    </row>
    <row r="5195" spans="1:13" ht="27.6">
      <c r="A5195" t="s">
        <v>164</v>
      </c>
      <c r="B5195" t="s">
        <v>250</v>
      </c>
      <c r="C5195" s="14" t="s">
        <v>252</v>
      </c>
      <c r="D5195" t="s">
        <v>465</v>
      </c>
      <c r="E5195" t="s">
        <v>483</v>
      </c>
      <c r="F5195" s="20">
        <v>2050</v>
      </c>
      <c r="G5195" s="20">
        <v>63</v>
      </c>
      <c r="H5195" s="11">
        <v>24168.591881513599</v>
      </c>
      <c r="I5195" s="10">
        <v>3635366.2741278801</v>
      </c>
      <c r="J5195" s="33">
        <f t="shared" si="324"/>
        <v>6.6481861961245198E-3</v>
      </c>
      <c r="K5195" s="33">
        <f t="shared" si="325"/>
        <v>6.6261358981640761E-3</v>
      </c>
      <c r="L5195" s="33">
        <f t="shared" si="326"/>
        <v>0.93761151967252154</v>
      </c>
      <c r="M5195" s="33">
        <f t="shared" si="327"/>
        <v>0.93139877832348728</v>
      </c>
    </row>
    <row r="5196" spans="1:13" ht="27.6">
      <c r="A5196" t="s">
        <v>164</v>
      </c>
      <c r="B5196" t="s">
        <v>250</v>
      </c>
      <c r="C5196" s="14" t="s">
        <v>252</v>
      </c>
      <c r="D5196" t="s">
        <v>465</v>
      </c>
      <c r="E5196" t="s">
        <v>483</v>
      </c>
      <c r="F5196" s="20">
        <v>2050</v>
      </c>
      <c r="G5196" s="20">
        <v>64</v>
      </c>
      <c r="H5196" s="11">
        <v>25962.590244431201</v>
      </c>
      <c r="I5196" s="10">
        <v>3557702.7177764499</v>
      </c>
      <c r="J5196" s="33">
        <f t="shared" si="324"/>
        <v>7.2975715803083509E-3</v>
      </c>
      <c r="K5196" s="33">
        <f t="shared" si="325"/>
        <v>7.2710089583100102E-3</v>
      </c>
      <c r="L5196" s="33">
        <f t="shared" si="326"/>
        <v>0.93139877832348728</v>
      </c>
      <c r="M5196" s="33">
        <f t="shared" si="327"/>
        <v>0.92462656946253818</v>
      </c>
    </row>
    <row r="5197" spans="1:13" ht="27.6">
      <c r="A5197" t="s">
        <v>164</v>
      </c>
      <c r="B5197" t="s">
        <v>250</v>
      </c>
      <c r="C5197" s="14" t="s">
        <v>252</v>
      </c>
      <c r="D5197" t="s">
        <v>465</v>
      </c>
      <c r="E5197" t="s">
        <v>483</v>
      </c>
      <c r="F5197" s="20">
        <v>2050</v>
      </c>
      <c r="G5197" s="20">
        <v>65</v>
      </c>
      <c r="H5197" s="11">
        <v>27019.693160292802</v>
      </c>
      <c r="I5197" s="10">
        <v>3555703.79996503</v>
      </c>
      <c r="J5197" s="33">
        <f t="shared" si="324"/>
        <v>7.5989718717736103E-3</v>
      </c>
      <c r="K5197" s="33">
        <f t="shared" si="325"/>
        <v>7.5701726792749557E-3</v>
      </c>
      <c r="L5197" s="33">
        <f t="shared" si="326"/>
        <v>0.92462656946253818</v>
      </c>
      <c r="M5197" s="33">
        <f t="shared" si="327"/>
        <v>0.91762698666786113</v>
      </c>
    </row>
    <row r="5198" spans="1:13" ht="27.6">
      <c r="A5198" t="s">
        <v>164</v>
      </c>
      <c r="B5198" t="s">
        <v>250</v>
      </c>
      <c r="C5198" s="14" t="s">
        <v>252</v>
      </c>
      <c r="D5198" t="s">
        <v>465</v>
      </c>
      <c r="E5198" t="s">
        <v>483</v>
      </c>
      <c r="F5198" s="20">
        <v>2050</v>
      </c>
      <c r="G5198" s="20">
        <v>66</v>
      </c>
      <c r="H5198" s="11">
        <v>29800.802264171001</v>
      </c>
      <c r="I5198" s="10">
        <v>3569514.4573428901</v>
      </c>
      <c r="J5198" s="33">
        <f t="shared" si="324"/>
        <v>8.3486991354993455E-3</v>
      </c>
      <c r="K5198" s="33">
        <f t="shared" si="325"/>
        <v>8.3139455299208187E-3</v>
      </c>
      <c r="L5198" s="33">
        <f t="shared" si="326"/>
        <v>0.91762698666786113</v>
      </c>
      <c r="M5198" s="33">
        <f t="shared" si="327"/>
        <v>0.90999788588391917</v>
      </c>
    </row>
    <row r="5199" spans="1:13" ht="27.6">
      <c r="A5199" t="s">
        <v>164</v>
      </c>
      <c r="B5199" t="s">
        <v>250</v>
      </c>
      <c r="C5199" s="14" t="s">
        <v>252</v>
      </c>
      <c r="D5199" t="s">
        <v>465</v>
      </c>
      <c r="E5199" t="s">
        <v>483</v>
      </c>
      <c r="F5199" s="20">
        <v>2050</v>
      </c>
      <c r="G5199" s="20">
        <v>67</v>
      </c>
      <c r="H5199" s="11">
        <v>31986.793725324798</v>
      </c>
      <c r="I5199" s="10">
        <v>3486672.9032592499</v>
      </c>
      <c r="J5199" s="33">
        <f t="shared" si="324"/>
        <v>9.174016207664443E-3</v>
      </c>
      <c r="K5199" s="33">
        <f t="shared" si="325"/>
        <v>9.132063311178773E-3</v>
      </c>
      <c r="L5199" s="33">
        <f t="shared" si="326"/>
        <v>0.90999788588391917</v>
      </c>
      <c r="M5199" s="33">
        <f t="shared" si="327"/>
        <v>0.90168772757698834</v>
      </c>
    </row>
    <row r="5200" spans="1:13" ht="27.6">
      <c r="A5200" t="s">
        <v>164</v>
      </c>
      <c r="B5200" t="s">
        <v>250</v>
      </c>
      <c r="C5200" s="14" t="s">
        <v>252</v>
      </c>
      <c r="D5200" t="s">
        <v>465</v>
      </c>
      <c r="E5200" t="s">
        <v>483</v>
      </c>
      <c r="F5200" s="20">
        <v>2050</v>
      </c>
      <c r="G5200" s="20">
        <v>68</v>
      </c>
      <c r="H5200" s="11">
        <v>33404.7712267034</v>
      </c>
      <c r="I5200" s="10">
        <v>3309071.9972345899</v>
      </c>
      <c r="J5200" s="33">
        <f t="shared" si="324"/>
        <v>1.009490614124442E-2</v>
      </c>
      <c r="K5200" s="33">
        <f t="shared" si="325"/>
        <v>1.0044123601557486E-2</v>
      </c>
      <c r="L5200" s="33">
        <f t="shared" si="326"/>
        <v>0.90168772757698834</v>
      </c>
      <c r="M5200" s="33">
        <f t="shared" si="327"/>
        <v>0.89263106459119756</v>
      </c>
    </row>
    <row r="5201" spans="1:13" ht="27.6">
      <c r="A5201" t="s">
        <v>164</v>
      </c>
      <c r="B5201" t="s">
        <v>250</v>
      </c>
      <c r="C5201" s="14" t="s">
        <v>252</v>
      </c>
      <c r="D5201" t="s">
        <v>465</v>
      </c>
      <c r="E5201" t="s">
        <v>483</v>
      </c>
      <c r="F5201" s="20">
        <v>2050</v>
      </c>
      <c r="G5201" s="20">
        <v>69</v>
      </c>
      <c r="H5201" s="11">
        <v>35334.4673836199</v>
      </c>
      <c r="I5201" s="10">
        <v>3180308.89407865</v>
      </c>
      <c r="J5201" s="33">
        <f t="shared" si="324"/>
        <v>1.1110388506414706E-2</v>
      </c>
      <c r="K5201" s="33">
        <f t="shared" si="325"/>
        <v>1.104889608562365E-2</v>
      </c>
      <c r="L5201" s="33">
        <f t="shared" si="326"/>
        <v>0.89263106459119756</v>
      </c>
      <c r="M5201" s="33">
        <f t="shared" si="327"/>
        <v>0.88276847671572978</v>
      </c>
    </row>
    <row r="5202" spans="1:13" ht="27.6">
      <c r="A5202" t="s">
        <v>164</v>
      </c>
      <c r="B5202" t="s">
        <v>257</v>
      </c>
      <c r="C5202" s="14" t="s">
        <v>259</v>
      </c>
      <c r="D5202" t="s">
        <v>465</v>
      </c>
      <c r="E5202" t="s">
        <v>483</v>
      </c>
      <c r="F5202" s="20">
        <v>2025</v>
      </c>
      <c r="G5202" s="20">
        <v>30</v>
      </c>
      <c r="H5202" s="11">
        <v>1281.99358614114</v>
      </c>
      <c r="I5202" s="10">
        <v>4467259.0074498402</v>
      </c>
      <c r="J5202" s="33">
        <f t="shared" si="324"/>
        <v>2.8697543258701116E-4</v>
      </c>
      <c r="K5202" s="33">
        <f t="shared" si="325"/>
        <v>2.8693425907622139E-4</v>
      </c>
      <c r="L5202" s="33">
        <f t="shared" si="326"/>
        <v>1</v>
      </c>
      <c r="M5202" s="33">
        <f t="shared" si="327"/>
        <v>0.99971306574092378</v>
      </c>
    </row>
    <row r="5203" spans="1:13" ht="27.6">
      <c r="A5203" t="s">
        <v>164</v>
      </c>
      <c r="B5203" t="s">
        <v>257</v>
      </c>
      <c r="C5203" s="14" t="s">
        <v>259</v>
      </c>
      <c r="D5203" t="s">
        <v>465</v>
      </c>
      <c r="E5203" t="s">
        <v>483</v>
      </c>
      <c r="F5203" s="20">
        <v>2025</v>
      </c>
      <c r="G5203" s="20">
        <v>31</v>
      </c>
      <c r="H5203" s="11">
        <v>1315.0801199591699</v>
      </c>
      <c r="I5203" s="10">
        <v>4410712.3904493405</v>
      </c>
      <c r="J5203" s="33">
        <f t="shared" si="324"/>
        <v>2.9815594478723118E-4</v>
      </c>
      <c r="K5203" s="33">
        <f t="shared" si="325"/>
        <v>2.9811150072067694E-4</v>
      </c>
      <c r="L5203" s="33">
        <f t="shared" si="326"/>
        <v>0.99971306574092378</v>
      </c>
      <c r="M5203" s="33">
        <f t="shared" si="327"/>
        <v>0.99941503977860568</v>
      </c>
    </row>
    <row r="5204" spans="1:13" ht="27.6">
      <c r="A5204" t="s">
        <v>164</v>
      </c>
      <c r="B5204" t="s">
        <v>257</v>
      </c>
      <c r="C5204" s="14" t="s">
        <v>259</v>
      </c>
      <c r="D5204" t="s">
        <v>465</v>
      </c>
      <c r="E5204" t="s">
        <v>483</v>
      </c>
      <c r="F5204" s="20">
        <v>2025</v>
      </c>
      <c r="G5204" s="20">
        <v>32</v>
      </c>
      <c r="H5204" s="11">
        <v>1358.2041696717599</v>
      </c>
      <c r="I5204" s="10">
        <v>4358505.8007635903</v>
      </c>
      <c r="J5204" s="33">
        <f t="shared" si="324"/>
        <v>3.1162151245360482E-4</v>
      </c>
      <c r="K5204" s="33">
        <f t="shared" si="325"/>
        <v>3.1157296351314034E-4</v>
      </c>
      <c r="L5204" s="33">
        <f t="shared" si="326"/>
        <v>0.99941503977860568</v>
      </c>
      <c r="M5204" s="33">
        <f t="shared" si="327"/>
        <v>0.99910364907288229</v>
      </c>
    </row>
    <row r="5205" spans="1:13" ht="27.6">
      <c r="A5205" t="s">
        <v>164</v>
      </c>
      <c r="B5205" t="s">
        <v>257</v>
      </c>
      <c r="C5205" s="14" t="s">
        <v>259</v>
      </c>
      <c r="D5205" t="s">
        <v>465</v>
      </c>
      <c r="E5205" t="s">
        <v>483</v>
      </c>
      <c r="F5205" s="20">
        <v>2025</v>
      </c>
      <c r="G5205" s="20">
        <v>33</v>
      </c>
      <c r="H5205" s="11">
        <v>1441.6663640404699</v>
      </c>
      <c r="I5205" s="10">
        <v>4398745.9279128602</v>
      </c>
      <c r="J5205" s="33">
        <f t="shared" si="324"/>
        <v>3.2774485902724537E-4</v>
      </c>
      <c r="K5205" s="33">
        <f t="shared" si="325"/>
        <v>3.2769115654796011E-4</v>
      </c>
      <c r="L5205" s="33">
        <f t="shared" si="326"/>
        <v>0.99910364907288229</v>
      </c>
      <c r="M5205" s="33">
        <f t="shared" si="327"/>
        <v>0.99877625164260631</v>
      </c>
    </row>
    <row r="5206" spans="1:13" ht="27.6">
      <c r="A5206" t="s">
        <v>164</v>
      </c>
      <c r="B5206" t="s">
        <v>257</v>
      </c>
      <c r="C5206" s="14" t="s">
        <v>259</v>
      </c>
      <c r="D5206" t="s">
        <v>465</v>
      </c>
      <c r="E5206" t="s">
        <v>483</v>
      </c>
      <c r="F5206" s="20">
        <v>2025</v>
      </c>
      <c r="G5206" s="20">
        <v>34</v>
      </c>
      <c r="H5206" s="11">
        <v>1533.60005190115</v>
      </c>
      <c r="I5206" s="10">
        <v>4419468.5889959903</v>
      </c>
      <c r="J5206" s="33">
        <f t="shared" si="324"/>
        <v>3.4701005811414796E-4</v>
      </c>
      <c r="K5206" s="33">
        <f t="shared" si="325"/>
        <v>3.4694985708760839E-4</v>
      </c>
      <c r="L5206" s="33">
        <f t="shared" si="326"/>
        <v>0.99877625164260631</v>
      </c>
      <c r="M5206" s="33">
        <f t="shared" si="327"/>
        <v>0.9984297263648364</v>
      </c>
    </row>
    <row r="5207" spans="1:13" ht="27.6">
      <c r="A5207" t="s">
        <v>164</v>
      </c>
      <c r="B5207" t="s">
        <v>257</v>
      </c>
      <c r="C5207" s="14" t="s">
        <v>259</v>
      </c>
      <c r="D5207" t="s">
        <v>465</v>
      </c>
      <c r="E5207" t="s">
        <v>483</v>
      </c>
      <c r="F5207" s="20">
        <v>2025</v>
      </c>
      <c r="G5207" s="20">
        <v>35</v>
      </c>
      <c r="H5207" s="11">
        <v>3015.8306328123399</v>
      </c>
      <c r="I5207" s="10">
        <v>6509663.36688188</v>
      </c>
      <c r="J5207" s="33">
        <f t="shared" si="324"/>
        <v>4.6328519046860001E-4</v>
      </c>
      <c r="K5207" s="33">
        <f t="shared" si="325"/>
        <v>4.6317789045557944E-4</v>
      </c>
      <c r="L5207" s="33">
        <f t="shared" si="326"/>
        <v>0.9984297263648364</v>
      </c>
      <c r="M5207" s="33">
        <f t="shared" si="327"/>
        <v>0.99796727579041056</v>
      </c>
    </row>
    <row r="5208" spans="1:13" ht="27.6">
      <c r="A5208" t="s">
        <v>164</v>
      </c>
      <c r="B5208" t="s">
        <v>257</v>
      </c>
      <c r="C5208" s="14" t="s">
        <v>259</v>
      </c>
      <c r="D5208" t="s">
        <v>465</v>
      </c>
      <c r="E5208" t="s">
        <v>483</v>
      </c>
      <c r="F5208" s="20">
        <v>2025</v>
      </c>
      <c r="G5208" s="20">
        <v>36</v>
      </c>
      <c r="H5208" s="11">
        <v>2254.5329658917499</v>
      </c>
      <c r="I5208" s="10">
        <v>4383096.0054953797</v>
      </c>
      <c r="J5208" s="33">
        <f t="shared" si="324"/>
        <v>5.1436997114940935E-4</v>
      </c>
      <c r="K5208" s="33">
        <f t="shared" si="325"/>
        <v>5.1423770559455573E-4</v>
      </c>
      <c r="L5208" s="33">
        <f t="shared" si="326"/>
        <v>0.99796727579041056</v>
      </c>
      <c r="M5208" s="33">
        <f t="shared" si="327"/>
        <v>0.9974540833882497</v>
      </c>
    </row>
    <row r="5209" spans="1:13" ht="27.6">
      <c r="A5209" t="s">
        <v>164</v>
      </c>
      <c r="B5209" t="s">
        <v>257</v>
      </c>
      <c r="C5209" s="14" t="s">
        <v>259</v>
      </c>
      <c r="D5209" t="s">
        <v>465</v>
      </c>
      <c r="E5209" t="s">
        <v>483</v>
      </c>
      <c r="F5209" s="20">
        <v>2025</v>
      </c>
      <c r="G5209" s="20">
        <v>37</v>
      </c>
      <c r="H5209" s="11">
        <v>2406.5401256724299</v>
      </c>
      <c r="I5209" s="10">
        <v>4369642.2930548899</v>
      </c>
      <c r="J5209" s="33">
        <f t="shared" si="324"/>
        <v>5.5074076189197115E-4</v>
      </c>
      <c r="K5209" s="33">
        <f t="shared" si="325"/>
        <v>5.505891320360945E-4</v>
      </c>
      <c r="L5209" s="33">
        <f t="shared" si="326"/>
        <v>0.9974540833882497</v>
      </c>
      <c r="M5209" s="33">
        <f t="shared" si="327"/>
        <v>0.99690489601023113</v>
      </c>
    </row>
    <row r="5210" spans="1:13" ht="27.6">
      <c r="A5210" t="s">
        <v>164</v>
      </c>
      <c r="B5210" t="s">
        <v>257</v>
      </c>
      <c r="C5210" s="14" t="s">
        <v>259</v>
      </c>
      <c r="D5210" t="s">
        <v>465</v>
      </c>
      <c r="E5210" t="s">
        <v>483</v>
      </c>
      <c r="F5210" s="20">
        <v>2025</v>
      </c>
      <c r="G5210" s="20">
        <v>38</v>
      </c>
      <c r="H5210" s="11">
        <v>2504.0691431903701</v>
      </c>
      <c r="I5210" s="10">
        <v>4239505.8530855002</v>
      </c>
      <c r="J5210" s="33">
        <f t="shared" si="324"/>
        <v>5.90651181992806E-4</v>
      </c>
      <c r="K5210" s="33">
        <f t="shared" si="325"/>
        <v>5.9047678192158948E-4</v>
      </c>
      <c r="L5210" s="33">
        <f t="shared" si="326"/>
        <v>0.99690489601023113</v>
      </c>
      <c r="M5210" s="33">
        <f t="shared" si="327"/>
        <v>0.99631624681535313</v>
      </c>
    </row>
    <row r="5211" spans="1:13" ht="27.6">
      <c r="A5211" t="s">
        <v>164</v>
      </c>
      <c r="B5211" t="s">
        <v>257</v>
      </c>
      <c r="C5211" s="14" t="s">
        <v>259</v>
      </c>
      <c r="D5211" t="s">
        <v>465</v>
      </c>
      <c r="E5211" t="s">
        <v>483</v>
      </c>
      <c r="F5211" s="20">
        <v>2025</v>
      </c>
      <c r="G5211" s="20">
        <v>39</v>
      </c>
      <c r="H5211" s="11">
        <v>2668.6420089010899</v>
      </c>
      <c r="I5211" s="10">
        <v>4208510.7208543802</v>
      </c>
      <c r="J5211" s="33">
        <f t="shared" si="324"/>
        <v>6.3410602607644596E-4</v>
      </c>
      <c r="K5211" s="33">
        <f t="shared" si="325"/>
        <v>6.3390502333826593E-4</v>
      </c>
      <c r="L5211" s="33">
        <f t="shared" si="326"/>
        <v>0.99631624681535313</v>
      </c>
      <c r="M5211" s="33">
        <f t="shared" si="327"/>
        <v>0.9956846769416634</v>
      </c>
    </row>
    <row r="5212" spans="1:13" ht="27.6">
      <c r="A5212" t="s">
        <v>164</v>
      </c>
      <c r="B5212" t="s">
        <v>257</v>
      </c>
      <c r="C5212" s="14" t="s">
        <v>259</v>
      </c>
      <c r="D5212" t="s">
        <v>465</v>
      </c>
      <c r="E5212" t="s">
        <v>483</v>
      </c>
      <c r="F5212" s="20">
        <v>2025</v>
      </c>
      <c r="G5212" s="20">
        <v>40</v>
      </c>
      <c r="H5212" s="11">
        <v>3657.1713542416301</v>
      </c>
      <c r="I5212" s="10">
        <v>4272859.9416291798</v>
      </c>
      <c r="J5212" s="33">
        <f t="shared" si="324"/>
        <v>8.5590714514438386E-4</v>
      </c>
      <c r="K5212" s="33">
        <f t="shared" si="325"/>
        <v>8.5554096110440625E-4</v>
      </c>
      <c r="L5212" s="33">
        <f t="shared" si="326"/>
        <v>0.9956846769416634</v>
      </c>
      <c r="M5212" s="33">
        <f t="shared" si="327"/>
        <v>0.99483282791619576</v>
      </c>
    </row>
    <row r="5213" spans="1:13" ht="27.6">
      <c r="A5213" t="s">
        <v>164</v>
      </c>
      <c r="B5213" t="s">
        <v>257</v>
      </c>
      <c r="C5213" s="14" t="s">
        <v>259</v>
      </c>
      <c r="D5213" t="s">
        <v>465</v>
      </c>
      <c r="E5213" t="s">
        <v>483</v>
      </c>
      <c r="F5213" s="20">
        <v>2025</v>
      </c>
      <c r="G5213" s="20">
        <v>41</v>
      </c>
      <c r="H5213" s="11">
        <v>4026.9465060646598</v>
      </c>
      <c r="I5213" s="10">
        <v>4362484.6630329899</v>
      </c>
      <c r="J5213" s="33">
        <f t="shared" si="324"/>
        <v>9.2308553888759137E-4</v>
      </c>
      <c r="K5213" s="33">
        <f t="shared" si="325"/>
        <v>9.2265962649284994E-4</v>
      </c>
      <c r="L5213" s="33">
        <f t="shared" si="326"/>
        <v>0.99483282791619576</v>
      </c>
      <c r="M5213" s="33">
        <f t="shared" si="327"/>
        <v>0.99391493583076773</v>
      </c>
    </row>
    <row r="5214" spans="1:13" ht="27.6">
      <c r="A5214" t="s">
        <v>164</v>
      </c>
      <c r="B5214" t="s">
        <v>257</v>
      </c>
      <c r="C5214" s="14" t="s">
        <v>259</v>
      </c>
      <c r="D5214" t="s">
        <v>465</v>
      </c>
      <c r="E5214" t="s">
        <v>483</v>
      </c>
      <c r="F5214" s="20">
        <v>2025</v>
      </c>
      <c r="G5214" s="20">
        <v>42</v>
      </c>
      <c r="H5214" s="11">
        <v>4338.5011085091</v>
      </c>
      <c r="I5214" s="10">
        <v>4343004.7687664302</v>
      </c>
      <c r="J5214" s="33">
        <f t="shared" si="324"/>
        <v>9.9896300821732467E-4</v>
      </c>
      <c r="K5214" s="33">
        <f t="shared" si="325"/>
        <v>9.98464210778649E-4</v>
      </c>
      <c r="L5214" s="33">
        <f t="shared" si="326"/>
        <v>0.99391493583076773</v>
      </c>
      <c r="M5214" s="33">
        <f t="shared" si="327"/>
        <v>0.99292254733878238</v>
      </c>
    </row>
    <row r="5215" spans="1:13" ht="27.6">
      <c r="A5215" t="s">
        <v>164</v>
      </c>
      <c r="B5215" t="s">
        <v>257</v>
      </c>
      <c r="C5215" s="14" t="s">
        <v>259</v>
      </c>
      <c r="D5215" t="s">
        <v>465</v>
      </c>
      <c r="E5215" t="s">
        <v>483</v>
      </c>
      <c r="F5215" s="20">
        <v>2025</v>
      </c>
      <c r="G5215" s="20">
        <v>43</v>
      </c>
      <c r="H5215" s="11">
        <v>4570.2356145269896</v>
      </c>
      <c r="I5215" s="10">
        <v>4209764.8222979801</v>
      </c>
      <c r="J5215" s="33">
        <f t="shared" si="324"/>
        <v>1.0856272992542705E-3</v>
      </c>
      <c r="K5215" s="33">
        <f t="shared" si="325"/>
        <v>1.0850382191309738E-3</v>
      </c>
      <c r="L5215" s="33">
        <f t="shared" si="326"/>
        <v>0.99292254733878238</v>
      </c>
      <c r="M5215" s="33">
        <f t="shared" si="327"/>
        <v>0.99184518842628289</v>
      </c>
    </row>
    <row r="5216" spans="1:13" ht="27.6">
      <c r="A5216" t="s">
        <v>164</v>
      </c>
      <c r="B5216" t="s">
        <v>257</v>
      </c>
      <c r="C5216" s="14" t="s">
        <v>259</v>
      </c>
      <c r="D5216" t="s">
        <v>465</v>
      </c>
      <c r="E5216" t="s">
        <v>483</v>
      </c>
      <c r="F5216" s="20">
        <v>2025</v>
      </c>
      <c r="G5216" s="20">
        <v>44</v>
      </c>
      <c r="H5216" s="11">
        <v>4899.1197585141499</v>
      </c>
      <c r="I5216" s="10">
        <v>4140245.42433907</v>
      </c>
      <c r="J5216" s="33">
        <f t="shared" si="324"/>
        <v>1.1832921134853312E-3</v>
      </c>
      <c r="K5216" s="33">
        <f t="shared" si="325"/>
        <v>1.1825922994277427E-3</v>
      </c>
      <c r="L5216" s="33">
        <f t="shared" si="326"/>
        <v>0.99184518842628289</v>
      </c>
      <c r="M5216" s="33">
        <f t="shared" si="327"/>
        <v>0.99067223994422549</v>
      </c>
    </row>
    <row r="5217" spans="1:13" ht="27.6">
      <c r="A5217" t="s">
        <v>164</v>
      </c>
      <c r="B5217" t="s">
        <v>257</v>
      </c>
      <c r="C5217" s="14" t="s">
        <v>259</v>
      </c>
      <c r="D5217" t="s">
        <v>465</v>
      </c>
      <c r="E5217" t="s">
        <v>483</v>
      </c>
      <c r="F5217" s="20">
        <v>2025</v>
      </c>
      <c r="G5217" s="20">
        <v>45</v>
      </c>
      <c r="H5217" s="11">
        <v>6269.5899512424703</v>
      </c>
      <c r="I5217" s="10">
        <v>4087263.42645959</v>
      </c>
      <c r="J5217" s="33">
        <f t="shared" si="324"/>
        <v>1.5339334163428815E-3</v>
      </c>
      <c r="K5217" s="33">
        <f t="shared" si="325"/>
        <v>1.5327575417946049E-3</v>
      </c>
      <c r="L5217" s="33">
        <f t="shared" si="326"/>
        <v>0.99067223994422549</v>
      </c>
      <c r="M5217" s="33">
        <f t="shared" si="327"/>
        <v>0.98915377959700446</v>
      </c>
    </row>
    <row r="5218" spans="1:13" ht="27.6">
      <c r="A5218" t="s">
        <v>164</v>
      </c>
      <c r="B5218" t="s">
        <v>257</v>
      </c>
      <c r="C5218" s="14" t="s">
        <v>259</v>
      </c>
      <c r="D5218" t="s">
        <v>465</v>
      </c>
      <c r="E5218" t="s">
        <v>483</v>
      </c>
      <c r="F5218" s="20">
        <v>2025</v>
      </c>
      <c r="G5218" s="20">
        <v>46</v>
      </c>
      <c r="H5218" s="11">
        <v>6759.6109967268103</v>
      </c>
      <c r="I5218" s="10">
        <v>4028051.8565676999</v>
      </c>
      <c r="J5218" s="33">
        <f t="shared" si="324"/>
        <v>1.6781340552270521E-3</v>
      </c>
      <c r="K5218" s="33">
        <f t="shared" si="325"/>
        <v>1.6767267755847248E-3</v>
      </c>
      <c r="L5218" s="33">
        <f t="shared" si="326"/>
        <v>0.98915377959700446</v>
      </c>
      <c r="M5218" s="33">
        <f t="shared" si="327"/>
        <v>0.98749523896958336</v>
      </c>
    </row>
    <row r="5219" spans="1:13" ht="27.6">
      <c r="A5219" t="s">
        <v>164</v>
      </c>
      <c r="B5219" t="s">
        <v>257</v>
      </c>
      <c r="C5219" s="14" t="s">
        <v>259</v>
      </c>
      <c r="D5219" t="s">
        <v>465</v>
      </c>
      <c r="E5219" t="s">
        <v>483</v>
      </c>
      <c r="F5219" s="20">
        <v>2025</v>
      </c>
      <c r="G5219" s="20">
        <v>47</v>
      </c>
      <c r="H5219" s="11">
        <v>7252.1851127187401</v>
      </c>
      <c r="I5219" s="10">
        <v>3950277.1288906098</v>
      </c>
      <c r="J5219" s="33">
        <f t="shared" si="324"/>
        <v>1.8358674280544549E-3</v>
      </c>
      <c r="K5219" s="33">
        <f t="shared" si="325"/>
        <v>1.8341832542453362E-3</v>
      </c>
      <c r="L5219" s="33">
        <f t="shared" si="326"/>
        <v>0.98749523896958336</v>
      </c>
      <c r="M5219" s="33">
        <f t="shared" si="327"/>
        <v>0.98568399173861831</v>
      </c>
    </row>
    <row r="5220" spans="1:13" ht="27.6">
      <c r="A5220" t="s">
        <v>164</v>
      </c>
      <c r="B5220" t="s">
        <v>257</v>
      </c>
      <c r="C5220" s="14" t="s">
        <v>259</v>
      </c>
      <c r="D5220" t="s">
        <v>465</v>
      </c>
      <c r="E5220" t="s">
        <v>483</v>
      </c>
      <c r="F5220" s="20">
        <v>2025</v>
      </c>
      <c r="G5220" s="20">
        <v>48</v>
      </c>
      <c r="H5220" s="11">
        <v>7813.40832117217</v>
      </c>
      <c r="I5220" s="10">
        <v>3890339.9285664302</v>
      </c>
      <c r="J5220" s="33">
        <f t="shared" si="324"/>
        <v>2.008412751749272E-3</v>
      </c>
      <c r="K5220" s="33">
        <f t="shared" si="325"/>
        <v>2.0063972404106289E-3</v>
      </c>
      <c r="L5220" s="33">
        <f t="shared" si="326"/>
        <v>0.98568399173861831</v>
      </c>
      <c r="M5220" s="33">
        <f t="shared" si="327"/>
        <v>0.98370631809767706</v>
      </c>
    </row>
    <row r="5221" spans="1:13" ht="27.6">
      <c r="A5221" t="s">
        <v>164</v>
      </c>
      <c r="B5221" t="s">
        <v>257</v>
      </c>
      <c r="C5221" s="14" t="s">
        <v>259</v>
      </c>
      <c r="D5221" t="s">
        <v>465</v>
      </c>
      <c r="E5221" t="s">
        <v>483</v>
      </c>
      <c r="F5221" s="20">
        <v>2025</v>
      </c>
      <c r="G5221" s="20">
        <v>49</v>
      </c>
      <c r="H5221" s="11">
        <v>8372.7871740061291</v>
      </c>
      <c r="I5221" s="10">
        <v>3818493.2699654298</v>
      </c>
      <c r="J5221" s="33">
        <f t="shared" si="324"/>
        <v>2.1926939716936916E-3</v>
      </c>
      <c r="K5221" s="33">
        <f t="shared" si="325"/>
        <v>2.1902917743489292E-3</v>
      </c>
      <c r="L5221" s="33">
        <f t="shared" si="326"/>
        <v>0.98370631809767706</v>
      </c>
      <c r="M5221" s="33">
        <f t="shared" si="327"/>
        <v>0.9815517142407727</v>
      </c>
    </row>
    <row r="5222" spans="1:13" ht="27.6">
      <c r="A5222" t="s">
        <v>164</v>
      </c>
      <c r="B5222" t="s">
        <v>257</v>
      </c>
      <c r="C5222" s="14" t="s">
        <v>259</v>
      </c>
      <c r="D5222" t="s">
        <v>465</v>
      </c>
      <c r="E5222" t="s">
        <v>483</v>
      </c>
      <c r="F5222" s="20">
        <v>2025</v>
      </c>
      <c r="G5222" s="20">
        <v>50</v>
      </c>
      <c r="H5222" s="11">
        <v>9615.5587091864199</v>
      </c>
      <c r="I5222" s="10">
        <v>3746208.3894556002</v>
      </c>
      <c r="J5222" s="33">
        <f t="shared" si="324"/>
        <v>2.5667442142971002E-3</v>
      </c>
      <c r="K5222" s="33">
        <f t="shared" si="325"/>
        <v>2.5634529429190422E-3</v>
      </c>
      <c r="L5222" s="33">
        <f t="shared" si="326"/>
        <v>0.9815517142407727</v>
      </c>
      <c r="M5222" s="33">
        <f t="shared" si="327"/>
        <v>0.97903555261027497</v>
      </c>
    </row>
    <row r="5223" spans="1:13" ht="27.6">
      <c r="A5223" t="s">
        <v>164</v>
      </c>
      <c r="B5223" t="s">
        <v>257</v>
      </c>
      <c r="C5223" s="14" t="s">
        <v>259</v>
      </c>
      <c r="D5223" t="s">
        <v>465</v>
      </c>
      <c r="E5223" t="s">
        <v>483</v>
      </c>
      <c r="F5223" s="20">
        <v>2025</v>
      </c>
      <c r="G5223" s="20">
        <v>51</v>
      </c>
      <c r="H5223" s="11">
        <v>10197.774186406499</v>
      </c>
      <c r="I5223" s="10">
        <v>3645044.2152322298</v>
      </c>
      <c r="J5223" s="33">
        <f t="shared" si="324"/>
        <v>2.7977093237418487E-3</v>
      </c>
      <c r="K5223" s="33">
        <f t="shared" si="325"/>
        <v>2.7937993821550711E-3</v>
      </c>
      <c r="L5223" s="33">
        <f t="shared" si="326"/>
        <v>0.97903555261027497</v>
      </c>
      <c r="M5223" s="33">
        <f t="shared" si="327"/>
        <v>0.97630032368828457</v>
      </c>
    </row>
    <row r="5224" spans="1:13" ht="27.6">
      <c r="A5224" t="s">
        <v>164</v>
      </c>
      <c r="B5224" t="s">
        <v>257</v>
      </c>
      <c r="C5224" s="14" t="s">
        <v>259</v>
      </c>
      <c r="D5224" t="s">
        <v>465</v>
      </c>
      <c r="E5224" t="s">
        <v>483</v>
      </c>
      <c r="F5224" s="20">
        <v>2025</v>
      </c>
      <c r="G5224" s="20">
        <v>52</v>
      </c>
      <c r="H5224" s="11">
        <v>10999.185638192401</v>
      </c>
      <c r="I5224" s="10">
        <v>3606935.9642908699</v>
      </c>
      <c r="J5224" s="33">
        <f t="shared" si="324"/>
        <v>3.0494540926386698E-3</v>
      </c>
      <c r="K5224" s="33">
        <f t="shared" si="325"/>
        <v>3.04480923013839E-3</v>
      </c>
      <c r="L5224" s="33">
        <f t="shared" si="326"/>
        <v>0.97630032368828457</v>
      </c>
      <c r="M5224" s="33">
        <f t="shared" si="327"/>
        <v>0.97332767545133136</v>
      </c>
    </row>
    <row r="5225" spans="1:13" ht="27.6">
      <c r="A5225" t="s">
        <v>164</v>
      </c>
      <c r="B5225" t="s">
        <v>257</v>
      </c>
      <c r="C5225" s="14" t="s">
        <v>259</v>
      </c>
      <c r="D5225" t="s">
        <v>465</v>
      </c>
      <c r="E5225" t="s">
        <v>483</v>
      </c>
      <c r="F5225" s="20">
        <v>2025</v>
      </c>
      <c r="G5225" s="20">
        <v>53</v>
      </c>
      <c r="H5225" s="11">
        <v>11320.211791169</v>
      </c>
      <c r="I5225" s="10">
        <v>3400438.0937404898</v>
      </c>
      <c r="J5225" s="33">
        <f t="shared" si="324"/>
        <v>3.329045105101955E-3</v>
      </c>
      <c r="K5225" s="33">
        <f t="shared" si="325"/>
        <v>3.3235099783784916E-3</v>
      </c>
      <c r="L5225" s="33">
        <f t="shared" si="326"/>
        <v>0.97332767545133136</v>
      </c>
      <c r="M5225" s="33">
        <f t="shared" si="327"/>
        <v>0.97009281120973689</v>
      </c>
    </row>
    <row r="5226" spans="1:13" ht="27.6">
      <c r="A5226" t="s">
        <v>164</v>
      </c>
      <c r="B5226" t="s">
        <v>257</v>
      </c>
      <c r="C5226" s="14" t="s">
        <v>259</v>
      </c>
      <c r="D5226" t="s">
        <v>465</v>
      </c>
      <c r="E5226" t="s">
        <v>483</v>
      </c>
      <c r="F5226" s="20">
        <v>2025</v>
      </c>
      <c r="G5226" s="20">
        <v>54</v>
      </c>
      <c r="H5226" s="11">
        <v>12058.0132264927</v>
      </c>
      <c r="I5226" s="10">
        <v>3319306.0235897298</v>
      </c>
      <c r="J5226" s="33">
        <f t="shared" si="324"/>
        <v>3.6326910326431186E-3</v>
      </c>
      <c r="K5226" s="33">
        <f t="shared" si="325"/>
        <v>3.6261007930903366E-3</v>
      </c>
      <c r="L5226" s="33">
        <f t="shared" si="326"/>
        <v>0.97009281120973689</v>
      </c>
      <c r="M5226" s="33">
        <f t="shared" si="327"/>
        <v>0.96657515689763807</v>
      </c>
    </row>
    <row r="5227" spans="1:13" ht="27.6">
      <c r="A5227" t="s">
        <v>164</v>
      </c>
      <c r="B5227" t="s">
        <v>257</v>
      </c>
      <c r="C5227" s="14" t="s">
        <v>259</v>
      </c>
      <c r="D5227" t="s">
        <v>465</v>
      </c>
      <c r="E5227" t="s">
        <v>483</v>
      </c>
      <c r="F5227" s="20">
        <v>2025</v>
      </c>
      <c r="G5227" s="20">
        <v>55</v>
      </c>
      <c r="H5227" s="11">
        <v>13121.8630224673</v>
      </c>
      <c r="I5227" s="10">
        <v>3243129.6175784101</v>
      </c>
      <c r="J5227" s="33">
        <f t="shared" si="324"/>
        <v>4.0460495169061953E-3</v>
      </c>
      <c r="K5227" s="33">
        <f t="shared" si="325"/>
        <v>4.0378752867223922E-3</v>
      </c>
      <c r="L5227" s="33">
        <f t="shared" si="326"/>
        <v>0.96657515689763807</v>
      </c>
      <c r="M5227" s="33">
        <f t="shared" si="327"/>
        <v>0.96267224695884124</v>
      </c>
    </row>
    <row r="5228" spans="1:13" ht="27.6">
      <c r="A5228" t="s">
        <v>164</v>
      </c>
      <c r="B5228" t="s">
        <v>257</v>
      </c>
      <c r="C5228" s="14" t="s">
        <v>259</v>
      </c>
      <c r="D5228" t="s">
        <v>465</v>
      </c>
      <c r="E5228" t="s">
        <v>483</v>
      </c>
      <c r="F5228" s="20">
        <v>2025</v>
      </c>
      <c r="G5228" s="20">
        <v>56</v>
      </c>
      <c r="H5228" s="11">
        <v>13949.400946190999</v>
      </c>
      <c r="I5228" s="10">
        <v>3157182.6324039102</v>
      </c>
      <c r="J5228" s="33">
        <f t="shared" si="324"/>
        <v>4.4183066266172211E-3</v>
      </c>
      <c r="K5228" s="33">
        <f t="shared" si="325"/>
        <v>4.4085602693090253E-3</v>
      </c>
      <c r="L5228" s="33">
        <f t="shared" si="326"/>
        <v>0.96267224695884124</v>
      </c>
      <c r="M5228" s="33">
        <f t="shared" si="327"/>
        <v>0.95842824833853202</v>
      </c>
    </row>
    <row r="5229" spans="1:13" ht="27.6">
      <c r="A5229" t="s">
        <v>164</v>
      </c>
      <c r="B5229" t="s">
        <v>257</v>
      </c>
      <c r="C5229" s="14" t="s">
        <v>259</v>
      </c>
      <c r="D5229" t="s">
        <v>465</v>
      </c>
      <c r="E5229" t="s">
        <v>483</v>
      </c>
      <c r="F5229" s="20">
        <v>2025</v>
      </c>
      <c r="G5229" s="20">
        <v>57</v>
      </c>
      <c r="H5229" s="11">
        <v>14724.934721600501</v>
      </c>
      <c r="I5229" s="10">
        <v>3051443.9184786002</v>
      </c>
      <c r="J5229" s="33">
        <f t="shared" si="324"/>
        <v>4.8255629515033364E-3</v>
      </c>
      <c r="K5229" s="33">
        <f t="shared" si="325"/>
        <v>4.8139386280886542E-3</v>
      </c>
      <c r="L5229" s="33">
        <f t="shared" si="326"/>
        <v>0.95842824833853202</v>
      </c>
      <c r="M5229" s="33">
        <f t="shared" si="327"/>
        <v>0.95381443357160378</v>
      </c>
    </row>
    <row r="5230" spans="1:13" ht="27.6">
      <c r="A5230" t="s">
        <v>164</v>
      </c>
      <c r="B5230" t="s">
        <v>257</v>
      </c>
      <c r="C5230" s="14" t="s">
        <v>259</v>
      </c>
      <c r="D5230" t="s">
        <v>465</v>
      </c>
      <c r="E5230" t="s">
        <v>483</v>
      </c>
      <c r="F5230" s="20">
        <v>2025</v>
      </c>
      <c r="G5230" s="20">
        <v>58</v>
      </c>
      <c r="H5230" s="11">
        <v>15371.2074623554</v>
      </c>
      <c r="I5230" s="10">
        <v>2913456.2078040801</v>
      </c>
      <c r="J5230" s="33">
        <f t="shared" si="324"/>
        <v>5.2759356468724591E-3</v>
      </c>
      <c r="K5230" s="33">
        <f t="shared" si="325"/>
        <v>5.2620423425293605E-3</v>
      </c>
      <c r="L5230" s="33">
        <f t="shared" si="326"/>
        <v>0.95381443357160378</v>
      </c>
      <c r="M5230" s="33">
        <f t="shared" si="327"/>
        <v>0.94879542163523434</v>
      </c>
    </row>
    <row r="5231" spans="1:13" ht="27.6">
      <c r="A5231" t="s">
        <v>164</v>
      </c>
      <c r="B5231" t="s">
        <v>257</v>
      </c>
      <c r="C5231" s="14" t="s">
        <v>259</v>
      </c>
      <c r="D5231" t="s">
        <v>465</v>
      </c>
      <c r="E5231" t="s">
        <v>483</v>
      </c>
      <c r="F5231" s="20">
        <v>2025</v>
      </c>
      <c r="G5231" s="20">
        <v>59</v>
      </c>
      <c r="H5231" s="11">
        <v>16213.810962571</v>
      </c>
      <c r="I5231" s="10">
        <v>2813535.5861543701</v>
      </c>
      <c r="J5231" s="33">
        <f t="shared" si="324"/>
        <v>5.7627886572184971E-3</v>
      </c>
      <c r="K5231" s="33">
        <f t="shared" si="325"/>
        <v>5.7462156415427623E-3</v>
      </c>
      <c r="L5231" s="33">
        <f t="shared" si="326"/>
        <v>0.94879542163523434</v>
      </c>
      <c r="M5231" s="33">
        <f t="shared" si="327"/>
        <v>0.94334343854280978</v>
      </c>
    </row>
    <row r="5232" spans="1:13" ht="27.6">
      <c r="A5232" t="s">
        <v>164</v>
      </c>
      <c r="B5232" t="s">
        <v>257</v>
      </c>
      <c r="C5232" s="14" t="s">
        <v>259</v>
      </c>
      <c r="D5232" t="s">
        <v>465</v>
      </c>
      <c r="E5232" t="s">
        <v>483</v>
      </c>
      <c r="F5232" s="20">
        <v>2025</v>
      </c>
      <c r="G5232" s="20">
        <v>60</v>
      </c>
      <c r="H5232" s="11">
        <v>17442.466213004998</v>
      </c>
      <c r="I5232" s="10">
        <v>2691047.1715373602</v>
      </c>
      <c r="J5232" s="33">
        <f t="shared" si="324"/>
        <v>6.4816649806403595E-3</v>
      </c>
      <c r="K5232" s="33">
        <f t="shared" si="325"/>
        <v>6.4607043013306109E-3</v>
      </c>
      <c r="L5232" s="33">
        <f t="shared" si="326"/>
        <v>0.94334343854280978</v>
      </c>
      <c r="M5232" s="33">
        <f t="shared" si="327"/>
        <v>0.93724877553178421</v>
      </c>
    </row>
    <row r="5233" spans="1:13" ht="27.6">
      <c r="A5233" t="s">
        <v>164</v>
      </c>
      <c r="B5233" t="s">
        <v>257</v>
      </c>
      <c r="C5233" s="14" t="s">
        <v>259</v>
      </c>
      <c r="D5233" t="s">
        <v>465</v>
      </c>
      <c r="E5233" t="s">
        <v>483</v>
      </c>
      <c r="F5233" s="20">
        <v>2025</v>
      </c>
      <c r="G5233" s="20">
        <v>61</v>
      </c>
      <c r="H5233" s="11">
        <v>18185.596214058602</v>
      </c>
      <c r="I5233" s="10">
        <v>2568096.9497317299</v>
      </c>
      <c r="J5233" s="33">
        <f t="shared" si="324"/>
        <v>7.0813511210931178E-3</v>
      </c>
      <c r="K5233" s="33">
        <f t="shared" si="325"/>
        <v>7.0563374326391148E-3</v>
      </c>
      <c r="L5233" s="33">
        <f t="shared" si="326"/>
        <v>0.93724877553178421</v>
      </c>
      <c r="M5233" s="33">
        <f t="shared" si="327"/>
        <v>0.93063523191330411</v>
      </c>
    </row>
    <row r="5234" spans="1:13" ht="27.6">
      <c r="A5234" t="s">
        <v>164</v>
      </c>
      <c r="B5234" t="s">
        <v>257</v>
      </c>
      <c r="C5234" s="14" t="s">
        <v>259</v>
      </c>
      <c r="D5234" t="s">
        <v>465</v>
      </c>
      <c r="E5234" t="s">
        <v>483</v>
      </c>
      <c r="F5234" s="20">
        <v>2025</v>
      </c>
      <c r="G5234" s="20">
        <v>62</v>
      </c>
      <c r="H5234" s="11">
        <v>18970.137623154402</v>
      </c>
      <c r="I5234" s="10">
        <v>2450910.0658219899</v>
      </c>
      <c r="J5234" s="33">
        <f t="shared" si="324"/>
        <v>7.7400382362835364E-3</v>
      </c>
      <c r="K5234" s="33">
        <f t="shared" si="325"/>
        <v>7.7101612729731928E-3</v>
      </c>
      <c r="L5234" s="33">
        <f t="shared" si="326"/>
        <v>0.93063523191330411</v>
      </c>
      <c r="M5234" s="33">
        <f t="shared" si="327"/>
        <v>0.92345988418894176</v>
      </c>
    </row>
    <row r="5235" spans="1:13" ht="27.6">
      <c r="A5235" t="s">
        <v>164</v>
      </c>
      <c r="B5235" t="s">
        <v>257</v>
      </c>
      <c r="C5235" s="14" t="s">
        <v>259</v>
      </c>
      <c r="D5235" t="s">
        <v>465</v>
      </c>
      <c r="E5235" t="s">
        <v>483</v>
      </c>
      <c r="F5235" s="20">
        <v>2025</v>
      </c>
      <c r="G5235" s="20">
        <v>63</v>
      </c>
      <c r="H5235" s="11">
        <v>19616.892194726101</v>
      </c>
      <c r="I5235" s="10">
        <v>2307352.6622382002</v>
      </c>
      <c r="J5235" s="33">
        <f t="shared" si="324"/>
        <v>8.5019045921212299E-3</v>
      </c>
      <c r="K5235" s="33">
        <f t="shared" si="325"/>
        <v>8.465865606931966E-3</v>
      </c>
      <c r="L5235" s="33">
        <f t="shared" si="326"/>
        <v>0.92345988418894176</v>
      </c>
      <c r="M5235" s="33">
        <f t="shared" si="327"/>
        <v>0.91564199691600523</v>
      </c>
    </row>
    <row r="5236" spans="1:13" ht="27.6">
      <c r="A5236" t="s">
        <v>164</v>
      </c>
      <c r="B5236" t="s">
        <v>257</v>
      </c>
      <c r="C5236" s="14" t="s">
        <v>259</v>
      </c>
      <c r="D5236" t="s">
        <v>465</v>
      </c>
      <c r="E5236" t="s">
        <v>483</v>
      </c>
      <c r="F5236" s="20">
        <v>2025</v>
      </c>
      <c r="G5236" s="20">
        <v>64</v>
      </c>
      <c r="H5236" s="11">
        <v>20366.526040230699</v>
      </c>
      <c r="I5236" s="10">
        <v>2189442.45160812</v>
      </c>
      <c r="J5236" s="33">
        <f t="shared" si="324"/>
        <v>9.3021517990900943E-3</v>
      </c>
      <c r="K5236" s="33">
        <f t="shared" si="325"/>
        <v>9.2590206262220809E-3</v>
      </c>
      <c r="L5236" s="33">
        <f t="shared" si="326"/>
        <v>0.91564199691600523</v>
      </c>
      <c r="M5236" s="33">
        <f t="shared" si="327"/>
        <v>0.90716404878032475</v>
      </c>
    </row>
    <row r="5237" spans="1:13" ht="27.6">
      <c r="A5237" t="s">
        <v>164</v>
      </c>
      <c r="B5237" t="s">
        <v>257</v>
      </c>
      <c r="C5237" s="14" t="s">
        <v>259</v>
      </c>
      <c r="D5237" t="s">
        <v>465</v>
      </c>
      <c r="E5237" t="s">
        <v>483</v>
      </c>
      <c r="F5237" s="20">
        <v>2025</v>
      </c>
      <c r="G5237" s="20">
        <v>65</v>
      </c>
      <c r="H5237" s="11">
        <v>20564.818281192602</v>
      </c>
      <c r="I5237" s="10">
        <v>2067379.2956157301</v>
      </c>
      <c r="J5237" s="33">
        <f t="shared" si="324"/>
        <v>9.9472884945709765E-3</v>
      </c>
      <c r="K5237" s="33">
        <f t="shared" si="325"/>
        <v>9.8979778581930189E-3</v>
      </c>
      <c r="L5237" s="33">
        <f t="shared" si="326"/>
        <v>0.90716404878032475</v>
      </c>
      <c r="M5237" s="33">
        <f t="shared" si="327"/>
        <v>0.89818495911174834</v>
      </c>
    </row>
    <row r="5238" spans="1:13" ht="27.6">
      <c r="A5238" t="s">
        <v>164</v>
      </c>
      <c r="B5238" t="s">
        <v>257</v>
      </c>
      <c r="C5238" s="14" t="s">
        <v>259</v>
      </c>
      <c r="D5238" t="s">
        <v>465</v>
      </c>
      <c r="E5238" t="s">
        <v>483</v>
      </c>
      <c r="F5238" s="20">
        <v>2025</v>
      </c>
      <c r="G5238" s="20">
        <v>66</v>
      </c>
      <c r="H5238" s="11">
        <v>21128.4842212808</v>
      </c>
      <c r="I5238" s="10">
        <v>1938977.04767675</v>
      </c>
      <c r="J5238" s="33">
        <f t="shared" si="324"/>
        <v>1.0896717032621194E-2</v>
      </c>
      <c r="K5238" s="33">
        <f t="shared" si="325"/>
        <v>1.08375628686046E-2</v>
      </c>
      <c r="L5238" s="33">
        <f t="shared" si="326"/>
        <v>0.89818495911174834</v>
      </c>
      <c r="M5238" s="33">
        <f t="shared" si="327"/>
        <v>0.88845082314973967</v>
      </c>
    </row>
    <row r="5239" spans="1:13" ht="27.6">
      <c r="A5239" t="s">
        <v>164</v>
      </c>
      <c r="B5239" t="s">
        <v>257</v>
      </c>
      <c r="C5239" s="14" t="s">
        <v>259</v>
      </c>
      <c r="D5239" t="s">
        <v>465</v>
      </c>
      <c r="E5239" t="s">
        <v>483</v>
      </c>
      <c r="F5239" s="20">
        <v>2025</v>
      </c>
      <c r="G5239" s="20">
        <v>67</v>
      </c>
      <c r="H5239" s="11">
        <v>21650.1531142985</v>
      </c>
      <c r="I5239" s="10">
        <v>1812804.58670767</v>
      </c>
      <c r="J5239" s="33">
        <f t="shared" si="324"/>
        <v>1.1942905083673959E-2</v>
      </c>
      <c r="K5239" s="33">
        <f t="shared" si="325"/>
        <v>1.1871871655796173E-2</v>
      </c>
      <c r="L5239" s="33">
        <f t="shared" si="326"/>
        <v>0.88845082314973967</v>
      </c>
      <c r="M5239" s="33">
        <f t="shared" si="327"/>
        <v>0.87790324900481953</v>
      </c>
    </row>
    <row r="5240" spans="1:13" ht="27.6">
      <c r="A5240" t="s">
        <v>164</v>
      </c>
      <c r="B5240" t="s">
        <v>257</v>
      </c>
      <c r="C5240" s="14" t="s">
        <v>259</v>
      </c>
      <c r="D5240" t="s">
        <v>465</v>
      </c>
      <c r="E5240" t="s">
        <v>483</v>
      </c>
      <c r="F5240" s="20">
        <v>2025</v>
      </c>
      <c r="G5240" s="20">
        <v>68</v>
      </c>
      <c r="H5240" s="11">
        <v>22443.5912394105</v>
      </c>
      <c r="I5240" s="10">
        <v>1708817.0374286999</v>
      </c>
      <c r="J5240" s="33">
        <f t="shared" si="324"/>
        <v>1.3133993135497957E-2</v>
      </c>
      <c r="K5240" s="33">
        <f t="shared" si="325"/>
        <v>1.3048118617226434E-2</v>
      </c>
      <c r="L5240" s="33">
        <f t="shared" si="326"/>
        <v>0.87790324900481953</v>
      </c>
      <c r="M5240" s="33">
        <f t="shared" si="327"/>
        <v>0.86644826327735613</v>
      </c>
    </row>
    <row r="5241" spans="1:13" ht="27.6">
      <c r="A5241" t="s">
        <v>164</v>
      </c>
      <c r="B5241" t="s">
        <v>257</v>
      </c>
      <c r="C5241" s="14" t="s">
        <v>259</v>
      </c>
      <c r="D5241" t="s">
        <v>465</v>
      </c>
      <c r="E5241" t="s">
        <v>483</v>
      </c>
      <c r="F5241" s="20">
        <v>2025</v>
      </c>
      <c r="G5241" s="20">
        <v>69</v>
      </c>
      <c r="H5241" s="11">
        <v>22887.513909269201</v>
      </c>
      <c r="I5241" s="10">
        <v>1588246.5017458</v>
      </c>
      <c r="J5241" s="33">
        <f t="shared" si="324"/>
        <v>1.4410555215523065E-2</v>
      </c>
      <c r="K5241" s="33">
        <f t="shared" si="325"/>
        <v>1.430722013219754E-2</v>
      </c>
      <c r="L5241" s="33">
        <f t="shared" si="326"/>
        <v>0.86644826327735613</v>
      </c>
      <c r="M5241" s="33">
        <f t="shared" si="327"/>
        <v>0.85405179724148672</v>
      </c>
    </row>
    <row r="5242" spans="1:13" ht="27.6">
      <c r="A5242" t="s">
        <v>164</v>
      </c>
      <c r="B5242" t="s">
        <v>257</v>
      </c>
      <c r="C5242" s="14" t="s">
        <v>259</v>
      </c>
      <c r="D5242" t="s">
        <v>465</v>
      </c>
      <c r="E5242" t="s">
        <v>483</v>
      </c>
      <c r="F5242" s="20">
        <v>2026</v>
      </c>
      <c r="G5242" s="20">
        <v>30</v>
      </c>
      <c r="H5242" s="11">
        <v>1297.95635155337</v>
      </c>
      <c r="I5242" s="10">
        <v>4533066.21955992</v>
      </c>
      <c r="J5242" s="33">
        <f t="shared" si="324"/>
        <v>2.8633077230435394E-4</v>
      </c>
      <c r="K5242" s="33">
        <f t="shared" si="325"/>
        <v>2.8628978356093349E-4</v>
      </c>
      <c r="L5242" s="33">
        <f t="shared" si="326"/>
        <v>1</v>
      </c>
      <c r="M5242" s="33">
        <f t="shared" si="327"/>
        <v>0.99971371021643907</v>
      </c>
    </row>
    <row r="5243" spans="1:13" ht="27.6">
      <c r="A5243" t="s">
        <v>164</v>
      </c>
      <c r="B5243" t="s">
        <v>257</v>
      </c>
      <c r="C5243" s="14" t="s">
        <v>259</v>
      </c>
      <c r="D5243" t="s">
        <v>465</v>
      </c>
      <c r="E5243" t="s">
        <v>483</v>
      </c>
      <c r="F5243" s="20">
        <v>2026</v>
      </c>
      <c r="G5243" s="20">
        <v>31</v>
      </c>
      <c r="H5243" s="11">
        <v>1327.2470023636699</v>
      </c>
      <c r="I5243" s="10">
        <v>4460323.2846292304</v>
      </c>
      <c r="J5243" s="33">
        <f t="shared" si="324"/>
        <v>2.9756744470462728E-4</v>
      </c>
      <c r="K5243" s="33">
        <f t="shared" si="325"/>
        <v>2.9752317590370225E-4</v>
      </c>
      <c r="L5243" s="33">
        <f t="shared" si="326"/>
        <v>0.99971371021643907</v>
      </c>
      <c r="M5243" s="33">
        <f t="shared" si="327"/>
        <v>0.99941627221838103</v>
      </c>
    </row>
    <row r="5244" spans="1:13" ht="27.6">
      <c r="A5244" t="s">
        <v>164</v>
      </c>
      <c r="B5244" t="s">
        <v>257</v>
      </c>
      <c r="C5244" s="14" t="s">
        <v>259</v>
      </c>
      <c r="D5244" t="s">
        <v>465</v>
      </c>
      <c r="E5244" t="s">
        <v>483</v>
      </c>
      <c r="F5244" s="20">
        <v>2026</v>
      </c>
      <c r="G5244" s="20">
        <v>32</v>
      </c>
      <c r="H5244" s="11">
        <v>1369.9899944241999</v>
      </c>
      <c r="I5244" s="10">
        <v>4404105.7544681998</v>
      </c>
      <c r="J5244" s="33">
        <f t="shared" si="324"/>
        <v>3.1107109383880533E-4</v>
      </c>
      <c r="K5244" s="33">
        <f t="shared" si="325"/>
        <v>3.1102271624250388E-4</v>
      </c>
      <c r="L5244" s="33">
        <f t="shared" si="326"/>
        <v>0.99941627221838103</v>
      </c>
      <c r="M5244" s="33">
        <f t="shared" si="327"/>
        <v>0.9991054310547387</v>
      </c>
    </row>
    <row r="5245" spans="1:13" ht="27.6">
      <c r="A5245" t="s">
        <v>164</v>
      </c>
      <c r="B5245" t="s">
        <v>257</v>
      </c>
      <c r="C5245" s="14" t="s">
        <v>259</v>
      </c>
      <c r="D5245" t="s">
        <v>465</v>
      </c>
      <c r="E5245" t="s">
        <v>483</v>
      </c>
      <c r="F5245" s="20">
        <v>2026</v>
      </c>
      <c r="G5245" s="20">
        <v>33</v>
      </c>
      <c r="H5245" s="11">
        <v>1424.53042251232</v>
      </c>
      <c r="I5245" s="10">
        <v>4351715.08810372</v>
      </c>
      <c r="J5245" s="33">
        <f t="shared" si="324"/>
        <v>3.2734919305874542E-4</v>
      </c>
      <c r="K5245" s="33">
        <f t="shared" si="325"/>
        <v>3.2729562015754166E-4</v>
      </c>
      <c r="L5245" s="33">
        <f t="shared" si="326"/>
        <v>0.9991054310547387</v>
      </c>
      <c r="M5245" s="33">
        <f t="shared" si="327"/>
        <v>0.99877842822307883</v>
      </c>
    </row>
    <row r="5246" spans="1:13" ht="27.6">
      <c r="A5246" t="s">
        <v>164</v>
      </c>
      <c r="B5246" t="s">
        <v>257</v>
      </c>
      <c r="C5246" s="14" t="s">
        <v>259</v>
      </c>
      <c r="D5246" t="s">
        <v>465</v>
      </c>
      <c r="E5246" t="s">
        <v>483</v>
      </c>
      <c r="F5246" s="20">
        <v>2026</v>
      </c>
      <c r="G5246" s="20">
        <v>34</v>
      </c>
      <c r="H5246" s="11">
        <v>1521.6461651734501</v>
      </c>
      <c r="I5246" s="10">
        <v>4391577.98083896</v>
      </c>
      <c r="J5246" s="33">
        <f t="shared" si="324"/>
        <v>3.4649189239325704E-4</v>
      </c>
      <c r="K5246" s="33">
        <f t="shared" si="325"/>
        <v>3.4643187101002226E-4</v>
      </c>
      <c r="L5246" s="33">
        <f t="shared" si="326"/>
        <v>0.99877842822307883</v>
      </c>
      <c r="M5246" s="33">
        <f t="shared" si="327"/>
        <v>0.99843241954346507</v>
      </c>
    </row>
    <row r="5247" spans="1:13" ht="27.6">
      <c r="A5247" t="s">
        <v>164</v>
      </c>
      <c r="B5247" t="s">
        <v>257</v>
      </c>
      <c r="C5247" s="14" t="s">
        <v>259</v>
      </c>
      <c r="D5247" t="s">
        <v>465</v>
      </c>
      <c r="E5247" t="s">
        <v>483</v>
      </c>
      <c r="F5247" s="20">
        <v>2026</v>
      </c>
      <c r="G5247" s="20">
        <v>35</v>
      </c>
      <c r="H5247" s="11">
        <v>2111.9541633452</v>
      </c>
      <c r="I5247" s="10">
        <v>4411881.82450826</v>
      </c>
      <c r="J5247" s="33">
        <f t="shared" si="324"/>
        <v>4.7869690244493218E-4</v>
      </c>
      <c r="K5247" s="33">
        <f t="shared" si="325"/>
        <v>4.7858234536279909E-4</v>
      </c>
      <c r="L5247" s="33">
        <f t="shared" si="326"/>
        <v>0.99843241954346507</v>
      </c>
      <c r="M5247" s="33">
        <f t="shared" si="327"/>
        <v>0.99795458741443366</v>
      </c>
    </row>
    <row r="5248" spans="1:13" ht="27.6">
      <c r="A5248" t="s">
        <v>164</v>
      </c>
      <c r="B5248" t="s">
        <v>257</v>
      </c>
      <c r="C5248" s="14" t="s">
        <v>259</v>
      </c>
      <c r="D5248" t="s">
        <v>465</v>
      </c>
      <c r="E5248" t="s">
        <v>483</v>
      </c>
      <c r="F5248" s="20">
        <v>2026</v>
      </c>
      <c r="G5248" s="20">
        <v>36</v>
      </c>
      <c r="H5248" s="11">
        <v>3196.2048086475402</v>
      </c>
      <c r="I5248" s="10">
        <v>6497474.3594246097</v>
      </c>
      <c r="J5248" s="33">
        <f t="shared" si="324"/>
        <v>4.9191495523355684E-4</v>
      </c>
      <c r="K5248" s="33">
        <f t="shared" si="325"/>
        <v>4.9179398490850623E-4</v>
      </c>
      <c r="L5248" s="33">
        <f t="shared" si="326"/>
        <v>0.99795458741443366</v>
      </c>
      <c r="M5248" s="33">
        <f t="shared" si="327"/>
        <v>0.99746379935113139</v>
      </c>
    </row>
    <row r="5249" spans="1:13" ht="27.6">
      <c r="A5249" t="s">
        <v>164</v>
      </c>
      <c r="B5249" t="s">
        <v>257</v>
      </c>
      <c r="C5249" s="14" t="s">
        <v>259</v>
      </c>
      <c r="D5249" t="s">
        <v>465</v>
      </c>
      <c r="E5249" t="s">
        <v>483</v>
      </c>
      <c r="F5249" s="20">
        <v>2026</v>
      </c>
      <c r="G5249" s="20">
        <v>37</v>
      </c>
      <c r="H5249" s="11">
        <v>2396.3770825539</v>
      </c>
      <c r="I5249" s="10">
        <v>4374565.1286832299</v>
      </c>
      <c r="J5249" s="33">
        <f t="shared" si="324"/>
        <v>5.4779778379370565E-4</v>
      </c>
      <c r="K5249" s="33">
        <f t="shared" si="325"/>
        <v>5.4764776998139642E-4</v>
      </c>
      <c r="L5249" s="33">
        <f t="shared" si="326"/>
        <v>0.99746379935113139</v>
      </c>
      <c r="M5249" s="33">
        <f t="shared" si="327"/>
        <v>0.99691754052577952</v>
      </c>
    </row>
    <row r="5250" spans="1:13" ht="27.6">
      <c r="A5250" t="s">
        <v>164</v>
      </c>
      <c r="B5250" t="s">
        <v>257</v>
      </c>
      <c r="C5250" s="14" t="s">
        <v>259</v>
      </c>
      <c r="D5250" t="s">
        <v>465</v>
      </c>
      <c r="E5250" t="s">
        <v>483</v>
      </c>
      <c r="F5250" s="20">
        <v>2026</v>
      </c>
      <c r="G5250" s="20">
        <v>38</v>
      </c>
      <c r="H5250" s="11">
        <v>2562.4667687904898</v>
      </c>
      <c r="I5250" s="10">
        <v>4360550.2255095895</v>
      </c>
      <c r="J5250" s="33">
        <f t="shared" ref="J5250:J5313" si="328">IF(I5250&gt;0,H5250/I5250,0)</f>
        <v>5.8764757571185434E-4</v>
      </c>
      <c r="K5250" s="33">
        <f t="shared" ref="K5250:K5313" si="329">1-EXP(-J5250)</f>
        <v>5.8747494469224559E-4</v>
      </c>
      <c r="L5250" s="33">
        <f t="shared" ref="L5250:L5313" si="330">IF(G5250=30,1,M5249)</f>
        <v>0.99691754052577952</v>
      </c>
      <c r="M5250" s="33">
        <f t="shared" ref="M5250:M5313" si="331">L5250*(1-K5250)</f>
        <v>0.99633187644879639</v>
      </c>
    </row>
    <row r="5251" spans="1:13" ht="27.6">
      <c r="A5251" t="s">
        <v>164</v>
      </c>
      <c r="B5251" t="s">
        <v>257</v>
      </c>
      <c r="C5251" s="14" t="s">
        <v>259</v>
      </c>
      <c r="D5251" t="s">
        <v>465</v>
      </c>
      <c r="E5251" t="s">
        <v>483</v>
      </c>
      <c r="F5251" s="20">
        <v>2026</v>
      </c>
      <c r="G5251" s="20">
        <v>39</v>
      </c>
      <c r="H5251" s="11">
        <v>2670.5457424462602</v>
      </c>
      <c r="I5251" s="10">
        <v>4230055.3423226597</v>
      </c>
      <c r="J5251" s="33">
        <f t="shared" si="328"/>
        <v>6.3132643105796903E-4</v>
      </c>
      <c r="K5251" s="33">
        <f t="shared" si="329"/>
        <v>6.3112718645841337E-4</v>
      </c>
      <c r="L5251" s="33">
        <f t="shared" si="330"/>
        <v>0.99633187644879639</v>
      </c>
      <c r="M5251" s="33">
        <f t="shared" si="331"/>
        <v>0.99570306431483446</v>
      </c>
    </row>
    <row r="5252" spans="1:13" ht="27.6">
      <c r="A5252" t="s">
        <v>164</v>
      </c>
      <c r="B5252" t="s">
        <v>257</v>
      </c>
      <c r="C5252" s="14" t="s">
        <v>259</v>
      </c>
      <c r="D5252" t="s">
        <v>465</v>
      </c>
      <c r="E5252" t="s">
        <v>483</v>
      </c>
      <c r="F5252" s="20">
        <v>2026</v>
      </c>
      <c r="G5252" s="20">
        <v>40</v>
      </c>
      <c r="H5252" s="11">
        <v>3575.0596295620098</v>
      </c>
      <c r="I5252" s="10">
        <v>4198448.0120116603</v>
      </c>
      <c r="J5252" s="33">
        <f t="shared" si="328"/>
        <v>8.515193279359061E-4</v>
      </c>
      <c r="K5252" s="33">
        <f t="shared" si="329"/>
        <v>8.5115688823511615E-4</v>
      </c>
      <c r="L5252" s="33">
        <f t="shared" si="330"/>
        <v>0.99570306431483446</v>
      </c>
      <c r="M5252" s="33">
        <f t="shared" si="331"/>
        <v>0.99485556479300608</v>
      </c>
    </row>
    <row r="5253" spans="1:13" ht="27.6">
      <c r="A5253" t="s">
        <v>164</v>
      </c>
      <c r="B5253" t="s">
        <v>257</v>
      </c>
      <c r="C5253" s="14" t="s">
        <v>259</v>
      </c>
      <c r="D5253" t="s">
        <v>465</v>
      </c>
      <c r="E5253" t="s">
        <v>483</v>
      </c>
      <c r="F5253" s="20">
        <v>2026</v>
      </c>
      <c r="G5253" s="20">
        <v>41</v>
      </c>
      <c r="H5253" s="11">
        <v>3915.0836175853401</v>
      </c>
      <c r="I5253" s="10">
        <v>4261037.39961264</v>
      </c>
      <c r="J5253" s="33">
        <f t="shared" si="328"/>
        <v>9.1880996349415992E-4</v>
      </c>
      <c r="K5253" s="33">
        <f t="shared" si="329"/>
        <v>9.1838798686827428E-4</v>
      </c>
      <c r="L5253" s="33">
        <f t="shared" si="330"/>
        <v>0.99485556479300608</v>
      </c>
      <c r="M5253" s="33">
        <f t="shared" si="331"/>
        <v>0.99394190139363114</v>
      </c>
    </row>
    <row r="5254" spans="1:13" ht="27.6">
      <c r="A5254" t="s">
        <v>164</v>
      </c>
      <c r="B5254" t="s">
        <v>257</v>
      </c>
      <c r="C5254" s="14" t="s">
        <v>259</v>
      </c>
      <c r="D5254" t="s">
        <v>465</v>
      </c>
      <c r="E5254" t="s">
        <v>483</v>
      </c>
      <c r="F5254" s="20">
        <v>2026</v>
      </c>
      <c r="G5254" s="20">
        <v>42</v>
      </c>
      <c r="H5254" s="11">
        <v>4327.6507067177199</v>
      </c>
      <c r="I5254" s="10">
        <v>4350356.12388446</v>
      </c>
      <c r="J5254" s="33">
        <f t="shared" si="328"/>
        <v>9.947807911536064E-4</v>
      </c>
      <c r="K5254" s="33">
        <f t="shared" si="329"/>
        <v>9.9428616077223975E-4</v>
      </c>
      <c r="L5254" s="33">
        <f t="shared" si="330"/>
        <v>0.99394190139363114</v>
      </c>
      <c r="M5254" s="33">
        <f t="shared" si="331"/>
        <v>0.9929536387164638</v>
      </c>
    </row>
    <row r="5255" spans="1:13" ht="27.6">
      <c r="A5255" t="s">
        <v>164</v>
      </c>
      <c r="B5255" t="s">
        <v>257</v>
      </c>
      <c r="C5255" s="14" t="s">
        <v>259</v>
      </c>
      <c r="D5255" t="s">
        <v>465</v>
      </c>
      <c r="E5255" t="s">
        <v>483</v>
      </c>
      <c r="F5255" s="20">
        <v>2026</v>
      </c>
      <c r="G5255" s="20">
        <v>43</v>
      </c>
      <c r="H5255" s="11">
        <v>4680.3666983425401</v>
      </c>
      <c r="I5255" s="10">
        <v>4329966.9582921397</v>
      </c>
      <c r="J5255" s="33">
        <f t="shared" si="328"/>
        <v>1.0809243450182373E-3</v>
      </c>
      <c r="K5255" s="33">
        <f t="shared" si="329"/>
        <v>1.0803403567331005E-3</v>
      </c>
      <c r="L5255" s="33">
        <f t="shared" si="330"/>
        <v>0.9929536387164638</v>
      </c>
      <c r="M5255" s="33">
        <f t="shared" si="331"/>
        <v>0.99188091082819341</v>
      </c>
    </row>
    <row r="5256" spans="1:13" ht="27.6">
      <c r="A5256" t="s">
        <v>164</v>
      </c>
      <c r="B5256" t="s">
        <v>257</v>
      </c>
      <c r="C5256" s="14" t="s">
        <v>259</v>
      </c>
      <c r="D5256" t="s">
        <v>465</v>
      </c>
      <c r="E5256" t="s">
        <v>483</v>
      </c>
      <c r="F5256" s="20">
        <v>2026</v>
      </c>
      <c r="G5256" s="20">
        <v>44</v>
      </c>
      <c r="H5256" s="11">
        <v>4947.1323027635199</v>
      </c>
      <c r="I5256" s="10">
        <v>4196064.8244996797</v>
      </c>
      <c r="J5256" s="33">
        <f t="shared" si="328"/>
        <v>1.178993297214705E-3</v>
      </c>
      <c r="K5256" s="33">
        <f t="shared" si="329"/>
        <v>1.1782985576751503E-3</v>
      </c>
      <c r="L5256" s="33">
        <f t="shared" si="330"/>
        <v>0.99188091082819341</v>
      </c>
      <c r="M5256" s="33">
        <f t="shared" si="331"/>
        <v>0.99071217898157904</v>
      </c>
    </row>
    <row r="5257" spans="1:13" ht="27.6">
      <c r="A5257" t="s">
        <v>164</v>
      </c>
      <c r="B5257" t="s">
        <v>257</v>
      </c>
      <c r="C5257" s="14" t="s">
        <v>259</v>
      </c>
      <c r="D5257" t="s">
        <v>465</v>
      </c>
      <c r="E5257" t="s">
        <v>483</v>
      </c>
      <c r="F5257" s="20">
        <v>2026</v>
      </c>
      <c r="G5257" s="20">
        <v>45</v>
      </c>
      <c r="H5257" s="11">
        <v>6302.2666866755899</v>
      </c>
      <c r="I5257" s="10">
        <v>4125591.44550924</v>
      </c>
      <c r="J5257" s="33">
        <f t="shared" si="328"/>
        <v>1.5276031982119046E-3</v>
      </c>
      <c r="K5257" s="33">
        <f t="shared" si="329"/>
        <v>1.5264370063480248E-3</v>
      </c>
      <c r="L5257" s="33">
        <f t="shared" si="330"/>
        <v>0.99071217898157904</v>
      </c>
      <c r="M5257" s="33">
        <f t="shared" si="331"/>
        <v>0.98919991924894191</v>
      </c>
    </row>
    <row r="5258" spans="1:13" ht="27.6">
      <c r="A5258" t="s">
        <v>164</v>
      </c>
      <c r="B5258" t="s">
        <v>257</v>
      </c>
      <c r="C5258" s="14" t="s">
        <v>259</v>
      </c>
      <c r="D5258" t="s">
        <v>465</v>
      </c>
      <c r="E5258" t="s">
        <v>483</v>
      </c>
      <c r="F5258" s="20">
        <v>2026</v>
      </c>
      <c r="G5258" s="20">
        <v>46</v>
      </c>
      <c r="H5258" s="11">
        <v>6804.0442172521298</v>
      </c>
      <c r="I5258" s="10">
        <v>4070423.7966079102</v>
      </c>
      <c r="J5258" s="33">
        <f t="shared" si="328"/>
        <v>1.6715812793061705E-3</v>
      </c>
      <c r="K5258" s="33">
        <f t="shared" si="329"/>
        <v>1.6701849654452428E-3</v>
      </c>
      <c r="L5258" s="33">
        <f t="shared" si="330"/>
        <v>0.98919991924894191</v>
      </c>
      <c r="M5258" s="33">
        <f t="shared" si="331"/>
        <v>0.98754777241599268</v>
      </c>
    </row>
    <row r="5259" spans="1:13" ht="27.6">
      <c r="A5259" t="s">
        <v>164</v>
      </c>
      <c r="B5259" t="s">
        <v>257</v>
      </c>
      <c r="C5259" s="14" t="s">
        <v>259</v>
      </c>
      <c r="D5259" t="s">
        <v>465</v>
      </c>
      <c r="E5259" t="s">
        <v>483</v>
      </c>
      <c r="F5259" s="20">
        <v>2026</v>
      </c>
      <c r="G5259" s="20">
        <v>47</v>
      </c>
      <c r="H5259" s="11">
        <v>7337.1588340071303</v>
      </c>
      <c r="I5259" s="10">
        <v>4010952.63156028</v>
      </c>
      <c r="J5259" s="33">
        <f t="shared" si="328"/>
        <v>1.8292808487127259E-3</v>
      </c>
      <c r="K5259" s="33">
        <f t="shared" si="329"/>
        <v>1.8276087342453673E-3</v>
      </c>
      <c r="L5259" s="33">
        <f t="shared" si="330"/>
        <v>0.98754777241599268</v>
      </c>
      <c r="M5259" s="33">
        <f t="shared" si="331"/>
        <v>0.98574292148164067</v>
      </c>
    </row>
    <row r="5260" spans="1:13" ht="27.6">
      <c r="A5260" t="s">
        <v>164</v>
      </c>
      <c r="B5260" t="s">
        <v>257</v>
      </c>
      <c r="C5260" s="14" t="s">
        <v>259</v>
      </c>
      <c r="D5260" t="s">
        <v>465</v>
      </c>
      <c r="E5260" t="s">
        <v>483</v>
      </c>
      <c r="F5260" s="20">
        <v>2026</v>
      </c>
      <c r="G5260" s="20">
        <v>48</v>
      </c>
      <c r="H5260" s="11">
        <v>7865.9556357665897</v>
      </c>
      <c r="I5260" s="10">
        <v>3931934.3335516001</v>
      </c>
      <c r="J5260" s="33">
        <f t="shared" si="328"/>
        <v>2.0005307740380051E-3</v>
      </c>
      <c r="K5260" s="33">
        <f t="shared" si="329"/>
        <v>1.9985310460771677E-3</v>
      </c>
      <c r="L5260" s="33">
        <f t="shared" si="330"/>
        <v>0.98574292148164067</v>
      </c>
      <c r="M5260" s="33">
        <f t="shared" si="331"/>
        <v>0.9837728836496088</v>
      </c>
    </row>
    <row r="5261" spans="1:13" ht="27.6">
      <c r="A5261" t="s">
        <v>164</v>
      </c>
      <c r="B5261" t="s">
        <v>257</v>
      </c>
      <c r="C5261" s="14" t="s">
        <v>259</v>
      </c>
      <c r="D5261" t="s">
        <v>465</v>
      </c>
      <c r="E5261" t="s">
        <v>483</v>
      </c>
      <c r="F5261" s="20">
        <v>2026</v>
      </c>
      <c r="G5261" s="20">
        <v>49</v>
      </c>
      <c r="H5261" s="11">
        <v>8466.3218605494294</v>
      </c>
      <c r="I5261" s="10">
        <v>3870575.5451465598</v>
      </c>
      <c r="J5261" s="33">
        <f t="shared" si="328"/>
        <v>2.1873547646332919E-3</v>
      </c>
      <c r="K5261" s="33">
        <f t="shared" si="329"/>
        <v>2.1849642474874864E-3</v>
      </c>
      <c r="L5261" s="33">
        <f t="shared" si="330"/>
        <v>0.9837728836496088</v>
      </c>
      <c r="M5261" s="33">
        <f t="shared" si="331"/>
        <v>0.98162337507118669</v>
      </c>
    </row>
    <row r="5262" spans="1:13" ht="27.6">
      <c r="A5262" t="s">
        <v>164</v>
      </c>
      <c r="B5262" t="s">
        <v>257</v>
      </c>
      <c r="C5262" s="14" t="s">
        <v>259</v>
      </c>
      <c r="D5262" t="s">
        <v>465</v>
      </c>
      <c r="E5262" t="s">
        <v>483</v>
      </c>
      <c r="F5262" s="20">
        <v>2026</v>
      </c>
      <c r="G5262" s="20">
        <v>50</v>
      </c>
      <c r="H5262" s="11">
        <v>9712.0272316296705</v>
      </c>
      <c r="I5262" s="10">
        <v>3797304.3722928599</v>
      </c>
      <c r="J5262" s="33">
        <f t="shared" si="328"/>
        <v>2.5576109469901214E-3</v>
      </c>
      <c r="K5262" s="33">
        <f t="shared" si="329"/>
        <v>2.554343046711538E-3</v>
      </c>
      <c r="L5262" s="33">
        <f t="shared" si="330"/>
        <v>0.98162337507118669</v>
      </c>
      <c r="M5262" s="33">
        <f t="shared" si="331"/>
        <v>0.97911597222858404</v>
      </c>
    </row>
    <row r="5263" spans="1:13" ht="27.6">
      <c r="A5263" t="s">
        <v>164</v>
      </c>
      <c r="B5263" t="s">
        <v>257</v>
      </c>
      <c r="C5263" s="14" t="s">
        <v>259</v>
      </c>
      <c r="D5263" t="s">
        <v>465</v>
      </c>
      <c r="E5263" t="s">
        <v>483</v>
      </c>
      <c r="F5263" s="20">
        <v>2026</v>
      </c>
      <c r="G5263" s="20">
        <v>51</v>
      </c>
      <c r="H5263" s="11">
        <v>10382.2543119766</v>
      </c>
      <c r="I5263" s="10">
        <v>3722619.1646646499</v>
      </c>
      <c r="J5263" s="33">
        <f t="shared" si="328"/>
        <v>2.7889649337556879E-3</v>
      </c>
      <c r="K5263" s="33">
        <f t="shared" si="329"/>
        <v>2.7850793841147636E-3</v>
      </c>
      <c r="L5263" s="33">
        <f t="shared" si="330"/>
        <v>0.97911597222858404</v>
      </c>
      <c r="M5263" s="33">
        <f t="shared" si="331"/>
        <v>0.97638905651967278</v>
      </c>
    </row>
    <row r="5264" spans="1:13" ht="27.6">
      <c r="A5264" t="s">
        <v>164</v>
      </c>
      <c r="B5264" t="s">
        <v>257</v>
      </c>
      <c r="C5264" s="14" t="s">
        <v>259</v>
      </c>
      <c r="D5264" t="s">
        <v>465</v>
      </c>
      <c r="E5264" t="s">
        <v>483</v>
      </c>
      <c r="F5264" s="20">
        <v>2026</v>
      </c>
      <c r="G5264" s="20">
        <v>52</v>
      </c>
      <c r="H5264" s="11">
        <v>11011.7856391279</v>
      </c>
      <c r="I5264" s="10">
        <v>3620908.9042928098</v>
      </c>
      <c r="J5264" s="33">
        <f t="shared" si="328"/>
        <v>3.0411661630240826E-3</v>
      </c>
      <c r="K5264" s="33">
        <f t="shared" si="329"/>
        <v>3.036546501447912E-3</v>
      </c>
      <c r="L5264" s="33">
        <f t="shared" si="330"/>
        <v>0.97638905651967278</v>
      </c>
      <c r="M5264" s="33">
        <f t="shared" si="331"/>
        <v>0.97342420574604593</v>
      </c>
    </row>
    <row r="5265" spans="1:13" ht="27.6">
      <c r="A5265" t="s">
        <v>164</v>
      </c>
      <c r="B5265" t="s">
        <v>257</v>
      </c>
      <c r="C5265" s="14" t="s">
        <v>259</v>
      </c>
      <c r="D5265" t="s">
        <v>465</v>
      </c>
      <c r="E5265" t="s">
        <v>483</v>
      </c>
      <c r="F5265" s="20">
        <v>2026</v>
      </c>
      <c r="G5265" s="20">
        <v>53</v>
      </c>
      <c r="H5265" s="11">
        <v>11878.449429431501</v>
      </c>
      <c r="I5265" s="10">
        <v>3580910.0655161198</v>
      </c>
      <c r="J5265" s="33">
        <f t="shared" si="328"/>
        <v>3.3171593846547634E-3</v>
      </c>
      <c r="K5265" s="33">
        <f t="shared" si="329"/>
        <v>3.3116636898411489E-3</v>
      </c>
      <c r="L5265" s="33">
        <f t="shared" si="330"/>
        <v>0.97342420574604593</v>
      </c>
      <c r="M5265" s="33">
        <f t="shared" si="331"/>
        <v>0.97020055214906431</v>
      </c>
    </row>
    <row r="5266" spans="1:13" ht="27.6">
      <c r="A5266" t="s">
        <v>164</v>
      </c>
      <c r="B5266" t="s">
        <v>257</v>
      </c>
      <c r="C5266" s="14" t="s">
        <v>259</v>
      </c>
      <c r="D5266" t="s">
        <v>465</v>
      </c>
      <c r="E5266" t="s">
        <v>483</v>
      </c>
      <c r="F5266" s="20">
        <v>2026</v>
      </c>
      <c r="G5266" s="20">
        <v>54</v>
      </c>
      <c r="H5266" s="11">
        <v>12226.908420293201</v>
      </c>
      <c r="I5266" s="10">
        <v>3373668.6349852402</v>
      </c>
      <c r="J5266" s="33">
        <f t="shared" si="328"/>
        <v>3.6242173559961066E-3</v>
      </c>
      <c r="K5266" s="33">
        <f t="shared" si="329"/>
        <v>3.6176578070774568E-3</v>
      </c>
      <c r="L5266" s="33">
        <f t="shared" si="330"/>
        <v>0.97020055214906431</v>
      </c>
      <c r="M5266" s="33">
        <f t="shared" si="331"/>
        <v>0.96669069854715139</v>
      </c>
    </row>
    <row r="5267" spans="1:13" ht="27.6">
      <c r="A5267" t="s">
        <v>164</v>
      </c>
      <c r="B5267" t="s">
        <v>257</v>
      </c>
      <c r="C5267" s="14" t="s">
        <v>259</v>
      </c>
      <c r="D5267" t="s">
        <v>465</v>
      </c>
      <c r="E5267" t="s">
        <v>483</v>
      </c>
      <c r="F5267" s="20">
        <v>2026</v>
      </c>
      <c r="G5267" s="20">
        <v>55</v>
      </c>
      <c r="H5267" s="11">
        <v>13256.9049597389</v>
      </c>
      <c r="I5267" s="10">
        <v>3290805.9639367298</v>
      </c>
      <c r="J5267" s="33">
        <f t="shared" si="328"/>
        <v>4.0284675258944504E-3</v>
      </c>
      <c r="K5267" s="33">
        <f t="shared" si="329"/>
        <v>4.0203641356576503E-3</v>
      </c>
      <c r="L5267" s="33">
        <f t="shared" si="330"/>
        <v>0.96669069854715139</v>
      </c>
      <c r="M5267" s="33">
        <f t="shared" si="331"/>
        <v>0.96280424993243863</v>
      </c>
    </row>
    <row r="5268" spans="1:13" ht="27.6">
      <c r="A5268" t="s">
        <v>164</v>
      </c>
      <c r="B5268" t="s">
        <v>257</v>
      </c>
      <c r="C5268" s="14" t="s">
        <v>259</v>
      </c>
      <c r="D5268" t="s">
        <v>465</v>
      </c>
      <c r="E5268" t="s">
        <v>483</v>
      </c>
      <c r="F5268" s="20">
        <v>2026</v>
      </c>
      <c r="G5268" s="20">
        <v>56</v>
      </c>
      <c r="H5268" s="11">
        <v>14131.6712856715</v>
      </c>
      <c r="I5268" s="10">
        <v>3212214.28114487</v>
      </c>
      <c r="J5268" s="33">
        <f t="shared" si="328"/>
        <v>4.3993551017508115E-3</v>
      </c>
      <c r="K5268" s="33">
        <f t="shared" si="329"/>
        <v>4.3896921145926138E-3</v>
      </c>
      <c r="L5268" s="33">
        <f t="shared" si="330"/>
        <v>0.96280424993243863</v>
      </c>
      <c r="M5268" s="33">
        <f t="shared" si="331"/>
        <v>0.95857783570861399</v>
      </c>
    </row>
    <row r="5269" spans="1:13" ht="27.6">
      <c r="A5269" t="s">
        <v>164</v>
      </c>
      <c r="B5269" t="s">
        <v>257</v>
      </c>
      <c r="C5269" s="14" t="s">
        <v>259</v>
      </c>
      <c r="D5269" t="s">
        <v>465</v>
      </c>
      <c r="E5269" t="s">
        <v>483</v>
      </c>
      <c r="F5269" s="20">
        <v>2026</v>
      </c>
      <c r="G5269" s="20">
        <v>57</v>
      </c>
      <c r="H5269" s="11">
        <v>15015.1295468761</v>
      </c>
      <c r="I5269" s="10">
        <v>3124836.7028146498</v>
      </c>
      <c r="J5269" s="33">
        <f t="shared" si="328"/>
        <v>4.8050925455885253E-3</v>
      </c>
      <c r="K5269" s="33">
        <f t="shared" si="329"/>
        <v>4.7935665569399655E-3</v>
      </c>
      <c r="L5269" s="33">
        <f t="shared" si="330"/>
        <v>0.95857783570861399</v>
      </c>
      <c r="M5269" s="33">
        <f t="shared" si="331"/>
        <v>0.95398282905313725</v>
      </c>
    </row>
    <row r="5270" spans="1:13" ht="27.6">
      <c r="A5270" t="s">
        <v>164</v>
      </c>
      <c r="B5270" t="s">
        <v>257</v>
      </c>
      <c r="C5270" s="14" t="s">
        <v>259</v>
      </c>
      <c r="D5270" t="s">
        <v>465</v>
      </c>
      <c r="E5270" t="s">
        <v>483</v>
      </c>
      <c r="F5270" s="20">
        <v>2026</v>
      </c>
      <c r="G5270" s="20">
        <v>58</v>
      </c>
      <c r="H5270" s="11">
        <v>15837.4306821562</v>
      </c>
      <c r="I5270" s="10">
        <v>3017305.2867474402</v>
      </c>
      <c r="J5270" s="33">
        <f t="shared" si="328"/>
        <v>5.2488658511676322E-3</v>
      </c>
      <c r="K5270" s="33">
        <f t="shared" si="329"/>
        <v>5.2351146247734404E-3</v>
      </c>
      <c r="L5270" s="33">
        <f t="shared" si="330"/>
        <v>0.95398282905313725</v>
      </c>
      <c r="M5270" s="33">
        <f t="shared" si="331"/>
        <v>0.94898861959297842</v>
      </c>
    </row>
    <row r="5271" spans="1:13" ht="27.6">
      <c r="A5271" t="s">
        <v>164</v>
      </c>
      <c r="B5271" t="s">
        <v>257</v>
      </c>
      <c r="C5271" s="14" t="s">
        <v>259</v>
      </c>
      <c r="D5271" t="s">
        <v>465</v>
      </c>
      <c r="E5271" t="s">
        <v>483</v>
      </c>
      <c r="F5271" s="20">
        <v>2026</v>
      </c>
      <c r="G5271" s="20">
        <v>59</v>
      </c>
      <c r="H5271" s="11">
        <v>16519.306714828701</v>
      </c>
      <c r="I5271" s="10">
        <v>2877825.9895627</v>
      </c>
      <c r="J5271" s="33">
        <f t="shared" si="328"/>
        <v>5.7402034642611913E-3</v>
      </c>
      <c r="K5271" s="33">
        <f t="shared" si="329"/>
        <v>5.7237599743926726E-3</v>
      </c>
      <c r="L5271" s="33">
        <f t="shared" si="330"/>
        <v>0.94898861959297842</v>
      </c>
      <c r="M5271" s="33">
        <f t="shared" si="331"/>
        <v>0.94355683651599798</v>
      </c>
    </row>
    <row r="5272" spans="1:13" ht="27.6">
      <c r="A5272" t="s">
        <v>164</v>
      </c>
      <c r="B5272" t="s">
        <v>257</v>
      </c>
      <c r="C5272" s="14" t="s">
        <v>259</v>
      </c>
      <c r="D5272" t="s">
        <v>465</v>
      </c>
      <c r="E5272" t="s">
        <v>483</v>
      </c>
      <c r="F5272" s="20">
        <v>2026</v>
      </c>
      <c r="G5272" s="20">
        <v>60</v>
      </c>
      <c r="H5272" s="11">
        <v>17887.466143652899</v>
      </c>
      <c r="I5272" s="10">
        <v>2775955.7323366199</v>
      </c>
      <c r="J5272" s="33">
        <f t="shared" si="328"/>
        <v>6.4437144783272126E-3</v>
      </c>
      <c r="K5272" s="33">
        <f t="shared" si="329"/>
        <v>6.4229982705140687E-3</v>
      </c>
      <c r="L5272" s="33">
        <f t="shared" si="330"/>
        <v>0.94355683651599798</v>
      </c>
      <c r="M5272" s="33">
        <f t="shared" si="331"/>
        <v>0.93749637258692398</v>
      </c>
    </row>
    <row r="5273" spans="1:13" ht="27.6">
      <c r="A5273" t="s">
        <v>164</v>
      </c>
      <c r="B5273" t="s">
        <v>257</v>
      </c>
      <c r="C5273" s="14" t="s">
        <v>259</v>
      </c>
      <c r="D5273" t="s">
        <v>465</v>
      </c>
      <c r="E5273" t="s">
        <v>483</v>
      </c>
      <c r="F5273" s="20">
        <v>2026</v>
      </c>
      <c r="G5273" s="20">
        <v>61</v>
      </c>
      <c r="H5273" s="11">
        <v>18665.545737989702</v>
      </c>
      <c r="I5273" s="10">
        <v>2651125.82517609</v>
      </c>
      <c r="J5273" s="33">
        <f t="shared" si="328"/>
        <v>7.0406110342763235E-3</v>
      </c>
      <c r="K5273" s="33">
        <f t="shared" si="329"/>
        <v>7.015883997589345E-3</v>
      </c>
      <c r="L5273" s="33">
        <f t="shared" si="330"/>
        <v>0.93749637258692398</v>
      </c>
      <c r="M5273" s="33">
        <f t="shared" si="331"/>
        <v>0.93091900678869333</v>
      </c>
    </row>
    <row r="5274" spans="1:13" ht="27.6">
      <c r="A5274" t="s">
        <v>164</v>
      </c>
      <c r="B5274" t="s">
        <v>257</v>
      </c>
      <c r="C5274" s="14" t="s">
        <v>259</v>
      </c>
      <c r="D5274" t="s">
        <v>465</v>
      </c>
      <c r="E5274" t="s">
        <v>483</v>
      </c>
      <c r="F5274" s="20">
        <v>2026</v>
      </c>
      <c r="G5274" s="20">
        <v>62</v>
      </c>
      <c r="H5274" s="11">
        <v>19451.533257158499</v>
      </c>
      <c r="I5274" s="10">
        <v>2527118.34779537</v>
      </c>
      <c r="J5274" s="33">
        <f t="shared" si="328"/>
        <v>7.697120031647034E-3</v>
      </c>
      <c r="K5274" s="33">
        <f t="shared" si="329"/>
        <v>7.6675730607177472E-3</v>
      </c>
      <c r="L5274" s="33">
        <f t="shared" si="330"/>
        <v>0.93091900678869333</v>
      </c>
      <c r="M5274" s="33">
        <f t="shared" si="331"/>
        <v>0.92378111729053025</v>
      </c>
    </row>
    <row r="5275" spans="1:13" ht="27.6">
      <c r="A5275" t="s">
        <v>164</v>
      </c>
      <c r="B5275" t="s">
        <v>257</v>
      </c>
      <c r="C5275" s="14" t="s">
        <v>259</v>
      </c>
      <c r="D5275" t="s">
        <v>465</v>
      </c>
      <c r="E5275" t="s">
        <v>483</v>
      </c>
      <c r="F5275" s="20">
        <v>2026</v>
      </c>
      <c r="G5275" s="20">
        <v>63</v>
      </c>
      <c r="H5275" s="11">
        <v>20275.810448326502</v>
      </c>
      <c r="I5275" s="10">
        <v>2408174.8299532202</v>
      </c>
      <c r="J5275" s="33">
        <f t="shared" si="328"/>
        <v>8.4195757700533599E-3</v>
      </c>
      <c r="K5275" s="33">
        <f t="shared" si="329"/>
        <v>8.3842304091885644E-3</v>
      </c>
      <c r="L5275" s="33">
        <f t="shared" si="330"/>
        <v>0.92378111729053025</v>
      </c>
      <c r="M5275" s="33">
        <f t="shared" si="331"/>
        <v>0.91603592355550878</v>
      </c>
    </row>
    <row r="5276" spans="1:13" ht="27.6">
      <c r="A5276" t="s">
        <v>164</v>
      </c>
      <c r="B5276" t="s">
        <v>257</v>
      </c>
      <c r="C5276" s="14" t="s">
        <v>259</v>
      </c>
      <c r="D5276" t="s">
        <v>465</v>
      </c>
      <c r="E5276" t="s">
        <v>483</v>
      </c>
      <c r="F5276" s="20">
        <v>2026</v>
      </c>
      <c r="G5276" s="20">
        <v>64</v>
      </c>
      <c r="H5276" s="11">
        <v>20946.7419118203</v>
      </c>
      <c r="I5276" s="10">
        <v>2263177.1457069502</v>
      </c>
      <c r="J5276" s="33">
        <f t="shared" si="328"/>
        <v>9.2554583946530405E-3</v>
      </c>
      <c r="K5276" s="33">
        <f t="shared" si="329"/>
        <v>9.2127584769196025E-3</v>
      </c>
      <c r="L5276" s="33">
        <f t="shared" si="330"/>
        <v>0.91603592355550878</v>
      </c>
      <c r="M5276" s="33">
        <f t="shared" si="331"/>
        <v>0.90759670583560992</v>
      </c>
    </row>
    <row r="5277" spans="1:13" ht="27.6">
      <c r="A5277" t="s">
        <v>164</v>
      </c>
      <c r="B5277" t="s">
        <v>257</v>
      </c>
      <c r="C5277" s="14" t="s">
        <v>259</v>
      </c>
      <c r="D5277" t="s">
        <v>465</v>
      </c>
      <c r="E5277" t="s">
        <v>483</v>
      </c>
      <c r="F5277" s="20">
        <v>2026</v>
      </c>
      <c r="G5277" s="20">
        <v>65</v>
      </c>
      <c r="H5277" s="11">
        <v>21190.748568630301</v>
      </c>
      <c r="I5277" s="10">
        <v>2143592.8856204702</v>
      </c>
      <c r="J5277" s="33">
        <f t="shared" si="328"/>
        <v>9.885621803832666E-3</v>
      </c>
      <c r="K5277" s="33">
        <f t="shared" si="329"/>
        <v>9.836919660385024E-3</v>
      </c>
      <c r="L5277" s="33">
        <f t="shared" si="330"/>
        <v>0.90759670583560992</v>
      </c>
      <c r="M5277" s="33">
        <f t="shared" si="331"/>
        <v>0.89866874995627488</v>
      </c>
    </row>
    <row r="5278" spans="1:13" ht="27.6">
      <c r="A5278" t="s">
        <v>164</v>
      </c>
      <c r="B5278" t="s">
        <v>257</v>
      </c>
      <c r="C5278" s="14" t="s">
        <v>259</v>
      </c>
      <c r="D5278" t="s">
        <v>465</v>
      </c>
      <c r="E5278" t="s">
        <v>483</v>
      </c>
      <c r="F5278" s="20">
        <v>2026</v>
      </c>
      <c r="G5278" s="20">
        <v>66</v>
      </c>
      <c r="H5278" s="11">
        <v>21879.079040144799</v>
      </c>
      <c r="I5278" s="10">
        <v>2020123.6562481499</v>
      </c>
      <c r="J5278" s="33">
        <f t="shared" si="328"/>
        <v>1.0830564244160901E-2</v>
      </c>
      <c r="K5278" s="33">
        <f t="shared" si="329"/>
        <v>1.0772124850718323E-2</v>
      </c>
      <c r="L5278" s="33">
        <f t="shared" si="330"/>
        <v>0.89866874995627488</v>
      </c>
      <c r="M5278" s="33">
        <f t="shared" si="331"/>
        <v>0.88898817798230689</v>
      </c>
    </row>
    <row r="5279" spans="1:13" ht="27.6">
      <c r="A5279" t="s">
        <v>164</v>
      </c>
      <c r="B5279" t="s">
        <v>257</v>
      </c>
      <c r="C5279" s="14" t="s">
        <v>259</v>
      </c>
      <c r="D5279" t="s">
        <v>465</v>
      </c>
      <c r="E5279" t="s">
        <v>483</v>
      </c>
      <c r="F5279" s="20">
        <v>2026</v>
      </c>
      <c r="G5279" s="20">
        <v>67</v>
      </c>
      <c r="H5279" s="11">
        <v>22439.329914627098</v>
      </c>
      <c r="I5279" s="10">
        <v>1890337.26910044</v>
      </c>
      <c r="J5279" s="33">
        <f t="shared" si="328"/>
        <v>1.1870543040875115E-2</v>
      </c>
      <c r="K5279" s="33">
        <f t="shared" si="329"/>
        <v>1.1800366098769333E-2</v>
      </c>
      <c r="L5279" s="33">
        <f t="shared" si="330"/>
        <v>0.88898817798230689</v>
      </c>
      <c r="M5279" s="33">
        <f t="shared" si="331"/>
        <v>0.87849779202463774</v>
      </c>
    </row>
    <row r="5280" spans="1:13" ht="27.6">
      <c r="A5280" t="s">
        <v>164</v>
      </c>
      <c r="B5280" t="s">
        <v>257</v>
      </c>
      <c r="C5280" s="14" t="s">
        <v>259</v>
      </c>
      <c r="D5280" t="s">
        <v>465</v>
      </c>
      <c r="E5280" t="s">
        <v>483</v>
      </c>
      <c r="F5280" s="20">
        <v>2026</v>
      </c>
      <c r="G5280" s="20">
        <v>68</v>
      </c>
      <c r="H5280" s="11">
        <v>22951.650244181099</v>
      </c>
      <c r="I5280" s="10">
        <v>1762993.4769824699</v>
      </c>
      <c r="J5280" s="33">
        <f t="shared" si="328"/>
        <v>1.3018567875511949E-2</v>
      </c>
      <c r="K5280" s="33">
        <f t="shared" si="329"/>
        <v>1.2934192864895833E-2</v>
      </c>
      <c r="L5280" s="33">
        <f t="shared" si="330"/>
        <v>0.87849779202463774</v>
      </c>
      <c r="M5280" s="33">
        <f t="shared" si="331"/>
        <v>0.86713513215120597</v>
      </c>
    </row>
    <row r="5281" spans="1:13" ht="27.6">
      <c r="A5281" t="s">
        <v>164</v>
      </c>
      <c r="B5281" t="s">
        <v>257</v>
      </c>
      <c r="C5281" s="14" t="s">
        <v>259</v>
      </c>
      <c r="D5281" t="s">
        <v>465</v>
      </c>
      <c r="E5281" t="s">
        <v>483</v>
      </c>
      <c r="F5281" s="20">
        <v>2026</v>
      </c>
      <c r="G5281" s="20">
        <v>69</v>
      </c>
      <c r="H5281" s="11">
        <v>23742.384131118401</v>
      </c>
      <c r="I5281" s="10">
        <v>1657190.3922347201</v>
      </c>
      <c r="J5281" s="33">
        <f t="shared" si="328"/>
        <v>1.4326889802385237E-2</v>
      </c>
      <c r="K5281" s="33">
        <f t="shared" si="329"/>
        <v>1.4224748288570566E-2</v>
      </c>
      <c r="L5281" s="33">
        <f t="shared" si="330"/>
        <v>0.86713513215120597</v>
      </c>
      <c r="M5281" s="33">
        <f t="shared" si="331"/>
        <v>0.85480035316417868</v>
      </c>
    </row>
    <row r="5282" spans="1:13" ht="27.6">
      <c r="A5282" t="s">
        <v>164</v>
      </c>
      <c r="B5282" t="s">
        <v>257</v>
      </c>
      <c r="C5282" s="14" t="s">
        <v>259</v>
      </c>
      <c r="D5282" t="s">
        <v>465</v>
      </c>
      <c r="E5282" t="s">
        <v>483</v>
      </c>
      <c r="F5282" s="20">
        <v>2027</v>
      </c>
      <c r="G5282" s="20">
        <v>30</v>
      </c>
      <c r="H5282" s="11">
        <v>1304.19850815871</v>
      </c>
      <c r="I5282" s="10">
        <v>4568808.9360219603</v>
      </c>
      <c r="J5282" s="33">
        <f t="shared" si="328"/>
        <v>2.8545700343824603E-4</v>
      </c>
      <c r="K5282" s="33">
        <f t="shared" si="329"/>
        <v>2.8541626446432211E-4</v>
      </c>
      <c r="L5282" s="33">
        <f t="shared" si="330"/>
        <v>1</v>
      </c>
      <c r="M5282" s="33">
        <f t="shared" si="331"/>
        <v>0.99971458373553568</v>
      </c>
    </row>
    <row r="5283" spans="1:13" ht="27.6">
      <c r="A5283" t="s">
        <v>164</v>
      </c>
      <c r="B5283" t="s">
        <v>257</v>
      </c>
      <c r="C5283" s="14" t="s">
        <v>259</v>
      </c>
      <c r="D5283" t="s">
        <v>465</v>
      </c>
      <c r="E5283" t="s">
        <v>483</v>
      </c>
      <c r="F5283" s="20">
        <v>2027</v>
      </c>
      <c r="G5283" s="20">
        <v>31</v>
      </c>
      <c r="H5283" s="11">
        <v>1343.0507423036399</v>
      </c>
      <c r="I5283" s="10">
        <v>4526141.7268092399</v>
      </c>
      <c r="J5283" s="33">
        <f t="shared" si="328"/>
        <v>2.9673192386983432E-4</v>
      </c>
      <c r="K5283" s="33">
        <f t="shared" si="329"/>
        <v>2.966879033067249E-4</v>
      </c>
      <c r="L5283" s="33">
        <f t="shared" si="330"/>
        <v>0.99971458373553568</v>
      </c>
      <c r="M5283" s="33">
        <f t="shared" si="331"/>
        <v>0.99941798051178199</v>
      </c>
    </row>
    <row r="5284" spans="1:13" ht="27.6">
      <c r="A5284" t="s">
        <v>164</v>
      </c>
      <c r="B5284" t="s">
        <v>257</v>
      </c>
      <c r="C5284" s="14" t="s">
        <v>259</v>
      </c>
      <c r="D5284" t="s">
        <v>465</v>
      </c>
      <c r="E5284" t="s">
        <v>483</v>
      </c>
      <c r="F5284" s="20">
        <v>2027</v>
      </c>
      <c r="G5284" s="20">
        <v>32</v>
      </c>
      <c r="H5284" s="11">
        <v>1381.81271247517</v>
      </c>
      <c r="I5284" s="10">
        <v>4453753.1111941496</v>
      </c>
      <c r="J5284" s="33">
        <f t="shared" si="328"/>
        <v>3.1025804034850855E-4</v>
      </c>
      <c r="K5284" s="33">
        <f t="shared" si="329"/>
        <v>3.1020991529995268E-4</v>
      </c>
      <c r="L5284" s="33">
        <f t="shared" si="330"/>
        <v>0.99941798051178199</v>
      </c>
      <c r="M5284" s="33">
        <f t="shared" si="331"/>
        <v>0.99910795114469819</v>
      </c>
    </row>
    <row r="5285" spans="1:13" ht="27.6">
      <c r="A5285" t="s">
        <v>164</v>
      </c>
      <c r="B5285" t="s">
        <v>257</v>
      </c>
      <c r="C5285" s="14" t="s">
        <v>259</v>
      </c>
      <c r="D5285" t="s">
        <v>465</v>
      </c>
      <c r="E5285" t="s">
        <v>483</v>
      </c>
      <c r="F5285" s="20">
        <v>2027</v>
      </c>
      <c r="G5285" s="20">
        <v>33</v>
      </c>
      <c r="H5285" s="11">
        <v>1435.89834082726</v>
      </c>
      <c r="I5285" s="10">
        <v>4397355.9498739699</v>
      </c>
      <c r="J5285" s="33">
        <f t="shared" si="328"/>
        <v>3.265367546305669E-4</v>
      </c>
      <c r="K5285" s="33">
        <f t="shared" si="329"/>
        <v>3.2648344730690226E-4</v>
      </c>
      <c r="L5285" s="33">
        <f t="shared" si="330"/>
        <v>0.99910795114469819</v>
      </c>
      <c r="M5285" s="33">
        <f t="shared" si="331"/>
        <v>0.99878175893657672</v>
      </c>
    </row>
    <row r="5286" spans="1:13" ht="27.6">
      <c r="A5286" t="s">
        <v>164</v>
      </c>
      <c r="B5286" t="s">
        <v>257</v>
      </c>
      <c r="C5286" s="14" t="s">
        <v>259</v>
      </c>
      <c r="D5286" t="s">
        <v>465</v>
      </c>
      <c r="E5286" t="s">
        <v>483</v>
      </c>
      <c r="F5286" s="20">
        <v>2027</v>
      </c>
      <c r="G5286" s="20">
        <v>34</v>
      </c>
      <c r="H5286" s="11">
        <v>1502.4461577623699</v>
      </c>
      <c r="I5286" s="10">
        <v>4344733.7352068201</v>
      </c>
      <c r="J5286" s="33">
        <f t="shared" si="328"/>
        <v>3.4580856948437363E-4</v>
      </c>
      <c r="K5286" s="33">
        <f t="shared" si="329"/>
        <v>3.4574878459259217E-4</v>
      </c>
      <c r="L5286" s="33">
        <f t="shared" si="330"/>
        <v>0.99878175893657672</v>
      </c>
      <c r="M5286" s="33">
        <f t="shared" si="331"/>
        <v>0.99843643135735116</v>
      </c>
    </row>
    <row r="5287" spans="1:13" ht="27.6">
      <c r="A5287" t="s">
        <v>164</v>
      </c>
      <c r="B5287" t="s">
        <v>257</v>
      </c>
      <c r="C5287" s="14" t="s">
        <v>259</v>
      </c>
      <c r="D5287" t="s">
        <v>465</v>
      </c>
      <c r="E5287" t="s">
        <v>483</v>
      </c>
      <c r="F5287" s="20">
        <v>2027</v>
      </c>
      <c r="G5287" s="20">
        <v>35</v>
      </c>
      <c r="H5287" s="11">
        <v>2084.8688468069699</v>
      </c>
      <c r="I5287" s="10">
        <v>4384159.2829782097</v>
      </c>
      <c r="J5287" s="33">
        <f t="shared" si="328"/>
        <v>4.7554587145170844E-4</v>
      </c>
      <c r="K5287" s="33">
        <f t="shared" si="329"/>
        <v>4.7543281743522847E-4</v>
      </c>
      <c r="L5287" s="33">
        <f t="shared" si="330"/>
        <v>0.99843643135735116</v>
      </c>
      <c r="M5287" s="33">
        <f t="shared" si="331"/>
        <v>0.99796174191176101</v>
      </c>
    </row>
    <row r="5288" spans="1:13" ht="27.6">
      <c r="A5288" t="s">
        <v>164</v>
      </c>
      <c r="B5288" t="s">
        <v>257</v>
      </c>
      <c r="C5288" s="14" t="s">
        <v>259</v>
      </c>
      <c r="D5288" t="s">
        <v>465</v>
      </c>
      <c r="E5288" t="s">
        <v>483</v>
      </c>
      <c r="F5288" s="20">
        <v>2027</v>
      </c>
      <c r="G5288" s="20">
        <v>36</v>
      </c>
      <c r="H5288" s="11">
        <v>2237.9562513958999</v>
      </c>
      <c r="I5288" s="10">
        <v>4403444.32047401</v>
      </c>
      <c r="J5288" s="33">
        <f t="shared" si="328"/>
        <v>5.0822857938510153E-4</v>
      </c>
      <c r="K5288" s="33">
        <f t="shared" si="329"/>
        <v>5.0809945311680593E-4</v>
      </c>
      <c r="L5288" s="33">
        <f t="shared" si="330"/>
        <v>0.99796174191176101</v>
      </c>
      <c r="M5288" s="33">
        <f t="shared" si="331"/>
        <v>0.99745467809646415</v>
      </c>
    </row>
    <row r="5289" spans="1:13" ht="27.6">
      <c r="A5289" t="s">
        <v>164</v>
      </c>
      <c r="B5289" t="s">
        <v>257</v>
      </c>
      <c r="C5289" s="14" t="s">
        <v>259</v>
      </c>
      <c r="D5289" t="s">
        <v>465</v>
      </c>
      <c r="E5289" t="s">
        <v>483</v>
      </c>
      <c r="F5289" s="20">
        <v>2027</v>
      </c>
      <c r="G5289" s="20">
        <v>37</v>
      </c>
      <c r="H5289" s="11">
        <v>3392.75112313412</v>
      </c>
      <c r="I5289" s="10">
        <v>6485437.7211609203</v>
      </c>
      <c r="J5289" s="33">
        <f t="shared" si="328"/>
        <v>5.2313371417693662E-4</v>
      </c>
      <c r="K5289" s="33">
        <f t="shared" si="329"/>
        <v>5.2299690359325357E-4</v>
      </c>
      <c r="L5289" s="33">
        <f t="shared" si="330"/>
        <v>0.99745467809646415</v>
      </c>
      <c r="M5289" s="33">
        <f t="shared" si="331"/>
        <v>0.99693301238834509</v>
      </c>
    </row>
    <row r="5290" spans="1:13" ht="27.6">
      <c r="A5290" t="s">
        <v>164</v>
      </c>
      <c r="B5290" t="s">
        <v>257</v>
      </c>
      <c r="C5290" s="14" t="s">
        <v>259</v>
      </c>
      <c r="D5290" t="s">
        <v>465</v>
      </c>
      <c r="E5290" t="s">
        <v>483</v>
      </c>
      <c r="F5290" s="20">
        <v>2027</v>
      </c>
      <c r="G5290" s="20">
        <v>38</v>
      </c>
      <c r="H5290" s="11">
        <v>2550.7869858270701</v>
      </c>
      <c r="I5290" s="10">
        <v>4365603.2997929296</v>
      </c>
      <c r="J5290" s="33">
        <f t="shared" si="328"/>
        <v>5.8429197768566368E-4</v>
      </c>
      <c r="K5290" s="33">
        <f t="shared" si="329"/>
        <v>5.8412131236917908E-4</v>
      </c>
      <c r="L5290" s="33">
        <f t="shared" si="330"/>
        <v>0.99693301238834509</v>
      </c>
      <c r="M5290" s="33">
        <f t="shared" si="331"/>
        <v>0.99635068256880466</v>
      </c>
    </row>
    <row r="5291" spans="1:13" ht="27.6">
      <c r="A5291" t="s">
        <v>164</v>
      </c>
      <c r="B5291" t="s">
        <v>257</v>
      </c>
      <c r="C5291" s="14" t="s">
        <v>259</v>
      </c>
      <c r="D5291" t="s">
        <v>465</v>
      </c>
      <c r="E5291" t="s">
        <v>483</v>
      </c>
      <c r="F5291" s="20">
        <v>2027</v>
      </c>
      <c r="G5291" s="20">
        <v>39</v>
      </c>
      <c r="H5291" s="11">
        <v>2732.0575033304899</v>
      </c>
      <c r="I5291" s="10">
        <v>4350977.7353903297</v>
      </c>
      <c r="J5291" s="33">
        <f t="shared" si="328"/>
        <v>6.2791806106206034E-4</v>
      </c>
      <c r="K5291" s="33">
        <f t="shared" si="329"/>
        <v>6.2772096177254877E-4</v>
      </c>
      <c r="L5291" s="33">
        <f t="shared" si="330"/>
        <v>0.99635068256880466</v>
      </c>
      <c r="M5291" s="33">
        <f t="shared" si="331"/>
        <v>0.9957252523600798</v>
      </c>
    </row>
    <row r="5292" spans="1:13" ht="27.6">
      <c r="A5292" t="s">
        <v>164</v>
      </c>
      <c r="B5292" t="s">
        <v>257</v>
      </c>
      <c r="C5292" s="14" t="s">
        <v>259</v>
      </c>
      <c r="D5292" t="s">
        <v>465</v>
      </c>
      <c r="E5292" t="s">
        <v>483</v>
      </c>
      <c r="F5292" s="20">
        <v>2027</v>
      </c>
      <c r="G5292" s="20">
        <v>40</v>
      </c>
      <c r="H5292" s="11">
        <v>3572.7374636479599</v>
      </c>
      <c r="I5292" s="10">
        <v>4220088.7424196601</v>
      </c>
      <c r="J5292" s="33">
        <f t="shared" si="328"/>
        <v>8.466024488384265E-4</v>
      </c>
      <c r="K5292" s="33">
        <f t="shared" si="329"/>
        <v>8.4624418209555685E-4</v>
      </c>
      <c r="L5292" s="33">
        <f t="shared" si="330"/>
        <v>0.9957252523600798</v>
      </c>
      <c r="M5292" s="33">
        <f t="shared" si="331"/>
        <v>0.99488262565830443</v>
      </c>
    </row>
    <row r="5293" spans="1:13" ht="27.6">
      <c r="A5293" t="s">
        <v>164</v>
      </c>
      <c r="B5293" t="s">
        <v>257</v>
      </c>
      <c r="C5293" s="14" t="s">
        <v>259</v>
      </c>
      <c r="D5293" t="s">
        <v>465</v>
      </c>
      <c r="E5293" t="s">
        <v>483</v>
      </c>
      <c r="F5293" s="20">
        <v>2027</v>
      </c>
      <c r="G5293" s="20">
        <v>41</v>
      </c>
      <c r="H5293" s="11">
        <v>3826.1869485481202</v>
      </c>
      <c r="I5293" s="10">
        <v>4186992.6158859599</v>
      </c>
      <c r="J5293" s="33">
        <f t="shared" si="328"/>
        <v>9.1382701130904818E-4</v>
      </c>
      <c r="K5293" s="33">
        <f t="shared" si="329"/>
        <v>9.1340959856311965E-4</v>
      </c>
      <c r="L5293" s="33">
        <f t="shared" si="330"/>
        <v>0.99488262565830443</v>
      </c>
      <c r="M5293" s="33">
        <f t="shared" si="331"/>
        <v>0.99397389031858441</v>
      </c>
    </row>
    <row r="5294" spans="1:13" ht="27.6">
      <c r="A5294" t="s">
        <v>164</v>
      </c>
      <c r="B5294" t="s">
        <v>257</v>
      </c>
      <c r="C5294" s="14" t="s">
        <v>259</v>
      </c>
      <c r="D5294" t="s">
        <v>465</v>
      </c>
      <c r="E5294" t="s">
        <v>483</v>
      </c>
      <c r="F5294" s="20">
        <v>2027</v>
      </c>
      <c r="G5294" s="20">
        <v>42</v>
      </c>
      <c r="H5294" s="11">
        <v>4206.1925194800697</v>
      </c>
      <c r="I5294" s="10">
        <v>4249351.9870029604</v>
      </c>
      <c r="J5294" s="33">
        <f t="shared" si="328"/>
        <v>9.898432825393383E-4</v>
      </c>
      <c r="K5294" s="33">
        <f t="shared" si="329"/>
        <v>9.893535492770944E-4</v>
      </c>
      <c r="L5294" s="33">
        <f t="shared" si="330"/>
        <v>0.99397389031858441</v>
      </c>
      <c r="M5294" s="33">
        <f t="shared" si="331"/>
        <v>0.99299049872230893</v>
      </c>
    </row>
    <row r="5295" spans="1:13" ht="27.6">
      <c r="A5295" t="s">
        <v>164</v>
      </c>
      <c r="B5295" t="s">
        <v>257</v>
      </c>
      <c r="C5295" s="14" t="s">
        <v>259</v>
      </c>
      <c r="D5295" t="s">
        <v>465</v>
      </c>
      <c r="E5295" t="s">
        <v>483</v>
      </c>
      <c r="F5295" s="20">
        <v>2027</v>
      </c>
      <c r="G5295" s="20">
        <v>43</v>
      </c>
      <c r="H5295" s="11">
        <v>4666.6564422538604</v>
      </c>
      <c r="I5295" s="10">
        <v>4337467.8125665896</v>
      </c>
      <c r="J5295" s="33">
        <f t="shared" si="328"/>
        <v>1.0758941953951887E-3</v>
      </c>
      <c r="K5295" s="33">
        <f t="shared" si="329"/>
        <v>1.0753156287460763E-3</v>
      </c>
      <c r="L5295" s="33">
        <f t="shared" si="330"/>
        <v>0.99299049872230893</v>
      </c>
      <c r="M5295" s="33">
        <f t="shared" si="331"/>
        <v>0.99192272051983643</v>
      </c>
    </row>
    <row r="5296" spans="1:13" ht="27.6">
      <c r="A5296" t="s">
        <v>164</v>
      </c>
      <c r="B5296" t="s">
        <v>257</v>
      </c>
      <c r="C5296" s="14" t="s">
        <v>259</v>
      </c>
      <c r="D5296" t="s">
        <v>465</v>
      </c>
      <c r="E5296" t="s">
        <v>483</v>
      </c>
      <c r="F5296" s="20">
        <v>2027</v>
      </c>
      <c r="G5296" s="20">
        <v>44</v>
      </c>
      <c r="H5296" s="11">
        <v>5063.6893788969701</v>
      </c>
      <c r="I5296" s="10">
        <v>4316061.5062467</v>
      </c>
      <c r="J5296" s="33">
        <f t="shared" si="328"/>
        <v>1.1732199301535016E-3</v>
      </c>
      <c r="K5296" s="33">
        <f t="shared" si="329"/>
        <v>1.1725319767177389E-3</v>
      </c>
      <c r="L5296" s="33">
        <f t="shared" si="330"/>
        <v>0.99192272051983643</v>
      </c>
      <c r="M5296" s="33">
        <f t="shared" si="331"/>
        <v>0.99075965941159405</v>
      </c>
    </row>
    <row r="5297" spans="1:13" ht="27.6">
      <c r="A5297" t="s">
        <v>164</v>
      </c>
      <c r="B5297" t="s">
        <v>257</v>
      </c>
      <c r="C5297" s="14" t="s">
        <v>259</v>
      </c>
      <c r="D5297" t="s">
        <v>465</v>
      </c>
      <c r="E5297" t="s">
        <v>483</v>
      </c>
      <c r="F5297" s="20">
        <v>2027</v>
      </c>
      <c r="G5297" s="20">
        <v>45</v>
      </c>
      <c r="H5297" s="11">
        <v>6356.49710992993</v>
      </c>
      <c r="I5297" s="10">
        <v>4181398.8876002901</v>
      </c>
      <c r="J5297" s="33">
        <f t="shared" si="328"/>
        <v>1.5201843404081287E-3</v>
      </c>
      <c r="K5297" s="33">
        <f t="shared" si="329"/>
        <v>1.5190294454855424E-3</v>
      </c>
      <c r="L5297" s="33">
        <f t="shared" si="330"/>
        <v>0.99075965941159405</v>
      </c>
      <c r="M5297" s="33">
        <f t="shared" si="331"/>
        <v>0.98925466631554859</v>
      </c>
    </row>
    <row r="5298" spans="1:13" ht="27.6">
      <c r="A5298" t="s">
        <v>164</v>
      </c>
      <c r="B5298" t="s">
        <v>257</v>
      </c>
      <c r="C5298" s="14" t="s">
        <v>259</v>
      </c>
      <c r="D5298" t="s">
        <v>465</v>
      </c>
      <c r="E5298" t="s">
        <v>483</v>
      </c>
      <c r="F5298" s="20">
        <v>2027</v>
      </c>
      <c r="G5298" s="20">
        <v>46</v>
      </c>
      <c r="H5298" s="11">
        <v>6836.2723145711198</v>
      </c>
      <c r="I5298" s="10">
        <v>4108799.7194428798</v>
      </c>
      <c r="J5298" s="33">
        <f t="shared" si="328"/>
        <v>1.6638124954647493E-3</v>
      </c>
      <c r="K5298" s="33">
        <f t="shared" si="329"/>
        <v>1.6624291267831603E-3</v>
      </c>
      <c r="L5298" s="33">
        <f t="shared" si="330"/>
        <v>0.98925466631554859</v>
      </c>
      <c r="M5298" s="33">
        <f t="shared" si="331"/>
        <v>0.98761010054445941</v>
      </c>
    </row>
    <row r="5299" spans="1:13" ht="27.6">
      <c r="A5299" t="s">
        <v>164</v>
      </c>
      <c r="B5299" t="s">
        <v>257</v>
      </c>
      <c r="C5299" s="14" t="s">
        <v>259</v>
      </c>
      <c r="D5299" t="s">
        <v>465</v>
      </c>
      <c r="E5299" t="s">
        <v>483</v>
      </c>
      <c r="F5299" s="20">
        <v>2027</v>
      </c>
      <c r="G5299" s="20">
        <v>47</v>
      </c>
      <c r="H5299" s="11">
        <v>7382.6405479901496</v>
      </c>
      <c r="I5299" s="10">
        <v>4053352.4822094799</v>
      </c>
      <c r="J5299" s="33">
        <f t="shared" si="328"/>
        <v>1.8213665306417853E-3</v>
      </c>
      <c r="K5299" s="33">
        <f t="shared" si="329"/>
        <v>1.8197088491902491E-3</v>
      </c>
      <c r="L5299" s="33">
        <f t="shared" si="330"/>
        <v>0.98761010054445941</v>
      </c>
      <c r="M5299" s="33">
        <f t="shared" si="331"/>
        <v>0.98581293770494893</v>
      </c>
    </row>
    <row r="5300" spans="1:13" ht="27.6">
      <c r="A5300" t="s">
        <v>164</v>
      </c>
      <c r="B5300" t="s">
        <v>257</v>
      </c>
      <c r="C5300" s="14" t="s">
        <v>259</v>
      </c>
      <c r="D5300" t="s">
        <v>465</v>
      </c>
      <c r="E5300" t="s">
        <v>483</v>
      </c>
      <c r="F5300" s="20">
        <v>2027</v>
      </c>
      <c r="G5300" s="20">
        <v>48</v>
      </c>
      <c r="H5300" s="11">
        <v>7956.04027801747</v>
      </c>
      <c r="I5300" s="10">
        <v>3992547.4315524702</v>
      </c>
      <c r="J5300" s="33">
        <f t="shared" si="328"/>
        <v>1.9927227952615274E-3</v>
      </c>
      <c r="K5300" s="33">
        <f t="shared" si="329"/>
        <v>1.990738641367229E-3</v>
      </c>
      <c r="L5300" s="33">
        <f t="shared" si="330"/>
        <v>0.98581293770494893</v>
      </c>
      <c r="M5300" s="33">
        <f t="shared" si="331"/>
        <v>0.98385044179669989</v>
      </c>
    </row>
    <row r="5301" spans="1:13" ht="27.6">
      <c r="A5301" t="s">
        <v>164</v>
      </c>
      <c r="B5301" t="s">
        <v>257</v>
      </c>
      <c r="C5301" s="14" t="s">
        <v>259</v>
      </c>
      <c r="D5301" t="s">
        <v>465</v>
      </c>
      <c r="E5301" t="s">
        <v>483</v>
      </c>
      <c r="F5301" s="20">
        <v>2027</v>
      </c>
      <c r="G5301" s="20">
        <v>49</v>
      </c>
      <c r="H5301" s="11">
        <v>8521.3234630678198</v>
      </c>
      <c r="I5301" s="10">
        <v>3912199.10908924</v>
      </c>
      <c r="J5301" s="33">
        <f t="shared" si="328"/>
        <v>2.1781415580996808E-3</v>
      </c>
      <c r="K5301" s="33">
        <f t="shared" si="329"/>
        <v>2.1757711291316983E-3</v>
      </c>
      <c r="L5301" s="33">
        <f t="shared" si="330"/>
        <v>0.98385044179669989</v>
      </c>
      <c r="M5301" s="33">
        <f t="shared" si="331"/>
        <v>0.98170980841005517</v>
      </c>
    </row>
    <row r="5302" spans="1:13" ht="27.6">
      <c r="A5302" t="s">
        <v>164</v>
      </c>
      <c r="B5302" t="s">
        <v>257</v>
      </c>
      <c r="C5302" s="14" t="s">
        <v>259</v>
      </c>
      <c r="D5302" t="s">
        <v>465</v>
      </c>
      <c r="E5302" t="s">
        <v>483</v>
      </c>
      <c r="F5302" s="20">
        <v>2027</v>
      </c>
      <c r="G5302" s="20">
        <v>50</v>
      </c>
      <c r="H5302" s="11">
        <v>9802.6537818252691</v>
      </c>
      <c r="I5302" s="10">
        <v>3849330.1490457798</v>
      </c>
      <c r="J5302" s="33">
        <f t="shared" si="328"/>
        <v>2.54658691311663E-3</v>
      </c>
      <c r="K5302" s="33">
        <f t="shared" si="329"/>
        <v>2.543347111392702E-3</v>
      </c>
      <c r="L5302" s="33">
        <f t="shared" si="330"/>
        <v>0.98170980841005517</v>
      </c>
      <c r="M5302" s="33">
        <f t="shared" si="331"/>
        <v>0.97921297960460962</v>
      </c>
    </row>
    <row r="5303" spans="1:13" ht="27.6">
      <c r="A5303" t="s">
        <v>164</v>
      </c>
      <c r="B5303" t="s">
        <v>257</v>
      </c>
      <c r="C5303" s="14" t="s">
        <v>259</v>
      </c>
      <c r="D5303" t="s">
        <v>465</v>
      </c>
      <c r="E5303" t="s">
        <v>483</v>
      </c>
      <c r="F5303" s="20">
        <v>2027</v>
      </c>
      <c r="G5303" s="20">
        <v>51</v>
      </c>
      <c r="H5303" s="11">
        <v>10484.3835729037</v>
      </c>
      <c r="I5303" s="10">
        <v>3773648.83540401</v>
      </c>
      <c r="J5303" s="33">
        <f t="shared" si="328"/>
        <v>2.7783145783307189E-3</v>
      </c>
      <c r="K5303" s="33">
        <f t="shared" si="329"/>
        <v>2.7744586342178801E-3</v>
      </c>
      <c r="L5303" s="33">
        <f t="shared" si="330"/>
        <v>0.97921297960460962</v>
      </c>
      <c r="M5303" s="33">
        <f t="shared" si="331"/>
        <v>0.97649619369860741</v>
      </c>
    </row>
    <row r="5304" spans="1:13" ht="27.6">
      <c r="A5304" t="s">
        <v>164</v>
      </c>
      <c r="B5304" t="s">
        <v>257</v>
      </c>
      <c r="C5304" s="14" t="s">
        <v>259</v>
      </c>
      <c r="D5304" t="s">
        <v>465</v>
      </c>
      <c r="E5304" t="s">
        <v>483</v>
      </c>
      <c r="F5304" s="20">
        <v>2027</v>
      </c>
      <c r="G5304" s="20">
        <v>52</v>
      </c>
      <c r="H5304" s="11">
        <v>11207.893250294101</v>
      </c>
      <c r="I5304" s="10">
        <v>3698211.9844359602</v>
      </c>
      <c r="J5304" s="33">
        <f t="shared" si="328"/>
        <v>3.0306248796615411E-3</v>
      </c>
      <c r="K5304" s="33">
        <f t="shared" si="329"/>
        <v>3.0260371717917289E-3</v>
      </c>
      <c r="L5304" s="33">
        <f t="shared" si="330"/>
        <v>0.97649619369860741</v>
      </c>
      <c r="M5304" s="33">
        <f t="shared" si="331"/>
        <v>0.97354127991836226</v>
      </c>
    </row>
    <row r="5305" spans="1:13" ht="27.6">
      <c r="A5305" t="s">
        <v>164</v>
      </c>
      <c r="B5305" t="s">
        <v>257</v>
      </c>
      <c r="C5305" s="14" t="s">
        <v>259</v>
      </c>
      <c r="D5305" t="s">
        <v>465</v>
      </c>
      <c r="E5305" t="s">
        <v>483</v>
      </c>
      <c r="F5305" s="20">
        <v>2027</v>
      </c>
      <c r="G5305" s="20">
        <v>53</v>
      </c>
      <c r="H5305" s="11">
        <v>11887.4988982951</v>
      </c>
      <c r="I5305" s="10">
        <v>3595027.1982061798</v>
      </c>
      <c r="J5305" s="33">
        <f t="shared" si="328"/>
        <v>3.3066506156689541E-3</v>
      </c>
      <c r="K5305" s="33">
        <f t="shared" si="329"/>
        <v>3.3011896673295071E-3</v>
      </c>
      <c r="L5305" s="33">
        <f t="shared" si="330"/>
        <v>0.97354127991836226</v>
      </c>
      <c r="M5305" s="33">
        <f t="shared" si="331"/>
        <v>0.97032743550437706</v>
      </c>
    </row>
    <row r="5306" spans="1:13" ht="27.6">
      <c r="A5306" t="s">
        <v>164</v>
      </c>
      <c r="B5306" t="s">
        <v>257</v>
      </c>
      <c r="C5306" s="14" t="s">
        <v>259</v>
      </c>
      <c r="D5306" t="s">
        <v>465</v>
      </c>
      <c r="E5306" t="s">
        <v>483</v>
      </c>
      <c r="F5306" s="20">
        <v>2027</v>
      </c>
      <c r="G5306" s="20">
        <v>54</v>
      </c>
      <c r="H5306" s="11">
        <v>12823.067652104801</v>
      </c>
      <c r="I5306" s="10">
        <v>3553002.2068445301</v>
      </c>
      <c r="J5306" s="33">
        <f t="shared" si="328"/>
        <v>3.6090795630248544E-3</v>
      </c>
      <c r="K5306" s="33">
        <f t="shared" si="329"/>
        <v>3.6025746632986078E-3</v>
      </c>
      <c r="L5306" s="33">
        <f t="shared" si="330"/>
        <v>0.97032743550437706</v>
      </c>
      <c r="M5306" s="33">
        <f t="shared" si="331"/>
        <v>0.96683175847012548</v>
      </c>
    </row>
    <row r="5307" spans="1:13" ht="27.6">
      <c r="A5307" t="s">
        <v>164</v>
      </c>
      <c r="B5307" t="s">
        <v>257</v>
      </c>
      <c r="C5307" s="14" t="s">
        <v>259</v>
      </c>
      <c r="D5307" t="s">
        <v>465</v>
      </c>
      <c r="E5307" t="s">
        <v>483</v>
      </c>
      <c r="F5307" s="20">
        <v>2027</v>
      </c>
      <c r="G5307" s="20">
        <v>55</v>
      </c>
      <c r="H5307" s="11">
        <v>13407.9794842427</v>
      </c>
      <c r="I5307" s="10">
        <v>3344959.4844110301</v>
      </c>
      <c r="J5307" s="33">
        <f t="shared" si="328"/>
        <v>4.0084131203172212E-3</v>
      </c>
      <c r="K5307" s="33">
        <f t="shared" si="329"/>
        <v>4.0003901558108845E-3</v>
      </c>
      <c r="L5307" s="33">
        <f t="shared" si="330"/>
        <v>0.96683175847012548</v>
      </c>
      <c r="M5307" s="33">
        <f t="shared" si="331"/>
        <v>0.96296405422121623</v>
      </c>
    </row>
    <row r="5308" spans="1:13" ht="27.6">
      <c r="A5308" t="s">
        <v>164</v>
      </c>
      <c r="B5308" t="s">
        <v>257</v>
      </c>
      <c r="C5308" s="14" t="s">
        <v>259</v>
      </c>
      <c r="D5308" t="s">
        <v>465</v>
      </c>
      <c r="E5308" t="s">
        <v>483</v>
      </c>
      <c r="F5308" s="20">
        <v>2027</v>
      </c>
      <c r="G5308" s="20">
        <v>56</v>
      </c>
      <c r="H5308" s="11">
        <v>14268.7685884565</v>
      </c>
      <c r="I5308" s="10">
        <v>3259736.63575088</v>
      </c>
      <c r="J5308" s="33">
        <f t="shared" si="328"/>
        <v>4.3772765050909363E-3</v>
      </c>
      <c r="K5308" s="33">
        <f t="shared" si="329"/>
        <v>4.3677101935103435E-3</v>
      </c>
      <c r="L5308" s="33">
        <f t="shared" si="330"/>
        <v>0.96296405422121623</v>
      </c>
      <c r="M5308" s="33">
        <f t="shared" si="331"/>
        <v>0.9587581063056102</v>
      </c>
    </row>
    <row r="5309" spans="1:13" ht="27.6">
      <c r="A5309" t="s">
        <v>164</v>
      </c>
      <c r="B5309" t="s">
        <v>257</v>
      </c>
      <c r="C5309" s="14" t="s">
        <v>259</v>
      </c>
      <c r="D5309" t="s">
        <v>465</v>
      </c>
      <c r="E5309" t="s">
        <v>483</v>
      </c>
      <c r="F5309" s="20">
        <v>2027</v>
      </c>
      <c r="G5309" s="20">
        <v>57</v>
      </c>
      <c r="H5309" s="11">
        <v>15203.1986519157</v>
      </c>
      <c r="I5309" s="10">
        <v>3179593.5174023299</v>
      </c>
      <c r="J5309" s="33">
        <f t="shared" si="328"/>
        <v>4.7814912719838596E-3</v>
      </c>
      <c r="K5309" s="33">
        <f t="shared" si="329"/>
        <v>4.7700781404339532E-3</v>
      </c>
      <c r="L5309" s="33">
        <f t="shared" si="330"/>
        <v>0.9587581063056102</v>
      </c>
      <c r="M5309" s="33">
        <f t="shared" si="331"/>
        <v>0.95418475522075796</v>
      </c>
    </row>
    <row r="5310" spans="1:13" ht="27.6">
      <c r="A5310" t="s">
        <v>164</v>
      </c>
      <c r="B5310" t="s">
        <v>257</v>
      </c>
      <c r="C5310" s="14" t="s">
        <v>259</v>
      </c>
      <c r="D5310" t="s">
        <v>465</v>
      </c>
      <c r="E5310" t="s">
        <v>483</v>
      </c>
      <c r="F5310" s="20">
        <v>2027</v>
      </c>
      <c r="G5310" s="20">
        <v>58</v>
      </c>
      <c r="H5310" s="11">
        <v>16142.2524500568</v>
      </c>
      <c r="I5310" s="10">
        <v>3090183.0893219998</v>
      </c>
      <c r="J5310" s="33">
        <f t="shared" si="328"/>
        <v>5.2237204021456487E-3</v>
      </c>
      <c r="K5310" s="33">
        <f t="shared" si="329"/>
        <v>5.2101005005650292E-3</v>
      </c>
      <c r="L5310" s="33">
        <f t="shared" si="330"/>
        <v>0.95418475522075796</v>
      </c>
      <c r="M5310" s="33">
        <f t="shared" si="331"/>
        <v>0.94921335674995078</v>
      </c>
    </row>
    <row r="5311" spans="1:13" ht="27.6">
      <c r="A5311" t="s">
        <v>164</v>
      </c>
      <c r="B5311" t="s">
        <v>257</v>
      </c>
      <c r="C5311" s="14" t="s">
        <v>259</v>
      </c>
      <c r="D5311" t="s">
        <v>465</v>
      </c>
      <c r="E5311" t="s">
        <v>483</v>
      </c>
      <c r="F5311" s="20">
        <v>2027</v>
      </c>
      <c r="G5311" s="20">
        <v>59</v>
      </c>
      <c r="H5311" s="11">
        <v>17013.735354320699</v>
      </c>
      <c r="I5311" s="10">
        <v>2980758.87302829</v>
      </c>
      <c r="J5311" s="33">
        <f t="shared" si="328"/>
        <v>5.7078536302521054E-3</v>
      </c>
      <c r="K5311" s="33">
        <f t="shared" si="329"/>
        <v>5.691594782802234E-3</v>
      </c>
      <c r="L5311" s="33">
        <f t="shared" si="330"/>
        <v>0.94921335674995078</v>
      </c>
      <c r="M5311" s="33">
        <f t="shared" si="331"/>
        <v>0.94381081896090657</v>
      </c>
    </row>
    <row r="5312" spans="1:13" ht="27.6">
      <c r="A5312" t="s">
        <v>164</v>
      </c>
      <c r="B5312" t="s">
        <v>257</v>
      </c>
      <c r="C5312" s="14" t="s">
        <v>259</v>
      </c>
      <c r="D5312" t="s">
        <v>465</v>
      </c>
      <c r="E5312" t="s">
        <v>483</v>
      </c>
      <c r="F5312" s="20">
        <v>2027</v>
      </c>
      <c r="G5312" s="20">
        <v>60</v>
      </c>
      <c r="H5312" s="11">
        <v>18176.506570492402</v>
      </c>
      <c r="I5312" s="10">
        <v>2839714.3117871201</v>
      </c>
      <c r="J5312" s="33">
        <f t="shared" si="328"/>
        <v>6.4008222570295682E-3</v>
      </c>
      <c r="K5312" s="33">
        <f t="shared" si="329"/>
        <v>6.3803806319036038E-3</v>
      </c>
      <c r="L5312" s="33">
        <f t="shared" si="330"/>
        <v>0.94381081896090657</v>
      </c>
      <c r="M5312" s="33">
        <f t="shared" si="331"/>
        <v>0.93778894669142732</v>
      </c>
    </row>
    <row r="5313" spans="1:13" ht="27.6">
      <c r="A5313" t="s">
        <v>164</v>
      </c>
      <c r="B5313" t="s">
        <v>257</v>
      </c>
      <c r="C5313" s="14" t="s">
        <v>259</v>
      </c>
      <c r="D5313" t="s">
        <v>465</v>
      </c>
      <c r="E5313" t="s">
        <v>483</v>
      </c>
      <c r="F5313" s="20">
        <v>2027</v>
      </c>
      <c r="G5313" s="20">
        <v>61</v>
      </c>
      <c r="H5313" s="11">
        <v>19136.1343776047</v>
      </c>
      <c r="I5313" s="10">
        <v>2735142.0296284799</v>
      </c>
      <c r="J5313" s="33">
        <f t="shared" si="328"/>
        <v>6.9963951306046077E-3</v>
      </c>
      <c r="K5313" s="33">
        <f t="shared" si="329"/>
        <v>6.9719773368894788E-3</v>
      </c>
      <c r="L5313" s="33">
        <f t="shared" si="330"/>
        <v>0.93778894669142732</v>
      </c>
      <c r="M5313" s="33">
        <f t="shared" si="331"/>
        <v>0.93125070340830918</v>
      </c>
    </row>
    <row r="5314" spans="1:13" ht="27.6">
      <c r="A5314" t="s">
        <v>164</v>
      </c>
      <c r="B5314" t="s">
        <v>257</v>
      </c>
      <c r="C5314" s="14" t="s">
        <v>259</v>
      </c>
      <c r="D5314" t="s">
        <v>465</v>
      </c>
      <c r="E5314" t="s">
        <v>483</v>
      </c>
      <c r="F5314" s="20">
        <v>2027</v>
      </c>
      <c r="G5314" s="20">
        <v>62</v>
      </c>
      <c r="H5314" s="11">
        <v>19958.917750878401</v>
      </c>
      <c r="I5314" s="10">
        <v>2609163.3121556402</v>
      </c>
      <c r="J5314" s="33">
        <f t="shared" ref="J5314:J5377" si="332">IF(I5314&gt;0,H5314/I5314,0)</f>
        <v>7.6495471394577939E-3</v>
      </c>
      <c r="K5314" s="33">
        <f t="shared" ref="K5314:K5377" si="333">1-EXP(-J5314)</f>
        <v>7.6203638142237073E-3</v>
      </c>
      <c r="L5314" s="33">
        <f t="shared" ref="L5314:L5377" si="334">IF(G5314=30,1,M5313)</f>
        <v>0.93125070340830918</v>
      </c>
      <c r="M5314" s="33">
        <f t="shared" ref="M5314:M5377" si="335">L5314*(1-K5314)</f>
        <v>0.92415423424608611</v>
      </c>
    </row>
    <row r="5315" spans="1:13" ht="27.6">
      <c r="A5315" t="s">
        <v>164</v>
      </c>
      <c r="B5315" t="s">
        <v>257</v>
      </c>
      <c r="C5315" s="14" t="s">
        <v>259</v>
      </c>
      <c r="D5315" t="s">
        <v>465</v>
      </c>
      <c r="E5315" t="s">
        <v>483</v>
      </c>
      <c r="F5315" s="20">
        <v>2027</v>
      </c>
      <c r="G5315" s="20">
        <v>63</v>
      </c>
      <c r="H5315" s="11">
        <v>20783.8423613142</v>
      </c>
      <c r="I5315" s="10">
        <v>2483400.2906657401</v>
      </c>
      <c r="J5315" s="33">
        <f t="shared" si="332"/>
        <v>8.3691068409042311E-3</v>
      </c>
      <c r="K5315" s="33">
        <f t="shared" si="333"/>
        <v>8.334183360270031E-3</v>
      </c>
      <c r="L5315" s="33">
        <f t="shared" si="334"/>
        <v>0.92415423424608611</v>
      </c>
      <c r="M5315" s="33">
        <f t="shared" si="335"/>
        <v>0.91645216340470925</v>
      </c>
    </row>
    <row r="5316" spans="1:13" ht="27.6">
      <c r="A5316" t="s">
        <v>164</v>
      </c>
      <c r="B5316" t="s">
        <v>257</v>
      </c>
      <c r="C5316" s="14" t="s">
        <v>259</v>
      </c>
      <c r="D5316" t="s">
        <v>465</v>
      </c>
      <c r="E5316" t="s">
        <v>483</v>
      </c>
      <c r="F5316" s="20">
        <v>2027</v>
      </c>
      <c r="G5316" s="20">
        <v>64</v>
      </c>
      <c r="H5316" s="11">
        <v>21644.795868374698</v>
      </c>
      <c r="I5316" s="10">
        <v>2362617.9861866999</v>
      </c>
      <c r="J5316" s="33">
        <f t="shared" si="332"/>
        <v>9.1613608272362798E-3</v>
      </c>
      <c r="K5316" s="33">
        <f t="shared" si="333"/>
        <v>9.119523421137532E-3</v>
      </c>
      <c r="L5316" s="33">
        <f t="shared" si="334"/>
        <v>0.91645216340470925</v>
      </c>
      <c r="M5316" s="33">
        <f t="shared" si="335"/>
        <v>0.90809455643618786</v>
      </c>
    </row>
    <row r="5317" spans="1:13" ht="27.6">
      <c r="A5317" t="s">
        <v>164</v>
      </c>
      <c r="B5317" t="s">
        <v>257</v>
      </c>
      <c r="C5317" s="14" t="s">
        <v>259</v>
      </c>
      <c r="D5317" t="s">
        <v>465</v>
      </c>
      <c r="E5317" t="s">
        <v>483</v>
      </c>
      <c r="F5317" s="20">
        <v>2027</v>
      </c>
      <c r="G5317" s="20">
        <v>65</v>
      </c>
      <c r="H5317" s="11">
        <v>21756.201456394901</v>
      </c>
      <c r="I5317" s="10">
        <v>2216128.9662647801</v>
      </c>
      <c r="J5317" s="33">
        <f t="shared" si="332"/>
        <v>9.8172091009055013E-3</v>
      </c>
      <c r="K5317" s="33">
        <f t="shared" si="333"/>
        <v>9.7691776105384154E-3</v>
      </c>
      <c r="L5317" s="33">
        <f t="shared" si="334"/>
        <v>0.90809455643618786</v>
      </c>
      <c r="M5317" s="33">
        <f t="shared" si="335"/>
        <v>0.89922321942719963</v>
      </c>
    </row>
    <row r="5318" spans="1:13" ht="27.6">
      <c r="A5318" t="s">
        <v>164</v>
      </c>
      <c r="B5318" t="s">
        <v>257</v>
      </c>
      <c r="C5318" s="14" t="s">
        <v>259</v>
      </c>
      <c r="D5318" t="s">
        <v>465</v>
      </c>
      <c r="E5318" t="s">
        <v>483</v>
      </c>
      <c r="F5318" s="20">
        <v>2027</v>
      </c>
      <c r="G5318" s="20">
        <v>66</v>
      </c>
      <c r="H5318" s="11">
        <v>22536.157978996998</v>
      </c>
      <c r="I5318" s="10">
        <v>2094965.1777226899</v>
      </c>
      <c r="J5318" s="33">
        <f t="shared" si="332"/>
        <v>1.0757294784009105E-2</v>
      </c>
      <c r="K5318" s="33">
        <f t="shared" si="333"/>
        <v>1.0699642002981902E-2</v>
      </c>
      <c r="L5318" s="33">
        <f t="shared" si="334"/>
        <v>0.89922321942719963</v>
      </c>
      <c r="M5318" s="33">
        <f t="shared" si="335"/>
        <v>0.88960185289855975</v>
      </c>
    </row>
    <row r="5319" spans="1:13" ht="27.6">
      <c r="A5319" t="s">
        <v>164</v>
      </c>
      <c r="B5319" t="s">
        <v>257</v>
      </c>
      <c r="C5319" s="14" t="s">
        <v>259</v>
      </c>
      <c r="D5319" t="s">
        <v>465</v>
      </c>
      <c r="E5319" t="s">
        <v>483</v>
      </c>
      <c r="F5319" s="20">
        <v>2027</v>
      </c>
      <c r="G5319" s="20">
        <v>67</v>
      </c>
      <c r="H5319" s="11">
        <v>23227.2641563752</v>
      </c>
      <c r="I5319" s="10">
        <v>1969800.1612787901</v>
      </c>
      <c r="J5319" s="33">
        <f t="shared" si="332"/>
        <v>1.1791685579564634E-2</v>
      </c>
      <c r="K5319" s="33">
        <f t="shared" si="333"/>
        <v>1.1722436111731849E-2</v>
      </c>
      <c r="L5319" s="33">
        <f t="shared" si="334"/>
        <v>0.88960185289855975</v>
      </c>
      <c r="M5319" s="33">
        <f t="shared" si="335"/>
        <v>0.87917355201307812</v>
      </c>
    </row>
    <row r="5320" spans="1:13" ht="27.6">
      <c r="A5320" t="s">
        <v>164</v>
      </c>
      <c r="B5320" t="s">
        <v>257</v>
      </c>
      <c r="C5320" s="14" t="s">
        <v>259</v>
      </c>
      <c r="D5320" t="s">
        <v>465</v>
      </c>
      <c r="E5320" t="s">
        <v>483</v>
      </c>
      <c r="F5320" s="20">
        <v>2027</v>
      </c>
      <c r="G5320" s="20">
        <v>68</v>
      </c>
      <c r="H5320" s="11">
        <v>23779.464912678799</v>
      </c>
      <c r="I5320" s="10">
        <v>1838757.2389523</v>
      </c>
      <c r="J5320" s="33">
        <f t="shared" si="332"/>
        <v>1.2932356925065339E-2</v>
      </c>
      <c r="K5320" s="33">
        <f t="shared" si="333"/>
        <v>1.2849093315305482E-2</v>
      </c>
      <c r="L5320" s="33">
        <f t="shared" si="334"/>
        <v>0.87917355201307812</v>
      </c>
      <c r="M5320" s="33">
        <f t="shared" si="335"/>
        <v>0.86787696900291345</v>
      </c>
    </row>
    <row r="5321" spans="1:13" ht="27.6">
      <c r="A5321" t="s">
        <v>164</v>
      </c>
      <c r="B5321" t="s">
        <v>257</v>
      </c>
      <c r="C5321" s="14" t="s">
        <v>259</v>
      </c>
      <c r="D5321" t="s">
        <v>465</v>
      </c>
      <c r="E5321" t="s">
        <v>483</v>
      </c>
      <c r="F5321" s="20">
        <v>2027</v>
      </c>
      <c r="G5321" s="20">
        <v>69</v>
      </c>
      <c r="H5321" s="11">
        <v>24276.356360401202</v>
      </c>
      <c r="I5321" s="10">
        <v>1710271.9079823501</v>
      </c>
      <c r="J5321" s="33">
        <f t="shared" si="332"/>
        <v>1.4194442560329847E-2</v>
      </c>
      <c r="K5321" s="33">
        <f t="shared" si="333"/>
        <v>1.409417642844446E-2</v>
      </c>
      <c r="L5321" s="33">
        <f t="shared" si="334"/>
        <v>0.86787696900291345</v>
      </c>
      <c r="M5321" s="33">
        <f t="shared" si="335"/>
        <v>0.85564495788360273</v>
      </c>
    </row>
    <row r="5322" spans="1:13" ht="27.6">
      <c r="A5322" t="s">
        <v>164</v>
      </c>
      <c r="B5322" t="s">
        <v>257</v>
      </c>
      <c r="C5322" s="14" t="s">
        <v>259</v>
      </c>
      <c r="D5322" t="s">
        <v>465</v>
      </c>
      <c r="E5322" t="s">
        <v>483</v>
      </c>
      <c r="F5322" s="20">
        <v>2028</v>
      </c>
      <c r="G5322" s="20">
        <v>30</v>
      </c>
      <c r="H5322" s="11">
        <v>985.63725404009904</v>
      </c>
      <c r="I5322" s="10">
        <v>4420053.8925488703</v>
      </c>
      <c r="J5322" s="33">
        <f t="shared" si="332"/>
        <v>2.2299213493791158E-4</v>
      </c>
      <c r="K5322" s="33">
        <f t="shared" si="333"/>
        <v>2.2296727403969818E-4</v>
      </c>
      <c r="L5322" s="33">
        <f t="shared" si="334"/>
        <v>1</v>
      </c>
      <c r="M5322" s="33">
        <f t="shared" si="335"/>
        <v>0.9997770327259603</v>
      </c>
    </row>
    <row r="5323" spans="1:13" ht="27.6">
      <c r="A5323" t="s">
        <v>164</v>
      </c>
      <c r="B5323" t="s">
        <v>257</v>
      </c>
      <c r="C5323" s="14" t="s">
        <v>259</v>
      </c>
      <c r="D5323" t="s">
        <v>465</v>
      </c>
      <c r="E5323" t="s">
        <v>483</v>
      </c>
      <c r="F5323" s="20">
        <v>2028</v>
      </c>
      <c r="G5323" s="20">
        <v>31</v>
      </c>
      <c r="H5323" s="11">
        <v>1348.15568178741</v>
      </c>
      <c r="I5323" s="10">
        <v>4561945.6087110098</v>
      </c>
      <c r="J5323" s="33">
        <f t="shared" si="332"/>
        <v>2.955220858427409E-4</v>
      </c>
      <c r="K5323" s="33">
        <f t="shared" si="333"/>
        <v>2.9547842349231246E-4</v>
      </c>
      <c r="L5323" s="33">
        <f t="shared" si="334"/>
        <v>0.9997770327259603</v>
      </c>
      <c r="M5323" s="33">
        <f t="shared" si="335"/>
        <v>0.99948162018448661</v>
      </c>
    </row>
    <row r="5324" spans="1:13" ht="27.6">
      <c r="A5324" t="s">
        <v>164</v>
      </c>
      <c r="B5324" t="s">
        <v>257</v>
      </c>
      <c r="C5324" s="14" t="s">
        <v>259</v>
      </c>
      <c r="D5324" t="s">
        <v>465</v>
      </c>
      <c r="E5324" t="s">
        <v>483</v>
      </c>
      <c r="F5324" s="20">
        <v>2028</v>
      </c>
      <c r="G5324" s="20">
        <v>32</v>
      </c>
      <c r="H5324" s="11">
        <v>1396.8217578889401</v>
      </c>
      <c r="I5324" s="10">
        <v>4519588.5430929996</v>
      </c>
      <c r="J5324" s="33">
        <f t="shared" si="332"/>
        <v>3.0905949614011086E-4</v>
      </c>
      <c r="K5324" s="33">
        <f t="shared" si="333"/>
        <v>3.0901174217379257E-4</v>
      </c>
      <c r="L5324" s="33">
        <f t="shared" si="334"/>
        <v>0.99948162018448661</v>
      </c>
      <c r="M5324" s="33">
        <f t="shared" si="335"/>
        <v>0.99917276862776272</v>
      </c>
    </row>
    <row r="5325" spans="1:13" ht="27.6">
      <c r="A5325" t="s">
        <v>164</v>
      </c>
      <c r="B5325" t="s">
        <v>257</v>
      </c>
      <c r="C5325" s="14" t="s">
        <v>259</v>
      </c>
      <c r="D5325" t="s">
        <v>465</v>
      </c>
      <c r="E5325" t="s">
        <v>483</v>
      </c>
      <c r="F5325" s="20">
        <v>2028</v>
      </c>
      <c r="G5325" s="20">
        <v>33</v>
      </c>
      <c r="H5325" s="11">
        <v>1446.76425260874</v>
      </c>
      <c r="I5325" s="10">
        <v>4447042.1644377001</v>
      </c>
      <c r="J5325" s="33">
        <f t="shared" si="332"/>
        <v>3.2533180462696916E-4</v>
      </c>
      <c r="K5325" s="33">
        <f t="shared" si="333"/>
        <v>3.2527888997380128E-4</v>
      </c>
      <c r="L5325" s="33">
        <f t="shared" si="334"/>
        <v>0.99917276862776272</v>
      </c>
      <c r="M5325" s="33">
        <f t="shared" si="335"/>
        <v>0.99884775881869148</v>
      </c>
    </row>
    <row r="5326" spans="1:13" ht="27.6">
      <c r="A5326" t="s">
        <v>164</v>
      </c>
      <c r="B5326" t="s">
        <v>257</v>
      </c>
      <c r="C5326" s="14" t="s">
        <v>259</v>
      </c>
      <c r="D5326" t="s">
        <v>465</v>
      </c>
      <c r="E5326" t="s">
        <v>483</v>
      </c>
      <c r="F5326" s="20">
        <v>2028</v>
      </c>
      <c r="G5326" s="20">
        <v>34</v>
      </c>
      <c r="H5326" s="11">
        <v>1512.8596372818499</v>
      </c>
      <c r="I5326" s="10">
        <v>4390418.8320810599</v>
      </c>
      <c r="J5326" s="33">
        <f t="shared" si="332"/>
        <v>3.4458207636758745E-4</v>
      </c>
      <c r="K5326" s="33">
        <f t="shared" si="333"/>
        <v>3.4452271478246921E-4</v>
      </c>
      <c r="L5326" s="33">
        <f t="shared" si="334"/>
        <v>0.99884775881869148</v>
      </c>
      <c r="M5326" s="33">
        <f t="shared" si="335"/>
        <v>0.99850363307716883</v>
      </c>
    </row>
    <row r="5327" spans="1:13" ht="27.6">
      <c r="A5327" t="s">
        <v>164</v>
      </c>
      <c r="B5327" t="s">
        <v>257</v>
      </c>
      <c r="C5327" s="14" t="s">
        <v>259</v>
      </c>
      <c r="D5327" t="s">
        <v>465</v>
      </c>
      <c r="E5327" t="s">
        <v>483</v>
      </c>
      <c r="F5327" s="20">
        <v>2028</v>
      </c>
      <c r="G5327" s="20">
        <v>35</v>
      </c>
      <c r="H5327" s="11">
        <v>2048.4497827315299</v>
      </c>
      <c r="I5327" s="10">
        <v>4337510.9494732404</v>
      </c>
      <c r="J5327" s="33">
        <f t="shared" si="332"/>
        <v>4.7226388742149447E-4</v>
      </c>
      <c r="K5327" s="33">
        <f t="shared" si="333"/>
        <v>4.7215238838482776E-4</v>
      </c>
      <c r="L5327" s="33">
        <f t="shared" si="334"/>
        <v>0.99850363307716883</v>
      </c>
      <c r="M5327" s="33">
        <f t="shared" si="335"/>
        <v>0.99803218720200049</v>
      </c>
    </row>
    <row r="5328" spans="1:13" ht="27.6">
      <c r="A5328" t="s">
        <v>164</v>
      </c>
      <c r="B5328" t="s">
        <v>257</v>
      </c>
      <c r="C5328" s="14" t="s">
        <v>259</v>
      </c>
      <c r="D5328" t="s">
        <v>465</v>
      </c>
      <c r="E5328" t="s">
        <v>483</v>
      </c>
      <c r="F5328" s="20">
        <v>2028</v>
      </c>
      <c r="G5328" s="20">
        <v>36</v>
      </c>
      <c r="H5328" s="11">
        <v>2207.70243974307</v>
      </c>
      <c r="I5328" s="10">
        <v>4375913.9278372396</v>
      </c>
      <c r="J5328" s="33">
        <f t="shared" si="332"/>
        <v>5.0451230900563199E-4</v>
      </c>
      <c r="K5328" s="33">
        <f t="shared" si="333"/>
        <v>5.0438506407046724E-4</v>
      </c>
      <c r="L5328" s="33">
        <f t="shared" si="334"/>
        <v>0.99803218720200049</v>
      </c>
      <c r="M5328" s="33">
        <f t="shared" si="335"/>
        <v>0.99752879467331423</v>
      </c>
    </row>
    <row r="5329" spans="1:13" ht="27.6">
      <c r="A5329" t="s">
        <v>164</v>
      </c>
      <c r="B5329" t="s">
        <v>257</v>
      </c>
      <c r="C5329" s="14" t="s">
        <v>259</v>
      </c>
      <c r="D5329" t="s">
        <v>465</v>
      </c>
      <c r="E5329" t="s">
        <v>483</v>
      </c>
      <c r="F5329" s="20">
        <v>2028</v>
      </c>
      <c r="G5329" s="20">
        <v>37</v>
      </c>
      <c r="H5329" s="11">
        <v>2376.4159104191899</v>
      </c>
      <c r="I5329" s="10">
        <v>4395144.8371804897</v>
      </c>
      <c r="J5329" s="33">
        <f t="shared" si="332"/>
        <v>5.4069114863201505E-4</v>
      </c>
      <c r="K5329" s="33">
        <f t="shared" si="333"/>
        <v>5.4054500151423657E-4</v>
      </c>
      <c r="L5329" s="33">
        <f t="shared" si="334"/>
        <v>0.99752879467331423</v>
      </c>
      <c r="M5329" s="33">
        <f t="shared" si="335"/>
        <v>0.99698958546948702</v>
      </c>
    </row>
    <row r="5330" spans="1:13" ht="27.6">
      <c r="A5330" t="s">
        <v>164</v>
      </c>
      <c r="B5330" t="s">
        <v>257</v>
      </c>
      <c r="C5330" s="14" t="s">
        <v>259</v>
      </c>
      <c r="D5330" t="s">
        <v>465</v>
      </c>
      <c r="E5330" t="s">
        <v>483</v>
      </c>
      <c r="F5330" s="20">
        <v>2028</v>
      </c>
      <c r="G5330" s="20">
        <v>38</v>
      </c>
      <c r="H5330" s="11">
        <v>3604.66016018543</v>
      </c>
      <c r="I5330" s="10">
        <v>6472804.88978732</v>
      </c>
      <c r="J5330" s="33">
        <f t="shared" si="332"/>
        <v>5.5689306592151427E-4</v>
      </c>
      <c r="K5330" s="33">
        <f t="shared" si="333"/>
        <v>5.5673802975897413E-4</v>
      </c>
      <c r="L5330" s="33">
        <f t="shared" si="334"/>
        <v>0.99698958546948702</v>
      </c>
      <c r="M5330" s="33">
        <f t="shared" si="335"/>
        <v>0.99643452345198247</v>
      </c>
    </row>
    <row r="5331" spans="1:13" ht="27.6">
      <c r="A5331" t="s">
        <v>164</v>
      </c>
      <c r="B5331" t="s">
        <v>257</v>
      </c>
      <c r="C5331" s="14" t="s">
        <v>259</v>
      </c>
      <c r="D5331" t="s">
        <v>465</v>
      </c>
      <c r="E5331" t="s">
        <v>483</v>
      </c>
      <c r="F5331" s="20">
        <v>2028</v>
      </c>
      <c r="G5331" s="20">
        <v>39</v>
      </c>
      <c r="H5331" s="11">
        <v>2718.7953732967399</v>
      </c>
      <c r="I5331" s="10">
        <v>4356170.0672520697</v>
      </c>
      <c r="J5331" s="33">
        <f t="shared" si="332"/>
        <v>6.2412516759516518E-4</v>
      </c>
      <c r="K5331" s="33">
        <f t="shared" si="333"/>
        <v>6.2393044199593461E-4</v>
      </c>
      <c r="L5331" s="33">
        <f t="shared" si="334"/>
        <v>0.99643452345198247</v>
      </c>
      <c r="M5331" s="33">
        <f t="shared" si="335"/>
        <v>0.99581281761934504</v>
      </c>
    </row>
    <row r="5332" spans="1:13" ht="27.6">
      <c r="A5332" t="s">
        <v>164</v>
      </c>
      <c r="B5332" t="s">
        <v>257</v>
      </c>
      <c r="C5332" s="14" t="s">
        <v>259</v>
      </c>
      <c r="D5332" t="s">
        <v>465</v>
      </c>
      <c r="E5332" t="s">
        <v>483</v>
      </c>
      <c r="F5332" s="20">
        <v>2028</v>
      </c>
      <c r="G5332" s="20">
        <v>40</v>
      </c>
      <c r="H5332" s="11">
        <v>3650.3216504295101</v>
      </c>
      <c r="I5332" s="10">
        <v>4340884.0489226198</v>
      </c>
      <c r="J5332" s="33">
        <f t="shared" si="332"/>
        <v>8.4091664492524215E-4</v>
      </c>
      <c r="K5332" s="33">
        <f t="shared" si="333"/>
        <v>8.4056317361025368E-4</v>
      </c>
      <c r="L5332" s="33">
        <f t="shared" si="334"/>
        <v>0.99581281761934504</v>
      </c>
      <c r="M5332" s="33">
        <f t="shared" si="335"/>
        <v>0.99497577403704518</v>
      </c>
    </row>
    <row r="5333" spans="1:13" ht="27.6">
      <c r="A5333" t="s">
        <v>164</v>
      </c>
      <c r="B5333" t="s">
        <v>257</v>
      </c>
      <c r="C5333" s="14" t="s">
        <v>259</v>
      </c>
      <c r="D5333" t="s">
        <v>465</v>
      </c>
      <c r="E5333" t="s">
        <v>483</v>
      </c>
      <c r="F5333" s="20">
        <v>2028</v>
      </c>
      <c r="G5333" s="20">
        <v>41</v>
      </c>
      <c r="H5333" s="11">
        <v>3823.0859159708598</v>
      </c>
      <c r="I5333" s="10">
        <v>4208740.2208545301</v>
      </c>
      <c r="J5333" s="33">
        <f t="shared" si="332"/>
        <v>9.083682326191736E-4</v>
      </c>
      <c r="K5333" s="33">
        <f t="shared" si="333"/>
        <v>9.0795579108848834E-4</v>
      </c>
      <c r="L5333" s="33">
        <f t="shared" si="334"/>
        <v>0.99497577403704518</v>
      </c>
      <c r="M5333" s="33">
        <f t="shared" si="335"/>
        <v>0.9940723800210155</v>
      </c>
    </row>
    <row r="5334" spans="1:13" ht="27.6">
      <c r="A5334" t="s">
        <v>164</v>
      </c>
      <c r="B5334" t="s">
        <v>257</v>
      </c>
      <c r="C5334" s="14" t="s">
        <v>259</v>
      </c>
      <c r="D5334" t="s">
        <v>465</v>
      </c>
      <c r="E5334" t="s">
        <v>483</v>
      </c>
      <c r="F5334" s="20">
        <v>2028</v>
      </c>
      <c r="G5334" s="20">
        <v>42</v>
      </c>
      <c r="H5334" s="11">
        <v>4110.0400670159397</v>
      </c>
      <c r="I5334" s="10">
        <v>4175673.9767999402</v>
      </c>
      <c r="J5334" s="33">
        <f t="shared" si="332"/>
        <v>9.842818404529035E-4</v>
      </c>
      <c r="K5334" s="33">
        <f t="shared" si="333"/>
        <v>9.83797593973601E-4</v>
      </c>
      <c r="L5334" s="33">
        <f t="shared" si="334"/>
        <v>0.9940723800210155</v>
      </c>
      <c r="M5334" s="33">
        <f t="shared" si="335"/>
        <v>0.99309441400531517</v>
      </c>
    </row>
    <row r="5335" spans="1:13" ht="27.6">
      <c r="A5335" t="s">
        <v>164</v>
      </c>
      <c r="B5335" t="s">
        <v>257</v>
      </c>
      <c r="C5335" s="14" t="s">
        <v>259</v>
      </c>
      <c r="D5335" t="s">
        <v>465</v>
      </c>
      <c r="E5335" t="s">
        <v>483</v>
      </c>
      <c r="F5335" s="20">
        <v>2028</v>
      </c>
      <c r="G5335" s="20">
        <v>43</v>
      </c>
      <c r="H5335" s="11">
        <v>4534.6365230343699</v>
      </c>
      <c r="I5335" s="10">
        <v>4236936.4472918604</v>
      </c>
      <c r="J5335" s="33">
        <f t="shared" si="332"/>
        <v>1.0702630495986768E-3</v>
      </c>
      <c r="K5335" s="33">
        <f t="shared" si="333"/>
        <v>1.0696905223708253E-3</v>
      </c>
      <c r="L5335" s="33">
        <f t="shared" si="334"/>
        <v>0.99309441400531517</v>
      </c>
      <c r="M5335" s="33">
        <f t="shared" si="335"/>
        <v>0.99203211032283423</v>
      </c>
    </row>
    <row r="5336" spans="1:13" ht="27.6">
      <c r="A5336" t="s">
        <v>164</v>
      </c>
      <c r="B5336" t="s">
        <v>257</v>
      </c>
      <c r="C5336" s="14" t="s">
        <v>259</v>
      </c>
      <c r="D5336" t="s">
        <v>465</v>
      </c>
      <c r="E5336" t="s">
        <v>483</v>
      </c>
      <c r="F5336" s="20">
        <v>2028</v>
      </c>
      <c r="G5336" s="20">
        <v>44</v>
      </c>
      <c r="H5336" s="11">
        <v>5047.6757710909196</v>
      </c>
      <c r="I5336" s="10">
        <v>4323725.2077331496</v>
      </c>
      <c r="J5336" s="33">
        <f t="shared" si="332"/>
        <v>1.167436765422316E-3</v>
      </c>
      <c r="K5336" s="33">
        <f t="shared" si="333"/>
        <v>1.1667555762292503E-3</v>
      </c>
      <c r="L5336" s="33">
        <f t="shared" si="334"/>
        <v>0.99203211032283423</v>
      </c>
      <c r="M5336" s="33">
        <f t="shared" si="335"/>
        <v>0.99087465132631658</v>
      </c>
    </row>
    <row r="5337" spans="1:13" ht="27.6">
      <c r="A5337" t="s">
        <v>164</v>
      </c>
      <c r="B5337" t="s">
        <v>257</v>
      </c>
      <c r="C5337" s="14" t="s">
        <v>259</v>
      </c>
      <c r="D5337" t="s">
        <v>465</v>
      </c>
      <c r="E5337" t="s">
        <v>483</v>
      </c>
      <c r="F5337" s="20">
        <v>2028</v>
      </c>
      <c r="G5337" s="20">
        <v>45</v>
      </c>
      <c r="H5337" s="11">
        <v>6499.8978308857004</v>
      </c>
      <c r="I5337" s="10">
        <v>4301180.9251584196</v>
      </c>
      <c r="J5337" s="33">
        <f t="shared" si="332"/>
        <v>1.5111891231700044E-3</v>
      </c>
      <c r="K5337" s="33">
        <f t="shared" si="333"/>
        <v>1.5100478518517146E-3</v>
      </c>
      <c r="L5337" s="33">
        <f t="shared" si="334"/>
        <v>0.99087465132631658</v>
      </c>
      <c r="M5337" s="33">
        <f t="shared" si="335"/>
        <v>0.98937838318762694</v>
      </c>
    </row>
    <row r="5338" spans="1:13" ht="27.6">
      <c r="A5338" t="s">
        <v>164</v>
      </c>
      <c r="B5338" t="s">
        <v>257</v>
      </c>
      <c r="C5338" s="14" t="s">
        <v>259</v>
      </c>
      <c r="D5338" t="s">
        <v>465</v>
      </c>
      <c r="E5338" t="s">
        <v>483</v>
      </c>
      <c r="F5338" s="20">
        <v>2028</v>
      </c>
      <c r="G5338" s="20">
        <v>46</v>
      </c>
      <c r="H5338" s="11">
        <v>6894.3110427852198</v>
      </c>
      <c r="I5338" s="10">
        <v>4164596.7699272302</v>
      </c>
      <c r="J5338" s="33">
        <f t="shared" si="332"/>
        <v>1.6554570402996511E-3</v>
      </c>
      <c r="K5338" s="33">
        <f t="shared" si="333"/>
        <v>1.6540875271211508E-3</v>
      </c>
      <c r="L5338" s="33">
        <f t="shared" si="334"/>
        <v>0.98937838318762694</v>
      </c>
      <c r="M5338" s="33">
        <f t="shared" si="335"/>
        <v>0.98774186474439296</v>
      </c>
    </row>
    <row r="5339" spans="1:13" ht="27.6">
      <c r="A5339" t="s">
        <v>164</v>
      </c>
      <c r="B5339" t="s">
        <v>257</v>
      </c>
      <c r="C5339" s="14" t="s">
        <v>259</v>
      </c>
      <c r="D5339" t="s">
        <v>465</v>
      </c>
      <c r="E5339" t="s">
        <v>483</v>
      </c>
      <c r="F5339" s="20">
        <v>2028</v>
      </c>
      <c r="G5339" s="20">
        <v>47</v>
      </c>
      <c r="H5339" s="11">
        <v>7417.8621884767099</v>
      </c>
      <c r="I5339" s="10">
        <v>4091785.7129117702</v>
      </c>
      <c r="J5339" s="33">
        <f t="shared" si="332"/>
        <v>1.8128667307941838E-3</v>
      </c>
      <c r="K5339" s="33">
        <f t="shared" si="333"/>
        <v>1.8112244804459054E-3</v>
      </c>
      <c r="L5339" s="33">
        <f t="shared" si="334"/>
        <v>0.98774186474439296</v>
      </c>
      <c r="M5339" s="33">
        <f t="shared" si="335"/>
        <v>0.9859528424986066</v>
      </c>
    </row>
    <row r="5340" spans="1:13" ht="27.6">
      <c r="A5340" t="s">
        <v>164</v>
      </c>
      <c r="B5340" t="s">
        <v>257</v>
      </c>
      <c r="C5340" s="14" t="s">
        <v>259</v>
      </c>
      <c r="D5340" t="s">
        <v>465</v>
      </c>
      <c r="E5340" t="s">
        <v>483</v>
      </c>
      <c r="F5340" s="20">
        <v>2028</v>
      </c>
      <c r="G5340" s="20">
        <v>48</v>
      </c>
      <c r="H5340" s="11">
        <v>8006.9183900754097</v>
      </c>
      <c r="I5340" s="10">
        <v>4034983.6113014398</v>
      </c>
      <c r="J5340" s="33">
        <f t="shared" si="332"/>
        <v>1.9843744513978003E-3</v>
      </c>
      <c r="K5340" s="33">
        <f t="shared" si="333"/>
        <v>1.982406882096055E-3</v>
      </c>
      <c r="L5340" s="33">
        <f t="shared" si="334"/>
        <v>0.9859528424986066</v>
      </c>
      <c r="M5340" s="33">
        <f t="shared" si="335"/>
        <v>0.98399828279821522</v>
      </c>
    </row>
    <row r="5341" spans="1:13" ht="27.6">
      <c r="A5341" t="s">
        <v>164</v>
      </c>
      <c r="B5341" t="s">
        <v>257</v>
      </c>
      <c r="C5341" s="14" t="s">
        <v>259</v>
      </c>
      <c r="D5341" t="s">
        <v>465</v>
      </c>
      <c r="E5341" t="s">
        <v>483</v>
      </c>
      <c r="F5341" s="20">
        <v>2028</v>
      </c>
      <c r="G5341" s="20">
        <v>49</v>
      </c>
      <c r="H5341" s="11">
        <v>8621.7946283689507</v>
      </c>
      <c r="I5341" s="10">
        <v>3972749.8164399099</v>
      </c>
      <c r="J5341" s="33">
        <f t="shared" si="332"/>
        <v>2.170233472213757E-3</v>
      </c>
      <c r="K5341" s="33">
        <f t="shared" si="333"/>
        <v>2.1678802182297785E-3</v>
      </c>
      <c r="L5341" s="33">
        <f t="shared" si="334"/>
        <v>0.98399828279821522</v>
      </c>
      <c r="M5341" s="33">
        <f t="shared" si="335"/>
        <v>0.98186509238616493</v>
      </c>
    </row>
    <row r="5342" spans="1:13" ht="27.6">
      <c r="A5342" t="s">
        <v>164</v>
      </c>
      <c r="B5342" t="s">
        <v>257</v>
      </c>
      <c r="C5342" s="14" t="s">
        <v>259</v>
      </c>
      <c r="D5342" t="s">
        <v>465</v>
      </c>
      <c r="E5342" t="s">
        <v>483</v>
      </c>
      <c r="F5342" s="20">
        <v>2028</v>
      </c>
      <c r="G5342" s="20">
        <v>50</v>
      </c>
      <c r="H5342" s="11">
        <v>9853.6303383584891</v>
      </c>
      <c r="I5342" s="10">
        <v>3890988.9531679698</v>
      </c>
      <c r="J5342" s="33">
        <f t="shared" si="332"/>
        <v>2.5324231080984822E-3</v>
      </c>
      <c r="K5342" s="33">
        <f t="shared" si="333"/>
        <v>2.5292192297950988E-3</v>
      </c>
      <c r="L5342" s="33">
        <f t="shared" si="334"/>
        <v>0.98186509238616493</v>
      </c>
      <c r="M5342" s="33">
        <f t="shared" si="335"/>
        <v>0.97938174031343728</v>
      </c>
    </row>
    <row r="5343" spans="1:13" ht="27.6">
      <c r="A5343" t="s">
        <v>164</v>
      </c>
      <c r="B5343" t="s">
        <v>257</v>
      </c>
      <c r="C5343" s="14" t="s">
        <v>259</v>
      </c>
      <c r="D5343" t="s">
        <v>465</v>
      </c>
      <c r="E5343" t="s">
        <v>483</v>
      </c>
      <c r="F5343" s="20">
        <v>2028</v>
      </c>
      <c r="G5343" s="20">
        <v>51</v>
      </c>
      <c r="H5343" s="11">
        <v>10586.308198296099</v>
      </c>
      <c r="I5343" s="10">
        <v>3825622.7598554902</v>
      </c>
      <c r="J5343" s="33">
        <f t="shared" si="332"/>
        <v>2.7672117359255747E-3</v>
      </c>
      <c r="K5343" s="33">
        <f t="shared" si="333"/>
        <v>2.7633865347238551E-3</v>
      </c>
      <c r="L5343" s="33">
        <f t="shared" si="334"/>
        <v>0.97938174031343728</v>
      </c>
      <c r="M5343" s="33">
        <f t="shared" si="335"/>
        <v>0.9766753299999007</v>
      </c>
    </row>
    <row r="5344" spans="1:13" ht="27.6">
      <c r="A5344" t="s">
        <v>164</v>
      </c>
      <c r="B5344" t="s">
        <v>257</v>
      </c>
      <c r="C5344" s="14" t="s">
        <v>259</v>
      </c>
      <c r="D5344" t="s">
        <v>465</v>
      </c>
      <c r="E5344" t="s">
        <v>483</v>
      </c>
      <c r="F5344" s="20">
        <v>2028</v>
      </c>
      <c r="G5344" s="20">
        <v>52</v>
      </c>
      <c r="H5344" s="11">
        <v>11322.0024227386</v>
      </c>
      <c r="I5344" s="10">
        <v>3749165.1408497002</v>
      </c>
      <c r="J5344" s="33">
        <f t="shared" si="332"/>
        <v>3.0198729576826839E-3</v>
      </c>
      <c r="K5344" s="33">
        <f t="shared" si="333"/>
        <v>3.0153177279012011E-3</v>
      </c>
      <c r="L5344" s="33">
        <f t="shared" si="334"/>
        <v>0.9766753299999007</v>
      </c>
      <c r="M5344" s="33">
        <f t="shared" si="335"/>
        <v>0.9737303435629483</v>
      </c>
    </row>
    <row r="5345" spans="1:13" ht="27.6">
      <c r="A5345" t="s">
        <v>164</v>
      </c>
      <c r="B5345" t="s">
        <v>257</v>
      </c>
      <c r="C5345" s="14" t="s">
        <v>259</v>
      </c>
      <c r="D5345" t="s">
        <v>465</v>
      </c>
      <c r="E5345" t="s">
        <v>483</v>
      </c>
      <c r="F5345" s="20">
        <v>2028</v>
      </c>
      <c r="G5345" s="20">
        <v>53</v>
      </c>
      <c r="H5345" s="11">
        <v>12102.4064248495</v>
      </c>
      <c r="I5345" s="10">
        <v>3672043.2322377302</v>
      </c>
      <c r="J5345" s="33">
        <f t="shared" si="332"/>
        <v>3.2958235128060669E-3</v>
      </c>
      <c r="K5345" s="33">
        <f t="shared" si="333"/>
        <v>3.2903982483669658E-3</v>
      </c>
      <c r="L5345" s="33">
        <f t="shared" si="334"/>
        <v>0.9737303435629483</v>
      </c>
      <c r="M5345" s="33">
        <f t="shared" si="335"/>
        <v>0.97052638294610705</v>
      </c>
    </row>
    <row r="5346" spans="1:13" ht="27.6">
      <c r="A5346" t="s">
        <v>164</v>
      </c>
      <c r="B5346" t="s">
        <v>257</v>
      </c>
      <c r="C5346" s="14" t="s">
        <v>259</v>
      </c>
      <c r="D5346" t="s">
        <v>465</v>
      </c>
      <c r="E5346" t="s">
        <v>483</v>
      </c>
      <c r="F5346" s="20">
        <v>2028</v>
      </c>
      <c r="G5346" s="20">
        <v>54</v>
      </c>
      <c r="H5346" s="11">
        <v>12835.426187062099</v>
      </c>
      <c r="I5346" s="10">
        <v>3567281.1515372102</v>
      </c>
      <c r="J5346" s="33">
        <f t="shared" si="332"/>
        <v>3.5980977225557528E-3</v>
      </c>
      <c r="K5346" s="33">
        <f t="shared" si="333"/>
        <v>3.59163232564641E-3</v>
      </c>
      <c r="L5346" s="33">
        <f t="shared" si="334"/>
        <v>0.97052638294610705</v>
      </c>
      <c r="M5346" s="33">
        <f t="shared" si="335"/>
        <v>0.96704060901622513</v>
      </c>
    </row>
    <row r="5347" spans="1:13" ht="27.6">
      <c r="A5347" t="s">
        <v>164</v>
      </c>
      <c r="B5347" t="s">
        <v>257</v>
      </c>
      <c r="C5347" s="14" t="s">
        <v>259</v>
      </c>
      <c r="D5347" t="s">
        <v>465</v>
      </c>
      <c r="E5347" t="s">
        <v>483</v>
      </c>
      <c r="F5347" s="20">
        <v>2028</v>
      </c>
      <c r="G5347" s="20">
        <v>55</v>
      </c>
      <c r="H5347" s="11">
        <v>14036.387188712601</v>
      </c>
      <c r="I5347" s="10">
        <v>3523084.2163612</v>
      </c>
      <c r="J5347" s="33">
        <f t="shared" si="332"/>
        <v>3.9841191202661663E-3</v>
      </c>
      <c r="K5347" s="33">
        <f t="shared" si="333"/>
        <v>3.9761930473173335E-3</v>
      </c>
      <c r="L5347" s="33">
        <f t="shared" si="334"/>
        <v>0.96704060901622513</v>
      </c>
      <c r="M5347" s="33">
        <f t="shared" si="335"/>
        <v>0.96319546887018126</v>
      </c>
    </row>
    <row r="5348" spans="1:13" ht="27.6">
      <c r="A5348" t="s">
        <v>164</v>
      </c>
      <c r="B5348" t="s">
        <v>257</v>
      </c>
      <c r="C5348" s="14" t="s">
        <v>259</v>
      </c>
      <c r="D5348" t="s">
        <v>465</v>
      </c>
      <c r="E5348" t="s">
        <v>483</v>
      </c>
      <c r="F5348" s="20">
        <v>2028</v>
      </c>
      <c r="G5348" s="20">
        <v>56</v>
      </c>
      <c r="H5348" s="11">
        <v>14433.755825100499</v>
      </c>
      <c r="I5348" s="10">
        <v>3313699.9990036502</v>
      </c>
      <c r="J5348" s="33">
        <f t="shared" si="332"/>
        <v>4.3557823066180954E-3</v>
      </c>
      <c r="K5348" s="33">
        <f t="shared" si="333"/>
        <v>4.3463096454742223E-3</v>
      </c>
      <c r="L5348" s="33">
        <f t="shared" si="334"/>
        <v>0.96319546887018126</v>
      </c>
      <c r="M5348" s="33">
        <f t="shared" si="335"/>
        <v>0.95900912311335373</v>
      </c>
    </row>
    <row r="5349" spans="1:13" ht="27.6">
      <c r="A5349" t="s">
        <v>164</v>
      </c>
      <c r="B5349" t="s">
        <v>257</v>
      </c>
      <c r="C5349" s="14" t="s">
        <v>259</v>
      </c>
      <c r="D5349" t="s">
        <v>465</v>
      </c>
      <c r="E5349" t="s">
        <v>483</v>
      </c>
      <c r="F5349" s="20">
        <v>2028</v>
      </c>
      <c r="G5349" s="20">
        <v>57</v>
      </c>
      <c r="H5349" s="11">
        <v>15354.3499065824</v>
      </c>
      <c r="I5349" s="10">
        <v>3226946.3772052699</v>
      </c>
      <c r="J5349" s="33">
        <f t="shared" si="332"/>
        <v>4.7581670445606206E-3</v>
      </c>
      <c r="K5349" s="33">
        <f t="shared" si="333"/>
        <v>4.7468649006837671E-3</v>
      </c>
      <c r="L5349" s="33">
        <f t="shared" si="334"/>
        <v>0.95900912311335373</v>
      </c>
      <c r="M5349" s="33">
        <f t="shared" si="335"/>
        <v>0.95445683636741141</v>
      </c>
    </row>
    <row r="5350" spans="1:13" ht="27.6">
      <c r="A5350" t="s">
        <v>164</v>
      </c>
      <c r="B5350" t="s">
        <v>257</v>
      </c>
      <c r="C5350" s="14" t="s">
        <v>259</v>
      </c>
      <c r="D5350" t="s">
        <v>465</v>
      </c>
      <c r="E5350" t="s">
        <v>483</v>
      </c>
      <c r="F5350" s="20">
        <v>2028</v>
      </c>
      <c r="G5350" s="20">
        <v>58</v>
      </c>
      <c r="H5350" s="11">
        <v>16350.139476394799</v>
      </c>
      <c r="I5350" s="10">
        <v>3144663.4159435402</v>
      </c>
      <c r="J5350" s="33">
        <f t="shared" si="332"/>
        <v>5.1993289308798806E-3</v>
      </c>
      <c r="K5350" s="33">
        <f t="shared" si="333"/>
        <v>5.1858358153914486E-3</v>
      </c>
      <c r="L5350" s="33">
        <f t="shared" si="334"/>
        <v>0.95445683636741141</v>
      </c>
      <c r="M5350" s="33">
        <f t="shared" si="335"/>
        <v>0.94950717992113209</v>
      </c>
    </row>
    <row r="5351" spans="1:13" ht="27.6">
      <c r="A5351" t="s">
        <v>164</v>
      </c>
      <c r="B5351" t="s">
        <v>257</v>
      </c>
      <c r="C5351" s="14" t="s">
        <v>259</v>
      </c>
      <c r="D5351" t="s">
        <v>465</v>
      </c>
      <c r="E5351" t="s">
        <v>483</v>
      </c>
      <c r="F5351" s="20">
        <v>2028</v>
      </c>
      <c r="G5351" s="20">
        <v>59</v>
      </c>
      <c r="H5351" s="11">
        <v>17349.1536234247</v>
      </c>
      <c r="I5351" s="10">
        <v>3053101.8159011998</v>
      </c>
      <c r="J5351" s="33">
        <f t="shared" si="332"/>
        <v>5.6824680831365137E-3</v>
      </c>
      <c r="K5351" s="33">
        <f t="shared" si="333"/>
        <v>5.6663533995523485E-3</v>
      </c>
      <c r="L5351" s="33">
        <f t="shared" si="334"/>
        <v>0.94950717992113209</v>
      </c>
      <c r="M5351" s="33">
        <f t="shared" si="335"/>
        <v>0.9441269366842866</v>
      </c>
    </row>
    <row r="5352" spans="1:13" ht="27.6">
      <c r="A5352" t="s">
        <v>164</v>
      </c>
      <c r="B5352" t="s">
        <v>257</v>
      </c>
      <c r="C5352" s="14" t="s">
        <v>259</v>
      </c>
      <c r="D5352" t="s">
        <v>465</v>
      </c>
      <c r="E5352" t="s">
        <v>483</v>
      </c>
      <c r="F5352" s="20">
        <v>2028</v>
      </c>
      <c r="G5352" s="20">
        <v>60</v>
      </c>
      <c r="H5352" s="11">
        <v>18688.935205387301</v>
      </c>
      <c r="I5352" s="10">
        <v>2941682.0240385002</v>
      </c>
      <c r="J5352" s="33">
        <f t="shared" si="332"/>
        <v>6.3531459391828219E-3</v>
      </c>
      <c r="K5352" s="33">
        <f t="shared" si="333"/>
        <v>6.3330073778297136E-3</v>
      </c>
      <c r="L5352" s="33">
        <f t="shared" si="334"/>
        <v>0.9441269366842866</v>
      </c>
      <c r="M5352" s="33">
        <f t="shared" si="335"/>
        <v>0.93814777382865722</v>
      </c>
    </row>
    <row r="5353" spans="1:13" ht="27.6">
      <c r="A5353" t="s">
        <v>164</v>
      </c>
      <c r="B5353" t="s">
        <v>257</v>
      </c>
      <c r="C5353" s="14" t="s">
        <v>259</v>
      </c>
      <c r="D5353" t="s">
        <v>465</v>
      </c>
      <c r="E5353" t="s">
        <v>483</v>
      </c>
      <c r="F5353" s="20">
        <v>2028</v>
      </c>
      <c r="G5353" s="20">
        <v>61</v>
      </c>
      <c r="H5353" s="11">
        <v>19456.7298904534</v>
      </c>
      <c r="I5353" s="10">
        <v>2798367.68205206</v>
      </c>
      <c r="J5353" s="33">
        <f t="shared" si="332"/>
        <v>6.9528854321908341E-3</v>
      </c>
      <c r="K5353" s="33">
        <f t="shared" si="333"/>
        <v>6.9287700471457603E-3</v>
      </c>
      <c r="L5353" s="33">
        <f t="shared" si="334"/>
        <v>0.93814777382865722</v>
      </c>
      <c r="M5353" s="33">
        <f t="shared" si="335"/>
        <v>0.93164756363355672</v>
      </c>
    </row>
    <row r="5354" spans="1:13" ht="27.6">
      <c r="A5354" t="s">
        <v>164</v>
      </c>
      <c r="B5354" t="s">
        <v>257</v>
      </c>
      <c r="C5354" s="14" t="s">
        <v>259</v>
      </c>
      <c r="D5354" t="s">
        <v>465</v>
      </c>
      <c r="E5354" t="s">
        <v>483</v>
      </c>
      <c r="F5354" s="20">
        <v>2028</v>
      </c>
      <c r="G5354" s="20">
        <v>62</v>
      </c>
      <c r="H5354" s="11">
        <v>20474.356041719198</v>
      </c>
      <c r="I5354" s="10">
        <v>2692220.7020831201</v>
      </c>
      <c r="J5354" s="33">
        <f t="shared" si="332"/>
        <v>7.6050065382370236E-3</v>
      </c>
      <c r="K5354" s="33">
        <f t="shared" si="333"/>
        <v>7.5761616442004964E-3</v>
      </c>
      <c r="L5354" s="33">
        <f t="shared" si="334"/>
        <v>0.93164756363355672</v>
      </c>
      <c r="M5354" s="33">
        <f t="shared" si="335"/>
        <v>0.92458925109604329</v>
      </c>
    </row>
    <row r="5355" spans="1:13" ht="27.6">
      <c r="A5355" t="s">
        <v>164</v>
      </c>
      <c r="B5355" t="s">
        <v>257</v>
      </c>
      <c r="C5355" s="14" t="s">
        <v>259</v>
      </c>
      <c r="D5355" t="s">
        <v>465</v>
      </c>
      <c r="E5355" t="s">
        <v>483</v>
      </c>
      <c r="F5355" s="20">
        <v>2028</v>
      </c>
      <c r="G5355" s="20">
        <v>63</v>
      </c>
      <c r="H5355" s="11">
        <v>21338.863153767801</v>
      </c>
      <c r="I5355" s="10">
        <v>2564408.1469714502</v>
      </c>
      <c r="J5355" s="33">
        <f t="shared" si="332"/>
        <v>8.32116493584255E-3</v>
      </c>
      <c r="K5355" s="33">
        <f t="shared" si="333"/>
        <v>8.2866398721822554E-3</v>
      </c>
      <c r="L5355" s="33">
        <f t="shared" si="334"/>
        <v>0.92458925109604329</v>
      </c>
      <c r="M5355" s="33">
        <f t="shared" si="335"/>
        <v>0.91692751294251973</v>
      </c>
    </row>
    <row r="5356" spans="1:13" ht="27.6">
      <c r="A5356" t="s">
        <v>164</v>
      </c>
      <c r="B5356" t="s">
        <v>257</v>
      </c>
      <c r="C5356" s="14" t="s">
        <v>259</v>
      </c>
      <c r="D5356" t="s">
        <v>465</v>
      </c>
      <c r="E5356" t="s">
        <v>483</v>
      </c>
      <c r="F5356" s="20">
        <v>2028</v>
      </c>
      <c r="G5356" s="20">
        <v>64</v>
      </c>
      <c r="H5356" s="11">
        <v>22200.3995921389</v>
      </c>
      <c r="I5356" s="10">
        <v>2436808.9799739299</v>
      </c>
      <c r="J5356" s="33">
        <f t="shared" si="332"/>
        <v>9.1104390104374978E-3</v>
      </c>
      <c r="K5356" s="33">
        <f t="shared" si="333"/>
        <v>9.0690647023258242E-3</v>
      </c>
      <c r="L5356" s="33">
        <f t="shared" si="334"/>
        <v>0.91692751294251973</v>
      </c>
      <c r="M5356" s="33">
        <f t="shared" si="335"/>
        <v>0.90861183800030132</v>
      </c>
    </row>
    <row r="5357" spans="1:13" ht="27.6">
      <c r="A5357" t="s">
        <v>164</v>
      </c>
      <c r="B5357" t="s">
        <v>257</v>
      </c>
      <c r="C5357" s="14" t="s">
        <v>259</v>
      </c>
      <c r="D5357" t="s">
        <v>465</v>
      </c>
      <c r="E5357" t="s">
        <v>483</v>
      </c>
      <c r="F5357" s="20">
        <v>2028</v>
      </c>
      <c r="G5357" s="20">
        <v>65</v>
      </c>
      <c r="H5357" s="11">
        <v>22480.879778198901</v>
      </c>
      <c r="I5357" s="10">
        <v>2314110.8766072299</v>
      </c>
      <c r="J5357" s="33">
        <f t="shared" si="332"/>
        <v>9.7146943154074912E-3</v>
      </c>
      <c r="K5357" s="33">
        <f t="shared" si="333"/>
        <v>9.6676591067026418E-3</v>
      </c>
      <c r="L5357" s="33">
        <f t="shared" si="334"/>
        <v>0.90861183800030132</v>
      </c>
      <c r="M5357" s="33">
        <f t="shared" si="335"/>
        <v>0.8998276884901999</v>
      </c>
    </row>
    <row r="5358" spans="1:13" ht="27.6">
      <c r="A5358" t="s">
        <v>164</v>
      </c>
      <c r="B5358" t="s">
        <v>257</v>
      </c>
      <c r="C5358" s="14" t="s">
        <v>259</v>
      </c>
      <c r="D5358" t="s">
        <v>465</v>
      </c>
      <c r="E5358" t="s">
        <v>483</v>
      </c>
      <c r="F5358" s="20">
        <v>2028</v>
      </c>
      <c r="G5358" s="20">
        <v>66</v>
      </c>
      <c r="H5358" s="11">
        <v>23151.227205420899</v>
      </c>
      <c r="I5358" s="10">
        <v>2166271.3329689498</v>
      </c>
      <c r="J5358" s="33">
        <f t="shared" si="332"/>
        <v>1.0687131779420883E-2</v>
      </c>
      <c r="K5358" s="33">
        <f t="shared" si="333"/>
        <v>1.0630227282280469E-2</v>
      </c>
      <c r="L5358" s="33">
        <f t="shared" si="334"/>
        <v>0.8998276884901999</v>
      </c>
      <c r="M5358" s="33">
        <f t="shared" si="335"/>
        <v>0.89026231564666003</v>
      </c>
    </row>
    <row r="5359" spans="1:13" ht="27.6">
      <c r="A5359" t="s">
        <v>164</v>
      </c>
      <c r="B5359" t="s">
        <v>257</v>
      </c>
      <c r="C5359" s="14" t="s">
        <v>259</v>
      </c>
      <c r="D5359" t="s">
        <v>465</v>
      </c>
      <c r="E5359" t="s">
        <v>483</v>
      </c>
      <c r="F5359" s="20">
        <v>2028</v>
      </c>
      <c r="G5359" s="20">
        <v>67</v>
      </c>
      <c r="H5359" s="11">
        <v>23939.317838647599</v>
      </c>
      <c r="I5359" s="10">
        <v>2043175.6047317099</v>
      </c>
      <c r="J5359" s="33">
        <f t="shared" si="332"/>
        <v>1.1716720669142425E-2</v>
      </c>
      <c r="K5359" s="33">
        <f t="shared" si="333"/>
        <v>1.1648347195682862E-2</v>
      </c>
      <c r="L5359" s="33">
        <f t="shared" si="334"/>
        <v>0.89026231564666003</v>
      </c>
      <c r="M5359" s="33">
        <f t="shared" si="335"/>
        <v>0.87989223109877512</v>
      </c>
    </row>
    <row r="5360" spans="1:13" ht="27.6">
      <c r="A5360" t="s">
        <v>164</v>
      </c>
      <c r="B5360" t="s">
        <v>257</v>
      </c>
      <c r="C5360" s="14" t="s">
        <v>259</v>
      </c>
      <c r="D5360" t="s">
        <v>465</v>
      </c>
      <c r="E5360" t="s">
        <v>483</v>
      </c>
      <c r="F5360" s="20">
        <v>2028</v>
      </c>
      <c r="G5360" s="20">
        <v>68</v>
      </c>
      <c r="H5360" s="11">
        <v>24630.319197973098</v>
      </c>
      <c r="I5360" s="10">
        <v>1916456.05314639</v>
      </c>
      <c r="J5360" s="33">
        <f t="shared" si="332"/>
        <v>1.2852013568240008E-2</v>
      </c>
      <c r="K5360" s="33">
        <f t="shared" si="333"/>
        <v>1.2769779111627244E-2</v>
      </c>
      <c r="L5360" s="33">
        <f t="shared" si="334"/>
        <v>0.87989223109877512</v>
      </c>
      <c r="M5360" s="33">
        <f t="shared" si="335"/>
        <v>0.86865620166560686</v>
      </c>
    </row>
    <row r="5361" spans="1:13" ht="27.6">
      <c r="A5361" t="s">
        <v>164</v>
      </c>
      <c r="B5361" t="s">
        <v>257</v>
      </c>
      <c r="C5361" s="14" t="s">
        <v>259</v>
      </c>
      <c r="D5361" t="s">
        <v>465</v>
      </c>
      <c r="E5361" t="s">
        <v>483</v>
      </c>
      <c r="F5361" s="20">
        <v>2028</v>
      </c>
      <c r="G5361" s="20">
        <v>69</v>
      </c>
      <c r="H5361" s="11">
        <v>25169.470989414101</v>
      </c>
      <c r="I5361" s="10">
        <v>1784184.28841199</v>
      </c>
      <c r="J5361" s="33">
        <f t="shared" si="332"/>
        <v>1.4106990602308321E-2</v>
      </c>
      <c r="K5361" s="33">
        <f t="shared" si="333"/>
        <v>1.4007953263610928E-2</v>
      </c>
      <c r="L5361" s="33">
        <f t="shared" si="334"/>
        <v>0.86865620166560686</v>
      </c>
      <c r="M5361" s="33">
        <f t="shared" si="335"/>
        <v>0.85648810619052929</v>
      </c>
    </row>
    <row r="5362" spans="1:13" ht="27.6">
      <c r="A5362" t="s">
        <v>164</v>
      </c>
      <c r="B5362" t="s">
        <v>257</v>
      </c>
      <c r="C5362" s="14" t="s">
        <v>259</v>
      </c>
      <c r="D5362" t="s">
        <v>465</v>
      </c>
      <c r="E5362" t="s">
        <v>483</v>
      </c>
      <c r="F5362" s="20">
        <v>2029</v>
      </c>
      <c r="G5362" s="20">
        <v>30</v>
      </c>
      <c r="H5362" s="11">
        <v>965.65048744078695</v>
      </c>
      <c r="I5362" s="10">
        <v>4353618.6947878096</v>
      </c>
      <c r="J5362" s="33">
        <f t="shared" si="332"/>
        <v>2.2180410254964961E-4</v>
      </c>
      <c r="K5362" s="33">
        <f t="shared" si="333"/>
        <v>2.2177950583823769E-4</v>
      </c>
      <c r="L5362" s="33">
        <f t="shared" si="334"/>
        <v>1</v>
      </c>
      <c r="M5362" s="33">
        <f t="shared" si="335"/>
        <v>0.99977822049416176</v>
      </c>
    </row>
    <row r="5363" spans="1:13" ht="27.6">
      <c r="A5363" t="s">
        <v>164</v>
      </c>
      <c r="B5363" t="s">
        <v>257</v>
      </c>
      <c r="C5363" s="14" t="s">
        <v>259</v>
      </c>
      <c r="D5363" t="s">
        <v>465</v>
      </c>
      <c r="E5363" t="s">
        <v>483</v>
      </c>
      <c r="F5363" s="20">
        <v>2029</v>
      </c>
      <c r="G5363" s="20">
        <v>31</v>
      </c>
      <c r="H5363" s="11">
        <v>1117.83995204864</v>
      </c>
      <c r="I5363" s="10">
        <v>4413832.8288430404</v>
      </c>
      <c r="J5363" s="33">
        <f t="shared" si="332"/>
        <v>2.5325833473889174E-4</v>
      </c>
      <c r="K5363" s="33">
        <f t="shared" si="333"/>
        <v>2.5322626755397426E-4</v>
      </c>
      <c r="L5363" s="33">
        <f t="shared" si="334"/>
        <v>0.99977822049416176</v>
      </c>
      <c r="M5363" s="33">
        <f t="shared" si="335"/>
        <v>0.99952505038700423</v>
      </c>
    </row>
    <row r="5364" spans="1:13" ht="27.6">
      <c r="A5364" t="s">
        <v>164</v>
      </c>
      <c r="B5364" t="s">
        <v>257</v>
      </c>
      <c r="C5364" s="14" t="s">
        <v>259</v>
      </c>
      <c r="D5364" t="s">
        <v>465</v>
      </c>
      <c r="E5364" t="s">
        <v>483</v>
      </c>
      <c r="F5364" s="20">
        <v>2029</v>
      </c>
      <c r="G5364" s="20">
        <v>32</v>
      </c>
      <c r="H5364" s="11">
        <v>1406.3107642028499</v>
      </c>
      <c r="I5364" s="10">
        <v>4555459.9815990804</v>
      </c>
      <c r="J5364" s="33">
        <f t="shared" si="332"/>
        <v>3.0870883947688632E-4</v>
      </c>
      <c r="K5364" s="33">
        <f t="shared" si="333"/>
        <v>3.0866119380612567E-4</v>
      </c>
      <c r="L5364" s="33">
        <f t="shared" si="334"/>
        <v>0.99952505038700423</v>
      </c>
      <c r="M5364" s="33">
        <f t="shared" si="335"/>
        <v>0.99921653579171266</v>
      </c>
    </row>
    <row r="5365" spans="1:13" ht="27.6">
      <c r="A5365" t="s">
        <v>164</v>
      </c>
      <c r="B5365" t="s">
        <v>257</v>
      </c>
      <c r="C5365" s="14" t="s">
        <v>259</v>
      </c>
      <c r="D5365" t="s">
        <v>465</v>
      </c>
      <c r="E5365" t="s">
        <v>483</v>
      </c>
      <c r="F5365" s="20">
        <v>2029</v>
      </c>
      <c r="G5365" s="20">
        <v>33</v>
      </c>
      <c r="H5365" s="11">
        <v>1466.5896890665799</v>
      </c>
      <c r="I5365" s="10">
        <v>4512899.6458683098</v>
      </c>
      <c r="J5365" s="33">
        <f t="shared" si="332"/>
        <v>3.2497724393434831E-4</v>
      </c>
      <c r="K5365" s="33">
        <f t="shared" si="333"/>
        <v>3.2492444454945701E-4</v>
      </c>
      <c r="L5365" s="33">
        <f t="shared" si="334"/>
        <v>0.99921653579171266</v>
      </c>
      <c r="M5365" s="33">
        <f t="shared" si="335"/>
        <v>0.99889186591383594</v>
      </c>
    </row>
    <row r="5366" spans="1:13" ht="27.6">
      <c r="A5366" t="s">
        <v>164</v>
      </c>
      <c r="B5366" t="s">
        <v>257</v>
      </c>
      <c r="C5366" s="14" t="s">
        <v>259</v>
      </c>
      <c r="D5366" t="s">
        <v>465</v>
      </c>
      <c r="E5366" t="s">
        <v>483</v>
      </c>
      <c r="F5366" s="20">
        <v>2029</v>
      </c>
      <c r="G5366" s="20">
        <v>34</v>
      </c>
      <c r="H5366" s="11">
        <v>1528.38247208752</v>
      </c>
      <c r="I5366" s="10">
        <v>4440149.9727143701</v>
      </c>
      <c r="J5366" s="33">
        <f t="shared" si="332"/>
        <v>3.4421865961279302E-4</v>
      </c>
      <c r="K5366" s="33">
        <f t="shared" si="333"/>
        <v>3.4415942316690096E-4</v>
      </c>
      <c r="L5366" s="33">
        <f t="shared" si="334"/>
        <v>0.99889186591383594</v>
      </c>
      <c r="M5366" s="33">
        <f t="shared" si="335"/>
        <v>0.9985480878654569</v>
      </c>
    </row>
    <row r="5367" spans="1:13" ht="27.6">
      <c r="A5367" t="s">
        <v>164</v>
      </c>
      <c r="B5367" t="s">
        <v>257</v>
      </c>
      <c r="C5367" s="14" t="s">
        <v>259</v>
      </c>
      <c r="D5367" t="s">
        <v>465</v>
      </c>
      <c r="E5367" t="s">
        <v>483</v>
      </c>
      <c r="F5367" s="20">
        <v>2029</v>
      </c>
      <c r="G5367" s="20">
        <v>35</v>
      </c>
      <c r="H5367" s="11">
        <v>2059.4788525632998</v>
      </c>
      <c r="I5367" s="10">
        <v>4383247.1277328301</v>
      </c>
      <c r="J5367" s="33">
        <f t="shared" si="332"/>
        <v>4.6985232466884312E-4</v>
      </c>
      <c r="K5367" s="33">
        <f t="shared" si="333"/>
        <v>4.6974196135085577E-4</v>
      </c>
      <c r="L5367" s="33">
        <f t="shared" si="334"/>
        <v>0.9985480878654569</v>
      </c>
      <c r="M5367" s="33">
        <f t="shared" si="335"/>
        <v>0.99807902792815983</v>
      </c>
    </row>
    <row r="5368" spans="1:13" ht="27.6">
      <c r="A5368" t="s">
        <v>164</v>
      </c>
      <c r="B5368" t="s">
        <v>257</v>
      </c>
      <c r="C5368" s="14" t="s">
        <v>259</v>
      </c>
      <c r="D5368" t="s">
        <v>465</v>
      </c>
      <c r="E5368" t="s">
        <v>483</v>
      </c>
      <c r="F5368" s="20">
        <v>2029</v>
      </c>
      <c r="G5368" s="20">
        <v>36</v>
      </c>
      <c r="H5368" s="11">
        <v>2174.9584802548302</v>
      </c>
      <c r="I5368" s="10">
        <v>4329490.2727362402</v>
      </c>
      <c r="J5368" s="33">
        <f t="shared" si="332"/>
        <v>5.0235901763101901E-4</v>
      </c>
      <c r="K5368" s="33">
        <f t="shared" si="333"/>
        <v>5.0223285646666671E-4</v>
      </c>
      <c r="L5368" s="33">
        <f t="shared" si="334"/>
        <v>0.99807902792815983</v>
      </c>
      <c r="M5368" s="33">
        <f t="shared" si="335"/>
        <v>0.99757775984698405</v>
      </c>
    </row>
    <row r="5369" spans="1:13" ht="27.6">
      <c r="A5369" t="s">
        <v>164</v>
      </c>
      <c r="B5369" t="s">
        <v>257</v>
      </c>
      <c r="C5369" s="14" t="s">
        <v>259</v>
      </c>
      <c r="D5369" t="s">
        <v>465</v>
      </c>
      <c r="E5369" t="s">
        <v>483</v>
      </c>
      <c r="F5369" s="20">
        <v>2029</v>
      </c>
      <c r="G5369" s="20">
        <v>37</v>
      </c>
      <c r="H5369" s="11">
        <v>2350.52314489534</v>
      </c>
      <c r="I5369" s="10">
        <v>4367806.8595581297</v>
      </c>
      <c r="J5369" s="33">
        <f t="shared" si="332"/>
        <v>5.3814722593597728E-4</v>
      </c>
      <c r="K5369" s="33">
        <f t="shared" si="333"/>
        <v>5.380024506889125E-4</v>
      </c>
      <c r="L5369" s="33">
        <f t="shared" si="334"/>
        <v>0.99757775984698405</v>
      </c>
      <c r="M5369" s="33">
        <f t="shared" si="335"/>
        <v>0.99704106056743358</v>
      </c>
    </row>
    <row r="5370" spans="1:13" ht="27.6">
      <c r="A5370" t="s">
        <v>164</v>
      </c>
      <c r="B5370" t="s">
        <v>257</v>
      </c>
      <c r="C5370" s="14" t="s">
        <v>259</v>
      </c>
      <c r="D5370" t="s">
        <v>465</v>
      </c>
      <c r="E5370" t="s">
        <v>483</v>
      </c>
      <c r="F5370" s="20">
        <v>2029</v>
      </c>
      <c r="G5370" s="20">
        <v>38</v>
      </c>
      <c r="H5370" s="11">
        <v>2535.15620302864</v>
      </c>
      <c r="I5370" s="10">
        <v>4386433.0878459401</v>
      </c>
      <c r="J5370" s="33">
        <f t="shared" si="332"/>
        <v>5.7795392116048153E-4</v>
      </c>
      <c r="K5370" s="33">
        <f t="shared" si="333"/>
        <v>5.7778693796406433E-4</v>
      </c>
      <c r="L5370" s="33">
        <f t="shared" si="334"/>
        <v>0.99704106056743358</v>
      </c>
      <c r="M5370" s="33">
        <f t="shared" si="335"/>
        <v>0.99646498326602384</v>
      </c>
    </row>
    <row r="5371" spans="1:13" ht="27.6">
      <c r="A5371" t="s">
        <v>164</v>
      </c>
      <c r="B5371" t="s">
        <v>257</v>
      </c>
      <c r="C5371" s="14" t="s">
        <v>259</v>
      </c>
      <c r="D5371" t="s">
        <v>465</v>
      </c>
      <c r="E5371" t="s">
        <v>483</v>
      </c>
      <c r="F5371" s="20">
        <v>2029</v>
      </c>
      <c r="G5371" s="20">
        <v>39</v>
      </c>
      <c r="H5371" s="11">
        <v>3844.8234497471399</v>
      </c>
      <c r="I5371" s="10">
        <v>6459527.0960050197</v>
      </c>
      <c r="J5371" s="33">
        <f t="shared" si="332"/>
        <v>5.9521748149721698E-4</v>
      </c>
      <c r="K5371" s="33">
        <f t="shared" si="333"/>
        <v>5.9504037471280746E-4</v>
      </c>
      <c r="L5371" s="33">
        <f t="shared" si="334"/>
        <v>0.99646498326602384</v>
      </c>
      <c r="M5371" s="33">
        <f t="shared" si="335"/>
        <v>0.99587204636899307</v>
      </c>
    </row>
    <row r="5372" spans="1:13" ht="27.6">
      <c r="A5372" t="s">
        <v>164</v>
      </c>
      <c r="B5372" t="s">
        <v>257</v>
      </c>
      <c r="C5372" s="14" t="s">
        <v>259</v>
      </c>
      <c r="D5372" t="s">
        <v>465</v>
      </c>
      <c r="E5372" t="s">
        <v>483</v>
      </c>
      <c r="F5372" s="20">
        <v>2029</v>
      </c>
      <c r="G5372" s="20">
        <v>40</v>
      </c>
      <c r="H5372" s="11">
        <v>3637.9649404262</v>
      </c>
      <c r="I5372" s="10">
        <v>4346225.3116808701</v>
      </c>
      <c r="J5372" s="33">
        <f t="shared" si="332"/>
        <v>8.3704011631629931E-4</v>
      </c>
      <c r="K5372" s="33">
        <f t="shared" si="333"/>
        <v>8.3668989596108467E-4</v>
      </c>
      <c r="L5372" s="33">
        <f t="shared" si="334"/>
        <v>0.99587204636899307</v>
      </c>
      <c r="M5372" s="33">
        <f t="shared" si="335"/>
        <v>0.99503881029012609</v>
      </c>
    </row>
    <row r="5373" spans="1:13" ht="27.6">
      <c r="A5373" t="s">
        <v>164</v>
      </c>
      <c r="B5373" t="s">
        <v>257</v>
      </c>
      <c r="C5373" s="14" t="s">
        <v>259</v>
      </c>
      <c r="D5373" t="s">
        <v>465</v>
      </c>
      <c r="E5373" t="s">
        <v>483</v>
      </c>
      <c r="F5373" s="20">
        <v>2029</v>
      </c>
      <c r="G5373" s="20">
        <v>41</v>
      </c>
      <c r="H5373" s="11">
        <v>3915.3692264204201</v>
      </c>
      <c r="I5373" s="10">
        <v>4329388.4813004099</v>
      </c>
      <c r="J5373" s="33">
        <f t="shared" si="332"/>
        <v>9.0437003824714952E-4</v>
      </c>
      <c r="K5373" s="33">
        <f t="shared" si="333"/>
        <v>9.0396121891467285E-4</v>
      </c>
      <c r="L5373" s="33">
        <f t="shared" si="334"/>
        <v>0.99503881029012609</v>
      </c>
      <c r="M5373" s="33">
        <f t="shared" si="335"/>
        <v>0.99413933379430885</v>
      </c>
    </row>
    <row r="5374" spans="1:13" ht="27.6">
      <c r="A5374" t="s">
        <v>164</v>
      </c>
      <c r="B5374" t="s">
        <v>257</v>
      </c>
      <c r="C5374" s="14" t="s">
        <v>259</v>
      </c>
      <c r="D5374" t="s">
        <v>465</v>
      </c>
      <c r="E5374" t="s">
        <v>483</v>
      </c>
      <c r="F5374" s="20">
        <v>2029</v>
      </c>
      <c r="G5374" s="20">
        <v>42</v>
      </c>
      <c r="H5374" s="11">
        <v>4115.8895272108102</v>
      </c>
      <c r="I5374" s="10">
        <v>4197530.3758497499</v>
      </c>
      <c r="J5374" s="33">
        <f t="shared" si="332"/>
        <v>9.8055026614967322E-4</v>
      </c>
      <c r="K5374" s="33">
        <f t="shared" si="333"/>
        <v>9.800696838286882E-4</v>
      </c>
      <c r="L5374" s="33">
        <f t="shared" si="334"/>
        <v>0.99413933379430885</v>
      </c>
      <c r="M5374" s="33">
        <f t="shared" si="335"/>
        <v>0.99316500797175544</v>
      </c>
    </row>
    <row r="5375" spans="1:13" ht="27.6">
      <c r="A5375" t="s">
        <v>164</v>
      </c>
      <c r="B5375" t="s">
        <v>257</v>
      </c>
      <c r="C5375" s="14" t="s">
        <v>259</v>
      </c>
      <c r="D5375" t="s">
        <v>465</v>
      </c>
      <c r="E5375" t="s">
        <v>483</v>
      </c>
      <c r="F5375" s="20">
        <v>2029</v>
      </c>
      <c r="G5375" s="20">
        <v>43</v>
      </c>
      <c r="H5375" s="11">
        <v>4439.8120369932603</v>
      </c>
      <c r="I5375" s="10">
        <v>4163648.6203940399</v>
      </c>
      <c r="J5375" s="33">
        <f t="shared" si="332"/>
        <v>1.0663272628834574E-3</v>
      </c>
      <c r="K5375" s="33">
        <f t="shared" si="333"/>
        <v>1.0657589379924337E-3</v>
      </c>
      <c r="L5375" s="33">
        <f t="shared" si="334"/>
        <v>0.99316500797175544</v>
      </c>
      <c r="M5375" s="33">
        <f t="shared" si="335"/>
        <v>0.99210653348760824</v>
      </c>
    </row>
    <row r="5376" spans="1:13" ht="27.6">
      <c r="A5376" t="s">
        <v>164</v>
      </c>
      <c r="B5376" t="s">
        <v>257</v>
      </c>
      <c r="C5376" s="14" t="s">
        <v>259</v>
      </c>
      <c r="D5376" t="s">
        <v>465</v>
      </c>
      <c r="E5376" t="s">
        <v>483</v>
      </c>
      <c r="F5376" s="20">
        <v>2029</v>
      </c>
      <c r="G5376" s="20">
        <v>44</v>
      </c>
      <c r="H5376" s="11">
        <v>4913.8786695919598</v>
      </c>
      <c r="I5376" s="10">
        <v>4223699.0050197402</v>
      </c>
      <c r="J5376" s="33">
        <f t="shared" si="332"/>
        <v>1.163406451016505E-3</v>
      </c>
      <c r="K5376" s="33">
        <f t="shared" si="333"/>
        <v>1.1627299561030036E-3</v>
      </c>
      <c r="L5376" s="33">
        <f t="shared" si="334"/>
        <v>0.99210653348760824</v>
      </c>
      <c r="M5376" s="33">
        <f t="shared" si="335"/>
        <v>0.9909529815014767</v>
      </c>
    </row>
    <row r="5377" spans="1:13" ht="27.6">
      <c r="A5377" t="s">
        <v>164</v>
      </c>
      <c r="B5377" t="s">
        <v>257</v>
      </c>
      <c r="C5377" s="14" t="s">
        <v>259</v>
      </c>
      <c r="D5377" t="s">
        <v>465</v>
      </c>
      <c r="E5377" t="s">
        <v>483</v>
      </c>
      <c r="F5377" s="20">
        <v>2029</v>
      </c>
      <c r="G5377" s="20">
        <v>45</v>
      </c>
      <c r="H5377" s="11">
        <v>6486.2847079686699</v>
      </c>
      <c r="I5377" s="10">
        <v>4309020.4208022803</v>
      </c>
      <c r="J5377" s="33">
        <f t="shared" si="332"/>
        <v>1.5052805683294982E-3</v>
      </c>
      <c r="K5377" s="33">
        <f t="shared" si="333"/>
        <v>1.5041482017825736E-3</v>
      </c>
      <c r="L5377" s="33">
        <f t="shared" si="334"/>
        <v>0.9909529815014767</v>
      </c>
      <c r="M5377" s="33">
        <f t="shared" si="335"/>
        <v>0.98946244135630013</v>
      </c>
    </row>
    <row r="5378" spans="1:13" ht="27.6">
      <c r="A5378" t="s">
        <v>164</v>
      </c>
      <c r="B5378" t="s">
        <v>257</v>
      </c>
      <c r="C5378" s="14" t="s">
        <v>259</v>
      </c>
      <c r="D5378" t="s">
        <v>465</v>
      </c>
      <c r="E5378" t="s">
        <v>483</v>
      </c>
      <c r="F5378" s="20">
        <v>2029</v>
      </c>
      <c r="G5378" s="20">
        <v>46</v>
      </c>
      <c r="H5378" s="11">
        <v>7061.2914123236096</v>
      </c>
      <c r="I5378" s="10">
        <v>4284132.2970042899</v>
      </c>
      <c r="J5378" s="33">
        <f t="shared" ref="J5378:J5441" si="336">IF(I5378&gt;0,H5378/I5378,0)</f>
        <v>1.6482430799957481E-3</v>
      </c>
      <c r="K5378" s="33">
        <f t="shared" ref="K5378:K5441" si="337">1-EXP(-J5378)</f>
        <v>1.6468854733613369E-3</v>
      </c>
      <c r="L5378" s="33">
        <f t="shared" ref="L5378:L5441" si="338">IF(G5378=30,1,M5377)</f>
        <v>0.98946244135630013</v>
      </c>
      <c r="M5378" s="33">
        <f t="shared" ref="M5378:M5441" si="339">L5378*(1-K5378)</f>
        <v>0.9878329100351938</v>
      </c>
    </row>
    <row r="5379" spans="1:13" ht="27.6">
      <c r="A5379" t="s">
        <v>164</v>
      </c>
      <c r="B5379" t="s">
        <v>257</v>
      </c>
      <c r="C5379" s="14" t="s">
        <v>259</v>
      </c>
      <c r="D5379" t="s">
        <v>465</v>
      </c>
      <c r="E5379" t="s">
        <v>483</v>
      </c>
      <c r="F5379" s="20">
        <v>2029</v>
      </c>
      <c r="G5379" s="20">
        <v>47</v>
      </c>
      <c r="H5379" s="11">
        <v>7493.3469277656704</v>
      </c>
      <c r="I5379" s="10">
        <v>4147575.2285462501</v>
      </c>
      <c r="J5379" s="33">
        <f t="shared" si="336"/>
        <v>1.8066813776376357E-3</v>
      </c>
      <c r="K5379" s="33">
        <f t="shared" si="337"/>
        <v>1.805050311257772E-3</v>
      </c>
      <c r="L5379" s="33">
        <f t="shared" si="338"/>
        <v>0.9878329100351938</v>
      </c>
      <c r="M5379" s="33">
        <f t="shared" si="339"/>
        <v>0.98604982193346413</v>
      </c>
    </row>
    <row r="5380" spans="1:13" ht="27.6">
      <c r="A5380" t="s">
        <v>164</v>
      </c>
      <c r="B5380" t="s">
        <v>257</v>
      </c>
      <c r="C5380" s="14" t="s">
        <v>259</v>
      </c>
      <c r="D5380" t="s">
        <v>465</v>
      </c>
      <c r="E5380" t="s">
        <v>483</v>
      </c>
      <c r="F5380" s="20">
        <v>2029</v>
      </c>
      <c r="G5380" s="20">
        <v>48</v>
      </c>
      <c r="H5380" s="11">
        <v>8058.7606472340303</v>
      </c>
      <c r="I5380" s="10">
        <v>4073477.6197889298</v>
      </c>
      <c r="J5380" s="33">
        <f t="shared" si="336"/>
        <v>1.9783490666757612E-3</v>
      </c>
      <c r="K5380" s="33">
        <f t="shared" si="337"/>
        <v>1.9763934240214498E-3</v>
      </c>
      <c r="L5380" s="33">
        <f t="shared" si="338"/>
        <v>0.98604982193346413</v>
      </c>
      <c r="M5380" s="33">
        <f t="shared" si="339"/>
        <v>0.98410099954963737</v>
      </c>
    </row>
    <row r="5381" spans="1:13" ht="27.6">
      <c r="A5381" t="s">
        <v>164</v>
      </c>
      <c r="B5381" t="s">
        <v>257</v>
      </c>
      <c r="C5381" s="14" t="s">
        <v>259</v>
      </c>
      <c r="D5381" t="s">
        <v>465</v>
      </c>
      <c r="E5381" t="s">
        <v>483</v>
      </c>
      <c r="F5381" s="20">
        <v>2029</v>
      </c>
      <c r="G5381" s="20">
        <v>49</v>
      </c>
      <c r="H5381" s="11">
        <v>8691.6619611494898</v>
      </c>
      <c r="I5381" s="10">
        <v>4015221.1147083901</v>
      </c>
      <c r="J5381" s="33">
        <f t="shared" si="336"/>
        <v>2.1646782861622633E-3</v>
      </c>
      <c r="K5381" s="33">
        <f t="shared" si="337"/>
        <v>2.1623370597596558E-3</v>
      </c>
      <c r="L5381" s="33">
        <f t="shared" si="338"/>
        <v>0.98410099954963737</v>
      </c>
      <c r="M5381" s="33">
        <f t="shared" si="339"/>
        <v>0.98197304148776465</v>
      </c>
    </row>
    <row r="5382" spans="1:13" ht="27.6">
      <c r="A5382" t="s">
        <v>164</v>
      </c>
      <c r="B5382" t="s">
        <v>257</v>
      </c>
      <c r="C5382" s="14" t="s">
        <v>259</v>
      </c>
      <c r="D5382" t="s">
        <v>465</v>
      </c>
      <c r="E5382" t="s">
        <v>483</v>
      </c>
      <c r="F5382" s="20">
        <v>2029</v>
      </c>
      <c r="G5382" s="20">
        <v>50</v>
      </c>
      <c r="H5382" s="11">
        <v>9969.8159150433803</v>
      </c>
      <c r="I5382" s="10">
        <v>3951465.16914741</v>
      </c>
      <c r="J5382" s="33">
        <f t="shared" si="336"/>
        <v>2.5230681502361623E-3</v>
      </c>
      <c r="K5382" s="33">
        <f t="shared" si="337"/>
        <v>2.5198878890250187E-3</v>
      </c>
      <c r="L5382" s="33">
        <f t="shared" si="338"/>
        <v>0.98197304148776465</v>
      </c>
      <c r="M5382" s="33">
        <f t="shared" si="339"/>
        <v>0.97949857951317054</v>
      </c>
    </row>
    <row r="5383" spans="1:13" ht="27.6">
      <c r="A5383" t="s">
        <v>164</v>
      </c>
      <c r="B5383" t="s">
        <v>257</v>
      </c>
      <c r="C5383" s="14" t="s">
        <v>259</v>
      </c>
      <c r="D5383" t="s">
        <v>465</v>
      </c>
      <c r="E5383" t="s">
        <v>483</v>
      </c>
      <c r="F5383" s="20">
        <v>2029</v>
      </c>
      <c r="G5383" s="20">
        <v>51</v>
      </c>
      <c r="H5383" s="11">
        <v>10656.649430940901</v>
      </c>
      <c r="I5383" s="10">
        <v>3867320.5083915899</v>
      </c>
      <c r="J5383" s="33">
        <f t="shared" si="336"/>
        <v>2.7555640676321853E-3</v>
      </c>
      <c r="K5383" s="33">
        <f t="shared" si="337"/>
        <v>2.7517709857933781E-3</v>
      </c>
      <c r="L5383" s="33">
        <f t="shared" si="338"/>
        <v>0.97949857951317054</v>
      </c>
      <c r="M5383" s="33">
        <f t="shared" si="339"/>
        <v>0.97680322374144035</v>
      </c>
    </row>
    <row r="5384" spans="1:13" ht="27.6">
      <c r="A5384" t="s">
        <v>164</v>
      </c>
      <c r="B5384" t="s">
        <v>257</v>
      </c>
      <c r="C5384" s="14" t="s">
        <v>259</v>
      </c>
      <c r="D5384" t="s">
        <v>465</v>
      </c>
      <c r="E5384" t="s">
        <v>483</v>
      </c>
      <c r="F5384" s="20">
        <v>2029</v>
      </c>
      <c r="G5384" s="20">
        <v>52</v>
      </c>
      <c r="H5384" s="11">
        <v>11447.4588542662</v>
      </c>
      <c r="I5384" s="10">
        <v>3801063.3864529398</v>
      </c>
      <c r="J5384" s="33">
        <f t="shared" si="336"/>
        <v>3.011646397443714E-3</v>
      </c>
      <c r="K5384" s="33">
        <f t="shared" si="337"/>
        <v>3.0071159396189984E-3</v>
      </c>
      <c r="L5384" s="33">
        <f t="shared" si="338"/>
        <v>0.97680322374144035</v>
      </c>
      <c r="M5384" s="33">
        <f t="shared" si="339"/>
        <v>0.97386586319745627</v>
      </c>
    </row>
    <row r="5385" spans="1:13" ht="27.6">
      <c r="A5385" t="s">
        <v>164</v>
      </c>
      <c r="B5385" t="s">
        <v>257</v>
      </c>
      <c r="C5385" s="14" t="s">
        <v>259</v>
      </c>
      <c r="D5385" t="s">
        <v>465</v>
      </c>
      <c r="E5385" t="s">
        <v>483</v>
      </c>
      <c r="F5385" s="20">
        <v>2029</v>
      </c>
      <c r="G5385" s="20">
        <v>53</v>
      </c>
      <c r="H5385" s="11">
        <v>12239.917800434199</v>
      </c>
      <c r="I5385" s="10">
        <v>3722902.8221413498</v>
      </c>
      <c r="J5385" s="33">
        <f t="shared" si="336"/>
        <v>3.2877349705824469E-3</v>
      </c>
      <c r="K5385" s="33">
        <f t="shared" si="337"/>
        <v>3.2823362880637363E-3</v>
      </c>
      <c r="L5385" s="33">
        <f t="shared" si="338"/>
        <v>0.97386586319745627</v>
      </c>
      <c r="M5385" s="33">
        <f t="shared" si="339"/>
        <v>0.97066930793497674</v>
      </c>
    </row>
    <row r="5386" spans="1:13" ht="27.6">
      <c r="A5386" t="s">
        <v>164</v>
      </c>
      <c r="B5386" t="s">
        <v>257</v>
      </c>
      <c r="C5386" s="14" t="s">
        <v>259</v>
      </c>
      <c r="D5386" t="s">
        <v>465</v>
      </c>
      <c r="E5386" t="s">
        <v>483</v>
      </c>
      <c r="F5386" s="20">
        <v>2029</v>
      </c>
      <c r="G5386" s="20">
        <v>54</v>
      </c>
      <c r="H5386" s="11">
        <v>13080.561328829301</v>
      </c>
      <c r="I5386" s="10">
        <v>3643978.7173793302</v>
      </c>
      <c r="J5386" s="33">
        <f t="shared" si="336"/>
        <v>3.589637136584748E-3</v>
      </c>
      <c r="K5386" s="33">
        <f t="shared" si="337"/>
        <v>3.5832020913271201E-3</v>
      </c>
      <c r="L5386" s="33">
        <f t="shared" si="338"/>
        <v>0.97066930793497674</v>
      </c>
      <c r="M5386" s="33">
        <f t="shared" si="339"/>
        <v>0.96719120364079714</v>
      </c>
    </row>
    <row r="5387" spans="1:13" ht="27.6">
      <c r="A5387" t="s">
        <v>164</v>
      </c>
      <c r="B5387" t="s">
        <v>257</v>
      </c>
      <c r="C5387" s="14" t="s">
        <v>259</v>
      </c>
      <c r="D5387" t="s">
        <v>465</v>
      </c>
      <c r="E5387" t="s">
        <v>483</v>
      </c>
      <c r="F5387" s="20">
        <v>2029</v>
      </c>
      <c r="G5387" s="20">
        <v>55</v>
      </c>
      <c r="H5387" s="11">
        <v>14034.430488854099</v>
      </c>
      <c r="I5387" s="10">
        <v>3537527.1870044498</v>
      </c>
      <c r="J5387" s="33">
        <f t="shared" si="336"/>
        <v>3.9672996833526371E-3</v>
      </c>
      <c r="K5387" s="33">
        <f t="shared" si="337"/>
        <v>3.9594403468469208E-3</v>
      </c>
      <c r="L5387" s="33">
        <f t="shared" si="338"/>
        <v>0.96719120364079714</v>
      </c>
      <c r="M5387" s="33">
        <f t="shared" si="339"/>
        <v>0.96336166776598631</v>
      </c>
    </row>
    <row r="5388" spans="1:13" ht="27.6">
      <c r="A5388" t="s">
        <v>164</v>
      </c>
      <c r="B5388" t="s">
        <v>257</v>
      </c>
      <c r="C5388" s="14" t="s">
        <v>259</v>
      </c>
      <c r="D5388" t="s">
        <v>465</v>
      </c>
      <c r="E5388" t="s">
        <v>483</v>
      </c>
      <c r="F5388" s="20">
        <v>2029</v>
      </c>
      <c r="G5388" s="20">
        <v>56</v>
      </c>
      <c r="H5388" s="11">
        <v>15121.5033797661</v>
      </c>
      <c r="I5388" s="10">
        <v>3490524.3422138002</v>
      </c>
      <c r="J5388" s="33">
        <f t="shared" si="336"/>
        <v>4.3321581221735777E-3</v>
      </c>
      <c r="K5388" s="33">
        <f t="shared" si="337"/>
        <v>4.3227878612100978E-3</v>
      </c>
      <c r="L5388" s="33">
        <f t="shared" si="338"/>
        <v>0.96336166776598631</v>
      </c>
      <c r="M5388" s="33">
        <f t="shared" si="339"/>
        <v>0.95919725964261238</v>
      </c>
    </row>
    <row r="5389" spans="1:13" ht="27.6">
      <c r="A5389" t="s">
        <v>164</v>
      </c>
      <c r="B5389" t="s">
        <v>257</v>
      </c>
      <c r="C5389" s="14" t="s">
        <v>259</v>
      </c>
      <c r="D5389" t="s">
        <v>465</v>
      </c>
      <c r="E5389" t="s">
        <v>483</v>
      </c>
      <c r="F5389" s="20">
        <v>2029</v>
      </c>
      <c r="G5389" s="20">
        <v>57</v>
      </c>
      <c r="H5389" s="11">
        <v>15543.983222116</v>
      </c>
      <c r="I5389" s="10">
        <v>3280677.4176622299</v>
      </c>
      <c r="J5389" s="33">
        <f t="shared" si="336"/>
        <v>4.7380407285494254E-3</v>
      </c>
      <c r="K5389" s="33">
        <f t="shared" si="337"/>
        <v>4.7268339200013942E-3</v>
      </c>
      <c r="L5389" s="33">
        <f t="shared" si="338"/>
        <v>0.95919725964261238</v>
      </c>
      <c r="M5389" s="33">
        <f t="shared" si="339"/>
        <v>0.95466329349976131</v>
      </c>
    </row>
    <row r="5390" spans="1:13" ht="27.6">
      <c r="A5390" t="s">
        <v>164</v>
      </c>
      <c r="B5390" t="s">
        <v>257</v>
      </c>
      <c r="C5390" s="14" t="s">
        <v>259</v>
      </c>
      <c r="D5390" t="s">
        <v>465</v>
      </c>
      <c r="E5390" t="s">
        <v>483</v>
      </c>
      <c r="F5390" s="20">
        <v>2029</v>
      </c>
      <c r="G5390" s="20">
        <v>58</v>
      </c>
      <c r="H5390" s="11">
        <v>16526.136918654101</v>
      </c>
      <c r="I5390" s="10">
        <v>3191825.8390693199</v>
      </c>
      <c r="J5390" s="33">
        <f t="shared" si="336"/>
        <v>5.1776436910708238E-3</v>
      </c>
      <c r="K5390" s="33">
        <f t="shared" si="337"/>
        <v>5.164262797768493E-3</v>
      </c>
      <c r="L5390" s="33">
        <f t="shared" si="338"/>
        <v>0.95466329349976131</v>
      </c>
      <c r="M5390" s="33">
        <f t="shared" si="339"/>
        <v>0.9497331613687453</v>
      </c>
    </row>
    <row r="5391" spans="1:13" ht="27.6">
      <c r="A5391" t="s">
        <v>164</v>
      </c>
      <c r="B5391" t="s">
        <v>257</v>
      </c>
      <c r="C5391" s="14" t="s">
        <v>259</v>
      </c>
      <c r="D5391" t="s">
        <v>465</v>
      </c>
      <c r="E5391" t="s">
        <v>483</v>
      </c>
      <c r="F5391" s="20">
        <v>2029</v>
      </c>
      <c r="G5391" s="20">
        <v>59</v>
      </c>
      <c r="H5391" s="11">
        <v>17587.5322128681</v>
      </c>
      <c r="I5391" s="10">
        <v>3107273.0835812101</v>
      </c>
      <c r="J5391" s="33">
        <f t="shared" si="336"/>
        <v>5.660117968324184E-3</v>
      </c>
      <c r="K5391" s="33">
        <f t="shared" si="337"/>
        <v>5.6441296800385787E-3</v>
      </c>
      <c r="L5391" s="33">
        <f t="shared" si="338"/>
        <v>0.9497331613687453</v>
      </c>
      <c r="M5391" s="33">
        <f t="shared" si="339"/>
        <v>0.94437274424454709</v>
      </c>
    </row>
    <row r="5392" spans="1:13" ht="27.6">
      <c r="A5392" t="s">
        <v>164</v>
      </c>
      <c r="B5392" t="s">
        <v>257</v>
      </c>
      <c r="C5392" s="14" t="s">
        <v>259</v>
      </c>
      <c r="D5392" t="s">
        <v>465</v>
      </c>
      <c r="E5392" t="s">
        <v>483</v>
      </c>
      <c r="F5392" s="20">
        <v>2029</v>
      </c>
      <c r="G5392" s="20">
        <v>60</v>
      </c>
      <c r="H5392" s="11">
        <v>19030.448933651001</v>
      </c>
      <c r="I5392" s="10">
        <v>3013434.69861547</v>
      </c>
      <c r="J5392" s="33">
        <f t="shared" si="336"/>
        <v>6.315202032549299E-3</v>
      </c>
      <c r="K5392" s="33">
        <f t="shared" si="337"/>
        <v>6.2953030549166566E-3</v>
      </c>
      <c r="L5392" s="33">
        <f t="shared" si="338"/>
        <v>0.94437274424454709</v>
      </c>
      <c r="M5392" s="33">
        <f t="shared" si="339"/>
        <v>0.93842763162272436</v>
      </c>
    </row>
    <row r="5393" spans="1:13" ht="27.6">
      <c r="A5393" t="s">
        <v>164</v>
      </c>
      <c r="B5393" t="s">
        <v>257</v>
      </c>
      <c r="C5393" s="14" t="s">
        <v>259</v>
      </c>
      <c r="D5393" t="s">
        <v>465</v>
      </c>
      <c r="E5393" t="s">
        <v>483</v>
      </c>
      <c r="F5393" s="20">
        <v>2029</v>
      </c>
      <c r="G5393" s="20">
        <v>61</v>
      </c>
      <c r="H5393" s="11">
        <v>20021.7307920977</v>
      </c>
      <c r="I5393" s="10">
        <v>2899296.7663607402</v>
      </c>
      <c r="J5393" s="33">
        <f t="shared" si="336"/>
        <v>6.9057196987907547E-3</v>
      </c>
      <c r="K5393" s="33">
        <f t="shared" si="337"/>
        <v>6.8819300096527591E-3</v>
      </c>
      <c r="L5393" s="33">
        <f t="shared" si="338"/>
        <v>0.93842763162272436</v>
      </c>
      <c r="M5393" s="33">
        <f t="shared" si="339"/>
        <v>0.93196943834277257</v>
      </c>
    </row>
    <row r="5394" spans="1:13" ht="27.6">
      <c r="A5394" t="s">
        <v>164</v>
      </c>
      <c r="B5394" t="s">
        <v>257</v>
      </c>
      <c r="C5394" s="14" t="s">
        <v>259</v>
      </c>
      <c r="D5394" t="s">
        <v>465</v>
      </c>
      <c r="E5394" t="s">
        <v>483</v>
      </c>
      <c r="F5394" s="20">
        <v>2029</v>
      </c>
      <c r="G5394" s="20">
        <v>62</v>
      </c>
      <c r="H5394" s="11">
        <v>20833.845366007201</v>
      </c>
      <c r="I5394" s="10">
        <v>2754827.1939582098</v>
      </c>
      <c r="J5394" s="33">
        <f t="shared" si="336"/>
        <v>7.5626686899632973E-3</v>
      </c>
      <c r="K5394" s="33">
        <f t="shared" si="337"/>
        <v>7.534143664839843E-3</v>
      </c>
      <c r="L5394" s="33">
        <f t="shared" si="338"/>
        <v>0.93196943834277257</v>
      </c>
      <c r="M5394" s="33">
        <f t="shared" si="339"/>
        <v>0.92494784670305807</v>
      </c>
    </row>
    <row r="5395" spans="1:13" ht="27.6">
      <c r="A5395" t="s">
        <v>164</v>
      </c>
      <c r="B5395" t="s">
        <v>257</v>
      </c>
      <c r="C5395" s="14" t="s">
        <v>259</v>
      </c>
      <c r="D5395" t="s">
        <v>465</v>
      </c>
      <c r="E5395" t="s">
        <v>483</v>
      </c>
      <c r="F5395" s="20">
        <v>2029</v>
      </c>
      <c r="G5395" s="20">
        <v>63</v>
      </c>
      <c r="H5395" s="11">
        <v>21906.149651128399</v>
      </c>
      <c r="I5395" s="10">
        <v>2646414.93847185</v>
      </c>
      <c r="J5395" s="33">
        <f t="shared" si="336"/>
        <v>8.2776700405787166E-3</v>
      </c>
      <c r="K5395" s="33">
        <f t="shared" si="337"/>
        <v>8.2435044653735856E-3</v>
      </c>
      <c r="L5395" s="33">
        <f t="shared" si="338"/>
        <v>0.92494784670305807</v>
      </c>
      <c r="M5395" s="33">
        <f t="shared" si="339"/>
        <v>0.91732303499852375</v>
      </c>
    </row>
    <row r="5396" spans="1:13" ht="27.6">
      <c r="A5396" t="s">
        <v>164</v>
      </c>
      <c r="B5396" t="s">
        <v>257</v>
      </c>
      <c r="C5396" s="14" t="s">
        <v>259</v>
      </c>
      <c r="D5396" t="s">
        <v>465</v>
      </c>
      <c r="E5396" t="s">
        <v>483</v>
      </c>
      <c r="F5396" s="20">
        <v>2029</v>
      </c>
      <c r="G5396" s="20">
        <v>64</v>
      </c>
      <c r="H5396" s="11">
        <v>22808.732530472898</v>
      </c>
      <c r="I5396" s="10">
        <v>2516681.7120682099</v>
      </c>
      <c r="J5396" s="33">
        <f t="shared" si="336"/>
        <v>9.0630183471745712E-3</v>
      </c>
      <c r="K5396" s="33">
        <f t="shared" si="337"/>
        <v>9.0220729859459281E-3</v>
      </c>
      <c r="L5396" s="33">
        <f t="shared" si="338"/>
        <v>0.91732303499852375</v>
      </c>
      <c r="M5396" s="33">
        <f t="shared" si="339"/>
        <v>0.90904687962507769</v>
      </c>
    </row>
    <row r="5397" spans="1:13" ht="27.6">
      <c r="A5397" t="s">
        <v>164</v>
      </c>
      <c r="B5397" t="s">
        <v>257</v>
      </c>
      <c r="C5397" s="14" t="s">
        <v>259</v>
      </c>
      <c r="D5397" t="s">
        <v>465</v>
      </c>
      <c r="E5397" t="s">
        <v>483</v>
      </c>
      <c r="F5397" s="20">
        <v>2029</v>
      </c>
      <c r="G5397" s="20">
        <v>65</v>
      </c>
      <c r="H5397" s="11">
        <v>23041.077458080999</v>
      </c>
      <c r="I5397" s="10">
        <v>2387169.4502878198</v>
      </c>
      <c r="J5397" s="33">
        <f t="shared" si="336"/>
        <v>9.6520493990499695E-3</v>
      </c>
      <c r="K5397" s="33">
        <f t="shared" si="337"/>
        <v>9.6056178767777167E-3</v>
      </c>
      <c r="L5397" s="33">
        <f t="shared" si="338"/>
        <v>0.90904687962507769</v>
      </c>
      <c r="M5397" s="33">
        <f t="shared" si="339"/>
        <v>0.90031492266732205</v>
      </c>
    </row>
    <row r="5398" spans="1:13" ht="27.6">
      <c r="A5398" t="s">
        <v>164</v>
      </c>
      <c r="B5398" t="s">
        <v>257</v>
      </c>
      <c r="C5398" s="14" t="s">
        <v>259</v>
      </c>
      <c r="D5398" t="s">
        <v>465</v>
      </c>
      <c r="E5398" t="s">
        <v>483</v>
      </c>
      <c r="F5398" s="20">
        <v>2029</v>
      </c>
      <c r="G5398" s="20">
        <v>66</v>
      </c>
      <c r="H5398" s="11">
        <v>23939.275820083301</v>
      </c>
      <c r="I5398" s="10">
        <v>2262682.9879529402</v>
      </c>
      <c r="J5398" s="33">
        <f t="shared" si="336"/>
        <v>1.0580039690730727E-2</v>
      </c>
      <c r="K5398" s="33">
        <f t="shared" si="337"/>
        <v>1.0524267933230469E-2</v>
      </c>
      <c r="L5398" s="33">
        <f t="shared" si="338"/>
        <v>0.90031492266732205</v>
      </c>
      <c r="M5398" s="33">
        <f t="shared" si="339"/>
        <v>0.89083976719688551</v>
      </c>
    </row>
    <row r="5399" spans="1:13" ht="27.6">
      <c r="A5399" t="s">
        <v>164</v>
      </c>
      <c r="B5399" t="s">
        <v>257</v>
      </c>
      <c r="C5399" s="14" t="s">
        <v>259</v>
      </c>
      <c r="D5399" t="s">
        <v>465</v>
      </c>
      <c r="E5399" t="s">
        <v>483</v>
      </c>
      <c r="F5399" s="20">
        <v>2029</v>
      </c>
      <c r="G5399" s="20">
        <v>67</v>
      </c>
      <c r="H5399" s="11">
        <v>24605.521765744201</v>
      </c>
      <c r="I5399" s="10">
        <v>2113115.7941273302</v>
      </c>
      <c r="J5399" s="33">
        <f t="shared" si="336"/>
        <v>1.1644189984347608E-2</v>
      </c>
      <c r="K5399" s="33">
        <f t="shared" si="337"/>
        <v>1.1576658773713167E-2</v>
      </c>
      <c r="L5399" s="33">
        <f t="shared" si="338"/>
        <v>0.89083976719688551</v>
      </c>
      <c r="M5399" s="33">
        <f t="shared" si="339"/>
        <v>0.88052681918999309</v>
      </c>
    </row>
    <row r="5400" spans="1:13" ht="27.6">
      <c r="A5400" t="s">
        <v>164</v>
      </c>
      <c r="B5400" t="s">
        <v>257</v>
      </c>
      <c r="C5400" s="14" t="s">
        <v>259</v>
      </c>
      <c r="D5400" t="s">
        <v>465</v>
      </c>
      <c r="E5400" t="s">
        <v>483</v>
      </c>
      <c r="F5400" s="20">
        <v>2029</v>
      </c>
      <c r="G5400" s="20">
        <v>68</v>
      </c>
      <c r="H5400" s="11">
        <v>25398.396633084001</v>
      </c>
      <c r="I5400" s="10">
        <v>1988245.5184629101</v>
      </c>
      <c r="J5400" s="33">
        <f t="shared" si="336"/>
        <v>1.2774275811127798E-2</v>
      </c>
      <c r="K5400" s="33">
        <f t="shared" si="337"/>
        <v>1.2693031065430183E-2</v>
      </c>
      <c r="L5400" s="33">
        <f t="shared" si="338"/>
        <v>0.88052681918999309</v>
      </c>
      <c r="M5400" s="33">
        <f t="shared" si="339"/>
        <v>0.86935026492007006</v>
      </c>
    </row>
    <row r="5401" spans="1:13" ht="27.6">
      <c r="A5401" t="s">
        <v>164</v>
      </c>
      <c r="B5401" t="s">
        <v>257</v>
      </c>
      <c r="C5401" s="14" t="s">
        <v>259</v>
      </c>
      <c r="D5401" t="s">
        <v>465</v>
      </c>
      <c r="E5401" t="s">
        <v>483</v>
      </c>
      <c r="F5401" s="20">
        <v>2029</v>
      </c>
      <c r="G5401" s="20">
        <v>69</v>
      </c>
      <c r="H5401" s="11">
        <v>26083.325614796599</v>
      </c>
      <c r="I5401" s="10">
        <v>1859982.1093349201</v>
      </c>
      <c r="J5401" s="33">
        <f t="shared" si="336"/>
        <v>1.402342822755607E-2</v>
      </c>
      <c r="K5401" s="33">
        <f t="shared" si="337"/>
        <v>1.3925557984174164E-2</v>
      </c>
      <c r="L5401" s="33">
        <f t="shared" si="338"/>
        <v>0.86935026492007006</v>
      </c>
      <c r="M5401" s="33">
        <f t="shared" si="339"/>
        <v>0.85724407739736841</v>
      </c>
    </row>
    <row r="5402" spans="1:13" ht="27.6">
      <c r="A5402" t="s">
        <v>164</v>
      </c>
      <c r="B5402" t="s">
        <v>257</v>
      </c>
      <c r="C5402" s="14" t="s">
        <v>259</v>
      </c>
      <c r="D5402" t="s">
        <v>465</v>
      </c>
      <c r="E5402" t="s">
        <v>483</v>
      </c>
      <c r="F5402" s="20">
        <v>2030</v>
      </c>
      <c r="G5402" s="20">
        <v>30</v>
      </c>
      <c r="H5402" s="11">
        <v>954.05504603413101</v>
      </c>
      <c r="I5402" s="10">
        <v>4327150.1984457104</v>
      </c>
      <c r="J5402" s="33">
        <f t="shared" si="336"/>
        <v>2.2048114862683124E-4</v>
      </c>
      <c r="K5402" s="33">
        <f t="shared" si="337"/>
        <v>2.2045684444460534E-4</v>
      </c>
      <c r="L5402" s="33">
        <f t="shared" si="338"/>
        <v>1</v>
      </c>
      <c r="M5402" s="33">
        <f t="shared" si="339"/>
        <v>0.99977954315555539</v>
      </c>
    </row>
    <row r="5403" spans="1:13" ht="27.6">
      <c r="A5403" t="s">
        <v>164</v>
      </c>
      <c r="B5403" t="s">
        <v>257</v>
      </c>
      <c r="C5403" s="14" t="s">
        <v>259</v>
      </c>
      <c r="D5403" t="s">
        <v>465</v>
      </c>
      <c r="E5403" t="s">
        <v>483</v>
      </c>
      <c r="F5403" s="20">
        <v>2030</v>
      </c>
      <c r="G5403" s="20">
        <v>31</v>
      </c>
      <c r="H5403" s="11">
        <v>1095.25477023999</v>
      </c>
      <c r="I5403" s="10">
        <v>4347587.3649576902</v>
      </c>
      <c r="J5403" s="33">
        <f t="shared" si="336"/>
        <v>2.5192242922314424E-4</v>
      </c>
      <c r="K5403" s="33">
        <f t="shared" si="337"/>
        <v>2.5189069943254427E-4</v>
      </c>
      <c r="L5403" s="33">
        <f t="shared" si="338"/>
        <v>0.99977954315555539</v>
      </c>
      <c r="M5403" s="33">
        <f t="shared" si="339"/>
        <v>0.99952770798715163</v>
      </c>
    </row>
    <row r="5404" spans="1:13" ht="27.6">
      <c r="A5404" t="s">
        <v>164</v>
      </c>
      <c r="B5404" t="s">
        <v>257</v>
      </c>
      <c r="C5404" s="14" t="s">
        <v>259</v>
      </c>
      <c r="D5404" t="s">
        <v>465</v>
      </c>
      <c r="E5404" t="s">
        <v>483</v>
      </c>
      <c r="F5404" s="20">
        <v>2030</v>
      </c>
      <c r="G5404" s="20">
        <v>32</v>
      </c>
      <c r="H5404" s="11">
        <v>1168.43619723806</v>
      </c>
      <c r="I5404" s="10">
        <v>4407857.1294804998</v>
      </c>
      <c r="J5404" s="33">
        <f t="shared" si="336"/>
        <v>2.650803242744325E-4</v>
      </c>
      <c r="K5404" s="33">
        <f t="shared" si="337"/>
        <v>2.6504519358949707E-4</v>
      </c>
      <c r="L5404" s="33">
        <f t="shared" si="338"/>
        <v>0.99952770798715163</v>
      </c>
      <c r="M5404" s="33">
        <f t="shared" si="339"/>
        <v>0.99926278797229007</v>
      </c>
    </row>
    <row r="5405" spans="1:13" ht="27.6">
      <c r="A5405" t="s">
        <v>164</v>
      </c>
      <c r="B5405" t="s">
        <v>257</v>
      </c>
      <c r="C5405" s="14" t="s">
        <v>259</v>
      </c>
      <c r="D5405" t="s">
        <v>465</v>
      </c>
      <c r="E5405" t="s">
        <v>483</v>
      </c>
      <c r="F5405" s="20">
        <v>2030</v>
      </c>
      <c r="G5405" s="20">
        <v>33</v>
      </c>
      <c r="H5405" s="11">
        <v>1473.56396493181</v>
      </c>
      <c r="I5405" s="10">
        <v>4548817.4869312504</v>
      </c>
      <c r="J5405" s="33">
        <f t="shared" si="336"/>
        <v>3.2394440294985637E-4</v>
      </c>
      <c r="K5405" s="33">
        <f t="shared" si="337"/>
        <v>3.2389193862703003E-4</v>
      </c>
      <c r="L5405" s="33">
        <f t="shared" si="338"/>
        <v>0.99926278797229007</v>
      </c>
      <c r="M5405" s="33">
        <f t="shared" si="339"/>
        <v>0.99893913481069585</v>
      </c>
    </row>
    <row r="5406" spans="1:13" ht="27.6">
      <c r="A5406" t="s">
        <v>164</v>
      </c>
      <c r="B5406" t="s">
        <v>257</v>
      </c>
      <c r="C5406" s="14" t="s">
        <v>259</v>
      </c>
      <c r="D5406" t="s">
        <v>465</v>
      </c>
      <c r="E5406" t="s">
        <v>483</v>
      </c>
      <c r="F5406" s="20">
        <v>2030</v>
      </c>
      <c r="G5406" s="20">
        <v>34</v>
      </c>
      <c r="H5406" s="11">
        <v>1546.2378957743899</v>
      </c>
      <c r="I5406" s="10">
        <v>4506007.8561265199</v>
      </c>
      <c r="J5406" s="33">
        <f t="shared" si="336"/>
        <v>3.4315028849141329E-4</v>
      </c>
      <c r="K5406" s="33">
        <f t="shared" si="337"/>
        <v>3.4309141916499808E-4</v>
      </c>
      <c r="L5406" s="33">
        <f t="shared" si="338"/>
        <v>0.99893913481069585</v>
      </c>
      <c r="M5406" s="33">
        <f t="shared" si="339"/>
        <v>0.99859640736527422</v>
      </c>
    </row>
    <row r="5407" spans="1:13" ht="27.6">
      <c r="A5407" t="s">
        <v>164</v>
      </c>
      <c r="B5407" t="s">
        <v>257</v>
      </c>
      <c r="C5407" s="14" t="s">
        <v>259</v>
      </c>
      <c r="D5407" t="s">
        <v>465</v>
      </c>
      <c r="E5407" t="s">
        <v>483</v>
      </c>
      <c r="F5407" s="20">
        <v>2030</v>
      </c>
      <c r="G5407" s="20">
        <v>35</v>
      </c>
      <c r="H5407" s="11">
        <v>2068.41248818436</v>
      </c>
      <c r="I5407" s="10">
        <v>4433002.83207638</v>
      </c>
      <c r="J5407" s="33">
        <f t="shared" si="336"/>
        <v>4.6659399204929754E-4</v>
      </c>
      <c r="K5407" s="33">
        <f t="shared" si="337"/>
        <v>4.6648515400093959E-4</v>
      </c>
      <c r="L5407" s="33">
        <f t="shared" si="338"/>
        <v>0.99859640736527422</v>
      </c>
      <c r="M5407" s="33">
        <f t="shared" si="339"/>
        <v>0.99813057696639962</v>
      </c>
    </row>
    <row r="5408" spans="1:13" ht="27.6">
      <c r="A5408" t="s">
        <v>164</v>
      </c>
      <c r="B5408" t="s">
        <v>257</v>
      </c>
      <c r="C5408" s="14" t="s">
        <v>259</v>
      </c>
      <c r="D5408" t="s">
        <v>465</v>
      </c>
      <c r="E5408" t="s">
        <v>483</v>
      </c>
      <c r="F5408" s="20">
        <v>2030</v>
      </c>
      <c r="G5408" s="20">
        <v>36</v>
      </c>
      <c r="H5408" s="11">
        <v>2183.1250166305899</v>
      </c>
      <c r="I5408" s="10">
        <v>4375261.5198767697</v>
      </c>
      <c r="J5408" s="33">
        <f t="shared" si="336"/>
        <v>4.9897017737400942E-4</v>
      </c>
      <c r="K5408" s="33">
        <f t="shared" si="337"/>
        <v>4.988457124573964E-4</v>
      </c>
      <c r="L5408" s="33">
        <f t="shared" si="338"/>
        <v>0.99813057696639962</v>
      </c>
      <c r="M5408" s="33">
        <f t="shared" si="339"/>
        <v>0.99763266380760729</v>
      </c>
    </row>
    <row r="5409" spans="1:13" ht="27.6">
      <c r="A5409" t="s">
        <v>164</v>
      </c>
      <c r="B5409" t="s">
        <v>257</v>
      </c>
      <c r="C5409" s="14" t="s">
        <v>259</v>
      </c>
      <c r="D5409" t="s">
        <v>465</v>
      </c>
      <c r="E5409" t="s">
        <v>483</v>
      </c>
      <c r="F5409" s="20">
        <v>2030</v>
      </c>
      <c r="G5409" s="20">
        <v>37</v>
      </c>
      <c r="H5409" s="11">
        <v>2312.28063591194</v>
      </c>
      <c r="I5409" s="10">
        <v>4321580.3604338896</v>
      </c>
      <c r="J5409" s="33">
        <f t="shared" si="336"/>
        <v>5.3505441136348221E-4</v>
      </c>
      <c r="K5409" s="33">
        <f t="shared" si="337"/>
        <v>5.3491129527805104E-4</v>
      </c>
      <c r="L5409" s="33">
        <f t="shared" si="338"/>
        <v>0.99763266380760729</v>
      </c>
      <c r="M5409" s="33">
        <f t="shared" si="339"/>
        <v>0.99709901882719831</v>
      </c>
    </row>
    <row r="5410" spans="1:13" ht="27.6">
      <c r="A5410" t="s">
        <v>164</v>
      </c>
      <c r="B5410" t="s">
        <v>257</v>
      </c>
      <c r="C5410" s="14" t="s">
        <v>259</v>
      </c>
      <c r="D5410" t="s">
        <v>465</v>
      </c>
      <c r="E5410" t="s">
        <v>483</v>
      </c>
      <c r="F5410" s="20">
        <v>2030</v>
      </c>
      <c r="G5410" s="20">
        <v>38</v>
      </c>
      <c r="H5410" s="11">
        <v>2504.2423081882798</v>
      </c>
      <c r="I5410" s="10">
        <v>4359272.8455051202</v>
      </c>
      <c r="J5410" s="33">
        <f t="shared" si="336"/>
        <v>5.7446331003814619E-4</v>
      </c>
      <c r="K5410" s="33">
        <f t="shared" si="337"/>
        <v>5.7429833758260163E-4</v>
      </c>
      <c r="L5410" s="33">
        <f t="shared" si="338"/>
        <v>0.99709901882719831</v>
      </c>
      <c r="M5410" s="33">
        <f t="shared" si="339"/>
        <v>0.99652638651828063</v>
      </c>
    </row>
    <row r="5411" spans="1:13" ht="27.6">
      <c r="A5411" t="s">
        <v>164</v>
      </c>
      <c r="B5411" t="s">
        <v>257</v>
      </c>
      <c r="C5411" s="14" t="s">
        <v>259</v>
      </c>
      <c r="D5411" t="s">
        <v>465</v>
      </c>
      <c r="E5411" t="s">
        <v>483</v>
      </c>
      <c r="F5411" s="20">
        <v>2030</v>
      </c>
      <c r="G5411" s="20">
        <v>39</v>
      </c>
      <c r="H5411" s="11">
        <v>2705.9567690656099</v>
      </c>
      <c r="I5411" s="10">
        <v>4377240.3707181802</v>
      </c>
      <c r="J5411" s="33">
        <f t="shared" si="336"/>
        <v>6.1818783980136774E-4</v>
      </c>
      <c r="K5411" s="33">
        <f t="shared" si="337"/>
        <v>6.1799680106666699E-4</v>
      </c>
      <c r="L5411" s="33">
        <f t="shared" si="338"/>
        <v>0.99652638651828063</v>
      </c>
      <c r="M5411" s="33">
        <f t="shared" si="339"/>
        <v>0.99591053639923377</v>
      </c>
    </row>
    <row r="5412" spans="1:13" ht="27.6">
      <c r="A5412" t="s">
        <v>164</v>
      </c>
      <c r="B5412" t="s">
        <v>257</v>
      </c>
      <c r="C5412" s="14" t="s">
        <v>259</v>
      </c>
      <c r="D5412" t="s">
        <v>465</v>
      </c>
      <c r="E5412" t="s">
        <v>483</v>
      </c>
      <c r="F5412" s="20">
        <v>2030</v>
      </c>
      <c r="G5412" s="20">
        <v>40</v>
      </c>
      <c r="H5412" s="11">
        <v>5116.5665267907898</v>
      </c>
      <c r="I5412" s="10">
        <v>6445512.1454618704</v>
      </c>
      <c r="J5412" s="33">
        <f t="shared" si="336"/>
        <v>7.9381846024341777E-4</v>
      </c>
      <c r="K5412" s="33">
        <f t="shared" si="337"/>
        <v>7.9350346972340002E-4</v>
      </c>
      <c r="L5412" s="33">
        <f t="shared" si="338"/>
        <v>0.99591053639923377</v>
      </c>
      <c r="M5412" s="33">
        <f t="shared" si="339"/>
        <v>0.9951202779330669</v>
      </c>
    </row>
    <row r="5413" spans="1:13" ht="27.6">
      <c r="A5413" t="s">
        <v>164</v>
      </c>
      <c r="B5413" t="s">
        <v>257</v>
      </c>
      <c r="C5413" s="14" t="s">
        <v>259</v>
      </c>
      <c r="D5413" t="s">
        <v>465</v>
      </c>
      <c r="E5413" t="s">
        <v>483</v>
      </c>
      <c r="F5413" s="20">
        <v>2030</v>
      </c>
      <c r="G5413" s="20">
        <v>41</v>
      </c>
      <c r="H5413" s="11">
        <v>3898.1166865269101</v>
      </c>
      <c r="I5413" s="10">
        <v>4334864.7761288397</v>
      </c>
      <c r="J5413" s="33">
        <f t="shared" si="336"/>
        <v>8.9924758622068066E-4</v>
      </c>
      <c r="K5413" s="33">
        <f t="shared" si="337"/>
        <v>8.9884338427825838E-4</v>
      </c>
      <c r="L5413" s="33">
        <f t="shared" si="338"/>
        <v>0.9951202779330669</v>
      </c>
      <c r="M5413" s="33">
        <f t="shared" si="339"/>
        <v>0.99422582065468557</v>
      </c>
    </row>
    <row r="5414" spans="1:13" ht="27.6">
      <c r="A5414" t="s">
        <v>164</v>
      </c>
      <c r="B5414" t="s">
        <v>257</v>
      </c>
      <c r="C5414" s="14" t="s">
        <v>259</v>
      </c>
      <c r="D5414" t="s">
        <v>465</v>
      </c>
      <c r="E5414" t="s">
        <v>483</v>
      </c>
      <c r="F5414" s="20">
        <v>2030</v>
      </c>
      <c r="G5414" s="20">
        <v>42</v>
      </c>
      <c r="H5414" s="11">
        <v>4210.9505405816099</v>
      </c>
      <c r="I5414" s="10">
        <v>4318006.5682838801</v>
      </c>
      <c r="J5414" s="33">
        <f t="shared" si="336"/>
        <v>9.7520707159442371E-4</v>
      </c>
      <c r="K5414" s="33">
        <f t="shared" si="337"/>
        <v>9.7473171171547079E-4</v>
      </c>
      <c r="L5414" s="33">
        <f t="shared" si="338"/>
        <v>0.99422582065468557</v>
      </c>
      <c r="M5414" s="33">
        <f t="shared" si="339"/>
        <v>0.99325671721868714</v>
      </c>
    </row>
    <row r="5415" spans="1:13" ht="27.6">
      <c r="A5415" t="s">
        <v>164</v>
      </c>
      <c r="B5415" t="s">
        <v>257</v>
      </c>
      <c r="C5415" s="14" t="s">
        <v>259</v>
      </c>
      <c r="D5415" t="s">
        <v>465</v>
      </c>
      <c r="E5415" t="s">
        <v>483</v>
      </c>
      <c r="F5415" s="20">
        <v>2030</v>
      </c>
      <c r="G5415" s="20">
        <v>43</v>
      </c>
      <c r="H5415" s="11">
        <v>4441.4621120352203</v>
      </c>
      <c r="I5415" s="10">
        <v>4185591.3621947099</v>
      </c>
      <c r="J5415" s="33">
        <f t="shared" si="336"/>
        <v>1.0611313259463401E-3</v>
      </c>
      <c r="K5415" s="33">
        <f t="shared" si="337"/>
        <v>1.060568525186989E-3</v>
      </c>
      <c r="L5415" s="33">
        <f t="shared" si="338"/>
        <v>0.99325671721868714</v>
      </c>
      <c r="M5415" s="33">
        <f t="shared" si="339"/>
        <v>0.99220330040697446</v>
      </c>
    </row>
    <row r="5416" spans="1:13" ht="27.6">
      <c r="A5416" t="s">
        <v>164</v>
      </c>
      <c r="B5416" t="s">
        <v>257</v>
      </c>
      <c r="C5416" s="14" t="s">
        <v>259</v>
      </c>
      <c r="D5416" t="s">
        <v>465</v>
      </c>
      <c r="E5416" t="s">
        <v>483</v>
      </c>
      <c r="F5416" s="20">
        <v>2030</v>
      </c>
      <c r="G5416" s="20">
        <v>44</v>
      </c>
      <c r="H5416" s="11">
        <v>4806.0902114780001</v>
      </c>
      <c r="I5416" s="10">
        <v>4150798.3956791</v>
      </c>
      <c r="J5416" s="33">
        <f t="shared" si="336"/>
        <v>1.1578712703756093E-3</v>
      </c>
      <c r="K5416" s="33">
        <f t="shared" si="337"/>
        <v>1.1572011960810924E-3</v>
      </c>
      <c r="L5416" s="33">
        <f t="shared" si="338"/>
        <v>0.99220330040697446</v>
      </c>
      <c r="M5416" s="33">
        <f t="shared" si="339"/>
        <v>0.99105512156098796</v>
      </c>
    </row>
    <row r="5417" spans="1:13" ht="27.6">
      <c r="A5417" t="s">
        <v>164</v>
      </c>
      <c r="B5417" t="s">
        <v>257</v>
      </c>
      <c r="C5417" s="14" t="s">
        <v>259</v>
      </c>
      <c r="D5417" t="s">
        <v>465</v>
      </c>
      <c r="E5417" t="s">
        <v>483</v>
      </c>
      <c r="F5417" s="20">
        <v>2030</v>
      </c>
      <c r="G5417" s="20">
        <v>45</v>
      </c>
      <c r="H5417" s="11">
        <v>6304.0716227820703</v>
      </c>
      <c r="I5417" s="10">
        <v>4209505.52810553</v>
      </c>
      <c r="J5417" s="33">
        <f t="shared" si="336"/>
        <v>1.4975800793446614E-3</v>
      </c>
      <c r="K5417" s="33">
        <f t="shared" si="337"/>
        <v>1.4964592658700537E-3</v>
      </c>
      <c r="L5417" s="33">
        <f t="shared" si="338"/>
        <v>0.99105512156098796</v>
      </c>
      <c r="M5417" s="33">
        <f t="shared" si="339"/>
        <v>0.98957204794134002</v>
      </c>
    </row>
    <row r="5418" spans="1:13" ht="27.6">
      <c r="A5418" t="s">
        <v>164</v>
      </c>
      <c r="B5418" t="s">
        <v>257</v>
      </c>
      <c r="C5418" s="14" t="s">
        <v>259</v>
      </c>
      <c r="D5418" t="s">
        <v>465</v>
      </c>
      <c r="E5418" t="s">
        <v>483</v>
      </c>
      <c r="F5418" s="20">
        <v>2030</v>
      </c>
      <c r="G5418" s="20">
        <v>46</v>
      </c>
      <c r="H5418" s="11">
        <v>7040.1962125189102</v>
      </c>
      <c r="I5418" s="10">
        <v>4292137.9666072298</v>
      </c>
      <c r="J5418" s="33">
        <f t="shared" si="336"/>
        <v>1.6402539404118724E-3</v>
      </c>
      <c r="K5418" s="33">
        <f t="shared" si="337"/>
        <v>1.6389094591147124E-3</v>
      </c>
      <c r="L5418" s="33">
        <f t="shared" si="338"/>
        <v>0.98957204794134002</v>
      </c>
      <c r="M5418" s="33">
        <f t="shared" si="339"/>
        <v>0.98795022895149343</v>
      </c>
    </row>
    <row r="5419" spans="1:13" ht="27.6">
      <c r="A5419" t="s">
        <v>164</v>
      </c>
      <c r="B5419" t="s">
        <v>257</v>
      </c>
      <c r="C5419" s="14" t="s">
        <v>259</v>
      </c>
      <c r="D5419" t="s">
        <v>465</v>
      </c>
      <c r="E5419" t="s">
        <v>483</v>
      </c>
      <c r="F5419" s="20">
        <v>2030</v>
      </c>
      <c r="G5419" s="20">
        <v>47</v>
      </c>
      <c r="H5419" s="11">
        <v>7668.8709571623003</v>
      </c>
      <c r="I5419" s="10">
        <v>4266832.2253415603</v>
      </c>
      <c r="J5419" s="33">
        <f t="shared" si="336"/>
        <v>1.7973218894371706E-3</v>
      </c>
      <c r="K5419" s="33">
        <f t="shared" si="337"/>
        <v>1.7957076736833111E-3</v>
      </c>
      <c r="L5419" s="33">
        <f t="shared" si="338"/>
        <v>0.98795022895149343</v>
      </c>
      <c r="M5419" s="33">
        <f t="shared" si="339"/>
        <v>0.98617615914414802</v>
      </c>
    </row>
    <row r="5420" spans="1:13" ht="27.6">
      <c r="A5420" t="s">
        <v>164</v>
      </c>
      <c r="B5420" t="s">
        <v>257</v>
      </c>
      <c r="C5420" s="14" t="s">
        <v>259</v>
      </c>
      <c r="D5420" t="s">
        <v>465</v>
      </c>
      <c r="E5420" t="s">
        <v>483</v>
      </c>
      <c r="F5420" s="20">
        <v>2030</v>
      </c>
      <c r="G5420" s="20">
        <v>48</v>
      </c>
      <c r="H5420" s="11">
        <v>8136.1314530412901</v>
      </c>
      <c r="I5420" s="10">
        <v>4129226.8768294798</v>
      </c>
      <c r="J5420" s="33">
        <f t="shared" si="336"/>
        <v>1.9703764641017759E-3</v>
      </c>
      <c r="K5420" s="33">
        <f t="shared" si="337"/>
        <v>1.9684365467282916E-3</v>
      </c>
      <c r="L5420" s="33">
        <f t="shared" si="338"/>
        <v>0.98617615914414802</v>
      </c>
      <c r="M5420" s="33">
        <f t="shared" si="339"/>
        <v>0.9842349339509765</v>
      </c>
    </row>
    <row r="5421" spans="1:13" ht="27.6">
      <c r="A5421" t="s">
        <v>164</v>
      </c>
      <c r="B5421" t="s">
        <v>257</v>
      </c>
      <c r="C5421" s="14" t="s">
        <v>259</v>
      </c>
      <c r="D5421" t="s">
        <v>465</v>
      </c>
      <c r="E5421" t="s">
        <v>483</v>
      </c>
      <c r="F5421" s="20">
        <v>2030</v>
      </c>
      <c r="G5421" s="20">
        <v>49</v>
      </c>
      <c r="H5421" s="11">
        <v>8744.2117626178406</v>
      </c>
      <c r="I5421" s="10">
        <v>4053745.6943000802</v>
      </c>
      <c r="J5421" s="33">
        <f t="shared" si="336"/>
        <v>2.1570696393000094E-3</v>
      </c>
      <c r="K5421" s="33">
        <f t="shared" si="337"/>
        <v>2.1547448364732658E-3</v>
      </c>
      <c r="L5421" s="33">
        <f t="shared" si="338"/>
        <v>0.9842349339509765</v>
      </c>
      <c r="M5421" s="33">
        <f t="shared" si="339"/>
        <v>0.98211415880916908</v>
      </c>
    </row>
    <row r="5422" spans="1:13" ht="27.6">
      <c r="A5422" t="s">
        <v>164</v>
      </c>
      <c r="B5422" t="s">
        <v>257</v>
      </c>
      <c r="C5422" s="14" t="s">
        <v>259</v>
      </c>
      <c r="D5422" t="s">
        <v>465</v>
      </c>
      <c r="E5422" t="s">
        <v>483</v>
      </c>
      <c r="F5422" s="20">
        <v>2030</v>
      </c>
      <c r="G5422" s="20">
        <v>50</v>
      </c>
      <c r="H5422" s="11">
        <v>10030.980368831901</v>
      </c>
      <c r="I5422" s="10">
        <v>3993936.4374374901</v>
      </c>
      <c r="J5422" s="33">
        <f t="shared" si="336"/>
        <v>2.5115523308798021E-3</v>
      </c>
      <c r="K5422" s="33">
        <f t="shared" si="337"/>
        <v>2.5084010221021469E-3</v>
      </c>
      <c r="L5422" s="33">
        <f t="shared" si="338"/>
        <v>0.98211415880916908</v>
      </c>
      <c r="M5422" s="33">
        <f t="shared" si="339"/>
        <v>0.97965062264939118</v>
      </c>
    </row>
    <row r="5423" spans="1:13" ht="27.6">
      <c r="A5423" t="s">
        <v>164</v>
      </c>
      <c r="B5423" t="s">
        <v>257</v>
      </c>
      <c r="C5423" s="14" t="s">
        <v>259</v>
      </c>
      <c r="D5423" t="s">
        <v>465</v>
      </c>
      <c r="E5423" t="s">
        <v>483</v>
      </c>
      <c r="F5423" s="20">
        <v>2030</v>
      </c>
      <c r="G5423" s="20">
        <v>51</v>
      </c>
      <c r="H5423" s="11">
        <v>10778.3750459237</v>
      </c>
      <c r="I5423" s="10">
        <v>3927681.7423788002</v>
      </c>
      <c r="J5423" s="33">
        <f t="shared" si="336"/>
        <v>2.7442078439369115E-3</v>
      </c>
      <c r="K5423" s="33">
        <f t="shared" si="337"/>
        <v>2.7404459475202092E-3</v>
      </c>
      <c r="L5423" s="33">
        <f t="shared" si="338"/>
        <v>0.97965062264939118</v>
      </c>
      <c r="M5423" s="33">
        <f t="shared" si="339"/>
        <v>0.97696594307056606</v>
      </c>
    </row>
    <row r="5424" spans="1:13" ht="27.6">
      <c r="A5424" t="s">
        <v>164</v>
      </c>
      <c r="B5424" t="s">
        <v>257</v>
      </c>
      <c r="C5424" s="14" t="s">
        <v>259</v>
      </c>
      <c r="D5424" t="s">
        <v>465</v>
      </c>
      <c r="E5424" t="s">
        <v>483</v>
      </c>
      <c r="F5424" s="20">
        <v>2030</v>
      </c>
      <c r="G5424" s="20">
        <v>52</v>
      </c>
      <c r="H5424" s="11">
        <v>11518.2292636781</v>
      </c>
      <c r="I5424" s="10">
        <v>3842752.6901234002</v>
      </c>
      <c r="J5424" s="33">
        <f t="shared" si="336"/>
        <v>2.9973902024145668E-3</v>
      </c>
      <c r="K5424" s="33">
        <f t="shared" si="337"/>
        <v>2.9929025133066389E-3</v>
      </c>
      <c r="L5424" s="33">
        <f t="shared" si="338"/>
        <v>0.97696594307056606</v>
      </c>
      <c r="M5424" s="33">
        <f t="shared" si="339"/>
        <v>0.97404197924413516</v>
      </c>
    </row>
    <row r="5425" spans="1:13" ht="27.6">
      <c r="A5425" t="s">
        <v>164</v>
      </c>
      <c r="B5425" t="s">
        <v>257</v>
      </c>
      <c r="C5425" s="14" t="s">
        <v>259</v>
      </c>
      <c r="D5425" t="s">
        <v>465</v>
      </c>
      <c r="E5425" t="s">
        <v>483</v>
      </c>
      <c r="F5425" s="20">
        <v>2030</v>
      </c>
      <c r="G5425" s="20">
        <v>53</v>
      </c>
      <c r="H5425" s="11">
        <v>12369.665213516801</v>
      </c>
      <c r="I5425" s="10">
        <v>3774680.7665756498</v>
      </c>
      <c r="J5425" s="33">
        <f t="shared" si="336"/>
        <v>3.2770096276879142E-3</v>
      </c>
      <c r="K5425" s="33">
        <f t="shared" si="337"/>
        <v>3.2716460920235724E-3</v>
      </c>
      <c r="L5425" s="33">
        <f t="shared" si="338"/>
        <v>0.97404197924413516</v>
      </c>
      <c r="M5425" s="33">
        <f t="shared" si="339"/>
        <v>0.97085525860927413</v>
      </c>
    </row>
    <row r="5426" spans="1:13" ht="27.6">
      <c r="A5426" t="s">
        <v>164</v>
      </c>
      <c r="B5426" t="s">
        <v>257</v>
      </c>
      <c r="C5426" s="14" t="s">
        <v>259</v>
      </c>
      <c r="D5426" t="s">
        <v>465</v>
      </c>
      <c r="E5426" t="s">
        <v>483</v>
      </c>
      <c r="F5426" s="20">
        <v>2030</v>
      </c>
      <c r="G5426" s="20">
        <v>54</v>
      </c>
      <c r="H5426" s="11">
        <v>13222.0731587838</v>
      </c>
      <c r="I5426" s="10">
        <v>3694700.6529049398</v>
      </c>
      <c r="J5426" s="33">
        <f t="shared" si="336"/>
        <v>3.5786588416541979E-3</v>
      </c>
      <c r="K5426" s="33">
        <f t="shared" si="337"/>
        <v>3.5722630738002081E-3</v>
      </c>
      <c r="L5426" s="33">
        <f t="shared" si="338"/>
        <v>0.97085525860927413</v>
      </c>
      <c r="M5426" s="33">
        <f t="shared" si="339"/>
        <v>0.96738710821893947</v>
      </c>
    </row>
    <row r="5427" spans="1:13" ht="27.6">
      <c r="A5427" t="s">
        <v>164</v>
      </c>
      <c r="B5427" t="s">
        <v>257</v>
      </c>
      <c r="C5427" s="14" t="s">
        <v>259</v>
      </c>
      <c r="D5427" t="s">
        <v>465</v>
      </c>
      <c r="E5427" t="s">
        <v>483</v>
      </c>
      <c r="F5427" s="20">
        <v>2030</v>
      </c>
      <c r="G5427" s="20">
        <v>55</v>
      </c>
      <c r="H5427" s="11">
        <v>14266.7977168917</v>
      </c>
      <c r="I5427" s="10">
        <v>3613848.5512818401</v>
      </c>
      <c r="J5427" s="33">
        <f t="shared" si="336"/>
        <v>3.9478128411970211E-3</v>
      </c>
      <c r="K5427" s="33">
        <f t="shared" si="337"/>
        <v>3.9400304725623059E-3</v>
      </c>
      <c r="L5427" s="33">
        <f t="shared" si="338"/>
        <v>0.96738710821893947</v>
      </c>
      <c r="M5427" s="33">
        <f t="shared" si="339"/>
        <v>0.96357557353379297</v>
      </c>
    </row>
    <row r="5428" spans="1:13" ht="27.6">
      <c r="A5428" t="s">
        <v>164</v>
      </c>
      <c r="B5428" t="s">
        <v>257</v>
      </c>
      <c r="C5428" s="14" t="s">
        <v>259</v>
      </c>
      <c r="D5428" t="s">
        <v>465</v>
      </c>
      <c r="E5428" t="s">
        <v>483</v>
      </c>
      <c r="F5428" s="20">
        <v>2030</v>
      </c>
      <c r="G5428" s="20">
        <v>56</v>
      </c>
      <c r="H5428" s="11">
        <v>15111.1298706774</v>
      </c>
      <c r="I5428" s="10">
        <v>3505138.0067696301</v>
      </c>
      <c r="J5428" s="33">
        <f t="shared" si="336"/>
        <v>4.311136919999326E-3</v>
      </c>
      <c r="K5428" s="33">
        <f t="shared" si="337"/>
        <v>4.3018573092414858E-3</v>
      </c>
      <c r="L5428" s="33">
        <f t="shared" si="338"/>
        <v>0.96357557353379297</v>
      </c>
      <c r="M5428" s="33">
        <f t="shared" si="339"/>
        <v>0.95943040890978004</v>
      </c>
    </row>
    <row r="5429" spans="1:13" ht="27.6">
      <c r="A5429" t="s">
        <v>164</v>
      </c>
      <c r="B5429" t="s">
        <v>257</v>
      </c>
      <c r="C5429" s="14" t="s">
        <v>259</v>
      </c>
      <c r="D5429" t="s">
        <v>465</v>
      </c>
      <c r="E5429" t="s">
        <v>483</v>
      </c>
      <c r="F5429" s="20">
        <v>2030</v>
      </c>
      <c r="G5429" s="20">
        <v>57</v>
      </c>
      <c r="H5429" s="11">
        <v>16276.5004916135</v>
      </c>
      <c r="I5429" s="10">
        <v>3456075.4889346301</v>
      </c>
      <c r="J5429" s="33">
        <f t="shared" si="336"/>
        <v>4.7095326892384794E-3</v>
      </c>
      <c r="K5429" s="33">
        <f t="shared" si="337"/>
        <v>4.6984602290204291E-3</v>
      </c>
      <c r="L5429" s="33">
        <f t="shared" si="338"/>
        <v>0.95943040890978004</v>
      </c>
      <c r="M5429" s="33">
        <f t="shared" si="339"/>
        <v>0.95492256329100467</v>
      </c>
    </row>
    <row r="5430" spans="1:13" ht="27.6">
      <c r="A5430" t="s">
        <v>164</v>
      </c>
      <c r="B5430" t="s">
        <v>257</v>
      </c>
      <c r="C5430" s="14" t="s">
        <v>259</v>
      </c>
      <c r="D5430" t="s">
        <v>465</v>
      </c>
      <c r="E5430" t="s">
        <v>483</v>
      </c>
      <c r="F5430" s="20">
        <v>2030</v>
      </c>
      <c r="G5430" s="20">
        <v>58</v>
      </c>
      <c r="H5430" s="11">
        <v>16724.1934650478</v>
      </c>
      <c r="I5430" s="10">
        <v>3245279.0755265299</v>
      </c>
      <c r="J5430" s="33">
        <f t="shared" si="336"/>
        <v>5.1533914575079753E-3</v>
      </c>
      <c r="K5430" s="33">
        <f t="shared" si="337"/>
        <v>5.1401355165441309E-3</v>
      </c>
      <c r="L5430" s="33">
        <f t="shared" si="338"/>
        <v>0.95492256329100467</v>
      </c>
      <c r="M5430" s="33">
        <f t="shared" si="339"/>
        <v>0.9500141319078832</v>
      </c>
    </row>
    <row r="5431" spans="1:13" ht="27.6">
      <c r="A5431" t="s">
        <v>164</v>
      </c>
      <c r="B5431" t="s">
        <v>257</v>
      </c>
      <c r="C5431" s="14" t="s">
        <v>259</v>
      </c>
      <c r="D5431" t="s">
        <v>465</v>
      </c>
      <c r="E5431" t="s">
        <v>483</v>
      </c>
      <c r="F5431" s="20">
        <v>2030</v>
      </c>
      <c r="G5431" s="20">
        <v>59</v>
      </c>
      <c r="H5431" s="11">
        <v>17772.396986845601</v>
      </c>
      <c r="I5431" s="10">
        <v>3154199.9986649598</v>
      </c>
      <c r="J5431" s="33">
        <f t="shared" si="336"/>
        <v>5.6345181010614134E-3</v>
      </c>
      <c r="K5431" s="33">
        <f t="shared" si="337"/>
        <v>5.6186739759165327E-3</v>
      </c>
      <c r="L5431" s="33">
        <f t="shared" si="338"/>
        <v>0.9500141319078832</v>
      </c>
      <c r="M5431" s="33">
        <f t="shared" si="339"/>
        <v>0.94467631222817938</v>
      </c>
    </row>
    <row r="5432" spans="1:13" ht="27.6">
      <c r="A5432" t="s">
        <v>164</v>
      </c>
      <c r="B5432" t="s">
        <v>257</v>
      </c>
      <c r="C5432" s="14" t="s">
        <v>259</v>
      </c>
      <c r="D5432" t="s">
        <v>465</v>
      </c>
      <c r="E5432" t="s">
        <v>483</v>
      </c>
      <c r="F5432" s="20">
        <v>2030</v>
      </c>
      <c r="G5432" s="20">
        <v>60</v>
      </c>
      <c r="H5432" s="11">
        <v>19245.7996489906</v>
      </c>
      <c r="I5432" s="10">
        <v>3067240.1849758802</v>
      </c>
      <c r="J5432" s="33">
        <f t="shared" si="336"/>
        <v>6.2746307717476465E-3</v>
      </c>
      <c r="K5432" s="33">
        <f t="shared" si="337"/>
        <v>6.2549863846536047E-3</v>
      </c>
      <c r="L5432" s="33">
        <f t="shared" si="338"/>
        <v>0.94467631222817938</v>
      </c>
      <c r="M5432" s="33">
        <f t="shared" si="339"/>
        <v>0.93876737475728733</v>
      </c>
    </row>
    <row r="5433" spans="1:13" ht="27.6">
      <c r="A5433" t="s">
        <v>164</v>
      </c>
      <c r="B5433" t="s">
        <v>257</v>
      </c>
      <c r="C5433" s="14" t="s">
        <v>259</v>
      </c>
      <c r="D5433" t="s">
        <v>465</v>
      </c>
      <c r="E5433" t="s">
        <v>483</v>
      </c>
      <c r="F5433" s="20">
        <v>2030</v>
      </c>
      <c r="G5433" s="20">
        <v>61</v>
      </c>
      <c r="H5433" s="11">
        <v>20385.619342821999</v>
      </c>
      <c r="I5433" s="10">
        <v>2970404.3206186001</v>
      </c>
      <c r="J5433" s="33">
        <f t="shared" si="336"/>
        <v>6.8629106150022712E-3</v>
      </c>
      <c r="K5433" s="33">
        <f t="shared" si="337"/>
        <v>6.8394146249668442E-3</v>
      </c>
      <c r="L5433" s="33">
        <f t="shared" si="338"/>
        <v>0.93876737475728733</v>
      </c>
      <c r="M5433" s="33">
        <f t="shared" si="339"/>
        <v>0.93234675544493062</v>
      </c>
    </row>
    <row r="5434" spans="1:13" ht="27.6">
      <c r="A5434" t="s">
        <v>164</v>
      </c>
      <c r="B5434" t="s">
        <v>257</v>
      </c>
      <c r="C5434" s="14" t="s">
        <v>259</v>
      </c>
      <c r="D5434" t="s">
        <v>465</v>
      </c>
      <c r="E5434" t="s">
        <v>483</v>
      </c>
      <c r="F5434" s="20">
        <v>2030</v>
      </c>
      <c r="G5434" s="20">
        <v>62</v>
      </c>
      <c r="H5434" s="11">
        <v>21437.121688965301</v>
      </c>
      <c r="I5434" s="10">
        <v>2854592.5392561899</v>
      </c>
      <c r="J5434" s="33">
        <f t="shared" si="336"/>
        <v>7.5096958301975689E-3</v>
      </c>
      <c r="K5434" s="33">
        <f t="shared" si="337"/>
        <v>7.4815685176942148E-3</v>
      </c>
      <c r="L5434" s="33">
        <f t="shared" si="338"/>
        <v>0.93234675544493062</v>
      </c>
      <c r="M5434" s="33">
        <f t="shared" si="339"/>
        <v>0.92537133931181947</v>
      </c>
    </row>
    <row r="5435" spans="1:13" ht="27.6">
      <c r="A5435" t="s">
        <v>164</v>
      </c>
      <c r="B5435" t="s">
        <v>257</v>
      </c>
      <c r="C5435" s="14" t="s">
        <v>259</v>
      </c>
      <c r="D5435" t="s">
        <v>465</v>
      </c>
      <c r="E5435" t="s">
        <v>483</v>
      </c>
      <c r="F5435" s="20">
        <v>2030</v>
      </c>
      <c r="G5435" s="20">
        <v>63</v>
      </c>
      <c r="H5435" s="11">
        <v>22289.094825336801</v>
      </c>
      <c r="I5435" s="10">
        <v>2708322.2067359202</v>
      </c>
      <c r="J5435" s="33">
        <f t="shared" si="336"/>
        <v>8.2298534383764103E-3</v>
      </c>
      <c r="K5435" s="33">
        <f t="shared" si="337"/>
        <v>8.196080905737313E-3</v>
      </c>
      <c r="L5435" s="33">
        <f t="shared" si="338"/>
        <v>0.92537133931181947</v>
      </c>
      <c r="M5435" s="33">
        <f t="shared" si="339"/>
        <v>0.91778692094696934</v>
      </c>
    </row>
    <row r="5436" spans="1:13" ht="27.6">
      <c r="A5436" t="s">
        <v>164</v>
      </c>
      <c r="B5436" t="s">
        <v>257</v>
      </c>
      <c r="C5436" s="14" t="s">
        <v>259</v>
      </c>
      <c r="D5436" t="s">
        <v>465</v>
      </c>
      <c r="E5436" t="s">
        <v>483</v>
      </c>
      <c r="F5436" s="20">
        <v>2030</v>
      </c>
      <c r="G5436" s="20">
        <v>64</v>
      </c>
      <c r="H5436" s="11">
        <v>23413.198951242401</v>
      </c>
      <c r="I5436" s="10">
        <v>2597529.6636665501</v>
      </c>
      <c r="J5436" s="33">
        <f t="shared" si="336"/>
        <v>9.0136406443164299E-3</v>
      </c>
      <c r="K5436" s="33">
        <f t="shared" si="337"/>
        <v>8.9731395642267398E-3</v>
      </c>
      <c r="L5436" s="33">
        <f t="shared" si="338"/>
        <v>0.91778692094696934</v>
      </c>
      <c r="M5436" s="33">
        <f t="shared" si="339"/>
        <v>0.90955149081509024</v>
      </c>
    </row>
    <row r="5437" spans="1:13" ht="27.6">
      <c r="A5437" t="s">
        <v>164</v>
      </c>
      <c r="B5437" t="s">
        <v>257</v>
      </c>
      <c r="C5437" s="14" t="s">
        <v>259</v>
      </c>
      <c r="D5437" t="s">
        <v>465</v>
      </c>
      <c r="E5437" t="s">
        <v>483</v>
      </c>
      <c r="F5437" s="20">
        <v>2030</v>
      </c>
      <c r="G5437" s="20">
        <v>65</v>
      </c>
      <c r="H5437" s="11">
        <v>23639.7363776807</v>
      </c>
      <c r="I5437" s="10">
        <v>2465795.6449430399</v>
      </c>
      <c r="J5437" s="33">
        <f t="shared" si="336"/>
        <v>9.5870622637208771E-3</v>
      </c>
      <c r="K5437" s="33">
        <f t="shared" si="337"/>
        <v>9.5412528916122286E-3</v>
      </c>
      <c r="L5437" s="33">
        <f t="shared" si="338"/>
        <v>0.90955149081509024</v>
      </c>
      <c r="M5437" s="33">
        <f t="shared" si="339"/>
        <v>0.90087323002328057</v>
      </c>
    </row>
    <row r="5438" spans="1:13" ht="27.6">
      <c r="A5438" t="s">
        <v>164</v>
      </c>
      <c r="B5438" t="s">
        <v>257</v>
      </c>
      <c r="C5438" s="14" t="s">
        <v>259</v>
      </c>
      <c r="D5438" t="s">
        <v>465</v>
      </c>
      <c r="E5438" t="s">
        <v>483</v>
      </c>
      <c r="F5438" s="20">
        <v>2030</v>
      </c>
      <c r="G5438" s="20">
        <v>66</v>
      </c>
      <c r="H5438" s="11">
        <v>24535.005644634399</v>
      </c>
      <c r="I5438" s="10">
        <v>2334531.2427789001</v>
      </c>
      <c r="J5438" s="33">
        <f t="shared" si="336"/>
        <v>1.050960689454267E-2</v>
      </c>
      <c r="K5438" s="33">
        <f t="shared" si="337"/>
        <v>1.0454573936318101E-2</v>
      </c>
      <c r="L5438" s="33">
        <f t="shared" si="338"/>
        <v>0.90087323002328057</v>
      </c>
      <c r="M5438" s="33">
        <f t="shared" si="339"/>
        <v>0.89145498423275249</v>
      </c>
    </row>
    <row r="5439" spans="1:13" ht="27.6">
      <c r="A5439" t="s">
        <v>164</v>
      </c>
      <c r="B5439" t="s">
        <v>257</v>
      </c>
      <c r="C5439" s="14" t="s">
        <v>259</v>
      </c>
      <c r="D5439" t="s">
        <v>465</v>
      </c>
      <c r="E5439" t="s">
        <v>483</v>
      </c>
      <c r="F5439" s="20">
        <v>2030</v>
      </c>
      <c r="G5439" s="20">
        <v>67</v>
      </c>
      <c r="H5439" s="11">
        <v>25447.6212169176</v>
      </c>
      <c r="I5439" s="10">
        <v>2207801.2202221798</v>
      </c>
      <c r="J5439" s="33">
        <f t="shared" si="336"/>
        <v>1.1526228441144128E-2</v>
      </c>
      <c r="K5439" s="33">
        <f t="shared" si="337"/>
        <v>1.1460055953854686E-2</v>
      </c>
      <c r="L5439" s="33">
        <f t="shared" si="338"/>
        <v>0.89145498423275249</v>
      </c>
      <c r="M5439" s="33">
        <f t="shared" si="339"/>
        <v>0.88123886023310249</v>
      </c>
    </row>
    <row r="5440" spans="1:13" ht="27.6">
      <c r="A5440" t="s">
        <v>164</v>
      </c>
      <c r="B5440" t="s">
        <v>257</v>
      </c>
      <c r="C5440" s="14" t="s">
        <v>259</v>
      </c>
      <c r="D5440" t="s">
        <v>465</v>
      </c>
      <c r="E5440" t="s">
        <v>483</v>
      </c>
      <c r="F5440" s="20">
        <v>2030</v>
      </c>
      <c r="G5440" s="20">
        <v>68</v>
      </c>
      <c r="H5440" s="11">
        <v>26105.710603154199</v>
      </c>
      <c r="I5440" s="10">
        <v>2056706.14326311</v>
      </c>
      <c r="J5440" s="33">
        <f t="shared" si="336"/>
        <v>1.2692970597022499E-2</v>
      </c>
      <c r="K5440" s="33">
        <f t="shared" si="337"/>
        <v>1.2612754597529863E-2</v>
      </c>
      <c r="L5440" s="33">
        <f t="shared" si="338"/>
        <v>0.88123886023310249</v>
      </c>
      <c r="M5440" s="33">
        <f t="shared" si="339"/>
        <v>0.87012401074717549</v>
      </c>
    </row>
    <row r="5441" spans="1:13" ht="27.6">
      <c r="A5441" t="s">
        <v>164</v>
      </c>
      <c r="B5441" t="s">
        <v>257</v>
      </c>
      <c r="C5441" s="14" t="s">
        <v>259</v>
      </c>
      <c r="D5441" t="s">
        <v>465</v>
      </c>
      <c r="E5441" t="s">
        <v>483</v>
      </c>
      <c r="F5441" s="20">
        <v>2030</v>
      </c>
      <c r="G5441" s="20">
        <v>69</v>
      </c>
      <c r="H5441" s="11">
        <v>26898.684369652401</v>
      </c>
      <c r="I5441" s="10">
        <v>1930061.7294360599</v>
      </c>
      <c r="J5441" s="33">
        <f t="shared" si="336"/>
        <v>1.3936696406861486E-2</v>
      </c>
      <c r="K5441" s="33">
        <f t="shared" si="337"/>
        <v>1.3840030243542967E-2</v>
      </c>
      <c r="L5441" s="33">
        <f t="shared" si="338"/>
        <v>0.87012401074717549</v>
      </c>
      <c r="M5441" s="33">
        <f t="shared" si="339"/>
        <v>0.85808146812280173</v>
      </c>
    </row>
    <row r="5442" spans="1:13" ht="27.6">
      <c r="A5442" t="s">
        <v>164</v>
      </c>
      <c r="B5442" t="s">
        <v>257</v>
      </c>
      <c r="C5442" s="14" t="s">
        <v>259</v>
      </c>
      <c r="D5442" t="s">
        <v>465</v>
      </c>
      <c r="E5442" t="s">
        <v>483</v>
      </c>
      <c r="F5442" s="20">
        <v>2031</v>
      </c>
      <c r="G5442" s="20">
        <v>30</v>
      </c>
      <c r="H5442" s="11">
        <v>957.34452446718001</v>
      </c>
      <c r="I5442" s="10">
        <v>4340987.0661466699</v>
      </c>
      <c r="J5442" s="33">
        <f t="shared" ref="J5442:J5505" si="340">IF(I5442&gt;0,H5442/I5442,0)</f>
        <v>2.2053613841263494E-4</v>
      </c>
      <c r="K5442" s="33">
        <f t="shared" ref="K5442:K5505" si="341">1-EXP(-J5442)</f>
        <v>2.2051182210602871E-4</v>
      </c>
      <c r="L5442" s="33">
        <f t="shared" ref="L5442:L5505" si="342">IF(G5442=30,1,M5441)</f>
        <v>1</v>
      </c>
      <c r="M5442" s="33">
        <f t="shared" ref="M5442:M5505" si="343">L5442*(1-K5442)</f>
        <v>0.99977948817789397</v>
      </c>
    </row>
    <row r="5443" spans="1:13" ht="27.6">
      <c r="A5443" t="s">
        <v>164</v>
      </c>
      <c r="B5443" t="s">
        <v>257</v>
      </c>
      <c r="C5443" s="14" t="s">
        <v>259</v>
      </c>
      <c r="D5443" t="s">
        <v>465</v>
      </c>
      <c r="E5443" t="s">
        <v>483</v>
      </c>
      <c r="F5443" s="20">
        <v>2031</v>
      </c>
      <c r="G5443" s="20">
        <v>31</v>
      </c>
      <c r="H5443" s="11">
        <v>1090.0001090092701</v>
      </c>
      <c r="I5443" s="10">
        <v>4321259.6983431503</v>
      </c>
      <c r="J5443" s="33">
        <f t="shared" si="340"/>
        <v>2.5224128728648177E-4</v>
      </c>
      <c r="K5443" s="33">
        <f t="shared" si="341"/>
        <v>2.5220947712767394E-4</v>
      </c>
      <c r="L5443" s="33">
        <f t="shared" si="342"/>
        <v>0.99977948817789397</v>
      </c>
      <c r="M5443" s="33">
        <f t="shared" si="343"/>
        <v>0.99952733431593765</v>
      </c>
    </row>
    <row r="5444" spans="1:13" ht="27.6">
      <c r="A5444" t="s">
        <v>164</v>
      </c>
      <c r="B5444" t="s">
        <v>257</v>
      </c>
      <c r="C5444" s="14" t="s">
        <v>259</v>
      </c>
      <c r="D5444" t="s">
        <v>465</v>
      </c>
      <c r="E5444" t="s">
        <v>483</v>
      </c>
      <c r="F5444" s="20">
        <v>2031</v>
      </c>
      <c r="G5444" s="20">
        <v>32</v>
      </c>
      <c r="H5444" s="11">
        <v>1151.5853733296001</v>
      </c>
      <c r="I5444" s="10">
        <v>4341805.3728949297</v>
      </c>
      <c r="J5444" s="33">
        <f t="shared" si="340"/>
        <v>2.6523191954174868E-4</v>
      </c>
      <c r="K5444" s="33">
        <f t="shared" si="341"/>
        <v>2.6519674866576359E-4</v>
      </c>
      <c r="L5444" s="33">
        <f t="shared" si="342"/>
        <v>0.99952733431593765</v>
      </c>
      <c r="M5444" s="33">
        <f t="shared" si="343"/>
        <v>0.99926226291667453</v>
      </c>
    </row>
    <row r="5445" spans="1:13" ht="27.6">
      <c r="A5445" t="s">
        <v>164</v>
      </c>
      <c r="B5445" t="s">
        <v>257</v>
      </c>
      <c r="C5445" s="14" t="s">
        <v>259</v>
      </c>
      <c r="D5445" t="s">
        <v>465</v>
      </c>
      <c r="E5445" t="s">
        <v>483</v>
      </c>
      <c r="F5445" s="20">
        <v>2031</v>
      </c>
      <c r="G5445" s="20">
        <v>33</v>
      </c>
      <c r="H5445" s="11">
        <v>1236.12779066447</v>
      </c>
      <c r="I5445" s="10">
        <v>4401745.83281748</v>
      </c>
      <c r="J5445" s="33">
        <f t="shared" si="340"/>
        <v>2.8082670776864152E-4</v>
      </c>
      <c r="K5445" s="33">
        <f t="shared" si="341"/>
        <v>2.8078727963964933E-4</v>
      </c>
      <c r="L5445" s="33">
        <f t="shared" si="342"/>
        <v>0.99926226291667453</v>
      </c>
      <c r="M5445" s="33">
        <f t="shared" si="343"/>
        <v>0.99898168278422361</v>
      </c>
    </row>
    <row r="5446" spans="1:13" ht="27.6">
      <c r="A5446" t="s">
        <v>164</v>
      </c>
      <c r="B5446" t="s">
        <v>257</v>
      </c>
      <c r="C5446" s="14" t="s">
        <v>259</v>
      </c>
      <c r="D5446" t="s">
        <v>465</v>
      </c>
      <c r="E5446" t="s">
        <v>483</v>
      </c>
      <c r="F5446" s="20">
        <v>2031</v>
      </c>
      <c r="G5446" s="20">
        <v>34</v>
      </c>
      <c r="H5446" s="11">
        <v>1561.93385588151</v>
      </c>
      <c r="I5446" s="10">
        <v>4541985.1087995898</v>
      </c>
      <c r="J5446" s="33">
        <f t="shared" si="340"/>
        <v>3.438879297194166E-4</v>
      </c>
      <c r="K5446" s="33">
        <f t="shared" si="341"/>
        <v>3.438288070426454E-4</v>
      </c>
      <c r="L5446" s="33">
        <f t="shared" si="342"/>
        <v>0.99898168278422361</v>
      </c>
      <c r="M5446" s="33">
        <f t="shared" si="343"/>
        <v>0.99863820410397441</v>
      </c>
    </row>
    <row r="5447" spans="1:13" ht="27.6">
      <c r="A5447" t="s">
        <v>164</v>
      </c>
      <c r="B5447" t="s">
        <v>257</v>
      </c>
      <c r="C5447" s="14" t="s">
        <v>259</v>
      </c>
      <c r="D5447" t="s">
        <v>465</v>
      </c>
      <c r="E5447" t="s">
        <v>483</v>
      </c>
      <c r="F5447" s="20">
        <v>2031</v>
      </c>
      <c r="G5447" s="20">
        <v>35</v>
      </c>
      <c r="H5447" s="11">
        <v>2095.1203101410701</v>
      </c>
      <c r="I5447" s="10">
        <v>4498873.2657772498</v>
      </c>
      <c r="J5447" s="33">
        <f t="shared" si="340"/>
        <v>4.6569889533865447E-4</v>
      </c>
      <c r="K5447" s="33">
        <f t="shared" si="341"/>
        <v>4.6559047443928137E-4</v>
      </c>
      <c r="L5447" s="33">
        <f t="shared" si="342"/>
        <v>0.99863820410397441</v>
      </c>
      <c r="M5447" s="33">
        <f t="shared" si="343"/>
        <v>0.9981732476687325</v>
      </c>
    </row>
    <row r="5448" spans="1:13" ht="27.6">
      <c r="A5448" t="s">
        <v>164</v>
      </c>
      <c r="B5448" t="s">
        <v>257</v>
      </c>
      <c r="C5448" s="14" t="s">
        <v>259</v>
      </c>
      <c r="D5448" t="s">
        <v>465</v>
      </c>
      <c r="E5448" t="s">
        <v>483</v>
      </c>
      <c r="F5448" s="20">
        <v>2031</v>
      </c>
      <c r="G5448" s="20">
        <v>36</v>
      </c>
      <c r="H5448" s="11">
        <v>2203.4155936669399</v>
      </c>
      <c r="I5448" s="10">
        <v>4425059.4607764101</v>
      </c>
      <c r="J5448" s="33">
        <f t="shared" si="340"/>
        <v>4.9794033576225306E-4</v>
      </c>
      <c r="K5448" s="33">
        <f t="shared" si="341"/>
        <v>4.9781638404766682E-4</v>
      </c>
      <c r="L5448" s="33">
        <f t="shared" si="342"/>
        <v>0.9981732476687325</v>
      </c>
      <c r="M5448" s="33">
        <f t="shared" si="343"/>
        <v>0.9976763406719249</v>
      </c>
    </row>
    <row r="5449" spans="1:13" ht="27.6">
      <c r="A5449" t="s">
        <v>164</v>
      </c>
      <c r="B5449" t="s">
        <v>257</v>
      </c>
      <c r="C5449" s="14" t="s">
        <v>259</v>
      </c>
      <c r="D5449" t="s">
        <v>465</v>
      </c>
      <c r="E5449" t="s">
        <v>483</v>
      </c>
      <c r="F5449" s="20">
        <v>2031</v>
      </c>
      <c r="G5449" s="20">
        <v>37</v>
      </c>
      <c r="H5449" s="11">
        <v>2331.84444282194</v>
      </c>
      <c r="I5449" s="10">
        <v>4367396.8457712699</v>
      </c>
      <c r="J5449" s="33">
        <f t="shared" si="340"/>
        <v>5.339208973143229E-4</v>
      </c>
      <c r="K5449" s="33">
        <f t="shared" si="341"/>
        <v>5.3377838691626156E-4</v>
      </c>
      <c r="L5449" s="33">
        <f t="shared" si="342"/>
        <v>0.9976763406719249</v>
      </c>
      <c r="M5449" s="33">
        <f t="shared" si="343"/>
        <v>0.99714380260413649</v>
      </c>
    </row>
    <row r="5450" spans="1:13" ht="27.6">
      <c r="A5450" t="s">
        <v>164</v>
      </c>
      <c r="B5450" t="s">
        <v>257</v>
      </c>
      <c r="C5450" s="14" t="s">
        <v>259</v>
      </c>
      <c r="D5450" t="s">
        <v>465</v>
      </c>
      <c r="E5450" t="s">
        <v>483</v>
      </c>
      <c r="F5450" s="20">
        <v>2031</v>
      </c>
      <c r="G5450" s="20">
        <v>38</v>
      </c>
      <c r="H5450" s="11">
        <v>2474.4836226542602</v>
      </c>
      <c r="I5450" s="10">
        <v>4313265.6107284501</v>
      </c>
      <c r="J5450" s="33">
        <f t="shared" si="340"/>
        <v>5.7369145468330076E-4</v>
      </c>
      <c r="K5450" s="33">
        <f t="shared" si="341"/>
        <v>5.7352692520529214E-4</v>
      </c>
      <c r="L5450" s="33">
        <f t="shared" si="342"/>
        <v>0.99714380260413649</v>
      </c>
      <c r="M5450" s="33">
        <f t="shared" si="343"/>
        <v>0.9965719137850414</v>
      </c>
    </row>
    <row r="5451" spans="1:13" ht="27.6">
      <c r="A5451" t="s">
        <v>164</v>
      </c>
      <c r="B5451" t="s">
        <v>257</v>
      </c>
      <c r="C5451" s="14" t="s">
        <v>259</v>
      </c>
      <c r="D5451" t="s">
        <v>465</v>
      </c>
      <c r="E5451" t="s">
        <v>483</v>
      </c>
      <c r="F5451" s="20">
        <v>2031</v>
      </c>
      <c r="G5451" s="20">
        <v>39</v>
      </c>
      <c r="H5451" s="11">
        <v>2684.0843308756798</v>
      </c>
      <c r="I5451" s="10">
        <v>4350279.04165948</v>
      </c>
      <c r="J5451" s="33">
        <f t="shared" si="340"/>
        <v>6.1699130220662702E-4</v>
      </c>
      <c r="K5451" s="33">
        <f t="shared" si="341"/>
        <v>6.168010022129522E-4</v>
      </c>
      <c r="L5451" s="33">
        <f t="shared" si="342"/>
        <v>0.9965719137850414</v>
      </c>
      <c r="M5451" s="33">
        <f t="shared" si="343"/>
        <v>0.99595722722984148</v>
      </c>
    </row>
    <row r="5452" spans="1:13" ht="27.6">
      <c r="A5452" t="s">
        <v>164</v>
      </c>
      <c r="B5452" t="s">
        <v>257</v>
      </c>
      <c r="C5452" s="14" t="s">
        <v>259</v>
      </c>
      <c r="D5452" t="s">
        <v>465</v>
      </c>
      <c r="E5452" t="s">
        <v>483</v>
      </c>
      <c r="F5452" s="20">
        <v>2031</v>
      </c>
      <c r="G5452" s="20">
        <v>40</v>
      </c>
      <c r="H5452" s="11">
        <v>3623.7861371733902</v>
      </c>
      <c r="I5452" s="10">
        <v>4367532.8097387496</v>
      </c>
      <c r="J5452" s="33">
        <f t="shared" si="340"/>
        <v>8.2971011210105879E-4</v>
      </c>
      <c r="K5452" s="33">
        <f t="shared" si="341"/>
        <v>8.2936599784422249E-4</v>
      </c>
      <c r="L5452" s="33">
        <f t="shared" si="342"/>
        <v>0.99595722722984148</v>
      </c>
      <c r="M5452" s="33">
        <f t="shared" si="343"/>
        <v>0.99513121417026984</v>
      </c>
    </row>
    <row r="5453" spans="1:13" ht="27.6">
      <c r="A5453" t="s">
        <v>164</v>
      </c>
      <c r="B5453" t="s">
        <v>257</v>
      </c>
      <c r="C5453" s="14" t="s">
        <v>259</v>
      </c>
      <c r="D5453" t="s">
        <v>465</v>
      </c>
      <c r="E5453" t="s">
        <v>483</v>
      </c>
      <c r="F5453" s="20">
        <v>2031</v>
      </c>
      <c r="G5453" s="20">
        <v>41</v>
      </c>
      <c r="H5453" s="11">
        <v>5485.8104565793801</v>
      </c>
      <c r="I5453" s="10">
        <v>6429580.4731668597</v>
      </c>
      <c r="J5453" s="33">
        <f t="shared" si="340"/>
        <v>8.5321437059133185E-4</v>
      </c>
      <c r="K5453" s="33">
        <f t="shared" si="341"/>
        <v>8.528504867079123E-4</v>
      </c>
      <c r="L5453" s="33">
        <f t="shared" si="342"/>
        <v>0.99513121417026984</v>
      </c>
      <c r="M5453" s="33">
        <f t="shared" si="343"/>
        <v>0.99428251602992646</v>
      </c>
    </row>
    <row r="5454" spans="1:13" ht="27.6">
      <c r="A5454" t="s">
        <v>164</v>
      </c>
      <c r="B5454" t="s">
        <v>257</v>
      </c>
      <c r="C5454" s="14" t="s">
        <v>259</v>
      </c>
      <c r="D5454" t="s">
        <v>465</v>
      </c>
      <c r="E5454" t="s">
        <v>483</v>
      </c>
      <c r="F5454" s="20">
        <v>2031</v>
      </c>
      <c r="G5454" s="20">
        <v>42</v>
      </c>
      <c r="H5454" s="11">
        <v>4205.0717551985599</v>
      </c>
      <c r="I5454" s="10">
        <v>4323629.6582699697</v>
      </c>
      <c r="J5454" s="33">
        <f t="shared" si="340"/>
        <v>9.7257907997632504E-4</v>
      </c>
      <c r="K5454" s="33">
        <f t="shared" si="341"/>
        <v>9.7210627823440809E-4</v>
      </c>
      <c r="L5454" s="33">
        <f t="shared" si="342"/>
        <v>0.99428251602992646</v>
      </c>
      <c r="M5454" s="33">
        <f t="shared" si="343"/>
        <v>0.99331596775375508</v>
      </c>
    </row>
    <row r="5455" spans="1:13" ht="27.6">
      <c r="A5455" t="s">
        <v>164</v>
      </c>
      <c r="B5455" t="s">
        <v>257</v>
      </c>
      <c r="C5455" s="14" t="s">
        <v>259</v>
      </c>
      <c r="D5455" t="s">
        <v>465</v>
      </c>
      <c r="E5455" t="s">
        <v>483</v>
      </c>
      <c r="F5455" s="20">
        <v>2031</v>
      </c>
      <c r="G5455" s="20">
        <v>43</v>
      </c>
      <c r="H5455" s="11">
        <v>4555.4892904868402</v>
      </c>
      <c r="I5455" s="10">
        <v>4305895.2650297498</v>
      </c>
      <c r="J5455" s="33">
        <f t="shared" si="340"/>
        <v>1.0579656517621697E-3</v>
      </c>
      <c r="K5455" s="33">
        <f t="shared" si="341"/>
        <v>1.0574062034117704E-3</v>
      </c>
      <c r="L5455" s="33">
        <f t="shared" si="342"/>
        <v>0.99331596775375508</v>
      </c>
      <c r="M5455" s="33">
        <f t="shared" si="343"/>
        <v>0.99226562928750428</v>
      </c>
    </row>
    <row r="5456" spans="1:13" ht="27.6">
      <c r="A5456" t="s">
        <v>164</v>
      </c>
      <c r="B5456" t="s">
        <v>257</v>
      </c>
      <c r="C5456" s="14" t="s">
        <v>259</v>
      </c>
      <c r="D5456" t="s">
        <v>465</v>
      </c>
      <c r="E5456" t="s">
        <v>483</v>
      </c>
      <c r="F5456" s="20">
        <v>2031</v>
      </c>
      <c r="G5456" s="20">
        <v>44</v>
      </c>
      <c r="H5456" s="11">
        <v>4817.9977841829595</v>
      </c>
      <c r="I5456" s="10">
        <v>4172845.0567045999</v>
      </c>
      <c r="J5456" s="33">
        <f t="shared" si="340"/>
        <v>1.1546074006370734E-3</v>
      </c>
      <c r="K5456" s="33">
        <f t="shared" si="341"/>
        <v>1.1539410979762854E-3</v>
      </c>
      <c r="L5456" s="33">
        <f t="shared" si="342"/>
        <v>0.99226562928750428</v>
      </c>
      <c r="M5456" s="33">
        <f t="shared" si="343"/>
        <v>0.99112061319776013</v>
      </c>
    </row>
    <row r="5457" spans="1:13" ht="27.6">
      <c r="A5457" t="s">
        <v>164</v>
      </c>
      <c r="B5457" t="s">
        <v>257</v>
      </c>
      <c r="C5457" s="14" t="s">
        <v>259</v>
      </c>
      <c r="D5457" t="s">
        <v>465</v>
      </c>
      <c r="E5457" t="s">
        <v>483</v>
      </c>
      <c r="F5457" s="20">
        <v>2031</v>
      </c>
      <c r="G5457" s="20">
        <v>45</v>
      </c>
      <c r="H5457" s="11">
        <v>6172.4095278090199</v>
      </c>
      <c r="I5457" s="10">
        <v>4137032.85172883</v>
      </c>
      <c r="J5457" s="33">
        <f t="shared" si="340"/>
        <v>1.4919894883671575E-3</v>
      </c>
      <c r="K5457" s="33">
        <f t="shared" si="341"/>
        <v>1.4908770253803105E-3</v>
      </c>
      <c r="L5457" s="33">
        <f t="shared" si="342"/>
        <v>0.99112061319776013</v>
      </c>
      <c r="M5457" s="33">
        <f t="shared" si="343"/>
        <v>0.98964297424616277</v>
      </c>
    </row>
    <row r="5458" spans="1:13" ht="27.6">
      <c r="A5458" t="s">
        <v>164</v>
      </c>
      <c r="B5458" t="s">
        <v>257</v>
      </c>
      <c r="C5458" s="14" t="s">
        <v>259</v>
      </c>
      <c r="D5458" t="s">
        <v>465</v>
      </c>
      <c r="E5458" t="s">
        <v>483</v>
      </c>
      <c r="F5458" s="20">
        <v>2031</v>
      </c>
      <c r="G5458" s="20">
        <v>46</v>
      </c>
      <c r="H5458" s="11">
        <v>6852.0024464528396</v>
      </c>
      <c r="I5458" s="10">
        <v>4193221.8757929299</v>
      </c>
      <c r="J5458" s="33">
        <f t="shared" si="340"/>
        <v>1.6340662739572156E-3</v>
      </c>
      <c r="K5458" s="33">
        <f t="shared" si="341"/>
        <v>1.6327319145729158E-3</v>
      </c>
      <c r="L5458" s="33">
        <f t="shared" si="342"/>
        <v>0.98964297424616277</v>
      </c>
      <c r="M5458" s="33">
        <f t="shared" si="343"/>
        <v>0.98802715257807816</v>
      </c>
    </row>
    <row r="5459" spans="1:13" ht="27.6">
      <c r="A5459" t="s">
        <v>164</v>
      </c>
      <c r="B5459" t="s">
        <v>257</v>
      </c>
      <c r="C5459" s="14" t="s">
        <v>259</v>
      </c>
      <c r="D5459" t="s">
        <v>465</v>
      </c>
      <c r="E5459" t="s">
        <v>483</v>
      </c>
      <c r="F5459" s="20">
        <v>2031</v>
      </c>
      <c r="G5459" s="20">
        <v>47</v>
      </c>
      <c r="H5459" s="11">
        <v>7654.8566684775296</v>
      </c>
      <c r="I5459" s="10">
        <v>4275023.0203270502</v>
      </c>
      <c r="J5459" s="33">
        <f t="shared" si="340"/>
        <v>1.7906001048602338E-3</v>
      </c>
      <c r="K5459" s="33">
        <f t="shared" si="341"/>
        <v>1.7889979369158926E-3</v>
      </c>
      <c r="L5459" s="33">
        <f t="shared" si="342"/>
        <v>0.98802715257807816</v>
      </c>
      <c r="M5459" s="33">
        <f t="shared" si="343"/>
        <v>0.98625957404049913</v>
      </c>
    </row>
    <row r="5460" spans="1:13" ht="27.6">
      <c r="A5460" t="s">
        <v>164</v>
      </c>
      <c r="B5460" t="s">
        <v>257</v>
      </c>
      <c r="C5460" s="14" t="s">
        <v>259</v>
      </c>
      <c r="D5460" t="s">
        <v>465</v>
      </c>
      <c r="E5460" t="s">
        <v>483</v>
      </c>
      <c r="F5460" s="20">
        <v>2031</v>
      </c>
      <c r="G5460" s="20">
        <v>48</v>
      </c>
      <c r="H5460" s="11">
        <v>8334.1493803789199</v>
      </c>
      <c r="I5460" s="10">
        <v>4248197.6239111302</v>
      </c>
      <c r="J5460" s="33">
        <f t="shared" si="340"/>
        <v>1.9618083051197678E-3</v>
      </c>
      <c r="K5460" s="33">
        <f t="shared" si="341"/>
        <v>1.9598852169890879E-3</v>
      </c>
      <c r="L5460" s="33">
        <f t="shared" si="342"/>
        <v>0.98625957404049913</v>
      </c>
      <c r="M5460" s="33">
        <f t="shared" si="343"/>
        <v>0.98432661848122316</v>
      </c>
    </row>
    <row r="5461" spans="1:13" ht="27.6">
      <c r="A5461" t="s">
        <v>164</v>
      </c>
      <c r="B5461" t="s">
        <v>257</v>
      </c>
      <c r="C5461" s="14" t="s">
        <v>259</v>
      </c>
      <c r="D5461" t="s">
        <v>465</v>
      </c>
      <c r="E5461" t="s">
        <v>483</v>
      </c>
      <c r="F5461" s="20">
        <v>2031</v>
      </c>
      <c r="G5461" s="20">
        <v>49</v>
      </c>
      <c r="H5461" s="11">
        <v>8834.2486171392902</v>
      </c>
      <c r="I5461" s="10">
        <v>4109462.6212376701</v>
      </c>
      <c r="J5461" s="33">
        <f t="shared" si="340"/>
        <v>2.1497332939552642E-3</v>
      </c>
      <c r="K5461" s="33">
        <f t="shared" si="341"/>
        <v>2.1474242722276937E-3</v>
      </c>
      <c r="L5461" s="33">
        <f t="shared" si="342"/>
        <v>0.98432661848122316</v>
      </c>
      <c r="M5461" s="33">
        <f t="shared" si="343"/>
        <v>0.98221285160889682</v>
      </c>
    </row>
    <row r="5462" spans="1:13" ht="27.6">
      <c r="A5462" t="s">
        <v>164</v>
      </c>
      <c r="B5462" t="s">
        <v>257</v>
      </c>
      <c r="C5462" s="14" t="s">
        <v>259</v>
      </c>
      <c r="D5462" t="s">
        <v>465</v>
      </c>
      <c r="E5462" t="s">
        <v>483</v>
      </c>
      <c r="F5462" s="20">
        <v>2031</v>
      </c>
      <c r="G5462" s="20">
        <v>50</v>
      </c>
      <c r="H5462" s="11">
        <v>10079.483387730101</v>
      </c>
      <c r="I5462" s="10">
        <v>4032502.4963938398</v>
      </c>
      <c r="J5462" s="33">
        <f t="shared" si="340"/>
        <v>2.4995603590435259E-3</v>
      </c>
      <c r="K5462" s="33">
        <f t="shared" si="341"/>
        <v>2.4964390592167041E-3</v>
      </c>
      <c r="L5462" s="33">
        <f t="shared" si="342"/>
        <v>0.98221285160889682</v>
      </c>
      <c r="M5462" s="33">
        <f t="shared" si="343"/>
        <v>0.97976081708167573</v>
      </c>
    </row>
    <row r="5463" spans="1:13" ht="27.6">
      <c r="A5463" t="s">
        <v>164</v>
      </c>
      <c r="B5463" t="s">
        <v>257</v>
      </c>
      <c r="C5463" s="14" t="s">
        <v>259</v>
      </c>
      <c r="D5463" t="s">
        <v>465</v>
      </c>
      <c r="E5463" t="s">
        <v>483</v>
      </c>
      <c r="F5463" s="20">
        <v>2031</v>
      </c>
      <c r="G5463" s="20">
        <v>51</v>
      </c>
      <c r="H5463" s="11">
        <v>10844.984818826601</v>
      </c>
      <c r="I5463" s="10">
        <v>3970169.4589666999</v>
      </c>
      <c r="J5463" s="33">
        <f t="shared" si="340"/>
        <v>2.7316176125260863E-3</v>
      </c>
      <c r="K5463" s="33">
        <f t="shared" si="341"/>
        <v>2.7278901399179212E-3</v>
      </c>
      <c r="L5463" s="33">
        <f t="shared" si="342"/>
        <v>0.97976081708167573</v>
      </c>
      <c r="M5463" s="33">
        <f t="shared" si="343"/>
        <v>0.97708813720928067</v>
      </c>
    </row>
    <row r="5464" spans="1:13" ht="27.6">
      <c r="A5464" t="s">
        <v>164</v>
      </c>
      <c r="B5464" t="s">
        <v>257</v>
      </c>
      <c r="C5464" s="14" t="s">
        <v>259</v>
      </c>
      <c r="D5464" t="s">
        <v>465</v>
      </c>
      <c r="E5464" t="s">
        <v>483</v>
      </c>
      <c r="F5464" s="20">
        <v>2031</v>
      </c>
      <c r="G5464" s="20">
        <v>52</v>
      </c>
      <c r="H5464" s="11">
        <v>11646.233442574299</v>
      </c>
      <c r="I5464" s="10">
        <v>3902990.9211574001</v>
      </c>
      <c r="J5464" s="33">
        <f t="shared" si="340"/>
        <v>2.983925322357835E-3</v>
      </c>
      <c r="K5464" s="33">
        <f t="shared" si="341"/>
        <v>2.9794778419427459E-3</v>
      </c>
      <c r="L5464" s="33">
        <f t="shared" si="342"/>
        <v>0.97708813720928067</v>
      </c>
      <c r="M5464" s="33">
        <f t="shared" si="343"/>
        <v>0.97417692475484052</v>
      </c>
    </row>
    <row r="5465" spans="1:13" ht="27.6">
      <c r="A5465" t="s">
        <v>164</v>
      </c>
      <c r="B5465" t="s">
        <v>257</v>
      </c>
      <c r="C5465" s="14" t="s">
        <v>259</v>
      </c>
      <c r="D5465" t="s">
        <v>465</v>
      </c>
      <c r="E5465" t="s">
        <v>483</v>
      </c>
      <c r="F5465" s="20">
        <v>2031</v>
      </c>
      <c r="G5465" s="20">
        <v>53</v>
      </c>
      <c r="H5465" s="11">
        <v>12437.1071380012</v>
      </c>
      <c r="I5465" s="10">
        <v>3816370.0809210599</v>
      </c>
      <c r="J5465" s="33">
        <f t="shared" si="340"/>
        <v>3.258883932713248E-3</v>
      </c>
      <c r="K5465" s="33">
        <f t="shared" si="341"/>
        <v>3.2535795341740448E-3</v>
      </c>
      <c r="L5465" s="33">
        <f t="shared" si="342"/>
        <v>0.97417692475484052</v>
      </c>
      <c r="M5465" s="33">
        <f t="shared" si="343"/>
        <v>0.97100736264979359</v>
      </c>
    </row>
    <row r="5466" spans="1:13" ht="27.6">
      <c r="A5466" t="s">
        <v>164</v>
      </c>
      <c r="B5466" t="s">
        <v>257</v>
      </c>
      <c r="C5466" s="14" t="s">
        <v>259</v>
      </c>
      <c r="D5466" t="s">
        <v>465</v>
      </c>
      <c r="E5466" t="s">
        <v>483</v>
      </c>
      <c r="F5466" s="20">
        <v>2031</v>
      </c>
      <c r="G5466" s="20">
        <v>54</v>
      </c>
      <c r="H5466" s="11">
        <v>13348.376204582801</v>
      </c>
      <c r="I5466" s="10">
        <v>3746359.1885956801</v>
      </c>
      <c r="J5466" s="33">
        <f t="shared" si="340"/>
        <v>3.5630262696691476E-3</v>
      </c>
      <c r="K5466" s="33">
        <f t="shared" si="341"/>
        <v>3.556686223721961E-3</v>
      </c>
      <c r="L5466" s="33">
        <f t="shared" si="342"/>
        <v>0.97100736264979359</v>
      </c>
      <c r="M5466" s="33">
        <f t="shared" si="343"/>
        <v>0.96755379413992448</v>
      </c>
    </row>
    <row r="5467" spans="1:13" ht="27.6">
      <c r="A5467" t="s">
        <v>164</v>
      </c>
      <c r="B5467" t="s">
        <v>257</v>
      </c>
      <c r="C5467" s="14" t="s">
        <v>259</v>
      </c>
      <c r="D5467" t="s">
        <v>465</v>
      </c>
      <c r="E5467" t="s">
        <v>483</v>
      </c>
      <c r="F5467" s="20">
        <v>2031</v>
      </c>
      <c r="G5467" s="20">
        <v>55</v>
      </c>
      <c r="H5467" s="11">
        <v>14373.893370321601</v>
      </c>
      <c r="I5467" s="10">
        <v>3664435.0555588598</v>
      </c>
      <c r="J5467" s="33">
        <f t="shared" si="340"/>
        <v>3.922540078454044E-3</v>
      </c>
      <c r="K5467" s="33">
        <f t="shared" si="341"/>
        <v>3.9148569671740852E-3</v>
      </c>
      <c r="L5467" s="33">
        <f t="shared" si="342"/>
        <v>0.96755379413992448</v>
      </c>
      <c r="M5467" s="33">
        <f t="shared" si="343"/>
        <v>0.96376595942782006</v>
      </c>
    </row>
    <row r="5468" spans="1:13" ht="27.6">
      <c r="A5468" t="s">
        <v>164</v>
      </c>
      <c r="B5468" t="s">
        <v>257</v>
      </c>
      <c r="C5468" s="14" t="s">
        <v>259</v>
      </c>
      <c r="D5468" t="s">
        <v>465</v>
      </c>
      <c r="E5468" t="s">
        <v>483</v>
      </c>
      <c r="F5468" s="20">
        <v>2031</v>
      </c>
      <c r="G5468" s="20">
        <v>56</v>
      </c>
      <c r="H5468" s="11">
        <v>15337.059594054301</v>
      </c>
      <c r="I5468" s="10">
        <v>3581089.29983345</v>
      </c>
      <c r="J5468" s="33">
        <f t="shared" si="340"/>
        <v>4.2827917178070926E-3</v>
      </c>
      <c r="K5468" s="33">
        <f t="shared" si="341"/>
        <v>4.2736336440636347E-3</v>
      </c>
      <c r="L5468" s="33">
        <f t="shared" si="342"/>
        <v>0.96376595942782006</v>
      </c>
      <c r="M5468" s="33">
        <f t="shared" si="343"/>
        <v>0.95964717679860612</v>
      </c>
    </row>
    <row r="5469" spans="1:13" ht="27.6">
      <c r="A5469" t="s">
        <v>164</v>
      </c>
      <c r="B5469" t="s">
        <v>257</v>
      </c>
      <c r="C5469" s="14" t="s">
        <v>259</v>
      </c>
      <c r="D5469" t="s">
        <v>465</v>
      </c>
      <c r="E5469" t="s">
        <v>483</v>
      </c>
      <c r="F5469" s="20">
        <v>2031</v>
      </c>
      <c r="G5469" s="20">
        <v>57</v>
      </c>
      <c r="H5469" s="11">
        <v>16237.722553538901</v>
      </c>
      <c r="I5469" s="10">
        <v>3470861.33800933</v>
      </c>
      <c r="J5469" s="33">
        <f t="shared" si="340"/>
        <v>4.6782976823994491E-3</v>
      </c>
      <c r="K5469" s="33">
        <f t="shared" si="341"/>
        <v>4.6673714930928201E-3</v>
      </c>
      <c r="L5469" s="33">
        <f t="shared" si="342"/>
        <v>0.95964717679860612</v>
      </c>
      <c r="M5469" s="33">
        <f t="shared" si="343"/>
        <v>0.95516814692218932</v>
      </c>
    </row>
    <row r="5470" spans="1:13" ht="27.6">
      <c r="A5470" t="s">
        <v>164</v>
      </c>
      <c r="B5470" t="s">
        <v>257</v>
      </c>
      <c r="C5470" s="14" t="s">
        <v>259</v>
      </c>
      <c r="D5470" t="s">
        <v>465</v>
      </c>
      <c r="E5470" t="s">
        <v>483</v>
      </c>
      <c r="F5470" s="20">
        <v>2031</v>
      </c>
      <c r="G5470" s="20">
        <v>58</v>
      </c>
      <c r="H5470" s="11">
        <v>17480.680037902999</v>
      </c>
      <c r="I5470" s="10">
        <v>3419165.6931578498</v>
      </c>
      <c r="J5470" s="33">
        <f t="shared" si="340"/>
        <v>5.1125571576960665E-3</v>
      </c>
      <c r="K5470" s="33">
        <f t="shared" si="341"/>
        <v>5.0995102811211002E-3</v>
      </c>
      <c r="L5470" s="33">
        <f t="shared" si="342"/>
        <v>0.95516814692218932</v>
      </c>
      <c r="M5470" s="33">
        <f t="shared" si="343"/>
        <v>0.95029725713676028</v>
      </c>
    </row>
    <row r="5471" spans="1:13" ht="27.6">
      <c r="A5471" t="s">
        <v>164</v>
      </c>
      <c r="B5471" t="s">
        <v>257</v>
      </c>
      <c r="C5471" s="14" t="s">
        <v>259</v>
      </c>
      <c r="D5471" t="s">
        <v>465</v>
      </c>
      <c r="E5471" t="s">
        <v>483</v>
      </c>
      <c r="F5471" s="20">
        <v>2031</v>
      </c>
      <c r="G5471" s="20">
        <v>59</v>
      </c>
      <c r="H5471" s="11">
        <v>17951.872147433802</v>
      </c>
      <c r="I5471" s="10">
        <v>3207368.7512822901</v>
      </c>
      <c r="J5471" s="33">
        <f t="shared" si="340"/>
        <v>5.5970714749455398E-3</v>
      </c>
      <c r="K5471" s="33">
        <f t="shared" si="341"/>
        <v>5.5814370529900792E-3</v>
      </c>
      <c r="L5471" s="33">
        <f t="shared" si="342"/>
        <v>0.95029725713676028</v>
      </c>
      <c r="M5471" s="33">
        <f t="shared" si="343"/>
        <v>0.94499323281442227</v>
      </c>
    </row>
    <row r="5472" spans="1:13" ht="27.6">
      <c r="A5472" t="s">
        <v>164</v>
      </c>
      <c r="B5472" t="s">
        <v>257</v>
      </c>
      <c r="C5472" s="14" t="s">
        <v>259</v>
      </c>
      <c r="D5472" t="s">
        <v>465</v>
      </c>
      <c r="E5472" t="s">
        <v>483</v>
      </c>
      <c r="F5472" s="20">
        <v>2031</v>
      </c>
      <c r="G5472" s="20">
        <v>60</v>
      </c>
      <c r="H5472" s="11">
        <v>19366.595563848801</v>
      </c>
      <c r="I5472" s="10">
        <v>3113924.3722484899</v>
      </c>
      <c r="J5472" s="33">
        <f t="shared" si="340"/>
        <v>6.2193532175814047E-3</v>
      </c>
      <c r="K5472" s="33">
        <f t="shared" si="341"/>
        <v>6.2000530725604408E-3</v>
      </c>
      <c r="L5472" s="33">
        <f t="shared" si="342"/>
        <v>0.94499323281442227</v>
      </c>
      <c r="M5472" s="33">
        <f t="shared" si="343"/>
        <v>0.93913422461776241</v>
      </c>
    </row>
    <row r="5473" spans="1:13" ht="27.6">
      <c r="A5473" t="s">
        <v>164</v>
      </c>
      <c r="B5473" t="s">
        <v>257</v>
      </c>
      <c r="C5473" s="14" t="s">
        <v>259</v>
      </c>
      <c r="D5473" t="s">
        <v>465</v>
      </c>
      <c r="E5473" t="s">
        <v>483</v>
      </c>
      <c r="F5473" s="20">
        <v>2031</v>
      </c>
      <c r="G5473" s="20">
        <v>61</v>
      </c>
      <c r="H5473" s="11">
        <v>20574.1447652631</v>
      </c>
      <c r="I5473" s="10">
        <v>3023852.4786443599</v>
      </c>
      <c r="J5473" s="33">
        <f t="shared" si="340"/>
        <v>6.8039512213528379E-3</v>
      </c>
      <c r="K5473" s="33">
        <f t="shared" si="341"/>
        <v>6.7808567528052643E-3</v>
      </c>
      <c r="L5473" s="33">
        <f t="shared" si="342"/>
        <v>0.93913422461776241</v>
      </c>
      <c r="M5473" s="33">
        <f t="shared" si="343"/>
        <v>0.93276608996897248</v>
      </c>
    </row>
    <row r="5474" spans="1:13" ht="27.6">
      <c r="A5474" t="s">
        <v>164</v>
      </c>
      <c r="B5474" t="s">
        <v>257</v>
      </c>
      <c r="C5474" s="14" t="s">
        <v>259</v>
      </c>
      <c r="D5474" t="s">
        <v>465</v>
      </c>
      <c r="E5474" t="s">
        <v>483</v>
      </c>
      <c r="F5474" s="20">
        <v>2031</v>
      </c>
      <c r="G5474" s="20">
        <v>62</v>
      </c>
      <c r="H5474" s="11">
        <v>21780.414933629501</v>
      </c>
      <c r="I5474" s="10">
        <v>2924989.7160988902</v>
      </c>
      <c r="J5474" s="33">
        <f t="shared" si="340"/>
        <v>7.4463218840572273E-3</v>
      </c>
      <c r="K5474" s="33">
        <f t="shared" si="341"/>
        <v>7.4186667149275243E-3</v>
      </c>
      <c r="L5474" s="33">
        <f t="shared" si="342"/>
        <v>0.93276608996897248</v>
      </c>
      <c r="M5474" s="33">
        <f t="shared" si="343"/>
        <v>0.92584620922450656</v>
      </c>
    </row>
    <row r="5475" spans="1:13" ht="27.6">
      <c r="A5475" t="s">
        <v>164</v>
      </c>
      <c r="B5475" t="s">
        <v>257</v>
      </c>
      <c r="C5475" s="14" t="s">
        <v>259</v>
      </c>
      <c r="D5475" t="s">
        <v>465</v>
      </c>
      <c r="E5475" t="s">
        <v>483</v>
      </c>
      <c r="F5475" s="20">
        <v>2031</v>
      </c>
      <c r="G5475" s="20">
        <v>63</v>
      </c>
      <c r="H5475" s="11">
        <v>22884.063863639502</v>
      </c>
      <c r="I5475" s="10">
        <v>2806848.10316126</v>
      </c>
      <c r="J5475" s="33">
        <f t="shared" si="340"/>
        <v>8.1529398893605744E-3</v>
      </c>
      <c r="K5475" s="33">
        <f t="shared" si="341"/>
        <v>8.1197948127125219E-3</v>
      </c>
      <c r="L5475" s="33">
        <f t="shared" si="342"/>
        <v>0.92584620922450656</v>
      </c>
      <c r="M5475" s="33">
        <f t="shared" si="343"/>
        <v>0.91832852797747588</v>
      </c>
    </row>
    <row r="5476" spans="1:13" ht="27.6">
      <c r="A5476" t="s">
        <v>164</v>
      </c>
      <c r="B5476" t="s">
        <v>257</v>
      </c>
      <c r="C5476" s="14" t="s">
        <v>259</v>
      </c>
      <c r="D5476" t="s">
        <v>465</v>
      </c>
      <c r="E5476" t="s">
        <v>483</v>
      </c>
      <c r="F5476" s="20">
        <v>2031</v>
      </c>
      <c r="G5476" s="20">
        <v>64</v>
      </c>
      <c r="H5476" s="11">
        <v>23767.395037930299</v>
      </c>
      <c r="I5476" s="10">
        <v>2658693.3612450599</v>
      </c>
      <c r="J5476" s="33">
        <f t="shared" si="340"/>
        <v>8.939502157104753E-3</v>
      </c>
      <c r="K5476" s="33">
        <f t="shared" si="341"/>
        <v>8.8996636083434888E-3</v>
      </c>
      <c r="L5476" s="33">
        <f t="shared" si="342"/>
        <v>0.91832852797747588</v>
      </c>
      <c r="M5476" s="33">
        <f t="shared" si="343"/>
        <v>0.91015571299653109</v>
      </c>
    </row>
    <row r="5477" spans="1:13" ht="27.6">
      <c r="A5477" t="s">
        <v>164</v>
      </c>
      <c r="B5477" t="s">
        <v>257</v>
      </c>
      <c r="C5477" s="14" t="s">
        <v>259</v>
      </c>
      <c r="D5477" t="s">
        <v>465</v>
      </c>
      <c r="E5477" t="s">
        <v>483</v>
      </c>
      <c r="F5477" s="20">
        <v>2031</v>
      </c>
      <c r="G5477" s="20">
        <v>65</v>
      </c>
      <c r="H5477" s="11">
        <v>24174.578041977999</v>
      </c>
      <c r="I5477" s="10">
        <v>2545410.8587836302</v>
      </c>
      <c r="J5477" s="33">
        <f t="shared" si="340"/>
        <v>9.4973186582264571E-3</v>
      </c>
      <c r="K5477" s="33">
        <f t="shared" si="341"/>
        <v>9.4523615638987257E-3</v>
      </c>
      <c r="L5477" s="33">
        <f t="shared" si="342"/>
        <v>0.91015571299653109</v>
      </c>
      <c r="M5477" s="33">
        <f t="shared" si="343"/>
        <v>0.90155259211783989</v>
      </c>
    </row>
    <row r="5478" spans="1:13" ht="27.6">
      <c r="A5478" t="s">
        <v>164</v>
      </c>
      <c r="B5478" t="s">
        <v>257</v>
      </c>
      <c r="C5478" s="14" t="s">
        <v>259</v>
      </c>
      <c r="D5478" t="s">
        <v>465</v>
      </c>
      <c r="E5478" t="s">
        <v>483</v>
      </c>
      <c r="F5478" s="20">
        <v>2031</v>
      </c>
      <c r="G5478" s="20">
        <v>66</v>
      </c>
      <c r="H5478" s="11">
        <v>25110.001240983202</v>
      </c>
      <c r="I5478" s="10">
        <v>2411863.7345262598</v>
      </c>
      <c r="J5478" s="33">
        <f t="shared" si="340"/>
        <v>1.0411036445189275E-2</v>
      </c>
      <c r="K5478" s="33">
        <f t="shared" si="341"/>
        <v>1.0357029191579659E-2</v>
      </c>
      <c r="L5478" s="33">
        <f t="shared" si="342"/>
        <v>0.90155259211783989</v>
      </c>
      <c r="M5478" s="33">
        <f t="shared" si="343"/>
        <v>0.89221518560353108</v>
      </c>
    </row>
    <row r="5479" spans="1:13" ht="27.6">
      <c r="A5479" t="s">
        <v>164</v>
      </c>
      <c r="B5479" t="s">
        <v>257</v>
      </c>
      <c r="C5479" s="14" t="s">
        <v>259</v>
      </c>
      <c r="D5479" t="s">
        <v>465</v>
      </c>
      <c r="E5479" t="s">
        <v>483</v>
      </c>
      <c r="F5479" s="20">
        <v>2031</v>
      </c>
      <c r="G5479" s="20">
        <v>67</v>
      </c>
      <c r="H5479" s="11">
        <v>26016.2114906118</v>
      </c>
      <c r="I5479" s="10">
        <v>2278335.9610916101</v>
      </c>
      <c r="J5479" s="33">
        <f t="shared" si="340"/>
        <v>1.1418953102134576E-2</v>
      </c>
      <c r="K5479" s="33">
        <f t="shared" si="341"/>
        <v>1.1354004307971177E-2</v>
      </c>
      <c r="L5479" s="33">
        <f t="shared" si="342"/>
        <v>0.89221518560353108</v>
      </c>
      <c r="M5479" s="33">
        <f t="shared" si="343"/>
        <v>0.88208497054255131</v>
      </c>
    </row>
    <row r="5480" spans="1:13" ht="27.6">
      <c r="A5480" t="s">
        <v>164</v>
      </c>
      <c r="B5480" t="s">
        <v>257</v>
      </c>
      <c r="C5480" s="14" t="s">
        <v>259</v>
      </c>
      <c r="D5480" t="s">
        <v>465</v>
      </c>
      <c r="E5480" t="s">
        <v>483</v>
      </c>
      <c r="F5480" s="20">
        <v>2031</v>
      </c>
      <c r="G5480" s="20">
        <v>68</v>
      </c>
      <c r="H5480" s="11">
        <v>26939.044277934401</v>
      </c>
      <c r="I5480" s="10">
        <v>2149554.0919683799</v>
      </c>
      <c r="J5480" s="33">
        <f t="shared" si="340"/>
        <v>1.2532387241888807E-2</v>
      </c>
      <c r="K5480" s="33">
        <f t="shared" si="341"/>
        <v>1.2454183909281102E-2</v>
      </c>
      <c r="L5480" s="33">
        <f t="shared" si="342"/>
        <v>0.88208497054255131</v>
      </c>
      <c r="M5480" s="33">
        <f t="shared" si="343"/>
        <v>0.87109932209580154</v>
      </c>
    </row>
    <row r="5481" spans="1:13" ht="27.6">
      <c r="A5481" t="s">
        <v>164</v>
      </c>
      <c r="B5481" t="s">
        <v>257</v>
      </c>
      <c r="C5481" s="14" t="s">
        <v>259</v>
      </c>
      <c r="D5481" t="s">
        <v>465</v>
      </c>
      <c r="E5481" t="s">
        <v>483</v>
      </c>
      <c r="F5481" s="20">
        <v>2031</v>
      </c>
      <c r="G5481" s="20">
        <v>69</v>
      </c>
      <c r="H5481" s="11">
        <v>27581.0278495446</v>
      </c>
      <c r="I5481" s="10">
        <v>1996957.5013172401</v>
      </c>
      <c r="J5481" s="33">
        <f t="shared" si="340"/>
        <v>1.3811524697622011E-2</v>
      </c>
      <c r="K5481" s="33">
        <f t="shared" si="341"/>
        <v>1.3716583188666753E-2</v>
      </c>
      <c r="L5481" s="33">
        <f t="shared" si="342"/>
        <v>0.87109932209580154</v>
      </c>
      <c r="M5481" s="33">
        <f t="shared" si="343"/>
        <v>0.85915081577868324</v>
      </c>
    </row>
    <row r="5482" spans="1:13" ht="27.6">
      <c r="A5482" t="s">
        <v>164</v>
      </c>
      <c r="B5482" t="s">
        <v>257</v>
      </c>
      <c r="C5482" s="14" t="s">
        <v>259</v>
      </c>
      <c r="D5482" t="s">
        <v>465</v>
      </c>
      <c r="E5482" t="s">
        <v>483</v>
      </c>
      <c r="F5482" s="20">
        <v>2032</v>
      </c>
      <c r="G5482" s="20">
        <v>30</v>
      </c>
      <c r="H5482" s="11">
        <v>960.83476014205405</v>
      </c>
      <c r="I5482" s="10">
        <v>4354851.8669378897</v>
      </c>
      <c r="J5482" s="33">
        <f t="shared" si="340"/>
        <v>2.2063546350146329E-4</v>
      </c>
      <c r="K5482" s="33">
        <f t="shared" si="341"/>
        <v>2.206111252875953E-4</v>
      </c>
      <c r="L5482" s="33">
        <f t="shared" si="342"/>
        <v>1</v>
      </c>
      <c r="M5482" s="33">
        <f t="shared" si="343"/>
        <v>0.9997793888747124</v>
      </c>
    </row>
    <row r="5483" spans="1:13" ht="27.6">
      <c r="A5483" t="s">
        <v>164</v>
      </c>
      <c r="B5483" t="s">
        <v>257</v>
      </c>
      <c r="C5483" s="14" t="s">
        <v>259</v>
      </c>
      <c r="D5483" t="s">
        <v>465</v>
      </c>
      <c r="E5483" t="s">
        <v>483</v>
      </c>
      <c r="F5483" s="20">
        <v>2032</v>
      </c>
      <c r="G5483" s="20">
        <v>31</v>
      </c>
      <c r="H5483" s="11">
        <v>1093.31747488628</v>
      </c>
      <c r="I5483" s="10">
        <v>4335142.2902129795</v>
      </c>
      <c r="J5483" s="33">
        <f t="shared" si="340"/>
        <v>2.5219875189669191E-4</v>
      </c>
      <c r="K5483" s="33">
        <f t="shared" si="341"/>
        <v>2.5216695246477183E-4</v>
      </c>
      <c r="L5483" s="33">
        <f t="shared" si="342"/>
        <v>0.9997793888747124</v>
      </c>
      <c r="M5483" s="33">
        <f t="shared" si="343"/>
        <v>0.99952727755308279</v>
      </c>
    </row>
    <row r="5484" spans="1:13" ht="27.6">
      <c r="A5484" t="s">
        <v>164</v>
      </c>
      <c r="B5484" t="s">
        <v>257</v>
      </c>
      <c r="C5484" s="14" t="s">
        <v>259</v>
      </c>
      <c r="D5484" t="s">
        <v>465</v>
      </c>
      <c r="E5484" t="s">
        <v>483</v>
      </c>
      <c r="F5484" s="20">
        <v>2032</v>
      </c>
      <c r="G5484" s="20">
        <v>32</v>
      </c>
      <c r="H5484" s="11">
        <v>1144.69265290418</v>
      </c>
      <c r="I5484" s="10">
        <v>4315577.6847122703</v>
      </c>
      <c r="J5484" s="33">
        <f t="shared" si="340"/>
        <v>2.6524667994257166E-4</v>
      </c>
      <c r="K5484" s="33">
        <f t="shared" si="341"/>
        <v>2.6521150515201874E-4</v>
      </c>
      <c r="L5484" s="33">
        <f t="shared" si="342"/>
        <v>0.99952727755308279</v>
      </c>
      <c r="M5484" s="33">
        <f t="shared" si="343"/>
        <v>0.99926219141936246</v>
      </c>
    </row>
    <row r="5485" spans="1:13" ht="27.6">
      <c r="A5485" t="s">
        <v>164</v>
      </c>
      <c r="B5485" t="s">
        <v>257</v>
      </c>
      <c r="C5485" s="14" t="s">
        <v>259</v>
      </c>
      <c r="D5485" t="s">
        <v>465</v>
      </c>
      <c r="E5485" t="s">
        <v>483</v>
      </c>
      <c r="F5485" s="20">
        <v>2032</v>
      </c>
      <c r="G5485" s="20">
        <v>33</v>
      </c>
      <c r="H5485" s="11">
        <v>1216.88102909231</v>
      </c>
      <c r="I5485" s="10">
        <v>4335854.3397513302</v>
      </c>
      <c r="J5485" s="33">
        <f t="shared" si="340"/>
        <v>2.8065542191671054E-4</v>
      </c>
      <c r="K5485" s="33">
        <f t="shared" si="341"/>
        <v>2.8061604186790934E-4</v>
      </c>
      <c r="L5485" s="33">
        <f t="shared" si="342"/>
        <v>0.99926219141936246</v>
      </c>
      <c r="M5485" s="33">
        <f t="shared" si="343"/>
        <v>0.99898178241841806</v>
      </c>
    </row>
    <row r="5486" spans="1:13" ht="27.6">
      <c r="A5486" t="s">
        <v>164</v>
      </c>
      <c r="B5486" t="s">
        <v>257</v>
      </c>
      <c r="C5486" s="14" t="s">
        <v>259</v>
      </c>
      <c r="D5486" t="s">
        <v>465</v>
      </c>
      <c r="E5486" t="s">
        <v>483</v>
      </c>
      <c r="F5486" s="20">
        <v>2032</v>
      </c>
      <c r="G5486" s="20">
        <v>34</v>
      </c>
      <c r="H5486" s="11">
        <v>1313.8839133690401</v>
      </c>
      <c r="I5486" s="10">
        <v>4395420.0266115898</v>
      </c>
      <c r="J5486" s="33">
        <f t="shared" si="340"/>
        <v>2.9892112822307621E-4</v>
      </c>
      <c r="K5486" s="33">
        <f t="shared" si="341"/>
        <v>2.9887645575388255E-4</v>
      </c>
      <c r="L5486" s="33">
        <f t="shared" si="342"/>
        <v>0.99898178241841806</v>
      </c>
      <c r="M5486" s="33">
        <f t="shared" si="343"/>
        <v>0.99868321028392615</v>
      </c>
    </row>
    <row r="5487" spans="1:13" ht="27.6">
      <c r="A5487" t="s">
        <v>164</v>
      </c>
      <c r="B5487" t="s">
        <v>257</v>
      </c>
      <c r="C5487" s="14" t="s">
        <v>259</v>
      </c>
      <c r="D5487" t="s">
        <v>465</v>
      </c>
      <c r="E5487" t="s">
        <v>483</v>
      </c>
      <c r="F5487" s="20">
        <v>2032</v>
      </c>
      <c r="G5487" s="20">
        <v>35</v>
      </c>
      <c r="H5487" s="11">
        <v>2105.8148344770898</v>
      </c>
      <c r="I5487" s="10">
        <v>4534870.9098038096</v>
      </c>
      <c r="J5487" s="33">
        <f t="shared" si="340"/>
        <v>4.6436048045482136E-4</v>
      </c>
      <c r="K5487" s="33">
        <f t="shared" si="341"/>
        <v>4.6425268181338186E-4</v>
      </c>
      <c r="L5487" s="33">
        <f t="shared" si="342"/>
        <v>0.99868321028392615</v>
      </c>
      <c r="M5487" s="33">
        <f t="shared" si="343"/>
        <v>0.99821956892526986</v>
      </c>
    </row>
    <row r="5488" spans="1:13" ht="27.6">
      <c r="A5488" t="s">
        <v>164</v>
      </c>
      <c r="B5488" t="s">
        <v>257</v>
      </c>
      <c r="C5488" s="14" t="s">
        <v>259</v>
      </c>
      <c r="D5488" t="s">
        <v>465</v>
      </c>
      <c r="E5488" t="s">
        <v>483</v>
      </c>
      <c r="F5488" s="20">
        <v>2032</v>
      </c>
      <c r="G5488" s="20">
        <v>36</v>
      </c>
      <c r="H5488" s="11">
        <v>2229.4324697812199</v>
      </c>
      <c r="I5488" s="10">
        <v>4490901.7658067197</v>
      </c>
      <c r="J5488" s="33">
        <f t="shared" si="340"/>
        <v>4.9643314105774872E-4</v>
      </c>
      <c r="K5488" s="33">
        <f t="shared" si="341"/>
        <v>4.9630993851412786E-4</v>
      </c>
      <c r="L5488" s="33">
        <f t="shared" si="342"/>
        <v>0.99821956892526986</v>
      </c>
      <c r="M5488" s="33">
        <f t="shared" si="343"/>
        <v>0.99772414263239295</v>
      </c>
    </row>
    <row r="5489" spans="1:13" ht="27.6">
      <c r="A5489" t="s">
        <v>164</v>
      </c>
      <c r="B5489" t="s">
        <v>257</v>
      </c>
      <c r="C5489" s="14" t="s">
        <v>259</v>
      </c>
      <c r="D5489" t="s">
        <v>465</v>
      </c>
      <c r="E5489" t="s">
        <v>483</v>
      </c>
      <c r="F5489" s="20">
        <v>2032</v>
      </c>
      <c r="G5489" s="20">
        <v>37</v>
      </c>
      <c r="H5489" s="11">
        <v>2351.1967766668599</v>
      </c>
      <c r="I5489" s="10">
        <v>4417193.3405763404</v>
      </c>
      <c r="J5489" s="33">
        <f t="shared" si="340"/>
        <v>5.322829668941056E-4</v>
      </c>
      <c r="K5489" s="33">
        <f t="shared" si="341"/>
        <v>5.3214132944723325E-4</v>
      </c>
      <c r="L5489" s="33">
        <f t="shared" si="342"/>
        <v>0.99772414263239295</v>
      </c>
      <c r="M5489" s="33">
        <f t="shared" si="343"/>
        <v>0.9971932123807109</v>
      </c>
    </row>
    <row r="5490" spans="1:13" ht="27.6">
      <c r="A5490" t="s">
        <v>164</v>
      </c>
      <c r="B5490" t="s">
        <v>257</v>
      </c>
      <c r="C5490" s="14" t="s">
        <v>259</v>
      </c>
      <c r="D5490" t="s">
        <v>465</v>
      </c>
      <c r="E5490" t="s">
        <v>483</v>
      </c>
      <c r="F5490" s="20">
        <v>2032</v>
      </c>
      <c r="G5490" s="20">
        <v>38</v>
      </c>
      <c r="H5490" s="11">
        <v>2493.2189987663201</v>
      </c>
      <c r="I5490" s="10">
        <v>4359087.8902545497</v>
      </c>
      <c r="J5490" s="33">
        <f t="shared" si="340"/>
        <v>5.7195887340108856E-4</v>
      </c>
      <c r="K5490" s="33">
        <f t="shared" si="341"/>
        <v>5.7179533610496325E-4</v>
      </c>
      <c r="L5490" s="33">
        <f t="shared" si="342"/>
        <v>0.9971932123807109</v>
      </c>
      <c r="M5490" s="33">
        <f t="shared" si="343"/>
        <v>0.99662302195267605</v>
      </c>
    </row>
    <row r="5491" spans="1:13" ht="27.6">
      <c r="A5491" t="s">
        <v>164</v>
      </c>
      <c r="B5491" t="s">
        <v>257</v>
      </c>
      <c r="C5491" s="14" t="s">
        <v>259</v>
      </c>
      <c r="D5491" t="s">
        <v>465</v>
      </c>
      <c r="E5491" t="s">
        <v>483</v>
      </c>
      <c r="F5491" s="20">
        <v>2032</v>
      </c>
      <c r="G5491" s="20">
        <v>39</v>
      </c>
      <c r="H5491" s="11">
        <v>2650.1623548175698</v>
      </c>
      <c r="I5491" s="10">
        <v>4304460.65587484</v>
      </c>
      <c r="J5491" s="33">
        <f t="shared" si="340"/>
        <v>6.1567814569301715E-4</v>
      </c>
      <c r="K5491" s="33">
        <f t="shared" si="341"/>
        <v>6.1548865479399417E-4</v>
      </c>
      <c r="L5491" s="33">
        <f t="shared" si="342"/>
        <v>0.99662302195267605</v>
      </c>
      <c r="M5491" s="33">
        <f t="shared" si="343"/>
        <v>0.99600961178955771</v>
      </c>
    </row>
    <row r="5492" spans="1:13" ht="27.6">
      <c r="A5492" t="s">
        <v>164</v>
      </c>
      <c r="B5492" t="s">
        <v>257</v>
      </c>
      <c r="C5492" s="14" t="s">
        <v>259</v>
      </c>
      <c r="D5492" t="s">
        <v>465</v>
      </c>
      <c r="E5492" t="s">
        <v>483</v>
      </c>
      <c r="F5492" s="20">
        <v>2032</v>
      </c>
      <c r="G5492" s="20">
        <v>40</v>
      </c>
      <c r="H5492" s="11">
        <v>3588.59347816846</v>
      </c>
      <c r="I5492" s="10">
        <v>4340738.3448448004</v>
      </c>
      <c r="J5492" s="33">
        <f t="shared" si="340"/>
        <v>8.2672420981798832E-4</v>
      </c>
      <c r="K5492" s="33">
        <f t="shared" si="341"/>
        <v>8.2638256751288441E-4</v>
      </c>
      <c r="L5492" s="33">
        <f t="shared" si="342"/>
        <v>0.99600961178955771</v>
      </c>
      <c r="M5492" s="33">
        <f t="shared" si="343"/>
        <v>0.99518652680929953</v>
      </c>
    </row>
    <row r="5493" spans="1:13" ht="27.6">
      <c r="A5493" t="s">
        <v>164</v>
      </c>
      <c r="B5493" t="s">
        <v>257</v>
      </c>
      <c r="C5493" s="14" t="s">
        <v>259</v>
      </c>
      <c r="D5493" t="s">
        <v>465</v>
      </c>
      <c r="E5493" t="s">
        <v>483</v>
      </c>
      <c r="F5493" s="20">
        <v>2032</v>
      </c>
      <c r="G5493" s="20">
        <v>41</v>
      </c>
      <c r="H5493" s="11">
        <v>3893.3422153289998</v>
      </c>
      <c r="I5493" s="10">
        <v>4356400.03857728</v>
      </c>
      <c r="J5493" s="33">
        <f t="shared" si="340"/>
        <v>8.9370631274727781E-4</v>
      </c>
      <c r="K5493" s="33">
        <f t="shared" si="341"/>
        <v>8.9330707620283167E-4</v>
      </c>
      <c r="L5493" s="33">
        <f t="shared" si="342"/>
        <v>0.99518652680929953</v>
      </c>
      <c r="M5493" s="33">
        <f t="shared" si="343"/>
        <v>0.99429751964275903</v>
      </c>
    </row>
    <row r="5494" spans="1:13" ht="27.6">
      <c r="A5494" t="s">
        <v>164</v>
      </c>
      <c r="B5494" t="s">
        <v>257</v>
      </c>
      <c r="C5494" s="14" t="s">
        <v>259</v>
      </c>
      <c r="D5494" t="s">
        <v>465</v>
      </c>
      <c r="E5494" t="s">
        <v>483</v>
      </c>
      <c r="F5494" s="20">
        <v>2032</v>
      </c>
      <c r="G5494" s="20">
        <v>42</v>
      </c>
      <c r="H5494" s="11">
        <v>5896.0043035727704</v>
      </c>
      <c r="I5494" s="10">
        <v>6413769.7445474695</v>
      </c>
      <c r="J5494" s="33">
        <f t="shared" si="340"/>
        <v>9.1927283616396321E-4</v>
      </c>
      <c r="K5494" s="33">
        <f t="shared" si="341"/>
        <v>9.1885043433437286E-4</v>
      </c>
      <c r="L5494" s="33">
        <f t="shared" si="342"/>
        <v>0.99429751964275903</v>
      </c>
      <c r="M5494" s="33">
        <f t="shared" si="343"/>
        <v>0.99338390893497774</v>
      </c>
    </row>
    <row r="5495" spans="1:13" ht="27.6">
      <c r="A5495" t="s">
        <v>164</v>
      </c>
      <c r="B5495" t="s">
        <v>257</v>
      </c>
      <c r="C5495" s="14" t="s">
        <v>259</v>
      </c>
      <c r="D5495" t="s">
        <v>465</v>
      </c>
      <c r="E5495" t="s">
        <v>483</v>
      </c>
      <c r="F5495" s="20">
        <v>2032</v>
      </c>
      <c r="G5495" s="20">
        <v>43</v>
      </c>
      <c r="H5495" s="11">
        <v>4545.0147354376204</v>
      </c>
      <c r="I5495" s="10">
        <v>4311633.5782833397</v>
      </c>
      <c r="J5495" s="33">
        <f t="shared" si="340"/>
        <v>1.0541282446471715E-3</v>
      </c>
      <c r="K5495" s="33">
        <f t="shared" si="341"/>
        <v>1.0535728466397609E-3</v>
      </c>
      <c r="L5495" s="33">
        <f t="shared" si="342"/>
        <v>0.99338390893497774</v>
      </c>
      <c r="M5495" s="33">
        <f t="shared" si="343"/>
        <v>0.99233730662223496</v>
      </c>
    </row>
    <row r="5496" spans="1:13" ht="27.6">
      <c r="A5496" t="s">
        <v>164</v>
      </c>
      <c r="B5496" t="s">
        <v>257</v>
      </c>
      <c r="C5496" s="14" t="s">
        <v>259</v>
      </c>
      <c r="D5496" t="s">
        <v>465</v>
      </c>
      <c r="E5496" t="s">
        <v>483</v>
      </c>
      <c r="F5496" s="20">
        <v>2032</v>
      </c>
      <c r="G5496" s="20">
        <v>44</v>
      </c>
      <c r="H5496" s="11">
        <v>4936.9712763178204</v>
      </c>
      <c r="I5496" s="10">
        <v>4292926.8852403397</v>
      </c>
      <c r="J5496" s="33">
        <f t="shared" si="340"/>
        <v>1.150024542298121E-3</v>
      </c>
      <c r="K5496" s="33">
        <f t="shared" si="341"/>
        <v>1.1493635174967265E-3</v>
      </c>
      <c r="L5496" s="33">
        <f t="shared" si="342"/>
        <v>0.99233730662223496</v>
      </c>
      <c r="M5496" s="33">
        <f t="shared" si="343"/>
        <v>0.99119675032495236</v>
      </c>
    </row>
    <row r="5497" spans="1:13" ht="27.6">
      <c r="A5497" t="s">
        <v>164</v>
      </c>
      <c r="B5497" t="s">
        <v>257</v>
      </c>
      <c r="C5497" s="14" t="s">
        <v>259</v>
      </c>
      <c r="D5497" t="s">
        <v>465</v>
      </c>
      <c r="E5497" t="s">
        <v>483</v>
      </c>
      <c r="F5497" s="20">
        <v>2032</v>
      </c>
      <c r="G5497" s="20">
        <v>45</v>
      </c>
      <c r="H5497" s="11">
        <v>6178.1795249186698</v>
      </c>
      <c r="I5497" s="10">
        <v>4159156.5769198998</v>
      </c>
      <c r="J5497" s="33">
        <f t="shared" si="340"/>
        <v>1.4854404758894591E-3</v>
      </c>
      <c r="K5497" s="33">
        <f t="shared" si="341"/>
        <v>1.4843377552619108E-3</v>
      </c>
      <c r="L5497" s="33">
        <f t="shared" si="342"/>
        <v>0.99119675032495236</v>
      </c>
      <c r="M5497" s="33">
        <f t="shared" si="343"/>
        <v>0.98972547956555212</v>
      </c>
    </row>
    <row r="5498" spans="1:13" ht="27.6">
      <c r="A5498" t="s">
        <v>164</v>
      </c>
      <c r="B5498" t="s">
        <v>257</v>
      </c>
      <c r="C5498" s="14" t="s">
        <v>259</v>
      </c>
      <c r="D5498" t="s">
        <v>465</v>
      </c>
      <c r="E5498" t="s">
        <v>483</v>
      </c>
      <c r="F5498" s="20">
        <v>2032</v>
      </c>
      <c r="G5498" s="20">
        <v>46</v>
      </c>
      <c r="H5498" s="11">
        <v>6703.0444537981302</v>
      </c>
      <c r="I5498" s="10">
        <v>4121204.7601767601</v>
      </c>
      <c r="J5498" s="33">
        <f t="shared" si="340"/>
        <v>1.6264769269825443E-3</v>
      </c>
      <c r="K5498" s="33">
        <f t="shared" si="341"/>
        <v>1.6251549302150892E-3</v>
      </c>
      <c r="L5498" s="33">
        <f t="shared" si="342"/>
        <v>0.98972547956555212</v>
      </c>
      <c r="M5498" s="33">
        <f t="shared" si="343"/>
        <v>0.98811702232287668</v>
      </c>
    </row>
    <row r="5499" spans="1:13" ht="27.6">
      <c r="A5499" t="s">
        <v>164</v>
      </c>
      <c r="B5499" t="s">
        <v>257</v>
      </c>
      <c r="C5499" s="14" t="s">
        <v>259</v>
      </c>
      <c r="D5499" t="s">
        <v>465</v>
      </c>
      <c r="E5499" t="s">
        <v>483</v>
      </c>
      <c r="F5499" s="20">
        <v>2032</v>
      </c>
      <c r="G5499" s="20">
        <v>47</v>
      </c>
      <c r="H5499" s="11">
        <v>7444.6035641826702</v>
      </c>
      <c r="I5499" s="10">
        <v>4176688.0878219302</v>
      </c>
      <c r="J5499" s="33">
        <f t="shared" si="340"/>
        <v>1.7824178889223449E-3</v>
      </c>
      <c r="K5499" s="33">
        <f t="shared" si="341"/>
        <v>1.780830325530891E-3</v>
      </c>
      <c r="L5499" s="33">
        <f t="shared" si="342"/>
        <v>0.98811702232287668</v>
      </c>
      <c r="M5499" s="33">
        <f t="shared" si="343"/>
        <v>0.98635735356435084</v>
      </c>
    </row>
    <row r="5500" spans="1:13" ht="27.6">
      <c r="A5500" t="s">
        <v>164</v>
      </c>
      <c r="B5500" t="s">
        <v>257</v>
      </c>
      <c r="C5500" s="14" t="s">
        <v>259</v>
      </c>
      <c r="D5500" t="s">
        <v>465</v>
      </c>
      <c r="E5500" t="s">
        <v>483</v>
      </c>
      <c r="F5500" s="20">
        <v>2032</v>
      </c>
      <c r="G5500" s="20">
        <v>48</v>
      </c>
      <c r="H5500" s="11">
        <v>8313.6973169102694</v>
      </c>
      <c r="I5500" s="10">
        <v>4256562.0092161596</v>
      </c>
      <c r="J5500" s="33">
        <f t="shared" si="340"/>
        <v>1.953148409187918E-3</v>
      </c>
      <c r="K5500" s="33">
        <f t="shared" si="341"/>
        <v>1.9512422560357123E-3</v>
      </c>
      <c r="L5500" s="33">
        <f t="shared" si="342"/>
        <v>0.98635735356435084</v>
      </c>
      <c r="M5500" s="33">
        <f t="shared" si="343"/>
        <v>0.98443273141652454</v>
      </c>
    </row>
    <row r="5501" spans="1:13" ht="27.6">
      <c r="A5501" t="s">
        <v>164</v>
      </c>
      <c r="B5501" t="s">
        <v>257</v>
      </c>
      <c r="C5501" s="14" t="s">
        <v>259</v>
      </c>
      <c r="D5501" t="s">
        <v>465</v>
      </c>
      <c r="E5501" t="s">
        <v>483</v>
      </c>
      <c r="F5501" s="20">
        <v>2032</v>
      </c>
      <c r="G5501" s="20">
        <v>49</v>
      </c>
      <c r="H5501" s="11">
        <v>9044.1694614196495</v>
      </c>
      <c r="I5501" s="10">
        <v>4228102.3963135397</v>
      </c>
      <c r="J5501" s="33">
        <f t="shared" si="340"/>
        <v>2.1390611233316425E-3</v>
      </c>
      <c r="K5501" s="33">
        <f t="shared" si="341"/>
        <v>2.1367749624567889E-3</v>
      </c>
      <c r="L5501" s="33">
        <f t="shared" si="342"/>
        <v>0.98443273141652454</v>
      </c>
      <c r="M5501" s="33">
        <f t="shared" si="343"/>
        <v>0.98232922020381075</v>
      </c>
    </row>
    <row r="5502" spans="1:13" ht="27.6">
      <c r="A5502" t="s">
        <v>164</v>
      </c>
      <c r="B5502" t="s">
        <v>257</v>
      </c>
      <c r="C5502" s="14" t="s">
        <v>259</v>
      </c>
      <c r="D5502" t="s">
        <v>465</v>
      </c>
      <c r="E5502" t="s">
        <v>483</v>
      </c>
      <c r="F5502" s="20">
        <v>2032</v>
      </c>
      <c r="G5502" s="20">
        <v>50</v>
      </c>
      <c r="H5502" s="11">
        <v>10162.620978177099</v>
      </c>
      <c r="I5502" s="10">
        <v>4088165.1357087698</v>
      </c>
      <c r="J5502" s="33">
        <f t="shared" si="340"/>
        <v>2.4858636187197938E-3</v>
      </c>
      <c r="K5502" s="33">
        <f t="shared" si="341"/>
        <v>2.482776418403887E-3</v>
      </c>
      <c r="L5502" s="33">
        <f t="shared" si="342"/>
        <v>0.98232922020381075</v>
      </c>
      <c r="M5502" s="33">
        <f t="shared" si="343"/>
        <v>0.97989031638077961</v>
      </c>
    </row>
    <row r="5503" spans="1:13" ht="27.6">
      <c r="A5503" t="s">
        <v>164</v>
      </c>
      <c r="B5503" t="s">
        <v>257</v>
      </c>
      <c r="C5503" s="14" t="s">
        <v>259</v>
      </c>
      <c r="D5503" t="s">
        <v>465</v>
      </c>
      <c r="E5503" t="s">
        <v>483</v>
      </c>
      <c r="F5503" s="20">
        <v>2032</v>
      </c>
      <c r="G5503" s="20">
        <v>51</v>
      </c>
      <c r="H5503" s="11">
        <v>10892.463341344201</v>
      </c>
      <c r="I5503" s="10">
        <v>4008776.6510123899</v>
      </c>
      <c r="J5503" s="33">
        <f t="shared" si="340"/>
        <v>2.7171539573284486E-3</v>
      </c>
      <c r="K5503" s="33">
        <f t="shared" si="341"/>
        <v>2.7134658356688934E-3</v>
      </c>
      <c r="L5503" s="33">
        <f t="shared" si="342"/>
        <v>0.97989031638077961</v>
      </c>
      <c r="M5503" s="33">
        <f t="shared" si="343"/>
        <v>0.97723141748457754</v>
      </c>
    </row>
    <row r="5504" spans="1:13" ht="27.6">
      <c r="A5504" t="s">
        <v>164</v>
      </c>
      <c r="B5504" t="s">
        <v>257</v>
      </c>
      <c r="C5504" s="14" t="s">
        <v>259</v>
      </c>
      <c r="D5504" t="s">
        <v>465</v>
      </c>
      <c r="E5504" t="s">
        <v>483</v>
      </c>
      <c r="F5504" s="20">
        <v>2032</v>
      </c>
      <c r="G5504" s="20">
        <v>52</v>
      </c>
      <c r="H5504" s="11">
        <v>11712.033277852501</v>
      </c>
      <c r="I5504" s="10">
        <v>3945478.5733231199</v>
      </c>
      <c r="J5504" s="33">
        <f t="shared" si="340"/>
        <v>2.9684696191336606E-3</v>
      </c>
      <c r="K5504" s="33">
        <f t="shared" si="341"/>
        <v>2.9640680695597332E-3</v>
      </c>
      <c r="L5504" s="33">
        <f t="shared" si="342"/>
        <v>0.97723141748457754</v>
      </c>
      <c r="M5504" s="33">
        <f t="shared" si="343"/>
        <v>0.97433483704344093</v>
      </c>
    </row>
    <row r="5505" spans="1:13" ht="27.6">
      <c r="A5505" t="s">
        <v>164</v>
      </c>
      <c r="B5505" t="s">
        <v>257</v>
      </c>
      <c r="C5505" s="14" t="s">
        <v>259</v>
      </c>
      <c r="D5505" t="s">
        <v>465</v>
      </c>
      <c r="E5505" t="s">
        <v>483</v>
      </c>
      <c r="F5505" s="20">
        <v>2032</v>
      </c>
      <c r="G5505" s="20">
        <v>53</v>
      </c>
      <c r="H5505" s="11">
        <v>12567.449911916099</v>
      </c>
      <c r="I5505" s="10">
        <v>3876478.03991294</v>
      </c>
      <c r="J5505" s="33">
        <f t="shared" si="340"/>
        <v>3.2419762945950664E-3</v>
      </c>
      <c r="K5505" s="33">
        <f t="shared" si="341"/>
        <v>3.2367267639313857E-3</v>
      </c>
      <c r="L5505" s="33">
        <f t="shared" si="342"/>
        <v>0.97433483704344093</v>
      </c>
      <c r="M5505" s="33">
        <f t="shared" si="343"/>
        <v>0.97118118139935172</v>
      </c>
    </row>
    <row r="5506" spans="1:13" ht="27.6">
      <c r="A5506" t="s">
        <v>164</v>
      </c>
      <c r="B5506" t="s">
        <v>257</v>
      </c>
      <c r="C5506" s="14" t="s">
        <v>259</v>
      </c>
      <c r="D5506" t="s">
        <v>465</v>
      </c>
      <c r="E5506" t="s">
        <v>483</v>
      </c>
      <c r="F5506" s="20">
        <v>2032</v>
      </c>
      <c r="G5506" s="20">
        <v>54</v>
      </c>
      <c r="H5506" s="11">
        <v>13411.0410164482</v>
      </c>
      <c r="I5506" s="10">
        <v>3788061.7952749301</v>
      </c>
      <c r="J5506" s="33">
        <f t="shared" ref="J5506:J5569" si="344">IF(I5506&gt;0,H5506/I5506,0)</f>
        <v>3.540343780340799E-3</v>
      </c>
      <c r="K5506" s="33">
        <f t="shared" ref="K5506:K5569" si="345">1-EXP(-J5506)</f>
        <v>3.5340841525562938E-3</v>
      </c>
      <c r="L5506" s="33">
        <f t="shared" ref="L5506:L5569" si="346">IF(G5506=30,1,M5505)</f>
        <v>0.97118118139935172</v>
      </c>
      <c r="M5506" s="33">
        <f t="shared" ref="M5506:M5569" si="347">L5506*(1-K5506)</f>
        <v>0.96774894537690737</v>
      </c>
    </row>
    <row r="5507" spans="1:13" ht="27.6">
      <c r="A5507" t="s">
        <v>164</v>
      </c>
      <c r="B5507" t="s">
        <v>257</v>
      </c>
      <c r="C5507" s="14" t="s">
        <v>259</v>
      </c>
      <c r="D5507" t="s">
        <v>465</v>
      </c>
      <c r="E5507" t="s">
        <v>483</v>
      </c>
      <c r="F5507" s="20">
        <v>2032</v>
      </c>
      <c r="G5507" s="20">
        <v>55</v>
      </c>
      <c r="H5507" s="11">
        <v>14472.814548832999</v>
      </c>
      <c r="I5507" s="10">
        <v>3715989.5528437402</v>
      </c>
      <c r="J5507" s="33">
        <f t="shared" si="344"/>
        <v>3.8947403761556243E-3</v>
      </c>
      <c r="K5507" s="33">
        <f t="shared" si="345"/>
        <v>3.8871657118313419E-3</v>
      </c>
      <c r="L5507" s="33">
        <f t="shared" si="346"/>
        <v>0.96774894537690737</v>
      </c>
      <c r="M5507" s="33">
        <f t="shared" si="347"/>
        <v>0.96398714485877735</v>
      </c>
    </row>
    <row r="5508" spans="1:13" ht="27.6">
      <c r="A5508" t="s">
        <v>164</v>
      </c>
      <c r="B5508" t="s">
        <v>257</v>
      </c>
      <c r="C5508" s="14" t="s">
        <v>259</v>
      </c>
      <c r="D5508" t="s">
        <v>465</v>
      </c>
      <c r="E5508" t="s">
        <v>483</v>
      </c>
      <c r="F5508" s="20">
        <v>2032</v>
      </c>
      <c r="G5508" s="20">
        <v>56</v>
      </c>
      <c r="H5508" s="11">
        <v>15441.5931500849</v>
      </c>
      <c r="I5508" s="10">
        <v>3631591.0030440399</v>
      </c>
      <c r="J5508" s="33">
        <f t="shared" si="344"/>
        <v>4.252018781063612E-3</v>
      </c>
      <c r="K5508" s="33">
        <f t="shared" si="345"/>
        <v>4.2429917481098256E-3</v>
      </c>
      <c r="L5508" s="33">
        <f t="shared" si="346"/>
        <v>0.96398714485877735</v>
      </c>
      <c r="M5508" s="33">
        <f t="shared" si="347"/>
        <v>0.95989695535785757</v>
      </c>
    </row>
    <row r="5509" spans="1:13" ht="27.6">
      <c r="A5509" t="s">
        <v>164</v>
      </c>
      <c r="B5509" t="s">
        <v>257</v>
      </c>
      <c r="C5509" s="14" t="s">
        <v>259</v>
      </c>
      <c r="D5509" t="s">
        <v>465</v>
      </c>
      <c r="E5509" t="s">
        <v>483</v>
      </c>
      <c r="F5509" s="20">
        <v>2032</v>
      </c>
      <c r="G5509" s="20">
        <v>57</v>
      </c>
      <c r="H5509" s="11">
        <v>16470.272069612001</v>
      </c>
      <c r="I5509" s="10">
        <v>3546445.9618490902</v>
      </c>
      <c r="J5509" s="33">
        <f t="shared" si="344"/>
        <v>4.6441627045191256E-3</v>
      </c>
      <c r="K5509" s="33">
        <f t="shared" si="345"/>
        <v>4.6333952559494129E-3</v>
      </c>
      <c r="L5509" s="33">
        <f t="shared" si="346"/>
        <v>0.95989695535785757</v>
      </c>
      <c r="M5509" s="33">
        <f t="shared" si="347"/>
        <v>0.95544937335870217</v>
      </c>
    </row>
    <row r="5510" spans="1:13" ht="27.6">
      <c r="A5510" t="s">
        <v>164</v>
      </c>
      <c r="B5510" t="s">
        <v>257</v>
      </c>
      <c r="C5510" s="14" t="s">
        <v>259</v>
      </c>
      <c r="D5510" t="s">
        <v>465</v>
      </c>
      <c r="E5510" t="s">
        <v>483</v>
      </c>
      <c r="F5510" s="20">
        <v>2032</v>
      </c>
      <c r="G5510" s="20">
        <v>58</v>
      </c>
      <c r="H5510" s="11">
        <v>17429.979801794201</v>
      </c>
      <c r="I5510" s="10">
        <v>3434194.8998142998</v>
      </c>
      <c r="J5510" s="33">
        <f t="shared" si="344"/>
        <v>5.0754195117862144E-3</v>
      </c>
      <c r="K5510" s="33">
        <f t="shared" si="345"/>
        <v>5.0625613329241537E-3</v>
      </c>
      <c r="L5510" s="33">
        <f t="shared" si="346"/>
        <v>0.95544937335870217</v>
      </c>
      <c r="M5510" s="33">
        <f t="shared" si="347"/>
        <v>0.95061235230556984</v>
      </c>
    </row>
    <row r="5511" spans="1:13" ht="27.6">
      <c r="A5511" t="s">
        <v>164</v>
      </c>
      <c r="B5511" t="s">
        <v>257</v>
      </c>
      <c r="C5511" s="14" t="s">
        <v>259</v>
      </c>
      <c r="D5511" t="s">
        <v>465</v>
      </c>
      <c r="E5511" t="s">
        <v>483</v>
      </c>
      <c r="F5511" s="20">
        <v>2032</v>
      </c>
      <c r="G5511" s="20">
        <v>59</v>
      </c>
      <c r="H5511" s="11">
        <v>18755.567441429201</v>
      </c>
      <c r="I5511" s="10">
        <v>3379704.8769524102</v>
      </c>
      <c r="J5511" s="33">
        <f t="shared" si="344"/>
        <v>5.5494689992996388E-3</v>
      </c>
      <c r="K5511" s="33">
        <f t="shared" si="345"/>
        <v>5.5340991408736606E-3</v>
      </c>
      <c r="L5511" s="33">
        <f t="shared" si="346"/>
        <v>0.95061235230556984</v>
      </c>
      <c r="M5511" s="33">
        <f t="shared" si="347"/>
        <v>0.94535156930337172</v>
      </c>
    </row>
    <row r="5512" spans="1:13" ht="27.6">
      <c r="A5512" t="s">
        <v>164</v>
      </c>
      <c r="B5512" t="s">
        <v>257</v>
      </c>
      <c r="C5512" s="14" t="s">
        <v>259</v>
      </c>
      <c r="D5512" t="s">
        <v>465</v>
      </c>
      <c r="E5512" t="s">
        <v>483</v>
      </c>
      <c r="F5512" s="20">
        <v>2032</v>
      </c>
      <c r="G5512" s="20">
        <v>60</v>
      </c>
      <c r="H5512" s="11">
        <v>19512.393165535301</v>
      </c>
      <c r="I5512" s="10">
        <v>3166861.0294743502</v>
      </c>
      <c r="J5512" s="33">
        <f t="shared" si="344"/>
        <v>6.1614301934727004E-3</v>
      </c>
      <c r="K5512" s="33">
        <f t="shared" si="345"/>
        <v>6.142487507105554E-3</v>
      </c>
      <c r="L5512" s="33">
        <f t="shared" si="346"/>
        <v>0.94535156930337172</v>
      </c>
      <c r="M5512" s="33">
        <f t="shared" si="347"/>
        <v>0.93954475909910318</v>
      </c>
    </row>
    <row r="5513" spans="1:13" ht="27.6">
      <c r="A5513" t="s">
        <v>164</v>
      </c>
      <c r="B5513" t="s">
        <v>257</v>
      </c>
      <c r="C5513" s="14" t="s">
        <v>259</v>
      </c>
      <c r="D5513" t="s">
        <v>465</v>
      </c>
      <c r="E5513" t="s">
        <v>483</v>
      </c>
      <c r="F5513" s="20">
        <v>2032</v>
      </c>
      <c r="G5513" s="20">
        <v>61</v>
      </c>
      <c r="H5513" s="11">
        <v>20698.989218687799</v>
      </c>
      <c r="I5513" s="10">
        <v>3070389.9783450798</v>
      </c>
      <c r="J5513" s="33">
        <f t="shared" si="344"/>
        <v>6.7414854023997361E-3</v>
      </c>
      <c r="K5513" s="33">
        <f t="shared" si="345"/>
        <v>6.7188125678222521E-3</v>
      </c>
      <c r="L5513" s="33">
        <f t="shared" si="346"/>
        <v>0.93954475909910318</v>
      </c>
      <c r="M5513" s="33">
        <f t="shared" si="347"/>
        <v>0.93323213396363658</v>
      </c>
    </row>
    <row r="5514" spans="1:13" ht="27.6">
      <c r="A5514" t="s">
        <v>164</v>
      </c>
      <c r="B5514" t="s">
        <v>257</v>
      </c>
      <c r="C5514" s="14" t="s">
        <v>259</v>
      </c>
      <c r="D5514" t="s">
        <v>465</v>
      </c>
      <c r="E5514" t="s">
        <v>483</v>
      </c>
      <c r="F5514" s="20">
        <v>2032</v>
      </c>
      <c r="G5514" s="20">
        <v>62</v>
      </c>
      <c r="H5514" s="11">
        <v>21977.545360524298</v>
      </c>
      <c r="I5514" s="10">
        <v>2978118.1332823499</v>
      </c>
      <c r="J5514" s="33">
        <f t="shared" si="344"/>
        <v>7.3796754785887628E-3</v>
      </c>
      <c r="K5514" s="33">
        <f t="shared" si="345"/>
        <v>7.3525125324841456E-3</v>
      </c>
      <c r="L5514" s="33">
        <f t="shared" si="346"/>
        <v>0.93323213396363658</v>
      </c>
      <c r="M5514" s="33">
        <f t="shared" si="347"/>
        <v>0.92637053300295202</v>
      </c>
    </row>
    <row r="5515" spans="1:13" ht="27.6">
      <c r="A5515" t="s">
        <v>164</v>
      </c>
      <c r="B5515" t="s">
        <v>257</v>
      </c>
      <c r="C5515" s="14" t="s">
        <v>259</v>
      </c>
      <c r="D5515" t="s">
        <v>465</v>
      </c>
      <c r="E5515" t="s">
        <v>483</v>
      </c>
      <c r="F5515" s="20">
        <v>2032</v>
      </c>
      <c r="G5515" s="20">
        <v>63</v>
      </c>
      <c r="H5515" s="11">
        <v>23246.001776264999</v>
      </c>
      <c r="I5515" s="10">
        <v>2876586.8181613702</v>
      </c>
      <c r="J5515" s="33">
        <f t="shared" si="344"/>
        <v>8.0811055760601578E-3</v>
      </c>
      <c r="K5515" s="33">
        <f t="shared" si="345"/>
        <v>8.0485412201007911E-3</v>
      </c>
      <c r="L5515" s="33">
        <f t="shared" si="346"/>
        <v>0.92637053300295202</v>
      </c>
      <c r="M5515" s="33">
        <f t="shared" si="347"/>
        <v>0.91891460158299099</v>
      </c>
    </row>
    <row r="5516" spans="1:13" ht="27.6">
      <c r="A5516" t="s">
        <v>164</v>
      </c>
      <c r="B5516" t="s">
        <v>257</v>
      </c>
      <c r="C5516" s="14" t="s">
        <v>259</v>
      </c>
      <c r="D5516" t="s">
        <v>465</v>
      </c>
      <c r="E5516" t="s">
        <v>483</v>
      </c>
      <c r="F5516" s="20">
        <v>2032</v>
      </c>
      <c r="G5516" s="20">
        <v>64</v>
      </c>
      <c r="H5516" s="11">
        <v>24397.190855689001</v>
      </c>
      <c r="I5516" s="10">
        <v>2756005.5367685701</v>
      </c>
      <c r="J5516" s="33">
        <f t="shared" si="344"/>
        <v>8.8523736727665753E-3</v>
      </c>
      <c r="K5516" s="33">
        <f t="shared" si="345"/>
        <v>8.8133067761912987E-3</v>
      </c>
      <c r="L5516" s="33">
        <f t="shared" si="346"/>
        <v>0.91891460158299099</v>
      </c>
      <c r="M5516" s="33">
        <f t="shared" si="347"/>
        <v>0.9108159252981185</v>
      </c>
    </row>
    <row r="5517" spans="1:13" ht="27.6">
      <c r="A5517" t="s">
        <v>164</v>
      </c>
      <c r="B5517" t="s">
        <v>257</v>
      </c>
      <c r="C5517" s="14" t="s">
        <v>259</v>
      </c>
      <c r="D5517" t="s">
        <v>465</v>
      </c>
      <c r="E5517" t="s">
        <v>483</v>
      </c>
      <c r="F5517" s="20">
        <v>2032</v>
      </c>
      <c r="G5517" s="20">
        <v>65</v>
      </c>
      <c r="H5517" s="11">
        <v>24502.443116829501</v>
      </c>
      <c r="I5517" s="10">
        <v>2605900.3300319999</v>
      </c>
      <c r="J5517" s="33">
        <f t="shared" si="344"/>
        <v>9.402678542401741E-3</v>
      </c>
      <c r="K5517" s="33">
        <f t="shared" si="345"/>
        <v>9.3586115844827011E-3</v>
      </c>
      <c r="L5517" s="33">
        <f t="shared" si="346"/>
        <v>0.9108159252981185</v>
      </c>
      <c r="M5517" s="33">
        <f t="shared" si="347"/>
        <v>0.90229195282829222</v>
      </c>
    </row>
    <row r="5518" spans="1:13" ht="27.6">
      <c r="A5518" t="s">
        <v>164</v>
      </c>
      <c r="B5518" t="s">
        <v>257</v>
      </c>
      <c r="C5518" s="14" t="s">
        <v>259</v>
      </c>
      <c r="D5518" t="s">
        <v>465</v>
      </c>
      <c r="E5518" t="s">
        <v>483</v>
      </c>
      <c r="F5518" s="20">
        <v>2032</v>
      </c>
      <c r="G5518" s="20">
        <v>66</v>
      </c>
      <c r="H5518" s="11">
        <v>25674.592160259901</v>
      </c>
      <c r="I5518" s="10">
        <v>2490329.2413494098</v>
      </c>
      <c r="J5518" s="33">
        <f t="shared" si="344"/>
        <v>1.0309717981847199E-2</v>
      </c>
      <c r="K5518" s="33">
        <f t="shared" si="345"/>
        <v>1.0256755006792684E-2</v>
      </c>
      <c r="L5518" s="33">
        <f t="shared" si="346"/>
        <v>0.90229195282829222</v>
      </c>
      <c r="M5518" s="33">
        <f t="shared" si="347"/>
        <v>0.89303736532353184</v>
      </c>
    </row>
    <row r="5519" spans="1:13" ht="27.6">
      <c r="A5519" t="s">
        <v>164</v>
      </c>
      <c r="B5519" t="s">
        <v>257</v>
      </c>
      <c r="C5519" s="14" t="s">
        <v>259</v>
      </c>
      <c r="D5519" t="s">
        <v>465</v>
      </c>
      <c r="E5519" t="s">
        <v>483</v>
      </c>
      <c r="F5519" s="20">
        <v>2032</v>
      </c>
      <c r="G5519" s="20">
        <v>67</v>
      </c>
      <c r="H5519" s="11">
        <v>26622.978545721198</v>
      </c>
      <c r="I5519" s="10">
        <v>2354401.7839621599</v>
      </c>
      <c r="J5519" s="33">
        <f t="shared" si="344"/>
        <v>1.1307746505746398E-2</v>
      </c>
      <c r="K5519" s="33">
        <f t="shared" si="345"/>
        <v>1.124405423828434E-2</v>
      </c>
      <c r="L5519" s="33">
        <f t="shared" si="346"/>
        <v>0.89303736532353184</v>
      </c>
      <c r="M5519" s="33">
        <f t="shared" si="347"/>
        <v>0.88299600475101947</v>
      </c>
    </row>
    <row r="5520" spans="1:13" ht="27.6">
      <c r="A5520" t="s">
        <v>164</v>
      </c>
      <c r="B5520" t="s">
        <v>257</v>
      </c>
      <c r="C5520" s="14" t="s">
        <v>259</v>
      </c>
      <c r="D5520" t="s">
        <v>465</v>
      </c>
      <c r="E5520" t="s">
        <v>483</v>
      </c>
      <c r="F5520" s="20">
        <v>2032</v>
      </c>
      <c r="G5520" s="20">
        <v>68</v>
      </c>
      <c r="H5520" s="11">
        <v>27539.206666625501</v>
      </c>
      <c r="I5520" s="10">
        <v>2218840.5848261998</v>
      </c>
      <c r="J5520" s="33">
        <f t="shared" si="344"/>
        <v>1.2411530082402304E-2</v>
      </c>
      <c r="K5520" s="33">
        <f t="shared" si="345"/>
        <v>1.2334824714524295E-2</v>
      </c>
      <c r="L5520" s="33">
        <f t="shared" si="346"/>
        <v>0.88299600475101947</v>
      </c>
      <c r="M5520" s="33">
        <f t="shared" si="347"/>
        <v>0.8721044038087904</v>
      </c>
    </row>
    <row r="5521" spans="1:13" ht="27.6">
      <c r="A5521" t="s">
        <v>164</v>
      </c>
      <c r="B5521" t="s">
        <v>257</v>
      </c>
      <c r="C5521" s="14" t="s">
        <v>259</v>
      </c>
      <c r="D5521" t="s">
        <v>465</v>
      </c>
      <c r="E5521" t="s">
        <v>483</v>
      </c>
      <c r="F5521" s="20">
        <v>2032</v>
      </c>
      <c r="G5521" s="20">
        <v>69</v>
      </c>
      <c r="H5521" s="11">
        <v>28467.7530711322</v>
      </c>
      <c r="I5521" s="10">
        <v>2087996.6924727301</v>
      </c>
      <c r="J5521" s="33">
        <f t="shared" si="344"/>
        <v>1.3634002953050174E-2</v>
      </c>
      <c r="K5521" s="33">
        <f t="shared" si="345"/>
        <v>1.3541480894099678E-2</v>
      </c>
      <c r="L5521" s="33">
        <f t="shared" si="346"/>
        <v>0.8721044038087904</v>
      </c>
      <c r="M5521" s="33">
        <f t="shared" si="347"/>
        <v>0.86029481868695346</v>
      </c>
    </row>
    <row r="5522" spans="1:13" ht="27.6">
      <c r="A5522" t="s">
        <v>164</v>
      </c>
      <c r="B5522" t="s">
        <v>257</v>
      </c>
      <c r="C5522" s="14" t="s">
        <v>259</v>
      </c>
      <c r="D5522" t="s">
        <v>465</v>
      </c>
      <c r="E5522" t="s">
        <v>483</v>
      </c>
      <c r="F5522" s="20">
        <v>2033</v>
      </c>
      <c r="G5522" s="20">
        <v>30</v>
      </c>
      <c r="H5522" s="11">
        <v>767.40195339048796</v>
      </c>
      <c r="I5522" s="10">
        <v>4369792.2860057</v>
      </c>
      <c r="J5522" s="33">
        <f t="shared" si="344"/>
        <v>1.7561520163054427E-4</v>
      </c>
      <c r="K5522" s="33">
        <f t="shared" si="345"/>
        <v>1.7559978218362193E-4</v>
      </c>
      <c r="L5522" s="33">
        <f t="shared" si="346"/>
        <v>1</v>
      </c>
      <c r="M5522" s="33">
        <f t="shared" si="347"/>
        <v>0.99982440021781638</v>
      </c>
    </row>
    <row r="5523" spans="1:13" ht="27.6">
      <c r="A5523" t="s">
        <v>164</v>
      </c>
      <c r="B5523" t="s">
        <v>257</v>
      </c>
      <c r="C5523" s="14" t="s">
        <v>259</v>
      </c>
      <c r="D5523" t="s">
        <v>465</v>
      </c>
      <c r="E5523" t="s">
        <v>483</v>
      </c>
      <c r="F5523" s="20">
        <v>2033</v>
      </c>
      <c r="G5523" s="20">
        <v>31</v>
      </c>
      <c r="H5523" s="11">
        <v>1095.82073538136</v>
      </c>
      <c r="I5523" s="10">
        <v>4349056.5936788404</v>
      </c>
      <c r="J5523" s="33">
        <f t="shared" si="344"/>
        <v>2.5196745817796131E-4</v>
      </c>
      <c r="K5523" s="33">
        <f t="shared" si="345"/>
        <v>2.5193571704396067E-4</v>
      </c>
      <c r="L5523" s="33">
        <f t="shared" si="346"/>
        <v>0.99982440021781638</v>
      </c>
      <c r="M5523" s="33">
        <f t="shared" si="347"/>
        <v>0.99957250874062942</v>
      </c>
    </row>
    <row r="5524" spans="1:13" ht="27.6">
      <c r="A5524" t="s">
        <v>164</v>
      </c>
      <c r="B5524" t="s">
        <v>257</v>
      </c>
      <c r="C5524" s="14" t="s">
        <v>259</v>
      </c>
      <c r="D5524" t="s">
        <v>465</v>
      </c>
      <c r="E5524" t="s">
        <v>483</v>
      </c>
      <c r="F5524" s="20">
        <v>2033</v>
      </c>
      <c r="G5524" s="20">
        <v>32</v>
      </c>
      <c r="H5524" s="11">
        <v>1146.42725333259</v>
      </c>
      <c r="I5524" s="10">
        <v>4329511.7021655804</v>
      </c>
      <c r="J5524" s="33">
        <f t="shared" si="344"/>
        <v>2.6479366085537036E-4</v>
      </c>
      <c r="K5524" s="33">
        <f t="shared" si="345"/>
        <v>2.6475860610808422E-4</v>
      </c>
      <c r="L5524" s="33">
        <f t="shared" si="346"/>
        <v>0.99957250874062942</v>
      </c>
      <c r="M5524" s="33">
        <f t="shared" si="347"/>
        <v>0.99930786331651134</v>
      </c>
    </row>
    <row r="5525" spans="1:13" ht="27.6">
      <c r="A5525" t="s">
        <v>164</v>
      </c>
      <c r="B5525" t="s">
        <v>257</v>
      </c>
      <c r="C5525" s="14" t="s">
        <v>259</v>
      </c>
      <c r="D5525" t="s">
        <v>465</v>
      </c>
      <c r="E5525" t="s">
        <v>483</v>
      </c>
      <c r="F5525" s="20">
        <v>2033</v>
      </c>
      <c r="G5525" s="20">
        <v>33</v>
      </c>
      <c r="H5525" s="11">
        <v>1207.7542648482699</v>
      </c>
      <c r="I5525" s="10">
        <v>4309734.6800087998</v>
      </c>
      <c r="J5525" s="33">
        <f t="shared" si="344"/>
        <v>2.8023865841453701E-4</v>
      </c>
      <c r="K5525" s="33">
        <f t="shared" si="345"/>
        <v>2.8019939522949677E-4</v>
      </c>
      <c r="L5525" s="33">
        <f t="shared" si="346"/>
        <v>0.99930786331651134</v>
      </c>
      <c r="M5525" s="33">
        <f t="shared" si="347"/>
        <v>0.99902785785756198</v>
      </c>
    </row>
    <row r="5526" spans="1:13" ht="27.6">
      <c r="A5526" t="s">
        <v>164</v>
      </c>
      <c r="B5526" t="s">
        <v>257</v>
      </c>
      <c r="C5526" s="14" t="s">
        <v>259</v>
      </c>
      <c r="D5526" t="s">
        <v>465</v>
      </c>
      <c r="E5526" t="s">
        <v>483</v>
      </c>
      <c r="F5526" s="20">
        <v>2033</v>
      </c>
      <c r="G5526" s="20">
        <v>34</v>
      </c>
      <c r="H5526" s="11">
        <v>1291.4714237739499</v>
      </c>
      <c r="I5526" s="10">
        <v>4329700.0161666302</v>
      </c>
      <c r="J5526" s="33">
        <f t="shared" si="344"/>
        <v>2.9828196386625765E-4</v>
      </c>
      <c r="K5526" s="33">
        <f t="shared" si="345"/>
        <v>2.9823748222412849E-4</v>
      </c>
      <c r="L5526" s="33">
        <f t="shared" si="346"/>
        <v>0.99902785785756198</v>
      </c>
      <c r="M5526" s="33">
        <f t="shared" si="347"/>
        <v>0.99872991030456282</v>
      </c>
    </row>
    <row r="5527" spans="1:13" ht="27.6">
      <c r="A5527" t="s">
        <v>164</v>
      </c>
      <c r="B5527" t="s">
        <v>257</v>
      </c>
      <c r="C5527" s="14" t="s">
        <v>259</v>
      </c>
      <c r="D5527" t="s">
        <v>465</v>
      </c>
      <c r="E5527" t="s">
        <v>483</v>
      </c>
      <c r="F5527" s="20">
        <v>2033</v>
      </c>
      <c r="G5527" s="20">
        <v>35</v>
      </c>
      <c r="H5527" s="11">
        <v>1776.3536277255901</v>
      </c>
      <c r="I5527" s="10">
        <v>4388837.8733573603</v>
      </c>
      <c r="J5527" s="33">
        <f t="shared" si="344"/>
        <v>4.0474350590825544E-4</v>
      </c>
      <c r="K5527" s="33">
        <f t="shared" si="345"/>
        <v>4.0466160830499032E-4</v>
      </c>
      <c r="L5527" s="33">
        <f t="shared" si="346"/>
        <v>0.99872991030456282</v>
      </c>
      <c r="M5527" s="33">
        <f t="shared" si="347"/>
        <v>0.99832576265279671</v>
      </c>
    </row>
    <row r="5528" spans="1:13" ht="27.6">
      <c r="A5528" t="s">
        <v>164</v>
      </c>
      <c r="B5528" t="s">
        <v>257</v>
      </c>
      <c r="C5528" s="14" t="s">
        <v>259</v>
      </c>
      <c r="D5528" t="s">
        <v>465</v>
      </c>
      <c r="E5528" t="s">
        <v>483</v>
      </c>
      <c r="F5528" s="20">
        <v>2033</v>
      </c>
      <c r="G5528" s="20">
        <v>36</v>
      </c>
      <c r="H5528" s="11">
        <v>2237.6894769289502</v>
      </c>
      <c r="I5528" s="10">
        <v>4526931.7208937397</v>
      </c>
      <c r="J5528" s="33">
        <f t="shared" si="344"/>
        <v>4.9430599242331172E-4</v>
      </c>
      <c r="K5528" s="33">
        <f t="shared" si="345"/>
        <v>4.9418384334343202E-4</v>
      </c>
      <c r="L5528" s="33">
        <f t="shared" si="346"/>
        <v>0.99832576265279671</v>
      </c>
      <c r="M5528" s="33">
        <f t="shared" si="347"/>
        <v>0.99783240619050018</v>
      </c>
    </row>
    <row r="5529" spans="1:13" ht="27.6">
      <c r="A5529" t="s">
        <v>164</v>
      </c>
      <c r="B5529" t="s">
        <v>257</v>
      </c>
      <c r="C5529" s="14" t="s">
        <v>259</v>
      </c>
      <c r="D5529" t="s">
        <v>465</v>
      </c>
      <c r="E5529" t="s">
        <v>483</v>
      </c>
      <c r="F5529" s="20">
        <v>2033</v>
      </c>
      <c r="G5529" s="20">
        <v>37</v>
      </c>
      <c r="H5529" s="11">
        <v>2375.9170859486799</v>
      </c>
      <c r="I5529" s="10">
        <v>4483013.5060490901</v>
      </c>
      <c r="J5529" s="33">
        <f t="shared" si="344"/>
        <v>5.2998213874278324E-4</v>
      </c>
      <c r="K5529" s="33">
        <f t="shared" si="345"/>
        <v>5.2984172301617782E-4</v>
      </c>
      <c r="L5529" s="33">
        <f t="shared" si="346"/>
        <v>0.99783240619050018</v>
      </c>
      <c r="M5529" s="33">
        <f t="shared" si="347"/>
        <v>0.99730371294912279</v>
      </c>
    </row>
    <row r="5530" spans="1:13" ht="27.6">
      <c r="A5530" t="s">
        <v>164</v>
      </c>
      <c r="B5530" t="s">
        <v>257</v>
      </c>
      <c r="C5530" s="14" t="s">
        <v>259</v>
      </c>
      <c r="D5530" t="s">
        <v>465</v>
      </c>
      <c r="E5530" t="s">
        <v>483</v>
      </c>
      <c r="F5530" s="20">
        <v>2033</v>
      </c>
      <c r="G5530" s="20">
        <v>38</v>
      </c>
      <c r="H5530" s="11">
        <v>2510.98026403424</v>
      </c>
      <c r="I5530" s="10">
        <v>4408890.3267746102</v>
      </c>
      <c r="J5530" s="33">
        <f t="shared" si="344"/>
        <v>5.695265878548594E-4</v>
      </c>
      <c r="K5530" s="33">
        <f t="shared" si="345"/>
        <v>5.6936443837196649E-4</v>
      </c>
      <c r="L5530" s="33">
        <f t="shared" si="346"/>
        <v>0.99730371294912279</v>
      </c>
      <c r="M5530" s="33">
        <f t="shared" si="347"/>
        <v>0.9967358836807132</v>
      </c>
    </row>
    <row r="5531" spans="1:13" ht="27.6">
      <c r="A5531" t="s">
        <v>164</v>
      </c>
      <c r="B5531" t="s">
        <v>257</v>
      </c>
      <c r="C5531" s="14" t="s">
        <v>259</v>
      </c>
      <c r="D5531" t="s">
        <v>465</v>
      </c>
      <c r="E5531" t="s">
        <v>483</v>
      </c>
      <c r="F5531" s="20">
        <v>2033</v>
      </c>
      <c r="G5531" s="20">
        <v>39</v>
      </c>
      <c r="H5531" s="11">
        <v>2667.3567695545698</v>
      </c>
      <c r="I5531" s="10">
        <v>4350296.0560529698</v>
      </c>
      <c r="J5531" s="33">
        <f t="shared" si="344"/>
        <v>6.1314373440015172E-4</v>
      </c>
      <c r="K5531" s="33">
        <f t="shared" si="345"/>
        <v>6.1295580019282703E-4</v>
      </c>
      <c r="L5531" s="33">
        <f t="shared" si="346"/>
        <v>0.9967358836807132</v>
      </c>
      <c r="M5531" s="33">
        <f t="shared" si="347"/>
        <v>0.99612492863955082</v>
      </c>
    </row>
    <row r="5532" spans="1:13" ht="27.6">
      <c r="A5532" t="s">
        <v>164</v>
      </c>
      <c r="B5532" t="s">
        <v>257</v>
      </c>
      <c r="C5532" s="14" t="s">
        <v>259</v>
      </c>
      <c r="D5532" t="s">
        <v>465</v>
      </c>
      <c r="E5532" t="s">
        <v>483</v>
      </c>
      <c r="F5532" s="20">
        <v>2033</v>
      </c>
      <c r="G5532" s="20">
        <v>40</v>
      </c>
      <c r="H5532" s="11">
        <v>3536.76602637723</v>
      </c>
      <c r="I5532" s="10">
        <v>4295126.5845757397</v>
      </c>
      <c r="J5532" s="33">
        <f t="shared" si="344"/>
        <v>8.2343697135216839E-4</v>
      </c>
      <c r="K5532" s="33">
        <f t="shared" si="345"/>
        <v>8.2309804016511556E-4</v>
      </c>
      <c r="L5532" s="33">
        <f t="shared" si="346"/>
        <v>0.99612492863955082</v>
      </c>
      <c r="M5532" s="33">
        <f t="shared" si="347"/>
        <v>0.99530502016302802</v>
      </c>
    </row>
    <row r="5533" spans="1:13" ht="27.6">
      <c r="A5533" t="s">
        <v>164</v>
      </c>
      <c r="B5533" t="s">
        <v>257</v>
      </c>
      <c r="C5533" s="14" t="s">
        <v>259</v>
      </c>
      <c r="D5533" t="s">
        <v>465</v>
      </c>
      <c r="E5533" t="s">
        <v>483</v>
      </c>
      <c r="F5533" s="20">
        <v>2033</v>
      </c>
      <c r="G5533" s="20">
        <v>41</v>
      </c>
      <c r="H5533" s="11">
        <v>3851.4042998322998</v>
      </c>
      <c r="I5533" s="10">
        <v>4329800.25390964</v>
      </c>
      <c r="J5533" s="33">
        <f t="shared" si="344"/>
        <v>8.8951084899462334E-4</v>
      </c>
      <c r="K5533" s="33">
        <f t="shared" si="345"/>
        <v>8.8911535149449605E-4</v>
      </c>
      <c r="L5533" s="33">
        <f t="shared" si="346"/>
        <v>0.99530502016302802</v>
      </c>
      <c r="M5533" s="33">
        <f t="shared" si="347"/>
        <v>0.99442007919018149</v>
      </c>
    </row>
    <row r="5534" spans="1:13" ht="27.6">
      <c r="A5534" t="s">
        <v>164</v>
      </c>
      <c r="B5534" t="s">
        <v>257</v>
      </c>
      <c r="C5534" s="14" t="s">
        <v>259</v>
      </c>
      <c r="D5534" t="s">
        <v>465</v>
      </c>
      <c r="E5534" t="s">
        <v>483</v>
      </c>
      <c r="F5534" s="20">
        <v>2033</v>
      </c>
      <c r="G5534" s="20">
        <v>42</v>
      </c>
      <c r="H5534" s="11">
        <v>4191.93381414337</v>
      </c>
      <c r="I5534" s="10">
        <v>4345360.0518668201</v>
      </c>
      <c r="J5534" s="33">
        <f t="shared" si="344"/>
        <v>9.6469193901261728E-4</v>
      </c>
      <c r="K5534" s="33">
        <f t="shared" si="345"/>
        <v>9.6422677333651841E-4</v>
      </c>
      <c r="L5534" s="33">
        <f t="shared" si="346"/>
        <v>0.99442007919018149</v>
      </c>
      <c r="M5534" s="33">
        <f t="shared" si="347"/>
        <v>0.99346123272588294</v>
      </c>
    </row>
    <row r="5535" spans="1:13" ht="27.6">
      <c r="A5535" t="s">
        <v>164</v>
      </c>
      <c r="B5535" t="s">
        <v>257</v>
      </c>
      <c r="C5535" s="14" t="s">
        <v>259</v>
      </c>
      <c r="D5535" t="s">
        <v>465</v>
      </c>
      <c r="E5535" t="s">
        <v>483</v>
      </c>
      <c r="F5535" s="20">
        <v>2033</v>
      </c>
      <c r="G5535" s="20">
        <v>43</v>
      </c>
      <c r="H5535" s="11">
        <v>6347.8710981603799</v>
      </c>
      <c r="I5535" s="10">
        <v>6396936.85222515</v>
      </c>
      <c r="J5535" s="33">
        <f t="shared" si="344"/>
        <v>9.9232980484281275E-4</v>
      </c>
      <c r="K5535" s="33">
        <f t="shared" si="345"/>
        <v>9.9183760844256952E-4</v>
      </c>
      <c r="L5535" s="33">
        <f t="shared" si="346"/>
        <v>0.99346123272588294</v>
      </c>
      <c r="M5535" s="33">
        <f t="shared" si="347"/>
        <v>0.99247588051273572</v>
      </c>
    </row>
    <row r="5536" spans="1:13" ht="27.6">
      <c r="A5536" t="s">
        <v>164</v>
      </c>
      <c r="B5536" t="s">
        <v>257</v>
      </c>
      <c r="C5536" s="14" t="s">
        <v>259</v>
      </c>
      <c r="D5536" t="s">
        <v>465</v>
      </c>
      <c r="E5536" t="s">
        <v>483</v>
      </c>
      <c r="F5536" s="20">
        <v>2033</v>
      </c>
      <c r="G5536" s="20">
        <v>44</v>
      </c>
      <c r="H5536" s="11">
        <v>4919.5746479154104</v>
      </c>
      <c r="I5536" s="10">
        <v>4298798.0246290304</v>
      </c>
      <c r="J5536" s="33">
        <f t="shared" si="344"/>
        <v>1.144407022551368E-3</v>
      </c>
      <c r="K5536" s="33">
        <f t="shared" si="345"/>
        <v>1.1437524385620179E-3</v>
      </c>
      <c r="L5536" s="33">
        <f t="shared" si="346"/>
        <v>0.99247588051273572</v>
      </c>
      <c r="M5536" s="33">
        <f t="shared" si="347"/>
        <v>0.9913407338041853</v>
      </c>
    </row>
    <row r="5537" spans="1:13" ht="27.6">
      <c r="A5537" t="s">
        <v>164</v>
      </c>
      <c r="B5537" t="s">
        <v>257</v>
      </c>
      <c r="C5537" s="14" t="s">
        <v>259</v>
      </c>
      <c r="D5537" t="s">
        <v>465</v>
      </c>
      <c r="E5537" t="s">
        <v>483</v>
      </c>
      <c r="F5537" s="20">
        <v>2033</v>
      </c>
      <c r="G5537" s="20">
        <v>45</v>
      </c>
      <c r="H5537" s="11">
        <v>6318.8352037755303</v>
      </c>
      <c r="I5537" s="10">
        <v>4279011.1244173199</v>
      </c>
      <c r="J5537" s="33">
        <f t="shared" si="344"/>
        <v>1.4767045516003365E-3</v>
      </c>
      <c r="K5537" s="33">
        <f t="shared" si="345"/>
        <v>1.475614759933408E-3</v>
      </c>
      <c r="L5537" s="33">
        <f t="shared" si="346"/>
        <v>0.9913407338041853</v>
      </c>
      <c r="M5537" s="33">
        <f t="shared" si="347"/>
        <v>0.98987789678526061</v>
      </c>
    </row>
    <row r="5538" spans="1:13" ht="27.6">
      <c r="A5538" t="s">
        <v>164</v>
      </c>
      <c r="B5538" t="s">
        <v>257</v>
      </c>
      <c r="C5538" s="14" t="s">
        <v>259</v>
      </c>
      <c r="D5538" t="s">
        <v>465</v>
      </c>
      <c r="E5538" t="s">
        <v>483</v>
      </c>
      <c r="F5538" s="20">
        <v>2033</v>
      </c>
      <c r="G5538" s="20">
        <v>46</v>
      </c>
      <c r="H5538" s="11">
        <v>6701.6261798975402</v>
      </c>
      <c r="I5538" s="10">
        <v>4143427.4330385802</v>
      </c>
      <c r="J5538" s="33">
        <f t="shared" si="344"/>
        <v>1.6174112587228073E-3</v>
      </c>
      <c r="K5538" s="33">
        <f t="shared" si="345"/>
        <v>1.6161039540443234E-3</v>
      </c>
      <c r="L5538" s="33">
        <f t="shared" si="346"/>
        <v>0.98987789678526061</v>
      </c>
      <c r="M5538" s="33">
        <f t="shared" si="347"/>
        <v>0.98827815120224483</v>
      </c>
    </row>
    <row r="5539" spans="1:13" ht="27.6">
      <c r="A5539" t="s">
        <v>164</v>
      </c>
      <c r="B5539" t="s">
        <v>257</v>
      </c>
      <c r="C5539" s="14" t="s">
        <v>259</v>
      </c>
      <c r="D5539" t="s">
        <v>465</v>
      </c>
      <c r="E5539" t="s">
        <v>483</v>
      </c>
      <c r="F5539" s="20">
        <v>2033</v>
      </c>
      <c r="G5539" s="20">
        <v>47</v>
      </c>
      <c r="H5539" s="11">
        <v>7275.2337619678101</v>
      </c>
      <c r="I5539" s="10">
        <v>4105148.6171876001</v>
      </c>
      <c r="J5539" s="33">
        <f t="shared" si="344"/>
        <v>1.7722217732891743E-3</v>
      </c>
      <c r="K5539" s="33">
        <f t="shared" si="345"/>
        <v>1.7706523155616161E-3</v>
      </c>
      <c r="L5539" s="33">
        <f t="shared" si="346"/>
        <v>0.98827815120224483</v>
      </c>
      <c r="M5539" s="33">
        <f t="shared" si="347"/>
        <v>0.98652825420539958</v>
      </c>
    </row>
    <row r="5540" spans="1:13" ht="27.6">
      <c r="A5540" t="s">
        <v>164</v>
      </c>
      <c r="B5540" t="s">
        <v>257</v>
      </c>
      <c r="C5540" s="14" t="s">
        <v>259</v>
      </c>
      <c r="D5540" t="s">
        <v>465</v>
      </c>
      <c r="E5540" t="s">
        <v>483</v>
      </c>
      <c r="F5540" s="20">
        <v>2033</v>
      </c>
      <c r="G5540" s="20">
        <v>48</v>
      </c>
      <c r="H5540" s="11">
        <v>8078.0844401593304</v>
      </c>
      <c r="I5540" s="10">
        <v>4158866.9215582502</v>
      </c>
      <c r="J5540" s="33">
        <f t="shared" si="344"/>
        <v>1.9423762752025309E-3</v>
      </c>
      <c r="K5540" s="33">
        <f t="shared" si="345"/>
        <v>1.940491083186946E-3</v>
      </c>
      <c r="L5540" s="33">
        <f t="shared" si="346"/>
        <v>0.98652825420539958</v>
      </c>
      <c r="M5540" s="33">
        <f t="shared" si="347"/>
        <v>0.98461390492480205</v>
      </c>
    </row>
    <row r="5541" spans="1:13" ht="27.6">
      <c r="A5541" t="s">
        <v>164</v>
      </c>
      <c r="B5541" t="s">
        <v>257</v>
      </c>
      <c r="C5541" s="14" t="s">
        <v>259</v>
      </c>
      <c r="D5541" t="s">
        <v>465</v>
      </c>
      <c r="E5541" t="s">
        <v>483</v>
      </c>
      <c r="F5541" s="20">
        <v>2033</v>
      </c>
      <c r="G5541" s="20">
        <v>49</v>
      </c>
      <c r="H5541" s="11">
        <v>9014.8771552017606</v>
      </c>
      <c r="I5541" s="10">
        <v>4236666.1179461097</v>
      </c>
      <c r="J5541" s="33">
        <f t="shared" si="344"/>
        <v>2.1278233649367857E-3</v>
      </c>
      <c r="K5541" s="33">
        <f t="shared" si="345"/>
        <v>2.1255611536137309E-3</v>
      </c>
      <c r="L5541" s="33">
        <f t="shared" si="346"/>
        <v>0.98461390492480205</v>
      </c>
      <c r="M5541" s="33">
        <f t="shared" si="347"/>
        <v>0.98252104785718597</v>
      </c>
    </row>
    <row r="5542" spans="1:13" ht="27.6">
      <c r="A5542" t="s">
        <v>164</v>
      </c>
      <c r="B5542" t="s">
        <v>257</v>
      </c>
      <c r="C5542" s="14" t="s">
        <v>259</v>
      </c>
      <c r="D5542" t="s">
        <v>465</v>
      </c>
      <c r="E5542" t="s">
        <v>483</v>
      </c>
      <c r="F5542" s="20">
        <v>2033</v>
      </c>
      <c r="G5542" s="20">
        <v>50</v>
      </c>
      <c r="H5542" s="11">
        <v>10380.428709268401</v>
      </c>
      <c r="I5542" s="10">
        <v>4206459.6923164297</v>
      </c>
      <c r="J5542" s="33">
        <f t="shared" si="344"/>
        <v>2.4677352140636028E-3</v>
      </c>
      <c r="K5542" s="33">
        <f t="shared" si="345"/>
        <v>2.4646928586107286E-3</v>
      </c>
      <c r="L5542" s="33">
        <f t="shared" si="346"/>
        <v>0.98252104785718597</v>
      </c>
      <c r="M5542" s="33">
        <f t="shared" si="347"/>
        <v>0.98009943524709764</v>
      </c>
    </row>
    <row r="5543" spans="1:13" ht="27.6">
      <c r="A5543" t="s">
        <v>164</v>
      </c>
      <c r="B5543" t="s">
        <v>257</v>
      </c>
      <c r="C5543" s="14" t="s">
        <v>259</v>
      </c>
      <c r="D5543" t="s">
        <v>465</v>
      </c>
      <c r="E5543" t="s">
        <v>483</v>
      </c>
      <c r="F5543" s="20">
        <v>2033</v>
      </c>
      <c r="G5543" s="20">
        <v>51</v>
      </c>
      <c r="H5543" s="11">
        <v>10974.297593257101</v>
      </c>
      <c r="I5543" s="10">
        <v>4064398.3409979302</v>
      </c>
      <c r="J5543" s="33">
        <f t="shared" si="344"/>
        <v>2.7001038462589732E-3</v>
      </c>
      <c r="K5543" s="33">
        <f t="shared" si="345"/>
        <v>2.6964618445337596E-3</v>
      </c>
      <c r="L5543" s="33">
        <f t="shared" si="346"/>
        <v>0.98009943524709764</v>
      </c>
      <c r="M5543" s="33">
        <f t="shared" si="347"/>
        <v>0.97745663451610476</v>
      </c>
    </row>
    <row r="5544" spans="1:13" ht="27.6">
      <c r="A5544" t="s">
        <v>164</v>
      </c>
      <c r="B5544" t="s">
        <v>257</v>
      </c>
      <c r="C5544" s="14" t="s">
        <v>259</v>
      </c>
      <c r="D5544" t="s">
        <v>465</v>
      </c>
      <c r="E5544" t="s">
        <v>483</v>
      </c>
      <c r="F5544" s="20">
        <v>2033</v>
      </c>
      <c r="G5544" s="20">
        <v>52</v>
      </c>
      <c r="H5544" s="11">
        <v>11753.816987300699</v>
      </c>
      <c r="I5544" s="10">
        <v>3984128.1612110701</v>
      </c>
      <c r="J5544" s="33">
        <f t="shared" si="344"/>
        <v>2.9501603642508949E-3</v>
      </c>
      <c r="K5544" s="33">
        <f t="shared" si="345"/>
        <v>2.9458129174361192E-3</v>
      </c>
      <c r="L5544" s="33">
        <f t="shared" si="346"/>
        <v>0.97745663451610476</v>
      </c>
      <c r="M5544" s="33">
        <f t="shared" si="347"/>
        <v>0.97457723013591357</v>
      </c>
    </row>
    <row r="5545" spans="1:13" ht="27.6">
      <c r="A5545" t="s">
        <v>164</v>
      </c>
      <c r="B5545" t="s">
        <v>257</v>
      </c>
      <c r="C5545" s="14" t="s">
        <v>259</v>
      </c>
      <c r="D5545" t="s">
        <v>465</v>
      </c>
      <c r="E5545" t="s">
        <v>483</v>
      </c>
      <c r="F5545" s="20">
        <v>2033</v>
      </c>
      <c r="G5545" s="20">
        <v>53</v>
      </c>
      <c r="H5545" s="11">
        <v>12626.9595622323</v>
      </c>
      <c r="I5545" s="10">
        <v>3918976.88415313</v>
      </c>
      <c r="J5545" s="33">
        <f t="shared" si="344"/>
        <v>3.2220040932854133E-3</v>
      </c>
      <c r="K5545" s="33">
        <f t="shared" si="345"/>
        <v>3.2168190083800008E-3</v>
      </c>
      <c r="L5545" s="33">
        <f t="shared" si="346"/>
        <v>0.97457723013591357</v>
      </c>
      <c r="M5545" s="33">
        <f t="shared" si="347"/>
        <v>0.97144219157687806</v>
      </c>
    </row>
    <row r="5546" spans="1:13" ht="27.6">
      <c r="A5546" t="s">
        <v>164</v>
      </c>
      <c r="B5546" t="s">
        <v>257</v>
      </c>
      <c r="C5546" s="14" t="s">
        <v>259</v>
      </c>
      <c r="D5546" t="s">
        <v>465</v>
      </c>
      <c r="E5546" t="s">
        <v>483</v>
      </c>
      <c r="F5546" s="20">
        <v>2033</v>
      </c>
      <c r="G5546" s="20">
        <v>54</v>
      </c>
      <c r="H5546" s="11">
        <v>13538.0106726468</v>
      </c>
      <c r="I5546" s="10">
        <v>3848044.3577085799</v>
      </c>
      <c r="J5546" s="33">
        <f t="shared" si="344"/>
        <v>3.5181534863356844E-3</v>
      </c>
      <c r="K5546" s="33">
        <f t="shared" si="345"/>
        <v>3.51197203558129E-3</v>
      </c>
      <c r="L5546" s="33">
        <f t="shared" si="346"/>
        <v>0.97144219157687806</v>
      </c>
      <c r="M5546" s="33">
        <f t="shared" si="347"/>
        <v>0.96803051376587623</v>
      </c>
    </row>
    <row r="5547" spans="1:13" ht="27.6">
      <c r="A5547" t="s">
        <v>164</v>
      </c>
      <c r="B5547" t="s">
        <v>257</v>
      </c>
      <c r="C5547" s="14" t="s">
        <v>259</v>
      </c>
      <c r="D5547" t="s">
        <v>465</v>
      </c>
      <c r="E5547" t="s">
        <v>483</v>
      </c>
      <c r="F5547" s="20">
        <v>2033</v>
      </c>
      <c r="G5547" s="20">
        <v>55</v>
      </c>
      <c r="H5547" s="11">
        <v>14499.594597891301</v>
      </c>
      <c r="I5547" s="10">
        <v>3757725.5895678801</v>
      </c>
      <c r="J5547" s="33">
        <f t="shared" si="344"/>
        <v>3.858609217805785E-3</v>
      </c>
      <c r="K5547" s="33">
        <f t="shared" si="345"/>
        <v>3.8511743510805108E-3</v>
      </c>
      <c r="L5547" s="33">
        <f t="shared" si="346"/>
        <v>0.96803051376587623</v>
      </c>
      <c r="M5547" s="33">
        <f t="shared" si="347"/>
        <v>0.96430245948019777</v>
      </c>
    </row>
    <row r="5548" spans="1:13" ht="27.6">
      <c r="A5548" t="s">
        <v>164</v>
      </c>
      <c r="B5548" t="s">
        <v>257</v>
      </c>
      <c r="C5548" s="14" t="s">
        <v>259</v>
      </c>
      <c r="D5548" t="s">
        <v>465</v>
      </c>
      <c r="E5548" t="s">
        <v>483</v>
      </c>
      <c r="F5548" s="20">
        <v>2033</v>
      </c>
      <c r="G5548" s="20">
        <v>56</v>
      </c>
      <c r="H5548" s="11">
        <v>15532.895113914599</v>
      </c>
      <c r="I5548" s="10">
        <v>3683079.1575520299</v>
      </c>
      <c r="J5548" s="33">
        <f t="shared" si="344"/>
        <v>4.217366624354223E-3</v>
      </c>
      <c r="K5548" s="33">
        <f t="shared" si="345"/>
        <v>4.208486022369895E-3</v>
      </c>
      <c r="L5548" s="33">
        <f t="shared" si="346"/>
        <v>0.96430245948019777</v>
      </c>
      <c r="M5548" s="33">
        <f t="shared" si="347"/>
        <v>0.96024420605813843</v>
      </c>
    </row>
    <row r="5549" spans="1:13" ht="27.6">
      <c r="A5549" t="s">
        <v>164</v>
      </c>
      <c r="B5549" t="s">
        <v>257</v>
      </c>
      <c r="C5549" s="14" t="s">
        <v>259</v>
      </c>
      <c r="D5549" t="s">
        <v>465</v>
      </c>
      <c r="E5549" t="s">
        <v>483</v>
      </c>
      <c r="F5549" s="20">
        <v>2033</v>
      </c>
      <c r="G5549" s="20">
        <v>57</v>
      </c>
      <c r="H5549" s="11">
        <v>16567.698698231801</v>
      </c>
      <c r="I5549" s="10">
        <v>3596856.2108838102</v>
      </c>
      <c r="J5549" s="33">
        <f t="shared" si="344"/>
        <v>4.6061609713780663E-3</v>
      </c>
      <c r="K5549" s="33">
        <f t="shared" si="345"/>
        <v>4.5955688811291084E-3</v>
      </c>
      <c r="L5549" s="33">
        <f t="shared" si="346"/>
        <v>0.96024420605813843</v>
      </c>
      <c r="M5549" s="33">
        <f t="shared" si="347"/>
        <v>0.95583133766649309</v>
      </c>
    </row>
    <row r="5550" spans="1:13" ht="27.6">
      <c r="A5550" t="s">
        <v>164</v>
      </c>
      <c r="B5550" t="s">
        <v>257</v>
      </c>
      <c r="C5550" s="14" t="s">
        <v>259</v>
      </c>
      <c r="D5550" t="s">
        <v>465</v>
      </c>
      <c r="E5550" t="s">
        <v>483</v>
      </c>
      <c r="F5550" s="20">
        <v>2033</v>
      </c>
      <c r="G5550" s="20">
        <v>58</v>
      </c>
      <c r="H5550" s="11">
        <v>17665.559309279499</v>
      </c>
      <c r="I5550" s="10">
        <v>3509409.5834240601</v>
      </c>
      <c r="J5550" s="33">
        <f t="shared" si="344"/>
        <v>5.033769609771103E-3</v>
      </c>
      <c r="K5550" s="33">
        <f t="shared" si="345"/>
        <v>5.0211214231143941E-3</v>
      </c>
      <c r="L5550" s="33">
        <f t="shared" si="346"/>
        <v>0.95583133766649309</v>
      </c>
      <c r="M5550" s="33">
        <f t="shared" si="347"/>
        <v>0.95103199246005177</v>
      </c>
    </row>
    <row r="5551" spans="1:13" ht="27.6">
      <c r="A5551" t="s">
        <v>164</v>
      </c>
      <c r="B5551" t="s">
        <v>257</v>
      </c>
      <c r="C5551" s="14" t="s">
        <v>259</v>
      </c>
      <c r="D5551" t="s">
        <v>465</v>
      </c>
      <c r="E5551" t="s">
        <v>483</v>
      </c>
      <c r="F5551" s="20">
        <v>2033</v>
      </c>
      <c r="G5551" s="20">
        <v>59</v>
      </c>
      <c r="H5551" s="11">
        <v>18688.218682424798</v>
      </c>
      <c r="I5551" s="10">
        <v>3395014.3733229698</v>
      </c>
      <c r="J5551" s="33">
        <f t="shared" si="344"/>
        <v>5.5046066459309732E-3</v>
      </c>
      <c r="K5551" s="33">
        <f t="shared" si="345"/>
        <v>5.4894840594549299E-3</v>
      </c>
      <c r="L5551" s="33">
        <f t="shared" si="346"/>
        <v>0.95103199246005177</v>
      </c>
      <c r="M5551" s="33">
        <f t="shared" si="347"/>
        <v>0.94581131749741065</v>
      </c>
    </row>
    <row r="5552" spans="1:13" ht="27.6">
      <c r="A5552" t="s">
        <v>164</v>
      </c>
      <c r="B5552" t="s">
        <v>257</v>
      </c>
      <c r="C5552" s="14" t="s">
        <v>259</v>
      </c>
      <c r="D5552" t="s">
        <v>465</v>
      </c>
      <c r="E5552" t="s">
        <v>483</v>
      </c>
      <c r="F5552" s="20">
        <v>2033</v>
      </c>
      <c r="G5552" s="20">
        <v>60</v>
      </c>
      <c r="H5552" s="11">
        <v>20331.273721723799</v>
      </c>
      <c r="I5552" s="10">
        <v>3337558.84722151</v>
      </c>
      <c r="J5552" s="33">
        <f t="shared" si="344"/>
        <v>6.091659998339629E-3</v>
      </c>
      <c r="K5552" s="33">
        <f t="shared" si="345"/>
        <v>6.0731434554786023E-3</v>
      </c>
      <c r="L5552" s="33">
        <f t="shared" si="346"/>
        <v>0.94581131749741065</v>
      </c>
      <c r="M5552" s="33">
        <f t="shared" si="347"/>
        <v>0.94006726968443366</v>
      </c>
    </row>
    <row r="5553" spans="1:13" ht="27.6">
      <c r="A5553" t="s">
        <v>164</v>
      </c>
      <c r="B5553" t="s">
        <v>257</v>
      </c>
      <c r="C5553" s="14" t="s">
        <v>259</v>
      </c>
      <c r="D5553" t="s">
        <v>465</v>
      </c>
      <c r="E5553" t="s">
        <v>483</v>
      </c>
      <c r="F5553" s="20">
        <v>2033</v>
      </c>
      <c r="G5553" s="20">
        <v>61</v>
      </c>
      <c r="H5553" s="11">
        <v>20845.022371069601</v>
      </c>
      <c r="I5553" s="10">
        <v>3123124.30714858</v>
      </c>
      <c r="J5553" s="33">
        <f t="shared" si="344"/>
        <v>6.6744132865147326E-3</v>
      </c>
      <c r="K5553" s="33">
        <f t="shared" si="345"/>
        <v>6.652188862640962E-3</v>
      </c>
      <c r="L5553" s="33">
        <f t="shared" si="346"/>
        <v>0.94006726968443366</v>
      </c>
      <c r="M5553" s="33">
        <f t="shared" si="347"/>
        <v>0.93381376466290555</v>
      </c>
    </row>
    <row r="5554" spans="1:13" ht="27.6">
      <c r="A5554" t="s">
        <v>164</v>
      </c>
      <c r="B5554" t="s">
        <v>257</v>
      </c>
      <c r="C5554" s="14" t="s">
        <v>259</v>
      </c>
      <c r="D5554" t="s">
        <v>465</v>
      </c>
      <c r="E5554" t="s">
        <v>483</v>
      </c>
      <c r="F5554" s="20">
        <v>2033</v>
      </c>
      <c r="G5554" s="20">
        <v>62</v>
      </c>
      <c r="H5554" s="11">
        <v>22100.750097446398</v>
      </c>
      <c r="I5554" s="10">
        <v>3024477.90526143</v>
      </c>
      <c r="J5554" s="33">
        <f t="shared" si="344"/>
        <v>7.3072942801134643E-3</v>
      </c>
      <c r="K5554" s="33">
        <f t="shared" si="345"/>
        <v>7.2806609173561299E-3</v>
      </c>
      <c r="L5554" s="33">
        <f t="shared" si="346"/>
        <v>0.93381376466290555</v>
      </c>
      <c r="M5554" s="33">
        <f t="shared" si="347"/>
        <v>0.92701498328243515</v>
      </c>
    </row>
    <row r="5555" spans="1:13" ht="27.6">
      <c r="A5555" t="s">
        <v>164</v>
      </c>
      <c r="B5555" t="s">
        <v>257</v>
      </c>
      <c r="C5555" s="14" t="s">
        <v>259</v>
      </c>
      <c r="D5555" t="s">
        <v>465</v>
      </c>
      <c r="E5555" t="s">
        <v>483</v>
      </c>
      <c r="F5555" s="20">
        <v>2033</v>
      </c>
      <c r="G5555" s="20">
        <v>63</v>
      </c>
      <c r="H5555" s="11">
        <v>23445.605329179401</v>
      </c>
      <c r="I5555" s="10">
        <v>2929383.1104137599</v>
      </c>
      <c r="J5555" s="33">
        <f t="shared" si="344"/>
        <v>8.0035981793681581E-3</v>
      </c>
      <c r="K5555" s="33">
        <f t="shared" si="345"/>
        <v>7.9716546652860432E-3</v>
      </c>
      <c r="L5555" s="33">
        <f t="shared" si="346"/>
        <v>0.92701498328243515</v>
      </c>
      <c r="M5555" s="33">
        <f t="shared" si="347"/>
        <v>0.91962513996616169</v>
      </c>
    </row>
    <row r="5556" spans="1:13" ht="27.6">
      <c r="A5556" t="s">
        <v>164</v>
      </c>
      <c r="B5556" t="s">
        <v>257</v>
      </c>
      <c r="C5556" s="14" t="s">
        <v>259</v>
      </c>
      <c r="D5556" t="s">
        <v>465</v>
      </c>
      <c r="E5556" t="s">
        <v>483</v>
      </c>
      <c r="F5556" s="20">
        <v>2033</v>
      </c>
      <c r="G5556" s="20">
        <v>64</v>
      </c>
      <c r="H5556" s="11">
        <v>24771.364322658701</v>
      </c>
      <c r="I5556" s="10">
        <v>2825051.6407660898</v>
      </c>
      <c r="J5556" s="33">
        <f t="shared" si="344"/>
        <v>8.7684642521937296E-3</v>
      </c>
      <c r="K5556" s="33">
        <f t="shared" si="345"/>
        <v>8.7301333856166785E-3</v>
      </c>
      <c r="L5556" s="33">
        <f t="shared" si="346"/>
        <v>0.91962513996616169</v>
      </c>
      <c r="M5556" s="33">
        <f t="shared" si="347"/>
        <v>0.91159668982949071</v>
      </c>
    </row>
    <row r="5557" spans="1:13" ht="27.6">
      <c r="A5557" t="s">
        <v>164</v>
      </c>
      <c r="B5557" t="s">
        <v>257</v>
      </c>
      <c r="C5557" s="14" t="s">
        <v>259</v>
      </c>
      <c r="D5557" t="s">
        <v>465</v>
      </c>
      <c r="E5557" t="s">
        <v>483</v>
      </c>
      <c r="F5557" s="20">
        <v>2033</v>
      </c>
      <c r="G5557" s="20">
        <v>65</v>
      </c>
      <c r="H5557" s="11">
        <v>25111.695642720799</v>
      </c>
      <c r="I5557" s="10">
        <v>2701930.22367656</v>
      </c>
      <c r="J5557" s="33">
        <f t="shared" si="344"/>
        <v>9.2939837685929987E-3</v>
      </c>
      <c r="K5557" s="33">
        <f t="shared" si="345"/>
        <v>9.2509281906383301E-3</v>
      </c>
      <c r="L5557" s="33">
        <f t="shared" si="346"/>
        <v>0.91159668982949071</v>
      </c>
      <c r="M5557" s="33">
        <f t="shared" si="347"/>
        <v>0.9031635743130545</v>
      </c>
    </row>
    <row r="5558" spans="1:13" ht="27.6">
      <c r="A5558" t="s">
        <v>164</v>
      </c>
      <c r="B5558" t="s">
        <v>257</v>
      </c>
      <c r="C5558" s="14" t="s">
        <v>259</v>
      </c>
      <c r="D5558" t="s">
        <v>465</v>
      </c>
      <c r="E5558" t="s">
        <v>483</v>
      </c>
      <c r="F5558" s="20">
        <v>2033</v>
      </c>
      <c r="G5558" s="20">
        <v>66</v>
      </c>
      <c r="H5558" s="11">
        <v>26013.326030164098</v>
      </c>
      <c r="I5558" s="10">
        <v>2550143.2453954299</v>
      </c>
      <c r="J5558" s="33">
        <f t="shared" si="344"/>
        <v>1.0200731302892134E-2</v>
      </c>
      <c r="K5558" s="33">
        <f t="shared" si="345"/>
        <v>1.0148880299156393E-2</v>
      </c>
      <c r="L5558" s="33">
        <f t="shared" si="346"/>
        <v>0.9031635743130545</v>
      </c>
      <c r="M5558" s="33">
        <f t="shared" si="347"/>
        <v>0.89399747530679308</v>
      </c>
    </row>
    <row r="5559" spans="1:13" ht="27.6">
      <c r="A5559" t="s">
        <v>164</v>
      </c>
      <c r="B5559" t="s">
        <v>257</v>
      </c>
      <c r="C5559" s="14" t="s">
        <v>259</v>
      </c>
      <c r="D5559" t="s">
        <v>465</v>
      </c>
      <c r="E5559" t="s">
        <v>483</v>
      </c>
      <c r="F5559" s="20">
        <v>2033</v>
      </c>
      <c r="G5559" s="20">
        <v>67</v>
      </c>
      <c r="H5559" s="11">
        <v>27212.202641280601</v>
      </c>
      <c r="I5559" s="10">
        <v>2431625.06497656</v>
      </c>
      <c r="J5559" s="33">
        <f t="shared" si="344"/>
        <v>1.119095333948736E-2</v>
      </c>
      <c r="K5559" s="33">
        <f t="shared" si="345"/>
        <v>1.1128567556825009E-2</v>
      </c>
      <c r="L5559" s="33">
        <f t="shared" si="346"/>
        <v>0.89399747530679308</v>
      </c>
      <c r="M5559" s="33">
        <f t="shared" si="347"/>
        <v>0.88404856400721044</v>
      </c>
    </row>
    <row r="5560" spans="1:13" ht="27.6">
      <c r="A5560" t="s">
        <v>164</v>
      </c>
      <c r="B5560" t="s">
        <v>257</v>
      </c>
      <c r="C5560" s="14" t="s">
        <v>259</v>
      </c>
      <c r="D5560" t="s">
        <v>465</v>
      </c>
      <c r="E5560" t="s">
        <v>483</v>
      </c>
      <c r="F5560" s="20">
        <v>2033</v>
      </c>
      <c r="G5560" s="20">
        <v>68</v>
      </c>
      <c r="H5560" s="11">
        <v>28173.350167434499</v>
      </c>
      <c r="I5560" s="10">
        <v>2293572.63059919</v>
      </c>
      <c r="J5560" s="33">
        <f t="shared" si="344"/>
        <v>1.2283609331383713E-2</v>
      </c>
      <c r="K5560" s="33">
        <f t="shared" si="345"/>
        <v>1.2208473762264749E-2</v>
      </c>
      <c r="L5560" s="33">
        <f t="shared" si="346"/>
        <v>0.88404856400721044</v>
      </c>
      <c r="M5560" s="33">
        <f t="shared" si="347"/>
        <v>0.87325568030896061</v>
      </c>
    </row>
    <row r="5561" spans="1:13" ht="27.6">
      <c r="A5561" t="s">
        <v>164</v>
      </c>
      <c r="B5561" t="s">
        <v>257</v>
      </c>
      <c r="C5561" s="14" t="s">
        <v>259</v>
      </c>
      <c r="D5561" t="s">
        <v>465</v>
      </c>
      <c r="E5561" t="s">
        <v>483</v>
      </c>
      <c r="F5561" s="20">
        <v>2033</v>
      </c>
      <c r="G5561" s="20">
        <v>69</v>
      </c>
      <c r="H5561" s="11">
        <v>29095.283972848501</v>
      </c>
      <c r="I5561" s="10">
        <v>2155969.0861391299</v>
      </c>
      <c r="J5561" s="33">
        <f t="shared" si="344"/>
        <v>1.3495223173608581E-2</v>
      </c>
      <c r="K5561" s="33">
        <f t="shared" si="345"/>
        <v>1.3404570898440049E-2</v>
      </c>
      <c r="L5561" s="33">
        <f t="shared" si="346"/>
        <v>0.87325568030896061</v>
      </c>
      <c r="M5561" s="33">
        <f t="shared" si="347"/>
        <v>0.86155006262979361</v>
      </c>
    </row>
    <row r="5562" spans="1:13" ht="27.6">
      <c r="A5562" t="s">
        <v>164</v>
      </c>
      <c r="B5562" t="s">
        <v>257</v>
      </c>
      <c r="C5562" s="14" t="s">
        <v>259</v>
      </c>
      <c r="D5562" t="s">
        <v>465</v>
      </c>
      <c r="E5562" t="s">
        <v>483</v>
      </c>
      <c r="F5562" s="20">
        <v>2034</v>
      </c>
      <c r="G5562" s="20">
        <v>30</v>
      </c>
      <c r="H5562" s="11">
        <v>782.14328402788203</v>
      </c>
      <c r="I5562" s="10">
        <v>4429663.8959097601</v>
      </c>
      <c r="J5562" s="33">
        <f t="shared" si="344"/>
        <v>1.765694423791596E-4</v>
      </c>
      <c r="K5562" s="33">
        <f t="shared" si="345"/>
        <v>1.7655385491255338E-4</v>
      </c>
      <c r="L5562" s="33">
        <f t="shared" si="346"/>
        <v>1</v>
      </c>
      <c r="M5562" s="33">
        <f t="shared" si="347"/>
        <v>0.99982344614508745</v>
      </c>
    </row>
    <row r="5563" spans="1:13" ht="27.6">
      <c r="A5563" t="s">
        <v>164</v>
      </c>
      <c r="B5563" t="s">
        <v>257</v>
      </c>
      <c r="C5563" s="14" t="s">
        <v>259</v>
      </c>
      <c r="D5563" t="s">
        <v>465</v>
      </c>
      <c r="E5563" t="s">
        <v>483</v>
      </c>
      <c r="F5563" s="20">
        <v>2034</v>
      </c>
      <c r="G5563" s="20">
        <v>31</v>
      </c>
      <c r="H5563" s="11">
        <v>965.51638087358504</v>
      </c>
      <c r="I5563" s="10">
        <v>4364274.1609027497</v>
      </c>
      <c r="J5563" s="33">
        <f t="shared" si="344"/>
        <v>2.2123183495737766E-4</v>
      </c>
      <c r="K5563" s="33">
        <f t="shared" si="345"/>
        <v>2.2120736499953164E-4</v>
      </c>
      <c r="L5563" s="33">
        <f t="shared" si="346"/>
        <v>0.99982344614508745</v>
      </c>
      <c r="M5563" s="33">
        <f t="shared" si="347"/>
        <v>0.99960227783510092</v>
      </c>
    </row>
    <row r="5564" spans="1:13" ht="27.6">
      <c r="A5564" t="s">
        <v>164</v>
      </c>
      <c r="B5564" t="s">
        <v>257</v>
      </c>
      <c r="C5564" s="14" t="s">
        <v>259</v>
      </c>
      <c r="D5564" t="s">
        <v>465</v>
      </c>
      <c r="E5564" t="s">
        <v>483</v>
      </c>
      <c r="F5564" s="20">
        <v>2034</v>
      </c>
      <c r="G5564" s="20">
        <v>32</v>
      </c>
      <c r="H5564" s="11">
        <v>1155.0642953843601</v>
      </c>
      <c r="I5564" s="10">
        <v>4343483.2992814304</v>
      </c>
      <c r="J5564" s="33">
        <f t="shared" si="344"/>
        <v>2.6593041017918722E-4</v>
      </c>
      <c r="K5564" s="33">
        <f t="shared" si="345"/>
        <v>2.6589505382179635E-4</v>
      </c>
      <c r="L5564" s="33">
        <f t="shared" si="346"/>
        <v>0.99960227783510092</v>
      </c>
      <c r="M5564" s="33">
        <f t="shared" si="347"/>
        <v>0.99933648853363555</v>
      </c>
    </row>
    <row r="5565" spans="1:13" ht="27.6">
      <c r="A5565" t="s">
        <v>164</v>
      </c>
      <c r="B5565" t="s">
        <v>257</v>
      </c>
      <c r="C5565" s="14" t="s">
        <v>259</v>
      </c>
      <c r="D5565" t="s">
        <v>465</v>
      </c>
      <c r="E5565" t="s">
        <v>483</v>
      </c>
      <c r="F5565" s="20">
        <v>2034</v>
      </c>
      <c r="G5565" s="20">
        <v>33</v>
      </c>
      <c r="H5565" s="11">
        <v>1215.6042040293901</v>
      </c>
      <c r="I5565" s="10">
        <v>4323728.6091787498</v>
      </c>
      <c r="J5565" s="33">
        <f t="shared" si="344"/>
        <v>2.8114720277512567E-4</v>
      </c>
      <c r="K5565" s="33">
        <f t="shared" si="345"/>
        <v>2.8110768460387625E-4</v>
      </c>
      <c r="L5565" s="33">
        <f t="shared" si="346"/>
        <v>0.99933648853363555</v>
      </c>
      <c r="M5565" s="33">
        <f t="shared" si="347"/>
        <v>0.99905556736720369</v>
      </c>
    </row>
    <row r="5566" spans="1:13" ht="27.6">
      <c r="A5566" t="s">
        <v>164</v>
      </c>
      <c r="B5566" t="s">
        <v>257</v>
      </c>
      <c r="C5566" s="14" t="s">
        <v>259</v>
      </c>
      <c r="D5566" t="s">
        <v>465</v>
      </c>
      <c r="E5566" t="s">
        <v>483</v>
      </c>
      <c r="F5566" s="20">
        <v>2034</v>
      </c>
      <c r="G5566" s="20">
        <v>34</v>
      </c>
      <c r="H5566" s="11">
        <v>1287.8485400863001</v>
      </c>
      <c r="I5566" s="10">
        <v>4303699.5957787801</v>
      </c>
      <c r="J5566" s="33">
        <f t="shared" si="344"/>
        <v>2.9924220114003016E-4</v>
      </c>
      <c r="K5566" s="33">
        <f t="shared" si="345"/>
        <v>2.9919743265816034E-4</v>
      </c>
      <c r="L5566" s="33">
        <f t="shared" si="346"/>
        <v>0.99905556736720369</v>
      </c>
      <c r="M5566" s="33">
        <f t="shared" si="347"/>
        <v>0.99875665250636458</v>
      </c>
    </row>
    <row r="5567" spans="1:13" ht="27.6">
      <c r="A5567" t="s">
        <v>164</v>
      </c>
      <c r="B5567" t="s">
        <v>257</v>
      </c>
      <c r="C5567" s="14" t="s">
        <v>259</v>
      </c>
      <c r="D5567" t="s">
        <v>465</v>
      </c>
      <c r="E5567" t="s">
        <v>483</v>
      </c>
      <c r="F5567" s="20">
        <v>2034</v>
      </c>
      <c r="G5567" s="20">
        <v>35</v>
      </c>
      <c r="H5567" s="11">
        <v>1748.15575893097</v>
      </c>
      <c r="I5567" s="10">
        <v>4323304.4672613898</v>
      </c>
      <c r="J5567" s="33">
        <f t="shared" si="344"/>
        <v>4.0435638344905753E-4</v>
      </c>
      <c r="K5567" s="33">
        <f t="shared" si="345"/>
        <v>4.0427464242454025E-4</v>
      </c>
      <c r="L5567" s="33">
        <f t="shared" si="346"/>
        <v>0.99875665250636458</v>
      </c>
      <c r="M5567" s="33">
        <f t="shared" si="347"/>
        <v>0.99835288051780346</v>
      </c>
    </row>
    <row r="5568" spans="1:13" ht="27.6">
      <c r="A5568" t="s">
        <v>164</v>
      </c>
      <c r="B5568" t="s">
        <v>257</v>
      </c>
      <c r="C5568" s="14" t="s">
        <v>259</v>
      </c>
      <c r="D5568" t="s">
        <v>465</v>
      </c>
      <c r="E5568" t="s">
        <v>483</v>
      </c>
      <c r="F5568" s="20">
        <v>2034</v>
      </c>
      <c r="G5568" s="20">
        <v>36</v>
      </c>
      <c r="H5568" s="11">
        <v>1980.89333092008</v>
      </c>
      <c r="I5568" s="10">
        <v>4381542.2982775401</v>
      </c>
      <c r="J5568" s="33">
        <f t="shared" si="344"/>
        <v>4.5209955674713063E-4</v>
      </c>
      <c r="K5568" s="33">
        <f t="shared" si="345"/>
        <v>4.519973751418993E-4</v>
      </c>
      <c r="L5568" s="33">
        <f t="shared" si="346"/>
        <v>0.99835288051780346</v>
      </c>
      <c r="M5568" s="33">
        <f t="shared" si="347"/>
        <v>0.99790162763634405</v>
      </c>
    </row>
    <row r="5569" spans="1:13" ht="27.6">
      <c r="A5569" t="s">
        <v>164</v>
      </c>
      <c r="B5569" t="s">
        <v>257</v>
      </c>
      <c r="C5569" s="14" t="s">
        <v>259</v>
      </c>
      <c r="D5569" t="s">
        <v>465</v>
      </c>
      <c r="E5569" t="s">
        <v>483</v>
      </c>
      <c r="F5569" s="20">
        <v>2034</v>
      </c>
      <c r="G5569" s="20">
        <v>37</v>
      </c>
      <c r="H5569" s="11">
        <v>2394.5619597594</v>
      </c>
      <c r="I5569" s="10">
        <v>4519083.49804164</v>
      </c>
      <c r="J5569" s="33">
        <f t="shared" si="344"/>
        <v>5.2987778623632235E-4</v>
      </c>
      <c r="K5569" s="33">
        <f t="shared" si="345"/>
        <v>5.2973742579454086E-4</v>
      </c>
      <c r="L5569" s="33">
        <f t="shared" si="346"/>
        <v>0.99790162763634405</v>
      </c>
      <c r="M5569" s="33">
        <f t="shared" si="347"/>
        <v>0.99737300179692379</v>
      </c>
    </row>
    <row r="5570" spans="1:13" ht="27.6">
      <c r="A5570" t="s">
        <v>164</v>
      </c>
      <c r="B5570" t="s">
        <v>257</v>
      </c>
      <c r="C5570" s="14" t="s">
        <v>259</v>
      </c>
      <c r="D5570" t="s">
        <v>465</v>
      </c>
      <c r="E5570" t="s">
        <v>483</v>
      </c>
      <c r="F5570" s="20">
        <v>2034</v>
      </c>
      <c r="G5570" s="20">
        <v>38</v>
      </c>
      <c r="H5570" s="11">
        <v>2547.4075828253699</v>
      </c>
      <c r="I5570" s="10">
        <v>4474697.0172541803</v>
      </c>
      <c r="J5570" s="33">
        <f t="shared" ref="J5570:J5633" si="348">IF(I5570&gt;0,H5570/I5570,0)</f>
        <v>5.6929163538954912E-4</v>
      </c>
      <c r="K5570" s="33">
        <f t="shared" ref="K5570:K5633" si="349">1-EXP(-J5570)</f>
        <v>5.6912961965271958E-4</v>
      </c>
      <c r="L5570" s="33">
        <f t="shared" ref="L5570:L5633" si="350">IF(G5570=30,1,M5569)</f>
        <v>0.99737300179692379</v>
      </c>
      <c r="M5570" s="33">
        <f t="shared" ref="M5570:M5633" si="351">L5570*(1-K5570)</f>
        <v>0.99680536727975921</v>
      </c>
    </row>
    <row r="5571" spans="1:13" ht="27.6">
      <c r="A5571" t="s">
        <v>164</v>
      </c>
      <c r="B5571" t="s">
        <v>257</v>
      </c>
      <c r="C5571" s="14" t="s">
        <v>259</v>
      </c>
      <c r="D5571" t="s">
        <v>465</v>
      </c>
      <c r="E5571" t="s">
        <v>483</v>
      </c>
      <c r="F5571" s="20">
        <v>2034</v>
      </c>
      <c r="G5571" s="20">
        <v>39</v>
      </c>
      <c r="H5571" s="11">
        <v>2696.4422568239102</v>
      </c>
      <c r="I5571" s="10">
        <v>4400114.2098002397</v>
      </c>
      <c r="J5571" s="33">
        <f t="shared" si="348"/>
        <v>6.1281187902309606E-4</v>
      </c>
      <c r="K5571" s="33">
        <f t="shared" si="349"/>
        <v>6.1262414817342403E-4</v>
      </c>
      <c r="L5571" s="33">
        <f t="shared" si="350"/>
        <v>0.99680536727975921</v>
      </c>
      <c r="M5571" s="33">
        <f t="shared" si="351"/>
        <v>0.99619470024073475</v>
      </c>
    </row>
    <row r="5572" spans="1:13" ht="27.6">
      <c r="A5572" t="s">
        <v>164</v>
      </c>
      <c r="B5572" t="s">
        <v>257</v>
      </c>
      <c r="C5572" s="14" t="s">
        <v>259</v>
      </c>
      <c r="D5572" t="s">
        <v>465</v>
      </c>
      <c r="E5572" t="s">
        <v>483</v>
      </c>
      <c r="F5572" s="20">
        <v>2034</v>
      </c>
      <c r="G5572" s="20">
        <v>40</v>
      </c>
      <c r="H5572" s="11">
        <v>3569.22608431562</v>
      </c>
      <c r="I5572" s="10">
        <v>4340984.9075340703</v>
      </c>
      <c r="J5572" s="33">
        <f t="shared" si="348"/>
        <v>8.2221573222265507E-4</v>
      </c>
      <c r="K5572" s="33">
        <f t="shared" si="349"/>
        <v>8.2187780549003442E-4</v>
      </c>
      <c r="L5572" s="33">
        <f t="shared" si="350"/>
        <v>0.99619470024073475</v>
      </c>
      <c r="M5572" s="33">
        <f t="shared" si="351"/>
        <v>0.99537594992666012</v>
      </c>
    </row>
    <row r="5573" spans="1:13" ht="27.6">
      <c r="A5573" t="s">
        <v>164</v>
      </c>
      <c r="B5573" t="s">
        <v>257</v>
      </c>
      <c r="C5573" s="14" t="s">
        <v>259</v>
      </c>
      <c r="D5573" t="s">
        <v>465</v>
      </c>
      <c r="E5573" t="s">
        <v>483</v>
      </c>
      <c r="F5573" s="20">
        <v>2034</v>
      </c>
      <c r="G5573" s="20">
        <v>41</v>
      </c>
      <c r="H5573" s="11">
        <v>3808.1423466026399</v>
      </c>
      <c r="I5573" s="10">
        <v>4284430.8965093996</v>
      </c>
      <c r="J5573" s="33">
        <f t="shared" si="348"/>
        <v>8.888327151466487E-4</v>
      </c>
      <c r="K5573" s="33">
        <f t="shared" si="349"/>
        <v>8.8843782035608054E-4</v>
      </c>
      <c r="L5573" s="33">
        <f t="shared" si="350"/>
        <v>0.99537594992666012</v>
      </c>
      <c r="M5573" s="33">
        <f t="shared" si="351"/>
        <v>0.99449162028727245</v>
      </c>
    </row>
    <row r="5574" spans="1:13" ht="27.6">
      <c r="A5574" t="s">
        <v>164</v>
      </c>
      <c r="B5574" t="s">
        <v>257</v>
      </c>
      <c r="C5574" s="14" t="s">
        <v>259</v>
      </c>
      <c r="D5574" t="s">
        <v>465</v>
      </c>
      <c r="E5574" t="s">
        <v>483</v>
      </c>
      <c r="F5574" s="20">
        <v>2034</v>
      </c>
      <c r="G5574" s="20">
        <v>42</v>
      </c>
      <c r="H5574" s="11">
        <v>4158.9516426943501</v>
      </c>
      <c r="I5574" s="10">
        <v>4318965.8356141401</v>
      </c>
      <c r="J5574" s="33">
        <f t="shared" si="348"/>
        <v>9.6295080836242904E-4</v>
      </c>
      <c r="K5574" s="33">
        <f t="shared" si="349"/>
        <v>9.6248732001691373E-4</v>
      </c>
      <c r="L5574" s="33">
        <f t="shared" si="350"/>
        <v>0.99449162028727245</v>
      </c>
      <c r="M5574" s="33">
        <f t="shared" si="351"/>
        <v>0.99353443471288283</v>
      </c>
    </row>
    <row r="5575" spans="1:13" ht="27.6">
      <c r="A5575" t="s">
        <v>164</v>
      </c>
      <c r="B5575" t="s">
        <v>257</v>
      </c>
      <c r="C5575" s="14" t="s">
        <v>259</v>
      </c>
      <c r="D5575" t="s">
        <v>465</v>
      </c>
      <c r="E5575" t="s">
        <v>483</v>
      </c>
      <c r="F5575" s="20">
        <v>2034</v>
      </c>
      <c r="G5575" s="20">
        <v>43</v>
      </c>
      <c r="H5575" s="11">
        <v>4537.1643405433397</v>
      </c>
      <c r="I5575" s="10">
        <v>4333591.1864324398</v>
      </c>
      <c r="J5575" s="33">
        <f t="shared" si="348"/>
        <v>1.0469756249154845E-3</v>
      </c>
      <c r="K5575" s="33">
        <f t="shared" si="349"/>
        <v>1.0464277371609043E-3</v>
      </c>
      <c r="L5575" s="33">
        <f t="shared" si="350"/>
        <v>0.99353443471288283</v>
      </c>
      <c r="M5575" s="33">
        <f t="shared" si="351"/>
        <v>0.9924947727225748</v>
      </c>
    </row>
    <row r="5576" spans="1:13" ht="27.6">
      <c r="A5576" t="s">
        <v>164</v>
      </c>
      <c r="B5576" t="s">
        <v>257</v>
      </c>
      <c r="C5576" s="14" t="s">
        <v>259</v>
      </c>
      <c r="D5576" t="s">
        <v>465</v>
      </c>
      <c r="E5576" t="s">
        <v>483</v>
      </c>
      <c r="F5576" s="20">
        <v>2034</v>
      </c>
      <c r="G5576" s="20">
        <v>44</v>
      </c>
      <c r="H5576" s="11">
        <v>6868.5254031896302</v>
      </c>
      <c r="I5576" s="10">
        <v>6378981.8643348003</v>
      </c>
      <c r="J5576" s="33">
        <f t="shared" si="348"/>
        <v>1.0767432090678752E-3</v>
      </c>
      <c r="K5576" s="33">
        <f t="shared" si="349"/>
        <v>1.0761637291011317E-3</v>
      </c>
      <c r="L5576" s="33">
        <f t="shared" si="350"/>
        <v>0.9924947727225748</v>
      </c>
      <c r="M5576" s="33">
        <f t="shared" si="351"/>
        <v>0.99142668584684834</v>
      </c>
    </row>
    <row r="5577" spans="1:13" ht="27.6">
      <c r="A5577" t="s">
        <v>164</v>
      </c>
      <c r="B5577" t="s">
        <v>257</v>
      </c>
      <c r="C5577" s="14" t="s">
        <v>259</v>
      </c>
      <c r="D5577" t="s">
        <v>465</v>
      </c>
      <c r="E5577" t="s">
        <v>483</v>
      </c>
      <c r="F5577" s="20">
        <v>2034</v>
      </c>
      <c r="G5577" s="20">
        <v>45</v>
      </c>
      <c r="H5577" s="11">
        <v>6305.7529071907802</v>
      </c>
      <c r="I5577" s="10">
        <v>4285039.4856501603</v>
      </c>
      <c r="J5577" s="33">
        <f t="shared" si="348"/>
        <v>1.4715740492725054E-3</v>
      </c>
      <c r="K5577" s="33">
        <f t="shared" si="349"/>
        <v>1.470491815108943E-3</v>
      </c>
      <c r="L5577" s="33">
        <f t="shared" si="350"/>
        <v>0.99142668584684834</v>
      </c>
      <c r="M5577" s="33">
        <f t="shared" si="351"/>
        <v>0.98996880102002993</v>
      </c>
    </row>
    <row r="5578" spans="1:13" ht="27.6">
      <c r="A5578" t="s">
        <v>164</v>
      </c>
      <c r="B5578" t="s">
        <v>257</v>
      </c>
      <c r="C5578" s="14" t="s">
        <v>259</v>
      </c>
      <c r="D5578" t="s">
        <v>465</v>
      </c>
      <c r="E5578" t="s">
        <v>483</v>
      </c>
      <c r="F5578" s="20">
        <v>2034</v>
      </c>
      <c r="G5578" s="20">
        <v>46</v>
      </c>
      <c r="H5578" s="11">
        <v>6867.3448559966</v>
      </c>
      <c r="I5578" s="10">
        <v>4263036.0615154402</v>
      </c>
      <c r="J5578" s="33">
        <f t="shared" si="348"/>
        <v>1.6109047066224841E-3</v>
      </c>
      <c r="K5578" s="33">
        <f t="shared" si="349"/>
        <v>1.6096078960751159E-3</v>
      </c>
      <c r="L5578" s="33">
        <f t="shared" si="350"/>
        <v>0.98996880102002993</v>
      </c>
      <c r="M5578" s="33">
        <f t="shared" si="351"/>
        <v>0.98837533942104006</v>
      </c>
    </row>
    <row r="5579" spans="1:13" ht="27.6">
      <c r="A5579" t="s">
        <v>164</v>
      </c>
      <c r="B5579" t="s">
        <v>257</v>
      </c>
      <c r="C5579" s="14" t="s">
        <v>259</v>
      </c>
      <c r="D5579" t="s">
        <v>465</v>
      </c>
      <c r="E5579" t="s">
        <v>483</v>
      </c>
      <c r="F5579" s="20">
        <v>2034</v>
      </c>
      <c r="G5579" s="20">
        <v>47</v>
      </c>
      <c r="H5579" s="11">
        <v>7287.1824409885303</v>
      </c>
      <c r="I5579" s="10">
        <v>4127490.63587027</v>
      </c>
      <c r="J5579" s="33">
        <f t="shared" si="348"/>
        <v>1.7655236762159361E-3</v>
      </c>
      <c r="K5579" s="33">
        <f t="shared" si="349"/>
        <v>1.7639660560968551E-3</v>
      </c>
      <c r="L5579" s="33">
        <f t="shared" si="350"/>
        <v>0.98837533942104006</v>
      </c>
      <c r="M5579" s="33">
        <f t="shared" si="351"/>
        <v>0.98663187887161818</v>
      </c>
    </row>
    <row r="5580" spans="1:13" ht="27.6">
      <c r="A5580" t="s">
        <v>164</v>
      </c>
      <c r="B5580" t="s">
        <v>257</v>
      </c>
      <c r="C5580" s="14" t="s">
        <v>259</v>
      </c>
      <c r="D5580" t="s">
        <v>465</v>
      </c>
      <c r="E5580" t="s">
        <v>483</v>
      </c>
      <c r="F5580" s="20">
        <v>2034</v>
      </c>
      <c r="G5580" s="20">
        <v>48</v>
      </c>
      <c r="H5580" s="11">
        <v>7908.2986977030696</v>
      </c>
      <c r="I5580" s="10">
        <v>4087859.1198249701</v>
      </c>
      <c r="J5580" s="33">
        <f t="shared" si="348"/>
        <v>1.9345820063490053E-3</v>
      </c>
      <c r="K5580" s="33">
        <f t="shared" si="349"/>
        <v>1.9327119087261257E-3</v>
      </c>
      <c r="L5580" s="33">
        <f t="shared" si="350"/>
        <v>0.98663187887161818</v>
      </c>
      <c r="M5580" s="33">
        <f t="shared" si="351"/>
        <v>0.98472500368979421</v>
      </c>
    </row>
    <row r="5581" spans="1:13" ht="27.6">
      <c r="A5581" t="s">
        <v>164</v>
      </c>
      <c r="B5581" t="s">
        <v>257</v>
      </c>
      <c r="C5581" s="14" t="s">
        <v>259</v>
      </c>
      <c r="D5581" t="s">
        <v>465</v>
      </c>
      <c r="E5581" t="s">
        <v>483</v>
      </c>
      <c r="F5581" s="20">
        <v>2034</v>
      </c>
      <c r="G5581" s="20">
        <v>49</v>
      </c>
      <c r="H5581" s="11">
        <v>8774.1644850108005</v>
      </c>
      <c r="I5581" s="10">
        <v>4139676.87669212</v>
      </c>
      <c r="J5581" s="33">
        <f t="shared" si="348"/>
        <v>2.1195288295114347E-3</v>
      </c>
      <c r="K5581" s="33">
        <f t="shared" si="349"/>
        <v>2.1172842144040471E-3</v>
      </c>
      <c r="L5581" s="33">
        <f t="shared" si="350"/>
        <v>0.98472500368979421</v>
      </c>
      <c r="M5581" s="33">
        <f t="shared" si="351"/>
        <v>0.98264006098395285</v>
      </c>
    </row>
    <row r="5582" spans="1:13" ht="27.6">
      <c r="A5582" t="s">
        <v>164</v>
      </c>
      <c r="B5582" t="s">
        <v>257</v>
      </c>
      <c r="C5582" s="14" t="s">
        <v>259</v>
      </c>
      <c r="D5582" t="s">
        <v>465</v>
      </c>
      <c r="E5582" t="s">
        <v>483</v>
      </c>
      <c r="F5582" s="20">
        <v>2034</v>
      </c>
      <c r="G5582" s="20">
        <v>50</v>
      </c>
      <c r="H5582" s="11">
        <v>10347.165003988801</v>
      </c>
      <c r="I5582" s="10">
        <v>4215253.6558031896</v>
      </c>
      <c r="J5582" s="33">
        <f t="shared" si="348"/>
        <v>2.4546956954165111E-3</v>
      </c>
      <c r="K5582" s="33">
        <f t="shared" si="349"/>
        <v>2.4516853935667715E-3</v>
      </c>
      <c r="L5582" s="33">
        <f t="shared" si="350"/>
        <v>0.98264006098395285</v>
      </c>
      <c r="M5582" s="33">
        <f t="shared" si="351"/>
        <v>0.98023093669930494</v>
      </c>
    </row>
    <row r="5583" spans="1:13" ht="27.6">
      <c r="A5583" t="s">
        <v>164</v>
      </c>
      <c r="B5583" t="s">
        <v>257</v>
      </c>
      <c r="C5583" s="14" t="s">
        <v>259</v>
      </c>
      <c r="D5583" t="s">
        <v>465</v>
      </c>
      <c r="E5583" t="s">
        <v>483</v>
      </c>
      <c r="F5583" s="20">
        <v>2034</v>
      </c>
      <c r="G5583" s="20">
        <v>51</v>
      </c>
      <c r="H5583" s="11">
        <v>11224.725198316601</v>
      </c>
      <c r="I5583" s="10">
        <v>4182333.8311487399</v>
      </c>
      <c r="J5583" s="33">
        <f t="shared" si="348"/>
        <v>2.6838424792201641E-3</v>
      </c>
      <c r="K5583" s="33">
        <f t="shared" si="349"/>
        <v>2.6802441937904264E-3</v>
      </c>
      <c r="L5583" s="33">
        <f t="shared" si="350"/>
        <v>0.98023093669930494</v>
      </c>
      <c r="M5583" s="33">
        <f t="shared" si="351"/>
        <v>0.97760367842264284</v>
      </c>
    </row>
    <row r="5584" spans="1:13" ht="27.6">
      <c r="A5584" t="s">
        <v>164</v>
      </c>
      <c r="B5584" t="s">
        <v>257</v>
      </c>
      <c r="C5584" s="14" t="s">
        <v>259</v>
      </c>
      <c r="D5584" t="s">
        <v>465</v>
      </c>
      <c r="E5584" t="s">
        <v>483</v>
      </c>
      <c r="F5584" s="20">
        <v>2034</v>
      </c>
      <c r="G5584" s="20">
        <v>52</v>
      </c>
      <c r="H5584" s="11">
        <v>11856.072340447799</v>
      </c>
      <c r="I5584" s="10">
        <v>4039712.9515056801</v>
      </c>
      <c r="J5584" s="33">
        <f t="shared" si="348"/>
        <v>2.9348798993326518E-3</v>
      </c>
      <c r="K5584" s="33">
        <f t="shared" si="349"/>
        <v>2.9305773495058585E-3</v>
      </c>
      <c r="L5584" s="33">
        <f t="shared" si="350"/>
        <v>0.97760367842264284</v>
      </c>
      <c r="M5584" s="33">
        <f t="shared" si="351"/>
        <v>0.97473873522586385</v>
      </c>
    </row>
    <row r="5585" spans="1:13" ht="27.6">
      <c r="A5585" t="s">
        <v>164</v>
      </c>
      <c r="B5585" t="s">
        <v>257</v>
      </c>
      <c r="C5585" s="14" t="s">
        <v>259</v>
      </c>
      <c r="D5585" t="s">
        <v>465</v>
      </c>
      <c r="E5585" t="s">
        <v>483</v>
      </c>
      <c r="F5585" s="20">
        <v>2034</v>
      </c>
      <c r="G5585" s="20">
        <v>53</v>
      </c>
      <c r="H5585" s="11">
        <v>12683.784579651599</v>
      </c>
      <c r="I5585" s="10">
        <v>3957689.8170771101</v>
      </c>
      <c r="J5585" s="33">
        <f t="shared" si="348"/>
        <v>3.2048455452274452E-3</v>
      </c>
      <c r="K5585" s="33">
        <f t="shared" si="349"/>
        <v>3.1997155095303542E-3</v>
      </c>
      <c r="L5585" s="33">
        <f t="shared" si="350"/>
        <v>0.97473873522586385</v>
      </c>
      <c r="M5585" s="33">
        <f t="shared" si="351"/>
        <v>0.97161984857702166</v>
      </c>
    </row>
    <row r="5586" spans="1:13" ht="27.6">
      <c r="A5586" t="s">
        <v>164</v>
      </c>
      <c r="B5586" t="s">
        <v>257</v>
      </c>
      <c r="C5586" s="14" t="s">
        <v>259</v>
      </c>
      <c r="D5586" t="s">
        <v>465</v>
      </c>
      <c r="E5586" t="s">
        <v>483</v>
      </c>
      <c r="F5586" s="20">
        <v>2034</v>
      </c>
      <c r="G5586" s="20">
        <v>54</v>
      </c>
      <c r="H5586" s="11">
        <v>13611.537126204899</v>
      </c>
      <c r="I5586" s="10">
        <v>3890576.79344405</v>
      </c>
      <c r="J5586" s="33">
        <f t="shared" si="348"/>
        <v>3.498591044171519E-3</v>
      </c>
      <c r="K5586" s="33">
        <f t="shared" si="349"/>
        <v>3.4924781054931353E-3</v>
      </c>
      <c r="L5586" s="33">
        <f t="shared" si="350"/>
        <v>0.97161984857702166</v>
      </c>
      <c r="M5586" s="33">
        <f t="shared" si="351"/>
        <v>0.96822648752900387</v>
      </c>
    </row>
    <row r="5587" spans="1:13" ht="27.6">
      <c r="A5587" t="s">
        <v>164</v>
      </c>
      <c r="B5587" t="s">
        <v>257</v>
      </c>
      <c r="C5587" s="14" t="s">
        <v>259</v>
      </c>
      <c r="D5587" t="s">
        <v>465</v>
      </c>
      <c r="E5587" t="s">
        <v>483</v>
      </c>
      <c r="F5587" s="20">
        <v>2034</v>
      </c>
      <c r="G5587" s="20">
        <v>55</v>
      </c>
      <c r="H5587" s="11">
        <v>14617.704126258999</v>
      </c>
      <c r="I5587" s="10">
        <v>3817599.8178590601</v>
      </c>
      <c r="J5587" s="33">
        <f t="shared" si="348"/>
        <v>3.8290299726744859E-3</v>
      </c>
      <c r="K5587" s="33">
        <f t="shared" si="349"/>
        <v>3.8217085849939769E-3</v>
      </c>
      <c r="L5587" s="33">
        <f t="shared" si="350"/>
        <v>0.96822648752900387</v>
      </c>
      <c r="M5587" s="33">
        <f t="shared" si="351"/>
        <v>0.96452620804939571</v>
      </c>
    </row>
    <row r="5588" spans="1:13" ht="27.6">
      <c r="A5588" t="s">
        <v>164</v>
      </c>
      <c r="B5588" t="s">
        <v>257</v>
      </c>
      <c r="C5588" s="14" t="s">
        <v>259</v>
      </c>
      <c r="D5588" t="s">
        <v>465</v>
      </c>
      <c r="E5588" t="s">
        <v>483</v>
      </c>
      <c r="F5588" s="20">
        <v>2034</v>
      </c>
      <c r="G5588" s="20">
        <v>56</v>
      </c>
      <c r="H5588" s="11">
        <v>15568.2645139447</v>
      </c>
      <c r="I5588" s="10">
        <v>3724905.4425386698</v>
      </c>
      <c r="J5588" s="33">
        <f t="shared" si="348"/>
        <v>4.1795059644075998E-3</v>
      </c>
      <c r="K5588" s="33">
        <f t="shared" si="349"/>
        <v>4.1707839847739958E-3</v>
      </c>
      <c r="L5588" s="33">
        <f t="shared" si="350"/>
        <v>0.96452620804939571</v>
      </c>
      <c r="M5588" s="33">
        <f t="shared" si="351"/>
        <v>0.96050337758796844</v>
      </c>
    </row>
    <row r="5589" spans="1:13" ht="27.6">
      <c r="A5589" t="s">
        <v>164</v>
      </c>
      <c r="B5589" t="s">
        <v>257</v>
      </c>
      <c r="C5589" s="14" t="s">
        <v>259</v>
      </c>
      <c r="D5589" t="s">
        <v>465</v>
      </c>
      <c r="E5589" t="s">
        <v>483</v>
      </c>
      <c r="F5589" s="20">
        <v>2034</v>
      </c>
      <c r="G5589" s="20">
        <v>57</v>
      </c>
      <c r="H5589" s="11">
        <v>16672.5680367034</v>
      </c>
      <c r="I5589" s="10">
        <v>3648281.6396305598</v>
      </c>
      <c r="J5589" s="33">
        <f t="shared" si="348"/>
        <v>4.5699783305084233E-3</v>
      </c>
      <c r="K5589" s="33">
        <f t="shared" si="349"/>
        <v>4.5595518684864444E-3</v>
      </c>
      <c r="L5589" s="33">
        <f t="shared" si="350"/>
        <v>0.96050337758796844</v>
      </c>
      <c r="M5589" s="33">
        <f t="shared" si="351"/>
        <v>0.95612391261799967</v>
      </c>
    </row>
    <row r="5590" spans="1:13" ht="27.6">
      <c r="A5590" t="s">
        <v>164</v>
      </c>
      <c r="B5590" t="s">
        <v>257</v>
      </c>
      <c r="C5590" s="14" t="s">
        <v>259</v>
      </c>
      <c r="D5590" t="s">
        <v>465</v>
      </c>
      <c r="E5590" t="s">
        <v>483</v>
      </c>
      <c r="F5590" s="20">
        <v>2034</v>
      </c>
      <c r="G5590" s="20">
        <v>58</v>
      </c>
      <c r="H5590" s="11">
        <v>17777.268190216</v>
      </c>
      <c r="I5590" s="10">
        <v>3559753.98871241</v>
      </c>
      <c r="J5590" s="33">
        <f t="shared" si="348"/>
        <v>4.9939597642381381E-3</v>
      </c>
      <c r="K5590" s="33">
        <f t="shared" si="349"/>
        <v>4.9815106792060471E-3</v>
      </c>
      <c r="L5590" s="33">
        <f t="shared" si="350"/>
        <v>0.95612391261799967</v>
      </c>
      <c r="M5590" s="33">
        <f t="shared" si="351"/>
        <v>0.95136097113664886</v>
      </c>
    </row>
    <row r="5591" spans="1:13" ht="27.6">
      <c r="A5591" t="s">
        <v>164</v>
      </c>
      <c r="B5591" t="s">
        <v>257</v>
      </c>
      <c r="C5591" s="14" t="s">
        <v>259</v>
      </c>
      <c r="D5591" t="s">
        <v>465</v>
      </c>
      <c r="E5591" t="s">
        <v>483</v>
      </c>
      <c r="F5591" s="20">
        <v>2034</v>
      </c>
      <c r="G5591" s="20">
        <v>59</v>
      </c>
      <c r="H5591" s="11">
        <v>18948.3148180102</v>
      </c>
      <c r="I5591" s="10">
        <v>3469864.2998573901</v>
      </c>
      <c r="J5591" s="33">
        <f t="shared" si="348"/>
        <v>5.4608230122396911E-3</v>
      </c>
      <c r="K5591" s="33">
        <f t="shared" si="349"/>
        <v>5.4459398220673139E-3</v>
      </c>
      <c r="L5591" s="33">
        <f t="shared" si="350"/>
        <v>0.95136097113664886</v>
      </c>
      <c r="M5591" s="33">
        <f t="shared" si="351"/>
        <v>0.9461799165387752</v>
      </c>
    </row>
    <row r="5592" spans="1:13" ht="27.6">
      <c r="A5592" t="s">
        <v>164</v>
      </c>
      <c r="B5592" t="s">
        <v>257</v>
      </c>
      <c r="C5592" s="14" t="s">
        <v>259</v>
      </c>
      <c r="D5592" t="s">
        <v>465</v>
      </c>
      <c r="E5592" t="s">
        <v>483</v>
      </c>
      <c r="F5592" s="20">
        <v>2034</v>
      </c>
      <c r="G5592" s="20">
        <v>60</v>
      </c>
      <c r="H5592" s="11">
        <v>20222.045317260901</v>
      </c>
      <c r="I5592" s="10">
        <v>3353195.72370935</v>
      </c>
      <c r="J5592" s="33">
        <f t="shared" si="348"/>
        <v>6.030678488069585E-3</v>
      </c>
      <c r="K5592" s="33">
        <f t="shared" si="349"/>
        <v>6.0125304465509233E-3</v>
      </c>
      <c r="L5592" s="33">
        <f t="shared" si="350"/>
        <v>0.9461799165387752</v>
      </c>
      <c r="M5592" s="33">
        <f t="shared" si="351"/>
        <v>0.94049098098267081</v>
      </c>
    </row>
    <row r="5593" spans="1:13" ht="27.6">
      <c r="A5593" t="s">
        <v>164</v>
      </c>
      <c r="B5593" t="s">
        <v>257</v>
      </c>
      <c r="C5593" s="14" t="s">
        <v>259</v>
      </c>
      <c r="D5593" t="s">
        <v>465</v>
      </c>
      <c r="E5593" t="s">
        <v>483</v>
      </c>
      <c r="F5593" s="20">
        <v>2034</v>
      </c>
      <c r="G5593" s="20">
        <v>61</v>
      </c>
      <c r="H5593" s="11">
        <v>21728.375563526301</v>
      </c>
      <c r="I5593" s="10">
        <v>3292113.15578824</v>
      </c>
      <c r="J5593" s="33">
        <f t="shared" si="348"/>
        <v>6.6001302310411663E-3</v>
      </c>
      <c r="K5593" s="33">
        <f t="shared" si="349"/>
        <v>6.5783972113808709E-3</v>
      </c>
      <c r="L5593" s="33">
        <f t="shared" si="350"/>
        <v>0.94049098098267081</v>
      </c>
      <c r="M5593" s="33">
        <f t="shared" si="351"/>
        <v>0.93430405773604552</v>
      </c>
    </row>
    <row r="5594" spans="1:13" ht="27.6">
      <c r="A5594" t="s">
        <v>164</v>
      </c>
      <c r="B5594" t="s">
        <v>257</v>
      </c>
      <c r="C5594" s="14" t="s">
        <v>259</v>
      </c>
      <c r="D5594" t="s">
        <v>465</v>
      </c>
      <c r="E5594" t="s">
        <v>483</v>
      </c>
      <c r="F5594" s="20">
        <v>2034</v>
      </c>
      <c r="G5594" s="20">
        <v>62</v>
      </c>
      <c r="H5594" s="11">
        <v>22263.865163139999</v>
      </c>
      <c r="I5594" s="10">
        <v>3076987.6486239298</v>
      </c>
      <c r="J5594" s="33">
        <f t="shared" si="348"/>
        <v>7.2356043330549921E-3</v>
      </c>
      <c r="K5594" s="33">
        <f t="shared" si="349"/>
        <v>7.2094903694175372E-3</v>
      </c>
      <c r="L5594" s="33">
        <f t="shared" si="350"/>
        <v>0.93430405773604552</v>
      </c>
      <c r="M5594" s="33">
        <f t="shared" si="351"/>
        <v>0.92756820162968978</v>
      </c>
    </row>
    <row r="5595" spans="1:13" ht="27.6">
      <c r="A5595" t="s">
        <v>164</v>
      </c>
      <c r="B5595" t="s">
        <v>257</v>
      </c>
      <c r="C5595" s="14" t="s">
        <v>259</v>
      </c>
      <c r="D5595" t="s">
        <v>465</v>
      </c>
      <c r="E5595" t="s">
        <v>483</v>
      </c>
      <c r="F5595" s="20">
        <v>2034</v>
      </c>
      <c r="G5595" s="20">
        <v>63</v>
      </c>
      <c r="H5595" s="11">
        <v>23582.475622329799</v>
      </c>
      <c r="I5595" s="10">
        <v>2975575.0580434701</v>
      </c>
      <c r="J5595" s="33">
        <f t="shared" si="348"/>
        <v>7.9253506170454281E-3</v>
      </c>
      <c r="K5595" s="33">
        <f t="shared" si="349"/>
        <v>7.8940278284928E-3</v>
      </c>
      <c r="L5595" s="33">
        <f t="shared" si="350"/>
        <v>0.92756820162968978</v>
      </c>
      <c r="M5595" s="33">
        <f t="shared" si="351"/>
        <v>0.92024595243319995</v>
      </c>
    </row>
    <row r="5596" spans="1:13" ht="27.6">
      <c r="A5596" t="s">
        <v>164</v>
      </c>
      <c r="B5596" t="s">
        <v>257</v>
      </c>
      <c r="C5596" s="14" t="s">
        <v>259</v>
      </c>
      <c r="D5596" t="s">
        <v>465</v>
      </c>
      <c r="E5596" t="s">
        <v>483</v>
      </c>
      <c r="F5596" s="20">
        <v>2034</v>
      </c>
      <c r="G5596" s="20">
        <v>64</v>
      </c>
      <c r="H5596" s="11">
        <v>24987.117911810899</v>
      </c>
      <c r="I5596" s="10">
        <v>2877516.6609167098</v>
      </c>
      <c r="J5596" s="33">
        <f t="shared" si="348"/>
        <v>8.6835701948118644E-3</v>
      </c>
      <c r="K5596" s="33">
        <f t="shared" si="349"/>
        <v>8.6459768925368774E-3</v>
      </c>
      <c r="L5596" s="33">
        <f t="shared" si="350"/>
        <v>0.92024595243319995</v>
      </c>
      <c r="M5596" s="33">
        <f t="shared" si="351"/>
        <v>0.91228952719301193</v>
      </c>
    </row>
    <row r="5597" spans="1:13" ht="27.6">
      <c r="A5597" t="s">
        <v>164</v>
      </c>
      <c r="B5597" t="s">
        <v>257</v>
      </c>
      <c r="C5597" s="14" t="s">
        <v>259</v>
      </c>
      <c r="D5597" t="s">
        <v>465</v>
      </c>
      <c r="E5597" t="s">
        <v>483</v>
      </c>
      <c r="F5597" s="20">
        <v>2034</v>
      </c>
      <c r="G5597" s="20">
        <v>65</v>
      </c>
      <c r="H5597" s="11">
        <v>25463.939359160799</v>
      </c>
      <c r="I5597" s="10">
        <v>2770263.69819981</v>
      </c>
      <c r="J5597" s="33">
        <f t="shared" si="348"/>
        <v>9.1918828433942713E-3</v>
      </c>
      <c r="K5597" s="33">
        <f t="shared" si="349"/>
        <v>9.1497666295101698E-3</v>
      </c>
      <c r="L5597" s="33">
        <f t="shared" si="350"/>
        <v>0.91228952719301193</v>
      </c>
      <c r="M5597" s="33">
        <f t="shared" si="351"/>
        <v>0.9039422909206497</v>
      </c>
    </row>
    <row r="5598" spans="1:13" ht="27.6">
      <c r="A5598" t="s">
        <v>164</v>
      </c>
      <c r="B5598" t="s">
        <v>257</v>
      </c>
      <c r="C5598" s="14" t="s">
        <v>259</v>
      </c>
      <c r="D5598" t="s">
        <v>465</v>
      </c>
      <c r="E5598" t="s">
        <v>483</v>
      </c>
      <c r="F5598" s="20">
        <v>2034</v>
      </c>
      <c r="G5598" s="20">
        <v>66</v>
      </c>
      <c r="H5598" s="11">
        <v>26661.047150542701</v>
      </c>
      <c r="I5598" s="10">
        <v>2644866.6421048599</v>
      </c>
      <c r="J5598" s="33">
        <f t="shared" si="348"/>
        <v>1.0080299220426888E-2</v>
      </c>
      <c r="K5598" s="33">
        <f t="shared" si="349"/>
        <v>1.0029663288848023E-2</v>
      </c>
      <c r="L5598" s="33">
        <f t="shared" si="350"/>
        <v>0.9039422909206497</v>
      </c>
      <c r="M5598" s="33">
        <f t="shared" si="351"/>
        <v>0.89487605411016569</v>
      </c>
    </row>
    <row r="5599" spans="1:13" ht="27.6">
      <c r="A5599" t="s">
        <v>164</v>
      </c>
      <c r="B5599" t="s">
        <v>257</v>
      </c>
      <c r="C5599" s="14" t="s">
        <v>259</v>
      </c>
      <c r="D5599" t="s">
        <v>465</v>
      </c>
      <c r="E5599" t="s">
        <v>483</v>
      </c>
      <c r="F5599" s="20">
        <v>2034</v>
      </c>
      <c r="G5599" s="20">
        <v>67</v>
      </c>
      <c r="H5599" s="11">
        <v>27569.410198395599</v>
      </c>
      <c r="I5599" s="10">
        <v>2490717.4658864401</v>
      </c>
      <c r="J5599" s="33">
        <f t="shared" si="348"/>
        <v>1.1068862918413637E-2</v>
      </c>
      <c r="K5599" s="33">
        <f t="shared" si="349"/>
        <v>1.1007828456856439E-2</v>
      </c>
      <c r="L5599" s="33">
        <f t="shared" si="350"/>
        <v>0.89487605411016569</v>
      </c>
      <c r="M5599" s="33">
        <f t="shared" si="351"/>
        <v>0.88502541201637241</v>
      </c>
    </row>
    <row r="5600" spans="1:13" ht="27.6">
      <c r="A5600" t="s">
        <v>164</v>
      </c>
      <c r="B5600" t="s">
        <v>257</v>
      </c>
      <c r="C5600" s="14" t="s">
        <v>259</v>
      </c>
      <c r="D5600" t="s">
        <v>465</v>
      </c>
      <c r="E5600" t="s">
        <v>483</v>
      </c>
      <c r="F5600" s="20">
        <v>2034</v>
      </c>
      <c r="G5600" s="20">
        <v>68</v>
      </c>
      <c r="H5600" s="11">
        <v>28793.501124063401</v>
      </c>
      <c r="I5600" s="10">
        <v>2369504.43718229</v>
      </c>
      <c r="J5600" s="33">
        <f t="shared" si="348"/>
        <v>1.215169749093332E-2</v>
      </c>
      <c r="K5600" s="33">
        <f t="shared" si="349"/>
        <v>1.207816376953097E-2</v>
      </c>
      <c r="L5600" s="33">
        <f t="shared" si="350"/>
        <v>0.88502541201637241</v>
      </c>
      <c r="M5600" s="33">
        <f t="shared" si="351"/>
        <v>0.87433593014984201</v>
      </c>
    </row>
    <row r="5601" spans="1:13" ht="27.6">
      <c r="A5601" t="s">
        <v>164</v>
      </c>
      <c r="B5601" t="s">
        <v>257</v>
      </c>
      <c r="C5601" s="14" t="s">
        <v>259</v>
      </c>
      <c r="D5601" t="s">
        <v>465</v>
      </c>
      <c r="E5601" t="s">
        <v>483</v>
      </c>
      <c r="F5601" s="20">
        <v>2034</v>
      </c>
      <c r="G5601" s="20">
        <v>69</v>
      </c>
      <c r="H5601" s="11">
        <v>29760.814647467101</v>
      </c>
      <c r="I5601" s="10">
        <v>2229313.0570105598</v>
      </c>
      <c r="J5601" s="33">
        <f t="shared" si="348"/>
        <v>1.3349769138021125E-2</v>
      </c>
      <c r="K5601" s="33">
        <f t="shared" si="349"/>
        <v>1.326105617464024E-2</v>
      </c>
      <c r="L5601" s="33">
        <f t="shared" si="350"/>
        <v>0.87433593014984201</v>
      </c>
      <c r="M5601" s="33">
        <f t="shared" si="351"/>
        <v>0.86274131226461859</v>
      </c>
    </row>
    <row r="5602" spans="1:13" ht="27.6">
      <c r="A5602" t="s">
        <v>164</v>
      </c>
      <c r="B5602" t="s">
        <v>257</v>
      </c>
      <c r="C5602" s="14" t="s">
        <v>259</v>
      </c>
      <c r="D5602" t="s">
        <v>465</v>
      </c>
      <c r="E5602" t="s">
        <v>483</v>
      </c>
      <c r="F5602" s="20">
        <v>2035</v>
      </c>
      <c r="G5602" s="20">
        <v>30</v>
      </c>
      <c r="H5602" s="11">
        <v>808.15176321663705</v>
      </c>
      <c r="I5602" s="10">
        <v>4552855.4302194798</v>
      </c>
      <c r="J5602" s="33">
        <f t="shared" si="348"/>
        <v>1.7750437623223155E-4</v>
      </c>
      <c r="K5602" s="33">
        <f t="shared" si="349"/>
        <v>1.7748862326250059E-4</v>
      </c>
      <c r="L5602" s="33">
        <f t="shared" si="350"/>
        <v>1</v>
      </c>
      <c r="M5602" s="33">
        <f t="shared" si="351"/>
        <v>0.9998225113767375</v>
      </c>
    </row>
    <row r="5603" spans="1:13" ht="27.6">
      <c r="A5603" t="s">
        <v>164</v>
      </c>
      <c r="B5603" t="s">
        <v>257</v>
      </c>
      <c r="C5603" s="14" t="s">
        <v>259</v>
      </c>
      <c r="D5603" t="s">
        <v>465</v>
      </c>
      <c r="E5603" t="s">
        <v>483</v>
      </c>
      <c r="F5603" s="20">
        <v>2035</v>
      </c>
      <c r="G5603" s="20">
        <v>31</v>
      </c>
      <c r="H5603" s="11">
        <v>984.00726928448603</v>
      </c>
      <c r="I5603" s="10">
        <v>4424110.9553821599</v>
      </c>
      <c r="J5603" s="33">
        <f t="shared" si="348"/>
        <v>2.2241921127393749E-4</v>
      </c>
      <c r="K5603" s="33">
        <f t="shared" si="349"/>
        <v>2.2239447795491252E-4</v>
      </c>
      <c r="L5603" s="33">
        <f t="shared" si="350"/>
        <v>0.9998225113767375</v>
      </c>
      <c r="M5603" s="33">
        <f t="shared" si="351"/>
        <v>0.99960015637127231</v>
      </c>
    </row>
    <row r="5604" spans="1:13" ht="27.6">
      <c r="A5604" t="s">
        <v>164</v>
      </c>
      <c r="B5604" t="s">
        <v>257</v>
      </c>
      <c r="C5604" s="14" t="s">
        <v>259</v>
      </c>
      <c r="D5604" t="s">
        <v>465</v>
      </c>
      <c r="E5604" t="s">
        <v>483</v>
      </c>
      <c r="F5604" s="20">
        <v>2035</v>
      </c>
      <c r="G5604" s="20">
        <v>32</v>
      </c>
      <c r="H5604" s="11">
        <v>1021.07096841179</v>
      </c>
      <c r="I5604" s="10">
        <v>4358880.6603927799</v>
      </c>
      <c r="J5604" s="33">
        <f t="shared" si="348"/>
        <v>2.3425072810315963E-4</v>
      </c>
      <c r="K5604" s="33">
        <f t="shared" si="349"/>
        <v>2.3422329354361171E-4</v>
      </c>
      <c r="L5604" s="33">
        <f t="shared" si="350"/>
        <v>0.99960015637127231</v>
      </c>
      <c r="M5604" s="33">
        <f t="shared" si="351"/>
        <v>0.9993660267304203</v>
      </c>
    </row>
    <row r="5605" spans="1:13" ht="27.6">
      <c r="A5605" t="s">
        <v>164</v>
      </c>
      <c r="B5605" t="s">
        <v>257</v>
      </c>
      <c r="C5605" s="14" t="s">
        <v>259</v>
      </c>
      <c r="D5605" t="s">
        <v>465</v>
      </c>
      <c r="E5605" t="s">
        <v>483</v>
      </c>
      <c r="F5605" s="20">
        <v>2035</v>
      </c>
      <c r="G5605" s="20">
        <v>33</v>
      </c>
      <c r="H5605" s="11">
        <v>1224.14416601781</v>
      </c>
      <c r="I5605" s="10">
        <v>4337726.1510530701</v>
      </c>
      <c r="J5605" s="33">
        <f t="shared" si="348"/>
        <v>2.8220872489164041E-4</v>
      </c>
      <c r="K5605" s="33">
        <f t="shared" si="349"/>
        <v>2.8216890775512038E-4</v>
      </c>
      <c r="L5605" s="33">
        <f t="shared" si="350"/>
        <v>0.9993660267304203</v>
      </c>
      <c r="M5605" s="33">
        <f t="shared" si="351"/>
        <v>0.99908403671021018</v>
      </c>
    </row>
    <row r="5606" spans="1:13" ht="27.6">
      <c r="A5606" t="s">
        <v>164</v>
      </c>
      <c r="B5606" t="s">
        <v>257</v>
      </c>
      <c r="C5606" s="14" t="s">
        <v>259</v>
      </c>
      <c r="D5606" t="s">
        <v>465</v>
      </c>
      <c r="E5606" t="s">
        <v>483</v>
      </c>
      <c r="F5606" s="20">
        <v>2035</v>
      </c>
      <c r="G5606" s="20">
        <v>34</v>
      </c>
      <c r="H5606" s="11">
        <v>1295.56261431046</v>
      </c>
      <c r="I5606" s="10">
        <v>4317722.8137514899</v>
      </c>
      <c r="J5606" s="33">
        <f t="shared" si="348"/>
        <v>3.0005692125122769E-4</v>
      </c>
      <c r="K5606" s="33">
        <f t="shared" si="349"/>
        <v>3.0001190867545713E-4</v>
      </c>
      <c r="L5606" s="33">
        <f t="shared" si="350"/>
        <v>0.99908403671021018</v>
      </c>
      <c r="M5606" s="33">
        <f t="shared" si="351"/>
        <v>0.99878429960142956</v>
      </c>
    </row>
    <row r="5607" spans="1:13" ht="27.6">
      <c r="A5607" t="s">
        <v>164</v>
      </c>
      <c r="B5607" t="s">
        <v>257</v>
      </c>
      <c r="C5607" s="14" t="s">
        <v>259</v>
      </c>
      <c r="D5607" t="s">
        <v>465</v>
      </c>
      <c r="E5607" t="s">
        <v>483</v>
      </c>
      <c r="F5607" s="20">
        <v>2035</v>
      </c>
      <c r="G5607" s="20">
        <v>35</v>
      </c>
      <c r="H5607" s="11">
        <v>1736.54901338986</v>
      </c>
      <c r="I5607" s="10">
        <v>4297395.5360043999</v>
      </c>
      <c r="J5607" s="33">
        <f t="shared" si="348"/>
        <v>4.0409336279165393E-4</v>
      </c>
      <c r="K5607" s="33">
        <f t="shared" si="349"/>
        <v>4.0401172806514563E-4</v>
      </c>
      <c r="L5607" s="33">
        <f t="shared" si="350"/>
        <v>0.99878429960142956</v>
      </c>
      <c r="M5607" s="33">
        <f t="shared" si="351"/>
        <v>0.9983807790305832</v>
      </c>
    </row>
    <row r="5608" spans="1:13" ht="27.6">
      <c r="A5608" t="s">
        <v>164</v>
      </c>
      <c r="B5608" t="s">
        <v>257</v>
      </c>
      <c r="C5608" s="14" t="s">
        <v>259</v>
      </c>
      <c r="D5608" t="s">
        <v>465</v>
      </c>
      <c r="E5608" t="s">
        <v>483</v>
      </c>
      <c r="F5608" s="20">
        <v>2035</v>
      </c>
      <c r="G5608" s="20">
        <v>36</v>
      </c>
      <c r="H5608" s="11">
        <v>1949.7668666163399</v>
      </c>
      <c r="I5608" s="10">
        <v>4316182.4198718201</v>
      </c>
      <c r="J5608" s="33">
        <f t="shared" si="348"/>
        <v>4.5173411986471209E-4</v>
      </c>
      <c r="K5608" s="33">
        <f t="shared" si="349"/>
        <v>4.5163210336918169E-4</v>
      </c>
      <c r="L5608" s="33">
        <f t="shared" si="350"/>
        <v>0.9983807790305832</v>
      </c>
      <c r="M5608" s="33">
        <f t="shared" si="351"/>
        <v>0.99792987821938628</v>
      </c>
    </row>
    <row r="5609" spans="1:13" ht="27.6">
      <c r="A5609" t="s">
        <v>164</v>
      </c>
      <c r="B5609" t="s">
        <v>257</v>
      </c>
      <c r="C5609" s="14" t="s">
        <v>259</v>
      </c>
      <c r="D5609" t="s">
        <v>465</v>
      </c>
      <c r="E5609" t="s">
        <v>483</v>
      </c>
      <c r="F5609" s="20">
        <v>2035</v>
      </c>
      <c r="G5609" s="20">
        <v>37</v>
      </c>
      <c r="H5609" s="11">
        <v>2124.5650988294101</v>
      </c>
      <c r="I5609" s="10">
        <v>4374219.8582611997</v>
      </c>
      <c r="J5609" s="33">
        <f t="shared" si="348"/>
        <v>4.8570148910483617E-4</v>
      </c>
      <c r="K5609" s="33">
        <f t="shared" si="349"/>
        <v>4.8558355523087293E-4</v>
      </c>
      <c r="L5609" s="33">
        <f t="shared" si="350"/>
        <v>0.99792987821938628</v>
      </c>
      <c r="M5609" s="33">
        <f t="shared" si="351"/>
        <v>0.99744529988124941</v>
      </c>
    </row>
    <row r="5610" spans="1:13" ht="27.6">
      <c r="A5610" t="s">
        <v>164</v>
      </c>
      <c r="B5610" t="s">
        <v>257</v>
      </c>
      <c r="C5610" s="14" t="s">
        <v>259</v>
      </c>
      <c r="D5610" t="s">
        <v>465</v>
      </c>
      <c r="E5610" t="s">
        <v>483</v>
      </c>
      <c r="F5610" s="20">
        <v>2035</v>
      </c>
      <c r="G5610" s="20">
        <v>38</v>
      </c>
      <c r="H5610" s="11">
        <v>2566.4211564822799</v>
      </c>
      <c r="I5610" s="10">
        <v>4510772.6914439602</v>
      </c>
      <c r="J5610" s="33">
        <f t="shared" si="348"/>
        <v>5.6895377622336659E-4</v>
      </c>
      <c r="K5610" s="33">
        <f t="shared" si="349"/>
        <v>5.6879195271508642E-4</v>
      </c>
      <c r="L5610" s="33">
        <f t="shared" si="350"/>
        <v>0.99744529988124941</v>
      </c>
      <c r="M5610" s="33">
        <f t="shared" si="351"/>
        <v>0.99687796102140347</v>
      </c>
    </row>
    <row r="5611" spans="1:13" ht="27.6">
      <c r="A5611" t="s">
        <v>164</v>
      </c>
      <c r="B5611" t="s">
        <v>257</v>
      </c>
      <c r="C5611" s="14" t="s">
        <v>259</v>
      </c>
      <c r="D5611" t="s">
        <v>465</v>
      </c>
      <c r="E5611" t="s">
        <v>483</v>
      </c>
      <c r="F5611" s="20">
        <v>2035</v>
      </c>
      <c r="G5611" s="20">
        <v>39</v>
      </c>
      <c r="H5611" s="11">
        <v>2734.65014447976</v>
      </c>
      <c r="I5611" s="10">
        <v>4465869.3460657196</v>
      </c>
      <c r="J5611" s="33">
        <f t="shared" si="348"/>
        <v>6.1234441327507585E-4</v>
      </c>
      <c r="K5611" s="33">
        <f t="shared" si="349"/>
        <v>6.1215696869698633E-4</v>
      </c>
      <c r="L5611" s="33">
        <f t="shared" si="350"/>
        <v>0.99687796102140347</v>
      </c>
      <c r="M5611" s="33">
        <f t="shared" si="351"/>
        <v>0.99626771523062374</v>
      </c>
    </row>
    <row r="5612" spans="1:13" ht="27.6">
      <c r="A5612" t="s">
        <v>164</v>
      </c>
      <c r="B5612" t="s">
        <v>257</v>
      </c>
      <c r="C5612" s="14" t="s">
        <v>259</v>
      </c>
      <c r="D5612" t="s">
        <v>465</v>
      </c>
      <c r="E5612" t="s">
        <v>483</v>
      </c>
      <c r="F5612" s="20">
        <v>2035</v>
      </c>
      <c r="G5612" s="20">
        <v>40</v>
      </c>
      <c r="H5612" s="11">
        <v>3604.0503171837199</v>
      </c>
      <c r="I5612" s="10">
        <v>4390781.97269403</v>
      </c>
      <c r="J5612" s="33">
        <f t="shared" si="348"/>
        <v>8.2082197193963631E-4</v>
      </c>
      <c r="K5612" s="33">
        <f t="shared" si="349"/>
        <v>8.2048518973720785E-4</v>
      </c>
      <c r="L5612" s="33">
        <f t="shared" si="350"/>
        <v>0.99626771523062374</v>
      </c>
      <c r="M5612" s="33">
        <f t="shared" si="351"/>
        <v>0.99545029232526372</v>
      </c>
    </row>
    <row r="5613" spans="1:13" ht="27.6">
      <c r="A5613" t="s">
        <v>164</v>
      </c>
      <c r="B5613" t="s">
        <v>257</v>
      </c>
      <c r="C5613" s="14" t="s">
        <v>259</v>
      </c>
      <c r="D5613" t="s">
        <v>465</v>
      </c>
      <c r="E5613" t="s">
        <v>483</v>
      </c>
      <c r="F5613" s="20">
        <v>2035</v>
      </c>
      <c r="G5613" s="20">
        <v>41</v>
      </c>
      <c r="H5613" s="11">
        <v>3841.6349201089301</v>
      </c>
      <c r="I5613" s="10">
        <v>4330271.3294950603</v>
      </c>
      <c r="J5613" s="33">
        <f t="shared" si="348"/>
        <v>8.8715801569803519E-4</v>
      </c>
      <c r="K5613" s="33">
        <f t="shared" si="349"/>
        <v>8.8676460737269203E-4</v>
      </c>
      <c r="L5613" s="33">
        <f t="shared" si="350"/>
        <v>0.99545029232526372</v>
      </c>
      <c r="M5613" s="33">
        <f t="shared" si="351"/>
        <v>0.99456756223763088</v>
      </c>
    </row>
    <row r="5614" spans="1:13" ht="27.6">
      <c r="A5614" t="s">
        <v>164</v>
      </c>
      <c r="B5614" t="s">
        <v>257</v>
      </c>
      <c r="C5614" s="14" t="s">
        <v>259</v>
      </c>
      <c r="D5614" t="s">
        <v>465</v>
      </c>
      <c r="E5614" t="s">
        <v>483</v>
      </c>
      <c r="F5614" s="20">
        <v>2035</v>
      </c>
      <c r="G5614" s="20">
        <v>42</v>
      </c>
      <c r="H5614" s="11">
        <v>4110.54392186328</v>
      </c>
      <c r="I5614" s="10">
        <v>4273801.85095549</v>
      </c>
      <c r="J5614" s="33">
        <f t="shared" si="348"/>
        <v>9.6180030455653653E-4</v>
      </c>
      <c r="K5614" s="33">
        <f t="shared" si="349"/>
        <v>9.6133792289510023E-4</v>
      </c>
      <c r="L5614" s="33">
        <f t="shared" si="350"/>
        <v>0.99456756223763088</v>
      </c>
      <c r="M5614" s="33">
        <f t="shared" si="351"/>
        <v>0.99361144672317048</v>
      </c>
    </row>
    <row r="5615" spans="1:13" ht="27.6">
      <c r="A5615" t="s">
        <v>164</v>
      </c>
      <c r="B5615" t="s">
        <v>257</v>
      </c>
      <c r="C5615" s="14" t="s">
        <v>259</v>
      </c>
      <c r="D5615" t="s">
        <v>465</v>
      </c>
      <c r="E5615" t="s">
        <v>483</v>
      </c>
      <c r="F5615" s="20">
        <v>2035</v>
      </c>
      <c r="G5615" s="20">
        <v>43</v>
      </c>
      <c r="H5615" s="11">
        <v>4498.87962419006</v>
      </c>
      <c r="I5615" s="10">
        <v>4307378.6359195197</v>
      </c>
      <c r="J5615" s="33">
        <f t="shared" si="348"/>
        <v>1.0444588239059368E-3</v>
      </c>
      <c r="K5615" s="33">
        <f t="shared" si="349"/>
        <v>1.0439135666379107E-3</v>
      </c>
      <c r="L5615" s="33">
        <f t="shared" si="350"/>
        <v>0.99361144672317048</v>
      </c>
      <c r="M5615" s="33">
        <f t="shared" si="351"/>
        <v>0.99257420225396942</v>
      </c>
    </row>
    <row r="5616" spans="1:13" ht="27.6">
      <c r="A5616" t="s">
        <v>164</v>
      </c>
      <c r="B5616" t="s">
        <v>257</v>
      </c>
      <c r="C5616" s="14" t="s">
        <v>259</v>
      </c>
      <c r="D5616" t="s">
        <v>465</v>
      </c>
      <c r="E5616" t="s">
        <v>483</v>
      </c>
      <c r="F5616" s="20">
        <v>2035</v>
      </c>
      <c r="G5616" s="20">
        <v>44</v>
      </c>
      <c r="H5616" s="11">
        <v>4919.2364415965503</v>
      </c>
      <c r="I5616" s="10">
        <v>4320974.6844902104</v>
      </c>
      <c r="J5616" s="33">
        <f t="shared" si="348"/>
        <v>1.1384552793733673E-3</v>
      </c>
      <c r="K5616" s="33">
        <f t="shared" si="349"/>
        <v>1.1378074850134645E-3</v>
      </c>
      <c r="L5616" s="33">
        <f t="shared" si="350"/>
        <v>0.99257420225396942</v>
      </c>
      <c r="M5616" s="33">
        <f t="shared" si="351"/>
        <v>0.99144484389721355</v>
      </c>
    </row>
    <row r="5617" spans="1:13" ht="27.6">
      <c r="A5617" t="s">
        <v>164</v>
      </c>
      <c r="B5617" t="s">
        <v>257</v>
      </c>
      <c r="C5617" s="14" t="s">
        <v>259</v>
      </c>
      <c r="D5617" t="s">
        <v>465</v>
      </c>
      <c r="E5617" t="s">
        <v>483</v>
      </c>
      <c r="F5617" s="20">
        <v>2035</v>
      </c>
      <c r="G5617" s="20">
        <v>45</v>
      </c>
      <c r="H5617" s="11">
        <v>8675.8463829248503</v>
      </c>
      <c r="I5617" s="10">
        <v>6359724.5948928604</v>
      </c>
      <c r="J5617" s="33">
        <f t="shared" si="348"/>
        <v>1.3641858626853021E-3</v>
      </c>
      <c r="K5617" s="33">
        <f t="shared" si="349"/>
        <v>1.3632557841327664E-3</v>
      </c>
      <c r="L5617" s="33">
        <f t="shared" si="350"/>
        <v>0.99144484389721355</v>
      </c>
      <c r="M5617" s="33">
        <f t="shared" si="351"/>
        <v>0.99009325097912204</v>
      </c>
    </row>
    <row r="5618" spans="1:13" ht="27.6">
      <c r="A5618" t="s">
        <v>164</v>
      </c>
      <c r="B5618" t="s">
        <v>257</v>
      </c>
      <c r="C5618" s="14" t="s">
        <v>259</v>
      </c>
      <c r="D5618" t="s">
        <v>465</v>
      </c>
      <c r="E5618" t="s">
        <v>483</v>
      </c>
      <c r="F5618" s="20">
        <v>2035</v>
      </c>
      <c r="G5618" s="20">
        <v>46</v>
      </c>
      <c r="H5618" s="11">
        <v>6848.9537605609403</v>
      </c>
      <c r="I5618" s="10">
        <v>4269205.6822033599</v>
      </c>
      <c r="J5618" s="33">
        <f t="shared" si="348"/>
        <v>1.6042688664806046E-3</v>
      </c>
      <c r="K5618" s="33">
        <f t="shared" si="349"/>
        <v>1.6029827150521037E-3</v>
      </c>
      <c r="L5618" s="33">
        <f t="shared" si="350"/>
        <v>0.99009325097912204</v>
      </c>
      <c r="M5618" s="33">
        <f t="shared" si="351"/>
        <v>0.98850614861151276</v>
      </c>
    </row>
    <row r="5619" spans="1:13" ht="27.6">
      <c r="A5619" t="s">
        <v>164</v>
      </c>
      <c r="B5619" t="s">
        <v>257</v>
      </c>
      <c r="C5619" s="14" t="s">
        <v>259</v>
      </c>
      <c r="D5619" t="s">
        <v>465</v>
      </c>
      <c r="E5619" t="s">
        <v>483</v>
      </c>
      <c r="F5619" s="20">
        <v>2035</v>
      </c>
      <c r="G5619" s="20">
        <v>47</v>
      </c>
      <c r="H5619" s="11">
        <v>7463.3624971425397</v>
      </c>
      <c r="I5619" s="10">
        <v>4246817.8572602598</v>
      </c>
      <c r="J5619" s="33">
        <f t="shared" si="348"/>
        <v>1.7574011290320236E-3</v>
      </c>
      <c r="K5619" s="33">
        <f t="shared" si="349"/>
        <v>1.755857803880656E-3</v>
      </c>
      <c r="L5619" s="33">
        <f t="shared" si="350"/>
        <v>0.98850614861151276</v>
      </c>
      <c r="M5619" s="33">
        <f t="shared" si="351"/>
        <v>0.98677047237628923</v>
      </c>
    </row>
    <row r="5620" spans="1:13" ht="27.6">
      <c r="A5620" t="s">
        <v>164</v>
      </c>
      <c r="B5620" t="s">
        <v>257</v>
      </c>
      <c r="C5620" s="14" t="s">
        <v>259</v>
      </c>
      <c r="D5620" t="s">
        <v>465</v>
      </c>
      <c r="E5620" t="s">
        <v>483</v>
      </c>
      <c r="F5620" s="20">
        <v>2035</v>
      </c>
      <c r="G5620" s="20">
        <v>48</v>
      </c>
      <c r="H5620" s="11">
        <v>7917.9749348128998</v>
      </c>
      <c r="I5620" s="10">
        <v>4110295.3818863202</v>
      </c>
      <c r="J5620" s="33">
        <f t="shared" si="348"/>
        <v>1.9263761358141462E-3</v>
      </c>
      <c r="K5620" s="33">
        <f t="shared" si="349"/>
        <v>1.924521864171802E-3</v>
      </c>
      <c r="L5620" s="33">
        <f t="shared" si="350"/>
        <v>0.98677047237628923</v>
      </c>
      <c r="M5620" s="33">
        <f t="shared" si="351"/>
        <v>0.98487141102728193</v>
      </c>
    </row>
    <row r="5621" spans="1:13" ht="27.6">
      <c r="A5621" t="s">
        <v>164</v>
      </c>
      <c r="B5621" t="s">
        <v>257</v>
      </c>
      <c r="C5621" s="14" t="s">
        <v>259</v>
      </c>
      <c r="D5621" t="s">
        <v>465</v>
      </c>
      <c r="E5621" t="s">
        <v>483</v>
      </c>
      <c r="F5621" s="20">
        <v>2035</v>
      </c>
      <c r="G5621" s="20">
        <v>49</v>
      </c>
      <c r="H5621" s="11">
        <v>8586.8013055958309</v>
      </c>
      <c r="I5621" s="10">
        <v>4069206.0692344802</v>
      </c>
      <c r="J5621" s="33">
        <f t="shared" si="348"/>
        <v>2.1101908233443737E-3</v>
      </c>
      <c r="K5621" s="33">
        <f t="shared" si="349"/>
        <v>2.1079659359430902E-3</v>
      </c>
      <c r="L5621" s="33">
        <f t="shared" si="350"/>
        <v>0.98487141102728193</v>
      </c>
      <c r="M5621" s="33">
        <f t="shared" si="351"/>
        <v>0.98279533564155219</v>
      </c>
    </row>
    <row r="5622" spans="1:13" ht="27.6">
      <c r="A5622" t="s">
        <v>164</v>
      </c>
      <c r="B5622" t="s">
        <v>257</v>
      </c>
      <c r="C5622" s="14" t="s">
        <v>259</v>
      </c>
      <c r="D5622" t="s">
        <v>465</v>
      </c>
      <c r="E5622" t="s">
        <v>483</v>
      </c>
      <c r="F5622" s="20">
        <v>2035</v>
      </c>
      <c r="G5622" s="20">
        <v>50</v>
      </c>
      <c r="H5622" s="11">
        <v>10052.8800299131</v>
      </c>
      <c r="I5622" s="10">
        <v>4118986.3829608499</v>
      </c>
      <c r="J5622" s="33">
        <f t="shared" si="348"/>
        <v>2.4406198747097558E-3</v>
      </c>
      <c r="K5622" s="33">
        <f t="shared" si="349"/>
        <v>2.4376439835220864E-3</v>
      </c>
      <c r="L5622" s="33">
        <f t="shared" si="350"/>
        <v>0.98279533564155219</v>
      </c>
      <c r="M5622" s="33">
        <f t="shared" si="351"/>
        <v>0.980399630504592</v>
      </c>
    </row>
    <row r="5623" spans="1:13" ht="27.6">
      <c r="A5623" t="s">
        <v>164</v>
      </c>
      <c r="B5623" t="s">
        <v>257</v>
      </c>
      <c r="C5623" s="14" t="s">
        <v>259</v>
      </c>
      <c r="D5623" t="s">
        <v>465</v>
      </c>
      <c r="E5623" t="s">
        <v>483</v>
      </c>
      <c r="F5623" s="20">
        <v>2035</v>
      </c>
      <c r="G5623" s="20">
        <v>51</v>
      </c>
      <c r="H5623" s="11">
        <v>11185.684591291099</v>
      </c>
      <c r="I5623" s="10">
        <v>4191353.7331828899</v>
      </c>
      <c r="J5623" s="33">
        <f t="shared" si="348"/>
        <v>2.6687522226373278E-3</v>
      </c>
      <c r="K5623" s="33">
        <f t="shared" si="349"/>
        <v>2.6651942692268449E-3</v>
      </c>
      <c r="L5623" s="33">
        <f t="shared" si="350"/>
        <v>0.980399630504592</v>
      </c>
      <c r="M5623" s="33">
        <f t="shared" si="351"/>
        <v>0.97778667502781902</v>
      </c>
    </row>
    <row r="5624" spans="1:13" ht="27.6">
      <c r="A5624" t="s">
        <v>164</v>
      </c>
      <c r="B5624" t="s">
        <v>257</v>
      </c>
      <c r="C5624" s="14" t="s">
        <v>259</v>
      </c>
      <c r="D5624" t="s">
        <v>465</v>
      </c>
      <c r="E5624" t="s">
        <v>483</v>
      </c>
      <c r="F5624" s="20">
        <v>2035</v>
      </c>
      <c r="G5624" s="20">
        <v>52</v>
      </c>
      <c r="H5624" s="11">
        <v>12121.681351114999</v>
      </c>
      <c r="I5624" s="10">
        <v>4157228.0771663198</v>
      </c>
      <c r="J5624" s="33">
        <f t="shared" si="348"/>
        <v>2.9158085931569743E-3</v>
      </c>
      <c r="K5624" s="33">
        <f t="shared" si="349"/>
        <v>2.9115617519425152E-3</v>
      </c>
      <c r="L5624" s="33">
        <f t="shared" si="350"/>
        <v>0.97778667502781902</v>
      </c>
      <c r="M5624" s="33">
        <f t="shared" si="351"/>
        <v>0.97493978874324894</v>
      </c>
    </row>
    <row r="5625" spans="1:13" ht="27.6">
      <c r="A5625" t="s">
        <v>164</v>
      </c>
      <c r="B5625" t="s">
        <v>257</v>
      </c>
      <c r="C5625" s="14" t="s">
        <v>259</v>
      </c>
      <c r="D5625" t="s">
        <v>465</v>
      </c>
      <c r="E5625" t="s">
        <v>483</v>
      </c>
      <c r="F5625" s="20">
        <v>2035</v>
      </c>
      <c r="G5625" s="20">
        <v>53</v>
      </c>
      <c r="H5625" s="11">
        <v>12787.788658904199</v>
      </c>
      <c r="I5625" s="10">
        <v>4013199.2429209598</v>
      </c>
      <c r="J5625" s="33">
        <f t="shared" si="348"/>
        <v>3.1864325404379269E-3</v>
      </c>
      <c r="K5625" s="33">
        <f t="shared" si="349"/>
        <v>3.1813612521398582E-3</v>
      </c>
      <c r="L5625" s="33">
        <f t="shared" si="350"/>
        <v>0.97493978874324894</v>
      </c>
      <c r="M5625" s="33">
        <f t="shared" si="351"/>
        <v>0.97183815307617172</v>
      </c>
    </row>
    <row r="5626" spans="1:13" ht="27.6">
      <c r="A5626" t="s">
        <v>164</v>
      </c>
      <c r="B5626" t="s">
        <v>257</v>
      </c>
      <c r="C5626" s="14" t="s">
        <v>259</v>
      </c>
      <c r="D5626" t="s">
        <v>465</v>
      </c>
      <c r="E5626" t="s">
        <v>483</v>
      </c>
      <c r="F5626" s="20">
        <v>2035</v>
      </c>
      <c r="G5626" s="20">
        <v>54</v>
      </c>
      <c r="H5626" s="11">
        <v>13664.4403206307</v>
      </c>
      <c r="I5626" s="10">
        <v>3929325.9050972001</v>
      </c>
      <c r="J5626" s="33">
        <f t="shared" si="348"/>
        <v>3.4775533133825612E-3</v>
      </c>
      <c r="K5626" s="33">
        <f t="shared" si="349"/>
        <v>3.4715136279965808E-3</v>
      </c>
      <c r="L5626" s="33">
        <f t="shared" si="350"/>
        <v>0.97183815307617172</v>
      </c>
      <c r="M5626" s="33">
        <f t="shared" si="351"/>
        <v>0.96846440368356079</v>
      </c>
    </row>
    <row r="5627" spans="1:13" ht="27.6">
      <c r="A5627" t="s">
        <v>164</v>
      </c>
      <c r="B5627" t="s">
        <v>257</v>
      </c>
      <c r="C5627" s="14" t="s">
        <v>259</v>
      </c>
      <c r="D5627" t="s">
        <v>465</v>
      </c>
      <c r="E5627" t="s">
        <v>483</v>
      </c>
      <c r="F5627" s="20">
        <v>2035</v>
      </c>
      <c r="G5627" s="20">
        <v>55</v>
      </c>
      <c r="H5627" s="11">
        <v>14660.9874209964</v>
      </c>
      <c r="I5627" s="10">
        <v>3860141.53237182</v>
      </c>
      <c r="J5627" s="33">
        <f t="shared" si="348"/>
        <v>3.7980440090206028E-3</v>
      </c>
      <c r="K5627" s="33">
        <f t="shared" si="349"/>
        <v>3.7908405624280661E-3</v>
      </c>
      <c r="L5627" s="33">
        <f t="shared" si="350"/>
        <v>0.96846440368356079</v>
      </c>
      <c r="M5627" s="33">
        <f t="shared" si="351"/>
        <v>0.96479310953880948</v>
      </c>
    </row>
    <row r="5628" spans="1:13" ht="27.6">
      <c r="A5628" t="s">
        <v>164</v>
      </c>
      <c r="B5628" t="s">
        <v>257</v>
      </c>
      <c r="C5628" s="14" t="s">
        <v>259</v>
      </c>
      <c r="D5628" t="s">
        <v>465</v>
      </c>
      <c r="E5628" t="s">
        <v>483</v>
      </c>
      <c r="F5628" s="20">
        <v>2035</v>
      </c>
      <c r="G5628" s="20">
        <v>56</v>
      </c>
      <c r="H5628" s="11">
        <v>15685.8185516217</v>
      </c>
      <c r="I5628" s="10">
        <v>3784664.8748838501</v>
      </c>
      <c r="J5628" s="33">
        <f t="shared" si="348"/>
        <v>4.1445726557501582E-3</v>
      </c>
      <c r="K5628" s="33">
        <f t="shared" si="349"/>
        <v>4.1359957677705728E-3</v>
      </c>
      <c r="L5628" s="33">
        <f t="shared" si="350"/>
        <v>0.96479310953880948</v>
      </c>
      <c r="M5628" s="33">
        <f t="shared" si="351"/>
        <v>0.96080272932098276</v>
      </c>
    </row>
    <row r="5629" spans="1:13" ht="27.6">
      <c r="A5629" t="s">
        <v>164</v>
      </c>
      <c r="B5629" t="s">
        <v>257</v>
      </c>
      <c r="C5629" s="14" t="s">
        <v>259</v>
      </c>
      <c r="D5629" t="s">
        <v>465</v>
      </c>
      <c r="E5629" t="s">
        <v>483</v>
      </c>
      <c r="F5629" s="20">
        <v>2035</v>
      </c>
      <c r="G5629" s="20">
        <v>57</v>
      </c>
      <c r="H5629" s="11">
        <v>16701.1253430426</v>
      </c>
      <c r="I5629" s="10">
        <v>3690163.4401513999</v>
      </c>
      <c r="J5629" s="33">
        <f t="shared" si="348"/>
        <v>4.5258497662524636E-3</v>
      </c>
      <c r="K5629" s="33">
        <f t="shared" si="349"/>
        <v>4.5156235414682833E-3</v>
      </c>
      <c r="L5629" s="33">
        <f t="shared" si="350"/>
        <v>0.96080272932098276</v>
      </c>
      <c r="M5629" s="33">
        <f t="shared" si="351"/>
        <v>0.95646410589775399</v>
      </c>
    </row>
    <row r="5630" spans="1:13" ht="27.6">
      <c r="A5630" t="s">
        <v>164</v>
      </c>
      <c r="B5630" t="s">
        <v>257</v>
      </c>
      <c r="C5630" s="14" t="s">
        <v>259</v>
      </c>
      <c r="D5630" t="s">
        <v>465</v>
      </c>
      <c r="E5630" t="s">
        <v>483</v>
      </c>
      <c r="F5630" s="20">
        <v>2035</v>
      </c>
      <c r="G5630" s="20">
        <v>58</v>
      </c>
      <c r="H5630" s="11">
        <v>17881.832217173502</v>
      </c>
      <c r="I5630" s="10">
        <v>3611094.4651966202</v>
      </c>
      <c r="J5630" s="33">
        <f t="shared" si="348"/>
        <v>4.9519148251359456E-3</v>
      </c>
      <c r="K5630" s="33">
        <f t="shared" si="349"/>
        <v>4.9396743079194172E-3</v>
      </c>
      <c r="L5630" s="33">
        <f t="shared" si="350"/>
        <v>0.95646410589775399</v>
      </c>
      <c r="M5630" s="33">
        <f t="shared" si="351"/>
        <v>0.95173948472740377</v>
      </c>
    </row>
    <row r="5631" spans="1:13" ht="27.6">
      <c r="A5631" t="s">
        <v>164</v>
      </c>
      <c r="B5631" t="s">
        <v>257</v>
      </c>
      <c r="C5631" s="14" t="s">
        <v>259</v>
      </c>
      <c r="D5631" t="s">
        <v>465</v>
      </c>
      <c r="E5631" t="s">
        <v>483</v>
      </c>
      <c r="F5631" s="20">
        <v>2035</v>
      </c>
      <c r="G5631" s="20">
        <v>59</v>
      </c>
      <c r="H5631" s="11">
        <v>19061.421906602402</v>
      </c>
      <c r="I5631" s="10">
        <v>3520120.1477018702</v>
      </c>
      <c r="J5631" s="33">
        <f t="shared" si="348"/>
        <v>5.4149918488000347E-3</v>
      </c>
      <c r="K5631" s="33">
        <f t="shared" si="349"/>
        <v>5.4003572078415996E-3</v>
      </c>
      <c r="L5631" s="33">
        <f t="shared" si="350"/>
        <v>0.95173948472740377</v>
      </c>
      <c r="M5631" s="33">
        <f t="shared" si="351"/>
        <v>0.94659975154106868</v>
      </c>
    </row>
    <row r="5632" spans="1:13" ht="27.6">
      <c r="A5632" t="s">
        <v>164</v>
      </c>
      <c r="B5632" t="s">
        <v>257</v>
      </c>
      <c r="C5632" s="14" t="s">
        <v>259</v>
      </c>
      <c r="D5632" t="s">
        <v>465</v>
      </c>
      <c r="E5632" t="s">
        <v>483</v>
      </c>
      <c r="F5632" s="20">
        <v>2035</v>
      </c>
      <c r="G5632" s="20">
        <v>60</v>
      </c>
      <c r="H5632" s="11">
        <v>20454.2829290966</v>
      </c>
      <c r="I5632" s="10">
        <v>3427637.2991846199</v>
      </c>
      <c r="J5632" s="33">
        <f t="shared" si="348"/>
        <v>5.9674583813060815E-3</v>
      </c>
      <c r="K5632" s="33">
        <f t="shared" si="349"/>
        <v>5.9496884661867089E-3</v>
      </c>
      <c r="L5632" s="33">
        <f t="shared" si="350"/>
        <v>0.94659975154106868</v>
      </c>
      <c r="M5632" s="33">
        <f t="shared" si="351"/>
        <v>0.94096777791722963</v>
      </c>
    </row>
    <row r="5633" spans="1:13" ht="27.6">
      <c r="A5633" t="s">
        <v>164</v>
      </c>
      <c r="B5633" t="s">
        <v>257</v>
      </c>
      <c r="C5633" s="14" t="s">
        <v>259</v>
      </c>
      <c r="D5633" t="s">
        <v>465</v>
      </c>
      <c r="E5633" t="s">
        <v>483</v>
      </c>
      <c r="F5633" s="20">
        <v>2035</v>
      </c>
      <c r="G5633" s="20">
        <v>61</v>
      </c>
      <c r="H5633" s="11">
        <v>21609.005574923402</v>
      </c>
      <c r="I5633" s="10">
        <v>3308118.8473435799</v>
      </c>
      <c r="J5633" s="33">
        <f t="shared" si="348"/>
        <v>6.5321128327283156E-3</v>
      </c>
      <c r="K5633" s="33">
        <f t="shared" si="349"/>
        <v>6.5108249605131396E-3</v>
      </c>
      <c r="L5633" s="33">
        <f t="shared" si="350"/>
        <v>0.94096777791722963</v>
      </c>
      <c r="M5633" s="33">
        <f t="shared" si="351"/>
        <v>0.9348413014217275</v>
      </c>
    </row>
    <row r="5634" spans="1:13" ht="27.6">
      <c r="A5634" t="s">
        <v>164</v>
      </c>
      <c r="B5634" t="s">
        <v>257</v>
      </c>
      <c r="C5634" s="14" t="s">
        <v>259</v>
      </c>
      <c r="D5634" t="s">
        <v>465</v>
      </c>
      <c r="E5634" t="s">
        <v>483</v>
      </c>
      <c r="F5634" s="20">
        <v>2035</v>
      </c>
      <c r="G5634" s="20">
        <v>62</v>
      </c>
      <c r="H5634" s="11">
        <v>23204.630050406398</v>
      </c>
      <c r="I5634" s="10">
        <v>3244122.0285254898</v>
      </c>
      <c r="J5634" s="33">
        <f t="shared" ref="J5634:J5697" si="352">IF(I5634&gt;0,H5634/I5634,0)</f>
        <v>7.1528228119560932E-3</v>
      </c>
      <c r="K5634" s="33">
        <f t="shared" ref="K5634:K5697" si="353">1-EXP(-J5634)</f>
        <v>7.127302259116286E-3</v>
      </c>
      <c r="L5634" s="33">
        <f t="shared" ref="L5634:L5697" si="354">IF(G5634=30,1,M5633)</f>
        <v>0.9348413014217275</v>
      </c>
      <c r="M5634" s="33">
        <f t="shared" ref="M5634:M5697" si="355">L5634*(1-K5634)</f>
        <v>0.92817840490218917</v>
      </c>
    </row>
    <row r="5635" spans="1:13" ht="27.6">
      <c r="A5635" t="s">
        <v>164</v>
      </c>
      <c r="B5635" t="s">
        <v>257</v>
      </c>
      <c r="C5635" s="14" t="s">
        <v>259</v>
      </c>
      <c r="D5635" t="s">
        <v>465</v>
      </c>
      <c r="E5635" t="s">
        <v>483</v>
      </c>
      <c r="F5635" s="20">
        <v>2035</v>
      </c>
      <c r="G5635" s="20">
        <v>63</v>
      </c>
      <c r="H5635" s="11">
        <v>23753.5592301736</v>
      </c>
      <c r="I5635" s="10">
        <v>3027826.5725978902</v>
      </c>
      <c r="J5635" s="33">
        <f t="shared" si="352"/>
        <v>7.8450857936004335E-3</v>
      </c>
      <c r="K5635" s="33">
        <f t="shared" si="353"/>
        <v>7.8143934219196964E-3</v>
      </c>
      <c r="L5635" s="33">
        <f t="shared" si="354"/>
        <v>0.92817840490218917</v>
      </c>
      <c r="M5635" s="33">
        <f t="shared" si="355"/>
        <v>0.92092525368055356</v>
      </c>
    </row>
    <row r="5636" spans="1:13" ht="27.6">
      <c r="A5636" t="s">
        <v>164</v>
      </c>
      <c r="B5636" t="s">
        <v>257</v>
      </c>
      <c r="C5636" s="14" t="s">
        <v>259</v>
      </c>
      <c r="D5636" t="s">
        <v>465</v>
      </c>
      <c r="E5636" t="s">
        <v>483</v>
      </c>
      <c r="F5636" s="20">
        <v>2035</v>
      </c>
      <c r="G5636" s="20">
        <v>64</v>
      </c>
      <c r="H5636" s="11">
        <v>25129.3216682702</v>
      </c>
      <c r="I5636" s="10">
        <v>2923514.1081169699</v>
      </c>
      <c r="J5636" s="33">
        <f t="shared" si="352"/>
        <v>8.5955876178261201E-3</v>
      </c>
      <c r="K5636" s="33">
        <f t="shared" si="353"/>
        <v>8.5587511737631461E-3</v>
      </c>
      <c r="L5636" s="33">
        <f t="shared" si="354"/>
        <v>0.92092525368055356</v>
      </c>
      <c r="M5636" s="33">
        <f t="shared" si="355"/>
        <v>0.91304328358466702</v>
      </c>
    </row>
    <row r="5637" spans="1:13" ht="27.6">
      <c r="A5637" t="s">
        <v>164</v>
      </c>
      <c r="B5637" t="s">
        <v>257</v>
      </c>
      <c r="C5637" s="14" t="s">
        <v>259</v>
      </c>
      <c r="D5637" t="s">
        <v>465</v>
      </c>
      <c r="E5637" t="s">
        <v>483</v>
      </c>
      <c r="F5637" s="20">
        <v>2035</v>
      </c>
      <c r="G5637" s="20">
        <v>65</v>
      </c>
      <c r="H5637" s="11">
        <v>25648.391869407598</v>
      </c>
      <c r="I5637" s="10">
        <v>2822365.3324502502</v>
      </c>
      <c r="J5637" s="33">
        <f t="shared" si="352"/>
        <v>9.0875520523563194E-3</v>
      </c>
      <c r="K5637" s="33">
        <f t="shared" si="353"/>
        <v>9.0463850480151375E-3</v>
      </c>
      <c r="L5637" s="33">
        <f t="shared" si="354"/>
        <v>0.91304328358466702</v>
      </c>
      <c r="M5637" s="33">
        <f t="shared" si="355"/>
        <v>0.90478354247585602</v>
      </c>
    </row>
    <row r="5638" spans="1:13" ht="27.6">
      <c r="A5638" t="s">
        <v>164</v>
      </c>
      <c r="B5638" t="s">
        <v>257</v>
      </c>
      <c r="C5638" s="14" t="s">
        <v>259</v>
      </c>
      <c r="D5638" t="s">
        <v>465</v>
      </c>
      <c r="E5638" t="s">
        <v>483</v>
      </c>
      <c r="F5638" s="20">
        <v>2035</v>
      </c>
      <c r="G5638" s="20">
        <v>66</v>
      </c>
      <c r="H5638" s="11">
        <v>27033.550891303399</v>
      </c>
      <c r="I5638" s="10">
        <v>2712470.0438797302</v>
      </c>
      <c r="J5638" s="33">
        <f t="shared" si="352"/>
        <v>9.9663961090742485E-3</v>
      </c>
      <c r="K5638" s="33">
        <f t="shared" si="353"/>
        <v>9.9168961652085219E-3</v>
      </c>
      <c r="L5638" s="33">
        <f t="shared" si="354"/>
        <v>0.90478354247585602</v>
      </c>
      <c r="M5638" s="33">
        <f t="shared" si="355"/>
        <v>0.89581089803313341</v>
      </c>
    </row>
    <row r="5639" spans="1:13" ht="27.6">
      <c r="A5639" t="s">
        <v>164</v>
      </c>
      <c r="B5639" t="s">
        <v>257</v>
      </c>
      <c r="C5639" s="14" t="s">
        <v>259</v>
      </c>
      <c r="D5639" t="s">
        <v>465</v>
      </c>
      <c r="E5639" t="s">
        <v>483</v>
      </c>
      <c r="F5639" s="20">
        <v>2035</v>
      </c>
      <c r="G5639" s="20">
        <v>67</v>
      </c>
      <c r="H5639" s="11">
        <v>28256.090675560299</v>
      </c>
      <c r="I5639" s="10">
        <v>2584021.3977246298</v>
      </c>
      <c r="J5639" s="33">
        <f t="shared" si="352"/>
        <v>1.0934929060742806E-2</v>
      </c>
      <c r="K5639" s="33">
        <f t="shared" si="353"/>
        <v>1.0875360049311E-2</v>
      </c>
      <c r="L5639" s="33">
        <f t="shared" si="354"/>
        <v>0.89581089803313341</v>
      </c>
      <c r="M5639" s="33">
        <f t="shared" si="355"/>
        <v>0.88606863198092645</v>
      </c>
    </row>
    <row r="5640" spans="1:13" ht="27.6">
      <c r="A5640" t="s">
        <v>164</v>
      </c>
      <c r="B5640" t="s">
        <v>257</v>
      </c>
      <c r="C5640" s="14" t="s">
        <v>259</v>
      </c>
      <c r="D5640" t="s">
        <v>465</v>
      </c>
      <c r="E5640" t="s">
        <v>483</v>
      </c>
      <c r="F5640" s="20">
        <v>2035</v>
      </c>
      <c r="G5640" s="20">
        <v>68</v>
      </c>
      <c r="H5640" s="11">
        <v>29171.699195337798</v>
      </c>
      <c r="I5640" s="10">
        <v>2427833.7378996001</v>
      </c>
      <c r="J5640" s="33">
        <f t="shared" si="352"/>
        <v>1.2015525915121028E-2</v>
      </c>
      <c r="K5640" s="33">
        <f t="shared" si="353"/>
        <v>1.1943627736528128E-2</v>
      </c>
      <c r="L5640" s="33">
        <f t="shared" si="354"/>
        <v>0.88606863198092645</v>
      </c>
      <c r="M5640" s="33">
        <f t="shared" si="355"/>
        <v>0.87548575809153151</v>
      </c>
    </row>
    <row r="5641" spans="1:13" ht="27.6">
      <c r="A5641" t="s">
        <v>164</v>
      </c>
      <c r="B5641" t="s">
        <v>257</v>
      </c>
      <c r="C5641" s="14" t="s">
        <v>259</v>
      </c>
      <c r="D5641" t="s">
        <v>465</v>
      </c>
      <c r="E5641" t="s">
        <v>483</v>
      </c>
      <c r="F5641" s="20">
        <v>2035</v>
      </c>
      <c r="G5641" s="20">
        <v>69</v>
      </c>
      <c r="H5641" s="11">
        <v>30417.484601371601</v>
      </c>
      <c r="I5641" s="10">
        <v>2303884.82625638</v>
      </c>
      <c r="J5641" s="33">
        <f t="shared" si="352"/>
        <v>1.3202693231326789E-2</v>
      </c>
      <c r="K5641" s="33">
        <f t="shared" si="353"/>
        <v>1.3115919977049195E-2</v>
      </c>
      <c r="L5641" s="33">
        <f t="shared" si="354"/>
        <v>0.87548575809153151</v>
      </c>
      <c r="M5641" s="33">
        <f t="shared" si="355"/>
        <v>0.86400295694735674</v>
      </c>
    </row>
    <row r="5642" spans="1:13" ht="27.6">
      <c r="A5642" t="s">
        <v>164</v>
      </c>
      <c r="B5642" t="s">
        <v>257</v>
      </c>
      <c r="C5642" s="14" t="s">
        <v>259</v>
      </c>
      <c r="D5642" t="s">
        <v>465</v>
      </c>
      <c r="E5642" t="s">
        <v>483</v>
      </c>
      <c r="F5642" s="20">
        <v>2036</v>
      </c>
      <c r="G5642" s="20">
        <v>30</v>
      </c>
      <c r="H5642" s="11">
        <v>822.25364996875305</v>
      </c>
      <c r="I5642" s="10">
        <v>4608169.1611829503</v>
      </c>
      <c r="J5642" s="33">
        <f t="shared" si="352"/>
        <v>1.7843391186569952E-4</v>
      </c>
      <c r="K5642" s="33">
        <f t="shared" si="353"/>
        <v>1.7841799348206067E-4</v>
      </c>
      <c r="L5642" s="33">
        <f t="shared" si="354"/>
        <v>1</v>
      </c>
      <c r="M5642" s="33">
        <f t="shared" si="355"/>
        <v>0.99982158200651794</v>
      </c>
    </row>
    <row r="5643" spans="1:13" ht="27.6">
      <c r="A5643" t="s">
        <v>164</v>
      </c>
      <c r="B5643" t="s">
        <v>257</v>
      </c>
      <c r="C5643" s="14" t="s">
        <v>259</v>
      </c>
      <c r="D5643" t="s">
        <v>465</v>
      </c>
      <c r="E5643" t="s">
        <v>483</v>
      </c>
      <c r="F5643" s="20">
        <v>2036</v>
      </c>
      <c r="G5643" s="20">
        <v>31</v>
      </c>
      <c r="H5643" s="11">
        <v>1016.60168670178</v>
      </c>
      <c r="I5643" s="10">
        <v>4547189.3669767501</v>
      </c>
      <c r="J5643" s="33">
        <f t="shared" si="352"/>
        <v>2.2356704431196342E-4</v>
      </c>
      <c r="K5643" s="33">
        <f t="shared" si="353"/>
        <v>2.2354205506258662E-4</v>
      </c>
      <c r="L5643" s="33">
        <f t="shared" si="354"/>
        <v>0.99982158200651794</v>
      </c>
      <c r="M5643" s="33">
        <f t="shared" si="355"/>
        <v>0.99959807983538029</v>
      </c>
    </row>
    <row r="5644" spans="1:13" ht="27.6">
      <c r="A5644" t="s">
        <v>164</v>
      </c>
      <c r="B5644" t="s">
        <v>257</v>
      </c>
      <c r="C5644" s="14" t="s">
        <v>259</v>
      </c>
      <c r="D5644" t="s">
        <v>465</v>
      </c>
      <c r="E5644" t="s">
        <v>483</v>
      </c>
      <c r="F5644" s="20">
        <v>2036</v>
      </c>
      <c r="G5644" s="20">
        <v>32</v>
      </c>
      <c r="H5644" s="11">
        <v>1040.1830055939799</v>
      </c>
      <c r="I5644" s="10">
        <v>4418685.2132323701</v>
      </c>
      <c r="J5644" s="33">
        <f t="shared" si="352"/>
        <v>2.3540554608393615E-4</v>
      </c>
      <c r="K5644" s="33">
        <f t="shared" si="353"/>
        <v>2.3537784037241938E-4</v>
      </c>
      <c r="L5644" s="33">
        <f t="shared" si="354"/>
        <v>0.99959807983538029</v>
      </c>
      <c r="M5644" s="33">
        <f t="shared" si="355"/>
        <v>0.99936279659810823</v>
      </c>
    </row>
    <row r="5645" spans="1:13" ht="27.6">
      <c r="A5645" t="s">
        <v>164</v>
      </c>
      <c r="B5645" t="s">
        <v>257</v>
      </c>
      <c r="C5645" s="14" t="s">
        <v>259</v>
      </c>
      <c r="D5645" t="s">
        <v>465</v>
      </c>
      <c r="E5645" t="s">
        <v>483</v>
      </c>
      <c r="F5645" s="20">
        <v>2036</v>
      </c>
      <c r="G5645" s="20">
        <v>33</v>
      </c>
      <c r="H5645" s="11">
        <v>1085.82507587138</v>
      </c>
      <c r="I5645" s="10">
        <v>4353308.83254903</v>
      </c>
      <c r="J5645" s="33">
        <f t="shared" si="352"/>
        <v>2.4942523437639677E-4</v>
      </c>
      <c r="K5645" s="33">
        <f t="shared" si="353"/>
        <v>2.4939413048874481E-4</v>
      </c>
      <c r="L5645" s="33">
        <f t="shared" si="354"/>
        <v>0.99936279659810823</v>
      </c>
      <c r="M5645" s="33">
        <f t="shared" si="355"/>
        <v>0.99911356138240781</v>
      </c>
    </row>
    <row r="5646" spans="1:13" ht="27.6">
      <c r="A5646" t="s">
        <v>164</v>
      </c>
      <c r="B5646" t="s">
        <v>257</v>
      </c>
      <c r="C5646" s="14" t="s">
        <v>259</v>
      </c>
      <c r="D5646" t="s">
        <v>465</v>
      </c>
      <c r="E5646" t="s">
        <v>483</v>
      </c>
      <c r="F5646" s="20">
        <v>2036</v>
      </c>
      <c r="G5646" s="20">
        <v>34</v>
      </c>
      <c r="H5646" s="11">
        <v>1304.0046095436801</v>
      </c>
      <c r="I5646" s="10">
        <v>4331748.3145869998</v>
      </c>
      <c r="J5646" s="33">
        <f t="shared" si="352"/>
        <v>3.010342510326589E-4</v>
      </c>
      <c r="K5646" s="33">
        <f t="shared" si="353"/>
        <v>3.0098894476882077E-4</v>
      </c>
      <c r="L5646" s="33">
        <f t="shared" si="354"/>
        <v>0.99911356138240781</v>
      </c>
      <c r="M5646" s="33">
        <f t="shared" si="355"/>
        <v>0.99881283924586306</v>
      </c>
    </row>
    <row r="5647" spans="1:13" ht="27.6">
      <c r="A5647" t="s">
        <v>164</v>
      </c>
      <c r="B5647" t="s">
        <v>257</v>
      </c>
      <c r="C5647" s="14" t="s">
        <v>259</v>
      </c>
      <c r="D5647" t="s">
        <v>465</v>
      </c>
      <c r="E5647" t="s">
        <v>483</v>
      </c>
      <c r="F5647" s="20">
        <v>2036</v>
      </c>
      <c r="G5647" s="20">
        <v>35</v>
      </c>
      <c r="H5647" s="11">
        <v>1740.4514834296999</v>
      </c>
      <c r="I5647" s="10">
        <v>4311450.8254294498</v>
      </c>
      <c r="J5647" s="33">
        <f t="shared" si="352"/>
        <v>4.036811630007027E-4</v>
      </c>
      <c r="K5647" s="33">
        <f t="shared" si="353"/>
        <v>4.0359969472281154E-4</v>
      </c>
      <c r="L5647" s="33">
        <f t="shared" si="354"/>
        <v>0.99881283924586306</v>
      </c>
      <c r="M5647" s="33">
        <f t="shared" si="355"/>
        <v>0.99840971868885819</v>
      </c>
    </row>
    <row r="5648" spans="1:13" ht="27.6">
      <c r="A5648" t="s">
        <v>164</v>
      </c>
      <c r="B5648" t="s">
        <v>257</v>
      </c>
      <c r="C5648" s="14" t="s">
        <v>259</v>
      </c>
      <c r="D5648" t="s">
        <v>465</v>
      </c>
      <c r="E5648" t="s">
        <v>483</v>
      </c>
      <c r="F5648" s="20">
        <v>2036</v>
      </c>
      <c r="G5648" s="20">
        <v>36</v>
      </c>
      <c r="H5648" s="11">
        <v>1936.7160501804101</v>
      </c>
      <c r="I5648" s="10">
        <v>4290378.8171402998</v>
      </c>
      <c r="J5648" s="33">
        <f t="shared" si="352"/>
        <v>4.5140910225528866E-4</v>
      </c>
      <c r="K5648" s="33">
        <f t="shared" si="353"/>
        <v>4.513072324954237E-4</v>
      </c>
      <c r="L5648" s="33">
        <f t="shared" si="354"/>
        <v>0.99840971868885819</v>
      </c>
      <c r="M5648" s="33">
        <f t="shared" si="355"/>
        <v>0.99795912916182017</v>
      </c>
    </row>
    <row r="5649" spans="1:13" ht="27.6">
      <c r="A5649" t="s">
        <v>164</v>
      </c>
      <c r="B5649" t="s">
        <v>257</v>
      </c>
      <c r="C5649" s="14" t="s">
        <v>259</v>
      </c>
      <c r="D5649" t="s">
        <v>465</v>
      </c>
      <c r="E5649" t="s">
        <v>483</v>
      </c>
      <c r="F5649" s="20">
        <v>2036</v>
      </c>
      <c r="G5649" s="20">
        <v>37</v>
      </c>
      <c r="H5649" s="11">
        <v>2090.4648900736602</v>
      </c>
      <c r="I5649" s="10">
        <v>4309032.9130620398</v>
      </c>
      <c r="J5649" s="33">
        <f t="shared" si="352"/>
        <v>4.8513551236445673E-4</v>
      </c>
      <c r="K5649" s="33">
        <f t="shared" si="353"/>
        <v>4.85017853159464E-4</v>
      </c>
      <c r="L5649" s="33">
        <f t="shared" si="354"/>
        <v>0.99795912916182017</v>
      </c>
      <c r="M5649" s="33">
        <f t="shared" si="355"/>
        <v>0.99747510116745319</v>
      </c>
    </row>
    <row r="5650" spans="1:13" ht="27.6">
      <c r="A5650" t="s">
        <v>164</v>
      </c>
      <c r="B5650" t="s">
        <v>257</v>
      </c>
      <c r="C5650" s="14" t="s">
        <v>259</v>
      </c>
      <c r="D5650" t="s">
        <v>465</v>
      </c>
      <c r="E5650" t="s">
        <v>483</v>
      </c>
      <c r="F5650" s="20">
        <v>2036</v>
      </c>
      <c r="G5650" s="20">
        <v>38</v>
      </c>
      <c r="H5650" s="11">
        <v>2282.9508341087699</v>
      </c>
      <c r="I5650" s="10">
        <v>4366464.5262884004</v>
      </c>
      <c r="J5650" s="33">
        <f t="shared" si="352"/>
        <v>5.2283737114184985E-4</v>
      </c>
      <c r="K5650" s="33">
        <f t="shared" si="353"/>
        <v>5.2270071550075681E-4</v>
      </c>
      <c r="L5650" s="33">
        <f t="shared" si="354"/>
        <v>0.99747510116745319</v>
      </c>
      <c r="M5650" s="33">
        <f t="shared" si="355"/>
        <v>0.9969537202183788</v>
      </c>
    </row>
    <row r="5651" spans="1:13" ht="27.6">
      <c r="A5651" t="s">
        <v>164</v>
      </c>
      <c r="B5651" t="s">
        <v>257</v>
      </c>
      <c r="C5651" s="14" t="s">
        <v>259</v>
      </c>
      <c r="D5651" t="s">
        <v>465</v>
      </c>
      <c r="E5651" t="s">
        <v>483</v>
      </c>
      <c r="F5651" s="20">
        <v>2036</v>
      </c>
      <c r="G5651" s="20">
        <v>39</v>
      </c>
      <c r="H5651" s="11">
        <v>2754.6088547621398</v>
      </c>
      <c r="I5651" s="10">
        <v>4501953.4087881502</v>
      </c>
      <c r="J5651" s="33">
        <f t="shared" si="352"/>
        <v>6.1186969402769406E-4</v>
      </c>
      <c r="K5651" s="33">
        <f t="shared" si="353"/>
        <v>6.1168253993970634E-4</v>
      </c>
      <c r="L5651" s="33">
        <f t="shared" si="354"/>
        <v>0.9969537202183788</v>
      </c>
      <c r="M5651" s="33">
        <f t="shared" si="355"/>
        <v>0.99634390103459325</v>
      </c>
    </row>
    <row r="5652" spans="1:13" ht="27.6">
      <c r="A5652" t="s">
        <v>164</v>
      </c>
      <c r="B5652" t="s">
        <v>257</v>
      </c>
      <c r="C5652" s="14" t="s">
        <v>259</v>
      </c>
      <c r="D5652" t="s">
        <v>465</v>
      </c>
      <c r="E5652" t="s">
        <v>483</v>
      </c>
      <c r="F5652" s="20">
        <v>2036</v>
      </c>
      <c r="G5652" s="20">
        <v>40</v>
      </c>
      <c r="H5652" s="11">
        <v>3651.79533501372</v>
      </c>
      <c r="I5652" s="10">
        <v>4456484.2311700499</v>
      </c>
      <c r="J5652" s="33">
        <f t="shared" si="352"/>
        <v>8.1943414260773483E-4</v>
      </c>
      <c r="K5652" s="33">
        <f t="shared" si="353"/>
        <v>8.1909849813643909E-4</v>
      </c>
      <c r="L5652" s="33">
        <f t="shared" si="354"/>
        <v>0.99634390103459325</v>
      </c>
      <c r="M5652" s="33">
        <f t="shared" si="355"/>
        <v>0.99552779724162843</v>
      </c>
    </row>
    <row r="5653" spans="1:13" ht="27.6">
      <c r="A5653" t="s">
        <v>164</v>
      </c>
      <c r="B5653" t="s">
        <v>257</v>
      </c>
      <c r="C5653" s="14" t="s">
        <v>259</v>
      </c>
      <c r="D5653" t="s">
        <v>465</v>
      </c>
      <c r="E5653" t="s">
        <v>483</v>
      </c>
      <c r="F5653" s="20">
        <v>2036</v>
      </c>
      <c r="G5653" s="20">
        <v>41</v>
      </c>
      <c r="H5653" s="11">
        <v>3878.5365988283202</v>
      </c>
      <c r="I5653" s="10">
        <v>4380042.8685836298</v>
      </c>
      <c r="J5653" s="33">
        <f t="shared" si="352"/>
        <v>8.8550197228606548E-4</v>
      </c>
      <c r="K5653" s="33">
        <f t="shared" si="353"/>
        <v>8.85110031111358E-4</v>
      </c>
      <c r="L5653" s="33">
        <f t="shared" si="354"/>
        <v>0.99552779724162843</v>
      </c>
      <c r="M5653" s="33">
        <f t="shared" si="355"/>
        <v>0.99464664560203964</v>
      </c>
    </row>
    <row r="5654" spans="1:13" ht="27.6">
      <c r="A5654" t="s">
        <v>164</v>
      </c>
      <c r="B5654" t="s">
        <v>257</v>
      </c>
      <c r="C5654" s="14" t="s">
        <v>259</v>
      </c>
      <c r="D5654" t="s">
        <v>465</v>
      </c>
      <c r="E5654" t="s">
        <v>483</v>
      </c>
      <c r="F5654" s="20">
        <v>2036</v>
      </c>
      <c r="G5654" s="20">
        <v>42</v>
      </c>
      <c r="H5654" s="11">
        <v>4145.9131779666004</v>
      </c>
      <c r="I5654" s="10">
        <v>4319629.5120826503</v>
      </c>
      <c r="J5654" s="33">
        <f t="shared" si="352"/>
        <v>9.5978443669066083E-4</v>
      </c>
      <c r="K5654" s="33">
        <f t="shared" si="353"/>
        <v>9.5932399092957255E-4</v>
      </c>
      <c r="L5654" s="33">
        <f t="shared" si="354"/>
        <v>0.99464664560203964</v>
      </c>
      <c r="M5654" s="33">
        <f t="shared" si="355"/>
        <v>0.99369245721241595</v>
      </c>
    </row>
    <row r="5655" spans="1:13" ht="27.6">
      <c r="A5655" t="s">
        <v>164</v>
      </c>
      <c r="B5655" t="s">
        <v>257</v>
      </c>
      <c r="C5655" s="14" t="s">
        <v>259</v>
      </c>
      <c r="D5655" t="s">
        <v>465</v>
      </c>
      <c r="E5655" t="s">
        <v>483</v>
      </c>
      <c r="F5655" s="20">
        <v>2036</v>
      </c>
      <c r="G5655" s="20">
        <v>43</v>
      </c>
      <c r="H5655" s="11">
        <v>4445.4982519691002</v>
      </c>
      <c r="I5655" s="10">
        <v>4262437.1212273296</v>
      </c>
      <c r="J5655" s="33">
        <f t="shared" si="352"/>
        <v>1.042947526388157E-3</v>
      </c>
      <c r="K5655" s="33">
        <f t="shared" si="353"/>
        <v>1.0424038456433582E-3</v>
      </c>
      <c r="L5655" s="33">
        <f t="shared" si="354"/>
        <v>0.99369245721241595</v>
      </c>
      <c r="M5655" s="33">
        <f t="shared" si="355"/>
        <v>0.99265662837363089</v>
      </c>
    </row>
    <row r="5656" spans="1:13" ht="27.6">
      <c r="A5656" t="s">
        <v>164</v>
      </c>
      <c r="B5656" t="s">
        <v>257</v>
      </c>
      <c r="C5656" s="14" t="s">
        <v>259</v>
      </c>
      <c r="D5656" t="s">
        <v>465</v>
      </c>
      <c r="E5656" t="s">
        <v>483</v>
      </c>
      <c r="F5656" s="20">
        <v>2036</v>
      </c>
      <c r="G5656" s="20">
        <v>44</v>
      </c>
      <c r="H5656" s="11">
        <v>4876.2850964407398</v>
      </c>
      <c r="I5656" s="10">
        <v>4294961.6197039997</v>
      </c>
      <c r="J5656" s="33">
        <f t="shared" si="352"/>
        <v>1.1353500981405287E-3</v>
      </c>
      <c r="K5656" s="33">
        <f t="shared" si="353"/>
        <v>1.1347058320634318E-3</v>
      </c>
      <c r="L5656" s="33">
        <f t="shared" si="354"/>
        <v>0.99265662837363089</v>
      </c>
      <c r="M5656" s="33">
        <f t="shared" si="355"/>
        <v>0.99153025510817894</v>
      </c>
    </row>
    <row r="5657" spans="1:13" ht="27.6">
      <c r="A5657" t="s">
        <v>164</v>
      </c>
      <c r="B5657" t="s">
        <v>257</v>
      </c>
      <c r="C5657" s="14" t="s">
        <v>259</v>
      </c>
      <c r="D5657" t="s">
        <v>465</v>
      </c>
      <c r="E5657" t="s">
        <v>483</v>
      </c>
      <c r="F5657" s="20">
        <v>2036</v>
      </c>
      <c r="G5657" s="20">
        <v>45</v>
      </c>
      <c r="H5657" s="11">
        <v>6291.9191425222398</v>
      </c>
      <c r="I5657" s="10">
        <v>4307422.0122720702</v>
      </c>
      <c r="J5657" s="33">
        <f t="shared" si="352"/>
        <v>1.4607157424083904E-3</v>
      </c>
      <c r="K5657" s="33">
        <f t="shared" si="353"/>
        <v>1.4596494164312857E-3</v>
      </c>
      <c r="L5657" s="33">
        <f t="shared" si="354"/>
        <v>0.99153025510817894</v>
      </c>
      <c r="M5657" s="33">
        <f t="shared" si="355"/>
        <v>0.99008296854993627</v>
      </c>
    </row>
    <row r="5658" spans="1:13" ht="27.6">
      <c r="A5658" t="s">
        <v>164</v>
      </c>
      <c r="B5658" t="s">
        <v>257</v>
      </c>
      <c r="C5658" s="14" t="s">
        <v>259</v>
      </c>
      <c r="D5658" t="s">
        <v>465</v>
      </c>
      <c r="E5658" t="s">
        <v>483</v>
      </c>
      <c r="F5658" s="20">
        <v>2036</v>
      </c>
      <c r="G5658" s="20">
        <v>46</v>
      </c>
      <c r="H5658" s="11">
        <v>9391.4811591875696</v>
      </c>
      <c r="I5658" s="10">
        <v>6337694.6901681405</v>
      </c>
      <c r="J5658" s="33">
        <f t="shared" si="352"/>
        <v>1.4818449954297833E-3</v>
      </c>
      <c r="K5658" s="33">
        <f t="shared" si="353"/>
        <v>1.4807476052555169E-3</v>
      </c>
      <c r="L5658" s="33">
        <f t="shared" si="354"/>
        <v>0.99008296854993627</v>
      </c>
      <c r="M5658" s="33">
        <f t="shared" si="355"/>
        <v>0.98861690556525172</v>
      </c>
    </row>
    <row r="5659" spans="1:13" ht="27.6">
      <c r="A5659" t="s">
        <v>164</v>
      </c>
      <c r="B5659" t="s">
        <v>257</v>
      </c>
      <c r="C5659" s="14" t="s">
        <v>259</v>
      </c>
      <c r="D5659" t="s">
        <v>465</v>
      </c>
      <c r="E5659" t="s">
        <v>483</v>
      </c>
      <c r="F5659" s="20">
        <v>2036</v>
      </c>
      <c r="G5659" s="20">
        <v>47</v>
      </c>
      <c r="H5659" s="11">
        <v>7443.0333669890497</v>
      </c>
      <c r="I5659" s="10">
        <v>4253141.6497777198</v>
      </c>
      <c r="J5659" s="33">
        <f t="shared" si="352"/>
        <v>1.750008342040064E-3</v>
      </c>
      <c r="K5659" s="33">
        <f t="shared" si="353"/>
        <v>1.7484779702927611E-3</v>
      </c>
      <c r="L5659" s="33">
        <f t="shared" si="354"/>
        <v>0.98861690556525172</v>
      </c>
      <c r="M5659" s="33">
        <f t="shared" si="355"/>
        <v>0.98688833068481185</v>
      </c>
    </row>
    <row r="5660" spans="1:13" ht="27.6">
      <c r="A5660" t="s">
        <v>164</v>
      </c>
      <c r="B5660" t="s">
        <v>257</v>
      </c>
      <c r="C5660" s="14" t="s">
        <v>259</v>
      </c>
      <c r="D5660" t="s">
        <v>465</v>
      </c>
      <c r="E5660" t="s">
        <v>483</v>
      </c>
      <c r="F5660" s="20">
        <v>2036</v>
      </c>
      <c r="G5660" s="20">
        <v>48</v>
      </c>
      <c r="H5660" s="11">
        <v>8110.0226335792604</v>
      </c>
      <c r="I5660" s="10">
        <v>4229327.3207061104</v>
      </c>
      <c r="J5660" s="33">
        <f t="shared" si="352"/>
        <v>1.9175679767971341E-3</v>
      </c>
      <c r="K5660" s="33">
        <f t="shared" si="353"/>
        <v>1.9157306179321543E-3</v>
      </c>
      <c r="L5660" s="33">
        <f t="shared" si="354"/>
        <v>0.98688833068481185</v>
      </c>
      <c r="M5660" s="33">
        <f t="shared" si="355"/>
        <v>0.98499771849323903</v>
      </c>
    </row>
    <row r="5661" spans="1:13" ht="27.6">
      <c r="A5661" t="s">
        <v>164</v>
      </c>
      <c r="B5661" t="s">
        <v>257</v>
      </c>
      <c r="C5661" s="14" t="s">
        <v>259</v>
      </c>
      <c r="D5661" t="s">
        <v>465</v>
      </c>
      <c r="E5661" t="s">
        <v>483</v>
      </c>
      <c r="F5661" s="20">
        <v>2036</v>
      </c>
      <c r="G5661" s="20">
        <v>49</v>
      </c>
      <c r="H5661" s="11">
        <v>8599.13518298911</v>
      </c>
      <c r="I5661" s="10">
        <v>4091750.9131964799</v>
      </c>
      <c r="J5661" s="33">
        <f t="shared" si="352"/>
        <v>2.1015783622741241E-3</v>
      </c>
      <c r="K5661" s="33">
        <f t="shared" si="353"/>
        <v>2.0993715926381773E-3</v>
      </c>
      <c r="L5661" s="33">
        <f t="shared" si="354"/>
        <v>0.98499771849323903</v>
      </c>
      <c r="M5661" s="33">
        <f t="shared" si="355"/>
        <v>0.98292984226422087</v>
      </c>
    </row>
    <row r="5662" spans="1:13" ht="27.6">
      <c r="A5662" t="s">
        <v>164</v>
      </c>
      <c r="B5662" t="s">
        <v>257</v>
      </c>
      <c r="C5662" s="14" t="s">
        <v>259</v>
      </c>
      <c r="D5662" t="s">
        <v>465</v>
      </c>
      <c r="E5662" t="s">
        <v>483</v>
      </c>
      <c r="F5662" s="20">
        <v>2036</v>
      </c>
      <c r="G5662" s="20">
        <v>50</v>
      </c>
      <c r="H5662" s="11">
        <v>9826.6236070150899</v>
      </c>
      <c r="I5662" s="10">
        <v>4049100.3630034099</v>
      </c>
      <c r="J5662" s="33">
        <f t="shared" si="352"/>
        <v>2.4268659025597026E-3</v>
      </c>
      <c r="K5662" s="33">
        <f t="shared" si="353"/>
        <v>2.4239234443037549E-3</v>
      </c>
      <c r="L5662" s="33">
        <f t="shared" si="354"/>
        <v>0.98292984226422087</v>
      </c>
      <c r="M5662" s="33">
        <f t="shared" si="355"/>
        <v>0.98054729557545084</v>
      </c>
    </row>
    <row r="5663" spans="1:13" ht="27.6">
      <c r="A5663" t="s">
        <v>164</v>
      </c>
      <c r="B5663" t="s">
        <v>257</v>
      </c>
      <c r="C5663" s="14" t="s">
        <v>259</v>
      </c>
      <c r="D5663" t="s">
        <v>465</v>
      </c>
      <c r="E5663" t="s">
        <v>483</v>
      </c>
      <c r="F5663" s="20">
        <v>2036</v>
      </c>
      <c r="G5663" s="20">
        <v>51</v>
      </c>
      <c r="H5663" s="11">
        <v>10871.114786259601</v>
      </c>
      <c r="I5663" s="10">
        <v>4095907.1936763199</v>
      </c>
      <c r="J5663" s="33">
        <f t="shared" si="352"/>
        <v>2.6541408953414617E-3</v>
      </c>
      <c r="K5663" s="33">
        <f t="shared" si="353"/>
        <v>2.65062177749531E-3</v>
      </c>
      <c r="L5663" s="33">
        <f t="shared" si="354"/>
        <v>0.98054729557545084</v>
      </c>
      <c r="M5663" s="33">
        <f t="shared" si="355"/>
        <v>0.97794823555993438</v>
      </c>
    </row>
    <row r="5664" spans="1:13" ht="27.6">
      <c r="A5664" t="s">
        <v>164</v>
      </c>
      <c r="B5664" t="s">
        <v>257</v>
      </c>
      <c r="C5664" s="14" t="s">
        <v>259</v>
      </c>
      <c r="D5664" t="s">
        <v>465</v>
      </c>
      <c r="E5664" t="s">
        <v>483</v>
      </c>
      <c r="F5664" s="20">
        <v>2036</v>
      </c>
      <c r="G5664" s="20">
        <v>52</v>
      </c>
      <c r="H5664" s="11">
        <v>12082.65312495</v>
      </c>
      <c r="I5664" s="10">
        <v>4166478.4600342698</v>
      </c>
      <c r="J5664" s="33">
        <f t="shared" si="352"/>
        <v>2.8999677403469927E-3</v>
      </c>
      <c r="K5664" s="33">
        <f t="shared" si="353"/>
        <v>2.8957668956519633E-3</v>
      </c>
      <c r="L5664" s="33">
        <f t="shared" si="354"/>
        <v>0.97794823555993438</v>
      </c>
      <c r="M5664" s="33">
        <f t="shared" si="355"/>
        <v>0.97511632543373872</v>
      </c>
    </row>
    <row r="5665" spans="1:13" ht="27.6">
      <c r="A5665" t="s">
        <v>164</v>
      </c>
      <c r="B5665" t="s">
        <v>257</v>
      </c>
      <c r="C5665" s="14" t="s">
        <v>259</v>
      </c>
      <c r="D5665" t="s">
        <v>465</v>
      </c>
      <c r="E5665" t="s">
        <v>483</v>
      </c>
      <c r="F5665" s="20">
        <v>2036</v>
      </c>
      <c r="G5665" s="20">
        <v>53</v>
      </c>
      <c r="H5665" s="11">
        <v>13075.9618672406</v>
      </c>
      <c r="I5665" s="10">
        <v>4130270.41404763</v>
      </c>
      <c r="J5665" s="33">
        <f t="shared" si="352"/>
        <v>3.1658851737085825E-3</v>
      </c>
      <c r="K5665" s="33">
        <f t="shared" si="353"/>
        <v>3.1608790435798673E-3</v>
      </c>
      <c r="L5665" s="33">
        <f t="shared" si="354"/>
        <v>0.97511632543373872</v>
      </c>
      <c r="M5665" s="33">
        <f t="shared" si="355"/>
        <v>0.97203410067562257</v>
      </c>
    </row>
    <row r="5666" spans="1:13" ht="27.6">
      <c r="A5666" t="s">
        <v>164</v>
      </c>
      <c r="B5666" t="s">
        <v>257</v>
      </c>
      <c r="C5666" s="14" t="s">
        <v>259</v>
      </c>
      <c r="D5666" t="s">
        <v>465</v>
      </c>
      <c r="E5666" t="s">
        <v>483</v>
      </c>
      <c r="F5666" s="20">
        <v>2036</v>
      </c>
      <c r="G5666" s="20">
        <v>54</v>
      </c>
      <c r="H5666" s="11">
        <v>13777.546640156201</v>
      </c>
      <c r="I5666" s="10">
        <v>3984764.4953213502</v>
      </c>
      <c r="J5666" s="33">
        <f t="shared" si="352"/>
        <v>3.4575560629324254E-3</v>
      </c>
      <c r="K5666" s="33">
        <f t="shared" si="353"/>
        <v>3.4515855990217004E-3</v>
      </c>
      <c r="L5666" s="33">
        <f t="shared" si="354"/>
        <v>0.97203410067562257</v>
      </c>
      <c r="M5666" s="33">
        <f t="shared" si="355"/>
        <v>0.96867904177197262</v>
      </c>
    </row>
    <row r="5667" spans="1:13" ht="27.6">
      <c r="A5667" t="s">
        <v>164</v>
      </c>
      <c r="B5667" t="s">
        <v>257</v>
      </c>
      <c r="C5667" s="14" t="s">
        <v>259</v>
      </c>
      <c r="D5667" t="s">
        <v>465</v>
      </c>
      <c r="E5667" t="s">
        <v>483</v>
      </c>
      <c r="F5667" s="20">
        <v>2036</v>
      </c>
      <c r="G5667" s="20">
        <v>55</v>
      </c>
      <c r="H5667" s="11">
        <v>14692.857231321799</v>
      </c>
      <c r="I5667" s="10">
        <v>3898943.7078316999</v>
      </c>
      <c r="J5667" s="33">
        <f t="shared" si="352"/>
        <v>3.7684199445631042E-3</v>
      </c>
      <c r="K5667" s="33">
        <f t="shared" si="353"/>
        <v>3.7613283609422288E-3</v>
      </c>
      <c r="L5667" s="33">
        <f t="shared" si="354"/>
        <v>0.96867904177197262</v>
      </c>
      <c r="M5667" s="33">
        <f t="shared" si="355"/>
        <v>0.96503552181950536</v>
      </c>
    </row>
    <row r="5668" spans="1:13" ht="27.6">
      <c r="A5668" t="s">
        <v>164</v>
      </c>
      <c r="B5668" t="s">
        <v>257</v>
      </c>
      <c r="C5668" s="14" t="s">
        <v>259</v>
      </c>
      <c r="D5668" t="s">
        <v>465</v>
      </c>
      <c r="E5668" t="s">
        <v>483</v>
      </c>
      <c r="F5668" s="20">
        <v>2036</v>
      </c>
      <c r="G5668" s="20">
        <v>56</v>
      </c>
      <c r="H5668" s="11">
        <v>15734.668513368701</v>
      </c>
      <c r="I5668" s="10">
        <v>3827259.0818837099</v>
      </c>
      <c r="J5668" s="33">
        <f t="shared" si="352"/>
        <v>4.111210706337751E-3</v>
      </c>
      <c r="K5668" s="33">
        <f t="shared" si="353"/>
        <v>4.102771249025472E-3</v>
      </c>
      <c r="L5668" s="33">
        <f t="shared" si="354"/>
        <v>0.96503552181950536</v>
      </c>
      <c r="M5668" s="33">
        <f t="shared" si="355"/>
        <v>0.96107620182629605</v>
      </c>
    </row>
    <row r="5669" spans="1:13" ht="27.6">
      <c r="A5669" t="s">
        <v>164</v>
      </c>
      <c r="B5669" t="s">
        <v>257</v>
      </c>
      <c r="C5669" s="14" t="s">
        <v>259</v>
      </c>
      <c r="D5669" t="s">
        <v>465</v>
      </c>
      <c r="E5669" t="s">
        <v>483</v>
      </c>
      <c r="F5669" s="20">
        <v>2036</v>
      </c>
      <c r="G5669" s="20">
        <v>57</v>
      </c>
      <c r="H5669" s="11">
        <v>16831.0237665145</v>
      </c>
      <c r="I5669" s="10">
        <v>3749797.1397367101</v>
      </c>
      <c r="J5669" s="33">
        <f t="shared" si="352"/>
        <v>4.4885158154705619E-3</v>
      </c>
      <c r="K5669" s="33">
        <f t="shared" si="353"/>
        <v>4.4784574829798141E-3</v>
      </c>
      <c r="L5669" s="33">
        <f t="shared" si="354"/>
        <v>0.96107620182629605</v>
      </c>
      <c r="M5669" s="33">
        <f t="shared" si="355"/>
        <v>0.95677206291851324</v>
      </c>
    </row>
    <row r="5670" spans="1:13" ht="27.6">
      <c r="A5670" t="s">
        <v>164</v>
      </c>
      <c r="B5670" t="s">
        <v>257</v>
      </c>
      <c r="C5670" s="14" t="s">
        <v>259</v>
      </c>
      <c r="D5670" t="s">
        <v>465</v>
      </c>
      <c r="E5670" t="s">
        <v>483</v>
      </c>
      <c r="F5670" s="20">
        <v>2036</v>
      </c>
      <c r="G5670" s="20">
        <v>58</v>
      </c>
      <c r="H5670" s="11">
        <v>17918.006512074098</v>
      </c>
      <c r="I5670" s="10">
        <v>3653055.1909245402</v>
      </c>
      <c r="J5670" s="33">
        <f t="shared" si="352"/>
        <v>4.904937258158229E-3</v>
      </c>
      <c r="K5670" s="33">
        <f t="shared" si="353"/>
        <v>4.8929276968098234E-3</v>
      </c>
      <c r="L5670" s="33">
        <f t="shared" si="354"/>
        <v>0.95677206291851324</v>
      </c>
      <c r="M5670" s="33">
        <f t="shared" si="355"/>
        <v>0.95209064639232543</v>
      </c>
    </row>
    <row r="5671" spans="1:13" ht="27.6">
      <c r="A5671" t="s">
        <v>164</v>
      </c>
      <c r="B5671" t="s">
        <v>257</v>
      </c>
      <c r="C5671" s="14" t="s">
        <v>259</v>
      </c>
      <c r="D5671" t="s">
        <v>465</v>
      </c>
      <c r="E5671" t="s">
        <v>483</v>
      </c>
      <c r="F5671" s="20">
        <v>2036</v>
      </c>
      <c r="G5671" s="20">
        <v>59</v>
      </c>
      <c r="H5671" s="11">
        <v>19182.060807326801</v>
      </c>
      <c r="I5671" s="10">
        <v>3571386.7157334699</v>
      </c>
      <c r="J5671" s="33">
        <f t="shared" si="352"/>
        <v>5.3710399724627147E-3</v>
      </c>
      <c r="K5671" s="33">
        <f t="shared" si="353"/>
        <v>5.3566417266547317E-3</v>
      </c>
      <c r="L5671" s="33">
        <f t="shared" si="354"/>
        <v>0.95209064639232543</v>
      </c>
      <c r="M5671" s="33">
        <f t="shared" si="355"/>
        <v>0.94699063790830262</v>
      </c>
    </row>
    <row r="5672" spans="1:13" ht="27.6">
      <c r="A5672" t="s">
        <v>164</v>
      </c>
      <c r="B5672" t="s">
        <v>257</v>
      </c>
      <c r="C5672" s="14" t="s">
        <v>259</v>
      </c>
      <c r="D5672" t="s">
        <v>465</v>
      </c>
      <c r="E5672" t="s">
        <v>483</v>
      </c>
      <c r="F5672" s="20">
        <v>2036</v>
      </c>
      <c r="G5672" s="20">
        <v>60</v>
      </c>
      <c r="H5672" s="11">
        <v>20544.182713831498</v>
      </c>
      <c r="I5672" s="10">
        <v>3477812.6291231499</v>
      </c>
      <c r="J5672" s="33">
        <f t="shared" si="352"/>
        <v>5.9072137877109378E-3</v>
      </c>
      <c r="K5672" s="33">
        <f t="shared" si="353"/>
        <v>5.8898005052104851E-3</v>
      </c>
      <c r="L5672" s="33">
        <f t="shared" si="354"/>
        <v>0.94699063790830262</v>
      </c>
      <c r="M5672" s="33">
        <f t="shared" si="355"/>
        <v>0.94141305197072067</v>
      </c>
    </row>
    <row r="5673" spans="1:13" ht="27.6">
      <c r="A5673" t="s">
        <v>164</v>
      </c>
      <c r="B5673" t="s">
        <v>257</v>
      </c>
      <c r="C5673" s="14" t="s">
        <v>259</v>
      </c>
      <c r="D5673" t="s">
        <v>465</v>
      </c>
      <c r="E5673" t="s">
        <v>483</v>
      </c>
      <c r="F5673" s="20">
        <v>2036</v>
      </c>
      <c r="G5673" s="20">
        <v>61</v>
      </c>
      <c r="H5673" s="11">
        <v>21872.2452059444</v>
      </c>
      <c r="I5673" s="10">
        <v>3382166.8577349498</v>
      </c>
      <c r="J5673" s="33">
        <f t="shared" si="352"/>
        <v>6.4669326280940281E-3</v>
      </c>
      <c r="K5673" s="33">
        <f t="shared" si="353"/>
        <v>6.4460670223371874E-3</v>
      </c>
      <c r="L5673" s="33">
        <f t="shared" si="354"/>
        <v>0.94141305197072067</v>
      </c>
      <c r="M5673" s="33">
        <f t="shared" si="355"/>
        <v>0.93534464034201437</v>
      </c>
    </row>
    <row r="5674" spans="1:13" ht="27.6">
      <c r="A5674" t="s">
        <v>164</v>
      </c>
      <c r="B5674" t="s">
        <v>257</v>
      </c>
      <c r="C5674" s="14" t="s">
        <v>259</v>
      </c>
      <c r="D5674" t="s">
        <v>465</v>
      </c>
      <c r="E5674" t="s">
        <v>483</v>
      </c>
      <c r="F5674" s="20">
        <v>2036</v>
      </c>
      <c r="G5674" s="20">
        <v>62</v>
      </c>
      <c r="H5674" s="11">
        <v>23093.152000866699</v>
      </c>
      <c r="I5674" s="10">
        <v>3260489.7675972302</v>
      </c>
      <c r="J5674" s="33">
        <f t="shared" si="352"/>
        <v>7.0827248808956874E-3</v>
      </c>
      <c r="K5674" s="33">
        <f t="shared" si="353"/>
        <v>7.0577014977920571E-3</v>
      </c>
      <c r="L5674" s="33">
        <f t="shared" si="354"/>
        <v>0.93534464034201437</v>
      </c>
      <c r="M5674" s="33">
        <f t="shared" si="355"/>
        <v>0.92874325707292071</v>
      </c>
    </row>
    <row r="5675" spans="1:13" ht="27.6">
      <c r="A5675" t="s">
        <v>164</v>
      </c>
      <c r="B5675" t="s">
        <v>257</v>
      </c>
      <c r="C5675" s="14" t="s">
        <v>259</v>
      </c>
      <c r="D5675" t="s">
        <v>465</v>
      </c>
      <c r="E5675" t="s">
        <v>483</v>
      </c>
      <c r="F5675" s="20">
        <v>2036</v>
      </c>
      <c r="G5675" s="20">
        <v>63</v>
      </c>
      <c r="H5675" s="11">
        <v>24774.411972600199</v>
      </c>
      <c r="I5675" s="10">
        <v>3192990.0510660498</v>
      </c>
      <c r="J5675" s="33">
        <f t="shared" si="352"/>
        <v>7.759000678479633E-3</v>
      </c>
      <c r="K5675" s="33">
        <f t="shared" si="353"/>
        <v>7.7289773332820388E-3</v>
      </c>
      <c r="L5675" s="33">
        <f t="shared" si="354"/>
        <v>0.92874325707292071</v>
      </c>
      <c r="M5675" s="33">
        <f t="shared" si="355"/>
        <v>0.92156502149056563</v>
      </c>
    </row>
    <row r="5676" spans="1:13" ht="27.6">
      <c r="A5676" t="s">
        <v>164</v>
      </c>
      <c r="B5676" t="s">
        <v>257</v>
      </c>
      <c r="C5676" s="14" t="s">
        <v>259</v>
      </c>
      <c r="D5676" t="s">
        <v>465</v>
      </c>
      <c r="E5676" t="s">
        <v>483</v>
      </c>
      <c r="F5676" s="20">
        <v>2036</v>
      </c>
      <c r="G5676" s="20">
        <v>64</v>
      </c>
      <c r="H5676" s="11">
        <v>25328.262566295401</v>
      </c>
      <c r="I5676" s="10">
        <v>2975495.4521471998</v>
      </c>
      <c r="J5676" s="33">
        <f t="shared" si="352"/>
        <v>8.5122840796203626E-3</v>
      </c>
      <c r="K5676" s="33">
        <f t="shared" si="353"/>
        <v>8.4761571696742033E-3</v>
      </c>
      <c r="L5676" s="33">
        <f t="shared" si="354"/>
        <v>0.92156502149056563</v>
      </c>
      <c r="M5676" s="33">
        <f t="shared" si="355"/>
        <v>0.91375369152633745</v>
      </c>
    </row>
    <row r="5677" spans="1:13" ht="27.6">
      <c r="A5677" t="s">
        <v>164</v>
      </c>
      <c r="B5677" t="s">
        <v>257</v>
      </c>
      <c r="C5677" s="14" t="s">
        <v>259</v>
      </c>
      <c r="D5677" t="s">
        <v>465</v>
      </c>
      <c r="E5677" t="s">
        <v>483</v>
      </c>
      <c r="F5677" s="20">
        <v>2036</v>
      </c>
      <c r="G5677" s="20">
        <v>65</v>
      </c>
      <c r="H5677" s="11">
        <v>25778.087466937101</v>
      </c>
      <c r="I5677" s="10">
        <v>2868161.82058969</v>
      </c>
      <c r="J5677" s="33">
        <f t="shared" si="352"/>
        <v>8.9876684369353897E-3</v>
      </c>
      <c r="K5677" s="33">
        <f t="shared" si="353"/>
        <v>8.9474000748330784E-3</v>
      </c>
      <c r="L5677" s="33">
        <f t="shared" si="354"/>
        <v>0.91375369152633745</v>
      </c>
      <c r="M5677" s="33">
        <f t="shared" si="355"/>
        <v>0.90557797167839571</v>
      </c>
    </row>
    <row r="5678" spans="1:13" ht="27.6">
      <c r="A5678" t="s">
        <v>164</v>
      </c>
      <c r="B5678" t="s">
        <v>257</v>
      </c>
      <c r="C5678" s="14" t="s">
        <v>259</v>
      </c>
      <c r="D5678" t="s">
        <v>465</v>
      </c>
      <c r="E5678" t="s">
        <v>483</v>
      </c>
      <c r="F5678" s="20">
        <v>2036</v>
      </c>
      <c r="G5678" s="20">
        <v>66</v>
      </c>
      <c r="H5678" s="11">
        <v>27249.222207425501</v>
      </c>
      <c r="I5678" s="10">
        <v>2764223.0622552</v>
      </c>
      <c r="J5678" s="33">
        <f t="shared" si="352"/>
        <v>9.857823190721135E-3</v>
      </c>
      <c r="K5678" s="33">
        <f t="shared" si="353"/>
        <v>9.8093941174132171E-3</v>
      </c>
      <c r="L5678" s="33">
        <f t="shared" si="354"/>
        <v>0.90557797167839571</v>
      </c>
      <c r="M5678" s="33">
        <f t="shared" si="355"/>
        <v>0.89669480045015471</v>
      </c>
    </row>
    <row r="5679" spans="1:13" ht="27.6">
      <c r="A5679" t="s">
        <v>164</v>
      </c>
      <c r="B5679" t="s">
        <v>257</v>
      </c>
      <c r="C5679" s="14" t="s">
        <v>259</v>
      </c>
      <c r="D5679" t="s">
        <v>465</v>
      </c>
      <c r="E5679" t="s">
        <v>483</v>
      </c>
      <c r="F5679" s="20">
        <v>2036</v>
      </c>
      <c r="G5679" s="20">
        <v>67</v>
      </c>
      <c r="H5679" s="11">
        <v>28671.8145272197</v>
      </c>
      <c r="I5679" s="10">
        <v>2650824.8558574799</v>
      </c>
      <c r="J5679" s="33">
        <f t="shared" si="352"/>
        <v>1.081618593694114E-2</v>
      </c>
      <c r="K5679" s="33">
        <f t="shared" si="353"/>
        <v>1.0757901326164276E-2</v>
      </c>
      <c r="L5679" s="33">
        <f t="shared" si="354"/>
        <v>0.89669480045015471</v>
      </c>
      <c r="M5679" s="33">
        <f t="shared" si="355"/>
        <v>0.88704824626722734</v>
      </c>
    </row>
    <row r="5680" spans="1:13" ht="27.6">
      <c r="A5680" t="s">
        <v>164</v>
      </c>
      <c r="B5680" t="s">
        <v>257</v>
      </c>
      <c r="C5680" s="14" t="s">
        <v>259</v>
      </c>
      <c r="D5680" t="s">
        <v>465</v>
      </c>
      <c r="E5680" t="s">
        <v>483</v>
      </c>
      <c r="F5680" s="20">
        <v>2036</v>
      </c>
      <c r="G5680" s="20">
        <v>68</v>
      </c>
      <c r="H5680" s="11">
        <v>29922.394349964601</v>
      </c>
      <c r="I5680" s="10">
        <v>2519636.2933821399</v>
      </c>
      <c r="J5680" s="33">
        <f t="shared" si="352"/>
        <v>1.187568000530719E-2</v>
      </c>
      <c r="K5680" s="33">
        <f t="shared" si="353"/>
        <v>1.180544243210202E-2</v>
      </c>
      <c r="L5680" s="33">
        <f t="shared" si="354"/>
        <v>0.88704824626722734</v>
      </c>
      <c r="M5680" s="33">
        <f t="shared" si="355"/>
        <v>0.87657624926142252</v>
      </c>
    </row>
    <row r="5681" spans="1:13" ht="27.6">
      <c r="A5681" t="s">
        <v>164</v>
      </c>
      <c r="B5681" t="s">
        <v>257</v>
      </c>
      <c r="C5681" s="14" t="s">
        <v>259</v>
      </c>
      <c r="D5681" t="s">
        <v>465</v>
      </c>
      <c r="E5681" t="s">
        <v>483</v>
      </c>
      <c r="F5681" s="20">
        <v>2036</v>
      </c>
      <c r="G5681" s="20">
        <v>69</v>
      </c>
      <c r="H5681" s="11">
        <v>30841.392217704899</v>
      </c>
      <c r="I5681" s="10">
        <v>2361408.7688455</v>
      </c>
      <c r="J5681" s="33">
        <f t="shared" si="352"/>
        <v>1.3060590197089574E-2</v>
      </c>
      <c r="K5681" s="33">
        <f t="shared" si="353"/>
        <v>1.2975670790156046E-2</v>
      </c>
      <c r="L5681" s="33">
        <f t="shared" si="354"/>
        <v>0.87657624926142252</v>
      </c>
      <c r="M5681" s="33">
        <f t="shared" si="355"/>
        <v>0.86520208442853652</v>
      </c>
    </row>
    <row r="5682" spans="1:13" ht="27.6">
      <c r="A5682" t="s">
        <v>164</v>
      </c>
      <c r="B5682" t="s">
        <v>257</v>
      </c>
      <c r="C5682" s="14" t="s">
        <v>259</v>
      </c>
      <c r="D5682" t="s">
        <v>465</v>
      </c>
      <c r="E5682" t="s">
        <v>483</v>
      </c>
      <c r="F5682" s="20">
        <v>2037</v>
      </c>
      <c r="G5682" s="20">
        <v>30</v>
      </c>
      <c r="H5682" s="11">
        <v>840.10998946698101</v>
      </c>
      <c r="I5682" s="10">
        <v>4685531.5202653799</v>
      </c>
      <c r="J5682" s="33">
        <f t="shared" si="352"/>
        <v>1.7929875956087876E-4</v>
      </c>
      <c r="K5682" s="33">
        <f t="shared" si="353"/>
        <v>1.792826864989161E-4</v>
      </c>
      <c r="L5682" s="33">
        <f t="shared" si="354"/>
        <v>1</v>
      </c>
      <c r="M5682" s="33">
        <f t="shared" si="355"/>
        <v>0.99982071731350108</v>
      </c>
    </row>
    <row r="5683" spans="1:13" ht="27.6">
      <c r="A5683" t="s">
        <v>164</v>
      </c>
      <c r="B5683" t="s">
        <v>257</v>
      </c>
      <c r="C5683" s="14" t="s">
        <v>259</v>
      </c>
      <c r="D5683" t="s">
        <v>465</v>
      </c>
      <c r="E5683" t="s">
        <v>483</v>
      </c>
      <c r="F5683" s="20">
        <v>2037</v>
      </c>
      <c r="G5683" s="20">
        <v>31</v>
      </c>
      <c r="H5683" s="11">
        <v>1033.8818400242401</v>
      </c>
      <c r="I5683" s="10">
        <v>4602475.3631100999</v>
      </c>
      <c r="J5683" s="33">
        <f t="shared" si="352"/>
        <v>2.2463604005597534E-4</v>
      </c>
      <c r="K5683" s="33">
        <f t="shared" si="353"/>
        <v>2.2461081126989857E-4</v>
      </c>
      <c r="L5683" s="33">
        <f t="shared" si="354"/>
        <v>0.99982071731350108</v>
      </c>
      <c r="M5683" s="33">
        <f t="shared" si="355"/>
        <v>0.9995961467710609</v>
      </c>
    </row>
    <row r="5684" spans="1:13" ht="27.6">
      <c r="A5684" t="s">
        <v>164</v>
      </c>
      <c r="B5684" t="s">
        <v>257</v>
      </c>
      <c r="C5684" s="14" t="s">
        <v>259</v>
      </c>
      <c r="D5684" t="s">
        <v>465</v>
      </c>
      <c r="E5684" t="s">
        <v>483</v>
      </c>
      <c r="F5684" s="20">
        <v>2037</v>
      </c>
      <c r="G5684" s="20">
        <v>32</v>
      </c>
      <c r="H5684" s="11">
        <v>1073.9310263207201</v>
      </c>
      <c r="I5684" s="10">
        <v>4541655.12939764</v>
      </c>
      <c r="J5684" s="33">
        <f t="shared" si="352"/>
        <v>2.3646247804446475E-4</v>
      </c>
      <c r="K5684" s="33">
        <f t="shared" si="353"/>
        <v>2.3643452299615397E-4</v>
      </c>
      <c r="L5684" s="33">
        <f t="shared" si="354"/>
        <v>0.9995961467710609</v>
      </c>
      <c r="M5684" s="33">
        <f t="shared" si="355"/>
        <v>0.99935980773291033</v>
      </c>
    </row>
    <row r="5685" spans="1:13" ht="27.6">
      <c r="A5685" t="s">
        <v>164</v>
      </c>
      <c r="B5685" t="s">
        <v>257</v>
      </c>
      <c r="C5685" s="14" t="s">
        <v>259</v>
      </c>
      <c r="D5685" t="s">
        <v>465</v>
      </c>
      <c r="E5685" t="s">
        <v>483</v>
      </c>
      <c r="F5685" s="20">
        <v>2037</v>
      </c>
      <c r="G5685" s="20">
        <v>33</v>
      </c>
      <c r="H5685" s="11">
        <v>1105.3558488208</v>
      </c>
      <c r="I5685" s="10">
        <v>4413080.7177885901</v>
      </c>
      <c r="J5685" s="33">
        <f t="shared" si="352"/>
        <v>2.504726107467841E-4</v>
      </c>
      <c r="K5685" s="33">
        <f t="shared" si="353"/>
        <v>2.5044124510120724E-4</v>
      </c>
      <c r="L5685" s="33">
        <f t="shared" si="354"/>
        <v>0.99935980773291033</v>
      </c>
      <c r="M5685" s="33">
        <f t="shared" si="355"/>
        <v>0.99910952681835763</v>
      </c>
    </row>
    <row r="5686" spans="1:13" ht="27.6">
      <c r="A5686" t="s">
        <v>164</v>
      </c>
      <c r="B5686" t="s">
        <v>257</v>
      </c>
      <c r="C5686" s="14" t="s">
        <v>259</v>
      </c>
      <c r="D5686" t="s">
        <v>465</v>
      </c>
      <c r="E5686" t="s">
        <v>483</v>
      </c>
      <c r="F5686" s="20">
        <v>2037</v>
      </c>
      <c r="G5686" s="20">
        <v>34</v>
      </c>
      <c r="H5686" s="11">
        <v>1160.7946610298</v>
      </c>
      <c r="I5686" s="10">
        <v>4347523.26143762</v>
      </c>
      <c r="J5686" s="33">
        <f t="shared" si="352"/>
        <v>2.6700136864729585E-4</v>
      </c>
      <c r="K5686" s="33">
        <f t="shared" si="353"/>
        <v>2.669657269540604E-4</v>
      </c>
      <c r="L5686" s="33">
        <f t="shared" si="354"/>
        <v>0.99910952681835763</v>
      </c>
      <c r="M5686" s="33">
        <f t="shared" si="355"/>
        <v>0.99884279881722382</v>
      </c>
    </row>
    <row r="5687" spans="1:13" ht="27.6">
      <c r="A5687" t="s">
        <v>164</v>
      </c>
      <c r="B5687" t="s">
        <v>257</v>
      </c>
      <c r="C5687" s="14" t="s">
        <v>259</v>
      </c>
      <c r="D5687" t="s">
        <v>465</v>
      </c>
      <c r="E5687" t="s">
        <v>483</v>
      </c>
      <c r="F5687" s="20">
        <v>2037</v>
      </c>
      <c r="G5687" s="20">
        <v>35</v>
      </c>
      <c r="H5687" s="11">
        <v>1744.97888207759</v>
      </c>
      <c r="I5687" s="10">
        <v>4325507.0638282299</v>
      </c>
      <c r="J5687" s="33">
        <f t="shared" si="352"/>
        <v>4.0341602876339328E-4</v>
      </c>
      <c r="K5687" s="33">
        <f t="shared" si="353"/>
        <v>4.0333466745845481E-4</v>
      </c>
      <c r="L5687" s="33">
        <f t="shared" si="354"/>
        <v>0.99884279881722382</v>
      </c>
      <c r="M5687" s="33">
        <f t="shared" si="355"/>
        <v>0.99843993088911964</v>
      </c>
    </row>
    <row r="5688" spans="1:13" ht="27.6">
      <c r="A5688" t="s">
        <v>164</v>
      </c>
      <c r="B5688" t="s">
        <v>257</v>
      </c>
      <c r="C5688" s="14" t="s">
        <v>259</v>
      </c>
      <c r="D5688" t="s">
        <v>465</v>
      </c>
      <c r="E5688" t="s">
        <v>483</v>
      </c>
      <c r="F5688" s="20">
        <v>2037</v>
      </c>
      <c r="G5688" s="20">
        <v>36</v>
      </c>
      <c r="H5688" s="11">
        <v>1940.45370629168</v>
      </c>
      <c r="I5688" s="10">
        <v>4304473.1358736698</v>
      </c>
      <c r="J5688" s="33">
        <f t="shared" si="352"/>
        <v>4.5079935337959316E-4</v>
      </c>
      <c r="K5688" s="33">
        <f t="shared" si="353"/>
        <v>4.5069775861794614E-4</v>
      </c>
      <c r="L5688" s="33">
        <f t="shared" si="354"/>
        <v>0.99843993088911964</v>
      </c>
      <c r="M5688" s="33">
        <f t="shared" si="355"/>
        <v>0.99798993625015331</v>
      </c>
    </row>
    <row r="5689" spans="1:13" ht="27.6">
      <c r="A5689" t="s">
        <v>164</v>
      </c>
      <c r="B5689" t="s">
        <v>257</v>
      </c>
      <c r="C5689" s="14" t="s">
        <v>259</v>
      </c>
      <c r="D5689" t="s">
        <v>465</v>
      </c>
      <c r="E5689" t="s">
        <v>483</v>
      </c>
      <c r="F5689" s="20">
        <v>2037</v>
      </c>
      <c r="G5689" s="20">
        <v>37</v>
      </c>
      <c r="H5689" s="11">
        <v>2075.2697642954399</v>
      </c>
      <c r="I5689" s="10">
        <v>4283333.9726144802</v>
      </c>
      <c r="J5689" s="33">
        <f t="shared" si="352"/>
        <v>4.8449870534580979E-4</v>
      </c>
      <c r="K5689" s="33">
        <f t="shared" si="353"/>
        <v>4.8438135480088906E-4</v>
      </c>
      <c r="L5689" s="33">
        <f t="shared" si="354"/>
        <v>0.99798993625015331</v>
      </c>
      <c r="M5689" s="33">
        <f t="shared" si="355"/>
        <v>0.99750652853275479</v>
      </c>
    </row>
    <row r="5690" spans="1:13" ht="27.6">
      <c r="A5690" t="s">
        <v>164</v>
      </c>
      <c r="B5690" t="s">
        <v>257</v>
      </c>
      <c r="C5690" s="14" t="s">
        <v>259</v>
      </c>
      <c r="D5690" t="s">
        <v>465</v>
      </c>
      <c r="E5690" t="s">
        <v>483</v>
      </c>
      <c r="F5690" s="20">
        <v>2037</v>
      </c>
      <c r="G5690" s="20">
        <v>38</v>
      </c>
      <c r="H5690" s="11">
        <v>2245.1889117902701</v>
      </c>
      <c r="I5690" s="10">
        <v>4301462.5726970397</v>
      </c>
      <c r="J5690" s="33">
        <f t="shared" si="352"/>
        <v>5.2195942050996963E-4</v>
      </c>
      <c r="K5690" s="33">
        <f t="shared" si="353"/>
        <v>5.2182322338911735E-4</v>
      </c>
      <c r="L5690" s="33">
        <f t="shared" si="354"/>
        <v>0.99750652853275479</v>
      </c>
      <c r="M5690" s="33">
        <f t="shared" si="355"/>
        <v>0.99698600646068414</v>
      </c>
    </row>
    <row r="5691" spans="1:13" ht="27.6">
      <c r="A5691" t="s">
        <v>164</v>
      </c>
      <c r="B5691" t="s">
        <v>257</v>
      </c>
      <c r="C5691" s="14" t="s">
        <v>259</v>
      </c>
      <c r="D5691" t="s">
        <v>465</v>
      </c>
      <c r="E5691" t="s">
        <v>483</v>
      </c>
      <c r="F5691" s="20">
        <v>2037</v>
      </c>
      <c r="G5691" s="20">
        <v>39</v>
      </c>
      <c r="H5691" s="11">
        <v>2456.5164301586201</v>
      </c>
      <c r="I5691" s="10">
        <v>4358231.2444372699</v>
      </c>
      <c r="J5691" s="33">
        <f t="shared" si="352"/>
        <v>5.6364985985864159E-4</v>
      </c>
      <c r="K5691" s="33">
        <f t="shared" si="353"/>
        <v>5.6349103911756959E-4</v>
      </c>
      <c r="L5691" s="33">
        <f t="shared" si="354"/>
        <v>0.99698600646068414</v>
      </c>
      <c r="M5691" s="33">
        <f t="shared" si="355"/>
        <v>0.99642421377991797</v>
      </c>
    </row>
    <row r="5692" spans="1:13" ht="27.6">
      <c r="A5692" t="s">
        <v>164</v>
      </c>
      <c r="B5692" t="s">
        <v>257</v>
      </c>
      <c r="C5692" s="14" t="s">
        <v>259</v>
      </c>
      <c r="D5692" t="s">
        <v>465</v>
      </c>
      <c r="E5692" t="s">
        <v>483</v>
      </c>
      <c r="F5692" s="20">
        <v>2037</v>
      </c>
      <c r="G5692" s="20">
        <v>40</v>
      </c>
      <c r="H5692" s="11">
        <v>3674.1277801057299</v>
      </c>
      <c r="I5692" s="10">
        <v>4492577.73473047</v>
      </c>
      <c r="J5692" s="33">
        <f t="shared" si="352"/>
        <v>8.1782174890428628E-4</v>
      </c>
      <c r="K5692" s="33">
        <f t="shared" si="353"/>
        <v>8.1748742384346595E-4</v>
      </c>
      <c r="L5692" s="33">
        <f t="shared" si="354"/>
        <v>0.99642421377991797</v>
      </c>
      <c r="M5692" s="33">
        <f t="shared" si="355"/>
        <v>0.99560964951633979</v>
      </c>
    </row>
    <row r="5693" spans="1:13" ht="27.6">
      <c r="A5693" t="s">
        <v>164</v>
      </c>
      <c r="B5693" t="s">
        <v>257</v>
      </c>
      <c r="C5693" s="14" t="s">
        <v>259</v>
      </c>
      <c r="D5693" t="s">
        <v>465</v>
      </c>
      <c r="E5693" t="s">
        <v>483</v>
      </c>
      <c r="F5693" s="20">
        <v>2037</v>
      </c>
      <c r="G5693" s="20">
        <v>41</v>
      </c>
      <c r="H5693" s="11">
        <v>3928.0945966787599</v>
      </c>
      <c r="I5693" s="10">
        <v>4445681.0623532999</v>
      </c>
      <c r="J5693" s="33">
        <f t="shared" si="352"/>
        <v>8.8357543908006793E-4</v>
      </c>
      <c r="K5693" s="33">
        <f t="shared" si="353"/>
        <v>8.8318520124508471E-4</v>
      </c>
      <c r="L5693" s="33">
        <f t="shared" si="354"/>
        <v>0.99560964951633979</v>
      </c>
      <c r="M5693" s="33">
        <f t="shared" si="355"/>
        <v>0.99473034180767017</v>
      </c>
    </row>
    <row r="5694" spans="1:13" ht="27.6">
      <c r="A5694" t="s">
        <v>164</v>
      </c>
      <c r="B5694" t="s">
        <v>257</v>
      </c>
      <c r="C5694" s="14" t="s">
        <v>259</v>
      </c>
      <c r="D5694" t="s">
        <v>465</v>
      </c>
      <c r="E5694" t="s">
        <v>483</v>
      </c>
      <c r="F5694" s="20">
        <v>2037</v>
      </c>
      <c r="G5694" s="20">
        <v>42</v>
      </c>
      <c r="H5694" s="11">
        <v>4183.52882700186</v>
      </c>
      <c r="I5694" s="10">
        <v>4369378.4142271504</v>
      </c>
      <c r="J5694" s="33">
        <f t="shared" si="352"/>
        <v>9.5746544025114772E-4</v>
      </c>
      <c r="K5694" s="33">
        <f t="shared" si="353"/>
        <v>9.5700721647262732E-4</v>
      </c>
      <c r="L5694" s="33">
        <f t="shared" si="354"/>
        <v>0.99473034180767017</v>
      </c>
      <c r="M5694" s="33">
        <f t="shared" si="355"/>
        <v>0.99377837769211597</v>
      </c>
    </row>
    <row r="5695" spans="1:13" ht="27.6">
      <c r="A5695" t="s">
        <v>164</v>
      </c>
      <c r="B5695" t="s">
        <v>257</v>
      </c>
      <c r="C5695" s="14" t="s">
        <v>259</v>
      </c>
      <c r="D5695" t="s">
        <v>465</v>
      </c>
      <c r="E5695" t="s">
        <v>483</v>
      </c>
      <c r="F5695" s="20">
        <v>2037</v>
      </c>
      <c r="G5695" s="20">
        <v>43</v>
      </c>
      <c r="H5695" s="11">
        <v>4480.9161659146403</v>
      </c>
      <c r="I5695" s="10">
        <v>4308251.4609032404</v>
      </c>
      <c r="J5695" s="33">
        <f t="shared" si="352"/>
        <v>1.0400776757295406E-3</v>
      </c>
      <c r="K5695" s="33">
        <f t="shared" si="353"/>
        <v>1.0395369824143241E-3</v>
      </c>
      <c r="L5695" s="33">
        <f t="shared" si="354"/>
        <v>0.99377837769211597</v>
      </c>
      <c r="M5695" s="33">
        <f t="shared" si="355"/>
        <v>0.99274530831618135</v>
      </c>
    </row>
    <row r="5696" spans="1:13" ht="27.6">
      <c r="A5696" t="s">
        <v>164</v>
      </c>
      <c r="B5696" t="s">
        <v>257</v>
      </c>
      <c r="C5696" s="14" t="s">
        <v>259</v>
      </c>
      <c r="D5696" t="s">
        <v>465</v>
      </c>
      <c r="E5696" t="s">
        <v>483</v>
      </c>
      <c r="F5696" s="20">
        <v>2037</v>
      </c>
      <c r="G5696" s="20">
        <v>44</v>
      </c>
      <c r="H5696" s="11">
        <v>4815.3189129427201</v>
      </c>
      <c r="I5696" s="10">
        <v>4250259.2869244805</v>
      </c>
      <c r="J5696" s="33">
        <f t="shared" si="352"/>
        <v>1.1329470951940725E-3</v>
      </c>
      <c r="K5696" s="33">
        <f t="shared" si="353"/>
        <v>1.1323055529345316E-3</v>
      </c>
      <c r="L5696" s="33">
        <f t="shared" si="354"/>
        <v>0.99274530831618135</v>
      </c>
      <c r="M5696" s="33">
        <f t="shared" si="355"/>
        <v>0.99162121729092523</v>
      </c>
    </row>
    <row r="5697" spans="1:13" ht="27.6">
      <c r="A5697" t="s">
        <v>164</v>
      </c>
      <c r="B5697" t="s">
        <v>257</v>
      </c>
      <c r="C5697" s="14" t="s">
        <v>259</v>
      </c>
      <c r="D5697" t="s">
        <v>465</v>
      </c>
      <c r="E5697" t="s">
        <v>483</v>
      </c>
      <c r="F5697" s="20">
        <v>2037</v>
      </c>
      <c r="G5697" s="20">
        <v>45</v>
      </c>
      <c r="H5697" s="11">
        <v>6229.1519729755801</v>
      </c>
      <c r="I5697" s="10">
        <v>4281625.1590622403</v>
      </c>
      <c r="J5697" s="33">
        <f t="shared" si="352"/>
        <v>1.4548569156716854E-3</v>
      </c>
      <c r="K5697" s="33">
        <f t="shared" si="353"/>
        <v>1.4537991243896986E-3</v>
      </c>
      <c r="L5697" s="33">
        <f t="shared" si="354"/>
        <v>0.99162121729092523</v>
      </c>
      <c r="M5697" s="33">
        <f t="shared" si="355"/>
        <v>0.99017959923350141</v>
      </c>
    </row>
    <row r="5698" spans="1:13" ht="27.6">
      <c r="A5698" t="s">
        <v>164</v>
      </c>
      <c r="B5698" t="s">
        <v>257</v>
      </c>
      <c r="C5698" s="14" t="s">
        <v>259</v>
      </c>
      <c r="D5698" t="s">
        <v>465</v>
      </c>
      <c r="E5698" t="s">
        <v>483</v>
      </c>
      <c r="F5698" s="20">
        <v>2037</v>
      </c>
      <c r="G5698" s="20">
        <v>46</v>
      </c>
      <c r="H5698" s="11">
        <v>6828.7494613661302</v>
      </c>
      <c r="I5698" s="10">
        <v>4291831.6201715497</v>
      </c>
      <c r="J5698" s="33">
        <f t="shared" ref="J5698:J5761" si="356">IF(I5698&gt;0,H5698/I5698,0)</f>
        <v>1.5911037677412835E-3</v>
      </c>
      <c r="K5698" s="33">
        <f t="shared" ref="K5698:K5761" si="357">1-EXP(-J5698)</f>
        <v>1.5898386332171555E-3</v>
      </c>
      <c r="L5698" s="33">
        <f t="shared" ref="L5698:L5761" si="358">IF(G5698=30,1,M5697)</f>
        <v>0.99017959923350141</v>
      </c>
      <c r="M5698" s="33">
        <f t="shared" ref="M5698:M5761" si="359">L5698*(1-K5698)</f>
        <v>0.98860537345281652</v>
      </c>
    </row>
    <row r="5699" spans="1:13" ht="27.6">
      <c r="A5699" t="s">
        <v>164</v>
      </c>
      <c r="B5699" t="s">
        <v>257</v>
      </c>
      <c r="C5699" s="14" t="s">
        <v>259</v>
      </c>
      <c r="D5699" t="s">
        <v>465</v>
      </c>
      <c r="E5699" t="s">
        <v>483</v>
      </c>
      <c r="F5699" s="20">
        <v>2037</v>
      </c>
      <c r="G5699" s="20">
        <v>47</v>
      </c>
      <c r="H5699" s="11">
        <v>10163.8368529163</v>
      </c>
      <c r="I5699" s="10">
        <v>6315332.1508316696</v>
      </c>
      <c r="J5699" s="33">
        <f t="shared" si="356"/>
        <v>1.6093907034767472E-3</v>
      </c>
      <c r="K5699" s="33">
        <f t="shared" si="357"/>
        <v>1.6080963287364858E-3</v>
      </c>
      <c r="L5699" s="33">
        <f t="shared" si="358"/>
        <v>0.98860537345281652</v>
      </c>
      <c r="M5699" s="33">
        <f t="shared" si="359"/>
        <v>0.98701560078119788</v>
      </c>
    </row>
    <row r="5700" spans="1:13" ht="27.6">
      <c r="A5700" t="s">
        <v>164</v>
      </c>
      <c r="B5700" t="s">
        <v>257</v>
      </c>
      <c r="C5700" s="14" t="s">
        <v>259</v>
      </c>
      <c r="D5700" t="s">
        <v>465</v>
      </c>
      <c r="E5700" t="s">
        <v>483</v>
      </c>
      <c r="F5700" s="20">
        <v>2037</v>
      </c>
      <c r="G5700" s="20">
        <v>48</v>
      </c>
      <c r="H5700" s="11">
        <v>8084.8736974139601</v>
      </c>
      <c r="I5700" s="10">
        <v>4235817.4275276503</v>
      </c>
      <c r="J5700" s="33">
        <f t="shared" si="356"/>
        <v>1.9086926752017535E-3</v>
      </c>
      <c r="K5700" s="33">
        <f t="shared" si="357"/>
        <v>1.906872279713645E-3</v>
      </c>
      <c r="L5700" s="33">
        <f t="shared" si="358"/>
        <v>0.98701560078119788</v>
      </c>
      <c r="M5700" s="33">
        <f t="shared" si="359"/>
        <v>0.98513348809242329</v>
      </c>
    </row>
    <row r="5701" spans="1:13" ht="27.6">
      <c r="A5701" t="s">
        <v>164</v>
      </c>
      <c r="B5701" t="s">
        <v>257</v>
      </c>
      <c r="C5701" s="14" t="s">
        <v>259</v>
      </c>
      <c r="D5701" t="s">
        <v>465</v>
      </c>
      <c r="E5701" t="s">
        <v>483</v>
      </c>
      <c r="F5701" s="20">
        <v>2037</v>
      </c>
      <c r="G5701" s="20">
        <v>49</v>
      </c>
      <c r="H5701" s="11">
        <v>8805.0838524179799</v>
      </c>
      <c r="I5701" s="10">
        <v>4210462.2695629401</v>
      </c>
      <c r="J5701" s="33">
        <f t="shared" si="356"/>
        <v>2.091239224744787E-3</v>
      </c>
      <c r="K5701" s="33">
        <f t="shared" si="357"/>
        <v>2.0890541074636282E-3</v>
      </c>
      <c r="L5701" s="33">
        <f t="shared" si="358"/>
        <v>0.98513348809242329</v>
      </c>
      <c r="M5701" s="33">
        <f t="shared" si="359"/>
        <v>0.98307549093272384</v>
      </c>
    </row>
    <row r="5702" spans="1:13" ht="27.6">
      <c r="A5702" t="s">
        <v>164</v>
      </c>
      <c r="B5702" t="s">
        <v>257</v>
      </c>
      <c r="C5702" s="14" t="s">
        <v>259</v>
      </c>
      <c r="D5702" t="s">
        <v>465</v>
      </c>
      <c r="E5702" t="s">
        <v>483</v>
      </c>
      <c r="F5702" s="20">
        <v>2037</v>
      </c>
      <c r="G5702" s="20">
        <v>50</v>
      </c>
      <c r="H5702" s="11">
        <v>9824.3766468017693</v>
      </c>
      <c r="I5702" s="10">
        <v>4071757.1816426902</v>
      </c>
      <c r="J5702" s="33">
        <f t="shared" si="356"/>
        <v>2.4128100494534574E-3</v>
      </c>
      <c r="K5702" s="33">
        <f t="shared" si="357"/>
        <v>2.4099015629648335E-3</v>
      </c>
      <c r="L5702" s="33">
        <f t="shared" si="358"/>
        <v>0.98307549093272384</v>
      </c>
      <c r="M5702" s="33">
        <f t="shared" si="359"/>
        <v>0.98070637577061259</v>
      </c>
    </row>
    <row r="5703" spans="1:13" ht="27.6">
      <c r="A5703" t="s">
        <v>164</v>
      </c>
      <c r="B5703" t="s">
        <v>257</v>
      </c>
      <c r="C5703" s="14" t="s">
        <v>259</v>
      </c>
      <c r="D5703" t="s">
        <v>465</v>
      </c>
      <c r="E5703" t="s">
        <v>483</v>
      </c>
      <c r="F5703" s="20">
        <v>2037</v>
      </c>
      <c r="G5703" s="20">
        <v>51</v>
      </c>
      <c r="H5703" s="11">
        <v>10624.250211668401</v>
      </c>
      <c r="I5703" s="10">
        <v>4026675.24724935</v>
      </c>
      <c r="J5703" s="33">
        <f t="shared" si="356"/>
        <v>2.6384671122723145E-3</v>
      </c>
      <c r="K5703" s="33">
        <f t="shared" si="357"/>
        <v>2.6349894171880939E-3</v>
      </c>
      <c r="L5703" s="33">
        <f t="shared" si="358"/>
        <v>0.98070637577061259</v>
      </c>
      <c r="M5703" s="33">
        <f t="shared" si="359"/>
        <v>0.97812222484908817</v>
      </c>
    </row>
    <row r="5704" spans="1:13" ht="27.6">
      <c r="A5704" t="s">
        <v>164</v>
      </c>
      <c r="B5704" t="s">
        <v>257</v>
      </c>
      <c r="C5704" s="14" t="s">
        <v>259</v>
      </c>
      <c r="D5704" t="s">
        <v>465</v>
      </c>
      <c r="E5704" t="s">
        <v>483</v>
      </c>
      <c r="F5704" s="20">
        <v>2037</v>
      </c>
      <c r="G5704" s="20">
        <v>52</v>
      </c>
      <c r="H5704" s="11">
        <v>11739.499438660199</v>
      </c>
      <c r="I5704" s="10">
        <v>4071867.5009131399</v>
      </c>
      <c r="J5704" s="33">
        <f t="shared" si="356"/>
        <v>2.8830750106744753E-3</v>
      </c>
      <c r="K5704" s="33">
        <f t="shared" si="357"/>
        <v>2.8789229411170236E-3</v>
      </c>
      <c r="L5704" s="33">
        <f t="shared" si="358"/>
        <v>0.97812222484908817</v>
      </c>
      <c r="M5704" s="33">
        <f t="shared" si="359"/>
        <v>0.97530628633675376</v>
      </c>
    </row>
    <row r="5705" spans="1:13" ht="27.6">
      <c r="A5705" t="s">
        <v>164</v>
      </c>
      <c r="B5705" t="s">
        <v>257</v>
      </c>
      <c r="C5705" s="14" t="s">
        <v>259</v>
      </c>
      <c r="D5705" t="s">
        <v>465</v>
      </c>
      <c r="E5705" t="s">
        <v>483</v>
      </c>
      <c r="F5705" s="20">
        <v>2037</v>
      </c>
      <c r="G5705" s="20">
        <v>53</v>
      </c>
      <c r="H5705" s="11">
        <v>13028.6282106461</v>
      </c>
      <c r="I5705" s="10">
        <v>4139758.3554533501</v>
      </c>
      <c r="J5705" s="33">
        <f t="shared" si="356"/>
        <v>3.1471953413617347E-3</v>
      </c>
      <c r="K5705" s="33">
        <f t="shared" si="357"/>
        <v>3.1422481134284475E-3</v>
      </c>
      <c r="L5705" s="33">
        <f t="shared" si="358"/>
        <v>0.97530628633675376</v>
      </c>
      <c r="M5705" s="33">
        <f t="shared" si="359"/>
        <v>0.97224163199849722</v>
      </c>
    </row>
    <row r="5706" spans="1:13" ht="27.6">
      <c r="A5706" t="s">
        <v>164</v>
      </c>
      <c r="B5706" t="s">
        <v>257</v>
      </c>
      <c r="C5706" s="14" t="s">
        <v>259</v>
      </c>
      <c r="D5706" t="s">
        <v>465</v>
      </c>
      <c r="E5706" t="s">
        <v>483</v>
      </c>
      <c r="F5706" s="20">
        <v>2037</v>
      </c>
      <c r="G5706" s="20">
        <v>54</v>
      </c>
      <c r="H5706" s="11">
        <v>14080.436970594499</v>
      </c>
      <c r="I5706" s="10">
        <v>4101352.01155265</v>
      </c>
      <c r="J5706" s="33">
        <f t="shared" si="356"/>
        <v>3.4331208174604023E-3</v>
      </c>
      <c r="K5706" s="33">
        <f t="shared" si="357"/>
        <v>3.4272343963784868E-3</v>
      </c>
      <c r="L5706" s="33">
        <f t="shared" si="358"/>
        <v>0.97224163199849722</v>
      </c>
      <c r="M5706" s="33">
        <f t="shared" si="359"/>
        <v>0.96890953203572083</v>
      </c>
    </row>
    <row r="5707" spans="1:13" ht="27.6">
      <c r="A5707" t="s">
        <v>164</v>
      </c>
      <c r="B5707" t="s">
        <v>257</v>
      </c>
      <c r="C5707" s="14" t="s">
        <v>259</v>
      </c>
      <c r="D5707" t="s">
        <v>465</v>
      </c>
      <c r="E5707" t="s">
        <v>483</v>
      </c>
      <c r="F5707" s="20">
        <v>2037</v>
      </c>
      <c r="G5707" s="20">
        <v>55</v>
      </c>
      <c r="H5707" s="11">
        <v>14780.5202657503</v>
      </c>
      <c r="I5707" s="10">
        <v>3954300.26304167</v>
      </c>
      <c r="J5707" s="33">
        <f t="shared" si="356"/>
        <v>3.7378345807207469E-3</v>
      </c>
      <c r="K5707" s="33">
        <f t="shared" si="357"/>
        <v>3.7308575727186266E-3</v>
      </c>
      <c r="L5707" s="33">
        <f t="shared" si="358"/>
        <v>0.96890953203572083</v>
      </c>
      <c r="M5707" s="33">
        <f t="shared" si="359"/>
        <v>0.96529466857084611</v>
      </c>
    </row>
    <row r="5708" spans="1:13" ht="27.6">
      <c r="A5708" t="s">
        <v>164</v>
      </c>
      <c r="B5708" t="s">
        <v>257</v>
      </c>
      <c r="C5708" s="14" t="s">
        <v>259</v>
      </c>
      <c r="D5708" t="s">
        <v>465</v>
      </c>
      <c r="E5708" t="s">
        <v>483</v>
      </c>
      <c r="F5708" s="20">
        <v>2037</v>
      </c>
      <c r="G5708" s="20">
        <v>56</v>
      </c>
      <c r="H5708" s="11">
        <v>15761.256161049499</v>
      </c>
      <c r="I5708" s="10">
        <v>3866137.6775345001</v>
      </c>
      <c r="J5708" s="33">
        <f t="shared" si="356"/>
        <v>4.0767446675879148E-3</v>
      </c>
      <c r="K5708" s="33">
        <f t="shared" si="357"/>
        <v>4.0684460250246524E-3</v>
      </c>
      <c r="L5708" s="33">
        <f t="shared" si="358"/>
        <v>0.96529466857084611</v>
      </c>
      <c r="M5708" s="33">
        <f t="shared" si="359"/>
        <v>0.96136741931352154</v>
      </c>
    </row>
    <row r="5709" spans="1:13" ht="27.6">
      <c r="A5709" t="s">
        <v>164</v>
      </c>
      <c r="B5709" t="s">
        <v>257</v>
      </c>
      <c r="C5709" s="14" t="s">
        <v>259</v>
      </c>
      <c r="D5709" t="s">
        <v>465</v>
      </c>
      <c r="E5709" t="s">
        <v>483</v>
      </c>
      <c r="F5709" s="20">
        <v>2037</v>
      </c>
      <c r="G5709" s="20">
        <v>57</v>
      </c>
      <c r="H5709" s="11">
        <v>16876.327731084999</v>
      </c>
      <c r="I5709" s="10">
        <v>3792417.46745425</v>
      </c>
      <c r="J5709" s="33">
        <f t="shared" si="356"/>
        <v>4.4500184581244516E-3</v>
      </c>
      <c r="K5709" s="33">
        <f t="shared" si="357"/>
        <v>4.4401317966976661E-3</v>
      </c>
      <c r="L5709" s="33">
        <f t="shared" si="358"/>
        <v>0.96136741931352154</v>
      </c>
      <c r="M5709" s="33">
        <f t="shared" si="359"/>
        <v>0.95709882126671841</v>
      </c>
    </row>
    <row r="5710" spans="1:13" ht="27.6">
      <c r="A5710" t="s">
        <v>164</v>
      </c>
      <c r="B5710" t="s">
        <v>257</v>
      </c>
      <c r="C5710" s="14" t="s">
        <v>259</v>
      </c>
      <c r="D5710" t="s">
        <v>465</v>
      </c>
      <c r="E5710" t="s">
        <v>483</v>
      </c>
      <c r="F5710" s="20">
        <v>2037</v>
      </c>
      <c r="G5710" s="20">
        <v>58</v>
      </c>
      <c r="H5710" s="11">
        <v>18051.496674960999</v>
      </c>
      <c r="I5710" s="10">
        <v>3712545.3325709002</v>
      </c>
      <c r="J5710" s="33">
        <f t="shared" si="356"/>
        <v>4.8622966342233244E-3</v>
      </c>
      <c r="K5710" s="33">
        <f t="shared" si="357"/>
        <v>4.8504948056887764E-3</v>
      </c>
      <c r="L5710" s="33">
        <f t="shared" si="358"/>
        <v>0.95709882126671841</v>
      </c>
      <c r="M5710" s="33">
        <f t="shared" si="359"/>
        <v>0.95245641840563333</v>
      </c>
    </row>
    <row r="5711" spans="1:13" ht="27.6">
      <c r="A5711" t="s">
        <v>164</v>
      </c>
      <c r="B5711" t="s">
        <v>257</v>
      </c>
      <c r="C5711" s="14" t="s">
        <v>259</v>
      </c>
      <c r="D5711" t="s">
        <v>465</v>
      </c>
      <c r="E5711" t="s">
        <v>483</v>
      </c>
      <c r="F5711" s="20">
        <v>2037</v>
      </c>
      <c r="G5711" s="20">
        <v>59</v>
      </c>
      <c r="H5711" s="11">
        <v>19216.1316131842</v>
      </c>
      <c r="I5711" s="10">
        <v>3613419.01301168</v>
      </c>
      <c r="J5711" s="33">
        <f t="shared" si="356"/>
        <v>5.3179915044416926E-3</v>
      </c>
      <c r="K5711" s="33">
        <f t="shared" si="357"/>
        <v>5.3038760207134716E-3</v>
      </c>
      <c r="L5711" s="33">
        <f t="shared" si="358"/>
        <v>0.95245641840563333</v>
      </c>
      <c r="M5711" s="33">
        <f t="shared" si="359"/>
        <v>0.94740470764727702</v>
      </c>
    </row>
    <row r="5712" spans="1:13" ht="27.6">
      <c r="A5712" t="s">
        <v>164</v>
      </c>
      <c r="B5712" t="s">
        <v>257</v>
      </c>
      <c r="C5712" s="14" t="s">
        <v>259</v>
      </c>
      <c r="D5712" t="s">
        <v>465</v>
      </c>
      <c r="E5712" t="s">
        <v>483</v>
      </c>
      <c r="F5712" s="20">
        <v>2037</v>
      </c>
      <c r="G5712" s="20">
        <v>60</v>
      </c>
      <c r="H5712" s="11">
        <v>20628.5165692017</v>
      </c>
      <c r="I5712" s="10">
        <v>3528981.0108843599</v>
      </c>
      <c r="J5712" s="33">
        <f t="shared" si="356"/>
        <v>5.8454597816133356E-3</v>
      </c>
      <c r="K5712" s="33">
        <f t="shared" si="357"/>
        <v>5.8284083223020255E-3</v>
      </c>
      <c r="L5712" s="33">
        <f t="shared" si="358"/>
        <v>0.94740470764727702</v>
      </c>
      <c r="M5712" s="33">
        <f t="shared" si="359"/>
        <v>0.94188284616463747</v>
      </c>
    </row>
    <row r="5713" spans="1:13" ht="27.6">
      <c r="A5713" t="s">
        <v>164</v>
      </c>
      <c r="B5713" t="s">
        <v>257</v>
      </c>
      <c r="C5713" s="14" t="s">
        <v>259</v>
      </c>
      <c r="D5713" t="s">
        <v>465</v>
      </c>
      <c r="E5713" t="s">
        <v>483</v>
      </c>
      <c r="F5713" s="20">
        <v>2037</v>
      </c>
      <c r="G5713" s="20">
        <v>61</v>
      </c>
      <c r="H5713" s="11">
        <v>21968.623952473201</v>
      </c>
      <c r="I5713" s="10">
        <v>3432265.4407423302</v>
      </c>
      <c r="J5713" s="33">
        <f t="shared" si="356"/>
        <v>6.4006191629869475E-3</v>
      </c>
      <c r="K5713" s="33">
        <f t="shared" si="357"/>
        <v>6.3801788336578236E-3</v>
      </c>
      <c r="L5713" s="33">
        <f t="shared" si="358"/>
        <v>0.94188284616463747</v>
      </c>
      <c r="M5713" s="33">
        <f t="shared" si="359"/>
        <v>0.93587346516575243</v>
      </c>
    </row>
    <row r="5714" spans="1:13" ht="27.6">
      <c r="A5714" t="s">
        <v>164</v>
      </c>
      <c r="B5714" t="s">
        <v>257</v>
      </c>
      <c r="C5714" s="14" t="s">
        <v>259</v>
      </c>
      <c r="D5714" t="s">
        <v>465</v>
      </c>
      <c r="E5714" t="s">
        <v>483</v>
      </c>
      <c r="F5714" s="20">
        <v>2037</v>
      </c>
      <c r="G5714" s="20">
        <v>62</v>
      </c>
      <c r="H5714" s="11">
        <v>23375.013868898401</v>
      </c>
      <c r="I5714" s="10">
        <v>3334055.66319458</v>
      </c>
      <c r="J5714" s="33">
        <f t="shared" si="356"/>
        <v>7.0109848875472133E-3</v>
      </c>
      <c r="K5714" s="33">
        <f t="shared" si="357"/>
        <v>6.9864652686894013E-3</v>
      </c>
      <c r="L5714" s="33">
        <f t="shared" si="358"/>
        <v>0.93587346516575243</v>
      </c>
      <c r="M5714" s="33">
        <f t="shared" si="359"/>
        <v>0.92933501770548388</v>
      </c>
    </row>
    <row r="5715" spans="1:13" ht="27.6">
      <c r="A5715" t="s">
        <v>164</v>
      </c>
      <c r="B5715" t="s">
        <v>257</v>
      </c>
      <c r="C5715" s="14" t="s">
        <v>259</v>
      </c>
      <c r="D5715" t="s">
        <v>465</v>
      </c>
      <c r="E5715" t="s">
        <v>483</v>
      </c>
      <c r="F5715" s="20">
        <v>2037</v>
      </c>
      <c r="G5715" s="20">
        <v>63</v>
      </c>
      <c r="H5715" s="11">
        <v>24655.842423907801</v>
      </c>
      <c r="I5715" s="10">
        <v>3209707.05151986</v>
      </c>
      <c r="J5715" s="33">
        <f t="shared" si="356"/>
        <v>7.6816488321676491E-3</v>
      </c>
      <c r="K5715" s="33">
        <f t="shared" si="357"/>
        <v>7.6522203690286839E-3</v>
      </c>
      <c r="L5715" s="33">
        <f t="shared" si="358"/>
        <v>0.92933501770548388</v>
      </c>
      <c r="M5715" s="33">
        <f t="shared" si="359"/>
        <v>0.92222354135334639</v>
      </c>
    </row>
    <row r="5716" spans="1:13" ht="27.6">
      <c r="A5716" t="s">
        <v>164</v>
      </c>
      <c r="B5716" t="s">
        <v>257</v>
      </c>
      <c r="C5716" s="14" t="s">
        <v>259</v>
      </c>
      <c r="D5716" t="s">
        <v>465</v>
      </c>
      <c r="E5716" t="s">
        <v>483</v>
      </c>
      <c r="F5716" s="20">
        <v>2037</v>
      </c>
      <c r="G5716" s="20">
        <v>64</v>
      </c>
      <c r="H5716" s="11">
        <v>26417.3355844244</v>
      </c>
      <c r="I5716" s="10">
        <v>3138521.6306842398</v>
      </c>
      <c r="J5716" s="33">
        <f t="shared" si="356"/>
        <v>8.4171271359582966E-3</v>
      </c>
      <c r="K5716" s="33">
        <f t="shared" si="357"/>
        <v>8.3818023020332255E-3</v>
      </c>
      <c r="L5716" s="33">
        <f t="shared" si="358"/>
        <v>0.92222354135334639</v>
      </c>
      <c r="M5716" s="33">
        <f t="shared" si="359"/>
        <v>0.91449364595144167</v>
      </c>
    </row>
    <row r="5717" spans="1:13" ht="27.6">
      <c r="A5717" t="s">
        <v>164</v>
      </c>
      <c r="B5717" t="s">
        <v>257</v>
      </c>
      <c r="C5717" s="14" t="s">
        <v>259</v>
      </c>
      <c r="D5717" t="s">
        <v>465</v>
      </c>
      <c r="E5717" t="s">
        <v>483</v>
      </c>
      <c r="F5717" s="20">
        <v>2037</v>
      </c>
      <c r="G5717" s="20">
        <v>65</v>
      </c>
      <c r="H5717" s="11">
        <v>25948.648085615201</v>
      </c>
      <c r="I5717" s="10">
        <v>2919816.9870728599</v>
      </c>
      <c r="J5717" s="33">
        <f t="shared" si="356"/>
        <v>8.8870803206158918E-3</v>
      </c>
      <c r="K5717" s="33">
        <f t="shared" si="357"/>
        <v>8.847706946745193E-3</v>
      </c>
      <c r="L5717" s="33">
        <f t="shared" si="358"/>
        <v>0.91449364595144167</v>
      </c>
      <c r="M5717" s="33">
        <f t="shared" si="359"/>
        <v>0.90640247416740272</v>
      </c>
    </row>
    <row r="5718" spans="1:13" ht="27.6">
      <c r="A5718" t="s">
        <v>164</v>
      </c>
      <c r="B5718" t="s">
        <v>257</v>
      </c>
      <c r="C5718" s="14" t="s">
        <v>259</v>
      </c>
      <c r="D5718" t="s">
        <v>465</v>
      </c>
      <c r="E5718" t="s">
        <v>483</v>
      </c>
      <c r="F5718" s="20">
        <v>2037</v>
      </c>
      <c r="G5718" s="20">
        <v>66</v>
      </c>
      <c r="H5718" s="11">
        <v>27389.107666798802</v>
      </c>
      <c r="I5718" s="10">
        <v>2809795.2043450102</v>
      </c>
      <c r="J5718" s="33">
        <f t="shared" si="356"/>
        <v>9.7477238285711507E-3</v>
      </c>
      <c r="K5718" s="33">
        <f t="shared" si="357"/>
        <v>9.7003687615976331E-3</v>
      </c>
      <c r="L5718" s="33">
        <f t="shared" si="358"/>
        <v>0.90640247416740272</v>
      </c>
      <c r="M5718" s="33">
        <f t="shared" si="359"/>
        <v>0.89761003592155442</v>
      </c>
    </row>
    <row r="5719" spans="1:13" ht="27.6">
      <c r="A5719" t="s">
        <v>164</v>
      </c>
      <c r="B5719" t="s">
        <v>257</v>
      </c>
      <c r="C5719" s="14" t="s">
        <v>259</v>
      </c>
      <c r="D5719" t="s">
        <v>465</v>
      </c>
      <c r="E5719" t="s">
        <v>483</v>
      </c>
      <c r="F5719" s="20">
        <v>2037</v>
      </c>
      <c r="G5719" s="20">
        <v>67</v>
      </c>
      <c r="H5719" s="11">
        <v>28903.266893482301</v>
      </c>
      <c r="I5719" s="10">
        <v>2702135.3449115301</v>
      </c>
      <c r="J5719" s="33">
        <f t="shared" si="356"/>
        <v>1.0696454175735825E-2</v>
      </c>
      <c r="K5719" s="33">
        <f t="shared" si="357"/>
        <v>1.0639450536412243E-2</v>
      </c>
      <c r="L5719" s="33">
        <f t="shared" si="358"/>
        <v>0.89761003592155442</v>
      </c>
      <c r="M5719" s="33">
        <f t="shared" si="359"/>
        <v>0.88805995834337981</v>
      </c>
    </row>
    <row r="5720" spans="1:13" ht="27.6">
      <c r="A5720" t="s">
        <v>164</v>
      </c>
      <c r="B5720" t="s">
        <v>257</v>
      </c>
      <c r="C5720" s="14" t="s">
        <v>259</v>
      </c>
      <c r="D5720" t="s">
        <v>465</v>
      </c>
      <c r="E5720" t="s">
        <v>483</v>
      </c>
      <c r="F5720" s="20">
        <v>2037</v>
      </c>
      <c r="G5720" s="20">
        <v>68</v>
      </c>
      <c r="H5720" s="11">
        <v>30366.764715201902</v>
      </c>
      <c r="I5720" s="10">
        <v>2585545.3700159099</v>
      </c>
      <c r="J5720" s="33">
        <f t="shared" si="356"/>
        <v>1.1744819900420096E-2</v>
      </c>
      <c r="K5720" s="33">
        <f t="shared" si="357"/>
        <v>1.1676118727177554E-2</v>
      </c>
      <c r="L5720" s="33">
        <f t="shared" si="358"/>
        <v>0.88805995834337981</v>
      </c>
      <c r="M5720" s="33">
        <f t="shared" si="359"/>
        <v>0.87769086483291014</v>
      </c>
    </row>
    <row r="5721" spans="1:13" ht="27.6">
      <c r="A5721" t="s">
        <v>164</v>
      </c>
      <c r="B5721" t="s">
        <v>257</v>
      </c>
      <c r="C5721" s="14" t="s">
        <v>259</v>
      </c>
      <c r="D5721" t="s">
        <v>465</v>
      </c>
      <c r="E5721" t="s">
        <v>483</v>
      </c>
      <c r="F5721" s="20">
        <v>2037</v>
      </c>
      <c r="G5721" s="20">
        <v>69</v>
      </c>
      <c r="H5721" s="11">
        <v>31642.681675750599</v>
      </c>
      <c r="I5721" s="10">
        <v>2451571.3742654999</v>
      </c>
      <c r="J5721" s="33">
        <f t="shared" si="356"/>
        <v>1.2907101954243884E-2</v>
      </c>
      <c r="K5721" s="33">
        <f t="shared" si="357"/>
        <v>1.2824162533149108E-2</v>
      </c>
      <c r="L5721" s="33">
        <f t="shared" si="358"/>
        <v>0.87769086483291014</v>
      </c>
      <c r="M5721" s="33">
        <f t="shared" si="359"/>
        <v>0.86643521452843275</v>
      </c>
    </row>
    <row r="5722" spans="1:13" ht="27.6">
      <c r="A5722" t="s">
        <v>164</v>
      </c>
      <c r="B5722" t="s">
        <v>257</v>
      </c>
      <c r="C5722" s="14" t="s">
        <v>259</v>
      </c>
      <c r="D5722" t="s">
        <v>465</v>
      </c>
      <c r="E5722" t="s">
        <v>483</v>
      </c>
      <c r="F5722" s="20">
        <v>2038</v>
      </c>
      <c r="G5722" s="20">
        <v>30</v>
      </c>
      <c r="H5722" s="11">
        <v>776.73779025456997</v>
      </c>
      <c r="I5722" s="10">
        <v>4653438.5833957503</v>
      </c>
      <c r="J5722" s="33">
        <f t="shared" si="356"/>
        <v>1.6691695320232672E-4</v>
      </c>
      <c r="K5722" s="33">
        <f t="shared" si="357"/>
        <v>1.6690302334276819E-4</v>
      </c>
      <c r="L5722" s="33">
        <f t="shared" si="358"/>
        <v>1</v>
      </c>
      <c r="M5722" s="33">
        <f t="shared" si="359"/>
        <v>0.99983309697665723</v>
      </c>
    </row>
    <row r="5723" spans="1:13" ht="27.6">
      <c r="A5723" t="s">
        <v>164</v>
      </c>
      <c r="B5723" t="s">
        <v>257</v>
      </c>
      <c r="C5723" s="14" t="s">
        <v>259</v>
      </c>
      <c r="D5723" t="s">
        <v>465</v>
      </c>
      <c r="E5723" t="s">
        <v>483</v>
      </c>
      <c r="F5723" s="20">
        <v>2038</v>
      </c>
      <c r="G5723" s="20">
        <v>31</v>
      </c>
      <c r="H5723" s="11">
        <v>1055.7638685305701</v>
      </c>
      <c r="I5723" s="10">
        <v>4679784.9934327602</v>
      </c>
      <c r="J5723" s="33">
        <f t="shared" si="356"/>
        <v>2.256009346609183E-4</v>
      </c>
      <c r="K5723" s="33">
        <f t="shared" si="357"/>
        <v>2.2557548868362698E-4</v>
      </c>
      <c r="L5723" s="33">
        <f t="shared" si="358"/>
        <v>0.99983309697665723</v>
      </c>
      <c r="M5723" s="33">
        <f t="shared" si="359"/>
        <v>0.99960755913720467</v>
      </c>
    </row>
    <row r="5724" spans="1:13" ht="27.6">
      <c r="A5724" t="s">
        <v>164</v>
      </c>
      <c r="B5724" t="s">
        <v>257</v>
      </c>
      <c r="C5724" s="14" t="s">
        <v>259</v>
      </c>
      <c r="D5724" t="s">
        <v>465</v>
      </c>
      <c r="E5724" t="s">
        <v>483</v>
      </c>
      <c r="F5724" s="20">
        <v>2038</v>
      </c>
      <c r="G5724" s="20">
        <v>32</v>
      </c>
      <c r="H5724" s="11">
        <v>1091.4052878007899</v>
      </c>
      <c r="I5724" s="10">
        <v>4596917.4947066698</v>
      </c>
      <c r="J5724" s="33">
        <f t="shared" si="356"/>
        <v>2.3742111731557902E-4</v>
      </c>
      <c r="K5724" s="33">
        <f t="shared" si="357"/>
        <v>2.3739293515245841E-4</v>
      </c>
      <c r="L5724" s="33">
        <f t="shared" si="358"/>
        <v>0.99960755913720467</v>
      </c>
      <c r="M5724" s="33">
        <f t="shared" si="359"/>
        <v>0.99937025936474055</v>
      </c>
    </row>
    <row r="5725" spans="1:13" ht="27.6">
      <c r="A5725" t="s">
        <v>164</v>
      </c>
      <c r="B5725" t="s">
        <v>257</v>
      </c>
      <c r="C5725" s="14" t="s">
        <v>259</v>
      </c>
      <c r="D5725" t="s">
        <v>465</v>
      </c>
      <c r="E5725" t="s">
        <v>483</v>
      </c>
      <c r="F5725" s="20">
        <v>2038</v>
      </c>
      <c r="G5725" s="20">
        <v>33</v>
      </c>
      <c r="H5725" s="11">
        <v>1140.3210498665501</v>
      </c>
      <c r="I5725" s="10">
        <v>4535940.5874905698</v>
      </c>
      <c r="J5725" s="33">
        <f t="shared" si="356"/>
        <v>2.513968223065754E-4</v>
      </c>
      <c r="K5725" s="33">
        <f t="shared" si="357"/>
        <v>2.5136522477331447E-4</v>
      </c>
      <c r="L5725" s="33">
        <f t="shared" si="358"/>
        <v>0.99937025936474055</v>
      </c>
      <c r="M5725" s="33">
        <f t="shared" si="359"/>
        <v>0.99911905243486354</v>
      </c>
    </row>
    <row r="5726" spans="1:13" ht="27.6">
      <c r="A5726" t="s">
        <v>164</v>
      </c>
      <c r="B5726" t="s">
        <v>257</v>
      </c>
      <c r="C5726" s="14" t="s">
        <v>259</v>
      </c>
      <c r="D5726" t="s">
        <v>465</v>
      </c>
      <c r="E5726" t="s">
        <v>483</v>
      </c>
      <c r="F5726" s="20">
        <v>2038</v>
      </c>
      <c r="G5726" s="20">
        <v>34</v>
      </c>
      <c r="H5726" s="11">
        <v>1180.68653467638</v>
      </c>
      <c r="I5726" s="10">
        <v>4407263.6167082302</v>
      </c>
      <c r="J5726" s="33">
        <f t="shared" si="356"/>
        <v>2.6789560084409717E-4</v>
      </c>
      <c r="K5726" s="33">
        <f t="shared" si="357"/>
        <v>2.6785972002174585E-4</v>
      </c>
      <c r="L5726" s="33">
        <f t="shared" si="358"/>
        <v>0.99911905243486354</v>
      </c>
      <c r="M5726" s="33">
        <f t="shared" si="359"/>
        <v>0.99885142868520993</v>
      </c>
    </row>
    <row r="5727" spans="1:13" ht="27.6">
      <c r="A5727" t="s">
        <v>164</v>
      </c>
      <c r="B5727" t="s">
        <v>257</v>
      </c>
      <c r="C5727" s="14" t="s">
        <v>259</v>
      </c>
      <c r="D5727" t="s">
        <v>465</v>
      </c>
      <c r="E5727" t="s">
        <v>483</v>
      </c>
      <c r="F5727" s="20">
        <v>2038</v>
      </c>
      <c r="G5727" s="20">
        <v>35</v>
      </c>
      <c r="H5727" s="11">
        <v>1560.2849636072201</v>
      </c>
      <c r="I5727" s="10">
        <v>4341483.5803562598</v>
      </c>
      <c r="J5727" s="33">
        <f t="shared" si="356"/>
        <v>3.5938981104684589E-4</v>
      </c>
      <c r="K5727" s="33">
        <f t="shared" si="357"/>
        <v>3.5932523826454066E-4</v>
      </c>
      <c r="L5727" s="33">
        <f t="shared" si="358"/>
        <v>0.99885142868520993</v>
      </c>
      <c r="M5727" s="33">
        <f t="shared" si="359"/>
        <v>0.9984925161576067</v>
      </c>
    </row>
    <row r="5728" spans="1:13" ht="27.6">
      <c r="A5728" t="s">
        <v>164</v>
      </c>
      <c r="B5728" t="s">
        <v>257</v>
      </c>
      <c r="C5728" s="14" t="s">
        <v>259</v>
      </c>
      <c r="D5728" t="s">
        <v>465</v>
      </c>
      <c r="E5728" t="s">
        <v>483</v>
      </c>
      <c r="F5728" s="20">
        <v>2038</v>
      </c>
      <c r="G5728" s="20">
        <v>36</v>
      </c>
      <c r="H5728" s="11">
        <v>1944.1521848099801</v>
      </c>
      <c r="I5728" s="10">
        <v>4318568.26318793</v>
      </c>
      <c r="J5728" s="33">
        <f t="shared" si="356"/>
        <v>4.5018442833987384E-4</v>
      </c>
      <c r="K5728" s="33">
        <f t="shared" si="357"/>
        <v>4.5008311053462702E-4</v>
      </c>
      <c r="L5728" s="33">
        <f t="shared" si="358"/>
        <v>0.9984925161576067</v>
      </c>
      <c r="M5728" s="33">
        <f t="shared" si="359"/>
        <v>0.99804311154008896</v>
      </c>
    </row>
    <row r="5729" spans="1:13" ht="27.6">
      <c r="A5729" t="s">
        <v>164</v>
      </c>
      <c r="B5729" t="s">
        <v>257</v>
      </c>
      <c r="C5729" s="14" t="s">
        <v>259</v>
      </c>
      <c r="D5729" t="s">
        <v>465</v>
      </c>
      <c r="E5729" t="s">
        <v>483</v>
      </c>
      <c r="F5729" s="20">
        <v>2038</v>
      </c>
      <c r="G5729" s="20">
        <v>37</v>
      </c>
      <c r="H5729" s="11">
        <v>2077.86613392753</v>
      </c>
      <c r="I5729" s="10">
        <v>4297468.2511008596</v>
      </c>
      <c r="J5729" s="33">
        <f t="shared" si="356"/>
        <v>4.8350936237754732E-4</v>
      </c>
      <c r="K5729" s="33">
        <f t="shared" si="357"/>
        <v>4.8339249056272848E-4</v>
      </c>
      <c r="L5729" s="33">
        <f t="shared" si="358"/>
        <v>0.99804311154008896</v>
      </c>
      <c r="M5729" s="33">
        <f t="shared" si="359"/>
        <v>0.99756066499471263</v>
      </c>
    </row>
    <row r="5730" spans="1:13" ht="27.6">
      <c r="A5730" t="s">
        <v>164</v>
      </c>
      <c r="B5730" t="s">
        <v>257</v>
      </c>
      <c r="C5730" s="14" t="s">
        <v>259</v>
      </c>
      <c r="D5730" t="s">
        <v>465</v>
      </c>
      <c r="E5730" t="s">
        <v>483</v>
      </c>
      <c r="F5730" s="20">
        <v>2038</v>
      </c>
      <c r="G5730" s="20">
        <v>38</v>
      </c>
      <c r="H5730" s="11">
        <v>2227.5163750327802</v>
      </c>
      <c r="I5730" s="10">
        <v>4275878.0697655799</v>
      </c>
      <c r="J5730" s="33">
        <f t="shared" si="356"/>
        <v>5.2094946083317602E-4</v>
      </c>
      <c r="K5730" s="33">
        <f t="shared" si="357"/>
        <v>5.2081379022295149E-4</v>
      </c>
      <c r="L5730" s="33">
        <f t="shared" si="358"/>
        <v>0.99756066499471263</v>
      </c>
      <c r="M5730" s="33">
        <f t="shared" si="359"/>
        <v>0.99704112164379943</v>
      </c>
    </row>
    <row r="5731" spans="1:13" ht="27.6">
      <c r="A5731" t="s">
        <v>164</v>
      </c>
      <c r="B5731" t="s">
        <v>257</v>
      </c>
      <c r="C5731" s="14" t="s">
        <v>259</v>
      </c>
      <c r="D5731" t="s">
        <v>465</v>
      </c>
      <c r="E5731" t="s">
        <v>483</v>
      </c>
      <c r="F5731" s="20">
        <v>2038</v>
      </c>
      <c r="G5731" s="20">
        <v>39</v>
      </c>
      <c r="H5731" s="11">
        <v>2414.5746649821499</v>
      </c>
      <c r="I5731" s="10">
        <v>4293428.9317180598</v>
      </c>
      <c r="J5731" s="33">
        <f t="shared" si="356"/>
        <v>5.6238840874814084E-4</v>
      </c>
      <c r="K5731" s="33">
        <f t="shared" si="357"/>
        <v>5.6223029802826563E-4</v>
      </c>
      <c r="L5731" s="33">
        <f t="shared" si="358"/>
        <v>0.99704112164379943</v>
      </c>
      <c r="M5731" s="33">
        <f t="shared" si="359"/>
        <v>0.99648055491683118</v>
      </c>
    </row>
    <row r="5732" spans="1:13" ht="27.6">
      <c r="A5732" t="s">
        <v>164</v>
      </c>
      <c r="B5732" t="s">
        <v>257</v>
      </c>
      <c r="C5732" s="14" t="s">
        <v>259</v>
      </c>
      <c r="D5732" t="s">
        <v>465</v>
      </c>
      <c r="E5732" t="s">
        <v>483</v>
      </c>
      <c r="F5732" s="20">
        <v>2038</v>
      </c>
      <c r="G5732" s="20">
        <v>40</v>
      </c>
      <c r="H5732" s="11">
        <v>3289.3189689985902</v>
      </c>
      <c r="I5732" s="10">
        <v>4349475.9138272703</v>
      </c>
      <c r="J5732" s="33">
        <f t="shared" si="356"/>
        <v>7.5625639368219716E-4</v>
      </c>
      <c r="K5732" s="33">
        <f t="shared" si="357"/>
        <v>7.5597050388886977E-4</v>
      </c>
      <c r="L5732" s="33">
        <f t="shared" si="358"/>
        <v>0.99648055491683118</v>
      </c>
      <c r="M5732" s="33">
        <f t="shared" si="359"/>
        <v>0.99572724500961529</v>
      </c>
    </row>
    <row r="5733" spans="1:13" ht="27.6">
      <c r="A5733" t="s">
        <v>164</v>
      </c>
      <c r="B5733" t="s">
        <v>257</v>
      </c>
      <c r="C5733" s="14" t="s">
        <v>259</v>
      </c>
      <c r="D5733" t="s">
        <v>465</v>
      </c>
      <c r="E5733" t="s">
        <v>483</v>
      </c>
      <c r="F5733" s="20">
        <v>2038</v>
      </c>
      <c r="G5733" s="20">
        <v>41</v>
      </c>
      <c r="H5733" s="11">
        <v>3949.9322302631899</v>
      </c>
      <c r="I5733" s="10">
        <v>4481785.3602195503</v>
      </c>
      <c r="J5733" s="33">
        <f t="shared" si="356"/>
        <v>8.8133007558168592E-4</v>
      </c>
      <c r="K5733" s="33">
        <f t="shared" si="357"/>
        <v>8.8094181829989626E-4</v>
      </c>
      <c r="L5733" s="33">
        <f t="shared" si="358"/>
        <v>0.99572724500961529</v>
      </c>
      <c r="M5733" s="33">
        <f t="shared" si="359"/>
        <v>0.9948500672398658</v>
      </c>
    </row>
    <row r="5734" spans="1:13" ht="27.6">
      <c r="A5734" t="s">
        <v>164</v>
      </c>
      <c r="B5734" t="s">
        <v>257</v>
      </c>
      <c r="C5734" s="14" t="s">
        <v>259</v>
      </c>
      <c r="D5734" t="s">
        <v>465</v>
      </c>
      <c r="E5734" t="s">
        <v>483</v>
      </c>
      <c r="F5734" s="20">
        <v>2038</v>
      </c>
      <c r="G5734" s="20">
        <v>42</v>
      </c>
      <c r="H5734" s="11">
        <v>4234.4138705919804</v>
      </c>
      <c r="I5734" s="10">
        <v>4434959.0881370204</v>
      </c>
      <c r="J5734" s="33">
        <f t="shared" si="356"/>
        <v>9.5478081904262107E-4</v>
      </c>
      <c r="K5734" s="33">
        <f t="shared" si="357"/>
        <v>9.5432516086579877E-4</v>
      </c>
      <c r="L5734" s="33">
        <f t="shared" si="358"/>
        <v>0.9948500672398658</v>
      </c>
      <c r="M5734" s="33">
        <f t="shared" si="359"/>
        <v>0.99390065678940975</v>
      </c>
    </row>
    <row r="5735" spans="1:13" ht="27.6">
      <c r="A5735" t="s">
        <v>164</v>
      </c>
      <c r="B5735" t="s">
        <v>257</v>
      </c>
      <c r="C5735" s="14" t="s">
        <v>259</v>
      </c>
      <c r="D5735" t="s">
        <v>465</v>
      </c>
      <c r="E5735" t="s">
        <v>483</v>
      </c>
      <c r="F5735" s="20">
        <v>2038</v>
      </c>
      <c r="G5735" s="20">
        <v>43</v>
      </c>
      <c r="H5735" s="11">
        <v>4518.4488405942802</v>
      </c>
      <c r="I5735" s="10">
        <v>4357980.34484147</v>
      </c>
      <c r="J5735" s="33">
        <f t="shared" si="356"/>
        <v>1.0368217575700534E-3</v>
      </c>
      <c r="K5735" s="33">
        <f t="shared" si="357"/>
        <v>1.0362844436072605E-3</v>
      </c>
      <c r="L5735" s="33">
        <f t="shared" si="358"/>
        <v>0.99390065678940975</v>
      </c>
      <c r="M5735" s="33">
        <f t="shared" si="359"/>
        <v>0.99287069300028785</v>
      </c>
    </row>
    <row r="5736" spans="1:13" ht="27.6">
      <c r="A5736" t="s">
        <v>164</v>
      </c>
      <c r="B5736" t="s">
        <v>257</v>
      </c>
      <c r="C5736" s="14" t="s">
        <v>259</v>
      </c>
      <c r="D5736" t="s">
        <v>465</v>
      </c>
      <c r="E5736" t="s">
        <v>483</v>
      </c>
      <c r="F5736" s="20">
        <v>2038</v>
      </c>
      <c r="G5736" s="20">
        <v>44</v>
      </c>
      <c r="H5736" s="11">
        <v>4850.10967774235</v>
      </c>
      <c r="I5736" s="10">
        <v>4296064.9172876701</v>
      </c>
      <c r="J5736" s="33">
        <f t="shared" si="356"/>
        <v>1.1289656397474731E-3</v>
      </c>
      <c r="K5736" s="33">
        <f t="shared" si="357"/>
        <v>1.1283285977949919E-3</v>
      </c>
      <c r="L5736" s="33">
        <f t="shared" si="358"/>
        <v>0.99287069300028785</v>
      </c>
      <c r="M5736" s="33">
        <f t="shared" si="359"/>
        <v>0.99175040860346309</v>
      </c>
    </row>
    <row r="5737" spans="1:13" ht="27.6">
      <c r="A5737" t="s">
        <v>164</v>
      </c>
      <c r="B5737" t="s">
        <v>257</v>
      </c>
      <c r="C5737" s="14" t="s">
        <v>259</v>
      </c>
      <c r="D5737" t="s">
        <v>465</v>
      </c>
      <c r="E5737" t="s">
        <v>483</v>
      </c>
      <c r="F5737" s="20">
        <v>2038</v>
      </c>
      <c r="G5737" s="20">
        <v>45</v>
      </c>
      <c r="H5737" s="11">
        <v>6144.6333855657904</v>
      </c>
      <c r="I5737" s="10">
        <v>4237186.2687013298</v>
      </c>
      <c r="J5737" s="33">
        <f t="shared" si="356"/>
        <v>1.4501683418909693E-3</v>
      </c>
      <c r="K5737" s="33">
        <f t="shared" si="357"/>
        <v>1.449117355878049E-3</v>
      </c>
      <c r="L5737" s="33">
        <f t="shared" si="358"/>
        <v>0.99175040860346309</v>
      </c>
      <c r="M5737" s="33">
        <f t="shared" si="359"/>
        <v>0.99031324587365666</v>
      </c>
    </row>
    <row r="5738" spans="1:13" ht="27.6">
      <c r="A5738" t="s">
        <v>164</v>
      </c>
      <c r="B5738" t="s">
        <v>257</v>
      </c>
      <c r="C5738" s="14" t="s">
        <v>259</v>
      </c>
      <c r="D5738" t="s">
        <v>465</v>
      </c>
      <c r="E5738" t="s">
        <v>483</v>
      </c>
      <c r="F5738" s="20">
        <v>2038</v>
      </c>
      <c r="G5738" s="20">
        <v>46</v>
      </c>
      <c r="H5738" s="11">
        <v>6756.3329773847099</v>
      </c>
      <c r="I5738" s="10">
        <v>4266290.1234619198</v>
      </c>
      <c r="J5738" s="33">
        <f t="shared" si="356"/>
        <v>1.58365530281898E-3</v>
      </c>
      <c r="K5738" s="33">
        <f t="shared" si="357"/>
        <v>1.5824019824564051E-3</v>
      </c>
      <c r="L5738" s="33">
        <f t="shared" si="358"/>
        <v>0.99031324587365666</v>
      </c>
      <c r="M5738" s="33">
        <f t="shared" si="359"/>
        <v>0.98874617223013339</v>
      </c>
    </row>
    <row r="5739" spans="1:13" ht="27.6">
      <c r="A5739" t="s">
        <v>164</v>
      </c>
      <c r="B5739" t="s">
        <v>257</v>
      </c>
      <c r="C5739" s="14" t="s">
        <v>259</v>
      </c>
      <c r="D5739" t="s">
        <v>465</v>
      </c>
      <c r="E5739" t="s">
        <v>483</v>
      </c>
      <c r="F5739" s="20">
        <v>2038</v>
      </c>
      <c r="G5739" s="20">
        <v>47</v>
      </c>
      <c r="H5739" s="11">
        <v>7413.5906382037201</v>
      </c>
      <c r="I5739" s="10">
        <v>4276029.1485921796</v>
      </c>
      <c r="J5739" s="33">
        <f t="shared" si="356"/>
        <v>1.7337558703603639E-3</v>
      </c>
      <c r="K5739" s="33">
        <f t="shared" si="357"/>
        <v>1.732253783860549E-3</v>
      </c>
      <c r="L5739" s="33">
        <f t="shared" si="358"/>
        <v>0.98874617223013339</v>
      </c>
      <c r="M5739" s="33">
        <f t="shared" si="359"/>
        <v>0.98703341293201008</v>
      </c>
    </row>
    <row r="5740" spans="1:13" ht="27.6">
      <c r="A5740" t="s">
        <v>164</v>
      </c>
      <c r="B5740" t="s">
        <v>257</v>
      </c>
      <c r="C5740" s="14" t="s">
        <v>259</v>
      </c>
      <c r="D5740" t="s">
        <v>465</v>
      </c>
      <c r="E5740" t="s">
        <v>483</v>
      </c>
      <c r="F5740" s="20">
        <v>2038</v>
      </c>
      <c r="G5740" s="20">
        <v>48</v>
      </c>
      <c r="H5740" s="11">
        <v>10992.9793619756</v>
      </c>
      <c r="I5740" s="10">
        <v>6291291.2566965399</v>
      </c>
      <c r="J5740" s="33">
        <f t="shared" si="356"/>
        <v>1.7473327673829305E-3</v>
      </c>
      <c r="K5740" s="33">
        <f t="shared" si="357"/>
        <v>1.7458070702458528E-3</v>
      </c>
      <c r="L5740" s="33">
        <f t="shared" si="358"/>
        <v>0.98703341293201008</v>
      </c>
      <c r="M5740" s="33">
        <f t="shared" si="359"/>
        <v>0.98531024302114445</v>
      </c>
    </row>
    <row r="5741" spans="1:13" ht="27.6">
      <c r="A5741" t="s">
        <v>164</v>
      </c>
      <c r="B5741" t="s">
        <v>257</v>
      </c>
      <c r="C5741" s="14" t="s">
        <v>259</v>
      </c>
      <c r="D5741" t="s">
        <v>465</v>
      </c>
      <c r="E5741" t="s">
        <v>483</v>
      </c>
      <c r="F5741" s="20">
        <v>2038</v>
      </c>
      <c r="G5741" s="20">
        <v>49</v>
      </c>
      <c r="H5741" s="11">
        <v>8775.2050698283292</v>
      </c>
      <c r="I5741" s="10">
        <v>4217138.3973562103</v>
      </c>
      <c r="J5741" s="33">
        <f t="shared" si="356"/>
        <v>2.0808435111661599E-3</v>
      </c>
      <c r="K5741" s="33">
        <f t="shared" si="357"/>
        <v>2.078680057170379E-3</v>
      </c>
      <c r="L5741" s="33">
        <f t="shared" si="358"/>
        <v>0.98531024302114445</v>
      </c>
      <c r="M5741" s="33">
        <f t="shared" si="359"/>
        <v>0.98326209826885069</v>
      </c>
    </row>
    <row r="5742" spans="1:13" ht="27.6">
      <c r="A5742" t="s">
        <v>164</v>
      </c>
      <c r="B5742" t="s">
        <v>257</v>
      </c>
      <c r="C5742" s="14" t="s">
        <v>259</v>
      </c>
      <c r="D5742" t="s">
        <v>465</v>
      </c>
      <c r="E5742" t="s">
        <v>483</v>
      </c>
      <c r="F5742" s="20">
        <v>2038</v>
      </c>
      <c r="G5742" s="20">
        <v>50</v>
      </c>
      <c r="H5742" s="11">
        <v>10043.3127650305</v>
      </c>
      <c r="I5742" s="10">
        <v>4190128.27065608</v>
      </c>
      <c r="J5742" s="33">
        <f t="shared" si="356"/>
        <v>2.3968986427849721E-3</v>
      </c>
      <c r="K5742" s="33">
        <f t="shared" si="357"/>
        <v>2.3940283749380731E-3</v>
      </c>
      <c r="L5742" s="33">
        <f t="shared" si="358"/>
        <v>0.98326209826885069</v>
      </c>
      <c r="M5742" s="33">
        <f t="shared" si="359"/>
        <v>0.98090814090559386</v>
      </c>
    </row>
    <row r="5743" spans="1:13" ht="27.6">
      <c r="A5743" t="s">
        <v>164</v>
      </c>
      <c r="B5743" t="s">
        <v>257</v>
      </c>
      <c r="C5743" s="14" t="s">
        <v>259</v>
      </c>
      <c r="D5743" t="s">
        <v>465</v>
      </c>
      <c r="E5743" t="s">
        <v>483</v>
      </c>
      <c r="F5743" s="20">
        <v>2038</v>
      </c>
      <c r="G5743" s="20">
        <v>51</v>
      </c>
      <c r="H5743" s="11">
        <v>10619.897190612401</v>
      </c>
      <c r="I5743" s="10">
        <v>4049470.1580455401</v>
      </c>
      <c r="J5743" s="33">
        <f t="shared" si="356"/>
        <v>2.6225399314309429E-3</v>
      </c>
      <c r="K5743" s="33">
        <f t="shared" si="357"/>
        <v>2.619104077795753E-3</v>
      </c>
      <c r="L5743" s="33">
        <f t="shared" si="358"/>
        <v>0.98090814090559386</v>
      </c>
      <c r="M5743" s="33">
        <f t="shared" si="359"/>
        <v>0.97833904039380493</v>
      </c>
    </row>
    <row r="5744" spans="1:13" ht="27.6">
      <c r="A5744" t="s">
        <v>164</v>
      </c>
      <c r="B5744" t="s">
        <v>257</v>
      </c>
      <c r="C5744" s="14" t="s">
        <v>259</v>
      </c>
      <c r="D5744" t="s">
        <v>465</v>
      </c>
      <c r="E5744" t="s">
        <v>483</v>
      </c>
      <c r="F5744" s="20">
        <v>2038</v>
      </c>
      <c r="G5744" s="20">
        <v>52</v>
      </c>
      <c r="H5744" s="11">
        <v>11469.819895554199</v>
      </c>
      <c r="I5744" s="10">
        <v>4003311.4408410401</v>
      </c>
      <c r="J5744" s="33">
        <f t="shared" si="356"/>
        <v>2.8650830856028903E-3</v>
      </c>
      <c r="K5744" s="33">
        <f t="shared" si="357"/>
        <v>2.8609826520216153E-3</v>
      </c>
      <c r="L5744" s="33">
        <f t="shared" si="358"/>
        <v>0.97833904039380493</v>
      </c>
      <c r="M5744" s="33">
        <f t="shared" si="359"/>
        <v>0.9755400293714428</v>
      </c>
    </row>
    <row r="5745" spans="1:13" ht="27.6">
      <c r="A5745" t="s">
        <v>164</v>
      </c>
      <c r="B5745" t="s">
        <v>257</v>
      </c>
      <c r="C5745" s="14" t="s">
        <v>259</v>
      </c>
      <c r="D5745" t="s">
        <v>465</v>
      </c>
      <c r="E5745" t="s">
        <v>483</v>
      </c>
      <c r="F5745" s="20">
        <v>2038</v>
      </c>
      <c r="G5745" s="20">
        <v>53</v>
      </c>
      <c r="H5745" s="11">
        <v>12653.8437830689</v>
      </c>
      <c r="I5745" s="10">
        <v>4046049.6678287601</v>
      </c>
      <c r="J5745" s="33">
        <f t="shared" si="356"/>
        <v>3.1274563640884216E-3</v>
      </c>
      <c r="K5745" s="33">
        <f t="shared" si="357"/>
        <v>3.1225709667165313E-3</v>
      </c>
      <c r="L5745" s="33">
        <f t="shared" si="358"/>
        <v>0.9755400293714428</v>
      </c>
      <c r="M5745" s="33">
        <f t="shared" si="359"/>
        <v>0.97249383639885778</v>
      </c>
    </row>
    <row r="5746" spans="1:13" ht="27.6">
      <c r="A5746" t="s">
        <v>164</v>
      </c>
      <c r="B5746" t="s">
        <v>257</v>
      </c>
      <c r="C5746" s="14" t="s">
        <v>259</v>
      </c>
      <c r="D5746" t="s">
        <v>465</v>
      </c>
      <c r="E5746" t="s">
        <v>483</v>
      </c>
      <c r="F5746" s="20">
        <v>2038</v>
      </c>
      <c r="G5746" s="20">
        <v>54</v>
      </c>
      <c r="H5746" s="11">
        <v>14022.835688044201</v>
      </c>
      <c r="I5746" s="10">
        <v>4111102.7721585101</v>
      </c>
      <c r="J5746" s="33">
        <f t="shared" si="356"/>
        <v>3.410966951011442E-3</v>
      </c>
      <c r="K5746" s="33">
        <f t="shared" si="357"/>
        <v>3.4051562118648793E-3</v>
      </c>
      <c r="L5746" s="33">
        <f t="shared" si="358"/>
        <v>0.97249383639885778</v>
      </c>
      <c r="M5746" s="33">
        <f t="shared" si="359"/>
        <v>0.96918234297084394</v>
      </c>
    </row>
    <row r="5747" spans="1:13" ht="27.6">
      <c r="A5747" t="s">
        <v>164</v>
      </c>
      <c r="B5747" t="s">
        <v>257</v>
      </c>
      <c r="C5747" s="14" t="s">
        <v>259</v>
      </c>
      <c r="D5747" t="s">
        <v>465</v>
      </c>
      <c r="E5747" t="s">
        <v>483</v>
      </c>
      <c r="F5747" s="20">
        <v>2038</v>
      </c>
      <c r="G5747" s="20">
        <v>55</v>
      </c>
      <c r="H5747" s="11">
        <v>15073.123653454601</v>
      </c>
      <c r="I5747" s="10">
        <v>4070382.4643435702</v>
      </c>
      <c r="J5747" s="33">
        <f t="shared" si="356"/>
        <v>3.7031221968684067E-3</v>
      </c>
      <c r="K5747" s="33">
        <f t="shared" si="357"/>
        <v>3.6962740955924778E-3</v>
      </c>
      <c r="L5747" s="33">
        <f t="shared" si="358"/>
        <v>0.96918234297084394</v>
      </c>
      <c r="M5747" s="33">
        <f t="shared" si="359"/>
        <v>0.96559997938261521</v>
      </c>
    </row>
    <row r="5748" spans="1:13" ht="27.6">
      <c r="A5748" t="s">
        <v>164</v>
      </c>
      <c r="B5748" t="s">
        <v>257</v>
      </c>
      <c r="C5748" s="14" t="s">
        <v>259</v>
      </c>
      <c r="D5748" t="s">
        <v>465</v>
      </c>
      <c r="E5748" t="s">
        <v>483</v>
      </c>
      <c r="F5748" s="20">
        <v>2038</v>
      </c>
      <c r="G5748" s="20">
        <v>56</v>
      </c>
      <c r="H5748" s="11">
        <v>15848.7824807581</v>
      </c>
      <c r="I5748" s="10">
        <v>3921444.83464497</v>
      </c>
      <c r="J5748" s="33">
        <f t="shared" si="356"/>
        <v>4.041567113411396E-3</v>
      </c>
      <c r="K5748" s="33">
        <f t="shared" si="357"/>
        <v>4.0334109726084533E-3</v>
      </c>
      <c r="L5748" s="33">
        <f t="shared" si="358"/>
        <v>0.96559997938261521</v>
      </c>
      <c r="M5748" s="33">
        <f t="shared" si="359"/>
        <v>0.96170531783062285</v>
      </c>
    </row>
    <row r="5749" spans="1:13" ht="27.6">
      <c r="A5749" t="s">
        <v>164</v>
      </c>
      <c r="B5749" t="s">
        <v>257</v>
      </c>
      <c r="C5749" s="14" t="s">
        <v>259</v>
      </c>
      <c r="D5749" t="s">
        <v>465</v>
      </c>
      <c r="E5749" t="s">
        <v>483</v>
      </c>
      <c r="F5749" s="20">
        <v>2038</v>
      </c>
      <c r="G5749" s="20">
        <v>57</v>
      </c>
      <c r="H5749" s="11">
        <v>16899.015376433999</v>
      </c>
      <c r="I5749" s="10">
        <v>3831369.8500397298</v>
      </c>
      <c r="J5749" s="33">
        <f t="shared" si="356"/>
        <v>4.4106980108586389E-3</v>
      </c>
      <c r="K5749" s="33">
        <f t="shared" si="357"/>
        <v>4.4009851677736522E-3</v>
      </c>
      <c r="L5749" s="33">
        <f t="shared" si="358"/>
        <v>0.96170531783062285</v>
      </c>
      <c r="M5749" s="33">
        <f t="shared" si="359"/>
        <v>0.95747286699108125</v>
      </c>
    </row>
    <row r="5750" spans="1:13" ht="27.6">
      <c r="A5750" t="s">
        <v>164</v>
      </c>
      <c r="B5750" t="s">
        <v>257</v>
      </c>
      <c r="C5750" s="14" t="s">
        <v>259</v>
      </c>
      <c r="D5750" t="s">
        <v>465</v>
      </c>
      <c r="E5750" t="s">
        <v>483</v>
      </c>
      <c r="F5750" s="20">
        <v>2038</v>
      </c>
      <c r="G5750" s="20">
        <v>58</v>
      </c>
      <c r="H5750" s="11">
        <v>18095.709766948799</v>
      </c>
      <c r="I5750" s="10">
        <v>3755208.4090883099</v>
      </c>
      <c r="J5750" s="33">
        <f t="shared" si="356"/>
        <v>4.8188296881615895E-3</v>
      </c>
      <c r="K5750" s="33">
        <f t="shared" si="357"/>
        <v>4.8072377557040191E-3</v>
      </c>
      <c r="L5750" s="33">
        <f t="shared" si="358"/>
        <v>0.95747286699108125</v>
      </c>
      <c r="M5750" s="33">
        <f t="shared" si="359"/>
        <v>0.9528700672748196</v>
      </c>
    </row>
    <row r="5751" spans="1:13" ht="27.6">
      <c r="A5751" t="s">
        <v>164</v>
      </c>
      <c r="B5751" t="s">
        <v>257</v>
      </c>
      <c r="C5751" s="14" t="s">
        <v>259</v>
      </c>
      <c r="D5751" t="s">
        <v>465</v>
      </c>
      <c r="E5751" t="s">
        <v>483</v>
      </c>
      <c r="F5751" s="20">
        <v>2038</v>
      </c>
      <c r="G5751" s="20">
        <v>59</v>
      </c>
      <c r="H5751" s="11">
        <v>19356.6525993016</v>
      </c>
      <c r="I5751" s="10">
        <v>3672768.3777563702</v>
      </c>
      <c r="J5751" s="33">
        <f t="shared" si="356"/>
        <v>5.2703167225389364E-3</v>
      </c>
      <c r="K5751" s="33">
        <f t="shared" si="357"/>
        <v>5.2564529695104945E-3</v>
      </c>
      <c r="L5751" s="33">
        <f t="shared" si="358"/>
        <v>0.9528700672748196</v>
      </c>
      <c r="M5751" s="33">
        <f t="shared" si="359"/>
        <v>0.94786135058013521</v>
      </c>
    </row>
    <row r="5752" spans="1:13" ht="27.6">
      <c r="A5752" t="s">
        <v>164</v>
      </c>
      <c r="B5752" t="s">
        <v>257</v>
      </c>
      <c r="C5752" s="14" t="s">
        <v>259</v>
      </c>
      <c r="D5752" t="s">
        <v>465</v>
      </c>
      <c r="E5752" t="s">
        <v>483</v>
      </c>
      <c r="F5752" s="20">
        <v>2038</v>
      </c>
      <c r="G5752" s="20">
        <v>60</v>
      </c>
      <c r="H5752" s="11">
        <v>20624.919571103499</v>
      </c>
      <c r="I5752" s="10">
        <v>3571099.7873529401</v>
      </c>
      <c r="J5752" s="33">
        <f t="shared" si="356"/>
        <v>5.7755091706332903E-3</v>
      </c>
      <c r="K5752" s="33">
        <f t="shared" si="357"/>
        <v>5.7588629797039603E-3</v>
      </c>
      <c r="L5752" s="33">
        <f t="shared" si="358"/>
        <v>0.94786135058013521</v>
      </c>
      <c r="M5752" s="33">
        <f t="shared" si="359"/>
        <v>0.9424027469383871</v>
      </c>
    </row>
    <row r="5753" spans="1:13" ht="27.6">
      <c r="A5753" t="s">
        <v>164</v>
      </c>
      <c r="B5753" t="s">
        <v>257</v>
      </c>
      <c r="C5753" s="14" t="s">
        <v>259</v>
      </c>
      <c r="D5753" t="s">
        <v>465</v>
      </c>
      <c r="E5753" t="s">
        <v>483</v>
      </c>
      <c r="F5753" s="20">
        <v>2038</v>
      </c>
      <c r="G5753" s="20">
        <v>61</v>
      </c>
      <c r="H5753" s="11">
        <v>22061.367970919098</v>
      </c>
      <c r="I5753" s="10">
        <v>3483368.7327878699</v>
      </c>
      <c r="J5753" s="33">
        <f t="shared" si="356"/>
        <v>6.3333427102512238E-3</v>
      </c>
      <c r="K5753" s="33">
        <f t="shared" si="357"/>
        <v>6.313329368049625E-3</v>
      </c>
      <c r="L5753" s="33">
        <f t="shared" si="358"/>
        <v>0.9424027469383871</v>
      </c>
      <c r="M5753" s="33">
        <f t="shared" si="359"/>
        <v>0.93645304799961038</v>
      </c>
    </row>
    <row r="5754" spans="1:13" ht="27.6">
      <c r="A5754" t="s">
        <v>164</v>
      </c>
      <c r="B5754" t="s">
        <v>257</v>
      </c>
      <c r="C5754" s="14" t="s">
        <v>259</v>
      </c>
      <c r="D5754" t="s">
        <v>465</v>
      </c>
      <c r="E5754" t="s">
        <v>483</v>
      </c>
      <c r="F5754" s="20">
        <v>2038</v>
      </c>
      <c r="G5754" s="20">
        <v>62</v>
      </c>
      <c r="H5754" s="11">
        <v>23480.806229939</v>
      </c>
      <c r="I5754" s="10">
        <v>3384039.3979623001</v>
      </c>
      <c r="J5754" s="33">
        <f t="shared" si="356"/>
        <v>6.9386917433874951E-3</v>
      </c>
      <c r="K5754" s="33">
        <f t="shared" si="357"/>
        <v>6.914674603115234E-3</v>
      </c>
      <c r="L5754" s="33">
        <f t="shared" si="358"/>
        <v>0.93645304799961038</v>
      </c>
      <c r="M5754" s="33">
        <f t="shared" si="359"/>
        <v>0.92997777989159758</v>
      </c>
    </row>
    <row r="5755" spans="1:13" ht="27.6">
      <c r="A5755" t="s">
        <v>164</v>
      </c>
      <c r="B5755" t="s">
        <v>257</v>
      </c>
      <c r="C5755" s="14" t="s">
        <v>259</v>
      </c>
      <c r="D5755" t="s">
        <v>465</v>
      </c>
      <c r="E5755" t="s">
        <v>483</v>
      </c>
      <c r="F5755" s="20">
        <v>2038</v>
      </c>
      <c r="G5755" s="20">
        <v>63</v>
      </c>
      <c r="H5755" s="11">
        <v>24959.416198814699</v>
      </c>
      <c r="I5755" s="10">
        <v>3282756.5660204301</v>
      </c>
      <c r="J5755" s="33">
        <f t="shared" si="356"/>
        <v>7.6031882647552259E-3</v>
      </c>
      <c r="K5755" s="33">
        <f t="shared" si="357"/>
        <v>7.5743571446119651E-3</v>
      </c>
      <c r="L5755" s="33">
        <f t="shared" si="358"/>
        <v>0.92997777989159758</v>
      </c>
      <c r="M5755" s="33">
        <f t="shared" si="359"/>
        <v>0.92293379605014525</v>
      </c>
    </row>
    <row r="5756" spans="1:13" ht="27.6">
      <c r="A5756" t="s">
        <v>164</v>
      </c>
      <c r="B5756" t="s">
        <v>257</v>
      </c>
      <c r="C5756" s="14" t="s">
        <v>259</v>
      </c>
      <c r="D5756" t="s">
        <v>465</v>
      </c>
      <c r="E5756" t="s">
        <v>483</v>
      </c>
      <c r="F5756" s="20">
        <v>2038</v>
      </c>
      <c r="G5756" s="20">
        <v>64</v>
      </c>
      <c r="H5756" s="11">
        <v>26292.939470615402</v>
      </c>
      <c r="I5756" s="10">
        <v>3155607.7952638101</v>
      </c>
      <c r="J5756" s="33">
        <f t="shared" si="356"/>
        <v>8.3321316134653874E-3</v>
      </c>
      <c r="K5756" s="33">
        <f t="shared" si="357"/>
        <v>8.2975156132615302E-3</v>
      </c>
      <c r="L5756" s="33">
        <f t="shared" si="358"/>
        <v>0.92293379605014525</v>
      </c>
      <c r="M5756" s="33">
        <f t="shared" si="359"/>
        <v>0.91527573846741239</v>
      </c>
    </row>
    <row r="5757" spans="1:13" ht="27.6">
      <c r="A5757" t="s">
        <v>164</v>
      </c>
      <c r="B5757" t="s">
        <v>257</v>
      </c>
      <c r="C5757" s="14" t="s">
        <v>259</v>
      </c>
      <c r="D5757" t="s">
        <v>465</v>
      </c>
      <c r="E5757" t="s">
        <v>483</v>
      </c>
      <c r="F5757" s="20">
        <v>2038</v>
      </c>
      <c r="G5757" s="20">
        <v>65</v>
      </c>
      <c r="H5757" s="11">
        <v>27037.977978126401</v>
      </c>
      <c r="I5757" s="10">
        <v>3080566.0358321602</v>
      </c>
      <c r="J5757" s="33">
        <f t="shared" si="356"/>
        <v>8.7769512692243163E-3</v>
      </c>
      <c r="K5757" s="33">
        <f t="shared" si="357"/>
        <v>8.7385462741562669E-3</v>
      </c>
      <c r="L5757" s="33">
        <f t="shared" si="358"/>
        <v>0.91527573846741239</v>
      </c>
      <c r="M5757" s="33">
        <f t="shared" si="359"/>
        <v>0.9072775590732024</v>
      </c>
    </row>
    <row r="5758" spans="1:13" ht="27.6">
      <c r="A5758" t="s">
        <v>164</v>
      </c>
      <c r="B5758" t="s">
        <v>257</v>
      </c>
      <c r="C5758" s="14" t="s">
        <v>259</v>
      </c>
      <c r="D5758" t="s">
        <v>465</v>
      </c>
      <c r="E5758" t="s">
        <v>483</v>
      </c>
      <c r="F5758" s="20">
        <v>2038</v>
      </c>
      <c r="G5758" s="20">
        <v>66</v>
      </c>
      <c r="H5758" s="11">
        <v>27574.6284086862</v>
      </c>
      <c r="I5758" s="10">
        <v>2861132.50819796</v>
      </c>
      <c r="J5758" s="33">
        <f t="shared" si="356"/>
        <v>9.6376621249372515E-3</v>
      </c>
      <c r="K5758" s="33">
        <f t="shared" si="357"/>
        <v>9.5913686988192692E-3</v>
      </c>
      <c r="L5758" s="33">
        <f t="shared" si="358"/>
        <v>0.9072775590732024</v>
      </c>
      <c r="M5758" s="33">
        <f t="shared" si="359"/>
        <v>0.89857552549196651</v>
      </c>
    </row>
    <row r="5759" spans="1:13" ht="27.6">
      <c r="A5759" t="s">
        <v>164</v>
      </c>
      <c r="B5759" t="s">
        <v>257</v>
      </c>
      <c r="C5759" s="14" t="s">
        <v>259</v>
      </c>
      <c r="D5759" t="s">
        <v>465</v>
      </c>
      <c r="E5759" t="s">
        <v>483</v>
      </c>
      <c r="F5759" s="20">
        <v>2038</v>
      </c>
      <c r="G5759" s="20">
        <v>67</v>
      </c>
      <c r="H5759" s="11">
        <v>29056.294022742299</v>
      </c>
      <c r="I5759" s="10">
        <v>2747437.5226160898</v>
      </c>
      <c r="J5759" s="33">
        <f t="shared" si="356"/>
        <v>1.057577971602976E-2</v>
      </c>
      <c r="K5759" s="33">
        <f t="shared" si="357"/>
        <v>1.0520052782666434E-2</v>
      </c>
      <c r="L5759" s="33">
        <f t="shared" si="358"/>
        <v>0.89857552549196651</v>
      </c>
      <c r="M5759" s="33">
        <f t="shared" si="359"/>
        <v>0.8891224635345788</v>
      </c>
    </row>
    <row r="5760" spans="1:13" ht="27.6">
      <c r="A5760" t="s">
        <v>164</v>
      </c>
      <c r="B5760" t="s">
        <v>257</v>
      </c>
      <c r="C5760" s="14" t="s">
        <v>259</v>
      </c>
      <c r="D5760" t="s">
        <v>465</v>
      </c>
      <c r="E5760" t="s">
        <v>483</v>
      </c>
      <c r="F5760" s="20">
        <v>2038</v>
      </c>
      <c r="G5760" s="20">
        <v>68</v>
      </c>
      <c r="H5760" s="11">
        <v>30617.5439432817</v>
      </c>
      <c r="I5760" s="10">
        <v>2636380.5584201799</v>
      </c>
      <c r="J5760" s="33">
        <f t="shared" si="356"/>
        <v>1.1613476607348714E-2</v>
      </c>
      <c r="K5760" s="33">
        <f t="shared" si="357"/>
        <v>1.1546300488799233E-2</v>
      </c>
      <c r="L5760" s="33">
        <f t="shared" si="358"/>
        <v>0.8891224635345788</v>
      </c>
      <c r="M5760" s="33">
        <f t="shared" si="359"/>
        <v>0.87885638839926716</v>
      </c>
    </row>
    <row r="5761" spans="1:13" ht="27.6">
      <c r="A5761" t="s">
        <v>164</v>
      </c>
      <c r="B5761" t="s">
        <v>257</v>
      </c>
      <c r="C5761" s="14" t="s">
        <v>259</v>
      </c>
      <c r="D5761" t="s">
        <v>465</v>
      </c>
      <c r="E5761" t="s">
        <v>483</v>
      </c>
      <c r="F5761" s="20">
        <v>2038</v>
      </c>
      <c r="G5761" s="20">
        <v>69</v>
      </c>
      <c r="H5761" s="11">
        <v>32119.6883146377</v>
      </c>
      <c r="I5761" s="10">
        <v>2516525.5374914701</v>
      </c>
      <c r="J5761" s="33">
        <f t="shared" si="356"/>
        <v>1.2763505808351675E-2</v>
      </c>
      <c r="K5761" s="33">
        <f t="shared" si="357"/>
        <v>1.2682397709373405E-2</v>
      </c>
      <c r="L5761" s="33">
        <f t="shared" si="358"/>
        <v>0.87885638839926716</v>
      </c>
      <c r="M5761" s="33">
        <f t="shared" si="359"/>
        <v>0.86771038215216412</v>
      </c>
    </row>
    <row r="5762" spans="1:13" ht="27.6">
      <c r="A5762" t="s">
        <v>164</v>
      </c>
      <c r="B5762" t="s">
        <v>257</v>
      </c>
      <c r="C5762" s="14" t="s">
        <v>259</v>
      </c>
      <c r="D5762" t="s">
        <v>465</v>
      </c>
      <c r="E5762" t="s">
        <v>483</v>
      </c>
      <c r="F5762" s="20">
        <v>2039</v>
      </c>
      <c r="G5762" s="20">
        <v>30</v>
      </c>
      <c r="H5762" s="11">
        <v>786.50844984999696</v>
      </c>
      <c r="I5762" s="10">
        <v>4690495.1909986204</v>
      </c>
      <c r="J5762" s="33">
        <f t="shared" ref="J5762:J5825" si="360">IF(I5762&gt;0,H5762/I5762,0)</f>
        <v>1.6768132528082754E-4</v>
      </c>
      <c r="K5762" s="33">
        <f t="shared" ref="K5762:K5825" si="361">1-EXP(-J5762)</f>
        <v>1.6766726755312877E-4</v>
      </c>
      <c r="L5762" s="33">
        <f t="shared" ref="L5762:L5825" si="362">IF(G5762=30,1,M5761)</f>
        <v>1</v>
      </c>
      <c r="M5762" s="33">
        <f t="shared" ref="M5762:M5825" si="363">L5762*(1-K5762)</f>
        <v>0.99983233273244687</v>
      </c>
    </row>
    <row r="5763" spans="1:13" ht="27.6">
      <c r="A5763" t="s">
        <v>164</v>
      </c>
      <c r="B5763" t="s">
        <v>257</v>
      </c>
      <c r="C5763" s="14" t="s">
        <v>259</v>
      </c>
      <c r="D5763" t="s">
        <v>465</v>
      </c>
      <c r="E5763" t="s">
        <v>483</v>
      </c>
      <c r="F5763" s="20">
        <v>2039</v>
      </c>
      <c r="G5763" s="20">
        <v>31</v>
      </c>
      <c r="H5763" s="11">
        <v>1004.31351914936</v>
      </c>
      <c r="I5763" s="10">
        <v>4647837.0537994998</v>
      </c>
      <c r="J5763" s="33">
        <f t="shared" si="360"/>
        <v>2.1608191240877448E-4</v>
      </c>
      <c r="K5763" s="33">
        <f t="shared" si="361"/>
        <v>2.1605856839379545E-4</v>
      </c>
      <c r="L5763" s="33">
        <f t="shared" si="362"/>
        <v>0.99983233273244687</v>
      </c>
      <c r="M5763" s="33">
        <f t="shared" si="363"/>
        <v>0.99961631039000287</v>
      </c>
    </row>
    <row r="5764" spans="1:13" ht="27.6">
      <c r="A5764" t="s">
        <v>164</v>
      </c>
      <c r="B5764" t="s">
        <v>257</v>
      </c>
      <c r="C5764" s="14" t="s">
        <v>259</v>
      </c>
      <c r="D5764" t="s">
        <v>465</v>
      </c>
      <c r="E5764" t="s">
        <v>483</v>
      </c>
      <c r="F5764" s="20">
        <v>2039</v>
      </c>
      <c r="G5764" s="20">
        <v>32</v>
      </c>
      <c r="H5764" s="11">
        <v>1114.1018857148499</v>
      </c>
      <c r="I5764" s="10">
        <v>4674179.3088533701</v>
      </c>
      <c r="J5764" s="33">
        <f t="shared" si="360"/>
        <v>2.38352406294005E-4</v>
      </c>
      <c r="K5764" s="33">
        <f t="shared" si="361"/>
        <v>2.3832400261591946E-4</v>
      </c>
      <c r="L5764" s="33">
        <f t="shared" si="362"/>
        <v>0.99961631039000287</v>
      </c>
      <c r="M5764" s="33">
        <f t="shared" si="363"/>
        <v>0.99937807782983057</v>
      </c>
    </row>
    <row r="5765" spans="1:13" ht="27.6">
      <c r="A5765" t="s">
        <v>164</v>
      </c>
      <c r="B5765" t="s">
        <v>257</v>
      </c>
      <c r="C5765" s="14" t="s">
        <v>259</v>
      </c>
      <c r="D5765" t="s">
        <v>465</v>
      </c>
      <c r="E5765" t="s">
        <v>483</v>
      </c>
      <c r="F5765" s="20">
        <v>2039</v>
      </c>
      <c r="G5765" s="20">
        <v>33</v>
      </c>
      <c r="H5765" s="11">
        <v>1158.38710811275</v>
      </c>
      <c r="I5765" s="10">
        <v>4591180.8611549297</v>
      </c>
      <c r="J5765" s="33">
        <f t="shared" si="360"/>
        <v>2.5230700840248602E-4</v>
      </c>
      <c r="K5765" s="33">
        <f t="shared" si="361"/>
        <v>2.5227518166603957E-4</v>
      </c>
      <c r="L5765" s="33">
        <f t="shared" si="362"/>
        <v>0.99937807782983057</v>
      </c>
      <c r="M5765" s="33">
        <f t="shared" si="363"/>
        <v>0.99912595954369299</v>
      </c>
    </row>
    <row r="5766" spans="1:13" ht="27.6">
      <c r="A5766" t="s">
        <v>164</v>
      </c>
      <c r="B5766" t="s">
        <v>257</v>
      </c>
      <c r="C5766" s="14" t="s">
        <v>259</v>
      </c>
      <c r="D5766" t="s">
        <v>465</v>
      </c>
      <c r="E5766" t="s">
        <v>483</v>
      </c>
      <c r="F5766" s="20">
        <v>2039</v>
      </c>
      <c r="G5766" s="20">
        <v>34</v>
      </c>
      <c r="H5766" s="11">
        <v>1217.4922009695099</v>
      </c>
      <c r="I5766" s="10">
        <v>4530012.0520639597</v>
      </c>
      <c r="J5766" s="33">
        <f t="shared" si="360"/>
        <v>2.6876136022967032E-4</v>
      </c>
      <c r="K5766" s="33">
        <f t="shared" si="361"/>
        <v>2.6872524713061896E-4</v>
      </c>
      <c r="L5766" s="33">
        <f t="shared" si="362"/>
        <v>0.99912595954369299</v>
      </c>
      <c r="M5766" s="33">
        <f t="shared" si="363"/>
        <v>0.99885746917329998</v>
      </c>
    </row>
    <row r="5767" spans="1:13" ht="27.6">
      <c r="A5767" t="s">
        <v>164</v>
      </c>
      <c r="B5767" t="s">
        <v>257</v>
      </c>
      <c r="C5767" s="14" t="s">
        <v>259</v>
      </c>
      <c r="D5767" t="s">
        <v>465</v>
      </c>
      <c r="E5767" t="s">
        <v>483</v>
      </c>
      <c r="F5767" s="20">
        <v>2039</v>
      </c>
      <c r="G5767" s="20">
        <v>35</v>
      </c>
      <c r="H5767" s="11">
        <v>1581.6628048792099</v>
      </c>
      <c r="I5767" s="10">
        <v>4401194.2468729103</v>
      </c>
      <c r="J5767" s="33">
        <f t="shared" si="360"/>
        <v>3.593712788302848E-4</v>
      </c>
      <c r="K5767" s="33">
        <f t="shared" si="361"/>
        <v>3.5930671270689718E-4</v>
      </c>
      <c r="L5767" s="33">
        <f t="shared" si="362"/>
        <v>0.99885746917329998</v>
      </c>
      <c r="M5767" s="33">
        <f t="shared" si="363"/>
        <v>0.99849857297958855</v>
      </c>
    </row>
    <row r="5768" spans="1:13" ht="27.6">
      <c r="A5768" t="s">
        <v>164</v>
      </c>
      <c r="B5768" t="s">
        <v>257</v>
      </c>
      <c r="C5768" s="14" t="s">
        <v>259</v>
      </c>
      <c r="D5768" t="s">
        <v>465</v>
      </c>
      <c r="E5768" t="s">
        <v>483</v>
      </c>
      <c r="F5768" s="20">
        <v>2039</v>
      </c>
      <c r="G5768" s="20">
        <v>36</v>
      </c>
      <c r="H5768" s="11">
        <v>1808.1411394096999</v>
      </c>
      <c r="I5768" s="10">
        <v>4334800.1842884198</v>
      </c>
      <c r="J5768" s="33">
        <f t="shared" si="360"/>
        <v>4.1712214232234924E-4</v>
      </c>
      <c r="K5768" s="33">
        <f t="shared" si="361"/>
        <v>4.170351589761756E-4</v>
      </c>
      <c r="L5768" s="33">
        <f t="shared" si="362"/>
        <v>0.99849857297958855</v>
      </c>
      <c r="M5768" s="33">
        <f t="shared" si="363"/>
        <v>0.99808216396846849</v>
      </c>
    </row>
    <row r="5769" spans="1:13" ht="27.6">
      <c r="A5769" t="s">
        <v>164</v>
      </c>
      <c r="B5769" t="s">
        <v>257</v>
      </c>
      <c r="C5769" s="14" t="s">
        <v>259</v>
      </c>
      <c r="D5769" t="s">
        <v>465</v>
      </c>
      <c r="E5769" t="s">
        <v>483</v>
      </c>
      <c r="F5769" s="20">
        <v>2039</v>
      </c>
      <c r="G5769" s="20">
        <v>37</v>
      </c>
      <c r="H5769" s="11">
        <v>2081.35226576786</v>
      </c>
      <c r="I5769" s="10">
        <v>4311604.2990781497</v>
      </c>
      <c r="J5769" s="33">
        <f t="shared" si="360"/>
        <v>4.8273267243305866E-4</v>
      </c>
      <c r="K5769" s="33">
        <f t="shared" si="361"/>
        <v>4.8261617576283999E-4</v>
      </c>
      <c r="L5769" s="33">
        <f t="shared" si="362"/>
        <v>0.99808216396846849</v>
      </c>
      <c r="M5769" s="33">
        <f t="shared" si="363"/>
        <v>0.9976004733713969</v>
      </c>
    </row>
    <row r="5770" spans="1:13" ht="27.6">
      <c r="A5770" t="s">
        <v>164</v>
      </c>
      <c r="B5770" t="s">
        <v>257</v>
      </c>
      <c r="C5770" s="14" t="s">
        <v>259</v>
      </c>
      <c r="D5770" t="s">
        <v>465</v>
      </c>
      <c r="E5770" t="s">
        <v>483</v>
      </c>
      <c r="F5770" s="20">
        <v>2039</v>
      </c>
      <c r="G5770" s="20">
        <v>38</v>
      </c>
      <c r="H5770" s="11">
        <v>2230.0510946679101</v>
      </c>
      <c r="I5770" s="10">
        <v>4290058.9731916403</v>
      </c>
      <c r="J5770" s="33">
        <f t="shared" si="360"/>
        <v>5.1981828422485233E-4</v>
      </c>
      <c r="K5770" s="33">
        <f t="shared" si="361"/>
        <v>5.1968320210760144E-4</v>
      </c>
      <c r="L5770" s="33">
        <f t="shared" si="362"/>
        <v>0.9976004733713969</v>
      </c>
      <c r="M5770" s="33">
        <f t="shared" si="363"/>
        <v>0.99708203716297117</v>
      </c>
    </row>
    <row r="5771" spans="1:13" ht="27.6">
      <c r="A5771" t="s">
        <v>164</v>
      </c>
      <c r="B5771" t="s">
        <v>257</v>
      </c>
      <c r="C5771" s="14" t="s">
        <v>259</v>
      </c>
      <c r="D5771" t="s">
        <v>465</v>
      </c>
      <c r="E5771" t="s">
        <v>483</v>
      </c>
      <c r="F5771" s="20">
        <v>2039</v>
      </c>
      <c r="G5771" s="20">
        <v>39</v>
      </c>
      <c r="H5771" s="11">
        <v>2395.42978900142</v>
      </c>
      <c r="I5771" s="10">
        <v>4267969.8568216804</v>
      </c>
      <c r="J5771" s="33">
        <f t="shared" si="360"/>
        <v>5.6125742902628543E-4</v>
      </c>
      <c r="K5771" s="33">
        <f t="shared" si="361"/>
        <v>5.610999535382577E-4</v>
      </c>
      <c r="L5771" s="33">
        <f t="shared" si="362"/>
        <v>0.99708203716297117</v>
      </c>
      <c r="M5771" s="33">
        <f t="shared" si="363"/>
        <v>0.99652257447824522</v>
      </c>
    </row>
    <row r="5772" spans="1:13" ht="27.6">
      <c r="A5772" t="s">
        <v>164</v>
      </c>
      <c r="B5772" t="s">
        <v>257</v>
      </c>
      <c r="C5772" s="14" t="s">
        <v>259</v>
      </c>
      <c r="D5772" t="s">
        <v>465</v>
      </c>
      <c r="E5772" t="s">
        <v>483</v>
      </c>
      <c r="F5772" s="20">
        <v>2039</v>
      </c>
      <c r="G5772" s="20">
        <v>40</v>
      </c>
      <c r="H5772" s="11">
        <v>3230.9293692000101</v>
      </c>
      <c r="I5772" s="10">
        <v>4284889.5202042302</v>
      </c>
      <c r="J5772" s="33">
        <f t="shared" si="360"/>
        <v>7.5402862873486984E-4</v>
      </c>
      <c r="K5772" s="33">
        <f t="shared" si="361"/>
        <v>7.5374442058662172E-4</v>
      </c>
      <c r="L5772" s="33">
        <f t="shared" si="362"/>
        <v>0.99652257447824522</v>
      </c>
      <c r="M5772" s="33">
        <f t="shared" si="363"/>
        <v>0.99577145114774357</v>
      </c>
    </row>
    <row r="5773" spans="1:13" ht="27.6">
      <c r="A5773" t="s">
        <v>164</v>
      </c>
      <c r="B5773" t="s">
        <v>257</v>
      </c>
      <c r="C5773" s="14" t="s">
        <v>259</v>
      </c>
      <c r="D5773" t="s">
        <v>465</v>
      </c>
      <c r="E5773" t="s">
        <v>483</v>
      </c>
      <c r="F5773" s="20">
        <v>2039</v>
      </c>
      <c r="G5773" s="20">
        <v>41</v>
      </c>
      <c r="H5773" s="11">
        <v>3622.2877935960901</v>
      </c>
      <c r="I5773" s="10">
        <v>4339427.9111691304</v>
      </c>
      <c r="J5773" s="33">
        <f t="shared" si="360"/>
        <v>8.3473855718925211E-4</v>
      </c>
      <c r="K5773" s="33">
        <f t="shared" si="361"/>
        <v>8.3439025987896986E-4</v>
      </c>
      <c r="L5773" s="33">
        <f t="shared" si="362"/>
        <v>0.99577145114774357</v>
      </c>
      <c r="M5773" s="33">
        <f t="shared" si="363"/>
        <v>0.99494058914784034</v>
      </c>
    </row>
    <row r="5774" spans="1:13" ht="27.6">
      <c r="A5774" t="s">
        <v>164</v>
      </c>
      <c r="B5774" t="s">
        <v>257</v>
      </c>
      <c r="C5774" s="14" t="s">
        <v>259</v>
      </c>
      <c r="D5774" t="s">
        <v>465</v>
      </c>
      <c r="E5774" t="s">
        <v>483</v>
      </c>
      <c r="F5774" s="20">
        <v>2039</v>
      </c>
      <c r="G5774" s="20">
        <v>42</v>
      </c>
      <c r="H5774" s="11">
        <v>4257.5313404183798</v>
      </c>
      <c r="I5774" s="10">
        <v>4471081.0677047204</v>
      </c>
      <c r="J5774" s="33">
        <f t="shared" si="360"/>
        <v>9.5223756311894187E-4</v>
      </c>
      <c r="K5774" s="33">
        <f t="shared" si="361"/>
        <v>9.5178432880427266E-4</v>
      </c>
      <c r="L5774" s="33">
        <f t="shared" si="362"/>
        <v>0.99494058914784034</v>
      </c>
      <c r="M5774" s="33">
        <f t="shared" si="363"/>
        <v>0.99399362028699811</v>
      </c>
    </row>
    <row r="5775" spans="1:13" ht="27.6">
      <c r="A5775" t="s">
        <v>164</v>
      </c>
      <c r="B5775" t="s">
        <v>257</v>
      </c>
      <c r="C5775" s="14" t="s">
        <v>259</v>
      </c>
      <c r="D5775" t="s">
        <v>465</v>
      </c>
      <c r="E5775" t="s">
        <v>483</v>
      </c>
      <c r="F5775" s="20">
        <v>2039</v>
      </c>
      <c r="G5775" s="20">
        <v>43</v>
      </c>
      <c r="H5775" s="11">
        <v>4572.5915497083497</v>
      </c>
      <c r="I5775" s="10">
        <v>4423504.5674728304</v>
      </c>
      <c r="J5775" s="33">
        <f t="shared" si="360"/>
        <v>1.0337033634670108E-3</v>
      </c>
      <c r="K5775" s="33">
        <f t="shared" si="361"/>
        <v>1.0331692761903488E-3</v>
      </c>
      <c r="L5775" s="33">
        <f t="shared" si="362"/>
        <v>0.99399362028699811</v>
      </c>
      <c r="M5775" s="33">
        <f t="shared" si="363"/>
        <v>0.99296665661778838</v>
      </c>
    </row>
    <row r="5776" spans="1:13" ht="27.6">
      <c r="A5776" t="s">
        <v>164</v>
      </c>
      <c r="B5776" t="s">
        <v>257</v>
      </c>
      <c r="C5776" s="14" t="s">
        <v>259</v>
      </c>
      <c r="D5776" t="s">
        <v>465</v>
      </c>
      <c r="E5776" t="s">
        <v>483</v>
      </c>
      <c r="F5776" s="20">
        <v>2039</v>
      </c>
      <c r="G5776" s="20">
        <v>44</v>
      </c>
      <c r="H5776" s="11">
        <v>4889.6956093643303</v>
      </c>
      <c r="I5776" s="10">
        <v>4345778.6129585803</v>
      </c>
      <c r="J5776" s="33">
        <f t="shared" si="360"/>
        <v>1.1251598493268516E-3</v>
      </c>
      <c r="K5776" s="33">
        <f t="shared" si="361"/>
        <v>1.1245270943226471E-3</v>
      </c>
      <c r="L5776" s="33">
        <f t="shared" si="362"/>
        <v>0.99296665661778838</v>
      </c>
      <c r="M5776" s="33">
        <f t="shared" si="363"/>
        <v>0.99185003870866273</v>
      </c>
    </row>
    <row r="5777" spans="1:13" ht="27.6">
      <c r="A5777" t="s">
        <v>164</v>
      </c>
      <c r="B5777" t="s">
        <v>257</v>
      </c>
      <c r="C5777" s="14" t="s">
        <v>259</v>
      </c>
      <c r="D5777" t="s">
        <v>465</v>
      </c>
      <c r="E5777" t="s">
        <v>483</v>
      </c>
      <c r="F5777" s="20">
        <v>2039</v>
      </c>
      <c r="G5777" s="20">
        <v>45</v>
      </c>
      <c r="H5777" s="11">
        <v>6184.3685611393203</v>
      </c>
      <c r="I5777" s="10">
        <v>4282990.0577567304</v>
      </c>
      <c r="J5777" s="33">
        <f t="shared" si="360"/>
        <v>1.4439371742035892E-3</v>
      </c>
      <c r="K5777" s="33">
        <f t="shared" si="361"/>
        <v>1.442895198498273E-3</v>
      </c>
      <c r="L5777" s="33">
        <f t="shared" si="362"/>
        <v>0.99185003870866273</v>
      </c>
      <c r="M5777" s="33">
        <f t="shared" si="363"/>
        <v>0.99041890305017966</v>
      </c>
    </row>
    <row r="5778" spans="1:13" ht="27.6">
      <c r="A5778" t="s">
        <v>164</v>
      </c>
      <c r="B5778" t="s">
        <v>257</v>
      </c>
      <c r="C5778" s="14" t="s">
        <v>259</v>
      </c>
      <c r="D5778" t="s">
        <v>465</v>
      </c>
      <c r="E5778" t="s">
        <v>483</v>
      </c>
      <c r="F5778" s="20">
        <v>2039</v>
      </c>
      <c r="G5778" s="20">
        <v>46</v>
      </c>
      <c r="H5778" s="11">
        <v>6664.4353075109702</v>
      </c>
      <c r="I5778" s="10">
        <v>4222159.7996642301</v>
      </c>
      <c r="J5778" s="33">
        <f t="shared" si="360"/>
        <v>1.5784422247686987E-3</v>
      </c>
      <c r="K5778" s="33">
        <f t="shared" si="361"/>
        <v>1.5771971400244666E-3</v>
      </c>
      <c r="L5778" s="33">
        <f t="shared" si="362"/>
        <v>0.99041890305017966</v>
      </c>
      <c r="M5778" s="33">
        <f t="shared" si="363"/>
        <v>0.98885681718886276</v>
      </c>
    </row>
    <row r="5779" spans="1:13" ht="27.6">
      <c r="A5779" t="s">
        <v>164</v>
      </c>
      <c r="B5779" t="s">
        <v>257</v>
      </c>
      <c r="C5779" s="14" t="s">
        <v>259</v>
      </c>
      <c r="D5779" t="s">
        <v>465</v>
      </c>
      <c r="E5779" t="s">
        <v>483</v>
      </c>
      <c r="F5779" s="20">
        <v>2039</v>
      </c>
      <c r="G5779" s="20">
        <v>47</v>
      </c>
      <c r="H5779" s="11">
        <v>7335.26638961959</v>
      </c>
      <c r="I5779" s="10">
        <v>4250757.3094475297</v>
      </c>
      <c r="J5779" s="33">
        <f t="shared" si="360"/>
        <v>1.7256375407075294E-3</v>
      </c>
      <c r="K5779" s="33">
        <f t="shared" si="361"/>
        <v>1.7241494843183158E-3</v>
      </c>
      <c r="L5779" s="33">
        <f t="shared" si="362"/>
        <v>0.98885681718886276</v>
      </c>
      <c r="M5779" s="33">
        <f t="shared" si="363"/>
        <v>0.98715188021744193</v>
      </c>
    </row>
    <row r="5780" spans="1:13" ht="27.6">
      <c r="A5780" t="s">
        <v>164</v>
      </c>
      <c r="B5780" t="s">
        <v>257</v>
      </c>
      <c r="C5780" s="14" t="s">
        <v>259</v>
      </c>
      <c r="D5780" t="s">
        <v>465</v>
      </c>
      <c r="E5780" t="s">
        <v>483</v>
      </c>
      <c r="F5780" s="20">
        <v>2039</v>
      </c>
      <c r="G5780" s="20">
        <v>48</v>
      </c>
      <c r="H5780" s="11">
        <v>8051.1046552777198</v>
      </c>
      <c r="I5780" s="10">
        <v>4259002.7071593096</v>
      </c>
      <c r="J5780" s="33">
        <f t="shared" si="360"/>
        <v>1.8903732185339898E-3</v>
      </c>
      <c r="K5780" s="33">
        <f t="shared" si="361"/>
        <v>1.8885875884276926E-3</v>
      </c>
      <c r="L5780" s="33">
        <f t="shared" si="362"/>
        <v>0.98715188021744193</v>
      </c>
      <c r="M5780" s="33">
        <f t="shared" si="363"/>
        <v>0.98528755742857022</v>
      </c>
    </row>
    <row r="5781" spans="1:13" ht="27.6">
      <c r="A5781" t="s">
        <v>164</v>
      </c>
      <c r="B5781" t="s">
        <v>257</v>
      </c>
      <c r="C5781" s="14" t="s">
        <v>259</v>
      </c>
      <c r="D5781" t="s">
        <v>465</v>
      </c>
      <c r="E5781" t="s">
        <v>483</v>
      </c>
      <c r="F5781" s="20">
        <v>2039</v>
      </c>
      <c r="G5781" s="20">
        <v>49</v>
      </c>
      <c r="H5781" s="11">
        <v>11885.454636447301</v>
      </c>
      <c r="I5781" s="10">
        <v>6265455.9483260196</v>
      </c>
      <c r="J5781" s="33">
        <f t="shared" si="360"/>
        <v>1.896981597903152E-3</v>
      </c>
      <c r="K5781" s="33">
        <f t="shared" si="361"/>
        <v>1.8951834654995503E-3</v>
      </c>
      <c r="L5781" s="33">
        <f t="shared" si="362"/>
        <v>0.98528755742857022</v>
      </c>
      <c r="M5781" s="33">
        <f t="shared" si="363"/>
        <v>0.98342025674096911</v>
      </c>
    </row>
    <row r="5782" spans="1:13" ht="27.6">
      <c r="A5782" t="s">
        <v>164</v>
      </c>
      <c r="B5782" t="s">
        <v>257</v>
      </c>
      <c r="C5782" s="14" t="s">
        <v>259</v>
      </c>
      <c r="D5782" t="s">
        <v>465</v>
      </c>
      <c r="E5782" t="s">
        <v>483</v>
      </c>
      <c r="F5782" s="20">
        <v>2039</v>
      </c>
      <c r="G5782" s="20">
        <v>50</v>
      </c>
      <c r="H5782" s="11">
        <v>9998.98824181495</v>
      </c>
      <c r="I5782" s="10">
        <v>4197009.6624986799</v>
      </c>
      <c r="J5782" s="33">
        <f t="shared" si="360"/>
        <v>2.3824077249948658E-3</v>
      </c>
      <c r="K5782" s="33">
        <f t="shared" si="361"/>
        <v>2.3795720440739077E-3</v>
      </c>
      <c r="L5782" s="33">
        <f t="shared" si="362"/>
        <v>0.98342025674096911</v>
      </c>
      <c r="M5782" s="33">
        <f t="shared" si="363"/>
        <v>0.9810801373904523</v>
      </c>
    </row>
    <row r="5783" spans="1:13" ht="27.6">
      <c r="A5783" t="s">
        <v>164</v>
      </c>
      <c r="B5783" t="s">
        <v>257</v>
      </c>
      <c r="C5783" s="14" t="s">
        <v>259</v>
      </c>
      <c r="D5783" t="s">
        <v>465</v>
      </c>
      <c r="E5783" t="s">
        <v>483</v>
      </c>
      <c r="F5783" s="20">
        <v>2039</v>
      </c>
      <c r="G5783" s="20">
        <v>51</v>
      </c>
      <c r="H5783" s="11">
        <v>10860.6227673946</v>
      </c>
      <c r="I5783" s="10">
        <v>4167474.9036333398</v>
      </c>
      <c r="J5783" s="33">
        <f t="shared" si="360"/>
        <v>2.6060439519206119E-3</v>
      </c>
      <c r="K5783" s="33">
        <f t="shared" si="361"/>
        <v>2.6026511672695429E-3</v>
      </c>
      <c r="L5783" s="33">
        <f t="shared" si="362"/>
        <v>0.9810801373904523</v>
      </c>
      <c r="M5783" s="33">
        <f t="shared" si="363"/>
        <v>0.97852672802568808</v>
      </c>
    </row>
    <row r="5784" spans="1:13" ht="27.6">
      <c r="A5784" t="s">
        <v>164</v>
      </c>
      <c r="B5784" t="s">
        <v>257</v>
      </c>
      <c r="C5784" s="14" t="s">
        <v>259</v>
      </c>
      <c r="D5784" t="s">
        <v>465</v>
      </c>
      <c r="E5784" t="s">
        <v>483</v>
      </c>
      <c r="F5784" s="20">
        <v>2039</v>
      </c>
      <c r="G5784" s="20">
        <v>52</v>
      </c>
      <c r="H5784" s="11">
        <v>11468.783974284301</v>
      </c>
      <c r="I5784" s="10">
        <v>4026243.75115804</v>
      </c>
      <c r="J5784" s="33">
        <f t="shared" si="360"/>
        <v>2.8485071155926948E-3</v>
      </c>
      <c r="K5784" s="33">
        <f t="shared" si="361"/>
        <v>2.8444539685850145E-3</v>
      </c>
      <c r="L5784" s="33">
        <f t="shared" si="362"/>
        <v>0.97852672802568808</v>
      </c>
      <c r="M5784" s="33">
        <f t="shared" si="363"/>
        <v>0.97574335379078891</v>
      </c>
    </row>
    <row r="5785" spans="1:13" ht="27.6">
      <c r="A5785" t="s">
        <v>164</v>
      </c>
      <c r="B5785" t="s">
        <v>257</v>
      </c>
      <c r="C5785" s="14" t="s">
        <v>259</v>
      </c>
      <c r="D5785" t="s">
        <v>465</v>
      </c>
      <c r="E5785" t="s">
        <v>483</v>
      </c>
      <c r="F5785" s="20">
        <v>2039</v>
      </c>
      <c r="G5785" s="20">
        <v>53</v>
      </c>
      <c r="H5785" s="11">
        <v>12365.7077216991</v>
      </c>
      <c r="I5785" s="10">
        <v>3978223.0884025199</v>
      </c>
      <c r="J5785" s="33">
        <f t="shared" si="360"/>
        <v>3.108349493458052E-3</v>
      </c>
      <c r="K5785" s="33">
        <f t="shared" si="361"/>
        <v>3.1035235766782021E-3</v>
      </c>
      <c r="L5785" s="33">
        <f t="shared" si="362"/>
        <v>0.97574335379078891</v>
      </c>
      <c r="M5785" s="33">
        <f t="shared" si="363"/>
        <v>0.97271511128751209</v>
      </c>
    </row>
    <row r="5786" spans="1:13" ht="27.6">
      <c r="A5786" t="s">
        <v>164</v>
      </c>
      <c r="B5786" t="s">
        <v>257</v>
      </c>
      <c r="C5786" s="14" t="s">
        <v>259</v>
      </c>
      <c r="D5786" t="s">
        <v>465</v>
      </c>
      <c r="E5786" t="s">
        <v>483</v>
      </c>
      <c r="F5786" s="20">
        <v>2039</v>
      </c>
      <c r="G5786" s="20">
        <v>54</v>
      </c>
      <c r="H5786" s="11">
        <v>13621.044808750999</v>
      </c>
      <c r="I5786" s="10">
        <v>4018368.1361710201</v>
      </c>
      <c r="J5786" s="33">
        <f t="shared" si="360"/>
        <v>3.3896956045769552E-3</v>
      </c>
      <c r="K5786" s="33">
        <f t="shared" si="361"/>
        <v>3.3839570722214996E-3</v>
      </c>
      <c r="L5786" s="33">
        <f t="shared" si="362"/>
        <v>0.97271511128751209</v>
      </c>
      <c r="M5786" s="33">
        <f t="shared" si="363"/>
        <v>0.96942348510741394</v>
      </c>
    </row>
    <row r="5787" spans="1:13" ht="27.6">
      <c r="A5787" t="s">
        <v>164</v>
      </c>
      <c r="B5787" t="s">
        <v>257</v>
      </c>
      <c r="C5787" s="14" t="s">
        <v>259</v>
      </c>
      <c r="D5787" t="s">
        <v>465</v>
      </c>
      <c r="E5787" t="s">
        <v>483</v>
      </c>
      <c r="F5787" s="20">
        <v>2039</v>
      </c>
      <c r="G5787" s="20">
        <v>55</v>
      </c>
      <c r="H5787" s="11">
        <v>14987.815819019601</v>
      </c>
      <c r="I5787" s="10">
        <v>4080424.8699154998</v>
      </c>
      <c r="J5787" s="33">
        <f t="shared" si="360"/>
        <v>3.6731017717108413E-3</v>
      </c>
      <c r="K5787" s="33">
        <f t="shared" si="361"/>
        <v>3.6663641852029416E-3</v>
      </c>
      <c r="L5787" s="33">
        <f t="shared" si="362"/>
        <v>0.96942348510741394</v>
      </c>
      <c r="M5787" s="33">
        <f t="shared" si="363"/>
        <v>0.96586922556132149</v>
      </c>
    </row>
    <row r="5788" spans="1:13" ht="27.6">
      <c r="A5788" t="s">
        <v>164</v>
      </c>
      <c r="B5788" t="s">
        <v>257</v>
      </c>
      <c r="C5788" s="14" t="s">
        <v>259</v>
      </c>
      <c r="D5788" t="s">
        <v>465</v>
      </c>
      <c r="E5788" t="s">
        <v>483</v>
      </c>
      <c r="F5788" s="20">
        <v>2039</v>
      </c>
      <c r="G5788" s="20">
        <v>56</v>
      </c>
      <c r="H5788" s="11">
        <v>16165.072116531501</v>
      </c>
      <c r="I5788" s="10">
        <v>4037018.4729729099</v>
      </c>
      <c r="J5788" s="33">
        <f t="shared" si="360"/>
        <v>4.0042105887683355E-3</v>
      </c>
      <c r="K5788" s="33">
        <f t="shared" si="361"/>
        <v>3.9962044272324748E-3</v>
      </c>
      <c r="L5788" s="33">
        <f t="shared" si="362"/>
        <v>0.96586922556132149</v>
      </c>
      <c r="M5788" s="33">
        <f t="shared" si="363"/>
        <v>0.96200941468600576</v>
      </c>
    </row>
    <row r="5789" spans="1:13" ht="27.6">
      <c r="A5789" t="s">
        <v>164</v>
      </c>
      <c r="B5789" t="s">
        <v>257</v>
      </c>
      <c r="C5789" s="14" t="s">
        <v>259</v>
      </c>
      <c r="D5789" t="s">
        <v>465</v>
      </c>
      <c r="E5789" t="s">
        <v>483</v>
      </c>
      <c r="F5789" s="20">
        <v>2039</v>
      </c>
      <c r="G5789" s="20">
        <v>57</v>
      </c>
      <c r="H5789" s="11">
        <v>16997.149787155398</v>
      </c>
      <c r="I5789" s="10">
        <v>3886614.70055799</v>
      </c>
      <c r="J5789" s="33">
        <f t="shared" si="360"/>
        <v>4.3732530998545254E-3</v>
      </c>
      <c r="K5789" s="33">
        <f t="shared" si="361"/>
        <v>4.3637043532833708E-3</v>
      </c>
      <c r="L5789" s="33">
        <f t="shared" si="362"/>
        <v>0.96200941468600576</v>
      </c>
      <c r="M5789" s="33">
        <f t="shared" si="363"/>
        <v>0.9578114900152408</v>
      </c>
    </row>
    <row r="5790" spans="1:13" ht="27.6">
      <c r="A5790" t="s">
        <v>164</v>
      </c>
      <c r="B5790" t="s">
        <v>257</v>
      </c>
      <c r="C5790" s="14" t="s">
        <v>259</v>
      </c>
      <c r="D5790" t="s">
        <v>465</v>
      </c>
      <c r="E5790" t="s">
        <v>483</v>
      </c>
      <c r="F5790" s="20">
        <v>2039</v>
      </c>
      <c r="G5790" s="20">
        <v>58</v>
      </c>
      <c r="H5790" s="11">
        <v>18126.557243050502</v>
      </c>
      <c r="I5790" s="10">
        <v>3794251.1410481599</v>
      </c>
      <c r="J5790" s="33">
        <f t="shared" si="360"/>
        <v>4.7773741297585928E-3</v>
      </c>
      <c r="K5790" s="33">
        <f t="shared" si="361"/>
        <v>4.7659806288637974E-3</v>
      </c>
      <c r="L5790" s="33">
        <f t="shared" si="362"/>
        <v>0.9578114900152408</v>
      </c>
      <c r="M5790" s="33">
        <f t="shared" si="363"/>
        <v>0.95324657900772503</v>
      </c>
    </row>
    <row r="5791" spans="1:13" ht="27.6">
      <c r="A5791" t="s">
        <v>164</v>
      </c>
      <c r="B5791" t="s">
        <v>257</v>
      </c>
      <c r="C5791" s="14" t="s">
        <v>259</v>
      </c>
      <c r="D5791" t="s">
        <v>465</v>
      </c>
      <c r="E5791" t="s">
        <v>483</v>
      </c>
      <c r="F5791" s="20">
        <v>2039</v>
      </c>
      <c r="G5791" s="20">
        <v>59</v>
      </c>
      <c r="H5791" s="11">
        <v>19413.157080561901</v>
      </c>
      <c r="I5791" s="10">
        <v>3715485.9200056698</v>
      </c>
      <c r="J5791" s="33">
        <f t="shared" si="360"/>
        <v>5.2249308700198964E-3</v>
      </c>
      <c r="K5791" s="33">
        <f t="shared" si="361"/>
        <v>5.2113046610511304E-3</v>
      </c>
      <c r="L5791" s="33">
        <f t="shared" si="362"/>
        <v>0.95324657900772503</v>
      </c>
      <c r="M5791" s="33">
        <f t="shared" si="363"/>
        <v>0.94827892066741104</v>
      </c>
    </row>
    <row r="5792" spans="1:13" ht="27.6">
      <c r="A5792" t="s">
        <v>164</v>
      </c>
      <c r="B5792" t="s">
        <v>257</v>
      </c>
      <c r="C5792" s="14" t="s">
        <v>259</v>
      </c>
      <c r="D5792" t="s">
        <v>465</v>
      </c>
      <c r="E5792" t="s">
        <v>483</v>
      </c>
      <c r="F5792" s="20">
        <v>2039</v>
      </c>
      <c r="G5792" s="20">
        <v>60</v>
      </c>
      <c r="H5792" s="11">
        <v>20746.295124305801</v>
      </c>
      <c r="I5792" s="10">
        <v>3630303.81524242</v>
      </c>
      <c r="J5792" s="33">
        <f t="shared" si="360"/>
        <v>5.7147545164674962E-3</v>
      </c>
      <c r="K5792" s="33">
        <f t="shared" si="361"/>
        <v>5.6984563682940248E-3</v>
      </c>
      <c r="L5792" s="33">
        <f t="shared" si="362"/>
        <v>0.94827892066741104</v>
      </c>
      <c r="M5792" s="33">
        <f t="shared" si="363"/>
        <v>0.94287519461301483</v>
      </c>
    </row>
    <row r="5793" spans="1:13" ht="27.6">
      <c r="A5793" t="s">
        <v>164</v>
      </c>
      <c r="B5793" t="s">
        <v>257</v>
      </c>
      <c r="C5793" s="14" t="s">
        <v>259</v>
      </c>
      <c r="D5793" t="s">
        <v>465</v>
      </c>
      <c r="E5793" t="s">
        <v>483</v>
      </c>
      <c r="F5793" s="20">
        <v>2039</v>
      </c>
      <c r="G5793" s="20">
        <v>61</v>
      </c>
      <c r="H5793" s="11">
        <v>22073.152854616099</v>
      </c>
      <c r="I5793" s="10">
        <v>3525613.2900271202</v>
      </c>
      <c r="J5793" s="33">
        <f t="shared" si="360"/>
        <v>6.2607980622986321E-3</v>
      </c>
      <c r="K5793" s="33">
        <f t="shared" si="361"/>
        <v>6.2412401035398801E-3</v>
      </c>
      <c r="L5793" s="33">
        <f t="shared" si="362"/>
        <v>0.94287519461301483</v>
      </c>
      <c r="M5793" s="33">
        <f t="shared" si="363"/>
        <v>0.93699048413576314</v>
      </c>
    </row>
    <row r="5794" spans="1:13" ht="27.6">
      <c r="A5794" t="s">
        <v>164</v>
      </c>
      <c r="B5794" t="s">
        <v>257</v>
      </c>
      <c r="C5794" s="14" t="s">
        <v>259</v>
      </c>
      <c r="D5794" t="s">
        <v>465</v>
      </c>
      <c r="E5794" t="s">
        <v>483</v>
      </c>
      <c r="F5794" s="20">
        <v>2039</v>
      </c>
      <c r="G5794" s="20">
        <v>62</v>
      </c>
      <c r="H5794" s="11">
        <v>23597.096845074899</v>
      </c>
      <c r="I5794" s="10">
        <v>3435035.1762660099</v>
      </c>
      <c r="J5794" s="33">
        <f t="shared" si="360"/>
        <v>6.8695357206576494E-3</v>
      </c>
      <c r="K5794" s="33">
        <f t="shared" si="361"/>
        <v>6.8459943969818582E-3</v>
      </c>
      <c r="L5794" s="33">
        <f t="shared" si="362"/>
        <v>0.93699048413576314</v>
      </c>
      <c r="M5794" s="33">
        <f t="shared" si="363"/>
        <v>0.93057585253134434</v>
      </c>
    </row>
    <row r="5795" spans="1:13" ht="27.6">
      <c r="A5795" t="s">
        <v>164</v>
      </c>
      <c r="B5795" t="s">
        <v>257</v>
      </c>
      <c r="C5795" s="14" t="s">
        <v>259</v>
      </c>
      <c r="D5795" t="s">
        <v>465</v>
      </c>
      <c r="E5795" t="s">
        <v>483</v>
      </c>
      <c r="F5795" s="20">
        <v>2039</v>
      </c>
      <c r="G5795" s="20">
        <v>63</v>
      </c>
      <c r="H5795" s="11">
        <v>25090.452377104</v>
      </c>
      <c r="I5795" s="10">
        <v>3332610.39876435</v>
      </c>
      <c r="J5795" s="33">
        <f t="shared" si="360"/>
        <v>7.5287685552463384E-3</v>
      </c>
      <c r="K5795" s="33">
        <f t="shared" si="361"/>
        <v>7.500498368321229E-3</v>
      </c>
      <c r="L5795" s="33">
        <f t="shared" si="362"/>
        <v>0.93057585253134434</v>
      </c>
      <c r="M5795" s="33">
        <f t="shared" si="363"/>
        <v>0.92359606986783382</v>
      </c>
    </row>
    <row r="5796" spans="1:13" ht="27.6">
      <c r="A5796" t="s">
        <v>164</v>
      </c>
      <c r="B5796" t="s">
        <v>257</v>
      </c>
      <c r="C5796" s="14" t="s">
        <v>259</v>
      </c>
      <c r="D5796" t="s">
        <v>465</v>
      </c>
      <c r="E5796" t="s">
        <v>483</v>
      </c>
      <c r="F5796" s="20">
        <v>2039</v>
      </c>
      <c r="G5796" s="20">
        <v>64</v>
      </c>
      <c r="H5796" s="11">
        <v>26635.266996799</v>
      </c>
      <c r="I5796" s="10">
        <v>3228099.3770294199</v>
      </c>
      <c r="J5796" s="33">
        <f t="shared" si="360"/>
        <v>8.2510678532175356E-3</v>
      </c>
      <c r="K5796" s="33">
        <f t="shared" si="361"/>
        <v>8.2171212223381973E-3</v>
      </c>
      <c r="L5796" s="33">
        <f t="shared" si="362"/>
        <v>0.92359606986783382</v>
      </c>
      <c r="M5796" s="33">
        <f t="shared" si="363"/>
        <v>0.91600676900125466</v>
      </c>
    </row>
    <row r="5797" spans="1:13" ht="27.6">
      <c r="A5797" t="s">
        <v>164</v>
      </c>
      <c r="B5797" t="s">
        <v>257</v>
      </c>
      <c r="C5797" s="14" t="s">
        <v>259</v>
      </c>
      <c r="D5797" t="s">
        <v>465</v>
      </c>
      <c r="E5797" t="s">
        <v>483</v>
      </c>
      <c r="F5797" s="20">
        <v>2039</v>
      </c>
      <c r="G5797" s="20">
        <v>65</v>
      </c>
      <c r="H5797" s="11">
        <v>26895.4676795224</v>
      </c>
      <c r="I5797" s="10">
        <v>3098038.0300657102</v>
      </c>
      <c r="J5797" s="33">
        <f t="shared" si="360"/>
        <v>8.6814517505945342E-3</v>
      </c>
      <c r="K5797" s="33">
        <f t="shared" si="361"/>
        <v>8.643876762114755E-3</v>
      </c>
      <c r="L5797" s="33">
        <f t="shared" si="362"/>
        <v>0.91600676900125466</v>
      </c>
      <c r="M5797" s="33">
        <f t="shared" si="363"/>
        <v>0.90808891937674485</v>
      </c>
    </row>
    <row r="5798" spans="1:13" ht="27.6">
      <c r="A5798" t="s">
        <v>164</v>
      </c>
      <c r="B5798" t="s">
        <v>257</v>
      </c>
      <c r="C5798" s="14" t="s">
        <v>259</v>
      </c>
      <c r="D5798" t="s">
        <v>465</v>
      </c>
      <c r="E5798" t="s">
        <v>483</v>
      </c>
      <c r="F5798" s="20">
        <v>2039</v>
      </c>
      <c r="G5798" s="20">
        <v>66</v>
      </c>
      <c r="H5798" s="11">
        <v>28755.483159347299</v>
      </c>
      <c r="I5798" s="10">
        <v>3019497.8222978902</v>
      </c>
      <c r="J5798" s="33">
        <f t="shared" si="360"/>
        <v>9.5232667323018223E-3</v>
      </c>
      <c r="K5798" s="33">
        <f t="shared" si="361"/>
        <v>9.4780640339298117E-3</v>
      </c>
      <c r="L5798" s="33">
        <f t="shared" si="362"/>
        <v>0.90808891937674485</v>
      </c>
      <c r="M5798" s="33">
        <f t="shared" si="363"/>
        <v>0.8994819944503899</v>
      </c>
    </row>
    <row r="5799" spans="1:13" ht="27.6">
      <c r="A5799" t="s">
        <v>164</v>
      </c>
      <c r="B5799" t="s">
        <v>257</v>
      </c>
      <c r="C5799" s="14" t="s">
        <v>259</v>
      </c>
      <c r="D5799" t="s">
        <v>465</v>
      </c>
      <c r="E5799" t="s">
        <v>483</v>
      </c>
      <c r="F5799" s="20">
        <v>2039</v>
      </c>
      <c r="G5799" s="20">
        <v>67</v>
      </c>
      <c r="H5799" s="11">
        <v>29275.877847943299</v>
      </c>
      <c r="I5799" s="10">
        <v>2798400.5268323598</v>
      </c>
      <c r="J5799" s="33">
        <f t="shared" si="360"/>
        <v>1.0461646775446412E-2</v>
      </c>
      <c r="K5799" s="33">
        <f t="shared" si="361"/>
        <v>1.0407114081751878E-2</v>
      </c>
      <c r="L5799" s="33">
        <f t="shared" si="362"/>
        <v>0.8994819944503899</v>
      </c>
      <c r="M5799" s="33">
        <f t="shared" si="363"/>
        <v>0.890120982719663</v>
      </c>
    </row>
    <row r="5800" spans="1:13" ht="27.6">
      <c r="A5800" t="s">
        <v>164</v>
      </c>
      <c r="B5800" t="s">
        <v>257</v>
      </c>
      <c r="C5800" s="14" t="s">
        <v>259</v>
      </c>
      <c r="D5800" t="s">
        <v>465</v>
      </c>
      <c r="E5800" t="s">
        <v>483</v>
      </c>
      <c r="F5800" s="20">
        <v>2039</v>
      </c>
      <c r="G5800" s="20">
        <v>68</v>
      </c>
      <c r="H5800" s="11">
        <v>30804.6518120941</v>
      </c>
      <c r="I5800" s="10">
        <v>2681386.7198702302</v>
      </c>
      <c r="J5800" s="33">
        <f t="shared" si="360"/>
        <v>1.1488328626310546E-2</v>
      </c>
      <c r="K5800" s="33">
        <f t="shared" si="361"/>
        <v>1.1422589763043334E-2</v>
      </c>
      <c r="L5800" s="33">
        <f t="shared" si="362"/>
        <v>0.890120982719663</v>
      </c>
      <c r="M5800" s="33">
        <f t="shared" si="363"/>
        <v>0.87995349589457927</v>
      </c>
    </row>
    <row r="5801" spans="1:13" ht="27.6">
      <c r="A5801" t="s">
        <v>164</v>
      </c>
      <c r="B5801" t="s">
        <v>257</v>
      </c>
      <c r="C5801" s="14" t="s">
        <v>259</v>
      </c>
      <c r="D5801" t="s">
        <v>465</v>
      </c>
      <c r="E5801" t="s">
        <v>483</v>
      </c>
      <c r="F5801" s="20">
        <v>2039</v>
      </c>
      <c r="G5801" s="20">
        <v>69</v>
      </c>
      <c r="H5801" s="11">
        <v>32412.471311382898</v>
      </c>
      <c r="I5801" s="10">
        <v>2566846.4335664101</v>
      </c>
      <c r="J5801" s="33">
        <f t="shared" si="360"/>
        <v>1.2627351168160297E-2</v>
      </c>
      <c r="K5801" s="33">
        <f t="shared" si="361"/>
        <v>1.25479606845742E-2</v>
      </c>
      <c r="L5801" s="33">
        <f t="shared" si="362"/>
        <v>0.87995349589457927</v>
      </c>
      <c r="M5801" s="33">
        <f t="shared" si="363"/>
        <v>0.86891187402384051</v>
      </c>
    </row>
    <row r="5802" spans="1:13" ht="27.6">
      <c r="A5802" t="s">
        <v>164</v>
      </c>
      <c r="B5802" t="s">
        <v>257</v>
      </c>
      <c r="C5802" s="14" t="s">
        <v>259</v>
      </c>
      <c r="D5802" t="s">
        <v>465</v>
      </c>
      <c r="E5802" t="s">
        <v>483</v>
      </c>
      <c r="F5802" s="20">
        <v>2040</v>
      </c>
      <c r="G5802" s="20">
        <v>30</v>
      </c>
      <c r="H5802" s="11">
        <v>800.64403882086901</v>
      </c>
      <c r="I5802" s="10">
        <v>4755774.2516370602</v>
      </c>
      <c r="J5802" s="33">
        <f t="shared" si="360"/>
        <v>1.6835198570354064E-4</v>
      </c>
      <c r="K5802" s="33">
        <f t="shared" si="361"/>
        <v>1.6833781530323222E-4</v>
      </c>
      <c r="L5802" s="33">
        <f t="shared" si="362"/>
        <v>1</v>
      </c>
      <c r="M5802" s="33">
        <f t="shared" si="363"/>
        <v>0.99983166218469677</v>
      </c>
    </row>
    <row r="5803" spans="1:13" ht="27.6">
      <c r="A5803" t="s">
        <v>164</v>
      </c>
      <c r="B5803" t="s">
        <v>257</v>
      </c>
      <c r="C5803" s="14" t="s">
        <v>259</v>
      </c>
      <c r="D5803" t="s">
        <v>465</v>
      </c>
      <c r="E5803" t="s">
        <v>483</v>
      </c>
      <c r="F5803" s="20">
        <v>2040</v>
      </c>
      <c r="G5803" s="20">
        <v>31</v>
      </c>
      <c r="H5803" s="11">
        <v>1015.9913196655</v>
      </c>
      <c r="I5803" s="10">
        <v>4684892.2998791002</v>
      </c>
      <c r="J5803" s="33">
        <f t="shared" si="360"/>
        <v>2.1686545914656756E-4</v>
      </c>
      <c r="K5803" s="33">
        <f t="shared" si="361"/>
        <v>2.1684194553273084E-4</v>
      </c>
      <c r="L5803" s="33">
        <f t="shared" si="362"/>
        <v>0.99983166218469677</v>
      </c>
      <c r="M5803" s="33">
        <f t="shared" si="363"/>
        <v>0.99961485674186346</v>
      </c>
    </row>
    <row r="5804" spans="1:13" ht="27.6">
      <c r="A5804" t="s">
        <v>164</v>
      </c>
      <c r="B5804" t="s">
        <v>257</v>
      </c>
      <c r="C5804" s="14" t="s">
        <v>259</v>
      </c>
      <c r="D5804" t="s">
        <v>465</v>
      </c>
      <c r="E5804" t="s">
        <v>483</v>
      </c>
      <c r="F5804" s="20">
        <v>2040</v>
      </c>
      <c r="G5804" s="20">
        <v>32</v>
      </c>
      <c r="H5804" s="11">
        <v>1060.4781461555001</v>
      </c>
      <c r="I5804" s="10">
        <v>4642363.2747484697</v>
      </c>
      <c r="J5804" s="33">
        <f t="shared" si="360"/>
        <v>2.2843497662577007E-4</v>
      </c>
      <c r="K5804" s="33">
        <f t="shared" si="361"/>
        <v>2.2840888734310116E-4</v>
      </c>
      <c r="L5804" s="33">
        <f t="shared" si="362"/>
        <v>0.99961485674186346</v>
      </c>
      <c r="M5804" s="33">
        <f t="shared" si="363"/>
        <v>0.99938653582466341</v>
      </c>
    </row>
    <row r="5805" spans="1:13" ht="27.6">
      <c r="A5805" t="s">
        <v>164</v>
      </c>
      <c r="B5805" t="s">
        <v>257</v>
      </c>
      <c r="C5805" s="14" t="s">
        <v>259</v>
      </c>
      <c r="D5805" t="s">
        <v>465</v>
      </c>
      <c r="E5805" t="s">
        <v>483</v>
      </c>
      <c r="F5805" s="20">
        <v>2040</v>
      </c>
      <c r="G5805" s="20">
        <v>33</v>
      </c>
      <c r="H5805" s="11">
        <v>1181.29408032691</v>
      </c>
      <c r="I5805" s="10">
        <v>4668393.71072427</v>
      </c>
      <c r="J5805" s="33">
        <f t="shared" si="360"/>
        <v>2.5304080022497505E-4</v>
      </c>
      <c r="K5805" s="33">
        <f t="shared" si="361"/>
        <v>2.5300878810186056E-4</v>
      </c>
      <c r="L5805" s="33">
        <f t="shared" si="362"/>
        <v>0.99938653582466341</v>
      </c>
      <c r="M5805" s="33">
        <f t="shared" si="363"/>
        <v>0.99913368224838905</v>
      </c>
    </row>
    <row r="5806" spans="1:13" ht="27.6">
      <c r="A5806" t="s">
        <v>164</v>
      </c>
      <c r="B5806" t="s">
        <v>257</v>
      </c>
      <c r="C5806" s="14" t="s">
        <v>259</v>
      </c>
      <c r="D5806" t="s">
        <v>465</v>
      </c>
      <c r="E5806" t="s">
        <v>483</v>
      </c>
      <c r="F5806" s="20">
        <v>2040</v>
      </c>
      <c r="G5806" s="20">
        <v>34</v>
      </c>
      <c r="H5806" s="11">
        <v>1235.4984079932799</v>
      </c>
      <c r="I5806" s="10">
        <v>4585230.0901019899</v>
      </c>
      <c r="J5806" s="33">
        <f t="shared" si="360"/>
        <v>2.6945177967411415E-4</v>
      </c>
      <c r="K5806" s="33">
        <f t="shared" si="361"/>
        <v>2.6941548080361422E-4</v>
      </c>
      <c r="L5806" s="33">
        <f t="shared" si="362"/>
        <v>0.99913368224838905</v>
      </c>
      <c r="M5806" s="33">
        <f t="shared" si="363"/>
        <v>0.99886450016699901</v>
      </c>
    </row>
    <row r="5807" spans="1:13" ht="27.6">
      <c r="A5807" t="s">
        <v>164</v>
      </c>
      <c r="B5807" t="s">
        <v>257</v>
      </c>
      <c r="C5807" s="14" t="s">
        <v>259</v>
      </c>
      <c r="D5807" t="s">
        <v>465</v>
      </c>
      <c r="E5807" t="s">
        <v>483</v>
      </c>
      <c r="F5807" s="20">
        <v>2040</v>
      </c>
      <c r="G5807" s="20">
        <v>35</v>
      </c>
      <c r="H5807" s="11">
        <v>1624.58557465476</v>
      </c>
      <c r="I5807" s="10">
        <v>4523827.3967192303</v>
      </c>
      <c r="J5807" s="33">
        <f t="shared" si="360"/>
        <v>3.5911749768192784E-4</v>
      </c>
      <c r="K5807" s="33">
        <f t="shared" si="361"/>
        <v>3.5905302271166395E-4</v>
      </c>
      <c r="L5807" s="33">
        <f t="shared" si="362"/>
        <v>0.99886450016699901</v>
      </c>
      <c r="M5807" s="33">
        <f t="shared" si="363"/>
        <v>0.99850585484893473</v>
      </c>
    </row>
    <row r="5808" spans="1:13" ht="27.6">
      <c r="A5808" t="s">
        <v>164</v>
      </c>
      <c r="B5808" t="s">
        <v>257</v>
      </c>
      <c r="C5808" s="14" t="s">
        <v>259</v>
      </c>
      <c r="D5808" t="s">
        <v>465</v>
      </c>
      <c r="E5808" t="s">
        <v>483</v>
      </c>
      <c r="F5808" s="20">
        <v>2040</v>
      </c>
      <c r="G5808" s="20">
        <v>36</v>
      </c>
      <c r="H5808" s="11">
        <v>1830.97138102544</v>
      </c>
      <c r="I5808" s="10">
        <v>4394479.8173392601</v>
      </c>
      <c r="J5808" s="33">
        <f t="shared" si="360"/>
        <v>4.1665258622897584E-4</v>
      </c>
      <c r="K5808" s="33">
        <f t="shared" si="361"/>
        <v>4.1656579859405962E-4</v>
      </c>
      <c r="L5808" s="33">
        <f t="shared" si="362"/>
        <v>0.99850585484893473</v>
      </c>
      <c r="M5808" s="33">
        <f t="shared" si="363"/>
        <v>0.99808991146010873</v>
      </c>
    </row>
    <row r="5809" spans="1:13" ht="27.6">
      <c r="A5809" t="s">
        <v>164</v>
      </c>
      <c r="B5809" t="s">
        <v>257</v>
      </c>
      <c r="C5809" s="14" t="s">
        <v>259</v>
      </c>
      <c r="D5809" t="s">
        <v>465</v>
      </c>
      <c r="E5809" t="s">
        <v>483</v>
      </c>
      <c r="F5809" s="20">
        <v>2040</v>
      </c>
      <c r="G5809" s="20">
        <v>37</v>
      </c>
      <c r="H5809" s="11">
        <v>1939.11743719746</v>
      </c>
      <c r="I5809" s="10">
        <v>4328034.6313644499</v>
      </c>
      <c r="J5809" s="33">
        <f t="shared" si="360"/>
        <v>4.4803648823533944E-4</v>
      </c>
      <c r="K5809" s="33">
        <f t="shared" si="361"/>
        <v>4.4793613487581485E-4</v>
      </c>
      <c r="L5809" s="33">
        <f t="shared" si="362"/>
        <v>0.99808991146010873</v>
      </c>
      <c r="M5809" s="33">
        <f t="shared" si="363"/>
        <v>0.99764283092291073</v>
      </c>
    </row>
    <row r="5810" spans="1:13" ht="27.6">
      <c r="A5810" t="s">
        <v>164</v>
      </c>
      <c r="B5810" t="s">
        <v>257</v>
      </c>
      <c r="C5810" s="14" t="s">
        <v>259</v>
      </c>
      <c r="D5810" t="s">
        <v>465</v>
      </c>
      <c r="E5810" t="s">
        <v>483</v>
      </c>
      <c r="F5810" s="20">
        <v>2040</v>
      </c>
      <c r="G5810" s="20">
        <v>38</v>
      </c>
      <c r="H5810" s="11">
        <v>2231.9737788749899</v>
      </c>
      <c r="I5810" s="10">
        <v>4304239.3182208501</v>
      </c>
      <c r="J5810" s="33">
        <f t="shared" si="360"/>
        <v>5.1855243490447282E-4</v>
      </c>
      <c r="K5810" s="33">
        <f t="shared" si="361"/>
        <v>5.1841800982710406E-4</v>
      </c>
      <c r="L5810" s="33">
        <f t="shared" si="362"/>
        <v>0.99764283092291073</v>
      </c>
      <c r="M5810" s="33">
        <f t="shared" si="363"/>
        <v>0.99712563491198536</v>
      </c>
    </row>
    <row r="5811" spans="1:13" ht="27.6">
      <c r="A5811" t="s">
        <v>164</v>
      </c>
      <c r="B5811" t="s">
        <v>257</v>
      </c>
      <c r="C5811" s="14" t="s">
        <v>259</v>
      </c>
      <c r="D5811" t="s">
        <v>465</v>
      </c>
      <c r="E5811" t="s">
        <v>483</v>
      </c>
      <c r="F5811" s="20">
        <v>2040</v>
      </c>
      <c r="G5811" s="20">
        <v>39</v>
      </c>
      <c r="H5811" s="11">
        <v>2396.3793966281601</v>
      </c>
      <c r="I5811" s="10">
        <v>4282200.49276987</v>
      </c>
      <c r="J5811" s="33">
        <f t="shared" si="360"/>
        <v>5.596140116919425E-4</v>
      </c>
      <c r="K5811" s="33">
        <f t="shared" si="361"/>
        <v>5.5945745697572047E-4</v>
      </c>
      <c r="L5811" s="33">
        <f t="shared" si="362"/>
        <v>0.99712563491198536</v>
      </c>
      <c r="M5811" s="33">
        <f t="shared" si="363"/>
        <v>0.99656778553999215</v>
      </c>
    </row>
    <row r="5812" spans="1:13" ht="27.6">
      <c r="A5812" t="s">
        <v>164</v>
      </c>
      <c r="B5812" t="s">
        <v>257</v>
      </c>
      <c r="C5812" s="14" t="s">
        <v>259</v>
      </c>
      <c r="D5812" t="s">
        <v>465</v>
      </c>
      <c r="E5812" t="s">
        <v>483</v>
      </c>
      <c r="F5812" s="20">
        <v>2040</v>
      </c>
      <c r="G5812" s="20">
        <v>40</v>
      </c>
      <c r="H5812" s="11">
        <v>3200.8368904058998</v>
      </c>
      <c r="I5812" s="10">
        <v>4259563.32831176</v>
      </c>
      <c r="J5812" s="33">
        <f t="shared" si="360"/>
        <v>7.514471892297286E-4</v>
      </c>
      <c r="K5812" s="33">
        <f t="shared" si="361"/>
        <v>7.5116492349769359E-4</v>
      </c>
      <c r="L5812" s="33">
        <f t="shared" si="362"/>
        <v>0.99656778553999215</v>
      </c>
      <c r="M5812" s="33">
        <f t="shared" si="363"/>
        <v>0.99581919877560676</v>
      </c>
    </row>
    <row r="5813" spans="1:13" ht="27.6">
      <c r="A5813" t="s">
        <v>164</v>
      </c>
      <c r="B5813" t="s">
        <v>257</v>
      </c>
      <c r="C5813" s="14" t="s">
        <v>259</v>
      </c>
      <c r="D5813" t="s">
        <v>465</v>
      </c>
      <c r="E5813" t="s">
        <v>483</v>
      </c>
      <c r="F5813" s="20">
        <v>2040</v>
      </c>
      <c r="G5813" s="20">
        <v>41</v>
      </c>
      <c r="H5813" s="11">
        <v>3556.1990073791999</v>
      </c>
      <c r="I5813" s="10">
        <v>4275085.7492979802</v>
      </c>
      <c r="J5813" s="33">
        <f t="shared" si="360"/>
        <v>8.31842731567003E-4</v>
      </c>
      <c r="K5813" s="33">
        <f t="shared" si="361"/>
        <v>8.314968463160044E-4</v>
      </c>
      <c r="L5813" s="33">
        <f t="shared" si="362"/>
        <v>0.99581919877560676</v>
      </c>
      <c r="M5813" s="33">
        <f t="shared" si="363"/>
        <v>0.99499117825232386</v>
      </c>
    </row>
    <row r="5814" spans="1:13" ht="27.6">
      <c r="A5814" t="s">
        <v>164</v>
      </c>
      <c r="B5814" t="s">
        <v>257</v>
      </c>
      <c r="C5814" s="14" t="s">
        <v>259</v>
      </c>
      <c r="D5814" t="s">
        <v>465</v>
      </c>
      <c r="E5814" t="s">
        <v>483</v>
      </c>
      <c r="F5814" s="20">
        <v>2040</v>
      </c>
      <c r="G5814" s="20">
        <v>42</v>
      </c>
      <c r="H5814" s="11">
        <v>3908.8936203163398</v>
      </c>
      <c r="I5814" s="10">
        <v>4329389.0925081102</v>
      </c>
      <c r="J5814" s="33">
        <f t="shared" si="360"/>
        <v>9.0287417850259141E-4</v>
      </c>
      <c r="K5814" s="33">
        <f t="shared" si="361"/>
        <v>9.0246671025151493E-4</v>
      </c>
      <c r="L5814" s="33">
        <f t="shared" si="362"/>
        <v>0.99499117825232386</v>
      </c>
      <c r="M5814" s="33">
        <f t="shared" si="363"/>
        <v>0.99409323183695719</v>
      </c>
    </row>
    <row r="5815" spans="1:13" ht="27.6">
      <c r="A5815" t="s">
        <v>164</v>
      </c>
      <c r="B5815" t="s">
        <v>257</v>
      </c>
      <c r="C5815" s="14" t="s">
        <v>259</v>
      </c>
      <c r="D5815" t="s">
        <v>465</v>
      </c>
      <c r="E5815" t="s">
        <v>483</v>
      </c>
      <c r="F5815" s="20">
        <v>2040</v>
      </c>
      <c r="G5815" s="20">
        <v>43</v>
      </c>
      <c r="H5815" s="11">
        <v>4593.1642570745698</v>
      </c>
      <c r="I5815" s="10">
        <v>4459644.7650988903</v>
      </c>
      <c r="J5815" s="33">
        <f t="shared" si="360"/>
        <v>1.0299394904770445E-3</v>
      </c>
      <c r="K5815" s="33">
        <f t="shared" si="361"/>
        <v>1.0294092848421865E-3</v>
      </c>
      <c r="L5815" s="33">
        <f t="shared" si="362"/>
        <v>0.99409323183695719</v>
      </c>
      <c r="M5815" s="33">
        <f t="shared" si="363"/>
        <v>0.99306990303410547</v>
      </c>
    </row>
    <row r="5816" spans="1:13" ht="27.6">
      <c r="A5816" t="s">
        <v>164</v>
      </c>
      <c r="B5816" t="s">
        <v>257</v>
      </c>
      <c r="C5816" s="14" t="s">
        <v>259</v>
      </c>
      <c r="D5816" t="s">
        <v>465</v>
      </c>
      <c r="E5816" t="s">
        <v>483</v>
      </c>
      <c r="F5816" s="20">
        <v>2040</v>
      </c>
      <c r="G5816" s="20">
        <v>44</v>
      </c>
      <c r="H5816" s="11">
        <v>4943.2737260885897</v>
      </c>
      <c r="I5816" s="10">
        <v>4411242.4816086702</v>
      </c>
      <c r="J5816" s="33">
        <f t="shared" si="360"/>
        <v>1.1206080252214794E-3</v>
      </c>
      <c r="K5816" s="33">
        <f t="shared" si="361"/>
        <v>1.1199803785189033E-3</v>
      </c>
      <c r="L5816" s="33">
        <f t="shared" si="362"/>
        <v>0.99306990303410547</v>
      </c>
      <c r="M5816" s="33">
        <f t="shared" si="363"/>
        <v>0.99195768422820962</v>
      </c>
    </row>
    <row r="5817" spans="1:13" ht="27.6">
      <c r="A5817" t="s">
        <v>164</v>
      </c>
      <c r="B5817" t="s">
        <v>257</v>
      </c>
      <c r="C5817" s="14" t="s">
        <v>259</v>
      </c>
      <c r="D5817" t="s">
        <v>465</v>
      </c>
      <c r="E5817" t="s">
        <v>483</v>
      </c>
      <c r="F5817" s="20">
        <v>2040</v>
      </c>
      <c r="G5817" s="20">
        <v>45</v>
      </c>
      <c r="H5817" s="11">
        <v>6225.0369484557696</v>
      </c>
      <c r="I5817" s="10">
        <v>4332688.2627096502</v>
      </c>
      <c r="J5817" s="33">
        <f t="shared" si="360"/>
        <v>1.4367608678503563E-3</v>
      </c>
      <c r="K5817" s="33">
        <f t="shared" si="361"/>
        <v>1.4357292210903649E-3</v>
      </c>
      <c r="L5817" s="33">
        <f t="shared" si="362"/>
        <v>0.99195768422820962</v>
      </c>
      <c r="M5817" s="33">
        <f t="shared" si="363"/>
        <v>0.99053350159487807</v>
      </c>
    </row>
    <row r="5818" spans="1:13" ht="27.6">
      <c r="A5818" t="s">
        <v>164</v>
      </c>
      <c r="B5818" t="s">
        <v>257</v>
      </c>
      <c r="C5818" s="14" t="s">
        <v>259</v>
      </c>
      <c r="D5818" t="s">
        <v>465</v>
      </c>
      <c r="E5818" t="s">
        <v>483</v>
      </c>
      <c r="F5818" s="20">
        <v>2040</v>
      </c>
      <c r="G5818" s="20">
        <v>46</v>
      </c>
      <c r="H5818" s="11">
        <v>6701.1707683143404</v>
      </c>
      <c r="I5818" s="10">
        <v>4267960.6989887999</v>
      </c>
      <c r="J5818" s="33">
        <f t="shared" si="360"/>
        <v>1.5701107017930217E-3</v>
      </c>
      <c r="K5818" s="33">
        <f t="shared" si="361"/>
        <v>1.5688787228504975E-3</v>
      </c>
      <c r="L5818" s="33">
        <f t="shared" si="362"/>
        <v>0.99053350159487807</v>
      </c>
      <c r="M5818" s="33">
        <f t="shared" si="363"/>
        <v>0.98897947465995528</v>
      </c>
    </row>
    <row r="5819" spans="1:13" ht="27.6">
      <c r="A5819" t="s">
        <v>164</v>
      </c>
      <c r="B5819" t="s">
        <v>257</v>
      </c>
      <c r="C5819" s="14" t="s">
        <v>259</v>
      </c>
      <c r="D5819" t="s">
        <v>465</v>
      </c>
      <c r="E5819" t="s">
        <v>483</v>
      </c>
      <c r="F5819" s="20">
        <v>2040</v>
      </c>
      <c r="G5819" s="20">
        <v>47</v>
      </c>
      <c r="H5819" s="11">
        <v>7229.7411809351597</v>
      </c>
      <c r="I5819" s="10">
        <v>4206942.1772820503</v>
      </c>
      <c r="J5819" s="33">
        <f t="shared" si="360"/>
        <v>1.7185263966727558E-3</v>
      </c>
      <c r="K5819" s="33">
        <f t="shared" si="361"/>
        <v>1.7170505757182486E-3</v>
      </c>
      <c r="L5819" s="33">
        <f t="shared" si="362"/>
        <v>0.98897947465995528</v>
      </c>
      <c r="M5819" s="33">
        <f t="shared" si="363"/>
        <v>0.98728134688361691</v>
      </c>
    </row>
    <row r="5820" spans="1:13" ht="27.6">
      <c r="A5820" t="s">
        <v>164</v>
      </c>
      <c r="B5820" t="s">
        <v>257</v>
      </c>
      <c r="C5820" s="14" t="s">
        <v>259</v>
      </c>
      <c r="D5820" t="s">
        <v>465</v>
      </c>
      <c r="E5820" t="s">
        <v>483</v>
      </c>
      <c r="F5820" s="20">
        <v>2040</v>
      </c>
      <c r="G5820" s="20">
        <v>48</v>
      </c>
      <c r="H5820" s="11">
        <v>7960.2044893286302</v>
      </c>
      <c r="I5820" s="10">
        <v>4234020.0486503402</v>
      </c>
      <c r="J5820" s="33">
        <f t="shared" si="360"/>
        <v>1.8800582892530397E-3</v>
      </c>
      <c r="K5820" s="33">
        <f t="shared" si="361"/>
        <v>1.8782920866955433E-3</v>
      </c>
      <c r="L5820" s="33">
        <f t="shared" si="362"/>
        <v>0.98728134688361691</v>
      </c>
      <c r="M5820" s="33">
        <f t="shared" si="363"/>
        <v>0.98542694414242327</v>
      </c>
    </row>
    <row r="5821" spans="1:13" ht="27.6">
      <c r="A5821" t="s">
        <v>164</v>
      </c>
      <c r="B5821" t="s">
        <v>257</v>
      </c>
      <c r="C5821" s="14" t="s">
        <v>259</v>
      </c>
      <c r="D5821" t="s">
        <v>465</v>
      </c>
      <c r="E5821" t="s">
        <v>483</v>
      </c>
      <c r="F5821" s="20">
        <v>2040</v>
      </c>
      <c r="G5821" s="20">
        <v>49</v>
      </c>
      <c r="H5821" s="11">
        <v>8735.4717448542506</v>
      </c>
      <c r="I5821" s="10">
        <v>4240647.3378645796</v>
      </c>
      <c r="J5821" s="33">
        <f t="shared" si="360"/>
        <v>2.059938270946408E-3</v>
      </c>
      <c r="K5821" s="33">
        <f t="shared" si="361"/>
        <v>2.0578180541948043E-3</v>
      </c>
      <c r="L5821" s="33">
        <f t="shared" si="362"/>
        <v>0.98542694414242327</v>
      </c>
      <c r="M5821" s="33">
        <f t="shared" si="363"/>
        <v>0.98339911478567699</v>
      </c>
    </row>
    <row r="5822" spans="1:13" ht="27.6">
      <c r="A5822" t="s">
        <v>164</v>
      </c>
      <c r="B5822" t="s">
        <v>257</v>
      </c>
      <c r="C5822" s="14" t="s">
        <v>259</v>
      </c>
      <c r="D5822" t="s">
        <v>465</v>
      </c>
      <c r="E5822" t="s">
        <v>483</v>
      </c>
      <c r="F5822" s="20">
        <v>2040</v>
      </c>
      <c r="G5822" s="20">
        <v>50</v>
      </c>
      <c r="H5822" s="11">
        <v>13543.771585864601</v>
      </c>
      <c r="I5822" s="10">
        <v>6237697.5711318003</v>
      </c>
      <c r="J5822" s="33">
        <f t="shared" si="360"/>
        <v>2.17127737140471E-3</v>
      </c>
      <c r="K5822" s="33">
        <f t="shared" si="361"/>
        <v>2.1689218538286648E-3</v>
      </c>
      <c r="L5822" s="33">
        <f t="shared" si="362"/>
        <v>0.98339911478567699</v>
      </c>
      <c r="M5822" s="33">
        <f t="shared" si="363"/>
        <v>0.98126619895458256</v>
      </c>
    </row>
    <row r="5823" spans="1:13" ht="27.6">
      <c r="A5823" t="s">
        <v>164</v>
      </c>
      <c r="B5823" t="s">
        <v>257</v>
      </c>
      <c r="C5823" s="14" t="s">
        <v>259</v>
      </c>
      <c r="D5823" t="s">
        <v>465</v>
      </c>
      <c r="E5823" t="s">
        <v>483</v>
      </c>
      <c r="F5823" s="20">
        <v>2040</v>
      </c>
      <c r="G5823" s="20">
        <v>51</v>
      </c>
      <c r="H5823" s="11">
        <v>10806.608893185599</v>
      </c>
      <c r="I5823" s="10">
        <v>4174584.9590503299</v>
      </c>
      <c r="J5823" s="33">
        <f t="shared" si="360"/>
        <v>2.5886666576894818E-3</v>
      </c>
      <c r="K5823" s="33">
        <f t="shared" si="361"/>
        <v>2.5853189494804418E-3</v>
      </c>
      <c r="L5823" s="33">
        <f t="shared" si="362"/>
        <v>0.98126619895458256</v>
      </c>
      <c r="M5823" s="33">
        <f t="shared" si="363"/>
        <v>0.97872931285594067</v>
      </c>
    </row>
    <row r="5824" spans="1:13" ht="27.6">
      <c r="A5824" t="s">
        <v>164</v>
      </c>
      <c r="B5824" t="s">
        <v>257</v>
      </c>
      <c r="C5824" s="14" t="s">
        <v>259</v>
      </c>
      <c r="D5824" t="s">
        <v>465</v>
      </c>
      <c r="E5824" t="s">
        <v>483</v>
      </c>
      <c r="F5824" s="20">
        <v>2040</v>
      </c>
      <c r="G5824" s="20">
        <v>52</v>
      </c>
      <c r="H5824" s="11">
        <v>11720.936203351001</v>
      </c>
      <c r="I5824" s="10">
        <v>4143847.5791458199</v>
      </c>
      <c r="J5824" s="33">
        <f t="shared" si="360"/>
        <v>2.8285152818692868E-3</v>
      </c>
      <c r="K5824" s="33">
        <f t="shared" si="361"/>
        <v>2.8245188014427436E-3</v>
      </c>
      <c r="L5824" s="33">
        <f t="shared" si="362"/>
        <v>0.97872931285594067</v>
      </c>
      <c r="M5824" s="33">
        <f t="shared" si="363"/>
        <v>0.97596487351025596</v>
      </c>
    </row>
    <row r="5825" spans="1:13" ht="27.6">
      <c r="A5825" t="s">
        <v>164</v>
      </c>
      <c r="B5825" t="s">
        <v>257</v>
      </c>
      <c r="C5825" s="14" t="s">
        <v>259</v>
      </c>
      <c r="D5825" t="s">
        <v>465</v>
      </c>
      <c r="E5825" t="s">
        <v>483</v>
      </c>
      <c r="F5825" s="20">
        <v>2040</v>
      </c>
      <c r="G5825" s="20">
        <v>53</v>
      </c>
      <c r="H5825" s="11">
        <v>12355.088725907401</v>
      </c>
      <c r="I5825" s="10">
        <v>4001292.1962422798</v>
      </c>
      <c r="J5825" s="33">
        <f t="shared" si="360"/>
        <v>3.0877746787676226E-3</v>
      </c>
      <c r="K5825" s="33">
        <f t="shared" si="361"/>
        <v>3.0830124054042063E-3</v>
      </c>
      <c r="L5825" s="33">
        <f t="shared" si="362"/>
        <v>0.97596487351025596</v>
      </c>
      <c r="M5825" s="33">
        <f t="shared" si="363"/>
        <v>0.97295596169798504</v>
      </c>
    </row>
    <row r="5826" spans="1:13" ht="27.6">
      <c r="A5826" t="s">
        <v>164</v>
      </c>
      <c r="B5826" t="s">
        <v>257</v>
      </c>
      <c r="C5826" s="14" t="s">
        <v>259</v>
      </c>
      <c r="D5826" t="s">
        <v>465</v>
      </c>
      <c r="E5826" t="s">
        <v>483</v>
      </c>
      <c r="F5826" s="20">
        <v>2040</v>
      </c>
      <c r="G5826" s="20">
        <v>54</v>
      </c>
      <c r="H5826" s="11">
        <v>13299.069371064301</v>
      </c>
      <c r="I5826" s="10">
        <v>3951314.6674635098</v>
      </c>
      <c r="J5826" s="33">
        <f t="shared" ref="J5826:J5889" si="364">IF(I5826&gt;0,H5826/I5826,0)</f>
        <v>3.3657327978896322E-3</v>
      </c>
      <c r="K5826" s="33">
        <f t="shared" ref="K5826:K5889" si="365">1-EXP(-J5826)</f>
        <v>3.3600750685046643E-3</v>
      </c>
      <c r="L5826" s="33">
        <f t="shared" ref="L5826:L5889" si="366">IF(G5826=30,1,M5825)</f>
        <v>0.97295596169798504</v>
      </c>
      <c r="M5826" s="33">
        <f t="shared" ref="M5826:M5889" si="367">L5826*(1-K5826)</f>
        <v>0.9696867566283307</v>
      </c>
    </row>
    <row r="5827" spans="1:13" ht="27.6">
      <c r="A5827" t="s">
        <v>164</v>
      </c>
      <c r="B5827" t="s">
        <v>257</v>
      </c>
      <c r="C5827" s="14" t="s">
        <v>259</v>
      </c>
      <c r="D5827" t="s">
        <v>465</v>
      </c>
      <c r="E5827" t="s">
        <v>483</v>
      </c>
      <c r="F5827" s="20">
        <v>2040</v>
      </c>
      <c r="G5827" s="20">
        <v>55</v>
      </c>
      <c r="H5827" s="11">
        <v>14521.189720842</v>
      </c>
      <c r="I5827" s="10">
        <v>3988725.8563886802</v>
      </c>
      <c r="J5827" s="33">
        <f t="shared" si="364"/>
        <v>3.6405584749785789E-3</v>
      </c>
      <c r="K5827" s="33">
        <f t="shared" si="365"/>
        <v>3.6339396764508702E-3</v>
      </c>
      <c r="L5827" s="33">
        <f t="shared" si="366"/>
        <v>0.9696867566283307</v>
      </c>
      <c r="M5827" s="33">
        <f t="shared" si="367"/>
        <v>0.96616297344969004</v>
      </c>
    </row>
    <row r="5828" spans="1:13" ht="27.6">
      <c r="A5828" t="s">
        <v>164</v>
      </c>
      <c r="B5828" t="s">
        <v>257</v>
      </c>
      <c r="C5828" s="14" t="s">
        <v>259</v>
      </c>
      <c r="D5828" t="s">
        <v>465</v>
      </c>
      <c r="E5828" t="s">
        <v>483</v>
      </c>
      <c r="F5828" s="20">
        <v>2040</v>
      </c>
      <c r="G5828" s="20">
        <v>56</v>
      </c>
      <c r="H5828" s="11">
        <v>16059.8799086116</v>
      </c>
      <c r="I5828" s="10">
        <v>4047392.4185015</v>
      </c>
      <c r="J5828" s="33">
        <f t="shared" si="364"/>
        <v>3.9679572050385923E-3</v>
      </c>
      <c r="K5828" s="33">
        <f t="shared" si="365"/>
        <v>3.9600952648995991E-3</v>
      </c>
      <c r="L5828" s="33">
        <f t="shared" si="366"/>
        <v>0.96616297344969004</v>
      </c>
      <c r="M5828" s="33">
        <f t="shared" si="367"/>
        <v>0.96233687603341056</v>
      </c>
    </row>
    <row r="5829" spans="1:13" ht="27.6">
      <c r="A5829" t="s">
        <v>164</v>
      </c>
      <c r="B5829" t="s">
        <v>257</v>
      </c>
      <c r="C5829" s="14" t="s">
        <v>259</v>
      </c>
      <c r="D5829" t="s">
        <v>465</v>
      </c>
      <c r="E5829" t="s">
        <v>483</v>
      </c>
      <c r="F5829" s="20">
        <v>2040</v>
      </c>
      <c r="G5829" s="20">
        <v>57</v>
      </c>
      <c r="H5829" s="11">
        <v>17322.302192596999</v>
      </c>
      <c r="I5829" s="10">
        <v>4001621.10108758</v>
      </c>
      <c r="J5829" s="33">
        <f t="shared" si="364"/>
        <v>4.3288211839669329E-3</v>
      </c>
      <c r="K5829" s="33">
        <f t="shared" si="365"/>
        <v>4.3194653423358487E-3</v>
      </c>
      <c r="L5829" s="33">
        <f t="shared" si="366"/>
        <v>0.96233687603341056</v>
      </c>
      <c r="M5829" s="33">
        <f t="shared" si="367"/>
        <v>0.95818009524973247</v>
      </c>
    </row>
    <row r="5830" spans="1:13" ht="27.6">
      <c r="A5830" t="s">
        <v>164</v>
      </c>
      <c r="B5830" t="s">
        <v>257</v>
      </c>
      <c r="C5830" s="14" t="s">
        <v>259</v>
      </c>
      <c r="D5830" t="s">
        <v>465</v>
      </c>
      <c r="E5830" t="s">
        <v>483</v>
      </c>
      <c r="F5830" s="20">
        <v>2040</v>
      </c>
      <c r="G5830" s="20">
        <v>58</v>
      </c>
      <c r="H5830" s="11">
        <v>18219.159403927999</v>
      </c>
      <c r="I5830" s="10">
        <v>3849419.2105147699</v>
      </c>
      <c r="J5830" s="33">
        <f t="shared" si="364"/>
        <v>4.7329631842024326E-3</v>
      </c>
      <c r="K5830" s="33">
        <f t="shared" si="365"/>
        <v>4.7217803635334343E-3</v>
      </c>
      <c r="L5830" s="33">
        <f t="shared" si="366"/>
        <v>0.95818009524973247</v>
      </c>
      <c r="M5830" s="33">
        <f t="shared" si="367"/>
        <v>0.95365577929125367</v>
      </c>
    </row>
    <row r="5831" spans="1:13" ht="27.6">
      <c r="A5831" t="s">
        <v>164</v>
      </c>
      <c r="B5831" t="s">
        <v>257</v>
      </c>
      <c r="C5831" s="14" t="s">
        <v>259</v>
      </c>
      <c r="D5831" t="s">
        <v>465</v>
      </c>
      <c r="E5831" t="s">
        <v>483</v>
      </c>
      <c r="F5831" s="20">
        <v>2040</v>
      </c>
      <c r="G5831" s="20">
        <v>59</v>
      </c>
      <c r="H5831" s="11">
        <v>19434.717245351902</v>
      </c>
      <c r="I5831" s="10">
        <v>3754610.4123254502</v>
      </c>
      <c r="J5831" s="33">
        <f t="shared" si="364"/>
        <v>5.1762273874148348E-3</v>
      </c>
      <c r="K5831" s="33">
        <f t="shared" si="365"/>
        <v>5.1628538072789887E-3</v>
      </c>
      <c r="L5831" s="33">
        <f t="shared" si="366"/>
        <v>0.95365577929125367</v>
      </c>
      <c r="M5831" s="33">
        <f t="shared" si="367"/>
        <v>0.94873219392030617</v>
      </c>
    </row>
    <row r="5832" spans="1:13" ht="27.6">
      <c r="A5832" t="s">
        <v>164</v>
      </c>
      <c r="B5832" t="s">
        <v>257</v>
      </c>
      <c r="C5832" s="14" t="s">
        <v>259</v>
      </c>
      <c r="D5832" t="s">
        <v>465</v>
      </c>
      <c r="E5832" t="s">
        <v>483</v>
      </c>
      <c r="F5832" s="20">
        <v>2040</v>
      </c>
      <c r="G5832" s="20">
        <v>60</v>
      </c>
      <c r="H5832" s="11">
        <v>20755.967722380701</v>
      </c>
      <c r="I5832" s="10">
        <v>3673059.16220681</v>
      </c>
      <c r="J5832" s="33">
        <f t="shared" si="364"/>
        <v>5.6508667042298091E-3</v>
      </c>
      <c r="K5832" s="33">
        <f t="shared" si="365"/>
        <v>5.634930588726994E-3</v>
      </c>
      <c r="L5832" s="33">
        <f t="shared" si="366"/>
        <v>0.94873219392030617</v>
      </c>
      <c r="M5832" s="33">
        <f t="shared" si="367"/>
        <v>0.94338615386027458</v>
      </c>
    </row>
    <row r="5833" spans="1:13" ht="27.6">
      <c r="A5833" t="s">
        <v>164</v>
      </c>
      <c r="B5833" t="s">
        <v>257</v>
      </c>
      <c r="C5833" s="14" t="s">
        <v>259</v>
      </c>
      <c r="D5833" t="s">
        <v>465</v>
      </c>
      <c r="E5833" t="s">
        <v>483</v>
      </c>
      <c r="F5833" s="20">
        <v>2040</v>
      </c>
      <c r="G5833" s="20">
        <v>61</v>
      </c>
      <c r="H5833" s="11">
        <v>22195.426999874599</v>
      </c>
      <c r="I5833" s="10">
        <v>3584668.38022384</v>
      </c>
      <c r="J5833" s="33">
        <f t="shared" si="364"/>
        <v>6.191765777365613E-3</v>
      </c>
      <c r="K5833" s="33">
        <f t="shared" si="365"/>
        <v>6.1726362977605476E-3</v>
      </c>
      <c r="L5833" s="33">
        <f t="shared" si="366"/>
        <v>0.94338615386027458</v>
      </c>
      <c r="M5833" s="33">
        <f t="shared" si="367"/>
        <v>0.93756297424415191</v>
      </c>
    </row>
    <row r="5834" spans="1:13" ht="27.6">
      <c r="A5834" t="s">
        <v>164</v>
      </c>
      <c r="B5834" t="s">
        <v>257</v>
      </c>
      <c r="C5834" s="14" t="s">
        <v>259</v>
      </c>
      <c r="D5834" t="s">
        <v>465</v>
      </c>
      <c r="E5834" t="s">
        <v>483</v>
      </c>
      <c r="F5834" s="20">
        <v>2040</v>
      </c>
      <c r="G5834" s="20">
        <v>62</v>
      </c>
      <c r="H5834" s="11">
        <v>23601.924496482199</v>
      </c>
      <c r="I5834" s="10">
        <v>3477350.0339859198</v>
      </c>
      <c r="J5834" s="33">
        <f t="shared" si="364"/>
        <v>6.7873306586361806E-3</v>
      </c>
      <c r="K5834" s="33">
        <f t="shared" si="365"/>
        <v>6.7643487545577807E-3</v>
      </c>
      <c r="L5834" s="33">
        <f t="shared" si="366"/>
        <v>0.93756297424415191</v>
      </c>
      <c r="M5834" s="33">
        <f t="shared" si="367"/>
        <v>0.93122097130700399</v>
      </c>
    </row>
    <row r="5835" spans="1:13" ht="27.6">
      <c r="A5835" t="s">
        <v>164</v>
      </c>
      <c r="B5835" t="s">
        <v>257</v>
      </c>
      <c r="C5835" s="14" t="s">
        <v>259</v>
      </c>
      <c r="D5835" t="s">
        <v>465</v>
      </c>
      <c r="E5835" t="s">
        <v>483</v>
      </c>
      <c r="F5835" s="20">
        <v>2040</v>
      </c>
      <c r="G5835" s="20">
        <v>63</v>
      </c>
      <c r="H5835" s="11">
        <v>25206.2304663205</v>
      </c>
      <c r="I5835" s="10">
        <v>3383452.7648655102</v>
      </c>
      <c r="J5835" s="33">
        <f t="shared" si="364"/>
        <v>7.4498543996438585E-3</v>
      </c>
      <c r="K5835" s="33">
        <f t="shared" si="365"/>
        <v>7.4221730177652656E-3</v>
      </c>
      <c r="L5835" s="33">
        <f t="shared" si="366"/>
        <v>0.93122097130700399</v>
      </c>
      <c r="M5835" s="33">
        <f t="shared" si="367"/>
        <v>0.92430928814019198</v>
      </c>
    </row>
    <row r="5836" spans="1:13" ht="27.6">
      <c r="A5836" t="s">
        <v>164</v>
      </c>
      <c r="B5836" t="s">
        <v>257</v>
      </c>
      <c r="C5836" s="14" t="s">
        <v>259</v>
      </c>
      <c r="D5836" t="s">
        <v>465</v>
      </c>
      <c r="E5836" t="s">
        <v>483</v>
      </c>
      <c r="F5836" s="20">
        <v>2040</v>
      </c>
      <c r="G5836" s="20">
        <v>64</v>
      </c>
      <c r="H5836" s="11">
        <v>26765.495249286902</v>
      </c>
      <c r="I5836" s="10">
        <v>3277773.3191276202</v>
      </c>
      <c r="J5836" s="33">
        <f t="shared" si="364"/>
        <v>8.165755420942453E-3</v>
      </c>
      <c r="K5836" s="33">
        <f t="shared" si="365"/>
        <v>8.132506203355705E-3</v>
      </c>
      <c r="L5836" s="33">
        <f t="shared" si="366"/>
        <v>0.92430928814019198</v>
      </c>
      <c r="M5836" s="33">
        <f t="shared" si="367"/>
        <v>0.91679233712057262</v>
      </c>
    </row>
    <row r="5837" spans="1:13" ht="27.6">
      <c r="A5837" t="s">
        <v>164</v>
      </c>
      <c r="B5837" t="s">
        <v>257</v>
      </c>
      <c r="C5837" s="14" t="s">
        <v>259</v>
      </c>
      <c r="D5837" t="s">
        <v>465</v>
      </c>
      <c r="E5837" t="s">
        <v>483</v>
      </c>
      <c r="F5837" s="20">
        <v>2040</v>
      </c>
      <c r="G5837" s="20">
        <v>65</v>
      </c>
      <c r="H5837" s="11">
        <v>27202.3351319834</v>
      </c>
      <c r="I5837" s="10">
        <v>3169892.7789574699</v>
      </c>
      <c r="J5837" s="33">
        <f t="shared" si="364"/>
        <v>8.5814685318567271E-3</v>
      </c>
      <c r="K5837" s="33">
        <f t="shared" si="365"/>
        <v>8.5447528307157627E-3</v>
      </c>
      <c r="L5837" s="33">
        <f t="shared" si="366"/>
        <v>0.91679233712057262</v>
      </c>
      <c r="M5837" s="33">
        <f t="shared" si="367"/>
        <v>0.90895857320278306</v>
      </c>
    </row>
    <row r="5838" spans="1:13" ht="27.6">
      <c r="A5838" t="s">
        <v>164</v>
      </c>
      <c r="B5838" t="s">
        <v>257</v>
      </c>
      <c r="C5838" s="14" t="s">
        <v>259</v>
      </c>
      <c r="D5838" t="s">
        <v>465</v>
      </c>
      <c r="E5838" t="s">
        <v>483</v>
      </c>
      <c r="F5838" s="20">
        <v>2040</v>
      </c>
      <c r="G5838" s="20">
        <v>66</v>
      </c>
      <c r="H5838" s="11">
        <v>28596.045333861399</v>
      </c>
      <c r="I5838" s="10">
        <v>3037360.5283356998</v>
      </c>
      <c r="J5838" s="33">
        <f t="shared" si="364"/>
        <v>9.4147682065027685E-3</v>
      </c>
      <c r="K5838" s="33">
        <f t="shared" si="365"/>
        <v>9.3705880337174863E-3</v>
      </c>
      <c r="L5838" s="33">
        <f t="shared" si="366"/>
        <v>0.90895857320278306</v>
      </c>
      <c r="M5838" s="33">
        <f t="shared" si="367"/>
        <v>0.90044109687358409</v>
      </c>
    </row>
    <row r="5839" spans="1:13" ht="27.6">
      <c r="A5839" t="s">
        <v>164</v>
      </c>
      <c r="B5839" t="s">
        <v>257</v>
      </c>
      <c r="C5839" s="14" t="s">
        <v>259</v>
      </c>
      <c r="D5839" t="s">
        <v>465</v>
      </c>
      <c r="E5839" t="s">
        <v>483</v>
      </c>
      <c r="F5839" s="20">
        <v>2040</v>
      </c>
      <c r="G5839" s="20">
        <v>67</v>
      </c>
      <c r="H5839" s="11">
        <v>30523.280221616998</v>
      </c>
      <c r="I5839" s="10">
        <v>2954143.3060959899</v>
      </c>
      <c r="J5839" s="33">
        <f t="shared" si="364"/>
        <v>1.0332362739015071E-2</v>
      </c>
      <c r="K5839" s="33">
        <f t="shared" si="365"/>
        <v>1.0279167248473331E-2</v>
      </c>
      <c r="L5839" s="33">
        <f t="shared" si="366"/>
        <v>0.90044109687358409</v>
      </c>
      <c r="M5839" s="33">
        <f t="shared" si="367"/>
        <v>0.89118531224142172</v>
      </c>
    </row>
    <row r="5840" spans="1:13" ht="27.6">
      <c r="A5840" t="s">
        <v>164</v>
      </c>
      <c r="B5840" t="s">
        <v>257</v>
      </c>
      <c r="C5840" s="14" t="s">
        <v>259</v>
      </c>
      <c r="D5840" t="s">
        <v>465</v>
      </c>
      <c r="E5840" t="s">
        <v>483</v>
      </c>
      <c r="F5840" s="20">
        <v>2040</v>
      </c>
      <c r="G5840" s="20">
        <v>68</v>
      </c>
      <c r="H5840" s="11">
        <v>31030.6782811347</v>
      </c>
      <c r="I5840" s="10">
        <v>2731901.1476249001</v>
      </c>
      <c r="J5840" s="33">
        <f t="shared" si="364"/>
        <v>1.1358638766308438E-2</v>
      </c>
      <c r="K5840" s="33">
        <f t="shared" si="365"/>
        <v>1.1294372983080114E-2</v>
      </c>
      <c r="L5840" s="33">
        <f t="shared" si="366"/>
        <v>0.89118531224142172</v>
      </c>
      <c r="M5840" s="33">
        <f t="shared" si="367"/>
        <v>0.88111993292792434</v>
      </c>
    </row>
    <row r="5841" spans="1:13" ht="27.6">
      <c r="A5841" t="s">
        <v>164</v>
      </c>
      <c r="B5841" t="s">
        <v>257</v>
      </c>
      <c r="C5841" s="14" t="s">
        <v>259</v>
      </c>
      <c r="D5841" t="s">
        <v>465</v>
      </c>
      <c r="E5841" t="s">
        <v>483</v>
      </c>
      <c r="F5841" s="20">
        <v>2040</v>
      </c>
      <c r="G5841" s="20">
        <v>69</v>
      </c>
      <c r="H5841" s="11">
        <v>32605.130653625401</v>
      </c>
      <c r="I5841" s="10">
        <v>2611482.9566317</v>
      </c>
      <c r="J5841" s="33">
        <f t="shared" si="364"/>
        <v>1.2485293296985408E-2</v>
      </c>
      <c r="K5841" s="33">
        <f t="shared" si="365"/>
        <v>1.240767538590215E-2</v>
      </c>
      <c r="L5841" s="33">
        <f t="shared" si="366"/>
        <v>0.88111993292792434</v>
      </c>
      <c r="M5841" s="33">
        <f t="shared" si="367"/>
        <v>0.87018728282410673</v>
      </c>
    </row>
    <row r="5842" spans="1:13" ht="27.6">
      <c r="A5842" t="s">
        <v>164</v>
      </c>
      <c r="B5842" t="s">
        <v>257</v>
      </c>
      <c r="C5842" s="14" t="s">
        <v>259</v>
      </c>
      <c r="D5842" t="s">
        <v>465</v>
      </c>
      <c r="E5842" t="s">
        <v>483</v>
      </c>
      <c r="F5842" s="20">
        <v>2041</v>
      </c>
      <c r="G5842" s="20">
        <v>30</v>
      </c>
      <c r="H5842" s="11">
        <v>825.50410506939397</v>
      </c>
      <c r="I5842" s="10">
        <v>4884128.3239676701</v>
      </c>
      <c r="J5842" s="33">
        <f t="shared" si="364"/>
        <v>1.6901769370358956E-4</v>
      </c>
      <c r="K5842" s="33">
        <f t="shared" si="365"/>
        <v>1.690034110178873E-4</v>
      </c>
      <c r="L5842" s="33">
        <f t="shared" si="366"/>
        <v>1</v>
      </c>
      <c r="M5842" s="33">
        <f t="shared" si="367"/>
        <v>0.99983099658898211</v>
      </c>
    </row>
    <row r="5843" spans="1:13" ht="27.6">
      <c r="A5843" t="s">
        <v>164</v>
      </c>
      <c r="B5843" t="s">
        <v>257</v>
      </c>
      <c r="C5843" s="14" t="s">
        <v>259</v>
      </c>
      <c r="D5843" t="s">
        <v>465</v>
      </c>
      <c r="E5843" t="s">
        <v>483</v>
      </c>
      <c r="F5843" s="20">
        <v>2041</v>
      </c>
      <c r="G5843" s="20">
        <v>31</v>
      </c>
      <c r="H5843" s="11">
        <v>1033.87011462034</v>
      </c>
      <c r="I5843" s="10">
        <v>4750139.3776777796</v>
      </c>
      <c r="J5843" s="33">
        <f t="shared" si="364"/>
        <v>2.1765047978987353E-4</v>
      </c>
      <c r="K5843" s="33">
        <f t="shared" si="365"/>
        <v>2.1762679564252263E-4</v>
      </c>
      <c r="L5843" s="33">
        <f t="shared" si="366"/>
        <v>0.99983099658898211</v>
      </c>
      <c r="M5843" s="33">
        <f t="shared" si="367"/>
        <v>0.99961340657301034</v>
      </c>
    </row>
    <row r="5844" spans="1:13" ht="27.6">
      <c r="A5844" t="s">
        <v>164</v>
      </c>
      <c r="B5844" t="s">
        <v>257</v>
      </c>
      <c r="C5844" s="14" t="s">
        <v>259</v>
      </c>
      <c r="D5844" t="s">
        <v>465</v>
      </c>
      <c r="E5844" t="s">
        <v>483</v>
      </c>
      <c r="F5844" s="20">
        <v>2041</v>
      </c>
      <c r="G5844" s="20">
        <v>32</v>
      </c>
      <c r="H5844" s="11">
        <v>1072.4761526452201</v>
      </c>
      <c r="I5844" s="10">
        <v>4679422.00344647</v>
      </c>
      <c r="J5844" s="33">
        <f t="shared" si="364"/>
        <v>2.2918987683849074E-4</v>
      </c>
      <c r="K5844" s="33">
        <f t="shared" si="365"/>
        <v>2.2916361484504044E-4</v>
      </c>
      <c r="L5844" s="33">
        <f t="shared" si="366"/>
        <v>0.99961340657301034</v>
      </c>
      <c r="M5844" s="33">
        <f t="shared" si="367"/>
        <v>0.99938433155131245</v>
      </c>
    </row>
    <row r="5845" spans="1:13" ht="27.6">
      <c r="A5845" t="s">
        <v>164</v>
      </c>
      <c r="B5845" t="s">
        <v>257</v>
      </c>
      <c r="C5845" s="14" t="s">
        <v>259</v>
      </c>
      <c r="D5845" t="s">
        <v>465</v>
      </c>
      <c r="E5845" t="s">
        <v>483</v>
      </c>
      <c r="F5845" s="20">
        <v>2041</v>
      </c>
      <c r="G5845" s="20">
        <v>33</v>
      </c>
      <c r="H5845" s="11">
        <v>1125.7431832132099</v>
      </c>
      <c r="I5845" s="10">
        <v>4636716.7521515097</v>
      </c>
      <c r="J5845" s="33">
        <f t="shared" si="364"/>
        <v>2.4278886190122511E-4</v>
      </c>
      <c r="K5845" s="33">
        <f t="shared" si="365"/>
        <v>2.4275939107065714E-4</v>
      </c>
      <c r="L5845" s="33">
        <f t="shared" si="366"/>
        <v>0.99938433155131245</v>
      </c>
      <c r="M5845" s="33">
        <f t="shared" si="367"/>
        <v>0.99914172161953951</v>
      </c>
    </row>
    <row r="5846" spans="1:13" ht="27.6">
      <c r="A5846" t="s">
        <v>164</v>
      </c>
      <c r="B5846" t="s">
        <v>257</v>
      </c>
      <c r="C5846" s="14" t="s">
        <v>259</v>
      </c>
      <c r="D5846" t="s">
        <v>465</v>
      </c>
      <c r="E5846" t="s">
        <v>483</v>
      </c>
      <c r="F5846" s="20">
        <v>2041</v>
      </c>
      <c r="G5846" s="20">
        <v>34</v>
      </c>
      <c r="H5846" s="11">
        <v>1259.3666546110901</v>
      </c>
      <c r="I5846" s="10">
        <v>4662396.2495805202</v>
      </c>
      <c r="J5846" s="33">
        <f t="shared" si="364"/>
        <v>2.7011145925754304E-4</v>
      </c>
      <c r="K5846" s="33">
        <f t="shared" si="365"/>
        <v>2.7007498244169259E-4</v>
      </c>
      <c r="L5846" s="33">
        <f t="shared" si="366"/>
        <v>0.99914172161953951</v>
      </c>
      <c r="M5846" s="33">
        <f t="shared" si="367"/>
        <v>0.9988718784366164</v>
      </c>
    </row>
    <row r="5847" spans="1:13" ht="27.6">
      <c r="A5847" t="s">
        <v>164</v>
      </c>
      <c r="B5847" t="s">
        <v>257</v>
      </c>
      <c r="C5847" s="14" t="s">
        <v>259</v>
      </c>
      <c r="D5847" t="s">
        <v>465</v>
      </c>
      <c r="E5847" t="s">
        <v>483</v>
      </c>
      <c r="F5847" s="20">
        <v>2041</v>
      </c>
      <c r="G5847" s="20">
        <v>35</v>
      </c>
      <c r="H5847" s="11">
        <v>1643.2648023151801</v>
      </c>
      <c r="I5847" s="10">
        <v>4579026.8463270804</v>
      </c>
      <c r="J5847" s="33">
        <f t="shared" si="364"/>
        <v>3.5886769339063215E-4</v>
      </c>
      <c r="K5847" s="33">
        <f t="shared" si="365"/>
        <v>3.5880330808213401E-4</v>
      </c>
      <c r="L5847" s="33">
        <f t="shared" si="366"/>
        <v>0.9988718784366164</v>
      </c>
      <c r="M5847" s="33">
        <f t="shared" si="367"/>
        <v>0.99851347990228312</v>
      </c>
    </row>
    <row r="5848" spans="1:13" ht="27.6">
      <c r="A5848" t="s">
        <v>164</v>
      </c>
      <c r="B5848" t="s">
        <v>257</v>
      </c>
      <c r="C5848" s="14" t="s">
        <v>259</v>
      </c>
      <c r="D5848" t="s">
        <v>465</v>
      </c>
      <c r="E5848" t="s">
        <v>483</v>
      </c>
      <c r="F5848" s="20">
        <v>2041</v>
      </c>
      <c r="G5848" s="20">
        <v>36</v>
      </c>
      <c r="H5848" s="11">
        <v>1879.74841133573</v>
      </c>
      <c r="I5848" s="10">
        <v>4516991.3771102196</v>
      </c>
      <c r="J5848" s="33">
        <f t="shared" si="364"/>
        <v>4.1615054234137451E-4</v>
      </c>
      <c r="K5848" s="33">
        <f t="shared" si="365"/>
        <v>4.1606396371474119E-4</v>
      </c>
      <c r="L5848" s="33">
        <f t="shared" si="366"/>
        <v>0.99851347990228312</v>
      </c>
      <c r="M5848" s="33">
        <f t="shared" si="367"/>
        <v>0.99809803442601241</v>
      </c>
    </row>
    <row r="5849" spans="1:13" ht="27.6">
      <c r="A5849" t="s">
        <v>164</v>
      </c>
      <c r="B5849" t="s">
        <v>257</v>
      </c>
      <c r="C5849" s="14" t="s">
        <v>259</v>
      </c>
      <c r="D5849" t="s">
        <v>465</v>
      </c>
      <c r="E5849" t="s">
        <v>483</v>
      </c>
      <c r="F5849" s="20">
        <v>2041</v>
      </c>
      <c r="G5849" s="20">
        <v>37</v>
      </c>
      <c r="H5849" s="11">
        <v>1962.93915666575</v>
      </c>
      <c r="I5849" s="10">
        <v>4387685.5016827602</v>
      </c>
      <c r="J5849" s="33">
        <f t="shared" si="364"/>
        <v>4.4737462516694187E-4</v>
      </c>
      <c r="K5849" s="33">
        <f t="shared" si="365"/>
        <v>4.4727456806092913E-4</v>
      </c>
      <c r="L5849" s="33">
        <f t="shared" si="366"/>
        <v>0.99809803442601241</v>
      </c>
      <c r="M5849" s="33">
        <f t="shared" si="367"/>
        <v>0.99765161055878204</v>
      </c>
    </row>
    <row r="5850" spans="1:13" ht="27.6">
      <c r="A5850" t="s">
        <v>164</v>
      </c>
      <c r="B5850" t="s">
        <v>257</v>
      </c>
      <c r="C5850" s="14" t="s">
        <v>259</v>
      </c>
      <c r="D5850" t="s">
        <v>465</v>
      </c>
      <c r="E5850" t="s">
        <v>483</v>
      </c>
      <c r="F5850" s="20">
        <v>2041</v>
      </c>
      <c r="G5850" s="20">
        <v>38</v>
      </c>
      <c r="H5850" s="11">
        <v>2084.6033130106598</v>
      </c>
      <c r="I5850" s="10">
        <v>4320881.6187187498</v>
      </c>
      <c r="J5850" s="33">
        <f t="shared" si="364"/>
        <v>4.82448605853913E-4</v>
      </c>
      <c r="K5850" s="33">
        <f t="shared" si="365"/>
        <v>4.8233224623850379E-4</v>
      </c>
      <c r="L5850" s="33">
        <f t="shared" si="366"/>
        <v>0.99765161055878204</v>
      </c>
      <c r="M5850" s="33">
        <f t="shared" si="367"/>
        <v>0.99717041101649773</v>
      </c>
    </row>
    <row r="5851" spans="1:13" ht="27.6">
      <c r="A5851" t="s">
        <v>164</v>
      </c>
      <c r="B5851" t="s">
        <v>257</v>
      </c>
      <c r="C5851" s="14" t="s">
        <v>259</v>
      </c>
      <c r="D5851" t="s">
        <v>465</v>
      </c>
      <c r="E5851" t="s">
        <v>483</v>
      </c>
      <c r="F5851" s="20">
        <v>2041</v>
      </c>
      <c r="G5851" s="20">
        <v>39</v>
      </c>
      <c r="H5851" s="11">
        <v>2398.0227892339299</v>
      </c>
      <c r="I5851" s="10">
        <v>4296433.32409597</v>
      </c>
      <c r="J5851" s="33">
        <f t="shared" si="364"/>
        <v>5.5814267517779006E-4</v>
      </c>
      <c r="K5851" s="33">
        <f t="shared" si="365"/>
        <v>5.5798694252984227E-4</v>
      </c>
      <c r="L5851" s="33">
        <f t="shared" si="366"/>
        <v>0.99717041101649773</v>
      </c>
      <c r="M5851" s="33">
        <f t="shared" si="367"/>
        <v>0.99661400294767344</v>
      </c>
    </row>
    <row r="5852" spans="1:13" ht="27.6">
      <c r="A5852" t="s">
        <v>164</v>
      </c>
      <c r="B5852" t="s">
        <v>257</v>
      </c>
      <c r="C5852" s="14" t="s">
        <v>259</v>
      </c>
      <c r="D5852" t="s">
        <v>465</v>
      </c>
      <c r="E5852" t="s">
        <v>483</v>
      </c>
      <c r="F5852" s="20">
        <v>2041</v>
      </c>
      <c r="G5852" s="20">
        <v>40</v>
      </c>
      <c r="H5852" s="11">
        <v>3199.7025308236598</v>
      </c>
      <c r="I5852" s="10">
        <v>4273852.12102459</v>
      </c>
      <c r="J5852" s="33">
        <f t="shared" si="364"/>
        <v>7.486694532745276E-4</v>
      </c>
      <c r="K5852" s="33">
        <f t="shared" si="365"/>
        <v>7.4838927022524704E-4</v>
      </c>
      <c r="L5852" s="33">
        <f t="shared" si="366"/>
        <v>0.99661400294767344</v>
      </c>
      <c r="M5852" s="33">
        <f t="shared" si="367"/>
        <v>0.99586814772131116</v>
      </c>
    </row>
    <row r="5853" spans="1:13" ht="27.6">
      <c r="A5853" t="s">
        <v>164</v>
      </c>
      <c r="B5853" t="s">
        <v>257</v>
      </c>
      <c r="C5853" s="14" t="s">
        <v>259</v>
      </c>
      <c r="D5853" t="s">
        <v>465</v>
      </c>
      <c r="E5853" t="s">
        <v>483</v>
      </c>
      <c r="F5853" s="20">
        <v>2041</v>
      </c>
      <c r="G5853" s="20">
        <v>41</v>
      </c>
      <c r="H5853" s="11">
        <v>3522.97337842761</v>
      </c>
      <c r="I5853" s="10">
        <v>4249915.2887309296</v>
      </c>
      <c r="J5853" s="33">
        <f t="shared" si="364"/>
        <v>8.2895143528369188E-4</v>
      </c>
      <c r="K5853" s="33">
        <f t="shared" si="365"/>
        <v>8.2860794996009179E-4</v>
      </c>
      <c r="L5853" s="33">
        <f t="shared" si="366"/>
        <v>0.99586814772131116</v>
      </c>
      <c r="M5853" s="33">
        <f t="shared" si="367"/>
        <v>0.99504296345699728</v>
      </c>
    </row>
    <row r="5854" spans="1:13" ht="27.6">
      <c r="A5854" t="s">
        <v>164</v>
      </c>
      <c r="B5854" t="s">
        <v>257</v>
      </c>
      <c r="C5854" s="14" t="s">
        <v>259</v>
      </c>
      <c r="D5854" t="s">
        <v>465</v>
      </c>
      <c r="E5854" t="s">
        <v>483</v>
      </c>
      <c r="F5854" s="20">
        <v>2041</v>
      </c>
      <c r="G5854" s="20">
        <v>42</v>
      </c>
      <c r="H5854" s="11">
        <v>3836.4755871945499</v>
      </c>
      <c r="I5854" s="10">
        <v>4265298.1245778203</v>
      </c>
      <c r="J5854" s="33">
        <f t="shared" si="364"/>
        <v>8.9946247018179645E-4</v>
      </c>
      <c r="K5854" s="33">
        <f t="shared" si="365"/>
        <v>8.9905807506929225E-4</v>
      </c>
      <c r="L5854" s="33">
        <f t="shared" si="366"/>
        <v>0.99504296345699728</v>
      </c>
      <c r="M5854" s="33">
        <f t="shared" si="367"/>
        <v>0.99414836204566037</v>
      </c>
    </row>
    <row r="5855" spans="1:13" ht="27.6">
      <c r="A5855" t="s">
        <v>164</v>
      </c>
      <c r="B5855" t="s">
        <v>257</v>
      </c>
      <c r="C5855" s="14" t="s">
        <v>259</v>
      </c>
      <c r="D5855" t="s">
        <v>465</v>
      </c>
      <c r="E5855" t="s">
        <v>483</v>
      </c>
      <c r="F5855" s="20">
        <v>2041</v>
      </c>
      <c r="G5855" s="20">
        <v>43</v>
      </c>
      <c r="H5855" s="11">
        <v>4224.7246993998997</v>
      </c>
      <c r="I5855" s="10">
        <v>4318664.52589502</v>
      </c>
      <c r="J5855" s="33">
        <f t="shared" si="364"/>
        <v>9.782479454164938E-4</v>
      </c>
      <c r="K5855" s="33">
        <f t="shared" si="365"/>
        <v>9.7776961688245123E-4</v>
      </c>
      <c r="L5855" s="33">
        <f t="shared" si="366"/>
        <v>0.99414836204566037</v>
      </c>
      <c r="M5855" s="33">
        <f t="shared" si="367"/>
        <v>0.99317631398257866</v>
      </c>
    </row>
    <row r="5856" spans="1:13" ht="27.6">
      <c r="A5856" t="s">
        <v>164</v>
      </c>
      <c r="B5856" t="s">
        <v>257</v>
      </c>
      <c r="C5856" s="14" t="s">
        <v>259</v>
      </c>
      <c r="D5856" t="s">
        <v>465</v>
      </c>
      <c r="E5856" t="s">
        <v>483</v>
      </c>
      <c r="F5856" s="20">
        <v>2041</v>
      </c>
      <c r="G5856" s="20">
        <v>44</v>
      </c>
      <c r="H5856" s="11">
        <v>4963.4006205613196</v>
      </c>
      <c r="I5856" s="10">
        <v>4447411.5886415597</v>
      </c>
      <c r="J5856" s="33">
        <f t="shared" si="364"/>
        <v>1.1160200763153038E-3</v>
      </c>
      <c r="K5856" s="33">
        <f t="shared" si="365"/>
        <v>1.1153975575126651E-3</v>
      </c>
      <c r="L5856" s="33">
        <f t="shared" si="366"/>
        <v>0.99317631398257866</v>
      </c>
      <c r="M5856" s="33">
        <f t="shared" si="367"/>
        <v>0.99206852754778307</v>
      </c>
    </row>
    <row r="5857" spans="1:13" ht="27.6">
      <c r="A5857" t="s">
        <v>164</v>
      </c>
      <c r="B5857" t="s">
        <v>257</v>
      </c>
      <c r="C5857" s="14" t="s">
        <v>259</v>
      </c>
      <c r="D5857" t="s">
        <v>465</v>
      </c>
      <c r="E5857" t="s">
        <v>483</v>
      </c>
      <c r="F5857" s="20">
        <v>2041</v>
      </c>
      <c r="G5857" s="20">
        <v>45</v>
      </c>
      <c r="H5857" s="11">
        <v>6287.1668788099596</v>
      </c>
      <c r="I5857" s="10">
        <v>4398098.4826739402</v>
      </c>
      <c r="J5857" s="33">
        <f t="shared" si="364"/>
        <v>1.4295193487771812E-3</v>
      </c>
      <c r="K5857" s="33">
        <f t="shared" si="365"/>
        <v>1.4284980726955165E-3</v>
      </c>
      <c r="L5857" s="33">
        <f t="shared" si="366"/>
        <v>0.99206852754778307</v>
      </c>
      <c r="M5857" s="33">
        <f t="shared" si="367"/>
        <v>0.99065135956819916</v>
      </c>
    </row>
    <row r="5858" spans="1:13" ht="27.6">
      <c r="A5858" t="s">
        <v>164</v>
      </c>
      <c r="B5858" t="s">
        <v>257</v>
      </c>
      <c r="C5858" s="14" t="s">
        <v>259</v>
      </c>
      <c r="D5858" t="s">
        <v>465</v>
      </c>
      <c r="E5858" t="s">
        <v>483</v>
      </c>
      <c r="F5858" s="20">
        <v>2041</v>
      </c>
      <c r="G5858" s="20">
        <v>46</v>
      </c>
      <c r="H5858" s="11">
        <v>6742.9519562398</v>
      </c>
      <c r="I5858" s="10">
        <v>4317652.5223787399</v>
      </c>
      <c r="J5858" s="33">
        <f t="shared" si="364"/>
        <v>1.5617171417316559E-3</v>
      </c>
      <c r="K5858" s="33">
        <f t="shared" si="365"/>
        <v>1.5604982960961689E-3</v>
      </c>
      <c r="L5858" s="33">
        <f t="shared" si="366"/>
        <v>0.99065135956819916</v>
      </c>
      <c r="M5858" s="33">
        <f t="shared" si="367"/>
        <v>0.98910544980956761</v>
      </c>
    </row>
    <row r="5859" spans="1:13" ht="27.6">
      <c r="A5859" t="s">
        <v>164</v>
      </c>
      <c r="B5859" t="s">
        <v>257</v>
      </c>
      <c r="C5859" s="14" t="s">
        <v>259</v>
      </c>
      <c r="D5859" t="s">
        <v>465</v>
      </c>
      <c r="E5859" t="s">
        <v>483</v>
      </c>
      <c r="F5859" s="20">
        <v>2041</v>
      </c>
      <c r="G5859" s="20">
        <v>47</v>
      </c>
      <c r="H5859" s="11">
        <v>7267.8983834318497</v>
      </c>
      <c r="I5859" s="10">
        <v>4252755.2392839501</v>
      </c>
      <c r="J5859" s="33">
        <f t="shared" si="364"/>
        <v>1.7089858161354165E-3</v>
      </c>
      <c r="K5859" s="33">
        <f t="shared" si="365"/>
        <v>1.7075263314068057E-3</v>
      </c>
      <c r="L5859" s="33">
        <f t="shared" si="366"/>
        <v>0.98910544980956761</v>
      </c>
      <c r="M5859" s="33">
        <f t="shared" si="367"/>
        <v>0.98741652620947984</v>
      </c>
    </row>
    <row r="5860" spans="1:13" ht="27.6">
      <c r="A5860" t="s">
        <v>164</v>
      </c>
      <c r="B5860" t="s">
        <v>257</v>
      </c>
      <c r="C5860" s="14" t="s">
        <v>259</v>
      </c>
      <c r="D5860" t="s">
        <v>465</v>
      </c>
      <c r="E5860" t="s">
        <v>483</v>
      </c>
      <c r="F5860" s="20">
        <v>2041</v>
      </c>
      <c r="G5860" s="20">
        <v>48</v>
      </c>
      <c r="H5860" s="11">
        <v>7845.24913227058</v>
      </c>
      <c r="I5860" s="10">
        <v>4190556.7157752598</v>
      </c>
      <c r="J5860" s="33">
        <f t="shared" si="364"/>
        <v>1.8721257494827143E-3</v>
      </c>
      <c r="K5860" s="33">
        <f t="shared" si="365"/>
        <v>1.8703744151482571E-3</v>
      </c>
      <c r="L5860" s="33">
        <f t="shared" si="366"/>
        <v>0.98741652620947984</v>
      </c>
      <c r="M5860" s="33">
        <f t="shared" si="367"/>
        <v>0.98556968760176311</v>
      </c>
    </row>
    <row r="5861" spans="1:13" ht="27.6">
      <c r="A5861" t="s">
        <v>164</v>
      </c>
      <c r="B5861" t="s">
        <v>257</v>
      </c>
      <c r="C5861" s="14" t="s">
        <v>259</v>
      </c>
      <c r="D5861" t="s">
        <v>465</v>
      </c>
      <c r="E5861" t="s">
        <v>483</v>
      </c>
      <c r="F5861" s="20">
        <v>2041</v>
      </c>
      <c r="G5861" s="20">
        <v>49</v>
      </c>
      <c r="H5861" s="11">
        <v>8636.7708669732492</v>
      </c>
      <c r="I5861" s="10">
        <v>4215988.6583422003</v>
      </c>
      <c r="J5861" s="33">
        <f t="shared" si="364"/>
        <v>2.0485754509523223E-3</v>
      </c>
      <c r="K5861" s="33">
        <f t="shared" si="365"/>
        <v>2.0464785523925944E-3</v>
      </c>
      <c r="L5861" s="33">
        <f t="shared" si="366"/>
        <v>0.98556968760176311</v>
      </c>
      <c r="M5861" s="33">
        <f t="shared" si="367"/>
        <v>0.98355274037419782</v>
      </c>
    </row>
    <row r="5862" spans="1:13" ht="27.6">
      <c r="A5862" t="s">
        <v>164</v>
      </c>
      <c r="B5862" t="s">
        <v>257</v>
      </c>
      <c r="C5862" s="14" t="s">
        <v>259</v>
      </c>
      <c r="D5862" t="s">
        <v>465</v>
      </c>
      <c r="E5862" t="s">
        <v>483</v>
      </c>
      <c r="F5862" s="20">
        <v>2041</v>
      </c>
      <c r="G5862" s="20">
        <v>50</v>
      </c>
      <c r="H5862" s="11">
        <v>9921.8581509017404</v>
      </c>
      <c r="I5862" s="10">
        <v>4220872.3184936903</v>
      </c>
      <c r="J5862" s="33">
        <f t="shared" si="364"/>
        <v>2.350665313288266E-3</v>
      </c>
      <c r="K5862" s="33">
        <f t="shared" si="365"/>
        <v>2.3479046631259548E-3</v>
      </c>
      <c r="L5862" s="33">
        <f t="shared" si="366"/>
        <v>0.98355274037419782</v>
      </c>
      <c r="M5862" s="33">
        <f t="shared" si="367"/>
        <v>0.98124345230864296</v>
      </c>
    </row>
    <row r="5863" spans="1:13" ht="27.6">
      <c r="A5863" t="s">
        <v>164</v>
      </c>
      <c r="B5863" t="s">
        <v>257</v>
      </c>
      <c r="C5863" s="14" t="s">
        <v>259</v>
      </c>
      <c r="D5863" t="s">
        <v>465</v>
      </c>
      <c r="E5863" t="s">
        <v>483</v>
      </c>
      <c r="F5863" s="20">
        <v>2041</v>
      </c>
      <c r="G5863" s="20">
        <v>51</v>
      </c>
      <c r="H5863" s="11">
        <v>14583.3847078293</v>
      </c>
      <c r="I5863" s="10">
        <v>6206839.9654586101</v>
      </c>
      <c r="J5863" s="33">
        <f t="shared" si="364"/>
        <v>2.3495667342780871E-3</v>
      </c>
      <c r="K5863" s="33">
        <f t="shared" si="365"/>
        <v>2.3468086628725127E-3</v>
      </c>
      <c r="L5863" s="33">
        <f t="shared" si="366"/>
        <v>0.98124345230864296</v>
      </c>
      <c r="M5863" s="33">
        <f t="shared" si="367"/>
        <v>0.9789406616743781</v>
      </c>
    </row>
    <row r="5864" spans="1:13" ht="27.6">
      <c r="A5864" t="s">
        <v>164</v>
      </c>
      <c r="B5864" t="s">
        <v>257</v>
      </c>
      <c r="C5864" s="14" t="s">
        <v>259</v>
      </c>
      <c r="D5864" t="s">
        <v>465</v>
      </c>
      <c r="E5864" t="s">
        <v>483</v>
      </c>
      <c r="F5864" s="20">
        <v>2041</v>
      </c>
      <c r="G5864" s="20">
        <v>52</v>
      </c>
      <c r="H5864" s="11">
        <v>11662.504823548699</v>
      </c>
      <c r="I5864" s="10">
        <v>4151198.6326259202</v>
      </c>
      <c r="J5864" s="33">
        <f t="shared" si="364"/>
        <v>2.8094306863295912E-3</v>
      </c>
      <c r="K5864" s="33">
        <f t="shared" si="365"/>
        <v>2.8054879291042889E-3</v>
      </c>
      <c r="L5864" s="33">
        <f t="shared" si="366"/>
        <v>0.9789406616743781</v>
      </c>
      <c r="M5864" s="33">
        <f t="shared" si="367"/>
        <v>0.97619425546474126</v>
      </c>
    </row>
    <row r="5865" spans="1:13" ht="27.6">
      <c r="A5865" t="s">
        <v>164</v>
      </c>
      <c r="B5865" t="s">
        <v>257</v>
      </c>
      <c r="C5865" s="14" t="s">
        <v>259</v>
      </c>
      <c r="D5865" t="s">
        <v>465</v>
      </c>
      <c r="E5865" t="s">
        <v>483</v>
      </c>
      <c r="F5865" s="20">
        <v>2041</v>
      </c>
      <c r="G5865" s="20">
        <v>53</v>
      </c>
      <c r="H5865" s="11">
        <v>12624.9314931626</v>
      </c>
      <c r="I5865" s="10">
        <v>4118478.9426039602</v>
      </c>
      <c r="J5865" s="33">
        <f t="shared" si="364"/>
        <v>3.0654354845821618E-3</v>
      </c>
      <c r="K5865" s="33">
        <f t="shared" si="365"/>
        <v>3.0607418344792414E-3</v>
      </c>
      <c r="L5865" s="33">
        <f t="shared" si="366"/>
        <v>0.97619425546474126</v>
      </c>
      <c r="M5865" s="33">
        <f t="shared" si="367"/>
        <v>0.97320637686846201</v>
      </c>
    </row>
    <row r="5866" spans="1:13" ht="27.6">
      <c r="A5866" t="s">
        <v>164</v>
      </c>
      <c r="B5866" t="s">
        <v>257</v>
      </c>
      <c r="C5866" s="14" t="s">
        <v>259</v>
      </c>
      <c r="D5866" t="s">
        <v>465</v>
      </c>
      <c r="E5866" t="s">
        <v>483</v>
      </c>
      <c r="F5866" s="20">
        <v>2041</v>
      </c>
      <c r="G5866" s="20">
        <v>54</v>
      </c>
      <c r="H5866" s="11">
        <v>13284.526823791201</v>
      </c>
      <c r="I5866" s="10">
        <v>3974547.1421576501</v>
      </c>
      <c r="J5866" s="33">
        <f t="shared" si="364"/>
        <v>3.342400114690669E-3</v>
      </c>
      <c r="K5866" s="33">
        <f t="shared" si="365"/>
        <v>3.3368205135781981E-3</v>
      </c>
      <c r="L5866" s="33">
        <f t="shared" si="366"/>
        <v>0.97320637686846201</v>
      </c>
      <c r="M5866" s="33">
        <f t="shared" si="367"/>
        <v>0.96995896186618225</v>
      </c>
    </row>
    <row r="5867" spans="1:13" ht="27.6">
      <c r="A5867" t="s">
        <v>164</v>
      </c>
      <c r="B5867" t="s">
        <v>257</v>
      </c>
      <c r="C5867" s="14" t="s">
        <v>259</v>
      </c>
      <c r="D5867" t="s">
        <v>465</v>
      </c>
      <c r="E5867" t="s">
        <v>483</v>
      </c>
      <c r="F5867" s="20">
        <v>2041</v>
      </c>
      <c r="G5867" s="20">
        <v>55</v>
      </c>
      <c r="H5867" s="11">
        <v>14151.5977650736</v>
      </c>
      <c r="I5867" s="10">
        <v>3922521.6488824598</v>
      </c>
      <c r="J5867" s="33">
        <f t="shared" si="364"/>
        <v>3.6077806655587076E-3</v>
      </c>
      <c r="K5867" s="33">
        <f t="shared" si="365"/>
        <v>3.6012804443670277E-3</v>
      </c>
      <c r="L5867" s="33">
        <f t="shared" si="366"/>
        <v>0.96995896186618225</v>
      </c>
      <c r="M5867" s="33">
        <f t="shared" si="367"/>
        <v>0.96646586762497499</v>
      </c>
    </row>
    <row r="5868" spans="1:13" ht="27.6">
      <c r="A5868" t="s">
        <v>164</v>
      </c>
      <c r="B5868" t="s">
        <v>257</v>
      </c>
      <c r="C5868" s="14" t="s">
        <v>259</v>
      </c>
      <c r="D5868" t="s">
        <v>465</v>
      </c>
      <c r="E5868" t="s">
        <v>483</v>
      </c>
      <c r="F5868" s="20">
        <v>2041</v>
      </c>
      <c r="G5868" s="20">
        <v>56</v>
      </c>
      <c r="H5868" s="11">
        <v>15556.824284686199</v>
      </c>
      <c r="I5868" s="10">
        <v>3956856.8255712301</v>
      </c>
      <c r="J5868" s="33">
        <f t="shared" si="364"/>
        <v>3.9316116226773869E-3</v>
      </c>
      <c r="K5868" s="33">
        <f t="shared" si="365"/>
        <v>3.9238929566139946E-3</v>
      </c>
      <c r="L5868" s="33">
        <f t="shared" si="366"/>
        <v>0.96646586762497499</v>
      </c>
      <c r="M5868" s="33">
        <f t="shared" si="367"/>
        <v>0.96267355901419349</v>
      </c>
    </row>
    <row r="5869" spans="1:13" ht="27.6">
      <c r="A5869" t="s">
        <v>164</v>
      </c>
      <c r="B5869" t="s">
        <v>257</v>
      </c>
      <c r="C5869" s="14" t="s">
        <v>259</v>
      </c>
      <c r="D5869" t="s">
        <v>465</v>
      </c>
      <c r="E5869" t="s">
        <v>483</v>
      </c>
      <c r="F5869" s="20">
        <v>2041</v>
      </c>
      <c r="G5869" s="20">
        <v>57</v>
      </c>
      <c r="H5869" s="11">
        <v>17207.342352271</v>
      </c>
      <c r="I5869" s="10">
        <v>4012352.6813320601</v>
      </c>
      <c r="J5869" s="33">
        <f t="shared" si="364"/>
        <v>4.2885916864512366E-3</v>
      </c>
      <c r="K5869" s="33">
        <f t="shared" si="365"/>
        <v>4.2794088090186699E-3</v>
      </c>
      <c r="L5869" s="33">
        <f t="shared" si="366"/>
        <v>0.96267355901419349</v>
      </c>
      <c r="M5869" s="33">
        <f t="shared" si="367"/>
        <v>0.95855388530553876</v>
      </c>
    </row>
    <row r="5870" spans="1:13" ht="27.6">
      <c r="A5870" t="s">
        <v>164</v>
      </c>
      <c r="B5870" t="s">
        <v>257</v>
      </c>
      <c r="C5870" s="14" t="s">
        <v>259</v>
      </c>
      <c r="D5870" t="s">
        <v>465</v>
      </c>
      <c r="E5870" t="s">
        <v>483</v>
      </c>
      <c r="F5870" s="20">
        <v>2041</v>
      </c>
      <c r="G5870" s="20">
        <v>58</v>
      </c>
      <c r="H5870" s="11">
        <v>18566.869091718901</v>
      </c>
      <c r="I5870" s="10">
        <v>3963849.1373592699</v>
      </c>
      <c r="J5870" s="33">
        <f t="shared" si="364"/>
        <v>4.6840503884787643E-3</v>
      </c>
      <c r="K5870" s="33">
        <f t="shared" si="365"/>
        <v>4.6730973326862824E-3</v>
      </c>
      <c r="L5870" s="33">
        <f t="shared" si="366"/>
        <v>0.95855388530553876</v>
      </c>
      <c r="M5870" s="33">
        <f t="shared" si="367"/>
        <v>0.95407446970088139</v>
      </c>
    </row>
    <row r="5871" spans="1:13" ht="27.6">
      <c r="A5871" t="s">
        <v>164</v>
      </c>
      <c r="B5871" t="s">
        <v>257</v>
      </c>
      <c r="C5871" s="14" t="s">
        <v>259</v>
      </c>
      <c r="D5871" t="s">
        <v>465</v>
      </c>
      <c r="E5871" t="s">
        <v>483</v>
      </c>
      <c r="F5871" s="20">
        <v>2041</v>
      </c>
      <c r="G5871" s="20">
        <v>59</v>
      </c>
      <c r="H5871" s="11">
        <v>19535.545762477101</v>
      </c>
      <c r="I5871" s="10">
        <v>3809723.1994506</v>
      </c>
      <c r="J5871" s="33">
        <f t="shared" si="364"/>
        <v>5.1278123736901203E-3</v>
      </c>
      <c r="K5871" s="33">
        <f t="shared" si="365"/>
        <v>5.114687587217448E-3</v>
      </c>
      <c r="L5871" s="33">
        <f t="shared" si="366"/>
        <v>0.95407446970088139</v>
      </c>
      <c r="M5871" s="33">
        <f t="shared" si="367"/>
        <v>0.94919467685342118</v>
      </c>
    </row>
    <row r="5872" spans="1:13" ht="27.6">
      <c r="A5872" t="s">
        <v>164</v>
      </c>
      <c r="B5872" t="s">
        <v>257</v>
      </c>
      <c r="C5872" s="14" t="s">
        <v>259</v>
      </c>
      <c r="D5872" t="s">
        <v>465</v>
      </c>
      <c r="E5872" t="s">
        <v>483</v>
      </c>
      <c r="F5872" s="20">
        <v>2041</v>
      </c>
      <c r="G5872" s="20">
        <v>60</v>
      </c>
      <c r="H5872" s="11">
        <v>20742.915205990699</v>
      </c>
      <c r="I5872" s="10">
        <v>3712295.2262411602</v>
      </c>
      <c r="J5872" s="33">
        <f t="shared" si="364"/>
        <v>5.5876254289704457E-3</v>
      </c>
      <c r="K5872" s="33">
        <f t="shared" si="365"/>
        <v>5.5720436851609545E-3</v>
      </c>
      <c r="L5872" s="33">
        <f t="shared" si="366"/>
        <v>0.94919467685342118</v>
      </c>
      <c r="M5872" s="33">
        <f t="shared" si="367"/>
        <v>0.94390572264827166</v>
      </c>
    </row>
    <row r="5873" spans="1:13" ht="27.6">
      <c r="A5873" t="s">
        <v>164</v>
      </c>
      <c r="B5873" t="s">
        <v>257</v>
      </c>
      <c r="C5873" s="14" t="s">
        <v>259</v>
      </c>
      <c r="D5873" t="s">
        <v>465</v>
      </c>
      <c r="E5873" t="s">
        <v>483</v>
      </c>
      <c r="F5873" s="20">
        <v>2041</v>
      </c>
      <c r="G5873" s="20">
        <v>61</v>
      </c>
      <c r="H5873" s="11">
        <v>22213.052529238499</v>
      </c>
      <c r="I5873" s="10">
        <v>3627519.40508678</v>
      </c>
      <c r="J5873" s="33">
        <f t="shared" si="364"/>
        <v>6.1234827574153539E-3</v>
      </c>
      <c r="K5873" s="33">
        <f t="shared" si="365"/>
        <v>6.1047724471097187E-3</v>
      </c>
      <c r="L5873" s="33">
        <f t="shared" si="366"/>
        <v>0.94390572264827166</v>
      </c>
      <c r="M5873" s="33">
        <f t="shared" si="367"/>
        <v>0.93814339299997929</v>
      </c>
    </row>
    <row r="5874" spans="1:13" ht="27.6">
      <c r="A5874" t="s">
        <v>164</v>
      </c>
      <c r="B5874" t="s">
        <v>257</v>
      </c>
      <c r="C5874" s="14" t="s">
        <v>259</v>
      </c>
      <c r="D5874" t="s">
        <v>465</v>
      </c>
      <c r="E5874" t="s">
        <v>483</v>
      </c>
      <c r="F5874" s="20">
        <v>2041</v>
      </c>
      <c r="G5874" s="20">
        <v>62</v>
      </c>
      <c r="H5874" s="11">
        <v>23740.635828271199</v>
      </c>
      <c r="I5874" s="10">
        <v>3536232.09485419</v>
      </c>
      <c r="J5874" s="33">
        <f t="shared" si="364"/>
        <v>6.7135400594372186E-3</v>
      </c>
      <c r="K5874" s="33">
        <f t="shared" si="365"/>
        <v>6.6910545965299661E-3</v>
      </c>
      <c r="L5874" s="33">
        <f t="shared" si="366"/>
        <v>0.93814339299997929</v>
      </c>
      <c r="M5874" s="33">
        <f t="shared" si="367"/>
        <v>0.93186622433804256</v>
      </c>
    </row>
    <row r="5875" spans="1:13" ht="27.6">
      <c r="A5875" t="s">
        <v>164</v>
      </c>
      <c r="B5875" t="s">
        <v>257</v>
      </c>
      <c r="C5875" s="14" t="s">
        <v>259</v>
      </c>
      <c r="D5875" t="s">
        <v>465</v>
      </c>
      <c r="E5875" t="s">
        <v>483</v>
      </c>
      <c r="F5875" s="20">
        <v>2041</v>
      </c>
      <c r="G5875" s="20">
        <v>63</v>
      </c>
      <c r="H5875" s="11">
        <v>25219.817538891999</v>
      </c>
      <c r="I5875" s="10">
        <v>3425858.8375336598</v>
      </c>
      <c r="J5875" s="33">
        <f t="shared" si="364"/>
        <v>7.3616044136390101E-3</v>
      </c>
      <c r="K5875" s="33">
        <f t="shared" si="365"/>
        <v>7.3345741731838388E-3</v>
      </c>
      <c r="L5875" s="33">
        <f t="shared" si="366"/>
        <v>0.93186622433804256</v>
      </c>
      <c r="M5875" s="33">
        <f t="shared" si="367"/>
        <v>0.92503138239615046</v>
      </c>
    </row>
    <row r="5876" spans="1:13" ht="27.6">
      <c r="A5876" t="s">
        <v>164</v>
      </c>
      <c r="B5876" t="s">
        <v>257</v>
      </c>
      <c r="C5876" s="14" t="s">
        <v>259</v>
      </c>
      <c r="D5876" t="s">
        <v>465</v>
      </c>
      <c r="E5876" t="s">
        <v>483</v>
      </c>
      <c r="F5876" s="20">
        <v>2041</v>
      </c>
      <c r="G5876" s="20">
        <v>64</v>
      </c>
      <c r="H5876" s="11">
        <v>26896.883735894698</v>
      </c>
      <c r="I5876" s="10">
        <v>3328468.7391592199</v>
      </c>
      <c r="J5876" s="33">
        <f t="shared" si="364"/>
        <v>8.0808581494110476E-3</v>
      </c>
      <c r="K5876" s="33">
        <f t="shared" si="365"/>
        <v>8.0482957848448944E-3</v>
      </c>
      <c r="L5876" s="33">
        <f t="shared" si="366"/>
        <v>0.92503138239615046</v>
      </c>
      <c r="M5876" s="33">
        <f t="shared" si="367"/>
        <v>0.91758645622036228</v>
      </c>
    </row>
    <row r="5877" spans="1:13" ht="27.6">
      <c r="A5877" t="s">
        <v>164</v>
      </c>
      <c r="B5877" t="s">
        <v>257</v>
      </c>
      <c r="C5877" s="14" t="s">
        <v>259</v>
      </c>
      <c r="D5877" t="s">
        <v>465</v>
      </c>
      <c r="E5877" t="s">
        <v>483</v>
      </c>
      <c r="F5877" s="20">
        <v>2041</v>
      </c>
      <c r="G5877" s="20">
        <v>65</v>
      </c>
      <c r="H5877" s="11">
        <v>27309.937697331501</v>
      </c>
      <c r="I5877" s="10">
        <v>3219393.7133825701</v>
      </c>
      <c r="J5877" s="33">
        <f t="shared" si="364"/>
        <v>8.4829443456412006E-3</v>
      </c>
      <c r="K5877" s="33">
        <f t="shared" si="365"/>
        <v>8.4470656971256108E-3</v>
      </c>
      <c r="L5877" s="33">
        <f t="shared" si="366"/>
        <v>0.91758645622036228</v>
      </c>
      <c r="M5877" s="33">
        <f t="shared" si="367"/>
        <v>0.9098355431418762</v>
      </c>
    </row>
    <row r="5878" spans="1:13" ht="27.6">
      <c r="A5878" t="s">
        <v>164</v>
      </c>
      <c r="B5878" t="s">
        <v>257</v>
      </c>
      <c r="C5878" s="14" t="s">
        <v>259</v>
      </c>
      <c r="D5878" t="s">
        <v>465</v>
      </c>
      <c r="E5878" t="s">
        <v>483</v>
      </c>
      <c r="F5878" s="20">
        <v>2041</v>
      </c>
      <c r="G5878" s="20">
        <v>66</v>
      </c>
      <c r="H5878" s="11">
        <v>28932.668979400802</v>
      </c>
      <c r="I5878" s="10">
        <v>3108592.2801610501</v>
      </c>
      <c r="J5878" s="33">
        <f t="shared" si="364"/>
        <v>9.3073218910206708E-3</v>
      </c>
      <c r="K5878" s="33">
        <f t="shared" si="365"/>
        <v>9.2641428349237165E-3</v>
      </c>
      <c r="L5878" s="33">
        <f t="shared" si="366"/>
        <v>0.9098355431418762</v>
      </c>
      <c r="M5878" s="33">
        <f t="shared" si="367"/>
        <v>0.90140669671391949</v>
      </c>
    </row>
    <row r="5879" spans="1:13" ht="27.6">
      <c r="A5879" t="s">
        <v>164</v>
      </c>
      <c r="B5879" t="s">
        <v>257</v>
      </c>
      <c r="C5879" s="14" t="s">
        <v>259</v>
      </c>
      <c r="D5879" t="s">
        <v>465</v>
      </c>
      <c r="E5879" t="s">
        <v>483</v>
      </c>
      <c r="F5879" s="20">
        <v>2041</v>
      </c>
      <c r="G5879" s="20">
        <v>67</v>
      </c>
      <c r="H5879" s="11">
        <v>30364.951090910999</v>
      </c>
      <c r="I5879" s="10">
        <v>2972416.6465184698</v>
      </c>
      <c r="J5879" s="33">
        <f t="shared" si="364"/>
        <v>1.0215576987323375E-2</v>
      </c>
      <c r="K5879" s="33">
        <f t="shared" si="365"/>
        <v>1.016357520743516E-2</v>
      </c>
      <c r="L5879" s="33">
        <f t="shared" si="366"/>
        <v>0.90140669671391949</v>
      </c>
      <c r="M5879" s="33">
        <f t="shared" si="367"/>
        <v>0.89224518195938185</v>
      </c>
    </row>
    <row r="5880" spans="1:13" ht="27.6">
      <c r="A5880" t="s">
        <v>164</v>
      </c>
      <c r="B5880" t="s">
        <v>257</v>
      </c>
      <c r="C5880" s="14" t="s">
        <v>259</v>
      </c>
      <c r="D5880" t="s">
        <v>465</v>
      </c>
      <c r="E5880" t="s">
        <v>483</v>
      </c>
      <c r="F5880" s="20">
        <v>2041</v>
      </c>
      <c r="G5880" s="20">
        <v>68</v>
      </c>
      <c r="H5880" s="11">
        <v>32367.293758760901</v>
      </c>
      <c r="I5880" s="10">
        <v>2884879.38747358</v>
      </c>
      <c r="J5880" s="33">
        <f t="shared" si="364"/>
        <v>1.1219635004257981E-2</v>
      </c>
      <c r="K5880" s="33">
        <f t="shared" si="365"/>
        <v>1.1156929629013934E-2</v>
      </c>
      <c r="L5880" s="33">
        <f t="shared" si="366"/>
        <v>0.89224518195938185</v>
      </c>
      <c r="M5880" s="33">
        <f t="shared" si="367"/>
        <v>0.88229046525243426</v>
      </c>
    </row>
    <row r="5881" spans="1:13" ht="27.6">
      <c r="A5881" t="s">
        <v>164</v>
      </c>
      <c r="B5881" t="s">
        <v>257</v>
      </c>
      <c r="C5881" s="14" t="s">
        <v>259</v>
      </c>
      <c r="D5881" t="s">
        <v>465</v>
      </c>
      <c r="E5881" t="s">
        <v>483</v>
      </c>
      <c r="F5881" s="20">
        <v>2041</v>
      </c>
      <c r="G5881" s="20">
        <v>69</v>
      </c>
      <c r="H5881" s="11">
        <v>32858.2865335721</v>
      </c>
      <c r="I5881" s="10">
        <v>2661539.17602483</v>
      </c>
      <c r="J5881" s="33">
        <f t="shared" si="364"/>
        <v>1.2345595672443921E-2</v>
      </c>
      <c r="K5881" s="33">
        <f t="shared" si="365"/>
        <v>1.2269701447046866E-2</v>
      </c>
      <c r="L5881" s="33">
        <f t="shared" si="366"/>
        <v>0.88229046525243426</v>
      </c>
      <c r="M5881" s="33">
        <f t="shared" si="367"/>
        <v>0.87146502465421083</v>
      </c>
    </row>
    <row r="5882" spans="1:13" ht="27.6">
      <c r="A5882" t="s">
        <v>164</v>
      </c>
      <c r="B5882" t="s">
        <v>257</v>
      </c>
      <c r="C5882" s="14" t="s">
        <v>259</v>
      </c>
      <c r="D5882" t="s">
        <v>465</v>
      </c>
      <c r="E5882" t="s">
        <v>483</v>
      </c>
      <c r="F5882" s="20">
        <v>2042</v>
      </c>
      <c r="G5882" s="20">
        <v>30</v>
      </c>
      <c r="H5882" s="11">
        <v>831.85906711524603</v>
      </c>
      <c r="I5882" s="10">
        <v>4906542.1319672596</v>
      </c>
      <c r="J5882" s="33">
        <f t="shared" si="364"/>
        <v>1.6954079772300157E-4</v>
      </c>
      <c r="K5882" s="33">
        <f t="shared" si="365"/>
        <v>1.6952642649414873E-4</v>
      </c>
      <c r="L5882" s="33">
        <f t="shared" si="366"/>
        <v>1</v>
      </c>
      <c r="M5882" s="33">
        <f t="shared" si="367"/>
        <v>0.99983047357350585</v>
      </c>
    </row>
    <row r="5883" spans="1:13" ht="27.6">
      <c r="A5883" t="s">
        <v>164</v>
      </c>
      <c r="B5883" t="s">
        <v>257</v>
      </c>
      <c r="C5883" s="14" t="s">
        <v>259</v>
      </c>
      <c r="D5883" t="s">
        <v>465</v>
      </c>
      <c r="E5883" t="s">
        <v>483</v>
      </c>
      <c r="F5883" s="20">
        <v>2042</v>
      </c>
      <c r="G5883" s="20">
        <v>31</v>
      </c>
      <c r="H5883" s="11">
        <v>1064.8016350180001</v>
      </c>
      <c r="I5883" s="10">
        <v>4878387.0685704397</v>
      </c>
      <c r="J5883" s="33">
        <f t="shared" si="364"/>
        <v>2.1826919841562081E-4</v>
      </c>
      <c r="K5883" s="33">
        <f t="shared" si="365"/>
        <v>2.1824537942716216E-4</v>
      </c>
      <c r="L5883" s="33">
        <f t="shared" si="366"/>
        <v>0.99983047357350585</v>
      </c>
      <c r="M5883" s="33">
        <f t="shared" si="367"/>
        <v>0.99961226519243795</v>
      </c>
    </row>
    <row r="5884" spans="1:13" ht="27.6">
      <c r="A5884" t="s">
        <v>164</v>
      </c>
      <c r="B5884" t="s">
        <v>257</v>
      </c>
      <c r="C5884" s="14" t="s">
        <v>259</v>
      </c>
      <c r="D5884" t="s">
        <v>465</v>
      </c>
      <c r="E5884" t="s">
        <v>483</v>
      </c>
      <c r="F5884" s="20">
        <v>2042</v>
      </c>
      <c r="G5884" s="20">
        <v>32</v>
      </c>
      <c r="H5884" s="11">
        <v>1090.25486009375</v>
      </c>
      <c r="I5884" s="10">
        <v>4744639.1356161898</v>
      </c>
      <c r="J5884" s="33">
        <f t="shared" si="364"/>
        <v>2.2978667690649518E-4</v>
      </c>
      <c r="K5884" s="33">
        <f t="shared" si="365"/>
        <v>2.2976027797017018E-4</v>
      </c>
      <c r="L5884" s="33">
        <f t="shared" si="366"/>
        <v>0.99961226519243795</v>
      </c>
      <c r="M5884" s="33">
        <f t="shared" si="367"/>
        <v>0.99938259400052498</v>
      </c>
    </row>
    <row r="5885" spans="1:13" ht="27.6">
      <c r="A5885" t="s">
        <v>164</v>
      </c>
      <c r="B5885" t="s">
        <v>257</v>
      </c>
      <c r="C5885" s="14" t="s">
        <v>259</v>
      </c>
      <c r="D5885" t="s">
        <v>465</v>
      </c>
      <c r="E5885" t="s">
        <v>483</v>
      </c>
      <c r="F5885" s="20">
        <v>2042</v>
      </c>
      <c r="G5885" s="20">
        <v>33</v>
      </c>
      <c r="H5885" s="11">
        <v>1137.27841411444</v>
      </c>
      <c r="I5885" s="10">
        <v>4673778.9852832099</v>
      </c>
      <c r="J5885" s="33">
        <f t="shared" si="364"/>
        <v>2.4333166324199348E-4</v>
      </c>
      <c r="K5885" s="33">
        <f t="shared" si="365"/>
        <v>2.4330206049394398E-4</v>
      </c>
      <c r="L5885" s="33">
        <f t="shared" si="366"/>
        <v>0.99938259400052498</v>
      </c>
      <c r="M5885" s="33">
        <f t="shared" si="367"/>
        <v>0.99913944215618289</v>
      </c>
    </row>
    <row r="5886" spans="1:13" ht="27.6">
      <c r="A5886" t="s">
        <v>164</v>
      </c>
      <c r="B5886" t="s">
        <v>257</v>
      </c>
      <c r="C5886" s="14" t="s">
        <v>259</v>
      </c>
      <c r="D5886" t="s">
        <v>465</v>
      </c>
      <c r="E5886" t="s">
        <v>483</v>
      </c>
      <c r="F5886" s="20">
        <v>2042</v>
      </c>
      <c r="G5886" s="20">
        <v>34</v>
      </c>
      <c r="H5886" s="11">
        <v>1200.6978373699601</v>
      </c>
      <c r="I5886" s="10">
        <v>4630863.1864958899</v>
      </c>
      <c r="J5886" s="33">
        <f t="shared" si="364"/>
        <v>2.5928164772203333E-4</v>
      </c>
      <c r="K5886" s="33">
        <f t="shared" si="365"/>
        <v>2.592480371405026E-4</v>
      </c>
      <c r="L5886" s="33">
        <f t="shared" si="366"/>
        <v>0.99913944215618289</v>
      </c>
      <c r="M5886" s="33">
        <f t="shared" si="367"/>
        <v>0.99888041721697429</v>
      </c>
    </row>
    <row r="5887" spans="1:13" ht="27.6">
      <c r="A5887" t="s">
        <v>164</v>
      </c>
      <c r="B5887" t="s">
        <v>257</v>
      </c>
      <c r="C5887" s="14" t="s">
        <v>259</v>
      </c>
      <c r="D5887" t="s">
        <v>465</v>
      </c>
      <c r="E5887" t="s">
        <v>483</v>
      </c>
      <c r="F5887" s="20">
        <v>2042</v>
      </c>
      <c r="G5887" s="20">
        <v>35</v>
      </c>
      <c r="H5887" s="11">
        <v>1668.6814167093901</v>
      </c>
      <c r="I5887" s="10">
        <v>4656145.1504791202</v>
      </c>
      <c r="J5887" s="33">
        <f t="shared" si="364"/>
        <v>3.5838260251351523E-4</v>
      </c>
      <c r="K5887" s="33">
        <f t="shared" si="365"/>
        <v>3.5831839113964481E-4</v>
      </c>
      <c r="L5887" s="33">
        <f t="shared" si="366"/>
        <v>0.99888041721697429</v>
      </c>
      <c r="M5887" s="33">
        <f t="shared" si="367"/>
        <v>0.99852249999293619</v>
      </c>
    </row>
    <row r="5888" spans="1:13" ht="27.6">
      <c r="A5888" t="s">
        <v>164</v>
      </c>
      <c r="B5888" t="s">
        <v>257</v>
      </c>
      <c r="C5888" s="14" t="s">
        <v>259</v>
      </c>
      <c r="D5888" t="s">
        <v>465</v>
      </c>
      <c r="E5888" t="s">
        <v>483</v>
      </c>
      <c r="F5888" s="20">
        <v>2042</v>
      </c>
      <c r="G5888" s="20">
        <v>36</v>
      </c>
      <c r="H5888" s="11">
        <v>1899.28594818949</v>
      </c>
      <c r="I5888" s="10">
        <v>4572172.1317916801</v>
      </c>
      <c r="J5888" s="33">
        <f t="shared" si="364"/>
        <v>4.15401234564899E-4</v>
      </c>
      <c r="K5888" s="33">
        <f t="shared" si="365"/>
        <v>4.1531496741764595E-4</v>
      </c>
      <c r="L5888" s="33">
        <f t="shared" si="366"/>
        <v>0.99852249999293619</v>
      </c>
      <c r="M5888" s="33">
        <f t="shared" si="367"/>
        <v>0.99810779865338584</v>
      </c>
    </row>
    <row r="5889" spans="1:13" ht="27.6">
      <c r="A5889" t="s">
        <v>164</v>
      </c>
      <c r="B5889" t="s">
        <v>257</v>
      </c>
      <c r="C5889" s="14" t="s">
        <v>259</v>
      </c>
      <c r="D5889" t="s">
        <v>465</v>
      </c>
      <c r="E5889" t="s">
        <v>483</v>
      </c>
      <c r="F5889" s="20">
        <v>2042</v>
      </c>
      <c r="G5889" s="20">
        <v>37</v>
      </c>
      <c r="H5889" s="11">
        <v>2013.4274539703699</v>
      </c>
      <c r="I5889" s="10">
        <v>4510072.7074276796</v>
      </c>
      <c r="J5889" s="33">
        <f t="shared" si="364"/>
        <v>4.4642904551282244E-4</v>
      </c>
      <c r="K5889" s="33">
        <f t="shared" si="365"/>
        <v>4.4632941089361999E-4</v>
      </c>
      <c r="L5889" s="33">
        <f t="shared" si="366"/>
        <v>0.99810779865338584</v>
      </c>
      <c r="M5889" s="33">
        <f t="shared" si="367"/>
        <v>0.9976623137876045</v>
      </c>
    </row>
    <row r="5890" spans="1:13" ht="27.6">
      <c r="A5890" t="s">
        <v>164</v>
      </c>
      <c r="B5890" t="s">
        <v>257</v>
      </c>
      <c r="C5890" s="14" t="s">
        <v>259</v>
      </c>
      <c r="D5890" t="s">
        <v>465</v>
      </c>
      <c r="E5890" t="s">
        <v>483</v>
      </c>
      <c r="F5890" s="20">
        <v>2042</v>
      </c>
      <c r="G5890" s="20">
        <v>38</v>
      </c>
      <c r="H5890" s="11">
        <v>2108.5266662358999</v>
      </c>
      <c r="I5890" s="10">
        <v>4380503.5755571704</v>
      </c>
      <c r="J5890" s="33">
        <f t="shared" ref="J5890:J5953" si="368">IF(I5890&gt;0,H5890/I5890,0)</f>
        <v>4.8134344142561499E-4</v>
      </c>
      <c r="K5890" s="33">
        <f t="shared" ref="K5890:K5953" si="369">1-EXP(-J5890)</f>
        <v>4.8122761425628546E-4</v>
      </c>
      <c r="L5890" s="33">
        <f t="shared" ref="L5890:L5953" si="370">IF(G5890=30,1,M5889)</f>
        <v>0.9976623137876045</v>
      </c>
      <c r="M5890" s="33">
        <f t="shared" ref="M5890:M5953" si="371">L5890*(1-K5890)</f>
        <v>0.99718221113250705</v>
      </c>
    </row>
    <row r="5891" spans="1:13" ht="27.6">
      <c r="A5891" t="s">
        <v>164</v>
      </c>
      <c r="B5891" t="s">
        <v>257</v>
      </c>
      <c r="C5891" s="14" t="s">
        <v>259</v>
      </c>
      <c r="D5891" t="s">
        <v>465</v>
      </c>
      <c r="E5891" t="s">
        <v>483</v>
      </c>
      <c r="F5891" s="20">
        <v>2042</v>
      </c>
      <c r="G5891" s="20">
        <v>39</v>
      </c>
      <c r="H5891" s="11">
        <v>2244.3801429777</v>
      </c>
      <c r="I5891" s="10">
        <v>4313297.3009299096</v>
      </c>
      <c r="J5891" s="33">
        <f t="shared" si="368"/>
        <v>5.2033977405031438E-4</v>
      </c>
      <c r="K5891" s="33">
        <f t="shared" si="369"/>
        <v>5.2020442078770657E-4</v>
      </c>
      <c r="L5891" s="33">
        <f t="shared" si="370"/>
        <v>0.99718221113250705</v>
      </c>
      <c r="M5891" s="33">
        <f t="shared" si="371"/>
        <v>0.99666347253794507</v>
      </c>
    </row>
    <row r="5892" spans="1:13" ht="27.6">
      <c r="A5892" t="s">
        <v>164</v>
      </c>
      <c r="B5892" t="s">
        <v>257</v>
      </c>
      <c r="C5892" s="14" t="s">
        <v>259</v>
      </c>
      <c r="D5892" t="s">
        <v>465</v>
      </c>
      <c r="E5892" t="s">
        <v>483</v>
      </c>
      <c r="F5892" s="20">
        <v>2042</v>
      </c>
      <c r="G5892" s="20">
        <v>40</v>
      </c>
      <c r="H5892" s="11">
        <v>3197.9032246219099</v>
      </c>
      <c r="I5892" s="10">
        <v>4288141.2767252196</v>
      </c>
      <c r="J5892" s="33">
        <f t="shared" si="368"/>
        <v>7.4575509952976504E-4</v>
      </c>
      <c r="K5892" s="33">
        <f t="shared" si="369"/>
        <v>7.4547709330796685E-4</v>
      </c>
      <c r="L5892" s="33">
        <f t="shared" si="370"/>
        <v>0.99666347253794507</v>
      </c>
      <c r="M5892" s="33">
        <f t="shared" si="371"/>
        <v>0.99592048274943124</v>
      </c>
    </row>
    <row r="5893" spans="1:13" ht="27.6">
      <c r="A5893" t="s">
        <v>164</v>
      </c>
      <c r="B5893" t="s">
        <v>257</v>
      </c>
      <c r="C5893" s="14" t="s">
        <v>259</v>
      </c>
      <c r="D5893" t="s">
        <v>465</v>
      </c>
      <c r="E5893" t="s">
        <v>483</v>
      </c>
      <c r="F5893" s="20">
        <v>2042</v>
      </c>
      <c r="G5893" s="20">
        <v>41</v>
      </c>
      <c r="H5893" s="11">
        <v>3519.9934012704498</v>
      </c>
      <c r="I5893" s="10">
        <v>4264268.4207858499</v>
      </c>
      <c r="J5893" s="33">
        <f t="shared" si="368"/>
        <v>8.2546243667788624E-4</v>
      </c>
      <c r="K5893" s="33">
        <f t="shared" si="369"/>
        <v>8.251218362848034E-4</v>
      </c>
      <c r="L5893" s="33">
        <f t="shared" si="370"/>
        <v>0.99592048274943124</v>
      </c>
      <c r="M5893" s="33">
        <f t="shared" si="371"/>
        <v>0.99509872701191138</v>
      </c>
    </row>
    <row r="5894" spans="1:13" ht="27.6">
      <c r="A5894" t="s">
        <v>164</v>
      </c>
      <c r="B5894" t="s">
        <v>257</v>
      </c>
      <c r="C5894" s="14" t="s">
        <v>259</v>
      </c>
      <c r="D5894" t="s">
        <v>465</v>
      </c>
      <c r="E5894" t="s">
        <v>483</v>
      </c>
      <c r="F5894" s="20">
        <v>2042</v>
      </c>
      <c r="G5894" s="20">
        <v>42</v>
      </c>
      <c r="H5894" s="11">
        <v>3797.75547858358</v>
      </c>
      <c r="I5894" s="10">
        <v>4240285.0899983197</v>
      </c>
      <c r="J5894" s="33">
        <f t="shared" si="368"/>
        <v>8.9563682582132344E-4</v>
      </c>
      <c r="K5894" s="33">
        <f t="shared" si="369"/>
        <v>8.9523586287409973E-4</v>
      </c>
      <c r="L5894" s="33">
        <f t="shared" si="370"/>
        <v>0.99509872701191138</v>
      </c>
      <c r="M5894" s="33">
        <f t="shared" si="371"/>
        <v>0.99420787894439</v>
      </c>
    </row>
    <row r="5895" spans="1:13" ht="27.6">
      <c r="A5895" t="s">
        <v>164</v>
      </c>
      <c r="B5895" t="s">
        <v>257</v>
      </c>
      <c r="C5895" s="14" t="s">
        <v>259</v>
      </c>
      <c r="D5895" t="s">
        <v>465</v>
      </c>
      <c r="E5895" t="s">
        <v>483</v>
      </c>
      <c r="F5895" s="20">
        <v>2042</v>
      </c>
      <c r="G5895" s="20">
        <v>43</v>
      </c>
      <c r="H5895" s="11">
        <v>4143.01626201419</v>
      </c>
      <c r="I5895" s="10">
        <v>4254843.06489735</v>
      </c>
      <c r="J5895" s="33">
        <f t="shared" si="368"/>
        <v>9.7371776087213735E-4</v>
      </c>
      <c r="K5895" s="33">
        <f t="shared" si="369"/>
        <v>9.7324385156372095E-4</v>
      </c>
      <c r="L5895" s="33">
        <f t="shared" si="370"/>
        <v>0.99420787894439</v>
      </c>
      <c r="M5895" s="33">
        <f t="shared" si="371"/>
        <v>0.99324027223903122</v>
      </c>
    </row>
    <row r="5896" spans="1:13" ht="27.6">
      <c r="A5896" t="s">
        <v>164</v>
      </c>
      <c r="B5896" t="s">
        <v>257</v>
      </c>
      <c r="C5896" s="14" t="s">
        <v>259</v>
      </c>
      <c r="D5896" t="s">
        <v>465</v>
      </c>
      <c r="E5896" t="s">
        <v>483</v>
      </c>
      <c r="F5896" s="20">
        <v>2042</v>
      </c>
      <c r="G5896" s="20">
        <v>44</v>
      </c>
      <c r="H5896" s="11">
        <v>4571.6298339974501</v>
      </c>
      <c r="I5896" s="10">
        <v>4307186.9200779703</v>
      </c>
      <c r="J5896" s="33">
        <f t="shared" si="368"/>
        <v>1.0613957366667275E-3</v>
      </c>
      <c r="K5896" s="33">
        <f t="shared" si="369"/>
        <v>1.060832655446764E-3</v>
      </c>
      <c r="L5896" s="33">
        <f t="shared" si="370"/>
        <v>0.99324027223903122</v>
      </c>
      <c r="M5896" s="33">
        <f t="shared" si="371"/>
        <v>0.99218661052353518</v>
      </c>
    </row>
    <row r="5897" spans="1:13" ht="27.6">
      <c r="A5897" t="s">
        <v>164</v>
      </c>
      <c r="B5897" t="s">
        <v>257</v>
      </c>
      <c r="C5897" s="14" t="s">
        <v>259</v>
      </c>
      <c r="D5897" t="s">
        <v>465</v>
      </c>
      <c r="E5897" t="s">
        <v>483</v>
      </c>
      <c r="F5897" s="20">
        <v>2042</v>
      </c>
      <c r="G5897" s="20">
        <v>45</v>
      </c>
      <c r="H5897" s="11">
        <v>6304.1593772502702</v>
      </c>
      <c r="I5897" s="10">
        <v>4434302.0974534098</v>
      </c>
      <c r="J5897" s="33">
        <f t="shared" si="368"/>
        <v>1.4216801739490657E-3</v>
      </c>
      <c r="K5897" s="33">
        <f t="shared" si="369"/>
        <v>1.4206700654310067E-3</v>
      </c>
      <c r="L5897" s="33">
        <f t="shared" si="370"/>
        <v>0.99218661052353518</v>
      </c>
      <c r="M5897" s="33">
        <f t="shared" si="371"/>
        <v>0.99077704070664296</v>
      </c>
    </row>
    <row r="5898" spans="1:13" ht="27.6">
      <c r="A5898" t="s">
        <v>164</v>
      </c>
      <c r="B5898" t="s">
        <v>257</v>
      </c>
      <c r="C5898" s="14" t="s">
        <v>259</v>
      </c>
      <c r="D5898" t="s">
        <v>465</v>
      </c>
      <c r="E5898" t="s">
        <v>483</v>
      </c>
      <c r="F5898" s="20">
        <v>2042</v>
      </c>
      <c r="G5898" s="20">
        <v>46</v>
      </c>
      <c r="H5898" s="11">
        <v>6805.2067559888101</v>
      </c>
      <c r="I5898" s="10">
        <v>4383003.84090978</v>
      </c>
      <c r="J5898" s="33">
        <f t="shared" si="368"/>
        <v>1.5526353621849104E-3</v>
      </c>
      <c r="K5898" s="33">
        <f t="shared" si="369"/>
        <v>1.551430647475871E-3</v>
      </c>
      <c r="L5898" s="33">
        <f t="shared" si="370"/>
        <v>0.99077704070664296</v>
      </c>
      <c r="M5898" s="33">
        <f t="shared" si="371"/>
        <v>0.98923991884087525</v>
      </c>
    </row>
    <row r="5899" spans="1:13" ht="27.6">
      <c r="A5899" t="s">
        <v>164</v>
      </c>
      <c r="B5899" t="s">
        <v>257</v>
      </c>
      <c r="C5899" s="14" t="s">
        <v>259</v>
      </c>
      <c r="D5899" t="s">
        <v>465</v>
      </c>
      <c r="E5899" t="s">
        <v>483</v>
      </c>
      <c r="F5899" s="20">
        <v>2042</v>
      </c>
      <c r="G5899" s="20">
        <v>47</v>
      </c>
      <c r="H5899" s="11">
        <v>7308.6704219850899</v>
      </c>
      <c r="I5899" s="10">
        <v>4302446.6716241799</v>
      </c>
      <c r="J5899" s="33">
        <f t="shared" si="368"/>
        <v>1.6987242329318765E-3</v>
      </c>
      <c r="K5899" s="33">
        <f t="shared" si="369"/>
        <v>1.697282217566487E-3</v>
      </c>
      <c r="L5899" s="33">
        <f t="shared" si="370"/>
        <v>0.98923991884087525</v>
      </c>
      <c r="M5899" s="33">
        <f t="shared" si="371"/>
        <v>0.98756089951771975</v>
      </c>
    </row>
    <row r="5900" spans="1:13" ht="27.6">
      <c r="A5900" t="s">
        <v>164</v>
      </c>
      <c r="B5900" t="s">
        <v>257</v>
      </c>
      <c r="C5900" s="14" t="s">
        <v>259</v>
      </c>
      <c r="D5900" t="s">
        <v>465</v>
      </c>
      <c r="E5900" t="s">
        <v>483</v>
      </c>
      <c r="F5900" s="20">
        <v>2042</v>
      </c>
      <c r="G5900" s="20">
        <v>48</v>
      </c>
      <c r="H5900" s="11">
        <v>7882.7907092963096</v>
      </c>
      <c r="I5900" s="10">
        <v>4236385.8972860398</v>
      </c>
      <c r="J5900" s="33">
        <f t="shared" si="368"/>
        <v>1.860734810383131E-3</v>
      </c>
      <c r="K5900" s="33">
        <f t="shared" si="369"/>
        <v>1.8590047166141543E-3</v>
      </c>
      <c r="L5900" s="33">
        <f t="shared" si="370"/>
        <v>0.98756089951771975</v>
      </c>
      <c r="M5900" s="33">
        <f t="shared" si="371"/>
        <v>0.9857250191475726</v>
      </c>
    </row>
    <row r="5901" spans="1:13" ht="27.6">
      <c r="A5901" t="s">
        <v>164</v>
      </c>
      <c r="B5901" t="s">
        <v>257</v>
      </c>
      <c r="C5901" s="14" t="s">
        <v>259</v>
      </c>
      <c r="D5901" t="s">
        <v>465</v>
      </c>
      <c r="E5901" t="s">
        <v>483</v>
      </c>
      <c r="F5901" s="20">
        <v>2042</v>
      </c>
      <c r="G5901" s="20">
        <v>49</v>
      </c>
      <c r="H5901" s="11">
        <v>8509.3578125617696</v>
      </c>
      <c r="I5901" s="10">
        <v>4172904.8035675902</v>
      </c>
      <c r="J5901" s="33">
        <f t="shared" si="368"/>
        <v>2.0391928915528493E-3</v>
      </c>
      <c r="K5901" s="33">
        <f t="shared" si="369"/>
        <v>2.0371151502733831E-3</v>
      </c>
      <c r="L5901" s="33">
        <f t="shared" si="370"/>
        <v>0.9857250191475726</v>
      </c>
      <c r="M5901" s="33">
        <f t="shared" si="371"/>
        <v>0.98371698377706351</v>
      </c>
    </row>
    <row r="5902" spans="1:13" ht="27.6">
      <c r="A5902" t="s">
        <v>164</v>
      </c>
      <c r="B5902" t="s">
        <v>257</v>
      </c>
      <c r="C5902" s="14" t="s">
        <v>259</v>
      </c>
      <c r="D5902" t="s">
        <v>465</v>
      </c>
      <c r="E5902" t="s">
        <v>483</v>
      </c>
      <c r="F5902" s="20">
        <v>2042</v>
      </c>
      <c r="G5902" s="20">
        <v>50</v>
      </c>
      <c r="H5902" s="11">
        <v>9794.0952394862306</v>
      </c>
      <c r="I5902" s="10">
        <v>4196561.9282042496</v>
      </c>
      <c r="J5902" s="33">
        <f t="shared" si="368"/>
        <v>2.3338378908844605E-3</v>
      </c>
      <c r="K5902" s="33">
        <f t="shared" si="369"/>
        <v>2.3311166086561474E-3</v>
      </c>
      <c r="L5902" s="33">
        <f t="shared" si="370"/>
        <v>0.98371698377706351</v>
      </c>
      <c r="M5902" s="33">
        <f t="shared" si="371"/>
        <v>0.98142382477796364</v>
      </c>
    </row>
    <row r="5903" spans="1:13" ht="27.6">
      <c r="A5903" t="s">
        <v>164</v>
      </c>
      <c r="B5903" t="s">
        <v>257</v>
      </c>
      <c r="C5903" s="14" t="s">
        <v>259</v>
      </c>
      <c r="D5903" t="s">
        <v>465</v>
      </c>
      <c r="E5903" t="s">
        <v>483</v>
      </c>
      <c r="F5903" s="20">
        <v>2042</v>
      </c>
      <c r="G5903" s="20">
        <v>51</v>
      </c>
      <c r="H5903" s="11">
        <v>10721.2382873971</v>
      </c>
      <c r="I5903" s="10">
        <v>4198868.1157510998</v>
      </c>
      <c r="J5903" s="33">
        <f t="shared" si="368"/>
        <v>2.5533639047101314E-3</v>
      </c>
      <c r="K5903" s="33">
        <f t="shared" si="369"/>
        <v>2.5501068438388286E-3</v>
      </c>
      <c r="L5903" s="33">
        <f t="shared" si="370"/>
        <v>0.98142382477796364</v>
      </c>
      <c r="M5903" s="33">
        <f t="shared" si="371"/>
        <v>0.97892108916569087</v>
      </c>
    </row>
    <row r="5904" spans="1:13" ht="27.6">
      <c r="A5904" t="s">
        <v>164</v>
      </c>
      <c r="B5904" t="s">
        <v>257</v>
      </c>
      <c r="C5904" s="14" t="s">
        <v>259</v>
      </c>
      <c r="D5904" t="s">
        <v>465</v>
      </c>
      <c r="E5904" t="s">
        <v>483</v>
      </c>
      <c r="F5904" s="20">
        <v>2042</v>
      </c>
      <c r="G5904" s="20">
        <v>52</v>
      </c>
      <c r="H5904" s="11">
        <v>15677.538316850299</v>
      </c>
      <c r="I5904" s="10">
        <v>6174817.5589823704</v>
      </c>
      <c r="J5904" s="33">
        <f t="shared" si="368"/>
        <v>2.5389476153906006E-3</v>
      </c>
      <c r="K5904" s="33">
        <f t="shared" si="369"/>
        <v>2.5357272139471254E-3</v>
      </c>
      <c r="L5904" s="33">
        <f t="shared" si="370"/>
        <v>0.97892108916569087</v>
      </c>
      <c r="M5904" s="33">
        <f t="shared" si="371"/>
        <v>0.97643881231958662</v>
      </c>
    </row>
    <row r="5905" spans="1:13" ht="27.6">
      <c r="A5905" t="s">
        <v>164</v>
      </c>
      <c r="B5905" t="s">
        <v>257</v>
      </c>
      <c r="C5905" s="14" t="s">
        <v>259</v>
      </c>
      <c r="D5905" t="s">
        <v>465</v>
      </c>
      <c r="E5905" t="s">
        <v>483</v>
      </c>
      <c r="F5905" s="20">
        <v>2042</v>
      </c>
      <c r="G5905" s="20">
        <v>53</v>
      </c>
      <c r="H5905" s="11">
        <v>12556.203838039301</v>
      </c>
      <c r="I5905" s="10">
        <v>4126086.0417249701</v>
      </c>
      <c r="J5905" s="33">
        <f t="shared" si="368"/>
        <v>3.0431270000346377E-3</v>
      </c>
      <c r="K5905" s="33">
        <f t="shared" si="369"/>
        <v>3.0385013823691631E-3</v>
      </c>
      <c r="L5905" s="33">
        <f t="shared" si="370"/>
        <v>0.97643881231958662</v>
      </c>
      <c r="M5905" s="33">
        <f t="shared" si="371"/>
        <v>0.97347190163855468</v>
      </c>
    </row>
    <row r="5906" spans="1:13" ht="27.6">
      <c r="A5906" t="s">
        <v>164</v>
      </c>
      <c r="B5906" t="s">
        <v>257</v>
      </c>
      <c r="C5906" s="14" t="s">
        <v>259</v>
      </c>
      <c r="D5906" t="s">
        <v>465</v>
      </c>
      <c r="E5906" t="s">
        <v>483</v>
      </c>
      <c r="F5906" s="20">
        <v>2042</v>
      </c>
      <c r="G5906" s="20">
        <v>54</v>
      </c>
      <c r="H5906" s="11">
        <v>13566.9262387461</v>
      </c>
      <c r="I5906" s="10">
        <v>4091286.9080418102</v>
      </c>
      <c r="J5906" s="33">
        <f t="shared" si="368"/>
        <v>3.3160534921369187E-3</v>
      </c>
      <c r="K5906" s="33">
        <f t="shared" si="369"/>
        <v>3.3105614590578369E-3</v>
      </c>
      <c r="L5906" s="33">
        <f t="shared" si="370"/>
        <v>0.97347190163855468</v>
      </c>
      <c r="M5906" s="33">
        <f t="shared" si="371"/>
        <v>0.97024916307951437</v>
      </c>
    </row>
    <row r="5907" spans="1:13" ht="27.6">
      <c r="A5907" t="s">
        <v>164</v>
      </c>
      <c r="B5907" t="s">
        <v>257</v>
      </c>
      <c r="C5907" s="14" t="s">
        <v>259</v>
      </c>
      <c r="D5907" t="s">
        <v>465</v>
      </c>
      <c r="E5907" t="s">
        <v>483</v>
      </c>
      <c r="F5907" s="20">
        <v>2042</v>
      </c>
      <c r="G5907" s="20">
        <v>55</v>
      </c>
      <c r="H5907" s="11">
        <v>14105.6210376046</v>
      </c>
      <c r="I5907" s="10">
        <v>3945931.7440763102</v>
      </c>
      <c r="J5907" s="33">
        <f t="shared" si="368"/>
        <v>3.5747250465698404E-3</v>
      </c>
      <c r="K5907" s="33">
        <f t="shared" si="369"/>
        <v>3.5683433235569328E-3</v>
      </c>
      <c r="L5907" s="33">
        <f t="shared" si="370"/>
        <v>0.97024916307951437</v>
      </c>
      <c r="M5907" s="33">
        <f t="shared" si="371"/>
        <v>0.96678698095625293</v>
      </c>
    </row>
    <row r="5908" spans="1:13" ht="27.6">
      <c r="A5908" t="s">
        <v>164</v>
      </c>
      <c r="B5908" t="s">
        <v>257</v>
      </c>
      <c r="C5908" s="14" t="s">
        <v>259</v>
      </c>
      <c r="D5908" t="s">
        <v>465</v>
      </c>
      <c r="E5908" t="s">
        <v>483</v>
      </c>
      <c r="F5908" s="20">
        <v>2042</v>
      </c>
      <c r="G5908" s="20">
        <v>56</v>
      </c>
      <c r="H5908" s="11">
        <v>15153.155190355499</v>
      </c>
      <c r="I5908" s="10">
        <v>3891592.2054951899</v>
      </c>
      <c r="J5908" s="33">
        <f t="shared" si="368"/>
        <v>3.8938188767461876E-3</v>
      </c>
      <c r="K5908" s="33">
        <f t="shared" si="369"/>
        <v>3.8862477940198037E-3</v>
      </c>
      <c r="L5908" s="33">
        <f t="shared" si="370"/>
        <v>0.96678698095625293</v>
      </c>
      <c r="M5908" s="33">
        <f t="shared" si="371"/>
        <v>0.9630298071842246</v>
      </c>
    </row>
    <row r="5909" spans="1:13" ht="27.6">
      <c r="A5909" t="s">
        <v>164</v>
      </c>
      <c r="B5909" t="s">
        <v>257</v>
      </c>
      <c r="C5909" s="14" t="s">
        <v>259</v>
      </c>
      <c r="D5909" t="s">
        <v>465</v>
      </c>
      <c r="E5909" t="s">
        <v>483</v>
      </c>
      <c r="F5909" s="20">
        <v>2042</v>
      </c>
      <c r="G5909" s="20">
        <v>57</v>
      </c>
      <c r="H5909" s="11">
        <v>16661.162513003299</v>
      </c>
      <c r="I5909" s="10">
        <v>3923035.2385010398</v>
      </c>
      <c r="J5909" s="33">
        <f t="shared" si="368"/>
        <v>4.2470081200110237E-3</v>
      </c>
      <c r="K5909" s="33">
        <f t="shared" si="369"/>
        <v>4.2380023347505791E-3</v>
      </c>
      <c r="L5909" s="33">
        <f t="shared" si="370"/>
        <v>0.9630298071842246</v>
      </c>
      <c r="M5909" s="33">
        <f t="shared" si="371"/>
        <v>0.95894848461294346</v>
      </c>
    </row>
    <row r="5910" spans="1:13" ht="27.6">
      <c r="A5910" t="s">
        <v>164</v>
      </c>
      <c r="B5910" t="s">
        <v>257</v>
      </c>
      <c r="C5910" s="14" t="s">
        <v>259</v>
      </c>
      <c r="D5910" t="s">
        <v>465</v>
      </c>
      <c r="E5910" t="s">
        <v>483</v>
      </c>
      <c r="F5910" s="20">
        <v>2042</v>
      </c>
      <c r="G5910" s="20">
        <v>58</v>
      </c>
      <c r="H5910" s="11">
        <v>18437.760860510101</v>
      </c>
      <c r="I5910" s="10">
        <v>3974966.0035417899</v>
      </c>
      <c r="J5910" s="33">
        <f t="shared" si="368"/>
        <v>4.6384700759909935E-3</v>
      </c>
      <c r="K5910" s="33">
        <f t="shared" si="369"/>
        <v>4.6277289874913086E-3</v>
      </c>
      <c r="L5910" s="33">
        <f t="shared" si="370"/>
        <v>0.95894848461294346</v>
      </c>
      <c r="M5910" s="33">
        <f t="shared" si="371"/>
        <v>0.95451073091318928</v>
      </c>
    </row>
    <row r="5911" spans="1:13" ht="27.6">
      <c r="A5911" t="s">
        <v>164</v>
      </c>
      <c r="B5911" t="s">
        <v>257</v>
      </c>
      <c r="C5911" s="14" t="s">
        <v>259</v>
      </c>
      <c r="D5911" t="s">
        <v>465</v>
      </c>
      <c r="E5911" t="s">
        <v>483</v>
      </c>
      <c r="F5911" s="20">
        <v>2042</v>
      </c>
      <c r="G5911" s="20">
        <v>59</v>
      </c>
      <c r="H5911" s="11">
        <v>19903.984913700198</v>
      </c>
      <c r="I5911" s="10">
        <v>3923538.9531959998</v>
      </c>
      <c r="J5911" s="33">
        <f t="shared" si="368"/>
        <v>5.0729673264711681E-3</v>
      </c>
      <c r="K5911" s="33">
        <f t="shared" si="369"/>
        <v>5.0601215589561876E-3</v>
      </c>
      <c r="L5911" s="33">
        <f t="shared" si="370"/>
        <v>0.95451073091318928</v>
      </c>
      <c r="M5911" s="33">
        <f t="shared" si="371"/>
        <v>0.94968079058544042</v>
      </c>
    </row>
    <row r="5912" spans="1:13" ht="27.6">
      <c r="A5912" t="s">
        <v>164</v>
      </c>
      <c r="B5912" t="s">
        <v>257</v>
      </c>
      <c r="C5912" s="14" t="s">
        <v>259</v>
      </c>
      <c r="D5912" t="s">
        <v>465</v>
      </c>
      <c r="E5912" t="s">
        <v>483</v>
      </c>
      <c r="F5912" s="20">
        <v>2042</v>
      </c>
      <c r="G5912" s="20">
        <v>60</v>
      </c>
      <c r="H5912" s="11">
        <v>20809.066802419398</v>
      </c>
      <c r="I5912" s="10">
        <v>3767344.9271772602</v>
      </c>
      <c r="J5912" s="33">
        <f t="shared" si="368"/>
        <v>5.5235363909221088E-3</v>
      </c>
      <c r="K5912" s="33">
        <f t="shared" si="369"/>
        <v>5.5083097117296642E-3</v>
      </c>
      <c r="L5912" s="33">
        <f t="shared" si="370"/>
        <v>0.94968079058544042</v>
      </c>
      <c r="M5912" s="33">
        <f t="shared" si="371"/>
        <v>0.94444965466361552</v>
      </c>
    </row>
    <row r="5913" spans="1:13" ht="27.6">
      <c r="A5913" t="s">
        <v>164</v>
      </c>
      <c r="B5913" t="s">
        <v>257</v>
      </c>
      <c r="C5913" s="14" t="s">
        <v>259</v>
      </c>
      <c r="D5913" t="s">
        <v>465</v>
      </c>
      <c r="E5913" t="s">
        <v>483</v>
      </c>
      <c r="F5913" s="20">
        <v>2042</v>
      </c>
      <c r="G5913" s="20">
        <v>61</v>
      </c>
      <c r="H5913" s="11">
        <v>22200.188703143001</v>
      </c>
      <c r="I5913" s="10">
        <v>3666899.1586740199</v>
      </c>
      <c r="J5913" s="33">
        <f t="shared" si="368"/>
        <v>6.0542130400910088E-3</v>
      </c>
      <c r="K5913" s="33">
        <f t="shared" si="369"/>
        <v>6.0359232210914771E-3</v>
      </c>
      <c r="L5913" s="33">
        <f t="shared" si="370"/>
        <v>0.94444965466361552</v>
      </c>
      <c r="M5913" s="33">
        <f t="shared" si="371"/>
        <v>0.93874902906187963</v>
      </c>
    </row>
    <row r="5914" spans="1:13" ht="27.6">
      <c r="A5914" t="s">
        <v>164</v>
      </c>
      <c r="B5914" t="s">
        <v>257</v>
      </c>
      <c r="C5914" s="14" t="s">
        <v>259</v>
      </c>
      <c r="D5914" t="s">
        <v>465</v>
      </c>
      <c r="E5914" t="s">
        <v>483</v>
      </c>
      <c r="F5914" s="20">
        <v>2042</v>
      </c>
      <c r="G5914" s="20">
        <v>62</v>
      </c>
      <c r="H5914" s="11">
        <v>23761.069906679</v>
      </c>
      <c r="I5914" s="10">
        <v>3579137.5555645302</v>
      </c>
      <c r="J5914" s="33">
        <f t="shared" si="368"/>
        <v>6.6387696862159895E-3</v>
      </c>
      <c r="K5914" s="33">
        <f t="shared" si="369"/>
        <v>6.6167817392881467E-3</v>
      </c>
      <c r="L5914" s="33">
        <f t="shared" si="370"/>
        <v>0.93874902906187963</v>
      </c>
      <c r="M5914" s="33">
        <f t="shared" si="371"/>
        <v>0.93253753162860853</v>
      </c>
    </row>
    <row r="5915" spans="1:13" ht="27.6">
      <c r="A5915" t="s">
        <v>164</v>
      </c>
      <c r="B5915" t="s">
        <v>257</v>
      </c>
      <c r="C5915" s="14" t="s">
        <v>259</v>
      </c>
      <c r="D5915" t="s">
        <v>465</v>
      </c>
      <c r="E5915" t="s">
        <v>483</v>
      </c>
      <c r="F5915" s="20">
        <v>2042</v>
      </c>
      <c r="G5915" s="20">
        <v>63</v>
      </c>
      <c r="H5915" s="11">
        <v>25369.644147017199</v>
      </c>
      <c r="I5915" s="10">
        <v>3484537.6744870399</v>
      </c>
      <c r="J5915" s="33">
        <f t="shared" si="368"/>
        <v>7.2806341951093621E-3</v>
      </c>
      <c r="K5915" s="33">
        <f t="shared" si="369"/>
        <v>7.2541945825952414E-3</v>
      </c>
      <c r="L5915" s="33">
        <f t="shared" si="370"/>
        <v>0.93253753162860853</v>
      </c>
      <c r="M5915" s="33">
        <f t="shared" si="371"/>
        <v>0.92577272291860158</v>
      </c>
    </row>
    <row r="5916" spans="1:13" ht="27.6">
      <c r="A5916" t="s">
        <v>164</v>
      </c>
      <c r="B5916" t="s">
        <v>257</v>
      </c>
      <c r="C5916" s="14" t="s">
        <v>259</v>
      </c>
      <c r="D5916" t="s">
        <v>465</v>
      </c>
      <c r="E5916" t="s">
        <v>483</v>
      </c>
      <c r="F5916" s="20">
        <v>2042</v>
      </c>
      <c r="G5916" s="20">
        <v>64</v>
      </c>
      <c r="H5916" s="11">
        <v>26913.102460134302</v>
      </c>
      <c r="I5916" s="10">
        <v>3370951.9805797902</v>
      </c>
      <c r="J5916" s="33">
        <f t="shared" si="368"/>
        <v>7.9838284897506481E-3</v>
      </c>
      <c r="K5916" s="33">
        <f t="shared" si="369"/>
        <v>7.9520423789432026E-3</v>
      </c>
      <c r="L5916" s="33">
        <f t="shared" si="370"/>
        <v>0.92577272291860158</v>
      </c>
      <c r="M5916" s="33">
        <f t="shared" si="371"/>
        <v>0.91841093899268322</v>
      </c>
    </row>
    <row r="5917" spans="1:13" ht="27.6">
      <c r="A5917" t="s">
        <v>164</v>
      </c>
      <c r="B5917" t="s">
        <v>257</v>
      </c>
      <c r="C5917" s="14" t="s">
        <v>259</v>
      </c>
      <c r="D5917" t="s">
        <v>465</v>
      </c>
      <c r="E5917" t="s">
        <v>483</v>
      </c>
      <c r="F5917" s="20">
        <v>2042</v>
      </c>
      <c r="G5917" s="20">
        <v>65</v>
      </c>
      <c r="H5917" s="11">
        <v>27412.3068589955</v>
      </c>
      <c r="I5917" s="10">
        <v>3269912.9100278001</v>
      </c>
      <c r="J5917" s="33">
        <f t="shared" si="368"/>
        <v>8.3831917281131652E-3</v>
      </c>
      <c r="K5917" s="33">
        <f t="shared" si="369"/>
        <v>8.3481507630814855E-3</v>
      </c>
      <c r="L5917" s="33">
        <f t="shared" si="370"/>
        <v>0.91841093899268322</v>
      </c>
      <c r="M5917" s="33">
        <f t="shared" si="371"/>
        <v>0.91074390601150912</v>
      </c>
    </row>
    <row r="5918" spans="1:13" ht="27.6">
      <c r="A5918" t="s">
        <v>164</v>
      </c>
      <c r="B5918" t="s">
        <v>257</v>
      </c>
      <c r="C5918" s="14" t="s">
        <v>259</v>
      </c>
      <c r="D5918" t="s">
        <v>465</v>
      </c>
      <c r="E5918" t="s">
        <v>483</v>
      </c>
      <c r="F5918" s="20">
        <v>2042</v>
      </c>
      <c r="G5918" s="20">
        <v>66</v>
      </c>
      <c r="H5918" s="11">
        <v>29050.196771051698</v>
      </c>
      <c r="I5918" s="10">
        <v>3157919.1706857001</v>
      </c>
      <c r="J5918" s="33">
        <f t="shared" si="368"/>
        <v>9.1991578000851226E-3</v>
      </c>
      <c r="K5918" s="33">
        <f t="shared" si="369"/>
        <v>9.1569749958247959E-3</v>
      </c>
      <c r="L5918" s="33">
        <f t="shared" si="370"/>
        <v>0.91074390601150912</v>
      </c>
      <c r="M5918" s="33">
        <f t="shared" si="371"/>
        <v>0.90240424683656195</v>
      </c>
    </row>
    <row r="5919" spans="1:13" ht="27.6">
      <c r="A5919" t="s">
        <v>164</v>
      </c>
      <c r="B5919" t="s">
        <v>257</v>
      </c>
      <c r="C5919" s="14" t="s">
        <v>259</v>
      </c>
      <c r="D5919" t="s">
        <v>465</v>
      </c>
      <c r="E5919" t="s">
        <v>483</v>
      </c>
      <c r="F5919" s="20">
        <v>2042</v>
      </c>
      <c r="G5919" s="20">
        <v>67</v>
      </c>
      <c r="H5919" s="11">
        <v>30726.015829239299</v>
      </c>
      <c r="I5919" s="10">
        <v>3042932.49953485</v>
      </c>
      <c r="J5919" s="33">
        <f t="shared" si="368"/>
        <v>1.009750161527939E-2</v>
      </c>
      <c r="K5919" s="33">
        <f t="shared" si="369"/>
        <v>1.0046693002995988E-2</v>
      </c>
      <c r="L5919" s="33">
        <f t="shared" si="370"/>
        <v>0.90240424683656195</v>
      </c>
      <c r="M5919" s="33">
        <f t="shared" si="371"/>
        <v>0.89333806840399521</v>
      </c>
    </row>
    <row r="5920" spans="1:13" ht="27.6">
      <c r="A5920" t="s">
        <v>164</v>
      </c>
      <c r="B5920" t="s">
        <v>257</v>
      </c>
      <c r="C5920" s="14" t="s">
        <v>259</v>
      </c>
      <c r="D5920" t="s">
        <v>465</v>
      </c>
      <c r="E5920" t="s">
        <v>483</v>
      </c>
      <c r="F5920" s="20">
        <v>2042</v>
      </c>
      <c r="G5920" s="20">
        <v>68</v>
      </c>
      <c r="H5920" s="11">
        <v>32204.160683909598</v>
      </c>
      <c r="I5920" s="10">
        <v>2903562.96976797</v>
      </c>
      <c r="J5920" s="33">
        <f t="shared" si="368"/>
        <v>1.1091256163279663E-2</v>
      </c>
      <c r="K5920" s="33">
        <f t="shared" si="369"/>
        <v>1.1029974952757593E-2</v>
      </c>
      <c r="L5920" s="33">
        <f t="shared" si="370"/>
        <v>0.89333806840399521</v>
      </c>
      <c r="M5920" s="33">
        <f t="shared" si="371"/>
        <v>0.88348457188515428</v>
      </c>
    </row>
    <row r="5921" spans="1:13" ht="27.6">
      <c r="A5921" t="s">
        <v>164</v>
      </c>
      <c r="B5921" t="s">
        <v>257</v>
      </c>
      <c r="C5921" s="14" t="s">
        <v>259</v>
      </c>
      <c r="D5921" t="s">
        <v>465</v>
      </c>
      <c r="E5921" t="s">
        <v>483</v>
      </c>
      <c r="F5921" s="20">
        <v>2042</v>
      </c>
      <c r="G5921" s="20">
        <v>69</v>
      </c>
      <c r="H5921" s="11">
        <v>34282.413193656197</v>
      </c>
      <c r="I5921" s="10">
        <v>2811560.5263399598</v>
      </c>
      <c r="J5921" s="33">
        <f t="shared" si="368"/>
        <v>1.219337548400014E-2</v>
      </c>
      <c r="K5921" s="33">
        <f t="shared" si="369"/>
        <v>1.2119337510946515E-2</v>
      </c>
      <c r="L5921" s="33">
        <f t="shared" si="370"/>
        <v>0.88348457188515428</v>
      </c>
      <c r="M5921" s="33">
        <f t="shared" si="371"/>
        <v>0.87277732417276399</v>
      </c>
    </row>
    <row r="5922" spans="1:13" ht="27.6">
      <c r="A5922" t="s">
        <v>164</v>
      </c>
      <c r="B5922" t="s">
        <v>257</v>
      </c>
      <c r="C5922" s="14" t="s">
        <v>259</v>
      </c>
      <c r="D5922" t="s">
        <v>465</v>
      </c>
      <c r="E5922" t="s">
        <v>483</v>
      </c>
      <c r="F5922" s="20">
        <v>2043</v>
      </c>
      <c r="G5922" s="20">
        <v>30</v>
      </c>
      <c r="H5922" s="11">
        <v>760.28777383498402</v>
      </c>
      <c r="I5922" s="10">
        <v>4787829.7911487203</v>
      </c>
      <c r="J5922" s="33">
        <f t="shared" si="368"/>
        <v>1.5879590691392811E-4</v>
      </c>
      <c r="K5922" s="33">
        <f t="shared" si="369"/>
        <v>1.5878329951124481E-4</v>
      </c>
      <c r="L5922" s="33">
        <f t="shared" si="370"/>
        <v>1</v>
      </c>
      <c r="M5922" s="33">
        <f t="shared" si="371"/>
        <v>0.99984121670048876</v>
      </c>
    </row>
    <row r="5923" spans="1:13" ht="27.6">
      <c r="A5923" t="s">
        <v>164</v>
      </c>
      <c r="B5923" t="s">
        <v>257</v>
      </c>
      <c r="C5923" s="14" t="s">
        <v>259</v>
      </c>
      <c r="D5923" t="s">
        <v>465</v>
      </c>
      <c r="E5923" t="s">
        <v>483</v>
      </c>
      <c r="F5923" s="20">
        <v>2043</v>
      </c>
      <c r="G5923" s="20">
        <v>31</v>
      </c>
      <c r="H5923" s="11">
        <v>1072.00144356942</v>
      </c>
      <c r="I5923" s="10">
        <v>4900823.9039102104</v>
      </c>
      <c r="J5923" s="33">
        <f t="shared" si="368"/>
        <v>2.1873902523086055E-4</v>
      </c>
      <c r="K5923" s="33">
        <f t="shared" si="369"/>
        <v>2.187151035945023E-4</v>
      </c>
      <c r="L5923" s="33">
        <f t="shared" si="370"/>
        <v>0.99984121670048876</v>
      </c>
      <c r="M5923" s="33">
        <f t="shared" si="371"/>
        <v>0.99962253632520004</v>
      </c>
    </row>
    <row r="5924" spans="1:13" ht="27.6">
      <c r="A5924" t="s">
        <v>164</v>
      </c>
      <c r="B5924" t="s">
        <v>257</v>
      </c>
      <c r="C5924" s="14" t="s">
        <v>259</v>
      </c>
      <c r="D5924" t="s">
        <v>465</v>
      </c>
      <c r="E5924" t="s">
        <v>483</v>
      </c>
      <c r="F5924" s="20">
        <v>2043</v>
      </c>
      <c r="G5924" s="20">
        <v>32</v>
      </c>
      <c r="H5924" s="11">
        <v>1121.9443398482299</v>
      </c>
      <c r="I5924" s="10">
        <v>4872788.5063479599</v>
      </c>
      <c r="J5924" s="33">
        <f t="shared" si="368"/>
        <v>2.302468778168049E-4</v>
      </c>
      <c r="K5924" s="33">
        <f t="shared" si="369"/>
        <v>2.3022037303865872E-4</v>
      </c>
      <c r="L5924" s="33">
        <f t="shared" si="370"/>
        <v>0.99962253632520004</v>
      </c>
      <c r="M5924" s="33">
        <f t="shared" si="371"/>
        <v>0.99939240285198938</v>
      </c>
    </row>
    <row r="5925" spans="1:13" ht="27.6">
      <c r="A5925" t="s">
        <v>164</v>
      </c>
      <c r="B5925" t="s">
        <v>257</v>
      </c>
      <c r="C5925" s="14" t="s">
        <v>259</v>
      </c>
      <c r="D5925" t="s">
        <v>465</v>
      </c>
      <c r="E5925" t="s">
        <v>483</v>
      </c>
      <c r="F5925" s="20">
        <v>2043</v>
      </c>
      <c r="G5925" s="20">
        <v>33</v>
      </c>
      <c r="H5925" s="11">
        <v>1155.0914592602601</v>
      </c>
      <c r="I5925" s="10">
        <v>4738969.2088508699</v>
      </c>
      <c r="J5925" s="33">
        <f t="shared" si="368"/>
        <v>2.4374318725323659E-4</v>
      </c>
      <c r="K5925" s="33">
        <f t="shared" si="369"/>
        <v>2.4371348429597095E-4</v>
      </c>
      <c r="L5925" s="33">
        <f t="shared" si="370"/>
        <v>0.99939240285198938</v>
      </c>
      <c r="M5925" s="33">
        <f t="shared" si="371"/>
        <v>0.99914883744731142</v>
      </c>
    </row>
    <row r="5926" spans="1:13" ht="27.6">
      <c r="A5926" t="s">
        <v>164</v>
      </c>
      <c r="B5926" t="s">
        <v>257</v>
      </c>
      <c r="C5926" s="14" t="s">
        <v>259</v>
      </c>
      <c r="D5926" t="s">
        <v>465</v>
      </c>
      <c r="E5926" t="s">
        <v>483</v>
      </c>
      <c r="F5926" s="20">
        <v>2043</v>
      </c>
      <c r="G5926" s="20">
        <v>34</v>
      </c>
      <c r="H5926" s="11">
        <v>1211.8582639018</v>
      </c>
      <c r="I5926" s="10">
        <v>4667933.4173785802</v>
      </c>
      <c r="J5926" s="33">
        <f t="shared" si="368"/>
        <v>2.5961344251185909E-4</v>
      </c>
      <c r="K5926" s="33">
        <f t="shared" si="369"/>
        <v>2.595797458582183E-4</v>
      </c>
      <c r="L5926" s="33">
        <f t="shared" si="370"/>
        <v>0.99914883744731142</v>
      </c>
      <c r="M5926" s="33">
        <f t="shared" si="371"/>
        <v>0.9988894786460123</v>
      </c>
    </row>
    <row r="5927" spans="1:13" ht="27.6">
      <c r="A5927" t="s">
        <v>164</v>
      </c>
      <c r="B5927" t="s">
        <v>257</v>
      </c>
      <c r="C5927" s="14" t="s">
        <v>259</v>
      </c>
      <c r="D5927" t="s">
        <v>465</v>
      </c>
      <c r="E5927" t="s">
        <v>483</v>
      </c>
      <c r="F5927" s="20">
        <v>2043</v>
      </c>
      <c r="G5927" s="20">
        <v>35</v>
      </c>
      <c r="H5927" s="11">
        <v>1583.0372982859001</v>
      </c>
      <c r="I5927" s="10">
        <v>4624766.1710737897</v>
      </c>
      <c r="J5927" s="33">
        <f t="shared" si="368"/>
        <v>3.4229564041252846E-4</v>
      </c>
      <c r="K5927" s="33">
        <f t="shared" si="369"/>
        <v>3.4223706394354014E-4</v>
      </c>
      <c r="L5927" s="33">
        <f t="shared" si="370"/>
        <v>0.9988894786460123</v>
      </c>
      <c r="M5927" s="33">
        <f t="shared" si="371"/>
        <v>0.99854762164363642</v>
      </c>
    </row>
    <row r="5928" spans="1:13" ht="27.6">
      <c r="A5928" t="s">
        <v>164</v>
      </c>
      <c r="B5928" t="s">
        <v>257</v>
      </c>
      <c r="C5928" s="14" t="s">
        <v>259</v>
      </c>
      <c r="D5928" t="s">
        <v>465</v>
      </c>
      <c r="E5928" t="s">
        <v>483</v>
      </c>
      <c r="F5928" s="20">
        <v>2043</v>
      </c>
      <c r="G5928" s="20">
        <v>36</v>
      </c>
      <c r="H5928" s="11">
        <v>1926.7714858735101</v>
      </c>
      <c r="I5928" s="10">
        <v>4649243.7849898096</v>
      </c>
      <c r="J5928" s="33">
        <f t="shared" si="368"/>
        <v>4.1442685627588214E-4</v>
      </c>
      <c r="K5928" s="33">
        <f t="shared" si="369"/>
        <v>4.1434099332804397E-4</v>
      </c>
      <c r="L5928" s="33">
        <f t="shared" si="370"/>
        <v>0.99854762164363642</v>
      </c>
      <c r="M5928" s="33">
        <f t="shared" si="371"/>
        <v>0.99813388243019929</v>
      </c>
    </row>
    <row r="5929" spans="1:13" ht="27.6">
      <c r="A5929" t="s">
        <v>164</v>
      </c>
      <c r="B5929" t="s">
        <v>257</v>
      </c>
      <c r="C5929" s="14" t="s">
        <v>259</v>
      </c>
      <c r="D5929" t="s">
        <v>465</v>
      </c>
      <c r="E5929" t="s">
        <v>483</v>
      </c>
      <c r="F5929" s="20">
        <v>2043</v>
      </c>
      <c r="G5929" s="20">
        <v>37</v>
      </c>
      <c r="H5929" s="11">
        <v>2032.7369929213</v>
      </c>
      <c r="I5929" s="10">
        <v>4565237.4282296496</v>
      </c>
      <c r="J5929" s="33">
        <f t="shared" si="368"/>
        <v>4.4526424416650192E-4</v>
      </c>
      <c r="K5929" s="33">
        <f t="shared" si="369"/>
        <v>4.4516512875436565E-4</v>
      </c>
      <c r="L5929" s="33">
        <f t="shared" si="370"/>
        <v>0.99813388243019929</v>
      </c>
      <c r="M5929" s="33">
        <f t="shared" si="371"/>
        <v>0.99768954803191312</v>
      </c>
    </row>
    <row r="5930" spans="1:13" ht="27.6">
      <c r="A5930" t="s">
        <v>164</v>
      </c>
      <c r="B5930" t="s">
        <v>257</v>
      </c>
      <c r="C5930" s="14" t="s">
        <v>259</v>
      </c>
      <c r="D5930" t="s">
        <v>465</v>
      </c>
      <c r="E5930" t="s">
        <v>483</v>
      </c>
      <c r="F5930" s="20">
        <v>2043</v>
      </c>
      <c r="G5930" s="20">
        <v>38</v>
      </c>
      <c r="H5930" s="11">
        <v>2161.2019903257801</v>
      </c>
      <c r="I5930" s="10">
        <v>4502764.9660576098</v>
      </c>
      <c r="J5930" s="33">
        <f t="shared" si="368"/>
        <v>4.7997219633207235E-4</v>
      </c>
      <c r="K5930" s="33">
        <f t="shared" si="369"/>
        <v>4.7985702810404707E-4</v>
      </c>
      <c r="L5930" s="33">
        <f t="shared" si="370"/>
        <v>0.99768954803191312</v>
      </c>
      <c r="M5930" s="33">
        <f t="shared" si="371"/>
        <v>0.99721079969042403</v>
      </c>
    </row>
    <row r="5931" spans="1:13" ht="27.6">
      <c r="A5931" t="s">
        <v>164</v>
      </c>
      <c r="B5931" t="s">
        <v>257</v>
      </c>
      <c r="C5931" s="14" t="s">
        <v>259</v>
      </c>
      <c r="D5931" t="s">
        <v>465</v>
      </c>
      <c r="E5931" t="s">
        <v>483</v>
      </c>
      <c r="F5931" s="20">
        <v>2043</v>
      </c>
      <c r="G5931" s="20">
        <v>39</v>
      </c>
      <c r="H5931" s="11">
        <v>2268.6391477248799</v>
      </c>
      <c r="I5931" s="10">
        <v>4372893.7448661299</v>
      </c>
      <c r="J5931" s="33">
        <f t="shared" si="368"/>
        <v>5.1879585466450232E-4</v>
      </c>
      <c r="K5931" s="33">
        <f t="shared" si="369"/>
        <v>5.1866130336430949E-4</v>
      </c>
      <c r="L5931" s="33">
        <f t="shared" si="370"/>
        <v>0.99721079969042403</v>
      </c>
      <c r="M5931" s="33">
        <f t="shared" si="371"/>
        <v>0.99669358503732763</v>
      </c>
    </row>
    <row r="5932" spans="1:13" ht="27.6">
      <c r="A5932" t="s">
        <v>164</v>
      </c>
      <c r="B5932" t="s">
        <v>257</v>
      </c>
      <c r="C5932" s="14" t="s">
        <v>259</v>
      </c>
      <c r="D5932" t="s">
        <v>465</v>
      </c>
      <c r="E5932" t="s">
        <v>483</v>
      </c>
      <c r="F5932" s="20">
        <v>2043</v>
      </c>
      <c r="G5932" s="20">
        <v>40</v>
      </c>
      <c r="H5932" s="11">
        <v>3004.82429974662</v>
      </c>
      <c r="I5932" s="10">
        <v>4305240.7761998996</v>
      </c>
      <c r="J5932" s="33">
        <f t="shared" si="368"/>
        <v>6.9794570291115837E-4</v>
      </c>
      <c r="K5932" s="33">
        <f t="shared" si="369"/>
        <v>6.977021954640561E-4</v>
      </c>
      <c r="L5932" s="33">
        <f t="shared" si="370"/>
        <v>0.99669358503732763</v>
      </c>
      <c r="M5932" s="33">
        <f t="shared" si="371"/>
        <v>0.99599818973484211</v>
      </c>
    </row>
    <row r="5933" spans="1:13" ht="27.6">
      <c r="A5933" t="s">
        <v>164</v>
      </c>
      <c r="B5933" t="s">
        <v>257</v>
      </c>
      <c r="C5933" s="14" t="s">
        <v>259</v>
      </c>
      <c r="D5933" t="s">
        <v>465</v>
      </c>
      <c r="E5933" t="s">
        <v>483</v>
      </c>
      <c r="F5933" s="20">
        <v>2043</v>
      </c>
      <c r="G5933" s="20">
        <v>41</v>
      </c>
      <c r="H5933" s="11">
        <v>3516.0328147518298</v>
      </c>
      <c r="I5933" s="10">
        <v>4278624.5346316602</v>
      </c>
      <c r="J5933" s="33">
        <f t="shared" si="368"/>
        <v>8.2176708572875964E-4</v>
      </c>
      <c r="K5933" s="33">
        <f t="shared" si="369"/>
        <v>8.2142952762820354E-4</v>
      </c>
      <c r="L5933" s="33">
        <f t="shared" si="370"/>
        <v>0.99599818973484211</v>
      </c>
      <c r="M5933" s="33">
        <f t="shared" si="371"/>
        <v>0.99518004741232968</v>
      </c>
    </row>
    <row r="5934" spans="1:13" ht="27.6">
      <c r="A5934" t="s">
        <v>164</v>
      </c>
      <c r="B5934" t="s">
        <v>257</v>
      </c>
      <c r="C5934" s="14" t="s">
        <v>259</v>
      </c>
      <c r="D5934" t="s">
        <v>465</v>
      </c>
      <c r="E5934" t="s">
        <v>483</v>
      </c>
      <c r="F5934" s="20">
        <v>2043</v>
      </c>
      <c r="G5934" s="20">
        <v>42</v>
      </c>
      <c r="H5934" s="11">
        <v>3791.8848749786698</v>
      </c>
      <c r="I5934" s="10">
        <v>4254709.1267304998</v>
      </c>
      <c r="J5934" s="33">
        <f t="shared" si="368"/>
        <v>8.9122070675898735E-4</v>
      </c>
      <c r="K5934" s="33">
        <f t="shared" si="369"/>
        <v>8.9082368753756747E-4</v>
      </c>
      <c r="L5934" s="33">
        <f t="shared" si="370"/>
        <v>0.99518004741232968</v>
      </c>
      <c r="M5934" s="33">
        <f t="shared" si="371"/>
        <v>0.99429351745272998</v>
      </c>
    </row>
    <row r="5935" spans="1:13" ht="27.6">
      <c r="A5935" t="s">
        <v>164</v>
      </c>
      <c r="B5935" t="s">
        <v>257</v>
      </c>
      <c r="C5935" s="14" t="s">
        <v>259</v>
      </c>
      <c r="D5935" t="s">
        <v>465</v>
      </c>
      <c r="E5935" t="s">
        <v>483</v>
      </c>
      <c r="F5935" s="20">
        <v>2043</v>
      </c>
      <c r="G5935" s="20">
        <v>43</v>
      </c>
      <c r="H5935" s="11">
        <v>4097.9417607104197</v>
      </c>
      <c r="I5935" s="10">
        <v>4230004.1996576702</v>
      </c>
      <c r="J5935" s="33">
        <f t="shared" si="368"/>
        <v>9.6877959625715304E-4</v>
      </c>
      <c r="K5935" s="33">
        <f t="shared" si="369"/>
        <v>9.683104808061449E-4</v>
      </c>
      <c r="L5935" s="33">
        <f t="shared" si="370"/>
        <v>0.99429351745272998</v>
      </c>
      <c r="M5935" s="33">
        <f t="shared" si="371"/>
        <v>0.99333073261878291</v>
      </c>
    </row>
    <row r="5936" spans="1:13" ht="27.6">
      <c r="A5936" t="s">
        <v>164</v>
      </c>
      <c r="B5936" t="s">
        <v>257</v>
      </c>
      <c r="C5936" s="14" t="s">
        <v>259</v>
      </c>
      <c r="D5936" t="s">
        <v>465</v>
      </c>
      <c r="E5936" t="s">
        <v>483</v>
      </c>
      <c r="F5936" s="20">
        <v>2043</v>
      </c>
      <c r="G5936" s="20">
        <v>44</v>
      </c>
      <c r="H5936" s="11">
        <v>4479.43416217088</v>
      </c>
      <c r="I5936" s="10">
        <v>4243661.12282483</v>
      </c>
      <c r="J5936" s="33">
        <f t="shared" si="368"/>
        <v>1.0555588753489123E-3</v>
      </c>
      <c r="K5936" s="33">
        <f t="shared" si="369"/>
        <v>1.0550019690456214E-3</v>
      </c>
      <c r="L5936" s="33">
        <f t="shared" si="370"/>
        <v>0.99333073261878291</v>
      </c>
      <c r="M5936" s="33">
        <f t="shared" si="371"/>
        <v>0.99228276673995652</v>
      </c>
    </row>
    <row r="5937" spans="1:13" ht="27.6">
      <c r="A5937" t="s">
        <v>164</v>
      </c>
      <c r="B5937" t="s">
        <v>257</v>
      </c>
      <c r="C5937" s="14" t="s">
        <v>259</v>
      </c>
      <c r="D5937" t="s">
        <v>465</v>
      </c>
      <c r="E5937" t="s">
        <v>483</v>
      </c>
      <c r="F5937" s="20">
        <v>2043</v>
      </c>
      <c r="G5937" s="20">
        <v>45</v>
      </c>
      <c r="H5937" s="11">
        <v>5823.13327438756</v>
      </c>
      <c r="I5937" s="10">
        <v>4294886.7201472605</v>
      </c>
      <c r="J5937" s="33">
        <f t="shared" si="368"/>
        <v>1.3558293044310841E-3</v>
      </c>
      <c r="K5937" s="33">
        <f t="shared" si="369"/>
        <v>1.354910583136415E-3</v>
      </c>
      <c r="L5937" s="33">
        <f t="shared" si="370"/>
        <v>0.99228276673995652</v>
      </c>
      <c r="M5937" s="33">
        <f t="shared" si="371"/>
        <v>0.99093831231783669</v>
      </c>
    </row>
    <row r="5938" spans="1:13" ht="27.6">
      <c r="A5938" t="s">
        <v>164</v>
      </c>
      <c r="B5938" t="s">
        <v>257</v>
      </c>
      <c r="C5938" s="14" t="s">
        <v>259</v>
      </c>
      <c r="D5938" t="s">
        <v>465</v>
      </c>
      <c r="E5938" t="s">
        <v>483</v>
      </c>
      <c r="F5938" s="20">
        <v>2043</v>
      </c>
      <c r="G5938" s="20">
        <v>46</v>
      </c>
      <c r="H5938" s="11">
        <v>6818.54733088791</v>
      </c>
      <c r="I5938" s="10">
        <v>4419256.0992038399</v>
      </c>
      <c r="J5938" s="33">
        <f t="shared" si="368"/>
        <v>1.5429174453402506E-3</v>
      </c>
      <c r="K5938" s="33">
        <f t="shared" si="369"/>
        <v>1.5417277601593726E-3</v>
      </c>
      <c r="L5938" s="33">
        <f t="shared" si="370"/>
        <v>0.99093831231783669</v>
      </c>
      <c r="M5938" s="33">
        <f t="shared" si="371"/>
        <v>0.98941055521313082</v>
      </c>
    </row>
    <row r="5939" spans="1:13" ht="27.6">
      <c r="A5939" t="s">
        <v>164</v>
      </c>
      <c r="B5939" t="s">
        <v>257</v>
      </c>
      <c r="C5939" s="14" t="s">
        <v>259</v>
      </c>
      <c r="D5939" t="s">
        <v>465</v>
      </c>
      <c r="E5939" t="s">
        <v>483</v>
      </c>
      <c r="F5939" s="20">
        <v>2043</v>
      </c>
      <c r="G5939" s="20">
        <v>47</v>
      </c>
      <c r="H5939" s="11">
        <v>7371.4842479803201</v>
      </c>
      <c r="I5939" s="10">
        <v>4367750.6587406602</v>
      </c>
      <c r="J5939" s="33">
        <f t="shared" si="368"/>
        <v>1.6877072030722828E-3</v>
      </c>
      <c r="K5939" s="33">
        <f t="shared" si="369"/>
        <v>1.6862838261311186E-3</v>
      </c>
      <c r="L5939" s="33">
        <f t="shared" si="370"/>
        <v>0.98941055521313082</v>
      </c>
      <c r="M5939" s="33">
        <f t="shared" si="371"/>
        <v>0.98774212819647156</v>
      </c>
    </row>
    <row r="5940" spans="1:13" ht="27.6">
      <c r="A5940" t="s">
        <v>164</v>
      </c>
      <c r="B5940" t="s">
        <v>257</v>
      </c>
      <c r="C5940" s="14" t="s">
        <v>259</v>
      </c>
      <c r="D5940" t="s">
        <v>465</v>
      </c>
      <c r="E5940" t="s">
        <v>483</v>
      </c>
      <c r="F5940" s="20">
        <v>2043</v>
      </c>
      <c r="G5940" s="20">
        <v>48</v>
      </c>
      <c r="H5940" s="11">
        <v>7922.9584715773899</v>
      </c>
      <c r="I5940" s="10">
        <v>4286086.3161142599</v>
      </c>
      <c r="J5940" s="33">
        <f t="shared" si="368"/>
        <v>1.8485298445319917E-3</v>
      </c>
      <c r="K5940" s="33">
        <f t="shared" si="369"/>
        <v>1.8468223655095928E-3</v>
      </c>
      <c r="L5940" s="33">
        <f t="shared" si="370"/>
        <v>0.98774212819647156</v>
      </c>
      <c r="M5940" s="33">
        <f t="shared" si="371"/>
        <v>0.98591794394276222</v>
      </c>
    </row>
    <row r="5941" spans="1:13" ht="27.6">
      <c r="A5941" t="s">
        <v>164</v>
      </c>
      <c r="B5941" t="s">
        <v>257</v>
      </c>
      <c r="C5941" s="14" t="s">
        <v>259</v>
      </c>
      <c r="D5941" t="s">
        <v>465</v>
      </c>
      <c r="E5941" t="s">
        <v>483</v>
      </c>
      <c r="F5941" s="20">
        <v>2043</v>
      </c>
      <c r="G5941" s="20">
        <v>49</v>
      </c>
      <c r="H5941" s="11">
        <v>8546.6125140200402</v>
      </c>
      <c r="I5941" s="10">
        <v>4218759.3287062403</v>
      </c>
      <c r="J5941" s="33">
        <f t="shared" si="368"/>
        <v>2.0258592273480116E-3</v>
      </c>
      <c r="K5941" s="33">
        <f t="shared" si="369"/>
        <v>2.0238085595652988E-3</v>
      </c>
      <c r="L5941" s="33">
        <f t="shared" si="370"/>
        <v>0.98591794394276222</v>
      </c>
      <c r="M5941" s="33">
        <f t="shared" si="371"/>
        <v>0.98392263476878183</v>
      </c>
    </row>
    <row r="5942" spans="1:13" ht="27.6">
      <c r="A5942" t="s">
        <v>164</v>
      </c>
      <c r="B5942" t="s">
        <v>257</v>
      </c>
      <c r="C5942" s="14" t="s">
        <v>259</v>
      </c>
      <c r="D5942" t="s">
        <v>465</v>
      </c>
      <c r="E5942" t="s">
        <v>483</v>
      </c>
      <c r="F5942" s="20">
        <v>2043</v>
      </c>
      <c r="G5942" s="20">
        <v>50</v>
      </c>
      <c r="H5942" s="11">
        <v>9633.7096147706998</v>
      </c>
      <c r="I5942" s="10">
        <v>4153892.2856466798</v>
      </c>
      <c r="J5942" s="33">
        <f t="shared" si="368"/>
        <v>2.3192006321538306E-3</v>
      </c>
      <c r="K5942" s="33">
        <f t="shared" si="369"/>
        <v>2.3165133642070179E-3</v>
      </c>
      <c r="L5942" s="33">
        <f t="shared" si="370"/>
        <v>0.98392263476878183</v>
      </c>
      <c r="M5942" s="33">
        <f t="shared" si="371"/>
        <v>0.98164336483599413</v>
      </c>
    </row>
    <row r="5943" spans="1:13" ht="27.6">
      <c r="A5943" t="s">
        <v>164</v>
      </c>
      <c r="B5943" t="s">
        <v>257</v>
      </c>
      <c r="C5943" s="14" t="s">
        <v>259</v>
      </c>
      <c r="D5943" t="s">
        <v>465</v>
      </c>
      <c r="E5943" t="s">
        <v>483</v>
      </c>
      <c r="F5943" s="20">
        <v>2043</v>
      </c>
      <c r="G5943" s="20">
        <v>51</v>
      </c>
      <c r="H5943" s="11">
        <v>10579.8532038994</v>
      </c>
      <c r="I5943" s="10">
        <v>4174959.2118116301</v>
      </c>
      <c r="J5943" s="33">
        <f t="shared" si="368"/>
        <v>2.5341213332018423E-3</v>
      </c>
      <c r="K5943" s="33">
        <f t="shared" si="369"/>
        <v>2.530913158276471E-3</v>
      </c>
      <c r="L5943" s="33">
        <f t="shared" si="370"/>
        <v>0.98164336483599413</v>
      </c>
      <c r="M5943" s="33">
        <f t="shared" si="371"/>
        <v>0.97915891072719596</v>
      </c>
    </row>
    <row r="5944" spans="1:13" ht="27.6">
      <c r="A5944" t="s">
        <v>164</v>
      </c>
      <c r="B5944" t="s">
        <v>257</v>
      </c>
      <c r="C5944" s="14" t="s">
        <v>259</v>
      </c>
      <c r="D5944" t="s">
        <v>465</v>
      </c>
      <c r="E5944" t="s">
        <v>483</v>
      </c>
      <c r="F5944" s="20">
        <v>2043</v>
      </c>
      <c r="G5944" s="20">
        <v>52</v>
      </c>
      <c r="H5944" s="11">
        <v>11561.7659431216</v>
      </c>
      <c r="I5944" s="10">
        <v>4175904.4308995102</v>
      </c>
      <c r="J5944" s="33">
        <f t="shared" si="368"/>
        <v>2.768685475072316E-3</v>
      </c>
      <c r="K5944" s="33">
        <f t="shared" si="369"/>
        <v>2.7648562002767774E-3</v>
      </c>
      <c r="L5944" s="33">
        <f t="shared" si="370"/>
        <v>0.97915891072719596</v>
      </c>
      <c r="M5944" s="33">
        <f t="shared" si="371"/>
        <v>0.97645167714181558</v>
      </c>
    </row>
    <row r="5945" spans="1:13" ht="27.6">
      <c r="A5945" t="s">
        <v>164</v>
      </c>
      <c r="B5945" t="s">
        <v>257</v>
      </c>
      <c r="C5945" s="14" t="s">
        <v>259</v>
      </c>
      <c r="D5945" t="s">
        <v>465</v>
      </c>
      <c r="E5945" t="s">
        <v>483</v>
      </c>
      <c r="F5945" s="20">
        <v>2043</v>
      </c>
      <c r="G5945" s="20">
        <v>53</v>
      </c>
      <c r="H5945" s="11">
        <v>16816.425848851501</v>
      </c>
      <c r="I5945" s="10">
        <v>6140549.8980497997</v>
      </c>
      <c r="J5945" s="33">
        <f t="shared" si="368"/>
        <v>2.7385863038410113E-3</v>
      </c>
      <c r="K5945" s="33">
        <f t="shared" si="369"/>
        <v>2.7348397971934668E-3</v>
      </c>
      <c r="L5945" s="33">
        <f t="shared" si="370"/>
        <v>0.97645167714181558</v>
      </c>
      <c r="M5945" s="33">
        <f t="shared" si="371"/>
        <v>0.97378123823513185</v>
      </c>
    </row>
    <row r="5946" spans="1:13" ht="27.6">
      <c r="A5946" t="s">
        <v>164</v>
      </c>
      <c r="B5946" t="s">
        <v>257</v>
      </c>
      <c r="C5946" s="14" t="s">
        <v>259</v>
      </c>
      <c r="D5946" t="s">
        <v>465</v>
      </c>
      <c r="E5946" t="s">
        <v>483</v>
      </c>
      <c r="F5946" s="20">
        <v>2043</v>
      </c>
      <c r="G5946" s="20">
        <v>54</v>
      </c>
      <c r="H5946" s="11">
        <v>13484.5874692012</v>
      </c>
      <c r="I5946" s="10">
        <v>4099177.3374927798</v>
      </c>
      <c r="J5946" s="33">
        <f t="shared" si="368"/>
        <v>3.2895838259705329E-3</v>
      </c>
      <c r="K5946" s="33">
        <f t="shared" si="369"/>
        <v>3.2841790731832354E-3</v>
      </c>
      <c r="L5946" s="33">
        <f t="shared" si="370"/>
        <v>0.97378123823513185</v>
      </c>
      <c r="M5946" s="33">
        <f t="shared" si="371"/>
        <v>0.97058316627066155</v>
      </c>
    </row>
    <row r="5947" spans="1:13" ht="27.6">
      <c r="A5947" t="s">
        <v>164</v>
      </c>
      <c r="B5947" t="s">
        <v>257</v>
      </c>
      <c r="C5947" s="14" t="s">
        <v>259</v>
      </c>
      <c r="D5947" t="s">
        <v>465</v>
      </c>
      <c r="E5947" t="s">
        <v>483</v>
      </c>
      <c r="F5947" s="20">
        <v>2043</v>
      </c>
      <c r="G5947" s="20">
        <v>55</v>
      </c>
      <c r="H5947" s="11">
        <v>14374.3369350062</v>
      </c>
      <c r="I5947" s="10">
        <v>4062206.1334241098</v>
      </c>
      <c r="J5947" s="33">
        <f t="shared" si="368"/>
        <v>3.5385542886987378E-3</v>
      </c>
      <c r="K5947" s="33">
        <f t="shared" si="369"/>
        <v>3.5323009835327435E-3</v>
      </c>
      <c r="L5947" s="33">
        <f t="shared" si="370"/>
        <v>0.97058316627066155</v>
      </c>
      <c r="M5947" s="33">
        <f t="shared" si="371"/>
        <v>0.96715477439784336</v>
      </c>
    </row>
    <row r="5948" spans="1:13" ht="27.6">
      <c r="A5948" t="s">
        <v>164</v>
      </c>
      <c r="B5948" t="s">
        <v>257</v>
      </c>
      <c r="C5948" s="14" t="s">
        <v>259</v>
      </c>
      <c r="D5948" t="s">
        <v>465</v>
      </c>
      <c r="E5948" t="s">
        <v>483</v>
      </c>
      <c r="F5948" s="20">
        <v>2043</v>
      </c>
      <c r="G5948" s="20">
        <v>56</v>
      </c>
      <c r="H5948" s="11">
        <v>15095.023455763399</v>
      </c>
      <c r="I5948" s="10">
        <v>3915229.3219964998</v>
      </c>
      <c r="J5948" s="33">
        <f t="shared" si="368"/>
        <v>3.8554634261029615E-3</v>
      </c>
      <c r="K5948" s="33">
        <f t="shared" si="369"/>
        <v>3.8480406694409997E-3</v>
      </c>
      <c r="L5948" s="33">
        <f t="shared" si="370"/>
        <v>0.96715477439784336</v>
      </c>
      <c r="M5948" s="33">
        <f t="shared" si="371"/>
        <v>0.96343312349231647</v>
      </c>
    </row>
    <row r="5949" spans="1:13" ht="27.6">
      <c r="A5949" t="s">
        <v>164</v>
      </c>
      <c r="B5949" t="s">
        <v>257</v>
      </c>
      <c r="C5949" s="14" t="s">
        <v>259</v>
      </c>
      <c r="D5949" t="s">
        <v>465</v>
      </c>
      <c r="E5949" t="s">
        <v>483</v>
      </c>
      <c r="F5949" s="20">
        <v>2043</v>
      </c>
      <c r="G5949" s="20">
        <v>57</v>
      </c>
      <c r="H5949" s="11">
        <v>16220.3215419752</v>
      </c>
      <c r="I5949" s="10">
        <v>3858763.1625577002</v>
      </c>
      <c r="J5949" s="33">
        <f t="shared" si="368"/>
        <v>4.203502743926865E-3</v>
      </c>
      <c r="K5949" s="33">
        <f t="shared" si="369"/>
        <v>4.1946803921899534E-3</v>
      </c>
      <c r="L5949" s="33">
        <f t="shared" si="370"/>
        <v>0.96343312349231647</v>
      </c>
      <c r="M5949" s="33">
        <f t="shared" si="371"/>
        <v>0.95939182946001689</v>
      </c>
    </row>
    <row r="5950" spans="1:13" ht="27.6">
      <c r="A5950" t="s">
        <v>164</v>
      </c>
      <c r="B5950" t="s">
        <v>257</v>
      </c>
      <c r="C5950" s="14" t="s">
        <v>259</v>
      </c>
      <c r="D5950" t="s">
        <v>465</v>
      </c>
      <c r="E5950" t="s">
        <v>483</v>
      </c>
      <c r="F5950" s="20">
        <v>2043</v>
      </c>
      <c r="G5950" s="20">
        <v>58</v>
      </c>
      <c r="H5950" s="11">
        <v>17845.097984662301</v>
      </c>
      <c r="I5950" s="10">
        <v>3886962.9869943</v>
      </c>
      <c r="J5950" s="33">
        <f t="shared" si="368"/>
        <v>4.5910130979820597E-3</v>
      </c>
      <c r="K5950" s="33">
        <f t="shared" si="369"/>
        <v>4.5804905066263446E-3</v>
      </c>
      <c r="L5950" s="33">
        <f t="shared" si="370"/>
        <v>0.95939182946001689</v>
      </c>
      <c r="M5950" s="33">
        <f t="shared" si="371"/>
        <v>0.9549973442930404</v>
      </c>
    </row>
    <row r="5951" spans="1:13" ht="27.6">
      <c r="A5951" t="s">
        <v>164</v>
      </c>
      <c r="B5951" t="s">
        <v>257</v>
      </c>
      <c r="C5951" s="14" t="s">
        <v>259</v>
      </c>
      <c r="D5951" t="s">
        <v>465</v>
      </c>
      <c r="E5951" t="s">
        <v>483</v>
      </c>
      <c r="F5951" s="20">
        <v>2043</v>
      </c>
      <c r="G5951" s="20">
        <v>59</v>
      </c>
      <c r="H5951" s="11">
        <v>19759.569124888902</v>
      </c>
      <c r="I5951" s="10">
        <v>3935079.30524464</v>
      </c>
      <c r="J5951" s="33">
        <f t="shared" si="368"/>
        <v>5.0213903182468314E-3</v>
      </c>
      <c r="K5951" s="33">
        <f t="shared" si="369"/>
        <v>5.008804213276985E-3</v>
      </c>
      <c r="L5951" s="33">
        <f t="shared" si="370"/>
        <v>0.9549973442930404</v>
      </c>
      <c r="M5951" s="33">
        <f t="shared" si="371"/>
        <v>0.95021394957127714</v>
      </c>
    </row>
    <row r="5952" spans="1:13" ht="27.6">
      <c r="A5952" t="s">
        <v>164</v>
      </c>
      <c r="B5952" t="s">
        <v>257</v>
      </c>
      <c r="C5952" s="14" t="s">
        <v>259</v>
      </c>
      <c r="D5952" t="s">
        <v>465</v>
      </c>
      <c r="E5952" t="s">
        <v>483</v>
      </c>
      <c r="F5952" s="20">
        <v>2043</v>
      </c>
      <c r="G5952" s="20">
        <v>60</v>
      </c>
      <c r="H5952" s="11">
        <v>21160.106787745899</v>
      </c>
      <c r="I5952" s="10">
        <v>3880514.0859118002</v>
      </c>
      <c r="J5952" s="33">
        <f t="shared" si="368"/>
        <v>5.4529132788275741E-3</v>
      </c>
      <c r="K5952" s="33">
        <f t="shared" si="369"/>
        <v>5.4380731334756627E-3</v>
      </c>
      <c r="L5952" s="33">
        <f t="shared" si="370"/>
        <v>0.95021394957127714</v>
      </c>
      <c r="M5952" s="33">
        <f t="shared" si="371"/>
        <v>0.94504661662105982</v>
      </c>
    </row>
    <row r="5953" spans="1:13" ht="27.6">
      <c r="A5953" t="s">
        <v>164</v>
      </c>
      <c r="B5953" t="s">
        <v>257</v>
      </c>
      <c r="C5953" s="14" t="s">
        <v>259</v>
      </c>
      <c r="D5953" t="s">
        <v>465</v>
      </c>
      <c r="E5953" t="s">
        <v>483</v>
      </c>
      <c r="F5953" s="20">
        <v>2043</v>
      </c>
      <c r="G5953" s="20">
        <v>61</v>
      </c>
      <c r="H5953" s="11">
        <v>22269.792713674498</v>
      </c>
      <c r="I5953" s="10">
        <v>3721917.84731788</v>
      </c>
      <c r="J5953" s="33">
        <f t="shared" si="368"/>
        <v>5.9834186640424494E-3</v>
      </c>
      <c r="K5953" s="33">
        <f t="shared" si="369"/>
        <v>5.9655536636061823E-3</v>
      </c>
      <c r="L5953" s="33">
        <f t="shared" si="370"/>
        <v>0.94504661662105982</v>
      </c>
      <c r="M5953" s="33">
        <f t="shared" si="371"/>
        <v>0.93940889031499741</v>
      </c>
    </row>
    <row r="5954" spans="1:13" ht="27.6">
      <c r="A5954" t="s">
        <v>164</v>
      </c>
      <c r="B5954" t="s">
        <v>257</v>
      </c>
      <c r="C5954" s="14" t="s">
        <v>259</v>
      </c>
      <c r="D5954" t="s">
        <v>465</v>
      </c>
      <c r="E5954" t="s">
        <v>483</v>
      </c>
      <c r="F5954" s="20">
        <v>2043</v>
      </c>
      <c r="G5954" s="20">
        <v>62</v>
      </c>
      <c r="H5954" s="11">
        <v>23746.378986236701</v>
      </c>
      <c r="I5954" s="10">
        <v>3618636.8156039501</v>
      </c>
      <c r="J5954" s="33">
        <f t="shared" ref="J5954:J6017" si="372">IF(I5954&gt;0,H5954/I5954,0)</f>
        <v>6.5622443467771531E-3</v>
      </c>
      <c r="K5954" s="33">
        <f t="shared" ref="K5954:K6017" si="373">1-EXP(-J5954)</f>
        <v>6.5407598425543112E-3</v>
      </c>
      <c r="L5954" s="33">
        <f t="shared" ref="L5954:L6017" si="374">IF(G5954=30,1,M5953)</f>
        <v>0.93940889031499741</v>
      </c>
      <c r="M5954" s="33">
        <f t="shared" ref="M5954:M6017" si="375">L5954*(1-K5954)</f>
        <v>0.93326444236948658</v>
      </c>
    </row>
    <row r="5955" spans="1:13" ht="27.6">
      <c r="A5955" t="s">
        <v>164</v>
      </c>
      <c r="B5955" t="s">
        <v>257</v>
      </c>
      <c r="C5955" s="14" t="s">
        <v>259</v>
      </c>
      <c r="D5955" t="s">
        <v>465</v>
      </c>
      <c r="E5955" t="s">
        <v>483</v>
      </c>
      <c r="F5955" s="20">
        <v>2043</v>
      </c>
      <c r="G5955" s="20">
        <v>63</v>
      </c>
      <c r="H5955" s="11">
        <v>25390.324362499901</v>
      </c>
      <c r="I5955" s="10">
        <v>3527496.6381854201</v>
      </c>
      <c r="J5955" s="33">
        <f t="shared" si="372"/>
        <v>7.1978309171574269E-3</v>
      </c>
      <c r="K5955" s="33">
        <f t="shared" si="373"/>
        <v>7.1719885723170451E-3</v>
      </c>
      <c r="L5955" s="33">
        <f t="shared" si="374"/>
        <v>0.93326444236948658</v>
      </c>
      <c r="M5955" s="33">
        <f t="shared" si="375"/>
        <v>0.92657108045386283</v>
      </c>
    </row>
    <row r="5956" spans="1:13" ht="27.6">
      <c r="A5956" t="s">
        <v>164</v>
      </c>
      <c r="B5956" t="s">
        <v>257</v>
      </c>
      <c r="C5956" s="14" t="s">
        <v>259</v>
      </c>
      <c r="D5956" t="s">
        <v>465</v>
      </c>
      <c r="E5956" t="s">
        <v>483</v>
      </c>
      <c r="F5956" s="20">
        <v>2043</v>
      </c>
      <c r="G5956" s="20">
        <v>64</v>
      </c>
      <c r="H5956" s="11">
        <v>27071.107106863201</v>
      </c>
      <c r="I5956" s="10">
        <v>3429408.6843964602</v>
      </c>
      <c r="J5956" s="33">
        <f t="shared" si="372"/>
        <v>7.8938119070015213E-3</v>
      </c>
      <c r="K5956" s="33">
        <f t="shared" si="373"/>
        <v>7.8627375924793519E-3</v>
      </c>
      <c r="L5956" s="33">
        <f t="shared" si="374"/>
        <v>0.92657108045386283</v>
      </c>
      <c r="M5956" s="33">
        <f t="shared" si="375"/>
        <v>0.91928569518747405</v>
      </c>
    </row>
    <row r="5957" spans="1:13" ht="27.6">
      <c r="A5957" t="s">
        <v>164</v>
      </c>
      <c r="B5957" t="s">
        <v>257</v>
      </c>
      <c r="C5957" s="14" t="s">
        <v>259</v>
      </c>
      <c r="D5957" t="s">
        <v>465</v>
      </c>
      <c r="E5957" t="s">
        <v>483</v>
      </c>
      <c r="F5957" s="20">
        <v>2043</v>
      </c>
      <c r="G5957" s="20">
        <v>65</v>
      </c>
      <c r="H5957" s="11">
        <v>27400.888132054901</v>
      </c>
      <c r="I5957" s="10">
        <v>3312472.5393846501</v>
      </c>
      <c r="J5957" s="33">
        <f t="shared" si="372"/>
        <v>8.2720348036893002E-3</v>
      </c>
      <c r="K5957" s="33">
        <f t="shared" si="373"/>
        <v>8.2379156668375142E-3</v>
      </c>
      <c r="L5957" s="33">
        <f t="shared" si="374"/>
        <v>0.91928569518747405</v>
      </c>
      <c r="M5957" s="33">
        <f t="shared" si="375"/>
        <v>0.91171269715678949</v>
      </c>
    </row>
    <row r="5958" spans="1:13" ht="27.6">
      <c r="A5958" t="s">
        <v>164</v>
      </c>
      <c r="B5958" t="s">
        <v>257</v>
      </c>
      <c r="C5958" s="14" t="s">
        <v>259</v>
      </c>
      <c r="D5958" t="s">
        <v>465</v>
      </c>
      <c r="E5958" t="s">
        <v>483</v>
      </c>
      <c r="F5958" s="20">
        <v>2043</v>
      </c>
      <c r="G5958" s="20">
        <v>66</v>
      </c>
      <c r="H5958" s="11">
        <v>29158.590025196099</v>
      </c>
      <c r="I5958" s="10">
        <v>3208275.8231586502</v>
      </c>
      <c r="J5958" s="33">
        <f t="shared" si="372"/>
        <v>9.0885546107717548E-3</v>
      </c>
      <c r="K5958" s="33">
        <f t="shared" si="373"/>
        <v>9.0473785364031389E-3</v>
      </c>
      <c r="L5958" s="33">
        <f t="shared" si="374"/>
        <v>0.91171269715678949</v>
      </c>
      <c r="M5958" s="33">
        <f t="shared" si="375"/>
        <v>0.90346408726916694</v>
      </c>
    </row>
    <row r="5959" spans="1:13" ht="27.6">
      <c r="A5959" t="s">
        <v>164</v>
      </c>
      <c r="B5959" t="s">
        <v>257</v>
      </c>
      <c r="C5959" s="14" t="s">
        <v>259</v>
      </c>
      <c r="D5959" t="s">
        <v>465</v>
      </c>
      <c r="E5959" t="s">
        <v>483</v>
      </c>
      <c r="F5959" s="20">
        <v>2043</v>
      </c>
      <c r="G5959" s="20">
        <v>67</v>
      </c>
      <c r="H5959" s="11">
        <v>30850.4480612521</v>
      </c>
      <c r="I5959" s="10">
        <v>3092040.0959407398</v>
      </c>
      <c r="J5959" s="33">
        <f t="shared" si="372"/>
        <v>9.9773764582654877E-3</v>
      </c>
      <c r="K5959" s="33">
        <f t="shared" si="373"/>
        <v>9.9277675637310381E-3</v>
      </c>
      <c r="L5959" s="33">
        <f t="shared" si="374"/>
        <v>0.90346408726916694</v>
      </c>
      <c r="M5959" s="33">
        <f t="shared" si="375"/>
        <v>0.89449470580858026</v>
      </c>
    </row>
    <row r="5960" spans="1:13" ht="27.6">
      <c r="A5960" t="s">
        <v>164</v>
      </c>
      <c r="B5960" t="s">
        <v>257</v>
      </c>
      <c r="C5960" s="14" t="s">
        <v>259</v>
      </c>
      <c r="D5960" t="s">
        <v>465</v>
      </c>
      <c r="E5960" t="s">
        <v>483</v>
      </c>
      <c r="F5960" s="20">
        <v>2043</v>
      </c>
      <c r="G5960" s="20">
        <v>68</v>
      </c>
      <c r="H5960" s="11">
        <v>32587.674273433298</v>
      </c>
      <c r="I5960" s="10">
        <v>2973310.98495842</v>
      </c>
      <c r="J5960" s="33">
        <f t="shared" si="372"/>
        <v>1.0960062515589508E-2</v>
      </c>
      <c r="K5960" s="33">
        <f t="shared" si="373"/>
        <v>1.0900219856379234E-2</v>
      </c>
      <c r="L5960" s="33">
        <f t="shared" si="374"/>
        <v>0.89449470580858026</v>
      </c>
      <c r="M5960" s="33">
        <f t="shared" si="375"/>
        <v>0.88474451685489952</v>
      </c>
    </row>
    <row r="5961" spans="1:13" ht="27.6">
      <c r="A5961" t="s">
        <v>164</v>
      </c>
      <c r="B5961" t="s">
        <v>257</v>
      </c>
      <c r="C5961" s="14" t="s">
        <v>259</v>
      </c>
      <c r="D5961" t="s">
        <v>465</v>
      </c>
      <c r="E5961" t="s">
        <v>483</v>
      </c>
      <c r="F5961" s="20">
        <v>2043</v>
      </c>
      <c r="G5961" s="20">
        <v>69</v>
      </c>
      <c r="H5961" s="11">
        <v>34111.4575079735</v>
      </c>
      <c r="I5961" s="10">
        <v>2830667.4425535998</v>
      </c>
      <c r="J5961" s="33">
        <f t="shared" si="372"/>
        <v>1.205067645714005E-2</v>
      </c>
      <c r="K5961" s="33">
        <f t="shared" si="373"/>
        <v>1.1978357843163923E-2</v>
      </c>
      <c r="L5961" s="33">
        <f t="shared" si="374"/>
        <v>0.88474451685489952</v>
      </c>
      <c r="M5961" s="33">
        <f t="shared" si="375"/>
        <v>0.87414673043223434</v>
      </c>
    </row>
    <row r="5962" spans="1:13" ht="27.6">
      <c r="A5962" t="s">
        <v>164</v>
      </c>
      <c r="B5962" t="s">
        <v>257</v>
      </c>
      <c r="C5962" s="14" t="s">
        <v>259</v>
      </c>
      <c r="D5962" t="s">
        <v>465</v>
      </c>
      <c r="E5962" t="s">
        <v>483</v>
      </c>
      <c r="F5962" s="20">
        <v>2044</v>
      </c>
      <c r="G5962" s="20">
        <v>30</v>
      </c>
      <c r="H5962" s="11">
        <v>750.41417361937999</v>
      </c>
      <c r="I5962" s="10">
        <v>4714191.8969018599</v>
      </c>
      <c r="J5962" s="33">
        <f t="shared" si="372"/>
        <v>1.5918193192613733E-4</v>
      </c>
      <c r="K5962" s="33">
        <f t="shared" si="373"/>
        <v>1.5916926315462376E-4</v>
      </c>
      <c r="L5962" s="33">
        <f t="shared" si="374"/>
        <v>1</v>
      </c>
      <c r="M5962" s="33">
        <f t="shared" si="375"/>
        <v>0.99984083073684538</v>
      </c>
    </row>
    <row r="5963" spans="1:13" ht="27.6">
      <c r="A5963" t="s">
        <v>164</v>
      </c>
      <c r="B5963" t="s">
        <v>257</v>
      </c>
      <c r="C5963" s="14" t="s">
        <v>259</v>
      </c>
      <c r="D5963" t="s">
        <v>465</v>
      </c>
      <c r="E5963" t="s">
        <v>483</v>
      </c>
      <c r="F5963" s="20">
        <v>2044</v>
      </c>
      <c r="G5963" s="20">
        <v>31</v>
      </c>
      <c r="H5963" s="11">
        <v>1007.53425100108</v>
      </c>
      <c r="I5963" s="10">
        <v>4782353.9494254403</v>
      </c>
      <c r="J5963" s="33">
        <f t="shared" si="372"/>
        <v>2.1067747424301933E-4</v>
      </c>
      <c r="K5963" s="33">
        <f t="shared" si="373"/>
        <v>2.1065528330233008E-4</v>
      </c>
      <c r="L5963" s="33">
        <f t="shared" si="374"/>
        <v>0.99984083073684538</v>
      </c>
      <c r="M5963" s="33">
        <f t="shared" si="375"/>
        <v>0.99963020898338928</v>
      </c>
    </row>
    <row r="5964" spans="1:13" ht="27.6">
      <c r="A5964" t="s">
        <v>164</v>
      </c>
      <c r="B5964" t="s">
        <v>257</v>
      </c>
      <c r="C5964" s="14" t="s">
        <v>259</v>
      </c>
      <c r="D5964" t="s">
        <v>465</v>
      </c>
      <c r="E5964" t="s">
        <v>483</v>
      </c>
      <c r="F5964" s="20">
        <v>2044</v>
      </c>
      <c r="G5964" s="20">
        <v>32</v>
      </c>
      <c r="H5964" s="11">
        <v>1129.22957901174</v>
      </c>
      <c r="I5964" s="10">
        <v>4895252.0830183402</v>
      </c>
      <c r="J5964" s="33">
        <f t="shared" si="372"/>
        <v>2.3067853500926836E-4</v>
      </c>
      <c r="K5964" s="33">
        <f t="shared" si="373"/>
        <v>2.306519307617716E-4</v>
      </c>
      <c r="L5964" s="33">
        <f t="shared" si="374"/>
        <v>0.99963020898338928</v>
      </c>
      <c r="M5964" s="33">
        <f t="shared" si="375"/>
        <v>0.99939964234563949</v>
      </c>
    </row>
    <row r="5965" spans="1:13" ht="27.6">
      <c r="A5965" t="s">
        <v>164</v>
      </c>
      <c r="B5965" t="s">
        <v>257</v>
      </c>
      <c r="C5965" s="14" t="s">
        <v>259</v>
      </c>
      <c r="D5965" t="s">
        <v>465</v>
      </c>
      <c r="E5965" t="s">
        <v>483</v>
      </c>
      <c r="F5965" s="20">
        <v>2044</v>
      </c>
      <c r="G5965" s="20">
        <v>33</v>
      </c>
      <c r="H5965" s="11">
        <v>1188.22743878649</v>
      </c>
      <c r="I5965" s="10">
        <v>4867020.1877706302</v>
      </c>
      <c r="J5965" s="33">
        <f t="shared" si="372"/>
        <v>2.4413858848832209E-4</v>
      </c>
      <c r="K5965" s="33">
        <f t="shared" si="373"/>
        <v>2.4410878908820433E-4</v>
      </c>
      <c r="L5965" s="33">
        <f t="shared" si="374"/>
        <v>0.99939964234563949</v>
      </c>
      <c r="M5965" s="33">
        <f t="shared" si="375"/>
        <v>0.99915568010913136</v>
      </c>
    </row>
    <row r="5966" spans="1:13" ht="27.6">
      <c r="A5966" t="s">
        <v>164</v>
      </c>
      <c r="B5966" t="s">
        <v>257</v>
      </c>
      <c r="C5966" s="14" t="s">
        <v>259</v>
      </c>
      <c r="D5966" t="s">
        <v>465</v>
      </c>
      <c r="E5966" t="s">
        <v>483</v>
      </c>
      <c r="F5966" s="20">
        <v>2044</v>
      </c>
      <c r="G5966" s="20">
        <v>34</v>
      </c>
      <c r="H5966" s="11">
        <v>1230.3153409731999</v>
      </c>
      <c r="I5966" s="10">
        <v>4733099.1148116803</v>
      </c>
      <c r="J5966" s="33">
        <f t="shared" si="372"/>
        <v>2.5993863875004686E-4</v>
      </c>
      <c r="K5966" s="33">
        <f t="shared" si="373"/>
        <v>2.5990485762916737E-4</v>
      </c>
      <c r="L5966" s="33">
        <f t="shared" si="374"/>
        <v>0.99915568010913136</v>
      </c>
      <c r="M5966" s="33">
        <f t="shared" si="375"/>
        <v>0.9988959946943432</v>
      </c>
    </row>
    <row r="5967" spans="1:13" ht="27.6">
      <c r="A5967" t="s">
        <v>164</v>
      </c>
      <c r="B5967" t="s">
        <v>257</v>
      </c>
      <c r="C5967" s="14" t="s">
        <v>259</v>
      </c>
      <c r="D5967" t="s">
        <v>465</v>
      </c>
      <c r="E5967" t="s">
        <v>483</v>
      </c>
      <c r="F5967" s="20">
        <v>2044</v>
      </c>
      <c r="G5967" s="20">
        <v>35</v>
      </c>
      <c r="H5967" s="11">
        <v>1592.9970245795</v>
      </c>
      <c r="I5967" s="10">
        <v>4661848.5411684802</v>
      </c>
      <c r="J5967" s="33">
        <f t="shared" si="372"/>
        <v>3.4170930490595036E-4</v>
      </c>
      <c r="K5967" s="33">
        <f t="shared" si="373"/>
        <v>3.416509289307923E-4</v>
      </c>
      <c r="L5967" s="33">
        <f t="shared" si="374"/>
        <v>0.9988959946943432</v>
      </c>
      <c r="M5967" s="33">
        <f t="shared" si="375"/>
        <v>0.99855472094985065</v>
      </c>
    </row>
    <row r="5968" spans="1:13" ht="27.6">
      <c r="A5968" t="s">
        <v>164</v>
      </c>
      <c r="B5968" t="s">
        <v>257</v>
      </c>
      <c r="C5968" s="14" t="s">
        <v>259</v>
      </c>
      <c r="D5968" t="s">
        <v>465</v>
      </c>
      <c r="E5968" t="s">
        <v>483</v>
      </c>
      <c r="F5968" s="20">
        <v>2044</v>
      </c>
      <c r="G5968" s="20">
        <v>36</v>
      </c>
      <c r="H5968" s="11">
        <v>1853.82317971523</v>
      </c>
      <c r="I5968" s="10">
        <v>4618053.68158508</v>
      </c>
      <c r="J5968" s="33">
        <f t="shared" si="372"/>
        <v>4.0142954316610109E-4</v>
      </c>
      <c r="K5968" s="33">
        <f t="shared" si="373"/>
        <v>4.0134898110744111E-4</v>
      </c>
      <c r="L5968" s="33">
        <f t="shared" si="374"/>
        <v>0.99855472094985065</v>
      </c>
      <c r="M5968" s="33">
        <f t="shared" si="375"/>
        <v>0.99815395203001744</v>
      </c>
    </row>
    <row r="5969" spans="1:13" ht="27.6">
      <c r="A5969" t="s">
        <v>164</v>
      </c>
      <c r="B5969" t="s">
        <v>257</v>
      </c>
      <c r="C5969" s="14" t="s">
        <v>259</v>
      </c>
      <c r="D5969" t="s">
        <v>465</v>
      </c>
      <c r="E5969" t="s">
        <v>483</v>
      </c>
      <c r="F5969" s="20">
        <v>2044</v>
      </c>
      <c r="G5969" s="20">
        <v>37</v>
      </c>
      <c r="H5969" s="11">
        <v>2061.5034799133</v>
      </c>
      <c r="I5969" s="10">
        <v>4642263.9204190597</v>
      </c>
      <c r="J5969" s="33">
        <f t="shared" si="372"/>
        <v>4.4407287376440393E-4</v>
      </c>
      <c r="K5969" s="33">
        <f t="shared" si="373"/>
        <v>4.4397428799947125E-4</v>
      </c>
      <c r="L5969" s="33">
        <f t="shared" si="374"/>
        <v>0.99815395203001744</v>
      </c>
      <c r="M5969" s="33">
        <f t="shared" si="375"/>
        <v>0.99771079733985102</v>
      </c>
    </row>
    <row r="5970" spans="1:13" ht="27.6">
      <c r="A5970" t="s">
        <v>164</v>
      </c>
      <c r="B5970" t="s">
        <v>257</v>
      </c>
      <c r="C5970" s="14" t="s">
        <v>259</v>
      </c>
      <c r="D5970" t="s">
        <v>465</v>
      </c>
      <c r="E5970" t="s">
        <v>483</v>
      </c>
      <c r="F5970" s="20">
        <v>2044</v>
      </c>
      <c r="G5970" s="20">
        <v>38</v>
      </c>
      <c r="H5970" s="11">
        <v>2181.37791246197</v>
      </c>
      <c r="I5970" s="10">
        <v>4557917.6276579499</v>
      </c>
      <c r="J5970" s="33">
        <f t="shared" si="372"/>
        <v>4.7859090283359373E-4</v>
      </c>
      <c r="K5970" s="33">
        <f t="shared" si="373"/>
        <v>4.7847639647546902E-4</v>
      </c>
      <c r="L5970" s="33">
        <f t="shared" si="374"/>
        <v>0.99771079733985102</v>
      </c>
      <c r="M5970" s="33">
        <f t="shared" si="375"/>
        <v>0.99723341627281514</v>
      </c>
    </row>
    <row r="5971" spans="1:13" ht="27.6">
      <c r="A5971" t="s">
        <v>164</v>
      </c>
      <c r="B5971" t="s">
        <v>257</v>
      </c>
      <c r="C5971" s="14" t="s">
        <v>259</v>
      </c>
      <c r="D5971" t="s">
        <v>465</v>
      </c>
      <c r="E5971" t="s">
        <v>483</v>
      </c>
      <c r="F5971" s="20">
        <v>2044</v>
      </c>
      <c r="G5971" s="20">
        <v>39</v>
      </c>
      <c r="H5971" s="11">
        <v>2324.83295757836</v>
      </c>
      <c r="I5971" s="10">
        <v>4495026.3987111999</v>
      </c>
      <c r="J5971" s="33">
        <f t="shared" si="372"/>
        <v>5.1720118000751433E-4</v>
      </c>
      <c r="K5971" s="33">
        <f t="shared" si="373"/>
        <v>5.1706745453250491E-4</v>
      </c>
      <c r="L5971" s="33">
        <f t="shared" si="374"/>
        <v>0.99723341627281514</v>
      </c>
      <c r="M5971" s="33">
        <f t="shared" si="375"/>
        <v>0.99671777932868821</v>
      </c>
    </row>
    <row r="5972" spans="1:13" ht="27.6">
      <c r="A5972" t="s">
        <v>164</v>
      </c>
      <c r="B5972" t="s">
        <v>257</v>
      </c>
      <c r="C5972" s="14" t="s">
        <v>259</v>
      </c>
      <c r="D5972" t="s">
        <v>465</v>
      </c>
      <c r="E5972" t="s">
        <v>483</v>
      </c>
      <c r="F5972" s="20">
        <v>2044</v>
      </c>
      <c r="G5972" s="20">
        <v>40</v>
      </c>
      <c r="H5972" s="11">
        <v>3035.0023830159598</v>
      </c>
      <c r="I5972" s="10">
        <v>4364814.3127092803</v>
      </c>
      <c r="J5972" s="33">
        <f t="shared" si="372"/>
        <v>6.9533367643584952E-4</v>
      </c>
      <c r="K5972" s="33">
        <f t="shared" si="373"/>
        <v>6.9509198799633243E-4</v>
      </c>
      <c r="L5972" s="33">
        <f t="shared" si="374"/>
        <v>0.99671777932868821</v>
      </c>
      <c r="M5972" s="33">
        <f t="shared" si="375"/>
        <v>0.99602496878598334</v>
      </c>
    </row>
    <row r="5973" spans="1:13" ht="27.6">
      <c r="A5973" t="s">
        <v>164</v>
      </c>
      <c r="B5973" t="s">
        <v>257</v>
      </c>
      <c r="C5973" s="14" t="s">
        <v>259</v>
      </c>
      <c r="D5973" t="s">
        <v>465</v>
      </c>
      <c r="E5973" t="s">
        <v>483</v>
      </c>
      <c r="F5973" s="20">
        <v>2044</v>
      </c>
      <c r="G5973" s="20">
        <v>41</v>
      </c>
      <c r="H5973" s="11">
        <v>3369.9876960065099</v>
      </c>
      <c r="I5973" s="10">
        <v>4296015.3037373899</v>
      </c>
      <c r="J5973" s="33">
        <f t="shared" si="372"/>
        <v>7.8444499326497583E-4</v>
      </c>
      <c r="K5973" s="33">
        <f t="shared" si="373"/>
        <v>7.8413739672733573E-4</v>
      </c>
      <c r="L5973" s="33">
        <f t="shared" si="374"/>
        <v>0.99602496878598334</v>
      </c>
      <c r="M5973" s="33">
        <f t="shared" si="375"/>
        <v>0.99524394835988406</v>
      </c>
    </row>
    <row r="5974" spans="1:13" ht="27.6">
      <c r="A5974" t="s">
        <v>164</v>
      </c>
      <c r="B5974" t="s">
        <v>257</v>
      </c>
      <c r="C5974" s="14" t="s">
        <v>259</v>
      </c>
      <c r="D5974" t="s">
        <v>465</v>
      </c>
      <c r="E5974" t="s">
        <v>483</v>
      </c>
      <c r="F5974" s="20">
        <v>2044</v>
      </c>
      <c r="G5974" s="20">
        <v>42</v>
      </c>
      <c r="H5974" s="11">
        <v>3786.5307738060201</v>
      </c>
      <c r="I5974" s="10">
        <v>4269138.5236041797</v>
      </c>
      <c r="J5974" s="33">
        <f t="shared" si="372"/>
        <v>8.8695430070263393E-4</v>
      </c>
      <c r="K5974" s="33">
        <f t="shared" si="373"/>
        <v>8.8656107300377762E-4</v>
      </c>
      <c r="L5974" s="33">
        <f t="shared" si="374"/>
        <v>0.99524394835988406</v>
      </c>
      <c r="M5974" s="33">
        <f t="shared" si="375"/>
        <v>0.99436160381712557</v>
      </c>
    </row>
    <row r="5975" spans="1:13" ht="27.6">
      <c r="A5975" t="s">
        <v>164</v>
      </c>
      <c r="B5975" t="s">
        <v>257</v>
      </c>
      <c r="C5975" s="14" t="s">
        <v>259</v>
      </c>
      <c r="D5975" t="s">
        <v>465</v>
      </c>
      <c r="E5975" t="s">
        <v>483</v>
      </c>
      <c r="F5975" s="20">
        <v>2044</v>
      </c>
      <c r="G5975" s="20">
        <v>43</v>
      </c>
      <c r="H5975" s="11">
        <v>4090.1052767030501</v>
      </c>
      <c r="I5975" s="10">
        <v>4244509.4536389401</v>
      </c>
      <c r="J5975" s="33">
        <f t="shared" si="372"/>
        <v>9.6362260972148036E-4</v>
      </c>
      <c r="K5975" s="33">
        <f t="shared" si="373"/>
        <v>9.6315847455019643E-4</v>
      </c>
      <c r="L5975" s="33">
        <f t="shared" si="374"/>
        <v>0.99436160381712557</v>
      </c>
      <c r="M5975" s="33">
        <f t="shared" si="375"/>
        <v>0.99340387601164182</v>
      </c>
    </row>
    <row r="5976" spans="1:13" ht="27.6">
      <c r="A5976" t="s">
        <v>164</v>
      </c>
      <c r="B5976" t="s">
        <v>257</v>
      </c>
      <c r="C5976" s="14" t="s">
        <v>259</v>
      </c>
      <c r="D5976" t="s">
        <v>465</v>
      </c>
      <c r="E5976" t="s">
        <v>483</v>
      </c>
      <c r="F5976" s="20">
        <v>2044</v>
      </c>
      <c r="G5976" s="20">
        <v>44</v>
      </c>
      <c r="H5976" s="11">
        <v>4428.7380438983701</v>
      </c>
      <c r="I5976" s="10">
        <v>4219015.3560289098</v>
      </c>
      <c r="J5976" s="33">
        <f t="shared" si="372"/>
        <v>1.0497089178805119E-3</v>
      </c>
      <c r="K5976" s="33">
        <f t="shared" si="373"/>
        <v>1.0491581662008809E-3</v>
      </c>
      <c r="L5976" s="33">
        <f t="shared" si="374"/>
        <v>0.99340387601164182</v>
      </c>
      <c r="M5976" s="33">
        <f t="shared" si="375"/>
        <v>0.99236163822278856</v>
      </c>
    </row>
    <row r="5977" spans="1:13" ht="27.6">
      <c r="A5977" t="s">
        <v>164</v>
      </c>
      <c r="B5977" t="s">
        <v>257</v>
      </c>
      <c r="C5977" s="14" t="s">
        <v>259</v>
      </c>
      <c r="D5977" t="s">
        <v>465</v>
      </c>
      <c r="E5977" t="s">
        <v>483</v>
      </c>
      <c r="F5977" s="20">
        <v>2044</v>
      </c>
      <c r="G5977" s="20">
        <v>45</v>
      </c>
      <c r="H5977" s="11">
        <v>5700.54729443019</v>
      </c>
      <c r="I5977" s="10">
        <v>4231685.9896774404</v>
      </c>
      <c r="J5977" s="33">
        <f t="shared" si="372"/>
        <v>1.347110184530661E-3</v>
      </c>
      <c r="K5977" s="33">
        <f t="shared" si="373"/>
        <v>1.3462032389036649E-3</v>
      </c>
      <c r="L5977" s="33">
        <f t="shared" si="374"/>
        <v>0.99236163822278856</v>
      </c>
      <c r="M5977" s="33">
        <f t="shared" si="375"/>
        <v>0.99102571777124926</v>
      </c>
    </row>
    <row r="5978" spans="1:13" ht="27.6">
      <c r="A5978" t="s">
        <v>164</v>
      </c>
      <c r="B5978" t="s">
        <v>257</v>
      </c>
      <c r="C5978" s="14" t="s">
        <v>259</v>
      </c>
      <c r="D5978" t="s">
        <v>465</v>
      </c>
      <c r="E5978" t="s">
        <v>483</v>
      </c>
      <c r="F5978" s="20">
        <v>2044</v>
      </c>
      <c r="G5978" s="20">
        <v>46</v>
      </c>
      <c r="H5978" s="11">
        <v>6384.8723714785501</v>
      </c>
      <c r="I5978" s="10">
        <v>4280780.0118728001</v>
      </c>
      <c r="J5978" s="33">
        <f t="shared" si="372"/>
        <v>1.4915207868122216E-3</v>
      </c>
      <c r="K5978" s="33">
        <f t="shared" si="373"/>
        <v>1.4904090224920896E-3</v>
      </c>
      <c r="L5978" s="33">
        <f t="shared" si="374"/>
        <v>0.99102571777124926</v>
      </c>
      <c r="M5978" s="33">
        <f t="shared" si="375"/>
        <v>0.98954868409996133</v>
      </c>
    </row>
    <row r="5979" spans="1:13" ht="27.6">
      <c r="A5979" t="s">
        <v>164</v>
      </c>
      <c r="B5979" t="s">
        <v>257</v>
      </c>
      <c r="C5979" s="14" t="s">
        <v>259</v>
      </c>
      <c r="D5979" t="s">
        <v>465</v>
      </c>
      <c r="E5979" t="s">
        <v>483</v>
      </c>
      <c r="F5979" s="20">
        <v>2044</v>
      </c>
      <c r="G5979" s="20">
        <v>47</v>
      </c>
      <c r="H5979" s="11">
        <v>7383.9264203476296</v>
      </c>
      <c r="I5979" s="10">
        <v>4404064.3781172503</v>
      </c>
      <c r="J5979" s="33">
        <f t="shared" si="372"/>
        <v>1.6766163676072961E-3</v>
      </c>
      <c r="K5979" s="33">
        <f t="shared" si="373"/>
        <v>1.6752116315627008E-3</v>
      </c>
      <c r="L5979" s="33">
        <f t="shared" si="374"/>
        <v>0.98954868409996133</v>
      </c>
      <c r="M5979" s="33">
        <f t="shared" si="375"/>
        <v>0.98789098063435954</v>
      </c>
    </row>
    <row r="5980" spans="1:13" ht="27.6">
      <c r="A5980" t="s">
        <v>164</v>
      </c>
      <c r="B5980" t="s">
        <v>257</v>
      </c>
      <c r="C5980" s="14" t="s">
        <v>259</v>
      </c>
      <c r="D5980" t="s">
        <v>465</v>
      </c>
      <c r="E5980" t="s">
        <v>483</v>
      </c>
      <c r="F5980" s="20">
        <v>2044</v>
      </c>
      <c r="G5980" s="20">
        <v>48</v>
      </c>
      <c r="H5980" s="11">
        <v>7989.7787940959897</v>
      </c>
      <c r="I5980" s="10">
        <v>4351349.1256797202</v>
      </c>
      <c r="J5980" s="33">
        <f t="shared" si="372"/>
        <v>1.8361612831624752E-3</v>
      </c>
      <c r="K5980" s="33">
        <f t="shared" si="373"/>
        <v>1.8344765703262045E-3</v>
      </c>
      <c r="L5980" s="33">
        <f t="shared" si="374"/>
        <v>0.98789098063435954</v>
      </c>
      <c r="M5980" s="33">
        <f t="shared" si="375"/>
        <v>0.98607871777634926</v>
      </c>
    </row>
    <row r="5981" spans="1:13" ht="27.6">
      <c r="A5981" t="s">
        <v>164</v>
      </c>
      <c r="B5981" t="s">
        <v>257</v>
      </c>
      <c r="C5981" s="14" t="s">
        <v>259</v>
      </c>
      <c r="D5981" t="s">
        <v>465</v>
      </c>
      <c r="E5981" t="s">
        <v>483</v>
      </c>
      <c r="F5981" s="20">
        <v>2044</v>
      </c>
      <c r="G5981" s="20">
        <v>49</v>
      </c>
      <c r="H5981" s="11">
        <v>8589.6277176539897</v>
      </c>
      <c r="I5981" s="10">
        <v>4268477.9033573903</v>
      </c>
      <c r="J5981" s="33">
        <f t="shared" si="372"/>
        <v>2.0123397408002932E-3</v>
      </c>
      <c r="K5981" s="33">
        <f t="shared" si="373"/>
        <v>2.0103163426664628E-3</v>
      </c>
      <c r="L5981" s="33">
        <f t="shared" si="374"/>
        <v>0.98607871777634926</v>
      </c>
      <c r="M5981" s="33">
        <f t="shared" si="375"/>
        <v>0.98409638761484786</v>
      </c>
    </row>
    <row r="5982" spans="1:13" ht="27.6">
      <c r="A5982" t="s">
        <v>164</v>
      </c>
      <c r="B5982" t="s">
        <v>257</v>
      </c>
      <c r="C5982" s="14" t="s">
        <v>259</v>
      </c>
      <c r="D5982" t="s">
        <v>465</v>
      </c>
      <c r="E5982" t="s">
        <v>483</v>
      </c>
      <c r="F5982" s="20">
        <v>2044</v>
      </c>
      <c r="G5982" s="20">
        <v>50</v>
      </c>
      <c r="H5982" s="11">
        <v>9663.8712751960193</v>
      </c>
      <c r="I5982" s="10">
        <v>4199781.13229373</v>
      </c>
      <c r="J5982" s="33">
        <f t="shared" si="372"/>
        <v>2.3010416425958014E-3</v>
      </c>
      <c r="K5982" s="33">
        <f t="shared" si="373"/>
        <v>2.2983962756975007E-3</v>
      </c>
      <c r="L5982" s="33">
        <f t="shared" si="374"/>
        <v>0.98409638761484786</v>
      </c>
      <c r="M5982" s="33">
        <f t="shared" si="375"/>
        <v>0.9818345441426265</v>
      </c>
    </row>
    <row r="5983" spans="1:13" ht="27.6">
      <c r="A5983" t="s">
        <v>164</v>
      </c>
      <c r="B5983" t="s">
        <v>257</v>
      </c>
      <c r="C5983" s="14" t="s">
        <v>259</v>
      </c>
      <c r="D5983" t="s">
        <v>465</v>
      </c>
      <c r="E5983" t="s">
        <v>483</v>
      </c>
      <c r="F5983" s="20">
        <v>2044</v>
      </c>
      <c r="G5983" s="20">
        <v>51</v>
      </c>
      <c r="H5983" s="11">
        <v>10407.4079888616</v>
      </c>
      <c r="I5983" s="10">
        <v>4132764.34069042</v>
      </c>
      <c r="J5983" s="33">
        <f t="shared" si="372"/>
        <v>2.5182679511609745E-3</v>
      </c>
      <c r="K5983" s="33">
        <f t="shared" si="373"/>
        <v>2.5150997744213255E-3</v>
      </c>
      <c r="L5983" s="33">
        <f t="shared" si="374"/>
        <v>0.9818345441426265</v>
      </c>
      <c r="M5983" s="33">
        <f t="shared" si="375"/>
        <v>0.97936513230213429</v>
      </c>
    </row>
    <row r="5984" spans="1:13" ht="27.6">
      <c r="A5984" t="s">
        <v>164</v>
      </c>
      <c r="B5984" t="s">
        <v>257</v>
      </c>
      <c r="C5984" s="14" t="s">
        <v>259</v>
      </c>
      <c r="D5984" t="s">
        <v>465</v>
      </c>
      <c r="E5984" t="s">
        <v>483</v>
      </c>
      <c r="F5984" s="20">
        <v>2044</v>
      </c>
      <c r="G5984" s="20">
        <v>52</v>
      </c>
      <c r="H5984" s="11">
        <v>11408.466327722001</v>
      </c>
      <c r="I5984" s="10">
        <v>4152411.96412904</v>
      </c>
      <c r="J5984" s="33">
        <f t="shared" si="372"/>
        <v>2.747431234250117E-3</v>
      </c>
      <c r="K5984" s="33">
        <f t="shared" si="373"/>
        <v>2.7436604991256663E-3</v>
      </c>
      <c r="L5984" s="33">
        <f t="shared" si="374"/>
        <v>0.97936513230213429</v>
      </c>
      <c r="M5984" s="33">
        <f t="shared" si="375"/>
        <v>0.97667808687441593</v>
      </c>
    </row>
    <row r="5985" spans="1:13" ht="27.6">
      <c r="A5985" t="s">
        <v>164</v>
      </c>
      <c r="B5985" t="s">
        <v>257</v>
      </c>
      <c r="C5985" s="14" t="s">
        <v>259</v>
      </c>
      <c r="D5985" t="s">
        <v>465</v>
      </c>
      <c r="E5985" t="s">
        <v>483</v>
      </c>
      <c r="F5985" s="20">
        <v>2044</v>
      </c>
      <c r="G5985" s="20">
        <v>53</v>
      </c>
      <c r="H5985" s="11">
        <v>12438.753002651099</v>
      </c>
      <c r="I5985" s="10">
        <v>4151258.6038570702</v>
      </c>
      <c r="J5985" s="33">
        <f t="shared" si="372"/>
        <v>2.9963811435630263E-3</v>
      </c>
      <c r="K5985" s="33">
        <f t="shared" si="373"/>
        <v>2.9918964739623632E-3</v>
      </c>
      <c r="L5985" s="33">
        <f t="shared" si="374"/>
        <v>0.97667808687441593</v>
      </c>
      <c r="M5985" s="33">
        <f t="shared" si="375"/>
        <v>0.97375596715010004</v>
      </c>
    </row>
    <row r="5986" spans="1:13" ht="27.6">
      <c r="A5986" t="s">
        <v>164</v>
      </c>
      <c r="B5986" t="s">
        <v>257</v>
      </c>
      <c r="C5986" s="14" t="s">
        <v>259</v>
      </c>
      <c r="D5986" t="s">
        <v>465</v>
      </c>
      <c r="E5986" t="s">
        <v>483</v>
      </c>
      <c r="F5986" s="20">
        <v>2044</v>
      </c>
      <c r="G5986" s="20">
        <v>54</v>
      </c>
      <c r="H5986" s="11">
        <v>18004.831141467399</v>
      </c>
      <c r="I5986" s="10">
        <v>6103953.6462564198</v>
      </c>
      <c r="J5986" s="33">
        <f t="shared" si="372"/>
        <v>2.9496998478207377E-3</v>
      </c>
      <c r="K5986" s="33">
        <f t="shared" si="373"/>
        <v>2.9453537574954947E-3</v>
      </c>
      <c r="L5986" s="33">
        <f t="shared" si="374"/>
        <v>0.97375596715010004</v>
      </c>
      <c r="M5986" s="33">
        <f t="shared" si="375"/>
        <v>0.97088791135337082</v>
      </c>
    </row>
    <row r="5987" spans="1:13" ht="27.6">
      <c r="A5987" t="s">
        <v>164</v>
      </c>
      <c r="B5987" t="s">
        <v>257</v>
      </c>
      <c r="C5987" s="14" t="s">
        <v>259</v>
      </c>
      <c r="D5987" t="s">
        <v>465</v>
      </c>
      <c r="E5987" t="s">
        <v>483</v>
      </c>
      <c r="F5987" s="20">
        <v>2044</v>
      </c>
      <c r="G5987" s="20">
        <v>55</v>
      </c>
      <c r="H5987" s="11">
        <v>14260.5799416344</v>
      </c>
      <c r="I5987" s="10">
        <v>4070414.1064980901</v>
      </c>
      <c r="J5987" s="33">
        <f t="shared" si="372"/>
        <v>3.50347153103379E-3</v>
      </c>
      <c r="K5987" s="33">
        <f t="shared" si="373"/>
        <v>3.4973415354938586E-3</v>
      </c>
      <c r="L5987" s="33">
        <f t="shared" si="374"/>
        <v>0.97088791135337082</v>
      </c>
      <c r="M5987" s="33">
        <f t="shared" si="375"/>
        <v>0.9674923847346858</v>
      </c>
    </row>
    <row r="5988" spans="1:13" ht="27.6">
      <c r="A5988" t="s">
        <v>164</v>
      </c>
      <c r="B5988" t="s">
        <v>257</v>
      </c>
      <c r="C5988" s="14" t="s">
        <v>259</v>
      </c>
      <c r="D5988" t="s">
        <v>465</v>
      </c>
      <c r="E5988" t="s">
        <v>483</v>
      </c>
      <c r="F5988" s="20">
        <v>2044</v>
      </c>
      <c r="G5988" s="20">
        <v>56</v>
      </c>
      <c r="H5988" s="11">
        <v>15377.942862518101</v>
      </c>
      <c r="I5988" s="10">
        <v>4031042.9225540999</v>
      </c>
      <c r="J5988" s="33">
        <f t="shared" si="372"/>
        <v>3.8148794636933604E-3</v>
      </c>
      <c r="K5988" s="33">
        <f t="shared" si="373"/>
        <v>3.8076120553981463E-3</v>
      </c>
      <c r="L5988" s="33">
        <f t="shared" si="374"/>
        <v>0.9674923847346858</v>
      </c>
      <c r="M5988" s="33">
        <f t="shared" si="375"/>
        <v>0.96380854906706415</v>
      </c>
    </row>
    <row r="5989" spans="1:13" ht="27.6">
      <c r="A5989" t="s">
        <v>164</v>
      </c>
      <c r="B5989" t="s">
        <v>257</v>
      </c>
      <c r="C5989" s="14" t="s">
        <v>259</v>
      </c>
      <c r="D5989" t="s">
        <v>465</v>
      </c>
      <c r="E5989" t="s">
        <v>483</v>
      </c>
      <c r="F5989" s="20">
        <v>2044</v>
      </c>
      <c r="G5989" s="20">
        <v>57</v>
      </c>
      <c r="H5989" s="11">
        <v>16154.410687044399</v>
      </c>
      <c r="I5989" s="10">
        <v>3882639.1821869798</v>
      </c>
      <c r="J5989" s="33">
        <f t="shared" si="372"/>
        <v>4.1606778093515968E-3</v>
      </c>
      <c r="K5989" s="33">
        <f t="shared" si="373"/>
        <v>4.152034181373998E-3</v>
      </c>
      <c r="L5989" s="33">
        <f t="shared" si="374"/>
        <v>0.96380854906706415</v>
      </c>
      <c r="M5989" s="33">
        <f t="shared" si="375"/>
        <v>0.95980678302703726</v>
      </c>
    </row>
    <row r="5990" spans="1:13" ht="27.6">
      <c r="A5990" t="s">
        <v>164</v>
      </c>
      <c r="B5990" t="s">
        <v>257</v>
      </c>
      <c r="C5990" s="14" t="s">
        <v>259</v>
      </c>
      <c r="D5990" t="s">
        <v>465</v>
      </c>
      <c r="E5990" t="s">
        <v>483</v>
      </c>
      <c r="F5990" s="20">
        <v>2044</v>
      </c>
      <c r="G5990" s="20">
        <v>58</v>
      </c>
      <c r="H5990" s="11">
        <v>17370.695655073901</v>
      </c>
      <c r="I5990" s="10">
        <v>3823766.9983001798</v>
      </c>
      <c r="J5990" s="33">
        <f t="shared" si="372"/>
        <v>4.5428227354846369E-3</v>
      </c>
      <c r="K5990" s="33">
        <f t="shared" si="373"/>
        <v>4.5325197237713333E-3</v>
      </c>
      <c r="L5990" s="33">
        <f t="shared" si="374"/>
        <v>0.95980678302703726</v>
      </c>
      <c r="M5990" s="33">
        <f t="shared" si="375"/>
        <v>0.95545643985195772</v>
      </c>
    </row>
    <row r="5991" spans="1:13" ht="27.6">
      <c r="A5991" t="s">
        <v>164</v>
      </c>
      <c r="B5991" t="s">
        <v>257</v>
      </c>
      <c r="C5991" s="14" t="s">
        <v>259</v>
      </c>
      <c r="D5991" t="s">
        <v>465</v>
      </c>
      <c r="E5991" t="s">
        <v>483</v>
      </c>
      <c r="F5991" s="20">
        <v>2044</v>
      </c>
      <c r="G5991" s="20">
        <v>59</v>
      </c>
      <c r="H5991" s="11">
        <v>19124.051463673401</v>
      </c>
      <c r="I5991" s="10">
        <v>3848494.2190168998</v>
      </c>
      <c r="J5991" s="33">
        <f t="shared" si="372"/>
        <v>4.9692296195156171E-3</v>
      </c>
      <c r="K5991" s="33">
        <f t="shared" si="373"/>
        <v>4.9569034236943699E-3</v>
      </c>
      <c r="L5991" s="33">
        <f t="shared" si="374"/>
        <v>0.95545643985195772</v>
      </c>
      <c r="M5991" s="33">
        <f t="shared" si="375"/>
        <v>0.95072033455406468</v>
      </c>
    </row>
    <row r="5992" spans="1:13" ht="27.6">
      <c r="A5992" t="s">
        <v>164</v>
      </c>
      <c r="B5992" t="s">
        <v>257</v>
      </c>
      <c r="C5992" s="14" t="s">
        <v>259</v>
      </c>
      <c r="D5992" t="s">
        <v>465</v>
      </c>
      <c r="E5992" t="s">
        <v>483</v>
      </c>
      <c r="F5992" s="20">
        <v>2044</v>
      </c>
      <c r="G5992" s="20">
        <v>60</v>
      </c>
      <c r="H5992" s="11">
        <v>20970.2663901206</v>
      </c>
      <c r="I5992" s="10">
        <v>3892519.00726214</v>
      </c>
      <c r="J5992" s="33">
        <f t="shared" si="372"/>
        <v>5.3873253671972024E-3</v>
      </c>
      <c r="K5992" s="33">
        <f t="shared" si="373"/>
        <v>5.3728397544683393E-3</v>
      </c>
      <c r="L5992" s="33">
        <f t="shared" si="374"/>
        <v>0.95072033455406468</v>
      </c>
      <c r="M5992" s="33">
        <f t="shared" si="375"/>
        <v>0.94561226654519115</v>
      </c>
    </row>
    <row r="5993" spans="1:13" ht="27.6">
      <c r="A5993" t="s">
        <v>164</v>
      </c>
      <c r="B5993" t="s">
        <v>257</v>
      </c>
      <c r="C5993" s="14" t="s">
        <v>259</v>
      </c>
      <c r="D5993" t="s">
        <v>465</v>
      </c>
      <c r="E5993" t="s">
        <v>483</v>
      </c>
      <c r="F5993" s="20">
        <v>2044</v>
      </c>
      <c r="G5993" s="20">
        <v>61</v>
      </c>
      <c r="H5993" s="11">
        <v>22650.830756826199</v>
      </c>
      <c r="I5993" s="10">
        <v>3834433.35446651</v>
      </c>
      <c r="J5993" s="33">
        <f t="shared" si="372"/>
        <v>5.9072172242716266E-3</v>
      </c>
      <c r="K5993" s="33">
        <f t="shared" si="373"/>
        <v>5.8898039215304898E-3</v>
      </c>
      <c r="L5993" s="33">
        <f t="shared" si="374"/>
        <v>0.94561226654519115</v>
      </c>
      <c r="M5993" s="33">
        <f t="shared" si="375"/>
        <v>0.94004279570944593</v>
      </c>
    </row>
    <row r="5994" spans="1:13" ht="27.6">
      <c r="A5994" t="s">
        <v>164</v>
      </c>
      <c r="B5994" t="s">
        <v>257</v>
      </c>
      <c r="C5994" s="14" t="s">
        <v>259</v>
      </c>
      <c r="D5994" t="s">
        <v>465</v>
      </c>
      <c r="E5994" t="s">
        <v>483</v>
      </c>
      <c r="F5994" s="20">
        <v>2044</v>
      </c>
      <c r="G5994" s="20">
        <v>62</v>
      </c>
      <c r="H5994" s="11">
        <v>23826.829144027499</v>
      </c>
      <c r="I5994" s="10">
        <v>3673594.4537517298</v>
      </c>
      <c r="J5994" s="33">
        <f t="shared" si="372"/>
        <v>6.4859715583721785E-3</v>
      </c>
      <c r="K5994" s="33">
        <f t="shared" si="373"/>
        <v>6.4649830463238134E-3</v>
      </c>
      <c r="L5994" s="33">
        <f t="shared" si="374"/>
        <v>0.94004279570944593</v>
      </c>
      <c r="M5994" s="33">
        <f t="shared" si="375"/>
        <v>0.9339654349723655</v>
      </c>
    </row>
    <row r="5995" spans="1:13" ht="27.6">
      <c r="A5995" t="s">
        <v>164</v>
      </c>
      <c r="B5995" t="s">
        <v>257</v>
      </c>
      <c r="C5995" s="14" t="s">
        <v>259</v>
      </c>
      <c r="D5995" t="s">
        <v>465</v>
      </c>
      <c r="E5995" t="s">
        <v>483</v>
      </c>
      <c r="F5995" s="20">
        <v>2044</v>
      </c>
      <c r="G5995" s="20">
        <v>63</v>
      </c>
      <c r="H5995" s="11">
        <v>25380.725215056998</v>
      </c>
      <c r="I5995" s="10">
        <v>3567124.18642087</v>
      </c>
      <c r="J5995" s="33">
        <f t="shared" si="372"/>
        <v>7.1151784711266661E-3</v>
      </c>
      <c r="K5995" s="33">
        <f t="shared" si="373"/>
        <v>7.0899255173753062E-3</v>
      </c>
      <c r="L5995" s="33">
        <f t="shared" si="374"/>
        <v>0.9339654349723655</v>
      </c>
      <c r="M5995" s="33">
        <f t="shared" si="375"/>
        <v>0.92734368960260838</v>
      </c>
    </row>
    <row r="5996" spans="1:13" ht="27.6">
      <c r="A5996" t="s">
        <v>164</v>
      </c>
      <c r="B5996" t="s">
        <v>257</v>
      </c>
      <c r="C5996" s="14" t="s">
        <v>259</v>
      </c>
      <c r="D5996" t="s">
        <v>465</v>
      </c>
      <c r="E5996" t="s">
        <v>483</v>
      </c>
      <c r="F5996" s="20">
        <v>2044</v>
      </c>
      <c r="G5996" s="20">
        <v>64</v>
      </c>
      <c r="H5996" s="11">
        <v>27098.940534609301</v>
      </c>
      <c r="I5996" s="10">
        <v>3472425.1256318199</v>
      </c>
      <c r="J5996" s="33">
        <f t="shared" si="372"/>
        <v>7.8040388357340186E-3</v>
      </c>
      <c r="K5996" s="33">
        <f t="shared" si="373"/>
        <v>7.7736663852759902E-3</v>
      </c>
      <c r="L5996" s="33">
        <f t="shared" si="374"/>
        <v>0.92734368960260838</v>
      </c>
      <c r="M5996" s="33">
        <f t="shared" si="375"/>
        <v>0.92013482913514677</v>
      </c>
    </row>
    <row r="5997" spans="1:13" ht="27.6">
      <c r="A5997" t="s">
        <v>164</v>
      </c>
      <c r="B5997" t="s">
        <v>257</v>
      </c>
      <c r="C5997" s="14" t="s">
        <v>259</v>
      </c>
      <c r="D5997" t="s">
        <v>465</v>
      </c>
      <c r="E5997" t="s">
        <v>483</v>
      </c>
      <c r="F5997" s="20">
        <v>2044</v>
      </c>
      <c r="G5997" s="20">
        <v>65</v>
      </c>
      <c r="H5997" s="11">
        <v>27536.7953952198</v>
      </c>
      <c r="I5997" s="10">
        <v>3370694.0887140902</v>
      </c>
      <c r="J5997" s="33">
        <f t="shared" si="372"/>
        <v>8.1694733103842739E-3</v>
      </c>
      <c r="K5997" s="33">
        <f t="shared" si="373"/>
        <v>8.1361938501833819E-3</v>
      </c>
      <c r="L5997" s="33">
        <f t="shared" si="374"/>
        <v>0.92013482913514677</v>
      </c>
      <c r="M5997" s="33">
        <f t="shared" si="375"/>
        <v>0.91264843379699789</v>
      </c>
    </row>
    <row r="5998" spans="1:13" ht="27.6">
      <c r="A5998" t="s">
        <v>164</v>
      </c>
      <c r="B5998" t="s">
        <v>257</v>
      </c>
      <c r="C5998" s="14" t="s">
        <v>259</v>
      </c>
      <c r="D5998" t="s">
        <v>465</v>
      </c>
      <c r="E5998" t="s">
        <v>483</v>
      </c>
      <c r="F5998" s="20">
        <v>2044</v>
      </c>
      <c r="G5998" s="20">
        <v>66</v>
      </c>
      <c r="H5998" s="11">
        <v>29155.998443632001</v>
      </c>
      <c r="I5998" s="10">
        <v>3250939.1355259302</v>
      </c>
      <c r="J5998" s="33">
        <f t="shared" si="372"/>
        <v>8.9684848679626866E-3</v>
      </c>
      <c r="K5998" s="33">
        <f t="shared" si="373"/>
        <v>8.9283879665674748E-3</v>
      </c>
      <c r="L5998" s="33">
        <f t="shared" si="374"/>
        <v>0.91264843379699789</v>
      </c>
      <c r="M5998" s="33">
        <f t="shared" si="375"/>
        <v>0.90449995450297815</v>
      </c>
    </row>
    <row r="5999" spans="1:13" ht="27.6">
      <c r="A5999" t="s">
        <v>164</v>
      </c>
      <c r="B5999" t="s">
        <v>257</v>
      </c>
      <c r="C5999" s="14" t="s">
        <v>259</v>
      </c>
      <c r="D5999" t="s">
        <v>465</v>
      </c>
      <c r="E5999" t="s">
        <v>483</v>
      </c>
      <c r="F5999" s="20">
        <v>2044</v>
      </c>
      <c r="G5999" s="20">
        <v>67</v>
      </c>
      <c r="H5999" s="11">
        <v>30974.499416332001</v>
      </c>
      <c r="I5999" s="10">
        <v>3142197.7250946001</v>
      </c>
      <c r="J5999" s="33">
        <f t="shared" si="372"/>
        <v>9.8575908094387897E-3</v>
      </c>
      <c r="K5999" s="33">
        <f t="shared" si="373"/>
        <v>9.8091640156237059E-3</v>
      </c>
      <c r="L5999" s="33">
        <f t="shared" si="374"/>
        <v>0.90449995450297815</v>
      </c>
      <c r="M5999" s="33">
        <f t="shared" si="375"/>
        <v>0.89562756609713423</v>
      </c>
    </row>
    <row r="6000" spans="1:13" ht="27.6">
      <c r="A6000" t="s">
        <v>164</v>
      </c>
      <c r="B6000" t="s">
        <v>257</v>
      </c>
      <c r="C6000" s="14" t="s">
        <v>259</v>
      </c>
      <c r="D6000" t="s">
        <v>465</v>
      </c>
      <c r="E6000" t="s">
        <v>483</v>
      </c>
      <c r="F6000" s="20">
        <v>2044</v>
      </c>
      <c r="G6000" s="20">
        <v>68</v>
      </c>
      <c r="H6000" s="11">
        <v>32729.971356455899</v>
      </c>
      <c r="I6000" s="10">
        <v>3022185.7858265801</v>
      </c>
      <c r="J6000" s="33">
        <f t="shared" si="372"/>
        <v>1.0829900501138159E-2</v>
      </c>
      <c r="K6000" s="33">
        <f t="shared" si="373"/>
        <v>1.0771468257400385E-2</v>
      </c>
      <c r="L6000" s="33">
        <f t="shared" si="374"/>
        <v>0.89562756609713423</v>
      </c>
      <c r="M6000" s="33">
        <f t="shared" si="375"/>
        <v>0.88598034219846622</v>
      </c>
    </row>
    <row r="6001" spans="1:13" ht="27.6">
      <c r="A6001" t="s">
        <v>164</v>
      </c>
      <c r="B6001" t="s">
        <v>257</v>
      </c>
      <c r="C6001" s="14" t="s">
        <v>259</v>
      </c>
      <c r="D6001" t="s">
        <v>465</v>
      </c>
      <c r="E6001" t="s">
        <v>483</v>
      </c>
      <c r="F6001" s="20">
        <v>2044</v>
      </c>
      <c r="G6001" s="20">
        <v>69</v>
      </c>
      <c r="H6001" s="11">
        <v>34529.9669840239</v>
      </c>
      <c r="I6001" s="10">
        <v>2899600.6626095399</v>
      </c>
      <c r="J6001" s="33">
        <f t="shared" si="372"/>
        <v>1.1908525001145547E-2</v>
      </c>
      <c r="K6001" s="33">
        <f t="shared" si="373"/>
        <v>1.1837899145209607E-2</v>
      </c>
      <c r="L6001" s="33">
        <f t="shared" si="374"/>
        <v>0.88598034219846622</v>
      </c>
      <c r="M6001" s="33">
        <f t="shared" si="375"/>
        <v>0.87549219626288244</v>
      </c>
    </row>
    <row r="6002" spans="1:13" ht="27.6">
      <c r="A6002" t="s">
        <v>164</v>
      </c>
      <c r="B6002" t="s">
        <v>257</v>
      </c>
      <c r="C6002" s="14" t="s">
        <v>259</v>
      </c>
      <c r="D6002" t="s">
        <v>465</v>
      </c>
      <c r="E6002" t="s">
        <v>483</v>
      </c>
      <c r="F6002" s="20">
        <v>2045</v>
      </c>
      <c r="G6002" s="20">
        <v>30</v>
      </c>
      <c r="H6002" s="11">
        <v>740.38236898567004</v>
      </c>
      <c r="I6002" s="10">
        <v>4642336.3809399595</v>
      </c>
      <c r="J6002" s="33">
        <f t="shared" si="372"/>
        <v>1.5948486025817903E-4</v>
      </c>
      <c r="K6002" s="33">
        <f t="shared" si="373"/>
        <v>1.5947214322387104E-4</v>
      </c>
      <c r="L6002" s="33">
        <f t="shared" si="374"/>
        <v>1</v>
      </c>
      <c r="M6002" s="33">
        <f t="shared" si="375"/>
        <v>0.99984052785677613</v>
      </c>
    </row>
    <row r="6003" spans="1:13" ht="27.6">
      <c r="A6003" t="s">
        <v>164</v>
      </c>
      <c r="B6003" t="s">
        <v>257</v>
      </c>
      <c r="C6003" s="14" t="s">
        <v>259</v>
      </c>
      <c r="D6003" t="s">
        <v>465</v>
      </c>
      <c r="E6003" t="s">
        <v>483</v>
      </c>
      <c r="F6003" s="20">
        <v>2045</v>
      </c>
      <c r="G6003" s="20">
        <v>31</v>
      </c>
      <c r="H6003" s="11">
        <v>993.69509414217896</v>
      </c>
      <c r="I6003" s="10">
        <v>4708848.2092970898</v>
      </c>
      <c r="J6003" s="33">
        <f t="shared" si="372"/>
        <v>2.1102720877267609E-4</v>
      </c>
      <c r="K6003" s="33">
        <f t="shared" si="373"/>
        <v>2.1100494409742598E-4</v>
      </c>
      <c r="L6003" s="33">
        <f t="shared" si="374"/>
        <v>0.99984052785677613</v>
      </c>
      <c r="M6003" s="33">
        <f t="shared" si="375"/>
        <v>0.99962955656208941</v>
      </c>
    </row>
    <row r="6004" spans="1:13" ht="27.6">
      <c r="A6004" t="s">
        <v>164</v>
      </c>
      <c r="B6004" t="s">
        <v>257</v>
      </c>
      <c r="C6004" s="14" t="s">
        <v>259</v>
      </c>
      <c r="D6004" t="s">
        <v>465</v>
      </c>
      <c r="E6004" t="s">
        <v>483</v>
      </c>
      <c r="F6004" s="20">
        <v>2045</v>
      </c>
      <c r="G6004" s="20">
        <v>32</v>
      </c>
      <c r="H6004" s="11">
        <v>1062.3068770366001</v>
      </c>
      <c r="I6004" s="10">
        <v>4777007.7636334198</v>
      </c>
      <c r="J6004" s="33">
        <f t="shared" si="372"/>
        <v>2.2237913974596586E-4</v>
      </c>
      <c r="K6004" s="33">
        <f t="shared" si="373"/>
        <v>2.2235441533779987E-4</v>
      </c>
      <c r="L6004" s="33">
        <f t="shared" si="374"/>
        <v>0.99962955656208941</v>
      </c>
      <c r="M6004" s="33">
        <f t="shared" si="375"/>
        <v>0.99940728451648564</v>
      </c>
    </row>
    <row r="6005" spans="1:13" ht="27.6">
      <c r="A6005" t="s">
        <v>164</v>
      </c>
      <c r="B6005" t="s">
        <v>257</v>
      </c>
      <c r="C6005" s="14" t="s">
        <v>259</v>
      </c>
      <c r="D6005" t="s">
        <v>465</v>
      </c>
      <c r="E6005" t="s">
        <v>483</v>
      </c>
      <c r="F6005" s="20">
        <v>2045</v>
      </c>
      <c r="G6005" s="20">
        <v>33</v>
      </c>
      <c r="H6005" s="11">
        <v>1195.15942735051</v>
      </c>
      <c r="I6005" s="10">
        <v>4889510.9298285097</v>
      </c>
      <c r="J6005" s="33">
        <f t="shared" si="372"/>
        <v>2.4443332768916173E-4</v>
      </c>
      <c r="K6005" s="33">
        <f t="shared" si="373"/>
        <v>2.4440345629717086E-4</v>
      </c>
      <c r="L6005" s="33">
        <f t="shared" si="374"/>
        <v>0.99940728451648564</v>
      </c>
      <c r="M6005" s="33">
        <f t="shared" si="375"/>
        <v>0.9991630259219012</v>
      </c>
    </row>
    <row r="6006" spans="1:13" ht="27.6">
      <c r="A6006" t="s">
        <v>164</v>
      </c>
      <c r="B6006" t="s">
        <v>257</v>
      </c>
      <c r="C6006" s="14" t="s">
        <v>259</v>
      </c>
      <c r="D6006" t="s">
        <v>465</v>
      </c>
      <c r="E6006" t="s">
        <v>483</v>
      </c>
      <c r="F6006" s="20">
        <v>2045</v>
      </c>
      <c r="G6006" s="20">
        <v>34</v>
      </c>
      <c r="H6006" s="11">
        <v>1264.8070785764201</v>
      </c>
      <c r="I6006" s="10">
        <v>4861048.31063597</v>
      </c>
      <c r="J6006" s="33">
        <f t="shared" si="372"/>
        <v>2.601922461476104E-4</v>
      </c>
      <c r="K6006" s="33">
        <f t="shared" si="373"/>
        <v>2.6015839908077876E-4</v>
      </c>
      <c r="L6006" s="33">
        <f t="shared" si="374"/>
        <v>0.9991630259219012</v>
      </c>
      <c r="M6006" s="33">
        <f t="shared" si="375"/>
        <v>0.99890308526865668</v>
      </c>
    </row>
    <row r="6007" spans="1:13" ht="27.6">
      <c r="A6007" t="s">
        <v>164</v>
      </c>
      <c r="B6007" t="s">
        <v>257</v>
      </c>
      <c r="C6007" s="14" t="s">
        <v>259</v>
      </c>
      <c r="D6007" t="s">
        <v>465</v>
      </c>
      <c r="E6007" t="s">
        <v>483</v>
      </c>
      <c r="F6007" s="20">
        <v>2045</v>
      </c>
      <c r="G6007" s="20">
        <v>35</v>
      </c>
      <c r="H6007" s="11">
        <v>1612.2242932593499</v>
      </c>
      <c r="I6007" s="10">
        <v>4726989.2303018104</v>
      </c>
      <c r="J6007" s="33">
        <f t="shared" si="372"/>
        <v>3.4106790066801404E-4</v>
      </c>
      <c r="K6007" s="33">
        <f t="shared" si="373"/>
        <v>3.4100974362361036E-4</v>
      </c>
      <c r="L6007" s="33">
        <f t="shared" si="374"/>
        <v>0.99890308526865668</v>
      </c>
      <c r="M6007" s="33">
        <f t="shared" si="375"/>
        <v>0.99856244958364437</v>
      </c>
    </row>
    <row r="6008" spans="1:13" ht="27.6">
      <c r="A6008" t="s">
        <v>164</v>
      </c>
      <c r="B6008" t="s">
        <v>257</v>
      </c>
      <c r="C6008" s="14" t="s">
        <v>259</v>
      </c>
      <c r="D6008" t="s">
        <v>465</v>
      </c>
      <c r="E6008" t="s">
        <v>483</v>
      </c>
      <c r="F6008" s="20">
        <v>2045</v>
      </c>
      <c r="G6008" s="20">
        <v>36</v>
      </c>
      <c r="H6008" s="11">
        <v>1864.11922118236</v>
      </c>
      <c r="I6008" s="10">
        <v>4655150.8556804201</v>
      </c>
      <c r="J6008" s="33">
        <f t="shared" si="372"/>
        <v>4.0044227974001738E-4</v>
      </c>
      <c r="K6008" s="33">
        <f t="shared" si="373"/>
        <v>4.0036211343130734E-4</v>
      </c>
      <c r="L6008" s="33">
        <f t="shared" si="374"/>
        <v>0.99856244958364437</v>
      </c>
      <c r="M6008" s="33">
        <f t="shared" si="375"/>
        <v>0.99816266301093592</v>
      </c>
    </row>
    <row r="6009" spans="1:13" ht="27.6">
      <c r="A6009" t="s">
        <v>164</v>
      </c>
      <c r="B6009" t="s">
        <v>257</v>
      </c>
      <c r="C6009" s="14" t="s">
        <v>259</v>
      </c>
      <c r="D6009" t="s">
        <v>465</v>
      </c>
      <c r="E6009" t="s">
        <v>483</v>
      </c>
      <c r="F6009" s="20">
        <v>2045</v>
      </c>
      <c r="G6009" s="20">
        <v>37</v>
      </c>
      <c r="H6009" s="11">
        <v>1984.9736341564401</v>
      </c>
      <c r="I6009" s="10">
        <v>4611246.4652891299</v>
      </c>
      <c r="J6009" s="33">
        <f t="shared" si="372"/>
        <v>4.3046357402455176E-4</v>
      </c>
      <c r="K6009" s="33">
        <f t="shared" si="373"/>
        <v>4.303709378729037E-4</v>
      </c>
      <c r="L6009" s="33">
        <f t="shared" si="374"/>
        <v>0.99816266301093592</v>
      </c>
      <c r="M6009" s="33">
        <f t="shared" si="375"/>
        <v>0.99773308280950623</v>
      </c>
    </row>
    <row r="6010" spans="1:13" ht="27.6">
      <c r="A6010" t="s">
        <v>164</v>
      </c>
      <c r="B6010" t="s">
        <v>257</v>
      </c>
      <c r="C6010" s="14" t="s">
        <v>259</v>
      </c>
      <c r="D6010" t="s">
        <v>465</v>
      </c>
      <c r="E6010" t="s">
        <v>483</v>
      </c>
      <c r="F6010" s="20">
        <v>2045</v>
      </c>
      <c r="G6010" s="20">
        <v>38</v>
      </c>
      <c r="H6010" s="11">
        <v>2211.4810212520201</v>
      </c>
      <c r="I6010" s="10">
        <v>4634897.7801341303</v>
      </c>
      <c r="J6010" s="33">
        <f t="shared" si="372"/>
        <v>4.7713695666186227E-4</v>
      </c>
      <c r="K6010" s="33">
        <f t="shared" si="373"/>
        <v>4.770231449261475E-4</v>
      </c>
      <c r="L6010" s="33">
        <f t="shared" si="374"/>
        <v>0.99773308280950623</v>
      </c>
      <c r="M6010" s="33">
        <f t="shared" si="375"/>
        <v>0.99725714103654761</v>
      </c>
    </row>
    <row r="6011" spans="1:13" ht="27.6">
      <c r="A6011" t="s">
        <v>164</v>
      </c>
      <c r="B6011" t="s">
        <v>257</v>
      </c>
      <c r="C6011" s="14" t="s">
        <v>259</v>
      </c>
      <c r="D6011" t="s">
        <v>465</v>
      </c>
      <c r="E6011" t="s">
        <v>483</v>
      </c>
      <c r="F6011" s="20">
        <v>2045</v>
      </c>
      <c r="G6011" s="20">
        <v>39</v>
      </c>
      <c r="H6011" s="11">
        <v>2345.9144106898798</v>
      </c>
      <c r="I6011" s="10">
        <v>4550167.1757893497</v>
      </c>
      <c r="J6011" s="33">
        <f t="shared" si="372"/>
        <v>5.1556664185265183E-4</v>
      </c>
      <c r="K6011" s="33">
        <f t="shared" si="373"/>
        <v>5.1543376020901643E-4</v>
      </c>
      <c r="L6011" s="33">
        <f t="shared" si="374"/>
        <v>0.99725714103654761</v>
      </c>
      <c r="M6011" s="33">
        <f t="shared" si="375"/>
        <v>0.99674312103844787</v>
      </c>
    </row>
    <row r="6012" spans="1:13" ht="27.6">
      <c r="A6012" t="s">
        <v>164</v>
      </c>
      <c r="B6012" t="s">
        <v>257</v>
      </c>
      <c r="C6012" s="14" t="s">
        <v>259</v>
      </c>
      <c r="D6012" t="s">
        <v>465</v>
      </c>
      <c r="E6012" t="s">
        <v>483</v>
      </c>
      <c r="F6012" s="20">
        <v>2045</v>
      </c>
      <c r="G6012" s="20">
        <v>40</v>
      </c>
      <c r="H6012" s="11">
        <v>3107.7564149077698</v>
      </c>
      <c r="I6012" s="10">
        <v>4486810.7246056199</v>
      </c>
      <c r="J6012" s="33">
        <f t="shared" si="372"/>
        <v>6.9264263764568185E-4</v>
      </c>
      <c r="K6012" s="33">
        <f t="shared" si="373"/>
        <v>6.9240281610738474E-4</v>
      </c>
      <c r="L6012" s="33">
        <f t="shared" si="374"/>
        <v>0.99674312103844787</v>
      </c>
      <c r="M6012" s="33">
        <f t="shared" si="375"/>
        <v>0.99605297329450515</v>
      </c>
    </row>
    <row r="6013" spans="1:13" ht="27.6">
      <c r="A6013" t="s">
        <v>164</v>
      </c>
      <c r="B6013" t="s">
        <v>257</v>
      </c>
      <c r="C6013" s="14" t="s">
        <v>259</v>
      </c>
      <c r="D6013" t="s">
        <v>465</v>
      </c>
      <c r="E6013" t="s">
        <v>483</v>
      </c>
      <c r="F6013" s="20">
        <v>2045</v>
      </c>
      <c r="G6013" s="20">
        <v>41</v>
      </c>
      <c r="H6013" s="11">
        <v>3402.7430621131002</v>
      </c>
      <c r="I6013" s="10">
        <v>4355559.88537955</v>
      </c>
      <c r="J6013" s="33">
        <f t="shared" si="372"/>
        <v>7.8124125294091323E-4</v>
      </c>
      <c r="K6013" s="33">
        <f t="shared" si="373"/>
        <v>7.8093616344798722E-4</v>
      </c>
      <c r="L6013" s="33">
        <f t="shared" si="374"/>
        <v>0.99605297329450515</v>
      </c>
      <c r="M6013" s="33">
        <f t="shared" si="375"/>
        <v>0.99527511950694958</v>
      </c>
    </row>
    <row r="6014" spans="1:13" ht="27.6">
      <c r="A6014" t="s">
        <v>164</v>
      </c>
      <c r="B6014" t="s">
        <v>257</v>
      </c>
      <c r="C6014" s="14" t="s">
        <v>259</v>
      </c>
      <c r="D6014" t="s">
        <v>465</v>
      </c>
      <c r="E6014" t="s">
        <v>483</v>
      </c>
      <c r="F6014" s="20">
        <v>2045</v>
      </c>
      <c r="G6014" s="20">
        <v>42</v>
      </c>
      <c r="H6014" s="11">
        <v>3634.5902185261298</v>
      </c>
      <c r="I6014" s="10">
        <v>4286766.9381383499</v>
      </c>
      <c r="J6014" s="33">
        <f t="shared" si="372"/>
        <v>8.4786279986206895E-4</v>
      </c>
      <c r="K6014" s="33">
        <f t="shared" si="373"/>
        <v>8.4750346576090152E-4</v>
      </c>
      <c r="L6014" s="33">
        <f t="shared" si="374"/>
        <v>0.99527511950694958</v>
      </c>
      <c r="M6014" s="33">
        <f t="shared" si="375"/>
        <v>0.99443162039378186</v>
      </c>
    </row>
    <row r="6015" spans="1:13" ht="27.6">
      <c r="A6015" t="s">
        <v>164</v>
      </c>
      <c r="B6015" t="s">
        <v>257</v>
      </c>
      <c r="C6015" s="14" t="s">
        <v>259</v>
      </c>
      <c r="D6015" t="s">
        <v>465</v>
      </c>
      <c r="E6015" t="s">
        <v>483</v>
      </c>
      <c r="F6015" s="20">
        <v>2045</v>
      </c>
      <c r="G6015" s="20">
        <v>43</v>
      </c>
      <c r="H6015" s="11">
        <v>4083.1067496915598</v>
      </c>
      <c r="I6015" s="10">
        <v>4259018.1734722899</v>
      </c>
      <c r="J6015" s="33">
        <f t="shared" si="372"/>
        <v>9.5869671914611406E-4</v>
      </c>
      <c r="K6015" s="33">
        <f t="shared" si="373"/>
        <v>9.5823731626754061E-4</v>
      </c>
      <c r="L6015" s="33">
        <f t="shared" si="374"/>
        <v>0.99443162039378186</v>
      </c>
      <c r="M6015" s="33">
        <f t="shared" si="375"/>
        <v>0.99347871890664419</v>
      </c>
    </row>
    <row r="6016" spans="1:13" ht="27.6">
      <c r="A6016" t="s">
        <v>164</v>
      </c>
      <c r="B6016" t="s">
        <v>257</v>
      </c>
      <c r="C6016" s="14" t="s">
        <v>259</v>
      </c>
      <c r="D6016" t="s">
        <v>465</v>
      </c>
      <c r="E6016" t="s">
        <v>483</v>
      </c>
      <c r="F6016" s="20">
        <v>2045</v>
      </c>
      <c r="G6016" s="20">
        <v>44</v>
      </c>
      <c r="H6016" s="11">
        <v>4418.9267608486398</v>
      </c>
      <c r="I6016" s="10">
        <v>4233609.50119216</v>
      </c>
      <c r="J6016" s="33">
        <f t="shared" si="372"/>
        <v>1.0437728750382611E-3</v>
      </c>
      <c r="K6016" s="33">
        <f t="shared" si="373"/>
        <v>1.0432283336065939E-3</v>
      </c>
      <c r="L6016" s="33">
        <f t="shared" si="374"/>
        <v>0.99347871890664419</v>
      </c>
      <c r="M6016" s="33">
        <f t="shared" si="375"/>
        <v>0.99244229375824555</v>
      </c>
    </row>
    <row r="6017" spans="1:13" ht="27.6">
      <c r="A6017" t="s">
        <v>164</v>
      </c>
      <c r="B6017" t="s">
        <v>257</v>
      </c>
      <c r="C6017" s="14" t="s">
        <v>259</v>
      </c>
      <c r="D6017" t="s">
        <v>465</v>
      </c>
      <c r="E6017" t="s">
        <v>483</v>
      </c>
      <c r="F6017" s="20">
        <v>2045</v>
      </c>
      <c r="G6017" s="20">
        <v>45</v>
      </c>
      <c r="H6017" s="11">
        <v>5631.6754641028201</v>
      </c>
      <c r="I6017" s="10">
        <v>4207250.2255239096</v>
      </c>
      <c r="J6017" s="33">
        <f t="shared" si="372"/>
        <v>1.3385644214687833E-3</v>
      </c>
      <c r="K6017" s="33">
        <f t="shared" si="373"/>
        <v>1.33766894370968E-3</v>
      </c>
      <c r="L6017" s="33">
        <f t="shared" si="374"/>
        <v>0.99244229375824555</v>
      </c>
      <c r="M6017" s="33">
        <f t="shared" si="375"/>
        <v>0.99111473452346111</v>
      </c>
    </row>
    <row r="6018" spans="1:13" ht="27.6">
      <c r="A6018" t="s">
        <v>164</v>
      </c>
      <c r="B6018" t="s">
        <v>257</v>
      </c>
      <c r="C6018" s="14" t="s">
        <v>259</v>
      </c>
      <c r="D6018" t="s">
        <v>465</v>
      </c>
      <c r="E6018" t="s">
        <v>483</v>
      </c>
      <c r="F6018" s="20">
        <v>2045</v>
      </c>
      <c r="G6018" s="20">
        <v>46</v>
      </c>
      <c r="H6018" s="11">
        <v>6250.5077359316801</v>
      </c>
      <c r="I6018" s="10">
        <v>4217954.5188782904</v>
      </c>
      <c r="J6018" s="33">
        <f t="shared" ref="J6018:J6081" si="376">IF(I6018&gt;0,H6018/I6018,0)</f>
        <v>1.4818812549913223E-3</v>
      </c>
      <c r="K6018" s="33">
        <f t="shared" ref="K6018:K6081" si="377">1-EXP(-J6018)</f>
        <v>1.4807838111251526E-3</v>
      </c>
      <c r="L6018" s="33">
        <f t="shared" ref="L6018:L6081" si="378">IF(G6018=30,1,M6017)</f>
        <v>0.99111473452346111</v>
      </c>
      <c r="M6018" s="33">
        <f t="shared" ref="M6018:M6081" si="379">L6018*(1-K6018)</f>
        <v>0.98964710786961119</v>
      </c>
    </row>
    <row r="6019" spans="1:13" ht="27.6">
      <c r="A6019" t="s">
        <v>164</v>
      </c>
      <c r="B6019" t="s">
        <v>257</v>
      </c>
      <c r="C6019" s="14" t="s">
        <v>259</v>
      </c>
      <c r="D6019" t="s">
        <v>465</v>
      </c>
      <c r="E6019" t="s">
        <v>483</v>
      </c>
      <c r="F6019" s="20">
        <v>2045</v>
      </c>
      <c r="G6019" s="20">
        <v>47</v>
      </c>
      <c r="H6019" s="11">
        <v>6924.4793086133604</v>
      </c>
      <c r="I6019" s="10">
        <v>4266461.0870288098</v>
      </c>
      <c r="J6019" s="33">
        <f t="shared" si="376"/>
        <v>1.6230030386695995E-3</v>
      </c>
      <c r="K6019" s="33">
        <f t="shared" si="377"/>
        <v>1.6216866814846576E-3</v>
      </c>
      <c r="L6019" s="33">
        <f t="shared" si="378"/>
        <v>0.98964710786961119</v>
      </c>
      <c r="M6019" s="33">
        <f t="shared" si="379"/>
        <v>0.98804221033540918</v>
      </c>
    </row>
    <row r="6020" spans="1:13" ht="27.6">
      <c r="A6020" t="s">
        <v>164</v>
      </c>
      <c r="B6020" t="s">
        <v>257</v>
      </c>
      <c r="C6020" s="14" t="s">
        <v>259</v>
      </c>
      <c r="D6020" t="s">
        <v>465</v>
      </c>
      <c r="E6020" t="s">
        <v>483</v>
      </c>
      <c r="F6020" s="20">
        <v>2045</v>
      </c>
      <c r="G6020" s="20">
        <v>48</v>
      </c>
      <c r="H6020" s="11">
        <v>8004.1715747774697</v>
      </c>
      <c r="I6020" s="10">
        <v>4387732.3216563202</v>
      </c>
      <c r="J6020" s="33">
        <f t="shared" si="376"/>
        <v>1.8242160159296099E-3</v>
      </c>
      <c r="K6020" s="33">
        <f t="shared" si="377"/>
        <v>1.8225531451920851E-3</v>
      </c>
      <c r="L6020" s="33">
        <f t="shared" si="378"/>
        <v>0.98804221033540918</v>
      </c>
      <c r="M6020" s="33">
        <f t="shared" si="379"/>
        <v>0.9862414508973798</v>
      </c>
    </row>
    <row r="6021" spans="1:13" ht="27.6">
      <c r="A6021" t="s">
        <v>164</v>
      </c>
      <c r="B6021" t="s">
        <v>257</v>
      </c>
      <c r="C6021" s="14" t="s">
        <v>259</v>
      </c>
      <c r="D6021" t="s">
        <v>465</v>
      </c>
      <c r="E6021" t="s">
        <v>483</v>
      </c>
      <c r="F6021" s="20">
        <v>2045</v>
      </c>
      <c r="G6021" s="20">
        <v>49</v>
      </c>
      <c r="H6021" s="11">
        <v>8664.0834368785308</v>
      </c>
      <c r="I6021" s="10">
        <v>4333698.1996528096</v>
      </c>
      <c r="J6021" s="33">
        <f t="shared" si="376"/>
        <v>1.9992355345770608E-3</v>
      </c>
      <c r="K6021" s="33">
        <f t="shared" si="377"/>
        <v>1.9972383943552829E-3</v>
      </c>
      <c r="L6021" s="33">
        <f t="shared" si="378"/>
        <v>0.9862414508973798</v>
      </c>
      <c r="M6021" s="33">
        <f t="shared" si="379"/>
        <v>0.98427169160554284</v>
      </c>
    </row>
    <row r="6022" spans="1:13" ht="27.6">
      <c r="A6022" t="s">
        <v>164</v>
      </c>
      <c r="B6022" t="s">
        <v>257</v>
      </c>
      <c r="C6022" s="14" t="s">
        <v>259</v>
      </c>
      <c r="D6022" t="s">
        <v>465</v>
      </c>
      <c r="E6022" t="s">
        <v>483</v>
      </c>
      <c r="F6022" s="20">
        <v>2045</v>
      </c>
      <c r="G6022" s="20">
        <v>50</v>
      </c>
      <c r="H6022" s="11">
        <v>9703.8304514184001</v>
      </c>
      <c r="I6022" s="10">
        <v>4249519.1930542197</v>
      </c>
      <c r="J6022" s="33">
        <f t="shared" si="376"/>
        <v>2.2835125600277738E-3</v>
      </c>
      <c r="K6022" s="33">
        <f t="shared" si="377"/>
        <v>2.2809073286254034E-3</v>
      </c>
      <c r="L6022" s="33">
        <f t="shared" si="378"/>
        <v>0.98427169160554284</v>
      </c>
      <c r="M6022" s="33">
        <f t="shared" si="379"/>
        <v>0.98202665909080122</v>
      </c>
    </row>
    <row r="6023" spans="1:13" ht="27.6">
      <c r="A6023" t="s">
        <v>164</v>
      </c>
      <c r="B6023" t="s">
        <v>257</v>
      </c>
      <c r="C6023" s="14" t="s">
        <v>259</v>
      </c>
      <c r="D6023" t="s">
        <v>465</v>
      </c>
      <c r="E6023" t="s">
        <v>483</v>
      </c>
      <c r="F6023" s="20">
        <v>2045</v>
      </c>
      <c r="G6023" s="20">
        <v>51</v>
      </c>
      <c r="H6023" s="11">
        <v>10443.659156517</v>
      </c>
      <c r="I6023" s="10">
        <v>4178697.9910924202</v>
      </c>
      <c r="J6023" s="33">
        <f t="shared" si="376"/>
        <v>2.4992615352388164E-3</v>
      </c>
      <c r="K6023" s="33">
        <f t="shared" si="377"/>
        <v>2.4961409813628599E-3</v>
      </c>
      <c r="L6023" s="33">
        <f t="shared" si="378"/>
        <v>0.98202665909080122</v>
      </c>
      <c r="M6023" s="33">
        <f t="shared" si="379"/>
        <v>0.97957538210225381</v>
      </c>
    </row>
    <row r="6024" spans="1:13" ht="27.6">
      <c r="A6024" t="s">
        <v>164</v>
      </c>
      <c r="B6024" t="s">
        <v>257</v>
      </c>
      <c r="C6024" s="14" t="s">
        <v>259</v>
      </c>
      <c r="D6024" t="s">
        <v>465</v>
      </c>
      <c r="E6024" t="s">
        <v>483</v>
      </c>
      <c r="F6024" s="20">
        <v>2045</v>
      </c>
      <c r="G6024" s="20">
        <v>52</v>
      </c>
      <c r="H6024" s="11">
        <v>11226.2113864314</v>
      </c>
      <c r="I6024" s="10">
        <v>4110700.3060375298</v>
      </c>
      <c r="J6024" s="33">
        <f t="shared" si="376"/>
        <v>2.7309729609680056E-3</v>
      </c>
      <c r="K6024" s="33">
        <f t="shared" si="377"/>
        <v>2.7272472466912667E-3</v>
      </c>
      <c r="L6024" s="33">
        <f t="shared" si="378"/>
        <v>0.97957538210225381</v>
      </c>
      <c r="M6024" s="33">
        <f t="shared" si="379"/>
        <v>0.97690383783848889</v>
      </c>
    </row>
    <row r="6025" spans="1:13" ht="27.6">
      <c r="A6025" t="s">
        <v>164</v>
      </c>
      <c r="B6025" t="s">
        <v>257</v>
      </c>
      <c r="C6025" s="14" t="s">
        <v>259</v>
      </c>
      <c r="D6025" t="s">
        <v>465</v>
      </c>
      <c r="E6025" t="s">
        <v>483</v>
      </c>
      <c r="F6025" s="20">
        <v>2045</v>
      </c>
      <c r="G6025" s="20">
        <v>53</v>
      </c>
      <c r="H6025" s="11">
        <v>12275.971153365501</v>
      </c>
      <c r="I6025" s="10">
        <v>4128211.5774977999</v>
      </c>
      <c r="J6025" s="33">
        <f t="shared" si="376"/>
        <v>2.9736778076685298E-3</v>
      </c>
      <c r="K6025" s="33">
        <f t="shared" si="377"/>
        <v>2.9692608071468785E-3</v>
      </c>
      <c r="L6025" s="33">
        <f t="shared" si="378"/>
        <v>0.97690383783848889</v>
      </c>
      <c r="M6025" s="33">
        <f t="shared" si="379"/>
        <v>0.9740031555604437</v>
      </c>
    </row>
    <row r="6026" spans="1:13" ht="27.6">
      <c r="A6026" t="s">
        <v>164</v>
      </c>
      <c r="B6026" t="s">
        <v>257</v>
      </c>
      <c r="C6026" s="14" t="s">
        <v>259</v>
      </c>
      <c r="D6026" t="s">
        <v>465</v>
      </c>
      <c r="E6026" t="s">
        <v>483</v>
      </c>
      <c r="F6026" s="20">
        <v>2045</v>
      </c>
      <c r="G6026" s="20">
        <v>54</v>
      </c>
      <c r="H6026" s="11">
        <v>13355.2154275556</v>
      </c>
      <c r="I6026" s="10">
        <v>4124861.6796723702</v>
      </c>
      <c r="J6026" s="33">
        <f t="shared" si="376"/>
        <v>3.2377365508693564E-3</v>
      </c>
      <c r="K6026" s="33">
        <f t="shared" si="377"/>
        <v>3.2325007341389433E-3</v>
      </c>
      <c r="L6026" s="33">
        <f t="shared" si="378"/>
        <v>0.9740031555604437</v>
      </c>
      <c r="M6026" s="33">
        <f t="shared" si="379"/>
        <v>0.97085468964504096</v>
      </c>
    </row>
    <row r="6027" spans="1:13" ht="27.6">
      <c r="A6027" t="s">
        <v>164</v>
      </c>
      <c r="B6027" t="s">
        <v>257</v>
      </c>
      <c r="C6027" s="14" t="s">
        <v>259</v>
      </c>
      <c r="D6027" t="s">
        <v>465</v>
      </c>
      <c r="E6027" t="s">
        <v>483</v>
      </c>
      <c r="F6027" s="20">
        <v>2045</v>
      </c>
      <c r="G6027" s="20">
        <v>55</v>
      </c>
      <c r="H6027" s="11">
        <v>19196.8058759958</v>
      </c>
      <c r="I6027" s="10">
        <v>6064938.4934905795</v>
      </c>
      <c r="J6027" s="33">
        <f t="shared" si="376"/>
        <v>3.165210314432617E-3</v>
      </c>
      <c r="K6027" s="33">
        <f t="shared" si="377"/>
        <v>3.1602063172254669E-3</v>
      </c>
      <c r="L6027" s="33">
        <f t="shared" si="378"/>
        <v>0.97085468964504096</v>
      </c>
      <c r="M6027" s="33">
        <f t="shared" si="379"/>
        <v>0.96778658852171673</v>
      </c>
    </row>
    <row r="6028" spans="1:13" ht="27.6">
      <c r="A6028" t="s">
        <v>164</v>
      </c>
      <c r="B6028" t="s">
        <v>257</v>
      </c>
      <c r="C6028" s="14" t="s">
        <v>259</v>
      </c>
      <c r="D6028" t="s">
        <v>465</v>
      </c>
      <c r="E6028" t="s">
        <v>483</v>
      </c>
      <c r="F6028" s="20">
        <v>2045</v>
      </c>
      <c r="G6028" s="20">
        <v>56</v>
      </c>
      <c r="H6028" s="11">
        <v>15258.6333466959</v>
      </c>
      <c r="I6028" s="10">
        <v>4039619.2047652402</v>
      </c>
      <c r="J6028" s="33">
        <f t="shared" si="376"/>
        <v>3.7772454712306593E-3</v>
      </c>
      <c r="K6028" s="33">
        <f t="shared" si="377"/>
        <v>3.770120653107667E-3</v>
      </c>
      <c r="L6028" s="33">
        <f t="shared" si="378"/>
        <v>0.96778658852171673</v>
      </c>
      <c r="M6028" s="33">
        <f t="shared" si="379"/>
        <v>0.96413791631653034</v>
      </c>
    </row>
    <row r="6029" spans="1:13" ht="27.6">
      <c r="A6029" t="s">
        <v>164</v>
      </c>
      <c r="B6029" t="s">
        <v>257</v>
      </c>
      <c r="C6029" s="14" t="s">
        <v>259</v>
      </c>
      <c r="D6029" t="s">
        <v>465</v>
      </c>
      <c r="E6029" t="s">
        <v>483</v>
      </c>
      <c r="F6029" s="20">
        <v>2045</v>
      </c>
      <c r="G6029" s="20">
        <v>57</v>
      </c>
      <c r="H6029" s="11">
        <v>16461.076679567599</v>
      </c>
      <c r="I6029" s="10">
        <v>3997952.5724379099</v>
      </c>
      <c r="J6029" s="33">
        <f t="shared" si="376"/>
        <v>4.1173766775151627E-3</v>
      </c>
      <c r="K6029" s="33">
        <f t="shared" si="377"/>
        <v>4.108911903701995E-3</v>
      </c>
      <c r="L6029" s="33">
        <f t="shared" si="378"/>
        <v>0.96413791631653034</v>
      </c>
      <c r="M6029" s="33">
        <f t="shared" si="379"/>
        <v>0.96017635855536687</v>
      </c>
    </row>
    <row r="6030" spans="1:13" ht="27.6">
      <c r="A6030" t="s">
        <v>164</v>
      </c>
      <c r="B6030" t="s">
        <v>257</v>
      </c>
      <c r="C6030" s="14" t="s">
        <v>259</v>
      </c>
      <c r="D6030" t="s">
        <v>465</v>
      </c>
      <c r="E6030" t="s">
        <v>483</v>
      </c>
      <c r="F6030" s="20">
        <v>2045</v>
      </c>
      <c r="G6030" s="20">
        <v>58</v>
      </c>
      <c r="H6030" s="11">
        <v>17306.451840046499</v>
      </c>
      <c r="I6030" s="10">
        <v>3847904.1846217802</v>
      </c>
      <c r="J6030" s="33">
        <f t="shared" si="376"/>
        <v>4.4976306606625115E-3</v>
      </c>
      <c r="K6030" s="33">
        <f t="shared" si="377"/>
        <v>4.4875314663710419E-3</v>
      </c>
      <c r="L6030" s="33">
        <f t="shared" si="378"/>
        <v>0.96017635855536687</v>
      </c>
      <c r="M6030" s="33">
        <f t="shared" si="379"/>
        <v>0.95586753693308413</v>
      </c>
    </row>
    <row r="6031" spans="1:13" ht="27.6">
      <c r="A6031" t="s">
        <v>164</v>
      </c>
      <c r="B6031" t="s">
        <v>257</v>
      </c>
      <c r="C6031" s="14" t="s">
        <v>259</v>
      </c>
      <c r="D6031" t="s">
        <v>465</v>
      </c>
      <c r="E6031" t="s">
        <v>483</v>
      </c>
      <c r="F6031" s="20">
        <v>2045</v>
      </c>
      <c r="G6031" s="20">
        <v>59</v>
      </c>
      <c r="H6031" s="11">
        <v>18624.686221594999</v>
      </c>
      <c r="I6031" s="10">
        <v>3786449.63631798</v>
      </c>
      <c r="J6031" s="33">
        <f t="shared" si="376"/>
        <v>4.9187729959366423E-3</v>
      </c>
      <c r="K6031" s="33">
        <f t="shared" si="377"/>
        <v>4.9066956420786845E-3</v>
      </c>
      <c r="L6031" s="33">
        <f t="shared" si="378"/>
        <v>0.95586753693308413</v>
      </c>
      <c r="M6031" s="33">
        <f t="shared" si="379"/>
        <v>0.95117738585521006</v>
      </c>
    </row>
    <row r="6032" spans="1:13" ht="27.6">
      <c r="A6032" t="s">
        <v>164</v>
      </c>
      <c r="B6032" t="s">
        <v>257</v>
      </c>
      <c r="C6032" s="14" t="s">
        <v>259</v>
      </c>
      <c r="D6032" t="s">
        <v>465</v>
      </c>
      <c r="E6032" t="s">
        <v>483</v>
      </c>
      <c r="F6032" s="20">
        <v>2045</v>
      </c>
      <c r="G6032" s="20">
        <v>60</v>
      </c>
      <c r="H6032" s="11">
        <v>20272.155942943202</v>
      </c>
      <c r="I6032" s="10">
        <v>3807446.65646776</v>
      </c>
      <c r="J6032" s="33">
        <f t="shared" si="376"/>
        <v>5.3243440478690941E-3</v>
      </c>
      <c r="K6032" s="33">
        <f t="shared" si="377"/>
        <v>5.3101948509678421E-3</v>
      </c>
      <c r="L6032" s="33">
        <f t="shared" si="378"/>
        <v>0.95117738585521006</v>
      </c>
      <c r="M6032" s="33">
        <f t="shared" si="379"/>
        <v>0.94612644859848472</v>
      </c>
    </row>
    <row r="6033" spans="1:13" ht="27.6">
      <c r="A6033" t="s">
        <v>164</v>
      </c>
      <c r="B6033" t="s">
        <v>257</v>
      </c>
      <c r="C6033" s="14" t="s">
        <v>259</v>
      </c>
      <c r="D6033" t="s">
        <v>465</v>
      </c>
      <c r="E6033" t="s">
        <v>483</v>
      </c>
      <c r="F6033" s="20">
        <v>2045</v>
      </c>
      <c r="G6033" s="20">
        <v>61</v>
      </c>
      <c r="H6033" s="11">
        <v>22464.678899471</v>
      </c>
      <c r="I6033" s="10">
        <v>3846962.5830398099</v>
      </c>
      <c r="J6033" s="33">
        <f t="shared" si="376"/>
        <v>5.8395886142775426E-3</v>
      </c>
      <c r="K6033" s="33">
        <f t="shared" si="377"/>
        <v>5.822571357391948E-3</v>
      </c>
      <c r="L6033" s="33">
        <f t="shared" si="378"/>
        <v>0.94612644859848472</v>
      </c>
      <c r="M6033" s="33">
        <f t="shared" si="379"/>
        <v>0.94061755983840423</v>
      </c>
    </row>
    <row r="6034" spans="1:13" ht="27.6">
      <c r="A6034" t="s">
        <v>164</v>
      </c>
      <c r="B6034" t="s">
        <v>257</v>
      </c>
      <c r="C6034" s="14" t="s">
        <v>259</v>
      </c>
      <c r="D6034" t="s">
        <v>465</v>
      </c>
      <c r="E6034" t="s">
        <v>483</v>
      </c>
      <c r="F6034" s="20">
        <v>2045</v>
      </c>
      <c r="G6034" s="20">
        <v>62</v>
      </c>
      <c r="H6034" s="11">
        <v>24253.3702632243</v>
      </c>
      <c r="I6034" s="10">
        <v>3785375.1360586002</v>
      </c>
      <c r="J6034" s="33">
        <f t="shared" si="376"/>
        <v>6.4071246287302824E-3</v>
      </c>
      <c r="K6034" s="33">
        <f t="shared" si="377"/>
        <v>6.3866427723408004E-3</v>
      </c>
      <c r="L6034" s="33">
        <f t="shared" si="378"/>
        <v>0.94061755983840423</v>
      </c>
      <c r="M6034" s="33">
        <f t="shared" si="379"/>
        <v>0.93461017149832548</v>
      </c>
    </row>
    <row r="6035" spans="1:13" ht="27.6">
      <c r="A6035" t="s">
        <v>164</v>
      </c>
      <c r="B6035" t="s">
        <v>257</v>
      </c>
      <c r="C6035" s="14" t="s">
        <v>259</v>
      </c>
      <c r="D6035" t="s">
        <v>465</v>
      </c>
      <c r="E6035" t="s">
        <v>483</v>
      </c>
      <c r="F6035" s="20">
        <v>2045</v>
      </c>
      <c r="G6035" s="20">
        <v>63</v>
      </c>
      <c r="H6035" s="11">
        <v>25486.364007434298</v>
      </c>
      <c r="I6035" s="10">
        <v>3622002.4893261502</v>
      </c>
      <c r="J6035" s="33">
        <f t="shared" si="376"/>
        <v>7.036539616563287E-3</v>
      </c>
      <c r="K6035" s="33">
        <f t="shared" si="377"/>
        <v>7.0118411362406485E-3</v>
      </c>
      <c r="L6035" s="33">
        <f t="shared" si="378"/>
        <v>0.93461017149832548</v>
      </c>
      <c r="M6035" s="33">
        <f t="shared" si="379"/>
        <v>0.92805683345146461</v>
      </c>
    </row>
    <row r="6036" spans="1:13" ht="27.6">
      <c r="A6036" t="s">
        <v>164</v>
      </c>
      <c r="B6036" t="s">
        <v>257</v>
      </c>
      <c r="C6036" s="14" t="s">
        <v>259</v>
      </c>
      <c r="D6036" t="s">
        <v>465</v>
      </c>
      <c r="E6036" t="s">
        <v>483</v>
      </c>
      <c r="F6036" s="20">
        <v>2045</v>
      </c>
      <c r="G6036" s="20">
        <v>64</v>
      </c>
      <c r="H6036" s="11">
        <v>27109.038828117002</v>
      </c>
      <c r="I6036" s="10">
        <v>3512174.2972710598</v>
      </c>
      <c r="J6036" s="33">
        <f t="shared" si="376"/>
        <v>7.7185915429028038E-3</v>
      </c>
      <c r="K6036" s="33">
        <f t="shared" si="377"/>
        <v>7.6888797088484617E-3</v>
      </c>
      <c r="L6036" s="33">
        <f t="shared" si="378"/>
        <v>0.92805683345146461</v>
      </c>
      <c r="M6036" s="33">
        <f t="shared" si="379"/>
        <v>0.92092111609608152</v>
      </c>
    </row>
    <row r="6037" spans="1:13" ht="27.6">
      <c r="A6037" t="s">
        <v>164</v>
      </c>
      <c r="B6037" t="s">
        <v>257</v>
      </c>
      <c r="C6037" s="14" t="s">
        <v>259</v>
      </c>
      <c r="D6037" t="s">
        <v>465</v>
      </c>
      <c r="E6037" t="s">
        <v>483</v>
      </c>
      <c r="F6037" s="20">
        <v>2045</v>
      </c>
      <c r="G6037" s="20">
        <v>65</v>
      </c>
      <c r="H6037" s="11">
        <v>27555.697067012501</v>
      </c>
      <c r="I6037" s="10">
        <v>3413756.7598694302</v>
      </c>
      <c r="J6037" s="33">
        <f t="shared" si="376"/>
        <v>8.0719567928637225E-3</v>
      </c>
      <c r="K6037" s="33">
        <f t="shared" si="377"/>
        <v>8.0394660297495868E-3</v>
      </c>
      <c r="L6037" s="33">
        <f t="shared" si="378"/>
        <v>0.92092111609608152</v>
      </c>
      <c r="M6037" s="33">
        <f t="shared" si="379"/>
        <v>0.91351740206714804</v>
      </c>
    </row>
    <row r="6038" spans="1:13" ht="27.6">
      <c r="A6038" t="s">
        <v>164</v>
      </c>
      <c r="B6038" t="s">
        <v>257</v>
      </c>
      <c r="C6038" s="14" t="s">
        <v>259</v>
      </c>
      <c r="D6038" t="s">
        <v>465</v>
      </c>
      <c r="E6038" t="s">
        <v>483</v>
      </c>
      <c r="F6038" s="20">
        <v>2045</v>
      </c>
      <c r="G6038" s="20">
        <v>66</v>
      </c>
      <c r="H6038" s="11">
        <v>29324.745401729699</v>
      </c>
      <c r="I6038" s="10">
        <v>3308924.21299878</v>
      </c>
      <c r="J6038" s="33">
        <f t="shared" si="376"/>
        <v>8.8623200514929747E-3</v>
      </c>
      <c r="K6038" s="33">
        <f t="shared" si="377"/>
        <v>8.8231654454015152E-3</v>
      </c>
      <c r="L6038" s="33">
        <f t="shared" si="378"/>
        <v>0.91351740206714804</v>
      </c>
      <c r="M6038" s="33">
        <f t="shared" si="379"/>
        <v>0.90545728689145621</v>
      </c>
    </row>
    <row r="6039" spans="1:13" ht="27.6">
      <c r="A6039" t="s">
        <v>164</v>
      </c>
      <c r="B6039" t="s">
        <v>257</v>
      </c>
      <c r="C6039" s="14" t="s">
        <v>259</v>
      </c>
      <c r="D6039" t="s">
        <v>465</v>
      </c>
      <c r="E6039" t="s">
        <v>483</v>
      </c>
      <c r="F6039" s="20">
        <v>2045</v>
      </c>
      <c r="G6039" s="20">
        <v>67</v>
      </c>
      <c r="H6039" s="11">
        <v>30998.956493358201</v>
      </c>
      <c r="I6039" s="10">
        <v>3184931.9537086198</v>
      </c>
      <c r="J6039" s="33">
        <f t="shared" si="376"/>
        <v>9.7330043291073108E-3</v>
      </c>
      <c r="K6039" s="33">
        <f t="shared" si="377"/>
        <v>9.6857919394250924E-3</v>
      </c>
      <c r="L6039" s="33">
        <f t="shared" si="378"/>
        <v>0.90545728689145621</v>
      </c>
      <c r="M6039" s="33">
        <f t="shared" si="379"/>
        <v>0.8966872160005892</v>
      </c>
    </row>
    <row r="6040" spans="1:13" ht="27.6">
      <c r="A6040" t="s">
        <v>164</v>
      </c>
      <c r="B6040" t="s">
        <v>257</v>
      </c>
      <c r="C6040" s="14" t="s">
        <v>259</v>
      </c>
      <c r="D6040" t="s">
        <v>465</v>
      </c>
      <c r="E6040" t="s">
        <v>483</v>
      </c>
      <c r="F6040" s="20">
        <v>2045</v>
      </c>
      <c r="G6040" s="20">
        <v>68</v>
      </c>
      <c r="H6040" s="11">
        <v>32889.4921481981</v>
      </c>
      <c r="I6040" s="10">
        <v>3072112.7970234002</v>
      </c>
      <c r="J6040" s="33">
        <f t="shared" si="376"/>
        <v>1.0705821797970781E-2</v>
      </c>
      <c r="K6040" s="33">
        <f t="shared" si="377"/>
        <v>1.0648718448884598E-2</v>
      </c>
      <c r="L6040" s="33">
        <f t="shared" si="378"/>
        <v>0.8966872160005892</v>
      </c>
      <c r="M6040" s="33">
        <f t="shared" si="379"/>
        <v>0.88713864630068473</v>
      </c>
    </row>
    <row r="6041" spans="1:13" ht="27.6">
      <c r="A6041" t="s">
        <v>164</v>
      </c>
      <c r="B6041" t="s">
        <v>257</v>
      </c>
      <c r="C6041" s="14" t="s">
        <v>259</v>
      </c>
      <c r="D6041" t="s">
        <v>465</v>
      </c>
      <c r="E6041" t="s">
        <v>483</v>
      </c>
      <c r="F6041" s="20">
        <v>2045</v>
      </c>
      <c r="G6041" s="20">
        <v>69</v>
      </c>
      <c r="H6041" s="11">
        <v>34711.386469017001</v>
      </c>
      <c r="I6041" s="10">
        <v>2948206.8852367098</v>
      </c>
      <c r="J6041" s="33">
        <f t="shared" si="376"/>
        <v>1.1773728174517184E-2</v>
      </c>
      <c r="K6041" s="33">
        <f t="shared" si="377"/>
        <v>1.1704689051872719E-2</v>
      </c>
      <c r="L6041" s="33">
        <f t="shared" si="378"/>
        <v>0.88713864630068473</v>
      </c>
      <c r="M6041" s="33">
        <f t="shared" si="379"/>
        <v>0.8767549642998359</v>
      </c>
    </row>
    <row r="6042" spans="1:13" ht="27.6">
      <c r="A6042" t="s">
        <v>164</v>
      </c>
      <c r="B6042" t="s">
        <v>257</v>
      </c>
      <c r="C6042" s="14" t="s">
        <v>259</v>
      </c>
      <c r="D6042" t="s">
        <v>465</v>
      </c>
      <c r="E6042" t="s">
        <v>483</v>
      </c>
      <c r="F6042" s="20">
        <v>2046</v>
      </c>
      <c r="G6042" s="20">
        <v>30</v>
      </c>
      <c r="H6042" s="11">
        <v>693.96891659092705</v>
      </c>
      <c r="I6042" s="10">
        <v>4588324.3259174498</v>
      </c>
      <c r="J6042" s="33">
        <f t="shared" si="376"/>
        <v>1.5124670082081998E-4</v>
      </c>
      <c r="K6042" s="33">
        <f t="shared" si="377"/>
        <v>1.5123526361515705E-4</v>
      </c>
      <c r="L6042" s="33">
        <f t="shared" si="378"/>
        <v>1</v>
      </c>
      <c r="M6042" s="33">
        <f t="shared" si="379"/>
        <v>0.99984876473638484</v>
      </c>
    </row>
    <row r="6043" spans="1:13" ht="27.6">
      <c r="A6043" t="s">
        <v>164</v>
      </c>
      <c r="B6043" t="s">
        <v>257</v>
      </c>
      <c r="C6043" s="14" t="s">
        <v>259</v>
      </c>
      <c r="D6043" t="s">
        <v>465</v>
      </c>
      <c r="E6043" t="s">
        <v>483</v>
      </c>
      <c r="F6043" s="20">
        <v>2046</v>
      </c>
      <c r="G6043" s="20">
        <v>31</v>
      </c>
      <c r="H6043" s="11">
        <v>980.28997231078802</v>
      </c>
      <c r="I6043" s="10">
        <v>4637122.2741104597</v>
      </c>
      <c r="J6043" s="33">
        <f t="shared" si="376"/>
        <v>2.1140050107883716E-4</v>
      </c>
      <c r="K6043" s="33">
        <f t="shared" si="377"/>
        <v>2.1137815756744338E-4</v>
      </c>
      <c r="L6043" s="33">
        <f t="shared" si="378"/>
        <v>0.99984876473638484</v>
      </c>
      <c r="M6043" s="33">
        <f t="shared" si="379"/>
        <v>0.99963741854664878</v>
      </c>
    </row>
    <row r="6044" spans="1:13" ht="27.6">
      <c r="A6044" t="s">
        <v>164</v>
      </c>
      <c r="B6044" t="s">
        <v>257</v>
      </c>
      <c r="C6044" s="14" t="s">
        <v>259</v>
      </c>
      <c r="D6044" t="s">
        <v>465</v>
      </c>
      <c r="E6044" t="s">
        <v>483</v>
      </c>
      <c r="F6044" s="20">
        <v>2046</v>
      </c>
      <c r="G6044" s="20">
        <v>32</v>
      </c>
      <c r="H6044" s="11">
        <v>1047.69168946179</v>
      </c>
      <c r="I6044" s="10">
        <v>4703633.9339741496</v>
      </c>
      <c r="J6044" s="33">
        <f t="shared" si="376"/>
        <v>2.2274090717271962E-4</v>
      </c>
      <c r="K6044" s="33">
        <f t="shared" si="377"/>
        <v>2.2271610225854666E-4</v>
      </c>
      <c r="L6044" s="33">
        <f t="shared" si="378"/>
        <v>0.99963741854664878</v>
      </c>
      <c r="M6044" s="33">
        <f t="shared" si="379"/>
        <v>0.99941478319711829</v>
      </c>
    </row>
    <row r="6045" spans="1:13" ht="27.6">
      <c r="A6045" t="s">
        <v>164</v>
      </c>
      <c r="B6045" t="s">
        <v>257</v>
      </c>
      <c r="C6045" s="14" t="s">
        <v>259</v>
      </c>
      <c r="D6045" t="s">
        <v>465</v>
      </c>
      <c r="E6045" t="s">
        <v>483</v>
      </c>
      <c r="F6045" s="20">
        <v>2046</v>
      </c>
      <c r="G6045" s="20">
        <v>33</v>
      </c>
      <c r="H6045" s="11">
        <v>1125.8813390150699</v>
      </c>
      <c r="I6045" s="10">
        <v>4771500.0013343897</v>
      </c>
      <c r="J6045" s="33">
        <f t="shared" si="376"/>
        <v>2.3595962248773087E-4</v>
      </c>
      <c r="K6045" s="33">
        <f t="shared" si="377"/>
        <v>2.3593178620551214E-4</v>
      </c>
      <c r="L6045" s="33">
        <f t="shared" si="378"/>
        <v>0.99941478319711829</v>
      </c>
      <c r="M6045" s="33">
        <f t="shared" si="379"/>
        <v>0.99917898948215844</v>
      </c>
    </row>
    <row r="6046" spans="1:13" ht="27.6">
      <c r="A6046" t="s">
        <v>164</v>
      </c>
      <c r="B6046" t="s">
        <v>257</v>
      </c>
      <c r="C6046" s="14" t="s">
        <v>259</v>
      </c>
      <c r="D6046" t="s">
        <v>465</v>
      </c>
      <c r="E6046" t="s">
        <v>483</v>
      </c>
      <c r="F6046" s="20">
        <v>2046</v>
      </c>
      <c r="G6046" s="20">
        <v>34</v>
      </c>
      <c r="H6046" s="11">
        <v>1272.00412286763</v>
      </c>
      <c r="I6046" s="10">
        <v>4883569.1795225702</v>
      </c>
      <c r="J6046" s="33">
        <f t="shared" si="376"/>
        <v>2.6046608046453114E-4</v>
      </c>
      <c r="K6046" s="33">
        <f t="shared" si="377"/>
        <v>2.6043216211990572E-4</v>
      </c>
      <c r="L6046" s="33">
        <f t="shared" si="378"/>
        <v>0.99917898948215844</v>
      </c>
      <c r="M6046" s="33">
        <f t="shared" si="379"/>
        <v>0.99891877113758287</v>
      </c>
    </row>
    <row r="6047" spans="1:13" ht="27.6">
      <c r="A6047" t="s">
        <v>164</v>
      </c>
      <c r="B6047" t="s">
        <v>257</v>
      </c>
      <c r="C6047" s="14" t="s">
        <v>259</v>
      </c>
      <c r="D6047" t="s">
        <v>465</v>
      </c>
      <c r="E6047" t="s">
        <v>483</v>
      </c>
      <c r="F6047" s="20">
        <v>2046</v>
      </c>
      <c r="G6047" s="20">
        <v>35</v>
      </c>
      <c r="H6047" s="11">
        <v>1653.06246411395</v>
      </c>
      <c r="I6047" s="10">
        <v>4854834.72166635</v>
      </c>
      <c r="J6047" s="33">
        <f t="shared" si="376"/>
        <v>3.4049819589873924E-4</v>
      </c>
      <c r="K6047" s="33">
        <f t="shared" si="377"/>
        <v>3.4044023296697645E-4</v>
      </c>
      <c r="L6047" s="33">
        <f t="shared" si="378"/>
        <v>0.99891877113758287</v>
      </c>
      <c r="M6047" s="33">
        <f t="shared" si="379"/>
        <v>0.99857869899842167</v>
      </c>
    </row>
    <row r="6048" spans="1:13" ht="27.6">
      <c r="A6048" t="s">
        <v>164</v>
      </c>
      <c r="B6048" t="s">
        <v>257</v>
      </c>
      <c r="C6048" s="14" t="s">
        <v>259</v>
      </c>
      <c r="D6048" t="s">
        <v>465</v>
      </c>
      <c r="E6048" t="s">
        <v>483</v>
      </c>
      <c r="F6048" s="20">
        <v>2046</v>
      </c>
      <c r="G6048" s="20">
        <v>36</v>
      </c>
      <c r="H6048" s="11">
        <v>1885.9929777923701</v>
      </c>
      <c r="I6048" s="10">
        <v>4720267.0810444197</v>
      </c>
      <c r="J6048" s="33">
        <f t="shared" si="376"/>
        <v>3.9955217478394677E-4</v>
      </c>
      <c r="K6048" s="33">
        <f t="shared" si="377"/>
        <v>3.9947236444359824E-4</v>
      </c>
      <c r="L6048" s="33">
        <f t="shared" si="378"/>
        <v>0.99857869899842167</v>
      </c>
      <c r="M6048" s="33">
        <f t="shared" si="379"/>
        <v>0.99817979440444971</v>
      </c>
    </row>
    <row r="6049" spans="1:13" ht="27.6">
      <c r="A6049" t="s">
        <v>164</v>
      </c>
      <c r="B6049" t="s">
        <v>257</v>
      </c>
      <c r="C6049" s="14" t="s">
        <v>259</v>
      </c>
      <c r="D6049" t="s">
        <v>465</v>
      </c>
      <c r="E6049" t="s">
        <v>483</v>
      </c>
      <c r="F6049" s="20">
        <v>2046</v>
      </c>
      <c r="G6049" s="20">
        <v>37</v>
      </c>
      <c r="H6049" s="11">
        <v>1995.81578959174</v>
      </c>
      <c r="I6049" s="10">
        <v>4648358.4533151397</v>
      </c>
      <c r="J6049" s="33">
        <f t="shared" si="376"/>
        <v>4.2935926943593475E-4</v>
      </c>
      <c r="K6049" s="33">
        <f t="shared" si="377"/>
        <v>4.2926710793544931E-4</v>
      </c>
      <c r="L6049" s="33">
        <f t="shared" si="378"/>
        <v>0.99817979440444971</v>
      </c>
      <c r="M6049" s="33">
        <f t="shared" si="379"/>
        <v>0.99775130865090611</v>
      </c>
    </row>
    <row r="6050" spans="1:13" ht="27.6">
      <c r="A6050" t="s">
        <v>164</v>
      </c>
      <c r="B6050" t="s">
        <v>257</v>
      </c>
      <c r="C6050" s="14" t="s">
        <v>259</v>
      </c>
      <c r="D6050" t="s">
        <v>465</v>
      </c>
      <c r="E6050" t="s">
        <v>483</v>
      </c>
      <c r="F6050" s="20">
        <v>2046</v>
      </c>
      <c r="G6050" s="20">
        <v>38</v>
      </c>
      <c r="H6050" s="11">
        <v>2131.9881835939</v>
      </c>
      <c r="I6050" s="10">
        <v>4604063.1063464703</v>
      </c>
      <c r="J6050" s="33">
        <f t="shared" si="376"/>
        <v>4.630666727080828E-4</v>
      </c>
      <c r="K6050" s="33">
        <f t="shared" si="377"/>
        <v>4.6295947388375058E-4</v>
      </c>
      <c r="L6050" s="33">
        <f t="shared" si="378"/>
        <v>0.99775130865090611</v>
      </c>
      <c r="M6050" s="33">
        <f t="shared" si="379"/>
        <v>0.99728939022998631</v>
      </c>
    </row>
    <row r="6051" spans="1:13" ht="27.6">
      <c r="A6051" t="s">
        <v>164</v>
      </c>
      <c r="B6051" t="s">
        <v>257</v>
      </c>
      <c r="C6051" s="14" t="s">
        <v>259</v>
      </c>
      <c r="D6051" t="s">
        <v>465</v>
      </c>
      <c r="E6051" t="s">
        <v>483</v>
      </c>
      <c r="F6051" s="20">
        <v>2046</v>
      </c>
      <c r="G6051" s="20">
        <v>39</v>
      </c>
      <c r="H6051" s="11">
        <v>2378.3850171816098</v>
      </c>
      <c r="I6051" s="10">
        <v>4627099.8890863303</v>
      </c>
      <c r="J6051" s="33">
        <f t="shared" si="376"/>
        <v>5.1401203219998931E-4</v>
      </c>
      <c r="K6051" s="33">
        <f t="shared" si="377"/>
        <v>5.1387995064688941E-4</v>
      </c>
      <c r="L6051" s="33">
        <f t="shared" si="378"/>
        <v>0.99728939022998631</v>
      </c>
      <c r="M6051" s="33">
        <f t="shared" si="379"/>
        <v>0.99677690320735424</v>
      </c>
    </row>
    <row r="6052" spans="1:13" ht="27.6">
      <c r="A6052" t="s">
        <v>164</v>
      </c>
      <c r="B6052" t="s">
        <v>257</v>
      </c>
      <c r="C6052" s="14" t="s">
        <v>259</v>
      </c>
      <c r="D6052" t="s">
        <v>465</v>
      </c>
      <c r="E6052" t="s">
        <v>483</v>
      </c>
      <c r="F6052" s="20">
        <v>2046</v>
      </c>
      <c r="G6052" s="20">
        <v>40</v>
      </c>
      <c r="H6052" s="11">
        <v>3134.4324039389398</v>
      </c>
      <c r="I6052" s="10">
        <v>4541939.8355293302</v>
      </c>
      <c r="J6052" s="33">
        <f t="shared" si="376"/>
        <v>6.9010874591949418E-4</v>
      </c>
      <c r="K6052" s="33">
        <f t="shared" si="377"/>
        <v>6.8987067564685312E-4</v>
      </c>
      <c r="L6052" s="33">
        <f t="shared" si="378"/>
        <v>0.99677690320735424</v>
      </c>
      <c r="M6052" s="33">
        <f t="shared" si="379"/>
        <v>0.99608925605166942</v>
      </c>
    </row>
    <row r="6053" spans="1:13" ht="27.6">
      <c r="A6053" t="s">
        <v>164</v>
      </c>
      <c r="B6053" t="s">
        <v>257</v>
      </c>
      <c r="C6053" s="14" t="s">
        <v>259</v>
      </c>
      <c r="D6053" t="s">
        <v>465</v>
      </c>
      <c r="E6053" t="s">
        <v>483</v>
      </c>
      <c r="F6053" s="20">
        <v>2046</v>
      </c>
      <c r="G6053" s="20">
        <v>41</v>
      </c>
      <c r="H6053" s="11">
        <v>3484.1333946118998</v>
      </c>
      <c r="I6053" s="10">
        <v>4477397.8364053797</v>
      </c>
      <c r="J6053" s="33">
        <f t="shared" si="376"/>
        <v>7.7816033372837172E-4</v>
      </c>
      <c r="K6053" s="33">
        <f t="shared" si="377"/>
        <v>7.7785764549431757E-4</v>
      </c>
      <c r="L6053" s="33">
        <f t="shared" si="378"/>
        <v>0.99608925605166942</v>
      </c>
      <c r="M6053" s="33">
        <f t="shared" si="379"/>
        <v>0.9953144404082549</v>
      </c>
    </row>
    <row r="6054" spans="1:13" ht="27.6">
      <c r="A6054" t="s">
        <v>164</v>
      </c>
      <c r="B6054" t="s">
        <v>257</v>
      </c>
      <c r="C6054" s="14" t="s">
        <v>259</v>
      </c>
      <c r="D6054" t="s">
        <v>465</v>
      </c>
      <c r="E6054" t="s">
        <v>483</v>
      </c>
      <c r="F6054" s="20">
        <v>2046</v>
      </c>
      <c r="G6054" s="20">
        <v>42</v>
      </c>
      <c r="H6054" s="11">
        <v>3669.6907678559901</v>
      </c>
      <c r="I6054" s="10">
        <v>4346284.6921089003</v>
      </c>
      <c r="J6054" s="33">
        <f t="shared" si="376"/>
        <v>8.4432820853145402E-4</v>
      </c>
      <c r="K6054" s="33">
        <f t="shared" si="377"/>
        <v>8.4397186376727884E-4</v>
      </c>
      <c r="L6054" s="33">
        <f t="shared" si="378"/>
        <v>0.9953144404082549</v>
      </c>
      <c r="M6054" s="33">
        <f t="shared" si="379"/>
        <v>0.99447442302494904</v>
      </c>
    </row>
    <row r="6055" spans="1:13" ht="27.6">
      <c r="A6055" t="s">
        <v>164</v>
      </c>
      <c r="B6055" t="s">
        <v>257</v>
      </c>
      <c r="C6055" s="14" t="s">
        <v>259</v>
      </c>
      <c r="D6055" t="s">
        <v>465</v>
      </c>
      <c r="E6055" t="s">
        <v>483</v>
      </c>
      <c r="F6055" s="20">
        <v>2046</v>
      </c>
      <c r="G6055" s="20">
        <v>43</v>
      </c>
      <c r="H6055" s="11">
        <v>3926.0204965723801</v>
      </c>
      <c r="I6055" s="10">
        <v>4276895.7245476199</v>
      </c>
      <c r="J6055" s="33">
        <f t="shared" si="376"/>
        <v>9.17960303319681E-4</v>
      </c>
      <c r="K6055" s="33">
        <f t="shared" si="377"/>
        <v>9.1753910665093308E-4</v>
      </c>
      <c r="L6055" s="33">
        <f t="shared" si="378"/>
        <v>0.99447442302494904</v>
      </c>
      <c r="M6055" s="33">
        <f t="shared" si="379"/>
        <v>0.99356195385125956</v>
      </c>
    </row>
    <row r="6056" spans="1:13" ht="27.6">
      <c r="A6056" t="s">
        <v>164</v>
      </c>
      <c r="B6056" t="s">
        <v>257</v>
      </c>
      <c r="C6056" s="14" t="s">
        <v>259</v>
      </c>
      <c r="D6056" t="s">
        <v>465</v>
      </c>
      <c r="E6056" t="s">
        <v>483</v>
      </c>
      <c r="F6056" s="20">
        <v>2046</v>
      </c>
      <c r="G6056" s="20">
        <v>44</v>
      </c>
      <c r="H6056" s="11">
        <v>4410.5256425095704</v>
      </c>
      <c r="I6056" s="10">
        <v>4248204.2949327203</v>
      </c>
      <c r="J6056" s="33">
        <f t="shared" si="376"/>
        <v>1.0382094024457506E-3</v>
      </c>
      <c r="K6056" s="33">
        <f t="shared" si="377"/>
        <v>1.0376706495263122E-3</v>
      </c>
      <c r="L6056" s="33">
        <f t="shared" si="378"/>
        <v>0.99356195385125956</v>
      </c>
      <c r="M6056" s="33">
        <f t="shared" si="379"/>
        <v>0.99253096377326211</v>
      </c>
    </row>
    <row r="6057" spans="1:13" ht="27.6">
      <c r="A6057" t="s">
        <v>164</v>
      </c>
      <c r="B6057" t="s">
        <v>257</v>
      </c>
      <c r="C6057" s="14" t="s">
        <v>259</v>
      </c>
      <c r="D6057" t="s">
        <v>465</v>
      </c>
      <c r="E6057" t="s">
        <v>483</v>
      </c>
      <c r="F6057" s="20">
        <v>2046</v>
      </c>
      <c r="G6057" s="20">
        <v>45</v>
      </c>
      <c r="H6057" s="11">
        <v>5615.3784764554102</v>
      </c>
      <c r="I6057" s="10">
        <v>4221941.3271356802</v>
      </c>
      <c r="J6057" s="33">
        <f t="shared" si="376"/>
        <v>1.3300465452619373E-3</v>
      </c>
      <c r="K6057" s="33">
        <f t="shared" si="377"/>
        <v>1.3291624253726209E-3</v>
      </c>
      <c r="L6057" s="33">
        <f t="shared" si="378"/>
        <v>0.99253096377326211</v>
      </c>
      <c r="M6057" s="33">
        <f t="shared" si="379"/>
        <v>0.99121172891019582</v>
      </c>
    </row>
    <row r="6058" spans="1:13" ht="27.6">
      <c r="A6058" t="s">
        <v>164</v>
      </c>
      <c r="B6058" t="s">
        <v>257</v>
      </c>
      <c r="C6058" s="14" t="s">
        <v>259</v>
      </c>
      <c r="D6058" t="s">
        <v>465</v>
      </c>
      <c r="E6058" t="s">
        <v>483</v>
      </c>
      <c r="F6058" s="20">
        <v>2046</v>
      </c>
      <c r="G6058" s="20">
        <v>46</v>
      </c>
      <c r="H6058" s="11">
        <v>6174.8133953277202</v>
      </c>
      <c r="I6058" s="10">
        <v>4193760.0451549198</v>
      </c>
      <c r="J6058" s="33">
        <f t="shared" si="376"/>
        <v>1.4723811874886655E-3</v>
      </c>
      <c r="K6058" s="33">
        <f t="shared" si="377"/>
        <v>1.4712977661096582E-3</v>
      </c>
      <c r="L6058" s="33">
        <f t="shared" si="378"/>
        <v>0.99121172891019582</v>
      </c>
      <c r="M6058" s="33">
        <f t="shared" si="379"/>
        <v>0.98975336130770852</v>
      </c>
    </row>
    <row r="6059" spans="1:13" ht="27.6">
      <c r="A6059" t="s">
        <v>164</v>
      </c>
      <c r="B6059" t="s">
        <v>257</v>
      </c>
      <c r="C6059" s="14" t="s">
        <v>259</v>
      </c>
      <c r="D6059" t="s">
        <v>465</v>
      </c>
      <c r="E6059" t="s">
        <v>483</v>
      </c>
      <c r="F6059" s="20">
        <v>2046</v>
      </c>
      <c r="G6059" s="20">
        <v>47</v>
      </c>
      <c r="H6059" s="11">
        <v>6778.3558088928303</v>
      </c>
      <c r="I6059" s="10">
        <v>4204017.9329800103</v>
      </c>
      <c r="J6059" s="33">
        <f t="shared" si="376"/>
        <v>1.6123517827356187E-3</v>
      </c>
      <c r="K6059" s="33">
        <f t="shared" si="377"/>
        <v>1.6110526419177429E-3</v>
      </c>
      <c r="L6059" s="33">
        <f t="shared" si="378"/>
        <v>0.98975336130770852</v>
      </c>
      <c r="M6059" s="33">
        <f t="shared" si="379"/>
        <v>0.98815881654012683</v>
      </c>
    </row>
    <row r="6060" spans="1:13" ht="27.6">
      <c r="A6060" t="s">
        <v>164</v>
      </c>
      <c r="B6060" t="s">
        <v>257</v>
      </c>
      <c r="C6060" s="14" t="s">
        <v>259</v>
      </c>
      <c r="D6060" t="s">
        <v>465</v>
      </c>
      <c r="E6060" t="s">
        <v>483</v>
      </c>
      <c r="F6060" s="20">
        <v>2046</v>
      </c>
      <c r="G6060" s="20">
        <v>48</v>
      </c>
      <c r="H6060" s="11">
        <v>7518.1831084599899</v>
      </c>
      <c r="I6060" s="10">
        <v>4251057.08873663</v>
      </c>
      <c r="J6060" s="33">
        <f t="shared" si="376"/>
        <v>1.7685443764986735E-3</v>
      </c>
      <c r="K6060" s="33">
        <f t="shared" si="377"/>
        <v>1.7669814234125836E-3</v>
      </c>
      <c r="L6060" s="33">
        <f t="shared" si="378"/>
        <v>0.98815881654012683</v>
      </c>
      <c r="M6060" s="33">
        <f t="shared" si="379"/>
        <v>0.98641275826791908</v>
      </c>
    </row>
    <row r="6061" spans="1:13" ht="27.6">
      <c r="A6061" t="s">
        <v>164</v>
      </c>
      <c r="B6061" t="s">
        <v>257</v>
      </c>
      <c r="C6061" s="14" t="s">
        <v>259</v>
      </c>
      <c r="D6061" t="s">
        <v>465</v>
      </c>
      <c r="E6061" t="s">
        <v>483</v>
      </c>
      <c r="F6061" s="20">
        <v>2046</v>
      </c>
      <c r="G6061" s="20">
        <v>49</v>
      </c>
      <c r="H6061" s="11">
        <v>8681.0327853070194</v>
      </c>
      <c r="I6061" s="10">
        <v>4370153.2718892395</v>
      </c>
      <c r="J6061" s="33">
        <f t="shared" si="376"/>
        <v>1.9864366865911236E-3</v>
      </c>
      <c r="K6061" s="33">
        <f t="shared" si="377"/>
        <v>1.9844650269779107E-3</v>
      </c>
      <c r="L6061" s="33">
        <f t="shared" si="378"/>
        <v>0.98641275826791908</v>
      </c>
      <c r="M6061" s="33">
        <f t="shared" si="379"/>
        <v>0.98445525664697153</v>
      </c>
    </row>
    <row r="6062" spans="1:13" ht="27.6">
      <c r="A6062" t="s">
        <v>164</v>
      </c>
      <c r="B6062" t="s">
        <v>257</v>
      </c>
      <c r="C6062" s="14" t="s">
        <v>259</v>
      </c>
      <c r="D6062" t="s">
        <v>465</v>
      </c>
      <c r="E6062" t="s">
        <v>483</v>
      </c>
      <c r="F6062" s="20">
        <v>2046</v>
      </c>
      <c r="G6062" s="20">
        <v>50</v>
      </c>
      <c r="H6062" s="11">
        <v>9778.4981654971598</v>
      </c>
      <c r="I6062" s="10">
        <v>4314688.13376207</v>
      </c>
      <c r="J6062" s="33">
        <f t="shared" si="376"/>
        <v>2.2663279157956371E-3</v>
      </c>
      <c r="K6062" s="33">
        <f t="shared" si="377"/>
        <v>2.2637617336541682E-3</v>
      </c>
      <c r="L6062" s="33">
        <f t="shared" si="378"/>
        <v>0.98445525664697153</v>
      </c>
      <c r="M6062" s="33">
        <f t="shared" si="379"/>
        <v>0.98222668450847939</v>
      </c>
    </row>
    <row r="6063" spans="1:13" ht="27.6">
      <c r="A6063" t="s">
        <v>164</v>
      </c>
      <c r="B6063" t="s">
        <v>257</v>
      </c>
      <c r="C6063" s="14" t="s">
        <v>259</v>
      </c>
      <c r="D6063" t="s">
        <v>465</v>
      </c>
      <c r="E6063" t="s">
        <v>483</v>
      </c>
      <c r="F6063" s="20">
        <v>2046</v>
      </c>
      <c r="G6063" s="20">
        <v>51</v>
      </c>
      <c r="H6063" s="11">
        <v>10489.3114769109</v>
      </c>
      <c r="I6063" s="10">
        <v>4228457.6813304499</v>
      </c>
      <c r="J6063" s="33">
        <f t="shared" si="376"/>
        <v>2.4806471454647556E-3</v>
      </c>
      <c r="K6063" s="33">
        <f t="shared" si="377"/>
        <v>2.4775728829135035E-3</v>
      </c>
      <c r="L6063" s="33">
        <f t="shared" si="378"/>
        <v>0.98222668450847939</v>
      </c>
      <c r="M6063" s="33">
        <f t="shared" si="379"/>
        <v>0.97979314631006709</v>
      </c>
    </row>
    <row r="6064" spans="1:13" ht="27.6">
      <c r="A6064" t="s">
        <v>164</v>
      </c>
      <c r="B6064" t="s">
        <v>257</v>
      </c>
      <c r="C6064" s="14" t="s">
        <v>259</v>
      </c>
      <c r="D6064" t="s">
        <v>465</v>
      </c>
      <c r="E6064" t="s">
        <v>483</v>
      </c>
      <c r="F6064" s="20">
        <v>2046</v>
      </c>
      <c r="G6064" s="20">
        <v>52</v>
      </c>
      <c r="H6064" s="11">
        <v>11266.919877231399</v>
      </c>
      <c r="I6064" s="10">
        <v>4156663.34312307</v>
      </c>
      <c r="J6064" s="33">
        <f t="shared" si="376"/>
        <v>2.7105682965332732E-3</v>
      </c>
      <c r="K6064" s="33">
        <f t="shared" si="377"/>
        <v>2.7068980232126671E-3</v>
      </c>
      <c r="L6064" s="33">
        <f t="shared" si="378"/>
        <v>0.97979314631006709</v>
      </c>
      <c r="M6064" s="33">
        <f t="shared" si="379"/>
        <v>0.97714094617916303</v>
      </c>
    </row>
    <row r="6065" spans="1:13" ht="27.6">
      <c r="A6065" t="s">
        <v>164</v>
      </c>
      <c r="B6065" t="s">
        <v>257</v>
      </c>
      <c r="C6065" s="14" t="s">
        <v>259</v>
      </c>
      <c r="D6065" t="s">
        <v>465</v>
      </c>
      <c r="E6065" t="s">
        <v>483</v>
      </c>
      <c r="F6065" s="20">
        <v>2046</v>
      </c>
      <c r="G6065" s="20">
        <v>53</v>
      </c>
      <c r="H6065" s="11">
        <v>12080.533621505499</v>
      </c>
      <c r="I6065" s="10">
        <v>4087007.8677586098</v>
      </c>
      <c r="J6065" s="33">
        <f t="shared" si="376"/>
        <v>2.9558381124748572E-3</v>
      </c>
      <c r="K6065" s="33">
        <f t="shared" si="377"/>
        <v>2.9514739240050769E-3</v>
      </c>
      <c r="L6065" s="33">
        <f t="shared" si="378"/>
        <v>0.97714094617916303</v>
      </c>
      <c r="M6065" s="33">
        <f t="shared" si="379"/>
        <v>0.9742569401564376</v>
      </c>
    </row>
    <row r="6066" spans="1:13" ht="27.6">
      <c r="A6066" t="s">
        <v>164</v>
      </c>
      <c r="B6066" t="s">
        <v>257</v>
      </c>
      <c r="C6066" s="14" t="s">
        <v>259</v>
      </c>
      <c r="D6066" t="s">
        <v>465</v>
      </c>
      <c r="E6066" t="s">
        <v>483</v>
      </c>
      <c r="F6066" s="20">
        <v>2046</v>
      </c>
      <c r="G6066" s="20">
        <v>54</v>
      </c>
      <c r="H6066" s="11">
        <v>13178.921345299999</v>
      </c>
      <c r="I6066" s="10">
        <v>4102283.5466170702</v>
      </c>
      <c r="J6066" s="33">
        <f t="shared" si="376"/>
        <v>3.212581771966479E-3</v>
      </c>
      <c r="K6066" s="33">
        <f t="shared" si="377"/>
        <v>3.2074269527160304E-3</v>
      </c>
      <c r="L6066" s="33">
        <f t="shared" si="378"/>
        <v>0.9742569401564376</v>
      </c>
      <c r="M6066" s="33">
        <f t="shared" si="379"/>
        <v>0.97113208218770919</v>
      </c>
    </row>
    <row r="6067" spans="1:13" ht="27.6">
      <c r="A6067" t="s">
        <v>164</v>
      </c>
      <c r="B6067" t="s">
        <v>257</v>
      </c>
      <c r="C6067" s="14" t="s">
        <v>259</v>
      </c>
      <c r="D6067" t="s">
        <v>465</v>
      </c>
      <c r="E6067" t="s">
        <v>483</v>
      </c>
      <c r="F6067" s="20">
        <v>2046</v>
      </c>
      <c r="G6067" s="20">
        <v>55</v>
      </c>
      <c r="H6067" s="11">
        <v>14081.461563664499</v>
      </c>
      <c r="I6067" s="10">
        <v>4096644.1348422598</v>
      </c>
      <c r="J6067" s="33">
        <f t="shared" si="376"/>
        <v>3.4373162764860712E-3</v>
      </c>
      <c r="K6067" s="33">
        <f t="shared" si="377"/>
        <v>3.4314154678118935E-3</v>
      </c>
      <c r="L6067" s="33">
        <f t="shared" si="378"/>
        <v>0.97113208218770919</v>
      </c>
      <c r="M6067" s="33">
        <f t="shared" si="379"/>
        <v>0.96779972453960195</v>
      </c>
    </row>
    <row r="6068" spans="1:13" ht="27.6">
      <c r="A6068" t="s">
        <v>164</v>
      </c>
      <c r="B6068" t="s">
        <v>257</v>
      </c>
      <c r="C6068" s="14" t="s">
        <v>259</v>
      </c>
      <c r="D6068" t="s">
        <v>465</v>
      </c>
      <c r="E6068" t="s">
        <v>483</v>
      </c>
      <c r="F6068" s="20">
        <v>2046</v>
      </c>
      <c r="G6068" s="20">
        <v>56</v>
      </c>
      <c r="H6068" s="11">
        <v>20498.390959119599</v>
      </c>
      <c r="I6068" s="10">
        <v>6023031.19279576</v>
      </c>
      <c r="J6068" s="33">
        <f t="shared" si="376"/>
        <v>3.4033346836453444E-3</v>
      </c>
      <c r="K6068" s="33">
        <f t="shared" si="377"/>
        <v>3.3975499045347801E-3</v>
      </c>
      <c r="L6068" s="33">
        <f t="shared" si="378"/>
        <v>0.96779972453960195</v>
      </c>
      <c r="M6068" s="33">
        <f t="shared" si="379"/>
        <v>0.96451157667788368</v>
      </c>
    </row>
    <row r="6069" spans="1:13" ht="27.6">
      <c r="A6069" t="s">
        <v>164</v>
      </c>
      <c r="B6069" t="s">
        <v>257</v>
      </c>
      <c r="C6069" s="14" t="s">
        <v>259</v>
      </c>
      <c r="D6069" t="s">
        <v>465</v>
      </c>
      <c r="E6069" t="s">
        <v>483</v>
      </c>
      <c r="F6069" s="20">
        <v>2046</v>
      </c>
      <c r="G6069" s="20">
        <v>57</v>
      </c>
      <c r="H6069" s="11">
        <v>16332.3924094343</v>
      </c>
      <c r="I6069" s="10">
        <v>4006894.1955331299</v>
      </c>
      <c r="J6069" s="33">
        <f t="shared" si="376"/>
        <v>4.0760727916503477E-3</v>
      </c>
      <c r="K6069" s="33">
        <f t="shared" si="377"/>
        <v>4.067776882353269E-3</v>
      </c>
      <c r="L6069" s="33">
        <f t="shared" si="378"/>
        <v>0.96451157667788368</v>
      </c>
      <c r="M6069" s="33">
        <f t="shared" si="379"/>
        <v>0.96058815878351123</v>
      </c>
    </row>
    <row r="6070" spans="1:13" ht="27.6">
      <c r="A6070" t="s">
        <v>164</v>
      </c>
      <c r="B6070" t="s">
        <v>257</v>
      </c>
      <c r="C6070" s="14" t="s">
        <v>259</v>
      </c>
      <c r="D6070" t="s">
        <v>465</v>
      </c>
      <c r="E6070" t="s">
        <v>483</v>
      </c>
      <c r="F6070" s="20">
        <v>2046</v>
      </c>
      <c r="G6070" s="20">
        <v>58</v>
      </c>
      <c r="H6070" s="11">
        <v>17635.6508805958</v>
      </c>
      <c r="I6070" s="10">
        <v>3962675.1452657799</v>
      </c>
      <c r="J6070" s="33">
        <f t="shared" si="376"/>
        <v>4.4504407336203589E-3</v>
      </c>
      <c r="K6070" s="33">
        <f t="shared" si="377"/>
        <v>4.4405521971460082E-3</v>
      </c>
      <c r="L6070" s="33">
        <f t="shared" si="378"/>
        <v>0.96058815878351123</v>
      </c>
      <c r="M6070" s="33">
        <f t="shared" si="379"/>
        <v>0.95632261692447262</v>
      </c>
    </row>
    <row r="6071" spans="1:13" ht="27.6">
      <c r="A6071" t="s">
        <v>164</v>
      </c>
      <c r="B6071" t="s">
        <v>257</v>
      </c>
      <c r="C6071" s="14" t="s">
        <v>259</v>
      </c>
      <c r="D6071" t="s">
        <v>465</v>
      </c>
      <c r="E6071" t="s">
        <v>483</v>
      </c>
      <c r="F6071" s="20">
        <v>2046</v>
      </c>
      <c r="G6071" s="20">
        <v>59</v>
      </c>
      <c r="H6071" s="11">
        <v>18558.762486235999</v>
      </c>
      <c r="I6071" s="10">
        <v>3810851.21331314</v>
      </c>
      <c r="J6071" s="33">
        <f t="shared" si="376"/>
        <v>4.8699782403997553E-3</v>
      </c>
      <c r="K6071" s="33">
        <f t="shared" si="377"/>
        <v>4.8581391229139959E-3</v>
      </c>
      <c r="L6071" s="33">
        <f t="shared" si="378"/>
        <v>0.95632261692447262</v>
      </c>
      <c r="M6071" s="33">
        <f t="shared" si="379"/>
        <v>0.95167666860506439</v>
      </c>
    </row>
    <row r="6072" spans="1:13" ht="27.6">
      <c r="A6072" t="s">
        <v>164</v>
      </c>
      <c r="B6072" t="s">
        <v>257</v>
      </c>
      <c r="C6072" s="14" t="s">
        <v>259</v>
      </c>
      <c r="D6072" t="s">
        <v>465</v>
      </c>
      <c r="E6072" t="s">
        <v>483</v>
      </c>
      <c r="F6072" s="20">
        <v>2046</v>
      </c>
      <c r="G6072" s="20">
        <v>60</v>
      </c>
      <c r="H6072" s="11">
        <v>19714.008943069999</v>
      </c>
      <c r="I6072" s="10">
        <v>3746610.7890481199</v>
      </c>
      <c r="J6072" s="33">
        <f t="shared" si="376"/>
        <v>5.261824633798865E-3</v>
      </c>
      <c r="K6072" s="33">
        <f t="shared" si="377"/>
        <v>5.2480054831670619E-3</v>
      </c>
      <c r="L6072" s="33">
        <f t="shared" si="378"/>
        <v>0.95167666860506439</v>
      </c>
      <c r="M6072" s="33">
        <f t="shared" si="379"/>
        <v>0.94668226423002289</v>
      </c>
    </row>
    <row r="6073" spans="1:13" ht="27.6">
      <c r="A6073" t="s">
        <v>164</v>
      </c>
      <c r="B6073" t="s">
        <v>257</v>
      </c>
      <c r="C6073" s="14" t="s">
        <v>259</v>
      </c>
      <c r="D6073" t="s">
        <v>465</v>
      </c>
      <c r="E6073" t="s">
        <v>483</v>
      </c>
      <c r="F6073" s="20">
        <v>2046</v>
      </c>
      <c r="G6073" s="20">
        <v>61</v>
      </c>
      <c r="H6073" s="11">
        <v>21725.911441324301</v>
      </c>
      <c r="I6073" s="10">
        <v>3763512.3004326201</v>
      </c>
      <c r="J6073" s="33">
        <f t="shared" si="376"/>
        <v>5.772775457337254E-3</v>
      </c>
      <c r="K6073" s="33">
        <f t="shared" si="377"/>
        <v>5.75614500577315E-3</v>
      </c>
      <c r="L6073" s="33">
        <f t="shared" si="378"/>
        <v>0.94668226423002289</v>
      </c>
      <c r="M6073" s="33">
        <f t="shared" si="379"/>
        <v>0.94123302384272123</v>
      </c>
    </row>
    <row r="6074" spans="1:13" ht="27.6">
      <c r="A6074" t="s">
        <v>164</v>
      </c>
      <c r="B6074" t="s">
        <v>257</v>
      </c>
      <c r="C6074" s="14" t="s">
        <v>259</v>
      </c>
      <c r="D6074" t="s">
        <v>465</v>
      </c>
      <c r="E6074" t="s">
        <v>483</v>
      </c>
      <c r="F6074" s="20">
        <v>2046</v>
      </c>
      <c r="G6074" s="20">
        <v>62</v>
      </c>
      <c r="H6074" s="11">
        <v>24064.7505133169</v>
      </c>
      <c r="I6074" s="10">
        <v>3798396.02561886</v>
      </c>
      <c r="J6074" s="33">
        <f t="shared" si="376"/>
        <v>6.3355032890221362E-3</v>
      </c>
      <c r="K6074" s="33">
        <f t="shared" si="377"/>
        <v>6.3154763040558226E-3</v>
      </c>
      <c r="L6074" s="33">
        <f t="shared" si="378"/>
        <v>0.94123302384272123</v>
      </c>
      <c r="M6074" s="33">
        <f t="shared" si="379"/>
        <v>0.93528868898404771</v>
      </c>
    </row>
    <row r="6075" spans="1:13" ht="27.6">
      <c r="A6075" t="s">
        <v>164</v>
      </c>
      <c r="B6075" t="s">
        <v>257</v>
      </c>
      <c r="C6075" s="14" t="s">
        <v>259</v>
      </c>
      <c r="D6075" t="s">
        <v>465</v>
      </c>
      <c r="E6075" t="s">
        <v>483</v>
      </c>
      <c r="F6075" s="20">
        <v>2046</v>
      </c>
      <c r="G6075" s="20">
        <v>63</v>
      </c>
      <c r="H6075" s="11">
        <v>25954.394049883798</v>
      </c>
      <c r="I6075" s="10">
        <v>3732956.94331815</v>
      </c>
      <c r="J6075" s="33">
        <f t="shared" si="376"/>
        <v>6.9527708044801236E-3</v>
      </c>
      <c r="K6075" s="33">
        <f t="shared" si="377"/>
        <v>6.9286562136575691E-3</v>
      </c>
      <c r="L6075" s="33">
        <f t="shared" si="378"/>
        <v>0.93528868898404771</v>
      </c>
      <c r="M6075" s="33">
        <f t="shared" si="379"/>
        <v>0.92880839519755476</v>
      </c>
    </row>
    <row r="6076" spans="1:13" ht="27.6">
      <c r="A6076" t="s">
        <v>164</v>
      </c>
      <c r="B6076" t="s">
        <v>257</v>
      </c>
      <c r="C6076" s="14" t="s">
        <v>259</v>
      </c>
      <c r="D6076" t="s">
        <v>465</v>
      </c>
      <c r="E6076" t="s">
        <v>483</v>
      </c>
      <c r="F6076" s="20">
        <v>2046</v>
      </c>
      <c r="G6076" s="20">
        <v>64</v>
      </c>
      <c r="H6076" s="11">
        <v>27233.432293547499</v>
      </c>
      <c r="I6076" s="10">
        <v>3566923.57171292</v>
      </c>
      <c r="J6076" s="33">
        <f t="shared" si="376"/>
        <v>7.6349918202675057E-3</v>
      </c>
      <c r="K6076" s="33">
        <f t="shared" si="377"/>
        <v>7.6059193067391506E-3</v>
      </c>
      <c r="L6076" s="33">
        <f t="shared" si="378"/>
        <v>0.92880839519755476</v>
      </c>
      <c r="M6076" s="33">
        <f t="shared" si="379"/>
        <v>0.92174395349226024</v>
      </c>
    </row>
    <row r="6077" spans="1:13" ht="27.6">
      <c r="A6077" t="s">
        <v>164</v>
      </c>
      <c r="B6077" t="s">
        <v>257</v>
      </c>
      <c r="C6077" s="14" t="s">
        <v>259</v>
      </c>
      <c r="D6077" t="s">
        <v>465</v>
      </c>
      <c r="E6077" t="s">
        <v>483</v>
      </c>
      <c r="F6077" s="20">
        <v>2046</v>
      </c>
      <c r="G6077" s="20">
        <v>65</v>
      </c>
      <c r="H6077" s="11">
        <v>27547.805745583999</v>
      </c>
      <c r="I6077" s="10">
        <v>3453589.1035451498</v>
      </c>
      <c r="J6077" s="33">
        <f t="shared" si="376"/>
        <v>7.9765730431874057E-3</v>
      </c>
      <c r="K6077" s="33">
        <f t="shared" si="377"/>
        <v>7.9448446018870467E-3</v>
      </c>
      <c r="L6077" s="33">
        <f t="shared" si="378"/>
        <v>0.92174395349226024</v>
      </c>
      <c r="M6077" s="33">
        <f t="shared" si="379"/>
        <v>0.9144208410190352</v>
      </c>
    </row>
    <row r="6078" spans="1:13" ht="27.6">
      <c r="A6078" t="s">
        <v>164</v>
      </c>
      <c r="B6078" t="s">
        <v>257</v>
      </c>
      <c r="C6078" s="14" t="s">
        <v>259</v>
      </c>
      <c r="D6078" t="s">
        <v>465</v>
      </c>
      <c r="E6078" t="s">
        <v>483</v>
      </c>
      <c r="F6078" s="20">
        <v>2046</v>
      </c>
      <c r="G6078" s="20">
        <v>66</v>
      </c>
      <c r="H6078" s="11">
        <v>29359.0828612976</v>
      </c>
      <c r="I6078" s="10">
        <v>3352012.5401036502</v>
      </c>
      <c r="J6078" s="33">
        <f t="shared" si="376"/>
        <v>8.7586435044750052E-3</v>
      </c>
      <c r="K6078" s="33">
        <f t="shared" si="377"/>
        <v>8.7203983265328189E-3</v>
      </c>
      <c r="L6078" s="33">
        <f t="shared" si="378"/>
        <v>0.9144208410190352</v>
      </c>
      <c r="M6078" s="33">
        <f t="shared" si="379"/>
        <v>0.90644672704726603</v>
      </c>
    </row>
    <row r="6079" spans="1:13" ht="27.6">
      <c r="A6079" t="s">
        <v>164</v>
      </c>
      <c r="B6079" t="s">
        <v>257</v>
      </c>
      <c r="C6079" s="14" t="s">
        <v>259</v>
      </c>
      <c r="D6079" t="s">
        <v>465</v>
      </c>
      <c r="E6079" t="s">
        <v>483</v>
      </c>
      <c r="F6079" s="20">
        <v>2046</v>
      </c>
      <c r="G6079" s="20">
        <v>67</v>
      </c>
      <c r="H6079" s="11">
        <v>31193.931330510601</v>
      </c>
      <c r="I6079" s="10">
        <v>3242585.4088626001</v>
      </c>
      <c r="J6079" s="33">
        <f t="shared" si="376"/>
        <v>9.6200800895642341E-3</v>
      </c>
      <c r="K6079" s="33">
        <f t="shared" si="377"/>
        <v>9.5739551461475614E-3</v>
      </c>
      <c r="L6079" s="33">
        <f t="shared" si="378"/>
        <v>0.90644672704726603</v>
      </c>
      <c r="M6079" s="33">
        <f t="shared" si="379"/>
        <v>0.89776844674014322</v>
      </c>
    </row>
    <row r="6080" spans="1:13" ht="27.6">
      <c r="A6080" t="s">
        <v>164</v>
      </c>
      <c r="B6080" t="s">
        <v>257</v>
      </c>
      <c r="C6080" s="14" t="s">
        <v>259</v>
      </c>
      <c r="D6080" t="s">
        <v>465</v>
      </c>
      <c r="E6080" t="s">
        <v>483</v>
      </c>
      <c r="F6080" s="20">
        <v>2046</v>
      </c>
      <c r="G6080" s="20">
        <v>68</v>
      </c>
      <c r="H6080" s="11">
        <v>32934.803345843997</v>
      </c>
      <c r="I6080" s="10">
        <v>3114861.14426217</v>
      </c>
      <c r="J6080" s="33">
        <f t="shared" si="376"/>
        <v>1.0573441903345389E-2</v>
      </c>
      <c r="K6080" s="33">
        <f t="shared" si="377"/>
        <v>1.0517739561190953E-2</v>
      </c>
      <c r="L6080" s="33">
        <f t="shared" si="378"/>
        <v>0.89776844674014322</v>
      </c>
      <c r="M6080" s="33">
        <f t="shared" si="379"/>
        <v>0.88832595203107545</v>
      </c>
    </row>
    <row r="6081" spans="1:13" ht="27.6">
      <c r="A6081" t="s">
        <v>164</v>
      </c>
      <c r="B6081" t="s">
        <v>257</v>
      </c>
      <c r="C6081" s="14" t="s">
        <v>259</v>
      </c>
      <c r="D6081" t="s">
        <v>465</v>
      </c>
      <c r="E6081" t="s">
        <v>483</v>
      </c>
      <c r="F6081" s="20">
        <v>2046</v>
      </c>
      <c r="G6081" s="20">
        <v>69</v>
      </c>
      <c r="H6081" s="11">
        <v>34900.380188812298</v>
      </c>
      <c r="I6081" s="10">
        <v>2997826.9690156202</v>
      </c>
      <c r="J6081" s="33">
        <f t="shared" si="376"/>
        <v>1.1641892794190301E-2</v>
      </c>
      <c r="K6081" s="33">
        <f t="shared" si="377"/>
        <v>1.157438817473444E-2</v>
      </c>
      <c r="L6081" s="33">
        <f t="shared" si="378"/>
        <v>0.88832595203107545</v>
      </c>
      <c r="M6081" s="33">
        <f t="shared" si="379"/>
        <v>0.87804412263657727</v>
      </c>
    </row>
    <row r="6082" spans="1:13" ht="27.6">
      <c r="A6082" t="s">
        <v>164</v>
      </c>
      <c r="B6082" t="s">
        <v>257</v>
      </c>
      <c r="C6082" s="14" t="s">
        <v>259</v>
      </c>
      <c r="D6082" t="s">
        <v>465</v>
      </c>
      <c r="E6082" t="s">
        <v>483</v>
      </c>
      <c r="F6082" s="20">
        <v>2047</v>
      </c>
      <c r="G6082" s="20">
        <v>30</v>
      </c>
      <c r="H6082" s="11">
        <v>619.71104243504305</v>
      </c>
      <c r="I6082" s="10">
        <v>4320504.3715871098</v>
      </c>
      <c r="J6082" s="33">
        <f t="shared" ref="J6082:J6145" si="380">IF(I6082&gt;0,H6082/I6082,0)</f>
        <v>1.4343488378589376E-4</v>
      </c>
      <c r="K6082" s="33">
        <f t="shared" ref="K6082:K6145" si="381">1-EXP(-J6082)</f>
        <v>1.4342459749472347E-4</v>
      </c>
      <c r="L6082" s="33">
        <f t="shared" ref="L6082:L6145" si="382">IF(G6082=30,1,M6081)</f>
        <v>1</v>
      </c>
      <c r="M6082" s="33">
        <f t="shared" ref="M6082:M6145" si="383">L6082*(1-K6082)</f>
        <v>0.99985657540250528</v>
      </c>
    </row>
    <row r="6083" spans="1:13" ht="27.6">
      <c r="A6083" t="s">
        <v>164</v>
      </c>
      <c r="B6083" t="s">
        <v>257</v>
      </c>
      <c r="C6083" s="14" t="s">
        <v>259</v>
      </c>
      <c r="D6083" t="s">
        <v>465</v>
      </c>
      <c r="E6083" t="s">
        <v>483</v>
      </c>
      <c r="F6083" s="20">
        <v>2047</v>
      </c>
      <c r="G6083" s="20">
        <v>31</v>
      </c>
      <c r="H6083" s="11">
        <v>938.18458116546105</v>
      </c>
      <c r="I6083" s="10">
        <v>4583254.9422715297</v>
      </c>
      <c r="J6083" s="33">
        <f t="shared" si="380"/>
        <v>2.0469831876742225E-4</v>
      </c>
      <c r="K6083" s="33">
        <f t="shared" si="381"/>
        <v>2.0467736949603133E-4</v>
      </c>
      <c r="L6083" s="33">
        <f t="shared" si="382"/>
        <v>0.99985657540250528</v>
      </c>
      <c r="M6083" s="33">
        <f t="shared" si="383"/>
        <v>0.99965192738877862</v>
      </c>
    </row>
    <row r="6084" spans="1:13" ht="27.6">
      <c r="A6084" t="s">
        <v>164</v>
      </c>
      <c r="B6084" t="s">
        <v>257</v>
      </c>
      <c r="C6084" s="14" t="s">
        <v>259</v>
      </c>
      <c r="D6084" t="s">
        <v>465</v>
      </c>
      <c r="E6084" t="s">
        <v>483</v>
      </c>
      <c r="F6084" s="20">
        <v>2047</v>
      </c>
      <c r="G6084" s="20">
        <v>32</v>
      </c>
      <c r="H6084" s="11">
        <v>1032.66698066648</v>
      </c>
      <c r="I6084" s="10">
        <v>4632034.0228423504</v>
      </c>
      <c r="J6084" s="33">
        <f t="shared" si="380"/>
        <v>2.2294028402511723E-4</v>
      </c>
      <c r="K6084" s="33">
        <f t="shared" si="381"/>
        <v>2.2291543468666575E-4</v>
      </c>
      <c r="L6084" s="33">
        <f t="shared" si="382"/>
        <v>0.99965192738877862</v>
      </c>
      <c r="M6084" s="33">
        <f t="shared" si="383"/>
        <v>0.99942908954484944</v>
      </c>
    </row>
    <row r="6085" spans="1:13" ht="27.6">
      <c r="A6085" t="s">
        <v>164</v>
      </c>
      <c r="B6085" t="s">
        <v>257</v>
      </c>
      <c r="C6085" s="14" t="s">
        <v>259</v>
      </c>
      <c r="D6085" t="s">
        <v>465</v>
      </c>
      <c r="E6085" t="s">
        <v>483</v>
      </c>
      <c r="F6085" s="20">
        <v>2047</v>
      </c>
      <c r="G6085" s="20">
        <v>33</v>
      </c>
      <c r="H6085" s="11">
        <v>1109.3799389446799</v>
      </c>
      <c r="I6085" s="10">
        <v>4698260.4422667501</v>
      </c>
      <c r="J6085" s="33">
        <f t="shared" si="380"/>
        <v>2.3612567940346917E-4</v>
      </c>
      <c r="K6085" s="33">
        <f t="shared" si="381"/>
        <v>2.3609780392930269E-4</v>
      </c>
      <c r="L6085" s="33">
        <f t="shared" si="382"/>
        <v>0.99942908954484944</v>
      </c>
      <c r="M6085" s="33">
        <f t="shared" si="383"/>
        <v>0.99919312653162484</v>
      </c>
    </row>
    <row r="6086" spans="1:13" ht="27.6">
      <c r="A6086" t="s">
        <v>164</v>
      </c>
      <c r="B6086" t="s">
        <v>257</v>
      </c>
      <c r="C6086" s="14" t="s">
        <v>259</v>
      </c>
      <c r="D6086" t="s">
        <v>465</v>
      </c>
      <c r="E6086" t="s">
        <v>483</v>
      </c>
      <c r="F6086" s="20">
        <v>2047</v>
      </c>
      <c r="G6086" s="20">
        <v>34</v>
      </c>
      <c r="H6086" s="11">
        <v>1198.6294329443399</v>
      </c>
      <c r="I6086" s="10">
        <v>4765797.7434991105</v>
      </c>
      <c r="J6086" s="33">
        <f t="shared" si="380"/>
        <v>2.515065677261181E-4</v>
      </c>
      <c r="K6086" s="33">
        <f t="shared" si="381"/>
        <v>2.5147494260069347E-4</v>
      </c>
      <c r="L6086" s="33">
        <f t="shared" si="382"/>
        <v>0.99919312653162484</v>
      </c>
      <c r="M6086" s="33">
        <f t="shared" si="383"/>
        <v>0.99894185449748329</v>
      </c>
    </row>
    <row r="6087" spans="1:13" ht="27.6">
      <c r="A6087" t="s">
        <v>164</v>
      </c>
      <c r="B6087" t="s">
        <v>257</v>
      </c>
      <c r="C6087" s="14" t="s">
        <v>259</v>
      </c>
      <c r="D6087" t="s">
        <v>465</v>
      </c>
      <c r="E6087" t="s">
        <v>483</v>
      </c>
      <c r="F6087" s="20">
        <v>2047</v>
      </c>
      <c r="G6087" s="20">
        <v>35</v>
      </c>
      <c r="H6087" s="11">
        <v>1656.9679408168499</v>
      </c>
      <c r="I6087" s="10">
        <v>4877385.9683137704</v>
      </c>
      <c r="J6087" s="33">
        <f t="shared" si="380"/>
        <v>3.3972458845402868E-4</v>
      </c>
      <c r="K6087" s="33">
        <f t="shared" si="381"/>
        <v>3.3966688859021765E-4</v>
      </c>
      <c r="L6087" s="33">
        <f t="shared" si="382"/>
        <v>0.99894185449748329</v>
      </c>
      <c r="M6087" s="33">
        <f t="shared" si="383"/>
        <v>0.99860254702588358</v>
      </c>
    </row>
    <row r="6088" spans="1:13" ht="27.6">
      <c r="A6088" t="s">
        <v>164</v>
      </c>
      <c r="B6088" t="s">
        <v>257</v>
      </c>
      <c r="C6088" s="14" t="s">
        <v>259</v>
      </c>
      <c r="D6088" t="s">
        <v>465</v>
      </c>
      <c r="E6088" t="s">
        <v>483</v>
      </c>
      <c r="F6088" s="20">
        <v>2047</v>
      </c>
      <c r="G6088" s="20">
        <v>36</v>
      </c>
      <c r="H6088" s="11">
        <v>1931.81430623642</v>
      </c>
      <c r="I6088" s="10">
        <v>4847998.3714924101</v>
      </c>
      <c r="J6088" s="33">
        <f t="shared" si="380"/>
        <v>3.9847668216970325E-4</v>
      </c>
      <c r="K6088" s="33">
        <f t="shared" si="381"/>
        <v>3.9839730088075953E-4</v>
      </c>
      <c r="L6088" s="33">
        <f t="shared" si="382"/>
        <v>0.99860254702588358</v>
      </c>
      <c r="M6088" s="33">
        <f t="shared" si="383"/>
        <v>0.99820470646649584</v>
      </c>
    </row>
    <row r="6089" spans="1:13" ht="27.6">
      <c r="A6089" t="s">
        <v>164</v>
      </c>
      <c r="B6089" t="s">
        <v>257</v>
      </c>
      <c r="C6089" s="14" t="s">
        <v>259</v>
      </c>
      <c r="D6089" t="s">
        <v>465</v>
      </c>
      <c r="E6089" t="s">
        <v>483</v>
      </c>
      <c r="F6089" s="20">
        <v>2047</v>
      </c>
      <c r="G6089" s="20">
        <v>37</v>
      </c>
      <c r="H6089" s="11">
        <v>2017.7462606066199</v>
      </c>
      <c r="I6089" s="10">
        <v>4713446.78658232</v>
      </c>
      <c r="J6089" s="33">
        <f t="shared" si="380"/>
        <v>4.2808296178297801E-4</v>
      </c>
      <c r="K6089" s="33">
        <f t="shared" si="381"/>
        <v>4.2799134734516908E-4</v>
      </c>
      <c r="L6089" s="33">
        <f t="shared" si="382"/>
        <v>0.99820470646649584</v>
      </c>
      <c r="M6089" s="33">
        <f t="shared" si="383"/>
        <v>0.997777483489249</v>
      </c>
    </row>
    <row r="6090" spans="1:13" ht="27.6">
      <c r="A6090" t="s">
        <v>164</v>
      </c>
      <c r="B6090" t="s">
        <v>257</v>
      </c>
      <c r="C6090" s="14" t="s">
        <v>259</v>
      </c>
      <c r="D6090" t="s">
        <v>465</v>
      </c>
      <c r="E6090" t="s">
        <v>483</v>
      </c>
      <c r="F6090" s="20">
        <v>2047</v>
      </c>
      <c r="G6090" s="20">
        <v>38</v>
      </c>
      <c r="H6090" s="11">
        <v>2142.2470330811998</v>
      </c>
      <c r="I6090" s="10">
        <v>4641190.3012416903</v>
      </c>
      <c r="J6090" s="33">
        <f t="shared" si="380"/>
        <v>4.6157276345856134E-4</v>
      </c>
      <c r="K6090" s="33">
        <f t="shared" si="381"/>
        <v>4.6146625513832085E-4</v>
      </c>
      <c r="L6090" s="33">
        <f t="shared" si="382"/>
        <v>0.997777483489249</v>
      </c>
      <c r="M6090" s="33">
        <f t="shared" si="383"/>
        <v>0.99731704285048184</v>
      </c>
    </row>
    <row r="6091" spans="1:13" ht="27.6">
      <c r="A6091" t="s">
        <v>164</v>
      </c>
      <c r="B6091" t="s">
        <v>257</v>
      </c>
      <c r="C6091" s="14" t="s">
        <v>259</v>
      </c>
      <c r="D6091" t="s">
        <v>465</v>
      </c>
      <c r="E6091" t="s">
        <v>483</v>
      </c>
      <c r="F6091" s="20">
        <v>2047</v>
      </c>
      <c r="G6091" s="20">
        <v>39</v>
      </c>
      <c r="H6091" s="11">
        <v>2294.4662370260398</v>
      </c>
      <c r="I6091" s="10">
        <v>4596455.88607236</v>
      </c>
      <c r="J6091" s="33">
        <f t="shared" si="380"/>
        <v>4.9918160728540037E-4</v>
      </c>
      <c r="K6091" s="33">
        <f t="shared" si="381"/>
        <v>4.9905703687547209E-4</v>
      </c>
      <c r="L6091" s="33">
        <f t="shared" si="382"/>
        <v>0.99731704285048184</v>
      </c>
      <c r="M6091" s="33">
        <f t="shared" si="383"/>
        <v>0.99681932476225144</v>
      </c>
    </row>
    <row r="6092" spans="1:13" ht="27.6">
      <c r="A6092" t="s">
        <v>164</v>
      </c>
      <c r="B6092" t="s">
        <v>257</v>
      </c>
      <c r="C6092" s="14" t="s">
        <v>259</v>
      </c>
      <c r="D6092" t="s">
        <v>465</v>
      </c>
      <c r="E6092" t="s">
        <v>483</v>
      </c>
      <c r="F6092" s="20">
        <v>2047</v>
      </c>
      <c r="G6092" s="20">
        <v>40</v>
      </c>
      <c r="H6092" s="11">
        <v>3174.4094435883299</v>
      </c>
      <c r="I6092" s="10">
        <v>4618820.6310925698</v>
      </c>
      <c r="J6092" s="33">
        <f t="shared" si="380"/>
        <v>6.8727705557975556E-4</v>
      </c>
      <c r="K6092" s="33">
        <f t="shared" si="381"/>
        <v>6.8704093480076445E-4</v>
      </c>
      <c r="L6092" s="33">
        <f t="shared" si="382"/>
        <v>0.99681932476225144</v>
      </c>
      <c r="M6092" s="33">
        <f t="shared" si="383"/>
        <v>0.99613446908153935</v>
      </c>
    </row>
    <row r="6093" spans="1:13" ht="27.6">
      <c r="A6093" t="s">
        <v>164</v>
      </c>
      <c r="B6093" t="s">
        <v>257</v>
      </c>
      <c r="C6093" s="14" t="s">
        <v>259</v>
      </c>
      <c r="D6093" t="s">
        <v>465</v>
      </c>
      <c r="E6093" t="s">
        <v>483</v>
      </c>
      <c r="F6093" s="20">
        <v>2047</v>
      </c>
      <c r="G6093" s="20">
        <v>41</v>
      </c>
      <c r="H6093" s="11">
        <v>3511.7652545723099</v>
      </c>
      <c r="I6093" s="10">
        <v>4532508.5652269302</v>
      </c>
      <c r="J6093" s="33">
        <f t="shared" si="380"/>
        <v>7.7479506194744175E-4</v>
      </c>
      <c r="K6093" s="33">
        <f t="shared" si="381"/>
        <v>7.7449498575765663E-4</v>
      </c>
      <c r="L6093" s="33">
        <f t="shared" si="382"/>
        <v>0.99613446908153935</v>
      </c>
      <c r="M6093" s="33">
        <f t="shared" si="383"/>
        <v>0.99536296793009538</v>
      </c>
    </row>
    <row r="6094" spans="1:13" ht="27.6">
      <c r="A6094" t="s">
        <v>164</v>
      </c>
      <c r="B6094" t="s">
        <v>257</v>
      </c>
      <c r="C6094" s="14" t="s">
        <v>259</v>
      </c>
      <c r="D6094" t="s">
        <v>465</v>
      </c>
      <c r="E6094" t="s">
        <v>483</v>
      </c>
      <c r="F6094" s="20">
        <v>2047</v>
      </c>
      <c r="G6094" s="20">
        <v>42</v>
      </c>
      <c r="H6094" s="11">
        <v>3755.10431893134</v>
      </c>
      <c r="I6094" s="10">
        <v>4467963.6001277203</v>
      </c>
      <c r="J6094" s="33">
        <f t="shared" si="380"/>
        <v>8.4045096491475386E-4</v>
      </c>
      <c r="K6094" s="33">
        <f t="shared" si="381"/>
        <v>8.4009788492489523E-4</v>
      </c>
      <c r="L6094" s="33">
        <f t="shared" si="382"/>
        <v>0.99536296793009538</v>
      </c>
      <c r="M6094" s="33">
        <f t="shared" si="383"/>
        <v>0.99452676560600473</v>
      </c>
    </row>
    <row r="6095" spans="1:13" ht="27.6">
      <c r="A6095" t="s">
        <v>164</v>
      </c>
      <c r="B6095" t="s">
        <v>257</v>
      </c>
      <c r="C6095" s="14" t="s">
        <v>259</v>
      </c>
      <c r="D6095" t="s">
        <v>465</v>
      </c>
      <c r="E6095" t="s">
        <v>483</v>
      </c>
      <c r="F6095" s="20">
        <v>2047</v>
      </c>
      <c r="G6095" s="20">
        <v>43</v>
      </c>
      <c r="H6095" s="11">
        <v>3961.2402964539801</v>
      </c>
      <c r="I6095" s="10">
        <v>4336383.42389734</v>
      </c>
      <c r="J6095" s="33">
        <f t="shared" si="380"/>
        <v>9.1348940101191548E-4</v>
      </c>
      <c r="K6095" s="33">
        <f t="shared" si="381"/>
        <v>9.1307229658554867E-4</v>
      </c>
      <c r="L6095" s="33">
        <f t="shared" si="382"/>
        <v>0.99452676560600473</v>
      </c>
      <c r="M6095" s="33">
        <f t="shared" si="383"/>
        <v>0.99361869076811704</v>
      </c>
    </row>
    <row r="6096" spans="1:13" ht="27.6">
      <c r="A6096" t="s">
        <v>164</v>
      </c>
      <c r="B6096" t="s">
        <v>257</v>
      </c>
      <c r="C6096" s="14" t="s">
        <v>259</v>
      </c>
      <c r="D6096" t="s">
        <v>465</v>
      </c>
      <c r="E6096" t="s">
        <v>483</v>
      </c>
      <c r="F6096" s="20">
        <v>2047</v>
      </c>
      <c r="G6096" s="20">
        <v>44</v>
      </c>
      <c r="H6096" s="11">
        <v>4246.0331492717196</v>
      </c>
      <c r="I6096" s="10">
        <v>4266341.2532935599</v>
      </c>
      <c r="J6096" s="33">
        <f t="shared" si="380"/>
        <v>9.9523992507487237E-4</v>
      </c>
      <c r="K6096" s="33">
        <f t="shared" si="381"/>
        <v>9.9474483807771019E-4</v>
      </c>
      <c r="L6096" s="33">
        <f t="shared" si="382"/>
        <v>0.99361869076811704</v>
      </c>
      <c r="M6096" s="33">
        <f t="shared" si="383"/>
        <v>0.99263029370445788</v>
      </c>
    </row>
    <row r="6097" spans="1:13" ht="27.6">
      <c r="A6097" t="s">
        <v>164</v>
      </c>
      <c r="B6097" t="s">
        <v>257</v>
      </c>
      <c r="C6097" s="14" t="s">
        <v>259</v>
      </c>
      <c r="D6097" t="s">
        <v>465</v>
      </c>
      <c r="E6097" t="s">
        <v>483</v>
      </c>
      <c r="F6097" s="20">
        <v>2047</v>
      </c>
      <c r="G6097" s="20">
        <v>45</v>
      </c>
      <c r="H6097" s="11">
        <v>5598.5786751624701</v>
      </c>
      <c r="I6097" s="10">
        <v>4236628.5048254803</v>
      </c>
      <c r="J6097" s="33">
        <f t="shared" si="380"/>
        <v>1.3214702843984884E-3</v>
      </c>
      <c r="K6097" s="33">
        <f t="shared" si="381"/>
        <v>1.3205975270255133E-3</v>
      </c>
      <c r="L6097" s="33">
        <f t="shared" si="382"/>
        <v>0.99263029370445788</v>
      </c>
      <c r="M6097" s="33">
        <f t="shared" si="383"/>
        <v>0.99131942859334121</v>
      </c>
    </row>
    <row r="6098" spans="1:13" ht="27.6">
      <c r="A6098" t="s">
        <v>164</v>
      </c>
      <c r="B6098" t="s">
        <v>257</v>
      </c>
      <c r="C6098" s="14" t="s">
        <v>259</v>
      </c>
      <c r="D6098" t="s">
        <v>465</v>
      </c>
      <c r="E6098" t="s">
        <v>483</v>
      </c>
      <c r="F6098" s="20">
        <v>2047</v>
      </c>
      <c r="G6098" s="20">
        <v>46</v>
      </c>
      <c r="H6098" s="11">
        <v>6154.7586087350001</v>
      </c>
      <c r="I6098" s="10">
        <v>4208561.81062291</v>
      </c>
      <c r="J6098" s="33">
        <f t="shared" si="380"/>
        <v>1.4624374990049233E-3</v>
      </c>
      <c r="K6098" s="33">
        <f t="shared" si="381"/>
        <v>1.4613686583867525E-3</v>
      </c>
      <c r="L6098" s="33">
        <f t="shared" si="382"/>
        <v>0.99131942859334121</v>
      </c>
      <c r="M6098" s="33">
        <f t="shared" si="383"/>
        <v>0.98987074544994502</v>
      </c>
    </row>
    <row r="6099" spans="1:13" ht="27.6">
      <c r="A6099" t="s">
        <v>164</v>
      </c>
      <c r="B6099" t="s">
        <v>257</v>
      </c>
      <c r="C6099" s="14" t="s">
        <v>259</v>
      </c>
      <c r="D6099" t="s">
        <v>465</v>
      </c>
      <c r="E6099" t="s">
        <v>483</v>
      </c>
      <c r="F6099" s="20">
        <v>2047</v>
      </c>
      <c r="G6099" s="20">
        <v>47</v>
      </c>
      <c r="H6099" s="11">
        <v>6693.85127113206</v>
      </c>
      <c r="I6099" s="10">
        <v>4180069.8213599701</v>
      </c>
      <c r="J6099" s="33">
        <f t="shared" si="380"/>
        <v>1.6013730768148367E-3</v>
      </c>
      <c r="K6099" s="33">
        <f t="shared" si="381"/>
        <v>1.600091563101036E-3</v>
      </c>
      <c r="L6099" s="33">
        <f t="shared" si="382"/>
        <v>0.98987074544994502</v>
      </c>
      <c r="M6099" s="33">
        <f t="shared" si="383"/>
        <v>0.98828686162159007</v>
      </c>
    </row>
    <row r="6100" spans="1:13" ht="27.6">
      <c r="A6100" t="s">
        <v>164</v>
      </c>
      <c r="B6100" t="s">
        <v>257</v>
      </c>
      <c r="C6100" s="14" t="s">
        <v>259</v>
      </c>
      <c r="D6100" t="s">
        <v>465</v>
      </c>
      <c r="E6100" t="s">
        <v>483</v>
      </c>
      <c r="F6100" s="20">
        <v>2047</v>
      </c>
      <c r="G6100" s="20">
        <v>48</v>
      </c>
      <c r="H6100" s="11">
        <v>7357.9217075279203</v>
      </c>
      <c r="I6100" s="10">
        <v>4189025.2734031598</v>
      </c>
      <c r="J6100" s="33">
        <f t="shared" si="380"/>
        <v>1.756475845167282E-3</v>
      </c>
      <c r="K6100" s="33">
        <f t="shared" si="381"/>
        <v>1.7549341442555377E-3</v>
      </c>
      <c r="L6100" s="33">
        <f t="shared" si="382"/>
        <v>0.98828686162159007</v>
      </c>
      <c r="M6100" s="33">
        <f t="shared" si="383"/>
        <v>0.98655248326381118</v>
      </c>
    </row>
    <row r="6101" spans="1:13" ht="27.6">
      <c r="A6101" t="s">
        <v>164</v>
      </c>
      <c r="B6101" t="s">
        <v>257</v>
      </c>
      <c r="C6101" s="14" t="s">
        <v>259</v>
      </c>
      <c r="D6101" t="s">
        <v>465</v>
      </c>
      <c r="E6101" t="s">
        <v>483</v>
      </c>
      <c r="F6101" s="20">
        <v>2047</v>
      </c>
      <c r="G6101" s="20">
        <v>49</v>
      </c>
      <c r="H6101" s="11">
        <v>8166.0535931464801</v>
      </c>
      <c r="I6101" s="10">
        <v>4234464.1783601204</v>
      </c>
      <c r="J6101" s="33">
        <f t="shared" si="380"/>
        <v>1.9284738869390897E-3</v>
      </c>
      <c r="K6101" s="33">
        <f t="shared" si="381"/>
        <v>1.9266155759327663E-3</v>
      </c>
      <c r="L6101" s="33">
        <f t="shared" si="382"/>
        <v>0.98655248326381118</v>
      </c>
      <c r="M6101" s="33">
        <f t="shared" si="383"/>
        <v>0.98465177588307995</v>
      </c>
    </row>
    <row r="6102" spans="1:13" ht="27.6">
      <c r="A6102" t="s">
        <v>164</v>
      </c>
      <c r="B6102" t="s">
        <v>257</v>
      </c>
      <c r="C6102" s="14" t="s">
        <v>259</v>
      </c>
      <c r="D6102" t="s">
        <v>465</v>
      </c>
      <c r="E6102" t="s">
        <v>483</v>
      </c>
      <c r="F6102" s="20">
        <v>2047</v>
      </c>
      <c r="G6102" s="20">
        <v>50</v>
      </c>
      <c r="H6102" s="11">
        <v>9786.1416552072205</v>
      </c>
      <c r="I6102" s="10">
        <v>4351216.8892331403</v>
      </c>
      <c r="J6102" s="33">
        <f t="shared" si="380"/>
        <v>2.2490585747225148E-3</v>
      </c>
      <c r="K6102" s="33">
        <f t="shared" si="381"/>
        <v>2.2465313374762097E-3</v>
      </c>
      <c r="L6102" s="33">
        <f t="shared" si="382"/>
        <v>0.98465177588307995</v>
      </c>
      <c r="M6102" s="33">
        <f t="shared" si="383"/>
        <v>0.98243972481205699</v>
      </c>
    </row>
    <row r="6103" spans="1:13" ht="27.6">
      <c r="A6103" t="s">
        <v>164</v>
      </c>
      <c r="B6103" t="s">
        <v>257</v>
      </c>
      <c r="C6103" s="14" t="s">
        <v>259</v>
      </c>
      <c r="D6103" t="s">
        <v>465</v>
      </c>
      <c r="E6103" t="s">
        <v>483</v>
      </c>
      <c r="F6103" s="20">
        <v>2047</v>
      </c>
      <c r="G6103" s="20">
        <v>51</v>
      </c>
      <c r="H6103" s="11">
        <v>10570.163140979999</v>
      </c>
      <c r="I6103" s="10">
        <v>4293571.9633539598</v>
      </c>
      <c r="J6103" s="33">
        <f t="shared" si="380"/>
        <v>2.4618576866062419E-3</v>
      </c>
      <c r="K6103" s="33">
        <f t="shared" si="381"/>
        <v>2.4588298002231612E-3</v>
      </c>
      <c r="L6103" s="33">
        <f t="shared" si="382"/>
        <v>0.98243972481205699</v>
      </c>
      <c r="M6103" s="33">
        <f t="shared" si="383"/>
        <v>0.98002407273976611</v>
      </c>
    </row>
    <row r="6104" spans="1:13" ht="27.6">
      <c r="A6104" t="s">
        <v>164</v>
      </c>
      <c r="B6104" t="s">
        <v>257</v>
      </c>
      <c r="C6104" s="14" t="s">
        <v>259</v>
      </c>
      <c r="D6104" t="s">
        <v>465</v>
      </c>
      <c r="E6104" t="s">
        <v>483</v>
      </c>
      <c r="F6104" s="20">
        <v>2047</v>
      </c>
      <c r="G6104" s="20">
        <v>52</v>
      </c>
      <c r="H6104" s="11">
        <v>11315.3740199681</v>
      </c>
      <c r="I6104" s="10">
        <v>4206431.2245707801</v>
      </c>
      <c r="J6104" s="33">
        <f t="shared" si="380"/>
        <v>2.690017598260556E-3</v>
      </c>
      <c r="K6104" s="33">
        <f t="shared" si="381"/>
        <v>2.6864027429890358E-3</v>
      </c>
      <c r="L6104" s="33">
        <f t="shared" si="382"/>
        <v>0.98002407273976611</v>
      </c>
      <c r="M6104" s="33">
        <f t="shared" si="383"/>
        <v>0.97739133338256268</v>
      </c>
    </row>
    <row r="6105" spans="1:13" ht="27.6">
      <c r="A6105" t="s">
        <v>164</v>
      </c>
      <c r="B6105" t="s">
        <v>257</v>
      </c>
      <c r="C6105" s="14" t="s">
        <v>259</v>
      </c>
      <c r="D6105" t="s">
        <v>465</v>
      </c>
      <c r="E6105" t="s">
        <v>483</v>
      </c>
      <c r="F6105" s="20">
        <v>2047</v>
      </c>
      <c r="G6105" s="20">
        <v>53</v>
      </c>
      <c r="H6105" s="11">
        <v>12122.0691016194</v>
      </c>
      <c r="I6105" s="10">
        <v>4132996.4235577499</v>
      </c>
      <c r="J6105" s="33">
        <f t="shared" si="380"/>
        <v>2.9329977235219881E-3</v>
      </c>
      <c r="K6105" s="33">
        <f t="shared" si="381"/>
        <v>2.9287006877908306E-3</v>
      </c>
      <c r="L6105" s="33">
        <f t="shared" si="382"/>
        <v>0.97739133338256268</v>
      </c>
      <c r="M6105" s="33">
        <f t="shared" si="383"/>
        <v>0.97452884671224438</v>
      </c>
    </row>
    <row r="6106" spans="1:13" ht="27.6">
      <c r="A6106" t="s">
        <v>164</v>
      </c>
      <c r="B6106" t="s">
        <v>257</v>
      </c>
      <c r="C6106" s="14" t="s">
        <v>259</v>
      </c>
      <c r="D6106" t="s">
        <v>465</v>
      </c>
      <c r="E6106" t="s">
        <v>483</v>
      </c>
      <c r="F6106" s="20">
        <v>2047</v>
      </c>
      <c r="G6106" s="20">
        <v>54</v>
      </c>
      <c r="H6106" s="11">
        <v>12965.9365267994</v>
      </c>
      <c r="I6106" s="10">
        <v>4061619.2908203402</v>
      </c>
      <c r="J6106" s="33">
        <f t="shared" si="380"/>
        <v>3.1923072051838275E-3</v>
      </c>
      <c r="K6106" s="33">
        <f t="shared" si="381"/>
        <v>3.1872172102540564E-3</v>
      </c>
      <c r="L6106" s="33">
        <f t="shared" si="382"/>
        <v>0.97452884671224438</v>
      </c>
      <c r="M6106" s="33">
        <f t="shared" si="383"/>
        <v>0.97142281160011412</v>
      </c>
    </row>
    <row r="6107" spans="1:13" ht="27.6">
      <c r="A6107" t="s">
        <v>164</v>
      </c>
      <c r="B6107" t="s">
        <v>257</v>
      </c>
      <c r="C6107" s="14" t="s">
        <v>259</v>
      </c>
      <c r="D6107" t="s">
        <v>465</v>
      </c>
      <c r="E6107" t="s">
        <v>483</v>
      </c>
      <c r="F6107" s="20">
        <v>2047</v>
      </c>
      <c r="G6107" s="20">
        <v>55</v>
      </c>
      <c r="H6107" s="11">
        <v>13872.0198831415</v>
      </c>
      <c r="I6107" s="10">
        <v>4074566.7192101898</v>
      </c>
      <c r="J6107" s="33">
        <f t="shared" si="380"/>
        <v>3.404538651371118E-3</v>
      </c>
      <c r="K6107" s="33">
        <f t="shared" si="381"/>
        <v>3.3987497809978562E-3</v>
      </c>
      <c r="L6107" s="33">
        <f t="shared" si="382"/>
        <v>0.97142281160011412</v>
      </c>
      <c r="M6107" s="33">
        <f t="shared" si="383"/>
        <v>0.96812118853193196</v>
      </c>
    </row>
    <row r="6108" spans="1:13" ht="27.6">
      <c r="A6108" t="s">
        <v>164</v>
      </c>
      <c r="B6108" t="s">
        <v>257</v>
      </c>
      <c r="C6108" s="14" t="s">
        <v>259</v>
      </c>
      <c r="D6108" t="s">
        <v>465</v>
      </c>
      <c r="E6108" t="s">
        <v>483</v>
      </c>
      <c r="F6108" s="20">
        <v>2047</v>
      </c>
      <c r="G6108" s="20">
        <v>56</v>
      </c>
      <c r="H6108" s="11">
        <v>15062.0874349809</v>
      </c>
      <c r="I6108" s="10">
        <v>4066469.7282175501</v>
      </c>
      <c r="J6108" s="33">
        <f t="shared" si="380"/>
        <v>3.7039713662354113E-3</v>
      </c>
      <c r="K6108" s="33">
        <f t="shared" si="381"/>
        <v>3.6971201258375608E-3</v>
      </c>
      <c r="L6108" s="33">
        <f t="shared" si="382"/>
        <v>0.96812118853193196</v>
      </c>
      <c r="M6108" s="33">
        <f t="shared" si="383"/>
        <v>0.96454192820156082</v>
      </c>
    </row>
    <row r="6109" spans="1:13" ht="27.6">
      <c r="A6109" t="s">
        <v>164</v>
      </c>
      <c r="B6109" t="s">
        <v>257</v>
      </c>
      <c r="C6109" s="14" t="s">
        <v>259</v>
      </c>
      <c r="D6109" t="s">
        <v>465</v>
      </c>
      <c r="E6109" t="s">
        <v>483</v>
      </c>
      <c r="F6109" s="20">
        <v>2047</v>
      </c>
      <c r="G6109" s="20">
        <v>57</v>
      </c>
      <c r="H6109" s="11">
        <v>21899.522226060901</v>
      </c>
      <c r="I6109" s="10">
        <v>5978798.7268949803</v>
      </c>
      <c r="J6109" s="33">
        <f t="shared" si="380"/>
        <v>3.6628632650817072E-3</v>
      </c>
      <c r="K6109" s="33">
        <f t="shared" si="381"/>
        <v>3.65616316444628E-3</v>
      </c>
      <c r="L6109" s="33">
        <f t="shared" si="382"/>
        <v>0.96454192820156082</v>
      </c>
      <c r="M6109" s="33">
        <f t="shared" si="383"/>
        <v>0.96101540553310627</v>
      </c>
    </row>
    <row r="6110" spans="1:13" ht="27.6">
      <c r="A6110" t="s">
        <v>164</v>
      </c>
      <c r="B6110" t="s">
        <v>257</v>
      </c>
      <c r="C6110" s="14" t="s">
        <v>259</v>
      </c>
      <c r="D6110" t="s">
        <v>465</v>
      </c>
      <c r="E6110" t="s">
        <v>483</v>
      </c>
      <c r="F6110" s="20">
        <v>2047</v>
      </c>
      <c r="G6110" s="20">
        <v>58</v>
      </c>
      <c r="H6110" s="11">
        <v>17497.849341858499</v>
      </c>
      <c r="I6110" s="10">
        <v>3972007.2480503698</v>
      </c>
      <c r="J6110" s="33">
        <f t="shared" si="380"/>
        <v>4.4052913927705413E-3</v>
      </c>
      <c r="K6110" s="33">
        <f t="shared" si="381"/>
        <v>4.3956023295800284E-3</v>
      </c>
      <c r="L6110" s="33">
        <f t="shared" si="382"/>
        <v>0.96101540553310627</v>
      </c>
      <c r="M6110" s="33">
        <f t="shared" si="383"/>
        <v>0.95679116397778263</v>
      </c>
    </row>
    <row r="6111" spans="1:13" ht="27.6">
      <c r="A6111" t="s">
        <v>164</v>
      </c>
      <c r="B6111" t="s">
        <v>257</v>
      </c>
      <c r="C6111" s="14" t="s">
        <v>259</v>
      </c>
      <c r="D6111" t="s">
        <v>465</v>
      </c>
      <c r="E6111" t="s">
        <v>483</v>
      </c>
      <c r="F6111" s="20">
        <v>2047</v>
      </c>
      <c r="G6111" s="20">
        <v>59</v>
      </c>
      <c r="H6111" s="11">
        <v>18914.087726708301</v>
      </c>
      <c r="I6111" s="10">
        <v>3925041.5882890802</v>
      </c>
      <c r="J6111" s="33">
        <f t="shared" si="380"/>
        <v>4.8188247949120262E-3</v>
      </c>
      <c r="K6111" s="33">
        <f t="shared" si="381"/>
        <v>4.8072328859773972E-3</v>
      </c>
      <c r="L6111" s="33">
        <f t="shared" si="382"/>
        <v>0.95679116397778263</v>
      </c>
      <c r="M6111" s="33">
        <f t="shared" si="383"/>
        <v>0.95219164602929607</v>
      </c>
    </row>
    <row r="6112" spans="1:13" ht="27.6">
      <c r="A6112" t="s">
        <v>164</v>
      </c>
      <c r="B6112" t="s">
        <v>257</v>
      </c>
      <c r="C6112" s="14" t="s">
        <v>259</v>
      </c>
      <c r="D6112" t="s">
        <v>465</v>
      </c>
      <c r="E6112" t="s">
        <v>483</v>
      </c>
      <c r="F6112" s="20">
        <v>2047</v>
      </c>
      <c r="G6112" s="20">
        <v>60</v>
      </c>
      <c r="H6112" s="11">
        <v>19615.259330780598</v>
      </c>
      <c r="I6112" s="10">
        <v>3771287.91175779</v>
      </c>
      <c r="J6112" s="33">
        <f t="shared" si="380"/>
        <v>5.2012097166132202E-3</v>
      </c>
      <c r="K6112" s="33">
        <f t="shared" si="381"/>
        <v>5.1877068459191822E-3</v>
      </c>
      <c r="L6112" s="33">
        <f t="shared" si="382"/>
        <v>0.95219164602929607</v>
      </c>
      <c r="M6112" s="33">
        <f t="shared" si="383"/>
        <v>0.94725195490856284</v>
      </c>
    </row>
    <row r="6113" spans="1:13" ht="27.6">
      <c r="A6113" t="s">
        <v>164</v>
      </c>
      <c r="B6113" t="s">
        <v>257</v>
      </c>
      <c r="C6113" s="14" t="s">
        <v>259</v>
      </c>
      <c r="D6113" t="s">
        <v>465</v>
      </c>
      <c r="E6113" t="s">
        <v>483</v>
      </c>
      <c r="F6113" s="20">
        <v>2047</v>
      </c>
      <c r="G6113" s="20">
        <v>61</v>
      </c>
      <c r="H6113" s="11">
        <v>21135.931278968499</v>
      </c>
      <c r="I6113" s="10">
        <v>3703986.88767487</v>
      </c>
      <c r="J6113" s="33">
        <f t="shared" si="380"/>
        <v>5.7062651461588483E-3</v>
      </c>
      <c r="K6113" s="33">
        <f t="shared" si="381"/>
        <v>5.6900153384622509E-3</v>
      </c>
      <c r="L6113" s="33">
        <f t="shared" si="382"/>
        <v>0.94725195490856284</v>
      </c>
      <c r="M6113" s="33">
        <f t="shared" si="383"/>
        <v>0.94186207675574474</v>
      </c>
    </row>
    <row r="6114" spans="1:13" ht="27.6">
      <c r="A6114" t="s">
        <v>164</v>
      </c>
      <c r="B6114" t="s">
        <v>257</v>
      </c>
      <c r="C6114" s="14" t="s">
        <v>259</v>
      </c>
      <c r="D6114" t="s">
        <v>465</v>
      </c>
      <c r="E6114" t="s">
        <v>483</v>
      </c>
      <c r="F6114" s="20">
        <v>2047</v>
      </c>
      <c r="G6114" s="20">
        <v>62</v>
      </c>
      <c r="H6114" s="11">
        <v>23282.531466205499</v>
      </c>
      <c r="I6114" s="10">
        <v>3716627.3525038199</v>
      </c>
      <c r="J6114" s="33">
        <f t="shared" si="380"/>
        <v>6.2644245058683405E-3</v>
      </c>
      <c r="K6114" s="33">
        <f t="shared" si="381"/>
        <v>6.2448439070700301E-3</v>
      </c>
      <c r="L6114" s="33">
        <f t="shared" si="382"/>
        <v>0.94186207675574474</v>
      </c>
      <c r="M6114" s="33">
        <f t="shared" si="383"/>
        <v>0.93598029510441627</v>
      </c>
    </row>
    <row r="6115" spans="1:13" ht="27.6">
      <c r="A6115" t="s">
        <v>164</v>
      </c>
      <c r="B6115" t="s">
        <v>257</v>
      </c>
      <c r="C6115" s="14" t="s">
        <v>259</v>
      </c>
      <c r="D6115" t="s">
        <v>465</v>
      </c>
      <c r="E6115" t="s">
        <v>483</v>
      </c>
      <c r="F6115" s="20">
        <v>2047</v>
      </c>
      <c r="G6115" s="20">
        <v>63</v>
      </c>
      <c r="H6115" s="11">
        <v>25762.244946741499</v>
      </c>
      <c r="I6115" s="10">
        <v>3746478.9884026502</v>
      </c>
      <c r="J6115" s="33">
        <f t="shared" si="380"/>
        <v>6.8763884774182323E-3</v>
      </c>
      <c r="K6115" s="33">
        <f t="shared" si="381"/>
        <v>6.8528002164887081E-3</v>
      </c>
      <c r="L6115" s="33">
        <f t="shared" si="382"/>
        <v>0.93598029510441627</v>
      </c>
      <c r="M6115" s="33">
        <f t="shared" si="383"/>
        <v>0.92956620913549559</v>
      </c>
    </row>
    <row r="6116" spans="1:13" ht="27.6">
      <c r="A6116" t="s">
        <v>164</v>
      </c>
      <c r="B6116" t="s">
        <v>257</v>
      </c>
      <c r="C6116" s="14" t="s">
        <v>259</v>
      </c>
      <c r="D6116" t="s">
        <v>465</v>
      </c>
      <c r="E6116" t="s">
        <v>483</v>
      </c>
      <c r="F6116" s="20">
        <v>2047</v>
      </c>
      <c r="G6116" s="20">
        <v>64</v>
      </c>
      <c r="H6116" s="11">
        <v>27743.499194408501</v>
      </c>
      <c r="I6116" s="10">
        <v>3676968.8373167198</v>
      </c>
      <c r="J6116" s="33">
        <f t="shared" si="380"/>
        <v>7.545209225829178E-3</v>
      </c>
      <c r="K6116" s="33">
        <f t="shared" si="381"/>
        <v>7.5168155915478208E-3</v>
      </c>
      <c r="L6116" s="33">
        <f t="shared" si="382"/>
        <v>0.92956620913549559</v>
      </c>
      <c r="M6116" s="33">
        <f t="shared" si="383"/>
        <v>0.92257883136128993</v>
      </c>
    </row>
    <row r="6117" spans="1:13" ht="27.6">
      <c r="A6117" t="s">
        <v>164</v>
      </c>
      <c r="B6117" t="s">
        <v>257</v>
      </c>
      <c r="C6117" s="14" t="s">
        <v>259</v>
      </c>
      <c r="D6117" t="s">
        <v>465</v>
      </c>
      <c r="E6117" t="s">
        <v>483</v>
      </c>
      <c r="F6117" s="20">
        <v>2047</v>
      </c>
      <c r="G6117" s="20">
        <v>65</v>
      </c>
      <c r="H6117" s="11">
        <v>27654.020485238201</v>
      </c>
      <c r="I6117" s="10">
        <v>3508173.2876936798</v>
      </c>
      <c r="J6117" s="33">
        <f t="shared" si="380"/>
        <v>7.8827407363957006E-3</v>
      </c>
      <c r="K6117" s="33">
        <f t="shared" si="381"/>
        <v>7.8517534107791498E-3</v>
      </c>
      <c r="L6117" s="33">
        <f t="shared" si="382"/>
        <v>0.92257883136128993</v>
      </c>
      <c r="M6117" s="33">
        <f t="shared" si="383"/>
        <v>0.91533496987543628</v>
      </c>
    </row>
    <row r="6118" spans="1:13" ht="27.6">
      <c r="A6118" t="s">
        <v>164</v>
      </c>
      <c r="B6118" t="s">
        <v>257</v>
      </c>
      <c r="C6118" s="14" t="s">
        <v>259</v>
      </c>
      <c r="D6118" t="s">
        <v>465</v>
      </c>
      <c r="E6118" t="s">
        <v>483</v>
      </c>
      <c r="F6118" s="20">
        <v>2047</v>
      </c>
      <c r="G6118" s="20">
        <v>66</v>
      </c>
      <c r="H6118" s="11">
        <v>29362.151229905499</v>
      </c>
      <c r="I6118" s="10">
        <v>3391929.3167783599</v>
      </c>
      <c r="J6118" s="33">
        <f t="shared" si="380"/>
        <v>8.656474969765451E-3</v>
      </c>
      <c r="K6118" s="33">
        <f t="shared" si="381"/>
        <v>8.6191155682748821E-3</v>
      </c>
      <c r="L6118" s="33">
        <f t="shared" si="382"/>
        <v>0.91533496987543628</v>
      </c>
      <c r="M6118" s="33">
        <f t="shared" si="383"/>
        <v>0.90744559198639652</v>
      </c>
    </row>
    <row r="6119" spans="1:13" ht="27.6">
      <c r="A6119" t="s">
        <v>164</v>
      </c>
      <c r="B6119" t="s">
        <v>257</v>
      </c>
      <c r="C6119" s="14" t="s">
        <v>259</v>
      </c>
      <c r="D6119" t="s">
        <v>465</v>
      </c>
      <c r="E6119" t="s">
        <v>483</v>
      </c>
      <c r="F6119" s="20">
        <v>2047</v>
      </c>
      <c r="G6119" s="20">
        <v>67</v>
      </c>
      <c r="H6119" s="11">
        <v>31242.565032470899</v>
      </c>
      <c r="I6119" s="10">
        <v>3285645.3981730398</v>
      </c>
      <c r="J6119" s="33">
        <f t="shared" si="380"/>
        <v>9.5088061084872728E-3</v>
      </c>
      <c r="K6119" s="33">
        <f t="shared" si="381"/>
        <v>9.4637403652694241E-3</v>
      </c>
      <c r="L6119" s="33">
        <f t="shared" si="382"/>
        <v>0.90744559198639652</v>
      </c>
      <c r="M6119" s="33">
        <f t="shared" si="383"/>
        <v>0.89885776250822902</v>
      </c>
    </row>
    <row r="6120" spans="1:13" ht="27.6">
      <c r="A6120" t="s">
        <v>164</v>
      </c>
      <c r="B6120" t="s">
        <v>257</v>
      </c>
      <c r="C6120" s="14" t="s">
        <v>259</v>
      </c>
      <c r="D6120" t="s">
        <v>465</v>
      </c>
      <c r="E6120" t="s">
        <v>483</v>
      </c>
      <c r="F6120" s="20">
        <v>2047</v>
      </c>
      <c r="G6120" s="20">
        <v>68</v>
      </c>
      <c r="H6120" s="11">
        <v>33155.394673398099</v>
      </c>
      <c r="I6120" s="10">
        <v>3172126.5650933101</v>
      </c>
      <c r="J6120" s="33">
        <f t="shared" si="380"/>
        <v>1.045210334235917E-2</v>
      </c>
      <c r="K6120" s="33">
        <f t="shared" si="381"/>
        <v>1.0397669923196684E-2</v>
      </c>
      <c r="L6120" s="33">
        <f t="shared" si="382"/>
        <v>0.89885776250822902</v>
      </c>
      <c r="M6120" s="33">
        <f t="shared" si="383"/>
        <v>0.88951173618576529</v>
      </c>
    </row>
    <row r="6121" spans="1:13" ht="27.6">
      <c r="A6121" t="s">
        <v>164</v>
      </c>
      <c r="B6121" t="s">
        <v>257</v>
      </c>
      <c r="C6121" s="14" t="s">
        <v>259</v>
      </c>
      <c r="D6121" t="s">
        <v>465</v>
      </c>
      <c r="E6121" t="s">
        <v>483</v>
      </c>
      <c r="F6121" s="20">
        <v>2047</v>
      </c>
      <c r="G6121" s="20">
        <v>69</v>
      </c>
      <c r="H6121" s="11">
        <v>34965.570191931598</v>
      </c>
      <c r="I6121" s="10">
        <v>3040546.8297581002</v>
      </c>
      <c r="J6121" s="33">
        <f t="shared" si="380"/>
        <v>1.1499763743061109E-2</v>
      </c>
      <c r="K6121" s="33">
        <f t="shared" si="381"/>
        <v>1.1433894196512528E-2</v>
      </c>
      <c r="L6121" s="33">
        <f t="shared" si="382"/>
        <v>0.88951173618576529</v>
      </c>
      <c r="M6121" s="33">
        <f t="shared" si="383"/>
        <v>0.87934115310766103</v>
      </c>
    </row>
    <row r="6122" spans="1:13" ht="27.6">
      <c r="A6122" t="s">
        <v>164</v>
      </c>
      <c r="B6122" t="s">
        <v>257</v>
      </c>
      <c r="C6122" s="14" t="s">
        <v>259</v>
      </c>
      <c r="D6122" t="s">
        <v>465</v>
      </c>
      <c r="E6122" t="s">
        <v>483</v>
      </c>
      <c r="F6122" s="20">
        <v>2048</v>
      </c>
      <c r="G6122" s="20">
        <v>30</v>
      </c>
      <c r="H6122" s="11">
        <v>614.14525469873695</v>
      </c>
      <c r="I6122" s="10">
        <v>4275286.1565375198</v>
      </c>
      <c r="J6122" s="33">
        <f t="shared" si="380"/>
        <v>1.4365009316618998E-4</v>
      </c>
      <c r="K6122" s="33">
        <f t="shared" si="381"/>
        <v>1.4363977598563782E-4</v>
      </c>
      <c r="L6122" s="33">
        <f t="shared" si="382"/>
        <v>1</v>
      </c>
      <c r="M6122" s="33">
        <f t="shared" si="383"/>
        <v>0.99985636022401436</v>
      </c>
    </row>
    <row r="6123" spans="1:13" ht="27.6">
      <c r="A6123" t="s">
        <v>164</v>
      </c>
      <c r="B6123" t="s">
        <v>257</v>
      </c>
      <c r="C6123" s="14" t="s">
        <v>259</v>
      </c>
      <c r="D6123" t="s">
        <v>465</v>
      </c>
      <c r="E6123" t="s">
        <v>483</v>
      </c>
      <c r="F6123" s="20">
        <v>2048</v>
      </c>
      <c r="G6123" s="20">
        <v>31</v>
      </c>
      <c r="H6123" s="11">
        <v>853.21759449245701</v>
      </c>
      <c r="I6123" s="10">
        <v>4315813.5780498097</v>
      </c>
      <c r="J6123" s="33">
        <f t="shared" si="380"/>
        <v>1.9769565553802283E-4</v>
      </c>
      <c r="K6123" s="33">
        <f t="shared" si="381"/>
        <v>1.9767611503962446E-4</v>
      </c>
      <c r="L6123" s="33">
        <f t="shared" si="382"/>
        <v>0.99985636022401436</v>
      </c>
      <c r="M6123" s="33">
        <f t="shared" si="383"/>
        <v>0.99965871250312766</v>
      </c>
    </row>
    <row r="6124" spans="1:13" ht="27.6">
      <c r="A6124" t="s">
        <v>164</v>
      </c>
      <c r="B6124" t="s">
        <v>257</v>
      </c>
      <c r="C6124" s="14" t="s">
        <v>259</v>
      </c>
      <c r="D6124" t="s">
        <v>465</v>
      </c>
      <c r="E6124" t="s">
        <v>483</v>
      </c>
      <c r="F6124" s="20">
        <v>2048</v>
      </c>
      <c r="G6124" s="20">
        <v>32</v>
      </c>
      <c r="H6124" s="11">
        <v>989.20021912617506</v>
      </c>
      <c r="I6124" s="10">
        <v>4578305.3015220696</v>
      </c>
      <c r="J6124" s="33">
        <f t="shared" si="380"/>
        <v>2.160625283764525E-4</v>
      </c>
      <c r="K6124" s="33">
        <f t="shared" si="381"/>
        <v>2.1603918854939952E-4</v>
      </c>
      <c r="L6124" s="33">
        <f t="shared" si="382"/>
        <v>0.99965871250312766</v>
      </c>
      <c r="M6124" s="33">
        <f t="shared" si="383"/>
        <v>0.99944274704605218</v>
      </c>
    </row>
    <row r="6125" spans="1:13" ht="27.6">
      <c r="A6125" t="s">
        <v>164</v>
      </c>
      <c r="B6125" t="s">
        <v>257</v>
      </c>
      <c r="C6125" s="14" t="s">
        <v>259</v>
      </c>
      <c r="D6125" t="s">
        <v>465</v>
      </c>
      <c r="E6125" t="s">
        <v>483</v>
      </c>
      <c r="F6125" s="20">
        <v>2048</v>
      </c>
      <c r="G6125" s="20">
        <v>33</v>
      </c>
      <c r="H6125" s="11">
        <v>1093.12727750043</v>
      </c>
      <c r="I6125" s="10">
        <v>4626793.3720060699</v>
      </c>
      <c r="J6125" s="33">
        <f t="shared" si="380"/>
        <v>2.3626023243533684E-4</v>
      </c>
      <c r="K6125" s="33">
        <f t="shared" si="381"/>
        <v>2.3623232518443782E-4</v>
      </c>
      <c r="L6125" s="33">
        <f t="shared" si="382"/>
        <v>0.99944274704605218</v>
      </c>
      <c r="M6125" s="33">
        <f t="shared" si="383"/>
        <v>0.99920664636202872</v>
      </c>
    </row>
    <row r="6126" spans="1:13" ht="27.6">
      <c r="A6126" t="s">
        <v>164</v>
      </c>
      <c r="B6126" t="s">
        <v>257</v>
      </c>
      <c r="C6126" s="14" t="s">
        <v>259</v>
      </c>
      <c r="D6126" t="s">
        <v>465</v>
      </c>
      <c r="E6126" t="s">
        <v>483</v>
      </c>
      <c r="F6126" s="20">
        <v>2048</v>
      </c>
      <c r="G6126" s="20">
        <v>34</v>
      </c>
      <c r="H6126" s="11">
        <v>1180.6178341118</v>
      </c>
      <c r="I6126" s="10">
        <v>4692700.5850024801</v>
      </c>
      <c r="J6126" s="33">
        <f t="shared" si="380"/>
        <v>2.5158601379448036E-4</v>
      </c>
      <c r="K6126" s="33">
        <f t="shared" si="381"/>
        <v>2.5155436868717906E-4</v>
      </c>
      <c r="L6126" s="33">
        <f t="shared" si="382"/>
        <v>0.99920664636202872</v>
      </c>
      <c r="M6126" s="33">
        <f t="shared" si="383"/>
        <v>0.99895529156491514</v>
      </c>
    </row>
    <row r="6127" spans="1:13" ht="27.6">
      <c r="A6127" t="s">
        <v>164</v>
      </c>
      <c r="B6127" t="s">
        <v>257</v>
      </c>
      <c r="C6127" s="14" t="s">
        <v>259</v>
      </c>
      <c r="D6127" t="s">
        <v>465</v>
      </c>
      <c r="E6127" t="s">
        <v>483</v>
      </c>
      <c r="F6127" s="20">
        <v>2048</v>
      </c>
      <c r="G6127" s="20">
        <v>35</v>
      </c>
      <c r="H6127" s="11">
        <v>1551.11390689376</v>
      </c>
      <c r="I6127" s="10">
        <v>4759867.0585534703</v>
      </c>
      <c r="J6127" s="33">
        <f t="shared" si="380"/>
        <v>3.2587336743080081E-4</v>
      </c>
      <c r="K6127" s="33">
        <f t="shared" si="381"/>
        <v>3.2582027647209966E-4</v>
      </c>
      <c r="L6127" s="33">
        <f t="shared" si="382"/>
        <v>0.99895529156491514</v>
      </c>
      <c r="M6127" s="33">
        <f t="shared" si="383"/>
        <v>0.99862981167563414</v>
      </c>
    </row>
    <row r="6128" spans="1:13" ht="27.6">
      <c r="A6128" t="s">
        <v>164</v>
      </c>
      <c r="B6128" t="s">
        <v>257</v>
      </c>
      <c r="C6128" s="14" t="s">
        <v>259</v>
      </c>
      <c r="D6128" t="s">
        <v>465</v>
      </c>
      <c r="E6128" t="s">
        <v>483</v>
      </c>
      <c r="F6128" s="20">
        <v>2048</v>
      </c>
      <c r="G6128" s="20">
        <v>36</v>
      </c>
      <c r="H6128" s="11">
        <v>1935.2717860897501</v>
      </c>
      <c r="I6128" s="10">
        <v>4870588.1277568601</v>
      </c>
      <c r="J6128" s="33">
        <f t="shared" si="380"/>
        <v>3.9733841896030651E-4</v>
      </c>
      <c r="K6128" s="33">
        <f t="shared" si="381"/>
        <v>3.9725949050484211E-4</v>
      </c>
      <c r="L6128" s="33">
        <f t="shared" si="382"/>
        <v>0.99862981167563414</v>
      </c>
      <c r="M6128" s="33">
        <f t="shared" si="383"/>
        <v>0.99823309650544489</v>
      </c>
    </row>
    <row r="6129" spans="1:13" ht="27.6">
      <c r="A6129" t="s">
        <v>164</v>
      </c>
      <c r="B6129" t="s">
        <v>257</v>
      </c>
      <c r="C6129" s="14" t="s">
        <v>259</v>
      </c>
      <c r="D6129" t="s">
        <v>465</v>
      </c>
      <c r="E6129" t="s">
        <v>483</v>
      </c>
      <c r="F6129" s="20">
        <v>2048</v>
      </c>
      <c r="G6129" s="20">
        <v>37</v>
      </c>
      <c r="H6129" s="11">
        <v>2066.0179363623602</v>
      </c>
      <c r="I6129" s="10">
        <v>4841064.1087131398</v>
      </c>
      <c r="J6129" s="33">
        <f t="shared" si="380"/>
        <v>4.26769381682812E-4</v>
      </c>
      <c r="K6129" s="33">
        <f t="shared" si="381"/>
        <v>4.2667832858356292E-4</v>
      </c>
      <c r="L6129" s="33">
        <f t="shared" si="382"/>
        <v>0.99823309650544489</v>
      </c>
      <c r="M6129" s="33">
        <f t="shared" si="383"/>
        <v>0.9978071720762911</v>
      </c>
    </row>
    <row r="6130" spans="1:13" ht="27.6">
      <c r="A6130" t="s">
        <v>164</v>
      </c>
      <c r="B6130" t="s">
        <v>257</v>
      </c>
      <c r="C6130" s="14" t="s">
        <v>259</v>
      </c>
      <c r="D6130" t="s">
        <v>465</v>
      </c>
      <c r="E6130" t="s">
        <v>483</v>
      </c>
      <c r="F6130" s="20">
        <v>2048</v>
      </c>
      <c r="G6130" s="20">
        <v>38</v>
      </c>
      <c r="H6130" s="11">
        <v>2165.0945431748</v>
      </c>
      <c r="I6130" s="10">
        <v>4706253.6232459303</v>
      </c>
      <c r="J6130" s="33">
        <f t="shared" si="380"/>
        <v>4.6004629509990619E-4</v>
      </c>
      <c r="K6130" s="33">
        <f t="shared" si="381"/>
        <v>4.5994049002884285E-4</v>
      </c>
      <c r="L6130" s="33">
        <f t="shared" si="382"/>
        <v>0.9978071720762911</v>
      </c>
      <c r="M6130" s="33">
        <f t="shared" si="383"/>
        <v>0.99734824015661205</v>
      </c>
    </row>
    <row r="6131" spans="1:13" ht="27.6">
      <c r="A6131" t="s">
        <v>164</v>
      </c>
      <c r="B6131" t="s">
        <v>257</v>
      </c>
      <c r="C6131" s="14" t="s">
        <v>259</v>
      </c>
      <c r="D6131" t="s">
        <v>465</v>
      </c>
      <c r="E6131" t="s">
        <v>483</v>
      </c>
      <c r="F6131" s="20">
        <v>2048</v>
      </c>
      <c r="G6131" s="20">
        <v>39</v>
      </c>
      <c r="H6131" s="11">
        <v>2304.8425287843002</v>
      </c>
      <c r="I6131" s="10">
        <v>4633603.1115868296</v>
      </c>
      <c r="J6131" s="33">
        <f t="shared" si="380"/>
        <v>4.9741906531027447E-4</v>
      </c>
      <c r="K6131" s="33">
        <f t="shared" si="381"/>
        <v>4.9729537295684079E-4</v>
      </c>
      <c r="L6131" s="33">
        <f t="shared" si="382"/>
        <v>0.99734824015661205</v>
      </c>
      <c r="M6131" s="33">
        <f t="shared" si="383"/>
        <v>0.99685226349155553</v>
      </c>
    </row>
    <row r="6132" spans="1:13" ht="27.6">
      <c r="A6132" t="s">
        <v>164</v>
      </c>
      <c r="B6132" t="s">
        <v>257</v>
      </c>
      <c r="C6132" s="14" t="s">
        <v>259</v>
      </c>
      <c r="D6132" t="s">
        <v>465</v>
      </c>
      <c r="E6132" t="s">
        <v>483</v>
      </c>
      <c r="F6132" s="20">
        <v>2048</v>
      </c>
      <c r="G6132" s="20">
        <v>40</v>
      </c>
      <c r="H6132" s="11">
        <v>3064.20246239259</v>
      </c>
      <c r="I6132" s="10">
        <v>4588380.4067501798</v>
      </c>
      <c r="J6132" s="33">
        <f t="shared" si="380"/>
        <v>6.6781787706283015E-4</v>
      </c>
      <c r="K6132" s="33">
        <f t="shared" si="381"/>
        <v>6.6759493633505862E-4</v>
      </c>
      <c r="L6132" s="33">
        <f t="shared" si="382"/>
        <v>0.99685226349155553</v>
      </c>
      <c r="M6132" s="33">
        <f t="shared" si="383"/>
        <v>0.99618676996817446</v>
      </c>
    </row>
    <row r="6133" spans="1:13" ht="27.6">
      <c r="A6133" t="s">
        <v>164</v>
      </c>
      <c r="B6133" t="s">
        <v>257</v>
      </c>
      <c r="C6133" s="14" t="s">
        <v>259</v>
      </c>
      <c r="D6133" t="s">
        <v>465</v>
      </c>
      <c r="E6133" t="s">
        <v>483</v>
      </c>
      <c r="F6133" s="20">
        <v>2048</v>
      </c>
      <c r="G6133" s="20">
        <v>41</v>
      </c>
      <c r="H6133" s="11">
        <v>3555.0755725993599</v>
      </c>
      <c r="I6133" s="10">
        <v>4609330.6464098403</v>
      </c>
      <c r="J6133" s="33">
        <f t="shared" si="380"/>
        <v>7.7127805430239019E-4</v>
      </c>
      <c r="K6133" s="33">
        <f t="shared" si="381"/>
        <v>7.7098069583747542E-4</v>
      </c>
      <c r="L6133" s="33">
        <f t="shared" si="382"/>
        <v>0.99618676996817446</v>
      </c>
      <c r="M6133" s="33">
        <f t="shared" si="383"/>
        <v>0.99541872919908025</v>
      </c>
    </row>
    <row r="6134" spans="1:13" ht="27.6">
      <c r="A6134" t="s">
        <v>164</v>
      </c>
      <c r="B6134" t="s">
        <v>257</v>
      </c>
      <c r="C6134" s="14" t="s">
        <v>259</v>
      </c>
      <c r="D6134" t="s">
        <v>465</v>
      </c>
      <c r="E6134" t="s">
        <v>483</v>
      </c>
      <c r="F6134" s="20">
        <v>2048</v>
      </c>
      <c r="G6134" s="20">
        <v>42</v>
      </c>
      <c r="H6134" s="11">
        <v>3783.22284589737</v>
      </c>
      <c r="I6134" s="10">
        <v>4523061.3647508202</v>
      </c>
      <c r="J6134" s="33">
        <f t="shared" si="380"/>
        <v>8.3642969679359881E-4</v>
      </c>
      <c r="K6134" s="33">
        <f t="shared" si="381"/>
        <v>8.3607998698409514E-4</v>
      </c>
      <c r="L6134" s="33">
        <f t="shared" si="382"/>
        <v>0.99541872919908025</v>
      </c>
      <c r="M6134" s="33">
        <f t="shared" si="383"/>
        <v>0.99458647952092771</v>
      </c>
    </row>
    <row r="6135" spans="1:13" ht="27.6">
      <c r="A6135" t="s">
        <v>164</v>
      </c>
      <c r="B6135" t="s">
        <v>257</v>
      </c>
      <c r="C6135" s="14" t="s">
        <v>259</v>
      </c>
      <c r="D6135" t="s">
        <v>465</v>
      </c>
      <c r="E6135" t="s">
        <v>483</v>
      </c>
      <c r="F6135" s="20">
        <v>2048</v>
      </c>
      <c r="G6135" s="20">
        <v>43</v>
      </c>
      <c r="H6135" s="11">
        <v>4051.23531640692</v>
      </c>
      <c r="I6135" s="10">
        <v>4457896.9689715197</v>
      </c>
      <c r="J6135" s="33">
        <f t="shared" si="380"/>
        <v>9.087772428579881E-4</v>
      </c>
      <c r="K6135" s="33">
        <f t="shared" si="381"/>
        <v>9.0836442988051491E-4</v>
      </c>
      <c r="L6135" s="33">
        <f t="shared" si="382"/>
        <v>0.99458647952092771</v>
      </c>
      <c r="M6135" s="33">
        <f t="shared" si="383"/>
        <v>0.99368303254049084</v>
      </c>
    </row>
    <row r="6136" spans="1:13" ht="27.6">
      <c r="A6136" t="s">
        <v>164</v>
      </c>
      <c r="B6136" t="s">
        <v>257</v>
      </c>
      <c r="C6136" s="14" t="s">
        <v>259</v>
      </c>
      <c r="D6136" t="s">
        <v>465</v>
      </c>
      <c r="E6136" t="s">
        <v>483</v>
      </c>
      <c r="F6136" s="20">
        <v>2048</v>
      </c>
      <c r="G6136" s="20">
        <v>44</v>
      </c>
      <c r="H6136" s="11">
        <v>4281.4646797712503</v>
      </c>
      <c r="I6136" s="10">
        <v>4325802.0086917998</v>
      </c>
      <c r="J6136" s="33">
        <f t="shared" si="380"/>
        <v>9.897504950916701E-4</v>
      </c>
      <c r="K6136" s="33">
        <f t="shared" si="381"/>
        <v>9.8926085362471827E-4</v>
      </c>
      <c r="L6136" s="33">
        <f t="shared" si="382"/>
        <v>0.99368303254049084</v>
      </c>
      <c r="M6136" s="33">
        <f t="shared" si="383"/>
        <v>0.99270002081548747</v>
      </c>
    </row>
    <row r="6137" spans="1:13" ht="27.6">
      <c r="A6137" t="s">
        <v>164</v>
      </c>
      <c r="B6137" t="s">
        <v>257</v>
      </c>
      <c r="C6137" s="14" t="s">
        <v>259</v>
      </c>
      <c r="D6137" t="s">
        <v>465</v>
      </c>
      <c r="E6137" t="s">
        <v>483</v>
      </c>
      <c r="F6137" s="20">
        <v>2048</v>
      </c>
      <c r="G6137" s="20">
        <v>45</v>
      </c>
      <c r="H6137" s="11">
        <v>5400.4716537402601</v>
      </c>
      <c r="I6137" s="10">
        <v>4255042.1803120701</v>
      </c>
      <c r="J6137" s="33">
        <f t="shared" si="380"/>
        <v>1.2691934474182306E-3</v>
      </c>
      <c r="K6137" s="33">
        <f t="shared" si="381"/>
        <v>1.268388362053785E-3</v>
      </c>
      <c r="L6137" s="33">
        <f t="shared" si="382"/>
        <v>0.99270002081548747</v>
      </c>
      <c r="M6137" s="33">
        <f t="shared" si="383"/>
        <v>0.99144089166207461</v>
      </c>
    </row>
    <row r="6138" spans="1:13" ht="27.6">
      <c r="A6138" t="s">
        <v>164</v>
      </c>
      <c r="B6138" t="s">
        <v>257</v>
      </c>
      <c r="C6138" s="14" t="s">
        <v>259</v>
      </c>
      <c r="D6138" t="s">
        <v>465</v>
      </c>
      <c r="E6138" t="s">
        <v>483</v>
      </c>
      <c r="F6138" s="20">
        <v>2048</v>
      </c>
      <c r="G6138" s="20">
        <v>46</v>
      </c>
      <c r="H6138" s="11">
        <v>6133.3533430406796</v>
      </c>
      <c r="I6138" s="10">
        <v>4223360.2340372903</v>
      </c>
      <c r="J6138" s="33">
        <f t="shared" si="380"/>
        <v>1.4522448958083657E-3</v>
      </c>
      <c r="K6138" s="33">
        <f t="shared" si="381"/>
        <v>1.4511908984721211E-3</v>
      </c>
      <c r="L6138" s="33">
        <f t="shared" si="382"/>
        <v>0.99144089166207461</v>
      </c>
      <c r="M6138" s="33">
        <f t="shared" si="383"/>
        <v>0.99000212166372148</v>
      </c>
    </row>
    <row r="6139" spans="1:13" ht="27.6">
      <c r="A6139" t="s">
        <v>164</v>
      </c>
      <c r="B6139" t="s">
        <v>257</v>
      </c>
      <c r="C6139" s="14" t="s">
        <v>259</v>
      </c>
      <c r="D6139" t="s">
        <v>465</v>
      </c>
      <c r="E6139" t="s">
        <v>483</v>
      </c>
      <c r="F6139" s="20">
        <v>2048</v>
      </c>
      <c r="G6139" s="20">
        <v>47</v>
      </c>
      <c r="H6139" s="11">
        <v>6668.9786729391999</v>
      </c>
      <c r="I6139" s="10">
        <v>4194990.4339094302</v>
      </c>
      <c r="J6139" s="33">
        <f t="shared" si="380"/>
        <v>1.5897482432931773E-3</v>
      </c>
      <c r="K6139" s="33">
        <f t="shared" si="381"/>
        <v>1.5884852629168833E-3</v>
      </c>
      <c r="L6139" s="33">
        <f t="shared" si="382"/>
        <v>0.99000212166372148</v>
      </c>
      <c r="M6139" s="33">
        <f t="shared" si="383"/>
        <v>0.98842951788320221</v>
      </c>
    </row>
    <row r="6140" spans="1:13" ht="27.6">
      <c r="A6140" t="s">
        <v>164</v>
      </c>
      <c r="B6140" t="s">
        <v>257</v>
      </c>
      <c r="C6140" s="14" t="s">
        <v>259</v>
      </c>
      <c r="D6140" t="s">
        <v>465</v>
      </c>
      <c r="E6140" t="s">
        <v>483</v>
      </c>
      <c r="F6140" s="20">
        <v>2048</v>
      </c>
      <c r="G6140" s="20">
        <v>48</v>
      </c>
      <c r="H6140" s="11">
        <v>7263.4053972377596</v>
      </c>
      <c r="I6140" s="10">
        <v>4165346.8907870199</v>
      </c>
      <c r="J6140" s="33">
        <f t="shared" si="380"/>
        <v>1.743769627759713E-3</v>
      </c>
      <c r="K6140" s="33">
        <f t="shared" si="381"/>
        <v>1.7422501448400851E-3</v>
      </c>
      <c r="L6140" s="33">
        <f t="shared" si="382"/>
        <v>0.98842951788320221</v>
      </c>
      <c r="M6140" s="33">
        <f t="shared" si="383"/>
        <v>0.98670742641250597</v>
      </c>
    </row>
    <row r="6141" spans="1:13" ht="27.6">
      <c r="A6141" t="s">
        <v>164</v>
      </c>
      <c r="B6141" t="s">
        <v>257</v>
      </c>
      <c r="C6141" s="14" t="s">
        <v>259</v>
      </c>
      <c r="D6141" t="s">
        <v>465</v>
      </c>
      <c r="E6141" t="s">
        <v>483</v>
      </c>
      <c r="F6141" s="20">
        <v>2048</v>
      </c>
      <c r="G6141" s="20">
        <v>49</v>
      </c>
      <c r="H6141" s="11">
        <v>7989.5994533604899</v>
      </c>
      <c r="I6141" s="10">
        <v>4172878.2967531998</v>
      </c>
      <c r="J6141" s="33">
        <f t="shared" si="380"/>
        <v>1.9146495261021569E-3</v>
      </c>
      <c r="K6141" s="33">
        <f t="shared" si="381"/>
        <v>1.912817753952023E-3</v>
      </c>
      <c r="L6141" s="33">
        <f t="shared" si="382"/>
        <v>0.98670742641250597</v>
      </c>
      <c r="M6141" s="33">
        <f t="shared" si="383"/>
        <v>0.98482003492930781</v>
      </c>
    </row>
    <row r="6142" spans="1:13" ht="27.6">
      <c r="A6142" t="s">
        <v>164</v>
      </c>
      <c r="B6142" t="s">
        <v>257</v>
      </c>
      <c r="C6142" s="14" t="s">
        <v>259</v>
      </c>
      <c r="D6142" t="s">
        <v>465</v>
      </c>
      <c r="E6142" t="s">
        <v>483</v>
      </c>
      <c r="F6142" s="20">
        <v>2048</v>
      </c>
      <c r="G6142" s="20">
        <v>50</v>
      </c>
      <c r="H6142" s="11">
        <v>9206.7661349439804</v>
      </c>
      <c r="I6142" s="10">
        <v>4216578.2841539904</v>
      </c>
      <c r="J6142" s="33">
        <f t="shared" si="380"/>
        <v>2.1834685649127503E-3</v>
      </c>
      <c r="K6142" s="33">
        <f t="shared" si="381"/>
        <v>2.1810865314395578E-3</v>
      </c>
      <c r="L6142" s="33">
        <f t="shared" si="382"/>
        <v>0.98482003492930781</v>
      </c>
      <c r="M6142" s="33">
        <f t="shared" si="383"/>
        <v>0.98267205721523165</v>
      </c>
    </row>
    <row r="6143" spans="1:13" ht="27.6">
      <c r="A6143" t="s">
        <v>164</v>
      </c>
      <c r="B6143" t="s">
        <v>257</v>
      </c>
      <c r="C6143" s="14" t="s">
        <v>259</v>
      </c>
      <c r="D6143" t="s">
        <v>465</v>
      </c>
      <c r="E6143" t="s">
        <v>483</v>
      </c>
      <c r="F6143" s="20">
        <v>2048</v>
      </c>
      <c r="G6143" s="20">
        <v>51</v>
      </c>
      <c r="H6143" s="11">
        <v>10575.8355471131</v>
      </c>
      <c r="I6143" s="10">
        <v>4330189.5014498401</v>
      </c>
      <c r="J6143" s="33">
        <f t="shared" si="380"/>
        <v>2.4423493575909516E-3</v>
      </c>
      <c r="K6143" s="33">
        <f t="shared" si="381"/>
        <v>2.4393692490477514E-3</v>
      </c>
      <c r="L6143" s="33">
        <f t="shared" si="382"/>
        <v>0.98267205721523165</v>
      </c>
      <c r="M6143" s="33">
        <f t="shared" si="383"/>
        <v>0.98027495721696234</v>
      </c>
    </row>
    <row r="6144" spans="1:13" ht="27.6">
      <c r="A6144" t="s">
        <v>164</v>
      </c>
      <c r="B6144" t="s">
        <v>257</v>
      </c>
      <c r="C6144" s="14" t="s">
        <v>259</v>
      </c>
      <c r="D6144" t="s">
        <v>465</v>
      </c>
      <c r="E6144" t="s">
        <v>483</v>
      </c>
      <c r="F6144" s="20">
        <v>2048</v>
      </c>
      <c r="G6144" s="20">
        <v>52</v>
      </c>
      <c r="H6144" s="11">
        <v>11398.5317383808</v>
      </c>
      <c r="I6144" s="10">
        <v>4271478.6579143703</v>
      </c>
      <c r="J6144" s="33">
        <f t="shared" si="380"/>
        <v>2.6685212899896231E-3</v>
      </c>
      <c r="K6144" s="33">
        <f t="shared" si="381"/>
        <v>2.6649639520329726E-3</v>
      </c>
      <c r="L6144" s="33">
        <f t="shared" si="382"/>
        <v>0.98027495721696234</v>
      </c>
      <c r="M6144" s="33">
        <f t="shared" si="383"/>
        <v>0.97766255979289851</v>
      </c>
    </row>
    <row r="6145" spans="1:13" ht="27.6">
      <c r="A6145" t="s">
        <v>164</v>
      </c>
      <c r="B6145" t="s">
        <v>257</v>
      </c>
      <c r="C6145" s="14" t="s">
        <v>259</v>
      </c>
      <c r="D6145" t="s">
        <v>465</v>
      </c>
      <c r="E6145" t="s">
        <v>483</v>
      </c>
      <c r="F6145" s="20">
        <v>2048</v>
      </c>
      <c r="G6145" s="20">
        <v>53</v>
      </c>
      <c r="H6145" s="11">
        <v>12168.023435143999</v>
      </c>
      <c r="I6145" s="10">
        <v>4182771.95540507</v>
      </c>
      <c r="J6145" s="33">
        <f t="shared" si="380"/>
        <v>2.9090812420266448E-3</v>
      </c>
      <c r="K6145" s="33">
        <f t="shared" si="381"/>
        <v>2.9048539653475647E-3</v>
      </c>
      <c r="L6145" s="33">
        <f t="shared" si="382"/>
        <v>0.97766255979289851</v>
      </c>
      <c r="M6145" s="33">
        <f t="shared" si="383"/>
        <v>0.97482259282931227</v>
      </c>
    </row>
    <row r="6146" spans="1:13" ht="27.6">
      <c r="A6146" t="s">
        <v>164</v>
      </c>
      <c r="B6146" t="s">
        <v>257</v>
      </c>
      <c r="C6146" s="14" t="s">
        <v>259</v>
      </c>
      <c r="D6146" t="s">
        <v>465</v>
      </c>
      <c r="E6146" t="s">
        <v>483</v>
      </c>
      <c r="F6146" s="20">
        <v>2048</v>
      </c>
      <c r="G6146" s="20">
        <v>54</v>
      </c>
      <c r="H6146" s="11">
        <v>13002.087453243699</v>
      </c>
      <c r="I6146" s="10">
        <v>4107636.4812591202</v>
      </c>
      <c r="J6146" s="33">
        <f t="shared" ref="J6146:J6209" si="384">IF(I6146&gt;0,H6146/I6146,0)</f>
        <v>3.1653452082639382E-3</v>
      </c>
      <c r="K6146" s="33">
        <f t="shared" ref="K6146:K6209" si="385">1-EXP(-J6146)</f>
        <v>3.1603407847553555E-3</v>
      </c>
      <c r="L6146" s="33">
        <f t="shared" ref="L6146:L6209" si="386">IF(G6146=30,1,M6145)</f>
        <v>0.97482259282931227</v>
      </c>
      <c r="M6146" s="33">
        <f t="shared" ref="M6146:M6209" si="387">L6146*(1-K6146)</f>
        <v>0.97174182123129282</v>
      </c>
    </row>
    <row r="6147" spans="1:13" ht="27.6">
      <c r="A6147" t="s">
        <v>164</v>
      </c>
      <c r="B6147" t="s">
        <v>257</v>
      </c>
      <c r="C6147" s="14" t="s">
        <v>259</v>
      </c>
      <c r="D6147" t="s">
        <v>465</v>
      </c>
      <c r="E6147" t="s">
        <v>483</v>
      </c>
      <c r="F6147" s="20">
        <v>2048</v>
      </c>
      <c r="G6147" s="20">
        <v>55</v>
      </c>
      <c r="H6147" s="11">
        <v>13617.4467672061</v>
      </c>
      <c r="I6147" s="10">
        <v>4034482.2920985599</v>
      </c>
      <c r="J6147" s="33">
        <f t="shared" si="384"/>
        <v>3.3752649736189335E-3</v>
      </c>
      <c r="K6147" s="33">
        <f t="shared" si="385"/>
        <v>3.3695751701294796E-3</v>
      </c>
      <c r="L6147" s="33">
        <f t="shared" si="386"/>
        <v>0.97174182123129282</v>
      </c>
      <c r="M6147" s="33">
        <f t="shared" si="387"/>
        <v>0.96846746411869544</v>
      </c>
    </row>
    <row r="6148" spans="1:13" ht="27.6">
      <c r="A6148" t="s">
        <v>164</v>
      </c>
      <c r="B6148" t="s">
        <v>257</v>
      </c>
      <c r="C6148" s="14" t="s">
        <v>259</v>
      </c>
      <c r="D6148" t="s">
        <v>465</v>
      </c>
      <c r="E6148" t="s">
        <v>483</v>
      </c>
      <c r="F6148" s="20">
        <v>2048</v>
      </c>
      <c r="G6148" s="20">
        <v>56</v>
      </c>
      <c r="H6148" s="11">
        <v>14828.2177057882</v>
      </c>
      <c r="I6148" s="10">
        <v>4044952.6239930401</v>
      </c>
      <c r="J6148" s="33">
        <f t="shared" si="384"/>
        <v>3.6658569541292395E-3</v>
      </c>
      <c r="K6148" s="33">
        <f t="shared" si="385"/>
        <v>3.6591459036134921E-3</v>
      </c>
      <c r="L6148" s="33">
        <f t="shared" si="386"/>
        <v>0.96846746411869544</v>
      </c>
      <c r="M6148" s="33">
        <f t="shared" si="387"/>
        <v>0.96492370036458253</v>
      </c>
    </row>
    <row r="6149" spans="1:13" ht="27.6">
      <c r="A6149" t="s">
        <v>164</v>
      </c>
      <c r="B6149" t="s">
        <v>257</v>
      </c>
      <c r="C6149" s="14" t="s">
        <v>259</v>
      </c>
      <c r="D6149" t="s">
        <v>465</v>
      </c>
      <c r="E6149" t="s">
        <v>483</v>
      </c>
      <c r="F6149" s="20">
        <v>2048</v>
      </c>
      <c r="G6149" s="20">
        <v>57</v>
      </c>
      <c r="H6149" s="11">
        <v>16110.309608404001</v>
      </c>
      <c r="I6149" s="10">
        <v>4034374.4901764998</v>
      </c>
      <c r="J6149" s="33">
        <f t="shared" si="384"/>
        <v>3.9932608258434607E-3</v>
      </c>
      <c r="K6149" s="33">
        <f t="shared" si="385"/>
        <v>3.9852983620893845E-3</v>
      </c>
      <c r="L6149" s="33">
        <f t="shared" si="386"/>
        <v>0.96492370036458253</v>
      </c>
      <c r="M6149" s="33">
        <f t="shared" si="387"/>
        <v>0.96107819152197838</v>
      </c>
    </row>
    <row r="6150" spans="1:13" ht="27.6">
      <c r="A6150" t="s">
        <v>164</v>
      </c>
      <c r="B6150" t="s">
        <v>257</v>
      </c>
      <c r="C6150" s="14" t="s">
        <v>259</v>
      </c>
      <c r="D6150" t="s">
        <v>465</v>
      </c>
      <c r="E6150" t="s">
        <v>483</v>
      </c>
      <c r="F6150" s="20">
        <v>2048</v>
      </c>
      <c r="G6150" s="20">
        <v>58</v>
      </c>
      <c r="H6150" s="11">
        <v>23412.1077681356</v>
      </c>
      <c r="I6150" s="10">
        <v>5931730.2124992097</v>
      </c>
      <c r="J6150" s="33">
        <f t="shared" si="384"/>
        <v>3.9469272757554161E-3</v>
      </c>
      <c r="K6150" s="33">
        <f t="shared" si="385"/>
        <v>3.9391483958850504E-3</v>
      </c>
      <c r="L6150" s="33">
        <f t="shared" si="386"/>
        <v>0.96107819152197838</v>
      </c>
      <c r="M6150" s="33">
        <f t="shared" si="387"/>
        <v>0.95729236190552447</v>
      </c>
    </row>
    <row r="6151" spans="1:13" ht="27.6">
      <c r="A6151" t="s">
        <v>164</v>
      </c>
      <c r="B6151" t="s">
        <v>257</v>
      </c>
      <c r="C6151" s="14" t="s">
        <v>259</v>
      </c>
      <c r="D6151" t="s">
        <v>465</v>
      </c>
      <c r="E6151" t="s">
        <v>483</v>
      </c>
      <c r="F6151" s="20">
        <v>2048</v>
      </c>
      <c r="G6151" s="20">
        <v>59</v>
      </c>
      <c r="H6151" s="11">
        <v>18758.6621405074</v>
      </c>
      <c r="I6151" s="10">
        <v>3934789.6793659902</v>
      </c>
      <c r="J6151" s="33">
        <f t="shared" si="384"/>
        <v>4.7673862313093113E-3</v>
      </c>
      <c r="K6151" s="33">
        <f t="shared" si="385"/>
        <v>4.7560402829035509E-3</v>
      </c>
      <c r="L6151" s="33">
        <f t="shared" si="386"/>
        <v>0.95729236190552447</v>
      </c>
      <c r="M6151" s="33">
        <f t="shared" si="387"/>
        <v>0.9527394408697859</v>
      </c>
    </row>
    <row r="6152" spans="1:13" ht="27.6">
      <c r="A6152" t="s">
        <v>164</v>
      </c>
      <c r="B6152" t="s">
        <v>257</v>
      </c>
      <c r="C6152" s="14" t="s">
        <v>259</v>
      </c>
      <c r="D6152" t="s">
        <v>465</v>
      </c>
      <c r="E6152" t="s">
        <v>483</v>
      </c>
      <c r="F6152" s="20">
        <v>2048</v>
      </c>
      <c r="G6152" s="20">
        <v>60</v>
      </c>
      <c r="H6152" s="11">
        <v>19952.599248860799</v>
      </c>
      <c r="I6152" s="10">
        <v>3884852.96883845</v>
      </c>
      <c r="J6152" s="33">
        <f t="shared" si="384"/>
        <v>5.1359985587373508E-3</v>
      </c>
      <c r="K6152" s="33">
        <f t="shared" si="385"/>
        <v>5.1228318691503016E-3</v>
      </c>
      <c r="L6152" s="33">
        <f t="shared" si="386"/>
        <v>0.9527394408697859</v>
      </c>
      <c r="M6152" s="33">
        <f t="shared" si="387"/>
        <v>0.94785871689910173</v>
      </c>
    </row>
    <row r="6153" spans="1:13" ht="27.6">
      <c r="A6153" t="s">
        <v>164</v>
      </c>
      <c r="B6153" t="s">
        <v>257</v>
      </c>
      <c r="C6153" s="14" t="s">
        <v>259</v>
      </c>
      <c r="D6153" t="s">
        <v>465</v>
      </c>
      <c r="E6153" t="s">
        <v>483</v>
      </c>
      <c r="F6153" s="20">
        <v>2048</v>
      </c>
      <c r="G6153" s="20">
        <v>61</v>
      </c>
      <c r="H6153" s="11">
        <v>21026.8246620356</v>
      </c>
      <c r="I6153" s="10">
        <v>3728976.31928501</v>
      </c>
      <c r="J6153" s="33">
        <f t="shared" si="384"/>
        <v>5.6387659404786086E-3</v>
      </c>
      <c r="K6153" s="33">
        <f t="shared" si="385"/>
        <v>5.6228979391376166E-3</v>
      </c>
      <c r="L6153" s="33">
        <f t="shared" si="386"/>
        <v>0.94785871689910173</v>
      </c>
      <c r="M6153" s="33">
        <f t="shared" si="387"/>
        <v>0.94252900407325613</v>
      </c>
    </row>
    <row r="6154" spans="1:13" ht="27.6">
      <c r="A6154" t="s">
        <v>164</v>
      </c>
      <c r="B6154" t="s">
        <v>257</v>
      </c>
      <c r="C6154" s="14" t="s">
        <v>259</v>
      </c>
      <c r="D6154" t="s">
        <v>465</v>
      </c>
      <c r="E6154" t="s">
        <v>483</v>
      </c>
      <c r="F6154" s="20">
        <v>2048</v>
      </c>
      <c r="G6154" s="20">
        <v>62</v>
      </c>
      <c r="H6154" s="11">
        <v>22647.1937117544</v>
      </c>
      <c r="I6154" s="10">
        <v>3658455.9555273498</v>
      </c>
      <c r="J6154" s="33">
        <f t="shared" si="384"/>
        <v>6.1903693763315816E-3</v>
      </c>
      <c r="K6154" s="33">
        <f t="shared" si="385"/>
        <v>6.1712485152332075E-3</v>
      </c>
      <c r="L6154" s="33">
        <f t="shared" si="386"/>
        <v>0.94252900407325613</v>
      </c>
      <c r="M6154" s="33">
        <f t="shared" si="387"/>
        <v>0.93671242335630478</v>
      </c>
    </row>
    <row r="6155" spans="1:13" ht="27.6">
      <c r="A6155" t="s">
        <v>164</v>
      </c>
      <c r="B6155" t="s">
        <v>257</v>
      </c>
      <c r="C6155" s="14" t="s">
        <v>259</v>
      </c>
      <c r="D6155" t="s">
        <v>465</v>
      </c>
      <c r="E6155" t="s">
        <v>483</v>
      </c>
      <c r="F6155" s="20">
        <v>2048</v>
      </c>
      <c r="G6155" s="20">
        <v>63</v>
      </c>
      <c r="H6155" s="11">
        <v>24921.239564560401</v>
      </c>
      <c r="I6155" s="10">
        <v>3666486.7800337402</v>
      </c>
      <c r="J6155" s="33">
        <f t="shared" si="384"/>
        <v>6.7970351619080615E-3</v>
      </c>
      <c r="K6155" s="33">
        <f t="shared" si="385"/>
        <v>6.7739875664151183E-3</v>
      </c>
      <c r="L6155" s="33">
        <f t="shared" si="386"/>
        <v>0.93671242335630478</v>
      </c>
      <c r="M6155" s="33">
        <f t="shared" si="387"/>
        <v>0.93036714504718254</v>
      </c>
    </row>
    <row r="6156" spans="1:13" ht="27.6">
      <c r="A6156" t="s">
        <v>164</v>
      </c>
      <c r="B6156" t="s">
        <v>257</v>
      </c>
      <c r="C6156" s="14" t="s">
        <v>259</v>
      </c>
      <c r="D6156" t="s">
        <v>465</v>
      </c>
      <c r="E6156" t="s">
        <v>483</v>
      </c>
      <c r="F6156" s="20">
        <v>2048</v>
      </c>
      <c r="G6156" s="20">
        <v>64</v>
      </c>
      <c r="H6156" s="11">
        <v>27533.332600570298</v>
      </c>
      <c r="I6156" s="10">
        <v>3691002.9966131598</v>
      </c>
      <c r="J6156" s="33">
        <f t="shared" si="384"/>
        <v>7.4595801265495325E-3</v>
      </c>
      <c r="K6156" s="33">
        <f t="shared" si="385"/>
        <v>7.4318265116994908E-3</v>
      </c>
      <c r="L6156" s="33">
        <f t="shared" si="386"/>
        <v>0.93036714504718254</v>
      </c>
      <c r="M6156" s="33">
        <f t="shared" si="387"/>
        <v>0.9234528178330067</v>
      </c>
    </row>
    <row r="6157" spans="1:13" ht="27.6">
      <c r="A6157" t="s">
        <v>164</v>
      </c>
      <c r="B6157" t="s">
        <v>257</v>
      </c>
      <c r="C6157" s="14" t="s">
        <v>259</v>
      </c>
      <c r="D6157" t="s">
        <v>465</v>
      </c>
      <c r="E6157" t="s">
        <v>483</v>
      </c>
      <c r="F6157" s="20">
        <v>2048</v>
      </c>
      <c r="G6157" s="20">
        <v>65</v>
      </c>
      <c r="H6157" s="11">
        <v>28142.525968361399</v>
      </c>
      <c r="I6157" s="10">
        <v>3617224.7745570899</v>
      </c>
      <c r="J6157" s="33">
        <f t="shared" si="384"/>
        <v>7.780142988710814E-3</v>
      </c>
      <c r="K6157" s="33">
        <f t="shared" si="385"/>
        <v>7.7499560133069689E-3</v>
      </c>
      <c r="L6157" s="33">
        <f t="shared" si="386"/>
        <v>0.9234528178330067</v>
      </c>
      <c r="M6157" s="33">
        <f t="shared" si="387"/>
        <v>0.91629609911443655</v>
      </c>
    </row>
    <row r="6158" spans="1:13" ht="27.6">
      <c r="A6158" t="s">
        <v>164</v>
      </c>
      <c r="B6158" t="s">
        <v>257</v>
      </c>
      <c r="C6158" s="14" t="s">
        <v>259</v>
      </c>
      <c r="D6158" t="s">
        <v>465</v>
      </c>
      <c r="E6158" t="s">
        <v>483</v>
      </c>
      <c r="F6158" s="20">
        <v>2048</v>
      </c>
      <c r="G6158" s="20">
        <v>66</v>
      </c>
      <c r="H6158" s="11">
        <v>29471.9187976582</v>
      </c>
      <c r="I6158" s="10">
        <v>3446341.7124520098</v>
      </c>
      <c r="J6158" s="33">
        <f t="shared" si="384"/>
        <v>8.551653102526929E-3</v>
      </c>
      <c r="K6158" s="33">
        <f t="shared" si="385"/>
        <v>8.5151917261737653E-3</v>
      </c>
      <c r="L6158" s="33">
        <f t="shared" si="386"/>
        <v>0.91629609911443655</v>
      </c>
      <c r="M6158" s="33">
        <f t="shared" si="387"/>
        <v>0.90849366215253202</v>
      </c>
    </row>
    <row r="6159" spans="1:13" ht="27.6">
      <c r="A6159" t="s">
        <v>164</v>
      </c>
      <c r="B6159" t="s">
        <v>257</v>
      </c>
      <c r="C6159" s="14" t="s">
        <v>259</v>
      </c>
      <c r="D6159" t="s">
        <v>465</v>
      </c>
      <c r="E6159" t="s">
        <v>483</v>
      </c>
      <c r="F6159" s="20">
        <v>2048</v>
      </c>
      <c r="G6159" s="20">
        <v>67</v>
      </c>
      <c r="H6159" s="11">
        <v>31242.559365452202</v>
      </c>
      <c r="I6159" s="10">
        <v>3325603.7558527999</v>
      </c>
      <c r="J6159" s="33">
        <f t="shared" si="384"/>
        <v>9.3945525862688135E-3</v>
      </c>
      <c r="K6159" s="33">
        <f t="shared" si="385"/>
        <v>9.3505616433103844E-3</v>
      </c>
      <c r="L6159" s="33">
        <f t="shared" si="386"/>
        <v>0.90849366215253202</v>
      </c>
      <c r="M6159" s="33">
        <f t="shared" si="387"/>
        <v>0.89999873616201798</v>
      </c>
    </row>
    <row r="6160" spans="1:13" ht="27.6">
      <c r="A6160" t="s">
        <v>164</v>
      </c>
      <c r="B6160" t="s">
        <v>257</v>
      </c>
      <c r="C6160" s="14" t="s">
        <v>259</v>
      </c>
      <c r="D6160" t="s">
        <v>465</v>
      </c>
      <c r="E6160" t="s">
        <v>483</v>
      </c>
      <c r="F6160" s="20">
        <v>2048</v>
      </c>
      <c r="G6160" s="20">
        <v>68</v>
      </c>
      <c r="H6160" s="11">
        <v>33204.7234507373</v>
      </c>
      <c r="I6160" s="10">
        <v>3215128.4059033198</v>
      </c>
      <c r="J6160" s="33">
        <f t="shared" si="384"/>
        <v>1.0327650799193549E-2</v>
      </c>
      <c r="K6160" s="33">
        <f t="shared" si="385"/>
        <v>1.0274503732482176E-2</v>
      </c>
      <c r="L6160" s="33">
        <f t="shared" si="386"/>
        <v>0.89999873616201798</v>
      </c>
      <c r="M6160" s="33">
        <f t="shared" si="387"/>
        <v>0.8907516957880921</v>
      </c>
    </row>
    <row r="6161" spans="1:13" ht="27.6">
      <c r="A6161" t="s">
        <v>164</v>
      </c>
      <c r="B6161" t="s">
        <v>257</v>
      </c>
      <c r="C6161" s="14" t="s">
        <v>259</v>
      </c>
      <c r="D6161" t="s">
        <v>465</v>
      </c>
      <c r="E6161" t="s">
        <v>483</v>
      </c>
      <c r="F6161" s="20">
        <v>2048</v>
      </c>
      <c r="G6161" s="20">
        <v>69</v>
      </c>
      <c r="H6161" s="11">
        <v>35198.847273391999</v>
      </c>
      <c r="I6161" s="10">
        <v>3097370.2224350902</v>
      </c>
      <c r="J6161" s="33">
        <f t="shared" si="384"/>
        <v>1.1364107208895219E-2</v>
      </c>
      <c r="K6161" s="33">
        <f t="shared" si="385"/>
        <v>1.1299779648253683E-2</v>
      </c>
      <c r="L6161" s="33">
        <f t="shared" si="386"/>
        <v>0.8907516957880921</v>
      </c>
      <c r="M6161" s="33">
        <f t="shared" si="387"/>
        <v>0.88068639790437842</v>
      </c>
    </row>
    <row r="6162" spans="1:13" ht="27.6">
      <c r="A6162" t="s">
        <v>164</v>
      </c>
      <c r="B6162" t="s">
        <v>257</v>
      </c>
      <c r="C6162" s="14" t="s">
        <v>259</v>
      </c>
      <c r="D6162" t="s">
        <v>465</v>
      </c>
      <c r="E6162" t="s">
        <v>483</v>
      </c>
      <c r="F6162" s="20">
        <v>2049</v>
      </c>
      <c r="G6162" s="20">
        <v>30</v>
      </c>
      <c r="H6162" s="11">
        <v>613.419747446879</v>
      </c>
      <c r="I6162" s="10">
        <v>4266582.4282289203</v>
      </c>
      <c r="J6162" s="33">
        <f t="shared" si="384"/>
        <v>1.4377309187520201E-4</v>
      </c>
      <c r="K6162" s="33">
        <f t="shared" si="385"/>
        <v>1.4376275701954988E-4</v>
      </c>
      <c r="L6162" s="33">
        <f t="shared" si="386"/>
        <v>1</v>
      </c>
      <c r="M6162" s="33">
        <f t="shared" si="387"/>
        <v>0.99985623724298045</v>
      </c>
    </row>
    <row r="6163" spans="1:13" ht="27.6">
      <c r="A6163" t="s">
        <v>164</v>
      </c>
      <c r="B6163" t="s">
        <v>257</v>
      </c>
      <c r="C6163" s="14" t="s">
        <v>259</v>
      </c>
      <c r="D6163" t="s">
        <v>465</v>
      </c>
      <c r="E6163" t="s">
        <v>483</v>
      </c>
      <c r="F6163" s="20">
        <v>2049</v>
      </c>
      <c r="G6163" s="20">
        <v>31</v>
      </c>
      <c r="H6163" s="11">
        <v>844.85256830489197</v>
      </c>
      <c r="I6163" s="10">
        <v>4270686.3431073502</v>
      </c>
      <c r="J6163" s="33">
        <f t="shared" si="384"/>
        <v>1.9782594656440574E-4</v>
      </c>
      <c r="K6163" s="33">
        <f t="shared" si="385"/>
        <v>1.9780638030209019E-4</v>
      </c>
      <c r="L6163" s="33">
        <f t="shared" si="386"/>
        <v>0.99985623724298045</v>
      </c>
      <c r="M6163" s="33">
        <f t="shared" si="387"/>
        <v>0.99965845929986896</v>
      </c>
    </row>
    <row r="6164" spans="1:13" ht="27.6">
      <c r="A6164" t="s">
        <v>164</v>
      </c>
      <c r="B6164" t="s">
        <v>257</v>
      </c>
      <c r="C6164" s="14" t="s">
        <v>259</v>
      </c>
      <c r="D6164" t="s">
        <v>465</v>
      </c>
      <c r="E6164" t="s">
        <v>483</v>
      </c>
      <c r="F6164" s="20">
        <v>2049</v>
      </c>
      <c r="G6164" s="20">
        <v>32</v>
      </c>
      <c r="H6164" s="11">
        <v>899.81198981863895</v>
      </c>
      <c r="I6164" s="10">
        <v>4311230.6923083803</v>
      </c>
      <c r="J6164" s="33">
        <f t="shared" si="384"/>
        <v>2.0871348671366247E-4</v>
      </c>
      <c r="K6164" s="33">
        <f t="shared" si="385"/>
        <v>2.086917075690975E-4</v>
      </c>
      <c r="L6164" s="33">
        <f t="shared" si="386"/>
        <v>0.99965845929986896</v>
      </c>
      <c r="M6164" s="33">
        <f t="shared" si="387"/>
        <v>0.99944983886901173</v>
      </c>
    </row>
    <row r="6165" spans="1:13" ht="27.6">
      <c r="A6165" t="s">
        <v>164</v>
      </c>
      <c r="B6165" t="s">
        <v>257</v>
      </c>
      <c r="C6165" s="14" t="s">
        <v>259</v>
      </c>
      <c r="D6165" t="s">
        <v>465</v>
      </c>
      <c r="E6165" t="s">
        <v>483</v>
      </c>
      <c r="F6165" s="20">
        <v>2049</v>
      </c>
      <c r="G6165" s="20">
        <v>33</v>
      </c>
      <c r="H6165" s="11">
        <v>1047.51129827932</v>
      </c>
      <c r="I6165" s="10">
        <v>4573206.4802445499</v>
      </c>
      <c r="J6165" s="33">
        <f t="shared" si="384"/>
        <v>2.290540133721023E-4</v>
      </c>
      <c r="K6165" s="33">
        <f t="shared" si="385"/>
        <v>2.2902778250433187E-4</v>
      </c>
      <c r="L6165" s="33">
        <f t="shared" si="386"/>
        <v>0.99944983886901173</v>
      </c>
      <c r="M6165" s="33">
        <f t="shared" si="387"/>
        <v>0.9992209370886912</v>
      </c>
    </row>
    <row r="6166" spans="1:13" ht="27.6">
      <c r="A6166" t="s">
        <v>164</v>
      </c>
      <c r="B6166" t="s">
        <v>257</v>
      </c>
      <c r="C6166" s="14" t="s">
        <v>259</v>
      </c>
      <c r="D6166" t="s">
        <v>465</v>
      </c>
      <c r="E6166" t="s">
        <v>483</v>
      </c>
      <c r="F6166" s="20">
        <v>2049</v>
      </c>
      <c r="G6166" s="20">
        <v>34</v>
      </c>
      <c r="H6166" s="11">
        <v>1162.47941181293</v>
      </c>
      <c r="I6166" s="10">
        <v>4621370.8032754604</v>
      </c>
      <c r="J6166" s="33">
        <f t="shared" si="384"/>
        <v>2.5154428443374563E-4</v>
      </c>
      <c r="K6166" s="33">
        <f t="shared" si="385"/>
        <v>2.5151264982281596E-4</v>
      </c>
      <c r="L6166" s="33">
        <f t="shared" si="386"/>
        <v>0.9992209370886912</v>
      </c>
      <c r="M6166" s="33">
        <f t="shared" si="387"/>
        <v>0.9989696203830456</v>
      </c>
    </row>
    <row r="6167" spans="1:13" ht="27.6">
      <c r="A6167" t="s">
        <v>164</v>
      </c>
      <c r="B6167" t="s">
        <v>257</v>
      </c>
      <c r="C6167" s="14" t="s">
        <v>259</v>
      </c>
      <c r="D6167" t="s">
        <v>465</v>
      </c>
      <c r="E6167" t="s">
        <v>483</v>
      </c>
      <c r="F6167" s="20">
        <v>2049</v>
      </c>
      <c r="G6167" s="20">
        <v>35</v>
      </c>
      <c r="H6167" s="11">
        <v>1523.28886214165</v>
      </c>
      <c r="I6167" s="10">
        <v>4686918.3066503396</v>
      </c>
      <c r="J6167" s="33">
        <f t="shared" si="384"/>
        <v>3.2500862239912145E-4</v>
      </c>
      <c r="K6167" s="33">
        <f t="shared" si="385"/>
        <v>3.2495581281810626E-4</v>
      </c>
      <c r="L6167" s="33">
        <f t="shared" si="386"/>
        <v>0.9989696203830456</v>
      </c>
      <c r="M6167" s="33">
        <f t="shared" si="387"/>
        <v>0.99864499939807339</v>
      </c>
    </row>
    <row r="6168" spans="1:13" ht="27.6">
      <c r="A6168" t="s">
        <v>164</v>
      </c>
      <c r="B6168" t="s">
        <v>257</v>
      </c>
      <c r="C6168" s="14" t="s">
        <v>259</v>
      </c>
      <c r="D6168" t="s">
        <v>465</v>
      </c>
      <c r="E6168" t="s">
        <v>483</v>
      </c>
      <c r="F6168" s="20">
        <v>2049</v>
      </c>
      <c r="G6168" s="20">
        <v>36</v>
      </c>
      <c r="H6168" s="11">
        <v>1835.5784680597001</v>
      </c>
      <c r="I6168" s="10">
        <v>4753362.9381760601</v>
      </c>
      <c r="J6168" s="33">
        <f t="shared" si="384"/>
        <v>3.8616417301474569E-4</v>
      </c>
      <c r="K6168" s="33">
        <f t="shared" si="385"/>
        <v>3.8608962122721469E-4</v>
      </c>
      <c r="L6168" s="33">
        <f t="shared" si="386"/>
        <v>0.99864499939807339</v>
      </c>
      <c r="M6168" s="33">
        <f t="shared" si="387"/>
        <v>0.99825943292851538</v>
      </c>
    </row>
    <row r="6169" spans="1:13" ht="27.6">
      <c r="A6169" t="s">
        <v>164</v>
      </c>
      <c r="B6169" t="s">
        <v>257</v>
      </c>
      <c r="C6169" s="14" t="s">
        <v>259</v>
      </c>
      <c r="D6169" t="s">
        <v>465</v>
      </c>
      <c r="E6169" t="s">
        <v>483</v>
      </c>
      <c r="F6169" s="20">
        <v>2049</v>
      </c>
      <c r="G6169" s="20">
        <v>37</v>
      </c>
      <c r="H6169" s="11">
        <v>2068.6436037775702</v>
      </c>
      <c r="I6169" s="10">
        <v>4863691.6510223802</v>
      </c>
      <c r="J6169" s="33">
        <f t="shared" si="384"/>
        <v>4.2532375656312993E-4</v>
      </c>
      <c r="K6169" s="33">
        <f t="shared" si="385"/>
        <v>4.2523331923638441E-4</v>
      </c>
      <c r="L6169" s="33">
        <f t="shared" si="386"/>
        <v>0.99825943292851538</v>
      </c>
      <c r="M6169" s="33">
        <f t="shared" si="387"/>
        <v>0.99783493975639215</v>
      </c>
    </row>
    <row r="6170" spans="1:13" ht="27.6">
      <c r="A6170" t="s">
        <v>164</v>
      </c>
      <c r="B6170" t="s">
        <v>257</v>
      </c>
      <c r="C6170" s="14" t="s">
        <v>259</v>
      </c>
      <c r="D6170" t="s">
        <v>465</v>
      </c>
      <c r="E6170" t="s">
        <v>483</v>
      </c>
      <c r="F6170" s="20">
        <v>2049</v>
      </c>
      <c r="G6170" s="20">
        <v>38</v>
      </c>
      <c r="H6170" s="11">
        <v>2215.9681849161898</v>
      </c>
      <c r="I6170" s="10">
        <v>4833752.3135640202</v>
      </c>
      <c r="J6170" s="33">
        <f t="shared" si="384"/>
        <v>4.5843643636806722E-4</v>
      </c>
      <c r="K6170" s="33">
        <f t="shared" si="385"/>
        <v>4.5833137044093419E-4</v>
      </c>
      <c r="L6170" s="33">
        <f t="shared" si="386"/>
        <v>0.99783493975639215</v>
      </c>
      <c r="M6170" s="33">
        <f t="shared" si="387"/>
        <v>0.99737760070097981</v>
      </c>
    </row>
    <row r="6171" spans="1:13" ht="27.6">
      <c r="A6171" t="s">
        <v>164</v>
      </c>
      <c r="B6171" t="s">
        <v>257</v>
      </c>
      <c r="C6171" s="14" t="s">
        <v>259</v>
      </c>
      <c r="D6171" t="s">
        <v>465</v>
      </c>
      <c r="E6171" t="s">
        <v>483</v>
      </c>
      <c r="F6171" s="20">
        <v>2049</v>
      </c>
      <c r="G6171" s="20">
        <v>39</v>
      </c>
      <c r="H6171" s="11">
        <v>2328.6629461237499</v>
      </c>
      <c r="I6171" s="10">
        <v>4698641.2683883999</v>
      </c>
      <c r="J6171" s="33">
        <f t="shared" si="384"/>
        <v>4.95603476219938E-4</v>
      </c>
      <c r="K6171" s="33">
        <f t="shared" si="385"/>
        <v>4.9548068510318899E-4</v>
      </c>
      <c r="L6171" s="33">
        <f t="shared" si="386"/>
        <v>0.99737760070097981</v>
      </c>
      <c r="M6171" s="33">
        <f t="shared" si="387"/>
        <v>0.99688341936407787</v>
      </c>
    </row>
    <row r="6172" spans="1:13" ht="27.6">
      <c r="A6172" t="s">
        <v>164</v>
      </c>
      <c r="B6172" t="s">
        <v>257</v>
      </c>
      <c r="C6172" s="14" t="s">
        <v>259</v>
      </c>
      <c r="D6172" t="s">
        <v>465</v>
      </c>
      <c r="E6172" t="s">
        <v>483</v>
      </c>
      <c r="F6172" s="20">
        <v>2049</v>
      </c>
      <c r="G6172" s="20">
        <v>40</v>
      </c>
      <c r="H6172" s="11">
        <v>3075.6856063267701</v>
      </c>
      <c r="I6172" s="10">
        <v>4625549.9307538802</v>
      </c>
      <c r="J6172" s="33">
        <f t="shared" si="384"/>
        <v>6.6493404078885152E-4</v>
      </c>
      <c r="K6172" s="33">
        <f t="shared" si="385"/>
        <v>6.6471302114012865E-4</v>
      </c>
      <c r="L6172" s="33">
        <f t="shared" si="386"/>
        <v>0.99688341936407787</v>
      </c>
      <c r="M6172" s="33">
        <f t="shared" si="387"/>
        <v>0.9962207779746679</v>
      </c>
    </row>
    <row r="6173" spans="1:13" ht="27.6">
      <c r="A6173" t="s">
        <v>164</v>
      </c>
      <c r="B6173" t="s">
        <v>257</v>
      </c>
      <c r="C6173" s="14" t="s">
        <v>259</v>
      </c>
      <c r="D6173" t="s">
        <v>465</v>
      </c>
      <c r="E6173" t="s">
        <v>483</v>
      </c>
      <c r="F6173" s="20">
        <v>2049</v>
      </c>
      <c r="G6173" s="20">
        <v>41</v>
      </c>
      <c r="H6173" s="11">
        <v>3457.1155608776198</v>
      </c>
      <c r="I6173" s="10">
        <v>4579129.39280417</v>
      </c>
      <c r="J6173" s="33">
        <f t="shared" si="384"/>
        <v>7.5497223693007486E-4</v>
      </c>
      <c r="K6173" s="33">
        <f t="shared" si="385"/>
        <v>7.5468731709749104E-4</v>
      </c>
      <c r="L6173" s="33">
        <f t="shared" si="386"/>
        <v>0.9962207779746679</v>
      </c>
      <c r="M6173" s="33">
        <f t="shared" si="387"/>
        <v>0.9954689427885014</v>
      </c>
    </row>
    <row r="6174" spans="1:13" ht="27.6">
      <c r="A6174" t="s">
        <v>164</v>
      </c>
      <c r="B6174" t="s">
        <v>257</v>
      </c>
      <c r="C6174" s="14" t="s">
        <v>259</v>
      </c>
      <c r="D6174" t="s">
        <v>465</v>
      </c>
      <c r="E6174" t="s">
        <v>483</v>
      </c>
      <c r="F6174" s="20">
        <v>2049</v>
      </c>
      <c r="G6174" s="20">
        <v>42</v>
      </c>
      <c r="H6174" s="11">
        <v>3828.66206598298</v>
      </c>
      <c r="I6174" s="10">
        <v>4599827.8570718104</v>
      </c>
      <c r="J6174" s="33">
        <f t="shared" si="384"/>
        <v>8.3234898890765358E-4</v>
      </c>
      <c r="K6174" s="33">
        <f t="shared" si="385"/>
        <v>8.3200268257721532E-4</v>
      </c>
      <c r="L6174" s="33">
        <f t="shared" si="386"/>
        <v>0.9954689427885014</v>
      </c>
      <c r="M6174" s="33">
        <f t="shared" si="387"/>
        <v>0.99464070995767906</v>
      </c>
    </row>
    <row r="6175" spans="1:13" ht="27.6">
      <c r="A6175" t="s">
        <v>164</v>
      </c>
      <c r="B6175" t="s">
        <v>257</v>
      </c>
      <c r="C6175" s="14" t="s">
        <v>259</v>
      </c>
      <c r="D6175" t="s">
        <v>465</v>
      </c>
      <c r="E6175" t="s">
        <v>483</v>
      </c>
      <c r="F6175" s="20">
        <v>2049</v>
      </c>
      <c r="G6175" s="20">
        <v>43</v>
      </c>
      <c r="H6175" s="11">
        <v>4080.1471765626502</v>
      </c>
      <c r="I6175" s="10">
        <v>4512983.3069500802</v>
      </c>
      <c r="J6175" s="33">
        <f t="shared" si="384"/>
        <v>9.0409090817578379E-4</v>
      </c>
      <c r="K6175" s="33">
        <f t="shared" si="385"/>
        <v>9.036823411271433E-4</v>
      </c>
      <c r="L6175" s="33">
        <f t="shared" si="386"/>
        <v>0.99464070995767906</v>
      </c>
      <c r="M6175" s="33">
        <f t="shared" si="387"/>
        <v>0.99374187071232412</v>
      </c>
    </row>
    <row r="6176" spans="1:13" ht="27.6">
      <c r="A6176" t="s">
        <v>164</v>
      </c>
      <c r="B6176" t="s">
        <v>257</v>
      </c>
      <c r="C6176" s="14" t="s">
        <v>259</v>
      </c>
      <c r="D6176" t="s">
        <v>465</v>
      </c>
      <c r="E6176" t="s">
        <v>483</v>
      </c>
      <c r="F6176" s="20">
        <v>2049</v>
      </c>
      <c r="G6176" s="20">
        <v>44</v>
      </c>
      <c r="H6176" s="11">
        <v>4377.21499045976</v>
      </c>
      <c r="I6176" s="10">
        <v>4447142.4526402</v>
      </c>
      <c r="J6176" s="33">
        <f t="shared" si="384"/>
        <v>9.8427586637371491E-4</v>
      </c>
      <c r="K6176" s="33">
        <f t="shared" si="385"/>
        <v>9.8379162577166834E-4</v>
      </c>
      <c r="L6176" s="33">
        <f t="shared" si="386"/>
        <v>0.99374187071232412</v>
      </c>
      <c r="M6176" s="33">
        <f t="shared" si="387"/>
        <v>0.99276423578173867</v>
      </c>
    </row>
    <row r="6177" spans="1:13" ht="27.6">
      <c r="A6177" t="s">
        <v>164</v>
      </c>
      <c r="B6177" t="s">
        <v>257</v>
      </c>
      <c r="C6177" s="14" t="s">
        <v>259</v>
      </c>
      <c r="D6177" t="s">
        <v>465</v>
      </c>
      <c r="E6177" t="s">
        <v>483</v>
      </c>
      <c r="F6177" s="20">
        <v>2049</v>
      </c>
      <c r="G6177" s="20">
        <v>45</v>
      </c>
      <c r="H6177" s="11">
        <v>5441.3336818439602</v>
      </c>
      <c r="I6177" s="10">
        <v>4314478.9646367896</v>
      </c>
      <c r="J6177" s="33">
        <f t="shared" si="384"/>
        <v>1.2611797916836139E-3</v>
      </c>
      <c r="K6177" s="33">
        <f t="shared" si="385"/>
        <v>1.2603848386781857E-3</v>
      </c>
      <c r="L6177" s="33">
        <f t="shared" si="386"/>
        <v>0.99276423578173867</v>
      </c>
      <c r="M6177" s="33">
        <f t="shared" si="387"/>
        <v>0.99151297079057743</v>
      </c>
    </row>
    <row r="6178" spans="1:13" ht="27.6">
      <c r="A6178" t="s">
        <v>164</v>
      </c>
      <c r="B6178" t="s">
        <v>257</v>
      </c>
      <c r="C6178" s="14" t="s">
        <v>259</v>
      </c>
      <c r="D6178" t="s">
        <v>465</v>
      </c>
      <c r="E6178" t="s">
        <v>483</v>
      </c>
      <c r="F6178" s="20">
        <v>2049</v>
      </c>
      <c r="G6178" s="20">
        <v>46</v>
      </c>
      <c r="H6178" s="11">
        <v>5981.4062744907596</v>
      </c>
      <c r="I6178" s="10">
        <v>4242098.8788825804</v>
      </c>
      <c r="J6178" s="33">
        <f t="shared" si="384"/>
        <v>1.4100110453027284E-3</v>
      </c>
      <c r="K6178" s="33">
        <f t="shared" si="385"/>
        <v>1.409017446778571E-3</v>
      </c>
      <c r="L6178" s="33">
        <f t="shared" si="386"/>
        <v>0.99151297079057743</v>
      </c>
      <c r="M6178" s="33">
        <f t="shared" si="387"/>
        <v>0.99011591171602631</v>
      </c>
    </row>
    <row r="6179" spans="1:13" ht="27.6">
      <c r="A6179" t="s">
        <v>164</v>
      </c>
      <c r="B6179" t="s">
        <v>257</v>
      </c>
      <c r="C6179" s="14" t="s">
        <v>259</v>
      </c>
      <c r="D6179" t="s">
        <v>465</v>
      </c>
      <c r="E6179" t="s">
        <v>483</v>
      </c>
      <c r="F6179" s="20">
        <v>2049</v>
      </c>
      <c r="G6179" s="20">
        <v>47</v>
      </c>
      <c r="H6179" s="11">
        <v>6645.9335390281203</v>
      </c>
      <c r="I6179" s="10">
        <v>4209909.0686686002</v>
      </c>
      <c r="J6179" s="33">
        <f t="shared" si="384"/>
        <v>1.5786406382240275E-3</v>
      </c>
      <c r="K6179" s="33">
        <f t="shared" si="385"/>
        <v>1.5773952405230274E-3</v>
      </c>
      <c r="L6179" s="33">
        <f t="shared" si="386"/>
        <v>0.99011591171602631</v>
      </c>
      <c r="M6179" s="33">
        <f t="shared" si="387"/>
        <v>0.98855410758931939</v>
      </c>
    </row>
    <row r="6180" spans="1:13" ht="27.6">
      <c r="A6180" t="s">
        <v>164</v>
      </c>
      <c r="B6180" t="s">
        <v>257</v>
      </c>
      <c r="C6180" s="14" t="s">
        <v>259</v>
      </c>
      <c r="D6180" t="s">
        <v>465</v>
      </c>
      <c r="E6180" t="s">
        <v>483</v>
      </c>
      <c r="F6180" s="20">
        <v>2049</v>
      </c>
      <c r="G6180" s="20">
        <v>48</v>
      </c>
      <c r="H6180" s="11">
        <v>7237.7719677609903</v>
      </c>
      <c r="I6180" s="10">
        <v>4180401.40703749</v>
      </c>
      <c r="J6180" s="33">
        <f t="shared" si="384"/>
        <v>1.7313581312016053E-3</v>
      </c>
      <c r="K6180" s="33">
        <f t="shared" si="385"/>
        <v>1.7298601953249504E-3</v>
      </c>
      <c r="L6180" s="33">
        <f t="shared" si="386"/>
        <v>0.98855410758931939</v>
      </c>
      <c r="M6180" s="33">
        <f t="shared" si="387"/>
        <v>0.9868440471876756</v>
      </c>
    </row>
    <row r="6181" spans="1:13" ht="27.6">
      <c r="A6181" t="s">
        <v>164</v>
      </c>
      <c r="B6181" t="s">
        <v>257</v>
      </c>
      <c r="C6181" s="14" t="s">
        <v>259</v>
      </c>
      <c r="D6181" t="s">
        <v>465</v>
      </c>
      <c r="E6181" t="s">
        <v>483</v>
      </c>
      <c r="F6181" s="20">
        <v>2049</v>
      </c>
      <c r="G6181" s="20">
        <v>49</v>
      </c>
      <c r="H6181" s="11">
        <v>7889.3675473347203</v>
      </c>
      <c r="I6181" s="10">
        <v>4149495.69015127</v>
      </c>
      <c r="J6181" s="33">
        <f t="shared" si="384"/>
        <v>1.9012834658582603E-3</v>
      </c>
      <c r="K6181" s="33">
        <f t="shared" si="385"/>
        <v>1.8994771713901626E-3</v>
      </c>
      <c r="L6181" s="33">
        <f t="shared" si="386"/>
        <v>0.9868440471876756</v>
      </c>
      <c r="M6181" s="33">
        <f t="shared" si="387"/>
        <v>0.98496955944832032</v>
      </c>
    </row>
    <row r="6182" spans="1:13" ht="27.6">
      <c r="A6182" t="s">
        <v>164</v>
      </c>
      <c r="B6182" t="s">
        <v>257</v>
      </c>
      <c r="C6182" s="14" t="s">
        <v>259</v>
      </c>
      <c r="D6182" t="s">
        <v>465</v>
      </c>
      <c r="E6182" t="s">
        <v>483</v>
      </c>
      <c r="F6182" s="20">
        <v>2049</v>
      </c>
      <c r="G6182" s="20">
        <v>50</v>
      </c>
      <c r="H6182" s="11">
        <v>9001.26303808179</v>
      </c>
      <c r="I6182" s="10">
        <v>4155477.2398244301</v>
      </c>
      <c r="J6182" s="33">
        <f t="shared" si="384"/>
        <v>2.1661201634838208E-3</v>
      </c>
      <c r="K6182" s="33">
        <f t="shared" si="385"/>
        <v>2.163775818219138E-3</v>
      </c>
      <c r="L6182" s="33">
        <f t="shared" si="386"/>
        <v>0.98496955944832032</v>
      </c>
      <c r="M6182" s="33">
        <f t="shared" si="387"/>
        <v>0.9828383061339041</v>
      </c>
    </row>
    <row r="6183" spans="1:13" ht="27.6">
      <c r="A6183" t="s">
        <v>164</v>
      </c>
      <c r="B6183" t="s">
        <v>257</v>
      </c>
      <c r="C6183" s="14" t="s">
        <v>259</v>
      </c>
      <c r="D6183" t="s">
        <v>465</v>
      </c>
      <c r="E6183" t="s">
        <v>483</v>
      </c>
      <c r="F6183" s="20">
        <v>2049</v>
      </c>
      <c r="G6183" s="20">
        <v>51</v>
      </c>
      <c r="H6183" s="11">
        <v>10026.914670852</v>
      </c>
      <c r="I6183" s="10">
        <v>4196730.7974576503</v>
      </c>
      <c r="J6183" s="33">
        <f t="shared" si="384"/>
        <v>2.3892203609834194E-3</v>
      </c>
      <c r="K6183" s="33">
        <f t="shared" si="385"/>
        <v>2.3863684457535728E-3</v>
      </c>
      <c r="L6183" s="33">
        <f t="shared" si="386"/>
        <v>0.9828383061339041</v>
      </c>
      <c r="M6183" s="33">
        <f t="shared" si="387"/>
        <v>0.98049289181286825</v>
      </c>
    </row>
    <row r="6184" spans="1:13" ht="27.6">
      <c r="A6184" t="s">
        <v>164</v>
      </c>
      <c r="B6184" t="s">
        <v>257</v>
      </c>
      <c r="C6184" s="14" t="s">
        <v>259</v>
      </c>
      <c r="D6184" t="s">
        <v>465</v>
      </c>
      <c r="E6184" t="s">
        <v>483</v>
      </c>
      <c r="F6184" s="20">
        <v>2049</v>
      </c>
      <c r="G6184" s="20">
        <v>52</v>
      </c>
      <c r="H6184" s="11">
        <v>11408.809305156699</v>
      </c>
      <c r="I6184" s="10">
        <v>4308185.0921619004</v>
      </c>
      <c r="J6184" s="33">
        <f t="shared" si="384"/>
        <v>2.6481706475223929E-3</v>
      </c>
      <c r="K6184" s="33">
        <f t="shared" si="385"/>
        <v>2.6446673367703788E-3</v>
      </c>
      <c r="L6184" s="33">
        <f t="shared" si="386"/>
        <v>0.98049289181286825</v>
      </c>
      <c r="M6184" s="33">
        <f t="shared" si="387"/>
        <v>0.97789981428795525</v>
      </c>
    </row>
    <row r="6185" spans="1:13" ht="27.6">
      <c r="A6185" t="s">
        <v>164</v>
      </c>
      <c r="B6185" t="s">
        <v>257</v>
      </c>
      <c r="C6185" s="14" t="s">
        <v>259</v>
      </c>
      <c r="D6185" t="s">
        <v>465</v>
      </c>
      <c r="E6185" t="s">
        <v>483</v>
      </c>
      <c r="F6185" s="20">
        <v>2049</v>
      </c>
      <c r="G6185" s="20">
        <v>53</v>
      </c>
      <c r="H6185" s="11">
        <v>12260.5967173841</v>
      </c>
      <c r="I6185" s="10">
        <v>4247753.0571520403</v>
      </c>
      <c r="J6185" s="33">
        <f t="shared" si="384"/>
        <v>2.8863722896369055E-3</v>
      </c>
      <c r="K6185" s="33">
        <f t="shared" si="385"/>
        <v>2.8822107220470849E-3</v>
      </c>
      <c r="L6185" s="33">
        <f t="shared" si="386"/>
        <v>0.97789981428795525</v>
      </c>
      <c r="M6185" s="33">
        <f t="shared" si="387"/>
        <v>0.97508130095812662</v>
      </c>
    </row>
    <row r="6186" spans="1:13" ht="27.6">
      <c r="A6186" t="s">
        <v>164</v>
      </c>
      <c r="B6186" t="s">
        <v>257</v>
      </c>
      <c r="C6186" s="14" t="s">
        <v>259</v>
      </c>
      <c r="D6186" t="s">
        <v>465</v>
      </c>
      <c r="E6186" t="s">
        <v>483</v>
      </c>
      <c r="F6186" s="20">
        <v>2049</v>
      </c>
      <c r="G6186" s="20">
        <v>54</v>
      </c>
      <c r="H6186" s="11">
        <v>13053.542130506299</v>
      </c>
      <c r="I6186" s="10">
        <v>4157429.3242806098</v>
      </c>
      <c r="J6186" s="33">
        <f t="shared" si="384"/>
        <v>3.1398109534345599E-3</v>
      </c>
      <c r="K6186" s="33">
        <f t="shared" si="385"/>
        <v>3.1348869019013348E-3</v>
      </c>
      <c r="L6186" s="33">
        <f t="shared" si="386"/>
        <v>0.97508130095812662</v>
      </c>
      <c r="M6186" s="33">
        <f t="shared" si="387"/>
        <v>0.97202453135946409</v>
      </c>
    </row>
    <row r="6187" spans="1:13" ht="27.6">
      <c r="A6187" t="s">
        <v>164</v>
      </c>
      <c r="B6187" t="s">
        <v>257</v>
      </c>
      <c r="C6187" s="14" t="s">
        <v>259</v>
      </c>
      <c r="D6187" t="s">
        <v>465</v>
      </c>
      <c r="E6187" t="s">
        <v>483</v>
      </c>
      <c r="F6187" s="20">
        <v>2049</v>
      </c>
      <c r="G6187" s="20">
        <v>55</v>
      </c>
      <c r="H6187" s="11">
        <v>13639.4956946694</v>
      </c>
      <c r="I6187" s="10">
        <v>4080543.6626275498</v>
      </c>
      <c r="J6187" s="33">
        <f t="shared" si="384"/>
        <v>3.3425682512821429E-3</v>
      </c>
      <c r="K6187" s="33">
        <f t="shared" si="385"/>
        <v>3.3369880891139792E-3</v>
      </c>
      <c r="L6187" s="33">
        <f t="shared" si="386"/>
        <v>0.97202453135946409</v>
      </c>
      <c r="M6187" s="33">
        <f t="shared" si="387"/>
        <v>0.96878089707599091</v>
      </c>
    </row>
    <row r="6188" spans="1:13" ht="27.6">
      <c r="A6188" t="s">
        <v>164</v>
      </c>
      <c r="B6188" t="s">
        <v>257</v>
      </c>
      <c r="C6188" s="14" t="s">
        <v>259</v>
      </c>
      <c r="D6188" t="s">
        <v>465</v>
      </c>
      <c r="E6188" t="s">
        <v>483</v>
      </c>
      <c r="F6188" s="20">
        <v>2049</v>
      </c>
      <c r="G6188" s="20">
        <v>56</v>
      </c>
      <c r="H6188" s="11">
        <v>14560.229533522799</v>
      </c>
      <c r="I6188" s="10">
        <v>4005524.8656562301</v>
      </c>
      <c r="J6188" s="33">
        <f t="shared" si="384"/>
        <v>3.6350366111476827E-3</v>
      </c>
      <c r="K6188" s="33">
        <f t="shared" si="385"/>
        <v>3.6284378635499381E-3</v>
      </c>
      <c r="L6188" s="33">
        <f t="shared" si="386"/>
        <v>0.96878089707599091</v>
      </c>
      <c r="M6188" s="33">
        <f t="shared" si="387"/>
        <v>0.96526573578755648</v>
      </c>
    </row>
    <row r="6189" spans="1:13" ht="27.6">
      <c r="A6189" t="s">
        <v>164</v>
      </c>
      <c r="B6189" t="s">
        <v>257</v>
      </c>
      <c r="C6189" s="14" t="s">
        <v>259</v>
      </c>
      <c r="D6189" t="s">
        <v>465</v>
      </c>
      <c r="E6189" t="s">
        <v>483</v>
      </c>
      <c r="F6189" s="20">
        <v>2049</v>
      </c>
      <c r="G6189" s="20">
        <v>57</v>
      </c>
      <c r="H6189" s="11">
        <v>15865.7731596582</v>
      </c>
      <c r="I6189" s="10">
        <v>4013454.5706181498</v>
      </c>
      <c r="J6189" s="33">
        <f t="shared" si="384"/>
        <v>3.9531463183385589E-3</v>
      </c>
      <c r="K6189" s="33">
        <f t="shared" si="385"/>
        <v>3.9453429214745261E-3</v>
      </c>
      <c r="L6189" s="33">
        <f t="shared" si="386"/>
        <v>0.96526573578755648</v>
      </c>
      <c r="M6189" s="33">
        <f t="shared" si="387"/>
        <v>0.96145743144952511</v>
      </c>
    </row>
    <row r="6190" spans="1:13" ht="27.6">
      <c r="A6190" t="s">
        <v>164</v>
      </c>
      <c r="B6190" t="s">
        <v>257</v>
      </c>
      <c r="C6190" s="14" t="s">
        <v>259</v>
      </c>
      <c r="D6190" t="s">
        <v>465</v>
      </c>
      <c r="E6190" t="s">
        <v>483</v>
      </c>
      <c r="F6190" s="20">
        <v>2049</v>
      </c>
      <c r="G6190" s="20">
        <v>58</v>
      </c>
      <c r="H6190" s="11">
        <v>17259.480475449898</v>
      </c>
      <c r="I6190" s="10">
        <v>4000181.5371506298</v>
      </c>
      <c r="J6190" s="33">
        <f t="shared" si="384"/>
        <v>4.3146743004428747E-3</v>
      </c>
      <c r="K6190" s="33">
        <f t="shared" si="385"/>
        <v>4.305379466149506E-3</v>
      </c>
      <c r="L6190" s="33">
        <f t="shared" si="386"/>
        <v>0.96145743144952511</v>
      </c>
      <c r="M6190" s="33">
        <f t="shared" si="387"/>
        <v>0.95731799236658544</v>
      </c>
    </row>
    <row r="6191" spans="1:13" ht="27.6">
      <c r="A6191" t="s">
        <v>164</v>
      </c>
      <c r="B6191" t="s">
        <v>257</v>
      </c>
      <c r="C6191" s="14" t="s">
        <v>259</v>
      </c>
      <c r="D6191" t="s">
        <v>465</v>
      </c>
      <c r="E6191" t="s">
        <v>483</v>
      </c>
      <c r="F6191" s="20">
        <v>2049</v>
      </c>
      <c r="G6191" s="20">
        <v>59</v>
      </c>
      <c r="H6191" s="11">
        <v>25077.598396136302</v>
      </c>
      <c r="I6191" s="10">
        <v>5881622.2969821095</v>
      </c>
      <c r="J6191" s="33">
        <f t="shared" si="384"/>
        <v>4.2637213220923327E-3</v>
      </c>
      <c r="K6191" s="33">
        <f t="shared" si="385"/>
        <v>4.2546445671695077E-3</v>
      </c>
      <c r="L6191" s="33">
        <f t="shared" si="386"/>
        <v>0.95731799236658544</v>
      </c>
      <c r="M6191" s="33">
        <f t="shared" si="387"/>
        <v>0.95324494457130937</v>
      </c>
    </row>
    <row r="6192" spans="1:13" ht="27.6">
      <c r="A6192" t="s">
        <v>164</v>
      </c>
      <c r="B6192" t="s">
        <v>257</v>
      </c>
      <c r="C6192" s="14" t="s">
        <v>259</v>
      </c>
      <c r="D6192" t="s">
        <v>465</v>
      </c>
      <c r="E6192" t="s">
        <v>483</v>
      </c>
      <c r="F6192" s="20">
        <v>2049</v>
      </c>
      <c r="G6192" s="20">
        <v>60</v>
      </c>
      <c r="H6192" s="11">
        <v>19771.2696057104</v>
      </c>
      <c r="I6192" s="10">
        <v>3895060.6153970598</v>
      </c>
      <c r="J6192" s="33">
        <f t="shared" si="384"/>
        <v>5.0759850893090479E-3</v>
      </c>
      <c r="K6192" s="33">
        <f t="shared" si="385"/>
        <v>5.0631240470169203E-3</v>
      </c>
      <c r="L6192" s="33">
        <f t="shared" si="386"/>
        <v>0.95324494457130937</v>
      </c>
      <c r="M6192" s="33">
        <f t="shared" si="387"/>
        <v>0.94841854716975305</v>
      </c>
    </row>
    <row r="6193" spans="1:13" ht="27.6">
      <c r="A6193" t="s">
        <v>164</v>
      </c>
      <c r="B6193" t="s">
        <v>257</v>
      </c>
      <c r="C6193" s="14" t="s">
        <v>259</v>
      </c>
      <c r="D6193" t="s">
        <v>465</v>
      </c>
      <c r="E6193" t="s">
        <v>483</v>
      </c>
      <c r="F6193" s="20">
        <v>2049</v>
      </c>
      <c r="G6193" s="20">
        <v>61</v>
      </c>
      <c r="H6193" s="11">
        <v>21407.516764324901</v>
      </c>
      <c r="I6193" s="10">
        <v>3841911.74378106</v>
      </c>
      <c r="J6193" s="33">
        <f t="shared" si="384"/>
        <v>5.572100087665329E-3</v>
      </c>
      <c r="K6193" s="33">
        <f t="shared" si="385"/>
        <v>5.5566047318886813E-3</v>
      </c>
      <c r="L6193" s="33">
        <f t="shared" si="386"/>
        <v>0.94841854716975305</v>
      </c>
      <c r="M6193" s="33">
        <f t="shared" si="387"/>
        <v>0.94314856018273863</v>
      </c>
    </row>
    <row r="6194" spans="1:13" ht="27.6">
      <c r="A6194" t="s">
        <v>164</v>
      </c>
      <c r="B6194" t="s">
        <v>257</v>
      </c>
      <c r="C6194" s="14" t="s">
        <v>259</v>
      </c>
      <c r="D6194" t="s">
        <v>465</v>
      </c>
      <c r="E6194" t="s">
        <v>483</v>
      </c>
      <c r="F6194" s="20">
        <v>2049</v>
      </c>
      <c r="G6194" s="20">
        <v>62</v>
      </c>
      <c r="H6194" s="11">
        <v>22550.840040197199</v>
      </c>
      <c r="I6194" s="10">
        <v>3683759.2050386602</v>
      </c>
      <c r="J6194" s="33">
        <f t="shared" si="384"/>
        <v>6.1216922130393515E-3</v>
      </c>
      <c r="K6194" s="33">
        <f t="shared" si="385"/>
        <v>6.1029928320064375E-3</v>
      </c>
      <c r="L6194" s="33">
        <f t="shared" si="386"/>
        <v>0.94314856018273863</v>
      </c>
      <c r="M6194" s="33">
        <f t="shared" si="387"/>
        <v>0.93739253128042621</v>
      </c>
    </row>
    <row r="6195" spans="1:13" ht="27.6">
      <c r="A6195" t="s">
        <v>164</v>
      </c>
      <c r="B6195" t="s">
        <v>257</v>
      </c>
      <c r="C6195" s="14" t="s">
        <v>259</v>
      </c>
      <c r="D6195" t="s">
        <v>465</v>
      </c>
      <c r="E6195" t="s">
        <v>483</v>
      </c>
      <c r="F6195" s="20">
        <v>2049</v>
      </c>
      <c r="G6195" s="20">
        <v>63</v>
      </c>
      <c r="H6195" s="11">
        <v>24263.154397010101</v>
      </c>
      <c r="I6195" s="10">
        <v>3609768.98063152</v>
      </c>
      <c r="J6195" s="33">
        <f t="shared" si="384"/>
        <v>6.7215255400541792E-3</v>
      </c>
      <c r="K6195" s="33">
        <f t="shared" si="385"/>
        <v>6.6989866141896615E-3</v>
      </c>
      <c r="L6195" s="33">
        <f t="shared" si="386"/>
        <v>0.93739253128042621</v>
      </c>
      <c r="M6195" s="33">
        <f t="shared" si="387"/>
        <v>0.93111295126113724</v>
      </c>
    </row>
    <row r="6196" spans="1:13" ht="27.6">
      <c r="A6196" t="s">
        <v>164</v>
      </c>
      <c r="B6196" t="s">
        <v>257</v>
      </c>
      <c r="C6196" s="14" t="s">
        <v>259</v>
      </c>
      <c r="D6196" t="s">
        <v>465</v>
      </c>
      <c r="E6196" t="s">
        <v>483</v>
      </c>
      <c r="F6196" s="20">
        <v>2049</v>
      </c>
      <c r="G6196" s="20">
        <v>64</v>
      </c>
      <c r="H6196" s="11">
        <v>26657.974118870501</v>
      </c>
      <c r="I6196" s="10">
        <v>3612914.8158498402</v>
      </c>
      <c r="J6196" s="33">
        <f t="shared" si="384"/>
        <v>7.3785227379073804E-3</v>
      </c>
      <c r="K6196" s="33">
        <f t="shared" si="385"/>
        <v>7.3513682666835889E-3</v>
      </c>
      <c r="L6196" s="33">
        <f t="shared" si="386"/>
        <v>0.93111295126113724</v>
      </c>
      <c r="M6196" s="33">
        <f t="shared" si="387"/>
        <v>0.92426799705853802</v>
      </c>
    </row>
    <row r="6197" spans="1:13" ht="27.6">
      <c r="A6197" t="s">
        <v>164</v>
      </c>
      <c r="B6197" t="s">
        <v>257</v>
      </c>
      <c r="C6197" s="14" t="s">
        <v>259</v>
      </c>
      <c r="D6197" t="s">
        <v>465</v>
      </c>
      <c r="E6197" t="s">
        <v>483</v>
      </c>
      <c r="F6197" s="20">
        <v>2049</v>
      </c>
      <c r="G6197" s="20">
        <v>65</v>
      </c>
      <c r="H6197" s="11">
        <v>27925.5422677102</v>
      </c>
      <c r="I6197" s="10">
        <v>3631813.0041262102</v>
      </c>
      <c r="J6197" s="33">
        <f t="shared" si="384"/>
        <v>7.6891465050604657E-3</v>
      </c>
      <c r="K6197" s="33">
        <f t="shared" si="385"/>
        <v>7.6596606401838629E-3</v>
      </c>
      <c r="L6197" s="33">
        <f t="shared" si="386"/>
        <v>0.92426799705853802</v>
      </c>
      <c r="M6197" s="33">
        <f t="shared" si="387"/>
        <v>0.9171884178604871</v>
      </c>
    </row>
    <row r="6198" spans="1:13" ht="27.6">
      <c r="A6198" t="s">
        <v>164</v>
      </c>
      <c r="B6198" t="s">
        <v>257</v>
      </c>
      <c r="C6198" s="14" t="s">
        <v>259</v>
      </c>
      <c r="D6198" t="s">
        <v>465</v>
      </c>
      <c r="E6198" t="s">
        <v>483</v>
      </c>
      <c r="F6198" s="20">
        <v>2049</v>
      </c>
      <c r="G6198" s="20">
        <v>66</v>
      </c>
      <c r="H6198" s="11">
        <v>30021.4270893869</v>
      </c>
      <c r="I6198" s="10">
        <v>3554376.3634396102</v>
      </c>
      <c r="J6198" s="33">
        <f t="shared" si="384"/>
        <v>8.4463275747014097E-3</v>
      </c>
      <c r="K6198" s="33">
        <f t="shared" si="385"/>
        <v>8.4107575657164091E-3</v>
      </c>
      <c r="L6198" s="33">
        <f t="shared" si="386"/>
        <v>0.9171884178604871</v>
      </c>
      <c r="M6198" s="33">
        <f t="shared" si="387"/>
        <v>0.90947416843577955</v>
      </c>
    </row>
    <row r="6199" spans="1:13" ht="27.6">
      <c r="A6199" t="s">
        <v>164</v>
      </c>
      <c r="B6199" t="s">
        <v>257</v>
      </c>
      <c r="C6199" s="14" t="s">
        <v>259</v>
      </c>
      <c r="D6199" t="s">
        <v>465</v>
      </c>
      <c r="E6199" t="s">
        <v>483</v>
      </c>
      <c r="F6199" s="20">
        <v>2049</v>
      </c>
      <c r="G6199" s="20">
        <v>67</v>
      </c>
      <c r="H6199" s="11">
        <v>31388.609269152399</v>
      </c>
      <c r="I6199" s="10">
        <v>3379816.4805306401</v>
      </c>
      <c r="J6199" s="33">
        <f t="shared" si="384"/>
        <v>9.2870750379394282E-3</v>
      </c>
      <c r="K6199" s="33">
        <f t="shared" si="385"/>
        <v>9.2440833485113449E-3</v>
      </c>
      <c r="L6199" s="33">
        <f t="shared" si="386"/>
        <v>0.90947416843577955</v>
      </c>
      <c r="M6199" s="33">
        <f t="shared" si="387"/>
        <v>0.90106691341944112</v>
      </c>
    </row>
    <row r="6200" spans="1:13" ht="27.6">
      <c r="A6200" t="s">
        <v>164</v>
      </c>
      <c r="B6200" t="s">
        <v>257</v>
      </c>
      <c r="C6200" s="14" t="s">
        <v>259</v>
      </c>
      <c r="D6200" t="s">
        <v>465</v>
      </c>
      <c r="E6200" t="s">
        <v>483</v>
      </c>
      <c r="F6200" s="20">
        <v>2049</v>
      </c>
      <c r="G6200" s="20">
        <v>68</v>
      </c>
      <c r="H6200" s="11">
        <v>33236.395905341597</v>
      </c>
      <c r="I6200" s="10">
        <v>3255138.20971211</v>
      </c>
      <c r="J6200" s="33">
        <f t="shared" si="384"/>
        <v>1.0210440775195558E-2</v>
      </c>
      <c r="K6200" s="33">
        <f t="shared" si="385"/>
        <v>1.0158491184529272E-2</v>
      </c>
      <c r="L6200" s="33">
        <f t="shared" si="386"/>
        <v>0.90106691341944112</v>
      </c>
      <c r="M6200" s="33">
        <f t="shared" si="387"/>
        <v>0.89191343312279869</v>
      </c>
    </row>
    <row r="6201" spans="1:13" ht="27.6">
      <c r="A6201" t="s">
        <v>164</v>
      </c>
      <c r="B6201" t="s">
        <v>257</v>
      </c>
      <c r="C6201" s="14" t="s">
        <v>259</v>
      </c>
      <c r="D6201" t="s">
        <v>465</v>
      </c>
      <c r="E6201" t="s">
        <v>483</v>
      </c>
      <c r="F6201" s="20">
        <v>2049</v>
      </c>
      <c r="G6201" s="20">
        <v>69</v>
      </c>
      <c r="H6201" s="11">
        <v>35285.8696681457</v>
      </c>
      <c r="I6201" s="10">
        <v>3140316.18428582</v>
      </c>
      <c r="J6201" s="33">
        <f t="shared" si="384"/>
        <v>1.1236406653800218E-2</v>
      </c>
      <c r="K6201" s="33">
        <f t="shared" si="385"/>
        <v>1.117351401936828E-2</v>
      </c>
      <c r="L6201" s="33">
        <f t="shared" si="386"/>
        <v>0.89191343312279869</v>
      </c>
      <c r="M6201" s="33">
        <f t="shared" si="387"/>
        <v>0.88194762587373821</v>
      </c>
    </row>
    <row r="6202" spans="1:13" ht="27.6">
      <c r="A6202" t="s">
        <v>164</v>
      </c>
      <c r="B6202" t="s">
        <v>257</v>
      </c>
      <c r="C6202" s="14" t="s">
        <v>259</v>
      </c>
      <c r="D6202" t="s">
        <v>465</v>
      </c>
      <c r="E6202" t="s">
        <v>483</v>
      </c>
      <c r="F6202" s="20">
        <v>2050</v>
      </c>
      <c r="G6202" s="20">
        <v>30</v>
      </c>
      <c r="H6202" s="11">
        <v>611.90735465839998</v>
      </c>
      <c r="I6202" s="10">
        <v>4253317.5139208296</v>
      </c>
      <c r="J6202" s="33">
        <f t="shared" si="384"/>
        <v>1.4386590059539813E-4</v>
      </c>
      <c r="K6202" s="33">
        <f t="shared" si="385"/>
        <v>1.4385555239293524E-4</v>
      </c>
      <c r="L6202" s="33">
        <f t="shared" si="386"/>
        <v>1</v>
      </c>
      <c r="M6202" s="33">
        <f t="shared" si="387"/>
        <v>0.99985614444760706</v>
      </c>
    </row>
    <row r="6203" spans="1:13" ht="27.6">
      <c r="A6203" t="s">
        <v>164</v>
      </c>
      <c r="B6203" t="s">
        <v>257</v>
      </c>
      <c r="C6203" s="14" t="s">
        <v>259</v>
      </c>
      <c r="D6203" t="s">
        <v>465</v>
      </c>
      <c r="E6203" t="s">
        <v>483</v>
      </c>
      <c r="F6203" s="20">
        <v>2050</v>
      </c>
      <c r="G6203" s="20">
        <v>31</v>
      </c>
      <c r="H6203" s="11">
        <v>843.59427712201398</v>
      </c>
      <c r="I6203" s="10">
        <v>4262034.9700808702</v>
      </c>
      <c r="J6203" s="33">
        <f t="shared" si="384"/>
        <v>1.9793227485085773E-4</v>
      </c>
      <c r="K6203" s="33">
        <f t="shared" si="385"/>
        <v>1.9791268755053881E-4</v>
      </c>
      <c r="L6203" s="33">
        <f t="shared" si="386"/>
        <v>0.99985614444760706</v>
      </c>
      <c r="M6203" s="33">
        <f t="shared" si="387"/>
        <v>0.99965826023089555</v>
      </c>
    </row>
    <row r="6204" spans="1:13" ht="27.6">
      <c r="A6204" t="s">
        <v>164</v>
      </c>
      <c r="B6204" t="s">
        <v>257</v>
      </c>
      <c r="C6204" s="14" t="s">
        <v>259</v>
      </c>
      <c r="D6204" t="s">
        <v>465</v>
      </c>
      <c r="E6204" t="s">
        <v>483</v>
      </c>
      <c r="F6204" s="20">
        <v>2050</v>
      </c>
      <c r="G6204" s="20">
        <v>32</v>
      </c>
      <c r="H6204" s="11">
        <v>890.76609326007701</v>
      </c>
      <c r="I6204" s="10">
        <v>4266195.2270737104</v>
      </c>
      <c r="J6204" s="33">
        <f t="shared" si="384"/>
        <v>2.087963737822368E-4</v>
      </c>
      <c r="K6204" s="33">
        <f t="shared" si="385"/>
        <v>2.0877457733636806E-4</v>
      </c>
      <c r="L6204" s="33">
        <f t="shared" si="386"/>
        <v>0.99965826023089555</v>
      </c>
      <c r="M6204" s="33">
        <f t="shared" si="387"/>
        <v>0.99944955700013505</v>
      </c>
    </row>
    <row r="6205" spans="1:13" ht="27.6">
      <c r="A6205" t="s">
        <v>164</v>
      </c>
      <c r="B6205" t="s">
        <v>257</v>
      </c>
      <c r="C6205" s="14" t="s">
        <v>259</v>
      </c>
      <c r="D6205" t="s">
        <v>465</v>
      </c>
      <c r="E6205" t="s">
        <v>483</v>
      </c>
      <c r="F6205" s="20">
        <v>2050</v>
      </c>
      <c r="G6205" s="20">
        <v>33</v>
      </c>
      <c r="H6205" s="11">
        <v>953.39945258546595</v>
      </c>
      <c r="I6205" s="10">
        <v>4306511.38841708</v>
      </c>
      <c r="J6205" s="33">
        <f t="shared" si="384"/>
        <v>2.2138556399728959E-4</v>
      </c>
      <c r="K6205" s="33">
        <f t="shared" si="385"/>
        <v>2.213610600215743E-4</v>
      </c>
      <c r="L6205" s="33">
        <f t="shared" si="386"/>
        <v>0.99944955700013505</v>
      </c>
      <c r="M6205" s="33">
        <f t="shared" si="387"/>
        <v>0.99922831778675936</v>
      </c>
    </row>
    <row r="6206" spans="1:13" ht="27.6">
      <c r="A6206" t="s">
        <v>164</v>
      </c>
      <c r="B6206" t="s">
        <v>257</v>
      </c>
      <c r="C6206" s="14" t="s">
        <v>259</v>
      </c>
      <c r="D6206" t="s">
        <v>465</v>
      </c>
      <c r="E6206" t="s">
        <v>483</v>
      </c>
      <c r="F6206" s="20">
        <v>2050</v>
      </c>
      <c r="G6206" s="20">
        <v>34</v>
      </c>
      <c r="H6206" s="11">
        <v>1114.8828410756701</v>
      </c>
      <c r="I6206" s="10">
        <v>4567932.5359324096</v>
      </c>
      <c r="J6206" s="33">
        <f t="shared" si="384"/>
        <v>2.4406727382809287E-4</v>
      </c>
      <c r="K6206" s="33">
        <f t="shared" si="385"/>
        <v>2.440374918339927E-4</v>
      </c>
      <c r="L6206" s="33">
        <f t="shared" si="386"/>
        <v>0.99922831778675936</v>
      </c>
      <c r="M6206" s="33">
        <f t="shared" si="387"/>
        <v>0.99898446861431722</v>
      </c>
    </row>
    <row r="6207" spans="1:13" ht="27.6">
      <c r="A6207" t="s">
        <v>164</v>
      </c>
      <c r="B6207" t="s">
        <v>257</v>
      </c>
      <c r="C6207" s="14" t="s">
        <v>259</v>
      </c>
      <c r="D6207" t="s">
        <v>465</v>
      </c>
      <c r="E6207" t="s">
        <v>483</v>
      </c>
      <c r="F6207" s="20">
        <v>2050</v>
      </c>
      <c r="G6207" s="20">
        <v>35</v>
      </c>
      <c r="H6207" s="11">
        <v>1496.00681068687</v>
      </c>
      <c r="I6207" s="10">
        <v>4615733.8958153203</v>
      </c>
      <c r="J6207" s="33">
        <f t="shared" si="384"/>
        <v>3.2411028115012603E-4</v>
      </c>
      <c r="K6207" s="33">
        <f t="shared" si="385"/>
        <v>3.2405776308697121E-4</v>
      </c>
      <c r="L6207" s="33">
        <f t="shared" si="386"/>
        <v>0.99898446861431722</v>
      </c>
      <c r="M6207" s="33">
        <f t="shared" si="387"/>
        <v>0.99866073994205939</v>
      </c>
    </row>
    <row r="6208" spans="1:13" ht="27.6">
      <c r="A6208" t="s">
        <v>164</v>
      </c>
      <c r="B6208" t="s">
        <v>257</v>
      </c>
      <c r="C6208" s="14" t="s">
        <v>259</v>
      </c>
      <c r="D6208" t="s">
        <v>465</v>
      </c>
      <c r="E6208" t="s">
        <v>483</v>
      </c>
      <c r="F6208" s="20">
        <v>2050</v>
      </c>
      <c r="G6208" s="20">
        <v>36</v>
      </c>
      <c r="H6208" s="11">
        <v>1801.7058805240999</v>
      </c>
      <c r="I6208" s="10">
        <v>4680580.4512262</v>
      </c>
      <c r="J6208" s="33">
        <f t="shared" si="384"/>
        <v>3.8493214662127989E-4</v>
      </c>
      <c r="K6208" s="33">
        <f t="shared" si="385"/>
        <v>3.8485806974764003E-4</v>
      </c>
      <c r="L6208" s="33">
        <f t="shared" si="386"/>
        <v>0.99866073994205939</v>
      </c>
      <c r="M6208" s="33">
        <f t="shared" si="387"/>
        <v>0.99827639729735251</v>
      </c>
    </row>
    <row r="6209" spans="1:13" ht="27.6">
      <c r="A6209" t="s">
        <v>164</v>
      </c>
      <c r="B6209" t="s">
        <v>257</v>
      </c>
      <c r="C6209" s="14" t="s">
        <v>259</v>
      </c>
      <c r="D6209" t="s">
        <v>465</v>
      </c>
      <c r="E6209" t="s">
        <v>483</v>
      </c>
      <c r="F6209" s="20">
        <v>2050</v>
      </c>
      <c r="G6209" s="20">
        <v>37</v>
      </c>
      <c r="H6209" s="11">
        <v>1963.47094578269</v>
      </c>
      <c r="I6209" s="10">
        <v>4746748.7713806601</v>
      </c>
      <c r="J6209" s="33">
        <f t="shared" si="384"/>
        <v>4.1364543192615318E-4</v>
      </c>
      <c r="K6209" s="33">
        <f t="shared" si="385"/>
        <v>4.135598924491779E-4</v>
      </c>
      <c r="L6209" s="33">
        <f t="shared" si="386"/>
        <v>0.99827639729735251</v>
      </c>
      <c r="M6209" s="33">
        <f t="shared" si="387"/>
        <v>0.99786355021785167</v>
      </c>
    </row>
    <row r="6210" spans="1:13" ht="27.6">
      <c r="A6210" t="s">
        <v>164</v>
      </c>
      <c r="B6210" t="s">
        <v>257</v>
      </c>
      <c r="C6210" s="14" t="s">
        <v>259</v>
      </c>
      <c r="D6210" t="s">
        <v>465</v>
      </c>
      <c r="E6210" t="s">
        <v>483</v>
      </c>
      <c r="F6210" s="20">
        <v>2050</v>
      </c>
      <c r="G6210" s="20">
        <v>38</v>
      </c>
      <c r="H6210" s="11">
        <v>2218.3036795529902</v>
      </c>
      <c r="I6210" s="10">
        <v>4856422.4727402497</v>
      </c>
      <c r="J6210" s="33">
        <f t="shared" ref="J6210:J6273" si="388">IF(I6210&gt;0,H6210/I6210,0)</f>
        <v>4.5677732775610568E-4</v>
      </c>
      <c r="K6210" s="33">
        <f t="shared" ref="K6210:K6273" si="389">1-EXP(-J6210)</f>
        <v>4.5667302087482042E-4</v>
      </c>
      <c r="L6210" s="33">
        <f t="shared" ref="L6210:L6273" si="390">IF(G6210=30,1,M6209)</f>
        <v>0.99786355021785167</v>
      </c>
      <c r="M6210" s="33">
        <f t="shared" ref="M6210:M6273" si="391">L6210*(1-K6210)</f>
        <v>0.99740785285595279</v>
      </c>
    </row>
    <row r="6211" spans="1:13" ht="27.6">
      <c r="A6211" t="s">
        <v>164</v>
      </c>
      <c r="B6211" t="s">
        <v>257</v>
      </c>
      <c r="C6211" s="14" t="s">
        <v>259</v>
      </c>
      <c r="D6211" t="s">
        <v>465</v>
      </c>
      <c r="E6211" t="s">
        <v>483</v>
      </c>
      <c r="F6211" s="20">
        <v>2050</v>
      </c>
      <c r="G6211" s="20">
        <v>39</v>
      </c>
      <c r="H6211" s="11">
        <v>2382.9882559124298</v>
      </c>
      <c r="I6211" s="10">
        <v>4826016.5184023203</v>
      </c>
      <c r="J6211" s="33">
        <f t="shared" si="388"/>
        <v>4.9377954816891745E-4</v>
      </c>
      <c r="K6211" s="33">
        <f t="shared" si="389"/>
        <v>4.9365765911080217E-4</v>
      </c>
      <c r="L6211" s="33">
        <f t="shared" si="390"/>
        <v>0.99740785285595279</v>
      </c>
      <c r="M6211" s="33">
        <f t="shared" si="391"/>
        <v>0.99691547483013321</v>
      </c>
    </row>
    <row r="6212" spans="1:13" ht="27.6">
      <c r="A6212" t="s">
        <v>164</v>
      </c>
      <c r="B6212" t="s">
        <v>257</v>
      </c>
      <c r="C6212" s="14" t="s">
        <v>259</v>
      </c>
      <c r="D6212" t="s">
        <v>465</v>
      </c>
      <c r="E6212" t="s">
        <v>483</v>
      </c>
      <c r="F6212" s="20">
        <v>2050</v>
      </c>
      <c r="G6212" s="20">
        <v>40</v>
      </c>
      <c r="H6212" s="11">
        <v>3105.5486097450498</v>
      </c>
      <c r="I6212" s="10">
        <v>4690562.7667129403</v>
      </c>
      <c r="J6212" s="33">
        <f t="shared" si="388"/>
        <v>6.6208443724149568E-4</v>
      </c>
      <c r="K6212" s="33">
        <f t="shared" si="389"/>
        <v>6.6186530770384611E-4</v>
      </c>
      <c r="L6212" s="33">
        <f t="shared" si="390"/>
        <v>0.99691547483013321</v>
      </c>
      <c r="M6212" s="33">
        <f t="shared" si="391"/>
        <v>0.99625565106263003</v>
      </c>
    </row>
    <row r="6213" spans="1:13" ht="27.6">
      <c r="A6213" t="s">
        <v>164</v>
      </c>
      <c r="B6213" t="s">
        <v>257</v>
      </c>
      <c r="C6213" s="14" t="s">
        <v>259</v>
      </c>
      <c r="D6213" t="s">
        <v>465</v>
      </c>
      <c r="E6213" t="s">
        <v>483</v>
      </c>
      <c r="F6213" s="20">
        <v>2050</v>
      </c>
      <c r="G6213" s="20">
        <v>41</v>
      </c>
      <c r="H6213" s="11">
        <v>3469.1071738087198</v>
      </c>
      <c r="I6213" s="10">
        <v>4616322.6560450401</v>
      </c>
      <c r="J6213" s="33">
        <f t="shared" si="388"/>
        <v>7.5148715379891177E-4</v>
      </c>
      <c r="K6213" s="33">
        <f t="shared" si="389"/>
        <v>7.5120485804602843E-4</v>
      </c>
      <c r="L6213" s="33">
        <f t="shared" si="390"/>
        <v>0.99625565106263003</v>
      </c>
      <c r="M6213" s="33">
        <f t="shared" si="391"/>
        <v>0.99550725897769599</v>
      </c>
    </row>
    <row r="6214" spans="1:13" ht="27.6">
      <c r="A6214" t="s">
        <v>164</v>
      </c>
      <c r="B6214" t="s">
        <v>257</v>
      </c>
      <c r="C6214" s="14" t="s">
        <v>259</v>
      </c>
      <c r="D6214" t="s">
        <v>465</v>
      </c>
      <c r="E6214" t="s">
        <v>483</v>
      </c>
      <c r="F6214" s="20">
        <v>2050</v>
      </c>
      <c r="G6214" s="20">
        <v>42</v>
      </c>
      <c r="H6214" s="11">
        <v>3725.43973439604</v>
      </c>
      <c r="I6214" s="10">
        <v>4569850.3893894497</v>
      </c>
      <c r="J6214" s="33">
        <f t="shared" si="388"/>
        <v>8.1522137859173411E-4</v>
      </c>
      <c r="K6214" s="33">
        <f t="shared" si="389"/>
        <v>8.1488917592276167E-4</v>
      </c>
      <c r="L6214" s="33">
        <f t="shared" si="390"/>
        <v>0.99550725897769599</v>
      </c>
      <c r="M6214" s="33">
        <f t="shared" si="391"/>
        <v>0.99469603088780256</v>
      </c>
    </row>
    <row r="6215" spans="1:13" ht="27.6">
      <c r="A6215" t="s">
        <v>164</v>
      </c>
      <c r="B6215" t="s">
        <v>257</v>
      </c>
      <c r="C6215" s="14" t="s">
        <v>259</v>
      </c>
      <c r="D6215" t="s">
        <v>465</v>
      </c>
      <c r="E6215" t="s">
        <v>483</v>
      </c>
      <c r="F6215" s="20">
        <v>2050</v>
      </c>
      <c r="G6215" s="20">
        <v>43</v>
      </c>
      <c r="H6215" s="11">
        <v>4127.83084725765</v>
      </c>
      <c r="I6215" s="10">
        <v>4589691.6355097098</v>
      </c>
      <c r="J6215" s="33">
        <f t="shared" si="388"/>
        <v>8.9936997407871224E-4</v>
      </c>
      <c r="K6215" s="33">
        <f t="shared" si="389"/>
        <v>8.9896566212133155E-4</v>
      </c>
      <c r="L6215" s="33">
        <f t="shared" si="390"/>
        <v>0.99469603088780256</v>
      </c>
      <c r="M6215" s="33">
        <f t="shared" si="391"/>
        <v>0.99380183331178606</v>
      </c>
    </row>
    <row r="6216" spans="1:13" ht="27.6">
      <c r="A6216" t="s">
        <v>164</v>
      </c>
      <c r="B6216" t="s">
        <v>257</v>
      </c>
      <c r="C6216" s="14" t="s">
        <v>259</v>
      </c>
      <c r="D6216" t="s">
        <v>465</v>
      </c>
      <c r="E6216" t="s">
        <v>483</v>
      </c>
      <c r="F6216" s="20">
        <v>2050</v>
      </c>
      <c r="G6216" s="20">
        <v>44</v>
      </c>
      <c r="H6216" s="11">
        <v>4406.8345469131</v>
      </c>
      <c r="I6216" s="10">
        <v>4502218.1342093498</v>
      </c>
      <c r="J6216" s="33">
        <f t="shared" si="388"/>
        <v>9.7881409019889691E-4</v>
      </c>
      <c r="K6216" s="33">
        <f t="shared" si="389"/>
        <v>9.7833520794565754E-4</v>
      </c>
      <c r="L6216" s="33">
        <f t="shared" si="390"/>
        <v>0.99380183331178606</v>
      </c>
      <c r="M6216" s="33">
        <f t="shared" si="391"/>
        <v>0.99282956198853622</v>
      </c>
    </row>
    <row r="6217" spans="1:13" ht="27.6">
      <c r="A6217" t="s">
        <v>164</v>
      </c>
      <c r="B6217" t="s">
        <v>257</v>
      </c>
      <c r="C6217" s="14" t="s">
        <v>259</v>
      </c>
      <c r="D6217" t="s">
        <v>465</v>
      </c>
      <c r="E6217" t="s">
        <v>483</v>
      </c>
      <c r="F6217" s="20">
        <v>2050</v>
      </c>
      <c r="G6217" s="20">
        <v>45</v>
      </c>
      <c r="H6217" s="11">
        <v>5558.4120862019199</v>
      </c>
      <c r="I6217" s="10">
        <v>4435636.09347439</v>
      </c>
      <c r="J6217" s="33">
        <f t="shared" si="388"/>
        <v>1.2531262639825962E-3</v>
      </c>
      <c r="K6217" s="33">
        <f t="shared" si="389"/>
        <v>1.252341429132442E-3</v>
      </c>
      <c r="L6217" s="33">
        <f t="shared" si="390"/>
        <v>0.99282956198853622</v>
      </c>
      <c r="M6217" s="33">
        <f t="shared" si="391"/>
        <v>0.99158620039599055</v>
      </c>
    </row>
    <row r="6218" spans="1:13" ht="27.6">
      <c r="A6218" t="s">
        <v>164</v>
      </c>
      <c r="B6218" t="s">
        <v>257</v>
      </c>
      <c r="C6218" s="14" t="s">
        <v>259</v>
      </c>
      <c r="D6218" t="s">
        <v>465</v>
      </c>
      <c r="E6218" t="s">
        <v>483</v>
      </c>
      <c r="F6218" s="20">
        <v>2050</v>
      </c>
      <c r="G6218" s="20">
        <v>46</v>
      </c>
      <c r="H6218" s="11">
        <v>6024.9454010692698</v>
      </c>
      <c r="I6218" s="10">
        <v>4301508.5146416305</v>
      </c>
      <c r="J6218" s="33">
        <f t="shared" si="388"/>
        <v>1.4006587178803302E-3</v>
      </c>
      <c r="K6218" s="33">
        <f t="shared" si="389"/>
        <v>1.3996782532772478E-3</v>
      </c>
      <c r="L6218" s="33">
        <f t="shared" si="390"/>
        <v>0.99158620039599055</v>
      </c>
      <c r="M6218" s="33">
        <f t="shared" si="391"/>
        <v>0.9901982987550465</v>
      </c>
    </row>
    <row r="6219" spans="1:13" ht="27.6">
      <c r="A6219" t="s">
        <v>164</v>
      </c>
      <c r="B6219" t="s">
        <v>257</v>
      </c>
      <c r="C6219" s="14" t="s">
        <v>259</v>
      </c>
      <c r="D6219" t="s">
        <v>465</v>
      </c>
      <c r="E6219" t="s">
        <v>483</v>
      </c>
      <c r="F6219" s="20">
        <v>2050</v>
      </c>
      <c r="G6219" s="20">
        <v>47</v>
      </c>
      <c r="H6219" s="11">
        <v>6488.2720973188898</v>
      </c>
      <c r="I6219" s="10">
        <v>4228919.7776052002</v>
      </c>
      <c r="J6219" s="33">
        <f t="shared" si="388"/>
        <v>1.5342622793835879E-3</v>
      </c>
      <c r="K6219" s="33">
        <f t="shared" si="389"/>
        <v>1.533085900713993E-3</v>
      </c>
      <c r="L6219" s="33">
        <f t="shared" si="390"/>
        <v>0.9901982987550465</v>
      </c>
      <c r="M6219" s="33">
        <f t="shared" si="391"/>
        <v>0.98868023970431418</v>
      </c>
    </row>
    <row r="6220" spans="1:13" ht="27.6">
      <c r="A6220" t="s">
        <v>164</v>
      </c>
      <c r="B6220" t="s">
        <v>257</v>
      </c>
      <c r="C6220" s="14" t="s">
        <v>259</v>
      </c>
      <c r="D6220" t="s">
        <v>465</v>
      </c>
      <c r="E6220" t="s">
        <v>483</v>
      </c>
      <c r="F6220" s="20">
        <v>2050</v>
      </c>
      <c r="G6220" s="20">
        <v>48</v>
      </c>
      <c r="H6220" s="11">
        <v>7212.6307885416199</v>
      </c>
      <c r="I6220" s="10">
        <v>4195448.1531996904</v>
      </c>
      <c r="J6220" s="33">
        <f t="shared" si="388"/>
        <v>1.7191562200669437E-3</v>
      </c>
      <c r="K6220" s="33">
        <f t="shared" si="389"/>
        <v>1.7176793174757954E-3</v>
      </c>
      <c r="L6220" s="33">
        <f t="shared" si="390"/>
        <v>0.98868023970431418</v>
      </c>
      <c r="M6220" s="33">
        <f t="shared" si="391"/>
        <v>0.98698200410497705</v>
      </c>
    </row>
    <row r="6221" spans="1:13" ht="27.6">
      <c r="A6221" t="s">
        <v>164</v>
      </c>
      <c r="B6221" t="s">
        <v>257</v>
      </c>
      <c r="C6221" s="14" t="s">
        <v>259</v>
      </c>
      <c r="D6221" t="s">
        <v>465</v>
      </c>
      <c r="E6221" t="s">
        <v>483</v>
      </c>
      <c r="F6221" s="20">
        <v>2050</v>
      </c>
      <c r="G6221" s="20">
        <v>49</v>
      </c>
      <c r="H6221" s="11">
        <v>7862.1984200861598</v>
      </c>
      <c r="I6221" s="10">
        <v>4164690.7597507699</v>
      </c>
      <c r="J6221" s="33">
        <f t="shared" si="388"/>
        <v>1.8878228597593791E-3</v>
      </c>
      <c r="K6221" s="33">
        <f t="shared" si="389"/>
        <v>1.8860420429829272E-3</v>
      </c>
      <c r="L6221" s="33">
        <f t="shared" si="390"/>
        <v>0.98698200410497705</v>
      </c>
      <c r="M6221" s="33">
        <f t="shared" si="391"/>
        <v>0.98512051454956751</v>
      </c>
    </row>
    <row r="6222" spans="1:13" ht="27.6">
      <c r="A6222" t="s">
        <v>164</v>
      </c>
      <c r="B6222" t="s">
        <v>257</v>
      </c>
      <c r="C6222" s="14" t="s">
        <v>259</v>
      </c>
      <c r="D6222" t="s">
        <v>465</v>
      </c>
      <c r="E6222" t="s">
        <v>483</v>
      </c>
      <c r="F6222" s="20">
        <v>2050</v>
      </c>
      <c r="G6222" s="20">
        <v>50</v>
      </c>
      <c r="H6222" s="11">
        <v>8879.7163868304106</v>
      </c>
      <c r="I6222" s="10">
        <v>4132407.1589190401</v>
      </c>
      <c r="J6222" s="33">
        <f t="shared" si="388"/>
        <v>2.1487999718675294E-3</v>
      </c>
      <c r="K6222" s="33">
        <f t="shared" si="389"/>
        <v>2.1464929539438682E-3</v>
      </c>
      <c r="L6222" s="33">
        <f t="shared" si="390"/>
        <v>0.98512051454956751</v>
      </c>
      <c r="M6222" s="33">
        <f t="shared" si="391"/>
        <v>0.98300596030630127</v>
      </c>
    </row>
    <row r="6223" spans="1:13" ht="27.6">
      <c r="A6223" t="s">
        <v>164</v>
      </c>
      <c r="B6223" t="s">
        <v>257</v>
      </c>
      <c r="C6223" s="14" t="s">
        <v>259</v>
      </c>
      <c r="D6223" t="s">
        <v>465</v>
      </c>
      <c r="E6223" t="s">
        <v>483</v>
      </c>
      <c r="F6223" s="20">
        <v>2050</v>
      </c>
      <c r="G6223" s="20">
        <v>51</v>
      </c>
      <c r="H6223" s="11">
        <v>9805.5813566759207</v>
      </c>
      <c r="I6223" s="10">
        <v>4136166.3296875502</v>
      </c>
      <c r="J6223" s="33">
        <f t="shared" si="388"/>
        <v>2.3706931914937385E-3</v>
      </c>
      <c r="K6223" s="33">
        <f t="shared" si="389"/>
        <v>2.3678853176970494E-3</v>
      </c>
      <c r="L6223" s="33">
        <f t="shared" si="390"/>
        <v>0.98300596030630127</v>
      </c>
      <c r="M6223" s="33">
        <f t="shared" si="391"/>
        <v>0.98067831492568325</v>
      </c>
    </row>
    <row r="6224" spans="1:13" ht="27.6">
      <c r="A6224" t="s">
        <v>164</v>
      </c>
      <c r="B6224" t="s">
        <v>257</v>
      </c>
      <c r="C6224" s="14" t="s">
        <v>259</v>
      </c>
      <c r="D6224" t="s">
        <v>465</v>
      </c>
      <c r="E6224" t="s">
        <v>483</v>
      </c>
      <c r="F6224" s="20">
        <v>2050</v>
      </c>
      <c r="G6224" s="20">
        <v>52</v>
      </c>
      <c r="H6224" s="11">
        <v>10827.7732221324</v>
      </c>
      <c r="I6224" s="10">
        <v>4175859.1412250302</v>
      </c>
      <c r="J6224" s="33">
        <f t="shared" si="388"/>
        <v>2.5929450338106866E-3</v>
      </c>
      <c r="K6224" s="33">
        <f t="shared" si="389"/>
        <v>2.5895862555062044E-3</v>
      </c>
      <c r="L6224" s="33">
        <f t="shared" si="390"/>
        <v>0.98067831492568325</v>
      </c>
      <c r="M6224" s="33">
        <f t="shared" si="391"/>
        <v>0.97813876384027876</v>
      </c>
    </row>
    <row r="6225" spans="1:13" ht="27.6">
      <c r="A6225" t="s">
        <v>164</v>
      </c>
      <c r="B6225" t="s">
        <v>257</v>
      </c>
      <c r="C6225" s="14" t="s">
        <v>259</v>
      </c>
      <c r="D6225" t="s">
        <v>465</v>
      </c>
      <c r="E6225" t="s">
        <v>483</v>
      </c>
      <c r="F6225" s="20">
        <v>2050</v>
      </c>
      <c r="G6225" s="20">
        <v>53</v>
      </c>
      <c r="H6225" s="11">
        <v>12270.5257454374</v>
      </c>
      <c r="I6225" s="10">
        <v>4284543.4915652499</v>
      </c>
      <c r="J6225" s="33">
        <f t="shared" si="388"/>
        <v>2.8639050506999693E-3</v>
      </c>
      <c r="K6225" s="33">
        <f t="shared" si="389"/>
        <v>2.8598079867642179E-3</v>
      </c>
      <c r="L6225" s="33">
        <f t="shared" si="390"/>
        <v>0.97813876384027876</v>
      </c>
      <c r="M6225" s="33">
        <f t="shared" si="391"/>
        <v>0.97534147479128463</v>
      </c>
    </row>
    <row r="6226" spans="1:13" ht="27.6">
      <c r="A6226" t="s">
        <v>164</v>
      </c>
      <c r="B6226" t="s">
        <v>257</v>
      </c>
      <c r="C6226" s="14" t="s">
        <v>259</v>
      </c>
      <c r="D6226" t="s">
        <v>465</v>
      </c>
      <c r="E6226" t="s">
        <v>483</v>
      </c>
      <c r="F6226" s="20">
        <v>2050</v>
      </c>
      <c r="G6226" s="20">
        <v>54</v>
      </c>
      <c r="H6226" s="11">
        <v>13150.054906020699</v>
      </c>
      <c r="I6226" s="10">
        <v>4222329.3817605497</v>
      </c>
      <c r="J6226" s="33">
        <f t="shared" si="388"/>
        <v>3.114407644942572E-3</v>
      </c>
      <c r="K6226" s="33">
        <f t="shared" si="389"/>
        <v>3.1095629082531495E-3</v>
      </c>
      <c r="L6226" s="33">
        <f t="shared" si="390"/>
        <v>0.97534147479128463</v>
      </c>
      <c r="M6226" s="33">
        <f t="shared" si="391"/>
        <v>0.97230858911839269</v>
      </c>
    </row>
    <row r="6227" spans="1:13" ht="27.6">
      <c r="A6227" t="s">
        <v>164</v>
      </c>
      <c r="B6227" t="s">
        <v>257</v>
      </c>
      <c r="C6227" s="14" t="s">
        <v>259</v>
      </c>
      <c r="D6227" t="s">
        <v>465</v>
      </c>
      <c r="E6227" t="s">
        <v>483</v>
      </c>
      <c r="F6227" s="20">
        <v>2050</v>
      </c>
      <c r="G6227" s="20">
        <v>55</v>
      </c>
      <c r="H6227" s="11">
        <v>13672.3010806812</v>
      </c>
      <c r="I6227" s="10">
        <v>4130346.9507976598</v>
      </c>
      <c r="J6227" s="33">
        <f t="shared" si="388"/>
        <v>3.3102064411418951E-3</v>
      </c>
      <c r="K6227" s="33">
        <f t="shared" si="389"/>
        <v>3.3047337480470729E-3</v>
      </c>
      <c r="L6227" s="33">
        <f t="shared" si="390"/>
        <v>0.97230858911839269</v>
      </c>
      <c r="M6227" s="33">
        <f t="shared" si="391"/>
        <v>0.96909536811041708</v>
      </c>
    </row>
    <row r="6228" spans="1:13" ht="27.6">
      <c r="A6228" t="s">
        <v>164</v>
      </c>
      <c r="B6228" t="s">
        <v>257</v>
      </c>
      <c r="C6228" s="14" t="s">
        <v>259</v>
      </c>
      <c r="D6228" t="s">
        <v>465</v>
      </c>
      <c r="E6228" t="s">
        <v>483</v>
      </c>
      <c r="F6228" s="20">
        <v>2050</v>
      </c>
      <c r="G6228" s="20">
        <v>56</v>
      </c>
      <c r="H6228" s="11">
        <v>14581.073280135801</v>
      </c>
      <c r="I6228" s="10">
        <v>4051643.7411171598</v>
      </c>
      <c r="J6228" s="33">
        <f t="shared" si="388"/>
        <v>3.5988043894785676E-3</v>
      </c>
      <c r="K6228" s="33">
        <f t="shared" si="389"/>
        <v>3.5923364542326253E-3</v>
      </c>
      <c r="L6228" s="33">
        <f t="shared" si="390"/>
        <v>0.96909536811041708</v>
      </c>
      <c r="M6228" s="33">
        <f t="shared" si="391"/>
        <v>0.96561405149192603</v>
      </c>
    </row>
    <row r="6229" spans="1:13" ht="27.6">
      <c r="A6229" t="s">
        <v>164</v>
      </c>
      <c r="B6229" t="s">
        <v>257</v>
      </c>
      <c r="C6229" s="14" t="s">
        <v>259</v>
      </c>
      <c r="D6229" t="s">
        <v>465</v>
      </c>
      <c r="E6229" t="s">
        <v>483</v>
      </c>
      <c r="F6229" s="20">
        <v>2050</v>
      </c>
      <c r="G6229" s="20">
        <v>57</v>
      </c>
      <c r="H6229" s="11">
        <v>15577.6821989692</v>
      </c>
      <c r="I6229" s="10">
        <v>3974695.5221611001</v>
      </c>
      <c r="J6229" s="33">
        <f t="shared" si="388"/>
        <v>3.9192139654761248E-3</v>
      </c>
      <c r="K6229" s="33">
        <f t="shared" si="389"/>
        <v>3.9115438699428573E-3</v>
      </c>
      <c r="L6229" s="33">
        <f t="shared" si="390"/>
        <v>0.96561405149192603</v>
      </c>
      <c r="M6229" s="33">
        <f t="shared" si="391"/>
        <v>0.96183700976808206</v>
      </c>
    </row>
    <row r="6230" spans="1:13" ht="27.6">
      <c r="A6230" t="s">
        <v>164</v>
      </c>
      <c r="B6230" t="s">
        <v>257</v>
      </c>
      <c r="C6230" s="14" t="s">
        <v>259</v>
      </c>
      <c r="D6230" t="s">
        <v>465</v>
      </c>
      <c r="E6230" t="s">
        <v>483</v>
      </c>
      <c r="F6230" s="20">
        <v>2050</v>
      </c>
      <c r="G6230" s="20">
        <v>58</v>
      </c>
      <c r="H6230" s="11">
        <v>16997.490765595699</v>
      </c>
      <c r="I6230" s="10">
        <v>3979885.2225933601</v>
      </c>
      <c r="J6230" s="33">
        <f t="shared" si="388"/>
        <v>4.2708494880965052E-3</v>
      </c>
      <c r="K6230" s="33">
        <f t="shared" si="389"/>
        <v>4.2617423800637155E-3</v>
      </c>
      <c r="L6230" s="33">
        <f t="shared" si="390"/>
        <v>0.96183700976808206</v>
      </c>
      <c r="M6230" s="33">
        <f t="shared" si="391"/>
        <v>0.95773790822083971</v>
      </c>
    </row>
    <row r="6231" spans="1:13" ht="27.6">
      <c r="A6231" t="s">
        <v>164</v>
      </c>
      <c r="B6231" t="s">
        <v>257</v>
      </c>
      <c r="C6231" s="14" t="s">
        <v>259</v>
      </c>
      <c r="D6231" t="s">
        <v>465</v>
      </c>
      <c r="E6231" t="s">
        <v>483</v>
      </c>
      <c r="F6231" s="20">
        <v>2050</v>
      </c>
      <c r="G6231" s="20">
        <v>59</v>
      </c>
      <c r="H6231" s="11">
        <v>18516.692012049101</v>
      </c>
      <c r="I6231" s="10">
        <v>3963704.0596134001</v>
      </c>
      <c r="J6231" s="33">
        <f t="shared" si="388"/>
        <v>4.6715626932690652E-3</v>
      </c>
      <c r="K6231" s="33">
        <f t="shared" si="389"/>
        <v>4.6606679160844378E-3</v>
      </c>
      <c r="L6231" s="33">
        <f t="shared" si="390"/>
        <v>0.95773790822083971</v>
      </c>
      <c r="M6231" s="33">
        <f t="shared" si="391"/>
        <v>0.95327420987997702</v>
      </c>
    </row>
    <row r="6232" spans="1:13" ht="27.6">
      <c r="A6232" t="s">
        <v>164</v>
      </c>
      <c r="B6232" t="s">
        <v>257</v>
      </c>
      <c r="C6232" s="14" t="s">
        <v>259</v>
      </c>
      <c r="D6232" t="s">
        <v>465</v>
      </c>
      <c r="E6232" t="s">
        <v>483</v>
      </c>
      <c r="F6232" s="20">
        <v>2050</v>
      </c>
      <c r="G6232" s="20">
        <v>60</v>
      </c>
      <c r="H6232" s="11">
        <v>26743.418051942299</v>
      </c>
      <c r="I6232" s="10">
        <v>5828178.0349084903</v>
      </c>
      <c r="J6232" s="33">
        <f t="shared" si="388"/>
        <v>4.5886412343205309E-3</v>
      </c>
      <c r="K6232" s="33">
        <f t="shared" si="389"/>
        <v>4.5781295044637904E-3</v>
      </c>
      <c r="L6232" s="33">
        <f t="shared" si="390"/>
        <v>0.95327420987997702</v>
      </c>
      <c r="M6232" s="33">
        <f t="shared" si="391"/>
        <v>0.94890999709388113</v>
      </c>
    </row>
    <row r="6233" spans="1:13" ht="27.6">
      <c r="A6233" t="s">
        <v>164</v>
      </c>
      <c r="B6233" t="s">
        <v>257</v>
      </c>
      <c r="C6233" s="14" t="s">
        <v>259</v>
      </c>
      <c r="D6233" t="s">
        <v>465</v>
      </c>
      <c r="E6233" t="s">
        <v>483</v>
      </c>
      <c r="F6233" s="20">
        <v>2050</v>
      </c>
      <c r="G6233" s="20">
        <v>61</v>
      </c>
      <c r="H6233" s="11">
        <v>21220.5461298019</v>
      </c>
      <c r="I6233" s="10">
        <v>3852605.5967280501</v>
      </c>
      <c r="J6233" s="33">
        <f t="shared" si="388"/>
        <v>5.5081023990164301E-3</v>
      </c>
      <c r="K6233" s="33">
        <f t="shared" si="389"/>
        <v>5.492960616582887E-3</v>
      </c>
      <c r="L6233" s="33">
        <f t="shared" si="390"/>
        <v>0.94890999709388113</v>
      </c>
      <c r="M6233" s="33">
        <f t="shared" si="391"/>
        <v>0.94369767185116271</v>
      </c>
    </row>
    <row r="6234" spans="1:13" ht="27.6">
      <c r="A6234" t="s">
        <v>164</v>
      </c>
      <c r="B6234" t="s">
        <v>257</v>
      </c>
      <c r="C6234" s="14" t="s">
        <v>259</v>
      </c>
      <c r="D6234" t="s">
        <v>465</v>
      </c>
      <c r="E6234" t="s">
        <v>483</v>
      </c>
      <c r="F6234" s="20">
        <v>2050</v>
      </c>
      <c r="G6234" s="20">
        <v>62</v>
      </c>
      <c r="H6234" s="11">
        <v>22967.663343351102</v>
      </c>
      <c r="I6234" s="10">
        <v>3795955.88453383</v>
      </c>
      <c r="J6234" s="33">
        <f t="shared" si="388"/>
        <v>6.0505611872177199E-3</v>
      </c>
      <c r="K6234" s="33">
        <f t="shared" si="389"/>
        <v>6.0322934038939957E-3</v>
      </c>
      <c r="L6234" s="33">
        <f t="shared" si="390"/>
        <v>0.94369767185116271</v>
      </c>
      <c r="M6234" s="33">
        <f t="shared" si="391"/>
        <v>0.93800501060998487</v>
      </c>
    </row>
    <row r="6235" spans="1:13" ht="27.6">
      <c r="A6235" t="s">
        <v>164</v>
      </c>
      <c r="B6235" t="s">
        <v>257</v>
      </c>
      <c r="C6235" s="14" t="s">
        <v>259</v>
      </c>
      <c r="D6235" t="s">
        <v>465</v>
      </c>
      <c r="E6235" t="s">
        <v>483</v>
      </c>
      <c r="F6235" s="20">
        <v>2050</v>
      </c>
      <c r="G6235" s="20">
        <v>63</v>
      </c>
      <c r="H6235" s="11">
        <v>24168.567573348399</v>
      </c>
      <c r="I6235" s="10">
        <v>3635362.5004752902</v>
      </c>
      <c r="J6235" s="33">
        <f t="shared" si="388"/>
        <v>6.6481864106230342E-3</v>
      </c>
      <c r="K6235" s="33">
        <f t="shared" si="389"/>
        <v>6.6261361112412986E-3</v>
      </c>
      <c r="L6235" s="33">
        <f t="shared" si="390"/>
        <v>0.93800501060998487</v>
      </c>
      <c r="M6235" s="33">
        <f t="shared" si="391"/>
        <v>0.93178966173665678</v>
      </c>
    </row>
    <row r="6236" spans="1:13" ht="27.6">
      <c r="A6236" t="s">
        <v>164</v>
      </c>
      <c r="B6236" t="s">
        <v>257</v>
      </c>
      <c r="C6236" s="14" t="s">
        <v>259</v>
      </c>
      <c r="D6236" t="s">
        <v>465</v>
      </c>
      <c r="E6236" t="s">
        <v>483</v>
      </c>
      <c r="F6236" s="20">
        <v>2050</v>
      </c>
      <c r="G6236" s="20">
        <v>64</v>
      </c>
      <c r="H6236" s="11">
        <v>25962.5781497928</v>
      </c>
      <c r="I6236" s="10">
        <v>3557701.00906236</v>
      </c>
      <c r="J6236" s="33">
        <f t="shared" si="388"/>
        <v>7.2975716856643032E-3</v>
      </c>
      <c r="K6236" s="33">
        <f t="shared" si="389"/>
        <v>7.2710090629000135E-3</v>
      </c>
      <c r="L6236" s="33">
        <f t="shared" si="390"/>
        <v>0.93178966173665678</v>
      </c>
      <c r="M6236" s="33">
        <f t="shared" si="391"/>
        <v>0.92501461066145296</v>
      </c>
    </row>
    <row r="6237" spans="1:13" ht="27.6">
      <c r="A6237" t="s">
        <v>164</v>
      </c>
      <c r="B6237" t="s">
        <v>257</v>
      </c>
      <c r="C6237" s="14" t="s">
        <v>259</v>
      </c>
      <c r="D6237" t="s">
        <v>465</v>
      </c>
      <c r="E6237" t="s">
        <v>483</v>
      </c>
      <c r="F6237" s="20">
        <v>2050</v>
      </c>
      <c r="G6237" s="20">
        <v>65</v>
      </c>
      <c r="H6237" s="11">
        <v>27019.690377729599</v>
      </c>
      <c r="I6237" s="10">
        <v>3555703.4139445699</v>
      </c>
      <c r="J6237" s="33">
        <f t="shared" si="388"/>
        <v>7.5989719141830569E-3</v>
      </c>
      <c r="K6237" s="33">
        <f t="shared" si="389"/>
        <v>7.5701727213633996E-3</v>
      </c>
      <c r="L6237" s="33">
        <f t="shared" si="390"/>
        <v>0.92501461066145296</v>
      </c>
      <c r="M6237" s="33">
        <f t="shared" si="391"/>
        <v>0.91801209028896102</v>
      </c>
    </row>
    <row r="6238" spans="1:13" ht="27.6">
      <c r="A6238" t="s">
        <v>164</v>
      </c>
      <c r="B6238" t="s">
        <v>257</v>
      </c>
      <c r="C6238" s="14" t="s">
        <v>259</v>
      </c>
      <c r="D6238" t="s">
        <v>465</v>
      </c>
      <c r="E6238" t="s">
        <v>483</v>
      </c>
      <c r="F6238" s="20">
        <v>2050</v>
      </c>
      <c r="G6238" s="20">
        <v>66</v>
      </c>
      <c r="H6238" s="11">
        <v>29800.8035331553</v>
      </c>
      <c r="I6238" s="10">
        <v>3569514.6142616598</v>
      </c>
      <c r="J6238" s="33">
        <f t="shared" si="388"/>
        <v>8.3486991239898542E-3</v>
      </c>
      <c r="K6238" s="33">
        <f t="shared" si="389"/>
        <v>8.3139455185070599E-3</v>
      </c>
      <c r="L6238" s="33">
        <f t="shared" si="390"/>
        <v>0.91801209028896102</v>
      </c>
      <c r="M6238" s="33">
        <f t="shared" si="391"/>
        <v>0.91037978778496786</v>
      </c>
    </row>
    <row r="6239" spans="1:13" ht="27.6">
      <c r="A6239" t="s">
        <v>164</v>
      </c>
      <c r="B6239" t="s">
        <v>257</v>
      </c>
      <c r="C6239" s="14" t="s">
        <v>259</v>
      </c>
      <c r="D6239" t="s">
        <v>465</v>
      </c>
      <c r="E6239" t="s">
        <v>483</v>
      </c>
      <c r="F6239" s="20">
        <v>2050</v>
      </c>
      <c r="G6239" s="20">
        <v>67</v>
      </c>
      <c r="H6239" s="11">
        <v>31986.793725324798</v>
      </c>
      <c r="I6239" s="10">
        <v>3486672.9032592499</v>
      </c>
      <c r="J6239" s="33">
        <f t="shared" si="388"/>
        <v>9.174016207664443E-3</v>
      </c>
      <c r="K6239" s="33">
        <f t="shared" si="389"/>
        <v>9.132063311178773E-3</v>
      </c>
      <c r="L6239" s="33">
        <f t="shared" si="390"/>
        <v>0.91037978778496786</v>
      </c>
      <c r="M6239" s="33">
        <f t="shared" si="391"/>
        <v>0.90206614192569801</v>
      </c>
    </row>
    <row r="6240" spans="1:13" ht="27.6">
      <c r="A6240" t="s">
        <v>164</v>
      </c>
      <c r="B6240" t="s">
        <v>257</v>
      </c>
      <c r="C6240" s="14" t="s">
        <v>259</v>
      </c>
      <c r="D6240" t="s">
        <v>465</v>
      </c>
      <c r="E6240" t="s">
        <v>483</v>
      </c>
      <c r="F6240" s="20">
        <v>2050</v>
      </c>
      <c r="G6240" s="20">
        <v>68</v>
      </c>
      <c r="H6240" s="11">
        <v>33404.7712267034</v>
      </c>
      <c r="I6240" s="10">
        <v>3309071.9972345899</v>
      </c>
      <c r="J6240" s="33">
        <f t="shared" si="388"/>
        <v>1.009490614124442E-2</v>
      </c>
      <c r="K6240" s="33">
        <f t="shared" si="389"/>
        <v>1.0044123601557486E-2</v>
      </c>
      <c r="L6240" s="33">
        <f t="shared" si="390"/>
        <v>0.90206614192569801</v>
      </c>
      <c r="M6240" s="33">
        <f t="shared" si="391"/>
        <v>0.89300567809941622</v>
      </c>
    </row>
    <row r="6241" spans="1:13" ht="27.6">
      <c r="A6241" t="s">
        <v>164</v>
      </c>
      <c r="B6241" t="s">
        <v>257</v>
      </c>
      <c r="C6241" s="14" t="s">
        <v>259</v>
      </c>
      <c r="D6241" t="s">
        <v>465</v>
      </c>
      <c r="E6241" t="s">
        <v>483</v>
      </c>
      <c r="F6241" s="20">
        <v>2050</v>
      </c>
      <c r="G6241" s="20">
        <v>69</v>
      </c>
      <c r="H6241" s="11">
        <v>35334.4673836199</v>
      </c>
      <c r="I6241" s="10">
        <v>3180308.89407865</v>
      </c>
      <c r="J6241" s="33">
        <f t="shared" si="388"/>
        <v>1.1110388506414706E-2</v>
      </c>
      <c r="K6241" s="33">
        <f t="shared" si="389"/>
        <v>1.104889608562365E-2</v>
      </c>
      <c r="L6241" s="33">
        <f t="shared" si="390"/>
        <v>0.89300567809941622</v>
      </c>
      <c r="M6241" s="33">
        <f t="shared" si="391"/>
        <v>0.88313895115822394</v>
      </c>
    </row>
    <row r="6242" spans="1:13" ht="41.4">
      <c r="A6242" t="s">
        <v>164</v>
      </c>
      <c r="B6242" t="s">
        <v>262</v>
      </c>
      <c r="C6242" s="14" t="s">
        <v>264</v>
      </c>
      <c r="D6242" t="s">
        <v>465</v>
      </c>
      <c r="E6242" t="s">
        <v>483</v>
      </c>
      <c r="F6242" s="20">
        <v>2025</v>
      </c>
      <c r="G6242" s="20">
        <v>30</v>
      </c>
      <c r="H6242" s="11">
        <v>1282.1480800753</v>
      </c>
      <c r="I6242" s="10">
        <v>4467259.0074498402</v>
      </c>
      <c r="J6242" s="33">
        <f t="shared" si="388"/>
        <v>2.8701001619496906E-4</v>
      </c>
      <c r="K6242" s="33">
        <f t="shared" si="389"/>
        <v>2.8696883276035923E-4</v>
      </c>
      <c r="L6242" s="33">
        <f t="shared" si="390"/>
        <v>1</v>
      </c>
      <c r="M6242" s="33">
        <f t="shared" si="391"/>
        <v>0.99971303116723964</v>
      </c>
    </row>
    <row r="6243" spans="1:13" ht="41.4">
      <c r="A6243" t="s">
        <v>164</v>
      </c>
      <c r="B6243" t="s">
        <v>262</v>
      </c>
      <c r="C6243" s="14" t="s">
        <v>264</v>
      </c>
      <c r="D6243" t="s">
        <v>465</v>
      </c>
      <c r="E6243" t="s">
        <v>483</v>
      </c>
      <c r="F6243" s="20">
        <v>2025</v>
      </c>
      <c r="G6243" s="20">
        <v>31</v>
      </c>
      <c r="H6243" s="11">
        <v>1315.0663808946899</v>
      </c>
      <c r="I6243" s="10">
        <v>4410712.3904493405</v>
      </c>
      <c r="J6243" s="33">
        <f t="shared" si="388"/>
        <v>2.9815282985629397E-4</v>
      </c>
      <c r="K6243" s="33">
        <f t="shared" si="389"/>
        <v>2.9810838671839868E-4</v>
      </c>
      <c r="L6243" s="33">
        <f t="shared" si="390"/>
        <v>0.99971303116723964</v>
      </c>
      <c r="M6243" s="33">
        <f t="shared" si="391"/>
        <v>0.99941500832833696</v>
      </c>
    </row>
    <row r="6244" spans="1:13" ht="41.4">
      <c r="A6244" t="s">
        <v>164</v>
      </c>
      <c r="B6244" t="s">
        <v>262</v>
      </c>
      <c r="C6244" s="14" t="s">
        <v>264</v>
      </c>
      <c r="D6244" t="s">
        <v>465</v>
      </c>
      <c r="E6244" t="s">
        <v>483</v>
      </c>
      <c r="F6244" s="20">
        <v>2025</v>
      </c>
      <c r="G6244" s="20">
        <v>32</v>
      </c>
      <c r="H6244" s="11">
        <v>1358.1902767087299</v>
      </c>
      <c r="I6244" s="10">
        <v>4358505.8007635903</v>
      </c>
      <c r="J6244" s="33">
        <f t="shared" si="388"/>
        <v>3.1161832490180034E-4</v>
      </c>
      <c r="K6244" s="33">
        <f t="shared" si="389"/>
        <v>3.1156977695456778E-4</v>
      </c>
      <c r="L6244" s="33">
        <f t="shared" si="390"/>
        <v>0.99941500832833696</v>
      </c>
      <c r="M6244" s="33">
        <f t="shared" si="391"/>
        <v>0.99910362081710702</v>
      </c>
    </row>
    <row r="6245" spans="1:13" ht="41.4">
      <c r="A6245" t="s">
        <v>164</v>
      </c>
      <c r="B6245" t="s">
        <v>262</v>
      </c>
      <c r="C6245" s="14" t="s">
        <v>264</v>
      </c>
      <c r="D6245" t="s">
        <v>465</v>
      </c>
      <c r="E6245" t="s">
        <v>483</v>
      </c>
      <c r="F6245" s="20">
        <v>2025</v>
      </c>
      <c r="G6245" s="20">
        <v>33</v>
      </c>
      <c r="H6245" s="11">
        <v>1441.6522364597399</v>
      </c>
      <c r="I6245" s="10">
        <v>4398745.9279128602</v>
      </c>
      <c r="J6245" s="33">
        <f t="shared" si="388"/>
        <v>3.2774164729804762E-4</v>
      </c>
      <c r="K6245" s="33">
        <f t="shared" si="389"/>
        <v>3.2768794587123562E-4</v>
      </c>
      <c r="L6245" s="33">
        <f t="shared" si="390"/>
        <v>0.99910362081710702</v>
      </c>
      <c r="M6245" s="33">
        <f t="shared" si="391"/>
        <v>0.99877622660388898</v>
      </c>
    </row>
    <row r="6246" spans="1:13" ht="41.4">
      <c r="A6246" t="s">
        <v>164</v>
      </c>
      <c r="B6246" t="s">
        <v>262</v>
      </c>
      <c r="C6246" s="14" t="s">
        <v>264</v>
      </c>
      <c r="D6246" t="s">
        <v>465</v>
      </c>
      <c r="E6246" t="s">
        <v>483</v>
      </c>
      <c r="F6246" s="20">
        <v>2025</v>
      </c>
      <c r="G6246" s="20">
        <v>34</v>
      </c>
      <c r="H6246" s="11">
        <v>1533.5853279400001</v>
      </c>
      <c r="I6246" s="10">
        <v>4419468.5889959903</v>
      </c>
      <c r="J6246" s="33">
        <f t="shared" si="388"/>
        <v>3.4700672650066244E-4</v>
      </c>
      <c r="K6246" s="33">
        <f t="shared" si="389"/>
        <v>3.46946526630032E-4</v>
      </c>
      <c r="L6246" s="33">
        <f t="shared" si="390"/>
        <v>0.99877622660388898</v>
      </c>
      <c r="M6246" s="33">
        <f t="shared" si="391"/>
        <v>0.99842970466118808</v>
      </c>
    </row>
    <row r="6247" spans="1:13" ht="41.4">
      <c r="A6247" t="s">
        <v>164</v>
      </c>
      <c r="B6247" t="s">
        <v>262</v>
      </c>
      <c r="C6247" s="14" t="s">
        <v>264</v>
      </c>
      <c r="D6247" t="s">
        <v>465</v>
      </c>
      <c r="E6247" t="s">
        <v>483</v>
      </c>
      <c r="F6247" s="20">
        <v>2025</v>
      </c>
      <c r="G6247" s="20">
        <v>35</v>
      </c>
      <c r="H6247" s="11">
        <v>3015.6413962943002</v>
      </c>
      <c r="I6247" s="10">
        <v>6509663.36688188</v>
      </c>
      <c r="J6247" s="33">
        <f t="shared" si="388"/>
        <v>4.6325612037582037E-4</v>
      </c>
      <c r="K6247" s="33">
        <f t="shared" si="389"/>
        <v>4.6314883382703176E-4</v>
      </c>
      <c r="L6247" s="33">
        <f t="shared" si="390"/>
        <v>0.99842970466118808</v>
      </c>
      <c r="M6247" s="33">
        <f t="shared" si="391"/>
        <v>0.99796728310781602</v>
      </c>
    </row>
    <row r="6248" spans="1:13" ht="41.4">
      <c r="A6248" t="s">
        <v>164</v>
      </c>
      <c r="B6248" t="s">
        <v>262</v>
      </c>
      <c r="C6248" s="14" t="s">
        <v>264</v>
      </c>
      <c r="D6248" t="s">
        <v>465</v>
      </c>
      <c r="E6248" t="s">
        <v>483</v>
      </c>
      <c r="F6248" s="20">
        <v>2025</v>
      </c>
      <c r="G6248" s="20">
        <v>36</v>
      </c>
      <c r="H6248" s="11">
        <v>2254.3729330354699</v>
      </c>
      <c r="I6248" s="10">
        <v>4383096.0054953797</v>
      </c>
      <c r="J6248" s="33">
        <f t="shared" si="388"/>
        <v>5.1433345977569555E-4</v>
      </c>
      <c r="K6248" s="33">
        <f t="shared" si="389"/>
        <v>5.1420121299572408E-4</v>
      </c>
      <c r="L6248" s="33">
        <f t="shared" si="390"/>
        <v>0.99796728310781602</v>
      </c>
      <c r="M6248" s="33">
        <f t="shared" si="391"/>
        <v>0.9974541271203119</v>
      </c>
    </row>
    <row r="6249" spans="1:13" ht="41.4">
      <c r="A6249" t="s">
        <v>164</v>
      </c>
      <c r="B6249" t="s">
        <v>262</v>
      </c>
      <c r="C6249" s="14" t="s">
        <v>264</v>
      </c>
      <c r="D6249" t="s">
        <v>465</v>
      </c>
      <c r="E6249" t="s">
        <v>483</v>
      </c>
      <c r="F6249" s="20">
        <v>2025</v>
      </c>
      <c r="G6249" s="20">
        <v>37</v>
      </c>
      <c r="H6249" s="11">
        <v>2406.3693649924498</v>
      </c>
      <c r="I6249" s="10">
        <v>4369642.2930548899</v>
      </c>
      <c r="J6249" s="33">
        <f t="shared" si="388"/>
        <v>5.5070168302268898E-4</v>
      </c>
      <c r="K6249" s="33">
        <f t="shared" si="389"/>
        <v>5.5055007468240991E-4</v>
      </c>
      <c r="L6249" s="33">
        <f t="shared" si="390"/>
        <v>0.9974541271203119</v>
      </c>
      <c r="M6249" s="33">
        <f t="shared" si="391"/>
        <v>0.99690497867613348</v>
      </c>
    </row>
    <row r="6250" spans="1:13" ht="41.4">
      <c r="A6250" t="s">
        <v>164</v>
      </c>
      <c r="B6250" t="s">
        <v>262</v>
      </c>
      <c r="C6250" s="14" t="s">
        <v>264</v>
      </c>
      <c r="D6250" t="s">
        <v>465</v>
      </c>
      <c r="E6250" t="s">
        <v>483</v>
      </c>
      <c r="F6250" s="20">
        <v>2025</v>
      </c>
      <c r="G6250" s="20">
        <v>38</v>
      </c>
      <c r="H6250" s="11">
        <v>2503.8913325837202</v>
      </c>
      <c r="I6250" s="10">
        <v>4239505.8530855002</v>
      </c>
      <c r="J6250" s="33">
        <f t="shared" si="388"/>
        <v>5.9060924064095711E-4</v>
      </c>
      <c r="K6250" s="33">
        <f t="shared" si="389"/>
        <v>5.9043486533427725E-4</v>
      </c>
      <c r="L6250" s="33">
        <f t="shared" si="390"/>
        <v>0.99690497867613348</v>
      </c>
      <c r="M6250" s="33">
        <f t="shared" si="391"/>
        <v>0.99631637121929773</v>
      </c>
    </row>
    <row r="6251" spans="1:13" ht="41.4">
      <c r="A6251" t="s">
        <v>164</v>
      </c>
      <c r="B6251" t="s">
        <v>262</v>
      </c>
      <c r="C6251" s="14" t="s">
        <v>264</v>
      </c>
      <c r="D6251" t="s">
        <v>465</v>
      </c>
      <c r="E6251" t="s">
        <v>483</v>
      </c>
      <c r="F6251" s="20">
        <v>2025</v>
      </c>
      <c r="G6251" s="20">
        <v>39</v>
      </c>
      <c r="H6251" s="11">
        <v>2668.4523838791201</v>
      </c>
      <c r="I6251" s="10">
        <v>4208510.7208543802</v>
      </c>
      <c r="J6251" s="33">
        <f t="shared" si="388"/>
        <v>6.3406096856452609E-4</v>
      </c>
      <c r="K6251" s="33">
        <f t="shared" si="389"/>
        <v>6.3385999438747564E-4</v>
      </c>
      <c r="L6251" s="33">
        <f t="shared" si="390"/>
        <v>0.99631637121929773</v>
      </c>
      <c r="M6251" s="33">
        <f t="shared" si="391"/>
        <v>0.99568484612982855</v>
      </c>
    </row>
    <row r="6252" spans="1:13" ht="41.4">
      <c r="A6252" t="s">
        <v>164</v>
      </c>
      <c r="B6252" t="s">
        <v>262</v>
      </c>
      <c r="C6252" s="14" t="s">
        <v>264</v>
      </c>
      <c r="D6252" t="s">
        <v>465</v>
      </c>
      <c r="E6252" t="s">
        <v>483</v>
      </c>
      <c r="F6252" s="20">
        <v>2025</v>
      </c>
      <c r="G6252" s="20">
        <v>40</v>
      </c>
      <c r="H6252" s="11">
        <v>3656.7627599115499</v>
      </c>
      <c r="I6252" s="10">
        <v>4272859.9416291798</v>
      </c>
      <c r="J6252" s="33">
        <f t="shared" si="388"/>
        <v>8.5581151965333994E-4</v>
      </c>
      <c r="K6252" s="33">
        <f t="shared" si="389"/>
        <v>8.5544541742033076E-4</v>
      </c>
      <c r="L6252" s="33">
        <f t="shared" si="390"/>
        <v>0.99568484612982855</v>
      </c>
      <c r="M6252" s="33">
        <f t="shared" si="391"/>
        <v>0.99483309209101189</v>
      </c>
    </row>
    <row r="6253" spans="1:13" ht="41.4">
      <c r="A6253" t="s">
        <v>164</v>
      </c>
      <c r="B6253" t="s">
        <v>262</v>
      </c>
      <c r="C6253" s="14" t="s">
        <v>264</v>
      </c>
      <c r="D6253" t="s">
        <v>465</v>
      </c>
      <c r="E6253" t="s">
        <v>483</v>
      </c>
      <c r="F6253" s="20">
        <v>2025</v>
      </c>
      <c r="G6253" s="20">
        <v>41</v>
      </c>
      <c r="H6253" s="11">
        <v>4026.4965049162502</v>
      </c>
      <c r="I6253" s="10">
        <v>4362484.6630329899</v>
      </c>
      <c r="J6253" s="33">
        <f t="shared" si="388"/>
        <v>9.2298238639923469E-4</v>
      </c>
      <c r="K6253" s="33">
        <f t="shared" si="389"/>
        <v>9.2255656917372697E-4</v>
      </c>
      <c r="L6253" s="33">
        <f t="shared" si="390"/>
        <v>0.99483309209101189</v>
      </c>
      <c r="M6253" s="33">
        <f t="shared" si="391"/>
        <v>0.99391530228667191</v>
      </c>
    </row>
    <row r="6254" spans="1:13" ht="41.4">
      <c r="A6254" t="s">
        <v>164</v>
      </c>
      <c r="B6254" t="s">
        <v>262</v>
      </c>
      <c r="C6254" s="14" t="s">
        <v>264</v>
      </c>
      <c r="D6254" t="s">
        <v>465</v>
      </c>
      <c r="E6254" t="s">
        <v>483</v>
      </c>
      <c r="F6254" s="20">
        <v>2025</v>
      </c>
      <c r="G6254" s="20">
        <v>42</v>
      </c>
      <c r="H6254" s="11">
        <v>4337.8107112586704</v>
      </c>
      <c r="I6254" s="10">
        <v>4343004.7687664302</v>
      </c>
      <c r="J6254" s="33">
        <f t="shared" si="388"/>
        <v>9.9880404056999577E-4</v>
      </c>
      <c r="K6254" s="33">
        <f t="shared" si="389"/>
        <v>9.9830540184220329E-4</v>
      </c>
      <c r="L6254" s="33">
        <f t="shared" si="390"/>
        <v>0.99391530228667191</v>
      </c>
      <c r="M6254" s="33">
        <f t="shared" si="391"/>
        <v>0.99292307127142554</v>
      </c>
    </row>
    <row r="6255" spans="1:13" ht="41.4">
      <c r="A6255" t="s">
        <v>164</v>
      </c>
      <c r="B6255" t="s">
        <v>262</v>
      </c>
      <c r="C6255" s="14" t="s">
        <v>264</v>
      </c>
      <c r="D6255" t="s">
        <v>465</v>
      </c>
      <c r="E6255" t="s">
        <v>483</v>
      </c>
      <c r="F6255" s="20">
        <v>2025</v>
      </c>
      <c r="G6255" s="20">
        <v>43</v>
      </c>
      <c r="H6255" s="11">
        <v>4569.5089832627</v>
      </c>
      <c r="I6255" s="10">
        <v>4209764.8222979801</v>
      </c>
      <c r="J6255" s="33">
        <f t="shared" si="388"/>
        <v>1.085454693112369E-3</v>
      </c>
      <c r="K6255" s="33">
        <f t="shared" si="389"/>
        <v>1.084865800258461E-3</v>
      </c>
      <c r="L6255" s="33">
        <f t="shared" si="390"/>
        <v>0.99292307127142554</v>
      </c>
      <c r="M6255" s="33">
        <f t="shared" si="391"/>
        <v>0.99184588298911558</v>
      </c>
    </row>
    <row r="6256" spans="1:13" ht="41.4">
      <c r="A6256" t="s">
        <v>164</v>
      </c>
      <c r="B6256" t="s">
        <v>262</v>
      </c>
      <c r="C6256" s="14" t="s">
        <v>264</v>
      </c>
      <c r="D6256" t="s">
        <v>465</v>
      </c>
      <c r="E6256" t="s">
        <v>483</v>
      </c>
      <c r="F6256" s="20">
        <v>2025</v>
      </c>
      <c r="G6256" s="20">
        <v>44</v>
      </c>
      <c r="H6256" s="11">
        <v>4898.3411832500997</v>
      </c>
      <c r="I6256" s="10">
        <v>4140245.42433907</v>
      </c>
      <c r="J6256" s="33">
        <f t="shared" si="388"/>
        <v>1.1831040629752157E-3</v>
      </c>
      <c r="K6256" s="33">
        <f t="shared" si="389"/>
        <v>1.1824044712870352E-3</v>
      </c>
      <c r="L6256" s="33">
        <f t="shared" si="390"/>
        <v>0.99184588298911558</v>
      </c>
      <c r="M6256" s="33">
        <f t="shared" si="391"/>
        <v>0.99067311998224161</v>
      </c>
    </row>
    <row r="6257" spans="1:13" ht="41.4">
      <c r="A6257" t="s">
        <v>164</v>
      </c>
      <c r="B6257" t="s">
        <v>262</v>
      </c>
      <c r="C6257" s="14" t="s">
        <v>264</v>
      </c>
      <c r="D6257" t="s">
        <v>465</v>
      </c>
      <c r="E6257" t="s">
        <v>483</v>
      </c>
      <c r="F6257" s="20">
        <v>2025</v>
      </c>
      <c r="G6257" s="20">
        <v>45</v>
      </c>
      <c r="H6257" s="11">
        <v>6268.4847762518102</v>
      </c>
      <c r="I6257" s="10">
        <v>4087263.42645959</v>
      </c>
      <c r="J6257" s="33">
        <f t="shared" si="388"/>
        <v>1.5336630214905444E-3</v>
      </c>
      <c r="K6257" s="33">
        <f t="shared" si="389"/>
        <v>1.5324875613554889E-3</v>
      </c>
      <c r="L6257" s="33">
        <f t="shared" si="390"/>
        <v>0.99067311998224161</v>
      </c>
      <c r="M6257" s="33">
        <f t="shared" si="391"/>
        <v>0.98915492574849961</v>
      </c>
    </row>
    <row r="6258" spans="1:13" ht="41.4">
      <c r="A6258" t="s">
        <v>164</v>
      </c>
      <c r="B6258" t="s">
        <v>262</v>
      </c>
      <c r="C6258" s="14" t="s">
        <v>264</v>
      </c>
      <c r="D6258" t="s">
        <v>465</v>
      </c>
      <c r="E6258" t="s">
        <v>483</v>
      </c>
      <c r="F6258" s="20">
        <v>2025</v>
      </c>
      <c r="G6258" s="20">
        <v>46</v>
      </c>
      <c r="H6258" s="11">
        <v>6758.4200077044397</v>
      </c>
      <c r="I6258" s="10">
        <v>4028051.8565676999</v>
      </c>
      <c r="J6258" s="33">
        <f t="shared" si="388"/>
        <v>1.6778383815205609E-3</v>
      </c>
      <c r="K6258" s="33">
        <f t="shared" si="389"/>
        <v>1.676431597598671E-3</v>
      </c>
      <c r="L6258" s="33">
        <f t="shared" si="390"/>
        <v>0.98915492574849961</v>
      </c>
      <c r="M6258" s="33">
        <f t="shared" si="391"/>
        <v>0.98749667517605444</v>
      </c>
    </row>
    <row r="6259" spans="1:13" ht="41.4">
      <c r="A6259" t="s">
        <v>164</v>
      </c>
      <c r="B6259" t="s">
        <v>262</v>
      </c>
      <c r="C6259" s="14" t="s">
        <v>264</v>
      </c>
      <c r="D6259" t="s">
        <v>465</v>
      </c>
      <c r="E6259" t="s">
        <v>483</v>
      </c>
      <c r="F6259" s="20">
        <v>2025</v>
      </c>
      <c r="G6259" s="20">
        <v>47</v>
      </c>
      <c r="H6259" s="11">
        <v>7250.9080882068001</v>
      </c>
      <c r="I6259" s="10">
        <v>3950277.1288906098</v>
      </c>
      <c r="J6259" s="33">
        <f t="shared" si="388"/>
        <v>1.8355441533903559E-3</v>
      </c>
      <c r="K6259" s="33">
        <f t="shared" si="389"/>
        <v>1.8338605724740331E-3</v>
      </c>
      <c r="L6259" s="33">
        <f t="shared" si="390"/>
        <v>0.98749667517605444</v>
      </c>
      <c r="M6259" s="33">
        <f t="shared" si="391"/>
        <v>0.9856857439579999</v>
      </c>
    </row>
    <row r="6260" spans="1:13" ht="41.4">
      <c r="A6260" t="s">
        <v>164</v>
      </c>
      <c r="B6260" t="s">
        <v>262</v>
      </c>
      <c r="C6260" s="14" t="s">
        <v>264</v>
      </c>
      <c r="D6260" t="s">
        <v>465</v>
      </c>
      <c r="E6260" t="s">
        <v>483</v>
      </c>
      <c r="F6260" s="20">
        <v>2025</v>
      </c>
      <c r="G6260" s="20">
        <v>48</v>
      </c>
      <c r="H6260" s="11">
        <v>7812.0340539057997</v>
      </c>
      <c r="I6260" s="10">
        <v>3890339.9285664302</v>
      </c>
      <c r="J6260" s="33">
        <f t="shared" si="388"/>
        <v>2.0080595005445945E-3</v>
      </c>
      <c r="K6260" s="33">
        <f t="shared" si="389"/>
        <v>2.0060446979058844E-3</v>
      </c>
      <c r="L6260" s="33">
        <f t="shared" si="390"/>
        <v>0.9856857439579999</v>
      </c>
      <c r="M6260" s="33">
        <f t="shared" si="391"/>
        <v>0.98370841429753153</v>
      </c>
    </row>
    <row r="6261" spans="1:13" ht="41.4">
      <c r="A6261" t="s">
        <v>164</v>
      </c>
      <c r="B6261" t="s">
        <v>262</v>
      </c>
      <c r="C6261" s="14" t="s">
        <v>264</v>
      </c>
      <c r="D6261" t="s">
        <v>465</v>
      </c>
      <c r="E6261" t="s">
        <v>483</v>
      </c>
      <c r="F6261" s="20">
        <v>2025</v>
      </c>
      <c r="G6261" s="20">
        <v>49</v>
      </c>
      <c r="H6261" s="11">
        <v>8371.3155678070107</v>
      </c>
      <c r="I6261" s="10">
        <v>3818493.2699654298</v>
      </c>
      <c r="J6261" s="33">
        <f t="shared" si="388"/>
        <v>2.1923085824589652E-3</v>
      </c>
      <c r="K6261" s="33">
        <f t="shared" si="389"/>
        <v>2.1899072291550192E-3</v>
      </c>
      <c r="L6261" s="33">
        <f t="shared" si="390"/>
        <v>0.98370841429753153</v>
      </c>
      <c r="M6261" s="33">
        <f t="shared" si="391"/>
        <v>0.98155418412968076</v>
      </c>
    </row>
    <row r="6262" spans="1:13" ht="41.4">
      <c r="A6262" t="s">
        <v>164</v>
      </c>
      <c r="B6262" t="s">
        <v>262</v>
      </c>
      <c r="C6262" s="14" t="s">
        <v>264</v>
      </c>
      <c r="D6262" t="s">
        <v>465</v>
      </c>
      <c r="E6262" t="s">
        <v>483</v>
      </c>
      <c r="F6262" s="20">
        <v>2025</v>
      </c>
      <c r="G6262" s="20">
        <v>50</v>
      </c>
      <c r="H6262" s="11">
        <v>9613.7289318597504</v>
      </c>
      <c r="I6262" s="10">
        <v>3746208.3894556002</v>
      </c>
      <c r="J6262" s="33">
        <f t="shared" si="388"/>
        <v>2.5662557798224405E-3</v>
      </c>
      <c r="K6262" s="33">
        <f t="shared" si="389"/>
        <v>2.5629657604042677E-3</v>
      </c>
      <c r="L6262" s="33">
        <f t="shared" si="390"/>
        <v>0.98155418412968076</v>
      </c>
      <c r="M6262" s="33">
        <f t="shared" si="391"/>
        <v>0.97903849436377488</v>
      </c>
    </row>
    <row r="6263" spans="1:13" ht="41.4">
      <c r="A6263" t="s">
        <v>164</v>
      </c>
      <c r="B6263" t="s">
        <v>262</v>
      </c>
      <c r="C6263" s="14" t="s">
        <v>264</v>
      </c>
      <c r="D6263" t="s">
        <v>465</v>
      </c>
      <c r="E6263" t="s">
        <v>483</v>
      </c>
      <c r="F6263" s="20">
        <v>2025</v>
      </c>
      <c r="G6263" s="20">
        <v>51</v>
      </c>
      <c r="H6263" s="11">
        <v>10195.834837406701</v>
      </c>
      <c r="I6263" s="10">
        <v>3645044.2152322298</v>
      </c>
      <c r="J6263" s="33">
        <f t="shared" si="388"/>
        <v>2.7971772728570625E-3</v>
      </c>
      <c r="K6263" s="33">
        <f t="shared" si="389"/>
        <v>2.7932688175725806E-3</v>
      </c>
      <c r="L6263" s="33">
        <f t="shared" si="390"/>
        <v>0.97903849436377488</v>
      </c>
      <c r="M6263" s="33">
        <f t="shared" si="391"/>
        <v>0.97630377666626533</v>
      </c>
    </row>
    <row r="6264" spans="1:13" ht="41.4">
      <c r="A6264" t="s">
        <v>164</v>
      </c>
      <c r="B6264" t="s">
        <v>262</v>
      </c>
      <c r="C6264" s="14" t="s">
        <v>264</v>
      </c>
      <c r="D6264" t="s">
        <v>465</v>
      </c>
      <c r="E6264" t="s">
        <v>483</v>
      </c>
      <c r="F6264" s="20">
        <v>2025</v>
      </c>
      <c r="G6264" s="20">
        <v>52</v>
      </c>
      <c r="H6264" s="11">
        <v>10997.0950678641</v>
      </c>
      <c r="I6264" s="10">
        <v>3606935.9642908699</v>
      </c>
      <c r="J6264" s="33">
        <f t="shared" si="388"/>
        <v>3.048874495343626E-3</v>
      </c>
      <c r="K6264" s="33">
        <f t="shared" si="389"/>
        <v>3.0442313974390345E-3</v>
      </c>
      <c r="L6264" s="33">
        <f t="shared" si="390"/>
        <v>0.97630377666626533</v>
      </c>
      <c r="M6264" s="33">
        <f t="shared" si="391"/>
        <v>0.97333168205589959</v>
      </c>
    </row>
    <row r="6265" spans="1:13" ht="41.4">
      <c r="A6265" t="s">
        <v>164</v>
      </c>
      <c r="B6265" t="s">
        <v>262</v>
      </c>
      <c r="C6265" s="14" t="s">
        <v>264</v>
      </c>
      <c r="D6265" t="s">
        <v>465</v>
      </c>
      <c r="E6265" t="s">
        <v>483</v>
      </c>
      <c r="F6265" s="20">
        <v>2025</v>
      </c>
      <c r="G6265" s="20">
        <v>53</v>
      </c>
      <c r="H6265" s="11">
        <v>11318.062169250399</v>
      </c>
      <c r="I6265" s="10">
        <v>3400438.0937404898</v>
      </c>
      <c r="J6265" s="33">
        <f t="shared" si="388"/>
        <v>3.3284129448157384E-3</v>
      </c>
      <c r="K6265" s="33">
        <f t="shared" si="389"/>
        <v>3.3228799188841363E-3</v>
      </c>
      <c r="L6265" s="33">
        <f t="shared" si="390"/>
        <v>0.97333168205589959</v>
      </c>
      <c r="M6265" s="33">
        <f t="shared" si="391"/>
        <v>0.97009741775518232</v>
      </c>
    </row>
    <row r="6266" spans="1:13" ht="41.4">
      <c r="A6266" t="s">
        <v>164</v>
      </c>
      <c r="B6266" t="s">
        <v>262</v>
      </c>
      <c r="C6266" s="14" t="s">
        <v>264</v>
      </c>
      <c r="D6266" t="s">
        <v>465</v>
      </c>
      <c r="E6266" t="s">
        <v>483</v>
      </c>
      <c r="F6266" s="20">
        <v>2025</v>
      </c>
      <c r="G6266" s="20">
        <v>54</v>
      </c>
      <c r="H6266" s="11">
        <v>12055.7244581711</v>
      </c>
      <c r="I6266" s="10">
        <v>3319306.0235897298</v>
      </c>
      <c r="J6266" s="33">
        <f t="shared" si="388"/>
        <v>3.6320015004621948E-3</v>
      </c>
      <c r="K6266" s="33">
        <f t="shared" si="389"/>
        <v>3.6254137609857962E-3</v>
      </c>
      <c r="L6266" s="33">
        <f t="shared" si="390"/>
        <v>0.97009741775518232</v>
      </c>
      <c r="M6266" s="33">
        <f t="shared" si="391"/>
        <v>0.96658041322735588</v>
      </c>
    </row>
    <row r="6267" spans="1:13" ht="41.4">
      <c r="A6267" t="s">
        <v>164</v>
      </c>
      <c r="B6267" t="s">
        <v>262</v>
      </c>
      <c r="C6267" s="14" t="s">
        <v>264</v>
      </c>
      <c r="D6267" t="s">
        <v>465</v>
      </c>
      <c r="E6267" t="s">
        <v>483</v>
      </c>
      <c r="F6267" s="20">
        <v>2025</v>
      </c>
      <c r="G6267" s="20">
        <v>55</v>
      </c>
      <c r="H6267" s="11">
        <v>13119.296180016099</v>
      </c>
      <c r="I6267" s="10">
        <v>3243129.6175784101</v>
      </c>
      <c r="J6267" s="33">
        <f t="shared" si="388"/>
        <v>4.0452580460882273E-3</v>
      </c>
      <c r="K6267" s="33">
        <f t="shared" si="389"/>
        <v>4.037087011452889E-3</v>
      </c>
      <c r="L6267" s="33">
        <f t="shared" si="390"/>
        <v>0.96658041322735588</v>
      </c>
      <c r="M6267" s="33">
        <f t="shared" si="391"/>
        <v>0.96267824399559099</v>
      </c>
    </row>
    <row r="6268" spans="1:13" ht="41.4">
      <c r="A6268" t="s">
        <v>164</v>
      </c>
      <c r="B6268" t="s">
        <v>262</v>
      </c>
      <c r="C6268" s="14" t="s">
        <v>264</v>
      </c>
      <c r="D6268" t="s">
        <v>465</v>
      </c>
      <c r="E6268" t="s">
        <v>483</v>
      </c>
      <c r="F6268" s="20">
        <v>2025</v>
      </c>
      <c r="G6268" s="20">
        <v>56</v>
      </c>
      <c r="H6268" s="11">
        <v>13946.672988750101</v>
      </c>
      <c r="I6268" s="10">
        <v>3157182.6324039102</v>
      </c>
      <c r="J6268" s="33">
        <f t="shared" si="388"/>
        <v>4.4174425785849982E-3</v>
      </c>
      <c r="K6268" s="33">
        <f t="shared" si="389"/>
        <v>4.4077000301130376E-3</v>
      </c>
      <c r="L6268" s="33">
        <f t="shared" si="390"/>
        <v>0.96267824399559099</v>
      </c>
      <c r="M6268" s="33">
        <f t="shared" si="391"/>
        <v>0.9584350470705425</v>
      </c>
    </row>
    <row r="6269" spans="1:13" ht="41.4">
      <c r="A6269" t="s">
        <v>164</v>
      </c>
      <c r="B6269" t="s">
        <v>262</v>
      </c>
      <c r="C6269" s="14" t="s">
        <v>264</v>
      </c>
      <c r="D6269" t="s">
        <v>465</v>
      </c>
      <c r="E6269" t="s">
        <v>483</v>
      </c>
      <c r="F6269" s="20">
        <v>2025</v>
      </c>
      <c r="G6269" s="20">
        <v>57</v>
      </c>
      <c r="H6269" s="11">
        <v>14722.055851073899</v>
      </c>
      <c r="I6269" s="10">
        <v>3051443.9184786002</v>
      </c>
      <c r="J6269" s="33">
        <f t="shared" si="388"/>
        <v>4.8246195061694185E-3</v>
      </c>
      <c r="K6269" s="33">
        <f t="shared" si="389"/>
        <v>4.8129997239997335E-3</v>
      </c>
      <c r="L6269" s="33">
        <f t="shared" si="390"/>
        <v>0.9584350470705425</v>
      </c>
      <c r="M6269" s="33">
        <f t="shared" si="391"/>
        <v>0.95382209945352026</v>
      </c>
    </row>
    <row r="6270" spans="1:13" ht="41.4">
      <c r="A6270" t="s">
        <v>164</v>
      </c>
      <c r="B6270" t="s">
        <v>262</v>
      </c>
      <c r="C6270" s="14" t="s">
        <v>264</v>
      </c>
      <c r="D6270" t="s">
        <v>465</v>
      </c>
      <c r="E6270" t="s">
        <v>483</v>
      </c>
      <c r="F6270" s="20">
        <v>2025</v>
      </c>
      <c r="G6270" s="20">
        <v>58</v>
      </c>
      <c r="H6270" s="11">
        <v>15368.2039308064</v>
      </c>
      <c r="I6270" s="10">
        <v>2913456.2078040801</v>
      </c>
      <c r="J6270" s="33">
        <f t="shared" si="388"/>
        <v>5.2749047298670977E-3</v>
      </c>
      <c r="K6270" s="33">
        <f t="shared" si="389"/>
        <v>5.2610168497243537E-3</v>
      </c>
      <c r="L6270" s="33">
        <f t="shared" si="390"/>
        <v>0.95382209945352026</v>
      </c>
      <c r="M6270" s="33">
        <f t="shared" si="391"/>
        <v>0.94880402531665586</v>
      </c>
    </row>
    <row r="6271" spans="1:13" ht="41.4">
      <c r="A6271" t="s">
        <v>164</v>
      </c>
      <c r="B6271" t="s">
        <v>262</v>
      </c>
      <c r="C6271" s="14" t="s">
        <v>264</v>
      </c>
      <c r="D6271" t="s">
        <v>465</v>
      </c>
      <c r="E6271" t="s">
        <v>483</v>
      </c>
      <c r="F6271" s="20">
        <v>2025</v>
      </c>
      <c r="G6271" s="20">
        <v>59</v>
      </c>
      <c r="H6271" s="11">
        <v>16210.6434892945</v>
      </c>
      <c r="I6271" s="10">
        <v>2813535.5861543701</v>
      </c>
      <c r="J6271" s="33">
        <f t="shared" si="388"/>
        <v>5.7616628590263265E-3</v>
      </c>
      <c r="K6271" s="33">
        <f t="shared" si="389"/>
        <v>5.7450963117997578E-3</v>
      </c>
      <c r="L6271" s="33">
        <f t="shared" si="390"/>
        <v>0.94880402531665586</v>
      </c>
      <c r="M6271" s="33">
        <f t="shared" si="391"/>
        <v>0.94335305481018839</v>
      </c>
    </row>
    <row r="6272" spans="1:13" ht="41.4">
      <c r="A6272" t="s">
        <v>164</v>
      </c>
      <c r="B6272" t="s">
        <v>262</v>
      </c>
      <c r="C6272" s="14" t="s">
        <v>264</v>
      </c>
      <c r="D6272" t="s">
        <v>465</v>
      </c>
      <c r="E6272" t="s">
        <v>483</v>
      </c>
      <c r="F6272" s="20">
        <v>2025</v>
      </c>
      <c r="G6272" s="20">
        <v>60</v>
      </c>
      <c r="H6272" s="11">
        <v>17438.307055679499</v>
      </c>
      <c r="I6272" s="10">
        <v>2691047.1715373602</v>
      </c>
      <c r="J6272" s="33">
        <f t="shared" si="388"/>
        <v>6.4801194271586187E-3</v>
      </c>
      <c r="K6272" s="33">
        <f t="shared" si="389"/>
        <v>6.4591687320262325E-3</v>
      </c>
      <c r="L6272" s="33">
        <f t="shared" si="390"/>
        <v>0.94335305481018839</v>
      </c>
      <c r="M6272" s="33">
        <f t="shared" si="391"/>
        <v>0.93725977825529694</v>
      </c>
    </row>
    <row r="6273" spans="1:13" ht="41.4">
      <c r="A6273" t="s">
        <v>164</v>
      </c>
      <c r="B6273" t="s">
        <v>262</v>
      </c>
      <c r="C6273" s="14" t="s">
        <v>264</v>
      </c>
      <c r="D6273" t="s">
        <v>465</v>
      </c>
      <c r="E6273" t="s">
        <v>483</v>
      </c>
      <c r="F6273" s="20">
        <v>2025</v>
      </c>
      <c r="G6273" s="20">
        <v>61</v>
      </c>
      <c r="H6273" s="11">
        <v>18181.259999911799</v>
      </c>
      <c r="I6273" s="10">
        <v>2568096.9497317299</v>
      </c>
      <c r="J6273" s="33">
        <f t="shared" si="388"/>
        <v>7.0796626279280694E-3</v>
      </c>
      <c r="K6273" s="33">
        <f t="shared" si="389"/>
        <v>7.0546608526361743E-3</v>
      </c>
      <c r="L6273" s="33">
        <f t="shared" si="390"/>
        <v>0.93725977825529694</v>
      </c>
      <c r="M6273" s="33">
        <f t="shared" si="391"/>
        <v>0.93064772838888887</v>
      </c>
    </row>
    <row r="6274" spans="1:13" ht="41.4">
      <c r="A6274" t="s">
        <v>164</v>
      </c>
      <c r="B6274" t="s">
        <v>262</v>
      </c>
      <c r="C6274" s="14" t="s">
        <v>264</v>
      </c>
      <c r="D6274" t="s">
        <v>465</v>
      </c>
      <c r="E6274" t="s">
        <v>483</v>
      </c>
      <c r="F6274" s="20">
        <v>2025</v>
      </c>
      <c r="G6274" s="20">
        <v>62</v>
      </c>
      <c r="H6274" s="11">
        <v>18965.6142029691</v>
      </c>
      <c r="I6274" s="10">
        <v>2450910.0658219899</v>
      </c>
      <c r="J6274" s="33">
        <f t="shared" ref="J6274:J6337" si="392">IF(I6274&gt;0,H6274/I6274,0)</f>
        <v>7.7381926278916255E-3</v>
      </c>
      <c r="K6274" s="33">
        <f t="shared" ref="K6274:K6337" si="393">1-EXP(-J6274)</f>
        <v>7.7083298928296573E-3</v>
      </c>
      <c r="L6274" s="33">
        <f t="shared" ref="L6274:L6337" si="394">IF(G6274=30,1,M6273)</f>
        <v>0.93064772838888887</v>
      </c>
      <c r="M6274" s="33">
        <f t="shared" ref="M6274:M6337" si="395">L6274*(1-K6274)</f>
        <v>0.92347398868445474</v>
      </c>
    </row>
    <row r="6275" spans="1:13" ht="41.4">
      <c r="A6275" t="s">
        <v>164</v>
      </c>
      <c r="B6275" t="s">
        <v>262</v>
      </c>
      <c r="C6275" s="14" t="s">
        <v>264</v>
      </c>
      <c r="D6275" t="s">
        <v>465</v>
      </c>
      <c r="E6275" t="s">
        <v>483</v>
      </c>
      <c r="F6275" s="20">
        <v>2025</v>
      </c>
      <c r="G6275" s="20">
        <v>63</v>
      </c>
      <c r="H6275" s="11">
        <v>19612.217052540698</v>
      </c>
      <c r="I6275" s="10">
        <v>2307352.6622382002</v>
      </c>
      <c r="J6275" s="33">
        <f t="shared" si="392"/>
        <v>8.499878398959727E-3</v>
      </c>
      <c r="K6275" s="33">
        <f t="shared" si="393"/>
        <v>8.4638565652140896E-3</v>
      </c>
      <c r="L6275" s="33">
        <f t="shared" si="394"/>
        <v>0.92347398868445474</v>
      </c>
      <c r="M6275" s="33">
        <f t="shared" si="395"/>
        <v>0.91565783730252337</v>
      </c>
    </row>
    <row r="6276" spans="1:13" ht="41.4">
      <c r="A6276" t="s">
        <v>164</v>
      </c>
      <c r="B6276" t="s">
        <v>262</v>
      </c>
      <c r="C6276" s="14" t="s">
        <v>264</v>
      </c>
      <c r="D6276" t="s">
        <v>465</v>
      </c>
      <c r="E6276" t="s">
        <v>483</v>
      </c>
      <c r="F6276" s="20">
        <v>2025</v>
      </c>
      <c r="G6276" s="20">
        <v>64</v>
      </c>
      <c r="H6276" s="11">
        <v>20361.671229314899</v>
      </c>
      <c r="I6276" s="10">
        <v>2189442.45160812</v>
      </c>
      <c r="J6276" s="33">
        <f t="shared" si="392"/>
        <v>9.299934425935465E-3</v>
      </c>
      <c r="K6276" s="33">
        <f t="shared" si="393"/>
        <v>9.2568237813356324E-3</v>
      </c>
      <c r="L6276" s="33">
        <f t="shared" si="394"/>
        <v>0.91565783730252337</v>
      </c>
      <c r="M6276" s="33">
        <f t="shared" si="395"/>
        <v>0.90718175405861501</v>
      </c>
    </row>
    <row r="6277" spans="1:13" ht="41.4">
      <c r="A6277" t="s">
        <v>164</v>
      </c>
      <c r="B6277" t="s">
        <v>262</v>
      </c>
      <c r="C6277" s="14" t="s">
        <v>264</v>
      </c>
      <c r="D6277" t="s">
        <v>465</v>
      </c>
      <c r="E6277" t="s">
        <v>483</v>
      </c>
      <c r="F6277" s="20">
        <v>2025</v>
      </c>
      <c r="G6277" s="20">
        <v>65</v>
      </c>
      <c r="H6277" s="11">
        <v>20559.606452617001</v>
      </c>
      <c r="I6277" s="10">
        <v>2067379.2956157301</v>
      </c>
      <c r="J6277" s="33">
        <f t="shared" si="392"/>
        <v>9.9447675113209979E-3</v>
      </c>
      <c r="K6277" s="33">
        <f t="shared" si="393"/>
        <v>9.8954818244331166E-3</v>
      </c>
      <c r="L6277" s="33">
        <f t="shared" si="394"/>
        <v>0.90718175405861501</v>
      </c>
      <c r="M6277" s="33">
        <f t="shared" si="395"/>
        <v>0.89820475349987061</v>
      </c>
    </row>
    <row r="6278" spans="1:13" ht="41.4">
      <c r="A6278" t="s">
        <v>164</v>
      </c>
      <c r="B6278" t="s">
        <v>262</v>
      </c>
      <c r="C6278" s="14" t="s">
        <v>264</v>
      </c>
      <c r="D6278" t="s">
        <v>465</v>
      </c>
      <c r="E6278" t="s">
        <v>483</v>
      </c>
      <c r="F6278" s="20">
        <v>2025</v>
      </c>
      <c r="G6278" s="20">
        <v>66</v>
      </c>
      <c r="H6278" s="11">
        <v>21123.1280861183</v>
      </c>
      <c r="I6278" s="10">
        <v>1938977.04767675</v>
      </c>
      <c r="J6278" s="33">
        <f t="shared" si="392"/>
        <v>1.0893954681633638E-2</v>
      </c>
      <c r="K6278" s="33">
        <f t="shared" si="393"/>
        <v>1.0834830450995647E-2</v>
      </c>
      <c r="L6278" s="33">
        <f t="shared" si="394"/>
        <v>0.89820475349987061</v>
      </c>
      <c r="M6278" s="33">
        <f t="shared" si="395"/>
        <v>0.88847285728542114</v>
      </c>
    </row>
    <row r="6279" spans="1:13" ht="41.4">
      <c r="A6279" t="s">
        <v>164</v>
      </c>
      <c r="B6279" t="s">
        <v>262</v>
      </c>
      <c r="C6279" s="14" t="s">
        <v>264</v>
      </c>
      <c r="D6279" t="s">
        <v>465</v>
      </c>
      <c r="E6279" t="s">
        <v>483</v>
      </c>
      <c r="F6279" s="20">
        <v>2025</v>
      </c>
      <c r="G6279" s="20">
        <v>67</v>
      </c>
      <c r="H6279" s="11">
        <v>21644.662993132999</v>
      </c>
      <c r="I6279" s="10">
        <v>1812804.58670767</v>
      </c>
      <c r="J6279" s="33">
        <f t="shared" si="392"/>
        <v>1.1939876560243602E-2</v>
      </c>
      <c r="K6279" s="33">
        <f t="shared" si="393"/>
        <v>1.1868879082075789E-2</v>
      </c>
      <c r="L6279" s="33">
        <f t="shared" si="394"/>
        <v>0.88847285728542114</v>
      </c>
      <c r="M6279" s="33">
        <f t="shared" si="395"/>
        <v>0.87792768037459412</v>
      </c>
    </row>
    <row r="6280" spans="1:13" ht="41.4">
      <c r="A6280" t="s">
        <v>164</v>
      </c>
      <c r="B6280" t="s">
        <v>262</v>
      </c>
      <c r="C6280" s="14" t="s">
        <v>264</v>
      </c>
      <c r="D6280" t="s">
        <v>465</v>
      </c>
      <c r="E6280" t="s">
        <v>483</v>
      </c>
      <c r="F6280" s="20">
        <v>2025</v>
      </c>
      <c r="G6280" s="20">
        <v>68</v>
      </c>
      <c r="H6280" s="11">
        <v>22437.9000846778</v>
      </c>
      <c r="I6280" s="10">
        <v>1708817.0374286999</v>
      </c>
      <c r="J6280" s="33">
        <f t="shared" si="392"/>
        <v>1.3130662670850165E-2</v>
      </c>
      <c r="K6280" s="33">
        <f t="shared" si="393"/>
        <v>1.3044831603402751E-2</v>
      </c>
      <c r="L6280" s="33">
        <f t="shared" si="394"/>
        <v>0.87792768037459412</v>
      </c>
      <c r="M6280" s="33">
        <f t="shared" si="395"/>
        <v>0.86647526162414157</v>
      </c>
    </row>
    <row r="6281" spans="1:13" ht="41.4">
      <c r="A6281" t="s">
        <v>164</v>
      </c>
      <c r="B6281" t="s">
        <v>262</v>
      </c>
      <c r="C6281" s="14" t="s">
        <v>264</v>
      </c>
      <c r="D6281" t="s">
        <v>465</v>
      </c>
      <c r="E6281" t="s">
        <v>483</v>
      </c>
      <c r="F6281" s="20">
        <v>2025</v>
      </c>
      <c r="G6281" s="20">
        <v>69</v>
      </c>
      <c r="H6281" s="11">
        <v>22881.707877777899</v>
      </c>
      <c r="I6281" s="10">
        <v>1588246.5017458</v>
      </c>
      <c r="J6281" s="33">
        <f t="shared" si="392"/>
        <v>1.4406899591862053E-2</v>
      </c>
      <c r="K6281" s="33">
        <f t="shared" si="393"/>
        <v>1.4303616803762798E-2</v>
      </c>
      <c r="L6281" s="33">
        <f t="shared" si="394"/>
        <v>0.86647526162414157</v>
      </c>
      <c r="M6281" s="33">
        <f t="shared" si="395"/>
        <v>0.85408153151192978</v>
      </c>
    </row>
    <row r="6282" spans="1:13" ht="41.4">
      <c r="A6282" t="s">
        <v>164</v>
      </c>
      <c r="B6282" t="s">
        <v>262</v>
      </c>
      <c r="C6282" s="14" t="s">
        <v>264</v>
      </c>
      <c r="D6282" t="s">
        <v>465</v>
      </c>
      <c r="E6282" t="s">
        <v>483</v>
      </c>
      <c r="F6282" s="20">
        <v>2026</v>
      </c>
      <c r="G6282" s="20">
        <v>30</v>
      </c>
      <c r="H6282" s="11">
        <v>1298.2598451834899</v>
      </c>
      <c r="I6282" s="10">
        <v>4533066.0543112801</v>
      </c>
      <c r="J6282" s="33">
        <f t="shared" si="392"/>
        <v>2.8639773381390485E-4</v>
      </c>
      <c r="K6282" s="33">
        <f t="shared" si="393"/>
        <v>2.8635672589794048E-4</v>
      </c>
      <c r="L6282" s="33">
        <f t="shared" si="394"/>
        <v>1</v>
      </c>
      <c r="M6282" s="33">
        <f t="shared" si="395"/>
        <v>0.99971364327410206</v>
      </c>
    </row>
    <row r="6283" spans="1:13" ht="41.4">
      <c r="A6283" t="s">
        <v>164</v>
      </c>
      <c r="B6283" t="s">
        <v>262</v>
      </c>
      <c r="C6283" s="14" t="s">
        <v>264</v>
      </c>
      <c r="D6283" t="s">
        <v>465</v>
      </c>
      <c r="E6283" t="s">
        <v>483</v>
      </c>
      <c r="F6283" s="20">
        <v>2026</v>
      </c>
      <c r="G6283" s="20">
        <v>31</v>
      </c>
      <c r="H6283" s="11">
        <v>1327.2114592054299</v>
      </c>
      <c r="I6283" s="10">
        <v>4460323.1301352903</v>
      </c>
      <c r="J6283" s="33">
        <f t="shared" si="392"/>
        <v>2.9755948627093593E-4</v>
      </c>
      <c r="K6283" s="33">
        <f t="shared" si="393"/>
        <v>2.9751521983778506E-4</v>
      </c>
      <c r="L6283" s="33">
        <f t="shared" si="394"/>
        <v>0.99971364327410206</v>
      </c>
      <c r="M6283" s="33">
        <f t="shared" si="395"/>
        <v>0.9994162132497485</v>
      </c>
    </row>
    <row r="6284" spans="1:13" ht="41.4">
      <c r="A6284" t="s">
        <v>164</v>
      </c>
      <c r="B6284" t="s">
        <v>262</v>
      </c>
      <c r="C6284" s="14" t="s">
        <v>264</v>
      </c>
      <c r="D6284" t="s">
        <v>465</v>
      </c>
      <c r="E6284" t="s">
        <v>483</v>
      </c>
      <c r="F6284" s="20">
        <v>2026</v>
      </c>
      <c r="G6284" s="20">
        <v>32</v>
      </c>
      <c r="H6284" s="11">
        <v>1369.95781781808</v>
      </c>
      <c r="I6284" s="10">
        <v>4404105.7682072697</v>
      </c>
      <c r="J6284" s="33">
        <f t="shared" si="392"/>
        <v>3.1106378682084501E-4</v>
      </c>
      <c r="K6284" s="33">
        <f t="shared" si="393"/>
        <v>3.1101541149713974E-4</v>
      </c>
      <c r="L6284" s="33">
        <f t="shared" si="394"/>
        <v>0.9994162132497485</v>
      </c>
      <c r="M6284" s="33">
        <f t="shared" si="395"/>
        <v>0.99910537940492772</v>
      </c>
    </row>
    <row r="6285" spans="1:13" ht="41.4">
      <c r="A6285" t="s">
        <v>164</v>
      </c>
      <c r="B6285" t="s">
        <v>262</v>
      </c>
      <c r="C6285" s="14" t="s">
        <v>264</v>
      </c>
      <c r="D6285" t="s">
        <v>465</v>
      </c>
      <c r="E6285" t="s">
        <v>483</v>
      </c>
      <c r="F6285" s="20">
        <v>2026</v>
      </c>
      <c r="G6285" s="20">
        <v>33</v>
      </c>
      <c r="H6285" s="11">
        <v>1424.4976781888099</v>
      </c>
      <c r="I6285" s="10">
        <v>4351715.10199669</v>
      </c>
      <c r="J6285" s="33">
        <f t="shared" si="392"/>
        <v>3.2734166754970012E-4</v>
      </c>
      <c r="K6285" s="33">
        <f t="shared" si="393"/>
        <v>3.2728809711146667E-4</v>
      </c>
      <c r="L6285" s="33">
        <f t="shared" si="394"/>
        <v>0.99910537940492772</v>
      </c>
      <c r="M6285" s="33">
        <f t="shared" si="395"/>
        <v>0.99877838410648845</v>
      </c>
    </row>
    <row r="6286" spans="1:13" ht="41.4">
      <c r="A6286" t="s">
        <v>164</v>
      </c>
      <c r="B6286" t="s">
        <v>262</v>
      </c>
      <c r="C6286" s="14" t="s">
        <v>264</v>
      </c>
      <c r="D6286" t="s">
        <v>465</v>
      </c>
      <c r="E6286" t="s">
        <v>483</v>
      </c>
      <c r="F6286" s="20">
        <v>2026</v>
      </c>
      <c r="G6286" s="20">
        <v>34</v>
      </c>
      <c r="H6286" s="11">
        <v>1521.6126176624</v>
      </c>
      <c r="I6286" s="10">
        <v>4391577.9949665396</v>
      </c>
      <c r="J6286" s="33">
        <f t="shared" si="392"/>
        <v>3.4648425222241633E-4</v>
      </c>
      <c r="K6286" s="33">
        <f t="shared" si="393"/>
        <v>3.4642423348596463E-4</v>
      </c>
      <c r="L6286" s="33">
        <f t="shared" si="394"/>
        <v>0.99877838410648845</v>
      </c>
      <c r="M6286" s="33">
        <f t="shared" si="395"/>
        <v>0.99843238307035198</v>
      </c>
    </row>
    <row r="6287" spans="1:13" ht="41.4">
      <c r="A6287" t="s">
        <v>164</v>
      </c>
      <c r="B6287" t="s">
        <v>262</v>
      </c>
      <c r="C6287" s="14" t="s">
        <v>264</v>
      </c>
      <c r="D6287" t="s">
        <v>465</v>
      </c>
      <c r="E6287" t="s">
        <v>483</v>
      </c>
      <c r="F6287" s="20">
        <v>2026</v>
      </c>
      <c r="G6287" s="20">
        <v>35</v>
      </c>
      <c r="H6287" s="11">
        <v>2111.6538123557498</v>
      </c>
      <c r="I6287" s="10">
        <v>4411881.8392322296</v>
      </c>
      <c r="J6287" s="33">
        <f t="shared" si="392"/>
        <v>4.7862882309722665E-4</v>
      </c>
      <c r="K6287" s="33">
        <f t="shared" si="393"/>
        <v>4.785142985943569E-4</v>
      </c>
      <c r="L6287" s="33">
        <f t="shared" si="394"/>
        <v>0.99843238307035198</v>
      </c>
      <c r="M6287" s="33">
        <f t="shared" si="395"/>
        <v>0.99795461889887316</v>
      </c>
    </row>
    <row r="6288" spans="1:13" ht="41.4">
      <c r="A6288" t="s">
        <v>164</v>
      </c>
      <c r="B6288" t="s">
        <v>262</v>
      </c>
      <c r="C6288" s="14" t="s">
        <v>264</v>
      </c>
      <c r="D6288" t="s">
        <v>465</v>
      </c>
      <c r="E6288" t="s">
        <v>483</v>
      </c>
      <c r="F6288" s="20">
        <v>2026</v>
      </c>
      <c r="G6288" s="20">
        <v>36</v>
      </c>
      <c r="H6288" s="11">
        <v>3195.80319452201</v>
      </c>
      <c r="I6288" s="10">
        <v>6497474.5486611295</v>
      </c>
      <c r="J6288" s="33">
        <f t="shared" si="392"/>
        <v>4.9185313010276243E-4</v>
      </c>
      <c r="K6288" s="33">
        <f t="shared" si="393"/>
        <v>4.9173219018106007E-4</v>
      </c>
      <c r="L6288" s="33">
        <f t="shared" si="394"/>
        <v>0.99795461889887316</v>
      </c>
      <c r="M6288" s="33">
        <f t="shared" si="395"/>
        <v>0.99746389248842071</v>
      </c>
    </row>
    <row r="6289" spans="1:13" ht="41.4">
      <c r="A6289" t="s">
        <v>164</v>
      </c>
      <c r="B6289" t="s">
        <v>262</v>
      </c>
      <c r="C6289" s="14" t="s">
        <v>264</v>
      </c>
      <c r="D6289" t="s">
        <v>465</v>
      </c>
      <c r="E6289" t="s">
        <v>483</v>
      </c>
      <c r="F6289" s="20">
        <v>2026</v>
      </c>
      <c r="G6289" s="20">
        <v>37</v>
      </c>
      <c r="H6289" s="11">
        <v>2396.03968292836</v>
      </c>
      <c r="I6289" s="10">
        <v>4374565.2887160797</v>
      </c>
      <c r="J6289" s="33">
        <f t="shared" si="392"/>
        <v>5.4772063617584954E-4</v>
      </c>
      <c r="K6289" s="33">
        <f t="shared" si="393"/>
        <v>5.4757066461030846E-4</v>
      </c>
      <c r="L6289" s="33">
        <f t="shared" si="394"/>
        <v>0.99746389248842071</v>
      </c>
      <c r="M6289" s="33">
        <f t="shared" si="395"/>
        <v>0.99691771052188605</v>
      </c>
    </row>
    <row r="6290" spans="1:13" ht="41.4">
      <c r="A6290" t="s">
        <v>164</v>
      </c>
      <c r="B6290" t="s">
        <v>262</v>
      </c>
      <c r="C6290" s="14" t="s">
        <v>264</v>
      </c>
      <c r="D6290" t="s">
        <v>465</v>
      </c>
      <c r="E6290" t="s">
        <v>483</v>
      </c>
      <c r="F6290" s="20">
        <v>2026</v>
      </c>
      <c r="G6290" s="20">
        <v>38</v>
      </c>
      <c r="H6290" s="11">
        <v>2562.1067930520398</v>
      </c>
      <c r="I6290" s="10">
        <v>4360550.3962702705</v>
      </c>
      <c r="J6290" s="33">
        <f t="shared" si="392"/>
        <v>5.8756499987788204E-4</v>
      </c>
      <c r="K6290" s="33">
        <f t="shared" si="393"/>
        <v>5.8739241736616155E-4</v>
      </c>
      <c r="L6290" s="33">
        <f t="shared" si="394"/>
        <v>0.99691771052188605</v>
      </c>
      <c r="M6290" s="33">
        <f t="shared" si="395"/>
        <v>0.99633212861798748</v>
      </c>
    </row>
    <row r="6291" spans="1:13" ht="41.4">
      <c r="A6291" t="s">
        <v>164</v>
      </c>
      <c r="B6291" t="s">
        <v>262</v>
      </c>
      <c r="C6291" s="14" t="s">
        <v>264</v>
      </c>
      <c r="D6291" t="s">
        <v>465</v>
      </c>
      <c r="E6291" t="s">
        <v>483</v>
      </c>
      <c r="F6291" s="20">
        <v>2026</v>
      </c>
      <c r="G6291" s="20">
        <v>39</v>
      </c>
      <c r="H6291" s="11">
        <v>2670.17114287608</v>
      </c>
      <c r="I6291" s="10">
        <v>4230055.52013327</v>
      </c>
      <c r="J6291" s="33">
        <f t="shared" si="392"/>
        <v>6.3123784786445431E-4</v>
      </c>
      <c r="K6291" s="33">
        <f t="shared" si="393"/>
        <v>6.3103865916813717E-4</v>
      </c>
      <c r="L6291" s="33">
        <f t="shared" si="394"/>
        <v>0.99633212861798748</v>
      </c>
      <c r="M6291" s="33">
        <f t="shared" si="395"/>
        <v>0.9957034045274582</v>
      </c>
    </row>
    <row r="6292" spans="1:13" ht="41.4">
      <c r="A6292" t="s">
        <v>164</v>
      </c>
      <c r="B6292" t="s">
        <v>262</v>
      </c>
      <c r="C6292" s="14" t="s">
        <v>264</v>
      </c>
      <c r="D6292" t="s">
        <v>465</v>
      </c>
      <c r="E6292" t="s">
        <v>483</v>
      </c>
      <c r="F6292" s="20">
        <v>2026</v>
      </c>
      <c r="G6292" s="20">
        <v>40</v>
      </c>
      <c r="H6292" s="11">
        <v>3574.2772176313101</v>
      </c>
      <c r="I6292" s="10">
        <v>4198448.2016366804</v>
      </c>
      <c r="J6292" s="33">
        <f t="shared" si="392"/>
        <v>8.5133293206712661E-4</v>
      </c>
      <c r="K6292" s="33">
        <f t="shared" si="393"/>
        <v>8.509706510010373E-4</v>
      </c>
      <c r="L6292" s="33">
        <f t="shared" si="394"/>
        <v>0.9957034045274582</v>
      </c>
      <c r="M6292" s="33">
        <f t="shared" si="395"/>
        <v>0.9948560901531035</v>
      </c>
    </row>
    <row r="6293" spans="1:13" ht="41.4">
      <c r="A6293" t="s">
        <v>164</v>
      </c>
      <c r="B6293" t="s">
        <v>262</v>
      </c>
      <c r="C6293" s="14" t="s">
        <v>264</v>
      </c>
      <c r="D6293" t="s">
        <v>465</v>
      </c>
      <c r="E6293" t="s">
        <v>483</v>
      </c>
      <c r="F6293" s="20">
        <v>2026</v>
      </c>
      <c r="G6293" s="20">
        <v>41</v>
      </c>
      <c r="H6293" s="11">
        <v>3914.2286841959099</v>
      </c>
      <c r="I6293" s="10">
        <v>4261037.8082069699</v>
      </c>
      <c r="J6293" s="33">
        <f t="shared" si="392"/>
        <v>9.1860923567890231E-4</v>
      </c>
      <c r="K6293" s="33">
        <f t="shared" si="393"/>
        <v>9.181874433789039E-4</v>
      </c>
      <c r="L6293" s="33">
        <f t="shared" si="394"/>
        <v>0.9948560901531035</v>
      </c>
      <c r="M6293" s="33">
        <f t="shared" si="395"/>
        <v>0.99394262578315584</v>
      </c>
    </row>
    <row r="6294" spans="1:13" ht="41.4">
      <c r="A6294" t="s">
        <v>164</v>
      </c>
      <c r="B6294" t="s">
        <v>262</v>
      </c>
      <c r="C6294" s="14" t="s">
        <v>264</v>
      </c>
      <c r="D6294" t="s">
        <v>465</v>
      </c>
      <c r="E6294" t="s">
        <v>483</v>
      </c>
      <c r="F6294" s="20">
        <v>2026</v>
      </c>
      <c r="G6294" s="20">
        <v>42</v>
      </c>
      <c r="H6294" s="11">
        <v>4326.3140926972901</v>
      </c>
      <c r="I6294" s="10">
        <v>4350356.5738856001</v>
      </c>
      <c r="J6294" s="33">
        <f t="shared" si="392"/>
        <v>9.9447344584748919E-4</v>
      </c>
      <c r="K6294" s="33">
        <f t="shared" si="393"/>
        <v>9.9397912100818164E-4</v>
      </c>
      <c r="L6294" s="33">
        <f t="shared" si="394"/>
        <v>0.99394262578315584</v>
      </c>
      <c r="M6294" s="33">
        <f t="shared" si="395"/>
        <v>0.99295466756564732</v>
      </c>
    </row>
    <row r="6295" spans="1:13" ht="41.4">
      <c r="A6295" t="s">
        <v>164</v>
      </c>
      <c r="B6295" t="s">
        <v>262</v>
      </c>
      <c r="C6295" s="14" t="s">
        <v>264</v>
      </c>
      <c r="D6295" t="s">
        <v>465</v>
      </c>
      <c r="E6295" t="s">
        <v>483</v>
      </c>
      <c r="F6295" s="20">
        <v>2026</v>
      </c>
      <c r="G6295" s="20">
        <v>43</v>
      </c>
      <c r="H6295" s="11">
        <v>4678.9253610751703</v>
      </c>
      <c r="I6295" s="10">
        <v>4329967.6486893902</v>
      </c>
      <c r="J6295" s="33">
        <f t="shared" si="392"/>
        <v>1.0805912978336925E-3</v>
      </c>
      <c r="K6295" s="33">
        <f t="shared" si="393"/>
        <v>1.0800076692975003E-3</v>
      </c>
      <c r="L6295" s="33">
        <f t="shared" si="394"/>
        <v>0.99295466756564732</v>
      </c>
      <c r="M6295" s="33">
        <f t="shared" si="395"/>
        <v>0.99188226890941167</v>
      </c>
    </row>
    <row r="6296" spans="1:13" ht="41.4">
      <c r="A6296" t="s">
        <v>164</v>
      </c>
      <c r="B6296" t="s">
        <v>262</v>
      </c>
      <c r="C6296" s="14" t="s">
        <v>264</v>
      </c>
      <c r="D6296" t="s">
        <v>465</v>
      </c>
      <c r="E6296" t="s">
        <v>483</v>
      </c>
      <c r="F6296" s="20">
        <v>2026</v>
      </c>
      <c r="G6296" s="20">
        <v>44</v>
      </c>
      <c r="H6296" s="11">
        <v>4945.6137128168702</v>
      </c>
      <c r="I6296" s="10">
        <v>4196065.5511309402</v>
      </c>
      <c r="J6296" s="33">
        <f t="shared" si="392"/>
        <v>1.1786311849880202E-3</v>
      </c>
      <c r="K6296" s="33">
        <f t="shared" si="393"/>
        <v>1.1779368720593597E-3</v>
      </c>
      <c r="L6296" s="33">
        <f t="shared" si="394"/>
        <v>0.99188226890941167</v>
      </c>
      <c r="M6296" s="33">
        <f t="shared" si="395"/>
        <v>0.99071389421212142</v>
      </c>
    </row>
    <row r="6297" spans="1:13" ht="41.4">
      <c r="A6297" t="s">
        <v>164</v>
      </c>
      <c r="B6297" t="s">
        <v>262</v>
      </c>
      <c r="C6297" s="14" t="s">
        <v>264</v>
      </c>
      <c r="D6297" t="s">
        <v>465</v>
      </c>
      <c r="E6297" t="s">
        <v>483</v>
      </c>
      <c r="F6297" s="20">
        <v>2026</v>
      </c>
      <c r="G6297" s="20">
        <v>45</v>
      </c>
      <c r="H6297" s="11">
        <v>6300.1223206059803</v>
      </c>
      <c r="I6297" s="10">
        <v>4125592.22408451</v>
      </c>
      <c r="J6297" s="33">
        <f t="shared" si="392"/>
        <v>1.5270831382284782E-3</v>
      </c>
      <c r="K6297" s="33">
        <f t="shared" si="393"/>
        <v>1.5259177400683832E-3</v>
      </c>
      <c r="L6297" s="33">
        <f t="shared" si="394"/>
        <v>0.99071389421212142</v>
      </c>
      <c r="M6297" s="33">
        <f t="shared" si="395"/>
        <v>0.98920214630561087</v>
      </c>
    </row>
    <row r="6298" spans="1:13" ht="41.4">
      <c r="A6298" t="s">
        <v>164</v>
      </c>
      <c r="B6298" t="s">
        <v>262</v>
      </c>
      <c r="C6298" s="14" t="s">
        <v>264</v>
      </c>
      <c r="D6298" t="s">
        <v>465</v>
      </c>
      <c r="E6298" t="s">
        <v>483</v>
      </c>
      <c r="F6298" s="20">
        <v>2026</v>
      </c>
      <c r="G6298" s="20">
        <v>46</v>
      </c>
      <c r="H6298" s="11">
        <v>6801.7345354114404</v>
      </c>
      <c r="I6298" s="10">
        <v>4070424.9017829001</v>
      </c>
      <c r="J6298" s="33">
        <f t="shared" si="392"/>
        <v>1.6710133952925136E-3</v>
      </c>
      <c r="K6298" s="33">
        <f t="shared" si="393"/>
        <v>1.6696180297419705E-3</v>
      </c>
      <c r="L6298" s="33">
        <f t="shared" si="394"/>
        <v>0.98920214630561087</v>
      </c>
      <c r="M6298" s="33">
        <f t="shared" si="395"/>
        <v>0.98755055656707957</v>
      </c>
    </row>
    <row r="6299" spans="1:13" ht="41.4">
      <c r="A6299" t="s">
        <v>164</v>
      </c>
      <c r="B6299" t="s">
        <v>262</v>
      </c>
      <c r="C6299" s="14" t="s">
        <v>264</v>
      </c>
      <c r="D6299" t="s">
        <v>465</v>
      </c>
      <c r="E6299" t="s">
        <v>483</v>
      </c>
      <c r="F6299" s="20">
        <v>2026</v>
      </c>
      <c r="G6299" s="20">
        <v>47</v>
      </c>
      <c r="H6299" s="11">
        <v>7334.6773211699701</v>
      </c>
      <c r="I6299" s="10">
        <v>4010953.8225492998</v>
      </c>
      <c r="J6299" s="33">
        <f t="shared" si="392"/>
        <v>1.828661621566155E-3</v>
      </c>
      <c r="K6299" s="33">
        <f t="shared" si="393"/>
        <v>1.826990638612358E-3</v>
      </c>
      <c r="L6299" s="33">
        <f t="shared" si="394"/>
        <v>0.98755055656707957</v>
      </c>
      <c r="M6299" s="33">
        <f t="shared" si="395"/>
        <v>0.98574631094507514</v>
      </c>
    </row>
    <row r="6300" spans="1:13" ht="41.4">
      <c r="A6300" t="s">
        <v>164</v>
      </c>
      <c r="B6300" t="s">
        <v>262</v>
      </c>
      <c r="C6300" s="14" t="s">
        <v>264</v>
      </c>
      <c r="D6300" t="s">
        <v>465</v>
      </c>
      <c r="E6300" t="s">
        <v>483</v>
      </c>
      <c r="F6300" s="20">
        <v>2026</v>
      </c>
      <c r="G6300" s="20">
        <v>48</v>
      </c>
      <c r="H6300" s="11">
        <v>7863.3061840171304</v>
      </c>
      <c r="I6300" s="10">
        <v>3931935.61057611</v>
      </c>
      <c r="J6300" s="33">
        <f t="shared" si="392"/>
        <v>1.9998562954251921E-3</v>
      </c>
      <c r="K6300" s="33">
        <f t="shared" si="393"/>
        <v>1.9978579152037934E-3</v>
      </c>
      <c r="L6300" s="33">
        <f t="shared" si="394"/>
        <v>0.98574631094507514</v>
      </c>
      <c r="M6300" s="33">
        <f t="shared" si="395"/>
        <v>0.98377692987537058</v>
      </c>
    </row>
    <row r="6301" spans="1:13" ht="41.4">
      <c r="A6301" t="s">
        <v>164</v>
      </c>
      <c r="B6301" t="s">
        <v>262</v>
      </c>
      <c r="C6301" s="14" t="s">
        <v>264</v>
      </c>
      <c r="D6301" t="s">
        <v>465</v>
      </c>
      <c r="E6301" t="s">
        <v>483</v>
      </c>
      <c r="F6301" s="20">
        <v>2026</v>
      </c>
      <c r="G6301" s="20">
        <v>49</v>
      </c>
      <c r="H6301" s="11">
        <v>8463.4843834608891</v>
      </c>
      <c r="I6301" s="10">
        <v>3870576.9194138302</v>
      </c>
      <c r="J6301" s="33">
        <f t="shared" si="392"/>
        <v>2.1866208990732627E-3</v>
      </c>
      <c r="K6301" s="33">
        <f t="shared" si="393"/>
        <v>2.1842319851287373E-3</v>
      </c>
      <c r="L6301" s="33">
        <f t="shared" si="394"/>
        <v>0.98377692987537058</v>
      </c>
      <c r="M6301" s="33">
        <f t="shared" si="395"/>
        <v>0.98162813283890504</v>
      </c>
    </row>
    <row r="6302" spans="1:13" ht="41.4">
      <c r="A6302" t="s">
        <v>164</v>
      </c>
      <c r="B6302" t="s">
        <v>262</v>
      </c>
      <c r="C6302" s="14" t="s">
        <v>264</v>
      </c>
      <c r="D6302" t="s">
        <v>465</v>
      </c>
      <c r="E6302" t="s">
        <v>483</v>
      </c>
      <c r="F6302" s="20">
        <v>2026</v>
      </c>
      <c r="G6302" s="20">
        <v>50</v>
      </c>
      <c r="H6302" s="11">
        <v>9708.5073827453507</v>
      </c>
      <c r="I6302" s="10">
        <v>3797305.84389906</v>
      </c>
      <c r="J6302" s="33">
        <f t="shared" si="392"/>
        <v>2.5566830226075995E-3</v>
      </c>
      <c r="K6302" s="33">
        <f t="shared" si="393"/>
        <v>2.553417492136778E-3</v>
      </c>
      <c r="L6302" s="33">
        <f t="shared" si="394"/>
        <v>0.98162813283890504</v>
      </c>
      <c r="M6302" s="33">
        <f t="shared" si="395"/>
        <v>0.97912162639374056</v>
      </c>
    </row>
    <row r="6303" spans="1:13" ht="41.4">
      <c r="A6303" t="s">
        <v>164</v>
      </c>
      <c r="B6303" t="s">
        <v>262</v>
      </c>
      <c r="C6303" s="14" t="s">
        <v>264</v>
      </c>
      <c r="D6303" t="s">
        <v>465</v>
      </c>
      <c r="E6303" t="s">
        <v>483</v>
      </c>
      <c r="F6303" s="20">
        <v>2026</v>
      </c>
      <c r="G6303" s="20">
        <v>51</v>
      </c>
      <c r="H6303" s="11">
        <v>10378.491739466201</v>
      </c>
      <c r="I6303" s="10">
        <v>3722620.9944419698</v>
      </c>
      <c r="J6303" s="33">
        <f t="shared" si="392"/>
        <v>2.7879528308043518E-3</v>
      </c>
      <c r="K6303" s="33">
        <f t="shared" si="393"/>
        <v>2.7840700994397061E-3</v>
      </c>
      <c r="L6303" s="33">
        <f t="shared" si="394"/>
        <v>0.97912162639374056</v>
      </c>
      <c r="M6303" s="33">
        <f t="shared" si="395"/>
        <v>0.97639568314998293</v>
      </c>
    </row>
    <row r="6304" spans="1:13" ht="41.4">
      <c r="A6304" t="s">
        <v>164</v>
      </c>
      <c r="B6304" t="s">
        <v>262</v>
      </c>
      <c r="C6304" s="14" t="s">
        <v>264</v>
      </c>
      <c r="D6304" t="s">
        <v>465</v>
      </c>
      <c r="E6304" t="s">
        <v>483</v>
      </c>
      <c r="F6304" s="20">
        <v>2026</v>
      </c>
      <c r="G6304" s="20">
        <v>52</v>
      </c>
      <c r="H6304" s="11">
        <v>11007.813499653001</v>
      </c>
      <c r="I6304" s="10">
        <v>3620910.8436418101</v>
      </c>
      <c r="J6304" s="33">
        <f t="shared" si="392"/>
        <v>3.0400675341074272E-3</v>
      </c>
      <c r="K6304" s="33">
        <f t="shared" si="393"/>
        <v>3.0354512079674434E-3</v>
      </c>
      <c r="L6304" s="33">
        <f t="shared" si="394"/>
        <v>0.97639568314998293</v>
      </c>
      <c r="M6304" s="33">
        <f t="shared" si="395"/>
        <v>0.9734318816941111</v>
      </c>
    </row>
    <row r="6305" spans="1:13" ht="41.4">
      <c r="A6305" t="s">
        <v>164</v>
      </c>
      <c r="B6305" t="s">
        <v>262</v>
      </c>
      <c r="C6305" s="14" t="s">
        <v>264</v>
      </c>
      <c r="D6305" t="s">
        <v>465</v>
      </c>
      <c r="E6305" t="s">
        <v>483</v>
      </c>
      <c r="F6305" s="20">
        <v>2026</v>
      </c>
      <c r="G6305" s="20">
        <v>53</v>
      </c>
      <c r="H6305" s="11">
        <v>11874.185907417201</v>
      </c>
      <c r="I6305" s="10">
        <v>3580912.1560864402</v>
      </c>
      <c r="J6305" s="33">
        <f t="shared" si="392"/>
        <v>3.3159668234907041E-3</v>
      </c>
      <c r="K6305" s="33">
        <f t="shared" si="393"/>
        <v>3.3104750773298441E-3</v>
      </c>
      <c r="L6305" s="33">
        <f t="shared" si="394"/>
        <v>0.9734318816941111</v>
      </c>
      <c r="M6305" s="33">
        <f t="shared" si="395"/>
        <v>0.97020935971028444</v>
      </c>
    </row>
    <row r="6306" spans="1:13" ht="41.4">
      <c r="A6306" t="s">
        <v>164</v>
      </c>
      <c r="B6306" t="s">
        <v>262</v>
      </c>
      <c r="C6306" s="14" t="s">
        <v>264</v>
      </c>
      <c r="D6306" t="s">
        <v>465</v>
      </c>
      <c r="E6306" t="s">
        <v>483</v>
      </c>
      <c r="F6306" s="20">
        <v>2026</v>
      </c>
      <c r="G6306" s="20">
        <v>54</v>
      </c>
      <c r="H6306" s="11">
        <v>12222.545247190399</v>
      </c>
      <c r="I6306" s="10">
        <v>3373670.7846071599</v>
      </c>
      <c r="J6306" s="33">
        <f t="shared" si="392"/>
        <v>3.6229217453455902E-3</v>
      </c>
      <c r="K6306" s="33">
        <f t="shared" si="393"/>
        <v>3.616366882666644E-3</v>
      </c>
      <c r="L6306" s="33">
        <f t="shared" si="394"/>
        <v>0.97020935971028444</v>
      </c>
      <c r="M6306" s="33">
        <f t="shared" si="395"/>
        <v>0.96670072671257501</v>
      </c>
    </row>
    <row r="6307" spans="1:13" ht="41.4">
      <c r="A6307" t="s">
        <v>164</v>
      </c>
      <c r="B6307" t="s">
        <v>262</v>
      </c>
      <c r="C6307" s="14" t="s">
        <v>264</v>
      </c>
      <c r="D6307" t="s">
        <v>465</v>
      </c>
      <c r="E6307" t="s">
        <v>483</v>
      </c>
      <c r="F6307" s="20">
        <v>2026</v>
      </c>
      <c r="G6307" s="20">
        <v>55</v>
      </c>
      <c r="H6307" s="11">
        <v>13252.0445116143</v>
      </c>
      <c r="I6307" s="10">
        <v>3290808.2527050502</v>
      </c>
      <c r="J6307" s="33">
        <f t="shared" si="392"/>
        <v>4.0269877470743235E-3</v>
      </c>
      <c r="K6307" s="33">
        <f t="shared" si="393"/>
        <v>4.0188903049966918E-3</v>
      </c>
      <c r="L6307" s="33">
        <f t="shared" si="394"/>
        <v>0.96670072671257501</v>
      </c>
      <c r="M6307" s="33">
        <f t="shared" si="395"/>
        <v>0.96281566253415662</v>
      </c>
    </row>
    <row r="6308" spans="1:13" ht="41.4">
      <c r="A6308" t="s">
        <v>164</v>
      </c>
      <c r="B6308" t="s">
        <v>262</v>
      </c>
      <c r="C6308" s="14" t="s">
        <v>264</v>
      </c>
      <c r="D6308" t="s">
        <v>465</v>
      </c>
      <c r="E6308" t="s">
        <v>483</v>
      </c>
      <c r="F6308" s="20">
        <v>2026</v>
      </c>
      <c r="G6308" s="20">
        <v>56</v>
      </c>
      <c r="H6308" s="11">
        <v>14126.485287817301</v>
      </c>
      <c r="I6308" s="10">
        <v>3212216.8479873198</v>
      </c>
      <c r="J6308" s="33">
        <f t="shared" si="392"/>
        <v>4.3977371255830809E-3</v>
      </c>
      <c r="K6308" s="33">
        <f t="shared" si="393"/>
        <v>4.3880812395389324E-3</v>
      </c>
      <c r="L6308" s="33">
        <f t="shared" si="394"/>
        <v>0.96281566253415662</v>
      </c>
      <c r="M6308" s="33">
        <f t="shared" si="395"/>
        <v>0.95859074918825626</v>
      </c>
    </row>
    <row r="6309" spans="1:13" ht="41.4">
      <c r="A6309" t="s">
        <v>164</v>
      </c>
      <c r="B6309" t="s">
        <v>262</v>
      </c>
      <c r="C6309" s="14" t="s">
        <v>264</v>
      </c>
      <c r="D6309" t="s">
        <v>465</v>
      </c>
      <c r="E6309" t="s">
        <v>483</v>
      </c>
      <c r="F6309" s="20">
        <v>2026</v>
      </c>
      <c r="G6309" s="20">
        <v>57</v>
      </c>
      <c r="H6309" s="11">
        <v>15009.6521256956</v>
      </c>
      <c r="I6309" s="10">
        <v>3124839.4307720899</v>
      </c>
      <c r="J6309" s="33">
        <f t="shared" si="392"/>
        <v>4.8033354859411109E-3</v>
      </c>
      <c r="K6309" s="33">
        <f t="shared" si="393"/>
        <v>4.7918179183387144E-3</v>
      </c>
      <c r="L6309" s="33">
        <f t="shared" si="394"/>
        <v>0.95859074918825626</v>
      </c>
      <c r="M6309" s="33">
        <f t="shared" si="395"/>
        <v>0.95399735685994225</v>
      </c>
    </row>
    <row r="6310" spans="1:13" ht="41.4">
      <c r="A6310" t="s">
        <v>164</v>
      </c>
      <c r="B6310" t="s">
        <v>262</v>
      </c>
      <c r="C6310" s="14" t="s">
        <v>264</v>
      </c>
      <c r="D6310" t="s">
        <v>465</v>
      </c>
      <c r="E6310" t="s">
        <v>483</v>
      </c>
      <c r="F6310" s="20">
        <v>2026</v>
      </c>
      <c r="G6310" s="20">
        <v>58</v>
      </c>
      <c r="H6310" s="11">
        <v>15831.690982706201</v>
      </c>
      <c r="I6310" s="10">
        <v>3017308.1656179698</v>
      </c>
      <c r="J6310" s="33">
        <f t="shared" si="392"/>
        <v>5.2469585848430363E-3</v>
      </c>
      <c r="K6310" s="33">
        <f t="shared" si="393"/>
        <v>5.2332173413973671E-3</v>
      </c>
      <c r="L6310" s="33">
        <f t="shared" si="394"/>
        <v>0.95399735685994225</v>
      </c>
      <c r="M6310" s="33">
        <f t="shared" si="395"/>
        <v>0.94900488134837557</v>
      </c>
    </row>
    <row r="6311" spans="1:13" ht="41.4">
      <c r="A6311" t="s">
        <v>164</v>
      </c>
      <c r="B6311" t="s">
        <v>262</v>
      </c>
      <c r="C6311" s="14" t="s">
        <v>264</v>
      </c>
      <c r="D6311" t="s">
        <v>465</v>
      </c>
      <c r="E6311" t="s">
        <v>483</v>
      </c>
      <c r="F6311" s="20">
        <v>2026</v>
      </c>
      <c r="G6311" s="20">
        <v>59</v>
      </c>
      <c r="H6311" s="11">
        <v>16513.3647905445</v>
      </c>
      <c r="I6311" s="10">
        <v>2877828.9930942398</v>
      </c>
      <c r="J6311" s="33">
        <f t="shared" si="392"/>
        <v>5.7381327487389519E-3</v>
      </c>
      <c r="K6311" s="33">
        <f t="shared" si="393"/>
        <v>5.7217011090173742E-3</v>
      </c>
      <c r="L6311" s="33">
        <f t="shared" si="394"/>
        <v>0.94900488134837557</v>
      </c>
      <c r="M6311" s="33">
        <f t="shared" si="395"/>
        <v>0.94357495906630162</v>
      </c>
    </row>
    <row r="6312" spans="1:13" ht="41.4">
      <c r="A6312" t="s">
        <v>164</v>
      </c>
      <c r="B6312" t="s">
        <v>262</v>
      </c>
      <c r="C6312" s="14" t="s">
        <v>264</v>
      </c>
      <c r="D6312" t="s">
        <v>465</v>
      </c>
      <c r="E6312" t="s">
        <v>483</v>
      </c>
      <c r="F6312" s="20">
        <v>2026</v>
      </c>
      <c r="G6312" s="20">
        <v>60</v>
      </c>
      <c r="H6312" s="11">
        <v>17879.516833385998</v>
      </c>
      <c r="I6312" s="10">
        <v>2775958.8998099002</v>
      </c>
      <c r="J6312" s="33">
        <f t="shared" si="392"/>
        <v>6.4408434990195287E-3</v>
      </c>
      <c r="K6312" s="33">
        <f t="shared" si="393"/>
        <v>6.4201457274067897E-3</v>
      </c>
      <c r="L6312" s="33">
        <f t="shared" si="394"/>
        <v>0.94357495906630162</v>
      </c>
      <c r="M6312" s="33">
        <f t="shared" si="395"/>
        <v>0.93751707032436404</v>
      </c>
    </row>
    <row r="6313" spans="1:13" ht="41.4">
      <c r="A6313" t="s">
        <v>164</v>
      </c>
      <c r="B6313" t="s">
        <v>262</v>
      </c>
      <c r="C6313" s="14" t="s">
        <v>264</v>
      </c>
      <c r="D6313" t="s">
        <v>465</v>
      </c>
      <c r="E6313" t="s">
        <v>483</v>
      </c>
      <c r="F6313" s="20">
        <v>2026</v>
      </c>
      <c r="G6313" s="20">
        <v>61</v>
      </c>
      <c r="H6313" s="11">
        <v>18657.274144792202</v>
      </c>
      <c r="I6313" s="10">
        <v>2651129.9843334202</v>
      </c>
      <c r="J6313" s="33">
        <f t="shared" si="392"/>
        <v>7.0374799632780902E-3</v>
      </c>
      <c r="K6313" s="33">
        <f t="shared" si="393"/>
        <v>7.012774888954576E-3</v>
      </c>
      <c r="L6313" s="33">
        <f t="shared" si="394"/>
        <v>0.93751707032436404</v>
      </c>
      <c r="M6313" s="33">
        <f t="shared" si="395"/>
        <v>0.93094247415562703</v>
      </c>
    </row>
    <row r="6314" spans="1:13" ht="41.4">
      <c r="A6314" t="s">
        <v>164</v>
      </c>
      <c r="B6314" t="s">
        <v>262</v>
      </c>
      <c r="C6314" s="14" t="s">
        <v>264</v>
      </c>
      <c r="D6314" t="s">
        <v>465</v>
      </c>
      <c r="E6314" t="s">
        <v>483</v>
      </c>
      <c r="F6314" s="20">
        <v>2026</v>
      </c>
      <c r="G6314" s="20">
        <v>62</v>
      </c>
      <c r="H6314" s="11">
        <v>19442.971875997799</v>
      </c>
      <c r="I6314" s="10">
        <v>2527122.6840095199</v>
      </c>
      <c r="J6314" s="33">
        <f t="shared" si="392"/>
        <v>7.6937190263947448E-3</v>
      </c>
      <c r="K6314" s="33">
        <f t="shared" si="393"/>
        <v>7.6641981271825532E-3</v>
      </c>
      <c r="L6314" s="33">
        <f t="shared" si="394"/>
        <v>0.93094247415562703</v>
      </c>
      <c r="M6314" s="33">
        <f t="shared" si="395"/>
        <v>0.9238075465886888</v>
      </c>
    </row>
    <row r="6315" spans="1:13" ht="41.4">
      <c r="A6315" t="s">
        <v>164</v>
      </c>
      <c r="B6315" t="s">
        <v>262</v>
      </c>
      <c r="C6315" s="14" t="s">
        <v>264</v>
      </c>
      <c r="D6315" t="s">
        <v>465</v>
      </c>
      <c r="E6315" t="s">
        <v>483</v>
      </c>
      <c r="F6315" s="20">
        <v>2026</v>
      </c>
      <c r="G6315" s="20">
        <v>63</v>
      </c>
      <c r="H6315" s="11">
        <v>20266.9526651946</v>
      </c>
      <c r="I6315" s="10">
        <v>2408179.3533733999</v>
      </c>
      <c r="J6315" s="33">
        <f t="shared" si="392"/>
        <v>8.4158817476798244E-3</v>
      </c>
      <c r="K6315" s="33">
        <f t="shared" si="393"/>
        <v>8.3805673515841006E-3</v>
      </c>
      <c r="L6315" s="33">
        <f t="shared" si="394"/>
        <v>0.9238075465886888</v>
      </c>
      <c r="M6315" s="33">
        <f t="shared" si="395"/>
        <v>0.91606551522460067</v>
      </c>
    </row>
    <row r="6316" spans="1:13" ht="41.4">
      <c r="A6316" t="s">
        <v>164</v>
      </c>
      <c r="B6316" t="s">
        <v>262</v>
      </c>
      <c r="C6316" s="14" t="s">
        <v>264</v>
      </c>
      <c r="D6316" t="s">
        <v>465</v>
      </c>
      <c r="E6316" t="s">
        <v>483</v>
      </c>
      <c r="F6316" s="20">
        <v>2026</v>
      </c>
      <c r="G6316" s="20">
        <v>64</v>
      </c>
      <c r="H6316" s="11">
        <v>20937.672683561301</v>
      </c>
      <c r="I6316" s="10">
        <v>2263181.8208491402</v>
      </c>
      <c r="J6316" s="33">
        <f t="shared" si="392"/>
        <v>9.2514319842431116E-3</v>
      </c>
      <c r="K6316" s="33">
        <f t="shared" si="393"/>
        <v>9.2087691528249804E-3</v>
      </c>
      <c r="L6316" s="33">
        <f t="shared" si="394"/>
        <v>0.91606551522460067</v>
      </c>
      <c r="M6316" s="33">
        <f t="shared" si="395"/>
        <v>0.90762967936603367</v>
      </c>
    </row>
    <row r="6317" spans="1:13" ht="41.4">
      <c r="A6317" t="s">
        <v>164</v>
      </c>
      <c r="B6317" t="s">
        <v>262</v>
      </c>
      <c r="C6317" s="14" t="s">
        <v>264</v>
      </c>
      <c r="D6317" t="s">
        <v>465</v>
      </c>
      <c r="E6317" t="s">
        <v>483</v>
      </c>
      <c r="F6317" s="20">
        <v>2026</v>
      </c>
      <c r="G6317" s="20">
        <v>65</v>
      </c>
      <c r="H6317" s="11">
        <v>21181.0377444798</v>
      </c>
      <c r="I6317" s="10">
        <v>2143597.74043138</v>
      </c>
      <c r="J6317" s="33">
        <f t="shared" si="392"/>
        <v>9.8810692626580699E-3</v>
      </c>
      <c r="K6317" s="33">
        <f t="shared" si="393"/>
        <v>9.8324118919312919E-3</v>
      </c>
      <c r="L6317" s="33">
        <f t="shared" si="394"/>
        <v>0.90762967936603367</v>
      </c>
      <c r="M6317" s="33">
        <f t="shared" si="395"/>
        <v>0.89870549051316528</v>
      </c>
    </row>
    <row r="6318" spans="1:13" ht="41.4">
      <c r="A6318" t="s">
        <v>164</v>
      </c>
      <c r="B6318" t="s">
        <v>262</v>
      </c>
      <c r="C6318" s="14" t="s">
        <v>264</v>
      </c>
      <c r="D6318" t="s">
        <v>465</v>
      </c>
      <c r="E6318" t="s">
        <v>483</v>
      </c>
      <c r="F6318" s="20">
        <v>2026</v>
      </c>
      <c r="G6318" s="20">
        <v>66</v>
      </c>
      <c r="H6318" s="11">
        <v>21869.124984943399</v>
      </c>
      <c r="I6318" s="10">
        <v>2020128.8680767301</v>
      </c>
      <c r="J6318" s="33">
        <f t="shared" si="392"/>
        <v>1.082560886611356E-2</v>
      </c>
      <c r="K6318" s="33">
        <f t="shared" si="393"/>
        <v>1.0767222840476376E-2</v>
      </c>
      <c r="L6318" s="33">
        <f t="shared" si="394"/>
        <v>0.89870549051316528</v>
      </c>
      <c r="M6318" s="33">
        <f t="shared" si="395"/>
        <v>0.88902892822885038</v>
      </c>
    </row>
    <row r="6319" spans="1:13" ht="41.4">
      <c r="A6319" t="s">
        <v>164</v>
      </c>
      <c r="B6319" t="s">
        <v>262</v>
      </c>
      <c r="C6319" s="14" t="s">
        <v>264</v>
      </c>
      <c r="D6319" t="s">
        <v>465</v>
      </c>
      <c r="E6319" t="s">
        <v>483</v>
      </c>
      <c r="F6319" s="20">
        <v>2026</v>
      </c>
      <c r="G6319" s="20">
        <v>67</v>
      </c>
      <c r="H6319" s="11">
        <v>22429.228071341699</v>
      </c>
      <c r="I6319" s="10">
        <v>1890342.6252355999</v>
      </c>
      <c r="J6319" s="33">
        <f t="shared" si="392"/>
        <v>1.1865165484773569E-2</v>
      </c>
      <c r="K6319" s="33">
        <f t="shared" si="393"/>
        <v>1.1795051985510008E-2</v>
      </c>
      <c r="L6319" s="33">
        <f t="shared" si="394"/>
        <v>0.88902892822885038</v>
      </c>
      <c r="M6319" s="33">
        <f t="shared" si="395"/>
        <v>0.87854278580376888</v>
      </c>
    </row>
    <row r="6320" spans="1:13" ht="41.4">
      <c r="A6320" t="s">
        <v>164</v>
      </c>
      <c r="B6320" t="s">
        <v>262</v>
      </c>
      <c r="C6320" s="14" t="s">
        <v>264</v>
      </c>
      <c r="D6320" t="s">
        <v>465</v>
      </c>
      <c r="E6320" t="s">
        <v>483</v>
      </c>
      <c r="F6320" s="20">
        <v>2026</v>
      </c>
      <c r="G6320" s="20">
        <v>68</v>
      </c>
      <c r="H6320" s="11">
        <v>22941.439017761899</v>
      </c>
      <c r="I6320" s="10">
        <v>1762998.9671036401</v>
      </c>
      <c r="J6320" s="33">
        <f t="shared" si="392"/>
        <v>1.3012735370714065E-2</v>
      </c>
      <c r="K6320" s="33">
        <f t="shared" si="393"/>
        <v>1.2928435782050829E-2</v>
      </c>
      <c r="L6320" s="33">
        <f t="shared" si="394"/>
        <v>0.87854278580376888</v>
      </c>
      <c r="M6320" s="33">
        <f t="shared" si="395"/>
        <v>0.86718460181572077</v>
      </c>
    </row>
    <row r="6321" spans="1:13" ht="41.4">
      <c r="A6321" t="s">
        <v>164</v>
      </c>
      <c r="B6321" t="s">
        <v>262</v>
      </c>
      <c r="C6321" s="14" t="s">
        <v>264</v>
      </c>
      <c r="D6321" t="s">
        <v>465</v>
      </c>
      <c r="E6321" t="s">
        <v>483</v>
      </c>
      <c r="F6321" s="20">
        <v>2026</v>
      </c>
      <c r="G6321" s="20">
        <v>69</v>
      </c>
      <c r="H6321" s="11">
        <v>23731.963838277799</v>
      </c>
      <c r="I6321" s="10">
        <v>1657196.0833894501</v>
      </c>
      <c r="J6321" s="33">
        <f t="shared" si="392"/>
        <v>1.4320552695091459E-2</v>
      </c>
      <c r="K6321" s="33">
        <f t="shared" si="393"/>
        <v>1.4218501305239051E-2</v>
      </c>
      <c r="L6321" s="33">
        <f t="shared" si="394"/>
        <v>0.86718460181572077</v>
      </c>
      <c r="M6321" s="33">
        <f t="shared" si="395"/>
        <v>0.85485453642292075</v>
      </c>
    </row>
    <row r="6322" spans="1:13" ht="41.4">
      <c r="A6322" t="s">
        <v>164</v>
      </c>
      <c r="B6322" t="s">
        <v>262</v>
      </c>
      <c r="C6322" s="14" t="s">
        <v>264</v>
      </c>
      <c r="D6322" t="s">
        <v>465</v>
      </c>
      <c r="E6322" t="s">
        <v>483</v>
      </c>
      <c r="F6322" s="20">
        <v>2027</v>
      </c>
      <c r="G6322" s="20">
        <v>30</v>
      </c>
      <c r="H6322" s="11">
        <v>1304.6423701645699</v>
      </c>
      <c r="I6322" s="10">
        <v>4568808.4504300198</v>
      </c>
      <c r="J6322" s="33">
        <f t="shared" si="392"/>
        <v>2.8555418427353327E-4</v>
      </c>
      <c r="K6322" s="33">
        <f t="shared" si="393"/>
        <v>2.8551341755789217E-4</v>
      </c>
      <c r="L6322" s="33">
        <f t="shared" si="394"/>
        <v>1</v>
      </c>
      <c r="M6322" s="33">
        <f t="shared" si="395"/>
        <v>0.99971448658244211</v>
      </c>
    </row>
    <row r="6323" spans="1:13" ht="41.4">
      <c r="A6323" t="s">
        <v>164</v>
      </c>
      <c r="B6323" t="s">
        <v>262</v>
      </c>
      <c r="C6323" s="14" t="s">
        <v>264</v>
      </c>
      <c r="D6323" t="s">
        <v>465</v>
      </c>
      <c r="E6323" t="s">
        <v>483</v>
      </c>
      <c r="F6323" s="20">
        <v>2027</v>
      </c>
      <c r="G6323" s="20">
        <v>31</v>
      </c>
      <c r="H6323" s="11">
        <v>1342.98542506631</v>
      </c>
      <c r="I6323" s="10">
        <v>4526141.2582577895</v>
      </c>
      <c r="J6323" s="33">
        <f t="shared" si="392"/>
        <v>2.9671752347898536E-4</v>
      </c>
      <c r="K6323" s="33">
        <f t="shared" si="393"/>
        <v>2.966735071882054E-4</v>
      </c>
      <c r="L6323" s="33">
        <f t="shared" si="394"/>
        <v>0.99971448658244211</v>
      </c>
      <c r="M6323" s="33">
        <f t="shared" si="395"/>
        <v>0.99941789777952084</v>
      </c>
    </row>
    <row r="6324" spans="1:13" ht="41.4">
      <c r="A6324" t="s">
        <v>164</v>
      </c>
      <c r="B6324" t="s">
        <v>262</v>
      </c>
      <c r="C6324" s="14" t="s">
        <v>264</v>
      </c>
      <c r="D6324" t="s">
        <v>465</v>
      </c>
      <c r="E6324" t="s">
        <v>483</v>
      </c>
      <c r="F6324" s="20">
        <v>2027</v>
      </c>
      <c r="G6324" s="20">
        <v>32</v>
      </c>
      <c r="H6324" s="11">
        <v>1381.7542567196101</v>
      </c>
      <c r="I6324" s="10">
        <v>4453752.9924123501</v>
      </c>
      <c r="J6324" s="33">
        <f t="shared" si="392"/>
        <v>3.1024492356752605E-4</v>
      </c>
      <c r="K6324" s="33">
        <f t="shared" si="393"/>
        <v>3.1019680258781435E-4</v>
      </c>
      <c r="L6324" s="33">
        <f t="shared" si="394"/>
        <v>0.99941789777952084</v>
      </c>
      <c r="M6324" s="33">
        <f t="shared" si="395"/>
        <v>0.99910788154318064</v>
      </c>
    </row>
    <row r="6325" spans="1:13" ht="41.4">
      <c r="A6325" t="s">
        <v>164</v>
      </c>
      <c r="B6325" t="s">
        <v>262</v>
      </c>
      <c r="C6325" s="14" t="s">
        <v>264</v>
      </c>
      <c r="D6325" t="s">
        <v>465</v>
      </c>
      <c r="E6325" t="s">
        <v>483</v>
      </c>
      <c r="F6325" s="20">
        <v>2027</v>
      </c>
      <c r="G6325" s="20">
        <v>33</v>
      </c>
      <c r="H6325" s="11">
        <v>1435.84273521158</v>
      </c>
      <c r="I6325" s="10">
        <v>4397355.9957653498</v>
      </c>
      <c r="J6325" s="33">
        <f t="shared" si="392"/>
        <v>3.2652410598420857E-4</v>
      </c>
      <c r="K6325" s="33">
        <f t="shared" si="393"/>
        <v>3.2647080279002427E-4</v>
      </c>
      <c r="L6325" s="33">
        <f t="shared" si="394"/>
        <v>0.99910788154318064</v>
      </c>
      <c r="M6325" s="33">
        <f t="shared" si="395"/>
        <v>0.99878170199101945</v>
      </c>
    </row>
    <row r="6326" spans="1:13" ht="41.4">
      <c r="A6326" t="s">
        <v>164</v>
      </c>
      <c r="B6326" t="s">
        <v>262</v>
      </c>
      <c r="C6326" s="14" t="s">
        <v>264</v>
      </c>
      <c r="D6326" t="s">
        <v>465</v>
      </c>
      <c r="E6326" t="s">
        <v>483</v>
      </c>
      <c r="F6326" s="20">
        <v>2027</v>
      </c>
      <c r="G6326" s="20">
        <v>34</v>
      </c>
      <c r="H6326" s="11">
        <v>1502.38934297742</v>
      </c>
      <c r="I6326" s="10">
        <v>4344733.7818186497</v>
      </c>
      <c r="J6326" s="33">
        <f t="shared" si="392"/>
        <v>3.4579548907333492E-4</v>
      </c>
      <c r="K6326" s="33">
        <f t="shared" si="393"/>
        <v>3.4573570870399806E-4</v>
      </c>
      <c r="L6326" s="33">
        <f t="shared" si="394"/>
        <v>0.99878170199101945</v>
      </c>
      <c r="M6326" s="33">
        <f t="shared" si="395"/>
        <v>0.99843638749144104</v>
      </c>
    </row>
    <row r="6327" spans="1:13" ht="41.4">
      <c r="A6327" t="s">
        <v>164</v>
      </c>
      <c r="B6327" t="s">
        <v>262</v>
      </c>
      <c r="C6327" s="14" t="s">
        <v>264</v>
      </c>
      <c r="D6327" t="s">
        <v>465</v>
      </c>
      <c r="E6327" t="s">
        <v>483</v>
      </c>
      <c r="F6327" s="20">
        <v>2027</v>
      </c>
      <c r="G6327" s="20">
        <v>35</v>
      </c>
      <c r="H6327" s="11">
        <v>2084.4235507929502</v>
      </c>
      <c r="I6327" s="10">
        <v>4384159.3306260696</v>
      </c>
      <c r="J6327" s="33">
        <f t="shared" si="392"/>
        <v>4.7544429697888945E-4</v>
      </c>
      <c r="K6327" s="33">
        <f t="shared" si="393"/>
        <v>4.7533129124910367E-4</v>
      </c>
      <c r="L6327" s="33">
        <f t="shared" si="394"/>
        <v>0.99843638749144104</v>
      </c>
      <c r="M6327" s="33">
        <f t="shared" si="395"/>
        <v>0.99796179943414465</v>
      </c>
    </row>
    <row r="6328" spans="1:13" ht="41.4">
      <c r="A6328" t="s">
        <v>164</v>
      </c>
      <c r="B6328" t="s">
        <v>262</v>
      </c>
      <c r="C6328" s="14" t="s">
        <v>264</v>
      </c>
      <c r="D6328" t="s">
        <v>465</v>
      </c>
      <c r="E6328" t="s">
        <v>483</v>
      </c>
      <c r="F6328" s="20">
        <v>2027</v>
      </c>
      <c r="G6328" s="20">
        <v>36</v>
      </c>
      <c r="H6328" s="11">
        <v>2237.4808081513502</v>
      </c>
      <c r="I6328" s="10">
        <v>4403444.6355191302</v>
      </c>
      <c r="J6328" s="33">
        <f t="shared" si="392"/>
        <v>5.0812057226820779E-4</v>
      </c>
      <c r="K6328" s="33">
        <f t="shared" si="393"/>
        <v>5.0799150087244005E-4</v>
      </c>
      <c r="L6328" s="33">
        <f t="shared" si="394"/>
        <v>0.99796179943414465</v>
      </c>
      <c r="M6328" s="33">
        <f t="shared" si="395"/>
        <v>0.99745484332183676</v>
      </c>
    </row>
    <row r="6329" spans="1:13" ht="41.4">
      <c r="A6329" t="s">
        <v>164</v>
      </c>
      <c r="B6329" t="s">
        <v>262</v>
      </c>
      <c r="C6329" s="14" t="s">
        <v>264</v>
      </c>
      <c r="D6329" t="s">
        <v>465</v>
      </c>
      <c r="E6329" t="s">
        <v>483</v>
      </c>
      <c r="F6329" s="20">
        <v>2027</v>
      </c>
      <c r="G6329" s="20">
        <v>37</v>
      </c>
      <c r="H6329" s="11">
        <v>3392.1125903525799</v>
      </c>
      <c r="I6329" s="10">
        <v>6485438.3117525</v>
      </c>
      <c r="J6329" s="33">
        <f t="shared" si="392"/>
        <v>5.2303521015774812E-4</v>
      </c>
      <c r="K6329" s="33">
        <f t="shared" si="393"/>
        <v>5.2289845108655086E-4</v>
      </c>
      <c r="L6329" s="33">
        <f t="shared" si="394"/>
        <v>0.99745484332183676</v>
      </c>
      <c r="M6329" s="33">
        <f t="shared" si="395"/>
        <v>0.99693327572923496</v>
      </c>
    </row>
    <row r="6330" spans="1:13" ht="41.4">
      <c r="A6330" t="s">
        <v>164</v>
      </c>
      <c r="B6330" t="s">
        <v>262</v>
      </c>
      <c r="C6330" s="14" t="s">
        <v>264</v>
      </c>
      <c r="D6330" t="s">
        <v>465</v>
      </c>
      <c r="E6330" t="s">
        <v>483</v>
      </c>
      <c r="F6330" s="20">
        <v>2027</v>
      </c>
      <c r="G6330" s="20">
        <v>38</v>
      </c>
      <c r="H6330" s="11">
        <v>2550.2539608490501</v>
      </c>
      <c r="I6330" s="10">
        <v>4365603.7969853804</v>
      </c>
      <c r="J6330" s="33">
        <f t="shared" si="392"/>
        <v>5.841698146336825E-4</v>
      </c>
      <c r="K6330" s="33">
        <f t="shared" si="393"/>
        <v>5.8399922066776355E-4</v>
      </c>
      <c r="L6330" s="33">
        <f t="shared" si="394"/>
        <v>0.99693327572923496</v>
      </c>
      <c r="M6330" s="33">
        <f t="shared" si="395"/>
        <v>0.99635106747315128</v>
      </c>
    </row>
    <row r="6331" spans="1:13" ht="41.4">
      <c r="A6331" t="s">
        <v>164</v>
      </c>
      <c r="B6331" t="s">
        <v>262</v>
      </c>
      <c r="C6331" s="14" t="s">
        <v>264</v>
      </c>
      <c r="D6331" t="s">
        <v>465</v>
      </c>
      <c r="E6331" t="s">
        <v>483</v>
      </c>
      <c r="F6331" s="20">
        <v>2027</v>
      </c>
      <c r="G6331" s="20">
        <v>39</v>
      </c>
      <c r="H6331" s="11">
        <v>2731.4891189386999</v>
      </c>
      <c r="I6331" s="10">
        <v>4350978.2658525603</v>
      </c>
      <c r="J6331" s="33">
        <f t="shared" si="392"/>
        <v>6.2778735080706578E-4</v>
      </c>
      <c r="K6331" s="33">
        <f t="shared" si="393"/>
        <v>6.2759033355863636E-4</v>
      </c>
      <c r="L6331" s="33">
        <f t="shared" si="394"/>
        <v>0.99635106747315128</v>
      </c>
      <c r="M6331" s="33">
        <f t="shared" si="395"/>
        <v>0.99572576717437433</v>
      </c>
    </row>
    <row r="6332" spans="1:13" ht="41.4">
      <c r="A6332" t="s">
        <v>164</v>
      </c>
      <c r="B6332" t="s">
        <v>262</v>
      </c>
      <c r="C6332" s="14" t="s">
        <v>264</v>
      </c>
      <c r="D6332" t="s">
        <v>465</v>
      </c>
      <c r="E6332" t="s">
        <v>483</v>
      </c>
      <c r="F6332" s="20">
        <v>2027</v>
      </c>
      <c r="G6332" s="20">
        <v>40</v>
      </c>
      <c r="H6332" s="11">
        <v>3571.5864396255602</v>
      </c>
      <c r="I6332" s="10">
        <v>4220089.2945234003</v>
      </c>
      <c r="J6332" s="33">
        <f t="shared" si="392"/>
        <v>8.4632958934318487E-4</v>
      </c>
      <c r="K6332" s="33">
        <f t="shared" si="393"/>
        <v>8.4597155346888275E-4</v>
      </c>
      <c r="L6332" s="33">
        <f t="shared" si="394"/>
        <v>0.99572576717437433</v>
      </c>
      <c r="M6332" s="33">
        <f t="shared" si="395"/>
        <v>0.99488341150028881</v>
      </c>
    </row>
    <row r="6333" spans="1:13" ht="41.4">
      <c r="A6333" t="s">
        <v>164</v>
      </c>
      <c r="B6333" t="s">
        <v>262</v>
      </c>
      <c r="C6333" s="14" t="s">
        <v>264</v>
      </c>
      <c r="D6333" t="s">
        <v>465</v>
      </c>
      <c r="E6333" t="s">
        <v>483</v>
      </c>
      <c r="F6333" s="20">
        <v>2027</v>
      </c>
      <c r="G6333" s="20">
        <v>41</v>
      </c>
      <c r="H6333" s="11">
        <v>3824.9533796811802</v>
      </c>
      <c r="I6333" s="10">
        <v>4186993.5875714198</v>
      </c>
      <c r="J6333" s="33">
        <f t="shared" si="392"/>
        <v>9.1353217999547176E-4</v>
      </c>
      <c r="K6333" s="33">
        <f t="shared" si="393"/>
        <v>9.1311503650781667E-4</v>
      </c>
      <c r="L6333" s="33">
        <f t="shared" si="394"/>
        <v>0.99488341150028881</v>
      </c>
      <c r="M6333" s="33">
        <f t="shared" si="395"/>
        <v>0.99397496849767575</v>
      </c>
    </row>
    <row r="6334" spans="1:13" ht="41.4">
      <c r="A6334" t="s">
        <v>164</v>
      </c>
      <c r="B6334" t="s">
        <v>262</v>
      </c>
      <c r="C6334" s="14" t="s">
        <v>264</v>
      </c>
      <c r="D6334" t="s">
        <v>465</v>
      </c>
      <c r="E6334" t="s">
        <v>483</v>
      </c>
      <c r="F6334" s="20">
        <v>2027</v>
      </c>
      <c r="G6334" s="20">
        <v>42</v>
      </c>
      <c r="H6334" s="11">
        <v>4204.2981139013</v>
      </c>
      <c r="I6334" s="10">
        <v>4249353.2498172801</v>
      </c>
      <c r="J6334" s="33">
        <f t="shared" si="392"/>
        <v>9.8939717804870245E-4</v>
      </c>
      <c r="K6334" s="33">
        <f t="shared" si="393"/>
        <v>9.8890788604211188E-4</v>
      </c>
      <c r="L6334" s="33">
        <f t="shared" si="394"/>
        <v>0.99397496849767575</v>
      </c>
      <c r="M6334" s="33">
        <f t="shared" si="395"/>
        <v>0.99299201881279997</v>
      </c>
    </row>
    <row r="6335" spans="1:13" ht="41.4">
      <c r="A6335" t="s">
        <v>164</v>
      </c>
      <c r="B6335" t="s">
        <v>262</v>
      </c>
      <c r="C6335" s="14" t="s">
        <v>264</v>
      </c>
      <c r="D6335" t="s">
        <v>465</v>
      </c>
      <c r="E6335" t="s">
        <v>483</v>
      </c>
      <c r="F6335" s="20">
        <v>2027</v>
      </c>
      <c r="G6335" s="20">
        <v>43</v>
      </c>
      <c r="H6335" s="11">
        <v>4664.5648097119201</v>
      </c>
      <c r="I6335" s="10">
        <v>4337469.5983330896</v>
      </c>
      <c r="J6335" s="33">
        <f t="shared" si="392"/>
        <v>1.0754115283031689E-3</v>
      </c>
      <c r="K6335" s="33">
        <f t="shared" si="393"/>
        <v>1.0748334805572579E-3</v>
      </c>
      <c r="L6335" s="33">
        <f t="shared" si="394"/>
        <v>0.99299201881279997</v>
      </c>
      <c r="M6335" s="33">
        <f t="shared" si="395"/>
        <v>0.99192471774505386</v>
      </c>
    </row>
    <row r="6336" spans="1:13" ht="41.4">
      <c r="A6336" t="s">
        <v>164</v>
      </c>
      <c r="B6336" t="s">
        <v>262</v>
      </c>
      <c r="C6336" s="14" t="s">
        <v>264</v>
      </c>
      <c r="D6336" t="s">
        <v>465</v>
      </c>
      <c r="E6336" t="s">
        <v>483</v>
      </c>
      <c r="F6336" s="20">
        <v>2027</v>
      </c>
      <c r="G6336" s="20">
        <v>44</v>
      </c>
      <c r="H6336" s="11">
        <v>5061.4313976114199</v>
      </c>
      <c r="I6336" s="10">
        <v>4316063.6365916198</v>
      </c>
      <c r="J6336" s="33">
        <f t="shared" si="392"/>
        <v>1.1726961935177615E-3</v>
      </c>
      <c r="K6336" s="33">
        <f t="shared" si="393"/>
        <v>1.1720088540430051E-3</v>
      </c>
      <c r="L6336" s="33">
        <f t="shared" si="394"/>
        <v>0.99192471774505386</v>
      </c>
      <c r="M6336" s="33">
        <f t="shared" si="395"/>
        <v>0.9907621731933125</v>
      </c>
    </row>
    <row r="6337" spans="1:13" ht="41.4">
      <c r="A6337" t="s">
        <v>164</v>
      </c>
      <c r="B6337" t="s">
        <v>262</v>
      </c>
      <c r="C6337" s="14" t="s">
        <v>264</v>
      </c>
      <c r="D6337" t="s">
        <v>465</v>
      </c>
      <c r="E6337" t="s">
        <v>483</v>
      </c>
      <c r="F6337" s="20">
        <v>2027</v>
      </c>
      <c r="G6337" s="20">
        <v>45</v>
      </c>
      <c r="H6337" s="11">
        <v>6353.3580156701801</v>
      </c>
      <c r="I6337" s="10">
        <v>4181401.1312310998</v>
      </c>
      <c r="J6337" s="33">
        <f t="shared" si="392"/>
        <v>1.5194327968719918E-3</v>
      </c>
      <c r="K6337" s="33">
        <f t="shared" si="393"/>
        <v>1.5182790432841653E-3</v>
      </c>
      <c r="L6337" s="33">
        <f t="shared" si="394"/>
        <v>0.9907621731933125</v>
      </c>
      <c r="M6337" s="33">
        <f t="shared" si="395"/>
        <v>0.98925791974887445</v>
      </c>
    </row>
    <row r="6338" spans="1:13" ht="41.4">
      <c r="A6338" t="s">
        <v>164</v>
      </c>
      <c r="B6338" t="s">
        <v>262</v>
      </c>
      <c r="C6338" s="14" t="s">
        <v>264</v>
      </c>
      <c r="D6338" t="s">
        <v>465</v>
      </c>
      <c r="E6338" t="s">
        <v>483</v>
      </c>
      <c r="F6338" s="20">
        <v>2027</v>
      </c>
      <c r="G6338" s="20">
        <v>46</v>
      </c>
      <c r="H6338" s="11">
        <v>6832.8955427927103</v>
      </c>
      <c r="I6338" s="10">
        <v>4108802.64052549</v>
      </c>
      <c r="J6338" s="33">
        <f t="shared" ref="J6338:J6401" si="396">IF(I6338&gt;0,H6338/I6338,0)</f>
        <v>1.6629894742081906E-3</v>
      </c>
      <c r="K6338" s="33">
        <f t="shared" ref="K6338:K6401" si="397">1-EXP(-J6338)</f>
        <v>1.6616074734029374E-3</v>
      </c>
      <c r="L6338" s="33">
        <f t="shared" ref="L6338:L6401" si="398">IF(G6338=30,1,M6337)</f>
        <v>0.98925791974887445</v>
      </c>
      <c r="M6338" s="33">
        <f t="shared" ref="M6338:M6401" si="399">L6338*(1-K6338)</f>
        <v>0.98761416139629665</v>
      </c>
    </row>
    <row r="6339" spans="1:13" ht="41.4">
      <c r="A6339" t="s">
        <v>164</v>
      </c>
      <c r="B6339" t="s">
        <v>262</v>
      </c>
      <c r="C6339" s="14" t="s">
        <v>264</v>
      </c>
      <c r="D6339" t="s">
        <v>465</v>
      </c>
      <c r="E6339" t="s">
        <v>483</v>
      </c>
      <c r="F6339" s="20">
        <v>2027</v>
      </c>
      <c r="G6339" s="20">
        <v>47</v>
      </c>
      <c r="H6339" s="11">
        <v>7379.0324870623799</v>
      </c>
      <c r="I6339" s="10">
        <v>4053355.8944569398</v>
      </c>
      <c r="J6339" s="33">
        <f t="shared" si="396"/>
        <v>1.8204748557000341E-3</v>
      </c>
      <c r="K6339" s="33">
        <f t="shared" si="397"/>
        <v>1.8188187964404134E-3</v>
      </c>
      <c r="L6339" s="33">
        <f t="shared" si="398"/>
        <v>0.98761416139629665</v>
      </c>
      <c r="M6339" s="33">
        <f t="shared" si="399"/>
        <v>0.98581787019591838</v>
      </c>
    </row>
    <row r="6340" spans="1:13" ht="41.4">
      <c r="A6340" t="s">
        <v>164</v>
      </c>
      <c r="B6340" t="s">
        <v>262</v>
      </c>
      <c r="C6340" s="14" t="s">
        <v>264</v>
      </c>
      <c r="D6340" t="s">
        <v>465</v>
      </c>
      <c r="E6340" t="s">
        <v>483</v>
      </c>
      <c r="F6340" s="20">
        <v>2027</v>
      </c>
      <c r="G6340" s="20">
        <v>48</v>
      </c>
      <c r="H6340" s="11">
        <v>7952.1795456668397</v>
      </c>
      <c r="I6340" s="10">
        <v>3992551.10097531</v>
      </c>
      <c r="J6340" s="33">
        <f t="shared" si="396"/>
        <v>1.9917539799864459E-3</v>
      </c>
      <c r="K6340" s="33">
        <f t="shared" si="397"/>
        <v>1.9897717542817217E-3</v>
      </c>
      <c r="L6340" s="33">
        <f t="shared" si="398"/>
        <v>0.98581787019591838</v>
      </c>
      <c r="M6340" s="33">
        <f t="shared" si="399"/>
        <v>0.98385631764293635</v>
      </c>
    </row>
    <row r="6341" spans="1:13" ht="41.4">
      <c r="A6341" t="s">
        <v>164</v>
      </c>
      <c r="B6341" t="s">
        <v>262</v>
      </c>
      <c r="C6341" s="14" t="s">
        <v>264</v>
      </c>
      <c r="D6341" t="s">
        <v>465</v>
      </c>
      <c r="E6341" t="s">
        <v>483</v>
      </c>
      <c r="F6341" s="20">
        <v>2027</v>
      </c>
      <c r="G6341" s="20">
        <v>49</v>
      </c>
      <c r="H6341" s="11">
        <v>8517.2206294792904</v>
      </c>
      <c r="I6341" s="10">
        <v>3912203.0319495099</v>
      </c>
      <c r="J6341" s="33">
        <f t="shared" si="396"/>
        <v>2.1770906468611961E-3</v>
      </c>
      <c r="K6341" s="33">
        <f t="shared" si="397"/>
        <v>2.1747225038846185E-3</v>
      </c>
      <c r="L6341" s="33">
        <f t="shared" si="398"/>
        <v>0.98385631764293635</v>
      </c>
      <c r="M6341" s="33">
        <f t="shared" si="399"/>
        <v>0.98171670316836923</v>
      </c>
    </row>
    <row r="6342" spans="1:13" ht="41.4">
      <c r="A6342" t="s">
        <v>164</v>
      </c>
      <c r="B6342" t="s">
        <v>262</v>
      </c>
      <c r="C6342" s="14" t="s">
        <v>264</v>
      </c>
      <c r="D6342" t="s">
        <v>465</v>
      </c>
      <c r="E6342" t="s">
        <v>483</v>
      </c>
      <c r="F6342" s="20">
        <v>2027</v>
      </c>
      <c r="G6342" s="20">
        <v>50</v>
      </c>
      <c r="H6342" s="11">
        <v>9797.5571875019505</v>
      </c>
      <c r="I6342" s="10">
        <v>3849334.3565276801</v>
      </c>
      <c r="J6342" s="33">
        <f t="shared" si="396"/>
        <v>2.5452601099427248E-3</v>
      </c>
      <c r="K6342" s="33">
        <f t="shared" si="397"/>
        <v>2.5420236818618491E-3</v>
      </c>
      <c r="L6342" s="33">
        <f t="shared" si="398"/>
        <v>0.98171670316836923</v>
      </c>
      <c r="M6342" s="33">
        <f t="shared" si="399"/>
        <v>0.9792211560600359</v>
      </c>
    </row>
    <row r="6343" spans="1:13" ht="41.4">
      <c r="A6343" t="s">
        <v>164</v>
      </c>
      <c r="B6343" t="s">
        <v>262</v>
      </c>
      <c r="C6343" s="14" t="s">
        <v>264</v>
      </c>
      <c r="D6343" t="s">
        <v>465</v>
      </c>
      <c r="E6343" t="s">
        <v>483</v>
      </c>
      <c r="F6343" s="20">
        <v>2027</v>
      </c>
      <c r="G6343" s="20">
        <v>51</v>
      </c>
      <c r="H6343" s="11">
        <v>10478.913888623199</v>
      </c>
      <c r="I6343" s="10">
        <v>3773653.8218660699</v>
      </c>
      <c r="J6343" s="33">
        <f t="shared" si="396"/>
        <v>2.7768614672347932E-3</v>
      </c>
      <c r="K6343" s="33">
        <f t="shared" si="397"/>
        <v>2.7730095536656618E-3</v>
      </c>
      <c r="L6343" s="33">
        <f t="shared" si="398"/>
        <v>0.9792211560600359</v>
      </c>
      <c r="M6343" s="33">
        <f t="shared" si="399"/>
        <v>0.9765057664391299</v>
      </c>
    </row>
    <row r="6344" spans="1:13" ht="41.4">
      <c r="A6344" t="s">
        <v>164</v>
      </c>
      <c r="B6344" t="s">
        <v>262</v>
      </c>
      <c r="C6344" s="14" t="s">
        <v>264</v>
      </c>
      <c r="D6344" t="s">
        <v>465</v>
      </c>
      <c r="E6344" t="s">
        <v>483</v>
      </c>
      <c r="F6344" s="20">
        <v>2027</v>
      </c>
      <c r="G6344" s="20">
        <v>52</v>
      </c>
      <c r="H6344" s="11">
        <v>11202.111454546101</v>
      </c>
      <c r="I6344" s="10">
        <v>3698217.5704270699</v>
      </c>
      <c r="J6344" s="33">
        <f t="shared" si="396"/>
        <v>3.0290569013906019E-3</v>
      </c>
      <c r="K6344" s="33">
        <f t="shared" si="397"/>
        <v>3.0244739370557383E-3</v>
      </c>
      <c r="L6344" s="33">
        <f t="shared" si="398"/>
        <v>0.9765057664391299</v>
      </c>
      <c r="M6344" s="33">
        <f t="shared" si="399"/>
        <v>0.9735523501991501</v>
      </c>
    </row>
    <row r="6345" spans="1:13" ht="41.4">
      <c r="A6345" t="s">
        <v>164</v>
      </c>
      <c r="B6345" t="s">
        <v>262</v>
      </c>
      <c r="C6345" s="14" t="s">
        <v>264</v>
      </c>
      <c r="D6345" t="s">
        <v>465</v>
      </c>
      <c r="E6345" t="s">
        <v>483</v>
      </c>
      <c r="F6345" s="20">
        <v>2027</v>
      </c>
      <c r="G6345" s="20">
        <v>53</v>
      </c>
      <c r="H6345" s="11">
        <v>11881.420382905</v>
      </c>
      <c r="I6345" s="10">
        <v>3595033.1023297599</v>
      </c>
      <c r="J6345" s="33">
        <f t="shared" si="396"/>
        <v>3.3049543758596409E-3</v>
      </c>
      <c r="K6345" s="33">
        <f t="shared" si="397"/>
        <v>3.2994990256957069E-3</v>
      </c>
      <c r="L6345" s="33">
        <f t="shared" si="398"/>
        <v>0.9735523501991501</v>
      </c>
      <c r="M6345" s="33">
        <f t="shared" si="399"/>
        <v>0.97034011516820429</v>
      </c>
    </row>
    <row r="6346" spans="1:13" ht="41.4">
      <c r="A6346" t="s">
        <v>164</v>
      </c>
      <c r="B6346" t="s">
        <v>262</v>
      </c>
      <c r="C6346" s="14" t="s">
        <v>264</v>
      </c>
      <c r="D6346" t="s">
        <v>465</v>
      </c>
      <c r="E6346" t="s">
        <v>483</v>
      </c>
      <c r="F6346" s="20">
        <v>2027</v>
      </c>
      <c r="G6346" s="20">
        <v>54</v>
      </c>
      <c r="H6346" s="11">
        <v>12816.5728798651</v>
      </c>
      <c r="I6346" s="10">
        <v>3553008.5522607402</v>
      </c>
      <c r="J6346" s="33">
        <f t="shared" si="396"/>
        <v>3.607245153325076E-3</v>
      </c>
      <c r="K6346" s="33">
        <f t="shared" si="397"/>
        <v>3.6007468605202542E-3</v>
      </c>
      <c r="L6346" s="33">
        <f t="shared" si="398"/>
        <v>0.97034011516820429</v>
      </c>
      <c r="M6346" s="33">
        <f t="shared" si="399"/>
        <v>0.9668461660448755</v>
      </c>
    </row>
    <row r="6347" spans="1:13" ht="41.4">
      <c r="A6347" t="s">
        <v>164</v>
      </c>
      <c r="B6347" t="s">
        <v>262</v>
      </c>
      <c r="C6347" s="14" t="s">
        <v>264</v>
      </c>
      <c r="D6347" t="s">
        <v>465</v>
      </c>
      <c r="E6347" t="s">
        <v>483</v>
      </c>
      <c r="F6347" s="20">
        <v>2027</v>
      </c>
      <c r="G6347" s="20">
        <v>55</v>
      </c>
      <c r="H6347" s="11">
        <v>13401.0214908976</v>
      </c>
      <c r="I6347" s="10">
        <v>3344965.9874457698</v>
      </c>
      <c r="J6347" s="33">
        <f t="shared" si="396"/>
        <v>4.0063251887146019E-3</v>
      </c>
      <c r="K6347" s="33">
        <f t="shared" si="397"/>
        <v>3.9983105745782233E-3</v>
      </c>
      <c r="L6347" s="33">
        <f t="shared" si="398"/>
        <v>0.9668461660448755</v>
      </c>
      <c r="M6347" s="33">
        <f t="shared" si="399"/>
        <v>0.96298041479518781</v>
      </c>
    </row>
    <row r="6348" spans="1:13" ht="41.4">
      <c r="A6348" t="s">
        <v>164</v>
      </c>
      <c r="B6348" t="s">
        <v>262</v>
      </c>
      <c r="C6348" s="14" t="s">
        <v>264</v>
      </c>
      <c r="D6348" t="s">
        <v>465</v>
      </c>
      <c r="E6348" t="s">
        <v>483</v>
      </c>
      <c r="F6348" s="20">
        <v>2027</v>
      </c>
      <c r="G6348" s="20">
        <v>56</v>
      </c>
      <c r="H6348" s="11">
        <v>14261.340339931699</v>
      </c>
      <c r="I6348" s="10">
        <v>3259743.7736013401</v>
      </c>
      <c r="J6348" s="33">
        <f t="shared" si="396"/>
        <v>4.3749881372350564E-3</v>
      </c>
      <c r="K6348" s="33">
        <f t="shared" si="397"/>
        <v>4.3654318179751073E-3</v>
      </c>
      <c r="L6348" s="33">
        <f t="shared" si="398"/>
        <v>0.96298041479518781</v>
      </c>
      <c r="M6348" s="33">
        <f t="shared" si="399"/>
        <v>0.958776589452354</v>
      </c>
    </row>
    <row r="6349" spans="1:13" ht="41.4">
      <c r="A6349" t="s">
        <v>164</v>
      </c>
      <c r="B6349" t="s">
        <v>262</v>
      </c>
      <c r="C6349" s="14" t="s">
        <v>264</v>
      </c>
      <c r="D6349" t="s">
        <v>465</v>
      </c>
      <c r="E6349" t="s">
        <v>483</v>
      </c>
      <c r="F6349" s="20">
        <v>2027</v>
      </c>
      <c r="G6349" s="20">
        <v>57</v>
      </c>
      <c r="H6349" s="11">
        <v>15195.375676809799</v>
      </c>
      <c r="I6349" s="10">
        <v>3179601.2566774399</v>
      </c>
      <c r="J6349" s="33">
        <f t="shared" si="396"/>
        <v>4.7790192700729959E-3</v>
      </c>
      <c r="K6349" s="33">
        <f t="shared" si="397"/>
        <v>4.7676179271245456E-3</v>
      </c>
      <c r="L6349" s="33">
        <f t="shared" si="398"/>
        <v>0.958776589452354</v>
      </c>
      <c r="M6349" s="33">
        <f t="shared" si="399"/>
        <v>0.95420550899637357</v>
      </c>
    </row>
    <row r="6350" spans="1:13" ht="41.4">
      <c r="A6350" t="s">
        <v>164</v>
      </c>
      <c r="B6350" t="s">
        <v>262</v>
      </c>
      <c r="C6350" s="14" t="s">
        <v>264</v>
      </c>
      <c r="D6350" t="s">
        <v>465</v>
      </c>
      <c r="E6350" t="s">
        <v>483</v>
      </c>
      <c r="F6350" s="20">
        <v>2027</v>
      </c>
      <c r="G6350" s="20">
        <v>58</v>
      </c>
      <c r="H6350" s="11">
        <v>16134.0419378755</v>
      </c>
      <c r="I6350" s="10">
        <v>3090191.2789224498</v>
      </c>
      <c r="J6350" s="33">
        <f t="shared" si="396"/>
        <v>5.2210495990725348E-3</v>
      </c>
      <c r="K6350" s="33">
        <f t="shared" si="397"/>
        <v>5.2074436090963072E-3</v>
      </c>
      <c r="L6350" s="33">
        <f t="shared" si="398"/>
        <v>0.95420550899637357</v>
      </c>
      <c r="M6350" s="33">
        <f t="shared" si="399"/>
        <v>0.94923653761678595</v>
      </c>
    </row>
    <row r="6351" spans="1:13" ht="41.4">
      <c r="A6351" t="s">
        <v>164</v>
      </c>
      <c r="B6351" t="s">
        <v>262</v>
      </c>
      <c r="C6351" s="14" t="s">
        <v>264</v>
      </c>
      <c r="D6351" t="s">
        <v>465</v>
      </c>
      <c r="E6351" t="s">
        <v>483</v>
      </c>
      <c r="F6351" s="20">
        <v>2027</v>
      </c>
      <c r="G6351" s="20">
        <v>59</v>
      </c>
      <c r="H6351" s="11">
        <v>17005.1902290283</v>
      </c>
      <c r="I6351" s="10">
        <v>2980767.4733702</v>
      </c>
      <c r="J6351" s="33">
        <f t="shared" si="396"/>
        <v>5.7049704081081534E-3</v>
      </c>
      <c r="K6351" s="33">
        <f t="shared" si="397"/>
        <v>5.6887279666575363E-3</v>
      </c>
      <c r="L6351" s="33">
        <f t="shared" si="398"/>
        <v>0.94923653761678595</v>
      </c>
      <c r="M6351" s="33">
        <f t="shared" si="399"/>
        <v>0.94383658917827218</v>
      </c>
    </row>
    <row r="6352" spans="1:13" ht="41.4">
      <c r="A6352" t="s">
        <v>164</v>
      </c>
      <c r="B6352" t="s">
        <v>262</v>
      </c>
      <c r="C6352" s="14" t="s">
        <v>264</v>
      </c>
      <c r="D6352" t="s">
        <v>465</v>
      </c>
      <c r="E6352" t="s">
        <v>483</v>
      </c>
      <c r="F6352" s="20">
        <v>2027</v>
      </c>
      <c r="G6352" s="20">
        <v>60</v>
      </c>
      <c r="H6352" s="11">
        <v>18165.0960273774</v>
      </c>
      <c r="I6352" s="10">
        <v>2839723.2364035798</v>
      </c>
      <c r="J6352" s="33">
        <f t="shared" si="396"/>
        <v>6.3967839522216692E-3</v>
      </c>
      <c r="K6352" s="33">
        <f t="shared" si="397"/>
        <v>6.3763680849155957E-3</v>
      </c>
      <c r="L6352" s="33">
        <f t="shared" si="398"/>
        <v>0.94383658917827218</v>
      </c>
      <c r="M6352" s="33">
        <f t="shared" si="399"/>
        <v>0.93781833967366024</v>
      </c>
    </row>
    <row r="6353" spans="1:13" ht="41.4">
      <c r="A6353" t="s">
        <v>164</v>
      </c>
      <c r="B6353" t="s">
        <v>262</v>
      </c>
      <c r="C6353" s="14" t="s">
        <v>264</v>
      </c>
      <c r="D6353" t="s">
        <v>465</v>
      </c>
      <c r="E6353" t="s">
        <v>483</v>
      </c>
      <c r="F6353" s="20">
        <v>2027</v>
      </c>
      <c r="G6353" s="20">
        <v>61</v>
      </c>
      <c r="H6353" s="11">
        <v>19124.1756328716</v>
      </c>
      <c r="I6353" s="10">
        <v>2735153.12234637</v>
      </c>
      <c r="J6353" s="33">
        <f t="shared" si="396"/>
        <v>6.9919945163676228E-3</v>
      </c>
      <c r="K6353" s="33">
        <f t="shared" si="397"/>
        <v>6.9676073940200256E-3</v>
      </c>
      <c r="L6353" s="33">
        <f t="shared" si="398"/>
        <v>0.93781833967366024</v>
      </c>
      <c r="M6353" s="33">
        <f t="shared" si="399"/>
        <v>0.93128398967590242</v>
      </c>
    </row>
    <row r="6354" spans="1:13" ht="41.4">
      <c r="A6354" t="s">
        <v>164</v>
      </c>
      <c r="B6354" t="s">
        <v>262</v>
      </c>
      <c r="C6354" s="14" t="s">
        <v>264</v>
      </c>
      <c r="D6354" t="s">
        <v>465</v>
      </c>
      <c r="E6354" t="s">
        <v>483</v>
      </c>
      <c r="F6354" s="20">
        <v>2027</v>
      </c>
      <c r="G6354" s="20">
        <v>62</v>
      </c>
      <c r="H6354" s="11">
        <v>19946.604931881098</v>
      </c>
      <c r="I6354" s="10">
        <v>2609175.7090301602</v>
      </c>
      <c r="J6354" s="33">
        <f t="shared" si="396"/>
        <v>7.6447917489218548E-3</v>
      </c>
      <c r="K6354" s="33">
        <f t="shared" si="397"/>
        <v>7.6156446502730901E-3</v>
      </c>
      <c r="L6354" s="33">
        <f t="shared" si="398"/>
        <v>0.93128398967590242</v>
      </c>
      <c r="M6354" s="33">
        <f t="shared" si="399"/>
        <v>0.92419166174204215</v>
      </c>
    </row>
    <row r="6355" spans="1:13" ht="41.4">
      <c r="A6355" t="s">
        <v>164</v>
      </c>
      <c r="B6355" t="s">
        <v>262</v>
      </c>
      <c r="C6355" s="14" t="s">
        <v>264</v>
      </c>
      <c r="D6355" t="s">
        <v>465</v>
      </c>
      <c r="E6355" t="s">
        <v>483</v>
      </c>
      <c r="F6355" s="20">
        <v>2027</v>
      </c>
      <c r="G6355" s="20">
        <v>63</v>
      </c>
      <c r="H6355" s="11">
        <v>20771.185423201001</v>
      </c>
      <c r="I6355" s="10">
        <v>2483413.1495844498</v>
      </c>
      <c r="J6355" s="33">
        <f t="shared" si="396"/>
        <v>8.3639669165304405E-3</v>
      </c>
      <c r="K6355" s="33">
        <f t="shared" si="397"/>
        <v>8.3290862598691673E-3</v>
      </c>
      <c r="L6355" s="33">
        <f t="shared" si="398"/>
        <v>0.92419166174204215</v>
      </c>
      <c r="M6355" s="33">
        <f t="shared" si="399"/>
        <v>0.91649398967074081</v>
      </c>
    </row>
    <row r="6356" spans="1:13" ht="41.4">
      <c r="A6356" t="s">
        <v>164</v>
      </c>
      <c r="B6356" t="s">
        <v>262</v>
      </c>
      <c r="C6356" s="14" t="s">
        <v>264</v>
      </c>
      <c r="D6356" t="s">
        <v>465</v>
      </c>
      <c r="E6356" t="s">
        <v>483</v>
      </c>
      <c r="F6356" s="20">
        <v>2027</v>
      </c>
      <c r="G6356" s="20">
        <v>64</v>
      </c>
      <c r="H6356" s="11">
        <v>21631.7990894865</v>
      </c>
      <c r="I6356" s="10">
        <v>2362631.3232119</v>
      </c>
      <c r="J6356" s="33">
        <f t="shared" si="396"/>
        <v>9.155808135176571E-3</v>
      </c>
      <c r="K6356" s="33">
        <f t="shared" si="397"/>
        <v>9.1140213517075797E-3</v>
      </c>
      <c r="L6356" s="33">
        <f t="shared" si="398"/>
        <v>0.91649398967074081</v>
      </c>
      <c r="M6356" s="33">
        <f t="shared" si="399"/>
        <v>0.90814104388017003</v>
      </c>
    </row>
    <row r="6357" spans="1:13" ht="41.4">
      <c r="A6357" t="s">
        <v>164</v>
      </c>
      <c r="B6357" t="s">
        <v>262</v>
      </c>
      <c r="C6357" s="14" t="s">
        <v>264</v>
      </c>
      <c r="D6357" t="s">
        <v>465</v>
      </c>
      <c r="E6357" t="s">
        <v>483</v>
      </c>
      <c r="F6357" s="20">
        <v>2027</v>
      </c>
      <c r="G6357" s="20">
        <v>65</v>
      </c>
      <c r="H6357" s="11">
        <v>21742.417807190199</v>
      </c>
      <c r="I6357" s="10">
        <v>2216142.6604480199</v>
      </c>
      <c r="J6357" s="33">
        <f t="shared" si="396"/>
        <v>9.8109287796457594E-3</v>
      </c>
      <c r="K6357" s="33">
        <f t="shared" si="397"/>
        <v>9.7629586233238808E-3</v>
      </c>
      <c r="L6357" s="33">
        <f t="shared" si="398"/>
        <v>0.90814104388017003</v>
      </c>
      <c r="M6357" s="33">
        <f t="shared" si="399"/>
        <v>0.89927490044462577</v>
      </c>
    </row>
    <row r="6358" spans="1:13" ht="41.4">
      <c r="A6358" t="s">
        <v>164</v>
      </c>
      <c r="B6358" t="s">
        <v>262</v>
      </c>
      <c r="C6358" s="14" t="s">
        <v>264</v>
      </c>
      <c r="D6358" t="s">
        <v>465</v>
      </c>
      <c r="E6358" t="s">
        <v>483</v>
      </c>
      <c r="F6358" s="20">
        <v>2027</v>
      </c>
      <c r="G6358" s="20">
        <v>66</v>
      </c>
      <c r="H6358" s="11">
        <v>22522.0510013278</v>
      </c>
      <c r="I6358" s="10">
        <v>2094979.68632252</v>
      </c>
      <c r="J6358" s="33">
        <f t="shared" si="396"/>
        <v>1.075048657911452E-2</v>
      </c>
      <c r="K6358" s="33">
        <f t="shared" si="397"/>
        <v>1.0692906620514475E-2</v>
      </c>
      <c r="L6358" s="33">
        <f t="shared" si="398"/>
        <v>0.89927490044462577</v>
      </c>
      <c r="M6358" s="33">
        <f t="shared" si="399"/>
        <v>0.88965903790799894</v>
      </c>
    </row>
    <row r="6359" spans="1:13" ht="41.4">
      <c r="A6359" t="s">
        <v>164</v>
      </c>
      <c r="B6359" t="s">
        <v>262</v>
      </c>
      <c r="C6359" s="14" t="s">
        <v>264</v>
      </c>
      <c r="D6359" t="s">
        <v>465</v>
      </c>
      <c r="E6359" t="s">
        <v>483</v>
      </c>
      <c r="F6359" s="20">
        <v>2027</v>
      </c>
      <c r="G6359" s="20">
        <v>67</v>
      </c>
      <c r="H6359" s="11">
        <v>23212.9595856907</v>
      </c>
      <c r="I6359" s="10">
        <v>1969815.25988954</v>
      </c>
      <c r="J6359" s="33">
        <f t="shared" si="396"/>
        <v>1.1784333312044907E-2</v>
      </c>
      <c r="K6359" s="33">
        <f t="shared" si="397"/>
        <v>1.1715170003987252E-2</v>
      </c>
      <c r="L6359" s="33">
        <f t="shared" si="398"/>
        <v>0.88965903790799894</v>
      </c>
      <c r="M6359" s="33">
        <f t="shared" si="399"/>
        <v>0.879236531033323</v>
      </c>
    </row>
    <row r="6360" spans="1:13" ht="41.4">
      <c r="A6360" t="s">
        <v>164</v>
      </c>
      <c r="B6360" t="s">
        <v>262</v>
      </c>
      <c r="C6360" s="14" t="s">
        <v>264</v>
      </c>
      <c r="D6360" t="s">
        <v>465</v>
      </c>
      <c r="E6360" t="s">
        <v>483</v>
      </c>
      <c r="F6360" s="20">
        <v>2027</v>
      </c>
      <c r="G6360" s="20">
        <v>68</v>
      </c>
      <c r="H6360" s="11">
        <v>23765.0917085562</v>
      </c>
      <c r="I6360" s="10">
        <v>1838772.6213356501</v>
      </c>
      <c r="J6360" s="33">
        <f t="shared" si="396"/>
        <v>1.2924432000349059E-2</v>
      </c>
      <c r="K6360" s="33">
        <f t="shared" si="397"/>
        <v>1.2841270187687659E-2</v>
      </c>
      <c r="L6360" s="33">
        <f t="shared" si="398"/>
        <v>0.879236531033323</v>
      </c>
      <c r="M6360" s="33">
        <f t="shared" si="399"/>
        <v>0.86794601717943887</v>
      </c>
    </row>
    <row r="6361" spans="1:13" ht="41.4">
      <c r="A6361" t="s">
        <v>164</v>
      </c>
      <c r="B6361" t="s">
        <v>262</v>
      </c>
      <c r="C6361" s="14" t="s">
        <v>264</v>
      </c>
      <c r="D6361" t="s">
        <v>465</v>
      </c>
      <c r="E6361" t="s">
        <v>483</v>
      </c>
      <c r="F6361" s="20">
        <v>2027</v>
      </c>
      <c r="G6361" s="20">
        <v>69</v>
      </c>
      <c r="H6361" s="11">
        <v>24261.979351197198</v>
      </c>
      <c r="I6361" s="10">
        <v>1710287.5246136901</v>
      </c>
      <c r="J6361" s="33">
        <f t="shared" si="396"/>
        <v>1.4185906756629915E-2</v>
      </c>
      <c r="K6361" s="33">
        <f t="shared" si="397"/>
        <v>1.4085760893951194E-2</v>
      </c>
      <c r="L6361" s="33">
        <f t="shared" si="398"/>
        <v>0.86794601717943887</v>
      </c>
      <c r="M6361" s="33">
        <f t="shared" si="399"/>
        <v>0.85572033711259199</v>
      </c>
    </row>
    <row r="6362" spans="1:13" ht="41.4">
      <c r="A6362" t="s">
        <v>164</v>
      </c>
      <c r="B6362" t="s">
        <v>262</v>
      </c>
      <c r="C6362" s="14" t="s">
        <v>264</v>
      </c>
      <c r="D6362" t="s">
        <v>465</v>
      </c>
      <c r="E6362" t="s">
        <v>483</v>
      </c>
      <c r="F6362" s="20">
        <v>2028</v>
      </c>
      <c r="G6362" s="20">
        <v>30</v>
      </c>
      <c r="H6362" s="11">
        <v>986.00492710855099</v>
      </c>
      <c r="I6362" s="10">
        <v>4420053.2857877603</v>
      </c>
      <c r="J6362" s="33">
        <f t="shared" si="396"/>
        <v>2.2307534849838831E-4</v>
      </c>
      <c r="K6362" s="33">
        <f t="shared" si="397"/>
        <v>2.2305046904291803E-4</v>
      </c>
      <c r="L6362" s="33">
        <f t="shared" si="398"/>
        <v>1</v>
      </c>
      <c r="M6362" s="33">
        <f t="shared" si="399"/>
        <v>0.99977694953095708</v>
      </c>
    </row>
    <row r="6363" spans="1:13" ht="41.4">
      <c r="A6363" t="s">
        <v>164</v>
      </c>
      <c r="B6363" t="s">
        <v>262</v>
      </c>
      <c r="C6363" s="14" t="s">
        <v>264</v>
      </c>
      <c r="D6363" t="s">
        <v>465</v>
      </c>
      <c r="E6363" t="s">
        <v>483</v>
      </c>
      <c r="F6363" s="20">
        <v>2028</v>
      </c>
      <c r="G6363" s="20">
        <v>31</v>
      </c>
      <c r="H6363" s="11">
        <v>1348.05367988578</v>
      </c>
      <c r="I6363" s="10">
        <v>4561944.6798058497</v>
      </c>
      <c r="J6363" s="33">
        <f t="shared" si="396"/>
        <v>2.9549978671445688E-4</v>
      </c>
      <c r="K6363" s="33">
        <f t="shared" si="397"/>
        <v>2.9545613095272039E-4</v>
      </c>
      <c r="L6363" s="33">
        <f t="shared" si="398"/>
        <v>0.99977694953095708</v>
      </c>
      <c r="M6363" s="33">
        <f t="shared" si="399"/>
        <v>0.99948155930163296</v>
      </c>
    </row>
    <row r="6364" spans="1:13" ht="41.4">
      <c r="A6364" t="s">
        <v>164</v>
      </c>
      <c r="B6364" t="s">
        <v>262</v>
      </c>
      <c r="C6364" s="14" t="s">
        <v>264</v>
      </c>
      <c r="D6364" t="s">
        <v>465</v>
      </c>
      <c r="E6364" t="s">
        <v>483</v>
      </c>
      <c r="F6364" s="20">
        <v>2028</v>
      </c>
      <c r="G6364" s="20">
        <v>32</v>
      </c>
      <c r="H6364" s="11">
        <v>1396.72909665972</v>
      </c>
      <c r="I6364" s="10">
        <v>4519588.1403619004</v>
      </c>
      <c r="J6364" s="33">
        <f t="shared" si="396"/>
        <v>3.0903902153966593E-4</v>
      </c>
      <c r="K6364" s="33">
        <f t="shared" si="397"/>
        <v>3.0899127390004999E-4</v>
      </c>
      <c r="L6364" s="33">
        <f t="shared" si="398"/>
        <v>0.99948155930163296</v>
      </c>
      <c r="M6364" s="33">
        <f t="shared" si="399"/>
        <v>0.9991727282213847</v>
      </c>
    </row>
    <row r="6365" spans="1:13" ht="41.4">
      <c r="A6365" t="s">
        <v>164</v>
      </c>
      <c r="B6365" t="s">
        <v>262</v>
      </c>
      <c r="C6365" s="14" t="s">
        <v>264</v>
      </c>
      <c r="D6365" t="s">
        <v>465</v>
      </c>
      <c r="E6365" t="s">
        <v>483</v>
      </c>
      <c r="F6365" s="20">
        <v>2028</v>
      </c>
      <c r="G6365" s="20">
        <v>33</v>
      </c>
      <c r="H6365" s="11">
        <v>1446.6778659071399</v>
      </c>
      <c r="I6365" s="10">
        <v>4447042.1042262204</v>
      </c>
      <c r="J6365" s="33">
        <f t="shared" si="396"/>
        <v>3.2531238337777329E-4</v>
      </c>
      <c r="K6365" s="33">
        <f t="shared" si="397"/>
        <v>3.2525947504180586E-4</v>
      </c>
      <c r="L6365" s="33">
        <f t="shared" si="398"/>
        <v>0.9991727282213847</v>
      </c>
      <c r="M6365" s="33">
        <f t="shared" si="399"/>
        <v>0.99884773782432734</v>
      </c>
    </row>
    <row r="6366" spans="1:13" ht="41.4">
      <c r="A6366" t="s">
        <v>164</v>
      </c>
      <c r="B6366" t="s">
        <v>262</v>
      </c>
      <c r="C6366" s="14" t="s">
        <v>264</v>
      </c>
      <c r="D6366" t="s">
        <v>465</v>
      </c>
      <c r="E6366" t="s">
        <v>483</v>
      </c>
      <c r="F6366" s="20">
        <v>2028</v>
      </c>
      <c r="G6366" s="20">
        <v>34</v>
      </c>
      <c r="H6366" s="11">
        <v>1512.77538444028</v>
      </c>
      <c r="I6366" s="10">
        <v>4390418.9334977698</v>
      </c>
      <c r="J6366" s="33">
        <f t="shared" si="396"/>
        <v>3.4456287824794851E-4</v>
      </c>
      <c r="K6366" s="33">
        <f t="shared" si="397"/>
        <v>3.4450352327675127E-4</v>
      </c>
      <c r="L6366" s="33">
        <f t="shared" si="398"/>
        <v>0.99884773782432734</v>
      </c>
      <c r="M6366" s="33">
        <f t="shared" si="399"/>
        <v>0.99850363125942987</v>
      </c>
    </row>
    <row r="6367" spans="1:13" ht="41.4">
      <c r="A6367" t="s">
        <v>164</v>
      </c>
      <c r="B6367" t="s">
        <v>262</v>
      </c>
      <c r="C6367" s="14" t="s">
        <v>264</v>
      </c>
      <c r="D6367" t="s">
        <v>465</v>
      </c>
      <c r="E6367" t="s">
        <v>483</v>
      </c>
      <c r="F6367" s="20">
        <v>2028</v>
      </c>
      <c r="G6367" s="20">
        <v>35</v>
      </c>
      <c r="H6367" s="11">
        <v>2047.8645949213801</v>
      </c>
      <c r="I6367" s="10">
        <v>4337511.0528146001</v>
      </c>
      <c r="J6367" s="33">
        <f t="shared" si="396"/>
        <v>4.7212896289740308E-4</v>
      </c>
      <c r="K6367" s="33">
        <f t="shared" si="397"/>
        <v>4.7201752755654525E-4</v>
      </c>
      <c r="L6367" s="33">
        <f t="shared" si="398"/>
        <v>0.99850363125942987</v>
      </c>
      <c r="M6367" s="33">
        <f t="shared" si="399"/>
        <v>0.99803232004414655</v>
      </c>
    </row>
    <row r="6368" spans="1:13" ht="41.4">
      <c r="A6368" t="s">
        <v>164</v>
      </c>
      <c r="B6368" t="s">
        <v>262</v>
      </c>
      <c r="C6368" s="14" t="s">
        <v>264</v>
      </c>
      <c r="D6368" t="s">
        <v>465</v>
      </c>
      <c r="E6368" t="s">
        <v>483</v>
      </c>
      <c r="F6368" s="20">
        <v>2028</v>
      </c>
      <c r="G6368" s="20">
        <v>36</v>
      </c>
      <c r="H6368" s="11">
        <v>2207.0737006149702</v>
      </c>
      <c r="I6368" s="10">
        <v>4375914.4206888601</v>
      </c>
      <c r="J6368" s="33">
        <f t="shared" si="396"/>
        <v>5.0436857041357103E-4</v>
      </c>
      <c r="K6368" s="33">
        <f t="shared" si="397"/>
        <v>5.042413979676752E-4</v>
      </c>
      <c r="L6368" s="33">
        <f t="shared" si="398"/>
        <v>0.99803232004414655</v>
      </c>
      <c r="M6368" s="33">
        <f t="shared" si="399"/>
        <v>0.99752907083187059</v>
      </c>
    </row>
    <row r="6369" spans="1:13" ht="41.4">
      <c r="A6369" t="s">
        <v>164</v>
      </c>
      <c r="B6369" t="s">
        <v>262</v>
      </c>
      <c r="C6369" s="14" t="s">
        <v>264</v>
      </c>
      <c r="D6369" t="s">
        <v>465</v>
      </c>
      <c r="E6369" t="s">
        <v>483</v>
      </c>
      <c r="F6369" s="20">
        <v>2028</v>
      </c>
      <c r="G6369" s="20">
        <v>37</v>
      </c>
      <c r="H6369" s="11">
        <v>2375.7502542535599</v>
      </c>
      <c r="I6369" s="10">
        <v>4395145.6272275597</v>
      </c>
      <c r="J6369" s="33">
        <f t="shared" si="396"/>
        <v>5.4053959885560685E-4</v>
      </c>
      <c r="K6369" s="33">
        <f t="shared" si="397"/>
        <v>5.4039353364587761E-4</v>
      </c>
      <c r="L6369" s="33">
        <f t="shared" si="398"/>
        <v>0.99752907083187059</v>
      </c>
      <c r="M6369" s="33">
        <f t="shared" si="399"/>
        <v>0.9969900125723693</v>
      </c>
    </row>
    <row r="6370" spans="1:13" ht="41.4">
      <c r="A6370" t="s">
        <v>164</v>
      </c>
      <c r="B6370" t="s">
        <v>262</v>
      </c>
      <c r="C6370" s="14" t="s">
        <v>264</v>
      </c>
      <c r="D6370" t="s">
        <v>465</v>
      </c>
      <c r="E6370" t="s">
        <v>483</v>
      </c>
      <c r="F6370" s="20">
        <v>2028</v>
      </c>
      <c r="G6370" s="20">
        <v>38</v>
      </c>
      <c r="H6370" s="11">
        <v>3603.7595331759799</v>
      </c>
      <c r="I6370" s="10">
        <v>6472806.1180659998</v>
      </c>
      <c r="J6370" s="33">
        <f t="shared" si="396"/>
        <v>5.5675382012720345E-4</v>
      </c>
      <c r="K6370" s="33">
        <f t="shared" si="397"/>
        <v>5.5659886147840787E-4</v>
      </c>
      <c r="L6370" s="33">
        <f t="shared" si="398"/>
        <v>0.9969900125723693</v>
      </c>
      <c r="M6370" s="33">
        <f t="shared" si="399"/>
        <v>0.99643508906646616</v>
      </c>
    </row>
    <row r="6371" spans="1:13" ht="41.4">
      <c r="A6371" t="s">
        <v>164</v>
      </c>
      <c r="B6371" t="s">
        <v>262</v>
      </c>
      <c r="C6371" s="14" t="s">
        <v>264</v>
      </c>
      <c r="D6371" t="s">
        <v>465</v>
      </c>
      <c r="E6371" t="s">
        <v>483</v>
      </c>
      <c r="F6371" s="20">
        <v>2028</v>
      </c>
      <c r="G6371" s="20">
        <v>39</v>
      </c>
      <c r="H6371" s="11">
        <v>2718.0478169837002</v>
      </c>
      <c r="I6371" s="10">
        <v>4356171.0966862496</v>
      </c>
      <c r="J6371" s="33">
        <f t="shared" si="396"/>
        <v>6.2395341152952553E-4</v>
      </c>
      <c r="K6371" s="33">
        <f t="shared" si="397"/>
        <v>6.2375879307940973E-4</v>
      </c>
      <c r="L6371" s="33">
        <f t="shared" si="398"/>
        <v>0.99643508906646616</v>
      </c>
      <c r="M6371" s="33">
        <f t="shared" si="399"/>
        <v>0.99581355391792814</v>
      </c>
    </row>
    <row r="6372" spans="1:13" ht="41.4">
      <c r="A6372" t="s">
        <v>164</v>
      </c>
      <c r="B6372" t="s">
        <v>262</v>
      </c>
      <c r="C6372" s="14" t="s">
        <v>264</v>
      </c>
      <c r="D6372" t="s">
        <v>465</v>
      </c>
      <c r="E6372" t="s">
        <v>483</v>
      </c>
      <c r="F6372" s="20">
        <v>2028</v>
      </c>
      <c r="G6372" s="20">
        <v>40</v>
      </c>
      <c r="H6372" s="11">
        <v>3648.7801200715198</v>
      </c>
      <c r="I6372" s="10">
        <v>4340885.1468721302</v>
      </c>
      <c r="J6372" s="33">
        <f t="shared" si="396"/>
        <v>8.4056131333045889E-4</v>
      </c>
      <c r="K6372" s="33">
        <f t="shared" si="397"/>
        <v>8.4020814063112681E-4</v>
      </c>
      <c r="L6372" s="33">
        <f t="shared" si="398"/>
        <v>0.99581355391792814</v>
      </c>
      <c r="M6372" s="33">
        <f t="shared" si="399"/>
        <v>0.99497686326337553</v>
      </c>
    </row>
    <row r="6373" spans="1:13" ht="41.4">
      <c r="A6373" t="s">
        <v>164</v>
      </c>
      <c r="B6373" t="s">
        <v>262</v>
      </c>
      <c r="C6373" s="14" t="s">
        <v>264</v>
      </c>
      <c r="D6373" t="s">
        <v>465</v>
      </c>
      <c r="E6373" t="s">
        <v>483</v>
      </c>
      <c r="F6373" s="20">
        <v>2028</v>
      </c>
      <c r="G6373" s="20">
        <v>41</v>
      </c>
      <c r="H6373" s="11">
        <v>3821.4635969508799</v>
      </c>
      <c r="I6373" s="10">
        <v>4208741.9229775202</v>
      </c>
      <c r="J6373" s="33">
        <f t="shared" si="396"/>
        <v>9.0798240112744766E-4</v>
      </c>
      <c r="K6373" s="33">
        <f t="shared" si="397"/>
        <v>9.0757030984034426E-4</v>
      </c>
      <c r="L6373" s="33">
        <f t="shared" si="398"/>
        <v>0.99497686326337553</v>
      </c>
      <c r="M6373" s="33">
        <f t="shared" si="399"/>
        <v>0.99407385180329966</v>
      </c>
    </row>
    <row r="6374" spans="1:13" ht="41.4">
      <c r="A6374" t="s">
        <v>164</v>
      </c>
      <c r="B6374" t="s">
        <v>262</v>
      </c>
      <c r="C6374" s="14" t="s">
        <v>264</v>
      </c>
      <c r="D6374" t="s">
        <v>465</v>
      </c>
      <c r="E6374" t="s">
        <v>483</v>
      </c>
      <c r="F6374" s="20">
        <v>2028</v>
      </c>
      <c r="G6374" s="20">
        <v>42</v>
      </c>
      <c r="H6374" s="11">
        <v>4107.6302544950004</v>
      </c>
      <c r="I6374" s="10">
        <v>4175676.1803767402</v>
      </c>
      <c r="J6374" s="33">
        <f t="shared" si="396"/>
        <v>9.8370421389438285E-4</v>
      </c>
      <c r="K6374" s="33">
        <f t="shared" si="397"/>
        <v>9.8322053551602728E-4</v>
      </c>
      <c r="L6374" s="33">
        <f t="shared" si="398"/>
        <v>0.99407385180329966</v>
      </c>
      <c r="M6374" s="33">
        <f t="shared" si="399"/>
        <v>0.99309645797838719</v>
      </c>
    </row>
    <row r="6375" spans="1:13" ht="41.4">
      <c r="A6375" t="s">
        <v>164</v>
      </c>
      <c r="B6375" t="s">
        <v>262</v>
      </c>
      <c r="C6375" s="14" t="s">
        <v>264</v>
      </c>
      <c r="D6375" t="s">
        <v>465</v>
      </c>
      <c r="E6375" t="s">
        <v>483</v>
      </c>
      <c r="F6375" s="20">
        <v>2028</v>
      </c>
      <c r="G6375" s="20">
        <v>43</v>
      </c>
      <c r="H6375" s="11">
        <v>4532.0020010199396</v>
      </c>
      <c r="I6375" s="10">
        <v>4236939.60217492</v>
      </c>
      <c r="J6375" s="33">
        <f t="shared" si="396"/>
        <v>1.0696404543254657E-3</v>
      </c>
      <c r="K6375" s="33">
        <f t="shared" si="397"/>
        <v>1.0690685928882449E-3</v>
      </c>
      <c r="L6375" s="33">
        <f t="shared" si="398"/>
        <v>0.99309645797838719</v>
      </c>
      <c r="M6375" s="33">
        <f t="shared" si="399"/>
        <v>0.9920347697454539</v>
      </c>
    </row>
    <row r="6376" spans="1:13" ht="41.4">
      <c r="A6376" t="s">
        <v>164</v>
      </c>
      <c r="B6376" t="s">
        <v>262</v>
      </c>
      <c r="C6376" s="14" t="s">
        <v>264</v>
      </c>
      <c r="D6376" t="s">
        <v>465</v>
      </c>
      <c r="E6376" t="s">
        <v>483</v>
      </c>
      <c r="F6376" s="20">
        <v>2028</v>
      </c>
      <c r="G6376" s="20">
        <v>44</v>
      </c>
      <c r="H6376" s="11">
        <v>5044.7638491867701</v>
      </c>
      <c r="I6376" s="10">
        <v>4323729.0815900201</v>
      </c>
      <c r="J6376" s="33">
        <f t="shared" si="396"/>
        <v>1.1667622448101199E-3</v>
      </c>
      <c r="K6376" s="33">
        <f t="shared" si="397"/>
        <v>1.1660818423905317E-3</v>
      </c>
      <c r="L6376" s="33">
        <f t="shared" si="398"/>
        <v>0.9920347697454539</v>
      </c>
      <c r="M6376" s="33">
        <f t="shared" si="399"/>
        <v>0.99087797601343364</v>
      </c>
    </row>
    <row r="6377" spans="1:13" ht="41.4">
      <c r="A6377" t="s">
        <v>164</v>
      </c>
      <c r="B6377" t="s">
        <v>262</v>
      </c>
      <c r="C6377" s="14" t="s">
        <v>264</v>
      </c>
      <c r="D6377" t="s">
        <v>465</v>
      </c>
      <c r="E6377" t="s">
        <v>483</v>
      </c>
      <c r="F6377" s="20">
        <v>2028</v>
      </c>
      <c r="G6377" s="20">
        <v>45</v>
      </c>
      <c r="H6377" s="11">
        <v>6495.7453147072501</v>
      </c>
      <c r="I6377" s="10">
        <v>4301185.3089081896</v>
      </c>
      <c r="J6377" s="33">
        <f t="shared" si="396"/>
        <v>1.5102221476609959E-3</v>
      </c>
      <c r="K6377" s="33">
        <f t="shared" si="397"/>
        <v>1.5090823360551786E-3</v>
      </c>
      <c r="L6377" s="33">
        <f t="shared" si="398"/>
        <v>0.99087797601343364</v>
      </c>
      <c r="M6377" s="33">
        <f t="shared" si="399"/>
        <v>0.98938265956264571</v>
      </c>
    </row>
    <row r="6378" spans="1:13" ht="41.4">
      <c r="A6378" t="s">
        <v>164</v>
      </c>
      <c r="B6378" t="s">
        <v>262</v>
      </c>
      <c r="C6378" s="14" t="s">
        <v>264</v>
      </c>
      <c r="D6378" t="s">
        <v>465</v>
      </c>
      <c r="E6378" t="s">
        <v>483</v>
      </c>
      <c r="F6378" s="20">
        <v>2028</v>
      </c>
      <c r="G6378" s="20">
        <v>46</v>
      </c>
      <c r="H6378" s="11">
        <v>6889.8918092362901</v>
      </c>
      <c r="I6378" s="10">
        <v>4164602.14739217</v>
      </c>
      <c r="J6378" s="33">
        <f t="shared" si="396"/>
        <v>1.6543937608903812E-3</v>
      </c>
      <c r="K6378" s="33">
        <f t="shared" si="397"/>
        <v>1.6530260059047786E-3</v>
      </c>
      <c r="L6378" s="33">
        <f t="shared" si="398"/>
        <v>0.98938265956264571</v>
      </c>
      <c r="M6378" s="33">
        <f t="shared" si="399"/>
        <v>0.98774718429659747</v>
      </c>
    </row>
    <row r="6379" spans="1:13" ht="41.4">
      <c r="A6379" t="s">
        <v>164</v>
      </c>
      <c r="B6379" t="s">
        <v>262</v>
      </c>
      <c r="C6379" s="14" t="s">
        <v>264</v>
      </c>
      <c r="D6379" t="s">
        <v>465</v>
      </c>
      <c r="E6379" t="s">
        <v>483</v>
      </c>
      <c r="F6379" s="20">
        <v>2028</v>
      </c>
      <c r="G6379" s="20">
        <v>47</v>
      </c>
      <c r="H6379" s="11">
        <v>7413.1784070368703</v>
      </c>
      <c r="I6379" s="10">
        <v>4091792.0039713001</v>
      </c>
      <c r="J6379" s="33">
        <f t="shared" si="396"/>
        <v>1.8117192662388483E-3</v>
      </c>
      <c r="K6379" s="33">
        <f t="shared" si="397"/>
        <v>1.8100790935493549E-3</v>
      </c>
      <c r="L6379" s="33">
        <f t="shared" si="398"/>
        <v>0.98774718429659747</v>
      </c>
      <c r="M6379" s="33">
        <f t="shared" si="399"/>
        <v>0.98595928376858999</v>
      </c>
    </row>
    <row r="6380" spans="1:13" ht="41.4">
      <c r="A6380" t="s">
        <v>164</v>
      </c>
      <c r="B6380" t="s">
        <v>262</v>
      </c>
      <c r="C6380" s="14" t="s">
        <v>264</v>
      </c>
      <c r="D6380" t="s">
        <v>465</v>
      </c>
      <c r="E6380" t="s">
        <v>483</v>
      </c>
      <c r="F6380" s="20">
        <v>2028</v>
      </c>
      <c r="G6380" s="20">
        <v>48</v>
      </c>
      <c r="H6380" s="11">
        <v>8001.9268764173903</v>
      </c>
      <c r="I6380" s="10">
        <v>4034990.6229491001</v>
      </c>
      <c r="J6380" s="33">
        <f t="shared" si="396"/>
        <v>1.9831339460632822E-3</v>
      </c>
      <c r="K6380" s="33">
        <f t="shared" si="397"/>
        <v>1.9811688351799583E-3</v>
      </c>
      <c r="L6380" s="33">
        <f t="shared" si="398"/>
        <v>0.98595928376858999</v>
      </c>
      <c r="M6380" s="33">
        <f t="shared" si="399"/>
        <v>0.98400593196283126</v>
      </c>
    </row>
    <row r="6381" spans="1:13" ht="41.4">
      <c r="A6381" t="s">
        <v>164</v>
      </c>
      <c r="B6381" t="s">
        <v>262</v>
      </c>
      <c r="C6381" s="14" t="s">
        <v>264</v>
      </c>
      <c r="D6381" t="s">
        <v>465</v>
      </c>
      <c r="E6381" t="s">
        <v>483</v>
      </c>
      <c r="F6381" s="20">
        <v>2028</v>
      </c>
      <c r="G6381" s="20">
        <v>49</v>
      </c>
      <c r="H6381" s="11">
        <v>8616.4771673466694</v>
      </c>
      <c r="I6381" s="10">
        <v>3972757.3363920902</v>
      </c>
      <c r="J6381" s="33">
        <f t="shared" si="396"/>
        <v>2.1688908830187529E-3</v>
      </c>
      <c r="K6381" s="33">
        <f t="shared" si="397"/>
        <v>2.1665405387080172E-3</v>
      </c>
      <c r="L6381" s="33">
        <f t="shared" si="398"/>
        <v>0.98400593196283126</v>
      </c>
      <c r="M6381" s="33">
        <f t="shared" si="399"/>
        <v>0.98187404322090466</v>
      </c>
    </row>
    <row r="6382" spans="1:13" ht="41.4">
      <c r="A6382" t="s">
        <v>164</v>
      </c>
      <c r="B6382" t="s">
        <v>262</v>
      </c>
      <c r="C6382" s="14" t="s">
        <v>264</v>
      </c>
      <c r="D6382" t="s">
        <v>465</v>
      </c>
      <c r="E6382" t="s">
        <v>483</v>
      </c>
      <c r="F6382" s="20">
        <v>2028</v>
      </c>
      <c r="G6382" s="20">
        <v>50</v>
      </c>
      <c r="H6382" s="11">
        <v>9847.0689758281005</v>
      </c>
      <c r="I6382" s="10">
        <v>3890996.96691636</v>
      </c>
      <c r="J6382" s="33">
        <f t="shared" si="396"/>
        <v>2.5307315990102056E-3</v>
      </c>
      <c r="K6382" s="33">
        <f t="shared" si="397"/>
        <v>2.5275319974771282E-3</v>
      </c>
      <c r="L6382" s="33">
        <f t="shared" si="398"/>
        <v>0.98187404322090466</v>
      </c>
      <c r="M6382" s="33">
        <f t="shared" si="399"/>
        <v>0.97939232515917163</v>
      </c>
    </row>
    <row r="6383" spans="1:13" ht="41.4">
      <c r="A6383" t="s">
        <v>164</v>
      </c>
      <c r="B6383" t="s">
        <v>262</v>
      </c>
      <c r="C6383" s="14" t="s">
        <v>264</v>
      </c>
      <c r="D6383" t="s">
        <v>465</v>
      </c>
      <c r="E6383" t="s">
        <v>483</v>
      </c>
      <c r="F6383" s="20">
        <v>2028</v>
      </c>
      <c r="G6383" s="20">
        <v>51</v>
      </c>
      <c r="H6383" s="11">
        <v>10579.2096230728</v>
      </c>
      <c r="I6383" s="10">
        <v>3825632.0499014799</v>
      </c>
      <c r="J6383" s="33">
        <f t="shared" si="396"/>
        <v>2.7653494860660328E-3</v>
      </c>
      <c r="K6383" s="33">
        <f t="shared" si="397"/>
        <v>2.7615294292513415E-3</v>
      </c>
      <c r="L6383" s="33">
        <f t="shared" si="398"/>
        <v>0.97939232515917163</v>
      </c>
      <c r="M6383" s="33">
        <f t="shared" si="399"/>
        <v>0.97668770443046171</v>
      </c>
    </row>
    <row r="6384" spans="1:13" ht="41.4">
      <c r="A6384" t="s">
        <v>164</v>
      </c>
      <c r="B6384" t="s">
        <v>262</v>
      </c>
      <c r="C6384" s="14" t="s">
        <v>264</v>
      </c>
      <c r="D6384" t="s">
        <v>465</v>
      </c>
      <c r="E6384" t="s">
        <v>483</v>
      </c>
      <c r="F6384" s="20">
        <v>2028</v>
      </c>
      <c r="G6384" s="20">
        <v>52</v>
      </c>
      <c r="H6384" s="11">
        <v>11314.531027913101</v>
      </c>
      <c r="I6384" s="10">
        <v>3749175.5798533498</v>
      </c>
      <c r="J6384" s="33">
        <f t="shared" si="396"/>
        <v>3.0178717392466514E-3</v>
      </c>
      <c r="K6384" s="33">
        <f t="shared" si="397"/>
        <v>3.0133225417782183E-3</v>
      </c>
      <c r="L6384" s="33">
        <f t="shared" si="398"/>
        <v>0.97668770443046171</v>
      </c>
      <c r="M6384" s="33">
        <f t="shared" si="399"/>
        <v>0.97374462935442374</v>
      </c>
    </row>
    <row r="6385" spans="1:13" ht="41.4">
      <c r="A6385" t="s">
        <v>164</v>
      </c>
      <c r="B6385" t="s">
        <v>262</v>
      </c>
      <c r="C6385" s="14" t="s">
        <v>264</v>
      </c>
      <c r="D6385" t="s">
        <v>465</v>
      </c>
      <c r="E6385" t="s">
        <v>483</v>
      </c>
      <c r="F6385" s="20">
        <v>2028</v>
      </c>
      <c r="G6385" s="20">
        <v>53</v>
      </c>
      <c r="H6385" s="11">
        <v>12094.5328717674</v>
      </c>
      <c r="I6385" s="10">
        <v>3672054.5791484802</v>
      </c>
      <c r="J6385" s="33">
        <f t="shared" si="396"/>
        <v>3.2936691465441192E-3</v>
      </c>
      <c r="K6385" s="33">
        <f t="shared" si="397"/>
        <v>3.2882509685149275E-3</v>
      </c>
      <c r="L6385" s="33">
        <f t="shared" si="398"/>
        <v>0.97374462935442374</v>
      </c>
      <c r="M6385" s="33">
        <f t="shared" si="399"/>
        <v>0.97054271263386283</v>
      </c>
    </row>
    <row r="6386" spans="1:13" ht="41.4">
      <c r="A6386" t="s">
        <v>164</v>
      </c>
      <c r="B6386" t="s">
        <v>262</v>
      </c>
      <c r="C6386" s="14" t="s">
        <v>264</v>
      </c>
      <c r="D6386" t="s">
        <v>465</v>
      </c>
      <c r="E6386" t="s">
        <v>483</v>
      </c>
      <c r="F6386" s="20">
        <v>2028</v>
      </c>
      <c r="G6386" s="20">
        <v>54</v>
      </c>
      <c r="H6386" s="11">
        <v>12827.184398662201</v>
      </c>
      <c r="I6386" s="10">
        <v>3567293.1100562499</v>
      </c>
      <c r="J6386" s="33">
        <f t="shared" si="396"/>
        <v>3.5957752847676537E-3</v>
      </c>
      <c r="K6386" s="33">
        <f t="shared" si="397"/>
        <v>3.5893182265137602E-3</v>
      </c>
      <c r="L6386" s="33">
        <f t="shared" si="398"/>
        <v>0.97054271263386283</v>
      </c>
      <c r="M6386" s="33">
        <f t="shared" si="399"/>
        <v>0.96705912598579602</v>
      </c>
    </row>
    <row r="6387" spans="1:13" ht="41.4">
      <c r="A6387" t="s">
        <v>164</v>
      </c>
      <c r="B6387" t="s">
        <v>262</v>
      </c>
      <c r="C6387" s="14" t="s">
        <v>264</v>
      </c>
      <c r="D6387" t="s">
        <v>465</v>
      </c>
      <c r="E6387" t="s">
        <v>483</v>
      </c>
      <c r="F6387" s="20">
        <v>2028</v>
      </c>
      <c r="G6387" s="20">
        <v>55</v>
      </c>
      <c r="H6387" s="11">
        <v>14027.164079863</v>
      </c>
      <c r="I6387" s="10">
        <v>3523097.0282075698</v>
      </c>
      <c r="J6387" s="33">
        <f t="shared" si="396"/>
        <v>3.9814867338466512E-3</v>
      </c>
      <c r="K6387" s="33">
        <f t="shared" si="397"/>
        <v>3.973571124323505E-3</v>
      </c>
      <c r="L6387" s="33">
        <f t="shared" si="398"/>
        <v>0.96705912598579602</v>
      </c>
      <c r="M6387" s="33">
        <f t="shared" si="399"/>
        <v>0.96321644776726534</v>
      </c>
    </row>
    <row r="6388" spans="1:13" ht="41.4">
      <c r="A6388" t="s">
        <v>164</v>
      </c>
      <c r="B6388" t="s">
        <v>262</v>
      </c>
      <c r="C6388" s="14" t="s">
        <v>264</v>
      </c>
      <c r="D6388" t="s">
        <v>465</v>
      </c>
      <c r="E6388" t="s">
        <v>483</v>
      </c>
      <c r="F6388" s="20">
        <v>2028</v>
      </c>
      <c r="G6388" s="20">
        <v>56</v>
      </c>
      <c r="H6388" s="11">
        <v>14424.220594263499</v>
      </c>
      <c r="I6388" s="10">
        <v>3313713.42823563</v>
      </c>
      <c r="J6388" s="33">
        <f t="shared" si="396"/>
        <v>4.3528871481030885E-3</v>
      </c>
      <c r="K6388" s="33">
        <f t="shared" si="397"/>
        <v>4.3434270660418495E-3</v>
      </c>
      <c r="L6388" s="33">
        <f t="shared" si="398"/>
        <v>0.96321644776726534</v>
      </c>
      <c r="M6388" s="33">
        <f t="shared" si="399"/>
        <v>0.95903278737757636</v>
      </c>
    </row>
    <row r="6389" spans="1:13" ht="41.4">
      <c r="A6389" t="s">
        <v>164</v>
      </c>
      <c r="B6389" t="s">
        <v>262</v>
      </c>
      <c r="C6389" s="14" t="s">
        <v>264</v>
      </c>
      <c r="D6389" t="s">
        <v>465</v>
      </c>
      <c r="E6389" t="s">
        <v>483</v>
      </c>
      <c r="F6389" s="20">
        <v>2028</v>
      </c>
      <c r="G6389" s="20">
        <v>57</v>
      </c>
      <c r="H6389" s="11">
        <v>15344.370086176499</v>
      </c>
      <c r="I6389" s="10">
        <v>3226960.9058624101</v>
      </c>
      <c r="J6389" s="33">
        <f t="shared" si="396"/>
        <v>4.7550529844661051E-3</v>
      </c>
      <c r="K6389" s="33">
        <f t="shared" si="397"/>
        <v>4.7437656177861109E-3</v>
      </c>
      <c r="L6389" s="33">
        <f t="shared" si="398"/>
        <v>0.95903278737757636</v>
      </c>
      <c r="M6389" s="33">
        <f t="shared" si="399"/>
        <v>0.95448336061448502</v>
      </c>
    </row>
    <row r="6390" spans="1:13" ht="41.4">
      <c r="A6390" t="s">
        <v>164</v>
      </c>
      <c r="B6390" t="s">
        <v>262</v>
      </c>
      <c r="C6390" s="14" t="s">
        <v>264</v>
      </c>
      <c r="D6390" t="s">
        <v>465</v>
      </c>
      <c r="E6390" t="s">
        <v>483</v>
      </c>
      <c r="F6390" s="20">
        <v>2028</v>
      </c>
      <c r="G6390" s="20">
        <v>58</v>
      </c>
      <c r="H6390" s="11">
        <v>16339.684736531401</v>
      </c>
      <c r="I6390" s="10">
        <v>3144678.93406151</v>
      </c>
      <c r="J6390" s="33">
        <f t="shared" si="396"/>
        <v>5.195978692625349E-3</v>
      </c>
      <c r="K6390" s="33">
        <f t="shared" si="397"/>
        <v>5.1825029453395066E-3</v>
      </c>
      <c r="L6390" s="33">
        <f t="shared" si="398"/>
        <v>0.95448336061448502</v>
      </c>
      <c r="M6390" s="33">
        <f t="shared" si="399"/>
        <v>0.94953674778682295</v>
      </c>
    </row>
    <row r="6391" spans="1:13" ht="41.4">
      <c r="A6391" t="s">
        <v>164</v>
      </c>
      <c r="B6391" t="s">
        <v>262</v>
      </c>
      <c r="C6391" s="14" t="s">
        <v>264</v>
      </c>
      <c r="D6391" t="s">
        <v>465</v>
      </c>
      <c r="E6391" t="s">
        <v>483</v>
      </c>
      <c r="F6391" s="20">
        <v>2028</v>
      </c>
      <c r="G6391" s="20">
        <v>59</v>
      </c>
      <c r="H6391" s="11">
        <v>17338.2468519389</v>
      </c>
      <c r="I6391" s="10">
        <v>3053118.1648961199</v>
      </c>
      <c r="J6391" s="33">
        <f t="shared" si="396"/>
        <v>5.6788653158888862E-3</v>
      </c>
      <c r="K6391" s="33">
        <f t="shared" si="397"/>
        <v>5.6627710404039133E-3</v>
      </c>
      <c r="L6391" s="33">
        <f t="shared" si="398"/>
        <v>0.94953674778682295</v>
      </c>
      <c r="M6391" s="33">
        <f t="shared" si="399"/>
        <v>0.94415973858965641</v>
      </c>
    </row>
    <row r="6392" spans="1:13" ht="41.4">
      <c r="A6392" t="s">
        <v>164</v>
      </c>
      <c r="B6392" t="s">
        <v>262</v>
      </c>
      <c r="C6392" s="14" t="s">
        <v>264</v>
      </c>
      <c r="D6392" t="s">
        <v>465</v>
      </c>
      <c r="E6392" t="s">
        <v>483</v>
      </c>
      <c r="F6392" s="20">
        <v>2028</v>
      </c>
      <c r="G6392" s="20">
        <v>60</v>
      </c>
      <c r="H6392" s="11">
        <v>18674.076961382099</v>
      </c>
      <c r="I6392" s="10">
        <v>2941699.1107339701</v>
      </c>
      <c r="J6392" s="33">
        <f t="shared" si="396"/>
        <v>6.3480581318606762E-3</v>
      </c>
      <c r="K6392" s="33">
        <f t="shared" si="397"/>
        <v>6.3279517787678818E-3</v>
      </c>
      <c r="L6392" s="33">
        <f t="shared" si="398"/>
        <v>0.94415973858965641</v>
      </c>
      <c r="M6392" s="33">
        <f t="shared" si="399"/>
        <v>0.93818514129240693</v>
      </c>
    </row>
    <row r="6393" spans="1:13" ht="41.4">
      <c r="A6393" t="s">
        <v>164</v>
      </c>
      <c r="B6393" t="s">
        <v>262</v>
      </c>
      <c r="C6393" s="14" t="s">
        <v>264</v>
      </c>
      <c r="D6393" t="s">
        <v>465</v>
      </c>
      <c r="E6393" t="s">
        <v>483</v>
      </c>
      <c r="F6393" s="20">
        <v>2028</v>
      </c>
      <c r="G6393" s="20">
        <v>61</v>
      </c>
      <c r="H6393" s="11">
        <v>19441.3450079373</v>
      </c>
      <c r="I6393" s="10">
        <v>2798387.95036942</v>
      </c>
      <c r="J6393" s="33">
        <f t="shared" si="396"/>
        <v>6.9473373073132387E-3</v>
      </c>
      <c r="K6393" s="33">
        <f t="shared" si="397"/>
        <v>6.9232603486653055E-3</v>
      </c>
      <c r="L6393" s="33">
        <f t="shared" si="398"/>
        <v>0.93818514129240693</v>
      </c>
      <c r="M6393" s="33">
        <f t="shared" si="399"/>
        <v>0.93168984130399024</v>
      </c>
    </row>
    <row r="6394" spans="1:13" ht="41.4">
      <c r="A6394" t="s">
        <v>164</v>
      </c>
      <c r="B6394" t="s">
        <v>262</v>
      </c>
      <c r="C6394" s="14" t="s">
        <v>264</v>
      </c>
      <c r="D6394" t="s">
        <v>465</v>
      </c>
      <c r="E6394" t="s">
        <v>483</v>
      </c>
      <c r="F6394" s="20">
        <v>2028</v>
      </c>
      <c r="G6394" s="20">
        <v>62</v>
      </c>
      <c r="H6394" s="11">
        <v>20458.4496996376</v>
      </c>
      <c r="I6394" s="10">
        <v>2692243.6639401298</v>
      </c>
      <c r="J6394" s="33">
        <f t="shared" si="396"/>
        <v>7.5990334655283102E-3</v>
      </c>
      <c r="K6394" s="33">
        <f t="shared" si="397"/>
        <v>7.5702338067524799E-3</v>
      </c>
      <c r="L6394" s="33">
        <f t="shared" si="398"/>
        <v>0.93168984130399024</v>
      </c>
      <c r="M6394" s="33">
        <f t="shared" si="399"/>
        <v>0.92463673136994295</v>
      </c>
    </row>
    <row r="6395" spans="1:13" ht="41.4">
      <c r="A6395" t="s">
        <v>164</v>
      </c>
      <c r="B6395" t="s">
        <v>262</v>
      </c>
      <c r="C6395" s="14" t="s">
        <v>264</v>
      </c>
      <c r="D6395" t="s">
        <v>465</v>
      </c>
      <c r="E6395" t="s">
        <v>483</v>
      </c>
      <c r="F6395" s="20">
        <v>2028</v>
      </c>
      <c r="G6395" s="20">
        <v>63</v>
      </c>
      <c r="H6395" s="11">
        <v>21322.580532231099</v>
      </c>
      <c r="I6395" s="10">
        <v>2564432.7473313501</v>
      </c>
      <c r="J6395" s="33">
        <f t="shared" si="396"/>
        <v>8.3147357069200661E-3</v>
      </c>
      <c r="K6395" s="33">
        <f t="shared" si="397"/>
        <v>8.280263899468232E-3</v>
      </c>
      <c r="L6395" s="33">
        <f t="shared" si="398"/>
        <v>0.92463673136994295</v>
      </c>
      <c r="M6395" s="33">
        <f t="shared" si="399"/>
        <v>0.91698049522305813</v>
      </c>
    </row>
    <row r="6396" spans="1:13" ht="41.4">
      <c r="A6396" t="s">
        <v>164</v>
      </c>
      <c r="B6396" t="s">
        <v>262</v>
      </c>
      <c r="C6396" s="14" t="s">
        <v>264</v>
      </c>
      <c r="D6396" t="s">
        <v>465</v>
      </c>
      <c r="E6396" t="s">
        <v>483</v>
      </c>
      <c r="F6396" s="20">
        <v>2028</v>
      </c>
      <c r="G6396" s="20">
        <v>64</v>
      </c>
      <c r="H6396" s="11">
        <v>22183.7670214971</v>
      </c>
      <c r="I6396" s="10">
        <v>2436834.3716225801</v>
      </c>
      <c r="J6396" s="33">
        <f t="shared" si="396"/>
        <v>9.1035185976656718E-3</v>
      </c>
      <c r="K6396" s="33">
        <f t="shared" si="397"/>
        <v>9.0622070274962718E-3</v>
      </c>
      <c r="L6396" s="33">
        <f t="shared" si="398"/>
        <v>0.91698049522305813</v>
      </c>
      <c r="M6396" s="33">
        <f t="shared" si="399"/>
        <v>0.90867062813517074</v>
      </c>
    </row>
    <row r="6397" spans="1:13" ht="41.4">
      <c r="A6397" t="s">
        <v>164</v>
      </c>
      <c r="B6397" t="s">
        <v>262</v>
      </c>
      <c r="C6397" s="14" t="s">
        <v>264</v>
      </c>
      <c r="D6397" t="s">
        <v>465</v>
      </c>
      <c r="E6397" t="s">
        <v>483</v>
      </c>
      <c r="F6397" s="20">
        <v>2028</v>
      </c>
      <c r="G6397" s="20">
        <v>65</v>
      </c>
      <c r="H6397" s="11">
        <v>22463.116520456701</v>
      </c>
      <c r="I6397" s="10">
        <v>2314137.0693409299</v>
      </c>
      <c r="J6397" s="33">
        <f t="shared" si="396"/>
        <v>9.7069083841495336E-3</v>
      </c>
      <c r="K6397" s="33">
        <f t="shared" si="397"/>
        <v>9.6599484171565608E-3</v>
      </c>
      <c r="L6397" s="33">
        <f t="shared" si="398"/>
        <v>0.90867062813517074</v>
      </c>
      <c r="M6397" s="33">
        <f t="shared" si="399"/>
        <v>0.89989291673919969</v>
      </c>
    </row>
    <row r="6398" spans="1:13" ht="41.4">
      <c r="A6398" t="s">
        <v>164</v>
      </c>
      <c r="B6398" t="s">
        <v>262</v>
      </c>
      <c r="C6398" s="14" t="s">
        <v>264</v>
      </c>
      <c r="D6398" t="s">
        <v>465</v>
      </c>
      <c r="E6398" t="s">
        <v>483</v>
      </c>
      <c r="F6398" s="20">
        <v>2028</v>
      </c>
      <c r="G6398" s="20">
        <v>66</v>
      </c>
      <c r="H6398" s="11">
        <v>23133.211628786099</v>
      </c>
      <c r="I6398" s="10">
        <v>2166298.6515614698</v>
      </c>
      <c r="J6398" s="33">
        <f t="shared" si="396"/>
        <v>1.0678680712888623E-2</v>
      </c>
      <c r="K6398" s="33">
        <f t="shared" si="397"/>
        <v>1.0621866017175519E-2</v>
      </c>
      <c r="L6398" s="33">
        <f t="shared" si="398"/>
        <v>0.89989291673919969</v>
      </c>
      <c r="M6398" s="33">
        <f t="shared" si="399"/>
        <v>0.89033437474779065</v>
      </c>
    </row>
    <row r="6399" spans="1:13" ht="41.4">
      <c r="A6399" t="s">
        <v>164</v>
      </c>
      <c r="B6399" t="s">
        <v>262</v>
      </c>
      <c r="C6399" s="14" t="s">
        <v>264</v>
      </c>
      <c r="D6399" t="s">
        <v>465</v>
      </c>
      <c r="E6399" t="s">
        <v>483</v>
      </c>
      <c r="F6399" s="20">
        <v>2028</v>
      </c>
      <c r="G6399" s="20">
        <v>67</v>
      </c>
      <c r="H6399" s="11">
        <v>23921.055818887999</v>
      </c>
      <c r="I6399" s="10">
        <v>2043204.0334292899</v>
      </c>
      <c r="J6399" s="33">
        <f t="shared" si="396"/>
        <v>1.1707619712721091E-2</v>
      </c>
      <c r="K6399" s="33">
        <f t="shared" si="397"/>
        <v>1.1639352209430354E-2</v>
      </c>
      <c r="L6399" s="33">
        <f t="shared" si="398"/>
        <v>0.89033437474779065</v>
      </c>
      <c r="M6399" s="33">
        <f t="shared" si="399"/>
        <v>0.87997145937593813</v>
      </c>
    </row>
    <row r="6400" spans="1:13" ht="41.4">
      <c r="A6400" t="s">
        <v>164</v>
      </c>
      <c r="B6400" t="s">
        <v>262</v>
      </c>
      <c r="C6400" s="14" t="s">
        <v>264</v>
      </c>
      <c r="D6400" t="s">
        <v>465</v>
      </c>
      <c r="E6400" t="s">
        <v>483</v>
      </c>
      <c r="F6400" s="20">
        <v>2028</v>
      </c>
      <c r="G6400" s="20">
        <v>68</v>
      </c>
      <c r="H6400" s="11">
        <v>24611.9468735831</v>
      </c>
      <c r="I6400" s="10">
        <v>1916485.2448204099</v>
      </c>
      <c r="J6400" s="33">
        <f t="shared" si="396"/>
        <v>1.2842231339949313E-2</v>
      </c>
      <c r="K6400" s="33">
        <f t="shared" si="397"/>
        <v>1.2760121752995901E-2</v>
      </c>
      <c r="L6400" s="33">
        <f t="shared" si="398"/>
        <v>0.87997145937593813</v>
      </c>
      <c r="M6400" s="33">
        <f t="shared" si="399"/>
        <v>0.86874291641513968</v>
      </c>
    </row>
    <row r="6401" spans="1:13" ht="41.4">
      <c r="A6401" t="s">
        <v>164</v>
      </c>
      <c r="B6401" t="s">
        <v>262</v>
      </c>
      <c r="C6401" s="14" t="s">
        <v>264</v>
      </c>
      <c r="D6401" t="s">
        <v>465</v>
      </c>
      <c r="E6401" t="s">
        <v>483</v>
      </c>
      <c r="F6401" s="20">
        <v>2028</v>
      </c>
      <c r="G6401" s="20">
        <v>69</v>
      </c>
      <c r="H6401" s="11">
        <v>25151.147812733499</v>
      </c>
      <c r="I6401" s="10">
        <v>1784213.80835376</v>
      </c>
      <c r="J6401" s="33">
        <f t="shared" si="396"/>
        <v>1.4096487593008654E-2</v>
      </c>
      <c r="K6401" s="33">
        <f t="shared" si="397"/>
        <v>1.3997597325590472E-2</v>
      </c>
      <c r="L6401" s="33">
        <f t="shared" si="398"/>
        <v>0.86874291641513968</v>
      </c>
      <c r="M6401" s="33">
        <f t="shared" si="399"/>
        <v>0.85658260289170141</v>
      </c>
    </row>
    <row r="6402" spans="1:13" ht="41.4">
      <c r="A6402" t="s">
        <v>164</v>
      </c>
      <c r="B6402" t="s">
        <v>262</v>
      </c>
      <c r="C6402" s="14" t="s">
        <v>264</v>
      </c>
      <c r="D6402" t="s">
        <v>465</v>
      </c>
      <c r="E6402" t="s">
        <v>483</v>
      </c>
      <c r="F6402" s="20">
        <v>2029</v>
      </c>
      <c r="G6402" s="20">
        <v>30</v>
      </c>
      <c r="H6402" s="11">
        <v>966.08966627939606</v>
      </c>
      <c r="I6402" s="10">
        <v>4353617.72664716</v>
      </c>
      <c r="J6402" s="33">
        <f t="shared" ref="J6402:J6465" si="400">IF(I6402&gt;0,H6402/I6402,0)</f>
        <v>2.2190502863084585E-4</v>
      </c>
      <c r="K6402" s="33">
        <f t="shared" ref="K6402:K6465" si="401">1-EXP(-J6402)</f>
        <v>2.2188040953108334E-4</v>
      </c>
      <c r="L6402" s="33">
        <f t="shared" ref="L6402:L6465" si="402">IF(G6402=30,1,M6401)</f>
        <v>1</v>
      </c>
      <c r="M6402" s="33">
        <f t="shared" ref="M6402:M6465" si="403">L6402*(1-K6402)</f>
        <v>0.99977811959046892</v>
      </c>
    </row>
    <row r="6403" spans="1:13" ht="41.4">
      <c r="A6403" t="s">
        <v>164</v>
      </c>
      <c r="B6403" t="s">
        <v>262</v>
      </c>
      <c r="C6403" s="14" t="s">
        <v>264</v>
      </c>
      <c r="D6403" t="s">
        <v>465</v>
      </c>
      <c r="E6403" t="s">
        <v>483</v>
      </c>
      <c r="F6403" s="20">
        <v>2029</v>
      </c>
      <c r="G6403" s="20">
        <v>31</v>
      </c>
      <c r="H6403" s="11">
        <v>1117.59621666405</v>
      </c>
      <c r="I6403" s="10">
        <v>4413831.8550825296</v>
      </c>
      <c r="J6403" s="33">
        <f t="shared" si="400"/>
        <v>2.532031697984003E-4</v>
      </c>
      <c r="K6403" s="33">
        <f t="shared" si="401"/>
        <v>2.5317111658118563E-4</v>
      </c>
      <c r="L6403" s="33">
        <f t="shared" si="402"/>
        <v>0.99977811959046892</v>
      </c>
      <c r="M6403" s="33">
        <f t="shared" si="403"/>
        <v>0.99952500464759875</v>
      </c>
    </row>
    <row r="6404" spans="1:13" ht="41.4">
      <c r="A6404" t="s">
        <v>164</v>
      </c>
      <c r="B6404" t="s">
        <v>262</v>
      </c>
      <c r="C6404" s="14" t="s">
        <v>264</v>
      </c>
      <c r="D6404" t="s">
        <v>465</v>
      </c>
      <c r="E6404" t="s">
        <v>483</v>
      </c>
      <c r="F6404" s="20">
        <v>2029</v>
      </c>
      <c r="G6404" s="20">
        <v>32</v>
      </c>
      <c r="H6404" s="11">
        <v>1406.1768791101699</v>
      </c>
      <c r="I6404" s="10">
        <v>4555459.1556720901</v>
      </c>
      <c r="J6404" s="33">
        <f t="shared" si="400"/>
        <v>3.0867950541479711E-4</v>
      </c>
      <c r="K6404" s="33">
        <f t="shared" si="401"/>
        <v>3.0863186879792615E-4</v>
      </c>
      <c r="L6404" s="33">
        <f t="shared" si="402"/>
        <v>0.99952500464759875</v>
      </c>
      <c r="M6404" s="33">
        <f t="shared" si="403"/>
        <v>0.99921651937750411</v>
      </c>
    </row>
    <row r="6405" spans="1:13" ht="41.4">
      <c r="A6405" t="s">
        <v>164</v>
      </c>
      <c r="B6405" t="s">
        <v>262</v>
      </c>
      <c r="C6405" s="14" t="s">
        <v>264</v>
      </c>
      <c r="D6405" t="s">
        <v>465</v>
      </c>
      <c r="E6405" t="s">
        <v>483</v>
      </c>
      <c r="F6405" s="20">
        <v>2029</v>
      </c>
      <c r="G6405" s="20">
        <v>33</v>
      </c>
      <c r="H6405" s="11">
        <v>1466.4641968471799</v>
      </c>
      <c r="I6405" s="10">
        <v>4512899.3362115202</v>
      </c>
      <c r="J6405" s="33">
        <f t="shared" si="400"/>
        <v>3.2494945878368389E-4</v>
      </c>
      <c r="K6405" s="33">
        <f t="shared" si="401"/>
        <v>3.2489666842649978E-4</v>
      </c>
      <c r="L6405" s="33">
        <f t="shared" si="402"/>
        <v>0.99921651937750411</v>
      </c>
      <c r="M6405" s="33">
        <f t="shared" si="403"/>
        <v>0.9988918772593216</v>
      </c>
    </row>
    <row r="6406" spans="1:13" ht="41.4">
      <c r="A6406" t="s">
        <v>164</v>
      </c>
      <c r="B6406" t="s">
        <v>262</v>
      </c>
      <c r="C6406" s="14" t="s">
        <v>264</v>
      </c>
      <c r="D6406" t="s">
        <v>465</v>
      </c>
      <c r="E6406" t="s">
        <v>483</v>
      </c>
      <c r="F6406" s="20">
        <v>2029</v>
      </c>
      <c r="G6406" s="20">
        <v>34</v>
      </c>
      <c r="H6406" s="11">
        <v>1528.2625394791301</v>
      </c>
      <c r="I6406" s="10">
        <v>4440149.9989127303</v>
      </c>
      <c r="J6406" s="33">
        <f t="shared" si="400"/>
        <v>3.4419164664557713E-4</v>
      </c>
      <c r="K6406" s="33">
        <f t="shared" si="401"/>
        <v>3.4413241949615703E-4</v>
      </c>
      <c r="L6406" s="33">
        <f t="shared" si="402"/>
        <v>0.9988918772593216</v>
      </c>
      <c r="M6406" s="33">
        <f t="shared" si="403"/>
        <v>0.99854812618078526</v>
      </c>
    </row>
    <row r="6407" spans="1:13" ht="41.4">
      <c r="A6407" t="s">
        <v>164</v>
      </c>
      <c r="B6407" t="s">
        <v>262</v>
      </c>
      <c r="C6407" s="14" t="s">
        <v>264</v>
      </c>
      <c r="D6407" t="s">
        <v>465</v>
      </c>
      <c r="E6407" t="s">
        <v>483</v>
      </c>
      <c r="F6407" s="20">
        <v>2029</v>
      </c>
      <c r="G6407" s="20">
        <v>35</v>
      </c>
      <c r="H6407" s="11">
        <v>2058.7421307793102</v>
      </c>
      <c r="I6407" s="10">
        <v>4383247.3132246099</v>
      </c>
      <c r="J6407" s="33">
        <f t="shared" si="400"/>
        <v>4.6968422807627564E-4</v>
      </c>
      <c r="K6407" s="33">
        <f t="shared" si="401"/>
        <v>4.6957394370616967E-4</v>
      </c>
      <c r="L6407" s="33">
        <f t="shared" si="402"/>
        <v>0.99854812618078526</v>
      </c>
      <c r="M6407" s="33">
        <f t="shared" si="403"/>
        <v>0.99807923399919418</v>
      </c>
    </row>
    <row r="6408" spans="1:13" ht="41.4">
      <c r="A6408" t="s">
        <v>164</v>
      </c>
      <c r="B6408" t="s">
        <v>262</v>
      </c>
      <c r="C6408" s="14" t="s">
        <v>264</v>
      </c>
      <c r="D6408" t="s">
        <v>465</v>
      </c>
      <c r="E6408" t="s">
        <v>483</v>
      </c>
      <c r="F6408" s="20">
        <v>2029</v>
      </c>
      <c r="G6408" s="20">
        <v>36</v>
      </c>
      <c r="H6408" s="11">
        <v>2174.1783226000498</v>
      </c>
      <c r="I6408" s="10">
        <v>4329490.9610745599</v>
      </c>
      <c r="J6408" s="33">
        <f t="shared" si="400"/>
        <v>5.0217874159978119E-4</v>
      </c>
      <c r="K6408" s="33">
        <f t="shared" si="401"/>
        <v>5.0205267095970729E-4</v>
      </c>
      <c r="L6408" s="33">
        <f t="shared" si="402"/>
        <v>0.99807923399919418</v>
      </c>
      <c r="M6408" s="33">
        <f t="shared" si="403"/>
        <v>0.99757814565393543</v>
      </c>
    </row>
    <row r="6409" spans="1:13" ht="41.4">
      <c r="A6409" t="s">
        <v>164</v>
      </c>
      <c r="B6409" t="s">
        <v>262</v>
      </c>
      <c r="C6409" s="14" t="s">
        <v>264</v>
      </c>
      <c r="D6409" t="s">
        <v>465</v>
      </c>
      <c r="E6409" t="s">
        <v>483</v>
      </c>
      <c r="F6409" s="20">
        <v>2029</v>
      </c>
      <c r="G6409" s="20">
        <v>37</v>
      </c>
      <c r="H6409" s="11">
        <v>2349.6972866019601</v>
      </c>
      <c r="I6409" s="10">
        <v>4367807.9804628296</v>
      </c>
      <c r="J6409" s="33">
        <f t="shared" si="400"/>
        <v>5.3795800939788042E-4</v>
      </c>
      <c r="K6409" s="33">
        <f t="shared" si="401"/>
        <v>5.37813335931836E-4</v>
      </c>
      <c r="L6409" s="33">
        <f t="shared" si="402"/>
        <v>0.99757814565393543</v>
      </c>
      <c r="M6409" s="33">
        <f t="shared" si="403"/>
        <v>0.99704163482356856</v>
      </c>
    </row>
    <row r="6410" spans="1:13" ht="41.4">
      <c r="A6410" t="s">
        <v>164</v>
      </c>
      <c r="B6410" t="s">
        <v>262</v>
      </c>
      <c r="C6410" s="14" t="s">
        <v>264</v>
      </c>
      <c r="D6410" t="s">
        <v>465</v>
      </c>
      <c r="E6410" t="s">
        <v>483</v>
      </c>
      <c r="F6410" s="20">
        <v>2029</v>
      </c>
      <c r="G6410" s="20">
        <v>38</v>
      </c>
      <c r="H6410" s="11">
        <v>2534.2797371514398</v>
      </c>
      <c r="I6410" s="10">
        <v>4386434.5424028402</v>
      </c>
      <c r="J6410" s="33">
        <f t="shared" si="400"/>
        <v>5.7775391668404776E-4</v>
      </c>
      <c r="K6410" s="33">
        <f t="shared" si="401"/>
        <v>5.7758704902766134E-4</v>
      </c>
      <c r="L6410" s="33">
        <f t="shared" si="402"/>
        <v>0.99704163482356856</v>
      </c>
      <c r="M6410" s="33">
        <f t="shared" si="403"/>
        <v>0.9964657564879531</v>
      </c>
    </row>
    <row r="6411" spans="1:13" ht="41.4">
      <c r="A6411" t="s">
        <v>164</v>
      </c>
      <c r="B6411" t="s">
        <v>262</v>
      </c>
      <c r="C6411" s="14" t="s">
        <v>264</v>
      </c>
      <c r="D6411" t="s">
        <v>465</v>
      </c>
      <c r="E6411" t="s">
        <v>483</v>
      </c>
      <c r="F6411" s="20">
        <v>2029</v>
      </c>
      <c r="G6411" s="20">
        <v>39</v>
      </c>
      <c r="H6411" s="11">
        <v>3843.6315568005498</v>
      </c>
      <c r="I6411" s="10">
        <v>6459529.2230665097</v>
      </c>
      <c r="J6411" s="33">
        <f t="shared" si="400"/>
        <v>5.9503276849885917E-4</v>
      </c>
      <c r="K6411" s="33">
        <f t="shared" si="401"/>
        <v>5.9485577160911518E-4</v>
      </c>
      <c r="L6411" s="33">
        <f t="shared" si="402"/>
        <v>0.9964657564879531</v>
      </c>
      <c r="M6411" s="33">
        <f t="shared" si="403"/>
        <v>0.9958730030814954</v>
      </c>
    </row>
    <row r="6412" spans="1:13" ht="41.4">
      <c r="A6412" t="s">
        <v>164</v>
      </c>
      <c r="B6412" t="s">
        <v>262</v>
      </c>
      <c r="C6412" s="14" t="s">
        <v>264</v>
      </c>
      <c r="D6412" t="s">
        <v>465</v>
      </c>
      <c r="E6412" t="s">
        <v>483</v>
      </c>
      <c r="F6412" s="20">
        <v>2029</v>
      </c>
      <c r="G6412" s="20">
        <v>40</v>
      </c>
      <c r="H6412" s="11">
        <v>3636.0738084618602</v>
      </c>
      <c r="I6412" s="10">
        <v>4346227.0869640699</v>
      </c>
      <c r="J6412" s="33">
        <f t="shared" si="400"/>
        <v>8.3660465403839117E-4</v>
      </c>
      <c r="K6412" s="33">
        <f t="shared" si="401"/>
        <v>8.3625479793536517E-4</v>
      </c>
      <c r="L6412" s="33">
        <f t="shared" si="402"/>
        <v>0.9958730030814954</v>
      </c>
      <c r="M6412" s="33">
        <f t="shared" si="403"/>
        <v>0.99504019950453415</v>
      </c>
    </row>
    <row r="6413" spans="1:13" ht="41.4">
      <c r="A6413" t="s">
        <v>164</v>
      </c>
      <c r="B6413" t="s">
        <v>262</v>
      </c>
      <c r="C6413" s="14" t="s">
        <v>264</v>
      </c>
      <c r="D6413" t="s">
        <v>465</v>
      </c>
      <c r="E6413" t="s">
        <v>483</v>
      </c>
      <c r="F6413" s="20">
        <v>2029</v>
      </c>
      <c r="G6413" s="20">
        <v>41</v>
      </c>
      <c r="H6413" s="11">
        <v>3913.3152218390901</v>
      </c>
      <c r="I6413" s="10">
        <v>4329391.1188201196</v>
      </c>
      <c r="J6413" s="33">
        <f t="shared" si="400"/>
        <v>9.0389505462504347E-4</v>
      </c>
      <c r="K6413" s="33">
        <f t="shared" si="401"/>
        <v>9.0348666454664883E-4</v>
      </c>
      <c r="L6413" s="33">
        <f t="shared" si="402"/>
        <v>0.99504019950453415</v>
      </c>
      <c r="M6413" s="33">
        <f t="shared" si="403"/>
        <v>0.99414119395359402</v>
      </c>
    </row>
    <row r="6414" spans="1:13" ht="41.4">
      <c r="A6414" t="s">
        <v>164</v>
      </c>
      <c r="B6414" t="s">
        <v>262</v>
      </c>
      <c r="C6414" s="14" t="s">
        <v>264</v>
      </c>
      <c r="D6414" t="s">
        <v>465</v>
      </c>
      <c r="E6414" t="s">
        <v>483</v>
      </c>
      <c r="F6414" s="20">
        <v>2029</v>
      </c>
      <c r="G6414" s="20">
        <v>42</v>
      </c>
      <c r="H6414" s="11">
        <v>4112.9375283136997</v>
      </c>
      <c r="I6414" s="10">
        <v>4197533.6973956097</v>
      </c>
      <c r="J6414" s="33">
        <f t="shared" si="400"/>
        <v>9.7984622038069691E-4</v>
      </c>
      <c r="K6414" s="33">
        <f t="shared" si="401"/>
        <v>9.7936632782602562E-4</v>
      </c>
      <c r="L6414" s="33">
        <f t="shared" si="402"/>
        <v>0.99414119395359402</v>
      </c>
      <c r="M6414" s="33">
        <f t="shared" si="403"/>
        <v>0.99316756554313113</v>
      </c>
    </row>
    <row r="6415" spans="1:13" ht="41.4">
      <c r="A6415" t="s">
        <v>164</v>
      </c>
      <c r="B6415" t="s">
        <v>262</v>
      </c>
      <c r="C6415" s="14" t="s">
        <v>264</v>
      </c>
      <c r="D6415" t="s">
        <v>465</v>
      </c>
      <c r="E6415" t="s">
        <v>483</v>
      </c>
      <c r="F6415" s="20">
        <v>2029</v>
      </c>
      <c r="G6415" s="20">
        <v>43</v>
      </c>
      <c r="H6415" s="11">
        <v>4436.6656469187701</v>
      </c>
      <c r="I6415" s="10">
        <v>4163653.22976973</v>
      </c>
      <c r="J6415" s="33">
        <f t="shared" si="400"/>
        <v>1.0655704022604542E-3</v>
      </c>
      <c r="K6415" s="33">
        <f t="shared" si="401"/>
        <v>1.06500288371425E-3</v>
      </c>
      <c r="L6415" s="33">
        <f t="shared" si="402"/>
        <v>0.99316756554313113</v>
      </c>
      <c r="M6415" s="33">
        <f t="shared" si="403"/>
        <v>0.99210983922181628</v>
      </c>
    </row>
    <row r="6416" spans="1:13" ht="41.4">
      <c r="A6416" t="s">
        <v>164</v>
      </c>
      <c r="B6416" t="s">
        <v>262</v>
      </c>
      <c r="C6416" s="14" t="s">
        <v>264</v>
      </c>
      <c r="D6416" t="s">
        <v>465</v>
      </c>
      <c r="E6416" t="s">
        <v>483</v>
      </c>
      <c r="F6416" s="20">
        <v>2029</v>
      </c>
      <c r="G6416" s="20">
        <v>44</v>
      </c>
      <c r="H6416" s="11">
        <v>4910.4337931943201</v>
      </c>
      <c r="I6416" s="10">
        <v>4223704.7882708702</v>
      </c>
      <c r="J6416" s="33">
        <f t="shared" si="400"/>
        <v>1.162589252646274E-3</v>
      </c>
      <c r="K6416" s="33">
        <f t="shared" si="401"/>
        <v>1.161913707580231E-3</v>
      </c>
      <c r="L6416" s="33">
        <f t="shared" si="402"/>
        <v>0.99210983922181628</v>
      </c>
      <c r="M6416" s="33">
        <f t="shared" si="403"/>
        <v>0.9909570932001992</v>
      </c>
    </row>
    <row r="6417" spans="1:13" ht="41.4">
      <c r="A6417" t="s">
        <v>164</v>
      </c>
      <c r="B6417" t="s">
        <v>262</v>
      </c>
      <c r="C6417" s="14" t="s">
        <v>264</v>
      </c>
      <c r="D6417" t="s">
        <v>465</v>
      </c>
      <c r="E6417" t="s">
        <v>483</v>
      </c>
      <c r="F6417" s="20">
        <v>2029</v>
      </c>
      <c r="G6417" s="20">
        <v>45</v>
      </c>
      <c r="H6417" s="11">
        <v>6481.2502523619796</v>
      </c>
      <c r="I6417" s="10">
        <v>4309027.1983976802</v>
      </c>
      <c r="J6417" s="33">
        <f t="shared" si="400"/>
        <v>1.5041098498454696E-3</v>
      </c>
      <c r="K6417" s="33">
        <f t="shared" si="401"/>
        <v>1.5029792435483635E-3</v>
      </c>
      <c r="L6417" s="33">
        <f t="shared" si="402"/>
        <v>0.9909570932001992</v>
      </c>
      <c r="M6417" s="33">
        <f t="shared" si="403"/>
        <v>0.98946770525787231</v>
      </c>
    </row>
    <row r="6418" spans="1:13" ht="41.4">
      <c r="A6418" t="s">
        <v>164</v>
      </c>
      <c r="B6418" t="s">
        <v>262</v>
      </c>
      <c r="C6418" s="14" t="s">
        <v>264</v>
      </c>
      <c r="D6418" t="s">
        <v>465</v>
      </c>
      <c r="E6418" t="s">
        <v>483</v>
      </c>
      <c r="F6418" s="20">
        <v>2029</v>
      </c>
      <c r="G6418" s="20">
        <v>46</v>
      </c>
      <c r="H6418" s="11">
        <v>7055.7697186938103</v>
      </c>
      <c r="I6418" s="10">
        <v>4284140.8231845498</v>
      </c>
      <c r="J6418" s="33">
        <f t="shared" si="400"/>
        <v>1.6469509313302669E-3</v>
      </c>
      <c r="K6418" s="33">
        <f t="shared" si="401"/>
        <v>1.6455954518833638E-3</v>
      </c>
      <c r="L6418" s="33">
        <f t="shared" si="402"/>
        <v>0.98946770525787231</v>
      </c>
      <c r="M6418" s="33">
        <f t="shared" si="403"/>
        <v>0.98783944170231452</v>
      </c>
    </row>
    <row r="6419" spans="1:13" ht="41.4">
      <c r="A6419" t="s">
        <v>164</v>
      </c>
      <c r="B6419" t="s">
        <v>262</v>
      </c>
      <c r="C6419" s="14" t="s">
        <v>264</v>
      </c>
      <c r="D6419" t="s">
        <v>465</v>
      </c>
      <c r="E6419" t="s">
        <v>483</v>
      </c>
      <c r="F6419" s="20">
        <v>2029</v>
      </c>
      <c r="G6419" s="20">
        <v>47</v>
      </c>
      <c r="H6419" s="11">
        <v>7487.5959982308495</v>
      </c>
      <c r="I6419" s="10">
        <v>4147585.01294435</v>
      </c>
      <c r="J6419" s="33">
        <f t="shared" si="400"/>
        <v>1.805290542535605E-3</v>
      </c>
      <c r="K6419" s="33">
        <f t="shared" si="401"/>
        <v>1.8036619857175751E-3</v>
      </c>
      <c r="L6419" s="33">
        <f t="shared" si="402"/>
        <v>0.98783944170231452</v>
      </c>
      <c r="M6419" s="33">
        <f t="shared" si="403"/>
        <v>0.98605771325332359</v>
      </c>
    </row>
    <row r="6420" spans="1:13" ht="41.4">
      <c r="A6420" t="s">
        <v>164</v>
      </c>
      <c r="B6420" t="s">
        <v>262</v>
      </c>
      <c r="C6420" s="14" t="s">
        <v>264</v>
      </c>
      <c r="D6420" t="s">
        <v>465</v>
      </c>
      <c r="E6420" t="s">
        <v>483</v>
      </c>
      <c r="F6420" s="20">
        <v>2029</v>
      </c>
      <c r="G6420" s="20">
        <v>48</v>
      </c>
      <c r="H6420" s="11">
        <v>8052.6792957868402</v>
      </c>
      <c r="I6420" s="10">
        <v>4073488.5789309</v>
      </c>
      <c r="J6420" s="33">
        <f t="shared" si="400"/>
        <v>1.9768508343038713E-3</v>
      </c>
      <c r="K6420" s="33">
        <f t="shared" si="401"/>
        <v>1.9748981516261033E-3</v>
      </c>
      <c r="L6420" s="33">
        <f t="shared" si="402"/>
        <v>0.98605771325332359</v>
      </c>
      <c r="M6420" s="33">
        <f t="shared" si="403"/>
        <v>0.98411034969802291</v>
      </c>
    </row>
    <row r="6421" spans="1:13" ht="41.4">
      <c r="A6421" t="s">
        <v>164</v>
      </c>
      <c r="B6421" t="s">
        <v>262</v>
      </c>
      <c r="C6421" s="14" t="s">
        <v>264</v>
      </c>
      <c r="D6421" t="s">
        <v>465</v>
      </c>
      <c r="E6421" t="s">
        <v>483</v>
      </c>
      <c r="F6421" s="20">
        <v>2029</v>
      </c>
      <c r="G6421" s="20">
        <v>49</v>
      </c>
      <c r="H6421" s="11">
        <v>8685.20445721742</v>
      </c>
      <c r="I6421" s="10">
        <v>4015233.0987281301</v>
      </c>
      <c r="J6421" s="33">
        <f t="shared" si="400"/>
        <v>2.1630635740596369E-3</v>
      </c>
      <c r="K6421" s="33">
        <f t="shared" si="401"/>
        <v>2.1607258379080507E-3</v>
      </c>
      <c r="L6421" s="33">
        <f t="shared" si="402"/>
        <v>0.98411034969802291</v>
      </c>
      <c r="M6421" s="33">
        <f t="shared" si="403"/>
        <v>0.98198395703807762</v>
      </c>
    </row>
    <row r="6422" spans="1:13" ht="41.4">
      <c r="A6422" t="s">
        <v>164</v>
      </c>
      <c r="B6422" t="s">
        <v>262</v>
      </c>
      <c r="C6422" s="14" t="s">
        <v>264</v>
      </c>
      <c r="D6422" t="s">
        <v>465</v>
      </c>
      <c r="E6422" t="s">
        <v>483</v>
      </c>
      <c r="F6422" s="20">
        <v>2029</v>
      </c>
      <c r="G6422" s="20">
        <v>50</v>
      </c>
      <c r="H6422" s="11">
        <v>9961.8211291691296</v>
      </c>
      <c r="I6422" s="10">
        <v>3951477.9840701199</v>
      </c>
      <c r="J6422" s="33">
        <f t="shared" si="400"/>
        <v>2.5210367283656754E-3</v>
      </c>
      <c r="K6422" s="33">
        <f t="shared" si="401"/>
        <v>2.5178615840517615E-3</v>
      </c>
      <c r="L6422" s="33">
        <f t="shared" si="402"/>
        <v>0.98198395703807762</v>
      </c>
      <c r="M6422" s="33">
        <f t="shared" si="403"/>
        <v>0.97951145735649625</v>
      </c>
    </row>
    <row r="6423" spans="1:13" ht="41.4">
      <c r="A6423" t="s">
        <v>164</v>
      </c>
      <c r="B6423" t="s">
        <v>262</v>
      </c>
      <c r="C6423" s="14" t="s">
        <v>264</v>
      </c>
      <c r="D6423" t="s">
        <v>465</v>
      </c>
      <c r="E6423" t="s">
        <v>483</v>
      </c>
      <c r="F6423" s="20">
        <v>2029</v>
      </c>
      <c r="G6423" s="20">
        <v>51</v>
      </c>
      <c r="H6423" s="11">
        <v>10648.0047167051</v>
      </c>
      <c r="I6423" s="10">
        <v>3867335.0572578199</v>
      </c>
      <c r="J6423" s="33">
        <f t="shared" si="400"/>
        <v>2.753318385672845E-3</v>
      </c>
      <c r="K6423" s="33">
        <f t="shared" si="401"/>
        <v>2.7495314809218296E-3</v>
      </c>
      <c r="L6423" s="33">
        <f t="shared" si="402"/>
        <v>0.97951145735649625</v>
      </c>
      <c r="M6423" s="33">
        <f t="shared" si="403"/>
        <v>0.97681825976857095</v>
      </c>
    </row>
    <row r="6424" spans="1:13" ht="41.4">
      <c r="A6424" t="s">
        <v>164</v>
      </c>
      <c r="B6424" t="s">
        <v>262</v>
      </c>
      <c r="C6424" s="14" t="s">
        <v>264</v>
      </c>
      <c r="D6424" t="s">
        <v>465</v>
      </c>
      <c r="E6424" t="s">
        <v>483</v>
      </c>
      <c r="F6424" s="20">
        <v>2029</v>
      </c>
      <c r="G6424" s="20">
        <v>52</v>
      </c>
      <c r="H6424" s="11">
        <v>11438.359106116301</v>
      </c>
      <c r="I6424" s="10">
        <v>3801079.7435604199</v>
      </c>
      <c r="J6424" s="33">
        <f t="shared" si="400"/>
        <v>3.0092394471582817E-3</v>
      </c>
      <c r="K6424" s="33">
        <f t="shared" si="401"/>
        <v>3.0047162244241088E-3</v>
      </c>
      <c r="L6424" s="33">
        <f t="shared" si="402"/>
        <v>0.97681825976857095</v>
      </c>
      <c r="M6424" s="33">
        <f t="shared" si="403"/>
        <v>0.97388319809513058</v>
      </c>
    </row>
    <row r="6425" spans="1:13" ht="41.4">
      <c r="A6425" t="s">
        <v>164</v>
      </c>
      <c r="B6425" t="s">
        <v>262</v>
      </c>
      <c r="C6425" s="14" t="s">
        <v>264</v>
      </c>
      <c r="D6425" t="s">
        <v>465</v>
      </c>
      <c r="E6425" t="s">
        <v>483</v>
      </c>
      <c r="F6425" s="20">
        <v>2029</v>
      </c>
      <c r="G6425" s="20">
        <v>53</v>
      </c>
      <c r="H6425" s="11">
        <v>12230.366614942501</v>
      </c>
      <c r="I6425" s="10">
        <v>3722920.6940439902</v>
      </c>
      <c r="J6425" s="33">
        <f t="shared" si="400"/>
        <v>3.2851536790748479E-3</v>
      </c>
      <c r="K6425" s="33">
        <f t="shared" si="401"/>
        <v>3.2797634659024189E-3</v>
      </c>
      <c r="L6425" s="33">
        <f t="shared" si="402"/>
        <v>0.97388319809513058</v>
      </c>
      <c r="M6425" s="33">
        <f t="shared" si="403"/>
        <v>0.97068909156196193</v>
      </c>
    </row>
    <row r="6426" spans="1:13" ht="41.4">
      <c r="A6426" t="s">
        <v>164</v>
      </c>
      <c r="B6426" t="s">
        <v>262</v>
      </c>
      <c r="C6426" s="14" t="s">
        <v>264</v>
      </c>
      <c r="D6426" t="s">
        <v>465</v>
      </c>
      <c r="E6426" t="s">
        <v>483</v>
      </c>
      <c r="F6426" s="20">
        <v>2029</v>
      </c>
      <c r="G6426" s="20">
        <v>54</v>
      </c>
      <c r="H6426" s="11">
        <v>13070.5331860515</v>
      </c>
      <c r="I6426" s="10">
        <v>3643997.8922094498</v>
      </c>
      <c r="J6426" s="33">
        <f t="shared" si="400"/>
        <v>3.5868662860632167E-3</v>
      </c>
      <c r="K6426" s="33">
        <f t="shared" si="401"/>
        <v>3.5804411654979384E-3</v>
      </c>
      <c r="L6426" s="33">
        <f t="shared" si="402"/>
        <v>0.97068909156196193</v>
      </c>
      <c r="M6426" s="33">
        <f t="shared" si="403"/>
        <v>0.96721359637963367</v>
      </c>
    </row>
    <row r="6427" spans="1:13" ht="41.4">
      <c r="A6427" t="s">
        <v>164</v>
      </c>
      <c r="B6427" t="s">
        <v>262</v>
      </c>
      <c r="C6427" s="14" t="s">
        <v>264</v>
      </c>
      <c r="D6427" t="s">
        <v>465</v>
      </c>
      <c r="E6427" t="s">
        <v>483</v>
      </c>
      <c r="F6427" s="20">
        <v>2029</v>
      </c>
      <c r="G6427" s="20">
        <v>55</v>
      </c>
      <c r="H6427" s="11">
        <v>14023.4341345142</v>
      </c>
      <c r="I6427" s="10">
        <v>3537547.33471824</v>
      </c>
      <c r="J6427" s="33">
        <f t="shared" si="400"/>
        <v>3.9641686195645339E-3</v>
      </c>
      <c r="K6427" s="33">
        <f t="shared" si="401"/>
        <v>3.9563216754366914E-3</v>
      </c>
      <c r="L6427" s="33">
        <f t="shared" si="402"/>
        <v>0.96721359637963367</v>
      </c>
      <c r="M6427" s="33">
        <f t="shared" si="403"/>
        <v>0.96338698826349989</v>
      </c>
    </row>
    <row r="6428" spans="1:13" ht="41.4">
      <c r="A6428" t="s">
        <v>164</v>
      </c>
      <c r="B6428" t="s">
        <v>262</v>
      </c>
      <c r="C6428" s="14" t="s">
        <v>264</v>
      </c>
      <c r="D6428" t="s">
        <v>465</v>
      </c>
      <c r="E6428" t="s">
        <v>483</v>
      </c>
      <c r="F6428" s="20">
        <v>2029</v>
      </c>
      <c r="G6428" s="20">
        <v>56</v>
      </c>
      <c r="H6428" s="11">
        <v>15109.5520556394</v>
      </c>
      <c r="I6428" s="10">
        <v>3490546.31552883</v>
      </c>
      <c r="J6428" s="33">
        <f t="shared" si="400"/>
        <v>4.3287069386301067E-3</v>
      </c>
      <c r="K6428" s="33">
        <f t="shared" si="401"/>
        <v>4.3193515904712543E-3</v>
      </c>
      <c r="L6428" s="33">
        <f t="shared" si="402"/>
        <v>0.96338698826349989</v>
      </c>
      <c r="M6428" s="33">
        <f t="shared" si="403"/>
        <v>0.95922578114350465</v>
      </c>
    </row>
    <row r="6429" spans="1:13" ht="41.4">
      <c r="A6429" t="s">
        <v>164</v>
      </c>
      <c r="B6429" t="s">
        <v>262</v>
      </c>
      <c r="C6429" s="14" t="s">
        <v>264</v>
      </c>
      <c r="D6429" t="s">
        <v>465</v>
      </c>
      <c r="E6429" t="s">
        <v>483</v>
      </c>
      <c r="F6429" s="20">
        <v>2029</v>
      </c>
      <c r="G6429" s="20">
        <v>57</v>
      </c>
      <c r="H6429" s="11">
        <v>15531.947524367401</v>
      </c>
      <c r="I6429" s="10">
        <v>3280700.3124085302</v>
      </c>
      <c r="J6429" s="33">
        <f t="shared" si="400"/>
        <v>4.7343390268294889E-3</v>
      </c>
      <c r="K6429" s="33">
        <f t="shared" si="401"/>
        <v>4.7231497087917296E-3</v>
      </c>
      <c r="L6429" s="33">
        <f t="shared" si="402"/>
        <v>0.95922578114350465</v>
      </c>
      <c r="M6429" s="33">
        <f t="shared" si="403"/>
        <v>0.95469521417463121</v>
      </c>
    </row>
    <row r="6430" spans="1:13" ht="41.4">
      <c r="A6430" t="s">
        <v>164</v>
      </c>
      <c r="B6430" t="s">
        <v>262</v>
      </c>
      <c r="C6430" s="14" t="s">
        <v>264</v>
      </c>
      <c r="D6430" t="s">
        <v>465</v>
      </c>
      <c r="E6430" t="s">
        <v>483</v>
      </c>
      <c r="F6430" s="20">
        <v>2029</v>
      </c>
      <c r="G6430" s="20">
        <v>58</v>
      </c>
      <c r="H6430" s="11">
        <v>16513.597522879099</v>
      </c>
      <c r="I6430" s="10">
        <v>3191850.2655804702</v>
      </c>
      <c r="J6430" s="33">
        <f t="shared" si="400"/>
        <v>5.1736755013086222E-3</v>
      </c>
      <c r="K6430" s="33">
        <f t="shared" si="401"/>
        <v>5.1603150929483421E-3</v>
      </c>
      <c r="L6430" s="33">
        <f t="shared" si="402"/>
        <v>0.95469521417463121</v>
      </c>
      <c r="M6430" s="33">
        <f t="shared" si="403"/>
        <v>0.94976868605176035</v>
      </c>
    </row>
    <row r="6431" spans="1:13" ht="41.4">
      <c r="A6431" t="s">
        <v>164</v>
      </c>
      <c r="B6431" t="s">
        <v>262</v>
      </c>
      <c r="C6431" s="14" t="s">
        <v>264</v>
      </c>
      <c r="D6431" t="s">
        <v>465</v>
      </c>
      <c r="E6431" t="s">
        <v>483</v>
      </c>
      <c r="F6431" s="20">
        <v>2029</v>
      </c>
      <c r="G6431" s="20">
        <v>59</v>
      </c>
      <c r="H6431" s="11">
        <v>17574.464301664801</v>
      </c>
      <c r="I6431" s="10">
        <v>3107298.9609153601</v>
      </c>
      <c r="J6431" s="33">
        <f t="shared" si="400"/>
        <v>5.6558652780830743E-3</v>
      </c>
      <c r="K6431" s="33">
        <f t="shared" si="401"/>
        <v>5.6399009835410574E-3</v>
      </c>
      <c r="L6431" s="33">
        <f t="shared" si="402"/>
        <v>0.94976868605176035</v>
      </c>
      <c r="M6431" s="33">
        <f t="shared" si="403"/>
        <v>0.94441208470516047</v>
      </c>
    </row>
    <row r="6432" spans="1:13" ht="41.4">
      <c r="A6432" t="s">
        <v>164</v>
      </c>
      <c r="B6432" t="s">
        <v>262</v>
      </c>
      <c r="C6432" s="14" t="s">
        <v>264</v>
      </c>
      <c r="D6432" t="s">
        <v>465</v>
      </c>
      <c r="E6432" t="s">
        <v>483</v>
      </c>
      <c r="F6432" s="20">
        <v>2029</v>
      </c>
      <c r="G6432" s="20">
        <v>60</v>
      </c>
      <c r="H6432" s="11">
        <v>19012.368926790601</v>
      </c>
      <c r="I6432" s="10">
        <v>3013461.8441984099</v>
      </c>
      <c r="J6432" s="33">
        <f t="shared" si="400"/>
        <v>6.3091453981385815E-3</v>
      </c>
      <c r="K6432" s="33">
        <f t="shared" si="401"/>
        <v>6.2892845306290468E-3</v>
      </c>
      <c r="L6432" s="33">
        <f t="shared" si="402"/>
        <v>0.94441208470516047</v>
      </c>
      <c r="M6432" s="33">
        <f t="shared" si="403"/>
        <v>0.93847240839028523</v>
      </c>
    </row>
    <row r="6433" spans="1:13" ht="41.4">
      <c r="A6433" t="s">
        <v>164</v>
      </c>
      <c r="B6433" t="s">
        <v>262</v>
      </c>
      <c r="C6433" s="14" t="s">
        <v>264</v>
      </c>
      <c r="D6433" t="s">
        <v>465</v>
      </c>
      <c r="E6433" t="s">
        <v>483</v>
      </c>
      <c r="F6433" s="20">
        <v>2029</v>
      </c>
      <c r="G6433" s="20">
        <v>61</v>
      </c>
      <c r="H6433" s="11">
        <v>20002.809585539399</v>
      </c>
      <c r="I6433" s="10">
        <v>2899328.5851817401</v>
      </c>
      <c r="J6433" s="33">
        <f t="shared" si="400"/>
        <v>6.8991178467222788E-3</v>
      </c>
      <c r="K6433" s="33">
        <f t="shared" si="401"/>
        <v>6.8753735694259133E-3</v>
      </c>
      <c r="L6433" s="33">
        <f t="shared" si="402"/>
        <v>0.93847240839028523</v>
      </c>
      <c r="M6433" s="33">
        <f t="shared" si="403"/>
        <v>0.93202005999800319</v>
      </c>
    </row>
    <row r="6434" spans="1:13" ht="41.4">
      <c r="A6434" t="s">
        <v>164</v>
      </c>
      <c r="B6434" t="s">
        <v>262</v>
      </c>
      <c r="C6434" s="14" t="s">
        <v>264</v>
      </c>
      <c r="D6434" t="s">
        <v>465</v>
      </c>
      <c r="E6434" t="s">
        <v>483</v>
      </c>
      <c r="F6434" s="20">
        <v>2029</v>
      </c>
      <c r="G6434" s="20">
        <v>62</v>
      </c>
      <c r="H6434" s="11">
        <v>20814.574241172999</v>
      </c>
      <c r="I6434" s="10">
        <v>2754862.6850175899</v>
      </c>
      <c r="J6434" s="33">
        <f t="shared" si="400"/>
        <v>7.5555759473507466E-3</v>
      </c>
      <c r="K6434" s="33">
        <f t="shared" si="401"/>
        <v>7.5271043350050304E-3</v>
      </c>
      <c r="L6434" s="33">
        <f t="shared" si="402"/>
        <v>0.93202005999800319</v>
      </c>
      <c r="M6434" s="33">
        <f t="shared" si="403"/>
        <v>0.92500464776408053</v>
      </c>
    </row>
    <row r="6435" spans="1:13" ht="41.4">
      <c r="A6435" t="s">
        <v>164</v>
      </c>
      <c r="B6435" t="s">
        <v>262</v>
      </c>
      <c r="C6435" s="14" t="s">
        <v>264</v>
      </c>
      <c r="D6435" t="s">
        <v>465</v>
      </c>
      <c r="E6435" t="s">
        <v>483</v>
      </c>
      <c r="F6435" s="20">
        <v>2029</v>
      </c>
      <c r="G6435" s="20">
        <v>63</v>
      </c>
      <c r="H6435" s="11">
        <v>21886.324705412699</v>
      </c>
      <c r="I6435" s="10">
        <v>2646453.6060558301</v>
      </c>
      <c r="J6435" s="33">
        <f t="shared" si="400"/>
        <v>8.2700579580653258E-3</v>
      </c>
      <c r="K6435" s="33">
        <f t="shared" si="401"/>
        <v>8.2359551043631463E-3</v>
      </c>
      <c r="L6435" s="33">
        <f t="shared" si="402"/>
        <v>0.92500464776408053</v>
      </c>
      <c r="M6435" s="33">
        <f t="shared" si="403"/>
        <v>0.91738635101376831</v>
      </c>
    </row>
    <row r="6436" spans="1:13" ht="41.4">
      <c r="A6436" t="s">
        <v>164</v>
      </c>
      <c r="B6436" t="s">
        <v>262</v>
      </c>
      <c r="C6436" s="14" t="s">
        <v>264</v>
      </c>
      <c r="D6436" t="s">
        <v>465</v>
      </c>
      <c r="E6436" t="s">
        <v>483</v>
      </c>
      <c r="F6436" s="20">
        <v>2029</v>
      </c>
      <c r="G6436" s="20">
        <v>64</v>
      </c>
      <c r="H6436" s="11">
        <v>22788.548220914501</v>
      </c>
      <c r="I6436" s="10">
        <v>2516722.3599150898</v>
      </c>
      <c r="J6436" s="33">
        <f t="shared" si="400"/>
        <v>9.0548518914431823E-3</v>
      </c>
      <c r="K6436" s="33">
        <f t="shared" si="401"/>
        <v>9.0139801755293458E-3</v>
      </c>
      <c r="L6436" s="33">
        <f t="shared" si="402"/>
        <v>0.91738635101376831</v>
      </c>
      <c r="M6436" s="33">
        <f t="shared" si="403"/>
        <v>0.90911704863242904</v>
      </c>
    </row>
    <row r="6437" spans="1:13" ht="41.4">
      <c r="A6437" t="s">
        <v>164</v>
      </c>
      <c r="B6437" t="s">
        <v>262</v>
      </c>
      <c r="C6437" s="14" t="s">
        <v>264</v>
      </c>
      <c r="D6437" t="s">
        <v>465</v>
      </c>
      <c r="E6437" t="s">
        <v>483</v>
      </c>
      <c r="F6437" s="20">
        <v>2029</v>
      </c>
      <c r="G6437" s="20">
        <v>65</v>
      </c>
      <c r="H6437" s="11">
        <v>23019.580061979399</v>
      </c>
      <c r="I6437" s="10">
        <v>2387211.2086639199</v>
      </c>
      <c r="J6437" s="33">
        <f t="shared" si="400"/>
        <v>9.642875326001445E-3</v>
      </c>
      <c r="K6437" s="33">
        <f t="shared" si="401"/>
        <v>9.5965318846915615E-3</v>
      </c>
      <c r="L6437" s="33">
        <f t="shared" si="402"/>
        <v>0.90911704863242904</v>
      </c>
      <c r="M6437" s="33">
        <f t="shared" si="403"/>
        <v>0.90039267788831123</v>
      </c>
    </row>
    <row r="6438" spans="1:13" ht="41.4">
      <c r="A6438" t="s">
        <v>164</v>
      </c>
      <c r="B6438" t="s">
        <v>262</v>
      </c>
      <c r="C6438" s="14" t="s">
        <v>264</v>
      </c>
      <c r="D6438" t="s">
        <v>465</v>
      </c>
      <c r="E6438" t="s">
        <v>483</v>
      </c>
      <c r="F6438" s="20">
        <v>2029</v>
      </c>
      <c r="G6438" s="20">
        <v>66</v>
      </c>
      <c r="H6438" s="11">
        <v>23917.2974208751</v>
      </c>
      <c r="I6438" s="10">
        <v>2262726.64354706</v>
      </c>
      <c r="J6438" s="33">
        <f t="shared" si="400"/>
        <v>1.0570122329660751E-2</v>
      </c>
      <c r="K6438" s="33">
        <f t="shared" si="401"/>
        <v>1.0514454896465963E-2</v>
      </c>
      <c r="L6438" s="33">
        <f t="shared" si="402"/>
        <v>0.90039267788831123</v>
      </c>
      <c r="M6438" s="33">
        <f t="shared" si="403"/>
        <v>0.8909255396875464</v>
      </c>
    </row>
    <row r="6439" spans="1:13" ht="41.4">
      <c r="A6439" t="s">
        <v>164</v>
      </c>
      <c r="B6439" t="s">
        <v>262</v>
      </c>
      <c r="C6439" s="14" t="s">
        <v>264</v>
      </c>
      <c r="D6439" t="s">
        <v>465</v>
      </c>
      <c r="E6439" t="s">
        <v>483</v>
      </c>
      <c r="F6439" s="20">
        <v>2029</v>
      </c>
      <c r="G6439" s="20">
        <v>67</v>
      </c>
      <c r="H6439" s="11">
        <v>24583.432713981001</v>
      </c>
      <c r="I6439" s="10">
        <v>2113160.7781390999</v>
      </c>
      <c r="J6439" s="33">
        <f t="shared" si="400"/>
        <v>1.1633489021895324E-2</v>
      </c>
      <c r="K6439" s="33">
        <f t="shared" si="401"/>
        <v>1.15660816360591E-2</v>
      </c>
      <c r="L6439" s="33">
        <f t="shared" si="402"/>
        <v>0.8909255396875464</v>
      </c>
      <c r="M6439" s="33">
        <f t="shared" si="403"/>
        <v>0.88062102216387017</v>
      </c>
    </row>
    <row r="6440" spans="1:13" ht="41.4">
      <c r="A6440" t="s">
        <v>164</v>
      </c>
      <c r="B6440" t="s">
        <v>262</v>
      </c>
      <c r="C6440" s="14" t="s">
        <v>264</v>
      </c>
      <c r="D6440" t="s">
        <v>465</v>
      </c>
      <c r="E6440" t="s">
        <v>483</v>
      </c>
      <c r="F6440" s="20">
        <v>2029</v>
      </c>
      <c r="G6440" s="20">
        <v>68</v>
      </c>
      <c r="H6440" s="11">
        <v>25376.151807995499</v>
      </c>
      <c r="I6440" s="10">
        <v>1988291.8127008199</v>
      </c>
      <c r="J6440" s="33">
        <f t="shared" si="400"/>
        <v>1.2762790474666543E-2</v>
      </c>
      <c r="K6440" s="33">
        <f t="shared" si="401"/>
        <v>1.2681691447581911E-2</v>
      </c>
      <c r="L6440" s="33">
        <f t="shared" si="402"/>
        <v>0.88062102216387017</v>
      </c>
      <c r="M6440" s="33">
        <f t="shared" si="403"/>
        <v>0.8694532580785338</v>
      </c>
    </row>
    <row r="6441" spans="1:13" ht="41.4">
      <c r="A6441" t="s">
        <v>164</v>
      </c>
      <c r="B6441" t="s">
        <v>262</v>
      </c>
      <c r="C6441" s="14" t="s">
        <v>264</v>
      </c>
      <c r="D6441" t="s">
        <v>465</v>
      </c>
      <c r="E6441" t="s">
        <v>483</v>
      </c>
      <c r="F6441" s="20">
        <v>2029</v>
      </c>
      <c r="G6441" s="20">
        <v>69</v>
      </c>
      <c r="H6441" s="11">
        <v>26061.0783353142</v>
      </c>
      <c r="I6441" s="10">
        <v>1860029.2291352199</v>
      </c>
      <c r="J6441" s="33">
        <f t="shared" si="400"/>
        <v>1.4011112259472788E-2</v>
      </c>
      <c r="K6441" s="33">
        <f t="shared" si="401"/>
        <v>1.3913413448032874E-2</v>
      </c>
      <c r="L6441" s="33">
        <f t="shared" si="402"/>
        <v>0.8694532580785338</v>
      </c>
      <c r="M6441" s="33">
        <f t="shared" si="403"/>
        <v>0.85735619542514796</v>
      </c>
    </row>
    <row r="6442" spans="1:13" ht="41.4">
      <c r="A6442" t="s">
        <v>164</v>
      </c>
      <c r="B6442" t="s">
        <v>262</v>
      </c>
      <c r="C6442" s="14" t="s">
        <v>264</v>
      </c>
      <c r="D6442" t="s">
        <v>465</v>
      </c>
      <c r="E6442" t="s">
        <v>483</v>
      </c>
      <c r="F6442" s="20">
        <v>2030</v>
      </c>
      <c r="G6442" s="20">
        <v>30</v>
      </c>
      <c r="H6442" s="11">
        <v>954.561909011068</v>
      </c>
      <c r="I6442" s="10">
        <v>4327148.80938421</v>
      </c>
      <c r="J6442" s="33">
        <f t="shared" si="400"/>
        <v>2.2059835495856457E-4</v>
      </c>
      <c r="K6442" s="33">
        <f t="shared" si="401"/>
        <v>2.2057402493058653E-4</v>
      </c>
      <c r="L6442" s="33">
        <f t="shared" si="402"/>
        <v>1</v>
      </c>
      <c r="M6442" s="33">
        <f t="shared" si="403"/>
        <v>0.99977942597506941</v>
      </c>
    </row>
    <row r="6443" spans="1:13" ht="41.4">
      <c r="A6443" t="s">
        <v>164</v>
      </c>
      <c r="B6443" t="s">
        <v>262</v>
      </c>
      <c r="C6443" s="14" t="s">
        <v>264</v>
      </c>
      <c r="D6443" t="s">
        <v>465</v>
      </c>
      <c r="E6443" t="s">
        <v>483</v>
      </c>
      <c r="F6443" s="20">
        <v>2030</v>
      </c>
      <c r="G6443" s="20">
        <v>31</v>
      </c>
      <c r="H6443" s="11">
        <v>1094.95335791822</v>
      </c>
      <c r="I6443" s="10">
        <v>4347585.9586936599</v>
      </c>
      <c r="J6443" s="33">
        <f t="shared" si="400"/>
        <v>2.5185318204662389E-4</v>
      </c>
      <c r="K6443" s="33">
        <f t="shared" si="401"/>
        <v>2.5182146969626729E-4</v>
      </c>
      <c r="L6443" s="33">
        <f t="shared" si="402"/>
        <v>0.99977942597506941</v>
      </c>
      <c r="M6443" s="33">
        <f t="shared" si="403"/>
        <v>0.9995276600506483</v>
      </c>
    </row>
    <row r="6444" spans="1:13" ht="41.4">
      <c r="A6444" t="s">
        <v>164</v>
      </c>
      <c r="B6444" t="s">
        <v>262</v>
      </c>
      <c r="C6444" s="14" t="s">
        <v>264</v>
      </c>
      <c r="D6444" t="s">
        <v>465</v>
      </c>
      <c r="E6444" t="s">
        <v>483</v>
      </c>
      <c r="F6444" s="20">
        <v>2030</v>
      </c>
      <c r="G6444" s="20">
        <v>32</v>
      </c>
      <c r="H6444" s="11">
        <v>1168.1341288158201</v>
      </c>
      <c r="I6444" s="10">
        <v>4407856.4004638102</v>
      </c>
      <c r="J6444" s="33">
        <f t="shared" si="400"/>
        <v>2.6501183856463765E-4</v>
      </c>
      <c r="K6444" s="33">
        <f t="shared" si="401"/>
        <v>2.6497672602920908E-4</v>
      </c>
      <c r="L6444" s="33">
        <f t="shared" si="402"/>
        <v>0.9995276600506483</v>
      </c>
      <c r="M6444" s="33">
        <f t="shared" si="403"/>
        <v>0.99926280848371241</v>
      </c>
    </row>
    <row r="6445" spans="1:13" ht="41.4">
      <c r="A6445" t="s">
        <v>164</v>
      </c>
      <c r="B6445" t="s">
        <v>262</v>
      </c>
      <c r="C6445" s="14" t="s">
        <v>264</v>
      </c>
      <c r="D6445" t="s">
        <v>465</v>
      </c>
      <c r="E6445" t="s">
        <v>483</v>
      </c>
      <c r="F6445" s="20">
        <v>2030</v>
      </c>
      <c r="G6445" s="20">
        <v>33</v>
      </c>
      <c r="H6445" s="11">
        <v>1473.3928442962199</v>
      </c>
      <c r="I6445" s="10">
        <v>4548816.7957394803</v>
      </c>
      <c r="J6445" s="33">
        <f t="shared" si="400"/>
        <v>3.2390683345968809E-4</v>
      </c>
      <c r="K6445" s="33">
        <f t="shared" si="401"/>
        <v>3.2385438130466682E-4</v>
      </c>
      <c r="L6445" s="33">
        <f t="shared" si="402"/>
        <v>0.99926280848371241</v>
      </c>
      <c r="M6445" s="33">
        <f t="shared" si="403"/>
        <v>0.99893919284511012</v>
      </c>
    </row>
    <row r="6446" spans="1:13" ht="41.4">
      <c r="A6446" t="s">
        <v>164</v>
      </c>
      <c r="B6446" t="s">
        <v>262</v>
      </c>
      <c r="C6446" s="14" t="s">
        <v>264</v>
      </c>
      <c r="D6446" t="s">
        <v>465</v>
      </c>
      <c r="E6446" t="s">
        <v>483</v>
      </c>
      <c r="F6446" s="20">
        <v>2030</v>
      </c>
      <c r="G6446" s="20">
        <v>34</v>
      </c>
      <c r="H6446" s="11">
        <v>1546.0740449718301</v>
      </c>
      <c r="I6446" s="10">
        <v>4506007.6722448803</v>
      </c>
      <c r="J6446" s="33">
        <f t="shared" si="400"/>
        <v>3.4311393975092376E-4</v>
      </c>
      <c r="K6446" s="33">
        <f t="shared" si="401"/>
        <v>3.4305508289478315E-4</v>
      </c>
      <c r="L6446" s="33">
        <f t="shared" si="402"/>
        <v>0.99893919284511012</v>
      </c>
      <c r="M6446" s="33">
        <f t="shared" si="403"/>
        <v>0.9985965016775018</v>
      </c>
    </row>
    <row r="6447" spans="1:13" ht="41.4">
      <c r="A6447" t="s">
        <v>164</v>
      </c>
      <c r="B6447" t="s">
        <v>262</v>
      </c>
      <c r="C6447" s="14" t="s">
        <v>264</v>
      </c>
      <c r="D6447" t="s">
        <v>465</v>
      </c>
      <c r="E6447" t="s">
        <v>483</v>
      </c>
      <c r="F6447" s="20">
        <v>2030</v>
      </c>
      <c r="G6447" s="20">
        <v>35</v>
      </c>
      <c r="H6447" s="11">
        <v>2067.5168788639999</v>
      </c>
      <c r="I6447" s="10">
        <v>4433002.9780912399</v>
      </c>
      <c r="J6447" s="33">
        <f t="shared" si="400"/>
        <v>4.6639194448595437E-4</v>
      </c>
      <c r="K6447" s="33">
        <f t="shared" si="401"/>
        <v>4.6628320066943729E-4</v>
      </c>
      <c r="L6447" s="33">
        <f t="shared" si="402"/>
        <v>0.9985965016775018</v>
      </c>
      <c r="M6447" s="33">
        <f t="shared" si="403"/>
        <v>0.99813087290452229</v>
      </c>
    </row>
    <row r="6448" spans="1:13" ht="41.4">
      <c r="A6448" t="s">
        <v>164</v>
      </c>
      <c r="B6448" t="s">
        <v>262</v>
      </c>
      <c r="C6448" s="14" t="s">
        <v>264</v>
      </c>
      <c r="D6448" t="s">
        <v>465</v>
      </c>
      <c r="E6448" t="s">
        <v>483</v>
      </c>
      <c r="F6448" s="20">
        <v>2030</v>
      </c>
      <c r="G6448" s="20">
        <v>36</v>
      </c>
      <c r="H6448" s="11">
        <v>2182.1792873740601</v>
      </c>
      <c r="I6448" s="10">
        <v>4375262.4417600902</v>
      </c>
      <c r="J6448" s="33">
        <f t="shared" si="400"/>
        <v>4.9875391851836163E-4</v>
      </c>
      <c r="K6448" s="33">
        <f t="shared" si="401"/>
        <v>4.9862956145807491E-4</v>
      </c>
      <c r="L6448" s="33">
        <f t="shared" si="402"/>
        <v>0.99813087290452229</v>
      </c>
      <c r="M6448" s="33">
        <f t="shared" si="403"/>
        <v>0.99763317534508811</v>
      </c>
    </row>
    <row r="6449" spans="1:13" ht="41.4">
      <c r="A6449" t="s">
        <v>164</v>
      </c>
      <c r="B6449" t="s">
        <v>262</v>
      </c>
      <c r="C6449" s="14" t="s">
        <v>264</v>
      </c>
      <c r="D6449" t="s">
        <v>465</v>
      </c>
      <c r="E6449" t="s">
        <v>483</v>
      </c>
      <c r="F6449" s="20">
        <v>2030</v>
      </c>
      <c r="G6449" s="20">
        <v>37</v>
      </c>
      <c r="H6449" s="11">
        <v>2311.2997776611101</v>
      </c>
      <c r="I6449" s="10">
        <v>4321581.8279770296</v>
      </c>
      <c r="J6449" s="33">
        <f t="shared" si="400"/>
        <v>5.3482726225342577E-4</v>
      </c>
      <c r="K6449" s="33">
        <f t="shared" si="401"/>
        <v>5.346842676468011E-4</v>
      </c>
      <c r="L6449" s="33">
        <f t="shared" si="402"/>
        <v>0.99763317534508811</v>
      </c>
      <c r="M6449" s="33">
        <f t="shared" si="403"/>
        <v>0.99709975658134853</v>
      </c>
    </row>
    <row r="6450" spans="1:13" ht="41.4">
      <c r="A6450" t="s">
        <v>164</v>
      </c>
      <c r="B6450" t="s">
        <v>262</v>
      </c>
      <c r="C6450" s="14" t="s">
        <v>264</v>
      </c>
      <c r="D6450" t="s">
        <v>465</v>
      </c>
      <c r="E6450" t="s">
        <v>483</v>
      </c>
      <c r="F6450" s="20">
        <v>2030</v>
      </c>
      <c r="G6450" s="20">
        <v>38</v>
      </c>
      <c r="H6450" s="11">
        <v>2503.2013746336902</v>
      </c>
      <c r="I6450" s="10">
        <v>4359274.7906595003</v>
      </c>
      <c r="J6450" s="33">
        <f t="shared" si="400"/>
        <v>5.7422426776059898E-4</v>
      </c>
      <c r="K6450" s="33">
        <f t="shared" si="401"/>
        <v>5.7405943255806058E-4</v>
      </c>
      <c r="L6450" s="33">
        <f t="shared" si="402"/>
        <v>0.99709975658134853</v>
      </c>
      <c r="M6450" s="33">
        <f t="shared" si="403"/>
        <v>0.99652736206088166</v>
      </c>
    </row>
    <row r="6451" spans="1:13" ht="41.4">
      <c r="A6451" t="s">
        <v>164</v>
      </c>
      <c r="B6451" t="s">
        <v>262</v>
      </c>
      <c r="C6451" s="14" t="s">
        <v>264</v>
      </c>
      <c r="D6451" t="s">
        <v>465</v>
      </c>
      <c r="E6451" t="s">
        <v>483</v>
      </c>
      <c r="F6451" s="20">
        <v>2030</v>
      </c>
      <c r="G6451" s="20">
        <v>39</v>
      </c>
      <c r="H6451" s="11">
        <v>2704.85070492571</v>
      </c>
      <c r="I6451" s="10">
        <v>4377242.6995261395</v>
      </c>
      <c r="J6451" s="33">
        <f t="shared" si="400"/>
        <v>6.1793482577937131E-4</v>
      </c>
      <c r="K6451" s="33">
        <f t="shared" si="401"/>
        <v>6.1774394337454908E-4</v>
      </c>
      <c r="L6451" s="33">
        <f t="shared" si="402"/>
        <v>0.99652736206088166</v>
      </c>
      <c r="M6451" s="33">
        <f t="shared" si="403"/>
        <v>0.99591176331856157</v>
      </c>
    </row>
    <row r="6452" spans="1:13" ht="41.4">
      <c r="A6452" t="s">
        <v>164</v>
      </c>
      <c r="B6452" t="s">
        <v>262</v>
      </c>
      <c r="C6452" s="14" t="s">
        <v>264</v>
      </c>
      <c r="D6452" t="s">
        <v>465</v>
      </c>
      <c r="E6452" t="s">
        <v>483</v>
      </c>
      <c r="F6452" s="20">
        <v>2030</v>
      </c>
      <c r="G6452" s="20">
        <v>40</v>
      </c>
      <c r="H6452" s="11">
        <v>5113.4199649395896</v>
      </c>
      <c r="I6452" s="10">
        <v>6445515.46105053</v>
      </c>
      <c r="J6452" s="33">
        <f t="shared" si="400"/>
        <v>7.9332987343516085E-4</v>
      </c>
      <c r="K6452" s="33">
        <f t="shared" si="401"/>
        <v>7.9301527049124854E-4</v>
      </c>
      <c r="L6452" s="33">
        <f t="shared" si="402"/>
        <v>0.99591176331856157</v>
      </c>
      <c r="M6452" s="33">
        <f t="shared" si="403"/>
        <v>0.99512199008218805</v>
      </c>
    </row>
    <row r="6453" spans="1:13" ht="41.4">
      <c r="A6453" t="s">
        <v>164</v>
      </c>
      <c r="B6453" t="s">
        <v>262</v>
      </c>
      <c r="C6453" s="14" t="s">
        <v>264</v>
      </c>
      <c r="D6453" t="s">
        <v>465</v>
      </c>
      <c r="E6453" t="s">
        <v>483</v>
      </c>
      <c r="F6453" s="20">
        <v>2030</v>
      </c>
      <c r="G6453" s="20">
        <v>41</v>
      </c>
      <c r="H6453" s="11">
        <v>3895.68636733839</v>
      </c>
      <c r="I6453" s="10">
        <v>4334868.4394279802</v>
      </c>
      <c r="J6453" s="33">
        <f t="shared" si="400"/>
        <v>8.9868618200843403E-4</v>
      </c>
      <c r="K6453" s="33">
        <f t="shared" si="401"/>
        <v>8.9828248452306081E-4</v>
      </c>
      <c r="L6453" s="33">
        <f t="shared" si="402"/>
        <v>0.99512199008218805</v>
      </c>
      <c r="M6453" s="33">
        <f t="shared" si="403"/>
        <v>0.99422808942853347</v>
      </c>
    </row>
    <row r="6454" spans="1:13" ht="41.4">
      <c r="A6454" t="s">
        <v>164</v>
      </c>
      <c r="B6454" t="s">
        <v>262</v>
      </c>
      <c r="C6454" s="14" t="s">
        <v>264</v>
      </c>
      <c r="D6454" t="s">
        <v>465</v>
      </c>
      <c r="E6454" t="s">
        <v>483</v>
      </c>
      <c r="F6454" s="20">
        <v>2030</v>
      </c>
      <c r="G6454" s="20">
        <v>42</v>
      </c>
      <c r="H6454" s="11">
        <v>4207.3972956301504</v>
      </c>
      <c r="I6454" s="10">
        <v>4318011.2553836601</v>
      </c>
      <c r="J6454" s="33">
        <f t="shared" si="400"/>
        <v>9.7438312380135718E-4</v>
      </c>
      <c r="K6454" s="33">
        <f t="shared" si="401"/>
        <v>9.7390856671142334E-4</v>
      </c>
      <c r="L6454" s="33">
        <f t="shared" si="402"/>
        <v>0.99422808942853347</v>
      </c>
      <c r="M6454" s="33">
        <f t="shared" si="403"/>
        <v>0.99325980217497389</v>
      </c>
    </row>
    <row r="6455" spans="1:13" ht="41.4">
      <c r="A6455" t="s">
        <v>164</v>
      </c>
      <c r="B6455" t="s">
        <v>262</v>
      </c>
      <c r="C6455" s="14" t="s">
        <v>264</v>
      </c>
      <c r="D6455" t="s">
        <v>465</v>
      </c>
      <c r="E6455" t="s">
        <v>483</v>
      </c>
      <c r="F6455" s="20">
        <v>2030</v>
      </c>
      <c r="G6455" s="20">
        <v>43</v>
      </c>
      <c r="H6455" s="11">
        <v>4437.7680730041002</v>
      </c>
      <c r="I6455" s="10">
        <v>4185597.6297741001</v>
      </c>
      <c r="J6455" s="33">
        <f t="shared" si="400"/>
        <v>1.0602471774726254E-3</v>
      </c>
      <c r="K6455" s="33">
        <f t="shared" si="401"/>
        <v>1.0596853140228957E-3</v>
      </c>
      <c r="L6455" s="33">
        <f t="shared" si="402"/>
        <v>0.99325980217497389</v>
      </c>
      <c r="M6455" s="33">
        <f t="shared" si="403"/>
        <v>0.99220725934959975</v>
      </c>
    </row>
    <row r="6456" spans="1:13" ht="41.4">
      <c r="A6456" t="s">
        <v>164</v>
      </c>
      <c r="B6456" t="s">
        <v>262</v>
      </c>
      <c r="C6456" s="14" t="s">
        <v>264</v>
      </c>
      <c r="D6456" t="s">
        <v>465</v>
      </c>
      <c r="E6456" t="s">
        <v>483</v>
      </c>
      <c r="F6456" s="20">
        <v>2030</v>
      </c>
      <c r="G6456" s="20">
        <v>44</v>
      </c>
      <c r="H6456" s="11">
        <v>4802.1463565246304</v>
      </c>
      <c r="I6456" s="10">
        <v>4150806.1425803802</v>
      </c>
      <c r="J6456" s="33">
        <f t="shared" si="400"/>
        <v>1.1569189674416689E-3</v>
      </c>
      <c r="K6456" s="33">
        <f t="shared" si="401"/>
        <v>1.1562499947003202E-3</v>
      </c>
      <c r="L6456" s="33">
        <f t="shared" si="402"/>
        <v>0.99220725934959975</v>
      </c>
      <c r="M6456" s="33">
        <f t="shared" si="403"/>
        <v>0.99106001971123514</v>
      </c>
    </row>
    <row r="6457" spans="1:13" ht="41.4">
      <c r="A6457" t="s">
        <v>164</v>
      </c>
      <c r="B6457" t="s">
        <v>262</v>
      </c>
      <c r="C6457" s="14" t="s">
        <v>264</v>
      </c>
      <c r="D6457" t="s">
        <v>465</v>
      </c>
      <c r="E6457" t="s">
        <v>483</v>
      </c>
      <c r="F6457" s="20">
        <v>2030</v>
      </c>
      <c r="G6457" s="20">
        <v>45</v>
      </c>
      <c r="H6457" s="11">
        <v>6298.3541811739497</v>
      </c>
      <c r="I6457" s="10">
        <v>4209514.7442015596</v>
      </c>
      <c r="J6457" s="33">
        <f t="shared" si="400"/>
        <v>1.496218581927925E-3</v>
      </c>
      <c r="K6457" s="33">
        <f t="shared" si="401"/>
        <v>1.495099804953326E-3</v>
      </c>
      <c r="L6457" s="33">
        <f t="shared" si="402"/>
        <v>0.99106001971123514</v>
      </c>
      <c r="M6457" s="33">
        <f t="shared" si="403"/>
        <v>0.98957828606906784</v>
      </c>
    </row>
    <row r="6458" spans="1:13" ht="41.4">
      <c r="A6458" t="s">
        <v>164</v>
      </c>
      <c r="B6458" t="s">
        <v>262</v>
      </c>
      <c r="C6458" s="14" t="s">
        <v>264</v>
      </c>
      <c r="D6458" t="s">
        <v>465</v>
      </c>
      <c r="E6458" t="s">
        <v>483</v>
      </c>
      <c r="F6458" s="20">
        <v>2030</v>
      </c>
      <c r="G6458" s="20">
        <v>46</v>
      </c>
      <c r="H6458" s="11">
        <v>7033.7391262090496</v>
      </c>
      <c r="I6458" s="10">
        <v>4292149.7633069502</v>
      </c>
      <c r="J6458" s="33">
        <f t="shared" si="400"/>
        <v>1.6387450378222126E-3</v>
      </c>
      <c r="K6458" s="33">
        <f t="shared" si="401"/>
        <v>1.6374030283432539E-3</v>
      </c>
      <c r="L6458" s="33">
        <f t="shared" si="402"/>
        <v>0.98957828606906784</v>
      </c>
      <c r="M6458" s="33">
        <f t="shared" si="403"/>
        <v>0.98795794758667566</v>
      </c>
    </row>
    <row r="6459" spans="1:13" ht="41.4">
      <c r="A6459" t="s">
        <v>164</v>
      </c>
      <c r="B6459" t="s">
        <v>262</v>
      </c>
      <c r="C6459" s="14" t="s">
        <v>264</v>
      </c>
      <c r="D6459" t="s">
        <v>465</v>
      </c>
      <c r="E6459" t="s">
        <v>483</v>
      </c>
      <c r="F6459" s="20">
        <v>2030</v>
      </c>
      <c r="G6459" s="20">
        <v>47</v>
      </c>
      <c r="H6459" s="11">
        <v>7661.9829997224797</v>
      </c>
      <c r="I6459" s="10">
        <v>4266846.2540290104</v>
      </c>
      <c r="J6459" s="33">
        <f t="shared" si="400"/>
        <v>1.7957016830610147E-3</v>
      </c>
      <c r="K6459" s="33">
        <f t="shared" si="401"/>
        <v>1.7940903754140036E-3</v>
      </c>
      <c r="L6459" s="33">
        <f t="shared" si="402"/>
        <v>0.98795794758667566</v>
      </c>
      <c r="M6459" s="33">
        <f t="shared" si="403"/>
        <v>0.9861854617415966</v>
      </c>
    </row>
    <row r="6460" spans="1:13" ht="41.4">
      <c r="A6460" t="s">
        <v>164</v>
      </c>
      <c r="B6460" t="s">
        <v>262</v>
      </c>
      <c r="C6460" s="14" t="s">
        <v>264</v>
      </c>
      <c r="D6460" t="s">
        <v>465</v>
      </c>
      <c r="E6460" t="s">
        <v>483</v>
      </c>
      <c r="F6460" s="20">
        <v>2030</v>
      </c>
      <c r="G6460" s="20">
        <v>48</v>
      </c>
      <c r="H6460" s="11">
        <v>8128.9720043963498</v>
      </c>
      <c r="I6460" s="10">
        <v>4129242.38812216</v>
      </c>
      <c r="J6460" s="33">
        <f t="shared" si="400"/>
        <v>1.968635221749027E-3</v>
      </c>
      <c r="K6460" s="33">
        <f t="shared" si="401"/>
        <v>1.9666987303876837E-3</v>
      </c>
      <c r="L6460" s="33">
        <f t="shared" si="402"/>
        <v>0.9861854617415966</v>
      </c>
      <c r="M6460" s="33">
        <f t="shared" si="403"/>
        <v>0.98424593204606259</v>
      </c>
    </row>
    <row r="6461" spans="1:13" ht="41.4">
      <c r="A6461" t="s">
        <v>164</v>
      </c>
      <c r="B6461" t="s">
        <v>262</v>
      </c>
      <c r="C6461" s="14" t="s">
        <v>264</v>
      </c>
      <c r="D6461" t="s">
        <v>465</v>
      </c>
      <c r="E6461" t="s">
        <v>483</v>
      </c>
      <c r="F6461" s="20">
        <v>2030</v>
      </c>
      <c r="G6461" s="20">
        <v>49</v>
      </c>
      <c r="H6461" s="11">
        <v>8736.6647118020192</v>
      </c>
      <c r="I6461" s="10">
        <v>4053762.7053507799</v>
      </c>
      <c r="J6461" s="33">
        <f t="shared" si="400"/>
        <v>2.1551988477939332E-3</v>
      </c>
      <c r="K6461" s="33">
        <f t="shared" si="401"/>
        <v>2.1528780742993137E-3</v>
      </c>
      <c r="L6461" s="33">
        <f t="shared" si="402"/>
        <v>0.98424593204606259</v>
      </c>
      <c r="M6461" s="33">
        <f t="shared" si="403"/>
        <v>0.98212697055924236</v>
      </c>
    </row>
    <row r="6462" spans="1:13" ht="41.4">
      <c r="A6462" t="s">
        <v>164</v>
      </c>
      <c r="B6462" t="s">
        <v>262</v>
      </c>
      <c r="C6462" s="14" t="s">
        <v>264</v>
      </c>
      <c r="D6462" t="s">
        <v>465</v>
      </c>
      <c r="E6462" t="s">
        <v>483</v>
      </c>
      <c r="F6462" s="20">
        <v>2030</v>
      </c>
      <c r="G6462" s="20">
        <v>50</v>
      </c>
      <c r="H6462" s="11">
        <v>10021.653269394899</v>
      </c>
      <c r="I6462" s="10">
        <v>3993954.8437125101</v>
      </c>
      <c r="J6462" s="33">
        <f t="shared" si="400"/>
        <v>2.509205452127608E-3</v>
      </c>
      <c r="K6462" s="33">
        <f t="shared" si="401"/>
        <v>2.5060600275159661E-3</v>
      </c>
      <c r="L6462" s="33">
        <f t="shared" si="402"/>
        <v>0.98212697055924236</v>
      </c>
      <c r="M6462" s="33">
        <f t="shared" si="403"/>
        <v>0.97966570141637854</v>
      </c>
    </row>
    <row r="6463" spans="1:13" ht="41.4">
      <c r="A6463" t="s">
        <v>164</v>
      </c>
      <c r="B6463" t="s">
        <v>262</v>
      </c>
      <c r="C6463" s="14" t="s">
        <v>264</v>
      </c>
      <c r="D6463" t="s">
        <v>465</v>
      </c>
      <c r="E6463" t="s">
        <v>483</v>
      </c>
      <c r="F6463" s="20">
        <v>2030</v>
      </c>
      <c r="G6463" s="20">
        <v>51</v>
      </c>
      <c r="H6463" s="11">
        <v>10768.1950369033</v>
      </c>
      <c r="I6463" s="10">
        <v>3927702.5107958401</v>
      </c>
      <c r="J6463" s="33">
        <f t="shared" si="400"/>
        <v>2.7416014851698693E-3</v>
      </c>
      <c r="K6463" s="33">
        <f t="shared" si="401"/>
        <v>2.7378467279512986E-3</v>
      </c>
      <c r="L6463" s="33">
        <f t="shared" si="402"/>
        <v>0.97966570141637854</v>
      </c>
      <c r="M6463" s="33">
        <f t="shared" si="403"/>
        <v>0.97698352688126955</v>
      </c>
    </row>
    <row r="6464" spans="1:13" ht="41.4">
      <c r="A6464" t="s">
        <v>164</v>
      </c>
      <c r="B6464" t="s">
        <v>262</v>
      </c>
      <c r="C6464" s="14" t="s">
        <v>264</v>
      </c>
      <c r="D6464" t="s">
        <v>465</v>
      </c>
      <c r="E6464" t="s">
        <v>483</v>
      </c>
      <c r="F6464" s="20">
        <v>2030</v>
      </c>
      <c r="G6464" s="20">
        <v>52</v>
      </c>
      <c r="H6464" s="11">
        <v>11507.597785649299</v>
      </c>
      <c r="I6464" s="10">
        <v>3842775.8350380599</v>
      </c>
      <c r="J6464" s="33">
        <f t="shared" si="400"/>
        <v>2.9946055350728844E-3</v>
      </c>
      <c r="K6464" s="33">
        <f t="shared" si="401"/>
        <v>2.9901261763373155E-3</v>
      </c>
      <c r="L6464" s="33">
        <f t="shared" si="402"/>
        <v>0.97698352688126955</v>
      </c>
      <c r="M6464" s="33">
        <f t="shared" si="403"/>
        <v>0.97406222286369148</v>
      </c>
    </row>
    <row r="6465" spans="1:13" ht="41.4">
      <c r="A6465" t="s">
        <v>164</v>
      </c>
      <c r="B6465" t="s">
        <v>262</v>
      </c>
      <c r="C6465" s="14" t="s">
        <v>264</v>
      </c>
      <c r="D6465" t="s">
        <v>465</v>
      </c>
      <c r="E6465" t="s">
        <v>483</v>
      </c>
      <c r="F6465" s="20">
        <v>2030</v>
      </c>
      <c r="G6465" s="20">
        <v>53</v>
      </c>
      <c r="H6465" s="11">
        <v>12358.502594756201</v>
      </c>
      <c r="I6465" s="10">
        <v>3774706.1638725302</v>
      </c>
      <c r="J6465" s="33">
        <f t="shared" si="400"/>
        <v>3.2740303637508622E-3</v>
      </c>
      <c r="K6465" s="33">
        <f t="shared" si="401"/>
        <v>3.2686765707602428E-3</v>
      </c>
      <c r="L6465" s="33">
        <f t="shared" si="402"/>
        <v>0.97406222286369148</v>
      </c>
      <c r="M6465" s="33">
        <f t="shared" si="403"/>
        <v>0.97087832849735434</v>
      </c>
    </row>
    <row r="6466" spans="1:13" ht="41.4">
      <c r="A6466" t="s">
        <v>164</v>
      </c>
      <c r="B6466" t="s">
        <v>262</v>
      </c>
      <c r="C6466" s="14" t="s">
        <v>264</v>
      </c>
      <c r="D6466" t="s">
        <v>465</v>
      </c>
      <c r="E6466" t="s">
        <v>483</v>
      </c>
      <c r="F6466" s="20">
        <v>2030</v>
      </c>
      <c r="G6466" s="20">
        <v>54</v>
      </c>
      <c r="H6466" s="11">
        <v>13210.395159014701</v>
      </c>
      <c r="I6466" s="10">
        <v>3694728.0050533302</v>
      </c>
      <c r="J6466" s="33">
        <f t="shared" ref="J6466:J6529" si="404">IF(I6466&gt;0,H6466/I6466,0)</f>
        <v>3.5754716290202315E-3</v>
      </c>
      <c r="K6466" s="33">
        <f t="shared" ref="K6466:K6529" si="405">1-EXP(-J6466)</f>
        <v>3.5690872416671571E-3</v>
      </c>
      <c r="L6466" s="33">
        <f t="shared" ref="L6466:L6529" si="406">IF(G6466=30,1,M6465)</f>
        <v>0.97087832849735434</v>
      </c>
      <c r="M6466" s="33">
        <f t="shared" ref="M6466:M6529" si="407">L6466*(1-K6466)</f>
        <v>0.96741317904190327</v>
      </c>
    </row>
    <row r="6467" spans="1:13" ht="41.4">
      <c r="A6467" t="s">
        <v>164</v>
      </c>
      <c r="B6467" t="s">
        <v>262</v>
      </c>
      <c r="C6467" s="14" t="s">
        <v>264</v>
      </c>
      <c r="D6467" t="s">
        <v>465</v>
      </c>
      <c r="E6467" t="s">
        <v>483</v>
      </c>
      <c r="F6467" s="20">
        <v>2030</v>
      </c>
      <c r="G6467" s="20">
        <v>55</v>
      </c>
      <c r="H6467" s="11">
        <v>14253.946034222199</v>
      </c>
      <c r="I6467" s="10">
        <v>3613877.6711368598</v>
      </c>
      <c r="J6467" s="33">
        <f t="shared" si="404"/>
        <v>3.9442248275487887E-3</v>
      </c>
      <c r="K6467" s="33">
        <f t="shared" si="405"/>
        <v>3.936456589385684E-3</v>
      </c>
      <c r="L6467" s="33">
        <f t="shared" si="406"/>
        <v>0.96741317904190327</v>
      </c>
      <c r="M6467" s="33">
        <f t="shared" si="407"/>
        <v>0.96360499905860519</v>
      </c>
    </row>
    <row r="6468" spans="1:13" ht="41.4">
      <c r="A6468" t="s">
        <v>164</v>
      </c>
      <c r="B6468" t="s">
        <v>262</v>
      </c>
      <c r="C6468" s="14" t="s">
        <v>264</v>
      </c>
      <c r="D6468" t="s">
        <v>465</v>
      </c>
      <c r="E6468" t="s">
        <v>483</v>
      </c>
      <c r="F6468" s="20">
        <v>2030</v>
      </c>
      <c r="G6468" s="20">
        <v>56</v>
      </c>
      <c r="H6468" s="11">
        <v>15097.3589052834</v>
      </c>
      <c r="I6468" s="10">
        <v>3505169.0552831101</v>
      </c>
      <c r="J6468" s="33">
        <f t="shared" si="404"/>
        <v>4.3071699730225978E-3</v>
      </c>
      <c r="K6468" s="33">
        <f t="shared" si="405"/>
        <v>4.2979074196700662E-3</v>
      </c>
      <c r="L6468" s="33">
        <f t="shared" si="406"/>
        <v>0.96360499905860519</v>
      </c>
      <c r="M6468" s="33">
        <f t="shared" si="407"/>
        <v>0.95946351398352003</v>
      </c>
    </row>
    <row r="6469" spans="1:13" ht="41.4">
      <c r="A6469" t="s">
        <v>164</v>
      </c>
      <c r="B6469" t="s">
        <v>262</v>
      </c>
      <c r="C6469" s="14" t="s">
        <v>264</v>
      </c>
      <c r="D6469" t="s">
        <v>465</v>
      </c>
      <c r="E6469" t="s">
        <v>483</v>
      </c>
      <c r="F6469" s="20">
        <v>2030</v>
      </c>
      <c r="G6469" s="20">
        <v>57</v>
      </c>
      <c r="H6469" s="11">
        <v>16262.007564498699</v>
      </c>
      <c r="I6469" s="10">
        <v>3456109.3008254501</v>
      </c>
      <c r="J6469" s="33">
        <f t="shared" si="404"/>
        <v>4.7052931921495404E-3</v>
      </c>
      <c r="K6469" s="33">
        <f t="shared" si="405"/>
        <v>4.6942406420954486E-3</v>
      </c>
      <c r="L6469" s="33">
        <f t="shared" si="406"/>
        <v>0.95946351398352003</v>
      </c>
      <c r="M6469" s="33">
        <f t="shared" si="407"/>
        <v>0.9549595613615709</v>
      </c>
    </row>
    <row r="6470" spans="1:13" ht="41.4">
      <c r="A6470" t="s">
        <v>164</v>
      </c>
      <c r="B6470" t="s">
        <v>262</v>
      </c>
      <c r="C6470" s="14" t="s">
        <v>264</v>
      </c>
      <c r="D6470" t="s">
        <v>465</v>
      </c>
      <c r="E6470" t="s">
        <v>483</v>
      </c>
      <c r="F6470" s="20">
        <v>2030</v>
      </c>
      <c r="G6470" s="20">
        <v>58</v>
      </c>
      <c r="H6470" s="11">
        <v>16709.655462057999</v>
      </c>
      <c r="I6470" s="10">
        <v>3245313.87813668</v>
      </c>
      <c r="J6470" s="33">
        <f t="shared" si="404"/>
        <v>5.1488565018715437E-3</v>
      </c>
      <c r="K6470" s="33">
        <f t="shared" si="405"/>
        <v>5.1356238609641114E-3</v>
      </c>
      <c r="L6470" s="33">
        <f t="shared" si="406"/>
        <v>0.9549595613615709</v>
      </c>
      <c r="M6470" s="33">
        <f t="shared" si="407"/>
        <v>0.95005524825198662</v>
      </c>
    </row>
    <row r="6471" spans="1:13" ht="41.4">
      <c r="A6471" t="s">
        <v>164</v>
      </c>
      <c r="B6471" t="s">
        <v>262</v>
      </c>
      <c r="C6471" s="14" t="s">
        <v>264</v>
      </c>
      <c r="D6471" t="s">
        <v>465</v>
      </c>
      <c r="E6471" t="s">
        <v>483</v>
      </c>
      <c r="F6471" s="20">
        <v>2030</v>
      </c>
      <c r="G6471" s="20">
        <v>59</v>
      </c>
      <c r="H6471" s="11">
        <v>17757.3178273095</v>
      </c>
      <c r="I6471" s="10">
        <v>3154236.8158830102</v>
      </c>
      <c r="J6471" s="33">
        <f t="shared" si="404"/>
        <v>5.6296717284806796E-3</v>
      </c>
      <c r="K6471" s="33">
        <f t="shared" si="405"/>
        <v>5.6138548218456208E-3</v>
      </c>
      <c r="L6471" s="33">
        <f t="shared" si="406"/>
        <v>0.95005524825198662</v>
      </c>
      <c r="M6471" s="33">
        <f t="shared" si="407"/>
        <v>0.9447217760155675</v>
      </c>
    </row>
    <row r="6472" spans="1:13" ht="41.4">
      <c r="A6472" t="s">
        <v>164</v>
      </c>
      <c r="B6472" t="s">
        <v>262</v>
      </c>
      <c r="C6472" s="14" t="s">
        <v>264</v>
      </c>
      <c r="D6472" t="s">
        <v>465</v>
      </c>
      <c r="E6472" t="s">
        <v>483</v>
      </c>
      <c r="F6472" s="20">
        <v>2030</v>
      </c>
      <c r="G6472" s="20">
        <v>60</v>
      </c>
      <c r="H6472" s="11">
        <v>19224.709235926101</v>
      </c>
      <c r="I6472" s="10">
        <v>3067278.9580716598</v>
      </c>
      <c r="J6472" s="33">
        <f t="shared" si="404"/>
        <v>6.2676755191553597E-3</v>
      </c>
      <c r="K6472" s="33">
        <f t="shared" si="405"/>
        <v>6.248074613035004E-3</v>
      </c>
      <c r="L6472" s="33">
        <f t="shared" si="406"/>
        <v>0.9447217760155675</v>
      </c>
      <c r="M6472" s="33">
        <f t="shared" si="407"/>
        <v>0.93881908387046331</v>
      </c>
    </row>
    <row r="6473" spans="1:13" ht="41.4">
      <c r="A6473" t="s">
        <v>164</v>
      </c>
      <c r="B6473" t="s">
        <v>262</v>
      </c>
      <c r="C6473" s="14" t="s">
        <v>264</v>
      </c>
      <c r="D6473" t="s">
        <v>465</v>
      </c>
      <c r="E6473" t="s">
        <v>483</v>
      </c>
      <c r="F6473" s="20">
        <v>2030</v>
      </c>
      <c r="G6473" s="20">
        <v>61</v>
      </c>
      <c r="H6473" s="11">
        <v>20363.3891348912</v>
      </c>
      <c r="I6473" s="10">
        <v>2970449.3484008801</v>
      </c>
      <c r="J6473" s="33">
        <f t="shared" si="404"/>
        <v>6.8553227968198424E-3</v>
      </c>
      <c r="K6473" s="33">
        <f t="shared" si="405"/>
        <v>6.831878674428471E-3</v>
      </c>
      <c r="L6473" s="33">
        <f t="shared" si="406"/>
        <v>0.93881908387046331</v>
      </c>
      <c r="M6473" s="33">
        <f t="shared" si="407"/>
        <v>0.9324051857922222</v>
      </c>
    </row>
    <row r="6474" spans="1:13" ht="41.4">
      <c r="A6474" t="s">
        <v>164</v>
      </c>
      <c r="B6474" t="s">
        <v>262</v>
      </c>
      <c r="C6474" s="14" t="s">
        <v>264</v>
      </c>
      <c r="D6474" t="s">
        <v>465</v>
      </c>
      <c r="E6474" t="s">
        <v>483</v>
      </c>
      <c r="F6474" s="20">
        <v>2030</v>
      </c>
      <c r="G6474" s="20">
        <v>62</v>
      </c>
      <c r="H6474" s="11">
        <v>21414.300555878999</v>
      </c>
      <c r="I6474" s="10">
        <v>2854643.0274290298</v>
      </c>
      <c r="J6474" s="33">
        <f t="shared" si="404"/>
        <v>7.5015686200054612E-3</v>
      </c>
      <c r="K6474" s="33">
        <f t="shared" si="405"/>
        <v>7.4735020790032136E-3</v>
      </c>
      <c r="L6474" s="33">
        <f t="shared" si="406"/>
        <v>0.9324051857922222</v>
      </c>
      <c r="M6474" s="33">
        <f t="shared" si="407"/>
        <v>0.92543685369773065</v>
      </c>
    </row>
    <row r="6475" spans="1:13" ht="41.4">
      <c r="A6475" t="s">
        <v>164</v>
      </c>
      <c r="B6475" t="s">
        <v>262</v>
      </c>
      <c r="C6475" s="14" t="s">
        <v>264</v>
      </c>
      <c r="D6475" t="s">
        <v>465</v>
      </c>
      <c r="E6475" t="s">
        <v>483</v>
      </c>
      <c r="F6475" s="20">
        <v>2030</v>
      </c>
      <c r="G6475" s="20">
        <v>63</v>
      </c>
      <c r="H6475" s="11">
        <v>22265.952206185299</v>
      </c>
      <c r="I6475" s="10">
        <v>2708376.6616800502</v>
      </c>
      <c r="J6475" s="33">
        <f t="shared" si="404"/>
        <v>8.2211431375920092E-3</v>
      </c>
      <c r="K6475" s="33">
        <f t="shared" si="405"/>
        <v>8.1874419576589696E-3</v>
      </c>
      <c r="L6475" s="33">
        <f t="shared" si="406"/>
        <v>0.92543685369773065</v>
      </c>
      <c r="M6475" s="33">
        <f t="shared" si="407"/>
        <v>0.91785989317260197</v>
      </c>
    </row>
    <row r="6476" spans="1:13" ht="41.4">
      <c r="A6476" t="s">
        <v>164</v>
      </c>
      <c r="B6476" t="s">
        <v>262</v>
      </c>
      <c r="C6476" s="14" t="s">
        <v>264</v>
      </c>
      <c r="D6476" t="s">
        <v>465</v>
      </c>
      <c r="E6476" t="s">
        <v>483</v>
      </c>
      <c r="F6476" s="20">
        <v>2030</v>
      </c>
      <c r="G6476" s="20">
        <v>64</v>
      </c>
      <c r="H6476" s="11">
        <v>23389.502673360999</v>
      </c>
      <c r="I6476" s="10">
        <v>2597587.7899340098</v>
      </c>
      <c r="J6476" s="33">
        <f t="shared" si="404"/>
        <v>9.004316529357877E-3</v>
      </c>
      <c r="K6476" s="33">
        <f t="shared" si="405"/>
        <v>8.9638990727733958E-3</v>
      </c>
      <c r="L6476" s="33">
        <f t="shared" si="406"/>
        <v>0.91785989317260197</v>
      </c>
      <c r="M6476" s="33">
        <f t="shared" si="407"/>
        <v>0.90963228972725618</v>
      </c>
    </row>
    <row r="6477" spans="1:13" ht="41.4">
      <c r="A6477" t="s">
        <v>164</v>
      </c>
      <c r="B6477" t="s">
        <v>262</v>
      </c>
      <c r="C6477" s="14" t="s">
        <v>264</v>
      </c>
      <c r="D6477" t="s">
        <v>465</v>
      </c>
      <c r="E6477" t="s">
        <v>483</v>
      </c>
      <c r="F6477" s="20">
        <v>2030</v>
      </c>
      <c r="G6477" s="20">
        <v>65</v>
      </c>
      <c r="H6477" s="11">
        <v>23614.5327229266</v>
      </c>
      <c r="I6477" s="10">
        <v>2465856.0555684501</v>
      </c>
      <c r="J6477" s="33">
        <f t="shared" si="404"/>
        <v>9.5766063349885105E-3</v>
      </c>
      <c r="K6477" s="33">
        <f t="shared" si="405"/>
        <v>9.5308966713981702E-3</v>
      </c>
      <c r="L6477" s="33">
        <f t="shared" si="406"/>
        <v>0.90963228972725618</v>
      </c>
      <c r="M6477" s="33">
        <f t="shared" si="407"/>
        <v>0.90096267836489841</v>
      </c>
    </row>
    <row r="6478" spans="1:13" ht="41.4">
      <c r="A6478" t="s">
        <v>164</v>
      </c>
      <c r="B6478" t="s">
        <v>262</v>
      </c>
      <c r="C6478" s="14" t="s">
        <v>264</v>
      </c>
      <c r="D6478" t="s">
        <v>465</v>
      </c>
      <c r="E6478" t="s">
        <v>483</v>
      </c>
      <c r="F6478" s="20">
        <v>2030</v>
      </c>
      <c r="G6478" s="20">
        <v>66</v>
      </c>
      <c r="H6478" s="11">
        <v>24509.273214221099</v>
      </c>
      <c r="I6478" s="10">
        <v>2334594.02398931</v>
      </c>
      <c r="J6478" s="33">
        <f t="shared" si="404"/>
        <v>1.0498302044113056E-2</v>
      </c>
      <c r="K6478" s="33">
        <f t="shared" si="405"/>
        <v>1.0443387210051114E-2</v>
      </c>
      <c r="L6478" s="33">
        <f t="shared" si="406"/>
        <v>0.90096267836489841</v>
      </c>
      <c r="M6478" s="33">
        <f t="shared" si="407"/>
        <v>0.89155357625292908</v>
      </c>
    </row>
    <row r="6479" spans="1:13" ht="41.4">
      <c r="A6479" t="s">
        <v>164</v>
      </c>
      <c r="B6479" t="s">
        <v>262</v>
      </c>
      <c r="C6479" s="14" t="s">
        <v>264</v>
      </c>
      <c r="D6479" t="s">
        <v>465</v>
      </c>
      <c r="E6479" t="s">
        <v>483</v>
      </c>
      <c r="F6479" s="20">
        <v>2030</v>
      </c>
      <c r="G6479" s="20">
        <v>67</v>
      </c>
      <c r="H6479" s="11">
        <v>25421.552699661101</v>
      </c>
      <c r="I6479" s="10">
        <v>2207866.30035643</v>
      </c>
      <c r="J6479" s="33">
        <f t="shared" si="404"/>
        <v>1.1514081579829872E-2</v>
      </c>
      <c r="K6479" s="33">
        <f t="shared" si="405"/>
        <v>1.1448048223322793E-2</v>
      </c>
      <c r="L6479" s="33">
        <f t="shared" si="406"/>
        <v>0.89155357625292908</v>
      </c>
      <c r="M6479" s="33">
        <f t="shared" si="407"/>
        <v>0.88134702791830966</v>
      </c>
    </row>
    <row r="6480" spans="1:13" ht="41.4">
      <c r="A6480" t="s">
        <v>164</v>
      </c>
      <c r="B6480" t="s">
        <v>262</v>
      </c>
      <c r="C6480" s="14" t="s">
        <v>264</v>
      </c>
      <c r="D6480" t="s">
        <v>465</v>
      </c>
      <c r="E6480" t="s">
        <v>483</v>
      </c>
      <c r="F6480" s="20">
        <v>2030</v>
      </c>
      <c r="G6480" s="20">
        <v>68</v>
      </c>
      <c r="H6480" s="11">
        <v>26079.661449495299</v>
      </c>
      <c r="I6480" s="10">
        <v>2056772.5919346099</v>
      </c>
      <c r="J6480" s="33">
        <f t="shared" si="404"/>
        <v>1.2679895459402563E-2</v>
      </c>
      <c r="K6480" s="33">
        <f t="shared" si="405"/>
        <v>1.2599844289010176E-2</v>
      </c>
      <c r="L6480" s="33">
        <f t="shared" si="406"/>
        <v>0.88134702791830966</v>
      </c>
      <c r="M6480" s="33">
        <f t="shared" si="407"/>
        <v>0.87024219260195701</v>
      </c>
    </row>
    <row r="6481" spans="1:13" ht="41.4">
      <c r="A6481" t="s">
        <v>164</v>
      </c>
      <c r="B6481" t="s">
        <v>262</v>
      </c>
      <c r="C6481" s="14" t="s">
        <v>264</v>
      </c>
      <c r="D6481" t="s">
        <v>465</v>
      </c>
      <c r="E6481" t="s">
        <v>483</v>
      </c>
      <c r="F6481" s="20">
        <v>2030</v>
      </c>
      <c r="G6481" s="20">
        <v>69</v>
      </c>
      <c r="H6481" s="11">
        <v>26872.58086853</v>
      </c>
      <c r="I6481" s="10">
        <v>1930129.56750602</v>
      </c>
      <c r="J6481" s="33">
        <f t="shared" si="404"/>
        <v>1.3922682353005394E-2</v>
      </c>
      <c r="K6481" s="33">
        <f t="shared" si="405"/>
        <v>1.3826210047777843E-2</v>
      </c>
      <c r="L6481" s="33">
        <f t="shared" si="406"/>
        <v>0.87024219260195701</v>
      </c>
      <c r="M6481" s="33">
        <f t="shared" si="407"/>
        <v>0.85821004125460365</v>
      </c>
    </row>
    <row r="6482" spans="1:13" ht="41.4">
      <c r="A6482" t="s">
        <v>164</v>
      </c>
      <c r="B6482" t="s">
        <v>262</v>
      </c>
      <c r="C6482" s="14" t="s">
        <v>264</v>
      </c>
      <c r="D6482" t="s">
        <v>465</v>
      </c>
      <c r="E6482" t="s">
        <v>483</v>
      </c>
      <c r="F6482" s="20">
        <v>2031</v>
      </c>
      <c r="G6482" s="20">
        <v>30</v>
      </c>
      <c r="H6482" s="11">
        <v>957.92264178158405</v>
      </c>
      <c r="I6482" s="10">
        <v>4340985.1983189201</v>
      </c>
      <c r="J6482" s="33">
        <f t="shared" si="404"/>
        <v>2.2066940982718553E-4</v>
      </c>
      <c r="K6482" s="33">
        <f t="shared" si="405"/>
        <v>2.2064506412378115E-4</v>
      </c>
      <c r="L6482" s="33">
        <f t="shared" si="406"/>
        <v>1</v>
      </c>
      <c r="M6482" s="33">
        <f t="shared" si="407"/>
        <v>0.99977935493587622</v>
      </c>
    </row>
    <row r="6483" spans="1:13" ht="41.4">
      <c r="A6483" t="s">
        <v>164</v>
      </c>
      <c r="B6483" t="s">
        <v>262</v>
      </c>
      <c r="C6483" s="14" t="s">
        <v>264</v>
      </c>
      <c r="D6483" t="s">
        <v>465</v>
      </c>
      <c r="E6483" t="s">
        <v>483</v>
      </c>
      <c r="F6483" s="20">
        <v>2031</v>
      </c>
      <c r="G6483" s="20">
        <v>31</v>
      </c>
      <c r="H6483" s="11">
        <v>1089.6357393757501</v>
      </c>
      <c r="I6483" s="10">
        <v>4321257.8039026503</v>
      </c>
      <c r="J6483" s="33">
        <f t="shared" si="404"/>
        <v>2.5215707759709897E-4</v>
      </c>
      <c r="K6483" s="33">
        <f t="shared" si="405"/>
        <v>2.5212528867324391E-4</v>
      </c>
      <c r="L6483" s="33">
        <f t="shared" si="406"/>
        <v>0.99977935493587622</v>
      </c>
      <c r="M6483" s="33">
        <f t="shared" si="407"/>
        <v>0.99952728527740342</v>
      </c>
    </row>
    <row r="6484" spans="1:13" ht="41.4">
      <c r="A6484" t="s">
        <v>164</v>
      </c>
      <c r="B6484" t="s">
        <v>262</v>
      </c>
      <c r="C6484" s="14" t="s">
        <v>264</v>
      </c>
      <c r="D6484" t="s">
        <v>465</v>
      </c>
      <c r="E6484" t="s">
        <v>483</v>
      </c>
      <c r="F6484" s="20">
        <v>2031</v>
      </c>
      <c r="G6484" s="20">
        <v>32</v>
      </c>
      <c r="H6484" s="11">
        <v>1151.2214015248401</v>
      </c>
      <c r="I6484" s="10">
        <v>4341804.2694695797</v>
      </c>
      <c r="J6484" s="33">
        <f t="shared" si="404"/>
        <v>2.6514815732711048E-4</v>
      </c>
      <c r="K6484" s="33">
        <f t="shared" si="405"/>
        <v>2.6511300866105536E-4</v>
      </c>
      <c r="L6484" s="33">
        <f t="shared" si="406"/>
        <v>0.99952728527740342</v>
      </c>
      <c r="M6484" s="33">
        <f t="shared" si="407"/>
        <v>0.99926229759156471</v>
      </c>
    </row>
    <row r="6485" spans="1:13" ht="41.4">
      <c r="A6485" t="s">
        <v>164</v>
      </c>
      <c r="B6485" t="s">
        <v>262</v>
      </c>
      <c r="C6485" s="14" t="s">
        <v>264</v>
      </c>
      <c r="D6485" t="s">
        <v>465</v>
      </c>
      <c r="E6485" t="s">
        <v>483</v>
      </c>
      <c r="F6485" s="20">
        <v>2031</v>
      </c>
      <c r="G6485" s="20">
        <v>33</v>
      </c>
      <c r="H6485" s="11">
        <v>1235.7582502023999</v>
      </c>
      <c r="I6485" s="10">
        <v>4401745.4066026499</v>
      </c>
      <c r="J6485" s="33">
        <f t="shared" si="404"/>
        <v>2.8074278179486566E-4</v>
      </c>
      <c r="K6485" s="33">
        <f t="shared" si="405"/>
        <v>2.807033772277423E-4</v>
      </c>
      <c r="L6485" s="33">
        <f t="shared" si="406"/>
        <v>0.99926229759156471</v>
      </c>
      <c r="M6485" s="33">
        <f t="shared" si="407"/>
        <v>0.99898180128989444</v>
      </c>
    </row>
    <row r="6486" spans="1:13" ht="41.4">
      <c r="A6486" t="s">
        <v>164</v>
      </c>
      <c r="B6486" t="s">
        <v>262</v>
      </c>
      <c r="C6486" s="14" t="s">
        <v>264</v>
      </c>
      <c r="D6486" t="s">
        <v>465</v>
      </c>
      <c r="E6486" t="s">
        <v>483</v>
      </c>
      <c r="F6486" s="20">
        <v>2031</v>
      </c>
      <c r="G6486" s="20">
        <v>34</v>
      </c>
      <c r="H6486" s="11">
        <v>1561.71911997336</v>
      </c>
      <c r="I6486" s="10">
        <v>4541984.5894046603</v>
      </c>
      <c r="J6486" s="33">
        <f t="shared" si="404"/>
        <v>3.4384069105308481E-4</v>
      </c>
      <c r="K6486" s="33">
        <f t="shared" si="405"/>
        <v>3.4378158461723096E-4</v>
      </c>
      <c r="L6486" s="33">
        <f t="shared" si="406"/>
        <v>0.99898180128989444</v>
      </c>
      <c r="M6486" s="33">
        <f t="shared" si="407"/>
        <v>0.99863836974324327</v>
      </c>
    </row>
    <row r="6487" spans="1:13" ht="41.4">
      <c r="A6487" t="s">
        <v>164</v>
      </c>
      <c r="B6487" t="s">
        <v>262</v>
      </c>
      <c r="C6487" s="14" t="s">
        <v>264</v>
      </c>
      <c r="D6487" t="s">
        <v>465</v>
      </c>
      <c r="E6487" t="s">
        <v>483</v>
      </c>
      <c r="F6487" s="20">
        <v>2031</v>
      </c>
      <c r="G6487" s="20">
        <v>35</v>
      </c>
      <c r="H6487" s="11">
        <v>2094.0494536934698</v>
      </c>
      <c r="I6487" s="10">
        <v>4498873.24584396</v>
      </c>
      <c r="J6487" s="33">
        <f t="shared" si="404"/>
        <v>4.6546086970286258E-4</v>
      </c>
      <c r="K6487" s="33">
        <f t="shared" si="405"/>
        <v>4.6535255959756494E-4</v>
      </c>
      <c r="L6487" s="33">
        <f t="shared" si="406"/>
        <v>0.99863836974324327</v>
      </c>
      <c r="M6487" s="33">
        <f t="shared" si="407"/>
        <v>0.9981736508217709</v>
      </c>
    </row>
    <row r="6488" spans="1:13" ht="41.4">
      <c r="A6488" t="s">
        <v>164</v>
      </c>
      <c r="B6488" t="s">
        <v>262</v>
      </c>
      <c r="C6488" s="14" t="s">
        <v>264</v>
      </c>
      <c r="D6488" t="s">
        <v>465</v>
      </c>
      <c r="E6488" t="s">
        <v>483</v>
      </c>
      <c r="F6488" s="20">
        <v>2031</v>
      </c>
      <c r="G6488" s="20">
        <v>36</v>
      </c>
      <c r="H6488" s="11">
        <v>2202.2905291318898</v>
      </c>
      <c r="I6488" s="10">
        <v>4425060.5020819502</v>
      </c>
      <c r="J6488" s="33">
        <f t="shared" si="404"/>
        <v>4.9768597019085559E-4</v>
      </c>
      <c r="K6488" s="33">
        <f t="shared" si="405"/>
        <v>4.9756214507123975E-4</v>
      </c>
      <c r="L6488" s="33">
        <f t="shared" si="406"/>
        <v>0.9981736508217709</v>
      </c>
      <c r="M6488" s="33">
        <f t="shared" si="407"/>
        <v>0.99767699739891447</v>
      </c>
    </row>
    <row r="6489" spans="1:13" ht="41.4">
      <c r="A6489" t="s">
        <v>164</v>
      </c>
      <c r="B6489" t="s">
        <v>262</v>
      </c>
      <c r="C6489" s="14" t="s">
        <v>264</v>
      </c>
      <c r="D6489" t="s">
        <v>465</v>
      </c>
      <c r="E6489" t="s">
        <v>483</v>
      </c>
      <c r="F6489" s="20">
        <v>2031</v>
      </c>
      <c r="G6489" s="20">
        <v>37</v>
      </c>
      <c r="H6489" s="11">
        <v>2330.6845828836699</v>
      </c>
      <c r="I6489" s="10">
        <v>4367398.7121192999</v>
      </c>
      <c r="J6489" s="33">
        <f t="shared" si="404"/>
        <v>5.3365509689237754E-4</v>
      </c>
      <c r="K6489" s="33">
        <f t="shared" si="405"/>
        <v>5.3351272833757069E-4</v>
      </c>
      <c r="L6489" s="33">
        <f t="shared" si="406"/>
        <v>0.99767699739891447</v>
      </c>
      <c r="M6489" s="33">
        <f t="shared" si="407"/>
        <v>0.99714472402203258</v>
      </c>
    </row>
    <row r="6490" spans="1:13" ht="41.4">
      <c r="A6490" t="s">
        <v>164</v>
      </c>
      <c r="B6490" t="s">
        <v>262</v>
      </c>
      <c r="C6490" s="14" t="s">
        <v>264</v>
      </c>
      <c r="D6490" t="s">
        <v>465</v>
      </c>
      <c r="E6490" t="s">
        <v>483</v>
      </c>
      <c r="F6490" s="20">
        <v>2031</v>
      </c>
      <c r="G6490" s="20">
        <v>38</v>
      </c>
      <c r="H6490" s="11">
        <v>2473.2782533541499</v>
      </c>
      <c r="I6490" s="10">
        <v>4313268.0570496898</v>
      </c>
      <c r="J6490" s="33">
        <f t="shared" si="404"/>
        <v>5.7341167315390373E-4</v>
      </c>
      <c r="K6490" s="33">
        <f t="shared" si="405"/>
        <v>5.7324730409902269E-4</v>
      </c>
      <c r="L6490" s="33">
        <f t="shared" si="406"/>
        <v>0.99714472402203258</v>
      </c>
      <c r="M6490" s="33">
        <f t="shared" si="407"/>
        <v>0.99657311349719035</v>
      </c>
    </row>
    <row r="6491" spans="1:13" ht="41.4">
      <c r="A6491" t="s">
        <v>164</v>
      </c>
      <c r="B6491" t="s">
        <v>262</v>
      </c>
      <c r="C6491" s="14" t="s">
        <v>264</v>
      </c>
      <c r="D6491" t="s">
        <v>465</v>
      </c>
      <c r="E6491" t="s">
        <v>483</v>
      </c>
      <c r="F6491" s="20">
        <v>2031</v>
      </c>
      <c r="G6491" s="20">
        <v>39</v>
      </c>
      <c r="H6491" s="11">
        <v>2682.8037779585402</v>
      </c>
      <c r="I6491" s="10">
        <v>4350282.0248296196</v>
      </c>
      <c r="J6491" s="33">
        <f t="shared" si="404"/>
        <v>6.1669651821334812E-4</v>
      </c>
      <c r="K6491" s="33">
        <f t="shared" si="405"/>
        <v>6.165063999993281E-4</v>
      </c>
      <c r="L6491" s="33">
        <f t="shared" si="406"/>
        <v>0.99657311349719035</v>
      </c>
      <c r="M6491" s="33">
        <f t="shared" si="407"/>
        <v>0.99595871979465211</v>
      </c>
    </row>
    <row r="6492" spans="1:13" ht="41.4">
      <c r="A6492" t="s">
        <v>164</v>
      </c>
      <c r="B6492" t="s">
        <v>262</v>
      </c>
      <c r="C6492" s="14" t="s">
        <v>264</v>
      </c>
      <c r="D6492" t="s">
        <v>465</v>
      </c>
      <c r="E6492" t="s">
        <v>483</v>
      </c>
      <c r="F6492" s="20">
        <v>2031</v>
      </c>
      <c r="G6492" s="20">
        <v>40</v>
      </c>
      <c r="H6492" s="11">
        <v>3621.2133947601701</v>
      </c>
      <c r="I6492" s="10">
        <v>4367536.2408773201</v>
      </c>
      <c r="J6492" s="33">
        <f t="shared" si="404"/>
        <v>8.291203999334797E-4</v>
      </c>
      <c r="K6492" s="33">
        <f t="shared" si="405"/>
        <v>8.2877677459014532E-4</v>
      </c>
      <c r="L6492" s="33">
        <f t="shared" si="406"/>
        <v>0.99595871979465211</v>
      </c>
      <c r="M6492" s="33">
        <f t="shared" si="407"/>
        <v>0.99513329233923575</v>
      </c>
    </row>
    <row r="6493" spans="1:13" ht="41.4">
      <c r="A6493" t="s">
        <v>164</v>
      </c>
      <c r="B6493" t="s">
        <v>262</v>
      </c>
      <c r="C6493" s="14" t="s">
        <v>264</v>
      </c>
      <c r="D6493" t="s">
        <v>465</v>
      </c>
      <c r="E6493" t="s">
        <v>483</v>
      </c>
      <c r="F6493" s="20">
        <v>2031</v>
      </c>
      <c r="G6493" s="20">
        <v>41</v>
      </c>
      <c r="H6493" s="11">
        <v>5481.8476890531601</v>
      </c>
      <c r="I6493" s="10">
        <v>6429586.9297819696</v>
      </c>
      <c r="J6493" s="33">
        <f t="shared" si="404"/>
        <v>8.5259718064641706E-4</v>
      </c>
      <c r="K6493" s="33">
        <f t="shared" si="405"/>
        <v>8.5223382294341565E-4</v>
      </c>
      <c r="L6493" s="33">
        <f t="shared" si="406"/>
        <v>0.99513329233923575</v>
      </c>
      <c r="M6493" s="33">
        <f t="shared" si="407"/>
        <v>0.99428520608916726</v>
      </c>
    </row>
    <row r="6494" spans="1:13" ht="41.4">
      <c r="A6494" t="s">
        <v>164</v>
      </c>
      <c r="B6494" t="s">
        <v>262</v>
      </c>
      <c r="C6494" s="14" t="s">
        <v>264</v>
      </c>
      <c r="D6494" t="s">
        <v>465</v>
      </c>
      <c r="E6494" t="s">
        <v>483</v>
      </c>
      <c r="F6494" s="20">
        <v>2031</v>
      </c>
      <c r="G6494" s="20">
        <v>42</v>
      </c>
      <c r="H6494" s="11">
        <v>4201.0081413642101</v>
      </c>
      <c r="I6494" s="10">
        <v>4323635.74584297</v>
      </c>
      <c r="J6494" s="33">
        <f t="shared" si="404"/>
        <v>9.7163785025214898E-4</v>
      </c>
      <c r="K6494" s="33">
        <f t="shared" si="405"/>
        <v>9.7116596304303027E-4</v>
      </c>
      <c r="L6494" s="33">
        <f t="shared" si="406"/>
        <v>0.99428520608916726</v>
      </c>
      <c r="M6494" s="33">
        <f t="shared" si="407"/>
        <v>0.99331959013945625</v>
      </c>
    </row>
    <row r="6495" spans="1:13" ht="41.4">
      <c r="A6495" t="s">
        <v>164</v>
      </c>
      <c r="B6495" t="s">
        <v>262</v>
      </c>
      <c r="C6495" s="14" t="s">
        <v>264</v>
      </c>
      <c r="D6495" t="s">
        <v>465</v>
      </c>
      <c r="E6495" t="s">
        <v>483</v>
      </c>
      <c r="F6495" s="20">
        <v>2031</v>
      </c>
      <c r="G6495" s="20">
        <v>43</v>
      </c>
      <c r="H6495" s="11">
        <v>4551.15697520513</v>
      </c>
      <c r="I6495" s="10">
        <v>4305903.4970909404</v>
      </c>
      <c r="J6495" s="33">
        <f t="shared" si="404"/>
        <v>1.0569574952805799E-3</v>
      </c>
      <c r="K6495" s="33">
        <f t="shared" si="405"/>
        <v>1.0563991124534766E-3</v>
      </c>
      <c r="L6495" s="33">
        <f t="shared" si="406"/>
        <v>0.99331959013945625</v>
      </c>
      <c r="M6495" s="33">
        <f t="shared" si="407"/>
        <v>0.99227024820605025</v>
      </c>
    </row>
    <row r="6496" spans="1:13" ht="41.4">
      <c r="A6496" t="s">
        <v>164</v>
      </c>
      <c r="B6496" t="s">
        <v>262</v>
      </c>
      <c r="C6496" s="14" t="s">
        <v>264</v>
      </c>
      <c r="D6496" t="s">
        <v>465</v>
      </c>
      <c r="E6496" t="s">
        <v>483</v>
      </c>
      <c r="F6496" s="20">
        <v>2031</v>
      </c>
      <c r="G6496" s="20">
        <v>44</v>
      </c>
      <c r="H6496" s="11">
        <v>4813.4881276394999</v>
      </c>
      <c r="I6496" s="10">
        <v>4172855.0064550401</v>
      </c>
      <c r="J6496" s="33">
        <f t="shared" si="404"/>
        <v>1.1535239350980221E-3</v>
      </c>
      <c r="K6496" s="33">
        <f t="shared" si="405"/>
        <v>1.1528588821063668E-3</v>
      </c>
      <c r="L6496" s="33">
        <f t="shared" si="406"/>
        <v>0.99227024820605025</v>
      </c>
      <c r="M6496" s="33">
        <f t="shared" si="407"/>
        <v>0.99112630063695606</v>
      </c>
    </row>
    <row r="6497" spans="1:13" ht="41.4">
      <c r="A6497" t="s">
        <v>164</v>
      </c>
      <c r="B6497" t="s">
        <v>262</v>
      </c>
      <c r="C6497" s="14" t="s">
        <v>264</v>
      </c>
      <c r="D6497" t="s">
        <v>465</v>
      </c>
      <c r="E6497" t="s">
        <v>483</v>
      </c>
      <c r="F6497" s="20">
        <v>2031</v>
      </c>
      <c r="G6497" s="20">
        <v>45</v>
      </c>
      <c r="H6497" s="11">
        <v>6166.0308265526</v>
      </c>
      <c r="I6497" s="10">
        <v>4137044.5266235699</v>
      </c>
      <c r="J6497" s="33">
        <f t="shared" si="404"/>
        <v>1.4904434281216156E-3</v>
      </c>
      <c r="K6497" s="33">
        <f t="shared" si="405"/>
        <v>1.4893332689270844E-3</v>
      </c>
      <c r="L6497" s="33">
        <f t="shared" si="406"/>
        <v>0.99112630063695606</v>
      </c>
      <c r="M6497" s="33">
        <f t="shared" si="407"/>
        <v>0.98965018326370879</v>
      </c>
    </row>
    <row r="6498" spans="1:13" ht="41.4">
      <c r="A6498" t="s">
        <v>164</v>
      </c>
      <c r="B6498" t="s">
        <v>262</v>
      </c>
      <c r="C6498" s="14" t="s">
        <v>264</v>
      </c>
      <c r="D6498" t="s">
        <v>465</v>
      </c>
      <c r="E6498" t="s">
        <v>483</v>
      </c>
      <c r="F6498" s="20">
        <v>2031</v>
      </c>
      <c r="G6498" s="20">
        <v>46</v>
      </c>
      <c r="H6498" s="11">
        <v>6844.8240072497902</v>
      </c>
      <c r="I6498" s="10">
        <v>4193236.7888016799</v>
      </c>
      <c r="J6498" s="33">
        <f t="shared" si="404"/>
        <v>1.6323485536350706E-3</v>
      </c>
      <c r="K6498" s="33">
        <f t="shared" si="405"/>
        <v>1.631016997354684E-3</v>
      </c>
      <c r="L6498" s="33">
        <f t="shared" si="406"/>
        <v>0.98965018326370879</v>
      </c>
      <c r="M6498" s="33">
        <f t="shared" si="407"/>
        <v>0.98803604699337055</v>
      </c>
    </row>
    <row r="6499" spans="1:13" ht="41.4">
      <c r="A6499" t="s">
        <v>164</v>
      </c>
      <c r="B6499" t="s">
        <v>262</v>
      </c>
      <c r="C6499" s="14" t="s">
        <v>264</v>
      </c>
      <c r="D6499" t="s">
        <v>465</v>
      </c>
      <c r="E6499" t="s">
        <v>483</v>
      </c>
      <c r="F6499" s="20">
        <v>2031</v>
      </c>
      <c r="G6499" s="20">
        <v>47</v>
      </c>
      <c r="H6499" s="11">
        <v>7647.0203514497998</v>
      </c>
      <c r="I6499" s="10">
        <v>4275041.2480123602</v>
      </c>
      <c r="J6499" s="33">
        <f t="shared" si="404"/>
        <v>1.7887594312698642E-3</v>
      </c>
      <c r="K6499" s="33">
        <f t="shared" si="405"/>
        <v>1.7871605545957125E-3</v>
      </c>
      <c r="L6499" s="33">
        <f t="shared" si="406"/>
        <v>0.98803604699337055</v>
      </c>
      <c r="M6499" s="33">
        <f t="shared" si="407"/>
        <v>0.98627026794366535</v>
      </c>
    </row>
    <row r="6500" spans="1:13" ht="41.4">
      <c r="A6500" t="s">
        <v>164</v>
      </c>
      <c r="B6500" t="s">
        <v>262</v>
      </c>
      <c r="C6500" s="14" t="s">
        <v>264</v>
      </c>
      <c r="D6500" t="s">
        <v>465</v>
      </c>
      <c r="E6500" t="s">
        <v>483</v>
      </c>
      <c r="F6500" s="20">
        <v>2031</v>
      </c>
      <c r="G6500" s="20">
        <v>48</v>
      </c>
      <c r="H6500" s="11">
        <v>8325.8094456612507</v>
      </c>
      <c r="I6500" s="10">
        <v>4248218.5066900104</v>
      </c>
      <c r="J6500" s="33">
        <f t="shared" si="404"/>
        <v>1.9598355010576624E-3</v>
      </c>
      <c r="K6500" s="33">
        <f t="shared" si="405"/>
        <v>1.9579162774543413E-3</v>
      </c>
      <c r="L6500" s="33">
        <f t="shared" si="406"/>
        <v>0.98627026794366535</v>
      </c>
      <c r="M6500" s="33">
        <f t="shared" si="407"/>
        <v>0.98433923333208917</v>
      </c>
    </row>
    <row r="6501" spans="1:13" ht="41.4">
      <c r="A6501" t="s">
        <v>164</v>
      </c>
      <c r="B6501" t="s">
        <v>262</v>
      </c>
      <c r="C6501" s="14" t="s">
        <v>264</v>
      </c>
      <c r="D6501" t="s">
        <v>465</v>
      </c>
      <c r="E6501" t="s">
        <v>483</v>
      </c>
      <c r="F6501" s="20">
        <v>2031</v>
      </c>
      <c r="G6501" s="20">
        <v>49</v>
      </c>
      <c r="H6501" s="11">
        <v>8825.6080060888507</v>
      </c>
      <c r="I6501" s="10">
        <v>4109485.2510046298</v>
      </c>
      <c r="J6501" s="33">
        <f t="shared" si="404"/>
        <v>2.1476188541937921E-3</v>
      </c>
      <c r="K6501" s="33">
        <f t="shared" si="405"/>
        <v>2.1453143708348721E-3</v>
      </c>
      <c r="L6501" s="33">
        <f t="shared" si="406"/>
        <v>0.98433923333208917</v>
      </c>
      <c r="M6501" s="33">
        <f t="shared" si="407"/>
        <v>0.98222751622904525</v>
      </c>
    </row>
    <row r="6502" spans="1:13" ht="41.4">
      <c r="A6502" t="s">
        <v>164</v>
      </c>
      <c r="B6502" t="s">
        <v>262</v>
      </c>
      <c r="C6502" s="14" t="s">
        <v>264</v>
      </c>
      <c r="D6502" t="s">
        <v>465</v>
      </c>
      <c r="E6502" t="s">
        <v>483</v>
      </c>
      <c r="F6502" s="20">
        <v>2031</v>
      </c>
      <c r="G6502" s="20">
        <v>50</v>
      </c>
      <c r="H6502" s="11">
        <v>10068.875645750701</v>
      </c>
      <c r="I6502" s="10">
        <v>4032527.0052999798</v>
      </c>
      <c r="J6502" s="33">
        <f t="shared" si="404"/>
        <v>2.4969146226465695E-3</v>
      </c>
      <c r="K6502" s="33">
        <f t="shared" si="405"/>
        <v>2.4937999242481412E-3</v>
      </c>
      <c r="L6502" s="33">
        <f t="shared" si="406"/>
        <v>0.98222751622904525</v>
      </c>
      <c r="M6502" s="33">
        <f t="shared" si="407"/>
        <v>0.97977803732347879</v>
      </c>
    </row>
    <row r="6503" spans="1:13" ht="41.4">
      <c r="A6503" t="s">
        <v>164</v>
      </c>
      <c r="B6503" t="s">
        <v>262</v>
      </c>
      <c r="C6503" s="14" t="s">
        <v>264</v>
      </c>
      <c r="D6503" t="s">
        <v>465</v>
      </c>
      <c r="E6503" t="s">
        <v>483</v>
      </c>
      <c r="F6503" s="20">
        <v>2031</v>
      </c>
      <c r="G6503" s="20">
        <v>51</v>
      </c>
      <c r="H6503" s="11">
        <v>10833.361181922401</v>
      </c>
      <c r="I6503" s="10">
        <v>3970197.1340348902</v>
      </c>
      <c r="J6503" s="33">
        <f t="shared" si="404"/>
        <v>2.728670848369817E-3</v>
      </c>
      <c r="K6503" s="33">
        <f t="shared" si="405"/>
        <v>2.7249514098807159E-3</v>
      </c>
      <c r="L6503" s="33">
        <f t="shared" si="406"/>
        <v>0.97977803732347879</v>
      </c>
      <c r="M6503" s="33">
        <f t="shared" si="407"/>
        <v>0.97710818977930403</v>
      </c>
    </row>
    <row r="6504" spans="1:13" ht="41.4">
      <c r="A6504" t="s">
        <v>164</v>
      </c>
      <c r="B6504" t="s">
        <v>262</v>
      </c>
      <c r="C6504" s="14" t="s">
        <v>264</v>
      </c>
      <c r="D6504" t="s">
        <v>465</v>
      </c>
      <c r="E6504" t="s">
        <v>483</v>
      </c>
      <c r="F6504" s="20">
        <v>2031</v>
      </c>
      <c r="G6504" s="20">
        <v>52</v>
      </c>
      <c r="H6504" s="11">
        <v>11634.067437291</v>
      </c>
      <c r="I6504" s="10">
        <v>3903021.8011284</v>
      </c>
      <c r="J6504" s="33">
        <f t="shared" si="404"/>
        <v>2.9807846407436112E-3</v>
      </c>
      <c r="K6504" s="33">
        <f t="shared" si="405"/>
        <v>2.9763465130024924E-3</v>
      </c>
      <c r="L6504" s="33">
        <f t="shared" si="406"/>
        <v>0.97710818977930403</v>
      </c>
      <c r="M6504" s="33">
        <f t="shared" si="407"/>
        <v>0.97419997722582818</v>
      </c>
    </row>
    <row r="6505" spans="1:13" ht="41.4">
      <c r="A6505" t="s">
        <v>164</v>
      </c>
      <c r="B6505" t="s">
        <v>262</v>
      </c>
      <c r="C6505" s="14" t="s">
        <v>264</v>
      </c>
      <c r="D6505" t="s">
        <v>465</v>
      </c>
      <c r="E6505" t="s">
        <v>483</v>
      </c>
      <c r="F6505" s="20">
        <v>2031</v>
      </c>
      <c r="G6505" s="20">
        <v>53</v>
      </c>
      <c r="H6505" s="11">
        <v>12424.437040528701</v>
      </c>
      <c r="I6505" s="10">
        <v>3816403.7742635501</v>
      </c>
      <c r="J6505" s="33">
        <f t="shared" si="404"/>
        <v>3.2555352565980101E-3</v>
      </c>
      <c r="K6505" s="33">
        <f t="shared" si="405"/>
        <v>3.2502417476543144E-3</v>
      </c>
      <c r="L6505" s="33">
        <f t="shared" si="406"/>
        <v>0.97419997722582818</v>
      </c>
      <c r="M6505" s="33">
        <f t="shared" si="407"/>
        <v>0.97103359178928494</v>
      </c>
    </row>
    <row r="6506" spans="1:13" ht="41.4">
      <c r="A6506" t="s">
        <v>164</v>
      </c>
      <c r="B6506" t="s">
        <v>262</v>
      </c>
      <c r="C6506" s="14" t="s">
        <v>264</v>
      </c>
      <c r="D6506" t="s">
        <v>465</v>
      </c>
      <c r="E6506" t="s">
        <v>483</v>
      </c>
      <c r="F6506" s="20">
        <v>2031</v>
      </c>
      <c r="G6506" s="20">
        <v>54</v>
      </c>
      <c r="H6506" s="11">
        <v>13335.1170975725</v>
      </c>
      <c r="I6506" s="10">
        <v>3746395.6490758401</v>
      </c>
      <c r="J6506" s="33">
        <f t="shared" si="404"/>
        <v>3.5594524301943396E-3</v>
      </c>
      <c r="K6506" s="33">
        <f t="shared" si="405"/>
        <v>3.5531250889093702E-3</v>
      </c>
      <c r="L6506" s="33">
        <f t="shared" si="406"/>
        <v>0.97103359178928494</v>
      </c>
      <c r="M6506" s="33">
        <f t="shared" si="407"/>
        <v>0.96758338797212462</v>
      </c>
    </row>
    <row r="6507" spans="1:13" ht="41.4">
      <c r="A6507" t="s">
        <v>164</v>
      </c>
      <c r="B6507" t="s">
        <v>262</v>
      </c>
      <c r="C6507" s="14" t="s">
        <v>264</v>
      </c>
      <c r="D6507" t="s">
        <v>465</v>
      </c>
      <c r="E6507" t="s">
        <v>483</v>
      </c>
      <c r="F6507" s="20">
        <v>2031</v>
      </c>
      <c r="G6507" s="20">
        <v>55</v>
      </c>
      <c r="H6507" s="11">
        <v>14359.354816549199</v>
      </c>
      <c r="I6507" s="10">
        <v>3664473.9688018402</v>
      </c>
      <c r="J6507" s="33">
        <f t="shared" si="404"/>
        <v>3.9185309921151452E-3</v>
      </c>
      <c r="K6507" s="33">
        <f t="shared" si="405"/>
        <v>3.9108635678297698E-3</v>
      </c>
      <c r="L6507" s="33">
        <f t="shared" si="406"/>
        <v>0.96758338797212462</v>
      </c>
      <c r="M6507" s="33">
        <f t="shared" si="407"/>
        <v>0.96379930135126712</v>
      </c>
    </row>
    <row r="6508" spans="1:13" ht="41.4">
      <c r="A6508" t="s">
        <v>164</v>
      </c>
      <c r="B6508" t="s">
        <v>262</v>
      </c>
      <c r="C6508" s="14" t="s">
        <v>264</v>
      </c>
      <c r="D6508" t="s">
        <v>465</v>
      </c>
      <c r="E6508" t="s">
        <v>483</v>
      </c>
      <c r="F6508" s="20">
        <v>2031</v>
      </c>
      <c r="G6508" s="20">
        <v>56</v>
      </c>
      <c r="H6508" s="11">
        <v>15321.3333833917</v>
      </c>
      <c r="I6508" s="10">
        <v>3581131.1353097698</v>
      </c>
      <c r="J6508" s="33">
        <f t="shared" si="404"/>
        <v>4.2783502766274425E-3</v>
      </c>
      <c r="K6508" s="33">
        <f t="shared" si="405"/>
        <v>4.2692111741553518E-3</v>
      </c>
      <c r="L6508" s="33">
        <f t="shared" si="406"/>
        <v>0.96379930135126712</v>
      </c>
      <c r="M6508" s="33">
        <f t="shared" si="407"/>
        <v>0.9596846386042952</v>
      </c>
    </row>
    <row r="6509" spans="1:13" ht="41.4">
      <c r="A6509" t="s">
        <v>164</v>
      </c>
      <c r="B6509" t="s">
        <v>262</v>
      </c>
      <c r="C6509" s="14" t="s">
        <v>264</v>
      </c>
      <c r="D6509" t="s">
        <v>465</v>
      </c>
      <c r="E6509" t="s">
        <v>483</v>
      </c>
      <c r="F6509" s="20">
        <v>2031</v>
      </c>
      <c r="G6509" s="20">
        <v>57</v>
      </c>
      <c r="H6509" s="11">
        <v>16221.498090482601</v>
      </c>
      <c r="I6509" s="10">
        <v>3470906.0000601499</v>
      </c>
      <c r="J6509" s="33">
        <f t="shared" si="404"/>
        <v>4.673563066876915E-3</v>
      </c>
      <c r="K6509" s="33">
        <f t="shared" si="405"/>
        <v>4.6626589646238115E-3</v>
      </c>
      <c r="L6509" s="33">
        <f t="shared" si="406"/>
        <v>0.9596846386042952</v>
      </c>
      <c r="M6509" s="33">
        <f t="shared" si="407"/>
        <v>0.95520995642089512</v>
      </c>
    </row>
    <row r="6510" spans="1:13" ht="41.4">
      <c r="A6510" t="s">
        <v>164</v>
      </c>
      <c r="B6510" t="s">
        <v>262</v>
      </c>
      <c r="C6510" s="14" t="s">
        <v>264</v>
      </c>
      <c r="D6510" t="s">
        <v>465</v>
      </c>
      <c r="E6510" t="s">
        <v>483</v>
      </c>
      <c r="F6510" s="20">
        <v>2031</v>
      </c>
      <c r="G6510" s="20">
        <v>58</v>
      </c>
      <c r="H6510" s="11">
        <v>17463.666264838699</v>
      </c>
      <c r="I6510" s="10">
        <v>3419213.8115097</v>
      </c>
      <c r="J6510" s="33">
        <f t="shared" si="404"/>
        <v>5.1075092777330272E-3</v>
      </c>
      <c r="K6510" s="33">
        <f t="shared" si="405"/>
        <v>5.0944881301981937E-3</v>
      </c>
      <c r="L6510" s="33">
        <f t="shared" si="406"/>
        <v>0.95520995642089512</v>
      </c>
      <c r="M6510" s="33">
        <f t="shared" si="407"/>
        <v>0.95034365063606174</v>
      </c>
    </row>
    <row r="6511" spans="1:13" ht="41.4">
      <c r="A6511" t="s">
        <v>164</v>
      </c>
      <c r="B6511" t="s">
        <v>262</v>
      </c>
      <c r="C6511" s="14" t="s">
        <v>264</v>
      </c>
      <c r="D6511" t="s">
        <v>465</v>
      </c>
      <c r="E6511" t="s">
        <v>483</v>
      </c>
      <c r="F6511" s="20">
        <v>2031</v>
      </c>
      <c r="G6511" s="20">
        <v>59</v>
      </c>
      <c r="H6511" s="11">
        <v>17934.873913653599</v>
      </c>
      <c r="I6511" s="10">
        <v>3207417.8824779401</v>
      </c>
      <c r="J6511" s="33">
        <f t="shared" si="404"/>
        <v>5.5916860760898846E-3</v>
      </c>
      <c r="K6511" s="33">
        <f t="shared" si="405"/>
        <v>5.5760816979788519E-3</v>
      </c>
      <c r="L6511" s="33">
        <f t="shared" si="406"/>
        <v>0.95034365063606174</v>
      </c>
      <c r="M6511" s="33">
        <f t="shared" si="407"/>
        <v>0.94504445679895954</v>
      </c>
    </row>
    <row r="6512" spans="1:13" ht="41.4">
      <c r="A6512" t="s">
        <v>164</v>
      </c>
      <c r="B6512" t="s">
        <v>262</v>
      </c>
      <c r="C6512" s="14" t="s">
        <v>264</v>
      </c>
      <c r="D6512" t="s">
        <v>465</v>
      </c>
      <c r="E6512" t="s">
        <v>483</v>
      </c>
      <c r="F6512" s="20">
        <v>2031</v>
      </c>
      <c r="G6512" s="20">
        <v>60</v>
      </c>
      <c r="H6512" s="11">
        <v>19342.684232832798</v>
      </c>
      <c r="I6512" s="10">
        <v>3113976.0266644699</v>
      </c>
      <c r="J6512" s="33">
        <f t="shared" si="404"/>
        <v>6.211571337481259E-3</v>
      </c>
      <c r="K6512" s="33">
        <f t="shared" si="405"/>
        <v>6.1923194104387402E-3</v>
      </c>
      <c r="L6512" s="33">
        <f t="shared" si="406"/>
        <v>0.94504445679895954</v>
      </c>
      <c r="M6512" s="33">
        <f t="shared" si="407"/>
        <v>0.93919243966539578</v>
      </c>
    </row>
    <row r="6513" spans="1:13" ht="41.4">
      <c r="A6513" t="s">
        <v>164</v>
      </c>
      <c r="B6513" t="s">
        <v>262</v>
      </c>
      <c r="C6513" s="14" t="s">
        <v>264</v>
      </c>
      <c r="D6513" t="s">
        <v>465</v>
      </c>
      <c r="E6513" t="s">
        <v>483</v>
      </c>
      <c r="F6513" s="20">
        <v>2031</v>
      </c>
      <c r="G6513" s="20">
        <v>61</v>
      </c>
      <c r="H6513" s="11">
        <v>20548.854990786698</v>
      </c>
      <c r="I6513" s="10">
        <v>3023912.0633060001</v>
      </c>
      <c r="J6513" s="33">
        <f t="shared" si="404"/>
        <v>6.7954538890661149E-3</v>
      </c>
      <c r="K6513" s="33">
        <f t="shared" si="405"/>
        <v>6.7724170038540032E-3</v>
      </c>
      <c r="L6513" s="33">
        <f t="shared" si="406"/>
        <v>0.93919243966539578</v>
      </c>
      <c r="M6513" s="33">
        <f t="shared" si="407"/>
        <v>0.93283183681711468</v>
      </c>
    </row>
    <row r="6514" spans="1:13" ht="41.4">
      <c r="A6514" t="s">
        <v>164</v>
      </c>
      <c r="B6514" t="s">
        <v>262</v>
      </c>
      <c r="C6514" s="14" t="s">
        <v>264</v>
      </c>
      <c r="D6514" t="s">
        <v>465</v>
      </c>
      <c r="E6514" t="s">
        <v>483</v>
      </c>
      <c r="F6514" s="20">
        <v>2031</v>
      </c>
      <c r="G6514" s="20">
        <v>62</v>
      </c>
      <c r="H6514" s="11">
        <v>21754.336288283299</v>
      </c>
      <c r="I6514" s="10">
        <v>2925056.62136024</v>
      </c>
      <c r="J6514" s="33">
        <f t="shared" si="404"/>
        <v>7.4372359596125946E-3</v>
      </c>
      <c r="K6514" s="33">
        <f t="shared" si="405"/>
        <v>7.4096481549571491E-3</v>
      </c>
      <c r="L6514" s="33">
        <f t="shared" si="406"/>
        <v>0.93283183681711468</v>
      </c>
      <c r="M6514" s="33">
        <f t="shared" si="407"/>
        <v>0.9259198811185575</v>
      </c>
    </row>
    <row r="6515" spans="1:13" ht="41.4">
      <c r="A6515" t="s">
        <v>164</v>
      </c>
      <c r="B6515" t="s">
        <v>262</v>
      </c>
      <c r="C6515" s="14" t="s">
        <v>264</v>
      </c>
      <c r="D6515" t="s">
        <v>465</v>
      </c>
      <c r="E6515" t="s">
        <v>483</v>
      </c>
      <c r="F6515" s="20">
        <v>2031</v>
      </c>
      <c r="G6515" s="20">
        <v>63</v>
      </c>
      <c r="H6515" s="11">
        <v>22857.3965838689</v>
      </c>
      <c r="I6515" s="10">
        <v>2806920.98012002</v>
      </c>
      <c r="J6515" s="33">
        <f t="shared" si="404"/>
        <v>8.1432276668121778E-3</v>
      </c>
      <c r="K6515" s="33">
        <f t="shared" si="405"/>
        <v>8.1101614046374948E-3</v>
      </c>
      <c r="L6515" s="33">
        <f t="shared" si="406"/>
        <v>0.9259198811185575</v>
      </c>
      <c r="M6515" s="33">
        <f t="shared" si="407"/>
        <v>0.91841052143492319</v>
      </c>
    </row>
    <row r="6516" spans="1:13" ht="41.4">
      <c r="A6516" t="s">
        <v>164</v>
      </c>
      <c r="B6516" t="s">
        <v>262</v>
      </c>
      <c r="C6516" s="14" t="s">
        <v>264</v>
      </c>
      <c r="D6516" t="s">
        <v>465</v>
      </c>
      <c r="E6516" t="s">
        <v>483</v>
      </c>
      <c r="F6516" s="20">
        <v>2031</v>
      </c>
      <c r="G6516" s="20">
        <v>64</v>
      </c>
      <c r="H6516" s="11">
        <v>23740.4667665257</v>
      </c>
      <c r="I6516" s="10">
        <v>2658770.4479637002</v>
      </c>
      <c r="J6516" s="33">
        <f t="shared" si="404"/>
        <v>8.9291148789125644E-3</v>
      </c>
      <c r="K6516" s="33">
        <f t="shared" si="405"/>
        <v>8.8893687199651517E-3</v>
      </c>
      <c r="L6516" s="33">
        <f t="shared" si="406"/>
        <v>0.91841052143492319</v>
      </c>
      <c r="M6516" s="33">
        <f t="shared" si="407"/>
        <v>0.91024643167359265</v>
      </c>
    </row>
    <row r="6517" spans="1:13" ht="41.4">
      <c r="A6517" t="s">
        <v>164</v>
      </c>
      <c r="B6517" t="s">
        <v>262</v>
      </c>
      <c r="C6517" s="14" t="s">
        <v>264</v>
      </c>
      <c r="D6517" t="s">
        <v>465</v>
      </c>
      <c r="E6517" t="s">
        <v>483</v>
      </c>
      <c r="F6517" s="20">
        <v>2031</v>
      </c>
      <c r="G6517" s="20">
        <v>65</v>
      </c>
      <c r="H6517" s="11">
        <v>24145.7364443691</v>
      </c>
      <c r="I6517" s="10">
        <v>2545492.0841922401</v>
      </c>
      <c r="J6517" s="33">
        <f t="shared" si="404"/>
        <v>9.4856851428910469E-3</v>
      </c>
      <c r="K6517" s="33">
        <f t="shared" si="405"/>
        <v>9.4408379457265879E-3</v>
      </c>
      <c r="L6517" s="33">
        <f t="shared" si="406"/>
        <v>0.91024643167359265</v>
      </c>
      <c r="M6517" s="33">
        <f t="shared" si="407"/>
        <v>0.90165294262148632</v>
      </c>
    </row>
    <row r="6518" spans="1:13" ht="41.4">
      <c r="A6518" t="s">
        <v>164</v>
      </c>
      <c r="B6518" t="s">
        <v>262</v>
      </c>
      <c r="C6518" s="14" t="s">
        <v>264</v>
      </c>
      <c r="D6518" t="s">
        <v>465</v>
      </c>
      <c r="E6518" t="s">
        <v>483</v>
      </c>
      <c r="F6518" s="20">
        <v>2031</v>
      </c>
      <c r="G6518" s="20">
        <v>66</v>
      </c>
      <c r="H6518" s="11">
        <v>25080.549194298699</v>
      </c>
      <c r="I6518" s="10">
        <v>2411948.6687527499</v>
      </c>
      <c r="J6518" s="33">
        <f t="shared" si="404"/>
        <v>1.0398458938708749E-2</v>
      </c>
      <c r="K6518" s="33">
        <f t="shared" si="405"/>
        <v>1.0344581872423042E-2</v>
      </c>
      <c r="L6518" s="33">
        <f t="shared" si="406"/>
        <v>0.90165294262148632</v>
      </c>
      <c r="M6518" s="33">
        <f t="shared" si="407"/>
        <v>0.89232571993602716</v>
      </c>
    </row>
    <row r="6519" spans="1:13" ht="41.4">
      <c r="A6519" t="s">
        <v>164</v>
      </c>
      <c r="B6519" t="s">
        <v>262</v>
      </c>
      <c r="C6519" s="14" t="s">
        <v>264</v>
      </c>
      <c r="D6519" t="s">
        <v>465</v>
      </c>
      <c r="E6519" t="s">
        <v>483</v>
      </c>
      <c r="F6519" s="20">
        <v>2031</v>
      </c>
      <c r="G6519" s="20">
        <v>67</v>
      </c>
      <c r="H6519" s="11">
        <v>25986.432076513702</v>
      </c>
      <c r="I6519" s="10">
        <v>2278423.6836366402</v>
      </c>
      <c r="J6519" s="33">
        <f t="shared" si="404"/>
        <v>1.1405443273410944E-2</v>
      </c>
      <c r="K6519" s="33">
        <f t="shared" si="405"/>
        <v>1.1340647779679136E-2</v>
      </c>
      <c r="L6519" s="33">
        <f t="shared" si="406"/>
        <v>0.89232571993602716</v>
      </c>
      <c r="M6519" s="33">
        <f t="shared" si="407"/>
        <v>0.88220616824148412</v>
      </c>
    </row>
    <row r="6520" spans="1:13" ht="41.4">
      <c r="A6520" t="s">
        <v>164</v>
      </c>
      <c r="B6520" t="s">
        <v>262</v>
      </c>
      <c r="C6520" s="14" t="s">
        <v>264</v>
      </c>
      <c r="D6520" t="s">
        <v>465</v>
      </c>
      <c r="E6520" t="s">
        <v>483</v>
      </c>
      <c r="F6520" s="20">
        <v>2031</v>
      </c>
      <c r="G6520" s="20">
        <v>68</v>
      </c>
      <c r="H6520" s="11">
        <v>26909.030578550901</v>
      </c>
      <c r="I6520" s="10">
        <v>2149644.3466549101</v>
      </c>
      <c r="J6520" s="33">
        <f t="shared" si="404"/>
        <v>1.25178988889136E-2</v>
      </c>
      <c r="K6520" s="33">
        <f t="shared" si="405"/>
        <v>1.2439875893268781E-2</v>
      </c>
      <c r="L6520" s="33">
        <f t="shared" si="406"/>
        <v>0.88220616824148412</v>
      </c>
      <c r="M6520" s="33">
        <f t="shared" si="407"/>
        <v>0.87123163299628381</v>
      </c>
    </row>
    <row r="6521" spans="1:13" ht="41.4">
      <c r="A6521" t="s">
        <v>164</v>
      </c>
      <c r="B6521" t="s">
        <v>262</v>
      </c>
      <c r="C6521" s="14" t="s">
        <v>264</v>
      </c>
      <c r="D6521" t="s">
        <v>465</v>
      </c>
      <c r="E6521" t="s">
        <v>483</v>
      </c>
      <c r="F6521" s="20">
        <v>2031</v>
      </c>
      <c r="G6521" s="20">
        <v>69</v>
      </c>
      <c r="H6521" s="11">
        <v>27551.1706715334</v>
      </c>
      <c r="I6521" s="10">
        <v>1997048.9985578901</v>
      </c>
      <c r="J6521" s="33">
        <f t="shared" si="404"/>
        <v>1.3795941257039094E-2</v>
      </c>
      <c r="K6521" s="33">
        <f t="shared" si="405"/>
        <v>1.3701213379886057E-2</v>
      </c>
      <c r="L6521" s="33">
        <f t="shared" si="406"/>
        <v>0.87123163299628381</v>
      </c>
      <c r="M6521" s="33">
        <f t="shared" si="407"/>
        <v>0.85929470248929518</v>
      </c>
    </row>
    <row r="6522" spans="1:13" ht="41.4">
      <c r="A6522" t="s">
        <v>164</v>
      </c>
      <c r="B6522" t="s">
        <v>262</v>
      </c>
      <c r="C6522" s="14" t="s">
        <v>264</v>
      </c>
      <c r="D6522" t="s">
        <v>465</v>
      </c>
      <c r="E6522" t="s">
        <v>483</v>
      </c>
      <c r="F6522" s="20">
        <v>2032</v>
      </c>
      <c r="G6522" s="20">
        <v>30</v>
      </c>
      <c r="H6522" s="11">
        <v>961.48051166488199</v>
      </c>
      <c r="I6522" s="10">
        <v>4354849.4681992698</v>
      </c>
      <c r="J6522" s="33">
        <f t="shared" si="404"/>
        <v>2.2078386834860085E-4</v>
      </c>
      <c r="K6522" s="33">
        <f t="shared" si="405"/>
        <v>2.2075949738398215E-4</v>
      </c>
      <c r="L6522" s="33">
        <f t="shared" si="406"/>
        <v>1</v>
      </c>
      <c r="M6522" s="33">
        <f t="shared" si="407"/>
        <v>0.99977924050261602</v>
      </c>
    </row>
    <row r="6523" spans="1:13" ht="41.4">
      <c r="A6523" t="s">
        <v>164</v>
      </c>
      <c r="B6523" t="s">
        <v>262</v>
      </c>
      <c r="C6523" s="14" t="s">
        <v>264</v>
      </c>
      <c r="D6523" t="s">
        <v>465</v>
      </c>
      <c r="E6523" t="s">
        <v>483</v>
      </c>
      <c r="F6523" s="20">
        <v>2032</v>
      </c>
      <c r="G6523" s="20">
        <v>31</v>
      </c>
      <c r="H6523" s="11">
        <v>1092.88646684591</v>
      </c>
      <c r="I6523" s="10">
        <v>4335139.8462389996</v>
      </c>
      <c r="J6523" s="33">
        <f t="shared" si="404"/>
        <v>2.5209947212984519E-4</v>
      </c>
      <c r="K6523" s="33">
        <f t="shared" si="405"/>
        <v>2.5206769772811999E-4</v>
      </c>
      <c r="L6523" s="33">
        <f t="shared" si="406"/>
        <v>0.99977924050261602</v>
      </c>
      <c r="M6523" s="33">
        <f t="shared" si="407"/>
        <v>0.9995272284512261</v>
      </c>
    </row>
    <row r="6524" spans="1:13" ht="41.4">
      <c r="A6524" t="s">
        <v>164</v>
      </c>
      <c r="B6524" t="s">
        <v>262</v>
      </c>
      <c r="C6524" s="14" t="s">
        <v>264</v>
      </c>
      <c r="D6524" t="s">
        <v>465</v>
      </c>
      <c r="E6524" t="s">
        <v>483</v>
      </c>
      <c r="F6524" s="20">
        <v>2032</v>
      </c>
      <c r="G6524" s="20">
        <v>32</v>
      </c>
      <c r="H6524" s="11">
        <v>1144.26299639015</v>
      </c>
      <c r="I6524" s="10">
        <v>4315576.1565363901</v>
      </c>
      <c r="J6524" s="33">
        <f t="shared" si="404"/>
        <v>2.6514721438921762E-4</v>
      </c>
      <c r="K6524" s="33">
        <f t="shared" si="405"/>
        <v>2.6511206597312764E-4</v>
      </c>
      <c r="L6524" s="33">
        <f t="shared" si="406"/>
        <v>0.9995272284512261</v>
      </c>
      <c r="M6524" s="33">
        <f t="shared" si="407"/>
        <v>0.99926224172269495</v>
      </c>
    </row>
    <row r="6525" spans="1:13" ht="41.4">
      <c r="A6525" t="s">
        <v>164</v>
      </c>
      <c r="B6525" t="s">
        <v>262</v>
      </c>
      <c r="C6525" s="14" t="s">
        <v>264</v>
      </c>
      <c r="D6525" t="s">
        <v>465</v>
      </c>
      <c r="E6525" t="s">
        <v>483</v>
      </c>
      <c r="F6525" s="20">
        <v>2032</v>
      </c>
      <c r="G6525" s="20">
        <v>33</v>
      </c>
      <c r="H6525" s="11">
        <v>1216.44685764376</v>
      </c>
      <c r="I6525" s="10">
        <v>4335853.6014042804</v>
      </c>
      <c r="J6525" s="33">
        <f t="shared" si="404"/>
        <v>2.8055533453661389E-4</v>
      </c>
      <c r="K6525" s="33">
        <f t="shared" si="405"/>
        <v>2.8051598256895183E-4</v>
      </c>
      <c r="L6525" s="33">
        <f t="shared" si="406"/>
        <v>0.99926224172269495</v>
      </c>
      <c r="M6525" s="33">
        <f t="shared" si="407"/>
        <v>0.99898193269311408</v>
      </c>
    </row>
    <row r="6526" spans="1:13" ht="41.4">
      <c r="A6526" t="s">
        <v>164</v>
      </c>
      <c r="B6526" t="s">
        <v>262</v>
      </c>
      <c r="C6526" s="14" t="s">
        <v>264</v>
      </c>
      <c r="D6526" t="s">
        <v>465</v>
      </c>
      <c r="E6526" t="s">
        <v>483</v>
      </c>
      <c r="F6526" s="20">
        <v>2032</v>
      </c>
      <c r="G6526" s="20">
        <v>34</v>
      </c>
      <c r="H6526" s="11">
        <v>1313.4384389582499</v>
      </c>
      <c r="I6526" s="10">
        <v>4395419.9703205498</v>
      </c>
      <c r="J6526" s="33">
        <f t="shared" si="404"/>
        <v>2.9881978237052587E-4</v>
      </c>
      <c r="K6526" s="33">
        <f t="shared" si="405"/>
        <v>2.9877514018616935E-4</v>
      </c>
      <c r="L6526" s="33">
        <f t="shared" si="406"/>
        <v>0.99898193269311408</v>
      </c>
      <c r="M6526" s="33">
        <f t="shared" si="407"/>
        <v>0.99868346172613021</v>
      </c>
    </row>
    <row r="6527" spans="1:13" ht="41.4">
      <c r="A6527" t="s">
        <v>164</v>
      </c>
      <c r="B6527" t="s">
        <v>262</v>
      </c>
      <c r="C6527" s="14" t="s">
        <v>264</v>
      </c>
      <c r="D6527" t="s">
        <v>465</v>
      </c>
      <c r="E6527" t="s">
        <v>483</v>
      </c>
      <c r="F6527" s="20">
        <v>2032</v>
      </c>
      <c r="G6527" s="20">
        <v>35</v>
      </c>
      <c r="H6527" s="11">
        <v>2104.5682533180002</v>
      </c>
      <c r="I6527" s="10">
        <v>4534870.6055931197</v>
      </c>
      <c r="J6527" s="33">
        <f t="shared" si="404"/>
        <v>4.6408562368291471E-4</v>
      </c>
      <c r="K6527" s="33">
        <f t="shared" si="405"/>
        <v>4.6397795260666452E-4</v>
      </c>
      <c r="L6527" s="33">
        <f t="shared" si="406"/>
        <v>0.99868346172613021</v>
      </c>
      <c r="M6527" s="33">
        <f t="shared" si="407"/>
        <v>0.99822009461825634</v>
      </c>
    </row>
    <row r="6528" spans="1:13" ht="41.4">
      <c r="A6528" t="s">
        <v>164</v>
      </c>
      <c r="B6528" t="s">
        <v>262</v>
      </c>
      <c r="C6528" s="14" t="s">
        <v>264</v>
      </c>
      <c r="D6528" t="s">
        <v>465</v>
      </c>
      <c r="E6528" t="s">
        <v>483</v>
      </c>
      <c r="F6528" s="20">
        <v>2032</v>
      </c>
      <c r="G6528" s="20">
        <v>36</v>
      </c>
      <c r="H6528" s="11">
        <v>2228.11546316456</v>
      </c>
      <c r="I6528" s="10">
        <v>4490902.8165736496</v>
      </c>
      <c r="J6528" s="33">
        <f t="shared" si="404"/>
        <v>4.9613976391154875E-4</v>
      </c>
      <c r="K6528" s="33">
        <f t="shared" si="405"/>
        <v>4.9601670693089073E-4</v>
      </c>
      <c r="L6528" s="33">
        <f t="shared" si="406"/>
        <v>0.99822009461825634</v>
      </c>
      <c r="M6528" s="33">
        <f t="shared" si="407"/>
        <v>0.99772496077413153</v>
      </c>
    </row>
    <row r="6529" spans="1:13" ht="41.4">
      <c r="A6529" t="s">
        <v>164</v>
      </c>
      <c r="B6529" t="s">
        <v>262</v>
      </c>
      <c r="C6529" s="14" t="s">
        <v>264</v>
      </c>
      <c r="D6529" t="s">
        <v>465</v>
      </c>
      <c r="E6529" t="s">
        <v>483</v>
      </c>
      <c r="F6529" s="20">
        <v>2032</v>
      </c>
      <c r="G6529" s="20">
        <v>37</v>
      </c>
      <c r="H6529" s="11">
        <v>2349.8485256514</v>
      </c>
      <c r="I6529" s="10">
        <v>4417195.5055099605</v>
      </c>
      <c r="J6529" s="33">
        <f t="shared" si="404"/>
        <v>5.3197747818049378E-4</v>
      </c>
      <c r="K6529" s="33">
        <f t="shared" si="405"/>
        <v>5.3183600325013014E-4</v>
      </c>
      <c r="L6529" s="33">
        <f t="shared" si="406"/>
        <v>0.99772496077413153</v>
      </c>
      <c r="M6529" s="33">
        <f t="shared" si="407"/>
        <v>0.99719433471865049</v>
      </c>
    </row>
    <row r="6530" spans="1:13" ht="41.4">
      <c r="A6530" t="s">
        <v>164</v>
      </c>
      <c r="B6530" t="s">
        <v>262</v>
      </c>
      <c r="C6530" s="14" t="s">
        <v>264</v>
      </c>
      <c r="D6530" t="s">
        <v>465</v>
      </c>
      <c r="E6530" t="s">
        <v>483</v>
      </c>
      <c r="F6530" s="20">
        <v>2032</v>
      </c>
      <c r="G6530" s="20">
        <v>38</v>
      </c>
      <c r="H6530" s="11">
        <v>2491.8255922396702</v>
      </c>
      <c r="I6530" s="10">
        <v>4359090.9138411796</v>
      </c>
      <c r="J6530" s="33">
        <f t="shared" ref="J6530:J6593" si="408">IF(I6530&gt;0,H6530/I6530,0)</f>
        <v>5.7163882137156502E-4</v>
      </c>
      <c r="K6530" s="33">
        <f t="shared" ref="K6530:K6593" si="409">1-EXP(-J6530)</f>
        <v>5.7147546702851493E-4</v>
      </c>
      <c r="L6530" s="33">
        <f t="shared" ref="L6530:L6593" si="410">IF(G6530=30,1,M6529)</f>
        <v>0.99719433471865049</v>
      </c>
      <c r="M6530" s="33">
        <f t="shared" ref="M6530:M6593" si="411">L6530*(1-K6530)</f>
        <v>0.99662446262049897</v>
      </c>
    </row>
    <row r="6531" spans="1:13" ht="41.4">
      <c r="A6531" t="s">
        <v>164</v>
      </c>
      <c r="B6531" t="s">
        <v>262</v>
      </c>
      <c r="C6531" s="14" t="s">
        <v>264</v>
      </c>
      <c r="D6531" t="s">
        <v>465</v>
      </c>
      <c r="E6531" t="s">
        <v>483</v>
      </c>
      <c r="F6531" s="20">
        <v>2032</v>
      </c>
      <c r="G6531" s="20">
        <v>39</v>
      </c>
      <c r="H6531" s="11">
        <v>2648.71280530285</v>
      </c>
      <c r="I6531" s="10">
        <v>4304464.3039343497</v>
      </c>
      <c r="J6531" s="33">
        <f t="shared" si="408"/>
        <v>6.1534086898615563E-4</v>
      </c>
      <c r="K6531" s="33">
        <f t="shared" si="409"/>
        <v>6.1515158562019945E-4</v>
      </c>
      <c r="L6531" s="33">
        <f t="shared" si="410"/>
        <v>0.99662446262049897</v>
      </c>
      <c r="M6531" s="33">
        <f t="shared" si="411"/>
        <v>0.99601138750205009</v>
      </c>
    </row>
    <row r="6532" spans="1:13" ht="41.4">
      <c r="A6532" t="s">
        <v>164</v>
      </c>
      <c r="B6532" t="s">
        <v>262</v>
      </c>
      <c r="C6532" s="14" t="s">
        <v>264</v>
      </c>
      <c r="D6532" t="s">
        <v>465</v>
      </c>
      <c r="E6532" t="s">
        <v>483</v>
      </c>
      <c r="F6532" s="20">
        <v>2032</v>
      </c>
      <c r="G6532" s="20">
        <v>40</v>
      </c>
      <c r="H6532" s="11">
        <v>3585.7073630547602</v>
      </c>
      <c r="I6532" s="10">
        <v>4340742.6038438203</v>
      </c>
      <c r="J6532" s="33">
        <f t="shared" si="408"/>
        <v>8.2605850894718795E-4</v>
      </c>
      <c r="K6532" s="33">
        <f t="shared" si="409"/>
        <v>8.2571741654435815E-4</v>
      </c>
      <c r="L6532" s="33">
        <f t="shared" si="410"/>
        <v>0.99601138750205009</v>
      </c>
      <c r="M6532" s="33">
        <f t="shared" si="411"/>
        <v>0.99518896355231312</v>
      </c>
    </row>
    <row r="6533" spans="1:13" ht="41.4">
      <c r="A6533" t="s">
        <v>164</v>
      </c>
      <c r="B6533" t="s">
        <v>262</v>
      </c>
      <c r="C6533" s="14" t="s">
        <v>264</v>
      </c>
      <c r="D6533" t="s">
        <v>465</v>
      </c>
      <c r="E6533" t="s">
        <v>483</v>
      </c>
      <c r="F6533" s="20">
        <v>2032</v>
      </c>
      <c r="G6533" s="20">
        <v>41</v>
      </c>
      <c r="H6533" s="11">
        <v>3890.1538282174301</v>
      </c>
      <c r="I6533" s="10">
        <v>4356406.0366243403</v>
      </c>
      <c r="J6533" s="33">
        <f t="shared" si="408"/>
        <v>8.929731975194405E-4</v>
      </c>
      <c r="K6533" s="33">
        <f t="shared" si="409"/>
        <v>8.9257461560354745E-4</v>
      </c>
      <c r="L6533" s="33">
        <f t="shared" si="410"/>
        <v>0.99518896355231312</v>
      </c>
      <c r="M6533" s="33">
        <f t="shared" si="411"/>
        <v>0.99430068314571751</v>
      </c>
    </row>
    <row r="6534" spans="1:13" ht="41.4">
      <c r="A6534" t="s">
        <v>164</v>
      </c>
      <c r="B6534" t="s">
        <v>262</v>
      </c>
      <c r="C6534" s="14" t="s">
        <v>264</v>
      </c>
      <c r="D6534" t="s">
        <v>465</v>
      </c>
      <c r="E6534" t="s">
        <v>483</v>
      </c>
      <c r="F6534" s="20">
        <v>2032</v>
      </c>
      <c r="G6534" s="20">
        <v>42</v>
      </c>
      <c r="H6534" s="11">
        <v>5889.3012035705196</v>
      </c>
      <c r="I6534" s="10">
        <v>6413780.1537584905</v>
      </c>
      <c r="J6534" s="33">
        <f t="shared" si="408"/>
        <v>9.1822623513519947E-4</v>
      </c>
      <c r="K6534" s="33">
        <f t="shared" si="409"/>
        <v>9.1780479442826746E-4</v>
      </c>
      <c r="L6534" s="33">
        <f t="shared" si="410"/>
        <v>0.99430068314571751</v>
      </c>
      <c r="M6534" s="33">
        <f t="shared" si="411"/>
        <v>0.99338810921162302</v>
      </c>
    </row>
    <row r="6535" spans="1:13" ht="41.4">
      <c r="A6535" t="s">
        <v>164</v>
      </c>
      <c r="B6535" t="s">
        <v>262</v>
      </c>
      <c r="C6535" s="14" t="s">
        <v>264</v>
      </c>
      <c r="D6535" t="s">
        <v>465</v>
      </c>
      <c r="E6535" t="s">
        <v>483</v>
      </c>
      <c r="F6535" s="20">
        <v>2032</v>
      </c>
      <c r="G6535" s="20">
        <v>43</v>
      </c>
      <c r="H6535" s="11">
        <v>4540.1679095747104</v>
      </c>
      <c r="I6535" s="10">
        <v>4311643.7188555803</v>
      </c>
      <c r="J6535" s="33">
        <f t="shared" si="408"/>
        <v>1.0530016405854113E-3</v>
      </c>
      <c r="K6535" s="33">
        <f t="shared" si="409"/>
        <v>1.0524474289035357E-3</v>
      </c>
      <c r="L6535" s="33">
        <f t="shared" si="410"/>
        <v>0.99338810921162302</v>
      </c>
      <c r="M6535" s="33">
        <f t="shared" si="411"/>
        <v>0.99234262045017985</v>
      </c>
    </row>
    <row r="6536" spans="1:13" ht="41.4">
      <c r="A6536" t="s">
        <v>164</v>
      </c>
      <c r="B6536" t="s">
        <v>262</v>
      </c>
      <c r="C6536" s="14" t="s">
        <v>264</v>
      </c>
      <c r="D6536" t="s">
        <v>465</v>
      </c>
      <c r="E6536" t="s">
        <v>483</v>
      </c>
      <c r="F6536" s="20">
        <v>2032</v>
      </c>
      <c r="G6536" s="20">
        <v>44</v>
      </c>
      <c r="H6536" s="11">
        <v>4931.7977621415002</v>
      </c>
      <c r="I6536" s="10">
        <v>4292939.4342352999</v>
      </c>
      <c r="J6536" s="33">
        <f t="shared" si="408"/>
        <v>1.148816058948197E-3</v>
      </c>
      <c r="K6536" s="33">
        <f t="shared" si="409"/>
        <v>1.1481564224040675E-3</v>
      </c>
      <c r="L6536" s="33">
        <f t="shared" si="410"/>
        <v>0.99234262045017985</v>
      </c>
      <c r="M6536" s="33">
        <f t="shared" si="411"/>
        <v>0.99120325589728464</v>
      </c>
    </row>
    <row r="6537" spans="1:13" ht="41.4">
      <c r="A6537" t="s">
        <v>164</v>
      </c>
      <c r="B6537" t="s">
        <v>262</v>
      </c>
      <c r="C6537" s="14" t="s">
        <v>264</v>
      </c>
      <c r="D6537" t="s">
        <v>465</v>
      </c>
      <c r="E6537" t="s">
        <v>483</v>
      </c>
      <c r="F6537" s="20">
        <v>2032</v>
      </c>
      <c r="G6537" s="20">
        <v>45</v>
      </c>
      <c r="H6537" s="11">
        <v>6171.0386452210296</v>
      </c>
      <c r="I6537" s="10">
        <v>4159171.0162291098</v>
      </c>
      <c r="J6537" s="33">
        <f t="shared" si="408"/>
        <v>1.4837184191613185E-3</v>
      </c>
      <c r="K6537" s="33">
        <f t="shared" si="409"/>
        <v>1.4826182531670895E-3</v>
      </c>
      <c r="L6537" s="33">
        <f t="shared" si="410"/>
        <v>0.99120325589728464</v>
      </c>
      <c r="M6537" s="33">
        <f t="shared" si="411"/>
        <v>0.98973367985749272</v>
      </c>
    </row>
    <row r="6538" spans="1:13" ht="41.4">
      <c r="A6538" t="s">
        <v>164</v>
      </c>
      <c r="B6538" t="s">
        <v>262</v>
      </c>
      <c r="C6538" s="14" t="s">
        <v>264</v>
      </c>
      <c r="D6538" t="s">
        <v>465</v>
      </c>
      <c r="E6538" t="s">
        <v>483</v>
      </c>
      <c r="F6538" s="20">
        <v>2032</v>
      </c>
      <c r="G6538" s="20">
        <v>46</v>
      </c>
      <c r="H6538" s="11">
        <v>6695.1700390429396</v>
      </c>
      <c r="I6538" s="10">
        <v>4121222.7881361302</v>
      </c>
      <c r="J6538" s="33">
        <f t="shared" si="408"/>
        <v>1.624559113454506E-3</v>
      </c>
      <c r="K6538" s="33">
        <f t="shared" si="409"/>
        <v>1.6232402315951022E-3</v>
      </c>
      <c r="L6538" s="33">
        <f t="shared" si="410"/>
        <v>0.98973367985749272</v>
      </c>
      <c r="M6538" s="33">
        <f t="shared" si="411"/>
        <v>0.98812710432978335</v>
      </c>
    </row>
    <row r="6539" spans="1:13" ht="41.4">
      <c r="A6539" t="s">
        <v>164</v>
      </c>
      <c r="B6539" t="s">
        <v>262</v>
      </c>
      <c r="C6539" s="14" t="s">
        <v>264</v>
      </c>
      <c r="D6539" t="s">
        <v>465</v>
      </c>
      <c r="E6539" t="s">
        <v>483</v>
      </c>
      <c r="F6539" s="20">
        <v>2032</v>
      </c>
      <c r="G6539" s="20">
        <v>47</v>
      </c>
      <c r="H6539" s="11">
        <v>7436.0799936728499</v>
      </c>
      <c r="I6539" s="10">
        <v>4176710.1467804499</v>
      </c>
      <c r="J6539" s="33">
        <f t="shared" si="408"/>
        <v>1.7803677373697652E-3</v>
      </c>
      <c r="K6539" s="33">
        <f t="shared" si="409"/>
        <v>1.7787838228524588E-3</v>
      </c>
      <c r="L6539" s="33">
        <f t="shared" si="410"/>
        <v>0.98812710432978335</v>
      </c>
      <c r="M6539" s="33">
        <f t="shared" si="411"/>
        <v>0.98636943982167946</v>
      </c>
    </row>
    <row r="6540" spans="1:13" ht="41.4">
      <c r="A6540" t="s">
        <v>164</v>
      </c>
      <c r="B6540" t="s">
        <v>262</v>
      </c>
      <c r="C6540" s="14" t="s">
        <v>264</v>
      </c>
      <c r="D6540" t="s">
        <v>465</v>
      </c>
      <c r="E6540" t="s">
        <v>483</v>
      </c>
      <c r="F6540" s="20">
        <v>2032</v>
      </c>
      <c r="G6540" s="20">
        <v>48</v>
      </c>
      <c r="H6540" s="11">
        <v>8304.4132703441992</v>
      </c>
      <c r="I6540" s="10">
        <v>4256588.0299010696</v>
      </c>
      <c r="J6540" s="33">
        <f t="shared" si="408"/>
        <v>1.950955368950095E-3</v>
      </c>
      <c r="K6540" s="33">
        <f t="shared" si="409"/>
        <v>1.9490534925507008E-3</v>
      </c>
      <c r="L6540" s="33">
        <f t="shared" si="410"/>
        <v>0.98636943982167946</v>
      </c>
      <c r="M6540" s="33">
        <f t="shared" si="411"/>
        <v>0.9844469530200497</v>
      </c>
    </row>
    <row r="6541" spans="1:13" ht="41.4">
      <c r="A6541" t="s">
        <v>164</v>
      </c>
      <c r="B6541" t="s">
        <v>262</v>
      </c>
      <c r="C6541" s="14" t="s">
        <v>264</v>
      </c>
      <c r="D6541" t="s">
        <v>465</v>
      </c>
      <c r="E6541" t="s">
        <v>483</v>
      </c>
      <c r="F6541" s="20">
        <v>2032</v>
      </c>
      <c r="G6541" s="20">
        <v>49</v>
      </c>
      <c r="H6541" s="11">
        <v>9034.3192293083193</v>
      </c>
      <c r="I6541" s="10">
        <v>4228131.5647663604</v>
      </c>
      <c r="J6541" s="33">
        <f t="shared" si="408"/>
        <v>2.1367166775491625E-3</v>
      </c>
      <c r="K6541" s="33">
        <f t="shared" si="409"/>
        <v>2.1344355234850232E-3</v>
      </c>
      <c r="L6541" s="33">
        <f t="shared" si="410"/>
        <v>0.9844469530200497</v>
      </c>
      <c r="M6541" s="33">
        <f t="shared" si="411"/>
        <v>0.98234571447253716</v>
      </c>
    </row>
    <row r="6542" spans="1:13" ht="41.4">
      <c r="A6542" t="s">
        <v>164</v>
      </c>
      <c r="B6542" t="s">
        <v>262</v>
      </c>
      <c r="C6542" s="14" t="s">
        <v>264</v>
      </c>
      <c r="D6542" t="s">
        <v>465</v>
      </c>
      <c r="E6542" t="s">
        <v>483</v>
      </c>
      <c r="F6542" s="20">
        <v>2032</v>
      </c>
      <c r="G6542" s="20">
        <v>50</v>
      </c>
      <c r="H6542" s="11">
        <v>10150.726054709399</v>
      </c>
      <c r="I6542" s="10">
        <v>4088196.3416962498</v>
      </c>
      <c r="J6542" s="33">
        <f t="shared" si="408"/>
        <v>2.4829350662981418E-3</v>
      </c>
      <c r="K6542" s="33">
        <f t="shared" si="409"/>
        <v>2.479855132645481E-3</v>
      </c>
      <c r="L6542" s="33">
        <f t="shared" si="410"/>
        <v>0.98234571447253716</v>
      </c>
      <c r="M6542" s="33">
        <f t="shared" si="411"/>
        <v>0.97990963941047016</v>
      </c>
    </row>
    <row r="6543" spans="1:13" ht="41.4">
      <c r="A6543" t="s">
        <v>164</v>
      </c>
      <c r="B6543" t="s">
        <v>262</v>
      </c>
      <c r="C6543" s="14" t="s">
        <v>264</v>
      </c>
      <c r="D6543" t="s">
        <v>465</v>
      </c>
      <c r="E6543" t="s">
        <v>483</v>
      </c>
      <c r="F6543" s="20">
        <v>2032</v>
      </c>
      <c r="G6543" s="20">
        <v>51</v>
      </c>
      <c r="H6543" s="11">
        <v>10879.4457754781</v>
      </c>
      <c r="I6543" s="10">
        <v>4008811.6912724199</v>
      </c>
      <c r="J6543" s="33">
        <f t="shared" si="408"/>
        <v>2.7138829691511156E-3</v>
      </c>
      <c r="K6543" s="33">
        <f t="shared" si="409"/>
        <v>2.710203717871007E-3</v>
      </c>
      <c r="L6543" s="33">
        <f t="shared" si="410"/>
        <v>0.97990963941047016</v>
      </c>
      <c r="M6543" s="33">
        <f t="shared" si="411"/>
        <v>0.97725388466256224</v>
      </c>
    </row>
    <row r="6544" spans="1:13" ht="41.4">
      <c r="A6544" t="s">
        <v>164</v>
      </c>
      <c r="B6544" t="s">
        <v>262</v>
      </c>
      <c r="C6544" s="14" t="s">
        <v>264</v>
      </c>
      <c r="D6544" t="s">
        <v>465</v>
      </c>
      <c r="E6544" t="s">
        <v>483</v>
      </c>
      <c r="F6544" s="20">
        <v>2032</v>
      </c>
      <c r="G6544" s="20">
        <v>52</v>
      </c>
      <c r="H6544" s="11">
        <v>11698.433624367401</v>
      </c>
      <c r="I6544" s="10">
        <v>3945517.7821766399</v>
      </c>
      <c r="J6544" s="33">
        <f t="shared" si="408"/>
        <v>2.964993258226726E-3</v>
      </c>
      <c r="K6544" s="33">
        <f t="shared" si="409"/>
        <v>2.9606020067984851E-3</v>
      </c>
      <c r="L6544" s="33">
        <f t="shared" si="410"/>
        <v>0.97725388466256224</v>
      </c>
      <c r="M6544" s="33">
        <f t="shared" si="411"/>
        <v>0.9743606248504787</v>
      </c>
    </row>
    <row r="6545" spans="1:13" ht="41.4">
      <c r="A6545" t="s">
        <v>164</v>
      </c>
      <c r="B6545" t="s">
        <v>262</v>
      </c>
      <c r="C6545" s="14" t="s">
        <v>264</v>
      </c>
      <c r="D6545" t="s">
        <v>465</v>
      </c>
      <c r="E6545" t="s">
        <v>483</v>
      </c>
      <c r="F6545" s="20">
        <v>2032</v>
      </c>
      <c r="G6545" s="20">
        <v>53</v>
      </c>
      <c r="H6545" s="11">
        <v>12553.254901910999</v>
      </c>
      <c r="I6545" s="10">
        <v>3876520.97669922</v>
      </c>
      <c r="J6545" s="33">
        <f t="shared" si="408"/>
        <v>3.2382785949993348E-3</v>
      </c>
      <c r="K6545" s="33">
        <f t="shared" si="409"/>
        <v>3.2330410259644449E-3</v>
      </c>
      <c r="L6545" s="33">
        <f t="shared" si="410"/>
        <v>0.9743606248504787</v>
      </c>
      <c r="M6545" s="33">
        <f t="shared" si="411"/>
        <v>0.97121047697625273</v>
      </c>
    </row>
    <row r="6546" spans="1:13" ht="41.4">
      <c r="A6546" t="s">
        <v>164</v>
      </c>
      <c r="B6546" t="s">
        <v>262</v>
      </c>
      <c r="C6546" s="14" t="s">
        <v>264</v>
      </c>
      <c r="D6546" t="s">
        <v>465</v>
      </c>
      <c r="E6546" t="s">
        <v>483</v>
      </c>
      <c r="F6546" s="20">
        <v>2032</v>
      </c>
      <c r="G6546" s="20">
        <v>54</v>
      </c>
      <c r="H6546" s="11">
        <v>13396.3044431871</v>
      </c>
      <c r="I6546" s="10">
        <v>3788108.0288033402</v>
      </c>
      <c r="J6546" s="33">
        <f t="shared" si="408"/>
        <v>3.5364103508470903E-3</v>
      </c>
      <c r="K6546" s="33">
        <f t="shared" si="409"/>
        <v>3.5301646164248579E-3</v>
      </c>
      <c r="L6546" s="33">
        <f t="shared" si="410"/>
        <v>0.97121047697625273</v>
      </c>
      <c r="M6546" s="33">
        <f t="shared" si="411"/>
        <v>0.96778194411533003</v>
      </c>
    </row>
    <row r="6547" spans="1:13" ht="41.4">
      <c r="A6547" t="s">
        <v>164</v>
      </c>
      <c r="B6547" t="s">
        <v>262</v>
      </c>
      <c r="C6547" s="14" t="s">
        <v>264</v>
      </c>
      <c r="D6547" t="s">
        <v>465</v>
      </c>
      <c r="E6547" t="s">
        <v>483</v>
      </c>
      <c r="F6547" s="20">
        <v>2032</v>
      </c>
      <c r="G6547" s="20">
        <v>55</v>
      </c>
      <c r="H6547" s="11">
        <v>14456.649967579</v>
      </c>
      <c r="I6547" s="10">
        <v>3716039.1188864899</v>
      </c>
      <c r="J6547" s="33">
        <f t="shared" si="408"/>
        <v>3.8903384773599828E-3</v>
      </c>
      <c r="K6547" s="33">
        <f t="shared" si="409"/>
        <v>3.8827809142950587E-3</v>
      </c>
      <c r="L6547" s="33">
        <f t="shared" si="410"/>
        <v>0.96778194411533003</v>
      </c>
      <c r="M6547" s="33">
        <f t="shared" si="411"/>
        <v>0.96402425885351961</v>
      </c>
    </row>
    <row r="6548" spans="1:13" ht="41.4">
      <c r="A6548" t="s">
        <v>164</v>
      </c>
      <c r="B6548" t="s">
        <v>262</v>
      </c>
      <c r="C6548" s="14" t="s">
        <v>264</v>
      </c>
      <c r="D6548" t="s">
        <v>465</v>
      </c>
      <c r="E6548" t="s">
        <v>483</v>
      </c>
      <c r="F6548" s="20">
        <v>2032</v>
      </c>
      <c r="G6548" s="20">
        <v>56</v>
      </c>
      <c r="H6548" s="11">
        <v>15424.0733981797</v>
      </c>
      <c r="I6548" s="10">
        <v>3631644.2757619801</v>
      </c>
      <c r="J6548" s="33">
        <f t="shared" si="408"/>
        <v>4.2471322153223474E-3</v>
      </c>
      <c r="K6548" s="33">
        <f t="shared" si="409"/>
        <v>4.2381259041379682E-3</v>
      </c>
      <c r="L6548" s="33">
        <f t="shared" si="410"/>
        <v>0.96402425885351961</v>
      </c>
      <c r="M6548" s="33">
        <f t="shared" si="411"/>
        <v>0.95993860266985509</v>
      </c>
    </row>
    <row r="6549" spans="1:13" ht="41.4">
      <c r="A6549" t="s">
        <v>164</v>
      </c>
      <c r="B6549" t="s">
        <v>262</v>
      </c>
      <c r="C6549" s="14" t="s">
        <v>264</v>
      </c>
      <c r="D6549" t="s">
        <v>465</v>
      </c>
      <c r="E6549" t="s">
        <v>483</v>
      </c>
      <c r="F6549" s="20">
        <v>2032</v>
      </c>
      <c r="G6549" s="20">
        <v>57</v>
      </c>
      <c r="H6549" s="11">
        <v>16452.113071152598</v>
      </c>
      <c r="I6549" s="10">
        <v>3546503.3142897198</v>
      </c>
      <c r="J6549" s="33">
        <f t="shared" si="408"/>
        <v>4.6389673470381533E-3</v>
      </c>
      <c r="K6549" s="33">
        <f t="shared" si="409"/>
        <v>4.6282239571797668E-3</v>
      </c>
      <c r="L6549" s="33">
        <f t="shared" si="410"/>
        <v>0.95993860266985509</v>
      </c>
      <c r="M6549" s="33">
        <f t="shared" si="411"/>
        <v>0.95549579183155675</v>
      </c>
    </row>
    <row r="6550" spans="1:13" ht="41.4">
      <c r="A6550" t="s">
        <v>164</v>
      </c>
      <c r="B6550" t="s">
        <v>262</v>
      </c>
      <c r="C6550" s="14" t="s">
        <v>264</v>
      </c>
      <c r="D6550" t="s">
        <v>465</v>
      </c>
      <c r="E6550" t="s">
        <v>483</v>
      </c>
      <c r="F6550" s="20">
        <v>2032</v>
      </c>
      <c r="G6550" s="20">
        <v>58</v>
      </c>
      <c r="H6550" s="11">
        <v>17411.303782518</v>
      </c>
      <c r="I6550" s="10">
        <v>3434255.54329025</v>
      </c>
      <c r="J6550" s="33">
        <f t="shared" si="408"/>
        <v>5.0698917314221728E-3</v>
      </c>
      <c r="K6550" s="33">
        <f t="shared" si="409"/>
        <v>5.0570615220862924E-3</v>
      </c>
      <c r="L6550" s="33">
        <f t="shared" si="410"/>
        <v>0.95549579183155675</v>
      </c>
      <c r="M6550" s="33">
        <f t="shared" si="411"/>
        <v>0.95066379082816999</v>
      </c>
    </row>
    <row r="6551" spans="1:13" ht="41.4">
      <c r="A6551" t="s">
        <v>164</v>
      </c>
      <c r="B6551" t="s">
        <v>262</v>
      </c>
      <c r="C6551" s="14" t="s">
        <v>264</v>
      </c>
      <c r="D6551" t="s">
        <v>465</v>
      </c>
      <c r="E6551" t="s">
        <v>483</v>
      </c>
      <c r="F6551" s="20">
        <v>2032</v>
      </c>
      <c r="G6551" s="20">
        <v>59</v>
      </c>
      <c r="H6551" s="11">
        <v>18736.0504190008</v>
      </c>
      <c r="I6551" s="10">
        <v>3379769.7236724799</v>
      </c>
      <c r="J6551" s="33">
        <f t="shared" si="408"/>
        <v>5.5435878627382003E-3</v>
      </c>
      <c r="K6551" s="33">
        <f t="shared" si="409"/>
        <v>5.528250533906709E-3</v>
      </c>
      <c r="L6551" s="33">
        <f t="shared" si="410"/>
        <v>0.95066379082816999</v>
      </c>
      <c r="M6551" s="33">
        <f t="shared" si="411"/>
        <v>0.94540828321895842</v>
      </c>
    </row>
    <row r="6552" spans="1:13" ht="41.4">
      <c r="A6552" t="s">
        <v>164</v>
      </c>
      <c r="B6552" t="s">
        <v>262</v>
      </c>
      <c r="C6552" s="14" t="s">
        <v>264</v>
      </c>
      <c r="D6552" t="s">
        <v>465</v>
      </c>
      <c r="E6552" t="s">
        <v>483</v>
      </c>
      <c r="F6552" s="20">
        <v>2032</v>
      </c>
      <c r="G6552" s="20">
        <v>60</v>
      </c>
      <c r="H6552" s="11">
        <v>19485.694320633102</v>
      </c>
      <c r="I6552" s="10">
        <v>3166926.8404175001</v>
      </c>
      <c r="J6552" s="33">
        <f t="shared" si="408"/>
        <v>6.1528716331395511E-3</v>
      </c>
      <c r="K6552" s="33">
        <f t="shared" si="409"/>
        <v>6.1339814812227944E-3</v>
      </c>
      <c r="L6552" s="33">
        <f t="shared" si="410"/>
        <v>0.94540828321895842</v>
      </c>
      <c r="M6552" s="33">
        <f t="shared" si="411"/>
        <v>0.93960916631749869</v>
      </c>
    </row>
    <row r="6553" spans="1:13" ht="41.4">
      <c r="A6553" t="s">
        <v>164</v>
      </c>
      <c r="B6553" t="s">
        <v>262</v>
      </c>
      <c r="C6553" s="14" t="s">
        <v>264</v>
      </c>
      <c r="D6553" t="s">
        <v>465</v>
      </c>
      <c r="E6553" t="s">
        <v>483</v>
      </c>
      <c r="F6553" s="20">
        <v>2032</v>
      </c>
      <c r="G6553" s="20">
        <v>61</v>
      </c>
      <c r="H6553" s="11">
        <v>20670.773118253299</v>
      </c>
      <c r="I6553" s="10">
        <v>3070465.1778331599</v>
      </c>
      <c r="J6553" s="33">
        <f t="shared" si="408"/>
        <v>6.7321307753246528E-3</v>
      </c>
      <c r="K6553" s="33">
        <f t="shared" si="409"/>
        <v>6.7095207492724462E-3</v>
      </c>
      <c r="L6553" s="33">
        <f t="shared" si="410"/>
        <v>0.93960916631749869</v>
      </c>
      <c r="M6553" s="33">
        <f t="shared" si="411"/>
        <v>0.93330483911988482</v>
      </c>
    </row>
    <row r="6554" spans="1:13" ht="41.4">
      <c r="A6554" t="s">
        <v>164</v>
      </c>
      <c r="B6554" t="s">
        <v>262</v>
      </c>
      <c r="C6554" s="14" t="s">
        <v>264</v>
      </c>
      <c r="D6554" t="s">
        <v>465</v>
      </c>
      <c r="E6554" t="s">
        <v>483</v>
      </c>
      <c r="F6554" s="20">
        <v>2032</v>
      </c>
      <c r="G6554" s="20">
        <v>62</v>
      </c>
      <c r="H6554" s="11">
        <v>21948.417436146901</v>
      </c>
      <c r="I6554" s="10">
        <v>2978202.5468174801</v>
      </c>
      <c r="J6554" s="33">
        <f t="shared" si="408"/>
        <v>7.3696859401322697E-3</v>
      </c>
      <c r="K6554" s="33">
        <f t="shared" si="409"/>
        <v>7.3425963927056248E-3</v>
      </c>
      <c r="L6554" s="33">
        <f t="shared" si="410"/>
        <v>0.93330483911988482</v>
      </c>
      <c r="M6554" s="33">
        <f t="shared" si="411"/>
        <v>0.92645195837486849</v>
      </c>
    </row>
    <row r="6555" spans="1:13" ht="41.4">
      <c r="A6555" t="s">
        <v>164</v>
      </c>
      <c r="B6555" t="s">
        <v>262</v>
      </c>
      <c r="C6555" s="14" t="s">
        <v>264</v>
      </c>
      <c r="D6555" t="s">
        <v>465</v>
      </c>
      <c r="E6555" t="s">
        <v>483</v>
      </c>
      <c r="F6555" s="20">
        <v>2032</v>
      </c>
      <c r="G6555" s="20">
        <v>63</v>
      </c>
      <c r="H6555" s="11">
        <v>23216.070344199499</v>
      </c>
      <c r="I6555" s="10">
        <v>2876679.2361091101</v>
      </c>
      <c r="J6555" s="33">
        <f t="shared" si="408"/>
        <v>8.0704411019424938E-3</v>
      </c>
      <c r="K6555" s="33">
        <f t="shared" si="409"/>
        <v>8.0379625230345697E-3</v>
      </c>
      <c r="L6555" s="33">
        <f t="shared" si="410"/>
        <v>0.92645195837486849</v>
      </c>
      <c r="M6555" s="33">
        <f t="shared" si="411"/>
        <v>0.91900517225405931</v>
      </c>
    </row>
    <row r="6556" spans="1:13" ht="41.4">
      <c r="A6556" t="s">
        <v>164</v>
      </c>
      <c r="B6556" t="s">
        <v>262</v>
      </c>
      <c r="C6556" s="14" t="s">
        <v>264</v>
      </c>
      <c r="D6556" t="s">
        <v>465</v>
      </c>
      <c r="E6556" t="s">
        <v>483</v>
      </c>
      <c r="F6556" s="20">
        <v>2032</v>
      </c>
      <c r="G6556" s="20">
        <v>64</v>
      </c>
      <c r="H6556" s="11">
        <v>24366.700071638101</v>
      </c>
      <c r="I6556" s="10">
        <v>2756104.4061564198</v>
      </c>
      <c r="J6556" s="33">
        <f t="shared" si="408"/>
        <v>8.8409931123107077E-3</v>
      </c>
      <c r="K6556" s="33">
        <f t="shared" si="409"/>
        <v>8.8020264519179658E-3</v>
      </c>
      <c r="L6556" s="33">
        <f t="shared" si="410"/>
        <v>0.91900517225405931</v>
      </c>
      <c r="M6556" s="33">
        <f t="shared" si="411"/>
        <v>0.91091606441842965</v>
      </c>
    </row>
    <row r="6557" spans="1:13" ht="41.4">
      <c r="A6557" t="s">
        <v>164</v>
      </c>
      <c r="B6557" t="s">
        <v>262</v>
      </c>
      <c r="C6557" s="14" t="s">
        <v>264</v>
      </c>
      <c r="D6557" t="s">
        <v>465</v>
      </c>
      <c r="E6557" t="s">
        <v>483</v>
      </c>
      <c r="F6557" s="20">
        <v>2032</v>
      </c>
      <c r="G6557" s="20">
        <v>65</v>
      </c>
      <c r="H6557" s="11">
        <v>24470.203868334898</v>
      </c>
      <c r="I6557" s="10">
        <v>2606003.56243107</v>
      </c>
      <c r="J6557" s="33">
        <f t="shared" si="408"/>
        <v>9.3899349260702127E-3</v>
      </c>
      <c r="K6557" s="33">
        <f t="shared" si="409"/>
        <v>9.345987150266355E-3</v>
      </c>
      <c r="L6557" s="33">
        <f t="shared" si="410"/>
        <v>0.91091606441842965</v>
      </c>
      <c r="M6557" s="33">
        <f t="shared" si="411"/>
        <v>0.90240265458540381</v>
      </c>
    </row>
    <row r="6558" spans="1:13" ht="41.4">
      <c r="A6558" t="s">
        <v>164</v>
      </c>
      <c r="B6558" t="s">
        <v>262</v>
      </c>
      <c r="C6558" s="14" t="s">
        <v>264</v>
      </c>
      <c r="D6558" t="s">
        <v>465</v>
      </c>
      <c r="E6558" t="s">
        <v>483</v>
      </c>
      <c r="F6558" s="20">
        <v>2032</v>
      </c>
      <c r="G6558" s="20">
        <v>66</v>
      </c>
      <c r="H6558" s="11">
        <v>25641.387336432101</v>
      </c>
      <c r="I6558" s="10">
        <v>2490438.4043888198</v>
      </c>
      <c r="J6558" s="33">
        <f t="shared" si="408"/>
        <v>1.0295933154277216E-2</v>
      </c>
      <c r="K6558" s="33">
        <f t="shared" si="409"/>
        <v>1.0243111472785227E-2</v>
      </c>
      <c r="L6558" s="33">
        <f t="shared" si="410"/>
        <v>0.90240265458540381</v>
      </c>
      <c r="M6558" s="33">
        <f t="shared" si="411"/>
        <v>0.89315924360114818</v>
      </c>
    </row>
    <row r="6559" spans="1:13" ht="41.4">
      <c r="A6559" t="s">
        <v>164</v>
      </c>
      <c r="B6559" t="s">
        <v>262</v>
      </c>
      <c r="C6559" s="14" t="s">
        <v>264</v>
      </c>
      <c r="D6559" t="s">
        <v>465</v>
      </c>
      <c r="E6559" t="s">
        <v>483</v>
      </c>
      <c r="F6559" s="20">
        <v>2032</v>
      </c>
      <c r="G6559" s="20">
        <v>67</v>
      </c>
      <c r="H6559" s="11">
        <v>26589.417647026999</v>
      </c>
      <c r="I6559" s="10">
        <v>2354515.1102535301</v>
      </c>
      <c r="J6559" s="33">
        <f t="shared" si="408"/>
        <v>1.1292948399963294E-2</v>
      </c>
      <c r="K6559" s="33">
        <f t="shared" si="409"/>
        <v>1.1229422414943846E-2</v>
      </c>
      <c r="L6559" s="33">
        <f t="shared" si="410"/>
        <v>0.89315924360114818</v>
      </c>
      <c r="M6559" s="33">
        <f t="shared" si="411"/>
        <v>0.8831295811709392</v>
      </c>
    </row>
    <row r="6560" spans="1:13" ht="41.4">
      <c r="A6560" t="s">
        <v>164</v>
      </c>
      <c r="B6560" t="s">
        <v>262</v>
      </c>
      <c r="C6560" s="14" t="s">
        <v>264</v>
      </c>
      <c r="D6560" t="s">
        <v>465</v>
      </c>
      <c r="E6560" t="s">
        <v>483</v>
      </c>
      <c r="F6560" s="20">
        <v>2032</v>
      </c>
      <c r="G6560" s="20">
        <v>68</v>
      </c>
      <c r="H6560" s="11">
        <v>27505.4350775485</v>
      </c>
      <c r="I6560" s="10">
        <v>2218956.8925066502</v>
      </c>
      <c r="J6560" s="33">
        <f t="shared" si="408"/>
        <v>1.2395659947443556E-2</v>
      </c>
      <c r="K6560" s="33">
        <f t="shared" si="409"/>
        <v>1.2319150210520546E-2</v>
      </c>
      <c r="L6560" s="33">
        <f t="shared" si="410"/>
        <v>0.8831295811709392</v>
      </c>
      <c r="M6560" s="33">
        <f t="shared" si="411"/>
        <v>0.87225017520514025</v>
      </c>
    </row>
    <row r="6561" spans="1:13" ht="41.4">
      <c r="A6561" t="s">
        <v>164</v>
      </c>
      <c r="B6561" t="s">
        <v>262</v>
      </c>
      <c r="C6561" s="14" t="s">
        <v>264</v>
      </c>
      <c r="D6561" t="s">
        <v>465</v>
      </c>
      <c r="E6561" t="s">
        <v>483</v>
      </c>
      <c r="F6561" s="20">
        <v>2032</v>
      </c>
      <c r="G6561" s="20">
        <v>69</v>
      </c>
      <c r="H6561" s="11">
        <v>28433.853667421699</v>
      </c>
      <c r="I6561" s="10">
        <v>2088115.61931257</v>
      </c>
      <c r="J6561" s="33">
        <f t="shared" si="408"/>
        <v>1.3616991992417752E-2</v>
      </c>
      <c r="K6561" s="33">
        <f t="shared" si="409"/>
        <v>1.3524700144337709E-2</v>
      </c>
      <c r="L6561" s="33">
        <f t="shared" si="410"/>
        <v>0.87225017520514025</v>
      </c>
      <c r="M6561" s="33">
        <f t="shared" si="411"/>
        <v>0.86045325313464471</v>
      </c>
    </row>
    <row r="6562" spans="1:13" ht="41.4">
      <c r="A6562" t="s">
        <v>164</v>
      </c>
      <c r="B6562" t="s">
        <v>262</v>
      </c>
      <c r="C6562" s="14" t="s">
        <v>264</v>
      </c>
      <c r="D6562" t="s">
        <v>465</v>
      </c>
      <c r="E6562" t="s">
        <v>483</v>
      </c>
      <c r="F6562" s="20">
        <v>2033</v>
      </c>
      <c r="G6562" s="20">
        <v>30</v>
      </c>
      <c r="H6562" s="11">
        <v>767.90044983263203</v>
      </c>
      <c r="I6562" s="10">
        <v>4369790.3200793499</v>
      </c>
      <c r="J6562" s="33">
        <f t="shared" si="408"/>
        <v>1.7572935852416092E-4</v>
      </c>
      <c r="K6562" s="33">
        <f t="shared" si="409"/>
        <v>1.7571391902482247E-4</v>
      </c>
      <c r="L6562" s="33">
        <f t="shared" si="410"/>
        <v>1</v>
      </c>
      <c r="M6562" s="33">
        <f t="shared" si="411"/>
        <v>0.99982428608097518</v>
      </c>
    </row>
    <row r="6563" spans="1:13" ht="41.4">
      <c r="A6563" t="s">
        <v>164</v>
      </c>
      <c r="B6563" t="s">
        <v>262</v>
      </c>
      <c r="C6563" s="14" t="s">
        <v>264</v>
      </c>
      <c r="D6563" t="s">
        <v>465</v>
      </c>
      <c r="E6563" t="s">
        <v>483</v>
      </c>
      <c r="F6563" s="20">
        <v>2033</v>
      </c>
      <c r="G6563" s="20">
        <v>31</v>
      </c>
      <c r="H6563" s="11">
        <v>1095.3211359803499</v>
      </c>
      <c r="I6563" s="10">
        <v>4349053.5516867796</v>
      </c>
      <c r="J6563" s="33">
        <f t="shared" si="408"/>
        <v>2.5185275898833892E-4</v>
      </c>
      <c r="K6563" s="33">
        <f t="shared" si="409"/>
        <v>2.518210467445936E-4</v>
      </c>
      <c r="L6563" s="33">
        <f t="shared" si="410"/>
        <v>0.99982428608097518</v>
      </c>
      <c r="M6563" s="33">
        <f t="shared" si="411"/>
        <v>0.99957250928269359</v>
      </c>
    </row>
    <row r="6564" spans="1:13" ht="41.4">
      <c r="A6564" t="s">
        <v>164</v>
      </c>
      <c r="B6564" t="s">
        <v>262</v>
      </c>
      <c r="C6564" s="14" t="s">
        <v>264</v>
      </c>
      <c r="D6564" t="s">
        <v>465</v>
      </c>
      <c r="E6564" t="s">
        <v>483</v>
      </c>
      <c r="F6564" s="20">
        <v>2033</v>
      </c>
      <c r="G6564" s="20">
        <v>32</v>
      </c>
      <c r="H6564" s="11">
        <v>1145.92852074288</v>
      </c>
      <c r="I6564" s="10">
        <v>4329509.6916088602</v>
      </c>
      <c r="J6564" s="33">
        <f t="shared" si="408"/>
        <v>2.6467859004076951E-4</v>
      </c>
      <c r="K6564" s="33">
        <f t="shared" si="409"/>
        <v>2.6464356575284231E-4</v>
      </c>
      <c r="L6564" s="33">
        <f t="shared" si="410"/>
        <v>0.99957250928269359</v>
      </c>
      <c r="M6564" s="33">
        <f t="shared" si="411"/>
        <v>0.99930797884960854</v>
      </c>
    </row>
    <row r="6565" spans="1:13" ht="41.4">
      <c r="A6565" t="s">
        <v>164</v>
      </c>
      <c r="B6565" t="s">
        <v>262</v>
      </c>
      <c r="C6565" s="14" t="s">
        <v>264</v>
      </c>
      <c r="D6565" t="s">
        <v>465</v>
      </c>
      <c r="E6565" t="s">
        <v>483</v>
      </c>
      <c r="F6565" s="20">
        <v>2033</v>
      </c>
      <c r="G6565" s="20">
        <v>33</v>
      </c>
      <c r="H6565" s="11">
        <v>1207.2518898191099</v>
      </c>
      <c r="I6565" s="10">
        <v>4309733.5830080397</v>
      </c>
      <c r="J6565" s="33">
        <f t="shared" si="408"/>
        <v>2.801221622095005E-4</v>
      </c>
      <c r="K6565" s="33">
        <f t="shared" si="409"/>
        <v>2.8008293165981968E-4</v>
      </c>
      <c r="L6565" s="33">
        <f t="shared" si="410"/>
        <v>0.99930797884960854</v>
      </c>
      <c r="M6565" s="33">
        <f t="shared" si="411"/>
        <v>0.99902808974126134</v>
      </c>
    </row>
    <row r="6566" spans="1:13" ht="41.4">
      <c r="A6566" t="s">
        <v>164</v>
      </c>
      <c r="B6566" t="s">
        <v>262</v>
      </c>
      <c r="C6566" s="14" t="s">
        <v>264</v>
      </c>
      <c r="D6566" t="s">
        <v>465</v>
      </c>
      <c r="E6566" t="s">
        <v>483</v>
      </c>
      <c r="F6566" s="20">
        <v>2033</v>
      </c>
      <c r="G6566" s="20">
        <v>34</v>
      </c>
      <c r="H6566" s="11">
        <v>1290.95889262164</v>
      </c>
      <c r="I6566" s="10">
        <v>4329699.7126898104</v>
      </c>
      <c r="J6566" s="33">
        <f t="shared" si="408"/>
        <v>2.9816360909233505E-4</v>
      </c>
      <c r="K6566" s="33">
        <f t="shared" si="409"/>
        <v>2.9811916274102845E-4</v>
      </c>
      <c r="L6566" s="33">
        <f t="shared" si="410"/>
        <v>0.99902808974126134</v>
      </c>
      <c r="M6566" s="33">
        <f t="shared" si="411"/>
        <v>0.99873026032359291</v>
      </c>
    </row>
    <row r="6567" spans="1:13" ht="41.4">
      <c r="A6567" t="s">
        <v>164</v>
      </c>
      <c r="B6567" t="s">
        <v>262</v>
      </c>
      <c r="C6567" s="14" t="s">
        <v>264</v>
      </c>
      <c r="D6567" t="s">
        <v>465</v>
      </c>
      <c r="E6567" t="s">
        <v>483</v>
      </c>
      <c r="F6567" s="20">
        <v>2033</v>
      </c>
      <c r="G6567" s="20">
        <v>35</v>
      </c>
      <c r="H6567" s="11">
        <v>1774.94785083941</v>
      </c>
      <c r="I6567" s="10">
        <v>4388838.2624675604</v>
      </c>
      <c r="J6567" s="33">
        <f t="shared" si="408"/>
        <v>4.0442316273497659E-4</v>
      </c>
      <c r="K6567" s="33">
        <f t="shared" si="409"/>
        <v>4.0434139471101638E-4</v>
      </c>
      <c r="L6567" s="33">
        <f t="shared" si="410"/>
        <v>0.99873026032359291</v>
      </c>
      <c r="M6567" s="33">
        <f t="shared" si="411"/>
        <v>0.99832643233719354</v>
      </c>
    </row>
    <row r="6568" spans="1:13" ht="41.4">
      <c r="A6568" t="s">
        <v>164</v>
      </c>
      <c r="B6568" t="s">
        <v>262</v>
      </c>
      <c r="C6568" s="14" t="s">
        <v>264</v>
      </c>
      <c r="D6568" t="s">
        <v>465</v>
      </c>
      <c r="E6568" t="s">
        <v>483</v>
      </c>
      <c r="F6568" s="20">
        <v>2033</v>
      </c>
      <c r="G6568" s="20">
        <v>36</v>
      </c>
      <c r="H6568" s="11">
        <v>2236.1825876920502</v>
      </c>
      <c r="I6568" s="10">
        <v>4526932.6634059697</v>
      </c>
      <c r="J6568" s="33">
        <f t="shared" si="408"/>
        <v>4.9397301748455719E-4</v>
      </c>
      <c r="K6568" s="33">
        <f t="shared" si="409"/>
        <v>4.9385103290011667E-4</v>
      </c>
      <c r="L6568" s="33">
        <f t="shared" si="410"/>
        <v>0.99832643233719354</v>
      </c>
      <c r="M6568" s="33">
        <f t="shared" si="411"/>
        <v>0.99783340779741236</v>
      </c>
    </row>
    <row r="6569" spans="1:13" ht="41.4">
      <c r="A6569" t="s">
        <v>164</v>
      </c>
      <c r="B6569" t="s">
        <v>262</v>
      </c>
      <c r="C6569" s="14" t="s">
        <v>264</v>
      </c>
      <c r="D6569" t="s">
        <v>465</v>
      </c>
      <c r="E6569" t="s">
        <v>483</v>
      </c>
      <c r="F6569" s="20">
        <v>2033</v>
      </c>
      <c r="G6569" s="20">
        <v>37</v>
      </c>
      <c r="H6569" s="11">
        <v>2374.36789408911</v>
      </c>
      <c r="I6569" s="10">
        <v>4483015.8723486299</v>
      </c>
      <c r="J6569" s="33">
        <f t="shared" si="408"/>
        <v>5.2963628987670532E-4</v>
      </c>
      <c r="K6569" s="33">
        <f t="shared" si="409"/>
        <v>5.2949605733543237E-4</v>
      </c>
      <c r="L6569" s="33">
        <f t="shared" si="410"/>
        <v>0.99783340779741236</v>
      </c>
      <c r="M6569" s="33">
        <f t="shared" si="411"/>
        <v>0.99730505894210608</v>
      </c>
    </row>
    <row r="6570" spans="1:13" ht="41.4">
      <c r="A6570" t="s">
        <v>164</v>
      </c>
      <c r="B6570" t="s">
        <v>262</v>
      </c>
      <c r="C6570" s="14" t="s">
        <v>264</v>
      </c>
      <c r="D6570" t="s">
        <v>465</v>
      </c>
      <c r="E6570" t="s">
        <v>483</v>
      </c>
      <c r="F6570" s="20">
        <v>2033</v>
      </c>
      <c r="G6570" s="20">
        <v>38</v>
      </c>
      <c r="H6570" s="11">
        <v>2509.3900600765</v>
      </c>
      <c r="I6570" s="10">
        <v>4408893.8369385405</v>
      </c>
      <c r="J6570" s="33">
        <f t="shared" si="408"/>
        <v>5.6916545348684947E-4</v>
      </c>
      <c r="K6570" s="33">
        <f t="shared" si="409"/>
        <v>5.6900350955590984E-4</v>
      </c>
      <c r="L6570" s="33">
        <f t="shared" si="410"/>
        <v>0.99730505894210608</v>
      </c>
      <c r="M6570" s="33">
        <f t="shared" si="411"/>
        <v>0.99673758886347019</v>
      </c>
    </row>
    <row r="6571" spans="1:13" ht="41.4">
      <c r="A6571" t="s">
        <v>164</v>
      </c>
      <c r="B6571" t="s">
        <v>262</v>
      </c>
      <c r="C6571" s="14" t="s">
        <v>264</v>
      </c>
      <c r="D6571" t="s">
        <v>465</v>
      </c>
      <c r="E6571" t="s">
        <v>483</v>
      </c>
      <c r="F6571" s="20">
        <v>2033</v>
      </c>
      <c r="G6571" s="20">
        <v>39</v>
      </c>
      <c r="H6571" s="11">
        <v>2665.71091896287</v>
      </c>
      <c r="I6571" s="10">
        <v>4350300.4686114704</v>
      </c>
      <c r="J6571" s="33">
        <f t="shared" si="408"/>
        <v>6.1276478215623389E-4</v>
      </c>
      <c r="K6571" s="33">
        <f t="shared" si="409"/>
        <v>6.1257708015816092E-4</v>
      </c>
      <c r="L6571" s="33">
        <f t="shared" si="410"/>
        <v>0.99673758886347019</v>
      </c>
      <c r="M6571" s="33">
        <f t="shared" si="411"/>
        <v>0.99612701026160033</v>
      </c>
    </row>
    <row r="6572" spans="1:13" ht="41.4">
      <c r="A6572" t="s">
        <v>164</v>
      </c>
      <c r="B6572" t="s">
        <v>262</v>
      </c>
      <c r="C6572" s="14" t="s">
        <v>264</v>
      </c>
      <c r="D6572" t="s">
        <v>465</v>
      </c>
      <c r="E6572" t="s">
        <v>483</v>
      </c>
      <c r="F6572" s="20">
        <v>2033</v>
      </c>
      <c r="G6572" s="20">
        <v>40</v>
      </c>
      <c r="H6572" s="11">
        <v>3533.5900322965499</v>
      </c>
      <c r="I6572" s="10">
        <v>4295131.6764796702</v>
      </c>
      <c r="J6572" s="33">
        <f t="shared" si="408"/>
        <v>8.226965547172032E-4</v>
      </c>
      <c r="K6572" s="33">
        <f t="shared" si="409"/>
        <v>8.2235823269183328E-4</v>
      </c>
      <c r="L6572" s="33">
        <f t="shared" si="410"/>
        <v>0.99612701026160033</v>
      </c>
      <c r="M6572" s="33">
        <f t="shared" si="411"/>
        <v>0.99530783701390502</v>
      </c>
    </row>
    <row r="6573" spans="1:13" ht="41.4">
      <c r="A6573" t="s">
        <v>164</v>
      </c>
      <c r="B6573" t="s">
        <v>262</v>
      </c>
      <c r="C6573" s="14" t="s">
        <v>264</v>
      </c>
      <c r="D6573" t="s">
        <v>465</v>
      </c>
      <c r="E6573" t="s">
        <v>483</v>
      </c>
      <c r="F6573" s="20">
        <v>2033</v>
      </c>
      <c r="G6573" s="20">
        <v>41</v>
      </c>
      <c r="H6573" s="11">
        <v>3847.8739225382901</v>
      </c>
      <c r="I6573" s="10">
        <v>4329807.3918806696</v>
      </c>
      <c r="J6573" s="33">
        <f t="shared" si="408"/>
        <v>8.8869401667933097E-4</v>
      </c>
      <c r="K6573" s="33">
        <f t="shared" si="409"/>
        <v>8.8829924510402947E-4</v>
      </c>
      <c r="L6573" s="33">
        <f t="shared" si="410"/>
        <v>0.99530783701390502</v>
      </c>
      <c r="M6573" s="33">
        <f t="shared" si="411"/>
        <v>0.99442370581363948</v>
      </c>
    </row>
    <row r="6574" spans="1:13" ht="41.4">
      <c r="A6574" t="s">
        <v>164</v>
      </c>
      <c r="B6574" t="s">
        <v>262</v>
      </c>
      <c r="C6574" s="14" t="s">
        <v>264</v>
      </c>
      <c r="D6574" t="s">
        <v>465</v>
      </c>
      <c r="E6574" t="s">
        <v>483</v>
      </c>
      <c r="F6574" s="20">
        <v>2033</v>
      </c>
      <c r="G6574" s="20">
        <v>42</v>
      </c>
      <c r="H6574" s="11">
        <v>4186.8973037755704</v>
      </c>
      <c r="I6574" s="10">
        <v>4345369.2286779396</v>
      </c>
      <c r="J6574" s="33">
        <f t="shared" si="408"/>
        <v>9.635308493794937E-4</v>
      </c>
      <c r="K6574" s="33">
        <f t="shared" si="409"/>
        <v>9.6306680258373412E-4</v>
      </c>
      <c r="L6574" s="33">
        <f t="shared" si="410"/>
        <v>0.99442370581363948</v>
      </c>
      <c r="M6574" s="33">
        <f t="shared" si="411"/>
        <v>0.99346600935486806</v>
      </c>
    </row>
    <row r="6575" spans="1:13" ht="41.4">
      <c r="A6575" t="s">
        <v>164</v>
      </c>
      <c r="B6575" t="s">
        <v>262</v>
      </c>
      <c r="C6575" s="14" t="s">
        <v>264</v>
      </c>
      <c r="D6575" t="s">
        <v>465</v>
      </c>
      <c r="E6575" t="s">
        <v>483</v>
      </c>
      <c r="F6575" s="20">
        <v>2033</v>
      </c>
      <c r="G6575" s="20">
        <v>43</v>
      </c>
      <c r="H6575" s="11">
        <v>6340.0220381214604</v>
      </c>
      <c r="I6575" s="10">
        <v>6396953.9472590899</v>
      </c>
      <c r="J6575" s="33">
        <f t="shared" si="408"/>
        <v>9.9110015335314027E-4</v>
      </c>
      <c r="K6575" s="33">
        <f t="shared" si="409"/>
        <v>9.9060917581217378E-4</v>
      </c>
      <c r="L6575" s="33">
        <f t="shared" si="410"/>
        <v>0.99346600935486806</v>
      </c>
      <c r="M6575" s="33">
        <f t="shared" si="411"/>
        <v>0.99248187281014366</v>
      </c>
    </row>
    <row r="6576" spans="1:13" ht="41.4">
      <c r="A6576" t="s">
        <v>164</v>
      </c>
      <c r="B6576" t="s">
        <v>262</v>
      </c>
      <c r="C6576" s="14" t="s">
        <v>264</v>
      </c>
      <c r="D6576" t="s">
        <v>465</v>
      </c>
      <c r="E6576" t="s">
        <v>483</v>
      </c>
      <c r="F6576" s="20">
        <v>2033</v>
      </c>
      <c r="G6576" s="20">
        <v>44</v>
      </c>
      <c r="H6576" s="11">
        <v>4913.88570545316</v>
      </c>
      <c r="I6576" s="10">
        <v>4298812.9933476001</v>
      </c>
      <c r="J6576" s="33">
        <f t="shared" si="408"/>
        <v>1.1430796624690078E-3</v>
      </c>
      <c r="K6576" s="33">
        <f t="shared" si="409"/>
        <v>1.1424265957711288E-3</v>
      </c>
      <c r="L6576" s="33">
        <f t="shared" si="410"/>
        <v>0.99248187281014366</v>
      </c>
      <c r="M6576" s="33">
        <f t="shared" si="411"/>
        <v>0.99134803512282466</v>
      </c>
    </row>
    <row r="6577" spans="1:13" ht="41.4">
      <c r="A6577" t="s">
        <v>164</v>
      </c>
      <c r="B6577" t="s">
        <v>262</v>
      </c>
      <c r="C6577" s="14" t="s">
        <v>264</v>
      </c>
      <c r="D6577" t="s">
        <v>465</v>
      </c>
      <c r="E6577" t="s">
        <v>483</v>
      </c>
      <c r="F6577" s="20">
        <v>2033</v>
      </c>
      <c r="G6577" s="20">
        <v>45</v>
      </c>
      <c r="H6577" s="11">
        <v>6310.7781081634403</v>
      </c>
      <c r="I6577" s="10">
        <v>4279028.8219459401</v>
      </c>
      <c r="J6577" s="33">
        <f t="shared" si="408"/>
        <v>1.4748155179037886E-3</v>
      </c>
      <c r="K6577" s="33">
        <f t="shared" si="409"/>
        <v>1.4737285119412746E-3</v>
      </c>
      <c r="L6577" s="33">
        <f t="shared" si="410"/>
        <v>0.99134803512282466</v>
      </c>
      <c r="M6577" s="33">
        <f t="shared" si="411"/>
        <v>0.98988705725820714</v>
      </c>
    </row>
    <row r="6578" spans="1:13" ht="41.4">
      <c r="A6578" t="s">
        <v>164</v>
      </c>
      <c r="B6578" t="s">
        <v>262</v>
      </c>
      <c r="C6578" s="14" t="s">
        <v>264</v>
      </c>
      <c r="D6578" t="s">
        <v>465</v>
      </c>
      <c r="E6578" t="s">
        <v>483</v>
      </c>
      <c r="F6578" s="20">
        <v>2033</v>
      </c>
      <c r="G6578" s="20">
        <v>46</v>
      </c>
      <c r="H6578" s="11">
        <v>6692.9218462005701</v>
      </c>
      <c r="I6578" s="10">
        <v>4143448.9819874298</v>
      </c>
      <c r="J6578" s="33">
        <f t="shared" si="408"/>
        <v>1.6153021010506736E-3</v>
      </c>
      <c r="K6578" s="33">
        <f t="shared" si="409"/>
        <v>1.6139982027695288E-3</v>
      </c>
      <c r="L6578" s="33">
        <f t="shared" si="410"/>
        <v>0.98988705725820714</v>
      </c>
      <c r="M6578" s="33">
        <f t="shared" si="411"/>
        <v>0.98828938132684763</v>
      </c>
    </row>
    <row r="6579" spans="1:13" ht="41.4">
      <c r="A6579" t="s">
        <v>164</v>
      </c>
      <c r="B6579" t="s">
        <v>262</v>
      </c>
      <c r="C6579" s="14" t="s">
        <v>264</v>
      </c>
      <c r="D6579" t="s">
        <v>465</v>
      </c>
      <c r="E6579" t="s">
        <v>483</v>
      </c>
      <c r="F6579" s="20">
        <v>2033</v>
      </c>
      <c r="G6579" s="20">
        <v>47</v>
      </c>
      <c r="H6579" s="11">
        <v>7266.0425712916403</v>
      </c>
      <c r="I6579" s="10">
        <v>4105174.48091284</v>
      </c>
      <c r="J6579" s="33">
        <f t="shared" si="408"/>
        <v>1.7699716796631599E-3</v>
      </c>
      <c r="K6579" s="33">
        <f t="shared" si="409"/>
        <v>1.7684062035421277E-3</v>
      </c>
      <c r="L6579" s="33">
        <f t="shared" si="410"/>
        <v>0.98828938132684763</v>
      </c>
      <c r="M6579" s="33">
        <f t="shared" si="411"/>
        <v>0.98654168425401445</v>
      </c>
    </row>
    <row r="6580" spans="1:13" ht="41.4">
      <c r="A6580" t="s">
        <v>164</v>
      </c>
      <c r="B6580" t="s">
        <v>262</v>
      </c>
      <c r="C6580" s="14" t="s">
        <v>264</v>
      </c>
      <c r="D6580" t="s">
        <v>465</v>
      </c>
      <c r="E6580" t="s">
        <v>483</v>
      </c>
      <c r="F6580" s="20">
        <v>2033</v>
      </c>
      <c r="G6580" s="20">
        <v>48</v>
      </c>
      <c r="H6580" s="11">
        <v>8068.1556545069898</v>
      </c>
      <c r="I6580" s="10">
        <v>4158897.4525205698</v>
      </c>
      <c r="J6580" s="33">
        <f t="shared" si="408"/>
        <v>1.9399746559312608E-3</v>
      </c>
      <c r="K6580" s="33">
        <f t="shared" si="409"/>
        <v>1.9380941213581471E-3</v>
      </c>
      <c r="L6580" s="33">
        <f t="shared" si="410"/>
        <v>0.98654168425401445</v>
      </c>
      <c r="M6580" s="33">
        <f t="shared" si="411"/>
        <v>0.98462967361528697</v>
      </c>
    </row>
    <row r="6581" spans="1:13" ht="41.4">
      <c r="A6581" t="s">
        <v>164</v>
      </c>
      <c r="B6581" t="s">
        <v>262</v>
      </c>
      <c r="C6581" s="14" t="s">
        <v>264</v>
      </c>
      <c r="D6581" t="s">
        <v>465</v>
      </c>
      <c r="E6581" t="s">
        <v>483</v>
      </c>
      <c r="F6581" s="20">
        <v>2033</v>
      </c>
      <c r="G6581" s="20">
        <v>49</v>
      </c>
      <c r="H6581" s="11">
        <v>9004.0943760626105</v>
      </c>
      <c r="I6581" s="10">
        <v>4236701.3561833901</v>
      </c>
      <c r="J6581" s="33">
        <f t="shared" si="408"/>
        <v>2.1252605787097302E-3</v>
      </c>
      <c r="K6581" s="33">
        <f t="shared" si="409"/>
        <v>2.1230038114685712E-3</v>
      </c>
      <c r="L6581" s="33">
        <f t="shared" si="410"/>
        <v>0.98462967361528697</v>
      </c>
      <c r="M6581" s="33">
        <f t="shared" si="411"/>
        <v>0.98253930106531662</v>
      </c>
    </row>
    <row r="6582" spans="1:13" ht="41.4">
      <c r="A6582" t="s">
        <v>164</v>
      </c>
      <c r="B6582" t="s">
        <v>262</v>
      </c>
      <c r="C6582" s="14" t="s">
        <v>264</v>
      </c>
      <c r="D6582" t="s">
        <v>465</v>
      </c>
      <c r="E6582" t="s">
        <v>483</v>
      </c>
      <c r="F6582" s="20">
        <v>2033</v>
      </c>
      <c r="G6582" s="20">
        <v>50</v>
      </c>
      <c r="H6582" s="11">
        <v>10367.0872925161</v>
      </c>
      <c r="I6582" s="10">
        <v>4206498.6294319797</v>
      </c>
      <c r="J6582" s="33">
        <f t="shared" si="408"/>
        <v>2.4645407512984283E-3</v>
      </c>
      <c r="K6582" s="33">
        <f t="shared" si="409"/>
        <v>2.4615062641253349E-3</v>
      </c>
      <c r="L6582" s="33">
        <f t="shared" si="410"/>
        <v>0.98253930106531662</v>
      </c>
      <c r="M6582" s="33">
        <f t="shared" si="411"/>
        <v>0.98012077442099499</v>
      </c>
    </row>
    <row r="6583" spans="1:13" ht="41.4">
      <c r="A6583" t="s">
        <v>164</v>
      </c>
      <c r="B6583" t="s">
        <v>262</v>
      </c>
      <c r="C6583" s="14" t="s">
        <v>264</v>
      </c>
      <c r="D6583" t="s">
        <v>465</v>
      </c>
      <c r="E6583" t="s">
        <v>483</v>
      </c>
      <c r="F6583" s="20">
        <v>2033</v>
      </c>
      <c r="G6583" s="20">
        <v>51</v>
      </c>
      <c r="H6583" s="11">
        <v>10959.8655455835</v>
      </c>
      <c r="I6583" s="10">
        <v>4064441.3462569602</v>
      </c>
      <c r="J6583" s="33">
        <f t="shared" si="408"/>
        <v>2.6965244696363247E-3</v>
      </c>
      <c r="K6583" s="33">
        <f t="shared" si="409"/>
        <v>2.6928921131749162E-3</v>
      </c>
      <c r="L6583" s="33">
        <f t="shared" si="410"/>
        <v>0.98012077442099499</v>
      </c>
      <c r="M6583" s="33">
        <f t="shared" si="411"/>
        <v>0.97748141491759777</v>
      </c>
    </row>
    <row r="6584" spans="1:13" ht="41.4">
      <c r="A6584" t="s">
        <v>164</v>
      </c>
      <c r="B6584" t="s">
        <v>262</v>
      </c>
      <c r="C6584" s="14" t="s">
        <v>264</v>
      </c>
      <c r="D6584" t="s">
        <v>465</v>
      </c>
      <c r="E6584" t="s">
        <v>483</v>
      </c>
      <c r="F6584" s="20">
        <v>2033</v>
      </c>
      <c r="G6584" s="20">
        <v>52</v>
      </c>
      <c r="H6584" s="11">
        <v>11738.8374448466</v>
      </c>
      <c r="I6584" s="10">
        <v>3984176.1070383</v>
      </c>
      <c r="J6584" s="33">
        <f t="shared" si="408"/>
        <v>2.9463651027145108E-3</v>
      </c>
      <c r="K6584" s="33">
        <f t="shared" si="409"/>
        <v>2.942028828849419E-3</v>
      </c>
      <c r="L6584" s="33">
        <f t="shared" si="410"/>
        <v>0.97748141491759777</v>
      </c>
      <c r="M6584" s="33">
        <f t="shared" si="411"/>
        <v>0.97460563641524567</v>
      </c>
    </row>
    <row r="6585" spans="1:13" ht="41.4">
      <c r="A6585" t="s">
        <v>164</v>
      </c>
      <c r="B6585" t="s">
        <v>262</v>
      </c>
      <c r="C6585" s="14" t="s">
        <v>264</v>
      </c>
      <c r="D6585" t="s">
        <v>465</v>
      </c>
      <c r="E6585" t="s">
        <v>483</v>
      </c>
      <c r="F6585" s="20">
        <v>2033</v>
      </c>
      <c r="G6585" s="20">
        <v>53</v>
      </c>
      <c r="H6585" s="11">
        <v>12611.351031260099</v>
      </c>
      <c r="I6585" s="10">
        <v>3919029.5561497002</v>
      </c>
      <c r="J6585" s="33">
        <f t="shared" si="408"/>
        <v>3.2179780352690882E-3</v>
      </c>
      <c r="K6585" s="33">
        <f t="shared" si="409"/>
        <v>3.2128058933851289E-3</v>
      </c>
      <c r="L6585" s="33">
        <f t="shared" si="410"/>
        <v>0.97460563641524567</v>
      </c>
      <c r="M6585" s="33">
        <f t="shared" si="411"/>
        <v>0.97147441768284437</v>
      </c>
    </row>
    <row r="6586" spans="1:13" ht="41.4">
      <c r="A6586" t="s">
        <v>164</v>
      </c>
      <c r="B6586" t="s">
        <v>262</v>
      </c>
      <c r="C6586" s="14" t="s">
        <v>264</v>
      </c>
      <c r="D6586" t="s">
        <v>465</v>
      </c>
      <c r="E6586" t="s">
        <v>483</v>
      </c>
      <c r="F6586" s="20">
        <v>2033</v>
      </c>
      <c r="G6586" s="20">
        <v>54</v>
      </c>
      <c r="H6586" s="11">
        <v>13521.768352057599</v>
      </c>
      <c r="I6586" s="10">
        <v>3848101.3264791002</v>
      </c>
      <c r="J6586" s="33">
        <f t="shared" si="408"/>
        <v>3.5138805361005451E-3</v>
      </c>
      <c r="K6586" s="33">
        <f t="shared" si="409"/>
        <v>3.5077140827308728E-3</v>
      </c>
      <c r="L6586" s="33">
        <f t="shared" si="410"/>
        <v>0.97147441768284437</v>
      </c>
      <c r="M6586" s="33">
        <f t="shared" si="411"/>
        <v>0.96806676318692553</v>
      </c>
    </row>
    <row r="6587" spans="1:13" ht="41.4">
      <c r="A6587" t="s">
        <v>164</v>
      </c>
      <c r="B6587" t="s">
        <v>262</v>
      </c>
      <c r="C6587" s="14" t="s">
        <v>264</v>
      </c>
      <c r="D6587" t="s">
        <v>465</v>
      </c>
      <c r="E6587" t="s">
        <v>483</v>
      </c>
      <c r="F6587" s="20">
        <v>2033</v>
      </c>
      <c r="G6587" s="20">
        <v>55</v>
      </c>
      <c r="H6587" s="11">
        <v>14481.9216580868</v>
      </c>
      <c r="I6587" s="10">
        <v>3757786.36810053</v>
      </c>
      <c r="J6587" s="33">
        <f t="shared" si="408"/>
        <v>3.8538437897966669E-3</v>
      </c>
      <c r="K6587" s="33">
        <f t="shared" si="409"/>
        <v>3.8464272642545483E-3</v>
      </c>
      <c r="L6587" s="33">
        <f t="shared" si="410"/>
        <v>0.96806676318692553</v>
      </c>
      <c r="M6587" s="33">
        <f t="shared" si="411"/>
        <v>0.96434316479538473</v>
      </c>
    </row>
    <row r="6588" spans="1:13" ht="41.4">
      <c r="A6588" t="s">
        <v>164</v>
      </c>
      <c r="B6588" t="s">
        <v>262</v>
      </c>
      <c r="C6588" s="14" t="s">
        <v>264</v>
      </c>
      <c r="D6588" t="s">
        <v>465</v>
      </c>
      <c r="E6588" t="s">
        <v>483</v>
      </c>
      <c r="F6588" s="20">
        <v>2033</v>
      </c>
      <c r="G6588" s="20">
        <v>56</v>
      </c>
      <c r="H6588" s="11">
        <v>15513.634755781</v>
      </c>
      <c r="I6588" s="10">
        <v>3683144.6635852</v>
      </c>
      <c r="J6588" s="33">
        <f t="shared" si="408"/>
        <v>4.2120622926279296E-3</v>
      </c>
      <c r="K6588" s="33">
        <f t="shared" si="409"/>
        <v>4.2032039998407544E-3</v>
      </c>
      <c r="L6588" s="33">
        <f t="shared" si="410"/>
        <v>0.96434316479538473</v>
      </c>
      <c r="M6588" s="33">
        <f t="shared" si="411"/>
        <v>0.96028983374789767</v>
      </c>
    </row>
    <row r="6589" spans="1:13" ht="41.4">
      <c r="A6589" t="s">
        <v>164</v>
      </c>
      <c r="B6589" t="s">
        <v>262</v>
      </c>
      <c r="C6589" s="14" t="s">
        <v>264</v>
      </c>
      <c r="D6589" t="s">
        <v>465</v>
      </c>
      <c r="E6589" t="s">
        <v>483</v>
      </c>
      <c r="F6589" s="20">
        <v>2033</v>
      </c>
      <c r="G6589" s="20">
        <v>57</v>
      </c>
      <c r="H6589" s="11">
        <v>16547.782473339801</v>
      </c>
      <c r="I6589" s="10">
        <v>3596926.74057979</v>
      </c>
      <c r="J6589" s="33">
        <f t="shared" si="408"/>
        <v>4.6005336407470053E-3</v>
      </c>
      <c r="K6589" s="33">
        <f t="shared" si="409"/>
        <v>4.5899673955228648E-3</v>
      </c>
      <c r="L6589" s="33">
        <f t="shared" si="410"/>
        <v>0.96028983374789767</v>
      </c>
      <c r="M6589" s="33">
        <f t="shared" si="411"/>
        <v>0.95588213472074279</v>
      </c>
    </row>
    <row r="6590" spans="1:13" ht="41.4">
      <c r="A6590" t="s">
        <v>164</v>
      </c>
      <c r="B6590" t="s">
        <v>262</v>
      </c>
      <c r="C6590" s="14" t="s">
        <v>264</v>
      </c>
      <c r="D6590" t="s">
        <v>465</v>
      </c>
      <c r="E6590" t="s">
        <v>483</v>
      </c>
      <c r="F6590" s="20">
        <v>2033</v>
      </c>
      <c r="G6590" s="20">
        <v>58</v>
      </c>
      <c r="H6590" s="11">
        <v>17644.969718289802</v>
      </c>
      <c r="I6590" s="10">
        <v>3509484.7871466898</v>
      </c>
      <c r="J6590" s="33">
        <f t="shared" si="408"/>
        <v>5.0277949010959127E-3</v>
      </c>
      <c r="K6590" s="33">
        <f t="shared" si="409"/>
        <v>5.0151766964179334E-3</v>
      </c>
      <c r="L6590" s="33">
        <f t="shared" si="410"/>
        <v>0.95588213472074279</v>
      </c>
      <c r="M6590" s="33">
        <f t="shared" si="411"/>
        <v>0.95108821691416912</v>
      </c>
    </row>
    <row r="6591" spans="1:13" ht="41.4">
      <c r="A6591" t="s">
        <v>164</v>
      </c>
      <c r="B6591" t="s">
        <v>262</v>
      </c>
      <c r="C6591" s="14" t="s">
        <v>264</v>
      </c>
      <c r="D6591" t="s">
        <v>465</v>
      </c>
      <c r="E6591" t="s">
        <v>483</v>
      </c>
      <c r="F6591" s="20">
        <v>2033</v>
      </c>
      <c r="G6591" s="20">
        <v>59</v>
      </c>
      <c r="H6591" s="11">
        <v>18667.105634662501</v>
      </c>
      <c r="I6591" s="10">
        <v>3395093.3381478302</v>
      </c>
      <c r="J6591" s="33">
        <f t="shared" si="408"/>
        <v>5.4982599226112037E-3</v>
      </c>
      <c r="K6591" s="33">
        <f t="shared" si="409"/>
        <v>5.4831721563416425E-3</v>
      </c>
      <c r="L6591" s="33">
        <f t="shared" si="410"/>
        <v>0.95108821691416912</v>
      </c>
      <c r="M6591" s="33">
        <f t="shared" si="411"/>
        <v>0.94587323648496069</v>
      </c>
    </row>
    <row r="6592" spans="1:13" ht="41.4">
      <c r="A6592" t="s">
        <v>164</v>
      </c>
      <c r="B6592" t="s">
        <v>262</v>
      </c>
      <c r="C6592" s="14" t="s">
        <v>264</v>
      </c>
      <c r="D6592" t="s">
        <v>465</v>
      </c>
      <c r="E6592" t="s">
        <v>483</v>
      </c>
      <c r="F6592" s="20">
        <v>2033</v>
      </c>
      <c r="G6592" s="20">
        <v>60</v>
      </c>
      <c r="H6592" s="11">
        <v>20300.812328255</v>
      </c>
      <c r="I6592" s="10">
        <v>3337642.7969450699</v>
      </c>
      <c r="J6592" s="33">
        <f t="shared" si="408"/>
        <v>6.0823801596852269E-3</v>
      </c>
      <c r="K6592" s="33">
        <f t="shared" si="409"/>
        <v>6.0639199318193171E-3</v>
      </c>
      <c r="L6592" s="33">
        <f t="shared" si="410"/>
        <v>0.94587323648496069</v>
      </c>
      <c r="M6592" s="33">
        <f t="shared" si="411"/>
        <v>0.94013753691326507</v>
      </c>
    </row>
    <row r="6593" spans="1:13" ht="41.4">
      <c r="A6593" t="s">
        <v>164</v>
      </c>
      <c r="B6593" t="s">
        <v>262</v>
      </c>
      <c r="C6593" s="14" t="s">
        <v>264</v>
      </c>
      <c r="D6593" t="s">
        <v>465</v>
      </c>
      <c r="E6593" t="s">
        <v>483</v>
      </c>
      <c r="F6593" s="20">
        <v>2033</v>
      </c>
      <c r="G6593" s="20">
        <v>61</v>
      </c>
      <c r="H6593" s="11">
        <v>20813.890951743699</v>
      </c>
      <c r="I6593" s="10">
        <v>3123216.3569073202</v>
      </c>
      <c r="J6593" s="33">
        <f t="shared" si="408"/>
        <v>6.6642488298038005E-3</v>
      </c>
      <c r="K6593" s="33">
        <f t="shared" si="409"/>
        <v>6.6420919705010295E-3</v>
      </c>
      <c r="L6593" s="33">
        <f t="shared" si="410"/>
        <v>0.94013753691326507</v>
      </c>
      <c r="M6593" s="33">
        <f t="shared" si="411"/>
        <v>0.93389305692816682</v>
      </c>
    </row>
    <row r="6594" spans="1:13" ht="41.4">
      <c r="A6594" t="s">
        <v>164</v>
      </c>
      <c r="B6594" t="s">
        <v>262</v>
      </c>
      <c r="C6594" s="14" t="s">
        <v>264</v>
      </c>
      <c r="D6594" t="s">
        <v>465</v>
      </c>
      <c r="E6594" t="s">
        <v>483</v>
      </c>
      <c r="F6594" s="20">
        <v>2033</v>
      </c>
      <c r="G6594" s="20">
        <v>62</v>
      </c>
      <c r="H6594" s="11">
        <v>22068.706238912499</v>
      </c>
      <c r="I6594" s="10">
        <v>3024580.7464649398</v>
      </c>
      <c r="J6594" s="33">
        <f t="shared" ref="J6594:J6657" si="412">IF(I6594&gt;0,H6594/I6594,0)</f>
        <v>7.2964513394809822E-3</v>
      </c>
      <c r="K6594" s="33">
        <f t="shared" ref="K6594:K6657" si="413">1-EXP(-J6594)</f>
        <v>7.2698968621408566E-3</v>
      </c>
      <c r="L6594" s="33">
        <f t="shared" ref="L6594:L6657" si="414">IF(G6594=30,1,M6593)</f>
        <v>0.93389305692816682</v>
      </c>
      <c r="M6594" s="33">
        <f t="shared" ref="M6594:M6657" si="415">L6594*(1-K6594)</f>
        <v>0.92710375072402962</v>
      </c>
    </row>
    <row r="6595" spans="1:13" ht="41.4">
      <c r="A6595" t="s">
        <v>164</v>
      </c>
      <c r="B6595" t="s">
        <v>262</v>
      </c>
      <c r="C6595" s="14" t="s">
        <v>264</v>
      </c>
      <c r="D6595" t="s">
        <v>465</v>
      </c>
      <c r="E6595" t="s">
        <v>483</v>
      </c>
      <c r="F6595" s="20">
        <v>2033</v>
      </c>
      <c r="G6595" s="20">
        <v>63</v>
      </c>
      <c r="H6595" s="11">
        <v>23412.630384574801</v>
      </c>
      <c r="I6595" s="10">
        <v>2929495.9468455501</v>
      </c>
      <c r="J6595" s="33">
        <f t="shared" si="412"/>
        <v>7.9920337182187509E-3</v>
      </c>
      <c r="K6595" s="33">
        <f t="shared" si="413"/>
        <v>7.9601823256917337E-3</v>
      </c>
      <c r="L6595" s="33">
        <f t="shared" si="414"/>
        <v>0.92710375072402962</v>
      </c>
      <c r="M6595" s="33">
        <f t="shared" si="415"/>
        <v>0.91972383583343364</v>
      </c>
    </row>
    <row r="6596" spans="1:13" ht="41.4">
      <c r="A6596" t="s">
        <v>164</v>
      </c>
      <c r="B6596" t="s">
        <v>262</v>
      </c>
      <c r="C6596" s="14" t="s">
        <v>264</v>
      </c>
      <c r="D6596" t="s">
        <v>465</v>
      </c>
      <c r="E6596" t="s">
        <v>483</v>
      </c>
      <c r="F6596" s="20">
        <v>2033</v>
      </c>
      <c r="G6596" s="20">
        <v>64</v>
      </c>
      <c r="H6596" s="11">
        <v>24737.597535687099</v>
      </c>
      <c r="I6596" s="10">
        <v>2825173.1449492499</v>
      </c>
      <c r="J6596" s="33">
        <f t="shared" si="412"/>
        <v>8.7561350283653049E-3</v>
      </c>
      <c r="K6596" s="33">
        <f t="shared" si="413"/>
        <v>8.7179117222151437E-3</v>
      </c>
      <c r="L6596" s="33">
        <f t="shared" si="414"/>
        <v>0.91972383583343364</v>
      </c>
      <c r="M6596" s="33">
        <f t="shared" si="415"/>
        <v>0.91170576462382069</v>
      </c>
    </row>
    <row r="6597" spans="1:13" ht="41.4">
      <c r="A6597" t="s">
        <v>164</v>
      </c>
      <c r="B6597" t="s">
        <v>262</v>
      </c>
      <c r="C6597" s="14" t="s">
        <v>264</v>
      </c>
      <c r="D6597" t="s">
        <v>465</v>
      </c>
      <c r="E6597" t="s">
        <v>483</v>
      </c>
      <c r="F6597" s="20">
        <v>2033</v>
      </c>
      <c r="G6597" s="20">
        <v>65</v>
      </c>
      <c r="H6597" s="11">
        <v>25075.648124631</v>
      </c>
      <c r="I6597" s="10">
        <v>2702058.5933336201</v>
      </c>
      <c r="J6597" s="33">
        <f t="shared" si="412"/>
        <v>9.280201468057114E-3</v>
      </c>
      <c r="K6597" s="33">
        <f t="shared" si="413"/>
        <v>9.2372732950772862E-3</v>
      </c>
      <c r="L6597" s="33">
        <f t="shared" si="414"/>
        <v>0.91170576462382069</v>
      </c>
      <c r="M6597" s="33">
        <f t="shared" si="415"/>
        <v>0.903284089311293</v>
      </c>
    </row>
    <row r="6598" spans="1:13" ht="41.4">
      <c r="A6598" t="s">
        <v>164</v>
      </c>
      <c r="B6598" t="s">
        <v>262</v>
      </c>
      <c r="C6598" s="14" t="s">
        <v>264</v>
      </c>
      <c r="D6598" t="s">
        <v>465</v>
      </c>
      <c r="E6598" t="s">
        <v>483</v>
      </c>
      <c r="F6598" s="20">
        <v>2033</v>
      </c>
      <c r="G6598" s="20">
        <v>66</v>
      </c>
      <c r="H6598" s="11">
        <v>25976.622927789602</v>
      </c>
      <c r="I6598" s="10">
        <v>2550277.58177809</v>
      </c>
      <c r="J6598" s="33">
        <f t="shared" si="412"/>
        <v>1.0185802170475235E-2</v>
      </c>
      <c r="K6598" s="33">
        <f t="shared" si="413"/>
        <v>1.0134102570408365E-2</v>
      </c>
      <c r="L6598" s="33">
        <f t="shared" si="414"/>
        <v>0.903284089311293</v>
      </c>
      <c r="M6598" s="33">
        <f t="shared" si="415"/>
        <v>0.89413011569999445</v>
      </c>
    </row>
    <row r="6599" spans="1:13" ht="41.4">
      <c r="A6599" t="s">
        <v>164</v>
      </c>
      <c r="B6599" t="s">
        <v>262</v>
      </c>
      <c r="C6599" s="14" t="s">
        <v>264</v>
      </c>
      <c r="D6599" t="s">
        <v>465</v>
      </c>
      <c r="E6599" t="s">
        <v>483</v>
      </c>
      <c r="F6599" s="20">
        <v>2033</v>
      </c>
      <c r="G6599" s="20">
        <v>67</v>
      </c>
      <c r="H6599" s="11">
        <v>27174.809771353099</v>
      </c>
      <c r="I6599" s="10">
        <v>2431766.08406572</v>
      </c>
      <c r="J6599" s="33">
        <f t="shared" si="412"/>
        <v>1.1174927534937477E-2</v>
      </c>
      <c r="K6599" s="33">
        <f t="shared" si="413"/>
        <v>1.1112719969538887E-2</v>
      </c>
      <c r="L6599" s="33">
        <f t="shared" si="414"/>
        <v>0.89413011569999445</v>
      </c>
      <c r="M6599" s="33">
        <f t="shared" si="415"/>
        <v>0.88419389810788906</v>
      </c>
    </row>
    <row r="6600" spans="1:13" ht="41.4">
      <c r="A6600" t="s">
        <v>164</v>
      </c>
      <c r="B6600" t="s">
        <v>262</v>
      </c>
      <c r="C6600" s="14" t="s">
        <v>264</v>
      </c>
      <c r="D6600" t="s">
        <v>465</v>
      </c>
      <c r="E6600" t="s">
        <v>483</v>
      </c>
      <c r="F6600" s="20">
        <v>2033</v>
      </c>
      <c r="G6600" s="20">
        <v>68</v>
      </c>
      <c r="H6600" s="11">
        <v>28135.727995778499</v>
      </c>
      <c r="I6600" s="10">
        <v>2293717.9897000301</v>
      </c>
      <c r="J6600" s="33">
        <f t="shared" si="412"/>
        <v>1.226642862031093E-2</v>
      </c>
      <c r="K6600" s="33">
        <f t="shared" si="413"/>
        <v>1.2191502655664932E-2</v>
      </c>
      <c r="L6600" s="33">
        <f t="shared" si="414"/>
        <v>0.88419389810788906</v>
      </c>
      <c r="M6600" s="33">
        <f t="shared" si="415"/>
        <v>0.87341424585098404</v>
      </c>
    </row>
    <row r="6601" spans="1:13" ht="41.4">
      <c r="A6601" t="s">
        <v>164</v>
      </c>
      <c r="B6601" t="s">
        <v>262</v>
      </c>
      <c r="C6601" s="14" t="s">
        <v>264</v>
      </c>
      <c r="D6601" t="s">
        <v>465</v>
      </c>
      <c r="E6601" t="s">
        <v>483</v>
      </c>
      <c r="F6601" s="20">
        <v>2033</v>
      </c>
      <c r="G6601" s="20">
        <v>69</v>
      </c>
      <c r="H6601" s="11">
        <v>29057.572654003001</v>
      </c>
      <c r="I6601" s="10">
        <v>2156117.45253305</v>
      </c>
      <c r="J6601" s="33">
        <f t="shared" si="412"/>
        <v>1.3476804160119191E-2</v>
      </c>
      <c r="K6601" s="33">
        <f t="shared" si="413"/>
        <v>1.3386398616565653E-2</v>
      </c>
      <c r="L6601" s="33">
        <f t="shared" si="414"/>
        <v>0.87341424585098404</v>
      </c>
      <c r="M6601" s="33">
        <f t="shared" si="415"/>
        <v>0.86172237459863565</v>
      </c>
    </row>
    <row r="6602" spans="1:13" ht="41.4">
      <c r="A6602" t="s">
        <v>164</v>
      </c>
      <c r="B6602" t="s">
        <v>262</v>
      </c>
      <c r="C6602" s="14" t="s">
        <v>264</v>
      </c>
      <c r="D6602" t="s">
        <v>465</v>
      </c>
      <c r="E6602" t="s">
        <v>483</v>
      </c>
      <c r="F6602" s="20">
        <v>2034</v>
      </c>
      <c r="G6602" s="20">
        <v>30</v>
      </c>
      <c r="H6602" s="11">
        <v>782.69300377007596</v>
      </c>
      <c r="I6602" s="10">
        <v>4429661.5258210599</v>
      </c>
      <c r="J6602" s="33">
        <f t="shared" si="412"/>
        <v>1.7669363656966993E-4</v>
      </c>
      <c r="K6602" s="33">
        <f t="shared" si="413"/>
        <v>1.7667802716847536E-4</v>
      </c>
      <c r="L6602" s="33">
        <f t="shared" si="414"/>
        <v>1</v>
      </c>
      <c r="M6602" s="33">
        <f t="shared" si="415"/>
        <v>0.99982332197283152</v>
      </c>
    </row>
    <row r="6603" spans="1:13" ht="41.4">
      <c r="A6603" t="s">
        <v>164</v>
      </c>
      <c r="B6603" t="s">
        <v>262</v>
      </c>
      <c r="C6603" s="14" t="s">
        <v>264</v>
      </c>
      <c r="D6603" t="s">
        <v>465</v>
      </c>
      <c r="E6603" t="s">
        <v>483</v>
      </c>
      <c r="F6603" s="20">
        <v>2034</v>
      </c>
      <c r="G6603" s="20">
        <v>31</v>
      </c>
      <c r="H6603" s="11">
        <v>964.90399666748704</v>
      </c>
      <c r="I6603" s="10">
        <v>4364271.6984957103</v>
      </c>
      <c r="J6603" s="33">
        <f t="shared" si="412"/>
        <v>2.2109164216335865E-4</v>
      </c>
      <c r="K6603" s="33">
        <f t="shared" si="413"/>
        <v>2.2106720320735906E-4</v>
      </c>
      <c r="L6603" s="33">
        <f t="shared" si="414"/>
        <v>0.99982332197283152</v>
      </c>
      <c r="M6603" s="33">
        <f t="shared" si="415"/>
        <v>0.99960229382734145</v>
      </c>
    </row>
    <row r="6604" spans="1:13" ht="41.4">
      <c r="A6604" t="s">
        <v>164</v>
      </c>
      <c r="B6604" t="s">
        <v>262</v>
      </c>
      <c r="C6604" s="14" t="s">
        <v>264</v>
      </c>
      <c r="D6604" t="s">
        <v>465</v>
      </c>
      <c r="E6604" t="s">
        <v>483</v>
      </c>
      <c r="F6604" s="20">
        <v>2034</v>
      </c>
      <c r="G6604" s="20">
        <v>32</v>
      </c>
      <c r="H6604" s="11">
        <v>1154.4911703129101</v>
      </c>
      <c r="I6604" s="10">
        <v>4343480.7598406104</v>
      </c>
      <c r="J6604" s="33">
        <f t="shared" si="412"/>
        <v>2.6579861501568517E-4</v>
      </c>
      <c r="K6604" s="33">
        <f t="shared" si="413"/>
        <v>2.6576329369332186E-4</v>
      </c>
      <c r="L6604" s="33">
        <f t="shared" si="414"/>
        <v>0.99960229382734145</v>
      </c>
      <c r="M6604" s="33">
        <f t="shared" si="415"/>
        <v>0.99933663622935054</v>
      </c>
    </row>
    <row r="6605" spans="1:13" ht="41.4">
      <c r="A6605" t="s">
        <v>164</v>
      </c>
      <c r="B6605" t="s">
        <v>262</v>
      </c>
      <c r="C6605" s="14" t="s">
        <v>264</v>
      </c>
      <c r="D6605" t="s">
        <v>465</v>
      </c>
      <c r="E6605" t="s">
        <v>483</v>
      </c>
      <c r="F6605" s="20">
        <v>2034</v>
      </c>
      <c r="G6605" s="20">
        <v>33</v>
      </c>
      <c r="H6605" s="11">
        <v>1215.02664561079</v>
      </c>
      <c r="I6605" s="10">
        <v>4323727.0993290702</v>
      </c>
      <c r="J6605" s="33">
        <f t="shared" si="412"/>
        <v>2.8101372211935632E-4</v>
      </c>
      <c r="K6605" s="33">
        <f t="shared" si="413"/>
        <v>2.8097424146167338E-4</v>
      </c>
      <c r="L6605" s="33">
        <f t="shared" si="414"/>
        <v>0.99933663622935054</v>
      </c>
      <c r="M6605" s="33">
        <f t="shared" si="415"/>
        <v>0.99905584837602113</v>
      </c>
    </row>
    <row r="6606" spans="1:13" ht="41.4">
      <c r="A6606" t="s">
        <v>164</v>
      </c>
      <c r="B6606" t="s">
        <v>262</v>
      </c>
      <c r="C6606" s="14" t="s">
        <v>264</v>
      </c>
      <c r="D6606" t="s">
        <v>465</v>
      </c>
      <c r="E6606" t="s">
        <v>483</v>
      </c>
      <c r="F6606" s="20">
        <v>2034</v>
      </c>
      <c r="G6606" s="20">
        <v>34</v>
      </c>
      <c r="H6606" s="11">
        <v>1287.26175814205</v>
      </c>
      <c r="I6606" s="10">
        <v>4303699.0022050301</v>
      </c>
      <c r="J6606" s="33">
        <f t="shared" si="412"/>
        <v>2.9910589878207386E-4</v>
      </c>
      <c r="K6606" s="33">
        <f t="shared" si="413"/>
        <v>2.9906117107225683E-4</v>
      </c>
      <c r="L6606" s="33">
        <f t="shared" si="414"/>
        <v>0.99905584837602113</v>
      </c>
      <c r="M6606" s="33">
        <f t="shared" si="415"/>
        <v>0.9987570695640392</v>
      </c>
    </row>
    <row r="6607" spans="1:13" ht="41.4">
      <c r="A6607" t="s">
        <v>164</v>
      </c>
      <c r="B6607" t="s">
        <v>262</v>
      </c>
      <c r="C6607" s="14" t="s">
        <v>264</v>
      </c>
      <c r="D6607" t="s">
        <v>465</v>
      </c>
      <c r="E6607" t="s">
        <v>483</v>
      </c>
      <c r="F6607" s="20">
        <v>2034</v>
      </c>
      <c r="G6607" s="20">
        <v>35</v>
      </c>
      <c r="H6607" s="11">
        <v>1746.6003595565701</v>
      </c>
      <c r="I6607" s="10">
        <v>4323304.6764976</v>
      </c>
      <c r="J6607" s="33">
        <f t="shared" si="412"/>
        <v>4.0399659294230631E-4</v>
      </c>
      <c r="K6607" s="33">
        <f t="shared" si="413"/>
        <v>4.039149973071865E-4</v>
      </c>
      <c r="L6607" s="33">
        <f t="shared" si="414"/>
        <v>0.9987570695640392</v>
      </c>
      <c r="M6607" s="33">
        <f t="shared" si="415"/>
        <v>0.99835365660497566</v>
      </c>
    </row>
    <row r="6608" spans="1:13" ht="41.4">
      <c r="A6608" t="s">
        <v>164</v>
      </c>
      <c r="B6608" t="s">
        <v>262</v>
      </c>
      <c r="C6608" s="14" t="s">
        <v>264</v>
      </c>
      <c r="D6608" t="s">
        <v>465</v>
      </c>
      <c r="E6608" t="s">
        <v>483</v>
      </c>
      <c r="F6608" s="20">
        <v>2034</v>
      </c>
      <c r="G6608" s="20">
        <v>36</v>
      </c>
      <c r="H6608" s="11">
        <v>1979.12097601141</v>
      </c>
      <c r="I6608" s="10">
        <v>4381544.0925034098</v>
      </c>
      <c r="J6608" s="33">
        <f t="shared" si="412"/>
        <v>4.5169486697568128E-4</v>
      </c>
      <c r="K6608" s="33">
        <f t="shared" si="413"/>
        <v>4.515928682072845E-4</v>
      </c>
      <c r="L6608" s="33">
        <f t="shared" si="414"/>
        <v>0.99835365660497566</v>
      </c>
      <c r="M6608" s="33">
        <f t="shared" si="415"/>
        <v>0.99790280721370417</v>
      </c>
    </row>
    <row r="6609" spans="1:13" ht="41.4">
      <c r="A6609" t="s">
        <v>164</v>
      </c>
      <c r="B6609" t="s">
        <v>262</v>
      </c>
      <c r="C6609" s="14" t="s">
        <v>264</v>
      </c>
      <c r="D6609" t="s">
        <v>465</v>
      </c>
      <c r="E6609" t="s">
        <v>483</v>
      </c>
      <c r="F6609" s="20">
        <v>2034</v>
      </c>
      <c r="G6609" s="20">
        <v>37</v>
      </c>
      <c r="H6609" s="11">
        <v>2392.8064686092498</v>
      </c>
      <c r="I6609" s="10">
        <v>4519085.9460723</v>
      </c>
      <c r="J6609" s="33">
        <f t="shared" si="412"/>
        <v>5.2948903764242939E-4</v>
      </c>
      <c r="K6609" s="33">
        <f t="shared" si="413"/>
        <v>5.2934888305977701E-4</v>
      </c>
      <c r="L6609" s="33">
        <f t="shared" si="414"/>
        <v>0.99790280721370417</v>
      </c>
      <c r="M6609" s="33">
        <f t="shared" si="415"/>
        <v>0.99737456847730332</v>
      </c>
    </row>
    <row r="6610" spans="1:13" ht="41.4">
      <c r="A6610" t="s">
        <v>164</v>
      </c>
      <c r="B6610" t="s">
        <v>262</v>
      </c>
      <c r="C6610" s="14" t="s">
        <v>264</v>
      </c>
      <c r="D6610" t="s">
        <v>465</v>
      </c>
      <c r="E6610" t="s">
        <v>483</v>
      </c>
      <c r="F6610" s="20">
        <v>2034</v>
      </c>
      <c r="G6610" s="20">
        <v>38</v>
      </c>
      <c r="H6610" s="11">
        <v>2545.59832578858</v>
      </c>
      <c r="I6610" s="10">
        <v>4474700.9294616096</v>
      </c>
      <c r="J6610" s="33">
        <f t="shared" si="412"/>
        <v>5.6888680739046915E-4</v>
      </c>
      <c r="K6610" s="33">
        <f t="shared" si="413"/>
        <v>5.6872502197136132E-4</v>
      </c>
      <c r="L6610" s="33">
        <f t="shared" si="414"/>
        <v>0.99737456847730332</v>
      </c>
      <c r="M6610" s="33">
        <f t="shared" si="415"/>
        <v>0.99680733660393239</v>
      </c>
    </row>
    <row r="6611" spans="1:13" ht="41.4">
      <c r="A6611" t="s">
        <v>164</v>
      </c>
      <c r="B6611" t="s">
        <v>262</v>
      </c>
      <c r="C6611" s="14" t="s">
        <v>264</v>
      </c>
      <c r="D6611" t="s">
        <v>465</v>
      </c>
      <c r="E6611" t="s">
        <v>483</v>
      </c>
      <c r="F6611" s="20">
        <v>2034</v>
      </c>
      <c r="G6611" s="20">
        <v>39</v>
      </c>
      <c r="H6611" s="11">
        <v>2694.5824969457699</v>
      </c>
      <c r="I6611" s="10">
        <v>4400119.3050794397</v>
      </c>
      <c r="J6611" s="33">
        <f t="shared" si="412"/>
        <v>6.1238850815594468E-4</v>
      </c>
      <c r="K6611" s="33">
        <f t="shared" si="413"/>
        <v>6.1220103658388147E-4</v>
      </c>
      <c r="L6611" s="33">
        <f t="shared" si="414"/>
        <v>0.99680733660393239</v>
      </c>
      <c r="M6611" s="33">
        <f t="shared" si="415"/>
        <v>0.996197090119189</v>
      </c>
    </row>
    <row r="6612" spans="1:13" ht="41.4">
      <c r="A6612" t="s">
        <v>164</v>
      </c>
      <c r="B6612" t="s">
        <v>262</v>
      </c>
      <c r="C6612" s="14" t="s">
        <v>264</v>
      </c>
      <c r="D6612" t="s">
        <v>465</v>
      </c>
      <c r="E6612" t="s">
        <v>483</v>
      </c>
      <c r="F6612" s="20">
        <v>2034</v>
      </c>
      <c r="G6612" s="20">
        <v>40</v>
      </c>
      <c r="H6612" s="11">
        <v>3565.6872504874</v>
      </c>
      <c r="I6612" s="10">
        <v>4340990.9591404796</v>
      </c>
      <c r="J6612" s="33">
        <f t="shared" si="412"/>
        <v>8.2139937264310951E-4</v>
      </c>
      <c r="K6612" s="33">
        <f t="shared" si="413"/>
        <v>8.2106211652543948E-4</v>
      </c>
      <c r="L6612" s="33">
        <f t="shared" si="414"/>
        <v>0.996197090119189</v>
      </c>
      <c r="M6612" s="33">
        <f t="shared" si="415"/>
        <v>0.99537915042789926</v>
      </c>
    </row>
    <row r="6613" spans="1:13" ht="41.4">
      <c r="A6613" t="s">
        <v>164</v>
      </c>
      <c r="B6613" t="s">
        <v>262</v>
      </c>
      <c r="C6613" s="14" t="s">
        <v>264</v>
      </c>
      <c r="D6613" t="s">
        <v>465</v>
      </c>
      <c r="E6613" t="s">
        <v>483</v>
      </c>
      <c r="F6613" s="20">
        <v>2034</v>
      </c>
      <c r="G6613" s="20">
        <v>41</v>
      </c>
      <c r="H6613" s="11">
        <v>3804.2797630623099</v>
      </c>
      <c r="I6613" s="10">
        <v>4284439.1559887696</v>
      </c>
      <c r="J6613" s="33">
        <f t="shared" si="412"/>
        <v>8.8792946394038641E-4</v>
      </c>
      <c r="K6613" s="33">
        <f t="shared" si="413"/>
        <v>8.87535371224768E-4</v>
      </c>
      <c r="L6613" s="33">
        <f t="shared" si="414"/>
        <v>0.99537915042789926</v>
      </c>
      <c r="M6613" s="33">
        <f t="shared" si="415"/>
        <v>0.99449571622411481</v>
      </c>
    </row>
    <row r="6614" spans="1:13" ht="41.4">
      <c r="A6614" t="s">
        <v>164</v>
      </c>
      <c r="B6614" t="s">
        <v>262</v>
      </c>
      <c r="C6614" s="14" t="s">
        <v>264</v>
      </c>
      <c r="D6614" t="s">
        <v>465</v>
      </c>
      <c r="E6614" t="s">
        <v>483</v>
      </c>
      <c r="F6614" s="20">
        <v>2034</v>
      </c>
      <c r="G6614" s="20">
        <v>42</v>
      </c>
      <c r="H6614" s="11">
        <v>4153.4799576941796</v>
      </c>
      <c r="I6614" s="10">
        <v>4318976.4926889604</v>
      </c>
      <c r="J6614" s="33">
        <f t="shared" si="412"/>
        <v>9.6168153837490698E-4</v>
      </c>
      <c r="K6614" s="33">
        <f t="shared" si="413"/>
        <v>9.6121927088088643E-4</v>
      </c>
      <c r="L6614" s="33">
        <f t="shared" si="414"/>
        <v>0.99449571622411481</v>
      </c>
      <c r="M6614" s="33">
        <f t="shared" si="415"/>
        <v>0.99353978777687169</v>
      </c>
    </row>
    <row r="6615" spans="1:13" ht="41.4">
      <c r="A6615" t="s">
        <v>164</v>
      </c>
      <c r="B6615" t="s">
        <v>262</v>
      </c>
      <c r="C6615" s="14" t="s">
        <v>264</v>
      </c>
      <c r="D6615" t="s">
        <v>465</v>
      </c>
      <c r="E6615" t="s">
        <v>483</v>
      </c>
      <c r="F6615" s="20">
        <v>2034</v>
      </c>
      <c r="G6615" s="20">
        <v>43</v>
      </c>
      <c r="H6615" s="11">
        <v>4531.3186895806903</v>
      </c>
      <c r="I6615" s="10">
        <v>4333605.3842312004</v>
      </c>
      <c r="J6615" s="33">
        <f t="shared" si="412"/>
        <v>1.045623283114082E-3</v>
      </c>
      <c r="K6615" s="33">
        <f t="shared" si="413"/>
        <v>1.0450768095741081E-3</v>
      </c>
      <c r="L6615" s="33">
        <f t="shared" si="414"/>
        <v>0.99353978777687169</v>
      </c>
      <c r="M6615" s="33">
        <f t="shared" si="415"/>
        <v>0.99250146238527692</v>
      </c>
    </row>
    <row r="6616" spans="1:13" ht="41.4">
      <c r="A6616" t="s">
        <v>164</v>
      </c>
      <c r="B6616" t="s">
        <v>262</v>
      </c>
      <c r="C6616" s="14" t="s">
        <v>264</v>
      </c>
      <c r="D6616" t="s">
        <v>465</v>
      </c>
      <c r="E6616" t="s">
        <v>483</v>
      </c>
      <c r="F6616" s="20">
        <v>2034</v>
      </c>
      <c r="G6616" s="20">
        <v>44</v>
      </c>
      <c r="H6616" s="11">
        <v>6859.4172465214597</v>
      </c>
      <c r="I6616" s="10">
        <v>6379006.7785420697</v>
      </c>
      <c r="J6616" s="33">
        <f t="shared" si="412"/>
        <v>1.0753111706348097E-3</v>
      </c>
      <c r="K6616" s="33">
        <f t="shared" si="413"/>
        <v>1.0747332307515789E-3</v>
      </c>
      <c r="L6616" s="33">
        <f t="shared" si="414"/>
        <v>0.99250146238527692</v>
      </c>
      <c r="M6616" s="33">
        <f t="shared" si="415"/>
        <v>0.99143478808208196</v>
      </c>
    </row>
    <row r="6617" spans="1:13" ht="41.4">
      <c r="A6617" t="s">
        <v>164</v>
      </c>
      <c r="B6617" t="s">
        <v>262</v>
      </c>
      <c r="C6617" s="14" t="s">
        <v>264</v>
      </c>
      <c r="D6617" t="s">
        <v>465</v>
      </c>
      <c r="E6617" t="s">
        <v>483</v>
      </c>
      <c r="F6617" s="20">
        <v>2034</v>
      </c>
      <c r="G6617" s="20">
        <v>45</v>
      </c>
      <c r="H6617" s="11">
        <v>6296.9808070346098</v>
      </c>
      <c r="I6617" s="10">
        <v>4285060.1139774304</v>
      </c>
      <c r="J6617" s="33">
        <f t="shared" si="412"/>
        <v>1.4695198292538532E-3</v>
      </c>
      <c r="K6617" s="33">
        <f t="shared" si="413"/>
        <v>1.4684406136972195E-3</v>
      </c>
      <c r="L6617" s="33">
        <f t="shared" si="414"/>
        <v>0.99143478808208196</v>
      </c>
      <c r="M6617" s="33">
        <f t="shared" si="415"/>
        <v>0.98997892497342999</v>
      </c>
    </row>
    <row r="6618" spans="1:13" ht="41.4">
      <c r="A6618" t="s">
        <v>164</v>
      </c>
      <c r="B6618" t="s">
        <v>262</v>
      </c>
      <c r="C6618" s="14" t="s">
        <v>264</v>
      </c>
      <c r="D6618" t="s">
        <v>465</v>
      </c>
      <c r="E6618" t="s">
        <v>483</v>
      </c>
      <c r="F6618" s="20">
        <v>2034</v>
      </c>
      <c r="G6618" s="20">
        <v>46</v>
      </c>
      <c r="H6618" s="11">
        <v>6857.5890065112499</v>
      </c>
      <c r="I6618" s="10">
        <v>4263061.7784618</v>
      </c>
      <c r="J6618" s="33">
        <f t="shared" si="412"/>
        <v>1.6086065280962473E-3</v>
      </c>
      <c r="K6618" s="33">
        <f t="shared" si="413"/>
        <v>1.6073134140786038E-3</v>
      </c>
      <c r="L6618" s="33">
        <f t="shared" si="414"/>
        <v>0.98997892497342999</v>
      </c>
      <c r="M6618" s="33">
        <f t="shared" si="415"/>
        <v>0.98838771856766505</v>
      </c>
    </row>
    <row r="6619" spans="1:13" ht="41.4">
      <c r="A6619" t="s">
        <v>164</v>
      </c>
      <c r="B6619" t="s">
        <v>262</v>
      </c>
      <c r="C6619" s="14" t="s">
        <v>264</v>
      </c>
      <c r="D6619" t="s">
        <v>465</v>
      </c>
      <c r="E6619" t="s">
        <v>483</v>
      </c>
      <c r="F6619" s="20">
        <v>2034</v>
      </c>
      <c r="G6619" s="20">
        <v>47</v>
      </c>
      <c r="H6619" s="11">
        <v>7277.1326304924396</v>
      </c>
      <c r="I6619" s="10">
        <v>4127520.84373349</v>
      </c>
      <c r="J6619" s="33">
        <f t="shared" si="412"/>
        <v>1.7630759252350652E-3</v>
      </c>
      <c r="K6619" s="33">
        <f t="shared" si="413"/>
        <v>1.7615226198751666E-3</v>
      </c>
      <c r="L6619" s="33">
        <f t="shared" si="414"/>
        <v>0.98838771856766505</v>
      </c>
      <c r="M6619" s="33">
        <f t="shared" si="415"/>
        <v>0.98664665124420126</v>
      </c>
    </row>
    <row r="6620" spans="1:13" ht="41.4">
      <c r="A6620" t="s">
        <v>164</v>
      </c>
      <c r="B6620" t="s">
        <v>262</v>
      </c>
      <c r="C6620" s="14" t="s">
        <v>264</v>
      </c>
      <c r="D6620" t="s">
        <v>465</v>
      </c>
      <c r="E6620" t="s">
        <v>483</v>
      </c>
      <c r="F6620" s="20">
        <v>2034</v>
      </c>
      <c r="G6620" s="20">
        <v>48</v>
      </c>
      <c r="H6620" s="11">
        <v>7897.7089218752599</v>
      </c>
      <c r="I6620" s="10">
        <v>4087894.1153206201</v>
      </c>
      <c r="J6620" s="33">
        <f t="shared" si="412"/>
        <v>1.9319749237819556E-3</v>
      </c>
      <c r="K6620" s="33">
        <f t="shared" si="413"/>
        <v>1.930109861506768E-3</v>
      </c>
      <c r="L6620" s="33">
        <f t="shared" si="414"/>
        <v>0.98664665124420126</v>
      </c>
      <c r="M6620" s="33">
        <f t="shared" si="415"/>
        <v>0.98474231481281216</v>
      </c>
    </row>
    <row r="6621" spans="1:13" ht="41.4">
      <c r="A6621" t="s">
        <v>164</v>
      </c>
      <c r="B6621" t="s">
        <v>262</v>
      </c>
      <c r="C6621" s="14" t="s">
        <v>264</v>
      </c>
      <c r="D6621" t="s">
        <v>465</v>
      </c>
      <c r="E6621" t="s">
        <v>483</v>
      </c>
      <c r="F6621" s="20">
        <v>2034</v>
      </c>
      <c r="G6621" s="20">
        <v>49</v>
      </c>
      <c r="H6621" s="11">
        <v>8762.7585099108092</v>
      </c>
      <c r="I6621" s="10">
        <v>4139717.2597819702</v>
      </c>
      <c r="J6621" s="33">
        <f t="shared" si="412"/>
        <v>2.1167528988132694E-3</v>
      </c>
      <c r="K6621" s="33">
        <f t="shared" si="413"/>
        <v>2.1145141572954662E-3</v>
      </c>
      <c r="L6621" s="33">
        <f t="shared" si="414"/>
        <v>0.98474231481281216</v>
      </c>
      <c r="M6621" s="33">
        <f t="shared" si="415"/>
        <v>0.98266006324685251</v>
      </c>
    </row>
    <row r="6622" spans="1:13" ht="41.4">
      <c r="A6622" t="s">
        <v>164</v>
      </c>
      <c r="B6622" t="s">
        <v>262</v>
      </c>
      <c r="C6622" s="14" t="s">
        <v>264</v>
      </c>
      <c r="D6622" t="s">
        <v>465</v>
      </c>
      <c r="E6622" t="s">
        <v>483</v>
      </c>
      <c r="F6622" s="20">
        <v>2034</v>
      </c>
      <c r="G6622" s="20">
        <v>50</v>
      </c>
      <c r="H6622" s="11">
        <v>10332.7157124105</v>
      </c>
      <c r="I6622" s="10">
        <v>4215299.5800041398</v>
      </c>
      <c r="J6622" s="33">
        <f t="shared" si="412"/>
        <v>2.4512411315734651E-3</v>
      </c>
      <c r="K6622" s="33">
        <f t="shared" si="413"/>
        <v>2.4482392932749786E-3</v>
      </c>
      <c r="L6622" s="33">
        <f t="shared" si="414"/>
        <v>0.98266006324685251</v>
      </c>
      <c r="M6622" s="33">
        <f t="shared" si="415"/>
        <v>0.98025427626807948</v>
      </c>
    </row>
    <row r="6623" spans="1:13" ht="41.4">
      <c r="A6623" t="s">
        <v>164</v>
      </c>
      <c r="B6623" t="s">
        <v>262</v>
      </c>
      <c r="C6623" s="14" t="s">
        <v>264</v>
      </c>
      <c r="D6623" t="s">
        <v>465</v>
      </c>
      <c r="E6623" t="s">
        <v>483</v>
      </c>
      <c r="F6623" s="20">
        <v>2034</v>
      </c>
      <c r="G6623" s="20">
        <v>51</v>
      </c>
      <c r="H6623" s="11">
        <v>11208.6436195484</v>
      </c>
      <c r="I6623" s="10">
        <v>4182385.9924630001</v>
      </c>
      <c r="J6623" s="33">
        <f t="shared" si="412"/>
        <v>2.6799639344018671E-3</v>
      </c>
      <c r="K6623" s="33">
        <f t="shared" si="413"/>
        <v>2.676376036917949E-3</v>
      </c>
      <c r="L6623" s="33">
        <f t="shared" si="414"/>
        <v>0.98025427626807948</v>
      </c>
      <c r="M6623" s="33">
        <f t="shared" si="415"/>
        <v>0.97763074721298926</v>
      </c>
    </row>
    <row r="6624" spans="1:13" ht="41.4">
      <c r="A6624" t="s">
        <v>164</v>
      </c>
      <c r="B6624" t="s">
        <v>262</v>
      </c>
      <c r="C6624" s="14" t="s">
        <v>264</v>
      </c>
      <c r="D6624" t="s">
        <v>465</v>
      </c>
      <c r="E6624" t="s">
        <v>483</v>
      </c>
      <c r="F6624" s="20">
        <v>2034</v>
      </c>
      <c r="G6624" s="20">
        <v>52</v>
      </c>
      <c r="H6624" s="11">
        <v>11839.652682948299</v>
      </c>
      <c r="I6624" s="10">
        <v>4039770.2536110301</v>
      </c>
      <c r="J6624" s="33">
        <f t="shared" si="412"/>
        <v>2.9307737667421028E-3</v>
      </c>
      <c r="K6624" s="33">
        <f t="shared" si="413"/>
        <v>2.926483241848965E-3</v>
      </c>
      <c r="L6624" s="33">
        <f t="shared" si="414"/>
        <v>0.97763074721298926</v>
      </c>
      <c r="M6624" s="33">
        <f t="shared" si="415"/>
        <v>0.97476972721455413</v>
      </c>
    </row>
    <row r="6625" spans="1:13" ht="41.4">
      <c r="A6625" t="s">
        <v>164</v>
      </c>
      <c r="B6625" t="s">
        <v>262</v>
      </c>
      <c r="C6625" s="14" t="s">
        <v>264</v>
      </c>
      <c r="D6625" t="s">
        <v>465</v>
      </c>
      <c r="E6625" t="s">
        <v>483</v>
      </c>
      <c r="F6625" s="20">
        <v>2034</v>
      </c>
      <c r="G6625" s="20">
        <v>53</v>
      </c>
      <c r="H6625" s="11">
        <v>12666.787926227</v>
      </c>
      <c r="I6625" s="10">
        <v>3957752.57822512</v>
      </c>
      <c r="J6625" s="33">
        <f t="shared" si="412"/>
        <v>3.2005002020382748E-3</v>
      </c>
      <c r="K6625" s="33">
        <f t="shared" si="413"/>
        <v>3.19538406079245E-3</v>
      </c>
      <c r="L6625" s="33">
        <f t="shared" si="414"/>
        <v>0.97476972721455413</v>
      </c>
      <c r="M6625" s="33">
        <f t="shared" si="415"/>
        <v>0.9716549635652697</v>
      </c>
    </row>
    <row r="6626" spans="1:13" ht="41.4">
      <c r="A6626" t="s">
        <v>164</v>
      </c>
      <c r="B6626" t="s">
        <v>262</v>
      </c>
      <c r="C6626" s="14" t="s">
        <v>264</v>
      </c>
      <c r="D6626" t="s">
        <v>465</v>
      </c>
      <c r="E6626" t="s">
        <v>483</v>
      </c>
      <c r="F6626" s="20">
        <v>2034</v>
      </c>
      <c r="G6626" s="20">
        <v>54</v>
      </c>
      <c r="H6626" s="11">
        <v>13593.879889149301</v>
      </c>
      <c r="I6626" s="10">
        <v>3890644.8772318</v>
      </c>
      <c r="J6626" s="33">
        <f t="shared" si="412"/>
        <v>3.4939914379493223E-3</v>
      </c>
      <c r="K6626" s="33">
        <f t="shared" si="413"/>
        <v>3.4878945527536676E-3</v>
      </c>
      <c r="L6626" s="33">
        <f t="shared" si="414"/>
        <v>0.9716549635652697</v>
      </c>
      <c r="M6626" s="33">
        <f t="shared" si="415"/>
        <v>0.96826593351069434</v>
      </c>
    </row>
    <row r="6627" spans="1:13" ht="41.4">
      <c r="A6627" t="s">
        <v>164</v>
      </c>
      <c r="B6627" t="s">
        <v>262</v>
      </c>
      <c r="C6627" s="14" t="s">
        <v>264</v>
      </c>
      <c r="D6627" t="s">
        <v>465</v>
      </c>
      <c r="E6627" t="s">
        <v>483</v>
      </c>
      <c r="F6627" s="20">
        <v>2034</v>
      </c>
      <c r="G6627" s="20">
        <v>55</v>
      </c>
      <c r="H6627" s="11">
        <v>14598.453775346101</v>
      </c>
      <c r="I6627" s="10">
        <v>3817672.7967540701</v>
      </c>
      <c r="J6627" s="33">
        <f t="shared" si="412"/>
        <v>3.8239143458701488E-3</v>
      </c>
      <c r="K6627" s="33">
        <f t="shared" si="413"/>
        <v>3.8166124955896219E-3</v>
      </c>
      <c r="L6627" s="33">
        <f t="shared" si="414"/>
        <v>0.96826593351069434</v>
      </c>
      <c r="M6627" s="33">
        <f t="shared" si="415"/>
        <v>0.96457043764980366</v>
      </c>
    </row>
    <row r="6628" spans="1:13" ht="41.4">
      <c r="A6628" t="s">
        <v>164</v>
      </c>
      <c r="B6628" t="s">
        <v>262</v>
      </c>
      <c r="C6628" s="14" t="s">
        <v>264</v>
      </c>
      <c r="D6628" t="s">
        <v>465</v>
      </c>
      <c r="E6628" t="s">
        <v>483</v>
      </c>
      <c r="F6628" s="20">
        <v>2034</v>
      </c>
      <c r="G6628" s="20">
        <v>56</v>
      </c>
      <c r="H6628" s="11">
        <v>15547.358592033999</v>
      </c>
      <c r="I6628" s="10">
        <v>3724983.6233177702</v>
      </c>
      <c r="J6628" s="33">
        <f t="shared" si="412"/>
        <v>4.1738058913092001E-3</v>
      </c>
      <c r="K6628" s="33">
        <f t="shared" si="413"/>
        <v>4.1651076692714728E-3</v>
      </c>
      <c r="L6628" s="33">
        <f t="shared" si="414"/>
        <v>0.96457043764980366</v>
      </c>
      <c r="M6628" s="33">
        <f t="shared" si="415"/>
        <v>0.96055289792239595</v>
      </c>
    </row>
    <row r="6629" spans="1:13" ht="41.4">
      <c r="A6629" t="s">
        <v>164</v>
      </c>
      <c r="B6629" t="s">
        <v>262</v>
      </c>
      <c r="C6629" s="14" t="s">
        <v>264</v>
      </c>
      <c r="D6629" t="s">
        <v>465</v>
      </c>
      <c r="E6629" t="s">
        <v>483</v>
      </c>
      <c r="F6629" s="20">
        <v>2034</v>
      </c>
      <c r="G6629" s="20">
        <v>57</v>
      </c>
      <c r="H6629" s="11">
        <v>16650.916443703802</v>
      </c>
      <c r="I6629" s="10">
        <v>3648366.0876449002</v>
      </c>
      <c r="J6629" s="33">
        <f t="shared" si="412"/>
        <v>4.5639379502215279E-3</v>
      </c>
      <c r="K6629" s="33">
        <f t="shared" si="413"/>
        <v>4.5535390114668228E-3</v>
      </c>
      <c r="L6629" s="33">
        <f t="shared" si="414"/>
        <v>0.96055289792239595</v>
      </c>
      <c r="M6629" s="33">
        <f t="shared" si="415"/>
        <v>0.95617898282912883</v>
      </c>
    </row>
    <row r="6630" spans="1:13" ht="41.4">
      <c r="A6630" t="s">
        <v>164</v>
      </c>
      <c r="B6630" t="s">
        <v>262</v>
      </c>
      <c r="C6630" s="14" t="s">
        <v>264</v>
      </c>
      <c r="D6630" t="s">
        <v>465</v>
      </c>
      <c r="E6630" t="s">
        <v>483</v>
      </c>
      <c r="F6630" s="20">
        <v>2034</v>
      </c>
      <c r="G6630" s="20">
        <v>58</v>
      </c>
      <c r="H6630" s="11">
        <v>17754.929743343899</v>
      </c>
      <c r="I6630" s="10">
        <v>3559844.0617902102</v>
      </c>
      <c r="J6630" s="33">
        <f t="shared" si="412"/>
        <v>4.9875582849028283E-3</v>
      </c>
      <c r="K6630" s="33">
        <f t="shared" si="413"/>
        <v>4.9751410685210384E-3</v>
      </c>
      <c r="L6630" s="33">
        <f t="shared" si="414"/>
        <v>0.95617898282912883</v>
      </c>
      <c r="M6630" s="33">
        <f t="shared" si="415"/>
        <v>0.95142185750279895</v>
      </c>
    </row>
    <row r="6631" spans="1:13" ht="41.4">
      <c r="A6631" t="s">
        <v>164</v>
      </c>
      <c r="B6631" t="s">
        <v>262</v>
      </c>
      <c r="C6631" s="14" t="s">
        <v>264</v>
      </c>
      <c r="D6631" t="s">
        <v>465</v>
      </c>
      <c r="E6631" t="s">
        <v>483</v>
      </c>
      <c r="F6631" s="20">
        <v>2034</v>
      </c>
      <c r="G6631" s="20">
        <v>59</v>
      </c>
      <c r="H6631" s="11">
        <v>18925.280417095</v>
      </c>
      <c r="I6631" s="10">
        <v>3469959.6599424402</v>
      </c>
      <c r="J6631" s="33">
        <f t="shared" si="412"/>
        <v>5.4540347069651331E-3</v>
      </c>
      <c r="K6631" s="33">
        <f t="shared" si="413"/>
        <v>5.439188462579625E-3</v>
      </c>
      <c r="L6631" s="33">
        <f t="shared" si="414"/>
        <v>0.95142185750279895</v>
      </c>
      <c r="M6631" s="33">
        <f t="shared" si="415"/>
        <v>0.94624689471242363</v>
      </c>
    </row>
    <row r="6632" spans="1:13" ht="41.4">
      <c r="A6632" t="s">
        <v>164</v>
      </c>
      <c r="B6632" t="s">
        <v>262</v>
      </c>
      <c r="C6632" s="14" t="s">
        <v>264</v>
      </c>
      <c r="D6632" t="s">
        <v>465</v>
      </c>
      <c r="E6632" t="s">
        <v>483</v>
      </c>
      <c r="F6632" s="20">
        <v>2034</v>
      </c>
      <c r="G6632" s="20">
        <v>60</v>
      </c>
      <c r="H6632" s="11">
        <v>20189.1905529223</v>
      </c>
      <c r="I6632" s="10">
        <v>3353295.3049725601</v>
      </c>
      <c r="J6632" s="33">
        <f t="shared" si="412"/>
        <v>6.0207016432414998E-3</v>
      </c>
      <c r="K6632" s="33">
        <f t="shared" si="413"/>
        <v>6.002613538336532E-3</v>
      </c>
      <c r="L6632" s="33">
        <f t="shared" si="414"/>
        <v>0.94624689471242363</v>
      </c>
      <c r="M6632" s="33">
        <f t="shared" si="415"/>
        <v>0.94056694029161392</v>
      </c>
    </row>
    <row r="6633" spans="1:13" ht="41.4">
      <c r="A6633" t="s">
        <v>164</v>
      </c>
      <c r="B6633" t="s">
        <v>262</v>
      </c>
      <c r="C6633" s="14" t="s">
        <v>264</v>
      </c>
      <c r="D6633" t="s">
        <v>465</v>
      </c>
      <c r="E6633" t="s">
        <v>483</v>
      </c>
      <c r="F6633" s="20">
        <v>2034</v>
      </c>
      <c r="G6633" s="20">
        <v>61</v>
      </c>
      <c r="H6633" s="11">
        <v>21693.1503973158</v>
      </c>
      <c r="I6633" s="10">
        <v>3292226.9894216098</v>
      </c>
      <c r="J6633" s="33">
        <f t="shared" si="412"/>
        <v>6.5892025267452565E-3</v>
      </c>
      <c r="K6633" s="33">
        <f t="shared" si="413"/>
        <v>6.5675413345497313E-3</v>
      </c>
      <c r="L6633" s="33">
        <f t="shared" si="414"/>
        <v>0.94056694029161392</v>
      </c>
      <c r="M6633" s="33">
        <f t="shared" si="415"/>
        <v>0.93438972803333775</v>
      </c>
    </row>
    <row r="6634" spans="1:13" ht="41.4">
      <c r="A6634" t="s">
        <v>164</v>
      </c>
      <c r="B6634" t="s">
        <v>262</v>
      </c>
      <c r="C6634" s="14" t="s">
        <v>264</v>
      </c>
      <c r="D6634" t="s">
        <v>465</v>
      </c>
      <c r="E6634" t="s">
        <v>483</v>
      </c>
      <c r="F6634" s="20">
        <v>2034</v>
      </c>
      <c r="G6634" s="20">
        <v>62</v>
      </c>
      <c r="H6634" s="11">
        <v>22228.871643644801</v>
      </c>
      <c r="I6634" s="10">
        <v>3077110.13598138</v>
      </c>
      <c r="J6634" s="33">
        <f t="shared" si="412"/>
        <v>7.2239441103252441E-3</v>
      </c>
      <c r="K6634" s="33">
        <f t="shared" si="413"/>
        <v>7.1979141434606042E-3</v>
      </c>
      <c r="L6634" s="33">
        <f t="shared" si="414"/>
        <v>0.93438972803333775</v>
      </c>
      <c r="M6634" s="33">
        <f t="shared" si="415"/>
        <v>0.92766407099442227</v>
      </c>
    </row>
    <row r="6635" spans="1:13" ht="41.4">
      <c r="A6635" t="s">
        <v>164</v>
      </c>
      <c r="B6635" t="s">
        <v>262</v>
      </c>
      <c r="C6635" s="14" t="s">
        <v>264</v>
      </c>
      <c r="D6635" t="s">
        <v>465</v>
      </c>
      <c r="E6635" t="s">
        <v>483</v>
      </c>
      <c r="F6635" s="20">
        <v>2034</v>
      </c>
      <c r="G6635" s="20">
        <v>63</v>
      </c>
      <c r="H6635" s="11">
        <v>23546.563991031599</v>
      </c>
      <c r="I6635" s="10">
        <v>2975709.0955192698</v>
      </c>
      <c r="J6635" s="33">
        <f t="shared" si="412"/>
        <v>7.9129253684398389E-3</v>
      </c>
      <c r="K6635" s="33">
        <f t="shared" si="413"/>
        <v>7.8817005885610802E-3</v>
      </c>
      <c r="L6635" s="33">
        <f t="shared" si="414"/>
        <v>0.92766407099442227</v>
      </c>
      <c r="M6635" s="33">
        <f t="shared" si="415"/>
        <v>0.92035250054007856</v>
      </c>
    </row>
    <row r="6636" spans="1:13" ht="41.4">
      <c r="A6636" t="s">
        <v>164</v>
      </c>
      <c r="B6636" t="s">
        <v>262</v>
      </c>
      <c r="C6636" s="14" t="s">
        <v>264</v>
      </c>
      <c r="D6636" t="s">
        <v>465</v>
      </c>
      <c r="E6636" t="s">
        <v>483</v>
      </c>
      <c r="F6636" s="20">
        <v>2034</v>
      </c>
      <c r="G6636" s="20">
        <v>64</v>
      </c>
      <c r="H6636" s="11">
        <v>24950.285178892402</v>
      </c>
      <c r="I6636" s="10">
        <v>2877661.4540484599</v>
      </c>
      <c r="J6636" s="33">
        <f t="shared" si="412"/>
        <v>8.6703337335915249E-3</v>
      </c>
      <c r="K6636" s="33">
        <f t="shared" si="413"/>
        <v>8.6328547866094674E-3</v>
      </c>
      <c r="L6636" s="33">
        <f t="shared" si="414"/>
        <v>0.92035250054007856</v>
      </c>
      <c r="M6636" s="33">
        <f t="shared" si="415"/>
        <v>0.9124072310504231</v>
      </c>
    </row>
    <row r="6637" spans="1:13" ht="41.4">
      <c r="A6637" t="s">
        <v>164</v>
      </c>
      <c r="B6637" t="s">
        <v>262</v>
      </c>
      <c r="C6637" s="14" t="s">
        <v>264</v>
      </c>
      <c r="D6637" t="s">
        <v>465</v>
      </c>
      <c r="E6637" t="s">
        <v>483</v>
      </c>
      <c r="F6637" s="20">
        <v>2034</v>
      </c>
      <c r="G6637" s="20">
        <v>65</v>
      </c>
      <c r="H6637" s="11">
        <v>25424.400471421101</v>
      </c>
      <c r="I6637" s="10">
        <v>2770417.7677816302</v>
      </c>
      <c r="J6637" s="33">
        <f t="shared" si="412"/>
        <v>9.1770998464896867E-3</v>
      </c>
      <c r="K6637" s="33">
        <f t="shared" si="413"/>
        <v>9.1351187853080384E-3</v>
      </c>
      <c r="L6637" s="33">
        <f t="shared" si="414"/>
        <v>0.9124072310504231</v>
      </c>
      <c r="M6637" s="33">
        <f t="shared" si="415"/>
        <v>0.90407228261420347</v>
      </c>
    </row>
    <row r="6638" spans="1:13" ht="41.4">
      <c r="A6638" t="s">
        <v>164</v>
      </c>
      <c r="B6638" t="s">
        <v>262</v>
      </c>
      <c r="C6638" s="14" t="s">
        <v>264</v>
      </c>
      <c r="D6638" t="s">
        <v>465</v>
      </c>
      <c r="E6638" t="s">
        <v>483</v>
      </c>
      <c r="F6638" s="20">
        <v>2034</v>
      </c>
      <c r="G6638" s="20">
        <v>66</v>
      </c>
      <c r="H6638" s="11">
        <v>26620.348837004702</v>
      </c>
      <c r="I6638" s="10">
        <v>2645029.66687513</v>
      </c>
      <c r="J6638" s="33">
        <f t="shared" si="412"/>
        <v>1.0064291213963699E-2</v>
      </c>
      <c r="K6638" s="33">
        <f t="shared" si="413"/>
        <v>1.0013815710455787E-2</v>
      </c>
      <c r="L6638" s="33">
        <f t="shared" si="414"/>
        <v>0.90407228261420347</v>
      </c>
      <c r="M6638" s="33">
        <f t="shared" si="415"/>
        <v>0.89501906938717368</v>
      </c>
    </row>
    <row r="6639" spans="1:13" ht="41.4">
      <c r="A6639" t="s">
        <v>164</v>
      </c>
      <c r="B6639" t="s">
        <v>262</v>
      </c>
      <c r="C6639" s="14" t="s">
        <v>264</v>
      </c>
      <c r="D6639" t="s">
        <v>465</v>
      </c>
      <c r="E6639" t="s">
        <v>483</v>
      </c>
      <c r="F6639" s="20">
        <v>2034</v>
      </c>
      <c r="G6639" s="20">
        <v>67</v>
      </c>
      <c r="H6639" s="11">
        <v>27528.445381319601</v>
      </c>
      <c r="I6639" s="10">
        <v>2490886.86403058</v>
      </c>
      <c r="J6639" s="33">
        <f t="shared" si="412"/>
        <v>1.1051664280237515E-2</v>
      </c>
      <c r="K6639" s="33">
        <f t="shared" si="413"/>
        <v>1.0990818992069662E-2</v>
      </c>
      <c r="L6639" s="33">
        <f t="shared" si="414"/>
        <v>0.89501906938717368</v>
      </c>
      <c r="M6639" s="33">
        <f t="shared" si="415"/>
        <v>0.88518207680108862</v>
      </c>
    </row>
    <row r="6640" spans="1:13" ht="41.4">
      <c r="A6640" t="s">
        <v>164</v>
      </c>
      <c r="B6640" t="s">
        <v>262</v>
      </c>
      <c r="C6640" s="14" t="s">
        <v>264</v>
      </c>
      <c r="D6640" t="s">
        <v>465</v>
      </c>
      <c r="E6640" t="s">
        <v>483</v>
      </c>
      <c r="F6640" s="20">
        <v>2034</v>
      </c>
      <c r="G6640" s="20">
        <v>68</v>
      </c>
      <c r="H6640" s="11">
        <v>28751.954817605601</v>
      </c>
      <c r="I6640" s="10">
        <v>2369680.9675713</v>
      </c>
      <c r="J6640" s="33">
        <f t="shared" si="412"/>
        <v>1.2133259797867916E-2</v>
      </c>
      <c r="K6640" s="33">
        <f t="shared" si="413"/>
        <v>1.2059948602019532E-2</v>
      </c>
      <c r="L6640" s="33">
        <f t="shared" si="414"/>
        <v>0.88518207680108862</v>
      </c>
      <c r="M6640" s="33">
        <f t="shared" si="415"/>
        <v>0.87450682645143862</v>
      </c>
    </row>
    <row r="6641" spans="1:13" ht="41.4">
      <c r="A6641" t="s">
        <v>164</v>
      </c>
      <c r="B6641" t="s">
        <v>262</v>
      </c>
      <c r="C6641" s="14" t="s">
        <v>264</v>
      </c>
      <c r="D6641" t="s">
        <v>465</v>
      </c>
      <c r="E6641" t="s">
        <v>483</v>
      </c>
      <c r="F6641" s="20">
        <v>2034</v>
      </c>
      <c r="G6641" s="20">
        <v>69</v>
      </c>
      <c r="H6641" s="11">
        <v>29719.175184134099</v>
      </c>
      <c r="I6641" s="10">
        <v>2229493.9195723999</v>
      </c>
      <c r="J6641" s="33">
        <f t="shared" si="412"/>
        <v>1.3330009525136544E-2</v>
      </c>
      <c r="K6641" s="33">
        <f t="shared" si="413"/>
        <v>1.3241558402458553E-2</v>
      </c>
      <c r="L6641" s="33">
        <f t="shared" si="414"/>
        <v>0.87450682645143862</v>
      </c>
      <c r="M6641" s="33">
        <f t="shared" si="415"/>
        <v>0.86292699323563327</v>
      </c>
    </row>
    <row r="6642" spans="1:13" ht="41.4">
      <c r="A6642" t="s">
        <v>164</v>
      </c>
      <c r="B6642" t="s">
        <v>262</v>
      </c>
      <c r="C6642" s="14" t="s">
        <v>264</v>
      </c>
      <c r="D6642" t="s">
        <v>465</v>
      </c>
      <c r="E6642" t="s">
        <v>483</v>
      </c>
      <c r="F6642" s="20">
        <v>2035</v>
      </c>
      <c r="G6642" s="20">
        <v>30</v>
      </c>
      <c r="H6642" s="11">
        <v>808.76044909437599</v>
      </c>
      <c r="I6642" s="10">
        <v>4552852.62019601</v>
      </c>
      <c r="J6642" s="33">
        <f t="shared" si="412"/>
        <v>1.7763817908508472E-4</v>
      </c>
      <c r="K6642" s="33">
        <f t="shared" si="413"/>
        <v>1.7762240235796867E-4</v>
      </c>
      <c r="L6642" s="33">
        <f t="shared" si="414"/>
        <v>1</v>
      </c>
      <c r="M6642" s="33">
        <f t="shared" si="415"/>
        <v>0.99982237759764203</v>
      </c>
    </row>
    <row r="6643" spans="1:13" ht="41.4">
      <c r="A6643" t="s">
        <v>164</v>
      </c>
      <c r="B6643" t="s">
        <v>262</v>
      </c>
      <c r="C6643" s="14" t="s">
        <v>264</v>
      </c>
      <c r="D6643" t="s">
        <v>465</v>
      </c>
      <c r="E6643" t="s">
        <v>483</v>
      </c>
      <c r="F6643" s="20">
        <v>2035</v>
      </c>
      <c r="G6643" s="20">
        <v>31</v>
      </c>
      <c r="H6643" s="11">
        <v>983.30507549003096</v>
      </c>
      <c r="I6643" s="10">
        <v>4424108.03798398</v>
      </c>
      <c r="J6643" s="33">
        <f t="shared" si="412"/>
        <v>2.2226063808742627E-4</v>
      </c>
      <c r="K6643" s="33">
        <f t="shared" si="413"/>
        <v>2.2223594002168667E-4</v>
      </c>
      <c r="L6643" s="33">
        <f t="shared" si="414"/>
        <v>0.99982237759764203</v>
      </c>
      <c r="M6643" s="33">
        <f t="shared" si="415"/>
        <v>0.9996001811317019</v>
      </c>
    </row>
    <row r="6644" spans="1:13" ht="41.4">
      <c r="A6644" t="s">
        <v>164</v>
      </c>
      <c r="B6644" t="s">
        <v>262</v>
      </c>
      <c r="C6644" s="14" t="s">
        <v>264</v>
      </c>
      <c r="D6644" t="s">
        <v>465</v>
      </c>
      <c r="E6644" t="s">
        <v>483</v>
      </c>
      <c r="F6644" s="20">
        <v>2035</v>
      </c>
      <c r="G6644" s="20">
        <v>32</v>
      </c>
      <c r="H6644" s="11">
        <v>1020.37405150579</v>
      </c>
      <c r="I6644" s="10">
        <v>4358878.8127338504</v>
      </c>
      <c r="J6644" s="33">
        <f t="shared" si="412"/>
        <v>2.3409094295645728E-4</v>
      </c>
      <c r="K6644" s="33">
        <f t="shared" si="413"/>
        <v>2.3406354580957078E-4</v>
      </c>
      <c r="L6644" s="33">
        <f t="shared" si="414"/>
        <v>0.9996001811317019</v>
      </c>
      <c r="M6644" s="33">
        <f t="shared" si="415"/>
        <v>0.99936621116891433</v>
      </c>
    </row>
    <row r="6645" spans="1:13" ht="41.4">
      <c r="A6645" t="s">
        <v>164</v>
      </c>
      <c r="B6645" t="s">
        <v>262</v>
      </c>
      <c r="C6645" s="14" t="s">
        <v>264</v>
      </c>
      <c r="D6645" t="s">
        <v>465</v>
      </c>
      <c r="E6645" t="s">
        <v>483</v>
      </c>
      <c r="F6645" s="20">
        <v>2035</v>
      </c>
      <c r="G6645" s="20">
        <v>33</v>
      </c>
      <c r="H6645" s="11">
        <v>1223.4885104013999</v>
      </c>
      <c r="I6645" s="10">
        <v>4337724.1872144202</v>
      </c>
      <c r="J6645" s="33">
        <f t="shared" si="412"/>
        <v>2.8205770067347096E-4</v>
      </c>
      <c r="K6645" s="33">
        <f t="shared" si="413"/>
        <v>2.8201792613991028E-4</v>
      </c>
      <c r="L6645" s="33">
        <f t="shared" si="414"/>
        <v>0.99936621116891433</v>
      </c>
      <c r="M6645" s="33">
        <f t="shared" si="415"/>
        <v>0.99908437198258615</v>
      </c>
    </row>
    <row r="6646" spans="1:13" ht="41.4">
      <c r="A6646" t="s">
        <v>164</v>
      </c>
      <c r="B6646" t="s">
        <v>262</v>
      </c>
      <c r="C6646" s="14" t="s">
        <v>264</v>
      </c>
      <c r="D6646" t="s">
        <v>465</v>
      </c>
      <c r="E6646" t="s">
        <v>483</v>
      </c>
      <c r="F6646" s="20">
        <v>2035</v>
      </c>
      <c r="G6646" s="20">
        <v>34</v>
      </c>
      <c r="H6646" s="11">
        <v>1294.89654938648</v>
      </c>
      <c r="I6646" s="10">
        <v>4317721.8829189297</v>
      </c>
      <c r="J6646" s="33">
        <f t="shared" si="412"/>
        <v>2.9990272289401955E-4</v>
      </c>
      <c r="K6646" s="33">
        <f t="shared" si="413"/>
        <v>2.9985775656771185E-4</v>
      </c>
      <c r="L6646" s="33">
        <f t="shared" si="414"/>
        <v>0.99908437198258615</v>
      </c>
      <c r="M6646" s="33">
        <f t="shared" si="415"/>
        <v>0.99878478878418164</v>
      </c>
    </row>
    <row r="6647" spans="1:13" ht="41.4">
      <c r="A6647" t="s">
        <v>164</v>
      </c>
      <c r="B6647" t="s">
        <v>262</v>
      </c>
      <c r="C6647" s="14" t="s">
        <v>264</v>
      </c>
      <c r="D6647" t="s">
        <v>465</v>
      </c>
      <c r="E6647" t="s">
        <v>483</v>
      </c>
      <c r="F6647" s="20">
        <v>2035</v>
      </c>
      <c r="G6647" s="20">
        <v>35</v>
      </c>
      <c r="H6647" s="11">
        <v>1734.8340769127999</v>
      </c>
      <c r="I6647" s="10">
        <v>4297395.5296906196</v>
      </c>
      <c r="J6647" s="33">
        <f t="shared" si="412"/>
        <v>4.0369429923935694E-4</v>
      </c>
      <c r="K6647" s="33">
        <f t="shared" si="413"/>
        <v>4.0361282565959389E-4</v>
      </c>
      <c r="L6647" s="33">
        <f t="shared" si="414"/>
        <v>0.99878478878418164</v>
      </c>
      <c r="M6647" s="33">
        <f t="shared" si="415"/>
        <v>0.99838166643335469</v>
      </c>
    </row>
    <row r="6648" spans="1:13" ht="41.4">
      <c r="A6648" t="s">
        <v>164</v>
      </c>
      <c r="B6648" t="s">
        <v>262</v>
      </c>
      <c r="C6648" s="14" t="s">
        <v>264</v>
      </c>
      <c r="D6648" t="s">
        <v>465</v>
      </c>
      <c r="E6648" t="s">
        <v>483</v>
      </c>
      <c r="F6648" s="20">
        <v>2035</v>
      </c>
      <c r="G6648" s="20">
        <v>36</v>
      </c>
      <c r="H6648" s="11">
        <v>1947.8301960042299</v>
      </c>
      <c r="I6648" s="10">
        <v>4316184.1840369003</v>
      </c>
      <c r="J6648" s="33">
        <f t="shared" si="412"/>
        <v>4.5128523551152917E-4</v>
      </c>
      <c r="K6648" s="33">
        <f t="shared" si="413"/>
        <v>4.5118342164596204E-4</v>
      </c>
      <c r="L6648" s="33">
        <f t="shared" si="414"/>
        <v>0.99838166643335469</v>
      </c>
      <c r="M6648" s="33">
        <f t="shared" si="415"/>
        <v>0.99793121317698463</v>
      </c>
    </row>
    <row r="6649" spans="1:13" ht="41.4">
      <c r="A6649" t="s">
        <v>164</v>
      </c>
      <c r="B6649" t="s">
        <v>262</v>
      </c>
      <c r="C6649" s="14" t="s">
        <v>264</v>
      </c>
      <c r="D6649" t="s">
        <v>465</v>
      </c>
      <c r="E6649" t="s">
        <v>483</v>
      </c>
      <c r="F6649" s="20">
        <v>2035</v>
      </c>
      <c r="G6649" s="20">
        <v>37</v>
      </c>
      <c r="H6649" s="11">
        <v>2122.5219220726199</v>
      </c>
      <c r="I6649" s="10">
        <v>4374223.42252535</v>
      </c>
      <c r="J6649" s="33">
        <f t="shared" si="412"/>
        <v>4.852339985979121E-4</v>
      </c>
      <c r="K6649" s="33">
        <f t="shared" si="413"/>
        <v>4.8511629162051317E-4</v>
      </c>
      <c r="L6649" s="33">
        <f t="shared" si="414"/>
        <v>0.99793121317698463</v>
      </c>
      <c r="M6649" s="33">
        <f t="shared" si="415"/>
        <v>0.9974471004875558</v>
      </c>
    </row>
    <row r="6650" spans="1:13" ht="41.4">
      <c r="A6650" t="s">
        <v>164</v>
      </c>
      <c r="B6650" t="s">
        <v>262</v>
      </c>
      <c r="C6650" s="14" t="s">
        <v>264</v>
      </c>
      <c r="D6650" t="s">
        <v>465</v>
      </c>
      <c r="E6650" t="s">
        <v>483</v>
      </c>
      <c r="F6650" s="20">
        <v>2035</v>
      </c>
      <c r="G6650" s="20">
        <v>38</v>
      </c>
      <c r="H6650" s="11">
        <v>2564.3950969102998</v>
      </c>
      <c r="I6650" s="10">
        <v>4510776.8915616302</v>
      </c>
      <c r="J6650" s="33">
        <f t="shared" si="412"/>
        <v>5.6850408667020254E-4</v>
      </c>
      <c r="K6650" s="33">
        <f t="shared" si="413"/>
        <v>5.683425188407476E-4</v>
      </c>
      <c r="L6650" s="33">
        <f t="shared" si="414"/>
        <v>0.9974471004875558</v>
      </c>
      <c r="M6650" s="33">
        <f t="shared" si="415"/>
        <v>0.99688020889005435</v>
      </c>
    </row>
    <row r="6651" spans="1:13" ht="41.4">
      <c r="A6651" t="s">
        <v>164</v>
      </c>
      <c r="B6651" t="s">
        <v>262</v>
      </c>
      <c r="C6651" s="14" t="s">
        <v>264</v>
      </c>
      <c r="D6651" t="s">
        <v>465</v>
      </c>
      <c r="E6651" t="s">
        <v>483</v>
      </c>
      <c r="F6651" s="20">
        <v>2035</v>
      </c>
      <c r="G6651" s="20">
        <v>39</v>
      </c>
      <c r="H6651" s="11">
        <v>2732.5589650111001</v>
      </c>
      <c r="I6651" s="10">
        <v>4465875.0618962999</v>
      </c>
      <c r="J6651" s="33">
        <f t="shared" si="412"/>
        <v>6.1187537204652586E-4</v>
      </c>
      <c r="K6651" s="33">
        <f t="shared" si="413"/>
        <v>6.1168821448542854E-4</v>
      </c>
      <c r="L6651" s="33">
        <f t="shared" si="414"/>
        <v>0.99688020889005435</v>
      </c>
      <c r="M6651" s="33">
        <f t="shared" si="415"/>
        <v>0.9962704290150225</v>
      </c>
    </row>
    <row r="6652" spans="1:13" ht="41.4">
      <c r="A6652" t="s">
        <v>164</v>
      </c>
      <c r="B6652" t="s">
        <v>262</v>
      </c>
      <c r="C6652" s="14" t="s">
        <v>264</v>
      </c>
      <c r="D6652" t="s">
        <v>465</v>
      </c>
      <c r="E6652" t="s">
        <v>483</v>
      </c>
      <c r="F6652" s="20">
        <v>2035</v>
      </c>
      <c r="G6652" s="20">
        <v>40</v>
      </c>
      <c r="H6652" s="11">
        <v>3600.1353513832</v>
      </c>
      <c r="I6652" s="10">
        <v>4390788.9199526701</v>
      </c>
      <c r="J6652" s="33">
        <f t="shared" si="412"/>
        <v>8.19929041686205E-4</v>
      </c>
      <c r="K6652" s="33">
        <f t="shared" si="413"/>
        <v>8.1959299172151834E-4</v>
      </c>
      <c r="L6652" s="33">
        <f t="shared" si="414"/>
        <v>0.9962704290150225</v>
      </c>
      <c r="M6652" s="33">
        <f t="shared" si="415"/>
        <v>0.99545389275354235</v>
      </c>
    </row>
    <row r="6653" spans="1:13" ht="41.4">
      <c r="A6653" t="s">
        <v>164</v>
      </c>
      <c r="B6653" t="s">
        <v>262</v>
      </c>
      <c r="C6653" s="14" t="s">
        <v>264</v>
      </c>
      <c r="D6653" t="s">
        <v>465</v>
      </c>
      <c r="E6653" t="s">
        <v>483</v>
      </c>
      <c r="F6653" s="20">
        <v>2035</v>
      </c>
      <c r="G6653" s="20">
        <v>41</v>
      </c>
      <c r="H6653" s="11">
        <v>3837.3632248951899</v>
      </c>
      <c r="I6653" s="10">
        <v>4330280.9100417299</v>
      </c>
      <c r="J6653" s="33">
        <f t="shared" si="412"/>
        <v>8.861695822080536E-4</v>
      </c>
      <c r="K6653" s="33">
        <f t="shared" si="413"/>
        <v>8.8577704990244754E-4</v>
      </c>
      <c r="L6653" s="33">
        <f t="shared" si="414"/>
        <v>0.99545389275354235</v>
      </c>
      <c r="M6653" s="33">
        <f t="shared" si="415"/>
        <v>0.99457214254110515</v>
      </c>
    </row>
    <row r="6654" spans="1:13" ht="41.4">
      <c r="A6654" t="s">
        <v>164</v>
      </c>
      <c r="B6654" t="s">
        <v>262</v>
      </c>
      <c r="C6654" s="14" t="s">
        <v>264</v>
      </c>
      <c r="D6654" t="s">
        <v>465</v>
      </c>
      <c r="E6654" t="s">
        <v>483</v>
      </c>
      <c r="F6654" s="20">
        <v>2035</v>
      </c>
      <c r="G6654" s="20">
        <v>42</v>
      </c>
      <c r="H6654" s="11">
        <v>4104.6803669292203</v>
      </c>
      <c r="I6654" s="10">
        <v>4273813.9601285402</v>
      </c>
      <c r="J6654" s="33">
        <f t="shared" si="412"/>
        <v>9.6042560701583906E-4</v>
      </c>
      <c r="K6654" s="33">
        <f t="shared" si="413"/>
        <v>9.5996454595925762E-4</v>
      </c>
      <c r="L6654" s="33">
        <f t="shared" si="414"/>
        <v>0.99457214254110515</v>
      </c>
      <c r="M6654" s="33">
        <f t="shared" si="415"/>
        <v>0.99361738854586701</v>
      </c>
    </row>
    <row r="6655" spans="1:13" ht="41.4">
      <c r="A6655" t="s">
        <v>164</v>
      </c>
      <c r="B6655" t="s">
        <v>262</v>
      </c>
      <c r="C6655" s="14" t="s">
        <v>264</v>
      </c>
      <c r="D6655" t="s">
        <v>465</v>
      </c>
      <c r="E6655" t="s">
        <v>483</v>
      </c>
      <c r="F6655" s="20">
        <v>2035</v>
      </c>
      <c r="G6655" s="20">
        <v>43</v>
      </c>
      <c r="H6655" s="11">
        <v>4492.5984658860598</v>
      </c>
      <c r="I6655" s="10">
        <v>4307394.7468808303</v>
      </c>
      <c r="J6655" s="33">
        <f t="shared" si="412"/>
        <v>1.0429966905492801E-3</v>
      </c>
      <c r="K6655" s="33">
        <f t="shared" si="413"/>
        <v>1.0424529585543185E-3</v>
      </c>
      <c r="L6655" s="33">
        <f t="shared" si="414"/>
        <v>0.99361738854586701</v>
      </c>
      <c r="M6655" s="33">
        <f t="shared" si="415"/>
        <v>0.99258158915950634</v>
      </c>
    </row>
    <row r="6656" spans="1:13" ht="41.4">
      <c r="A6656" t="s">
        <v>164</v>
      </c>
      <c r="B6656" t="s">
        <v>262</v>
      </c>
      <c r="C6656" s="14" t="s">
        <v>264</v>
      </c>
      <c r="D6656" t="s">
        <v>465</v>
      </c>
      <c r="E6656" t="s">
        <v>483</v>
      </c>
      <c r="F6656" s="20">
        <v>2035</v>
      </c>
      <c r="G6656" s="20">
        <v>44</v>
      </c>
      <c r="H6656" s="11">
        <v>4912.5204134841997</v>
      </c>
      <c r="I6656" s="10">
        <v>4320994.7025167001</v>
      </c>
      <c r="J6656" s="33">
        <f t="shared" si="412"/>
        <v>1.1368957269544844E-3</v>
      </c>
      <c r="K6656" s="33">
        <f t="shared" si="413"/>
        <v>1.1362497058502452E-3</v>
      </c>
      <c r="L6656" s="33">
        <f t="shared" si="414"/>
        <v>0.99258158915950634</v>
      </c>
      <c r="M6656" s="33">
        <f t="shared" si="415"/>
        <v>0.99145376862079149</v>
      </c>
    </row>
    <row r="6657" spans="1:13" ht="41.4">
      <c r="A6657" t="s">
        <v>164</v>
      </c>
      <c r="B6657" t="s">
        <v>262</v>
      </c>
      <c r="C6657" s="14" t="s">
        <v>264</v>
      </c>
      <c r="D6657" t="s">
        <v>465</v>
      </c>
      <c r="E6657" t="s">
        <v>483</v>
      </c>
      <c r="F6657" s="20">
        <v>2035</v>
      </c>
      <c r="G6657" s="20">
        <v>45</v>
      </c>
      <c r="H6657" s="11">
        <v>8662.2190929050303</v>
      </c>
      <c r="I6657" s="10">
        <v>6359758.5708775399</v>
      </c>
      <c r="J6657" s="33">
        <f t="shared" si="412"/>
        <v>1.3620358377393232E-3</v>
      </c>
      <c r="K6657" s="33">
        <f t="shared" si="413"/>
        <v>1.3611086879125045E-3</v>
      </c>
      <c r="L6657" s="33">
        <f t="shared" si="414"/>
        <v>0.99145376862079149</v>
      </c>
      <c r="M6657" s="33">
        <f t="shared" si="415"/>
        <v>0.99010429228265817</v>
      </c>
    </row>
    <row r="6658" spans="1:13" ht="41.4">
      <c r="A6658" t="s">
        <v>164</v>
      </c>
      <c r="B6658" t="s">
        <v>262</v>
      </c>
      <c r="C6658" s="14" t="s">
        <v>264</v>
      </c>
      <c r="D6658" t="s">
        <v>465</v>
      </c>
      <c r="E6658" t="s">
        <v>483</v>
      </c>
      <c r="F6658" s="20">
        <v>2035</v>
      </c>
      <c r="G6658" s="20">
        <v>46</v>
      </c>
      <c r="H6658" s="11">
        <v>6838.4088034810002</v>
      </c>
      <c r="I6658" s="10">
        <v>4269235.0393041503</v>
      </c>
      <c r="J6658" s="33">
        <f t="shared" ref="J6658:J6721" si="416">IF(I6658&gt;0,H6658/I6658,0)</f>
        <v>1.6017878473600282E-3</v>
      </c>
      <c r="K6658" s="33">
        <f t="shared" ref="K6658:K6721" si="417">1-EXP(-J6658)</f>
        <v>1.6005056698895626E-3</v>
      </c>
      <c r="L6658" s="33">
        <f t="shared" ref="L6658:L6721" si="418">IF(G6658=30,1,M6657)</f>
        <v>0.99010429228265817</v>
      </c>
      <c r="M6658" s="33">
        <f t="shared" ref="M6658:M6721" si="419">L6658*(1-K6658)</f>
        <v>0.98851962474907773</v>
      </c>
    </row>
    <row r="6659" spans="1:13" ht="41.4">
      <c r="A6659" t="s">
        <v>164</v>
      </c>
      <c r="B6659" t="s">
        <v>262</v>
      </c>
      <c r="C6659" s="14" t="s">
        <v>264</v>
      </c>
      <c r="D6659" t="s">
        <v>465</v>
      </c>
      <c r="E6659" t="s">
        <v>483</v>
      </c>
      <c r="F6659" s="20">
        <v>2035</v>
      </c>
      <c r="G6659" s="20">
        <v>47</v>
      </c>
      <c r="H6659" s="11">
        <v>7452.2214529963103</v>
      </c>
      <c r="I6659" s="10">
        <v>4246853.2766575497</v>
      </c>
      <c r="J6659" s="33">
        <f t="shared" si="416"/>
        <v>1.7547631075358267E-3</v>
      </c>
      <c r="K6659" s="33">
        <f t="shared" si="417"/>
        <v>1.7532244109016437E-3</v>
      </c>
      <c r="L6659" s="33">
        <f t="shared" si="418"/>
        <v>0.98851962474907773</v>
      </c>
      <c r="M6659" s="33">
        <f t="shared" si="419"/>
        <v>0.98678652801231237</v>
      </c>
    </row>
    <row r="6660" spans="1:13" ht="41.4">
      <c r="A6660" t="s">
        <v>164</v>
      </c>
      <c r="B6660" t="s">
        <v>262</v>
      </c>
      <c r="C6660" s="14" t="s">
        <v>264</v>
      </c>
      <c r="D6660" t="s">
        <v>465</v>
      </c>
      <c r="E6660" t="s">
        <v>483</v>
      </c>
      <c r="F6660" s="20">
        <v>2035</v>
      </c>
      <c r="G6660" s="20">
        <v>48</v>
      </c>
      <c r="H6660" s="11">
        <v>7906.5209480112098</v>
      </c>
      <c r="I6660" s="10">
        <v>4110335.5712067601</v>
      </c>
      <c r="J6660" s="33">
        <f t="shared" si="416"/>
        <v>1.9235706698492068E-3</v>
      </c>
      <c r="K6660" s="33">
        <f t="shared" si="417"/>
        <v>1.9217217934597297E-3</v>
      </c>
      <c r="L6660" s="33">
        <f t="shared" si="418"/>
        <v>0.98678652801231237</v>
      </c>
      <c r="M6660" s="33">
        <f t="shared" si="419"/>
        <v>0.98489019883593865</v>
      </c>
    </row>
    <row r="6661" spans="1:13" ht="41.4">
      <c r="A6661" t="s">
        <v>164</v>
      </c>
      <c r="B6661" t="s">
        <v>262</v>
      </c>
      <c r="C6661" s="14" t="s">
        <v>264</v>
      </c>
      <c r="D6661" t="s">
        <v>465</v>
      </c>
      <c r="E6661" t="s">
        <v>483</v>
      </c>
      <c r="F6661" s="20">
        <v>2035</v>
      </c>
      <c r="G6661" s="20">
        <v>49</v>
      </c>
      <c r="H6661" s="11">
        <v>8574.7657763717398</v>
      </c>
      <c r="I6661" s="10">
        <v>4069251.5680051101</v>
      </c>
      <c r="J6661" s="33">
        <f t="shared" si="416"/>
        <v>2.107209552683269E-3</v>
      </c>
      <c r="K6661" s="33">
        <f t="shared" si="417"/>
        <v>2.1049909452642845E-3</v>
      </c>
      <c r="L6661" s="33">
        <f t="shared" si="418"/>
        <v>0.98489019883593865</v>
      </c>
      <c r="M6661" s="33">
        <f t="shared" si="419"/>
        <v>0.98281701388530951</v>
      </c>
    </row>
    <row r="6662" spans="1:13" ht="41.4">
      <c r="A6662" t="s">
        <v>164</v>
      </c>
      <c r="B6662" t="s">
        <v>262</v>
      </c>
      <c r="C6662" s="14" t="s">
        <v>264</v>
      </c>
      <c r="D6662" t="s">
        <v>465</v>
      </c>
      <c r="E6662" t="s">
        <v>483</v>
      </c>
      <c r="F6662" s="20">
        <v>2035</v>
      </c>
      <c r="G6662" s="20">
        <v>50</v>
      </c>
      <c r="H6662" s="11">
        <v>10037.7521587553</v>
      </c>
      <c r="I6662" s="10">
        <v>4119038.0628337101</v>
      </c>
      <c r="J6662" s="33">
        <f t="shared" si="416"/>
        <v>2.4369165823754941E-3</v>
      </c>
      <c r="K6662" s="33">
        <f t="shared" si="417"/>
        <v>2.4339497116555586E-3</v>
      </c>
      <c r="L6662" s="33">
        <f t="shared" si="418"/>
        <v>0.98281701388530951</v>
      </c>
      <c r="M6662" s="33">
        <f t="shared" si="419"/>
        <v>0.98042488669775318</v>
      </c>
    </row>
    <row r="6663" spans="1:13" ht="41.4">
      <c r="A6663" t="s">
        <v>164</v>
      </c>
      <c r="B6663" t="s">
        <v>262</v>
      </c>
      <c r="C6663" s="14" t="s">
        <v>264</v>
      </c>
      <c r="D6663" t="s">
        <v>465</v>
      </c>
      <c r="E6663" t="s">
        <v>483</v>
      </c>
      <c r="F6663" s="20">
        <v>2035</v>
      </c>
      <c r="G6663" s="20">
        <v>51</v>
      </c>
      <c r="H6663" s="11">
        <v>11168.3768479133</v>
      </c>
      <c r="I6663" s="10">
        <v>4191413.9706082498</v>
      </c>
      <c r="J6663" s="33">
        <f t="shared" si="416"/>
        <v>2.6645845354885257E-3</v>
      </c>
      <c r="K6663" s="33">
        <f t="shared" si="417"/>
        <v>2.6610376811123659E-3</v>
      </c>
      <c r="L6663" s="33">
        <f t="shared" si="418"/>
        <v>0.98042488669775318</v>
      </c>
      <c r="M6663" s="33">
        <f t="shared" si="419"/>
        <v>0.97781593913075016</v>
      </c>
    </row>
    <row r="6664" spans="1:13" ht="41.4">
      <c r="A6664" t="s">
        <v>164</v>
      </c>
      <c r="B6664" t="s">
        <v>262</v>
      </c>
      <c r="C6664" s="14" t="s">
        <v>264</v>
      </c>
      <c r="D6664" t="s">
        <v>465</v>
      </c>
      <c r="E6664" t="s">
        <v>483</v>
      </c>
      <c r="F6664" s="20">
        <v>2035</v>
      </c>
      <c r="G6664" s="20">
        <v>52</v>
      </c>
      <c r="H6664" s="11">
        <v>12103.578079847</v>
      </c>
      <c r="I6664" s="10">
        <v>4157296.15863701</v>
      </c>
      <c r="J6664" s="33">
        <f t="shared" si="416"/>
        <v>2.9114062645503752E-3</v>
      </c>
      <c r="K6664" s="33">
        <f t="shared" si="417"/>
        <v>2.9071722313254167E-3</v>
      </c>
      <c r="L6664" s="33">
        <f t="shared" si="418"/>
        <v>0.97781593913075016</v>
      </c>
      <c r="M6664" s="33">
        <f t="shared" si="419"/>
        <v>0.97497325978516181</v>
      </c>
    </row>
    <row r="6665" spans="1:13" ht="41.4">
      <c r="A6665" t="s">
        <v>164</v>
      </c>
      <c r="B6665" t="s">
        <v>262</v>
      </c>
      <c r="C6665" s="14" t="s">
        <v>264</v>
      </c>
      <c r="D6665" t="s">
        <v>465</v>
      </c>
      <c r="E6665" t="s">
        <v>483</v>
      </c>
      <c r="F6665" s="20">
        <v>2035</v>
      </c>
      <c r="G6665" s="20">
        <v>53</v>
      </c>
      <c r="H6665" s="11">
        <v>12769.354330136501</v>
      </c>
      <c r="I6665" s="10">
        <v>4013272.7713700701</v>
      </c>
      <c r="J6665" s="33">
        <f t="shared" si="416"/>
        <v>3.1817808201901106E-3</v>
      </c>
      <c r="K6665" s="33">
        <f t="shared" si="417"/>
        <v>3.176724319909785E-3</v>
      </c>
      <c r="L6665" s="33">
        <f t="shared" si="418"/>
        <v>0.97497325978516181</v>
      </c>
      <c r="M6665" s="33">
        <f t="shared" si="419"/>
        <v>0.97187603851954052</v>
      </c>
    </row>
    <row r="6666" spans="1:13" ht="41.4">
      <c r="A6666" t="s">
        <v>164</v>
      </c>
      <c r="B6666" t="s">
        <v>262</v>
      </c>
      <c r="C6666" s="14" t="s">
        <v>264</v>
      </c>
      <c r="D6666" t="s">
        <v>465</v>
      </c>
      <c r="E6666" t="s">
        <v>483</v>
      </c>
      <c r="F6666" s="20">
        <v>2035</v>
      </c>
      <c r="G6666" s="20">
        <v>54</v>
      </c>
      <c r="H6666" s="11">
        <v>13645.4134823078</v>
      </c>
      <c r="I6666" s="10">
        <v>3929405.432029</v>
      </c>
      <c r="J6666" s="33">
        <f t="shared" si="416"/>
        <v>3.4726407641936332E-3</v>
      </c>
      <c r="K6666" s="33">
        <f t="shared" si="417"/>
        <v>3.4666181207644309E-3</v>
      </c>
      <c r="L6666" s="33">
        <f t="shared" si="418"/>
        <v>0.97187603851954052</v>
      </c>
      <c r="M6666" s="33">
        <f t="shared" si="419"/>
        <v>0.96850691543327194</v>
      </c>
    </row>
    <row r="6667" spans="1:13" ht="41.4">
      <c r="A6667" t="s">
        <v>164</v>
      </c>
      <c r="B6667" t="s">
        <v>262</v>
      </c>
      <c r="C6667" s="14" t="s">
        <v>264</v>
      </c>
      <c r="D6667" t="s">
        <v>465</v>
      </c>
      <c r="E6667" t="s">
        <v>483</v>
      </c>
      <c r="F6667" s="20">
        <v>2035</v>
      </c>
      <c r="G6667" s="20">
        <v>55</v>
      </c>
      <c r="H6667" s="11">
        <v>14640.2841610501</v>
      </c>
      <c r="I6667" s="10">
        <v>3860227.00018634</v>
      </c>
      <c r="J6667" s="33">
        <f t="shared" si="416"/>
        <v>3.7925966945320543E-3</v>
      </c>
      <c r="K6667" s="33">
        <f t="shared" si="417"/>
        <v>3.7854138830598627E-3</v>
      </c>
      <c r="L6667" s="33">
        <f t="shared" si="418"/>
        <v>0.96850691543327194</v>
      </c>
      <c r="M6667" s="33">
        <f t="shared" si="419"/>
        <v>0.9648407159097514</v>
      </c>
    </row>
    <row r="6668" spans="1:13" ht="41.4">
      <c r="A6668" t="s">
        <v>164</v>
      </c>
      <c r="B6668" t="s">
        <v>262</v>
      </c>
      <c r="C6668" s="14" t="s">
        <v>264</v>
      </c>
      <c r="D6668" t="s">
        <v>465</v>
      </c>
      <c r="E6668" t="s">
        <v>483</v>
      </c>
      <c r="F6668" s="20">
        <v>2035</v>
      </c>
      <c r="G6668" s="20">
        <v>56</v>
      </c>
      <c r="H6668" s="11">
        <v>15663.1906548972</v>
      </c>
      <c r="I6668" s="10">
        <v>3784756.7841634601</v>
      </c>
      <c r="J6668" s="33">
        <f t="shared" si="416"/>
        <v>4.1384933162512882E-3</v>
      </c>
      <c r="K6668" s="33">
        <f t="shared" si="417"/>
        <v>4.1299415539913786E-3</v>
      </c>
      <c r="L6668" s="33">
        <f t="shared" si="418"/>
        <v>0.9648407159097514</v>
      </c>
      <c r="M6668" s="33">
        <f t="shared" si="419"/>
        <v>0.96085598014413298</v>
      </c>
    </row>
    <row r="6669" spans="1:13" ht="41.4">
      <c r="A6669" t="s">
        <v>164</v>
      </c>
      <c r="B6669" t="s">
        <v>262</v>
      </c>
      <c r="C6669" s="14" t="s">
        <v>264</v>
      </c>
      <c r="D6669" t="s">
        <v>465</v>
      </c>
      <c r="E6669" t="s">
        <v>483</v>
      </c>
      <c r="F6669" s="20">
        <v>2035</v>
      </c>
      <c r="G6669" s="20">
        <v>57</v>
      </c>
      <c r="H6669" s="11">
        <v>16677.854674047499</v>
      </c>
      <c r="I6669" s="10">
        <v>3690262.1525807302</v>
      </c>
      <c r="J6669" s="33">
        <f t="shared" si="416"/>
        <v>4.5194227359658147E-3</v>
      </c>
      <c r="K6669" s="33">
        <f t="shared" si="417"/>
        <v>4.5092255126707448E-3</v>
      </c>
      <c r="L6669" s="33">
        <f t="shared" si="418"/>
        <v>0.96085598014413298</v>
      </c>
      <c r="M6669" s="33">
        <f t="shared" si="419"/>
        <v>0.95652326384446484</v>
      </c>
    </row>
    <row r="6670" spans="1:13" ht="41.4">
      <c r="A6670" t="s">
        <v>164</v>
      </c>
      <c r="B6670" t="s">
        <v>262</v>
      </c>
      <c r="C6670" s="14" t="s">
        <v>264</v>
      </c>
      <c r="D6670" t="s">
        <v>465</v>
      </c>
      <c r="E6670" t="s">
        <v>483</v>
      </c>
      <c r="F6670" s="20">
        <v>2035</v>
      </c>
      <c r="G6670" s="20">
        <v>58</v>
      </c>
      <c r="H6670" s="11">
        <v>17857.776594190502</v>
      </c>
      <c r="I6670" s="10">
        <v>3611200.1247185599</v>
      </c>
      <c r="J6670" s="33">
        <f t="shared" si="416"/>
        <v>4.9451085449279146E-3</v>
      </c>
      <c r="K6670" s="33">
        <f t="shared" si="417"/>
        <v>4.9329016254704428E-3</v>
      </c>
      <c r="L6670" s="33">
        <f t="shared" si="418"/>
        <v>0.95652326384446484</v>
      </c>
      <c r="M6670" s="33">
        <f t="shared" si="419"/>
        <v>0.95180482868144622</v>
      </c>
    </row>
    <row r="6671" spans="1:13" ht="41.4">
      <c r="A6671" t="s">
        <v>164</v>
      </c>
      <c r="B6671" t="s">
        <v>262</v>
      </c>
      <c r="C6671" s="14" t="s">
        <v>264</v>
      </c>
      <c r="D6671" t="s">
        <v>465</v>
      </c>
      <c r="E6671" t="s">
        <v>483</v>
      </c>
      <c r="F6671" s="20">
        <v>2035</v>
      </c>
      <c r="G6671" s="20">
        <v>59</v>
      </c>
      <c r="H6671" s="11">
        <v>19036.656072307698</v>
      </c>
      <c r="I6671" s="10">
        <v>3520232.0478088302</v>
      </c>
      <c r="J6671" s="33">
        <f t="shared" si="416"/>
        <v>5.407784434028169E-3</v>
      </c>
      <c r="K6671" s="33">
        <f t="shared" si="417"/>
        <v>5.3931886898508363E-3</v>
      </c>
      <c r="L6671" s="33">
        <f t="shared" si="418"/>
        <v>0.95180482868144622</v>
      </c>
      <c r="M6671" s="33">
        <f t="shared" si="419"/>
        <v>0.94667156564445598</v>
      </c>
    </row>
    <row r="6672" spans="1:13" ht="41.4">
      <c r="A6672" t="s">
        <v>164</v>
      </c>
      <c r="B6672" t="s">
        <v>262</v>
      </c>
      <c r="C6672" s="14" t="s">
        <v>264</v>
      </c>
      <c r="D6672" t="s">
        <v>465</v>
      </c>
      <c r="E6672" t="s">
        <v>483</v>
      </c>
      <c r="F6672" s="20">
        <v>2035</v>
      </c>
      <c r="G6672" s="20">
        <v>60</v>
      </c>
      <c r="H6672" s="11">
        <v>20418.5166933406</v>
      </c>
      <c r="I6672" s="10">
        <v>3427755.10276839</v>
      </c>
      <c r="J6672" s="33">
        <f t="shared" si="416"/>
        <v>5.9568189911962501E-3</v>
      </c>
      <c r="K6672" s="33">
        <f t="shared" si="417"/>
        <v>5.9391123208717422E-3</v>
      </c>
      <c r="L6672" s="33">
        <f t="shared" si="418"/>
        <v>0.94667156564445598</v>
      </c>
      <c r="M6672" s="33">
        <f t="shared" si="419"/>
        <v>0.94104917688511802</v>
      </c>
    </row>
    <row r="6673" spans="1:13" ht="41.4">
      <c r="A6673" t="s">
        <v>164</v>
      </c>
      <c r="B6673" t="s">
        <v>262</v>
      </c>
      <c r="C6673" s="14" t="s">
        <v>264</v>
      </c>
      <c r="D6673" t="s">
        <v>465</v>
      </c>
      <c r="E6673" t="s">
        <v>483</v>
      </c>
      <c r="F6673" s="20">
        <v>2035</v>
      </c>
      <c r="G6673" s="20">
        <v>61</v>
      </c>
      <c r="H6673" s="11">
        <v>21571.2696600581</v>
      </c>
      <c r="I6673" s="10">
        <v>3308250.6083491398</v>
      </c>
      <c r="J6673" s="33">
        <f t="shared" si="416"/>
        <v>6.5204460646415309E-3</v>
      </c>
      <c r="K6673" s="33">
        <f t="shared" si="417"/>
        <v>6.4992340850973385E-3</v>
      </c>
      <c r="L6673" s="33">
        <f t="shared" si="418"/>
        <v>0.94104917688511802</v>
      </c>
      <c r="M6673" s="33">
        <f t="shared" si="419"/>
        <v>0.93493307799895342</v>
      </c>
    </row>
    <row r="6674" spans="1:13" ht="41.4">
      <c r="A6674" t="s">
        <v>164</v>
      </c>
      <c r="B6674" t="s">
        <v>262</v>
      </c>
      <c r="C6674" s="14" t="s">
        <v>264</v>
      </c>
      <c r="D6674" t="s">
        <v>465</v>
      </c>
      <c r="E6674" t="s">
        <v>483</v>
      </c>
      <c r="F6674" s="20">
        <v>2035</v>
      </c>
      <c r="G6674" s="20">
        <v>62</v>
      </c>
      <c r="H6674" s="11">
        <v>23165.373111838901</v>
      </c>
      <c r="I6674" s="10">
        <v>3244270.2413840201</v>
      </c>
      <c r="J6674" s="33">
        <f t="shared" si="416"/>
        <v>7.1403956477917975E-3</v>
      </c>
      <c r="K6674" s="33">
        <f t="shared" si="417"/>
        <v>7.1149635904400599E-3</v>
      </c>
      <c r="L6674" s="33">
        <f t="shared" si="418"/>
        <v>0.93493307799895342</v>
      </c>
      <c r="M6674" s="33">
        <f t="shared" si="419"/>
        <v>0.92828106318949277</v>
      </c>
    </row>
    <row r="6675" spans="1:13" ht="41.4">
      <c r="A6675" t="s">
        <v>164</v>
      </c>
      <c r="B6675" t="s">
        <v>262</v>
      </c>
      <c r="C6675" s="14" t="s">
        <v>264</v>
      </c>
      <c r="D6675" t="s">
        <v>465</v>
      </c>
      <c r="E6675" t="s">
        <v>483</v>
      </c>
      <c r="F6675" s="20">
        <v>2035</v>
      </c>
      <c r="G6675" s="20">
        <v>63</v>
      </c>
      <c r="H6675" s="11">
        <v>23714.6686562127</v>
      </c>
      <c r="I6675" s="10">
        <v>3027983.0570074101</v>
      </c>
      <c r="J6675" s="33">
        <f t="shared" si="416"/>
        <v>7.831836641665417E-3</v>
      </c>
      <c r="K6675" s="33">
        <f t="shared" si="417"/>
        <v>7.8012477169858707E-3</v>
      </c>
      <c r="L6675" s="33">
        <f t="shared" si="418"/>
        <v>0.92828106318949277</v>
      </c>
      <c r="M6675" s="33">
        <f t="shared" si="419"/>
        <v>0.92103931266456451</v>
      </c>
    </row>
    <row r="6676" spans="1:13" ht="41.4">
      <c r="A6676" t="s">
        <v>164</v>
      </c>
      <c r="B6676" t="s">
        <v>262</v>
      </c>
      <c r="C6676" s="14" t="s">
        <v>264</v>
      </c>
      <c r="D6676" t="s">
        <v>465</v>
      </c>
      <c r="E6676" t="s">
        <v>483</v>
      </c>
      <c r="F6676" s="20">
        <v>2035</v>
      </c>
      <c r="G6676" s="20">
        <v>64</v>
      </c>
      <c r="H6676" s="11">
        <v>25089.535006016798</v>
      </c>
      <c r="I6676" s="10">
        <v>2923682.8633943298</v>
      </c>
      <c r="J6676" s="33">
        <f t="shared" si="416"/>
        <v>8.5814830740186428E-3</v>
      </c>
      <c r="K6676" s="33">
        <f t="shared" si="417"/>
        <v>8.5447672486184123E-3</v>
      </c>
      <c r="L6676" s="33">
        <f t="shared" si="418"/>
        <v>0.92103931266456451</v>
      </c>
      <c r="M6676" s="33">
        <f t="shared" si="419"/>
        <v>0.91316924611101835</v>
      </c>
    </row>
    <row r="6677" spans="1:13" ht="41.4">
      <c r="A6677" t="s">
        <v>164</v>
      </c>
      <c r="B6677" t="s">
        <v>262</v>
      </c>
      <c r="C6677" s="14" t="s">
        <v>264</v>
      </c>
      <c r="D6677" t="s">
        <v>465</v>
      </c>
      <c r="E6677" t="s">
        <v>483</v>
      </c>
      <c r="F6677" s="20">
        <v>2035</v>
      </c>
      <c r="G6677" s="20">
        <v>65</v>
      </c>
      <c r="H6677" s="11">
        <v>25605.604069320099</v>
      </c>
      <c r="I6677" s="10">
        <v>2822545.5453866101</v>
      </c>
      <c r="J6677" s="33">
        <f t="shared" si="416"/>
        <v>9.0718125385689189E-3</v>
      </c>
      <c r="K6677" s="33">
        <f t="shared" si="417"/>
        <v>9.0307877971836925E-3</v>
      </c>
      <c r="L6677" s="33">
        <f t="shared" si="418"/>
        <v>0.91316924611101835</v>
      </c>
      <c r="M6677" s="33">
        <f t="shared" si="419"/>
        <v>0.90492260842647554</v>
      </c>
    </row>
    <row r="6678" spans="1:13" ht="41.4">
      <c r="A6678" t="s">
        <v>164</v>
      </c>
      <c r="B6678" t="s">
        <v>262</v>
      </c>
      <c r="C6678" s="14" t="s">
        <v>264</v>
      </c>
      <c r="D6678" t="s">
        <v>465</v>
      </c>
      <c r="E6678" t="s">
        <v>483</v>
      </c>
      <c r="F6678" s="20">
        <v>2035</v>
      </c>
      <c r="G6678" s="20">
        <v>66</v>
      </c>
      <c r="H6678" s="11">
        <v>26989.1998747383</v>
      </c>
      <c r="I6678" s="10">
        <v>2712662.0025878502</v>
      </c>
      <c r="J6678" s="33">
        <f t="shared" si="416"/>
        <v>9.9493412186962091E-3</v>
      </c>
      <c r="K6678" s="33">
        <f t="shared" si="417"/>
        <v>9.9000102624142716E-3</v>
      </c>
      <c r="L6678" s="33">
        <f t="shared" si="418"/>
        <v>0.90492260842647554</v>
      </c>
      <c r="M6678" s="33">
        <f t="shared" si="419"/>
        <v>0.89596386531636274</v>
      </c>
    </row>
    <row r="6679" spans="1:13" ht="41.4">
      <c r="A6679" t="s">
        <v>164</v>
      </c>
      <c r="B6679" t="s">
        <v>262</v>
      </c>
      <c r="C6679" s="14" t="s">
        <v>264</v>
      </c>
      <c r="D6679" t="s">
        <v>465</v>
      </c>
      <c r="E6679" t="s">
        <v>483</v>
      </c>
      <c r="F6679" s="20">
        <v>2035</v>
      </c>
      <c r="G6679" s="20">
        <v>67</v>
      </c>
      <c r="H6679" s="11">
        <v>28210.9863082386</v>
      </c>
      <c r="I6679" s="10">
        <v>2584223.15381415</v>
      </c>
      <c r="J6679" s="33">
        <f t="shared" si="416"/>
        <v>1.0916621603130894E-2</v>
      </c>
      <c r="K6679" s="33">
        <f t="shared" si="417"/>
        <v>1.0857251526132261E-2</v>
      </c>
      <c r="L6679" s="33">
        <f t="shared" si="418"/>
        <v>0.89596386531636274</v>
      </c>
      <c r="M6679" s="33">
        <f t="shared" si="419"/>
        <v>0.88623616027229735</v>
      </c>
    </row>
    <row r="6680" spans="1:13" ht="41.4">
      <c r="A6680" t="s">
        <v>164</v>
      </c>
      <c r="B6680" t="s">
        <v>262</v>
      </c>
      <c r="C6680" s="14" t="s">
        <v>264</v>
      </c>
      <c r="D6680" t="s">
        <v>465</v>
      </c>
      <c r="E6680" t="s">
        <v>483</v>
      </c>
      <c r="F6680" s="20">
        <v>2035</v>
      </c>
      <c r="G6680" s="20">
        <v>68</v>
      </c>
      <c r="H6680" s="11">
        <v>29126.5031288803</v>
      </c>
      <c r="I6680" s="10">
        <v>2428041.86565078</v>
      </c>
      <c r="J6680" s="33">
        <f t="shared" si="416"/>
        <v>1.1995881760083911E-2</v>
      </c>
      <c r="K6680" s="33">
        <f t="shared" si="417"/>
        <v>1.1924218013322774E-2</v>
      </c>
      <c r="L6680" s="33">
        <f t="shared" si="418"/>
        <v>0.88623616027229735</v>
      </c>
      <c r="M6680" s="33">
        <f t="shared" si="419"/>
        <v>0.87566848708592038</v>
      </c>
    </row>
    <row r="6681" spans="1:13" ht="41.4">
      <c r="A6681" t="s">
        <v>164</v>
      </c>
      <c r="B6681" t="s">
        <v>262</v>
      </c>
      <c r="C6681" s="14" t="s">
        <v>264</v>
      </c>
      <c r="D6681" t="s">
        <v>465</v>
      </c>
      <c r="E6681" t="s">
        <v>483</v>
      </c>
      <c r="F6681" s="20">
        <v>2035</v>
      </c>
      <c r="G6681" s="20">
        <v>69</v>
      </c>
      <c r="H6681" s="11">
        <v>30371.822536016101</v>
      </c>
      <c r="I6681" s="10">
        <v>2304100.35734251</v>
      </c>
      <c r="J6681" s="33">
        <f t="shared" si="416"/>
        <v>1.3181640478128382E-2</v>
      </c>
      <c r="K6681" s="33">
        <f t="shared" si="417"/>
        <v>1.3095143131372944E-2</v>
      </c>
      <c r="L6681" s="33">
        <f t="shared" si="418"/>
        <v>0.87566848708592038</v>
      </c>
      <c r="M6681" s="33">
        <f t="shared" si="419"/>
        <v>0.86420148291189747</v>
      </c>
    </row>
    <row r="6682" spans="1:13" ht="41.4">
      <c r="A6682" t="s">
        <v>164</v>
      </c>
      <c r="B6682" t="s">
        <v>262</v>
      </c>
      <c r="C6682" s="14" t="s">
        <v>264</v>
      </c>
      <c r="D6682" t="s">
        <v>465</v>
      </c>
      <c r="E6682" t="s">
        <v>483</v>
      </c>
      <c r="F6682" s="20">
        <v>2036</v>
      </c>
      <c r="G6682" s="20">
        <v>30</v>
      </c>
      <c r="H6682" s="11">
        <v>822.91207837396701</v>
      </c>
      <c r="I6682" s="10">
        <v>4608165.9518042197</v>
      </c>
      <c r="J6682" s="33">
        <f t="shared" si="416"/>
        <v>1.7857691909983731E-4</v>
      </c>
      <c r="K6682" s="33">
        <f t="shared" si="417"/>
        <v>1.7856097519086678E-4</v>
      </c>
      <c r="L6682" s="33">
        <f t="shared" si="418"/>
        <v>1</v>
      </c>
      <c r="M6682" s="33">
        <f t="shared" si="419"/>
        <v>0.99982143902480913</v>
      </c>
    </row>
    <row r="6683" spans="1:13" ht="41.4">
      <c r="A6683" t="s">
        <v>164</v>
      </c>
      <c r="B6683" t="s">
        <v>262</v>
      </c>
      <c r="C6683" s="14" t="s">
        <v>264</v>
      </c>
      <c r="D6683" t="s">
        <v>465</v>
      </c>
      <c r="E6683" t="s">
        <v>483</v>
      </c>
      <c r="F6683" s="20">
        <v>2036</v>
      </c>
      <c r="G6683" s="20">
        <v>31</v>
      </c>
      <c r="H6683" s="11">
        <v>1015.79335865781</v>
      </c>
      <c r="I6683" s="10">
        <v>4547185.9510991499</v>
      </c>
      <c r="J6683" s="33">
        <f t="shared" si="416"/>
        <v>2.2338944779952787E-4</v>
      </c>
      <c r="K6683" s="33">
        <f t="shared" si="417"/>
        <v>2.2336449823467941E-4</v>
      </c>
      <c r="L6683" s="33">
        <f t="shared" si="418"/>
        <v>0.99982143902480913</v>
      </c>
      <c r="M6683" s="33">
        <f t="shared" si="419"/>
        <v>0.99959811441075708</v>
      </c>
    </row>
    <row r="6684" spans="1:13" ht="41.4">
      <c r="A6684" t="s">
        <v>164</v>
      </c>
      <c r="B6684" t="s">
        <v>262</v>
      </c>
      <c r="C6684" s="14" t="s">
        <v>264</v>
      </c>
      <c r="D6684" t="s">
        <v>465</v>
      </c>
      <c r="E6684" t="s">
        <v>483</v>
      </c>
      <c r="F6684" s="20">
        <v>2036</v>
      </c>
      <c r="G6684" s="20">
        <v>32</v>
      </c>
      <c r="H6684" s="11">
        <v>1039.3915785976201</v>
      </c>
      <c r="I6684" s="10">
        <v>4418683.0008016601</v>
      </c>
      <c r="J6684" s="33">
        <f t="shared" si="416"/>
        <v>2.3522655470171731E-4</v>
      </c>
      <c r="K6684" s="33">
        <f t="shared" si="417"/>
        <v>2.3519889110479308E-4</v>
      </c>
      <c r="L6684" s="33">
        <f t="shared" si="418"/>
        <v>0.99959811441075708</v>
      </c>
      <c r="M6684" s="33">
        <f t="shared" si="419"/>
        <v>0.99936301004269723</v>
      </c>
    </row>
    <row r="6685" spans="1:13" ht="41.4">
      <c r="A6685" t="s">
        <v>164</v>
      </c>
      <c r="B6685" t="s">
        <v>262</v>
      </c>
      <c r="C6685" s="14" t="s">
        <v>264</v>
      </c>
      <c r="D6685" t="s">
        <v>465</v>
      </c>
      <c r="E6685" t="s">
        <v>483</v>
      </c>
      <c r="F6685" s="20">
        <v>2036</v>
      </c>
      <c r="G6685" s="20">
        <v>33</v>
      </c>
      <c r="H6685" s="11">
        <v>1085.0332020327401</v>
      </c>
      <c r="I6685" s="10">
        <v>4353307.68357269</v>
      </c>
      <c r="J6685" s="33">
        <f t="shared" si="416"/>
        <v>2.4924339856039547E-4</v>
      </c>
      <c r="K6685" s="33">
        <f t="shared" si="417"/>
        <v>2.4921234000496728E-4</v>
      </c>
      <c r="L6685" s="33">
        <f t="shared" si="418"/>
        <v>0.99936301004269723</v>
      </c>
      <c r="M6685" s="33">
        <f t="shared" si="419"/>
        <v>0.99911395644845014</v>
      </c>
    </row>
    <row r="6686" spans="1:13" ht="41.4">
      <c r="A6686" t="s">
        <v>164</v>
      </c>
      <c r="B6686" t="s">
        <v>262</v>
      </c>
      <c r="C6686" s="14" t="s">
        <v>264</v>
      </c>
      <c r="D6686" t="s">
        <v>465</v>
      </c>
      <c r="E6686" t="s">
        <v>483</v>
      </c>
      <c r="F6686" s="20">
        <v>2036</v>
      </c>
      <c r="G6686" s="20">
        <v>34</v>
      </c>
      <c r="H6686" s="11">
        <v>1303.2565494773501</v>
      </c>
      <c r="I6686" s="10">
        <v>4331747.0083035203</v>
      </c>
      <c r="J6686" s="33">
        <f t="shared" si="416"/>
        <v>3.0086164934820507E-4</v>
      </c>
      <c r="K6686" s="33">
        <f t="shared" si="417"/>
        <v>3.008163950207754E-4</v>
      </c>
      <c r="L6686" s="33">
        <f t="shared" si="418"/>
        <v>0.99911395644845014</v>
      </c>
      <c r="M6686" s="33">
        <f t="shared" si="419"/>
        <v>0.9988134065898564</v>
      </c>
    </row>
    <row r="6687" spans="1:13" ht="41.4">
      <c r="A6687" t="s">
        <v>164</v>
      </c>
      <c r="B6687" t="s">
        <v>262</v>
      </c>
      <c r="C6687" s="14" t="s">
        <v>264</v>
      </c>
      <c r="D6687" t="s">
        <v>465</v>
      </c>
      <c r="E6687" t="s">
        <v>483</v>
      </c>
      <c r="F6687" s="20">
        <v>2036</v>
      </c>
      <c r="G6687" s="20">
        <v>35</v>
      </c>
      <c r="H6687" s="11">
        <v>1738.56518528896</v>
      </c>
      <c r="I6687" s="10">
        <v>4311450.5614795797</v>
      </c>
      <c r="J6687" s="33">
        <f t="shared" si="416"/>
        <v>4.0324367877996237E-4</v>
      </c>
      <c r="K6687" s="33">
        <f t="shared" si="417"/>
        <v>4.0316238697490903E-4</v>
      </c>
      <c r="L6687" s="33">
        <f t="shared" si="418"/>
        <v>0.9988134065898564</v>
      </c>
      <c r="M6687" s="33">
        <f t="shared" si="419"/>
        <v>0.99841072259271313</v>
      </c>
    </row>
    <row r="6688" spans="1:13" ht="41.4">
      <c r="A6688" t="s">
        <v>164</v>
      </c>
      <c r="B6688" t="s">
        <v>262</v>
      </c>
      <c r="C6688" s="14" t="s">
        <v>264</v>
      </c>
      <c r="D6688" t="s">
        <v>465</v>
      </c>
      <c r="E6688" t="s">
        <v>483</v>
      </c>
      <c r="F6688" s="20">
        <v>2036</v>
      </c>
      <c r="G6688" s="20">
        <v>36</v>
      </c>
      <c r="H6688" s="11">
        <v>1934.6016437472999</v>
      </c>
      <c r="I6688" s="10">
        <v>4290380.5255183699</v>
      </c>
      <c r="J6688" s="33">
        <f t="shared" si="416"/>
        <v>4.5091609759103095E-4</v>
      </c>
      <c r="K6688" s="33">
        <f t="shared" si="417"/>
        <v>4.5081445020622724E-4</v>
      </c>
      <c r="L6688" s="33">
        <f t="shared" si="418"/>
        <v>0.99841072259271313</v>
      </c>
      <c r="M6688" s="33">
        <f t="shared" si="419"/>
        <v>0.99796062461172752</v>
      </c>
    </row>
    <row r="6689" spans="1:13" ht="41.4">
      <c r="A6689" t="s">
        <v>164</v>
      </c>
      <c r="B6689" t="s">
        <v>262</v>
      </c>
      <c r="C6689" s="14" t="s">
        <v>264</v>
      </c>
      <c r="D6689" t="s">
        <v>465</v>
      </c>
      <c r="E6689" t="s">
        <v>483</v>
      </c>
      <c r="F6689" s="20">
        <v>2036</v>
      </c>
      <c r="G6689" s="20">
        <v>37</v>
      </c>
      <c r="H6689" s="11">
        <v>2088.2537231317301</v>
      </c>
      <c r="I6689" s="10">
        <v>4309036.6116141798</v>
      </c>
      <c r="J6689" s="33">
        <f t="shared" si="416"/>
        <v>4.8462194948709503E-4</v>
      </c>
      <c r="K6689" s="33">
        <f t="shared" si="417"/>
        <v>4.845045392374292E-4</v>
      </c>
      <c r="L6689" s="33">
        <f t="shared" si="418"/>
        <v>0.99796062461172752</v>
      </c>
      <c r="M6689" s="33">
        <f t="shared" si="419"/>
        <v>0.99747710815912294</v>
      </c>
    </row>
    <row r="6690" spans="1:13" ht="41.4">
      <c r="A6690" t="s">
        <v>164</v>
      </c>
      <c r="B6690" t="s">
        <v>262</v>
      </c>
      <c r="C6690" s="14" t="s">
        <v>264</v>
      </c>
      <c r="D6690" t="s">
        <v>465</v>
      </c>
      <c r="E6690" t="s">
        <v>483</v>
      </c>
      <c r="F6690" s="20">
        <v>2036</v>
      </c>
      <c r="G6690" s="20">
        <v>38</v>
      </c>
      <c r="H6690" s="11">
        <v>2280.6122027146698</v>
      </c>
      <c r="I6690" s="10">
        <v>4366470.1290350799</v>
      </c>
      <c r="J6690" s="33">
        <f t="shared" si="416"/>
        <v>5.2230111172629247E-4</v>
      </c>
      <c r="K6690" s="33">
        <f t="shared" si="417"/>
        <v>5.2216473624466797E-4</v>
      </c>
      <c r="L6690" s="33">
        <f t="shared" si="418"/>
        <v>0.99747710815912294</v>
      </c>
      <c r="M6690" s="33">
        <f t="shared" si="419"/>
        <v>0.9969562607880309</v>
      </c>
    </row>
    <row r="6691" spans="1:13" ht="41.4">
      <c r="A6691" t="s">
        <v>164</v>
      </c>
      <c r="B6691" t="s">
        <v>262</v>
      </c>
      <c r="C6691" s="14" t="s">
        <v>264</v>
      </c>
      <c r="D6691" t="s">
        <v>465</v>
      </c>
      <c r="E6691" t="s">
        <v>483</v>
      </c>
      <c r="F6691" s="20">
        <v>2036</v>
      </c>
      <c r="G6691" s="20">
        <v>39</v>
      </c>
      <c r="H6691" s="11">
        <v>2752.2899119947901</v>
      </c>
      <c r="I6691" s="10">
        <v>4501959.628951</v>
      </c>
      <c r="J6691" s="33">
        <f t="shared" si="416"/>
        <v>6.113537523294273E-4</v>
      </c>
      <c r="K6691" s="33">
        <f t="shared" si="417"/>
        <v>6.1116691370100007E-4</v>
      </c>
      <c r="L6691" s="33">
        <f t="shared" si="418"/>
        <v>0.9969562607880309</v>
      </c>
      <c r="M6691" s="33">
        <f t="shared" si="419"/>
        <v>0.99634695410703022</v>
      </c>
    </row>
    <row r="6692" spans="1:13" ht="41.4">
      <c r="A6692" t="s">
        <v>164</v>
      </c>
      <c r="B6692" t="s">
        <v>262</v>
      </c>
      <c r="C6692" s="14" t="s">
        <v>264</v>
      </c>
      <c r="D6692" t="s">
        <v>465</v>
      </c>
      <c r="E6692" t="s">
        <v>483</v>
      </c>
      <c r="F6692" s="20">
        <v>2036</v>
      </c>
      <c r="G6692" s="20">
        <v>40</v>
      </c>
      <c r="H6692" s="11">
        <v>3647.4780571558699</v>
      </c>
      <c r="I6692" s="10">
        <v>4456492.0295315599</v>
      </c>
      <c r="J6692" s="33">
        <f t="shared" si="416"/>
        <v>8.1846394720002931E-4</v>
      </c>
      <c r="K6692" s="33">
        <f t="shared" si="417"/>
        <v>8.1812909694412017E-4</v>
      </c>
      <c r="L6692" s="33">
        <f t="shared" si="418"/>
        <v>0.99634695410703022</v>
      </c>
      <c r="M6692" s="33">
        <f t="shared" si="419"/>
        <v>0.99553181367322363</v>
      </c>
    </row>
    <row r="6693" spans="1:13" ht="41.4">
      <c r="A6693" t="s">
        <v>164</v>
      </c>
      <c r="B6693" t="s">
        <v>262</v>
      </c>
      <c r="C6693" s="14" t="s">
        <v>264</v>
      </c>
      <c r="D6693" t="s">
        <v>465</v>
      </c>
      <c r="E6693" t="s">
        <v>483</v>
      </c>
      <c r="F6693" s="20">
        <v>2036</v>
      </c>
      <c r="G6693" s="20">
        <v>41</v>
      </c>
      <c r="H6693" s="11">
        <v>3873.8405246453199</v>
      </c>
      <c r="I6693" s="10">
        <v>4380053.7195719201</v>
      </c>
      <c r="J6693" s="33">
        <f t="shared" si="416"/>
        <v>8.84427628669341E-4</v>
      </c>
      <c r="K6693" s="33">
        <f t="shared" si="417"/>
        <v>8.8403663783032105E-4</v>
      </c>
      <c r="L6693" s="33">
        <f t="shared" si="418"/>
        <v>0.99553181367322363</v>
      </c>
      <c r="M6693" s="33">
        <f t="shared" si="419"/>
        <v>0.99465172707581084</v>
      </c>
    </row>
    <row r="6694" spans="1:13" ht="41.4">
      <c r="A6694" t="s">
        <v>164</v>
      </c>
      <c r="B6694" t="s">
        <v>262</v>
      </c>
      <c r="C6694" s="14" t="s">
        <v>264</v>
      </c>
      <c r="D6694" t="s">
        <v>465</v>
      </c>
      <c r="E6694" t="s">
        <v>483</v>
      </c>
      <c r="F6694" s="20">
        <v>2036</v>
      </c>
      <c r="G6694" s="20">
        <v>42</v>
      </c>
      <c r="H6694" s="11">
        <v>4139.54417166649</v>
      </c>
      <c r="I6694" s="10">
        <v>4319643.3495618198</v>
      </c>
      <c r="J6694" s="33">
        <f t="shared" si="416"/>
        <v>9.5830693339217488E-4</v>
      </c>
      <c r="K6694" s="33">
        <f t="shared" si="417"/>
        <v>9.5784790394493058E-4</v>
      </c>
      <c r="L6694" s="33">
        <f t="shared" si="418"/>
        <v>0.99465172707581084</v>
      </c>
      <c r="M6694" s="33">
        <f t="shared" si="419"/>
        <v>0.99369900200387606</v>
      </c>
    </row>
    <row r="6695" spans="1:13" ht="41.4">
      <c r="A6695" t="s">
        <v>164</v>
      </c>
      <c r="B6695" t="s">
        <v>262</v>
      </c>
      <c r="C6695" s="14" t="s">
        <v>264</v>
      </c>
      <c r="D6695" t="s">
        <v>465</v>
      </c>
      <c r="E6695" t="s">
        <v>483</v>
      </c>
      <c r="F6695" s="20">
        <v>2036</v>
      </c>
      <c r="G6695" s="20">
        <v>43</v>
      </c>
      <c r="H6695" s="11">
        <v>4438.8266296439797</v>
      </c>
      <c r="I6695" s="10">
        <v>4262455.0739821596</v>
      </c>
      <c r="J6695" s="33">
        <f t="shared" si="416"/>
        <v>1.0413779271806016E-3</v>
      </c>
      <c r="K6695" s="33">
        <f t="shared" si="417"/>
        <v>1.0408358813615015E-3</v>
      </c>
      <c r="L6695" s="33">
        <f t="shared" si="418"/>
        <v>0.99369900200387606</v>
      </c>
      <c r="M6695" s="33">
        <f t="shared" si="419"/>
        <v>0.99266472442731735</v>
      </c>
    </row>
    <row r="6696" spans="1:13" ht="41.4">
      <c r="A6696" t="s">
        <v>164</v>
      </c>
      <c r="B6696" t="s">
        <v>262</v>
      </c>
      <c r="C6696" s="14" t="s">
        <v>264</v>
      </c>
      <c r="D6696" t="s">
        <v>465</v>
      </c>
      <c r="E6696" t="s">
        <v>483</v>
      </c>
      <c r="F6696" s="20">
        <v>2036</v>
      </c>
      <c r="G6696" s="20">
        <v>44</v>
      </c>
      <c r="H6696" s="11">
        <v>4869.1327705364401</v>
      </c>
      <c r="I6696" s="10">
        <v>4294983.9833492497</v>
      </c>
      <c r="J6696" s="33">
        <f t="shared" si="416"/>
        <v>1.133678912287693E-3</v>
      </c>
      <c r="K6696" s="33">
        <f t="shared" si="417"/>
        <v>1.1330365411200694E-3</v>
      </c>
      <c r="L6696" s="33">
        <f t="shared" si="418"/>
        <v>0.99266472442731735</v>
      </c>
      <c r="M6696" s="33">
        <f t="shared" si="419"/>
        <v>0.99153999902146028</v>
      </c>
    </row>
    <row r="6697" spans="1:13" ht="41.4">
      <c r="A6697" t="s">
        <v>164</v>
      </c>
      <c r="B6697" t="s">
        <v>262</v>
      </c>
      <c r="C6697" s="14" t="s">
        <v>264</v>
      </c>
      <c r="D6697" t="s">
        <v>465</v>
      </c>
      <c r="E6697" t="s">
        <v>483</v>
      </c>
      <c r="F6697" s="20">
        <v>2036</v>
      </c>
      <c r="G6697" s="20">
        <v>45</v>
      </c>
      <c r="H6697" s="11">
        <v>6281.75552065393</v>
      </c>
      <c r="I6697" s="10">
        <v>4307448.7081226297</v>
      </c>
      <c r="J6697" s="33">
        <f t="shared" si="416"/>
        <v>1.4583471438228194E-3</v>
      </c>
      <c r="K6697" s="33">
        <f t="shared" si="417"/>
        <v>1.4572842723681312E-3</v>
      </c>
      <c r="L6697" s="33">
        <f t="shared" si="418"/>
        <v>0.99153999902146028</v>
      </c>
      <c r="M6697" s="33">
        <f t="shared" si="419"/>
        <v>0.99009504337546239</v>
      </c>
    </row>
    <row r="6698" spans="1:13" ht="41.4">
      <c r="A6698" t="s">
        <v>164</v>
      </c>
      <c r="B6698" t="s">
        <v>262</v>
      </c>
      <c r="C6698" s="14" t="s">
        <v>264</v>
      </c>
      <c r="D6698" t="s">
        <v>465</v>
      </c>
      <c r="E6698" t="s">
        <v>483</v>
      </c>
      <c r="F6698" s="20">
        <v>2036</v>
      </c>
      <c r="G6698" s="20">
        <v>46</v>
      </c>
      <c r="H6698" s="11">
        <v>9375.2576811132203</v>
      </c>
      <c r="I6698" s="10">
        <v>6337742.2258093301</v>
      </c>
      <c r="J6698" s="33">
        <f t="shared" si="416"/>
        <v>1.4792740611844621E-3</v>
      </c>
      <c r="K6698" s="33">
        <f t="shared" si="417"/>
        <v>1.4781804746150096E-3</v>
      </c>
      <c r="L6698" s="33">
        <f t="shared" si="418"/>
        <v>0.99009504337546239</v>
      </c>
      <c r="M6698" s="33">
        <f t="shared" si="419"/>
        <v>0.98863150421433166</v>
      </c>
    </row>
    <row r="6699" spans="1:13" ht="41.4">
      <c r="A6699" t="s">
        <v>164</v>
      </c>
      <c r="B6699" t="s">
        <v>262</v>
      </c>
      <c r="C6699" s="14" t="s">
        <v>264</v>
      </c>
      <c r="D6699" t="s">
        <v>465</v>
      </c>
      <c r="E6699" t="s">
        <v>483</v>
      </c>
      <c r="F6699" s="20">
        <v>2036</v>
      </c>
      <c r="G6699" s="20">
        <v>47</v>
      </c>
      <c r="H6699" s="11">
        <v>7431.0947179363602</v>
      </c>
      <c r="I6699" s="10">
        <v>4253181.4917964004</v>
      </c>
      <c r="J6699" s="33">
        <f t="shared" si="416"/>
        <v>1.7471849560780715E-3</v>
      </c>
      <c r="K6699" s="33">
        <f t="shared" si="417"/>
        <v>1.7456595169801359E-3</v>
      </c>
      <c r="L6699" s="33">
        <f t="shared" si="418"/>
        <v>0.98863150421433166</v>
      </c>
      <c r="M6699" s="33">
        <f t="shared" si="419"/>
        <v>0.98690569022021357</v>
      </c>
    </row>
    <row r="6700" spans="1:13" ht="41.4">
      <c r="A6700" t="s">
        <v>164</v>
      </c>
      <c r="B6700" t="s">
        <v>262</v>
      </c>
      <c r="C6700" s="14" t="s">
        <v>264</v>
      </c>
      <c r="D6700" t="s">
        <v>465</v>
      </c>
      <c r="E6700" t="s">
        <v>483</v>
      </c>
      <c r="F6700" s="20">
        <v>2036</v>
      </c>
      <c r="G6700" s="20">
        <v>48</v>
      </c>
      <c r="H6700" s="11">
        <v>8097.4327960458404</v>
      </c>
      <c r="I6700" s="10">
        <v>4229373.8022508398</v>
      </c>
      <c r="J6700" s="33">
        <f t="shared" si="416"/>
        <v>1.9145701407939988E-3</v>
      </c>
      <c r="K6700" s="33">
        <f t="shared" si="417"/>
        <v>1.9127385204903424E-3</v>
      </c>
      <c r="L6700" s="33">
        <f t="shared" si="418"/>
        <v>0.98690569022021357</v>
      </c>
      <c r="M6700" s="33">
        <f t="shared" si="419"/>
        <v>0.9850179976904383</v>
      </c>
    </row>
    <row r="6701" spans="1:13" ht="41.4">
      <c r="A6701" t="s">
        <v>164</v>
      </c>
      <c r="B6701" t="s">
        <v>262</v>
      </c>
      <c r="C6701" s="14" t="s">
        <v>264</v>
      </c>
      <c r="D6701" t="s">
        <v>465</v>
      </c>
      <c r="E6701" t="s">
        <v>483</v>
      </c>
      <c r="F6701" s="20">
        <v>2036</v>
      </c>
      <c r="G6701" s="20">
        <v>49</v>
      </c>
      <c r="H6701" s="11">
        <v>8586.2260603833602</v>
      </c>
      <c r="I6701" s="10">
        <v>4091802.4587270701</v>
      </c>
      <c r="J6701" s="33">
        <f t="shared" si="416"/>
        <v>2.0983970137831319E-3</v>
      </c>
      <c r="K6701" s="33">
        <f t="shared" si="417"/>
        <v>2.0961969179299489E-3</v>
      </c>
      <c r="L6701" s="33">
        <f t="shared" si="418"/>
        <v>0.9850179976904383</v>
      </c>
      <c r="M6701" s="33">
        <f t="shared" si="419"/>
        <v>0.98295320599957403</v>
      </c>
    </row>
    <row r="6702" spans="1:13" ht="41.4">
      <c r="A6702" t="s">
        <v>164</v>
      </c>
      <c r="B6702" t="s">
        <v>262</v>
      </c>
      <c r="C6702" s="14" t="s">
        <v>264</v>
      </c>
      <c r="D6702" t="s">
        <v>465</v>
      </c>
      <c r="E6702" t="s">
        <v>483</v>
      </c>
      <c r="F6702" s="20">
        <v>2036</v>
      </c>
      <c r="G6702" s="20">
        <v>50</v>
      </c>
      <c r="H6702" s="11">
        <v>9810.78883514466</v>
      </c>
      <c r="I6702" s="10">
        <v>4049157.7762579401</v>
      </c>
      <c r="J6702" s="33">
        <f t="shared" si="416"/>
        <v>2.4229208584238904E-3</v>
      </c>
      <c r="K6702" s="33">
        <f t="shared" si="417"/>
        <v>2.4199879548900682E-3</v>
      </c>
      <c r="L6702" s="33">
        <f t="shared" si="418"/>
        <v>0.98295320599957403</v>
      </c>
      <c r="M6702" s="33">
        <f t="shared" si="419"/>
        <v>0.98057447108083451</v>
      </c>
    </row>
    <row r="6703" spans="1:13" ht="41.4">
      <c r="A6703" t="s">
        <v>164</v>
      </c>
      <c r="B6703" t="s">
        <v>262</v>
      </c>
      <c r="C6703" s="14" t="s">
        <v>264</v>
      </c>
      <c r="D6703" t="s">
        <v>465</v>
      </c>
      <c r="E6703" t="s">
        <v>483</v>
      </c>
      <c r="F6703" s="20">
        <v>2036</v>
      </c>
      <c r="G6703" s="20">
        <v>51</v>
      </c>
      <c r="H6703" s="11">
        <v>10853.0714156022</v>
      </c>
      <c r="I6703" s="10">
        <v>4095973.85076233</v>
      </c>
      <c r="J6703" s="33">
        <f t="shared" si="416"/>
        <v>2.6496925544537498E-3</v>
      </c>
      <c r="K6703" s="33">
        <f t="shared" si="417"/>
        <v>2.646185217609176E-3</v>
      </c>
      <c r="L6703" s="33">
        <f t="shared" si="418"/>
        <v>0.98057447108083451</v>
      </c>
      <c r="M6703" s="33">
        <f t="shared" si="419"/>
        <v>0.97797968941069546</v>
      </c>
    </row>
    <row r="6704" spans="1:13" ht="41.4">
      <c r="A6704" t="s">
        <v>164</v>
      </c>
      <c r="B6704" t="s">
        <v>262</v>
      </c>
      <c r="C6704" s="14" t="s">
        <v>264</v>
      </c>
      <c r="D6704" t="s">
        <v>465</v>
      </c>
      <c r="E6704" t="s">
        <v>483</v>
      </c>
      <c r="F6704" s="20">
        <v>2036</v>
      </c>
      <c r="G6704" s="20">
        <v>52</v>
      </c>
      <c r="H6704" s="11">
        <v>12063.3278428497</v>
      </c>
      <c r="I6704" s="10">
        <v>4166555.8216561102</v>
      </c>
      <c r="J6704" s="33">
        <f t="shared" si="416"/>
        <v>2.8952757047317813E-3</v>
      </c>
      <c r="K6704" s="33">
        <f t="shared" si="417"/>
        <v>2.8910884361024181E-3</v>
      </c>
      <c r="L6704" s="33">
        <f t="shared" si="418"/>
        <v>0.97797968941069546</v>
      </c>
      <c r="M6704" s="33">
        <f t="shared" si="419"/>
        <v>0.97515226363989715</v>
      </c>
    </row>
    <row r="6705" spans="1:13" ht="41.4">
      <c r="A6705" t="s">
        <v>164</v>
      </c>
      <c r="B6705" t="s">
        <v>262</v>
      </c>
      <c r="C6705" s="14" t="s">
        <v>264</v>
      </c>
      <c r="D6705" t="s">
        <v>465</v>
      </c>
      <c r="E6705" t="s">
        <v>483</v>
      </c>
      <c r="F6705" s="20">
        <v>2036</v>
      </c>
      <c r="G6705" s="20">
        <v>53</v>
      </c>
      <c r="H6705" s="11">
        <v>13055.803104881799</v>
      </c>
      <c r="I6705" s="10">
        <v>4130356.3727701199</v>
      </c>
      <c r="J6705" s="33">
        <f t="shared" si="416"/>
        <v>3.1609386519172483E-3</v>
      </c>
      <c r="K6705" s="33">
        <f t="shared" si="417"/>
        <v>3.155948144950238E-3</v>
      </c>
      <c r="L6705" s="33">
        <f t="shared" si="418"/>
        <v>0.97515226363989715</v>
      </c>
      <c r="M6705" s="33">
        <f t="shared" si="419"/>
        <v>0.97207473366241881</v>
      </c>
    </row>
    <row r="6706" spans="1:13" ht="41.4">
      <c r="A6706" t="s">
        <v>164</v>
      </c>
      <c r="B6706" t="s">
        <v>262</v>
      </c>
      <c r="C6706" s="14" t="s">
        <v>264</v>
      </c>
      <c r="D6706" t="s">
        <v>465</v>
      </c>
      <c r="E6706" t="s">
        <v>483</v>
      </c>
      <c r="F6706" s="20">
        <v>2036</v>
      </c>
      <c r="G6706" s="20">
        <v>54</v>
      </c>
      <c r="H6706" s="11">
        <v>13757.076740705401</v>
      </c>
      <c r="I6706" s="10">
        <v>3984856.1918110801</v>
      </c>
      <c r="J6706" s="33">
        <f t="shared" si="416"/>
        <v>3.452339577266636E-3</v>
      </c>
      <c r="K6706" s="33">
        <f t="shared" si="417"/>
        <v>3.4463871049437156E-3</v>
      </c>
      <c r="L6706" s="33">
        <f t="shared" si="418"/>
        <v>0.97207473366241881</v>
      </c>
      <c r="M6706" s="33">
        <f t="shared" si="419"/>
        <v>0.96872458783528304</v>
      </c>
    </row>
    <row r="6707" spans="1:13" ht="41.4">
      <c r="A6707" t="s">
        <v>164</v>
      </c>
      <c r="B6707" t="s">
        <v>262</v>
      </c>
      <c r="C6707" s="14" t="s">
        <v>264</v>
      </c>
      <c r="D6707" t="s">
        <v>465</v>
      </c>
      <c r="E6707" t="s">
        <v>483</v>
      </c>
      <c r="F6707" s="20">
        <v>2036</v>
      </c>
      <c r="G6707" s="20">
        <v>55</v>
      </c>
      <c r="H6707" s="11">
        <v>14670.736228187299</v>
      </c>
      <c r="I6707" s="10">
        <v>3899041.9474987001</v>
      </c>
      <c r="J6707" s="33">
        <f t="shared" si="416"/>
        <v>3.7626515502350057E-3</v>
      </c>
      <c r="K6707" s="33">
        <f t="shared" si="417"/>
        <v>3.7555816468647363E-3</v>
      </c>
      <c r="L6707" s="33">
        <f t="shared" si="418"/>
        <v>0.96872458783528304</v>
      </c>
      <c r="M6707" s="33">
        <f t="shared" si="419"/>
        <v>0.96508646355234229</v>
      </c>
    </row>
    <row r="6708" spans="1:13" ht="41.4">
      <c r="A6708" t="s">
        <v>164</v>
      </c>
      <c r="B6708" t="s">
        <v>262</v>
      </c>
      <c r="C6708" s="14" t="s">
        <v>264</v>
      </c>
      <c r="D6708" t="s">
        <v>465</v>
      </c>
      <c r="E6708" t="s">
        <v>483</v>
      </c>
      <c r="F6708" s="20">
        <v>2036</v>
      </c>
      <c r="G6708" s="20">
        <v>56</v>
      </c>
      <c r="H6708" s="11">
        <v>15710.436000055401</v>
      </c>
      <c r="I6708" s="10">
        <v>3827364.8842136702</v>
      </c>
      <c r="J6708" s="33">
        <f t="shared" si="416"/>
        <v>4.1047656743820231E-3</v>
      </c>
      <c r="K6708" s="33">
        <f t="shared" si="417"/>
        <v>4.0963526388775318E-3</v>
      </c>
      <c r="L6708" s="33">
        <f t="shared" si="418"/>
        <v>0.96508646355234229</v>
      </c>
      <c r="M6708" s="33">
        <f t="shared" si="419"/>
        <v>0.96113312907062465</v>
      </c>
    </row>
    <row r="6709" spans="1:13" ht="41.4">
      <c r="A6709" t="s">
        <v>164</v>
      </c>
      <c r="B6709" t="s">
        <v>262</v>
      </c>
      <c r="C6709" s="14" t="s">
        <v>264</v>
      </c>
      <c r="D6709" t="s">
        <v>465</v>
      </c>
      <c r="E6709" t="s">
        <v>483</v>
      </c>
      <c r="F6709" s="20">
        <v>2036</v>
      </c>
      <c r="G6709" s="20">
        <v>57</v>
      </c>
      <c r="H6709" s="11">
        <v>16806.022073573899</v>
      </c>
      <c r="I6709" s="10">
        <v>3749911.2433540202</v>
      </c>
      <c r="J6709" s="33">
        <f t="shared" si="416"/>
        <v>4.4817119614122243E-3</v>
      </c>
      <c r="K6709" s="33">
        <f t="shared" si="417"/>
        <v>4.4716840766499955E-3</v>
      </c>
      <c r="L6709" s="33">
        <f t="shared" si="418"/>
        <v>0.96113312907062465</v>
      </c>
      <c r="M6709" s="33">
        <f t="shared" si="419"/>
        <v>0.95683524536181874</v>
      </c>
    </row>
    <row r="6710" spans="1:13" ht="41.4">
      <c r="A6710" t="s">
        <v>164</v>
      </c>
      <c r="B6710" t="s">
        <v>262</v>
      </c>
      <c r="C6710" s="14" t="s">
        <v>264</v>
      </c>
      <c r="D6710" t="s">
        <v>465</v>
      </c>
      <c r="E6710" t="s">
        <v>483</v>
      </c>
      <c r="F6710" s="20">
        <v>2036</v>
      </c>
      <c r="G6710" s="20">
        <v>58</v>
      </c>
      <c r="H6710" s="11">
        <v>17892.334071962101</v>
      </c>
      <c r="I6710" s="10">
        <v>3653176.6676396299</v>
      </c>
      <c r="J6710" s="33">
        <f t="shared" si="416"/>
        <v>4.8977467283350951E-3</v>
      </c>
      <c r="K6710" s="33">
        <f t="shared" si="417"/>
        <v>4.8857723240037787E-3</v>
      </c>
      <c r="L6710" s="33">
        <f t="shared" si="418"/>
        <v>0.95683524536181874</v>
      </c>
      <c r="M6710" s="33">
        <f t="shared" si="419"/>
        <v>0.95216036620139866</v>
      </c>
    </row>
    <row r="6711" spans="1:13" ht="41.4">
      <c r="A6711" t="s">
        <v>164</v>
      </c>
      <c r="B6711" t="s">
        <v>262</v>
      </c>
      <c r="C6711" s="14" t="s">
        <v>264</v>
      </c>
      <c r="D6711" t="s">
        <v>465</v>
      </c>
      <c r="E6711" t="s">
        <v>483</v>
      </c>
      <c r="F6711" s="20">
        <v>2036</v>
      </c>
      <c r="G6711" s="20">
        <v>59</v>
      </c>
      <c r="H6711" s="11">
        <v>19155.5683059818</v>
      </c>
      <c r="I6711" s="10">
        <v>3571515.8398446199</v>
      </c>
      <c r="J6711" s="33">
        <f t="shared" si="416"/>
        <v>5.3634280694706844E-3</v>
      </c>
      <c r="K6711" s="33">
        <f t="shared" si="417"/>
        <v>5.3490705690845131E-3</v>
      </c>
      <c r="L6711" s="33">
        <f t="shared" si="418"/>
        <v>0.95216036620139866</v>
      </c>
      <c r="M6711" s="33">
        <f t="shared" si="419"/>
        <v>0.94706719320950206</v>
      </c>
    </row>
    <row r="6712" spans="1:13" ht="41.4">
      <c r="A6712" t="s">
        <v>164</v>
      </c>
      <c r="B6712" t="s">
        <v>262</v>
      </c>
      <c r="C6712" s="14" t="s">
        <v>264</v>
      </c>
      <c r="D6712" t="s">
        <v>465</v>
      </c>
      <c r="E6712" t="s">
        <v>483</v>
      </c>
      <c r="F6712" s="20">
        <v>2036</v>
      </c>
      <c r="G6712" s="20">
        <v>60</v>
      </c>
      <c r="H6712" s="11">
        <v>20505.748742966502</v>
      </c>
      <c r="I6712" s="10">
        <v>3477948.6120496499</v>
      </c>
      <c r="J6712" s="33">
        <f t="shared" si="416"/>
        <v>5.8959320652187284E-3</v>
      </c>
      <c r="K6712" s="33">
        <f t="shared" si="417"/>
        <v>5.8785851665490441E-3</v>
      </c>
      <c r="L6712" s="33">
        <f t="shared" si="418"/>
        <v>0.94706719320950206</v>
      </c>
      <c r="M6712" s="33">
        <f t="shared" si="419"/>
        <v>0.94149977805577545</v>
      </c>
    </row>
    <row r="6713" spans="1:13" ht="41.4">
      <c r="A6713" t="s">
        <v>164</v>
      </c>
      <c r="B6713" t="s">
        <v>262</v>
      </c>
      <c r="C6713" s="14" t="s">
        <v>264</v>
      </c>
      <c r="D6713" t="s">
        <v>465</v>
      </c>
      <c r="E6713" t="s">
        <v>483</v>
      </c>
      <c r="F6713" s="20">
        <v>2036</v>
      </c>
      <c r="G6713" s="20">
        <v>61</v>
      </c>
      <c r="H6713" s="11">
        <v>21831.352259996998</v>
      </c>
      <c r="I6713" s="10">
        <v>3382319.6410192898</v>
      </c>
      <c r="J6713" s="33">
        <f t="shared" si="416"/>
        <v>6.4545503018803808E-3</v>
      </c>
      <c r="K6713" s="33">
        <f t="shared" si="417"/>
        <v>6.4337644372610692E-3</v>
      </c>
      <c r="L6713" s="33">
        <f t="shared" si="418"/>
        <v>0.94149977805577545</v>
      </c>
      <c r="M6713" s="33">
        <f t="shared" si="419"/>
        <v>0.93544239026603104</v>
      </c>
    </row>
    <row r="6714" spans="1:13" ht="41.4">
      <c r="A6714" t="s">
        <v>164</v>
      </c>
      <c r="B6714" t="s">
        <v>262</v>
      </c>
      <c r="C6714" s="14" t="s">
        <v>264</v>
      </c>
      <c r="D6714" t="s">
        <v>465</v>
      </c>
      <c r="E6714" t="s">
        <v>483</v>
      </c>
      <c r="F6714" s="20">
        <v>2036</v>
      </c>
      <c r="G6714" s="20">
        <v>62</v>
      </c>
      <c r="H6714" s="11">
        <v>23051.356212132399</v>
      </c>
      <c r="I6714" s="10">
        <v>3260658.29837379</v>
      </c>
      <c r="J6714" s="33">
        <f t="shared" si="416"/>
        <v>7.0695405966423892E-3</v>
      </c>
      <c r="K6714" s="33">
        <f t="shared" si="417"/>
        <v>7.0446101779818582E-3</v>
      </c>
      <c r="L6714" s="33">
        <f t="shared" si="418"/>
        <v>0.93544239026603104</v>
      </c>
      <c r="M6714" s="33">
        <f t="shared" si="419"/>
        <v>0.92885256328264731</v>
      </c>
    </row>
    <row r="6715" spans="1:13" ht="41.4">
      <c r="A6715" t="s">
        <v>164</v>
      </c>
      <c r="B6715" t="s">
        <v>262</v>
      </c>
      <c r="C6715" s="14" t="s">
        <v>264</v>
      </c>
      <c r="D6715" t="s">
        <v>465</v>
      </c>
      <c r="E6715" t="s">
        <v>483</v>
      </c>
      <c r="F6715" s="20">
        <v>2036</v>
      </c>
      <c r="G6715" s="20">
        <v>63</v>
      </c>
      <c r="H6715" s="11">
        <v>24731.045538151298</v>
      </c>
      <c r="I6715" s="10">
        <v>3193176.3324917499</v>
      </c>
      <c r="J6715" s="33">
        <f t="shared" si="416"/>
        <v>7.7449670682147318E-3</v>
      </c>
      <c r="K6715" s="33">
        <f t="shared" si="417"/>
        <v>7.7150520907622866E-3</v>
      </c>
      <c r="L6715" s="33">
        <f t="shared" si="418"/>
        <v>0.92885256328264731</v>
      </c>
      <c r="M6715" s="33">
        <f t="shared" si="419"/>
        <v>0.92168641737228363</v>
      </c>
    </row>
    <row r="6716" spans="1:13" ht="41.4">
      <c r="A6716" t="s">
        <v>164</v>
      </c>
      <c r="B6716" t="s">
        <v>262</v>
      </c>
      <c r="C6716" s="14" t="s">
        <v>264</v>
      </c>
      <c r="D6716" t="s">
        <v>465</v>
      </c>
      <c r="E6716" t="s">
        <v>483</v>
      </c>
      <c r="F6716" s="20">
        <v>2036</v>
      </c>
      <c r="G6716" s="20">
        <v>64</v>
      </c>
      <c r="H6716" s="11">
        <v>25285.428479821199</v>
      </c>
      <c r="I6716" s="10">
        <v>2975689.4518364598</v>
      </c>
      <c r="J6716" s="33">
        <f t="shared" si="416"/>
        <v>8.4973344460444918E-3</v>
      </c>
      <c r="K6716" s="33">
        <f t="shared" si="417"/>
        <v>8.4613341407430154E-3</v>
      </c>
      <c r="L6716" s="33">
        <f t="shared" si="418"/>
        <v>0.92168641737228363</v>
      </c>
      <c r="M6716" s="33">
        <f t="shared" si="419"/>
        <v>0.91388772062191237</v>
      </c>
    </row>
    <row r="6717" spans="1:13" ht="41.4">
      <c r="A6717" t="s">
        <v>164</v>
      </c>
      <c r="B6717" t="s">
        <v>262</v>
      </c>
      <c r="C6717" s="14" t="s">
        <v>264</v>
      </c>
      <c r="D6717" t="s">
        <v>465</v>
      </c>
      <c r="E6717" t="s">
        <v>483</v>
      </c>
      <c r="F6717" s="20">
        <v>2036</v>
      </c>
      <c r="G6717" s="20">
        <v>65</v>
      </c>
      <c r="H6717" s="11">
        <v>25732.1367293683</v>
      </c>
      <c r="I6717" s="10">
        <v>2868368.7377312202</v>
      </c>
      <c r="J6717" s="33">
        <f t="shared" si="416"/>
        <v>8.9710002730407409E-3</v>
      </c>
      <c r="K6717" s="33">
        <f t="shared" si="417"/>
        <v>8.9308809099977182E-3</v>
      </c>
      <c r="L6717" s="33">
        <f t="shared" si="418"/>
        <v>0.91388772062191237</v>
      </c>
      <c r="M6717" s="33">
        <f t="shared" si="419"/>
        <v>0.90572589822392879</v>
      </c>
    </row>
    <row r="6718" spans="1:13" ht="41.4">
      <c r="A6718" t="s">
        <v>164</v>
      </c>
      <c r="B6718" t="s">
        <v>262</v>
      </c>
      <c r="C6718" s="14" t="s">
        <v>264</v>
      </c>
      <c r="D6718" t="s">
        <v>465</v>
      </c>
      <c r="E6718" t="s">
        <v>483</v>
      </c>
      <c r="F6718" s="20">
        <v>2036</v>
      </c>
      <c r="G6718" s="20">
        <v>66</v>
      </c>
      <c r="H6718" s="11">
        <v>27201.4398082527</v>
      </c>
      <c r="I6718" s="10">
        <v>2764444.1587921302</v>
      </c>
      <c r="J6718" s="33">
        <f t="shared" si="416"/>
        <v>9.8397501435289747E-3</v>
      </c>
      <c r="K6718" s="33">
        <f t="shared" si="417"/>
        <v>9.7914981941473744E-3</v>
      </c>
      <c r="L6718" s="33">
        <f t="shared" si="418"/>
        <v>0.90572589822392879</v>
      </c>
      <c r="M6718" s="33">
        <f t="shared" si="419"/>
        <v>0.89685748472707671</v>
      </c>
    </row>
    <row r="6719" spans="1:13" ht="41.4">
      <c r="A6719" t="s">
        <v>164</v>
      </c>
      <c r="B6719" t="s">
        <v>262</v>
      </c>
      <c r="C6719" s="14" t="s">
        <v>264</v>
      </c>
      <c r="D6719" t="s">
        <v>465</v>
      </c>
      <c r="E6719" t="s">
        <v>483</v>
      </c>
      <c r="F6719" s="20">
        <v>2036</v>
      </c>
      <c r="G6719" s="20">
        <v>67</v>
      </c>
      <c r="H6719" s="11">
        <v>28622.907899186601</v>
      </c>
      <c r="I6719" s="10">
        <v>2651058.87702573</v>
      </c>
      <c r="J6719" s="33">
        <f t="shared" si="416"/>
        <v>1.0796783182461474E-2</v>
      </c>
      <c r="K6719" s="33">
        <f t="shared" si="417"/>
        <v>1.0738707118393087E-2</v>
      </c>
      <c r="L6719" s="33">
        <f t="shared" si="418"/>
        <v>0.89685748472707671</v>
      </c>
      <c r="M6719" s="33">
        <f t="shared" si="419"/>
        <v>0.88722639487165389</v>
      </c>
    </row>
    <row r="6720" spans="1:13" ht="41.4">
      <c r="A6720" t="s">
        <v>164</v>
      </c>
      <c r="B6720" t="s">
        <v>262</v>
      </c>
      <c r="C6720" s="14" t="s">
        <v>264</v>
      </c>
      <c r="D6720" t="s">
        <v>465</v>
      </c>
      <c r="E6720" t="s">
        <v>483</v>
      </c>
      <c r="F6720" s="20">
        <v>2036</v>
      </c>
      <c r="G6720" s="20">
        <v>68</v>
      </c>
      <c r="H6720" s="11">
        <v>29872.878654038599</v>
      </c>
      <c r="I6720" s="10">
        <v>2519880.5253698998</v>
      </c>
      <c r="J6720" s="33">
        <f t="shared" si="416"/>
        <v>1.1854878972745536E-2</v>
      </c>
      <c r="K6720" s="33">
        <f t="shared" si="417"/>
        <v>1.1784886751143753E-2</v>
      </c>
      <c r="L6720" s="33">
        <f t="shared" si="418"/>
        <v>0.88722639487165389</v>
      </c>
      <c r="M6720" s="33">
        <f t="shared" si="419"/>
        <v>0.87677053228546586</v>
      </c>
    </row>
    <row r="6721" spans="1:13" ht="41.4">
      <c r="A6721" t="s">
        <v>164</v>
      </c>
      <c r="B6721" t="s">
        <v>262</v>
      </c>
      <c r="C6721" s="14" t="s">
        <v>264</v>
      </c>
      <c r="D6721" t="s">
        <v>465</v>
      </c>
      <c r="E6721" t="s">
        <v>483</v>
      </c>
      <c r="F6721" s="20">
        <v>2036</v>
      </c>
      <c r="G6721" s="20">
        <v>69</v>
      </c>
      <c r="H6721" s="11">
        <v>30791.968849982699</v>
      </c>
      <c r="I6721" s="10">
        <v>2361659.1255673701</v>
      </c>
      <c r="J6721" s="33">
        <f t="shared" si="416"/>
        <v>1.3038278266591572E-2</v>
      </c>
      <c r="K6721" s="33">
        <f t="shared" si="417"/>
        <v>1.2953648126239781E-2</v>
      </c>
      <c r="L6721" s="33">
        <f t="shared" si="418"/>
        <v>0.87677053228546586</v>
      </c>
      <c r="M6721" s="33">
        <f t="shared" si="419"/>
        <v>0.86541315532278396</v>
      </c>
    </row>
    <row r="6722" spans="1:13" ht="41.4">
      <c r="A6722" t="s">
        <v>164</v>
      </c>
      <c r="B6722" t="s">
        <v>262</v>
      </c>
      <c r="C6722" s="14" t="s">
        <v>264</v>
      </c>
      <c r="D6722" t="s">
        <v>465</v>
      </c>
      <c r="E6722" t="s">
        <v>483</v>
      </c>
      <c r="F6722" s="20">
        <v>2037</v>
      </c>
      <c r="G6722" s="20">
        <v>30</v>
      </c>
      <c r="H6722" s="11">
        <v>840.82043533845695</v>
      </c>
      <c r="I6722" s="10">
        <v>4685527.8972926298</v>
      </c>
      <c r="J6722" s="33">
        <f t="shared" ref="J6722:J6785" si="420">IF(I6722&gt;0,H6722/I6722,0)</f>
        <v>1.7945052377647691E-4</v>
      </c>
      <c r="K6722" s="33">
        <f t="shared" ref="K6722:K6785" si="421">1-EXP(-J6722)</f>
        <v>1.7943442349432903E-4</v>
      </c>
      <c r="L6722" s="33">
        <f t="shared" ref="L6722:L6785" si="422">IF(G6722=30,1,M6721)</f>
        <v>1</v>
      </c>
      <c r="M6722" s="33">
        <f t="shared" ref="M6722:M6785" si="423">L6722*(1-K6722)</f>
        <v>0.99982056557650567</v>
      </c>
    </row>
    <row r="6723" spans="1:13" ht="41.4">
      <c r="A6723" t="s">
        <v>164</v>
      </c>
      <c r="B6723" t="s">
        <v>262</v>
      </c>
      <c r="C6723" s="14" t="s">
        <v>264</v>
      </c>
      <c r="D6723" t="s">
        <v>465</v>
      </c>
      <c r="E6723" t="s">
        <v>483</v>
      </c>
      <c r="F6723" s="20">
        <v>2037</v>
      </c>
      <c r="G6723" s="20">
        <v>31</v>
      </c>
      <c r="H6723" s="11">
        <v>1032.9733747785999</v>
      </c>
      <c r="I6723" s="10">
        <v>4602471.4985064697</v>
      </c>
      <c r="J6723" s="33">
        <f t="shared" si="420"/>
        <v>2.2443884228589057E-4</v>
      </c>
      <c r="K6723" s="33">
        <f t="shared" si="421"/>
        <v>2.2441365777303712E-4</v>
      </c>
      <c r="L6723" s="33">
        <f t="shared" si="422"/>
        <v>0.99982056557650567</v>
      </c>
      <c r="M6723" s="33">
        <f t="shared" si="423"/>
        <v>0.99959619218626794</v>
      </c>
    </row>
    <row r="6724" spans="1:13" ht="41.4">
      <c r="A6724" t="s">
        <v>164</v>
      </c>
      <c r="B6724" t="s">
        <v>262</v>
      </c>
      <c r="C6724" s="14" t="s">
        <v>264</v>
      </c>
      <c r="D6724" t="s">
        <v>465</v>
      </c>
      <c r="E6724" t="s">
        <v>483</v>
      </c>
      <c r="F6724" s="20">
        <v>2037</v>
      </c>
      <c r="G6724" s="20">
        <v>32</v>
      </c>
      <c r="H6724" s="11">
        <v>1073.02757454774</v>
      </c>
      <c r="I6724" s="10">
        <v>4541652.5250624605</v>
      </c>
      <c r="J6724" s="33">
        <f t="shared" si="420"/>
        <v>2.3626368785951602E-4</v>
      </c>
      <c r="K6724" s="33">
        <f t="shared" si="421"/>
        <v>2.3623577979237087E-4</v>
      </c>
      <c r="L6724" s="33">
        <f t="shared" si="422"/>
        <v>0.99959619218626794</v>
      </c>
      <c r="M6724" s="33">
        <f t="shared" si="423"/>
        <v>0.99936005180032939</v>
      </c>
    </row>
    <row r="6725" spans="1:13" ht="41.4">
      <c r="A6725" t="s">
        <v>164</v>
      </c>
      <c r="B6725" t="s">
        <v>262</v>
      </c>
      <c r="C6725" s="14" t="s">
        <v>264</v>
      </c>
      <c r="D6725" t="s">
        <v>465</v>
      </c>
      <c r="E6725" t="s">
        <v>483</v>
      </c>
      <c r="F6725" s="20">
        <v>2037</v>
      </c>
      <c r="G6725" s="20">
        <v>33</v>
      </c>
      <c r="H6725" s="11">
        <v>1104.4644142115001</v>
      </c>
      <c r="I6725" s="10">
        <v>4413079.2988839103</v>
      </c>
      <c r="J6725" s="33">
        <f t="shared" si="420"/>
        <v>2.5027069295827624E-4</v>
      </c>
      <c r="K6725" s="33">
        <f t="shared" si="421"/>
        <v>2.5023937786083916E-4</v>
      </c>
      <c r="L6725" s="33">
        <f t="shared" si="422"/>
        <v>0.99936005180032939</v>
      </c>
      <c r="M6725" s="33">
        <f t="shared" si="423"/>
        <v>0.99910997256270795</v>
      </c>
    </row>
    <row r="6726" spans="1:13" ht="41.4">
      <c r="A6726" t="s">
        <v>164</v>
      </c>
      <c r="B6726" t="s">
        <v>262</v>
      </c>
      <c r="C6726" s="14" t="s">
        <v>264</v>
      </c>
      <c r="D6726" t="s">
        <v>465</v>
      </c>
      <c r="E6726" t="s">
        <v>483</v>
      </c>
      <c r="F6726" s="20">
        <v>2037</v>
      </c>
      <c r="G6726" s="20">
        <v>34</v>
      </c>
      <c r="H6726" s="11">
        <v>1159.89618663274</v>
      </c>
      <c r="I6726" s="10">
        <v>4347522.9053796697</v>
      </c>
      <c r="J6726" s="33">
        <f t="shared" si="420"/>
        <v>2.6679472699211602E-4</v>
      </c>
      <c r="K6726" s="33">
        <f t="shared" si="421"/>
        <v>2.6675914044382854E-4</v>
      </c>
      <c r="L6726" s="33">
        <f t="shared" si="422"/>
        <v>0.99910997256270795</v>
      </c>
      <c r="M6726" s="33">
        <f t="shared" si="423"/>
        <v>0.99884345084521831</v>
      </c>
    </row>
    <row r="6727" spans="1:13" ht="41.4">
      <c r="A6727" t="s">
        <v>164</v>
      </c>
      <c r="B6727" t="s">
        <v>262</v>
      </c>
      <c r="C6727" s="14" t="s">
        <v>264</v>
      </c>
      <c r="D6727" t="s">
        <v>465</v>
      </c>
      <c r="E6727" t="s">
        <v>483</v>
      </c>
      <c r="F6727" s="20">
        <v>2037</v>
      </c>
      <c r="G6727" s="20">
        <v>35</v>
      </c>
      <c r="H6727" s="11">
        <v>1742.9194415658601</v>
      </c>
      <c r="I6727" s="10">
        <v>4325506.5067966497</v>
      </c>
      <c r="J6727" s="33">
        <f t="shared" si="420"/>
        <v>4.0293996525660484E-4</v>
      </c>
      <c r="K6727" s="33">
        <f t="shared" si="421"/>
        <v>4.0285879585133522E-4</v>
      </c>
      <c r="L6727" s="33">
        <f t="shared" si="422"/>
        <v>0.99884345084521831</v>
      </c>
      <c r="M6727" s="33">
        <f t="shared" si="423"/>
        <v>0.99844105797536686</v>
      </c>
    </row>
    <row r="6728" spans="1:13" ht="41.4">
      <c r="A6728" t="s">
        <v>164</v>
      </c>
      <c r="B6728" t="s">
        <v>262</v>
      </c>
      <c r="C6728" s="14" t="s">
        <v>264</v>
      </c>
      <c r="D6728" t="s">
        <v>465</v>
      </c>
      <c r="E6728" t="s">
        <v>483</v>
      </c>
      <c r="F6728" s="20">
        <v>2037</v>
      </c>
      <c r="G6728" s="20">
        <v>36</v>
      </c>
      <c r="H6728" s="11">
        <v>1938.1455822916901</v>
      </c>
      <c r="I6728" s="10">
        <v>4304474.7582449699</v>
      </c>
      <c r="J6728" s="33">
        <f t="shared" si="420"/>
        <v>4.5026296845608989E-4</v>
      </c>
      <c r="K6728" s="33">
        <f t="shared" si="421"/>
        <v>4.5016161529809473E-4</v>
      </c>
      <c r="L6728" s="33">
        <f t="shared" si="422"/>
        <v>0.99844105797536686</v>
      </c>
      <c r="M6728" s="33">
        <f t="shared" si="423"/>
        <v>0.99799159813592875</v>
      </c>
    </row>
    <row r="6729" spans="1:13" ht="41.4">
      <c r="A6729" t="s">
        <v>164</v>
      </c>
      <c r="B6729" t="s">
        <v>262</v>
      </c>
      <c r="C6729" s="14" t="s">
        <v>264</v>
      </c>
      <c r="D6729" t="s">
        <v>465</v>
      </c>
      <c r="E6729" t="s">
        <v>483</v>
      </c>
      <c r="F6729" s="20">
        <v>2037</v>
      </c>
      <c r="G6729" s="20">
        <v>37</v>
      </c>
      <c r="H6729" s="11">
        <v>2072.8757052155702</v>
      </c>
      <c r="I6729" s="10">
        <v>4283337.7931757197</v>
      </c>
      <c r="J6729" s="33">
        <f t="shared" si="420"/>
        <v>4.8393934947603434E-4</v>
      </c>
      <c r="K6729" s="33">
        <f t="shared" si="421"/>
        <v>4.8382226971632747E-4</v>
      </c>
      <c r="L6729" s="33">
        <f t="shared" si="422"/>
        <v>0.99799159813592875</v>
      </c>
      <c r="M6729" s="33">
        <f t="shared" si="423"/>
        <v>0.9975087475757608</v>
      </c>
    </row>
    <row r="6730" spans="1:13" ht="41.4">
      <c r="A6730" t="s">
        <v>164</v>
      </c>
      <c r="B6730" t="s">
        <v>262</v>
      </c>
      <c r="C6730" s="14" t="s">
        <v>264</v>
      </c>
      <c r="D6730" t="s">
        <v>465</v>
      </c>
      <c r="E6730" t="s">
        <v>483</v>
      </c>
      <c r="F6730" s="20">
        <v>2037</v>
      </c>
      <c r="G6730" s="20">
        <v>38</v>
      </c>
      <c r="H6730" s="11">
        <v>2242.67929038381</v>
      </c>
      <c r="I6730" s="10">
        <v>4301468.4775810502</v>
      </c>
      <c r="J6730" s="33">
        <f t="shared" si="420"/>
        <v>5.2137527034604484E-4</v>
      </c>
      <c r="K6730" s="33">
        <f t="shared" si="421"/>
        <v>5.212393778778468E-4</v>
      </c>
      <c r="L6730" s="33">
        <f t="shared" si="422"/>
        <v>0.9975087475757608</v>
      </c>
      <c r="M6730" s="33">
        <f t="shared" si="423"/>
        <v>0.99698880673674672</v>
      </c>
    </row>
    <row r="6731" spans="1:13" ht="41.4">
      <c r="A6731" t="s">
        <v>164</v>
      </c>
      <c r="B6731" t="s">
        <v>262</v>
      </c>
      <c r="C6731" s="14" t="s">
        <v>264</v>
      </c>
      <c r="D6731" t="s">
        <v>465</v>
      </c>
      <c r="E6731" t="s">
        <v>483</v>
      </c>
      <c r="F6731" s="20">
        <v>2037</v>
      </c>
      <c r="G6731" s="20">
        <v>39</v>
      </c>
      <c r="H6731" s="11">
        <v>2453.85766797926</v>
      </c>
      <c r="I6731" s="10">
        <v>4358239.1781071704</v>
      </c>
      <c r="J6731" s="33">
        <f t="shared" si="420"/>
        <v>5.6303877958460192E-4</v>
      </c>
      <c r="K6731" s="33">
        <f t="shared" si="421"/>
        <v>5.6288030299511682E-4</v>
      </c>
      <c r="L6731" s="33">
        <f t="shared" si="422"/>
        <v>0.99698880673674672</v>
      </c>
      <c r="M6731" s="33">
        <f t="shared" si="423"/>
        <v>0.99642762137512797</v>
      </c>
    </row>
    <row r="6732" spans="1:13" ht="41.4">
      <c r="A6732" t="s">
        <v>164</v>
      </c>
      <c r="B6732" t="s">
        <v>262</v>
      </c>
      <c r="C6732" s="14" t="s">
        <v>264</v>
      </c>
      <c r="D6732" t="s">
        <v>465</v>
      </c>
      <c r="E6732" t="s">
        <v>483</v>
      </c>
      <c r="F6732" s="20">
        <v>2037</v>
      </c>
      <c r="G6732" s="20">
        <v>40</v>
      </c>
      <c r="H6732" s="11">
        <v>3669.42762073112</v>
      </c>
      <c r="I6732" s="10">
        <v>4492586.26450592</v>
      </c>
      <c r="J6732" s="33">
        <f t="shared" si="420"/>
        <v>8.1677399268251369E-4</v>
      </c>
      <c r="K6732" s="33">
        <f t="shared" si="421"/>
        <v>8.164405236007477E-4</v>
      </c>
      <c r="L6732" s="33">
        <f t="shared" si="422"/>
        <v>0.99642762137512797</v>
      </c>
      <c r="M6732" s="33">
        <f t="shared" si="423"/>
        <v>0.99561409748620222</v>
      </c>
    </row>
    <row r="6733" spans="1:13" ht="41.4">
      <c r="A6733" t="s">
        <v>164</v>
      </c>
      <c r="B6733" t="s">
        <v>262</v>
      </c>
      <c r="C6733" s="14" t="s">
        <v>264</v>
      </c>
      <c r="D6733" t="s">
        <v>465</v>
      </c>
      <c r="E6733" t="s">
        <v>483</v>
      </c>
      <c r="F6733" s="20">
        <v>2037</v>
      </c>
      <c r="G6733" s="20">
        <v>41</v>
      </c>
      <c r="H6733" s="11">
        <v>3922.9461412002502</v>
      </c>
      <c r="I6733" s="10">
        <v>4445693.1655127602</v>
      </c>
      <c r="J6733" s="33">
        <f t="shared" si="420"/>
        <v>8.8241495648694475E-4</v>
      </c>
      <c r="K6733" s="33">
        <f t="shared" si="421"/>
        <v>8.8202574290030533E-4</v>
      </c>
      <c r="L6733" s="33">
        <f t="shared" si="422"/>
        <v>0.99561409748620222</v>
      </c>
      <c r="M6733" s="33">
        <f t="shared" si="423"/>
        <v>0.99473594022222489</v>
      </c>
    </row>
    <row r="6734" spans="1:13" ht="41.4">
      <c r="A6734" t="s">
        <v>164</v>
      </c>
      <c r="B6734" t="s">
        <v>262</v>
      </c>
      <c r="C6734" s="14" t="s">
        <v>264</v>
      </c>
      <c r="D6734" t="s">
        <v>465</v>
      </c>
      <c r="E6734" t="s">
        <v>483</v>
      </c>
      <c r="F6734" s="20">
        <v>2037</v>
      </c>
      <c r="G6734" s="20">
        <v>42</v>
      </c>
      <c r="H6734" s="11">
        <v>4176.6467706604199</v>
      </c>
      <c r="I6734" s="10">
        <v>4369393.9447783902</v>
      </c>
      <c r="J6734" s="33">
        <f t="shared" si="420"/>
        <v>9.5588697733508068E-4</v>
      </c>
      <c r="K6734" s="33">
        <f t="shared" si="421"/>
        <v>9.5543026291244892E-4</v>
      </c>
      <c r="L6734" s="33">
        <f t="shared" si="422"/>
        <v>0.99473594022222489</v>
      </c>
      <c r="M6734" s="33">
        <f t="shared" si="423"/>
        <v>0.99378553940132985</v>
      </c>
    </row>
    <row r="6735" spans="1:13" ht="41.4">
      <c r="A6735" t="s">
        <v>164</v>
      </c>
      <c r="B6735" t="s">
        <v>262</v>
      </c>
      <c r="C6735" s="14" t="s">
        <v>264</v>
      </c>
      <c r="D6735" t="s">
        <v>465</v>
      </c>
      <c r="E6735" t="s">
        <v>483</v>
      </c>
      <c r="F6735" s="20">
        <v>2037</v>
      </c>
      <c r="G6735" s="20">
        <v>43</v>
      </c>
      <c r="H6735" s="11">
        <v>4473.7266448589498</v>
      </c>
      <c r="I6735" s="10">
        <v>4308271.6448603999</v>
      </c>
      <c r="J6735" s="33">
        <f t="shared" si="420"/>
        <v>1.038404031509E-3</v>
      </c>
      <c r="K6735" s="33">
        <f t="shared" si="421"/>
        <v>1.0378650766097453E-3</v>
      </c>
      <c r="L6735" s="33">
        <f t="shared" si="422"/>
        <v>0.99378553940132985</v>
      </c>
      <c r="M6735" s="33">
        <f t="shared" si="423"/>
        <v>0.99275412409634545</v>
      </c>
    </row>
    <row r="6736" spans="1:13" ht="41.4">
      <c r="A6736" t="s">
        <v>164</v>
      </c>
      <c r="B6736" t="s">
        <v>262</v>
      </c>
      <c r="C6736" s="14" t="s">
        <v>264</v>
      </c>
      <c r="D6736" t="s">
        <v>465</v>
      </c>
      <c r="E6736" t="s">
        <v>483</v>
      </c>
      <c r="F6736" s="20">
        <v>2037</v>
      </c>
      <c r="G6736" s="20">
        <v>44</v>
      </c>
      <c r="H6736" s="11">
        <v>4807.7824110285201</v>
      </c>
      <c r="I6736" s="10">
        <v>4250283.8799665496</v>
      </c>
      <c r="J6736" s="33">
        <f t="shared" si="420"/>
        <v>1.1311673635941602E-3</v>
      </c>
      <c r="K6736" s="33">
        <f t="shared" si="421"/>
        <v>1.1305278349525993E-3</v>
      </c>
      <c r="L6736" s="33">
        <f t="shared" si="422"/>
        <v>0.99275412409634545</v>
      </c>
      <c r="M6736" s="33">
        <f t="shared" si="423"/>
        <v>0.99163178792579054</v>
      </c>
    </row>
    <row r="6737" spans="1:13" ht="41.4">
      <c r="A6737" t="s">
        <v>164</v>
      </c>
      <c r="B6737" t="s">
        <v>262</v>
      </c>
      <c r="C6737" s="14" t="s">
        <v>264</v>
      </c>
      <c r="D6737" t="s">
        <v>465</v>
      </c>
      <c r="E6737" t="s">
        <v>483</v>
      </c>
      <c r="F6737" s="20">
        <v>2037</v>
      </c>
      <c r="G6737" s="20">
        <v>45</v>
      </c>
      <c r="H6737" s="11">
        <v>6218.4086971232</v>
      </c>
      <c r="I6737" s="10">
        <v>4281654.6329196095</v>
      </c>
      <c r="J6737" s="33">
        <f t="shared" si="420"/>
        <v>1.4523377596391844E-3</v>
      </c>
      <c r="K6737" s="33">
        <f t="shared" si="421"/>
        <v>1.451283627535549E-3</v>
      </c>
      <c r="L6737" s="33">
        <f t="shared" si="422"/>
        <v>0.99163178792579054</v>
      </c>
      <c r="M6737" s="33">
        <f t="shared" si="423"/>
        <v>0.99019264894743009</v>
      </c>
    </row>
    <row r="6738" spans="1:13" ht="41.4">
      <c r="A6738" t="s">
        <v>164</v>
      </c>
      <c r="B6738" t="s">
        <v>262</v>
      </c>
      <c r="C6738" s="14" t="s">
        <v>264</v>
      </c>
      <c r="D6738" t="s">
        <v>465</v>
      </c>
      <c r="E6738" t="s">
        <v>483</v>
      </c>
      <c r="F6738" s="20">
        <v>2037</v>
      </c>
      <c r="G6738" s="20">
        <v>46</v>
      </c>
      <c r="H6738" s="11">
        <v>6816.6533438326396</v>
      </c>
      <c r="I6738" s="10">
        <v>4291868.4250979796</v>
      </c>
      <c r="J6738" s="33">
        <f t="shared" si="420"/>
        <v>1.588271742901117E-3</v>
      </c>
      <c r="K6738" s="33">
        <f t="shared" si="421"/>
        <v>1.5870111068356785E-3</v>
      </c>
      <c r="L6738" s="33">
        <f t="shared" si="422"/>
        <v>0.99019264894743009</v>
      </c>
      <c r="M6738" s="33">
        <f t="shared" si="423"/>
        <v>0.98862120221564342</v>
      </c>
    </row>
    <row r="6739" spans="1:13" ht="41.4">
      <c r="A6739" t="s">
        <v>164</v>
      </c>
      <c r="B6739" t="s">
        <v>262</v>
      </c>
      <c r="C6739" s="14" t="s">
        <v>264</v>
      </c>
      <c r="D6739" t="s">
        <v>465</v>
      </c>
      <c r="E6739" t="s">
        <v>483</v>
      </c>
      <c r="F6739" s="20">
        <v>2037</v>
      </c>
      <c r="G6739" s="20">
        <v>47</v>
      </c>
      <c r="H6739" s="11">
        <v>10145.6493743051</v>
      </c>
      <c r="I6739" s="10">
        <v>6315395.8174104402</v>
      </c>
      <c r="J6739" s="33">
        <f t="shared" si="420"/>
        <v>1.6064946153232899E-3</v>
      </c>
      <c r="K6739" s="33">
        <f t="shared" si="421"/>
        <v>1.605204893584844E-3</v>
      </c>
      <c r="L6739" s="33">
        <f t="shared" si="422"/>
        <v>0.98862120221564342</v>
      </c>
      <c r="M6739" s="33">
        <f t="shared" si="423"/>
        <v>0.98703426262394511</v>
      </c>
    </row>
    <row r="6740" spans="1:13" ht="41.4">
      <c r="A6740" t="s">
        <v>164</v>
      </c>
      <c r="B6740" t="s">
        <v>262</v>
      </c>
      <c r="C6740" s="14" t="s">
        <v>264</v>
      </c>
      <c r="D6740" t="s">
        <v>465</v>
      </c>
      <c r="E6740" t="s">
        <v>483</v>
      </c>
      <c r="F6740" s="20">
        <v>2037</v>
      </c>
      <c r="G6740" s="20">
        <v>48</v>
      </c>
      <c r="H6740" s="11">
        <v>8071.4855774719099</v>
      </c>
      <c r="I6740" s="10">
        <v>4235869.1208051499</v>
      </c>
      <c r="J6740" s="33">
        <f t="shared" si="420"/>
        <v>1.9055087273182061E-3</v>
      </c>
      <c r="K6740" s="33">
        <f t="shared" si="421"/>
        <v>1.9036943981529664E-3</v>
      </c>
      <c r="L6740" s="33">
        <f t="shared" si="422"/>
        <v>0.98703426262394511</v>
      </c>
      <c r="M6740" s="33">
        <f t="shared" si="423"/>
        <v>0.98515525102740287</v>
      </c>
    </row>
    <row r="6741" spans="1:13" ht="41.4">
      <c r="A6741" t="s">
        <v>164</v>
      </c>
      <c r="B6741" t="s">
        <v>262</v>
      </c>
      <c r="C6741" s="14" t="s">
        <v>264</v>
      </c>
      <c r="D6741" t="s">
        <v>465</v>
      </c>
      <c r="E6741" t="s">
        <v>483</v>
      </c>
      <c r="F6741" s="20">
        <v>2037</v>
      </c>
      <c r="G6741" s="20">
        <v>49</v>
      </c>
      <c r="H6741" s="11">
        <v>8791.0016714472804</v>
      </c>
      <c r="I6741" s="10">
        <v>4210521.2296391204</v>
      </c>
      <c r="J6741" s="33">
        <f t="shared" si="420"/>
        <v>2.0878654190281207E-3</v>
      </c>
      <c r="K6741" s="33">
        <f t="shared" si="421"/>
        <v>2.0856873441302826E-3</v>
      </c>
      <c r="L6741" s="33">
        <f t="shared" si="422"/>
        <v>0.98515525102740287</v>
      </c>
      <c r="M6741" s="33">
        <f t="shared" si="423"/>
        <v>0.98310052518833158</v>
      </c>
    </row>
    <row r="6742" spans="1:13" ht="41.4">
      <c r="A6742" t="s">
        <v>164</v>
      </c>
      <c r="B6742" t="s">
        <v>262</v>
      </c>
      <c r="C6742" s="14" t="s">
        <v>264</v>
      </c>
      <c r="D6742" t="s">
        <v>465</v>
      </c>
      <c r="E6742" t="s">
        <v>483</v>
      </c>
      <c r="F6742" s="20">
        <v>2037</v>
      </c>
      <c r="G6742" s="20">
        <v>50</v>
      </c>
      <c r="H6742" s="11">
        <v>9807.5167070397601</v>
      </c>
      <c r="I6742" s="10">
        <v>4071821.5013200399</v>
      </c>
      <c r="J6742" s="33">
        <f t="shared" si="420"/>
        <v>2.4086312977767495E-3</v>
      </c>
      <c r="K6742" s="33">
        <f t="shared" si="421"/>
        <v>2.4057328729583105E-3</v>
      </c>
      <c r="L6742" s="33">
        <f t="shared" si="422"/>
        <v>0.98310052518833158</v>
      </c>
      <c r="M6742" s="33">
        <f t="shared" si="423"/>
        <v>0.98073544793746348</v>
      </c>
    </row>
    <row r="6743" spans="1:13" ht="41.4">
      <c r="A6743" t="s">
        <v>164</v>
      </c>
      <c r="B6743" t="s">
        <v>262</v>
      </c>
      <c r="C6743" s="14" t="s">
        <v>264</v>
      </c>
      <c r="D6743" t="s">
        <v>465</v>
      </c>
      <c r="E6743" t="s">
        <v>483</v>
      </c>
      <c r="F6743" s="20">
        <v>2037</v>
      </c>
      <c r="G6743" s="20">
        <v>51</v>
      </c>
      <c r="H6743" s="11">
        <v>10605.438381341301</v>
      </c>
      <c r="I6743" s="10">
        <v>4026748.3305471302</v>
      </c>
      <c r="J6743" s="33">
        <f t="shared" si="420"/>
        <v>2.633747508104212E-3</v>
      </c>
      <c r="K6743" s="33">
        <f t="shared" si="421"/>
        <v>2.6302822380190882E-3</v>
      </c>
      <c r="L6743" s="33">
        <f t="shared" si="422"/>
        <v>0.98073544793746348</v>
      </c>
      <c r="M6743" s="33">
        <f t="shared" si="423"/>
        <v>0.9781558369085579</v>
      </c>
    </row>
    <row r="6744" spans="1:13" ht="41.4">
      <c r="A6744" t="s">
        <v>164</v>
      </c>
      <c r="B6744" t="s">
        <v>262</v>
      </c>
      <c r="C6744" s="14" t="s">
        <v>264</v>
      </c>
      <c r="D6744" t="s">
        <v>465</v>
      </c>
      <c r="E6744" t="s">
        <v>483</v>
      </c>
      <c r="F6744" s="20">
        <v>2037</v>
      </c>
      <c r="G6744" s="20">
        <v>52</v>
      </c>
      <c r="H6744" s="11">
        <v>11719.501224994399</v>
      </c>
      <c r="I6744" s="10">
        <v>4071952.0013307799</v>
      </c>
      <c r="J6744" s="33">
        <f t="shared" si="420"/>
        <v>2.878103971059648E-3</v>
      </c>
      <c r="K6744" s="33">
        <f t="shared" si="421"/>
        <v>2.8739662004221289E-3</v>
      </c>
      <c r="L6744" s="33">
        <f t="shared" si="422"/>
        <v>0.9781558369085579</v>
      </c>
      <c r="M6744" s="33">
        <f t="shared" si="423"/>
        <v>0.97534465009453708</v>
      </c>
    </row>
    <row r="6745" spans="1:13" ht="41.4">
      <c r="A6745" t="s">
        <v>164</v>
      </c>
      <c r="B6745" t="s">
        <v>262</v>
      </c>
      <c r="C6745" s="14" t="s">
        <v>264</v>
      </c>
      <c r="D6745" t="s">
        <v>465</v>
      </c>
      <c r="E6745" t="s">
        <v>483</v>
      </c>
      <c r="F6745" s="20">
        <v>2037</v>
      </c>
      <c r="G6745" s="20">
        <v>53</v>
      </c>
      <c r="H6745" s="11">
        <v>13007.268567909499</v>
      </c>
      <c r="I6745" s="10">
        <v>4139854.78940285</v>
      </c>
      <c r="J6745" s="33">
        <f t="shared" si="420"/>
        <v>3.1419625154982121E-3</v>
      </c>
      <c r="K6745" s="33">
        <f t="shared" si="421"/>
        <v>3.1370317167539463E-3</v>
      </c>
      <c r="L6745" s="33">
        <f t="shared" si="422"/>
        <v>0.97534465009453708</v>
      </c>
      <c r="M6745" s="33">
        <f t="shared" si="423"/>
        <v>0.97228496299242428</v>
      </c>
    </row>
    <row r="6746" spans="1:13" ht="41.4">
      <c r="A6746" t="s">
        <v>164</v>
      </c>
      <c r="B6746" t="s">
        <v>262</v>
      </c>
      <c r="C6746" s="14" t="s">
        <v>264</v>
      </c>
      <c r="D6746" t="s">
        <v>465</v>
      </c>
      <c r="E6746" t="s">
        <v>483</v>
      </c>
      <c r="F6746" s="20">
        <v>2037</v>
      </c>
      <c r="G6746" s="20">
        <v>54</v>
      </c>
      <c r="H6746" s="11">
        <v>14058.218471034301</v>
      </c>
      <c r="I6746" s="10">
        <v>4101457.8226396102</v>
      </c>
      <c r="J6746" s="33">
        <f t="shared" si="420"/>
        <v>3.4276150283527075E-3</v>
      </c>
      <c r="K6746" s="33">
        <f t="shared" si="421"/>
        <v>3.4217474617955768E-3</v>
      </c>
      <c r="L6746" s="33">
        <f t="shared" si="422"/>
        <v>0.97228496299242428</v>
      </c>
      <c r="M6746" s="33">
        <f t="shared" si="423"/>
        <v>0.96895804938816299</v>
      </c>
    </row>
    <row r="6747" spans="1:13" ht="41.4">
      <c r="A6747" t="s">
        <v>164</v>
      </c>
      <c r="B6747" t="s">
        <v>262</v>
      </c>
      <c r="C6747" s="14" t="s">
        <v>264</v>
      </c>
      <c r="D6747" t="s">
        <v>465</v>
      </c>
      <c r="E6747" t="s">
        <v>483</v>
      </c>
      <c r="F6747" s="20">
        <v>2037</v>
      </c>
      <c r="G6747" s="20">
        <v>55</v>
      </c>
      <c r="H6747" s="11">
        <v>14756.9101436397</v>
      </c>
      <c r="I6747" s="10">
        <v>3954412.0728456499</v>
      </c>
      <c r="J6747" s="33">
        <f t="shared" si="420"/>
        <v>3.731758317493812E-3</v>
      </c>
      <c r="K6747" s="33">
        <f t="shared" si="421"/>
        <v>3.7248039607727934E-3</v>
      </c>
      <c r="L6747" s="33">
        <f t="shared" si="422"/>
        <v>0.96895804938816299</v>
      </c>
      <c r="M6747" s="33">
        <f t="shared" si="423"/>
        <v>0.96534887060797925</v>
      </c>
    </row>
    <row r="6748" spans="1:13" ht="41.4">
      <c r="A6748" t="s">
        <v>164</v>
      </c>
      <c r="B6748" t="s">
        <v>262</v>
      </c>
      <c r="C6748" s="14" t="s">
        <v>264</v>
      </c>
      <c r="D6748" t="s">
        <v>465</v>
      </c>
      <c r="E6748" t="s">
        <v>483</v>
      </c>
      <c r="F6748" s="20">
        <v>2037</v>
      </c>
      <c r="G6748" s="20">
        <v>56</v>
      </c>
      <c r="H6748" s="11">
        <v>15735.4702062285</v>
      </c>
      <c r="I6748" s="10">
        <v>3866257.6209559701</v>
      </c>
      <c r="J6748" s="33">
        <f t="shared" si="420"/>
        <v>4.0699487072301584E-3</v>
      </c>
      <c r="K6748" s="33">
        <f t="shared" si="421"/>
        <v>4.0616776906661212E-3</v>
      </c>
      <c r="L6748" s="33">
        <f t="shared" si="422"/>
        <v>0.96534887060797925</v>
      </c>
      <c r="M6748" s="33">
        <f t="shared" si="423"/>
        <v>0.9614279346365211</v>
      </c>
    </row>
    <row r="6749" spans="1:13" ht="41.4">
      <c r="A6749" t="s">
        <v>164</v>
      </c>
      <c r="B6749" t="s">
        <v>262</v>
      </c>
      <c r="C6749" s="14" t="s">
        <v>264</v>
      </c>
      <c r="D6749" t="s">
        <v>465</v>
      </c>
      <c r="E6749" t="s">
        <v>483</v>
      </c>
      <c r="F6749" s="20">
        <v>2037</v>
      </c>
      <c r="G6749" s="20">
        <v>57</v>
      </c>
      <c r="H6749" s="11">
        <v>16849.735450525201</v>
      </c>
      <c r="I6749" s="10">
        <v>3792547.0103417798</v>
      </c>
      <c r="J6749" s="33">
        <f t="shared" si="420"/>
        <v>4.4428547370878131E-3</v>
      </c>
      <c r="K6749" s="33">
        <f t="shared" si="421"/>
        <v>4.4329998579810681E-3</v>
      </c>
      <c r="L6749" s="33">
        <f t="shared" si="422"/>
        <v>0.9614279346365211</v>
      </c>
      <c r="M6749" s="33">
        <f t="shared" si="423"/>
        <v>0.95716592473881834</v>
      </c>
    </row>
    <row r="6750" spans="1:13" ht="41.4">
      <c r="A6750" t="s">
        <v>164</v>
      </c>
      <c r="B6750" t="s">
        <v>262</v>
      </c>
      <c r="C6750" s="14" t="s">
        <v>264</v>
      </c>
      <c r="D6750" t="s">
        <v>465</v>
      </c>
      <c r="E6750" t="s">
        <v>483</v>
      </c>
      <c r="F6750" s="20">
        <v>2037</v>
      </c>
      <c r="G6750" s="20">
        <v>58</v>
      </c>
      <c r="H6750" s="11">
        <v>18024.0945514671</v>
      </c>
      <c r="I6750" s="10">
        <v>3712683.8610145398</v>
      </c>
      <c r="J6750" s="33">
        <f t="shared" si="420"/>
        <v>4.8547345333469303E-3</v>
      </c>
      <c r="K6750" s="33">
        <f t="shared" si="421"/>
        <v>4.8429693562893616E-3</v>
      </c>
      <c r="L6750" s="33">
        <f t="shared" si="422"/>
        <v>0.95716592473881834</v>
      </c>
      <c r="M6750" s="33">
        <f t="shared" si="423"/>
        <v>0.95253039949642393</v>
      </c>
    </row>
    <row r="6751" spans="1:13" ht="41.4">
      <c r="A6751" t="s">
        <v>164</v>
      </c>
      <c r="B6751" t="s">
        <v>262</v>
      </c>
      <c r="C6751" s="14" t="s">
        <v>264</v>
      </c>
      <c r="D6751" t="s">
        <v>465</v>
      </c>
      <c r="E6751" t="s">
        <v>483</v>
      </c>
      <c r="F6751" s="20">
        <v>2037</v>
      </c>
      <c r="G6751" s="20">
        <v>59</v>
      </c>
      <c r="H6751" s="11">
        <v>19188.033845529098</v>
      </c>
      <c r="I6751" s="10">
        <v>3613565.4931957098</v>
      </c>
      <c r="J6751" s="33">
        <f t="shared" si="420"/>
        <v>5.3100002979494581E-3</v>
      </c>
      <c r="K6751" s="33">
        <f t="shared" si="421"/>
        <v>5.2959271668293617E-3</v>
      </c>
      <c r="L6751" s="33">
        <f t="shared" si="422"/>
        <v>0.95253039949642393</v>
      </c>
      <c r="M6751" s="33">
        <f t="shared" si="423"/>
        <v>0.94748586787650002</v>
      </c>
    </row>
    <row r="6752" spans="1:13" ht="41.4">
      <c r="A6752" t="s">
        <v>164</v>
      </c>
      <c r="B6752" t="s">
        <v>262</v>
      </c>
      <c r="C6752" s="14" t="s">
        <v>264</v>
      </c>
      <c r="D6752" t="s">
        <v>465</v>
      </c>
      <c r="E6752" t="s">
        <v>483</v>
      </c>
      <c r="F6752" s="20">
        <v>2037</v>
      </c>
      <c r="G6752" s="20">
        <v>60</v>
      </c>
      <c r="H6752" s="11">
        <v>20587.433253101601</v>
      </c>
      <c r="I6752" s="10">
        <v>3529135.8508576299</v>
      </c>
      <c r="J6752" s="33">
        <f t="shared" si="420"/>
        <v>5.8335621305421166E-3</v>
      </c>
      <c r="K6752" s="33">
        <f t="shared" si="421"/>
        <v>5.8165799452345457E-3</v>
      </c>
      <c r="L6752" s="33">
        <f t="shared" si="422"/>
        <v>0.94748586787650002</v>
      </c>
      <c r="M6752" s="33">
        <f t="shared" si="423"/>
        <v>0.94197474057901642</v>
      </c>
    </row>
    <row r="6753" spans="1:13" ht="41.4">
      <c r="A6753" t="s">
        <v>164</v>
      </c>
      <c r="B6753" t="s">
        <v>262</v>
      </c>
      <c r="C6753" s="14" t="s">
        <v>264</v>
      </c>
      <c r="D6753" t="s">
        <v>465</v>
      </c>
      <c r="E6753" t="s">
        <v>483</v>
      </c>
      <c r="F6753" s="20">
        <v>2037</v>
      </c>
      <c r="G6753" s="20">
        <v>61</v>
      </c>
      <c r="H6753" s="11">
        <v>21924.870153824198</v>
      </c>
      <c r="I6753" s="10">
        <v>3432438.9629080701</v>
      </c>
      <c r="J6753" s="33">
        <f t="shared" si="420"/>
        <v>6.3875484431771979E-3</v>
      </c>
      <c r="K6753" s="33">
        <f t="shared" si="421"/>
        <v>6.3671914225007509E-3</v>
      </c>
      <c r="L6753" s="33">
        <f t="shared" si="422"/>
        <v>0.94197474057901642</v>
      </c>
      <c r="M6753" s="33">
        <f t="shared" si="423"/>
        <v>0.93597700709058929</v>
      </c>
    </row>
    <row r="6754" spans="1:13" ht="41.4">
      <c r="A6754" t="s">
        <v>164</v>
      </c>
      <c r="B6754" t="s">
        <v>262</v>
      </c>
      <c r="C6754" s="14" t="s">
        <v>264</v>
      </c>
      <c r="D6754" t="s">
        <v>465</v>
      </c>
      <c r="E6754" t="s">
        <v>483</v>
      </c>
      <c r="F6754" s="20">
        <v>2037</v>
      </c>
      <c r="G6754" s="20">
        <v>62</v>
      </c>
      <c r="H6754" s="11">
        <v>23329.9799430893</v>
      </c>
      <c r="I6754" s="10">
        <v>3334248.23365515</v>
      </c>
      <c r="J6754" s="33">
        <f t="shared" si="420"/>
        <v>6.9970734954889506E-3</v>
      </c>
      <c r="K6754" s="33">
        <f t="shared" si="421"/>
        <v>6.9726509720007268E-3</v>
      </c>
      <c r="L6754" s="33">
        <f t="shared" si="422"/>
        <v>0.93597700709058929</v>
      </c>
      <c r="M6754" s="33">
        <f t="shared" si="423"/>
        <v>0.9294507661023288</v>
      </c>
    </row>
    <row r="6755" spans="1:13" ht="41.4">
      <c r="A6755" t="s">
        <v>164</v>
      </c>
      <c r="B6755" t="s">
        <v>262</v>
      </c>
      <c r="C6755" s="14" t="s">
        <v>264</v>
      </c>
      <c r="D6755" t="s">
        <v>465</v>
      </c>
      <c r="E6755" t="s">
        <v>483</v>
      </c>
      <c r="F6755" s="20">
        <v>2037</v>
      </c>
      <c r="G6755" s="20">
        <v>63</v>
      </c>
      <c r="H6755" s="11">
        <v>24609.929557913099</v>
      </c>
      <c r="I6755" s="10">
        <v>3209916.0441244501</v>
      </c>
      <c r="J6755" s="33">
        <f t="shared" si="420"/>
        <v>7.6668452444293772E-3</v>
      </c>
      <c r="K6755" s="33">
        <f t="shared" si="421"/>
        <v>7.6375299528709251E-3</v>
      </c>
      <c r="L6755" s="33">
        <f t="shared" si="422"/>
        <v>0.9294507661023288</v>
      </c>
      <c r="M6755" s="33">
        <f t="shared" si="423"/>
        <v>0.92235205803650344</v>
      </c>
    </row>
    <row r="6756" spans="1:13" ht="41.4">
      <c r="A6756" t="s">
        <v>164</v>
      </c>
      <c r="B6756" t="s">
        <v>262</v>
      </c>
      <c r="C6756" s="14" t="s">
        <v>264</v>
      </c>
      <c r="D6756" t="s">
        <v>465</v>
      </c>
      <c r="E6756" t="s">
        <v>483</v>
      </c>
      <c r="F6756" s="20">
        <v>2037</v>
      </c>
      <c r="G6756" s="20">
        <v>64</v>
      </c>
      <c r="H6756" s="11">
        <v>26369.8332719426</v>
      </c>
      <c r="I6756" s="10">
        <v>3138749.66423837</v>
      </c>
      <c r="J6756" s="33">
        <f t="shared" si="420"/>
        <v>8.4013814712239378E-3</v>
      </c>
      <c r="K6756" s="33">
        <f t="shared" si="421"/>
        <v>8.366188491423121E-3</v>
      </c>
      <c r="L6756" s="33">
        <f t="shared" si="422"/>
        <v>0.92235205803650344</v>
      </c>
      <c r="M6756" s="33">
        <f t="shared" si="423"/>
        <v>0.91463548686351803</v>
      </c>
    </row>
    <row r="6757" spans="1:13" ht="41.4">
      <c r="A6757" t="s">
        <v>164</v>
      </c>
      <c r="B6757" t="s">
        <v>262</v>
      </c>
      <c r="C6757" s="14" t="s">
        <v>264</v>
      </c>
      <c r="D6757" t="s">
        <v>465</v>
      </c>
      <c r="E6757" t="s">
        <v>483</v>
      </c>
      <c r="F6757" s="20">
        <v>2037</v>
      </c>
      <c r="G6757" s="20">
        <v>65</v>
      </c>
      <c r="H6757" s="11">
        <v>25899.4534308449</v>
      </c>
      <c r="I6757" s="10">
        <v>2920051.9768967801</v>
      </c>
      <c r="J6757" s="33">
        <f t="shared" si="420"/>
        <v>8.8695179523376032E-3</v>
      </c>
      <c r="K6757" s="33">
        <f t="shared" si="421"/>
        <v>8.8302998122998799E-3</v>
      </c>
      <c r="L6757" s="33">
        <f t="shared" si="422"/>
        <v>0.91463548686351803</v>
      </c>
      <c r="M6757" s="33">
        <f t="shared" si="423"/>
        <v>0.90655898129554435</v>
      </c>
    </row>
    <row r="6758" spans="1:13" ht="41.4">
      <c r="A6758" t="s">
        <v>164</v>
      </c>
      <c r="B6758" t="s">
        <v>262</v>
      </c>
      <c r="C6758" s="14" t="s">
        <v>264</v>
      </c>
      <c r="D6758" t="s">
        <v>465</v>
      </c>
      <c r="E6758" t="s">
        <v>483</v>
      </c>
      <c r="F6758" s="20">
        <v>2037</v>
      </c>
      <c r="G6758" s="20">
        <v>66</v>
      </c>
      <c r="H6758" s="11">
        <v>27338.0103708567</v>
      </c>
      <c r="I6758" s="10">
        <v>2810045.9136419701</v>
      </c>
      <c r="J6758" s="33">
        <f t="shared" si="420"/>
        <v>9.7286703530851462E-3</v>
      </c>
      <c r="K6758" s="33">
        <f t="shared" si="421"/>
        <v>9.681499932092219E-3</v>
      </c>
      <c r="L6758" s="33">
        <f t="shared" si="422"/>
        <v>0.90655898129554435</v>
      </c>
      <c r="M6758" s="33">
        <f t="shared" si="423"/>
        <v>0.89778213057969392</v>
      </c>
    </row>
    <row r="6759" spans="1:13" ht="41.4">
      <c r="A6759" t="s">
        <v>164</v>
      </c>
      <c r="B6759" t="s">
        <v>262</v>
      </c>
      <c r="C6759" s="14" t="s">
        <v>264</v>
      </c>
      <c r="D6759" t="s">
        <v>465</v>
      </c>
      <c r="E6759" t="s">
        <v>483</v>
      </c>
      <c r="F6759" s="20">
        <v>2037</v>
      </c>
      <c r="G6759" s="20">
        <v>67</v>
      </c>
      <c r="H6759" s="11">
        <v>28850.824368063899</v>
      </c>
      <c r="I6759" s="10">
        <v>2702401.6183774602</v>
      </c>
      <c r="J6759" s="33">
        <f t="shared" si="420"/>
        <v>1.0675994334767356E-2</v>
      </c>
      <c r="K6759" s="33">
        <f t="shared" si="421"/>
        <v>1.0619208169832639E-2</v>
      </c>
      <c r="L6759" s="33">
        <f t="shared" si="422"/>
        <v>0.89778213057969392</v>
      </c>
      <c r="M6759" s="33">
        <f t="shared" si="423"/>
        <v>0.8882483952439123</v>
      </c>
    </row>
    <row r="6760" spans="1:13" ht="41.4">
      <c r="A6760" t="s">
        <v>164</v>
      </c>
      <c r="B6760" t="s">
        <v>262</v>
      </c>
      <c r="C6760" s="14" t="s">
        <v>264</v>
      </c>
      <c r="D6760" t="s">
        <v>465</v>
      </c>
      <c r="E6760" t="s">
        <v>483</v>
      </c>
      <c r="F6760" s="20">
        <v>2037</v>
      </c>
      <c r="G6760" s="20">
        <v>68</v>
      </c>
      <c r="H6760" s="11">
        <v>30313.328488867999</v>
      </c>
      <c r="I6760" s="10">
        <v>2585825.2834959901</v>
      </c>
      <c r="J6760" s="33">
        <f t="shared" si="420"/>
        <v>1.172288347644467E-2</v>
      </c>
      <c r="K6760" s="33">
        <f t="shared" si="421"/>
        <v>1.165443819769707E-2</v>
      </c>
      <c r="L6760" s="33">
        <f t="shared" si="422"/>
        <v>0.8882483952439123</v>
      </c>
      <c r="M6760" s="33">
        <f t="shared" si="423"/>
        <v>0.87789635921733855</v>
      </c>
    </row>
    <row r="6761" spans="1:13" ht="41.4">
      <c r="A6761" t="s">
        <v>164</v>
      </c>
      <c r="B6761" t="s">
        <v>262</v>
      </c>
      <c r="C6761" s="14" t="s">
        <v>264</v>
      </c>
      <c r="D6761" t="s">
        <v>465</v>
      </c>
      <c r="E6761" t="s">
        <v>483</v>
      </c>
      <c r="F6761" s="20">
        <v>2037</v>
      </c>
      <c r="G6761" s="20">
        <v>69</v>
      </c>
      <c r="H6761" s="11">
        <v>31588.790357345501</v>
      </c>
      <c r="I6761" s="10">
        <v>2451861.6826426899</v>
      </c>
      <c r="J6761" s="33">
        <f t="shared" si="420"/>
        <v>1.2883593956775798E-2</v>
      </c>
      <c r="K6761" s="33">
        <f t="shared" si="421"/>
        <v>1.2800955733289765E-2</v>
      </c>
      <c r="L6761" s="33">
        <f t="shared" si="422"/>
        <v>0.87789635921733855</v>
      </c>
      <c r="M6761" s="33">
        <f t="shared" si="423"/>
        <v>0.86665844678458115</v>
      </c>
    </row>
    <row r="6762" spans="1:13" ht="41.4">
      <c r="A6762" t="s">
        <v>164</v>
      </c>
      <c r="B6762" t="s">
        <v>262</v>
      </c>
      <c r="C6762" s="14" t="s">
        <v>264</v>
      </c>
      <c r="D6762" t="s">
        <v>465</v>
      </c>
      <c r="E6762" t="s">
        <v>483</v>
      </c>
      <c r="F6762" s="20">
        <v>2038</v>
      </c>
      <c r="G6762" s="20">
        <v>30</v>
      </c>
      <c r="H6762" s="11">
        <v>777.31631271766696</v>
      </c>
      <c r="I6762" s="10">
        <v>4653435.8332219999</v>
      </c>
      <c r="J6762" s="33">
        <f t="shared" si="420"/>
        <v>1.6704137342309923E-4</v>
      </c>
      <c r="K6762" s="33">
        <f t="shared" si="421"/>
        <v>1.670274227896229E-4</v>
      </c>
      <c r="L6762" s="33">
        <f t="shared" si="422"/>
        <v>1</v>
      </c>
      <c r="M6762" s="33">
        <f t="shared" si="423"/>
        <v>0.99983297257721038</v>
      </c>
    </row>
    <row r="6763" spans="1:13" ht="41.4">
      <c r="A6763" t="s">
        <v>164</v>
      </c>
      <c r="B6763" t="s">
        <v>262</v>
      </c>
      <c r="C6763" s="14" t="s">
        <v>264</v>
      </c>
      <c r="D6763" t="s">
        <v>465</v>
      </c>
      <c r="E6763" t="s">
        <v>483</v>
      </c>
      <c r="F6763" s="20">
        <v>2038</v>
      </c>
      <c r="G6763" s="20">
        <v>31</v>
      </c>
      <c r="H6763" s="11">
        <v>1054.74596775738</v>
      </c>
      <c r="I6763" s="10">
        <v>4679780.6635937598</v>
      </c>
      <c r="J6763" s="33">
        <f t="shared" si="420"/>
        <v>2.2538363303279375E-4</v>
      </c>
      <c r="K6763" s="33">
        <f t="shared" si="421"/>
        <v>2.2535823604985517E-4</v>
      </c>
      <c r="L6763" s="33">
        <f t="shared" si="422"/>
        <v>0.99983297257721038</v>
      </c>
      <c r="M6763" s="33">
        <f t="shared" si="423"/>
        <v>0.99960765198216595</v>
      </c>
    </row>
    <row r="6764" spans="1:13" ht="41.4">
      <c r="A6764" t="s">
        <v>164</v>
      </c>
      <c r="B6764" t="s">
        <v>262</v>
      </c>
      <c r="C6764" s="14" t="s">
        <v>264</v>
      </c>
      <c r="D6764" t="s">
        <v>465</v>
      </c>
      <c r="E6764" t="s">
        <v>483</v>
      </c>
      <c r="F6764" s="20">
        <v>2038</v>
      </c>
      <c r="G6764" s="20">
        <v>32</v>
      </c>
      <c r="H6764" s="11">
        <v>1090.3973631865799</v>
      </c>
      <c r="I6764" s="10">
        <v>4596914.5421652403</v>
      </c>
      <c r="J6764" s="33">
        <f t="shared" si="420"/>
        <v>2.3720200869189545E-4</v>
      </c>
      <c r="K6764" s="33">
        <f t="shared" si="421"/>
        <v>2.3717387851962535E-4</v>
      </c>
      <c r="L6764" s="33">
        <f t="shared" si="422"/>
        <v>0.99960765198216595</v>
      </c>
      <c r="M6764" s="33">
        <f t="shared" si="423"/>
        <v>0.99937057115834749</v>
      </c>
    </row>
    <row r="6765" spans="1:13" ht="41.4">
      <c r="A6765" t="s">
        <v>164</v>
      </c>
      <c r="B6765" t="s">
        <v>262</v>
      </c>
      <c r="C6765" s="14" t="s">
        <v>264</v>
      </c>
      <c r="D6765" t="s">
        <v>465</v>
      </c>
      <c r="E6765" t="s">
        <v>483</v>
      </c>
      <c r="F6765" s="20">
        <v>2038</v>
      </c>
      <c r="G6765" s="20">
        <v>33</v>
      </c>
      <c r="H6765" s="11">
        <v>1139.31124247358</v>
      </c>
      <c r="I6765" s="10">
        <v>4535938.8890551599</v>
      </c>
      <c r="J6765" s="33">
        <f t="shared" si="420"/>
        <v>2.5117429276277122E-4</v>
      </c>
      <c r="K6765" s="33">
        <f t="shared" si="421"/>
        <v>2.5114275114102025E-4</v>
      </c>
      <c r="L6765" s="33">
        <f t="shared" si="422"/>
        <v>0.99937057115834749</v>
      </c>
      <c r="M6765" s="33">
        <f t="shared" si="423"/>
        <v>0.99911958648369736</v>
      </c>
    </row>
    <row r="6766" spans="1:13" ht="41.4">
      <c r="A6766" t="s">
        <v>164</v>
      </c>
      <c r="B6766" t="s">
        <v>262</v>
      </c>
      <c r="C6766" s="14" t="s">
        <v>264</v>
      </c>
      <c r="D6766" t="s">
        <v>465</v>
      </c>
      <c r="E6766" t="s">
        <v>483</v>
      </c>
      <c r="F6766" s="20">
        <v>2038</v>
      </c>
      <c r="G6766" s="20">
        <v>34</v>
      </c>
      <c r="H6766" s="11">
        <v>1179.68313884792</v>
      </c>
      <c r="I6766" s="10">
        <v>4407263.0905316798</v>
      </c>
      <c r="J6766" s="33">
        <f t="shared" si="420"/>
        <v>2.67667964134541E-4</v>
      </c>
      <c r="K6766" s="33">
        <f t="shared" si="421"/>
        <v>2.6763214426106519E-4</v>
      </c>
      <c r="L6766" s="33">
        <f t="shared" si="422"/>
        <v>0.99911958648369736</v>
      </c>
      <c r="M6766" s="33">
        <f t="shared" si="423"/>
        <v>0.99885218996639347</v>
      </c>
    </row>
    <row r="6767" spans="1:13" ht="41.4">
      <c r="A6767" t="s">
        <v>164</v>
      </c>
      <c r="B6767" t="s">
        <v>262</v>
      </c>
      <c r="C6767" s="14" t="s">
        <v>264</v>
      </c>
      <c r="D6767" t="s">
        <v>465</v>
      </c>
      <c r="E6767" t="s">
        <v>483</v>
      </c>
      <c r="F6767" s="20">
        <v>2038</v>
      </c>
      <c r="G6767" s="20">
        <v>35</v>
      </c>
      <c r="H6767" s="11">
        <v>1558.16715000916</v>
      </c>
      <c r="I6767" s="10">
        <v>4341484.1229395503</v>
      </c>
      <c r="J6767" s="33">
        <f t="shared" si="420"/>
        <v>3.589019574610697E-4</v>
      </c>
      <c r="K6767" s="33">
        <f t="shared" si="421"/>
        <v>3.5883755985788302E-4</v>
      </c>
      <c r="L6767" s="33">
        <f t="shared" si="422"/>
        <v>0.99885218996639347</v>
      </c>
      <c r="M6767" s="33">
        <f t="shared" si="423"/>
        <v>0.99849376428388725</v>
      </c>
    </row>
    <row r="6768" spans="1:13" ht="41.4">
      <c r="A6768" t="s">
        <v>164</v>
      </c>
      <c r="B6768" t="s">
        <v>262</v>
      </c>
      <c r="C6768" s="14" t="s">
        <v>264</v>
      </c>
      <c r="D6768" t="s">
        <v>465</v>
      </c>
      <c r="E6768" t="s">
        <v>483</v>
      </c>
      <c r="F6768" s="20">
        <v>2038</v>
      </c>
      <c r="G6768" s="20">
        <v>36</v>
      </c>
      <c r="H6768" s="11">
        <v>1941.6490835213101</v>
      </c>
      <c r="I6768" s="10">
        <v>4318569.7659214605</v>
      </c>
      <c r="J6768" s="33">
        <f t="shared" si="420"/>
        <v>4.4960465820030978E-4</v>
      </c>
      <c r="K6768" s="33">
        <f t="shared" si="421"/>
        <v>4.4950360117179677E-4</v>
      </c>
      <c r="L6768" s="33">
        <f t="shared" si="422"/>
        <v>0.99849376428388725</v>
      </c>
      <c r="M6768" s="33">
        <f t="shared" si="423"/>
        <v>0.99804493774109404</v>
      </c>
    </row>
    <row r="6769" spans="1:13" ht="41.4">
      <c r="A6769" t="s">
        <v>164</v>
      </c>
      <c r="B6769" t="s">
        <v>262</v>
      </c>
      <c r="C6769" s="14" t="s">
        <v>264</v>
      </c>
      <c r="D6769" t="s">
        <v>465</v>
      </c>
      <c r="E6769" t="s">
        <v>483</v>
      </c>
      <c r="F6769" s="20">
        <v>2038</v>
      </c>
      <c r="G6769" s="20">
        <v>37</v>
      </c>
      <c r="H6769" s="11">
        <v>2075.2715960199898</v>
      </c>
      <c r="I6769" s="10">
        <v>4297472.1794634601</v>
      </c>
      <c r="J6769" s="33">
        <f t="shared" si="420"/>
        <v>4.8290518457273356E-4</v>
      </c>
      <c r="K6769" s="33">
        <f t="shared" si="421"/>
        <v>4.827886046305796E-4</v>
      </c>
      <c r="L6769" s="33">
        <f t="shared" si="422"/>
        <v>0.99804493774109404</v>
      </c>
      <c r="M6769" s="33">
        <f t="shared" si="423"/>
        <v>0.99756309301824342</v>
      </c>
    </row>
    <row r="6770" spans="1:13" ht="41.4">
      <c r="A6770" t="s">
        <v>164</v>
      </c>
      <c r="B6770" t="s">
        <v>262</v>
      </c>
      <c r="C6770" s="14" t="s">
        <v>264</v>
      </c>
      <c r="D6770" t="s">
        <v>465</v>
      </c>
      <c r="E6770" t="s">
        <v>483</v>
      </c>
      <c r="F6770" s="20">
        <v>2038</v>
      </c>
      <c r="G6770" s="20">
        <v>38</v>
      </c>
      <c r="H6770" s="11">
        <v>2224.8190397922399</v>
      </c>
      <c r="I6770" s="10">
        <v>4275884.2794266297</v>
      </c>
      <c r="J6770" s="33">
        <f t="shared" si="420"/>
        <v>5.2031787915705115E-4</v>
      </c>
      <c r="K6770" s="33">
        <f t="shared" si="421"/>
        <v>5.2018253728403074E-4</v>
      </c>
      <c r="L6770" s="33">
        <f t="shared" si="422"/>
        <v>0.99756309301824342</v>
      </c>
      <c r="M6770" s="33">
        <f t="shared" si="423"/>
        <v>0.9970441781174163</v>
      </c>
    </row>
    <row r="6771" spans="1:13" ht="41.4">
      <c r="A6771" t="s">
        <v>164</v>
      </c>
      <c r="B6771" t="s">
        <v>262</v>
      </c>
      <c r="C6771" s="14" t="s">
        <v>264</v>
      </c>
      <c r="D6771" t="s">
        <v>465</v>
      </c>
      <c r="E6771" t="s">
        <v>483</v>
      </c>
      <c r="F6771" s="20">
        <v>2038</v>
      </c>
      <c r="G6771" s="20">
        <v>39</v>
      </c>
      <c r="H6771" s="11">
        <v>2411.7426393891401</v>
      </c>
      <c r="I6771" s="10">
        <v>4293437.3381818198</v>
      </c>
      <c r="J6771" s="33">
        <f t="shared" si="420"/>
        <v>5.6172769029172844E-4</v>
      </c>
      <c r="K6771" s="33">
        <f t="shared" si="421"/>
        <v>5.6156995082967676E-4</v>
      </c>
      <c r="L6771" s="33">
        <f t="shared" si="422"/>
        <v>0.9970441781174163</v>
      </c>
      <c r="M6771" s="33">
        <f t="shared" si="423"/>
        <v>0.99648426806733592</v>
      </c>
    </row>
    <row r="6772" spans="1:13" ht="41.4">
      <c r="A6772" t="s">
        <v>164</v>
      </c>
      <c r="B6772" t="s">
        <v>262</v>
      </c>
      <c r="C6772" s="14" t="s">
        <v>264</v>
      </c>
      <c r="D6772" t="s">
        <v>465</v>
      </c>
      <c r="E6772" t="s">
        <v>483</v>
      </c>
      <c r="F6772" s="20">
        <v>2038</v>
      </c>
      <c r="G6772" s="20">
        <v>40</v>
      </c>
      <c r="H6772" s="11">
        <v>3284.4898284308001</v>
      </c>
      <c r="I6772" s="10">
        <v>4349486.4947614102</v>
      </c>
      <c r="J6772" s="33">
        <f t="shared" si="420"/>
        <v>7.551442756257989E-4</v>
      </c>
      <c r="K6772" s="33">
        <f t="shared" si="421"/>
        <v>7.5485922594298316E-4</v>
      </c>
      <c r="L6772" s="33">
        <f t="shared" si="422"/>
        <v>0.99648426806733592</v>
      </c>
      <c r="M6772" s="33">
        <f t="shared" si="423"/>
        <v>0.99573206272407822</v>
      </c>
    </row>
    <row r="6773" spans="1:13" ht="41.4">
      <c r="A6773" t="s">
        <v>164</v>
      </c>
      <c r="B6773" t="s">
        <v>262</v>
      </c>
      <c r="C6773" s="14" t="s">
        <v>264</v>
      </c>
      <c r="D6773" t="s">
        <v>465</v>
      </c>
      <c r="E6773" t="s">
        <v>483</v>
      </c>
      <c r="F6773" s="20">
        <v>2038</v>
      </c>
      <c r="G6773" s="20">
        <v>41</v>
      </c>
      <c r="H6773" s="11">
        <v>3944.3566395206899</v>
      </c>
      <c r="I6773" s="10">
        <v>4481798.5766463699</v>
      </c>
      <c r="J6773" s="33">
        <f t="shared" si="420"/>
        <v>8.8008342455946878E-4</v>
      </c>
      <c r="K6773" s="33">
        <f t="shared" si="421"/>
        <v>8.7969626472839124E-4</v>
      </c>
      <c r="L6773" s="33">
        <f t="shared" si="422"/>
        <v>0.99573206272407822</v>
      </c>
      <c r="M6773" s="33">
        <f t="shared" si="423"/>
        <v>0.99485612094782949</v>
      </c>
    </row>
    <row r="6774" spans="1:13" ht="41.4">
      <c r="A6774" t="s">
        <v>164</v>
      </c>
      <c r="B6774" t="s">
        <v>262</v>
      </c>
      <c r="C6774" s="14" t="s">
        <v>264</v>
      </c>
      <c r="D6774" t="s">
        <v>465</v>
      </c>
      <c r="E6774" t="s">
        <v>483</v>
      </c>
      <c r="F6774" s="20">
        <v>2038</v>
      </c>
      <c r="G6774" s="20">
        <v>42</v>
      </c>
      <c r="H6774" s="11">
        <v>4226.9906728389897</v>
      </c>
      <c r="I6774" s="10">
        <v>4434976.3215696104</v>
      </c>
      <c r="J6774" s="33">
        <f t="shared" si="420"/>
        <v>9.5310332374964944E-4</v>
      </c>
      <c r="K6774" s="33">
        <f t="shared" si="421"/>
        <v>9.5264926504323721E-4</v>
      </c>
      <c r="L6774" s="33">
        <f t="shared" si="422"/>
        <v>0.99485612094782949</v>
      </c>
      <c r="M6774" s="33">
        <f t="shared" si="423"/>
        <v>0.99390837199538473</v>
      </c>
    </row>
    <row r="6775" spans="1:13" ht="41.4">
      <c r="A6775" t="s">
        <v>164</v>
      </c>
      <c r="B6775" t="s">
        <v>262</v>
      </c>
      <c r="C6775" s="14" t="s">
        <v>264</v>
      </c>
      <c r="D6775" t="s">
        <v>465</v>
      </c>
      <c r="E6775" t="s">
        <v>483</v>
      </c>
      <c r="F6775" s="20">
        <v>2038</v>
      </c>
      <c r="G6775" s="20">
        <v>43</v>
      </c>
      <c r="H6775" s="11">
        <v>4510.7335514352098</v>
      </c>
      <c r="I6775" s="10">
        <v>4358002.7324964702</v>
      </c>
      <c r="J6775" s="33">
        <f t="shared" si="420"/>
        <v>1.035046058553352E-3</v>
      </c>
      <c r="K6775" s="33">
        <f t="shared" si="421"/>
        <v>1.0345105831448542E-3</v>
      </c>
      <c r="L6775" s="33">
        <f t="shared" si="422"/>
        <v>0.99390837199538473</v>
      </c>
      <c r="M6775" s="33">
        <f t="shared" si="423"/>
        <v>0.99288016326587925</v>
      </c>
    </row>
    <row r="6776" spans="1:13" ht="41.4">
      <c r="A6776" t="s">
        <v>164</v>
      </c>
      <c r="B6776" t="s">
        <v>262</v>
      </c>
      <c r="C6776" s="14" t="s">
        <v>264</v>
      </c>
      <c r="D6776" t="s">
        <v>465</v>
      </c>
      <c r="E6776" t="s">
        <v>483</v>
      </c>
      <c r="F6776" s="20">
        <v>2038</v>
      </c>
      <c r="G6776" s="20">
        <v>44</v>
      </c>
      <c r="H6776" s="11">
        <v>4842.0439401578797</v>
      </c>
      <c r="I6776" s="10">
        <v>4296092.2560046697</v>
      </c>
      <c r="J6776" s="33">
        <f t="shared" si="420"/>
        <v>1.1270809963147626E-3</v>
      </c>
      <c r="K6776" s="33">
        <f t="shared" si="421"/>
        <v>1.1264460790854081E-3</v>
      </c>
      <c r="L6776" s="33">
        <f t="shared" si="422"/>
        <v>0.99288016326587925</v>
      </c>
      <c r="M6776" s="33">
        <f t="shared" si="423"/>
        <v>0.99176173729896666</v>
      </c>
    </row>
    <row r="6777" spans="1:13" ht="41.4">
      <c r="A6777" t="s">
        <v>164</v>
      </c>
      <c r="B6777" t="s">
        <v>262</v>
      </c>
      <c r="C6777" s="14" t="s">
        <v>264</v>
      </c>
      <c r="D6777" t="s">
        <v>465</v>
      </c>
      <c r="E6777" t="s">
        <v>483</v>
      </c>
      <c r="F6777" s="20">
        <v>2038</v>
      </c>
      <c r="G6777" s="20">
        <v>45</v>
      </c>
      <c r="H6777" s="11">
        <v>6133.3815893648698</v>
      </c>
      <c r="I6777" s="10">
        <v>4237218.3525349395</v>
      </c>
      <c r="J6777" s="33">
        <f t="shared" si="420"/>
        <v>1.4475018937118358E-3</v>
      </c>
      <c r="K6777" s="33">
        <f t="shared" si="421"/>
        <v>1.4464547681454221E-3</v>
      </c>
      <c r="L6777" s="33">
        <f t="shared" si="422"/>
        <v>0.99176173729896666</v>
      </c>
      <c r="M6777" s="33">
        <f t="shared" si="423"/>
        <v>0.99032719880518638</v>
      </c>
    </row>
    <row r="6778" spans="1:13" ht="41.4">
      <c r="A6778" t="s">
        <v>164</v>
      </c>
      <c r="B6778" t="s">
        <v>262</v>
      </c>
      <c r="C6778" s="14" t="s">
        <v>264</v>
      </c>
      <c r="D6778" t="s">
        <v>465</v>
      </c>
      <c r="E6778" t="s">
        <v>483</v>
      </c>
      <c r="F6778" s="20">
        <v>2038</v>
      </c>
      <c r="G6778" s="20">
        <v>46</v>
      </c>
      <c r="H6778" s="11">
        <v>6743.59765759943</v>
      </c>
      <c r="I6778" s="10">
        <v>4266330.2812143303</v>
      </c>
      <c r="J6778" s="33">
        <f t="shared" si="420"/>
        <v>1.5806553204033684E-3</v>
      </c>
      <c r="K6778" s="33">
        <f t="shared" si="421"/>
        <v>1.5794067427260527E-3</v>
      </c>
      <c r="L6778" s="33">
        <f t="shared" si="422"/>
        <v>0.99032719880518638</v>
      </c>
      <c r="M6778" s="33">
        <f t="shared" si="423"/>
        <v>0.98876306934988845</v>
      </c>
    </row>
    <row r="6779" spans="1:13" ht="41.4">
      <c r="A6779" t="s">
        <v>164</v>
      </c>
      <c r="B6779" t="s">
        <v>262</v>
      </c>
      <c r="C6779" s="14" t="s">
        <v>264</v>
      </c>
      <c r="D6779" t="s">
        <v>465</v>
      </c>
      <c r="E6779" t="s">
        <v>483</v>
      </c>
      <c r="F6779" s="20">
        <v>2038</v>
      </c>
      <c r="G6779" s="20">
        <v>47</v>
      </c>
      <c r="H6779" s="11">
        <v>7400.0916248574304</v>
      </c>
      <c r="I6779" s="10">
        <v>4276077.9766159803</v>
      </c>
      <c r="J6779" s="33">
        <f t="shared" si="420"/>
        <v>1.7305792048988183E-3</v>
      </c>
      <c r="K6779" s="33">
        <f t="shared" si="421"/>
        <v>1.7290826161528994E-3</v>
      </c>
      <c r="L6779" s="33">
        <f t="shared" si="422"/>
        <v>0.98876306934988845</v>
      </c>
      <c r="M6779" s="33">
        <f t="shared" si="423"/>
        <v>0.98705341631518162</v>
      </c>
    </row>
    <row r="6780" spans="1:13" ht="41.4">
      <c r="A6780" t="s">
        <v>164</v>
      </c>
      <c r="B6780" t="s">
        <v>262</v>
      </c>
      <c r="C6780" s="14" t="s">
        <v>264</v>
      </c>
      <c r="D6780" t="s">
        <v>465</v>
      </c>
      <c r="E6780" t="s">
        <v>483</v>
      </c>
      <c r="F6780" s="20">
        <v>2038</v>
      </c>
      <c r="G6780" s="20">
        <v>48</v>
      </c>
      <c r="H6780" s="11">
        <v>10972.7619178963</v>
      </c>
      <c r="I6780" s="10">
        <v>6291372.9781351602</v>
      </c>
      <c r="J6780" s="33">
        <f t="shared" si="420"/>
        <v>1.7440965519022146E-3</v>
      </c>
      <c r="K6780" s="33">
        <f t="shared" si="421"/>
        <v>1.7425764993456161E-3</v>
      </c>
      <c r="L6780" s="33">
        <f t="shared" si="422"/>
        <v>0.98705341631518162</v>
      </c>
      <c r="M6780" s="33">
        <f t="shared" si="423"/>
        <v>0.98533340022831195</v>
      </c>
    </row>
    <row r="6781" spans="1:13" ht="41.4">
      <c r="A6781" t="s">
        <v>164</v>
      </c>
      <c r="B6781" t="s">
        <v>262</v>
      </c>
      <c r="C6781" s="14" t="s">
        <v>264</v>
      </c>
      <c r="D6781" t="s">
        <v>465</v>
      </c>
      <c r="E6781" t="s">
        <v>483</v>
      </c>
      <c r="F6781" s="20">
        <v>2038</v>
      </c>
      <c r="G6781" s="20">
        <v>49</v>
      </c>
      <c r="H6781" s="11">
        <v>8760.3257521638698</v>
      </c>
      <c r="I6781" s="10">
        <v>4217203.3569313604</v>
      </c>
      <c r="J6781" s="33">
        <f t="shared" si="420"/>
        <v>2.0772832160833483E-3</v>
      </c>
      <c r="K6781" s="33">
        <f t="shared" si="421"/>
        <v>2.0751271564772855E-3</v>
      </c>
      <c r="L6781" s="33">
        <f t="shared" si="422"/>
        <v>0.98533340022831195</v>
      </c>
      <c r="M6781" s="33">
        <f t="shared" si="423"/>
        <v>0.98328870813131408</v>
      </c>
    </row>
    <row r="6782" spans="1:13" ht="41.4">
      <c r="A6782" t="s">
        <v>164</v>
      </c>
      <c r="B6782" t="s">
        <v>262</v>
      </c>
      <c r="C6782" s="14" t="s">
        <v>264</v>
      </c>
      <c r="D6782" t="s">
        <v>465</v>
      </c>
      <c r="E6782" t="s">
        <v>483</v>
      </c>
      <c r="F6782" s="20">
        <v>2038</v>
      </c>
      <c r="G6782" s="20">
        <v>50</v>
      </c>
      <c r="H6782" s="11">
        <v>10025.036224956501</v>
      </c>
      <c r="I6782" s="10">
        <v>4190201.1610224801</v>
      </c>
      <c r="J6782" s="33">
        <f t="shared" si="420"/>
        <v>2.3924952143610742E-3</v>
      </c>
      <c r="K6782" s="33">
        <f t="shared" si="421"/>
        <v>2.3896354787749097E-3</v>
      </c>
      <c r="L6782" s="33">
        <f t="shared" si="422"/>
        <v>0.98328870813131408</v>
      </c>
      <c r="M6782" s="33">
        <f t="shared" si="423"/>
        <v>0.98093900654848476</v>
      </c>
    </row>
    <row r="6783" spans="1:13" ht="41.4">
      <c r="A6783" t="s">
        <v>164</v>
      </c>
      <c r="B6783" t="s">
        <v>262</v>
      </c>
      <c r="C6783" s="14" t="s">
        <v>264</v>
      </c>
      <c r="D6783" t="s">
        <v>465</v>
      </c>
      <c r="E6783" t="s">
        <v>483</v>
      </c>
      <c r="F6783" s="20">
        <v>2038</v>
      </c>
      <c r="G6783" s="20">
        <v>51</v>
      </c>
      <c r="H6783" s="11">
        <v>10599.9309906007</v>
      </c>
      <c r="I6783" s="10">
        <v>4049551.1560547501</v>
      </c>
      <c r="J6783" s="33">
        <f t="shared" si="420"/>
        <v>2.6175570037563415E-3</v>
      </c>
      <c r="K6783" s="33">
        <f t="shared" si="421"/>
        <v>2.6141341885450586E-3</v>
      </c>
      <c r="L6783" s="33">
        <f t="shared" si="422"/>
        <v>0.98093900654848476</v>
      </c>
      <c r="M6783" s="33">
        <f t="shared" si="423"/>
        <v>0.97837470035458896</v>
      </c>
    </row>
    <row r="6784" spans="1:13" ht="41.4">
      <c r="A6784" t="s">
        <v>164</v>
      </c>
      <c r="B6784" t="s">
        <v>262</v>
      </c>
      <c r="C6784" s="14" t="s">
        <v>264</v>
      </c>
      <c r="D6784" t="s">
        <v>465</v>
      </c>
      <c r="E6784" t="s">
        <v>483</v>
      </c>
      <c r="F6784" s="20">
        <v>2038</v>
      </c>
      <c r="G6784" s="20">
        <v>52</v>
      </c>
      <c r="H6784" s="11">
        <v>11449.1002141595</v>
      </c>
      <c r="I6784" s="10">
        <v>4003403.1200120999</v>
      </c>
      <c r="J6784" s="33">
        <f t="shared" si="420"/>
        <v>2.8598419571908853E-3</v>
      </c>
      <c r="K6784" s="33">
        <f t="shared" si="421"/>
        <v>2.8557565046916089E-3</v>
      </c>
      <c r="L6784" s="33">
        <f t="shared" si="422"/>
        <v>0.97837470035458896</v>
      </c>
      <c r="M6784" s="33">
        <f t="shared" si="423"/>
        <v>0.97558070044002565</v>
      </c>
    </row>
    <row r="6785" spans="1:13" ht="41.4">
      <c r="A6785" t="s">
        <v>164</v>
      </c>
      <c r="B6785" t="s">
        <v>262</v>
      </c>
      <c r="C6785" s="14" t="s">
        <v>264</v>
      </c>
      <c r="D6785" t="s">
        <v>465</v>
      </c>
      <c r="E6785" t="s">
        <v>483</v>
      </c>
      <c r="F6785" s="20">
        <v>2038</v>
      </c>
      <c r="G6785" s="20">
        <v>53</v>
      </c>
      <c r="H6785" s="11">
        <v>12631.8792074418</v>
      </c>
      <c r="I6785" s="10">
        <v>4046153.8943999498</v>
      </c>
      <c r="J6785" s="33">
        <f t="shared" si="420"/>
        <v>3.1219472954117887E-3</v>
      </c>
      <c r="K6785" s="33">
        <f t="shared" si="421"/>
        <v>3.117079085370289E-3</v>
      </c>
      <c r="L6785" s="33">
        <f t="shared" si="422"/>
        <v>0.97558070044002565</v>
      </c>
      <c r="M6785" s="33">
        <f t="shared" si="423"/>
        <v>0.9725397382425931</v>
      </c>
    </row>
    <row r="6786" spans="1:13" ht="41.4">
      <c r="A6786" t="s">
        <v>164</v>
      </c>
      <c r="B6786" t="s">
        <v>262</v>
      </c>
      <c r="C6786" s="14" t="s">
        <v>264</v>
      </c>
      <c r="D6786" t="s">
        <v>465</v>
      </c>
      <c r="E6786" t="s">
        <v>483</v>
      </c>
      <c r="F6786" s="20">
        <v>2038</v>
      </c>
      <c r="G6786" s="20">
        <v>54</v>
      </c>
      <c r="H6786" s="11">
        <v>13999.441375426401</v>
      </c>
      <c r="I6786" s="10">
        <v>4111220.22731398</v>
      </c>
      <c r="J6786" s="33">
        <f t="shared" ref="J6786:J6849" si="424">IF(I6786&gt;0,H6786/I6786,0)</f>
        <v>3.4051791442398062E-3</v>
      </c>
      <c r="K6786" s="33">
        <f t="shared" ref="K6786:K6849" si="425">1-EXP(-J6786)</f>
        <v>3.3993880967870815E-3</v>
      </c>
      <c r="L6786" s="33">
        <f t="shared" ref="L6786:L6849" si="426">IF(G6786=30,1,M6785)</f>
        <v>0.9725397382425931</v>
      </c>
      <c r="M6786" s="33">
        <f t="shared" ref="M6786:M6849" si="427">L6786*(1-K6786)</f>
        <v>0.96923369823275884</v>
      </c>
    </row>
    <row r="6787" spans="1:13" ht="41.4">
      <c r="A6787" t="s">
        <v>164</v>
      </c>
      <c r="B6787" t="s">
        <v>262</v>
      </c>
      <c r="C6787" s="14" t="s">
        <v>264</v>
      </c>
      <c r="D6787" t="s">
        <v>465</v>
      </c>
      <c r="E6787" t="s">
        <v>483</v>
      </c>
      <c r="F6787" s="20">
        <v>2038</v>
      </c>
      <c r="G6787" s="20">
        <v>55</v>
      </c>
      <c r="H6787" s="11">
        <v>15047.6714370831</v>
      </c>
      <c r="I6787" s="10">
        <v>4070510.0891414802</v>
      </c>
      <c r="J6787" s="33">
        <f t="shared" si="424"/>
        <v>3.6967532588174559E-3</v>
      </c>
      <c r="K6787" s="33">
        <f t="shared" si="425"/>
        <v>3.6899286786754582E-3</v>
      </c>
      <c r="L6787" s="33">
        <f t="shared" si="426"/>
        <v>0.96923369823275884</v>
      </c>
      <c r="M6787" s="33">
        <f t="shared" si="427"/>
        <v>0.9656572950133111</v>
      </c>
    </row>
    <row r="6788" spans="1:13" ht="41.4">
      <c r="A6788" t="s">
        <v>164</v>
      </c>
      <c r="B6788" t="s">
        <v>262</v>
      </c>
      <c r="C6788" s="14" t="s">
        <v>264</v>
      </c>
      <c r="D6788" t="s">
        <v>465</v>
      </c>
      <c r="E6788" t="s">
        <v>483</v>
      </c>
      <c r="F6788" s="20">
        <v>2038</v>
      </c>
      <c r="G6788" s="20">
        <v>56</v>
      </c>
      <c r="H6788" s="11">
        <v>15821.351813527001</v>
      </c>
      <c r="I6788" s="10">
        <v>3921579.7871856298</v>
      </c>
      <c r="J6788" s="33">
        <f t="shared" si="424"/>
        <v>4.0344332315322825E-3</v>
      </c>
      <c r="K6788" s="33">
        <f t="shared" si="425"/>
        <v>4.0263058392632223E-3</v>
      </c>
      <c r="L6788" s="33">
        <f t="shared" si="426"/>
        <v>0.9656572950133111</v>
      </c>
      <c r="M6788" s="33">
        <f t="shared" si="427"/>
        <v>0.96176926340767188</v>
      </c>
    </row>
    <row r="6789" spans="1:13" ht="41.4">
      <c r="A6789" t="s">
        <v>164</v>
      </c>
      <c r="B6789" t="s">
        <v>262</v>
      </c>
      <c r="C6789" s="14" t="s">
        <v>264</v>
      </c>
      <c r="D6789" t="s">
        <v>465</v>
      </c>
      <c r="E6789" t="s">
        <v>483</v>
      </c>
      <c r="F6789" s="20">
        <v>2038</v>
      </c>
      <c r="G6789" s="20">
        <v>57</v>
      </c>
      <c r="H6789" s="11">
        <v>16870.879888467</v>
      </c>
      <c r="I6789" s="10">
        <v>3831515.02982534</v>
      </c>
      <c r="J6789" s="33">
        <f t="shared" si="424"/>
        <v>4.4031877095980125E-3</v>
      </c>
      <c r="K6789" s="33">
        <f t="shared" si="425"/>
        <v>4.3935078911592207E-3</v>
      </c>
      <c r="L6789" s="33">
        <f t="shared" si="426"/>
        <v>0.96176926340767188</v>
      </c>
      <c r="M6789" s="33">
        <f t="shared" si="427"/>
        <v>0.95754372255941589</v>
      </c>
    </row>
    <row r="6790" spans="1:13" ht="41.4">
      <c r="A6790" t="s">
        <v>164</v>
      </c>
      <c r="B6790" t="s">
        <v>262</v>
      </c>
      <c r="C6790" s="14" t="s">
        <v>264</v>
      </c>
      <c r="D6790" t="s">
        <v>465</v>
      </c>
      <c r="E6790" t="s">
        <v>483</v>
      </c>
      <c r="F6790" s="20">
        <v>2038</v>
      </c>
      <c r="G6790" s="20">
        <v>58</v>
      </c>
      <c r="H6790" s="11">
        <v>18066.721812727999</v>
      </c>
      <c r="I6790" s="10">
        <v>3755363.8989987802</v>
      </c>
      <c r="J6790" s="33">
        <f t="shared" si="424"/>
        <v>4.8109110857525094E-3</v>
      </c>
      <c r="K6790" s="33">
        <f t="shared" si="425"/>
        <v>4.7993571886979502E-3</v>
      </c>
      <c r="L6790" s="33">
        <f t="shared" si="426"/>
        <v>0.95754372255941589</v>
      </c>
      <c r="M6790" s="33">
        <f t="shared" si="427"/>
        <v>0.95294812821105779</v>
      </c>
    </row>
    <row r="6791" spans="1:13" ht="41.4">
      <c r="A6791" t="s">
        <v>164</v>
      </c>
      <c r="B6791" t="s">
        <v>262</v>
      </c>
      <c r="C6791" s="14" t="s">
        <v>264</v>
      </c>
      <c r="D6791" t="s">
        <v>465</v>
      </c>
      <c r="E6791" t="s">
        <v>483</v>
      </c>
      <c r="F6791" s="20">
        <v>2038</v>
      </c>
      <c r="G6791" s="20">
        <v>59</v>
      </c>
      <c r="H6791" s="11">
        <v>19326.8146671104</v>
      </c>
      <c r="I6791" s="10">
        <v>3672933.55683784</v>
      </c>
      <c r="J6791" s="33">
        <f t="shared" si="424"/>
        <v>5.2619559728027173E-3</v>
      </c>
      <c r="K6791" s="33">
        <f t="shared" si="425"/>
        <v>5.2481361328945431E-3</v>
      </c>
      <c r="L6791" s="33">
        <f t="shared" si="426"/>
        <v>0.95294812821105779</v>
      </c>
      <c r="M6791" s="33">
        <f t="shared" si="427"/>
        <v>0.94794692670661906</v>
      </c>
    </row>
    <row r="6792" spans="1:13" ht="41.4">
      <c r="A6792" t="s">
        <v>164</v>
      </c>
      <c r="B6792" t="s">
        <v>262</v>
      </c>
      <c r="C6792" s="14" t="s">
        <v>264</v>
      </c>
      <c r="D6792" t="s">
        <v>465</v>
      </c>
      <c r="E6792" t="s">
        <v>483</v>
      </c>
      <c r="F6792" s="20">
        <v>2038</v>
      </c>
      <c r="G6792" s="20">
        <v>60</v>
      </c>
      <c r="H6792" s="11">
        <v>20581.366594523799</v>
      </c>
      <c r="I6792" s="10">
        <v>3571273.4983214699</v>
      </c>
      <c r="J6792" s="33">
        <f t="shared" si="424"/>
        <v>5.7630328800628745E-3</v>
      </c>
      <c r="K6792" s="33">
        <f t="shared" si="425"/>
        <v>5.7464584610004144E-3</v>
      </c>
      <c r="L6792" s="33">
        <f t="shared" si="426"/>
        <v>0.94794692670661906</v>
      </c>
      <c r="M6792" s="33">
        <f t="shared" si="427"/>
        <v>0.9424995890690665</v>
      </c>
    </row>
    <row r="6793" spans="1:13" ht="41.4">
      <c r="A6793" t="s">
        <v>164</v>
      </c>
      <c r="B6793" t="s">
        <v>262</v>
      </c>
      <c r="C6793" s="14" t="s">
        <v>264</v>
      </c>
      <c r="D6793" t="s">
        <v>465</v>
      </c>
      <c r="E6793" t="s">
        <v>483</v>
      </c>
      <c r="F6793" s="20">
        <v>2038</v>
      </c>
      <c r="G6793" s="20">
        <v>61</v>
      </c>
      <c r="H6793" s="11">
        <v>22014.758983890599</v>
      </c>
      <c r="I6793" s="10">
        <v>3483563.6523144399</v>
      </c>
      <c r="J6793" s="33">
        <f t="shared" si="424"/>
        <v>6.3196086482485382E-3</v>
      </c>
      <c r="K6793" s="33">
        <f t="shared" si="425"/>
        <v>6.2996819199866438E-3</v>
      </c>
      <c r="L6793" s="33">
        <f t="shared" si="426"/>
        <v>0.9424995890690665</v>
      </c>
      <c r="M6793" s="33">
        <f t="shared" si="427"/>
        <v>0.93656214144821326</v>
      </c>
    </row>
    <row r="6794" spans="1:13" ht="41.4">
      <c r="A6794" t="s">
        <v>164</v>
      </c>
      <c r="B6794" t="s">
        <v>262</v>
      </c>
      <c r="C6794" s="14" t="s">
        <v>264</v>
      </c>
      <c r="D6794" t="s">
        <v>465</v>
      </c>
      <c r="E6794" t="s">
        <v>483</v>
      </c>
      <c r="F6794" s="20">
        <v>2038</v>
      </c>
      <c r="G6794" s="20">
        <v>62</v>
      </c>
      <c r="H6794" s="11">
        <v>23432.847976870002</v>
      </c>
      <c r="I6794" s="10">
        <v>3384255.4345319699</v>
      </c>
      <c r="J6794" s="33">
        <f t="shared" si="424"/>
        <v>6.924077815689665E-3</v>
      </c>
      <c r="K6794" s="33">
        <f t="shared" si="425"/>
        <v>6.9001616199265703E-3</v>
      </c>
      <c r="L6794" s="33">
        <f t="shared" si="426"/>
        <v>0.93656214144821326</v>
      </c>
      <c r="M6794" s="33">
        <f t="shared" si="427"/>
        <v>0.93009971130511604</v>
      </c>
    </row>
    <row r="6795" spans="1:13" ht="41.4">
      <c r="A6795" t="s">
        <v>164</v>
      </c>
      <c r="B6795" t="s">
        <v>262</v>
      </c>
      <c r="C6795" s="14" t="s">
        <v>264</v>
      </c>
      <c r="D6795" t="s">
        <v>465</v>
      </c>
      <c r="E6795" t="s">
        <v>483</v>
      </c>
      <c r="F6795" s="20">
        <v>2038</v>
      </c>
      <c r="G6795" s="20">
        <v>63</v>
      </c>
      <c r="H6795" s="11">
        <v>24910.173406959198</v>
      </c>
      <c r="I6795" s="10">
        <v>3282992.6661225799</v>
      </c>
      <c r="J6795" s="33">
        <f t="shared" si="424"/>
        <v>7.5876421120305683E-3</v>
      </c>
      <c r="K6795" s="33">
        <f t="shared" si="425"/>
        <v>7.5589286240734799E-3</v>
      </c>
      <c r="L6795" s="33">
        <f t="shared" si="426"/>
        <v>0.93009971130511604</v>
      </c>
      <c r="M6795" s="33">
        <f t="shared" si="427"/>
        <v>0.92306915397408928</v>
      </c>
    </row>
    <row r="6796" spans="1:13" ht="41.4">
      <c r="A6796" t="s">
        <v>164</v>
      </c>
      <c r="B6796" t="s">
        <v>262</v>
      </c>
      <c r="C6796" s="14" t="s">
        <v>264</v>
      </c>
      <c r="D6796" t="s">
        <v>465</v>
      </c>
      <c r="E6796" t="s">
        <v>483</v>
      </c>
      <c r="F6796" s="20">
        <v>2038</v>
      </c>
      <c r="G6796" s="20">
        <v>64</v>
      </c>
      <c r="H6796" s="11">
        <v>26242.8752997796</v>
      </c>
      <c r="I6796" s="10">
        <v>3155860.9130795901</v>
      </c>
      <c r="J6796" s="33">
        <f t="shared" si="424"/>
        <v>8.3155994584599626E-3</v>
      </c>
      <c r="K6796" s="33">
        <f t="shared" si="425"/>
        <v>8.2811204985474562E-3</v>
      </c>
      <c r="L6796" s="33">
        <f t="shared" si="426"/>
        <v>0.92306915397408928</v>
      </c>
      <c r="M6796" s="33">
        <f t="shared" si="427"/>
        <v>0.91542510708153757</v>
      </c>
    </row>
    <row r="6797" spans="1:13" ht="41.4">
      <c r="A6797" t="s">
        <v>164</v>
      </c>
      <c r="B6797" t="s">
        <v>262</v>
      </c>
      <c r="C6797" s="14" t="s">
        <v>264</v>
      </c>
      <c r="D6797" t="s">
        <v>465</v>
      </c>
      <c r="E6797" t="s">
        <v>483</v>
      </c>
      <c r="F6797" s="20">
        <v>2038</v>
      </c>
      <c r="G6797" s="20">
        <v>65</v>
      </c>
      <c r="H6797" s="11">
        <v>26983.671912191301</v>
      </c>
      <c r="I6797" s="10">
        <v>3080839.43487202</v>
      </c>
      <c r="J6797" s="33">
        <f t="shared" si="424"/>
        <v>8.7585453518814159E-3</v>
      </c>
      <c r="K6797" s="33">
        <f t="shared" si="425"/>
        <v>8.7203010298640971E-3</v>
      </c>
      <c r="L6797" s="33">
        <f t="shared" si="426"/>
        <v>0.91542510708153757</v>
      </c>
      <c r="M6797" s="33">
        <f t="shared" si="427"/>
        <v>0.90744232457749097</v>
      </c>
    </row>
    <row r="6798" spans="1:13" ht="41.4">
      <c r="A6798" t="s">
        <v>164</v>
      </c>
      <c r="B6798" t="s">
        <v>262</v>
      </c>
      <c r="C6798" s="14" t="s">
        <v>264</v>
      </c>
      <c r="D6798" t="s">
        <v>465</v>
      </c>
      <c r="E6798" t="s">
        <v>483</v>
      </c>
      <c r="F6798" s="20">
        <v>2038</v>
      </c>
      <c r="G6798" s="20">
        <v>66</v>
      </c>
      <c r="H6798" s="11">
        <v>27520.1123293868</v>
      </c>
      <c r="I6798" s="10">
        <v>2861414.2725424399</v>
      </c>
      <c r="J6798" s="33">
        <f t="shared" si="424"/>
        <v>9.6176609564942433E-3</v>
      </c>
      <c r="K6798" s="33">
        <f t="shared" si="425"/>
        <v>9.5715591708510628E-3</v>
      </c>
      <c r="L6798" s="33">
        <f t="shared" si="426"/>
        <v>0.90744232457749097</v>
      </c>
      <c r="M6798" s="33">
        <f t="shared" si="427"/>
        <v>0.89875668667366293</v>
      </c>
    </row>
    <row r="6799" spans="1:13" ht="41.4">
      <c r="A6799" t="s">
        <v>164</v>
      </c>
      <c r="B6799" t="s">
        <v>262</v>
      </c>
      <c r="C6799" s="14" t="s">
        <v>264</v>
      </c>
      <c r="D6799" t="s">
        <v>465</v>
      </c>
      <c r="E6799" t="s">
        <v>483</v>
      </c>
      <c r="F6799" s="20">
        <v>2038</v>
      </c>
      <c r="G6799" s="20">
        <v>67</v>
      </c>
      <c r="H6799" s="11">
        <v>29000.431190103001</v>
      </c>
      <c r="I6799" s="10">
        <v>2747736.4094216102</v>
      </c>
      <c r="J6799" s="33">
        <f t="shared" si="424"/>
        <v>1.0554298836913363E-2</v>
      </c>
      <c r="K6799" s="33">
        <f t="shared" si="425"/>
        <v>1.049879765524353E-2</v>
      </c>
      <c r="L6799" s="33">
        <f t="shared" si="426"/>
        <v>0.89875668667366293</v>
      </c>
      <c r="M6799" s="33">
        <f t="shared" si="427"/>
        <v>0.889320822078979</v>
      </c>
    </row>
    <row r="6800" spans="1:13" ht="41.4">
      <c r="A6800" t="s">
        <v>164</v>
      </c>
      <c r="B6800" t="s">
        <v>262</v>
      </c>
      <c r="C6800" s="14" t="s">
        <v>264</v>
      </c>
      <c r="D6800" t="s">
        <v>465</v>
      </c>
      <c r="E6800" t="s">
        <v>483</v>
      </c>
      <c r="F6800" s="20">
        <v>2038</v>
      </c>
      <c r="G6800" s="20">
        <v>68</v>
      </c>
      <c r="H6800" s="11">
        <v>30560.469626552502</v>
      </c>
      <c r="I6800" s="10">
        <v>2636695.8843165901</v>
      </c>
      <c r="J6800" s="33">
        <f t="shared" si="424"/>
        <v>1.1590441585747582E-2</v>
      </c>
      <c r="K6800" s="33">
        <f t="shared" si="425"/>
        <v>1.1523531174234436E-2</v>
      </c>
      <c r="L6800" s="33">
        <f t="shared" si="426"/>
        <v>0.889320822078979</v>
      </c>
      <c r="M6800" s="33">
        <f t="shared" si="427"/>
        <v>0.87907270586185604</v>
      </c>
    </row>
    <row r="6801" spans="1:13" ht="41.4">
      <c r="A6801" t="s">
        <v>164</v>
      </c>
      <c r="B6801" t="s">
        <v>262</v>
      </c>
      <c r="C6801" s="14" t="s">
        <v>264</v>
      </c>
      <c r="D6801" t="s">
        <v>465</v>
      </c>
      <c r="E6801" t="s">
        <v>483</v>
      </c>
      <c r="F6801" s="20">
        <v>2038</v>
      </c>
      <c r="G6801" s="20">
        <v>69</v>
      </c>
      <c r="H6801" s="11">
        <v>32061.762321186899</v>
      </c>
      <c r="I6801" s="10">
        <v>2516854.99036622</v>
      </c>
      <c r="J6801" s="33">
        <f t="shared" si="424"/>
        <v>1.2738819854107561E-2</v>
      </c>
      <c r="K6801" s="33">
        <f t="shared" si="425"/>
        <v>1.2658024531382428E-2</v>
      </c>
      <c r="L6801" s="33">
        <f t="shared" si="426"/>
        <v>0.87907270586185604</v>
      </c>
      <c r="M6801" s="33">
        <f t="shared" si="427"/>
        <v>0.86794538198618798</v>
      </c>
    </row>
    <row r="6802" spans="1:13" ht="41.4">
      <c r="A6802" t="s">
        <v>164</v>
      </c>
      <c r="B6802" t="s">
        <v>262</v>
      </c>
      <c r="C6802" s="14" t="s">
        <v>264</v>
      </c>
      <c r="D6802" t="s">
        <v>465</v>
      </c>
      <c r="E6802" t="s">
        <v>483</v>
      </c>
      <c r="F6802" s="20">
        <v>2039</v>
      </c>
      <c r="G6802" s="20">
        <v>30</v>
      </c>
      <c r="H6802" s="11">
        <v>787.12046016561203</v>
      </c>
      <c r="I6802" s="10">
        <v>4690492.19261041</v>
      </c>
      <c r="J6802" s="33">
        <f t="shared" si="424"/>
        <v>1.6781191138227951E-4</v>
      </c>
      <c r="K6802" s="33">
        <f t="shared" si="425"/>
        <v>1.6779783175102647E-4</v>
      </c>
      <c r="L6802" s="33">
        <f t="shared" si="426"/>
        <v>1</v>
      </c>
      <c r="M6802" s="33">
        <f t="shared" si="427"/>
        <v>0.99983220216824897</v>
      </c>
    </row>
    <row r="6803" spans="1:13" ht="41.4">
      <c r="A6803" t="s">
        <v>164</v>
      </c>
      <c r="B6803" t="s">
        <v>262</v>
      </c>
      <c r="C6803" s="14" t="s">
        <v>264</v>
      </c>
      <c r="D6803" t="s">
        <v>465</v>
      </c>
      <c r="E6803" t="s">
        <v>483</v>
      </c>
      <c r="F6803" s="20">
        <v>2039</v>
      </c>
      <c r="G6803" s="20">
        <v>31</v>
      </c>
      <c r="H6803" s="11">
        <v>1003.30517668569</v>
      </c>
      <c r="I6803" s="10">
        <v>4647833.7277642302</v>
      </c>
      <c r="J6803" s="33">
        <f t="shared" si="424"/>
        <v>2.1586511812855119E-4</v>
      </c>
      <c r="K6803" s="33">
        <f t="shared" si="425"/>
        <v>2.1584182093037363E-4</v>
      </c>
      <c r="L6803" s="33">
        <f t="shared" si="426"/>
        <v>0.99983220216824897</v>
      </c>
      <c r="M6803" s="33">
        <f t="shared" si="427"/>
        <v>0.99961639656510815</v>
      </c>
    </row>
    <row r="6804" spans="1:13" ht="41.4">
      <c r="A6804" t="s">
        <v>164</v>
      </c>
      <c r="B6804" t="s">
        <v>262</v>
      </c>
      <c r="C6804" s="14" t="s">
        <v>264</v>
      </c>
      <c r="D6804" t="s">
        <v>465</v>
      </c>
      <c r="E6804" t="s">
        <v>483</v>
      </c>
      <c r="F6804" s="20">
        <v>2039</v>
      </c>
      <c r="G6804" s="20">
        <v>32</v>
      </c>
      <c r="H6804" s="11">
        <v>1112.9794208141</v>
      </c>
      <c r="I6804" s="10">
        <v>4674176.0008989898</v>
      </c>
      <c r="J6804" s="33">
        <f t="shared" si="424"/>
        <v>2.3811243320748712E-4</v>
      </c>
      <c r="K6804" s="33">
        <f t="shared" si="425"/>
        <v>2.380840866920142E-4</v>
      </c>
      <c r="L6804" s="33">
        <f t="shared" si="426"/>
        <v>0.99961639656510815</v>
      </c>
      <c r="M6804" s="33">
        <f t="shared" si="427"/>
        <v>0.99937840380828957</v>
      </c>
    </row>
    <row r="6805" spans="1:13" ht="41.4">
      <c r="A6805" t="s">
        <v>164</v>
      </c>
      <c r="B6805" t="s">
        <v>262</v>
      </c>
      <c r="C6805" s="14" t="s">
        <v>264</v>
      </c>
      <c r="D6805" t="s">
        <v>465</v>
      </c>
      <c r="E6805" t="s">
        <v>483</v>
      </c>
      <c r="F6805" s="20">
        <v>2039</v>
      </c>
      <c r="G6805" s="20">
        <v>33</v>
      </c>
      <c r="H6805" s="11">
        <v>1157.2677053975101</v>
      </c>
      <c r="I6805" s="10">
        <v>4591178.9192842897</v>
      </c>
      <c r="J6805" s="33">
        <f t="shared" si="424"/>
        <v>2.520632991532193E-4</v>
      </c>
      <c r="K6805" s="33">
        <f t="shared" si="425"/>
        <v>2.5203153386887944E-4</v>
      </c>
      <c r="L6805" s="33">
        <f t="shared" si="426"/>
        <v>0.99937840380828957</v>
      </c>
      <c r="M6805" s="33">
        <f t="shared" si="427"/>
        <v>0.9991265289362623</v>
      </c>
    </row>
    <row r="6806" spans="1:13" ht="41.4">
      <c r="A6806" t="s">
        <v>164</v>
      </c>
      <c r="B6806" t="s">
        <v>262</v>
      </c>
      <c r="C6806" s="14" t="s">
        <v>264</v>
      </c>
      <c r="D6806" t="s">
        <v>465</v>
      </c>
      <c r="E6806" t="s">
        <v>483</v>
      </c>
      <c r="F6806" s="20">
        <v>2039</v>
      </c>
      <c r="G6806" s="20">
        <v>34</v>
      </c>
      <c r="H6806" s="11">
        <v>1216.3630552731399</v>
      </c>
      <c r="I6806" s="10">
        <v>4530011.36497813</v>
      </c>
      <c r="J6806" s="33">
        <f t="shared" si="424"/>
        <v>2.6851214208355797E-4</v>
      </c>
      <c r="K6806" s="33">
        <f t="shared" si="425"/>
        <v>2.684760959247301E-4</v>
      </c>
      <c r="L6806" s="33">
        <f t="shared" si="426"/>
        <v>0.9991265289362623</v>
      </c>
      <c r="M6806" s="33">
        <f t="shared" si="427"/>
        <v>0.99885828734643867</v>
      </c>
    </row>
    <row r="6807" spans="1:13" ht="41.4">
      <c r="A6807" t="s">
        <v>164</v>
      </c>
      <c r="B6807" t="s">
        <v>262</v>
      </c>
      <c r="C6807" s="14" t="s">
        <v>264</v>
      </c>
      <c r="D6807" t="s">
        <v>465</v>
      </c>
      <c r="E6807" t="s">
        <v>483</v>
      </c>
      <c r="F6807" s="20">
        <v>2039</v>
      </c>
      <c r="G6807" s="20">
        <v>35</v>
      </c>
      <c r="H6807" s="11">
        <v>1579.3471699602801</v>
      </c>
      <c r="I6807" s="10">
        <v>4401194.7244154699</v>
      </c>
      <c r="J6807" s="33">
        <f t="shared" si="424"/>
        <v>3.5884510203534241E-4</v>
      </c>
      <c r="K6807" s="33">
        <f t="shared" si="425"/>
        <v>3.587807248324193E-4</v>
      </c>
      <c r="L6807" s="33">
        <f t="shared" si="426"/>
        <v>0.99885828734643867</v>
      </c>
      <c r="M6807" s="33">
        <f t="shared" si="427"/>
        <v>0.99849991624609968</v>
      </c>
    </row>
    <row r="6808" spans="1:13" ht="41.4">
      <c r="A6808" t="s">
        <v>164</v>
      </c>
      <c r="B6808" t="s">
        <v>262</v>
      </c>
      <c r="C6808" s="14" t="s">
        <v>264</v>
      </c>
      <c r="D6808" t="s">
        <v>465</v>
      </c>
      <c r="E6808" t="s">
        <v>483</v>
      </c>
      <c r="F6808" s="20">
        <v>2039</v>
      </c>
      <c r="G6808" s="20">
        <v>36</v>
      </c>
      <c r="H6808" s="11">
        <v>1805.4579775433699</v>
      </c>
      <c r="I6808" s="10">
        <v>4334802.8437828496</v>
      </c>
      <c r="J6808" s="33">
        <f t="shared" si="424"/>
        <v>4.1650290511662625E-4</v>
      </c>
      <c r="K6808" s="33">
        <f t="shared" si="425"/>
        <v>4.1641617982246526E-4</v>
      </c>
      <c r="L6808" s="33">
        <f t="shared" si="426"/>
        <v>0.99849991624609968</v>
      </c>
      <c r="M6808" s="33">
        <f t="shared" si="427"/>
        <v>0.9980841247254234</v>
      </c>
    </row>
    <row r="6809" spans="1:13" ht="41.4">
      <c r="A6809" t="s">
        <v>164</v>
      </c>
      <c r="B6809" t="s">
        <v>262</v>
      </c>
      <c r="C6809" s="14" t="s">
        <v>264</v>
      </c>
      <c r="D6809" t="s">
        <v>465</v>
      </c>
      <c r="E6809" t="s">
        <v>483</v>
      </c>
      <c r="F6809" s="20">
        <v>2039</v>
      </c>
      <c r="G6809" s="20">
        <v>37</v>
      </c>
      <c r="H6809" s="11">
        <v>2078.5549926231802</v>
      </c>
      <c r="I6809" s="10">
        <v>4311608.30290733</v>
      </c>
      <c r="J6809" s="33">
        <f t="shared" si="424"/>
        <v>4.8208344696377091E-4</v>
      </c>
      <c r="K6809" s="33">
        <f t="shared" si="425"/>
        <v>4.8196726340965501E-4</v>
      </c>
      <c r="L6809" s="33">
        <f t="shared" si="426"/>
        <v>0.9980841247254234</v>
      </c>
      <c r="M6809" s="33">
        <f t="shared" si="427"/>
        <v>0.99760308085117688</v>
      </c>
    </row>
    <row r="6810" spans="1:13" ht="41.4">
      <c r="A6810" t="s">
        <v>164</v>
      </c>
      <c r="B6810" t="s">
        <v>262</v>
      </c>
      <c r="C6810" s="14" t="s">
        <v>264</v>
      </c>
      <c r="D6810" t="s">
        <v>465</v>
      </c>
      <c r="E6810" t="s">
        <v>483</v>
      </c>
      <c r="F6810" s="20">
        <v>2039</v>
      </c>
      <c r="G6810" s="20">
        <v>38</v>
      </c>
      <c r="H6810" s="11">
        <v>2227.1449255284301</v>
      </c>
      <c r="I6810" s="10">
        <v>4290065.4910276299</v>
      </c>
      <c r="J6810" s="33">
        <f t="shared" si="424"/>
        <v>5.1914007610987455E-4</v>
      </c>
      <c r="K6810" s="33">
        <f t="shared" si="425"/>
        <v>5.1900534621618366E-4</v>
      </c>
      <c r="L6810" s="33">
        <f t="shared" si="426"/>
        <v>0.99760308085117688</v>
      </c>
      <c r="M6810" s="33">
        <f t="shared" si="427"/>
        <v>0.99708531951881341</v>
      </c>
    </row>
    <row r="6811" spans="1:13" ht="41.4">
      <c r="A6811" t="s">
        <v>164</v>
      </c>
      <c r="B6811" t="s">
        <v>262</v>
      </c>
      <c r="C6811" s="14" t="s">
        <v>264</v>
      </c>
      <c r="D6811" t="s">
        <v>465</v>
      </c>
      <c r="E6811" t="s">
        <v>483</v>
      </c>
      <c r="F6811" s="20">
        <v>2039</v>
      </c>
      <c r="G6811" s="20">
        <v>39</v>
      </c>
      <c r="H6811" s="11">
        <v>2392.4039289206298</v>
      </c>
      <c r="I6811" s="10">
        <v>4267978.7554487102</v>
      </c>
      <c r="J6811" s="33">
        <f t="shared" si="424"/>
        <v>5.6054729088479411E-4</v>
      </c>
      <c r="K6811" s="33">
        <f t="shared" si="425"/>
        <v>5.6039021360321239E-4</v>
      </c>
      <c r="L6811" s="33">
        <f t="shared" si="426"/>
        <v>0.99708531951881341</v>
      </c>
      <c r="M6811" s="33">
        <f t="shared" si="427"/>
        <v>0.9965265626636276</v>
      </c>
    </row>
    <row r="6812" spans="1:13" ht="41.4">
      <c r="A6812" t="s">
        <v>164</v>
      </c>
      <c r="B6812" t="s">
        <v>262</v>
      </c>
      <c r="C6812" s="14" t="s">
        <v>264</v>
      </c>
      <c r="D6812" t="s">
        <v>465</v>
      </c>
      <c r="E6812" t="s">
        <v>483</v>
      </c>
      <c r="F6812" s="20">
        <v>2039</v>
      </c>
      <c r="G6812" s="20">
        <v>40</v>
      </c>
      <c r="H6812" s="11">
        <v>3225.84891652022</v>
      </c>
      <c r="I6812" s="10">
        <v>4284900.7466522399</v>
      </c>
      <c r="J6812" s="33">
        <f t="shared" si="424"/>
        <v>7.5284098915022728E-4</v>
      </c>
      <c r="K6812" s="33">
        <f t="shared" si="425"/>
        <v>7.5255767547388608E-4</v>
      </c>
      <c r="L6812" s="33">
        <f t="shared" si="426"/>
        <v>0.9965265626636276</v>
      </c>
      <c r="M6812" s="33">
        <f t="shared" si="427"/>
        <v>0.99577661895008152</v>
      </c>
    </row>
    <row r="6813" spans="1:13" ht="41.4">
      <c r="A6813" t="s">
        <v>164</v>
      </c>
      <c r="B6813" t="s">
        <v>262</v>
      </c>
      <c r="C6813" s="14" t="s">
        <v>264</v>
      </c>
      <c r="D6813" t="s">
        <v>465</v>
      </c>
      <c r="E6813" t="s">
        <v>483</v>
      </c>
      <c r="F6813" s="20">
        <v>2039</v>
      </c>
      <c r="G6813" s="20">
        <v>41</v>
      </c>
      <c r="H6813" s="11">
        <v>3616.4268313452299</v>
      </c>
      <c r="I6813" s="10">
        <v>4339443.3050126601</v>
      </c>
      <c r="J6813" s="33">
        <f t="shared" si="424"/>
        <v>8.333849706407627E-4</v>
      </c>
      <c r="K6813" s="33">
        <f t="shared" si="425"/>
        <v>8.3303780183452414E-4</v>
      </c>
      <c r="L6813" s="33">
        <f t="shared" si="426"/>
        <v>0.99577661895008152</v>
      </c>
      <c r="M6813" s="33">
        <f t="shared" si="427"/>
        <v>0.99494709938431314</v>
      </c>
    </row>
    <row r="6814" spans="1:13" ht="41.4">
      <c r="A6814" t="s">
        <v>164</v>
      </c>
      <c r="B6814" t="s">
        <v>262</v>
      </c>
      <c r="C6814" s="14" t="s">
        <v>264</v>
      </c>
      <c r="D6814" t="s">
        <v>465</v>
      </c>
      <c r="E6814" t="s">
        <v>483</v>
      </c>
      <c r="F6814" s="20">
        <v>2039</v>
      </c>
      <c r="G6814" s="20">
        <v>42</v>
      </c>
      <c r="H6814" s="11">
        <v>4249.6111569538298</v>
      </c>
      <c r="I6814" s="10">
        <v>4471099.8401268702</v>
      </c>
      <c r="J6814" s="33">
        <f t="shared" si="424"/>
        <v>9.5046214777284963E-4</v>
      </c>
      <c r="K6814" s="33">
        <f t="shared" si="425"/>
        <v>9.50010601696194E-4</v>
      </c>
      <c r="L6814" s="33">
        <f t="shared" si="426"/>
        <v>0.99494709938431314</v>
      </c>
      <c r="M6814" s="33">
        <f t="shared" si="427"/>
        <v>0.99400188909177112</v>
      </c>
    </row>
    <row r="6815" spans="1:13" ht="41.4">
      <c r="A6815" t="s">
        <v>164</v>
      </c>
      <c r="B6815" t="s">
        <v>262</v>
      </c>
      <c r="C6815" s="14" t="s">
        <v>264</v>
      </c>
      <c r="D6815" t="s">
        <v>465</v>
      </c>
      <c r="E6815" t="s">
        <v>483</v>
      </c>
      <c r="F6815" s="20">
        <v>2039</v>
      </c>
      <c r="G6815" s="20">
        <v>43</v>
      </c>
      <c r="H6815" s="11">
        <v>4564.3158205824502</v>
      </c>
      <c r="I6815" s="10">
        <v>4423529.1967901597</v>
      </c>
      <c r="J6815" s="33">
        <f t="shared" si="424"/>
        <v>1.0318267649040158E-3</v>
      </c>
      <c r="K6815" s="33">
        <f t="shared" si="425"/>
        <v>1.031294614712297E-3</v>
      </c>
      <c r="L6815" s="33">
        <f t="shared" si="426"/>
        <v>0.99400188909177112</v>
      </c>
      <c r="M6815" s="33">
        <f t="shared" si="427"/>
        <v>0.99297678029653691</v>
      </c>
    </row>
    <row r="6816" spans="1:13" ht="41.4">
      <c r="A6816" t="s">
        <v>164</v>
      </c>
      <c r="B6816" t="s">
        <v>262</v>
      </c>
      <c r="C6816" s="14" t="s">
        <v>264</v>
      </c>
      <c r="D6816" t="s">
        <v>465</v>
      </c>
      <c r="E6816" t="s">
        <v>483</v>
      </c>
      <c r="F6816" s="20">
        <v>2039</v>
      </c>
      <c r="G6816" s="20">
        <v>44</v>
      </c>
      <c r="H6816" s="11">
        <v>4881.0882186181898</v>
      </c>
      <c r="I6816" s="10">
        <v>4345808.6778732101</v>
      </c>
      <c r="J6816" s="33">
        <f t="shared" si="424"/>
        <v>1.123171446426155E-3</v>
      </c>
      <c r="K6816" s="33">
        <f t="shared" si="425"/>
        <v>1.1225409254602692E-3</v>
      </c>
      <c r="L6816" s="33">
        <f t="shared" si="426"/>
        <v>0.99297678029653691</v>
      </c>
      <c r="M6816" s="33">
        <f t="shared" si="427"/>
        <v>0.99186212322262224</v>
      </c>
    </row>
    <row r="6817" spans="1:13" ht="41.4">
      <c r="A6817" t="s">
        <v>164</v>
      </c>
      <c r="B6817" t="s">
        <v>262</v>
      </c>
      <c r="C6817" s="14" t="s">
        <v>264</v>
      </c>
      <c r="D6817" t="s">
        <v>465</v>
      </c>
      <c r="E6817" t="s">
        <v>483</v>
      </c>
      <c r="F6817" s="20">
        <v>2039</v>
      </c>
      <c r="G6817" s="20">
        <v>45</v>
      </c>
      <c r="H6817" s="11">
        <v>6172.3875095316198</v>
      </c>
      <c r="I6817" s="10">
        <v>4283025.4121063799</v>
      </c>
      <c r="J6817" s="33">
        <f t="shared" si="424"/>
        <v>1.4411279214185323E-3</v>
      </c>
      <c r="K6817" s="33">
        <f t="shared" si="425"/>
        <v>1.4400899952302648E-3</v>
      </c>
      <c r="L6817" s="33">
        <f t="shared" si="426"/>
        <v>0.99186212322262224</v>
      </c>
      <c r="M6817" s="33">
        <f t="shared" si="427"/>
        <v>0.99043375250232146</v>
      </c>
    </row>
    <row r="6818" spans="1:13" ht="41.4">
      <c r="A6818" t="s">
        <v>164</v>
      </c>
      <c r="B6818" t="s">
        <v>262</v>
      </c>
      <c r="C6818" s="14" t="s">
        <v>264</v>
      </c>
      <c r="D6818" t="s">
        <v>465</v>
      </c>
      <c r="E6818" t="s">
        <v>483</v>
      </c>
      <c r="F6818" s="20">
        <v>2039</v>
      </c>
      <c r="G6818" s="20">
        <v>46</v>
      </c>
      <c r="H6818" s="11">
        <v>6651.1339577010804</v>
      </c>
      <c r="I6818" s="10">
        <v>4222203.0715402504</v>
      </c>
      <c r="J6818" s="33">
        <f t="shared" si="424"/>
        <v>1.5752757138880961E-3</v>
      </c>
      <c r="K6818" s="33">
        <f t="shared" si="425"/>
        <v>1.5740356183503446E-3</v>
      </c>
      <c r="L6818" s="33">
        <f t="shared" si="426"/>
        <v>0.99043375250232146</v>
      </c>
      <c r="M6818" s="33">
        <f t="shared" si="427"/>
        <v>0.98887477449826644</v>
      </c>
    </row>
    <row r="6819" spans="1:13" ht="41.4">
      <c r="A6819" t="s">
        <v>164</v>
      </c>
      <c r="B6819" t="s">
        <v>262</v>
      </c>
      <c r="C6819" s="14" t="s">
        <v>264</v>
      </c>
      <c r="D6819" t="s">
        <v>465</v>
      </c>
      <c r="E6819" t="s">
        <v>483</v>
      </c>
      <c r="F6819" s="20">
        <v>2039</v>
      </c>
      <c r="G6819" s="20">
        <v>47</v>
      </c>
      <c r="H6819" s="11">
        <v>7321.1285045435197</v>
      </c>
      <c r="I6819" s="10">
        <v>4250810.12408737</v>
      </c>
      <c r="J6819" s="33">
        <f t="shared" si="424"/>
        <v>1.7222901731267833E-3</v>
      </c>
      <c r="K6819" s="33">
        <f t="shared" si="425"/>
        <v>1.7208078825068363E-3</v>
      </c>
      <c r="L6819" s="33">
        <f t="shared" si="426"/>
        <v>0.98887477449826644</v>
      </c>
      <c r="M6819" s="33">
        <f t="shared" si="427"/>
        <v>0.98717311099149763</v>
      </c>
    </row>
    <row r="6820" spans="1:13" ht="41.4">
      <c r="A6820" t="s">
        <v>164</v>
      </c>
      <c r="B6820" t="s">
        <v>262</v>
      </c>
      <c r="C6820" s="14" t="s">
        <v>264</v>
      </c>
      <c r="D6820" t="s">
        <v>465</v>
      </c>
      <c r="E6820" t="s">
        <v>483</v>
      </c>
      <c r="F6820" s="20">
        <v>2039</v>
      </c>
      <c r="G6820" s="20">
        <v>48</v>
      </c>
      <c r="H6820" s="11">
        <v>8036.1420105341904</v>
      </c>
      <c r="I6820" s="10">
        <v>4259064.9304347001</v>
      </c>
      <c r="J6820" s="33">
        <f t="shared" si="424"/>
        <v>1.8868324718670077E-3</v>
      </c>
      <c r="K6820" s="33">
        <f t="shared" si="425"/>
        <v>1.885053522514224E-3</v>
      </c>
      <c r="L6820" s="33">
        <f t="shared" si="426"/>
        <v>0.98717311099149763</v>
      </c>
      <c r="M6820" s="33">
        <f t="shared" si="427"/>
        <v>0.98531223684129177</v>
      </c>
    </row>
    <row r="6821" spans="1:13" ht="41.4">
      <c r="A6821" t="s">
        <v>164</v>
      </c>
      <c r="B6821" t="s">
        <v>262</v>
      </c>
      <c r="C6821" s="14" t="s">
        <v>264</v>
      </c>
      <c r="D6821" t="s">
        <v>465</v>
      </c>
      <c r="E6821" t="s">
        <v>483</v>
      </c>
      <c r="F6821" s="20">
        <v>2039</v>
      </c>
      <c r="G6821" s="20">
        <v>49</v>
      </c>
      <c r="H6821" s="11">
        <v>11863.150919952001</v>
      </c>
      <c r="I6821" s="10">
        <v>6265557.7047924297</v>
      </c>
      <c r="J6821" s="33">
        <f t="shared" si="424"/>
        <v>1.893391056135044E-3</v>
      </c>
      <c r="K6821" s="33">
        <f t="shared" si="425"/>
        <v>1.8915997220330105E-3</v>
      </c>
      <c r="L6821" s="33">
        <f t="shared" si="426"/>
        <v>0.98531223684129177</v>
      </c>
      <c r="M6821" s="33">
        <f t="shared" si="427"/>
        <v>0.9834484204879671</v>
      </c>
    </row>
    <row r="6822" spans="1:13" ht="41.4">
      <c r="A6822" t="s">
        <v>164</v>
      </c>
      <c r="B6822" t="s">
        <v>262</v>
      </c>
      <c r="C6822" s="14" t="s">
        <v>264</v>
      </c>
      <c r="D6822" t="s">
        <v>465</v>
      </c>
      <c r="E6822" t="s">
        <v>483</v>
      </c>
      <c r="F6822" s="20">
        <v>2039</v>
      </c>
      <c r="G6822" s="20">
        <v>50</v>
      </c>
      <c r="H6822" s="11">
        <v>9979.7715730315995</v>
      </c>
      <c r="I6822" s="10">
        <v>4197089.3367727902</v>
      </c>
      <c r="J6822" s="33">
        <f t="shared" si="424"/>
        <v>2.3777839288751492E-3</v>
      </c>
      <c r="K6822" s="33">
        <f t="shared" si="425"/>
        <v>2.3749592399457953E-3</v>
      </c>
      <c r="L6822" s="33">
        <f t="shared" si="426"/>
        <v>0.9834484204879671</v>
      </c>
      <c r="M6822" s="33">
        <f t="shared" si="427"/>
        <v>0.98111277057471913</v>
      </c>
    </row>
    <row r="6823" spans="1:13" ht="41.4">
      <c r="A6823" t="s">
        <v>164</v>
      </c>
      <c r="B6823" t="s">
        <v>262</v>
      </c>
      <c r="C6823" s="14" t="s">
        <v>264</v>
      </c>
      <c r="D6823" t="s">
        <v>465</v>
      </c>
      <c r="E6823" t="s">
        <v>483</v>
      </c>
      <c r="F6823" s="20">
        <v>2039</v>
      </c>
      <c r="G6823" s="20">
        <v>51</v>
      </c>
      <c r="H6823" s="11">
        <v>10839.024881802299</v>
      </c>
      <c r="I6823" s="10">
        <v>4167565.8681034199</v>
      </c>
      <c r="J6823" s="33">
        <f t="shared" si="424"/>
        <v>2.6008046962758464E-3</v>
      </c>
      <c r="K6823" s="33">
        <f t="shared" si="425"/>
        <v>2.5974255338904184E-3</v>
      </c>
      <c r="L6823" s="33">
        <f t="shared" si="426"/>
        <v>0.98111277057471913</v>
      </c>
      <c r="M6823" s="33">
        <f t="shared" si="427"/>
        <v>0.97856440321280236</v>
      </c>
    </row>
    <row r="6824" spans="1:13" ht="41.4">
      <c r="A6824" t="s">
        <v>164</v>
      </c>
      <c r="B6824" t="s">
        <v>262</v>
      </c>
      <c r="C6824" s="14" t="s">
        <v>264</v>
      </c>
      <c r="D6824" t="s">
        <v>465</v>
      </c>
      <c r="E6824" t="s">
        <v>483</v>
      </c>
      <c r="F6824" s="20">
        <v>2039</v>
      </c>
      <c r="G6824" s="20">
        <v>52</v>
      </c>
      <c r="H6824" s="11">
        <v>11446.899393310199</v>
      </c>
      <c r="I6824" s="10">
        <v>4026344.4797181999</v>
      </c>
      <c r="J6824" s="33">
        <f t="shared" si="424"/>
        <v>2.8430005060350316E-3</v>
      </c>
      <c r="K6824" s="33">
        <f t="shared" si="425"/>
        <v>2.8389630072064298E-3</v>
      </c>
      <c r="L6824" s="33">
        <f t="shared" si="426"/>
        <v>0.97856440321280236</v>
      </c>
      <c r="M6824" s="33">
        <f t="shared" si="427"/>
        <v>0.97578629507191217</v>
      </c>
    </row>
    <row r="6825" spans="1:13" ht="41.4">
      <c r="A6825" t="s">
        <v>164</v>
      </c>
      <c r="B6825" t="s">
        <v>262</v>
      </c>
      <c r="C6825" s="14" t="s">
        <v>264</v>
      </c>
      <c r="D6825" t="s">
        <v>465</v>
      </c>
      <c r="E6825" t="s">
        <v>483</v>
      </c>
      <c r="F6825" s="20">
        <v>2039</v>
      </c>
      <c r="G6825" s="20">
        <v>53</v>
      </c>
      <c r="H6825" s="11">
        <v>12343.062354986399</v>
      </c>
      <c r="I6825" s="10">
        <v>3978335.1966762701</v>
      </c>
      <c r="J6825" s="33">
        <f t="shared" si="424"/>
        <v>3.1025697294935085E-3</v>
      </c>
      <c r="K6825" s="33">
        <f t="shared" si="425"/>
        <v>3.0977617336963581E-3</v>
      </c>
      <c r="L6825" s="33">
        <f t="shared" si="426"/>
        <v>0.97578629507191217</v>
      </c>
      <c r="M6825" s="33">
        <f t="shared" si="427"/>
        <v>0.97276354162677303</v>
      </c>
    </row>
    <row r="6826" spans="1:13" ht="41.4">
      <c r="A6826" t="s">
        <v>164</v>
      </c>
      <c r="B6826" t="s">
        <v>262</v>
      </c>
      <c r="C6826" s="14" t="s">
        <v>264</v>
      </c>
      <c r="D6826" t="s">
        <v>465</v>
      </c>
      <c r="E6826" t="s">
        <v>483</v>
      </c>
      <c r="F6826" s="20">
        <v>2039</v>
      </c>
      <c r="G6826" s="20">
        <v>54</v>
      </c>
      <c r="H6826" s="11">
        <v>13597.1055208005</v>
      </c>
      <c r="I6826" s="10">
        <v>4018493.96725399</v>
      </c>
      <c r="J6826" s="33">
        <f t="shared" si="424"/>
        <v>3.3836321844952248E-3</v>
      </c>
      <c r="K6826" s="33">
        <f t="shared" si="425"/>
        <v>3.3779141521727007E-3</v>
      </c>
      <c r="L6826" s="33">
        <f t="shared" si="426"/>
        <v>0.97276354162677303</v>
      </c>
      <c r="M6826" s="33">
        <f t="shared" si="427"/>
        <v>0.96947762989279429</v>
      </c>
    </row>
    <row r="6827" spans="1:13" ht="41.4">
      <c r="A6827" t="s">
        <v>164</v>
      </c>
      <c r="B6827" t="s">
        <v>262</v>
      </c>
      <c r="C6827" s="14" t="s">
        <v>264</v>
      </c>
      <c r="D6827" t="s">
        <v>465</v>
      </c>
      <c r="E6827" t="s">
        <v>483</v>
      </c>
      <c r="F6827" s="20">
        <v>2039</v>
      </c>
      <c r="G6827" s="20">
        <v>55</v>
      </c>
      <c r="H6827" s="11">
        <v>14961.1649987286</v>
      </c>
      <c r="I6827" s="10">
        <v>4080565.2771703801</v>
      </c>
      <c r="J6827" s="33">
        <f t="shared" si="424"/>
        <v>3.6664442258606002E-3</v>
      </c>
      <c r="K6827" s="33">
        <f t="shared" si="425"/>
        <v>3.6597310262600491E-3</v>
      </c>
      <c r="L6827" s="33">
        <f t="shared" si="426"/>
        <v>0.96947762989279429</v>
      </c>
      <c r="M6827" s="33">
        <f t="shared" si="427"/>
        <v>0.96592960253141058</v>
      </c>
    </row>
    <row r="6828" spans="1:13" ht="41.4">
      <c r="A6828" t="s">
        <v>164</v>
      </c>
      <c r="B6828" t="s">
        <v>262</v>
      </c>
      <c r="C6828" s="14" t="s">
        <v>264</v>
      </c>
      <c r="D6828" t="s">
        <v>465</v>
      </c>
      <c r="E6828" t="s">
        <v>483</v>
      </c>
      <c r="F6828" s="20">
        <v>2039</v>
      </c>
      <c r="G6828" s="20">
        <v>56</v>
      </c>
      <c r="H6828" s="11">
        <v>16135.570021478799</v>
      </c>
      <c r="I6828" s="10">
        <v>4037171.0253503299</v>
      </c>
      <c r="J6828" s="33">
        <f t="shared" si="424"/>
        <v>3.9967516659957739E-3</v>
      </c>
      <c r="K6828" s="33">
        <f t="shared" si="425"/>
        <v>3.988775284133439E-3</v>
      </c>
      <c r="L6828" s="33">
        <f t="shared" si="426"/>
        <v>0.96592960253141058</v>
      </c>
      <c r="M6828" s="33">
        <f t="shared" si="427"/>
        <v>0.96207672640662045</v>
      </c>
    </row>
    <row r="6829" spans="1:13" ht="41.4">
      <c r="A6829" t="s">
        <v>164</v>
      </c>
      <c r="B6829" t="s">
        <v>262</v>
      </c>
      <c r="C6829" s="14" t="s">
        <v>264</v>
      </c>
      <c r="D6829" t="s">
        <v>465</v>
      </c>
      <c r="E6829" t="s">
        <v>483</v>
      </c>
      <c r="F6829" s="20">
        <v>2039</v>
      </c>
      <c r="G6829" s="20">
        <v>57</v>
      </c>
      <c r="H6829" s="11">
        <v>16967.350394519901</v>
      </c>
      <c r="I6829" s="10">
        <v>3886776.4745306899</v>
      </c>
      <c r="J6829" s="33">
        <f t="shared" si="424"/>
        <v>4.3654042123862109E-3</v>
      </c>
      <c r="K6829" s="33">
        <f t="shared" si="425"/>
        <v>4.3558896853712614E-3</v>
      </c>
      <c r="L6829" s="33">
        <f t="shared" si="426"/>
        <v>0.96207672640662045</v>
      </c>
      <c r="M6829" s="33">
        <f t="shared" si="427"/>
        <v>0.95788602631753006</v>
      </c>
    </row>
    <row r="6830" spans="1:13" ht="41.4">
      <c r="A6830" t="s">
        <v>164</v>
      </c>
      <c r="B6830" t="s">
        <v>262</v>
      </c>
      <c r="C6830" s="14" t="s">
        <v>264</v>
      </c>
      <c r="D6830" t="s">
        <v>465</v>
      </c>
      <c r="E6830" t="s">
        <v>483</v>
      </c>
      <c r="F6830" s="20">
        <v>2039</v>
      </c>
      <c r="G6830" s="20">
        <v>58</v>
      </c>
      <c r="H6830" s="11">
        <v>18096.012650862602</v>
      </c>
      <c r="I6830" s="10">
        <v>3794423.7440086501</v>
      </c>
      <c r="J6830" s="33">
        <f t="shared" si="424"/>
        <v>4.7691069505444638E-3</v>
      </c>
      <c r="K6830" s="33">
        <f t="shared" si="425"/>
        <v>4.7577528168553096E-3</v>
      </c>
      <c r="L6830" s="33">
        <f t="shared" si="426"/>
        <v>0.95788602631753006</v>
      </c>
      <c r="M6830" s="33">
        <f t="shared" si="427"/>
        <v>0.95332864137759155</v>
      </c>
    </row>
    <row r="6831" spans="1:13" ht="41.4">
      <c r="A6831" t="s">
        <v>164</v>
      </c>
      <c r="B6831" t="s">
        <v>262</v>
      </c>
      <c r="C6831" s="14" t="s">
        <v>264</v>
      </c>
      <c r="D6831" t="s">
        <v>465</v>
      </c>
      <c r="E6831" t="s">
        <v>483</v>
      </c>
      <c r="F6831" s="20">
        <v>2039</v>
      </c>
      <c r="G6831" s="20">
        <v>59</v>
      </c>
      <c r="H6831" s="11">
        <v>19381.711860716601</v>
      </c>
      <c r="I6831" s="10">
        <v>3715669.5671631098</v>
      </c>
      <c r="J6831" s="33">
        <f t="shared" si="424"/>
        <v>5.2162097598776568E-3</v>
      </c>
      <c r="K6831" s="33">
        <f t="shared" si="425"/>
        <v>5.2026289614400811E-3</v>
      </c>
      <c r="L6831" s="33">
        <f t="shared" si="426"/>
        <v>0.95332864137759155</v>
      </c>
      <c r="M6831" s="33">
        <f t="shared" si="427"/>
        <v>0.94836882617819018</v>
      </c>
    </row>
    <row r="6832" spans="1:13" ht="41.4">
      <c r="A6832" t="s">
        <v>164</v>
      </c>
      <c r="B6832" t="s">
        <v>262</v>
      </c>
      <c r="C6832" s="14" t="s">
        <v>264</v>
      </c>
      <c r="D6832" t="s">
        <v>465</v>
      </c>
      <c r="E6832" t="s">
        <v>483</v>
      </c>
      <c r="F6832" s="20">
        <v>2039</v>
      </c>
      <c r="G6832" s="20">
        <v>60</v>
      </c>
      <c r="H6832" s="11">
        <v>20700.018870801901</v>
      </c>
      <c r="I6832" s="10">
        <v>3630497.8695373302</v>
      </c>
      <c r="J6832" s="33">
        <f t="shared" si="424"/>
        <v>5.7017025252902587E-3</v>
      </c>
      <c r="K6832" s="33">
        <f t="shared" si="425"/>
        <v>5.6854786686268977E-3</v>
      </c>
      <c r="L6832" s="33">
        <f t="shared" si="426"/>
        <v>0.94836882617819018</v>
      </c>
      <c r="M6832" s="33">
        <f t="shared" si="427"/>
        <v>0.94297689544696339</v>
      </c>
    </row>
    <row r="6833" spans="1:13" ht="41.4">
      <c r="A6833" t="s">
        <v>164</v>
      </c>
      <c r="B6833" t="s">
        <v>262</v>
      </c>
      <c r="C6833" s="14" t="s">
        <v>264</v>
      </c>
      <c r="D6833" t="s">
        <v>465</v>
      </c>
      <c r="E6833" t="s">
        <v>483</v>
      </c>
      <c r="F6833" s="20">
        <v>2039</v>
      </c>
      <c r="G6833" s="20">
        <v>61</v>
      </c>
      <c r="H6833" s="11">
        <v>22023.859552232501</v>
      </c>
      <c r="I6833" s="10">
        <v>3525829.4459857401</v>
      </c>
      <c r="J6833" s="33">
        <f t="shared" si="424"/>
        <v>6.2464336093475282E-3</v>
      </c>
      <c r="K6833" s="33">
        <f t="shared" si="425"/>
        <v>6.2269652000632725E-3</v>
      </c>
      <c r="L6833" s="33">
        <f t="shared" si="426"/>
        <v>0.94297689544696339</v>
      </c>
      <c r="M6833" s="33">
        <f t="shared" si="427"/>
        <v>0.93710501113455147</v>
      </c>
    </row>
    <row r="6834" spans="1:13" ht="41.4">
      <c r="A6834" t="s">
        <v>164</v>
      </c>
      <c r="B6834" t="s">
        <v>262</v>
      </c>
      <c r="C6834" s="14" t="s">
        <v>264</v>
      </c>
      <c r="D6834" t="s">
        <v>465</v>
      </c>
      <c r="E6834" t="s">
        <v>483</v>
      </c>
      <c r="F6834" s="20">
        <v>2039</v>
      </c>
      <c r="G6834" s="20">
        <v>62</v>
      </c>
      <c r="H6834" s="11">
        <v>23546.182019084001</v>
      </c>
      <c r="I6834" s="10">
        <v>3435275.3311401401</v>
      </c>
      <c r="J6834" s="33">
        <f t="shared" si="424"/>
        <v>6.8542343042032718E-3</v>
      </c>
      <c r="K6834" s="33">
        <f t="shared" si="425"/>
        <v>6.8307976176730234E-3</v>
      </c>
      <c r="L6834" s="33">
        <f t="shared" si="426"/>
        <v>0.93710501113455147</v>
      </c>
      <c r="M6834" s="33">
        <f t="shared" si="427"/>
        <v>0.93070383645698407</v>
      </c>
    </row>
    <row r="6835" spans="1:13" ht="41.4">
      <c r="A6835" t="s">
        <v>164</v>
      </c>
      <c r="B6835" t="s">
        <v>262</v>
      </c>
      <c r="C6835" s="14" t="s">
        <v>264</v>
      </c>
      <c r="D6835" t="s">
        <v>465</v>
      </c>
      <c r="E6835" t="s">
        <v>483</v>
      </c>
      <c r="F6835" s="20">
        <v>2039</v>
      </c>
      <c r="G6835" s="20">
        <v>63</v>
      </c>
      <c r="H6835" s="11">
        <v>25038.185136533699</v>
      </c>
      <c r="I6835" s="10">
        <v>3332872.7283363198</v>
      </c>
      <c r="J6835" s="33">
        <f t="shared" si="424"/>
        <v>7.512493628591718E-3</v>
      </c>
      <c r="K6835" s="33">
        <f t="shared" si="425"/>
        <v>7.4843453802834192E-3</v>
      </c>
      <c r="L6835" s="33">
        <f t="shared" si="426"/>
        <v>0.93070383645698407</v>
      </c>
      <c r="M6835" s="33">
        <f t="shared" si="427"/>
        <v>0.92373812749818518</v>
      </c>
    </row>
    <row r="6836" spans="1:13" ht="41.4">
      <c r="A6836" t="s">
        <v>164</v>
      </c>
      <c r="B6836" t="s">
        <v>262</v>
      </c>
      <c r="C6836" s="14" t="s">
        <v>264</v>
      </c>
      <c r="D6836" t="s">
        <v>465</v>
      </c>
      <c r="E6836" t="s">
        <v>483</v>
      </c>
      <c r="F6836" s="20">
        <v>2039</v>
      </c>
      <c r="G6836" s="20">
        <v>64</v>
      </c>
      <c r="H6836" s="11">
        <v>26581.745317334298</v>
      </c>
      <c r="I6836" s="10">
        <v>3228382.72709784</v>
      </c>
      <c r="J6836" s="33">
        <f t="shared" si="424"/>
        <v>8.2337651896774965E-3</v>
      </c>
      <c r="K6836" s="33">
        <f t="shared" si="425"/>
        <v>8.1999605884200966E-3</v>
      </c>
      <c r="L6836" s="33">
        <f t="shared" si="426"/>
        <v>0.92373812749818518</v>
      </c>
      <c r="M6836" s="33">
        <f t="shared" si="427"/>
        <v>0.91616351125867912</v>
      </c>
    </row>
    <row r="6837" spans="1:13" ht="41.4">
      <c r="A6837" t="s">
        <v>164</v>
      </c>
      <c r="B6837" t="s">
        <v>262</v>
      </c>
      <c r="C6837" s="14" t="s">
        <v>264</v>
      </c>
      <c r="D6837" t="s">
        <v>465</v>
      </c>
      <c r="E6837" t="s">
        <v>483</v>
      </c>
      <c r="F6837" s="20">
        <v>2039</v>
      </c>
      <c r="G6837" s="20">
        <v>65</v>
      </c>
      <c r="H6837" s="11">
        <v>26838.4345646488</v>
      </c>
      <c r="I6837" s="10">
        <v>3098338.8712748899</v>
      </c>
      <c r="J6837" s="33">
        <f t="shared" si="424"/>
        <v>8.662201159941374E-3</v>
      </c>
      <c r="K6837" s="33">
        <f t="shared" si="425"/>
        <v>8.6247923875026888E-3</v>
      </c>
      <c r="L6837" s="33">
        <f t="shared" si="426"/>
        <v>0.91616351125867912</v>
      </c>
      <c r="M6837" s="33">
        <f t="shared" si="427"/>
        <v>0.90826179118106753</v>
      </c>
    </row>
    <row r="6838" spans="1:13" ht="41.4">
      <c r="A6838" t="s">
        <v>164</v>
      </c>
      <c r="B6838" t="s">
        <v>262</v>
      </c>
      <c r="C6838" s="14" t="s">
        <v>264</v>
      </c>
      <c r="D6838" t="s">
        <v>465</v>
      </c>
      <c r="E6838" t="s">
        <v>483</v>
      </c>
      <c r="F6838" s="20">
        <v>2039</v>
      </c>
      <c r="G6838" s="20">
        <v>66</v>
      </c>
      <c r="H6838" s="11">
        <v>28695.449671264902</v>
      </c>
      <c r="I6838" s="10">
        <v>3019822.75150258</v>
      </c>
      <c r="J6838" s="33">
        <f t="shared" si="424"/>
        <v>9.5023622353288262E-3</v>
      </c>
      <c r="K6838" s="33">
        <f t="shared" si="425"/>
        <v>9.4573574546881201E-3</v>
      </c>
      <c r="L6838" s="33">
        <f t="shared" si="426"/>
        <v>0.90826179118106753</v>
      </c>
      <c r="M6838" s="33">
        <f t="shared" si="427"/>
        <v>0.89967203475943291</v>
      </c>
    </row>
    <row r="6839" spans="1:13" ht="41.4">
      <c r="A6839" t="s">
        <v>164</v>
      </c>
      <c r="B6839" t="s">
        <v>262</v>
      </c>
      <c r="C6839" s="14" t="s">
        <v>264</v>
      </c>
      <c r="D6839" t="s">
        <v>465</v>
      </c>
      <c r="E6839" t="s">
        <v>483</v>
      </c>
      <c r="F6839" s="20">
        <v>2039</v>
      </c>
      <c r="G6839" s="20">
        <v>67</v>
      </c>
      <c r="H6839" s="11">
        <v>29216.4358504394</v>
      </c>
      <c r="I6839" s="10">
        <v>2798733.5647892798</v>
      </c>
      <c r="J6839" s="33">
        <f t="shared" si="424"/>
        <v>1.0439162990721892E-2</v>
      </c>
      <c r="K6839" s="33">
        <f t="shared" si="425"/>
        <v>1.0384864038208264E-2</v>
      </c>
      <c r="L6839" s="33">
        <f t="shared" si="426"/>
        <v>0.89967203475943291</v>
      </c>
      <c r="M6839" s="33">
        <f t="shared" si="427"/>
        <v>0.890329062999478</v>
      </c>
    </row>
    <row r="6840" spans="1:13" ht="41.4">
      <c r="A6840" t="s">
        <v>164</v>
      </c>
      <c r="B6840" t="s">
        <v>262</v>
      </c>
      <c r="C6840" s="14" t="s">
        <v>264</v>
      </c>
      <c r="D6840" t="s">
        <v>465</v>
      </c>
      <c r="E6840" t="s">
        <v>483</v>
      </c>
      <c r="F6840" s="20">
        <v>2039</v>
      </c>
      <c r="G6840" s="20">
        <v>68</v>
      </c>
      <c r="H6840" s="11">
        <v>30744.019515715001</v>
      </c>
      <c r="I6840" s="10">
        <v>2681737.70920726</v>
      </c>
      <c r="J6840" s="33">
        <f t="shared" si="424"/>
        <v>1.1464215687522678E-2</v>
      </c>
      <c r="K6840" s="33">
        <f t="shared" si="425"/>
        <v>1.1398751969064813E-2</v>
      </c>
      <c r="L6840" s="33">
        <f t="shared" si="426"/>
        <v>0.890329062999478</v>
      </c>
      <c r="M6840" s="33">
        <f t="shared" si="427"/>
        <v>0.88018042283949705</v>
      </c>
    </row>
    <row r="6841" spans="1:13" ht="41.4">
      <c r="A6841" t="s">
        <v>164</v>
      </c>
      <c r="B6841" t="s">
        <v>262</v>
      </c>
      <c r="C6841" s="14" t="s">
        <v>264</v>
      </c>
      <c r="D6841" t="s">
        <v>465</v>
      </c>
      <c r="E6841" t="s">
        <v>483</v>
      </c>
      <c r="F6841" s="20">
        <v>2039</v>
      </c>
      <c r="G6841" s="20">
        <v>69</v>
      </c>
      <c r="H6841" s="11">
        <v>32350.7727950355</v>
      </c>
      <c r="I6841" s="10">
        <v>2567214.49544801</v>
      </c>
      <c r="J6841" s="33">
        <f t="shared" si="424"/>
        <v>1.2601507529813904E-2</v>
      </c>
      <c r="K6841" s="33">
        <f t="shared" si="425"/>
        <v>1.252244100142641E-2</v>
      </c>
      <c r="L6841" s="33">
        <f t="shared" si="426"/>
        <v>0.88018042283949705</v>
      </c>
      <c r="M6841" s="33">
        <f t="shared" si="427"/>
        <v>0.86915841542387884</v>
      </c>
    </row>
    <row r="6842" spans="1:13" ht="41.4">
      <c r="A6842" t="s">
        <v>164</v>
      </c>
      <c r="B6842" t="s">
        <v>262</v>
      </c>
      <c r="C6842" s="14" t="s">
        <v>264</v>
      </c>
      <c r="D6842" t="s">
        <v>465</v>
      </c>
      <c r="E6842" t="s">
        <v>483</v>
      </c>
      <c r="F6842" s="20">
        <v>2040</v>
      </c>
      <c r="G6842" s="20">
        <v>30</v>
      </c>
      <c r="H6842" s="11">
        <v>801.29219801537204</v>
      </c>
      <c r="I6842" s="10">
        <v>4755770.9886483997</v>
      </c>
      <c r="J6842" s="33">
        <f t="shared" si="424"/>
        <v>1.6848839019540363E-4</v>
      </c>
      <c r="K6842" s="33">
        <f t="shared" si="425"/>
        <v>1.6847419682375353E-4</v>
      </c>
      <c r="L6842" s="33">
        <f t="shared" si="426"/>
        <v>1</v>
      </c>
      <c r="M6842" s="33">
        <f t="shared" si="427"/>
        <v>0.99983152580317625</v>
      </c>
    </row>
    <row r="6843" spans="1:13" ht="41.4">
      <c r="A6843" t="s">
        <v>164</v>
      </c>
      <c r="B6843" t="s">
        <v>262</v>
      </c>
      <c r="C6843" s="14" t="s">
        <v>264</v>
      </c>
      <c r="D6843" t="s">
        <v>465</v>
      </c>
      <c r="E6843" t="s">
        <v>483</v>
      </c>
      <c r="F6843" s="20">
        <v>2040</v>
      </c>
      <c r="G6843" s="20">
        <v>31</v>
      </c>
      <c r="H6843" s="11">
        <v>1014.88736266783</v>
      </c>
      <c r="I6843" s="10">
        <v>4684888.6923501398</v>
      </c>
      <c r="J6843" s="33">
        <f t="shared" si="424"/>
        <v>2.1662998404316821E-4</v>
      </c>
      <c r="K6843" s="33">
        <f t="shared" si="425"/>
        <v>2.1660652146249237E-4</v>
      </c>
      <c r="L6843" s="33">
        <f t="shared" si="426"/>
        <v>0.99983152580317625</v>
      </c>
      <c r="M6843" s="33">
        <f t="shared" si="427"/>
        <v>0.99961495577432347</v>
      </c>
    </row>
    <row r="6844" spans="1:13" ht="41.4">
      <c r="A6844" t="s">
        <v>164</v>
      </c>
      <c r="B6844" t="s">
        <v>262</v>
      </c>
      <c r="C6844" s="14" t="s">
        <v>264</v>
      </c>
      <c r="D6844" t="s">
        <v>465</v>
      </c>
      <c r="E6844" t="s">
        <v>483</v>
      </c>
      <c r="F6844" s="20">
        <v>2040</v>
      </c>
      <c r="G6844" s="20">
        <v>32</v>
      </c>
      <c r="H6844" s="11">
        <v>1059.36736272032</v>
      </c>
      <c r="I6844" s="10">
        <v>4642360.96005347</v>
      </c>
      <c r="J6844" s="33">
        <f t="shared" si="424"/>
        <v>2.2819581929021701E-4</v>
      </c>
      <c r="K6844" s="33">
        <f t="shared" si="425"/>
        <v>2.281697846046038E-4</v>
      </c>
      <c r="L6844" s="33">
        <f t="shared" si="426"/>
        <v>0.99961495577432347</v>
      </c>
      <c r="M6844" s="33">
        <f t="shared" si="427"/>
        <v>0.99938687384517688</v>
      </c>
    </row>
    <row r="6845" spans="1:13" ht="41.4">
      <c r="A6845" t="s">
        <v>164</v>
      </c>
      <c r="B6845" t="s">
        <v>262</v>
      </c>
      <c r="C6845" s="14" t="s">
        <v>264</v>
      </c>
      <c r="D6845" t="s">
        <v>465</v>
      </c>
      <c r="E6845" t="s">
        <v>483</v>
      </c>
      <c r="F6845" s="20">
        <v>2040</v>
      </c>
      <c r="G6845" s="20">
        <v>33</v>
      </c>
      <c r="H6845" s="11">
        <v>1180.0551974697901</v>
      </c>
      <c r="I6845" s="10">
        <v>4668391.5282775601</v>
      </c>
      <c r="J6845" s="33">
        <f t="shared" si="424"/>
        <v>2.5277554170894073E-4</v>
      </c>
      <c r="K6845" s="33">
        <f t="shared" si="425"/>
        <v>2.5274359666338508E-4</v>
      </c>
      <c r="L6845" s="33">
        <f t="shared" si="426"/>
        <v>0.99938687384517688</v>
      </c>
      <c r="M6845" s="33">
        <f t="shared" si="427"/>
        <v>0.99913428521222303</v>
      </c>
    </row>
    <row r="6846" spans="1:13" ht="41.4">
      <c r="A6846" t="s">
        <v>164</v>
      </c>
      <c r="B6846" t="s">
        <v>262</v>
      </c>
      <c r="C6846" s="14" t="s">
        <v>264</v>
      </c>
      <c r="D6846" t="s">
        <v>465</v>
      </c>
      <c r="E6846" t="s">
        <v>483</v>
      </c>
      <c r="F6846" s="20">
        <v>2040</v>
      </c>
      <c r="G6846" s="20">
        <v>34</v>
      </c>
      <c r="H6846" s="11">
        <v>1234.2547368600499</v>
      </c>
      <c r="I6846" s="10">
        <v>4585229.26938425</v>
      </c>
      <c r="J6846" s="33">
        <f t="shared" si="424"/>
        <v>2.6918059367308318E-4</v>
      </c>
      <c r="K6846" s="33">
        <f t="shared" si="425"/>
        <v>2.6914436782754514E-4</v>
      </c>
      <c r="L6846" s="33">
        <f t="shared" si="426"/>
        <v>0.99913428521222303</v>
      </c>
      <c r="M6846" s="33">
        <f t="shared" si="427"/>
        <v>0.99886537384665475</v>
      </c>
    </row>
    <row r="6847" spans="1:13" ht="41.4">
      <c r="A6847" t="s">
        <v>164</v>
      </c>
      <c r="B6847" t="s">
        <v>262</v>
      </c>
      <c r="C6847" s="14" t="s">
        <v>264</v>
      </c>
      <c r="D6847" t="s">
        <v>465</v>
      </c>
      <c r="E6847" t="s">
        <v>483</v>
      </c>
      <c r="F6847" s="20">
        <v>2040</v>
      </c>
      <c r="G6847" s="20">
        <v>35</v>
      </c>
      <c r="H6847" s="11">
        <v>1622.03174937053</v>
      </c>
      <c r="I6847" s="10">
        <v>4523827.8392403899</v>
      </c>
      <c r="J6847" s="33">
        <f t="shared" si="424"/>
        <v>3.5855293503894492E-4</v>
      </c>
      <c r="K6847" s="33">
        <f t="shared" si="425"/>
        <v>3.58488662617229E-4</v>
      </c>
      <c r="L6847" s="33">
        <f t="shared" si="426"/>
        <v>0.99886537384665475</v>
      </c>
      <c r="M6847" s="33">
        <f t="shared" si="427"/>
        <v>0.99850729193464982</v>
      </c>
    </row>
    <row r="6848" spans="1:13" ht="41.4">
      <c r="A6848" t="s">
        <v>164</v>
      </c>
      <c r="B6848" t="s">
        <v>262</v>
      </c>
      <c r="C6848" s="14" t="s">
        <v>264</v>
      </c>
      <c r="D6848" t="s">
        <v>465</v>
      </c>
      <c r="E6848" t="s">
        <v>483</v>
      </c>
      <c r="F6848" s="20">
        <v>2040</v>
      </c>
      <c r="G6848" s="20">
        <v>36</v>
      </c>
      <c r="H6848" s="11">
        <v>1828.0591344570601</v>
      </c>
      <c r="I6848" s="10">
        <v>4394482.6096694497</v>
      </c>
      <c r="J6848" s="33">
        <f t="shared" si="424"/>
        <v>4.1598961625986851E-4</v>
      </c>
      <c r="K6848" s="33">
        <f t="shared" si="425"/>
        <v>4.1590310457584323E-4</v>
      </c>
      <c r="L6848" s="33">
        <f t="shared" si="426"/>
        <v>0.99850729193464982</v>
      </c>
      <c r="M6848" s="33">
        <f t="shared" si="427"/>
        <v>0.99809200965199263</v>
      </c>
    </row>
    <row r="6849" spans="1:13" ht="41.4">
      <c r="A6849" t="s">
        <v>164</v>
      </c>
      <c r="B6849" t="s">
        <v>262</v>
      </c>
      <c r="C6849" s="14" t="s">
        <v>264</v>
      </c>
      <c r="D6849" t="s">
        <v>465</v>
      </c>
      <c r="E6849" t="s">
        <v>483</v>
      </c>
      <c r="F6849" s="20">
        <v>2040</v>
      </c>
      <c r="G6849" s="20">
        <v>37</v>
      </c>
      <c r="H6849" s="11">
        <v>1936.1297911859999</v>
      </c>
      <c r="I6849" s="10">
        <v>4328039.9707815498</v>
      </c>
      <c r="J6849" s="33">
        <f t="shared" si="424"/>
        <v>4.4734563549707167E-4</v>
      </c>
      <c r="K6849" s="33">
        <f t="shared" si="425"/>
        <v>4.472455913568929E-4</v>
      </c>
      <c r="L6849" s="33">
        <f t="shared" si="426"/>
        <v>0.99809200965199263</v>
      </c>
      <c r="M6849" s="33">
        <f t="shared" si="427"/>
        <v>0.99764561740090718</v>
      </c>
    </row>
    <row r="6850" spans="1:13" ht="41.4">
      <c r="A6850" t="s">
        <v>164</v>
      </c>
      <c r="B6850" t="s">
        <v>262</v>
      </c>
      <c r="C6850" s="14" t="s">
        <v>264</v>
      </c>
      <c r="D6850" t="s">
        <v>465</v>
      </c>
      <c r="E6850" t="s">
        <v>483</v>
      </c>
      <c r="F6850" s="20">
        <v>2040</v>
      </c>
      <c r="G6850" s="20">
        <v>38</v>
      </c>
      <c r="H6850" s="11">
        <v>2228.8586541689201</v>
      </c>
      <c r="I6850" s="10">
        <v>4304246.1141943699</v>
      </c>
      <c r="J6850" s="33">
        <f t="shared" ref="J6850:J6913" si="428">IF(I6850&gt;0,H6850/I6850,0)</f>
        <v>5.1782788321947477E-4</v>
      </c>
      <c r="K6850" s="33">
        <f t="shared" ref="K6850:K6913" si="429">1-EXP(-J6850)</f>
        <v>5.1769383350042109E-4</v>
      </c>
      <c r="L6850" s="33">
        <f t="shared" ref="L6850:L6913" si="430">IF(G6850=30,1,M6849)</f>
        <v>0.99764561740090718</v>
      </c>
      <c r="M6850" s="33">
        <f t="shared" ref="M6850:M6913" si="431">L6850*(1-K6850)</f>
        <v>0.99712914241675998</v>
      </c>
    </row>
    <row r="6851" spans="1:13" ht="41.4">
      <c r="A6851" t="s">
        <v>164</v>
      </c>
      <c r="B6851" t="s">
        <v>262</v>
      </c>
      <c r="C6851" s="14" t="s">
        <v>264</v>
      </c>
      <c r="D6851" t="s">
        <v>465</v>
      </c>
      <c r="E6851" t="s">
        <v>483</v>
      </c>
      <c r="F6851" s="20">
        <v>2040</v>
      </c>
      <c r="G6851" s="20">
        <v>39</v>
      </c>
      <c r="H6851" s="11">
        <v>2393.1381439965799</v>
      </c>
      <c r="I6851" s="10">
        <v>4282209.9080776703</v>
      </c>
      <c r="J6851" s="33">
        <f t="shared" si="428"/>
        <v>5.5885587006893945E-4</v>
      </c>
      <c r="K6851" s="33">
        <f t="shared" si="429"/>
        <v>5.5869973921340854E-4</v>
      </c>
      <c r="L6851" s="33">
        <f t="shared" si="430"/>
        <v>0.99712914241675998</v>
      </c>
      <c r="M6851" s="33">
        <f t="shared" si="431"/>
        <v>0.9965720466249296</v>
      </c>
    </row>
    <row r="6852" spans="1:13" ht="41.4">
      <c r="A6852" t="s">
        <v>164</v>
      </c>
      <c r="B6852" t="s">
        <v>262</v>
      </c>
      <c r="C6852" s="14" t="s">
        <v>264</v>
      </c>
      <c r="D6852" t="s">
        <v>465</v>
      </c>
      <c r="E6852" t="s">
        <v>483</v>
      </c>
      <c r="F6852" s="20">
        <v>2040</v>
      </c>
      <c r="G6852" s="20">
        <v>40</v>
      </c>
      <c r="H6852" s="11">
        <v>3195.4732156497998</v>
      </c>
      <c r="I6852" s="10">
        <v>4259575.2401980897</v>
      </c>
      <c r="J6852" s="33">
        <f t="shared" si="428"/>
        <v>7.5018588367538634E-4</v>
      </c>
      <c r="K6852" s="33">
        <f t="shared" si="429"/>
        <v>7.4990456459700372E-4</v>
      </c>
      <c r="L6852" s="33">
        <f t="shared" si="430"/>
        <v>0.9965720466249296</v>
      </c>
      <c r="M6852" s="33">
        <f t="shared" si="431"/>
        <v>0.99582471269821582</v>
      </c>
    </row>
    <row r="6853" spans="1:13" ht="41.4">
      <c r="A6853" t="s">
        <v>164</v>
      </c>
      <c r="B6853" t="s">
        <v>262</v>
      </c>
      <c r="C6853" s="14" t="s">
        <v>264</v>
      </c>
      <c r="D6853" t="s">
        <v>465</v>
      </c>
      <c r="E6853" t="s">
        <v>483</v>
      </c>
      <c r="F6853" s="20">
        <v>2040</v>
      </c>
      <c r="G6853" s="20">
        <v>41</v>
      </c>
      <c r="H6853" s="11">
        <v>3550.0640160450198</v>
      </c>
      <c r="I6853" s="10">
        <v>4275102.0391882304</v>
      </c>
      <c r="J6853" s="33">
        <f t="shared" si="428"/>
        <v>8.3040451046616822E-4</v>
      </c>
      <c r="K6853" s="33">
        <f t="shared" si="429"/>
        <v>8.3005982005812662E-4</v>
      </c>
      <c r="L6853" s="33">
        <f t="shared" si="430"/>
        <v>0.99582471269821582</v>
      </c>
      <c r="M6853" s="33">
        <f t="shared" si="431"/>
        <v>0.9949981186163841</v>
      </c>
    </row>
    <row r="6854" spans="1:13" ht="41.4">
      <c r="A6854" t="s">
        <v>164</v>
      </c>
      <c r="B6854" t="s">
        <v>262</v>
      </c>
      <c r="C6854" s="14" t="s">
        <v>264</v>
      </c>
      <c r="D6854" t="s">
        <v>465</v>
      </c>
      <c r="E6854" t="s">
        <v>483</v>
      </c>
      <c r="F6854" s="20">
        <v>2040</v>
      </c>
      <c r="G6854" s="20">
        <v>42</v>
      </c>
      <c r="H6854" s="11">
        <v>3901.1985796055001</v>
      </c>
      <c r="I6854" s="10">
        <v>4329410.3250299701</v>
      </c>
      <c r="J6854" s="33">
        <f t="shared" si="428"/>
        <v>9.0109236286779867E-4</v>
      </c>
      <c r="K6854" s="33">
        <f t="shared" si="429"/>
        <v>9.0068650106012171E-4</v>
      </c>
      <c r="L6854" s="33">
        <f t="shared" si="430"/>
        <v>0.9949981186163841</v>
      </c>
      <c r="M6854" s="33">
        <f t="shared" si="431"/>
        <v>0.99410193724236606</v>
      </c>
    </row>
    <row r="6855" spans="1:13" ht="41.4">
      <c r="A6855" t="s">
        <v>164</v>
      </c>
      <c r="B6855" t="s">
        <v>262</v>
      </c>
      <c r="C6855" s="14" t="s">
        <v>264</v>
      </c>
      <c r="D6855" t="s">
        <v>465</v>
      </c>
      <c r="E6855" t="s">
        <v>483</v>
      </c>
      <c r="F6855" s="20">
        <v>2040</v>
      </c>
      <c r="G6855" s="20">
        <v>43</v>
      </c>
      <c r="H6855" s="11">
        <v>4584.3842988083697</v>
      </c>
      <c r="I6855" s="10">
        <v>4459671.4283516398</v>
      </c>
      <c r="J6855" s="33">
        <f t="shared" si="428"/>
        <v>1.0279645871809945E-3</v>
      </c>
      <c r="K6855" s="33">
        <f t="shared" si="429"/>
        <v>1.0274364125818503E-3</v>
      </c>
      <c r="L6855" s="33">
        <f t="shared" si="430"/>
        <v>0.99410193724236606</v>
      </c>
      <c r="M6855" s="33">
        <f t="shared" si="431"/>
        <v>0.99308056071422512</v>
      </c>
    </row>
    <row r="6856" spans="1:13" ht="41.4">
      <c r="A6856" t="s">
        <v>164</v>
      </c>
      <c r="B6856" t="s">
        <v>262</v>
      </c>
      <c r="C6856" s="14" t="s">
        <v>264</v>
      </c>
      <c r="D6856" t="s">
        <v>465</v>
      </c>
      <c r="E6856" t="s">
        <v>483</v>
      </c>
      <c r="F6856" s="20">
        <v>2040</v>
      </c>
      <c r="G6856" s="20">
        <v>44</v>
      </c>
      <c r="H6856" s="11">
        <v>4934.0936715561202</v>
      </c>
      <c r="I6856" s="10">
        <v>4411275.3453858905</v>
      </c>
      <c r="J6856" s="33">
        <f t="shared" si="428"/>
        <v>1.1185186335550528E-3</v>
      </c>
      <c r="K6856" s="33">
        <f t="shared" si="429"/>
        <v>1.1178933247498746E-3</v>
      </c>
      <c r="L6856" s="33">
        <f t="shared" si="430"/>
        <v>0.99308056071422512</v>
      </c>
      <c r="M6856" s="33">
        <f t="shared" si="431"/>
        <v>0.99197040258446378</v>
      </c>
    </row>
    <row r="6857" spans="1:13" ht="41.4">
      <c r="A6857" t="s">
        <v>164</v>
      </c>
      <c r="B6857" t="s">
        <v>262</v>
      </c>
      <c r="C6857" s="14" t="s">
        <v>264</v>
      </c>
      <c r="D6857" t="s">
        <v>465</v>
      </c>
      <c r="E6857" t="s">
        <v>483</v>
      </c>
      <c r="F6857" s="20">
        <v>2040</v>
      </c>
      <c r="G6857" s="20">
        <v>45</v>
      </c>
      <c r="H6857" s="11">
        <v>6212.3189024933899</v>
      </c>
      <c r="I6857" s="10">
        <v>4332726.88067408</v>
      </c>
      <c r="J6857" s="33">
        <f t="shared" si="428"/>
        <v>1.4338127173912439E-3</v>
      </c>
      <c r="K6857" s="33">
        <f t="shared" si="429"/>
        <v>1.4327852990374534E-3</v>
      </c>
      <c r="L6857" s="33">
        <f t="shared" si="430"/>
        <v>0.99197040258446378</v>
      </c>
      <c r="M6857" s="33">
        <f t="shared" si="431"/>
        <v>0.99054912197456046</v>
      </c>
    </row>
    <row r="6858" spans="1:13" ht="41.4">
      <c r="A6858" t="s">
        <v>164</v>
      </c>
      <c r="B6858" t="s">
        <v>262</v>
      </c>
      <c r="C6858" s="14" t="s">
        <v>264</v>
      </c>
      <c r="D6858" t="s">
        <v>465</v>
      </c>
      <c r="E6858" t="s">
        <v>483</v>
      </c>
      <c r="F6858" s="20">
        <v>2040</v>
      </c>
      <c r="G6858" s="20">
        <v>46</v>
      </c>
      <c r="H6858" s="11">
        <v>6687.0528546079304</v>
      </c>
      <c r="I6858" s="10">
        <v>4268007.9651307799</v>
      </c>
      <c r="J6858" s="33">
        <f t="shared" si="428"/>
        <v>1.5667854674219256E-3</v>
      </c>
      <c r="K6858" s="33">
        <f t="shared" si="429"/>
        <v>1.565558699848979E-3</v>
      </c>
      <c r="L6858" s="33">
        <f t="shared" si="430"/>
        <v>0.99054912197456046</v>
      </c>
      <c r="M6858" s="33">
        <f t="shared" si="431"/>
        <v>0.98899835917902545</v>
      </c>
    </row>
    <row r="6859" spans="1:13" ht="41.4">
      <c r="A6859" t="s">
        <v>164</v>
      </c>
      <c r="B6859" t="s">
        <v>262</v>
      </c>
      <c r="C6859" s="14" t="s">
        <v>264</v>
      </c>
      <c r="D6859" t="s">
        <v>465</v>
      </c>
      <c r="E6859" t="s">
        <v>483</v>
      </c>
      <c r="F6859" s="20">
        <v>2040</v>
      </c>
      <c r="G6859" s="20">
        <v>47</v>
      </c>
      <c r="H6859" s="11">
        <v>7215.0546041875596</v>
      </c>
      <c r="I6859" s="10">
        <v>4206998.6672477601</v>
      </c>
      <c r="J6859" s="33">
        <f t="shared" si="428"/>
        <v>1.7150123341749678E-3</v>
      </c>
      <c r="K6859" s="33">
        <f t="shared" si="429"/>
        <v>1.7135425408797422E-3</v>
      </c>
      <c r="L6859" s="33">
        <f t="shared" si="430"/>
        <v>0.98899835917902545</v>
      </c>
      <c r="M6859" s="33">
        <f t="shared" si="431"/>
        <v>0.98730366841771189</v>
      </c>
    </row>
    <row r="6860" spans="1:13" ht="41.4">
      <c r="A6860" t="s">
        <v>164</v>
      </c>
      <c r="B6860" t="s">
        <v>262</v>
      </c>
      <c r="C6860" s="14" t="s">
        <v>264</v>
      </c>
      <c r="D6860" t="s">
        <v>465</v>
      </c>
      <c r="E6860" t="s">
        <v>483</v>
      </c>
      <c r="F6860" s="20">
        <v>2040</v>
      </c>
      <c r="G6860" s="20">
        <v>48</v>
      </c>
      <c r="H6860" s="11">
        <v>7944.6171800915699</v>
      </c>
      <c r="I6860" s="10">
        <v>4234086.89069835</v>
      </c>
      <c r="J6860" s="33">
        <f t="shared" si="428"/>
        <v>1.8763472231863487E-3</v>
      </c>
      <c r="K6860" s="33">
        <f t="shared" si="429"/>
        <v>1.8745879842217983E-3</v>
      </c>
      <c r="L6860" s="33">
        <f t="shared" si="430"/>
        <v>0.98730366841771189</v>
      </c>
      <c r="M6860" s="33">
        <f t="shared" si="431"/>
        <v>0.98545288082411797</v>
      </c>
    </row>
    <row r="6861" spans="1:13" ht="41.4">
      <c r="A6861" t="s">
        <v>164</v>
      </c>
      <c r="B6861" t="s">
        <v>262</v>
      </c>
      <c r="C6861" s="14" t="s">
        <v>264</v>
      </c>
      <c r="D6861" t="s">
        <v>465</v>
      </c>
      <c r="E6861" t="s">
        <v>483</v>
      </c>
      <c r="F6861" s="20">
        <v>2040</v>
      </c>
      <c r="G6861" s="20">
        <v>49</v>
      </c>
      <c r="H6861" s="11">
        <v>8719.0118355361992</v>
      </c>
      <c r="I6861" s="10">
        <v>4240724.38179552</v>
      </c>
      <c r="J6861" s="33">
        <f t="shared" si="428"/>
        <v>2.0560194557715105E-3</v>
      </c>
      <c r="K6861" s="33">
        <f t="shared" si="429"/>
        <v>2.05390729556576E-3</v>
      </c>
      <c r="L6861" s="33">
        <f t="shared" si="430"/>
        <v>0.98545288082411797</v>
      </c>
      <c r="M6861" s="33">
        <f t="shared" si="431"/>
        <v>0.98342885196275698</v>
      </c>
    </row>
    <row r="6862" spans="1:13" ht="41.4">
      <c r="A6862" t="s">
        <v>164</v>
      </c>
      <c r="B6862" t="s">
        <v>262</v>
      </c>
      <c r="C6862" s="14" t="s">
        <v>264</v>
      </c>
      <c r="D6862" t="s">
        <v>465</v>
      </c>
      <c r="E6862" t="s">
        <v>483</v>
      </c>
      <c r="F6862" s="20">
        <v>2040</v>
      </c>
      <c r="G6862" s="20">
        <v>50</v>
      </c>
      <c r="H6862" s="11">
        <v>13515.3367581087</v>
      </c>
      <c r="I6862" s="10">
        <v>6237821.38763557</v>
      </c>
      <c r="J6862" s="33">
        <f t="shared" si="428"/>
        <v>2.1666758180826423E-3</v>
      </c>
      <c r="K6862" s="33">
        <f t="shared" si="429"/>
        <v>2.1643302703520106E-3</v>
      </c>
      <c r="L6862" s="33">
        <f t="shared" si="430"/>
        <v>0.98342885196275698</v>
      </c>
      <c r="M6862" s="33">
        <f t="shared" si="431"/>
        <v>0.98130038712971646</v>
      </c>
    </row>
    <row r="6863" spans="1:13" ht="41.4">
      <c r="A6863" t="s">
        <v>164</v>
      </c>
      <c r="B6863" t="s">
        <v>262</v>
      </c>
      <c r="C6863" s="14" t="s">
        <v>264</v>
      </c>
      <c r="D6863" t="s">
        <v>465</v>
      </c>
      <c r="E6863" t="s">
        <v>483</v>
      </c>
      <c r="F6863" s="20">
        <v>2040</v>
      </c>
      <c r="G6863" s="20">
        <v>51</v>
      </c>
      <c r="H6863" s="11">
        <v>10783.9599989626</v>
      </c>
      <c r="I6863" s="10">
        <v>4174683.6322368402</v>
      </c>
      <c r="J6863" s="33">
        <f t="shared" si="428"/>
        <v>2.583180175783629E-3</v>
      </c>
      <c r="K6863" s="33">
        <f t="shared" si="429"/>
        <v>2.5798466368683881E-3</v>
      </c>
      <c r="L6863" s="33">
        <f t="shared" si="430"/>
        <v>0.98130038712971646</v>
      </c>
      <c r="M6863" s="33">
        <f t="shared" si="431"/>
        <v>0.97876878262622224</v>
      </c>
    </row>
    <row r="6864" spans="1:13" ht="41.4">
      <c r="A6864" t="s">
        <v>164</v>
      </c>
      <c r="B6864" t="s">
        <v>262</v>
      </c>
      <c r="C6864" s="14" t="s">
        <v>264</v>
      </c>
      <c r="D6864" t="s">
        <v>465</v>
      </c>
      <c r="E6864" t="s">
        <v>483</v>
      </c>
      <c r="F6864" s="20">
        <v>2040</v>
      </c>
      <c r="G6864" s="20">
        <v>52</v>
      </c>
      <c r="H6864" s="11">
        <v>11697.3848853731</v>
      </c>
      <c r="I6864" s="10">
        <v>4143959.8809268498</v>
      </c>
      <c r="J6864" s="33">
        <f t="shared" si="428"/>
        <v>2.8227553406614614E-3</v>
      </c>
      <c r="K6864" s="33">
        <f t="shared" si="429"/>
        <v>2.8187751127555227E-3</v>
      </c>
      <c r="L6864" s="33">
        <f t="shared" si="430"/>
        <v>0.97876878262622224</v>
      </c>
      <c r="M6864" s="33">
        <f t="shared" si="431"/>
        <v>0.97600985354061343</v>
      </c>
    </row>
    <row r="6865" spans="1:13" ht="41.4">
      <c r="A6865" t="s">
        <v>164</v>
      </c>
      <c r="B6865" t="s">
        <v>262</v>
      </c>
      <c r="C6865" s="14" t="s">
        <v>264</v>
      </c>
      <c r="D6865" t="s">
        <v>465</v>
      </c>
      <c r="E6865" t="s">
        <v>483</v>
      </c>
      <c r="F6865" s="20">
        <v>2040</v>
      </c>
      <c r="G6865" s="20">
        <v>53</v>
      </c>
      <c r="H6865" s="11">
        <v>12331.295042776799</v>
      </c>
      <c r="I6865" s="10">
        <v>4001414.49494093</v>
      </c>
      <c r="J6865" s="33">
        <f t="shared" si="428"/>
        <v>3.0817339864109322E-3</v>
      </c>
      <c r="K6865" s="33">
        <f t="shared" si="429"/>
        <v>3.0769903183882619E-3</v>
      </c>
      <c r="L6865" s="33">
        <f t="shared" si="430"/>
        <v>0.97600985354061343</v>
      </c>
      <c r="M6865" s="33">
        <f t="shared" si="431"/>
        <v>0.97300668067061746</v>
      </c>
    </row>
    <row r="6866" spans="1:13" ht="41.4">
      <c r="A6866" t="s">
        <v>164</v>
      </c>
      <c r="B6866" t="s">
        <v>262</v>
      </c>
      <c r="C6866" s="14" t="s">
        <v>264</v>
      </c>
      <c r="D6866" t="s">
        <v>465</v>
      </c>
      <c r="E6866" t="s">
        <v>483</v>
      </c>
      <c r="F6866" s="20">
        <v>2040</v>
      </c>
      <c r="G6866" s="20">
        <v>54</v>
      </c>
      <c r="H6866" s="11">
        <v>13274.517705971701</v>
      </c>
      <c r="I6866" s="10">
        <v>3951449.0397419902</v>
      </c>
      <c r="J6866" s="33">
        <f t="shared" si="428"/>
        <v>3.3594050112913669E-3</v>
      </c>
      <c r="K6866" s="33">
        <f t="shared" si="429"/>
        <v>3.3537685237911008E-3</v>
      </c>
      <c r="L6866" s="33">
        <f t="shared" si="430"/>
        <v>0.97300668067061746</v>
      </c>
      <c r="M6866" s="33">
        <f t="shared" si="431"/>
        <v>0.9697434414915459</v>
      </c>
    </row>
    <row r="6867" spans="1:13" ht="41.4">
      <c r="A6867" t="s">
        <v>164</v>
      </c>
      <c r="B6867" t="s">
        <v>262</v>
      </c>
      <c r="C6867" s="14" t="s">
        <v>264</v>
      </c>
      <c r="D6867" t="s">
        <v>465</v>
      </c>
      <c r="E6867" t="s">
        <v>483</v>
      </c>
      <c r="F6867" s="20">
        <v>2040</v>
      </c>
      <c r="G6867" s="20">
        <v>55</v>
      </c>
      <c r="H6867" s="11">
        <v>14494.0802399563</v>
      </c>
      <c r="I6867" s="10">
        <v>3988875.1603514901</v>
      </c>
      <c r="J6867" s="33">
        <f t="shared" si="428"/>
        <v>3.6336259364605225E-3</v>
      </c>
      <c r="K6867" s="33">
        <f t="shared" si="429"/>
        <v>3.6270323064168108E-3</v>
      </c>
      <c r="L6867" s="33">
        <f t="shared" si="430"/>
        <v>0.9697434414915459</v>
      </c>
      <c r="M6867" s="33">
        <f t="shared" si="431"/>
        <v>0.96622615070032025</v>
      </c>
    </row>
    <row r="6868" spans="1:13" ht="41.4">
      <c r="A6868" t="s">
        <v>164</v>
      </c>
      <c r="B6868" t="s">
        <v>262</v>
      </c>
      <c r="C6868" s="14" t="s">
        <v>264</v>
      </c>
      <c r="D6868" t="s">
        <v>465</v>
      </c>
      <c r="E6868" t="s">
        <v>483</v>
      </c>
      <c r="F6868" s="20">
        <v>2040</v>
      </c>
      <c r="G6868" s="20">
        <v>56</v>
      </c>
      <c r="H6868" s="11">
        <v>16029.079119279801</v>
      </c>
      <c r="I6868" s="10">
        <v>4047558.9084091899</v>
      </c>
      <c r="J6868" s="33">
        <f t="shared" si="428"/>
        <v>3.9601842695798344E-3</v>
      </c>
      <c r="K6868" s="33">
        <f t="shared" si="429"/>
        <v>3.9523530809160157E-3</v>
      </c>
      <c r="L6868" s="33">
        <f t="shared" si="430"/>
        <v>0.96622615070032025</v>
      </c>
      <c r="M6868" s="33">
        <f t="shared" si="431"/>
        <v>0.96240728379673823</v>
      </c>
    </row>
    <row r="6869" spans="1:13" ht="41.4">
      <c r="A6869" t="s">
        <v>164</v>
      </c>
      <c r="B6869" t="s">
        <v>262</v>
      </c>
      <c r="C6869" s="14" t="s">
        <v>264</v>
      </c>
      <c r="D6869" t="s">
        <v>465</v>
      </c>
      <c r="E6869" t="s">
        <v>483</v>
      </c>
      <c r="F6869" s="20">
        <v>2040</v>
      </c>
      <c r="G6869" s="20">
        <v>57</v>
      </c>
      <c r="H6869" s="11">
        <v>17290.4063473073</v>
      </c>
      <c r="I6869" s="10">
        <v>4001802.4772732598</v>
      </c>
      <c r="J6869" s="33">
        <f t="shared" si="428"/>
        <v>4.3206546163889132E-3</v>
      </c>
      <c r="K6869" s="33">
        <f t="shared" si="429"/>
        <v>4.3113340167609815E-3</v>
      </c>
      <c r="L6869" s="33">
        <f t="shared" si="430"/>
        <v>0.96240728379673823</v>
      </c>
      <c r="M6869" s="33">
        <f t="shared" si="431"/>
        <v>0.95825802453612685</v>
      </c>
    </row>
    <row r="6870" spans="1:13" ht="41.4">
      <c r="A6870" t="s">
        <v>164</v>
      </c>
      <c r="B6870" t="s">
        <v>262</v>
      </c>
      <c r="C6870" s="14" t="s">
        <v>264</v>
      </c>
      <c r="D6870" t="s">
        <v>465</v>
      </c>
      <c r="E6870" t="s">
        <v>483</v>
      </c>
      <c r="F6870" s="20">
        <v>2040</v>
      </c>
      <c r="G6870" s="20">
        <v>58</v>
      </c>
      <c r="H6870" s="11">
        <v>18186.956082915902</v>
      </c>
      <c r="I6870" s="10">
        <v>3849610.0017381101</v>
      </c>
      <c r="J6870" s="33">
        <f t="shared" si="428"/>
        <v>4.7243632665917943E-3</v>
      </c>
      <c r="K6870" s="33">
        <f t="shared" si="429"/>
        <v>4.7132210160401034E-3</v>
      </c>
      <c r="L6870" s="33">
        <f t="shared" si="430"/>
        <v>0.95825802453612685</v>
      </c>
      <c r="M6870" s="33">
        <f t="shared" si="431"/>
        <v>0.95374154267609412</v>
      </c>
    </row>
    <row r="6871" spans="1:13" ht="41.4">
      <c r="A6871" t="s">
        <v>164</v>
      </c>
      <c r="B6871" t="s">
        <v>262</v>
      </c>
      <c r="C6871" s="14" t="s">
        <v>264</v>
      </c>
      <c r="D6871" t="s">
        <v>465</v>
      </c>
      <c r="E6871" t="s">
        <v>483</v>
      </c>
      <c r="F6871" s="20">
        <v>2040</v>
      </c>
      <c r="G6871" s="20">
        <v>59</v>
      </c>
      <c r="H6871" s="11">
        <v>19401.725818911302</v>
      </c>
      <c r="I6871" s="10">
        <v>3754812.6513789799</v>
      </c>
      <c r="J6871" s="33">
        <f t="shared" si="428"/>
        <v>5.1671621516950752E-3</v>
      </c>
      <c r="K6871" s="33">
        <f t="shared" si="429"/>
        <v>5.1538353331687103E-3</v>
      </c>
      <c r="L6871" s="33">
        <f t="shared" si="430"/>
        <v>0.95374154267609412</v>
      </c>
      <c r="M6871" s="33">
        <f t="shared" si="431"/>
        <v>0.94882611581473919</v>
      </c>
    </row>
    <row r="6872" spans="1:13" ht="41.4">
      <c r="A6872" t="s">
        <v>164</v>
      </c>
      <c r="B6872" t="s">
        <v>262</v>
      </c>
      <c r="C6872" s="14" t="s">
        <v>264</v>
      </c>
      <c r="D6872" t="s">
        <v>465</v>
      </c>
      <c r="E6872" t="s">
        <v>483</v>
      </c>
      <c r="F6872" s="20">
        <v>2040</v>
      </c>
      <c r="G6872" s="20">
        <v>60</v>
      </c>
      <c r="H6872" s="11">
        <v>20707.216923721498</v>
      </c>
      <c r="I6872" s="10">
        <v>3673273.2001712699</v>
      </c>
      <c r="J6872" s="33">
        <f t="shared" si="428"/>
        <v>5.6372656743190258E-3</v>
      </c>
      <c r="K6872" s="33">
        <f t="shared" si="429"/>
        <v>5.6214061077024535E-3</v>
      </c>
      <c r="L6872" s="33">
        <f t="shared" si="430"/>
        <v>0.94882611581473919</v>
      </c>
      <c r="M6872" s="33">
        <f t="shared" si="431"/>
        <v>0.94349237889215065</v>
      </c>
    </row>
    <row r="6873" spans="1:13" ht="41.4">
      <c r="A6873" t="s">
        <v>164</v>
      </c>
      <c r="B6873" t="s">
        <v>262</v>
      </c>
      <c r="C6873" s="14" t="s">
        <v>264</v>
      </c>
      <c r="D6873" t="s">
        <v>465</v>
      </c>
      <c r="E6873" t="s">
        <v>483</v>
      </c>
      <c r="F6873" s="20">
        <v>2040</v>
      </c>
      <c r="G6873" s="20">
        <v>61</v>
      </c>
      <c r="H6873" s="11">
        <v>22143.2060352835</v>
      </c>
      <c r="I6873" s="10">
        <v>3584907.4913120102</v>
      </c>
      <c r="J6873" s="33">
        <f t="shared" si="428"/>
        <v>6.1767858972504456E-3</v>
      </c>
      <c r="K6873" s="33">
        <f t="shared" si="429"/>
        <v>6.1577487714906676E-3</v>
      </c>
      <c r="L6873" s="33">
        <f t="shared" si="430"/>
        <v>0.94349237889215065</v>
      </c>
      <c r="M6873" s="33">
        <f t="shared" si="431"/>
        <v>0.93768258985511665</v>
      </c>
    </row>
    <row r="6874" spans="1:13" ht="41.4">
      <c r="A6874" t="s">
        <v>164</v>
      </c>
      <c r="B6874" t="s">
        <v>262</v>
      </c>
      <c r="C6874" s="14" t="s">
        <v>264</v>
      </c>
      <c r="D6874" t="s">
        <v>465</v>
      </c>
      <c r="E6874" t="s">
        <v>483</v>
      </c>
      <c r="F6874" s="20">
        <v>2040</v>
      </c>
      <c r="G6874" s="20">
        <v>62</v>
      </c>
      <c r="H6874" s="11">
        <v>23548.2878646842</v>
      </c>
      <c r="I6874" s="10">
        <v>3477613.9815934501</v>
      </c>
      <c r="J6874" s="33">
        <f t="shared" si="428"/>
        <v>6.771392106577144E-3</v>
      </c>
      <c r="K6874" s="33">
        <f t="shared" si="429"/>
        <v>6.748517890263428E-3</v>
      </c>
      <c r="L6874" s="33">
        <f t="shared" si="430"/>
        <v>0.93768258985511665</v>
      </c>
      <c r="M6874" s="33">
        <f t="shared" si="431"/>
        <v>0.93135462212209086</v>
      </c>
    </row>
    <row r="6875" spans="1:13" ht="41.4">
      <c r="A6875" t="s">
        <v>164</v>
      </c>
      <c r="B6875" t="s">
        <v>262</v>
      </c>
      <c r="C6875" s="14" t="s">
        <v>264</v>
      </c>
      <c r="D6875" t="s">
        <v>465</v>
      </c>
      <c r="E6875" t="s">
        <v>483</v>
      </c>
      <c r="F6875" s="20">
        <v>2040</v>
      </c>
      <c r="G6875" s="20">
        <v>63</v>
      </c>
      <c r="H6875" s="11">
        <v>25150.9541333409</v>
      </c>
      <c r="I6875" s="10">
        <v>3383742.0071946098</v>
      </c>
      <c r="J6875" s="33">
        <f t="shared" si="428"/>
        <v>7.4328817267581915E-3</v>
      </c>
      <c r="K6875" s="33">
        <f t="shared" si="429"/>
        <v>7.4053261760267386E-3</v>
      </c>
      <c r="L6875" s="33">
        <f t="shared" si="430"/>
        <v>0.93135462212209086</v>
      </c>
      <c r="M6875" s="33">
        <f t="shared" si="431"/>
        <v>0.92445763735972664</v>
      </c>
    </row>
    <row r="6876" spans="1:13" ht="41.4">
      <c r="A6876" t="s">
        <v>164</v>
      </c>
      <c r="B6876" t="s">
        <v>262</v>
      </c>
      <c r="C6876" s="14" t="s">
        <v>264</v>
      </c>
      <c r="D6876" t="s">
        <v>465</v>
      </c>
      <c r="E6876" t="s">
        <v>483</v>
      </c>
      <c r="F6876" s="20">
        <v>2040</v>
      </c>
      <c r="G6876" s="20">
        <v>64</v>
      </c>
      <c r="H6876" s="11">
        <v>26708.901667603099</v>
      </c>
      <c r="I6876" s="10">
        <v>3278085.7299183598</v>
      </c>
      <c r="J6876" s="33">
        <f t="shared" si="428"/>
        <v>8.1477129850012434E-3</v>
      </c>
      <c r="K6876" s="33">
        <f t="shared" si="429"/>
        <v>8.1146103361946498E-3</v>
      </c>
      <c r="L6876" s="33">
        <f t="shared" si="430"/>
        <v>0.92445763735972664</v>
      </c>
      <c r="M6876" s="33">
        <f t="shared" si="431"/>
        <v>0.91695602386023334</v>
      </c>
    </row>
    <row r="6877" spans="1:13" ht="41.4">
      <c r="A6877" t="s">
        <v>164</v>
      </c>
      <c r="B6877" t="s">
        <v>262</v>
      </c>
      <c r="C6877" s="14" t="s">
        <v>264</v>
      </c>
      <c r="D6877" t="s">
        <v>465</v>
      </c>
      <c r="E6877" t="s">
        <v>483</v>
      </c>
      <c r="F6877" s="20">
        <v>2040</v>
      </c>
      <c r="G6877" s="20">
        <v>65</v>
      </c>
      <c r="H6877" s="11">
        <v>27141.615454316299</v>
      </c>
      <c r="I6877" s="10">
        <v>3170227.0636878102</v>
      </c>
      <c r="J6877" s="33">
        <f t="shared" si="428"/>
        <v>8.5614105580006754E-3</v>
      </c>
      <c r="K6877" s="33">
        <f t="shared" si="429"/>
        <v>8.52486604784497E-3</v>
      </c>
      <c r="L6877" s="33">
        <f t="shared" si="430"/>
        <v>0.91695602386023334</v>
      </c>
      <c r="M6877" s="33">
        <f t="shared" si="431"/>
        <v>0.90913909658506031</v>
      </c>
    </row>
    <row r="6878" spans="1:13" ht="41.4">
      <c r="A6878" t="s">
        <v>164</v>
      </c>
      <c r="B6878" t="s">
        <v>262</v>
      </c>
      <c r="C6878" s="14" t="s">
        <v>264</v>
      </c>
      <c r="D6878" t="s">
        <v>465</v>
      </c>
      <c r="E6878" t="s">
        <v>483</v>
      </c>
      <c r="F6878" s="20">
        <v>2040</v>
      </c>
      <c r="G6878" s="20">
        <v>66</v>
      </c>
      <c r="H6878" s="11">
        <v>28533.184635902999</v>
      </c>
      <c r="I6878" s="10">
        <v>3037715.3862109198</v>
      </c>
      <c r="J6878" s="33">
        <f t="shared" si="428"/>
        <v>9.3929749855511425E-3</v>
      </c>
      <c r="K6878" s="33">
        <f t="shared" si="429"/>
        <v>9.3489987928125906E-3</v>
      </c>
      <c r="L6878" s="33">
        <f t="shared" si="430"/>
        <v>0.90913909658506031</v>
      </c>
      <c r="M6878" s="33">
        <f t="shared" si="431"/>
        <v>0.90063955626858783</v>
      </c>
    </row>
    <row r="6879" spans="1:13" ht="41.4">
      <c r="A6879" t="s">
        <v>164</v>
      </c>
      <c r="B6879" t="s">
        <v>262</v>
      </c>
      <c r="C6879" s="14" t="s">
        <v>264</v>
      </c>
      <c r="D6879" t="s">
        <v>465</v>
      </c>
      <c r="E6879" t="s">
        <v>483</v>
      </c>
      <c r="F6879" s="20">
        <v>2040</v>
      </c>
      <c r="G6879" s="20">
        <v>67</v>
      </c>
      <c r="H6879" s="11">
        <v>30458.031300742601</v>
      </c>
      <c r="I6879" s="10">
        <v>2954524.5771861402</v>
      </c>
      <c r="J6879" s="33">
        <f t="shared" si="428"/>
        <v>1.0308944977452354E-2</v>
      </c>
      <c r="K6879" s="33">
        <f t="shared" si="429"/>
        <v>1.0255989930618825E-2</v>
      </c>
      <c r="L6879" s="33">
        <f t="shared" si="430"/>
        <v>0.90063955626858783</v>
      </c>
      <c r="M6879" s="33">
        <f t="shared" si="431"/>
        <v>0.89140260604838017</v>
      </c>
    </row>
    <row r="6880" spans="1:13" ht="41.4">
      <c r="A6880" t="s">
        <v>164</v>
      </c>
      <c r="B6880" t="s">
        <v>262</v>
      </c>
      <c r="C6880" s="14" t="s">
        <v>264</v>
      </c>
      <c r="D6880" t="s">
        <v>465</v>
      </c>
      <c r="E6880" t="s">
        <v>483</v>
      </c>
      <c r="F6880" s="20">
        <v>2040</v>
      </c>
      <c r="G6880" s="20">
        <v>68</v>
      </c>
      <c r="H6880" s="11">
        <v>30966.374130404402</v>
      </c>
      <c r="I6880" s="10">
        <v>2732289.4850827702</v>
      </c>
      <c r="J6880" s="33">
        <f t="shared" si="428"/>
        <v>1.1333489478134973E-2</v>
      </c>
      <c r="K6880" s="33">
        <f t="shared" si="429"/>
        <v>1.1269507427673298E-2</v>
      </c>
      <c r="L6880" s="33">
        <f t="shared" si="430"/>
        <v>0.89140260604838017</v>
      </c>
      <c r="M6880" s="33">
        <f t="shared" si="431"/>
        <v>0.88135693775847057</v>
      </c>
    </row>
    <row r="6881" spans="1:13" ht="41.4">
      <c r="A6881" t="s">
        <v>164</v>
      </c>
      <c r="B6881" t="s">
        <v>262</v>
      </c>
      <c r="C6881" s="14" t="s">
        <v>264</v>
      </c>
      <c r="D6881" t="s">
        <v>465</v>
      </c>
      <c r="E6881" t="s">
        <v>483</v>
      </c>
      <c r="F6881" s="20">
        <v>2040</v>
      </c>
      <c r="G6881" s="20">
        <v>69</v>
      </c>
      <c r="H6881" s="11">
        <v>32539.805541877198</v>
      </c>
      <c r="I6881" s="10">
        <v>2611889.8039761302</v>
      </c>
      <c r="J6881" s="33">
        <f t="shared" si="428"/>
        <v>1.2458337825868927E-2</v>
      </c>
      <c r="K6881" s="33">
        <f t="shared" si="429"/>
        <v>1.2381054010726977E-2</v>
      </c>
      <c r="L6881" s="33">
        <f t="shared" si="430"/>
        <v>0.88135693775847057</v>
      </c>
      <c r="M6881" s="33">
        <f t="shared" si="431"/>
        <v>0.87044480990935402</v>
      </c>
    </row>
    <row r="6882" spans="1:13" ht="41.4">
      <c r="A6882" t="s">
        <v>164</v>
      </c>
      <c r="B6882" t="s">
        <v>262</v>
      </c>
      <c r="C6882" s="14" t="s">
        <v>264</v>
      </c>
      <c r="D6882" t="s">
        <v>465</v>
      </c>
      <c r="E6882" t="s">
        <v>483</v>
      </c>
      <c r="F6882" s="20">
        <v>2041</v>
      </c>
      <c r="G6882" s="20">
        <v>30</v>
      </c>
      <c r="H6882" s="11">
        <v>826.19670739098694</v>
      </c>
      <c r="I6882" s="10">
        <v>4884124.7517172303</v>
      </c>
      <c r="J6882" s="33">
        <f t="shared" si="428"/>
        <v>1.6915962416817895E-4</v>
      </c>
      <c r="K6882" s="33">
        <f t="shared" si="429"/>
        <v>1.6914531748568606E-4</v>
      </c>
      <c r="L6882" s="33">
        <f t="shared" si="430"/>
        <v>1</v>
      </c>
      <c r="M6882" s="33">
        <f t="shared" si="431"/>
        <v>0.99983085468251431</v>
      </c>
    </row>
    <row r="6883" spans="1:13" ht="41.4">
      <c r="A6883" t="s">
        <v>164</v>
      </c>
      <c r="B6883" t="s">
        <v>262</v>
      </c>
      <c r="C6883" s="14" t="s">
        <v>264</v>
      </c>
      <c r="D6883" t="s">
        <v>465</v>
      </c>
      <c r="E6883" t="s">
        <v>483</v>
      </c>
      <c r="F6883" s="20">
        <v>2041</v>
      </c>
      <c r="G6883" s="20">
        <v>31</v>
      </c>
      <c r="H6883" s="11">
        <v>1032.65993295819</v>
      </c>
      <c r="I6883" s="10">
        <v>4750135.4696171703</v>
      </c>
      <c r="J6883" s="33">
        <f t="shared" si="428"/>
        <v>2.1739589103580146E-4</v>
      </c>
      <c r="K6883" s="33">
        <f t="shared" si="429"/>
        <v>2.1737226226137274E-4</v>
      </c>
      <c r="L6883" s="33">
        <f t="shared" si="430"/>
        <v>0.99983085468251431</v>
      </c>
      <c r="M6883" s="33">
        <f t="shared" si="431"/>
        <v>0.99961351918775321</v>
      </c>
    </row>
    <row r="6884" spans="1:13" ht="41.4">
      <c r="A6884" t="s">
        <v>164</v>
      </c>
      <c r="B6884" t="s">
        <v>262</v>
      </c>
      <c r="C6884" s="14" t="s">
        <v>264</v>
      </c>
      <c r="D6884" t="s">
        <v>465</v>
      </c>
      <c r="E6884" t="s">
        <v>483</v>
      </c>
      <c r="F6884" s="20">
        <v>2041</v>
      </c>
      <c r="G6884" s="20">
        <v>32</v>
      </c>
      <c r="H6884" s="11">
        <v>1071.2656919071201</v>
      </c>
      <c r="I6884" s="10">
        <v>4679419.5030861702</v>
      </c>
      <c r="J6884" s="33">
        <f t="shared" si="428"/>
        <v>2.2893132175916245E-4</v>
      </c>
      <c r="K6884" s="33">
        <f t="shared" si="429"/>
        <v>2.2890511898365773E-4</v>
      </c>
      <c r="L6884" s="33">
        <f t="shared" si="430"/>
        <v>0.99961351918775321</v>
      </c>
      <c r="M6884" s="33">
        <f t="shared" si="431"/>
        <v>0.99938470253620582</v>
      </c>
    </row>
    <row r="6885" spans="1:13" ht="41.4">
      <c r="A6885" t="s">
        <v>164</v>
      </c>
      <c r="B6885" t="s">
        <v>262</v>
      </c>
      <c r="C6885" s="14" t="s">
        <v>264</v>
      </c>
      <c r="D6885" t="s">
        <v>465</v>
      </c>
      <c r="E6885" t="s">
        <v>483</v>
      </c>
      <c r="F6885" s="20">
        <v>2041</v>
      </c>
      <c r="G6885" s="20">
        <v>33</v>
      </c>
      <c r="H6885" s="11">
        <v>1124.5169725799699</v>
      </c>
      <c r="I6885" s="10">
        <v>4636715.5502877301</v>
      </c>
      <c r="J6885" s="33">
        <f t="shared" si="428"/>
        <v>2.4252446810332979E-4</v>
      </c>
      <c r="K6885" s="33">
        <f t="shared" si="429"/>
        <v>2.4249506142182131E-4</v>
      </c>
      <c r="L6885" s="33">
        <f t="shared" si="430"/>
        <v>0.99938470253620582</v>
      </c>
      <c r="M6885" s="33">
        <f t="shared" si="431"/>
        <v>0.99914235668138029</v>
      </c>
    </row>
    <row r="6886" spans="1:13" ht="41.4">
      <c r="A6886" t="s">
        <v>164</v>
      </c>
      <c r="B6886" t="s">
        <v>262</v>
      </c>
      <c r="C6886" s="14" t="s">
        <v>264</v>
      </c>
      <c r="D6886" t="s">
        <v>465</v>
      </c>
      <c r="E6886" t="s">
        <v>483</v>
      </c>
      <c r="F6886" s="20">
        <v>2041</v>
      </c>
      <c r="G6886" s="20">
        <v>34</v>
      </c>
      <c r="H6886" s="11">
        <v>1257.9972607079201</v>
      </c>
      <c r="I6886" s="10">
        <v>4662395.3079640605</v>
      </c>
      <c r="J6886" s="33">
        <f t="shared" si="428"/>
        <v>2.6981780342800939E-4</v>
      </c>
      <c r="K6886" s="33">
        <f t="shared" si="429"/>
        <v>2.6978140587807786E-4</v>
      </c>
      <c r="L6886" s="33">
        <f t="shared" si="430"/>
        <v>0.99914235668138029</v>
      </c>
      <c r="M6886" s="33">
        <f t="shared" si="431"/>
        <v>0.99887280665172251</v>
      </c>
    </row>
    <row r="6887" spans="1:13" ht="41.4">
      <c r="A6887" t="s">
        <v>164</v>
      </c>
      <c r="B6887" t="s">
        <v>262</v>
      </c>
      <c r="C6887" s="14" t="s">
        <v>264</v>
      </c>
      <c r="D6887" t="s">
        <v>465</v>
      </c>
      <c r="E6887" t="s">
        <v>483</v>
      </c>
      <c r="F6887" s="20">
        <v>2041</v>
      </c>
      <c r="G6887" s="20">
        <v>35</v>
      </c>
      <c r="H6887" s="11">
        <v>1640.5025719749699</v>
      </c>
      <c r="I6887" s="10">
        <v>4579027.2698502</v>
      </c>
      <c r="J6887" s="33">
        <f t="shared" si="428"/>
        <v>3.5826442501807549E-4</v>
      </c>
      <c r="K6887" s="33">
        <f t="shared" si="429"/>
        <v>3.5820025598232164E-4</v>
      </c>
      <c r="L6887" s="33">
        <f t="shared" si="430"/>
        <v>0.99887280665172251</v>
      </c>
      <c r="M6887" s="33">
        <f t="shared" si="431"/>
        <v>0.99851501015668609</v>
      </c>
    </row>
    <row r="6888" spans="1:13" ht="41.4">
      <c r="A6888" t="s">
        <v>164</v>
      </c>
      <c r="B6888" t="s">
        <v>262</v>
      </c>
      <c r="C6888" s="14" t="s">
        <v>264</v>
      </c>
      <c r="D6888" t="s">
        <v>465</v>
      </c>
      <c r="E6888" t="s">
        <v>483</v>
      </c>
      <c r="F6888" s="20">
        <v>2041</v>
      </c>
      <c r="G6888" s="20">
        <v>36</v>
      </c>
      <c r="H6888" s="11">
        <v>1876.55651957839</v>
      </c>
      <c r="I6888" s="10">
        <v>4516994.3726245603</v>
      </c>
      <c r="J6888" s="33">
        <f t="shared" si="428"/>
        <v>4.1544362573293025E-4</v>
      </c>
      <c r="K6888" s="33">
        <f t="shared" si="429"/>
        <v>4.1535734097908339E-4</v>
      </c>
      <c r="L6888" s="33">
        <f t="shared" si="430"/>
        <v>0.99851501015668609</v>
      </c>
      <c r="M6888" s="33">
        <f t="shared" si="431"/>
        <v>0.99810026961713971</v>
      </c>
    </row>
    <row r="6889" spans="1:13" ht="41.4">
      <c r="A6889" t="s">
        <v>164</v>
      </c>
      <c r="B6889" t="s">
        <v>262</v>
      </c>
      <c r="C6889" s="14" t="s">
        <v>264</v>
      </c>
      <c r="D6889" t="s">
        <v>465</v>
      </c>
      <c r="E6889" t="s">
        <v>483</v>
      </c>
      <c r="F6889" s="20">
        <v>2041</v>
      </c>
      <c r="G6889" s="20">
        <v>37</v>
      </c>
      <c r="H6889" s="11">
        <v>1959.71142152118</v>
      </c>
      <c r="I6889" s="10">
        <v>4387691.2028888101</v>
      </c>
      <c r="J6889" s="33">
        <f t="shared" si="428"/>
        <v>4.4663840979304251E-4</v>
      </c>
      <c r="K6889" s="33">
        <f t="shared" si="429"/>
        <v>4.4653868170652089E-4</v>
      </c>
      <c r="L6889" s="33">
        <f t="shared" si="430"/>
        <v>0.99810026961713971</v>
      </c>
      <c r="M6889" s="33">
        <f t="shared" si="431"/>
        <v>0.99765457923853396</v>
      </c>
    </row>
    <row r="6890" spans="1:13" ht="41.4">
      <c r="A6890" t="s">
        <v>164</v>
      </c>
      <c r="B6890" t="s">
        <v>262</v>
      </c>
      <c r="C6890" s="14" t="s">
        <v>264</v>
      </c>
      <c r="D6890" t="s">
        <v>465</v>
      </c>
      <c r="E6890" t="s">
        <v>483</v>
      </c>
      <c r="F6890" s="20">
        <v>2041</v>
      </c>
      <c r="G6890" s="20">
        <v>38</v>
      </c>
      <c r="H6890" s="11">
        <v>2081.2836663289499</v>
      </c>
      <c r="I6890" s="10">
        <v>4320889.9391894601</v>
      </c>
      <c r="J6890" s="33">
        <f t="shared" si="428"/>
        <v>4.8167939836934852E-4</v>
      </c>
      <c r="K6890" s="33">
        <f t="shared" si="429"/>
        <v>4.8156340947180798E-4</v>
      </c>
      <c r="L6890" s="33">
        <f t="shared" si="430"/>
        <v>0.99765457923853396</v>
      </c>
      <c r="M6890" s="33">
        <f t="shared" si="431"/>
        <v>0.99717414529788073</v>
      </c>
    </row>
    <row r="6891" spans="1:13" ht="41.4">
      <c r="A6891" t="s">
        <v>164</v>
      </c>
      <c r="B6891" t="s">
        <v>262</v>
      </c>
      <c r="C6891" s="14" t="s">
        <v>264</v>
      </c>
      <c r="D6891" t="s">
        <v>465</v>
      </c>
      <c r="E6891" t="s">
        <v>483</v>
      </c>
      <c r="F6891" s="20">
        <v>2041</v>
      </c>
      <c r="G6891" s="20">
        <v>39</v>
      </c>
      <c r="H6891" s="11">
        <v>2394.5644013195802</v>
      </c>
      <c r="I6891" s="10">
        <v>4296443.2262210799</v>
      </c>
      <c r="J6891" s="33">
        <f t="shared" si="428"/>
        <v>5.5733644673939056E-4</v>
      </c>
      <c r="K6891" s="33">
        <f t="shared" si="429"/>
        <v>5.5718116363157044E-4</v>
      </c>
      <c r="L6891" s="33">
        <f t="shared" si="430"/>
        <v>0.99717414529788073</v>
      </c>
      <c r="M6891" s="33">
        <f t="shared" si="431"/>
        <v>0.99661853864726035</v>
      </c>
    </row>
    <row r="6892" spans="1:13" ht="41.4">
      <c r="A6892" t="s">
        <v>164</v>
      </c>
      <c r="B6892" t="s">
        <v>262</v>
      </c>
      <c r="C6892" s="14" t="s">
        <v>264</v>
      </c>
      <c r="D6892" t="s">
        <v>465</v>
      </c>
      <c r="E6892" t="s">
        <v>483</v>
      </c>
      <c r="F6892" s="20">
        <v>2041</v>
      </c>
      <c r="G6892" s="20">
        <v>40</v>
      </c>
      <c r="H6892" s="11">
        <v>3194.0154991446402</v>
      </c>
      <c r="I6892" s="10">
        <v>4273864.7644098597</v>
      </c>
      <c r="J6892" s="33">
        <f t="shared" si="428"/>
        <v>7.4733658531791981E-4</v>
      </c>
      <c r="K6892" s="33">
        <f t="shared" si="429"/>
        <v>7.4705739888514255E-4</v>
      </c>
      <c r="L6892" s="33">
        <f t="shared" si="430"/>
        <v>0.99661853864726035</v>
      </c>
      <c r="M6892" s="33">
        <f t="shared" si="431"/>
        <v>0.99587400739409782</v>
      </c>
    </row>
    <row r="6893" spans="1:13" ht="41.4">
      <c r="A6893" t="s">
        <v>164</v>
      </c>
      <c r="B6893" t="s">
        <v>262</v>
      </c>
      <c r="C6893" s="14" t="s">
        <v>264</v>
      </c>
      <c r="D6893" t="s">
        <v>465</v>
      </c>
      <c r="E6893" t="s">
        <v>483</v>
      </c>
      <c r="F6893" s="20">
        <v>2041</v>
      </c>
      <c r="G6893" s="20">
        <v>41</v>
      </c>
      <c r="H6893" s="11">
        <v>3516.52035641063</v>
      </c>
      <c r="I6893" s="10">
        <v>4249932.5464735096</v>
      </c>
      <c r="J6893" s="33">
        <f t="shared" si="428"/>
        <v>8.27429686931985E-4</v>
      </c>
      <c r="K6893" s="33">
        <f t="shared" si="429"/>
        <v>8.2708746138426825E-4</v>
      </c>
      <c r="L6893" s="33">
        <f t="shared" si="430"/>
        <v>0.99587400739409782</v>
      </c>
      <c r="M6893" s="33">
        <f t="shared" si="431"/>
        <v>0.99505033248946362</v>
      </c>
    </row>
    <row r="6894" spans="1:13" ht="41.4">
      <c r="A6894" t="s">
        <v>164</v>
      </c>
      <c r="B6894" t="s">
        <v>262</v>
      </c>
      <c r="C6894" s="14" t="s">
        <v>264</v>
      </c>
      <c r="D6894" t="s">
        <v>465</v>
      </c>
      <c r="E6894" t="s">
        <v>483</v>
      </c>
      <c r="F6894" s="20">
        <v>2041</v>
      </c>
      <c r="G6894" s="20">
        <v>42</v>
      </c>
      <c r="H6894" s="11">
        <v>3828.5079438150901</v>
      </c>
      <c r="I6894" s="10">
        <v>4265320.5262130601</v>
      </c>
      <c r="J6894" s="33">
        <f t="shared" si="428"/>
        <v>8.9758974039266597E-4</v>
      </c>
      <c r="K6894" s="33">
        <f t="shared" si="429"/>
        <v>8.9718702722108024E-4</v>
      </c>
      <c r="L6894" s="33">
        <f t="shared" si="430"/>
        <v>0.99505033248946362</v>
      </c>
      <c r="M6894" s="33">
        <f t="shared" si="431"/>
        <v>0.99415758623972206</v>
      </c>
    </row>
    <row r="6895" spans="1:13" ht="41.4">
      <c r="A6895" t="s">
        <v>164</v>
      </c>
      <c r="B6895" t="s">
        <v>262</v>
      </c>
      <c r="C6895" s="14" t="s">
        <v>264</v>
      </c>
      <c r="D6895" t="s">
        <v>465</v>
      </c>
      <c r="E6895" t="s">
        <v>483</v>
      </c>
      <c r="F6895" s="20">
        <v>2041</v>
      </c>
      <c r="G6895" s="20">
        <v>43</v>
      </c>
      <c r="H6895" s="11">
        <v>4216.2168660732304</v>
      </c>
      <c r="I6895" s="10">
        <v>4318693.4209769703</v>
      </c>
      <c r="J6895" s="33">
        <f t="shared" si="428"/>
        <v>9.7627139856559721E-4</v>
      </c>
      <c r="K6895" s="33">
        <f t="shared" si="429"/>
        <v>9.7579500068756264E-4</v>
      </c>
      <c r="L6895" s="33">
        <f t="shared" si="430"/>
        <v>0.99415758623972206</v>
      </c>
      <c r="M6895" s="33">
        <f t="shared" si="431"/>
        <v>0.99318749223717373</v>
      </c>
    </row>
    <row r="6896" spans="1:13" ht="41.4">
      <c r="A6896" t="s">
        <v>164</v>
      </c>
      <c r="B6896" t="s">
        <v>262</v>
      </c>
      <c r="C6896" s="14" t="s">
        <v>264</v>
      </c>
      <c r="D6896" t="s">
        <v>465</v>
      </c>
      <c r="E6896" t="s">
        <v>483</v>
      </c>
      <c r="F6896" s="20">
        <v>2041</v>
      </c>
      <c r="G6896" s="20">
        <v>44</v>
      </c>
      <c r="H6896" s="11">
        <v>4953.70576106926</v>
      </c>
      <c r="I6896" s="10">
        <v>4447446.98781035</v>
      </c>
      <c r="J6896" s="33">
        <f t="shared" si="428"/>
        <v>1.1138313226996238E-3</v>
      </c>
      <c r="K6896" s="33">
        <f t="shared" si="429"/>
        <v>1.1132112428346996E-3</v>
      </c>
      <c r="L6896" s="33">
        <f t="shared" si="430"/>
        <v>0.99318749223717373</v>
      </c>
      <c r="M6896" s="33">
        <f t="shared" si="431"/>
        <v>0.9920818647545725</v>
      </c>
    </row>
    <row r="6897" spans="1:13" ht="41.4">
      <c r="A6897" t="s">
        <v>164</v>
      </c>
      <c r="B6897" t="s">
        <v>262</v>
      </c>
      <c r="C6897" s="14" t="s">
        <v>264</v>
      </c>
      <c r="D6897" t="s">
        <v>465</v>
      </c>
      <c r="E6897" t="s">
        <v>483</v>
      </c>
      <c r="F6897" s="20">
        <v>2041</v>
      </c>
      <c r="G6897" s="20">
        <v>45</v>
      </c>
      <c r="H6897" s="11">
        <v>6273.65968447859</v>
      </c>
      <c r="I6897" s="10">
        <v>4398140.46796571</v>
      </c>
      <c r="J6897" s="33">
        <f t="shared" si="428"/>
        <v>1.4264345875656789E-3</v>
      </c>
      <c r="K6897" s="33">
        <f t="shared" si="429"/>
        <v>1.4254177133083967E-3</v>
      </c>
      <c r="L6897" s="33">
        <f t="shared" si="430"/>
        <v>0.9920818647545725</v>
      </c>
      <c r="M6897" s="33">
        <f t="shared" si="431"/>
        <v>0.9906677336914993</v>
      </c>
    </row>
    <row r="6898" spans="1:13" ht="41.4">
      <c r="A6898" t="s">
        <v>164</v>
      </c>
      <c r="B6898" t="s">
        <v>262</v>
      </c>
      <c r="C6898" s="14" t="s">
        <v>264</v>
      </c>
      <c r="D6898" t="s">
        <v>465</v>
      </c>
      <c r="E6898" t="s">
        <v>483</v>
      </c>
      <c r="F6898" s="20">
        <v>2041</v>
      </c>
      <c r="G6898" s="20">
        <v>46</v>
      </c>
      <c r="H6898" s="11">
        <v>6728.0015262066599</v>
      </c>
      <c r="I6898" s="10">
        <v>4317703.78385494</v>
      </c>
      <c r="J6898" s="33">
        <f t="shared" si="428"/>
        <v>1.5582360122443958E-3</v>
      </c>
      <c r="K6898" s="33">
        <f t="shared" si="429"/>
        <v>1.55702259285595E-3</v>
      </c>
      <c r="L6898" s="33">
        <f t="shared" si="430"/>
        <v>0.9906677336914993</v>
      </c>
      <c r="M6898" s="33">
        <f t="shared" si="431"/>
        <v>0.98912524164812821</v>
      </c>
    </row>
    <row r="6899" spans="1:13" ht="41.4">
      <c r="A6899" t="s">
        <v>164</v>
      </c>
      <c r="B6899" t="s">
        <v>262</v>
      </c>
      <c r="C6899" s="14" t="s">
        <v>264</v>
      </c>
      <c r="D6899" t="s">
        <v>465</v>
      </c>
      <c r="E6899" t="s">
        <v>483</v>
      </c>
      <c r="F6899" s="20">
        <v>2041</v>
      </c>
      <c r="G6899" s="20">
        <v>47</v>
      </c>
      <c r="H6899" s="11">
        <v>7252.3761575134504</v>
      </c>
      <c r="I6899" s="10">
        <v>4252816.5338488398</v>
      </c>
      <c r="J6899" s="33">
        <f t="shared" si="428"/>
        <v>1.7053113154048948E-3</v>
      </c>
      <c r="K6899" s="33">
        <f t="shared" si="429"/>
        <v>1.7038580982435825E-3</v>
      </c>
      <c r="L6899" s="33">
        <f t="shared" si="430"/>
        <v>0.98912524164812821</v>
      </c>
      <c r="M6899" s="33">
        <f t="shared" si="431"/>
        <v>0.98743991259496888</v>
      </c>
    </row>
    <row r="6900" spans="1:13" ht="41.4">
      <c r="A6900" t="s">
        <v>164</v>
      </c>
      <c r="B6900" t="s">
        <v>262</v>
      </c>
      <c r="C6900" s="14" t="s">
        <v>264</v>
      </c>
      <c r="D6900" t="s">
        <v>465</v>
      </c>
      <c r="E6900" t="s">
        <v>483</v>
      </c>
      <c r="F6900" s="20">
        <v>2041</v>
      </c>
      <c r="G6900" s="20">
        <v>48</v>
      </c>
      <c r="H6900" s="11">
        <v>7829.1231792803101</v>
      </c>
      <c r="I6900" s="10">
        <v>4190627.7760131001</v>
      </c>
      <c r="J6900" s="33">
        <f t="shared" si="428"/>
        <v>1.8682459043711155E-3</v>
      </c>
      <c r="K6900" s="33">
        <f t="shared" si="429"/>
        <v>1.8665018192871585E-3</v>
      </c>
      <c r="L6900" s="33">
        <f t="shared" si="430"/>
        <v>0.98743991259496888</v>
      </c>
      <c r="M6900" s="33">
        <f t="shared" si="431"/>
        <v>0.98559685420167364</v>
      </c>
    </row>
    <row r="6901" spans="1:13" ht="41.4">
      <c r="A6901" t="s">
        <v>164</v>
      </c>
      <c r="B6901" t="s">
        <v>262</v>
      </c>
      <c r="C6901" s="14" t="s">
        <v>264</v>
      </c>
      <c r="D6901" t="s">
        <v>465</v>
      </c>
      <c r="E6901" t="s">
        <v>483</v>
      </c>
      <c r="F6901" s="20">
        <v>2041</v>
      </c>
      <c r="G6901" s="20">
        <v>49</v>
      </c>
      <c r="H6901" s="11">
        <v>8619.6927545984199</v>
      </c>
      <c r="I6901" s="10">
        <v>4216070.9376855204</v>
      </c>
      <c r="J6901" s="33">
        <f t="shared" si="428"/>
        <v>2.0444847541702745E-3</v>
      </c>
      <c r="K6901" s="33">
        <f t="shared" si="429"/>
        <v>2.0423962187839928E-3</v>
      </c>
      <c r="L6901" s="33">
        <f t="shared" si="430"/>
        <v>0.98559685420167364</v>
      </c>
      <c r="M6901" s="33">
        <f t="shared" si="431"/>
        <v>0.98358387491340671</v>
      </c>
    </row>
    <row r="6902" spans="1:13" ht="41.4">
      <c r="A6902" t="s">
        <v>164</v>
      </c>
      <c r="B6902" t="s">
        <v>262</v>
      </c>
      <c r="C6902" s="14" t="s">
        <v>264</v>
      </c>
      <c r="D6902" t="s">
        <v>465</v>
      </c>
      <c r="E6902" t="s">
        <v>483</v>
      </c>
      <c r="F6902" s="20">
        <v>2041</v>
      </c>
      <c r="G6902" s="20">
        <v>50</v>
      </c>
      <c r="H6902" s="11">
        <v>9900.7948027482507</v>
      </c>
      <c r="I6902" s="10">
        <v>4220965.6333961403</v>
      </c>
      <c r="J6902" s="33">
        <f t="shared" si="428"/>
        <v>2.3456231731463269E-3</v>
      </c>
      <c r="K6902" s="33">
        <f t="shared" si="429"/>
        <v>2.342874348766566E-3</v>
      </c>
      <c r="L6902" s="33">
        <f t="shared" si="430"/>
        <v>0.98358387491340671</v>
      </c>
      <c r="M6902" s="33">
        <f t="shared" si="431"/>
        <v>0.98127946148301171</v>
      </c>
    </row>
    <row r="6903" spans="1:13" ht="41.4">
      <c r="A6903" t="s">
        <v>164</v>
      </c>
      <c r="B6903" t="s">
        <v>262</v>
      </c>
      <c r="C6903" s="14" t="s">
        <v>264</v>
      </c>
      <c r="D6903" t="s">
        <v>465</v>
      </c>
      <c r="E6903" t="s">
        <v>483</v>
      </c>
      <c r="F6903" s="20">
        <v>2041</v>
      </c>
      <c r="G6903" s="20">
        <v>51</v>
      </c>
      <c r="H6903" s="11">
        <v>14550.1335319063</v>
      </c>
      <c r="I6903" s="10">
        <v>6206991.8980678599</v>
      </c>
      <c r="J6903" s="33">
        <f t="shared" si="428"/>
        <v>2.3441521707859053E-3</v>
      </c>
      <c r="K6903" s="33">
        <f t="shared" si="429"/>
        <v>2.3414067917004733E-3</v>
      </c>
      <c r="L6903" s="33">
        <f t="shared" si="430"/>
        <v>0.98127946148301171</v>
      </c>
      <c r="M6903" s="33">
        <f t="shared" si="431"/>
        <v>0.97898188708733924</v>
      </c>
    </row>
    <row r="6904" spans="1:13" ht="41.4">
      <c r="A6904" t="s">
        <v>164</v>
      </c>
      <c r="B6904" t="s">
        <v>262</v>
      </c>
      <c r="C6904" s="14" t="s">
        <v>264</v>
      </c>
      <c r="D6904" t="s">
        <v>465</v>
      </c>
      <c r="E6904" t="s">
        <v>483</v>
      </c>
      <c r="F6904" s="20">
        <v>2041</v>
      </c>
      <c r="G6904" s="20">
        <v>52</v>
      </c>
      <c r="H6904" s="11">
        <v>11637.9038184451</v>
      </c>
      <c r="I6904" s="10">
        <v>4151319.6765165399</v>
      </c>
      <c r="J6904" s="33">
        <f t="shared" si="428"/>
        <v>2.8034227005641521E-3</v>
      </c>
      <c r="K6904" s="33">
        <f t="shared" si="429"/>
        <v>2.7994967806730386E-3</v>
      </c>
      <c r="L6904" s="33">
        <f t="shared" si="430"/>
        <v>0.97898188708733924</v>
      </c>
      <c r="M6904" s="33">
        <f t="shared" si="431"/>
        <v>0.976241230446101</v>
      </c>
    </row>
    <row r="6905" spans="1:13" ht="41.4">
      <c r="A6905" t="s">
        <v>164</v>
      </c>
      <c r="B6905" t="s">
        <v>262</v>
      </c>
      <c r="C6905" s="14" t="s">
        <v>264</v>
      </c>
      <c r="D6905" t="s">
        <v>465</v>
      </c>
      <c r="E6905" t="s">
        <v>483</v>
      </c>
      <c r="F6905" s="20">
        <v>2041</v>
      </c>
      <c r="G6905" s="20">
        <v>53</v>
      </c>
      <c r="H6905" s="11">
        <v>12599.428181995299</v>
      </c>
      <c r="I6905" s="10">
        <v>4118614.4507346498</v>
      </c>
      <c r="J6905" s="33">
        <f t="shared" si="428"/>
        <v>3.0591424210022625E-3</v>
      </c>
      <c r="K6905" s="33">
        <f t="shared" si="429"/>
        <v>3.0544680126014523E-3</v>
      </c>
      <c r="L6905" s="33">
        <f t="shared" si="430"/>
        <v>0.976241230446101</v>
      </c>
      <c r="M6905" s="33">
        <f t="shared" si="431"/>
        <v>0.97325933283512067</v>
      </c>
    </row>
    <row r="6906" spans="1:13" ht="41.4">
      <c r="A6906" t="s">
        <v>164</v>
      </c>
      <c r="B6906" t="s">
        <v>262</v>
      </c>
      <c r="C6906" s="14" t="s">
        <v>264</v>
      </c>
      <c r="D6906" t="s">
        <v>465</v>
      </c>
      <c r="E6906" t="s">
        <v>483</v>
      </c>
      <c r="F6906" s="20">
        <v>2041</v>
      </c>
      <c r="G6906" s="20">
        <v>54</v>
      </c>
      <c r="H6906" s="11">
        <v>13258.834281978699</v>
      </c>
      <c r="I6906" s="10">
        <v>3974692.8250776101</v>
      </c>
      <c r="J6906" s="33">
        <f t="shared" si="428"/>
        <v>3.3358135749068374E-3</v>
      </c>
      <c r="K6906" s="33">
        <f t="shared" si="429"/>
        <v>3.3302559302765822E-3</v>
      </c>
      <c r="L6906" s="33">
        <f t="shared" si="430"/>
        <v>0.97325933283512067</v>
      </c>
      <c r="M6906" s="33">
        <f t="shared" si="431"/>
        <v>0.97001813017024952</v>
      </c>
    </row>
    <row r="6907" spans="1:13" ht="41.4">
      <c r="A6907" t="s">
        <v>164</v>
      </c>
      <c r="B6907" t="s">
        <v>262</v>
      </c>
      <c r="C6907" s="14" t="s">
        <v>264</v>
      </c>
      <c r="D6907" t="s">
        <v>465</v>
      </c>
      <c r="E6907" t="s">
        <v>483</v>
      </c>
      <c r="F6907" s="20">
        <v>2041</v>
      </c>
      <c r="G6907" s="20">
        <v>55</v>
      </c>
      <c r="H6907" s="11">
        <v>14123.927639334201</v>
      </c>
      <c r="I6907" s="10">
        <v>3922680.0827926998</v>
      </c>
      <c r="J6907" s="33">
        <f t="shared" si="428"/>
        <v>3.6005810673397712E-3</v>
      </c>
      <c r="K6907" s="33">
        <f t="shared" si="429"/>
        <v>3.5941067480965705E-3</v>
      </c>
      <c r="L6907" s="33">
        <f t="shared" si="430"/>
        <v>0.97001813017024952</v>
      </c>
      <c r="M6907" s="33">
        <f t="shared" si="431"/>
        <v>0.96653178146282859</v>
      </c>
    </row>
    <row r="6908" spans="1:13" ht="41.4">
      <c r="A6908" t="s">
        <v>164</v>
      </c>
      <c r="B6908" t="s">
        <v>262</v>
      </c>
      <c r="C6908" s="14" t="s">
        <v>264</v>
      </c>
      <c r="D6908" t="s">
        <v>465</v>
      </c>
      <c r="E6908" t="s">
        <v>483</v>
      </c>
      <c r="F6908" s="20">
        <v>2041</v>
      </c>
      <c r="G6908" s="20">
        <v>56</v>
      </c>
      <c r="H6908" s="11">
        <v>15525.5548111187</v>
      </c>
      <c r="I6908" s="10">
        <v>3957032.6446688501</v>
      </c>
      <c r="J6908" s="33">
        <f t="shared" si="428"/>
        <v>3.9235346799667298E-3</v>
      </c>
      <c r="K6908" s="33">
        <f t="shared" si="429"/>
        <v>3.9158476744713955E-3</v>
      </c>
      <c r="L6908" s="33">
        <f t="shared" si="430"/>
        <v>0.96653178146282859</v>
      </c>
      <c r="M6908" s="33">
        <f t="shared" si="431"/>
        <v>0.96274699023408472</v>
      </c>
    </row>
    <row r="6909" spans="1:13" ht="41.4">
      <c r="A6909" t="s">
        <v>164</v>
      </c>
      <c r="B6909" t="s">
        <v>262</v>
      </c>
      <c r="C6909" s="14" t="s">
        <v>264</v>
      </c>
      <c r="D6909" t="s">
        <v>465</v>
      </c>
      <c r="E6909" t="s">
        <v>483</v>
      </c>
      <c r="F6909" s="20">
        <v>2041</v>
      </c>
      <c r="G6909" s="20">
        <v>57</v>
      </c>
      <c r="H6909" s="11">
        <v>17174.1615307057</v>
      </c>
      <c r="I6909" s="10">
        <v>4012549.2428959701</v>
      </c>
      <c r="J6909" s="33">
        <f t="shared" si="428"/>
        <v>4.2801123403312111E-3</v>
      </c>
      <c r="K6909" s="33">
        <f t="shared" si="429"/>
        <v>4.2709657136912327E-3</v>
      </c>
      <c r="L6909" s="33">
        <f t="shared" si="430"/>
        <v>0.96274699023408472</v>
      </c>
      <c r="M6909" s="33">
        <f t="shared" si="431"/>
        <v>0.95863513084783547</v>
      </c>
    </row>
    <row r="6910" spans="1:13" ht="41.4">
      <c r="A6910" t="s">
        <v>164</v>
      </c>
      <c r="B6910" t="s">
        <v>262</v>
      </c>
      <c r="C6910" s="14" t="s">
        <v>264</v>
      </c>
      <c r="D6910" t="s">
        <v>465</v>
      </c>
      <c r="E6910" t="s">
        <v>483</v>
      </c>
      <c r="F6910" s="20">
        <v>2041</v>
      </c>
      <c r="G6910" s="20">
        <v>58</v>
      </c>
      <c r="H6910" s="11">
        <v>18532.516353379699</v>
      </c>
      <c r="I6910" s="10">
        <v>3964061.5465003802</v>
      </c>
      <c r="J6910" s="33">
        <f t="shared" si="428"/>
        <v>4.6751333540067984E-3</v>
      </c>
      <c r="K6910" s="33">
        <f t="shared" si="429"/>
        <v>4.664221928813217E-3</v>
      </c>
      <c r="L6910" s="33">
        <f t="shared" si="430"/>
        <v>0.95863513084783547</v>
      </c>
      <c r="M6910" s="33">
        <f t="shared" si="431"/>
        <v>0.95416384384880426</v>
      </c>
    </row>
    <row r="6911" spans="1:13" ht="41.4">
      <c r="A6911" t="s">
        <v>164</v>
      </c>
      <c r="B6911" t="s">
        <v>262</v>
      </c>
      <c r="C6911" s="14" t="s">
        <v>264</v>
      </c>
      <c r="D6911" t="s">
        <v>465</v>
      </c>
      <c r="E6911" t="s">
        <v>483</v>
      </c>
      <c r="F6911" s="20">
        <v>2041</v>
      </c>
      <c r="G6911" s="20">
        <v>59</v>
      </c>
      <c r="H6911" s="11">
        <v>19500.8711559533</v>
      </c>
      <c r="I6911" s="10">
        <v>3809945.2052736399</v>
      </c>
      <c r="J6911" s="33">
        <f t="shared" si="428"/>
        <v>5.1184124981536834E-3</v>
      </c>
      <c r="K6911" s="33">
        <f t="shared" si="429"/>
        <v>5.1053357451548154E-3</v>
      </c>
      <c r="L6911" s="33">
        <f t="shared" si="430"/>
        <v>0.95416384384880426</v>
      </c>
      <c r="M6911" s="33">
        <f t="shared" si="431"/>
        <v>0.94929251707006868</v>
      </c>
    </row>
    <row r="6912" spans="1:13" ht="41.4">
      <c r="A6912" t="s">
        <v>164</v>
      </c>
      <c r="B6912" t="s">
        <v>262</v>
      </c>
      <c r="C6912" s="14" t="s">
        <v>264</v>
      </c>
      <c r="D6912" t="s">
        <v>465</v>
      </c>
      <c r="E6912" t="s">
        <v>483</v>
      </c>
      <c r="F6912" s="20">
        <v>2041</v>
      </c>
      <c r="G6912" s="20">
        <v>60</v>
      </c>
      <c r="H6912" s="11">
        <v>20691.748104742899</v>
      </c>
      <c r="I6912" s="10">
        <v>3712529.31363753</v>
      </c>
      <c r="J6912" s="33">
        <f t="shared" si="428"/>
        <v>5.5734908351387962E-3</v>
      </c>
      <c r="K6912" s="33">
        <f t="shared" si="429"/>
        <v>5.5579877505663733E-3</v>
      </c>
      <c r="L6912" s="33">
        <f t="shared" si="430"/>
        <v>0.94929251707006868</v>
      </c>
      <c r="M6912" s="33">
        <f t="shared" si="431"/>
        <v>0.94401636088848895</v>
      </c>
    </row>
    <row r="6913" spans="1:13" ht="41.4">
      <c r="A6913" t="s">
        <v>164</v>
      </c>
      <c r="B6913" t="s">
        <v>262</v>
      </c>
      <c r="C6913" s="14" t="s">
        <v>264</v>
      </c>
      <c r="D6913" t="s">
        <v>465</v>
      </c>
      <c r="E6913" t="s">
        <v>483</v>
      </c>
      <c r="F6913" s="20">
        <v>2041</v>
      </c>
      <c r="G6913" s="20">
        <v>61</v>
      </c>
      <c r="H6913" s="11">
        <v>22158.1437024796</v>
      </c>
      <c r="I6913" s="10">
        <v>3627780.8695735</v>
      </c>
      <c r="J6913" s="33">
        <f t="shared" si="428"/>
        <v>6.1079057691498942E-3</v>
      </c>
      <c r="K6913" s="33">
        <f t="shared" si="429"/>
        <v>6.0892904322318309E-3</v>
      </c>
      <c r="L6913" s="33">
        <f t="shared" si="430"/>
        <v>0.94401636088848895</v>
      </c>
      <c r="M6913" s="33">
        <f t="shared" si="431"/>
        <v>0.93826797109426041</v>
      </c>
    </row>
    <row r="6914" spans="1:13" ht="41.4">
      <c r="A6914" t="s">
        <v>164</v>
      </c>
      <c r="B6914" t="s">
        <v>262</v>
      </c>
      <c r="C6914" s="14" t="s">
        <v>264</v>
      </c>
      <c r="D6914" t="s">
        <v>465</v>
      </c>
      <c r="E6914" t="s">
        <v>483</v>
      </c>
      <c r="F6914" s="20">
        <v>2041</v>
      </c>
      <c r="G6914" s="20">
        <v>62</v>
      </c>
      <c r="H6914" s="11">
        <v>23683.968923617002</v>
      </c>
      <c r="I6914" s="10">
        <v>3536521.7887899298</v>
      </c>
      <c r="J6914" s="33">
        <f t="shared" ref="J6914:J6977" si="432">IF(I6914&gt;0,H6914/I6914,0)</f>
        <v>6.6969667764215307E-3</v>
      </c>
      <c r="K6914" s="33">
        <f t="shared" ref="K6914:K6977" si="433">1-EXP(-J6914)</f>
        <v>6.6745920698371153E-3</v>
      </c>
      <c r="L6914" s="33">
        <f t="shared" ref="L6914:L6977" si="434">IF(G6914=30,1,M6913)</f>
        <v>0.93826797109426041</v>
      </c>
      <c r="M6914" s="33">
        <f t="shared" ref="M6914:M6977" si="435">L6914*(1-K6914)</f>
        <v>0.93200541513501245</v>
      </c>
    </row>
    <row r="6915" spans="1:13" ht="41.4">
      <c r="A6915" t="s">
        <v>164</v>
      </c>
      <c r="B6915" t="s">
        <v>262</v>
      </c>
      <c r="C6915" s="14" t="s">
        <v>264</v>
      </c>
      <c r="D6915" t="s">
        <v>465</v>
      </c>
      <c r="E6915" t="s">
        <v>483</v>
      </c>
      <c r="F6915" s="20">
        <v>2041</v>
      </c>
      <c r="G6915" s="20">
        <v>63</v>
      </c>
      <c r="H6915" s="11">
        <v>25161.7428986552</v>
      </c>
      <c r="I6915" s="10">
        <v>3426174.4430843699</v>
      </c>
      <c r="J6915" s="33">
        <f t="shared" si="432"/>
        <v>7.3439760049122489E-3</v>
      </c>
      <c r="K6915" s="33">
        <f t="shared" si="433"/>
        <v>7.3170749070867735E-3</v>
      </c>
      <c r="L6915" s="33">
        <f t="shared" si="434"/>
        <v>0.93200541513501245</v>
      </c>
      <c r="M6915" s="33">
        <f t="shared" si="435"/>
        <v>0.92518586169865902</v>
      </c>
    </row>
    <row r="6916" spans="1:13" ht="41.4">
      <c r="A6916" t="s">
        <v>164</v>
      </c>
      <c r="B6916" t="s">
        <v>262</v>
      </c>
      <c r="C6916" s="14" t="s">
        <v>264</v>
      </c>
      <c r="D6916" t="s">
        <v>465</v>
      </c>
      <c r="E6916" t="s">
        <v>483</v>
      </c>
      <c r="F6916" s="20">
        <v>2041</v>
      </c>
      <c r="G6916" s="20">
        <v>64</v>
      </c>
      <c r="H6916" s="11">
        <v>26837.191530818101</v>
      </c>
      <c r="I6916" s="10">
        <v>3328810.87989097</v>
      </c>
      <c r="J6916" s="33">
        <f t="shared" si="432"/>
        <v>8.062095594838092E-3</v>
      </c>
      <c r="K6916" s="33">
        <f t="shared" si="433"/>
        <v>8.0296840622595678E-3</v>
      </c>
      <c r="L6916" s="33">
        <f t="shared" si="434"/>
        <v>0.92518586169865902</v>
      </c>
      <c r="M6916" s="33">
        <f t="shared" si="435"/>
        <v>0.91775691153034944</v>
      </c>
    </row>
    <row r="6917" spans="1:13" ht="41.4">
      <c r="A6917" t="s">
        <v>164</v>
      </c>
      <c r="B6917" t="s">
        <v>262</v>
      </c>
      <c r="C6917" s="14" t="s">
        <v>264</v>
      </c>
      <c r="D6917" t="s">
        <v>465</v>
      </c>
      <c r="E6917" t="s">
        <v>483</v>
      </c>
      <c r="F6917" s="20">
        <v>2041</v>
      </c>
      <c r="G6917" s="20">
        <v>65</v>
      </c>
      <c r="H6917" s="11">
        <v>27245.931040948901</v>
      </c>
      <c r="I6917" s="10">
        <v>3219759.9034083099</v>
      </c>
      <c r="J6917" s="33">
        <f t="shared" si="432"/>
        <v>8.4621002367622003E-3</v>
      </c>
      <c r="K6917" s="33">
        <f t="shared" si="433"/>
        <v>8.4263974443987699E-3</v>
      </c>
      <c r="L6917" s="33">
        <f t="shared" si="434"/>
        <v>0.91775691153034944</v>
      </c>
      <c r="M6917" s="33">
        <f t="shared" si="435"/>
        <v>0.91002352703645084</v>
      </c>
    </row>
    <row r="6918" spans="1:13" ht="41.4">
      <c r="A6918" t="s">
        <v>164</v>
      </c>
      <c r="B6918" t="s">
        <v>262</v>
      </c>
      <c r="C6918" s="14" t="s">
        <v>264</v>
      </c>
      <c r="D6918" t="s">
        <v>465</v>
      </c>
      <c r="E6918" t="s">
        <v>483</v>
      </c>
      <c r="F6918" s="20">
        <v>2041</v>
      </c>
      <c r="G6918" s="20">
        <v>66</v>
      </c>
      <c r="H6918" s="11">
        <v>28865.8779565023</v>
      </c>
      <c r="I6918" s="10">
        <v>3108983.9768957398</v>
      </c>
      <c r="J6918" s="33">
        <f t="shared" si="432"/>
        <v>9.2846660423526271E-3</v>
      </c>
      <c r="K6918" s="33">
        <f t="shared" si="433"/>
        <v>9.241696619005757E-3</v>
      </c>
      <c r="L6918" s="33">
        <f t="shared" si="434"/>
        <v>0.91002352703645084</v>
      </c>
      <c r="M6918" s="33">
        <f t="shared" si="435"/>
        <v>0.90161336568342243</v>
      </c>
    </row>
    <row r="6919" spans="1:13" ht="41.4">
      <c r="A6919" t="s">
        <v>164</v>
      </c>
      <c r="B6919" t="s">
        <v>262</v>
      </c>
      <c r="C6919" s="14" t="s">
        <v>264</v>
      </c>
      <c r="D6919" t="s">
        <v>465</v>
      </c>
      <c r="E6919" t="s">
        <v>483</v>
      </c>
      <c r="F6919" s="20">
        <v>2041</v>
      </c>
      <c r="G6919" s="20">
        <v>67</v>
      </c>
      <c r="H6919" s="11">
        <v>30296.779647066101</v>
      </c>
      <c r="I6919" s="10">
        <v>2972830.3820390902</v>
      </c>
      <c r="J6919" s="33">
        <f t="shared" si="432"/>
        <v>1.0191223767797098E-2</v>
      </c>
      <c r="K6919" s="33">
        <f t="shared" si="433"/>
        <v>1.0139469210158958E-2</v>
      </c>
      <c r="L6919" s="33">
        <f t="shared" si="434"/>
        <v>0.90161336568342243</v>
      </c>
      <c r="M6919" s="33">
        <f t="shared" si="435"/>
        <v>0.89247148472260762</v>
      </c>
    </row>
    <row r="6920" spans="1:13" ht="41.4">
      <c r="A6920" t="s">
        <v>164</v>
      </c>
      <c r="B6920" t="s">
        <v>262</v>
      </c>
      <c r="C6920" s="14" t="s">
        <v>264</v>
      </c>
      <c r="D6920" t="s">
        <v>465</v>
      </c>
      <c r="E6920" t="s">
        <v>483</v>
      </c>
      <c r="F6920" s="20">
        <v>2041</v>
      </c>
      <c r="G6920" s="20">
        <v>68</v>
      </c>
      <c r="H6920" s="11">
        <v>32296.8632824821</v>
      </c>
      <c r="I6920" s="10">
        <v>2885321.2279278198</v>
      </c>
      <c r="J6920" s="33">
        <f t="shared" si="432"/>
        <v>1.1193506972420213E-2</v>
      </c>
      <c r="K6920" s="33">
        <f t="shared" si="433"/>
        <v>1.1131092768257078E-2</v>
      </c>
      <c r="L6920" s="33">
        <f t="shared" si="434"/>
        <v>0.89247148472260762</v>
      </c>
      <c r="M6920" s="33">
        <f t="shared" si="435"/>
        <v>0.88253730183313617</v>
      </c>
    </row>
    <row r="6921" spans="1:13" ht="41.4">
      <c r="A6921" t="s">
        <v>164</v>
      </c>
      <c r="B6921" t="s">
        <v>262</v>
      </c>
      <c r="C6921" s="14" t="s">
        <v>264</v>
      </c>
      <c r="D6921" t="s">
        <v>465</v>
      </c>
      <c r="E6921" t="s">
        <v>483</v>
      </c>
      <c r="F6921" s="20">
        <v>2041</v>
      </c>
      <c r="G6921" s="20">
        <v>69</v>
      </c>
      <c r="H6921" s="11">
        <v>32789.166846179098</v>
      </c>
      <c r="I6921" s="10">
        <v>2661986.5982535202</v>
      </c>
      <c r="J6921" s="33">
        <f t="shared" si="432"/>
        <v>1.2317555192686342E-2</v>
      </c>
      <c r="K6921" s="33">
        <f t="shared" si="433"/>
        <v>1.2242004627290082E-2</v>
      </c>
      <c r="L6921" s="33">
        <f t="shared" si="434"/>
        <v>0.88253730183313617</v>
      </c>
      <c r="M6921" s="33">
        <f t="shared" si="435"/>
        <v>0.87173327610033879</v>
      </c>
    </row>
    <row r="6922" spans="1:13" ht="41.4">
      <c r="A6922" t="s">
        <v>164</v>
      </c>
      <c r="B6922" t="s">
        <v>262</v>
      </c>
      <c r="C6922" s="14" t="s">
        <v>264</v>
      </c>
      <c r="D6922" t="s">
        <v>465</v>
      </c>
      <c r="E6922" t="s">
        <v>483</v>
      </c>
      <c r="F6922" s="20">
        <v>2042</v>
      </c>
      <c r="G6922" s="20">
        <v>30</v>
      </c>
      <c r="H6922" s="11">
        <v>832.58037992291599</v>
      </c>
      <c r="I6922" s="10">
        <v>4906538.32754179</v>
      </c>
      <c r="J6922" s="33">
        <f t="shared" si="432"/>
        <v>1.6968793971289421E-4</v>
      </c>
      <c r="K6922" s="33">
        <f t="shared" si="433"/>
        <v>1.6967354352870334E-4</v>
      </c>
      <c r="L6922" s="33">
        <f t="shared" si="434"/>
        <v>1</v>
      </c>
      <c r="M6922" s="33">
        <f t="shared" si="435"/>
        <v>0.9998303264564713</v>
      </c>
    </row>
    <row r="6923" spans="1:13" ht="41.4">
      <c r="A6923" t="s">
        <v>164</v>
      </c>
      <c r="B6923" t="s">
        <v>262</v>
      </c>
      <c r="C6923" s="14" t="s">
        <v>264</v>
      </c>
      <c r="D6923" t="s">
        <v>465</v>
      </c>
      <c r="E6923" t="s">
        <v>483</v>
      </c>
      <c r="F6923" s="20">
        <v>2042</v>
      </c>
      <c r="G6923" s="20">
        <v>31</v>
      </c>
      <c r="H6923" s="11">
        <v>1063.46457270823</v>
      </c>
      <c r="I6923" s="10">
        <v>4878382.8070591502</v>
      </c>
      <c r="J6923" s="33">
        <f t="shared" si="432"/>
        <v>2.1799531007885817E-4</v>
      </c>
      <c r="K6923" s="33">
        <f t="shared" si="433"/>
        <v>2.1797155082770026E-4</v>
      </c>
      <c r="L6923" s="33">
        <f t="shared" si="434"/>
        <v>0.9998303264564713</v>
      </c>
      <c r="M6923" s="33">
        <f t="shared" si="435"/>
        <v>0.99961239188964901</v>
      </c>
    </row>
    <row r="6924" spans="1:13" ht="41.4">
      <c r="A6924" t="s">
        <v>164</v>
      </c>
      <c r="B6924" t="s">
        <v>262</v>
      </c>
      <c r="C6924" s="14" t="s">
        <v>264</v>
      </c>
      <c r="D6924" t="s">
        <v>465</v>
      </c>
      <c r="E6924" t="s">
        <v>483</v>
      </c>
      <c r="F6924" s="20">
        <v>2042</v>
      </c>
      <c r="G6924" s="20">
        <v>32</v>
      </c>
      <c r="H6924" s="11">
        <v>1088.9344580862</v>
      </c>
      <c r="I6924" s="10">
        <v>4744636.4411738496</v>
      </c>
      <c r="J6924" s="33">
        <f t="shared" si="432"/>
        <v>2.2950851378968702E-4</v>
      </c>
      <c r="K6924" s="33">
        <f t="shared" si="433"/>
        <v>2.2948217872542642E-4</v>
      </c>
      <c r="L6924" s="33">
        <f t="shared" si="434"/>
        <v>0.99961239188964901</v>
      </c>
      <c r="M6924" s="33">
        <f t="shared" si="435"/>
        <v>0.99938299866007729</v>
      </c>
    </row>
    <row r="6925" spans="1:13" ht="41.4">
      <c r="A6925" t="s">
        <v>164</v>
      </c>
      <c r="B6925" t="s">
        <v>262</v>
      </c>
      <c r="C6925" s="14" t="s">
        <v>264</v>
      </c>
      <c r="D6925" t="s">
        <v>465</v>
      </c>
      <c r="E6925" t="s">
        <v>483</v>
      </c>
      <c r="F6925" s="20">
        <v>2042</v>
      </c>
      <c r="G6925" s="20">
        <v>33</v>
      </c>
      <c r="H6925" s="11">
        <v>1135.94899202953</v>
      </c>
      <c r="I6925" s="10">
        <v>4673777.6975675197</v>
      </c>
      <c r="J6925" s="33">
        <f t="shared" si="432"/>
        <v>2.4304728755514788E-4</v>
      </c>
      <c r="K6925" s="33">
        <f t="shared" si="433"/>
        <v>2.4301775395585423E-4</v>
      </c>
      <c r="L6925" s="33">
        <f t="shared" si="434"/>
        <v>0.99938299866007729</v>
      </c>
      <c r="M6925" s="33">
        <f t="shared" si="435"/>
        <v>0.99914013084840125</v>
      </c>
    </row>
    <row r="6926" spans="1:13" ht="41.4">
      <c r="A6926" t="s">
        <v>164</v>
      </c>
      <c r="B6926" t="s">
        <v>262</v>
      </c>
      <c r="C6926" s="14" t="s">
        <v>264</v>
      </c>
      <c r="D6926" t="s">
        <v>465</v>
      </c>
      <c r="E6926" t="s">
        <v>483</v>
      </c>
      <c r="F6926" s="20">
        <v>2042</v>
      </c>
      <c r="G6926" s="20">
        <v>34</v>
      </c>
      <c r="H6926" s="11">
        <v>1199.3424558832601</v>
      </c>
      <c r="I6926" s="10">
        <v>4630863.2117871204</v>
      </c>
      <c r="J6926" s="33">
        <f t="shared" si="432"/>
        <v>2.5898896189171079E-4</v>
      </c>
      <c r="K6926" s="33">
        <f t="shared" si="433"/>
        <v>2.5895542714560182E-4</v>
      </c>
      <c r="L6926" s="33">
        <f t="shared" si="434"/>
        <v>0.99914013084840125</v>
      </c>
      <c r="M6926" s="33">
        <f t="shared" si="435"/>
        <v>0.99888139808903909</v>
      </c>
    </row>
    <row r="6927" spans="1:13" ht="41.4">
      <c r="A6927" t="s">
        <v>164</v>
      </c>
      <c r="B6927" t="s">
        <v>262</v>
      </c>
      <c r="C6927" s="14" t="s">
        <v>264</v>
      </c>
      <c r="D6927" t="s">
        <v>465</v>
      </c>
      <c r="E6927" t="s">
        <v>483</v>
      </c>
      <c r="F6927" s="20">
        <v>2042</v>
      </c>
      <c r="G6927" s="20">
        <v>35</v>
      </c>
      <c r="H6927" s="11">
        <v>1665.6929310093899</v>
      </c>
      <c r="I6927" s="10">
        <v>4656145.5789157199</v>
      </c>
      <c r="J6927" s="33">
        <f t="shared" si="432"/>
        <v>3.5774073271078457E-4</v>
      </c>
      <c r="K6927" s="33">
        <f t="shared" si="433"/>
        <v>3.5767675112474695E-4</v>
      </c>
      <c r="L6927" s="33">
        <f t="shared" si="434"/>
        <v>0.99888139808903909</v>
      </c>
      <c r="M6927" s="33">
        <f t="shared" si="435"/>
        <v>0.99852412143581171</v>
      </c>
    </row>
    <row r="6928" spans="1:13" ht="41.4">
      <c r="A6928" t="s">
        <v>164</v>
      </c>
      <c r="B6928" t="s">
        <v>262</v>
      </c>
      <c r="C6928" s="14" t="s">
        <v>264</v>
      </c>
      <c r="D6928" t="s">
        <v>465</v>
      </c>
      <c r="E6928" t="s">
        <v>483</v>
      </c>
      <c r="F6928" s="20">
        <v>2042</v>
      </c>
      <c r="G6928" s="20">
        <v>36</v>
      </c>
      <c r="H6928" s="11">
        <v>1895.85530632938</v>
      </c>
      <c r="I6928" s="10">
        <v>4572175.3167130798</v>
      </c>
      <c r="J6928" s="33">
        <f t="shared" si="432"/>
        <v>4.1465061486144049E-4</v>
      </c>
      <c r="K6928" s="33">
        <f t="shared" si="433"/>
        <v>4.1456465917621976E-4</v>
      </c>
      <c r="L6928" s="33">
        <f t="shared" si="434"/>
        <v>0.99852412143581171</v>
      </c>
      <c r="M6928" s="33">
        <f t="shared" si="435"/>
        <v>0.99811016862372948</v>
      </c>
    </row>
    <row r="6929" spans="1:13" ht="41.4">
      <c r="A6929" t="s">
        <v>164</v>
      </c>
      <c r="B6929" t="s">
        <v>262</v>
      </c>
      <c r="C6929" s="14" t="s">
        <v>264</v>
      </c>
      <c r="D6929" t="s">
        <v>465</v>
      </c>
      <c r="E6929" t="s">
        <v>483</v>
      </c>
      <c r="F6929" s="20">
        <v>2042</v>
      </c>
      <c r="G6929" s="20">
        <v>37</v>
      </c>
      <c r="H6929" s="11">
        <v>2009.9063264573099</v>
      </c>
      <c r="I6929" s="10">
        <v>4510078.8912526602</v>
      </c>
      <c r="J6929" s="33">
        <f t="shared" si="432"/>
        <v>4.4564770925749033E-4</v>
      </c>
      <c r="K6929" s="33">
        <f t="shared" si="433"/>
        <v>4.4554842306654407E-4</v>
      </c>
      <c r="L6929" s="33">
        <f t="shared" si="434"/>
        <v>0.99811016862372948</v>
      </c>
      <c r="M6929" s="33">
        <f t="shared" si="435"/>
        <v>0.99766546221205255</v>
      </c>
    </row>
    <row r="6930" spans="1:13" ht="41.4">
      <c r="A6930" t="s">
        <v>164</v>
      </c>
      <c r="B6930" t="s">
        <v>262</v>
      </c>
      <c r="C6930" s="14" t="s">
        <v>264</v>
      </c>
      <c r="D6930" t="s">
        <v>465</v>
      </c>
      <c r="E6930" t="s">
        <v>483</v>
      </c>
      <c r="F6930" s="20">
        <v>2042</v>
      </c>
      <c r="G6930" s="20">
        <v>38</v>
      </c>
      <c r="H6930" s="11">
        <v>2104.9569465324798</v>
      </c>
      <c r="I6930" s="10">
        <v>4380512.4975421103</v>
      </c>
      <c r="J6930" s="33">
        <f t="shared" si="432"/>
        <v>4.8052755190484302E-4</v>
      </c>
      <c r="K6930" s="33">
        <f t="shared" si="433"/>
        <v>4.8041211703142572E-4</v>
      </c>
      <c r="L6930" s="33">
        <f t="shared" si="434"/>
        <v>0.99766546221205255</v>
      </c>
      <c r="M6930" s="33">
        <f t="shared" si="435"/>
        <v>0.99718617163526213</v>
      </c>
    </row>
    <row r="6931" spans="1:13" ht="41.4">
      <c r="A6931" t="s">
        <v>164</v>
      </c>
      <c r="B6931" t="s">
        <v>262</v>
      </c>
      <c r="C6931" s="14" t="s">
        <v>264</v>
      </c>
      <c r="D6931" t="s">
        <v>465</v>
      </c>
      <c r="E6931" t="s">
        <v>483</v>
      </c>
      <c r="F6931" s="20">
        <v>2042</v>
      </c>
      <c r="G6931" s="20">
        <v>39</v>
      </c>
      <c r="H6931" s="11">
        <v>2240.7023122934602</v>
      </c>
      <c r="I6931" s="10">
        <v>4313308.9303467497</v>
      </c>
      <c r="J6931" s="33">
        <f t="shared" si="432"/>
        <v>5.1948570076415295E-4</v>
      </c>
      <c r="K6931" s="33">
        <f t="shared" si="433"/>
        <v>5.1935079142961804E-4</v>
      </c>
      <c r="L6931" s="33">
        <f t="shared" si="434"/>
        <v>0.99718617163526213</v>
      </c>
      <c r="M6931" s="33">
        <f t="shared" si="435"/>
        <v>0.99666828220782067</v>
      </c>
    </row>
    <row r="6932" spans="1:13" ht="41.4">
      <c r="A6932" t="s">
        <v>164</v>
      </c>
      <c r="B6932" t="s">
        <v>262</v>
      </c>
      <c r="C6932" s="14" t="s">
        <v>264</v>
      </c>
      <c r="D6932" t="s">
        <v>465</v>
      </c>
      <c r="E6932" t="s">
        <v>483</v>
      </c>
      <c r="F6932" s="20">
        <v>2042</v>
      </c>
      <c r="G6932" s="20">
        <v>40</v>
      </c>
      <c r="H6932" s="11">
        <v>3191.8952155167299</v>
      </c>
      <c r="I6932" s="10">
        <v>4288154.6235441696</v>
      </c>
      <c r="J6932" s="33">
        <f t="shared" si="432"/>
        <v>7.443517073735138E-4</v>
      </c>
      <c r="K6932" s="33">
        <f t="shared" si="433"/>
        <v>7.4407474636439819E-4</v>
      </c>
      <c r="L6932" s="33">
        <f t="shared" si="434"/>
        <v>0.99666828220782067</v>
      </c>
      <c r="M6932" s="33">
        <f t="shared" si="435"/>
        <v>0.99592668650852745</v>
      </c>
    </row>
    <row r="6933" spans="1:13" ht="41.4">
      <c r="A6933" t="s">
        <v>164</v>
      </c>
      <c r="B6933" t="s">
        <v>262</v>
      </c>
      <c r="C6933" s="14" t="s">
        <v>264</v>
      </c>
      <c r="D6933" t="s">
        <v>465</v>
      </c>
      <c r="E6933" t="s">
        <v>483</v>
      </c>
      <c r="F6933" s="20">
        <v>2042</v>
      </c>
      <c r="G6933" s="20">
        <v>41</v>
      </c>
      <c r="H6933" s="11">
        <v>3513.1739935164501</v>
      </c>
      <c r="I6933" s="10">
        <v>4264286.7325269496</v>
      </c>
      <c r="J6933" s="33">
        <f t="shared" si="432"/>
        <v>8.2385970125292164E-4</v>
      </c>
      <c r="K6933" s="33">
        <f t="shared" si="433"/>
        <v>8.2352042202848974E-4</v>
      </c>
      <c r="L6933" s="33">
        <f t="shared" si="434"/>
        <v>0.99592668650852745</v>
      </c>
      <c r="M6933" s="33">
        <f t="shared" si="435"/>
        <v>0.99510652054334447</v>
      </c>
    </row>
    <row r="6934" spans="1:13" ht="41.4">
      <c r="A6934" t="s">
        <v>164</v>
      </c>
      <c r="B6934" t="s">
        <v>262</v>
      </c>
      <c r="C6934" s="14" t="s">
        <v>264</v>
      </c>
      <c r="D6934" t="s">
        <v>465</v>
      </c>
      <c r="E6934" t="s">
        <v>483</v>
      </c>
      <c r="F6934" s="20">
        <v>2042</v>
      </c>
      <c r="G6934" s="20">
        <v>42</v>
      </c>
      <c r="H6934" s="11">
        <v>3789.4637627557199</v>
      </c>
      <c r="I6934" s="10">
        <v>4240308.7764829798</v>
      </c>
      <c r="J6934" s="33">
        <f t="shared" si="432"/>
        <v>8.9367637181809144E-4</v>
      </c>
      <c r="K6934" s="33">
        <f t="shared" si="433"/>
        <v>8.9327716201959007E-4</v>
      </c>
      <c r="L6934" s="33">
        <f t="shared" si="434"/>
        <v>0.99510652054334447</v>
      </c>
      <c r="M6934" s="33">
        <f t="shared" si="435"/>
        <v>0.99421761461476632</v>
      </c>
    </row>
    <row r="6935" spans="1:13" ht="41.4">
      <c r="A6935" t="s">
        <v>164</v>
      </c>
      <c r="B6935" t="s">
        <v>262</v>
      </c>
      <c r="C6935" s="14" t="s">
        <v>264</v>
      </c>
      <c r="D6935" t="s">
        <v>465</v>
      </c>
      <c r="E6935" t="s">
        <v>483</v>
      </c>
      <c r="F6935" s="20">
        <v>2042</v>
      </c>
      <c r="G6935" s="20">
        <v>43</v>
      </c>
      <c r="H6935" s="11">
        <v>4134.2470393575704</v>
      </c>
      <c r="I6935" s="10">
        <v>4254873.4003994903</v>
      </c>
      <c r="J6935" s="33">
        <f t="shared" si="432"/>
        <v>9.716498354497235E-4</v>
      </c>
      <c r="K6935" s="33">
        <f t="shared" si="433"/>
        <v>9.7117793660084217E-4</v>
      </c>
      <c r="L6935" s="33">
        <f t="shared" si="434"/>
        <v>0.99421761461476632</v>
      </c>
      <c r="M6935" s="33">
        <f t="shared" si="435"/>
        <v>0.99325205240327252</v>
      </c>
    </row>
    <row r="6936" spans="1:13" ht="41.4">
      <c r="A6936" t="s">
        <v>164</v>
      </c>
      <c r="B6936" t="s">
        <v>262</v>
      </c>
      <c r="C6936" s="14" t="s">
        <v>264</v>
      </c>
      <c r="D6936" t="s">
        <v>465</v>
      </c>
      <c r="E6936" t="s">
        <v>483</v>
      </c>
      <c r="F6936" s="20">
        <v>2042</v>
      </c>
      <c r="G6936" s="20">
        <v>44</v>
      </c>
      <c r="H6936" s="11">
        <v>4562.2594679036501</v>
      </c>
      <c r="I6936" s="10">
        <v>4307224.2761575896</v>
      </c>
      <c r="J6936" s="33">
        <f t="shared" si="432"/>
        <v>1.0592110313729875E-3</v>
      </c>
      <c r="K6936" s="33">
        <f t="shared" si="433"/>
        <v>1.0586502653757712E-3</v>
      </c>
      <c r="L6936" s="33">
        <f t="shared" si="434"/>
        <v>0.99325205240327252</v>
      </c>
      <c r="M6936" s="33">
        <f t="shared" si="435"/>
        <v>0.99220054585441075</v>
      </c>
    </row>
    <row r="6937" spans="1:13" ht="41.4">
      <c r="A6937" t="s">
        <v>164</v>
      </c>
      <c r="B6937" t="s">
        <v>262</v>
      </c>
      <c r="C6937" s="14" t="s">
        <v>264</v>
      </c>
      <c r="D6937" t="s">
        <v>465</v>
      </c>
      <c r="E6937" t="s">
        <v>483</v>
      </c>
      <c r="F6937" s="20">
        <v>2042</v>
      </c>
      <c r="G6937" s="20">
        <v>45</v>
      </c>
      <c r="H6937" s="11">
        <v>6289.9542456080999</v>
      </c>
      <c r="I6937" s="10">
        <v>4434347.1293394398</v>
      </c>
      <c r="J6937" s="33">
        <f t="shared" si="432"/>
        <v>1.418462303952528E-3</v>
      </c>
      <c r="K6937" s="33">
        <f t="shared" si="433"/>
        <v>1.4174567617960543E-3</v>
      </c>
      <c r="L6937" s="33">
        <f t="shared" si="434"/>
        <v>0.99220054585441075</v>
      </c>
      <c r="M6937" s="33">
        <f t="shared" si="435"/>
        <v>0.99079414448163172</v>
      </c>
    </row>
    <row r="6938" spans="1:13" ht="41.4">
      <c r="A6938" t="s">
        <v>164</v>
      </c>
      <c r="B6938" t="s">
        <v>262</v>
      </c>
      <c r="C6938" s="14" t="s">
        <v>264</v>
      </c>
      <c r="D6938" t="s">
        <v>465</v>
      </c>
      <c r="E6938" t="s">
        <v>483</v>
      </c>
      <c r="F6938" s="20">
        <v>2042</v>
      </c>
      <c r="G6938" s="20">
        <v>46</v>
      </c>
      <c r="H6938" s="11">
        <v>6789.3702436520398</v>
      </c>
      <c r="I6938" s="10">
        <v>4383059.2535665696</v>
      </c>
      <c r="J6938" s="33">
        <f t="shared" si="432"/>
        <v>1.5490026145841889E-3</v>
      </c>
      <c r="K6938" s="33">
        <f t="shared" si="433"/>
        <v>1.547803529242886E-3</v>
      </c>
      <c r="L6938" s="33">
        <f t="shared" si="434"/>
        <v>0.99079414448163172</v>
      </c>
      <c r="M6938" s="33">
        <f t="shared" si="435"/>
        <v>0.98926058980804987</v>
      </c>
    </row>
    <row r="6939" spans="1:13" ht="41.4">
      <c r="A6939" t="s">
        <v>164</v>
      </c>
      <c r="B6939" t="s">
        <v>262</v>
      </c>
      <c r="C6939" s="14" t="s">
        <v>264</v>
      </c>
      <c r="D6939" t="s">
        <v>465</v>
      </c>
      <c r="E6939" t="s">
        <v>483</v>
      </c>
      <c r="F6939" s="20">
        <v>2042</v>
      </c>
      <c r="G6939" s="20">
        <v>47</v>
      </c>
      <c r="H6939" s="11">
        <v>7292.3013654930101</v>
      </c>
      <c r="I6939" s="10">
        <v>4302512.7880317299</v>
      </c>
      <c r="J6939" s="33">
        <f t="shared" si="432"/>
        <v>1.6948935946867966E-3</v>
      </c>
      <c r="K6939" s="33">
        <f t="shared" si="433"/>
        <v>1.6934580736711613E-3</v>
      </c>
      <c r="L6939" s="33">
        <f t="shared" si="434"/>
        <v>0.98926058980804987</v>
      </c>
      <c r="M6939" s="33">
        <f t="shared" si="435"/>
        <v>0.98758531847527475</v>
      </c>
    </row>
    <row r="6940" spans="1:13" ht="41.4">
      <c r="A6940" t="s">
        <v>164</v>
      </c>
      <c r="B6940" t="s">
        <v>262</v>
      </c>
      <c r="C6940" s="14" t="s">
        <v>264</v>
      </c>
      <c r="D6940" t="s">
        <v>465</v>
      </c>
      <c r="E6940" t="s">
        <v>483</v>
      </c>
      <c r="F6940" s="20">
        <v>2042</v>
      </c>
      <c r="G6940" s="20">
        <v>48</v>
      </c>
      <c r="H6940" s="11">
        <v>7865.8158369115499</v>
      </c>
      <c r="I6940" s="10">
        <v>4236462.5899391696</v>
      </c>
      <c r="J6940" s="33">
        <f t="shared" si="432"/>
        <v>1.856694274981074E-3</v>
      </c>
      <c r="K6940" s="33">
        <f t="shared" si="433"/>
        <v>1.8549716844385999E-3</v>
      </c>
      <c r="L6940" s="33">
        <f t="shared" si="434"/>
        <v>0.98758531847527475</v>
      </c>
      <c r="M6940" s="33">
        <f t="shared" si="435"/>
        <v>0.98575337567353583</v>
      </c>
    </row>
    <row r="6941" spans="1:13" ht="41.4">
      <c r="A6941" t="s">
        <v>164</v>
      </c>
      <c r="B6941" t="s">
        <v>262</v>
      </c>
      <c r="C6941" s="14" t="s">
        <v>264</v>
      </c>
      <c r="D6941" t="s">
        <v>465</v>
      </c>
      <c r="E6941" t="s">
        <v>483</v>
      </c>
      <c r="F6941" s="20">
        <v>2042</v>
      </c>
      <c r="G6941" s="20">
        <v>49</v>
      </c>
      <c r="H6941" s="11">
        <v>8491.7582044643605</v>
      </c>
      <c r="I6941" s="10">
        <v>4172991.8328197598</v>
      </c>
      <c r="J6941" s="33">
        <f t="shared" si="432"/>
        <v>2.0349328598437103E-3</v>
      </c>
      <c r="K6941" s="33">
        <f t="shared" si="433"/>
        <v>2.0328637876839695E-3</v>
      </c>
      <c r="L6941" s="33">
        <f t="shared" si="434"/>
        <v>0.98575337567353583</v>
      </c>
      <c r="M6941" s="33">
        <f t="shared" si="435"/>
        <v>0.98374947333254181</v>
      </c>
    </row>
    <row r="6942" spans="1:13" ht="41.4">
      <c r="A6942" t="s">
        <v>164</v>
      </c>
      <c r="B6942" t="s">
        <v>262</v>
      </c>
      <c r="C6942" s="14" t="s">
        <v>264</v>
      </c>
      <c r="D6942" t="s">
        <v>465</v>
      </c>
      <c r="E6942" t="s">
        <v>483</v>
      </c>
      <c r="F6942" s="20">
        <v>2042</v>
      </c>
      <c r="G6942" s="20">
        <v>50</v>
      </c>
      <c r="H6942" s="11">
        <v>9772.3272164778991</v>
      </c>
      <c r="I6942" s="10">
        <v>4196661.08723382</v>
      </c>
      <c r="J6942" s="33">
        <f t="shared" si="432"/>
        <v>2.3285957606167368E-3</v>
      </c>
      <c r="K6942" s="33">
        <f t="shared" si="433"/>
        <v>2.3258866846974646E-3</v>
      </c>
      <c r="L6942" s="33">
        <f t="shared" si="434"/>
        <v>0.98374947333254181</v>
      </c>
      <c r="M6942" s="33">
        <f t="shared" si="435"/>
        <v>0.98146138353143952</v>
      </c>
    </row>
    <row r="6943" spans="1:13" ht="41.4">
      <c r="A6943" t="s">
        <v>164</v>
      </c>
      <c r="B6943" t="s">
        <v>262</v>
      </c>
      <c r="C6943" s="14" t="s">
        <v>264</v>
      </c>
      <c r="D6943" t="s">
        <v>465</v>
      </c>
      <c r="E6943" t="s">
        <v>483</v>
      </c>
      <c r="F6943" s="20">
        <v>2042</v>
      </c>
      <c r="G6943" s="20">
        <v>51</v>
      </c>
      <c r="H6943" s="11">
        <v>10696.499020081499</v>
      </c>
      <c r="I6943" s="10">
        <v>4198982.2472978197</v>
      </c>
      <c r="J6943" s="33">
        <f t="shared" si="432"/>
        <v>2.5474027728897976E-3</v>
      </c>
      <c r="K6943" s="33">
        <f t="shared" si="433"/>
        <v>2.5441608958193251E-3</v>
      </c>
      <c r="L6943" s="33">
        <f t="shared" si="434"/>
        <v>0.98146138353143952</v>
      </c>
      <c r="M6943" s="33">
        <f t="shared" si="435"/>
        <v>0.9789643878587021</v>
      </c>
    </row>
    <row r="6944" spans="1:13" ht="41.4">
      <c r="A6944" t="s">
        <v>164</v>
      </c>
      <c r="B6944" t="s">
        <v>262</v>
      </c>
      <c r="C6944" s="14" t="s">
        <v>264</v>
      </c>
      <c r="D6944" t="s">
        <v>465</v>
      </c>
      <c r="E6944" t="s">
        <v>483</v>
      </c>
      <c r="F6944" s="20">
        <v>2042</v>
      </c>
      <c r="G6944" s="20">
        <v>52</v>
      </c>
      <c r="H6944" s="11">
        <v>15641.6299225041</v>
      </c>
      <c r="I6944" s="10">
        <v>6175002.3415183304</v>
      </c>
      <c r="J6944" s="33">
        <f t="shared" si="432"/>
        <v>2.5330565168106612E-3</v>
      </c>
      <c r="K6944" s="33">
        <f t="shared" si="433"/>
        <v>2.5298510362776749E-3</v>
      </c>
      <c r="L6944" s="33">
        <f t="shared" si="434"/>
        <v>0.9789643878587021</v>
      </c>
      <c r="M6944" s="33">
        <f t="shared" si="435"/>
        <v>0.97648775378759878</v>
      </c>
    </row>
    <row r="6945" spans="1:13" ht="41.4">
      <c r="A6945" t="s">
        <v>164</v>
      </c>
      <c r="B6945" t="s">
        <v>262</v>
      </c>
      <c r="C6945" s="14" t="s">
        <v>264</v>
      </c>
      <c r="D6945" t="s">
        <v>465</v>
      </c>
      <c r="E6945" t="s">
        <v>483</v>
      </c>
      <c r="F6945" s="20">
        <v>2042</v>
      </c>
      <c r="G6945" s="20">
        <v>53</v>
      </c>
      <c r="H6945" s="11">
        <v>12529.6671141271</v>
      </c>
      <c r="I6945" s="10">
        <v>4126231.32066083</v>
      </c>
      <c r="J6945" s="33">
        <f t="shared" si="432"/>
        <v>3.036588630256539E-3</v>
      </c>
      <c r="K6945" s="33">
        <f t="shared" si="433"/>
        <v>3.0319828581264474E-3</v>
      </c>
      <c r="L6945" s="33">
        <f t="shared" si="434"/>
        <v>0.97648775378759878</v>
      </c>
      <c r="M6945" s="33">
        <f t="shared" si="435"/>
        <v>0.97352705965694442</v>
      </c>
    </row>
    <row r="6946" spans="1:13" ht="41.4">
      <c r="A6946" t="s">
        <v>164</v>
      </c>
      <c r="B6946" t="s">
        <v>262</v>
      </c>
      <c r="C6946" s="14" t="s">
        <v>264</v>
      </c>
      <c r="D6946" t="s">
        <v>465</v>
      </c>
      <c r="E6946" t="s">
        <v>483</v>
      </c>
      <c r="F6946" s="20">
        <v>2042</v>
      </c>
      <c r="G6946" s="20">
        <v>54</v>
      </c>
      <c r="H6946" s="11">
        <v>13539.4958325116</v>
      </c>
      <c r="I6946" s="10">
        <v>4091447.47307852</v>
      </c>
      <c r="J6946" s="33">
        <f t="shared" si="432"/>
        <v>3.3092190286202316E-3</v>
      </c>
      <c r="K6946" s="33">
        <f t="shared" si="433"/>
        <v>3.303749598175032E-3</v>
      </c>
      <c r="L6946" s="33">
        <f t="shared" si="434"/>
        <v>0.97352705965694442</v>
      </c>
      <c r="M6946" s="33">
        <f t="shared" si="435"/>
        <v>0.97031077002479027</v>
      </c>
    </row>
    <row r="6947" spans="1:13" ht="41.4">
      <c r="A6947" t="s">
        <v>164</v>
      </c>
      <c r="B6947" t="s">
        <v>262</v>
      </c>
      <c r="C6947" s="14" t="s">
        <v>264</v>
      </c>
      <c r="D6947" t="s">
        <v>465</v>
      </c>
      <c r="E6947" t="s">
        <v>483</v>
      </c>
      <c r="F6947" s="20">
        <v>2042</v>
      </c>
      <c r="G6947" s="20">
        <v>55</v>
      </c>
      <c r="H6947" s="11">
        <v>14076.8018523273</v>
      </c>
      <c r="I6947" s="10">
        <v>3946102.5967368102</v>
      </c>
      <c r="J6947" s="33">
        <f t="shared" si="432"/>
        <v>3.5672670710508061E-3</v>
      </c>
      <c r="K6947" s="33">
        <f t="shared" si="433"/>
        <v>3.5609119329436112E-3</v>
      </c>
      <c r="L6947" s="33">
        <f t="shared" si="434"/>
        <v>0.97031077002479027</v>
      </c>
      <c r="M6947" s="33">
        <f t="shared" si="435"/>
        <v>0.96685557882514528</v>
      </c>
    </row>
    <row r="6948" spans="1:13" ht="41.4">
      <c r="A6948" t="s">
        <v>164</v>
      </c>
      <c r="B6948" t="s">
        <v>262</v>
      </c>
      <c r="C6948" s="14" t="s">
        <v>264</v>
      </c>
      <c r="D6948" t="s">
        <v>465</v>
      </c>
      <c r="E6948" t="s">
        <v>483</v>
      </c>
      <c r="F6948" s="20">
        <v>2042</v>
      </c>
      <c r="G6948" s="20">
        <v>56</v>
      </c>
      <c r="H6948" s="11">
        <v>15121.3064973497</v>
      </c>
      <c r="I6948" s="10">
        <v>3891777.6891057501</v>
      </c>
      <c r="J6948" s="33">
        <f t="shared" si="432"/>
        <v>3.8854497109839445E-3</v>
      </c>
      <c r="K6948" s="33">
        <f t="shared" si="433"/>
        <v>3.8779111180241577E-3</v>
      </c>
      <c r="L6948" s="33">
        <f t="shared" si="434"/>
        <v>0.96685557882514528</v>
      </c>
      <c r="M6948" s="33">
        <f t="shared" si="435"/>
        <v>0.96310619882649562</v>
      </c>
    </row>
    <row r="6949" spans="1:13" ht="41.4">
      <c r="A6949" t="s">
        <v>164</v>
      </c>
      <c r="B6949" t="s">
        <v>262</v>
      </c>
      <c r="C6949" s="14" t="s">
        <v>264</v>
      </c>
      <c r="D6949" t="s">
        <v>465</v>
      </c>
      <c r="E6949" t="s">
        <v>483</v>
      </c>
      <c r="F6949" s="20">
        <v>2042</v>
      </c>
      <c r="G6949" s="20">
        <v>57</v>
      </c>
      <c r="H6949" s="11">
        <v>16627.593478143499</v>
      </c>
      <c r="I6949" s="10">
        <v>3923241.5686522401</v>
      </c>
      <c r="J6949" s="33">
        <f t="shared" si="432"/>
        <v>4.2382283087033087E-3</v>
      </c>
      <c r="K6949" s="33">
        <f t="shared" si="433"/>
        <v>4.2292596939244032E-3</v>
      </c>
      <c r="L6949" s="33">
        <f t="shared" si="434"/>
        <v>0.96310619882649562</v>
      </c>
      <c r="M6949" s="33">
        <f t="shared" si="435"/>
        <v>0.95903297259883002</v>
      </c>
    </row>
    <row r="6950" spans="1:13" ht="41.4">
      <c r="A6950" t="s">
        <v>164</v>
      </c>
      <c r="B6950" t="s">
        <v>262</v>
      </c>
      <c r="C6950" s="14" t="s">
        <v>264</v>
      </c>
      <c r="D6950" t="s">
        <v>465</v>
      </c>
      <c r="E6950" t="s">
        <v>483</v>
      </c>
      <c r="F6950" s="20">
        <v>2042</v>
      </c>
      <c r="G6950" s="20">
        <v>58</v>
      </c>
      <c r="H6950" s="11">
        <v>18402.140845875401</v>
      </c>
      <c r="I6950" s="10">
        <v>3975194.8250639299</v>
      </c>
      <c r="J6950" s="33">
        <f t="shared" si="432"/>
        <v>4.6292425040021668E-3</v>
      </c>
      <c r="K6950" s="33">
        <f t="shared" si="433"/>
        <v>4.6185440758277352E-3</v>
      </c>
      <c r="L6950" s="33">
        <f t="shared" si="434"/>
        <v>0.95903297259883002</v>
      </c>
      <c r="M6950" s="33">
        <f t="shared" si="435"/>
        <v>0.95460363654471025</v>
      </c>
    </row>
    <row r="6951" spans="1:13" ht="41.4">
      <c r="A6951" t="s">
        <v>164</v>
      </c>
      <c r="B6951" t="s">
        <v>262</v>
      </c>
      <c r="C6951" s="14" t="s">
        <v>264</v>
      </c>
      <c r="D6951" t="s">
        <v>465</v>
      </c>
      <c r="E6951" t="s">
        <v>483</v>
      </c>
      <c r="F6951" s="20">
        <v>2042</v>
      </c>
      <c r="G6951" s="20">
        <v>59</v>
      </c>
      <c r="H6951" s="11">
        <v>19867.108560902401</v>
      </c>
      <c r="I6951" s="10">
        <v>3923784.63216352</v>
      </c>
      <c r="J6951" s="33">
        <f t="shared" si="432"/>
        <v>5.063251534768348E-3</v>
      </c>
      <c r="K6951" s="33">
        <f t="shared" si="433"/>
        <v>5.0504548833808505E-3</v>
      </c>
      <c r="L6951" s="33">
        <f t="shared" si="434"/>
        <v>0.95460363654471025</v>
      </c>
      <c r="M6951" s="33">
        <f t="shared" si="435"/>
        <v>0.94978245394682992</v>
      </c>
    </row>
    <row r="6952" spans="1:13" ht="41.4">
      <c r="A6952" t="s">
        <v>164</v>
      </c>
      <c r="B6952" t="s">
        <v>262</v>
      </c>
      <c r="C6952" s="14" t="s">
        <v>264</v>
      </c>
      <c r="D6952" t="s">
        <v>465</v>
      </c>
      <c r="E6952" t="s">
        <v>483</v>
      </c>
      <c r="F6952" s="20">
        <v>2042</v>
      </c>
      <c r="G6952" s="20">
        <v>60</v>
      </c>
      <c r="H6952" s="11">
        <v>20755.2848607044</v>
      </c>
      <c r="I6952" s="10">
        <v>3767600.3723327001</v>
      </c>
      <c r="J6952" s="33">
        <f t="shared" si="432"/>
        <v>5.5088870393793432E-3</v>
      </c>
      <c r="K6952" s="33">
        <f t="shared" si="433"/>
        <v>5.4937409466411236E-3</v>
      </c>
      <c r="L6952" s="33">
        <f t="shared" si="434"/>
        <v>0.94978245394682992</v>
      </c>
      <c r="M6952" s="33">
        <f t="shared" si="435"/>
        <v>0.9445645951891809</v>
      </c>
    </row>
    <row r="6953" spans="1:13" ht="41.4">
      <c r="A6953" t="s">
        <v>164</v>
      </c>
      <c r="B6953" t="s">
        <v>262</v>
      </c>
      <c r="C6953" s="14" t="s">
        <v>264</v>
      </c>
      <c r="D6953" t="s">
        <v>465</v>
      </c>
      <c r="E6953" t="s">
        <v>483</v>
      </c>
      <c r="F6953" s="20">
        <v>2042</v>
      </c>
      <c r="G6953" s="20">
        <v>61</v>
      </c>
      <c r="H6953" s="11">
        <v>22142.6704804197</v>
      </c>
      <c r="I6953" s="10">
        <v>3667182.9872176899</v>
      </c>
      <c r="J6953" s="33">
        <f t="shared" si="432"/>
        <v>6.0380598834582442E-3</v>
      </c>
      <c r="K6953" s="33">
        <f t="shared" si="433"/>
        <v>6.0198674339964064E-3</v>
      </c>
      <c r="L6953" s="33">
        <f t="shared" si="434"/>
        <v>0.9445645951891809</v>
      </c>
      <c r="M6953" s="33">
        <f t="shared" si="435"/>
        <v>0.93887844154329558</v>
      </c>
    </row>
    <row r="6954" spans="1:13" ht="41.4">
      <c r="A6954" t="s">
        <v>164</v>
      </c>
      <c r="B6954" t="s">
        <v>262</v>
      </c>
      <c r="C6954" s="14" t="s">
        <v>264</v>
      </c>
      <c r="D6954" t="s">
        <v>465</v>
      </c>
      <c r="E6954" t="s">
        <v>483</v>
      </c>
      <c r="F6954" s="20">
        <v>2042</v>
      </c>
      <c r="G6954" s="20">
        <v>62</v>
      </c>
      <c r="H6954" s="11">
        <v>23701.6426087912</v>
      </c>
      <c r="I6954" s="10">
        <v>3579452.1624476202</v>
      </c>
      <c r="J6954" s="33">
        <f t="shared" si="432"/>
        <v>6.6215838438762869E-3</v>
      </c>
      <c r="K6954" s="33">
        <f t="shared" si="433"/>
        <v>6.5997094652159305E-3</v>
      </c>
      <c r="L6954" s="33">
        <f t="shared" si="434"/>
        <v>0.93887844154329558</v>
      </c>
      <c r="M6954" s="33">
        <f t="shared" si="435"/>
        <v>0.93268211660595512</v>
      </c>
    </row>
    <row r="6955" spans="1:13" ht="41.4">
      <c r="A6955" t="s">
        <v>164</v>
      </c>
      <c r="B6955" t="s">
        <v>262</v>
      </c>
      <c r="C6955" s="14" t="s">
        <v>264</v>
      </c>
      <c r="D6955" t="s">
        <v>465</v>
      </c>
      <c r="E6955" t="s">
        <v>483</v>
      </c>
      <c r="F6955" s="20">
        <v>2042</v>
      </c>
      <c r="G6955" s="20">
        <v>63</v>
      </c>
      <c r="H6955" s="11">
        <v>25308.447288752701</v>
      </c>
      <c r="I6955" s="10">
        <v>3484881.89352621</v>
      </c>
      <c r="J6955" s="33">
        <f t="shared" si="432"/>
        <v>7.2623543815839662E-3</v>
      </c>
      <c r="K6955" s="33">
        <f t="shared" si="433"/>
        <v>7.2360472085292171E-3</v>
      </c>
      <c r="L6955" s="33">
        <f t="shared" si="434"/>
        <v>0.93268211660595512</v>
      </c>
      <c r="M6955" s="33">
        <f t="shared" si="435"/>
        <v>0.92593318477964348</v>
      </c>
    </row>
    <row r="6956" spans="1:13" ht="41.4">
      <c r="A6956" t="s">
        <v>164</v>
      </c>
      <c r="B6956" t="s">
        <v>262</v>
      </c>
      <c r="C6956" s="14" t="s">
        <v>264</v>
      </c>
      <c r="D6956" t="s">
        <v>465</v>
      </c>
      <c r="E6956" t="s">
        <v>483</v>
      </c>
      <c r="F6956" s="20">
        <v>2042</v>
      </c>
      <c r="G6956" s="20">
        <v>64</v>
      </c>
      <c r="H6956" s="11">
        <v>26850.548399642801</v>
      </c>
      <c r="I6956" s="10">
        <v>3371323.1043245299</v>
      </c>
      <c r="J6956" s="33">
        <f t="shared" si="432"/>
        <v>7.9643948588613584E-3</v>
      </c>
      <c r="K6956" s="33">
        <f t="shared" si="433"/>
        <v>7.9327630977776842E-3</v>
      </c>
      <c r="L6956" s="33">
        <f t="shared" si="434"/>
        <v>0.92593318477964348</v>
      </c>
      <c r="M6956" s="33">
        <f t="shared" si="435"/>
        <v>0.91858797618041577</v>
      </c>
    </row>
    <row r="6957" spans="1:13" ht="41.4">
      <c r="A6957" t="s">
        <v>164</v>
      </c>
      <c r="B6957" t="s">
        <v>262</v>
      </c>
      <c r="C6957" s="14" t="s">
        <v>264</v>
      </c>
      <c r="D6957" t="s">
        <v>465</v>
      </c>
      <c r="E6957" t="s">
        <v>483</v>
      </c>
      <c r="F6957" s="20">
        <v>2042</v>
      </c>
      <c r="G6957" s="20">
        <v>65</v>
      </c>
      <c r="H6957" s="11">
        <v>27345.000298843199</v>
      </c>
      <c r="I6957" s="10">
        <v>3270311.7019989798</v>
      </c>
      <c r="J6957" s="33">
        <f t="shared" si="432"/>
        <v>8.3615883715697659E-3</v>
      </c>
      <c r="K6957" s="33">
        <f t="shared" si="433"/>
        <v>8.3267275232093985E-3</v>
      </c>
      <c r="L6957" s="33">
        <f t="shared" si="434"/>
        <v>0.91858797618041577</v>
      </c>
      <c r="M6957" s="33">
        <f t="shared" si="435"/>
        <v>0.91093914439666512</v>
      </c>
    </row>
    <row r="6958" spans="1:13" ht="41.4">
      <c r="A6958" t="s">
        <v>164</v>
      </c>
      <c r="B6958" t="s">
        <v>262</v>
      </c>
      <c r="C6958" s="14" t="s">
        <v>264</v>
      </c>
      <c r="D6958" t="s">
        <v>465</v>
      </c>
      <c r="E6958" t="s">
        <v>483</v>
      </c>
      <c r="F6958" s="20">
        <v>2042</v>
      </c>
      <c r="G6958" s="20">
        <v>66</v>
      </c>
      <c r="H6958" s="11">
        <v>28979.9304909893</v>
      </c>
      <c r="I6958" s="10">
        <v>3158345.7915514298</v>
      </c>
      <c r="J6958" s="33">
        <f t="shared" si="432"/>
        <v>9.1756673916170203E-3</v>
      </c>
      <c r="K6958" s="33">
        <f t="shared" si="433"/>
        <v>9.1336994150642559E-3</v>
      </c>
      <c r="L6958" s="33">
        <f t="shared" si="434"/>
        <v>0.91093914439666512</v>
      </c>
      <c r="M6958" s="33">
        <f t="shared" si="435"/>
        <v>0.90261890006633017</v>
      </c>
    </row>
    <row r="6959" spans="1:13" ht="41.4">
      <c r="A6959" t="s">
        <v>164</v>
      </c>
      <c r="B6959" t="s">
        <v>262</v>
      </c>
      <c r="C6959" s="14" t="s">
        <v>264</v>
      </c>
      <c r="D6959" t="s">
        <v>465</v>
      </c>
      <c r="E6959" t="s">
        <v>483</v>
      </c>
      <c r="F6959" s="20">
        <v>2042</v>
      </c>
      <c r="G6959" s="20">
        <v>67</v>
      </c>
      <c r="H6959" s="11">
        <v>30653.734546956501</v>
      </c>
      <c r="I6959" s="10">
        <v>3043386.6440805998</v>
      </c>
      <c r="J6959" s="33">
        <f t="shared" si="432"/>
        <v>1.007224455248831E-2</v>
      </c>
      <c r="K6959" s="33">
        <f t="shared" si="433"/>
        <v>1.0021689374403175E-2</v>
      </c>
      <c r="L6959" s="33">
        <f t="shared" si="434"/>
        <v>0.90261890006633017</v>
      </c>
      <c r="M6959" s="33">
        <f t="shared" si="435"/>
        <v>0.89357313382639991</v>
      </c>
    </row>
    <row r="6960" spans="1:13" ht="41.4">
      <c r="A6960" t="s">
        <v>164</v>
      </c>
      <c r="B6960" t="s">
        <v>262</v>
      </c>
      <c r="C6960" s="14" t="s">
        <v>264</v>
      </c>
      <c r="D6960" t="s">
        <v>465</v>
      </c>
      <c r="E6960" t="s">
        <v>483</v>
      </c>
      <c r="F6960" s="20">
        <v>2042</v>
      </c>
      <c r="G6960" s="20">
        <v>68</v>
      </c>
      <c r="H6960" s="11">
        <v>32130.734916205802</v>
      </c>
      <c r="I6960" s="10">
        <v>2904039.8595185601</v>
      </c>
      <c r="J6960" s="33">
        <f t="shared" si="432"/>
        <v>1.1064150793554372E-2</v>
      </c>
      <c r="K6960" s="33">
        <f t="shared" si="433"/>
        <v>1.1003168191279444E-2</v>
      </c>
      <c r="L6960" s="33">
        <f t="shared" si="434"/>
        <v>0.89357313382639991</v>
      </c>
      <c r="M6960" s="33">
        <f t="shared" si="435"/>
        <v>0.88374099834369935</v>
      </c>
    </row>
    <row r="6961" spans="1:13" ht="41.4">
      <c r="A6961" t="s">
        <v>164</v>
      </c>
      <c r="B6961" t="s">
        <v>262</v>
      </c>
      <c r="C6961" s="14" t="s">
        <v>264</v>
      </c>
      <c r="D6961" t="s">
        <v>465</v>
      </c>
      <c r="E6961" t="s">
        <v>483</v>
      </c>
      <c r="F6961" s="20">
        <v>2042</v>
      </c>
      <c r="G6961" s="20">
        <v>69</v>
      </c>
      <c r="H6961" s="11">
        <v>34206.872256180097</v>
      </c>
      <c r="I6961" s="10">
        <v>2812066.93733226</v>
      </c>
      <c r="J6961" s="33">
        <f t="shared" si="432"/>
        <v>1.2164316504012999E-2</v>
      </c>
      <c r="K6961" s="33">
        <f t="shared" si="433"/>
        <v>1.2090630289446236E-2</v>
      </c>
      <c r="L6961" s="33">
        <f t="shared" si="434"/>
        <v>0.88374099834369935</v>
      </c>
      <c r="M6961" s="33">
        <f t="shared" si="435"/>
        <v>0.87305601266109956</v>
      </c>
    </row>
    <row r="6962" spans="1:13" ht="41.4">
      <c r="A6962" t="s">
        <v>164</v>
      </c>
      <c r="B6962" t="s">
        <v>262</v>
      </c>
      <c r="C6962" s="14" t="s">
        <v>264</v>
      </c>
      <c r="D6962" t="s">
        <v>465</v>
      </c>
      <c r="E6962" t="s">
        <v>483</v>
      </c>
      <c r="F6962" s="20">
        <v>2043</v>
      </c>
      <c r="G6962" s="20">
        <v>30</v>
      </c>
      <c r="H6962" s="11">
        <v>760.86387994143695</v>
      </c>
      <c r="I6962" s="10">
        <v>4787827.15360766</v>
      </c>
      <c r="J6962" s="33">
        <f t="shared" si="432"/>
        <v>1.589163216487715E-4</v>
      </c>
      <c r="K6962" s="33">
        <f t="shared" si="433"/>
        <v>1.5890369511895042E-4</v>
      </c>
      <c r="L6962" s="33">
        <f t="shared" si="434"/>
        <v>1</v>
      </c>
      <c r="M6962" s="33">
        <f t="shared" si="435"/>
        <v>0.99984109630488105</v>
      </c>
    </row>
    <row r="6963" spans="1:13" ht="41.4">
      <c r="A6963" t="s">
        <v>164</v>
      </c>
      <c r="B6963" t="s">
        <v>262</v>
      </c>
      <c r="C6963" s="14" t="s">
        <v>264</v>
      </c>
      <c r="D6963" t="s">
        <v>465</v>
      </c>
      <c r="E6963" t="s">
        <v>483</v>
      </c>
      <c r="F6963" s="20">
        <v>2043</v>
      </c>
      <c r="G6963" s="20">
        <v>31</v>
      </c>
      <c r="H6963" s="11">
        <v>1070.5628655477001</v>
      </c>
      <c r="I6963" s="10">
        <v>4900819.3816878404</v>
      </c>
      <c r="J6963" s="33">
        <f t="shared" si="432"/>
        <v>2.1844568880622544E-4</v>
      </c>
      <c r="K6963" s="33">
        <f t="shared" si="433"/>
        <v>2.1842183128395476E-4</v>
      </c>
      <c r="L6963" s="33">
        <f t="shared" si="434"/>
        <v>0.99984109630488105</v>
      </c>
      <c r="M6963" s="33">
        <f t="shared" si="435"/>
        <v>0.99962270918163321</v>
      </c>
    </row>
    <row r="6964" spans="1:13" ht="41.4">
      <c r="A6964" t="s">
        <v>164</v>
      </c>
      <c r="B6964" t="s">
        <v>262</v>
      </c>
      <c r="C6964" s="14" t="s">
        <v>264</v>
      </c>
      <c r="D6964" t="s">
        <v>465</v>
      </c>
      <c r="E6964" t="s">
        <v>483</v>
      </c>
      <c r="F6964" s="20">
        <v>2043</v>
      </c>
      <c r="G6964" s="20">
        <v>32</v>
      </c>
      <c r="H6964" s="11">
        <v>1120.4917355636701</v>
      </c>
      <c r="I6964" s="10">
        <v>4872785.58559852</v>
      </c>
      <c r="J6964" s="33">
        <f t="shared" si="432"/>
        <v>2.2994891030610391E-4</v>
      </c>
      <c r="K6964" s="33">
        <f t="shared" si="433"/>
        <v>2.2992247408182287E-4</v>
      </c>
      <c r="L6964" s="33">
        <f t="shared" si="434"/>
        <v>0.99962270918163321</v>
      </c>
      <c r="M6964" s="33">
        <f t="shared" si="435"/>
        <v>0.99939287345518979</v>
      </c>
    </row>
    <row r="6965" spans="1:13" ht="41.4">
      <c r="A6965" t="s">
        <v>164</v>
      </c>
      <c r="B6965" t="s">
        <v>262</v>
      </c>
      <c r="C6965" s="14" t="s">
        <v>264</v>
      </c>
      <c r="D6965" t="s">
        <v>465</v>
      </c>
      <c r="E6965" t="s">
        <v>483</v>
      </c>
      <c r="F6965" s="20">
        <v>2043</v>
      </c>
      <c r="G6965" s="20">
        <v>33</v>
      </c>
      <c r="H6965" s="11">
        <v>1153.6477597652299</v>
      </c>
      <c r="I6965" s="10">
        <v>4738967.8371322397</v>
      </c>
      <c r="J6965" s="33">
        <f t="shared" si="432"/>
        <v>2.4343861351533322E-4</v>
      </c>
      <c r="K6965" s="33">
        <f t="shared" si="433"/>
        <v>2.4340898474040085E-4</v>
      </c>
      <c r="L6965" s="33">
        <f t="shared" si="434"/>
        <v>0.99939287345518979</v>
      </c>
      <c r="M6965" s="33">
        <f t="shared" si="435"/>
        <v>0.99914961225050525</v>
      </c>
    </row>
    <row r="6966" spans="1:13" ht="41.4">
      <c r="A6966" t="s">
        <v>164</v>
      </c>
      <c r="B6966" t="s">
        <v>262</v>
      </c>
      <c r="C6966" s="14" t="s">
        <v>264</v>
      </c>
      <c r="D6966" t="s">
        <v>465</v>
      </c>
      <c r="E6966" t="s">
        <v>483</v>
      </c>
      <c r="F6966" s="20">
        <v>2043</v>
      </c>
      <c r="G6966" s="20">
        <v>34</v>
      </c>
      <c r="H6966" s="11">
        <v>1210.3955618519799</v>
      </c>
      <c r="I6966" s="10">
        <v>4667933.4600807503</v>
      </c>
      <c r="J6966" s="33">
        <f t="shared" si="432"/>
        <v>2.5930008904433724E-4</v>
      </c>
      <c r="K6966" s="33">
        <f t="shared" si="433"/>
        <v>2.5926647368179623E-4</v>
      </c>
      <c r="L6966" s="33">
        <f t="shared" si="434"/>
        <v>0.99914961225050525</v>
      </c>
      <c r="M6966" s="33">
        <f t="shared" si="435"/>
        <v>0.99889056625385653</v>
      </c>
    </row>
    <row r="6967" spans="1:13" ht="41.4">
      <c r="A6967" t="s">
        <v>164</v>
      </c>
      <c r="B6967" t="s">
        <v>262</v>
      </c>
      <c r="C6967" s="14" t="s">
        <v>264</v>
      </c>
      <c r="D6967" t="s">
        <v>465</v>
      </c>
      <c r="E6967" t="s">
        <v>483</v>
      </c>
      <c r="F6967" s="20">
        <v>2043</v>
      </c>
      <c r="G6967" s="20">
        <v>35</v>
      </c>
      <c r="H6967" s="11">
        <v>1580.2014650005599</v>
      </c>
      <c r="I6967" s="10">
        <v>4624767.5513933804</v>
      </c>
      <c r="J6967" s="33">
        <f t="shared" si="432"/>
        <v>3.4168235428923694E-4</v>
      </c>
      <c r="K6967" s="33">
        <f t="shared" si="433"/>
        <v>3.4162398752146661E-4</v>
      </c>
      <c r="L6967" s="33">
        <f t="shared" si="434"/>
        <v>0.99889056625385653</v>
      </c>
      <c r="M6967" s="33">
        <f t="shared" si="435"/>
        <v>0.99854932127551532</v>
      </c>
    </row>
    <row r="6968" spans="1:13" ht="41.4">
      <c r="A6968" t="s">
        <v>164</v>
      </c>
      <c r="B6968" t="s">
        <v>262</v>
      </c>
      <c r="C6968" s="14" t="s">
        <v>264</v>
      </c>
      <c r="D6968" t="s">
        <v>465</v>
      </c>
      <c r="E6968" t="s">
        <v>483</v>
      </c>
      <c r="F6968" s="20">
        <v>2043</v>
      </c>
      <c r="G6968" s="20">
        <v>36</v>
      </c>
      <c r="H6968" s="11">
        <v>1923.08118787852</v>
      </c>
      <c r="I6968" s="10">
        <v>4649247.2010520604</v>
      </c>
      <c r="J6968" s="33">
        <f t="shared" si="432"/>
        <v>4.1363281080071486E-4</v>
      </c>
      <c r="K6968" s="33">
        <f t="shared" si="433"/>
        <v>4.1354727654330237E-4</v>
      </c>
      <c r="L6968" s="33">
        <f t="shared" si="434"/>
        <v>0.99854932127551532</v>
      </c>
      <c r="M6968" s="33">
        <f t="shared" si="435"/>
        <v>0.99813637392320764</v>
      </c>
    </row>
    <row r="6969" spans="1:13" ht="41.4">
      <c r="A6969" t="s">
        <v>164</v>
      </c>
      <c r="B6969" t="s">
        <v>262</v>
      </c>
      <c r="C6969" s="14" t="s">
        <v>264</v>
      </c>
      <c r="D6969" t="s">
        <v>465</v>
      </c>
      <c r="E6969" t="s">
        <v>483</v>
      </c>
      <c r="F6969" s="20">
        <v>2043</v>
      </c>
      <c r="G6969" s="20">
        <v>37</v>
      </c>
      <c r="H6969" s="11">
        <v>2028.9682031898999</v>
      </c>
      <c r="I6969" s="10">
        <v>4565244.0400277004</v>
      </c>
      <c r="J6969" s="33">
        <f t="shared" si="432"/>
        <v>4.4443805969627615E-4</v>
      </c>
      <c r="K6969" s="33">
        <f t="shared" si="433"/>
        <v>4.4433931173148977E-4</v>
      </c>
      <c r="L6969" s="33">
        <f t="shared" si="434"/>
        <v>0.99813637392320764</v>
      </c>
      <c r="M6969" s="33">
        <f t="shared" si="435"/>
        <v>0.99769286269380442</v>
      </c>
    </row>
    <row r="6970" spans="1:13" ht="41.4">
      <c r="A6970" t="s">
        <v>164</v>
      </c>
      <c r="B6970" t="s">
        <v>262</v>
      </c>
      <c r="C6970" s="14" t="s">
        <v>264</v>
      </c>
      <c r="D6970" t="s">
        <v>465</v>
      </c>
      <c r="E6970" t="s">
        <v>483</v>
      </c>
      <c r="F6970" s="20">
        <v>2043</v>
      </c>
      <c r="G6970" s="20">
        <v>38</v>
      </c>
      <c r="H6970" s="11">
        <v>2157.3239397642501</v>
      </c>
      <c r="I6970" s="10">
        <v>4502774.6635600701</v>
      </c>
      <c r="J6970" s="33">
        <f t="shared" si="432"/>
        <v>4.7910990466011578E-4</v>
      </c>
      <c r="K6970" s="33">
        <f t="shared" si="433"/>
        <v>4.7899514983718028E-4</v>
      </c>
      <c r="L6970" s="33">
        <f t="shared" si="434"/>
        <v>0.99769286269380442</v>
      </c>
      <c r="M6970" s="33">
        <f t="shared" si="435"/>
        <v>0.9972149726515469</v>
      </c>
    </row>
    <row r="6971" spans="1:13" ht="41.4">
      <c r="A6971" t="s">
        <v>164</v>
      </c>
      <c r="B6971" t="s">
        <v>262</v>
      </c>
      <c r="C6971" s="14" t="s">
        <v>264</v>
      </c>
      <c r="D6971" t="s">
        <v>465</v>
      </c>
      <c r="E6971" t="s">
        <v>483</v>
      </c>
      <c r="F6971" s="20">
        <v>2043</v>
      </c>
      <c r="G6971" s="20">
        <v>39</v>
      </c>
      <c r="H6971" s="11">
        <v>2264.7006544173501</v>
      </c>
      <c r="I6971" s="10">
        <v>4372906.2252479503</v>
      </c>
      <c r="J6971" s="33">
        <f t="shared" si="432"/>
        <v>5.1789371593234613E-4</v>
      </c>
      <c r="K6971" s="33">
        <f t="shared" si="433"/>
        <v>5.1775963212985499E-4</v>
      </c>
      <c r="L6971" s="33">
        <f t="shared" si="434"/>
        <v>0.9972149726515469</v>
      </c>
      <c r="M6971" s="33">
        <f t="shared" si="435"/>
        <v>0.99669865499415244</v>
      </c>
    </row>
    <row r="6972" spans="1:13" ht="41.4">
      <c r="A6972" t="s">
        <v>164</v>
      </c>
      <c r="B6972" t="s">
        <v>262</v>
      </c>
      <c r="C6972" s="14" t="s">
        <v>264</v>
      </c>
      <c r="D6972" t="s">
        <v>465</v>
      </c>
      <c r="E6972" t="s">
        <v>483</v>
      </c>
      <c r="F6972" s="20">
        <v>2043</v>
      </c>
      <c r="G6972" s="20">
        <v>40</v>
      </c>
      <c r="H6972" s="11">
        <v>2998.73325413663</v>
      </c>
      <c r="I6972" s="10">
        <v>4305256.0677308496</v>
      </c>
      <c r="J6972" s="33">
        <f t="shared" si="432"/>
        <v>6.9652843105268711E-4</v>
      </c>
      <c r="K6972" s="33">
        <f t="shared" si="433"/>
        <v>6.9628591143555685E-4</v>
      </c>
      <c r="L6972" s="33">
        <f t="shared" si="434"/>
        <v>0.99669865499415244</v>
      </c>
      <c r="M6972" s="33">
        <f t="shared" si="435"/>
        <v>0.99600466776273322</v>
      </c>
    </row>
    <row r="6973" spans="1:13" ht="41.4">
      <c r="A6973" t="s">
        <v>164</v>
      </c>
      <c r="B6973" t="s">
        <v>262</v>
      </c>
      <c r="C6973" s="14" t="s">
        <v>264</v>
      </c>
      <c r="D6973" t="s">
        <v>465</v>
      </c>
      <c r="E6973" t="s">
        <v>483</v>
      </c>
      <c r="F6973" s="20">
        <v>2043</v>
      </c>
      <c r="G6973" s="20">
        <v>41</v>
      </c>
      <c r="H6973" s="11">
        <v>3508.8503568893502</v>
      </c>
      <c r="I6973" s="10">
        <v>4278643.8700020397</v>
      </c>
      <c r="J6973" s="33">
        <f t="shared" si="432"/>
        <v>8.2008469587530259E-4</v>
      </c>
      <c r="K6973" s="33">
        <f t="shared" si="433"/>
        <v>8.1974851832544715E-4</v>
      </c>
      <c r="L6973" s="33">
        <f t="shared" si="434"/>
        <v>0.99600466776273322</v>
      </c>
      <c r="M6973" s="33">
        <f t="shared" si="435"/>
        <v>0.9951881944120895</v>
      </c>
    </row>
    <row r="6974" spans="1:13" ht="41.4">
      <c r="A6974" t="s">
        <v>164</v>
      </c>
      <c r="B6974" t="s">
        <v>262</v>
      </c>
      <c r="C6974" s="14" t="s">
        <v>264</v>
      </c>
      <c r="D6974" t="s">
        <v>465</v>
      </c>
      <c r="E6974" t="s">
        <v>483</v>
      </c>
      <c r="F6974" s="20">
        <v>2043</v>
      </c>
      <c r="G6974" s="20">
        <v>42</v>
      </c>
      <c r="H6974" s="11">
        <v>3783.2096147268699</v>
      </c>
      <c r="I6974" s="10">
        <v>4254734.2324893503</v>
      </c>
      <c r="J6974" s="33">
        <f t="shared" si="432"/>
        <v>8.891764815386361E-4</v>
      </c>
      <c r="K6974" s="33">
        <f t="shared" si="433"/>
        <v>8.8878128127389822E-4</v>
      </c>
      <c r="L6974" s="33">
        <f t="shared" si="434"/>
        <v>0.9951881944120895</v>
      </c>
      <c r="M6974" s="33">
        <f t="shared" si="435"/>
        <v>0.99430368977355121</v>
      </c>
    </row>
    <row r="6975" spans="1:13" ht="41.4">
      <c r="A6975" t="s">
        <v>164</v>
      </c>
      <c r="B6975" t="s">
        <v>262</v>
      </c>
      <c r="C6975" s="14" t="s">
        <v>264</v>
      </c>
      <c r="D6975" t="s">
        <v>465</v>
      </c>
      <c r="E6975" t="s">
        <v>483</v>
      </c>
      <c r="F6975" s="20">
        <v>2043</v>
      </c>
      <c r="G6975" s="20">
        <v>43</v>
      </c>
      <c r="H6975" s="11">
        <v>4088.8531078014898</v>
      </c>
      <c r="I6975" s="10">
        <v>4230036.1426736098</v>
      </c>
      <c r="J6975" s="33">
        <f t="shared" si="432"/>
        <v>9.666236811908456E-4</v>
      </c>
      <c r="K6975" s="33">
        <f t="shared" si="433"/>
        <v>9.6615665101329462E-4</v>
      </c>
      <c r="L6975" s="33">
        <f t="shared" si="434"/>
        <v>0.99430368977355121</v>
      </c>
      <c r="M6975" s="33">
        <f t="shared" si="435"/>
        <v>0.99334303665054946</v>
      </c>
    </row>
    <row r="6976" spans="1:13" ht="41.4">
      <c r="A6976" t="s">
        <v>164</v>
      </c>
      <c r="B6976" t="s">
        <v>262</v>
      </c>
      <c r="C6976" s="14" t="s">
        <v>264</v>
      </c>
      <c r="D6976" t="s">
        <v>465</v>
      </c>
      <c r="E6976" t="s">
        <v>483</v>
      </c>
      <c r="F6976" s="20">
        <v>2043</v>
      </c>
      <c r="G6976" s="20">
        <v>44</v>
      </c>
      <c r="H6976" s="11">
        <v>4469.8163857090703</v>
      </c>
      <c r="I6976" s="10">
        <v>4243700.1791137103</v>
      </c>
      <c r="J6976" s="33">
        <f t="shared" si="432"/>
        <v>1.0532827949788347E-3</v>
      </c>
      <c r="K6976" s="33">
        <f t="shared" si="433"/>
        <v>1.0527282873572519E-3</v>
      </c>
      <c r="L6976" s="33">
        <f t="shared" si="434"/>
        <v>0.99334303665054946</v>
      </c>
      <c r="M6976" s="33">
        <f t="shared" si="435"/>
        <v>0.99229731633681806</v>
      </c>
    </row>
    <row r="6977" spans="1:13" ht="41.4">
      <c r="A6977" t="s">
        <v>164</v>
      </c>
      <c r="B6977" t="s">
        <v>262</v>
      </c>
      <c r="C6977" s="14" t="s">
        <v>264</v>
      </c>
      <c r="D6977" t="s">
        <v>465</v>
      </c>
      <c r="E6977" t="s">
        <v>483</v>
      </c>
      <c r="F6977" s="20">
        <v>2043</v>
      </c>
      <c r="G6977" s="20">
        <v>45</v>
      </c>
      <c r="H6977" s="11">
        <v>5809.4399690912396</v>
      </c>
      <c r="I6977" s="10">
        <v>4294933.3821825702</v>
      </c>
      <c r="J6977" s="33">
        <f t="shared" si="432"/>
        <v>1.3526263278474968E-3</v>
      </c>
      <c r="K6977" s="33">
        <f t="shared" si="433"/>
        <v>1.3517119411771139E-3</v>
      </c>
      <c r="L6977" s="33">
        <f t="shared" si="434"/>
        <v>0.99229731633681806</v>
      </c>
      <c r="M6977" s="33">
        <f t="shared" si="435"/>
        <v>0.99095601620512763</v>
      </c>
    </row>
    <row r="6978" spans="1:13" ht="41.4">
      <c r="A6978" t="s">
        <v>164</v>
      </c>
      <c r="B6978" t="s">
        <v>262</v>
      </c>
      <c r="C6978" s="14" t="s">
        <v>264</v>
      </c>
      <c r="D6978" t="s">
        <v>465</v>
      </c>
      <c r="E6978" t="s">
        <v>483</v>
      </c>
      <c r="F6978" s="20">
        <v>2043</v>
      </c>
      <c r="G6978" s="20">
        <v>46</v>
      </c>
      <c r="H6978" s="11">
        <v>6801.9337531639603</v>
      </c>
      <c r="I6978" s="10">
        <v>4419315.2519098297</v>
      </c>
      <c r="J6978" s="33">
        <f t="shared" ref="J6978:J7041" si="436">IF(I6978&gt;0,H6978/I6978,0)</f>
        <v>1.5391374829447774E-3</v>
      </c>
      <c r="K6978" s="33">
        <f t="shared" ref="K6978:K7041" si="437">1-EXP(-J6978)</f>
        <v>1.5379536183037779E-3</v>
      </c>
      <c r="L6978" s="33">
        <f t="shared" ref="L6978:L7041" si="438">IF(G6978=30,1,M6977)</f>
        <v>0.99095601620512763</v>
      </c>
      <c r="M6978" s="33">
        <f t="shared" ref="M6978:M7041" si="439">L6978*(1-K6978)</f>
        <v>0.9894319718144251</v>
      </c>
    </row>
    <row r="6979" spans="1:13" ht="41.4">
      <c r="A6979" t="s">
        <v>164</v>
      </c>
      <c r="B6979" t="s">
        <v>262</v>
      </c>
      <c r="C6979" s="14" t="s">
        <v>264</v>
      </c>
      <c r="D6979" t="s">
        <v>465</v>
      </c>
      <c r="E6979" t="s">
        <v>483</v>
      </c>
      <c r="F6979" s="20">
        <v>2043</v>
      </c>
      <c r="G6979" s="20">
        <v>47</v>
      </c>
      <c r="H6979" s="11">
        <v>7354.2108619526398</v>
      </c>
      <c r="I6979" s="10">
        <v>4367821.8063805904</v>
      </c>
      <c r="J6979" s="33">
        <f t="shared" si="436"/>
        <v>1.6837250208352091E-3</v>
      </c>
      <c r="K6979" s="33">
        <f t="shared" si="437"/>
        <v>1.6823083510679737E-3</v>
      </c>
      <c r="L6979" s="33">
        <f t="shared" si="438"/>
        <v>0.9894319718144251</v>
      </c>
      <c r="M6979" s="33">
        <f t="shared" si="439"/>
        <v>0.987767442145428</v>
      </c>
    </row>
    <row r="6980" spans="1:13" ht="41.4">
      <c r="A6980" t="s">
        <v>164</v>
      </c>
      <c r="B6980" t="s">
        <v>262</v>
      </c>
      <c r="C6980" s="14" t="s">
        <v>264</v>
      </c>
      <c r="D6980" t="s">
        <v>465</v>
      </c>
      <c r="E6980" t="s">
        <v>483</v>
      </c>
      <c r="F6980" s="20">
        <v>2043</v>
      </c>
      <c r="G6980" s="20">
        <v>48</v>
      </c>
      <c r="H6980" s="11">
        <v>7905.1232843645103</v>
      </c>
      <c r="I6980" s="10">
        <v>4286168.6699160002</v>
      </c>
      <c r="J6980" s="33">
        <f t="shared" si="436"/>
        <v>1.8443332246463912E-3</v>
      </c>
      <c r="K6980" s="33">
        <f t="shared" si="437"/>
        <v>1.8426334872458927E-3</v>
      </c>
      <c r="L6980" s="33">
        <f t="shared" si="438"/>
        <v>0.987767442145428</v>
      </c>
      <c r="M6980" s="33">
        <f t="shared" si="439"/>
        <v>0.98594734877891965</v>
      </c>
    </row>
    <row r="6981" spans="1:13" ht="41.4">
      <c r="A6981" t="s">
        <v>164</v>
      </c>
      <c r="B6981" t="s">
        <v>262</v>
      </c>
      <c r="C6981" s="14" t="s">
        <v>264</v>
      </c>
      <c r="D6981" t="s">
        <v>465</v>
      </c>
      <c r="E6981" t="s">
        <v>483</v>
      </c>
      <c r="F6981" s="20">
        <v>2043</v>
      </c>
      <c r="G6981" s="20">
        <v>49</v>
      </c>
      <c r="H6981" s="11">
        <v>8528.15217715381</v>
      </c>
      <c r="I6981" s="10">
        <v>4218852.8297180003</v>
      </c>
      <c r="J6981" s="33">
        <f t="shared" si="436"/>
        <v>2.0214386520147599E-3</v>
      </c>
      <c r="K6981" s="33">
        <f t="shared" si="437"/>
        <v>2.0193969208792684E-3</v>
      </c>
      <c r="L6981" s="33">
        <f t="shared" si="438"/>
        <v>0.98594734877891965</v>
      </c>
      <c r="M6981" s="33">
        <f t="shared" si="439"/>
        <v>0.98395632973864644</v>
      </c>
    </row>
    <row r="6982" spans="1:13" ht="41.4">
      <c r="A6982" t="s">
        <v>164</v>
      </c>
      <c r="B6982" t="s">
        <v>262</v>
      </c>
      <c r="C6982" s="14" t="s">
        <v>264</v>
      </c>
      <c r="D6982" t="s">
        <v>465</v>
      </c>
      <c r="E6982" t="s">
        <v>483</v>
      </c>
      <c r="F6982" s="20">
        <v>2043</v>
      </c>
      <c r="G6982" s="20">
        <v>50</v>
      </c>
      <c r="H6982" s="11">
        <v>9611.3556264505405</v>
      </c>
      <c r="I6982" s="10">
        <v>4153996.7080632499</v>
      </c>
      <c r="J6982" s="33">
        <f t="shared" si="436"/>
        <v>2.3137610118453169E-3</v>
      </c>
      <c r="K6982" s="33">
        <f t="shared" si="437"/>
        <v>2.3110863300911388E-3</v>
      </c>
      <c r="L6982" s="33">
        <f t="shared" si="438"/>
        <v>0.98395632973864644</v>
      </c>
      <c r="M6982" s="33">
        <f t="shared" si="439"/>
        <v>0.98168232171558079</v>
      </c>
    </row>
    <row r="6983" spans="1:13" ht="41.4">
      <c r="A6983" t="s">
        <v>164</v>
      </c>
      <c r="B6983" t="s">
        <v>262</v>
      </c>
      <c r="C6983" s="14" t="s">
        <v>264</v>
      </c>
      <c r="D6983" t="s">
        <v>465</v>
      </c>
      <c r="E6983" t="s">
        <v>483</v>
      </c>
      <c r="F6983" s="20">
        <v>2043</v>
      </c>
      <c r="G6983" s="20">
        <v>51</v>
      </c>
      <c r="H6983" s="11">
        <v>10554.3298604232</v>
      </c>
      <c r="I6983" s="10">
        <v>4175079.8811267102</v>
      </c>
      <c r="J6983" s="33">
        <f t="shared" si="436"/>
        <v>2.5279348326085081E-3</v>
      </c>
      <c r="K6983" s="33">
        <f t="shared" si="437"/>
        <v>2.5247422960908983E-3</v>
      </c>
      <c r="L6983" s="33">
        <f t="shared" si="438"/>
        <v>0.98168232171558079</v>
      </c>
      <c r="M6983" s="33">
        <f t="shared" si="439"/>
        <v>0.97920382683662077</v>
      </c>
    </row>
    <row r="6984" spans="1:13" ht="41.4">
      <c r="A6984" t="s">
        <v>164</v>
      </c>
      <c r="B6984" t="s">
        <v>262</v>
      </c>
      <c r="C6984" s="14" t="s">
        <v>264</v>
      </c>
      <c r="D6984" t="s">
        <v>465</v>
      </c>
      <c r="E6984" t="s">
        <v>483</v>
      </c>
      <c r="F6984" s="20">
        <v>2043</v>
      </c>
      <c r="G6984" s="20">
        <v>52</v>
      </c>
      <c r="H6984" s="11">
        <v>11535.0878399555</v>
      </c>
      <c r="I6984" s="10">
        <v>4176042.99009145</v>
      </c>
      <c r="J6984" s="33">
        <f t="shared" si="436"/>
        <v>2.7622052424567823E-3</v>
      </c>
      <c r="K6984" s="33">
        <f t="shared" si="437"/>
        <v>2.7583938636338567E-3</v>
      </c>
      <c r="L6984" s="33">
        <f t="shared" si="438"/>
        <v>0.97920382683662077</v>
      </c>
      <c r="M6984" s="33">
        <f t="shared" si="439"/>
        <v>0.97650279700942788</v>
      </c>
    </row>
    <row r="6985" spans="1:13" ht="41.4">
      <c r="A6985" t="s">
        <v>164</v>
      </c>
      <c r="B6985" t="s">
        <v>262</v>
      </c>
      <c r="C6985" s="14" t="s">
        <v>264</v>
      </c>
      <c r="D6985" t="s">
        <v>465</v>
      </c>
      <c r="E6985" t="s">
        <v>483</v>
      </c>
      <c r="F6985" s="20">
        <v>2043</v>
      </c>
      <c r="G6985" s="20">
        <v>53</v>
      </c>
      <c r="H6985" s="11">
        <v>16777.893957895099</v>
      </c>
      <c r="I6985" s="10">
        <v>6140770.0673226304</v>
      </c>
      <c r="J6985" s="33">
        <f t="shared" si="436"/>
        <v>2.7322133501100528E-3</v>
      </c>
      <c r="K6985" s="33">
        <f t="shared" si="437"/>
        <v>2.7284842522182773E-3</v>
      </c>
      <c r="L6985" s="33">
        <f t="shared" si="438"/>
        <v>0.97650279700942788</v>
      </c>
      <c r="M6985" s="33">
        <f t="shared" si="439"/>
        <v>0.97383842450554059</v>
      </c>
    </row>
    <row r="6986" spans="1:13" ht="41.4">
      <c r="A6986" t="s">
        <v>164</v>
      </c>
      <c r="B6986" t="s">
        <v>262</v>
      </c>
      <c r="C6986" s="14" t="s">
        <v>264</v>
      </c>
      <c r="D6986" t="s">
        <v>465</v>
      </c>
      <c r="E6986" t="s">
        <v>483</v>
      </c>
      <c r="F6986" s="20">
        <v>2043</v>
      </c>
      <c r="G6986" s="20">
        <v>54</v>
      </c>
      <c r="H6986" s="11">
        <v>13456.148465648699</v>
      </c>
      <c r="I6986" s="10">
        <v>4099348.6822902001</v>
      </c>
      <c r="J6986" s="33">
        <f t="shared" si="436"/>
        <v>3.2825088833700034E-3</v>
      </c>
      <c r="K6986" s="33">
        <f t="shared" si="437"/>
        <v>3.2771273410158175E-3</v>
      </c>
      <c r="L6986" s="33">
        <f t="shared" si="438"/>
        <v>0.97383842450554059</v>
      </c>
      <c r="M6986" s="33">
        <f t="shared" si="439"/>
        <v>0.97064703197886171</v>
      </c>
    </row>
    <row r="6987" spans="1:13" ht="41.4">
      <c r="A6987" t="s">
        <v>164</v>
      </c>
      <c r="B6987" t="s">
        <v>262</v>
      </c>
      <c r="C6987" s="14" t="s">
        <v>264</v>
      </c>
      <c r="D6987" t="s">
        <v>465</v>
      </c>
      <c r="E6987" t="s">
        <v>483</v>
      </c>
      <c r="F6987" s="20">
        <v>2043</v>
      </c>
      <c r="G6987" s="20">
        <v>55</v>
      </c>
      <c r="H6987" s="11">
        <v>14343.7046169644</v>
      </c>
      <c r="I6987" s="10">
        <v>4062393.5622020499</v>
      </c>
      <c r="J6987" s="33">
        <f t="shared" si="436"/>
        <v>3.53085056810431E-3</v>
      </c>
      <c r="K6987" s="33">
        <f t="shared" si="437"/>
        <v>3.5246244452292741E-3</v>
      </c>
      <c r="L6987" s="33">
        <f t="shared" si="438"/>
        <v>0.97064703197886171</v>
      </c>
      <c r="M6987" s="33">
        <f t="shared" si="439"/>
        <v>0.96722586572225977</v>
      </c>
    </row>
    <row r="6988" spans="1:13" ht="41.4">
      <c r="A6988" t="s">
        <v>164</v>
      </c>
      <c r="B6988" t="s">
        <v>262</v>
      </c>
      <c r="C6988" s="14" t="s">
        <v>264</v>
      </c>
      <c r="D6988" t="s">
        <v>465</v>
      </c>
      <c r="E6988" t="s">
        <v>483</v>
      </c>
      <c r="F6988" s="20">
        <v>2043</v>
      </c>
      <c r="G6988" s="20">
        <v>56</v>
      </c>
      <c r="H6988" s="11">
        <v>15061.919567230299</v>
      </c>
      <c r="I6988" s="10">
        <v>3915428.3357710098</v>
      </c>
      <c r="J6988" s="33">
        <f t="shared" si="436"/>
        <v>3.8468127304555478E-3</v>
      </c>
      <c r="K6988" s="33">
        <f t="shared" si="437"/>
        <v>3.8394232247488391E-3</v>
      </c>
      <c r="L6988" s="33">
        <f t="shared" si="438"/>
        <v>0.96722586572225977</v>
      </c>
      <c r="M6988" s="33">
        <f t="shared" si="439"/>
        <v>0.96351227626982794</v>
      </c>
    </row>
    <row r="6989" spans="1:13" ht="41.4">
      <c r="A6989" t="s">
        <v>164</v>
      </c>
      <c r="B6989" t="s">
        <v>262</v>
      </c>
      <c r="C6989" s="14" t="s">
        <v>264</v>
      </c>
      <c r="D6989" t="s">
        <v>465</v>
      </c>
      <c r="E6989" t="s">
        <v>483</v>
      </c>
      <c r="F6989" s="20">
        <v>2043</v>
      </c>
      <c r="G6989" s="20">
        <v>57</v>
      </c>
      <c r="H6989" s="11">
        <v>16186.240007472399</v>
      </c>
      <c r="I6989" s="10">
        <v>3858979.7070343001</v>
      </c>
      <c r="J6989" s="33">
        <f t="shared" si="436"/>
        <v>4.1944351192019702E-3</v>
      </c>
      <c r="K6989" s="33">
        <f t="shared" si="437"/>
        <v>4.1856507623141415E-3</v>
      </c>
      <c r="L6989" s="33">
        <f t="shared" si="438"/>
        <v>0.96351227626982794</v>
      </c>
      <c r="M6989" s="33">
        <f t="shared" si="439"/>
        <v>0.95947935037616006</v>
      </c>
    </row>
    <row r="6990" spans="1:13" ht="41.4">
      <c r="A6990" t="s">
        <v>164</v>
      </c>
      <c r="B6990" t="s">
        <v>262</v>
      </c>
      <c r="C6990" s="14" t="s">
        <v>264</v>
      </c>
      <c r="D6990" t="s">
        <v>465</v>
      </c>
      <c r="E6990" t="s">
        <v>483</v>
      </c>
      <c r="F6990" s="20">
        <v>2043</v>
      </c>
      <c r="G6990" s="20">
        <v>58</v>
      </c>
      <c r="H6990" s="11">
        <v>17809.169524687</v>
      </c>
      <c r="I6990" s="10">
        <v>3887201.9345941399</v>
      </c>
      <c r="J6990" s="33">
        <f t="shared" si="436"/>
        <v>4.5814881306253628E-3</v>
      </c>
      <c r="K6990" s="33">
        <f t="shared" si="437"/>
        <v>4.5710091231373484E-3</v>
      </c>
      <c r="L6990" s="33">
        <f t="shared" si="438"/>
        <v>0.95947935037616006</v>
      </c>
      <c r="M6990" s="33">
        <f t="shared" si="439"/>
        <v>0.95509356151212876</v>
      </c>
    </row>
    <row r="6991" spans="1:13" ht="41.4">
      <c r="A6991" t="s">
        <v>164</v>
      </c>
      <c r="B6991" t="s">
        <v>262</v>
      </c>
      <c r="C6991" s="14" t="s">
        <v>264</v>
      </c>
      <c r="D6991" t="s">
        <v>465</v>
      </c>
      <c r="E6991" t="s">
        <v>483</v>
      </c>
      <c r="F6991" s="20">
        <v>2043</v>
      </c>
      <c r="G6991" s="20">
        <v>59</v>
      </c>
      <c r="H6991" s="11">
        <v>19721.439447110999</v>
      </c>
      <c r="I6991" s="10">
        <v>3935342.5985552901</v>
      </c>
      <c r="J6991" s="33">
        <f t="shared" si="436"/>
        <v>5.0113653267064903E-3</v>
      </c>
      <c r="K6991" s="33">
        <f t="shared" si="437"/>
        <v>4.9988293849577703E-3</v>
      </c>
      <c r="L6991" s="33">
        <f t="shared" si="438"/>
        <v>0.95509356151212876</v>
      </c>
      <c r="M6991" s="33">
        <f t="shared" si="439"/>
        <v>0.95031921175145795</v>
      </c>
    </row>
    <row r="6992" spans="1:13" ht="41.4">
      <c r="A6992" t="s">
        <v>164</v>
      </c>
      <c r="B6992" t="s">
        <v>262</v>
      </c>
      <c r="C6992" s="14" t="s">
        <v>264</v>
      </c>
      <c r="D6992" t="s">
        <v>465</v>
      </c>
      <c r="E6992" t="s">
        <v>483</v>
      </c>
      <c r="F6992" s="20">
        <v>2043</v>
      </c>
      <c r="G6992" s="20">
        <v>60</v>
      </c>
      <c r="H6992" s="11">
        <v>21102.9199804864</v>
      </c>
      <c r="I6992" s="10">
        <v>3880795.29694431</v>
      </c>
      <c r="J6992" s="33">
        <f t="shared" si="436"/>
        <v>5.4377823012470095E-3</v>
      </c>
      <c r="K6992" s="33">
        <f t="shared" si="437"/>
        <v>5.4230243254065336E-3</v>
      </c>
      <c r="L6992" s="33">
        <f t="shared" si="438"/>
        <v>0.95031921175145795</v>
      </c>
      <c r="M6992" s="33">
        <f t="shared" si="439"/>
        <v>0.94516560754922863</v>
      </c>
    </row>
    <row r="6993" spans="1:13" ht="41.4">
      <c r="A6993" t="s">
        <v>164</v>
      </c>
      <c r="B6993" t="s">
        <v>262</v>
      </c>
      <c r="C6993" s="14" t="s">
        <v>264</v>
      </c>
      <c r="D6993" t="s">
        <v>465</v>
      </c>
      <c r="E6993" t="s">
        <v>483</v>
      </c>
      <c r="F6993" s="20">
        <v>2043</v>
      </c>
      <c r="G6993" s="20">
        <v>61</v>
      </c>
      <c r="H6993" s="11">
        <v>22209.446155835001</v>
      </c>
      <c r="I6993" s="10">
        <v>3722225.5427954602</v>
      </c>
      <c r="J6993" s="33">
        <f t="shared" si="436"/>
        <v>5.9667115548176315E-3</v>
      </c>
      <c r="K6993" s="33">
        <f t="shared" si="437"/>
        <v>5.9489460828060503E-3</v>
      </c>
      <c r="L6993" s="33">
        <f t="shared" si="438"/>
        <v>0.94516560754922863</v>
      </c>
      <c r="M6993" s="33">
        <f t="shared" si="439"/>
        <v>0.93954286831059564</v>
      </c>
    </row>
    <row r="6994" spans="1:13" ht="41.4">
      <c r="A6994" t="s">
        <v>164</v>
      </c>
      <c r="B6994" t="s">
        <v>262</v>
      </c>
      <c r="C6994" s="14" t="s">
        <v>264</v>
      </c>
      <c r="D6994" t="s">
        <v>465</v>
      </c>
      <c r="E6994" t="s">
        <v>483</v>
      </c>
      <c r="F6994" s="20">
        <v>2043</v>
      </c>
      <c r="G6994" s="20">
        <v>62</v>
      </c>
      <c r="H6994" s="11">
        <v>23684.2772592123</v>
      </c>
      <c r="I6994" s="10">
        <v>3618976.2719393899</v>
      </c>
      <c r="J6994" s="33">
        <f t="shared" si="436"/>
        <v>6.5444687888268531E-3</v>
      </c>
      <c r="K6994" s="33">
        <f t="shared" si="437"/>
        <v>6.5231003933068354E-3</v>
      </c>
      <c r="L6994" s="33">
        <f t="shared" si="438"/>
        <v>0.93954286831059564</v>
      </c>
      <c r="M6994" s="33">
        <f t="shared" si="439"/>
        <v>0.93341413585679012</v>
      </c>
    </row>
    <row r="6995" spans="1:13" ht="41.4">
      <c r="A6995" t="s">
        <v>164</v>
      </c>
      <c r="B6995" t="s">
        <v>262</v>
      </c>
      <c r="C6995" s="14" t="s">
        <v>264</v>
      </c>
      <c r="D6995" t="s">
        <v>465</v>
      </c>
      <c r="E6995" t="s">
        <v>483</v>
      </c>
      <c r="F6995" s="20">
        <v>2043</v>
      </c>
      <c r="G6995" s="20">
        <v>63</v>
      </c>
      <c r="H6995" s="11">
        <v>25326.298665686802</v>
      </c>
      <c r="I6995" s="10">
        <v>3527868.37896444</v>
      </c>
      <c r="J6995" s="33">
        <f t="shared" si="436"/>
        <v>7.1789239124394454E-3</v>
      </c>
      <c r="K6995" s="33">
        <f t="shared" si="437"/>
        <v>7.1532169909641619E-3</v>
      </c>
      <c r="L6995" s="33">
        <f t="shared" si="438"/>
        <v>0.93341413585679012</v>
      </c>
      <c r="M6995" s="33">
        <f t="shared" si="439"/>
        <v>0.92673722200057318</v>
      </c>
    </row>
    <row r="6996" spans="1:13" ht="41.4">
      <c r="A6996" t="s">
        <v>164</v>
      </c>
      <c r="B6996" t="s">
        <v>262</v>
      </c>
      <c r="C6996" s="14" t="s">
        <v>264</v>
      </c>
      <c r="D6996" t="s">
        <v>465</v>
      </c>
      <c r="E6996" t="s">
        <v>483</v>
      </c>
      <c r="F6996" s="20">
        <v>2043</v>
      </c>
      <c r="G6996" s="20">
        <v>64</v>
      </c>
      <c r="H6996" s="11">
        <v>27005.3456949143</v>
      </c>
      <c r="I6996" s="10">
        <v>3429811.3508602101</v>
      </c>
      <c r="J6996" s="33">
        <f t="shared" si="436"/>
        <v>7.8737116804226716E-3</v>
      </c>
      <c r="K6996" s="33">
        <f t="shared" si="437"/>
        <v>7.8427952082851249E-3</v>
      </c>
      <c r="L6996" s="33">
        <f t="shared" si="438"/>
        <v>0.92673722200057318</v>
      </c>
      <c r="M6996" s="33">
        <f t="shared" si="439"/>
        <v>0.91946901175652762</v>
      </c>
    </row>
    <row r="6997" spans="1:13" ht="41.4">
      <c r="A6997" t="s">
        <v>164</v>
      </c>
      <c r="B6997" t="s">
        <v>262</v>
      </c>
      <c r="C6997" s="14" t="s">
        <v>264</v>
      </c>
      <c r="D6997" t="s">
        <v>465</v>
      </c>
      <c r="E6997" t="s">
        <v>483</v>
      </c>
      <c r="F6997" s="20">
        <v>2043</v>
      </c>
      <c r="G6997" s="20">
        <v>65</v>
      </c>
      <c r="H6997" s="11">
        <v>27330.5467771242</v>
      </c>
      <c r="I6997" s="10">
        <v>3312902.9677541899</v>
      </c>
      <c r="J6997" s="33">
        <f t="shared" si="436"/>
        <v>8.2497275178727986E-3</v>
      </c>
      <c r="K6997" s="33">
        <f t="shared" si="437"/>
        <v>8.2157918998005952E-3</v>
      </c>
      <c r="L6997" s="33">
        <f t="shared" si="438"/>
        <v>0.91946901175652762</v>
      </c>
      <c r="M6997" s="33">
        <f t="shared" si="439"/>
        <v>0.91191484569762071</v>
      </c>
    </row>
    <row r="6998" spans="1:13" ht="41.4">
      <c r="A6998" t="s">
        <v>164</v>
      </c>
      <c r="B6998" t="s">
        <v>262</v>
      </c>
      <c r="C6998" s="14" t="s">
        <v>264</v>
      </c>
      <c r="D6998" t="s">
        <v>465</v>
      </c>
      <c r="E6998" t="s">
        <v>483</v>
      </c>
      <c r="F6998" s="20">
        <v>2043</v>
      </c>
      <c r="G6998" s="20">
        <v>66</v>
      </c>
      <c r="H6998" s="11">
        <v>29084.842498627499</v>
      </c>
      <c r="I6998" s="10">
        <v>3208738.0796251302</v>
      </c>
      <c r="J6998" s="33">
        <f t="shared" si="436"/>
        <v>9.0642619549755887E-3</v>
      </c>
      <c r="K6998" s="33">
        <f t="shared" si="437"/>
        <v>9.0233053730602863E-3</v>
      </c>
      <c r="L6998" s="33">
        <f t="shared" si="438"/>
        <v>0.91191484569762071</v>
      </c>
      <c r="M6998" s="33">
        <f t="shared" si="439"/>
        <v>0.9036863595706639</v>
      </c>
    </row>
    <row r="6999" spans="1:13" ht="41.4">
      <c r="A6999" t="s">
        <v>164</v>
      </c>
      <c r="B6999" t="s">
        <v>262</v>
      </c>
      <c r="C6999" s="14" t="s">
        <v>264</v>
      </c>
      <c r="D6999" t="s">
        <v>465</v>
      </c>
      <c r="E6999" t="s">
        <v>483</v>
      </c>
      <c r="F6999" s="20">
        <v>2043</v>
      </c>
      <c r="G6999" s="20">
        <v>67</v>
      </c>
      <c r="H6999" s="11">
        <v>30774.5547157853</v>
      </c>
      <c r="I6999" s="10">
        <v>3092532.31090149</v>
      </c>
      <c r="J6999" s="33">
        <f t="shared" si="436"/>
        <v>9.9512475932108692E-3</v>
      </c>
      <c r="K6999" s="33">
        <f t="shared" si="437"/>
        <v>9.901897762002565E-3</v>
      </c>
      <c r="L6999" s="33">
        <f t="shared" si="438"/>
        <v>0.9036863595706639</v>
      </c>
      <c r="M6999" s="33">
        <f t="shared" si="439"/>
        <v>0.89473814962927889</v>
      </c>
    </row>
    <row r="7000" spans="1:13" ht="41.4">
      <c r="A7000" t="s">
        <v>164</v>
      </c>
      <c r="B7000" t="s">
        <v>262</v>
      </c>
      <c r="C7000" s="14" t="s">
        <v>264</v>
      </c>
      <c r="D7000" t="s">
        <v>465</v>
      </c>
      <c r="E7000" t="s">
        <v>483</v>
      </c>
      <c r="F7000" s="20">
        <v>2043</v>
      </c>
      <c r="G7000" s="20">
        <v>68</v>
      </c>
      <c r="H7000" s="11">
        <v>32509.978300328399</v>
      </c>
      <c r="I7000" s="10">
        <v>2973831.9710017298</v>
      </c>
      <c r="J7000" s="33">
        <f t="shared" si="436"/>
        <v>1.0932015869537334E-2</v>
      </c>
      <c r="K7000" s="33">
        <f t="shared" si="437"/>
        <v>1.0872478535911667E-2</v>
      </c>
      <c r="L7000" s="33">
        <f t="shared" si="438"/>
        <v>0.89473814962927889</v>
      </c>
      <c r="M7000" s="33">
        <f t="shared" si="439"/>
        <v>0.88501012830217318</v>
      </c>
    </row>
    <row r="7001" spans="1:13" ht="41.4">
      <c r="A7001" t="s">
        <v>164</v>
      </c>
      <c r="B7001" t="s">
        <v>262</v>
      </c>
      <c r="C7001" s="14" t="s">
        <v>264</v>
      </c>
      <c r="D7001" t="s">
        <v>465</v>
      </c>
      <c r="E7001" t="s">
        <v>483</v>
      </c>
      <c r="F7001" s="20">
        <v>2043</v>
      </c>
      <c r="G7001" s="20">
        <v>69</v>
      </c>
      <c r="H7001" s="11">
        <v>34032.866886321499</v>
      </c>
      <c r="I7001" s="10">
        <v>2831211.5100219799</v>
      </c>
      <c r="J7001" s="33">
        <f t="shared" si="436"/>
        <v>1.2020602051754616E-2</v>
      </c>
      <c r="K7001" s="33">
        <f t="shared" si="437"/>
        <v>1.1948643232945755E-2</v>
      </c>
      <c r="L7001" s="33">
        <f t="shared" si="438"/>
        <v>0.88501012830217318</v>
      </c>
      <c r="M7001" s="33">
        <f t="shared" si="439"/>
        <v>0.87443545802154699</v>
      </c>
    </row>
    <row r="7002" spans="1:13" ht="41.4">
      <c r="A7002" t="s">
        <v>164</v>
      </c>
      <c r="B7002" t="s">
        <v>262</v>
      </c>
      <c r="C7002" s="14" t="s">
        <v>264</v>
      </c>
      <c r="D7002" t="s">
        <v>465</v>
      </c>
      <c r="E7002" t="s">
        <v>483</v>
      </c>
      <c r="F7002" s="20">
        <v>2044</v>
      </c>
      <c r="G7002" s="20">
        <v>30</v>
      </c>
      <c r="H7002" s="11">
        <v>750.99859116293203</v>
      </c>
      <c r="I7002" s="10">
        <v>4714189.1760848202</v>
      </c>
      <c r="J7002" s="33">
        <f t="shared" si="436"/>
        <v>1.5930599369511168E-4</v>
      </c>
      <c r="K7002" s="33">
        <f t="shared" si="437"/>
        <v>1.5929330516906148E-4</v>
      </c>
      <c r="L7002" s="33">
        <f t="shared" si="438"/>
        <v>1</v>
      </c>
      <c r="M7002" s="33">
        <f t="shared" si="439"/>
        <v>0.99984070669483094</v>
      </c>
    </row>
    <row r="7003" spans="1:13" ht="41.4">
      <c r="A7003" t="s">
        <v>164</v>
      </c>
      <c r="B7003" t="s">
        <v>262</v>
      </c>
      <c r="C7003" s="14" t="s">
        <v>264</v>
      </c>
      <c r="D7003" t="s">
        <v>465</v>
      </c>
      <c r="E7003" t="s">
        <v>483</v>
      </c>
      <c r="F7003" s="20">
        <v>2044</v>
      </c>
      <c r="G7003" s="20">
        <v>31</v>
      </c>
      <c r="H7003" s="11">
        <v>1006.22329422851</v>
      </c>
      <c r="I7003" s="10">
        <v>4782350.7381476099</v>
      </c>
      <c r="J7003" s="33">
        <f t="shared" si="436"/>
        <v>2.1040349178116937E-4</v>
      </c>
      <c r="K7003" s="33">
        <f t="shared" si="437"/>
        <v>2.1038135851880746E-4</v>
      </c>
      <c r="L7003" s="33">
        <f t="shared" si="438"/>
        <v>0.99984070669483094</v>
      </c>
      <c r="M7003" s="33">
        <f t="shared" si="439"/>
        <v>0.99963035884865403</v>
      </c>
    </row>
    <row r="7004" spans="1:13" ht="41.4">
      <c r="A7004" t="s">
        <v>164</v>
      </c>
      <c r="B7004" t="s">
        <v>262</v>
      </c>
      <c r="C7004" s="14" t="s">
        <v>264</v>
      </c>
      <c r="D7004" t="s">
        <v>465</v>
      </c>
      <c r="E7004" t="s">
        <v>483</v>
      </c>
      <c r="F7004" s="20">
        <v>2044</v>
      </c>
      <c r="G7004" s="20">
        <v>32</v>
      </c>
      <c r="H7004" s="11">
        <v>1127.6719016654499</v>
      </c>
      <c r="I7004" s="10">
        <v>4895249.0032476401</v>
      </c>
      <c r="J7004" s="33">
        <f t="shared" si="436"/>
        <v>2.3036047827543031E-4</v>
      </c>
      <c r="K7004" s="33">
        <f t="shared" si="437"/>
        <v>2.3033394733773527E-4</v>
      </c>
      <c r="L7004" s="33">
        <f t="shared" si="438"/>
        <v>0.99963035884865403</v>
      </c>
      <c r="M7004" s="33">
        <f t="shared" si="439"/>
        <v>0.99940011004222173</v>
      </c>
    </row>
    <row r="7005" spans="1:13" ht="41.4">
      <c r="A7005" t="s">
        <v>164</v>
      </c>
      <c r="B7005" t="s">
        <v>262</v>
      </c>
      <c r="C7005" s="14" t="s">
        <v>264</v>
      </c>
      <c r="D7005" t="s">
        <v>465</v>
      </c>
      <c r="E7005" t="s">
        <v>483</v>
      </c>
      <c r="F7005" s="20">
        <v>2044</v>
      </c>
      <c r="G7005" s="20">
        <v>33</v>
      </c>
      <c r="H7005" s="11">
        <v>1186.6448028048501</v>
      </c>
      <c r="I7005" s="10">
        <v>4867018.7221067296</v>
      </c>
      <c r="J7005" s="33">
        <f t="shared" si="436"/>
        <v>2.4381348635766107E-4</v>
      </c>
      <c r="K7005" s="33">
        <f t="shared" si="437"/>
        <v>2.4378376626499332E-4</v>
      </c>
      <c r="L7005" s="33">
        <f t="shared" si="438"/>
        <v>0.99940011004222173</v>
      </c>
      <c r="M7005" s="33">
        <f t="shared" si="439"/>
        <v>0.99915647251938999</v>
      </c>
    </row>
    <row r="7006" spans="1:13" ht="41.4">
      <c r="A7006" t="s">
        <v>164</v>
      </c>
      <c r="B7006" t="s">
        <v>262</v>
      </c>
      <c r="C7006" s="14" t="s">
        <v>264</v>
      </c>
      <c r="D7006" t="s">
        <v>465</v>
      </c>
      <c r="E7006" t="s">
        <v>483</v>
      </c>
      <c r="F7006" s="20">
        <v>2044</v>
      </c>
      <c r="G7006" s="20">
        <v>34</v>
      </c>
      <c r="H7006" s="11">
        <v>1228.7327664704401</v>
      </c>
      <c r="I7006" s="10">
        <v>4733099.1878337804</v>
      </c>
      <c r="J7006" s="33">
        <f t="shared" si="436"/>
        <v>2.5960427147371908E-4</v>
      </c>
      <c r="K7006" s="33">
        <f t="shared" si="437"/>
        <v>2.5957057720060739E-4</v>
      </c>
      <c r="L7006" s="33">
        <f t="shared" si="438"/>
        <v>0.99915647251938999</v>
      </c>
      <c r="M7006" s="33">
        <f t="shared" si="439"/>
        <v>0.99889712089710436</v>
      </c>
    </row>
    <row r="7007" spans="1:13" ht="41.4">
      <c r="A7007" t="s">
        <v>164</v>
      </c>
      <c r="B7007" t="s">
        <v>262</v>
      </c>
      <c r="C7007" s="14" t="s">
        <v>264</v>
      </c>
      <c r="D7007" t="s">
        <v>465</v>
      </c>
      <c r="E7007" t="s">
        <v>483</v>
      </c>
      <c r="F7007" s="20">
        <v>2044</v>
      </c>
      <c r="G7007" s="20">
        <v>35</v>
      </c>
      <c r="H7007" s="11">
        <v>1589.9783056374499</v>
      </c>
      <c r="I7007" s="10">
        <v>4661850.0461802604</v>
      </c>
      <c r="J7007" s="33">
        <f t="shared" si="436"/>
        <v>3.4106165790129104E-4</v>
      </c>
      <c r="K7007" s="33">
        <f t="shared" si="437"/>
        <v>3.4100350298571502E-4</v>
      </c>
      <c r="L7007" s="33">
        <f t="shared" si="438"/>
        <v>0.99889712089710436</v>
      </c>
      <c r="M7007" s="33">
        <f t="shared" si="439"/>
        <v>0.99855649347975606</v>
      </c>
    </row>
    <row r="7008" spans="1:13" ht="41.4">
      <c r="A7008" t="s">
        <v>164</v>
      </c>
      <c r="B7008" t="s">
        <v>262</v>
      </c>
      <c r="C7008" s="14" t="s">
        <v>264</v>
      </c>
      <c r="D7008" t="s">
        <v>465</v>
      </c>
      <c r="E7008" t="s">
        <v>483</v>
      </c>
      <c r="F7008" s="20">
        <v>2044</v>
      </c>
      <c r="G7008" s="20">
        <v>36</v>
      </c>
      <c r="H7008" s="11">
        <v>1850.15088211588</v>
      </c>
      <c r="I7008" s="10">
        <v>4618057.8958526002</v>
      </c>
      <c r="J7008" s="33">
        <f t="shared" si="436"/>
        <v>4.006339729472576E-4</v>
      </c>
      <c r="K7008" s="33">
        <f t="shared" si="437"/>
        <v>4.0055372987346516E-4</v>
      </c>
      <c r="L7008" s="33">
        <f t="shared" si="438"/>
        <v>0.99855649347975606</v>
      </c>
      <c r="M7008" s="33">
        <f t="shared" si="439"/>
        <v>0.99815651795180338</v>
      </c>
    </row>
    <row r="7009" spans="1:13" ht="41.4">
      <c r="A7009" t="s">
        <v>164</v>
      </c>
      <c r="B7009" t="s">
        <v>262</v>
      </c>
      <c r="C7009" s="14" t="s">
        <v>264</v>
      </c>
      <c r="D7009" t="s">
        <v>465</v>
      </c>
      <c r="E7009" t="s">
        <v>483</v>
      </c>
      <c r="F7009" s="20">
        <v>2044</v>
      </c>
      <c r="G7009" s="20">
        <v>37</v>
      </c>
      <c r="H7009" s="11">
        <v>2057.4628543241402</v>
      </c>
      <c r="I7009" s="10">
        <v>4642271.0227899002</v>
      </c>
      <c r="J7009" s="33">
        <f t="shared" si="436"/>
        <v>4.4320179589334949E-4</v>
      </c>
      <c r="K7009" s="33">
        <f t="shared" si="437"/>
        <v>4.4310359648536135E-4</v>
      </c>
      <c r="L7009" s="33">
        <f t="shared" si="438"/>
        <v>0.99815651795180338</v>
      </c>
      <c r="M7009" s="33">
        <f t="shared" si="439"/>
        <v>0.99771423120884362</v>
      </c>
    </row>
    <row r="7010" spans="1:13" ht="41.4">
      <c r="A7010" t="s">
        <v>164</v>
      </c>
      <c r="B7010" t="s">
        <v>262</v>
      </c>
      <c r="C7010" s="14" t="s">
        <v>264</v>
      </c>
      <c r="D7010" t="s">
        <v>465</v>
      </c>
      <c r="E7010" t="s">
        <v>483</v>
      </c>
      <c r="F7010" s="20">
        <v>2044</v>
      </c>
      <c r="G7010" s="20">
        <v>38</v>
      </c>
      <c r="H7010" s="11">
        <v>2177.2408219580302</v>
      </c>
      <c r="I7010" s="10">
        <v>4557928.0003848197</v>
      </c>
      <c r="J7010" s="33">
        <f t="shared" si="436"/>
        <v>4.7768214455651969E-4</v>
      </c>
      <c r="K7010" s="33">
        <f t="shared" si="437"/>
        <v>4.7756807260501688E-4</v>
      </c>
      <c r="L7010" s="33">
        <f t="shared" si="438"/>
        <v>0.99771423120884362</v>
      </c>
      <c r="M7010" s="33">
        <f t="shared" si="439"/>
        <v>0.99723775474643461</v>
      </c>
    </row>
    <row r="7011" spans="1:13" ht="41.4">
      <c r="A7011" t="s">
        <v>164</v>
      </c>
      <c r="B7011" t="s">
        <v>262</v>
      </c>
      <c r="C7011" s="14" t="s">
        <v>264</v>
      </c>
      <c r="D7011" t="s">
        <v>465</v>
      </c>
      <c r="E7011" t="s">
        <v>483</v>
      </c>
      <c r="F7011" s="20">
        <v>2044</v>
      </c>
      <c r="G7011" s="20">
        <v>39</v>
      </c>
      <c r="H7011" s="11">
        <v>2320.5684674201002</v>
      </c>
      <c r="I7011" s="10">
        <v>4495039.9621253898</v>
      </c>
      <c r="J7011" s="33">
        <f t="shared" si="436"/>
        <v>5.1625090921836119E-4</v>
      </c>
      <c r="K7011" s="33">
        <f t="shared" si="437"/>
        <v>5.1611767464621039E-4</v>
      </c>
      <c r="L7011" s="33">
        <f t="shared" si="438"/>
        <v>0.99723775474643461</v>
      </c>
      <c r="M7011" s="33">
        <f t="shared" si="439"/>
        <v>0.99672306271538547</v>
      </c>
    </row>
    <row r="7012" spans="1:13" ht="41.4">
      <c r="A7012" t="s">
        <v>164</v>
      </c>
      <c r="B7012" t="s">
        <v>262</v>
      </c>
      <c r="C7012" s="14" t="s">
        <v>264</v>
      </c>
      <c r="D7012" t="s">
        <v>465</v>
      </c>
      <c r="E7012" t="s">
        <v>483</v>
      </c>
      <c r="F7012" s="20">
        <v>2044</v>
      </c>
      <c r="G7012" s="20">
        <v>40</v>
      </c>
      <c r="H7012" s="11">
        <v>3028.5295919238001</v>
      </c>
      <c r="I7012" s="10">
        <v>4364830.7149533397</v>
      </c>
      <c r="J7012" s="33">
        <f t="shared" si="436"/>
        <v>6.9384812142850207E-4</v>
      </c>
      <c r="K7012" s="33">
        <f t="shared" si="437"/>
        <v>6.9360746448365873E-4</v>
      </c>
      <c r="L7012" s="33">
        <f t="shared" si="438"/>
        <v>0.99672306271538547</v>
      </c>
      <c r="M7012" s="33">
        <f t="shared" si="439"/>
        <v>0.99603172815906305</v>
      </c>
    </row>
    <row r="7013" spans="1:13" ht="41.4">
      <c r="A7013" t="s">
        <v>164</v>
      </c>
      <c r="B7013" t="s">
        <v>262</v>
      </c>
      <c r="C7013" s="14" t="s">
        <v>264</v>
      </c>
      <c r="D7013" t="s">
        <v>465</v>
      </c>
      <c r="E7013" t="s">
        <v>483</v>
      </c>
      <c r="F7013" s="20">
        <v>2044</v>
      </c>
      <c r="G7013" s="20">
        <v>41</v>
      </c>
      <c r="H7013" s="11">
        <v>3362.5364549663</v>
      </c>
      <c r="I7013" s="10">
        <v>4296036.6644886499</v>
      </c>
      <c r="J7013" s="33">
        <f t="shared" si="436"/>
        <v>7.8270664744583532E-4</v>
      </c>
      <c r="K7013" s="33">
        <f t="shared" si="437"/>
        <v>7.8240041250043912E-4</v>
      </c>
      <c r="L7013" s="33">
        <f t="shared" si="438"/>
        <v>0.99603172815906305</v>
      </c>
      <c r="M7013" s="33">
        <f t="shared" si="439"/>
        <v>0.9952524325240879</v>
      </c>
    </row>
    <row r="7014" spans="1:13" ht="41.4">
      <c r="A7014" t="s">
        <v>164</v>
      </c>
      <c r="B7014" t="s">
        <v>262</v>
      </c>
      <c r="C7014" s="14" t="s">
        <v>264</v>
      </c>
      <c r="D7014" t="s">
        <v>465</v>
      </c>
      <c r="E7014" t="s">
        <v>483</v>
      </c>
      <c r="F7014" s="20">
        <v>2044</v>
      </c>
      <c r="G7014" s="20">
        <v>42</v>
      </c>
      <c r="H7014" s="11">
        <v>3777.4757190825599</v>
      </c>
      <c r="I7014" s="10">
        <v>4269165.0150218597</v>
      </c>
      <c r="J7014" s="33">
        <f t="shared" si="436"/>
        <v>8.84827760414695E-4</v>
      </c>
      <c r="K7014" s="33">
        <f t="shared" si="437"/>
        <v>8.8443641576463339E-4</v>
      </c>
      <c r="L7014" s="33">
        <f t="shared" si="438"/>
        <v>0.9952524325240879</v>
      </c>
      <c r="M7014" s="33">
        <f t="shared" si="439"/>
        <v>0.99437219502988528</v>
      </c>
    </row>
    <row r="7015" spans="1:13" ht="41.4">
      <c r="A7015" t="s">
        <v>164</v>
      </c>
      <c r="B7015" t="s">
        <v>262</v>
      </c>
      <c r="C7015" s="14" t="s">
        <v>264</v>
      </c>
      <c r="D7015" t="s">
        <v>465</v>
      </c>
      <c r="E7015" t="s">
        <v>483</v>
      </c>
      <c r="F7015" s="20">
        <v>2044</v>
      </c>
      <c r="G7015" s="20">
        <v>43</v>
      </c>
      <c r="H7015" s="11">
        <v>4080.6270795312698</v>
      </c>
      <c r="I7015" s="10">
        <v>4244543.1979282796</v>
      </c>
      <c r="J7015" s="33">
        <f t="shared" si="436"/>
        <v>9.6138191773451249E-4</v>
      </c>
      <c r="K7015" s="33">
        <f t="shared" si="437"/>
        <v>9.6091993819680255E-4</v>
      </c>
      <c r="L7015" s="33">
        <f t="shared" si="438"/>
        <v>0.99437219502988528</v>
      </c>
      <c r="M7015" s="33">
        <f t="shared" si="439"/>
        <v>0.9934166829616925</v>
      </c>
    </row>
    <row r="7016" spans="1:13" ht="41.4">
      <c r="A7016" t="s">
        <v>164</v>
      </c>
      <c r="B7016" t="s">
        <v>262</v>
      </c>
      <c r="C7016" s="14" t="s">
        <v>264</v>
      </c>
      <c r="D7016" t="s">
        <v>465</v>
      </c>
      <c r="E7016" t="s">
        <v>483</v>
      </c>
      <c r="F7016" s="20">
        <v>2044</v>
      </c>
      <c r="G7016" s="20">
        <v>44</v>
      </c>
      <c r="H7016" s="11">
        <v>4418.8034361455002</v>
      </c>
      <c r="I7016" s="10">
        <v>4219056.3374769799</v>
      </c>
      <c r="J7016" s="33">
        <f t="shared" si="436"/>
        <v>1.0473440226180933E-3</v>
      </c>
      <c r="K7016" s="33">
        <f t="shared" si="437"/>
        <v>1.046795749294227E-3</v>
      </c>
      <c r="L7016" s="33">
        <f t="shared" si="438"/>
        <v>0.9934166829616925</v>
      </c>
      <c r="M7016" s="33">
        <f t="shared" si="439"/>
        <v>0.99237677860069018</v>
      </c>
    </row>
    <row r="7017" spans="1:13" ht="41.4">
      <c r="A7017" t="s">
        <v>164</v>
      </c>
      <c r="B7017" t="s">
        <v>262</v>
      </c>
      <c r="C7017" s="14" t="s">
        <v>264</v>
      </c>
      <c r="D7017" t="s">
        <v>465</v>
      </c>
      <c r="E7017" t="s">
        <v>483</v>
      </c>
      <c r="F7017" s="20">
        <v>2044</v>
      </c>
      <c r="G7017" s="20">
        <v>45</v>
      </c>
      <c r="H7017" s="11">
        <v>5686.5368868281103</v>
      </c>
      <c r="I7017" s="10">
        <v>4231734.5974486396</v>
      </c>
      <c r="J7017" s="33">
        <f t="shared" si="436"/>
        <v>1.3437839155264102E-3</v>
      </c>
      <c r="K7017" s="33">
        <f t="shared" si="437"/>
        <v>1.3428814422089541E-3</v>
      </c>
      <c r="L7017" s="33">
        <f t="shared" si="438"/>
        <v>0.99237677860069018</v>
      </c>
      <c r="M7017" s="33">
        <f t="shared" si="439"/>
        <v>0.99104413424102822</v>
      </c>
    </row>
    <row r="7018" spans="1:13" ht="41.4">
      <c r="A7018" t="s">
        <v>164</v>
      </c>
      <c r="B7018" t="s">
        <v>262</v>
      </c>
      <c r="C7018" s="14" t="s">
        <v>264</v>
      </c>
      <c r="D7018" t="s">
        <v>465</v>
      </c>
      <c r="E7018" t="s">
        <v>483</v>
      </c>
      <c r="F7018" s="20">
        <v>2044</v>
      </c>
      <c r="G7018" s="20">
        <v>46</v>
      </c>
      <c r="H7018" s="11">
        <v>6368.6042182054898</v>
      </c>
      <c r="I7018" s="10">
        <v>4280840.2813715199</v>
      </c>
      <c r="J7018" s="33">
        <f t="shared" si="436"/>
        <v>1.4876995635457533E-3</v>
      </c>
      <c r="K7018" s="33">
        <f t="shared" si="437"/>
        <v>1.4865934871212128E-3</v>
      </c>
      <c r="L7018" s="33">
        <f t="shared" si="438"/>
        <v>0.99104413424102822</v>
      </c>
      <c r="M7018" s="33">
        <f t="shared" si="439"/>
        <v>0.98957085448561577</v>
      </c>
    </row>
    <row r="7019" spans="1:13" ht="41.4">
      <c r="A7019" t="s">
        <v>164</v>
      </c>
      <c r="B7019" t="s">
        <v>262</v>
      </c>
      <c r="C7019" s="14" t="s">
        <v>264</v>
      </c>
      <c r="D7019" t="s">
        <v>465</v>
      </c>
      <c r="E7019" t="s">
        <v>483</v>
      </c>
      <c r="F7019" s="20">
        <v>2044</v>
      </c>
      <c r="G7019" s="20">
        <v>47</v>
      </c>
      <c r="H7019" s="11">
        <v>7365.8606935142898</v>
      </c>
      <c r="I7019" s="10">
        <v>4404140.0378530202</v>
      </c>
      <c r="J7019" s="33">
        <f t="shared" si="436"/>
        <v>1.6724855772535976E-3</v>
      </c>
      <c r="K7019" s="33">
        <f t="shared" si="437"/>
        <v>1.6710877526396883E-3</v>
      </c>
      <c r="L7019" s="33">
        <f t="shared" si="438"/>
        <v>0.98957085448561577</v>
      </c>
      <c r="M7019" s="33">
        <f t="shared" si="439"/>
        <v>0.9879171947503157</v>
      </c>
    </row>
    <row r="7020" spans="1:13" ht="41.4">
      <c r="A7020" t="s">
        <v>164</v>
      </c>
      <c r="B7020" t="s">
        <v>262</v>
      </c>
      <c r="C7020" s="14" t="s">
        <v>264</v>
      </c>
      <c r="D7020" t="s">
        <v>465</v>
      </c>
      <c r="E7020" t="s">
        <v>483</v>
      </c>
      <c r="F7020" s="20">
        <v>2044</v>
      </c>
      <c r="G7020" s="20">
        <v>48</v>
      </c>
      <c r="H7020" s="11">
        <v>7971.0134466318796</v>
      </c>
      <c r="I7020" s="10">
        <v>4351437.4074584199</v>
      </c>
      <c r="J7020" s="33">
        <f t="shared" si="436"/>
        <v>1.8318115832183313E-3</v>
      </c>
      <c r="K7020" s="33">
        <f t="shared" si="437"/>
        <v>1.8301348403620965E-3</v>
      </c>
      <c r="L7020" s="33">
        <f t="shared" si="438"/>
        <v>0.9879171947503157</v>
      </c>
      <c r="M7020" s="33">
        <f t="shared" si="439"/>
        <v>0.98610917307281032</v>
      </c>
    </row>
    <row r="7021" spans="1:13" ht="41.4">
      <c r="A7021" t="s">
        <v>164</v>
      </c>
      <c r="B7021" t="s">
        <v>262</v>
      </c>
      <c r="C7021" s="14" t="s">
        <v>264</v>
      </c>
      <c r="D7021" t="s">
        <v>465</v>
      </c>
      <c r="E7021" t="s">
        <v>483</v>
      </c>
      <c r="F7021" s="20">
        <v>2044</v>
      </c>
      <c r="G7021" s="20">
        <v>49</v>
      </c>
      <c r="H7021" s="11">
        <v>8570.2864758345895</v>
      </c>
      <c r="I7021" s="10">
        <v>4268577.91664002</v>
      </c>
      <c r="J7021" s="33">
        <f t="shared" si="436"/>
        <v>2.0077615175830336E-3</v>
      </c>
      <c r="K7021" s="33">
        <f t="shared" si="437"/>
        <v>2.0057473126672276E-3</v>
      </c>
      <c r="L7021" s="33">
        <f t="shared" si="438"/>
        <v>0.98610917307281032</v>
      </c>
      <c r="M7021" s="33">
        <f t="shared" si="439"/>
        <v>0.98413128724892307</v>
      </c>
    </row>
    <row r="7022" spans="1:13" ht="41.4">
      <c r="A7022" t="s">
        <v>164</v>
      </c>
      <c r="B7022" t="s">
        <v>262</v>
      </c>
      <c r="C7022" s="14" t="s">
        <v>264</v>
      </c>
      <c r="D7022" t="s">
        <v>465</v>
      </c>
      <c r="E7022" t="s">
        <v>483</v>
      </c>
      <c r="F7022" s="20">
        <v>2044</v>
      </c>
      <c r="G7022" s="20">
        <v>50</v>
      </c>
      <c r="H7022" s="11">
        <v>9640.4924955572205</v>
      </c>
      <c r="I7022" s="10">
        <v>4199892.8757061698</v>
      </c>
      <c r="J7022" s="33">
        <f t="shared" si="436"/>
        <v>2.2954139024168011E-3</v>
      </c>
      <c r="K7022" s="33">
        <f t="shared" si="437"/>
        <v>2.2927814544961844E-3</v>
      </c>
      <c r="L7022" s="33">
        <f t="shared" si="438"/>
        <v>0.98413128724892307</v>
      </c>
      <c r="M7022" s="33">
        <f t="shared" si="439"/>
        <v>0.98187488928472932</v>
      </c>
    </row>
    <row r="7023" spans="1:13" ht="41.4">
      <c r="A7023" t="s">
        <v>164</v>
      </c>
      <c r="B7023" t="s">
        <v>262</v>
      </c>
      <c r="C7023" s="14" t="s">
        <v>264</v>
      </c>
      <c r="D7023" t="s">
        <v>465</v>
      </c>
      <c r="E7023" t="s">
        <v>483</v>
      </c>
      <c r="F7023" s="20">
        <v>2044</v>
      </c>
      <c r="G7023" s="20">
        <v>51</v>
      </c>
      <c r="H7023" s="11">
        <v>10381.225969086699</v>
      </c>
      <c r="I7023" s="10">
        <v>4132890.8501842199</v>
      </c>
      <c r="J7023" s="33">
        <f t="shared" si="436"/>
        <v>2.5118558281363675E-3</v>
      </c>
      <c r="K7023" s="33">
        <f t="shared" si="437"/>
        <v>2.5087037580199256E-3</v>
      </c>
      <c r="L7023" s="33">
        <f t="shared" si="438"/>
        <v>0.98187488928472932</v>
      </c>
      <c r="M7023" s="33">
        <f t="shared" si="439"/>
        <v>0.9794116560600753</v>
      </c>
    </row>
    <row r="7024" spans="1:13" ht="41.4">
      <c r="A7024" t="s">
        <v>164</v>
      </c>
      <c r="B7024" t="s">
        <v>262</v>
      </c>
      <c r="C7024" s="14" t="s">
        <v>264</v>
      </c>
      <c r="D7024" t="s">
        <v>465</v>
      </c>
      <c r="E7024" t="s">
        <v>483</v>
      </c>
      <c r="F7024" s="20">
        <v>2044</v>
      </c>
      <c r="G7024" s="20">
        <v>52</v>
      </c>
      <c r="H7024" s="11">
        <v>11381.0173658451</v>
      </c>
      <c r="I7024" s="10">
        <v>4152557.8327387199</v>
      </c>
      <c r="J7024" s="33">
        <f t="shared" si="436"/>
        <v>2.7407245905444796E-3</v>
      </c>
      <c r="K7024" s="33">
        <f t="shared" si="437"/>
        <v>2.7369722337454716E-3</v>
      </c>
      <c r="L7024" s="33">
        <f t="shared" si="438"/>
        <v>0.9794116560600753</v>
      </c>
      <c r="M7024" s="33">
        <f t="shared" si="439"/>
        <v>0.97673103355203217</v>
      </c>
    </row>
    <row r="7025" spans="1:13" ht="41.4">
      <c r="A7025" t="s">
        <v>164</v>
      </c>
      <c r="B7025" t="s">
        <v>262</v>
      </c>
      <c r="C7025" s="14" t="s">
        <v>264</v>
      </c>
      <c r="D7025" t="s">
        <v>465</v>
      </c>
      <c r="E7025" t="s">
        <v>483</v>
      </c>
      <c r="F7025" s="20">
        <v>2044</v>
      </c>
      <c r="G7025" s="20">
        <v>53</v>
      </c>
      <c r="H7025" s="11">
        <v>12410.158700410901</v>
      </c>
      <c r="I7025" s="10">
        <v>4151423.4357108502</v>
      </c>
      <c r="J7025" s="33">
        <f t="shared" si="436"/>
        <v>2.9893743417397033E-3</v>
      </c>
      <c r="K7025" s="33">
        <f t="shared" si="437"/>
        <v>2.98491061129047E-3</v>
      </c>
      <c r="L7025" s="33">
        <f t="shared" si="438"/>
        <v>0.97673103355203217</v>
      </c>
      <c r="M7025" s="33">
        <f t="shared" si="439"/>
        <v>0.97381557872560598</v>
      </c>
    </row>
    <row r="7026" spans="1:13" ht="41.4">
      <c r="A7026" t="s">
        <v>164</v>
      </c>
      <c r="B7026" t="s">
        <v>262</v>
      </c>
      <c r="C7026" s="14" t="s">
        <v>264</v>
      </c>
      <c r="D7026" t="s">
        <v>465</v>
      </c>
      <c r="E7026" t="s">
        <v>483</v>
      </c>
      <c r="F7026" s="20">
        <v>2044</v>
      </c>
      <c r="G7026" s="20">
        <v>54</v>
      </c>
      <c r="H7026" s="11">
        <v>17963.709215599902</v>
      </c>
      <c r="I7026" s="10">
        <v>6104211.6832421497</v>
      </c>
      <c r="J7026" s="33">
        <f t="shared" si="436"/>
        <v>2.9428385101577569E-3</v>
      </c>
      <c r="K7026" s="33">
        <f t="shared" si="437"/>
        <v>2.938512605429433E-3</v>
      </c>
      <c r="L7026" s="33">
        <f t="shared" si="438"/>
        <v>0.97381557872560598</v>
      </c>
      <c r="M7026" s="33">
        <f t="shared" si="439"/>
        <v>0.97095400937215726</v>
      </c>
    </row>
    <row r="7027" spans="1:13" ht="41.4">
      <c r="A7027" t="s">
        <v>164</v>
      </c>
      <c r="B7027" t="s">
        <v>262</v>
      </c>
      <c r="C7027" s="14" t="s">
        <v>264</v>
      </c>
      <c r="D7027" t="s">
        <v>465</v>
      </c>
      <c r="E7027" t="s">
        <v>483</v>
      </c>
      <c r="F7027" s="20">
        <v>2044</v>
      </c>
      <c r="G7027" s="20">
        <v>55</v>
      </c>
      <c r="H7027" s="11">
        <v>14228.941038971499</v>
      </c>
      <c r="I7027" s="10">
        <v>4070613.2956907498</v>
      </c>
      <c r="J7027" s="33">
        <f t="shared" si="436"/>
        <v>3.4955275791081907E-3</v>
      </c>
      <c r="K7027" s="33">
        <f t="shared" si="437"/>
        <v>3.4894253348384252E-3</v>
      </c>
      <c r="L7027" s="33">
        <f t="shared" si="438"/>
        <v>0.97095400937215726</v>
      </c>
      <c r="M7027" s="33">
        <f t="shared" si="439"/>
        <v>0.96756593785289113</v>
      </c>
    </row>
    <row r="7028" spans="1:13" ht="41.4">
      <c r="A7028" t="s">
        <v>164</v>
      </c>
      <c r="B7028" t="s">
        <v>262</v>
      </c>
      <c r="C7028" s="14" t="s">
        <v>264</v>
      </c>
      <c r="D7028" t="s">
        <v>465</v>
      </c>
      <c r="E7028" t="s">
        <v>483</v>
      </c>
      <c r="F7028" s="20">
        <v>2044</v>
      </c>
      <c r="G7028" s="20">
        <v>56</v>
      </c>
      <c r="H7028" s="11">
        <v>15342.8119589983</v>
      </c>
      <c r="I7028" s="10">
        <v>4031260.2740736599</v>
      </c>
      <c r="J7028" s="33">
        <f t="shared" si="436"/>
        <v>3.8059591581503412E-3</v>
      </c>
      <c r="K7028" s="33">
        <f t="shared" si="437"/>
        <v>3.7987256752834986E-3</v>
      </c>
      <c r="L7028" s="33">
        <f t="shared" si="438"/>
        <v>0.96756593785289113</v>
      </c>
      <c r="M7028" s="33">
        <f t="shared" si="439"/>
        <v>0.96389042028223959</v>
      </c>
    </row>
    <row r="7029" spans="1:13" ht="41.4">
      <c r="A7029" t="s">
        <v>164</v>
      </c>
      <c r="B7029" t="s">
        <v>262</v>
      </c>
      <c r="C7029" s="14" t="s">
        <v>264</v>
      </c>
      <c r="D7029" t="s">
        <v>465</v>
      </c>
      <c r="E7029" t="s">
        <v>483</v>
      </c>
      <c r="F7029" s="20">
        <v>2044</v>
      </c>
      <c r="G7029" s="20">
        <v>57</v>
      </c>
      <c r="H7029" s="11">
        <v>16119.0754421457</v>
      </c>
      <c r="I7029" s="10">
        <v>3882870.4676815099</v>
      </c>
      <c r="J7029" s="33">
        <f t="shared" si="436"/>
        <v>4.151329686712551E-3</v>
      </c>
      <c r="K7029" s="33">
        <f t="shared" si="437"/>
        <v>4.1427248289472862E-3</v>
      </c>
      <c r="L7029" s="33">
        <f t="shared" si="438"/>
        <v>0.96389042028223959</v>
      </c>
      <c r="M7029" s="33">
        <f t="shared" si="439"/>
        <v>0.95989728750575187</v>
      </c>
    </row>
    <row r="7030" spans="1:13" ht="41.4">
      <c r="A7030" t="s">
        <v>164</v>
      </c>
      <c r="B7030" t="s">
        <v>262</v>
      </c>
      <c r="C7030" s="14" t="s">
        <v>264</v>
      </c>
      <c r="D7030" t="s">
        <v>465</v>
      </c>
      <c r="E7030" t="s">
        <v>483</v>
      </c>
      <c r="F7030" s="20">
        <v>2044</v>
      </c>
      <c r="G7030" s="20">
        <v>58</v>
      </c>
      <c r="H7030" s="11">
        <v>17334.304490022299</v>
      </c>
      <c r="I7030" s="10">
        <v>3824016.6415615701</v>
      </c>
      <c r="J7030" s="33">
        <f t="shared" si="436"/>
        <v>4.533009689765285E-3</v>
      </c>
      <c r="K7030" s="33">
        <f t="shared" si="437"/>
        <v>4.5227511079454219E-3</v>
      </c>
      <c r="L7030" s="33">
        <f t="shared" si="438"/>
        <v>0.95989728750575187</v>
      </c>
      <c r="M7030" s="33">
        <f t="shared" si="439"/>
        <v>0.95555591098517145</v>
      </c>
    </row>
    <row r="7031" spans="1:13" ht="41.4">
      <c r="A7031" t="s">
        <v>164</v>
      </c>
      <c r="B7031" t="s">
        <v>262</v>
      </c>
      <c r="C7031" s="14" t="s">
        <v>264</v>
      </c>
      <c r="D7031" t="s">
        <v>465</v>
      </c>
      <c r="E7031" t="s">
        <v>483</v>
      </c>
      <c r="F7031" s="20">
        <v>2044</v>
      </c>
      <c r="G7031" s="20">
        <v>59</v>
      </c>
      <c r="H7031" s="11">
        <v>19085.6743610003</v>
      </c>
      <c r="I7031" s="10">
        <v>3848767.9153652498</v>
      </c>
      <c r="J7031" s="33">
        <f t="shared" si="436"/>
        <v>4.9589049744479226E-3</v>
      </c>
      <c r="K7031" s="33">
        <f t="shared" si="437"/>
        <v>4.946629903859967E-3</v>
      </c>
      <c r="L7031" s="33">
        <f t="shared" si="438"/>
        <v>0.95555591098517145</v>
      </c>
      <c r="M7031" s="33">
        <f t="shared" si="439"/>
        <v>0.95082912954108201</v>
      </c>
    </row>
    <row r="7032" spans="1:13" ht="41.4">
      <c r="A7032" t="s">
        <v>164</v>
      </c>
      <c r="B7032" t="s">
        <v>262</v>
      </c>
      <c r="C7032" s="14" t="s">
        <v>264</v>
      </c>
      <c r="D7032" t="s">
        <v>465</v>
      </c>
      <c r="E7032" t="s">
        <v>483</v>
      </c>
      <c r="F7032" s="20">
        <v>2044</v>
      </c>
      <c r="G7032" s="20">
        <v>60</v>
      </c>
      <c r="H7032" s="11">
        <v>20911.119375844301</v>
      </c>
      <c r="I7032" s="10">
        <v>3892819.0129316901</v>
      </c>
      <c r="J7032" s="33">
        <f t="shared" si="436"/>
        <v>5.3717163079965782E-3</v>
      </c>
      <c r="K7032" s="33">
        <f t="shared" si="437"/>
        <v>5.3573144390739458E-3</v>
      </c>
      <c r="L7032" s="33">
        <f t="shared" si="438"/>
        <v>0.95082912954108201</v>
      </c>
      <c r="M7032" s="33">
        <f t="shared" si="439"/>
        <v>0.9457352389162994</v>
      </c>
    </row>
    <row r="7033" spans="1:13" ht="41.4">
      <c r="A7033" t="s">
        <v>164</v>
      </c>
      <c r="B7033" t="s">
        <v>262</v>
      </c>
      <c r="C7033" s="14" t="s">
        <v>264</v>
      </c>
      <c r="D7033" t="s">
        <v>465</v>
      </c>
      <c r="E7033" t="s">
        <v>483</v>
      </c>
      <c r="F7033" s="20">
        <v>2044</v>
      </c>
      <c r="G7033" s="20">
        <v>61</v>
      </c>
      <c r="H7033" s="11">
        <v>22586.7549185278</v>
      </c>
      <c r="I7033" s="10">
        <v>3834770.0946009601</v>
      </c>
      <c r="J7033" s="33">
        <f t="shared" si="436"/>
        <v>5.8899893243477847E-3</v>
      </c>
      <c r="K7033" s="33">
        <f t="shared" si="437"/>
        <v>5.8726773430320955E-3</v>
      </c>
      <c r="L7033" s="33">
        <f t="shared" si="438"/>
        <v>0.9457352389162994</v>
      </c>
      <c r="M7033" s="33">
        <f t="shared" si="439"/>
        <v>0.94018124100620859</v>
      </c>
    </row>
    <row r="7034" spans="1:13" ht="41.4">
      <c r="A7034" t="s">
        <v>164</v>
      </c>
      <c r="B7034" t="s">
        <v>262</v>
      </c>
      <c r="C7034" s="14" t="s">
        <v>264</v>
      </c>
      <c r="D7034" t="s">
        <v>465</v>
      </c>
      <c r="E7034" t="s">
        <v>483</v>
      </c>
      <c r="F7034" s="20">
        <v>2044</v>
      </c>
      <c r="G7034" s="20">
        <v>62</v>
      </c>
      <c r="H7034" s="11">
        <v>23761.7924023905</v>
      </c>
      <c r="I7034" s="10">
        <v>3673960.4760324499</v>
      </c>
      <c r="J7034" s="33">
        <f t="shared" si="436"/>
        <v>6.4676233066206304E-3</v>
      </c>
      <c r="K7034" s="33">
        <f t="shared" si="437"/>
        <v>6.4467532484667744E-3</v>
      </c>
      <c r="L7034" s="33">
        <f t="shared" si="438"/>
        <v>0.94018124100620859</v>
      </c>
      <c r="M7034" s="33">
        <f t="shared" si="439"/>
        <v>0.93412012453660431</v>
      </c>
    </row>
    <row r="7035" spans="1:13" ht="41.4">
      <c r="A7035" t="s">
        <v>164</v>
      </c>
      <c r="B7035" t="s">
        <v>262</v>
      </c>
      <c r="C7035" s="14" t="s">
        <v>264</v>
      </c>
      <c r="D7035" t="s">
        <v>465</v>
      </c>
      <c r="E7035" t="s">
        <v>483</v>
      </c>
      <c r="F7035" s="20">
        <v>2044</v>
      </c>
      <c r="G7035" s="20">
        <v>63</v>
      </c>
      <c r="H7035" s="11">
        <v>25313.938838474201</v>
      </c>
      <c r="I7035" s="10">
        <v>3567523.3054554001</v>
      </c>
      <c r="J7035" s="33">
        <f t="shared" si="436"/>
        <v>7.0956617998162832E-3</v>
      </c>
      <c r="K7035" s="33">
        <f t="shared" si="437"/>
        <v>7.0705470287096839E-3</v>
      </c>
      <c r="L7035" s="33">
        <f t="shared" si="438"/>
        <v>0.93412012453660431</v>
      </c>
      <c r="M7035" s="33">
        <f t="shared" si="439"/>
        <v>0.92751538426560409</v>
      </c>
    </row>
    <row r="7036" spans="1:13" ht="41.4">
      <c r="A7036" t="s">
        <v>164</v>
      </c>
      <c r="B7036" t="s">
        <v>262</v>
      </c>
      <c r="C7036" s="14" t="s">
        <v>264</v>
      </c>
      <c r="D7036" t="s">
        <v>465</v>
      </c>
      <c r="E7036" t="s">
        <v>483</v>
      </c>
      <c r="F7036" s="20">
        <v>2044</v>
      </c>
      <c r="G7036" s="20">
        <v>64</v>
      </c>
      <c r="H7036" s="11">
        <v>27030.2628284083</v>
      </c>
      <c r="I7036" s="10">
        <v>3472857.9651049199</v>
      </c>
      <c r="J7036" s="33">
        <f t="shared" si="436"/>
        <v>7.7832906211560771E-3</v>
      </c>
      <c r="K7036" s="33">
        <f t="shared" si="437"/>
        <v>7.7530792468238907E-3</v>
      </c>
      <c r="L7036" s="33">
        <f t="shared" si="438"/>
        <v>0.92751538426560409</v>
      </c>
      <c r="M7036" s="33">
        <f t="shared" si="439"/>
        <v>0.92032428398874455</v>
      </c>
    </row>
    <row r="7037" spans="1:13" ht="41.4">
      <c r="A7037" t="s">
        <v>164</v>
      </c>
      <c r="B7037" t="s">
        <v>262</v>
      </c>
      <c r="C7037" s="14" t="s">
        <v>264</v>
      </c>
      <c r="D7037" t="s">
        <v>465</v>
      </c>
      <c r="E7037" t="s">
        <v>483</v>
      </c>
      <c r="F7037" s="20">
        <v>2044</v>
      </c>
      <c r="G7037" s="20">
        <v>65</v>
      </c>
      <c r="H7037" s="11">
        <v>27463.019055463501</v>
      </c>
      <c r="I7037" s="10">
        <v>3371159.0408651298</v>
      </c>
      <c r="J7037" s="33">
        <f t="shared" si="436"/>
        <v>8.1464620098183668E-3</v>
      </c>
      <c r="K7037" s="33">
        <f t="shared" si="437"/>
        <v>8.1133695114118387E-3</v>
      </c>
      <c r="L7037" s="33">
        <f t="shared" si="438"/>
        <v>0.92032428398874455</v>
      </c>
      <c r="M7037" s="33">
        <f t="shared" si="439"/>
        <v>0.91285735300241833</v>
      </c>
    </row>
    <row r="7038" spans="1:13" ht="41.4">
      <c r="A7038" t="s">
        <v>164</v>
      </c>
      <c r="B7038" t="s">
        <v>262</v>
      </c>
      <c r="C7038" s="14" t="s">
        <v>264</v>
      </c>
      <c r="D7038" t="s">
        <v>465</v>
      </c>
      <c r="E7038" t="s">
        <v>483</v>
      </c>
      <c r="F7038" s="20">
        <v>2044</v>
      </c>
      <c r="G7038" s="20">
        <v>66</v>
      </c>
      <c r="H7038" s="11">
        <v>29079.0516139928</v>
      </c>
      <c r="I7038" s="10">
        <v>3251435.8206028701</v>
      </c>
      <c r="J7038" s="33">
        <f t="shared" si="436"/>
        <v>8.9434493615811444E-3</v>
      </c>
      <c r="K7038" s="33">
        <f t="shared" si="437"/>
        <v>8.9035756763069518E-3</v>
      </c>
      <c r="L7038" s="33">
        <f t="shared" si="438"/>
        <v>0.91285735300241833</v>
      </c>
      <c r="M7038" s="33">
        <f t="shared" si="439"/>
        <v>0.90472965847828801</v>
      </c>
    </row>
    <row r="7039" spans="1:13" ht="41.4">
      <c r="A7039" t="s">
        <v>164</v>
      </c>
      <c r="B7039" t="s">
        <v>262</v>
      </c>
      <c r="C7039" s="14" t="s">
        <v>264</v>
      </c>
      <c r="D7039" t="s">
        <v>465</v>
      </c>
      <c r="E7039" t="s">
        <v>483</v>
      </c>
      <c r="F7039" s="20">
        <v>2044</v>
      </c>
      <c r="G7039" s="20">
        <v>67</v>
      </c>
      <c r="H7039" s="11">
        <v>30894.960247706102</v>
      </c>
      <c r="I7039" s="10">
        <v>3142728.7308719801</v>
      </c>
      <c r="J7039" s="33">
        <f t="shared" si="436"/>
        <v>9.8306162871187423E-3</v>
      </c>
      <c r="K7039" s="33">
        <f t="shared" si="437"/>
        <v>9.7824537305702952E-3</v>
      </c>
      <c r="L7039" s="33">
        <f t="shared" si="438"/>
        <v>0.90472965847828801</v>
      </c>
      <c r="M7039" s="33">
        <f t="shared" si="439"/>
        <v>0.89587918245554954</v>
      </c>
    </row>
    <row r="7040" spans="1:13" ht="41.4">
      <c r="A7040" t="s">
        <v>164</v>
      </c>
      <c r="B7040" t="s">
        <v>262</v>
      </c>
      <c r="C7040" s="14" t="s">
        <v>264</v>
      </c>
      <c r="D7040" t="s">
        <v>465</v>
      </c>
      <c r="E7040" t="s">
        <v>483</v>
      </c>
      <c r="F7040" s="20">
        <v>2044</v>
      </c>
      <c r="G7040" s="20">
        <v>68</v>
      </c>
      <c r="H7040" s="11">
        <v>32648.5135115058</v>
      </c>
      <c r="I7040" s="10">
        <v>3022748.07226688</v>
      </c>
      <c r="J7040" s="33">
        <f t="shared" si="436"/>
        <v>1.0800937666969173E-2</v>
      </c>
      <c r="K7040" s="33">
        <f t="shared" si="437"/>
        <v>1.0742816980571224E-2</v>
      </c>
      <c r="L7040" s="33">
        <f t="shared" si="438"/>
        <v>0.89587918245554954</v>
      </c>
      <c r="M7040" s="33">
        <f t="shared" si="439"/>
        <v>0.88625491636172582</v>
      </c>
    </row>
    <row r="7041" spans="1:13" ht="41.4">
      <c r="A7041" t="s">
        <v>164</v>
      </c>
      <c r="B7041" t="s">
        <v>262</v>
      </c>
      <c r="C7041" s="14" t="s">
        <v>264</v>
      </c>
      <c r="D7041" t="s">
        <v>465</v>
      </c>
      <c r="E7041" t="s">
        <v>483</v>
      </c>
      <c r="F7041" s="20">
        <v>2044</v>
      </c>
      <c r="G7041" s="20">
        <v>69</v>
      </c>
      <c r="H7041" s="11">
        <v>34446.9325815798</v>
      </c>
      <c r="I7041" s="10">
        <v>2900192.6042142101</v>
      </c>
      <c r="J7041" s="33">
        <f t="shared" si="436"/>
        <v>1.1877463769656427E-2</v>
      </c>
      <c r="K7041" s="33">
        <f t="shared" si="437"/>
        <v>1.1807205136751708E-2</v>
      </c>
      <c r="L7041" s="33">
        <f t="shared" si="438"/>
        <v>0.88625491636172582</v>
      </c>
      <c r="M7041" s="33">
        <f t="shared" si="439"/>
        <v>0.87579072276078818</v>
      </c>
    </row>
    <row r="7042" spans="1:13" ht="41.4">
      <c r="A7042" t="s">
        <v>164</v>
      </c>
      <c r="B7042" t="s">
        <v>262</v>
      </c>
      <c r="C7042" s="14" t="s">
        <v>264</v>
      </c>
      <c r="D7042" t="s">
        <v>465</v>
      </c>
      <c r="E7042" t="s">
        <v>483</v>
      </c>
      <c r="F7042" s="20">
        <v>2045</v>
      </c>
      <c r="G7042" s="20">
        <v>30</v>
      </c>
      <c r="H7042" s="11">
        <v>740.97401299006697</v>
      </c>
      <c r="I7042" s="10">
        <v>4642333.58395385</v>
      </c>
      <c r="J7042" s="33">
        <f t="shared" ref="J7042:J7105" si="440">IF(I7042&gt;0,H7042/I7042,0)</f>
        <v>1.5961240173503074E-4</v>
      </c>
      <c r="K7042" s="33">
        <f t="shared" ref="K7042:K7105" si="441">1-EXP(-J7042)</f>
        <v>1.5959966435330486E-4</v>
      </c>
      <c r="L7042" s="33">
        <f t="shared" ref="L7042:L7105" si="442">IF(G7042=30,1,M7041)</f>
        <v>1</v>
      </c>
      <c r="M7042" s="33">
        <f t="shared" ref="M7042:M7105" si="443">L7042*(1-K7042)</f>
        <v>0.9998404003356467</v>
      </c>
    </row>
    <row r="7043" spans="1:13" ht="41.4">
      <c r="A7043" t="s">
        <v>164</v>
      </c>
      <c r="B7043" t="s">
        <v>262</v>
      </c>
      <c r="C7043" s="14" t="s">
        <v>264</v>
      </c>
      <c r="D7043" t="s">
        <v>465</v>
      </c>
      <c r="E7043" t="s">
        <v>483</v>
      </c>
      <c r="F7043" s="20">
        <v>2045</v>
      </c>
      <c r="G7043" s="20">
        <v>31</v>
      </c>
      <c r="H7043" s="11">
        <v>992.32330132644404</v>
      </c>
      <c r="I7043" s="10">
        <v>4708844.9064758504</v>
      </c>
      <c r="J7043" s="33">
        <f t="shared" si="440"/>
        <v>2.1073603421547163E-4</v>
      </c>
      <c r="K7043" s="33">
        <f t="shared" si="441"/>
        <v>2.1071383093707041E-4</v>
      </c>
      <c r="L7043" s="33">
        <f t="shared" si="442"/>
        <v>0.9998404003356467</v>
      </c>
      <c r="M7043" s="33">
        <f t="shared" si="443"/>
        <v>0.9996297201345663</v>
      </c>
    </row>
    <row r="7044" spans="1:13" ht="41.4">
      <c r="A7044" t="s">
        <v>164</v>
      </c>
      <c r="B7044" t="s">
        <v>262</v>
      </c>
      <c r="C7044" s="14" t="s">
        <v>264</v>
      </c>
      <c r="D7044" t="s">
        <v>465</v>
      </c>
      <c r="E7044" t="s">
        <v>483</v>
      </c>
      <c r="F7044" s="20">
        <v>2045</v>
      </c>
      <c r="G7044" s="20">
        <v>32</v>
      </c>
      <c r="H7044" s="11">
        <v>1060.8832954183599</v>
      </c>
      <c r="I7044" s="10">
        <v>4777005.86599069</v>
      </c>
      <c r="J7044" s="33">
        <f t="shared" si="440"/>
        <v>2.2208122099476348E-4</v>
      </c>
      <c r="K7044" s="33">
        <f t="shared" si="441"/>
        <v>2.2205656278584396E-4</v>
      </c>
      <c r="L7044" s="33">
        <f t="shared" si="442"/>
        <v>0.9996297201345663</v>
      </c>
      <c r="M7044" s="33">
        <f t="shared" si="443"/>
        <v>0.9994077457948547</v>
      </c>
    </row>
    <row r="7045" spans="1:13" ht="41.4">
      <c r="A7045" t="s">
        <v>164</v>
      </c>
      <c r="B7045" t="s">
        <v>262</v>
      </c>
      <c r="C7045" s="14" t="s">
        <v>264</v>
      </c>
      <c r="D7045" t="s">
        <v>465</v>
      </c>
      <c r="E7045" t="s">
        <v>483</v>
      </c>
      <c r="F7045" s="20">
        <v>2045</v>
      </c>
      <c r="G7045" s="20">
        <v>33</v>
      </c>
      <c r="H7045" s="11">
        <v>1193.46839455497</v>
      </c>
      <c r="I7045" s="10">
        <v>4889509.4103140598</v>
      </c>
      <c r="J7045" s="33">
        <f t="shared" si="440"/>
        <v>2.4408755447682265E-4</v>
      </c>
      <c r="K7045" s="33">
        <f t="shared" si="441"/>
        <v>2.4405776753333441E-4</v>
      </c>
      <c r="L7045" s="33">
        <f t="shared" si="442"/>
        <v>0.9994077457948547</v>
      </c>
      <c r="M7045" s="33">
        <f t="shared" si="443"/>
        <v>0.9991638325715605</v>
      </c>
    </row>
    <row r="7046" spans="1:13" ht="41.4">
      <c r="A7046" t="s">
        <v>164</v>
      </c>
      <c r="B7046" t="s">
        <v>262</v>
      </c>
      <c r="C7046" s="14" t="s">
        <v>264</v>
      </c>
      <c r="D7046" t="s">
        <v>465</v>
      </c>
      <c r="E7046" t="s">
        <v>483</v>
      </c>
      <c r="F7046" s="20">
        <v>2045</v>
      </c>
      <c r="G7046" s="20">
        <v>34</v>
      </c>
      <c r="H7046" s="11">
        <v>1263.0786121512201</v>
      </c>
      <c r="I7046" s="10">
        <v>4861048.42869798</v>
      </c>
      <c r="J7046" s="33">
        <f t="shared" si="440"/>
        <v>2.5983666500716858E-4</v>
      </c>
      <c r="K7046" s="33">
        <f t="shared" si="441"/>
        <v>2.5980291038452119E-4</v>
      </c>
      <c r="L7046" s="33">
        <f t="shared" si="442"/>
        <v>0.9991638325715605</v>
      </c>
      <c r="M7046" s="33">
        <f t="shared" si="443"/>
        <v>0.99890424689990742</v>
      </c>
    </row>
    <row r="7047" spans="1:13" ht="41.4">
      <c r="A7047" t="s">
        <v>164</v>
      </c>
      <c r="B7047" t="s">
        <v>262</v>
      </c>
      <c r="C7047" s="14" t="s">
        <v>264</v>
      </c>
      <c r="D7047" t="s">
        <v>465</v>
      </c>
      <c r="E7047" t="s">
        <v>483</v>
      </c>
      <c r="F7047" s="20">
        <v>2045</v>
      </c>
      <c r="G7047" s="20">
        <v>35</v>
      </c>
      <c r="H7047" s="11">
        <v>1609.0009297113399</v>
      </c>
      <c r="I7047" s="10">
        <v>4726990.8854513299</v>
      </c>
      <c r="J7047" s="33">
        <f t="shared" si="440"/>
        <v>3.4038587522212108E-4</v>
      </c>
      <c r="K7047" s="33">
        <f t="shared" si="441"/>
        <v>3.4032795052252318E-4</v>
      </c>
      <c r="L7047" s="33">
        <f t="shared" si="442"/>
        <v>0.99890424689990742</v>
      </c>
      <c r="M7047" s="33">
        <f t="shared" si="443"/>
        <v>0.99856429186479179</v>
      </c>
    </row>
    <row r="7048" spans="1:13" ht="41.4">
      <c r="A7048" t="s">
        <v>164</v>
      </c>
      <c r="B7048" t="s">
        <v>262</v>
      </c>
      <c r="C7048" s="14" t="s">
        <v>264</v>
      </c>
      <c r="D7048" t="s">
        <v>465</v>
      </c>
      <c r="E7048" t="s">
        <v>483</v>
      </c>
      <c r="F7048" s="20">
        <v>2045</v>
      </c>
      <c r="G7048" s="20">
        <v>36</v>
      </c>
      <c r="H7048" s="11">
        <v>1860.2296269769899</v>
      </c>
      <c r="I7048" s="10">
        <v>4655155.3773875898</v>
      </c>
      <c r="J7048" s="33">
        <f t="shared" si="440"/>
        <v>3.99606345260365E-4</v>
      </c>
      <c r="K7048" s="33">
        <f t="shared" si="441"/>
        <v>3.9952651327890276E-4</v>
      </c>
      <c r="L7048" s="33">
        <f t="shared" si="442"/>
        <v>0.99856429186479179</v>
      </c>
      <c r="M7048" s="33">
        <f t="shared" si="443"/>
        <v>0.99816533895497828</v>
      </c>
    </row>
    <row r="7049" spans="1:13" ht="41.4">
      <c r="A7049" t="s">
        <v>164</v>
      </c>
      <c r="B7049" t="s">
        <v>262</v>
      </c>
      <c r="C7049" s="14" t="s">
        <v>264</v>
      </c>
      <c r="D7049" t="s">
        <v>465</v>
      </c>
      <c r="E7049" t="s">
        <v>483</v>
      </c>
      <c r="F7049" s="20">
        <v>2045</v>
      </c>
      <c r="G7049" s="20">
        <v>37</v>
      </c>
      <c r="H7049" s="11">
        <v>1980.95440899711</v>
      </c>
      <c r="I7049" s="10">
        <v>4611254.3470670199</v>
      </c>
      <c r="J7049" s="33">
        <f t="shared" si="440"/>
        <v>4.2959122613938928E-4</v>
      </c>
      <c r="K7049" s="33">
        <f t="shared" si="441"/>
        <v>4.2949896504063112E-4</v>
      </c>
      <c r="L7049" s="33">
        <f t="shared" si="442"/>
        <v>0.99816533895497828</v>
      </c>
      <c r="M7049" s="33">
        <f t="shared" si="443"/>
        <v>0.99773662797495766</v>
      </c>
    </row>
    <row r="7050" spans="1:13" ht="41.4">
      <c r="A7050" t="s">
        <v>164</v>
      </c>
      <c r="B7050" t="s">
        <v>262</v>
      </c>
      <c r="C7050" s="14" t="s">
        <v>264</v>
      </c>
      <c r="D7050" t="s">
        <v>465</v>
      </c>
      <c r="E7050" t="s">
        <v>483</v>
      </c>
      <c r="F7050" s="20">
        <v>2045</v>
      </c>
      <c r="G7050" s="20">
        <v>38</v>
      </c>
      <c r="H7050" s="11">
        <v>2207.0591359763998</v>
      </c>
      <c r="I7050" s="10">
        <v>4634908.9147974802</v>
      </c>
      <c r="J7050" s="33">
        <f t="shared" si="440"/>
        <v>4.7618177110883656E-4</v>
      </c>
      <c r="K7050" s="33">
        <f t="shared" si="441"/>
        <v>4.7606841456271365E-4</v>
      </c>
      <c r="L7050" s="33">
        <f t="shared" si="442"/>
        <v>0.99773662797495766</v>
      </c>
      <c r="M7050" s="33">
        <f t="shared" si="443"/>
        <v>0.99726163708032645</v>
      </c>
    </row>
    <row r="7051" spans="1:13" ht="41.4">
      <c r="A7051" t="s">
        <v>164</v>
      </c>
      <c r="B7051" t="s">
        <v>262</v>
      </c>
      <c r="C7051" s="14" t="s">
        <v>264</v>
      </c>
      <c r="D7051" t="s">
        <v>465</v>
      </c>
      <c r="E7051" t="s">
        <v>483</v>
      </c>
      <c r="F7051" s="20">
        <v>2045</v>
      </c>
      <c r="G7051" s="20">
        <v>39</v>
      </c>
      <c r="H7051" s="11">
        <v>2341.3788894455602</v>
      </c>
      <c r="I7051" s="10">
        <v>4550181.6727992697</v>
      </c>
      <c r="J7051" s="33">
        <f t="shared" si="440"/>
        <v>5.1456822118602248E-4</v>
      </c>
      <c r="K7051" s="33">
        <f t="shared" si="441"/>
        <v>5.1443585366395261E-4</v>
      </c>
      <c r="L7051" s="33">
        <f t="shared" si="442"/>
        <v>0.99726163708032645</v>
      </c>
      <c r="M7051" s="33">
        <f t="shared" si="443"/>
        <v>0.99674860993872871</v>
      </c>
    </row>
    <row r="7052" spans="1:13" ht="41.4">
      <c r="A7052" t="s">
        <v>164</v>
      </c>
      <c r="B7052" t="s">
        <v>262</v>
      </c>
      <c r="C7052" s="14" t="s">
        <v>264</v>
      </c>
      <c r="D7052" t="s">
        <v>465</v>
      </c>
      <c r="E7052" t="s">
        <v>483</v>
      </c>
      <c r="F7052" s="20">
        <v>2045</v>
      </c>
      <c r="G7052" s="20">
        <v>40</v>
      </c>
      <c r="H7052" s="11">
        <v>3100.7982754426498</v>
      </c>
      <c r="I7052" s="10">
        <v>4486828.5346873803</v>
      </c>
      <c r="J7052" s="33">
        <f t="shared" si="440"/>
        <v>6.9108909588823809E-4</v>
      </c>
      <c r="K7052" s="33">
        <f t="shared" si="441"/>
        <v>6.9085034882065965E-4</v>
      </c>
      <c r="L7052" s="33">
        <f t="shared" si="442"/>
        <v>0.99674860993872871</v>
      </c>
      <c r="M7052" s="33">
        <f t="shared" si="443"/>
        <v>0.996060005813866</v>
      </c>
    </row>
    <row r="7053" spans="1:13" ht="41.4">
      <c r="A7053" t="s">
        <v>164</v>
      </c>
      <c r="B7053" t="s">
        <v>262</v>
      </c>
      <c r="C7053" s="14" t="s">
        <v>264</v>
      </c>
      <c r="D7053" t="s">
        <v>465</v>
      </c>
      <c r="E7053" t="s">
        <v>483</v>
      </c>
      <c r="F7053" s="20">
        <v>2045</v>
      </c>
      <c r="G7053" s="20">
        <v>41</v>
      </c>
      <c r="H7053" s="11">
        <v>3394.8491792438199</v>
      </c>
      <c r="I7053" s="10">
        <v>4355582.7373368302</v>
      </c>
      <c r="J7053" s="33">
        <f t="shared" si="440"/>
        <v>7.7942479433178223E-4</v>
      </c>
      <c r="K7053" s="33">
        <f t="shared" si="441"/>
        <v>7.7912112172850989E-4</v>
      </c>
      <c r="L7053" s="33">
        <f t="shared" si="442"/>
        <v>0.996060005813866</v>
      </c>
      <c r="M7053" s="33">
        <f t="shared" si="443"/>
        <v>0.99528395442482742</v>
      </c>
    </row>
    <row r="7054" spans="1:13" ht="41.4">
      <c r="A7054" t="s">
        <v>164</v>
      </c>
      <c r="B7054" t="s">
        <v>262</v>
      </c>
      <c r="C7054" s="14" t="s">
        <v>264</v>
      </c>
      <c r="D7054" t="s">
        <v>465</v>
      </c>
      <c r="E7054" t="s">
        <v>483</v>
      </c>
      <c r="F7054" s="20">
        <v>2045</v>
      </c>
      <c r="G7054" s="20">
        <v>42</v>
      </c>
      <c r="H7054" s="11">
        <v>3625.5481021420401</v>
      </c>
      <c r="I7054" s="10">
        <v>4286795.72148412</v>
      </c>
      <c r="J7054" s="33">
        <f t="shared" si="440"/>
        <v>8.4574781204802755E-4</v>
      </c>
      <c r="K7054" s="33">
        <f t="shared" si="441"/>
        <v>8.4539026817165297E-4</v>
      </c>
      <c r="L7054" s="33">
        <f t="shared" si="442"/>
        <v>0.99528395442482742</v>
      </c>
      <c r="M7054" s="33">
        <f t="shared" si="443"/>
        <v>0.99444255105568924</v>
      </c>
    </row>
    <row r="7055" spans="1:13" ht="41.4">
      <c r="A7055" t="s">
        <v>164</v>
      </c>
      <c r="B7055" t="s">
        <v>262</v>
      </c>
      <c r="C7055" s="14" t="s">
        <v>264</v>
      </c>
      <c r="D7055" t="s">
        <v>465</v>
      </c>
      <c r="E7055" t="s">
        <v>483</v>
      </c>
      <c r="F7055" s="20">
        <v>2045</v>
      </c>
      <c r="G7055" s="20">
        <v>43</v>
      </c>
      <c r="H7055" s="11">
        <v>4073.2415847556499</v>
      </c>
      <c r="I7055" s="10">
        <v>4259053.6817717701</v>
      </c>
      <c r="J7055" s="33">
        <f t="shared" si="440"/>
        <v>9.5637244540697545E-4</v>
      </c>
      <c r="K7055" s="33">
        <f t="shared" si="441"/>
        <v>9.5591526703564522E-4</v>
      </c>
      <c r="L7055" s="33">
        <f t="shared" si="442"/>
        <v>0.99444255105568924</v>
      </c>
      <c r="M7055" s="33">
        <f t="shared" si="443"/>
        <v>0.99349194823894527</v>
      </c>
    </row>
    <row r="7056" spans="1:13" ht="41.4">
      <c r="A7056" t="s">
        <v>164</v>
      </c>
      <c r="B7056" t="s">
        <v>262</v>
      </c>
      <c r="C7056" s="14" t="s">
        <v>264</v>
      </c>
      <c r="D7056" t="s">
        <v>465</v>
      </c>
      <c r="E7056" t="s">
        <v>483</v>
      </c>
      <c r="F7056" s="20">
        <v>2045</v>
      </c>
      <c r="G7056" s="20">
        <v>44</v>
      </c>
      <c r="H7056" s="11">
        <v>4408.5959306861496</v>
      </c>
      <c r="I7056" s="10">
        <v>4233652.6714330297</v>
      </c>
      <c r="J7056" s="33">
        <f t="shared" si="440"/>
        <v>1.0413220622545554E-3</v>
      </c>
      <c r="K7056" s="33">
        <f t="shared" si="441"/>
        <v>1.0407800745800833E-3</v>
      </c>
      <c r="L7056" s="33">
        <f t="shared" si="442"/>
        <v>0.99349194823894527</v>
      </c>
      <c r="M7056" s="33">
        <f t="shared" si="443"/>
        <v>0.99245794161496237</v>
      </c>
    </row>
    <row r="7057" spans="1:13" ht="41.4">
      <c r="A7057" t="s">
        <v>164</v>
      </c>
      <c r="B7057" t="s">
        <v>262</v>
      </c>
      <c r="C7057" s="14" t="s">
        <v>264</v>
      </c>
      <c r="D7057" t="s">
        <v>465</v>
      </c>
      <c r="E7057" t="s">
        <v>483</v>
      </c>
      <c r="F7057" s="20">
        <v>2045</v>
      </c>
      <c r="G7057" s="20">
        <v>45</v>
      </c>
      <c r="H7057" s="11">
        <v>5617.2420414766502</v>
      </c>
      <c r="I7057" s="10">
        <v>4207301.0730996598</v>
      </c>
      <c r="J7057" s="33">
        <f t="shared" si="440"/>
        <v>1.3351176785022041E-3</v>
      </c>
      <c r="K7057" s="33">
        <f t="shared" si="441"/>
        <v>1.3342268054120643E-3</v>
      </c>
      <c r="L7057" s="33">
        <f t="shared" si="442"/>
        <v>0.99245794161496237</v>
      </c>
      <c r="M7057" s="33">
        <f t="shared" si="443"/>
        <v>0.99113377762601562</v>
      </c>
    </row>
    <row r="7058" spans="1:13" ht="41.4">
      <c r="A7058" t="s">
        <v>164</v>
      </c>
      <c r="B7058" t="s">
        <v>262</v>
      </c>
      <c r="C7058" s="14" t="s">
        <v>264</v>
      </c>
      <c r="D7058" t="s">
        <v>465</v>
      </c>
      <c r="E7058" t="s">
        <v>483</v>
      </c>
      <c r="F7058" s="20">
        <v>2045</v>
      </c>
      <c r="G7058" s="20">
        <v>46</v>
      </c>
      <c r="H7058" s="11">
        <v>6233.8922207466403</v>
      </c>
      <c r="I7058" s="10">
        <v>4218017.0490562599</v>
      </c>
      <c r="J7058" s="33">
        <f t="shared" si="440"/>
        <v>1.4779201099107489E-3</v>
      </c>
      <c r="K7058" s="33">
        <f t="shared" si="441"/>
        <v>1.4768285238103696E-3</v>
      </c>
      <c r="L7058" s="33">
        <f t="shared" si="442"/>
        <v>0.99113377762601562</v>
      </c>
      <c r="M7058" s="33">
        <f t="shared" si="443"/>
        <v>0.98967004299230554</v>
      </c>
    </row>
    <row r="7059" spans="1:13" ht="41.4">
      <c r="A7059" t="s">
        <v>164</v>
      </c>
      <c r="B7059" t="s">
        <v>262</v>
      </c>
      <c r="C7059" s="14" t="s">
        <v>264</v>
      </c>
      <c r="D7059" t="s">
        <v>465</v>
      </c>
      <c r="E7059" t="s">
        <v>483</v>
      </c>
      <c r="F7059" s="20">
        <v>2045</v>
      </c>
      <c r="G7059" s="20">
        <v>47</v>
      </c>
      <c r="H7059" s="11">
        <v>6906.8123965410896</v>
      </c>
      <c r="I7059" s="10">
        <v>4266537.5180212799</v>
      </c>
      <c r="J7059" s="33">
        <f t="shared" si="440"/>
        <v>1.6188331562461702E-3</v>
      </c>
      <c r="K7059" s="33">
        <f t="shared" si="441"/>
        <v>1.6175235526242338E-3</v>
      </c>
      <c r="L7059" s="33">
        <f t="shared" si="442"/>
        <v>0.98967004299230554</v>
      </c>
      <c r="M7059" s="33">
        <f t="shared" si="443"/>
        <v>0.9880692283884388</v>
      </c>
    </row>
    <row r="7060" spans="1:13" ht="41.4">
      <c r="A7060" t="s">
        <v>164</v>
      </c>
      <c r="B7060" t="s">
        <v>262</v>
      </c>
      <c r="C7060" s="14" t="s">
        <v>264</v>
      </c>
      <c r="D7060" t="s">
        <v>465</v>
      </c>
      <c r="E7060" t="s">
        <v>483</v>
      </c>
      <c r="F7060" s="20">
        <v>2045</v>
      </c>
      <c r="G7060" s="20">
        <v>48</v>
      </c>
      <c r="H7060" s="11">
        <v>7984.5918909284801</v>
      </c>
      <c r="I7060" s="10">
        <v>4387825.9015903799</v>
      </c>
      <c r="J7060" s="33">
        <f t="shared" si="440"/>
        <v>1.819714836004419E-3</v>
      </c>
      <c r="K7060" s="33">
        <f t="shared" si="441"/>
        <v>1.8180601587945988E-3</v>
      </c>
      <c r="L7060" s="33">
        <f t="shared" si="442"/>
        <v>0.9880692283884388</v>
      </c>
      <c r="M7060" s="33">
        <f t="shared" si="443"/>
        <v>0.98627285909017481</v>
      </c>
    </row>
    <row r="7061" spans="1:13" ht="41.4">
      <c r="A7061" t="s">
        <v>164</v>
      </c>
      <c r="B7061" t="s">
        <v>262</v>
      </c>
      <c r="C7061" s="14" t="s">
        <v>264</v>
      </c>
      <c r="D7061" t="s">
        <v>465</v>
      </c>
      <c r="E7061" t="s">
        <v>483</v>
      </c>
      <c r="F7061" s="20">
        <v>2045</v>
      </c>
      <c r="G7061" s="20">
        <v>49</v>
      </c>
      <c r="H7061" s="11">
        <v>8643.7791182462206</v>
      </c>
      <c r="I7061" s="10">
        <v>4333805.0617014803</v>
      </c>
      <c r="J7061" s="33">
        <f t="shared" si="440"/>
        <v>1.9945011358800287E-3</v>
      </c>
      <c r="K7061" s="33">
        <f t="shared" si="441"/>
        <v>1.9925134401962419E-3</v>
      </c>
      <c r="L7061" s="33">
        <f t="shared" si="442"/>
        <v>0.98627285909017481</v>
      </c>
      <c r="M7061" s="33">
        <f t="shared" si="443"/>
        <v>0.98430769716273692</v>
      </c>
    </row>
    <row r="7062" spans="1:13" ht="41.4">
      <c r="A7062" t="s">
        <v>164</v>
      </c>
      <c r="B7062" t="s">
        <v>262</v>
      </c>
      <c r="C7062" s="14" t="s">
        <v>264</v>
      </c>
      <c r="D7062" t="s">
        <v>465</v>
      </c>
      <c r="E7062" t="s">
        <v>483</v>
      </c>
      <c r="F7062" s="20">
        <v>2045</v>
      </c>
      <c r="G7062" s="20">
        <v>50</v>
      </c>
      <c r="H7062" s="11">
        <v>9679.39421742577</v>
      </c>
      <c r="I7062" s="10">
        <v>4249638.3185308101</v>
      </c>
      <c r="J7062" s="33">
        <f t="shared" si="440"/>
        <v>2.2776983573444768E-3</v>
      </c>
      <c r="K7062" s="33">
        <f t="shared" si="441"/>
        <v>2.2751063707356911E-3</v>
      </c>
      <c r="L7062" s="33">
        <f t="shared" si="442"/>
        <v>0.98430769716273692</v>
      </c>
      <c r="M7062" s="33">
        <f t="shared" si="443"/>
        <v>0.98206829245015781</v>
      </c>
    </row>
    <row r="7063" spans="1:13" ht="41.4">
      <c r="A7063" t="s">
        <v>164</v>
      </c>
      <c r="B7063" t="s">
        <v>262</v>
      </c>
      <c r="C7063" s="14" t="s">
        <v>264</v>
      </c>
      <c r="D7063" t="s">
        <v>465</v>
      </c>
      <c r="E7063" t="s">
        <v>483</v>
      </c>
      <c r="F7063" s="20">
        <v>2045</v>
      </c>
      <c r="G7063" s="20">
        <v>51</v>
      </c>
      <c r="H7063" s="11">
        <v>10416.297544884699</v>
      </c>
      <c r="I7063" s="10">
        <v>4178832.83260667</v>
      </c>
      <c r="J7063" s="33">
        <f t="shared" si="440"/>
        <v>2.4926332213167828E-3</v>
      </c>
      <c r="K7063" s="33">
        <f t="shared" si="441"/>
        <v>2.4895291907343076E-3</v>
      </c>
      <c r="L7063" s="33">
        <f t="shared" si="442"/>
        <v>0.98206829245015781</v>
      </c>
      <c r="M7063" s="33">
        <f t="shared" si="443"/>
        <v>0.97962340476880849</v>
      </c>
    </row>
    <row r="7064" spans="1:13" ht="41.4">
      <c r="A7064" t="s">
        <v>164</v>
      </c>
      <c r="B7064" t="s">
        <v>262</v>
      </c>
      <c r="C7064" s="14" t="s">
        <v>264</v>
      </c>
      <c r="D7064" t="s">
        <v>465</v>
      </c>
      <c r="E7064" t="s">
        <v>483</v>
      </c>
      <c r="F7064" s="20">
        <v>2045</v>
      </c>
      <c r="G7064" s="20">
        <v>52</v>
      </c>
      <c r="H7064" s="11">
        <v>11198.111718614</v>
      </c>
      <c r="I7064" s="10">
        <v>4110852.6631758199</v>
      </c>
      <c r="J7064" s="33">
        <f t="shared" si="440"/>
        <v>2.7240362611203272E-3</v>
      </c>
      <c r="K7064" s="33">
        <f t="shared" si="441"/>
        <v>2.7203294409458012E-3</v>
      </c>
      <c r="L7064" s="33">
        <f t="shared" si="442"/>
        <v>0.97962340476880849</v>
      </c>
      <c r="M7064" s="33">
        <f t="shared" si="443"/>
        <v>0.97695850637977633</v>
      </c>
    </row>
    <row r="7065" spans="1:13" ht="41.4">
      <c r="A7065" t="s">
        <v>164</v>
      </c>
      <c r="B7065" t="s">
        <v>262</v>
      </c>
      <c r="C7065" s="14" t="s">
        <v>264</v>
      </c>
      <c r="D7065" t="s">
        <v>465</v>
      </c>
      <c r="E7065" t="s">
        <v>483</v>
      </c>
      <c r="F7065" s="20">
        <v>2045</v>
      </c>
      <c r="G7065" s="20">
        <v>53</v>
      </c>
      <c r="H7065" s="11">
        <v>12246.6146777383</v>
      </c>
      <c r="I7065" s="10">
        <v>4128384.4752634498</v>
      </c>
      <c r="J7065" s="33">
        <f t="shared" si="440"/>
        <v>2.9664423822727392E-3</v>
      </c>
      <c r="K7065" s="33">
        <f t="shared" si="441"/>
        <v>2.9620468395180621E-3</v>
      </c>
      <c r="L7065" s="33">
        <f t="shared" si="442"/>
        <v>0.97695850637977633</v>
      </c>
      <c r="M7065" s="33">
        <f t="shared" si="443"/>
        <v>0.97406470952361379</v>
      </c>
    </row>
    <row r="7066" spans="1:13" ht="41.4">
      <c r="A7066" t="s">
        <v>164</v>
      </c>
      <c r="B7066" t="s">
        <v>262</v>
      </c>
      <c r="C7066" s="14" t="s">
        <v>264</v>
      </c>
      <c r="D7066" t="s">
        <v>465</v>
      </c>
      <c r="E7066" t="s">
        <v>483</v>
      </c>
      <c r="F7066" s="20">
        <v>2045</v>
      </c>
      <c r="G7066" s="20">
        <v>54</v>
      </c>
      <c r="H7066" s="11">
        <v>13324.7284831903</v>
      </c>
      <c r="I7066" s="10">
        <v>4125054.5890511</v>
      </c>
      <c r="J7066" s="33">
        <f t="shared" si="440"/>
        <v>3.2301944605914734E-3</v>
      </c>
      <c r="K7066" s="33">
        <f t="shared" si="441"/>
        <v>3.2249829953238107E-3</v>
      </c>
      <c r="L7066" s="33">
        <f t="shared" si="442"/>
        <v>0.97406470952361379</v>
      </c>
      <c r="M7066" s="33">
        <f t="shared" si="443"/>
        <v>0.97092336739905516</v>
      </c>
    </row>
    <row r="7067" spans="1:13" ht="41.4">
      <c r="A7067" t="s">
        <v>164</v>
      </c>
      <c r="B7067" t="s">
        <v>262</v>
      </c>
      <c r="C7067" s="14" t="s">
        <v>264</v>
      </c>
      <c r="D7067" t="s">
        <v>465</v>
      </c>
      <c r="E7067" t="s">
        <v>483</v>
      </c>
      <c r="F7067" s="20">
        <v>2045</v>
      </c>
      <c r="G7067" s="20">
        <v>55</v>
      </c>
      <c r="H7067" s="11">
        <v>19150.933916554899</v>
      </c>
      <c r="I7067" s="10">
        <v>6065236.82114211</v>
      </c>
      <c r="J7067" s="33">
        <f t="shared" si="440"/>
        <v>3.1574915343451828E-3</v>
      </c>
      <c r="K7067" s="33">
        <f t="shared" si="441"/>
        <v>3.1525119003799063E-3</v>
      </c>
      <c r="L7067" s="33">
        <f t="shared" si="442"/>
        <v>0.97092336739905516</v>
      </c>
      <c r="M7067" s="33">
        <f t="shared" si="443"/>
        <v>0.96786251992897265</v>
      </c>
    </row>
    <row r="7068" spans="1:13" ht="41.4">
      <c r="A7068" t="s">
        <v>164</v>
      </c>
      <c r="B7068" t="s">
        <v>262</v>
      </c>
      <c r="C7068" s="14" t="s">
        <v>264</v>
      </c>
      <c r="D7068" t="s">
        <v>465</v>
      </c>
      <c r="E7068" t="s">
        <v>483</v>
      </c>
      <c r="F7068" s="20">
        <v>2045</v>
      </c>
      <c r="G7068" s="20">
        <v>56</v>
      </c>
      <c r="H7068" s="11">
        <v>15222.385733040201</v>
      </c>
      <c r="I7068" s="10">
        <v>4039849.2915328299</v>
      </c>
      <c r="J7068" s="33">
        <f t="shared" si="440"/>
        <v>3.7680578245690966E-3</v>
      </c>
      <c r="K7068" s="33">
        <f t="shared" si="441"/>
        <v>3.7609676029350947E-3</v>
      </c>
      <c r="L7068" s="33">
        <f t="shared" si="442"/>
        <v>0.96786251992897265</v>
      </c>
      <c r="M7068" s="33">
        <f t="shared" si="443"/>
        <v>0.96422242034742467</v>
      </c>
    </row>
    <row r="7069" spans="1:13" ht="41.4">
      <c r="A7069" t="s">
        <v>164</v>
      </c>
      <c r="B7069" t="s">
        <v>262</v>
      </c>
      <c r="C7069" s="14" t="s">
        <v>264</v>
      </c>
      <c r="D7069" t="s">
        <v>465</v>
      </c>
      <c r="E7069" t="s">
        <v>483</v>
      </c>
      <c r="F7069" s="20">
        <v>2045</v>
      </c>
      <c r="G7069" s="20">
        <v>57</v>
      </c>
      <c r="H7069" s="11">
        <v>16423.6458253323</v>
      </c>
      <c r="I7069" s="10">
        <v>3998204.1605454199</v>
      </c>
      <c r="J7069" s="33">
        <f t="shared" si="440"/>
        <v>4.1077556737602536E-3</v>
      </c>
      <c r="K7069" s="33">
        <f t="shared" si="441"/>
        <v>4.0993303857121965E-3</v>
      </c>
      <c r="L7069" s="33">
        <f t="shared" si="442"/>
        <v>0.96422242034742467</v>
      </c>
      <c r="M7069" s="33">
        <f t="shared" si="443"/>
        <v>0.96026975408110948</v>
      </c>
    </row>
    <row r="7070" spans="1:13" ht="41.4">
      <c r="A7070" t="s">
        <v>164</v>
      </c>
      <c r="B7070" t="s">
        <v>262</v>
      </c>
      <c r="C7070" s="14" t="s">
        <v>264</v>
      </c>
      <c r="D7070" t="s">
        <v>465</v>
      </c>
      <c r="E7070" t="s">
        <v>483</v>
      </c>
      <c r="F7070" s="20">
        <v>2045</v>
      </c>
      <c r="G7070" s="20">
        <v>58</v>
      </c>
      <c r="H7070" s="11">
        <v>17268.7836687647</v>
      </c>
      <c r="I7070" s="10">
        <v>3848169.7723878599</v>
      </c>
      <c r="J7070" s="33">
        <f t="shared" si="440"/>
        <v>4.4875316553534238E-3</v>
      </c>
      <c r="K7070" s="33">
        <f t="shared" si="441"/>
        <v>4.4774777298998147E-3</v>
      </c>
      <c r="L7070" s="33">
        <f t="shared" si="442"/>
        <v>0.96026975408110948</v>
      </c>
      <c r="M7070" s="33">
        <f t="shared" si="443"/>
        <v>0.95597016764251497</v>
      </c>
    </row>
    <row r="7071" spans="1:13" ht="41.4">
      <c r="A7071" t="s">
        <v>164</v>
      </c>
      <c r="B7071" t="s">
        <v>262</v>
      </c>
      <c r="C7071" s="14" t="s">
        <v>264</v>
      </c>
      <c r="D7071" t="s">
        <v>465</v>
      </c>
      <c r="E7071" t="s">
        <v>483</v>
      </c>
      <c r="F7071" s="20">
        <v>2045</v>
      </c>
      <c r="G7071" s="20">
        <v>59</v>
      </c>
      <c r="H7071" s="11">
        <v>18585.8708787018</v>
      </c>
      <c r="I7071" s="10">
        <v>3786734.45829379</v>
      </c>
      <c r="J7071" s="33">
        <f t="shared" si="440"/>
        <v>4.9081526796775025E-3</v>
      </c>
      <c r="K7071" s="33">
        <f t="shared" si="441"/>
        <v>4.8961273803599381E-3</v>
      </c>
      <c r="L7071" s="33">
        <f t="shared" si="442"/>
        <v>0.95597016764251497</v>
      </c>
      <c r="M7071" s="33">
        <f t="shared" si="443"/>
        <v>0.95128961592991312</v>
      </c>
    </row>
    <row r="7072" spans="1:13" ht="41.4">
      <c r="A7072" t="s">
        <v>164</v>
      </c>
      <c r="B7072" t="s">
        <v>262</v>
      </c>
      <c r="C7072" s="14" t="s">
        <v>264</v>
      </c>
      <c r="D7072" t="s">
        <v>465</v>
      </c>
      <c r="E7072" t="s">
        <v>483</v>
      </c>
      <c r="F7072" s="20">
        <v>2045</v>
      </c>
      <c r="G7072" s="20">
        <v>60</v>
      </c>
      <c r="H7072" s="11">
        <v>20212.582916085099</v>
      </c>
      <c r="I7072" s="10">
        <v>3807757.2806861098</v>
      </c>
      <c r="J7072" s="33">
        <f t="shared" si="440"/>
        <v>5.3082645310950716E-3</v>
      </c>
      <c r="K7072" s="33">
        <f t="shared" si="441"/>
        <v>5.2942005909712986E-3</v>
      </c>
      <c r="L7072" s="33">
        <f t="shared" si="442"/>
        <v>0.95128961592991312</v>
      </c>
      <c r="M7072" s="33">
        <f t="shared" si="443"/>
        <v>0.94625329788307211</v>
      </c>
    </row>
    <row r="7073" spans="1:13" ht="41.4">
      <c r="A7073" t="s">
        <v>164</v>
      </c>
      <c r="B7073" t="s">
        <v>262</v>
      </c>
      <c r="C7073" s="14" t="s">
        <v>264</v>
      </c>
      <c r="D7073" t="s">
        <v>465</v>
      </c>
      <c r="E7073" t="s">
        <v>483</v>
      </c>
      <c r="F7073" s="20">
        <v>2045</v>
      </c>
      <c r="G7073" s="20">
        <v>61</v>
      </c>
      <c r="H7073" s="11">
        <v>22398.454356644699</v>
      </c>
      <c r="I7073" s="10">
        <v>3847319.9958689702</v>
      </c>
      <c r="J7073" s="33">
        <f t="shared" si="440"/>
        <v>5.8218329592274274E-3</v>
      </c>
      <c r="K7073" s="33">
        <f t="shared" si="441"/>
        <v>5.8049189291956571E-3</v>
      </c>
      <c r="L7073" s="33">
        <f t="shared" si="442"/>
        <v>0.94625329788307211</v>
      </c>
      <c r="M7073" s="33">
        <f t="shared" si="443"/>
        <v>0.94076037420237679</v>
      </c>
    </row>
    <row r="7074" spans="1:13" ht="41.4">
      <c r="A7074" t="s">
        <v>164</v>
      </c>
      <c r="B7074" t="s">
        <v>262</v>
      </c>
      <c r="C7074" s="14" t="s">
        <v>264</v>
      </c>
      <c r="D7074" t="s">
        <v>465</v>
      </c>
      <c r="E7074" t="s">
        <v>483</v>
      </c>
      <c r="F7074" s="20">
        <v>2045</v>
      </c>
      <c r="G7074" s="20">
        <v>62</v>
      </c>
      <c r="H7074" s="11">
        <v>24184.388867709</v>
      </c>
      <c r="I7074" s="10">
        <v>3785773.77590321</v>
      </c>
      <c r="J7074" s="33">
        <f t="shared" si="440"/>
        <v>6.3882287477515978E-3</v>
      </c>
      <c r="K7074" s="33">
        <f t="shared" si="441"/>
        <v>6.367867395215776E-3</v>
      </c>
      <c r="L7074" s="33">
        <f t="shared" si="442"/>
        <v>0.94076037420237679</v>
      </c>
      <c r="M7074" s="33">
        <f t="shared" si="443"/>
        <v>0.93476973688878251</v>
      </c>
    </row>
    <row r="7075" spans="1:13" ht="41.4">
      <c r="A7075" t="s">
        <v>164</v>
      </c>
      <c r="B7075" t="s">
        <v>262</v>
      </c>
      <c r="C7075" s="14" t="s">
        <v>264</v>
      </c>
      <c r="D7075" t="s">
        <v>465</v>
      </c>
      <c r="E7075" t="s">
        <v>483</v>
      </c>
      <c r="F7075" s="20">
        <v>2045</v>
      </c>
      <c r="G7075" s="20">
        <v>63</v>
      </c>
      <c r="H7075" s="11">
        <v>25416.4953344553</v>
      </c>
      <c r="I7075" s="10">
        <v>3622430.9565468002</v>
      </c>
      <c r="J7075" s="33">
        <f t="shared" si="440"/>
        <v>7.0164195368638297E-3</v>
      </c>
      <c r="K7075" s="33">
        <f t="shared" si="441"/>
        <v>6.9918619343527499E-3</v>
      </c>
      <c r="L7075" s="33">
        <f t="shared" si="442"/>
        <v>0.93476973688878251</v>
      </c>
      <c r="M7075" s="33">
        <f t="shared" si="443"/>
        <v>0.92823395594804492</v>
      </c>
    </row>
    <row r="7076" spans="1:13" ht="41.4">
      <c r="A7076" t="s">
        <v>164</v>
      </c>
      <c r="B7076" t="s">
        <v>262</v>
      </c>
      <c r="C7076" s="14" t="s">
        <v>264</v>
      </c>
      <c r="D7076" t="s">
        <v>465</v>
      </c>
      <c r="E7076" t="s">
        <v>483</v>
      </c>
      <c r="F7076" s="20">
        <v>2045</v>
      </c>
      <c r="G7076" s="20">
        <v>64</v>
      </c>
      <c r="H7076" s="11">
        <v>27037.475290126698</v>
      </c>
      <c r="I7076" s="10">
        <v>3512637.10531514</v>
      </c>
      <c r="J7076" s="33">
        <f t="shared" si="440"/>
        <v>7.6972014129256319E-3</v>
      </c>
      <c r="K7076" s="33">
        <f t="shared" si="441"/>
        <v>7.6676538179961673E-3</v>
      </c>
      <c r="L7076" s="33">
        <f t="shared" si="442"/>
        <v>0.92823395594804492</v>
      </c>
      <c r="M7076" s="33">
        <f t="shared" si="443"/>
        <v>0.92111657931172619</v>
      </c>
    </row>
    <row r="7077" spans="1:13" ht="41.4">
      <c r="A7077" t="s">
        <v>164</v>
      </c>
      <c r="B7077" t="s">
        <v>262</v>
      </c>
      <c r="C7077" s="14" t="s">
        <v>264</v>
      </c>
      <c r="D7077" t="s">
        <v>465</v>
      </c>
      <c r="E7077" t="s">
        <v>483</v>
      </c>
      <c r="F7077" s="20">
        <v>2045</v>
      </c>
      <c r="G7077" s="20">
        <v>65</v>
      </c>
      <c r="H7077" s="11">
        <v>27478.772090976501</v>
      </c>
      <c r="I7077" s="10">
        <v>3414254.59427262</v>
      </c>
      <c r="J7077" s="33">
        <f t="shared" si="440"/>
        <v>8.0482492831881608E-3</v>
      </c>
      <c r="K7077" s="33">
        <f t="shared" si="441"/>
        <v>8.0159488370267207E-3</v>
      </c>
      <c r="L7077" s="33">
        <f t="shared" si="442"/>
        <v>0.92111657931172619</v>
      </c>
      <c r="M7077" s="33">
        <f t="shared" si="443"/>
        <v>0.91373295593902637</v>
      </c>
    </row>
    <row r="7078" spans="1:13" ht="41.4">
      <c r="A7078" t="s">
        <v>164</v>
      </c>
      <c r="B7078" t="s">
        <v>262</v>
      </c>
      <c r="C7078" s="14" t="s">
        <v>264</v>
      </c>
      <c r="D7078" t="s">
        <v>465</v>
      </c>
      <c r="E7078" t="s">
        <v>483</v>
      </c>
      <c r="F7078" s="20">
        <v>2045</v>
      </c>
      <c r="G7078" s="20">
        <v>66</v>
      </c>
      <c r="H7078" s="11">
        <v>29244.109349041501</v>
      </c>
      <c r="I7078" s="10">
        <v>3309458.5913788201</v>
      </c>
      <c r="J7078" s="33">
        <f t="shared" si="440"/>
        <v>8.836523721802339E-3</v>
      </c>
      <c r="K7078" s="33">
        <f t="shared" si="441"/>
        <v>8.7975963912032551E-3</v>
      </c>
      <c r="L7078" s="33">
        <f t="shared" si="442"/>
        <v>0.91373295593902637</v>
      </c>
      <c r="M7078" s="33">
        <f t="shared" si="443"/>
        <v>0.90569430218333369</v>
      </c>
    </row>
    <row r="7079" spans="1:13" ht="41.4">
      <c r="A7079" t="s">
        <v>164</v>
      </c>
      <c r="B7079" t="s">
        <v>262</v>
      </c>
      <c r="C7079" s="14" t="s">
        <v>264</v>
      </c>
      <c r="D7079" t="s">
        <v>465</v>
      </c>
      <c r="E7079" t="s">
        <v>483</v>
      </c>
      <c r="F7079" s="20">
        <v>2045</v>
      </c>
      <c r="G7079" s="20">
        <v>67</v>
      </c>
      <c r="H7079" s="11">
        <v>30916.0175813364</v>
      </c>
      <c r="I7079" s="10">
        <v>3185500.2918990301</v>
      </c>
      <c r="J7079" s="33">
        <f t="shared" si="440"/>
        <v>9.7052314388286782E-3</v>
      </c>
      <c r="K7079" s="33">
        <f t="shared" si="441"/>
        <v>9.6582876696484909E-3</v>
      </c>
      <c r="L7079" s="33">
        <f t="shared" si="442"/>
        <v>0.90569430218333369</v>
      </c>
      <c r="M7079" s="33">
        <f t="shared" si="443"/>
        <v>0.89694684607208552</v>
      </c>
    </row>
    <row r="7080" spans="1:13" ht="41.4">
      <c r="A7080" t="s">
        <v>164</v>
      </c>
      <c r="B7080" t="s">
        <v>262</v>
      </c>
      <c r="C7080" s="14" t="s">
        <v>264</v>
      </c>
      <c r="D7080" t="s">
        <v>465</v>
      </c>
      <c r="E7080" t="s">
        <v>483</v>
      </c>
      <c r="F7080" s="20">
        <v>2045</v>
      </c>
      <c r="G7080" s="20">
        <v>68</v>
      </c>
      <c r="H7080" s="11">
        <v>32804.184580280402</v>
      </c>
      <c r="I7080" s="10">
        <v>3072717.1414794899</v>
      </c>
      <c r="J7080" s="33">
        <f t="shared" si="440"/>
        <v>1.0675953258907989E-2</v>
      </c>
      <c r="K7080" s="33">
        <f t="shared" si="441"/>
        <v>1.0619167530165563E-2</v>
      </c>
      <c r="L7080" s="33">
        <f t="shared" si="442"/>
        <v>0.89694684607208552</v>
      </c>
      <c r="M7080" s="33">
        <f t="shared" si="443"/>
        <v>0.88742201724799241</v>
      </c>
    </row>
    <row r="7081" spans="1:13" ht="41.4">
      <c r="A7081" t="s">
        <v>164</v>
      </c>
      <c r="B7081" t="s">
        <v>262</v>
      </c>
      <c r="C7081" s="14" t="s">
        <v>264</v>
      </c>
      <c r="D7081" t="s">
        <v>465</v>
      </c>
      <c r="E7081" t="s">
        <v>483</v>
      </c>
      <c r="F7081" s="20">
        <v>2045</v>
      </c>
      <c r="G7081" s="20">
        <v>69</v>
      </c>
      <c r="H7081" s="11">
        <v>34624.400523801902</v>
      </c>
      <c r="I7081" s="10">
        <v>2948843.4468442602</v>
      </c>
      <c r="J7081" s="33">
        <f t="shared" si="440"/>
        <v>1.1741688274721947E-2</v>
      </c>
      <c r="K7081" s="33">
        <f t="shared" si="441"/>
        <v>1.1673023661866511E-2</v>
      </c>
      <c r="L7081" s="33">
        <f t="shared" si="442"/>
        <v>0.88742201724799241</v>
      </c>
      <c r="M7081" s="33">
        <f t="shared" si="443"/>
        <v>0.87706311904259526</v>
      </c>
    </row>
    <row r="7082" spans="1:13" ht="41.4">
      <c r="A7082" t="s">
        <v>164</v>
      </c>
      <c r="B7082" t="s">
        <v>262</v>
      </c>
      <c r="C7082" s="14" t="s">
        <v>264</v>
      </c>
      <c r="D7082" t="s">
        <v>465</v>
      </c>
      <c r="E7082" t="s">
        <v>483</v>
      </c>
      <c r="F7082" s="20">
        <v>2046</v>
      </c>
      <c r="G7082" s="20">
        <v>30</v>
      </c>
      <c r="H7082" s="11">
        <v>694.51648854702501</v>
      </c>
      <c r="I7082" s="10">
        <v>4588321.9217005596</v>
      </c>
      <c r="J7082" s="33">
        <f t="shared" si="440"/>
        <v>1.513661204246144E-4</v>
      </c>
      <c r="K7082" s="33">
        <f t="shared" si="441"/>
        <v>1.5135466515137086E-4</v>
      </c>
      <c r="L7082" s="33">
        <f t="shared" si="442"/>
        <v>1</v>
      </c>
      <c r="M7082" s="33">
        <f t="shared" si="443"/>
        <v>0.99984864533484863</v>
      </c>
    </row>
    <row r="7083" spans="1:13" ht="41.4">
      <c r="A7083" t="s">
        <v>164</v>
      </c>
      <c r="B7083" t="s">
        <v>262</v>
      </c>
      <c r="C7083" s="14" t="s">
        <v>264</v>
      </c>
      <c r="D7083" t="s">
        <v>465</v>
      </c>
      <c r="E7083" t="s">
        <v>483</v>
      </c>
      <c r="F7083" s="20">
        <v>2046</v>
      </c>
      <c r="G7083" s="20">
        <v>31</v>
      </c>
      <c r="H7083" s="11">
        <v>978.85815316988806</v>
      </c>
      <c r="I7083" s="10">
        <v>4637118.8879298996</v>
      </c>
      <c r="J7083" s="33">
        <f t="shared" si="440"/>
        <v>2.110918820127274E-4</v>
      </c>
      <c r="K7083" s="33">
        <f t="shared" si="441"/>
        <v>2.1106960368899585E-4</v>
      </c>
      <c r="L7083" s="33">
        <f t="shared" si="442"/>
        <v>0.99984864533484863</v>
      </c>
      <c r="M7083" s="33">
        <f t="shared" si="443"/>
        <v>0.99963760767752885</v>
      </c>
    </row>
    <row r="7084" spans="1:13" ht="41.4">
      <c r="A7084" t="s">
        <v>164</v>
      </c>
      <c r="B7084" t="s">
        <v>262</v>
      </c>
      <c r="C7084" s="14" t="s">
        <v>264</v>
      </c>
      <c r="D7084" t="s">
        <v>465</v>
      </c>
      <c r="E7084" t="s">
        <v>483</v>
      </c>
      <c r="F7084" s="20">
        <v>2046</v>
      </c>
      <c r="G7084" s="20">
        <v>32</v>
      </c>
      <c r="H7084" s="11">
        <v>1046.2058908631</v>
      </c>
      <c r="I7084" s="10">
        <v>4703632.0056634499</v>
      </c>
      <c r="J7084" s="33">
        <f t="shared" si="440"/>
        <v>2.2242511523082727E-4</v>
      </c>
      <c r="K7084" s="33">
        <f t="shared" si="441"/>
        <v>2.2240038059884171E-4</v>
      </c>
      <c r="L7084" s="33">
        <f t="shared" si="442"/>
        <v>0.99963760767752885</v>
      </c>
      <c r="M7084" s="33">
        <f t="shared" si="443"/>
        <v>0.9994152878931204</v>
      </c>
    </row>
    <row r="7085" spans="1:13" ht="41.4">
      <c r="A7085" t="s">
        <v>164</v>
      </c>
      <c r="B7085" t="s">
        <v>262</v>
      </c>
      <c r="C7085" s="14" t="s">
        <v>264</v>
      </c>
      <c r="D7085" t="s">
        <v>465</v>
      </c>
      <c r="E7085" t="s">
        <v>483</v>
      </c>
      <c r="F7085" s="20">
        <v>2046</v>
      </c>
      <c r="G7085" s="20">
        <v>33</v>
      </c>
      <c r="H7085" s="11">
        <v>1124.3300912924999</v>
      </c>
      <c r="I7085" s="10">
        <v>4771499.5287575703</v>
      </c>
      <c r="J7085" s="33">
        <f t="shared" si="440"/>
        <v>2.3563453889416169E-4</v>
      </c>
      <c r="K7085" s="33">
        <f t="shared" si="441"/>
        <v>2.3560677925660301E-4</v>
      </c>
      <c r="L7085" s="33">
        <f t="shared" si="442"/>
        <v>0.9994152878931204</v>
      </c>
      <c r="M7085" s="33">
        <f t="shared" si="443"/>
        <v>0.99917981887600005</v>
      </c>
    </row>
    <row r="7086" spans="1:13" ht="41.4">
      <c r="A7086" t="s">
        <v>164</v>
      </c>
      <c r="B7086" t="s">
        <v>262</v>
      </c>
      <c r="C7086" s="14" t="s">
        <v>264</v>
      </c>
      <c r="D7086" t="s">
        <v>465</v>
      </c>
      <c r="E7086" t="s">
        <v>483</v>
      </c>
      <c r="F7086" s="20">
        <v>2046</v>
      </c>
      <c r="G7086" s="20">
        <v>34</v>
      </c>
      <c r="H7086" s="11">
        <v>1270.16255494078</v>
      </c>
      <c r="I7086" s="10">
        <v>4883569.3521469301</v>
      </c>
      <c r="J7086" s="33">
        <f t="shared" si="440"/>
        <v>2.6008897659708408E-4</v>
      </c>
      <c r="K7086" s="33">
        <f t="shared" si="441"/>
        <v>2.600551563913811E-4</v>
      </c>
      <c r="L7086" s="33">
        <f t="shared" si="442"/>
        <v>0.99917981887600005</v>
      </c>
      <c r="M7086" s="33">
        <f t="shared" si="443"/>
        <v>0.99891997701193913</v>
      </c>
    </row>
    <row r="7087" spans="1:13" ht="41.4">
      <c r="A7087" t="s">
        <v>164</v>
      </c>
      <c r="B7087" t="s">
        <v>262</v>
      </c>
      <c r="C7087" s="14" t="s">
        <v>264</v>
      </c>
      <c r="D7087" t="s">
        <v>465</v>
      </c>
      <c r="E7087" t="s">
        <v>483</v>
      </c>
      <c r="F7087" s="20">
        <v>2046</v>
      </c>
      <c r="G7087" s="20">
        <v>35</v>
      </c>
      <c r="H7087" s="11">
        <v>1649.5838378041799</v>
      </c>
      <c r="I7087" s="10">
        <v>4854836.5676752497</v>
      </c>
      <c r="J7087" s="33">
        <f t="shared" si="440"/>
        <v>3.3978153843273188E-4</v>
      </c>
      <c r="K7087" s="33">
        <f t="shared" si="441"/>
        <v>3.3972381922331429E-4</v>
      </c>
      <c r="L7087" s="33">
        <f t="shared" si="442"/>
        <v>0.99891997701193913</v>
      </c>
      <c r="M7087" s="33">
        <f t="shared" si="443"/>
        <v>0.99858062010225013</v>
      </c>
    </row>
    <row r="7088" spans="1:13" ht="41.4">
      <c r="A7088" t="s">
        <v>164</v>
      </c>
      <c r="B7088" t="s">
        <v>262</v>
      </c>
      <c r="C7088" s="14" t="s">
        <v>264</v>
      </c>
      <c r="D7088" t="s">
        <v>465</v>
      </c>
      <c r="E7088" t="s">
        <v>483</v>
      </c>
      <c r="F7088" s="20">
        <v>2046</v>
      </c>
      <c r="G7088" s="20">
        <v>36</v>
      </c>
      <c r="H7088" s="11">
        <v>1881.8577140602499</v>
      </c>
      <c r="I7088" s="10">
        <v>4720271.9573711902</v>
      </c>
      <c r="J7088" s="33">
        <f t="shared" si="440"/>
        <v>3.986756973020454E-4</v>
      </c>
      <c r="K7088" s="33">
        <f t="shared" si="441"/>
        <v>3.98596236706239E-4</v>
      </c>
      <c r="L7088" s="33">
        <f t="shared" si="442"/>
        <v>0.99858062010225013</v>
      </c>
      <c r="M7088" s="33">
        <f t="shared" si="443"/>
        <v>0.99818258962502959</v>
      </c>
    </row>
    <row r="7089" spans="1:13" ht="41.4">
      <c r="A7089" t="s">
        <v>164</v>
      </c>
      <c r="B7089" t="s">
        <v>262</v>
      </c>
      <c r="C7089" s="14" t="s">
        <v>264</v>
      </c>
      <c r="D7089" t="s">
        <v>465</v>
      </c>
      <c r="E7089" t="s">
        <v>483</v>
      </c>
      <c r="F7089" s="20">
        <v>2046</v>
      </c>
      <c r="G7089" s="20">
        <v>37</v>
      </c>
      <c r="H7089" s="11">
        <v>1991.56939333266</v>
      </c>
      <c r="I7089" s="10">
        <v>4648366.8595500197</v>
      </c>
      <c r="J7089" s="33">
        <f t="shared" si="440"/>
        <v>4.2844496863258586E-4</v>
      </c>
      <c r="K7089" s="33">
        <f t="shared" si="441"/>
        <v>4.2835319919354298E-4</v>
      </c>
      <c r="L7089" s="33">
        <f t="shared" si="442"/>
        <v>0.99818258962502959</v>
      </c>
      <c r="M7089" s="33">
        <f t="shared" si="443"/>
        <v>0.99775501491938445</v>
      </c>
    </row>
    <row r="7090" spans="1:13" ht="41.4">
      <c r="A7090" t="s">
        <v>164</v>
      </c>
      <c r="B7090" t="s">
        <v>262</v>
      </c>
      <c r="C7090" s="14" t="s">
        <v>264</v>
      </c>
      <c r="D7090" t="s">
        <v>465</v>
      </c>
      <c r="E7090" t="s">
        <v>483</v>
      </c>
      <c r="F7090" s="20">
        <v>2046</v>
      </c>
      <c r="G7090" s="20">
        <v>38</v>
      </c>
      <c r="H7090" s="11">
        <v>2127.58809712833</v>
      </c>
      <c r="I7090" s="10">
        <v>4604074.9982538298</v>
      </c>
      <c r="J7090" s="33">
        <f t="shared" si="440"/>
        <v>4.6210978273274271E-4</v>
      </c>
      <c r="K7090" s="33">
        <f t="shared" si="441"/>
        <v>4.6200302645205138E-4</v>
      </c>
      <c r="L7090" s="33">
        <f t="shared" si="442"/>
        <v>0.99775501491938445</v>
      </c>
      <c r="M7090" s="33">
        <f t="shared" si="443"/>
        <v>0.99729404908283403</v>
      </c>
    </row>
    <row r="7091" spans="1:13" ht="41.4">
      <c r="A7091" t="s">
        <v>164</v>
      </c>
      <c r="B7091" t="s">
        <v>262</v>
      </c>
      <c r="C7091" s="14" t="s">
        <v>264</v>
      </c>
      <c r="D7091" t="s">
        <v>465</v>
      </c>
      <c r="E7091" t="s">
        <v>483</v>
      </c>
      <c r="F7091" s="20">
        <v>2046</v>
      </c>
      <c r="G7091" s="20">
        <v>39</v>
      </c>
      <c r="H7091" s="11">
        <v>2373.54932823127</v>
      </c>
      <c r="I7091" s="10">
        <v>4627115.43207666</v>
      </c>
      <c r="J7091" s="33">
        <f t="shared" si="440"/>
        <v>5.1296522921755075E-4</v>
      </c>
      <c r="K7091" s="33">
        <f t="shared" si="441"/>
        <v>5.128336850478421E-4</v>
      </c>
      <c r="L7091" s="33">
        <f t="shared" si="442"/>
        <v>0.99729404908283403</v>
      </c>
      <c r="M7091" s="33">
        <f t="shared" si="443"/>
        <v>0.99678260310056666</v>
      </c>
    </row>
    <row r="7092" spans="1:13" ht="41.4">
      <c r="A7092" t="s">
        <v>164</v>
      </c>
      <c r="B7092" t="s">
        <v>262</v>
      </c>
      <c r="C7092" s="14" t="s">
        <v>264</v>
      </c>
      <c r="D7092" t="s">
        <v>465</v>
      </c>
      <c r="E7092" t="s">
        <v>483</v>
      </c>
      <c r="F7092" s="20">
        <v>2046</v>
      </c>
      <c r="G7092" s="20">
        <v>40</v>
      </c>
      <c r="H7092" s="11">
        <v>3127.0804542502401</v>
      </c>
      <c r="I7092" s="10">
        <v>4541958.8492785096</v>
      </c>
      <c r="J7092" s="33">
        <f t="shared" si="440"/>
        <v>6.8848718317801952E-4</v>
      </c>
      <c r="K7092" s="33">
        <f t="shared" si="441"/>
        <v>6.8825023026009013E-4</v>
      </c>
      <c r="L7092" s="33">
        <f t="shared" si="442"/>
        <v>0.99678260310056666</v>
      </c>
      <c r="M7092" s="33">
        <f t="shared" si="443"/>
        <v>0.99609656724446349</v>
      </c>
    </row>
    <row r="7093" spans="1:13" ht="41.4">
      <c r="A7093" t="s">
        <v>164</v>
      </c>
      <c r="B7093" t="s">
        <v>262</v>
      </c>
      <c r="C7093" s="14" t="s">
        <v>264</v>
      </c>
      <c r="D7093" t="s">
        <v>465</v>
      </c>
      <c r="E7093" t="s">
        <v>483</v>
      </c>
      <c r="F7093" s="20">
        <v>2046</v>
      </c>
      <c r="G7093" s="20">
        <v>41</v>
      </c>
      <c r="H7093" s="11">
        <v>3475.6705446015098</v>
      </c>
      <c r="I7093" s="10">
        <v>4477422.57992585</v>
      </c>
      <c r="J7093" s="33">
        <f t="shared" si="440"/>
        <v>7.7626591695507778E-4</v>
      </c>
      <c r="K7093" s="33">
        <f t="shared" si="441"/>
        <v>7.7596470051455313E-4</v>
      </c>
      <c r="L7093" s="33">
        <f t="shared" si="442"/>
        <v>0.99609656724446349</v>
      </c>
      <c r="M7093" s="33">
        <f t="shared" si="443"/>
        <v>0.99532363146997804</v>
      </c>
    </row>
    <row r="7094" spans="1:13" ht="41.4">
      <c r="A7094" t="s">
        <v>164</v>
      </c>
      <c r="B7094" t="s">
        <v>262</v>
      </c>
      <c r="C7094" s="14" t="s">
        <v>264</v>
      </c>
      <c r="D7094" t="s">
        <v>465</v>
      </c>
      <c r="E7094" t="s">
        <v>483</v>
      </c>
      <c r="F7094" s="20">
        <v>2046</v>
      </c>
      <c r="G7094" s="20">
        <v>42</v>
      </c>
      <c r="H7094" s="11">
        <v>3660.1775410598302</v>
      </c>
      <c r="I7094" s="10">
        <v>4346315.40776945</v>
      </c>
      <c r="J7094" s="33">
        <f t="shared" si="440"/>
        <v>8.4213343893931784E-4</v>
      </c>
      <c r="K7094" s="33">
        <f t="shared" si="441"/>
        <v>8.4177894409243059E-4</v>
      </c>
      <c r="L7094" s="33">
        <f t="shared" si="442"/>
        <v>0.99532363146997804</v>
      </c>
      <c r="M7094" s="33">
        <f t="shared" si="443"/>
        <v>0.99448578899444895</v>
      </c>
    </row>
    <row r="7095" spans="1:13" ht="41.4">
      <c r="A7095" t="s">
        <v>164</v>
      </c>
      <c r="B7095" t="s">
        <v>262</v>
      </c>
      <c r="C7095" s="14" t="s">
        <v>264</v>
      </c>
      <c r="D7095" t="s">
        <v>465</v>
      </c>
      <c r="E7095" t="s">
        <v>483</v>
      </c>
      <c r="F7095" s="20">
        <v>2046</v>
      </c>
      <c r="G7095" s="20">
        <v>43</v>
      </c>
      <c r="H7095" s="11">
        <v>3916.1766717222899</v>
      </c>
      <c r="I7095" s="10">
        <v>4276933.5092479698</v>
      </c>
      <c r="J7095" s="33">
        <f t="shared" si="440"/>
        <v>9.1565058546137811E-4</v>
      </c>
      <c r="K7095" s="33">
        <f t="shared" si="441"/>
        <v>9.1523150538408427E-4</v>
      </c>
      <c r="L7095" s="33">
        <f t="shared" si="442"/>
        <v>0.99448578899444895</v>
      </c>
      <c r="M7095" s="33">
        <f t="shared" si="443"/>
        <v>0.9935756042687045</v>
      </c>
    </row>
    <row r="7096" spans="1:13" ht="41.4">
      <c r="A7096" t="s">
        <v>164</v>
      </c>
      <c r="B7096" t="s">
        <v>262</v>
      </c>
      <c r="C7096" s="14" t="s">
        <v>264</v>
      </c>
      <c r="D7096" t="s">
        <v>465</v>
      </c>
      <c r="E7096" t="s">
        <v>483</v>
      </c>
      <c r="F7096" s="20">
        <v>2046</v>
      </c>
      <c r="G7096" s="20">
        <v>44</v>
      </c>
      <c r="H7096" s="11">
        <v>4399.8004841607999</v>
      </c>
      <c r="I7096" s="10">
        <v>4248249.6142547699</v>
      </c>
      <c r="J7096" s="33">
        <f t="shared" si="440"/>
        <v>1.0356737206301413E-3</v>
      </c>
      <c r="K7096" s="33">
        <f t="shared" si="441"/>
        <v>1.0351375957018405E-3</v>
      </c>
      <c r="L7096" s="33">
        <f t="shared" si="442"/>
        <v>0.9935756042687045</v>
      </c>
      <c r="M7096" s="33">
        <f t="shared" si="443"/>
        <v>0.99254711680655383</v>
      </c>
    </row>
    <row r="7097" spans="1:13" ht="41.4">
      <c r="A7097" t="s">
        <v>164</v>
      </c>
      <c r="B7097" t="s">
        <v>262</v>
      </c>
      <c r="C7097" s="14" t="s">
        <v>264</v>
      </c>
      <c r="D7097" t="s">
        <v>465</v>
      </c>
      <c r="E7097" t="s">
        <v>483</v>
      </c>
      <c r="F7097" s="20">
        <v>2046</v>
      </c>
      <c r="G7097" s="20">
        <v>45</v>
      </c>
      <c r="H7097" s="11">
        <v>5600.4046964792897</v>
      </c>
      <c r="I7097" s="10">
        <v>4221994.75717864</v>
      </c>
      <c r="J7097" s="33">
        <f t="shared" si="440"/>
        <v>1.3264831006615878E-3</v>
      </c>
      <c r="K7097" s="33">
        <f t="shared" si="441"/>
        <v>1.3256037108283492E-3</v>
      </c>
      <c r="L7097" s="33">
        <f t="shared" si="442"/>
        <v>0.99254711680655383</v>
      </c>
      <c r="M7097" s="33">
        <f t="shared" si="443"/>
        <v>0.9912313926653431</v>
      </c>
    </row>
    <row r="7098" spans="1:13" ht="41.4">
      <c r="A7098" t="s">
        <v>164</v>
      </c>
      <c r="B7098" t="s">
        <v>262</v>
      </c>
      <c r="C7098" s="14" t="s">
        <v>264</v>
      </c>
      <c r="D7098" t="s">
        <v>465</v>
      </c>
      <c r="E7098" t="s">
        <v>483</v>
      </c>
      <c r="F7098" s="20">
        <v>2046</v>
      </c>
      <c r="G7098" s="20">
        <v>46</v>
      </c>
      <c r="H7098" s="11">
        <v>6157.7231797163104</v>
      </c>
      <c r="I7098" s="10">
        <v>4193825.23554888</v>
      </c>
      <c r="J7098" s="33">
        <f t="shared" si="440"/>
        <v>1.4682832101634772E-3</v>
      </c>
      <c r="K7098" s="33">
        <f t="shared" si="441"/>
        <v>1.4672058097450202E-3</v>
      </c>
      <c r="L7098" s="33">
        <f t="shared" si="442"/>
        <v>0.9912313926653431</v>
      </c>
      <c r="M7098" s="33">
        <f t="shared" si="443"/>
        <v>0.9897770522072229</v>
      </c>
    </row>
    <row r="7099" spans="1:13" ht="41.4">
      <c r="A7099" t="s">
        <v>164</v>
      </c>
      <c r="B7099" t="s">
        <v>262</v>
      </c>
      <c r="C7099" s="14" t="s">
        <v>264</v>
      </c>
      <c r="D7099" t="s">
        <v>465</v>
      </c>
      <c r="E7099" t="s">
        <v>483</v>
      </c>
      <c r="F7099" s="20">
        <v>2046</v>
      </c>
      <c r="G7099" s="20">
        <v>47</v>
      </c>
      <c r="H7099" s="11">
        <v>6760.3546979454504</v>
      </c>
      <c r="I7099" s="10">
        <v>4204096.9698786903</v>
      </c>
      <c r="J7099" s="33">
        <f t="shared" si="440"/>
        <v>1.6080396685380265E-3</v>
      </c>
      <c r="K7099" s="33">
        <f t="shared" si="441"/>
        <v>1.606747465480951E-3</v>
      </c>
      <c r="L7099" s="33">
        <f t="shared" si="442"/>
        <v>0.9897770522072229</v>
      </c>
      <c r="M7099" s="33">
        <f t="shared" si="443"/>
        <v>0.98818673043719774</v>
      </c>
    </row>
    <row r="7100" spans="1:13" ht="41.4">
      <c r="A7100" t="s">
        <v>164</v>
      </c>
      <c r="B7100" t="s">
        <v>262</v>
      </c>
      <c r="C7100" s="14" t="s">
        <v>264</v>
      </c>
      <c r="D7100" t="s">
        <v>465</v>
      </c>
      <c r="E7100" t="s">
        <v>483</v>
      </c>
      <c r="F7100" s="20">
        <v>2046</v>
      </c>
      <c r="G7100" s="20">
        <v>48</v>
      </c>
      <c r="H7100" s="11">
        <v>7499.0549699042404</v>
      </c>
      <c r="I7100" s="10">
        <v>4251151.0421639299</v>
      </c>
      <c r="J7100" s="33">
        <f t="shared" si="440"/>
        <v>1.7640057705611549E-3</v>
      </c>
      <c r="K7100" s="33">
        <f t="shared" si="441"/>
        <v>1.7624508268261341E-3</v>
      </c>
      <c r="L7100" s="33">
        <f t="shared" si="442"/>
        <v>0.98818673043719774</v>
      </c>
      <c r="M7100" s="33">
        <f t="shared" si="443"/>
        <v>0.98644509991708007</v>
      </c>
    </row>
    <row r="7101" spans="1:13" ht="41.4">
      <c r="A7101" t="s">
        <v>164</v>
      </c>
      <c r="B7101" t="s">
        <v>262</v>
      </c>
      <c r="C7101" s="14" t="s">
        <v>264</v>
      </c>
      <c r="D7101" t="s">
        <v>465</v>
      </c>
      <c r="E7101" t="s">
        <v>483</v>
      </c>
      <c r="F7101" s="20">
        <v>2046</v>
      </c>
      <c r="G7101" s="20">
        <v>49</v>
      </c>
      <c r="H7101" s="11">
        <v>8659.8928492485302</v>
      </c>
      <c r="I7101" s="10">
        <v>4370266.2386939302</v>
      </c>
      <c r="J7101" s="33">
        <f t="shared" si="440"/>
        <v>1.9815481200148965E-3</v>
      </c>
      <c r="K7101" s="33">
        <f t="shared" si="441"/>
        <v>1.9795861496657574E-3</v>
      </c>
      <c r="L7101" s="33">
        <f t="shared" si="442"/>
        <v>0.98644509991708007</v>
      </c>
      <c r="M7101" s="33">
        <f t="shared" si="443"/>
        <v>0.98449234685987852</v>
      </c>
    </row>
    <row r="7102" spans="1:13" ht="41.4">
      <c r="A7102" t="s">
        <v>164</v>
      </c>
      <c r="B7102" t="s">
        <v>262</v>
      </c>
      <c r="C7102" s="14" t="s">
        <v>264</v>
      </c>
      <c r="D7102" t="s">
        <v>465</v>
      </c>
      <c r="E7102" t="s">
        <v>483</v>
      </c>
      <c r="F7102" s="20">
        <v>2046</v>
      </c>
      <c r="G7102" s="20">
        <v>50</v>
      </c>
      <c r="H7102" s="11">
        <v>9752.9050319514699</v>
      </c>
      <c r="I7102" s="10">
        <v>4314815.0596141303</v>
      </c>
      <c r="J7102" s="33">
        <f t="shared" si="440"/>
        <v>2.2603297933292332E-3</v>
      </c>
      <c r="K7102" s="33">
        <f t="shared" si="441"/>
        <v>2.2577771715598383E-3</v>
      </c>
      <c r="L7102" s="33">
        <f t="shared" si="442"/>
        <v>0.98449234685987852</v>
      </c>
      <c r="M7102" s="33">
        <f t="shared" si="443"/>
        <v>0.98226958251356289</v>
      </c>
    </row>
    <row r="7103" spans="1:13" ht="41.4">
      <c r="A7103" t="s">
        <v>164</v>
      </c>
      <c r="B7103" t="s">
        <v>262</v>
      </c>
      <c r="C7103" s="14" t="s">
        <v>264</v>
      </c>
      <c r="D7103" t="s">
        <v>465</v>
      </c>
      <c r="E7103" t="s">
        <v>483</v>
      </c>
      <c r="F7103" s="20">
        <v>2046</v>
      </c>
      <c r="G7103" s="20">
        <v>51</v>
      </c>
      <c r="H7103" s="11">
        <v>10460.738253278099</v>
      </c>
      <c r="I7103" s="10">
        <v>4228600.94893206</v>
      </c>
      <c r="J7103" s="33">
        <f t="shared" si="440"/>
        <v>2.473805965521522E-3</v>
      </c>
      <c r="K7103" s="33">
        <f t="shared" si="441"/>
        <v>2.4707486291493108E-3</v>
      </c>
      <c r="L7103" s="33">
        <f t="shared" si="442"/>
        <v>0.98226958251356289</v>
      </c>
      <c r="M7103" s="33">
        <f t="shared" si="443"/>
        <v>0.97984264128911247</v>
      </c>
    </row>
    <row r="7104" spans="1:13" ht="41.4">
      <c r="A7104" t="s">
        <v>164</v>
      </c>
      <c r="B7104" t="s">
        <v>262</v>
      </c>
      <c r="C7104" s="14" t="s">
        <v>264</v>
      </c>
      <c r="D7104" t="s">
        <v>465</v>
      </c>
      <c r="E7104" t="s">
        <v>483</v>
      </c>
      <c r="F7104" s="20">
        <v>2046</v>
      </c>
      <c r="G7104" s="20">
        <v>52</v>
      </c>
      <c r="H7104" s="11">
        <v>11237.6135350078</v>
      </c>
      <c r="I7104" s="10">
        <v>4156825.1956488998</v>
      </c>
      <c r="J7104" s="33">
        <f t="shared" si="440"/>
        <v>2.7034125819797809E-3</v>
      </c>
      <c r="K7104" s="33">
        <f t="shared" si="441"/>
        <v>2.6997616529158552E-3</v>
      </c>
      <c r="L7104" s="33">
        <f t="shared" si="442"/>
        <v>0.97984264128911247</v>
      </c>
      <c r="M7104" s="33">
        <f t="shared" si="443"/>
        <v>0.97719729970026836</v>
      </c>
    </row>
    <row r="7105" spans="1:13" ht="41.4">
      <c r="A7105" t="s">
        <v>164</v>
      </c>
      <c r="B7105" t="s">
        <v>262</v>
      </c>
      <c r="C7105" s="14" t="s">
        <v>264</v>
      </c>
      <c r="D7105" t="s">
        <v>465</v>
      </c>
      <c r="E7105" t="s">
        <v>483</v>
      </c>
      <c r="F7105" s="20">
        <v>2046</v>
      </c>
      <c r="G7105" s="20">
        <v>53</v>
      </c>
      <c r="H7105" s="11">
        <v>12050.5453135936</v>
      </c>
      <c r="I7105" s="10">
        <v>4087187.8928373102</v>
      </c>
      <c r="J7105" s="33">
        <f t="shared" si="440"/>
        <v>2.9483707697196561E-3</v>
      </c>
      <c r="K7105" s="33">
        <f t="shared" si="441"/>
        <v>2.9440285931189303E-3</v>
      </c>
      <c r="L7105" s="33">
        <f t="shared" si="442"/>
        <v>0.97719729970026836</v>
      </c>
      <c r="M7105" s="33">
        <f t="shared" si="443"/>
        <v>0.97432040290883215</v>
      </c>
    </row>
    <row r="7106" spans="1:13" ht="41.4">
      <c r="A7106" t="s">
        <v>164</v>
      </c>
      <c r="B7106" t="s">
        <v>262</v>
      </c>
      <c r="C7106" s="14" t="s">
        <v>264</v>
      </c>
      <c r="D7106" t="s">
        <v>465</v>
      </c>
      <c r="E7106" t="s">
        <v>483</v>
      </c>
      <c r="F7106" s="20">
        <v>2046</v>
      </c>
      <c r="G7106" s="20">
        <v>54</v>
      </c>
      <c r="H7106" s="11">
        <v>13147.6925333255</v>
      </c>
      <c r="I7106" s="10">
        <v>4102485.2675780901</v>
      </c>
      <c r="J7106" s="33">
        <f t="shared" ref="J7106:J7169" si="444">IF(I7106&gt;0,H7106/I7106,0)</f>
        <v>3.2048116387477644E-3</v>
      </c>
      <c r="K7106" s="33">
        <f t="shared" ref="K7106:K7169" si="445">1-EXP(-J7106)</f>
        <v>3.1996817115412801E-3</v>
      </c>
      <c r="L7106" s="33">
        <f t="shared" ref="L7106:L7169" si="446">IF(G7106=30,1,M7105)</f>
        <v>0.97432040290883215</v>
      </c>
      <c r="M7106" s="33">
        <f t="shared" ref="M7106:M7169" si="447">L7106*(1-K7106)</f>
        <v>0.97120288773446328</v>
      </c>
    </row>
    <row r="7107" spans="1:13" ht="41.4">
      <c r="A7107" t="s">
        <v>164</v>
      </c>
      <c r="B7107" t="s">
        <v>262</v>
      </c>
      <c r="C7107" s="14" t="s">
        <v>264</v>
      </c>
      <c r="D7107" t="s">
        <v>465</v>
      </c>
      <c r="E7107" t="s">
        <v>483</v>
      </c>
      <c r="F7107" s="20">
        <v>2046</v>
      </c>
      <c r="G7107" s="20">
        <v>55</v>
      </c>
      <c r="H7107" s="11">
        <v>14047.757644162501</v>
      </c>
      <c r="I7107" s="10">
        <v>4096866.8836627598</v>
      </c>
      <c r="J7107" s="33">
        <f t="shared" si="444"/>
        <v>3.4289026329318404E-3</v>
      </c>
      <c r="K7107" s="33">
        <f t="shared" si="445"/>
        <v>3.4230306596909621E-3</v>
      </c>
      <c r="L7107" s="33">
        <f t="shared" si="446"/>
        <v>0.97120288773446328</v>
      </c>
      <c r="M7107" s="33">
        <f t="shared" si="447"/>
        <v>0.96787843047296784</v>
      </c>
    </row>
    <row r="7108" spans="1:13" ht="41.4">
      <c r="A7108" t="s">
        <v>164</v>
      </c>
      <c r="B7108" t="s">
        <v>262</v>
      </c>
      <c r="C7108" s="14" t="s">
        <v>264</v>
      </c>
      <c r="D7108" t="s">
        <v>465</v>
      </c>
      <c r="E7108" t="s">
        <v>483</v>
      </c>
      <c r="F7108" s="20">
        <v>2046</v>
      </c>
      <c r="G7108" s="20">
        <v>56</v>
      </c>
      <c r="H7108" s="11">
        <v>20446.249413319099</v>
      </c>
      <c r="I7108" s="10">
        <v>6023374.3635717398</v>
      </c>
      <c r="J7108" s="33">
        <f t="shared" si="444"/>
        <v>3.394484250717381E-3</v>
      </c>
      <c r="K7108" s="33">
        <f t="shared" si="445"/>
        <v>3.3887295023622421E-3</v>
      </c>
      <c r="L7108" s="33">
        <f t="shared" si="446"/>
        <v>0.96787843047296784</v>
      </c>
      <c r="M7108" s="33">
        <f t="shared" si="447"/>
        <v>0.96459855228092406</v>
      </c>
    </row>
    <row r="7109" spans="1:13" ht="41.4">
      <c r="A7109" t="s">
        <v>164</v>
      </c>
      <c r="B7109" t="s">
        <v>262</v>
      </c>
      <c r="C7109" s="14" t="s">
        <v>264</v>
      </c>
      <c r="D7109" t="s">
        <v>465</v>
      </c>
      <c r="E7109" t="s">
        <v>483</v>
      </c>
      <c r="F7109" s="20">
        <v>2046</v>
      </c>
      <c r="G7109" s="20">
        <v>57</v>
      </c>
      <c r="H7109" s="11">
        <v>16293.8470629483</v>
      </c>
      <c r="I7109" s="10">
        <v>4007159.5977494698</v>
      </c>
      <c r="J7109" s="33">
        <f t="shared" si="444"/>
        <v>4.0661837058098135E-3</v>
      </c>
      <c r="K7109" s="33">
        <f t="shared" si="445"/>
        <v>4.0579279744091812E-3</v>
      </c>
      <c r="L7109" s="33">
        <f t="shared" si="446"/>
        <v>0.96459855228092406</v>
      </c>
      <c r="M7109" s="33">
        <f t="shared" si="447"/>
        <v>0.96068428083154866</v>
      </c>
    </row>
    <row r="7110" spans="1:13" ht="41.4">
      <c r="A7110" t="s">
        <v>164</v>
      </c>
      <c r="B7110" t="s">
        <v>262</v>
      </c>
      <c r="C7110" s="14" t="s">
        <v>264</v>
      </c>
      <c r="D7110" t="s">
        <v>465</v>
      </c>
      <c r="E7110" t="s">
        <v>483</v>
      </c>
      <c r="F7110" s="20">
        <v>2046</v>
      </c>
      <c r="G7110" s="20">
        <v>58</v>
      </c>
      <c r="H7110" s="11">
        <v>17595.820981532899</v>
      </c>
      <c r="I7110" s="10">
        <v>3962963.0584585499</v>
      </c>
      <c r="J7110" s="33">
        <f t="shared" si="444"/>
        <v>4.4400668696561209E-3</v>
      </c>
      <c r="K7110" s="33">
        <f t="shared" si="445"/>
        <v>4.4302243452963852E-3</v>
      </c>
      <c r="L7110" s="33">
        <f t="shared" si="446"/>
        <v>0.96068428083154866</v>
      </c>
      <c r="M7110" s="33">
        <f t="shared" si="447"/>
        <v>0.95642823394246523</v>
      </c>
    </row>
    <row r="7111" spans="1:13" ht="41.4">
      <c r="A7111" t="s">
        <v>164</v>
      </c>
      <c r="B7111" t="s">
        <v>262</v>
      </c>
      <c r="C7111" s="14" t="s">
        <v>264</v>
      </c>
      <c r="D7111" t="s">
        <v>465</v>
      </c>
      <c r="E7111" t="s">
        <v>483</v>
      </c>
      <c r="F7111" s="20">
        <v>2046</v>
      </c>
      <c r="G7111" s="20">
        <v>59</v>
      </c>
      <c r="H7111" s="11">
        <v>18518.650795969901</v>
      </c>
      <c r="I7111" s="10">
        <v>3811153.1996500501</v>
      </c>
      <c r="J7111" s="33">
        <f t="shared" si="444"/>
        <v>4.8590675383163107E-3</v>
      </c>
      <c r="K7111" s="33">
        <f t="shared" si="445"/>
        <v>4.8472813673063886E-3</v>
      </c>
      <c r="L7111" s="33">
        <f t="shared" si="446"/>
        <v>0.95642823394246523</v>
      </c>
      <c r="M7111" s="33">
        <f t="shared" si="447"/>
        <v>0.95179215718491017</v>
      </c>
    </row>
    <row r="7112" spans="1:13" ht="41.4">
      <c r="A7112" t="s">
        <v>164</v>
      </c>
      <c r="B7112" t="s">
        <v>262</v>
      </c>
      <c r="C7112" s="14" t="s">
        <v>264</v>
      </c>
      <c r="D7112" t="s">
        <v>465</v>
      </c>
      <c r="E7112" t="s">
        <v>483</v>
      </c>
      <c r="F7112" s="20">
        <v>2046</v>
      </c>
      <c r="G7112" s="20">
        <v>60</v>
      </c>
      <c r="H7112" s="11">
        <v>19653.7415765734</v>
      </c>
      <c r="I7112" s="10">
        <v>3746932.9423877299</v>
      </c>
      <c r="J7112" s="33">
        <f t="shared" si="444"/>
        <v>5.2452877803703286E-3</v>
      </c>
      <c r="K7112" s="33">
        <f t="shared" si="445"/>
        <v>5.2315552792191466E-3</v>
      </c>
      <c r="L7112" s="33">
        <f t="shared" si="446"/>
        <v>0.95179215718491017</v>
      </c>
      <c r="M7112" s="33">
        <f t="shared" si="447"/>
        <v>0.94681280390027012</v>
      </c>
    </row>
    <row r="7113" spans="1:13" ht="41.4">
      <c r="A7113" t="s">
        <v>164</v>
      </c>
      <c r="B7113" t="s">
        <v>262</v>
      </c>
      <c r="C7113" s="14" t="s">
        <v>264</v>
      </c>
      <c r="D7113" t="s">
        <v>465</v>
      </c>
      <c r="E7113" t="s">
        <v>483</v>
      </c>
      <c r="F7113" s="20">
        <v>2046</v>
      </c>
      <c r="G7113" s="20">
        <v>61</v>
      </c>
      <c r="H7113" s="11">
        <v>21659.275715067699</v>
      </c>
      <c r="I7113" s="10">
        <v>3763880.7247655401</v>
      </c>
      <c r="J7113" s="33">
        <f t="shared" si="444"/>
        <v>5.7545063988224277E-3</v>
      </c>
      <c r="K7113" s="33">
        <f t="shared" si="445"/>
        <v>5.7379809406885585E-3</v>
      </c>
      <c r="L7113" s="33">
        <f t="shared" si="446"/>
        <v>0.94681280390027012</v>
      </c>
      <c r="M7113" s="33">
        <f t="shared" si="447"/>
        <v>0.94138001007709049</v>
      </c>
    </row>
    <row r="7114" spans="1:13" ht="41.4">
      <c r="A7114" t="s">
        <v>164</v>
      </c>
      <c r="B7114" t="s">
        <v>262</v>
      </c>
      <c r="C7114" s="14" t="s">
        <v>264</v>
      </c>
      <c r="D7114" t="s">
        <v>465</v>
      </c>
      <c r="E7114" t="s">
        <v>483</v>
      </c>
      <c r="F7114" s="20">
        <v>2046</v>
      </c>
      <c r="G7114" s="20">
        <v>62</v>
      </c>
      <c r="H7114" s="11">
        <v>23993.5445450886</v>
      </c>
      <c r="I7114" s="10">
        <v>3798817.38614693</v>
      </c>
      <c r="J7114" s="33">
        <f t="shared" si="444"/>
        <v>6.3160563159959651E-3</v>
      </c>
      <c r="K7114" s="33">
        <f t="shared" si="445"/>
        <v>6.2961519600275295E-3</v>
      </c>
      <c r="L7114" s="33">
        <f t="shared" si="446"/>
        <v>0.94138001007709049</v>
      </c>
      <c r="M7114" s="33">
        <f t="shared" si="447"/>
        <v>0.9354529384815129</v>
      </c>
    </row>
    <row r="7115" spans="1:13" ht="41.4">
      <c r="A7115" t="s">
        <v>164</v>
      </c>
      <c r="B7115" t="s">
        <v>262</v>
      </c>
      <c r="C7115" s="14" t="s">
        <v>264</v>
      </c>
      <c r="D7115" t="s">
        <v>465</v>
      </c>
      <c r="E7115" t="s">
        <v>483</v>
      </c>
      <c r="F7115" s="20">
        <v>2046</v>
      </c>
      <c r="G7115" s="20">
        <v>63</v>
      </c>
      <c r="H7115" s="11">
        <v>25880.378591852499</v>
      </c>
      <c r="I7115" s="10">
        <v>3733421.7841558498</v>
      </c>
      <c r="J7115" s="33">
        <f t="shared" si="444"/>
        <v>6.9320800295550357E-3</v>
      </c>
      <c r="K7115" s="33">
        <f t="shared" si="445"/>
        <v>6.9081085854262314E-3</v>
      </c>
      <c r="L7115" s="33">
        <f t="shared" si="446"/>
        <v>0.9354529384815129</v>
      </c>
      <c r="M7115" s="33">
        <f t="shared" si="447"/>
        <v>0.92899072800592652</v>
      </c>
    </row>
    <row r="7116" spans="1:13" ht="41.4">
      <c r="A7116" t="s">
        <v>164</v>
      </c>
      <c r="B7116" t="s">
        <v>262</v>
      </c>
      <c r="C7116" s="14" t="s">
        <v>264</v>
      </c>
      <c r="D7116" t="s">
        <v>465</v>
      </c>
      <c r="E7116" t="s">
        <v>483</v>
      </c>
      <c r="F7116" s="20">
        <v>2046</v>
      </c>
      <c r="G7116" s="20">
        <v>64</v>
      </c>
      <c r="H7116" s="11">
        <v>27158.658240648201</v>
      </c>
      <c r="I7116" s="10">
        <v>3567418.6289469898</v>
      </c>
      <c r="J7116" s="33">
        <f t="shared" si="444"/>
        <v>7.6129720297684091E-3</v>
      </c>
      <c r="K7116" s="33">
        <f t="shared" si="445"/>
        <v>7.5840667563963349E-3</v>
      </c>
      <c r="L7116" s="33">
        <f t="shared" si="446"/>
        <v>0.92899072800592652</v>
      </c>
      <c r="M7116" s="33">
        <f t="shared" si="447"/>
        <v>0.92194520030865634</v>
      </c>
    </row>
    <row r="7117" spans="1:13" ht="41.4">
      <c r="A7117" t="s">
        <v>164</v>
      </c>
      <c r="B7117" t="s">
        <v>262</v>
      </c>
      <c r="C7117" s="14" t="s">
        <v>264</v>
      </c>
      <c r="D7117" t="s">
        <v>465</v>
      </c>
      <c r="E7117" t="s">
        <v>483</v>
      </c>
      <c r="F7117" s="20">
        <v>2046</v>
      </c>
      <c r="G7117" s="20">
        <v>65</v>
      </c>
      <c r="H7117" s="11">
        <v>27467.793838288399</v>
      </c>
      <c r="I7117" s="10">
        <v>3454119.5920540402</v>
      </c>
      <c r="J7117" s="33">
        <f t="shared" si="444"/>
        <v>7.9521837927893791E-3</v>
      </c>
      <c r="K7117" s="33">
        <f t="shared" si="445"/>
        <v>7.9206488252361318E-3</v>
      </c>
      <c r="L7117" s="33">
        <f t="shared" si="446"/>
        <v>0.92194520030865634</v>
      </c>
      <c r="M7117" s="33">
        <f t="shared" si="447"/>
        <v>0.91464279614089949</v>
      </c>
    </row>
    <row r="7118" spans="1:13" ht="41.4">
      <c r="A7118" t="s">
        <v>164</v>
      </c>
      <c r="B7118" t="s">
        <v>262</v>
      </c>
      <c r="C7118" s="14" t="s">
        <v>264</v>
      </c>
      <c r="D7118" t="s">
        <v>465</v>
      </c>
      <c r="E7118" t="s">
        <v>483</v>
      </c>
      <c r="F7118" s="20">
        <v>2046</v>
      </c>
      <c r="G7118" s="20">
        <v>66</v>
      </c>
      <c r="H7118" s="11">
        <v>29275.098666625599</v>
      </c>
      <c r="I7118" s="10">
        <v>3352582.7053851602</v>
      </c>
      <c r="J7118" s="33">
        <f t="shared" si="444"/>
        <v>8.7321033481446483E-3</v>
      </c>
      <c r="K7118" s="33">
        <f t="shared" si="445"/>
        <v>8.6940892618154741E-3</v>
      </c>
      <c r="L7118" s="33">
        <f t="shared" si="446"/>
        <v>0.91464279614089949</v>
      </c>
      <c r="M7118" s="33">
        <f t="shared" si="447"/>
        <v>0.90669081002857399</v>
      </c>
    </row>
    <row r="7119" spans="1:13" ht="41.4">
      <c r="A7119" t="s">
        <v>164</v>
      </c>
      <c r="B7119" t="s">
        <v>262</v>
      </c>
      <c r="C7119" s="14" t="s">
        <v>264</v>
      </c>
      <c r="D7119" t="s">
        <v>465</v>
      </c>
      <c r="E7119" t="s">
        <v>483</v>
      </c>
      <c r="F7119" s="20">
        <v>2046</v>
      </c>
      <c r="G7119" s="20">
        <v>67</v>
      </c>
      <c r="H7119" s="11">
        <v>31107.090732305001</v>
      </c>
      <c r="I7119" s="10">
        <v>3243194.8002985199</v>
      </c>
      <c r="J7119" s="33">
        <f t="shared" si="444"/>
        <v>9.5914962398933757E-3</v>
      </c>
      <c r="K7119" s="33">
        <f t="shared" si="445"/>
        <v>9.5456445523603994E-3</v>
      </c>
      <c r="L7119" s="33">
        <f t="shared" si="446"/>
        <v>0.90669081002857399</v>
      </c>
      <c r="M7119" s="33">
        <f t="shared" si="447"/>
        <v>0.89803586183714945</v>
      </c>
    </row>
    <row r="7120" spans="1:13" ht="41.4">
      <c r="A7120" t="s">
        <v>164</v>
      </c>
      <c r="B7120" t="s">
        <v>262</v>
      </c>
      <c r="C7120" s="14" t="s">
        <v>264</v>
      </c>
      <c r="D7120" t="s">
        <v>465</v>
      </c>
      <c r="E7120" t="s">
        <v>483</v>
      </c>
      <c r="F7120" s="20">
        <v>2046</v>
      </c>
      <c r="G7120" s="20">
        <v>68</v>
      </c>
      <c r="H7120" s="11">
        <v>32845.924119446601</v>
      </c>
      <c r="I7120" s="10">
        <v>3115505.8764401702</v>
      </c>
      <c r="J7120" s="33">
        <f t="shared" si="444"/>
        <v>1.0542725779409189E-2</v>
      </c>
      <c r="K7120" s="33">
        <f t="shared" si="445"/>
        <v>1.0487346034663392E-2</v>
      </c>
      <c r="L7120" s="33">
        <f t="shared" si="446"/>
        <v>0.89803586183714945</v>
      </c>
      <c r="M7120" s="33">
        <f t="shared" si="447"/>
        <v>0.88861784900252605</v>
      </c>
    </row>
    <row r="7121" spans="1:13" ht="41.4">
      <c r="A7121" t="s">
        <v>164</v>
      </c>
      <c r="B7121" t="s">
        <v>262</v>
      </c>
      <c r="C7121" s="14" t="s">
        <v>264</v>
      </c>
      <c r="D7121" t="s">
        <v>465</v>
      </c>
      <c r="E7121" t="s">
        <v>483</v>
      </c>
      <c r="F7121" s="20">
        <v>2046</v>
      </c>
      <c r="G7121" s="20">
        <v>69</v>
      </c>
      <c r="H7121" s="11">
        <v>34809.370103265399</v>
      </c>
      <c r="I7121" s="10">
        <v>2998508.99613069</v>
      </c>
      <c r="J7121" s="33">
        <f t="shared" si="444"/>
        <v>1.1608893002550202E-2</v>
      </c>
      <c r="K7121" s="33">
        <f t="shared" si="445"/>
        <v>1.1541769797295598E-2</v>
      </c>
      <c r="L7121" s="33">
        <f t="shared" si="446"/>
        <v>0.88861784900252605</v>
      </c>
      <c r="M7121" s="33">
        <f t="shared" si="447"/>
        <v>0.87836162635157089</v>
      </c>
    </row>
    <row r="7122" spans="1:13" ht="41.4">
      <c r="A7122" t="s">
        <v>164</v>
      </c>
      <c r="B7122" t="s">
        <v>262</v>
      </c>
      <c r="C7122" s="14" t="s">
        <v>264</v>
      </c>
      <c r="D7122" t="s">
        <v>465</v>
      </c>
      <c r="E7122" t="s">
        <v>483</v>
      </c>
      <c r="F7122" s="20">
        <v>2047</v>
      </c>
      <c r="G7122" s="20">
        <v>30</v>
      </c>
      <c r="H7122" s="11">
        <v>620.22668725956601</v>
      </c>
      <c r="I7122" s="10">
        <v>4320502.1403575502</v>
      </c>
      <c r="J7122" s="33">
        <f t="shared" si="444"/>
        <v>1.435543062150267E-4</v>
      </c>
      <c r="K7122" s="33">
        <f t="shared" si="445"/>
        <v>1.4354400278859814E-4</v>
      </c>
      <c r="L7122" s="33">
        <f t="shared" si="446"/>
        <v>1</v>
      </c>
      <c r="M7122" s="33">
        <f t="shared" si="447"/>
        <v>0.9998564559972114</v>
      </c>
    </row>
    <row r="7123" spans="1:13" ht="41.4">
      <c r="A7123" t="s">
        <v>164</v>
      </c>
      <c r="B7123" t="s">
        <v>262</v>
      </c>
      <c r="C7123" s="14" t="s">
        <v>264</v>
      </c>
      <c r="D7123" t="s">
        <v>465</v>
      </c>
      <c r="E7123" t="s">
        <v>483</v>
      </c>
      <c r="F7123" s="20">
        <v>2047</v>
      </c>
      <c r="G7123" s="20">
        <v>31</v>
      </c>
      <c r="H7123" s="11">
        <v>936.87188620362303</v>
      </c>
      <c r="I7123" s="10">
        <v>4583251.9925438398</v>
      </c>
      <c r="J7123" s="33">
        <f t="shared" si="444"/>
        <v>2.0441203925242423E-4</v>
      </c>
      <c r="K7123" s="33">
        <f t="shared" si="445"/>
        <v>2.0439114853498808E-4</v>
      </c>
      <c r="L7123" s="33">
        <f t="shared" si="446"/>
        <v>0.9998564559972114</v>
      </c>
      <c r="M7123" s="33">
        <f t="shared" si="447"/>
        <v>0.99965209418779999</v>
      </c>
    </row>
    <row r="7124" spans="1:13" ht="41.4">
      <c r="A7124" t="s">
        <v>164</v>
      </c>
      <c r="B7124" t="s">
        <v>262</v>
      </c>
      <c r="C7124" s="14" t="s">
        <v>264</v>
      </c>
      <c r="D7124" t="s">
        <v>465</v>
      </c>
      <c r="E7124" t="s">
        <v>483</v>
      </c>
      <c r="F7124" s="20">
        <v>2047</v>
      </c>
      <c r="G7124" s="20">
        <v>32</v>
      </c>
      <c r="H7124" s="11">
        <v>1031.1211119939601</v>
      </c>
      <c r="I7124" s="10">
        <v>4632032.0712309899</v>
      </c>
      <c r="J7124" s="33">
        <f t="shared" si="444"/>
        <v>2.2260664350709765E-4</v>
      </c>
      <c r="K7124" s="33">
        <f t="shared" si="445"/>
        <v>2.2258186848667094E-4</v>
      </c>
      <c r="L7124" s="33">
        <f t="shared" si="446"/>
        <v>0.99965209418779999</v>
      </c>
      <c r="M7124" s="33">
        <f t="shared" si="447"/>
        <v>0.99942958975683904</v>
      </c>
    </row>
    <row r="7125" spans="1:13" ht="41.4">
      <c r="A7125" t="s">
        <v>164</v>
      </c>
      <c r="B7125" t="s">
        <v>262</v>
      </c>
      <c r="C7125" s="14" t="s">
        <v>264</v>
      </c>
      <c r="D7125" t="s">
        <v>465</v>
      </c>
      <c r="E7125" t="s">
        <v>483</v>
      </c>
      <c r="F7125" s="20">
        <v>2047</v>
      </c>
      <c r="G7125" s="20">
        <v>33</v>
      </c>
      <c r="H7125" s="11">
        <v>1107.7662652752699</v>
      </c>
      <c r="I7125" s="10">
        <v>4698260.0012390399</v>
      </c>
      <c r="J7125" s="33">
        <f t="shared" si="444"/>
        <v>2.3578223959149267E-4</v>
      </c>
      <c r="K7125" s="33">
        <f t="shared" si="445"/>
        <v>2.3575444514378763E-4</v>
      </c>
      <c r="L7125" s="33">
        <f t="shared" si="446"/>
        <v>0.99942958975683904</v>
      </c>
      <c r="M7125" s="33">
        <f t="shared" si="447"/>
        <v>0.99919396978844566</v>
      </c>
    </row>
    <row r="7126" spans="1:13" ht="41.4">
      <c r="A7126" t="s">
        <v>164</v>
      </c>
      <c r="B7126" t="s">
        <v>262</v>
      </c>
      <c r="C7126" s="14" t="s">
        <v>264</v>
      </c>
      <c r="D7126" t="s">
        <v>465</v>
      </c>
      <c r="E7126" t="s">
        <v>483</v>
      </c>
      <c r="F7126" s="20">
        <v>2047</v>
      </c>
      <c r="G7126" s="20">
        <v>34</v>
      </c>
      <c r="H7126" s="11">
        <v>1196.9346171168499</v>
      </c>
      <c r="I7126" s="10">
        <v>4765798.8222915903</v>
      </c>
      <c r="J7126" s="33">
        <f t="shared" si="444"/>
        <v>2.5115089028061725E-4</v>
      </c>
      <c r="K7126" s="33">
        <f t="shared" si="445"/>
        <v>2.5111935453592249E-4</v>
      </c>
      <c r="L7126" s="33">
        <f t="shared" si="446"/>
        <v>0.99919396978844566</v>
      </c>
      <c r="M7126" s="33">
        <f t="shared" si="447"/>
        <v>0.99894305284369622</v>
      </c>
    </row>
    <row r="7127" spans="1:13" ht="41.4">
      <c r="A7127" t="s">
        <v>164</v>
      </c>
      <c r="B7127" t="s">
        <v>262</v>
      </c>
      <c r="C7127" s="14" t="s">
        <v>264</v>
      </c>
      <c r="D7127" t="s">
        <v>465</v>
      </c>
      <c r="E7127" t="s">
        <v>483</v>
      </c>
      <c r="F7127" s="20">
        <v>2047</v>
      </c>
      <c r="G7127" s="20">
        <v>35</v>
      </c>
      <c r="H7127" s="11">
        <v>1653.3059697374499</v>
      </c>
      <c r="I7127" s="10">
        <v>4877387.9819142902</v>
      </c>
      <c r="J7127" s="33">
        <f t="shared" si="444"/>
        <v>3.3897364242254849E-4</v>
      </c>
      <c r="K7127" s="33">
        <f t="shared" si="445"/>
        <v>3.389161973483823E-4</v>
      </c>
      <c r="L7127" s="33">
        <f t="shared" si="446"/>
        <v>0.99894305284369622</v>
      </c>
      <c r="M7127" s="33">
        <f t="shared" si="447"/>
        <v>0.99860449486285885</v>
      </c>
    </row>
    <row r="7128" spans="1:13" ht="41.4">
      <c r="A7128" t="s">
        <v>164</v>
      </c>
      <c r="B7128" t="s">
        <v>262</v>
      </c>
      <c r="C7128" s="14" t="s">
        <v>264</v>
      </c>
      <c r="D7128" t="s">
        <v>465</v>
      </c>
      <c r="E7128" t="s">
        <v>483</v>
      </c>
      <c r="F7128" s="20">
        <v>2047</v>
      </c>
      <c r="G7128" s="20">
        <v>36</v>
      </c>
      <c r="H7128" s="11">
        <v>1927.3728783750901</v>
      </c>
      <c r="I7128" s="10">
        <v>4848003.6937331902</v>
      </c>
      <c r="J7128" s="33">
        <f t="shared" si="444"/>
        <v>3.9756010930159223E-4</v>
      </c>
      <c r="K7128" s="33">
        <f t="shared" si="445"/>
        <v>3.9748109275294929E-4</v>
      </c>
      <c r="L7128" s="33">
        <f t="shared" si="446"/>
        <v>0.99860449486285885</v>
      </c>
      <c r="M7128" s="33">
        <f t="shared" si="447"/>
        <v>0.99820756845701275</v>
      </c>
    </row>
    <row r="7129" spans="1:13" ht="41.4">
      <c r="A7129" t="s">
        <v>164</v>
      </c>
      <c r="B7129" t="s">
        <v>262</v>
      </c>
      <c r="C7129" s="14" t="s">
        <v>264</v>
      </c>
      <c r="D7129" t="s">
        <v>465</v>
      </c>
      <c r="E7129" t="s">
        <v>483</v>
      </c>
      <c r="F7129" s="20">
        <v>2047</v>
      </c>
      <c r="G7129" s="20">
        <v>37</v>
      </c>
      <c r="H7129" s="11">
        <v>2013.24489359837</v>
      </c>
      <c r="I7129" s="10">
        <v>4713455.7927823104</v>
      </c>
      <c r="J7129" s="33">
        <f t="shared" si="444"/>
        <v>4.2712714027810361E-4</v>
      </c>
      <c r="K7129" s="33">
        <f t="shared" si="445"/>
        <v>4.2703593446702381E-4</v>
      </c>
      <c r="L7129" s="33">
        <f t="shared" si="446"/>
        <v>0.99820756845701275</v>
      </c>
      <c r="M7129" s="33">
        <f t="shared" si="447"/>
        <v>0.99778129795522463</v>
      </c>
    </row>
    <row r="7130" spans="1:13" ht="41.4">
      <c r="A7130" t="s">
        <v>164</v>
      </c>
      <c r="B7130" t="s">
        <v>262</v>
      </c>
      <c r="C7130" s="14" t="s">
        <v>264</v>
      </c>
      <c r="D7130" t="s">
        <v>465</v>
      </c>
      <c r="E7130" t="s">
        <v>483</v>
      </c>
      <c r="F7130" s="20">
        <v>2047</v>
      </c>
      <c r="G7130" s="20">
        <v>38</v>
      </c>
      <c r="H7130" s="11">
        <v>2137.6116722294701</v>
      </c>
      <c r="I7130" s="10">
        <v>4641202.9443013603</v>
      </c>
      <c r="J7130" s="33">
        <f t="shared" si="444"/>
        <v>4.6057276483763942E-4</v>
      </c>
      <c r="K7130" s="33">
        <f t="shared" si="445"/>
        <v>4.604667174832322E-4</v>
      </c>
      <c r="L7130" s="33">
        <f t="shared" si="446"/>
        <v>0.99778129795522463</v>
      </c>
      <c r="M7130" s="33">
        <f t="shared" si="447"/>
        <v>0.99732185287618902</v>
      </c>
    </row>
    <row r="7131" spans="1:13" ht="41.4">
      <c r="A7131" t="s">
        <v>164</v>
      </c>
      <c r="B7131" t="s">
        <v>262</v>
      </c>
      <c r="C7131" s="14" t="s">
        <v>264</v>
      </c>
      <c r="D7131" t="s">
        <v>465</v>
      </c>
      <c r="E7131" t="s">
        <v>483</v>
      </c>
      <c r="F7131" s="20">
        <v>2047</v>
      </c>
      <c r="G7131" s="20">
        <v>39</v>
      </c>
      <c r="H7131" s="11">
        <v>2289.6536398353801</v>
      </c>
      <c r="I7131" s="10">
        <v>4596472.1637884099</v>
      </c>
      <c r="J7131" s="33">
        <f t="shared" si="444"/>
        <v>4.981328197467531E-4</v>
      </c>
      <c r="K7131" s="33">
        <f t="shared" si="445"/>
        <v>4.9800877219197126E-4</v>
      </c>
      <c r="L7131" s="33">
        <f t="shared" si="446"/>
        <v>0.99732185287618902</v>
      </c>
      <c r="M7131" s="33">
        <f t="shared" si="447"/>
        <v>0.99682517784475788</v>
      </c>
    </row>
    <row r="7132" spans="1:13" ht="41.4">
      <c r="A7132" t="s">
        <v>164</v>
      </c>
      <c r="B7132" t="s">
        <v>262</v>
      </c>
      <c r="C7132" s="14" t="s">
        <v>264</v>
      </c>
      <c r="D7132" t="s">
        <v>465</v>
      </c>
      <c r="E7132" t="s">
        <v>483</v>
      </c>
      <c r="F7132" s="20">
        <v>2047</v>
      </c>
      <c r="G7132" s="20">
        <v>40</v>
      </c>
      <c r="H7132" s="11">
        <v>3166.6241108855402</v>
      </c>
      <c r="I7132" s="10">
        <v>4618840.9899116997</v>
      </c>
      <c r="J7132" s="33">
        <f t="shared" si="444"/>
        <v>6.8558846641440189E-4</v>
      </c>
      <c r="K7132" s="33">
        <f t="shared" si="445"/>
        <v>6.8535350434062448E-4</v>
      </c>
      <c r="L7132" s="33">
        <f t="shared" si="446"/>
        <v>0.99682517784475788</v>
      </c>
      <c r="M7132" s="33">
        <f t="shared" si="447"/>
        <v>0.99614200021590704</v>
      </c>
    </row>
    <row r="7133" spans="1:13" ht="41.4">
      <c r="A7133" t="s">
        <v>164</v>
      </c>
      <c r="B7133" t="s">
        <v>262</v>
      </c>
      <c r="C7133" s="14" t="s">
        <v>264</v>
      </c>
      <c r="D7133" t="s">
        <v>465</v>
      </c>
      <c r="E7133" t="s">
        <v>483</v>
      </c>
      <c r="F7133" s="20">
        <v>2047</v>
      </c>
      <c r="G7133" s="20">
        <v>41</v>
      </c>
      <c r="H7133" s="11">
        <v>3502.8515873753699</v>
      </c>
      <c r="I7133" s="10">
        <v>4532534.9049236802</v>
      </c>
      <c r="J7133" s="33">
        <f t="shared" si="444"/>
        <v>7.7282396293743526E-4</v>
      </c>
      <c r="K7133" s="33">
        <f t="shared" si="445"/>
        <v>7.7252541141281661E-4</v>
      </c>
      <c r="L7133" s="33">
        <f t="shared" si="446"/>
        <v>0.99614200021590704</v>
      </c>
      <c r="M7133" s="33">
        <f t="shared" si="447"/>
        <v>0.99537245520736461</v>
      </c>
    </row>
    <row r="7134" spans="1:13" ht="41.4">
      <c r="A7134" t="s">
        <v>164</v>
      </c>
      <c r="B7134" t="s">
        <v>262</v>
      </c>
      <c r="C7134" s="14" t="s">
        <v>264</v>
      </c>
      <c r="D7134" t="s">
        <v>465</v>
      </c>
      <c r="E7134" t="s">
        <v>483</v>
      </c>
      <c r="F7134" s="20">
        <v>2047</v>
      </c>
      <c r="G7134" s="20">
        <v>42</v>
      </c>
      <c r="H7134" s="11">
        <v>3744.97807920487</v>
      </c>
      <c r="I7134" s="10">
        <v>4467996.7743080696</v>
      </c>
      <c r="J7134" s="33">
        <f t="shared" si="444"/>
        <v>8.3817833100043612E-4</v>
      </c>
      <c r="K7134" s="33">
        <f t="shared" si="445"/>
        <v>8.3782715766533844E-4</v>
      </c>
      <c r="L7134" s="33">
        <f t="shared" si="446"/>
        <v>0.99537245520736461</v>
      </c>
      <c r="M7134" s="33">
        <f t="shared" si="447"/>
        <v>0.99453850513239983</v>
      </c>
    </row>
    <row r="7135" spans="1:13" ht="41.4">
      <c r="A7135" t="s">
        <v>164</v>
      </c>
      <c r="B7135" t="s">
        <v>262</v>
      </c>
      <c r="C7135" s="14" t="s">
        <v>264</v>
      </c>
      <c r="D7135" t="s">
        <v>465</v>
      </c>
      <c r="E7135" t="s">
        <v>483</v>
      </c>
      <c r="F7135" s="20">
        <v>2047</v>
      </c>
      <c r="G7135" s="20">
        <v>43</v>
      </c>
      <c r="H7135" s="11">
        <v>3950.9128522435899</v>
      </c>
      <c r="I7135" s="10">
        <v>4336423.6099397</v>
      </c>
      <c r="J7135" s="33">
        <f t="shared" si="444"/>
        <v>9.1109937765017595E-4</v>
      </c>
      <c r="K7135" s="33">
        <f t="shared" si="445"/>
        <v>9.1068445263442488E-4</v>
      </c>
      <c r="L7135" s="33">
        <f t="shared" si="446"/>
        <v>0.99453850513239983</v>
      </c>
      <c r="M7135" s="33">
        <f t="shared" si="447"/>
        <v>0.99363279437822949</v>
      </c>
    </row>
    <row r="7136" spans="1:13" ht="41.4">
      <c r="A7136" t="s">
        <v>164</v>
      </c>
      <c r="B7136" t="s">
        <v>262</v>
      </c>
      <c r="C7136" s="14" t="s">
        <v>264</v>
      </c>
      <c r="D7136" t="s">
        <v>465</v>
      </c>
      <c r="E7136" t="s">
        <v>483</v>
      </c>
      <c r="F7136" s="20">
        <v>2047</v>
      </c>
      <c r="G7136" s="20">
        <v>44</v>
      </c>
      <c r="H7136" s="11">
        <v>4235.3419233945197</v>
      </c>
      <c r="I7136" s="10">
        <v>4266388.82512856</v>
      </c>
      <c r="J7136" s="33">
        <f t="shared" si="444"/>
        <v>9.9272290852836075E-4</v>
      </c>
      <c r="K7136" s="33">
        <f t="shared" si="445"/>
        <v>9.9223032215589591E-4</v>
      </c>
      <c r="L7136" s="33">
        <f t="shared" si="446"/>
        <v>0.99363279437822949</v>
      </c>
      <c r="M7136" s="33">
        <f t="shared" si="447"/>
        <v>0.99264688179055893</v>
      </c>
    </row>
    <row r="7137" spans="1:13" ht="41.4">
      <c r="A7137" t="s">
        <v>164</v>
      </c>
      <c r="B7137" t="s">
        <v>262</v>
      </c>
      <c r="C7137" s="14" t="s">
        <v>264</v>
      </c>
      <c r="D7137" t="s">
        <v>465</v>
      </c>
      <c r="E7137" t="s">
        <v>483</v>
      </c>
      <c r="F7137" s="20">
        <v>2047</v>
      </c>
      <c r="G7137" s="20">
        <v>45</v>
      </c>
      <c r="H7137" s="11">
        <v>5583.0730151142598</v>
      </c>
      <c r="I7137" s="10">
        <v>4236684.47587083</v>
      </c>
      <c r="J7137" s="33">
        <f t="shared" si="444"/>
        <v>1.3177929692219259E-3</v>
      </c>
      <c r="K7137" s="33">
        <f t="shared" si="445"/>
        <v>1.3169250613498384E-3</v>
      </c>
      <c r="L7137" s="33">
        <f t="shared" si="446"/>
        <v>0.99264688179055893</v>
      </c>
      <c r="M7137" s="33">
        <f t="shared" si="447"/>
        <v>0.99133964023485821</v>
      </c>
    </row>
    <row r="7138" spans="1:13" ht="41.4">
      <c r="A7138" t="s">
        <v>164</v>
      </c>
      <c r="B7138" t="s">
        <v>262</v>
      </c>
      <c r="C7138" s="14" t="s">
        <v>264</v>
      </c>
      <c r="D7138" t="s">
        <v>465</v>
      </c>
      <c r="E7138" t="s">
        <v>483</v>
      </c>
      <c r="F7138" s="20">
        <v>2047</v>
      </c>
      <c r="G7138" s="20">
        <v>46</v>
      </c>
      <c r="H7138" s="11">
        <v>6137.0566292337699</v>
      </c>
      <c r="I7138" s="10">
        <v>4208630.1207122803</v>
      </c>
      <c r="J7138" s="33">
        <f t="shared" si="444"/>
        <v>1.4582076479068484E-3</v>
      </c>
      <c r="K7138" s="33">
        <f t="shared" si="445"/>
        <v>1.4571449797277092E-3</v>
      </c>
      <c r="L7138" s="33">
        <f t="shared" si="446"/>
        <v>0.99133964023485821</v>
      </c>
      <c r="M7138" s="33">
        <f t="shared" si="447"/>
        <v>0.98989511465488489</v>
      </c>
    </row>
    <row r="7139" spans="1:13" ht="41.4">
      <c r="A7139" t="s">
        <v>164</v>
      </c>
      <c r="B7139" t="s">
        <v>262</v>
      </c>
      <c r="C7139" s="14" t="s">
        <v>264</v>
      </c>
      <c r="D7139" t="s">
        <v>465</v>
      </c>
      <c r="E7139" t="s">
        <v>483</v>
      </c>
      <c r="F7139" s="20">
        <v>2047</v>
      </c>
      <c r="G7139" s="20">
        <v>47</v>
      </c>
      <c r="H7139" s="11">
        <v>6675.3808186899596</v>
      </c>
      <c r="I7139" s="10">
        <v>4180151.9904376199</v>
      </c>
      <c r="J7139" s="33">
        <f t="shared" si="444"/>
        <v>1.596922990829124E-3</v>
      </c>
      <c r="K7139" s="33">
        <f t="shared" si="445"/>
        <v>1.5956485877746118E-3</v>
      </c>
      <c r="L7139" s="33">
        <f t="shared" si="446"/>
        <v>0.98989511465488489</v>
      </c>
      <c r="M7139" s="33">
        <f t="shared" si="447"/>
        <v>0.98831558991314084</v>
      </c>
    </row>
    <row r="7140" spans="1:13" ht="41.4">
      <c r="A7140" t="s">
        <v>164</v>
      </c>
      <c r="B7140" t="s">
        <v>262</v>
      </c>
      <c r="C7140" s="14" t="s">
        <v>264</v>
      </c>
      <c r="D7140" t="s">
        <v>465</v>
      </c>
      <c r="E7140" t="s">
        <v>483</v>
      </c>
      <c r="F7140" s="20">
        <v>2047</v>
      </c>
      <c r="G7140" s="20">
        <v>48</v>
      </c>
      <c r="H7140" s="11">
        <v>7338.4770603750703</v>
      </c>
      <c r="I7140" s="10">
        <v>4189122.16453763</v>
      </c>
      <c r="J7140" s="33">
        <f t="shared" si="444"/>
        <v>1.7517935195344313E-3</v>
      </c>
      <c r="K7140" s="33">
        <f t="shared" si="445"/>
        <v>1.750260024852901E-3</v>
      </c>
      <c r="L7140" s="33">
        <f t="shared" si="446"/>
        <v>0.98831558991314084</v>
      </c>
      <c r="M7140" s="33">
        <f t="shared" si="447"/>
        <v>0.9865857806441769</v>
      </c>
    </row>
    <row r="7141" spans="1:13" ht="41.4">
      <c r="A7141" t="s">
        <v>164</v>
      </c>
      <c r="B7141" t="s">
        <v>262</v>
      </c>
      <c r="C7141" s="14" t="s">
        <v>264</v>
      </c>
      <c r="D7141" t="s">
        <v>465</v>
      </c>
      <c r="E7141" t="s">
        <v>483</v>
      </c>
      <c r="F7141" s="20">
        <v>2047</v>
      </c>
      <c r="G7141" s="20">
        <v>49</v>
      </c>
      <c r="H7141" s="11">
        <v>8145.4203555311597</v>
      </c>
      <c r="I7141" s="10">
        <v>4234577.0696365796</v>
      </c>
      <c r="J7141" s="33">
        <f t="shared" si="444"/>
        <v>1.9235499133872693E-3</v>
      </c>
      <c r="K7141" s="33">
        <f t="shared" si="445"/>
        <v>1.9217010768857179E-3</v>
      </c>
      <c r="L7141" s="33">
        <f t="shared" si="446"/>
        <v>0.9865857806441769</v>
      </c>
      <c r="M7141" s="33">
        <f t="shared" si="447"/>
        <v>0.98468985768707284</v>
      </c>
    </row>
    <row r="7142" spans="1:13" ht="41.4">
      <c r="A7142" t="s">
        <v>164</v>
      </c>
      <c r="B7142" t="s">
        <v>262</v>
      </c>
      <c r="C7142" s="14" t="s">
        <v>264</v>
      </c>
      <c r="D7142" t="s">
        <v>465</v>
      </c>
      <c r="E7142" t="s">
        <v>483</v>
      </c>
      <c r="F7142" s="20">
        <v>2047</v>
      </c>
      <c r="G7142" s="20">
        <v>50</v>
      </c>
      <c r="H7142" s="11">
        <v>9759.5582233434106</v>
      </c>
      <c r="I7142" s="10">
        <v>4351350.7460611397</v>
      </c>
      <c r="J7142" s="33">
        <f t="shared" si="444"/>
        <v>2.2428801521407584E-3</v>
      </c>
      <c r="K7142" s="33">
        <f t="shared" si="445"/>
        <v>2.2403667758706947E-3</v>
      </c>
      <c r="L7142" s="33">
        <f t="shared" si="446"/>
        <v>0.98468985768707284</v>
      </c>
      <c r="M7142" s="33">
        <f t="shared" si="447"/>
        <v>0.98248379124537388</v>
      </c>
    </row>
    <row r="7143" spans="1:13" ht="41.4">
      <c r="A7143" t="s">
        <v>164</v>
      </c>
      <c r="B7143" t="s">
        <v>262</v>
      </c>
      <c r="C7143" s="14" t="s">
        <v>264</v>
      </c>
      <c r="D7143" t="s">
        <v>465</v>
      </c>
      <c r="E7143" t="s">
        <v>483</v>
      </c>
      <c r="F7143" s="20">
        <v>2047</v>
      </c>
      <c r="G7143" s="20">
        <v>51</v>
      </c>
      <c r="H7143" s="11">
        <v>10540.2699745346</v>
      </c>
      <c r="I7143" s="10">
        <v>4293724.1742879702</v>
      </c>
      <c r="J7143" s="33">
        <f t="shared" si="444"/>
        <v>2.4548083544007567E-3</v>
      </c>
      <c r="K7143" s="33">
        <f t="shared" si="445"/>
        <v>2.4517977763403032E-3</v>
      </c>
      <c r="L7143" s="33">
        <f t="shared" si="446"/>
        <v>0.98248379124537388</v>
      </c>
      <c r="M7143" s="33">
        <f t="shared" si="447"/>
        <v>0.98007493967070813</v>
      </c>
    </row>
    <row r="7144" spans="1:13" ht="41.4">
      <c r="A7144" t="s">
        <v>164</v>
      </c>
      <c r="B7144" t="s">
        <v>262</v>
      </c>
      <c r="C7144" s="14" t="s">
        <v>264</v>
      </c>
      <c r="D7144" t="s">
        <v>465</v>
      </c>
      <c r="E7144" t="s">
        <v>483</v>
      </c>
      <c r="F7144" s="20">
        <v>2047</v>
      </c>
      <c r="G7144" s="20">
        <v>52</v>
      </c>
      <c r="H7144" s="11">
        <v>11284.8317481179</v>
      </c>
      <c r="I7144" s="10">
        <v>4206602.6988901598</v>
      </c>
      <c r="J7144" s="33">
        <f t="shared" si="444"/>
        <v>2.6826473893280223E-3</v>
      </c>
      <c r="K7144" s="33">
        <f t="shared" si="445"/>
        <v>2.6790523063188187E-3</v>
      </c>
      <c r="L7144" s="33">
        <f t="shared" si="446"/>
        <v>0.98007493967070813</v>
      </c>
      <c r="M7144" s="33">
        <f t="shared" si="447"/>
        <v>0.97744926764321804</v>
      </c>
    </row>
    <row r="7145" spans="1:13" ht="41.4">
      <c r="A7145" t="s">
        <v>164</v>
      </c>
      <c r="B7145" t="s">
        <v>262</v>
      </c>
      <c r="C7145" s="14" t="s">
        <v>264</v>
      </c>
      <c r="D7145" t="s">
        <v>465</v>
      </c>
      <c r="E7145" t="s">
        <v>483</v>
      </c>
      <c r="F7145" s="20">
        <v>2047</v>
      </c>
      <c r="G7145" s="20">
        <v>53</v>
      </c>
      <c r="H7145" s="11">
        <v>12090.8596189415</v>
      </c>
      <c r="I7145" s="10">
        <v>4133187.1311535002</v>
      </c>
      <c r="J7145" s="33">
        <f t="shared" si="444"/>
        <v>2.9253114449640594E-3</v>
      </c>
      <c r="K7145" s="33">
        <f t="shared" si="445"/>
        <v>2.9210368905892015E-3</v>
      </c>
      <c r="L7145" s="33">
        <f t="shared" si="446"/>
        <v>0.97744926764321804</v>
      </c>
      <c r="M7145" s="33">
        <f t="shared" si="447"/>
        <v>0.97459410227375276</v>
      </c>
    </row>
    <row r="7146" spans="1:13" ht="41.4">
      <c r="A7146" t="s">
        <v>164</v>
      </c>
      <c r="B7146" t="s">
        <v>262</v>
      </c>
      <c r="C7146" s="14" t="s">
        <v>264</v>
      </c>
      <c r="D7146" t="s">
        <v>465</v>
      </c>
      <c r="E7146" t="s">
        <v>483</v>
      </c>
      <c r="F7146" s="20">
        <v>2047</v>
      </c>
      <c r="G7146" s="20">
        <v>54</v>
      </c>
      <c r="H7146" s="11">
        <v>12934.1054150567</v>
      </c>
      <c r="I7146" s="10">
        <v>4061828.75740697</v>
      </c>
      <c r="J7146" s="33">
        <f t="shared" si="444"/>
        <v>3.1843059339886353E-3</v>
      </c>
      <c r="K7146" s="33">
        <f t="shared" si="445"/>
        <v>3.1792414089398813E-3</v>
      </c>
      <c r="L7146" s="33">
        <f t="shared" si="446"/>
        <v>0.97459410227375276</v>
      </c>
      <c r="M7146" s="33">
        <f t="shared" si="447"/>
        <v>0.97149563234689551</v>
      </c>
    </row>
    <row r="7147" spans="1:13" ht="41.4">
      <c r="A7147" t="s">
        <v>164</v>
      </c>
      <c r="B7147" t="s">
        <v>262</v>
      </c>
      <c r="C7147" s="14" t="s">
        <v>264</v>
      </c>
      <c r="D7147" t="s">
        <v>465</v>
      </c>
      <c r="E7147" t="s">
        <v>483</v>
      </c>
      <c r="F7147" s="20">
        <v>2047</v>
      </c>
      <c r="G7147" s="20">
        <v>55</v>
      </c>
      <c r="H7147" s="11">
        <v>13837.603557938201</v>
      </c>
      <c r="I7147" s="10">
        <v>4074799.0028862301</v>
      </c>
      <c r="J7147" s="33">
        <f t="shared" si="444"/>
        <v>3.3958984352692873E-3</v>
      </c>
      <c r="K7147" s="33">
        <f t="shared" si="445"/>
        <v>3.3901388936287136E-3</v>
      </c>
      <c r="L7147" s="33">
        <f t="shared" si="446"/>
        <v>0.97149563234689551</v>
      </c>
      <c r="M7147" s="33">
        <f t="shared" si="447"/>
        <v>0.96820212721868593</v>
      </c>
    </row>
    <row r="7148" spans="1:13" ht="41.4">
      <c r="A7148" t="s">
        <v>164</v>
      </c>
      <c r="B7148" t="s">
        <v>262</v>
      </c>
      <c r="C7148" s="14" t="s">
        <v>264</v>
      </c>
      <c r="D7148" t="s">
        <v>465</v>
      </c>
      <c r="E7148" t="s">
        <v>483</v>
      </c>
      <c r="F7148" s="20">
        <v>2047</v>
      </c>
      <c r="G7148" s="20">
        <v>56</v>
      </c>
      <c r="H7148" s="11">
        <v>15023.574897213801</v>
      </c>
      <c r="I7148" s="10">
        <v>4066725.3790058601</v>
      </c>
      <c r="J7148" s="33">
        <f t="shared" si="444"/>
        <v>3.6942683601828112E-3</v>
      </c>
      <c r="K7148" s="33">
        <f t="shared" si="445"/>
        <v>3.6874529460636518E-3</v>
      </c>
      <c r="L7148" s="33">
        <f t="shared" si="446"/>
        <v>0.96820212721868593</v>
      </c>
      <c r="M7148" s="33">
        <f t="shared" si="447"/>
        <v>0.96463192743228832</v>
      </c>
    </row>
    <row r="7149" spans="1:13" ht="41.4">
      <c r="A7149" t="s">
        <v>164</v>
      </c>
      <c r="B7149" t="s">
        <v>262</v>
      </c>
      <c r="C7149" s="14" t="s">
        <v>264</v>
      </c>
      <c r="D7149" t="s">
        <v>465</v>
      </c>
      <c r="E7149" t="s">
        <v>483</v>
      </c>
      <c r="F7149" s="20">
        <v>2047</v>
      </c>
      <c r="G7149" s="20">
        <v>57</v>
      </c>
      <c r="H7149" s="11">
        <v>21844.2251290821</v>
      </c>
      <c r="I7149" s="10">
        <v>5979192.7658336004</v>
      </c>
      <c r="J7149" s="33">
        <f t="shared" si="444"/>
        <v>3.6533736215873026E-3</v>
      </c>
      <c r="K7149" s="33">
        <f t="shared" si="445"/>
        <v>3.6467081717747041E-3</v>
      </c>
      <c r="L7149" s="33">
        <f t="shared" si="446"/>
        <v>0.96463192743228832</v>
      </c>
      <c r="M7149" s="33">
        <f t="shared" si="447"/>
        <v>0.96111419629976624</v>
      </c>
    </row>
    <row r="7150" spans="1:13" ht="41.4">
      <c r="A7150" t="s">
        <v>164</v>
      </c>
      <c r="B7150" t="s">
        <v>262</v>
      </c>
      <c r="C7150" s="14" t="s">
        <v>264</v>
      </c>
      <c r="D7150" t="s">
        <v>465</v>
      </c>
      <c r="E7150" t="s">
        <v>483</v>
      </c>
      <c r="F7150" s="20">
        <v>2047</v>
      </c>
      <c r="G7150" s="20">
        <v>58</v>
      </c>
      <c r="H7150" s="11">
        <v>17456.900762281799</v>
      </c>
      <c r="I7150" s="10">
        <v>3972310.0472484902</v>
      </c>
      <c r="J7150" s="33">
        <f t="shared" si="444"/>
        <v>4.3946470830930513E-3</v>
      </c>
      <c r="K7150" s="33">
        <f t="shared" si="445"/>
        <v>4.3850047516531543E-3</v>
      </c>
      <c r="L7150" s="33">
        <f t="shared" si="446"/>
        <v>0.96111419629976624</v>
      </c>
      <c r="M7150" s="33">
        <f t="shared" si="447"/>
        <v>0.95689970598211049</v>
      </c>
    </row>
    <row r="7151" spans="1:13" ht="41.4">
      <c r="A7151" t="s">
        <v>164</v>
      </c>
      <c r="B7151" t="s">
        <v>262</v>
      </c>
      <c r="C7151" s="14" t="s">
        <v>264</v>
      </c>
      <c r="D7151" t="s">
        <v>465</v>
      </c>
      <c r="E7151" t="s">
        <v>483</v>
      </c>
      <c r="F7151" s="20">
        <v>2047</v>
      </c>
      <c r="G7151" s="20">
        <v>59</v>
      </c>
      <c r="H7151" s="11">
        <v>18871.736562410999</v>
      </c>
      <c r="I7151" s="10">
        <v>3925367.9771233499</v>
      </c>
      <c r="J7151" s="33">
        <f t="shared" si="444"/>
        <v>4.807635022345315E-3</v>
      </c>
      <c r="K7151" s="33">
        <f t="shared" si="445"/>
        <v>4.7960968429486828E-3</v>
      </c>
      <c r="L7151" s="33">
        <f t="shared" si="446"/>
        <v>0.95689970598211049</v>
      </c>
      <c r="M7151" s="33">
        <f t="shared" si="447"/>
        <v>0.95231032232323121</v>
      </c>
    </row>
    <row r="7152" spans="1:13" ht="41.4">
      <c r="A7152" t="s">
        <v>164</v>
      </c>
      <c r="B7152" t="s">
        <v>262</v>
      </c>
      <c r="C7152" s="14" t="s">
        <v>264</v>
      </c>
      <c r="D7152" t="s">
        <v>465</v>
      </c>
      <c r="E7152" t="s">
        <v>483</v>
      </c>
      <c r="F7152" s="20">
        <v>2047</v>
      </c>
      <c r="G7152" s="20">
        <v>60</v>
      </c>
      <c r="H7152" s="11">
        <v>19552.966713813199</v>
      </c>
      <c r="I7152" s="10">
        <v>3771628.4611565</v>
      </c>
      <c r="J7152" s="33">
        <f t="shared" si="444"/>
        <v>5.184223980486573E-3</v>
      </c>
      <c r="K7152" s="33">
        <f t="shared" si="445"/>
        <v>5.1708090833021414E-3</v>
      </c>
      <c r="L7152" s="33">
        <f t="shared" si="446"/>
        <v>0.95231032232323121</v>
      </c>
      <c r="M7152" s="33">
        <f t="shared" si="447"/>
        <v>0.94738610745843987</v>
      </c>
    </row>
    <row r="7153" spans="1:13" ht="41.4">
      <c r="A7153" t="s">
        <v>164</v>
      </c>
      <c r="B7153" t="s">
        <v>262</v>
      </c>
      <c r="C7153" s="14" t="s">
        <v>264</v>
      </c>
      <c r="D7153" t="s">
        <v>465</v>
      </c>
      <c r="E7153" t="s">
        <v>483</v>
      </c>
      <c r="F7153" s="20">
        <v>2047</v>
      </c>
      <c r="G7153" s="20">
        <v>61</v>
      </c>
      <c r="H7153" s="11">
        <v>21068.582133288201</v>
      </c>
      <c r="I7153" s="10">
        <v>3704367.4987280201</v>
      </c>
      <c r="J7153" s="33">
        <f t="shared" si="444"/>
        <v>5.6874978361414153E-3</v>
      </c>
      <c r="K7153" s="33">
        <f t="shared" si="445"/>
        <v>5.6713546396216508E-3</v>
      </c>
      <c r="L7153" s="33">
        <f t="shared" si="446"/>
        <v>0.94738610745843987</v>
      </c>
      <c r="M7153" s="33">
        <f t="shared" si="447"/>
        <v>0.9420131448623924</v>
      </c>
    </row>
    <row r="7154" spans="1:13" ht="41.4">
      <c r="A7154" t="s">
        <v>164</v>
      </c>
      <c r="B7154" t="s">
        <v>262</v>
      </c>
      <c r="C7154" s="14" t="s">
        <v>264</v>
      </c>
      <c r="D7154" t="s">
        <v>465</v>
      </c>
      <c r="E7154" t="s">
        <v>483</v>
      </c>
      <c r="F7154" s="20">
        <v>2047</v>
      </c>
      <c r="G7154" s="20">
        <v>62</v>
      </c>
      <c r="H7154" s="11">
        <v>23210.964188517799</v>
      </c>
      <c r="I7154" s="10">
        <v>3717060.0988306198</v>
      </c>
      <c r="J7154" s="33">
        <f t="shared" si="444"/>
        <v>6.2444414594802827E-3</v>
      </c>
      <c r="K7154" s="33">
        <f t="shared" si="445"/>
        <v>6.2249854532718807E-3</v>
      </c>
      <c r="L7154" s="33">
        <f t="shared" si="446"/>
        <v>0.9420131448623924</v>
      </c>
      <c r="M7154" s="33">
        <f t="shared" si="447"/>
        <v>0.9361491267388331</v>
      </c>
    </row>
    <row r="7155" spans="1:13" ht="41.4">
      <c r="A7155" t="s">
        <v>164</v>
      </c>
      <c r="B7155" t="s">
        <v>262</v>
      </c>
      <c r="C7155" s="14" t="s">
        <v>264</v>
      </c>
      <c r="D7155" t="s">
        <v>465</v>
      </c>
      <c r="E7155" t="s">
        <v>483</v>
      </c>
      <c r="F7155" s="20">
        <v>2047</v>
      </c>
      <c r="G7155" s="20">
        <v>63</v>
      </c>
      <c r="H7155" s="11">
        <v>25685.929621091698</v>
      </c>
      <c r="I7155" s="10">
        <v>3746968.6571867499</v>
      </c>
      <c r="J7155" s="33">
        <f t="shared" si="444"/>
        <v>6.8551226260795232E-3</v>
      </c>
      <c r="K7155" s="33">
        <f t="shared" si="445"/>
        <v>6.831679871210361E-3</v>
      </c>
      <c r="L7155" s="33">
        <f t="shared" si="446"/>
        <v>0.9361491267388331</v>
      </c>
      <c r="M7155" s="33">
        <f t="shared" si="447"/>
        <v>0.9297536555932403</v>
      </c>
    </row>
    <row r="7156" spans="1:13" ht="41.4">
      <c r="A7156" t="s">
        <v>164</v>
      </c>
      <c r="B7156" t="s">
        <v>262</v>
      </c>
      <c r="C7156" s="14" t="s">
        <v>264</v>
      </c>
      <c r="D7156" t="s">
        <v>465</v>
      </c>
      <c r="E7156" t="s">
        <v>483</v>
      </c>
      <c r="F7156" s="20">
        <v>2047</v>
      </c>
      <c r="G7156" s="20">
        <v>64</v>
      </c>
      <c r="H7156" s="11">
        <v>27664.3783310375</v>
      </c>
      <c r="I7156" s="10">
        <v>3677504.1891329102</v>
      </c>
      <c r="J7156" s="33">
        <f t="shared" si="444"/>
        <v>7.5225960075820516E-3</v>
      </c>
      <c r="K7156" s="33">
        <f t="shared" si="445"/>
        <v>7.4943720989333329E-3</v>
      </c>
      <c r="L7156" s="33">
        <f t="shared" si="446"/>
        <v>0.9297536555932403</v>
      </c>
      <c r="M7156" s="33">
        <f t="shared" si="447"/>
        <v>0.92278573573788103</v>
      </c>
    </row>
    <row r="7157" spans="1:13" ht="41.4">
      <c r="A7157" t="s">
        <v>164</v>
      </c>
      <c r="B7157" t="s">
        <v>262</v>
      </c>
      <c r="C7157" s="14" t="s">
        <v>264</v>
      </c>
      <c r="D7157" t="s">
        <v>465</v>
      </c>
      <c r="E7157" t="s">
        <v>483</v>
      </c>
      <c r="F7157" s="20">
        <v>2047</v>
      </c>
      <c r="G7157" s="20">
        <v>65</v>
      </c>
      <c r="H7157" s="11">
        <v>27570.567345383901</v>
      </c>
      <c r="I7157" s="10">
        <v>3508739.0223729699</v>
      </c>
      <c r="J7157" s="33">
        <f t="shared" si="444"/>
        <v>7.8576853877088439E-3</v>
      </c>
      <c r="K7157" s="33">
        <f t="shared" si="445"/>
        <v>7.8268944790884643E-3</v>
      </c>
      <c r="L7157" s="33">
        <f t="shared" si="446"/>
        <v>0.92278573573788103</v>
      </c>
      <c r="M7157" s="33">
        <f t="shared" si="447"/>
        <v>0.91556318915745261</v>
      </c>
    </row>
    <row r="7158" spans="1:13" ht="41.4">
      <c r="A7158" t="s">
        <v>164</v>
      </c>
      <c r="B7158" t="s">
        <v>262</v>
      </c>
      <c r="C7158" s="14" t="s">
        <v>264</v>
      </c>
      <c r="D7158" t="s">
        <v>465</v>
      </c>
      <c r="E7158" t="s">
        <v>483</v>
      </c>
      <c r="F7158" s="20">
        <v>2047</v>
      </c>
      <c r="G7158" s="20">
        <v>66</v>
      </c>
      <c r="H7158" s="11">
        <v>29274.896321108401</v>
      </c>
      <c r="I7158" s="10">
        <v>3392534.98795975</v>
      </c>
      <c r="J7158" s="33">
        <f t="shared" si="444"/>
        <v>8.6292098460314329E-3</v>
      </c>
      <c r="K7158" s="33">
        <f t="shared" si="445"/>
        <v>8.5920850773001378E-3</v>
      </c>
      <c r="L7158" s="33">
        <f t="shared" si="446"/>
        <v>0.91556318915745261</v>
      </c>
      <c r="M7158" s="33">
        <f t="shared" si="447"/>
        <v>0.9076965923425675</v>
      </c>
    </row>
    <row r="7159" spans="1:13" ht="41.4">
      <c r="A7159" t="s">
        <v>164</v>
      </c>
      <c r="B7159" t="s">
        <v>262</v>
      </c>
      <c r="C7159" s="14" t="s">
        <v>264</v>
      </c>
      <c r="D7159" t="s">
        <v>465</v>
      </c>
      <c r="E7159" t="s">
        <v>483</v>
      </c>
      <c r="F7159" s="20">
        <v>2047</v>
      </c>
      <c r="G7159" s="20">
        <v>67</v>
      </c>
      <c r="H7159" s="11">
        <v>31152.195093881099</v>
      </c>
      <c r="I7159" s="10">
        <v>3286293.6234953599</v>
      </c>
      <c r="J7159" s="33">
        <f t="shared" si="444"/>
        <v>9.4794314394667737E-3</v>
      </c>
      <c r="K7159" s="33">
        <f t="shared" si="445"/>
        <v>9.4346432631330357E-3</v>
      </c>
      <c r="L7159" s="33">
        <f t="shared" si="446"/>
        <v>0.9076965923425675</v>
      </c>
      <c r="M7159" s="33">
        <f t="shared" si="447"/>
        <v>0.89913279880265384</v>
      </c>
    </row>
    <row r="7160" spans="1:13" ht="41.4">
      <c r="A7160" t="s">
        <v>164</v>
      </c>
      <c r="B7160" t="s">
        <v>262</v>
      </c>
      <c r="C7160" s="14" t="s">
        <v>264</v>
      </c>
      <c r="D7160" t="s">
        <v>465</v>
      </c>
      <c r="E7160" t="s">
        <v>483</v>
      </c>
      <c r="F7160" s="20">
        <v>2047</v>
      </c>
      <c r="G7160" s="20">
        <v>68</v>
      </c>
      <c r="H7160" s="11">
        <v>33062.418376972499</v>
      </c>
      <c r="I7160" s="10">
        <v>3172815.8669726201</v>
      </c>
      <c r="J7160" s="33">
        <f t="shared" si="444"/>
        <v>1.0420528566165864E-2</v>
      </c>
      <c r="K7160" s="33">
        <f t="shared" si="445"/>
        <v>1.0366422957798771E-2</v>
      </c>
      <c r="L7160" s="33">
        <f t="shared" si="446"/>
        <v>0.89913279880265384</v>
      </c>
      <c r="M7160" s="33">
        <f t="shared" si="447"/>
        <v>0.88981200791503612</v>
      </c>
    </row>
    <row r="7161" spans="1:13" ht="41.4">
      <c r="A7161" t="s">
        <v>164</v>
      </c>
      <c r="B7161" t="s">
        <v>262</v>
      </c>
      <c r="C7161" s="14" t="s">
        <v>264</v>
      </c>
      <c r="D7161" t="s">
        <v>465</v>
      </c>
      <c r="E7161" t="s">
        <v>483</v>
      </c>
      <c r="F7161" s="20">
        <v>2047</v>
      </c>
      <c r="G7161" s="20">
        <v>69</v>
      </c>
      <c r="H7161" s="11">
        <v>34870.834485269603</v>
      </c>
      <c r="I7161" s="10">
        <v>3041272.41691264</v>
      </c>
      <c r="J7161" s="33">
        <f t="shared" si="444"/>
        <v>1.1465870104681012E-2</v>
      </c>
      <c r="K7161" s="33">
        <f t="shared" si="445"/>
        <v>1.1400387526579348E-2</v>
      </c>
      <c r="L7161" s="33">
        <f t="shared" si="446"/>
        <v>0.88981200791503612</v>
      </c>
      <c r="M7161" s="33">
        <f t="shared" si="447"/>
        <v>0.87966780619900098</v>
      </c>
    </row>
    <row r="7162" spans="1:13" ht="41.4">
      <c r="A7162" t="s">
        <v>164</v>
      </c>
      <c r="B7162" t="s">
        <v>262</v>
      </c>
      <c r="C7162" s="14" t="s">
        <v>264</v>
      </c>
      <c r="D7162" t="s">
        <v>465</v>
      </c>
      <c r="E7162" t="s">
        <v>483</v>
      </c>
      <c r="F7162" s="20">
        <v>2048</v>
      </c>
      <c r="G7162" s="20">
        <v>30</v>
      </c>
      <c r="H7162" s="11">
        <v>614.66639897339201</v>
      </c>
      <c r="I7162" s="10">
        <v>4275283.8739315802</v>
      </c>
      <c r="J7162" s="33">
        <f t="shared" si="444"/>
        <v>1.4377206686117444E-4</v>
      </c>
      <c r="K7162" s="33">
        <f t="shared" si="445"/>
        <v>1.4376173215280286E-4</v>
      </c>
      <c r="L7162" s="33">
        <f t="shared" si="446"/>
        <v>1</v>
      </c>
      <c r="M7162" s="33">
        <f t="shared" si="447"/>
        <v>0.9998562382678472</v>
      </c>
    </row>
    <row r="7163" spans="1:13" ht="41.4">
      <c r="A7163" t="s">
        <v>164</v>
      </c>
      <c r="B7163" t="s">
        <v>262</v>
      </c>
      <c r="C7163" s="14" t="s">
        <v>264</v>
      </c>
      <c r="D7163" t="s">
        <v>465</v>
      </c>
      <c r="E7163" t="s">
        <v>483</v>
      </c>
      <c r="F7163" s="20">
        <v>2048</v>
      </c>
      <c r="G7163" s="20">
        <v>31</v>
      </c>
      <c r="H7163" s="11">
        <v>852.03509990083398</v>
      </c>
      <c r="I7163" s="10">
        <v>4315810.8330565197</v>
      </c>
      <c r="J7163" s="33">
        <f t="shared" si="444"/>
        <v>1.974217899855009E-4</v>
      </c>
      <c r="K7163" s="33">
        <f t="shared" si="445"/>
        <v>1.9740230358633593E-4</v>
      </c>
      <c r="L7163" s="33">
        <f t="shared" si="446"/>
        <v>0.9998562382678472</v>
      </c>
      <c r="M7163" s="33">
        <f t="shared" si="447"/>
        <v>0.99965886434315798</v>
      </c>
    </row>
    <row r="7164" spans="1:13" ht="41.4">
      <c r="A7164" t="s">
        <v>164</v>
      </c>
      <c r="B7164" t="s">
        <v>262</v>
      </c>
      <c r="C7164" s="14" t="s">
        <v>264</v>
      </c>
      <c r="D7164" t="s">
        <v>465</v>
      </c>
      <c r="E7164" t="s">
        <v>483</v>
      </c>
      <c r="F7164" s="20">
        <v>2048</v>
      </c>
      <c r="G7164" s="20">
        <v>32</v>
      </c>
      <c r="H7164" s="11">
        <v>987.77802502222596</v>
      </c>
      <c r="I7164" s="10">
        <v>4578303.6668353798</v>
      </c>
      <c r="J7164" s="33">
        <f t="shared" si="444"/>
        <v>2.1575196773808563E-4</v>
      </c>
      <c r="K7164" s="33">
        <f t="shared" si="445"/>
        <v>2.1572869495600777E-4</v>
      </c>
      <c r="L7164" s="33">
        <f t="shared" si="446"/>
        <v>0.99965886434315798</v>
      </c>
      <c r="M7164" s="33">
        <f t="shared" si="447"/>
        <v>0.99944320924095198</v>
      </c>
    </row>
    <row r="7165" spans="1:13" ht="41.4">
      <c r="A7165" t="s">
        <v>164</v>
      </c>
      <c r="B7165" t="s">
        <v>262</v>
      </c>
      <c r="C7165" s="14" t="s">
        <v>264</v>
      </c>
      <c r="D7165" t="s">
        <v>465</v>
      </c>
      <c r="E7165" t="s">
        <v>483</v>
      </c>
      <c r="F7165" s="20">
        <v>2048</v>
      </c>
      <c r="G7165" s="20">
        <v>33</v>
      </c>
      <c r="H7165" s="11">
        <v>1091.45250287518</v>
      </c>
      <c r="I7165" s="10">
        <v>4626792.9677406102</v>
      </c>
      <c r="J7165" s="33">
        <f t="shared" si="444"/>
        <v>2.3589827997170276E-4</v>
      </c>
      <c r="K7165" s="33">
        <f t="shared" si="445"/>
        <v>2.3587045816020336E-4</v>
      </c>
      <c r="L7165" s="33">
        <f t="shared" si="446"/>
        <v>0.99944320924095198</v>
      </c>
      <c r="M7165" s="33">
        <f t="shared" si="447"/>
        <v>0.99920747011328326</v>
      </c>
    </row>
    <row r="7166" spans="1:13" ht="41.4">
      <c r="A7166" t="s">
        <v>164</v>
      </c>
      <c r="B7166" t="s">
        <v>262</v>
      </c>
      <c r="C7166" s="14" t="s">
        <v>264</v>
      </c>
      <c r="D7166" t="s">
        <v>465</v>
      </c>
      <c r="E7166" t="s">
        <v>483</v>
      </c>
      <c r="F7166" s="20">
        <v>2048</v>
      </c>
      <c r="G7166" s="20">
        <v>34</v>
      </c>
      <c r="H7166" s="11">
        <v>1178.8594133209201</v>
      </c>
      <c r="I7166" s="10">
        <v>4692701.7577275597</v>
      </c>
      <c r="J7166" s="33">
        <f t="shared" si="444"/>
        <v>2.5121123697658185E-4</v>
      </c>
      <c r="K7166" s="33">
        <f t="shared" si="445"/>
        <v>2.5117968607579755E-4</v>
      </c>
      <c r="L7166" s="33">
        <f t="shared" si="446"/>
        <v>0.99920747011328326</v>
      </c>
      <c r="M7166" s="33">
        <f t="shared" si="447"/>
        <v>0.99895648949461557</v>
      </c>
    </row>
    <row r="7167" spans="1:13" ht="41.4">
      <c r="A7167" t="s">
        <v>164</v>
      </c>
      <c r="B7167" t="s">
        <v>262</v>
      </c>
      <c r="C7167" s="14" t="s">
        <v>264</v>
      </c>
      <c r="D7167" t="s">
        <v>465</v>
      </c>
      <c r="E7167" t="s">
        <v>483</v>
      </c>
      <c r="F7167" s="20">
        <v>2048</v>
      </c>
      <c r="G7167" s="20">
        <v>35</v>
      </c>
      <c r="H7167" s="11">
        <v>1547.7980037806001</v>
      </c>
      <c r="I7167" s="10">
        <v>4759869.8307059398</v>
      </c>
      <c r="J7167" s="33">
        <f t="shared" si="444"/>
        <v>3.2517654029018796E-4</v>
      </c>
      <c r="K7167" s="33">
        <f t="shared" si="445"/>
        <v>3.2512367612924642E-4</v>
      </c>
      <c r="L7167" s="33">
        <f t="shared" si="446"/>
        <v>0.99895648949461557</v>
      </c>
      <c r="M7167" s="33">
        <f t="shared" si="447"/>
        <v>0.99863170508845789</v>
      </c>
    </row>
    <row r="7168" spans="1:13" ht="41.4">
      <c r="A7168" t="s">
        <v>164</v>
      </c>
      <c r="B7168" t="s">
        <v>262</v>
      </c>
      <c r="C7168" s="14" t="s">
        <v>264</v>
      </c>
      <c r="D7168" t="s">
        <v>465</v>
      </c>
      <c r="E7168" t="s">
        <v>483</v>
      </c>
      <c r="F7168" s="20">
        <v>2048</v>
      </c>
      <c r="G7168" s="20">
        <v>36</v>
      </c>
      <c r="H7168" s="11">
        <v>1930.6155433046499</v>
      </c>
      <c r="I7168" s="10">
        <v>4870593.8007658198</v>
      </c>
      <c r="J7168" s="33">
        <f t="shared" si="444"/>
        <v>3.9638196537783395E-4</v>
      </c>
      <c r="K7168" s="33">
        <f t="shared" si="445"/>
        <v>3.9630341642538092E-4</v>
      </c>
      <c r="L7168" s="33">
        <f t="shared" si="446"/>
        <v>0.99863170508845789</v>
      </c>
      <c r="M7168" s="33">
        <f t="shared" si="447"/>
        <v>0.99823594393198067</v>
      </c>
    </row>
    <row r="7169" spans="1:13" ht="41.4">
      <c r="A7169" t="s">
        <v>164</v>
      </c>
      <c r="B7169" t="s">
        <v>262</v>
      </c>
      <c r="C7169" s="14" t="s">
        <v>264</v>
      </c>
      <c r="D7169" t="s">
        <v>465</v>
      </c>
      <c r="E7169" t="s">
        <v>483</v>
      </c>
      <c r="F7169" s="20">
        <v>2048</v>
      </c>
      <c r="G7169" s="20">
        <v>37</v>
      </c>
      <c r="H7169" s="11">
        <v>2061.1947714032299</v>
      </c>
      <c r="I7169" s="10">
        <v>4841073.8665801696</v>
      </c>
      <c r="J7169" s="33">
        <f t="shared" si="444"/>
        <v>4.2577222083564251E-4</v>
      </c>
      <c r="K7169" s="33">
        <f t="shared" si="445"/>
        <v>4.2568159270639505E-4</v>
      </c>
      <c r="L7169" s="33">
        <f t="shared" si="446"/>
        <v>0.99823594393198067</v>
      </c>
      <c r="M7169" s="33">
        <f t="shared" si="447"/>
        <v>0.99781101326547095</v>
      </c>
    </row>
    <row r="7170" spans="1:13" ht="41.4">
      <c r="A7170" t="s">
        <v>164</v>
      </c>
      <c r="B7170" t="s">
        <v>262</v>
      </c>
      <c r="C7170" s="14" t="s">
        <v>264</v>
      </c>
      <c r="D7170" t="s">
        <v>465</v>
      </c>
      <c r="E7170" t="s">
        <v>483</v>
      </c>
      <c r="F7170" s="20">
        <v>2048</v>
      </c>
      <c r="G7170" s="20">
        <v>38</v>
      </c>
      <c r="H7170" s="11">
        <v>2160.1925042033699</v>
      </c>
      <c r="I7170" s="10">
        <v>4706267.1206988599</v>
      </c>
      <c r="J7170" s="33">
        <f t="shared" ref="J7170:J7233" si="448">IF(I7170&gt;0,H7170/I7170,0)</f>
        <v>4.5900337758188935E-4</v>
      </c>
      <c r="K7170" s="33">
        <f t="shared" ref="K7170:K7233" si="449">1-EXP(-J7170)</f>
        <v>4.5889805164722741E-4</v>
      </c>
      <c r="L7170" s="33">
        <f t="shared" ref="L7170:L7233" si="450">IF(G7170=30,1,M7169)</f>
        <v>0.99781101326547095</v>
      </c>
      <c r="M7170" s="33">
        <f t="shared" ref="M7170:M7233" si="451">L7170*(1-K7170)</f>
        <v>0.99735311973557128</v>
      </c>
    </row>
    <row r="7171" spans="1:13" ht="41.4">
      <c r="A7171" t="s">
        <v>164</v>
      </c>
      <c r="B7171" t="s">
        <v>262</v>
      </c>
      <c r="C7171" s="14" t="s">
        <v>264</v>
      </c>
      <c r="D7171" t="s">
        <v>465</v>
      </c>
      <c r="E7171" t="s">
        <v>483</v>
      </c>
      <c r="F7171" s="20">
        <v>2048</v>
      </c>
      <c r="G7171" s="20">
        <v>39</v>
      </c>
      <c r="H7171" s="11">
        <v>2299.7846568536002</v>
      </c>
      <c r="I7171" s="10">
        <v>4633620.3750384701</v>
      </c>
      <c r="J7171" s="33">
        <f t="shared" si="448"/>
        <v>4.9632565266732854E-4</v>
      </c>
      <c r="K7171" s="33">
        <f t="shared" si="449"/>
        <v>4.9620250346549266E-4</v>
      </c>
      <c r="L7171" s="33">
        <f t="shared" si="450"/>
        <v>0.99735311973557128</v>
      </c>
      <c r="M7171" s="33">
        <f t="shared" si="451"/>
        <v>0.99685823062071932</v>
      </c>
    </row>
    <row r="7172" spans="1:13" ht="41.4">
      <c r="A7172" t="s">
        <v>164</v>
      </c>
      <c r="B7172" t="s">
        <v>262</v>
      </c>
      <c r="C7172" s="14" t="s">
        <v>264</v>
      </c>
      <c r="D7172" t="s">
        <v>465</v>
      </c>
      <c r="E7172" t="s">
        <v>483</v>
      </c>
      <c r="F7172" s="20">
        <v>2048</v>
      </c>
      <c r="G7172" s="20">
        <v>40</v>
      </c>
      <c r="H7172" s="11">
        <v>3056.5934904313699</v>
      </c>
      <c r="I7172" s="10">
        <v>4588401.4765490601</v>
      </c>
      <c r="J7172" s="33">
        <f t="shared" si="448"/>
        <v>6.6615650484234349E-4</v>
      </c>
      <c r="K7172" s="33">
        <f t="shared" si="449"/>
        <v>6.6593467185904753E-4</v>
      </c>
      <c r="L7172" s="33">
        <f t="shared" si="450"/>
        <v>0.99685823062071932</v>
      </c>
      <c r="M7172" s="33">
        <f t="shared" si="451"/>
        <v>0.99619438816202088</v>
      </c>
    </row>
    <row r="7173" spans="1:13" ht="41.4">
      <c r="A7173" t="s">
        <v>164</v>
      </c>
      <c r="B7173" t="s">
        <v>262</v>
      </c>
      <c r="C7173" s="14" t="s">
        <v>264</v>
      </c>
      <c r="D7173" t="s">
        <v>465</v>
      </c>
      <c r="E7173" t="s">
        <v>483</v>
      </c>
      <c r="F7173" s="20">
        <v>2048</v>
      </c>
      <c r="G7173" s="20">
        <v>41</v>
      </c>
      <c r="H7173" s="11">
        <v>3545.6628833956102</v>
      </c>
      <c r="I7173" s="10">
        <v>4609358.7631169902</v>
      </c>
      <c r="J7173" s="33">
        <f t="shared" si="448"/>
        <v>7.6923126743077034E-4</v>
      </c>
      <c r="K7173" s="33">
        <f t="shared" si="449"/>
        <v>7.6893548490597485E-4</v>
      </c>
      <c r="L7173" s="33">
        <f t="shared" si="450"/>
        <v>0.99619438816202088</v>
      </c>
      <c r="M7173" s="33">
        <f t="shared" si="451"/>
        <v>0.9954283789470989</v>
      </c>
    </row>
    <row r="7174" spans="1:13" ht="41.4">
      <c r="A7174" t="s">
        <v>164</v>
      </c>
      <c r="B7174" t="s">
        <v>262</v>
      </c>
      <c r="C7174" s="14" t="s">
        <v>264</v>
      </c>
      <c r="D7174" t="s">
        <v>465</v>
      </c>
      <c r="E7174" t="s">
        <v>483</v>
      </c>
      <c r="F7174" s="20">
        <v>2048</v>
      </c>
      <c r="G7174" s="20">
        <v>42</v>
      </c>
      <c r="H7174" s="11">
        <v>3772.6280940030001</v>
      </c>
      <c r="I7174" s="10">
        <v>4523096.5843681004</v>
      </c>
      <c r="J7174" s="33">
        <f t="shared" si="448"/>
        <v>8.3408081689903936E-4</v>
      </c>
      <c r="K7174" s="33">
        <f t="shared" si="449"/>
        <v>8.3373306818468329E-4</v>
      </c>
      <c r="L7174" s="33">
        <f t="shared" si="450"/>
        <v>0.9954283789470989</v>
      </c>
      <c r="M7174" s="33">
        <f t="shared" si="451"/>
        <v>0.99459845739056119</v>
      </c>
    </row>
    <row r="7175" spans="1:13" ht="41.4">
      <c r="A7175" t="s">
        <v>164</v>
      </c>
      <c r="B7175" t="s">
        <v>262</v>
      </c>
      <c r="C7175" s="14" t="s">
        <v>264</v>
      </c>
      <c r="D7175" t="s">
        <v>465</v>
      </c>
      <c r="E7175" t="s">
        <v>483</v>
      </c>
      <c r="F7175" s="20">
        <v>2048</v>
      </c>
      <c r="G7175" s="20">
        <v>43</v>
      </c>
      <c r="H7175" s="11">
        <v>4040.2699800022401</v>
      </c>
      <c r="I7175" s="10">
        <v>4457940.2238245504</v>
      </c>
      <c r="J7175" s="33">
        <f t="shared" si="448"/>
        <v>9.0630869351047885E-4</v>
      </c>
      <c r="K7175" s="33">
        <f t="shared" si="449"/>
        <v>9.0589811983132762E-4</v>
      </c>
      <c r="L7175" s="33">
        <f t="shared" si="450"/>
        <v>0.99459845739056119</v>
      </c>
      <c r="M7175" s="33">
        <f t="shared" si="451"/>
        <v>0.99369745251802388</v>
      </c>
    </row>
    <row r="7176" spans="1:13" ht="41.4">
      <c r="A7176" t="s">
        <v>164</v>
      </c>
      <c r="B7176" t="s">
        <v>262</v>
      </c>
      <c r="C7176" s="14" t="s">
        <v>264</v>
      </c>
      <c r="D7176" t="s">
        <v>465</v>
      </c>
      <c r="E7176" t="s">
        <v>483</v>
      </c>
      <c r="F7176" s="20">
        <v>2048</v>
      </c>
      <c r="G7176" s="20">
        <v>44</v>
      </c>
      <c r="H7176" s="11">
        <v>4270.2774065430203</v>
      </c>
      <c r="I7176" s="10">
        <v>4325852.4628119403</v>
      </c>
      <c r="J7176" s="33">
        <f t="shared" si="448"/>
        <v>9.871528082044678E-4</v>
      </c>
      <c r="K7176" s="33">
        <f t="shared" si="449"/>
        <v>9.8666573315675521E-4</v>
      </c>
      <c r="L7176" s="33">
        <f t="shared" si="450"/>
        <v>0.99369745251802388</v>
      </c>
      <c r="M7176" s="33">
        <f t="shared" si="451"/>
        <v>0.99271700529249918</v>
      </c>
    </row>
    <row r="7177" spans="1:13" ht="41.4">
      <c r="A7177" t="s">
        <v>164</v>
      </c>
      <c r="B7177" t="s">
        <v>262</v>
      </c>
      <c r="C7177" s="14" t="s">
        <v>264</v>
      </c>
      <c r="D7177" t="s">
        <v>465</v>
      </c>
      <c r="E7177" t="s">
        <v>483</v>
      </c>
      <c r="F7177" s="20">
        <v>2048</v>
      </c>
      <c r="G7177" s="20">
        <v>45</v>
      </c>
      <c r="H7177" s="11">
        <v>5385.0405232146304</v>
      </c>
      <c r="I7177" s="10">
        <v>4255100.3675170699</v>
      </c>
      <c r="J7177" s="33">
        <f t="shared" si="448"/>
        <v>1.2655495894581923E-3</v>
      </c>
      <c r="K7177" s="33">
        <f t="shared" si="449"/>
        <v>1.2647491192903093E-3</v>
      </c>
      <c r="L7177" s="33">
        <f t="shared" si="450"/>
        <v>0.99271700529249918</v>
      </c>
      <c r="M7177" s="33">
        <f t="shared" si="451"/>
        <v>0.99146146733435092</v>
      </c>
    </row>
    <row r="7178" spans="1:13" ht="41.4">
      <c r="A7178" t="s">
        <v>164</v>
      </c>
      <c r="B7178" t="s">
        <v>262</v>
      </c>
      <c r="C7178" s="14" t="s">
        <v>264</v>
      </c>
      <c r="D7178" t="s">
        <v>465</v>
      </c>
      <c r="E7178" t="s">
        <v>483</v>
      </c>
      <c r="F7178" s="20">
        <v>2048</v>
      </c>
      <c r="G7178" s="20">
        <v>46</v>
      </c>
      <c r="H7178" s="11">
        <v>6115.0518952001703</v>
      </c>
      <c r="I7178" s="10">
        <v>4223431.6140908003</v>
      </c>
      <c r="J7178" s="33">
        <f t="shared" si="448"/>
        <v>1.4478870392498563E-3</v>
      </c>
      <c r="K7178" s="33">
        <f t="shared" si="449"/>
        <v>1.446839356513685E-3</v>
      </c>
      <c r="L7178" s="33">
        <f t="shared" si="450"/>
        <v>0.99146146733435092</v>
      </c>
      <c r="M7178" s="33">
        <f t="shared" si="451"/>
        <v>0.9900269818629448</v>
      </c>
    </row>
    <row r="7179" spans="1:13" ht="41.4">
      <c r="A7179" t="s">
        <v>164</v>
      </c>
      <c r="B7179" t="s">
        <v>262</v>
      </c>
      <c r="C7179" s="14" t="s">
        <v>264</v>
      </c>
      <c r="D7179" t="s">
        <v>465</v>
      </c>
      <c r="E7179" t="s">
        <v>483</v>
      </c>
      <c r="F7179" s="20">
        <v>2048</v>
      </c>
      <c r="G7179" s="20">
        <v>47</v>
      </c>
      <c r="H7179" s="11">
        <v>6649.89170660128</v>
      </c>
      <c r="I7179" s="10">
        <v>4195076.3310707798</v>
      </c>
      <c r="J7179" s="33">
        <f t="shared" si="448"/>
        <v>1.5851658424779881E-3</v>
      </c>
      <c r="K7179" s="33">
        <f t="shared" si="449"/>
        <v>1.5839101306953651E-3</v>
      </c>
      <c r="L7179" s="33">
        <f t="shared" si="450"/>
        <v>0.9900269818629448</v>
      </c>
      <c r="M7179" s="33">
        <f t="shared" si="451"/>
        <v>0.98845886809671035</v>
      </c>
    </row>
    <row r="7180" spans="1:13" ht="41.4">
      <c r="A7180" t="s">
        <v>164</v>
      </c>
      <c r="B7180" t="s">
        <v>262</v>
      </c>
      <c r="C7180" s="14" t="s">
        <v>264</v>
      </c>
      <c r="D7180" t="s">
        <v>465</v>
      </c>
      <c r="E7180" t="s">
        <v>483</v>
      </c>
      <c r="F7180" s="20">
        <v>2048</v>
      </c>
      <c r="G7180" s="20">
        <v>48</v>
      </c>
      <c r="H7180" s="11">
        <v>7243.4992206127599</v>
      </c>
      <c r="I7180" s="10">
        <v>4165447.38022757</v>
      </c>
      <c r="J7180" s="33">
        <f t="shared" si="448"/>
        <v>1.7389486793173768E-3</v>
      </c>
      <c r="K7180" s="33">
        <f t="shared" si="449"/>
        <v>1.7374375840952805E-3</v>
      </c>
      <c r="L7180" s="33">
        <f t="shared" si="450"/>
        <v>0.98845886809671035</v>
      </c>
      <c r="M7180" s="33">
        <f t="shared" si="451"/>
        <v>0.98674148250894689</v>
      </c>
    </row>
    <row r="7181" spans="1:13" ht="41.4">
      <c r="A7181" t="s">
        <v>164</v>
      </c>
      <c r="B7181" t="s">
        <v>262</v>
      </c>
      <c r="C7181" s="14" t="s">
        <v>264</v>
      </c>
      <c r="D7181" t="s">
        <v>465</v>
      </c>
      <c r="E7181" t="s">
        <v>483</v>
      </c>
      <c r="F7181" s="20">
        <v>2048</v>
      </c>
      <c r="G7181" s="20">
        <v>49</v>
      </c>
      <c r="H7181" s="11">
        <v>7968.6716237831097</v>
      </c>
      <c r="I7181" s="10">
        <v>4172994.4396684398</v>
      </c>
      <c r="J7181" s="33">
        <f t="shared" si="448"/>
        <v>1.9095811746195979E-3</v>
      </c>
      <c r="K7181" s="33">
        <f t="shared" si="449"/>
        <v>1.9077590844825965E-3</v>
      </c>
      <c r="L7181" s="33">
        <f t="shared" si="450"/>
        <v>0.98674148250894689</v>
      </c>
      <c r="M7181" s="33">
        <f t="shared" si="451"/>
        <v>0.98485901748165461</v>
      </c>
    </row>
    <row r="7182" spans="1:13" ht="41.4">
      <c r="A7182" t="s">
        <v>164</v>
      </c>
      <c r="B7182" t="s">
        <v>262</v>
      </c>
      <c r="C7182" s="14" t="s">
        <v>264</v>
      </c>
      <c r="D7182" t="s">
        <v>465</v>
      </c>
      <c r="E7182" t="s">
        <v>483</v>
      </c>
      <c r="F7182" s="20">
        <v>2048</v>
      </c>
      <c r="G7182" s="20">
        <v>50</v>
      </c>
      <c r="H7182" s="11">
        <v>9180.8909466547393</v>
      </c>
      <c r="I7182" s="10">
        <v>4216711.5631667497</v>
      </c>
      <c r="J7182" s="33">
        <f t="shared" si="448"/>
        <v>2.1772632083376106E-3</v>
      </c>
      <c r="K7182" s="33">
        <f t="shared" si="449"/>
        <v>2.174894690072815E-3</v>
      </c>
      <c r="L7182" s="33">
        <f t="shared" si="450"/>
        <v>0.98485901748165461</v>
      </c>
      <c r="M7182" s="33">
        <f t="shared" si="451"/>
        <v>0.98271705283406341</v>
      </c>
    </row>
    <row r="7183" spans="1:13" ht="41.4">
      <c r="A7183" t="s">
        <v>164</v>
      </c>
      <c r="B7183" t="s">
        <v>262</v>
      </c>
      <c r="C7183" s="14" t="s">
        <v>264</v>
      </c>
      <c r="D7183" t="s">
        <v>465</v>
      </c>
      <c r="E7183" t="s">
        <v>483</v>
      </c>
      <c r="F7183" s="20">
        <v>2048</v>
      </c>
      <c r="G7183" s="20">
        <v>51</v>
      </c>
      <c r="H7183" s="11">
        <v>10544.8271014851</v>
      </c>
      <c r="I7183" s="10">
        <v>4330349.62237202</v>
      </c>
      <c r="J7183" s="33">
        <f t="shared" si="448"/>
        <v>2.435098322548145E-3</v>
      </c>
      <c r="K7183" s="33">
        <f t="shared" si="449"/>
        <v>2.4321358757322109E-3</v>
      </c>
      <c r="L7183" s="33">
        <f t="shared" si="450"/>
        <v>0.98271705283406341</v>
      </c>
      <c r="M7183" s="33">
        <f t="shared" si="451"/>
        <v>0.98032695143417181</v>
      </c>
    </row>
    <row r="7184" spans="1:13" ht="41.4">
      <c r="A7184" t="s">
        <v>164</v>
      </c>
      <c r="B7184" t="s">
        <v>262</v>
      </c>
      <c r="C7184" s="14" t="s">
        <v>264</v>
      </c>
      <c r="D7184" t="s">
        <v>465</v>
      </c>
      <c r="E7184" t="s">
        <v>483</v>
      </c>
      <c r="F7184" s="20">
        <v>2048</v>
      </c>
      <c r="G7184" s="20">
        <v>52</v>
      </c>
      <c r="H7184" s="11">
        <v>11366.646416703201</v>
      </c>
      <c r="I7184" s="10">
        <v>4271660.3789339596</v>
      </c>
      <c r="J7184" s="33">
        <f t="shared" si="448"/>
        <v>2.6609433822873049E-3</v>
      </c>
      <c r="K7184" s="33">
        <f t="shared" si="449"/>
        <v>2.6574062105455543E-3</v>
      </c>
      <c r="L7184" s="33">
        <f t="shared" si="450"/>
        <v>0.98032695143417181</v>
      </c>
      <c r="M7184" s="33">
        <f t="shared" si="451"/>
        <v>0.97772182450506551</v>
      </c>
    </row>
    <row r="7185" spans="1:13" ht="41.4">
      <c r="A7185" t="s">
        <v>164</v>
      </c>
      <c r="B7185" t="s">
        <v>262</v>
      </c>
      <c r="C7185" s="14" t="s">
        <v>264</v>
      </c>
      <c r="D7185" t="s">
        <v>465</v>
      </c>
      <c r="E7185" t="s">
        <v>483</v>
      </c>
      <c r="F7185" s="20">
        <v>2048</v>
      </c>
      <c r="G7185" s="20">
        <v>53</v>
      </c>
      <c r="H7185" s="11">
        <v>12135.5716585889</v>
      </c>
      <c r="I7185" s="10">
        <v>4182973.5015968499</v>
      </c>
      <c r="J7185" s="33">
        <f t="shared" si="448"/>
        <v>2.9011830110700311E-3</v>
      </c>
      <c r="K7185" s="33">
        <f t="shared" si="449"/>
        <v>2.8969786464979608E-3</v>
      </c>
      <c r="L7185" s="33">
        <f t="shared" si="450"/>
        <v>0.97772182450506551</v>
      </c>
      <c r="M7185" s="33">
        <f t="shared" si="451"/>
        <v>0.97488938525725932</v>
      </c>
    </row>
    <row r="7186" spans="1:13" ht="41.4">
      <c r="A7186" t="s">
        <v>164</v>
      </c>
      <c r="B7186" t="s">
        <v>262</v>
      </c>
      <c r="C7186" s="14" t="s">
        <v>264</v>
      </c>
      <c r="D7186" t="s">
        <v>465</v>
      </c>
      <c r="E7186" t="s">
        <v>483</v>
      </c>
      <c r="F7186" s="20">
        <v>2048</v>
      </c>
      <c r="G7186" s="20">
        <v>54</v>
      </c>
      <c r="H7186" s="11">
        <v>12969.0391197221</v>
      </c>
      <c r="I7186" s="10">
        <v>4107857.82843534</v>
      </c>
      <c r="J7186" s="33">
        <f t="shared" si="448"/>
        <v>3.1571294970210626E-3</v>
      </c>
      <c r="K7186" s="33">
        <f t="shared" si="449"/>
        <v>3.1521510043174272E-3</v>
      </c>
      <c r="L7186" s="33">
        <f t="shared" si="450"/>
        <v>0.97488938525725932</v>
      </c>
      <c r="M7186" s="33">
        <f t="shared" si="451"/>
        <v>0.97181638670242221</v>
      </c>
    </row>
    <row r="7187" spans="1:13" ht="41.4">
      <c r="A7187" t="s">
        <v>164</v>
      </c>
      <c r="B7187" t="s">
        <v>262</v>
      </c>
      <c r="C7187" s="14" t="s">
        <v>264</v>
      </c>
      <c r="D7187" t="s">
        <v>465</v>
      </c>
      <c r="E7187" t="s">
        <v>483</v>
      </c>
      <c r="F7187" s="20">
        <v>2048</v>
      </c>
      <c r="G7187" s="20">
        <v>55</v>
      </c>
      <c r="H7187" s="11">
        <v>13582.487961197599</v>
      </c>
      <c r="I7187" s="10">
        <v>4034722.9087802502</v>
      </c>
      <c r="J7187" s="33">
        <f t="shared" si="448"/>
        <v>3.366399197238495E-3</v>
      </c>
      <c r="K7187" s="33">
        <f t="shared" si="449"/>
        <v>3.3607392284803472E-3</v>
      </c>
      <c r="L7187" s="33">
        <f t="shared" si="450"/>
        <v>0.97181638670242221</v>
      </c>
      <c r="M7187" s="33">
        <f t="shared" si="451"/>
        <v>0.96855036524875138</v>
      </c>
    </row>
    <row r="7188" spans="1:13" ht="41.4">
      <c r="A7188" t="s">
        <v>164</v>
      </c>
      <c r="B7188" t="s">
        <v>262</v>
      </c>
      <c r="C7188" s="14" t="s">
        <v>264</v>
      </c>
      <c r="D7188" t="s">
        <v>465</v>
      </c>
      <c r="E7188" t="s">
        <v>483</v>
      </c>
      <c r="F7188" s="20">
        <v>2048</v>
      </c>
      <c r="G7188" s="20">
        <v>56</v>
      </c>
      <c r="H7188" s="11">
        <v>14788.9593640641</v>
      </c>
      <c r="I7188" s="10">
        <v>4045218.5014350102</v>
      </c>
      <c r="J7188" s="33">
        <f t="shared" si="448"/>
        <v>3.6559111352867167E-3</v>
      </c>
      <c r="K7188" s="33">
        <f t="shared" si="449"/>
        <v>3.6492364286944134E-3</v>
      </c>
      <c r="L7188" s="33">
        <f t="shared" si="450"/>
        <v>0.96855036524875138</v>
      </c>
      <c r="M7188" s="33">
        <f t="shared" si="451"/>
        <v>0.9650158959728603</v>
      </c>
    </row>
    <row r="7189" spans="1:13" ht="41.4">
      <c r="A7189" t="s">
        <v>164</v>
      </c>
      <c r="B7189" t="s">
        <v>262</v>
      </c>
      <c r="C7189" s="14" t="s">
        <v>264</v>
      </c>
      <c r="D7189" t="s">
        <v>465</v>
      </c>
      <c r="E7189" t="s">
        <v>483</v>
      </c>
      <c r="F7189" s="20">
        <v>2048</v>
      </c>
      <c r="G7189" s="20">
        <v>57</v>
      </c>
      <c r="H7189" s="11">
        <v>16069.515936612301</v>
      </c>
      <c r="I7189" s="10">
        <v>4034667.6489281999</v>
      </c>
      <c r="J7189" s="33">
        <f t="shared" si="448"/>
        <v>3.982859887079207E-3</v>
      </c>
      <c r="K7189" s="33">
        <f t="shared" si="449"/>
        <v>3.974938820294982E-3</v>
      </c>
      <c r="L7189" s="33">
        <f t="shared" si="450"/>
        <v>0.9650158959728603</v>
      </c>
      <c r="M7189" s="33">
        <f t="shared" si="451"/>
        <v>0.96118001682575605</v>
      </c>
    </row>
    <row r="7190" spans="1:13" ht="41.4">
      <c r="A7190" t="s">
        <v>164</v>
      </c>
      <c r="B7190" t="s">
        <v>262</v>
      </c>
      <c r="C7190" s="14" t="s">
        <v>264</v>
      </c>
      <c r="D7190" t="s">
        <v>465</v>
      </c>
      <c r="E7190" t="s">
        <v>483</v>
      </c>
      <c r="F7190" s="20">
        <v>2048</v>
      </c>
      <c r="G7190" s="20">
        <v>58</v>
      </c>
      <c r="H7190" s="11">
        <v>23353.534614979901</v>
      </c>
      <c r="I7190" s="10">
        <v>5932177.9905566201</v>
      </c>
      <c r="J7190" s="33">
        <f t="shared" si="448"/>
        <v>3.9367555478200724E-3</v>
      </c>
      <c r="K7190" s="33">
        <f t="shared" si="449"/>
        <v>3.9290166843670704E-3</v>
      </c>
      <c r="L7190" s="33">
        <f t="shared" si="450"/>
        <v>0.96118001682575605</v>
      </c>
      <c r="M7190" s="33">
        <f t="shared" si="451"/>
        <v>0.9574035245029674</v>
      </c>
    </row>
    <row r="7191" spans="1:13" ht="41.4">
      <c r="A7191" t="s">
        <v>164</v>
      </c>
      <c r="B7191" t="s">
        <v>262</v>
      </c>
      <c r="C7191" s="14" t="s">
        <v>264</v>
      </c>
      <c r="D7191" t="s">
        <v>465</v>
      </c>
      <c r="E7191" t="s">
        <v>483</v>
      </c>
      <c r="F7191" s="20">
        <v>2048</v>
      </c>
      <c r="G7191" s="20">
        <v>59</v>
      </c>
      <c r="H7191" s="11">
        <v>18715.201946323501</v>
      </c>
      <c r="I7191" s="10">
        <v>3935132.0252535501</v>
      </c>
      <c r="J7191" s="33">
        <f t="shared" si="448"/>
        <v>4.7559273300665523E-3</v>
      </c>
      <c r="K7191" s="33">
        <f t="shared" si="449"/>
        <v>4.7446358153155899E-3</v>
      </c>
      <c r="L7191" s="33">
        <f t="shared" si="450"/>
        <v>0.9574035245029674</v>
      </c>
      <c r="M7191" s="33">
        <f t="shared" si="451"/>
        <v>0.95286099345090125</v>
      </c>
    </row>
    <row r="7192" spans="1:13" ht="41.4">
      <c r="A7192" t="s">
        <v>164</v>
      </c>
      <c r="B7192" t="s">
        <v>262</v>
      </c>
      <c r="C7192" s="14" t="s">
        <v>264</v>
      </c>
      <c r="D7192" t="s">
        <v>465</v>
      </c>
      <c r="E7192" t="s">
        <v>483</v>
      </c>
      <c r="F7192" s="20">
        <v>2048</v>
      </c>
      <c r="G7192" s="20">
        <v>60</v>
      </c>
      <c r="H7192" s="11">
        <v>19886.860010252502</v>
      </c>
      <c r="I7192" s="10">
        <v>3885220.0620441199</v>
      </c>
      <c r="J7192" s="33">
        <f t="shared" si="448"/>
        <v>5.1185929478057635E-3</v>
      </c>
      <c r="K7192" s="33">
        <f t="shared" si="449"/>
        <v>5.1055152735345333E-3</v>
      </c>
      <c r="L7192" s="33">
        <f t="shared" si="450"/>
        <v>0.95286099345090125</v>
      </c>
      <c r="M7192" s="33">
        <f t="shared" si="451"/>
        <v>0.94799614709528235</v>
      </c>
    </row>
    <row r="7193" spans="1:13" ht="41.4">
      <c r="A7193" t="s">
        <v>164</v>
      </c>
      <c r="B7193" t="s">
        <v>262</v>
      </c>
      <c r="C7193" s="14" t="s">
        <v>264</v>
      </c>
      <c r="D7193" t="s">
        <v>465</v>
      </c>
      <c r="E7193" t="s">
        <v>483</v>
      </c>
      <c r="F7193" s="20">
        <v>2048</v>
      </c>
      <c r="G7193" s="20">
        <v>61</v>
      </c>
      <c r="H7193" s="11">
        <v>20957.309247048299</v>
      </c>
      <c r="I7193" s="10">
        <v>3729377.2781099598</v>
      </c>
      <c r="J7193" s="33">
        <f t="shared" si="448"/>
        <v>5.6195197439690035E-3</v>
      </c>
      <c r="K7193" s="33">
        <f t="shared" si="449"/>
        <v>5.6037597778588744E-3</v>
      </c>
      <c r="L7193" s="33">
        <f t="shared" si="450"/>
        <v>0.94799614709528235</v>
      </c>
      <c r="M7193" s="33">
        <f t="shared" si="451"/>
        <v>0.94268380441662458</v>
      </c>
    </row>
    <row r="7194" spans="1:13" ht="41.4">
      <c r="A7194" t="s">
        <v>164</v>
      </c>
      <c r="B7194" t="s">
        <v>262</v>
      </c>
      <c r="C7194" s="14" t="s">
        <v>264</v>
      </c>
      <c r="D7194" t="s">
        <v>465</v>
      </c>
      <c r="E7194" t="s">
        <v>483</v>
      </c>
      <c r="F7194" s="20">
        <v>2048</v>
      </c>
      <c r="G7194" s="20">
        <v>62</v>
      </c>
      <c r="H7194" s="11">
        <v>22574.969594395501</v>
      </c>
      <c r="I7194" s="10">
        <v>3658901.5594028402</v>
      </c>
      <c r="J7194" s="33">
        <f t="shared" si="448"/>
        <v>6.1698761849389308E-3</v>
      </c>
      <c r="K7194" s="33">
        <f t="shared" si="449"/>
        <v>6.150881583726564E-3</v>
      </c>
      <c r="L7194" s="33">
        <f t="shared" si="450"/>
        <v>0.94268380441662458</v>
      </c>
      <c r="M7194" s="33">
        <f t="shared" si="451"/>
        <v>0.93688546796476102</v>
      </c>
    </row>
    <row r="7195" spans="1:13" ht="41.4">
      <c r="A7195" t="s">
        <v>164</v>
      </c>
      <c r="B7195" t="s">
        <v>262</v>
      </c>
      <c r="C7195" s="14" t="s">
        <v>264</v>
      </c>
      <c r="D7195" t="s">
        <v>465</v>
      </c>
      <c r="E7195" t="s">
        <v>483</v>
      </c>
      <c r="F7195" s="20">
        <v>2048</v>
      </c>
      <c r="G7195" s="20">
        <v>63</v>
      </c>
      <c r="H7195" s="11">
        <v>24844.653187755299</v>
      </c>
      <c r="I7195" s="10">
        <v>3666988.1593064899</v>
      </c>
      <c r="J7195" s="33">
        <f t="shared" si="448"/>
        <v>6.7752204557033485E-3</v>
      </c>
      <c r="K7195" s="33">
        <f t="shared" si="449"/>
        <v>6.7523203964283685E-3</v>
      </c>
      <c r="L7195" s="33">
        <f t="shared" si="450"/>
        <v>0.93688546796476102</v>
      </c>
      <c r="M7195" s="33">
        <f t="shared" si="451"/>
        <v>0.93055931711030526</v>
      </c>
    </row>
    <row r="7196" spans="1:13" ht="41.4">
      <c r="A7196" t="s">
        <v>164</v>
      </c>
      <c r="B7196" t="s">
        <v>262</v>
      </c>
      <c r="C7196" s="14" t="s">
        <v>264</v>
      </c>
      <c r="D7196" t="s">
        <v>465</v>
      </c>
      <c r="E7196" t="s">
        <v>483</v>
      </c>
      <c r="F7196" s="20">
        <v>2048</v>
      </c>
      <c r="G7196" s="20">
        <v>64</v>
      </c>
      <c r="H7196" s="11">
        <v>27451.878360844101</v>
      </c>
      <c r="I7196" s="10">
        <v>3691565.3401485002</v>
      </c>
      <c r="J7196" s="33">
        <f t="shared" si="448"/>
        <v>7.4363788342805808E-3</v>
      </c>
      <c r="K7196" s="33">
        <f t="shared" si="449"/>
        <v>7.4087973802576812E-3</v>
      </c>
      <c r="L7196" s="33">
        <f t="shared" si="450"/>
        <v>0.93055931711030526</v>
      </c>
      <c r="M7196" s="33">
        <f t="shared" si="451"/>
        <v>0.92366499167952409</v>
      </c>
    </row>
    <row r="7197" spans="1:13" ht="41.4">
      <c r="A7197" t="s">
        <v>164</v>
      </c>
      <c r="B7197" t="s">
        <v>262</v>
      </c>
      <c r="C7197" s="14" t="s">
        <v>264</v>
      </c>
      <c r="D7197" t="s">
        <v>465</v>
      </c>
      <c r="E7197" t="s">
        <v>483</v>
      </c>
      <c r="F7197" s="20">
        <v>2048</v>
      </c>
      <c r="G7197" s="20">
        <v>65</v>
      </c>
      <c r="H7197" s="11">
        <v>28054.401382877699</v>
      </c>
      <c r="I7197" s="10">
        <v>3617834.881974</v>
      </c>
      <c r="J7197" s="33">
        <f t="shared" si="448"/>
        <v>7.754472577689994E-3</v>
      </c>
      <c r="K7197" s="33">
        <f t="shared" si="449"/>
        <v>7.7244842199081232E-3</v>
      </c>
      <c r="L7197" s="33">
        <f t="shared" si="450"/>
        <v>0.92366499167952409</v>
      </c>
      <c r="M7197" s="33">
        <f t="shared" si="451"/>
        <v>0.91653015602681409</v>
      </c>
    </row>
    <row r="7198" spans="1:13" ht="41.4">
      <c r="A7198" t="s">
        <v>164</v>
      </c>
      <c r="B7198" t="s">
        <v>262</v>
      </c>
      <c r="C7198" s="14" t="s">
        <v>264</v>
      </c>
      <c r="D7198" t="s">
        <v>465</v>
      </c>
      <c r="E7198" t="s">
        <v>483</v>
      </c>
      <c r="F7198" s="20">
        <v>2048</v>
      </c>
      <c r="G7198" s="20">
        <v>66</v>
      </c>
      <c r="H7198" s="11">
        <v>29381.0551671791</v>
      </c>
      <c r="I7198" s="10">
        <v>3446985.8196169599</v>
      </c>
      <c r="J7198" s="33">
        <f t="shared" si="448"/>
        <v>8.5236948176491238E-3</v>
      </c>
      <c r="K7198" s="33">
        <f t="shared" si="449"/>
        <v>8.4874711239436573E-3</v>
      </c>
      <c r="L7198" s="33">
        <f t="shared" si="450"/>
        <v>0.91653015602681409</v>
      </c>
      <c r="M7198" s="33">
        <f t="shared" si="451"/>
        <v>0.90875113279331288</v>
      </c>
    </row>
    <row r="7199" spans="1:13" ht="41.4">
      <c r="A7199" t="s">
        <v>164</v>
      </c>
      <c r="B7199" t="s">
        <v>262</v>
      </c>
      <c r="C7199" s="14" t="s">
        <v>264</v>
      </c>
      <c r="D7199" t="s">
        <v>465</v>
      </c>
      <c r="E7199" t="s">
        <v>483</v>
      </c>
      <c r="F7199" s="20">
        <v>2048</v>
      </c>
      <c r="G7199" s="20">
        <v>67</v>
      </c>
      <c r="H7199" s="11">
        <v>31148.7835472058</v>
      </c>
      <c r="I7199" s="10">
        <v>3326290.4679057598</v>
      </c>
      <c r="J7199" s="33">
        <f t="shared" si="448"/>
        <v>9.3644207707504114E-3</v>
      </c>
      <c r="K7199" s="33">
        <f t="shared" si="449"/>
        <v>9.3207111274674626E-3</v>
      </c>
      <c r="L7199" s="33">
        <f t="shared" si="450"/>
        <v>0.90875113279331288</v>
      </c>
      <c r="M7199" s="33">
        <f t="shared" si="451"/>
        <v>0.90028092599778753</v>
      </c>
    </row>
    <row r="7200" spans="1:13" ht="41.4">
      <c r="A7200" t="s">
        <v>164</v>
      </c>
      <c r="B7200" t="s">
        <v>262</v>
      </c>
      <c r="C7200" s="14" t="s">
        <v>264</v>
      </c>
      <c r="D7200" t="s">
        <v>465</v>
      </c>
      <c r="E7200" t="s">
        <v>483</v>
      </c>
      <c r="F7200" s="20">
        <v>2048</v>
      </c>
      <c r="G7200" s="20">
        <v>68</v>
      </c>
      <c r="H7200" s="11">
        <v>33108.088847709703</v>
      </c>
      <c r="I7200" s="10">
        <v>3215859.7212304198</v>
      </c>
      <c r="J7200" s="33">
        <f t="shared" si="448"/>
        <v>1.0295252815020868E-2</v>
      </c>
      <c r="K7200" s="33">
        <f t="shared" si="449"/>
        <v>1.024243810209069E-2</v>
      </c>
      <c r="L7200" s="33">
        <f t="shared" si="450"/>
        <v>0.90028092599778753</v>
      </c>
      <c r="M7200" s="33">
        <f t="shared" si="451"/>
        <v>0.89105985433876234</v>
      </c>
    </row>
    <row r="7201" spans="1:13" ht="41.4">
      <c r="A7201" t="s">
        <v>164</v>
      </c>
      <c r="B7201" t="s">
        <v>262</v>
      </c>
      <c r="C7201" s="14" t="s">
        <v>264</v>
      </c>
      <c r="D7201" t="s">
        <v>465</v>
      </c>
      <c r="E7201" t="s">
        <v>483</v>
      </c>
      <c r="F7201" s="20">
        <v>2048</v>
      </c>
      <c r="G7201" s="20">
        <v>69</v>
      </c>
      <c r="H7201" s="11">
        <v>35099.870725558198</v>
      </c>
      <c r="I7201" s="10">
        <v>3098144.0280746599</v>
      </c>
      <c r="J7201" s="33">
        <f t="shared" si="448"/>
        <v>1.1329321815735918E-2</v>
      </c>
      <c r="K7201" s="33">
        <f t="shared" si="449"/>
        <v>1.1265386724189752E-2</v>
      </c>
      <c r="L7201" s="33">
        <f t="shared" si="450"/>
        <v>0.89105985433876234</v>
      </c>
      <c r="M7201" s="33">
        <f t="shared" si="451"/>
        <v>0.88102172048523597</v>
      </c>
    </row>
    <row r="7202" spans="1:13" ht="41.4">
      <c r="A7202" t="s">
        <v>164</v>
      </c>
      <c r="B7202" t="s">
        <v>262</v>
      </c>
      <c r="C7202" s="14" t="s">
        <v>264</v>
      </c>
      <c r="D7202" t="s">
        <v>465</v>
      </c>
      <c r="E7202" t="s">
        <v>483</v>
      </c>
      <c r="F7202" s="20">
        <v>2049</v>
      </c>
      <c r="G7202" s="20">
        <v>30</v>
      </c>
      <c r="H7202" s="11">
        <v>613.95011455684005</v>
      </c>
      <c r="I7202" s="10">
        <v>4266580.0782773299</v>
      </c>
      <c r="J7202" s="33">
        <f t="shared" si="448"/>
        <v>1.4389747837680991E-4</v>
      </c>
      <c r="K7202" s="33">
        <f t="shared" si="449"/>
        <v>1.4388712563129236E-4</v>
      </c>
      <c r="L7202" s="33">
        <f t="shared" si="450"/>
        <v>1</v>
      </c>
      <c r="M7202" s="33">
        <f t="shared" si="451"/>
        <v>0.99985611287436871</v>
      </c>
    </row>
    <row r="7203" spans="1:13" ht="41.4">
      <c r="A7203" t="s">
        <v>164</v>
      </c>
      <c r="B7203" t="s">
        <v>262</v>
      </c>
      <c r="C7203" s="14" t="s">
        <v>264</v>
      </c>
      <c r="D7203" t="s">
        <v>465</v>
      </c>
      <c r="E7203" t="s">
        <v>483</v>
      </c>
      <c r="F7203" s="20">
        <v>2049</v>
      </c>
      <c r="G7203" s="20">
        <v>31</v>
      </c>
      <c r="H7203" s="11">
        <v>843.621201493939</v>
      </c>
      <c r="I7203" s="10">
        <v>4270683.5412570499</v>
      </c>
      <c r="J7203" s="33">
        <f t="shared" si="448"/>
        <v>1.9753774620482044E-4</v>
      </c>
      <c r="K7203" s="33">
        <f t="shared" si="449"/>
        <v>1.9751823690883352E-4</v>
      </c>
      <c r="L7203" s="33">
        <f t="shared" si="450"/>
        <v>0.99985611287436871</v>
      </c>
      <c r="M7203" s="33">
        <f t="shared" si="451"/>
        <v>0.9996586230577913</v>
      </c>
    </row>
    <row r="7204" spans="1:13" ht="41.4">
      <c r="A7204" t="s">
        <v>164</v>
      </c>
      <c r="B7204" t="s">
        <v>262</v>
      </c>
      <c r="C7204" s="14" t="s">
        <v>264</v>
      </c>
      <c r="D7204" t="s">
        <v>465</v>
      </c>
      <c r="E7204" t="s">
        <v>483</v>
      </c>
      <c r="F7204" s="20">
        <v>2049</v>
      </c>
      <c r="G7204" s="20">
        <v>32</v>
      </c>
      <c r="H7204" s="11">
        <v>898.52876449886799</v>
      </c>
      <c r="I7204" s="10">
        <v>4311229.1319565102</v>
      </c>
      <c r="J7204" s="33">
        <f t="shared" si="448"/>
        <v>2.0841591504349019E-4</v>
      </c>
      <c r="K7204" s="33">
        <f t="shared" si="449"/>
        <v>2.0839419795537495E-4</v>
      </c>
      <c r="L7204" s="33">
        <f t="shared" si="450"/>
        <v>0.9996586230577913</v>
      </c>
      <c r="M7204" s="33">
        <f t="shared" si="451"/>
        <v>0.99945030000081003</v>
      </c>
    </row>
    <row r="7205" spans="1:13" ht="41.4">
      <c r="A7205" t="s">
        <v>164</v>
      </c>
      <c r="B7205" t="s">
        <v>262</v>
      </c>
      <c r="C7205" s="14" t="s">
        <v>264</v>
      </c>
      <c r="D7205" t="s">
        <v>465</v>
      </c>
      <c r="E7205" t="s">
        <v>483</v>
      </c>
      <c r="F7205" s="20">
        <v>2049</v>
      </c>
      <c r="G7205" s="20">
        <v>33</v>
      </c>
      <c r="H7205" s="11">
        <v>1045.9658871030001</v>
      </c>
      <c r="I7205" s="10">
        <v>4573206.2689308301</v>
      </c>
      <c r="J7205" s="33">
        <f t="shared" si="448"/>
        <v>2.2871609667139209E-4</v>
      </c>
      <c r="K7205" s="33">
        <f t="shared" si="449"/>
        <v>2.2868994313884894E-4</v>
      </c>
      <c r="L7205" s="33">
        <f t="shared" si="450"/>
        <v>0.99945030000081003</v>
      </c>
      <c r="M7205" s="33">
        <f t="shared" si="451"/>
        <v>0.99922173576853279</v>
      </c>
    </row>
    <row r="7206" spans="1:13" ht="41.4">
      <c r="A7206" t="s">
        <v>164</v>
      </c>
      <c r="B7206" t="s">
        <v>262</v>
      </c>
      <c r="C7206" s="14" t="s">
        <v>264</v>
      </c>
      <c r="D7206" t="s">
        <v>465</v>
      </c>
      <c r="E7206" t="s">
        <v>483</v>
      </c>
      <c r="F7206" s="20">
        <v>2049</v>
      </c>
      <c r="G7206" s="20">
        <v>34</v>
      </c>
      <c r="H7206" s="11">
        <v>1160.6596556019899</v>
      </c>
      <c r="I7206" s="10">
        <v>4621372.0738171199</v>
      </c>
      <c r="J7206" s="33">
        <f t="shared" si="448"/>
        <v>2.5115044559554766E-4</v>
      </c>
      <c r="K7206" s="33">
        <f t="shared" si="449"/>
        <v>2.5111890996254438E-4</v>
      </c>
      <c r="L7206" s="33">
        <f t="shared" si="450"/>
        <v>0.99922173576853279</v>
      </c>
      <c r="M7206" s="33">
        <f t="shared" si="451"/>
        <v>0.99897081229543572</v>
      </c>
    </row>
    <row r="7207" spans="1:13" ht="41.4">
      <c r="A7207" t="s">
        <v>164</v>
      </c>
      <c r="B7207" t="s">
        <v>262</v>
      </c>
      <c r="C7207" s="14" t="s">
        <v>264</v>
      </c>
      <c r="D7207" t="s">
        <v>465</v>
      </c>
      <c r="E7207" t="s">
        <v>483</v>
      </c>
      <c r="F7207" s="20">
        <v>2049</v>
      </c>
      <c r="G7207" s="20">
        <v>35</v>
      </c>
      <c r="H7207" s="11">
        <v>1519.88380838591</v>
      </c>
      <c r="I7207" s="10">
        <v>4686921.23625407</v>
      </c>
      <c r="J7207" s="33">
        <f t="shared" si="448"/>
        <v>3.242819180807586E-4</v>
      </c>
      <c r="K7207" s="33">
        <f t="shared" si="449"/>
        <v>3.2422934438258721E-4</v>
      </c>
      <c r="L7207" s="33">
        <f t="shared" si="450"/>
        <v>0.99897081229543572</v>
      </c>
      <c r="M7207" s="33">
        <f t="shared" si="451"/>
        <v>0.99864691664390781</v>
      </c>
    </row>
    <row r="7208" spans="1:13" ht="41.4">
      <c r="A7208" t="s">
        <v>164</v>
      </c>
      <c r="B7208" t="s">
        <v>262</v>
      </c>
      <c r="C7208" s="14" t="s">
        <v>264</v>
      </c>
      <c r="D7208" t="s">
        <v>465</v>
      </c>
      <c r="E7208" t="s">
        <v>483</v>
      </c>
      <c r="F7208" s="20">
        <v>2049</v>
      </c>
      <c r="G7208" s="20">
        <v>36</v>
      </c>
      <c r="H7208" s="11">
        <v>1831.13171880869</v>
      </c>
      <c r="I7208" s="10">
        <v>4753369.0229340596</v>
      </c>
      <c r="J7208" s="33">
        <f t="shared" si="448"/>
        <v>3.8522818446744695E-4</v>
      </c>
      <c r="K7208" s="33">
        <f t="shared" si="449"/>
        <v>3.8515399361749303E-4</v>
      </c>
      <c r="L7208" s="33">
        <f t="shared" si="450"/>
        <v>0.99864691664390781</v>
      </c>
      <c r="M7208" s="33">
        <f t="shared" si="451"/>
        <v>0.99826228379574866</v>
      </c>
    </row>
    <row r="7209" spans="1:13" ht="41.4">
      <c r="A7209" t="s">
        <v>164</v>
      </c>
      <c r="B7209" t="s">
        <v>262</v>
      </c>
      <c r="C7209" s="14" t="s">
        <v>264</v>
      </c>
      <c r="D7209" t="s">
        <v>465</v>
      </c>
      <c r="E7209" t="s">
        <v>483</v>
      </c>
      <c r="F7209" s="20">
        <v>2049</v>
      </c>
      <c r="G7209" s="20">
        <v>37</v>
      </c>
      <c r="H7209" s="11">
        <v>2063.5987721042202</v>
      </c>
      <c r="I7209" s="10">
        <v>4863701.9741747901</v>
      </c>
      <c r="J7209" s="33">
        <f t="shared" si="448"/>
        <v>4.2428561270026107E-4</v>
      </c>
      <c r="K7209" s="33">
        <f t="shared" si="449"/>
        <v>4.2419561628814773E-4</v>
      </c>
      <c r="L7209" s="33">
        <f t="shared" si="450"/>
        <v>0.99826228379574866</v>
      </c>
      <c r="M7209" s="33">
        <f t="shared" si="451"/>
        <v>0.99783882531105672</v>
      </c>
    </row>
    <row r="7210" spans="1:13" ht="41.4">
      <c r="A7210" t="s">
        <v>164</v>
      </c>
      <c r="B7210" t="s">
        <v>262</v>
      </c>
      <c r="C7210" s="14" t="s">
        <v>264</v>
      </c>
      <c r="D7210" t="s">
        <v>465</v>
      </c>
      <c r="E7210" t="s">
        <v>483</v>
      </c>
      <c r="F7210" s="20">
        <v>2049</v>
      </c>
      <c r="G7210" s="20">
        <v>38</v>
      </c>
      <c r="H7210" s="11">
        <v>2210.7274544821698</v>
      </c>
      <c r="I7210" s="10">
        <v>4833766.8837860003</v>
      </c>
      <c r="J7210" s="33">
        <f t="shared" si="448"/>
        <v>4.5735086271902282E-4</v>
      </c>
      <c r="K7210" s="33">
        <f t="shared" si="449"/>
        <v>4.5724629375543113E-4</v>
      </c>
      <c r="L7210" s="33">
        <f t="shared" si="450"/>
        <v>0.99783882531105672</v>
      </c>
      <c r="M7210" s="33">
        <f t="shared" si="451"/>
        <v>0.99738256720641794</v>
      </c>
    </row>
    <row r="7211" spans="1:13" ht="41.4">
      <c r="A7211" t="s">
        <v>164</v>
      </c>
      <c r="B7211" t="s">
        <v>262</v>
      </c>
      <c r="C7211" s="14" t="s">
        <v>264</v>
      </c>
      <c r="D7211" t="s">
        <v>465</v>
      </c>
      <c r="E7211" t="s">
        <v>483</v>
      </c>
      <c r="F7211" s="20">
        <v>2049</v>
      </c>
      <c r="G7211" s="20">
        <v>39</v>
      </c>
      <c r="H7211" s="11">
        <v>2323.3257755241102</v>
      </c>
      <c r="I7211" s="10">
        <v>4698659.6521194195</v>
      </c>
      <c r="J7211" s="33">
        <f t="shared" si="448"/>
        <v>4.9446564500072484E-4</v>
      </c>
      <c r="K7211" s="33">
        <f t="shared" si="449"/>
        <v>4.9434341701037887E-4</v>
      </c>
      <c r="L7211" s="33">
        <f t="shared" si="450"/>
        <v>0.99738256720641794</v>
      </c>
      <c r="M7211" s="33">
        <f t="shared" si="451"/>
        <v>0.9968895177000785</v>
      </c>
    </row>
    <row r="7212" spans="1:13" ht="41.4">
      <c r="A7212" t="s">
        <v>164</v>
      </c>
      <c r="B7212" t="s">
        <v>262</v>
      </c>
      <c r="C7212" s="14" t="s">
        <v>264</v>
      </c>
      <c r="D7212" t="s">
        <v>465</v>
      </c>
      <c r="E7212" t="s">
        <v>483</v>
      </c>
      <c r="F7212" s="20">
        <v>2049</v>
      </c>
      <c r="G7212" s="20">
        <v>40</v>
      </c>
      <c r="H7212" s="11">
        <v>3067.7316488146398</v>
      </c>
      <c r="I7212" s="10">
        <v>4625572.2306246497</v>
      </c>
      <c r="J7212" s="33">
        <f t="shared" si="448"/>
        <v>6.6321127330020422E-4</v>
      </c>
      <c r="K7212" s="33">
        <f t="shared" si="449"/>
        <v>6.6299139731440526E-4</v>
      </c>
      <c r="L7212" s="33">
        <f t="shared" si="450"/>
        <v>0.9968895177000785</v>
      </c>
      <c r="M7212" s="33">
        <f t="shared" si="451"/>
        <v>0.99622858852577045</v>
      </c>
    </row>
    <row r="7213" spans="1:13" ht="41.4">
      <c r="A7213" t="s">
        <v>164</v>
      </c>
      <c r="B7213" t="s">
        <v>262</v>
      </c>
      <c r="C7213" s="14" t="s">
        <v>264</v>
      </c>
      <c r="D7213" t="s">
        <v>465</v>
      </c>
      <c r="E7213" t="s">
        <v>483</v>
      </c>
      <c r="F7213" s="20">
        <v>2049</v>
      </c>
      <c r="G7213" s="20">
        <v>41</v>
      </c>
      <c r="H7213" s="11">
        <v>3447.6957911847198</v>
      </c>
      <c r="I7213" s="10">
        <v>4579158.0435425304</v>
      </c>
      <c r="J7213" s="33">
        <f t="shared" si="448"/>
        <v>7.5291041680612355E-4</v>
      </c>
      <c r="K7213" s="33">
        <f t="shared" si="449"/>
        <v>7.5262705087908444E-4</v>
      </c>
      <c r="L7213" s="33">
        <f t="shared" si="450"/>
        <v>0.99622858852577045</v>
      </c>
      <c r="M7213" s="33">
        <f t="shared" si="451"/>
        <v>0.99547879994118682</v>
      </c>
    </row>
    <row r="7214" spans="1:13" ht="41.4">
      <c r="A7214" t="s">
        <v>164</v>
      </c>
      <c r="B7214" t="s">
        <v>262</v>
      </c>
      <c r="C7214" s="14" t="s">
        <v>264</v>
      </c>
      <c r="D7214" t="s">
        <v>465</v>
      </c>
      <c r="E7214" t="s">
        <v>483</v>
      </c>
      <c r="F7214" s="20">
        <v>2049</v>
      </c>
      <c r="G7214" s="20">
        <v>42</v>
      </c>
      <c r="H7214" s="11">
        <v>3817.54293734765</v>
      </c>
      <c r="I7214" s="10">
        <v>4599865.3509906903</v>
      </c>
      <c r="J7214" s="33">
        <f t="shared" si="448"/>
        <v>8.2992493172119727E-4</v>
      </c>
      <c r="K7214" s="33">
        <f t="shared" si="449"/>
        <v>8.295806392772942E-4</v>
      </c>
      <c r="L7214" s="33">
        <f t="shared" si="450"/>
        <v>0.99547879994118682</v>
      </c>
      <c r="M7214" s="33">
        <f t="shared" si="451"/>
        <v>0.99465297000194464</v>
      </c>
    </row>
    <row r="7215" spans="1:13" ht="41.4">
      <c r="A7215" t="s">
        <v>164</v>
      </c>
      <c r="B7215" t="s">
        <v>262</v>
      </c>
      <c r="C7215" s="14" t="s">
        <v>264</v>
      </c>
      <c r="D7215" t="s">
        <v>465</v>
      </c>
      <c r="E7215" t="s">
        <v>483</v>
      </c>
      <c r="F7215" s="20">
        <v>2049</v>
      </c>
      <c r="G7215" s="20">
        <v>43</v>
      </c>
      <c r="H7215" s="11">
        <v>4068.6980036530399</v>
      </c>
      <c r="I7215" s="10">
        <v>4513029.0736819701</v>
      </c>
      <c r="J7215" s="33">
        <f t="shared" si="448"/>
        <v>9.0154482437968843E-4</v>
      </c>
      <c r="K7215" s="33">
        <f t="shared" si="449"/>
        <v>9.0113855494367012E-4</v>
      </c>
      <c r="L7215" s="33">
        <f t="shared" si="450"/>
        <v>0.99465297000194464</v>
      </c>
      <c r="M7215" s="33">
        <f t="shared" si="451"/>
        <v>0.99375664986188661</v>
      </c>
    </row>
    <row r="7216" spans="1:13" ht="41.4">
      <c r="A7216" t="s">
        <v>164</v>
      </c>
      <c r="B7216" t="s">
        <v>262</v>
      </c>
      <c r="C7216" s="14" t="s">
        <v>264</v>
      </c>
      <c r="D7216" t="s">
        <v>465</v>
      </c>
      <c r="E7216" t="s">
        <v>483</v>
      </c>
      <c r="F7216" s="20">
        <v>2049</v>
      </c>
      <c r="G7216" s="20">
        <v>44</v>
      </c>
      <c r="H7216" s="11">
        <v>4365.3612952563499</v>
      </c>
      <c r="I7216" s="10">
        <v>4447196.6099160202</v>
      </c>
      <c r="J7216" s="33">
        <f t="shared" si="448"/>
        <v>9.8159844912698471E-4</v>
      </c>
      <c r="K7216" s="33">
        <f t="shared" si="449"/>
        <v>9.8111683896484614E-4</v>
      </c>
      <c r="L7216" s="33">
        <f t="shared" si="450"/>
        <v>0.99375664986188661</v>
      </c>
      <c r="M7216" s="33">
        <f t="shared" si="451"/>
        <v>0.99278165847887379</v>
      </c>
    </row>
    <row r="7217" spans="1:13" ht="41.4">
      <c r="A7217" t="s">
        <v>164</v>
      </c>
      <c r="B7217" t="s">
        <v>262</v>
      </c>
      <c r="C7217" s="14" t="s">
        <v>264</v>
      </c>
      <c r="D7217" t="s">
        <v>465</v>
      </c>
      <c r="E7217" t="s">
        <v>483</v>
      </c>
      <c r="F7217" s="20">
        <v>2049</v>
      </c>
      <c r="G7217" s="20">
        <v>45</v>
      </c>
      <c r="H7217" s="11">
        <v>5425.2170977297101</v>
      </c>
      <c r="I7217" s="10">
        <v>4314540.52683941</v>
      </c>
      <c r="J7217" s="33">
        <f t="shared" si="448"/>
        <v>1.2574263850301389E-3</v>
      </c>
      <c r="K7217" s="33">
        <f t="shared" si="449"/>
        <v>1.2566361557263539E-3</v>
      </c>
      <c r="L7217" s="33">
        <f t="shared" si="450"/>
        <v>0.99278165847887379</v>
      </c>
      <c r="M7217" s="33">
        <f t="shared" si="451"/>
        <v>0.99153409315208729</v>
      </c>
    </row>
    <row r="7218" spans="1:13" ht="41.4">
      <c r="A7218" t="s">
        <v>164</v>
      </c>
      <c r="B7218" t="s">
        <v>262</v>
      </c>
      <c r="C7218" s="14" t="s">
        <v>264</v>
      </c>
      <c r="D7218" t="s">
        <v>465</v>
      </c>
      <c r="E7218" t="s">
        <v>483</v>
      </c>
      <c r="F7218" s="20">
        <v>2049</v>
      </c>
      <c r="G7218" s="20">
        <v>46</v>
      </c>
      <c r="H7218" s="11">
        <v>5962.9229474416497</v>
      </c>
      <c r="I7218" s="10">
        <v>4242172.3983419295</v>
      </c>
      <c r="J7218" s="33">
        <f t="shared" si="448"/>
        <v>1.4056295660620211E-3</v>
      </c>
      <c r="K7218" s="33">
        <f t="shared" si="449"/>
        <v>1.4046421315334623E-3</v>
      </c>
      <c r="L7218" s="33">
        <f t="shared" si="450"/>
        <v>0.99153409315208729</v>
      </c>
      <c r="M7218" s="33">
        <f t="shared" si="451"/>
        <v>0.99014134258999409</v>
      </c>
    </row>
    <row r="7219" spans="1:13" ht="41.4">
      <c r="A7219" t="s">
        <v>164</v>
      </c>
      <c r="B7219" t="s">
        <v>262</v>
      </c>
      <c r="C7219" s="14" t="s">
        <v>264</v>
      </c>
      <c r="D7219" t="s">
        <v>465</v>
      </c>
      <c r="E7219" t="s">
        <v>483</v>
      </c>
      <c r="F7219" s="20">
        <v>2049</v>
      </c>
      <c r="G7219" s="20">
        <v>47</v>
      </c>
      <c r="H7219" s="11">
        <v>6626.2320362446699</v>
      </c>
      <c r="I7219" s="10">
        <v>4209998.6321382597</v>
      </c>
      <c r="J7219" s="33">
        <f t="shared" si="448"/>
        <v>1.5739273608455318E-3</v>
      </c>
      <c r="K7219" s="33">
        <f t="shared" si="449"/>
        <v>1.5726893867559211E-3</v>
      </c>
      <c r="L7219" s="33">
        <f t="shared" si="450"/>
        <v>0.99014134258999409</v>
      </c>
      <c r="M7219" s="33">
        <f t="shared" si="451"/>
        <v>0.98858415780911457</v>
      </c>
    </row>
    <row r="7220" spans="1:13" ht="41.4">
      <c r="A7220" t="s">
        <v>164</v>
      </c>
      <c r="B7220" t="s">
        <v>262</v>
      </c>
      <c r="C7220" s="14" t="s">
        <v>264</v>
      </c>
      <c r="D7220" t="s">
        <v>465</v>
      </c>
      <c r="E7220" t="s">
        <v>483</v>
      </c>
      <c r="F7220" s="20">
        <v>2049</v>
      </c>
      <c r="G7220" s="20">
        <v>48</v>
      </c>
      <c r="H7220" s="11">
        <v>7217.2315021774402</v>
      </c>
      <c r="I7220" s="10">
        <v>4180506.2369723702</v>
      </c>
      <c r="J7220" s="33">
        <f t="shared" si="448"/>
        <v>1.7264013239229957E-3</v>
      </c>
      <c r="K7220" s="33">
        <f t="shared" si="449"/>
        <v>1.7249119503661703E-3</v>
      </c>
      <c r="L7220" s="33">
        <f t="shared" si="450"/>
        <v>0.98858415780911457</v>
      </c>
      <c r="M7220" s="33">
        <f t="shared" si="451"/>
        <v>0.98687893718136699</v>
      </c>
    </row>
    <row r="7221" spans="1:13" ht="41.4">
      <c r="A7221" t="s">
        <v>164</v>
      </c>
      <c r="B7221" t="s">
        <v>262</v>
      </c>
      <c r="C7221" s="14" t="s">
        <v>264</v>
      </c>
      <c r="D7221" t="s">
        <v>465</v>
      </c>
      <c r="E7221" t="s">
        <v>483</v>
      </c>
      <c r="F7221" s="20">
        <v>2049</v>
      </c>
      <c r="G7221" s="20">
        <v>49</v>
      </c>
      <c r="H7221" s="11">
        <v>7867.9725329278999</v>
      </c>
      <c r="I7221" s="10">
        <v>4149615.8892320101</v>
      </c>
      <c r="J7221" s="33">
        <f t="shared" si="448"/>
        <v>1.896072490310438E-3</v>
      </c>
      <c r="K7221" s="33">
        <f t="shared" si="449"/>
        <v>1.894276080420032E-3</v>
      </c>
      <c r="L7221" s="33">
        <f t="shared" si="450"/>
        <v>0.98687893718136699</v>
      </c>
      <c r="M7221" s="33">
        <f t="shared" si="451"/>
        <v>0.98500951601639397</v>
      </c>
    </row>
    <row r="7222" spans="1:13" ht="41.4">
      <c r="A7222" t="s">
        <v>164</v>
      </c>
      <c r="B7222" t="s">
        <v>262</v>
      </c>
      <c r="C7222" s="14" t="s">
        <v>264</v>
      </c>
      <c r="D7222" t="s">
        <v>465</v>
      </c>
      <c r="E7222" t="s">
        <v>483</v>
      </c>
      <c r="F7222" s="20">
        <v>2049</v>
      </c>
      <c r="G7222" s="20">
        <v>50</v>
      </c>
      <c r="H7222" s="11">
        <v>8975.0624803620303</v>
      </c>
      <c r="I7222" s="10">
        <v>4155614.0624137698</v>
      </c>
      <c r="J7222" s="33">
        <f t="shared" si="448"/>
        <v>2.1597439862230386E-3</v>
      </c>
      <c r="K7222" s="33">
        <f t="shared" si="449"/>
        <v>2.1574134172926973E-3</v>
      </c>
      <c r="L7222" s="33">
        <f t="shared" si="450"/>
        <v>0.98500951601639397</v>
      </c>
      <c r="M7222" s="33">
        <f t="shared" si="451"/>
        <v>0.98288444327037927</v>
      </c>
    </row>
    <row r="7223" spans="1:13" ht="41.4">
      <c r="A7223" t="s">
        <v>164</v>
      </c>
      <c r="B7223" t="s">
        <v>262</v>
      </c>
      <c r="C7223" s="14" t="s">
        <v>264</v>
      </c>
      <c r="D7223" t="s">
        <v>465</v>
      </c>
      <c r="E7223" t="s">
        <v>483</v>
      </c>
      <c r="F7223" s="20">
        <v>2049</v>
      </c>
      <c r="G7223" s="20">
        <v>51</v>
      </c>
      <c r="H7223" s="11">
        <v>9996.4331980986099</v>
      </c>
      <c r="I7223" s="10">
        <v>4196889.6390750902</v>
      </c>
      <c r="J7223" s="33">
        <f t="shared" si="448"/>
        <v>2.3818670629379766E-3</v>
      </c>
      <c r="K7223" s="33">
        <f t="shared" si="449"/>
        <v>2.3790326684154373E-3</v>
      </c>
      <c r="L7223" s="33">
        <f t="shared" si="450"/>
        <v>0.98288444327037927</v>
      </c>
      <c r="M7223" s="33">
        <f t="shared" si="451"/>
        <v>0.98054612907056171</v>
      </c>
    </row>
    <row r="7224" spans="1:13" ht="41.4">
      <c r="A7224" t="s">
        <v>164</v>
      </c>
      <c r="B7224" t="s">
        <v>262</v>
      </c>
      <c r="C7224" s="14" t="s">
        <v>264</v>
      </c>
      <c r="D7224" t="s">
        <v>465</v>
      </c>
      <c r="E7224" t="s">
        <v>483</v>
      </c>
      <c r="F7224" s="20">
        <v>2049</v>
      </c>
      <c r="G7224" s="20">
        <v>52</v>
      </c>
      <c r="H7224" s="11">
        <v>11375.7741891967</v>
      </c>
      <c r="I7224" s="10">
        <v>4308375.8251805604</v>
      </c>
      <c r="J7224" s="33">
        <f t="shared" si="448"/>
        <v>2.6403857627067505E-3</v>
      </c>
      <c r="K7224" s="33">
        <f t="shared" si="449"/>
        <v>2.6369030101631719E-3</v>
      </c>
      <c r="L7224" s="33">
        <f t="shared" si="450"/>
        <v>0.98054612907056171</v>
      </c>
      <c r="M7224" s="33">
        <f t="shared" si="451"/>
        <v>0.9779605240312117</v>
      </c>
    </row>
    <row r="7225" spans="1:13" ht="41.4">
      <c r="A7225" t="s">
        <v>164</v>
      </c>
      <c r="B7225" t="s">
        <v>262</v>
      </c>
      <c r="C7225" s="14" t="s">
        <v>264</v>
      </c>
      <c r="D7225" t="s">
        <v>465</v>
      </c>
      <c r="E7225" t="s">
        <v>483</v>
      </c>
      <c r="F7225" s="20">
        <v>2049</v>
      </c>
      <c r="G7225" s="20">
        <v>53</v>
      </c>
      <c r="H7225" s="11">
        <v>12226.7623880708</v>
      </c>
      <c r="I7225" s="10">
        <v>4247966.1731741503</v>
      </c>
      <c r="J7225" s="33">
        <f t="shared" si="448"/>
        <v>2.8782626531450839E-3</v>
      </c>
      <c r="K7225" s="33">
        <f t="shared" si="449"/>
        <v>2.874124426448077E-3</v>
      </c>
      <c r="L7225" s="33">
        <f t="shared" si="450"/>
        <v>0.9779605240312117</v>
      </c>
      <c r="M7225" s="33">
        <f t="shared" si="451"/>
        <v>0.97514974380099162</v>
      </c>
    </row>
    <row r="7226" spans="1:13" ht="41.4">
      <c r="A7226" t="s">
        <v>164</v>
      </c>
      <c r="B7226" t="s">
        <v>262</v>
      </c>
      <c r="C7226" s="14" t="s">
        <v>264</v>
      </c>
      <c r="D7226" t="s">
        <v>465</v>
      </c>
      <c r="E7226" t="s">
        <v>483</v>
      </c>
      <c r="F7226" s="20">
        <v>2049</v>
      </c>
      <c r="G7226" s="20">
        <v>54</v>
      </c>
      <c r="H7226" s="11">
        <v>13019.2258285971</v>
      </c>
      <c r="I7226" s="10">
        <v>4157662.7298711301</v>
      </c>
      <c r="J7226" s="33">
        <f t="shared" si="448"/>
        <v>3.1313809403199573E-3</v>
      </c>
      <c r="K7226" s="33">
        <f t="shared" si="449"/>
        <v>3.126483280503134E-3</v>
      </c>
      <c r="L7226" s="33">
        <f t="shared" si="450"/>
        <v>0.97514974380099162</v>
      </c>
      <c r="M7226" s="33">
        <f t="shared" si="451"/>
        <v>0.97210095443101086</v>
      </c>
    </row>
    <row r="7227" spans="1:13" ht="41.4">
      <c r="A7227" t="s">
        <v>164</v>
      </c>
      <c r="B7227" t="s">
        <v>262</v>
      </c>
      <c r="C7227" s="14" t="s">
        <v>264</v>
      </c>
      <c r="D7227" t="s">
        <v>465</v>
      </c>
      <c r="E7227" t="s">
        <v>483</v>
      </c>
      <c r="F7227" s="20">
        <v>2049</v>
      </c>
      <c r="G7227" s="20">
        <v>55</v>
      </c>
      <c r="H7227" s="11">
        <v>13603.2834530782</v>
      </c>
      <c r="I7227" s="10">
        <v>4080797.3504701201</v>
      </c>
      <c r="J7227" s="33">
        <f t="shared" si="448"/>
        <v>3.3334866411612088E-3</v>
      </c>
      <c r="K7227" s="33">
        <f t="shared" si="449"/>
        <v>3.3279367431174878E-3</v>
      </c>
      <c r="L7227" s="33">
        <f t="shared" si="450"/>
        <v>0.97210095443101086</v>
      </c>
      <c r="M7227" s="33">
        <f t="shared" si="451"/>
        <v>0.96886586394674035</v>
      </c>
    </row>
    <row r="7228" spans="1:13" ht="41.4">
      <c r="A7228" t="s">
        <v>164</v>
      </c>
      <c r="B7228" t="s">
        <v>262</v>
      </c>
      <c r="C7228" s="14" t="s">
        <v>264</v>
      </c>
      <c r="D7228" t="s">
        <v>465</v>
      </c>
      <c r="E7228" t="s">
        <v>483</v>
      </c>
      <c r="F7228" s="20">
        <v>2049</v>
      </c>
      <c r="G7228" s="20">
        <v>56</v>
      </c>
      <c r="H7228" s="11">
        <v>14520.378362744201</v>
      </c>
      <c r="I7228" s="10">
        <v>4005799.6026452798</v>
      </c>
      <c r="J7228" s="33">
        <f t="shared" si="448"/>
        <v>3.6248389343180041E-3</v>
      </c>
      <c r="K7228" s="33">
        <f t="shared" si="449"/>
        <v>3.6182771365491639E-3</v>
      </c>
      <c r="L7228" s="33">
        <f t="shared" si="450"/>
        <v>0.96886586394674035</v>
      </c>
      <c r="M7228" s="33">
        <f t="shared" si="451"/>
        <v>0.96536023874283894</v>
      </c>
    </row>
    <row r="7229" spans="1:13" ht="41.4">
      <c r="A7229" t="s">
        <v>164</v>
      </c>
      <c r="B7229" t="s">
        <v>262</v>
      </c>
      <c r="C7229" s="14" t="s">
        <v>264</v>
      </c>
      <c r="D7229" t="s">
        <v>465</v>
      </c>
      <c r="E7229" t="s">
        <v>483</v>
      </c>
      <c r="F7229" s="20">
        <v>2049</v>
      </c>
      <c r="G7229" s="20">
        <v>57</v>
      </c>
      <c r="H7229" s="11">
        <v>15824.230186983799</v>
      </c>
      <c r="I7229" s="10">
        <v>4013758.6779173901</v>
      </c>
      <c r="J7229" s="33">
        <f t="shared" si="448"/>
        <v>3.9424966613076208E-3</v>
      </c>
      <c r="K7229" s="33">
        <f t="shared" si="449"/>
        <v>3.9347352245084899E-3</v>
      </c>
      <c r="L7229" s="33">
        <f t="shared" si="450"/>
        <v>0.96536023874283894</v>
      </c>
      <c r="M7229" s="33">
        <f t="shared" si="451"/>
        <v>0.96156180180711759</v>
      </c>
    </row>
    <row r="7230" spans="1:13" ht="41.4">
      <c r="A7230" t="s">
        <v>164</v>
      </c>
      <c r="B7230" t="s">
        <v>262</v>
      </c>
      <c r="C7230" s="14" t="s">
        <v>264</v>
      </c>
      <c r="D7230" t="s">
        <v>465</v>
      </c>
      <c r="E7230" t="s">
        <v>483</v>
      </c>
      <c r="F7230" s="20">
        <v>2049</v>
      </c>
      <c r="G7230" s="20">
        <v>58</v>
      </c>
      <c r="H7230" s="11">
        <v>17216.2651978059</v>
      </c>
      <c r="I7230" s="10">
        <v>4000514.26047845</v>
      </c>
      <c r="J7230" s="33">
        <f t="shared" si="448"/>
        <v>4.3035130177855891E-3</v>
      </c>
      <c r="K7230" s="33">
        <f t="shared" si="449"/>
        <v>4.2942661750301481E-3</v>
      </c>
      <c r="L7230" s="33">
        <f t="shared" si="450"/>
        <v>0.96156180180711759</v>
      </c>
      <c r="M7230" s="33">
        <f t="shared" si="451"/>
        <v>0.95743259948641624</v>
      </c>
    </row>
    <row r="7231" spans="1:13" ht="41.4">
      <c r="A7231" t="s">
        <v>164</v>
      </c>
      <c r="B7231" t="s">
        <v>262</v>
      </c>
      <c r="C7231" s="14" t="s">
        <v>264</v>
      </c>
      <c r="D7231" t="s">
        <v>465</v>
      </c>
      <c r="E7231" t="s">
        <v>483</v>
      </c>
      <c r="F7231" s="20">
        <v>2049</v>
      </c>
      <c r="G7231" s="20">
        <v>59</v>
      </c>
      <c r="H7231" s="11">
        <v>25015.534719357998</v>
      </c>
      <c r="I7231" s="10">
        <v>5882126.7588671204</v>
      </c>
      <c r="J7231" s="33">
        <f t="shared" si="448"/>
        <v>4.2528044268423607E-3</v>
      </c>
      <c r="K7231" s="33">
        <f t="shared" si="449"/>
        <v>4.2437740600926865E-3</v>
      </c>
      <c r="L7231" s="33">
        <f t="shared" si="450"/>
        <v>0.95743259948641624</v>
      </c>
      <c r="M7231" s="33">
        <f t="shared" si="451"/>
        <v>0.95336947185642862</v>
      </c>
    </row>
    <row r="7232" spans="1:13" ht="41.4">
      <c r="A7232" t="s">
        <v>164</v>
      </c>
      <c r="B7232" t="s">
        <v>262</v>
      </c>
      <c r="C7232" s="14" t="s">
        <v>264</v>
      </c>
      <c r="D7232" t="s">
        <v>465</v>
      </c>
      <c r="E7232" t="s">
        <v>483</v>
      </c>
      <c r="F7232" s="20">
        <v>2049</v>
      </c>
      <c r="G7232" s="20">
        <v>60</v>
      </c>
      <c r="H7232" s="11">
        <v>19703.7684789062</v>
      </c>
      <c r="I7232" s="10">
        <v>3895444.7223330601</v>
      </c>
      <c r="J7232" s="33">
        <f t="shared" si="448"/>
        <v>5.0581563552787928E-3</v>
      </c>
      <c r="K7232" s="33">
        <f t="shared" si="449"/>
        <v>5.0453854239504992E-3</v>
      </c>
      <c r="L7232" s="33">
        <f t="shared" si="450"/>
        <v>0.95336947185642862</v>
      </c>
      <c r="M7232" s="33">
        <f t="shared" si="451"/>
        <v>0.94855935541948477</v>
      </c>
    </row>
    <row r="7233" spans="1:13" ht="41.4">
      <c r="A7233" t="s">
        <v>164</v>
      </c>
      <c r="B7233" t="s">
        <v>262</v>
      </c>
      <c r="C7233" s="14" t="s">
        <v>264</v>
      </c>
      <c r="D7233" t="s">
        <v>465</v>
      </c>
      <c r="E7233" t="s">
        <v>483</v>
      </c>
      <c r="F7233" s="20">
        <v>2049</v>
      </c>
      <c r="G7233" s="20">
        <v>61</v>
      </c>
      <c r="H7233" s="11">
        <v>21334.176728558501</v>
      </c>
      <c r="I7233" s="10">
        <v>3842342.5797086498</v>
      </c>
      <c r="J7233" s="33">
        <f t="shared" si="448"/>
        <v>5.5523879732182002E-3</v>
      </c>
      <c r="K7233" s="33">
        <f t="shared" si="449"/>
        <v>5.5370019566645112E-3</v>
      </c>
      <c r="L7233" s="33">
        <f t="shared" si="450"/>
        <v>0.94855935541948477</v>
      </c>
      <c r="M7233" s="33">
        <f t="shared" si="451"/>
        <v>0.94330718041251471</v>
      </c>
    </row>
    <row r="7234" spans="1:13" ht="41.4">
      <c r="A7234" t="s">
        <v>164</v>
      </c>
      <c r="B7234" t="s">
        <v>262</v>
      </c>
      <c r="C7234" s="14" t="s">
        <v>264</v>
      </c>
      <c r="D7234" t="s">
        <v>465</v>
      </c>
      <c r="E7234" t="s">
        <v>483</v>
      </c>
      <c r="F7234" s="20">
        <v>2049</v>
      </c>
      <c r="G7234" s="20">
        <v>62</v>
      </c>
      <c r="H7234" s="11">
        <v>22476.315559672399</v>
      </c>
      <c r="I7234" s="10">
        <v>3684227.2329518101</v>
      </c>
      <c r="J7234" s="33">
        <f t="shared" ref="J7234:J7297" si="452">IF(I7234&gt;0,H7234/I7234,0)</f>
        <v>6.1006865588104156E-3</v>
      </c>
      <c r="K7234" s="33">
        <f t="shared" ref="K7234:K7297" si="453">1-EXP(-J7234)</f>
        <v>6.0821151558608788E-3</v>
      </c>
      <c r="L7234" s="33">
        <f t="shared" ref="L7234:L7297" si="454">IF(G7234=30,1,M7233)</f>
        <v>0.94330718041251471</v>
      </c>
      <c r="M7234" s="33">
        <f t="shared" ref="M7234:M7297" si="455">L7234*(1-K7234)</f>
        <v>0.93756987751389531</v>
      </c>
    </row>
    <row r="7235" spans="1:13" ht="41.4">
      <c r="A7235" t="s">
        <v>164</v>
      </c>
      <c r="B7235" t="s">
        <v>262</v>
      </c>
      <c r="C7235" s="14" t="s">
        <v>264</v>
      </c>
      <c r="D7235" t="s">
        <v>465</v>
      </c>
      <c r="E7235" t="s">
        <v>483</v>
      </c>
      <c r="F7235" s="20">
        <v>2049</v>
      </c>
      <c r="G7235" s="20">
        <v>63</v>
      </c>
      <c r="H7235" s="11">
        <v>24185.889028707199</v>
      </c>
      <c r="I7235" s="10">
        <v>3610283.8311519301</v>
      </c>
      <c r="J7235" s="33">
        <f t="shared" si="452"/>
        <v>6.6991655392895323E-3</v>
      </c>
      <c r="K7235" s="33">
        <f t="shared" si="453"/>
        <v>6.67677615445883E-3</v>
      </c>
      <c r="L7235" s="33">
        <f t="shared" si="454"/>
        <v>0.93756987751389531</v>
      </c>
      <c r="M7235" s="33">
        <f t="shared" si="455"/>
        <v>0.93130993331257161</v>
      </c>
    </row>
    <row r="7236" spans="1:13" ht="41.4">
      <c r="A7236" t="s">
        <v>164</v>
      </c>
      <c r="B7236" t="s">
        <v>262</v>
      </c>
      <c r="C7236" s="14" t="s">
        <v>264</v>
      </c>
      <c r="D7236" t="s">
        <v>465</v>
      </c>
      <c r="E7236" t="s">
        <v>483</v>
      </c>
      <c r="F7236" s="20">
        <v>2049</v>
      </c>
      <c r="G7236" s="20">
        <v>64</v>
      </c>
      <c r="H7236" s="11">
        <v>26576.257089037099</v>
      </c>
      <c r="I7236" s="10">
        <v>3613489.1074113101</v>
      </c>
      <c r="J7236" s="33">
        <f t="shared" si="452"/>
        <v>7.3547356305928456E-3</v>
      </c>
      <c r="K7236" s="33">
        <f t="shared" si="453"/>
        <v>7.3277557463192755E-3</v>
      </c>
      <c r="L7236" s="33">
        <f t="shared" si="454"/>
        <v>0.93130993331257161</v>
      </c>
      <c r="M7236" s="33">
        <f t="shared" si="455"/>
        <v>0.92448552159713615</v>
      </c>
    </row>
    <row r="7237" spans="1:13" ht="41.4">
      <c r="A7237" t="s">
        <v>164</v>
      </c>
      <c r="B7237" t="s">
        <v>262</v>
      </c>
      <c r="C7237" s="14" t="s">
        <v>264</v>
      </c>
      <c r="D7237" t="s">
        <v>465</v>
      </c>
      <c r="E7237" t="s">
        <v>483</v>
      </c>
      <c r="F7237" s="20">
        <v>2049</v>
      </c>
      <c r="G7237" s="20">
        <v>65</v>
      </c>
      <c r="H7237" s="11">
        <v>27834.905534739701</v>
      </c>
      <c r="I7237" s="10">
        <v>3632452.28173343</v>
      </c>
      <c r="J7237" s="33">
        <f t="shared" si="452"/>
        <v>7.6628413467985605E-3</v>
      </c>
      <c r="K7237" s="33">
        <f t="shared" si="453"/>
        <v>7.6335566271737987E-3</v>
      </c>
      <c r="L7237" s="33">
        <f t="shared" si="454"/>
        <v>0.92448552159713615</v>
      </c>
      <c r="M7237" s="33">
        <f t="shared" si="455"/>
        <v>0.91742840901702205</v>
      </c>
    </row>
    <row r="7238" spans="1:13" ht="41.4">
      <c r="A7238" t="s">
        <v>164</v>
      </c>
      <c r="B7238" t="s">
        <v>262</v>
      </c>
      <c r="C7238" s="14" t="s">
        <v>264</v>
      </c>
      <c r="D7238" t="s">
        <v>465</v>
      </c>
      <c r="E7238" t="s">
        <v>483</v>
      </c>
      <c r="F7238" s="20">
        <v>2049</v>
      </c>
      <c r="G7238" s="20">
        <v>66</v>
      </c>
      <c r="H7238" s="11">
        <v>29925.534229477002</v>
      </c>
      <c r="I7238" s="10">
        <v>3555069.1978876898</v>
      </c>
      <c r="J7238" s="33">
        <f t="shared" si="452"/>
        <v>8.4177079442666856E-3</v>
      </c>
      <c r="K7238" s="33">
        <f t="shared" si="453"/>
        <v>8.3823782419538695E-3</v>
      </c>
      <c r="L7238" s="33">
        <f t="shared" si="454"/>
        <v>0.91742840901702205</v>
      </c>
      <c r="M7238" s="33">
        <f t="shared" si="455"/>
        <v>0.90973817708272742</v>
      </c>
    </row>
    <row r="7239" spans="1:13" ht="41.4">
      <c r="A7239" t="s">
        <v>164</v>
      </c>
      <c r="B7239" t="s">
        <v>262</v>
      </c>
      <c r="C7239" s="14" t="s">
        <v>264</v>
      </c>
      <c r="D7239" t="s">
        <v>465</v>
      </c>
      <c r="E7239" t="s">
        <v>483</v>
      </c>
      <c r="F7239" s="20">
        <v>2049</v>
      </c>
      <c r="G7239" s="20">
        <v>67</v>
      </c>
      <c r="H7239" s="11">
        <v>31290.9578764498</v>
      </c>
      <c r="I7239" s="10">
        <v>3380544.9291618699</v>
      </c>
      <c r="J7239" s="33">
        <f t="shared" si="452"/>
        <v>9.2561875473158375E-3</v>
      </c>
      <c r="K7239" s="33">
        <f t="shared" si="453"/>
        <v>9.2134809118117333E-3</v>
      </c>
      <c r="L7239" s="33">
        <f t="shared" si="454"/>
        <v>0.90973817708272742</v>
      </c>
      <c r="M7239" s="33">
        <f t="shared" si="455"/>
        <v>0.90135632175342928</v>
      </c>
    </row>
    <row r="7240" spans="1:13" ht="41.4">
      <c r="A7240" t="s">
        <v>164</v>
      </c>
      <c r="B7240" t="s">
        <v>262</v>
      </c>
      <c r="C7240" s="14" t="s">
        <v>264</v>
      </c>
      <c r="D7240" t="s">
        <v>465</v>
      </c>
      <c r="E7240" t="s">
        <v>483</v>
      </c>
      <c r="F7240" s="20">
        <v>2049</v>
      </c>
      <c r="G7240" s="20">
        <v>68</v>
      </c>
      <c r="H7240" s="11">
        <v>33136.126753997101</v>
      </c>
      <c r="I7240" s="10">
        <v>3255911.0853681099</v>
      </c>
      <c r="J7240" s="33">
        <f t="shared" si="452"/>
        <v>1.017722102514073E-2</v>
      </c>
      <c r="K7240" s="33">
        <f t="shared" si="453"/>
        <v>1.0125608350835757E-2</v>
      </c>
      <c r="L7240" s="33">
        <f t="shared" si="454"/>
        <v>0.90135632175342928</v>
      </c>
      <c r="M7240" s="33">
        <f t="shared" si="455"/>
        <v>0.8922295406548042</v>
      </c>
    </row>
    <row r="7241" spans="1:13" ht="41.4">
      <c r="A7241" t="s">
        <v>164</v>
      </c>
      <c r="B7241" t="s">
        <v>262</v>
      </c>
      <c r="C7241" s="14" t="s">
        <v>264</v>
      </c>
      <c r="D7241" t="s">
        <v>465</v>
      </c>
      <c r="E7241" t="s">
        <v>483</v>
      </c>
      <c r="F7241" s="20">
        <v>2049</v>
      </c>
      <c r="G7241" s="20">
        <v>69</v>
      </c>
      <c r="H7241" s="11">
        <v>35183.010272839099</v>
      </c>
      <c r="I7241" s="10">
        <v>3141135.2610985902</v>
      </c>
      <c r="J7241" s="33">
        <f t="shared" si="452"/>
        <v>1.1200730738520978E-2</v>
      </c>
      <c r="K7241" s="33">
        <f t="shared" si="453"/>
        <v>1.1138236100146304E-2</v>
      </c>
      <c r="L7241" s="33">
        <f t="shared" si="454"/>
        <v>0.8922295406548042</v>
      </c>
      <c r="M7241" s="33">
        <f t="shared" si="455"/>
        <v>0.88229167737546588</v>
      </c>
    </row>
    <row r="7242" spans="1:13" ht="41.4">
      <c r="A7242" t="s">
        <v>164</v>
      </c>
      <c r="B7242" t="s">
        <v>262</v>
      </c>
      <c r="C7242" s="14" t="s">
        <v>264</v>
      </c>
      <c r="D7242" t="s">
        <v>465</v>
      </c>
      <c r="E7242" t="s">
        <v>483</v>
      </c>
      <c r="F7242" s="20">
        <v>2050</v>
      </c>
      <c r="G7242" s="20">
        <v>30</v>
      </c>
      <c r="H7242" s="11">
        <v>612.445799566593</v>
      </c>
      <c r="I7242" s="10">
        <v>4253315.1016025897</v>
      </c>
      <c r="J7242" s="33">
        <f t="shared" si="452"/>
        <v>1.4399257636374789E-4</v>
      </c>
      <c r="K7242" s="33">
        <f t="shared" si="453"/>
        <v>1.4398220993028232E-4</v>
      </c>
      <c r="L7242" s="33">
        <f t="shared" si="454"/>
        <v>1</v>
      </c>
      <c r="M7242" s="33">
        <f t="shared" si="455"/>
        <v>0.99985601779006972</v>
      </c>
    </row>
    <row r="7243" spans="1:13" ht="41.4">
      <c r="A7243" t="s">
        <v>164</v>
      </c>
      <c r="B7243" t="s">
        <v>262</v>
      </c>
      <c r="C7243" s="14" t="s">
        <v>264</v>
      </c>
      <c r="D7243" t="s">
        <v>465</v>
      </c>
      <c r="E7243" t="s">
        <v>483</v>
      </c>
      <c r="F7243" s="20">
        <v>2050</v>
      </c>
      <c r="G7243" s="20">
        <v>31</v>
      </c>
      <c r="H7243" s="11">
        <v>842.30387444928601</v>
      </c>
      <c r="I7243" s="10">
        <v>4262032.0916932402</v>
      </c>
      <c r="J7243" s="33">
        <f t="shared" si="452"/>
        <v>1.9762964152497773E-4</v>
      </c>
      <c r="K7243" s="33">
        <f t="shared" si="453"/>
        <v>1.9761011407382068E-4</v>
      </c>
      <c r="L7243" s="33">
        <f t="shared" si="454"/>
        <v>0.99985601779006972</v>
      </c>
      <c r="M7243" s="33">
        <f t="shared" si="455"/>
        <v>0.99965843612833682</v>
      </c>
    </row>
    <row r="7244" spans="1:13" ht="41.4">
      <c r="A7244" t="s">
        <v>164</v>
      </c>
      <c r="B7244" t="s">
        <v>262</v>
      </c>
      <c r="C7244" s="14" t="s">
        <v>264</v>
      </c>
      <c r="D7244" t="s">
        <v>465</v>
      </c>
      <c r="E7244" t="s">
        <v>483</v>
      </c>
      <c r="F7244" s="20">
        <v>2050</v>
      </c>
      <c r="G7244" s="20">
        <v>32</v>
      </c>
      <c r="H7244" s="11">
        <v>889.43263644437002</v>
      </c>
      <c r="I7244" s="10">
        <v>4266193.6587518901</v>
      </c>
      <c r="J7244" s="33">
        <f t="shared" si="452"/>
        <v>2.0848388694679669E-4</v>
      </c>
      <c r="K7244" s="33">
        <f t="shared" si="453"/>
        <v>2.0846215569148008E-4</v>
      </c>
      <c r="L7244" s="33">
        <f t="shared" si="454"/>
        <v>0.99965843612833682</v>
      </c>
      <c r="M7244" s="33">
        <f t="shared" si="455"/>
        <v>0.99945004517578628</v>
      </c>
    </row>
    <row r="7245" spans="1:13" ht="41.4">
      <c r="A7245" t="s">
        <v>164</v>
      </c>
      <c r="B7245" t="s">
        <v>262</v>
      </c>
      <c r="C7245" s="14" t="s">
        <v>264</v>
      </c>
      <c r="D7245" t="s">
        <v>465</v>
      </c>
      <c r="E7245" t="s">
        <v>483</v>
      </c>
      <c r="F7245" s="20">
        <v>2050</v>
      </c>
      <c r="G7245" s="20">
        <v>33</v>
      </c>
      <c r="H7245" s="11">
        <v>952.00193433593097</v>
      </c>
      <c r="I7245" s="10">
        <v>4306511.1123932702</v>
      </c>
      <c r="J7245" s="33">
        <f t="shared" si="452"/>
        <v>2.2106106532414636E-4</v>
      </c>
      <c r="K7245" s="33">
        <f t="shared" si="453"/>
        <v>2.210366331272251E-4</v>
      </c>
      <c r="L7245" s="33">
        <f t="shared" si="454"/>
        <v>0.99945004517578628</v>
      </c>
      <c r="M7245" s="33">
        <f t="shared" si="455"/>
        <v>0.99922913010282177</v>
      </c>
    </row>
    <row r="7246" spans="1:13" ht="41.4">
      <c r="A7246" t="s">
        <v>164</v>
      </c>
      <c r="B7246" t="s">
        <v>262</v>
      </c>
      <c r="C7246" s="14" t="s">
        <v>264</v>
      </c>
      <c r="D7246" t="s">
        <v>465</v>
      </c>
      <c r="E7246" t="s">
        <v>483</v>
      </c>
      <c r="F7246" s="20">
        <v>2050</v>
      </c>
      <c r="G7246" s="20">
        <v>34</v>
      </c>
      <c r="H7246" s="11">
        <v>1113.19758789259</v>
      </c>
      <c r="I7246" s="10">
        <v>4567933.8698809696</v>
      </c>
      <c r="J7246" s="33">
        <f t="shared" si="452"/>
        <v>2.4369827138535119E-4</v>
      </c>
      <c r="K7246" s="33">
        <f t="shared" si="453"/>
        <v>2.4366857937363484E-4</v>
      </c>
      <c r="L7246" s="33">
        <f t="shared" si="454"/>
        <v>0.99922913010282177</v>
      </c>
      <c r="M7246" s="33">
        <f t="shared" si="455"/>
        <v>0.99898564936022083</v>
      </c>
    </row>
    <row r="7247" spans="1:13" ht="41.4">
      <c r="A7247" t="s">
        <v>164</v>
      </c>
      <c r="B7247" t="s">
        <v>262</v>
      </c>
      <c r="C7247" s="14" t="s">
        <v>264</v>
      </c>
      <c r="D7247" t="s">
        <v>465</v>
      </c>
      <c r="E7247" t="s">
        <v>483</v>
      </c>
      <c r="F7247" s="20">
        <v>2050</v>
      </c>
      <c r="G7247" s="20">
        <v>35</v>
      </c>
      <c r="H7247" s="11">
        <v>1492.51607143554</v>
      </c>
      <c r="I7247" s="10">
        <v>4615736.9844857296</v>
      </c>
      <c r="J7247" s="33">
        <f t="shared" si="452"/>
        <v>3.2335379516903545E-4</v>
      </c>
      <c r="K7247" s="33">
        <f t="shared" si="453"/>
        <v>3.2330152196502482E-4</v>
      </c>
      <c r="L7247" s="33">
        <f t="shared" si="454"/>
        <v>0.99898564936022083</v>
      </c>
      <c r="M7247" s="33">
        <f t="shared" si="455"/>
        <v>0.99866267577936141</v>
      </c>
    </row>
    <row r="7248" spans="1:13" ht="41.4">
      <c r="A7248" t="s">
        <v>164</v>
      </c>
      <c r="B7248" t="s">
        <v>262</v>
      </c>
      <c r="C7248" s="14" t="s">
        <v>264</v>
      </c>
      <c r="D7248" t="s">
        <v>465</v>
      </c>
      <c r="E7248" t="s">
        <v>483</v>
      </c>
      <c r="F7248" s="20">
        <v>2050</v>
      </c>
      <c r="G7248" s="20">
        <v>36</v>
      </c>
      <c r="H7248" s="11">
        <v>1797.1572730886301</v>
      </c>
      <c r="I7248" s="10">
        <v>4680586.7824575901</v>
      </c>
      <c r="J7248" s="33">
        <f t="shared" si="452"/>
        <v>3.8395982311965898E-4</v>
      </c>
      <c r="K7248" s="33">
        <f t="shared" si="453"/>
        <v>3.8388611998008138E-4</v>
      </c>
      <c r="L7248" s="33">
        <f t="shared" si="454"/>
        <v>0.99866267577936141</v>
      </c>
      <c r="M7248" s="33">
        <f t="shared" si="455"/>
        <v>0.99827930303958756</v>
      </c>
    </row>
    <row r="7249" spans="1:13" ht="41.4">
      <c r="A7249" t="s">
        <v>164</v>
      </c>
      <c r="B7249" t="s">
        <v>262</v>
      </c>
      <c r="C7249" s="14" t="s">
        <v>264</v>
      </c>
      <c r="D7249" t="s">
        <v>465</v>
      </c>
      <c r="E7249" t="s">
        <v>483</v>
      </c>
      <c r="F7249" s="20">
        <v>2050</v>
      </c>
      <c r="G7249" s="20">
        <v>37</v>
      </c>
      <c r="H7249" s="11">
        <v>1958.6474158557801</v>
      </c>
      <c r="I7249" s="10">
        <v>4746759.2964585302</v>
      </c>
      <c r="J7249" s="33">
        <f t="shared" si="452"/>
        <v>4.1262834147016698E-4</v>
      </c>
      <c r="K7249" s="33">
        <f t="shared" si="453"/>
        <v>4.1254322210404482E-4</v>
      </c>
      <c r="L7249" s="33">
        <f t="shared" si="454"/>
        <v>0.99827930303958756</v>
      </c>
      <c r="M7249" s="33">
        <f t="shared" si="455"/>
        <v>0.9978674696793518</v>
      </c>
    </row>
    <row r="7250" spans="1:13" ht="41.4">
      <c r="A7250" t="s">
        <v>164</v>
      </c>
      <c r="B7250" t="s">
        <v>262</v>
      </c>
      <c r="C7250" s="14" t="s">
        <v>264</v>
      </c>
      <c r="D7250" t="s">
        <v>465</v>
      </c>
      <c r="E7250" t="s">
        <v>483</v>
      </c>
      <c r="F7250" s="20">
        <v>2050</v>
      </c>
      <c r="G7250" s="20">
        <v>38</v>
      </c>
      <c r="H7250" s="11">
        <v>2212.8326098308198</v>
      </c>
      <c r="I7250" s="10">
        <v>4856437.8294465505</v>
      </c>
      <c r="J7250" s="33">
        <f t="shared" si="452"/>
        <v>4.5564932313423619E-4</v>
      </c>
      <c r="K7250" s="33">
        <f t="shared" si="453"/>
        <v>4.5554553074633741E-4</v>
      </c>
      <c r="L7250" s="33">
        <f t="shared" si="454"/>
        <v>0.9978674696793518</v>
      </c>
      <c r="M7250" s="33">
        <f t="shared" si="455"/>
        <v>0.99741289561326218</v>
      </c>
    </row>
    <row r="7251" spans="1:13" ht="41.4">
      <c r="A7251" t="s">
        <v>164</v>
      </c>
      <c r="B7251" t="s">
        <v>262</v>
      </c>
      <c r="C7251" s="14" t="s">
        <v>264</v>
      </c>
      <c r="D7251" t="s">
        <v>465</v>
      </c>
      <c r="E7251" t="s">
        <v>483</v>
      </c>
      <c r="F7251" s="20">
        <v>2050</v>
      </c>
      <c r="G7251" s="20">
        <v>39</v>
      </c>
      <c r="H7251" s="11">
        <v>2377.2931895297002</v>
      </c>
      <c r="I7251" s="10">
        <v>4826036.3125780504</v>
      </c>
      <c r="J7251" s="33">
        <f t="shared" si="452"/>
        <v>4.9259745172944194E-4</v>
      </c>
      <c r="K7251" s="33">
        <f t="shared" si="453"/>
        <v>4.924761455239457E-4</v>
      </c>
      <c r="L7251" s="33">
        <f t="shared" si="454"/>
        <v>0.99741289561326218</v>
      </c>
      <c r="M7251" s="33">
        <f t="shared" si="455"/>
        <v>0.99692169355493465</v>
      </c>
    </row>
    <row r="7252" spans="1:13" ht="41.4">
      <c r="A7252" t="s">
        <v>164</v>
      </c>
      <c r="B7252" t="s">
        <v>262</v>
      </c>
      <c r="C7252" s="14" t="s">
        <v>264</v>
      </c>
      <c r="D7252" t="s">
        <v>465</v>
      </c>
      <c r="E7252" t="s">
        <v>483</v>
      </c>
      <c r="F7252" s="20">
        <v>2050</v>
      </c>
      <c r="G7252" s="20">
        <v>40</v>
      </c>
      <c r="H7252" s="11">
        <v>3097.1975008055301</v>
      </c>
      <c r="I7252" s="10">
        <v>4690586.46509114</v>
      </c>
      <c r="J7252" s="33">
        <f t="shared" si="452"/>
        <v>6.6030069456258285E-4</v>
      </c>
      <c r="K7252" s="33">
        <f t="shared" si="453"/>
        <v>6.6008274403261957E-4</v>
      </c>
      <c r="L7252" s="33">
        <f t="shared" si="454"/>
        <v>0.99692169355493465</v>
      </c>
      <c r="M7252" s="33">
        <f t="shared" si="455"/>
        <v>0.99626364274786727</v>
      </c>
    </row>
    <row r="7253" spans="1:13" ht="41.4">
      <c r="A7253" t="s">
        <v>164</v>
      </c>
      <c r="B7253" t="s">
        <v>262</v>
      </c>
      <c r="C7253" s="14" t="s">
        <v>264</v>
      </c>
      <c r="D7253" t="s">
        <v>465</v>
      </c>
      <c r="E7253" t="s">
        <v>483</v>
      </c>
      <c r="F7253" s="20">
        <v>2050</v>
      </c>
      <c r="G7253" s="20">
        <v>41</v>
      </c>
      <c r="H7253" s="11">
        <v>3459.2839963260399</v>
      </c>
      <c r="I7253" s="10">
        <v>4616352.8806260396</v>
      </c>
      <c r="J7253" s="33">
        <f t="shared" si="452"/>
        <v>7.493543248922761E-4</v>
      </c>
      <c r="K7253" s="33">
        <f t="shared" si="453"/>
        <v>7.490736290580724E-4</v>
      </c>
      <c r="L7253" s="33">
        <f t="shared" si="454"/>
        <v>0.99626364274786727</v>
      </c>
      <c r="M7253" s="33">
        <f t="shared" si="455"/>
        <v>0.9955173679254955</v>
      </c>
    </row>
    <row r="7254" spans="1:13" ht="41.4">
      <c r="A7254" t="s">
        <v>164</v>
      </c>
      <c r="B7254" t="s">
        <v>262</v>
      </c>
      <c r="C7254" s="14" t="s">
        <v>264</v>
      </c>
      <c r="D7254" t="s">
        <v>465</v>
      </c>
      <c r="E7254" t="s">
        <v>483</v>
      </c>
      <c r="F7254" s="20">
        <v>2050</v>
      </c>
      <c r="G7254" s="20">
        <v>42</v>
      </c>
      <c r="H7254" s="11">
        <v>3714.5003763591499</v>
      </c>
      <c r="I7254" s="10">
        <v>4569888.4242431698</v>
      </c>
      <c r="J7254" s="33">
        <f t="shared" si="452"/>
        <v>8.1282080250664264E-4</v>
      </c>
      <c r="K7254" s="33">
        <f t="shared" si="453"/>
        <v>8.1249055316201524E-4</v>
      </c>
      <c r="L7254" s="33">
        <f t="shared" si="454"/>
        <v>0.9955173679254955</v>
      </c>
      <c r="M7254" s="33">
        <f t="shared" si="455"/>
        <v>0.99470851946854733</v>
      </c>
    </row>
    <row r="7255" spans="1:13" ht="41.4">
      <c r="A7255" t="s">
        <v>164</v>
      </c>
      <c r="B7255" t="s">
        <v>262</v>
      </c>
      <c r="C7255" s="14" t="s">
        <v>264</v>
      </c>
      <c r="D7255" t="s">
        <v>465</v>
      </c>
      <c r="E7255" t="s">
        <v>483</v>
      </c>
      <c r="F7255" s="20">
        <v>2050</v>
      </c>
      <c r="G7255" s="20">
        <v>43</v>
      </c>
      <c r="H7255" s="11">
        <v>4115.8383889595798</v>
      </c>
      <c r="I7255" s="10">
        <v>4589740.1986171799</v>
      </c>
      <c r="J7255" s="33">
        <f t="shared" si="452"/>
        <v>8.9674757412186868E-4</v>
      </c>
      <c r="K7255" s="33">
        <f t="shared" si="453"/>
        <v>8.9634561617657482E-4</v>
      </c>
      <c r="L7255" s="33">
        <f t="shared" si="454"/>
        <v>0.99470851946854733</v>
      </c>
      <c r="M7255" s="33">
        <f t="shared" si="455"/>
        <v>0.9938169168477482</v>
      </c>
    </row>
    <row r="7256" spans="1:13" ht="41.4">
      <c r="A7256" t="s">
        <v>164</v>
      </c>
      <c r="B7256" t="s">
        <v>262</v>
      </c>
      <c r="C7256" s="14" t="s">
        <v>264</v>
      </c>
      <c r="D7256" t="s">
        <v>465</v>
      </c>
      <c r="E7256" t="s">
        <v>483</v>
      </c>
      <c r="F7256" s="20">
        <v>2050</v>
      </c>
      <c r="G7256" s="20">
        <v>44</v>
      </c>
      <c r="H7256" s="11">
        <v>4394.4827257504803</v>
      </c>
      <c r="I7256" s="10">
        <v>4502275.2845682101</v>
      </c>
      <c r="J7256" s="33">
        <f t="shared" si="452"/>
        <v>9.7605820346277031E-4</v>
      </c>
      <c r="K7256" s="33">
        <f t="shared" si="453"/>
        <v>9.7558201359682073E-4</v>
      </c>
      <c r="L7256" s="33">
        <f t="shared" si="454"/>
        <v>0.9938169168477482</v>
      </c>
      <c r="M7256" s="33">
        <f t="shared" si="455"/>
        <v>0.99284736693886333</v>
      </c>
    </row>
    <row r="7257" spans="1:13" ht="41.4">
      <c r="A7257" t="s">
        <v>164</v>
      </c>
      <c r="B7257" t="s">
        <v>262</v>
      </c>
      <c r="C7257" s="14" t="s">
        <v>264</v>
      </c>
      <c r="D7257" t="s">
        <v>465</v>
      </c>
      <c r="E7257" t="s">
        <v>483</v>
      </c>
      <c r="F7257" s="20">
        <v>2050</v>
      </c>
      <c r="G7257" s="20">
        <v>45</v>
      </c>
      <c r="H7257" s="11">
        <v>5541.36775252797</v>
      </c>
      <c r="I7257" s="10">
        <v>4435702.0207651202</v>
      </c>
      <c r="J7257" s="33">
        <f t="shared" si="452"/>
        <v>1.2492651054076289E-3</v>
      </c>
      <c r="K7257" s="33">
        <f t="shared" si="453"/>
        <v>1.2484850986014262E-3</v>
      </c>
      <c r="L7257" s="33">
        <f t="shared" si="454"/>
        <v>0.99284736693886333</v>
      </c>
      <c r="M7257" s="33">
        <f t="shared" si="455"/>
        <v>0.99160781179605451</v>
      </c>
    </row>
    <row r="7258" spans="1:13" ht="41.4">
      <c r="A7258" t="s">
        <v>164</v>
      </c>
      <c r="B7258" t="s">
        <v>262</v>
      </c>
      <c r="C7258" s="14" t="s">
        <v>264</v>
      </c>
      <c r="D7258" t="s">
        <v>465</v>
      </c>
      <c r="E7258" t="s">
        <v>483</v>
      </c>
      <c r="F7258" s="20">
        <v>2050</v>
      </c>
      <c r="G7258" s="20">
        <v>46</v>
      </c>
      <c r="H7258" s="11">
        <v>6005.6726879301305</v>
      </c>
      <c r="I7258" s="10">
        <v>4301586.09047361</v>
      </c>
      <c r="J7258" s="33">
        <f t="shared" si="452"/>
        <v>1.3961530843775113E-3</v>
      </c>
      <c r="K7258" s="33">
        <f t="shared" si="453"/>
        <v>1.3951789160754346E-3</v>
      </c>
      <c r="L7258" s="33">
        <f t="shared" si="454"/>
        <v>0.99160781179605451</v>
      </c>
      <c r="M7258" s="33">
        <f t="shared" si="455"/>
        <v>0.99022434148402094</v>
      </c>
    </row>
    <row r="7259" spans="1:13" ht="41.4">
      <c r="A7259" t="s">
        <v>164</v>
      </c>
      <c r="B7259" t="s">
        <v>262</v>
      </c>
      <c r="C7259" s="14" t="s">
        <v>264</v>
      </c>
      <c r="D7259" t="s">
        <v>465</v>
      </c>
      <c r="E7259" t="s">
        <v>483</v>
      </c>
      <c r="F7259" s="20">
        <v>2050</v>
      </c>
      <c r="G7259" s="20">
        <v>47</v>
      </c>
      <c r="H7259" s="11">
        <v>6468.38709826779</v>
      </c>
      <c r="I7259" s="10">
        <v>4229011.66083261</v>
      </c>
      <c r="J7259" s="33">
        <f t="shared" si="452"/>
        <v>1.529526900617316E-3</v>
      </c>
      <c r="K7259" s="33">
        <f t="shared" si="453"/>
        <v>1.5283577704954254E-3</v>
      </c>
      <c r="L7259" s="33">
        <f t="shared" si="454"/>
        <v>0.99022434148402094</v>
      </c>
      <c r="M7259" s="33">
        <f t="shared" si="455"/>
        <v>0.98871092441718011</v>
      </c>
    </row>
    <row r="7260" spans="1:13" ht="41.4">
      <c r="A7260" t="s">
        <v>164</v>
      </c>
      <c r="B7260" t="s">
        <v>262</v>
      </c>
      <c r="C7260" s="14" t="s">
        <v>264</v>
      </c>
      <c r="D7260" t="s">
        <v>465</v>
      </c>
      <c r="E7260" t="s">
        <v>483</v>
      </c>
      <c r="F7260" s="20">
        <v>2050</v>
      </c>
      <c r="G7260" s="20">
        <v>48</v>
      </c>
      <c r="H7260" s="11">
        <v>7191.4623210125601</v>
      </c>
      <c r="I7260" s="10">
        <v>4195557.2601322597</v>
      </c>
      <c r="J7260" s="33">
        <f t="shared" si="452"/>
        <v>1.7140660644411889E-3</v>
      </c>
      <c r="K7260" s="33">
        <f t="shared" si="453"/>
        <v>1.7125978921724849E-3</v>
      </c>
      <c r="L7260" s="33">
        <f t="shared" si="454"/>
        <v>0.98871092441718011</v>
      </c>
      <c r="M7260" s="33">
        <f t="shared" si="455"/>
        <v>0.98701766017205539</v>
      </c>
    </row>
    <row r="7261" spans="1:13" ht="41.4">
      <c r="A7261" t="s">
        <v>164</v>
      </c>
      <c r="B7261" t="s">
        <v>262</v>
      </c>
      <c r="C7261" s="14" t="s">
        <v>264</v>
      </c>
      <c r="D7261" t="s">
        <v>465</v>
      </c>
      <c r="E7261" t="s">
        <v>483</v>
      </c>
      <c r="F7261" s="20">
        <v>2050</v>
      </c>
      <c r="G7261" s="20">
        <v>49</v>
      </c>
      <c r="H7261" s="11">
        <v>7840.1544667011003</v>
      </c>
      <c r="I7261" s="10">
        <v>4164815.9286380201</v>
      </c>
      <c r="J7261" s="33">
        <f t="shared" si="452"/>
        <v>1.8824732235561228E-3</v>
      </c>
      <c r="K7261" s="33">
        <f t="shared" si="453"/>
        <v>1.8807024821361207E-3</v>
      </c>
      <c r="L7261" s="33">
        <f t="shared" si="454"/>
        <v>0.98701766017205539</v>
      </c>
      <c r="M7261" s="33">
        <f t="shared" si="455"/>
        <v>0.98516137360865763</v>
      </c>
    </row>
    <row r="7262" spans="1:13" ht="41.4">
      <c r="A7262" t="s">
        <v>164</v>
      </c>
      <c r="B7262" t="s">
        <v>262</v>
      </c>
      <c r="C7262" s="14" t="s">
        <v>264</v>
      </c>
      <c r="D7262" t="s">
        <v>465</v>
      </c>
      <c r="E7262" t="s">
        <v>483</v>
      </c>
      <c r="F7262" s="20">
        <v>2050</v>
      </c>
      <c r="G7262" s="20">
        <v>50</v>
      </c>
      <c r="H7262" s="11">
        <v>8852.9801196063709</v>
      </c>
      <c r="I7262" s="10">
        <v>4132548.5006086798</v>
      </c>
      <c r="J7262" s="33">
        <f t="shared" si="452"/>
        <v>2.1422567982692575E-3</v>
      </c>
      <c r="K7262" s="33">
        <f t="shared" si="453"/>
        <v>2.1399638038609448E-3</v>
      </c>
      <c r="L7262" s="33">
        <f t="shared" si="454"/>
        <v>0.98516137360865763</v>
      </c>
      <c r="M7262" s="33">
        <f t="shared" si="455"/>
        <v>0.98305316392817321</v>
      </c>
    </row>
    <row r="7263" spans="1:13" ht="41.4">
      <c r="A7263" t="s">
        <v>164</v>
      </c>
      <c r="B7263" t="s">
        <v>262</v>
      </c>
      <c r="C7263" s="14" t="s">
        <v>264</v>
      </c>
      <c r="D7263" t="s">
        <v>465</v>
      </c>
      <c r="E7263" t="s">
        <v>483</v>
      </c>
      <c r="F7263" s="20">
        <v>2050</v>
      </c>
      <c r="G7263" s="20">
        <v>51</v>
      </c>
      <c r="H7263" s="11">
        <v>9774.7457544468598</v>
      </c>
      <c r="I7263" s="10">
        <v>4136329.0374072501</v>
      </c>
      <c r="J7263" s="33">
        <f t="shared" si="452"/>
        <v>2.3631451139520332E-3</v>
      </c>
      <c r="K7263" s="33">
        <f t="shared" si="453"/>
        <v>2.360355084717991E-3</v>
      </c>
      <c r="L7263" s="33">
        <f t="shared" si="454"/>
        <v>0.98305316392817321</v>
      </c>
      <c r="M7263" s="33">
        <f t="shared" si="455"/>
        <v>0.9807328093941472</v>
      </c>
    </row>
    <row r="7264" spans="1:13" ht="41.4">
      <c r="A7264" t="s">
        <v>164</v>
      </c>
      <c r="B7264" t="s">
        <v>262</v>
      </c>
      <c r="C7264" s="14" t="s">
        <v>264</v>
      </c>
      <c r="D7264" t="s">
        <v>465</v>
      </c>
      <c r="E7264" t="s">
        <v>483</v>
      </c>
      <c r="F7264" s="20">
        <v>2050</v>
      </c>
      <c r="G7264" s="20">
        <v>52</v>
      </c>
      <c r="H7264" s="11">
        <v>10795.3283700141</v>
      </c>
      <c r="I7264" s="10">
        <v>4176048.0772960298</v>
      </c>
      <c r="J7264" s="33">
        <f t="shared" si="452"/>
        <v>2.5850584500463946E-3</v>
      </c>
      <c r="K7264" s="33">
        <f t="shared" si="453"/>
        <v>2.5817200637121562E-3</v>
      </c>
      <c r="L7264" s="33">
        <f t="shared" si="454"/>
        <v>0.9807328093941472</v>
      </c>
      <c r="M7264" s="33">
        <f t="shared" si="455"/>
        <v>0.97820083182299356</v>
      </c>
    </row>
    <row r="7265" spans="1:13" ht="41.4">
      <c r="A7265" t="s">
        <v>164</v>
      </c>
      <c r="B7265" t="s">
        <v>262</v>
      </c>
      <c r="C7265" s="14" t="s">
        <v>264</v>
      </c>
      <c r="D7265" t="s">
        <v>465</v>
      </c>
      <c r="E7265" t="s">
        <v>483</v>
      </c>
      <c r="F7265" s="20">
        <v>2050</v>
      </c>
      <c r="G7265" s="20">
        <v>53</v>
      </c>
      <c r="H7265" s="11">
        <v>12235.5262660848</v>
      </c>
      <c r="I7265" s="10">
        <v>4284766.7533156397</v>
      </c>
      <c r="J7265" s="33">
        <f t="shared" si="452"/>
        <v>2.8555874731376455E-3</v>
      </c>
      <c r="K7265" s="33">
        <f t="shared" si="453"/>
        <v>2.8515141613844053E-3</v>
      </c>
      <c r="L7265" s="33">
        <f t="shared" si="454"/>
        <v>0.97820083182299356</v>
      </c>
      <c r="M7265" s="33">
        <f t="shared" si="455"/>
        <v>0.97541147829837227</v>
      </c>
    </row>
    <row r="7266" spans="1:13" ht="41.4">
      <c r="A7266" t="s">
        <v>164</v>
      </c>
      <c r="B7266" t="s">
        <v>262</v>
      </c>
      <c r="C7266" s="14" t="s">
        <v>264</v>
      </c>
      <c r="D7266" t="s">
        <v>465</v>
      </c>
      <c r="E7266" t="s">
        <v>483</v>
      </c>
      <c r="F7266" s="20">
        <v>2050</v>
      </c>
      <c r="G7266" s="20">
        <v>54</v>
      </c>
      <c r="H7266" s="11">
        <v>13114.336490273599</v>
      </c>
      <c r="I7266" s="10">
        <v>4222575.7157931402</v>
      </c>
      <c r="J7266" s="33">
        <f t="shared" si="452"/>
        <v>3.1057670419558812E-3</v>
      </c>
      <c r="K7266" s="33">
        <f t="shared" si="453"/>
        <v>3.1009491365510122E-3</v>
      </c>
      <c r="L7266" s="33">
        <f t="shared" si="454"/>
        <v>0.97541147829837227</v>
      </c>
      <c r="M7266" s="33">
        <f t="shared" si="455"/>
        <v>0.97238677691696096</v>
      </c>
    </row>
    <row r="7267" spans="1:13" ht="41.4">
      <c r="A7267" t="s">
        <v>164</v>
      </c>
      <c r="B7267" t="s">
        <v>262</v>
      </c>
      <c r="C7267" s="14" t="s">
        <v>264</v>
      </c>
      <c r="D7267" t="s">
        <v>465</v>
      </c>
      <c r="E7267" t="s">
        <v>483</v>
      </c>
      <c r="F7267" s="20">
        <v>2050</v>
      </c>
      <c r="G7267" s="20">
        <v>55</v>
      </c>
      <c r="H7267" s="11">
        <v>13634.7984424148</v>
      </c>
      <c r="I7267" s="10">
        <v>4130613.9385684398</v>
      </c>
      <c r="J7267" s="33">
        <f t="shared" si="452"/>
        <v>3.300913289209559E-3</v>
      </c>
      <c r="K7267" s="33">
        <f t="shared" si="453"/>
        <v>3.29547126446883E-3</v>
      </c>
      <c r="L7267" s="33">
        <f t="shared" si="454"/>
        <v>0.97238677691696096</v>
      </c>
      <c r="M7267" s="33">
        <f t="shared" si="455"/>
        <v>0.96918230423568164</v>
      </c>
    </row>
    <row r="7268" spans="1:13" ht="41.4">
      <c r="A7268" t="s">
        <v>164</v>
      </c>
      <c r="B7268" t="s">
        <v>262</v>
      </c>
      <c r="C7268" s="14" t="s">
        <v>264</v>
      </c>
      <c r="D7268" t="s">
        <v>465</v>
      </c>
      <c r="E7268" t="s">
        <v>483</v>
      </c>
      <c r="F7268" s="20">
        <v>2050</v>
      </c>
      <c r="G7268" s="20">
        <v>56</v>
      </c>
      <c r="H7268" s="11">
        <v>14539.8432247076</v>
      </c>
      <c r="I7268" s="10">
        <v>4051932.7716393699</v>
      </c>
      <c r="J7268" s="33">
        <f t="shared" si="452"/>
        <v>3.5883722766764784E-3</v>
      </c>
      <c r="K7268" s="33">
        <f t="shared" si="453"/>
        <v>3.5819417628704109E-3</v>
      </c>
      <c r="L7268" s="33">
        <f t="shared" si="454"/>
        <v>0.96918230423568164</v>
      </c>
      <c r="M7268" s="33">
        <f t="shared" si="455"/>
        <v>0.96571074966430492</v>
      </c>
    </row>
    <row r="7269" spans="1:13" ht="41.4">
      <c r="A7269" t="s">
        <v>164</v>
      </c>
      <c r="B7269" t="s">
        <v>262</v>
      </c>
      <c r="C7269" s="14" t="s">
        <v>264</v>
      </c>
      <c r="D7269" t="s">
        <v>465</v>
      </c>
      <c r="E7269" t="s">
        <v>483</v>
      </c>
      <c r="F7269" s="20">
        <v>2050</v>
      </c>
      <c r="G7269" s="20">
        <v>57</v>
      </c>
      <c r="H7269" s="11">
        <v>15535.568401054699</v>
      </c>
      <c r="I7269" s="10">
        <v>3975009.0624927301</v>
      </c>
      <c r="J7269" s="33">
        <f t="shared" si="452"/>
        <v>3.9083101841564955E-3</v>
      </c>
      <c r="K7269" s="33">
        <f t="shared" si="453"/>
        <v>3.9006826800283001E-3</v>
      </c>
      <c r="L7269" s="33">
        <f t="shared" si="454"/>
        <v>0.96571074966430492</v>
      </c>
      <c r="M7269" s="33">
        <f t="shared" si="455"/>
        <v>0.96194381846917221</v>
      </c>
    </row>
    <row r="7270" spans="1:13" ht="41.4">
      <c r="A7270" t="s">
        <v>164</v>
      </c>
      <c r="B7270" t="s">
        <v>262</v>
      </c>
      <c r="C7270" s="14" t="s">
        <v>264</v>
      </c>
      <c r="D7270" t="s">
        <v>465</v>
      </c>
      <c r="E7270" t="s">
        <v>483</v>
      </c>
      <c r="F7270" s="20">
        <v>2050</v>
      </c>
      <c r="G7270" s="20">
        <v>58</v>
      </c>
      <c r="H7270" s="11">
        <v>16953.535732589698</v>
      </c>
      <c r="I7270" s="10">
        <v>3980229.6174750901</v>
      </c>
      <c r="J7270" s="33">
        <f t="shared" si="452"/>
        <v>4.2594366059072724E-3</v>
      </c>
      <c r="K7270" s="33">
        <f t="shared" si="453"/>
        <v>4.2503780717886297E-3</v>
      </c>
      <c r="L7270" s="33">
        <f t="shared" si="454"/>
        <v>0.96194381846917221</v>
      </c>
      <c r="M7270" s="33">
        <f t="shared" si="455"/>
        <v>0.95785519355685822</v>
      </c>
    </row>
    <row r="7271" spans="1:13" ht="41.4">
      <c r="A7271" t="s">
        <v>164</v>
      </c>
      <c r="B7271" t="s">
        <v>262</v>
      </c>
      <c r="C7271" s="14" t="s">
        <v>264</v>
      </c>
      <c r="D7271" t="s">
        <v>465</v>
      </c>
      <c r="E7271" t="s">
        <v>483</v>
      </c>
      <c r="F7271" s="20">
        <v>2050</v>
      </c>
      <c r="G7271" s="20">
        <v>59</v>
      </c>
      <c r="H7271" s="11">
        <v>18470.905957425999</v>
      </c>
      <c r="I7271" s="10">
        <v>3964078.5061707902</v>
      </c>
      <c r="J7271" s="33">
        <f t="shared" si="452"/>
        <v>4.6595711786920372E-3</v>
      </c>
      <c r="K7271" s="33">
        <f t="shared" si="453"/>
        <v>4.6487322184113333E-3</v>
      </c>
      <c r="L7271" s="33">
        <f t="shared" si="454"/>
        <v>0.95785519355685822</v>
      </c>
      <c r="M7271" s="33">
        <f t="shared" si="455"/>
        <v>0.95340238125799781</v>
      </c>
    </row>
    <row r="7272" spans="1:13" ht="41.4">
      <c r="A7272" t="s">
        <v>164</v>
      </c>
      <c r="B7272" t="s">
        <v>262</v>
      </c>
      <c r="C7272" s="14" t="s">
        <v>264</v>
      </c>
      <c r="D7272" t="s">
        <v>465</v>
      </c>
      <c r="E7272" t="s">
        <v>483</v>
      </c>
      <c r="F7272" s="20">
        <v>2050</v>
      </c>
      <c r="G7272" s="20">
        <v>60</v>
      </c>
      <c r="H7272" s="11">
        <v>26648.3035694014</v>
      </c>
      <c r="I7272" s="10">
        <v>5828742.2822096003</v>
      </c>
      <c r="J7272" s="33">
        <f t="shared" si="452"/>
        <v>4.5718788512466831E-3</v>
      </c>
      <c r="K7272" s="33">
        <f t="shared" si="453"/>
        <v>4.5614437219040349E-3</v>
      </c>
      <c r="L7272" s="33">
        <f t="shared" si="454"/>
        <v>0.95340238125799781</v>
      </c>
      <c r="M7272" s="33">
        <f t="shared" si="455"/>
        <v>0.94905348995156014</v>
      </c>
    </row>
    <row r="7273" spans="1:13" ht="41.4">
      <c r="A7273" t="s">
        <v>164</v>
      </c>
      <c r="B7273" t="s">
        <v>262</v>
      </c>
      <c r="C7273" s="14" t="s">
        <v>264</v>
      </c>
      <c r="D7273" t="s">
        <v>465</v>
      </c>
      <c r="E7273" t="s">
        <v>483</v>
      </c>
      <c r="F7273" s="20">
        <v>2050</v>
      </c>
      <c r="G7273" s="20">
        <v>61</v>
      </c>
      <c r="H7273" s="11">
        <v>21145.298869201699</v>
      </c>
      <c r="I7273" s="10">
        <v>3853055.1484412299</v>
      </c>
      <c r="J7273" s="33">
        <f t="shared" si="452"/>
        <v>5.4879305004902719E-3</v>
      </c>
      <c r="K7273" s="33">
        <f t="shared" si="453"/>
        <v>5.4728993191643927E-3</v>
      </c>
      <c r="L7273" s="33">
        <f t="shared" si="454"/>
        <v>0.94905348995156014</v>
      </c>
      <c r="M7273" s="33">
        <f t="shared" si="455"/>
        <v>0.94385941575255361</v>
      </c>
    </row>
    <row r="7274" spans="1:13" ht="41.4">
      <c r="A7274" t="s">
        <v>164</v>
      </c>
      <c r="B7274" t="s">
        <v>262</v>
      </c>
      <c r="C7274" s="14" t="s">
        <v>264</v>
      </c>
      <c r="D7274" t="s">
        <v>465</v>
      </c>
      <c r="E7274" t="s">
        <v>483</v>
      </c>
      <c r="F7274" s="20">
        <v>2050</v>
      </c>
      <c r="G7274" s="20">
        <v>62</v>
      </c>
      <c r="H7274" s="11">
        <v>22889.0983809073</v>
      </c>
      <c r="I7274" s="10">
        <v>3796457.46983248</v>
      </c>
      <c r="J7274" s="33">
        <f t="shared" si="452"/>
        <v>6.029067509063203E-3</v>
      </c>
      <c r="K7274" s="33">
        <f t="shared" si="453"/>
        <v>6.0109291523150477E-3</v>
      </c>
      <c r="L7274" s="33">
        <f t="shared" si="454"/>
        <v>0.94385941575255361</v>
      </c>
      <c r="M7274" s="33">
        <f t="shared" si="455"/>
        <v>0.93818594367471952</v>
      </c>
    </row>
    <row r="7275" spans="1:13" ht="41.4">
      <c r="A7275" t="s">
        <v>164</v>
      </c>
      <c r="B7275" t="s">
        <v>262</v>
      </c>
      <c r="C7275" s="14" t="s">
        <v>264</v>
      </c>
      <c r="D7275" t="s">
        <v>465</v>
      </c>
      <c r="E7275" t="s">
        <v>483</v>
      </c>
      <c r="F7275" s="20">
        <v>2050</v>
      </c>
      <c r="G7275" s="20">
        <v>63</v>
      </c>
      <c r="H7275" s="11">
        <v>24088.9029686797</v>
      </c>
      <c r="I7275" s="10">
        <v>3635901.9687846</v>
      </c>
      <c r="J7275" s="33">
        <f t="shared" si="452"/>
        <v>6.6252894537561138E-3</v>
      </c>
      <c r="K7275" s="33">
        <f t="shared" si="453"/>
        <v>6.6033906123267316E-3</v>
      </c>
      <c r="L7275" s="33">
        <f t="shared" si="454"/>
        <v>0.93818594367471952</v>
      </c>
      <c r="M7275" s="33">
        <f t="shared" si="455"/>
        <v>0.93199073542164101</v>
      </c>
    </row>
    <row r="7276" spans="1:13" ht="41.4">
      <c r="A7276" t="s">
        <v>164</v>
      </c>
      <c r="B7276" t="s">
        <v>262</v>
      </c>
      <c r="C7276" s="14" t="s">
        <v>264</v>
      </c>
      <c r="D7276" t="s">
        <v>465</v>
      </c>
      <c r="E7276" t="s">
        <v>483</v>
      </c>
      <c r="F7276" s="20">
        <v>2050</v>
      </c>
      <c r="G7276" s="20">
        <v>64</v>
      </c>
      <c r="H7276" s="11">
        <v>25880.2023528069</v>
      </c>
      <c r="I7276" s="10">
        <v>3558289.4045700799</v>
      </c>
      <c r="J7276" s="33">
        <f t="shared" si="452"/>
        <v>7.2732145731507188E-3</v>
      </c>
      <c r="K7276" s="33">
        <f t="shared" si="453"/>
        <v>7.2468287566922474E-3</v>
      </c>
      <c r="L7276" s="33">
        <f t="shared" si="454"/>
        <v>0.93199073542164101</v>
      </c>
      <c r="M7276" s="33">
        <f t="shared" si="455"/>
        <v>0.92523675815921669</v>
      </c>
    </row>
    <row r="7277" spans="1:13" ht="41.4">
      <c r="A7277" t="s">
        <v>164</v>
      </c>
      <c r="B7277" t="s">
        <v>262</v>
      </c>
      <c r="C7277" s="14" t="s">
        <v>264</v>
      </c>
      <c r="D7277" t="s">
        <v>465</v>
      </c>
      <c r="E7277" t="s">
        <v>483</v>
      </c>
      <c r="F7277" s="20">
        <v>2050</v>
      </c>
      <c r="G7277" s="20">
        <v>65</v>
      </c>
      <c r="H7277" s="11">
        <v>26928.892135794798</v>
      </c>
      <c r="I7277" s="10">
        <v>3556354.8695658101</v>
      </c>
      <c r="J7277" s="33">
        <f t="shared" si="452"/>
        <v>7.5720486631533782E-3</v>
      </c>
      <c r="K7277" s="33">
        <f t="shared" si="453"/>
        <v>7.5434529243039172E-3</v>
      </c>
      <c r="L7277" s="33">
        <f t="shared" si="454"/>
        <v>0.92523675815921669</v>
      </c>
      <c r="M7277" s="33">
        <f t="shared" si="455"/>
        <v>0.91825727823020709</v>
      </c>
    </row>
    <row r="7278" spans="1:13" ht="41.4">
      <c r="A7278" t="s">
        <v>164</v>
      </c>
      <c r="B7278" t="s">
        <v>262</v>
      </c>
      <c r="C7278" s="14" t="s">
        <v>264</v>
      </c>
      <c r="D7278" t="s">
        <v>465</v>
      </c>
      <c r="E7278" t="s">
        <v>483</v>
      </c>
      <c r="F7278" s="20">
        <v>2050</v>
      </c>
      <c r="G7278" s="20">
        <v>66</v>
      </c>
      <c r="H7278" s="11">
        <v>29702.276084884299</v>
      </c>
      <c r="I7278" s="10">
        <v>3570238.9490062101</v>
      </c>
      <c r="J7278" s="33">
        <f t="shared" si="452"/>
        <v>8.3194084511211894E-3</v>
      </c>
      <c r="K7278" s="33">
        <f t="shared" si="453"/>
        <v>8.2848979412873947E-3</v>
      </c>
      <c r="L7278" s="33">
        <f t="shared" si="454"/>
        <v>0.91825727823020709</v>
      </c>
      <c r="M7278" s="33">
        <f t="shared" si="455"/>
        <v>0.9106496103962255</v>
      </c>
    </row>
    <row r="7279" spans="1:13" ht="41.4">
      <c r="A7279" t="s">
        <v>164</v>
      </c>
      <c r="B7279" t="s">
        <v>262</v>
      </c>
      <c r="C7279" s="14" t="s">
        <v>264</v>
      </c>
      <c r="D7279" t="s">
        <v>465</v>
      </c>
      <c r="E7279" t="s">
        <v>483</v>
      </c>
      <c r="F7279" s="20">
        <v>2050</v>
      </c>
      <c r="G7279" s="20">
        <v>67</v>
      </c>
      <c r="H7279" s="11">
        <v>31883.7829143128</v>
      </c>
      <c r="I7279" s="10">
        <v>3487454.70969545</v>
      </c>
      <c r="J7279" s="33">
        <f t="shared" si="452"/>
        <v>9.14242207237069E-3</v>
      </c>
      <c r="K7279" s="33">
        <f t="shared" si="453"/>
        <v>9.1007572009866866E-3</v>
      </c>
      <c r="L7279" s="33">
        <f t="shared" si="454"/>
        <v>0.9106496103962255</v>
      </c>
      <c r="M7279" s="33">
        <f t="shared" si="455"/>
        <v>0.90236200939683631</v>
      </c>
    </row>
    <row r="7280" spans="1:13" ht="41.4">
      <c r="A7280" t="s">
        <v>164</v>
      </c>
      <c r="B7280" t="s">
        <v>262</v>
      </c>
      <c r="C7280" s="14" t="s">
        <v>264</v>
      </c>
      <c r="D7280" t="s">
        <v>465</v>
      </c>
      <c r="E7280" t="s">
        <v>483</v>
      </c>
      <c r="F7280" s="20">
        <v>2050</v>
      </c>
      <c r="G7280" s="20">
        <v>68</v>
      </c>
      <c r="H7280" s="11">
        <v>33300.415773512301</v>
      </c>
      <c r="I7280" s="10">
        <v>3309890.1224903502</v>
      </c>
      <c r="J7280" s="33">
        <f t="shared" si="452"/>
        <v>1.0060882549314712E-2</v>
      </c>
      <c r="K7280" s="33">
        <f t="shared" si="453"/>
        <v>1.0010441173795126E-2</v>
      </c>
      <c r="L7280" s="33">
        <f t="shared" si="454"/>
        <v>0.90236200939683631</v>
      </c>
      <c r="M7280" s="33">
        <f t="shared" si="455"/>
        <v>0.89332896758430169</v>
      </c>
    </row>
    <row r="7281" spans="1:13" ht="41.4">
      <c r="A7281" t="s">
        <v>164</v>
      </c>
      <c r="B7281" t="s">
        <v>262</v>
      </c>
      <c r="C7281" s="14" t="s">
        <v>264</v>
      </c>
      <c r="D7281" t="s">
        <v>465</v>
      </c>
      <c r="E7281" t="s">
        <v>483</v>
      </c>
      <c r="F7281" s="20">
        <v>2050</v>
      </c>
      <c r="G7281" s="20">
        <v>69</v>
      </c>
      <c r="H7281" s="11">
        <v>35227.801448764701</v>
      </c>
      <c r="I7281" s="10">
        <v>3181172.777278</v>
      </c>
      <c r="J7281" s="33">
        <f t="shared" si="452"/>
        <v>1.1073840974745074E-2</v>
      </c>
      <c r="K7281" s="33">
        <f t="shared" si="453"/>
        <v>1.1012751703343704E-2</v>
      </c>
      <c r="L7281" s="33">
        <f t="shared" si="454"/>
        <v>0.89332896758430169</v>
      </c>
      <c r="M7281" s="33">
        <f t="shared" si="455"/>
        <v>0.88349095747489137</v>
      </c>
    </row>
    <row r="7282" spans="1:13" ht="41.4">
      <c r="A7282" t="s">
        <v>164</v>
      </c>
      <c r="B7282" t="s">
        <v>268</v>
      </c>
      <c r="C7282" s="14" t="s">
        <v>270</v>
      </c>
      <c r="D7282" t="s">
        <v>465</v>
      </c>
      <c r="E7282" t="s">
        <v>483</v>
      </c>
      <c r="F7282" s="20">
        <v>2025</v>
      </c>
      <c r="G7282" s="20">
        <v>30</v>
      </c>
      <c r="H7282" s="11">
        <v>1281.7612579782699</v>
      </c>
      <c r="I7282" s="10">
        <v>4467259.0074498402</v>
      </c>
      <c r="J7282" s="33">
        <f t="shared" si="452"/>
        <v>2.8692342571602321E-4</v>
      </c>
      <c r="K7282" s="33">
        <f t="shared" si="453"/>
        <v>2.8688226712647591E-4</v>
      </c>
      <c r="L7282" s="33">
        <f t="shared" si="454"/>
        <v>1</v>
      </c>
      <c r="M7282" s="33">
        <f t="shared" si="455"/>
        <v>0.99971311773287352</v>
      </c>
    </row>
    <row r="7283" spans="1:13" ht="41.4">
      <c r="A7283" t="s">
        <v>164</v>
      </c>
      <c r="B7283" t="s">
        <v>268</v>
      </c>
      <c r="C7283" s="14" t="s">
        <v>270</v>
      </c>
      <c r="D7283" t="s">
        <v>465</v>
      </c>
      <c r="E7283" t="s">
        <v>483</v>
      </c>
      <c r="F7283" s="20">
        <v>2025</v>
      </c>
      <c r="G7283" s="20">
        <v>31</v>
      </c>
      <c r="H7283" s="11">
        <v>1314.8424921471501</v>
      </c>
      <c r="I7283" s="10">
        <v>4410712.3904493405</v>
      </c>
      <c r="J7283" s="33">
        <f t="shared" si="452"/>
        <v>2.9810206963261116E-4</v>
      </c>
      <c r="K7283" s="33">
        <f t="shared" si="453"/>
        <v>2.980576416254932E-4</v>
      </c>
      <c r="L7283" s="33">
        <f t="shared" si="454"/>
        <v>0.99971311773287352</v>
      </c>
      <c r="M7283" s="33">
        <f t="shared" si="455"/>
        <v>0.99941514559870004</v>
      </c>
    </row>
    <row r="7284" spans="1:13" ht="41.4">
      <c r="A7284" t="s">
        <v>164</v>
      </c>
      <c r="B7284" t="s">
        <v>268</v>
      </c>
      <c r="C7284" s="14" t="s">
        <v>270</v>
      </c>
      <c r="D7284" t="s">
        <v>465</v>
      </c>
      <c r="E7284" t="s">
        <v>483</v>
      </c>
      <c r="F7284" s="20">
        <v>2025</v>
      </c>
      <c r="G7284" s="20">
        <v>32</v>
      </c>
      <c r="H7284" s="11">
        <v>1357.95933785139</v>
      </c>
      <c r="I7284" s="10">
        <v>4358505.8007635903</v>
      </c>
      <c r="J7284" s="33">
        <f t="shared" si="452"/>
        <v>3.115653391154101E-4</v>
      </c>
      <c r="K7284" s="33">
        <f t="shared" si="453"/>
        <v>3.1151680767549372E-4</v>
      </c>
      <c r="L7284" s="33">
        <f t="shared" si="454"/>
        <v>0.99941514559870004</v>
      </c>
      <c r="M7284" s="33">
        <f t="shared" si="455"/>
        <v>0.99910381098300061</v>
      </c>
    </row>
    <row r="7285" spans="1:13" ht="41.4">
      <c r="A7285" t="s">
        <v>164</v>
      </c>
      <c r="B7285" t="s">
        <v>268</v>
      </c>
      <c r="C7285" s="14" t="s">
        <v>270</v>
      </c>
      <c r="D7285" t="s">
        <v>465</v>
      </c>
      <c r="E7285" t="s">
        <v>483</v>
      </c>
      <c r="F7285" s="20">
        <v>2025</v>
      </c>
      <c r="G7285" s="20">
        <v>33</v>
      </c>
      <c r="H7285" s="11">
        <v>1441.4077150078399</v>
      </c>
      <c r="I7285" s="10">
        <v>4398745.9279128602</v>
      </c>
      <c r="J7285" s="33">
        <f t="shared" si="452"/>
        <v>3.276860583970501E-4</v>
      </c>
      <c r="K7285" s="33">
        <f t="shared" si="453"/>
        <v>3.2763237518451671E-4</v>
      </c>
      <c r="L7285" s="33">
        <f t="shared" si="454"/>
        <v>0.99910381098300061</v>
      </c>
      <c r="M7285" s="33">
        <f t="shared" si="455"/>
        <v>0.99877647222835231</v>
      </c>
    </row>
    <row r="7286" spans="1:13" ht="41.4">
      <c r="A7286" t="s">
        <v>164</v>
      </c>
      <c r="B7286" t="s">
        <v>268</v>
      </c>
      <c r="C7286" s="14" t="s">
        <v>270</v>
      </c>
      <c r="D7286" t="s">
        <v>465</v>
      </c>
      <c r="E7286" t="s">
        <v>483</v>
      </c>
      <c r="F7286" s="20">
        <v>2025</v>
      </c>
      <c r="G7286" s="20">
        <v>34</v>
      </c>
      <c r="H7286" s="11">
        <v>1533.32551298563</v>
      </c>
      <c r="I7286" s="10">
        <v>4419468.5889959903</v>
      </c>
      <c r="J7286" s="33">
        <f t="shared" si="452"/>
        <v>3.4694793776868298E-4</v>
      </c>
      <c r="K7286" s="33">
        <f t="shared" si="453"/>
        <v>3.4688775829283536E-4</v>
      </c>
      <c r="L7286" s="33">
        <f t="shared" si="454"/>
        <v>0.99877647222835231</v>
      </c>
      <c r="M7286" s="33">
        <f t="shared" si="455"/>
        <v>0.9984300088968654</v>
      </c>
    </row>
    <row r="7287" spans="1:13" ht="41.4">
      <c r="A7287" t="s">
        <v>164</v>
      </c>
      <c r="B7287" t="s">
        <v>268</v>
      </c>
      <c r="C7287" s="14" t="s">
        <v>270</v>
      </c>
      <c r="D7287" t="s">
        <v>465</v>
      </c>
      <c r="E7287" t="s">
        <v>483</v>
      </c>
      <c r="F7287" s="20">
        <v>2025</v>
      </c>
      <c r="G7287" s="20">
        <v>35</v>
      </c>
      <c r="H7287" s="11">
        <v>3015.2762408558701</v>
      </c>
      <c r="I7287" s="10">
        <v>6509663.36688188</v>
      </c>
      <c r="J7287" s="33">
        <f t="shared" si="452"/>
        <v>4.632000260099753E-4</v>
      </c>
      <c r="K7287" s="33">
        <f t="shared" si="453"/>
        <v>4.6309276543965439E-4</v>
      </c>
      <c r="L7287" s="33">
        <f t="shared" si="454"/>
        <v>0.9984300088968654</v>
      </c>
      <c r="M7287" s="33">
        <f t="shared" si="455"/>
        <v>0.99796764318294739</v>
      </c>
    </row>
    <row r="7288" spans="1:13" ht="41.4">
      <c r="A7288" t="s">
        <v>164</v>
      </c>
      <c r="B7288" t="s">
        <v>268</v>
      </c>
      <c r="C7288" s="14" t="s">
        <v>270</v>
      </c>
      <c r="D7288" t="s">
        <v>465</v>
      </c>
      <c r="E7288" t="s">
        <v>483</v>
      </c>
      <c r="F7288" s="20">
        <v>2025</v>
      </c>
      <c r="G7288" s="20">
        <v>36</v>
      </c>
      <c r="H7288" s="11">
        <v>2254.06929937512</v>
      </c>
      <c r="I7288" s="10">
        <v>4383096.0054953797</v>
      </c>
      <c r="J7288" s="33">
        <f t="shared" si="452"/>
        <v>5.1426418598840703E-4</v>
      </c>
      <c r="K7288" s="33">
        <f t="shared" si="453"/>
        <v>5.1413197482674811E-4</v>
      </c>
      <c r="L7288" s="33">
        <f t="shared" si="454"/>
        <v>0.99796764318294739</v>
      </c>
      <c r="M7288" s="33">
        <f t="shared" si="455"/>
        <v>0.99745455610774458</v>
      </c>
    </row>
    <row r="7289" spans="1:13" ht="41.4">
      <c r="A7289" t="s">
        <v>164</v>
      </c>
      <c r="B7289" t="s">
        <v>268</v>
      </c>
      <c r="C7289" s="14" t="s">
        <v>270</v>
      </c>
      <c r="D7289" t="s">
        <v>465</v>
      </c>
      <c r="E7289" t="s">
        <v>483</v>
      </c>
      <c r="F7289" s="20">
        <v>2025</v>
      </c>
      <c r="G7289" s="20">
        <v>37</v>
      </c>
      <c r="H7289" s="11">
        <v>2406.04536193475</v>
      </c>
      <c r="I7289" s="10">
        <v>4369642.2930548899</v>
      </c>
      <c r="J7289" s="33">
        <f t="shared" si="452"/>
        <v>5.5062753437710879E-4</v>
      </c>
      <c r="K7289" s="33">
        <f t="shared" si="453"/>
        <v>5.5047596685664502E-4</v>
      </c>
      <c r="L7289" s="33">
        <f t="shared" si="454"/>
        <v>0.99745455610774458</v>
      </c>
      <c r="M7289" s="33">
        <f t="shared" si="455"/>
        <v>0.99690548134657564</v>
      </c>
    </row>
    <row r="7290" spans="1:13" ht="41.4">
      <c r="A7290" t="s">
        <v>164</v>
      </c>
      <c r="B7290" t="s">
        <v>268</v>
      </c>
      <c r="C7290" s="14" t="s">
        <v>270</v>
      </c>
      <c r="D7290" t="s">
        <v>465</v>
      </c>
      <c r="E7290" t="s">
        <v>483</v>
      </c>
      <c r="F7290" s="20">
        <v>2025</v>
      </c>
      <c r="G7290" s="20">
        <v>38</v>
      </c>
      <c r="H7290" s="11">
        <v>2503.5539848271101</v>
      </c>
      <c r="I7290" s="10">
        <v>4239505.8530855002</v>
      </c>
      <c r="J7290" s="33">
        <f t="shared" si="452"/>
        <v>5.9052966821711793E-4</v>
      </c>
      <c r="K7290" s="33">
        <f t="shared" si="453"/>
        <v>5.9035533988960331E-4</v>
      </c>
      <c r="L7290" s="33">
        <f t="shared" si="454"/>
        <v>0.99690548134657564</v>
      </c>
      <c r="M7290" s="33">
        <f t="shared" si="455"/>
        <v>0.99631695287229749</v>
      </c>
    </row>
    <row r="7291" spans="1:13" ht="41.4">
      <c r="A7291" t="s">
        <v>164</v>
      </c>
      <c r="B7291" t="s">
        <v>268</v>
      </c>
      <c r="C7291" s="14" t="s">
        <v>270</v>
      </c>
      <c r="D7291" t="s">
        <v>465</v>
      </c>
      <c r="E7291" t="s">
        <v>483</v>
      </c>
      <c r="F7291" s="20">
        <v>2025</v>
      </c>
      <c r="G7291" s="20">
        <v>39</v>
      </c>
      <c r="H7291" s="11">
        <v>2668.0926530226998</v>
      </c>
      <c r="I7291" s="10">
        <v>4208510.7208543802</v>
      </c>
      <c r="J7291" s="33">
        <f t="shared" si="452"/>
        <v>6.3397549156796347E-4</v>
      </c>
      <c r="K7291" s="33">
        <f t="shared" si="453"/>
        <v>6.3377457156765793E-4</v>
      </c>
      <c r="L7291" s="33">
        <f t="shared" si="454"/>
        <v>0.99631695287229749</v>
      </c>
      <c r="M7291" s="33">
        <f t="shared" si="455"/>
        <v>0.99568551252234527</v>
      </c>
    </row>
    <row r="7292" spans="1:13" ht="41.4">
      <c r="A7292" t="s">
        <v>164</v>
      </c>
      <c r="B7292" t="s">
        <v>268</v>
      </c>
      <c r="C7292" s="14" t="s">
        <v>270</v>
      </c>
      <c r="D7292" t="s">
        <v>465</v>
      </c>
      <c r="E7292" t="s">
        <v>483</v>
      </c>
      <c r="F7292" s="20">
        <v>2025</v>
      </c>
      <c r="G7292" s="20">
        <v>40</v>
      </c>
      <c r="H7292" s="11">
        <v>3656.32594724403</v>
      </c>
      <c r="I7292" s="10">
        <v>4272859.9416291798</v>
      </c>
      <c r="J7292" s="33">
        <f t="shared" si="452"/>
        <v>8.5570929007561291E-4</v>
      </c>
      <c r="K7292" s="33">
        <f t="shared" si="453"/>
        <v>8.5534327528924425E-4</v>
      </c>
      <c r="L7292" s="33">
        <f t="shared" si="454"/>
        <v>0.99568551252234527</v>
      </c>
      <c r="M7292" s="33">
        <f t="shared" si="455"/>
        <v>0.99483385961490634</v>
      </c>
    </row>
    <row r="7293" spans="1:13" ht="41.4">
      <c r="A7293" t="s">
        <v>164</v>
      </c>
      <c r="B7293" t="s">
        <v>268</v>
      </c>
      <c r="C7293" s="14" t="s">
        <v>270</v>
      </c>
      <c r="D7293" t="s">
        <v>465</v>
      </c>
      <c r="E7293" t="s">
        <v>483</v>
      </c>
      <c r="F7293" s="20">
        <v>2025</v>
      </c>
      <c r="G7293" s="20">
        <v>41</v>
      </c>
      <c r="H7293" s="11">
        <v>4026.0147465769201</v>
      </c>
      <c r="I7293" s="10">
        <v>4362484.6630329899</v>
      </c>
      <c r="J7293" s="33">
        <f t="shared" si="452"/>
        <v>9.2287195429997424E-4</v>
      </c>
      <c r="K7293" s="33">
        <f t="shared" si="453"/>
        <v>9.2244623894832678E-4</v>
      </c>
      <c r="L7293" s="33">
        <f t="shared" si="454"/>
        <v>0.99483385961490634</v>
      </c>
      <c r="M7293" s="33">
        <f t="shared" si="455"/>
        <v>0.9939161788627261</v>
      </c>
    </row>
    <row r="7294" spans="1:13" ht="41.4">
      <c r="A7294" t="s">
        <v>164</v>
      </c>
      <c r="B7294" t="s">
        <v>268</v>
      </c>
      <c r="C7294" s="14" t="s">
        <v>270</v>
      </c>
      <c r="D7294" t="s">
        <v>465</v>
      </c>
      <c r="E7294" t="s">
        <v>483</v>
      </c>
      <c r="F7294" s="20">
        <v>2025</v>
      </c>
      <c r="G7294" s="20">
        <v>42</v>
      </c>
      <c r="H7294" s="11">
        <v>4337.2908717350701</v>
      </c>
      <c r="I7294" s="10">
        <v>4343004.7687664302</v>
      </c>
      <c r="J7294" s="33">
        <f t="shared" si="452"/>
        <v>9.9868434474849007E-4</v>
      </c>
      <c r="K7294" s="33">
        <f t="shared" si="453"/>
        <v>9.9818582550648127E-4</v>
      </c>
      <c r="L7294" s="33">
        <f t="shared" si="454"/>
        <v>0.9939161788627261</v>
      </c>
      <c r="M7294" s="33">
        <f t="shared" si="455"/>
        <v>0.99292406582124371</v>
      </c>
    </row>
    <row r="7295" spans="1:13" ht="41.4">
      <c r="A7295" t="s">
        <v>164</v>
      </c>
      <c r="B7295" t="s">
        <v>268</v>
      </c>
      <c r="C7295" s="14" t="s">
        <v>270</v>
      </c>
      <c r="D7295" t="s">
        <v>465</v>
      </c>
      <c r="E7295" t="s">
        <v>483</v>
      </c>
      <c r="F7295" s="20">
        <v>2025</v>
      </c>
      <c r="G7295" s="20">
        <v>43</v>
      </c>
      <c r="H7295" s="11">
        <v>4568.9598488914198</v>
      </c>
      <c r="I7295" s="10">
        <v>4209764.8222979801</v>
      </c>
      <c r="J7295" s="33">
        <f t="shared" si="452"/>
        <v>1.0853242501079588E-3</v>
      </c>
      <c r="K7295" s="33">
        <f t="shared" si="453"/>
        <v>1.0847354987586488E-3</v>
      </c>
      <c r="L7295" s="33">
        <f t="shared" si="454"/>
        <v>0.99292406582124371</v>
      </c>
      <c r="M7295" s="33">
        <f t="shared" si="455"/>
        <v>0.9918470058394756</v>
      </c>
    </row>
    <row r="7296" spans="1:13" ht="41.4">
      <c r="A7296" t="s">
        <v>164</v>
      </c>
      <c r="B7296" t="s">
        <v>268</v>
      </c>
      <c r="C7296" s="14" t="s">
        <v>270</v>
      </c>
      <c r="D7296" t="s">
        <v>465</v>
      </c>
      <c r="E7296" t="s">
        <v>483</v>
      </c>
      <c r="F7296" s="20">
        <v>2025</v>
      </c>
      <c r="G7296" s="20">
        <v>44</v>
      </c>
      <c r="H7296" s="11">
        <v>4897.7517088934401</v>
      </c>
      <c r="I7296" s="10">
        <v>4140245.42433907</v>
      </c>
      <c r="J7296" s="33">
        <f t="shared" si="452"/>
        <v>1.1829616863051771E-3</v>
      </c>
      <c r="K7296" s="33">
        <f t="shared" si="453"/>
        <v>1.1822622629537038E-3</v>
      </c>
      <c r="L7296" s="33">
        <f t="shared" si="454"/>
        <v>0.9918470058394756</v>
      </c>
      <c r="M7296" s="33">
        <f t="shared" si="455"/>
        <v>0.99067438255384799</v>
      </c>
    </row>
    <row r="7297" spans="1:13" ht="41.4">
      <c r="A7297" t="s">
        <v>164</v>
      </c>
      <c r="B7297" t="s">
        <v>268</v>
      </c>
      <c r="C7297" s="14" t="s">
        <v>270</v>
      </c>
      <c r="D7297" t="s">
        <v>465</v>
      </c>
      <c r="E7297" t="s">
        <v>483</v>
      </c>
      <c r="F7297" s="20">
        <v>2025</v>
      </c>
      <c r="G7297" s="20">
        <v>45</v>
      </c>
      <c r="H7297" s="11">
        <v>6267.9359858917796</v>
      </c>
      <c r="I7297" s="10">
        <v>4087263.42645959</v>
      </c>
      <c r="J7297" s="33">
        <f t="shared" si="452"/>
        <v>1.5335287530809092E-3</v>
      </c>
      <c r="K7297" s="33">
        <f t="shared" si="453"/>
        <v>1.5323534987015108E-3</v>
      </c>
      <c r="L7297" s="33">
        <f t="shared" si="454"/>
        <v>0.99067438255384799</v>
      </c>
      <c r="M7297" s="33">
        <f t="shared" si="455"/>
        <v>0.98915631919766767</v>
      </c>
    </row>
    <row r="7298" spans="1:13" ht="41.4">
      <c r="A7298" t="s">
        <v>164</v>
      </c>
      <c r="B7298" t="s">
        <v>268</v>
      </c>
      <c r="C7298" s="14" t="s">
        <v>270</v>
      </c>
      <c r="D7298" t="s">
        <v>465</v>
      </c>
      <c r="E7298" t="s">
        <v>483</v>
      </c>
      <c r="F7298" s="20">
        <v>2025</v>
      </c>
      <c r="G7298" s="20">
        <v>46</v>
      </c>
      <c r="H7298" s="11">
        <v>6757.8269253768203</v>
      </c>
      <c r="I7298" s="10">
        <v>4028051.8565676999</v>
      </c>
      <c r="J7298" s="33">
        <f t="shared" ref="J7298:J7361" si="456">IF(I7298&gt;0,H7298/I7298,0)</f>
        <v>1.6776911435135197E-3</v>
      </c>
      <c r="K7298" s="33">
        <f t="shared" ref="K7298:K7361" si="457">1-EXP(-J7298)</f>
        <v>1.6762846064152237E-3</v>
      </c>
      <c r="L7298" s="33">
        <f t="shared" ref="L7298:L7361" si="458">IF(G7298=30,1,M7297)</f>
        <v>0.98915631919766767</v>
      </c>
      <c r="M7298" s="33">
        <f t="shared" ref="M7298:M7361" si="459">L7298*(1-K7298)</f>
        <v>0.98749821168645824</v>
      </c>
    </row>
    <row r="7299" spans="1:13" ht="41.4">
      <c r="A7299" t="s">
        <v>164</v>
      </c>
      <c r="B7299" t="s">
        <v>268</v>
      </c>
      <c r="C7299" s="14" t="s">
        <v>270</v>
      </c>
      <c r="D7299" t="s">
        <v>465</v>
      </c>
      <c r="E7299" t="s">
        <v>483</v>
      </c>
      <c r="F7299" s="20">
        <v>2025</v>
      </c>
      <c r="G7299" s="20">
        <v>47</v>
      </c>
      <c r="H7299" s="11">
        <v>7250.2699238905698</v>
      </c>
      <c r="I7299" s="10">
        <v>3950277.1288906098</v>
      </c>
      <c r="J7299" s="33">
        <f t="shared" si="456"/>
        <v>1.8353826041381369E-3</v>
      </c>
      <c r="K7299" s="33">
        <f t="shared" si="457"/>
        <v>1.833699319467641E-3</v>
      </c>
      <c r="L7299" s="33">
        <f t="shared" si="458"/>
        <v>0.98749821168645824</v>
      </c>
      <c r="M7299" s="33">
        <f t="shared" si="459"/>
        <v>0.98568743688771332</v>
      </c>
    </row>
    <row r="7300" spans="1:13" ht="41.4">
      <c r="A7300" t="s">
        <v>164</v>
      </c>
      <c r="B7300" t="s">
        <v>268</v>
      </c>
      <c r="C7300" s="14" t="s">
        <v>270</v>
      </c>
      <c r="D7300" t="s">
        <v>465</v>
      </c>
      <c r="E7300" t="s">
        <v>483</v>
      </c>
      <c r="F7300" s="20">
        <v>2025</v>
      </c>
      <c r="G7300" s="20">
        <v>48</v>
      </c>
      <c r="H7300" s="11">
        <v>7811.3425832457297</v>
      </c>
      <c r="I7300" s="10">
        <v>3890339.9285664302</v>
      </c>
      <c r="J7300" s="33">
        <f t="shared" si="456"/>
        <v>2.0078817601227377E-3</v>
      </c>
      <c r="K7300" s="33">
        <f t="shared" si="457"/>
        <v>2.0058673140235239E-3</v>
      </c>
      <c r="L7300" s="33">
        <f t="shared" si="458"/>
        <v>0.98568743688771332</v>
      </c>
      <c r="M7300" s="33">
        <f t="shared" si="459"/>
        <v>0.98371027867621663</v>
      </c>
    </row>
    <row r="7301" spans="1:13" ht="41.4">
      <c r="A7301" t="s">
        <v>164</v>
      </c>
      <c r="B7301" t="s">
        <v>268</v>
      </c>
      <c r="C7301" s="14" t="s">
        <v>270</v>
      </c>
      <c r="D7301" t="s">
        <v>465</v>
      </c>
      <c r="E7301" t="s">
        <v>483</v>
      </c>
      <c r="F7301" s="20">
        <v>2025</v>
      </c>
      <c r="G7301" s="20">
        <v>49</v>
      </c>
      <c r="H7301" s="11">
        <v>8370.5719959836497</v>
      </c>
      <c r="I7301" s="10">
        <v>3818493.2699654298</v>
      </c>
      <c r="J7301" s="33">
        <f t="shared" si="456"/>
        <v>2.1921138533418003E-3</v>
      </c>
      <c r="K7301" s="33">
        <f t="shared" si="457"/>
        <v>2.1897129264576431E-3</v>
      </c>
      <c r="L7301" s="33">
        <f t="shared" si="458"/>
        <v>0.98371027867621663</v>
      </c>
      <c r="M7301" s="33">
        <f t="shared" si="459"/>
        <v>0.98155623556311011</v>
      </c>
    </row>
    <row r="7302" spans="1:13" ht="41.4">
      <c r="A7302" t="s">
        <v>164</v>
      </c>
      <c r="B7302" t="s">
        <v>268</v>
      </c>
      <c r="C7302" s="14" t="s">
        <v>270</v>
      </c>
      <c r="D7302" t="s">
        <v>465</v>
      </c>
      <c r="E7302" t="s">
        <v>483</v>
      </c>
      <c r="F7302" s="20">
        <v>2025</v>
      </c>
      <c r="G7302" s="20">
        <v>50</v>
      </c>
      <c r="H7302" s="11">
        <v>9613.1154126157799</v>
      </c>
      <c r="I7302" s="10">
        <v>3746208.3894556002</v>
      </c>
      <c r="J7302" s="33">
        <f t="shared" si="456"/>
        <v>2.5660920091027718E-3</v>
      </c>
      <c r="K7302" s="33">
        <f t="shared" si="457"/>
        <v>2.5628024094099811E-3</v>
      </c>
      <c r="L7302" s="33">
        <f t="shared" si="458"/>
        <v>0.98155623556311011</v>
      </c>
      <c r="M7302" s="33">
        <f t="shared" si="459"/>
        <v>0.97904070087763762</v>
      </c>
    </row>
    <row r="7303" spans="1:13" ht="41.4">
      <c r="A7303" t="s">
        <v>164</v>
      </c>
      <c r="B7303" t="s">
        <v>268</v>
      </c>
      <c r="C7303" s="14" t="s">
        <v>270</v>
      </c>
      <c r="D7303" t="s">
        <v>465</v>
      </c>
      <c r="E7303" t="s">
        <v>483</v>
      </c>
      <c r="F7303" s="20">
        <v>2025</v>
      </c>
      <c r="G7303" s="20">
        <v>51</v>
      </c>
      <c r="H7303" s="11">
        <v>10195.1811276196</v>
      </c>
      <c r="I7303" s="10">
        <v>3645044.2152322298</v>
      </c>
      <c r="J7303" s="33">
        <f t="shared" si="456"/>
        <v>2.7969979307836887E-3</v>
      </c>
      <c r="K7303" s="33">
        <f t="shared" si="457"/>
        <v>2.7930899764337935E-3</v>
      </c>
      <c r="L7303" s="33">
        <f t="shared" si="458"/>
        <v>0.97904070087763762</v>
      </c>
      <c r="M7303" s="33">
        <f t="shared" si="459"/>
        <v>0.97630615210949556</v>
      </c>
    </row>
    <row r="7304" spans="1:13" ht="41.4">
      <c r="A7304" t="s">
        <v>164</v>
      </c>
      <c r="B7304" t="s">
        <v>268</v>
      </c>
      <c r="C7304" s="14" t="s">
        <v>270</v>
      </c>
      <c r="D7304" t="s">
        <v>465</v>
      </c>
      <c r="E7304" t="s">
        <v>483</v>
      </c>
      <c r="F7304" s="20">
        <v>2025</v>
      </c>
      <c r="G7304" s="20">
        <v>52</v>
      </c>
      <c r="H7304" s="11">
        <v>10996.387027193899</v>
      </c>
      <c r="I7304" s="10">
        <v>3606935.9642908699</v>
      </c>
      <c r="J7304" s="33">
        <f t="shared" si="456"/>
        <v>3.0486781955819417E-3</v>
      </c>
      <c r="K7304" s="33">
        <f t="shared" si="457"/>
        <v>3.0440356952400327E-3</v>
      </c>
      <c r="L7304" s="33">
        <f t="shared" si="458"/>
        <v>0.97630615210949556</v>
      </c>
      <c r="M7304" s="33">
        <f t="shared" si="459"/>
        <v>0.97333424133299185</v>
      </c>
    </row>
    <row r="7305" spans="1:13" ht="41.4">
      <c r="A7305" t="s">
        <v>164</v>
      </c>
      <c r="B7305" t="s">
        <v>268</v>
      </c>
      <c r="C7305" s="14" t="s">
        <v>270</v>
      </c>
      <c r="D7305" t="s">
        <v>465</v>
      </c>
      <c r="E7305" t="s">
        <v>483</v>
      </c>
      <c r="F7305" s="20">
        <v>2025</v>
      </c>
      <c r="G7305" s="20">
        <v>53</v>
      </c>
      <c r="H7305" s="11">
        <v>11317.3285643748</v>
      </c>
      <c r="I7305" s="10">
        <v>3400438.0937404898</v>
      </c>
      <c r="J7305" s="33">
        <f t="shared" si="456"/>
        <v>3.3281972064739792E-3</v>
      </c>
      <c r="K7305" s="33">
        <f t="shared" si="457"/>
        <v>3.3226648973917472E-3</v>
      </c>
      <c r="L7305" s="33">
        <f t="shared" si="458"/>
        <v>0.97333424133299185</v>
      </c>
      <c r="M7305" s="33">
        <f t="shared" si="459"/>
        <v>0.97010017781588531</v>
      </c>
    </row>
    <row r="7306" spans="1:13" ht="41.4">
      <c r="A7306" t="s">
        <v>164</v>
      </c>
      <c r="B7306" t="s">
        <v>268</v>
      </c>
      <c r="C7306" s="14" t="s">
        <v>270</v>
      </c>
      <c r="D7306" t="s">
        <v>465</v>
      </c>
      <c r="E7306" t="s">
        <v>483</v>
      </c>
      <c r="F7306" s="20">
        <v>2025</v>
      </c>
      <c r="G7306" s="20">
        <v>54</v>
      </c>
      <c r="H7306" s="11">
        <v>12054.9406540903</v>
      </c>
      <c r="I7306" s="10">
        <v>3319306.0235897298</v>
      </c>
      <c r="J7306" s="33">
        <f t="shared" si="456"/>
        <v>3.6317653655366321E-3</v>
      </c>
      <c r="K7306" s="33">
        <f t="shared" si="457"/>
        <v>3.6251784821191846E-3</v>
      </c>
      <c r="L7306" s="33">
        <f t="shared" si="458"/>
        <v>0.97010017781588531</v>
      </c>
      <c r="M7306" s="33">
        <f t="shared" si="459"/>
        <v>0.96658339152576722</v>
      </c>
    </row>
    <row r="7307" spans="1:13" ht="41.4">
      <c r="A7307" t="s">
        <v>164</v>
      </c>
      <c r="B7307" t="s">
        <v>268</v>
      </c>
      <c r="C7307" s="14" t="s">
        <v>270</v>
      </c>
      <c r="D7307" t="s">
        <v>465</v>
      </c>
      <c r="E7307" t="s">
        <v>483</v>
      </c>
      <c r="F7307" s="20">
        <v>2025</v>
      </c>
      <c r="G7307" s="20">
        <v>55</v>
      </c>
      <c r="H7307" s="11">
        <v>13118.553728923</v>
      </c>
      <c r="I7307" s="10">
        <v>3243129.6175784101</v>
      </c>
      <c r="J7307" s="33">
        <f t="shared" si="456"/>
        <v>4.0450291156473731E-3</v>
      </c>
      <c r="K7307" s="33">
        <f t="shared" si="457"/>
        <v>4.0368590051981235E-3</v>
      </c>
      <c r="L7307" s="33">
        <f t="shared" si="458"/>
        <v>0.96658339152576722</v>
      </c>
      <c r="M7307" s="33">
        <f t="shared" si="459"/>
        <v>0.96268143065741152</v>
      </c>
    </row>
    <row r="7308" spans="1:13" ht="41.4">
      <c r="A7308" t="s">
        <v>164</v>
      </c>
      <c r="B7308" t="s">
        <v>268</v>
      </c>
      <c r="C7308" s="14" t="s">
        <v>270</v>
      </c>
      <c r="D7308" t="s">
        <v>465</v>
      </c>
      <c r="E7308" t="s">
        <v>483</v>
      </c>
      <c r="F7308" s="20">
        <v>2025</v>
      </c>
      <c r="G7308" s="20">
        <v>56</v>
      </c>
      <c r="H7308" s="11">
        <v>13945.881776168901</v>
      </c>
      <c r="I7308" s="10">
        <v>3157182.6324039102</v>
      </c>
      <c r="J7308" s="33">
        <f t="shared" si="456"/>
        <v>4.4171919714224347E-3</v>
      </c>
      <c r="K7308" s="33">
        <f t="shared" si="457"/>
        <v>4.4074505275203402E-3</v>
      </c>
      <c r="L7308" s="33">
        <f t="shared" si="458"/>
        <v>0.96268143065741152</v>
      </c>
      <c r="M7308" s="33">
        <f t="shared" si="459"/>
        <v>0.95843845987802645</v>
      </c>
    </row>
    <row r="7309" spans="1:13" ht="41.4">
      <c r="A7309" t="s">
        <v>164</v>
      </c>
      <c r="B7309" t="s">
        <v>268</v>
      </c>
      <c r="C7309" s="14" t="s">
        <v>270</v>
      </c>
      <c r="D7309" t="s">
        <v>465</v>
      </c>
      <c r="E7309" t="s">
        <v>483</v>
      </c>
      <c r="F7309" s="20">
        <v>2025</v>
      </c>
      <c r="G7309" s="20">
        <v>57</v>
      </c>
      <c r="H7309" s="11">
        <v>14721.218745194999</v>
      </c>
      <c r="I7309" s="10">
        <v>3051443.9184786002</v>
      </c>
      <c r="J7309" s="33">
        <f t="shared" si="456"/>
        <v>4.8243451750982066E-3</v>
      </c>
      <c r="K7309" s="33">
        <f t="shared" si="457"/>
        <v>4.8127267132463958E-3</v>
      </c>
      <c r="L7309" s="33">
        <f t="shared" si="458"/>
        <v>0.95843845987802645</v>
      </c>
      <c r="M7309" s="33">
        <f t="shared" si="459"/>
        <v>0.95382575749916876</v>
      </c>
    </row>
    <row r="7310" spans="1:13" ht="41.4">
      <c r="A7310" t="s">
        <v>164</v>
      </c>
      <c r="B7310" t="s">
        <v>268</v>
      </c>
      <c r="C7310" s="14" t="s">
        <v>270</v>
      </c>
      <c r="D7310" t="s">
        <v>465</v>
      </c>
      <c r="E7310" t="s">
        <v>483</v>
      </c>
      <c r="F7310" s="20">
        <v>2025</v>
      </c>
      <c r="G7310" s="20">
        <v>58</v>
      </c>
      <c r="H7310" s="11">
        <v>15367.325794951201</v>
      </c>
      <c r="I7310" s="10">
        <v>2913456.2078040801</v>
      </c>
      <c r="J7310" s="33">
        <f t="shared" si="456"/>
        <v>5.2746033229494832E-3</v>
      </c>
      <c r="K7310" s="33">
        <f t="shared" si="457"/>
        <v>5.2607170284684202E-3</v>
      </c>
      <c r="L7310" s="33">
        <f t="shared" si="458"/>
        <v>0.95382575749916876</v>
      </c>
      <c r="M7310" s="33">
        <f t="shared" si="459"/>
        <v>0.94880795009450114</v>
      </c>
    </row>
    <row r="7311" spans="1:13" ht="41.4">
      <c r="A7311" t="s">
        <v>164</v>
      </c>
      <c r="B7311" t="s">
        <v>268</v>
      </c>
      <c r="C7311" s="14" t="s">
        <v>270</v>
      </c>
      <c r="D7311" t="s">
        <v>465</v>
      </c>
      <c r="E7311" t="s">
        <v>483</v>
      </c>
      <c r="F7311" s="20">
        <v>2025</v>
      </c>
      <c r="G7311" s="20">
        <v>59</v>
      </c>
      <c r="H7311" s="11">
        <v>16209.7154321834</v>
      </c>
      <c r="I7311" s="10">
        <v>2813535.5861543701</v>
      </c>
      <c r="J7311" s="33">
        <f t="shared" si="456"/>
        <v>5.7613330046197694E-3</v>
      </c>
      <c r="K7311" s="33">
        <f t="shared" si="457"/>
        <v>5.7447683523844661E-3</v>
      </c>
      <c r="L7311" s="33">
        <f t="shared" si="458"/>
        <v>0.94880795009450114</v>
      </c>
      <c r="M7311" s="33">
        <f t="shared" si="459"/>
        <v>0.94335726821030752</v>
      </c>
    </row>
    <row r="7312" spans="1:13" ht="41.4">
      <c r="A7312" t="s">
        <v>164</v>
      </c>
      <c r="B7312" t="s">
        <v>268</v>
      </c>
      <c r="C7312" s="14" t="s">
        <v>270</v>
      </c>
      <c r="D7312" t="s">
        <v>465</v>
      </c>
      <c r="E7312" t="s">
        <v>483</v>
      </c>
      <c r="F7312" s="20">
        <v>2025</v>
      </c>
      <c r="G7312" s="20">
        <v>60</v>
      </c>
      <c r="H7312" s="11">
        <v>17438.4002916397</v>
      </c>
      <c r="I7312" s="10">
        <v>2691047.1715373602</v>
      </c>
      <c r="J7312" s="33">
        <f t="shared" si="456"/>
        <v>6.4801540738794886E-3</v>
      </c>
      <c r="K7312" s="33">
        <f t="shared" si="457"/>
        <v>6.4592031549575157E-3</v>
      </c>
      <c r="L7312" s="33">
        <f t="shared" si="458"/>
        <v>0.94335726821030752</v>
      </c>
      <c r="M7312" s="33">
        <f t="shared" si="459"/>
        <v>0.93726393196723135</v>
      </c>
    </row>
    <row r="7313" spans="1:13" ht="41.4">
      <c r="A7313" t="s">
        <v>164</v>
      </c>
      <c r="B7313" t="s">
        <v>268</v>
      </c>
      <c r="C7313" s="14" t="s">
        <v>270</v>
      </c>
      <c r="D7313" t="s">
        <v>465</v>
      </c>
      <c r="E7313" t="s">
        <v>483</v>
      </c>
      <c r="F7313" s="20">
        <v>2025</v>
      </c>
      <c r="G7313" s="20">
        <v>61</v>
      </c>
      <c r="H7313" s="11">
        <v>18181.3567410582</v>
      </c>
      <c r="I7313" s="10">
        <v>2568096.9497317299</v>
      </c>
      <c r="J7313" s="33">
        <f t="shared" si="456"/>
        <v>7.079700298291882E-3</v>
      </c>
      <c r="K7313" s="33">
        <f t="shared" si="457"/>
        <v>7.0546982572476935E-3</v>
      </c>
      <c r="L7313" s="33">
        <f t="shared" si="458"/>
        <v>0.93726393196723135</v>
      </c>
      <c r="M7313" s="33">
        <f t="shared" si="459"/>
        <v>0.93065181773980099</v>
      </c>
    </row>
    <row r="7314" spans="1:13" ht="41.4">
      <c r="A7314" t="s">
        <v>164</v>
      </c>
      <c r="B7314" t="s">
        <v>268</v>
      </c>
      <c r="C7314" s="14" t="s">
        <v>270</v>
      </c>
      <c r="D7314" t="s">
        <v>465</v>
      </c>
      <c r="E7314" t="s">
        <v>483</v>
      </c>
      <c r="F7314" s="20">
        <v>2025</v>
      </c>
      <c r="G7314" s="20">
        <v>62</v>
      </c>
      <c r="H7314" s="11">
        <v>18965.715567356601</v>
      </c>
      <c r="I7314" s="10">
        <v>2450910.0658219899</v>
      </c>
      <c r="J7314" s="33">
        <f t="shared" si="456"/>
        <v>7.7382339857484123E-3</v>
      </c>
      <c r="K7314" s="33">
        <f t="shared" si="457"/>
        <v>7.7083709318855886E-3</v>
      </c>
      <c r="L7314" s="33">
        <f t="shared" si="458"/>
        <v>0.93065181773980099</v>
      </c>
      <c r="M7314" s="33">
        <f t="shared" si="459"/>
        <v>0.92347800832022897</v>
      </c>
    </row>
    <row r="7315" spans="1:13" ht="41.4">
      <c r="A7315" t="s">
        <v>164</v>
      </c>
      <c r="B7315" t="s">
        <v>268</v>
      </c>
      <c r="C7315" s="14" t="s">
        <v>270</v>
      </c>
      <c r="D7315" t="s">
        <v>465</v>
      </c>
      <c r="E7315" t="s">
        <v>483</v>
      </c>
      <c r="F7315" s="20">
        <v>2025</v>
      </c>
      <c r="G7315" s="20">
        <v>63</v>
      </c>
      <c r="H7315" s="11">
        <v>19612.313714848799</v>
      </c>
      <c r="I7315" s="10">
        <v>2307352.6622382002</v>
      </c>
      <c r="J7315" s="33">
        <f t="shared" si="456"/>
        <v>8.4999202921257275E-3</v>
      </c>
      <c r="K7315" s="33">
        <f t="shared" si="457"/>
        <v>8.4638981038015482E-3</v>
      </c>
      <c r="L7315" s="33">
        <f t="shared" si="458"/>
        <v>0.92347800832022897</v>
      </c>
      <c r="M7315" s="33">
        <f t="shared" si="459"/>
        <v>0.91566178455670499</v>
      </c>
    </row>
    <row r="7316" spans="1:13" ht="41.4">
      <c r="A7316" t="s">
        <v>164</v>
      </c>
      <c r="B7316" t="s">
        <v>268</v>
      </c>
      <c r="C7316" s="14" t="s">
        <v>270</v>
      </c>
      <c r="D7316" t="s">
        <v>465</v>
      </c>
      <c r="E7316" t="s">
        <v>483</v>
      </c>
      <c r="F7316" s="20">
        <v>2025</v>
      </c>
      <c r="G7316" s="20">
        <v>64</v>
      </c>
      <c r="H7316" s="11">
        <v>20361.774895055602</v>
      </c>
      <c r="I7316" s="10">
        <v>2189442.45160812</v>
      </c>
      <c r="J7316" s="33">
        <f t="shared" si="456"/>
        <v>9.2999817739443727E-3</v>
      </c>
      <c r="K7316" s="33">
        <f t="shared" si="457"/>
        <v>9.2568706910512999E-3</v>
      </c>
      <c r="L7316" s="33">
        <f t="shared" si="458"/>
        <v>0.91566178455670499</v>
      </c>
      <c r="M7316" s="33">
        <f t="shared" si="459"/>
        <v>0.90718562182032625</v>
      </c>
    </row>
    <row r="7317" spans="1:13" ht="41.4">
      <c r="A7317" t="s">
        <v>164</v>
      </c>
      <c r="B7317" t="s">
        <v>268</v>
      </c>
      <c r="C7317" s="14" t="s">
        <v>270</v>
      </c>
      <c r="D7317" t="s">
        <v>465</v>
      </c>
      <c r="E7317" t="s">
        <v>483</v>
      </c>
      <c r="F7317" s="20">
        <v>2025</v>
      </c>
      <c r="G7317" s="20">
        <v>65</v>
      </c>
      <c r="H7317" s="11">
        <v>20560.238517288399</v>
      </c>
      <c r="I7317" s="10">
        <v>2067379.2956157301</v>
      </c>
      <c r="J7317" s="33">
        <f t="shared" si="456"/>
        <v>9.9450732436424626E-3</v>
      </c>
      <c r="K7317" s="33">
        <f t="shared" si="457"/>
        <v>9.8957845313397685E-3</v>
      </c>
      <c r="L7317" s="33">
        <f t="shared" si="458"/>
        <v>0.90718562182032625</v>
      </c>
      <c r="M7317" s="33">
        <f t="shared" si="459"/>
        <v>0.89820830837686283</v>
      </c>
    </row>
    <row r="7318" spans="1:13" ht="41.4">
      <c r="A7318" t="s">
        <v>164</v>
      </c>
      <c r="B7318" t="s">
        <v>268</v>
      </c>
      <c r="C7318" s="14" t="s">
        <v>270</v>
      </c>
      <c r="D7318" t="s">
        <v>465</v>
      </c>
      <c r="E7318" t="s">
        <v>483</v>
      </c>
      <c r="F7318" s="20">
        <v>2025</v>
      </c>
      <c r="G7318" s="20">
        <v>66</v>
      </c>
      <c r="H7318" s="11">
        <v>21123.782920691501</v>
      </c>
      <c r="I7318" s="10">
        <v>1938977.04767675</v>
      </c>
      <c r="J7318" s="33">
        <f t="shared" si="456"/>
        <v>1.0894292403307025E-2</v>
      </c>
      <c r="K7318" s="33">
        <f t="shared" si="457"/>
        <v>1.0835164513455453E-2</v>
      </c>
      <c r="L7318" s="33">
        <f t="shared" si="458"/>
        <v>0.89820830837686283</v>
      </c>
      <c r="M7318" s="33">
        <f t="shared" si="459"/>
        <v>0.88847607358824698</v>
      </c>
    </row>
    <row r="7319" spans="1:13" ht="41.4">
      <c r="A7319" t="s">
        <v>164</v>
      </c>
      <c r="B7319" t="s">
        <v>268</v>
      </c>
      <c r="C7319" s="14" t="s">
        <v>270</v>
      </c>
      <c r="D7319" t="s">
        <v>465</v>
      </c>
      <c r="E7319" t="s">
        <v>483</v>
      </c>
      <c r="F7319" s="20">
        <v>2025</v>
      </c>
      <c r="G7319" s="20">
        <v>67</v>
      </c>
      <c r="H7319" s="11">
        <v>21645.340515310199</v>
      </c>
      <c r="I7319" s="10">
        <v>1812804.58670767</v>
      </c>
      <c r="J7319" s="33">
        <f t="shared" si="456"/>
        <v>1.1940250302776121E-2</v>
      </c>
      <c r="K7319" s="33">
        <f t="shared" si="457"/>
        <v>1.1869248388634346E-2</v>
      </c>
      <c r="L7319" s="33">
        <f t="shared" si="458"/>
        <v>0.88847607358824698</v>
      </c>
      <c r="M7319" s="33">
        <f t="shared" si="459"/>
        <v>0.87793053038346947</v>
      </c>
    </row>
    <row r="7320" spans="1:13" ht="41.4">
      <c r="A7320" t="s">
        <v>164</v>
      </c>
      <c r="B7320" t="s">
        <v>268</v>
      </c>
      <c r="C7320" s="14" t="s">
        <v>270</v>
      </c>
      <c r="D7320" t="s">
        <v>465</v>
      </c>
      <c r="E7320" t="s">
        <v>483</v>
      </c>
      <c r="F7320" s="20">
        <v>2025</v>
      </c>
      <c r="G7320" s="20">
        <v>68</v>
      </c>
      <c r="H7320" s="11">
        <v>22438.601798053802</v>
      </c>
      <c r="I7320" s="10">
        <v>1708817.0374286999</v>
      </c>
      <c r="J7320" s="33">
        <f t="shared" si="456"/>
        <v>1.313107331362855E-2</v>
      </c>
      <c r="K7320" s="33">
        <f t="shared" si="457"/>
        <v>1.3045236889332013E-2</v>
      </c>
      <c r="L7320" s="33">
        <f t="shared" si="458"/>
        <v>0.87793053038346947</v>
      </c>
      <c r="M7320" s="33">
        <f t="shared" si="459"/>
        <v>0.86647771864224021</v>
      </c>
    </row>
    <row r="7321" spans="1:13" ht="41.4">
      <c r="A7321" t="s">
        <v>164</v>
      </c>
      <c r="B7321" t="s">
        <v>268</v>
      </c>
      <c r="C7321" s="14" t="s">
        <v>270</v>
      </c>
      <c r="D7321" t="s">
        <v>465</v>
      </c>
      <c r="E7321" t="s">
        <v>483</v>
      </c>
      <c r="F7321" s="20">
        <v>2025</v>
      </c>
      <c r="G7321" s="20">
        <v>69</v>
      </c>
      <c r="H7321" s="11">
        <v>22882.4321117623</v>
      </c>
      <c r="I7321" s="10">
        <v>1588246.5017458</v>
      </c>
      <c r="J7321" s="33">
        <f t="shared" si="456"/>
        <v>1.4407355587819611E-2</v>
      </c>
      <c r="K7321" s="33">
        <f t="shared" si="457"/>
        <v>1.4304066277226357E-2</v>
      </c>
      <c r="L7321" s="33">
        <f t="shared" si="458"/>
        <v>0.86647771864224021</v>
      </c>
      <c r="M7321" s="33">
        <f t="shared" si="459"/>
        <v>0.85408356392704177</v>
      </c>
    </row>
    <row r="7322" spans="1:13" ht="41.4">
      <c r="A7322" t="s">
        <v>164</v>
      </c>
      <c r="B7322" t="s">
        <v>268</v>
      </c>
      <c r="C7322" s="14" t="s">
        <v>270</v>
      </c>
      <c r="D7322" t="s">
        <v>465</v>
      </c>
      <c r="E7322" t="s">
        <v>483</v>
      </c>
      <c r="F7322" s="20">
        <v>2026</v>
      </c>
      <c r="G7322" s="20">
        <v>30</v>
      </c>
      <c r="H7322" s="11">
        <v>1297.4789724872401</v>
      </c>
      <c r="I7322" s="10">
        <v>4533067.0276936404</v>
      </c>
      <c r="J7322" s="33">
        <f t="shared" si="456"/>
        <v>2.8622541086655381E-4</v>
      </c>
      <c r="K7322" s="33">
        <f t="shared" si="457"/>
        <v>2.8618445228156819E-4</v>
      </c>
      <c r="L7322" s="33">
        <f t="shared" si="458"/>
        <v>1</v>
      </c>
      <c r="M7322" s="33">
        <f t="shared" si="459"/>
        <v>0.99971381554771843</v>
      </c>
    </row>
    <row r="7323" spans="1:13" ht="41.4">
      <c r="A7323" t="s">
        <v>164</v>
      </c>
      <c r="B7323" t="s">
        <v>268</v>
      </c>
      <c r="C7323" s="14" t="s">
        <v>270</v>
      </c>
      <c r="D7323" t="s">
        <v>465</v>
      </c>
      <c r="E7323" t="s">
        <v>483</v>
      </c>
      <c r="F7323" s="20">
        <v>2026</v>
      </c>
      <c r="G7323" s="20">
        <v>31</v>
      </c>
      <c r="H7323" s="11">
        <v>1326.76064041325</v>
      </c>
      <c r="I7323" s="10">
        <v>4460324.4439792205</v>
      </c>
      <c r="J7323" s="33">
        <f t="shared" si="456"/>
        <v>2.9745832552700982E-4</v>
      </c>
      <c r="K7323" s="33">
        <f t="shared" si="457"/>
        <v>2.974140891855992E-4</v>
      </c>
      <c r="L7323" s="33">
        <f t="shared" si="458"/>
        <v>0.99971381554771843</v>
      </c>
      <c r="M7323" s="33">
        <f t="shared" si="459"/>
        <v>0.99941648657382109</v>
      </c>
    </row>
    <row r="7324" spans="1:13" ht="41.4">
      <c r="A7324" t="s">
        <v>164</v>
      </c>
      <c r="B7324" t="s">
        <v>268</v>
      </c>
      <c r="C7324" s="14" t="s">
        <v>270</v>
      </c>
      <c r="D7324" t="s">
        <v>465</v>
      </c>
      <c r="E7324" t="s">
        <v>483</v>
      </c>
      <c r="F7324" s="20">
        <v>2026</v>
      </c>
      <c r="G7324" s="20">
        <v>32</v>
      </c>
      <c r="H7324" s="11">
        <v>1369.4894673763699</v>
      </c>
      <c r="I7324" s="10">
        <v>4404106.94219446</v>
      </c>
      <c r="J7324" s="33">
        <f t="shared" si="456"/>
        <v>3.1095735988054512E-4</v>
      </c>
      <c r="K7324" s="33">
        <f t="shared" si="457"/>
        <v>3.1090901765162826E-4</v>
      </c>
      <c r="L7324" s="33">
        <f t="shared" si="458"/>
        <v>0.99941648657382109</v>
      </c>
      <c r="M7324" s="33">
        <f t="shared" si="459"/>
        <v>0.9991057589757556</v>
      </c>
    </row>
    <row r="7325" spans="1:13" ht="41.4">
      <c r="A7325" t="s">
        <v>164</v>
      </c>
      <c r="B7325" t="s">
        <v>268</v>
      </c>
      <c r="C7325" s="14" t="s">
        <v>270</v>
      </c>
      <c r="D7325" t="s">
        <v>465</v>
      </c>
      <c r="E7325" t="s">
        <v>483</v>
      </c>
      <c r="F7325" s="20">
        <v>2026</v>
      </c>
      <c r="G7325" s="20">
        <v>33</v>
      </c>
      <c r="H7325" s="11">
        <v>1424.0114747236</v>
      </c>
      <c r="I7325" s="10">
        <v>4351716.3134345096</v>
      </c>
      <c r="J7325" s="33">
        <f t="shared" si="456"/>
        <v>3.2722984959461342E-4</v>
      </c>
      <c r="K7325" s="33">
        <f t="shared" si="457"/>
        <v>3.2717631574685768E-4</v>
      </c>
      <c r="L7325" s="33">
        <f t="shared" si="458"/>
        <v>0.9991057589757556</v>
      </c>
      <c r="M7325" s="33">
        <f t="shared" si="459"/>
        <v>0.99877887523449249</v>
      </c>
    </row>
    <row r="7326" spans="1:13" ht="41.4">
      <c r="A7326" t="s">
        <v>164</v>
      </c>
      <c r="B7326" t="s">
        <v>268</v>
      </c>
      <c r="C7326" s="14" t="s">
        <v>270</v>
      </c>
      <c r="D7326" t="s">
        <v>465</v>
      </c>
      <c r="E7326" t="s">
        <v>483</v>
      </c>
      <c r="F7326" s="20">
        <v>2026</v>
      </c>
      <c r="G7326" s="20">
        <v>34</v>
      </c>
      <c r="H7326" s="11">
        <v>1521.0948152646399</v>
      </c>
      <c r="I7326" s="10">
        <v>4391579.2786630904</v>
      </c>
      <c r="J7326" s="33">
        <f t="shared" si="456"/>
        <v>3.4636624292655379E-4</v>
      </c>
      <c r="K7326" s="33">
        <f t="shared" si="457"/>
        <v>3.4630626506437778E-4</v>
      </c>
      <c r="L7326" s="33">
        <f t="shared" si="458"/>
        <v>0.99877887523449249</v>
      </c>
      <c r="M7326" s="33">
        <f t="shared" si="459"/>
        <v>0.99843299185258483</v>
      </c>
    </row>
    <row r="7327" spans="1:13" ht="41.4">
      <c r="A7327" t="s">
        <v>164</v>
      </c>
      <c r="B7327" t="s">
        <v>268</v>
      </c>
      <c r="C7327" s="14" t="s">
        <v>270</v>
      </c>
      <c r="D7327" t="s">
        <v>465</v>
      </c>
      <c r="E7327" t="s">
        <v>483</v>
      </c>
      <c r="F7327" s="20">
        <v>2026</v>
      </c>
      <c r="G7327" s="20">
        <v>35</v>
      </c>
      <c r="H7327" s="11">
        <v>2111.0793906548802</v>
      </c>
      <c r="I7327" s="10">
        <v>4411883.20371434</v>
      </c>
      <c r="J7327" s="33">
        <f t="shared" si="456"/>
        <v>4.7849847631450764E-4</v>
      </c>
      <c r="K7327" s="33">
        <f t="shared" si="457"/>
        <v>4.7838401417599208E-4</v>
      </c>
      <c r="L7327" s="33">
        <f t="shared" si="458"/>
        <v>0.99843299185258483</v>
      </c>
      <c r="M7327" s="33">
        <f t="shared" si="459"/>
        <v>0.99795535747005659</v>
      </c>
    </row>
    <row r="7328" spans="1:13" ht="41.4">
      <c r="A7328" t="s">
        <v>164</v>
      </c>
      <c r="B7328" t="s">
        <v>268</v>
      </c>
      <c r="C7328" s="14" t="s">
        <v>270</v>
      </c>
      <c r="D7328" t="s">
        <v>465</v>
      </c>
      <c r="E7328" t="s">
        <v>483</v>
      </c>
      <c r="F7328" s="20">
        <v>2026</v>
      </c>
      <c r="G7328" s="20">
        <v>36</v>
      </c>
      <c r="H7328" s="11">
        <v>3195.01739094906</v>
      </c>
      <c r="I7328" s="10">
        <v>6497477.0171561697</v>
      </c>
      <c r="J7328" s="33">
        <f t="shared" si="456"/>
        <v>4.917320034396155E-4</v>
      </c>
      <c r="K7328" s="33">
        <f t="shared" si="457"/>
        <v>4.9161112307238852E-4</v>
      </c>
      <c r="L7328" s="33">
        <f t="shared" si="458"/>
        <v>0.99795535747005659</v>
      </c>
      <c r="M7328" s="33">
        <f t="shared" si="459"/>
        <v>0.99746475151599467</v>
      </c>
    </row>
    <row r="7329" spans="1:13" ht="41.4">
      <c r="A7329" t="s">
        <v>164</v>
      </c>
      <c r="B7329" t="s">
        <v>268</v>
      </c>
      <c r="C7329" s="14" t="s">
        <v>270</v>
      </c>
      <c r="D7329" t="s">
        <v>465</v>
      </c>
      <c r="E7329" t="s">
        <v>483</v>
      </c>
      <c r="F7329" s="20">
        <v>2026</v>
      </c>
      <c r="G7329" s="20">
        <v>37</v>
      </c>
      <c r="H7329" s="11">
        <v>2395.3850250719802</v>
      </c>
      <c r="I7329" s="10">
        <v>4374567.2420951603</v>
      </c>
      <c r="J7329" s="33">
        <f t="shared" si="456"/>
        <v>5.4757074071736791E-4</v>
      </c>
      <c r="K7329" s="33">
        <f t="shared" si="457"/>
        <v>5.4742085121894934E-4</v>
      </c>
      <c r="L7329" s="33">
        <f t="shared" si="458"/>
        <v>0.99746475151599467</v>
      </c>
      <c r="M7329" s="33">
        <f t="shared" si="459"/>
        <v>0.9969187185126589</v>
      </c>
    </row>
    <row r="7330" spans="1:13" ht="41.4">
      <c r="A7330" t="s">
        <v>164</v>
      </c>
      <c r="B7330" t="s">
        <v>268</v>
      </c>
      <c r="C7330" s="14" t="s">
        <v>270</v>
      </c>
      <c r="D7330" t="s">
        <v>465</v>
      </c>
      <c r="E7330" t="s">
        <v>483</v>
      </c>
      <c r="F7330" s="20">
        <v>2026</v>
      </c>
      <c r="G7330" s="20">
        <v>38</v>
      </c>
      <c r="H7330" s="11">
        <v>2561.40692111414</v>
      </c>
      <c r="I7330" s="10">
        <v>4360552.4809908001</v>
      </c>
      <c r="J7330" s="33">
        <f t="shared" si="456"/>
        <v>5.874042182223983E-4</v>
      </c>
      <c r="K7330" s="33">
        <f t="shared" si="457"/>
        <v>5.8723173013963681E-4</v>
      </c>
      <c r="L7330" s="33">
        <f t="shared" si="458"/>
        <v>0.9969187185126589</v>
      </c>
      <c r="M7330" s="33">
        <f t="shared" si="459"/>
        <v>0.99633329620877809</v>
      </c>
    </row>
    <row r="7331" spans="1:13" ht="41.4">
      <c r="A7331" t="s">
        <v>164</v>
      </c>
      <c r="B7331" t="s">
        <v>268</v>
      </c>
      <c r="C7331" s="14" t="s">
        <v>270</v>
      </c>
      <c r="D7331" t="s">
        <v>465</v>
      </c>
      <c r="E7331" t="s">
        <v>483</v>
      </c>
      <c r="F7331" s="20">
        <v>2026</v>
      </c>
      <c r="G7331" s="20">
        <v>39</v>
      </c>
      <c r="H7331" s="11">
        <v>2669.4412860340899</v>
      </c>
      <c r="I7331" s="10">
        <v>4230057.6900943602</v>
      </c>
      <c r="J7331" s="33">
        <f t="shared" si="456"/>
        <v>6.3106498341268307E-4</v>
      </c>
      <c r="K7331" s="33">
        <f t="shared" si="457"/>
        <v>6.3086590378558238E-4</v>
      </c>
      <c r="L7331" s="33">
        <f t="shared" si="458"/>
        <v>0.99633329620877809</v>
      </c>
      <c r="M7331" s="33">
        <f t="shared" si="459"/>
        <v>0.99570474350339366</v>
      </c>
    </row>
    <row r="7332" spans="1:13" ht="41.4">
      <c r="A7332" t="s">
        <v>164</v>
      </c>
      <c r="B7332" t="s">
        <v>268</v>
      </c>
      <c r="C7332" s="14" t="s">
        <v>270</v>
      </c>
      <c r="D7332" t="s">
        <v>465</v>
      </c>
      <c r="E7332" t="s">
        <v>483</v>
      </c>
      <c r="F7332" s="20">
        <v>2026</v>
      </c>
      <c r="G7332" s="20">
        <v>40</v>
      </c>
      <c r="H7332" s="11">
        <v>3573.4069661377098</v>
      </c>
      <c r="I7332" s="10">
        <v>4198450.5149588604</v>
      </c>
      <c r="J7332" s="33">
        <f t="shared" si="456"/>
        <v>8.511251837805035E-4</v>
      </c>
      <c r="K7332" s="33">
        <f t="shared" si="457"/>
        <v>8.5076307948062091E-4</v>
      </c>
      <c r="L7332" s="33">
        <f t="shared" si="458"/>
        <v>0.99570474350339366</v>
      </c>
      <c r="M7332" s="33">
        <f t="shared" si="459"/>
        <v>0.99485763466955723</v>
      </c>
    </row>
    <row r="7333" spans="1:13" ht="41.4">
      <c r="A7333" t="s">
        <v>164</v>
      </c>
      <c r="B7333" t="s">
        <v>268</v>
      </c>
      <c r="C7333" s="14" t="s">
        <v>270</v>
      </c>
      <c r="D7333" t="s">
        <v>465</v>
      </c>
      <c r="E7333" t="s">
        <v>483</v>
      </c>
      <c r="F7333" s="20">
        <v>2026</v>
      </c>
      <c r="G7333" s="20">
        <v>41</v>
      </c>
      <c r="H7333" s="11">
        <v>3913.2698351373601</v>
      </c>
      <c r="I7333" s="10">
        <v>4261041.13915544</v>
      </c>
      <c r="J7333" s="33">
        <f t="shared" si="456"/>
        <v>9.1838349063979934E-4</v>
      </c>
      <c r="K7333" s="33">
        <f t="shared" si="457"/>
        <v>9.1796190559068069E-4</v>
      </c>
      <c r="L7333" s="33">
        <f t="shared" si="458"/>
        <v>0.99485763466955723</v>
      </c>
      <c r="M7333" s="33">
        <f t="shared" si="459"/>
        <v>0.9939443932594445</v>
      </c>
    </row>
    <row r="7334" spans="1:13" ht="41.4">
      <c r="A7334" t="s">
        <v>164</v>
      </c>
      <c r="B7334" t="s">
        <v>268</v>
      </c>
      <c r="C7334" s="14" t="s">
        <v>270</v>
      </c>
      <c r="D7334" t="s">
        <v>465</v>
      </c>
      <c r="E7334" t="s">
        <v>483</v>
      </c>
      <c r="F7334" s="20">
        <v>2026</v>
      </c>
      <c r="G7334" s="20">
        <v>42</v>
      </c>
      <c r="H7334" s="11">
        <v>4325.2528081433202</v>
      </c>
      <c r="I7334" s="10">
        <v>4350360.2454672698</v>
      </c>
      <c r="J7334" s="33">
        <f t="shared" si="456"/>
        <v>9.9422865328219439E-4</v>
      </c>
      <c r="K7334" s="33">
        <f t="shared" si="457"/>
        <v>9.9373457173157487E-4</v>
      </c>
      <c r="L7334" s="33">
        <f t="shared" si="458"/>
        <v>0.9939443932594445</v>
      </c>
      <c r="M7334" s="33">
        <f t="shared" si="459"/>
        <v>0.99295667635348384</v>
      </c>
    </row>
    <row r="7335" spans="1:13" ht="41.4">
      <c r="A7335" t="s">
        <v>164</v>
      </c>
      <c r="B7335" t="s">
        <v>268</v>
      </c>
      <c r="C7335" s="14" t="s">
        <v>270</v>
      </c>
      <c r="D7335" t="s">
        <v>465</v>
      </c>
      <c r="E7335" t="s">
        <v>483</v>
      </c>
      <c r="F7335" s="20">
        <v>2026</v>
      </c>
      <c r="G7335" s="20">
        <v>43</v>
      </c>
      <c r="H7335" s="11">
        <v>4677.7761623862798</v>
      </c>
      <c r="I7335" s="10">
        <v>4329971.6082515102</v>
      </c>
      <c r="J7335" s="33">
        <f t="shared" si="456"/>
        <v>1.0803249040875853E-3</v>
      </c>
      <c r="K7335" s="33">
        <f t="shared" si="457"/>
        <v>1.0797415632232132E-3</v>
      </c>
      <c r="L7335" s="33">
        <f t="shared" si="458"/>
        <v>0.99295667635348384</v>
      </c>
      <c r="M7335" s="33">
        <f t="shared" si="459"/>
        <v>0.99188453975954505</v>
      </c>
    </row>
    <row r="7336" spans="1:13" ht="41.4">
      <c r="A7336" t="s">
        <v>164</v>
      </c>
      <c r="B7336" t="s">
        <v>268</v>
      </c>
      <c r="C7336" s="14" t="s">
        <v>270</v>
      </c>
      <c r="D7336" t="s">
        <v>465</v>
      </c>
      <c r="E7336" t="s">
        <v>483</v>
      </c>
      <c r="F7336" s="20">
        <v>2026</v>
      </c>
      <c r="G7336" s="20">
        <v>44</v>
      </c>
      <c r="H7336" s="11">
        <v>4944.3961264578802</v>
      </c>
      <c r="I7336" s="10">
        <v>4196069.7297193799</v>
      </c>
      <c r="J7336" s="33">
        <f t="shared" si="456"/>
        <v>1.1783398382153544E-3</v>
      </c>
      <c r="K7336" s="33">
        <f t="shared" si="457"/>
        <v>1.1776458684323865E-3</v>
      </c>
      <c r="L7336" s="33">
        <f t="shared" si="458"/>
        <v>0.99188453975954505</v>
      </c>
      <c r="M7336" s="33">
        <f t="shared" si="459"/>
        <v>0.99071645102933525</v>
      </c>
    </row>
    <row r="7337" spans="1:13" ht="41.4">
      <c r="A7337" t="s">
        <v>164</v>
      </c>
      <c r="B7337" t="s">
        <v>268</v>
      </c>
      <c r="C7337" s="14" t="s">
        <v>270</v>
      </c>
      <c r="D7337" t="s">
        <v>465</v>
      </c>
      <c r="E7337" t="s">
        <v>483</v>
      </c>
      <c r="F7337" s="20">
        <v>2026</v>
      </c>
      <c r="G7337" s="20">
        <v>45</v>
      </c>
      <c r="H7337" s="11">
        <v>6298.9795523802204</v>
      </c>
      <c r="I7337" s="10">
        <v>4125596.70742964</v>
      </c>
      <c r="J7337" s="33">
        <f t="shared" si="456"/>
        <v>1.5268044840729615E-3</v>
      </c>
      <c r="K7337" s="33">
        <f t="shared" si="457"/>
        <v>1.5256395110774257E-3</v>
      </c>
      <c r="L7337" s="33">
        <f t="shared" si="458"/>
        <v>0.99071645102933525</v>
      </c>
      <c r="M7337" s="33">
        <f t="shared" si="459"/>
        <v>0.98920497486737047</v>
      </c>
    </row>
    <row r="7338" spans="1:13" ht="41.4">
      <c r="A7338" t="s">
        <v>164</v>
      </c>
      <c r="B7338" t="s">
        <v>268</v>
      </c>
      <c r="C7338" s="14" t="s">
        <v>270</v>
      </c>
      <c r="D7338" t="s">
        <v>465</v>
      </c>
      <c r="E7338" t="s">
        <v>483</v>
      </c>
      <c r="F7338" s="20">
        <v>2026</v>
      </c>
      <c r="G7338" s="20">
        <v>46</v>
      </c>
      <c r="H7338" s="11">
        <v>6800.4829438941297</v>
      </c>
      <c r="I7338" s="10">
        <v>4070430.1799948402</v>
      </c>
      <c r="J7338" s="33">
        <f t="shared" si="456"/>
        <v>1.6707037446107847E-3</v>
      </c>
      <c r="K7338" s="33">
        <f t="shared" si="457"/>
        <v>1.6693088960106905E-3</v>
      </c>
      <c r="L7338" s="33">
        <f t="shared" si="458"/>
        <v>0.98920497486737047</v>
      </c>
      <c r="M7338" s="33">
        <f t="shared" si="459"/>
        <v>0.98755368620284634</v>
      </c>
    </row>
    <row r="7339" spans="1:13" ht="41.4">
      <c r="A7339" t="s">
        <v>164</v>
      </c>
      <c r="B7339" t="s">
        <v>268</v>
      </c>
      <c r="C7339" s="14" t="s">
        <v>270</v>
      </c>
      <c r="D7339" t="s">
        <v>465</v>
      </c>
      <c r="E7339" t="s">
        <v>483</v>
      </c>
      <c r="F7339" s="20">
        <v>2026</v>
      </c>
      <c r="G7339" s="20">
        <v>47</v>
      </c>
      <c r="H7339" s="11">
        <v>7333.3222163276096</v>
      </c>
      <c r="I7339" s="10">
        <v>4010959.5165956798</v>
      </c>
      <c r="J7339" s="33">
        <f t="shared" si="456"/>
        <v>1.8283211750169447E-3</v>
      </c>
      <c r="K7339" s="33">
        <f t="shared" si="457"/>
        <v>1.8266508139980209E-3</v>
      </c>
      <c r="L7339" s="33">
        <f t="shared" si="458"/>
        <v>0.98755368620284634</v>
      </c>
      <c r="M7339" s="33">
        <f t="shared" si="459"/>
        <v>0.98574977045807721</v>
      </c>
    </row>
    <row r="7340" spans="1:13" ht="41.4">
      <c r="A7340" t="s">
        <v>164</v>
      </c>
      <c r="B7340" t="s">
        <v>268</v>
      </c>
      <c r="C7340" s="14" t="s">
        <v>270</v>
      </c>
      <c r="D7340" t="s">
        <v>465</v>
      </c>
      <c r="E7340" t="s">
        <v>483</v>
      </c>
      <c r="F7340" s="20">
        <v>2026</v>
      </c>
      <c r="G7340" s="20">
        <v>48</v>
      </c>
      <c r="H7340" s="11">
        <v>7861.8466204966999</v>
      </c>
      <c r="I7340" s="10">
        <v>3931941.7239415101</v>
      </c>
      <c r="J7340" s="33">
        <f t="shared" si="456"/>
        <v>1.9994819792536807E-3</v>
      </c>
      <c r="K7340" s="33">
        <f t="shared" si="457"/>
        <v>1.9974843467928105E-3</v>
      </c>
      <c r="L7340" s="33">
        <f t="shared" si="458"/>
        <v>0.98574977045807721</v>
      </c>
      <c r="M7340" s="33">
        <f t="shared" si="459"/>
        <v>0.98378075072173254</v>
      </c>
    </row>
    <row r="7341" spans="1:13" ht="41.4">
      <c r="A7341" t="s">
        <v>164</v>
      </c>
      <c r="B7341" t="s">
        <v>268</v>
      </c>
      <c r="C7341" s="14" t="s">
        <v>270</v>
      </c>
      <c r="D7341" t="s">
        <v>465</v>
      </c>
      <c r="E7341" t="s">
        <v>483</v>
      </c>
      <c r="F7341" s="20">
        <v>2026</v>
      </c>
      <c r="G7341" s="20">
        <v>49</v>
      </c>
      <c r="H7341" s="11">
        <v>8461.9020202416505</v>
      </c>
      <c r="I7341" s="10">
        <v>3870583.5151130999</v>
      </c>
      <c r="J7341" s="33">
        <f t="shared" si="456"/>
        <v>2.1862083552005181E-3</v>
      </c>
      <c r="K7341" s="33">
        <f t="shared" si="457"/>
        <v>2.1838203422626101E-3</v>
      </c>
      <c r="L7341" s="33">
        <f t="shared" si="458"/>
        <v>0.98378075072173254</v>
      </c>
      <c r="M7341" s="33">
        <f t="shared" si="459"/>
        <v>0.98163235030598006</v>
      </c>
    </row>
    <row r="7342" spans="1:13" ht="41.4">
      <c r="A7342" t="s">
        <v>164</v>
      </c>
      <c r="B7342" t="s">
        <v>268</v>
      </c>
      <c r="C7342" s="14" t="s">
        <v>270</v>
      </c>
      <c r="D7342" t="s">
        <v>465</v>
      </c>
      <c r="E7342" t="s">
        <v>483</v>
      </c>
      <c r="F7342" s="20">
        <v>2026</v>
      </c>
      <c r="G7342" s="20">
        <v>50</v>
      </c>
      <c r="H7342" s="11">
        <v>9707.1676491816106</v>
      </c>
      <c r="I7342" s="10">
        <v>3797312.9179201801</v>
      </c>
      <c r="J7342" s="33">
        <f t="shared" si="456"/>
        <v>2.5563254488119211E-3</v>
      </c>
      <c r="K7342" s="33">
        <f t="shared" si="457"/>
        <v>2.5530608313125702E-3</v>
      </c>
      <c r="L7342" s="33">
        <f t="shared" si="458"/>
        <v>0.98163235030598006</v>
      </c>
      <c r="M7342" s="33">
        <f t="shared" si="459"/>
        <v>0.97912618320166456</v>
      </c>
    </row>
    <row r="7343" spans="1:13" ht="41.4">
      <c r="A7343" t="s">
        <v>164</v>
      </c>
      <c r="B7343" t="s">
        <v>268</v>
      </c>
      <c r="C7343" s="14" t="s">
        <v>270</v>
      </c>
      <c r="D7343" t="s">
        <v>465</v>
      </c>
      <c r="E7343" t="s">
        <v>483</v>
      </c>
      <c r="F7343" s="20">
        <v>2026</v>
      </c>
      <c r="G7343" s="20">
        <v>51</v>
      </c>
      <c r="H7343" s="11">
        <v>10377.030316427101</v>
      </c>
      <c r="I7343" s="10">
        <v>3722630.2108816202</v>
      </c>
      <c r="J7343" s="33">
        <f t="shared" si="456"/>
        <v>2.7875533503419181E-3</v>
      </c>
      <c r="K7343" s="33">
        <f t="shared" si="457"/>
        <v>2.7836717310794068E-3</v>
      </c>
      <c r="L7343" s="33">
        <f t="shared" si="458"/>
        <v>0.97912618320166456</v>
      </c>
      <c r="M7343" s="33">
        <f t="shared" si="459"/>
        <v>0.97640061732432637</v>
      </c>
    </row>
    <row r="7344" spans="1:13" ht="41.4">
      <c r="A7344" t="s">
        <v>164</v>
      </c>
      <c r="B7344" t="s">
        <v>268</v>
      </c>
      <c r="C7344" s="14" t="s">
        <v>270</v>
      </c>
      <c r="D7344" t="s">
        <v>465</v>
      </c>
      <c r="E7344" t="s">
        <v>483</v>
      </c>
      <c r="F7344" s="20">
        <v>2026</v>
      </c>
      <c r="G7344" s="20">
        <v>52</v>
      </c>
      <c r="H7344" s="11">
        <v>11006.250743173299</v>
      </c>
      <c r="I7344" s="10">
        <v>3620920.62371145</v>
      </c>
      <c r="J7344" s="33">
        <f t="shared" si="456"/>
        <v>3.0396277319915048E-3</v>
      </c>
      <c r="K7344" s="33">
        <f t="shared" si="457"/>
        <v>3.0350127407529071E-3</v>
      </c>
      <c r="L7344" s="33">
        <f t="shared" si="458"/>
        <v>0.97640061732432637</v>
      </c>
      <c r="M7344" s="33">
        <f t="shared" si="459"/>
        <v>0.97343722901066798</v>
      </c>
    </row>
    <row r="7345" spans="1:13" ht="41.4">
      <c r="A7345" t="s">
        <v>164</v>
      </c>
      <c r="B7345" t="s">
        <v>268</v>
      </c>
      <c r="C7345" s="14" t="s">
        <v>270</v>
      </c>
      <c r="D7345" t="s">
        <v>465</v>
      </c>
      <c r="E7345" t="s">
        <v>483</v>
      </c>
      <c r="F7345" s="20">
        <v>2026</v>
      </c>
      <c r="G7345" s="20">
        <v>53</v>
      </c>
      <c r="H7345" s="11">
        <v>11872.4868331613</v>
      </c>
      <c r="I7345" s="10">
        <v>3580922.7101676799</v>
      </c>
      <c r="J7345" s="33">
        <f t="shared" si="456"/>
        <v>3.3154825708610058E-3</v>
      </c>
      <c r="K7345" s="33">
        <f t="shared" si="457"/>
        <v>3.3099924276894788E-3</v>
      </c>
      <c r="L7345" s="33">
        <f t="shared" si="458"/>
        <v>0.97343722901066798</v>
      </c>
      <c r="M7345" s="33">
        <f t="shared" si="459"/>
        <v>0.97021515915381162</v>
      </c>
    </row>
    <row r="7346" spans="1:13" ht="41.4">
      <c r="A7346" t="s">
        <v>164</v>
      </c>
      <c r="B7346" t="s">
        <v>268</v>
      </c>
      <c r="C7346" s="14" t="s">
        <v>270</v>
      </c>
      <c r="D7346" t="s">
        <v>465</v>
      </c>
      <c r="E7346" t="s">
        <v>483</v>
      </c>
      <c r="F7346" s="20">
        <v>2026</v>
      </c>
      <c r="G7346" s="20">
        <v>54</v>
      </c>
      <c r="H7346" s="11">
        <v>12220.7779364941</v>
      </c>
      <c r="I7346" s="10">
        <v>3373681.65571095</v>
      </c>
      <c r="J7346" s="33">
        <f t="shared" si="456"/>
        <v>3.622386218867697E-3</v>
      </c>
      <c r="K7346" s="33">
        <f t="shared" si="457"/>
        <v>3.6158332927060943E-3</v>
      </c>
      <c r="L7346" s="33">
        <f t="shared" si="458"/>
        <v>0.97021515915381162</v>
      </c>
      <c r="M7346" s="33">
        <f t="shared" si="459"/>
        <v>0.96670702288025512</v>
      </c>
    </row>
    <row r="7347" spans="1:13" ht="41.4">
      <c r="A7347" t="s">
        <v>164</v>
      </c>
      <c r="B7347" t="s">
        <v>268</v>
      </c>
      <c r="C7347" s="14" t="s">
        <v>270</v>
      </c>
      <c r="D7347" t="s">
        <v>465</v>
      </c>
      <c r="E7347" t="s">
        <v>483</v>
      </c>
      <c r="F7347" s="20">
        <v>2026</v>
      </c>
      <c r="G7347" s="20">
        <v>55</v>
      </c>
      <c r="H7347" s="11">
        <v>13250.340267085699</v>
      </c>
      <c r="I7347" s="10">
        <v>3290819.8367180601</v>
      </c>
      <c r="J7347" s="33">
        <f t="shared" si="456"/>
        <v>4.0264556932719494E-3</v>
      </c>
      <c r="K7347" s="33">
        <f t="shared" si="457"/>
        <v>4.0183603893192421E-3</v>
      </c>
      <c r="L7347" s="33">
        <f t="shared" si="458"/>
        <v>0.96670702288025512</v>
      </c>
      <c r="M7347" s="33">
        <f t="shared" si="459"/>
        <v>0.96282244567143638</v>
      </c>
    </row>
    <row r="7348" spans="1:13" ht="41.4">
      <c r="A7348" t="s">
        <v>164</v>
      </c>
      <c r="B7348" t="s">
        <v>268</v>
      </c>
      <c r="C7348" s="14" t="s">
        <v>270</v>
      </c>
      <c r="D7348" t="s">
        <v>465</v>
      </c>
      <c r="E7348" t="s">
        <v>483</v>
      </c>
      <c r="F7348" s="20">
        <v>2026</v>
      </c>
      <c r="G7348" s="20">
        <v>56</v>
      </c>
      <c r="H7348" s="11">
        <v>14124.6336639243</v>
      </c>
      <c r="I7348" s="10">
        <v>3212231.0379209798</v>
      </c>
      <c r="J7348" s="33">
        <f t="shared" si="456"/>
        <v>4.3971412694729598E-3</v>
      </c>
      <c r="K7348" s="33">
        <f t="shared" si="457"/>
        <v>4.3874879979171055E-3</v>
      </c>
      <c r="L7348" s="33">
        <f t="shared" si="458"/>
        <v>0.96282244567143638</v>
      </c>
      <c r="M7348" s="33">
        <f t="shared" si="459"/>
        <v>0.95859807374692774</v>
      </c>
    </row>
    <row r="7349" spans="1:13" ht="41.4">
      <c r="A7349" t="s">
        <v>164</v>
      </c>
      <c r="B7349" t="s">
        <v>268</v>
      </c>
      <c r="C7349" s="14" t="s">
        <v>270</v>
      </c>
      <c r="D7349" t="s">
        <v>465</v>
      </c>
      <c r="E7349" t="s">
        <v>483</v>
      </c>
      <c r="F7349" s="20">
        <v>2026</v>
      </c>
      <c r="G7349" s="20">
        <v>57</v>
      </c>
      <c r="H7349" s="11">
        <v>15007.6643786474</v>
      </c>
      <c r="I7349" s="10">
        <v>3124854.5167647102</v>
      </c>
      <c r="J7349" s="33">
        <f t="shared" si="456"/>
        <v>4.8026761880055292E-3</v>
      </c>
      <c r="K7349" s="33">
        <f t="shared" si="457"/>
        <v>4.7911617794225148E-3</v>
      </c>
      <c r="L7349" s="33">
        <f t="shared" si="458"/>
        <v>0.95859807374692774</v>
      </c>
      <c r="M7349" s="33">
        <f t="shared" si="459"/>
        <v>0.95400527529416346</v>
      </c>
    </row>
    <row r="7350" spans="1:13" ht="41.4">
      <c r="A7350" t="s">
        <v>164</v>
      </c>
      <c r="B7350" t="s">
        <v>268</v>
      </c>
      <c r="C7350" s="14" t="s">
        <v>270</v>
      </c>
      <c r="D7350" t="s">
        <v>465</v>
      </c>
      <c r="E7350" t="s">
        <v>483</v>
      </c>
      <c r="F7350" s="20">
        <v>2026</v>
      </c>
      <c r="G7350" s="20">
        <v>58</v>
      </c>
      <c r="H7350" s="11">
        <v>15829.5714048182</v>
      </c>
      <c r="I7350" s="10">
        <v>3017324.0914780102</v>
      </c>
      <c r="J7350" s="33">
        <f t="shared" si="456"/>
        <v>5.2462284212446732E-3</v>
      </c>
      <c r="K7350" s="33">
        <f t="shared" si="457"/>
        <v>5.2324909986386503E-3</v>
      </c>
      <c r="L7350" s="33">
        <f t="shared" si="458"/>
        <v>0.95400527529416346</v>
      </c>
      <c r="M7350" s="33">
        <f t="shared" si="459"/>
        <v>0.94901345127853298</v>
      </c>
    </row>
    <row r="7351" spans="1:13" ht="41.4">
      <c r="A7351" t="s">
        <v>164</v>
      </c>
      <c r="B7351" t="s">
        <v>268</v>
      </c>
      <c r="C7351" s="14" t="s">
        <v>270</v>
      </c>
      <c r="D7351" t="s">
        <v>465</v>
      </c>
      <c r="E7351" t="s">
        <v>483</v>
      </c>
      <c r="F7351" s="20">
        <v>2026</v>
      </c>
      <c r="G7351" s="20">
        <v>59</v>
      </c>
      <c r="H7351" s="11">
        <v>16511.123405579499</v>
      </c>
      <c r="I7351" s="10">
        <v>2877845.6205079001</v>
      </c>
      <c r="J7351" s="33">
        <f t="shared" si="456"/>
        <v>5.737320754080448E-3</v>
      </c>
      <c r="K7351" s="33">
        <f t="shared" si="457"/>
        <v>5.7208937600218279E-3</v>
      </c>
      <c r="L7351" s="33">
        <f t="shared" si="458"/>
        <v>0.94901345127853298</v>
      </c>
      <c r="M7351" s="33">
        <f t="shared" si="459"/>
        <v>0.94358424614693681</v>
      </c>
    </row>
    <row r="7352" spans="1:13" ht="41.4">
      <c r="A7352" t="s">
        <v>164</v>
      </c>
      <c r="B7352" t="s">
        <v>268</v>
      </c>
      <c r="C7352" s="14" t="s">
        <v>270</v>
      </c>
      <c r="D7352" t="s">
        <v>465</v>
      </c>
      <c r="E7352" t="s">
        <v>483</v>
      </c>
      <c r="F7352" s="20">
        <v>2026</v>
      </c>
      <c r="G7352" s="20">
        <v>60</v>
      </c>
      <c r="H7352" s="11">
        <v>17879.314671527001</v>
      </c>
      <c r="I7352" s="10">
        <v>2775976.4397629099</v>
      </c>
      <c r="J7352" s="33">
        <f t="shared" si="456"/>
        <v>6.4407299771802222E-3</v>
      </c>
      <c r="K7352" s="33">
        <f t="shared" si="457"/>
        <v>6.4200329343877538E-3</v>
      </c>
      <c r="L7352" s="33">
        <f t="shared" si="458"/>
        <v>0.94358424614693681</v>
      </c>
      <c r="M7352" s="33">
        <f t="shared" si="459"/>
        <v>0.93752640421030409</v>
      </c>
    </row>
    <row r="7353" spans="1:13" ht="41.4">
      <c r="A7353" t="s">
        <v>164</v>
      </c>
      <c r="B7353" t="s">
        <v>268</v>
      </c>
      <c r="C7353" s="14" t="s">
        <v>270</v>
      </c>
      <c r="D7353" t="s">
        <v>465</v>
      </c>
      <c r="E7353" t="s">
        <v>483</v>
      </c>
      <c r="F7353" s="20">
        <v>2026</v>
      </c>
      <c r="G7353" s="20">
        <v>61</v>
      </c>
      <c r="H7353" s="11">
        <v>18656.984808875899</v>
      </c>
      <c r="I7353" s="10">
        <v>2651148.4226649301</v>
      </c>
      <c r="J7353" s="33">
        <f t="shared" si="456"/>
        <v>7.0373218826133947E-3</v>
      </c>
      <c r="K7353" s="33">
        <f t="shared" si="457"/>
        <v>7.0126179168615854E-3</v>
      </c>
      <c r="L7353" s="33">
        <f t="shared" si="458"/>
        <v>0.93752640421030409</v>
      </c>
      <c r="M7353" s="33">
        <f t="shared" si="459"/>
        <v>0.93095188975060805</v>
      </c>
    </row>
    <row r="7354" spans="1:13" ht="41.4">
      <c r="A7354" t="s">
        <v>164</v>
      </c>
      <c r="B7354" t="s">
        <v>268</v>
      </c>
      <c r="C7354" s="14" t="s">
        <v>270</v>
      </c>
      <c r="D7354" t="s">
        <v>465</v>
      </c>
      <c r="E7354" t="s">
        <v>483</v>
      </c>
      <c r="F7354" s="20">
        <v>2026</v>
      </c>
      <c r="G7354" s="20">
        <v>62</v>
      </c>
      <c r="H7354" s="11">
        <v>19442.632188579199</v>
      </c>
      <c r="I7354" s="10">
        <v>2527141.9078098899</v>
      </c>
      <c r="J7354" s="33">
        <f t="shared" si="456"/>
        <v>7.6935260851373668E-3</v>
      </c>
      <c r="K7354" s="33">
        <f t="shared" si="457"/>
        <v>7.6640066646467275E-3</v>
      </c>
      <c r="L7354" s="33">
        <f t="shared" si="458"/>
        <v>0.93095188975060805</v>
      </c>
      <c r="M7354" s="33">
        <f t="shared" si="459"/>
        <v>0.92381706826309395</v>
      </c>
    </row>
    <row r="7355" spans="1:13" ht="41.4">
      <c r="A7355" t="s">
        <v>164</v>
      </c>
      <c r="B7355" t="s">
        <v>268</v>
      </c>
      <c r="C7355" s="14" t="s">
        <v>270</v>
      </c>
      <c r="D7355" t="s">
        <v>465</v>
      </c>
      <c r="E7355" t="s">
        <v>483</v>
      </c>
      <c r="F7355" s="20">
        <v>2026</v>
      </c>
      <c r="G7355" s="20">
        <v>63</v>
      </c>
      <c r="H7355" s="11">
        <v>20266.556911708001</v>
      </c>
      <c r="I7355" s="10">
        <v>2408199.4065946802</v>
      </c>
      <c r="J7355" s="33">
        <f t="shared" si="456"/>
        <v>8.4156473322805E-3</v>
      </c>
      <c r="K7355" s="33">
        <f t="shared" si="457"/>
        <v>8.3803349006915662E-3</v>
      </c>
      <c r="L7355" s="33">
        <f t="shared" si="458"/>
        <v>0.92381706826309395</v>
      </c>
      <c r="M7355" s="33">
        <f t="shared" si="459"/>
        <v>0.91607517184407417</v>
      </c>
    </row>
    <row r="7356" spans="1:13" ht="41.4">
      <c r="A7356" t="s">
        <v>164</v>
      </c>
      <c r="B7356" t="s">
        <v>268</v>
      </c>
      <c r="C7356" s="14" t="s">
        <v>270</v>
      </c>
      <c r="D7356" t="s">
        <v>465</v>
      </c>
      <c r="E7356" t="s">
        <v>483</v>
      </c>
      <c r="F7356" s="20">
        <v>2026</v>
      </c>
      <c r="G7356" s="20">
        <v>64</v>
      </c>
      <c r="H7356" s="11">
        <v>20937.198067312402</v>
      </c>
      <c r="I7356" s="10">
        <v>2263202.55615828</v>
      </c>
      <c r="J7356" s="33">
        <f t="shared" si="456"/>
        <v>9.2511375132293423E-3</v>
      </c>
      <c r="K7356" s="33">
        <f t="shared" si="457"/>
        <v>9.2084773934838493E-3</v>
      </c>
      <c r="L7356" s="33">
        <f t="shared" si="458"/>
        <v>0.91607517184407417</v>
      </c>
      <c r="M7356" s="33">
        <f t="shared" si="459"/>
        <v>0.90763951433341616</v>
      </c>
    </row>
    <row r="7357" spans="1:13" ht="41.4">
      <c r="A7357" t="s">
        <v>164</v>
      </c>
      <c r="B7357" t="s">
        <v>268</v>
      </c>
      <c r="C7357" s="14" t="s">
        <v>270</v>
      </c>
      <c r="D7357" t="s">
        <v>465</v>
      </c>
      <c r="E7357" t="s">
        <v>483</v>
      </c>
      <c r="F7357" s="20">
        <v>2026</v>
      </c>
      <c r="G7357" s="20">
        <v>65</v>
      </c>
      <c r="H7357" s="11">
        <v>21181.556190847601</v>
      </c>
      <c r="I7357" s="10">
        <v>2143619.2687662598</v>
      </c>
      <c r="J7357" s="33">
        <f t="shared" si="456"/>
        <v>9.8812118828538291E-3</v>
      </c>
      <c r="K7357" s="33">
        <f t="shared" si="457"/>
        <v>9.8325531098165664E-3</v>
      </c>
      <c r="L7357" s="33">
        <f t="shared" si="458"/>
        <v>0.90763951433341616</v>
      </c>
      <c r="M7357" s="33">
        <f t="shared" si="459"/>
        <v>0.89871510060416471</v>
      </c>
    </row>
    <row r="7358" spans="1:13" ht="41.4">
      <c r="A7358" t="s">
        <v>164</v>
      </c>
      <c r="B7358" t="s">
        <v>268</v>
      </c>
      <c r="C7358" s="14" t="s">
        <v>270</v>
      </c>
      <c r="D7358" t="s">
        <v>465</v>
      </c>
      <c r="E7358" t="s">
        <v>483</v>
      </c>
      <c r="F7358" s="20">
        <v>2026</v>
      </c>
      <c r="G7358" s="20">
        <v>66</v>
      </c>
      <c r="H7358" s="11">
        <v>21869.533686900701</v>
      </c>
      <c r="I7358" s="10">
        <v>2020153.2354204501</v>
      </c>
      <c r="J7358" s="33">
        <f t="shared" si="456"/>
        <v>1.0825680598605206E-2</v>
      </c>
      <c r="K7358" s="33">
        <f t="shared" si="457"/>
        <v>1.0767293800605815E-2</v>
      </c>
      <c r="L7358" s="33">
        <f t="shared" si="458"/>
        <v>0.89871510060416471</v>
      </c>
      <c r="M7358" s="33">
        <f t="shared" si="459"/>
        <v>0.88903837107291861</v>
      </c>
    </row>
    <row r="7359" spans="1:13" ht="41.4">
      <c r="A7359" t="s">
        <v>164</v>
      </c>
      <c r="B7359" t="s">
        <v>268</v>
      </c>
      <c r="C7359" s="14" t="s">
        <v>270</v>
      </c>
      <c r="D7359" t="s">
        <v>465</v>
      </c>
      <c r="E7359" t="s">
        <v>483</v>
      </c>
      <c r="F7359" s="20">
        <v>2026</v>
      </c>
      <c r="G7359" s="20">
        <v>67</v>
      </c>
      <c r="H7359" s="11">
        <v>22429.575215198802</v>
      </c>
      <c r="I7359" s="10">
        <v>1890367.6484270401</v>
      </c>
      <c r="J7359" s="33">
        <f t="shared" si="456"/>
        <v>1.1865192061376142E-2</v>
      </c>
      <c r="K7359" s="33">
        <f t="shared" si="457"/>
        <v>1.179507824863979E-2</v>
      </c>
      <c r="L7359" s="33">
        <f t="shared" si="458"/>
        <v>0.88903837107291861</v>
      </c>
      <c r="M7359" s="33">
        <f t="shared" si="459"/>
        <v>0.87855209392007028</v>
      </c>
    </row>
    <row r="7360" spans="1:13" ht="41.4">
      <c r="A7360" t="s">
        <v>164</v>
      </c>
      <c r="B7360" t="s">
        <v>268</v>
      </c>
      <c r="C7360" s="14" t="s">
        <v>270</v>
      </c>
      <c r="D7360" t="s">
        <v>465</v>
      </c>
      <c r="E7360" t="s">
        <v>483</v>
      </c>
      <c r="F7360" s="20">
        <v>2026</v>
      </c>
      <c r="G7360" s="20">
        <v>68</v>
      </c>
      <c r="H7360" s="11">
        <v>22941.7121579288</v>
      </c>
      <c r="I7360" s="10">
        <v>1763024.5937085201</v>
      </c>
      <c r="J7360" s="33">
        <f t="shared" si="456"/>
        <v>1.3012701149943086E-2</v>
      </c>
      <c r="K7360" s="33">
        <f t="shared" si="457"/>
        <v>1.2928402003700268E-2</v>
      </c>
      <c r="L7360" s="33">
        <f t="shared" si="458"/>
        <v>0.87855209392007028</v>
      </c>
      <c r="M7360" s="33">
        <f t="shared" si="459"/>
        <v>0.867193819268679</v>
      </c>
    </row>
    <row r="7361" spans="1:13" ht="41.4">
      <c r="A7361" t="s">
        <v>164</v>
      </c>
      <c r="B7361" t="s">
        <v>268</v>
      </c>
      <c r="C7361" s="14" t="s">
        <v>270</v>
      </c>
      <c r="D7361" t="s">
        <v>465</v>
      </c>
      <c r="E7361" t="s">
        <v>483</v>
      </c>
      <c r="F7361" s="20">
        <v>2026</v>
      </c>
      <c r="G7361" s="20">
        <v>69</v>
      </c>
      <c r="H7361" s="11">
        <v>23732.136197723099</v>
      </c>
      <c r="I7361" s="10">
        <v>1657222.6505815501</v>
      </c>
      <c r="J7361" s="33">
        <f t="shared" si="456"/>
        <v>1.4320427125102987E-2</v>
      </c>
      <c r="K7361" s="33">
        <f t="shared" si="457"/>
        <v>1.4218377520659908E-2</v>
      </c>
      <c r="L7361" s="33">
        <f t="shared" si="458"/>
        <v>0.867193819268679</v>
      </c>
      <c r="M7361" s="33">
        <f t="shared" si="459"/>
        <v>0.85486373016273398</v>
      </c>
    </row>
    <row r="7362" spans="1:13" ht="41.4">
      <c r="A7362" t="s">
        <v>164</v>
      </c>
      <c r="B7362" t="s">
        <v>268</v>
      </c>
      <c r="C7362" s="14" t="s">
        <v>270</v>
      </c>
      <c r="D7362" t="s">
        <v>465</v>
      </c>
      <c r="E7362" t="s">
        <v>483</v>
      </c>
      <c r="F7362" s="20">
        <v>2027</v>
      </c>
      <c r="G7362" s="20">
        <v>30</v>
      </c>
      <c r="H7362" s="11">
        <v>1303.4690080916901</v>
      </c>
      <c r="I7362" s="10">
        <v>4568811.3524258202</v>
      </c>
      <c r="J7362" s="33">
        <f t="shared" ref="J7362:J7425" si="460">IF(I7362&gt;0,H7362/I7362,0)</f>
        <v>2.8529718290942573E-4</v>
      </c>
      <c r="K7362" s="33">
        <f t="shared" ref="K7362:K7425" si="461">1-EXP(-J7362)</f>
        <v>2.8525648953814375E-4</v>
      </c>
      <c r="L7362" s="33">
        <f t="shared" ref="L7362:L7425" si="462">IF(G7362=30,1,M7361)</f>
        <v>1</v>
      </c>
      <c r="M7362" s="33">
        <f t="shared" ref="M7362:M7425" si="463">L7362*(1-K7362)</f>
        <v>0.99971474351046186</v>
      </c>
    </row>
    <row r="7363" spans="1:13" ht="41.4">
      <c r="A7363" t="s">
        <v>164</v>
      </c>
      <c r="B7363" t="s">
        <v>268</v>
      </c>
      <c r="C7363" s="14" t="s">
        <v>270</v>
      </c>
      <c r="D7363" t="s">
        <v>465</v>
      </c>
      <c r="E7363" t="s">
        <v>483</v>
      </c>
      <c r="F7363" s="20">
        <v>2027</v>
      </c>
      <c r="G7363" s="20">
        <v>31</v>
      </c>
      <c r="H7363" s="11">
        <v>1342.2997215796499</v>
      </c>
      <c r="I7363" s="10">
        <v>4526144.8770335102</v>
      </c>
      <c r="J7363" s="33">
        <f t="shared" si="460"/>
        <v>2.9656578789395916E-4</v>
      </c>
      <c r="K7363" s="33">
        <f t="shared" si="461"/>
        <v>2.9652181660755339E-4</v>
      </c>
      <c r="L7363" s="33">
        <f t="shared" si="462"/>
        <v>0.99971474351046186</v>
      </c>
      <c r="M7363" s="33">
        <f t="shared" si="463"/>
        <v>0.99941830627862682</v>
      </c>
    </row>
    <row r="7364" spans="1:13" ht="41.4">
      <c r="A7364" t="s">
        <v>164</v>
      </c>
      <c r="B7364" t="s">
        <v>268</v>
      </c>
      <c r="C7364" s="14" t="s">
        <v>270</v>
      </c>
      <c r="D7364" t="s">
        <v>465</v>
      </c>
      <c r="E7364" t="s">
        <v>483</v>
      </c>
      <c r="F7364" s="20">
        <v>2027</v>
      </c>
      <c r="G7364" s="20">
        <v>32</v>
      </c>
      <c r="H7364" s="11">
        <v>1381.04588062419</v>
      </c>
      <c r="I7364" s="10">
        <v>4453756.6617444903</v>
      </c>
      <c r="J7364" s="33">
        <f t="shared" si="460"/>
        <v>3.1008561659568725E-4</v>
      </c>
      <c r="K7364" s="33">
        <f t="shared" si="461"/>
        <v>3.100375450197923E-4</v>
      </c>
      <c r="L7364" s="33">
        <f t="shared" si="462"/>
        <v>0.99941830627862682</v>
      </c>
      <c r="M7364" s="33">
        <f t="shared" si="463"/>
        <v>0.99910844908050034</v>
      </c>
    </row>
    <row r="7365" spans="1:13" ht="41.4">
      <c r="A7365" t="s">
        <v>164</v>
      </c>
      <c r="B7365" t="s">
        <v>268</v>
      </c>
      <c r="C7365" s="14" t="s">
        <v>270</v>
      </c>
      <c r="D7365" t="s">
        <v>465</v>
      </c>
      <c r="E7365" t="s">
        <v>483</v>
      </c>
      <c r="F7365" s="20">
        <v>2027</v>
      </c>
      <c r="G7365" s="20">
        <v>33</v>
      </c>
      <c r="H7365" s="11">
        <v>1435.10430547482</v>
      </c>
      <c r="I7365" s="10">
        <v>4397359.6026967904</v>
      </c>
      <c r="J7365" s="33">
        <f t="shared" si="460"/>
        <v>3.2635591244225431E-4</v>
      </c>
      <c r="K7365" s="33">
        <f t="shared" si="461"/>
        <v>3.2630266414424014E-4</v>
      </c>
      <c r="L7365" s="33">
        <f t="shared" si="462"/>
        <v>0.99910844908050034</v>
      </c>
      <c r="M7365" s="33">
        <f t="shared" si="463"/>
        <v>0.99878243733179639</v>
      </c>
    </row>
    <row r="7366" spans="1:13" ht="41.4">
      <c r="A7366" t="s">
        <v>164</v>
      </c>
      <c r="B7366" t="s">
        <v>268</v>
      </c>
      <c r="C7366" s="14" t="s">
        <v>270</v>
      </c>
      <c r="D7366" t="s">
        <v>465</v>
      </c>
      <c r="E7366" t="s">
        <v>483</v>
      </c>
      <c r="F7366" s="20">
        <v>2027</v>
      </c>
      <c r="G7366" s="20">
        <v>34</v>
      </c>
      <c r="H7366" s="11">
        <v>1501.61836340223</v>
      </c>
      <c r="I7366" s="10">
        <v>4344737.5207291404</v>
      </c>
      <c r="J7366" s="33">
        <f t="shared" si="460"/>
        <v>3.4561774013686011E-4</v>
      </c>
      <c r="K7366" s="33">
        <f t="shared" si="461"/>
        <v>3.4555802120583845E-4</v>
      </c>
      <c r="L7366" s="33">
        <f t="shared" si="462"/>
        <v>0.99878243733179639</v>
      </c>
      <c r="M7366" s="33">
        <f t="shared" si="463"/>
        <v>0.99843730004913689</v>
      </c>
    </row>
    <row r="7367" spans="1:13" ht="41.4">
      <c r="A7367" t="s">
        <v>164</v>
      </c>
      <c r="B7367" t="s">
        <v>268</v>
      </c>
      <c r="C7367" s="14" t="s">
        <v>270</v>
      </c>
      <c r="D7367" t="s">
        <v>465</v>
      </c>
      <c r="E7367" t="s">
        <v>483</v>
      </c>
      <c r="F7367" s="20">
        <v>2027</v>
      </c>
      <c r="G7367" s="20">
        <v>35</v>
      </c>
      <c r="H7367" s="11">
        <v>2083.5658954693599</v>
      </c>
      <c r="I7367" s="10">
        <v>4384163.30922719</v>
      </c>
      <c r="J7367" s="33">
        <f t="shared" si="460"/>
        <v>4.7524823974603184E-4</v>
      </c>
      <c r="K7367" s="33">
        <f t="shared" si="461"/>
        <v>4.7513532718923557E-4</v>
      </c>
      <c r="L7367" s="33">
        <f t="shared" si="462"/>
        <v>0.99843730004913689</v>
      </c>
      <c r="M7367" s="33">
        <f t="shared" si="463"/>
        <v>0.99796290721590009</v>
      </c>
    </row>
    <row r="7368" spans="1:13" ht="41.4">
      <c r="A7368" t="s">
        <v>164</v>
      </c>
      <c r="B7368" t="s">
        <v>268</v>
      </c>
      <c r="C7368" s="14" t="s">
        <v>270</v>
      </c>
      <c r="D7368" t="s">
        <v>465</v>
      </c>
      <c r="E7368" t="s">
        <v>483</v>
      </c>
      <c r="F7368" s="20">
        <v>2027</v>
      </c>
      <c r="G7368" s="20">
        <v>36</v>
      </c>
      <c r="H7368" s="11">
        <v>2236.5510589363698</v>
      </c>
      <c r="I7368" s="10">
        <v>4403449.6603736198</v>
      </c>
      <c r="J7368" s="33">
        <f t="shared" si="460"/>
        <v>5.0790885134056581E-4</v>
      </c>
      <c r="K7368" s="33">
        <f t="shared" si="461"/>
        <v>5.0777988747485736E-4</v>
      </c>
      <c r="L7368" s="33">
        <f t="shared" si="462"/>
        <v>0.99796290721590009</v>
      </c>
      <c r="M7368" s="33">
        <f t="shared" si="463"/>
        <v>0.99745616172316987</v>
      </c>
    </row>
    <row r="7369" spans="1:13" ht="41.4">
      <c r="A7369" t="s">
        <v>164</v>
      </c>
      <c r="B7369" t="s">
        <v>268</v>
      </c>
      <c r="C7369" s="14" t="s">
        <v>270</v>
      </c>
      <c r="D7369" t="s">
        <v>465</v>
      </c>
      <c r="E7369" t="s">
        <v>483</v>
      </c>
      <c r="F7369" s="20">
        <v>2027</v>
      </c>
      <c r="G7369" s="20">
        <v>37</v>
      </c>
      <c r="H7369" s="11">
        <v>3390.8440732004101</v>
      </c>
      <c r="I7369" s="10">
        <v>6485446.0114221498</v>
      </c>
      <c r="J7369" s="33">
        <f t="shared" si="460"/>
        <v>5.228389947628066E-4</v>
      </c>
      <c r="K7369" s="33">
        <f t="shared" si="461"/>
        <v>5.2270233827311774E-4</v>
      </c>
      <c r="L7369" s="33">
        <f t="shared" si="462"/>
        <v>0.99745616172316987</v>
      </c>
      <c r="M7369" s="33">
        <f t="shared" si="463"/>
        <v>0.99693478905511224</v>
      </c>
    </row>
    <row r="7370" spans="1:13" ht="41.4">
      <c r="A7370" t="s">
        <v>164</v>
      </c>
      <c r="B7370" t="s">
        <v>268</v>
      </c>
      <c r="C7370" s="14" t="s">
        <v>270</v>
      </c>
      <c r="D7370" t="s">
        <v>465</v>
      </c>
      <c r="E7370" t="s">
        <v>483</v>
      </c>
      <c r="F7370" s="20">
        <v>2027</v>
      </c>
      <c r="G7370" s="20">
        <v>38</v>
      </c>
      <c r="H7370" s="11">
        <v>2549.1954023943499</v>
      </c>
      <c r="I7370" s="10">
        <v>4365609.9033297598</v>
      </c>
      <c r="J7370" s="33">
        <f t="shared" si="460"/>
        <v>5.8392652088543572E-4</v>
      </c>
      <c r="K7370" s="33">
        <f t="shared" si="461"/>
        <v>5.8375606897331789E-4</v>
      </c>
      <c r="L7370" s="33">
        <f t="shared" si="462"/>
        <v>0.99693478905511224</v>
      </c>
      <c r="M7370" s="33">
        <f t="shared" si="463"/>
        <v>0.99635282232163069</v>
      </c>
    </row>
    <row r="7371" spans="1:13" ht="41.4">
      <c r="A7371" t="s">
        <v>164</v>
      </c>
      <c r="B7371" t="s">
        <v>268</v>
      </c>
      <c r="C7371" s="14" t="s">
        <v>270</v>
      </c>
      <c r="D7371" t="s">
        <v>465</v>
      </c>
      <c r="E7371" t="s">
        <v>483</v>
      </c>
      <c r="F7371" s="20">
        <v>2027</v>
      </c>
      <c r="G7371" s="20">
        <v>39</v>
      </c>
      <c r="H7371" s="11">
        <v>2730.35568466719</v>
      </c>
      <c r="I7371" s="10">
        <v>4350984.7912192</v>
      </c>
      <c r="J7371" s="33">
        <f t="shared" si="460"/>
        <v>6.2752590865805123E-4</v>
      </c>
      <c r="K7371" s="33">
        <f t="shared" si="461"/>
        <v>6.2732905545404005E-4</v>
      </c>
      <c r="L7371" s="33">
        <f t="shared" si="462"/>
        <v>0.99635282232163069</v>
      </c>
      <c r="M7371" s="33">
        <f t="shared" si="463"/>
        <v>0.99572778124670469</v>
      </c>
    </row>
    <row r="7372" spans="1:13" ht="41.4">
      <c r="A7372" t="s">
        <v>164</v>
      </c>
      <c r="B7372" t="s">
        <v>268</v>
      </c>
      <c r="C7372" s="14" t="s">
        <v>270</v>
      </c>
      <c r="D7372" t="s">
        <v>465</v>
      </c>
      <c r="E7372" t="s">
        <v>483</v>
      </c>
      <c r="F7372" s="20">
        <v>2027</v>
      </c>
      <c r="G7372" s="20">
        <v>40</v>
      </c>
      <c r="H7372" s="11">
        <v>3570.2590656008801</v>
      </c>
      <c r="I7372" s="10">
        <v>4220096.0945351403</v>
      </c>
      <c r="J7372" s="33">
        <f t="shared" si="460"/>
        <v>8.4601368917267699E-4</v>
      </c>
      <c r="K7372" s="33">
        <f t="shared" si="461"/>
        <v>8.4565592049101745E-4</v>
      </c>
      <c r="L7372" s="33">
        <f t="shared" si="462"/>
        <v>0.99572778124670469</v>
      </c>
      <c r="M7372" s="33">
        <f t="shared" si="463"/>
        <v>0.99488573815329606</v>
      </c>
    </row>
    <row r="7373" spans="1:13" ht="41.4">
      <c r="A7373" t="s">
        <v>164</v>
      </c>
      <c r="B7373" t="s">
        <v>268</v>
      </c>
      <c r="C7373" s="14" t="s">
        <v>270</v>
      </c>
      <c r="D7373" t="s">
        <v>465</v>
      </c>
      <c r="E7373" t="s">
        <v>483</v>
      </c>
      <c r="F7373" s="20">
        <v>2027</v>
      </c>
      <c r="G7373" s="20">
        <v>41</v>
      </c>
      <c r="H7373" s="11">
        <v>3823.51977673376</v>
      </c>
      <c r="I7373" s="10">
        <v>4187002.4111945801</v>
      </c>
      <c r="J7373" s="33">
        <f t="shared" si="460"/>
        <v>9.131878612037589E-4</v>
      </c>
      <c r="K7373" s="33">
        <f t="shared" si="461"/>
        <v>9.1277103205955612E-4</v>
      </c>
      <c r="L7373" s="33">
        <f t="shared" si="462"/>
        <v>0.99488573815329606</v>
      </c>
      <c r="M7373" s="33">
        <f t="shared" si="463"/>
        <v>0.99397763527130056</v>
      </c>
    </row>
    <row r="7374" spans="1:13" ht="41.4">
      <c r="A7374" t="s">
        <v>164</v>
      </c>
      <c r="B7374" t="s">
        <v>268</v>
      </c>
      <c r="C7374" s="14" t="s">
        <v>270</v>
      </c>
      <c r="D7374" t="s">
        <v>465</v>
      </c>
      <c r="E7374" t="s">
        <v>483</v>
      </c>
      <c r="F7374" s="20">
        <v>2027</v>
      </c>
      <c r="G7374" s="20">
        <v>42</v>
      </c>
      <c r="H7374" s="11">
        <v>4202.7189156286104</v>
      </c>
      <c r="I7374" s="10">
        <v>4249363.7204660997</v>
      </c>
      <c r="J7374" s="33">
        <f t="shared" si="460"/>
        <v>9.890231084214243E-4</v>
      </c>
      <c r="K7374" s="33">
        <f t="shared" si="461"/>
        <v>9.8853418626532186E-4</v>
      </c>
      <c r="L7374" s="33">
        <f t="shared" si="462"/>
        <v>0.99397763527130056</v>
      </c>
      <c r="M7374" s="33">
        <f t="shared" si="463"/>
        <v>0.9929950543984517</v>
      </c>
    </row>
    <row r="7375" spans="1:13" ht="41.4">
      <c r="A7375" t="s">
        <v>164</v>
      </c>
      <c r="B7375" t="s">
        <v>268</v>
      </c>
      <c r="C7375" s="14" t="s">
        <v>270</v>
      </c>
      <c r="D7375" t="s">
        <v>465</v>
      </c>
      <c r="E7375" t="s">
        <v>483</v>
      </c>
      <c r="F7375" s="20">
        <v>2027</v>
      </c>
      <c r="G7375" s="20">
        <v>43</v>
      </c>
      <c r="H7375" s="11">
        <v>4662.8112304308497</v>
      </c>
      <c r="I7375" s="10">
        <v>4337481.1683885697</v>
      </c>
      <c r="J7375" s="33">
        <f t="shared" si="460"/>
        <v>1.075004374523462E-3</v>
      </c>
      <c r="K7375" s="33">
        <f t="shared" si="461"/>
        <v>1.0744267643172378E-3</v>
      </c>
      <c r="L7375" s="33">
        <f t="shared" si="462"/>
        <v>0.9929950543984517</v>
      </c>
      <c r="M7375" s="33">
        <f t="shared" si="463"/>
        <v>0.99192815393517131</v>
      </c>
    </row>
    <row r="7376" spans="1:13" ht="41.4">
      <c r="A7376" t="s">
        <v>164</v>
      </c>
      <c r="B7376" t="s">
        <v>268</v>
      </c>
      <c r="C7376" s="14" t="s">
        <v>270</v>
      </c>
      <c r="D7376" t="s">
        <v>465</v>
      </c>
      <c r="E7376" t="s">
        <v>483</v>
      </c>
      <c r="F7376" s="20">
        <v>2027</v>
      </c>
      <c r="G7376" s="20">
        <v>44</v>
      </c>
      <c r="H7376" s="11">
        <v>5059.5273793360402</v>
      </c>
      <c r="I7376" s="10">
        <v>4316076.1450995598</v>
      </c>
      <c r="J7376" s="33">
        <f t="shared" si="460"/>
        <v>1.1722516492394578E-3</v>
      </c>
      <c r="K7376" s="33">
        <f t="shared" si="461"/>
        <v>1.1715648306758197E-3</v>
      </c>
      <c r="L7376" s="33">
        <f t="shared" si="462"/>
        <v>0.99192815393517131</v>
      </c>
      <c r="M7376" s="33">
        <f t="shared" si="463"/>
        <v>0.99076604579546368</v>
      </c>
    </row>
    <row r="7377" spans="1:13" ht="41.4">
      <c r="A7377" t="s">
        <v>164</v>
      </c>
      <c r="B7377" t="s">
        <v>268</v>
      </c>
      <c r="C7377" s="14" t="s">
        <v>270</v>
      </c>
      <c r="D7377" t="s">
        <v>465</v>
      </c>
      <c r="E7377" t="s">
        <v>483</v>
      </c>
      <c r="F7377" s="20">
        <v>2027</v>
      </c>
      <c r="G7377" s="20">
        <v>45</v>
      </c>
      <c r="H7377" s="11">
        <v>6351.5766048302203</v>
      </c>
      <c r="I7377" s="10">
        <v>4181414.3599471902</v>
      </c>
      <c r="J7377" s="33">
        <f t="shared" si="460"/>
        <v>1.5190019591625544E-3</v>
      </c>
      <c r="K7377" s="33">
        <f t="shared" si="461"/>
        <v>1.5178488596139239E-3</v>
      </c>
      <c r="L7377" s="33">
        <f t="shared" si="462"/>
        <v>0.99076604579546368</v>
      </c>
      <c r="M7377" s="33">
        <f t="shared" si="463"/>
        <v>0.98926221268270886</v>
      </c>
    </row>
    <row r="7378" spans="1:13" ht="41.4">
      <c r="A7378" t="s">
        <v>164</v>
      </c>
      <c r="B7378" t="s">
        <v>268</v>
      </c>
      <c r="C7378" s="14" t="s">
        <v>270</v>
      </c>
      <c r="D7378" t="s">
        <v>465</v>
      </c>
      <c r="E7378" t="s">
        <v>483</v>
      </c>
      <c r="F7378" s="20">
        <v>2027</v>
      </c>
      <c r="G7378" s="20">
        <v>46</v>
      </c>
      <c r="H7378" s="11">
        <v>6830.9429127489902</v>
      </c>
      <c r="I7378" s="10">
        <v>4108817.7150966902</v>
      </c>
      <c r="J7378" s="33">
        <f t="shared" si="460"/>
        <v>1.6625081438026855E-3</v>
      </c>
      <c r="K7378" s="33">
        <f t="shared" si="461"/>
        <v>1.6611269426639597E-3</v>
      </c>
      <c r="L7378" s="33">
        <f t="shared" si="462"/>
        <v>0.98926221268270886</v>
      </c>
      <c r="M7378" s="33">
        <f t="shared" si="463"/>
        <v>0.98761892256786221</v>
      </c>
    </row>
    <row r="7379" spans="1:13" ht="41.4">
      <c r="A7379" t="s">
        <v>164</v>
      </c>
      <c r="B7379" t="s">
        <v>268</v>
      </c>
      <c r="C7379" s="14" t="s">
        <v>270</v>
      </c>
      <c r="D7379" t="s">
        <v>465</v>
      </c>
      <c r="E7379" t="s">
        <v>483</v>
      </c>
      <c r="F7379" s="20">
        <v>2027</v>
      </c>
      <c r="G7379" s="20">
        <v>47</v>
      </c>
      <c r="H7379" s="11">
        <v>7376.9033368847304</v>
      </c>
      <c r="I7379" s="10">
        <v>4053372.6283105002</v>
      </c>
      <c r="J7379" s="33">
        <f t="shared" si="460"/>
        <v>1.8199420614234329E-3</v>
      </c>
      <c r="K7379" s="33">
        <f t="shared" si="461"/>
        <v>1.8182869710784422E-3</v>
      </c>
      <c r="L7379" s="33">
        <f t="shared" si="462"/>
        <v>0.98761892256786221</v>
      </c>
      <c r="M7379" s="33">
        <f t="shared" si="463"/>
        <v>0.98582314794856651</v>
      </c>
    </row>
    <row r="7380" spans="1:13" ht="41.4">
      <c r="A7380" t="s">
        <v>164</v>
      </c>
      <c r="B7380" t="s">
        <v>268</v>
      </c>
      <c r="C7380" s="14" t="s">
        <v>270</v>
      </c>
      <c r="D7380" t="s">
        <v>465</v>
      </c>
      <c r="E7380" t="s">
        <v>483</v>
      </c>
      <c r="F7380" s="20">
        <v>2027</v>
      </c>
      <c r="G7380" s="20">
        <v>48</v>
      </c>
      <c r="H7380" s="11">
        <v>7949.8736142085099</v>
      </c>
      <c r="I7380" s="10">
        <v>3992569.1561568999</v>
      </c>
      <c r="J7380" s="33">
        <f t="shared" si="460"/>
        <v>1.9911674170875891E-3</v>
      </c>
      <c r="K7380" s="33">
        <f t="shared" si="461"/>
        <v>1.989186358337558E-3</v>
      </c>
      <c r="L7380" s="33">
        <f t="shared" si="462"/>
        <v>0.98582314794856651</v>
      </c>
      <c r="M7380" s="33">
        <f t="shared" si="463"/>
        <v>0.98386216199093379</v>
      </c>
    </row>
    <row r="7381" spans="1:13" ht="41.4">
      <c r="A7381" t="s">
        <v>164</v>
      </c>
      <c r="B7381" t="s">
        <v>268</v>
      </c>
      <c r="C7381" s="14" t="s">
        <v>270</v>
      </c>
      <c r="D7381" t="s">
        <v>465</v>
      </c>
      <c r="E7381" t="s">
        <v>483</v>
      </c>
      <c r="F7381" s="20">
        <v>2027</v>
      </c>
      <c r="G7381" s="20">
        <v>49</v>
      </c>
      <c r="H7381" s="11">
        <v>8514.7373642927596</v>
      </c>
      <c r="I7381" s="10">
        <v>3912222.4075465901</v>
      </c>
      <c r="J7381" s="33">
        <f t="shared" si="460"/>
        <v>2.1764451192416924E-3</v>
      </c>
      <c r="K7381" s="33">
        <f t="shared" si="461"/>
        <v>2.1740783799005792E-3</v>
      </c>
      <c r="L7381" s="33">
        <f t="shared" si="462"/>
        <v>0.98386216199093379</v>
      </c>
      <c r="M7381" s="33">
        <f t="shared" si="463"/>
        <v>0.98172316853574704</v>
      </c>
    </row>
    <row r="7382" spans="1:13" ht="41.4">
      <c r="A7382" t="s">
        <v>164</v>
      </c>
      <c r="B7382" t="s">
        <v>268</v>
      </c>
      <c r="C7382" s="14" t="s">
        <v>270</v>
      </c>
      <c r="D7382" t="s">
        <v>465</v>
      </c>
      <c r="E7382" t="s">
        <v>483</v>
      </c>
      <c r="F7382" s="20">
        <v>2027</v>
      </c>
      <c r="G7382" s="20">
        <v>50</v>
      </c>
      <c r="H7382" s="11">
        <v>9795.4027290450103</v>
      </c>
      <c r="I7382" s="10">
        <v>3849355.2466405798</v>
      </c>
      <c r="J7382" s="33">
        <f t="shared" si="460"/>
        <v>2.5446866037094609E-3</v>
      </c>
      <c r="K7382" s="33">
        <f t="shared" si="461"/>
        <v>2.5414516333309711E-3</v>
      </c>
      <c r="L7382" s="33">
        <f t="shared" si="462"/>
        <v>0.98172316853574704</v>
      </c>
      <c r="M7382" s="33">
        <f t="shared" si="463"/>
        <v>0.97922816658559297</v>
      </c>
    </row>
    <row r="7383" spans="1:13" ht="41.4">
      <c r="A7383" t="s">
        <v>164</v>
      </c>
      <c r="B7383" t="s">
        <v>268</v>
      </c>
      <c r="C7383" s="14" t="s">
        <v>270</v>
      </c>
      <c r="D7383" t="s">
        <v>465</v>
      </c>
      <c r="E7383" t="s">
        <v>483</v>
      </c>
      <c r="F7383" s="20">
        <v>2027</v>
      </c>
      <c r="G7383" s="20">
        <v>51</v>
      </c>
      <c r="H7383" s="11">
        <v>10476.5507446312</v>
      </c>
      <c r="I7383" s="10">
        <v>3773679.5285701398</v>
      </c>
      <c r="J7383" s="33">
        <f t="shared" si="460"/>
        <v>2.7762163335053524E-3</v>
      </c>
      <c r="K7383" s="33">
        <f t="shared" si="461"/>
        <v>2.7723662086907019E-3</v>
      </c>
      <c r="L7383" s="33">
        <f t="shared" si="462"/>
        <v>0.97922816658559297</v>
      </c>
      <c r="M7383" s="33">
        <f t="shared" si="463"/>
        <v>0.97651338750595296</v>
      </c>
    </row>
    <row r="7384" spans="1:13" ht="41.4">
      <c r="A7384" t="s">
        <v>164</v>
      </c>
      <c r="B7384" t="s">
        <v>268</v>
      </c>
      <c r="C7384" s="14" t="s">
        <v>270</v>
      </c>
      <c r="D7384" t="s">
        <v>465</v>
      </c>
      <c r="E7384" t="s">
        <v>483</v>
      </c>
      <c r="F7384" s="20">
        <v>2027</v>
      </c>
      <c r="G7384" s="20">
        <v>52</v>
      </c>
      <c r="H7384" s="11">
        <v>11199.5413811338</v>
      </c>
      <c r="I7384" s="10">
        <v>3698246.7302478901</v>
      </c>
      <c r="J7384" s="33">
        <f t="shared" si="460"/>
        <v>3.0283380742374389E-3</v>
      </c>
      <c r="K7384" s="33">
        <f t="shared" si="461"/>
        <v>3.023757283718953E-3</v>
      </c>
      <c r="L7384" s="33">
        <f t="shared" si="462"/>
        <v>0.97651338750595296</v>
      </c>
      <c r="M7384" s="33">
        <f t="shared" si="463"/>
        <v>0.97356064803783271</v>
      </c>
    </row>
    <row r="7385" spans="1:13" ht="41.4">
      <c r="A7385" t="s">
        <v>164</v>
      </c>
      <c r="B7385" t="s">
        <v>268</v>
      </c>
      <c r="C7385" s="14" t="s">
        <v>270</v>
      </c>
      <c r="D7385" t="s">
        <v>465</v>
      </c>
      <c r="E7385" t="s">
        <v>483</v>
      </c>
      <c r="F7385" s="20">
        <v>2027</v>
      </c>
      <c r="G7385" s="20">
        <v>53</v>
      </c>
      <c r="H7385" s="11">
        <v>11878.668312825899</v>
      </c>
      <c r="I7385" s="10">
        <v>3595064.04658149</v>
      </c>
      <c r="J7385" s="33">
        <f t="shared" si="460"/>
        <v>3.3041604152007262E-3</v>
      </c>
      <c r="K7385" s="33">
        <f t="shared" si="461"/>
        <v>3.298707684394997E-3</v>
      </c>
      <c r="L7385" s="33">
        <f t="shared" si="462"/>
        <v>0.97356064803783271</v>
      </c>
      <c r="M7385" s="33">
        <f t="shared" si="463"/>
        <v>0.97034915604692573</v>
      </c>
    </row>
    <row r="7386" spans="1:13" ht="41.4">
      <c r="A7386" t="s">
        <v>164</v>
      </c>
      <c r="B7386" t="s">
        <v>268</v>
      </c>
      <c r="C7386" s="14" t="s">
        <v>270</v>
      </c>
      <c r="D7386" t="s">
        <v>465</v>
      </c>
      <c r="E7386" t="s">
        <v>483</v>
      </c>
      <c r="F7386" s="20">
        <v>2027</v>
      </c>
      <c r="G7386" s="20">
        <v>54</v>
      </c>
      <c r="H7386" s="11">
        <v>12813.576382409399</v>
      </c>
      <c r="I7386" s="10">
        <v>3553041.9467416299</v>
      </c>
      <c r="J7386" s="33">
        <f t="shared" si="460"/>
        <v>3.6063678882711421E-3</v>
      </c>
      <c r="K7386" s="33">
        <f t="shared" si="461"/>
        <v>3.5998727538923969E-3</v>
      </c>
      <c r="L7386" s="33">
        <f t="shared" si="462"/>
        <v>0.97034915604692573</v>
      </c>
      <c r="M7386" s="33">
        <f t="shared" si="463"/>
        <v>0.96685602255830994</v>
      </c>
    </row>
    <row r="7387" spans="1:13" ht="41.4">
      <c r="A7387" t="s">
        <v>164</v>
      </c>
      <c r="B7387" t="s">
        <v>268</v>
      </c>
      <c r="C7387" s="14" t="s">
        <v>270</v>
      </c>
      <c r="D7387" t="s">
        <v>465</v>
      </c>
      <c r="E7387" t="s">
        <v>483</v>
      </c>
      <c r="F7387" s="20">
        <v>2027</v>
      </c>
      <c r="G7387" s="20">
        <v>55</v>
      </c>
      <c r="H7387" s="11">
        <v>13398.1937520132</v>
      </c>
      <c r="I7387" s="10">
        <v>3345000.3869259702</v>
      </c>
      <c r="J7387" s="33">
        <f t="shared" si="460"/>
        <v>4.0054386254723389E-3</v>
      </c>
      <c r="K7387" s="33">
        <f t="shared" si="461"/>
        <v>3.9974275556997618E-3</v>
      </c>
      <c r="L7387" s="33">
        <f t="shared" si="462"/>
        <v>0.96685602255830994</v>
      </c>
      <c r="M7387" s="33">
        <f t="shared" si="463"/>
        <v>0.96299108565134106</v>
      </c>
    </row>
    <row r="7388" spans="1:13" ht="41.4">
      <c r="A7388" t="s">
        <v>164</v>
      </c>
      <c r="B7388" t="s">
        <v>268</v>
      </c>
      <c r="C7388" s="14" t="s">
        <v>270</v>
      </c>
      <c r="D7388" t="s">
        <v>465</v>
      </c>
      <c r="E7388" t="s">
        <v>483</v>
      </c>
      <c r="F7388" s="20">
        <v>2027</v>
      </c>
      <c r="G7388" s="20">
        <v>56</v>
      </c>
      <c r="H7388" s="11">
        <v>14258.251631212301</v>
      </c>
      <c r="I7388" s="10">
        <v>3259784.1211536098</v>
      </c>
      <c r="J7388" s="33">
        <f t="shared" si="460"/>
        <v>4.3739864669831039E-3</v>
      </c>
      <c r="K7388" s="33">
        <f t="shared" si="461"/>
        <v>4.364434519946947E-3</v>
      </c>
      <c r="L7388" s="33">
        <f t="shared" si="462"/>
        <v>0.96299108565134106</v>
      </c>
      <c r="M7388" s="33">
        <f t="shared" si="463"/>
        <v>0.95878817411472317</v>
      </c>
    </row>
    <row r="7389" spans="1:13" ht="41.4">
      <c r="A7389" t="s">
        <v>164</v>
      </c>
      <c r="B7389" t="s">
        <v>268</v>
      </c>
      <c r="C7389" s="14" t="s">
        <v>270</v>
      </c>
      <c r="D7389" t="s">
        <v>465</v>
      </c>
      <c r="E7389" t="s">
        <v>483</v>
      </c>
      <c r="F7389" s="20">
        <v>2027</v>
      </c>
      <c r="G7389" s="20">
        <v>57</v>
      </c>
      <c r="H7389" s="11">
        <v>15192.025499231</v>
      </c>
      <c r="I7389" s="10">
        <v>3179646.1244024602</v>
      </c>
      <c r="J7389" s="33">
        <f t="shared" si="460"/>
        <v>4.7778982015132219E-3</v>
      </c>
      <c r="K7389" s="33">
        <f t="shared" si="461"/>
        <v>4.7665022027659765E-3</v>
      </c>
      <c r="L7389" s="33">
        <f t="shared" si="462"/>
        <v>0.95878817411472317</v>
      </c>
      <c r="M7389" s="33">
        <f t="shared" si="463"/>
        <v>0.95421810817081942</v>
      </c>
    </row>
    <row r="7390" spans="1:13" ht="41.4">
      <c r="A7390" t="s">
        <v>164</v>
      </c>
      <c r="B7390" t="s">
        <v>268</v>
      </c>
      <c r="C7390" s="14" t="s">
        <v>270</v>
      </c>
      <c r="D7390" t="s">
        <v>465</v>
      </c>
      <c r="E7390" t="s">
        <v>483</v>
      </c>
      <c r="F7390" s="20">
        <v>2027</v>
      </c>
      <c r="G7390" s="20">
        <v>58</v>
      </c>
      <c r="H7390" s="11">
        <v>16130.4372079483</v>
      </c>
      <c r="I7390" s="10">
        <v>3090238.9655173901</v>
      </c>
      <c r="J7390" s="33">
        <f t="shared" si="460"/>
        <v>5.2198025421142883E-3</v>
      </c>
      <c r="K7390" s="33">
        <f t="shared" si="461"/>
        <v>5.2062030453433605E-3</v>
      </c>
      <c r="L7390" s="33">
        <f t="shared" si="462"/>
        <v>0.95421810817081942</v>
      </c>
      <c r="M7390" s="33">
        <f t="shared" si="463"/>
        <v>0.94925025495013871</v>
      </c>
    </row>
    <row r="7391" spans="1:13" ht="41.4">
      <c r="A7391" t="s">
        <v>164</v>
      </c>
      <c r="B7391" t="s">
        <v>268</v>
      </c>
      <c r="C7391" s="14" t="s">
        <v>270</v>
      </c>
      <c r="D7391" t="s">
        <v>465</v>
      </c>
      <c r="E7391" t="s">
        <v>483</v>
      </c>
      <c r="F7391" s="20">
        <v>2027</v>
      </c>
      <c r="G7391" s="20">
        <v>59</v>
      </c>
      <c r="H7391" s="11">
        <v>17001.338541960398</v>
      </c>
      <c r="I7391" s="10">
        <v>2980817.79047686</v>
      </c>
      <c r="J7391" s="33">
        <f t="shared" si="460"/>
        <v>5.7035819486438944E-3</v>
      </c>
      <c r="K7391" s="33">
        <f t="shared" si="461"/>
        <v>5.6873474048030337E-3</v>
      </c>
      <c r="L7391" s="33">
        <f t="shared" si="462"/>
        <v>0.94925025495013871</v>
      </c>
      <c r="M7391" s="33">
        <f t="shared" si="463"/>
        <v>0.94385153897613938</v>
      </c>
    </row>
    <row r="7392" spans="1:13" ht="41.4">
      <c r="A7392" t="s">
        <v>164</v>
      </c>
      <c r="B7392" t="s">
        <v>268</v>
      </c>
      <c r="C7392" s="14" t="s">
        <v>270</v>
      </c>
      <c r="D7392" t="s">
        <v>465</v>
      </c>
      <c r="E7392" t="s">
        <v>483</v>
      </c>
      <c r="F7392" s="20">
        <v>2027</v>
      </c>
      <c r="G7392" s="20">
        <v>60</v>
      </c>
      <c r="H7392" s="11">
        <v>18164.359310628901</v>
      </c>
      <c r="I7392" s="10">
        <v>2839775.74453273</v>
      </c>
      <c r="J7392" s="33">
        <f t="shared" si="460"/>
        <v>6.3964062463734263E-3</v>
      </c>
      <c r="K7392" s="33">
        <f t="shared" si="461"/>
        <v>6.3759927873879851E-3</v>
      </c>
      <c r="L7392" s="33">
        <f t="shared" si="462"/>
        <v>0.94385153897613938</v>
      </c>
      <c r="M7392" s="33">
        <f t="shared" si="463"/>
        <v>0.93783354837126243</v>
      </c>
    </row>
    <row r="7393" spans="1:13" ht="41.4">
      <c r="A7393" t="s">
        <v>164</v>
      </c>
      <c r="B7393" t="s">
        <v>268</v>
      </c>
      <c r="C7393" s="14" t="s">
        <v>270</v>
      </c>
      <c r="D7393" t="s">
        <v>465</v>
      </c>
      <c r="E7393" t="s">
        <v>483</v>
      </c>
      <c r="F7393" s="20">
        <v>2027</v>
      </c>
      <c r="G7393" s="20">
        <v>61</v>
      </c>
      <c r="H7393" s="11">
        <v>19123.219689601399</v>
      </c>
      <c r="I7393" s="10">
        <v>2735208.8063049102</v>
      </c>
      <c r="J7393" s="33">
        <f t="shared" si="460"/>
        <v>6.9915026763297207E-3</v>
      </c>
      <c r="K7393" s="33">
        <f t="shared" si="461"/>
        <v>6.9671189808102607E-3</v>
      </c>
      <c r="L7393" s="33">
        <f t="shared" si="462"/>
        <v>0.93783354837126243</v>
      </c>
      <c r="M7393" s="33">
        <f t="shared" si="463"/>
        <v>0.93129955045556434</v>
      </c>
    </row>
    <row r="7394" spans="1:13" ht="41.4">
      <c r="A7394" t="s">
        <v>164</v>
      </c>
      <c r="B7394" t="s">
        <v>268</v>
      </c>
      <c r="C7394" s="14" t="s">
        <v>270</v>
      </c>
      <c r="D7394" t="s">
        <v>465</v>
      </c>
      <c r="E7394" t="s">
        <v>483</v>
      </c>
      <c r="F7394" s="20">
        <v>2027</v>
      </c>
      <c r="G7394" s="20">
        <v>62</v>
      </c>
      <c r="H7394" s="11">
        <v>19945.475068790602</v>
      </c>
      <c r="I7394" s="10">
        <v>2609234.0171721699</v>
      </c>
      <c r="J7394" s="33">
        <f t="shared" si="460"/>
        <v>7.6441878871436244E-3</v>
      </c>
      <c r="K7394" s="33">
        <f t="shared" si="461"/>
        <v>7.6150453871105528E-3</v>
      </c>
      <c r="L7394" s="33">
        <f t="shared" si="462"/>
        <v>0.93129955045556434</v>
      </c>
      <c r="M7394" s="33">
        <f t="shared" si="463"/>
        <v>0.92420766210984961</v>
      </c>
    </row>
    <row r="7395" spans="1:13" ht="41.4">
      <c r="A7395" t="s">
        <v>164</v>
      </c>
      <c r="B7395" t="s">
        <v>268</v>
      </c>
      <c r="C7395" s="14" t="s">
        <v>270</v>
      </c>
      <c r="D7395" t="s">
        <v>465</v>
      </c>
      <c r="E7395" t="s">
        <v>483</v>
      </c>
      <c r="F7395" s="20">
        <v>2027</v>
      </c>
      <c r="G7395" s="20">
        <v>63</v>
      </c>
      <c r="H7395" s="11">
        <v>20769.9181822418</v>
      </c>
      <c r="I7395" s="10">
        <v>2483473.9336417201</v>
      </c>
      <c r="J7395" s="33">
        <f t="shared" si="460"/>
        <v>8.3632519354794183E-3</v>
      </c>
      <c r="K7395" s="33">
        <f t="shared" si="461"/>
        <v>8.3283772337034989E-3</v>
      </c>
      <c r="L7395" s="33">
        <f t="shared" si="462"/>
        <v>0.92420766210984961</v>
      </c>
      <c r="M7395" s="33">
        <f t="shared" si="463"/>
        <v>0.91651051205751966</v>
      </c>
    </row>
    <row r="7396" spans="1:13" ht="41.4">
      <c r="A7396" t="s">
        <v>164</v>
      </c>
      <c r="B7396" t="s">
        <v>268</v>
      </c>
      <c r="C7396" s="14" t="s">
        <v>270</v>
      </c>
      <c r="D7396" t="s">
        <v>465</v>
      </c>
      <c r="E7396" t="s">
        <v>483</v>
      </c>
      <c r="F7396" s="20">
        <v>2027</v>
      </c>
      <c r="G7396" s="20">
        <v>64</v>
      </c>
      <c r="H7396" s="11">
        <v>21630.381996607201</v>
      </c>
      <c r="I7396" s="10">
        <v>2362694.7113417801</v>
      </c>
      <c r="J7396" s="33">
        <f t="shared" si="460"/>
        <v>9.1549627181089568E-3</v>
      </c>
      <c r="K7396" s="33">
        <f t="shared" si="461"/>
        <v>9.1131836394350296E-3</v>
      </c>
      <c r="L7396" s="33">
        <f t="shared" si="462"/>
        <v>0.91651051205751966</v>
      </c>
      <c r="M7396" s="33">
        <f t="shared" si="463"/>
        <v>0.90815818345366683</v>
      </c>
    </row>
    <row r="7397" spans="1:13" ht="41.4">
      <c r="A7397" t="s">
        <v>164</v>
      </c>
      <c r="B7397" t="s">
        <v>268</v>
      </c>
      <c r="C7397" s="14" t="s">
        <v>270</v>
      </c>
      <c r="D7397" t="s">
        <v>465</v>
      </c>
      <c r="E7397" t="s">
        <v>483</v>
      </c>
      <c r="F7397" s="20">
        <v>2027</v>
      </c>
      <c r="G7397" s="20">
        <v>65</v>
      </c>
      <c r="H7397" s="11">
        <v>21742.4321045467</v>
      </c>
      <c r="I7397" s="10">
        <v>2216208.1783375698</v>
      </c>
      <c r="J7397" s="33">
        <f t="shared" si="460"/>
        <v>9.8106451898648857E-3</v>
      </c>
      <c r="K7397" s="33">
        <f t="shared" si="461"/>
        <v>9.7626778021784322E-3</v>
      </c>
      <c r="L7397" s="33">
        <f t="shared" si="462"/>
        <v>0.90815818345366683</v>
      </c>
      <c r="M7397" s="33">
        <f t="shared" si="463"/>
        <v>0.89929212771519706</v>
      </c>
    </row>
    <row r="7398" spans="1:13" ht="41.4">
      <c r="A7398" t="s">
        <v>164</v>
      </c>
      <c r="B7398" t="s">
        <v>268</v>
      </c>
      <c r="C7398" s="14" t="s">
        <v>270</v>
      </c>
      <c r="D7398" t="s">
        <v>465</v>
      </c>
      <c r="E7398" t="s">
        <v>483</v>
      </c>
      <c r="F7398" s="20">
        <v>2027</v>
      </c>
      <c r="G7398" s="20">
        <v>66</v>
      </c>
      <c r="H7398" s="11">
        <v>22521.788898984301</v>
      </c>
      <c r="I7398" s="10">
        <v>2095052.10849969</v>
      </c>
      <c r="J7398" s="33">
        <f t="shared" si="460"/>
        <v>1.0749989848754941E-2</v>
      </c>
      <c r="K7398" s="33">
        <f t="shared" si="461"/>
        <v>1.0692415201524197E-2</v>
      </c>
      <c r="L7398" s="33">
        <f t="shared" si="462"/>
        <v>0.89929212771519706</v>
      </c>
      <c r="M7398" s="33">
        <f t="shared" si="463"/>
        <v>0.88967652289820409</v>
      </c>
    </row>
    <row r="7399" spans="1:13" ht="41.4">
      <c r="A7399" t="s">
        <v>164</v>
      </c>
      <c r="B7399" t="s">
        <v>268</v>
      </c>
      <c r="C7399" s="14" t="s">
        <v>270</v>
      </c>
      <c r="D7399" t="s">
        <v>465</v>
      </c>
      <c r="E7399" t="s">
        <v>483</v>
      </c>
      <c r="F7399" s="20">
        <v>2027</v>
      </c>
      <c r="G7399" s="20">
        <v>67</v>
      </c>
      <c r="H7399" s="11">
        <v>23212.495598828598</v>
      </c>
      <c r="I7399" s="10">
        <v>1969892.1936856201</v>
      </c>
      <c r="J7399" s="33">
        <f t="shared" si="460"/>
        <v>1.178363753774697E-2</v>
      </c>
      <c r="K7399" s="33">
        <f t="shared" si="461"/>
        <v>1.1714482380564273E-2</v>
      </c>
      <c r="L7399" s="33">
        <f t="shared" si="462"/>
        <v>0.88967652289820409</v>
      </c>
      <c r="M7399" s="33">
        <f t="shared" si="463"/>
        <v>0.8792544229463114</v>
      </c>
    </row>
    <row r="7400" spans="1:13" ht="41.4">
      <c r="A7400" t="s">
        <v>164</v>
      </c>
      <c r="B7400" t="s">
        <v>268</v>
      </c>
      <c r="C7400" s="14" t="s">
        <v>270</v>
      </c>
      <c r="D7400" t="s">
        <v>465</v>
      </c>
      <c r="E7400" t="s">
        <v>483</v>
      </c>
      <c r="F7400" s="20">
        <v>2027</v>
      </c>
      <c r="G7400" s="20">
        <v>68</v>
      </c>
      <c r="H7400" s="11">
        <v>23764.459452261599</v>
      </c>
      <c r="I7400" s="10">
        <v>1838851.54986819</v>
      </c>
      <c r="J7400" s="33">
        <f t="shared" si="460"/>
        <v>1.2923533416259214E-2</v>
      </c>
      <c r="K7400" s="33">
        <f t="shared" si="461"/>
        <v>1.2840383142160294E-2</v>
      </c>
      <c r="L7400" s="33">
        <f t="shared" si="462"/>
        <v>0.8792544229463114</v>
      </c>
      <c r="M7400" s="33">
        <f t="shared" si="463"/>
        <v>0.86796445927624166</v>
      </c>
    </row>
    <row r="7401" spans="1:13" ht="41.4">
      <c r="A7401" t="s">
        <v>164</v>
      </c>
      <c r="B7401" t="s">
        <v>268</v>
      </c>
      <c r="C7401" s="14" t="s">
        <v>270</v>
      </c>
      <c r="D7401" t="s">
        <v>465</v>
      </c>
      <c r="E7401" t="s">
        <v>483</v>
      </c>
      <c r="F7401" s="20">
        <v>2027</v>
      </c>
      <c r="G7401" s="20">
        <v>69</v>
      </c>
      <c r="H7401" s="11">
        <v>24261.166171257799</v>
      </c>
      <c r="I7401" s="10">
        <v>1710368.28074448</v>
      </c>
      <c r="J7401" s="33">
        <f t="shared" si="460"/>
        <v>1.418476151855291E-2</v>
      </c>
      <c r="K7401" s="33">
        <f t="shared" si="461"/>
        <v>1.4084631786777324E-2</v>
      </c>
      <c r="L7401" s="33">
        <f t="shared" si="462"/>
        <v>0.86796445927624166</v>
      </c>
      <c r="M7401" s="33">
        <f t="shared" si="463"/>
        <v>0.8557394994633265</v>
      </c>
    </row>
    <row r="7402" spans="1:13" ht="41.4">
      <c r="A7402" t="s">
        <v>164</v>
      </c>
      <c r="B7402" t="s">
        <v>268</v>
      </c>
      <c r="C7402" s="14" t="s">
        <v>270</v>
      </c>
      <c r="D7402" t="s">
        <v>465</v>
      </c>
      <c r="E7402" t="s">
        <v>483</v>
      </c>
      <c r="F7402" s="20">
        <v>2028</v>
      </c>
      <c r="G7402" s="20">
        <v>30</v>
      </c>
      <c r="H7402" s="11">
        <v>984.86776709122898</v>
      </c>
      <c r="I7402" s="10">
        <v>4420057.2448897799</v>
      </c>
      <c r="J7402" s="33">
        <f t="shared" si="460"/>
        <v>2.228178759969404E-4</v>
      </c>
      <c r="K7402" s="33">
        <f t="shared" si="461"/>
        <v>2.2279305393768656E-4</v>
      </c>
      <c r="L7402" s="33">
        <f t="shared" si="462"/>
        <v>1</v>
      </c>
      <c r="M7402" s="33">
        <f t="shared" si="463"/>
        <v>0.99977720694606231</v>
      </c>
    </row>
    <row r="7403" spans="1:13" ht="41.4">
      <c r="A7403" t="s">
        <v>164</v>
      </c>
      <c r="B7403" t="s">
        <v>268</v>
      </c>
      <c r="C7403" s="14" t="s">
        <v>270</v>
      </c>
      <c r="D7403" t="s">
        <v>465</v>
      </c>
      <c r="E7403" t="s">
        <v>483</v>
      </c>
      <c r="F7403" s="20">
        <v>2028</v>
      </c>
      <c r="G7403" s="20">
        <v>31</v>
      </c>
      <c r="H7403" s="11">
        <v>1347.13302515651</v>
      </c>
      <c r="I7403" s="10">
        <v>4561951.5471513597</v>
      </c>
      <c r="J7403" s="33">
        <f t="shared" si="460"/>
        <v>2.9529753028563103E-4</v>
      </c>
      <c r="K7403" s="33">
        <f t="shared" si="461"/>
        <v>2.9525393426133029E-4</v>
      </c>
      <c r="L7403" s="33">
        <f t="shared" si="462"/>
        <v>0.99977720694606231</v>
      </c>
      <c r="M7403" s="33">
        <f t="shared" si="463"/>
        <v>0.99948201879232668</v>
      </c>
    </row>
    <row r="7404" spans="1:13" ht="41.4">
      <c r="A7404" t="s">
        <v>164</v>
      </c>
      <c r="B7404" t="s">
        <v>268</v>
      </c>
      <c r="C7404" s="14" t="s">
        <v>270</v>
      </c>
      <c r="D7404" t="s">
        <v>465</v>
      </c>
      <c r="E7404" t="s">
        <v>483</v>
      </c>
      <c r="F7404" s="20">
        <v>2028</v>
      </c>
      <c r="G7404" s="20">
        <v>32</v>
      </c>
      <c r="H7404" s="11">
        <v>1395.77276744597</v>
      </c>
      <c r="I7404" s="10">
        <v>4519595.31722706</v>
      </c>
      <c r="J7404" s="33">
        <f t="shared" si="460"/>
        <v>3.0882693459872166E-4</v>
      </c>
      <c r="K7404" s="33">
        <f t="shared" si="461"/>
        <v>3.0877925246963756E-4</v>
      </c>
      <c r="L7404" s="33">
        <f t="shared" si="462"/>
        <v>0.99948201879232668</v>
      </c>
      <c r="M7404" s="33">
        <f t="shared" si="463"/>
        <v>0.99917339948170714</v>
      </c>
    </row>
    <row r="7405" spans="1:13" ht="41.4">
      <c r="A7405" t="s">
        <v>164</v>
      </c>
      <c r="B7405" t="s">
        <v>268</v>
      </c>
      <c r="C7405" s="14" t="s">
        <v>270</v>
      </c>
      <c r="D7405" t="s">
        <v>465</v>
      </c>
      <c r="E7405" t="s">
        <v>483</v>
      </c>
      <c r="F7405" s="20">
        <v>2028</v>
      </c>
      <c r="G7405" s="20">
        <v>33</v>
      </c>
      <c r="H7405" s="11">
        <v>1445.68544355838</v>
      </c>
      <c r="I7405" s="10">
        <v>4447049.4345325101</v>
      </c>
      <c r="J7405" s="33">
        <f t="shared" si="460"/>
        <v>3.2508868292136617E-4</v>
      </c>
      <c r="K7405" s="33">
        <f t="shared" si="461"/>
        <v>3.250358473210202E-4</v>
      </c>
      <c r="L7405" s="33">
        <f t="shared" si="462"/>
        <v>0.99917339948170714</v>
      </c>
      <c r="M7405" s="33">
        <f t="shared" si="463"/>
        <v>0.99884863230918597</v>
      </c>
    </row>
    <row r="7406" spans="1:13" ht="41.4">
      <c r="A7406" t="s">
        <v>164</v>
      </c>
      <c r="B7406" t="s">
        <v>268</v>
      </c>
      <c r="C7406" s="14" t="s">
        <v>270</v>
      </c>
      <c r="D7406" t="s">
        <v>465</v>
      </c>
      <c r="E7406" t="s">
        <v>483</v>
      </c>
      <c r="F7406" s="20">
        <v>2028</v>
      </c>
      <c r="G7406" s="20">
        <v>34</v>
      </c>
      <c r="H7406" s="11">
        <v>1511.7364457373801</v>
      </c>
      <c r="I7406" s="10">
        <v>4390426.3447443098</v>
      </c>
      <c r="J7406" s="33">
        <f t="shared" si="460"/>
        <v>3.4432565929435282E-4</v>
      </c>
      <c r="K7406" s="33">
        <f t="shared" si="461"/>
        <v>3.4426638601781079E-4</v>
      </c>
      <c r="L7406" s="33">
        <f t="shared" si="462"/>
        <v>0.99884863230918597</v>
      </c>
      <c r="M7406" s="33">
        <f t="shared" si="463"/>
        <v>0.998504762300362</v>
      </c>
    </row>
    <row r="7407" spans="1:13" ht="41.4">
      <c r="A7407" t="s">
        <v>164</v>
      </c>
      <c r="B7407" t="s">
        <v>268</v>
      </c>
      <c r="C7407" s="14" t="s">
        <v>270</v>
      </c>
      <c r="D7407" t="s">
        <v>465</v>
      </c>
      <c r="E7407" t="s">
        <v>483</v>
      </c>
      <c r="F7407" s="20">
        <v>2028</v>
      </c>
      <c r="G7407" s="20">
        <v>35</v>
      </c>
      <c r="H7407" s="11">
        <v>2046.7304772667801</v>
      </c>
      <c r="I7407" s="10">
        <v>4337518.7682159301</v>
      </c>
      <c r="J7407" s="33">
        <f t="shared" si="460"/>
        <v>4.7186665617786436E-4</v>
      </c>
      <c r="K7407" s="33">
        <f t="shared" si="461"/>
        <v>4.7175534461596502E-4</v>
      </c>
      <c r="L7407" s="33">
        <f t="shared" si="462"/>
        <v>0.998504762300362</v>
      </c>
      <c r="M7407" s="33">
        <f t="shared" si="463"/>
        <v>0.99803371234212235</v>
      </c>
    </row>
    <row r="7408" spans="1:13" ht="41.4">
      <c r="A7408" t="s">
        <v>164</v>
      </c>
      <c r="B7408" t="s">
        <v>268</v>
      </c>
      <c r="C7408" s="14" t="s">
        <v>270</v>
      </c>
      <c r="D7408" t="s">
        <v>465</v>
      </c>
      <c r="E7408" t="s">
        <v>483</v>
      </c>
      <c r="F7408" s="20">
        <v>2028</v>
      </c>
      <c r="G7408" s="20">
        <v>36</v>
      </c>
      <c r="H7408" s="11">
        <v>2205.8361381633899</v>
      </c>
      <c r="I7408" s="10">
        <v>4375923.8176030796</v>
      </c>
      <c r="J7408" s="33">
        <f t="shared" si="460"/>
        <v>5.0408467562665219E-4</v>
      </c>
      <c r="K7408" s="33">
        <f t="shared" si="461"/>
        <v>5.0395764629196371E-4</v>
      </c>
      <c r="L7408" s="33">
        <f t="shared" si="462"/>
        <v>0.99803371234212235</v>
      </c>
      <c r="M7408" s="33">
        <f t="shared" si="463"/>
        <v>0.99753074562153043</v>
      </c>
    </row>
    <row r="7409" spans="1:13" ht="41.4">
      <c r="A7409" t="s">
        <v>164</v>
      </c>
      <c r="B7409" t="s">
        <v>268</v>
      </c>
      <c r="C7409" s="14" t="s">
        <v>270</v>
      </c>
      <c r="D7409" t="s">
        <v>465</v>
      </c>
      <c r="E7409" t="s">
        <v>483</v>
      </c>
      <c r="F7409" s="20">
        <v>2028</v>
      </c>
      <c r="G7409" s="20">
        <v>37</v>
      </c>
      <c r="H7409" s="11">
        <v>2374.4185432396998</v>
      </c>
      <c r="I7409" s="10">
        <v>4395156.47444472</v>
      </c>
      <c r="J7409" s="33">
        <f t="shared" si="460"/>
        <v>5.4023526967596344E-4</v>
      </c>
      <c r="K7409" s="33">
        <f t="shared" si="461"/>
        <v>5.4008936887739445E-4</v>
      </c>
      <c r="L7409" s="33">
        <f t="shared" si="462"/>
        <v>0.99753074562153043</v>
      </c>
      <c r="M7409" s="33">
        <f t="shared" si="463"/>
        <v>0.99699198987069193</v>
      </c>
    </row>
    <row r="7410" spans="1:13" ht="41.4">
      <c r="A7410" t="s">
        <v>164</v>
      </c>
      <c r="B7410" t="s">
        <v>268</v>
      </c>
      <c r="C7410" s="14" t="s">
        <v>270</v>
      </c>
      <c r="D7410" t="s">
        <v>465</v>
      </c>
      <c r="E7410" t="s">
        <v>483</v>
      </c>
      <c r="F7410" s="20">
        <v>2028</v>
      </c>
      <c r="G7410" s="20">
        <v>38</v>
      </c>
      <c r="H7410" s="11">
        <v>3601.9403282181202</v>
      </c>
      <c r="I7410" s="10">
        <v>6472822.1449961998</v>
      </c>
      <c r="J7410" s="33">
        <f t="shared" si="460"/>
        <v>5.5647138875932064E-4</v>
      </c>
      <c r="K7410" s="33">
        <f t="shared" si="461"/>
        <v>5.5631658727162137E-4</v>
      </c>
      <c r="L7410" s="33">
        <f t="shared" si="462"/>
        <v>0.99699198987069193</v>
      </c>
      <c r="M7410" s="33">
        <f t="shared" si="463"/>
        <v>0.99643734668934991</v>
      </c>
    </row>
    <row r="7411" spans="1:13" ht="41.4">
      <c r="A7411" t="s">
        <v>164</v>
      </c>
      <c r="B7411" t="s">
        <v>268</v>
      </c>
      <c r="C7411" s="14" t="s">
        <v>270</v>
      </c>
      <c r="D7411" t="s">
        <v>465</v>
      </c>
      <c r="E7411" t="s">
        <v>483</v>
      </c>
      <c r="F7411" s="20">
        <v>2028</v>
      </c>
      <c r="G7411" s="20">
        <v>39</v>
      </c>
      <c r="H7411" s="11">
        <v>2716.5268128911998</v>
      </c>
      <c r="I7411" s="10">
        <v>4356183.8340247497</v>
      </c>
      <c r="J7411" s="33">
        <f t="shared" si="460"/>
        <v>6.2360242735241876E-4</v>
      </c>
      <c r="K7411" s="33">
        <f t="shared" si="461"/>
        <v>6.2340802777016702E-4</v>
      </c>
      <c r="L7411" s="33">
        <f t="shared" si="462"/>
        <v>0.99643734668934991</v>
      </c>
      <c r="M7411" s="33">
        <f t="shared" si="463"/>
        <v>0.99581615964825376</v>
      </c>
    </row>
    <row r="7412" spans="1:13" ht="41.4">
      <c r="A7412" t="s">
        <v>164</v>
      </c>
      <c r="B7412" t="s">
        <v>268</v>
      </c>
      <c r="C7412" s="14" t="s">
        <v>270</v>
      </c>
      <c r="D7412" t="s">
        <v>465</v>
      </c>
      <c r="E7412" t="s">
        <v>483</v>
      </c>
      <c r="F7412" s="20">
        <v>2028</v>
      </c>
      <c r="G7412" s="20">
        <v>40</v>
      </c>
      <c r="H7412" s="11">
        <v>3646.94426150347</v>
      </c>
      <c r="I7412" s="10">
        <v>4340898.7748543704</v>
      </c>
      <c r="J7412" s="33">
        <f t="shared" si="460"/>
        <v>8.4013575313693389E-4</v>
      </c>
      <c r="K7412" s="33">
        <f t="shared" si="461"/>
        <v>8.3978293790620828E-4</v>
      </c>
      <c r="L7412" s="33">
        <f t="shared" si="462"/>
        <v>0.99581615964825376</v>
      </c>
      <c r="M7412" s="33">
        <f t="shared" si="463"/>
        <v>0.99497989022808986</v>
      </c>
    </row>
    <row r="7413" spans="1:13" ht="41.4">
      <c r="A7413" t="s">
        <v>164</v>
      </c>
      <c r="B7413" t="s">
        <v>268</v>
      </c>
      <c r="C7413" s="14" t="s">
        <v>270</v>
      </c>
      <c r="D7413" t="s">
        <v>465</v>
      </c>
      <c r="E7413" t="s">
        <v>483</v>
      </c>
      <c r="F7413" s="20">
        <v>2028</v>
      </c>
      <c r="G7413" s="20">
        <v>41</v>
      </c>
      <c r="H7413" s="11">
        <v>3819.5189070923798</v>
      </c>
      <c r="I7413" s="10">
        <v>4208758.4801054997</v>
      </c>
      <c r="J7413" s="33">
        <f t="shared" si="460"/>
        <v>9.0751677131082058E-4</v>
      </c>
      <c r="K7413" s="33">
        <f t="shared" si="461"/>
        <v>9.0710510250724408E-4</v>
      </c>
      <c r="L7413" s="33">
        <f t="shared" si="462"/>
        <v>0.99497989022808986</v>
      </c>
      <c r="M7413" s="33">
        <f t="shared" si="463"/>
        <v>0.99407733889277183</v>
      </c>
    </row>
    <row r="7414" spans="1:13" ht="41.4">
      <c r="A7414" t="s">
        <v>164</v>
      </c>
      <c r="B7414" t="s">
        <v>268</v>
      </c>
      <c r="C7414" s="14" t="s">
        <v>270</v>
      </c>
      <c r="D7414" t="s">
        <v>465</v>
      </c>
      <c r="E7414" t="s">
        <v>483</v>
      </c>
      <c r="F7414" s="20">
        <v>2028</v>
      </c>
      <c r="G7414" s="20">
        <v>42</v>
      </c>
      <c r="H7414" s="11">
        <v>4105.5364158639004</v>
      </c>
      <c r="I7414" s="10">
        <v>4175695.46984819</v>
      </c>
      <c r="J7414" s="33">
        <f t="shared" si="460"/>
        <v>9.8319823500279328E-4</v>
      </c>
      <c r="K7414" s="33">
        <f t="shared" si="461"/>
        <v>9.827150539853946E-4</v>
      </c>
      <c r="L7414" s="33">
        <f t="shared" si="462"/>
        <v>0.99407733889277183</v>
      </c>
      <c r="M7414" s="33">
        <f t="shared" si="463"/>
        <v>0.99310044412701615</v>
      </c>
    </row>
    <row r="7415" spans="1:13" ht="41.4">
      <c r="A7415" t="s">
        <v>164</v>
      </c>
      <c r="B7415" t="s">
        <v>268</v>
      </c>
      <c r="C7415" s="14" t="s">
        <v>270</v>
      </c>
      <c r="D7415" t="s">
        <v>465</v>
      </c>
      <c r="E7415" t="s">
        <v>483</v>
      </c>
      <c r="F7415" s="20">
        <v>2028</v>
      </c>
      <c r="G7415" s="20">
        <v>43</v>
      </c>
      <c r="H7415" s="11">
        <v>4529.68948699477</v>
      </c>
      <c r="I7415" s="10">
        <v>4236961.5848096097</v>
      </c>
      <c r="J7415" s="33">
        <f t="shared" si="460"/>
        <v>1.0690891093359568E-3</v>
      </c>
      <c r="K7415" s="33">
        <f t="shared" si="461"/>
        <v>1.0685178371725446E-3</v>
      </c>
      <c r="L7415" s="33">
        <f t="shared" si="462"/>
        <v>0.99310044412701615</v>
      </c>
      <c r="M7415" s="33">
        <f t="shared" si="463"/>
        <v>0.99203929858836248</v>
      </c>
    </row>
    <row r="7416" spans="1:13" ht="41.4">
      <c r="A7416" t="s">
        <v>164</v>
      </c>
      <c r="B7416" t="s">
        <v>268</v>
      </c>
      <c r="C7416" s="14" t="s">
        <v>270</v>
      </c>
      <c r="D7416" t="s">
        <v>465</v>
      </c>
      <c r="E7416" t="s">
        <v>483</v>
      </c>
      <c r="F7416" s="20">
        <v>2028</v>
      </c>
      <c r="G7416" s="20">
        <v>44</v>
      </c>
      <c r="H7416" s="11">
        <v>5042.1894606154501</v>
      </c>
      <c r="I7416" s="10">
        <v>4323753.4319651304</v>
      </c>
      <c r="J7416" s="33">
        <f t="shared" si="460"/>
        <v>1.1661602679142119E-3</v>
      </c>
      <c r="K7416" s="33">
        <f t="shared" si="461"/>
        <v>1.1654805672679514E-3</v>
      </c>
      <c r="L7416" s="33">
        <f t="shared" si="462"/>
        <v>0.99203929858836248</v>
      </c>
      <c r="M7416" s="33">
        <f t="shared" si="463"/>
        <v>0.99088309606389158</v>
      </c>
    </row>
    <row r="7417" spans="1:13" ht="41.4">
      <c r="A7417" t="s">
        <v>164</v>
      </c>
      <c r="B7417" t="s">
        <v>268</v>
      </c>
      <c r="C7417" s="14" t="s">
        <v>270</v>
      </c>
      <c r="D7417" t="s">
        <v>465</v>
      </c>
      <c r="E7417" t="s">
        <v>483</v>
      </c>
      <c r="F7417" s="20">
        <v>2028</v>
      </c>
      <c r="G7417" s="20">
        <v>45</v>
      </c>
      <c r="H7417" s="11">
        <v>6493.2573769025003</v>
      </c>
      <c r="I7417" s="10">
        <v>4301211.6921604304</v>
      </c>
      <c r="J7417" s="33">
        <f t="shared" si="460"/>
        <v>1.5096344568990604E-3</v>
      </c>
      <c r="K7417" s="33">
        <f t="shared" si="461"/>
        <v>1.5084955319945026E-3</v>
      </c>
      <c r="L7417" s="33">
        <f t="shared" si="462"/>
        <v>0.99088309606389158</v>
      </c>
      <c r="M7417" s="33">
        <f t="shared" si="463"/>
        <v>0.98938835334075037</v>
      </c>
    </row>
    <row r="7418" spans="1:13" ht="41.4">
      <c r="A7418" t="s">
        <v>164</v>
      </c>
      <c r="B7418" t="s">
        <v>268</v>
      </c>
      <c r="C7418" s="14" t="s">
        <v>270</v>
      </c>
      <c r="D7418" t="s">
        <v>465</v>
      </c>
      <c r="E7418" t="s">
        <v>483</v>
      </c>
      <c r="F7418" s="20">
        <v>2028</v>
      </c>
      <c r="G7418" s="20">
        <v>46</v>
      </c>
      <c r="H7418" s="11">
        <v>6887.1895081758303</v>
      </c>
      <c r="I7418" s="10">
        <v>4164631.3656409099</v>
      </c>
      <c r="J7418" s="33">
        <f t="shared" si="460"/>
        <v>1.6537332847743984E-3</v>
      </c>
      <c r="K7418" s="33">
        <f t="shared" si="461"/>
        <v>1.6523666213552612E-3</v>
      </c>
      <c r="L7418" s="33">
        <f t="shared" si="462"/>
        <v>0.98938835334075037</v>
      </c>
      <c r="M7418" s="33">
        <f t="shared" si="463"/>
        <v>0.98775352105013248</v>
      </c>
    </row>
    <row r="7419" spans="1:13" ht="41.4">
      <c r="A7419" t="s">
        <v>164</v>
      </c>
      <c r="B7419" t="s">
        <v>268</v>
      </c>
      <c r="C7419" s="14" t="s">
        <v>270</v>
      </c>
      <c r="D7419" t="s">
        <v>465</v>
      </c>
      <c r="E7419" t="s">
        <v>483</v>
      </c>
      <c r="F7419" s="20">
        <v>2028</v>
      </c>
      <c r="G7419" s="20">
        <v>47</v>
      </c>
      <c r="H7419" s="11">
        <v>7410.2373320837996</v>
      </c>
      <c r="I7419" s="10">
        <v>4091824.3177803899</v>
      </c>
      <c r="J7419" s="33">
        <f t="shared" si="460"/>
        <v>1.8109861901655356E-3</v>
      </c>
      <c r="K7419" s="33">
        <f t="shared" si="461"/>
        <v>1.8093473441335162E-3</v>
      </c>
      <c r="L7419" s="33">
        <f t="shared" si="462"/>
        <v>0.98775352105013248</v>
      </c>
      <c r="M7419" s="33">
        <f t="shared" si="463"/>
        <v>0.98596633184016191</v>
      </c>
    </row>
    <row r="7420" spans="1:13" ht="41.4">
      <c r="A7420" t="s">
        <v>164</v>
      </c>
      <c r="B7420" t="s">
        <v>268</v>
      </c>
      <c r="C7420" s="14" t="s">
        <v>270</v>
      </c>
      <c r="D7420" t="s">
        <v>465</v>
      </c>
      <c r="E7420" t="s">
        <v>483</v>
      </c>
      <c r="F7420" s="20">
        <v>2028</v>
      </c>
      <c r="G7420" s="20">
        <v>48</v>
      </c>
      <c r="H7420" s="11">
        <v>7998.7266695341896</v>
      </c>
      <c r="I7420" s="10">
        <v>4035025.9926390001</v>
      </c>
      <c r="J7420" s="33">
        <f t="shared" si="460"/>
        <v>1.9823234556917532E-3</v>
      </c>
      <c r="K7420" s="33">
        <f t="shared" si="461"/>
        <v>1.9803599501988511E-3</v>
      </c>
      <c r="L7420" s="33">
        <f t="shared" si="462"/>
        <v>0.98596633184016191</v>
      </c>
      <c r="M7420" s="33">
        <f t="shared" si="463"/>
        <v>0.98401376360434123</v>
      </c>
    </row>
    <row r="7421" spans="1:13" ht="41.4">
      <c r="A7421" t="s">
        <v>164</v>
      </c>
      <c r="B7421" t="s">
        <v>268</v>
      </c>
      <c r="C7421" s="14" t="s">
        <v>270</v>
      </c>
      <c r="D7421" t="s">
        <v>465</v>
      </c>
      <c r="E7421" t="s">
        <v>483</v>
      </c>
      <c r="F7421" s="20">
        <v>2028</v>
      </c>
      <c r="G7421" s="20">
        <v>49</v>
      </c>
      <c r="H7421" s="11">
        <v>8613.0137486774292</v>
      </c>
      <c r="I7421" s="10">
        <v>3972795.4870503801</v>
      </c>
      <c r="J7421" s="33">
        <f t="shared" si="460"/>
        <v>2.1679982714318375E-3</v>
      </c>
      <c r="K7421" s="33">
        <f t="shared" si="461"/>
        <v>2.1656498606028585E-3</v>
      </c>
      <c r="L7421" s="33">
        <f t="shared" si="462"/>
        <v>0.98401376360434123</v>
      </c>
      <c r="M7421" s="33">
        <f t="shared" si="463"/>
        <v>0.98188273433436024</v>
      </c>
    </row>
    <row r="7422" spans="1:13" ht="41.4">
      <c r="A7422" t="s">
        <v>164</v>
      </c>
      <c r="B7422" t="s">
        <v>268</v>
      </c>
      <c r="C7422" s="14" t="s">
        <v>270</v>
      </c>
      <c r="D7422" t="s">
        <v>465</v>
      </c>
      <c r="E7422" t="s">
        <v>483</v>
      </c>
      <c r="F7422" s="20">
        <v>2028</v>
      </c>
      <c r="G7422" s="20">
        <v>50</v>
      </c>
      <c r="H7422" s="11">
        <v>9844.0478257797204</v>
      </c>
      <c r="I7422" s="10">
        <v>3891037.8806672301</v>
      </c>
      <c r="J7422" s="33">
        <f t="shared" si="460"/>
        <v>2.5299285506034897E-3</v>
      </c>
      <c r="K7422" s="33">
        <f t="shared" si="461"/>
        <v>2.5267309784793301E-3</v>
      </c>
      <c r="L7422" s="33">
        <f t="shared" si="462"/>
        <v>0.98188273433436024</v>
      </c>
      <c r="M7422" s="33">
        <f t="shared" si="463"/>
        <v>0.97940178081228357</v>
      </c>
    </row>
    <row r="7423" spans="1:13" ht="41.4">
      <c r="A7423" t="s">
        <v>164</v>
      </c>
      <c r="B7423" t="s">
        <v>268</v>
      </c>
      <c r="C7423" s="14" t="s">
        <v>270</v>
      </c>
      <c r="D7423" t="s">
        <v>465</v>
      </c>
      <c r="E7423" t="s">
        <v>483</v>
      </c>
      <c r="F7423" s="20">
        <v>2028</v>
      </c>
      <c r="G7423" s="20">
        <v>51</v>
      </c>
      <c r="H7423" s="11">
        <v>10575.8628058378</v>
      </c>
      <c r="I7423" s="10">
        <v>3825681.1537008798</v>
      </c>
      <c r="J7423" s="33">
        <f t="shared" si="460"/>
        <v>2.7644391628421365E-3</v>
      </c>
      <c r="K7423" s="33">
        <f t="shared" si="461"/>
        <v>2.7606216194986377E-3</v>
      </c>
      <c r="L7423" s="33">
        <f t="shared" si="462"/>
        <v>0.97940178081228357</v>
      </c>
      <c r="M7423" s="33">
        <f t="shared" si="463"/>
        <v>0.97669802308199771</v>
      </c>
    </row>
    <row r="7424" spans="1:13" ht="41.4">
      <c r="A7424" t="s">
        <v>164</v>
      </c>
      <c r="B7424" t="s">
        <v>268</v>
      </c>
      <c r="C7424" s="14" t="s">
        <v>270</v>
      </c>
      <c r="D7424" t="s">
        <v>465</v>
      </c>
      <c r="E7424" t="s">
        <v>483</v>
      </c>
      <c r="F7424" s="20">
        <v>2028</v>
      </c>
      <c r="G7424" s="20">
        <v>52</v>
      </c>
      <c r="H7424" s="11">
        <v>11310.8774471706</v>
      </c>
      <c r="I7424" s="10">
        <v>3749231.5118075898</v>
      </c>
      <c r="J7424" s="33">
        <f t="shared" si="460"/>
        <v>3.0168522299966931E-3</v>
      </c>
      <c r="K7424" s="33">
        <f t="shared" si="461"/>
        <v>3.0123061041202881E-3</v>
      </c>
      <c r="L7424" s="33">
        <f t="shared" si="462"/>
        <v>0.97669802308199771</v>
      </c>
      <c r="M7424" s="33">
        <f t="shared" si="463"/>
        <v>0.97375590966518555</v>
      </c>
    </row>
    <row r="7425" spans="1:13" ht="41.4">
      <c r="A7425" t="s">
        <v>164</v>
      </c>
      <c r="B7425" t="s">
        <v>268</v>
      </c>
      <c r="C7425" s="14" t="s">
        <v>270</v>
      </c>
      <c r="D7425" t="s">
        <v>465</v>
      </c>
      <c r="E7425" t="s">
        <v>483</v>
      </c>
      <c r="F7425" s="20">
        <v>2028</v>
      </c>
      <c r="G7425" s="20">
        <v>53</v>
      </c>
      <c r="H7425" s="11">
        <v>12090.5721733508</v>
      </c>
      <c r="I7425" s="10">
        <v>3672116.0721063302</v>
      </c>
      <c r="J7425" s="33">
        <f t="shared" si="460"/>
        <v>3.2925354035488407E-3</v>
      </c>
      <c r="K7425" s="33">
        <f t="shared" si="461"/>
        <v>3.287120952910616E-3</v>
      </c>
      <c r="L7425" s="33">
        <f t="shared" si="462"/>
        <v>0.97375590966518555</v>
      </c>
      <c r="M7425" s="33">
        <f t="shared" si="463"/>
        <v>0.97055505621150462</v>
      </c>
    </row>
    <row r="7426" spans="1:13" ht="41.4">
      <c r="A7426" t="s">
        <v>164</v>
      </c>
      <c r="B7426" t="s">
        <v>268</v>
      </c>
      <c r="C7426" s="14" t="s">
        <v>270</v>
      </c>
      <c r="D7426" t="s">
        <v>465</v>
      </c>
      <c r="E7426" t="s">
        <v>483</v>
      </c>
      <c r="F7426" s="20">
        <v>2028</v>
      </c>
      <c r="G7426" s="20">
        <v>54</v>
      </c>
      <c r="H7426" s="11">
        <v>12822.944435764301</v>
      </c>
      <c r="I7426" s="10">
        <v>3567358.3600188298</v>
      </c>
      <c r="J7426" s="33">
        <f t="shared" ref="J7426:J7489" si="464">IF(I7426&gt;0,H7426/I7426,0)</f>
        <v>3.5945209708891195E-3</v>
      </c>
      <c r="K7426" s="33">
        <f t="shared" ref="K7426:K7489" si="465">1-EXP(-J7426)</f>
        <v>3.5880684139830699E-3</v>
      </c>
      <c r="L7426" s="33">
        <f t="shared" ref="L7426:L7489" si="466">IF(G7426=30,1,M7425)</f>
        <v>0.97055505621150462</v>
      </c>
      <c r="M7426" s="33">
        <f t="shared" ref="M7426:M7489" si="467">L7426*(1-K7426)</f>
        <v>0.96707263827028056</v>
      </c>
    </row>
    <row r="7427" spans="1:13" ht="41.4">
      <c r="A7427" t="s">
        <v>164</v>
      </c>
      <c r="B7427" t="s">
        <v>268</v>
      </c>
      <c r="C7427" s="14" t="s">
        <v>270</v>
      </c>
      <c r="D7427" t="s">
        <v>465</v>
      </c>
      <c r="E7427" t="s">
        <v>483</v>
      </c>
      <c r="F7427" s="20">
        <v>2028</v>
      </c>
      <c r="G7427" s="20">
        <v>55</v>
      </c>
      <c r="H7427" s="11">
        <v>14022.960001711301</v>
      </c>
      <c r="I7427" s="10">
        <v>3523167.4372863402</v>
      </c>
      <c r="J7427" s="33">
        <f t="shared" si="464"/>
        <v>3.9802138988069913E-3</v>
      </c>
      <c r="K7427" s="33">
        <f t="shared" si="465"/>
        <v>3.9723033461775969E-3</v>
      </c>
      <c r="L7427" s="33">
        <f t="shared" si="466"/>
        <v>0.96707263827028056</v>
      </c>
      <c r="M7427" s="33">
        <f t="shared" si="467"/>
        <v>0.96323113239328273</v>
      </c>
    </row>
    <row r="7428" spans="1:13" ht="41.4">
      <c r="A7428" t="s">
        <v>164</v>
      </c>
      <c r="B7428" t="s">
        <v>268</v>
      </c>
      <c r="C7428" s="14" t="s">
        <v>270</v>
      </c>
      <c r="D7428" t="s">
        <v>465</v>
      </c>
      <c r="E7428" t="s">
        <v>483</v>
      </c>
      <c r="F7428" s="20">
        <v>2028</v>
      </c>
      <c r="G7428" s="20">
        <v>56</v>
      </c>
      <c r="H7428" s="11">
        <v>14419.7528814097</v>
      </c>
      <c r="I7428" s="10">
        <v>3313791.55069699</v>
      </c>
      <c r="J7428" s="33">
        <f t="shared" si="464"/>
        <v>4.3514363111876462E-3</v>
      </c>
      <c r="K7428" s="33">
        <f t="shared" si="465"/>
        <v>4.3419825296828751E-3</v>
      </c>
      <c r="L7428" s="33">
        <f t="shared" si="466"/>
        <v>0.96323113239328273</v>
      </c>
      <c r="M7428" s="33">
        <f t="shared" si="467"/>
        <v>0.9590487996443845</v>
      </c>
    </row>
    <row r="7429" spans="1:13" ht="41.4">
      <c r="A7429" t="s">
        <v>164</v>
      </c>
      <c r="B7429" t="s">
        <v>268</v>
      </c>
      <c r="C7429" s="14" t="s">
        <v>270</v>
      </c>
      <c r="D7429" t="s">
        <v>465</v>
      </c>
      <c r="E7429" t="s">
        <v>483</v>
      </c>
      <c r="F7429" s="20">
        <v>2028</v>
      </c>
      <c r="G7429" s="20">
        <v>57</v>
      </c>
      <c r="H7429" s="11">
        <v>15339.521923759999</v>
      </c>
      <c r="I7429" s="10">
        <v>3227047.82670727</v>
      </c>
      <c r="J7429" s="33">
        <f t="shared" si="464"/>
        <v>4.7534225544502498E-3</v>
      </c>
      <c r="K7429" s="33">
        <f t="shared" si="465"/>
        <v>4.7421429208253096E-3</v>
      </c>
      <c r="L7429" s="33">
        <f t="shared" si="466"/>
        <v>0.9590487996443845</v>
      </c>
      <c r="M7429" s="33">
        <f t="shared" si="467"/>
        <v>0.95450085316842492</v>
      </c>
    </row>
    <row r="7430" spans="1:13" ht="41.4">
      <c r="A7430" t="s">
        <v>164</v>
      </c>
      <c r="B7430" t="s">
        <v>268</v>
      </c>
      <c r="C7430" s="14" t="s">
        <v>270</v>
      </c>
      <c r="D7430" t="s">
        <v>465</v>
      </c>
      <c r="E7430" t="s">
        <v>483</v>
      </c>
      <c r="F7430" s="20">
        <v>2028</v>
      </c>
      <c r="G7430" s="20">
        <v>58</v>
      </c>
      <c r="H7430" s="11">
        <v>16334.440632505701</v>
      </c>
      <c r="I7430" s="10">
        <v>3144773.4240616201</v>
      </c>
      <c r="J7430" s="33">
        <f t="shared" si="464"/>
        <v>5.1941550089192167E-3</v>
      </c>
      <c r="K7430" s="33">
        <f t="shared" si="465"/>
        <v>5.1806887112252342E-3</v>
      </c>
      <c r="L7430" s="33">
        <f t="shared" si="466"/>
        <v>0.95450085316842492</v>
      </c>
      <c r="M7430" s="33">
        <f t="shared" si="467"/>
        <v>0.9495558813735604</v>
      </c>
    </row>
    <row r="7431" spans="1:13" ht="41.4">
      <c r="A7431" t="s">
        <v>164</v>
      </c>
      <c r="B7431" t="s">
        <v>268</v>
      </c>
      <c r="C7431" s="14" t="s">
        <v>270</v>
      </c>
      <c r="D7431" t="s">
        <v>465</v>
      </c>
      <c r="E7431" t="s">
        <v>483</v>
      </c>
      <c r="F7431" s="20">
        <v>2028</v>
      </c>
      <c r="G7431" s="20">
        <v>59</v>
      </c>
      <c r="H7431" s="11">
        <v>17332.610738119001</v>
      </c>
      <c r="I7431" s="10">
        <v>3053218.5365981502</v>
      </c>
      <c r="J7431" s="33">
        <f t="shared" si="464"/>
        <v>5.6768326702977294E-3</v>
      </c>
      <c r="K7431" s="33">
        <f t="shared" si="465"/>
        <v>5.6607499031652297E-3</v>
      </c>
      <c r="L7431" s="33">
        <f t="shared" si="466"/>
        <v>0.9495558813735604</v>
      </c>
      <c r="M7431" s="33">
        <f t="shared" si="467"/>
        <v>0.944180683010025</v>
      </c>
    </row>
    <row r="7432" spans="1:13" ht="41.4">
      <c r="A7432" t="s">
        <v>164</v>
      </c>
      <c r="B7432" t="s">
        <v>268</v>
      </c>
      <c r="C7432" s="14" t="s">
        <v>270</v>
      </c>
      <c r="D7432" t="s">
        <v>465</v>
      </c>
      <c r="E7432" t="s">
        <v>483</v>
      </c>
      <c r="F7432" s="20">
        <v>2028</v>
      </c>
      <c r="G7432" s="20">
        <v>60</v>
      </c>
      <c r="H7432" s="11">
        <v>18672.6501844386</v>
      </c>
      <c r="I7432" s="10">
        <v>2941804.9522199002</v>
      </c>
      <c r="J7432" s="33">
        <f t="shared" si="464"/>
        <v>6.3473447382526599E-3</v>
      </c>
      <c r="K7432" s="33">
        <f t="shared" si="465"/>
        <v>6.3272428992273699E-3</v>
      </c>
      <c r="L7432" s="33">
        <f t="shared" si="466"/>
        <v>0.944180683010025</v>
      </c>
      <c r="M7432" s="33">
        <f t="shared" si="467"/>
        <v>0.93820662248786213</v>
      </c>
    </row>
    <row r="7433" spans="1:13" ht="41.4">
      <c r="A7433" t="s">
        <v>164</v>
      </c>
      <c r="B7433" t="s">
        <v>268</v>
      </c>
      <c r="C7433" s="14" t="s">
        <v>270</v>
      </c>
      <c r="D7433" t="s">
        <v>465</v>
      </c>
      <c r="E7433" t="s">
        <v>483</v>
      </c>
      <c r="F7433" s="20">
        <v>2028</v>
      </c>
      <c r="G7433" s="20">
        <v>61</v>
      </c>
      <c r="H7433" s="11">
        <v>19439.559546767399</v>
      </c>
      <c r="I7433" s="10">
        <v>2798498.9515081798</v>
      </c>
      <c r="J7433" s="33">
        <f t="shared" si="464"/>
        <v>6.9464237377294506E-3</v>
      </c>
      <c r="K7433" s="33">
        <f t="shared" si="465"/>
        <v>6.9223531035472741E-3</v>
      </c>
      <c r="L7433" s="33">
        <f t="shared" si="466"/>
        <v>0.93820662248786213</v>
      </c>
      <c r="M7433" s="33">
        <f t="shared" si="467"/>
        <v>0.93171202496291472</v>
      </c>
    </row>
    <row r="7434" spans="1:13" ht="41.4">
      <c r="A7434" t="s">
        <v>164</v>
      </c>
      <c r="B7434" t="s">
        <v>268</v>
      </c>
      <c r="C7434" s="14" t="s">
        <v>270</v>
      </c>
      <c r="D7434" t="s">
        <v>465</v>
      </c>
      <c r="E7434" t="s">
        <v>483</v>
      </c>
      <c r="F7434" s="20">
        <v>2028</v>
      </c>
      <c r="G7434" s="20">
        <v>62</v>
      </c>
      <c r="H7434" s="11">
        <v>20456.344691743099</v>
      </c>
      <c r="I7434" s="10">
        <v>2692361.0780643402</v>
      </c>
      <c r="J7434" s="33">
        <f t="shared" si="464"/>
        <v>7.5979202263799211E-3</v>
      </c>
      <c r="K7434" s="33">
        <f t="shared" si="465"/>
        <v>7.5691289944697093E-3</v>
      </c>
      <c r="L7434" s="33">
        <f t="shared" si="466"/>
        <v>0.93171202496291472</v>
      </c>
      <c r="M7434" s="33">
        <f t="shared" si="467"/>
        <v>0.92465977646027186</v>
      </c>
    </row>
    <row r="7435" spans="1:13" ht="41.4">
      <c r="A7435" t="s">
        <v>164</v>
      </c>
      <c r="B7435" t="s">
        <v>268</v>
      </c>
      <c r="C7435" s="14" t="s">
        <v>270</v>
      </c>
      <c r="D7435" t="s">
        <v>465</v>
      </c>
      <c r="E7435" t="s">
        <v>483</v>
      </c>
      <c r="F7435" s="20">
        <v>2028</v>
      </c>
      <c r="G7435" s="20">
        <v>63</v>
      </c>
      <c r="H7435" s="11">
        <v>21320.208082696601</v>
      </c>
      <c r="I7435" s="10">
        <v>2564555.4850106798</v>
      </c>
      <c r="J7435" s="33">
        <f t="shared" si="464"/>
        <v>8.313412678067995E-3</v>
      </c>
      <c r="K7435" s="33">
        <f t="shared" si="465"/>
        <v>8.2789518247762262E-3</v>
      </c>
      <c r="L7435" s="33">
        <f t="shared" si="466"/>
        <v>0.92465977646027186</v>
      </c>
      <c r="M7435" s="33">
        <f t="shared" si="467"/>
        <v>0.91700456271664887</v>
      </c>
    </row>
    <row r="7436" spans="1:13" ht="41.4">
      <c r="A7436" t="s">
        <v>164</v>
      </c>
      <c r="B7436" t="s">
        <v>268</v>
      </c>
      <c r="C7436" s="14" t="s">
        <v>270</v>
      </c>
      <c r="D7436" t="s">
        <v>465</v>
      </c>
      <c r="E7436" t="s">
        <v>483</v>
      </c>
      <c r="F7436" s="20">
        <v>2028</v>
      </c>
      <c r="G7436" s="20">
        <v>64</v>
      </c>
      <c r="H7436" s="11">
        <v>22181.1666990261</v>
      </c>
      <c r="I7436" s="10">
        <v>2436962.2489195</v>
      </c>
      <c r="J7436" s="33">
        <f t="shared" si="464"/>
        <v>9.1019738647411478E-3</v>
      </c>
      <c r="K7436" s="33">
        <f t="shared" si="465"/>
        <v>9.0606762920789619E-3</v>
      </c>
      <c r="L7436" s="33">
        <f t="shared" si="466"/>
        <v>0.91700456271664887</v>
      </c>
      <c r="M7436" s="33">
        <f t="shared" si="467"/>
        <v>0.90869588121551392</v>
      </c>
    </row>
    <row r="7437" spans="1:13" ht="41.4">
      <c r="A7437" t="s">
        <v>164</v>
      </c>
      <c r="B7437" t="s">
        <v>268</v>
      </c>
      <c r="C7437" s="14" t="s">
        <v>270</v>
      </c>
      <c r="D7437" t="s">
        <v>465</v>
      </c>
      <c r="E7437" t="s">
        <v>483</v>
      </c>
      <c r="F7437" s="20">
        <v>2028</v>
      </c>
      <c r="G7437" s="20">
        <v>65</v>
      </c>
      <c r="H7437" s="11">
        <v>22462.4583401737</v>
      </c>
      <c r="I7437" s="10">
        <v>2314270.3274827702</v>
      </c>
      <c r="J7437" s="33">
        <f t="shared" si="464"/>
        <v>9.7060650492831989E-3</v>
      </c>
      <c r="K7437" s="33">
        <f t="shared" si="465"/>
        <v>9.6591132285093195E-3</v>
      </c>
      <c r="L7437" s="33">
        <f t="shared" si="466"/>
        <v>0.90869588121551392</v>
      </c>
      <c r="M7437" s="33">
        <f t="shared" si="467"/>
        <v>0.89991868480857318</v>
      </c>
    </row>
    <row r="7438" spans="1:13" ht="41.4">
      <c r="A7438" t="s">
        <v>164</v>
      </c>
      <c r="B7438" t="s">
        <v>268</v>
      </c>
      <c r="C7438" s="14" t="s">
        <v>270</v>
      </c>
      <c r="D7438" t="s">
        <v>465</v>
      </c>
      <c r="E7438" t="s">
        <v>483</v>
      </c>
      <c r="F7438" s="20">
        <v>2028</v>
      </c>
      <c r="G7438" s="20">
        <v>66</v>
      </c>
      <c r="H7438" s="11">
        <v>23132.0810410958</v>
      </c>
      <c r="I7438" s="10">
        <v>2166443.2055763002</v>
      </c>
      <c r="J7438" s="33">
        <f t="shared" si="464"/>
        <v>1.0677446323797067E-2</v>
      </c>
      <c r="K7438" s="33">
        <f t="shared" si="465"/>
        <v>1.0620644738845719E-2</v>
      </c>
      <c r="L7438" s="33">
        <f t="shared" si="466"/>
        <v>0.89991868480857318</v>
      </c>
      <c r="M7438" s="33">
        <f t="shared" si="467"/>
        <v>0.89036096816337207</v>
      </c>
    </row>
    <row r="7439" spans="1:13" ht="41.4">
      <c r="A7439" t="s">
        <v>164</v>
      </c>
      <c r="B7439" t="s">
        <v>268</v>
      </c>
      <c r="C7439" s="14" t="s">
        <v>270</v>
      </c>
      <c r="D7439" t="s">
        <v>465</v>
      </c>
      <c r="E7439" t="s">
        <v>483</v>
      </c>
      <c r="F7439" s="20">
        <v>2028</v>
      </c>
      <c r="G7439" s="20">
        <v>67</v>
      </c>
      <c r="H7439" s="11">
        <v>23919.604524006299</v>
      </c>
      <c r="I7439" s="10">
        <v>2043358.3558064799</v>
      </c>
      <c r="J7439" s="33">
        <f t="shared" si="464"/>
        <v>1.1706025257897372E-2</v>
      </c>
      <c r="K7439" s="33">
        <f t="shared" si="465"/>
        <v>1.1637776311771542E-2</v>
      </c>
      <c r="L7439" s="33">
        <f t="shared" si="466"/>
        <v>0.89036096816337207</v>
      </c>
      <c r="M7439" s="33">
        <f t="shared" si="467"/>
        <v>0.87999914637915444</v>
      </c>
    </row>
    <row r="7440" spans="1:13" ht="41.4">
      <c r="A7440" t="s">
        <v>164</v>
      </c>
      <c r="B7440" t="s">
        <v>268</v>
      </c>
      <c r="C7440" s="14" t="s">
        <v>270</v>
      </c>
      <c r="D7440" t="s">
        <v>465</v>
      </c>
      <c r="E7440" t="s">
        <v>483</v>
      </c>
      <c r="F7440" s="20">
        <v>2028</v>
      </c>
      <c r="G7440" s="20">
        <v>68</v>
      </c>
      <c r="H7440" s="11">
        <v>24610.2145619728</v>
      </c>
      <c r="I7440" s="10">
        <v>1916646.51045404</v>
      </c>
      <c r="J7440" s="33">
        <f t="shared" si="464"/>
        <v>1.2840246977071852E-2</v>
      </c>
      <c r="K7440" s="33">
        <f t="shared" si="465"/>
        <v>1.2758162708886633E-2</v>
      </c>
      <c r="L7440" s="33">
        <f t="shared" si="466"/>
        <v>0.87999914637915444</v>
      </c>
      <c r="M7440" s="33">
        <f t="shared" si="467"/>
        <v>0.86877197408596785</v>
      </c>
    </row>
    <row r="7441" spans="1:13" ht="41.4">
      <c r="A7441" t="s">
        <v>164</v>
      </c>
      <c r="B7441" t="s">
        <v>268</v>
      </c>
      <c r="C7441" s="14" t="s">
        <v>270</v>
      </c>
      <c r="D7441" t="s">
        <v>465</v>
      </c>
      <c r="E7441" t="s">
        <v>483</v>
      </c>
      <c r="F7441" s="20">
        <v>2028</v>
      </c>
      <c r="G7441" s="20">
        <v>69</v>
      </c>
      <c r="H7441" s="11">
        <v>25149.190463827399</v>
      </c>
      <c r="I7441" s="10">
        <v>1784378.98925887</v>
      </c>
      <c r="J7441" s="33">
        <f t="shared" si="464"/>
        <v>1.4094085738071232E-2</v>
      </c>
      <c r="K7441" s="33">
        <f t="shared" si="465"/>
        <v>1.3995229088007211E-2</v>
      </c>
      <c r="L7441" s="33">
        <f t="shared" si="466"/>
        <v>0.86877197408596785</v>
      </c>
      <c r="M7441" s="33">
        <f t="shared" si="467"/>
        <v>0.85661331128339446</v>
      </c>
    </row>
    <row r="7442" spans="1:13" ht="41.4">
      <c r="A7442" t="s">
        <v>164</v>
      </c>
      <c r="B7442" t="s">
        <v>268</v>
      </c>
      <c r="C7442" s="14" t="s">
        <v>270</v>
      </c>
      <c r="D7442" t="s">
        <v>465</v>
      </c>
      <c r="E7442" t="s">
        <v>483</v>
      </c>
      <c r="F7442" s="20">
        <v>2029</v>
      </c>
      <c r="G7442" s="20">
        <v>30</v>
      </c>
      <c r="H7442" s="11">
        <v>964.70962474374198</v>
      </c>
      <c r="I7442" s="10">
        <v>4353624.0626544496</v>
      </c>
      <c r="J7442" s="33">
        <f t="shared" si="464"/>
        <v>2.2158771884303409E-4</v>
      </c>
      <c r="K7442" s="33">
        <f t="shared" si="465"/>
        <v>2.2156317009769388E-4</v>
      </c>
      <c r="L7442" s="33">
        <f t="shared" si="466"/>
        <v>1</v>
      </c>
      <c r="M7442" s="33">
        <f t="shared" si="467"/>
        <v>0.99977843682990231</v>
      </c>
    </row>
    <row r="7443" spans="1:13" ht="41.4">
      <c r="A7443" t="s">
        <v>164</v>
      </c>
      <c r="B7443" t="s">
        <v>268</v>
      </c>
      <c r="C7443" s="14" t="s">
        <v>270</v>
      </c>
      <c r="D7443" t="s">
        <v>465</v>
      </c>
      <c r="E7443" t="s">
        <v>483</v>
      </c>
      <c r="F7443" s="20">
        <v>2029</v>
      </c>
      <c r="G7443" s="20">
        <v>31</v>
      </c>
      <c r="H7443" s="11">
        <v>1116.65549155245</v>
      </c>
      <c r="I7443" s="10">
        <v>4413839.4787502</v>
      </c>
      <c r="J7443" s="33">
        <f t="shared" si="464"/>
        <v>2.5298960166730768E-4</v>
      </c>
      <c r="K7443" s="33">
        <f t="shared" si="465"/>
        <v>2.5295760249655075E-4</v>
      </c>
      <c r="L7443" s="33">
        <f t="shared" si="466"/>
        <v>0.99977843682990231</v>
      </c>
      <c r="M7443" s="33">
        <f t="shared" si="467"/>
        <v>0.99952553527349408</v>
      </c>
    </row>
    <row r="7444" spans="1:13" ht="41.4">
      <c r="A7444" t="s">
        <v>164</v>
      </c>
      <c r="B7444" t="s">
        <v>268</v>
      </c>
      <c r="C7444" s="14" t="s">
        <v>270</v>
      </c>
      <c r="D7444" t="s">
        <v>465</v>
      </c>
      <c r="E7444" t="s">
        <v>483</v>
      </c>
      <c r="F7444" s="20">
        <v>2029</v>
      </c>
      <c r="G7444" s="20">
        <v>32</v>
      </c>
      <c r="H7444" s="11">
        <v>1404.97054001226</v>
      </c>
      <c r="I7444" s="10">
        <v>4555470.7642827705</v>
      </c>
      <c r="J7444" s="33">
        <f t="shared" si="464"/>
        <v>3.0841390774098481E-4</v>
      </c>
      <c r="K7444" s="33">
        <f t="shared" si="465"/>
        <v>3.0836635306075166E-4</v>
      </c>
      <c r="L7444" s="33">
        <f t="shared" si="466"/>
        <v>0.99952553527349408</v>
      </c>
      <c r="M7444" s="33">
        <f t="shared" si="467"/>
        <v>0.99921731522939072</v>
      </c>
    </row>
    <row r="7445" spans="1:13" ht="41.4">
      <c r="A7445" t="s">
        <v>164</v>
      </c>
      <c r="B7445" t="s">
        <v>268</v>
      </c>
      <c r="C7445" s="14" t="s">
        <v>270</v>
      </c>
      <c r="D7445" t="s">
        <v>465</v>
      </c>
      <c r="E7445" t="s">
        <v>483</v>
      </c>
      <c r="F7445" s="20">
        <v>2029</v>
      </c>
      <c r="G7445" s="20">
        <v>33</v>
      </c>
      <c r="H7445" s="11">
        <v>1465.2050029689699</v>
      </c>
      <c r="I7445" s="10">
        <v>4512911.4238179298</v>
      </c>
      <c r="J7445" s="33">
        <f t="shared" si="464"/>
        <v>3.2466956812757567E-4</v>
      </c>
      <c r="K7445" s="33">
        <f t="shared" si="465"/>
        <v>3.2461686866680495E-4</v>
      </c>
      <c r="L7445" s="33">
        <f t="shared" si="466"/>
        <v>0.99921731522939072</v>
      </c>
      <c r="M7445" s="33">
        <f t="shared" si="467"/>
        <v>0.99889295243340326</v>
      </c>
    </row>
    <row r="7446" spans="1:13" ht="41.4">
      <c r="A7446" t="s">
        <v>164</v>
      </c>
      <c r="B7446" t="s">
        <v>268</v>
      </c>
      <c r="C7446" s="14" t="s">
        <v>270</v>
      </c>
      <c r="D7446" t="s">
        <v>465</v>
      </c>
      <c r="E7446" t="s">
        <v>483</v>
      </c>
      <c r="F7446" s="20">
        <v>2029</v>
      </c>
      <c r="G7446" s="20">
        <v>34</v>
      </c>
      <c r="H7446" s="11">
        <v>1526.94991861272</v>
      </c>
      <c r="I7446" s="10">
        <v>4440162.4137712903</v>
      </c>
      <c r="J7446" s="33">
        <f t="shared" si="464"/>
        <v>3.4389505975656237E-4</v>
      </c>
      <c r="K7446" s="33">
        <f t="shared" si="465"/>
        <v>3.4383593462827822E-4</v>
      </c>
      <c r="L7446" s="33">
        <f t="shared" si="466"/>
        <v>0.99889295243340326</v>
      </c>
      <c r="M7446" s="33">
        <f t="shared" si="467"/>
        <v>0.99854949714150976</v>
      </c>
    </row>
    <row r="7447" spans="1:13" ht="41.4">
      <c r="A7447" t="s">
        <v>164</v>
      </c>
      <c r="B7447" t="s">
        <v>268</v>
      </c>
      <c r="C7447" s="14" t="s">
        <v>270</v>
      </c>
      <c r="D7447" t="s">
        <v>465</v>
      </c>
      <c r="E7447" t="s">
        <v>483</v>
      </c>
      <c r="F7447" s="20">
        <v>2029</v>
      </c>
      <c r="G7447" s="20">
        <v>35</v>
      </c>
      <c r="H7447" s="11">
        <v>2057.3065307656002</v>
      </c>
      <c r="I7447" s="10">
        <v>4383260.0391273899</v>
      </c>
      <c r="J7447" s="33">
        <f t="shared" si="464"/>
        <v>4.6935534565618984E-4</v>
      </c>
      <c r="K7447" s="33">
        <f t="shared" si="465"/>
        <v>4.6924521566660271E-4</v>
      </c>
      <c r="L7447" s="33">
        <f t="shared" si="466"/>
        <v>0.99854949714150976</v>
      </c>
      <c r="M7447" s="33">
        <f t="shared" si="467"/>
        <v>0.99808093256736985</v>
      </c>
    </row>
    <row r="7448" spans="1:13" ht="41.4">
      <c r="A7448" t="s">
        <v>164</v>
      </c>
      <c r="B7448" t="s">
        <v>268</v>
      </c>
      <c r="C7448" s="14" t="s">
        <v>270</v>
      </c>
      <c r="D7448" t="s">
        <v>465</v>
      </c>
      <c r="E7448" t="s">
        <v>483</v>
      </c>
      <c r="F7448" s="20">
        <v>2029</v>
      </c>
      <c r="G7448" s="20">
        <v>36</v>
      </c>
      <c r="H7448" s="11">
        <v>2172.6348755439699</v>
      </c>
      <c r="I7448" s="10">
        <v>4329505.7783969902</v>
      </c>
      <c r="J7448" s="33">
        <f t="shared" si="464"/>
        <v>5.0182052796529425E-4</v>
      </c>
      <c r="K7448" s="33">
        <f t="shared" si="465"/>
        <v>5.0169463710325601E-4</v>
      </c>
      <c r="L7448" s="33">
        <f t="shared" si="466"/>
        <v>0.99808093256736985</v>
      </c>
      <c r="M7448" s="33">
        <f t="shared" si="467"/>
        <v>0.99758020071610576</v>
      </c>
    </row>
    <row r="7449" spans="1:13" ht="41.4">
      <c r="A7449" t="s">
        <v>164</v>
      </c>
      <c r="B7449" t="s">
        <v>268</v>
      </c>
      <c r="C7449" s="14" t="s">
        <v>270</v>
      </c>
      <c r="D7449" t="s">
        <v>465</v>
      </c>
      <c r="E7449" t="s">
        <v>483</v>
      </c>
      <c r="F7449" s="20">
        <v>2029</v>
      </c>
      <c r="G7449" s="20">
        <v>37</v>
      </c>
      <c r="H7449" s="11">
        <v>2348.0328360782</v>
      </c>
      <c r="I7449" s="10">
        <v>4367825.0384920398</v>
      </c>
      <c r="J7449" s="33">
        <f t="shared" si="464"/>
        <v>5.3757483767913046E-4</v>
      </c>
      <c r="K7449" s="33">
        <f t="shared" si="465"/>
        <v>5.3743037021458662E-4</v>
      </c>
      <c r="L7449" s="33">
        <f t="shared" si="466"/>
        <v>0.99758020071610576</v>
      </c>
      <c r="M7449" s="33">
        <f t="shared" si="467"/>
        <v>0.99704407081951618</v>
      </c>
    </row>
    <row r="7450" spans="1:13" ht="41.4">
      <c r="A7450" t="s">
        <v>164</v>
      </c>
      <c r="B7450" t="s">
        <v>268</v>
      </c>
      <c r="C7450" s="14" t="s">
        <v>270</v>
      </c>
      <c r="D7450" t="s">
        <v>465</v>
      </c>
      <c r="E7450" t="s">
        <v>483</v>
      </c>
      <c r="F7450" s="20">
        <v>2029</v>
      </c>
      <c r="G7450" s="20">
        <v>38</v>
      </c>
      <c r="H7450" s="11">
        <v>2532.48610469288</v>
      </c>
      <c r="I7450" s="10">
        <v>4386453.6307389401</v>
      </c>
      <c r="J7450" s="33">
        <f t="shared" si="464"/>
        <v>5.7734249986047582E-4</v>
      </c>
      <c r="K7450" s="33">
        <f t="shared" si="465"/>
        <v>5.7717586974848079E-4</v>
      </c>
      <c r="L7450" s="33">
        <f t="shared" si="466"/>
        <v>0.99704407081951618</v>
      </c>
      <c r="M7450" s="33">
        <f t="shared" si="467"/>
        <v>0.9964686010407634</v>
      </c>
    </row>
    <row r="7451" spans="1:13" ht="41.4">
      <c r="A7451" t="s">
        <v>164</v>
      </c>
      <c r="B7451" t="s">
        <v>268</v>
      </c>
      <c r="C7451" s="14" t="s">
        <v>270</v>
      </c>
      <c r="D7451" t="s">
        <v>465</v>
      </c>
      <c r="E7451" t="s">
        <v>483</v>
      </c>
      <c r="F7451" s="20">
        <v>2029</v>
      </c>
      <c r="G7451" s="20">
        <v>39</v>
      </c>
      <c r="H7451" s="11">
        <v>3841.1800414314498</v>
      </c>
      <c r="I7451" s="10">
        <v>6459557.0428120298</v>
      </c>
      <c r="J7451" s="33">
        <f t="shared" si="464"/>
        <v>5.9465068827061157E-4</v>
      </c>
      <c r="K7451" s="33">
        <f t="shared" si="465"/>
        <v>5.9447391859057674E-4</v>
      </c>
      <c r="L7451" s="33">
        <f t="shared" si="466"/>
        <v>0.9964686010407634</v>
      </c>
      <c r="M7451" s="33">
        <f t="shared" si="467"/>
        <v>0.99587622644675022</v>
      </c>
    </row>
    <row r="7452" spans="1:13" ht="41.4">
      <c r="A7452" t="s">
        <v>164</v>
      </c>
      <c r="B7452" t="s">
        <v>268</v>
      </c>
      <c r="C7452" s="14" t="s">
        <v>270</v>
      </c>
      <c r="D7452" t="s">
        <v>465</v>
      </c>
      <c r="E7452" t="s">
        <v>483</v>
      </c>
      <c r="F7452" s="20">
        <v>2029</v>
      </c>
      <c r="G7452" s="20">
        <v>40</v>
      </c>
      <c r="H7452" s="11">
        <v>3633.75383069798</v>
      </c>
      <c r="I7452" s="10">
        <v>4346249.2467694003</v>
      </c>
      <c r="J7452" s="33">
        <f t="shared" si="464"/>
        <v>8.3606660004576969E-4</v>
      </c>
      <c r="K7452" s="33">
        <f t="shared" si="465"/>
        <v>8.3571719374830877E-4</v>
      </c>
      <c r="L7452" s="33">
        <f t="shared" si="466"/>
        <v>0.99587622644675022</v>
      </c>
      <c r="M7452" s="33">
        <f t="shared" si="467"/>
        <v>0.99504395556146352</v>
      </c>
    </row>
    <row r="7453" spans="1:13" ht="41.4">
      <c r="A7453" t="s">
        <v>164</v>
      </c>
      <c r="B7453" t="s">
        <v>268</v>
      </c>
      <c r="C7453" s="14" t="s">
        <v>270</v>
      </c>
      <c r="D7453" t="s">
        <v>465</v>
      </c>
      <c r="E7453" t="s">
        <v>483</v>
      </c>
      <c r="F7453" s="20">
        <v>2029</v>
      </c>
      <c r="G7453" s="20">
        <v>41</v>
      </c>
      <c r="H7453" s="11">
        <v>3910.7857136733901</v>
      </c>
      <c r="I7453" s="10">
        <v>4329418.0287250997</v>
      </c>
      <c r="J7453" s="33">
        <f t="shared" si="464"/>
        <v>9.0330517582868156E-4</v>
      </c>
      <c r="K7453" s="33">
        <f t="shared" si="465"/>
        <v>9.0289731852410959E-4</v>
      </c>
      <c r="L7453" s="33">
        <f t="shared" si="466"/>
        <v>0.99504395556146352</v>
      </c>
      <c r="M7453" s="33">
        <f t="shared" si="467"/>
        <v>0.99414553304217346</v>
      </c>
    </row>
    <row r="7454" spans="1:13" ht="41.4">
      <c r="A7454" t="s">
        <v>164</v>
      </c>
      <c r="B7454" t="s">
        <v>268</v>
      </c>
      <c r="C7454" s="14" t="s">
        <v>270</v>
      </c>
      <c r="D7454" t="s">
        <v>465</v>
      </c>
      <c r="E7454" t="s">
        <v>483</v>
      </c>
      <c r="F7454" s="20">
        <v>2029</v>
      </c>
      <c r="G7454" s="20">
        <v>42</v>
      </c>
      <c r="H7454" s="11">
        <v>4110.2741793151199</v>
      </c>
      <c r="I7454" s="10">
        <v>4197564.1983302599</v>
      </c>
      <c r="J7454" s="33">
        <f t="shared" si="464"/>
        <v>9.7920460179028038E-4</v>
      </c>
      <c r="K7454" s="33">
        <f t="shared" si="465"/>
        <v>9.7872533740961387E-4</v>
      </c>
      <c r="L7454" s="33">
        <f t="shared" si="466"/>
        <v>0.99414553304217346</v>
      </c>
      <c r="M7454" s="33">
        <f t="shared" si="467"/>
        <v>0.99317253761991253</v>
      </c>
    </row>
    <row r="7455" spans="1:13" ht="41.4">
      <c r="A7455" t="s">
        <v>164</v>
      </c>
      <c r="B7455" t="s">
        <v>268</v>
      </c>
      <c r="C7455" s="14" t="s">
        <v>270</v>
      </c>
      <c r="D7455" t="s">
        <v>465</v>
      </c>
      <c r="E7455" t="s">
        <v>483</v>
      </c>
      <c r="F7455" s="20">
        <v>2029</v>
      </c>
      <c r="G7455" s="20">
        <v>43</v>
      </c>
      <c r="H7455" s="11">
        <v>4433.7916468946896</v>
      </c>
      <c r="I7455" s="10">
        <v>4163687.5113971299</v>
      </c>
      <c r="J7455" s="33">
        <f t="shared" si="464"/>
        <v>1.0648713753753643E-3</v>
      </c>
      <c r="K7455" s="33">
        <f t="shared" si="465"/>
        <v>1.0643046010507806E-3</v>
      </c>
      <c r="L7455" s="33">
        <f t="shared" si="466"/>
        <v>0.99317253761991253</v>
      </c>
      <c r="M7455" s="33">
        <f t="shared" si="467"/>
        <v>0.99211549951848643</v>
      </c>
    </row>
    <row r="7456" spans="1:13" ht="41.4">
      <c r="A7456" t="s">
        <v>164</v>
      </c>
      <c r="B7456" t="s">
        <v>268</v>
      </c>
      <c r="C7456" s="14" t="s">
        <v>270</v>
      </c>
      <c r="D7456" t="s">
        <v>465</v>
      </c>
      <c r="E7456" t="s">
        <v>483</v>
      </c>
      <c r="F7456" s="20">
        <v>2029</v>
      </c>
      <c r="G7456" s="20">
        <v>44</v>
      </c>
      <c r="H7456" s="11">
        <v>4907.25335548763</v>
      </c>
      <c r="I7456" s="10">
        <v>4223743.3189037004</v>
      </c>
      <c r="J7456" s="33">
        <f t="shared" si="464"/>
        <v>1.1618256567639481E-3</v>
      </c>
      <c r="K7456" s="33">
        <f t="shared" si="465"/>
        <v>1.1611509986392266E-3</v>
      </c>
      <c r="L7456" s="33">
        <f t="shared" si="466"/>
        <v>0.99211549951848643</v>
      </c>
      <c r="M7456" s="33">
        <f t="shared" si="467"/>
        <v>0.99096350361545504</v>
      </c>
    </row>
    <row r="7457" spans="1:13" ht="41.4">
      <c r="A7457" t="s">
        <v>164</v>
      </c>
      <c r="B7457" t="s">
        <v>268</v>
      </c>
      <c r="C7457" s="14" t="s">
        <v>270</v>
      </c>
      <c r="D7457" t="s">
        <v>465</v>
      </c>
      <c r="E7457" t="s">
        <v>483</v>
      </c>
      <c r="F7457" s="20">
        <v>2029</v>
      </c>
      <c r="G7457" s="20">
        <v>45</v>
      </c>
      <c r="H7457" s="11">
        <v>6478.0765363240398</v>
      </c>
      <c r="I7457" s="10">
        <v>4309069.9751114799</v>
      </c>
      <c r="J7457" s="33">
        <f t="shared" si="464"/>
        <v>1.5033583983876811E-3</v>
      </c>
      <c r="K7457" s="33">
        <f t="shared" si="465"/>
        <v>1.5022289212245354E-3</v>
      </c>
      <c r="L7457" s="33">
        <f t="shared" si="466"/>
        <v>0.99096350361545504</v>
      </c>
      <c r="M7457" s="33">
        <f t="shared" si="467"/>
        <v>0.98947484958044596</v>
      </c>
    </row>
    <row r="7458" spans="1:13" ht="41.4">
      <c r="A7458" t="s">
        <v>164</v>
      </c>
      <c r="B7458" t="s">
        <v>268</v>
      </c>
      <c r="C7458" s="14" t="s">
        <v>270</v>
      </c>
      <c r="D7458" t="s">
        <v>465</v>
      </c>
      <c r="E7458" t="s">
        <v>483</v>
      </c>
      <c r="F7458" s="20">
        <v>2029</v>
      </c>
      <c r="G7458" s="20">
        <v>46</v>
      </c>
      <c r="H7458" s="11">
        <v>7052.2277968062799</v>
      </c>
      <c r="I7458" s="10">
        <v>4284188.9474115996</v>
      </c>
      <c r="J7458" s="33">
        <f t="shared" si="464"/>
        <v>1.6461056884680731E-3</v>
      </c>
      <c r="K7458" s="33">
        <f t="shared" si="465"/>
        <v>1.6447515995923201E-3</v>
      </c>
      <c r="L7458" s="33">
        <f t="shared" si="466"/>
        <v>0.98947484958044596</v>
      </c>
      <c r="M7458" s="33">
        <f t="shared" si="467"/>
        <v>0.98784740923884218</v>
      </c>
    </row>
    <row r="7459" spans="1:13" ht="41.4">
      <c r="A7459" t="s">
        <v>164</v>
      </c>
      <c r="B7459" t="s">
        <v>268</v>
      </c>
      <c r="C7459" s="14" t="s">
        <v>270</v>
      </c>
      <c r="D7459" t="s">
        <v>465</v>
      </c>
      <c r="E7459" t="s">
        <v>483</v>
      </c>
      <c r="F7459" s="20">
        <v>2029</v>
      </c>
      <c r="G7459" s="20">
        <v>47</v>
      </c>
      <c r="H7459" s="11">
        <v>7483.7867572830601</v>
      </c>
      <c r="I7459" s="10">
        <v>4147637.37029198</v>
      </c>
      <c r="J7459" s="33">
        <f t="shared" si="464"/>
        <v>1.8043493413591812E-3</v>
      </c>
      <c r="K7459" s="33">
        <f t="shared" si="465"/>
        <v>1.8027224817078746E-3</v>
      </c>
      <c r="L7459" s="33">
        <f t="shared" si="466"/>
        <v>0.98784740923884218</v>
      </c>
      <c r="M7459" s="33">
        <f t="shared" si="467"/>
        <v>0.98606659450571044</v>
      </c>
    </row>
    <row r="7460" spans="1:13" ht="41.4">
      <c r="A7460" t="s">
        <v>164</v>
      </c>
      <c r="B7460" t="s">
        <v>268</v>
      </c>
      <c r="C7460" s="14" t="s">
        <v>270</v>
      </c>
      <c r="D7460" t="s">
        <v>465</v>
      </c>
      <c r="E7460" t="s">
        <v>483</v>
      </c>
      <c r="F7460" s="20">
        <v>2029</v>
      </c>
      <c r="G7460" s="20">
        <v>48</v>
      </c>
      <c r="H7460" s="11">
        <v>8048.5455870485903</v>
      </c>
      <c r="I7460" s="10">
        <v>4073545.81507556</v>
      </c>
      <c r="J7460" s="33">
        <f t="shared" si="464"/>
        <v>1.9758082890002546E-3</v>
      </c>
      <c r="K7460" s="33">
        <f t="shared" si="465"/>
        <v>1.9738576647008177E-3</v>
      </c>
      <c r="L7460" s="33">
        <f t="shared" si="466"/>
        <v>0.98606659450571044</v>
      </c>
      <c r="M7460" s="33">
        <f t="shared" si="467"/>
        <v>0.98412023940023996</v>
      </c>
    </row>
    <row r="7461" spans="1:13" ht="41.4">
      <c r="A7461" t="s">
        <v>164</v>
      </c>
      <c r="B7461" t="s">
        <v>268</v>
      </c>
      <c r="C7461" s="14" t="s">
        <v>270</v>
      </c>
      <c r="D7461" t="s">
        <v>465</v>
      </c>
      <c r="E7461" t="s">
        <v>483</v>
      </c>
      <c r="F7461" s="20">
        <v>2029</v>
      </c>
      <c r="G7461" s="20">
        <v>49</v>
      </c>
      <c r="H7461" s="11">
        <v>8680.7170937234205</v>
      </c>
      <c r="I7461" s="10">
        <v>4015295.3892977899</v>
      </c>
      <c r="J7461" s="33">
        <f t="shared" si="464"/>
        <v>2.1619124502921159E-3</v>
      </c>
      <c r="K7461" s="33">
        <f t="shared" si="465"/>
        <v>2.1595772007422243E-3</v>
      </c>
      <c r="L7461" s="33">
        <f t="shared" si="466"/>
        <v>0.98412023940023996</v>
      </c>
      <c r="M7461" s="33">
        <f t="shared" si="467"/>
        <v>0.9819949557684422</v>
      </c>
    </row>
    <row r="7462" spans="1:13" ht="41.4">
      <c r="A7462" t="s">
        <v>164</v>
      </c>
      <c r="B7462" t="s">
        <v>268</v>
      </c>
      <c r="C7462" s="14" t="s">
        <v>270</v>
      </c>
      <c r="D7462" t="s">
        <v>465</v>
      </c>
      <c r="E7462" t="s">
        <v>483</v>
      </c>
      <c r="F7462" s="20">
        <v>2029</v>
      </c>
      <c r="G7462" s="20">
        <v>50</v>
      </c>
      <c r="H7462" s="11">
        <v>9957.8497779317804</v>
      </c>
      <c r="I7462" s="10">
        <v>3951545.13584325</v>
      </c>
      <c r="J7462" s="33">
        <f t="shared" si="464"/>
        <v>2.5199888741260197E-3</v>
      </c>
      <c r="K7462" s="33">
        <f t="shared" si="465"/>
        <v>2.5168163676163591E-3</v>
      </c>
      <c r="L7462" s="33">
        <f t="shared" si="466"/>
        <v>0.9819949557684422</v>
      </c>
      <c r="M7462" s="33">
        <f t="shared" si="467"/>
        <v>0.97952345479084746</v>
      </c>
    </row>
    <row r="7463" spans="1:13" ht="41.4">
      <c r="A7463" t="s">
        <v>164</v>
      </c>
      <c r="B7463" t="s">
        <v>268</v>
      </c>
      <c r="C7463" s="14" t="s">
        <v>270</v>
      </c>
      <c r="D7463" t="s">
        <v>465</v>
      </c>
      <c r="E7463" t="s">
        <v>483</v>
      </c>
      <c r="F7463" s="20">
        <v>2029</v>
      </c>
      <c r="G7463" s="20">
        <v>51</v>
      </c>
      <c r="H7463" s="11">
        <v>10643.6265470781</v>
      </c>
      <c r="I7463" s="10">
        <v>3867413.7572020502</v>
      </c>
      <c r="J7463" s="33">
        <f t="shared" si="464"/>
        <v>2.7521302904963607E-3</v>
      </c>
      <c r="K7463" s="33">
        <f t="shared" si="465"/>
        <v>2.7483466517466137E-3</v>
      </c>
      <c r="L7463" s="33">
        <f t="shared" si="466"/>
        <v>0.97952345479084746</v>
      </c>
      <c r="M7463" s="33">
        <f t="shared" si="467"/>
        <v>0.97683138478356579</v>
      </c>
    </row>
    <row r="7464" spans="1:13" ht="41.4">
      <c r="A7464" t="s">
        <v>164</v>
      </c>
      <c r="B7464" t="s">
        <v>268</v>
      </c>
      <c r="C7464" s="14" t="s">
        <v>270</v>
      </c>
      <c r="D7464" t="s">
        <v>465</v>
      </c>
      <c r="E7464" t="s">
        <v>483</v>
      </c>
      <c r="F7464" s="20">
        <v>2029</v>
      </c>
      <c r="G7464" s="20">
        <v>52</v>
      </c>
      <c r="H7464" s="11">
        <v>11433.5433735103</v>
      </c>
      <c r="I7464" s="10">
        <v>3801169.5379483402</v>
      </c>
      <c r="J7464" s="33">
        <f t="shared" si="464"/>
        <v>3.007901452267633E-3</v>
      </c>
      <c r="K7464" s="33">
        <f t="shared" si="465"/>
        <v>3.0033822489359263E-3</v>
      </c>
      <c r="L7464" s="33">
        <f t="shared" si="466"/>
        <v>0.97683138478356579</v>
      </c>
      <c r="M7464" s="33">
        <f t="shared" si="467"/>
        <v>0.97389758674230331</v>
      </c>
    </row>
    <row r="7465" spans="1:13" ht="41.4">
      <c r="A7465" t="s">
        <v>164</v>
      </c>
      <c r="B7465" t="s">
        <v>268</v>
      </c>
      <c r="C7465" s="14" t="s">
        <v>270</v>
      </c>
      <c r="D7465" t="s">
        <v>465</v>
      </c>
      <c r="E7465" t="s">
        <v>483</v>
      </c>
      <c r="F7465" s="20">
        <v>2029</v>
      </c>
      <c r="G7465" s="20">
        <v>53</v>
      </c>
      <c r="H7465" s="11">
        <v>12225.136256363599</v>
      </c>
      <c r="I7465" s="10">
        <v>3723020.1724596499</v>
      </c>
      <c r="J7465" s="33">
        <f t="shared" si="464"/>
        <v>3.2836610305785538E-3</v>
      </c>
      <c r="K7465" s="33">
        <f t="shared" si="465"/>
        <v>3.2782757118297035E-3</v>
      </c>
      <c r="L7465" s="33">
        <f t="shared" si="466"/>
        <v>0.97389758674230331</v>
      </c>
      <c r="M7465" s="33">
        <f t="shared" si="467"/>
        <v>0.97070488193787641</v>
      </c>
    </row>
    <row r="7466" spans="1:13" ht="41.4">
      <c r="A7466" t="s">
        <v>164</v>
      </c>
      <c r="B7466" t="s">
        <v>268</v>
      </c>
      <c r="C7466" s="14" t="s">
        <v>270</v>
      </c>
      <c r="D7466" t="s">
        <v>465</v>
      </c>
      <c r="E7466" t="s">
        <v>483</v>
      </c>
      <c r="F7466" s="20">
        <v>2029</v>
      </c>
      <c r="G7466" s="20">
        <v>54</v>
      </c>
      <c r="H7466" s="11">
        <v>13064.881403154401</v>
      </c>
      <c r="I7466" s="10">
        <v>3644105.94470726</v>
      </c>
      <c r="J7466" s="33">
        <f t="shared" si="464"/>
        <v>3.5852089926556555E-3</v>
      </c>
      <c r="K7466" s="33">
        <f t="shared" si="465"/>
        <v>3.578789804563498E-3</v>
      </c>
      <c r="L7466" s="33">
        <f t="shared" si="466"/>
        <v>0.97070488193787641</v>
      </c>
      <c r="M7466" s="33">
        <f t="shared" si="467"/>
        <v>0.96723093320315712</v>
      </c>
    </row>
    <row r="7467" spans="1:13" ht="41.4">
      <c r="A7467" t="s">
        <v>164</v>
      </c>
      <c r="B7467" t="s">
        <v>268</v>
      </c>
      <c r="C7467" s="14" t="s">
        <v>270</v>
      </c>
      <c r="D7467" t="s">
        <v>465</v>
      </c>
      <c r="E7467" t="s">
        <v>483</v>
      </c>
      <c r="F7467" s="20">
        <v>2029</v>
      </c>
      <c r="G7467" s="20">
        <v>55</v>
      </c>
      <c r="H7467" s="11">
        <v>14017.912013179101</v>
      </c>
      <c r="I7467" s="10">
        <v>3537661.96413919</v>
      </c>
      <c r="J7467" s="33">
        <f t="shared" si="464"/>
        <v>3.9624792179910953E-3</v>
      </c>
      <c r="K7467" s="33">
        <f t="shared" si="465"/>
        <v>3.9546389562579165E-3</v>
      </c>
      <c r="L7467" s="33">
        <f t="shared" si="466"/>
        <v>0.96723093320315712</v>
      </c>
      <c r="M7467" s="33">
        <f t="shared" si="467"/>
        <v>0.96340588407501426</v>
      </c>
    </row>
    <row r="7468" spans="1:13" ht="41.4">
      <c r="A7468" t="s">
        <v>164</v>
      </c>
      <c r="B7468" t="s">
        <v>268</v>
      </c>
      <c r="C7468" s="14" t="s">
        <v>270</v>
      </c>
      <c r="D7468" t="s">
        <v>465</v>
      </c>
      <c r="E7468" t="s">
        <v>483</v>
      </c>
      <c r="F7468" s="20">
        <v>2029</v>
      </c>
      <c r="G7468" s="20">
        <v>56</v>
      </c>
      <c r="H7468" s="11">
        <v>15103.395096325499</v>
      </c>
      <c r="I7468" s="10">
        <v>3490677.81469703</v>
      </c>
      <c r="J7468" s="33">
        <f t="shared" si="464"/>
        <v>4.3267800404651162E-3</v>
      </c>
      <c r="K7468" s="33">
        <f t="shared" si="465"/>
        <v>4.3174330134084782E-3</v>
      </c>
      <c r="L7468" s="33">
        <f t="shared" si="466"/>
        <v>0.96340588407501426</v>
      </c>
      <c r="M7468" s="33">
        <f t="shared" si="467"/>
        <v>0.95924644370579681</v>
      </c>
    </row>
    <row r="7469" spans="1:13" ht="41.4">
      <c r="A7469" t="s">
        <v>164</v>
      </c>
      <c r="B7469" t="s">
        <v>268</v>
      </c>
      <c r="C7469" s="14" t="s">
        <v>270</v>
      </c>
      <c r="D7469" t="s">
        <v>465</v>
      </c>
      <c r="E7469" t="s">
        <v>483</v>
      </c>
      <c r="F7469" s="20">
        <v>2029</v>
      </c>
      <c r="G7469" s="20">
        <v>57</v>
      </c>
      <c r="H7469" s="11">
        <v>15525.4794600475</v>
      </c>
      <c r="I7469" s="10">
        <v>3280841.3430369999</v>
      </c>
      <c r="J7469" s="33">
        <f t="shared" si="464"/>
        <v>4.7321640508455427E-3</v>
      </c>
      <c r="K7469" s="33">
        <f t="shared" si="465"/>
        <v>4.7209850031908474E-3</v>
      </c>
      <c r="L7469" s="33">
        <f t="shared" si="466"/>
        <v>0.95924644370579681</v>
      </c>
      <c r="M7469" s="33">
        <f t="shared" si="467"/>
        <v>0.95471785563069755</v>
      </c>
    </row>
    <row r="7470" spans="1:13" ht="41.4">
      <c r="A7470" t="s">
        <v>164</v>
      </c>
      <c r="B7470" t="s">
        <v>268</v>
      </c>
      <c r="C7470" s="14" t="s">
        <v>270</v>
      </c>
      <c r="D7470" t="s">
        <v>465</v>
      </c>
      <c r="E7470" t="s">
        <v>483</v>
      </c>
      <c r="F7470" s="20">
        <v>2029</v>
      </c>
      <c r="G7470" s="20">
        <v>58</v>
      </c>
      <c r="H7470" s="11">
        <v>16506.614483642901</v>
      </c>
      <c r="I7470" s="10">
        <v>3192004.0876583899</v>
      </c>
      <c r="J7470" s="33">
        <f t="shared" si="464"/>
        <v>5.1712385167250602E-3</v>
      </c>
      <c r="K7470" s="33">
        <f t="shared" si="465"/>
        <v>5.1578906810190173E-3</v>
      </c>
      <c r="L7470" s="33">
        <f t="shared" si="466"/>
        <v>0.95471785563069755</v>
      </c>
      <c r="M7470" s="33">
        <f t="shared" si="467"/>
        <v>0.9497935253001375</v>
      </c>
    </row>
    <row r="7471" spans="1:13" ht="41.4">
      <c r="A7471" t="s">
        <v>164</v>
      </c>
      <c r="B7471" t="s">
        <v>268</v>
      </c>
      <c r="C7471" s="14" t="s">
        <v>270</v>
      </c>
      <c r="D7471" t="s">
        <v>465</v>
      </c>
      <c r="E7471" t="s">
        <v>483</v>
      </c>
      <c r="F7471" s="20">
        <v>2029</v>
      </c>
      <c r="G7471" s="20">
        <v>59</v>
      </c>
      <c r="H7471" s="11">
        <v>17566.942220185701</v>
      </c>
      <c r="I7471" s="10">
        <v>3107464.6585552399</v>
      </c>
      <c r="J7471" s="33">
        <f t="shared" si="464"/>
        <v>5.6531430443856239E-3</v>
      </c>
      <c r="K7471" s="33">
        <f t="shared" si="465"/>
        <v>5.6371940992877567E-3</v>
      </c>
      <c r="L7471" s="33">
        <f t="shared" si="466"/>
        <v>0.9497935253001375</v>
      </c>
      <c r="M7471" s="33">
        <f t="shared" si="467"/>
        <v>0.94443935484377384</v>
      </c>
    </row>
    <row r="7472" spans="1:13" ht="41.4">
      <c r="A7472" t="s">
        <v>164</v>
      </c>
      <c r="B7472" t="s">
        <v>268</v>
      </c>
      <c r="C7472" s="14" t="s">
        <v>270</v>
      </c>
      <c r="D7472" t="s">
        <v>465</v>
      </c>
      <c r="E7472" t="s">
        <v>483</v>
      </c>
      <c r="F7472" s="20">
        <v>2029</v>
      </c>
      <c r="G7472" s="20">
        <v>60</v>
      </c>
      <c r="H7472" s="11">
        <v>19010.156121006599</v>
      </c>
      <c r="I7472" s="10">
        <v>3013637.7348778602</v>
      </c>
      <c r="J7472" s="33">
        <f t="shared" si="464"/>
        <v>6.3080429014395331E-3</v>
      </c>
      <c r="K7472" s="33">
        <f t="shared" si="465"/>
        <v>6.2881889672415925E-3</v>
      </c>
      <c r="L7472" s="33">
        <f t="shared" si="466"/>
        <v>0.94443935484377384</v>
      </c>
      <c r="M7472" s="33">
        <f t="shared" si="467"/>
        <v>0.93850054171241648</v>
      </c>
    </row>
    <row r="7473" spans="1:13" ht="41.4">
      <c r="A7473" t="s">
        <v>164</v>
      </c>
      <c r="B7473" t="s">
        <v>268</v>
      </c>
      <c r="C7473" s="14" t="s">
        <v>270</v>
      </c>
      <c r="D7473" t="s">
        <v>465</v>
      </c>
      <c r="E7473" t="s">
        <v>483</v>
      </c>
      <c r="F7473" s="20">
        <v>2029</v>
      </c>
      <c r="G7473" s="20">
        <v>61</v>
      </c>
      <c r="H7473" s="11">
        <v>20000.066665681399</v>
      </c>
      <c r="I7473" s="10">
        <v>2899514.9689480802</v>
      </c>
      <c r="J7473" s="33">
        <f t="shared" si="464"/>
        <v>6.8977283717687639E-3</v>
      </c>
      <c r="K7473" s="33">
        <f t="shared" si="465"/>
        <v>6.8739936466730711E-3</v>
      </c>
      <c r="L7473" s="33">
        <f t="shared" si="466"/>
        <v>0.93850054171241648</v>
      </c>
      <c r="M7473" s="33">
        <f t="shared" si="467"/>
        <v>0.93204929495128608</v>
      </c>
    </row>
    <row r="7474" spans="1:13" ht="41.4">
      <c r="A7474" t="s">
        <v>164</v>
      </c>
      <c r="B7474" t="s">
        <v>268</v>
      </c>
      <c r="C7474" s="14" t="s">
        <v>270</v>
      </c>
      <c r="D7474" t="s">
        <v>465</v>
      </c>
      <c r="E7474" t="s">
        <v>483</v>
      </c>
      <c r="F7474" s="20">
        <v>2029</v>
      </c>
      <c r="G7474" s="20">
        <v>62</v>
      </c>
      <c r="H7474" s="11">
        <v>20811.406316950801</v>
      </c>
      <c r="I7474" s="10">
        <v>2755057.77294371</v>
      </c>
      <c r="J7474" s="33">
        <f t="shared" si="464"/>
        <v>7.5538910731132638E-3</v>
      </c>
      <c r="K7474" s="33">
        <f t="shared" si="465"/>
        <v>7.5254321415829661E-3</v>
      </c>
      <c r="L7474" s="33">
        <f t="shared" si="466"/>
        <v>0.93204929495128608</v>
      </c>
      <c r="M7474" s="33">
        <f t="shared" si="467"/>
        <v>0.92503522122951998</v>
      </c>
    </row>
    <row r="7475" spans="1:13" ht="41.4">
      <c r="A7475" t="s">
        <v>164</v>
      </c>
      <c r="B7475" t="s">
        <v>268</v>
      </c>
      <c r="C7475" s="14" t="s">
        <v>270</v>
      </c>
      <c r="D7475" t="s">
        <v>465</v>
      </c>
      <c r="E7475" t="s">
        <v>483</v>
      </c>
      <c r="F7475" s="20">
        <v>2029</v>
      </c>
      <c r="G7475" s="20">
        <v>63</v>
      </c>
      <c r="H7475" s="11">
        <v>21882.741358331299</v>
      </c>
      <c r="I7475" s="10">
        <v>2646659.5524464701</v>
      </c>
      <c r="J7475" s="33">
        <f t="shared" si="464"/>
        <v>8.2680605210835433E-3</v>
      </c>
      <c r="K7475" s="33">
        <f t="shared" si="465"/>
        <v>8.2339741162043012E-3</v>
      </c>
      <c r="L7475" s="33">
        <f t="shared" si="466"/>
        <v>0.92503522122951998</v>
      </c>
      <c r="M7475" s="33">
        <f t="shared" si="467"/>
        <v>0.91741850516133883</v>
      </c>
    </row>
    <row r="7476" spans="1:13" ht="41.4">
      <c r="A7476" t="s">
        <v>164</v>
      </c>
      <c r="B7476" t="s">
        <v>268</v>
      </c>
      <c r="C7476" s="14" t="s">
        <v>270</v>
      </c>
      <c r="D7476" t="s">
        <v>465</v>
      </c>
      <c r="E7476" t="s">
        <v>483</v>
      </c>
      <c r="F7476" s="20">
        <v>2029</v>
      </c>
      <c r="G7476" s="20">
        <v>64</v>
      </c>
      <c r="H7476" s="11">
        <v>22784.622931862399</v>
      </c>
      <c r="I7476" s="10">
        <v>2516937.3568120799</v>
      </c>
      <c r="J7476" s="33">
        <f t="shared" si="464"/>
        <v>9.052518875845645E-3</v>
      </c>
      <c r="K7476" s="33">
        <f t="shared" si="465"/>
        <v>9.011668186991284E-3</v>
      </c>
      <c r="L7476" s="33">
        <f t="shared" si="466"/>
        <v>0.91741850516133883</v>
      </c>
      <c r="M7476" s="33">
        <f t="shared" si="467"/>
        <v>0.90915103400421926</v>
      </c>
    </row>
    <row r="7477" spans="1:13" ht="41.4">
      <c r="A7477" t="s">
        <v>164</v>
      </c>
      <c r="B7477" t="s">
        <v>268</v>
      </c>
      <c r="C7477" s="14" t="s">
        <v>270</v>
      </c>
      <c r="D7477" t="s">
        <v>465</v>
      </c>
      <c r="E7477" t="s">
        <v>483</v>
      </c>
      <c r="F7477" s="20">
        <v>2029</v>
      </c>
      <c r="G7477" s="20">
        <v>65</v>
      </c>
      <c r="H7477" s="11">
        <v>23018.1221947544</v>
      </c>
      <c r="I7477" s="10">
        <v>2387434.99659967</v>
      </c>
      <c r="J7477" s="33">
        <f t="shared" si="464"/>
        <v>9.6413608025090556E-3</v>
      </c>
      <c r="K7477" s="33">
        <f t="shared" si="465"/>
        <v>9.5950318942362722E-3</v>
      </c>
      <c r="L7477" s="33">
        <f t="shared" si="466"/>
        <v>0.90915103400421926</v>
      </c>
      <c r="M7477" s="33">
        <f t="shared" si="467"/>
        <v>0.90042770083627088</v>
      </c>
    </row>
    <row r="7478" spans="1:13" ht="41.4">
      <c r="A7478" t="s">
        <v>164</v>
      </c>
      <c r="B7478" t="s">
        <v>268</v>
      </c>
      <c r="C7478" s="14" t="s">
        <v>270</v>
      </c>
      <c r="D7478" t="s">
        <v>465</v>
      </c>
      <c r="E7478" t="s">
        <v>483</v>
      </c>
      <c r="F7478" s="20">
        <v>2029</v>
      </c>
      <c r="G7478" s="20">
        <v>66</v>
      </c>
      <c r="H7478" s="11">
        <v>23915.235434974002</v>
      </c>
      <c r="I7478" s="10">
        <v>2262969.28411288</v>
      </c>
      <c r="J7478" s="33">
        <f t="shared" si="464"/>
        <v>1.0568077791806687E-2</v>
      </c>
      <c r="K7478" s="33">
        <f t="shared" si="465"/>
        <v>1.0512431853744841E-2</v>
      </c>
      <c r="L7478" s="33">
        <f t="shared" si="466"/>
        <v>0.90042770083627088</v>
      </c>
      <c r="M7478" s="33">
        <f t="shared" si="467"/>
        <v>0.89096201599200542</v>
      </c>
    </row>
    <row r="7479" spans="1:13" ht="41.4">
      <c r="A7479" t="s">
        <v>164</v>
      </c>
      <c r="B7479" t="s">
        <v>268</v>
      </c>
      <c r="C7479" s="14" t="s">
        <v>270</v>
      </c>
      <c r="D7479" t="s">
        <v>465</v>
      </c>
      <c r="E7479" t="s">
        <v>483</v>
      </c>
      <c r="F7479" s="20">
        <v>2029</v>
      </c>
      <c r="G7479" s="20">
        <v>67</v>
      </c>
      <c r="H7479" s="11">
        <v>24580.946916650999</v>
      </c>
      <c r="I7479" s="10">
        <v>2113418.0765816602</v>
      </c>
      <c r="J7479" s="33">
        <f t="shared" si="464"/>
        <v>1.1630896503170521E-2</v>
      </c>
      <c r="K7479" s="33">
        <f t="shared" si="465"/>
        <v>1.156351909929576E-2</v>
      </c>
      <c r="L7479" s="33">
        <f t="shared" si="466"/>
        <v>0.89096201599200542</v>
      </c>
      <c r="M7479" s="33">
        <f t="shared" si="467"/>
        <v>0.88065935970333475</v>
      </c>
    </row>
    <row r="7480" spans="1:13" ht="41.4">
      <c r="A7480" t="s">
        <v>164</v>
      </c>
      <c r="B7480" t="s">
        <v>268</v>
      </c>
      <c r="C7480" s="14" t="s">
        <v>270</v>
      </c>
      <c r="D7480" t="s">
        <v>465</v>
      </c>
      <c r="E7480" t="s">
        <v>483</v>
      </c>
      <c r="F7480" s="20">
        <v>2029</v>
      </c>
      <c r="G7480" s="20">
        <v>68</v>
      </c>
      <c r="H7480" s="11">
        <v>25373.313540796298</v>
      </c>
      <c r="I7480" s="10">
        <v>1988562.4696520099</v>
      </c>
      <c r="J7480" s="33">
        <f t="shared" si="464"/>
        <v>1.2759626075632677E-2</v>
      </c>
      <c r="K7480" s="33">
        <f t="shared" si="465"/>
        <v>1.2678567173536992E-2</v>
      </c>
      <c r="L7480" s="33">
        <f t="shared" si="466"/>
        <v>0.88065935970333475</v>
      </c>
      <c r="M7480" s="33">
        <f t="shared" si="467"/>
        <v>0.869493860854332</v>
      </c>
    </row>
    <row r="7481" spans="1:13" ht="41.4">
      <c r="A7481" t="s">
        <v>164</v>
      </c>
      <c r="B7481" t="s">
        <v>268</v>
      </c>
      <c r="C7481" s="14" t="s">
        <v>270</v>
      </c>
      <c r="D7481" t="s">
        <v>465</v>
      </c>
      <c r="E7481" t="s">
        <v>483</v>
      </c>
      <c r="F7481" s="20">
        <v>2029</v>
      </c>
      <c r="G7481" s="20">
        <v>69</v>
      </c>
      <c r="H7481" s="11">
        <v>26057.965086708598</v>
      </c>
      <c r="I7481" s="10">
        <v>1860309.89742077</v>
      </c>
      <c r="J7481" s="33">
        <f t="shared" si="464"/>
        <v>1.400732486712924E-2</v>
      </c>
      <c r="K7481" s="33">
        <f t="shared" si="465"/>
        <v>1.3909678744172482E-2</v>
      </c>
      <c r="L7481" s="33">
        <f t="shared" si="466"/>
        <v>0.869493860854332</v>
      </c>
      <c r="M7481" s="33">
        <f t="shared" si="467"/>
        <v>0.85739948057981807</v>
      </c>
    </row>
    <row r="7482" spans="1:13" ht="41.4">
      <c r="A7482" t="s">
        <v>164</v>
      </c>
      <c r="B7482" t="s">
        <v>268</v>
      </c>
      <c r="C7482" s="14" t="s">
        <v>270</v>
      </c>
      <c r="D7482" t="s">
        <v>465</v>
      </c>
      <c r="E7482" t="s">
        <v>483</v>
      </c>
      <c r="F7482" s="20">
        <v>2030</v>
      </c>
      <c r="G7482" s="20">
        <v>30</v>
      </c>
      <c r="H7482" s="11">
        <v>952.93308845117201</v>
      </c>
      <c r="I7482" s="10">
        <v>4327157.87357153</v>
      </c>
      <c r="J7482" s="33">
        <f t="shared" si="464"/>
        <v>2.2022147476321322E-4</v>
      </c>
      <c r="K7482" s="33">
        <f t="shared" si="465"/>
        <v>2.2019722779420547E-4</v>
      </c>
      <c r="L7482" s="33">
        <f t="shared" si="466"/>
        <v>1</v>
      </c>
      <c r="M7482" s="33">
        <f t="shared" si="467"/>
        <v>0.99977980277220579</v>
      </c>
    </row>
    <row r="7483" spans="1:13" ht="41.4">
      <c r="A7483" t="s">
        <v>164</v>
      </c>
      <c r="B7483" t="s">
        <v>268</v>
      </c>
      <c r="C7483" s="14" t="s">
        <v>270</v>
      </c>
      <c r="D7483" t="s">
        <v>465</v>
      </c>
      <c r="E7483" t="s">
        <v>483</v>
      </c>
      <c r="F7483" s="20">
        <v>2030</v>
      </c>
      <c r="G7483" s="20">
        <v>31</v>
      </c>
      <c r="H7483" s="11">
        <v>1093.8519966527699</v>
      </c>
      <c r="I7483" s="10">
        <v>4347596.7333614202</v>
      </c>
      <c r="J7483" s="33">
        <f t="shared" si="464"/>
        <v>2.5159923142343497E-4</v>
      </c>
      <c r="K7483" s="33">
        <f t="shared" si="465"/>
        <v>2.5156758299105242E-4</v>
      </c>
      <c r="L7483" s="33">
        <f t="shared" si="466"/>
        <v>0.99977980277220579</v>
      </c>
      <c r="M7483" s="33">
        <f t="shared" si="467"/>
        <v>0.99952829058369908</v>
      </c>
    </row>
    <row r="7484" spans="1:13" ht="41.4">
      <c r="A7484" t="s">
        <v>164</v>
      </c>
      <c r="B7484" t="s">
        <v>268</v>
      </c>
      <c r="C7484" s="14" t="s">
        <v>270</v>
      </c>
      <c r="D7484" t="s">
        <v>465</v>
      </c>
      <c r="E7484" t="s">
        <v>483</v>
      </c>
      <c r="F7484" s="20">
        <v>2030</v>
      </c>
      <c r="G7484" s="20">
        <v>32</v>
      </c>
      <c r="H7484" s="11">
        <v>1166.94792544404</v>
      </c>
      <c r="I7484" s="10">
        <v>4407868.6669331696</v>
      </c>
      <c r="J7484" s="33">
        <f t="shared" si="464"/>
        <v>2.6474199065825587E-4</v>
      </c>
      <c r="K7484" s="33">
        <f t="shared" si="465"/>
        <v>2.6470694958979912E-4</v>
      </c>
      <c r="L7484" s="33">
        <f t="shared" si="466"/>
        <v>0.99952829058369908</v>
      </c>
      <c r="M7484" s="33">
        <f t="shared" si="467"/>
        <v>0.99926370849886992</v>
      </c>
    </row>
    <row r="7485" spans="1:13" ht="41.4">
      <c r="A7485" t="s">
        <v>164</v>
      </c>
      <c r="B7485" t="s">
        <v>268</v>
      </c>
      <c r="C7485" s="14" t="s">
        <v>270</v>
      </c>
      <c r="D7485" t="s">
        <v>465</v>
      </c>
      <c r="E7485" t="s">
        <v>483</v>
      </c>
      <c r="F7485" s="20">
        <v>2030</v>
      </c>
      <c r="G7485" s="20">
        <v>33</v>
      </c>
      <c r="H7485" s="11">
        <v>1471.8716810184601</v>
      </c>
      <c r="I7485" s="10">
        <v>4548834.5568206701</v>
      </c>
      <c r="J7485" s="33">
        <f t="shared" si="464"/>
        <v>3.2357116149926533E-4</v>
      </c>
      <c r="K7485" s="33">
        <f t="shared" si="465"/>
        <v>3.2351881799674853E-4</v>
      </c>
      <c r="L7485" s="33">
        <f t="shared" si="466"/>
        <v>0.99926370849886992</v>
      </c>
      <c r="M7485" s="33">
        <f t="shared" si="467"/>
        <v>0.99894042788502935</v>
      </c>
    </row>
    <row r="7486" spans="1:13" ht="41.4">
      <c r="A7486" t="s">
        <v>164</v>
      </c>
      <c r="B7486" t="s">
        <v>268</v>
      </c>
      <c r="C7486" s="14" t="s">
        <v>270</v>
      </c>
      <c r="D7486" t="s">
        <v>465</v>
      </c>
      <c r="E7486" t="s">
        <v>483</v>
      </c>
      <c r="F7486" s="20">
        <v>2030</v>
      </c>
      <c r="G7486" s="20">
        <v>34</v>
      </c>
      <c r="H7486" s="11">
        <v>1544.4786946731299</v>
      </c>
      <c r="I7486" s="10">
        <v>4506026.1719351904</v>
      </c>
      <c r="J7486" s="33">
        <f t="shared" si="464"/>
        <v>3.4275848291618488E-4</v>
      </c>
      <c r="K7486" s="33">
        <f t="shared" si="465"/>
        <v>3.4269974793821323E-4</v>
      </c>
      <c r="L7486" s="33">
        <f t="shared" si="466"/>
        <v>0.99894042788502935</v>
      </c>
      <c r="M7486" s="33">
        <f t="shared" si="467"/>
        <v>0.9985980912521879</v>
      </c>
    </row>
    <row r="7487" spans="1:13" ht="41.4">
      <c r="A7487" t="s">
        <v>164</v>
      </c>
      <c r="B7487" t="s">
        <v>268</v>
      </c>
      <c r="C7487" s="14" t="s">
        <v>270</v>
      </c>
      <c r="D7487" t="s">
        <v>465</v>
      </c>
      <c r="E7487" t="s">
        <v>483</v>
      </c>
      <c r="F7487" s="20">
        <v>2030</v>
      </c>
      <c r="G7487" s="20">
        <v>35</v>
      </c>
      <c r="H7487" s="11">
        <v>2065.7805318938099</v>
      </c>
      <c r="I7487" s="10">
        <v>4433022.0706589604</v>
      </c>
      <c r="J7487" s="33">
        <f t="shared" si="464"/>
        <v>4.6599825107271245E-4</v>
      </c>
      <c r="K7487" s="33">
        <f t="shared" si="465"/>
        <v>4.6588969075134212E-4</v>
      </c>
      <c r="L7487" s="33">
        <f t="shared" si="466"/>
        <v>0.9985980912521879</v>
      </c>
      <c r="M7487" s="33">
        <f t="shared" si="467"/>
        <v>0.99813285469626956</v>
      </c>
    </row>
    <row r="7488" spans="1:13" ht="41.4">
      <c r="A7488" t="s">
        <v>164</v>
      </c>
      <c r="B7488" t="s">
        <v>268</v>
      </c>
      <c r="C7488" s="14" t="s">
        <v>270</v>
      </c>
      <c r="D7488" t="s">
        <v>465</v>
      </c>
      <c r="E7488" t="s">
        <v>483</v>
      </c>
      <c r="F7488" s="20">
        <v>2030</v>
      </c>
      <c r="G7488" s="20">
        <v>36</v>
      </c>
      <c r="H7488" s="11">
        <v>2180.3004119994898</v>
      </c>
      <c r="I7488" s="10">
        <v>4375284.0889200503</v>
      </c>
      <c r="J7488" s="33">
        <f t="shared" si="464"/>
        <v>4.9832202153932646E-4</v>
      </c>
      <c r="K7488" s="33">
        <f t="shared" si="465"/>
        <v>4.9819787974247909E-4</v>
      </c>
      <c r="L7488" s="33">
        <f t="shared" si="466"/>
        <v>0.99813285469626956</v>
      </c>
      <c r="M7488" s="33">
        <f t="shared" si="467"/>
        <v>0.99763558702435862</v>
      </c>
    </row>
    <row r="7489" spans="1:13" ht="41.4">
      <c r="A7489" t="s">
        <v>164</v>
      </c>
      <c r="B7489" t="s">
        <v>268</v>
      </c>
      <c r="C7489" s="14" t="s">
        <v>270</v>
      </c>
      <c r="D7489" t="s">
        <v>465</v>
      </c>
      <c r="E7489" t="s">
        <v>483</v>
      </c>
      <c r="F7489" s="20">
        <v>2030</v>
      </c>
      <c r="G7489" s="20">
        <v>37</v>
      </c>
      <c r="H7489" s="11">
        <v>2309.31172113617</v>
      </c>
      <c r="I7489" s="10">
        <v>4321606.0908400696</v>
      </c>
      <c r="J7489" s="33">
        <f t="shared" si="464"/>
        <v>5.343642323234663E-4</v>
      </c>
      <c r="K7489" s="33">
        <f t="shared" si="465"/>
        <v>5.3422148518456058E-4</v>
      </c>
      <c r="L7489" s="33">
        <f t="shared" si="466"/>
        <v>0.99763558702435862</v>
      </c>
      <c r="M7489" s="33">
        <f t="shared" si="467"/>
        <v>0.99710262865938548</v>
      </c>
    </row>
    <row r="7490" spans="1:13" ht="41.4">
      <c r="A7490" t="s">
        <v>164</v>
      </c>
      <c r="B7490" t="s">
        <v>268</v>
      </c>
      <c r="C7490" s="14" t="s">
        <v>270</v>
      </c>
      <c r="D7490" t="s">
        <v>465</v>
      </c>
      <c r="E7490" t="s">
        <v>483</v>
      </c>
      <c r="F7490" s="20">
        <v>2030</v>
      </c>
      <c r="G7490" s="20">
        <v>38</v>
      </c>
      <c r="H7490" s="11">
        <v>2501.0541968989601</v>
      </c>
      <c r="I7490" s="10">
        <v>4359302.0396092199</v>
      </c>
      <c r="J7490" s="33">
        <f t="shared" ref="J7490:J7553" si="468">IF(I7490&gt;0,H7490/I7490,0)</f>
        <v>5.7372812761631023E-4</v>
      </c>
      <c r="K7490" s="33">
        <f t="shared" ref="K7490:K7553" si="469">1-EXP(-J7490)</f>
        <v>5.7356357710469652E-4</v>
      </c>
      <c r="L7490" s="33">
        <f t="shared" ref="L7490:L7553" si="470">IF(G7490=30,1,M7489)</f>
        <v>0.99710262865938548</v>
      </c>
      <c r="M7490" s="33">
        <f t="shared" ref="M7490:M7553" si="471">L7490*(1-K7490)</f>
        <v>0.99653072690895106</v>
      </c>
    </row>
    <row r="7491" spans="1:13" ht="41.4">
      <c r="A7491" t="s">
        <v>164</v>
      </c>
      <c r="B7491" t="s">
        <v>268</v>
      </c>
      <c r="C7491" s="14" t="s">
        <v>270</v>
      </c>
      <c r="D7491" t="s">
        <v>465</v>
      </c>
      <c r="E7491" t="s">
        <v>483</v>
      </c>
      <c r="F7491" s="20">
        <v>2030</v>
      </c>
      <c r="G7491" s="20">
        <v>39</v>
      </c>
      <c r="H7491" s="11">
        <v>2702.5339689468701</v>
      </c>
      <c r="I7491" s="10">
        <v>4377272.7727904599</v>
      </c>
      <c r="J7491" s="33">
        <f t="shared" si="468"/>
        <v>6.1740131566533302E-4</v>
      </c>
      <c r="K7491" s="33">
        <f t="shared" si="469"/>
        <v>6.172107626909451E-4</v>
      </c>
      <c r="L7491" s="33">
        <f t="shared" si="470"/>
        <v>0.99653072690895106</v>
      </c>
      <c r="M7491" s="33">
        <f t="shared" si="471"/>
        <v>0.99591565741895061</v>
      </c>
    </row>
    <row r="7492" spans="1:13" ht="41.4">
      <c r="A7492" t="s">
        <v>164</v>
      </c>
      <c r="B7492" t="s">
        <v>268</v>
      </c>
      <c r="C7492" s="14" t="s">
        <v>270</v>
      </c>
      <c r="D7492" t="s">
        <v>465</v>
      </c>
      <c r="E7492" t="s">
        <v>483</v>
      </c>
      <c r="F7492" s="20">
        <v>2030</v>
      </c>
      <c r="G7492" s="20">
        <v>40</v>
      </c>
      <c r="H7492" s="11">
        <v>5109.8946233133502</v>
      </c>
      <c r="I7492" s="10">
        <v>6445558.9969267901</v>
      </c>
      <c r="J7492" s="33">
        <f t="shared" si="468"/>
        <v>7.9277757379146198E-4</v>
      </c>
      <c r="K7492" s="33">
        <f t="shared" si="469"/>
        <v>7.924634086772242E-4</v>
      </c>
      <c r="L7492" s="33">
        <f t="shared" si="470"/>
        <v>0.99591565741895061</v>
      </c>
      <c r="M7492" s="33">
        <f t="shared" si="471"/>
        <v>0.99512643070231732</v>
      </c>
    </row>
    <row r="7493" spans="1:13" ht="41.4">
      <c r="A7493" t="s">
        <v>164</v>
      </c>
      <c r="B7493" t="s">
        <v>268</v>
      </c>
      <c r="C7493" s="14" t="s">
        <v>270</v>
      </c>
      <c r="D7493" t="s">
        <v>465</v>
      </c>
      <c r="E7493" t="s">
        <v>483</v>
      </c>
      <c r="F7493" s="20">
        <v>2030</v>
      </c>
      <c r="G7493" s="20">
        <v>41</v>
      </c>
      <c r="H7493" s="11">
        <v>3892.6180355393299</v>
      </c>
      <c r="I7493" s="10">
        <v>4334907.1366455304</v>
      </c>
      <c r="J7493" s="33">
        <f t="shared" si="468"/>
        <v>8.9797034004090439E-4</v>
      </c>
      <c r="K7493" s="33">
        <f t="shared" si="469"/>
        <v>8.9756728532786045E-4</v>
      </c>
      <c r="L7493" s="33">
        <f t="shared" si="470"/>
        <v>0.99512643070231732</v>
      </c>
      <c r="M7493" s="33">
        <f t="shared" si="471"/>
        <v>0.99423323777335382</v>
      </c>
    </row>
    <row r="7494" spans="1:13" ht="41.4">
      <c r="A7494" t="s">
        <v>164</v>
      </c>
      <c r="B7494" t="s">
        <v>268</v>
      </c>
      <c r="C7494" s="14" t="s">
        <v>270</v>
      </c>
      <c r="D7494" t="s">
        <v>465</v>
      </c>
      <c r="E7494" t="s">
        <v>483</v>
      </c>
      <c r="F7494" s="20">
        <v>2030</v>
      </c>
      <c r="G7494" s="20">
        <v>42</v>
      </c>
      <c r="H7494" s="11">
        <v>4204.0811936126502</v>
      </c>
      <c r="I7494" s="10">
        <v>4318056.0073422603</v>
      </c>
      <c r="J7494" s="33">
        <f t="shared" si="468"/>
        <v>9.7360506358977006E-4</v>
      </c>
      <c r="K7494" s="33">
        <f t="shared" si="469"/>
        <v>9.7313126395692784E-4</v>
      </c>
      <c r="L7494" s="33">
        <f t="shared" si="470"/>
        <v>0.99423323777335382</v>
      </c>
      <c r="M7494" s="33">
        <f t="shared" si="471"/>
        <v>0.9932657183260114</v>
      </c>
    </row>
    <row r="7495" spans="1:13" ht="41.4">
      <c r="A7495" t="s">
        <v>164</v>
      </c>
      <c r="B7495" t="s">
        <v>268</v>
      </c>
      <c r="C7495" s="14" t="s">
        <v>270</v>
      </c>
      <c r="D7495" t="s">
        <v>465</v>
      </c>
      <c r="E7495" t="s">
        <v>483</v>
      </c>
      <c r="F7495" s="20">
        <v>2030</v>
      </c>
      <c r="G7495" s="20">
        <v>43</v>
      </c>
      <c r="H7495" s="11">
        <v>4434.2692074299803</v>
      </c>
      <c r="I7495" s="10">
        <v>4185646.8923074398</v>
      </c>
      <c r="J7495" s="33">
        <f t="shared" si="468"/>
        <v>1.059398779094211E-3</v>
      </c>
      <c r="K7495" s="33">
        <f t="shared" si="469"/>
        <v>1.058837814320257E-3</v>
      </c>
      <c r="L7495" s="33">
        <f t="shared" si="470"/>
        <v>0.9932657183260114</v>
      </c>
      <c r="M7495" s="33">
        <f t="shared" si="471"/>
        <v>0.99221401102377982</v>
      </c>
    </row>
    <row r="7496" spans="1:13" ht="41.4">
      <c r="A7496" t="s">
        <v>164</v>
      </c>
      <c r="B7496" t="s">
        <v>268</v>
      </c>
      <c r="C7496" s="14" t="s">
        <v>270</v>
      </c>
      <c r="D7496" t="s">
        <v>465</v>
      </c>
      <c r="E7496" t="s">
        <v>483</v>
      </c>
      <c r="F7496" s="20">
        <v>2030</v>
      </c>
      <c r="G7496" s="20">
        <v>44</v>
      </c>
      <c r="H7496" s="11">
        <v>4798.3640971250497</v>
      </c>
      <c r="I7496" s="10">
        <v>4150860.6622197302</v>
      </c>
      <c r="J7496" s="33">
        <f t="shared" si="468"/>
        <v>1.1559925730099208E-3</v>
      </c>
      <c r="K7496" s="33">
        <f t="shared" si="469"/>
        <v>1.1553246709835596E-3</v>
      </c>
      <c r="L7496" s="33">
        <f t="shared" si="470"/>
        <v>0.99221401102377982</v>
      </c>
      <c r="M7496" s="33">
        <f t="shared" si="471"/>
        <v>0.99106768169794845</v>
      </c>
    </row>
    <row r="7497" spans="1:13" ht="41.4">
      <c r="A7497" t="s">
        <v>164</v>
      </c>
      <c r="B7497" t="s">
        <v>268</v>
      </c>
      <c r="C7497" s="14" t="s">
        <v>270</v>
      </c>
      <c r="D7497" t="s">
        <v>465</v>
      </c>
      <c r="E7497" t="s">
        <v>483</v>
      </c>
      <c r="F7497" s="20">
        <v>2030</v>
      </c>
      <c r="G7497" s="20">
        <v>45</v>
      </c>
      <c r="H7497" s="11">
        <v>6294.5796982305901</v>
      </c>
      <c r="I7497" s="10">
        <v>4209575.6763875</v>
      </c>
      <c r="J7497" s="33">
        <f t="shared" si="468"/>
        <v>1.4953002825292745E-3</v>
      </c>
      <c r="K7497" s="33">
        <f t="shared" si="469"/>
        <v>1.4941828780828947E-3</v>
      </c>
      <c r="L7497" s="33">
        <f t="shared" si="470"/>
        <v>0.99106768169794845</v>
      </c>
      <c r="M7497" s="33">
        <f t="shared" si="471"/>
        <v>0.98958684533693408</v>
      </c>
    </row>
    <row r="7498" spans="1:13" ht="41.4">
      <c r="A7498" t="s">
        <v>164</v>
      </c>
      <c r="B7498" t="s">
        <v>268</v>
      </c>
      <c r="C7498" s="14" t="s">
        <v>270</v>
      </c>
      <c r="D7498" t="s">
        <v>465</v>
      </c>
      <c r="E7498" t="s">
        <v>483</v>
      </c>
      <c r="F7498" s="20">
        <v>2030</v>
      </c>
      <c r="G7498" s="20">
        <v>46</v>
      </c>
      <c r="H7498" s="11">
        <v>7029.4068903216803</v>
      </c>
      <c r="I7498" s="10">
        <v>4292219.5934794396</v>
      </c>
      <c r="J7498" s="33">
        <f t="shared" si="468"/>
        <v>1.6377090540755327E-3</v>
      </c>
      <c r="K7498" s="33">
        <f t="shared" si="469"/>
        <v>1.6363687403837535E-3</v>
      </c>
      <c r="L7498" s="33">
        <f t="shared" si="470"/>
        <v>0.98958684533693408</v>
      </c>
      <c r="M7498" s="33">
        <f t="shared" si="471"/>
        <v>0.98796751635732971</v>
      </c>
    </row>
    <row r="7499" spans="1:13" ht="41.4">
      <c r="A7499" t="s">
        <v>164</v>
      </c>
      <c r="B7499" t="s">
        <v>268</v>
      </c>
      <c r="C7499" s="14" t="s">
        <v>270</v>
      </c>
      <c r="D7499" t="s">
        <v>465</v>
      </c>
      <c r="E7499" t="s">
        <v>483</v>
      </c>
      <c r="F7499" s="20">
        <v>2030</v>
      </c>
      <c r="G7499" s="20">
        <v>47</v>
      </c>
      <c r="H7499" s="11">
        <v>7657.2090703906597</v>
      </c>
      <c r="I7499" s="10">
        <v>4266923.9331752202</v>
      </c>
      <c r="J7499" s="33">
        <f t="shared" si="468"/>
        <v>1.7945501701720208E-3</v>
      </c>
      <c r="K7499" s="33">
        <f t="shared" si="469"/>
        <v>1.7929409277813724E-3</v>
      </c>
      <c r="L7499" s="33">
        <f t="shared" si="470"/>
        <v>0.98796751635732971</v>
      </c>
      <c r="M7499" s="33">
        <f t="shared" si="471"/>
        <v>0.98619614896193419</v>
      </c>
    </row>
    <row r="7500" spans="1:13" ht="41.4">
      <c r="A7500" t="s">
        <v>164</v>
      </c>
      <c r="B7500" t="s">
        <v>268</v>
      </c>
      <c r="C7500" s="14" t="s">
        <v>270</v>
      </c>
      <c r="D7500" t="s">
        <v>465</v>
      </c>
      <c r="E7500" t="s">
        <v>483</v>
      </c>
      <c r="F7500" s="20">
        <v>2030</v>
      </c>
      <c r="G7500" s="20">
        <v>48</v>
      </c>
      <c r="H7500" s="11">
        <v>8123.8541543370902</v>
      </c>
      <c r="I7500" s="10">
        <v>4129326.1514558801</v>
      </c>
      <c r="J7500" s="33">
        <f t="shared" si="468"/>
        <v>1.9673558969113777E-3</v>
      </c>
      <c r="K7500" s="33">
        <f t="shared" si="469"/>
        <v>1.965421920779864E-3</v>
      </c>
      <c r="L7500" s="33">
        <f t="shared" si="470"/>
        <v>0.98619614896193419</v>
      </c>
      <c r="M7500" s="33">
        <f t="shared" si="471"/>
        <v>0.98425785743257577</v>
      </c>
    </row>
    <row r="7501" spans="1:13" ht="41.4">
      <c r="A7501" t="s">
        <v>164</v>
      </c>
      <c r="B7501" t="s">
        <v>268</v>
      </c>
      <c r="C7501" s="14" t="s">
        <v>270</v>
      </c>
      <c r="D7501" t="s">
        <v>465</v>
      </c>
      <c r="E7501" t="s">
        <v>483</v>
      </c>
      <c r="F7501" s="20">
        <v>2030</v>
      </c>
      <c r="G7501" s="20">
        <v>49</v>
      </c>
      <c r="H7501" s="11">
        <v>8731.1276634524893</v>
      </c>
      <c r="I7501" s="10">
        <v>4053853.7394453702</v>
      </c>
      <c r="J7501" s="33">
        <f t="shared" si="468"/>
        <v>2.1537845774986055E-3</v>
      </c>
      <c r="K7501" s="33">
        <f t="shared" si="469"/>
        <v>2.1514668477575771E-3</v>
      </c>
      <c r="L7501" s="33">
        <f t="shared" si="470"/>
        <v>0.98425785743257577</v>
      </c>
      <c r="M7501" s="33">
        <f t="shared" si="471"/>
        <v>0.98214025928266468</v>
      </c>
    </row>
    <row r="7502" spans="1:13" ht="41.4">
      <c r="A7502" t="s">
        <v>164</v>
      </c>
      <c r="B7502" t="s">
        <v>268</v>
      </c>
      <c r="C7502" s="14" t="s">
        <v>270</v>
      </c>
      <c r="D7502" t="s">
        <v>465</v>
      </c>
      <c r="E7502" t="s">
        <v>483</v>
      </c>
      <c r="F7502" s="20">
        <v>2030</v>
      </c>
      <c r="G7502" s="20">
        <v>50</v>
      </c>
      <c r="H7502" s="11">
        <v>10016.704085503099</v>
      </c>
      <c r="I7502" s="10">
        <v>3994053.6005857498</v>
      </c>
      <c r="J7502" s="33">
        <f t="shared" si="468"/>
        <v>2.5079042714985333E-3</v>
      </c>
      <c r="K7502" s="33">
        <f t="shared" si="469"/>
        <v>2.5047621068792214E-3</v>
      </c>
      <c r="L7502" s="33">
        <f t="shared" si="470"/>
        <v>0.98214025928266468</v>
      </c>
      <c r="M7502" s="33">
        <f t="shared" si="471"/>
        <v>0.97968023157757289</v>
      </c>
    </row>
    <row r="7503" spans="1:13" ht="41.4">
      <c r="A7503" t="s">
        <v>164</v>
      </c>
      <c r="B7503" t="s">
        <v>268</v>
      </c>
      <c r="C7503" s="14" t="s">
        <v>270</v>
      </c>
      <c r="D7503" t="s">
        <v>465</v>
      </c>
      <c r="E7503" t="s">
        <v>483</v>
      </c>
      <c r="F7503" s="20">
        <v>2030</v>
      </c>
      <c r="G7503" s="20">
        <v>51</v>
      </c>
      <c r="H7503" s="11">
        <v>10762.6980220229</v>
      </c>
      <c r="I7503" s="10">
        <v>3927817.4169471301</v>
      </c>
      <c r="J7503" s="33">
        <f t="shared" si="468"/>
        <v>2.7401217723577731E-3</v>
      </c>
      <c r="K7503" s="33">
        <f t="shared" si="469"/>
        <v>2.7363710652742457E-3</v>
      </c>
      <c r="L7503" s="33">
        <f t="shared" si="470"/>
        <v>0.97968023157757289</v>
      </c>
      <c r="M7503" s="33">
        <f t="shared" si="471"/>
        <v>0.9769994629386628</v>
      </c>
    </row>
    <row r="7504" spans="1:13" ht="41.4">
      <c r="A7504" t="s">
        <v>164</v>
      </c>
      <c r="B7504" t="s">
        <v>268</v>
      </c>
      <c r="C7504" s="14" t="s">
        <v>270</v>
      </c>
      <c r="D7504" t="s">
        <v>465</v>
      </c>
      <c r="E7504" t="s">
        <v>483</v>
      </c>
      <c r="F7504" s="20">
        <v>2030</v>
      </c>
      <c r="G7504" s="20">
        <v>52</v>
      </c>
      <c r="H7504" s="11">
        <v>11501.5966564501</v>
      </c>
      <c r="I7504" s="10">
        <v>3842905.6982576302</v>
      </c>
      <c r="J7504" s="33">
        <f t="shared" si="468"/>
        <v>2.9929427260379855E-3</v>
      </c>
      <c r="K7504" s="33">
        <f t="shared" si="469"/>
        <v>2.9884683379328703E-3</v>
      </c>
      <c r="L7504" s="33">
        <f t="shared" si="470"/>
        <v>0.9769994629386628</v>
      </c>
      <c r="M7504" s="33">
        <f t="shared" si="471"/>
        <v>0.97407973097749323</v>
      </c>
    </row>
    <row r="7505" spans="1:13" ht="41.4">
      <c r="A7505" t="s">
        <v>164</v>
      </c>
      <c r="B7505" t="s">
        <v>268</v>
      </c>
      <c r="C7505" s="14" t="s">
        <v>270</v>
      </c>
      <c r="D7505" t="s">
        <v>465</v>
      </c>
      <c r="E7505" t="s">
        <v>483</v>
      </c>
      <c r="F7505" s="20">
        <v>2030</v>
      </c>
      <c r="G7505" s="20">
        <v>53</v>
      </c>
      <c r="H7505" s="11">
        <v>12351.942072337401</v>
      </c>
      <c r="I7505" s="10">
        <v>3774850.9656889201</v>
      </c>
      <c r="J7505" s="33">
        <f t="shared" si="468"/>
        <v>3.272166817871481E-3</v>
      </c>
      <c r="K7505" s="33">
        <f t="shared" si="469"/>
        <v>3.2668191144789027E-3</v>
      </c>
      <c r="L7505" s="33">
        <f t="shared" si="470"/>
        <v>0.97407973097749323</v>
      </c>
      <c r="M7505" s="33">
        <f t="shared" si="471"/>
        <v>0.97089758869330944</v>
      </c>
    </row>
    <row r="7506" spans="1:13" ht="41.4">
      <c r="A7506" t="s">
        <v>164</v>
      </c>
      <c r="B7506" t="s">
        <v>268</v>
      </c>
      <c r="C7506" s="14" t="s">
        <v>270</v>
      </c>
      <c r="D7506" t="s">
        <v>465</v>
      </c>
      <c r="E7506" t="s">
        <v>483</v>
      </c>
      <c r="F7506" s="20">
        <v>2030</v>
      </c>
      <c r="G7506" s="20">
        <v>54</v>
      </c>
      <c r="H7506" s="11">
        <v>13203.3033531743</v>
      </c>
      <c r="I7506" s="10">
        <v>3694886.30288088</v>
      </c>
      <c r="J7506" s="33">
        <f t="shared" si="468"/>
        <v>3.5733990902182206E-3</v>
      </c>
      <c r="K7506" s="33">
        <f t="shared" si="469"/>
        <v>3.5670220977969125E-3</v>
      </c>
      <c r="L7506" s="33">
        <f t="shared" si="470"/>
        <v>0.97089758869330944</v>
      </c>
      <c r="M7506" s="33">
        <f t="shared" si="471"/>
        <v>0.96743437553974265</v>
      </c>
    </row>
    <row r="7507" spans="1:13" ht="41.4">
      <c r="A7507" t="s">
        <v>164</v>
      </c>
      <c r="B7507" t="s">
        <v>268</v>
      </c>
      <c r="C7507" s="14" t="s">
        <v>270</v>
      </c>
      <c r="D7507" t="s">
        <v>465</v>
      </c>
      <c r="E7507" t="s">
        <v>483</v>
      </c>
      <c r="F7507" s="20">
        <v>2030</v>
      </c>
      <c r="G7507" s="20">
        <v>55</v>
      </c>
      <c r="H7507" s="11">
        <v>14246.9484582683</v>
      </c>
      <c r="I7507" s="10">
        <v>3614048.5649831099</v>
      </c>
      <c r="J7507" s="33">
        <f t="shared" si="468"/>
        <v>3.9421021057404861E-3</v>
      </c>
      <c r="K7507" s="33">
        <f t="shared" si="469"/>
        <v>3.9343422213354851E-3</v>
      </c>
      <c r="L7507" s="33">
        <f t="shared" si="470"/>
        <v>0.96743437553974265</v>
      </c>
      <c r="M7507" s="33">
        <f t="shared" si="471"/>
        <v>0.96362815762968534</v>
      </c>
    </row>
    <row r="7508" spans="1:13" ht="41.4">
      <c r="A7508" t="s">
        <v>164</v>
      </c>
      <c r="B7508" t="s">
        <v>268</v>
      </c>
      <c r="C7508" s="14" t="s">
        <v>270</v>
      </c>
      <c r="D7508" t="s">
        <v>465</v>
      </c>
      <c r="E7508" t="s">
        <v>483</v>
      </c>
      <c r="F7508" s="20">
        <v>2030</v>
      </c>
      <c r="G7508" s="20">
        <v>56</v>
      </c>
      <c r="H7508" s="11">
        <v>15089.6642160026</v>
      </c>
      <c r="I7508" s="10">
        <v>3505360.0775011098</v>
      </c>
      <c r="J7508" s="33">
        <f t="shared" si="468"/>
        <v>4.3047401357864702E-3</v>
      </c>
      <c r="K7508" s="33">
        <f t="shared" si="469"/>
        <v>4.29548802271007E-3</v>
      </c>
      <c r="L7508" s="33">
        <f t="shared" si="470"/>
        <v>0.96362815762968534</v>
      </c>
      <c r="M7508" s="33">
        <f t="shared" si="471"/>
        <v>0.95948890442024082</v>
      </c>
    </row>
    <row r="7509" spans="1:13" ht="41.4">
      <c r="A7509" t="s">
        <v>164</v>
      </c>
      <c r="B7509" t="s">
        <v>268</v>
      </c>
      <c r="C7509" s="14" t="s">
        <v>270</v>
      </c>
      <c r="D7509" t="s">
        <v>465</v>
      </c>
      <c r="E7509" t="s">
        <v>483</v>
      </c>
      <c r="F7509" s="20">
        <v>2030</v>
      </c>
      <c r="G7509" s="20">
        <v>57</v>
      </c>
      <c r="H7509" s="11">
        <v>16253.5663735494</v>
      </c>
      <c r="I7509" s="10">
        <v>3456323.2426815201</v>
      </c>
      <c r="J7509" s="33">
        <f t="shared" si="468"/>
        <v>4.702559694891092E-3</v>
      </c>
      <c r="K7509" s="33">
        <f t="shared" si="469"/>
        <v>4.6915199728124746E-3</v>
      </c>
      <c r="L7509" s="33">
        <f t="shared" si="470"/>
        <v>0.95948890442024082</v>
      </c>
      <c r="M7509" s="33">
        <f t="shared" si="471"/>
        <v>0.95498744306146133</v>
      </c>
    </row>
    <row r="7510" spans="1:13" ht="41.4">
      <c r="A7510" t="s">
        <v>164</v>
      </c>
      <c r="B7510" t="s">
        <v>268</v>
      </c>
      <c r="C7510" s="14" t="s">
        <v>270</v>
      </c>
      <c r="D7510" t="s">
        <v>465</v>
      </c>
      <c r="E7510" t="s">
        <v>483</v>
      </c>
      <c r="F7510" s="20">
        <v>2030</v>
      </c>
      <c r="G7510" s="20">
        <v>58</v>
      </c>
      <c r="H7510" s="11">
        <v>16700.845322041499</v>
      </c>
      <c r="I7510" s="10">
        <v>3245539.6130251801</v>
      </c>
      <c r="J7510" s="33">
        <f t="shared" si="468"/>
        <v>5.1457838490144249E-3</v>
      </c>
      <c r="K7510" s="33">
        <f t="shared" si="469"/>
        <v>5.1325669833999221E-3</v>
      </c>
      <c r="L7510" s="33">
        <f t="shared" si="470"/>
        <v>0.95498744306146133</v>
      </c>
      <c r="M7510" s="33">
        <f t="shared" si="471"/>
        <v>0.95008590604164256</v>
      </c>
    </row>
    <row r="7511" spans="1:13" ht="41.4">
      <c r="A7511" t="s">
        <v>164</v>
      </c>
      <c r="B7511" t="s">
        <v>268</v>
      </c>
      <c r="C7511" s="14" t="s">
        <v>270</v>
      </c>
      <c r="D7511" t="s">
        <v>465</v>
      </c>
      <c r="E7511" t="s">
        <v>483</v>
      </c>
      <c r="F7511" s="20">
        <v>2030</v>
      </c>
      <c r="G7511" s="20">
        <v>59</v>
      </c>
      <c r="H7511" s="11">
        <v>17747.8610636872</v>
      </c>
      <c r="I7511" s="10">
        <v>3154480.61215141</v>
      </c>
      <c r="J7511" s="33">
        <f t="shared" si="468"/>
        <v>5.6262387523703479E-3</v>
      </c>
      <c r="K7511" s="33">
        <f t="shared" si="469"/>
        <v>5.61044111210518E-3</v>
      </c>
      <c r="L7511" s="33">
        <f t="shared" si="470"/>
        <v>0.95008590604164256</v>
      </c>
      <c r="M7511" s="33">
        <f t="shared" si="471"/>
        <v>0.94475550501435479</v>
      </c>
    </row>
    <row r="7512" spans="1:13" ht="41.4">
      <c r="A7512" t="s">
        <v>164</v>
      </c>
      <c r="B7512" t="s">
        <v>268</v>
      </c>
      <c r="C7512" s="14" t="s">
        <v>270</v>
      </c>
      <c r="D7512" t="s">
        <v>465</v>
      </c>
      <c r="E7512" t="s">
        <v>483</v>
      </c>
      <c r="F7512" s="20">
        <v>2030</v>
      </c>
      <c r="G7512" s="20">
        <v>60</v>
      </c>
      <c r="H7512" s="11">
        <v>19221.671841764699</v>
      </c>
      <c r="I7512" s="10">
        <v>3067540.3002281999</v>
      </c>
      <c r="J7512" s="33">
        <f t="shared" si="468"/>
        <v>6.2661513657488914E-3</v>
      </c>
      <c r="K7512" s="33">
        <f t="shared" si="469"/>
        <v>6.2465599814984785E-3</v>
      </c>
      <c r="L7512" s="33">
        <f t="shared" si="470"/>
        <v>0.94475550501435479</v>
      </c>
      <c r="M7512" s="33">
        <f t="shared" si="471"/>
        <v>0.93885403308443172</v>
      </c>
    </row>
    <row r="7513" spans="1:13" ht="41.4">
      <c r="A7513" t="s">
        <v>164</v>
      </c>
      <c r="B7513" t="s">
        <v>268</v>
      </c>
      <c r="C7513" s="14" t="s">
        <v>270</v>
      </c>
      <c r="D7513" t="s">
        <v>465</v>
      </c>
      <c r="E7513" t="s">
        <v>483</v>
      </c>
      <c r="F7513" s="20">
        <v>2030</v>
      </c>
      <c r="G7513" s="20">
        <v>61</v>
      </c>
      <c r="H7513" s="11">
        <v>20359.6315833839</v>
      </c>
      <c r="I7513" s="10">
        <v>2970728.1002769</v>
      </c>
      <c r="J7513" s="33">
        <f t="shared" si="468"/>
        <v>6.8534146835875654E-3</v>
      </c>
      <c r="K7513" s="33">
        <f t="shared" si="469"/>
        <v>6.8299835953862242E-3</v>
      </c>
      <c r="L7513" s="33">
        <f t="shared" si="470"/>
        <v>0.93885403308443172</v>
      </c>
      <c r="M7513" s="33">
        <f t="shared" si="471"/>
        <v>0.93244167544000289</v>
      </c>
    </row>
    <row r="7514" spans="1:13" ht="41.4">
      <c r="A7514" t="s">
        <v>164</v>
      </c>
      <c r="B7514" t="s">
        <v>268</v>
      </c>
      <c r="C7514" s="14" t="s">
        <v>270</v>
      </c>
      <c r="D7514" t="s">
        <v>465</v>
      </c>
      <c r="E7514" t="s">
        <v>483</v>
      </c>
      <c r="F7514" s="20">
        <v>2030</v>
      </c>
      <c r="G7514" s="20">
        <v>62</v>
      </c>
      <c r="H7514" s="11">
        <v>21409.981915774501</v>
      </c>
      <c r="I7514" s="10">
        <v>2854937.9531568098</v>
      </c>
      <c r="J7514" s="33">
        <f t="shared" si="468"/>
        <v>7.4992809886115725E-3</v>
      </c>
      <c r="K7514" s="33">
        <f t="shared" si="469"/>
        <v>7.4712315416303188E-3</v>
      </c>
      <c r="L7514" s="33">
        <f t="shared" si="470"/>
        <v>0.93244167544000289</v>
      </c>
      <c r="M7514" s="33">
        <f t="shared" si="471"/>
        <v>0.92547518778372495</v>
      </c>
    </row>
    <row r="7515" spans="1:13" ht="41.4">
      <c r="A7515" t="s">
        <v>164</v>
      </c>
      <c r="B7515" t="s">
        <v>268</v>
      </c>
      <c r="C7515" s="14" t="s">
        <v>270</v>
      </c>
      <c r="D7515" t="s">
        <v>465</v>
      </c>
      <c r="E7515" t="s">
        <v>483</v>
      </c>
      <c r="F7515" s="20">
        <v>2030</v>
      </c>
      <c r="G7515" s="20">
        <v>63</v>
      </c>
      <c r="H7515" s="11">
        <v>22261.148774868499</v>
      </c>
      <c r="I7515" s="10">
        <v>2708684.7063569902</v>
      </c>
      <c r="J7515" s="33">
        <f t="shared" si="468"/>
        <v>8.2184348450094584E-3</v>
      </c>
      <c r="K7515" s="33">
        <f t="shared" si="469"/>
        <v>8.1847558354273264E-3</v>
      </c>
      <c r="L7515" s="33">
        <f t="shared" si="470"/>
        <v>0.92547518778372495</v>
      </c>
      <c r="M7515" s="33">
        <f t="shared" si="471"/>
        <v>0.91790039933996892</v>
      </c>
    </row>
    <row r="7516" spans="1:13" ht="41.4">
      <c r="A7516" t="s">
        <v>164</v>
      </c>
      <c r="B7516" t="s">
        <v>268</v>
      </c>
      <c r="C7516" s="14" t="s">
        <v>270</v>
      </c>
      <c r="D7516" t="s">
        <v>465</v>
      </c>
      <c r="E7516" t="s">
        <v>483</v>
      </c>
      <c r="F7516" s="20">
        <v>2030</v>
      </c>
      <c r="G7516" s="20">
        <v>64</v>
      </c>
      <c r="H7516" s="11">
        <v>23384.223853556799</v>
      </c>
      <c r="I7516" s="10">
        <v>2597912.4354061098</v>
      </c>
      <c r="J7516" s="33">
        <f t="shared" si="468"/>
        <v>9.0011593673677229E-3</v>
      </c>
      <c r="K7516" s="33">
        <f t="shared" si="469"/>
        <v>8.9607702063255745E-3</v>
      </c>
      <c r="L7516" s="33">
        <f t="shared" si="470"/>
        <v>0.91790039933996892</v>
      </c>
      <c r="M7516" s="33">
        <f t="shared" si="471"/>
        <v>0.90967530478918901</v>
      </c>
    </row>
    <row r="7517" spans="1:13" ht="41.4">
      <c r="A7517" t="s">
        <v>164</v>
      </c>
      <c r="B7517" t="s">
        <v>268</v>
      </c>
      <c r="C7517" s="14" t="s">
        <v>270</v>
      </c>
      <c r="D7517" t="s">
        <v>465</v>
      </c>
      <c r="E7517" t="s">
        <v>483</v>
      </c>
      <c r="F7517" s="20">
        <v>2030</v>
      </c>
      <c r="G7517" s="20">
        <v>65</v>
      </c>
      <c r="H7517" s="11">
        <v>23612.233692478399</v>
      </c>
      <c r="I7517" s="10">
        <v>2466194.4821897401</v>
      </c>
      <c r="J7517" s="33">
        <f t="shared" si="468"/>
        <v>9.5743599553888541E-3</v>
      </c>
      <c r="K7517" s="33">
        <f t="shared" si="469"/>
        <v>9.5286716993113751E-3</v>
      </c>
      <c r="L7517" s="33">
        <f t="shared" si="470"/>
        <v>0.90967530478918901</v>
      </c>
      <c r="M7517" s="33">
        <f t="shared" si="471"/>
        <v>0.90100730745688185</v>
      </c>
    </row>
    <row r="7518" spans="1:13" ht="41.4">
      <c r="A7518" t="s">
        <v>164</v>
      </c>
      <c r="B7518" t="s">
        <v>268</v>
      </c>
      <c r="C7518" s="14" t="s">
        <v>270</v>
      </c>
      <c r="D7518" t="s">
        <v>465</v>
      </c>
      <c r="E7518" t="s">
        <v>483</v>
      </c>
      <c r="F7518" s="20">
        <v>2030</v>
      </c>
      <c r="G7518" s="20">
        <v>66</v>
      </c>
      <c r="H7518" s="11">
        <v>24506.237141808699</v>
      </c>
      <c r="I7518" s="10">
        <v>2334958.4748212602</v>
      </c>
      <c r="J7518" s="33">
        <f t="shared" si="468"/>
        <v>1.0495363153592972E-2</v>
      </c>
      <c r="K7518" s="33">
        <f t="shared" si="469"/>
        <v>1.044047900722922E-2</v>
      </c>
      <c r="L7518" s="33">
        <f t="shared" si="470"/>
        <v>0.90100730745688185</v>
      </c>
      <c r="M7518" s="33">
        <f t="shared" si="471"/>
        <v>0.8916003595780182</v>
      </c>
    </row>
    <row r="7519" spans="1:13" ht="41.4">
      <c r="A7519" t="s">
        <v>164</v>
      </c>
      <c r="B7519" t="s">
        <v>268</v>
      </c>
      <c r="C7519" s="14" t="s">
        <v>270</v>
      </c>
      <c r="D7519" t="s">
        <v>465</v>
      </c>
      <c r="E7519" t="s">
        <v>483</v>
      </c>
      <c r="F7519" s="20">
        <v>2030</v>
      </c>
      <c r="G7519" s="20">
        <v>67</v>
      </c>
      <c r="H7519" s="11">
        <v>25418.067295801498</v>
      </c>
      <c r="I7519" s="10">
        <v>2208254.9935502699</v>
      </c>
      <c r="J7519" s="33">
        <f t="shared" si="468"/>
        <v>1.1510476539186356E-2</v>
      </c>
      <c r="K7519" s="33">
        <f t="shared" si="469"/>
        <v>1.1444484446934577E-2</v>
      </c>
      <c r="L7519" s="33">
        <f t="shared" si="470"/>
        <v>0.8916003595780182</v>
      </c>
      <c r="M7519" s="33">
        <f t="shared" si="471"/>
        <v>0.8813964531299463</v>
      </c>
    </row>
    <row r="7520" spans="1:13" ht="41.4">
      <c r="A7520" t="s">
        <v>164</v>
      </c>
      <c r="B7520" t="s">
        <v>268</v>
      </c>
      <c r="C7520" s="14" t="s">
        <v>270</v>
      </c>
      <c r="D7520" t="s">
        <v>465</v>
      </c>
      <c r="E7520" t="s">
        <v>483</v>
      </c>
      <c r="F7520" s="20">
        <v>2030</v>
      </c>
      <c r="G7520" s="20">
        <v>68</v>
      </c>
      <c r="H7520" s="11">
        <v>26075.786981566998</v>
      </c>
      <c r="I7520" s="10">
        <v>2057179.6278401599</v>
      </c>
      <c r="J7520" s="33">
        <f t="shared" si="468"/>
        <v>1.2675503212592115E-2</v>
      </c>
      <c r="K7520" s="33">
        <f t="shared" si="469"/>
        <v>1.2595507374301262E-2</v>
      </c>
      <c r="L7520" s="33">
        <f t="shared" si="470"/>
        <v>0.8813964531299463</v>
      </c>
      <c r="M7520" s="33">
        <f t="shared" si="471"/>
        <v>0.87029481760486505</v>
      </c>
    </row>
    <row r="7521" spans="1:13" ht="41.4">
      <c r="A7521" t="s">
        <v>164</v>
      </c>
      <c r="B7521" t="s">
        <v>268</v>
      </c>
      <c r="C7521" s="14" t="s">
        <v>270</v>
      </c>
      <c r="D7521" t="s">
        <v>465</v>
      </c>
      <c r="E7521" t="s">
        <v>483</v>
      </c>
      <c r="F7521" s="20">
        <v>2030</v>
      </c>
      <c r="G7521" s="20">
        <v>69</v>
      </c>
      <c r="H7521" s="11">
        <v>26868.4320268339</v>
      </c>
      <c r="I7521" s="10">
        <v>1930554.1747931601</v>
      </c>
      <c r="J7521" s="33">
        <f t="shared" si="468"/>
        <v>1.3917471147740565E-2</v>
      </c>
      <c r="K7521" s="33">
        <f t="shared" si="469"/>
        <v>1.3821070880341013E-2</v>
      </c>
      <c r="L7521" s="33">
        <f t="shared" si="470"/>
        <v>0.87029481760486505</v>
      </c>
      <c r="M7521" s="33">
        <f t="shared" si="471"/>
        <v>0.85826641124395475</v>
      </c>
    </row>
    <row r="7522" spans="1:13" ht="41.4">
      <c r="A7522" t="s">
        <v>164</v>
      </c>
      <c r="B7522" t="s">
        <v>268</v>
      </c>
      <c r="C7522" s="14" t="s">
        <v>270</v>
      </c>
      <c r="D7522" t="s">
        <v>465</v>
      </c>
      <c r="E7522" t="s">
        <v>483</v>
      </c>
      <c r="F7522" s="20">
        <v>2031</v>
      </c>
      <c r="G7522" s="20">
        <v>30</v>
      </c>
      <c r="H7522" s="11">
        <v>956.01849901318496</v>
      </c>
      <c r="I7522" s="10">
        <v>4340997.2946859198</v>
      </c>
      <c r="J7522" s="33">
        <f t="shared" si="468"/>
        <v>2.2023015314556995E-4</v>
      </c>
      <c r="K7522" s="33">
        <f t="shared" si="469"/>
        <v>2.2020590426552467E-4</v>
      </c>
      <c r="L7522" s="33">
        <f t="shared" si="470"/>
        <v>1</v>
      </c>
      <c r="M7522" s="33">
        <f t="shared" si="471"/>
        <v>0.99977979409573448</v>
      </c>
    </row>
    <row r="7523" spans="1:13" ht="41.4">
      <c r="A7523" t="s">
        <v>164</v>
      </c>
      <c r="B7523" t="s">
        <v>268</v>
      </c>
      <c r="C7523" s="14" t="s">
        <v>270</v>
      </c>
      <c r="D7523" t="s">
        <v>465</v>
      </c>
      <c r="E7523" t="s">
        <v>483</v>
      </c>
      <c r="F7523" s="20">
        <v>2031</v>
      </c>
      <c r="G7523" s="20">
        <v>31</v>
      </c>
      <c r="H7523" s="11">
        <v>1088.3551594637599</v>
      </c>
      <c r="I7523" s="10">
        <v>4321272.0917515904</v>
      </c>
      <c r="J7523" s="33">
        <f t="shared" si="468"/>
        <v>2.5185990059297666E-4</v>
      </c>
      <c r="K7523" s="33">
        <f t="shared" si="469"/>
        <v>2.5182818655078432E-4</v>
      </c>
      <c r="L7523" s="33">
        <f t="shared" si="470"/>
        <v>0.99977979409573448</v>
      </c>
      <c r="M7523" s="33">
        <f t="shared" si="471"/>
        <v>0.99952802136323726</v>
      </c>
    </row>
    <row r="7524" spans="1:13" ht="41.4">
      <c r="A7524" t="s">
        <v>164</v>
      </c>
      <c r="B7524" t="s">
        <v>268</v>
      </c>
      <c r="C7524" s="14" t="s">
        <v>270</v>
      </c>
      <c r="D7524" t="s">
        <v>465</v>
      </c>
      <c r="E7524" t="s">
        <v>483</v>
      </c>
      <c r="F7524" s="20">
        <v>2031</v>
      </c>
      <c r="G7524" s="20">
        <v>32</v>
      </c>
      <c r="H7524" s="11">
        <v>1149.86436539132</v>
      </c>
      <c r="I7524" s="10">
        <v>4341820.4573870599</v>
      </c>
      <c r="J7524" s="33">
        <f t="shared" si="468"/>
        <v>2.6483461872196275E-4</v>
      </c>
      <c r="K7524" s="33">
        <f t="shared" si="469"/>
        <v>2.647995531299685E-4</v>
      </c>
      <c r="L7524" s="33">
        <f t="shared" si="470"/>
        <v>0.99952802136323726</v>
      </c>
      <c r="M7524" s="33">
        <f t="shared" si="471"/>
        <v>0.99926334678983941</v>
      </c>
    </row>
    <row r="7525" spans="1:13" ht="41.4">
      <c r="A7525" t="s">
        <v>164</v>
      </c>
      <c r="B7525" t="s">
        <v>268</v>
      </c>
      <c r="C7525" s="14" t="s">
        <v>270</v>
      </c>
      <c r="D7525" t="s">
        <v>465</v>
      </c>
      <c r="E7525" t="s">
        <v>483</v>
      </c>
      <c r="F7525" s="20">
        <v>2031</v>
      </c>
      <c r="G7525" s="20">
        <v>33</v>
      </c>
      <c r="H7525" s="11">
        <v>1234.2894782784299</v>
      </c>
      <c r="I7525" s="10">
        <v>4401763.4593544099</v>
      </c>
      <c r="J7525" s="33">
        <f t="shared" si="468"/>
        <v>2.8040795232996422E-4</v>
      </c>
      <c r="K7525" s="33">
        <f t="shared" si="469"/>
        <v>2.8036864169456166E-4</v>
      </c>
      <c r="L7525" s="33">
        <f t="shared" si="470"/>
        <v>0.99926334678983941</v>
      </c>
      <c r="M7525" s="33">
        <f t="shared" si="471"/>
        <v>0.99898318468260483</v>
      </c>
    </row>
    <row r="7526" spans="1:13" ht="41.4">
      <c r="A7526" t="s">
        <v>164</v>
      </c>
      <c r="B7526" t="s">
        <v>268</v>
      </c>
      <c r="C7526" s="14" t="s">
        <v>270</v>
      </c>
      <c r="D7526" t="s">
        <v>465</v>
      </c>
      <c r="E7526" t="s">
        <v>483</v>
      </c>
      <c r="F7526" s="20">
        <v>2031</v>
      </c>
      <c r="G7526" s="20">
        <v>34</v>
      </c>
      <c r="H7526" s="11">
        <v>1559.83692277148</v>
      </c>
      <c r="I7526" s="10">
        <v>4542010.0477830702</v>
      </c>
      <c r="J7526" s="33">
        <f t="shared" si="468"/>
        <v>3.4342436638440014E-4</v>
      </c>
      <c r="K7526" s="33">
        <f t="shared" si="469"/>
        <v>3.4336540298673945E-4</v>
      </c>
      <c r="L7526" s="33">
        <f t="shared" si="470"/>
        <v>0.99898318468260483</v>
      </c>
      <c r="M7526" s="33">
        <f t="shared" si="471"/>
        <v>0.99864016841881931</v>
      </c>
    </row>
    <row r="7527" spans="1:13" ht="41.4">
      <c r="A7527" t="s">
        <v>164</v>
      </c>
      <c r="B7527" t="s">
        <v>268</v>
      </c>
      <c r="C7527" s="14" t="s">
        <v>270</v>
      </c>
      <c r="D7527" t="s">
        <v>465</v>
      </c>
      <c r="E7527" t="s">
        <v>483</v>
      </c>
      <c r="F7527" s="20">
        <v>2031</v>
      </c>
      <c r="G7527" s="20">
        <v>35</v>
      </c>
      <c r="H7527" s="11">
        <v>2091.9912024673599</v>
      </c>
      <c r="I7527" s="10">
        <v>4498899.81486974</v>
      </c>
      <c r="J7527" s="33">
        <f t="shared" si="468"/>
        <v>4.6500061982996857E-4</v>
      </c>
      <c r="K7527" s="33">
        <f t="shared" si="469"/>
        <v>4.6489252379733337E-4</v>
      </c>
      <c r="L7527" s="33">
        <f t="shared" si="470"/>
        <v>0.99864016841881931</v>
      </c>
      <c r="M7527" s="33">
        <f t="shared" si="471"/>
        <v>0.99817590807055767</v>
      </c>
    </row>
    <row r="7528" spans="1:13" ht="41.4">
      <c r="A7528" t="s">
        <v>164</v>
      </c>
      <c r="B7528" t="s">
        <v>268</v>
      </c>
      <c r="C7528" s="14" t="s">
        <v>270</v>
      </c>
      <c r="D7528" t="s">
        <v>465</v>
      </c>
      <c r="E7528" t="s">
        <v>483</v>
      </c>
      <c r="F7528" s="20">
        <v>2031</v>
      </c>
      <c r="G7528" s="20">
        <v>36</v>
      </c>
      <c r="H7528" s="11">
        <v>2200.0610700371099</v>
      </c>
      <c r="I7528" s="10">
        <v>4425090.3366366597</v>
      </c>
      <c r="J7528" s="33">
        <f t="shared" si="468"/>
        <v>4.9717879244682076E-4</v>
      </c>
      <c r="K7528" s="33">
        <f t="shared" si="469"/>
        <v>4.9705521955112353E-4</v>
      </c>
      <c r="L7528" s="33">
        <f t="shared" si="470"/>
        <v>0.99817590807055767</v>
      </c>
      <c r="M7528" s="33">
        <f t="shared" si="471"/>
        <v>0.99767975952542098</v>
      </c>
    </row>
    <row r="7529" spans="1:13" ht="41.4">
      <c r="A7529" t="s">
        <v>164</v>
      </c>
      <c r="B7529" t="s">
        <v>268</v>
      </c>
      <c r="C7529" s="14" t="s">
        <v>270</v>
      </c>
      <c r="D7529" t="s">
        <v>465</v>
      </c>
      <c r="E7529" t="s">
        <v>483</v>
      </c>
      <c r="F7529" s="20">
        <v>2031</v>
      </c>
      <c r="G7529" s="20">
        <v>37</v>
      </c>
      <c r="H7529" s="11">
        <v>2328.3238576220401</v>
      </c>
      <c r="I7529" s="10">
        <v>4367431.7400331302</v>
      </c>
      <c r="J7529" s="33">
        <f t="shared" si="468"/>
        <v>5.3311053182124334E-4</v>
      </c>
      <c r="K7529" s="33">
        <f t="shared" si="469"/>
        <v>5.329684536505841E-4</v>
      </c>
      <c r="L7529" s="33">
        <f t="shared" si="470"/>
        <v>0.99767975952542098</v>
      </c>
      <c r="M7529" s="33">
        <f t="shared" si="471"/>
        <v>0.99714802768674826</v>
      </c>
    </row>
    <row r="7530" spans="1:13" ht="41.4">
      <c r="A7530" t="s">
        <v>164</v>
      </c>
      <c r="B7530" t="s">
        <v>268</v>
      </c>
      <c r="C7530" s="14" t="s">
        <v>270</v>
      </c>
      <c r="D7530" t="s">
        <v>465</v>
      </c>
      <c r="E7530" t="s">
        <v>483</v>
      </c>
      <c r="F7530" s="20">
        <v>2031</v>
      </c>
      <c r="G7530" s="20">
        <v>38</v>
      </c>
      <c r="H7530" s="11">
        <v>2470.7771370126202</v>
      </c>
      <c r="I7530" s="10">
        <v>4313304.36301002</v>
      </c>
      <c r="J7530" s="33">
        <f t="shared" si="468"/>
        <v>5.7282698577950557E-4</v>
      </c>
      <c r="K7530" s="33">
        <f t="shared" si="469"/>
        <v>5.7266295172420101E-4</v>
      </c>
      <c r="L7530" s="33">
        <f t="shared" si="470"/>
        <v>0.99714802768674826</v>
      </c>
      <c r="M7530" s="33">
        <f t="shared" si="471"/>
        <v>0.9965769979539072</v>
      </c>
    </row>
    <row r="7531" spans="1:13" ht="41.4">
      <c r="A7531" t="s">
        <v>164</v>
      </c>
      <c r="B7531" t="s">
        <v>268</v>
      </c>
      <c r="C7531" s="14" t="s">
        <v>270</v>
      </c>
      <c r="D7531" t="s">
        <v>465</v>
      </c>
      <c r="E7531" t="s">
        <v>483</v>
      </c>
      <c r="F7531" s="20">
        <v>2031</v>
      </c>
      <c r="G7531" s="20">
        <v>39</v>
      </c>
      <c r="H7531" s="11">
        <v>2680.0999312315798</v>
      </c>
      <c r="I7531" s="10">
        <v>4350322.2954482101</v>
      </c>
      <c r="J7531" s="33">
        <f t="shared" si="468"/>
        <v>6.1606928158766487E-4</v>
      </c>
      <c r="K7531" s="33">
        <f t="shared" si="469"/>
        <v>6.1587954987241122E-4</v>
      </c>
      <c r="L7531" s="33">
        <f t="shared" si="470"/>
        <v>0.9965769979539072</v>
      </c>
      <c r="M7531" s="33">
        <f t="shared" si="471"/>
        <v>0.99596322656099412</v>
      </c>
    </row>
    <row r="7532" spans="1:13" ht="41.4">
      <c r="A7532" t="s">
        <v>164</v>
      </c>
      <c r="B7532" t="s">
        <v>268</v>
      </c>
      <c r="C7532" s="14" t="s">
        <v>270</v>
      </c>
      <c r="D7532" t="s">
        <v>465</v>
      </c>
      <c r="E7532" t="s">
        <v>483</v>
      </c>
      <c r="F7532" s="20">
        <v>2031</v>
      </c>
      <c r="G7532" s="20">
        <v>40</v>
      </c>
      <c r="H7532" s="11">
        <v>3617.8959103563998</v>
      </c>
      <c r="I7532" s="10">
        <v>4367580.3766813399</v>
      </c>
      <c r="J7532" s="33">
        <f t="shared" si="468"/>
        <v>8.2835245108996028E-4</v>
      </c>
      <c r="K7532" s="33">
        <f t="shared" si="469"/>
        <v>8.280094619101952E-4</v>
      </c>
      <c r="L7532" s="33">
        <f t="shared" si="470"/>
        <v>0.99596322656099412</v>
      </c>
      <c r="M7532" s="33">
        <f t="shared" si="471"/>
        <v>0.99513855958568698</v>
      </c>
    </row>
    <row r="7533" spans="1:13" ht="41.4">
      <c r="A7533" t="s">
        <v>164</v>
      </c>
      <c r="B7533" t="s">
        <v>268</v>
      </c>
      <c r="C7533" s="14" t="s">
        <v>270</v>
      </c>
      <c r="D7533" t="s">
        <v>465</v>
      </c>
      <c r="E7533" t="s">
        <v>483</v>
      </c>
      <c r="F7533" s="20">
        <v>2031</v>
      </c>
      <c r="G7533" s="20">
        <v>41</v>
      </c>
      <c r="H7533" s="11">
        <v>5477.2940616247497</v>
      </c>
      <c r="I7533" s="10">
        <v>6429656.1754095498</v>
      </c>
      <c r="J7533" s="33">
        <f t="shared" si="468"/>
        <v>8.5187977586933139E-4</v>
      </c>
      <c r="K7533" s="33">
        <f t="shared" si="469"/>
        <v>8.5151702930585937E-4</v>
      </c>
      <c r="L7533" s="33">
        <f t="shared" si="470"/>
        <v>0.99513855958568698</v>
      </c>
      <c r="M7533" s="33">
        <f t="shared" si="471"/>
        <v>0.99429118215568091</v>
      </c>
    </row>
    <row r="7534" spans="1:13" ht="41.4">
      <c r="A7534" t="s">
        <v>164</v>
      </c>
      <c r="B7534" t="s">
        <v>268</v>
      </c>
      <c r="C7534" s="14" t="s">
        <v>270</v>
      </c>
      <c r="D7534" t="s">
        <v>465</v>
      </c>
      <c r="E7534" t="s">
        <v>483</v>
      </c>
      <c r="F7534" s="20">
        <v>2031</v>
      </c>
      <c r="G7534" s="20">
        <v>42</v>
      </c>
      <c r="H7534" s="11">
        <v>4197.0934238976497</v>
      </c>
      <c r="I7534" s="10">
        <v>4323695.7549322303</v>
      </c>
      <c r="J7534" s="33">
        <f t="shared" si="468"/>
        <v>9.7071895475296568E-4</v>
      </c>
      <c r="K7534" s="33">
        <f t="shared" si="469"/>
        <v>9.7024795952205256E-4</v>
      </c>
      <c r="L7534" s="33">
        <f t="shared" si="470"/>
        <v>0.99429118215568091</v>
      </c>
      <c r="M7534" s="33">
        <f t="shared" si="471"/>
        <v>0.99332647316502354</v>
      </c>
    </row>
    <row r="7535" spans="1:13" ht="41.4">
      <c r="A7535" t="s">
        <v>164</v>
      </c>
      <c r="B7535" t="s">
        <v>268</v>
      </c>
      <c r="C7535" s="14" t="s">
        <v>270</v>
      </c>
      <c r="D7535" t="s">
        <v>465</v>
      </c>
      <c r="E7535" t="s">
        <v>483</v>
      </c>
      <c r="F7535" s="20">
        <v>2031</v>
      </c>
      <c r="G7535" s="20">
        <v>43</v>
      </c>
      <c r="H7535" s="11">
        <v>4546.9192819698901</v>
      </c>
      <c r="I7535" s="10">
        <v>4305971.2654719399</v>
      </c>
      <c r="J7535" s="33">
        <f t="shared" si="468"/>
        <v>1.055956717228939E-3</v>
      </c>
      <c r="K7535" s="33">
        <f t="shared" si="469"/>
        <v>1.0553993911226467E-3</v>
      </c>
      <c r="L7535" s="33">
        <f t="shared" si="470"/>
        <v>0.99332647316502354</v>
      </c>
      <c r="M7535" s="33">
        <f t="shared" si="471"/>
        <v>0.99227811701005919</v>
      </c>
    </row>
    <row r="7536" spans="1:13" ht="41.4">
      <c r="A7536" t="s">
        <v>164</v>
      </c>
      <c r="B7536" t="s">
        <v>268</v>
      </c>
      <c r="C7536" s="14" t="s">
        <v>270</v>
      </c>
      <c r="D7536" t="s">
        <v>465</v>
      </c>
      <c r="E7536" t="s">
        <v>483</v>
      </c>
      <c r="F7536" s="20">
        <v>2031</v>
      </c>
      <c r="G7536" s="20">
        <v>44</v>
      </c>
      <c r="H7536" s="11">
        <v>4809.0113198524496</v>
      </c>
      <c r="I7536" s="10">
        <v>4172928.5498422901</v>
      </c>
      <c r="J7536" s="33">
        <f t="shared" si="468"/>
        <v>1.1524307838997625E-3</v>
      </c>
      <c r="K7536" s="33">
        <f t="shared" si="469"/>
        <v>1.15176699056041E-3</v>
      </c>
      <c r="L7536" s="33">
        <f t="shared" si="470"/>
        <v>0.99227811701005919</v>
      </c>
      <c r="M7536" s="33">
        <f t="shared" si="471"/>
        <v>0.99113524382943152</v>
      </c>
    </row>
    <row r="7537" spans="1:13" ht="41.4">
      <c r="A7537" t="s">
        <v>164</v>
      </c>
      <c r="B7537" t="s">
        <v>268</v>
      </c>
      <c r="C7537" s="14" t="s">
        <v>270</v>
      </c>
      <c r="D7537" t="s">
        <v>465</v>
      </c>
      <c r="E7537" t="s">
        <v>483</v>
      </c>
      <c r="F7537" s="20">
        <v>2031</v>
      </c>
      <c r="G7537" s="20">
        <v>45</v>
      </c>
      <c r="H7537" s="11">
        <v>6161.6464653722096</v>
      </c>
      <c r="I7537" s="10">
        <v>4137125.3114805198</v>
      </c>
      <c r="J7537" s="33">
        <f t="shared" si="468"/>
        <v>1.4893545642124123E-3</v>
      </c>
      <c r="K7537" s="33">
        <f t="shared" si="469"/>
        <v>1.4882460261071984E-3</v>
      </c>
      <c r="L7537" s="33">
        <f t="shared" si="470"/>
        <v>0.99113524382943152</v>
      </c>
      <c r="M7537" s="33">
        <f t="shared" si="471"/>
        <v>0.9896601907414676</v>
      </c>
    </row>
    <row r="7538" spans="1:13" ht="41.4">
      <c r="A7538" t="s">
        <v>164</v>
      </c>
      <c r="B7538" t="s">
        <v>268</v>
      </c>
      <c r="C7538" s="14" t="s">
        <v>270</v>
      </c>
      <c r="D7538" t="s">
        <v>465</v>
      </c>
      <c r="E7538" t="s">
        <v>483</v>
      </c>
      <c r="F7538" s="20">
        <v>2031</v>
      </c>
      <c r="G7538" s="20">
        <v>46</v>
      </c>
      <c r="H7538" s="11">
        <v>6839.8072465374398</v>
      </c>
      <c r="I7538" s="10">
        <v>4193329.1923083598</v>
      </c>
      <c r="J7538" s="33">
        <f t="shared" si="468"/>
        <v>1.631116216461946E-3</v>
      </c>
      <c r="K7538" s="33">
        <f t="shared" si="469"/>
        <v>1.6297866693862906E-3</v>
      </c>
      <c r="L7538" s="33">
        <f t="shared" si="470"/>
        <v>0.9896601907414676</v>
      </c>
      <c r="M7538" s="33">
        <f t="shared" si="471"/>
        <v>0.98804725575537489</v>
      </c>
    </row>
    <row r="7539" spans="1:13" ht="41.4">
      <c r="A7539" t="s">
        <v>164</v>
      </c>
      <c r="B7539" t="s">
        <v>268</v>
      </c>
      <c r="C7539" s="14" t="s">
        <v>270</v>
      </c>
      <c r="D7539" t="s">
        <v>465</v>
      </c>
      <c r="E7539" t="s">
        <v>483</v>
      </c>
      <c r="F7539" s="20">
        <v>2031</v>
      </c>
      <c r="G7539" s="20">
        <v>47</v>
      </c>
      <c r="H7539" s="11">
        <v>7641.3541557669796</v>
      </c>
      <c r="I7539" s="10">
        <v>4275146.3647723403</v>
      </c>
      <c r="J7539" s="33">
        <f t="shared" si="468"/>
        <v>1.7873900689652519E-3</v>
      </c>
      <c r="K7539" s="33">
        <f t="shared" si="469"/>
        <v>1.7857936386255213E-3</v>
      </c>
      <c r="L7539" s="33">
        <f t="shared" si="470"/>
        <v>0.98804725575537489</v>
      </c>
      <c r="M7539" s="33">
        <f t="shared" si="471"/>
        <v>0.98628280725138551</v>
      </c>
    </row>
    <row r="7540" spans="1:13" ht="41.4">
      <c r="A7540" t="s">
        <v>164</v>
      </c>
      <c r="B7540" t="s">
        <v>268</v>
      </c>
      <c r="C7540" s="14" t="s">
        <v>270</v>
      </c>
      <c r="D7540" t="s">
        <v>465</v>
      </c>
      <c r="E7540" t="s">
        <v>483</v>
      </c>
      <c r="F7540" s="20">
        <v>2031</v>
      </c>
      <c r="G7540" s="20">
        <v>48</v>
      </c>
      <c r="H7540" s="11">
        <v>8319.5874460861796</v>
      </c>
      <c r="I7540" s="10">
        <v>4248334.6553340703</v>
      </c>
      <c r="J7540" s="33">
        <f t="shared" si="468"/>
        <v>1.9583173457487341E-3</v>
      </c>
      <c r="K7540" s="33">
        <f t="shared" si="469"/>
        <v>1.9564010934162157E-3</v>
      </c>
      <c r="L7540" s="33">
        <f t="shared" si="470"/>
        <v>0.98628280725138551</v>
      </c>
      <c r="M7540" s="33">
        <f t="shared" si="471"/>
        <v>0.98435324248886125</v>
      </c>
    </row>
    <row r="7541" spans="1:13" ht="41.4">
      <c r="A7541" t="s">
        <v>164</v>
      </c>
      <c r="B7541" t="s">
        <v>268</v>
      </c>
      <c r="C7541" s="14" t="s">
        <v>270</v>
      </c>
      <c r="D7541" t="s">
        <v>465</v>
      </c>
      <c r="E7541" t="s">
        <v>483</v>
      </c>
      <c r="F7541" s="20">
        <v>2031</v>
      </c>
      <c r="G7541" s="20">
        <v>49</v>
      </c>
      <c r="H7541" s="11">
        <v>8818.9624149762494</v>
      </c>
      <c r="I7541" s="10">
        <v>4109609.8640396502</v>
      </c>
      <c r="J7541" s="33">
        <f t="shared" si="468"/>
        <v>2.145936647696143E-3</v>
      </c>
      <c r="K7541" s="33">
        <f t="shared" si="469"/>
        <v>2.1436357717871113E-3</v>
      </c>
      <c r="L7541" s="33">
        <f t="shared" si="470"/>
        <v>0.98435324248886125</v>
      </c>
      <c r="M7541" s="33">
        <f t="shared" si="471"/>
        <v>0.98224314766618748</v>
      </c>
    </row>
    <row r="7542" spans="1:13" ht="41.4">
      <c r="A7542" t="s">
        <v>164</v>
      </c>
      <c r="B7542" t="s">
        <v>268</v>
      </c>
      <c r="C7542" s="14" t="s">
        <v>270</v>
      </c>
      <c r="D7542" t="s">
        <v>465</v>
      </c>
      <c r="E7542" t="s">
        <v>483</v>
      </c>
      <c r="F7542" s="20">
        <v>2031</v>
      </c>
      <c r="G7542" s="20">
        <v>50</v>
      </c>
      <c r="H7542" s="11">
        <v>10062.9258924059</v>
      </c>
      <c r="I7542" s="10">
        <v>4032661.9513557102</v>
      </c>
      <c r="J7542" s="33">
        <f t="shared" si="468"/>
        <v>2.4953556766698286E-3</v>
      </c>
      <c r="K7542" s="33">
        <f t="shared" si="469"/>
        <v>2.4922448647586304E-3</v>
      </c>
      <c r="L7542" s="33">
        <f t="shared" si="470"/>
        <v>0.98224314766618748</v>
      </c>
      <c r="M7542" s="33">
        <f t="shared" si="471"/>
        <v>0.97979515722547206</v>
      </c>
    </row>
    <row r="7543" spans="1:13" ht="41.4">
      <c r="A7543" t="s">
        <v>164</v>
      </c>
      <c r="B7543" t="s">
        <v>268</v>
      </c>
      <c r="C7543" s="14" t="s">
        <v>270</v>
      </c>
      <c r="D7543" t="s">
        <v>465</v>
      </c>
      <c r="E7543" t="s">
        <v>483</v>
      </c>
      <c r="F7543" s="20">
        <v>2031</v>
      </c>
      <c r="G7543" s="20">
        <v>51</v>
      </c>
      <c r="H7543" s="11">
        <v>10826.719013903599</v>
      </c>
      <c r="I7543" s="10">
        <v>3970353.4892520602</v>
      </c>
      <c r="J7543" s="33">
        <f t="shared" si="468"/>
        <v>2.7268904502362455E-3</v>
      </c>
      <c r="K7543" s="33">
        <f t="shared" si="469"/>
        <v>2.7231758616649282E-3</v>
      </c>
      <c r="L7543" s="33">
        <f t="shared" si="470"/>
        <v>0.97979515722547206</v>
      </c>
      <c r="M7543" s="33">
        <f t="shared" si="471"/>
        <v>0.97712700270393948</v>
      </c>
    </row>
    <row r="7544" spans="1:13" ht="41.4">
      <c r="A7544" t="s">
        <v>164</v>
      </c>
      <c r="B7544" t="s">
        <v>268</v>
      </c>
      <c r="C7544" s="14" t="s">
        <v>270</v>
      </c>
      <c r="D7544" t="s">
        <v>465</v>
      </c>
      <c r="E7544" t="s">
        <v>483</v>
      </c>
      <c r="F7544" s="20">
        <v>2031</v>
      </c>
      <c r="G7544" s="20">
        <v>52</v>
      </c>
      <c r="H7544" s="11">
        <v>11626.7882377931</v>
      </c>
      <c r="I7544" s="10">
        <v>3903198.7605634201</v>
      </c>
      <c r="J7544" s="33">
        <f t="shared" si="468"/>
        <v>2.9787845690222533E-3</v>
      </c>
      <c r="K7544" s="33">
        <f t="shared" si="469"/>
        <v>2.9743523921934578E-3</v>
      </c>
      <c r="L7544" s="33">
        <f t="shared" si="470"/>
        <v>0.97712700270393948</v>
      </c>
      <c r="M7544" s="33">
        <f t="shared" si="471"/>
        <v>0.97422068266597017</v>
      </c>
    </row>
    <row r="7545" spans="1:13" ht="41.4">
      <c r="A7545" t="s">
        <v>164</v>
      </c>
      <c r="B7545" t="s">
        <v>268</v>
      </c>
      <c r="C7545" s="14" t="s">
        <v>270</v>
      </c>
      <c r="D7545" t="s">
        <v>465</v>
      </c>
      <c r="E7545" t="s">
        <v>483</v>
      </c>
      <c r="F7545" s="20">
        <v>2031</v>
      </c>
      <c r="G7545" s="20">
        <v>53</v>
      </c>
      <c r="H7545" s="11">
        <v>12416.5440258938</v>
      </c>
      <c r="I7545" s="10">
        <v>3816599.97361283</v>
      </c>
      <c r="J7545" s="33">
        <f t="shared" si="468"/>
        <v>3.2532998249067691E-3</v>
      </c>
      <c r="K7545" s="33">
        <f t="shared" si="469"/>
        <v>3.2480135791660425E-3</v>
      </c>
      <c r="L7545" s="33">
        <f t="shared" si="470"/>
        <v>0.97422068266597017</v>
      </c>
      <c r="M7545" s="33">
        <f t="shared" si="471"/>
        <v>0.97105640065956667</v>
      </c>
    </row>
    <row r="7546" spans="1:13" ht="41.4">
      <c r="A7546" t="s">
        <v>164</v>
      </c>
      <c r="B7546" t="s">
        <v>268</v>
      </c>
      <c r="C7546" s="14" t="s">
        <v>270</v>
      </c>
      <c r="D7546" t="s">
        <v>465</v>
      </c>
      <c r="E7546" t="s">
        <v>483</v>
      </c>
      <c r="F7546" s="20">
        <v>2031</v>
      </c>
      <c r="G7546" s="20">
        <v>54</v>
      </c>
      <c r="H7546" s="11">
        <v>13326.5398952129</v>
      </c>
      <c r="I7546" s="10">
        <v>3746611.7029280998</v>
      </c>
      <c r="J7546" s="33">
        <f t="shared" si="468"/>
        <v>3.5569578466852522E-3</v>
      </c>
      <c r="K7546" s="33">
        <f t="shared" si="469"/>
        <v>3.550639365867081E-3</v>
      </c>
      <c r="L7546" s="33">
        <f t="shared" si="470"/>
        <v>0.97105640065956667</v>
      </c>
      <c r="M7546" s="33">
        <f t="shared" si="471"/>
        <v>0.96760852957690757</v>
      </c>
    </row>
    <row r="7547" spans="1:13" ht="41.4">
      <c r="A7547" t="s">
        <v>164</v>
      </c>
      <c r="B7547" t="s">
        <v>268</v>
      </c>
      <c r="C7547" s="14" t="s">
        <v>270</v>
      </c>
      <c r="D7547" t="s">
        <v>465</v>
      </c>
      <c r="E7547" t="s">
        <v>483</v>
      </c>
      <c r="F7547" s="20">
        <v>2031</v>
      </c>
      <c r="G7547" s="20">
        <v>55</v>
      </c>
      <c r="H7547" s="11">
        <v>14350.888444001301</v>
      </c>
      <c r="I7547" s="10">
        <v>3664708.3836767301</v>
      </c>
      <c r="J7547" s="33">
        <f t="shared" si="468"/>
        <v>3.9159700968084497E-3</v>
      </c>
      <c r="K7547" s="33">
        <f t="shared" si="469"/>
        <v>3.9083126845689264E-3</v>
      </c>
      <c r="L7547" s="33">
        <f t="shared" si="470"/>
        <v>0.96760852957690757</v>
      </c>
      <c r="M7547" s="33">
        <f t="shared" si="471"/>
        <v>0.96382681288706507</v>
      </c>
    </row>
    <row r="7548" spans="1:13" ht="41.4">
      <c r="A7548" t="s">
        <v>164</v>
      </c>
      <c r="B7548" t="s">
        <v>268</v>
      </c>
      <c r="C7548" s="14" t="s">
        <v>270</v>
      </c>
      <c r="D7548" t="s">
        <v>465</v>
      </c>
      <c r="E7548" t="s">
        <v>483</v>
      </c>
      <c r="F7548" s="20">
        <v>2031</v>
      </c>
      <c r="G7548" s="20">
        <v>56</v>
      </c>
      <c r="H7548" s="11">
        <v>15311.9147096332</v>
      </c>
      <c r="I7548" s="10">
        <v>3581395.22822141</v>
      </c>
      <c r="J7548" s="33">
        <f t="shared" si="468"/>
        <v>4.2754049005748499E-3</v>
      </c>
      <c r="K7548" s="33">
        <f t="shared" si="469"/>
        <v>4.2662783682160255E-3</v>
      </c>
      <c r="L7548" s="33">
        <f t="shared" si="470"/>
        <v>0.96382681288706507</v>
      </c>
      <c r="M7548" s="33">
        <f t="shared" si="471"/>
        <v>0.95971485940453838</v>
      </c>
    </row>
    <row r="7549" spans="1:13" ht="41.4">
      <c r="A7549" t="s">
        <v>164</v>
      </c>
      <c r="B7549" t="s">
        <v>268</v>
      </c>
      <c r="C7549" s="14" t="s">
        <v>270</v>
      </c>
      <c r="D7549" t="s">
        <v>465</v>
      </c>
      <c r="E7549" t="s">
        <v>483</v>
      </c>
      <c r="F7549" s="20">
        <v>2031</v>
      </c>
      <c r="G7549" s="20">
        <v>57</v>
      </c>
      <c r="H7549" s="11">
        <v>16211.361579912</v>
      </c>
      <c r="I7549" s="10">
        <v>3471195.9272068599</v>
      </c>
      <c r="J7549" s="33">
        <f t="shared" si="468"/>
        <v>4.6702525354011546E-3</v>
      </c>
      <c r="K7549" s="33">
        <f t="shared" si="469"/>
        <v>4.6593638635730183E-3</v>
      </c>
      <c r="L7549" s="33">
        <f t="shared" si="470"/>
        <v>0.95971485940453838</v>
      </c>
      <c r="M7549" s="33">
        <f t="shared" si="471"/>
        <v>0.95524319866929486</v>
      </c>
    </row>
    <row r="7550" spans="1:13" ht="41.4">
      <c r="A7550" t="s">
        <v>164</v>
      </c>
      <c r="B7550" t="s">
        <v>268</v>
      </c>
      <c r="C7550" s="14" t="s">
        <v>270</v>
      </c>
      <c r="D7550" t="s">
        <v>465</v>
      </c>
      <c r="E7550" t="s">
        <v>483</v>
      </c>
      <c r="F7550" s="20">
        <v>2031</v>
      </c>
      <c r="G7550" s="20">
        <v>58</v>
      </c>
      <c r="H7550" s="11">
        <v>17452.6264771036</v>
      </c>
      <c r="I7550" s="10">
        <v>3419534.1792193898</v>
      </c>
      <c r="J7550" s="33">
        <f t="shared" si="468"/>
        <v>5.1038023199661891E-3</v>
      </c>
      <c r="K7550" s="33">
        <f t="shared" si="469"/>
        <v>5.0908000506478812E-3</v>
      </c>
      <c r="L7550" s="33">
        <f t="shared" si="470"/>
        <v>0.95524319866929486</v>
      </c>
      <c r="M7550" s="33">
        <f t="shared" si="471"/>
        <v>0.9503802465451282</v>
      </c>
    </row>
    <row r="7551" spans="1:13" ht="41.4">
      <c r="A7551" t="s">
        <v>164</v>
      </c>
      <c r="B7551" t="s">
        <v>268</v>
      </c>
      <c r="C7551" s="14" t="s">
        <v>270</v>
      </c>
      <c r="D7551" t="s">
        <v>465</v>
      </c>
      <c r="E7551" t="s">
        <v>483</v>
      </c>
      <c r="F7551" s="20">
        <v>2031</v>
      </c>
      <c r="G7551" s="20">
        <v>59</v>
      </c>
      <c r="H7551" s="11">
        <v>17923.433018465799</v>
      </c>
      <c r="I7551" s="10">
        <v>3207752.8326754002</v>
      </c>
      <c r="J7551" s="33">
        <f t="shared" si="468"/>
        <v>5.5875355594392556E-3</v>
      </c>
      <c r="K7551" s="33">
        <f t="shared" si="469"/>
        <v>5.5719543163826879E-3</v>
      </c>
      <c r="L7551" s="33">
        <f t="shared" si="470"/>
        <v>0.9503802465451282</v>
      </c>
      <c r="M7551" s="33">
        <f t="shared" si="471"/>
        <v>0.94508477122818624</v>
      </c>
    </row>
    <row r="7552" spans="1:13" ht="41.4">
      <c r="A7552" t="s">
        <v>164</v>
      </c>
      <c r="B7552" t="s">
        <v>268</v>
      </c>
      <c r="C7552" s="14" t="s">
        <v>270</v>
      </c>
      <c r="D7552" t="s">
        <v>465</v>
      </c>
      <c r="E7552" t="s">
        <v>483</v>
      </c>
      <c r="F7552" s="20">
        <v>2031</v>
      </c>
      <c r="G7552" s="20">
        <v>60</v>
      </c>
      <c r="H7552" s="11">
        <v>19338.821553077902</v>
      </c>
      <c r="I7552" s="10">
        <v>3114335.68063155</v>
      </c>
      <c r="J7552" s="33">
        <f t="shared" si="468"/>
        <v>6.209613714201874E-3</v>
      </c>
      <c r="K7552" s="33">
        <f t="shared" si="469"/>
        <v>6.1903739074836706E-3</v>
      </c>
      <c r="L7552" s="33">
        <f t="shared" si="470"/>
        <v>0.94508477122818624</v>
      </c>
      <c r="M7552" s="33">
        <f t="shared" si="471"/>
        <v>0.93923434312001508</v>
      </c>
    </row>
    <row r="7553" spans="1:13" ht="41.4">
      <c r="A7553" t="s">
        <v>164</v>
      </c>
      <c r="B7553" t="s">
        <v>268</v>
      </c>
      <c r="C7553" s="14" t="s">
        <v>270</v>
      </c>
      <c r="D7553" t="s">
        <v>465</v>
      </c>
      <c r="E7553" t="s">
        <v>483</v>
      </c>
      <c r="F7553" s="20">
        <v>2031</v>
      </c>
      <c r="G7553" s="20">
        <v>61</v>
      </c>
      <c r="H7553" s="11">
        <v>20544.075381762199</v>
      </c>
      <c r="I7553" s="10">
        <v>3024298.5688716299</v>
      </c>
      <c r="J7553" s="33">
        <f t="shared" si="468"/>
        <v>6.7930050270887188E-3</v>
      </c>
      <c r="K7553" s="33">
        <f t="shared" si="469"/>
        <v>6.7699847236128985E-3</v>
      </c>
      <c r="L7553" s="33">
        <f t="shared" si="470"/>
        <v>0.93923434312001508</v>
      </c>
      <c r="M7553" s="33">
        <f t="shared" si="471"/>
        <v>0.93287574096519998</v>
      </c>
    </row>
    <row r="7554" spans="1:13" ht="41.4">
      <c r="A7554" t="s">
        <v>164</v>
      </c>
      <c r="B7554" t="s">
        <v>268</v>
      </c>
      <c r="C7554" s="14" t="s">
        <v>270</v>
      </c>
      <c r="D7554" t="s">
        <v>465</v>
      </c>
      <c r="E7554" t="s">
        <v>483</v>
      </c>
      <c r="F7554" s="20">
        <v>2031</v>
      </c>
      <c r="G7554" s="20">
        <v>62</v>
      </c>
      <c r="H7554" s="11">
        <v>21748.868235233</v>
      </c>
      <c r="I7554" s="10">
        <v>2925468.3552129599</v>
      </c>
      <c r="J7554" s="33">
        <f t="shared" ref="J7554:J7617" si="472">IF(I7554&gt;0,H7554/I7554,0)</f>
        <v>7.4343201137274948E-3</v>
      </c>
      <c r="K7554" s="33">
        <f t="shared" ref="K7554:K7617" si="473">1-EXP(-J7554)</f>
        <v>7.4067539102445901E-3</v>
      </c>
      <c r="L7554" s="33">
        <f t="shared" ref="L7554:L7617" si="474">IF(G7554=30,1,M7553)</f>
        <v>0.93287574096519998</v>
      </c>
      <c r="M7554" s="33">
        <f t="shared" ref="M7554:M7617" si="475">L7554*(1-K7554)</f>
        <v>0.92596615992303366</v>
      </c>
    </row>
    <row r="7555" spans="1:13" ht="41.4">
      <c r="A7555" t="s">
        <v>164</v>
      </c>
      <c r="B7555" t="s">
        <v>268</v>
      </c>
      <c r="C7555" s="14" t="s">
        <v>270</v>
      </c>
      <c r="D7555" t="s">
        <v>465</v>
      </c>
      <c r="E7555" t="s">
        <v>483</v>
      </c>
      <c r="F7555" s="20">
        <v>2031</v>
      </c>
      <c r="G7555" s="20">
        <v>63</v>
      </c>
      <c r="H7555" s="11">
        <v>22851.321702985399</v>
      </c>
      <c r="I7555" s="10">
        <v>2807355.6770341201</v>
      </c>
      <c r="J7555" s="33">
        <f t="shared" si="472"/>
        <v>8.1398028364995326E-3</v>
      </c>
      <c r="K7555" s="33">
        <f t="shared" si="473"/>
        <v>8.1067643444343584E-3</v>
      </c>
      <c r="L7555" s="33">
        <f t="shared" si="474"/>
        <v>0.92596615992303366</v>
      </c>
      <c r="M7555" s="33">
        <f t="shared" si="475"/>
        <v>0.91845957047361682</v>
      </c>
    </row>
    <row r="7556" spans="1:13" ht="41.4">
      <c r="A7556" t="s">
        <v>164</v>
      </c>
      <c r="B7556" t="s">
        <v>268</v>
      </c>
      <c r="C7556" s="14" t="s">
        <v>270</v>
      </c>
      <c r="D7556" t="s">
        <v>465</v>
      </c>
      <c r="E7556" t="s">
        <v>483</v>
      </c>
      <c r="F7556" s="20">
        <v>2031</v>
      </c>
      <c r="G7556" s="20">
        <v>64</v>
      </c>
      <c r="H7556" s="11">
        <v>23733.903335037801</v>
      </c>
      <c r="I7556" s="10">
        <v>2659223.6400456801</v>
      </c>
      <c r="J7556" s="33">
        <f t="shared" si="472"/>
        <v>8.9251249791950926E-3</v>
      </c>
      <c r="K7556" s="33">
        <f t="shared" si="473"/>
        <v>8.8854142800485203E-3</v>
      </c>
      <c r="L7556" s="33">
        <f t="shared" si="474"/>
        <v>0.91845957047361682</v>
      </c>
      <c r="M7556" s="33">
        <f t="shared" si="475"/>
        <v>0.91029867669048325</v>
      </c>
    </row>
    <row r="7557" spans="1:13" ht="41.4">
      <c r="A7557" t="s">
        <v>164</v>
      </c>
      <c r="B7557" t="s">
        <v>268</v>
      </c>
      <c r="C7557" s="14" t="s">
        <v>270</v>
      </c>
      <c r="D7557" t="s">
        <v>465</v>
      </c>
      <c r="E7557" t="s">
        <v>483</v>
      </c>
      <c r="F7557" s="20">
        <v>2031</v>
      </c>
      <c r="G7557" s="20">
        <v>65</v>
      </c>
      <c r="H7557" s="11">
        <v>24142.644941302799</v>
      </c>
      <c r="I7557" s="10">
        <v>2545968.8891893402</v>
      </c>
      <c r="J7557" s="33">
        <f t="shared" si="472"/>
        <v>9.4826944051897028E-3</v>
      </c>
      <c r="K7557" s="33">
        <f t="shared" si="473"/>
        <v>9.4378754386651442E-3</v>
      </c>
      <c r="L7557" s="33">
        <f t="shared" si="474"/>
        <v>0.91029867669048325</v>
      </c>
      <c r="M7557" s="33">
        <f t="shared" si="475"/>
        <v>0.90170739116789678</v>
      </c>
    </row>
    <row r="7558" spans="1:13" ht="41.4">
      <c r="A7558" t="s">
        <v>164</v>
      </c>
      <c r="B7558" t="s">
        <v>268</v>
      </c>
      <c r="C7558" s="14" t="s">
        <v>270</v>
      </c>
      <c r="D7558" t="s">
        <v>465</v>
      </c>
      <c r="E7558" t="s">
        <v>483</v>
      </c>
      <c r="F7558" s="20">
        <v>2031</v>
      </c>
      <c r="G7558" s="20">
        <v>66</v>
      </c>
      <c r="H7558" s="11">
        <v>25076.5514102212</v>
      </c>
      <c r="I7558" s="10">
        <v>2412460.7485889602</v>
      </c>
      <c r="J7558" s="33">
        <f t="shared" si="472"/>
        <v>1.0394594575222991E-2</v>
      </c>
      <c r="K7558" s="33">
        <f t="shared" si="473"/>
        <v>1.0340757476772322E-2</v>
      </c>
      <c r="L7558" s="33">
        <f t="shared" si="474"/>
        <v>0.90170739116789678</v>
      </c>
      <c r="M7558" s="33">
        <f t="shared" si="475"/>
        <v>0.8923830537208165</v>
      </c>
    </row>
    <row r="7559" spans="1:13" ht="41.4">
      <c r="A7559" t="s">
        <v>164</v>
      </c>
      <c r="B7559" t="s">
        <v>268</v>
      </c>
      <c r="C7559" s="14" t="s">
        <v>270</v>
      </c>
      <c r="D7559" t="s">
        <v>465</v>
      </c>
      <c r="E7559" t="s">
        <v>483</v>
      </c>
      <c r="F7559" s="20">
        <v>2031</v>
      </c>
      <c r="G7559" s="20">
        <v>67</v>
      </c>
      <c r="H7559" s="11">
        <v>25981.9904875553</v>
      </c>
      <c r="I7559" s="10">
        <v>2278968.1156398999</v>
      </c>
      <c r="J7559" s="33">
        <f t="shared" si="472"/>
        <v>1.1400769633084555E-2</v>
      </c>
      <c r="K7559" s="33">
        <f t="shared" si="473"/>
        <v>1.133602713066395E-2</v>
      </c>
      <c r="L7559" s="33">
        <f t="shared" si="474"/>
        <v>0.8923830537208165</v>
      </c>
      <c r="M7559" s="33">
        <f t="shared" si="475"/>
        <v>0.88226697521289255</v>
      </c>
    </row>
    <row r="7560" spans="1:13" ht="41.4">
      <c r="A7560" t="s">
        <v>164</v>
      </c>
      <c r="B7560" t="s">
        <v>268</v>
      </c>
      <c r="C7560" s="14" t="s">
        <v>270</v>
      </c>
      <c r="D7560" t="s">
        <v>465</v>
      </c>
      <c r="E7560" t="s">
        <v>483</v>
      </c>
      <c r="F7560" s="20">
        <v>2031</v>
      </c>
      <c r="G7560" s="20">
        <v>68</v>
      </c>
      <c r="H7560" s="11">
        <v>26904.229601208601</v>
      </c>
      <c r="I7560" s="10">
        <v>2150218.82983877</v>
      </c>
      <c r="J7560" s="33">
        <f t="shared" si="472"/>
        <v>1.2512321642735294E-2</v>
      </c>
      <c r="K7560" s="33">
        <f t="shared" si="473"/>
        <v>1.2434368011981389E-2</v>
      </c>
      <c r="L7560" s="33">
        <f t="shared" si="474"/>
        <v>0.88226697521289255</v>
      </c>
      <c r="M7560" s="33">
        <f t="shared" si="475"/>
        <v>0.87129654295827774</v>
      </c>
    </row>
    <row r="7561" spans="1:13" ht="41.4">
      <c r="A7561" t="s">
        <v>164</v>
      </c>
      <c r="B7561" t="s">
        <v>268</v>
      </c>
      <c r="C7561" s="14" t="s">
        <v>270</v>
      </c>
      <c r="D7561" t="s">
        <v>465</v>
      </c>
      <c r="E7561" t="s">
        <v>483</v>
      </c>
      <c r="F7561" s="20">
        <v>2031</v>
      </c>
      <c r="G7561" s="20">
        <v>69</v>
      </c>
      <c r="H7561" s="11">
        <v>27546.147489695501</v>
      </c>
      <c r="I7561" s="10">
        <v>1997645.7540877301</v>
      </c>
      <c r="J7561" s="33">
        <f t="shared" si="472"/>
        <v>1.3789305452845452E-2</v>
      </c>
      <c r="K7561" s="33">
        <f t="shared" si="473"/>
        <v>1.3694668472546301E-2</v>
      </c>
      <c r="L7561" s="33">
        <f t="shared" si="474"/>
        <v>0.87129654295827774</v>
      </c>
      <c r="M7561" s="33">
        <f t="shared" si="475"/>
        <v>0.85936442566118842</v>
      </c>
    </row>
    <row r="7562" spans="1:13" ht="41.4">
      <c r="A7562" t="s">
        <v>164</v>
      </c>
      <c r="B7562" t="s">
        <v>268</v>
      </c>
      <c r="C7562" s="14" t="s">
        <v>270</v>
      </c>
      <c r="D7562" t="s">
        <v>465</v>
      </c>
      <c r="E7562" t="s">
        <v>483</v>
      </c>
      <c r="F7562" s="20">
        <v>2032</v>
      </c>
      <c r="G7562" s="20">
        <v>30</v>
      </c>
      <c r="H7562" s="11">
        <v>959.29643788389501</v>
      </c>
      <c r="I7562" s="10">
        <v>4354864.8593905596</v>
      </c>
      <c r="J7562" s="33">
        <f t="shared" si="472"/>
        <v>2.2028156300081916E-4</v>
      </c>
      <c r="K7562" s="33">
        <f t="shared" si="473"/>
        <v>2.2025730279873201E-4</v>
      </c>
      <c r="L7562" s="33">
        <f t="shared" si="474"/>
        <v>1</v>
      </c>
      <c r="M7562" s="33">
        <f t="shared" si="475"/>
        <v>0.99977974269720127</v>
      </c>
    </row>
    <row r="7563" spans="1:13" ht="41.4">
      <c r="A7563" t="s">
        <v>164</v>
      </c>
      <c r="B7563" t="s">
        <v>268</v>
      </c>
      <c r="C7563" s="14" t="s">
        <v>270</v>
      </c>
      <c r="D7563" t="s">
        <v>465</v>
      </c>
      <c r="E7563" t="s">
        <v>483</v>
      </c>
      <c r="F7563" s="20">
        <v>2032</v>
      </c>
      <c r="G7563" s="20">
        <v>31</v>
      </c>
      <c r="H7563" s="11">
        <v>1091.40901356111</v>
      </c>
      <c r="I7563" s="10">
        <v>4335158.0349007398</v>
      </c>
      <c r="J7563" s="33">
        <f t="shared" si="472"/>
        <v>2.5175760716785486E-4</v>
      </c>
      <c r="K7563" s="33">
        <f t="shared" si="473"/>
        <v>2.5172591888078522E-4</v>
      </c>
      <c r="L7563" s="33">
        <f t="shared" si="474"/>
        <v>0.99977974269720127</v>
      </c>
      <c r="M7563" s="33">
        <f t="shared" si="475"/>
        <v>0.99952807222279239</v>
      </c>
    </row>
    <row r="7564" spans="1:13" ht="41.4">
      <c r="A7564" t="s">
        <v>164</v>
      </c>
      <c r="B7564" t="s">
        <v>268</v>
      </c>
      <c r="C7564" s="14" t="s">
        <v>270</v>
      </c>
      <c r="D7564" t="s">
        <v>465</v>
      </c>
      <c r="E7564" t="s">
        <v>483</v>
      </c>
      <c r="F7564" s="20">
        <v>2032</v>
      </c>
      <c r="G7564" s="20">
        <v>32</v>
      </c>
      <c r="H7564" s="11">
        <v>1142.72022832112</v>
      </c>
      <c r="I7564" s="10">
        <v>4315596.6937638596</v>
      </c>
      <c r="J7564" s="33">
        <f t="shared" si="472"/>
        <v>2.6478846597792098E-4</v>
      </c>
      <c r="K7564" s="33">
        <f t="shared" si="473"/>
        <v>2.6475341260601137E-4</v>
      </c>
      <c r="L7564" s="33">
        <f t="shared" si="474"/>
        <v>0.99952807222279239</v>
      </c>
      <c r="M7564" s="33">
        <f t="shared" si="475"/>
        <v>0.99926344375467591</v>
      </c>
    </row>
    <row r="7565" spans="1:13" ht="41.4">
      <c r="A7565" t="s">
        <v>164</v>
      </c>
      <c r="B7565" t="s">
        <v>268</v>
      </c>
      <c r="C7565" s="14" t="s">
        <v>270</v>
      </c>
      <c r="D7565" t="s">
        <v>465</v>
      </c>
      <c r="E7565" t="s">
        <v>483</v>
      </c>
      <c r="F7565" s="20">
        <v>2032</v>
      </c>
      <c r="G7565" s="20">
        <v>33</v>
      </c>
      <c r="H7565" s="11">
        <v>1214.8032434019101</v>
      </c>
      <c r="I7565" s="10">
        <v>4335876.3856029203</v>
      </c>
      <c r="J7565" s="33">
        <f t="shared" si="472"/>
        <v>2.8017478714005979E-4</v>
      </c>
      <c r="K7565" s="33">
        <f t="shared" si="473"/>
        <v>2.8013554184969092E-4</v>
      </c>
      <c r="L7565" s="33">
        <f t="shared" si="474"/>
        <v>0.99926344375467591</v>
      </c>
      <c r="M7565" s="33">
        <f t="shared" si="475"/>
        <v>0.99898351454840906</v>
      </c>
    </row>
    <row r="7566" spans="1:13" ht="41.4">
      <c r="A7566" t="s">
        <v>164</v>
      </c>
      <c r="B7566" t="s">
        <v>268</v>
      </c>
      <c r="C7566" s="14" t="s">
        <v>270</v>
      </c>
      <c r="D7566" t="s">
        <v>465</v>
      </c>
      <c r="E7566" t="s">
        <v>483</v>
      </c>
      <c r="F7566" s="20">
        <v>2032</v>
      </c>
      <c r="G7566" s="20">
        <v>34</v>
      </c>
      <c r="H7566" s="11">
        <v>1311.6514298695899</v>
      </c>
      <c r="I7566" s="10">
        <v>4395445.1161249299</v>
      </c>
      <c r="J7566" s="33">
        <f t="shared" si="472"/>
        <v>2.9841151355928098E-4</v>
      </c>
      <c r="K7566" s="33">
        <f t="shared" si="473"/>
        <v>2.9836699327212557E-4</v>
      </c>
      <c r="L7566" s="33">
        <f t="shared" si="474"/>
        <v>0.99898351454840906</v>
      </c>
      <c r="M7566" s="33">
        <f t="shared" si="475"/>
        <v>0.99868545084084481</v>
      </c>
    </row>
    <row r="7567" spans="1:13" ht="41.4">
      <c r="A7567" t="s">
        <v>164</v>
      </c>
      <c r="B7567" t="s">
        <v>268</v>
      </c>
      <c r="C7567" s="14" t="s">
        <v>270</v>
      </c>
      <c r="D7567" t="s">
        <v>465</v>
      </c>
      <c r="E7567" t="s">
        <v>483</v>
      </c>
      <c r="F7567" s="20">
        <v>2032</v>
      </c>
      <c r="G7567" s="20">
        <v>35</v>
      </c>
      <c r="H7567" s="11">
        <v>2102.1966922466399</v>
      </c>
      <c r="I7567" s="10">
        <v>4534905.5297571402</v>
      </c>
      <c r="J7567" s="33">
        <f t="shared" si="472"/>
        <v>4.6355909256597452E-4</v>
      </c>
      <c r="K7567" s="33">
        <f t="shared" si="473"/>
        <v>4.6345166565009421E-4</v>
      </c>
      <c r="L7567" s="33">
        <f t="shared" si="474"/>
        <v>0.99868545084084481</v>
      </c>
      <c r="M7567" s="33">
        <f t="shared" si="475"/>
        <v>0.99822260840519206</v>
      </c>
    </row>
    <row r="7568" spans="1:13" ht="41.4">
      <c r="A7568" t="s">
        <v>164</v>
      </c>
      <c r="B7568" t="s">
        <v>268</v>
      </c>
      <c r="C7568" s="14" t="s">
        <v>270</v>
      </c>
      <c r="D7568" t="s">
        <v>465</v>
      </c>
      <c r="E7568" t="s">
        <v>483</v>
      </c>
      <c r="F7568" s="20">
        <v>2032</v>
      </c>
      <c r="G7568" s="20">
        <v>36</v>
      </c>
      <c r="H7568" s="11">
        <v>2225.5186068197499</v>
      </c>
      <c r="I7568" s="10">
        <v>4490942.0659972299</v>
      </c>
      <c r="J7568" s="33">
        <f t="shared" si="472"/>
        <v>4.955571846873882E-4</v>
      </c>
      <c r="K7568" s="33">
        <f t="shared" si="473"/>
        <v>4.9543441650612419E-4</v>
      </c>
      <c r="L7568" s="33">
        <f t="shared" si="474"/>
        <v>0.99822260840519206</v>
      </c>
      <c r="M7568" s="33">
        <f t="shared" si="475"/>
        <v>0.99772805456965363</v>
      </c>
    </row>
    <row r="7569" spans="1:13" ht="41.4">
      <c r="A7569" t="s">
        <v>164</v>
      </c>
      <c r="B7569" t="s">
        <v>268</v>
      </c>
      <c r="C7569" s="14" t="s">
        <v>270</v>
      </c>
      <c r="D7569" t="s">
        <v>465</v>
      </c>
      <c r="E7569" t="s">
        <v>483</v>
      </c>
      <c r="F7569" s="20">
        <v>2032</v>
      </c>
      <c r="G7569" s="20">
        <v>37</v>
      </c>
      <c r="H7569" s="11">
        <v>2347.1087675494</v>
      </c>
      <c r="I7569" s="10">
        <v>4417238.7373613501</v>
      </c>
      <c r="J7569" s="33">
        <f t="shared" si="472"/>
        <v>5.3135202942448435E-4</v>
      </c>
      <c r="K7569" s="33">
        <f t="shared" si="473"/>
        <v>5.3121088693475205E-4</v>
      </c>
      <c r="L7569" s="33">
        <f t="shared" si="474"/>
        <v>0.99772805456965363</v>
      </c>
      <c r="M7569" s="33">
        <f t="shared" si="475"/>
        <v>0.99719805056486599</v>
      </c>
    </row>
    <row r="7570" spans="1:13" ht="41.4">
      <c r="A7570" t="s">
        <v>164</v>
      </c>
      <c r="B7570" t="s">
        <v>268</v>
      </c>
      <c r="C7570" s="14" t="s">
        <v>270</v>
      </c>
      <c r="D7570" t="s">
        <v>465</v>
      </c>
      <c r="E7570" t="s">
        <v>483</v>
      </c>
      <c r="F7570" s="20">
        <v>2032</v>
      </c>
      <c r="G7570" s="20">
        <v>38</v>
      </c>
      <c r="H7570" s="11">
        <v>2488.92153849537</v>
      </c>
      <c r="I7570" s="10">
        <v>4359138.1099694297</v>
      </c>
      <c r="J7570" s="33">
        <f t="shared" si="472"/>
        <v>5.7096643320457324E-4</v>
      </c>
      <c r="K7570" s="33">
        <f t="shared" si="473"/>
        <v>5.70803462888958E-4</v>
      </c>
      <c r="L7570" s="33">
        <f t="shared" si="474"/>
        <v>0.99719805056486599</v>
      </c>
      <c r="M7570" s="33">
        <f t="shared" si="475"/>
        <v>0.99662884646441741</v>
      </c>
    </row>
    <row r="7571" spans="1:13" ht="41.4">
      <c r="A7571" t="s">
        <v>164</v>
      </c>
      <c r="B7571" t="s">
        <v>268</v>
      </c>
      <c r="C7571" s="14" t="s">
        <v>270</v>
      </c>
      <c r="D7571" t="s">
        <v>465</v>
      </c>
      <c r="E7571" t="s">
        <v>483</v>
      </c>
      <c r="F7571" s="20">
        <v>2032</v>
      </c>
      <c r="G7571" s="20">
        <v>39</v>
      </c>
      <c r="H7571" s="11">
        <v>2645.6330087532401</v>
      </c>
      <c r="I7571" s="10">
        <v>4304515.6319179004</v>
      </c>
      <c r="J7571" s="33">
        <f t="shared" si="472"/>
        <v>6.1461805113121725E-4</v>
      </c>
      <c r="K7571" s="33">
        <f t="shared" si="473"/>
        <v>6.1442921214671653E-4</v>
      </c>
      <c r="L7571" s="33">
        <f t="shared" si="474"/>
        <v>0.99662884646441741</v>
      </c>
      <c r="M7571" s="33">
        <f t="shared" si="475"/>
        <v>0.9960164885874816</v>
      </c>
    </row>
    <row r="7572" spans="1:13" ht="41.4">
      <c r="A7572" t="s">
        <v>164</v>
      </c>
      <c r="B7572" t="s">
        <v>268</v>
      </c>
      <c r="C7572" s="14" t="s">
        <v>270</v>
      </c>
      <c r="D7572" t="s">
        <v>465</v>
      </c>
      <c r="E7572" t="s">
        <v>483</v>
      </c>
      <c r="F7572" s="20">
        <v>2032</v>
      </c>
      <c r="G7572" s="20">
        <v>40</v>
      </c>
      <c r="H7572" s="11">
        <v>3581.9121270519599</v>
      </c>
      <c r="I7572" s="10">
        <v>4340799.1428421903</v>
      </c>
      <c r="J7572" s="33">
        <f t="shared" si="472"/>
        <v>8.2517343216822049E-4</v>
      </c>
      <c r="K7572" s="33">
        <f t="shared" si="473"/>
        <v>8.2483307019731722E-4</v>
      </c>
      <c r="L7572" s="33">
        <f t="shared" si="474"/>
        <v>0.9960164885874816</v>
      </c>
      <c r="M7572" s="33">
        <f t="shared" si="475"/>
        <v>0.9951949412492328</v>
      </c>
    </row>
    <row r="7573" spans="1:13" ht="41.4">
      <c r="A7573" t="s">
        <v>164</v>
      </c>
      <c r="B7573" t="s">
        <v>268</v>
      </c>
      <c r="C7573" s="14" t="s">
        <v>270</v>
      </c>
      <c r="D7573" t="s">
        <v>465</v>
      </c>
      <c r="E7573" t="s">
        <v>483</v>
      </c>
      <c r="F7573" s="20">
        <v>2032</v>
      </c>
      <c r="G7573" s="20">
        <v>41</v>
      </c>
      <c r="H7573" s="11">
        <v>3885.9555756137902</v>
      </c>
      <c r="I7573" s="10">
        <v>4356473.2077857899</v>
      </c>
      <c r="J7573" s="33">
        <f t="shared" si="472"/>
        <v>8.9199574753929362E-4</v>
      </c>
      <c r="K7573" s="33">
        <f t="shared" si="473"/>
        <v>8.9159803759308875E-4</v>
      </c>
      <c r="L7573" s="33">
        <f t="shared" si="474"/>
        <v>0.9951949412492328</v>
      </c>
      <c r="M7573" s="33">
        <f t="shared" si="475"/>
        <v>0.99430762739259237</v>
      </c>
    </row>
    <row r="7574" spans="1:13" ht="41.4">
      <c r="A7574" t="s">
        <v>164</v>
      </c>
      <c r="B7574" t="s">
        <v>268</v>
      </c>
      <c r="C7574" s="14" t="s">
        <v>270</v>
      </c>
      <c r="D7574" t="s">
        <v>465</v>
      </c>
      <c r="E7574" t="s">
        <v>483</v>
      </c>
      <c r="F7574" s="20">
        <v>2032</v>
      </c>
      <c r="G7574" s="20">
        <v>42</v>
      </c>
      <c r="H7574" s="11">
        <v>5883.6212892303101</v>
      </c>
      <c r="I7574" s="10">
        <v>6413881.6637704596</v>
      </c>
      <c r="J7574" s="33">
        <f t="shared" si="472"/>
        <v>9.1732613691091532E-4</v>
      </c>
      <c r="K7574" s="33">
        <f t="shared" si="473"/>
        <v>9.1690552191370234E-4</v>
      </c>
      <c r="L7574" s="33">
        <f t="shared" si="474"/>
        <v>0.99430762739259237</v>
      </c>
      <c r="M7574" s="33">
        <f t="shared" si="475"/>
        <v>0.99339594123855524</v>
      </c>
    </row>
    <row r="7575" spans="1:13" ht="41.4">
      <c r="A7575" t="s">
        <v>164</v>
      </c>
      <c r="B7575" t="s">
        <v>268</v>
      </c>
      <c r="C7575" s="14" t="s">
        <v>270</v>
      </c>
      <c r="D7575" t="s">
        <v>465</v>
      </c>
      <c r="E7575" t="s">
        <v>483</v>
      </c>
      <c r="F7575" s="20">
        <v>2032</v>
      </c>
      <c r="G7575" s="20">
        <v>43</v>
      </c>
      <c r="H7575" s="11">
        <v>4535.2797969450203</v>
      </c>
      <c r="I7575" s="10">
        <v>4311730.5259765899</v>
      </c>
      <c r="J7575" s="33">
        <f t="shared" si="472"/>
        <v>1.0518467630622156E-3</v>
      </c>
      <c r="K7575" s="33">
        <f t="shared" si="473"/>
        <v>1.0512937661620869E-3</v>
      </c>
      <c r="L7575" s="33">
        <f t="shared" si="474"/>
        <v>0.99339594123855524</v>
      </c>
      <c r="M7575" s="33">
        <f t="shared" si="475"/>
        <v>0.99235159027820041</v>
      </c>
    </row>
    <row r="7576" spans="1:13" ht="41.4">
      <c r="A7576" t="s">
        <v>164</v>
      </c>
      <c r="B7576" t="s">
        <v>268</v>
      </c>
      <c r="C7576" s="14" t="s">
        <v>270</v>
      </c>
      <c r="D7576" t="s">
        <v>465</v>
      </c>
      <c r="E7576" t="s">
        <v>483</v>
      </c>
      <c r="F7576" s="20">
        <v>2032</v>
      </c>
      <c r="G7576" s="20">
        <v>44</v>
      </c>
      <c r="H7576" s="11">
        <v>4926.5004683731404</v>
      </c>
      <c r="I7576" s="10">
        <v>4293036.2244795896</v>
      </c>
      <c r="J7576" s="33">
        <f t="shared" si="472"/>
        <v>1.1475562307817098E-3</v>
      </c>
      <c r="K7576" s="33">
        <f t="shared" si="473"/>
        <v>1.1468980399247375E-3</v>
      </c>
      <c r="L7576" s="33">
        <f t="shared" si="474"/>
        <v>0.99235159027820041</v>
      </c>
      <c r="M7576" s="33">
        <f t="shared" si="475"/>
        <v>0.99121346418439416</v>
      </c>
    </row>
    <row r="7577" spans="1:13" ht="41.4">
      <c r="A7577" t="s">
        <v>164</v>
      </c>
      <c r="B7577" t="s">
        <v>268</v>
      </c>
      <c r="C7577" s="14" t="s">
        <v>270</v>
      </c>
      <c r="D7577" t="s">
        <v>465</v>
      </c>
      <c r="E7577" t="s">
        <v>483</v>
      </c>
      <c r="F7577" s="20">
        <v>2032</v>
      </c>
      <c r="G7577" s="20">
        <v>45</v>
      </c>
      <c r="H7577" s="11">
        <v>6165.9463508073304</v>
      </c>
      <c r="I7577" s="10">
        <v>4159275.24943172</v>
      </c>
      <c r="J7577" s="33">
        <f t="shared" si="472"/>
        <v>1.4824569140139934E-3</v>
      </c>
      <c r="K7577" s="33">
        <f t="shared" si="473"/>
        <v>1.481358617555828E-3</v>
      </c>
      <c r="L7577" s="33">
        <f t="shared" si="474"/>
        <v>0.99121346418439416</v>
      </c>
      <c r="M7577" s="33">
        <f t="shared" si="475"/>
        <v>0.98974512157738725</v>
      </c>
    </row>
    <row r="7578" spans="1:13" ht="41.4">
      <c r="A7578" t="s">
        <v>164</v>
      </c>
      <c r="B7578" t="s">
        <v>268</v>
      </c>
      <c r="C7578" s="14" t="s">
        <v>270</v>
      </c>
      <c r="D7578" t="s">
        <v>465</v>
      </c>
      <c r="E7578" t="s">
        <v>483</v>
      </c>
      <c r="F7578" s="20">
        <v>2032</v>
      </c>
      <c r="G7578" s="20">
        <v>46</v>
      </c>
      <c r="H7578" s="11">
        <v>6689.4618597603603</v>
      </c>
      <c r="I7578" s="10">
        <v>4121339.4277178198</v>
      </c>
      <c r="J7578" s="33">
        <f t="shared" si="472"/>
        <v>1.623128106064448E-3</v>
      </c>
      <c r="K7578" s="33">
        <f t="shared" si="473"/>
        <v>1.6218115460516769E-3</v>
      </c>
      <c r="L7578" s="33">
        <f t="shared" si="474"/>
        <v>0.98974512157738725</v>
      </c>
      <c r="M7578" s="33">
        <f t="shared" si="475"/>
        <v>0.9881399415115647</v>
      </c>
    </row>
    <row r="7579" spans="1:13" ht="41.4">
      <c r="A7579" t="s">
        <v>164</v>
      </c>
      <c r="B7579" t="s">
        <v>268</v>
      </c>
      <c r="C7579" s="14" t="s">
        <v>270</v>
      </c>
      <c r="D7579" t="s">
        <v>465</v>
      </c>
      <c r="E7579" t="s">
        <v>483</v>
      </c>
      <c r="F7579" s="20">
        <v>2032</v>
      </c>
      <c r="G7579" s="20">
        <v>47</v>
      </c>
      <c r="H7579" s="11">
        <v>7429.6747138506598</v>
      </c>
      <c r="I7579" s="10">
        <v>4176842.5301981699</v>
      </c>
      <c r="J7579" s="33">
        <f t="shared" si="472"/>
        <v>1.7787777873201648E-3</v>
      </c>
      <c r="K7579" s="33">
        <f t="shared" si="473"/>
        <v>1.7771966997186528E-3</v>
      </c>
      <c r="L7579" s="33">
        <f t="shared" si="474"/>
        <v>0.9881399415115647</v>
      </c>
      <c r="M7579" s="33">
        <f t="shared" si="475"/>
        <v>0.9863838224686502</v>
      </c>
    </row>
    <row r="7580" spans="1:13" ht="41.4">
      <c r="A7580" t="s">
        <v>164</v>
      </c>
      <c r="B7580" t="s">
        <v>268</v>
      </c>
      <c r="C7580" s="14" t="s">
        <v>270</v>
      </c>
      <c r="D7580" t="s">
        <v>465</v>
      </c>
      <c r="E7580" t="s">
        <v>483</v>
      </c>
      <c r="F7580" s="20">
        <v>2032</v>
      </c>
      <c r="G7580" s="20">
        <v>48</v>
      </c>
      <c r="H7580" s="11">
        <v>8297.2040697161192</v>
      </c>
      <c r="I7580" s="10">
        <v>4256737.8414206496</v>
      </c>
      <c r="J7580" s="33">
        <f t="shared" si="472"/>
        <v>1.9491931095636838E-3</v>
      </c>
      <c r="K7580" s="33">
        <f t="shared" si="473"/>
        <v>1.9472946663523505E-3</v>
      </c>
      <c r="L7580" s="33">
        <f t="shared" si="474"/>
        <v>0.9863838224686502</v>
      </c>
      <c r="M7580" s="33">
        <f t="shared" si="475"/>
        <v>0.98446304251218075</v>
      </c>
    </row>
    <row r="7581" spans="1:13" ht="41.4">
      <c r="A7581" t="s">
        <v>164</v>
      </c>
      <c r="B7581" t="s">
        <v>268</v>
      </c>
      <c r="C7581" s="14" t="s">
        <v>270</v>
      </c>
      <c r="D7581" t="s">
        <v>465</v>
      </c>
      <c r="E7581" t="s">
        <v>483</v>
      </c>
      <c r="F7581" s="20">
        <v>2032</v>
      </c>
      <c r="G7581" s="20">
        <v>49</v>
      </c>
      <c r="H7581" s="11">
        <v>9026.4332219353691</v>
      </c>
      <c r="I7581" s="10">
        <v>4228296.3911401499</v>
      </c>
      <c r="J7581" s="33">
        <f t="shared" si="472"/>
        <v>2.1347683291192869E-3</v>
      </c>
      <c r="K7581" s="33">
        <f t="shared" si="473"/>
        <v>2.1324913317852801E-3</v>
      </c>
      <c r="L7581" s="33">
        <f t="shared" si="474"/>
        <v>0.98446304251218075</v>
      </c>
      <c r="M7581" s="33">
        <f t="shared" si="475"/>
        <v>0.98236368360756054</v>
      </c>
    </row>
    <row r="7582" spans="1:13" ht="41.4">
      <c r="A7582" t="s">
        <v>164</v>
      </c>
      <c r="B7582" t="s">
        <v>268</v>
      </c>
      <c r="C7582" s="14" t="s">
        <v>270</v>
      </c>
      <c r="D7582" t="s">
        <v>465</v>
      </c>
      <c r="E7582" t="s">
        <v>483</v>
      </c>
      <c r="F7582" s="20">
        <v>2032</v>
      </c>
      <c r="G7582" s="20">
        <v>50</v>
      </c>
      <c r="H7582" s="11">
        <v>10143.727088565</v>
      </c>
      <c r="I7582" s="10">
        <v>4088372.57233054</v>
      </c>
      <c r="J7582" s="33">
        <f t="shared" si="472"/>
        <v>2.4811161187256129E-3</v>
      </c>
      <c r="K7582" s="33">
        <f t="shared" si="473"/>
        <v>2.4780406941492528E-3</v>
      </c>
      <c r="L7582" s="33">
        <f t="shared" si="474"/>
        <v>0.98236368360756054</v>
      </c>
      <c r="M7582" s="33">
        <f t="shared" si="475"/>
        <v>0.97992934642312668</v>
      </c>
    </row>
    <row r="7583" spans="1:13" ht="41.4">
      <c r="A7583" t="s">
        <v>164</v>
      </c>
      <c r="B7583" t="s">
        <v>268</v>
      </c>
      <c r="C7583" s="14" t="s">
        <v>270</v>
      </c>
      <c r="D7583" t="s">
        <v>465</v>
      </c>
      <c r="E7583" t="s">
        <v>483</v>
      </c>
      <c r="F7583" s="20">
        <v>2032</v>
      </c>
      <c r="G7583" s="20">
        <v>51</v>
      </c>
      <c r="H7583" s="11">
        <v>10871.6350783662</v>
      </c>
      <c r="I7583" s="10">
        <v>4009014.0750867999</v>
      </c>
      <c r="J7583" s="33">
        <f t="shared" si="472"/>
        <v>2.7117976826087388E-3</v>
      </c>
      <c r="K7583" s="33">
        <f t="shared" si="473"/>
        <v>2.708124080711638E-3</v>
      </c>
      <c r="L7583" s="33">
        <f t="shared" si="474"/>
        <v>0.97992934642312668</v>
      </c>
      <c r="M7583" s="33">
        <f t="shared" si="475"/>
        <v>0.97727557616268224</v>
      </c>
    </row>
    <row r="7584" spans="1:13" ht="41.4">
      <c r="A7584" t="s">
        <v>164</v>
      </c>
      <c r="B7584" t="s">
        <v>268</v>
      </c>
      <c r="C7584" s="14" t="s">
        <v>270</v>
      </c>
      <c r="D7584" t="s">
        <v>465</v>
      </c>
      <c r="E7584" t="s">
        <v>483</v>
      </c>
      <c r="F7584" s="20">
        <v>2032</v>
      </c>
      <c r="G7584" s="20">
        <v>52</v>
      </c>
      <c r="H7584" s="11">
        <v>11689.867988084899</v>
      </c>
      <c r="I7584" s="10">
        <v>3945746.9186316701</v>
      </c>
      <c r="J7584" s="33">
        <f t="shared" si="472"/>
        <v>2.9626502229237709E-3</v>
      </c>
      <c r="K7584" s="33">
        <f t="shared" si="473"/>
        <v>2.9582659055538141E-3</v>
      </c>
      <c r="L7584" s="33">
        <f t="shared" si="474"/>
        <v>0.97727557616268224</v>
      </c>
      <c r="M7584" s="33">
        <f t="shared" si="475"/>
        <v>0.9743845351453897</v>
      </c>
    </row>
    <row r="7585" spans="1:13" ht="41.4">
      <c r="A7585" t="s">
        <v>164</v>
      </c>
      <c r="B7585" t="s">
        <v>268</v>
      </c>
      <c r="C7585" s="14" t="s">
        <v>270</v>
      </c>
      <c r="D7585" t="s">
        <v>465</v>
      </c>
      <c r="E7585" t="s">
        <v>483</v>
      </c>
      <c r="F7585" s="20">
        <v>2032</v>
      </c>
      <c r="G7585" s="20">
        <v>53</v>
      </c>
      <c r="H7585" s="11">
        <v>12543.9344621686</v>
      </c>
      <c r="I7585" s="10">
        <v>3876776.1034088698</v>
      </c>
      <c r="J7585" s="33">
        <f t="shared" si="472"/>
        <v>3.2356613143427735E-3</v>
      </c>
      <c r="K7585" s="33">
        <f t="shared" si="473"/>
        <v>3.2304322036696975E-3</v>
      </c>
      <c r="L7585" s="33">
        <f t="shared" si="474"/>
        <v>0.9743845351453897</v>
      </c>
      <c r="M7585" s="33">
        <f t="shared" si="475"/>
        <v>0.97123685196429832</v>
      </c>
    </row>
    <row r="7586" spans="1:13" ht="41.4">
      <c r="A7586" t="s">
        <v>164</v>
      </c>
      <c r="B7586" t="s">
        <v>268</v>
      </c>
      <c r="C7586" s="14" t="s">
        <v>270</v>
      </c>
      <c r="D7586" t="s">
        <v>465</v>
      </c>
      <c r="E7586" t="s">
        <v>483</v>
      </c>
      <c r="F7586" s="20">
        <v>2032</v>
      </c>
      <c r="G7586" s="20">
        <v>54</v>
      </c>
      <c r="H7586" s="11">
        <v>13386.263640503201</v>
      </c>
      <c r="I7586" s="10">
        <v>3788387.67068276</v>
      </c>
      <c r="J7586" s="33">
        <f t="shared" si="472"/>
        <v>3.5334988929711804E-3</v>
      </c>
      <c r="K7586" s="33">
        <f t="shared" si="473"/>
        <v>3.527263432251182E-3</v>
      </c>
      <c r="L7586" s="33">
        <f t="shared" si="474"/>
        <v>0.97123685196429832</v>
      </c>
      <c r="M7586" s="33">
        <f t="shared" si="475"/>
        <v>0.96781104373230986</v>
      </c>
    </row>
    <row r="7587" spans="1:13" ht="41.4">
      <c r="A7587" t="s">
        <v>164</v>
      </c>
      <c r="B7587" t="s">
        <v>268</v>
      </c>
      <c r="C7587" s="14" t="s">
        <v>270</v>
      </c>
      <c r="D7587" t="s">
        <v>465</v>
      </c>
      <c r="E7587" t="s">
        <v>483</v>
      </c>
      <c r="F7587" s="20">
        <v>2032</v>
      </c>
      <c r="G7587" s="20">
        <v>55</v>
      </c>
      <c r="H7587" s="11">
        <v>14446.687723122899</v>
      </c>
      <c r="I7587" s="10">
        <v>3716344.6761825001</v>
      </c>
      <c r="J7587" s="33">
        <f t="shared" si="472"/>
        <v>3.8873379575660918E-3</v>
      </c>
      <c r="K7587" s="33">
        <f t="shared" si="473"/>
        <v>3.8797920403780273E-3</v>
      </c>
      <c r="L7587" s="33">
        <f t="shared" si="474"/>
        <v>0.96781104373230986</v>
      </c>
      <c r="M7587" s="33">
        <f t="shared" si="475"/>
        <v>0.96405613814824731</v>
      </c>
    </row>
    <row r="7588" spans="1:13" ht="41.4">
      <c r="A7588" t="s">
        <v>164</v>
      </c>
      <c r="B7588" t="s">
        <v>268</v>
      </c>
      <c r="C7588" s="14" t="s">
        <v>270</v>
      </c>
      <c r="D7588" t="s">
        <v>465</v>
      </c>
      <c r="E7588" t="s">
        <v>483</v>
      </c>
      <c r="F7588" s="20">
        <v>2032</v>
      </c>
      <c r="G7588" s="20">
        <v>56</v>
      </c>
      <c r="H7588" s="11">
        <v>15412.945475965</v>
      </c>
      <c r="I7588" s="10">
        <v>3631988.2270182399</v>
      </c>
      <c r="J7588" s="33">
        <f t="shared" si="472"/>
        <v>4.2436661444298224E-3</v>
      </c>
      <c r="K7588" s="33">
        <f t="shared" si="473"/>
        <v>4.2346745169089539E-3</v>
      </c>
      <c r="L7588" s="33">
        <f t="shared" si="474"/>
        <v>0.96405613814824731</v>
      </c>
      <c r="M7588" s="33">
        <f t="shared" si="475"/>
        <v>0.95997367418716129</v>
      </c>
    </row>
    <row r="7589" spans="1:13" ht="41.4">
      <c r="A7589" t="s">
        <v>164</v>
      </c>
      <c r="B7589" t="s">
        <v>268</v>
      </c>
      <c r="C7589" s="14" t="s">
        <v>270</v>
      </c>
      <c r="D7589" t="s">
        <v>465</v>
      </c>
      <c r="E7589" t="s">
        <v>483</v>
      </c>
      <c r="F7589" s="20">
        <v>2032</v>
      </c>
      <c r="G7589" s="20">
        <v>57</v>
      </c>
      <c r="H7589" s="11">
        <v>16440.069164285698</v>
      </c>
      <c r="I7589" s="10">
        <v>3546884.5395925101</v>
      </c>
      <c r="J7589" s="33">
        <f t="shared" si="472"/>
        <v>4.6350731129732358E-3</v>
      </c>
      <c r="K7589" s="33">
        <f t="shared" si="473"/>
        <v>4.6243477389548149E-3</v>
      </c>
      <c r="L7589" s="33">
        <f t="shared" si="474"/>
        <v>0.95997367418716129</v>
      </c>
      <c r="M7589" s="33">
        <f t="shared" si="475"/>
        <v>0.95553442209747774</v>
      </c>
    </row>
    <row r="7590" spans="1:13" ht="41.4">
      <c r="A7590" t="s">
        <v>164</v>
      </c>
      <c r="B7590" t="s">
        <v>268</v>
      </c>
      <c r="C7590" s="14" t="s">
        <v>270</v>
      </c>
      <c r="D7590" t="s">
        <v>465</v>
      </c>
      <c r="E7590" t="s">
        <v>483</v>
      </c>
      <c r="F7590" s="20">
        <v>2032</v>
      </c>
      <c r="G7590" s="20">
        <v>58</v>
      </c>
      <c r="H7590" s="11">
        <v>17398.441111555901</v>
      </c>
      <c r="I7590" s="10">
        <v>3434669.3083827202</v>
      </c>
      <c r="J7590" s="33">
        <f t="shared" si="472"/>
        <v>5.0655360238299882E-3</v>
      </c>
      <c r="K7590" s="33">
        <f t="shared" si="473"/>
        <v>5.0527278321372826E-3</v>
      </c>
      <c r="L7590" s="33">
        <f t="shared" si="474"/>
        <v>0.95553442209747774</v>
      </c>
      <c r="M7590" s="33">
        <f t="shared" si="475"/>
        <v>0.9507063667283806</v>
      </c>
    </row>
    <row r="7591" spans="1:13" ht="41.4">
      <c r="A7591" t="s">
        <v>164</v>
      </c>
      <c r="B7591" t="s">
        <v>268</v>
      </c>
      <c r="C7591" s="14" t="s">
        <v>270</v>
      </c>
      <c r="D7591" t="s">
        <v>465</v>
      </c>
      <c r="E7591" t="s">
        <v>483</v>
      </c>
      <c r="F7591" s="20">
        <v>2032</v>
      </c>
      <c r="G7591" s="20">
        <v>59</v>
      </c>
      <c r="H7591" s="11">
        <v>18722.1476904107</v>
      </c>
      <c r="I7591" s="10">
        <v>3380223.1581198298</v>
      </c>
      <c r="J7591" s="33">
        <f t="shared" si="472"/>
        <v>5.5387312655488866E-3</v>
      </c>
      <c r="K7591" s="33">
        <f t="shared" si="473"/>
        <v>5.5234207734753404E-3</v>
      </c>
      <c r="L7591" s="33">
        <f t="shared" si="474"/>
        <v>0.9507063667283806</v>
      </c>
      <c r="M7591" s="33">
        <f t="shared" si="475"/>
        <v>0.94545521543291777</v>
      </c>
    </row>
    <row r="7592" spans="1:13" ht="41.4">
      <c r="A7592" t="s">
        <v>164</v>
      </c>
      <c r="B7592" t="s">
        <v>268</v>
      </c>
      <c r="C7592" s="14" t="s">
        <v>270</v>
      </c>
      <c r="D7592" t="s">
        <v>465</v>
      </c>
      <c r="E7592" t="s">
        <v>483</v>
      </c>
      <c r="F7592" s="20">
        <v>2032</v>
      </c>
      <c r="G7592" s="20">
        <v>60</v>
      </c>
      <c r="H7592" s="11">
        <v>19481.0034678228</v>
      </c>
      <c r="I7592" s="10">
        <v>3167398.1410198198</v>
      </c>
      <c r="J7592" s="33">
        <f t="shared" si="472"/>
        <v>6.1504751220035833E-3</v>
      </c>
      <c r="K7592" s="33">
        <f t="shared" si="473"/>
        <v>6.1315996673876327E-3</v>
      </c>
      <c r="L7592" s="33">
        <f t="shared" si="474"/>
        <v>0.94545521543291777</v>
      </c>
      <c r="M7592" s="33">
        <f t="shared" si="475"/>
        <v>0.93965806254843942</v>
      </c>
    </row>
    <row r="7593" spans="1:13" ht="41.4">
      <c r="A7593" t="s">
        <v>164</v>
      </c>
      <c r="B7593" t="s">
        <v>268</v>
      </c>
      <c r="C7593" s="14" t="s">
        <v>270</v>
      </c>
      <c r="D7593" t="s">
        <v>465</v>
      </c>
      <c r="E7593" t="s">
        <v>483</v>
      </c>
      <c r="F7593" s="20">
        <v>2032</v>
      </c>
      <c r="G7593" s="20">
        <v>61</v>
      </c>
      <c r="H7593" s="11">
        <v>20664.981360372502</v>
      </c>
      <c r="I7593" s="10">
        <v>3070972.1156051899</v>
      </c>
      <c r="J7593" s="33">
        <f t="shared" si="472"/>
        <v>6.7291335064109167E-3</v>
      </c>
      <c r="K7593" s="33">
        <f t="shared" si="473"/>
        <v>6.7065435861349831E-3</v>
      </c>
      <c r="L7593" s="33">
        <f t="shared" si="474"/>
        <v>0.93965806254843942</v>
      </c>
      <c r="M7593" s="33">
        <f t="shared" si="475"/>
        <v>0.93335620479589521</v>
      </c>
    </row>
    <row r="7594" spans="1:13" ht="41.4">
      <c r="A7594" t="s">
        <v>164</v>
      </c>
      <c r="B7594" t="s">
        <v>268</v>
      </c>
      <c r="C7594" s="14" t="s">
        <v>270</v>
      </c>
      <c r="D7594" t="s">
        <v>465</v>
      </c>
      <c r="E7594" t="s">
        <v>483</v>
      </c>
      <c r="F7594" s="20">
        <v>2032</v>
      </c>
      <c r="G7594" s="20">
        <v>62</v>
      </c>
      <c r="H7594" s="11">
        <v>21941.8363803631</v>
      </c>
      <c r="I7594" s="10">
        <v>2978745.9888578402</v>
      </c>
      <c r="J7594" s="33">
        <f t="shared" si="472"/>
        <v>7.3661320778736156E-3</v>
      </c>
      <c r="K7594" s="33">
        <f t="shared" si="473"/>
        <v>7.3390686187545517E-3</v>
      </c>
      <c r="L7594" s="33">
        <f t="shared" si="474"/>
        <v>0.93335620479589521</v>
      </c>
      <c r="M7594" s="33">
        <f t="shared" si="475"/>
        <v>0.92650623956315781</v>
      </c>
    </row>
    <row r="7595" spans="1:13" ht="41.4">
      <c r="A7595" t="s">
        <v>164</v>
      </c>
      <c r="B7595" t="s">
        <v>268</v>
      </c>
      <c r="C7595" s="14" t="s">
        <v>270</v>
      </c>
      <c r="D7595" t="s">
        <v>465</v>
      </c>
      <c r="E7595" t="s">
        <v>483</v>
      </c>
      <c r="F7595" s="20">
        <v>2032</v>
      </c>
      <c r="G7595" s="20">
        <v>63</v>
      </c>
      <c r="H7595" s="11">
        <v>23208.7767316313</v>
      </c>
      <c r="I7595" s="10">
        <v>2877256.9153422099</v>
      </c>
      <c r="J7595" s="33">
        <f t="shared" si="472"/>
        <v>8.0662858460350383E-3</v>
      </c>
      <c r="K7595" s="33">
        <f t="shared" si="473"/>
        <v>8.0338406583546629E-3</v>
      </c>
      <c r="L7595" s="33">
        <f t="shared" si="474"/>
        <v>0.92650623956315781</v>
      </c>
      <c r="M7595" s="33">
        <f t="shared" si="475"/>
        <v>0.91906283606553607</v>
      </c>
    </row>
    <row r="7596" spans="1:13" ht="41.4">
      <c r="A7596" t="s">
        <v>164</v>
      </c>
      <c r="B7596" t="s">
        <v>268</v>
      </c>
      <c r="C7596" s="14" t="s">
        <v>270</v>
      </c>
      <c r="D7596" t="s">
        <v>465</v>
      </c>
      <c r="E7596" t="s">
        <v>483</v>
      </c>
      <c r="F7596" s="20">
        <v>2032</v>
      </c>
      <c r="G7596" s="20">
        <v>64</v>
      </c>
      <c r="H7596" s="11">
        <v>24358.821601744399</v>
      </c>
      <c r="I7596" s="10">
        <v>2756713.1114908201</v>
      </c>
      <c r="J7596" s="33">
        <f t="shared" si="472"/>
        <v>8.8361830254332276E-3</v>
      </c>
      <c r="K7596" s="33">
        <f t="shared" si="473"/>
        <v>8.7972586920856966E-3</v>
      </c>
      <c r="L7596" s="33">
        <f t="shared" si="474"/>
        <v>0.91906283606553607</v>
      </c>
      <c r="M7596" s="33">
        <f t="shared" si="475"/>
        <v>0.91097760254238558</v>
      </c>
    </row>
    <row r="7597" spans="1:13" ht="41.4">
      <c r="A7597" t="s">
        <v>164</v>
      </c>
      <c r="B7597" t="s">
        <v>268</v>
      </c>
      <c r="C7597" s="14" t="s">
        <v>270</v>
      </c>
      <c r="D7597" t="s">
        <v>465</v>
      </c>
      <c r="E7597" t="s">
        <v>483</v>
      </c>
      <c r="F7597" s="20">
        <v>2032</v>
      </c>
      <c r="G7597" s="20">
        <v>65</v>
      </c>
      <c r="H7597" s="11">
        <v>24466.421684835801</v>
      </c>
      <c r="I7597" s="10">
        <v>2606636.97168263</v>
      </c>
      <c r="J7597" s="33">
        <f t="shared" si="472"/>
        <v>9.386202202542342E-3</v>
      </c>
      <c r="K7597" s="33">
        <f t="shared" si="473"/>
        <v>9.3422893058230372E-3</v>
      </c>
      <c r="L7597" s="33">
        <f t="shared" si="474"/>
        <v>0.91097760254238558</v>
      </c>
      <c r="M7597" s="33">
        <f t="shared" si="475"/>
        <v>0.90246698622830956</v>
      </c>
    </row>
    <row r="7598" spans="1:13" ht="41.4">
      <c r="A7598" t="s">
        <v>164</v>
      </c>
      <c r="B7598" t="s">
        <v>268</v>
      </c>
      <c r="C7598" s="14" t="s">
        <v>270</v>
      </c>
      <c r="D7598" t="s">
        <v>465</v>
      </c>
      <c r="E7598" t="s">
        <v>483</v>
      </c>
      <c r="F7598" s="20">
        <v>2032</v>
      </c>
      <c r="G7598" s="20">
        <v>66</v>
      </c>
      <c r="H7598" s="11">
        <v>25636.5020404387</v>
      </c>
      <c r="I7598" s="10">
        <v>2491122.8180195498</v>
      </c>
      <c r="J7598" s="33">
        <f t="shared" si="472"/>
        <v>1.0291143357122711E-2</v>
      </c>
      <c r="K7598" s="33">
        <f t="shared" si="473"/>
        <v>1.0238370726703305E-2</v>
      </c>
      <c r="L7598" s="33">
        <f t="shared" si="474"/>
        <v>0.90246698622830956</v>
      </c>
      <c r="M7598" s="33">
        <f t="shared" si="475"/>
        <v>0.89322719465469347</v>
      </c>
    </row>
    <row r="7599" spans="1:13" ht="41.4">
      <c r="A7599" t="s">
        <v>164</v>
      </c>
      <c r="B7599" t="s">
        <v>268</v>
      </c>
      <c r="C7599" s="14" t="s">
        <v>270</v>
      </c>
      <c r="D7599" t="s">
        <v>465</v>
      </c>
      <c r="E7599" t="s">
        <v>483</v>
      </c>
      <c r="F7599" s="20">
        <v>2032</v>
      </c>
      <c r="G7599" s="20">
        <v>67</v>
      </c>
      <c r="H7599" s="11">
        <v>26584.086659966499</v>
      </c>
      <c r="I7599" s="10">
        <v>2355242.4081484401</v>
      </c>
      <c r="J7599" s="33">
        <f t="shared" si="472"/>
        <v>1.1287197686316043E-2</v>
      </c>
      <c r="K7599" s="33">
        <f t="shared" si="473"/>
        <v>1.1223736262139683E-2</v>
      </c>
      <c r="L7599" s="33">
        <f t="shared" si="474"/>
        <v>0.89322719465469347</v>
      </c>
      <c r="M7599" s="33">
        <f t="shared" si="475"/>
        <v>0.88320184819971825</v>
      </c>
    </row>
    <row r="7600" spans="1:13" ht="41.4">
      <c r="A7600" t="s">
        <v>164</v>
      </c>
      <c r="B7600" t="s">
        <v>268</v>
      </c>
      <c r="C7600" s="14" t="s">
        <v>270</v>
      </c>
      <c r="D7600" t="s">
        <v>465</v>
      </c>
      <c r="E7600" t="s">
        <v>483</v>
      </c>
      <c r="F7600" s="20">
        <v>2032</v>
      </c>
      <c r="G7600" s="20">
        <v>68</v>
      </c>
      <c r="H7600" s="11">
        <v>27499.818871853098</v>
      </c>
      <c r="I7600" s="10">
        <v>2219722.9580161902</v>
      </c>
      <c r="J7600" s="33">
        <f t="shared" si="472"/>
        <v>1.2388851848624489E-2</v>
      </c>
      <c r="K7600" s="33">
        <f t="shared" si="473"/>
        <v>1.2312425958803774E-2</v>
      </c>
      <c r="L7600" s="33">
        <f t="shared" si="474"/>
        <v>0.88320184819971825</v>
      </c>
      <c r="M7600" s="33">
        <f t="shared" si="475"/>
        <v>0.87232749083708061</v>
      </c>
    </row>
    <row r="7601" spans="1:13" ht="41.4">
      <c r="A7601" t="s">
        <v>164</v>
      </c>
      <c r="B7601" t="s">
        <v>268</v>
      </c>
      <c r="C7601" s="14" t="s">
        <v>270</v>
      </c>
      <c r="D7601" t="s">
        <v>465</v>
      </c>
      <c r="E7601" t="s">
        <v>483</v>
      </c>
      <c r="F7601" s="20">
        <v>2032</v>
      </c>
      <c r="G7601" s="20">
        <v>69</v>
      </c>
      <c r="H7601" s="11">
        <v>28428.112750436299</v>
      </c>
      <c r="I7601" s="10">
        <v>2088918.0096049299</v>
      </c>
      <c r="J7601" s="33">
        <f t="shared" si="472"/>
        <v>1.3609013192342964E-2</v>
      </c>
      <c r="K7601" s="33">
        <f t="shared" si="473"/>
        <v>1.35168292237412E-2</v>
      </c>
      <c r="L7601" s="33">
        <f t="shared" si="474"/>
        <v>0.87232749083708061</v>
      </c>
      <c r="M7601" s="33">
        <f t="shared" si="475"/>
        <v>0.86053638911626118</v>
      </c>
    </row>
    <row r="7602" spans="1:13" ht="41.4">
      <c r="A7602" t="s">
        <v>164</v>
      </c>
      <c r="B7602" t="s">
        <v>268</v>
      </c>
      <c r="C7602" s="14" t="s">
        <v>270</v>
      </c>
      <c r="D7602" t="s">
        <v>465</v>
      </c>
      <c r="E7602" t="s">
        <v>483</v>
      </c>
      <c r="F7602" s="20">
        <v>2033</v>
      </c>
      <c r="G7602" s="20">
        <v>30</v>
      </c>
      <c r="H7602" s="11">
        <v>765.961873724111</v>
      </c>
      <c r="I7602" s="10">
        <v>4369801.8515534597</v>
      </c>
      <c r="J7602" s="33">
        <f t="shared" si="472"/>
        <v>1.7528526458283512E-4</v>
      </c>
      <c r="K7602" s="33">
        <f t="shared" si="473"/>
        <v>1.7526990301841572E-4</v>
      </c>
      <c r="L7602" s="33">
        <f t="shared" si="474"/>
        <v>1</v>
      </c>
      <c r="M7602" s="33">
        <f t="shared" si="475"/>
        <v>0.99982473009698158</v>
      </c>
    </row>
    <row r="7603" spans="1:13" ht="41.4">
      <c r="A7603" t="s">
        <v>164</v>
      </c>
      <c r="B7603" t="s">
        <v>268</v>
      </c>
      <c r="C7603" s="14" t="s">
        <v>270</v>
      </c>
      <c r="D7603" t="s">
        <v>465</v>
      </c>
      <c r="E7603" t="s">
        <v>483</v>
      </c>
      <c r="F7603" s="20">
        <v>2033</v>
      </c>
      <c r="G7603" s="20">
        <v>31</v>
      </c>
      <c r="H7603" s="11">
        <v>1093.6421934432601</v>
      </c>
      <c r="I7603" s="10">
        <v>4349075.90580096</v>
      </c>
      <c r="J7603" s="33">
        <f t="shared" si="472"/>
        <v>2.514654186615872E-4</v>
      </c>
      <c r="K7603" s="33">
        <f t="shared" si="473"/>
        <v>2.5143380388326086E-4</v>
      </c>
      <c r="L7603" s="33">
        <f t="shared" si="474"/>
        <v>0.99982473009698158</v>
      </c>
      <c r="M7603" s="33">
        <f t="shared" si="475"/>
        <v>0.99957334036187673</v>
      </c>
    </row>
    <row r="7604" spans="1:13" ht="41.4">
      <c r="A7604" t="s">
        <v>164</v>
      </c>
      <c r="B7604" t="s">
        <v>268</v>
      </c>
      <c r="C7604" s="14" t="s">
        <v>270</v>
      </c>
      <c r="D7604" t="s">
        <v>465</v>
      </c>
      <c r="E7604" t="s">
        <v>483</v>
      </c>
      <c r="F7604" s="20">
        <v>2033</v>
      </c>
      <c r="G7604" s="20">
        <v>32</v>
      </c>
      <c r="H7604" s="11">
        <v>1144.18086659444</v>
      </c>
      <c r="I7604" s="10">
        <v>4329535.0266015502</v>
      </c>
      <c r="J7604" s="33">
        <f t="shared" si="472"/>
        <v>2.6427338260675995E-4</v>
      </c>
      <c r="K7604" s="33">
        <f t="shared" si="473"/>
        <v>2.6423846547229957E-4</v>
      </c>
      <c r="L7604" s="33">
        <f t="shared" si="474"/>
        <v>0.99957334036187673</v>
      </c>
      <c r="M7604" s="33">
        <f t="shared" si="475"/>
        <v>0.99930921463629252</v>
      </c>
    </row>
    <row r="7605" spans="1:13" ht="41.4">
      <c r="A7605" t="s">
        <v>164</v>
      </c>
      <c r="B7605" t="s">
        <v>268</v>
      </c>
      <c r="C7605" s="14" t="s">
        <v>270</v>
      </c>
      <c r="D7605" t="s">
        <v>465</v>
      </c>
      <c r="E7605" t="s">
        <v>483</v>
      </c>
      <c r="F7605" s="20">
        <v>2033</v>
      </c>
      <c r="G7605" s="20">
        <v>33</v>
      </c>
      <c r="H7605" s="11">
        <v>1205.4166517103199</v>
      </c>
      <c r="I7605" s="10">
        <v>4309761.5709041897</v>
      </c>
      <c r="J7605" s="33">
        <f t="shared" si="472"/>
        <v>2.796945102133395E-4</v>
      </c>
      <c r="K7605" s="33">
        <f t="shared" si="473"/>
        <v>2.7965539935026484E-4</v>
      </c>
      <c r="L7605" s="33">
        <f t="shared" si="474"/>
        <v>0.99930921463629252</v>
      </c>
      <c r="M7605" s="33">
        <f t="shared" si="475"/>
        <v>0.99902975241879899</v>
      </c>
    </row>
    <row r="7606" spans="1:13" ht="41.4">
      <c r="A7606" t="s">
        <v>164</v>
      </c>
      <c r="B7606" t="s">
        <v>268</v>
      </c>
      <c r="C7606" s="14" t="s">
        <v>270</v>
      </c>
      <c r="D7606" t="s">
        <v>465</v>
      </c>
      <c r="E7606" t="s">
        <v>483</v>
      </c>
      <c r="F7606" s="20">
        <v>2033</v>
      </c>
      <c r="G7606" s="20">
        <v>34</v>
      </c>
      <c r="H7606" s="11">
        <v>1288.9940705889501</v>
      </c>
      <c r="I7606" s="10">
        <v>4329730.4086953802</v>
      </c>
      <c r="J7606" s="33">
        <f t="shared" si="472"/>
        <v>2.9770769745854581E-4</v>
      </c>
      <c r="K7606" s="33">
        <f t="shared" si="473"/>
        <v>2.9766338691927796E-4</v>
      </c>
      <c r="L7606" s="33">
        <f t="shared" si="474"/>
        <v>0.99902975241879899</v>
      </c>
      <c r="M7606" s="33">
        <f t="shared" si="475"/>
        <v>0.99873237783906088</v>
      </c>
    </row>
    <row r="7607" spans="1:13" ht="41.4">
      <c r="A7607" t="s">
        <v>164</v>
      </c>
      <c r="B7607" t="s">
        <v>268</v>
      </c>
      <c r="C7607" s="14" t="s">
        <v>270</v>
      </c>
      <c r="D7607" t="s">
        <v>465</v>
      </c>
      <c r="E7607" t="s">
        <v>483</v>
      </c>
      <c r="F7607" s="20">
        <v>2033</v>
      </c>
      <c r="G7607" s="20">
        <v>35</v>
      </c>
      <c r="H7607" s="11">
        <v>1772.73076384556</v>
      </c>
      <c r="I7607" s="10">
        <v>4388871.9635066697</v>
      </c>
      <c r="J7607" s="33">
        <f t="shared" si="472"/>
        <v>4.0391489626167263E-4</v>
      </c>
      <c r="K7607" s="33">
        <f t="shared" si="473"/>
        <v>4.0383333362181695E-4</v>
      </c>
      <c r="L7607" s="33">
        <f t="shared" si="474"/>
        <v>0.99873237783906088</v>
      </c>
      <c r="M7607" s="33">
        <f t="shared" si="475"/>
        <v>0.9983290564135221</v>
      </c>
    </row>
    <row r="7608" spans="1:13" ht="41.4">
      <c r="A7608" t="s">
        <v>164</v>
      </c>
      <c r="B7608" t="s">
        <v>268</v>
      </c>
      <c r="C7608" s="14" t="s">
        <v>270</v>
      </c>
      <c r="D7608" t="s">
        <v>465</v>
      </c>
      <c r="E7608" t="s">
        <v>483</v>
      </c>
      <c r="F7608" s="20">
        <v>2033</v>
      </c>
      <c r="G7608" s="20">
        <v>36</v>
      </c>
      <c r="H7608" s="11">
        <v>2233.2302273185601</v>
      </c>
      <c r="I7608" s="10">
        <v>4526982.1392467199</v>
      </c>
      <c r="J7608" s="33">
        <f t="shared" si="472"/>
        <v>4.9331544915044994E-4</v>
      </c>
      <c r="K7608" s="33">
        <f t="shared" si="473"/>
        <v>4.9319378909062905E-4</v>
      </c>
      <c r="L7608" s="33">
        <f t="shared" si="474"/>
        <v>0.9983290564135221</v>
      </c>
      <c r="M7608" s="33">
        <f t="shared" si="475"/>
        <v>0.99783668672343029</v>
      </c>
    </row>
    <row r="7609" spans="1:13" ht="41.4">
      <c r="A7609" t="s">
        <v>164</v>
      </c>
      <c r="B7609" t="s">
        <v>268</v>
      </c>
      <c r="C7609" s="14" t="s">
        <v>270</v>
      </c>
      <c r="D7609" t="s">
        <v>465</v>
      </c>
      <c r="E7609" t="s">
        <v>483</v>
      </c>
      <c r="F7609" s="20">
        <v>2033</v>
      </c>
      <c r="G7609" s="20">
        <v>37</v>
      </c>
      <c r="H7609" s="11">
        <v>2371.2328868348</v>
      </c>
      <c r="I7609" s="10">
        <v>4483070.6101169698</v>
      </c>
      <c r="J7609" s="33">
        <f t="shared" si="472"/>
        <v>5.289305239769425E-4</v>
      </c>
      <c r="K7609" s="33">
        <f t="shared" si="473"/>
        <v>5.2879066488698001E-4</v>
      </c>
      <c r="L7609" s="33">
        <f t="shared" si="474"/>
        <v>0.99783668672343029</v>
      </c>
      <c r="M7609" s="33">
        <f t="shared" si="475"/>
        <v>0.99730903999840914</v>
      </c>
    </row>
    <row r="7610" spans="1:13" ht="41.4">
      <c r="A7610" t="s">
        <v>164</v>
      </c>
      <c r="B7610" t="s">
        <v>268</v>
      </c>
      <c r="C7610" s="14" t="s">
        <v>270</v>
      </c>
      <c r="D7610" t="s">
        <v>465</v>
      </c>
      <c r="E7610" t="s">
        <v>483</v>
      </c>
      <c r="F7610" s="20">
        <v>2033</v>
      </c>
      <c r="G7610" s="20">
        <v>38</v>
      </c>
      <c r="H7610" s="11">
        <v>2506.0789490680299</v>
      </c>
      <c r="I7610" s="10">
        <v>4408953.3898428101</v>
      </c>
      <c r="J7610" s="33">
        <f t="shared" si="472"/>
        <v>5.6840676856358824E-4</v>
      </c>
      <c r="K7610" s="33">
        <f t="shared" si="473"/>
        <v>5.6824525603937914E-4</v>
      </c>
      <c r="L7610" s="33">
        <f t="shared" si="474"/>
        <v>0.99730903999840914</v>
      </c>
      <c r="M7610" s="33">
        <f t="shared" si="475"/>
        <v>0.99674232386762485</v>
      </c>
    </row>
    <row r="7611" spans="1:13" ht="41.4">
      <c r="A7611" t="s">
        <v>164</v>
      </c>
      <c r="B7611" t="s">
        <v>268</v>
      </c>
      <c r="C7611" s="14" t="s">
        <v>270</v>
      </c>
      <c r="D7611" t="s">
        <v>465</v>
      </c>
      <c r="E7611" t="s">
        <v>483</v>
      </c>
      <c r="F7611" s="20">
        <v>2033</v>
      </c>
      <c r="G7611" s="20">
        <v>39</v>
      </c>
      <c r="H7611" s="11">
        <v>2662.1985175386699</v>
      </c>
      <c r="I7611" s="10">
        <v>4350364.9592164503</v>
      </c>
      <c r="J7611" s="33">
        <f t="shared" si="472"/>
        <v>6.1194831755406601E-4</v>
      </c>
      <c r="K7611" s="33">
        <f t="shared" si="473"/>
        <v>6.1176111537031286E-4</v>
      </c>
      <c r="L7611" s="33">
        <f t="shared" si="474"/>
        <v>0.99674232386762485</v>
      </c>
      <c r="M7611" s="33">
        <f t="shared" si="475"/>
        <v>0.99613255567183878</v>
      </c>
    </row>
    <row r="7612" spans="1:13" ht="41.4">
      <c r="A7612" t="s">
        <v>164</v>
      </c>
      <c r="B7612" t="s">
        <v>268</v>
      </c>
      <c r="C7612" s="14" t="s">
        <v>270</v>
      </c>
      <c r="D7612" t="s">
        <v>465</v>
      </c>
      <c r="E7612" t="s">
        <v>483</v>
      </c>
      <c r="F7612" s="20">
        <v>2033</v>
      </c>
      <c r="G7612" s="20">
        <v>40</v>
      </c>
      <c r="H7612" s="11">
        <v>3529.3337636362598</v>
      </c>
      <c r="I7612" s="10">
        <v>4295201.3720640503</v>
      </c>
      <c r="J7612" s="33">
        <f t="shared" si="472"/>
        <v>8.216922695617984E-4</v>
      </c>
      <c r="K7612" s="33">
        <f t="shared" si="473"/>
        <v>8.2135477291467307E-4</v>
      </c>
      <c r="L7612" s="33">
        <f t="shared" si="474"/>
        <v>0.99613255567183878</v>
      </c>
      <c r="M7612" s="33">
        <f t="shared" si="475"/>
        <v>0.99531437744278206</v>
      </c>
    </row>
    <row r="7613" spans="1:13" ht="41.4">
      <c r="A7613" t="s">
        <v>164</v>
      </c>
      <c r="B7613" t="s">
        <v>268</v>
      </c>
      <c r="C7613" s="14" t="s">
        <v>270</v>
      </c>
      <c r="D7613" t="s">
        <v>465</v>
      </c>
      <c r="E7613" t="s">
        <v>483</v>
      </c>
      <c r="F7613" s="20">
        <v>2033</v>
      </c>
      <c r="G7613" s="20">
        <v>41</v>
      </c>
      <c r="H7613" s="11">
        <v>3843.1455553290898</v>
      </c>
      <c r="I7613" s="10">
        <v>4329889.9827363202</v>
      </c>
      <c r="J7613" s="33">
        <f t="shared" si="472"/>
        <v>8.8758503579815511E-4</v>
      </c>
      <c r="K7613" s="33">
        <f t="shared" si="473"/>
        <v>8.8719124871539101E-4</v>
      </c>
      <c r="L7613" s="33">
        <f t="shared" si="474"/>
        <v>0.99531437744278206</v>
      </c>
      <c r="M7613" s="33">
        <f t="shared" si="475"/>
        <v>0.99443134323739424</v>
      </c>
    </row>
    <row r="7614" spans="1:13" ht="41.4">
      <c r="A7614" t="s">
        <v>164</v>
      </c>
      <c r="B7614" t="s">
        <v>268</v>
      </c>
      <c r="C7614" s="14" t="s">
        <v>270</v>
      </c>
      <c r="D7614" t="s">
        <v>465</v>
      </c>
      <c r="E7614" t="s">
        <v>483</v>
      </c>
      <c r="F7614" s="20">
        <v>2033</v>
      </c>
      <c r="G7614" s="20">
        <v>42</v>
      </c>
      <c r="H7614" s="11">
        <v>4181.75911532194</v>
      </c>
      <c r="I7614" s="10">
        <v>4345464.7626593402</v>
      </c>
      <c r="J7614" s="33">
        <f t="shared" si="472"/>
        <v>9.6232724086405539E-4</v>
      </c>
      <c r="K7614" s="33">
        <f t="shared" si="473"/>
        <v>9.6186435250011915E-4</v>
      </c>
      <c r="L7614" s="33">
        <f t="shared" si="474"/>
        <v>0.99443134323739424</v>
      </c>
      <c r="M7614" s="33">
        <f t="shared" si="475"/>
        <v>0.99347483517732538</v>
      </c>
    </row>
    <row r="7615" spans="1:13" ht="41.4">
      <c r="A7615" t="s">
        <v>164</v>
      </c>
      <c r="B7615" t="s">
        <v>268</v>
      </c>
      <c r="C7615" s="14" t="s">
        <v>270</v>
      </c>
      <c r="D7615" t="s">
        <v>465</v>
      </c>
      <c r="E7615" t="s">
        <v>483</v>
      </c>
      <c r="F7615" s="20">
        <v>2033</v>
      </c>
      <c r="G7615" s="20">
        <v>43</v>
      </c>
      <c r="H7615" s="11">
        <v>6333.0578456439798</v>
      </c>
      <c r="I7615" s="10">
        <v>6397095.0831041401</v>
      </c>
      <c r="J7615" s="33">
        <f t="shared" si="472"/>
        <v>9.8998963801096322E-4</v>
      </c>
      <c r="K7615" s="33">
        <f t="shared" si="473"/>
        <v>9.8949975994067074E-4</v>
      </c>
      <c r="L7615" s="33">
        <f t="shared" si="474"/>
        <v>0.99347483517732538</v>
      </c>
      <c r="M7615" s="33">
        <f t="shared" si="475"/>
        <v>0.99249179206641036</v>
      </c>
    </row>
    <row r="7616" spans="1:13" ht="41.4">
      <c r="A7616" t="s">
        <v>164</v>
      </c>
      <c r="B7616" t="s">
        <v>268</v>
      </c>
      <c r="C7616" s="14" t="s">
        <v>270</v>
      </c>
      <c r="D7616" t="s">
        <v>465</v>
      </c>
      <c r="E7616" t="s">
        <v>483</v>
      </c>
      <c r="F7616" s="20">
        <v>2033</v>
      </c>
      <c r="G7616" s="20">
        <v>44</v>
      </c>
      <c r="H7616" s="11">
        <v>4907.8890033648604</v>
      </c>
      <c r="I7616" s="10">
        <v>4298932.8644966101</v>
      </c>
      <c r="J7616" s="33">
        <f t="shared" si="472"/>
        <v>1.1416528608523774E-3</v>
      </c>
      <c r="K7616" s="33">
        <f t="shared" si="473"/>
        <v>1.1410014231538756E-3</v>
      </c>
      <c r="L7616" s="33">
        <f t="shared" si="474"/>
        <v>0.99249179206641036</v>
      </c>
      <c r="M7616" s="33">
        <f t="shared" si="475"/>
        <v>0.99135935751919402</v>
      </c>
    </row>
    <row r="7617" spans="1:13" ht="41.4">
      <c r="A7617" t="s">
        <v>164</v>
      </c>
      <c r="B7617" t="s">
        <v>268</v>
      </c>
      <c r="C7617" s="14" t="s">
        <v>270</v>
      </c>
      <c r="D7617" t="s">
        <v>465</v>
      </c>
      <c r="E7617" t="s">
        <v>483</v>
      </c>
      <c r="F7617" s="20">
        <v>2033</v>
      </c>
      <c r="G7617" s="20">
        <v>45</v>
      </c>
      <c r="H7617" s="11">
        <v>6304.8435354870098</v>
      </c>
      <c r="I7617" s="10">
        <v>4279161.5039848797</v>
      </c>
      <c r="J7617" s="33">
        <f t="shared" si="472"/>
        <v>1.473382934861364E-3</v>
      </c>
      <c r="K7617" s="33">
        <f t="shared" si="473"/>
        <v>1.4722980391127516E-3</v>
      </c>
      <c r="L7617" s="33">
        <f t="shared" si="474"/>
        <v>0.99135935751919402</v>
      </c>
      <c r="M7617" s="33">
        <f t="shared" si="475"/>
        <v>0.98989978108106247</v>
      </c>
    </row>
    <row r="7618" spans="1:13" ht="41.4">
      <c r="A7618" t="s">
        <v>164</v>
      </c>
      <c r="B7618" t="s">
        <v>268</v>
      </c>
      <c r="C7618" s="14" t="s">
        <v>270</v>
      </c>
      <c r="D7618" t="s">
        <v>465</v>
      </c>
      <c r="E7618" t="s">
        <v>483</v>
      </c>
      <c r="F7618" s="20">
        <v>2033</v>
      </c>
      <c r="G7618" s="20">
        <v>46</v>
      </c>
      <c r="H7618" s="11">
        <v>6686.3973577455199</v>
      </c>
      <c r="I7618" s="10">
        <v>4143594.1256014998</v>
      </c>
      <c r="J7618" s="33">
        <f t="shared" ref="J7618:J7681" si="476">IF(I7618&gt;0,H7618/I7618,0)</f>
        <v>1.6136709231324381E-3</v>
      </c>
      <c r="K7618" s="33">
        <f t="shared" ref="K7618:K7681" si="477">1-EXP(-J7618)</f>
        <v>1.6123696562413414E-3</v>
      </c>
      <c r="L7618" s="33">
        <f t="shared" ref="L7618:L7681" si="478">IF(G7618=30,1,M7617)</f>
        <v>0.98989978108106247</v>
      </c>
      <c r="M7618" s="33">
        <f t="shared" ref="M7618:M7681" si="479">L7618*(1-K7618)</f>
        <v>0.98830369671132745</v>
      </c>
    </row>
    <row r="7619" spans="1:13" ht="41.4">
      <c r="A7619" t="s">
        <v>164</v>
      </c>
      <c r="B7619" t="s">
        <v>268</v>
      </c>
      <c r="C7619" s="14" t="s">
        <v>270</v>
      </c>
      <c r="D7619" t="s">
        <v>465</v>
      </c>
      <c r="E7619" t="s">
        <v>483</v>
      </c>
      <c r="F7619" s="20">
        <v>2033</v>
      </c>
      <c r="G7619" s="20">
        <v>47</v>
      </c>
      <c r="H7619" s="11">
        <v>7258.8950941246503</v>
      </c>
      <c r="I7619" s="10">
        <v>4105335.7203176501</v>
      </c>
      <c r="J7619" s="33">
        <f t="shared" si="476"/>
        <v>1.7681611416576167E-3</v>
      </c>
      <c r="K7619" s="33">
        <f t="shared" si="477"/>
        <v>1.7665988656671017E-3</v>
      </c>
      <c r="L7619" s="33">
        <f t="shared" si="478"/>
        <v>0.98830369671132745</v>
      </c>
      <c r="M7619" s="33">
        <f t="shared" si="479"/>
        <v>0.98655776052178257</v>
      </c>
    </row>
    <row r="7620" spans="1:13" ht="41.4">
      <c r="A7620" t="s">
        <v>164</v>
      </c>
      <c r="B7620" t="s">
        <v>268</v>
      </c>
      <c r="C7620" s="14" t="s">
        <v>270</v>
      </c>
      <c r="D7620" t="s">
        <v>465</v>
      </c>
      <c r="E7620" t="s">
        <v>483</v>
      </c>
      <c r="F7620" s="20">
        <v>2033</v>
      </c>
      <c r="G7620" s="20">
        <v>48</v>
      </c>
      <c r="H7620" s="11">
        <v>8060.1634403652397</v>
      </c>
      <c r="I7620" s="10">
        <v>4159079.3937266702</v>
      </c>
      <c r="J7620" s="33">
        <f t="shared" si="476"/>
        <v>1.9379681600987836E-3</v>
      </c>
      <c r="K7620" s="33">
        <f t="shared" si="477"/>
        <v>1.9360915122943467E-3</v>
      </c>
      <c r="L7620" s="33">
        <f t="shared" si="478"/>
        <v>0.98655776052178257</v>
      </c>
      <c r="M7620" s="33">
        <f t="shared" si="479"/>
        <v>0.98464769441524824</v>
      </c>
    </row>
    <row r="7621" spans="1:13" ht="41.4">
      <c r="A7621" t="s">
        <v>164</v>
      </c>
      <c r="B7621" t="s">
        <v>268</v>
      </c>
      <c r="C7621" s="14" t="s">
        <v>270</v>
      </c>
      <c r="D7621" t="s">
        <v>465</v>
      </c>
      <c r="E7621" t="s">
        <v>483</v>
      </c>
      <c r="F7621" s="20">
        <v>2033</v>
      </c>
      <c r="G7621" s="20">
        <v>49</v>
      </c>
      <c r="H7621" s="11">
        <v>8995.1342489993294</v>
      </c>
      <c r="I7621" s="10">
        <v>4236906.5198292201</v>
      </c>
      <c r="J7621" s="33">
        <f t="shared" si="476"/>
        <v>2.12304288680929E-3</v>
      </c>
      <c r="K7621" s="33">
        <f t="shared" si="477"/>
        <v>2.1207908252827146E-3</v>
      </c>
      <c r="L7621" s="33">
        <f t="shared" si="478"/>
        <v>0.98464769441524824</v>
      </c>
      <c r="M7621" s="33">
        <f t="shared" si="479"/>
        <v>0.98255946261879656</v>
      </c>
    </row>
    <row r="7622" spans="1:13" ht="41.4">
      <c r="A7622" t="s">
        <v>164</v>
      </c>
      <c r="B7622" t="s">
        <v>268</v>
      </c>
      <c r="C7622" s="14" t="s">
        <v>270</v>
      </c>
      <c r="D7622" t="s">
        <v>465</v>
      </c>
      <c r="E7622" t="s">
        <v>483</v>
      </c>
      <c r="F7622" s="20">
        <v>2033</v>
      </c>
      <c r="G7622" s="20">
        <v>50</v>
      </c>
      <c r="H7622" s="11">
        <v>10358.9165502736</v>
      </c>
      <c r="I7622" s="10">
        <v>4206723.6585637601</v>
      </c>
      <c r="J7622" s="33">
        <f t="shared" si="476"/>
        <v>2.4624666108470487E-3</v>
      </c>
      <c r="K7622" s="33">
        <f t="shared" si="477"/>
        <v>2.4594372270378972E-3</v>
      </c>
      <c r="L7622" s="33">
        <f t="shared" si="478"/>
        <v>0.98255946261879656</v>
      </c>
      <c r="M7622" s="33">
        <f t="shared" si="479"/>
        <v>0.98014291929865349</v>
      </c>
    </row>
    <row r="7623" spans="1:13" ht="41.4">
      <c r="A7623" t="s">
        <v>164</v>
      </c>
      <c r="B7623" t="s">
        <v>268</v>
      </c>
      <c r="C7623" s="14" t="s">
        <v>270</v>
      </c>
      <c r="D7623" t="s">
        <v>465</v>
      </c>
      <c r="E7623" t="s">
        <v>483</v>
      </c>
      <c r="F7623" s="20">
        <v>2033</v>
      </c>
      <c r="G7623" s="20">
        <v>51</v>
      </c>
      <c r="H7623" s="11">
        <v>10950.8290256704</v>
      </c>
      <c r="I7623" s="10">
        <v>4064695.17489111</v>
      </c>
      <c r="J7623" s="33">
        <f t="shared" si="476"/>
        <v>2.6941329065257062E-3</v>
      </c>
      <c r="K7623" s="33">
        <f t="shared" si="477"/>
        <v>2.6905069874335608E-3</v>
      </c>
      <c r="L7623" s="33">
        <f t="shared" si="478"/>
        <v>0.98014291929865349</v>
      </c>
      <c r="M7623" s="33">
        <f t="shared" si="479"/>
        <v>0.97750583792559698</v>
      </c>
    </row>
    <row r="7624" spans="1:13" ht="41.4">
      <c r="A7624" t="s">
        <v>164</v>
      </c>
      <c r="B7624" t="s">
        <v>268</v>
      </c>
      <c r="C7624" s="14" t="s">
        <v>270</v>
      </c>
      <c r="D7624" t="s">
        <v>465</v>
      </c>
      <c r="E7624" t="s">
        <v>483</v>
      </c>
      <c r="F7624" s="20">
        <v>2033</v>
      </c>
      <c r="G7624" s="20">
        <v>52</v>
      </c>
      <c r="H7624" s="11">
        <v>11728.976631785001</v>
      </c>
      <c r="I7624" s="10">
        <v>3984461.94986514</v>
      </c>
      <c r="J7624" s="33">
        <f t="shared" si="476"/>
        <v>2.9436789155890884E-3</v>
      </c>
      <c r="K7624" s="33">
        <f t="shared" si="477"/>
        <v>2.9393505409667231E-3</v>
      </c>
      <c r="L7624" s="33">
        <f t="shared" si="478"/>
        <v>0.97750583792559698</v>
      </c>
      <c r="M7624" s="33">
        <f t="shared" si="479"/>
        <v>0.9746326056120922</v>
      </c>
    </row>
    <row r="7625" spans="1:13" ht="41.4">
      <c r="A7625" t="s">
        <v>164</v>
      </c>
      <c r="B7625" t="s">
        <v>268</v>
      </c>
      <c r="C7625" s="14" t="s">
        <v>270</v>
      </c>
      <c r="D7625" t="s">
        <v>465</v>
      </c>
      <c r="E7625" t="s">
        <v>483</v>
      </c>
      <c r="F7625" s="20">
        <v>2033</v>
      </c>
      <c r="G7625" s="20">
        <v>53</v>
      </c>
      <c r="H7625" s="11">
        <v>12600.619269864001</v>
      </c>
      <c r="I7625" s="10">
        <v>3919348.423095</v>
      </c>
      <c r="J7625" s="33">
        <f t="shared" si="476"/>
        <v>3.2149780804416575E-3</v>
      </c>
      <c r="K7625" s="33">
        <f t="shared" si="477"/>
        <v>3.2098155723447874E-3</v>
      </c>
      <c r="L7625" s="33">
        <f t="shared" si="478"/>
        <v>0.9746326056120922</v>
      </c>
      <c r="M7625" s="33">
        <f t="shared" si="479"/>
        <v>0.97150421469728354</v>
      </c>
    </row>
    <row r="7626" spans="1:13" ht="41.4">
      <c r="A7626" t="s">
        <v>164</v>
      </c>
      <c r="B7626" t="s">
        <v>268</v>
      </c>
      <c r="C7626" s="14" t="s">
        <v>270</v>
      </c>
      <c r="D7626" t="s">
        <v>465</v>
      </c>
      <c r="E7626" t="s">
        <v>483</v>
      </c>
      <c r="F7626" s="20">
        <v>2033</v>
      </c>
      <c r="G7626" s="20">
        <v>54</v>
      </c>
      <c r="H7626" s="11">
        <v>13510.171687743299</v>
      </c>
      <c r="I7626" s="10">
        <v>3848452.6708098399</v>
      </c>
      <c r="J7626" s="33">
        <f t="shared" si="476"/>
        <v>3.5105464048490738E-3</v>
      </c>
      <c r="K7626" s="33">
        <f t="shared" si="477"/>
        <v>3.5043916411198195E-3</v>
      </c>
      <c r="L7626" s="33">
        <f t="shared" si="478"/>
        <v>0.97150421469728354</v>
      </c>
      <c r="M7626" s="33">
        <f t="shared" si="479"/>
        <v>0.96809968344798569</v>
      </c>
    </row>
    <row r="7627" spans="1:13" ht="41.4">
      <c r="A7627" t="s">
        <v>164</v>
      </c>
      <c r="B7627" t="s">
        <v>268</v>
      </c>
      <c r="C7627" s="14" t="s">
        <v>270</v>
      </c>
      <c r="D7627" t="s">
        <v>465</v>
      </c>
      <c r="E7627" t="s">
        <v>483</v>
      </c>
      <c r="F7627" s="20">
        <v>2033</v>
      </c>
      <c r="G7627" s="20">
        <v>55</v>
      </c>
      <c r="H7627" s="11">
        <v>14470.515705386901</v>
      </c>
      <c r="I7627" s="10">
        <v>3758168.5610805401</v>
      </c>
      <c r="J7627" s="33">
        <f t="shared" si="476"/>
        <v>3.8504168906214179E-3</v>
      </c>
      <c r="K7627" s="33">
        <f t="shared" si="477"/>
        <v>3.8430135405485011E-3</v>
      </c>
      <c r="L7627" s="33">
        <f t="shared" si="478"/>
        <v>0.96809968344798569</v>
      </c>
      <c r="M7627" s="33">
        <f t="shared" si="479"/>
        <v>0.9643792632558944</v>
      </c>
    </row>
    <row r="7628" spans="1:13" ht="41.4">
      <c r="A7628" t="s">
        <v>164</v>
      </c>
      <c r="B7628" t="s">
        <v>268</v>
      </c>
      <c r="C7628" s="14" t="s">
        <v>270</v>
      </c>
      <c r="D7628" t="s">
        <v>465</v>
      </c>
      <c r="E7628" t="s">
        <v>483</v>
      </c>
      <c r="F7628" s="20">
        <v>2033</v>
      </c>
      <c r="G7628" s="20">
        <v>56</v>
      </c>
      <c r="H7628" s="11">
        <v>15500.7700841974</v>
      </c>
      <c r="I7628" s="10">
        <v>3683576.23503291</v>
      </c>
      <c r="J7628" s="33">
        <f t="shared" si="476"/>
        <v>4.2080763625240714E-3</v>
      </c>
      <c r="K7628" s="33">
        <f t="shared" si="477"/>
        <v>4.1992348155037718E-3</v>
      </c>
      <c r="L7628" s="33">
        <f t="shared" si="478"/>
        <v>0.9643792632558944</v>
      </c>
      <c r="M7628" s="33">
        <f t="shared" si="479"/>
        <v>0.9603296082782804</v>
      </c>
    </row>
    <row r="7629" spans="1:13" ht="41.4">
      <c r="A7629" t="s">
        <v>164</v>
      </c>
      <c r="B7629" t="s">
        <v>268</v>
      </c>
      <c r="C7629" s="14" t="s">
        <v>270</v>
      </c>
      <c r="D7629" t="s">
        <v>465</v>
      </c>
      <c r="E7629" t="s">
        <v>483</v>
      </c>
      <c r="F7629" s="20">
        <v>2033</v>
      </c>
      <c r="G7629" s="20">
        <v>57</v>
      </c>
      <c r="H7629" s="11">
        <v>16533.886341686801</v>
      </c>
      <c r="I7629" s="10">
        <v>3597405.4752650298</v>
      </c>
      <c r="J7629" s="33">
        <f t="shared" si="476"/>
        <v>4.596058591496058E-3</v>
      </c>
      <c r="K7629" s="33">
        <f t="shared" si="477"/>
        <v>4.5855128766350006E-3</v>
      </c>
      <c r="L7629" s="33">
        <f t="shared" si="478"/>
        <v>0.9603296082782804</v>
      </c>
      <c r="M7629" s="33">
        <f t="shared" si="479"/>
        <v>0.95592600449370646</v>
      </c>
    </row>
    <row r="7630" spans="1:13" ht="41.4">
      <c r="A7630" t="s">
        <v>164</v>
      </c>
      <c r="B7630" t="s">
        <v>268</v>
      </c>
      <c r="C7630" s="14" t="s">
        <v>270</v>
      </c>
      <c r="D7630" t="s">
        <v>465</v>
      </c>
      <c r="E7630" t="s">
        <v>483</v>
      </c>
      <c r="F7630" s="20">
        <v>2033</v>
      </c>
      <c r="G7630" s="20">
        <v>58</v>
      </c>
      <c r="H7630" s="11">
        <v>17630.052120166602</v>
      </c>
      <c r="I7630" s="10">
        <v>3510009.5074815298</v>
      </c>
      <c r="J7630" s="33">
        <f t="shared" si="476"/>
        <v>5.0227932666815928E-3</v>
      </c>
      <c r="K7630" s="33">
        <f t="shared" si="477"/>
        <v>5.0102001336385094E-3</v>
      </c>
      <c r="L7630" s="33">
        <f t="shared" si="478"/>
        <v>0.95592600449370646</v>
      </c>
      <c r="M7630" s="33">
        <f t="shared" si="479"/>
        <v>0.9511366238982436</v>
      </c>
    </row>
    <row r="7631" spans="1:13" ht="41.4">
      <c r="A7631" t="s">
        <v>164</v>
      </c>
      <c r="B7631" t="s">
        <v>268</v>
      </c>
      <c r="C7631" s="14" t="s">
        <v>270</v>
      </c>
      <c r="D7631" t="s">
        <v>465</v>
      </c>
      <c r="E7631" t="s">
        <v>483</v>
      </c>
      <c r="F7631" s="20">
        <v>2033</v>
      </c>
      <c r="G7631" s="20">
        <v>59</v>
      </c>
      <c r="H7631" s="11">
        <v>18651.301487003198</v>
      </c>
      <c r="I7631" s="10">
        <v>3395658.6012662002</v>
      </c>
      <c r="J7631" s="33">
        <f t="shared" si="476"/>
        <v>5.4926904253708997E-3</v>
      </c>
      <c r="K7631" s="33">
        <f t="shared" si="477"/>
        <v>5.4776331821889679E-3</v>
      </c>
      <c r="L7631" s="33">
        <f t="shared" si="478"/>
        <v>0.9511366238982436</v>
      </c>
      <c r="M7631" s="33">
        <f t="shared" si="479"/>
        <v>0.94592664636638335</v>
      </c>
    </row>
    <row r="7632" spans="1:13" ht="41.4">
      <c r="A7632" t="s">
        <v>164</v>
      </c>
      <c r="B7632" t="s">
        <v>268</v>
      </c>
      <c r="C7632" s="14" t="s">
        <v>270</v>
      </c>
      <c r="D7632" t="s">
        <v>465</v>
      </c>
      <c r="E7632" t="s">
        <v>483</v>
      </c>
      <c r="F7632" s="20">
        <v>2033</v>
      </c>
      <c r="G7632" s="20">
        <v>60</v>
      </c>
      <c r="H7632" s="11">
        <v>20295.131514109398</v>
      </c>
      <c r="I7632" s="10">
        <v>3338258.7729965402</v>
      </c>
      <c r="J7632" s="33">
        <f t="shared" si="476"/>
        <v>6.0795561081958193E-3</v>
      </c>
      <c r="K7632" s="33">
        <f t="shared" si="477"/>
        <v>6.0611130011885006E-3</v>
      </c>
      <c r="L7632" s="33">
        <f t="shared" si="478"/>
        <v>0.94592664636638335</v>
      </c>
      <c r="M7632" s="33">
        <f t="shared" si="479"/>
        <v>0.94019327807192143</v>
      </c>
    </row>
    <row r="7633" spans="1:13" ht="41.4">
      <c r="A7633" t="s">
        <v>164</v>
      </c>
      <c r="B7633" t="s">
        <v>268</v>
      </c>
      <c r="C7633" s="14" t="s">
        <v>270</v>
      </c>
      <c r="D7633" t="s">
        <v>465</v>
      </c>
      <c r="E7633" t="s">
        <v>483</v>
      </c>
      <c r="F7633" s="20">
        <v>2033</v>
      </c>
      <c r="G7633" s="20">
        <v>61</v>
      </c>
      <c r="H7633" s="11">
        <v>20807.085003656699</v>
      </c>
      <c r="I7633" s="10">
        <v>3123857.6149352202</v>
      </c>
      <c r="J7633" s="33">
        <f t="shared" si="476"/>
        <v>6.6607021088853878E-3</v>
      </c>
      <c r="K7633" s="33">
        <f t="shared" si="477"/>
        <v>6.6385688009813482E-3</v>
      </c>
      <c r="L7633" s="33">
        <f t="shared" si="478"/>
        <v>0.94019327807192143</v>
      </c>
      <c r="M7633" s="33">
        <f t="shared" si="479"/>
        <v>0.93395174030922079</v>
      </c>
    </row>
    <row r="7634" spans="1:13" ht="41.4">
      <c r="A7634" t="s">
        <v>164</v>
      </c>
      <c r="B7634" t="s">
        <v>268</v>
      </c>
      <c r="C7634" s="14" t="s">
        <v>270</v>
      </c>
      <c r="D7634" t="s">
        <v>465</v>
      </c>
      <c r="E7634" t="s">
        <v>483</v>
      </c>
      <c r="F7634" s="20">
        <v>2033</v>
      </c>
      <c r="G7634" s="20">
        <v>62</v>
      </c>
      <c r="H7634" s="11">
        <v>22061.0566088698</v>
      </c>
      <c r="I7634" s="10">
        <v>3025268.50791481</v>
      </c>
      <c r="J7634" s="33">
        <f t="shared" si="476"/>
        <v>7.2922639928168081E-3</v>
      </c>
      <c r="K7634" s="33">
        <f t="shared" si="477"/>
        <v>7.2657399483518903E-3</v>
      </c>
      <c r="L7634" s="33">
        <f t="shared" si="478"/>
        <v>0.93395174030922079</v>
      </c>
      <c r="M7634" s="33">
        <f t="shared" si="479"/>
        <v>0.92716588983982329</v>
      </c>
    </row>
    <row r="7635" spans="1:13" ht="41.4">
      <c r="A7635" t="s">
        <v>164</v>
      </c>
      <c r="B7635" t="s">
        <v>268</v>
      </c>
      <c r="C7635" s="14" t="s">
        <v>270</v>
      </c>
      <c r="D7635" t="s">
        <v>465</v>
      </c>
      <c r="E7635" t="s">
        <v>483</v>
      </c>
      <c r="F7635" s="20">
        <v>2033</v>
      </c>
      <c r="G7635" s="20">
        <v>63</v>
      </c>
      <c r="H7635" s="11">
        <v>23404.1999567106</v>
      </c>
      <c r="I7635" s="10">
        <v>2930231.0114633702</v>
      </c>
      <c r="J7635" s="33">
        <f t="shared" si="476"/>
        <v>7.9871518201639815E-3</v>
      </c>
      <c r="K7635" s="33">
        <f t="shared" si="477"/>
        <v>7.9553392766139597E-3</v>
      </c>
      <c r="L7635" s="33">
        <f t="shared" si="478"/>
        <v>0.92716588983982329</v>
      </c>
      <c r="M7635" s="33">
        <f t="shared" si="479"/>
        <v>0.91978997062044376</v>
      </c>
    </row>
    <row r="7636" spans="1:13" ht="41.4">
      <c r="A7636" t="s">
        <v>164</v>
      </c>
      <c r="B7636" t="s">
        <v>268</v>
      </c>
      <c r="C7636" s="14" t="s">
        <v>270</v>
      </c>
      <c r="D7636" t="s">
        <v>465</v>
      </c>
      <c r="E7636" t="s">
        <v>483</v>
      </c>
      <c r="F7636" s="20">
        <v>2033</v>
      </c>
      <c r="G7636" s="20">
        <v>64</v>
      </c>
      <c r="H7636" s="11">
        <v>24728.5106225583</v>
      </c>
      <c r="I7636" s="10">
        <v>2825952.95186663</v>
      </c>
      <c r="J7636" s="33">
        <f t="shared" si="476"/>
        <v>8.750503297029184E-3</v>
      </c>
      <c r="K7636" s="33">
        <f t="shared" si="477"/>
        <v>8.7123290720956259E-3</v>
      </c>
      <c r="L7636" s="33">
        <f t="shared" si="478"/>
        <v>0.91978997062044376</v>
      </c>
      <c r="M7636" s="33">
        <f t="shared" si="479"/>
        <v>0.91177645771918525</v>
      </c>
    </row>
    <row r="7637" spans="1:13" ht="41.4">
      <c r="A7637" t="s">
        <v>164</v>
      </c>
      <c r="B7637" t="s">
        <v>268</v>
      </c>
      <c r="C7637" s="14" t="s">
        <v>270</v>
      </c>
      <c r="D7637" t="s">
        <v>465</v>
      </c>
      <c r="E7637" t="s">
        <v>483</v>
      </c>
      <c r="F7637" s="20">
        <v>2033</v>
      </c>
      <c r="G7637" s="20">
        <v>65</v>
      </c>
      <c r="H7637" s="11">
        <v>25071.2222817851</v>
      </c>
      <c r="I7637" s="10">
        <v>2702878.6561623798</v>
      </c>
      <c r="J7637" s="33">
        <f t="shared" si="476"/>
        <v>9.2757483672544511E-3</v>
      </c>
      <c r="K7637" s="33">
        <f t="shared" si="477"/>
        <v>9.2328613189602837E-3</v>
      </c>
      <c r="L7637" s="33">
        <f t="shared" si="478"/>
        <v>0.91177645771918525</v>
      </c>
      <c r="M7637" s="33">
        <f t="shared" si="479"/>
        <v>0.90335815213117121</v>
      </c>
    </row>
    <row r="7638" spans="1:13" ht="41.4">
      <c r="A7638" t="s">
        <v>164</v>
      </c>
      <c r="B7638" t="s">
        <v>268</v>
      </c>
      <c r="C7638" s="14" t="s">
        <v>270</v>
      </c>
      <c r="D7638" t="s">
        <v>465</v>
      </c>
      <c r="E7638" t="s">
        <v>483</v>
      </c>
      <c r="F7638" s="20">
        <v>2033</v>
      </c>
      <c r="G7638" s="20">
        <v>66</v>
      </c>
      <c r="H7638" s="11">
        <v>25970.978108231298</v>
      </c>
      <c r="I7638" s="10">
        <v>2551151.88466695</v>
      </c>
      <c r="J7638" s="33">
        <f t="shared" si="476"/>
        <v>1.0180098748460749E-2</v>
      </c>
      <c r="K7638" s="33">
        <f t="shared" si="477"/>
        <v>1.0128456931357777E-2</v>
      </c>
      <c r="L7638" s="33">
        <f t="shared" si="478"/>
        <v>0.90335815213117121</v>
      </c>
      <c r="M7638" s="33">
        <f t="shared" si="479"/>
        <v>0.89420852799371975</v>
      </c>
    </row>
    <row r="7639" spans="1:13" ht="41.4">
      <c r="A7639" t="s">
        <v>164</v>
      </c>
      <c r="B7639" t="s">
        <v>268</v>
      </c>
      <c r="C7639" s="14" t="s">
        <v>270</v>
      </c>
      <c r="D7639" t="s">
        <v>465</v>
      </c>
      <c r="E7639" t="s">
        <v>483</v>
      </c>
      <c r="F7639" s="20">
        <v>2033</v>
      </c>
      <c r="G7639" s="20">
        <v>67</v>
      </c>
      <c r="H7639" s="11">
        <v>27168.707452076</v>
      </c>
      <c r="I7639" s="10">
        <v>2432702.2866163501</v>
      </c>
      <c r="J7639" s="33">
        <f t="shared" si="476"/>
        <v>1.1168118516411231E-2</v>
      </c>
      <c r="K7639" s="33">
        <f t="shared" si="477"/>
        <v>1.1105986594804995E-2</v>
      </c>
      <c r="L7639" s="33">
        <f t="shared" si="478"/>
        <v>0.89420852799371975</v>
      </c>
      <c r="M7639" s="33">
        <f t="shared" si="479"/>
        <v>0.88427746006886121</v>
      </c>
    </row>
    <row r="7640" spans="1:13" ht="41.4">
      <c r="A7640" t="s">
        <v>164</v>
      </c>
      <c r="B7640" t="s">
        <v>268</v>
      </c>
      <c r="C7640" s="14" t="s">
        <v>270</v>
      </c>
      <c r="D7640" t="s">
        <v>465</v>
      </c>
      <c r="E7640" t="s">
        <v>483</v>
      </c>
      <c r="F7640" s="20">
        <v>2033</v>
      </c>
      <c r="G7640" s="20">
        <v>68</v>
      </c>
      <c r="H7640" s="11">
        <v>28129.4054402726</v>
      </c>
      <c r="I7640" s="10">
        <v>2294704.4897412099</v>
      </c>
      <c r="J7640" s="33">
        <f t="shared" si="476"/>
        <v>1.2258399966544256E-2</v>
      </c>
      <c r="K7640" s="33">
        <f t="shared" si="477"/>
        <v>1.2183571851415165E-2</v>
      </c>
      <c r="L7640" s="33">
        <f t="shared" si="478"/>
        <v>0.88427746006886121</v>
      </c>
      <c r="M7640" s="33">
        <f t="shared" si="479"/>
        <v>0.87350380209752532</v>
      </c>
    </row>
    <row r="7641" spans="1:13" ht="41.4">
      <c r="A7641" t="s">
        <v>164</v>
      </c>
      <c r="B7641" t="s">
        <v>268</v>
      </c>
      <c r="C7641" s="14" t="s">
        <v>270</v>
      </c>
      <c r="D7641" t="s">
        <v>465</v>
      </c>
      <c r="E7641" t="s">
        <v>483</v>
      </c>
      <c r="F7641" s="20">
        <v>2033</v>
      </c>
      <c r="G7641" s="20">
        <v>69</v>
      </c>
      <c r="H7641" s="11">
        <v>29051.280811062399</v>
      </c>
      <c r="I7641" s="10">
        <v>2157149.4109163499</v>
      </c>
      <c r="J7641" s="33">
        <f t="shared" si="476"/>
        <v>1.3467440254275901E-2</v>
      </c>
      <c r="K7641" s="33">
        <f t="shared" si="477"/>
        <v>1.3377160016443956E-2</v>
      </c>
      <c r="L7641" s="33">
        <f t="shared" si="478"/>
        <v>0.87350380209752532</v>
      </c>
      <c r="M7641" s="33">
        <f t="shared" si="479"/>
        <v>0.86181880196189453</v>
      </c>
    </row>
    <row r="7642" spans="1:13" ht="41.4">
      <c r="A7642" t="s">
        <v>164</v>
      </c>
      <c r="B7642" t="s">
        <v>268</v>
      </c>
      <c r="C7642" s="14" t="s">
        <v>270</v>
      </c>
      <c r="D7642" t="s">
        <v>465</v>
      </c>
      <c r="E7642" t="s">
        <v>483</v>
      </c>
      <c r="F7642" s="20">
        <v>2034</v>
      </c>
      <c r="G7642" s="20">
        <v>30</v>
      </c>
      <c r="H7642" s="11">
        <v>780.49491342570798</v>
      </c>
      <c r="I7642" s="10">
        <v>4429675.0324863195</v>
      </c>
      <c r="J7642" s="33">
        <f t="shared" si="476"/>
        <v>1.7619687848470145E-4</v>
      </c>
      <c r="K7642" s="33">
        <f t="shared" si="477"/>
        <v>1.7618135672636814E-4</v>
      </c>
      <c r="L7642" s="33">
        <f t="shared" si="478"/>
        <v>1</v>
      </c>
      <c r="M7642" s="33">
        <f t="shared" si="479"/>
        <v>0.99982381864327363</v>
      </c>
    </row>
    <row r="7643" spans="1:13" ht="41.4">
      <c r="A7643" t="s">
        <v>164</v>
      </c>
      <c r="B7643" t="s">
        <v>268</v>
      </c>
      <c r="C7643" s="14" t="s">
        <v>270</v>
      </c>
      <c r="D7643" t="s">
        <v>465</v>
      </c>
      <c r="E7643" t="s">
        <v>483</v>
      </c>
      <c r="F7643" s="20">
        <v>2034</v>
      </c>
      <c r="G7643" s="20">
        <v>31</v>
      </c>
      <c r="H7643" s="11">
        <v>963.19826733670902</v>
      </c>
      <c r="I7643" s="10">
        <v>4364288.8504159804</v>
      </c>
      <c r="J7643" s="33">
        <f t="shared" si="476"/>
        <v>2.2069993539609601E-4</v>
      </c>
      <c r="K7643" s="33">
        <f t="shared" si="477"/>
        <v>2.2067558295690848E-4</v>
      </c>
      <c r="L7643" s="33">
        <f t="shared" si="478"/>
        <v>0.99982381864327363</v>
      </c>
      <c r="M7643" s="33">
        <f t="shared" si="479"/>
        <v>0.99960318193924036</v>
      </c>
    </row>
    <row r="7644" spans="1:13" ht="41.4">
      <c r="A7644" t="s">
        <v>164</v>
      </c>
      <c r="B7644" t="s">
        <v>268</v>
      </c>
      <c r="C7644" s="14" t="s">
        <v>270</v>
      </c>
      <c r="D7644" t="s">
        <v>465</v>
      </c>
      <c r="E7644" t="s">
        <v>483</v>
      </c>
      <c r="F7644" s="20">
        <v>2034</v>
      </c>
      <c r="G7644" s="20">
        <v>32</v>
      </c>
      <c r="H7644" s="11">
        <v>1152.52181044846</v>
      </c>
      <c r="I7644" s="10">
        <v>4343511.1533818301</v>
      </c>
      <c r="J7644" s="33">
        <f t="shared" si="476"/>
        <v>2.6534335235932658E-4</v>
      </c>
      <c r="K7644" s="33">
        <f t="shared" si="477"/>
        <v>2.6530815192549184E-4</v>
      </c>
      <c r="L7644" s="33">
        <f t="shared" si="478"/>
        <v>0.99960318193924036</v>
      </c>
      <c r="M7644" s="33">
        <f t="shared" si="479"/>
        <v>0.99933797906638122</v>
      </c>
    </row>
    <row r="7645" spans="1:13" ht="41.4">
      <c r="A7645" t="s">
        <v>164</v>
      </c>
      <c r="B7645" t="s">
        <v>268</v>
      </c>
      <c r="C7645" s="14" t="s">
        <v>270</v>
      </c>
      <c r="D7645" t="s">
        <v>465</v>
      </c>
      <c r="E7645" t="s">
        <v>483</v>
      </c>
      <c r="F7645" s="20">
        <v>2034</v>
      </c>
      <c r="G7645" s="20">
        <v>33</v>
      </c>
      <c r="H7645" s="11">
        <v>1212.9652650252899</v>
      </c>
      <c r="I7645" s="10">
        <v>4323760.80706573</v>
      </c>
      <c r="J7645" s="33">
        <f t="shared" si="476"/>
        <v>2.8053477496791843E-4</v>
      </c>
      <c r="K7645" s="33">
        <f t="shared" si="477"/>
        <v>2.8049542876740219E-4</v>
      </c>
      <c r="L7645" s="33">
        <f t="shared" si="478"/>
        <v>0.99933797906638122</v>
      </c>
      <c r="M7645" s="33">
        <f t="shared" si="479"/>
        <v>0.99905766933145945</v>
      </c>
    </row>
    <row r="7646" spans="1:13" ht="41.4">
      <c r="A7646" t="s">
        <v>164</v>
      </c>
      <c r="B7646" t="s">
        <v>268</v>
      </c>
      <c r="C7646" s="14" t="s">
        <v>270</v>
      </c>
      <c r="D7646" t="s">
        <v>465</v>
      </c>
      <c r="E7646" t="s">
        <v>483</v>
      </c>
      <c r="F7646" s="20">
        <v>2034</v>
      </c>
      <c r="G7646" s="20">
        <v>34</v>
      </c>
      <c r="H7646" s="11">
        <v>1285.08628491275</v>
      </c>
      <c r="I7646" s="10">
        <v>4303735.7725683404</v>
      </c>
      <c r="J7646" s="33">
        <f t="shared" si="476"/>
        <v>2.9859785842425198E-4</v>
      </c>
      <c r="K7646" s="33">
        <f t="shared" si="477"/>
        <v>2.9855328252059721E-4</v>
      </c>
      <c r="L7646" s="33">
        <f t="shared" si="478"/>
        <v>0.99905766933145945</v>
      </c>
      <c r="M7646" s="33">
        <f t="shared" si="479"/>
        <v>0.9987593973848532</v>
      </c>
    </row>
    <row r="7647" spans="1:13" ht="41.4">
      <c r="A7647" t="s">
        <v>164</v>
      </c>
      <c r="B7647" t="s">
        <v>268</v>
      </c>
      <c r="C7647" s="14" t="s">
        <v>270</v>
      </c>
      <c r="D7647" t="s">
        <v>465</v>
      </c>
      <c r="E7647" t="s">
        <v>483</v>
      </c>
      <c r="F7647" s="20">
        <v>2034</v>
      </c>
      <c r="G7647" s="20">
        <v>35</v>
      </c>
      <c r="H7647" s="11">
        <v>1744.1900679315399</v>
      </c>
      <c r="I7647" s="10">
        <v>4323344.7515135398</v>
      </c>
      <c r="J7647" s="33">
        <f t="shared" si="476"/>
        <v>4.0343534188915295E-4</v>
      </c>
      <c r="K7647" s="33">
        <f t="shared" si="477"/>
        <v>4.0335397279434027E-4</v>
      </c>
      <c r="L7647" s="33">
        <f t="shared" si="478"/>
        <v>0.9987593973848532</v>
      </c>
      <c r="M7647" s="33">
        <f t="shared" si="479"/>
        <v>0.99835654381405237</v>
      </c>
    </row>
    <row r="7648" spans="1:13" ht="41.4">
      <c r="A7648" t="s">
        <v>164</v>
      </c>
      <c r="B7648" t="s">
        <v>268</v>
      </c>
      <c r="C7648" s="14" t="s">
        <v>270</v>
      </c>
      <c r="D7648" t="s">
        <v>465</v>
      </c>
      <c r="E7648" t="s">
        <v>483</v>
      </c>
      <c r="F7648" s="20">
        <v>2034</v>
      </c>
      <c r="G7648" s="20">
        <v>36</v>
      </c>
      <c r="H7648" s="11">
        <v>1976.18167223668</v>
      </c>
      <c r="I7648" s="10">
        <v>4381590.7215972897</v>
      </c>
      <c r="J7648" s="33">
        <f t="shared" si="476"/>
        <v>4.5101922972766196E-4</v>
      </c>
      <c r="K7648" s="33">
        <f t="shared" si="477"/>
        <v>4.5091753584403094E-4</v>
      </c>
      <c r="L7648" s="33">
        <f t="shared" si="478"/>
        <v>0.99835654381405237</v>
      </c>
      <c r="M7648" s="33">
        <f t="shared" si="479"/>
        <v>0.99790636734142202</v>
      </c>
    </row>
    <row r="7649" spans="1:13" ht="41.4">
      <c r="A7649" t="s">
        <v>164</v>
      </c>
      <c r="B7649" t="s">
        <v>268</v>
      </c>
      <c r="C7649" s="14" t="s">
        <v>270</v>
      </c>
      <c r="D7649" t="s">
        <v>465</v>
      </c>
      <c r="E7649" t="s">
        <v>483</v>
      </c>
      <c r="F7649" s="20">
        <v>2034</v>
      </c>
      <c r="G7649" s="20">
        <v>37</v>
      </c>
      <c r="H7649" s="11">
        <v>2389.2744714231499</v>
      </c>
      <c r="I7649" s="10">
        <v>4519152.90604915</v>
      </c>
      <c r="J7649" s="33">
        <f t="shared" si="476"/>
        <v>5.2869963046060396E-4</v>
      </c>
      <c r="K7649" s="33">
        <f t="shared" si="477"/>
        <v>5.2855989343836285E-4</v>
      </c>
      <c r="L7649" s="33">
        <f t="shared" si="478"/>
        <v>0.99790636734142202</v>
      </c>
      <c r="M7649" s="33">
        <f t="shared" si="479"/>
        <v>0.99737891405823853</v>
      </c>
    </row>
    <row r="7650" spans="1:13" ht="41.4">
      <c r="A7650" t="s">
        <v>164</v>
      </c>
      <c r="B7650" t="s">
        <v>268</v>
      </c>
      <c r="C7650" s="14" t="s">
        <v>270</v>
      </c>
      <c r="D7650" t="s">
        <v>465</v>
      </c>
      <c r="E7650" t="s">
        <v>483</v>
      </c>
      <c r="F7650" s="20">
        <v>2034</v>
      </c>
      <c r="G7650" s="20">
        <v>38</v>
      </c>
      <c r="H7650" s="11">
        <v>2541.8444433019699</v>
      </c>
      <c r="I7650" s="10">
        <v>4474774.2138505904</v>
      </c>
      <c r="J7650" s="33">
        <f t="shared" si="476"/>
        <v>5.6803859185437777E-4</v>
      </c>
      <c r="K7650" s="33">
        <f t="shared" si="477"/>
        <v>5.6787728847706997E-4</v>
      </c>
      <c r="L7650" s="33">
        <f t="shared" si="478"/>
        <v>0.99737891405823853</v>
      </c>
      <c r="M7650" s="33">
        <f t="shared" si="479"/>
        <v>0.99681252522493891</v>
      </c>
    </row>
    <row r="7651" spans="1:13" ht="41.4">
      <c r="A7651" t="s">
        <v>164</v>
      </c>
      <c r="B7651" t="s">
        <v>268</v>
      </c>
      <c r="C7651" s="14" t="s">
        <v>270</v>
      </c>
      <c r="D7651" t="s">
        <v>465</v>
      </c>
      <c r="E7651" t="s">
        <v>483</v>
      </c>
      <c r="F7651" s="20">
        <v>2034</v>
      </c>
      <c r="G7651" s="20">
        <v>39</v>
      </c>
      <c r="H7651" s="11">
        <v>2690.6156171948201</v>
      </c>
      <c r="I7651" s="10">
        <v>4400198.4424243299</v>
      </c>
      <c r="J7651" s="33">
        <f t="shared" si="476"/>
        <v>6.1147597145923282E-4</v>
      </c>
      <c r="K7651" s="33">
        <f t="shared" si="477"/>
        <v>6.1128905812701806E-4</v>
      </c>
      <c r="L7651" s="33">
        <f t="shared" si="478"/>
        <v>0.99681252522493891</v>
      </c>
      <c r="M7651" s="33">
        <f t="shared" si="479"/>
        <v>0.99620318463526492</v>
      </c>
    </row>
    <row r="7652" spans="1:13" ht="41.4">
      <c r="A7652" t="s">
        <v>164</v>
      </c>
      <c r="B7652" t="s">
        <v>268</v>
      </c>
      <c r="C7652" s="14" t="s">
        <v>270</v>
      </c>
      <c r="D7652" t="s">
        <v>465</v>
      </c>
      <c r="E7652" t="s">
        <v>483</v>
      </c>
      <c r="F7652" s="20">
        <v>2034</v>
      </c>
      <c r="G7652" s="20">
        <v>40</v>
      </c>
      <c r="H7652" s="11">
        <v>3560.8717467954002</v>
      </c>
      <c r="I7652" s="10">
        <v>4341076.2379417298</v>
      </c>
      <c r="J7652" s="33">
        <f t="shared" si="476"/>
        <v>8.2027394858279331E-4</v>
      </c>
      <c r="K7652" s="33">
        <f t="shared" si="477"/>
        <v>8.1993761587539904E-4</v>
      </c>
      <c r="L7652" s="33">
        <f t="shared" si="478"/>
        <v>0.99620318463526492</v>
      </c>
      <c r="M7652" s="33">
        <f t="shared" si="479"/>
        <v>0.99538636017112758</v>
      </c>
    </row>
    <row r="7653" spans="1:13" ht="41.4">
      <c r="A7653" t="s">
        <v>164</v>
      </c>
      <c r="B7653" t="s">
        <v>268</v>
      </c>
      <c r="C7653" s="14" t="s">
        <v>270</v>
      </c>
      <c r="D7653" t="s">
        <v>465</v>
      </c>
      <c r="E7653" t="s">
        <v>483</v>
      </c>
      <c r="F7653" s="20">
        <v>2034</v>
      </c>
      <c r="G7653" s="20">
        <v>41</v>
      </c>
      <c r="H7653" s="11">
        <v>3799.0186117478302</v>
      </c>
      <c r="I7653" s="10">
        <v>4284537.7456808202</v>
      </c>
      <c r="J7653" s="33">
        <f t="shared" si="476"/>
        <v>8.8668109309518049E-4</v>
      </c>
      <c r="K7653" s="33">
        <f t="shared" si="477"/>
        <v>8.8628810757429566E-4</v>
      </c>
      <c r="L7653" s="33">
        <f t="shared" si="478"/>
        <v>0.99538636017112758</v>
      </c>
      <c r="M7653" s="33">
        <f t="shared" si="479"/>
        <v>0.99450416107766626</v>
      </c>
    </row>
    <row r="7654" spans="1:13" ht="41.4">
      <c r="A7654" t="s">
        <v>164</v>
      </c>
      <c r="B7654" t="s">
        <v>268</v>
      </c>
      <c r="C7654" s="14" t="s">
        <v>270</v>
      </c>
      <c r="D7654" t="s">
        <v>465</v>
      </c>
      <c r="E7654" t="s">
        <v>483</v>
      </c>
      <c r="F7654" s="20">
        <v>2034</v>
      </c>
      <c r="G7654" s="20">
        <v>42</v>
      </c>
      <c r="H7654" s="11">
        <v>4147.7559710835803</v>
      </c>
      <c r="I7654" s="10">
        <v>4319090.6332310699</v>
      </c>
      <c r="J7654" s="33">
        <f t="shared" si="476"/>
        <v>9.6033084815835043E-4</v>
      </c>
      <c r="K7654" s="33">
        <f t="shared" si="477"/>
        <v>9.5986987806251367E-4</v>
      </c>
      <c r="L7654" s="33">
        <f t="shared" si="478"/>
        <v>0.99450416107766626</v>
      </c>
      <c r="M7654" s="33">
        <f t="shared" si="479"/>
        <v>0.99354956648983994</v>
      </c>
    </row>
    <row r="7655" spans="1:13" ht="41.4">
      <c r="A7655" t="s">
        <v>164</v>
      </c>
      <c r="B7655" t="s">
        <v>268</v>
      </c>
      <c r="C7655" s="14" t="s">
        <v>270</v>
      </c>
      <c r="D7655" t="s">
        <v>465</v>
      </c>
      <c r="E7655" t="s">
        <v>483</v>
      </c>
      <c r="F7655" s="20">
        <v>2034</v>
      </c>
      <c r="G7655" s="20">
        <v>43</v>
      </c>
      <c r="H7655" s="11">
        <v>4525.0923351521997</v>
      </c>
      <c r="I7655" s="10">
        <v>4333735.2238291902</v>
      </c>
      <c r="J7655" s="33">
        <f t="shared" si="476"/>
        <v>1.044155238250557E-3</v>
      </c>
      <c r="K7655" s="33">
        <f t="shared" si="477"/>
        <v>1.0436102978537143E-3</v>
      </c>
      <c r="L7655" s="33">
        <f t="shared" si="478"/>
        <v>0.99354956648983994</v>
      </c>
      <c r="M7655" s="33">
        <f t="shared" si="479"/>
        <v>0.99251268793082303</v>
      </c>
    </row>
    <row r="7656" spans="1:13" ht="41.4">
      <c r="A7656" t="s">
        <v>164</v>
      </c>
      <c r="B7656" t="s">
        <v>268</v>
      </c>
      <c r="C7656" s="14" t="s">
        <v>270</v>
      </c>
      <c r="D7656" t="s">
        <v>465</v>
      </c>
      <c r="E7656" t="s">
        <v>483</v>
      </c>
      <c r="F7656" s="20">
        <v>2034</v>
      </c>
      <c r="G7656" s="20">
        <v>44</v>
      </c>
      <c r="H7656" s="11">
        <v>6850.9698932936199</v>
      </c>
      <c r="I7656" s="10">
        <v>6379195.8870260604</v>
      </c>
      <c r="J7656" s="33">
        <f t="shared" si="476"/>
        <v>1.0739550900493663E-3</v>
      </c>
      <c r="K7656" s="33">
        <f t="shared" si="477"/>
        <v>1.0733786066725592E-3</v>
      </c>
      <c r="L7656" s="33">
        <f t="shared" si="478"/>
        <v>0.99251268793082303</v>
      </c>
      <c r="M7656" s="33">
        <f t="shared" si="479"/>
        <v>0.99144734604474705</v>
      </c>
    </row>
    <row r="7657" spans="1:13" ht="41.4">
      <c r="A7657" t="s">
        <v>164</v>
      </c>
      <c r="B7657" t="s">
        <v>268</v>
      </c>
      <c r="C7657" s="14" t="s">
        <v>270</v>
      </c>
      <c r="D7657" t="s">
        <v>465</v>
      </c>
      <c r="E7657" t="s">
        <v>483</v>
      </c>
      <c r="F7657" s="20">
        <v>2034</v>
      </c>
      <c r="G7657" s="20">
        <v>45</v>
      </c>
      <c r="H7657" s="11">
        <v>6290.3202341077704</v>
      </c>
      <c r="I7657" s="10">
        <v>4285220.17401384</v>
      </c>
      <c r="J7657" s="33">
        <f t="shared" si="476"/>
        <v>1.4679106273822592E-3</v>
      </c>
      <c r="K7657" s="33">
        <f t="shared" si="477"/>
        <v>1.4668337735500581E-3</v>
      </c>
      <c r="L7657" s="33">
        <f t="shared" si="478"/>
        <v>0.99144734604474705</v>
      </c>
      <c r="M7657" s="33">
        <f t="shared" si="479"/>
        <v>0.98999305759287204</v>
      </c>
    </row>
    <row r="7658" spans="1:13" ht="41.4">
      <c r="A7658" t="s">
        <v>164</v>
      </c>
      <c r="B7658" t="s">
        <v>268</v>
      </c>
      <c r="C7658" s="14" t="s">
        <v>270</v>
      </c>
      <c r="D7658" t="s">
        <v>465</v>
      </c>
      <c r="E7658" t="s">
        <v>483</v>
      </c>
      <c r="F7658" s="20">
        <v>2034</v>
      </c>
      <c r="G7658" s="20">
        <v>46</v>
      </c>
      <c r="H7658" s="11">
        <v>6850.0546868575202</v>
      </c>
      <c r="I7658" s="10">
        <v>4263241.4012164101</v>
      </c>
      <c r="J7658" s="33">
        <f t="shared" si="476"/>
        <v>1.6067714778954406E-3</v>
      </c>
      <c r="K7658" s="33">
        <f t="shared" si="477"/>
        <v>1.6054813116975764E-3</v>
      </c>
      <c r="L7658" s="33">
        <f t="shared" si="478"/>
        <v>0.98999305759287204</v>
      </c>
      <c r="M7658" s="33">
        <f t="shared" si="479"/>
        <v>0.98840364224019639</v>
      </c>
    </row>
    <row r="7659" spans="1:13" ht="41.4">
      <c r="A7659" t="s">
        <v>164</v>
      </c>
      <c r="B7659" t="s">
        <v>268</v>
      </c>
      <c r="C7659" s="14" t="s">
        <v>270</v>
      </c>
      <c r="D7659" t="s">
        <v>465</v>
      </c>
      <c r="E7659" t="s">
        <v>483</v>
      </c>
      <c r="F7659" s="20">
        <v>2034</v>
      </c>
      <c r="G7659" s="20">
        <v>47</v>
      </c>
      <c r="H7659" s="11">
        <v>7269.0671493325999</v>
      </c>
      <c r="I7659" s="10">
        <v>4127716.0431936602</v>
      </c>
      <c r="J7659" s="33">
        <f t="shared" si="476"/>
        <v>1.7610385678827948E-3</v>
      </c>
      <c r="K7659" s="33">
        <f t="shared" si="477"/>
        <v>1.7594888493022154E-3</v>
      </c>
      <c r="L7659" s="33">
        <f t="shared" si="478"/>
        <v>0.98840364224019639</v>
      </c>
      <c r="M7659" s="33">
        <f t="shared" si="479"/>
        <v>0.98666455705306511</v>
      </c>
    </row>
    <row r="7660" spans="1:13" ht="41.4">
      <c r="A7660" t="s">
        <v>164</v>
      </c>
      <c r="B7660" t="s">
        <v>268</v>
      </c>
      <c r="C7660" s="14" t="s">
        <v>270</v>
      </c>
      <c r="D7660" t="s">
        <v>465</v>
      </c>
      <c r="E7660" t="s">
        <v>483</v>
      </c>
      <c r="F7660" s="20">
        <v>2034</v>
      </c>
      <c r="G7660" s="20">
        <v>48</v>
      </c>
      <c r="H7660" s="11">
        <v>7888.9055322724998</v>
      </c>
      <c r="I7660" s="10">
        <v>4088109.7046969198</v>
      </c>
      <c r="J7660" s="33">
        <f t="shared" si="476"/>
        <v>1.9297196264593296E-3</v>
      </c>
      <c r="K7660" s="33">
        <f t="shared" si="477"/>
        <v>1.9278589146174419E-3</v>
      </c>
      <c r="L7660" s="33">
        <f t="shared" si="478"/>
        <v>0.98666455705306511</v>
      </c>
      <c r="M7660" s="33">
        <f t="shared" si="479"/>
        <v>0.98476240699101325</v>
      </c>
    </row>
    <row r="7661" spans="1:13" ht="41.4">
      <c r="A7661" t="s">
        <v>164</v>
      </c>
      <c r="B7661" t="s">
        <v>268</v>
      </c>
      <c r="C7661" s="14" t="s">
        <v>270</v>
      </c>
      <c r="D7661" t="s">
        <v>465</v>
      </c>
      <c r="E7661" t="s">
        <v>483</v>
      </c>
      <c r="F7661" s="20">
        <v>2034</v>
      </c>
      <c r="G7661" s="20">
        <v>49</v>
      </c>
      <c r="H7661" s="11">
        <v>8752.9558417429598</v>
      </c>
      <c r="I7661" s="10">
        <v>4139959.54460304</v>
      </c>
      <c r="J7661" s="33">
        <f t="shared" si="476"/>
        <v>2.1142612016954473E-3</v>
      </c>
      <c r="K7661" s="33">
        <f t="shared" si="477"/>
        <v>2.1120277258087627E-3</v>
      </c>
      <c r="L7661" s="33">
        <f t="shared" si="478"/>
        <v>0.98476240699101325</v>
      </c>
      <c r="M7661" s="33">
        <f t="shared" si="479"/>
        <v>0.98268256148411404</v>
      </c>
    </row>
    <row r="7662" spans="1:13" ht="41.4">
      <c r="A7662" t="s">
        <v>164</v>
      </c>
      <c r="B7662" t="s">
        <v>268</v>
      </c>
      <c r="C7662" s="14" t="s">
        <v>270</v>
      </c>
      <c r="D7662" t="s">
        <v>465</v>
      </c>
      <c r="E7662" t="s">
        <v>483</v>
      </c>
      <c r="F7662" s="20">
        <v>2034</v>
      </c>
      <c r="G7662" s="20">
        <v>50</v>
      </c>
      <c r="H7662" s="11">
        <v>10323.531115466199</v>
      </c>
      <c r="I7662" s="10">
        <v>4215572.0556915598</v>
      </c>
      <c r="J7662" s="33">
        <f t="shared" si="476"/>
        <v>2.4489039634675715E-3</v>
      </c>
      <c r="K7662" s="33">
        <f t="shared" si="477"/>
        <v>2.4459078443914706E-3</v>
      </c>
      <c r="L7662" s="33">
        <f t="shared" si="478"/>
        <v>0.98268256148411404</v>
      </c>
      <c r="M7662" s="33">
        <f t="shared" si="479"/>
        <v>0.98027901049843336</v>
      </c>
    </row>
    <row r="7663" spans="1:13" ht="41.4">
      <c r="A7663" t="s">
        <v>164</v>
      </c>
      <c r="B7663" t="s">
        <v>268</v>
      </c>
      <c r="C7663" s="14" t="s">
        <v>270</v>
      </c>
      <c r="D7663" t="s">
        <v>465</v>
      </c>
      <c r="E7663" t="s">
        <v>483</v>
      </c>
      <c r="F7663" s="20">
        <v>2034</v>
      </c>
      <c r="G7663" s="20">
        <v>51</v>
      </c>
      <c r="H7663" s="11">
        <v>11198.2003684025</v>
      </c>
      <c r="I7663" s="10">
        <v>4182700.0330607202</v>
      </c>
      <c r="J7663" s="33">
        <f t="shared" si="476"/>
        <v>2.677265947806479E-3</v>
      </c>
      <c r="K7663" s="33">
        <f t="shared" si="477"/>
        <v>2.6736852675194323E-3</v>
      </c>
      <c r="L7663" s="33">
        <f t="shared" si="478"/>
        <v>0.98027901049843336</v>
      </c>
      <c r="M7663" s="33">
        <f t="shared" si="479"/>
        <v>0.97765805295000519</v>
      </c>
    </row>
    <row r="7664" spans="1:13" ht="41.4">
      <c r="A7664" t="s">
        <v>164</v>
      </c>
      <c r="B7664" t="s">
        <v>268</v>
      </c>
      <c r="C7664" s="14" t="s">
        <v>270</v>
      </c>
      <c r="D7664" t="s">
        <v>465</v>
      </c>
      <c r="E7664" t="s">
        <v>483</v>
      </c>
      <c r="F7664" s="20">
        <v>2034</v>
      </c>
      <c r="G7664" s="20">
        <v>52</v>
      </c>
      <c r="H7664" s="11">
        <v>11828.414108967199</v>
      </c>
      <c r="I7664" s="10">
        <v>4040118.5724713602</v>
      </c>
      <c r="J7664" s="33">
        <f t="shared" si="476"/>
        <v>2.9277393464548001E-3</v>
      </c>
      <c r="K7664" s="33">
        <f t="shared" si="477"/>
        <v>2.9234576971514104E-3</v>
      </c>
      <c r="L7664" s="33">
        <f t="shared" si="478"/>
        <v>0.97765805295000519</v>
      </c>
      <c r="M7664" s="33">
        <f t="shared" si="479"/>
        <v>0.97479991098992647</v>
      </c>
    </row>
    <row r="7665" spans="1:13" ht="41.4">
      <c r="A7665" t="s">
        <v>164</v>
      </c>
      <c r="B7665" t="s">
        <v>268</v>
      </c>
      <c r="C7665" s="14" t="s">
        <v>270</v>
      </c>
      <c r="D7665" t="s">
        <v>465</v>
      </c>
      <c r="E7665" t="s">
        <v>483</v>
      </c>
      <c r="F7665" s="20">
        <v>2034</v>
      </c>
      <c r="G7665" s="20">
        <v>53</v>
      </c>
      <c r="H7665" s="11">
        <v>12654.6230335171</v>
      </c>
      <c r="I7665" s="10">
        <v>3958139.5913170301</v>
      </c>
      <c r="J7665" s="33">
        <f t="shared" si="476"/>
        <v>3.1971138818038514E-3</v>
      </c>
      <c r="K7665" s="33">
        <f t="shared" si="477"/>
        <v>3.192008555436443E-3</v>
      </c>
      <c r="L7665" s="33">
        <f t="shared" si="478"/>
        <v>0.97479991098992647</v>
      </c>
      <c r="M7665" s="33">
        <f t="shared" si="479"/>
        <v>0.97168834133420789</v>
      </c>
    </row>
    <row r="7666" spans="1:13" ht="41.4">
      <c r="A7666" t="s">
        <v>164</v>
      </c>
      <c r="B7666" t="s">
        <v>268</v>
      </c>
      <c r="C7666" s="14" t="s">
        <v>270</v>
      </c>
      <c r="D7666" t="s">
        <v>465</v>
      </c>
      <c r="E7666" t="s">
        <v>483</v>
      </c>
      <c r="F7666" s="20">
        <v>2034</v>
      </c>
      <c r="G7666" s="20">
        <v>54</v>
      </c>
      <c r="H7666" s="11">
        <v>13580.740562159501</v>
      </c>
      <c r="I7666" s="10">
        <v>3891072.32582404</v>
      </c>
      <c r="J7666" s="33">
        <f t="shared" si="476"/>
        <v>3.4902308219838629E-3</v>
      </c>
      <c r="K7666" s="33">
        <f t="shared" si="477"/>
        <v>3.4841470463736757E-3</v>
      </c>
      <c r="L7666" s="33">
        <f t="shared" si="478"/>
        <v>0.97168834133420789</v>
      </c>
      <c r="M7666" s="33">
        <f t="shared" si="479"/>
        <v>0.96830283626975255</v>
      </c>
    </row>
    <row r="7667" spans="1:13" ht="41.4">
      <c r="A7667" t="s">
        <v>164</v>
      </c>
      <c r="B7667" t="s">
        <v>268</v>
      </c>
      <c r="C7667" s="14" t="s">
        <v>270</v>
      </c>
      <c r="D7667" t="s">
        <v>465</v>
      </c>
      <c r="E7667" t="s">
        <v>483</v>
      </c>
      <c r="F7667" s="20">
        <v>2034</v>
      </c>
      <c r="G7667" s="20">
        <v>55</v>
      </c>
      <c r="H7667" s="11">
        <v>14585.496592006601</v>
      </c>
      <c r="I7667" s="10">
        <v>3818140.3740813499</v>
      </c>
      <c r="J7667" s="33">
        <f t="shared" si="476"/>
        <v>3.8200524765975613E-3</v>
      </c>
      <c r="K7667" s="33">
        <f t="shared" si="477"/>
        <v>3.8127653581470078E-3</v>
      </c>
      <c r="L7667" s="33">
        <f t="shared" si="478"/>
        <v>0.96830283626975255</v>
      </c>
      <c r="M7667" s="33">
        <f t="shared" si="479"/>
        <v>0.96461092475942778</v>
      </c>
    </row>
    <row r="7668" spans="1:13" ht="41.4">
      <c r="A7668" t="s">
        <v>164</v>
      </c>
      <c r="B7668" t="s">
        <v>268</v>
      </c>
      <c r="C7668" s="14" t="s">
        <v>270</v>
      </c>
      <c r="D7668" t="s">
        <v>465</v>
      </c>
      <c r="E7668" t="s">
        <v>483</v>
      </c>
      <c r="F7668" s="20">
        <v>2034</v>
      </c>
      <c r="G7668" s="20">
        <v>56</v>
      </c>
      <c r="H7668" s="11">
        <v>15532.7954064563</v>
      </c>
      <c r="I7668" s="10">
        <v>3725507.77286107</v>
      </c>
      <c r="J7668" s="33">
        <f t="shared" si="476"/>
        <v>4.1693096225988045E-3</v>
      </c>
      <c r="K7668" s="33">
        <f t="shared" si="477"/>
        <v>4.1606301179382132E-3</v>
      </c>
      <c r="L7668" s="33">
        <f t="shared" si="478"/>
        <v>0.96461092475942778</v>
      </c>
      <c r="M7668" s="33">
        <f t="shared" si="479"/>
        <v>0.96059753549378146</v>
      </c>
    </row>
    <row r="7669" spans="1:13" ht="41.4">
      <c r="A7669" t="s">
        <v>164</v>
      </c>
      <c r="B7669" t="s">
        <v>268</v>
      </c>
      <c r="C7669" s="14" t="s">
        <v>270</v>
      </c>
      <c r="D7669" t="s">
        <v>465</v>
      </c>
      <c r="E7669" t="s">
        <v>483</v>
      </c>
      <c r="F7669" s="20">
        <v>2034</v>
      </c>
      <c r="G7669" s="20">
        <v>57</v>
      </c>
      <c r="H7669" s="11">
        <v>16635.131199105599</v>
      </c>
      <c r="I7669" s="10">
        <v>3648950.18038694</v>
      </c>
      <c r="J7669" s="33">
        <f t="shared" si="476"/>
        <v>4.5588814252710856E-3</v>
      </c>
      <c r="K7669" s="33">
        <f t="shared" si="477"/>
        <v>4.5485054988739781E-3</v>
      </c>
      <c r="L7669" s="33">
        <f t="shared" si="478"/>
        <v>0.96059753549378146</v>
      </c>
      <c r="M7669" s="33">
        <f t="shared" si="479"/>
        <v>0.9562282523213832</v>
      </c>
    </row>
    <row r="7670" spans="1:13" ht="41.4">
      <c r="A7670" t="s">
        <v>164</v>
      </c>
      <c r="B7670" t="s">
        <v>268</v>
      </c>
      <c r="C7670" s="14" t="s">
        <v>270</v>
      </c>
      <c r="D7670" t="s">
        <v>465</v>
      </c>
      <c r="E7670" t="s">
        <v>483</v>
      </c>
      <c r="F7670" s="20">
        <v>2034</v>
      </c>
      <c r="G7670" s="20">
        <v>58</v>
      </c>
      <c r="H7670" s="11">
        <v>17738.024543702199</v>
      </c>
      <c r="I7670" s="10">
        <v>3560485.1066065799</v>
      </c>
      <c r="J7670" s="33">
        <f t="shared" si="476"/>
        <v>4.981912299194511E-3</v>
      </c>
      <c r="K7670" s="33">
        <f t="shared" si="477"/>
        <v>4.9695231565287656E-3</v>
      </c>
      <c r="L7670" s="33">
        <f t="shared" si="478"/>
        <v>0.9562282523213832</v>
      </c>
      <c r="M7670" s="33">
        <f t="shared" si="479"/>
        <v>0.95147625387854506</v>
      </c>
    </row>
    <row r="7671" spans="1:13" ht="41.4">
      <c r="A7671" t="s">
        <v>164</v>
      </c>
      <c r="B7671" t="s">
        <v>268</v>
      </c>
      <c r="C7671" s="14" t="s">
        <v>270</v>
      </c>
      <c r="D7671" t="s">
        <v>465</v>
      </c>
      <c r="E7671" t="s">
        <v>483</v>
      </c>
      <c r="F7671" s="20">
        <v>2034</v>
      </c>
      <c r="G7671" s="20">
        <v>59</v>
      </c>
      <c r="H7671" s="11">
        <v>18907.2877599202</v>
      </c>
      <c r="I7671" s="10">
        <v>3470656.9449411398</v>
      </c>
      <c r="J7671" s="33">
        <f t="shared" si="476"/>
        <v>5.447754721906361E-3</v>
      </c>
      <c r="K7671" s="33">
        <f t="shared" si="477"/>
        <v>5.4329426159313021E-3</v>
      </c>
      <c r="L7671" s="33">
        <f t="shared" si="478"/>
        <v>0.95147625387854506</v>
      </c>
      <c r="M7671" s="33">
        <f t="shared" si="479"/>
        <v>0.94630693799080168</v>
      </c>
    </row>
    <row r="7672" spans="1:13" ht="41.4">
      <c r="A7672" t="s">
        <v>164</v>
      </c>
      <c r="B7672" t="s">
        <v>268</v>
      </c>
      <c r="C7672" s="14" t="s">
        <v>270</v>
      </c>
      <c r="D7672" t="s">
        <v>465</v>
      </c>
      <c r="E7672" t="s">
        <v>483</v>
      </c>
      <c r="F7672" s="20">
        <v>2034</v>
      </c>
      <c r="G7672" s="20">
        <v>60</v>
      </c>
      <c r="H7672" s="11">
        <v>20182.754465359001</v>
      </c>
      <c r="I7672" s="10">
        <v>3354042.4861802701</v>
      </c>
      <c r="J7672" s="33">
        <f t="shared" si="476"/>
        <v>6.0174415048462916E-3</v>
      </c>
      <c r="K7672" s="33">
        <f t="shared" si="477"/>
        <v>5.9993729640097637E-3</v>
      </c>
      <c r="L7672" s="33">
        <f t="shared" si="478"/>
        <v>0.94630693799080168</v>
      </c>
      <c r="M7672" s="33">
        <f t="shared" si="479"/>
        <v>0.94062968973136485</v>
      </c>
    </row>
    <row r="7673" spans="1:13" ht="41.4">
      <c r="A7673" t="s">
        <v>164</v>
      </c>
      <c r="B7673" t="s">
        <v>268</v>
      </c>
      <c r="C7673" s="14" t="s">
        <v>270</v>
      </c>
      <c r="D7673" t="s">
        <v>465</v>
      </c>
      <c r="E7673" t="s">
        <v>483</v>
      </c>
      <c r="F7673" s="20">
        <v>2034</v>
      </c>
      <c r="G7673" s="20">
        <v>61</v>
      </c>
      <c r="H7673" s="11">
        <v>21685.074567696502</v>
      </c>
      <c r="I7673" s="10">
        <v>3293042.5899103498</v>
      </c>
      <c r="J7673" s="33">
        <f t="shared" si="476"/>
        <v>6.5851181621938452E-3</v>
      </c>
      <c r="K7673" s="33">
        <f t="shared" si="477"/>
        <v>6.5634837859450679E-3</v>
      </c>
      <c r="L7673" s="33">
        <f t="shared" si="478"/>
        <v>0.94062968973136485</v>
      </c>
      <c r="M7673" s="33">
        <f t="shared" si="479"/>
        <v>0.93445588201423446</v>
      </c>
    </row>
    <row r="7674" spans="1:13" ht="41.4">
      <c r="A7674" t="s">
        <v>164</v>
      </c>
      <c r="B7674" t="s">
        <v>268</v>
      </c>
      <c r="C7674" s="14" t="s">
        <v>270</v>
      </c>
      <c r="D7674" t="s">
        <v>465</v>
      </c>
      <c r="E7674" t="s">
        <v>483</v>
      </c>
      <c r="F7674" s="20">
        <v>2034</v>
      </c>
      <c r="G7674" s="20">
        <v>62</v>
      </c>
      <c r="H7674" s="11">
        <v>22220.157988143099</v>
      </c>
      <c r="I7674" s="10">
        <v>3077956.67218538</v>
      </c>
      <c r="J7674" s="33">
        <f t="shared" si="476"/>
        <v>7.2191263083526656E-3</v>
      </c>
      <c r="K7674" s="33">
        <f t="shared" si="477"/>
        <v>7.1931310080909361E-3</v>
      </c>
      <c r="L7674" s="33">
        <f t="shared" si="478"/>
        <v>0.93445588201423446</v>
      </c>
      <c r="M7674" s="33">
        <f t="shared" si="479"/>
        <v>0.92773421843362491</v>
      </c>
    </row>
    <row r="7675" spans="1:13" ht="41.4">
      <c r="A7675" t="s">
        <v>164</v>
      </c>
      <c r="B7675" t="s">
        <v>268</v>
      </c>
      <c r="C7675" s="14" t="s">
        <v>270</v>
      </c>
      <c r="D7675" t="s">
        <v>465</v>
      </c>
      <c r="E7675" t="s">
        <v>483</v>
      </c>
      <c r="F7675" s="20">
        <v>2034</v>
      </c>
      <c r="G7675" s="20">
        <v>63</v>
      </c>
      <c r="H7675" s="11">
        <v>23537.0577064586</v>
      </c>
      <c r="I7675" s="10">
        <v>2976613.9212152902</v>
      </c>
      <c r="J7675" s="33">
        <f t="shared" si="476"/>
        <v>7.90732635452061E-3</v>
      </c>
      <c r="K7675" s="33">
        <f t="shared" si="477"/>
        <v>7.8761456888422066E-3</v>
      </c>
      <c r="L7675" s="33">
        <f t="shared" si="478"/>
        <v>0.92773421843362491</v>
      </c>
      <c r="M7675" s="33">
        <f t="shared" si="479"/>
        <v>0.92042724856871749</v>
      </c>
    </row>
    <row r="7676" spans="1:13" ht="41.4">
      <c r="A7676" t="s">
        <v>164</v>
      </c>
      <c r="B7676" t="s">
        <v>268</v>
      </c>
      <c r="C7676" s="14" t="s">
        <v>270</v>
      </c>
      <c r="D7676" t="s">
        <v>465</v>
      </c>
      <c r="E7676" t="s">
        <v>483</v>
      </c>
      <c r="F7676" s="20">
        <v>2034</v>
      </c>
      <c r="G7676" s="20">
        <v>64</v>
      </c>
      <c r="H7676" s="11">
        <v>24940.098254968601</v>
      </c>
      <c r="I7676" s="10">
        <v>2878625.9690394001</v>
      </c>
      <c r="J7676" s="33">
        <f t="shared" si="476"/>
        <v>8.663889829108689E-3</v>
      </c>
      <c r="K7676" s="33">
        <f t="shared" si="477"/>
        <v>8.6264664908355382E-3</v>
      </c>
      <c r="L7676" s="33">
        <f t="shared" si="478"/>
        <v>0.92042724856871749</v>
      </c>
      <c r="M7676" s="33">
        <f t="shared" si="479"/>
        <v>0.91248721375168751</v>
      </c>
    </row>
    <row r="7677" spans="1:13" ht="41.4">
      <c r="A7677" t="s">
        <v>164</v>
      </c>
      <c r="B7677" t="s">
        <v>268</v>
      </c>
      <c r="C7677" s="14" t="s">
        <v>270</v>
      </c>
      <c r="D7677" t="s">
        <v>465</v>
      </c>
      <c r="E7677" t="s">
        <v>483</v>
      </c>
      <c r="F7677" s="20">
        <v>2034</v>
      </c>
      <c r="G7677" s="20">
        <v>65</v>
      </c>
      <c r="H7677" s="11">
        <v>25419.434732464801</v>
      </c>
      <c r="I7677" s="10">
        <v>2771438.9067972698</v>
      </c>
      <c r="J7677" s="33">
        <f t="shared" si="476"/>
        <v>9.1719267814710757E-3</v>
      </c>
      <c r="K7677" s="33">
        <f t="shared" si="477"/>
        <v>9.1299929635948462E-3</v>
      </c>
      <c r="L7677" s="33">
        <f t="shared" si="478"/>
        <v>0.91248721375168751</v>
      </c>
      <c r="M7677" s="33">
        <f t="shared" si="479"/>
        <v>0.90415621191076434</v>
      </c>
    </row>
    <row r="7678" spans="1:13" ht="41.4">
      <c r="A7678" t="s">
        <v>164</v>
      </c>
      <c r="B7678" t="s">
        <v>268</v>
      </c>
      <c r="C7678" s="14" t="s">
        <v>270</v>
      </c>
      <c r="D7678" t="s">
        <v>465</v>
      </c>
      <c r="E7678" t="s">
        <v>483</v>
      </c>
      <c r="F7678" s="20">
        <v>2034</v>
      </c>
      <c r="G7678" s="20">
        <v>66</v>
      </c>
      <c r="H7678" s="11">
        <v>26613.959570696599</v>
      </c>
      <c r="I7678" s="10">
        <v>2646127.8359427401</v>
      </c>
      <c r="J7678" s="33">
        <f t="shared" si="476"/>
        <v>1.0057699862113729E-2</v>
      </c>
      <c r="K7678" s="33">
        <f t="shared" si="477"/>
        <v>1.0007290341683017E-2</v>
      </c>
      <c r="L7678" s="33">
        <f t="shared" si="478"/>
        <v>0.90415621191076434</v>
      </c>
      <c r="M7678" s="33">
        <f t="shared" si="479"/>
        <v>0.89510805818393702</v>
      </c>
    </row>
    <row r="7679" spans="1:13" ht="41.4">
      <c r="A7679" t="s">
        <v>164</v>
      </c>
      <c r="B7679" t="s">
        <v>268</v>
      </c>
      <c r="C7679" s="14" t="s">
        <v>270</v>
      </c>
      <c r="D7679" t="s">
        <v>465</v>
      </c>
      <c r="E7679" t="s">
        <v>483</v>
      </c>
      <c r="F7679" s="20">
        <v>2034</v>
      </c>
      <c r="G7679" s="20">
        <v>67</v>
      </c>
      <c r="H7679" s="11">
        <v>27521.735172487799</v>
      </c>
      <c r="I7679" s="10">
        <v>2492048.4613605598</v>
      </c>
      <c r="J7679" s="33">
        <f t="shared" si="476"/>
        <v>1.1043820214259405E-2</v>
      </c>
      <c r="K7679" s="33">
        <f t="shared" si="477"/>
        <v>1.0983061108374326E-2</v>
      </c>
      <c r="L7679" s="33">
        <f t="shared" si="478"/>
        <v>0.89510805818393702</v>
      </c>
      <c r="M7679" s="33">
        <f t="shared" si="479"/>
        <v>0.88527703168230454</v>
      </c>
    </row>
    <row r="7680" spans="1:13" ht="41.4">
      <c r="A7680" t="s">
        <v>164</v>
      </c>
      <c r="B7680" t="s">
        <v>268</v>
      </c>
      <c r="C7680" s="14" t="s">
        <v>270</v>
      </c>
      <c r="D7680" t="s">
        <v>465</v>
      </c>
      <c r="E7680" t="s">
        <v>483</v>
      </c>
      <c r="F7680" s="20">
        <v>2034</v>
      </c>
      <c r="G7680" s="20">
        <v>68</v>
      </c>
      <c r="H7680" s="11">
        <v>28745.071926844401</v>
      </c>
      <c r="I7680" s="10">
        <v>2370915.2115118699</v>
      </c>
      <c r="J7680" s="33">
        <f t="shared" si="476"/>
        <v>1.2124040449558898E-2</v>
      </c>
      <c r="K7680" s="33">
        <f t="shared" si="477"/>
        <v>1.2050840396591544E-2</v>
      </c>
      <c r="L7680" s="33">
        <f t="shared" si="478"/>
        <v>0.88527703168230454</v>
      </c>
      <c r="M7680" s="33">
        <f t="shared" si="479"/>
        <v>0.87460869946673281</v>
      </c>
    </row>
    <row r="7681" spans="1:13" ht="41.4">
      <c r="A7681" t="s">
        <v>164</v>
      </c>
      <c r="B7681" t="s">
        <v>268</v>
      </c>
      <c r="C7681" s="14" t="s">
        <v>270</v>
      </c>
      <c r="D7681" t="s">
        <v>465</v>
      </c>
      <c r="E7681" t="s">
        <v>483</v>
      </c>
      <c r="F7681" s="20">
        <v>2034</v>
      </c>
      <c r="G7681" s="20">
        <v>69</v>
      </c>
      <c r="H7681" s="11">
        <v>29712.4682189669</v>
      </c>
      <c r="I7681" s="10">
        <v>2230786.0405081301</v>
      </c>
      <c r="J7681" s="33">
        <f t="shared" si="476"/>
        <v>1.3319281938934391E-2</v>
      </c>
      <c r="K7681" s="33">
        <f t="shared" si="477"/>
        <v>1.3230972809436747E-2</v>
      </c>
      <c r="L7681" s="33">
        <f t="shared" si="478"/>
        <v>0.87460869946673281</v>
      </c>
      <c r="M7681" s="33">
        <f t="shared" si="479"/>
        <v>0.86303677554519165</v>
      </c>
    </row>
    <row r="7682" spans="1:13" ht="41.4">
      <c r="A7682" t="s">
        <v>164</v>
      </c>
      <c r="B7682" t="s">
        <v>268</v>
      </c>
      <c r="C7682" s="14" t="s">
        <v>270</v>
      </c>
      <c r="D7682" t="s">
        <v>465</v>
      </c>
      <c r="E7682" t="s">
        <v>483</v>
      </c>
      <c r="F7682" s="20">
        <v>2035</v>
      </c>
      <c r="G7682" s="20">
        <v>30</v>
      </c>
      <c r="H7682" s="11">
        <v>806.25874721554601</v>
      </c>
      <c r="I7682" s="10">
        <v>4552868.3890957404</v>
      </c>
      <c r="J7682" s="33">
        <f t="shared" ref="J7682:J7745" si="480">IF(I7682&gt;0,H7682/I7682,0)</f>
        <v>1.770880856443293E-4</v>
      </c>
      <c r="K7682" s="33">
        <f t="shared" ref="K7682:K7745" si="481">1-EXP(-J7682)</f>
        <v>1.770724064747986E-4</v>
      </c>
      <c r="L7682" s="33">
        <f t="shared" ref="L7682:L7745" si="482">IF(G7682=30,1,M7681)</f>
        <v>1</v>
      </c>
      <c r="M7682" s="33">
        <f t="shared" ref="M7682:M7745" si="483">L7682*(1-K7682)</f>
        <v>0.9998229275935252</v>
      </c>
    </row>
    <row r="7683" spans="1:13" ht="41.4">
      <c r="A7683" t="s">
        <v>164</v>
      </c>
      <c r="B7683" t="s">
        <v>268</v>
      </c>
      <c r="C7683" s="14" t="s">
        <v>270</v>
      </c>
      <c r="D7683" t="s">
        <v>465</v>
      </c>
      <c r="E7683" t="s">
        <v>483</v>
      </c>
      <c r="F7683" s="20">
        <v>2035</v>
      </c>
      <c r="G7683" s="20">
        <v>31</v>
      </c>
      <c r="H7683" s="11">
        <v>981.38209447034797</v>
      </c>
      <c r="I7683" s="10">
        <v>4424127.8855135199</v>
      </c>
      <c r="J7683" s="33">
        <f t="shared" si="480"/>
        <v>2.218249833337348E-4</v>
      </c>
      <c r="K7683" s="33">
        <f t="shared" si="481"/>
        <v>2.2180038199126617E-4</v>
      </c>
      <c r="L7683" s="33">
        <f t="shared" si="482"/>
        <v>0.9998229275935252</v>
      </c>
      <c r="M7683" s="33">
        <f t="shared" si="483"/>
        <v>0.99960116648626129</v>
      </c>
    </row>
    <row r="7684" spans="1:13" ht="41.4">
      <c r="A7684" t="s">
        <v>164</v>
      </c>
      <c r="B7684" t="s">
        <v>268</v>
      </c>
      <c r="C7684" s="14" t="s">
        <v>270</v>
      </c>
      <c r="D7684" t="s">
        <v>465</v>
      </c>
      <c r="E7684" t="s">
        <v>483</v>
      </c>
      <c r="F7684" s="20">
        <v>2035</v>
      </c>
      <c r="G7684" s="20">
        <v>32</v>
      </c>
      <c r="H7684" s="11">
        <v>1018.39017624372</v>
      </c>
      <c r="I7684" s="10">
        <v>4358903.4693431295</v>
      </c>
      <c r="J7684" s="33">
        <f t="shared" si="480"/>
        <v>2.3363448706910402E-4</v>
      </c>
      <c r="K7684" s="33">
        <f t="shared" si="481"/>
        <v>2.3360719665765917E-4</v>
      </c>
      <c r="L7684" s="33">
        <f t="shared" si="482"/>
        <v>0.99960116648626129</v>
      </c>
      <c r="M7684" s="33">
        <f t="shared" si="483"/>
        <v>0.99936765245998271</v>
      </c>
    </row>
    <row r="7685" spans="1:13" ht="41.4">
      <c r="A7685" t="s">
        <v>164</v>
      </c>
      <c r="B7685" t="s">
        <v>268</v>
      </c>
      <c r="C7685" s="14" t="s">
        <v>270</v>
      </c>
      <c r="D7685" t="s">
        <v>465</v>
      </c>
      <c r="E7685" t="s">
        <v>483</v>
      </c>
      <c r="F7685" s="20">
        <v>2035</v>
      </c>
      <c r="G7685" s="20">
        <v>33</v>
      </c>
      <c r="H7685" s="11">
        <v>1221.19211413789</v>
      </c>
      <c r="I7685" s="10">
        <v>4337763.9299600404</v>
      </c>
      <c r="J7685" s="33">
        <f t="shared" si="480"/>
        <v>2.8152572013044971E-4</v>
      </c>
      <c r="K7685" s="33">
        <f t="shared" si="481"/>
        <v>2.8148609548339643E-4</v>
      </c>
      <c r="L7685" s="33">
        <f t="shared" si="482"/>
        <v>0.99936765245998271</v>
      </c>
      <c r="M7685" s="33">
        <f t="shared" si="483"/>
        <v>0.99908634436153931</v>
      </c>
    </row>
    <row r="7686" spans="1:13" ht="41.4">
      <c r="A7686" t="s">
        <v>164</v>
      </c>
      <c r="B7686" t="s">
        <v>268</v>
      </c>
      <c r="C7686" s="14" t="s">
        <v>270</v>
      </c>
      <c r="D7686" t="s">
        <v>465</v>
      </c>
      <c r="E7686" t="s">
        <v>483</v>
      </c>
      <c r="F7686" s="20">
        <v>2035</v>
      </c>
      <c r="G7686" s="20">
        <v>34</v>
      </c>
      <c r="H7686" s="11">
        <v>1292.48062084</v>
      </c>
      <c r="I7686" s="10">
        <v>4317765.3843295202</v>
      </c>
      <c r="J7686" s="33">
        <f t="shared" si="480"/>
        <v>2.9934016922985305E-4</v>
      </c>
      <c r="K7686" s="33">
        <f t="shared" si="481"/>
        <v>2.9929537143147389E-4</v>
      </c>
      <c r="L7686" s="33">
        <f t="shared" si="482"/>
        <v>0.99908634436153931</v>
      </c>
      <c r="M7686" s="33">
        <f t="shared" si="483"/>
        <v>0.99878732244301149</v>
      </c>
    </row>
    <row r="7687" spans="1:13" ht="41.4">
      <c r="A7687" t="s">
        <v>164</v>
      </c>
      <c r="B7687" t="s">
        <v>268</v>
      </c>
      <c r="C7687" s="14" t="s">
        <v>270</v>
      </c>
      <c r="D7687" t="s">
        <v>465</v>
      </c>
      <c r="E7687" t="s">
        <v>483</v>
      </c>
      <c r="F7687" s="20">
        <v>2035</v>
      </c>
      <c r="G7687" s="20">
        <v>35</v>
      </c>
      <c r="H7687" s="11">
        <v>1732.1996916647499</v>
      </c>
      <c r="I7687" s="10">
        <v>4297442.62955184</v>
      </c>
      <c r="J7687" s="33">
        <f t="shared" si="480"/>
        <v>4.0307686244676937E-4</v>
      </c>
      <c r="K7687" s="33">
        <f t="shared" si="481"/>
        <v>4.0299563788182002E-4</v>
      </c>
      <c r="L7687" s="33">
        <f t="shared" si="482"/>
        <v>0.99878732244301149</v>
      </c>
      <c r="M7687" s="33">
        <f t="shared" si="483"/>
        <v>0.99838481550889535</v>
      </c>
    </row>
    <row r="7688" spans="1:13" ht="41.4">
      <c r="A7688" t="s">
        <v>164</v>
      </c>
      <c r="B7688" t="s">
        <v>268</v>
      </c>
      <c r="C7688" s="14" t="s">
        <v>270</v>
      </c>
      <c r="D7688" t="s">
        <v>465</v>
      </c>
      <c r="E7688" t="s">
        <v>483</v>
      </c>
      <c r="F7688" s="20">
        <v>2035</v>
      </c>
      <c r="G7688" s="20">
        <v>36</v>
      </c>
      <c r="H7688" s="11">
        <v>1944.64314175045</v>
      </c>
      <c r="I7688" s="10">
        <v>4316238.3133145403</v>
      </c>
      <c r="J7688" s="33">
        <f t="shared" si="480"/>
        <v>4.5054118901444835E-4</v>
      </c>
      <c r="K7688" s="33">
        <f t="shared" si="481"/>
        <v>4.5043971057356913E-4</v>
      </c>
      <c r="L7688" s="33">
        <f t="shared" si="482"/>
        <v>0.99838481550889535</v>
      </c>
      <c r="M7688" s="33">
        <f t="shared" si="483"/>
        <v>0.99793510334155644</v>
      </c>
    </row>
    <row r="7689" spans="1:13" ht="41.4">
      <c r="A7689" t="s">
        <v>164</v>
      </c>
      <c r="B7689" t="s">
        <v>268</v>
      </c>
      <c r="C7689" s="14" t="s">
        <v>270</v>
      </c>
      <c r="D7689" t="s">
        <v>465</v>
      </c>
      <c r="E7689" t="s">
        <v>483</v>
      </c>
      <c r="F7689" s="20">
        <v>2035</v>
      </c>
      <c r="G7689" s="20">
        <v>37</v>
      </c>
      <c r="H7689" s="11">
        <v>2119.0377462512101</v>
      </c>
      <c r="I7689" s="10">
        <v>4374286.5401413701</v>
      </c>
      <c r="J7689" s="33">
        <f t="shared" si="480"/>
        <v>4.8443048410420919E-4</v>
      </c>
      <c r="K7689" s="33">
        <f t="shared" si="481"/>
        <v>4.8431316660202395E-4</v>
      </c>
      <c r="L7689" s="33">
        <f t="shared" si="482"/>
        <v>0.99793510334155644</v>
      </c>
      <c r="M7689" s="33">
        <f t="shared" si="483"/>
        <v>0.9974517902315938</v>
      </c>
    </row>
    <row r="7690" spans="1:13" ht="41.4">
      <c r="A7690" t="s">
        <v>164</v>
      </c>
      <c r="B7690" t="s">
        <v>268</v>
      </c>
      <c r="C7690" s="14" t="s">
        <v>270</v>
      </c>
      <c r="D7690" t="s">
        <v>465</v>
      </c>
      <c r="E7690" t="s">
        <v>483</v>
      </c>
      <c r="F7690" s="20">
        <v>2035</v>
      </c>
      <c r="G7690" s="20">
        <v>38</v>
      </c>
      <c r="H7690" s="11">
        <v>2560.21252225836</v>
      </c>
      <c r="I7690" s="10">
        <v>4510864.6108981203</v>
      </c>
      <c r="J7690" s="33">
        <f t="shared" si="480"/>
        <v>5.6756580901873212E-4</v>
      </c>
      <c r="K7690" s="33">
        <f t="shared" si="481"/>
        <v>5.674047740124033E-4</v>
      </c>
      <c r="L7690" s="33">
        <f t="shared" si="482"/>
        <v>0.9974517902315938</v>
      </c>
      <c r="M7690" s="33">
        <f t="shared" si="483"/>
        <v>0.99688583132396913</v>
      </c>
    </row>
    <row r="7691" spans="1:13" ht="41.4">
      <c r="A7691" t="s">
        <v>164</v>
      </c>
      <c r="B7691" t="s">
        <v>268</v>
      </c>
      <c r="C7691" s="14" t="s">
        <v>270</v>
      </c>
      <c r="D7691" t="s">
        <v>465</v>
      </c>
      <c r="E7691" t="s">
        <v>483</v>
      </c>
      <c r="F7691" s="20">
        <v>2035</v>
      </c>
      <c r="G7691" s="20">
        <v>39</v>
      </c>
      <c r="H7691" s="11">
        <v>2728.1112509613799</v>
      </c>
      <c r="I7691" s="10">
        <v>4465970.4091491103</v>
      </c>
      <c r="J7691" s="33">
        <f t="shared" si="480"/>
        <v>6.1086639655571736E-4</v>
      </c>
      <c r="K7691" s="33">
        <f t="shared" si="481"/>
        <v>6.1067985566432004E-4</v>
      </c>
      <c r="L7691" s="33">
        <f t="shared" si="482"/>
        <v>0.99688583132396913</v>
      </c>
      <c r="M7691" s="33">
        <f t="shared" si="483"/>
        <v>0.99627705322838245</v>
      </c>
    </row>
    <row r="7692" spans="1:13" ht="41.4">
      <c r="A7692" t="s">
        <v>164</v>
      </c>
      <c r="B7692" t="s">
        <v>268</v>
      </c>
      <c r="C7692" s="14" t="s">
        <v>270</v>
      </c>
      <c r="D7692" t="s">
        <v>465</v>
      </c>
      <c r="E7692" t="s">
        <v>483</v>
      </c>
      <c r="F7692" s="20">
        <v>2035</v>
      </c>
      <c r="G7692" s="20">
        <v>40</v>
      </c>
      <c r="H7692" s="11">
        <v>3594.7480814586402</v>
      </c>
      <c r="I7692" s="10">
        <v>4390891.3901769305</v>
      </c>
      <c r="J7692" s="33">
        <f t="shared" si="480"/>
        <v>8.1868298758211607E-4</v>
      </c>
      <c r="K7692" s="33">
        <f t="shared" si="481"/>
        <v>8.1834795809887506E-4</v>
      </c>
      <c r="L7692" s="33">
        <f t="shared" si="482"/>
        <v>0.99627705322838245</v>
      </c>
      <c r="M7692" s="33">
        <f t="shared" si="483"/>
        <v>0.99546175193617226</v>
      </c>
    </row>
    <row r="7693" spans="1:13" ht="41.4">
      <c r="A7693" t="s">
        <v>164</v>
      </c>
      <c r="B7693" t="s">
        <v>268</v>
      </c>
      <c r="C7693" s="14" t="s">
        <v>270</v>
      </c>
      <c r="D7693" t="s">
        <v>465</v>
      </c>
      <c r="E7693" t="s">
        <v>483</v>
      </c>
      <c r="F7693" s="20">
        <v>2035</v>
      </c>
      <c r="G7693" s="20">
        <v>41</v>
      </c>
      <c r="H7693" s="11">
        <v>3831.4641925466099</v>
      </c>
      <c r="I7693" s="10">
        <v>4330398.5551274996</v>
      </c>
      <c r="J7693" s="33">
        <f t="shared" si="480"/>
        <v>8.8478326966230029E-4</v>
      </c>
      <c r="K7693" s="33">
        <f t="shared" si="481"/>
        <v>8.8439196436052026E-4</v>
      </c>
      <c r="L7693" s="33">
        <f t="shared" si="482"/>
        <v>0.99546175193617226</v>
      </c>
      <c r="M7693" s="33">
        <f t="shared" si="483"/>
        <v>0.99458137356193166</v>
      </c>
    </row>
    <row r="7694" spans="1:13" ht="41.4">
      <c r="A7694" t="s">
        <v>164</v>
      </c>
      <c r="B7694" t="s">
        <v>268</v>
      </c>
      <c r="C7694" s="14" t="s">
        <v>270</v>
      </c>
      <c r="D7694" t="s">
        <v>465</v>
      </c>
      <c r="E7694" t="s">
        <v>483</v>
      </c>
      <c r="F7694" s="20">
        <v>2035</v>
      </c>
      <c r="G7694" s="20">
        <v>42</v>
      </c>
      <c r="H7694" s="11">
        <v>4098.3863244409104</v>
      </c>
      <c r="I7694" s="10">
        <v>4273947.2319968501</v>
      </c>
      <c r="J7694" s="33">
        <f t="shared" si="480"/>
        <v>9.5892300535635878E-4</v>
      </c>
      <c r="K7694" s="33">
        <f t="shared" si="481"/>
        <v>9.5846338561633715E-4</v>
      </c>
      <c r="L7694" s="33">
        <f t="shared" si="482"/>
        <v>0.99458137356193166</v>
      </c>
      <c r="M7694" s="33">
        <f t="shared" si="483"/>
        <v>0.99362810373135657</v>
      </c>
    </row>
    <row r="7695" spans="1:13" ht="41.4">
      <c r="A7695" t="s">
        <v>164</v>
      </c>
      <c r="B7695" t="s">
        <v>268</v>
      </c>
      <c r="C7695" s="14" t="s">
        <v>270</v>
      </c>
      <c r="D7695" t="s">
        <v>465</v>
      </c>
      <c r="E7695" t="s">
        <v>483</v>
      </c>
      <c r="F7695" s="20">
        <v>2035</v>
      </c>
      <c r="G7695" s="20">
        <v>43</v>
      </c>
      <c r="H7695" s="11">
        <v>4485.7448164191001</v>
      </c>
      <c r="I7695" s="10">
        <v>4307546.6771879997</v>
      </c>
      <c r="J7695" s="33">
        <f t="shared" si="480"/>
        <v>1.0413688237378381E-3</v>
      </c>
      <c r="K7695" s="33">
        <f t="shared" si="481"/>
        <v>1.0408267873939225E-3</v>
      </c>
      <c r="L7695" s="33">
        <f t="shared" si="482"/>
        <v>0.99362810373135657</v>
      </c>
      <c r="M7695" s="33">
        <f t="shared" si="483"/>
        <v>0.99259390898428557</v>
      </c>
    </row>
    <row r="7696" spans="1:13" ht="41.4">
      <c r="A7696" t="s">
        <v>164</v>
      </c>
      <c r="B7696" t="s">
        <v>268</v>
      </c>
      <c r="C7696" s="14" t="s">
        <v>270</v>
      </c>
      <c r="D7696" t="s">
        <v>465</v>
      </c>
      <c r="E7696" t="s">
        <v>483</v>
      </c>
      <c r="F7696" s="20">
        <v>2035</v>
      </c>
      <c r="G7696" s="20">
        <v>44</v>
      </c>
      <c r="H7696" s="11">
        <v>4905.0614679105302</v>
      </c>
      <c r="I7696" s="10">
        <v>4321165.72790475</v>
      </c>
      <c r="J7696" s="33">
        <f t="shared" si="480"/>
        <v>1.1351245883107798E-3</v>
      </c>
      <c r="K7696" s="33">
        <f t="shared" si="481"/>
        <v>1.1344805780956202E-3</v>
      </c>
      <c r="L7696" s="33">
        <f t="shared" si="482"/>
        <v>0.99259390898428557</v>
      </c>
      <c r="M7696" s="33">
        <f t="shared" si="483"/>
        <v>0.99146783047260689</v>
      </c>
    </row>
    <row r="7697" spans="1:13" ht="41.4">
      <c r="A7697" t="s">
        <v>164</v>
      </c>
      <c r="B7697" t="s">
        <v>268</v>
      </c>
      <c r="C7697" s="14" t="s">
        <v>270</v>
      </c>
      <c r="D7697" t="s">
        <v>465</v>
      </c>
      <c r="E7697" t="s">
        <v>483</v>
      </c>
      <c r="F7697" s="20">
        <v>2035</v>
      </c>
      <c r="G7697" s="20">
        <v>45</v>
      </c>
      <c r="H7697" s="11">
        <v>8653.3527417789992</v>
      </c>
      <c r="I7697" s="10">
        <v>6360005.2932542702</v>
      </c>
      <c r="J7697" s="33">
        <f t="shared" si="480"/>
        <v>1.3605889213578429E-3</v>
      </c>
      <c r="K7697" s="33">
        <f t="shared" si="481"/>
        <v>1.3596637398961553E-3</v>
      </c>
      <c r="L7697" s="33">
        <f t="shared" si="482"/>
        <v>0.99146783047260689</v>
      </c>
      <c r="M7697" s="33">
        <f t="shared" si="483"/>
        <v>0.99011976761423981</v>
      </c>
    </row>
    <row r="7698" spans="1:13" ht="41.4">
      <c r="A7698" t="s">
        <v>164</v>
      </c>
      <c r="B7698" t="s">
        <v>268</v>
      </c>
      <c r="C7698" s="14" t="s">
        <v>270</v>
      </c>
      <c r="D7698" t="s">
        <v>465</v>
      </c>
      <c r="E7698" t="s">
        <v>483</v>
      </c>
      <c r="F7698" s="20">
        <v>2035</v>
      </c>
      <c r="G7698" s="20">
        <v>46</v>
      </c>
      <c r="H7698" s="11">
        <v>6830.0304573261401</v>
      </c>
      <c r="I7698" s="10">
        <v>4269447.0104443803</v>
      </c>
      <c r="J7698" s="33">
        <f t="shared" si="480"/>
        <v>1.5997459250853296E-3</v>
      </c>
      <c r="K7698" s="33">
        <f t="shared" si="481"/>
        <v>1.5984670136416357E-3</v>
      </c>
      <c r="L7698" s="33">
        <f t="shared" si="482"/>
        <v>0.99011976761423981</v>
      </c>
      <c r="M7698" s="33">
        <f t="shared" si="483"/>
        <v>0.98853709382615396</v>
      </c>
    </row>
    <row r="7699" spans="1:13" ht="41.4">
      <c r="A7699" t="s">
        <v>164</v>
      </c>
      <c r="B7699" t="s">
        <v>268</v>
      </c>
      <c r="C7699" s="14" t="s">
        <v>270</v>
      </c>
      <c r="D7699" t="s">
        <v>465</v>
      </c>
      <c r="E7699" t="s">
        <v>483</v>
      </c>
      <c r="F7699" s="20">
        <v>2035</v>
      </c>
      <c r="G7699" s="20">
        <v>47</v>
      </c>
      <c r="H7699" s="11">
        <v>7443.0249481148703</v>
      </c>
      <c r="I7699" s="10">
        <v>4247089.7600288903</v>
      </c>
      <c r="J7699" s="33">
        <f t="shared" si="480"/>
        <v>1.7525000338265138E-3</v>
      </c>
      <c r="K7699" s="33">
        <f t="shared" si="481"/>
        <v>1.750965302312113E-3</v>
      </c>
      <c r="L7699" s="33">
        <f t="shared" si="482"/>
        <v>0.98853709382615396</v>
      </c>
      <c r="M7699" s="33">
        <f t="shared" si="483"/>
        <v>0.98680619967481586</v>
      </c>
    </row>
    <row r="7700" spans="1:13" ht="41.4">
      <c r="A7700" t="s">
        <v>164</v>
      </c>
      <c r="B7700" t="s">
        <v>268</v>
      </c>
      <c r="C7700" s="14" t="s">
        <v>270</v>
      </c>
      <c r="D7700" t="s">
        <v>465</v>
      </c>
      <c r="E7700" t="s">
        <v>483</v>
      </c>
      <c r="F7700" s="20">
        <v>2035</v>
      </c>
      <c r="G7700" s="20">
        <v>48</v>
      </c>
      <c r="H7700" s="11">
        <v>7896.7118343730299</v>
      </c>
      <c r="I7700" s="10">
        <v>4110591.1165221501</v>
      </c>
      <c r="J7700" s="33">
        <f t="shared" si="480"/>
        <v>1.9210647837565038E-3</v>
      </c>
      <c r="K7700" s="33">
        <f t="shared" si="481"/>
        <v>1.9192207198492905E-3</v>
      </c>
      <c r="L7700" s="33">
        <f t="shared" si="482"/>
        <v>0.98680619967481586</v>
      </c>
      <c r="M7700" s="33">
        <f t="shared" si="483"/>
        <v>0.9849123007699242</v>
      </c>
    </row>
    <row r="7701" spans="1:13" ht="41.4">
      <c r="A7701" t="s">
        <v>164</v>
      </c>
      <c r="B7701" t="s">
        <v>268</v>
      </c>
      <c r="C7701" s="14" t="s">
        <v>270</v>
      </c>
      <c r="D7701" t="s">
        <v>465</v>
      </c>
      <c r="E7701" t="s">
        <v>483</v>
      </c>
      <c r="F7701" s="20">
        <v>2035</v>
      </c>
      <c r="G7701" s="20">
        <v>49</v>
      </c>
      <c r="H7701" s="11">
        <v>8564.1046244769695</v>
      </c>
      <c r="I7701" s="10">
        <v>4069532.6214230899</v>
      </c>
      <c r="J7701" s="33">
        <f t="shared" si="480"/>
        <v>2.1044442743604684E-3</v>
      </c>
      <c r="K7701" s="33">
        <f t="shared" si="481"/>
        <v>2.1022314840120071E-3</v>
      </c>
      <c r="L7701" s="33">
        <f t="shared" si="482"/>
        <v>0.9849123007699242</v>
      </c>
      <c r="M7701" s="33">
        <f t="shared" si="483"/>
        <v>0.98284178712225501</v>
      </c>
    </row>
    <row r="7702" spans="1:13" ht="41.4">
      <c r="A7702" t="s">
        <v>164</v>
      </c>
      <c r="B7702" t="s">
        <v>268</v>
      </c>
      <c r="C7702" s="14" t="s">
        <v>270</v>
      </c>
      <c r="D7702" t="s">
        <v>465</v>
      </c>
      <c r="E7702" t="s">
        <v>483</v>
      </c>
      <c r="F7702" s="20">
        <v>2035</v>
      </c>
      <c r="G7702" s="20">
        <v>50</v>
      </c>
      <c r="H7702" s="11">
        <v>10027.809833761799</v>
      </c>
      <c r="I7702" s="10">
        <v>4119352.9285752201</v>
      </c>
      <c r="J7702" s="33">
        <f t="shared" si="480"/>
        <v>2.4343167501382711E-3</v>
      </c>
      <c r="K7702" s="33">
        <f t="shared" si="481"/>
        <v>2.4313562039079972E-3</v>
      </c>
      <c r="L7702" s="33">
        <f t="shared" si="482"/>
        <v>0.98284178712225501</v>
      </c>
      <c r="M7702" s="33">
        <f t="shared" si="483"/>
        <v>0.98045214864567531</v>
      </c>
    </row>
    <row r="7703" spans="1:13" ht="41.4">
      <c r="A7703" t="s">
        <v>164</v>
      </c>
      <c r="B7703" t="s">
        <v>268</v>
      </c>
      <c r="C7703" s="14" t="s">
        <v>270</v>
      </c>
      <c r="D7703" t="s">
        <v>465</v>
      </c>
      <c r="E7703" t="s">
        <v>483</v>
      </c>
      <c r="F7703" s="20">
        <v>2035</v>
      </c>
      <c r="G7703" s="20">
        <v>51</v>
      </c>
      <c r="H7703" s="11">
        <v>11156.744087119399</v>
      </c>
      <c r="I7703" s="10">
        <v>4191784.8766183099</v>
      </c>
      <c r="J7703" s="33">
        <f t="shared" si="480"/>
        <v>2.6615736292555205E-3</v>
      </c>
      <c r="K7703" s="33">
        <f t="shared" si="481"/>
        <v>2.6580347824934902E-3</v>
      </c>
      <c r="L7703" s="33">
        <f t="shared" si="482"/>
        <v>0.98045214864567531</v>
      </c>
      <c r="M7703" s="33">
        <f t="shared" si="483"/>
        <v>0.97784607273200463</v>
      </c>
    </row>
    <row r="7704" spans="1:13" ht="41.4">
      <c r="A7704" t="s">
        <v>164</v>
      </c>
      <c r="B7704" t="s">
        <v>268</v>
      </c>
      <c r="C7704" s="14" t="s">
        <v>270</v>
      </c>
      <c r="D7704" t="s">
        <v>465</v>
      </c>
      <c r="E7704" t="s">
        <v>483</v>
      </c>
      <c r="F7704" s="20">
        <v>2035</v>
      </c>
      <c r="G7704" s="20">
        <v>52</v>
      </c>
      <c r="H7704" s="11">
        <v>12090.7677270769</v>
      </c>
      <c r="I7704" s="10">
        <v>4157717.4356421898</v>
      </c>
      <c r="J7704" s="33">
        <f t="shared" si="480"/>
        <v>2.908030166607364E-3</v>
      </c>
      <c r="K7704" s="33">
        <f t="shared" si="481"/>
        <v>2.9038059425980922E-3</v>
      </c>
      <c r="L7704" s="33">
        <f t="shared" si="482"/>
        <v>0.97784607273200463</v>
      </c>
      <c r="M7704" s="33">
        <f t="shared" si="483"/>
        <v>0.97500659749505925</v>
      </c>
    </row>
    <row r="7705" spans="1:13" ht="41.4">
      <c r="A7705" t="s">
        <v>164</v>
      </c>
      <c r="B7705" t="s">
        <v>268</v>
      </c>
      <c r="C7705" s="14" t="s">
        <v>270</v>
      </c>
      <c r="D7705" t="s">
        <v>465</v>
      </c>
      <c r="E7705" t="s">
        <v>483</v>
      </c>
      <c r="F7705" s="20">
        <v>2035</v>
      </c>
      <c r="G7705" s="20">
        <v>53</v>
      </c>
      <c r="H7705" s="11">
        <v>12755.68383283</v>
      </c>
      <c r="I7705" s="10">
        <v>4013734.3233786901</v>
      </c>
      <c r="J7705" s="33">
        <f t="shared" si="480"/>
        <v>3.1780090073556468E-3</v>
      </c>
      <c r="K7705" s="33">
        <f t="shared" si="481"/>
        <v>3.1729644819942227E-3</v>
      </c>
      <c r="L7705" s="33">
        <f t="shared" si="482"/>
        <v>0.97500659749505925</v>
      </c>
      <c r="M7705" s="33">
        <f t="shared" si="483"/>
        <v>0.97191293619149743</v>
      </c>
    </row>
    <row r="7706" spans="1:13" ht="41.4">
      <c r="A7706" t="s">
        <v>164</v>
      </c>
      <c r="B7706" t="s">
        <v>268</v>
      </c>
      <c r="C7706" s="14" t="s">
        <v>270</v>
      </c>
      <c r="D7706" t="s">
        <v>465</v>
      </c>
      <c r="E7706" t="s">
        <v>483</v>
      </c>
      <c r="F7706" s="20">
        <v>2035</v>
      </c>
      <c r="G7706" s="20">
        <v>54</v>
      </c>
      <c r="H7706" s="11">
        <v>13630.7339560408</v>
      </c>
      <c r="I7706" s="10">
        <v>3929913.4348184601</v>
      </c>
      <c r="J7706" s="33">
        <f t="shared" si="480"/>
        <v>3.4684565403590023E-3</v>
      </c>
      <c r="K7706" s="33">
        <f t="shared" si="481"/>
        <v>3.462448393312445E-3</v>
      </c>
      <c r="L7706" s="33">
        <f t="shared" si="482"/>
        <v>0.97191293619149743</v>
      </c>
      <c r="M7706" s="33">
        <f t="shared" si="483"/>
        <v>0.96854773780714165</v>
      </c>
    </row>
    <row r="7707" spans="1:13" ht="41.4">
      <c r="A7707" t="s">
        <v>164</v>
      </c>
      <c r="B7707" t="s">
        <v>268</v>
      </c>
      <c r="C7707" s="14" t="s">
        <v>270</v>
      </c>
      <c r="D7707" t="s">
        <v>465</v>
      </c>
      <c r="E7707" t="s">
        <v>483</v>
      </c>
      <c r="F7707" s="20">
        <v>2035</v>
      </c>
      <c r="G7707" s="20">
        <v>55</v>
      </c>
      <c r="H7707" s="11">
        <v>14625.8229864185</v>
      </c>
      <c r="I7707" s="10">
        <v>3860784.0421699099</v>
      </c>
      <c r="J7707" s="33">
        <f t="shared" si="480"/>
        <v>3.7883038332799939E-3</v>
      </c>
      <c r="K7707" s="33">
        <f t="shared" si="481"/>
        <v>3.7811372628849815E-3</v>
      </c>
      <c r="L7707" s="33">
        <f t="shared" si="482"/>
        <v>0.96854773780714165</v>
      </c>
      <c r="M7707" s="33">
        <f t="shared" si="483"/>
        <v>0.96488552586483611</v>
      </c>
    </row>
    <row r="7708" spans="1:13" ht="41.4">
      <c r="A7708" t="s">
        <v>164</v>
      </c>
      <c r="B7708" t="s">
        <v>268</v>
      </c>
      <c r="C7708" s="14" t="s">
        <v>270</v>
      </c>
      <c r="D7708" t="s">
        <v>465</v>
      </c>
      <c r="E7708" t="s">
        <v>483</v>
      </c>
      <c r="F7708" s="20">
        <v>2035</v>
      </c>
      <c r="G7708" s="20">
        <v>56</v>
      </c>
      <c r="H7708" s="11">
        <v>15646.8038419154</v>
      </c>
      <c r="I7708" s="10">
        <v>3785383.3151419102</v>
      </c>
      <c r="J7708" s="33">
        <f t="shared" si="480"/>
        <v>4.1334793703260188E-3</v>
      </c>
      <c r="K7708" s="33">
        <f t="shared" si="481"/>
        <v>4.1249483028518164E-3</v>
      </c>
      <c r="L7708" s="33">
        <f t="shared" si="482"/>
        <v>0.96488552586483611</v>
      </c>
      <c r="M7708" s="33">
        <f t="shared" si="483"/>
        <v>0.96090542295247372</v>
      </c>
    </row>
    <row r="7709" spans="1:13" ht="41.4">
      <c r="A7709" t="s">
        <v>164</v>
      </c>
      <c r="B7709" t="s">
        <v>268</v>
      </c>
      <c r="C7709" s="14" t="s">
        <v>270</v>
      </c>
      <c r="D7709" t="s">
        <v>465</v>
      </c>
      <c r="E7709" t="s">
        <v>483</v>
      </c>
      <c r="F7709" s="20">
        <v>2035</v>
      </c>
      <c r="G7709" s="20">
        <v>57</v>
      </c>
      <c r="H7709" s="11">
        <v>16660.257952292901</v>
      </c>
      <c r="I7709" s="10">
        <v>3690956.1198263001</v>
      </c>
      <c r="J7709" s="33">
        <f t="shared" si="480"/>
        <v>4.51380547788169E-3</v>
      </c>
      <c r="K7709" s="33">
        <f t="shared" si="481"/>
        <v>4.5036335683643625E-3</v>
      </c>
      <c r="L7709" s="33">
        <f t="shared" si="482"/>
        <v>0.96090542295247372</v>
      </c>
      <c r="M7709" s="33">
        <f t="shared" si="483"/>
        <v>0.95657785703364162</v>
      </c>
    </row>
    <row r="7710" spans="1:13" ht="41.4">
      <c r="A7710" t="s">
        <v>164</v>
      </c>
      <c r="B7710" t="s">
        <v>268</v>
      </c>
      <c r="C7710" s="14" t="s">
        <v>270</v>
      </c>
      <c r="D7710" t="s">
        <v>465</v>
      </c>
      <c r="E7710" t="s">
        <v>483</v>
      </c>
      <c r="F7710" s="20">
        <v>2035</v>
      </c>
      <c r="G7710" s="20">
        <v>58</v>
      </c>
      <c r="H7710" s="11">
        <v>17838.871563348199</v>
      </c>
      <c r="I7710" s="10">
        <v>3611965.6216246001</v>
      </c>
      <c r="J7710" s="33">
        <f t="shared" si="480"/>
        <v>4.9388265094628949E-3</v>
      </c>
      <c r="K7710" s="33">
        <f t="shared" si="481"/>
        <v>4.9266505590337406E-3</v>
      </c>
      <c r="L7710" s="33">
        <f t="shared" si="482"/>
        <v>0.95657785703364162</v>
      </c>
      <c r="M7710" s="33">
        <f t="shared" si="483"/>
        <v>0.95186513219952751</v>
      </c>
    </row>
    <row r="7711" spans="1:13" ht="41.4">
      <c r="A7711" t="s">
        <v>164</v>
      </c>
      <c r="B7711" t="s">
        <v>268</v>
      </c>
      <c r="C7711" s="14" t="s">
        <v>270</v>
      </c>
      <c r="D7711" t="s">
        <v>465</v>
      </c>
      <c r="E7711" t="s">
        <v>483</v>
      </c>
      <c r="F7711" s="20">
        <v>2035</v>
      </c>
      <c r="G7711" s="20">
        <v>59</v>
      </c>
      <c r="H7711" s="11">
        <v>19016.5894264013</v>
      </c>
      <c r="I7711" s="10">
        <v>3521065.8630007398</v>
      </c>
      <c r="J7711" s="33">
        <f t="shared" si="480"/>
        <v>5.4008048035190373E-3</v>
      </c>
      <c r="K7711" s="33">
        <f t="shared" si="481"/>
        <v>5.386246677579698E-3</v>
      </c>
      <c r="L7711" s="33">
        <f t="shared" si="482"/>
        <v>0.95186513219952751</v>
      </c>
      <c r="M7711" s="33">
        <f t="shared" si="483"/>
        <v>0.94673815179371379</v>
      </c>
    </row>
    <row r="7712" spans="1:13" ht="41.4">
      <c r="A7712" t="s">
        <v>164</v>
      </c>
      <c r="B7712" t="s">
        <v>268</v>
      </c>
      <c r="C7712" s="14" t="s">
        <v>270</v>
      </c>
      <c r="D7712" t="s">
        <v>465</v>
      </c>
      <c r="E7712" t="s">
        <v>483</v>
      </c>
      <c r="F7712" s="20">
        <v>2035</v>
      </c>
      <c r="G7712" s="20">
        <v>60</v>
      </c>
      <c r="H7712" s="11">
        <v>20411.234457955299</v>
      </c>
      <c r="I7712" s="10">
        <v>3428657.0181681798</v>
      </c>
      <c r="J7712" s="33">
        <f t="shared" si="480"/>
        <v>5.9531281052020652E-3</v>
      </c>
      <c r="K7712" s="33">
        <f t="shared" si="481"/>
        <v>5.9354433486932257E-3</v>
      </c>
      <c r="L7712" s="33">
        <f t="shared" si="482"/>
        <v>0.94673815179371379</v>
      </c>
      <c r="M7712" s="33">
        <f t="shared" si="483"/>
        <v>0.94111884112769573</v>
      </c>
    </row>
    <row r="7713" spans="1:13" ht="41.4">
      <c r="A7713" t="s">
        <v>164</v>
      </c>
      <c r="B7713" t="s">
        <v>268</v>
      </c>
      <c r="C7713" s="14" t="s">
        <v>270</v>
      </c>
      <c r="D7713" t="s">
        <v>465</v>
      </c>
      <c r="E7713" t="s">
        <v>483</v>
      </c>
      <c r="F7713" s="20">
        <v>2035</v>
      </c>
      <c r="G7713" s="20">
        <v>61</v>
      </c>
      <c r="H7713" s="11">
        <v>21562.261228071799</v>
      </c>
      <c r="I7713" s="10">
        <v>3309218.8609619499</v>
      </c>
      <c r="J7713" s="33">
        <f t="shared" si="480"/>
        <v>6.515816007951771E-3</v>
      </c>
      <c r="K7713" s="33">
        <f t="shared" si="481"/>
        <v>6.4946341095807325E-3</v>
      </c>
      <c r="L7713" s="33">
        <f t="shared" si="482"/>
        <v>0.94111884112769573</v>
      </c>
      <c r="M7713" s="33">
        <f t="shared" si="483"/>
        <v>0.9350066186009387</v>
      </c>
    </row>
    <row r="7714" spans="1:13" ht="41.4">
      <c r="A7714" t="s">
        <v>164</v>
      </c>
      <c r="B7714" t="s">
        <v>268</v>
      </c>
      <c r="C7714" s="14" t="s">
        <v>270</v>
      </c>
      <c r="D7714" t="s">
        <v>465</v>
      </c>
      <c r="E7714" t="s">
        <v>483</v>
      </c>
      <c r="F7714" s="20">
        <v>2035</v>
      </c>
      <c r="G7714" s="20">
        <v>62</v>
      </c>
      <c r="H7714" s="11">
        <v>23155.292998933</v>
      </c>
      <c r="I7714" s="10">
        <v>3245324.0642985501</v>
      </c>
      <c r="J7714" s="33">
        <f t="shared" si="480"/>
        <v>7.13497097367311E-3</v>
      </c>
      <c r="K7714" s="33">
        <f t="shared" si="481"/>
        <v>7.1095774980712845E-3</v>
      </c>
      <c r="L7714" s="33">
        <f t="shared" si="482"/>
        <v>0.9350066186009387</v>
      </c>
      <c r="M7714" s="33">
        <f t="shared" si="483"/>
        <v>0.92835911658478576</v>
      </c>
    </row>
    <row r="7715" spans="1:13" ht="41.4">
      <c r="A7715" t="s">
        <v>164</v>
      </c>
      <c r="B7715" t="s">
        <v>268</v>
      </c>
      <c r="C7715" s="14" t="s">
        <v>270</v>
      </c>
      <c r="D7715" t="s">
        <v>465</v>
      </c>
      <c r="E7715" t="s">
        <v>483</v>
      </c>
      <c r="F7715" s="20">
        <v>2035</v>
      </c>
      <c r="G7715" s="20">
        <v>63</v>
      </c>
      <c r="H7715" s="11">
        <v>23704.108911749201</v>
      </c>
      <c r="I7715" s="10">
        <v>3029072.8861613702</v>
      </c>
      <c r="J7715" s="33">
        <f t="shared" si="480"/>
        <v>7.8255326968340224E-3</v>
      </c>
      <c r="K7715" s="33">
        <f t="shared" si="481"/>
        <v>7.7949929310747734E-3</v>
      </c>
      <c r="L7715" s="33">
        <f t="shared" si="482"/>
        <v>0.92835911658478576</v>
      </c>
      <c r="M7715" s="33">
        <f t="shared" si="483"/>
        <v>0.92112256383350855</v>
      </c>
    </row>
    <row r="7716" spans="1:13" ht="41.4">
      <c r="A7716" t="s">
        <v>164</v>
      </c>
      <c r="B7716" t="s">
        <v>268</v>
      </c>
      <c r="C7716" s="14" t="s">
        <v>270</v>
      </c>
      <c r="D7716" t="s">
        <v>465</v>
      </c>
      <c r="E7716" t="s">
        <v>483</v>
      </c>
      <c r="F7716" s="20">
        <v>2035</v>
      </c>
      <c r="G7716" s="20">
        <v>64</v>
      </c>
      <c r="H7716" s="11">
        <v>25078.335875559998</v>
      </c>
      <c r="I7716" s="10">
        <v>2924844.2684003501</v>
      </c>
      <c r="J7716" s="33">
        <f t="shared" si="480"/>
        <v>8.5742465492960381E-3</v>
      </c>
      <c r="K7716" s="33">
        <f t="shared" si="481"/>
        <v>8.5375925323551982E-3</v>
      </c>
      <c r="L7716" s="33">
        <f t="shared" si="482"/>
        <v>0.92112256383350855</v>
      </c>
      <c r="M7716" s="33">
        <f t="shared" si="483"/>
        <v>0.91325839471113968</v>
      </c>
    </row>
    <row r="7717" spans="1:13" ht="41.4">
      <c r="A7717" t="s">
        <v>164</v>
      </c>
      <c r="B7717" t="s">
        <v>268</v>
      </c>
      <c r="C7717" s="14" t="s">
        <v>270</v>
      </c>
      <c r="D7717" t="s">
        <v>465</v>
      </c>
      <c r="E7717" t="s">
        <v>483</v>
      </c>
      <c r="F7717" s="20">
        <v>2035</v>
      </c>
      <c r="G7717" s="20">
        <v>65</v>
      </c>
      <c r="H7717" s="11">
        <v>25600.2072761331</v>
      </c>
      <c r="I7717" s="10">
        <v>2823780.4554965198</v>
      </c>
      <c r="J7717" s="33">
        <f t="shared" si="480"/>
        <v>9.0659340127884278E-3</v>
      </c>
      <c r="K7717" s="33">
        <f t="shared" si="481"/>
        <v>9.024962341999565E-3</v>
      </c>
      <c r="L7717" s="33">
        <f t="shared" si="482"/>
        <v>0.91325839471113968</v>
      </c>
      <c r="M7717" s="33">
        <f t="shared" si="483"/>
        <v>0.90501627209035662</v>
      </c>
    </row>
    <row r="7718" spans="1:13" ht="41.4">
      <c r="A7718" t="s">
        <v>164</v>
      </c>
      <c r="B7718" t="s">
        <v>268</v>
      </c>
      <c r="C7718" s="14" t="s">
        <v>270</v>
      </c>
      <c r="D7718" t="s">
        <v>465</v>
      </c>
      <c r="E7718" t="s">
        <v>483</v>
      </c>
      <c r="F7718" s="20">
        <v>2035</v>
      </c>
      <c r="G7718" s="20">
        <v>66</v>
      </c>
      <c r="H7718" s="11">
        <v>26982.191272058099</v>
      </c>
      <c r="I7718" s="10">
        <v>2713997.0056943302</v>
      </c>
      <c r="J7718" s="33">
        <f t="shared" si="480"/>
        <v>9.941864790361167E-3</v>
      </c>
      <c r="K7718" s="33">
        <f t="shared" si="481"/>
        <v>9.8926078231246217E-3</v>
      </c>
      <c r="L7718" s="33">
        <f t="shared" si="482"/>
        <v>0.90501627209035662</v>
      </c>
      <c r="M7718" s="33">
        <f t="shared" si="483"/>
        <v>0.89606330103702048</v>
      </c>
    </row>
    <row r="7719" spans="1:13" ht="41.4">
      <c r="A7719" t="s">
        <v>164</v>
      </c>
      <c r="B7719" t="s">
        <v>268</v>
      </c>
      <c r="C7719" s="14" t="s">
        <v>270</v>
      </c>
      <c r="D7719" t="s">
        <v>465</v>
      </c>
      <c r="E7719" t="s">
        <v>483</v>
      </c>
      <c r="F7719" s="20">
        <v>2035</v>
      </c>
      <c r="G7719" s="20">
        <v>67</v>
      </c>
      <c r="H7719" s="11">
        <v>28203.6960150306</v>
      </c>
      <c r="I7719" s="10">
        <v>2585648.78805626</v>
      </c>
      <c r="J7719" s="33">
        <f t="shared" si="480"/>
        <v>1.0907783046680712E-2</v>
      </c>
      <c r="K7719" s="33">
        <f t="shared" si="481"/>
        <v>1.0848508893476549E-2</v>
      </c>
      <c r="L7719" s="33">
        <f t="shared" si="482"/>
        <v>0.89606330103702048</v>
      </c>
      <c r="M7719" s="33">
        <f t="shared" si="483"/>
        <v>0.88634235034660236</v>
      </c>
    </row>
    <row r="7720" spans="1:13" ht="41.4">
      <c r="A7720" t="s">
        <v>164</v>
      </c>
      <c r="B7720" t="s">
        <v>268</v>
      </c>
      <c r="C7720" s="14" t="s">
        <v>270</v>
      </c>
      <c r="D7720" t="s">
        <v>465</v>
      </c>
      <c r="E7720" t="s">
        <v>483</v>
      </c>
      <c r="F7720" s="20">
        <v>2035</v>
      </c>
      <c r="G7720" s="20">
        <v>68</v>
      </c>
      <c r="H7720" s="11">
        <v>29119.255045543101</v>
      </c>
      <c r="I7720" s="10">
        <v>2429539.0031500901</v>
      </c>
      <c r="J7720" s="33">
        <f t="shared" si="480"/>
        <v>1.1985506307076229E-2</v>
      </c>
      <c r="K7720" s="33">
        <f t="shared" si="481"/>
        <v>1.1913966226295369E-2</v>
      </c>
      <c r="L7720" s="33">
        <f t="shared" si="482"/>
        <v>0.88634235034660236</v>
      </c>
      <c r="M7720" s="33">
        <f t="shared" si="483"/>
        <v>0.87578249751963766</v>
      </c>
    </row>
    <row r="7721" spans="1:13" ht="41.4">
      <c r="A7721" t="s">
        <v>164</v>
      </c>
      <c r="B7721" t="s">
        <v>268</v>
      </c>
      <c r="C7721" s="14" t="s">
        <v>270</v>
      </c>
      <c r="D7721" t="s">
        <v>465</v>
      </c>
      <c r="E7721" t="s">
        <v>483</v>
      </c>
      <c r="F7721" s="20">
        <v>2035</v>
      </c>
      <c r="G7721" s="20">
        <v>69</v>
      </c>
      <c r="H7721" s="11">
        <v>30364.8743779375</v>
      </c>
      <c r="I7721" s="10">
        <v>2305681.3030493301</v>
      </c>
      <c r="J7721" s="33">
        <f t="shared" si="480"/>
        <v>1.3169588675494344E-2</v>
      </c>
      <c r="K7721" s="33">
        <f t="shared" si="481"/>
        <v>1.3083249077147086E-2</v>
      </c>
      <c r="L7721" s="33">
        <f t="shared" si="482"/>
        <v>0.87578249751963766</v>
      </c>
      <c r="M7721" s="33">
        <f t="shared" si="483"/>
        <v>0.86432441696718232</v>
      </c>
    </row>
    <row r="7722" spans="1:13" ht="41.4">
      <c r="A7722" t="s">
        <v>164</v>
      </c>
      <c r="B7722" t="s">
        <v>268</v>
      </c>
      <c r="C7722" s="14" t="s">
        <v>270</v>
      </c>
      <c r="D7722" t="s">
        <v>465</v>
      </c>
      <c r="E7722" t="s">
        <v>483</v>
      </c>
      <c r="F7722" s="20">
        <v>2036</v>
      </c>
      <c r="G7722" s="20">
        <v>30</v>
      </c>
      <c r="H7722" s="11">
        <v>820.13112244506704</v>
      </c>
      <c r="I7722" s="10">
        <v>4608183.8363138</v>
      </c>
      <c r="J7722" s="33">
        <f t="shared" si="480"/>
        <v>1.7797274405204939E-4</v>
      </c>
      <c r="K7722" s="33">
        <f t="shared" si="481"/>
        <v>1.7795690784272455E-4</v>
      </c>
      <c r="L7722" s="33">
        <f t="shared" si="482"/>
        <v>1</v>
      </c>
      <c r="M7722" s="33">
        <f t="shared" si="483"/>
        <v>0.99982204309215728</v>
      </c>
    </row>
    <row r="7723" spans="1:13" ht="41.4">
      <c r="A7723" t="s">
        <v>164</v>
      </c>
      <c r="B7723" t="s">
        <v>268</v>
      </c>
      <c r="C7723" s="14" t="s">
        <v>270</v>
      </c>
      <c r="D7723" t="s">
        <v>465</v>
      </c>
      <c r="E7723" t="s">
        <v>483</v>
      </c>
      <c r="F7723" s="20">
        <v>2036</v>
      </c>
      <c r="G7723" s="20">
        <v>31</v>
      </c>
      <c r="H7723" s="11">
        <v>1013.6143616946</v>
      </c>
      <c r="I7723" s="10">
        <v>4547208.9000307601</v>
      </c>
      <c r="J7723" s="33">
        <f t="shared" si="480"/>
        <v>2.2290912601084664E-4</v>
      </c>
      <c r="K7723" s="33">
        <f t="shared" si="481"/>
        <v>2.2288428361749713E-4</v>
      </c>
      <c r="L7723" s="33">
        <f t="shared" si="482"/>
        <v>0.99982204309215728</v>
      </c>
      <c r="M7723" s="33">
        <f t="shared" si="483"/>
        <v>0.99959919847233769</v>
      </c>
    </row>
    <row r="7724" spans="1:13" ht="41.4">
      <c r="A7724" t="s">
        <v>164</v>
      </c>
      <c r="B7724" t="s">
        <v>268</v>
      </c>
      <c r="C7724" s="14" t="s">
        <v>270</v>
      </c>
      <c r="D7724" t="s">
        <v>465</v>
      </c>
      <c r="E7724" t="s">
        <v>483</v>
      </c>
      <c r="F7724" s="20">
        <v>2036</v>
      </c>
      <c r="G7724" s="20">
        <v>32</v>
      </c>
      <c r="H7724" s="11">
        <v>1037.1765900922301</v>
      </c>
      <c r="I7724" s="10">
        <v>4418711.2336093904</v>
      </c>
      <c r="J7724" s="33">
        <f t="shared" si="480"/>
        <v>2.347237769699244E-4</v>
      </c>
      <c r="K7724" s="33">
        <f t="shared" si="481"/>
        <v>2.3469623149940944E-4</v>
      </c>
      <c r="L7724" s="33">
        <f t="shared" si="482"/>
        <v>0.99959919847233769</v>
      </c>
      <c r="M7724" s="33">
        <f t="shared" si="483"/>
        <v>0.99936459630744645</v>
      </c>
    </row>
    <row r="7725" spans="1:13" ht="41.4">
      <c r="A7725" t="s">
        <v>164</v>
      </c>
      <c r="B7725" t="s">
        <v>268</v>
      </c>
      <c r="C7725" s="14" t="s">
        <v>270</v>
      </c>
      <c r="D7725" t="s">
        <v>465</v>
      </c>
      <c r="E7725" t="s">
        <v>483</v>
      </c>
      <c r="F7725" s="20">
        <v>2036</v>
      </c>
      <c r="G7725" s="20">
        <v>33</v>
      </c>
      <c r="H7725" s="11">
        <v>1082.7348038340399</v>
      </c>
      <c r="I7725" s="10">
        <v>4353340.9930101298</v>
      </c>
      <c r="J7725" s="33">
        <f t="shared" si="480"/>
        <v>2.4871352957935413E-4</v>
      </c>
      <c r="K7725" s="33">
        <f t="shared" si="481"/>
        <v>2.4868260293342548E-4</v>
      </c>
      <c r="L7725" s="33">
        <f t="shared" si="482"/>
        <v>0.99936459630744645</v>
      </c>
      <c r="M7725" s="33">
        <f t="shared" si="483"/>
        <v>0.99911607171835726</v>
      </c>
    </row>
    <row r="7726" spans="1:13" ht="41.4">
      <c r="A7726" t="s">
        <v>164</v>
      </c>
      <c r="B7726" t="s">
        <v>268</v>
      </c>
      <c r="C7726" s="14" t="s">
        <v>270</v>
      </c>
      <c r="D7726" t="s">
        <v>465</v>
      </c>
      <c r="E7726" t="s">
        <v>483</v>
      </c>
      <c r="F7726" s="20">
        <v>2036</v>
      </c>
      <c r="G7726" s="20">
        <v>34</v>
      </c>
      <c r="H7726" s="11">
        <v>1300.5913031729399</v>
      </c>
      <c r="I7726" s="10">
        <v>4331797.57078896</v>
      </c>
      <c r="J7726" s="33">
        <f t="shared" si="480"/>
        <v>3.002428626728419E-4</v>
      </c>
      <c r="K7726" s="33">
        <f t="shared" si="481"/>
        <v>3.0019779429513171E-4</v>
      </c>
      <c r="L7726" s="33">
        <f t="shared" si="482"/>
        <v>0.99911607171835726</v>
      </c>
      <c r="M7726" s="33">
        <f t="shared" si="483"/>
        <v>0.99881613927738255</v>
      </c>
    </row>
    <row r="7727" spans="1:13" ht="41.4">
      <c r="A7727" t="s">
        <v>164</v>
      </c>
      <c r="B7727" t="s">
        <v>268</v>
      </c>
      <c r="C7727" s="14" t="s">
        <v>270</v>
      </c>
      <c r="D7727" t="s">
        <v>465</v>
      </c>
      <c r="E7727" t="s">
        <v>483</v>
      </c>
      <c r="F7727" s="20">
        <v>2036</v>
      </c>
      <c r="G7727" s="20">
        <v>35</v>
      </c>
      <c r="H7727" s="11">
        <v>1735.6700145473201</v>
      </c>
      <c r="I7727" s="10">
        <v>4311505.4591768002</v>
      </c>
      <c r="J7727" s="33">
        <f t="shared" si="480"/>
        <v>4.0256704554392773E-4</v>
      </c>
      <c r="K7727" s="33">
        <f t="shared" si="481"/>
        <v>4.0248602630310604E-4</v>
      </c>
      <c r="L7727" s="33">
        <f t="shared" si="482"/>
        <v>0.99881613927738255</v>
      </c>
      <c r="M7727" s="33">
        <f t="shared" si="483"/>
        <v>0.99841412973847743</v>
      </c>
    </row>
    <row r="7728" spans="1:13" ht="41.4">
      <c r="A7728" t="s">
        <v>164</v>
      </c>
      <c r="B7728" t="s">
        <v>268</v>
      </c>
      <c r="C7728" s="14" t="s">
        <v>270</v>
      </c>
      <c r="D7728" t="s">
        <v>465</v>
      </c>
      <c r="E7728" t="s">
        <v>483</v>
      </c>
      <c r="F7728" s="20">
        <v>2036</v>
      </c>
      <c r="G7728" s="20">
        <v>36</v>
      </c>
      <c r="H7728" s="11">
        <v>1931.1318327378899</v>
      </c>
      <c r="I7728" s="10">
        <v>4290442.9352914495</v>
      </c>
      <c r="J7728" s="33">
        <f t="shared" si="480"/>
        <v>4.5010080820634624E-4</v>
      </c>
      <c r="K7728" s="33">
        <f t="shared" si="481"/>
        <v>4.4999952803359555E-4</v>
      </c>
      <c r="L7728" s="33">
        <f t="shared" si="482"/>
        <v>0.99841412973847743</v>
      </c>
      <c r="M7728" s="33">
        <f t="shared" si="483"/>
        <v>0.99796484385131301</v>
      </c>
    </row>
    <row r="7729" spans="1:13" ht="41.4">
      <c r="A7729" t="s">
        <v>164</v>
      </c>
      <c r="B7729" t="s">
        <v>268</v>
      </c>
      <c r="C7729" s="14" t="s">
        <v>270</v>
      </c>
      <c r="D7729" t="s">
        <v>465</v>
      </c>
      <c r="E7729" t="s">
        <v>483</v>
      </c>
      <c r="F7729" s="20">
        <v>2036</v>
      </c>
      <c r="G7729" s="20">
        <v>37</v>
      </c>
      <c r="H7729" s="11">
        <v>2084.51006984072</v>
      </c>
      <c r="I7729" s="10">
        <v>4309108.53315912</v>
      </c>
      <c r="J7729" s="33">
        <f t="shared" si="480"/>
        <v>4.8374508411662382E-4</v>
      </c>
      <c r="K7729" s="33">
        <f t="shared" si="481"/>
        <v>4.8362809832791509E-4</v>
      </c>
      <c r="L7729" s="33">
        <f t="shared" si="482"/>
        <v>0.99796484385131301</v>
      </c>
      <c r="M7729" s="33">
        <f t="shared" si="483"/>
        <v>0.99748220001168308</v>
      </c>
    </row>
    <row r="7730" spans="1:13" ht="41.4">
      <c r="A7730" t="s">
        <v>164</v>
      </c>
      <c r="B7730" t="s">
        <v>268</v>
      </c>
      <c r="C7730" s="14" t="s">
        <v>270</v>
      </c>
      <c r="D7730" t="s">
        <v>465</v>
      </c>
      <c r="E7730" t="s">
        <v>483</v>
      </c>
      <c r="F7730" s="20">
        <v>2036</v>
      </c>
      <c r="G7730" s="20">
        <v>38</v>
      </c>
      <c r="H7730" s="11">
        <v>2276.5150506339701</v>
      </c>
      <c r="I7730" s="10">
        <v>4366552.6421057796</v>
      </c>
      <c r="J7730" s="33">
        <f t="shared" si="480"/>
        <v>5.2135293839858886E-4</v>
      </c>
      <c r="K7730" s="33">
        <f t="shared" si="481"/>
        <v>5.2121705757035564E-4</v>
      </c>
      <c r="L7730" s="33">
        <f t="shared" si="482"/>
        <v>0.99748220001168308</v>
      </c>
      <c r="M7730" s="33">
        <f t="shared" si="483"/>
        <v>0.99696229527441416</v>
      </c>
    </row>
    <row r="7731" spans="1:13" ht="41.4">
      <c r="A7731" t="s">
        <v>164</v>
      </c>
      <c r="B7731" t="s">
        <v>268</v>
      </c>
      <c r="C7731" s="14" t="s">
        <v>270</v>
      </c>
      <c r="D7731" t="s">
        <v>465</v>
      </c>
      <c r="E7731" t="s">
        <v>483</v>
      </c>
      <c r="F7731" s="20">
        <v>2036</v>
      </c>
      <c r="G7731" s="20">
        <v>39</v>
      </c>
      <c r="H7731" s="11">
        <v>2747.3797217944202</v>
      </c>
      <c r="I7731" s="10">
        <v>4502071.7843748396</v>
      </c>
      <c r="J7731" s="33">
        <f t="shared" si="480"/>
        <v>6.1024787106452657E-4</v>
      </c>
      <c r="K7731" s="33">
        <f t="shared" si="481"/>
        <v>6.1006170770294688E-4</v>
      </c>
      <c r="L7731" s="33">
        <f t="shared" si="482"/>
        <v>0.99696229527441416</v>
      </c>
      <c r="M7731" s="33">
        <f t="shared" si="483"/>
        <v>0.99635408675404358</v>
      </c>
    </row>
    <row r="7732" spans="1:13" ht="41.4">
      <c r="A7732" t="s">
        <v>164</v>
      </c>
      <c r="B7732" t="s">
        <v>268</v>
      </c>
      <c r="C7732" s="14" t="s">
        <v>270</v>
      </c>
      <c r="D7732" t="s">
        <v>465</v>
      </c>
      <c r="E7732" t="s">
        <v>483</v>
      </c>
      <c r="F7732" s="20">
        <v>2036</v>
      </c>
      <c r="G7732" s="20">
        <v>40</v>
      </c>
      <c r="H7732" s="11">
        <v>3641.4842604185601</v>
      </c>
      <c r="I7732" s="10">
        <v>4456613.38764844</v>
      </c>
      <c r="J7732" s="33">
        <f t="shared" si="480"/>
        <v>8.1709673774058565E-4</v>
      </c>
      <c r="K7732" s="33">
        <f t="shared" si="481"/>
        <v>8.1676300510469257E-4</v>
      </c>
      <c r="L7732" s="33">
        <f t="shared" si="482"/>
        <v>0.99635408675404358</v>
      </c>
      <c r="M7732" s="33">
        <f t="shared" si="483"/>
        <v>0.99554030159599805</v>
      </c>
    </row>
    <row r="7733" spans="1:13" ht="41.4">
      <c r="A7733" t="s">
        <v>164</v>
      </c>
      <c r="B7733" t="s">
        <v>268</v>
      </c>
      <c r="C7733" s="14" t="s">
        <v>270</v>
      </c>
      <c r="D7733" t="s">
        <v>465</v>
      </c>
      <c r="E7733" t="s">
        <v>483</v>
      </c>
      <c r="F7733" s="20">
        <v>2036</v>
      </c>
      <c r="G7733" s="20">
        <v>41</v>
      </c>
      <c r="H7733" s="11">
        <v>3867.2845758663202</v>
      </c>
      <c r="I7733" s="10">
        <v>4380192.0968309203</v>
      </c>
      <c r="J7733" s="33">
        <f t="shared" si="480"/>
        <v>8.8290296187336392E-4</v>
      </c>
      <c r="K7733" s="33">
        <f t="shared" si="481"/>
        <v>8.8251331773436803E-4</v>
      </c>
      <c r="L7733" s="33">
        <f t="shared" si="482"/>
        <v>0.99554030159599805</v>
      </c>
      <c r="M7733" s="33">
        <f t="shared" si="483"/>
        <v>0.99466172402149833</v>
      </c>
    </row>
    <row r="7734" spans="1:13" ht="41.4">
      <c r="A7734" t="s">
        <v>164</v>
      </c>
      <c r="B7734" t="s">
        <v>268</v>
      </c>
      <c r="C7734" s="14" t="s">
        <v>270</v>
      </c>
      <c r="D7734" t="s">
        <v>465</v>
      </c>
      <c r="E7734" t="s">
        <v>483</v>
      </c>
      <c r="F7734" s="20">
        <v>2036</v>
      </c>
      <c r="G7734" s="20">
        <v>42</v>
      </c>
      <c r="H7734" s="11">
        <v>4132.5557630035701</v>
      </c>
      <c r="I7734" s="10">
        <v>4319799.4552880405</v>
      </c>
      <c r="J7734" s="33">
        <f t="shared" si="480"/>
        <v>9.566545405122319E-4</v>
      </c>
      <c r="K7734" s="33">
        <f t="shared" si="481"/>
        <v>9.5619709244221252E-4</v>
      </c>
      <c r="L7734" s="33">
        <f t="shared" si="482"/>
        <v>0.99466172402149833</v>
      </c>
      <c r="M7734" s="33">
        <f t="shared" si="483"/>
        <v>0.9937106313730254</v>
      </c>
    </row>
    <row r="7735" spans="1:13" ht="41.4">
      <c r="A7735" t="s">
        <v>164</v>
      </c>
      <c r="B7735" t="s">
        <v>268</v>
      </c>
      <c r="C7735" s="14" t="s">
        <v>270</v>
      </c>
      <c r="D7735" t="s">
        <v>465</v>
      </c>
      <c r="E7735" t="s">
        <v>483</v>
      </c>
      <c r="F7735" s="20">
        <v>2036</v>
      </c>
      <c r="G7735" s="20">
        <v>43</v>
      </c>
      <c r="H7735" s="11">
        <v>4431.3644975965299</v>
      </c>
      <c r="I7735" s="10">
        <v>4262629.44622749</v>
      </c>
      <c r="J7735" s="33">
        <f t="shared" si="480"/>
        <v>1.0395847336714605E-3</v>
      </c>
      <c r="K7735" s="33">
        <f t="shared" si="481"/>
        <v>1.0390445526664571E-3</v>
      </c>
      <c r="L7735" s="33">
        <f t="shared" si="482"/>
        <v>0.9937106313730254</v>
      </c>
      <c r="M7735" s="33">
        <f t="shared" si="483"/>
        <v>0.99267812175457049</v>
      </c>
    </row>
    <row r="7736" spans="1:13" ht="41.4">
      <c r="A7736" t="s">
        <v>164</v>
      </c>
      <c r="B7736" t="s">
        <v>268</v>
      </c>
      <c r="C7736" s="14" t="s">
        <v>270</v>
      </c>
      <c r="D7736" t="s">
        <v>465</v>
      </c>
      <c r="E7736" t="s">
        <v>483</v>
      </c>
      <c r="F7736" s="20">
        <v>2036</v>
      </c>
      <c r="G7736" s="20">
        <v>44</v>
      </c>
      <c r="H7736" s="11">
        <v>4861.00365204631</v>
      </c>
      <c r="I7736" s="10">
        <v>4295180.7942125201</v>
      </c>
      <c r="J7736" s="33">
        <f t="shared" si="480"/>
        <v>1.1317343518103358E-3</v>
      </c>
      <c r="K7736" s="33">
        <f t="shared" si="481"/>
        <v>1.1310941820122933E-3</v>
      </c>
      <c r="L7736" s="33">
        <f t="shared" si="482"/>
        <v>0.99267812175457049</v>
      </c>
      <c r="M7736" s="33">
        <f t="shared" si="483"/>
        <v>0.99155530930644298</v>
      </c>
    </row>
    <row r="7737" spans="1:13" ht="41.4">
      <c r="A7737" t="s">
        <v>164</v>
      </c>
      <c r="B7737" t="s">
        <v>268</v>
      </c>
      <c r="C7737" s="14" t="s">
        <v>270</v>
      </c>
      <c r="D7737" t="s">
        <v>465</v>
      </c>
      <c r="E7737" t="s">
        <v>483</v>
      </c>
      <c r="F7737" s="20">
        <v>2036</v>
      </c>
      <c r="G7737" s="20">
        <v>45</v>
      </c>
      <c r="H7737" s="11">
        <v>6273.6072634612601</v>
      </c>
      <c r="I7737" s="10">
        <v>4307668.7420165902</v>
      </c>
      <c r="J7737" s="33">
        <f t="shared" si="480"/>
        <v>1.4563810820152194E-3</v>
      </c>
      <c r="K7737" s="33">
        <f t="shared" si="481"/>
        <v>1.4553210737416888E-3</v>
      </c>
      <c r="L7737" s="33">
        <f t="shared" si="482"/>
        <v>0.99155530930644298</v>
      </c>
      <c r="M7737" s="33">
        <f t="shared" si="483"/>
        <v>0.9901122779690289</v>
      </c>
    </row>
    <row r="7738" spans="1:13" ht="41.4">
      <c r="A7738" t="s">
        <v>164</v>
      </c>
      <c r="B7738" t="s">
        <v>268</v>
      </c>
      <c r="C7738" s="14" t="s">
        <v>270</v>
      </c>
      <c r="D7738" t="s">
        <v>465</v>
      </c>
      <c r="E7738" t="s">
        <v>483</v>
      </c>
      <c r="F7738" s="20">
        <v>2036</v>
      </c>
      <c r="G7738" s="20">
        <v>46</v>
      </c>
      <c r="H7738" s="11">
        <v>9364.1406191378501</v>
      </c>
      <c r="I7738" s="10">
        <v>6338064.7910894603</v>
      </c>
      <c r="J7738" s="33">
        <f t="shared" si="480"/>
        <v>1.4774447607892366E-3</v>
      </c>
      <c r="K7738" s="33">
        <f t="shared" si="481"/>
        <v>1.4763538765851791E-3</v>
      </c>
      <c r="L7738" s="33">
        <f t="shared" si="482"/>
        <v>0.9901122779690289</v>
      </c>
      <c r="M7738" s="33">
        <f t="shared" si="483"/>
        <v>0.98865052186919478</v>
      </c>
    </row>
    <row r="7739" spans="1:13" ht="41.4">
      <c r="A7739" t="s">
        <v>164</v>
      </c>
      <c r="B7739" t="s">
        <v>268</v>
      </c>
      <c r="C7739" s="14" t="s">
        <v>270</v>
      </c>
      <c r="D7739" t="s">
        <v>465</v>
      </c>
      <c r="E7739" t="s">
        <v>483</v>
      </c>
      <c r="F7739" s="20">
        <v>2036</v>
      </c>
      <c r="G7739" s="20">
        <v>47</v>
      </c>
      <c r="H7739" s="11">
        <v>7420.9732260780602</v>
      </c>
      <c r="I7739" s="10">
        <v>4253455.7062478</v>
      </c>
      <c r="J7739" s="33">
        <f t="shared" si="480"/>
        <v>1.7446927248302053E-3</v>
      </c>
      <c r="K7739" s="33">
        <f t="shared" si="481"/>
        <v>1.7431716332192426E-3</v>
      </c>
      <c r="L7739" s="33">
        <f t="shared" si="482"/>
        <v>0.98865052186919478</v>
      </c>
      <c r="M7739" s="33">
        <f t="shared" si="483"/>
        <v>0.98692713432430501</v>
      </c>
    </row>
    <row r="7740" spans="1:13" ht="41.4">
      <c r="A7740" t="s">
        <v>164</v>
      </c>
      <c r="B7740" t="s">
        <v>268</v>
      </c>
      <c r="C7740" s="14" t="s">
        <v>270</v>
      </c>
      <c r="D7740" t="s">
        <v>465</v>
      </c>
      <c r="E7740" t="s">
        <v>483</v>
      </c>
      <c r="F7740" s="20">
        <v>2036</v>
      </c>
      <c r="G7740" s="20">
        <v>48</v>
      </c>
      <c r="H7740" s="11">
        <v>8086.3619746862096</v>
      </c>
      <c r="I7740" s="10">
        <v>4229678.1004636399</v>
      </c>
      <c r="J7740" s="33">
        <f t="shared" si="480"/>
        <v>1.9118149851166724E-3</v>
      </c>
      <c r="K7740" s="33">
        <f t="shared" si="481"/>
        <v>1.909988630917181E-3</v>
      </c>
      <c r="L7740" s="33">
        <f t="shared" si="482"/>
        <v>0.98692713432430501</v>
      </c>
      <c r="M7740" s="33">
        <f t="shared" si="483"/>
        <v>0.98504211471820191</v>
      </c>
    </row>
    <row r="7741" spans="1:13" ht="41.4">
      <c r="A7741" t="s">
        <v>164</v>
      </c>
      <c r="B7741" t="s">
        <v>268</v>
      </c>
      <c r="C7741" s="14" t="s">
        <v>270</v>
      </c>
      <c r="D7741" t="s">
        <v>465</v>
      </c>
      <c r="E7741" t="s">
        <v>483</v>
      </c>
      <c r="F7741" s="20">
        <v>2036</v>
      </c>
      <c r="G7741" s="20">
        <v>49</v>
      </c>
      <c r="H7741" s="11">
        <v>8574.4678390503104</v>
      </c>
      <c r="I7741" s="10">
        <v>4092129.91749444</v>
      </c>
      <c r="J7741" s="33">
        <f t="shared" si="480"/>
        <v>2.0953557223081396E-3</v>
      </c>
      <c r="K7741" s="33">
        <f t="shared" si="481"/>
        <v>2.0931619969857262E-3</v>
      </c>
      <c r="L7741" s="33">
        <f t="shared" si="482"/>
        <v>0.98504211471820191</v>
      </c>
      <c r="M7741" s="33">
        <f t="shared" si="483"/>
        <v>0.98298026199824329</v>
      </c>
    </row>
    <row r="7742" spans="1:13" ht="41.4">
      <c r="A7742" t="s">
        <v>164</v>
      </c>
      <c r="B7742" t="s">
        <v>268</v>
      </c>
      <c r="C7742" s="14" t="s">
        <v>270</v>
      </c>
      <c r="D7742" t="s">
        <v>465</v>
      </c>
      <c r="E7742" t="s">
        <v>483</v>
      </c>
      <c r="F7742" s="20">
        <v>2036</v>
      </c>
      <c r="G7742" s="20">
        <v>50</v>
      </c>
      <c r="H7742" s="11">
        <v>9800.0668922619607</v>
      </c>
      <c r="I7742" s="10">
        <v>4049516.7362048798</v>
      </c>
      <c r="J7742" s="33">
        <f t="shared" si="480"/>
        <v>2.420058375026343E-3</v>
      </c>
      <c r="K7742" s="33">
        <f t="shared" si="481"/>
        <v>2.4171323945808565E-3</v>
      </c>
      <c r="L7742" s="33">
        <f t="shared" si="482"/>
        <v>0.98298026199824329</v>
      </c>
      <c r="M7742" s="33">
        <f t="shared" si="483"/>
        <v>0.98060426856373373</v>
      </c>
    </row>
    <row r="7743" spans="1:13" ht="41.4">
      <c r="A7743" t="s">
        <v>164</v>
      </c>
      <c r="B7743" t="s">
        <v>268</v>
      </c>
      <c r="C7743" s="14" t="s">
        <v>270</v>
      </c>
      <c r="D7743" t="s">
        <v>465</v>
      </c>
      <c r="E7743" t="s">
        <v>483</v>
      </c>
      <c r="F7743" s="20">
        <v>2036</v>
      </c>
      <c r="G7743" s="20">
        <v>51</v>
      </c>
      <c r="H7743" s="11">
        <v>10840.5594468856</v>
      </c>
      <c r="I7743" s="10">
        <v>4096393.7413137299</v>
      </c>
      <c r="J7743" s="33">
        <f t="shared" si="480"/>
        <v>2.6463665681241348E-3</v>
      </c>
      <c r="K7743" s="33">
        <f t="shared" si="481"/>
        <v>2.642868026938916E-3</v>
      </c>
      <c r="L7743" s="33">
        <f t="shared" si="482"/>
        <v>0.98060426856373373</v>
      </c>
      <c r="M7743" s="33">
        <f t="shared" si="483"/>
        <v>0.97801266089526684</v>
      </c>
    </row>
    <row r="7744" spans="1:13" ht="41.4">
      <c r="A7744" t="s">
        <v>164</v>
      </c>
      <c r="B7744" t="s">
        <v>268</v>
      </c>
      <c r="C7744" s="14" t="s">
        <v>270</v>
      </c>
      <c r="D7744" t="s">
        <v>465</v>
      </c>
      <c r="E7744" t="s">
        <v>483</v>
      </c>
      <c r="F7744" s="20">
        <v>2036</v>
      </c>
      <c r="G7744" s="20">
        <v>52</v>
      </c>
      <c r="H7744" s="11">
        <v>12049.215985753</v>
      </c>
      <c r="I7744" s="10">
        <v>4167044.1375543401</v>
      </c>
      <c r="J7744" s="33">
        <f t="shared" si="480"/>
        <v>2.8915498823645167E-3</v>
      </c>
      <c r="K7744" s="33">
        <f t="shared" si="481"/>
        <v>2.8873733784963163E-3</v>
      </c>
      <c r="L7744" s="33">
        <f t="shared" si="482"/>
        <v>0.97801266089526684</v>
      </c>
      <c r="M7744" s="33">
        <f t="shared" si="483"/>
        <v>0.97518877317436548</v>
      </c>
    </row>
    <row r="7745" spans="1:13" ht="41.4">
      <c r="A7745" t="s">
        <v>164</v>
      </c>
      <c r="B7745" t="s">
        <v>268</v>
      </c>
      <c r="C7745" s="14" t="s">
        <v>270</v>
      </c>
      <c r="D7745" t="s">
        <v>465</v>
      </c>
      <c r="E7745" t="s">
        <v>483</v>
      </c>
      <c r="F7745" s="20">
        <v>2036</v>
      </c>
      <c r="G7745" s="20">
        <v>53</v>
      </c>
      <c r="H7745" s="11">
        <v>13040.3946189333</v>
      </c>
      <c r="I7745" s="10">
        <v>4130904.7898455202</v>
      </c>
      <c r="J7745" s="33">
        <f t="shared" si="480"/>
        <v>3.1567889560148782E-3</v>
      </c>
      <c r="K7745" s="33">
        <f t="shared" si="481"/>
        <v>3.1518115366900856E-3</v>
      </c>
      <c r="L7745" s="33">
        <f t="shared" si="482"/>
        <v>0.97518877317436548</v>
      </c>
      <c r="M7745" s="33">
        <f t="shared" si="483"/>
        <v>0.97211516194862391</v>
      </c>
    </row>
    <row r="7746" spans="1:13" ht="41.4">
      <c r="A7746" t="s">
        <v>164</v>
      </c>
      <c r="B7746" t="s">
        <v>268</v>
      </c>
      <c r="C7746" s="14" t="s">
        <v>270</v>
      </c>
      <c r="D7746" t="s">
        <v>465</v>
      </c>
      <c r="E7746" t="s">
        <v>483</v>
      </c>
      <c r="F7746" s="20">
        <v>2036</v>
      </c>
      <c r="G7746" s="20">
        <v>54</v>
      </c>
      <c r="H7746" s="11">
        <v>13740.7697744329</v>
      </c>
      <c r="I7746" s="10">
        <v>3985451.7002814901</v>
      </c>
      <c r="J7746" s="33">
        <f t="shared" ref="J7746:J7809" si="484">IF(I7746&gt;0,H7746/I7746,0)</f>
        <v>3.4477321036063234E-3</v>
      </c>
      <c r="K7746" s="33">
        <f t="shared" ref="K7746:K7809" si="485">1-EXP(-J7746)</f>
        <v>3.4417954998434697E-3</v>
      </c>
      <c r="L7746" s="33">
        <f t="shared" ref="L7746:L7809" si="486">IF(G7746=30,1,M7745)</f>
        <v>0.97211516194862391</v>
      </c>
      <c r="M7746" s="33">
        <f t="shared" ref="M7746:M7809" si="487">L7746*(1-K7746)</f>
        <v>0.9687693403588995</v>
      </c>
    </row>
    <row r="7747" spans="1:13" ht="41.4">
      <c r="A7747" t="s">
        <v>164</v>
      </c>
      <c r="B7747" t="s">
        <v>268</v>
      </c>
      <c r="C7747" s="14" t="s">
        <v>270</v>
      </c>
      <c r="D7747" t="s">
        <v>465</v>
      </c>
      <c r="E7747" t="s">
        <v>483</v>
      </c>
      <c r="F7747" s="20">
        <v>2036</v>
      </c>
      <c r="G7747" s="20">
        <v>55</v>
      </c>
      <c r="H7747" s="11">
        <v>14654.7747370088</v>
      </c>
      <c r="I7747" s="10">
        <v>3899692.77355575</v>
      </c>
      <c r="J7747" s="33">
        <f t="shared" si="484"/>
        <v>3.7579305827331977E-3</v>
      </c>
      <c r="K7747" s="33">
        <f t="shared" si="485"/>
        <v>3.750878398239843E-3</v>
      </c>
      <c r="L7747" s="33">
        <f t="shared" si="486"/>
        <v>0.9687693403588995</v>
      </c>
      <c r="M7747" s="33">
        <f t="shared" si="487"/>
        <v>0.96513560436727019</v>
      </c>
    </row>
    <row r="7748" spans="1:13" ht="41.4">
      <c r="A7748" t="s">
        <v>164</v>
      </c>
      <c r="B7748" t="s">
        <v>268</v>
      </c>
      <c r="C7748" s="14" t="s">
        <v>270</v>
      </c>
      <c r="D7748" t="s">
        <v>465</v>
      </c>
      <c r="E7748" t="s">
        <v>483</v>
      </c>
      <c r="F7748" s="20">
        <v>2036</v>
      </c>
      <c r="G7748" s="20">
        <v>56</v>
      </c>
      <c r="H7748" s="11">
        <v>15692.265469420799</v>
      </c>
      <c r="I7748" s="10">
        <v>3828097.2268045102</v>
      </c>
      <c r="J7748" s="33">
        <f t="shared" si="484"/>
        <v>4.0992337810917771E-3</v>
      </c>
      <c r="K7748" s="33">
        <f t="shared" si="485"/>
        <v>4.0908433909346842E-3</v>
      </c>
      <c r="L7748" s="33">
        <f t="shared" si="486"/>
        <v>0.96513560436727019</v>
      </c>
      <c r="M7748" s="33">
        <f t="shared" si="487"/>
        <v>0.96118738575878859</v>
      </c>
    </row>
    <row r="7749" spans="1:13" ht="41.4">
      <c r="A7749" t="s">
        <v>164</v>
      </c>
      <c r="B7749" t="s">
        <v>268</v>
      </c>
      <c r="C7749" s="14" t="s">
        <v>270</v>
      </c>
      <c r="D7749" t="s">
        <v>465</v>
      </c>
      <c r="E7749" t="s">
        <v>483</v>
      </c>
      <c r="F7749" s="20">
        <v>2036</v>
      </c>
      <c r="G7749" s="20">
        <v>57</v>
      </c>
      <c r="H7749" s="11">
        <v>16786.4630482674</v>
      </c>
      <c r="I7749" s="10">
        <v>3750725.9700845201</v>
      </c>
      <c r="J7749" s="33">
        <f t="shared" si="484"/>
        <v>4.4755237205156657E-3</v>
      </c>
      <c r="K7749" s="33">
        <f t="shared" si="485"/>
        <v>4.465523488550116E-3</v>
      </c>
      <c r="L7749" s="33">
        <f t="shared" si="486"/>
        <v>0.96118738575878859</v>
      </c>
      <c r="M7749" s="33">
        <f t="shared" si="487"/>
        <v>0.95689518091078463</v>
      </c>
    </row>
    <row r="7750" spans="1:13" ht="41.4">
      <c r="A7750" t="s">
        <v>164</v>
      </c>
      <c r="B7750" t="s">
        <v>268</v>
      </c>
      <c r="C7750" s="14" t="s">
        <v>270</v>
      </c>
      <c r="D7750" t="s">
        <v>465</v>
      </c>
      <c r="E7750" t="s">
        <v>483</v>
      </c>
      <c r="F7750" s="20">
        <v>2036</v>
      </c>
      <c r="G7750" s="20">
        <v>58</v>
      </c>
      <c r="H7750" s="11">
        <v>17871.516518101202</v>
      </c>
      <c r="I7750" s="10">
        <v>3654070.4035759801</v>
      </c>
      <c r="J7750" s="33">
        <f t="shared" si="484"/>
        <v>4.8908517199372E-3</v>
      </c>
      <c r="K7750" s="33">
        <f t="shared" si="485"/>
        <v>4.8789109793926366E-3</v>
      </c>
      <c r="L7750" s="33">
        <f t="shared" si="486"/>
        <v>0.95689518091078463</v>
      </c>
      <c r="M7750" s="33">
        <f t="shared" si="487"/>
        <v>0.95222657450651105</v>
      </c>
    </row>
    <row r="7751" spans="1:13" ht="41.4">
      <c r="A7751" t="s">
        <v>164</v>
      </c>
      <c r="B7751" t="s">
        <v>268</v>
      </c>
      <c r="C7751" s="14" t="s">
        <v>270</v>
      </c>
      <c r="D7751" t="s">
        <v>465</v>
      </c>
      <c r="E7751" t="s">
        <v>483</v>
      </c>
      <c r="F7751" s="20">
        <v>2036</v>
      </c>
      <c r="G7751" s="20">
        <v>59</v>
      </c>
      <c r="H7751" s="11">
        <v>19133.4077359927</v>
      </c>
      <c r="I7751" s="10">
        <v>3572494.4458706202</v>
      </c>
      <c r="J7751" s="33">
        <f t="shared" si="484"/>
        <v>5.3557557683843703E-3</v>
      </c>
      <c r="K7751" s="33">
        <f t="shared" si="485"/>
        <v>5.3414392784033593E-3</v>
      </c>
      <c r="L7751" s="33">
        <f t="shared" si="486"/>
        <v>0.95222657450651105</v>
      </c>
      <c r="M7751" s="33">
        <f t="shared" si="487"/>
        <v>0.9471403140795025</v>
      </c>
    </row>
    <row r="7752" spans="1:13" ht="41.4">
      <c r="A7752" t="s">
        <v>164</v>
      </c>
      <c r="B7752" t="s">
        <v>268</v>
      </c>
      <c r="C7752" s="14" t="s">
        <v>270</v>
      </c>
      <c r="D7752" t="s">
        <v>465</v>
      </c>
      <c r="E7752" t="s">
        <v>483</v>
      </c>
      <c r="F7752" s="20">
        <v>2036</v>
      </c>
      <c r="G7752" s="20">
        <v>60</v>
      </c>
      <c r="H7752" s="11">
        <v>20497.679566519899</v>
      </c>
      <c r="I7752" s="10">
        <v>3479008.5466237199</v>
      </c>
      <c r="J7752" s="33">
        <f t="shared" si="484"/>
        <v>5.8918163872900865E-3</v>
      </c>
      <c r="K7752" s="33">
        <f t="shared" si="485"/>
        <v>5.8744936745639409E-3</v>
      </c>
      <c r="L7752" s="33">
        <f t="shared" si="486"/>
        <v>0.9471403140795025</v>
      </c>
      <c r="M7752" s="33">
        <f t="shared" si="487"/>
        <v>0.94157634429551795</v>
      </c>
    </row>
    <row r="7753" spans="1:13" ht="41.4">
      <c r="A7753" t="s">
        <v>164</v>
      </c>
      <c r="B7753" t="s">
        <v>268</v>
      </c>
      <c r="C7753" s="14" t="s">
        <v>270</v>
      </c>
      <c r="D7753" t="s">
        <v>465</v>
      </c>
      <c r="E7753" t="s">
        <v>483</v>
      </c>
      <c r="F7753" s="20">
        <v>2036</v>
      </c>
      <c r="G7753" s="20">
        <v>61</v>
      </c>
      <c r="H7753" s="11">
        <v>21821.259858977599</v>
      </c>
      <c r="I7753" s="10">
        <v>3383468.0485386699</v>
      </c>
      <c r="J7753" s="33">
        <f t="shared" si="484"/>
        <v>6.449376659076851E-3</v>
      </c>
      <c r="K7753" s="33">
        <f t="shared" si="485"/>
        <v>6.4286240671593831E-3</v>
      </c>
      <c r="L7753" s="33">
        <f t="shared" si="486"/>
        <v>0.94157634429551795</v>
      </c>
      <c r="M7753" s="33">
        <f t="shared" si="487"/>
        <v>0.93552330394751182</v>
      </c>
    </row>
    <row r="7754" spans="1:13" ht="41.4">
      <c r="A7754" t="s">
        <v>164</v>
      </c>
      <c r="B7754" t="s">
        <v>268</v>
      </c>
      <c r="C7754" s="14" t="s">
        <v>270</v>
      </c>
      <c r="D7754" t="s">
        <v>465</v>
      </c>
      <c r="E7754" t="s">
        <v>483</v>
      </c>
      <c r="F7754" s="20">
        <v>2036</v>
      </c>
      <c r="G7754" s="20">
        <v>62</v>
      </c>
      <c r="H7754" s="11">
        <v>23040.339835138999</v>
      </c>
      <c r="I7754" s="10">
        <v>3261887.7030059602</v>
      </c>
      <c r="J7754" s="33">
        <f t="shared" si="484"/>
        <v>7.06349878749854E-3</v>
      </c>
      <c r="K7754" s="33">
        <f t="shared" si="485"/>
        <v>7.03861091290503E-3</v>
      </c>
      <c r="L7754" s="33">
        <f t="shared" si="486"/>
        <v>0.93552330394751182</v>
      </c>
      <c r="M7754" s="33">
        <f t="shared" si="487"/>
        <v>0.92893851941106986</v>
      </c>
    </row>
    <row r="7755" spans="1:13" ht="41.4">
      <c r="A7755" t="s">
        <v>164</v>
      </c>
      <c r="B7755" t="s">
        <v>268</v>
      </c>
      <c r="C7755" s="14" t="s">
        <v>270</v>
      </c>
      <c r="D7755" t="s">
        <v>465</v>
      </c>
      <c r="E7755" t="s">
        <v>483</v>
      </c>
      <c r="F7755" s="20">
        <v>2036</v>
      </c>
      <c r="G7755" s="20">
        <v>63</v>
      </c>
      <c r="H7755" s="11">
        <v>24719.068840194599</v>
      </c>
      <c r="I7755" s="10">
        <v>3194509.4716316601</v>
      </c>
      <c r="J7755" s="33">
        <f t="shared" si="484"/>
        <v>7.7379857720593437E-3</v>
      </c>
      <c r="K7755" s="33">
        <f t="shared" si="485"/>
        <v>7.7081246314890661E-3</v>
      </c>
      <c r="L7755" s="33">
        <f t="shared" si="486"/>
        <v>0.92893851941106986</v>
      </c>
      <c r="M7755" s="33">
        <f t="shared" si="487"/>
        <v>0.92177814552845838</v>
      </c>
    </row>
    <row r="7756" spans="1:13" ht="41.4">
      <c r="A7756" t="s">
        <v>164</v>
      </c>
      <c r="B7756" t="s">
        <v>268</v>
      </c>
      <c r="C7756" s="14" t="s">
        <v>270</v>
      </c>
      <c r="D7756" t="s">
        <v>465</v>
      </c>
      <c r="E7756" t="s">
        <v>483</v>
      </c>
      <c r="F7756" s="20">
        <v>2036</v>
      </c>
      <c r="G7756" s="20">
        <v>64</v>
      </c>
      <c r="H7756" s="11">
        <v>25273.239180770699</v>
      </c>
      <c r="I7756" s="10">
        <v>2977063.7736427002</v>
      </c>
      <c r="J7756" s="33">
        <f t="shared" si="484"/>
        <v>8.4893173617999664E-3</v>
      </c>
      <c r="K7756" s="33">
        <f t="shared" si="485"/>
        <v>8.4533848598621342E-3</v>
      </c>
      <c r="L7756" s="33">
        <f t="shared" si="486"/>
        <v>0.92177814552845838</v>
      </c>
      <c r="M7756" s="33">
        <f t="shared" si="487"/>
        <v>0.9139860001088963</v>
      </c>
    </row>
    <row r="7757" spans="1:13" ht="41.4">
      <c r="A7757" t="s">
        <v>164</v>
      </c>
      <c r="B7757" t="s">
        <v>268</v>
      </c>
      <c r="C7757" s="14" t="s">
        <v>270</v>
      </c>
      <c r="D7757" t="s">
        <v>465</v>
      </c>
      <c r="E7757" t="s">
        <v>483</v>
      </c>
      <c r="F7757" s="20">
        <v>2036</v>
      </c>
      <c r="G7757" s="20">
        <v>65</v>
      </c>
      <c r="H7757" s="11">
        <v>25726.389681674402</v>
      </c>
      <c r="I7757" s="10">
        <v>2869829.2403623499</v>
      </c>
      <c r="J7757" s="33">
        <f t="shared" si="484"/>
        <v>8.9644322107562541E-3</v>
      </c>
      <c r="K7757" s="33">
        <f t="shared" si="485"/>
        <v>8.9243714849180922E-3</v>
      </c>
      <c r="L7757" s="33">
        <f t="shared" si="486"/>
        <v>0.9139860001088963</v>
      </c>
      <c r="M7757" s="33">
        <f t="shared" si="487"/>
        <v>0.90582924951191013</v>
      </c>
    </row>
    <row r="7758" spans="1:13" ht="41.4">
      <c r="A7758" t="s">
        <v>164</v>
      </c>
      <c r="B7758" t="s">
        <v>268</v>
      </c>
      <c r="C7758" s="14" t="s">
        <v>270</v>
      </c>
      <c r="D7758" t="s">
        <v>465</v>
      </c>
      <c r="E7758" t="s">
        <v>483</v>
      </c>
      <c r="F7758" s="20">
        <v>2036</v>
      </c>
      <c r="G7758" s="20">
        <v>66</v>
      </c>
      <c r="H7758" s="11">
        <v>27193.9190665594</v>
      </c>
      <c r="I7758" s="10">
        <v>2766027.4508318799</v>
      </c>
      <c r="J7758" s="33">
        <f t="shared" si="484"/>
        <v>9.8313988382077895E-3</v>
      </c>
      <c r="K7758" s="33">
        <f t="shared" si="485"/>
        <v>9.7832286260863821E-3</v>
      </c>
      <c r="L7758" s="33">
        <f t="shared" si="486"/>
        <v>0.90582924951191013</v>
      </c>
      <c r="M7758" s="33">
        <f t="shared" si="487"/>
        <v>0.89696731486773884</v>
      </c>
    </row>
    <row r="7759" spans="1:13" ht="41.4">
      <c r="A7759" t="s">
        <v>164</v>
      </c>
      <c r="B7759" t="s">
        <v>268</v>
      </c>
      <c r="C7759" s="14" t="s">
        <v>270</v>
      </c>
      <c r="D7759" t="s">
        <v>465</v>
      </c>
      <c r="E7759" t="s">
        <v>483</v>
      </c>
      <c r="F7759" s="20">
        <v>2036</v>
      </c>
      <c r="G7759" s="20">
        <v>67</v>
      </c>
      <c r="H7759" s="11">
        <v>28615.185501528402</v>
      </c>
      <c r="I7759" s="10">
        <v>2652759.6133383499</v>
      </c>
      <c r="J7759" s="33">
        <f t="shared" si="484"/>
        <v>1.0786950071784977E-2</v>
      </c>
      <c r="K7759" s="33">
        <f t="shared" si="485"/>
        <v>1.0728979554786244E-2</v>
      </c>
      <c r="L7759" s="33">
        <f t="shared" si="486"/>
        <v>0.89696731486773884</v>
      </c>
      <c r="M7759" s="33">
        <f t="shared" si="487"/>
        <v>0.88734377088521132</v>
      </c>
    </row>
    <row r="7760" spans="1:13" ht="41.4">
      <c r="A7760" t="s">
        <v>164</v>
      </c>
      <c r="B7760" t="s">
        <v>268</v>
      </c>
      <c r="C7760" s="14" t="s">
        <v>270</v>
      </c>
      <c r="D7760" t="s">
        <v>465</v>
      </c>
      <c r="E7760" t="s">
        <v>483</v>
      </c>
      <c r="F7760" s="20">
        <v>2036</v>
      </c>
      <c r="G7760" s="20">
        <v>68</v>
      </c>
      <c r="H7760" s="11">
        <v>29865.298563971999</v>
      </c>
      <c r="I7760" s="10">
        <v>2521684.4904044</v>
      </c>
      <c r="J7760" s="33">
        <f t="shared" si="484"/>
        <v>1.1843392255302539E-2</v>
      </c>
      <c r="K7760" s="33">
        <f t="shared" si="485"/>
        <v>1.1773535338169938E-2</v>
      </c>
      <c r="L7760" s="33">
        <f t="shared" si="486"/>
        <v>0.88734377088521132</v>
      </c>
      <c r="M7760" s="33">
        <f t="shared" si="487"/>
        <v>0.87689659764158934</v>
      </c>
    </row>
    <row r="7761" spans="1:13" ht="41.4">
      <c r="A7761" t="s">
        <v>164</v>
      </c>
      <c r="B7761" t="s">
        <v>268</v>
      </c>
      <c r="C7761" s="14" t="s">
        <v>270</v>
      </c>
      <c r="D7761" t="s">
        <v>465</v>
      </c>
      <c r="E7761" t="s">
        <v>483</v>
      </c>
      <c r="F7761" s="20">
        <v>2036</v>
      </c>
      <c r="G7761" s="20">
        <v>69</v>
      </c>
      <c r="H7761" s="11">
        <v>30784.988008287499</v>
      </c>
      <c r="I7761" s="10">
        <v>2363542.3648981098</v>
      </c>
      <c r="J7761" s="33">
        <f t="shared" si="484"/>
        <v>1.3024935988238406E-2</v>
      </c>
      <c r="K7761" s="33">
        <f t="shared" si="485"/>
        <v>1.2940478591209947E-2</v>
      </c>
      <c r="L7761" s="33">
        <f t="shared" si="486"/>
        <v>0.87689659764158934</v>
      </c>
      <c r="M7761" s="33">
        <f t="shared" si="487"/>
        <v>0.86554913599310346</v>
      </c>
    </row>
    <row r="7762" spans="1:13" ht="41.4">
      <c r="A7762" t="s">
        <v>164</v>
      </c>
      <c r="B7762" t="s">
        <v>268</v>
      </c>
      <c r="C7762" s="14" t="s">
        <v>270</v>
      </c>
      <c r="D7762" t="s">
        <v>465</v>
      </c>
      <c r="E7762" t="s">
        <v>483</v>
      </c>
      <c r="F7762" s="20">
        <v>2037</v>
      </c>
      <c r="G7762" s="20">
        <v>30</v>
      </c>
      <c r="H7762" s="11">
        <v>837.73739283932298</v>
      </c>
      <c r="I7762" s="10">
        <v>4685548.0565466098</v>
      </c>
      <c r="J7762" s="33">
        <f t="shared" si="484"/>
        <v>1.7879176197304028E-4</v>
      </c>
      <c r="K7762" s="33">
        <f t="shared" si="485"/>
        <v>1.7877577967850833E-4</v>
      </c>
      <c r="L7762" s="33">
        <f t="shared" si="486"/>
        <v>1</v>
      </c>
      <c r="M7762" s="33">
        <f t="shared" si="487"/>
        <v>0.99982122422032149</v>
      </c>
    </row>
    <row r="7763" spans="1:13" ht="41.4">
      <c r="A7763" t="s">
        <v>164</v>
      </c>
      <c r="B7763" t="s">
        <v>268</v>
      </c>
      <c r="C7763" s="14" t="s">
        <v>270</v>
      </c>
      <c r="D7763" t="s">
        <v>465</v>
      </c>
      <c r="E7763" t="s">
        <v>483</v>
      </c>
      <c r="F7763" s="20">
        <v>2037</v>
      </c>
      <c r="G7763" s="20">
        <v>31</v>
      </c>
      <c r="H7763" s="11">
        <v>1030.5594346859</v>
      </c>
      <c r="I7763" s="10">
        <v>4602497.32347597</v>
      </c>
      <c r="J7763" s="33">
        <f t="shared" si="484"/>
        <v>2.239130980977051E-4</v>
      </c>
      <c r="K7763" s="33">
        <f t="shared" si="485"/>
        <v>2.2388803143091884E-4</v>
      </c>
      <c r="L7763" s="33">
        <f t="shared" si="486"/>
        <v>0.99982122422032149</v>
      </c>
      <c r="M7763" s="33">
        <f t="shared" si="487"/>
        <v>0.99959737621464795</v>
      </c>
    </row>
    <row r="7764" spans="1:13" ht="41.4">
      <c r="A7764" t="s">
        <v>164</v>
      </c>
      <c r="B7764" t="s">
        <v>268</v>
      </c>
      <c r="C7764" s="14" t="s">
        <v>270</v>
      </c>
      <c r="D7764" t="s">
        <v>465</v>
      </c>
      <c r="E7764" t="s">
        <v>483</v>
      </c>
      <c r="F7764" s="20">
        <v>2037</v>
      </c>
      <c r="G7764" s="20">
        <v>32</v>
      </c>
      <c r="H7764" s="11">
        <v>1070.5386498299099</v>
      </c>
      <c r="I7764" s="10">
        <v>4541684.8929765001</v>
      </c>
      <c r="J7764" s="33">
        <f t="shared" si="484"/>
        <v>2.3571398612119636E-4</v>
      </c>
      <c r="K7764" s="33">
        <f t="shared" si="485"/>
        <v>2.3568620776215354E-4</v>
      </c>
      <c r="L7764" s="33">
        <f t="shared" si="486"/>
        <v>0.99959737621464795</v>
      </c>
      <c r="M7764" s="33">
        <f t="shared" si="487"/>
        <v>0.99936178489975891</v>
      </c>
    </row>
    <row r="7765" spans="1:13" ht="41.4">
      <c r="A7765" t="s">
        <v>164</v>
      </c>
      <c r="B7765" t="s">
        <v>268</v>
      </c>
      <c r="C7765" s="14" t="s">
        <v>270</v>
      </c>
      <c r="D7765" t="s">
        <v>465</v>
      </c>
      <c r="E7765" t="s">
        <v>483</v>
      </c>
      <c r="F7765" s="20">
        <v>2037</v>
      </c>
      <c r="G7765" s="20">
        <v>33</v>
      </c>
      <c r="H7765" s="11">
        <v>1101.91979455397</v>
      </c>
      <c r="I7765" s="10">
        <v>4413117.1136817699</v>
      </c>
      <c r="J7765" s="33">
        <f t="shared" si="484"/>
        <v>2.4969194475663069E-4</v>
      </c>
      <c r="K7765" s="33">
        <f t="shared" si="485"/>
        <v>2.4966077431742839E-4</v>
      </c>
      <c r="L7765" s="33">
        <f t="shared" si="486"/>
        <v>0.99936178489975891</v>
      </c>
      <c r="M7765" s="33">
        <f t="shared" si="487"/>
        <v>0.99911228346271763</v>
      </c>
    </row>
    <row r="7766" spans="1:13" ht="41.4">
      <c r="A7766" t="s">
        <v>164</v>
      </c>
      <c r="B7766" t="s">
        <v>268</v>
      </c>
      <c r="C7766" s="14" t="s">
        <v>270</v>
      </c>
      <c r="D7766" t="s">
        <v>465</v>
      </c>
      <c r="E7766" t="s">
        <v>483</v>
      </c>
      <c r="F7766" s="20">
        <v>2037</v>
      </c>
      <c r="G7766" s="20">
        <v>34</v>
      </c>
      <c r="H7766" s="11">
        <v>1157.24163969608</v>
      </c>
      <c r="I7766" s="10">
        <v>4347566.1600569598</v>
      </c>
      <c r="J7766" s="33">
        <f t="shared" si="484"/>
        <v>2.6618149030788261E-4</v>
      </c>
      <c r="K7766" s="33">
        <f t="shared" si="485"/>
        <v>2.6614606715802402E-4</v>
      </c>
      <c r="L7766" s="33">
        <f t="shared" si="486"/>
        <v>0.99911228346271763</v>
      </c>
      <c r="M7766" s="33">
        <f t="shared" si="487"/>
        <v>0.9988463736578248</v>
      </c>
    </row>
    <row r="7767" spans="1:13" ht="41.4">
      <c r="A7767" t="s">
        <v>164</v>
      </c>
      <c r="B7767" t="s">
        <v>268</v>
      </c>
      <c r="C7767" s="14" t="s">
        <v>270</v>
      </c>
      <c r="D7767" t="s">
        <v>465</v>
      </c>
      <c r="E7767" t="s">
        <v>483</v>
      </c>
      <c r="F7767" s="20">
        <v>2037</v>
      </c>
      <c r="G7767" s="20">
        <v>35</v>
      </c>
      <c r="H7767" s="11">
        <v>1739.7540428516199</v>
      </c>
      <c r="I7767" s="10">
        <v>4325569.5468068197</v>
      </c>
      <c r="J7767" s="33">
        <f t="shared" si="484"/>
        <v>4.0220230515908002E-4</v>
      </c>
      <c r="K7767" s="33">
        <f t="shared" si="485"/>
        <v>4.0212143265472289E-4</v>
      </c>
      <c r="L7767" s="33">
        <f t="shared" si="486"/>
        <v>0.9988463736578248</v>
      </c>
      <c r="M7767" s="33">
        <f t="shared" si="487"/>
        <v>0.99844471612304753</v>
      </c>
    </row>
    <row r="7768" spans="1:13" ht="41.4">
      <c r="A7768" t="s">
        <v>164</v>
      </c>
      <c r="B7768" t="s">
        <v>268</v>
      </c>
      <c r="C7768" s="14" t="s">
        <v>270</v>
      </c>
      <c r="D7768" t="s">
        <v>465</v>
      </c>
      <c r="E7768" t="s">
        <v>483</v>
      </c>
      <c r="F7768" s="20">
        <v>2037</v>
      </c>
      <c r="G7768" s="20">
        <v>36</v>
      </c>
      <c r="H7768" s="11">
        <v>1934.3504223348</v>
      </c>
      <c r="I7768" s="10">
        <v>4304546.3930178797</v>
      </c>
      <c r="J7768" s="33">
        <f t="shared" si="484"/>
        <v>4.4937381217969495E-4</v>
      </c>
      <c r="K7768" s="33">
        <f t="shared" si="485"/>
        <v>4.4927285889062585E-4</v>
      </c>
      <c r="L7768" s="33">
        <f t="shared" si="486"/>
        <v>0.99844471612304753</v>
      </c>
      <c r="M7768" s="33">
        <f t="shared" si="487"/>
        <v>0.99799614201099074</v>
      </c>
    </row>
    <row r="7769" spans="1:13" ht="41.4">
      <c r="A7769" t="s">
        <v>164</v>
      </c>
      <c r="B7769" t="s">
        <v>268</v>
      </c>
      <c r="C7769" s="14" t="s">
        <v>270</v>
      </c>
      <c r="D7769" t="s">
        <v>465</v>
      </c>
      <c r="E7769" t="s">
        <v>483</v>
      </c>
      <c r="F7769" s="20">
        <v>2037</v>
      </c>
      <c r="G7769" s="20">
        <v>37</v>
      </c>
      <c r="H7769" s="11">
        <v>2068.8326194035399</v>
      </c>
      <c r="I7769" s="10">
        <v>4283419.4517664304</v>
      </c>
      <c r="J7769" s="33">
        <f t="shared" si="484"/>
        <v>4.8298623160764195E-4</v>
      </c>
      <c r="K7769" s="33">
        <f t="shared" si="485"/>
        <v>4.8286961253352079E-4</v>
      </c>
      <c r="L7769" s="33">
        <f t="shared" si="486"/>
        <v>0.99799614201099074</v>
      </c>
      <c r="M7769" s="33">
        <f t="shared" si="487"/>
        <v>0.99751424000058797</v>
      </c>
    </row>
    <row r="7770" spans="1:13" ht="41.4">
      <c r="A7770" t="s">
        <v>164</v>
      </c>
      <c r="B7770" t="s">
        <v>268</v>
      </c>
      <c r="C7770" s="14" t="s">
        <v>270</v>
      </c>
      <c r="D7770" t="s">
        <v>465</v>
      </c>
      <c r="E7770" t="s">
        <v>483</v>
      </c>
      <c r="F7770" s="20">
        <v>2037</v>
      </c>
      <c r="G7770" s="20">
        <v>38</v>
      </c>
      <c r="H7770" s="11">
        <v>2238.3110624853498</v>
      </c>
      <c r="I7770" s="10">
        <v>4301561.1459618099</v>
      </c>
      <c r="J7770" s="33">
        <f t="shared" si="484"/>
        <v>5.2034854010772722E-4</v>
      </c>
      <c r="K7770" s="33">
        <f t="shared" si="485"/>
        <v>5.2021318228490099E-4</v>
      </c>
      <c r="L7770" s="33">
        <f t="shared" si="486"/>
        <v>0.99751424000058797</v>
      </c>
      <c r="M7770" s="33">
        <f t="shared" si="487"/>
        <v>0.99699531994342272</v>
      </c>
    </row>
    <row r="7771" spans="1:13" ht="41.4">
      <c r="A7771" t="s">
        <v>164</v>
      </c>
      <c r="B7771" t="s">
        <v>268</v>
      </c>
      <c r="C7771" s="14" t="s">
        <v>270</v>
      </c>
      <c r="D7771" t="s">
        <v>465</v>
      </c>
      <c r="E7771" t="s">
        <v>483</v>
      </c>
      <c r="F7771" s="20">
        <v>2037</v>
      </c>
      <c r="G7771" s="20">
        <v>39</v>
      </c>
      <c r="H7771" s="11">
        <v>2449.0738653028202</v>
      </c>
      <c r="I7771" s="10">
        <v>4358344.3543344699</v>
      </c>
      <c r="J7771" s="33">
        <f t="shared" si="484"/>
        <v>5.6192757299389662E-4</v>
      </c>
      <c r="K7771" s="33">
        <f t="shared" si="485"/>
        <v>5.6176972126376068E-4</v>
      </c>
      <c r="L7771" s="33">
        <f t="shared" si="486"/>
        <v>0.99699531994342272</v>
      </c>
      <c r="M7771" s="33">
        <f t="shared" si="487"/>
        <v>0.99643523816043678</v>
      </c>
    </row>
    <row r="7772" spans="1:13" ht="41.4">
      <c r="A7772" t="s">
        <v>164</v>
      </c>
      <c r="B7772" t="s">
        <v>268</v>
      </c>
      <c r="C7772" s="14" t="s">
        <v>270</v>
      </c>
      <c r="D7772" t="s">
        <v>465</v>
      </c>
      <c r="E7772" t="s">
        <v>483</v>
      </c>
      <c r="F7772" s="20">
        <v>2037</v>
      </c>
      <c r="G7772" s="20">
        <v>40</v>
      </c>
      <c r="H7772" s="11">
        <v>3662.8545001672501</v>
      </c>
      <c r="I7772" s="10">
        <v>4492726.9812697396</v>
      </c>
      <c r="J7772" s="33">
        <f t="shared" si="484"/>
        <v>8.1528535240128254E-4</v>
      </c>
      <c r="K7772" s="33">
        <f t="shared" si="485"/>
        <v>8.1495309759860302E-4</v>
      </c>
      <c r="L7772" s="33">
        <f t="shared" si="486"/>
        <v>0.99643523816043678</v>
      </c>
      <c r="M7772" s="33">
        <f t="shared" si="487"/>
        <v>0.99562319017654155</v>
      </c>
    </row>
    <row r="7773" spans="1:13" ht="41.4">
      <c r="A7773" t="s">
        <v>164</v>
      </c>
      <c r="B7773" t="s">
        <v>268</v>
      </c>
      <c r="C7773" s="14" t="s">
        <v>270</v>
      </c>
      <c r="D7773" t="s">
        <v>465</v>
      </c>
      <c r="E7773" t="s">
        <v>483</v>
      </c>
      <c r="F7773" s="20">
        <v>2037</v>
      </c>
      <c r="G7773" s="20">
        <v>41</v>
      </c>
      <c r="H7773" s="11">
        <v>3915.6916618895598</v>
      </c>
      <c r="I7773" s="10">
        <v>4445854.1639954299</v>
      </c>
      <c r="J7773" s="33">
        <f t="shared" si="484"/>
        <v>8.8075126116385696E-4</v>
      </c>
      <c r="K7773" s="33">
        <f t="shared" si="485"/>
        <v>8.8036351361653331E-4</v>
      </c>
      <c r="L7773" s="33">
        <f t="shared" si="486"/>
        <v>0.99562319017654155</v>
      </c>
      <c r="M7773" s="33">
        <f t="shared" si="487"/>
        <v>0.99474667984659959</v>
      </c>
    </row>
    <row r="7774" spans="1:13" ht="41.4">
      <c r="A7774" t="s">
        <v>164</v>
      </c>
      <c r="B7774" t="s">
        <v>268</v>
      </c>
      <c r="C7774" s="14" t="s">
        <v>270</v>
      </c>
      <c r="D7774" t="s">
        <v>465</v>
      </c>
      <c r="E7774" t="s">
        <v>483</v>
      </c>
      <c r="F7774" s="20">
        <v>2037</v>
      </c>
      <c r="G7774" s="20">
        <v>42</v>
      </c>
      <c r="H7774" s="11">
        <v>4168.9459135090701</v>
      </c>
      <c r="I7774" s="10">
        <v>4369574.6473160302</v>
      </c>
      <c r="J7774" s="33">
        <f t="shared" si="484"/>
        <v>9.5408506548110028E-4</v>
      </c>
      <c r="K7774" s="33">
        <f t="shared" si="485"/>
        <v>9.5363007103765884E-4</v>
      </c>
      <c r="L7774" s="33">
        <f t="shared" si="486"/>
        <v>0.99474667984659959</v>
      </c>
      <c r="M7774" s="33">
        <f t="shared" si="487"/>
        <v>0.99379805949963296</v>
      </c>
    </row>
    <row r="7775" spans="1:13" ht="41.4">
      <c r="A7775" t="s">
        <v>164</v>
      </c>
      <c r="B7775" t="s">
        <v>268</v>
      </c>
      <c r="C7775" s="14" t="s">
        <v>270</v>
      </c>
      <c r="D7775" t="s">
        <v>465</v>
      </c>
      <c r="E7775" t="s">
        <v>483</v>
      </c>
      <c r="F7775" s="20">
        <v>2037</v>
      </c>
      <c r="G7775" s="20">
        <v>43</v>
      </c>
      <c r="H7775" s="11">
        <v>4465.5131749209204</v>
      </c>
      <c r="I7775" s="10">
        <v>4308472.9329551002</v>
      </c>
      <c r="J7775" s="33">
        <f t="shared" si="484"/>
        <v>1.0364491652633198E-3</v>
      </c>
      <c r="K7775" s="33">
        <f t="shared" si="485"/>
        <v>1.0359122373427843E-3</v>
      </c>
      <c r="L7775" s="33">
        <f t="shared" si="486"/>
        <v>0.99379805949963296</v>
      </c>
      <c r="M7775" s="33">
        <f t="shared" si="487"/>
        <v>0.99276857192834977</v>
      </c>
    </row>
    <row r="7776" spans="1:13" ht="41.4">
      <c r="A7776" t="s">
        <v>164</v>
      </c>
      <c r="B7776" t="s">
        <v>268</v>
      </c>
      <c r="C7776" s="14" t="s">
        <v>270</v>
      </c>
      <c r="D7776" t="s">
        <v>465</v>
      </c>
      <c r="E7776" t="s">
        <v>483</v>
      </c>
      <c r="F7776" s="20">
        <v>2037</v>
      </c>
      <c r="G7776" s="20">
        <v>44</v>
      </c>
      <c r="H7776" s="11">
        <v>4799.00920807699</v>
      </c>
      <c r="I7776" s="10">
        <v>4250506.6389176697</v>
      </c>
      <c r="J7776" s="33">
        <f t="shared" si="484"/>
        <v>1.1290440448056772E-3</v>
      </c>
      <c r="K7776" s="33">
        <f t="shared" si="485"/>
        <v>1.1284069143834285E-3</v>
      </c>
      <c r="L7776" s="33">
        <f t="shared" si="486"/>
        <v>0.99276857192834977</v>
      </c>
      <c r="M7776" s="33">
        <f t="shared" si="487"/>
        <v>0.9916483250074033</v>
      </c>
    </row>
    <row r="7777" spans="1:13" ht="41.4">
      <c r="A7777" t="s">
        <v>164</v>
      </c>
      <c r="B7777" t="s">
        <v>268</v>
      </c>
      <c r="C7777" s="14" t="s">
        <v>270</v>
      </c>
      <c r="D7777" t="s">
        <v>465</v>
      </c>
      <c r="E7777" t="s">
        <v>483</v>
      </c>
      <c r="F7777" s="20">
        <v>2037</v>
      </c>
      <c r="G7777" s="20">
        <v>45</v>
      </c>
      <c r="H7777" s="11">
        <v>6209.5860581409797</v>
      </c>
      <c r="I7777" s="10">
        <v>4281904.3803337198</v>
      </c>
      <c r="J7777" s="33">
        <f t="shared" si="484"/>
        <v>1.450192602772933E-3</v>
      </c>
      <c r="K7777" s="33">
        <f t="shared" si="485"/>
        <v>1.4491415816028086E-3</v>
      </c>
      <c r="L7777" s="33">
        <f t="shared" si="486"/>
        <v>0.9916483250074033</v>
      </c>
      <c r="M7777" s="33">
        <f t="shared" si="487"/>
        <v>0.99021128618530829</v>
      </c>
    </row>
    <row r="7778" spans="1:13" ht="41.4">
      <c r="A7778" t="s">
        <v>164</v>
      </c>
      <c r="B7778" t="s">
        <v>268</v>
      </c>
      <c r="C7778" s="14" t="s">
        <v>270</v>
      </c>
      <c r="D7778" t="s">
        <v>465</v>
      </c>
      <c r="E7778" t="s">
        <v>483</v>
      </c>
      <c r="F7778" s="20">
        <v>2037</v>
      </c>
      <c r="G7778" s="20">
        <v>46</v>
      </c>
      <c r="H7778" s="11">
        <v>6806.5338321318704</v>
      </c>
      <c r="I7778" s="10">
        <v>4292150.2953736698</v>
      </c>
      <c r="J7778" s="33">
        <f t="shared" si="484"/>
        <v>1.5858097605455125E-3</v>
      </c>
      <c r="K7778" s="33">
        <f t="shared" si="485"/>
        <v>1.5845530286475729E-3</v>
      </c>
      <c r="L7778" s="33">
        <f t="shared" si="486"/>
        <v>0.99021128618530829</v>
      </c>
      <c r="M7778" s="33">
        <f t="shared" si="487"/>
        <v>0.98864224389278232</v>
      </c>
    </row>
    <row r="7779" spans="1:13" ht="41.4">
      <c r="A7779" t="s">
        <v>164</v>
      </c>
      <c r="B7779" t="s">
        <v>268</v>
      </c>
      <c r="C7779" s="14" t="s">
        <v>270</v>
      </c>
      <c r="D7779" t="s">
        <v>465</v>
      </c>
      <c r="E7779" t="s">
        <v>483</v>
      </c>
      <c r="F7779" s="20">
        <v>2037</v>
      </c>
      <c r="G7779" s="20">
        <v>47</v>
      </c>
      <c r="H7779" s="11">
        <v>10132.300341010499</v>
      </c>
      <c r="I7779" s="10">
        <v>6315808.3804590702</v>
      </c>
      <c r="J7779" s="33">
        <f t="shared" si="484"/>
        <v>1.604276084809594E-3</v>
      </c>
      <c r="K7779" s="33">
        <f t="shared" si="485"/>
        <v>1.6029899218101828E-3</v>
      </c>
      <c r="L7779" s="33">
        <f t="shared" si="486"/>
        <v>0.98864224389278232</v>
      </c>
      <c r="M7779" s="33">
        <f t="shared" si="487"/>
        <v>0.98705746033954644</v>
      </c>
    </row>
    <row r="7780" spans="1:13" ht="41.4">
      <c r="A7780" t="s">
        <v>164</v>
      </c>
      <c r="B7780" t="s">
        <v>268</v>
      </c>
      <c r="C7780" s="14" t="s">
        <v>270</v>
      </c>
      <c r="D7780" t="s">
        <v>465</v>
      </c>
      <c r="E7780" t="s">
        <v>483</v>
      </c>
      <c r="F7780" s="20">
        <v>2037</v>
      </c>
      <c r="G7780" s="20">
        <v>48</v>
      </c>
      <c r="H7780" s="11">
        <v>8059.4118439514104</v>
      </c>
      <c r="I7780" s="10">
        <v>4236216.9392503202</v>
      </c>
      <c r="J7780" s="33">
        <f t="shared" si="484"/>
        <v>1.9025021521626034E-3</v>
      </c>
      <c r="K7780" s="33">
        <f t="shared" si="485"/>
        <v>1.9006935420864401E-3</v>
      </c>
      <c r="L7780" s="33">
        <f t="shared" si="486"/>
        <v>0.98705746033954644</v>
      </c>
      <c r="M7780" s="33">
        <f t="shared" si="487"/>
        <v>0.98518136659901079</v>
      </c>
    </row>
    <row r="7781" spans="1:13" ht="41.4">
      <c r="A7781" t="s">
        <v>164</v>
      </c>
      <c r="B7781" t="s">
        <v>268</v>
      </c>
      <c r="C7781" s="14" t="s">
        <v>270</v>
      </c>
      <c r="D7781" t="s">
        <v>465</v>
      </c>
      <c r="E7781" t="s">
        <v>483</v>
      </c>
      <c r="F7781" s="20">
        <v>2037</v>
      </c>
      <c r="G7781" s="20">
        <v>49</v>
      </c>
      <c r="H7781" s="11">
        <v>8777.85120730364</v>
      </c>
      <c r="I7781" s="10">
        <v>4210905.6645249901</v>
      </c>
      <c r="J7781" s="33">
        <f t="shared" si="484"/>
        <v>2.0845518533585631E-3</v>
      </c>
      <c r="K7781" s="33">
        <f t="shared" si="485"/>
        <v>2.082380684044316E-3</v>
      </c>
      <c r="L7781" s="33">
        <f t="shared" si="486"/>
        <v>0.98518136659901079</v>
      </c>
      <c r="M7781" s="33">
        <f t="shared" si="487"/>
        <v>0.98312984395092462</v>
      </c>
    </row>
    <row r="7782" spans="1:13" ht="41.4">
      <c r="A7782" t="s">
        <v>164</v>
      </c>
      <c r="B7782" t="s">
        <v>268</v>
      </c>
      <c r="C7782" s="14" t="s">
        <v>270</v>
      </c>
      <c r="D7782" t="s">
        <v>465</v>
      </c>
      <c r="E7782" t="s">
        <v>483</v>
      </c>
      <c r="F7782" s="20">
        <v>2037</v>
      </c>
      <c r="G7782" s="20">
        <v>50</v>
      </c>
      <c r="H7782" s="11">
        <v>9795.7816906608205</v>
      </c>
      <c r="I7782" s="10">
        <v>4072233.8331682002</v>
      </c>
      <c r="J7782" s="33">
        <f t="shared" si="484"/>
        <v>2.4055056983404354E-3</v>
      </c>
      <c r="K7782" s="33">
        <f t="shared" si="485"/>
        <v>2.4026147880064075E-3</v>
      </c>
      <c r="L7782" s="33">
        <f t="shared" si="486"/>
        <v>0.98312984395092462</v>
      </c>
      <c r="M7782" s="33">
        <f t="shared" si="487"/>
        <v>0.98076776164931767</v>
      </c>
    </row>
    <row r="7783" spans="1:13" ht="41.4">
      <c r="A7783" t="s">
        <v>164</v>
      </c>
      <c r="B7783" t="s">
        <v>268</v>
      </c>
      <c r="C7783" s="14" t="s">
        <v>270</v>
      </c>
      <c r="D7783" t="s">
        <v>465</v>
      </c>
      <c r="E7783" t="s">
        <v>483</v>
      </c>
      <c r="F7783" s="20">
        <v>2037</v>
      </c>
      <c r="G7783" s="20">
        <v>51</v>
      </c>
      <c r="H7783" s="11">
        <v>10592.0162153449</v>
      </c>
      <c r="I7783" s="10">
        <v>4027219.10583414</v>
      </c>
      <c r="J7783" s="33">
        <f t="shared" si="484"/>
        <v>2.6301067652367087E-3</v>
      </c>
      <c r="K7783" s="33">
        <f t="shared" si="485"/>
        <v>2.6266510647228181E-3</v>
      </c>
      <c r="L7783" s="33">
        <f t="shared" si="486"/>
        <v>0.98076776164931767</v>
      </c>
      <c r="M7783" s="33">
        <f t="shared" si="487"/>
        <v>0.97819162696393569</v>
      </c>
    </row>
    <row r="7784" spans="1:13" ht="41.4">
      <c r="A7784" t="s">
        <v>164</v>
      </c>
      <c r="B7784" t="s">
        <v>268</v>
      </c>
      <c r="C7784" s="14" t="s">
        <v>270</v>
      </c>
      <c r="D7784" t="s">
        <v>465</v>
      </c>
      <c r="E7784" t="s">
        <v>483</v>
      </c>
      <c r="F7784" s="20">
        <v>2037</v>
      </c>
      <c r="G7784" s="20">
        <v>52</v>
      </c>
      <c r="H7784" s="11">
        <v>11704.4727699792</v>
      </c>
      <c r="I7784" s="10">
        <v>4072496.2224268098</v>
      </c>
      <c r="J7784" s="33">
        <f t="shared" si="484"/>
        <v>2.8740291287500516E-3</v>
      </c>
      <c r="K7784" s="33">
        <f t="shared" si="485"/>
        <v>2.8699030607932663E-3</v>
      </c>
      <c r="L7784" s="33">
        <f t="shared" si="486"/>
        <v>0.97819162696393569</v>
      </c>
      <c r="M7784" s="33">
        <f t="shared" si="487"/>
        <v>0.97538431181966956</v>
      </c>
    </row>
    <row r="7785" spans="1:13" ht="41.4">
      <c r="A7785" t="s">
        <v>164</v>
      </c>
      <c r="B7785" t="s">
        <v>268</v>
      </c>
      <c r="C7785" s="14" t="s">
        <v>270</v>
      </c>
      <c r="D7785" t="s">
        <v>465</v>
      </c>
      <c r="E7785" t="s">
        <v>483</v>
      </c>
      <c r="F7785" s="20">
        <v>2037</v>
      </c>
      <c r="G7785" s="20">
        <v>53</v>
      </c>
      <c r="H7785" s="11">
        <v>12990.464998003499</v>
      </c>
      <c r="I7785" s="10">
        <v>4140481.1617320599</v>
      </c>
      <c r="J7785" s="33">
        <f t="shared" si="484"/>
        <v>3.1374288375144509E-3</v>
      </c>
      <c r="K7785" s="33">
        <f t="shared" si="485"/>
        <v>3.132512250816899E-3</v>
      </c>
      <c r="L7785" s="33">
        <f t="shared" si="486"/>
        <v>0.97538431181966956</v>
      </c>
      <c r="M7785" s="33">
        <f t="shared" si="487"/>
        <v>0.97232890851363984</v>
      </c>
    </row>
    <row r="7786" spans="1:13" ht="41.4">
      <c r="A7786" t="s">
        <v>164</v>
      </c>
      <c r="B7786" t="s">
        <v>268</v>
      </c>
      <c r="C7786" s="14" t="s">
        <v>270</v>
      </c>
      <c r="D7786" t="s">
        <v>465</v>
      </c>
      <c r="E7786" t="s">
        <v>483</v>
      </c>
      <c r="F7786" s="20">
        <v>2037</v>
      </c>
      <c r="G7786" s="20">
        <v>54</v>
      </c>
      <c r="H7786" s="11">
        <v>14040.026481226099</v>
      </c>
      <c r="I7786" s="10">
        <v>4102155.3882886702</v>
      </c>
      <c r="J7786" s="33">
        <f t="shared" si="484"/>
        <v>3.422597428003158E-3</v>
      </c>
      <c r="K7786" s="33">
        <f t="shared" si="485"/>
        <v>3.4167470178622095E-3</v>
      </c>
      <c r="L7786" s="33">
        <f t="shared" si="486"/>
        <v>0.97232890851363984</v>
      </c>
      <c r="M7786" s="33">
        <f t="shared" si="487"/>
        <v>0.96900670661509469</v>
      </c>
    </row>
    <row r="7787" spans="1:13" ht="41.4">
      <c r="A7787" t="s">
        <v>164</v>
      </c>
      <c r="B7787" t="s">
        <v>268</v>
      </c>
      <c r="C7787" s="14" t="s">
        <v>270</v>
      </c>
      <c r="D7787" t="s">
        <v>465</v>
      </c>
      <c r="E7787" t="s">
        <v>483</v>
      </c>
      <c r="F7787" s="20">
        <v>2037</v>
      </c>
      <c r="G7787" s="20">
        <v>55</v>
      </c>
      <c r="H7787" s="11">
        <v>14739.372949344899</v>
      </c>
      <c r="I7787" s="10">
        <v>3955164.3714404101</v>
      </c>
      <c r="J7787" s="33">
        <f t="shared" si="484"/>
        <v>3.7266145133627014E-3</v>
      </c>
      <c r="K7787" s="33">
        <f t="shared" si="485"/>
        <v>3.7196793031235575E-3</v>
      </c>
      <c r="L7787" s="33">
        <f t="shared" si="486"/>
        <v>0.96900670661509469</v>
      </c>
      <c r="M7787" s="33">
        <f t="shared" si="487"/>
        <v>0.96540231242391061</v>
      </c>
    </row>
    <row r="7788" spans="1:13" ht="41.4">
      <c r="A7788" t="s">
        <v>164</v>
      </c>
      <c r="B7788" t="s">
        <v>268</v>
      </c>
      <c r="C7788" s="14" t="s">
        <v>270</v>
      </c>
      <c r="D7788" t="s">
        <v>465</v>
      </c>
      <c r="E7788" t="s">
        <v>483</v>
      </c>
      <c r="F7788" s="20">
        <v>2037</v>
      </c>
      <c r="G7788" s="20">
        <v>56</v>
      </c>
      <c r="H7788" s="11">
        <v>15715.520408778701</v>
      </c>
      <c r="I7788" s="10">
        <v>3867100.0337505499</v>
      </c>
      <c r="J7788" s="33">
        <f t="shared" si="484"/>
        <v>4.0639032535025555E-3</v>
      </c>
      <c r="K7788" s="33">
        <f t="shared" si="485"/>
        <v>4.055656773423455E-3</v>
      </c>
      <c r="L7788" s="33">
        <f t="shared" si="486"/>
        <v>0.96540231242391061</v>
      </c>
      <c r="M7788" s="33">
        <f t="shared" si="487"/>
        <v>0.96148697199644995</v>
      </c>
    </row>
    <row r="7789" spans="1:13" ht="41.4">
      <c r="A7789" t="s">
        <v>164</v>
      </c>
      <c r="B7789" t="s">
        <v>268</v>
      </c>
      <c r="C7789" s="14" t="s">
        <v>270</v>
      </c>
      <c r="D7789" t="s">
        <v>465</v>
      </c>
      <c r="E7789" t="s">
        <v>483</v>
      </c>
      <c r="F7789" s="20">
        <v>2037</v>
      </c>
      <c r="G7789" s="20">
        <v>57</v>
      </c>
      <c r="H7789" s="11">
        <v>16828.284354605799</v>
      </c>
      <c r="I7789" s="10">
        <v>3793485.2878135201</v>
      </c>
      <c r="J7789" s="33">
        <f t="shared" si="484"/>
        <v>4.4361011254389878E-3</v>
      </c>
      <c r="K7789" s="33">
        <f t="shared" si="485"/>
        <v>4.4262761623871105E-3</v>
      </c>
      <c r="L7789" s="33">
        <f t="shared" si="486"/>
        <v>0.96148697199644995</v>
      </c>
      <c r="M7789" s="33">
        <f t="shared" si="487"/>
        <v>0.95723116513185624</v>
      </c>
    </row>
    <row r="7790" spans="1:13" ht="41.4">
      <c r="A7790" t="s">
        <v>164</v>
      </c>
      <c r="B7790" t="s">
        <v>268</v>
      </c>
      <c r="C7790" s="14" t="s">
        <v>270</v>
      </c>
      <c r="D7790" t="s">
        <v>465</v>
      </c>
      <c r="E7790" t="s">
        <v>483</v>
      </c>
      <c r="F7790" s="20">
        <v>2037</v>
      </c>
      <c r="G7790" s="20">
        <v>58</v>
      </c>
      <c r="H7790" s="11">
        <v>18001.2093510011</v>
      </c>
      <c r="I7790" s="10">
        <v>3713718.1252955301</v>
      </c>
      <c r="J7790" s="33">
        <f t="shared" si="484"/>
        <v>4.8472201560985735E-3</v>
      </c>
      <c r="K7790" s="33">
        <f t="shared" si="485"/>
        <v>4.8354913428434454E-3</v>
      </c>
      <c r="L7790" s="33">
        <f t="shared" si="486"/>
        <v>0.95723116513185624</v>
      </c>
      <c r="M7790" s="33">
        <f t="shared" si="487"/>
        <v>0.95260248211976117</v>
      </c>
    </row>
    <row r="7791" spans="1:13" ht="41.4">
      <c r="A7791" t="s">
        <v>164</v>
      </c>
      <c r="B7791" t="s">
        <v>268</v>
      </c>
      <c r="C7791" s="14" t="s">
        <v>270</v>
      </c>
      <c r="D7791" t="s">
        <v>465</v>
      </c>
      <c r="E7791" t="s">
        <v>483</v>
      </c>
      <c r="F7791" s="20">
        <v>2037</v>
      </c>
      <c r="G7791" s="20">
        <v>59</v>
      </c>
      <c r="H7791" s="11">
        <v>19163.9009441095</v>
      </c>
      <c r="I7791" s="10">
        <v>3614691.9626538102</v>
      </c>
      <c r="J7791" s="33">
        <f t="shared" si="484"/>
        <v>5.3016691718427581E-3</v>
      </c>
      <c r="K7791" s="33">
        <f t="shared" si="485"/>
        <v>5.2876401272395901E-3</v>
      </c>
      <c r="L7791" s="33">
        <f t="shared" si="486"/>
        <v>0.95260248211976117</v>
      </c>
      <c r="M7791" s="33">
        <f t="shared" si="487"/>
        <v>0.94756546300999667</v>
      </c>
    </row>
    <row r="7792" spans="1:13" ht="41.4">
      <c r="A7792" t="s">
        <v>164</v>
      </c>
      <c r="B7792" t="s">
        <v>268</v>
      </c>
      <c r="C7792" s="14" t="s">
        <v>270</v>
      </c>
      <c r="D7792" t="s">
        <v>465</v>
      </c>
      <c r="E7792" t="s">
        <v>483</v>
      </c>
      <c r="F7792" s="20">
        <v>2037</v>
      </c>
      <c r="G7792" s="20">
        <v>60</v>
      </c>
      <c r="H7792" s="11">
        <v>20578.589895948699</v>
      </c>
      <c r="I7792" s="10">
        <v>3530362.3804500401</v>
      </c>
      <c r="J7792" s="33">
        <f t="shared" si="484"/>
        <v>5.8290304728789346E-3</v>
      </c>
      <c r="K7792" s="33">
        <f t="shared" si="485"/>
        <v>5.8120746361122189E-3</v>
      </c>
      <c r="L7792" s="33">
        <f t="shared" si="486"/>
        <v>0.94756546300999667</v>
      </c>
      <c r="M7792" s="33">
        <f t="shared" si="487"/>
        <v>0.94205814181638037</v>
      </c>
    </row>
    <row r="7793" spans="1:13" ht="41.4">
      <c r="A7793" t="s">
        <v>164</v>
      </c>
      <c r="B7793" t="s">
        <v>268</v>
      </c>
      <c r="C7793" s="14" t="s">
        <v>270</v>
      </c>
      <c r="D7793" t="s">
        <v>465</v>
      </c>
      <c r="E7793" t="s">
        <v>483</v>
      </c>
      <c r="F7793" s="20">
        <v>2037</v>
      </c>
      <c r="G7793" s="20">
        <v>61</v>
      </c>
      <c r="H7793" s="11">
        <v>21913.762239579799</v>
      </c>
      <c r="I7793" s="10">
        <v>3433769.5905374899</v>
      </c>
      <c r="J7793" s="33">
        <f t="shared" si="484"/>
        <v>6.3818382864033766E-3</v>
      </c>
      <c r="K7793" s="33">
        <f t="shared" si="485"/>
        <v>6.361517607188949E-3</v>
      </c>
      <c r="L7793" s="33">
        <f t="shared" si="486"/>
        <v>0.94205814181638037</v>
      </c>
      <c r="M7793" s="33">
        <f t="shared" si="487"/>
        <v>0.93606522236021972</v>
      </c>
    </row>
    <row r="7794" spans="1:13" ht="41.4">
      <c r="A7794" t="s">
        <v>164</v>
      </c>
      <c r="B7794" t="s">
        <v>268</v>
      </c>
      <c r="C7794" s="14" t="s">
        <v>270</v>
      </c>
      <c r="D7794" t="s">
        <v>465</v>
      </c>
      <c r="E7794" t="s">
        <v>483</v>
      </c>
      <c r="F7794" s="20">
        <v>2037</v>
      </c>
      <c r="G7794" s="20">
        <v>62</v>
      </c>
      <c r="H7794" s="11">
        <v>23317.855002592602</v>
      </c>
      <c r="I7794" s="10">
        <v>3335685.63484564</v>
      </c>
      <c r="J7794" s="33">
        <f t="shared" si="484"/>
        <v>6.9904234256989994E-3</v>
      </c>
      <c r="K7794" s="33">
        <f t="shared" si="485"/>
        <v>6.9660472488687342E-3</v>
      </c>
      <c r="L7794" s="33">
        <f t="shared" si="486"/>
        <v>0.93606522236021972</v>
      </c>
      <c r="M7794" s="33">
        <f t="shared" si="487"/>
        <v>0.92954454779323559</v>
      </c>
    </row>
    <row r="7795" spans="1:13" ht="41.4">
      <c r="A7795" t="s">
        <v>164</v>
      </c>
      <c r="B7795" t="s">
        <v>268</v>
      </c>
      <c r="C7795" s="14" t="s">
        <v>270</v>
      </c>
      <c r="D7795" t="s">
        <v>465</v>
      </c>
      <c r="E7795" t="s">
        <v>483</v>
      </c>
      <c r="F7795" s="20">
        <v>2037</v>
      </c>
      <c r="G7795" s="20">
        <v>63</v>
      </c>
      <c r="H7795" s="11">
        <v>24597.0674951322</v>
      </c>
      <c r="I7795" s="10">
        <v>3211449.1763560902</v>
      </c>
      <c r="J7795" s="33">
        <f t="shared" si="484"/>
        <v>7.6591800599633214E-3</v>
      </c>
      <c r="K7795" s="33">
        <f t="shared" si="485"/>
        <v>7.6299232823275887E-3</v>
      </c>
      <c r="L7795" s="33">
        <f t="shared" si="486"/>
        <v>0.92954454779323559</v>
      </c>
      <c r="M7795" s="33">
        <f t="shared" si="487"/>
        <v>0.92245219420606728</v>
      </c>
    </row>
    <row r="7796" spans="1:13" ht="41.4">
      <c r="A7796" t="s">
        <v>164</v>
      </c>
      <c r="B7796" t="s">
        <v>268</v>
      </c>
      <c r="C7796" s="14" t="s">
        <v>270</v>
      </c>
      <c r="D7796" t="s">
        <v>465</v>
      </c>
      <c r="E7796" t="s">
        <v>483</v>
      </c>
      <c r="F7796" s="20">
        <v>2037</v>
      </c>
      <c r="G7796" s="20">
        <v>64</v>
      </c>
      <c r="H7796" s="11">
        <v>26356.250685983501</v>
      </c>
      <c r="I7796" s="10">
        <v>3140406.7702374901</v>
      </c>
      <c r="J7796" s="33">
        <f t="shared" si="484"/>
        <v>8.3926231900176215E-3</v>
      </c>
      <c r="K7796" s="33">
        <f t="shared" si="485"/>
        <v>8.3575034456152553E-3</v>
      </c>
      <c r="L7796" s="33">
        <f t="shared" si="486"/>
        <v>0.92245219420606728</v>
      </c>
      <c r="M7796" s="33">
        <f t="shared" si="487"/>
        <v>0.91474279681457471</v>
      </c>
    </row>
    <row r="7797" spans="1:13" ht="41.4">
      <c r="A7797" t="s">
        <v>164</v>
      </c>
      <c r="B7797" t="s">
        <v>268</v>
      </c>
      <c r="C7797" s="14" t="s">
        <v>270</v>
      </c>
      <c r="D7797" t="s">
        <v>465</v>
      </c>
      <c r="E7797" t="s">
        <v>483</v>
      </c>
      <c r="F7797" s="20">
        <v>2037</v>
      </c>
      <c r="G7797" s="20">
        <v>65</v>
      </c>
      <c r="H7797" s="11">
        <v>25893.4038170803</v>
      </c>
      <c r="I7797" s="10">
        <v>2921755.22374713</v>
      </c>
      <c r="J7797" s="33">
        <f t="shared" si="484"/>
        <v>8.8622768966498833E-3</v>
      </c>
      <c r="K7797" s="33">
        <f t="shared" si="485"/>
        <v>8.8231226713199051E-3</v>
      </c>
      <c r="L7797" s="33">
        <f t="shared" si="486"/>
        <v>0.91474279681457471</v>
      </c>
      <c r="M7797" s="33">
        <f t="shared" si="487"/>
        <v>0.90667190890557348</v>
      </c>
    </row>
    <row r="7798" spans="1:13" ht="41.4">
      <c r="A7798" t="s">
        <v>164</v>
      </c>
      <c r="B7798" t="s">
        <v>268</v>
      </c>
      <c r="C7798" s="14" t="s">
        <v>270</v>
      </c>
      <c r="D7798" t="s">
        <v>465</v>
      </c>
      <c r="E7798" t="s">
        <v>483</v>
      </c>
      <c r="F7798" s="20">
        <v>2037</v>
      </c>
      <c r="G7798" s="20">
        <v>66</v>
      </c>
      <c r="H7798" s="11">
        <v>27330.0518168208</v>
      </c>
      <c r="I7798" s="10">
        <v>2811889.18685757</v>
      </c>
      <c r="J7798" s="33">
        <f t="shared" si="484"/>
        <v>9.7194626106029205E-3</v>
      </c>
      <c r="K7798" s="33">
        <f t="shared" si="485"/>
        <v>9.6723812923872332E-3</v>
      </c>
      <c r="L7798" s="33">
        <f t="shared" si="486"/>
        <v>0.90667190890557348</v>
      </c>
      <c r="M7798" s="33">
        <f t="shared" si="487"/>
        <v>0.89790223249554224</v>
      </c>
    </row>
    <row r="7799" spans="1:13" ht="41.4">
      <c r="A7799" t="s">
        <v>164</v>
      </c>
      <c r="B7799" t="s">
        <v>268</v>
      </c>
      <c r="C7799" s="14" t="s">
        <v>270</v>
      </c>
      <c r="D7799" t="s">
        <v>465</v>
      </c>
      <c r="E7799" t="s">
        <v>483</v>
      </c>
      <c r="F7799" s="20">
        <v>2037</v>
      </c>
      <c r="G7799" s="20">
        <v>67</v>
      </c>
      <c r="H7799" s="11">
        <v>28842.799150157301</v>
      </c>
      <c r="I7799" s="10">
        <v>2704387.7129369699</v>
      </c>
      <c r="J7799" s="33">
        <f t="shared" si="484"/>
        <v>1.0665186434689857E-2</v>
      </c>
      <c r="K7799" s="33">
        <f t="shared" si="485"/>
        <v>1.0608514983310613E-2</v>
      </c>
      <c r="L7799" s="33">
        <f t="shared" si="486"/>
        <v>0.89790223249554224</v>
      </c>
      <c r="M7799" s="33">
        <f t="shared" si="487"/>
        <v>0.88837682320856526</v>
      </c>
    </row>
    <row r="7800" spans="1:13" ht="41.4">
      <c r="A7800" t="s">
        <v>164</v>
      </c>
      <c r="B7800" t="s">
        <v>268</v>
      </c>
      <c r="C7800" s="14" t="s">
        <v>270</v>
      </c>
      <c r="D7800" t="s">
        <v>465</v>
      </c>
      <c r="E7800" t="s">
        <v>483</v>
      </c>
      <c r="F7800" s="20">
        <v>2037</v>
      </c>
      <c r="G7800" s="20">
        <v>68</v>
      </c>
      <c r="H7800" s="11">
        <v>30305.5909480267</v>
      </c>
      <c r="I7800" s="10">
        <v>2587945.0963473902</v>
      </c>
      <c r="J7800" s="33">
        <f t="shared" si="484"/>
        <v>1.1710291300537953E-2</v>
      </c>
      <c r="K7800" s="33">
        <f t="shared" si="485"/>
        <v>1.1641992698168457E-2</v>
      </c>
      <c r="L7800" s="33">
        <f t="shared" si="486"/>
        <v>0.88837682320856526</v>
      </c>
      <c r="M7800" s="33">
        <f t="shared" si="487"/>
        <v>0.87803434671954905</v>
      </c>
    </row>
    <row r="7801" spans="1:13" ht="41.4">
      <c r="A7801" t="s">
        <v>164</v>
      </c>
      <c r="B7801" t="s">
        <v>268</v>
      </c>
      <c r="C7801" s="14" t="s">
        <v>270</v>
      </c>
      <c r="D7801" t="s">
        <v>465</v>
      </c>
      <c r="E7801" t="s">
        <v>483</v>
      </c>
      <c r="F7801" s="20">
        <v>2037</v>
      </c>
      <c r="G7801" s="20">
        <v>69</v>
      </c>
      <c r="H7801" s="11">
        <v>31581.8336407221</v>
      </c>
      <c r="I7801" s="10">
        <v>2454097.4437626102</v>
      </c>
      <c r="J7801" s="33">
        <f t="shared" si="484"/>
        <v>1.2869021856076336E-2</v>
      </c>
      <c r="K7801" s="33">
        <f t="shared" si="485"/>
        <v>1.2786570064591829E-2</v>
      </c>
      <c r="L7801" s="33">
        <f t="shared" si="486"/>
        <v>0.87803434671954905</v>
      </c>
      <c r="M7801" s="33">
        <f t="shared" si="487"/>
        <v>0.86680729902610143</v>
      </c>
    </row>
    <row r="7802" spans="1:13" ht="41.4">
      <c r="A7802" t="s">
        <v>164</v>
      </c>
      <c r="B7802" t="s">
        <v>268</v>
      </c>
      <c r="C7802" s="14" t="s">
        <v>270</v>
      </c>
      <c r="D7802" t="s">
        <v>465</v>
      </c>
      <c r="E7802" t="s">
        <v>483</v>
      </c>
      <c r="F7802" s="20">
        <v>2038</v>
      </c>
      <c r="G7802" s="20">
        <v>30</v>
      </c>
      <c r="H7802" s="11">
        <v>773.99899989841595</v>
      </c>
      <c r="I7802" s="10">
        <v>4653457.4365593903</v>
      </c>
      <c r="J7802" s="33">
        <f t="shared" si="484"/>
        <v>1.663277273834237E-4</v>
      </c>
      <c r="K7802" s="33">
        <f t="shared" si="485"/>
        <v>1.6631389569388144E-4</v>
      </c>
      <c r="L7802" s="33">
        <f t="shared" si="486"/>
        <v>1</v>
      </c>
      <c r="M7802" s="33">
        <f t="shared" si="487"/>
        <v>0.99983368610430612</v>
      </c>
    </row>
    <row r="7803" spans="1:13" ht="41.4">
      <c r="A7803" t="s">
        <v>164</v>
      </c>
      <c r="B7803" t="s">
        <v>268</v>
      </c>
      <c r="C7803" s="14" t="s">
        <v>270</v>
      </c>
      <c r="D7803" t="s">
        <v>465</v>
      </c>
      <c r="E7803" t="s">
        <v>483</v>
      </c>
      <c r="F7803" s="20">
        <v>2038</v>
      </c>
      <c r="G7803" s="20">
        <v>31</v>
      </c>
      <c r="H7803" s="11">
        <v>1052.0770828792199</v>
      </c>
      <c r="I7803" s="10">
        <v>4679809.5805949401</v>
      </c>
      <c r="J7803" s="33">
        <f t="shared" si="484"/>
        <v>2.2481194261444079E-4</v>
      </c>
      <c r="K7803" s="33">
        <f t="shared" si="485"/>
        <v>2.2478667430325672E-4</v>
      </c>
      <c r="L7803" s="33">
        <f t="shared" si="486"/>
        <v>0.99983368610430612</v>
      </c>
      <c r="M7803" s="33">
        <f t="shared" si="487"/>
        <v>0.9996089368151504</v>
      </c>
    </row>
    <row r="7804" spans="1:13" ht="41.4">
      <c r="A7804" t="s">
        <v>164</v>
      </c>
      <c r="B7804" t="s">
        <v>268</v>
      </c>
      <c r="C7804" s="14" t="s">
        <v>270</v>
      </c>
      <c r="D7804" t="s">
        <v>465</v>
      </c>
      <c r="E7804" t="s">
        <v>483</v>
      </c>
      <c r="F7804" s="20">
        <v>2038</v>
      </c>
      <c r="G7804" s="20">
        <v>32</v>
      </c>
      <c r="H7804" s="11">
        <v>1087.66055159552</v>
      </c>
      <c r="I7804" s="10">
        <v>4596950.7113019004</v>
      </c>
      <c r="J7804" s="33">
        <f t="shared" si="484"/>
        <v>2.3660478867468303E-4</v>
      </c>
      <c r="K7804" s="33">
        <f t="shared" si="485"/>
        <v>2.3657679996913483E-4</v>
      </c>
      <c r="L7804" s="33">
        <f t="shared" si="486"/>
        <v>0.9996089368151504</v>
      </c>
      <c r="M7804" s="33">
        <f t="shared" si="487"/>
        <v>0.99937245253165807</v>
      </c>
    </row>
    <row r="7805" spans="1:13" ht="41.4">
      <c r="A7805" t="s">
        <v>164</v>
      </c>
      <c r="B7805" t="s">
        <v>268</v>
      </c>
      <c r="C7805" s="14" t="s">
        <v>270</v>
      </c>
      <c r="D7805" t="s">
        <v>465</v>
      </c>
      <c r="E7805" t="s">
        <v>483</v>
      </c>
      <c r="F7805" s="20">
        <v>2038</v>
      </c>
      <c r="G7805" s="20">
        <v>33</v>
      </c>
      <c r="H7805" s="11">
        <v>1136.4733175001199</v>
      </c>
      <c r="I7805" s="10">
        <v>4535981.9370141998</v>
      </c>
      <c r="J7805" s="33">
        <f t="shared" si="484"/>
        <v>2.5054626170936673E-4</v>
      </c>
      <c r="K7805" s="33">
        <f t="shared" si="485"/>
        <v>2.5051487761584834E-4</v>
      </c>
      <c r="L7805" s="33">
        <f t="shared" si="486"/>
        <v>0.99937245253165807</v>
      </c>
      <c r="M7805" s="33">
        <f t="shared" si="487"/>
        <v>0.99912209486401948</v>
      </c>
    </row>
    <row r="7806" spans="1:13" ht="41.4">
      <c r="A7806" t="s">
        <v>164</v>
      </c>
      <c r="B7806" t="s">
        <v>268</v>
      </c>
      <c r="C7806" s="14" t="s">
        <v>270</v>
      </c>
      <c r="D7806" t="s">
        <v>465</v>
      </c>
      <c r="E7806" t="s">
        <v>483</v>
      </c>
      <c r="F7806" s="20">
        <v>2038</v>
      </c>
      <c r="G7806" s="20">
        <v>34</v>
      </c>
      <c r="H7806" s="11">
        <v>1176.76629457187</v>
      </c>
      <c r="I7806" s="10">
        <v>4407311.8328086603</v>
      </c>
      <c r="J7806" s="33">
        <f t="shared" si="484"/>
        <v>2.6700318452891242E-4</v>
      </c>
      <c r="K7806" s="33">
        <f t="shared" si="485"/>
        <v>2.6696754235089326E-4</v>
      </c>
      <c r="L7806" s="33">
        <f t="shared" si="486"/>
        <v>0.99912209486401948</v>
      </c>
      <c r="M7806" s="33">
        <f t="shared" si="487"/>
        <v>0.99885536169384515</v>
      </c>
    </row>
    <row r="7807" spans="1:13" ht="41.4">
      <c r="A7807" t="s">
        <v>164</v>
      </c>
      <c r="B7807" t="s">
        <v>268</v>
      </c>
      <c r="C7807" s="14" t="s">
        <v>270</v>
      </c>
      <c r="D7807" t="s">
        <v>465</v>
      </c>
      <c r="E7807" t="s">
        <v>483</v>
      </c>
      <c r="F7807" s="20">
        <v>2038</v>
      </c>
      <c r="G7807" s="20">
        <v>35</v>
      </c>
      <c r="H7807" s="11">
        <v>1555.0087426223599</v>
      </c>
      <c r="I7807" s="10">
        <v>4341538.7818048</v>
      </c>
      <c r="J7807" s="33">
        <f t="shared" si="484"/>
        <v>3.5816995327539946E-4</v>
      </c>
      <c r="K7807" s="33">
        <f t="shared" si="485"/>
        <v>3.581058180750496E-4</v>
      </c>
      <c r="L7807" s="33">
        <f t="shared" si="486"/>
        <v>0.99885536169384515</v>
      </c>
      <c r="M7807" s="33">
        <f t="shared" si="487"/>
        <v>0.99849766577740717</v>
      </c>
    </row>
    <row r="7808" spans="1:13" ht="41.4">
      <c r="A7808" t="s">
        <v>164</v>
      </c>
      <c r="B7808" t="s">
        <v>268</v>
      </c>
      <c r="C7808" s="14" t="s">
        <v>270</v>
      </c>
      <c r="D7808" t="s">
        <v>465</v>
      </c>
      <c r="E7808" t="s">
        <v>483</v>
      </c>
      <c r="F7808" s="20">
        <v>2038</v>
      </c>
      <c r="G7808" s="20">
        <v>36</v>
      </c>
      <c r="H7808" s="11">
        <v>1937.52067074709</v>
      </c>
      <c r="I7808" s="10">
        <v>4318650.9849652704</v>
      </c>
      <c r="J7808" s="33">
        <f t="shared" si="484"/>
        <v>4.4864025305408446E-4</v>
      </c>
      <c r="K7808" s="33">
        <f t="shared" si="485"/>
        <v>4.4853962906432621E-4</v>
      </c>
      <c r="L7808" s="33">
        <f t="shared" si="486"/>
        <v>0.99849766577740717</v>
      </c>
      <c r="M7808" s="33">
        <f t="shared" si="487"/>
        <v>0.99804980000477783</v>
      </c>
    </row>
    <row r="7809" spans="1:13" ht="41.4">
      <c r="A7809" t="s">
        <v>164</v>
      </c>
      <c r="B7809" t="s">
        <v>268</v>
      </c>
      <c r="C7809" s="14" t="s">
        <v>270</v>
      </c>
      <c r="D7809" t="s">
        <v>465</v>
      </c>
      <c r="E7809" t="s">
        <v>483</v>
      </c>
      <c r="F7809" s="20">
        <v>2038</v>
      </c>
      <c r="G7809" s="20">
        <v>37</v>
      </c>
      <c r="H7809" s="11">
        <v>2070.8820268251902</v>
      </c>
      <c r="I7809" s="10">
        <v>4297564.7170660896</v>
      </c>
      <c r="J7809" s="33">
        <f t="shared" si="484"/>
        <v>4.8187337786944685E-4</v>
      </c>
      <c r="K7809" s="33">
        <f t="shared" si="485"/>
        <v>4.8175729553967539E-4</v>
      </c>
      <c r="L7809" s="33">
        <f t="shared" si="486"/>
        <v>0.99804980000477783</v>
      </c>
      <c r="M7809" s="33">
        <f t="shared" si="487"/>
        <v>0.99756898223231361</v>
      </c>
    </row>
    <row r="7810" spans="1:13" ht="41.4">
      <c r="A7810" t="s">
        <v>164</v>
      </c>
      <c r="B7810" t="s">
        <v>268</v>
      </c>
      <c r="C7810" s="14" t="s">
        <v>270</v>
      </c>
      <c r="D7810" t="s">
        <v>465</v>
      </c>
      <c r="E7810" t="s">
        <v>483</v>
      </c>
      <c r="F7810" s="20">
        <v>2038</v>
      </c>
      <c r="G7810" s="20">
        <v>38</v>
      </c>
      <c r="H7810" s="11">
        <v>2220.1350507461498</v>
      </c>
      <c r="I7810" s="10">
        <v>4275988.21284742</v>
      </c>
      <c r="J7810" s="33">
        <f t="shared" ref="J7810:J7873" si="488">IF(I7810&gt;0,H7810/I7810,0)</f>
        <v>5.1920981542363548E-4</v>
      </c>
      <c r="K7810" s="33">
        <f t="shared" ref="K7810:K7873" si="489">1-EXP(-J7810)</f>
        <v>5.1907504933235149E-4</v>
      </c>
      <c r="L7810" s="33">
        <f t="shared" ref="L7810:L7873" si="490">IF(G7810=30,1,M7809)</f>
        <v>0.99756898223231361</v>
      </c>
      <c r="M7810" s="33">
        <f t="shared" ref="M7810:M7873" si="491">L7810*(1-K7810)</f>
        <v>0.99705116906364899</v>
      </c>
    </row>
    <row r="7811" spans="1:13" ht="41.4">
      <c r="A7811" t="s">
        <v>164</v>
      </c>
      <c r="B7811" t="s">
        <v>268</v>
      </c>
      <c r="C7811" s="14" t="s">
        <v>270</v>
      </c>
      <c r="D7811" t="s">
        <v>465</v>
      </c>
      <c r="E7811" t="s">
        <v>483</v>
      </c>
      <c r="F7811" s="20">
        <v>2038</v>
      </c>
      <c r="G7811" s="20">
        <v>39</v>
      </c>
      <c r="H7811" s="11">
        <v>2406.67734648343</v>
      </c>
      <c r="I7811" s="10">
        <v>4293554.0677609704</v>
      </c>
      <c r="J7811" s="33">
        <f t="shared" si="488"/>
        <v>5.6053267491248319E-4</v>
      </c>
      <c r="K7811" s="33">
        <f t="shared" si="489"/>
        <v>5.6037560582145041E-4</v>
      </c>
      <c r="L7811" s="33">
        <f t="shared" si="490"/>
        <v>0.99705116906364899</v>
      </c>
      <c r="M7811" s="33">
        <f t="shared" si="491"/>
        <v>0.99649244591074992</v>
      </c>
    </row>
    <row r="7812" spans="1:13" ht="41.4">
      <c r="A7812" t="s">
        <v>164</v>
      </c>
      <c r="B7812" t="s">
        <v>268</v>
      </c>
      <c r="C7812" s="14" t="s">
        <v>270</v>
      </c>
      <c r="D7812" t="s">
        <v>465</v>
      </c>
      <c r="E7812" t="s">
        <v>483</v>
      </c>
      <c r="F7812" s="20">
        <v>2038</v>
      </c>
      <c r="G7812" s="20">
        <v>40</v>
      </c>
      <c r="H7812" s="11">
        <v>3278.10084693098</v>
      </c>
      <c r="I7812" s="10">
        <v>4349617.9987543402</v>
      </c>
      <c r="J7812" s="33">
        <f t="shared" si="488"/>
        <v>7.5365258463381722E-4</v>
      </c>
      <c r="K7812" s="33">
        <f t="shared" si="489"/>
        <v>7.5336865985597967E-4</v>
      </c>
      <c r="L7812" s="33">
        <f t="shared" si="490"/>
        <v>0.99649244591074992</v>
      </c>
      <c r="M7812" s="33">
        <f t="shared" si="491"/>
        <v>0.99574171973221759</v>
      </c>
    </row>
    <row r="7813" spans="1:13" ht="41.4">
      <c r="A7813" t="s">
        <v>164</v>
      </c>
      <c r="B7813" t="s">
        <v>268</v>
      </c>
      <c r="C7813" s="14" t="s">
        <v>270</v>
      </c>
      <c r="D7813" t="s">
        <v>465</v>
      </c>
      <c r="E7813" t="s">
        <v>483</v>
      </c>
      <c r="F7813" s="20">
        <v>2038</v>
      </c>
      <c r="G7813" s="20">
        <v>41</v>
      </c>
      <c r="H7813" s="11">
        <v>3936.4376144401899</v>
      </c>
      <c r="I7813" s="10">
        <v>4481982.4490309795</v>
      </c>
      <c r="J7813" s="33">
        <f t="shared" si="488"/>
        <v>8.7828046164956791E-4</v>
      </c>
      <c r="K7813" s="33">
        <f t="shared" si="489"/>
        <v>8.7789488625433787E-4</v>
      </c>
      <c r="L7813" s="33">
        <f t="shared" si="490"/>
        <v>0.99574171973221759</v>
      </c>
      <c r="M7813" s="33">
        <f t="shared" si="491"/>
        <v>0.99486756316843461</v>
      </c>
    </row>
    <row r="7814" spans="1:13" ht="41.4">
      <c r="A7814" t="s">
        <v>164</v>
      </c>
      <c r="B7814" t="s">
        <v>268</v>
      </c>
      <c r="C7814" s="14" t="s">
        <v>270</v>
      </c>
      <c r="D7814" t="s">
        <v>465</v>
      </c>
      <c r="E7814" t="s">
        <v>483</v>
      </c>
      <c r="F7814" s="20">
        <v>2038</v>
      </c>
      <c r="G7814" s="20">
        <v>42</v>
      </c>
      <c r="H7814" s="11">
        <v>4218.5338427255301</v>
      </c>
      <c r="I7814" s="10">
        <v>4435183.7222370896</v>
      </c>
      <c r="J7814" s="33">
        <f t="shared" si="488"/>
        <v>9.51151994352495E-4</v>
      </c>
      <c r="K7814" s="33">
        <f t="shared" si="489"/>
        <v>9.506997926764793E-4</v>
      </c>
      <c r="L7814" s="33">
        <f t="shared" si="490"/>
        <v>0.99486756316843461</v>
      </c>
      <c r="M7814" s="33">
        <f t="shared" si="491"/>
        <v>0.99392174278238987</v>
      </c>
    </row>
    <row r="7815" spans="1:13" ht="41.4">
      <c r="A7815" t="s">
        <v>164</v>
      </c>
      <c r="B7815" t="s">
        <v>268</v>
      </c>
      <c r="C7815" s="14" t="s">
        <v>270</v>
      </c>
      <c r="D7815" t="s">
        <v>465</v>
      </c>
      <c r="E7815" t="s">
        <v>483</v>
      </c>
      <c r="F7815" s="20">
        <v>2038</v>
      </c>
      <c r="G7815" s="20">
        <v>43</v>
      </c>
      <c r="H7815" s="11">
        <v>4501.7523229364997</v>
      </c>
      <c r="I7815" s="10">
        <v>4358232.7806367297</v>
      </c>
      <c r="J7815" s="33">
        <f t="shared" si="488"/>
        <v>1.032930673858775E-3</v>
      </c>
      <c r="K7815" s="33">
        <f t="shared" si="489"/>
        <v>1.0323973846030343E-3</v>
      </c>
      <c r="L7815" s="33">
        <f t="shared" si="490"/>
        <v>0.99392174278238987</v>
      </c>
      <c r="M7815" s="33">
        <f t="shared" si="491"/>
        <v>0.9928956205746412</v>
      </c>
    </row>
    <row r="7816" spans="1:13" ht="41.4">
      <c r="A7816" t="s">
        <v>164</v>
      </c>
      <c r="B7816" t="s">
        <v>268</v>
      </c>
      <c r="C7816" s="14" t="s">
        <v>270</v>
      </c>
      <c r="D7816" t="s">
        <v>465</v>
      </c>
      <c r="E7816" t="s">
        <v>483</v>
      </c>
      <c r="F7816" s="20">
        <v>2038</v>
      </c>
      <c r="G7816" s="20">
        <v>44</v>
      </c>
      <c r="H7816" s="11">
        <v>4832.4631882747699</v>
      </c>
      <c r="I7816" s="10">
        <v>4296346.3277757401</v>
      </c>
      <c r="J7816" s="33">
        <f t="shared" si="488"/>
        <v>1.1247843678320465E-3</v>
      </c>
      <c r="K7816" s="33">
        <f t="shared" si="489"/>
        <v>1.1241520349966061E-3</v>
      </c>
      <c r="L7816" s="33">
        <f t="shared" si="490"/>
        <v>0.9928956205746412</v>
      </c>
      <c r="M7816" s="33">
        <f t="shared" si="491"/>
        <v>0.99177945494223296</v>
      </c>
    </row>
    <row r="7817" spans="1:13" ht="41.4">
      <c r="A7817" t="s">
        <v>164</v>
      </c>
      <c r="B7817" t="s">
        <v>268</v>
      </c>
      <c r="C7817" s="14" t="s">
        <v>270</v>
      </c>
      <c r="D7817" t="s">
        <v>465</v>
      </c>
      <c r="E7817" t="s">
        <v>483</v>
      </c>
      <c r="F7817" s="20">
        <v>2038</v>
      </c>
      <c r="G7817" s="20">
        <v>45</v>
      </c>
      <c r="H7817" s="11">
        <v>6123.9097245709199</v>
      </c>
      <c r="I7817" s="10">
        <v>4237497.7431966299</v>
      </c>
      <c r="J7817" s="33">
        <f t="shared" si="488"/>
        <v>1.4451712061447006E-3</v>
      </c>
      <c r="K7817" s="33">
        <f t="shared" si="489"/>
        <v>1.4441274491002742E-3</v>
      </c>
      <c r="L7817" s="33">
        <f t="shared" si="490"/>
        <v>0.99177945494223296</v>
      </c>
      <c r="M7817" s="33">
        <f t="shared" si="491"/>
        <v>0.99034719900789714</v>
      </c>
    </row>
    <row r="7818" spans="1:13" ht="41.4">
      <c r="A7818" t="s">
        <v>164</v>
      </c>
      <c r="B7818" t="s">
        <v>268</v>
      </c>
      <c r="C7818" s="14" t="s">
        <v>270</v>
      </c>
      <c r="D7818" t="s">
        <v>465</v>
      </c>
      <c r="E7818" t="s">
        <v>483</v>
      </c>
      <c r="F7818" s="20">
        <v>2038</v>
      </c>
      <c r="G7818" s="20">
        <v>46</v>
      </c>
      <c r="H7818" s="11">
        <v>6732.6945292832097</v>
      </c>
      <c r="I7818" s="10">
        <v>4266646.1825196696</v>
      </c>
      <c r="J7818" s="33">
        <f t="shared" si="488"/>
        <v>1.5779828561521862E-3</v>
      </c>
      <c r="K7818" s="33">
        <f t="shared" si="489"/>
        <v>1.5767384958175201E-3</v>
      </c>
      <c r="L7818" s="33">
        <f t="shared" si="490"/>
        <v>0.99034719900789714</v>
      </c>
      <c r="M7818" s="33">
        <f t="shared" si="491"/>
        <v>0.98878568045499637</v>
      </c>
    </row>
    <row r="7819" spans="1:13" ht="41.4">
      <c r="A7819" t="s">
        <v>164</v>
      </c>
      <c r="B7819" t="s">
        <v>268</v>
      </c>
      <c r="C7819" s="14" t="s">
        <v>270</v>
      </c>
      <c r="D7819" t="s">
        <v>465</v>
      </c>
      <c r="E7819" t="s">
        <v>483</v>
      </c>
      <c r="F7819" s="20">
        <v>2038</v>
      </c>
      <c r="G7819" s="20">
        <v>47</v>
      </c>
      <c r="H7819" s="11">
        <v>7388.0781729672699</v>
      </c>
      <c r="I7819" s="10">
        <v>4276432.8820336396</v>
      </c>
      <c r="J7819" s="33">
        <f t="shared" si="488"/>
        <v>1.727626359811802E-3</v>
      </c>
      <c r="K7819" s="33">
        <f t="shared" si="489"/>
        <v>1.7261348724268988E-3</v>
      </c>
      <c r="L7819" s="33">
        <f t="shared" si="490"/>
        <v>0.98878568045499637</v>
      </c>
      <c r="M7819" s="33">
        <f t="shared" si="491"/>
        <v>0.98707890301060663</v>
      </c>
    </row>
    <row r="7820" spans="1:13" ht="41.4">
      <c r="A7820" t="s">
        <v>164</v>
      </c>
      <c r="B7820" t="s">
        <v>268</v>
      </c>
      <c r="C7820" s="14" t="s">
        <v>270</v>
      </c>
      <c r="D7820" t="s">
        <v>465</v>
      </c>
      <c r="E7820" t="s">
        <v>483</v>
      </c>
      <c r="F7820" s="20">
        <v>2038</v>
      </c>
      <c r="G7820" s="20">
        <v>48</v>
      </c>
      <c r="H7820" s="11">
        <v>10956.927914964301</v>
      </c>
      <c r="I7820" s="10">
        <v>6291890.9261386497</v>
      </c>
      <c r="J7820" s="33">
        <f t="shared" si="488"/>
        <v>1.7414364049836758E-3</v>
      </c>
      <c r="K7820" s="33">
        <f t="shared" si="489"/>
        <v>1.7399209844045638E-3</v>
      </c>
      <c r="L7820" s="33">
        <f t="shared" si="490"/>
        <v>0.98707890301060663</v>
      </c>
      <c r="M7820" s="33">
        <f t="shared" si="491"/>
        <v>0.98536146371399547</v>
      </c>
    </row>
    <row r="7821" spans="1:13" ht="41.4">
      <c r="A7821" t="s">
        <v>164</v>
      </c>
      <c r="B7821" t="s">
        <v>268</v>
      </c>
      <c r="C7821" s="14" t="s">
        <v>270</v>
      </c>
      <c r="D7821" t="s">
        <v>465</v>
      </c>
      <c r="E7821" t="s">
        <v>483</v>
      </c>
      <c r="F7821" s="20">
        <v>2038</v>
      </c>
      <c r="G7821" s="20">
        <v>49</v>
      </c>
      <c r="H7821" s="11">
        <v>8746.0998994658003</v>
      </c>
      <c r="I7821" s="10">
        <v>4217637.5028215796</v>
      </c>
      <c r="J7821" s="33">
        <f t="shared" si="488"/>
        <v>2.0736964458455001E-3</v>
      </c>
      <c r="K7821" s="33">
        <f t="shared" si="489"/>
        <v>2.0715478228247042E-3</v>
      </c>
      <c r="L7821" s="33">
        <f t="shared" si="490"/>
        <v>0.98536146371399547</v>
      </c>
      <c r="M7821" s="33">
        <f t="shared" si="491"/>
        <v>0.98332024031914333</v>
      </c>
    </row>
    <row r="7822" spans="1:13" ht="41.4">
      <c r="A7822" t="s">
        <v>164</v>
      </c>
      <c r="B7822" t="s">
        <v>268</v>
      </c>
      <c r="C7822" s="14" t="s">
        <v>270</v>
      </c>
      <c r="D7822" t="s">
        <v>465</v>
      </c>
      <c r="E7822" t="s">
        <v>483</v>
      </c>
      <c r="F7822" s="20">
        <v>2038</v>
      </c>
      <c r="G7822" s="20">
        <v>50</v>
      </c>
      <c r="H7822" s="11">
        <v>10012.002118149299</v>
      </c>
      <c r="I7822" s="10">
        <v>4190679.4730720902</v>
      </c>
      <c r="J7822" s="33">
        <f t="shared" si="488"/>
        <v>2.3891118808973791E-3</v>
      </c>
      <c r="K7822" s="33">
        <f t="shared" si="489"/>
        <v>2.3862602245350306E-3</v>
      </c>
      <c r="L7822" s="33">
        <f t="shared" si="490"/>
        <v>0.98332024031914333</v>
      </c>
      <c r="M7822" s="33">
        <f t="shared" si="491"/>
        <v>0.98097378234168953</v>
      </c>
    </row>
    <row r="7823" spans="1:13" ht="41.4">
      <c r="A7823" t="s">
        <v>164</v>
      </c>
      <c r="B7823" t="s">
        <v>268</v>
      </c>
      <c r="C7823" s="14" t="s">
        <v>270</v>
      </c>
      <c r="D7823" t="s">
        <v>465</v>
      </c>
      <c r="E7823" t="s">
        <v>483</v>
      </c>
      <c r="F7823" s="20">
        <v>2038</v>
      </c>
      <c r="G7823" s="20">
        <v>51</v>
      </c>
      <c r="H7823" s="11">
        <v>10585.3031029263</v>
      </c>
      <c r="I7823" s="10">
        <v>4050084.4129343401</v>
      </c>
      <c r="J7823" s="33">
        <f t="shared" si="488"/>
        <v>2.6136006126492328E-3</v>
      </c>
      <c r="K7823" s="33">
        <f t="shared" si="489"/>
        <v>2.6101881321690668E-3</v>
      </c>
      <c r="L7823" s="33">
        <f t="shared" si="490"/>
        <v>0.98097378234168953</v>
      </c>
      <c r="M7823" s="33">
        <f t="shared" si="491"/>
        <v>0.97841325621705222</v>
      </c>
    </row>
    <row r="7824" spans="1:13" ht="41.4">
      <c r="A7824" t="s">
        <v>164</v>
      </c>
      <c r="B7824" t="s">
        <v>268</v>
      </c>
      <c r="C7824" s="14" t="s">
        <v>270</v>
      </c>
      <c r="D7824" t="s">
        <v>465</v>
      </c>
      <c r="E7824" t="s">
        <v>483</v>
      </c>
      <c r="F7824" s="20">
        <v>2038</v>
      </c>
      <c r="G7824" s="20">
        <v>52</v>
      </c>
      <c r="H7824" s="11">
        <v>11433.119741798801</v>
      </c>
      <c r="I7824" s="10">
        <v>4004005.3733615801</v>
      </c>
      <c r="J7824" s="33">
        <f t="shared" si="488"/>
        <v>2.8554206789687883E-3</v>
      </c>
      <c r="K7824" s="33">
        <f t="shared" si="489"/>
        <v>2.8513478428175976E-3</v>
      </c>
      <c r="L7824" s="33">
        <f t="shared" si="490"/>
        <v>0.97841325621705222</v>
      </c>
      <c r="M7824" s="33">
        <f t="shared" si="491"/>
        <v>0.97562345968955355</v>
      </c>
    </row>
    <row r="7825" spans="1:13" ht="41.4">
      <c r="A7825" t="s">
        <v>164</v>
      </c>
      <c r="B7825" t="s">
        <v>268</v>
      </c>
      <c r="C7825" s="14" t="s">
        <v>270</v>
      </c>
      <c r="D7825" t="s">
        <v>465</v>
      </c>
      <c r="E7825" t="s">
        <v>483</v>
      </c>
      <c r="F7825" s="20">
        <v>2038</v>
      </c>
      <c r="G7825" s="20">
        <v>53</v>
      </c>
      <c r="H7825" s="11">
        <v>12614.1435297635</v>
      </c>
      <c r="I7825" s="10">
        <v>4046843.2262416598</v>
      </c>
      <c r="J7825" s="33">
        <f t="shared" si="488"/>
        <v>3.1170329129548142E-3</v>
      </c>
      <c r="K7825" s="33">
        <f t="shared" si="489"/>
        <v>3.112180009394061E-3</v>
      </c>
      <c r="L7825" s="33">
        <f t="shared" si="490"/>
        <v>0.97562345968955355</v>
      </c>
      <c r="M7825" s="33">
        <f t="shared" si="491"/>
        <v>0.97258714386161182</v>
      </c>
    </row>
    <row r="7826" spans="1:13" ht="41.4">
      <c r="A7826" t="s">
        <v>164</v>
      </c>
      <c r="B7826" t="s">
        <v>268</v>
      </c>
      <c r="C7826" s="14" t="s">
        <v>270</v>
      </c>
      <c r="D7826" t="s">
        <v>465</v>
      </c>
      <c r="E7826" t="s">
        <v>483</v>
      </c>
      <c r="F7826" s="20">
        <v>2038</v>
      </c>
      <c r="G7826" s="20">
        <v>54</v>
      </c>
      <c r="H7826" s="11">
        <v>13979.782733832801</v>
      </c>
      <c r="I7826" s="10">
        <v>4112007.3314852901</v>
      </c>
      <c r="J7826" s="33">
        <f t="shared" si="488"/>
        <v>3.3997465487940145E-3</v>
      </c>
      <c r="K7826" s="33">
        <f t="shared" si="489"/>
        <v>3.3939739541352099E-3</v>
      </c>
      <c r="L7826" s="33">
        <f t="shared" si="490"/>
        <v>0.97258714386161182</v>
      </c>
      <c r="M7826" s="33">
        <f t="shared" si="491"/>
        <v>0.9692862084272188</v>
      </c>
    </row>
    <row r="7827" spans="1:13" ht="41.4">
      <c r="A7827" t="s">
        <v>164</v>
      </c>
      <c r="B7827" t="s">
        <v>268</v>
      </c>
      <c r="C7827" s="14" t="s">
        <v>270</v>
      </c>
      <c r="D7827" t="s">
        <v>465</v>
      </c>
      <c r="E7827" t="s">
        <v>483</v>
      </c>
      <c r="F7827" s="20">
        <v>2038</v>
      </c>
      <c r="G7827" s="20">
        <v>55</v>
      </c>
      <c r="H7827" s="11">
        <v>15028.2953172177</v>
      </c>
      <c r="I7827" s="10">
        <v>4071380.8813702101</v>
      </c>
      <c r="J7827" s="33">
        <f t="shared" si="488"/>
        <v>3.691203489701503E-3</v>
      </c>
      <c r="K7827" s="33">
        <f t="shared" si="489"/>
        <v>3.6843993724685609E-3</v>
      </c>
      <c r="L7827" s="33">
        <f t="shared" si="490"/>
        <v>0.9692862084272188</v>
      </c>
      <c r="M7827" s="33">
        <f t="shared" si="491"/>
        <v>0.96571497092914715</v>
      </c>
    </row>
    <row r="7828" spans="1:13" ht="41.4">
      <c r="A7828" t="s">
        <v>164</v>
      </c>
      <c r="B7828" t="s">
        <v>268</v>
      </c>
      <c r="C7828" s="14" t="s">
        <v>270</v>
      </c>
      <c r="D7828" t="s">
        <v>465</v>
      </c>
      <c r="E7828" t="s">
        <v>483</v>
      </c>
      <c r="F7828" s="20">
        <v>2038</v>
      </c>
      <c r="G7828" s="20">
        <v>56</v>
      </c>
      <c r="H7828" s="11">
        <v>15799.521934693899</v>
      </c>
      <c r="I7828" s="10">
        <v>3922540.8165847701</v>
      </c>
      <c r="J7828" s="33">
        <f t="shared" si="488"/>
        <v>4.0278795488608923E-3</v>
      </c>
      <c r="K7828" s="33">
        <f t="shared" si="489"/>
        <v>4.0197785223337057E-3</v>
      </c>
      <c r="L7828" s="33">
        <f t="shared" si="490"/>
        <v>0.96571497092914715</v>
      </c>
      <c r="M7828" s="33">
        <f t="shared" si="491"/>
        <v>0.96183301063031001</v>
      </c>
    </row>
    <row r="7829" spans="1:13" ht="41.4">
      <c r="A7829" t="s">
        <v>164</v>
      </c>
      <c r="B7829" t="s">
        <v>268</v>
      </c>
      <c r="C7829" s="14" t="s">
        <v>270</v>
      </c>
      <c r="D7829" t="s">
        <v>465</v>
      </c>
      <c r="E7829" t="s">
        <v>483</v>
      </c>
      <c r="F7829" s="20">
        <v>2038</v>
      </c>
      <c r="G7829" s="20">
        <v>57</v>
      </c>
      <c r="H7829" s="11">
        <v>16847.5527249693</v>
      </c>
      <c r="I7829" s="10">
        <v>3832580.9184717298</v>
      </c>
      <c r="J7829" s="33">
        <f t="shared" si="488"/>
        <v>4.3958765863937417E-3</v>
      </c>
      <c r="K7829" s="33">
        <f t="shared" si="489"/>
        <v>4.3862288628234714E-3</v>
      </c>
      <c r="L7829" s="33">
        <f t="shared" si="490"/>
        <v>0.96183301063031001</v>
      </c>
      <c r="M7829" s="33">
        <f t="shared" si="491"/>
        <v>0.95761419091786693</v>
      </c>
    </row>
    <row r="7830" spans="1:13" ht="41.4">
      <c r="A7830" t="s">
        <v>164</v>
      </c>
      <c r="B7830" t="s">
        <v>268</v>
      </c>
      <c r="C7830" s="14" t="s">
        <v>270</v>
      </c>
      <c r="D7830" t="s">
        <v>465</v>
      </c>
      <c r="E7830" t="s">
        <v>483</v>
      </c>
      <c r="F7830" s="20">
        <v>2038</v>
      </c>
      <c r="G7830" s="20">
        <v>58</v>
      </c>
      <c r="H7830" s="11">
        <v>18041.863012600199</v>
      </c>
      <c r="I7830" s="10">
        <v>3756540.5732926</v>
      </c>
      <c r="J7830" s="33">
        <f t="shared" si="488"/>
        <v>4.8027866758235341E-3</v>
      </c>
      <c r="K7830" s="33">
        <f t="shared" si="489"/>
        <v>4.7912717378694181E-3</v>
      </c>
      <c r="L7830" s="33">
        <f t="shared" si="490"/>
        <v>0.95761419091786693</v>
      </c>
      <c r="M7830" s="33">
        <f t="shared" si="491"/>
        <v>0.95302600110913949</v>
      </c>
    </row>
    <row r="7831" spans="1:13" ht="41.4">
      <c r="A7831" t="s">
        <v>164</v>
      </c>
      <c r="B7831" t="s">
        <v>268</v>
      </c>
      <c r="C7831" s="14" t="s">
        <v>270</v>
      </c>
      <c r="D7831" t="s">
        <v>465</v>
      </c>
      <c r="E7831" t="s">
        <v>483</v>
      </c>
      <c r="F7831" s="20">
        <v>2038</v>
      </c>
      <c r="G7831" s="20">
        <v>59</v>
      </c>
      <c r="H7831" s="11">
        <v>19300.540950305902</v>
      </c>
      <c r="I7831" s="10">
        <v>3674221.6504039201</v>
      </c>
      <c r="J7831" s="33">
        <f t="shared" si="488"/>
        <v>5.2529604326358821E-3</v>
      </c>
      <c r="K7831" s="33">
        <f t="shared" si="489"/>
        <v>5.2391877622994798E-3</v>
      </c>
      <c r="L7831" s="33">
        <f t="shared" si="490"/>
        <v>0.95302600110913949</v>
      </c>
      <c r="M7831" s="33">
        <f t="shared" si="491"/>
        <v>0.94803291894697528</v>
      </c>
    </row>
    <row r="7832" spans="1:13" ht="41.4">
      <c r="A7832" t="s">
        <v>164</v>
      </c>
      <c r="B7832" t="s">
        <v>268</v>
      </c>
      <c r="C7832" s="14" t="s">
        <v>270</v>
      </c>
      <c r="D7832" t="s">
        <v>465</v>
      </c>
      <c r="E7832" t="s">
        <v>483</v>
      </c>
      <c r="F7832" s="20">
        <v>2038</v>
      </c>
      <c r="G7832" s="20">
        <v>60</v>
      </c>
      <c r="H7832" s="11">
        <v>20571.8197820643</v>
      </c>
      <c r="I7832" s="10">
        <v>3572668.6864139</v>
      </c>
      <c r="J7832" s="33">
        <f t="shared" si="488"/>
        <v>5.7581101377506844E-3</v>
      </c>
      <c r="K7832" s="33">
        <f t="shared" si="489"/>
        <v>5.7415639949753849E-3</v>
      </c>
      <c r="L7832" s="33">
        <f t="shared" si="490"/>
        <v>0.94803291894697528</v>
      </c>
      <c r="M7832" s="33">
        <f t="shared" si="491"/>
        <v>0.94258972727349788</v>
      </c>
    </row>
    <row r="7833" spans="1:13" ht="41.4">
      <c r="A7833" t="s">
        <v>164</v>
      </c>
      <c r="B7833" t="s">
        <v>268</v>
      </c>
      <c r="C7833" s="14" t="s">
        <v>270</v>
      </c>
      <c r="D7833" t="s">
        <v>465</v>
      </c>
      <c r="E7833" t="s">
        <v>483</v>
      </c>
      <c r="F7833" s="20">
        <v>2038</v>
      </c>
      <c r="G7833" s="20">
        <v>61</v>
      </c>
      <c r="H7833" s="11">
        <v>22002.636438265901</v>
      </c>
      <c r="I7833" s="10">
        <v>3485085.3428742699</v>
      </c>
      <c r="J7833" s="33">
        <f t="shared" si="488"/>
        <v>6.3133709145037952E-3</v>
      </c>
      <c r="K7833" s="33">
        <f t="shared" si="489"/>
        <v>6.2934834626482417E-3</v>
      </c>
      <c r="L7833" s="33">
        <f t="shared" si="490"/>
        <v>0.94258972727349788</v>
      </c>
      <c r="M7833" s="33">
        <f t="shared" si="491"/>
        <v>0.93665755441284004</v>
      </c>
    </row>
    <row r="7834" spans="1:13" ht="41.4">
      <c r="A7834" t="s">
        <v>164</v>
      </c>
      <c r="B7834" t="s">
        <v>268</v>
      </c>
      <c r="C7834" s="14" t="s">
        <v>270</v>
      </c>
      <c r="D7834" t="s">
        <v>465</v>
      </c>
      <c r="E7834" t="s">
        <v>483</v>
      </c>
      <c r="F7834" s="20">
        <v>2038</v>
      </c>
      <c r="G7834" s="20">
        <v>62</v>
      </c>
      <c r="H7834" s="11">
        <v>23419.7057304636</v>
      </c>
      <c r="I7834" s="10">
        <v>3385901.2593975002</v>
      </c>
      <c r="J7834" s="33">
        <f t="shared" si="488"/>
        <v>6.9168306859104887E-3</v>
      </c>
      <c r="K7834" s="33">
        <f t="shared" si="489"/>
        <v>6.8929644704348592E-3</v>
      </c>
      <c r="L7834" s="33">
        <f t="shared" si="490"/>
        <v>0.93665755441284004</v>
      </c>
      <c r="M7834" s="33">
        <f t="shared" si="491"/>
        <v>0.93020120716930799</v>
      </c>
    </row>
    <row r="7835" spans="1:13" ht="41.4">
      <c r="A7835" t="s">
        <v>164</v>
      </c>
      <c r="B7835" t="s">
        <v>268</v>
      </c>
      <c r="C7835" s="14" t="s">
        <v>270</v>
      </c>
      <c r="D7835" t="s">
        <v>465</v>
      </c>
      <c r="E7835" t="s">
        <v>483</v>
      </c>
      <c r="F7835" s="20">
        <v>2038</v>
      </c>
      <c r="G7835" s="20">
        <v>63</v>
      </c>
      <c r="H7835" s="11">
        <v>24896.2310687801</v>
      </c>
      <c r="I7835" s="10">
        <v>3284763.7019096198</v>
      </c>
      <c r="J7835" s="33">
        <f t="shared" si="488"/>
        <v>7.5793065584311304E-3</v>
      </c>
      <c r="K7835" s="33">
        <f t="shared" si="489"/>
        <v>7.5506560438505232E-3</v>
      </c>
      <c r="L7835" s="33">
        <f t="shared" si="490"/>
        <v>0.93020120716930799</v>
      </c>
      <c r="M7835" s="33">
        <f t="shared" si="491"/>
        <v>0.92317757780239795</v>
      </c>
    </row>
    <row r="7836" spans="1:13" ht="41.4">
      <c r="A7836" t="s">
        <v>164</v>
      </c>
      <c r="B7836" t="s">
        <v>268</v>
      </c>
      <c r="C7836" s="14" t="s">
        <v>270</v>
      </c>
      <c r="D7836" t="s">
        <v>465</v>
      </c>
      <c r="E7836" t="s">
        <v>483</v>
      </c>
      <c r="F7836" s="20">
        <v>2038</v>
      </c>
      <c r="G7836" s="20">
        <v>64</v>
      </c>
      <c r="H7836" s="11">
        <v>26228.516780901002</v>
      </c>
      <c r="I7836" s="10">
        <v>3157743.7226933101</v>
      </c>
      <c r="J7836" s="33">
        <f t="shared" si="488"/>
        <v>8.3060941875707749E-3</v>
      </c>
      <c r="K7836" s="33">
        <f t="shared" si="489"/>
        <v>8.271693897150767E-3</v>
      </c>
      <c r="L7836" s="33">
        <f t="shared" si="490"/>
        <v>0.92317757780239795</v>
      </c>
      <c r="M7836" s="33">
        <f t="shared" si="491"/>
        <v>0.91554133546610339</v>
      </c>
    </row>
    <row r="7837" spans="1:13" ht="41.4">
      <c r="A7837" t="s">
        <v>164</v>
      </c>
      <c r="B7837" t="s">
        <v>268</v>
      </c>
      <c r="C7837" s="14" t="s">
        <v>270</v>
      </c>
      <c r="D7837" t="s">
        <v>465</v>
      </c>
      <c r="E7837" t="s">
        <v>483</v>
      </c>
      <c r="F7837" s="20">
        <v>2038</v>
      </c>
      <c r="G7837" s="20">
        <v>65</v>
      </c>
      <c r="H7837" s="11">
        <v>26977.160457550501</v>
      </c>
      <c r="I7837" s="10">
        <v>3082868.3286328302</v>
      </c>
      <c r="J7837" s="33">
        <f t="shared" si="488"/>
        <v>8.750669046418259E-3</v>
      </c>
      <c r="K7837" s="33">
        <f t="shared" si="489"/>
        <v>8.7124933774078706E-3</v>
      </c>
      <c r="L7837" s="33">
        <f t="shared" si="490"/>
        <v>0.91554133546610339</v>
      </c>
      <c r="M7837" s="33">
        <f t="shared" si="491"/>
        <v>0.9075646876441118</v>
      </c>
    </row>
    <row r="7838" spans="1:13" ht="41.4">
      <c r="A7838" t="s">
        <v>164</v>
      </c>
      <c r="B7838" t="s">
        <v>268</v>
      </c>
      <c r="C7838" s="14" t="s">
        <v>270</v>
      </c>
      <c r="D7838" t="s">
        <v>465</v>
      </c>
      <c r="E7838" t="s">
        <v>483</v>
      </c>
      <c r="F7838" s="20">
        <v>2038</v>
      </c>
      <c r="G7838" s="20">
        <v>66</v>
      </c>
      <c r="H7838" s="11">
        <v>27511.746103609701</v>
      </c>
      <c r="I7838" s="10">
        <v>2863535.9329440501</v>
      </c>
      <c r="J7838" s="33">
        <f t="shared" si="488"/>
        <v>9.6076133660821239E-3</v>
      </c>
      <c r="K7838" s="33">
        <f t="shared" si="489"/>
        <v>9.5616077015510115E-3</v>
      </c>
      <c r="L7838" s="33">
        <f t="shared" si="490"/>
        <v>0.9075646876441118</v>
      </c>
      <c r="M7838" s="33">
        <f t="shared" si="491"/>
        <v>0.89888691013707811</v>
      </c>
    </row>
    <row r="7839" spans="1:13" ht="41.4">
      <c r="A7839" t="s">
        <v>164</v>
      </c>
      <c r="B7839" t="s">
        <v>268</v>
      </c>
      <c r="C7839" s="14" t="s">
        <v>270</v>
      </c>
      <c r="D7839" t="s">
        <v>465</v>
      </c>
      <c r="E7839" t="s">
        <v>483</v>
      </c>
      <c r="F7839" s="20">
        <v>2038</v>
      </c>
      <c r="G7839" s="20">
        <v>67</v>
      </c>
      <c r="H7839" s="11">
        <v>28992.187753056402</v>
      </c>
      <c r="I7839" s="10">
        <v>2750019.1400930099</v>
      </c>
      <c r="J7839" s="33">
        <f t="shared" si="488"/>
        <v>1.0542540351946728E-2</v>
      </c>
      <c r="K7839" s="33">
        <f t="shared" si="489"/>
        <v>1.0487162551825913E-2</v>
      </c>
      <c r="L7839" s="33">
        <f t="shared" si="490"/>
        <v>0.89888691013707811</v>
      </c>
      <c r="M7839" s="33">
        <f t="shared" si="491"/>
        <v>0.88946013699476201</v>
      </c>
    </row>
    <row r="7840" spans="1:13" ht="41.4">
      <c r="A7840" t="s">
        <v>164</v>
      </c>
      <c r="B7840" t="s">
        <v>268</v>
      </c>
      <c r="C7840" s="14" t="s">
        <v>270</v>
      </c>
      <c r="D7840" t="s">
        <v>465</v>
      </c>
      <c r="E7840" t="s">
        <v>483</v>
      </c>
      <c r="F7840" s="20">
        <v>2038</v>
      </c>
      <c r="G7840" s="20">
        <v>68</v>
      </c>
      <c r="H7840" s="11">
        <v>30552.716335655699</v>
      </c>
      <c r="I7840" s="10">
        <v>2639140.1112472201</v>
      </c>
      <c r="J7840" s="33">
        <f t="shared" si="488"/>
        <v>1.1576769344472932E-2</v>
      </c>
      <c r="K7840" s="33">
        <f t="shared" si="489"/>
        <v>1.1510016393069922E-2</v>
      </c>
      <c r="L7840" s="33">
        <f t="shared" si="490"/>
        <v>0.88946013699476201</v>
      </c>
      <c r="M7840" s="33">
        <f t="shared" si="491"/>
        <v>0.87922243623697005</v>
      </c>
    </row>
    <row r="7841" spans="1:13" ht="41.4">
      <c r="A7841" t="s">
        <v>164</v>
      </c>
      <c r="B7841" t="s">
        <v>268</v>
      </c>
      <c r="C7841" s="14" t="s">
        <v>270</v>
      </c>
      <c r="D7841" t="s">
        <v>465</v>
      </c>
      <c r="E7841" t="s">
        <v>483</v>
      </c>
      <c r="F7841" s="20">
        <v>2038</v>
      </c>
      <c r="G7841" s="20">
        <v>69</v>
      </c>
      <c r="H7841" s="11">
        <v>32055.018906146801</v>
      </c>
      <c r="I7841" s="10">
        <v>2519449.5737764402</v>
      </c>
      <c r="J7841" s="33">
        <f t="shared" si="488"/>
        <v>1.272302460021022E-2</v>
      </c>
      <c r="K7841" s="33">
        <f t="shared" si="489"/>
        <v>1.264242909102975E-2</v>
      </c>
      <c r="L7841" s="33">
        <f t="shared" si="490"/>
        <v>0.87922243623697005</v>
      </c>
      <c r="M7841" s="33">
        <f t="shared" si="491"/>
        <v>0.86810692893160168</v>
      </c>
    </row>
    <row r="7842" spans="1:13" ht="41.4">
      <c r="A7842" t="s">
        <v>164</v>
      </c>
      <c r="B7842" t="s">
        <v>268</v>
      </c>
      <c r="C7842" s="14" t="s">
        <v>270</v>
      </c>
      <c r="D7842" t="s">
        <v>465</v>
      </c>
      <c r="E7842" t="s">
        <v>483</v>
      </c>
      <c r="F7842" s="20">
        <v>2039</v>
      </c>
      <c r="G7842" s="20">
        <v>30</v>
      </c>
      <c r="H7842" s="11">
        <v>783.51622536013303</v>
      </c>
      <c r="I7842" s="10">
        <v>4690515.9319258304</v>
      </c>
      <c r="J7842" s="33">
        <f t="shared" si="488"/>
        <v>1.6704265303250706E-4</v>
      </c>
      <c r="K7842" s="33">
        <f t="shared" si="489"/>
        <v>1.670287021853234E-4</v>
      </c>
      <c r="L7842" s="33">
        <f t="shared" si="490"/>
        <v>1</v>
      </c>
      <c r="M7842" s="33">
        <f t="shared" si="491"/>
        <v>0.99983297129781468</v>
      </c>
    </row>
    <row r="7843" spans="1:13" ht="41.4">
      <c r="A7843" t="s">
        <v>164</v>
      </c>
      <c r="B7843" t="s">
        <v>268</v>
      </c>
      <c r="C7843" s="14" t="s">
        <v>270</v>
      </c>
      <c r="D7843" t="s">
        <v>465</v>
      </c>
      <c r="E7843" t="s">
        <v>483</v>
      </c>
      <c r="F7843" s="20">
        <v>2039</v>
      </c>
      <c r="G7843" s="20">
        <v>31</v>
      </c>
      <c r="H7843" s="11">
        <v>1000.17839741487</v>
      </c>
      <c r="I7843" s="10">
        <v>4647864.6273391005</v>
      </c>
      <c r="J7843" s="33">
        <f t="shared" si="488"/>
        <v>2.1519094844796964E-4</v>
      </c>
      <c r="K7843" s="33">
        <f t="shared" si="489"/>
        <v>2.1516779653651952E-4</v>
      </c>
      <c r="L7843" s="33">
        <f t="shared" si="490"/>
        <v>0.99983297129781468</v>
      </c>
      <c r="M7843" s="33">
        <f t="shared" si="491"/>
        <v>0.999617839440476</v>
      </c>
    </row>
    <row r="7844" spans="1:13" ht="41.4">
      <c r="A7844" t="s">
        <v>164</v>
      </c>
      <c r="B7844" t="s">
        <v>268</v>
      </c>
      <c r="C7844" s="14" t="s">
        <v>270</v>
      </c>
      <c r="D7844" t="s">
        <v>465</v>
      </c>
      <c r="E7844" t="s">
        <v>483</v>
      </c>
      <c r="F7844" s="20">
        <v>2039</v>
      </c>
      <c r="G7844" s="20">
        <v>32</v>
      </c>
      <c r="H7844" s="11">
        <v>1109.9723657019299</v>
      </c>
      <c r="I7844" s="10">
        <v>4674216.2575371396</v>
      </c>
      <c r="J7844" s="33">
        <f t="shared" si="488"/>
        <v>2.3746705427077911E-4</v>
      </c>
      <c r="K7844" s="33">
        <f t="shared" si="489"/>
        <v>2.3743886120153324E-4</v>
      </c>
      <c r="L7844" s="33">
        <f t="shared" si="490"/>
        <v>0.999617839440476</v>
      </c>
      <c r="M7844" s="33">
        <f t="shared" si="491"/>
        <v>0.9993804913190425</v>
      </c>
    </row>
    <row r="7845" spans="1:13" ht="41.4">
      <c r="A7845" t="s">
        <v>164</v>
      </c>
      <c r="B7845" t="s">
        <v>268</v>
      </c>
      <c r="C7845" s="14" t="s">
        <v>270</v>
      </c>
      <c r="D7845" t="s">
        <v>465</v>
      </c>
      <c r="E7845" t="s">
        <v>483</v>
      </c>
      <c r="F7845" s="20">
        <v>2039</v>
      </c>
      <c r="G7845" s="20">
        <v>33</v>
      </c>
      <c r="H7845" s="11">
        <v>1154.1666779462</v>
      </c>
      <c r="I7845" s="10">
        <v>4591226.7377810096</v>
      </c>
      <c r="J7845" s="33">
        <f t="shared" si="488"/>
        <v>2.5138524927305626E-4</v>
      </c>
      <c r="K7845" s="33">
        <f t="shared" si="489"/>
        <v>2.5135365464878934E-4</v>
      </c>
      <c r="L7845" s="33">
        <f t="shared" si="490"/>
        <v>0.9993804913190425</v>
      </c>
      <c r="M7845" s="33">
        <f t="shared" si="491"/>
        <v>0.99912929338016476</v>
      </c>
    </row>
    <row r="7846" spans="1:13" ht="41.4">
      <c r="A7846" t="s">
        <v>164</v>
      </c>
      <c r="B7846" t="s">
        <v>268</v>
      </c>
      <c r="C7846" s="14" t="s">
        <v>270</v>
      </c>
      <c r="D7846" t="s">
        <v>465</v>
      </c>
      <c r="E7846" t="s">
        <v>483</v>
      </c>
      <c r="F7846" s="20">
        <v>2039</v>
      </c>
      <c r="G7846" s="20">
        <v>34</v>
      </c>
      <c r="H7846" s="11">
        <v>1213.1303676596799</v>
      </c>
      <c r="I7846" s="10">
        <v>4530066.5090185404</v>
      </c>
      <c r="J7846" s="33">
        <f t="shared" si="488"/>
        <v>2.6779526641486552E-4</v>
      </c>
      <c r="K7846" s="33">
        <f t="shared" si="489"/>
        <v>2.6775941246304225E-4</v>
      </c>
      <c r="L7846" s="33">
        <f t="shared" si="490"/>
        <v>0.99912929338016476</v>
      </c>
      <c r="M7846" s="33">
        <f t="shared" si="491"/>
        <v>0.99886176710759467</v>
      </c>
    </row>
    <row r="7847" spans="1:13" ht="41.4">
      <c r="A7847" t="s">
        <v>164</v>
      </c>
      <c r="B7847" t="s">
        <v>268</v>
      </c>
      <c r="C7847" s="14" t="s">
        <v>270</v>
      </c>
      <c r="D7847" t="s">
        <v>465</v>
      </c>
      <c r="E7847" t="s">
        <v>483</v>
      </c>
      <c r="F7847" s="20">
        <v>2039</v>
      </c>
      <c r="G7847" s="20">
        <v>35</v>
      </c>
      <c r="H7847" s="11">
        <v>1575.9028756759201</v>
      </c>
      <c r="I7847" s="10">
        <v>4401255.9106383696</v>
      </c>
      <c r="J7847" s="33">
        <f t="shared" si="488"/>
        <v>3.5805754259068907E-4</v>
      </c>
      <c r="K7847" s="33">
        <f t="shared" si="489"/>
        <v>3.5799344763887131E-4</v>
      </c>
      <c r="L7847" s="33">
        <f t="shared" si="490"/>
        <v>0.99886176710759467</v>
      </c>
      <c r="M7847" s="33">
        <f t="shared" si="491"/>
        <v>0.99850418113987316</v>
      </c>
    </row>
    <row r="7848" spans="1:13" ht="41.4">
      <c r="A7848" t="s">
        <v>164</v>
      </c>
      <c r="B7848" t="s">
        <v>268</v>
      </c>
      <c r="C7848" s="14" t="s">
        <v>270</v>
      </c>
      <c r="D7848" t="s">
        <v>465</v>
      </c>
      <c r="E7848" t="s">
        <v>483</v>
      </c>
      <c r="F7848" s="20">
        <v>2039</v>
      </c>
      <c r="G7848" s="20">
        <v>36</v>
      </c>
      <c r="H7848" s="11">
        <v>1801.1759862491499</v>
      </c>
      <c r="I7848" s="10">
        <v>4334874.0027047005</v>
      </c>
      <c r="J7848" s="33">
        <f t="shared" si="488"/>
        <v>4.1550826739723563E-4</v>
      </c>
      <c r="K7848" s="33">
        <f t="shared" si="489"/>
        <v>4.1542195579191699E-4</v>
      </c>
      <c r="L7848" s="33">
        <f t="shared" si="490"/>
        <v>0.99850418113987316</v>
      </c>
      <c r="M7848" s="33">
        <f t="shared" si="491"/>
        <v>0.99808938058007768</v>
      </c>
    </row>
    <row r="7849" spans="1:13" ht="41.4">
      <c r="A7849" t="s">
        <v>164</v>
      </c>
      <c r="B7849" t="s">
        <v>268</v>
      </c>
      <c r="C7849" s="14" t="s">
        <v>270</v>
      </c>
      <c r="D7849" t="s">
        <v>465</v>
      </c>
      <c r="E7849" t="s">
        <v>483</v>
      </c>
      <c r="F7849" s="20">
        <v>2039</v>
      </c>
      <c r="G7849" s="20">
        <v>37</v>
      </c>
      <c r="H7849" s="11">
        <v>2073.8091343810702</v>
      </c>
      <c r="I7849" s="10">
        <v>4311712.0863678996</v>
      </c>
      <c r="J7849" s="33">
        <f t="shared" si="488"/>
        <v>4.8097115318476789E-4</v>
      </c>
      <c r="K7849" s="33">
        <f t="shared" si="489"/>
        <v>4.8085550510157393E-4</v>
      </c>
      <c r="L7849" s="33">
        <f t="shared" si="490"/>
        <v>0.99808938058007768</v>
      </c>
      <c r="M7849" s="33">
        <f t="shared" si="491"/>
        <v>0.99760944380684236</v>
      </c>
    </row>
    <row r="7850" spans="1:13" ht="41.4">
      <c r="A7850" t="s">
        <v>164</v>
      </c>
      <c r="B7850" t="s">
        <v>268</v>
      </c>
      <c r="C7850" s="14" t="s">
        <v>270</v>
      </c>
      <c r="D7850" t="s">
        <v>465</v>
      </c>
      <c r="E7850" t="s">
        <v>483</v>
      </c>
      <c r="F7850" s="20">
        <v>2039</v>
      </c>
      <c r="G7850" s="20">
        <v>38</v>
      </c>
      <c r="H7850" s="11">
        <v>2222.0897433627802</v>
      </c>
      <c r="I7850" s="10">
        <v>4290182.0534594497</v>
      </c>
      <c r="J7850" s="33">
        <f t="shared" si="488"/>
        <v>5.1794765715617273E-4</v>
      </c>
      <c r="K7850" s="33">
        <f t="shared" si="489"/>
        <v>5.178135454236843E-4</v>
      </c>
      <c r="L7850" s="33">
        <f t="shared" si="490"/>
        <v>0.99760944380684236</v>
      </c>
      <c r="M7850" s="33">
        <f t="shared" si="491"/>
        <v>0.99709286812379661</v>
      </c>
    </row>
    <row r="7851" spans="1:13" ht="41.4">
      <c r="A7851" t="s">
        <v>164</v>
      </c>
      <c r="B7851" t="s">
        <v>268</v>
      </c>
      <c r="C7851" s="14" t="s">
        <v>270</v>
      </c>
      <c r="D7851" t="s">
        <v>465</v>
      </c>
      <c r="E7851" t="s">
        <v>483</v>
      </c>
      <c r="F7851" s="20">
        <v>2039</v>
      </c>
      <c r="G7851" s="20">
        <v>39</v>
      </c>
      <c r="H7851" s="11">
        <v>2387.003546551</v>
      </c>
      <c r="I7851" s="10">
        <v>4268108.35007161</v>
      </c>
      <c r="J7851" s="33">
        <f t="shared" si="488"/>
        <v>5.5926498363401459E-4</v>
      </c>
      <c r="K7851" s="33">
        <f t="shared" si="489"/>
        <v>5.5910862412322793E-4</v>
      </c>
      <c r="L7851" s="33">
        <f t="shared" si="490"/>
        <v>0.99709286812379661</v>
      </c>
      <c r="M7851" s="33">
        <f t="shared" si="491"/>
        <v>0.99653538490217686</v>
      </c>
    </row>
    <row r="7852" spans="1:13" ht="41.4">
      <c r="A7852" t="s">
        <v>164</v>
      </c>
      <c r="B7852" t="s">
        <v>268</v>
      </c>
      <c r="C7852" s="14" t="s">
        <v>270</v>
      </c>
      <c r="D7852" t="s">
        <v>465</v>
      </c>
      <c r="E7852" t="s">
        <v>483</v>
      </c>
      <c r="F7852" s="20">
        <v>2039</v>
      </c>
      <c r="G7852" s="20">
        <v>40</v>
      </c>
      <c r="H7852" s="11">
        <v>3219.1154027233401</v>
      </c>
      <c r="I7852" s="10">
        <v>4285045.2449610597</v>
      </c>
      <c r="J7852" s="33">
        <f t="shared" si="488"/>
        <v>7.5124420366595073E-4</v>
      </c>
      <c r="K7852" s="33">
        <f t="shared" si="489"/>
        <v>7.5096209038894024E-4</v>
      </c>
      <c r="L7852" s="33">
        <f t="shared" si="490"/>
        <v>0.99653538490217686</v>
      </c>
      <c r="M7852" s="33">
        <f t="shared" si="491"/>
        <v>0.99578702460638413</v>
      </c>
    </row>
    <row r="7853" spans="1:13" ht="41.4">
      <c r="A7853" t="s">
        <v>164</v>
      </c>
      <c r="B7853" t="s">
        <v>268</v>
      </c>
      <c r="C7853" s="14" t="s">
        <v>270</v>
      </c>
      <c r="D7853" t="s">
        <v>465</v>
      </c>
      <c r="E7853" t="s">
        <v>483</v>
      </c>
      <c r="F7853" s="20">
        <v>2039</v>
      </c>
      <c r="G7853" s="20">
        <v>41</v>
      </c>
      <c r="H7853" s="11">
        <v>3608.5228618637998</v>
      </c>
      <c r="I7853" s="10">
        <v>4339614.31669671</v>
      </c>
      <c r="J7853" s="33">
        <f t="shared" si="488"/>
        <v>8.3153077635954222E-4</v>
      </c>
      <c r="K7853" s="33">
        <f t="shared" si="489"/>
        <v>8.3118515044966479E-4</v>
      </c>
      <c r="L7853" s="33">
        <f t="shared" si="490"/>
        <v>0.99578702460638413</v>
      </c>
      <c r="M7853" s="33">
        <f t="shared" si="491"/>
        <v>0.99495934121852081</v>
      </c>
    </row>
    <row r="7854" spans="1:13" ht="41.4">
      <c r="A7854" t="s">
        <v>164</v>
      </c>
      <c r="B7854" t="s">
        <v>268</v>
      </c>
      <c r="C7854" s="14" t="s">
        <v>270</v>
      </c>
      <c r="D7854" t="s">
        <v>465</v>
      </c>
      <c r="E7854" t="s">
        <v>483</v>
      </c>
      <c r="F7854" s="20">
        <v>2039</v>
      </c>
      <c r="G7854" s="20">
        <v>42</v>
      </c>
      <c r="H7854" s="11">
        <v>4240.4364133344898</v>
      </c>
      <c r="I7854" s="10">
        <v>4471333.9221600499</v>
      </c>
      <c r="J7854" s="33">
        <f t="shared" si="488"/>
        <v>9.4836048641296371E-4</v>
      </c>
      <c r="K7854" s="33">
        <f t="shared" si="489"/>
        <v>9.4791093473045596E-4</v>
      </c>
      <c r="L7854" s="33">
        <f t="shared" si="490"/>
        <v>0.99495934121852081</v>
      </c>
      <c r="M7854" s="33">
        <f t="shared" si="491"/>
        <v>0.99401620837936755</v>
      </c>
    </row>
    <row r="7855" spans="1:13" ht="41.4">
      <c r="A7855" t="s">
        <v>164</v>
      </c>
      <c r="B7855" t="s">
        <v>268</v>
      </c>
      <c r="C7855" s="14" t="s">
        <v>270</v>
      </c>
      <c r="D7855" t="s">
        <v>465</v>
      </c>
      <c r="E7855" t="s">
        <v>483</v>
      </c>
      <c r="F7855" s="20">
        <v>2039</v>
      </c>
      <c r="G7855" s="20">
        <v>43</v>
      </c>
      <c r="H7855" s="11">
        <v>4554.5144972606504</v>
      </c>
      <c r="I7855" s="10">
        <v>4423790.3329384699</v>
      </c>
      <c r="J7855" s="33">
        <f t="shared" si="488"/>
        <v>1.0295502622149246E-3</v>
      </c>
      <c r="K7855" s="33">
        <f t="shared" si="489"/>
        <v>1.0290204571795636E-3</v>
      </c>
      <c r="L7855" s="33">
        <f t="shared" si="490"/>
        <v>0.99401620837936755</v>
      </c>
      <c r="M7855" s="33">
        <f t="shared" si="491"/>
        <v>0.99299334536617712</v>
      </c>
    </row>
    <row r="7856" spans="1:13" ht="41.4">
      <c r="A7856" t="s">
        <v>164</v>
      </c>
      <c r="B7856" t="s">
        <v>268</v>
      </c>
      <c r="C7856" s="14" t="s">
        <v>270</v>
      </c>
      <c r="D7856" t="s">
        <v>465</v>
      </c>
      <c r="E7856" t="s">
        <v>483</v>
      </c>
      <c r="F7856" s="20">
        <v>2039</v>
      </c>
      <c r="G7856" s="20">
        <v>44</v>
      </c>
      <c r="H7856" s="11">
        <v>4870.6781296776699</v>
      </c>
      <c r="I7856" s="10">
        <v>4346095.9819646804</v>
      </c>
      <c r="J7856" s="33">
        <f t="shared" si="488"/>
        <v>1.1207019241843456E-3</v>
      </c>
      <c r="K7856" s="33">
        <f t="shared" si="489"/>
        <v>1.120074172312413E-3</v>
      </c>
      <c r="L7856" s="33">
        <f t="shared" si="490"/>
        <v>0.99299334536617712</v>
      </c>
      <c r="M7856" s="33">
        <f t="shared" si="491"/>
        <v>0.99188111916675437</v>
      </c>
    </row>
    <row r="7857" spans="1:13" ht="41.4">
      <c r="A7857" t="s">
        <v>164</v>
      </c>
      <c r="B7857" t="s">
        <v>268</v>
      </c>
      <c r="C7857" s="14" t="s">
        <v>270</v>
      </c>
      <c r="D7857" t="s">
        <v>465</v>
      </c>
      <c r="E7857" t="s">
        <v>483</v>
      </c>
      <c r="F7857" s="20">
        <v>2039</v>
      </c>
      <c r="G7857" s="20">
        <v>45</v>
      </c>
      <c r="H7857" s="11">
        <v>6162.0912379663896</v>
      </c>
      <c r="I7857" s="10">
        <v>4283340.8386040796</v>
      </c>
      <c r="J7857" s="33">
        <f t="shared" si="488"/>
        <v>1.4386180017312341E-3</v>
      </c>
      <c r="K7857" s="33">
        <f t="shared" si="489"/>
        <v>1.4375836869078285E-3</v>
      </c>
      <c r="L7857" s="33">
        <f t="shared" si="490"/>
        <v>0.99188111916675437</v>
      </c>
      <c r="M7857" s="33">
        <f t="shared" si="491"/>
        <v>0.9904552070504884</v>
      </c>
    </row>
    <row r="7858" spans="1:13" ht="41.4">
      <c r="A7858" t="s">
        <v>164</v>
      </c>
      <c r="B7858" t="s">
        <v>268</v>
      </c>
      <c r="C7858" s="14" t="s">
        <v>270</v>
      </c>
      <c r="D7858" t="s">
        <v>465</v>
      </c>
      <c r="E7858" t="s">
        <v>483</v>
      </c>
      <c r="F7858" s="20">
        <v>2039</v>
      </c>
      <c r="G7858" s="20">
        <v>46</v>
      </c>
      <c r="H7858" s="11">
        <v>6639.4691792732501</v>
      </c>
      <c r="I7858" s="10">
        <v>4222552.5924354298</v>
      </c>
      <c r="J7858" s="33">
        <f t="shared" si="488"/>
        <v>1.572382826247718E-3</v>
      </c>
      <c r="K7858" s="33">
        <f t="shared" si="489"/>
        <v>1.5711472800402637E-3</v>
      </c>
      <c r="L7858" s="33">
        <f t="shared" si="490"/>
        <v>0.9904552070504884</v>
      </c>
      <c r="M7858" s="33">
        <f t="shared" si="491"/>
        <v>0.98889905604592931</v>
      </c>
    </row>
    <row r="7859" spans="1:13" ht="41.4">
      <c r="A7859" t="s">
        <v>164</v>
      </c>
      <c r="B7859" t="s">
        <v>268</v>
      </c>
      <c r="C7859" s="14" t="s">
        <v>270</v>
      </c>
      <c r="D7859" t="s">
        <v>465</v>
      </c>
      <c r="E7859" t="s">
        <v>483</v>
      </c>
      <c r="F7859" s="20">
        <v>2039</v>
      </c>
      <c r="G7859" s="20">
        <v>47</v>
      </c>
      <c r="H7859" s="11">
        <v>7308.2706353875701</v>
      </c>
      <c r="I7859" s="10">
        <v>4251203.6836323496</v>
      </c>
      <c r="J7859" s="33">
        <f t="shared" si="488"/>
        <v>1.7191062059729811E-3</v>
      </c>
      <c r="K7859" s="33">
        <f t="shared" si="489"/>
        <v>1.7176293892887662E-3</v>
      </c>
      <c r="L7859" s="33">
        <f t="shared" si="490"/>
        <v>0.98889905604592931</v>
      </c>
      <c r="M7859" s="33">
        <f t="shared" si="491"/>
        <v>0.98720049396422493</v>
      </c>
    </row>
    <row r="7860" spans="1:13" ht="41.4">
      <c r="A7860" t="s">
        <v>164</v>
      </c>
      <c r="B7860" t="s">
        <v>268</v>
      </c>
      <c r="C7860" s="14" t="s">
        <v>270</v>
      </c>
      <c r="D7860" t="s">
        <v>465</v>
      </c>
      <c r="E7860" t="s">
        <v>483</v>
      </c>
      <c r="F7860" s="20">
        <v>2039</v>
      </c>
      <c r="G7860" s="20">
        <v>48</v>
      </c>
      <c r="H7860" s="11">
        <v>8022.0206860672897</v>
      </c>
      <c r="I7860" s="10">
        <v>4259504.9811861301</v>
      </c>
      <c r="J7860" s="33">
        <f t="shared" si="488"/>
        <v>1.8833222924963982E-3</v>
      </c>
      <c r="K7860" s="33">
        <f t="shared" si="489"/>
        <v>1.881549953870576E-3</v>
      </c>
      <c r="L7860" s="33">
        <f t="shared" si="490"/>
        <v>0.98720049396422493</v>
      </c>
      <c r="M7860" s="33">
        <f t="shared" si="491"/>
        <v>0.98534302692034559</v>
      </c>
    </row>
    <row r="7861" spans="1:13" ht="41.4">
      <c r="A7861" t="s">
        <v>164</v>
      </c>
      <c r="B7861" t="s">
        <v>268</v>
      </c>
      <c r="C7861" s="14" t="s">
        <v>270</v>
      </c>
      <c r="D7861" t="s">
        <v>465</v>
      </c>
      <c r="E7861" t="s">
        <v>483</v>
      </c>
      <c r="F7861" s="20">
        <v>2039</v>
      </c>
      <c r="G7861" s="20">
        <v>49</v>
      </c>
      <c r="H7861" s="11">
        <v>11844.5791324538</v>
      </c>
      <c r="I7861" s="10">
        <v>6266198.1554569704</v>
      </c>
      <c r="J7861" s="33">
        <f t="shared" si="488"/>
        <v>1.8902337332149081E-3</v>
      </c>
      <c r="K7861" s="33">
        <f t="shared" si="489"/>
        <v>1.8884483665291274E-3</v>
      </c>
      <c r="L7861" s="33">
        <f t="shared" si="490"/>
        <v>0.98534302692034559</v>
      </c>
      <c r="M7861" s="33">
        <f t="shared" si="491"/>
        <v>0.98348225749068696</v>
      </c>
    </row>
    <row r="7862" spans="1:13" ht="41.4">
      <c r="A7862" t="s">
        <v>164</v>
      </c>
      <c r="B7862" t="s">
        <v>268</v>
      </c>
      <c r="C7862" s="14" t="s">
        <v>270</v>
      </c>
      <c r="D7862" t="s">
        <v>465</v>
      </c>
      <c r="E7862" t="s">
        <v>483</v>
      </c>
      <c r="F7862" s="20">
        <v>2039</v>
      </c>
      <c r="G7862" s="20">
        <v>50</v>
      </c>
      <c r="H7862" s="11">
        <v>9965.7486457593695</v>
      </c>
      <c r="I7862" s="10">
        <v>4197623.9633228797</v>
      </c>
      <c r="J7862" s="33">
        <f t="shared" si="488"/>
        <v>2.374140402483882E-3</v>
      </c>
      <c r="K7862" s="33">
        <f t="shared" si="489"/>
        <v>2.3713243601592993E-3</v>
      </c>
      <c r="L7862" s="33">
        <f t="shared" si="490"/>
        <v>0.98348225749068696</v>
      </c>
      <c r="M7862" s="33">
        <f t="shared" si="491"/>
        <v>0.98115010205571485</v>
      </c>
    </row>
    <row r="7863" spans="1:13" ht="41.4">
      <c r="A7863" t="s">
        <v>164</v>
      </c>
      <c r="B7863" t="s">
        <v>268</v>
      </c>
      <c r="C7863" s="14" t="s">
        <v>270</v>
      </c>
      <c r="D7863" t="s">
        <v>465</v>
      </c>
      <c r="E7863" t="s">
        <v>483</v>
      </c>
      <c r="F7863" s="20">
        <v>2039</v>
      </c>
      <c r="G7863" s="20">
        <v>51</v>
      </c>
      <c r="H7863" s="11">
        <v>10822.820970553599</v>
      </c>
      <c r="I7863" s="10">
        <v>4168177.0988093</v>
      </c>
      <c r="J7863" s="33">
        <f t="shared" si="488"/>
        <v>2.5965357790688152E-3</v>
      </c>
      <c r="K7863" s="33">
        <f t="shared" si="489"/>
        <v>2.5931676957897665E-3</v>
      </c>
      <c r="L7863" s="33">
        <f t="shared" si="490"/>
        <v>0.98115010205571485</v>
      </c>
      <c r="M7863" s="33">
        <f t="shared" si="491"/>
        <v>0.97860581530634316</v>
      </c>
    </row>
    <row r="7864" spans="1:13" ht="41.4">
      <c r="A7864" t="s">
        <v>164</v>
      </c>
      <c r="B7864" t="s">
        <v>268</v>
      </c>
      <c r="C7864" s="14" t="s">
        <v>270</v>
      </c>
      <c r="D7864" t="s">
        <v>465</v>
      </c>
      <c r="E7864" t="s">
        <v>483</v>
      </c>
      <c r="F7864" s="20">
        <v>2039</v>
      </c>
      <c r="G7864" s="20">
        <v>52</v>
      </c>
      <c r="H7864" s="11">
        <v>11429.6066249091</v>
      </c>
      <c r="I7864" s="10">
        <v>4027019.1141745402</v>
      </c>
      <c r="J7864" s="33">
        <f t="shared" si="488"/>
        <v>2.8382300408454717E-3</v>
      </c>
      <c r="K7864" s="33">
        <f t="shared" si="489"/>
        <v>2.8342060738446584E-3</v>
      </c>
      <c r="L7864" s="33">
        <f t="shared" si="490"/>
        <v>0.97860581530634316</v>
      </c>
      <c r="M7864" s="33">
        <f t="shared" si="491"/>
        <v>0.97583224476070218</v>
      </c>
    </row>
    <row r="7865" spans="1:13" ht="41.4">
      <c r="A7865" t="s">
        <v>164</v>
      </c>
      <c r="B7865" t="s">
        <v>268</v>
      </c>
      <c r="C7865" s="14" t="s">
        <v>270</v>
      </c>
      <c r="D7865" t="s">
        <v>465</v>
      </c>
      <c r="E7865" t="s">
        <v>483</v>
      </c>
      <c r="F7865" s="20">
        <v>2039</v>
      </c>
      <c r="G7865" s="20">
        <v>53</v>
      </c>
      <c r="H7865" s="11">
        <v>12324.3385506754</v>
      </c>
      <c r="I7865" s="10">
        <v>3979089.9237748198</v>
      </c>
      <c r="J7865" s="33">
        <f t="shared" si="488"/>
        <v>3.0972757054416461E-3</v>
      </c>
      <c r="K7865" s="33">
        <f t="shared" si="489"/>
        <v>3.092484095299719E-3</v>
      </c>
      <c r="L7865" s="33">
        <f t="shared" si="490"/>
        <v>0.97583224476070218</v>
      </c>
      <c r="M7865" s="33">
        <f t="shared" si="491"/>
        <v>0.97281449906409911</v>
      </c>
    </row>
    <row r="7866" spans="1:13" ht="41.4">
      <c r="A7866" t="s">
        <v>164</v>
      </c>
      <c r="B7866" t="s">
        <v>268</v>
      </c>
      <c r="C7866" s="14" t="s">
        <v>270</v>
      </c>
      <c r="D7866" t="s">
        <v>465</v>
      </c>
      <c r="E7866" t="s">
        <v>483</v>
      </c>
      <c r="F7866" s="20">
        <v>2039</v>
      </c>
      <c r="G7866" s="20">
        <v>54</v>
      </c>
      <c r="H7866" s="11">
        <v>13576.5089496857</v>
      </c>
      <c r="I7866" s="10">
        <v>4019351.1445855801</v>
      </c>
      <c r="J7866" s="33">
        <f t="shared" si="488"/>
        <v>3.3777862299924836E-3</v>
      </c>
      <c r="K7866" s="33">
        <f t="shared" si="489"/>
        <v>3.3720879277725491E-3</v>
      </c>
      <c r="L7866" s="33">
        <f t="shared" si="490"/>
        <v>0.97281449906409911</v>
      </c>
      <c r="M7866" s="33">
        <f t="shared" si="491"/>
        <v>0.96953408303584299</v>
      </c>
    </row>
    <row r="7867" spans="1:13" ht="41.4">
      <c r="A7867" t="s">
        <v>164</v>
      </c>
      <c r="B7867" t="s">
        <v>268</v>
      </c>
      <c r="C7867" s="14" t="s">
        <v>270</v>
      </c>
      <c r="D7867" t="s">
        <v>465</v>
      </c>
      <c r="E7867" t="s">
        <v>483</v>
      </c>
      <c r="F7867" s="20">
        <v>2039</v>
      </c>
      <c r="G7867" s="20">
        <v>55</v>
      </c>
      <c r="H7867" s="11">
        <v>14940.3942953117</v>
      </c>
      <c r="I7867" s="10">
        <v>4081537.8241756302</v>
      </c>
      <c r="J7867" s="33">
        <f t="shared" si="488"/>
        <v>3.6604816466032117E-3</v>
      </c>
      <c r="K7867" s="33">
        <f t="shared" si="489"/>
        <v>3.653790250727873E-3</v>
      </c>
      <c r="L7867" s="33">
        <f t="shared" si="490"/>
        <v>0.96953408303584299</v>
      </c>
      <c r="M7867" s="33">
        <f t="shared" si="491"/>
        <v>0.96599160885549828</v>
      </c>
    </row>
    <row r="7868" spans="1:13" ht="41.4">
      <c r="A7868" t="s">
        <v>164</v>
      </c>
      <c r="B7868" t="s">
        <v>268</v>
      </c>
      <c r="C7868" s="14" t="s">
        <v>270</v>
      </c>
      <c r="D7868" t="s">
        <v>465</v>
      </c>
      <c r="E7868" t="s">
        <v>483</v>
      </c>
      <c r="F7868" s="20">
        <v>2039</v>
      </c>
      <c r="G7868" s="20">
        <v>56</v>
      </c>
      <c r="H7868" s="11">
        <v>16111.507718442799</v>
      </c>
      <c r="I7868" s="10">
        <v>4038270.96715381</v>
      </c>
      <c r="J7868" s="33">
        <f t="shared" si="488"/>
        <v>3.9897044674538657E-3</v>
      </c>
      <c r="K7868" s="33">
        <f t="shared" si="489"/>
        <v>3.9817561705504101E-3</v>
      </c>
      <c r="L7868" s="33">
        <f t="shared" si="490"/>
        <v>0.96599160885549828</v>
      </c>
      <c r="M7868" s="33">
        <f t="shared" si="491"/>
        <v>0.96214526580623794</v>
      </c>
    </row>
    <row r="7869" spans="1:13" ht="41.4">
      <c r="A7869" t="s">
        <v>164</v>
      </c>
      <c r="B7869" t="s">
        <v>268</v>
      </c>
      <c r="C7869" s="14" t="s">
        <v>270</v>
      </c>
      <c r="D7869" t="s">
        <v>465</v>
      </c>
      <c r="E7869" t="s">
        <v>483</v>
      </c>
      <c r="F7869" s="20">
        <v>2039</v>
      </c>
      <c r="G7869" s="20">
        <v>57</v>
      </c>
      <c r="H7869" s="11">
        <v>16942.020674350599</v>
      </c>
      <c r="I7869" s="10">
        <v>3887979.5208254699</v>
      </c>
      <c r="J7869" s="33">
        <f t="shared" si="488"/>
        <v>4.3575385579072137E-3</v>
      </c>
      <c r="K7869" s="33">
        <f t="shared" si="489"/>
        <v>4.348058262015897E-3</v>
      </c>
      <c r="L7869" s="33">
        <f t="shared" si="490"/>
        <v>0.96214526580623794</v>
      </c>
      <c r="M7869" s="33">
        <f t="shared" si="491"/>
        <v>0.95796180213398963</v>
      </c>
    </row>
    <row r="7870" spans="1:13" ht="41.4">
      <c r="A7870" t="s">
        <v>164</v>
      </c>
      <c r="B7870" t="s">
        <v>268</v>
      </c>
      <c r="C7870" s="14" t="s">
        <v>270</v>
      </c>
      <c r="D7870" t="s">
        <v>465</v>
      </c>
      <c r="E7870" t="s">
        <v>483</v>
      </c>
      <c r="F7870" s="20">
        <v>2039</v>
      </c>
      <c r="G7870" s="20">
        <v>58</v>
      </c>
      <c r="H7870" s="11">
        <v>18069.186941344298</v>
      </c>
      <c r="I7870" s="10">
        <v>3795746.6501480099</v>
      </c>
      <c r="J7870" s="33">
        <f t="shared" si="488"/>
        <v>4.7603774979659711E-3</v>
      </c>
      <c r="K7870" s="33">
        <f t="shared" si="489"/>
        <v>4.7490648589340045E-3</v>
      </c>
      <c r="L7870" s="33">
        <f t="shared" si="490"/>
        <v>0.95796180213398963</v>
      </c>
      <c r="M7870" s="33">
        <f t="shared" si="491"/>
        <v>0.95341237940327406</v>
      </c>
    </row>
    <row r="7871" spans="1:13" ht="41.4">
      <c r="A7871" t="s">
        <v>164</v>
      </c>
      <c r="B7871" t="s">
        <v>268</v>
      </c>
      <c r="C7871" s="14" t="s">
        <v>270</v>
      </c>
      <c r="D7871" t="s">
        <v>465</v>
      </c>
      <c r="E7871" t="s">
        <v>483</v>
      </c>
      <c r="F7871" s="20">
        <v>2039</v>
      </c>
      <c r="G7871" s="20">
        <v>59</v>
      </c>
      <c r="H7871" s="11">
        <v>19353.393210811701</v>
      </c>
      <c r="I7871" s="10">
        <v>3717120.1020110198</v>
      </c>
      <c r="J7871" s="33">
        <f t="shared" si="488"/>
        <v>5.2065557958004141E-3</v>
      </c>
      <c r="K7871" s="33">
        <f t="shared" si="489"/>
        <v>5.1930251769987112E-3</v>
      </c>
      <c r="L7871" s="33">
        <f t="shared" si="490"/>
        <v>0.95341237940327406</v>
      </c>
      <c r="M7871" s="33">
        <f t="shared" si="491"/>
        <v>0.94846128491297066</v>
      </c>
    </row>
    <row r="7872" spans="1:13" ht="41.4">
      <c r="A7872" t="s">
        <v>164</v>
      </c>
      <c r="B7872" t="s">
        <v>268</v>
      </c>
      <c r="C7872" s="14" t="s">
        <v>270</v>
      </c>
      <c r="D7872" t="s">
        <v>465</v>
      </c>
      <c r="E7872" t="s">
        <v>483</v>
      </c>
      <c r="F7872" s="20">
        <v>2039</v>
      </c>
      <c r="G7872" s="20">
        <v>60</v>
      </c>
      <c r="H7872" s="11">
        <v>20689.698336717101</v>
      </c>
      <c r="I7872" s="10">
        <v>3632077.1770581501</v>
      </c>
      <c r="J7872" s="33">
        <f t="shared" si="488"/>
        <v>5.6963818025130737E-3</v>
      </c>
      <c r="K7872" s="33">
        <f t="shared" si="489"/>
        <v>5.6801881826309408E-3</v>
      </c>
      <c r="L7872" s="33">
        <f t="shared" si="490"/>
        <v>0.94846128491297066</v>
      </c>
      <c r="M7872" s="33">
        <f t="shared" si="491"/>
        <v>0.943073846330725</v>
      </c>
    </row>
    <row r="7873" spans="1:13" ht="41.4">
      <c r="A7873" t="s">
        <v>164</v>
      </c>
      <c r="B7873" t="s">
        <v>268</v>
      </c>
      <c r="C7873" s="14" t="s">
        <v>270</v>
      </c>
      <c r="D7873" t="s">
        <v>465</v>
      </c>
      <c r="E7873" t="s">
        <v>483</v>
      </c>
      <c r="F7873" s="20">
        <v>2039</v>
      </c>
      <c r="G7873" s="20">
        <v>61</v>
      </c>
      <c r="H7873" s="11">
        <v>22010.783173633201</v>
      </c>
      <c r="I7873" s="10">
        <v>3527543.19874899</v>
      </c>
      <c r="J7873" s="33">
        <f t="shared" si="488"/>
        <v>6.2396920274255235E-3</v>
      </c>
      <c r="K7873" s="33">
        <f t="shared" si="489"/>
        <v>6.2202655751542046E-3</v>
      </c>
      <c r="L7873" s="33">
        <f t="shared" si="490"/>
        <v>0.943073846330725</v>
      </c>
      <c r="M7873" s="33">
        <f t="shared" si="491"/>
        <v>0.93720767654956572</v>
      </c>
    </row>
    <row r="7874" spans="1:13" ht="41.4">
      <c r="A7874" t="s">
        <v>164</v>
      </c>
      <c r="B7874" t="s">
        <v>268</v>
      </c>
      <c r="C7874" s="14" t="s">
        <v>270</v>
      </c>
      <c r="D7874" t="s">
        <v>465</v>
      </c>
      <c r="E7874" t="s">
        <v>483</v>
      </c>
      <c r="F7874" s="20">
        <v>2039</v>
      </c>
      <c r="G7874" s="20">
        <v>62</v>
      </c>
      <c r="H7874" s="11">
        <v>23532.018055828699</v>
      </c>
      <c r="I7874" s="10">
        <v>3437138.7501773601</v>
      </c>
      <c r="J7874" s="33">
        <f t="shared" ref="J7874:J7937" si="492">IF(I7874&gt;0,H7874/I7874,0)</f>
        <v>6.8463974736586997E-3</v>
      </c>
      <c r="K7874" s="33">
        <f t="shared" ref="K7874:K7937" si="493">1-EXP(-J7874)</f>
        <v>6.8230142884335709E-3</v>
      </c>
      <c r="L7874" s="33">
        <f t="shared" ref="L7874:L7937" si="494">IF(G7874=30,1,M7873)</f>
        <v>0.93720767654956572</v>
      </c>
      <c r="M7874" s="33">
        <f t="shared" ref="M7874:M7937" si="495">L7874*(1-K7874)</f>
        <v>0.93081309518123845</v>
      </c>
    </row>
    <row r="7875" spans="1:13" ht="41.4">
      <c r="A7875" t="s">
        <v>164</v>
      </c>
      <c r="B7875" t="s">
        <v>268</v>
      </c>
      <c r="C7875" s="14" t="s">
        <v>270</v>
      </c>
      <c r="D7875" t="s">
        <v>465</v>
      </c>
      <c r="E7875" t="s">
        <v>483</v>
      </c>
      <c r="F7875" s="20">
        <v>2039</v>
      </c>
      <c r="G7875" s="20">
        <v>63</v>
      </c>
      <c r="H7875" s="11">
        <v>25023.261464060299</v>
      </c>
      <c r="I7875" s="10">
        <v>3334880.1835522102</v>
      </c>
      <c r="J7875" s="33">
        <f t="shared" si="492"/>
        <v>7.5034964037017675E-3</v>
      </c>
      <c r="K7875" s="33">
        <f t="shared" si="493"/>
        <v>7.4754154535597861E-3</v>
      </c>
      <c r="L7875" s="33">
        <f t="shared" si="494"/>
        <v>0.93081309518123845</v>
      </c>
      <c r="M7875" s="33">
        <f t="shared" si="495"/>
        <v>0.92385488058514476</v>
      </c>
    </row>
    <row r="7876" spans="1:13" ht="41.4">
      <c r="A7876" t="s">
        <v>164</v>
      </c>
      <c r="B7876" t="s">
        <v>268</v>
      </c>
      <c r="C7876" s="14" t="s">
        <v>270</v>
      </c>
      <c r="D7876" t="s">
        <v>465</v>
      </c>
      <c r="E7876" t="s">
        <v>483</v>
      </c>
      <c r="F7876" s="20">
        <v>2039</v>
      </c>
      <c r="G7876" s="20">
        <v>64</v>
      </c>
      <c r="H7876" s="11">
        <v>26566.384572698898</v>
      </c>
      <c r="I7876" s="10">
        <v>3230535.4793090299</v>
      </c>
      <c r="J7876" s="33">
        <f t="shared" si="492"/>
        <v>8.2235235436513791E-3</v>
      </c>
      <c r="K7876" s="33">
        <f t="shared" si="493"/>
        <v>8.1898028714719739E-3</v>
      </c>
      <c r="L7876" s="33">
        <f t="shared" si="494"/>
        <v>0.92385488058514476</v>
      </c>
      <c r="M7876" s="33">
        <f t="shared" si="495"/>
        <v>0.91628869123130519</v>
      </c>
    </row>
    <row r="7877" spans="1:13" ht="41.4">
      <c r="A7877" t="s">
        <v>164</v>
      </c>
      <c r="B7877" t="s">
        <v>268</v>
      </c>
      <c r="C7877" s="14" t="s">
        <v>270</v>
      </c>
      <c r="D7877" t="s">
        <v>465</v>
      </c>
      <c r="E7877" t="s">
        <v>483</v>
      </c>
      <c r="F7877" s="20">
        <v>2039</v>
      </c>
      <c r="G7877" s="20">
        <v>65</v>
      </c>
      <c r="H7877" s="11">
        <v>26831.778170890499</v>
      </c>
      <c r="I7877" s="10">
        <v>3100620.4554253402</v>
      </c>
      <c r="J7877" s="33">
        <f t="shared" si="492"/>
        <v>8.6536803058050327E-3</v>
      </c>
      <c r="K7877" s="33">
        <f t="shared" si="493"/>
        <v>8.6163449879747001E-3</v>
      </c>
      <c r="L7877" s="33">
        <f t="shared" si="494"/>
        <v>0.91628869123130519</v>
      </c>
      <c r="M7877" s="33">
        <f t="shared" si="495"/>
        <v>0.90839363175907639</v>
      </c>
    </row>
    <row r="7878" spans="1:13" ht="41.4">
      <c r="A7878" t="s">
        <v>164</v>
      </c>
      <c r="B7878" t="s">
        <v>268</v>
      </c>
      <c r="C7878" s="14" t="s">
        <v>270</v>
      </c>
      <c r="D7878" t="s">
        <v>465</v>
      </c>
      <c r="E7878" t="s">
        <v>483</v>
      </c>
      <c r="F7878" s="20">
        <v>2039</v>
      </c>
      <c r="G7878" s="20">
        <v>66</v>
      </c>
      <c r="H7878" s="11">
        <v>28686.394350422401</v>
      </c>
      <c r="I7878" s="10">
        <v>3022322.2346127401</v>
      </c>
      <c r="J7878" s="33">
        <f t="shared" si="492"/>
        <v>9.4915075639173466E-3</v>
      </c>
      <c r="K7878" s="33">
        <f t="shared" si="493"/>
        <v>9.4466053814292739E-3</v>
      </c>
      <c r="L7878" s="33">
        <f t="shared" si="494"/>
        <v>0.90839363175907639</v>
      </c>
      <c r="M7878" s="33">
        <f t="shared" si="495"/>
        <v>0.89981239558884507</v>
      </c>
    </row>
    <row r="7879" spans="1:13" ht="41.4">
      <c r="A7879" t="s">
        <v>164</v>
      </c>
      <c r="B7879" t="s">
        <v>268</v>
      </c>
      <c r="C7879" s="14" t="s">
        <v>270</v>
      </c>
      <c r="D7879" t="s">
        <v>465</v>
      </c>
      <c r="E7879" t="s">
        <v>483</v>
      </c>
      <c r="F7879" s="20">
        <v>2039</v>
      </c>
      <c r="G7879" s="20">
        <v>67</v>
      </c>
      <c r="H7879" s="11">
        <v>29208.004357083799</v>
      </c>
      <c r="I7879" s="10">
        <v>2801332.7675825302</v>
      </c>
      <c r="J7879" s="33">
        <f t="shared" si="492"/>
        <v>1.0426467249833182E-2</v>
      </c>
      <c r="K7879" s="33">
        <f t="shared" si="493"/>
        <v>1.0372300061108231E-2</v>
      </c>
      <c r="L7879" s="33">
        <f t="shared" si="494"/>
        <v>0.89981239558884507</v>
      </c>
      <c r="M7879" s="33">
        <f t="shared" si="495"/>
        <v>0.89047927142309291</v>
      </c>
    </row>
    <row r="7880" spans="1:13" ht="41.4">
      <c r="A7880" t="s">
        <v>164</v>
      </c>
      <c r="B7880" t="s">
        <v>268</v>
      </c>
      <c r="C7880" s="14" t="s">
        <v>270</v>
      </c>
      <c r="D7880" t="s">
        <v>465</v>
      </c>
      <c r="E7880" t="s">
        <v>483</v>
      </c>
      <c r="F7880" s="20">
        <v>2039</v>
      </c>
      <c r="G7880" s="20">
        <v>68</v>
      </c>
      <c r="H7880" s="11">
        <v>30736.334810677701</v>
      </c>
      <c r="I7880" s="10">
        <v>2684517.1220001401</v>
      </c>
      <c r="J7880" s="33">
        <f t="shared" si="492"/>
        <v>1.144948361803598E-2</v>
      </c>
      <c r="K7880" s="33">
        <f t="shared" si="493"/>
        <v>1.1384187719503669E-2</v>
      </c>
      <c r="L7880" s="33">
        <f t="shared" si="494"/>
        <v>0.89047927142309291</v>
      </c>
      <c r="M7880" s="33">
        <f t="shared" si="495"/>
        <v>0.88034188823688553</v>
      </c>
    </row>
    <row r="7881" spans="1:13" ht="41.4">
      <c r="A7881" t="s">
        <v>164</v>
      </c>
      <c r="B7881" t="s">
        <v>268</v>
      </c>
      <c r="C7881" s="14" t="s">
        <v>270</v>
      </c>
      <c r="D7881" t="s">
        <v>465</v>
      </c>
      <c r="E7881" t="s">
        <v>483</v>
      </c>
      <c r="F7881" s="20">
        <v>2039</v>
      </c>
      <c r="G7881" s="20">
        <v>69</v>
      </c>
      <c r="H7881" s="11">
        <v>32344.383396695299</v>
      </c>
      <c r="I7881" s="10">
        <v>2570174.4901800598</v>
      </c>
      <c r="J7881" s="33">
        <f t="shared" si="492"/>
        <v>1.2584508764005877E-2</v>
      </c>
      <c r="K7881" s="33">
        <f t="shared" si="493"/>
        <v>1.2505654958989698E-2</v>
      </c>
      <c r="L7881" s="33">
        <f t="shared" si="494"/>
        <v>0.88034188823688553</v>
      </c>
      <c r="M7881" s="33">
        <f t="shared" si="495"/>
        <v>0.86933263633664959</v>
      </c>
    </row>
    <row r="7882" spans="1:13" ht="41.4">
      <c r="A7882" t="s">
        <v>164</v>
      </c>
      <c r="B7882" t="s">
        <v>268</v>
      </c>
      <c r="C7882" s="14" t="s">
        <v>270</v>
      </c>
      <c r="D7882" t="s">
        <v>465</v>
      </c>
      <c r="E7882" t="s">
        <v>483</v>
      </c>
      <c r="F7882" s="20">
        <v>2040</v>
      </c>
      <c r="G7882" s="20">
        <v>30</v>
      </c>
      <c r="H7882" s="11">
        <v>797.37270530927799</v>
      </c>
      <c r="I7882" s="10">
        <v>4755797.0549895102</v>
      </c>
      <c r="J7882" s="33">
        <f t="shared" si="492"/>
        <v>1.6766331617803584E-4</v>
      </c>
      <c r="K7882" s="33">
        <f t="shared" si="493"/>
        <v>1.676492614697267E-4</v>
      </c>
      <c r="L7882" s="33">
        <f t="shared" si="494"/>
        <v>1</v>
      </c>
      <c r="M7882" s="33">
        <f t="shared" si="495"/>
        <v>0.99983235073853027</v>
      </c>
    </row>
    <row r="7883" spans="1:13" ht="41.4">
      <c r="A7883" t="s">
        <v>164</v>
      </c>
      <c r="B7883" t="s">
        <v>268</v>
      </c>
      <c r="C7883" s="14" t="s">
        <v>270</v>
      </c>
      <c r="D7883" t="s">
        <v>465</v>
      </c>
      <c r="E7883" t="s">
        <v>483</v>
      </c>
      <c r="F7883" s="20">
        <v>2040</v>
      </c>
      <c r="G7883" s="20">
        <v>31</v>
      </c>
      <c r="H7883" s="11">
        <v>1011.49823905757</v>
      </c>
      <c r="I7883" s="10">
        <v>4684922.4806306399</v>
      </c>
      <c r="J7883" s="33">
        <f t="shared" si="492"/>
        <v>2.1590501085973394E-4</v>
      </c>
      <c r="K7883" s="33">
        <f t="shared" si="493"/>
        <v>2.1588170505015825E-4</v>
      </c>
      <c r="L7883" s="33">
        <f t="shared" si="494"/>
        <v>0.99983235073853027</v>
      </c>
      <c r="M7883" s="33">
        <f t="shared" si="495"/>
        <v>0.99961650522588852</v>
      </c>
    </row>
    <row r="7884" spans="1:13" ht="41.4">
      <c r="A7884" t="s">
        <v>164</v>
      </c>
      <c r="B7884" t="s">
        <v>268</v>
      </c>
      <c r="C7884" s="14" t="s">
        <v>270</v>
      </c>
      <c r="D7884" t="s">
        <v>465</v>
      </c>
      <c r="E7884" t="s">
        <v>483</v>
      </c>
      <c r="F7884" s="20">
        <v>2040</v>
      </c>
      <c r="G7884" s="20">
        <v>32</v>
      </c>
      <c r="H7884" s="11">
        <v>1055.8784450559699</v>
      </c>
      <c r="I7884" s="10">
        <v>4642404.1401306204</v>
      </c>
      <c r="J7884" s="33">
        <f t="shared" si="492"/>
        <v>2.2744216427186394E-4</v>
      </c>
      <c r="K7884" s="33">
        <f t="shared" si="493"/>
        <v>2.2741630126366097E-4</v>
      </c>
      <c r="L7884" s="33">
        <f t="shared" si="494"/>
        <v>0.99961650522588852</v>
      </c>
      <c r="M7884" s="33">
        <f t="shared" si="495"/>
        <v>0.99938917613758793</v>
      </c>
    </row>
    <row r="7885" spans="1:13" ht="41.4">
      <c r="A7885" t="s">
        <v>164</v>
      </c>
      <c r="B7885" t="s">
        <v>268</v>
      </c>
      <c r="C7885" s="14" t="s">
        <v>270</v>
      </c>
      <c r="D7885" t="s">
        <v>465</v>
      </c>
      <c r="E7885" t="s">
        <v>483</v>
      </c>
      <c r="F7885" s="20">
        <v>2040</v>
      </c>
      <c r="G7885" s="20">
        <v>33</v>
      </c>
      <c r="H7885" s="11">
        <v>1176.66892100668</v>
      </c>
      <c r="I7885" s="10">
        <v>4668444.4835383603</v>
      </c>
      <c r="J7885" s="33">
        <f t="shared" si="492"/>
        <v>2.5204732007755304E-4</v>
      </c>
      <c r="K7885" s="33">
        <f t="shared" si="493"/>
        <v>2.5201555882026216E-4</v>
      </c>
      <c r="L7885" s="33">
        <f t="shared" si="494"/>
        <v>0.99938917613758793</v>
      </c>
      <c r="M7885" s="33">
        <f t="shared" si="495"/>
        <v>0.99913731451588472</v>
      </c>
    </row>
    <row r="7886" spans="1:13" ht="41.4">
      <c r="A7886" t="s">
        <v>164</v>
      </c>
      <c r="B7886" t="s">
        <v>268</v>
      </c>
      <c r="C7886" s="14" t="s">
        <v>270</v>
      </c>
      <c r="D7886" t="s">
        <v>465</v>
      </c>
      <c r="E7886" t="s">
        <v>483</v>
      </c>
      <c r="F7886" s="20">
        <v>2040</v>
      </c>
      <c r="G7886" s="20">
        <v>34</v>
      </c>
      <c r="H7886" s="11">
        <v>1230.7441633160299</v>
      </c>
      <c r="I7886" s="10">
        <v>4585290.2068972299</v>
      </c>
      <c r="J7886" s="33">
        <f t="shared" si="492"/>
        <v>2.6841139988582072E-4</v>
      </c>
      <c r="K7886" s="33">
        <f t="shared" si="493"/>
        <v>2.6837538076873724E-4</v>
      </c>
      <c r="L7886" s="33">
        <f t="shared" si="494"/>
        <v>0.99913731451588472</v>
      </c>
      <c r="M7886" s="33">
        <f t="shared" si="495"/>
        <v>0.99886917065866132</v>
      </c>
    </row>
    <row r="7887" spans="1:13" ht="41.4">
      <c r="A7887" t="s">
        <v>164</v>
      </c>
      <c r="B7887" t="s">
        <v>268</v>
      </c>
      <c r="C7887" s="14" t="s">
        <v>270</v>
      </c>
      <c r="D7887" t="s">
        <v>465</v>
      </c>
      <c r="E7887" t="s">
        <v>483</v>
      </c>
      <c r="F7887" s="20">
        <v>2040</v>
      </c>
      <c r="G7887" s="20">
        <v>35</v>
      </c>
      <c r="H7887" s="11">
        <v>1618.2430105661299</v>
      </c>
      <c r="I7887" s="10">
        <v>4523896.6796174999</v>
      </c>
      <c r="J7887" s="33">
        <f t="shared" si="492"/>
        <v>3.5770998437191406E-4</v>
      </c>
      <c r="K7887" s="33">
        <f t="shared" si="493"/>
        <v>3.5764601378329708E-4</v>
      </c>
      <c r="L7887" s="33">
        <f t="shared" si="494"/>
        <v>0.99886917065866132</v>
      </c>
      <c r="M7887" s="33">
        <f t="shared" si="495"/>
        <v>0.99851192908148423</v>
      </c>
    </row>
    <row r="7888" spans="1:13" ht="41.4">
      <c r="A7888" t="s">
        <v>164</v>
      </c>
      <c r="B7888" t="s">
        <v>268</v>
      </c>
      <c r="C7888" s="14" t="s">
        <v>270</v>
      </c>
      <c r="D7888" t="s">
        <v>465</v>
      </c>
      <c r="E7888" t="s">
        <v>483</v>
      </c>
      <c r="F7888" s="20">
        <v>2040</v>
      </c>
      <c r="G7888" s="20">
        <v>36</v>
      </c>
      <c r="H7888" s="11">
        <v>1823.405685485</v>
      </c>
      <c r="I7888" s="10">
        <v>4394561.6910902401</v>
      </c>
      <c r="J7888" s="33">
        <f t="shared" si="492"/>
        <v>4.1492321957429027E-4</v>
      </c>
      <c r="K7888" s="33">
        <f t="shared" si="493"/>
        <v>4.1483715083956429E-4</v>
      </c>
      <c r="L7888" s="33">
        <f t="shared" si="494"/>
        <v>0.99851192908148423</v>
      </c>
      <c r="M7888" s="33">
        <f t="shared" si="495"/>
        <v>0.99809770923774477</v>
      </c>
    </row>
    <row r="7889" spans="1:13" ht="41.4">
      <c r="A7889" t="s">
        <v>164</v>
      </c>
      <c r="B7889" t="s">
        <v>268</v>
      </c>
      <c r="C7889" s="14" t="s">
        <v>270</v>
      </c>
      <c r="D7889" t="s">
        <v>465</v>
      </c>
      <c r="E7889" t="s">
        <v>483</v>
      </c>
      <c r="F7889" s="20">
        <v>2040</v>
      </c>
      <c r="G7889" s="20">
        <v>37</v>
      </c>
      <c r="H7889" s="11">
        <v>1931.23520338034</v>
      </c>
      <c r="I7889" s="10">
        <v>4328132.91014292</v>
      </c>
      <c r="J7889" s="33">
        <f t="shared" si="492"/>
        <v>4.4620515207712702E-4</v>
      </c>
      <c r="K7889" s="33">
        <f t="shared" si="493"/>
        <v>4.4610561736313503E-4</v>
      </c>
      <c r="L7889" s="33">
        <f t="shared" si="494"/>
        <v>0.99809770923774477</v>
      </c>
      <c r="M7889" s="33">
        <f t="shared" si="495"/>
        <v>0.9976524522429765</v>
      </c>
    </row>
    <row r="7890" spans="1:13" ht="41.4">
      <c r="A7890" t="s">
        <v>164</v>
      </c>
      <c r="B7890" t="s">
        <v>268</v>
      </c>
      <c r="C7890" s="14" t="s">
        <v>270</v>
      </c>
      <c r="D7890" t="s">
        <v>465</v>
      </c>
      <c r="E7890" t="s">
        <v>483</v>
      </c>
      <c r="F7890" s="20">
        <v>2040</v>
      </c>
      <c r="G7890" s="20">
        <v>38</v>
      </c>
      <c r="H7890" s="11">
        <v>2223.4261171799599</v>
      </c>
      <c r="I7890" s="10">
        <v>4304375.6896094801</v>
      </c>
      <c r="J7890" s="33">
        <f t="shared" si="492"/>
        <v>5.1655019856821163E-4</v>
      </c>
      <c r="K7890" s="33">
        <f t="shared" si="493"/>
        <v>5.1641680948277813E-4</v>
      </c>
      <c r="L7890" s="33">
        <f t="shared" si="494"/>
        <v>0.9976524522429765</v>
      </c>
      <c r="M7890" s="33">
        <f t="shared" si="495"/>
        <v>0.9971372477466165</v>
      </c>
    </row>
    <row r="7891" spans="1:13" ht="41.4">
      <c r="A7891" t="s">
        <v>164</v>
      </c>
      <c r="B7891" t="s">
        <v>268</v>
      </c>
      <c r="C7891" s="14" t="s">
        <v>270</v>
      </c>
      <c r="D7891" t="s">
        <v>465</v>
      </c>
      <c r="E7891" t="s">
        <v>483</v>
      </c>
      <c r="F7891" s="20">
        <v>2040</v>
      </c>
      <c r="G7891" s="20">
        <v>39</v>
      </c>
      <c r="H7891" s="11">
        <v>2387.3442951513698</v>
      </c>
      <c r="I7891" s="10">
        <v>4282353.9985986101</v>
      </c>
      <c r="J7891" s="33">
        <f t="shared" si="492"/>
        <v>5.5748410708984417E-4</v>
      </c>
      <c r="K7891" s="33">
        <f t="shared" si="493"/>
        <v>5.573287416975603E-4</v>
      </c>
      <c r="L7891" s="33">
        <f t="shared" si="494"/>
        <v>0.9971372477466165</v>
      </c>
      <c r="M7891" s="33">
        <f t="shared" si="495"/>
        <v>0.9965815144990301</v>
      </c>
    </row>
    <row r="7892" spans="1:13" ht="41.4">
      <c r="A7892" t="s">
        <v>164</v>
      </c>
      <c r="B7892" t="s">
        <v>268</v>
      </c>
      <c r="C7892" s="14" t="s">
        <v>270</v>
      </c>
      <c r="D7892" t="s">
        <v>465</v>
      </c>
      <c r="E7892" t="s">
        <v>483</v>
      </c>
      <c r="F7892" s="20">
        <v>2040</v>
      </c>
      <c r="G7892" s="20">
        <v>40</v>
      </c>
      <c r="H7892" s="11">
        <v>3188.3284643196598</v>
      </c>
      <c r="I7892" s="10">
        <v>4259734.2936166404</v>
      </c>
      <c r="J7892" s="33">
        <f t="shared" si="492"/>
        <v>7.4848059633613308E-4</v>
      </c>
      <c r="K7892" s="33">
        <f t="shared" si="493"/>
        <v>7.4820055460755874E-4</v>
      </c>
      <c r="L7892" s="33">
        <f t="shared" si="494"/>
        <v>0.9965815144990301</v>
      </c>
      <c r="M7892" s="33">
        <f t="shared" si="495"/>
        <v>0.99583587165717025</v>
      </c>
    </row>
    <row r="7893" spans="1:13" ht="41.4">
      <c r="A7893" t="s">
        <v>164</v>
      </c>
      <c r="B7893" t="s">
        <v>268</v>
      </c>
      <c r="C7893" s="14" t="s">
        <v>270</v>
      </c>
      <c r="D7893" t="s">
        <v>465</v>
      </c>
      <c r="E7893" t="s">
        <v>483</v>
      </c>
      <c r="F7893" s="20">
        <v>2040</v>
      </c>
      <c r="G7893" s="20">
        <v>41</v>
      </c>
      <c r="H7893" s="11">
        <v>3541.74580822393</v>
      </c>
      <c r="I7893" s="10">
        <v>4275287.9448889503</v>
      </c>
      <c r="J7893" s="33">
        <f t="shared" si="492"/>
        <v>8.2842275277809994E-4</v>
      </c>
      <c r="K7893" s="33">
        <f t="shared" si="493"/>
        <v>8.2807970538545383E-4</v>
      </c>
      <c r="L7893" s="33">
        <f t="shared" si="494"/>
        <v>0.99583587165717025</v>
      </c>
      <c r="M7893" s="33">
        <f t="shared" si="495"/>
        <v>0.99501124018195608</v>
      </c>
    </row>
    <row r="7894" spans="1:13" ht="41.4">
      <c r="A7894" t="s">
        <v>164</v>
      </c>
      <c r="B7894" t="s">
        <v>268</v>
      </c>
      <c r="C7894" s="14" t="s">
        <v>270</v>
      </c>
      <c r="D7894" t="s">
        <v>465</v>
      </c>
      <c r="E7894" t="s">
        <v>483</v>
      </c>
      <c r="F7894" s="20">
        <v>2040</v>
      </c>
      <c r="G7894" s="20">
        <v>42</v>
      </c>
      <c r="H7894" s="11">
        <v>3892.08582060763</v>
      </c>
      <c r="I7894" s="10">
        <v>4329628.8704111902</v>
      </c>
      <c r="J7894" s="33">
        <f t="shared" si="492"/>
        <v>8.9894213501906777E-4</v>
      </c>
      <c r="K7894" s="33">
        <f t="shared" si="493"/>
        <v>8.985382075828996E-4</v>
      </c>
      <c r="L7894" s="33">
        <f t="shared" si="494"/>
        <v>0.99501124018195608</v>
      </c>
      <c r="M7894" s="33">
        <f t="shared" si="495"/>
        <v>0.9941171845656781</v>
      </c>
    </row>
    <row r="7895" spans="1:13" ht="41.4">
      <c r="A7895" t="s">
        <v>164</v>
      </c>
      <c r="B7895" t="s">
        <v>268</v>
      </c>
      <c r="C7895" s="14" t="s">
        <v>270</v>
      </c>
      <c r="D7895" t="s">
        <v>465</v>
      </c>
      <c r="E7895" t="s">
        <v>483</v>
      </c>
      <c r="F7895" s="20">
        <v>2040</v>
      </c>
      <c r="G7895" s="20">
        <v>43</v>
      </c>
      <c r="H7895" s="11">
        <v>4573.8183227127302</v>
      </c>
      <c r="I7895" s="10">
        <v>4459963.3437960297</v>
      </c>
      <c r="J7895" s="33">
        <f t="shared" si="492"/>
        <v>1.025528231992103E-3</v>
      </c>
      <c r="K7895" s="33">
        <f t="shared" si="493"/>
        <v>1.0250025576281629E-3</v>
      </c>
      <c r="L7895" s="33">
        <f t="shared" si="494"/>
        <v>0.9941171845656781</v>
      </c>
      <c r="M7895" s="33">
        <f t="shared" si="495"/>
        <v>0.99309821190891623</v>
      </c>
    </row>
    <row r="7896" spans="1:13" ht="41.4">
      <c r="A7896" t="s">
        <v>164</v>
      </c>
      <c r="B7896" t="s">
        <v>268</v>
      </c>
      <c r="C7896" s="14" t="s">
        <v>270</v>
      </c>
      <c r="D7896" t="s">
        <v>465</v>
      </c>
      <c r="E7896" t="s">
        <v>483</v>
      </c>
      <c r="F7896" s="20">
        <v>2040</v>
      </c>
      <c r="G7896" s="20">
        <v>44</v>
      </c>
      <c r="H7896" s="11">
        <v>4922.80608551164</v>
      </c>
      <c r="I7896" s="10">
        <v>4411598.4932363098</v>
      </c>
      <c r="J7896" s="33">
        <f t="shared" si="492"/>
        <v>1.1158780866071774E-3</v>
      </c>
      <c r="K7896" s="33">
        <f t="shared" si="493"/>
        <v>1.1152557261694396E-3</v>
      </c>
      <c r="L7896" s="33">
        <f t="shared" si="494"/>
        <v>0.99309821190891623</v>
      </c>
      <c r="M7896" s="33">
        <f t="shared" si="495"/>
        <v>0.99199065344143622</v>
      </c>
    </row>
    <row r="7897" spans="1:13" ht="41.4">
      <c r="A7897" t="s">
        <v>164</v>
      </c>
      <c r="B7897" t="s">
        <v>268</v>
      </c>
      <c r="C7897" s="14" t="s">
        <v>270</v>
      </c>
      <c r="D7897" t="s">
        <v>465</v>
      </c>
      <c r="E7897" t="s">
        <v>483</v>
      </c>
      <c r="F7897" s="20">
        <v>2040</v>
      </c>
      <c r="G7897" s="20">
        <v>45</v>
      </c>
      <c r="H7897" s="11">
        <v>6201.1873193412603</v>
      </c>
      <c r="I7897" s="10">
        <v>4333080.3750319704</v>
      </c>
      <c r="J7897" s="33">
        <f t="shared" si="492"/>
        <v>1.4311267695549051E-3</v>
      </c>
      <c r="K7897" s="33">
        <f t="shared" si="493"/>
        <v>1.430103195985688E-3</v>
      </c>
      <c r="L7897" s="33">
        <f t="shared" si="494"/>
        <v>0.99199065344143622</v>
      </c>
      <c r="M7897" s="33">
        <f t="shared" si="495"/>
        <v>0.99057200443756166</v>
      </c>
    </row>
    <row r="7898" spans="1:13" ht="41.4">
      <c r="A7898" t="s">
        <v>164</v>
      </c>
      <c r="B7898" t="s">
        <v>268</v>
      </c>
      <c r="C7898" s="14" t="s">
        <v>270</v>
      </c>
      <c r="D7898" t="s">
        <v>465</v>
      </c>
      <c r="E7898" t="s">
        <v>483</v>
      </c>
      <c r="F7898" s="20">
        <v>2040</v>
      </c>
      <c r="G7898" s="20">
        <v>46</v>
      </c>
      <c r="H7898" s="11">
        <v>6674.4193491010801</v>
      </c>
      <c r="I7898" s="10">
        <v>4268398.8272362798</v>
      </c>
      <c r="J7898" s="33">
        <f t="shared" si="492"/>
        <v>1.5636822188480125E-3</v>
      </c>
      <c r="K7898" s="33">
        <f t="shared" si="493"/>
        <v>1.5624603047853514E-3</v>
      </c>
      <c r="L7898" s="33">
        <f t="shared" si="494"/>
        <v>0.99057200443756166</v>
      </c>
      <c r="M7898" s="33">
        <f t="shared" si="495"/>
        <v>0.98902427500159629</v>
      </c>
    </row>
    <row r="7899" spans="1:13" ht="41.4">
      <c r="A7899" t="s">
        <v>164</v>
      </c>
      <c r="B7899" t="s">
        <v>268</v>
      </c>
      <c r="C7899" s="14" t="s">
        <v>270</v>
      </c>
      <c r="D7899" t="s">
        <v>465</v>
      </c>
      <c r="E7899" t="s">
        <v>483</v>
      </c>
      <c r="F7899" s="20">
        <v>2040</v>
      </c>
      <c r="G7899" s="20">
        <v>47</v>
      </c>
      <c r="H7899" s="11">
        <v>7201.3927402450399</v>
      </c>
      <c r="I7899" s="10">
        <v>4207430.1294980496</v>
      </c>
      <c r="J7899" s="33">
        <f t="shared" si="492"/>
        <v>1.7115893832095966E-3</v>
      </c>
      <c r="K7899" s="33">
        <f t="shared" si="493"/>
        <v>1.7101254494381601E-3</v>
      </c>
      <c r="L7899" s="33">
        <f t="shared" si="494"/>
        <v>0.98902427500159629</v>
      </c>
      <c r="M7899" s="33">
        <f t="shared" si="495"/>
        <v>0.98733291941880397</v>
      </c>
    </row>
    <row r="7900" spans="1:13" ht="41.4">
      <c r="A7900" t="s">
        <v>164</v>
      </c>
      <c r="B7900" t="s">
        <v>268</v>
      </c>
      <c r="C7900" s="14" t="s">
        <v>270</v>
      </c>
      <c r="D7900" t="s">
        <v>465</v>
      </c>
      <c r="E7900" t="s">
        <v>483</v>
      </c>
      <c r="F7900" s="20">
        <v>2040</v>
      </c>
      <c r="G7900" s="20">
        <v>48</v>
      </c>
      <c r="H7900" s="11">
        <v>7929.6048446452696</v>
      </c>
      <c r="I7900" s="10">
        <v>4234570.5143661499</v>
      </c>
      <c r="J7900" s="33">
        <f t="shared" si="492"/>
        <v>1.8725877436078567E-3</v>
      </c>
      <c r="K7900" s="33">
        <f t="shared" si="493"/>
        <v>1.8708355450649528E-3</v>
      </c>
      <c r="L7900" s="33">
        <f t="shared" si="494"/>
        <v>0.98733291941880397</v>
      </c>
      <c r="M7900" s="33">
        <f t="shared" si="495"/>
        <v>0.98548578189834257</v>
      </c>
    </row>
    <row r="7901" spans="1:13" ht="41.4">
      <c r="A7901" t="s">
        <v>164</v>
      </c>
      <c r="B7901" t="s">
        <v>268</v>
      </c>
      <c r="C7901" s="14" t="s">
        <v>270</v>
      </c>
      <c r="D7901" t="s">
        <v>465</v>
      </c>
      <c r="E7901" t="s">
        <v>483</v>
      </c>
      <c r="F7901" s="20">
        <v>2040</v>
      </c>
      <c r="G7901" s="20">
        <v>49</v>
      </c>
      <c r="H7901" s="11">
        <v>8702.59177019052</v>
      </c>
      <c r="I7901" s="10">
        <v>4241263.1431725603</v>
      </c>
      <c r="J7901" s="33">
        <f t="shared" si="492"/>
        <v>2.0518867791072225E-3</v>
      </c>
      <c r="K7901" s="33">
        <f t="shared" si="493"/>
        <v>2.049783098514224E-3</v>
      </c>
      <c r="L7901" s="33">
        <f t="shared" si="494"/>
        <v>0.98548578189834257</v>
      </c>
      <c r="M7901" s="33">
        <f t="shared" si="495"/>
        <v>0.98346574979878132</v>
      </c>
    </row>
    <row r="7902" spans="1:13" ht="41.4">
      <c r="A7902" t="s">
        <v>164</v>
      </c>
      <c r="B7902" t="s">
        <v>268</v>
      </c>
      <c r="C7902" s="14" t="s">
        <v>270</v>
      </c>
      <c r="D7902" t="s">
        <v>465</v>
      </c>
      <c r="E7902" t="s">
        <v>483</v>
      </c>
      <c r="F7902" s="20">
        <v>2040</v>
      </c>
      <c r="G7902" s="20">
        <v>50</v>
      </c>
      <c r="H7902" s="11">
        <v>13497.129779114701</v>
      </c>
      <c r="I7902" s="10">
        <v>6238603.3416015804</v>
      </c>
      <c r="J7902" s="33">
        <f t="shared" si="492"/>
        <v>2.1634858060473683E-3</v>
      </c>
      <c r="K7902" s="33">
        <f t="shared" si="493"/>
        <v>2.1611471574792818E-3</v>
      </c>
      <c r="L7902" s="33">
        <f t="shared" si="494"/>
        <v>0.98346574979878132</v>
      </c>
      <c r="M7902" s="33">
        <f t="shared" si="495"/>
        <v>0.98134033558912548</v>
      </c>
    </row>
    <row r="7903" spans="1:13" ht="41.4">
      <c r="A7903" t="s">
        <v>164</v>
      </c>
      <c r="B7903" t="s">
        <v>268</v>
      </c>
      <c r="C7903" s="14" t="s">
        <v>270</v>
      </c>
      <c r="D7903" t="s">
        <v>465</v>
      </c>
      <c r="E7903" t="s">
        <v>483</v>
      </c>
      <c r="F7903" s="20">
        <v>2040</v>
      </c>
      <c r="G7903" s="20">
        <v>51</v>
      </c>
      <c r="H7903" s="11">
        <v>10766.578784551501</v>
      </c>
      <c r="I7903" s="10">
        <v>4175359.8365292</v>
      </c>
      <c r="J7903" s="33">
        <f t="shared" si="492"/>
        <v>2.5785990204622226E-3</v>
      </c>
      <c r="K7903" s="33">
        <f t="shared" si="493"/>
        <v>2.575277289758704E-3</v>
      </c>
      <c r="L7903" s="33">
        <f t="shared" si="494"/>
        <v>0.98134033558912548</v>
      </c>
      <c r="M7903" s="33">
        <f t="shared" si="495"/>
        <v>0.97881311210935862</v>
      </c>
    </row>
    <row r="7904" spans="1:13" ht="41.4">
      <c r="A7904" t="s">
        <v>164</v>
      </c>
      <c r="B7904" t="s">
        <v>268</v>
      </c>
      <c r="C7904" s="14" t="s">
        <v>270</v>
      </c>
      <c r="D7904" t="s">
        <v>465</v>
      </c>
      <c r="E7904" t="s">
        <v>483</v>
      </c>
      <c r="F7904" s="20">
        <v>2040</v>
      </c>
      <c r="G7904" s="20">
        <v>52</v>
      </c>
      <c r="H7904" s="11">
        <v>11678.3677049821</v>
      </c>
      <c r="I7904" s="10">
        <v>4144725.8391449102</v>
      </c>
      <c r="J7904" s="33">
        <f t="shared" si="492"/>
        <v>2.8176454024258068E-3</v>
      </c>
      <c r="K7904" s="33">
        <f t="shared" si="493"/>
        <v>2.8136795652675683E-3</v>
      </c>
      <c r="L7904" s="33">
        <f t="shared" si="494"/>
        <v>0.97881311210935862</v>
      </c>
      <c r="M7904" s="33">
        <f t="shared" si="495"/>
        <v>0.9760590456576006</v>
      </c>
    </row>
    <row r="7905" spans="1:13" ht="41.4">
      <c r="A7905" t="s">
        <v>164</v>
      </c>
      <c r="B7905" t="s">
        <v>268</v>
      </c>
      <c r="C7905" s="14" t="s">
        <v>270</v>
      </c>
      <c r="D7905" t="s">
        <v>465</v>
      </c>
      <c r="E7905" t="s">
        <v>483</v>
      </c>
      <c r="F7905" s="20">
        <v>2040</v>
      </c>
      <c r="G7905" s="20">
        <v>53</v>
      </c>
      <c r="H7905" s="11">
        <v>12311.183021676399</v>
      </c>
      <c r="I7905" s="10">
        <v>4002252.2724506701</v>
      </c>
      <c r="J7905" s="33">
        <f t="shared" si="492"/>
        <v>3.0760637220246943E-3</v>
      </c>
      <c r="K7905" s="33">
        <f t="shared" si="493"/>
        <v>3.071337485324066E-3</v>
      </c>
      <c r="L7905" s="33">
        <f t="shared" si="494"/>
        <v>0.9760590456576006</v>
      </c>
      <c r="M7905" s="33">
        <f t="shared" si="495"/>
        <v>0.97306123892278273</v>
      </c>
    </row>
    <row r="7906" spans="1:13" ht="41.4">
      <c r="A7906" t="s">
        <v>164</v>
      </c>
      <c r="B7906" t="s">
        <v>268</v>
      </c>
      <c r="C7906" s="14" t="s">
        <v>270</v>
      </c>
      <c r="D7906" t="s">
        <v>465</v>
      </c>
      <c r="E7906" t="s">
        <v>483</v>
      </c>
      <c r="F7906" s="20">
        <v>2040</v>
      </c>
      <c r="G7906" s="20">
        <v>54</v>
      </c>
      <c r="H7906" s="11">
        <v>13252.9373757536</v>
      </c>
      <c r="I7906" s="10">
        <v>3952379.2341228202</v>
      </c>
      <c r="J7906" s="33">
        <f t="shared" si="492"/>
        <v>3.3531542877602732E-3</v>
      </c>
      <c r="K7906" s="33">
        <f t="shared" si="493"/>
        <v>3.3475387442695181E-3</v>
      </c>
      <c r="L7906" s="33">
        <f t="shared" si="494"/>
        <v>0.97306123892278273</v>
      </c>
      <c r="M7906" s="33">
        <f t="shared" si="495"/>
        <v>0.96980387872494178</v>
      </c>
    </row>
    <row r="7907" spans="1:13" ht="41.4">
      <c r="A7907" t="s">
        <v>164</v>
      </c>
      <c r="B7907" t="s">
        <v>268</v>
      </c>
      <c r="C7907" s="14" t="s">
        <v>270</v>
      </c>
      <c r="D7907" t="s">
        <v>465</v>
      </c>
      <c r="E7907" t="s">
        <v>483</v>
      </c>
      <c r="F7907" s="20">
        <v>2040</v>
      </c>
      <c r="G7907" s="20">
        <v>55</v>
      </c>
      <c r="H7907" s="11">
        <v>14472.497147931899</v>
      </c>
      <c r="I7907" s="10">
        <v>3989924.9845363302</v>
      </c>
      <c r="J7907" s="33">
        <f t="shared" si="492"/>
        <v>3.6272604632975949E-3</v>
      </c>
      <c r="K7907" s="33">
        <f t="shared" si="493"/>
        <v>3.6206899008445204E-3</v>
      </c>
      <c r="L7907" s="33">
        <f t="shared" si="494"/>
        <v>0.96980387872494178</v>
      </c>
      <c r="M7907" s="33">
        <f t="shared" si="495"/>
        <v>0.96629251961544249</v>
      </c>
    </row>
    <row r="7908" spans="1:13" ht="41.4">
      <c r="A7908" t="s">
        <v>164</v>
      </c>
      <c r="B7908" t="s">
        <v>268</v>
      </c>
      <c r="C7908" s="14" t="s">
        <v>270</v>
      </c>
      <c r="D7908" t="s">
        <v>465</v>
      </c>
      <c r="E7908" t="s">
        <v>483</v>
      </c>
      <c r="F7908" s="20">
        <v>2040</v>
      </c>
      <c r="G7908" s="20">
        <v>56</v>
      </c>
      <c r="H7908" s="11">
        <v>16003.356101441001</v>
      </c>
      <c r="I7908" s="10">
        <v>4048775.5365507598</v>
      </c>
      <c r="J7908" s="33">
        <f t="shared" si="492"/>
        <v>3.9526409792217353E-3</v>
      </c>
      <c r="K7908" s="33">
        <f t="shared" si="493"/>
        <v>3.9448395759665855E-3</v>
      </c>
      <c r="L7908" s="33">
        <f t="shared" si="494"/>
        <v>0.96629251961544249</v>
      </c>
      <c r="M7908" s="33">
        <f t="shared" si="495"/>
        <v>0.96248065064210298</v>
      </c>
    </row>
    <row r="7909" spans="1:13" ht="41.4">
      <c r="A7909" t="s">
        <v>164</v>
      </c>
      <c r="B7909" t="s">
        <v>268</v>
      </c>
      <c r="C7909" s="14" t="s">
        <v>270</v>
      </c>
      <c r="D7909" t="s">
        <v>465</v>
      </c>
      <c r="E7909" t="s">
        <v>483</v>
      </c>
      <c r="F7909" s="20">
        <v>2040</v>
      </c>
      <c r="G7909" s="20">
        <v>57</v>
      </c>
      <c r="H7909" s="11">
        <v>17262.703463124999</v>
      </c>
      <c r="I7909" s="10">
        <v>4003166.8914658702</v>
      </c>
      <c r="J7909" s="33">
        <f t="shared" si="492"/>
        <v>4.3122617495479389E-3</v>
      </c>
      <c r="K7909" s="33">
        <f t="shared" si="493"/>
        <v>4.3029772993039561E-3</v>
      </c>
      <c r="L7909" s="33">
        <f t="shared" si="494"/>
        <v>0.96248065064210298</v>
      </c>
      <c r="M7909" s="33">
        <f t="shared" si="495"/>
        <v>0.95833911825137075</v>
      </c>
    </row>
    <row r="7910" spans="1:13" ht="41.4">
      <c r="A7910" t="s">
        <v>164</v>
      </c>
      <c r="B7910" t="s">
        <v>268</v>
      </c>
      <c r="C7910" s="14" t="s">
        <v>270</v>
      </c>
      <c r="D7910" t="s">
        <v>465</v>
      </c>
      <c r="E7910" t="s">
        <v>483</v>
      </c>
      <c r="F7910" s="20">
        <v>2040</v>
      </c>
      <c r="G7910" s="20">
        <v>58</v>
      </c>
      <c r="H7910" s="11">
        <v>18158.054403246701</v>
      </c>
      <c r="I7910" s="10">
        <v>3851089.98069093</v>
      </c>
      <c r="J7910" s="33">
        <f t="shared" si="492"/>
        <v>4.7150428824799711E-3</v>
      </c>
      <c r="K7910" s="33">
        <f t="shared" si="493"/>
        <v>4.7039445177283756E-3</v>
      </c>
      <c r="L7910" s="33">
        <f t="shared" si="494"/>
        <v>0.95833911825137075</v>
      </c>
      <c r="M7910" s="33">
        <f t="shared" si="495"/>
        <v>0.95383114420994752</v>
      </c>
    </row>
    <row r="7911" spans="1:13" ht="41.4">
      <c r="A7911" t="s">
        <v>164</v>
      </c>
      <c r="B7911" t="s">
        <v>268</v>
      </c>
      <c r="C7911" s="14" t="s">
        <v>270</v>
      </c>
      <c r="D7911" t="s">
        <v>465</v>
      </c>
      <c r="E7911" t="s">
        <v>483</v>
      </c>
      <c r="F7911" s="20">
        <v>2040</v>
      </c>
      <c r="G7911" s="20">
        <v>59</v>
      </c>
      <c r="H7911" s="11">
        <v>19371.406034559499</v>
      </c>
      <c r="I7911" s="10">
        <v>3756429.3407842098</v>
      </c>
      <c r="J7911" s="33">
        <f t="shared" si="492"/>
        <v>5.1568668746782374E-3</v>
      </c>
      <c r="K7911" s="33">
        <f t="shared" si="493"/>
        <v>5.1435930635909122E-3</v>
      </c>
      <c r="L7911" s="33">
        <f t="shared" si="494"/>
        <v>0.95383114420994752</v>
      </c>
      <c r="M7911" s="33">
        <f t="shared" si="495"/>
        <v>0.94892502495275222</v>
      </c>
    </row>
    <row r="7912" spans="1:13" ht="41.4">
      <c r="A7912" t="s">
        <v>164</v>
      </c>
      <c r="B7912" t="s">
        <v>268</v>
      </c>
      <c r="C7912" s="14" t="s">
        <v>270</v>
      </c>
      <c r="D7912" t="s">
        <v>465</v>
      </c>
      <c r="E7912" t="s">
        <v>483</v>
      </c>
      <c r="F7912" s="20">
        <v>2040</v>
      </c>
      <c r="G7912" s="20">
        <v>60</v>
      </c>
      <c r="H7912" s="11">
        <v>20696.180351413801</v>
      </c>
      <c r="I7912" s="10">
        <v>3675036.3959681401</v>
      </c>
      <c r="J7912" s="33">
        <f t="shared" si="492"/>
        <v>5.6315579280029589E-3</v>
      </c>
      <c r="K7912" s="33">
        <f t="shared" si="493"/>
        <v>5.6157304307486999E-3</v>
      </c>
      <c r="L7912" s="33">
        <f t="shared" si="494"/>
        <v>0.94892502495275222</v>
      </c>
      <c r="M7912" s="33">
        <f t="shared" si="495"/>
        <v>0.94359611781362607</v>
      </c>
    </row>
    <row r="7913" spans="1:13" ht="41.4">
      <c r="A7913" t="s">
        <v>164</v>
      </c>
      <c r="B7913" t="s">
        <v>268</v>
      </c>
      <c r="C7913" s="14" t="s">
        <v>270</v>
      </c>
      <c r="D7913" t="s">
        <v>465</v>
      </c>
      <c r="E7913" t="s">
        <v>483</v>
      </c>
      <c r="F7913" s="20">
        <v>2040</v>
      </c>
      <c r="G7913" s="20">
        <v>61</v>
      </c>
      <c r="H7913" s="11">
        <v>22129.086111656201</v>
      </c>
      <c r="I7913" s="10">
        <v>3586831.0236437698</v>
      </c>
      <c r="J7913" s="33">
        <f t="shared" si="492"/>
        <v>6.1695368323138426E-3</v>
      </c>
      <c r="K7913" s="33">
        <f t="shared" si="493"/>
        <v>6.150544318362039E-3</v>
      </c>
      <c r="L7913" s="33">
        <f t="shared" si="494"/>
        <v>0.94359611781362607</v>
      </c>
      <c r="M7913" s="33">
        <f t="shared" si="495"/>
        <v>0.93779248807237903</v>
      </c>
    </row>
    <row r="7914" spans="1:13" ht="41.4">
      <c r="A7914" t="s">
        <v>164</v>
      </c>
      <c r="B7914" t="s">
        <v>268</v>
      </c>
      <c r="C7914" s="14" t="s">
        <v>270</v>
      </c>
      <c r="D7914" t="s">
        <v>465</v>
      </c>
      <c r="E7914" t="s">
        <v>483</v>
      </c>
      <c r="F7914" s="20">
        <v>2040</v>
      </c>
      <c r="G7914" s="20">
        <v>62</v>
      </c>
      <c r="H7914" s="11">
        <v>23533.189751483002</v>
      </c>
      <c r="I7914" s="10">
        <v>3479694.9838832901</v>
      </c>
      <c r="J7914" s="33">
        <f t="shared" si="492"/>
        <v>6.7630036139605249E-3</v>
      </c>
      <c r="K7914" s="33">
        <f t="shared" si="493"/>
        <v>6.7401859725931823E-3</v>
      </c>
      <c r="L7914" s="33">
        <f t="shared" si="494"/>
        <v>0.93779248807237903</v>
      </c>
      <c r="M7914" s="33">
        <f t="shared" si="495"/>
        <v>0.93147159229907028</v>
      </c>
    </row>
    <row r="7915" spans="1:13" ht="41.4">
      <c r="A7915" t="s">
        <v>164</v>
      </c>
      <c r="B7915" t="s">
        <v>268</v>
      </c>
      <c r="C7915" s="14" t="s">
        <v>270</v>
      </c>
      <c r="D7915" t="s">
        <v>465</v>
      </c>
      <c r="E7915" t="s">
        <v>483</v>
      </c>
      <c r="F7915" s="20">
        <v>2040</v>
      </c>
      <c r="G7915" s="20">
        <v>63</v>
      </c>
      <c r="H7915" s="11">
        <v>25135.064062228899</v>
      </c>
      <c r="I7915" s="10">
        <v>3385995.64458592</v>
      </c>
      <c r="J7915" s="33">
        <f t="shared" si="492"/>
        <v>7.4232416992085987E-3</v>
      </c>
      <c r="K7915" s="33">
        <f t="shared" si="493"/>
        <v>7.3957574899043976E-3</v>
      </c>
      <c r="L7915" s="33">
        <f t="shared" si="494"/>
        <v>0.93147159229907028</v>
      </c>
      <c r="M7915" s="33">
        <f t="shared" si="495"/>
        <v>0.92458265429369124</v>
      </c>
    </row>
    <row r="7916" spans="1:13" ht="41.4">
      <c r="A7916" t="s">
        <v>164</v>
      </c>
      <c r="B7916" t="s">
        <v>268</v>
      </c>
      <c r="C7916" s="14" t="s">
        <v>270</v>
      </c>
      <c r="D7916" t="s">
        <v>465</v>
      </c>
      <c r="E7916" t="s">
        <v>483</v>
      </c>
      <c r="F7916" s="20">
        <v>2040</v>
      </c>
      <c r="G7916" s="20">
        <v>64</v>
      </c>
      <c r="H7916" s="11">
        <v>26692.669016477699</v>
      </c>
      <c r="I7916" s="10">
        <v>3280504.9690926899</v>
      </c>
      <c r="J7916" s="33">
        <f t="shared" si="492"/>
        <v>8.1367561603969338E-3</v>
      </c>
      <c r="K7916" s="33">
        <f t="shared" si="493"/>
        <v>8.103742362413402E-3</v>
      </c>
      <c r="L7916" s="33">
        <f t="shared" si="494"/>
        <v>0.92458265429369124</v>
      </c>
      <c r="M7916" s="33">
        <f t="shared" si="495"/>
        <v>0.91709007467053882</v>
      </c>
    </row>
    <row r="7917" spans="1:13" ht="41.4">
      <c r="A7917" t="s">
        <v>164</v>
      </c>
      <c r="B7917" t="s">
        <v>268</v>
      </c>
      <c r="C7917" s="14" t="s">
        <v>270</v>
      </c>
      <c r="D7917" t="s">
        <v>465</v>
      </c>
      <c r="E7917" t="s">
        <v>483</v>
      </c>
      <c r="F7917" s="20">
        <v>2040</v>
      </c>
      <c r="G7917" s="20">
        <v>65</v>
      </c>
      <c r="H7917" s="11">
        <v>27134.737044627502</v>
      </c>
      <c r="I7917" s="10">
        <v>3172813.04698367</v>
      </c>
      <c r="J7917" s="33">
        <f t="shared" si="492"/>
        <v>8.5522647073151548E-3</v>
      </c>
      <c r="K7917" s="33">
        <f t="shared" si="493"/>
        <v>8.5157981228445312E-3</v>
      </c>
      <c r="L7917" s="33">
        <f t="shared" si="494"/>
        <v>0.91709007467053882</v>
      </c>
      <c r="M7917" s="33">
        <f t="shared" si="495"/>
        <v>0.90928032073418008</v>
      </c>
    </row>
    <row r="7918" spans="1:13" ht="41.4">
      <c r="A7918" t="s">
        <v>164</v>
      </c>
      <c r="B7918" t="s">
        <v>268</v>
      </c>
      <c r="C7918" s="14" t="s">
        <v>270</v>
      </c>
      <c r="D7918" t="s">
        <v>465</v>
      </c>
      <c r="E7918" t="s">
        <v>483</v>
      </c>
      <c r="F7918" s="20">
        <v>2040</v>
      </c>
      <c r="G7918" s="20">
        <v>66</v>
      </c>
      <c r="H7918" s="11">
        <v>28523.875061801598</v>
      </c>
      <c r="I7918" s="10">
        <v>3040499.9850796699</v>
      </c>
      <c r="J7918" s="33">
        <f t="shared" si="492"/>
        <v>9.3813107060594803E-3</v>
      </c>
      <c r="K7918" s="33">
        <f t="shared" si="493"/>
        <v>9.3374434952638863E-3</v>
      </c>
      <c r="L7918" s="33">
        <f t="shared" si="494"/>
        <v>0.90928032073418008</v>
      </c>
      <c r="M7918" s="33">
        <f t="shared" si="495"/>
        <v>0.90078996711796921</v>
      </c>
    </row>
    <row r="7919" spans="1:13" ht="41.4">
      <c r="A7919" t="s">
        <v>164</v>
      </c>
      <c r="B7919" t="s">
        <v>268</v>
      </c>
      <c r="C7919" s="14" t="s">
        <v>270</v>
      </c>
      <c r="D7919" t="s">
        <v>465</v>
      </c>
      <c r="E7919" t="s">
        <v>483</v>
      </c>
      <c r="F7919" s="20">
        <v>2040</v>
      </c>
      <c r="G7919" s="20">
        <v>67</v>
      </c>
      <c r="H7919" s="11">
        <v>30449.1500427625</v>
      </c>
      <c r="I7919" s="10">
        <v>2957558.8188315402</v>
      </c>
      <c r="J7919" s="33">
        <f t="shared" si="492"/>
        <v>1.0295365843236964E-2</v>
      </c>
      <c r="K7919" s="33">
        <f t="shared" si="493"/>
        <v>1.0242549972615977E-2</v>
      </c>
      <c r="L7919" s="33">
        <f t="shared" si="494"/>
        <v>0.90078996711796921</v>
      </c>
      <c r="M7919" s="33">
        <f t="shared" si="495"/>
        <v>0.89156358086493226</v>
      </c>
    </row>
    <row r="7920" spans="1:13" ht="41.4">
      <c r="A7920" t="s">
        <v>164</v>
      </c>
      <c r="B7920" t="s">
        <v>268</v>
      </c>
      <c r="C7920" s="14" t="s">
        <v>270</v>
      </c>
      <c r="D7920" t="s">
        <v>465</v>
      </c>
      <c r="E7920" t="s">
        <v>483</v>
      </c>
      <c r="F7920" s="20">
        <v>2040</v>
      </c>
      <c r="G7920" s="20">
        <v>68</v>
      </c>
      <c r="H7920" s="11">
        <v>30958.803820301699</v>
      </c>
      <c r="I7920" s="10">
        <v>2735425.8442071802</v>
      </c>
      <c r="J7920" s="33">
        <f t="shared" si="492"/>
        <v>1.1317727324198262E-2</v>
      </c>
      <c r="K7920" s="33">
        <f t="shared" si="493"/>
        <v>1.1253922782624048E-2</v>
      </c>
      <c r="L7920" s="33">
        <f t="shared" si="494"/>
        <v>0.89156358086493226</v>
      </c>
      <c r="M7920" s="33">
        <f t="shared" si="495"/>
        <v>0.88152999317007852</v>
      </c>
    </row>
    <row r="7921" spans="1:13" ht="41.4">
      <c r="A7921" t="s">
        <v>164</v>
      </c>
      <c r="B7921" t="s">
        <v>268</v>
      </c>
      <c r="C7921" s="14" t="s">
        <v>270</v>
      </c>
      <c r="D7921" t="s">
        <v>465</v>
      </c>
      <c r="E7921" t="s">
        <v>483</v>
      </c>
      <c r="F7921" s="20">
        <v>2040</v>
      </c>
      <c r="G7921" s="20">
        <v>69</v>
      </c>
      <c r="H7921" s="11">
        <v>32533.865157820201</v>
      </c>
      <c r="I7921" s="10">
        <v>2615225.7406950402</v>
      </c>
      <c r="J7921" s="33">
        <f t="shared" si="492"/>
        <v>1.2440174724333272E-2</v>
      </c>
      <c r="K7921" s="33">
        <f t="shared" si="493"/>
        <v>1.2363115624624554E-2</v>
      </c>
      <c r="L7921" s="33">
        <f t="shared" si="494"/>
        <v>0.88152999317007852</v>
      </c>
      <c r="M7921" s="33">
        <f t="shared" si="495"/>
        <v>0.87063153593794229</v>
      </c>
    </row>
    <row r="7922" spans="1:13" ht="41.4">
      <c r="A7922" t="s">
        <v>164</v>
      </c>
      <c r="B7922" t="s">
        <v>268</v>
      </c>
      <c r="C7922" s="14" t="s">
        <v>270</v>
      </c>
      <c r="D7922" t="s">
        <v>465</v>
      </c>
      <c r="E7922" t="s">
        <v>483</v>
      </c>
      <c r="F7922" s="20">
        <v>2041</v>
      </c>
      <c r="G7922" s="20">
        <v>30</v>
      </c>
      <c r="H7922" s="11">
        <v>821.89625586319801</v>
      </c>
      <c r="I7922" s="10">
        <v>4884153.5688953102</v>
      </c>
      <c r="J7922" s="33">
        <f t="shared" si="492"/>
        <v>1.6827813545778684E-4</v>
      </c>
      <c r="K7922" s="33">
        <f t="shared" si="493"/>
        <v>1.6826397748648247E-4</v>
      </c>
      <c r="L7922" s="33">
        <f t="shared" si="494"/>
        <v>1</v>
      </c>
      <c r="M7922" s="33">
        <f t="shared" si="495"/>
        <v>0.99983173602251352</v>
      </c>
    </row>
    <row r="7923" spans="1:13" ht="41.4">
      <c r="A7923" t="s">
        <v>164</v>
      </c>
      <c r="B7923" t="s">
        <v>268</v>
      </c>
      <c r="C7923" s="14" t="s">
        <v>270</v>
      </c>
      <c r="D7923" t="s">
        <v>465</v>
      </c>
      <c r="E7923" t="s">
        <v>483</v>
      </c>
      <c r="F7923" s="20">
        <v>2041</v>
      </c>
      <c r="G7923" s="20">
        <v>31</v>
      </c>
      <c r="H7923" s="11">
        <v>1028.9790872890001</v>
      </c>
      <c r="I7923" s="10">
        <v>4750172.4084301796</v>
      </c>
      <c r="J7923" s="33">
        <f t="shared" si="492"/>
        <v>2.1661931374593064E-4</v>
      </c>
      <c r="K7923" s="33">
        <f t="shared" si="493"/>
        <v>2.1659585347644228E-4</v>
      </c>
      <c r="L7923" s="33">
        <f t="shared" si="494"/>
        <v>0.99983173602251352</v>
      </c>
      <c r="M7923" s="33">
        <f t="shared" si="495"/>
        <v>0.99961517661431687</v>
      </c>
    </row>
    <row r="7924" spans="1:13" ht="41.4">
      <c r="A7924" t="s">
        <v>164</v>
      </c>
      <c r="B7924" t="s">
        <v>268</v>
      </c>
      <c r="C7924" s="14" t="s">
        <v>270</v>
      </c>
      <c r="D7924" t="s">
        <v>465</v>
      </c>
      <c r="E7924" t="s">
        <v>483</v>
      </c>
      <c r="F7924" s="20">
        <v>2041</v>
      </c>
      <c r="G7924" s="20">
        <v>32</v>
      </c>
      <c r="H7924" s="11">
        <v>1067.5018543875201</v>
      </c>
      <c r="I7924" s="10">
        <v>4679466.5010592705</v>
      </c>
      <c r="J7924" s="33">
        <f t="shared" si="492"/>
        <v>2.2812469202330529E-4</v>
      </c>
      <c r="K7924" s="33">
        <f t="shared" si="493"/>
        <v>2.2809867356432534E-4</v>
      </c>
      <c r="L7924" s="33">
        <f t="shared" si="494"/>
        <v>0.99961517661431687</v>
      </c>
      <c r="M7924" s="33">
        <f t="shared" si="495"/>
        <v>0.99938716571845643</v>
      </c>
    </row>
    <row r="7925" spans="1:13" ht="41.4">
      <c r="A7925" t="s">
        <v>164</v>
      </c>
      <c r="B7925" t="s">
        <v>268</v>
      </c>
      <c r="C7925" s="14" t="s">
        <v>270</v>
      </c>
      <c r="D7925" t="s">
        <v>465</v>
      </c>
      <c r="E7925" t="s">
        <v>483</v>
      </c>
      <c r="F7925" s="20">
        <v>2041</v>
      </c>
      <c r="G7925" s="20">
        <v>33</v>
      </c>
      <c r="H7925" s="11">
        <v>1120.6207789175201</v>
      </c>
      <c r="I7925" s="10">
        <v>4636772.3960061502</v>
      </c>
      <c r="J7925" s="33">
        <f t="shared" si="492"/>
        <v>2.4168121339808668E-4</v>
      </c>
      <c r="K7925" s="33">
        <f t="shared" si="493"/>
        <v>2.4165201084624943E-4</v>
      </c>
      <c r="L7925" s="33">
        <f t="shared" si="494"/>
        <v>0.99938716571845643</v>
      </c>
      <c r="M7925" s="33">
        <f t="shared" si="495"/>
        <v>0.99914566180024666</v>
      </c>
    </row>
    <row r="7926" spans="1:13" ht="41.4">
      <c r="A7926" t="s">
        <v>164</v>
      </c>
      <c r="B7926" t="s">
        <v>268</v>
      </c>
      <c r="C7926" s="14" t="s">
        <v>270</v>
      </c>
      <c r="D7926" t="s">
        <v>465</v>
      </c>
      <c r="E7926" t="s">
        <v>483</v>
      </c>
      <c r="F7926" s="20">
        <v>2041</v>
      </c>
      <c r="G7926" s="20">
        <v>34</v>
      </c>
      <c r="H7926" s="11">
        <v>1254.18249370235</v>
      </c>
      <c r="I7926" s="10">
        <v>4662462.48390585</v>
      </c>
      <c r="J7926" s="33">
        <f t="shared" si="492"/>
        <v>2.6899572876599174E-4</v>
      </c>
      <c r="K7926" s="33">
        <f t="shared" si="493"/>
        <v>2.6895955265870963E-4</v>
      </c>
      <c r="L7926" s="33">
        <f t="shared" si="494"/>
        <v>0.99914566180024666</v>
      </c>
      <c r="M7926" s="33">
        <f t="shared" si="495"/>
        <v>0.99887693203000794</v>
      </c>
    </row>
    <row r="7927" spans="1:13" ht="41.4">
      <c r="A7927" t="s">
        <v>164</v>
      </c>
      <c r="B7927" t="s">
        <v>268</v>
      </c>
      <c r="C7927" s="14" t="s">
        <v>270</v>
      </c>
      <c r="D7927" t="s">
        <v>465</v>
      </c>
      <c r="E7927" t="s">
        <v>483</v>
      </c>
      <c r="F7927" s="20">
        <v>2041</v>
      </c>
      <c r="G7927" s="20">
        <v>35</v>
      </c>
      <c r="H7927" s="11">
        <v>1636.4133023019999</v>
      </c>
      <c r="I7927" s="10">
        <v>4579102.9784491304</v>
      </c>
      <c r="J7927" s="33">
        <f t="shared" si="492"/>
        <v>3.5736547310762318E-4</v>
      </c>
      <c r="K7927" s="33">
        <f t="shared" si="493"/>
        <v>3.5730162567282342E-4</v>
      </c>
      <c r="L7927" s="33">
        <f t="shared" si="494"/>
        <v>0.99887693203000794</v>
      </c>
      <c r="M7927" s="33">
        <f t="shared" si="495"/>
        <v>0.99852003167834658</v>
      </c>
    </row>
    <row r="7928" spans="1:13" ht="41.4">
      <c r="A7928" t="s">
        <v>164</v>
      </c>
      <c r="B7928" t="s">
        <v>268</v>
      </c>
      <c r="C7928" s="14" t="s">
        <v>270</v>
      </c>
      <c r="D7928" t="s">
        <v>465</v>
      </c>
      <c r="E7928" t="s">
        <v>483</v>
      </c>
      <c r="F7928" s="20">
        <v>2041</v>
      </c>
      <c r="G7928" s="20">
        <v>36</v>
      </c>
      <c r="H7928" s="11">
        <v>1871.4498827216</v>
      </c>
      <c r="I7928" s="10">
        <v>4517082.7902777297</v>
      </c>
      <c r="J7928" s="33">
        <f t="shared" si="492"/>
        <v>4.1430497726310995E-4</v>
      </c>
      <c r="K7928" s="33">
        <f t="shared" si="493"/>
        <v>4.1421916480721688E-4</v>
      </c>
      <c r="L7928" s="33">
        <f t="shared" si="494"/>
        <v>0.99852003167834658</v>
      </c>
      <c r="M7928" s="33">
        <f t="shared" si="495"/>
        <v>0.99810642554478146</v>
      </c>
    </row>
    <row r="7929" spans="1:13" ht="41.4">
      <c r="A7929" t="s">
        <v>164</v>
      </c>
      <c r="B7929" t="s">
        <v>268</v>
      </c>
      <c r="C7929" s="14" t="s">
        <v>270</v>
      </c>
      <c r="D7929" t="s">
        <v>465</v>
      </c>
      <c r="E7929" t="s">
        <v>483</v>
      </c>
      <c r="F7929" s="20">
        <v>2041</v>
      </c>
      <c r="G7929" s="20">
        <v>37</v>
      </c>
      <c r="H7929" s="11">
        <v>1954.4177340295801</v>
      </c>
      <c r="I7929" s="10">
        <v>4387793.7965008998</v>
      </c>
      <c r="J7929" s="33">
        <f t="shared" si="492"/>
        <v>4.4542150900257771E-4</v>
      </c>
      <c r="K7929" s="33">
        <f t="shared" si="493"/>
        <v>4.4532232356919721E-4</v>
      </c>
      <c r="L7929" s="33">
        <f t="shared" si="494"/>
        <v>0.99810642554478146</v>
      </c>
      <c r="M7929" s="33">
        <f t="shared" si="495"/>
        <v>0.99766194647218853</v>
      </c>
    </row>
    <row r="7930" spans="1:13" ht="41.4">
      <c r="A7930" t="s">
        <v>164</v>
      </c>
      <c r="B7930" t="s">
        <v>268</v>
      </c>
      <c r="C7930" s="14" t="s">
        <v>270</v>
      </c>
      <c r="D7930" t="s">
        <v>465</v>
      </c>
      <c r="E7930" t="s">
        <v>483</v>
      </c>
      <c r="F7930" s="20">
        <v>2041</v>
      </c>
      <c r="G7930" s="20">
        <v>38</v>
      </c>
      <c r="H7930" s="11">
        <v>2075.7036211764698</v>
      </c>
      <c r="I7930" s="10">
        <v>4321007.6590467403</v>
      </c>
      <c r="J7930" s="33">
        <f t="shared" si="492"/>
        <v>4.8037489978307324E-4</v>
      </c>
      <c r="K7930" s="33">
        <f t="shared" si="493"/>
        <v>4.802595382339403E-4</v>
      </c>
      <c r="L7930" s="33">
        <f t="shared" si="494"/>
        <v>0.99766194647218853</v>
      </c>
      <c r="M7930" s="33">
        <f t="shared" si="495"/>
        <v>0.99718280980646223</v>
      </c>
    </row>
    <row r="7931" spans="1:13" ht="41.4">
      <c r="A7931" t="s">
        <v>164</v>
      </c>
      <c r="B7931" t="s">
        <v>268</v>
      </c>
      <c r="C7931" s="14" t="s">
        <v>270</v>
      </c>
      <c r="D7931" t="s">
        <v>465</v>
      </c>
      <c r="E7931" t="s">
        <v>483</v>
      </c>
      <c r="F7931" s="20">
        <v>2041</v>
      </c>
      <c r="G7931" s="20">
        <v>39</v>
      </c>
      <c r="H7931" s="11">
        <v>2388.3675282294098</v>
      </c>
      <c r="I7931" s="10">
        <v>4296602.1937422203</v>
      </c>
      <c r="J7931" s="33">
        <f t="shared" si="492"/>
        <v>5.5587355322490504E-4</v>
      </c>
      <c r="K7931" s="33">
        <f t="shared" si="493"/>
        <v>5.5571908414442373E-4</v>
      </c>
      <c r="L7931" s="33">
        <f t="shared" si="494"/>
        <v>0.99718280980646223</v>
      </c>
      <c r="M7931" s="33">
        <f t="shared" si="495"/>
        <v>0.99662865628867203</v>
      </c>
    </row>
    <row r="7932" spans="1:13" ht="41.4">
      <c r="A7932" t="s">
        <v>164</v>
      </c>
      <c r="B7932" t="s">
        <v>268</v>
      </c>
      <c r="C7932" s="14" t="s">
        <v>270</v>
      </c>
      <c r="D7932" t="s">
        <v>465</v>
      </c>
      <c r="E7932" t="s">
        <v>483</v>
      </c>
      <c r="F7932" s="20">
        <v>2041</v>
      </c>
      <c r="G7932" s="20">
        <v>40</v>
      </c>
      <c r="H7932" s="11">
        <v>3186.37735835169</v>
      </c>
      <c r="I7932" s="10">
        <v>4274040.2870684201</v>
      </c>
      <c r="J7932" s="33">
        <f t="shared" si="492"/>
        <v>7.4551879353885033E-4</v>
      </c>
      <c r="K7932" s="33">
        <f t="shared" si="493"/>
        <v>7.452409634498558E-4</v>
      </c>
      <c r="L7932" s="33">
        <f t="shared" si="494"/>
        <v>0.99662865628867203</v>
      </c>
      <c r="M7932" s="33">
        <f t="shared" si="495"/>
        <v>0.9958859277886577</v>
      </c>
    </row>
    <row r="7933" spans="1:13" ht="41.4">
      <c r="A7933" t="s">
        <v>164</v>
      </c>
      <c r="B7933" t="s">
        <v>268</v>
      </c>
      <c r="C7933" s="14" t="s">
        <v>270</v>
      </c>
      <c r="D7933" t="s">
        <v>465</v>
      </c>
      <c r="E7933" t="s">
        <v>483</v>
      </c>
      <c r="F7933" s="20">
        <v>2041</v>
      </c>
      <c r="G7933" s="20">
        <v>41</v>
      </c>
      <c r="H7933" s="11">
        <v>3507.70798910945</v>
      </c>
      <c r="I7933" s="10">
        <v>4250135.2456831504</v>
      </c>
      <c r="J7933" s="33">
        <f t="shared" si="492"/>
        <v>8.25316792606122E-4</v>
      </c>
      <c r="K7933" s="33">
        <f t="shared" si="493"/>
        <v>8.2497631237654634E-4</v>
      </c>
      <c r="L7933" s="33">
        <f t="shared" si="494"/>
        <v>0.9958859277886577</v>
      </c>
      <c r="M7933" s="33">
        <f t="shared" si="495"/>
        <v>0.99506434548840295</v>
      </c>
    </row>
    <row r="7934" spans="1:13" ht="41.4">
      <c r="A7934" t="s">
        <v>164</v>
      </c>
      <c r="B7934" t="s">
        <v>268</v>
      </c>
      <c r="C7934" s="14" t="s">
        <v>270</v>
      </c>
      <c r="D7934" t="s">
        <v>465</v>
      </c>
      <c r="E7934" t="s">
        <v>483</v>
      </c>
      <c r="F7934" s="20">
        <v>2041</v>
      </c>
      <c r="G7934" s="20">
        <v>42</v>
      </c>
      <c r="H7934" s="11">
        <v>3818.9634730225598</v>
      </c>
      <c r="I7934" s="10">
        <v>4265556.07261205</v>
      </c>
      <c r="J7934" s="33">
        <f t="shared" si="492"/>
        <v>8.9530260721294057E-4</v>
      </c>
      <c r="K7934" s="33">
        <f t="shared" si="493"/>
        <v>8.9490194341435014E-4</v>
      </c>
      <c r="L7934" s="33">
        <f t="shared" si="494"/>
        <v>0.99506434548840295</v>
      </c>
      <c r="M7934" s="33">
        <f t="shared" si="495"/>
        <v>0.99417386047180301</v>
      </c>
    </row>
    <row r="7935" spans="1:13" ht="41.4">
      <c r="A7935" t="s">
        <v>164</v>
      </c>
      <c r="B7935" t="s">
        <v>268</v>
      </c>
      <c r="C7935" s="14" t="s">
        <v>270</v>
      </c>
      <c r="D7935" t="s">
        <v>465</v>
      </c>
      <c r="E7935" t="s">
        <v>483</v>
      </c>
      <c r="F7935" s="20">
        <v>2041</v>
      </c>
      <c r="G7935" s="20">
        <v>43</v>
      </c>
      <c r="H7935" s="11">
        <v>4205.7586924039297</v>
      </c>
      <c r="I7935" s="10">
        <v>4318966.46816146</v>
      </c>
      <c r="J7935" s="33">
        <f t="shared" si="492"/>
        <v>9.7378822535621075E-4</v>
      </c>
      <c r="K7935" s="33">
        <f t="shared" si="493"/>
        <v>9.7331424746616158E-4</v>
      </c>
      <c r="L7935" s="33">
        <f t="shared" si="494"/>
        <v>0.99417386047180301</v>
      </c>
      <c r="M7935" s="33">
        <f t="shared" si="495"/>
        <v>0.99320621688894739</v>
      </c>
    </row>
    <row r="7936" spans="1:13" ht="41.4">
      <c r="A7936" t="s">
        <v>164</v>
      </c>
      <c r="B7936" t="s">
        <v>268</v>
      </c>
      <c r="C7936" s="14" t="s">
        <v>270</v>
      </c>
      <c r="D7936" t="s">
        <v>465</v>
      </c>
      <c r="E7936" t="s">
        <v>483</v>
      </c>
      <c r="F7936" s="20">
        <v>2041</v>
      </c>
      <c r="G7936" s="20">
        <v>44</v>
      </c>
      <c r="H7936" s="11">
        <v>4941.6004808254102</v>
      </c>
      <c r="I7936" s="10">
        <v>4447805.2733105803</v>
      </c>
      <c r="J7936" s="33">
        <f t="shared" si="492"/>
        <v>1.1110199698889447E-3</v>
      </c>
      <c r="K7936" s="33">
        <f t="shared" si="493"/>
        <v>1.1104030157061962E-3</v>
      </c>
      <c r="L7936" s="33">
        <f t="shared" si="494"/>
        <v>0.99320621688894739</v>
      </c>
      <c r="M7936" s="33">
        <f t="shared" si="495"/>
        <v>0.99210335771049574</v>
      </c>
    </row>
    <row r="7937" spans="1:13" ht="41.4">
      <c r="A7937" t="s">
        <v>164</v>
      </c>
      <c r="B7937" t="s">
        <v>268</v>
      </c>
      <c r="C7937" s="14" t="s">
        <v>270</v>
      </c>
      <c r="D7937" t="s">
        <v>465</v>
      </c>
      <c r="E7937" t="s">
        <v>483</v>
      </c>
      <c r="F7937" s="20">
        <v>2041</v>
      </c>
      <c r="G7937" s="20">
        <v>45</v>
      </c>
      <c r="H7937" s="11">
        <v>6261.6369091833403</v>
      </c>
      <c r="I7937" s="10">
        <v>4398534.9015303999</v>
      </c>
      <c r="J7937" s="33">
        <f t="shared" si="492"/>
        <v>1.4235733146063486E-3</v>
      </c>
      <c r="K7937" s="33">
        <f t="shared" si="493"/>
        <v>1.4225605147706322E-3</v>
      </c>
      <c r="L7937" s="33">
        <f t="shared" si="494"/>
        <v>0.99210335771049574</v>
      </c>
      <c r="M7937" s="33">
        <f t="shared" si="495"/>
        <v>0.99069203064724543</v>
      </c>
    </row>
    <row r="7938" spans="1:13" ht="41.4">
      <c r="A7938" t="s">
        <v>164</v>
      </c>
      <c r="B7938" t="s">
        <v>268</v>
      </c>
      <c r="C7938" s="14" t="s">
        <v>270</v>
      </c>
      <c r="D7938" t="s">
        <v>465</v>
      </c>
      <c r="E7938" t="s">
        <v>483</v>
      </c>
      <c r="F7938" s="20">
        <v>2041</v>
      </c>
      <c r="G7938" s="20">
        <v>46</v>
      </c>
      <c r="H7938" s="11">
        <v>6714.3734594260004</v>
      </c>
      <c r="I7938" s="10">
        <v>4318138.06480195</v>
      </c>
      <c r="J7938" s="33">
        <f t="shared" ref="J7938:J8001" si="496">IF(I7938&gt;0,H7938/I7938,0)</f>
        <v>1.5549232930174854E-3</v>
      </c>
      <c r="K7938" s="33">
        <f t="shared" ref="K7938:K8001" si="497">1-EXP(-J7938)</f>
        <v>1.5537150261291099E-3</v>
      </c>
      <c r="L7938" s="33">
        <f t="shared" ref="L7938:L8001" si="498">IF(G7938=30,1,M7937)</f>
        <v>0.99069203064724543</v>
      </c>
      <c r="M7938" s="33">
        <f t="shared" ref="M7938:M8001" si="499">L7938*(1-K7938)</f>
        <v>0.98915277755296249</v>
      </c>
    </row>
    <row r="7939" spans="1:13" ht="41.4">
      <c r="A7939" t="s">
        <v>164</v>
      </c>
      <c r="B7939" t="s">
        <v>268</v>
      </c>
      <c r="C7939" s="14" t="s">
        <v>270</v>
      </c>
      <c r="D7939" t="s">
        <v>465</v>
      </c>
      <c r="E7939" t="s">
        <v>483</v>
      </c>
      <c r="F7939" s="20">
        <v>2041</v>
      </c>
      <c r="G7939" s="20">
        <v>47</v>
      </c>
      <c r="H7939" s="11">
        <v>7237.6610265298395</v>
      </c>
      <c r="I7939" s="10">
        <v>4253295.1016732696</v>
      </c>
      <c r="J7939" s="33">
        <f t="shared" si="496"/>
        <v>1.7016597375720541E-3</v>
      </c>
      <c r="K7939" s="33">
        <f t="shared" si="497"/>
        <v>1.7002127355255636E-3</v>
      </c>
      <c r="L7939" s="33">
        <f t="shared" si="498"/>
        <v>0.98915277755296249</v>
      </c>
      <c r="M7939" s="33">
        <f t="shared" si="499"/>
        <v>0.9874710074031865</v>
      </c>
    </row>
    <row r="7940" spans="1:13" ht="41.4">
      <c r="A7940" t="s">
        <v>164</v>
      </c>
      <c r="B7940" t="s">
        <v>268</v>
      </c>
      <c r="C7940" s="14" t="s">
        <v>270</v>
      </c>
      <c r="D7940" t="s">
        <v>465</v>
      </c>
      <c r="E7940" t="s">
        <v>483</v>
      </c>
      <c r="F7940" s="20">
        <v>2041</v>
      </c>
      <c r="G7940" s="20">
        <v>48</v>
      </c>
      <c r="H7940" s="11">
        <v>7813.2586129178599</v>
      </c>
      <c r="I7940" s="10">
        <v>4191153.7564460998</v>
      </c>
      <c r="J7940" s="33">
        <f t="shared" si="496"/>
        <v>1.8642261933007997E-3</v>
      </c>
      <c r="K7940" s="33">
        <f t="shared" si="497"/>
        <v>1.8624896029509896E-3</v>
      </c>
      <c r="L7940" s="33">
        <f t="shared" si="498"/>
        <v>0.9874710074031865</v>
      </c>
      <c r="M7940" s="33">
        <f t="shared" si="499"/>
        <v>0.98563185291868249</v>
      </c>
    </row>
    <row r="7941" spans="1:13" ht="41.4">
      <c r="A7941" t="s">
        <v>164</v>
      </c>
      <c r="B7941" t="s">
        <v>268</v>
      </c>
      <c r="C7941" s="14" t="s">
        <v>270</v>
      </c>
      <c r="D7941" t="s">
        <v>465</v>
      </c>
      <c r="E7941" t="s">
        <v>483</v>
      </c>
      <c r="F7941" s="20">
        <v>2041</v>
      </c>
      <c r="G7941" s="20">
        <v>49</v>
      </c>
      <c r="H7941" s="11">
        <v>8602.3297991651198</v>
      </c>
      <c r="I7941" s="10">
        <v>4216658.4179240596</v>
      </c>
      <c r="J7941" s="33">
        <f t="shared" si="496"/>
        <v>2.0400822040975777E-3</v>
      </c>
      <c r="K7941" s="33">
        <f t="shared" si="497"/>
        <v>2.0380026507914595E-3</v>
      </c>
      <c r="L7941" s="33">
        <f t="shared" si="498"/>
        <v>0.98563185291868249</v>
      </c>
      <c r="M7941" s="33">
        <f t="shared" si="499"/>
        <v>0.98362313258972978</v>
      </c>
    </row>
    <row r="7942" spans="1:13" ht="41.4">
      <c r="A7942" t="s">
        <v>164</v>
      </c>
      <c r="B7942" t="s">
        <v>268</v>
      </c>
      <c r="C7942" s="14" t="s">
        <v>270</v>
      </c>
      <c r="D7942" t="s">
        <v>465</v>
      </c>
      <c r="E7942" t="s">
        <v>483</v>
      </c>
      <c r="F7942" s="20">
        <v>2041</v>
      </c>
      <c r="G7942" s="20">
        <v>50</v>
      </c>
      <c r="H7942" s="11">
        <v>9884.77831930518</v>
      </c>
      <c r="I7942" s="10">
        <v>4221618.1154138902</v>
      </c>
      <c r="J7942" s="33">
        <f t="shared" si="496"/>
        <v>2.3414667194112298E-3</v>
      </c>
      <c r="K7942" s="33">
        <f t="shared" si="497"/>
        <v>2.3387276244625221E-3</v>
      </c>
      <c r="L7942" s="33">
        <f t="shared" si="498"/>
        <v>0.98362313258972978</v>
      </c>
      <c r="M7942" s="33">
        <f t="shared" si="499"/>
        <v>0.98132270599748184</v>
      </c>
    </row>
    <row r="7943" spans="1:13" ht="41.4">
      <c r="A7943" t="s">
        <v>164</v>
      </c>
      <c r="B7943" t="s">
        <v>268</v>
      </c>
      <c r="C7943" s="14" t="s">
        <v>270</v>
      </c>
      <c r="D7943" t="s">
        <v>465</v>
      </c>
      <c r="E7943" t="s">
        <v>483</v>
      </c>
      <c r="F7943" s="20">
        <v>2041</v>
      </c>
      <c r="G7943" s="20">
        <v>51</v>
      </c>
      <c r="H7943" s="11">
        <v>14527.5421997386</v>
      </c>
      <c r="I7943" s="10">
        <v>6207973.9424199499</v>
      </c>
      <c r="J7943" s="33">
        <f t="shared" si="496"/>
        <v>2.3401422645268986E-3</v>
      </c>
      <c r="K7943" s="33">
        <f t="shared" si="497"/>
        <v>2.3374062662423478E-3</v>
      </c>
      <c r="L7943" s="33">
        <f t="shared" si="498"/>
        <v>0.98132270599748184</v>
      </c>
      <c r="M7943" s="33">
        <f t="shared" si="499"/>
        <v>0.97902895615527741</v>
      </c>
    </row>
    <row r="7944" spans="1:13" ht="41.4">
      <c r="A7944" t="s">
        <v>164</v>
      </c>
      <c r="B7944" t="s">
        <v>268</v>
      </c>
      <c r="C7944" s="14" t="s">
        <v>270</v>
      </c>
      <c r="D7944" t="s">
        <v>465</v>
      </c>
      <c r="E7944" t="s">
        <v>483</v>
      </c>
      <c r="F7944" s="20">
        <v>2041</v>
      </c>
      <c r="G7944" s="20">
        <v>52</v>
      </c>
      <c r="H7944" s="11">
        <v>11617.6248744153</v>
      </c>
      <c r="I7944" s="10">
        <v>4152159.9270975399</v>
      </c>
      <c r="J7944" s="33">
        <f t="shared" si="496"/>
        <v>2.7979714361667904E-3</v>
      </c>
      <c r="K7944" s="33">
        <f t="shared" si="497"/>
        <v>2.7940607622561897E-3</v>
      </c>
      <c r="L7944" s="33">
        <f t="shared" si="498"/>
        <v>0.97902895615527741</v>
      </c>
      <c r="M7944" s="33">
        <f t="shared" si="499"/>
        <v>0.97629348976377128</v>
      </c>
    </row>
    <row r="7945" spans="1:13" ht="41.4">
      <c r="A7945" t="s">
        <v>164</v>
      </c>
      <c r="B7945" t="s">
        <v>268</v>
      </c>
      <c r="C7945" s="14" t="s">
        <v>270</v>
      </c>
      <c r="D7945" t="s">
        <v>465</v>
      </c>
      <c r="E7945" t="s">
        <v>483</v>
      </c>
      <c r="F7945" s="20">
        <v>2041</v>
      </c>
      <c r="G7945" s="20">
        <v>53</v>
      </c>
      <c r="H7945" s="11">
        <v>12577.4424918525</v>
      </c>
      <c r="I7945" s="10">
        <v>4119558.0171189001</v>
      </c>
      <c r="J7945" s="33">
        <f t="shared" si="496"/>
        <v>3.0531048329909918E-3</v>
      </c>
      <c r="K7945" s="33">
        <f t="shared" si="497"/>
        <v>3.0484488480391203E-3</v>
      </c>
      <c r="L7945" s="33">
        <f t="shared" si="498"/>
        <v>0.97629348976377128</v>
      </c>
      <c r="M7945" s="33">
        <f t="shared" si="499"/>
        <v>0.97331730899955282</v>
      </c>
    </row>
    <row r="7946" spans="1:13" ht="41.4">
      <c r="A7946" t="s">
        <v>164</v>
      </c>
      <c r="B7946" t="s">
        <v>268</v>
      </c>
      <c r="C7946" s="14" t="s">
        <v>270</v>
      </c>
      <c r="D7946" t="s">
        <v>465</v>
      </c>
      <c r="E7946" t="s">
        <v>483</v>
      </c>
      <c r="F7946" s="20">
        <v>2041</v>
      </c>
      <c r="G7946" s="20">
        <v>54</v>
      </c>
      <c r="H7946" s="11">
        <v>13235.7959012786</v>
      </c>
      <c r="I7946" s="10">
        <v>3975717.3371704998</v>
      </c>
      <c r="J7946" s="33">
        <f t="shared" si="496"/>
        <v>3.3291591878356363E-3</v>
      </c>
      <c r="K7946" s="33">
        <f t="shared" si="497"/>
        <v>3.3236236819506049E-3</v>
      </c>
      <c r="L7946" s="33">
        <f t="shared" si="498"/>
        <v>0.97331730899955282</v>
      </c>
      <c r="M7946" s="33">
        <f t="shared" si="499"/>
        <v>0.97008236854130947</v>
      </c>
    </row>
    <row r="7947" spans="1:13" ht="41.4">
      <c r="A7947" t="s">
        <v>164</v>
      </c>
      <c r="B7947" t="s">
        <v>268</v>
      </c>
      <c r="C7947" s="14" t="s">
        <v>270</v>
      </c>
      <c r="D7947" t="s">
        <v>465</v>
      </c>
      <c r="E7947" t="s">
        <v>483</v>
      </c>
      <c r="F7947" s="20">
        <v>2041</v>
      </c>
      <c r="G7947" s="20">
        <v>55</v>
      </c>
      <c r="H7947" s="11">
        <v>14101.4663181454</v>
      </c>
      <c r="I7947" s="10">
        <v>3923810.56106045</v>
      </c>
      <c r="J7947" s="33">
        <f t="shared" si="496"/>
        <v>3.5938193495086402E-3</v>
      </c>
      <c r="K7947" s="33">
        <f t="shared" si="497"/>
        <v>3.587369309822841E-3</v>
      </c>
      <c r="L7947" s="33">
        <f t="shared" si="498"/>
        <v>0.97008236854130947</v>
      </c>
      <c r="M7947" s="33">
        <f t="shared" si="499"/>
        <v>0.96660232482440411</v>
      </c>
    </row>
    <row r="7948" spans="1:13" ht="41.4">
      <c r="A7948" t="s">
        <v>164</v>
      </c>
      <c r="B7948" t="s">
        <v>268</v>
      </c>
      <c r="C7948" s="14" t="s">
        <v>270</v>
      </c>
      <c r="D7948" t="s">
        <v>465</v>
      </c>
      <c r="E7948" t="s">
        <v>483</v>
      </c>
      <c r="F7948" s="20">
        <v>2041</v>
      </c>
      <c r="G7948" s="20">
        <v>56</v>
      </c>
      <c r="H7948" s="11">
        <v>15498.865093321399</v>
      </c>
      <c r="I7948" s="10">
        <v>3958334.6780580101</v>
      </c>
      <c r="J7948" s="33">
        <f t="shared" si="496"/>
        <v>3.9155014302442118E-3</v>
      </c>
      <c r="K7948" s="33">
        <f t="shared" si="497"/>
        <v>3.9078458495908075E-3</v>
      </c>
      <c r="L7948" s="33">
        <f t="shared" si="498"/>
        <v>0.96660232482440411</v>
      </c>
      <c r="M7948" s="33">
        <f t="shared" si="499"/>
        <v>0.96282499194113425</v>
      </c>
    </row>
    <row r="7949" spans="1:13" ht="41.4">
      <c r="A7949" t="s">
        <v>164</v>
      </c>
      <c r="B7949" t="s">
        <v>268</v>
      </c>
      <c r="C7949" s="14" t="s">
        <v>270</v>
      </c>
      <c r="D7949" t="s">
        <v>465</v>
      </c>
      <c r="E7949" t="s">
        <v>483</v>
      </c>
      <c r="F7949" s="20">
        <v>2041</v>
      </c>
      <c r="G7949" s="20">
        <v>57</v>
      </c>
      <c r="H7949" s="11">
        <v>17144.7344931154</v>
      </c>
      <c r="I7949" s="10">
        <v>4014046.1822989499</v>
      </c>
      <c r="J7949" s="33">
        <f t="shared" si="496"/>
        <v>4.2711851619246094E-3</v>
      </c>
      <c r="K7949" s="33">
        <f t="shared" si="497"/>
        <v>4.2620766232803753E-3</v>
      </c>
      <c r="L7949" s="33">
        <f t="shared" si="498"/>
        <v>0.96282499194113425</v>
      </c>
      <c r="M7949" s="33">
        <f t="shared" si="499"/>
        <v>0.95872135805067182</v>
      </c>
    </row>
    <row r="7950" spans="1:13" ht="41.4">
      <c r="A7950" t="s">
        <v>164</v>
      </c>
      <c r="B7950" t="s">
        <v>268</v>
      </c>
      <c r="C7950" s="14" t="s">
        <v>270</v>
      </c>
      <c r="D7950" t="s">
        <v>465</v>
      </c>
      <c r="E7950" t="s">
        <v>483</v>
      </c>
      <c r="F7950" s="20">
        <v>2041</v>
      </c>
      <c r="G7950" s="20">
        <v>58</v>
      </c>
      <c r="H7950" s="11">
        <v>18501.104088309599</v>
      </c>
      <c r="I7950" s="10">
        <v>3965726.9396540099</v>
      </c>
      <c r="J7950" s="33">
        <f t="shared" si="496"/>
        <v>4.6652491131736187E-3</v>
      </c>
      <c r="K7950" s="33">
        <f t="shared" si="497"/>
        <v>4.6543837416513911E-3</v>
      </c>
      <c r="L7950" s="33">
        <f t="shared" si="498"/>
        <v>0.95872135805067182</v>
      </c>
      <c r="M7950" s="33">
        <f t="shared" si="499"/>
        <v>0.9542591009489868</v>
      </c>
    </row>
    <row r="7951" spans="1:13" ht="41.4">
      <c r="A7951" t="s">
        <v>164</v>
      </c>
      <c r="B7951" t="s">
        <v>268</v>
      </c>
      <c r="C7951" s="14" t="s">
        <v>270</v>
      </c>
      <c r="D7951" t="s">
        <v>465</v>
      </c>
      <c r="E7951" t="s">
        <v>483</v>
      </c>
      <c r="F7951" s="20">
        <v>2041</v>
      </c>
      <c r="G7951" s="20">
        <v>59</v>
      </c>
      <c r="H7951" s="11">
        <v>19468.410315794001</v>
      </c>
      <c r="I7951" s="10">
        <v>3811740.0391638498</v>
      </c>
      <c r="J7951" s="33">
        <f t="shared" si="496"/>
        <v>5.1074863751895908E-3</v>
      </c>
      <c r="K7951" s="33">
        <f t="shared" si="497"/>
        <v>5.0944653443312227E-3</v>
      </c>
      <c r="L7951" s="33">
        <f t="shared" si="498"/>
        <v>0.9542591009489868</v>
      </c>
      <c r="M7951" s="33">
        <f t="shared" si="499"/>
        <v>0.94939766102968948</v>
      </c>
    </row>
    <row r="7952" spans="1:13" ht="41.4">
      <c r="A7952" t="s">
        <v>164</v>
      </c>
      <c r="B7952" t="s">
        <v>268</v>
      </c>
      <c r="C7952" s="14" t="s">
        <v>270</v>
      </c>
      <c r="D7952" t="s">
        <v>465</v>
      </c>
      <c r="E7952" t="s">
        <v>483</v>
      </c>
      <c r="F7952" s="20">
        <v>2041</v>
      </c>
      <c r="G7952" s="20">
        <v>60</v>
      </c>
      <c r="H7952" s="11">
        <v>20680.010219929602</v>
      </c>
      <c r="I7952" s="10">
        <v>3714479.6446327199</v>
      </c>
      <c r="J7952" s="33">
        <f t="shared" si="496"/>
        <v>5.5674043738027802E-3</v>
      </c>
      <c r="K7952" s="33">
        <f t="shared" si="497"/>
        <v>5.5519350992883076E-3</v>
      </c>
      <c r="L7952" s="33">
        <f t="shared" si="498"/>
        <v>0.94939766102968948</v>
      </c>
      <c r="M7952" s="33">
        <f t="shared" si="499"/>
        <v>0.94412666683223656</v>
      </c>
    </row>
    <row r="7953" spans="1:13" ht="41.4">
      <c r="A7953" t="s">
        <v>164</v>
      </c>
      <c r="B7953" t="s">
        <v>268</v>
      </c>
      <c r="C7953" s="14" t="s">
        <v>270</v>
      </c>
      <c r="D7953" t="s">
        <v>465</v>
      </c>
      <c r="E7953" t="s">
        <v>483</v>
      </c>
      <c r="F7953" s="20">
        <v>2041</v>
      </c>
      <c r="G7953" s="20">
        <v>61</v>
      </c>
      <c r="H7953" s="11">
        <v>22143.034852250701</v>
      </c>
      <c r="I7953" s="10">
        <v>3629912.4080853299</v>
      </c>
      <c r="J7953" s="33">
        <f t="shared" si="496"/>
        <v>6.1001567979791799E-3</v>
      </c>
      <c r="K7953" s="33">
        <f t="shared" si="497"/>
        <v>6.0815886169565125E-3</v>
      </c>
      <c r="L7953" s="33">
        <f t="shared" si="498"/>
        <v>0.94412666683223656</v>
      </c>
      <c r="M7953" s="33">
        <f t="shared" si="499"/>
        <v>0.93838487684226457</v>
      </c>
    </row>
    <row r="7954" spans="1:13" ht="41.4">
      <c r="A7954" t="s">
        <v>164</v>
      </c>
      <c r="B7954" t="s">
        <v>268</v>
      </c>
      <c r="C7954" s="14" t="s">
        <v>270</v>
      </c>
      <c r="D7954" t="s">
        <v>465</v>
      </c>
      <c r="E7954" t="s">
        <v>483</v>
      </c>
      <c r="F7954" s="20">
        <v>2041</v>
      </c>
      <c r="G7954" s="20">
        <v>62</v>
      </c>
      <c r="H7954" s="11">
        <v>23667.828367448401</v>
      </c>
      <c r="I7954" s="10">
        <v>3538840.2994446601</v>
      </c>
      <c r="J7954" s="33">
        <f t="shared" si="496"/>
        <v>6.6880182107009814E-3</v>
      </c>
      <c r="K7954" s="33">
        <f t="shared" si="497"/>
        <v>6.6657031923711418E-3</v>
      </c>
      <c r="L7954" s="33">
        <f t="shared" si="498"/>
        <v>0.93838487684226457</v>
      </c>
      <c r="M7954" s="33">
        <f t="shared" si="499"/>
        <v>0.93212988177302425</v>
      </c>
    </row>
    <row r="7955" spans="1:13" ht="41.4">
      <c r="A7955" t="s">
        <v>164</v>
      </c>
      <c r="B7955" t="s">
        <v>268</v>
      </c>
      <c r="C7955" s="14" t="s">
        <v>270</v>
      </c>
      <c r="D7955" t="s">
        <v>465</v>
      </c>
      <c r="E7955" t="s">
        <v>483</v>
      </c>
      <c r="F7955" s="20">
        <v>2041</v>
      </c>
      <c r="G7955" s="20">
        <v>63</v>
      </c>
      <c r="H7955" s="11">
        <v>25144.9719366471</v>
      </c>
      <c r="I7955" s="10">
        <v>3428672.6695965398</v>
      </c>
      <c r="J7955" s="33">
        <f t="shared" si="496"/>
        <v>7.3337335930659048E-3</v>
      </c>
      <c r="K7955" s="33">
        <f t="shared" si="497"/>
        <v>7.3069073876652624E-3</v>
      </c>
      <c r="L7955" s="33">
        <f t="shared" si="498"/>
        <v>0.93212988177302425</v>
      </c>
      <c r="M7955" s="33">
        <f t="shared" si="499"/>
        <v>0.92531889505363341</v>
      </c>
    </row>
    <row r="7956" spans="1:13" ht="41.4">
      <c r="A7956" t="s">
        <v>164</v>
      </c>
      <c r="B7956" t="s">
        <v>268</v>
      </c>
      <c r="C7956" s="14" t="s">
        <v>270</v>
      </c>
      <c r="D7956" t="s">
        <v>465</v>
      </c>
      <c r="E7956" t="s">
        <v>483</v>
      </c>
      <c r="F7956" s="20">
        <v>2041</v>
      </c>
      <c r="G7956" s="20">
        <v>64</v>
      </c>
      <c r="H7956" s="11">
        <v>26820.0930745162</v>
      </c>
      <c r="I7956" s="10">
        <v>3331506.5830578902</v>
      </c>
      <c r="J7956" s="33">
        <f t="shared" si="496"/>
        <v>8.0504397652724543E-3</v>
      </c>
      <c r="K7956" s="33">
        <f t="shared" si="497"/>
        <v>8.018121757938923E-3</v>
      </c>
      <c r="L7956" s="33">
        <f t="shared" si="498"/>
        <v>0.92531889505363341</v>
      </c>
      <c r="M7956" s="33">
        <f t="shared" si="499"/>
        <v>0.91789957548817191</v>
      </c>
    </row>
    <row r="7957" spans="1:13" ht="41.4">
      <c r="A7957" t="s">
        <v>164</v>
      </c>
      <c r="B7957" t="s">
        <v>268</v>
      </c>
      <c r="C7957" s="14" t="s">
        <v>270</v>
      </c>
      <c r="D7957" t="s">
        <v>465</v>
      </c>
      <c r="E7957" t="s">
        <v>483</v>
      </c>
      <c r="F7957" s="20">
        <v>2041</v>
      </c>
      <c r="G7957" s="20">
        <v>65</v>
      </c>
      <c r="H7957" s="11">
        <v>27238.897265539199</v>
      </c>
      <c r="I7957" s="10">
        <v>3222644.0939326198</v>
      </c>
      <c r="J7957" s="33">
        <f t="shared" si="496"/>
        <v>8.4523442463977898E-3</v>
      </c>
      <c r="K7957" s="33">
        <f t="shared" si="497"/>
        <v>8.4167236146978075E-3</v>
      </c>
      <c r="L7957" s="33">
        <f t="shared" si="498"/>
        <v>0.91789957548817191</v>
      </c>
      <c r="M7957" s="33">
        <f t="shared" si="499"/>
        <v>0.91017386845523951</v>
      </c>
    </row>
    <row r="7958" spans="1:13" ht="41.4">
      <c r="A7958" t="s">
        <v>164</v>
      </c>
      <c r="B7958" t="s">
        <v>268</v>
      </c>
      <c r="C7958" s="14" t="s">
        <v>270</v>
      </c>
      <c r="D7958" t="s">
        <v>465</v>
      </c>
      <c r="E7958" t="s">
        <v>483</v>
      </c>
      <c r="F7958" s="20">
        <v>2041</v>
      </c>
      <c r="G7958" s="20">
        <v>66</v>
      </c>
      <c r="H7958" s="11">
        <v>28856.168132667699</v>
      </c>
      <c r="I7958" s="10">
        <v>3112114.3360903198</v>
      </c>
      <c r="J7958" s="33">
        <f t="shared" si="496"/>
        <v>9.2722069359826489E-3</v>
      </c>
      <c r="K7958" s="33">
        <f t="shared" si="497"/>
        <v>9.2293525790192454E-3</v>
      </c>
      <c r="L7958" s="33">
        <f t="shared" si="498"/>
        <v>0.91017386845523951</v>
      </c>
      <c r="M7958" s="33">
        <f t="shared" si="499"/>
        <v>0.90177355291505623</v>
      </c>
    </row>
    <row r="7959" spans="1:13" ht="41.4">
      <c r="A7959" t="s">
        <v>164</v>
      </c>
      <c r="B7959" t="s">
        <v>268</v>
      </c>
      <c r="C7959" s="14" t="s">
        <v>270</v>
      </c>
      <c r="D7959" t="s">
        <v>465</v>
      </c>
      <c r="E7959" t="s">
        <v>483</v>
      </c>
      <c r="F7959" s="20">
        <v>2041</v>
      </c>
      <c r="G7959" s="20">
        <v>67</v>
      </c>
      <c r="H7959" s="11">
        <v>30287.879880717799</v>
      </c>
      <c r="I7959" s="10">
        <v>2976183.8442299501</v>
      </c>
      <c r="J7959" s="33">
        <f t="shared" si="496"/>
        <v>1.0176750317168127E-2</v>
      </c>
      <c r="K7959" s="33">
        <f t="shared" si="497"/>
        <v>1.0125142408958121E-2</v>
      </c>
      <c r="L7959" s="33">
        <f t="shared" si="498"/>
        <v>0.90177355291505623</v>
      </c>
      <c r="M7959" s="33">
        <f t="shared" si="499"/>
        <v>0.8926429672711591</v>
      </c>
    </row>
    <row r="7960" spans="1:13" ht="41.4">
      <c r="A7960" t="s">
        <v>164</v>
      </c>
      <c r="B7960" t="s">
        <v>268</v>
      </c>
      <c r="C7960" s="14" t="s">
        <v>270</v>
      </c>
      <c r="D7960" t="s">
        <v>465</v>
      </c>
      <c r="E7960" t="s">
        <v>483</v>
      </c>
      <c r="F7960" s="20">
        <v>2041</v>
      </c>
      <c r="G7960" s="20">
        <v>68</v>
      </c>
      <c r="H7960" s="11">
        <v>32289.180500716098</v>
      </c>
      <c r="I7960" s="10">
        <v>2888953.9394980301</v>
      </c>
      <c r="J7960" s="33">
        <f t="shared" si="496"/>
        <v>1.1176772346300025E-2</v>
      </c>
      <c r="K7960" s="33">
        <f t="shared" si="497"/>
        <v>1.1114544278346683E-2</v>
      </c>
      <c r="L7960" s="33">
        <f t="shared" si="498"/>
        <v>0.8926429672711591</v>
      </c>
      <c r="M7960" s="33">
        <f t="shared" si="499"/>
        <v>0.88272164748666904</v>
      </c>
    </row>
    <row r="7961" spans="1:13" ht="41.4">
      <c r="A7961" t="s">
        <v>164</v>
      </c>
      <c r="B7961" t="s">
        <v>268</v>
      </c>
      <c r="C7961" s="14" t="s">
        <v>270</v>
      </c>
      <c r="D7961" t="s">
        <v>465</v>
      </c>
      <c r="E7961" t="s">
        <v>483</v>
      </c>
      <c r="F7961" s="20">
        <v>2041</v>
      </c>
      <c r="G7961" s="20">
        <v>69</v>
      </c>
      <c r="H7961" s="11">
        <v>32783.721068862302</v>
      </c>
      <c r="I7961" s="10">
        <v>2665721.7790848999</v>
      </c>
      <c r="J7961" s="33">
        <f t="shared" si="496"/>
        <v>1.2298253075801645E-2</v>
      </c>
      <c r="K7961" s="33">
        <f t="shared" si="497"/>
        <v>1.2222938623003055E-2</v>
      </c>
      <c r="L7961" s="33">
        <f t="shared" si="498"/>
        <v>0.88272164748666904</v>
      </c>
      <c r="M7961" s="33">
        <f t="shared" si="499"/>
        <v>0.87193219496824337</v>
      </c>
    </row>
    <row r="7962" spans="1:13" ht="41.4">
      <c r="A7962" t="s">
        <v>164</v>
      </c>
      <c r="B7962" t="s">
        <v>268</v>
      </c>
      <c r="C7962" s="14" t="s">
        <v>270</v>
      </c>
      <c r="D7962" t="s">
        <v>465</v>
      </c>
      <c r="E7962" t="s">
        <v>483</v>
      </c>
      <c r="F7962" s="20">
        <v>2042</v>
      </c>
      <c r="G7962" s="20">
        <v>30</v>
      </c>
      <c r="H7962" s="11">
        <v>827.98510145606201</v>
      </c>
      <c r="I7962" s="10">
        <v>4906569.3289311696</v>
      </c>
      <c r="J7962" s="33">
        <f t="shared" si="496"/>
        <v>1.68750311255956E-4</v>
      </c>
      <c r="K7962" s="33">
        <f t="shared" si="497"/>
        <v>1.6873607372303034E-4</v>
      </c>
      <c r="L7962" s="33">
        <f t="shared" si="498"/>
        <v>1</v>
      </c>
      <c r="M7962" s="33">
        <f t="shared" si="499"/>
        <v>0.99983126392627697</v>
      </c>
    </row>
    <row r="7963" spans="1:13" ht="41.4">
      <c r="A7963" t="s">
        <v>164</v>
      </c>
      <c r="B7963" t="s">
        <v>268</v>
      </c>
      <c r="C7963" s="14" t="s">
        <v>270</v>
      </c>
      <c r="D7963" t="s">
        <v>465</v>
      </c>
      <c r="E7963" t="s">
        <v>483</v>
      </c>
      <c r="F7963" s="20">
        <v>2042</v>
      </c>
      <c r="G7963" s="20">
        <v>31</v>
      </c>
      <c r="H7963" s="11">
        <v>1059.4330627604299</v>
      </c>
      <c r="I7963" s="10">
        <v>4878423.49384721</v>
      </c>
      <c r="J7963" s="33">
        <f t="shared" si="496"/>
        <v>2.1716709590641596E-4</v>
      </c>
      <c r="K7963" s="33">
        <f t="shared" si="497"/>
        <v>2.1714351683954636E-4</v>
      </c>
      <c r="L7963" s="33">
        <f t="shared" si="498"/>
        <v>0.99983126392627697</v>
      </c>
      <c r="M7963" s="33">
        <f t="shared" si="499"/>
        <v>0.99961415704938184</v>
      </c>
    </row>
    <row r="7964" spans="1:13" ht="41.4">
      <c r="A7964" t="s">
        <v>164</v>
      </c>
      <c r="B7964" t="s">
        <v>268</v>
      </c>
      <c r="C7964" s="14" t="s">
        <v>270</v>
      </c>
      <c r="D7964" t="s">
        <v>465</v>
      </c>
      <c r="E7964" t="s">
        <v>483</v>
      </c>
      <c r="F7964" s="20">
        <v>2042</v>
      </c>
      <c r="G7964" s="20">
        <v>32</v>
      </c>
      <c r="H7964" s="11">
        <v>1084.86725958241</v>
      </c>
      <c r="I7964" s="10">
        <v>4744687.6190207796</v>
      </c>
      <c r="J7964" s="33">
        <f t="shared" si="496"/>
        <v>2.2864882721326712E-4</v>
      </c>
      <c r="K7964" s="33">
        <f t="shared" si="497"/>
        <v>2.2862268906231886E-4</v>
      </c>
      <c r="L7964" s="33">
        <f t="shared" si="498"/>
        <v>0.99961415704938184</v>
      </c>
      <c r="M7964" s="33">
        <f t="shared" si="499"/>
        <v>0.99938562257277241</v>
      </c>
    </row>
    <row r="7965" spans="1:13" ht="41.4">
      <c r="A7965" t="s">
        <v>164</v>
      </c>
      <c r="B7965" t="s">
        <v>268</v>
      </c>
      <c r="C7965" s="14" t="s">
        <v>270</v>
      </c>
      <c r="D7965" t="s">
        <v>465</v>
      </c>
      <c r="E7965" t="s">
        <v>483</v>
      </c>
      <c r="F7965" s="20">
        <v>2042</v>
      </c>
      <c r="G7965" s="20">
        <v>33</v>
      </c>
      <c r="H7965" s="11">
        <v>1131.7672156322601</v>
      </c>
      <c r="I7965" s="10">
        <v>4673839.3321549604</v>
      </c>
      <c r="J7965" s="33">
        <f t="shared" si="496"/>
        <v>2.4214936269759146E-4</v>
      </c>
      <c r="K7965" s="33">
        <f t="shared" si="497"/>
        <v>2.4212004690693512E-4</v>
      </c>
      <c r="L7965" s="33">
        <f t="shared" si="498"/>
        <v>0.99938562257277241</v>
      </c>
      <c r="M7965" s="33">
        <f t="shared" si="499"/>
        <v>0.99914365127895699</v>
      </c>
    </row>
    <row r="7966" spans="1:13" ht="41.4">
      <c r="A7966" t="s">
        <v>164</v>
      </c>
      <c r="B7966" t="s">
        <v>268</v>
      </c>
      <c r="C7966" s="14" t="s">
        <v>270</v>
      </c>
      <c r="D7966" t="s">
        <v>465</v>
      </c>
      <c r="E7966" t="s">
        <v>483</v>
      </c>
      <c r="F7966" s="20">
        <v>2042</v>
      </c>
      <c r="G7966" s="20">
        <v>34</v>
      </c>
      <c r="H7966" s="11">
        <v>1194.99075107676</v>
      </c>
      <c r="I7966" s="10">
        <v>4630935.2826589197</v>
      </c>
      <c r="J7966" s="33">
        <f t="shared" si="496"/>
        <v>2.5804522804530284E-4</v>
      </c>
      <c r="K7966" s="33">
        <f t="shared" si="497"/>
        <v>2.5801193723906657E-4</v>
      </c>
      <c r="L7966" s="33">
        <f t="shared" si="498"/>
        <v>0.99914365127895699</v>
      </c>
      <c r="M7966" s="33">
        <f t="shared" si="499"/>
        <v>0.99888586028991044</v>
      </c>
    </row>
    <row r="7967" spans="1:13" ht="41.4">
      <c r="A7967" t="s">
        <v>164</v>
      </c>
      <c r="B7967" t="s">
        <v>268</v>
      </c>
      <c r="C7967" s="14" t="s">
        <v>270</v>
      </c>
      <c r="D7967" t="s">
        <v>465</v>
      </c>
      <c r="E7967" t="s">
        <v>483</v>
      </c>
      <c r="F7967" s="20">
        <v>2042</v>
      </c>
      <c r="G7967" s="20">
        <v>35</v>
      </c>
      <c r="H7967" s="11">
        <v>1661.2774439708101</v>
      </c>
      <c r="I7967" s="10">
        <v>4656228.6956976103</v>
      </c>
      <c r="J7967" s="33">
        <f t="shared" si="496"/>
        <v>3.5678604994334638E-4</v>
      </c>
      <c r="K7967" s="33">
        <f t="shared" si="497"/>
        <v>3.5672240936956978E-4</v>
      </c>
      <c r="L7967" s="33">
        <f t="shared" si="498"/>
        <v>0.99888586028991044</v>
      </c>
      <c r="M7967" s="33">
        <f t="shared" si="499"/>
        <v>0.99852953531914268</v>
      </c>
    </row>
    <row r="7968" spans="1:13" ht="41.4">
      <c r="A7968" t="s">
        <v>164</v>
      </c>
      <c r="B7968" t="s">
        <v>268</v>
      </c>
      <c r="C7968" s="14" t="s">
        <v>270</v>
      </c>
      <c r="D7968" t="s">
        <v>465</v>
      </c>
      <c r="E7968" t="s">
        <v>483</v>
      </c>
      <c r="F7968" s="20">
        <v>2042</v>
      </c>
      <c r="G7968" s="20">
        <v>36</v>
      </c>
      <c r="H7968" s="11">
        <v>1890.3594225910699</v>
      </c>
      <c r="I7968" s="10">
        <v>4572272.03679296</v>
      </c>
      <c r="J7968" s="33">
        <f t="shared" si="496"/>
        <v>4.1343984071363086E-4</v>
      </c>
      <c r="K7968" s="33">
        <f t="shared" si="497"/>
        <v>4.1335438623990584E-4</v>
      </c>
      <c r="L7968" s="33">
        <f t="shared" si="498"/>
        <v>0.99852953531914268</v>
      </c>
      <c r="M7968" s="33">
        <f t="shared" si="499"/>
        <v>0.99811678875592846</v>
      </c>
    </row>
    <row r="7969" spans="1:13" ht="41.4">
      <c r="A7969" t="s">
        <v>164</v>
      </c>
      <c r="B7969" t="s">
        <v>268</v>
      </c>
      <c r="C7969" s="14" t="s">
        <v>270</v>
      </c>
      <c r="D7969" t="s">
        <v>465</v>
      </c>
      <c r="E7969" t="s">
        <v>483</v>
      </c>
      <c r="F7969" s="20">
        <v>2042</v>
      </c>
      <c r="G7969" s="20">
        <v>37</v>
      </c>
      <c r="H7969" s="11">
        <v>2004.12602393265</v>
      </c>
      <c r="I7969" s="10">
        <v>4510192.9414039301</v>
      </c>
      <c r="J7969" s="33">
        <f t="shared" si="496"/>
        <v>4.443548313719827E-4</v>
      </c>
      <c r="K7969" s="33">
        <f t="shared" si="497"/>
        <v>4.4425612038534457E-4</v>
      </c>
      <c r="L7969" s="33">
        <f t="shared" si="498"/>
        <v>0.99811678875592846</v>
      </c>
      <c r="M7969" s="33">
        <f t="shared" si="499"/>
        <v>0.99767336926366423</v>
      </c>
    </row>
    <row r="7970" spans="1:13" ht="41.4">
      <c r="A7970" t="s">
        <v>164</v>
      </c>
      <c r="B7970" t="s">
        <v>268</v>
      </c>
      <c r="C7970" s="14" t="s">
        <v>270</v>
      </c>
      <c r="D7970" t="s">
        <v>465</v>
      </c>
      <c r="E7970" t="s">
        <v>483</v>
      </c>
      <c r="F7970" s="20">
        <v>2042</v>
      </c>
      <c r="G7970" s="20">
        <v>38</v>
      </c>
      <c r="H7970" s="11">
        <v>2098.9513258837501</v>
      </c>
      <c r="I7970" s="10">
        <v>4380641.7256653197</v>
      </c>
      <c r="J7970" s="33">
        <f t="shared" si="496"/>
        <v>4.7914243102475295E-4</v>
      </c>
      <c r="K7970" s="33">
        <f t="shared" si="497"/>
        <v>4.7902766062135615E-4</v>
      </c>
      <c r="L7970" s="33">
        <f t="shared" si="498"/>
        <v>0.99767336926366423</v>
      </c>
      <c r="M7970" s="33">
        <f t="shared" si="499"/>
        <v>0.99719545612352167</v>
      </c>
    </row>
    <row r="7971" spans="1:13" ht="41.4">
      <c r="A7971" t="s">
        <v>164</v>
      </c>
      <c r="B7971" t="s">
        <v>268</v>
      </c>
      <c r="C7971" s="14" t="s">
        <v>270</v>
      </c>
      <c r="D7971" t="s">
        <v>465</v>
      </c>
      <c r="E7971" t="s">
        <v>483</v>
      </c>
      <c r="F7971" s="20">
        <v>2042</v>
      </c>
      <c r="G7971" s="20">
        <v>39</v>
      </c>
      <c r="H7971" s="11">
        <v>2234.3618613978902</v>
      </c>
      <c r="I7971" s="10">
        <v>4313454.7957613003</v>
      </c>
      <c r="J7971" s="33">
        <f t="shared" si="496"/>
        <v>5.1799820960069616E-4</v>
      </c>
      <c r="K7971" s="33">
        <f t="shared" si="497"/>
        <v>5.1786407169018833E-4</v>
      </c>
      <c r="L7971" s="33">
        <f t="shared" si="498"/>
        <v>0.99719545612352167</v>
      </c>
      <c r="M7971" s="33">
        <f t="shared" si="499"/>
        <v>0.99667904442434263</v>
      </c>
    </row>
    <row r="7972" spans="1:13" ht="41.4">
      <c r="A7972" t="s">
        <v>164</v>
      </c>
      <c r="B7972" t="s">
        <v>268</v>
      </c>
      <c r="C7972" s="14" t="s">
        <v>270</v>
      </c>
      <c r="D7972" t="s">
        <v>465</v>
      </c>
      <c r="E7972" t="s">
        <v>483</v>
      </c>
      <c r="F7972" s="20">
        <v>2042</v>
      </c>
      <c r="G7972" s="20">
        <v>40</v>
      </c>
      <c r="H7972" s="11">
        <v>3183.7561342716599</v>
      </c>
      <c r="I7972" s="10">
        <v>4288347.0102187498</v>
      </c>
      <c r="J7972" s="33">
        <f t="shared" si="496"/>
        <v>7.424203607322476E-4</v>
      </c>
      <c r="K7972" s="33">
        <f t="shared" si="497"/>
        <v>7.4214483492573979E-4</v>
      </c>
      <c r="L7972" s="33">
        <f t="shared" si="498"/>
        <v>0.99667904442434263</v>
      </c>
      <c r="M7972" s="33">
        <f t="shared" si="499"/>
        <v>0.9959393642194444</v>
      </c>
    </row>
    <row r="7973" spans="1:13" ht="41.4">
      <c r="A7973" t="s">
        <v>164</v>
      </c>
      <c r="B7973" t="s">
        <v>268</v>
      </c>
      <c r="C7973" s="14" t="s">
        <v>270</v>
      </c>
      <c r="D7973" t="s">
        <v>465</v>
      </c>
      <c r="E7973" t="s">
        <v>483</v>
      </c>
      <c r="F7973" s="20">
        <v>2042</v>
      </c>
      <c r="G7973" s="20">
        <v>41</v>
      </c>
      <c r="H7973" s="11">
        <v>3503.7781174317302</v>
      </c>
      <c r="I7973" s="10">
        <v>4264508.5813705502</v>
      </c>
      <c r="J7973" s="33">
        <f t="shared" si="496"/>
        <v>8.2161356943633295E-4</v>
      </c>
      <c r="K7973" s="33">
        <f t="shared" si="497"/>
        <v>8.2127613742677408E-4</v>
      </c>
      <c r="L7973" s="33">
        <f t="shared" si="498"/>
        <v>0.9959393642194444</v>
      </c>
      <c r="M7973" s="33">
        <f t="shared" si="499"/>
        <v>0.99512142298528694</v>
      </c>
    </row>
    <row r="7974" spans="1:13" ht="41.4">
      <c r="A7974" t="s">
        <v>164</v>
      </c>
      <c r="B7974" t="s">
        <v>268</v>
      </c>
      <c r="C7974" s="14" t="s">
        <v>270</v>
      </c>
      <c r="D7974" t="s">
        <v>465</v>
      </c>
      <c r="E7974" t="s">
        <v>483</v>
      </c>
      <c r="F7974" s="20">
        <v>2042</v>
      </c>
      <c r="G7974" s="20">
        <v>42</v>
      </c>
      <c r="H7974" s="11">
        <v>3779.4024430426998</v>
      </c>
      <c r="I7974" s="10">
        <v>4240563.6413819799</v>
      </c>
      <c r="J7974" s="33">
        <f t="shared" si="496"/>
        <v>8.912500230301956E-4</v>
      </c>
      <c r="K7974" s="33">
        <f t="shared" si="497"/>
        <v>8.9085297769275762E-4</v>
      </c>
      <c r="L7974" s="33">
        <f t="shared" si="498"/>
        <v>0.99512142298528694</v>
      </c>
      <c r="M7974" s="33">
        <f t="shared" si="499"/>
        <v>0.99423491610245462</v>
      </c>
    </row>
    <row r="7975" spans="1:13" ht="41.4">
      <c r="A7975" t="s">
        <v>164</v>
      </c>
      <c r="B7975" t="s">
        <v>268</v>
      </c>
      <c r="C7975" s="14" t="s">
        <v>270</v>
      </c>
      <c r="D7975" t="s">
        <v>465</v>
      </c>
      <c r="E7975" t="s">
        <v>483</v>
      </c>
      <c r="F7975" s="20">
        <v>2042</v>
      </c>
      <c r="G7975" s="20">
        <v>43</v>
      </c>
      <c r="H7975" s="11">
        <v>4123.3469703442897</v>
      </c>
      <c r="I7975" s="10">
        <v>4255165.62247115</v>
      </c>
      <c r="J7975" s="33">
        <f t="shared" si="496"/>
        <v>9.6902149908554961E-4</v>
      </c>
      <c r="K7975" s="33">
        <f t="shared" si="497"/>
        <v>9.6855214936830691E-4</v>
      </c>
      <c r="L7975" s="33">
        <f t="shared" si="498"/>
        <v>0.99423491610245462</v>
      </c>
      <c r="M7975" s="33">
        <f t="shared" si="499"/>
        <v>0.99327194773748662</v>
      </c>
    </row>
    <row r="7976" spans="1:13" ht="41.4">
      <c r="A7976" t="s">
        <v>164</v>
      </c>
      <c r="B7976" t="s">
        <v>268</v>
      </c>
      <c r="C7976" s="14" t="s">
        <v>270</v>
      </c>
      <c r="D7976" t="s">
        <v>465</v>
      </c>
      <c r="E7976" t="s">
        <v>483</v>
      </c>
      <c r="F7976" s="20">
        <v>2042</v>
      </c>
      <c r="G7976" s="20">
        <v>44</v>
      </c>
      <c r="H7976" s="11">
        <v>4550.3169860939297</v>
      </c>
      <c r="I7976" s="10">
        <v>4307559.6567607</v>
      </c>
      <c r="J7976" s="33">
        <f t="shared" si="496"/>
        <v>1.0563561154521037E-3</v>
      </c>
      <c r="K7976" s="33">
        <f t="shared" si="497"/>
        <v>1.0557983677415006E-3</v>
      </c>
      <c r="L7976" s="33">
        <f t="shared" si="498"/>
        <v>0.99327194773748662</v>
      </c>
      <c r="M7976" s="33">
        <f t="shared" si="499"/>
        <v>0.99222325283634194</v>
      </c>
    </row>
    <row r="7977" spans="1:13" ht="41.4">
      <c r="A7977" t="s">
        <v>164</v>
      </c>
      <c r="B7977" t="s">
        <v>268</v>
      </c>
      <c r="C7977" s="14" t="s">
        <v>270</v>
      </c>
      <c r="D7977" t="s">
        <v>465</v>
      </c>
      <c r="E7977" t="s">
        <v>483</v>
      </c>
      <c r="F7977" s="20">
        <v>2042</v>
      </c>
      <c r="G7977" s="20">
        <v>45</v>
      </c>
      <c r="H7977" s="11">
        <v>6277.1117921425302</v>
      </c>
      <c r="I7977" s="10">
        <v>4434781.3730599899</v>
      </c>
      <c r="J7977" s="33">
        <f t="shared" si="496"/>
        <v>1.4154275631881571E-3</v>
      </c>
      <c r="K7977" s="33">
        <f t="shared" si="497"/>
        <v>1.4144263180472239E-3</v>
      </c>
      <c r="L7977" s="33">
        <f t="shared" si="498"/>
        <v>0.99222325283634194</v>
      </c>
      <c r="M7977" s="33">
        <f t="shared" si="499"/>
        <v>0.99081982615415176</v>
      </c>
    </row>
    <row r="7978" spans="1:13" ht="41.4">
      <c r="A7978" t="s">
        <v>164</v>
      </c>
      <c r="B7978" t="s">
        <v>268</v>
      </c>
      <c r="C7978" s="14" t="s">
        <v>270</v>
      </c>
      <c r="D7978" t="s">
        <v>465</v>
      </c>
      <c r="E7978" t="s">
        <v>483</v>
      </c>
      <c r="F7978" s="20">
        <v>2042</v>
      </c>
      <c r="G7978" s="20">
        <v>46</v>
      </c>
      <c r="H7978" s="11">
        <v>6774.6834407655797</v>
      </c>
      <c r="I7978" s="10">
        <v>4383540.16227239</v>
      </c>
      <c r="J7978" s="33">
        <f t="shared" si="496"/>
        <v>1.5454822335319136E-3</v>
      </c>
      <c r="K7978" s="33">
        <f t="shared" si="497"/>
        <v>1.5442885908618642E-3</v>
      </c>
      <c r="L7978" s="33">
        <f t="shared" si="498"/>
        <v>0.99081982615415176</v>
      </c>
      <c r="M7978" s="33">
        <f t="shared" si="499"/>
        <v>0.9892897144010222</v>
      </c>
    </row>
    <row r="7979" spans="1:13" ht="41.4">
      <c r="A7979" t="s">
        <v>164</v>
      </c>
      <c r="B7979" t="s">
        <v>268</v>
      </c>
      <c r="C7979" s="14" t="s">
        <v>270</v>
      </c>
      <c r="D7979" t="s">
        <v>465</v>
      </c>
      <c r="E7979" t="s">
        <v>483</v>
      </c>
      <c r="F7979" s="20">
        <v>2042</v>
      </c>
      <c r="G7979" s="20">
        <v>47</v>
      </c>
      <c r="H7979" s="11">
        <v>7276.51220856073</v>
      </c>
      <c r="I7979" s="10">
        <v>4303040.6448333897</v>
      </c>
      <c r="J7979" s="33">
        <f t="shared" si="496"/>
        <v>1.6910163786850473E-3</v>
      </c>
      <c r="K7979" s="33">
        <f t="shared" si="497"/>
        <v>1.6895874160683944E-3</v>
      </c>
      <c r="L7979" s="33">
        <f t="shared" si="498"/>
        <v>0.9892897144010222</v>
      </c>
      <c r="M7979" s="33">
        <f t="shared" si="499"/>
        <v>0.98761822294872437</v>
      </c>
    </row>
    <row r="7980" spans="1:13" ht="41.4">
      <c r="A7980" t="s">
        <v>164</v>
      </c>
      <c r="B7980" t="s">
        <v>268</v>
      </c>
      <c r="C7980" s="14" t="s">
        <v>270</v>
      </c>
      <c r="D7980" t="s">
        <v>465</v>
      </c>
      <c r="E7980" t="s">
        <v>483</v>
      </c>
      <c r="F7980" s="20">
        <v>2042</v>
      </c>
      <c r="G7980" s="20">
        <v>48</v>
      </c>
      <c r="H7980" s="11">
        <v>7848.8176311104198</v>
      </c>
      <c r="I7980" s="10">
        <v>4237041.8949209396</v>
      </c>
      <c r="J7980" s="33">
        <f t="shared" si="496"/>
        <v>1.8524286107529445E-3</v>
      </c>
      <c r="K7980" s="33">
        <f t="shared" si="497"/>
        <v>1.85071392381575E-3</v>
      </c>
      <c r="L7980" s="33">
        <f t="shared" si="498"/>
        <v>0.98761822294872437</v>
      </c>
      <c r="M7980" s="33">
        <f t="shared" si="499"/>
        <v>0.98579042415209894</v>
      </c>
    </row>
    <row r="7981" spans="1:13" ht="41.4">
      <c r="A7981" t="s">
        <v>164</v>
      </c>
      <c r="B7981" t="s">
        <v>268</v>
      </c>
      <c r="C7981" s="14" t="s">
        <v>270</v>
      </c>
      <c r="D7981" t="s">
        <v>465</v>
      </c>
      <c r="E7981" t="s">
        <v>483</v>
      </c>
      <c r="F7981" s="20">
        <v>2042</v>
      </c>
      <c r="G7981" s="20">
        <v>49</v>
      </c>
      <c r="H7981" s="11">
        <v>8473.5045263396805</v>
      </c>
      <c r="I7981" s="10">
        <v>4173626.3580815499</v>
      </c>
      <c r="J7981" s="33">
        <f t="shared" si="496"/>
        <v>2.0302499072376505E-3</v>
      </c>
      <c r="K7981" s="33">
        <f t="shared" si="497"/>
        <v>2.0281903439398619E-3</v>
      </c>
      <c r="L7981" s="33">
        <f t="shared" si="498"/>
        <v>0.98579042415209894</v>
      </c>
      <c r="M7981" s="33">
        <f t="shared" si="499"/>
        <v>0.98379105353268526</v>
      </c>
    </row>
    <row r="7982" spans="1:13" ht="41.4">
      <c r="A7982" t="s">
        <v>164</v>
      </c>
      <c r="B7982" t="s">
        <v>268</v>
      </c>
      <c r="C7982" s="14" t="s">
        <v>270</v>
      </c>
      <c r="D7982" t="s">
        <v>465</v>
      </c>
      <c r="E7982" t="s">
        <v>483</v>
      </c>
      <c r="F7982" s="20">
        <v>2042</v>
      </c>
      <c r="G7982" s="20">
        <v>50</v>
      </c>
      <c r="H7982" s="11">
        <v>9755.4680063515498</v>
      </c>
      <c r="I7982" s="10">
        <v>4197367.7314754697</v>
      </c>
      <c r="J7982" s="33">
        <f t="shared" si="496"/>
        <v>2.3241871168915387E-3</v>
      </c>
      <c r="K7982" s="33">
        <f t="shared" si="497"/>
        <v>2.321488285282447E-3</v>
      </c>
      <c r="L7982" s="33">
        <f t="shared" si="498"/>
        <v>0.98379105353268526</v>
      </c>
      <c r="M7982" s="33">
        <f t="shared" si="499"/>
        <v>0.98150719412674348</v>
      </c>
    </row>
    <row r="7983" spans="1:13" ht="41.4">
      <c r="A7983" t="s">
        <v>164</v>
      </c>
      <c r="B7983" t="s">
        <v>268</v>
      </c>
      <c r="C7983" s="14" t="s">
        <v>270</v>
      </c>
      <c r="D7983" t="s">
        <v>465</v>
      </c>
      <c r="E7983" t="s">
        <v>483</v>
      </c>
      <c r="F7983" s="20">
        <v>2042</v>
      </c>
      <c r="G7983" s="20">
        <v>51</v>
      </c>
      <c r="H7983" s="11">
        <v>10676.7132400022</v>
      </c>
      <c r="I7983" s="10">
        <v>4199793.5088232104</v>
      </c>
      <c r="J7983" s="33">
        <f t="shared" si="496"/>
        <v>2.5421995670910579E-3</v>
      </c>
      <c r="K7983" s="33">
        <f t="shared" si="497"/>
        <v>2.5389709143109895E-3</v>
      </c>
      <c r="L7983" s="33">
        <f t="shared" si="498"/>
        <v>0.98150719412674348</v>
      </c>
      <c r="M7983" s="33">
        <f t="shared" si="499"/>
        <v>0.97901517590866871</v>
      </c>
    </row>
    <row r="7984" spans="1:13" ht="41.4">
      <c r="A7984" t="s">
        <v>164</v>
      </c>
      <c r="B7984" t="s">
        <v>268</v>
      </c>
      <c r="C7984" s="14" t="s">
        <v>270</v>
      </c>
      <c r="D7984" t="s">
        <v>465</v>
      </c>
      <c r="E7984" t="s">
        <v>483</v>
      </c>
      <c r="F7984" s="20">
        <v>2042</v>
      </c>
      <c r="G7984" s="20">
        <v>52</v>
      </c>
      <c r="H7984" s="11">
        <v>15615.3339873185</v>
      </c>
      <c r="I7984" s="10">
        <v>6176214.5833935197</v>
      </c>
      <c r="J7984" s="33">
        <f t="shared" si="496"/>
        <v>2.5283017253488393E-3</v>
      </c>
      <c r="K7984" s="33">
        <f t="shared" si="497"/>
        <v>2.5251082624545562E-3</v>
      </c>
      <c r="L7984" s="33">
        <f t="shared" si="498"/>
        <v>0.97901517590866871</v>
      </c>
      <c r="M7984" s="33">
        <f t="shared" si="499"/>
        <v>0.97654305659891338</v>
      </c>
    </row>
    <row r="7985" spans="1:13" ht="41.4">
      <c r="A7985" t="s">
        <v>164</v>
      </c>
      <c r="B7985" t="s">
        <v>268</v>
      </c>
      <c r="C7985" s="14" t="s">
        <v>270</v>
      </c>
      <c r="D7985" t="s">
        <v>465</v>
      </c>
      <c r="E7985" t="s">
        <v>483</v>
      </c>
      <c r="F7985" s="20">
        <v>2042</v>
      </c>
      <c r="G7985" s="20">
        <v>53</v>
      </c>
      <c r="H7985" s="11">
        <v>12506.356038337</v>
      </c>
      <c r="I7985" s="10">
        <v>4127259.1129260398</v>
      </c>
      <c r="J7985" s="33">
        <f t="shared" si="496"/>
        <v>3.0301843659800076E-3</v>
      </c>
      <c r="K7985" s="33">
        <f t="shared" si="497"/>
        <v>3.0255979910241981E-3</v>
      </c>
      <c r="L7985" s="33">
        <f t="shared" si="498"/>
        <v>0.97654305659891338</v>
      </c>
      <c r="M7985" s="33">
        <f t="shared" si="499"/>
        <v>0.97358842988871908</v>
      </c>
    </row>
    <row r="7986" spans="1:13" ht="41.4">
      <c r="A7986" t="s">
        <v>164</v>
      </c>
      <c r="B7986" t="s">
        <v>268</v>
      </c>
      <c r="C7986" s="14" t="s">
        <v>270</v>
      </c>
      <c r="D7986" t="s">
        <v>465</v>
      </c>
      <c r="E7986" t="s">
        <v>483</v>
      </c>
      <c r="F7986" s="20">
        <v>2042</v>
      </c>
      <c r="G7986" s="20">
        <v>54</v>
      </c>
      <c r="H7986" s="11">
        <v>13514.456886349701</v>
      </c>
      <c r="I7986" s="10">
        <v>4092593.4789837999</v>
      </c>
      <c r="J7986" s="33">
        <f t="shared" si="496"/>
        <v>3.3021742706058777E-3</v>
      </c>
      <c r="K7986" s="33">
        <f t="shared" si="497"/>
        <v>3.2967280895447315E-3</v>
      </c>
      <c r="L7986" s="33">
        <f t="shared" si="498"/>
        <v>0.97358842988871908</v>
      </c>
      <c r="M7986" s="33">
        <f t="shared" si="499"/>
        <v>0.97037877356424918</v>
      </c>
    </row>
    <row r="7987" spans="1:13" ht="41.4">
      <c r="A7987" t="s">
        <v>164</v>
      </c>
      <c r="B7987" t="s">
        <v>268</v>
      </c>
      <c r="C7987" s="14" t="s">
        <v>270</v>
      </c>
      <c r="D7987" t="s">
        <v>465</v>
      </c>
      <c r="E7987" t="s">
        <v>483</v>
      </c>
      <c r="F7987" s="20">
        <v>2042</v>
      </c>
      <c r="G7987" s="20">
        <v>55</v>
      </c>
      <c r="H7987" s="11">
        <v>14052.977162897199</v>
      </c>
      <c r="I7987" s="10">
        <v>3947339.33709371</v>
      </c>
      <c r="J7987" s="33">
        <f t="shared" si="496"/>
        <v>3.5601137786253571E-3</v>
      </c>
      <c r="K7987" s="33">
        <f t="shared" si="497"/>
        <v>3.5537840872686965E-3</v>
      </c>
      <c r="L7987" s="33">
        <f t="shared" si="498"/>
        <v>0.97037877356424918</v>
      </c>
      <c r="M7987" s="33">
        <f t="shared" si="499"/>
        <v>0.96693025692013324</v>
      </c>
    </row>
    <row r="7988" spans="1:13" ht="41.4">
      <c r="A7988" t="s">
        <v>164</v>
      </c>
      <c r="B7988" t="s">
        <v>268</v>
      </c>
      <c r="C7988" s="14" t="s">
        <v>270</v>
      </c>
      <c r="D7988" t="s">
        <v>465</v>
      </c>
      <c r="E7988" t="s">
        <v>483</v>
      </c>
      <c r="F7988" s="20">
        <v>2042</v>
      </c>
      <c r="G7988" s="20">
        <v>56</v>
      </c>
      <c r="H7988" s="11">
        <v>15093.5675292043</v>
      </c>
      <c r="I7988" s="10">
        <v>3893169.29889443</v>
      </c>
      <c r="J7988" s="33">
        <f t="shared" si="496"/>
        <v>3.8769358253930861E-3</v>
      </c>
      <c r="K7988" s="33">
        <f t="shared" si="497"/>
        <v>3.8694302124221425E-3</v>
      </c>
      <c r="L7988" s="33">
        <f t="shared" si="498"/>
        <v>0.96693025692013324</v>
      </c>
      <c r="M7988" s="33">
        <f t="shared" si="499"/>
        <v>0.96318878777070138</v>
      </c>
    </row>
    <row r="7989" spans="1:13" ht="41.4">
      <c r="A7989" t="s">
        <v>164</v>
      </c>
      <c r="B7989" t="s">
        <v>268</v>
      </c>
      <c r="C7989" s="14" t="s">
        <v>270</v>
      </c>
      <c r="D7989" t="s">
        <v>465</v>
      </c>
      <c r="E7989" t="s">
        <v>483</v>
      </c>
      <c r="F7989" s="20">
        <v>2042</v>
      </c>
      <c r="G7989" s="20">
        <v>57</v>
      </c>
      <c r="H7989" s="11">
        <v>16597.2419103514</v>
      </c>
      <c r="I7989" s="10">
        <v>3924832.16101305</v>
      </c>
      <c r="J7989" s="33">
        <f t="shared" si="496"/>
        <v>4.2287774940336399E-3</v>
      </c>
      <c r="K7989" s="33">
        <f t="shared" si="497"/>
        <v>4.2198488047340277E-3</v>
      </c>
      <c r="L7989" s="33">
        <f t="shared" si="498"/>
        <v>0.96318878777070138</v>
      </c>
      <c r="M7989" s="33">
        <f t="shared" si="499"/>
        <v>0.95912427671589395</v>
      </c>
    </row>
    <row r="7990" spans="1:13" ht="41.4">
      <c r="A7990" t="s">
        <v>164</v>
      </c>
      <c r="B7990" t="s">
        <v>268</v>
      </c>
      <c r="C7990" s="14" t="s">
        <v>270</v>
      </c>
      <c r="D7990" t="s">
        <v>465</v>
      </c>
      <c r="E7990" t="s">
        <v>483</v>
      </c>
      <c r="F7990" s="20">
        <v>2042</v>
      </c>
      <c r="G7990" s="20">
        <v>58</v>
      </c>
      <c r="H7990" s="11">
        <v>18368.968734976701</v>
      </c>
      <c r="I7990" s="10">
        <v>3977009.4285651702</v>
      </c>
      <c r="J7990" s="33">
        <f t="shared" si="496"/>
        <v>4.6187893352829888E-3</v>
      </c>
      <c r="K7990" s="33">
        <f t="shared" si="497"/>
        <v>4.6081391311467712E-3</v>
      </c>
      <c r="L7990" s="33">
        <f t="shared" si="498"/>
        <v>0.95912427671589395</v>
      </c>
      <c r="M7990" s="33">
        <f t="shared" si="499"/>
        <v>0.95470449860472661</v>
      </c>
    </row>
    <row r="7991" spans="1:13" ht="41.4">
      <c r="A7991" t="s">
        <v>164</v>
      </c>
      <c r="B7991" t="s">
        <v>268</v>
      </c>
      <c r="C7991" s="14" t="s">
        <v>270</v>
      </c>
      <c r="D7991" t="s">
        <v>465</v>
      </c>
      <c r="E7991" t="s">
        <v>483</v>
      </c>
      <c r="F7991" s="20">
        <v>2042</v>
      </c>
      <c r="G7991" s="20">
        <v>59</v>
      </c>
      <c r="H7991" s="11">
        <v>19832.031812598001</v>
      </c>
      <c r="I7991" s="10">
        <v>3925790.8086564802</v>
      </c>
      <c r="J7991" s="33">
        <f t="shared" si="496"/>
        <v>5.0517291366793688E-3</v>
      </c>
      <c r="K7991" s="33">
        <f t="shared" si="497"/>
        <v>5.0389906125957173E-3</v>
      </c>
      <c r="L7991" s="33">
        <f t="shared" si="498"/>
        <v>0.95470449860472661</v>
      </c>
      <c r="M7991" s="33">
        <f t="shared" si="499"/>
        <v>0.94989375159845446</v>
      </c>
    </row>
    <row r="7992" spans="1:13" ht="41.4">
      <c r="A7992" t="s">
        <v>164</v>
      </c>
      <c r="B7992" t="s">
        <v>268</v>
      </c>
      <c r="C7992" s="14" t="s">
        <v>270</v>
      </c>
      <c r="D7992" t="s">
        <v>465</v>
      </c>
      <c r="E7992" t="s">
        <v>483</v>
      </c>
      <c r="F7992" s="20">
        <v>2042</v>
      </c>
      <c r="G7992" s="20">
        <v>60</v>
      </c>
      <c r="H7992" s="11">
        <v>20742.797003204902</v>
      </c>
      <c r="I7992" s="10">
        <v>3769751.34358327</v>
      </c>
      <c r="J7992" s="33">
        <f t="shared" si="496"/>
        <v>5.5024310923086524E-3</v>
      </c>
      <c r="K7992" s="33">
        <f t="shared" si="497"/>
        <v>5.4873204461459713E-3</v>
      </c>
      <c r="L7992" s="33">
        <f t="shared" si="498"/>
        <v>0.94989375159845446</v>
      </c>
      <c r="M7992" s="33">
        <f t="shared" si="499"/>
        <v>0.94468138019364201</v>
      </c>
    </row>
    <row r="7993" spans="1:13" ht="41.4">
      <c r="A7993" t="s">
        <v>164</v>
      </c>
      <c r="B7993" t="s">
        <v>268</v>
      </c>
      <c r="C7993" s="14" t="s">
        <v>270</v>
      </c>
      <c r="D7993" t="s">
        <v>465</v>
      </c>
      <c r="E7993" t="s">
        <v>483</v>
      </c>
      <c r="F7993" s="20">
        <v>2042</v>
      </c>
      <c r="G7993" s="20">
        <v>61</v>
      </c>
      <c r="H7993" s="11">
        <v>22126.5825095742</v>
      </c>
      <c r="I7993" s="10">
        <v>3669525.5443225</v>
      </c>
      <c r="J7993" s="33">
        <f t="shared" si="496"/>
        <v>6.029821087853853E-3</v>
      </c>
      <c r="K7993" s="33">
        <f t="shared" si="497"/>
        <v>6.0116782011147007E-3</v>
      </c>
      <c r="L7993" s="33">
        <f t="shared" si="498"/>
        <v>0.94468138019364201</v>
      </c>
      <c r="M7993" s="33">
        <f t="shared" si="499"/>
        <v>0.93900225973333296</v>
      </c>
    </row>
    <row r="7994" spans="1:13" ht="41.4">
      <c r="A7994" t="s">
        <v>164</v>
      </c>
      <c r="B7994" t="s">
        <v>268</v>
      </c>
      <c r="C7994" s="14" t="s">
        <v>270</v>
      </c>
      <c r="D7994" t="s">
        <v>465</v>
      </c>
      <c r="E7994" t="s">
        <v>483</v>
      </c>
      <c r="F7994" s="20">
        <v>2042</v>
      </c>
      <c r="G7994" s="20">
        <v>62</v>
      </c>
      <c r="H7994" s="11">
        <v>23684.528396592999</v>
      </c>
      <c r="I7994" s="10">
        <v>3582004.89512413</v>
      </c>
      <c r="J7994" s="33">
        <f t="shared" si="496"/>
        <v>6.6120871104427235E-3</v>
      </c>
      <c r="K7994" s="33">
        <f t="shared" si="497"/>
        <v>6.5902753626674304E-3</v>
      </c>
      <c r="L7994" s="33">
        <f t="shared" si="498"/>
        <v>0.93900225973333296</v>
      </c>
      <c r="M7994" s="33">
        <f t="shared" si="499"/>
        <v>0.93281397627552332</v>
      </c>
    </row>
    <row r="7995" spans="1:13" ht="41.4">
      <c r="A7995" t="s">
        <v>164</v>
      </c>
      <c r="B7995" t="s">
        <v>268</v>
      </c>
      <c r="C7995" s="14" t="s">
        <v>270</v>
      </c>
      <c r="D7995" t="s">
        <v>465</v>
      </c>
      <c r="E7995" t="s">
        <v>483</v>
      </c>
      <c r="F7995" s="20">
        <v>2042</v>
      </c>
      <c r="G7995" s="20">
        <v>63</v>
      </c>
      <c r="H7995" s="11">
        <v>25290.682541649301</v>
      </c>
      <c r="I7995" s="10">
        <v>3487647.4038523501</v>
      </c>
      <c r="J7995" s="33">
        <f t="shared" si="496"/>
        <v>7.2515021196563551E-3</v>
      </c>
      <c r="K7995" s="33">
        <f t="shared" si="497"/>
        <v>7.2252734156214027E-3</v>
      </c>
      <c r="L7995" s="33">
        <f t="shared" si="498"/>
        <v>0.93281397627552332</v>
      </c>
      <c r="M7995" s="33">
        <f t="shared" si="499"/>
        <v>0.92607414025101964</v>
      </c>
    </row>
    <row r="7996" spans="1:13" ht="41.4">
      <c r="A7996" t="s">
        <v>164</v>
      </c>
      <c r="B7996" t="s">
        <v>268</v>
      </c>
      <c r="C7996" s="14" t="s">
        <v>270</v>
      </c>
      <c r="D7996" t="s">
        <v>465</v>
      </c>
      <c r="E7996" t="s">
        <v>483</v>
      </c>
      <c r="F7996" s="20">
        <v>2042</v>
      </c>
      <c r="G7996" s="20">
        <v>64</v>
      </c>
      <c r="H7996" s="11">
        <v>26832.6759091356</v>
      </c>
      <c r="I7996" s="10">
        <v>3374292.16712014</v>
      </c>
      <c r="J7996" s="33">
        <f t="shared" si="496"/>
        <v>7.9520902696569116E-3</v>
      </c>
      <c r="K7996" s="33">
        <f t="shared" si="497"/>
        <v>7.920556042863236E-3</v>
      </c>
      <c r="L7996" s="33">
        <f t="shared" si="498"/>
        <v>0.92607414025101964</v>
      </c>
      <c r="M7996" s="33">
        <f t="shared" si="499"/>
        <v>0.9187391181233151</v>
      </c>
    </row>
    <row r="7997" spans="1:13" ht="41.4">
      <c r="A7997" t="s">
        <v>164</v>
      </c>
      <c r="B7997" t="s">
        <v>268</v>
      </c>
      <c r="C7997" s="14" t="s">
        <v>270</v>
      </c>
      <c r="D7997" t="s">
        <v>465</v>
      </c>
      <c r="E7997" t="s">
        <v>483</v>
      </c>
      <c r="F7997" s="20">
        <v>2042</v>
      </c>
      <c r="G7997" s="20">
        <v>65</v>
      </c>
      <c r="H7997" s="11">
        <v>27337.822607548202</v>
      </c>
      <c r="I7997" s="10">
        <v>3273504.5974750598</v>
      </c>
      <c r="J7997" s="33">
        <f t="shared" si="496"/>
        <v>8.351240022279053E-3</v>
      </c>
      <c r="K7997" s="33">
        <f t="shared" si="497"/>
        <v>8.3164652887051105E-3</v>
      </c>
      <c r="L7997" s="33">
        <f t="shared" si="498"/>
        <v>0.9187391181233151</v>
      </c>
      <c r="M7997" s="33">
        <f t="shared" si="499"/>
        <v>0.91109845613806706</v>
      </c>
    </row>
    <row r="7998" spans="1:13" ht="41.4">
      <c r="A7998" t="s">
        <v>164</v>
      </c>
      <c r="B7998" t="s">
        <v>268</v>
      </c>
      <c r="C7998" s="14" t="s">
        <v>270</v>
      </c>
      <c r="D7998" t="s">
        <v>465</v>
      </c>
      <c r="E7998" t="s">
        <v>483</v>
      </c>
      <c r="F7998" s="20">
        <v>2042</v>
      </c>
      <c r="G7998" s="20">
        <v>66</v>
      </c>
      <c r="H7998" s="11">
        <v>28969.889382784098</v>
      </c>
      <c r="I7998" s="10">
        <v>3161812.6592918602</v>
      </c>
      <c r="J7998" s="33">
        <f t="shared" si="496"/>
        <v>9.162430701783698E-3</v>
      </c>
      <c r="K7998" s="33">
        <f t="shared" si="497"/>
        <v>9.1205835383718625E-3</v>
      </c>
      <c r="L7998" s="33">
        <f t="shared" si="498"/>
        <v>0.91109845613806706</v>
      </c>
      <c r="M7998" s="33">
        <f t="shared" si="499"/>
        <v>0.90278870655717813</v>
      </c>
    </row>
    <row r="7999" spans="1:13" ht="41.4">
      <c r="A7999" t="s">
        <v>164</v>
      </c>
      <c r="B7999" t="s">
        <v>268</v>
      </c>
      <c r="C7999" s="14" t="s">
        <v>270</v>
      </c>
      <c r="D7999" t="s">
        <v>465</v>
      </c>
      <c r="E7999" t="s">
        <v>483</v>
      </c>
      <c r="F7999" s="20">
        <v>2042</v>
      </c>
      <c r="G7999" s="20">
        <v>67</v>
      </c>
      <c r="H7999" s="11">
        <v>30644.681429947399</v>
      </c>
      <c r="I7999" s="10">
        <v>3047130.4345929902</v>
      </c>
      <c r="J7999" s="33">
        <f t="shared" si="496"/>
        <v>1.0056898478007115E-2</v>
      </c>
      <c r="K7999" s="33">
        <f t="shared" si="497"/>
        <v>1.0006496976942003E-2</v>
      </c>
      <c r="L7999" s="33">
        <f t="shared" si="498"/>
        <v>0.90278870655717813</v>
      </c>
      <c r="M7999" s="33">
        <f t="shared" si="499"/>
        <v>0.89375495409419636</v>
      </c>
    </row>
    <row r="8000" spans="1:13" ht="41.4">
      <c r="A8000" t="s">
        <v>164</v>
      </c>
      <c r="B8000" t="s">
        <v>268</v>
      </c>
      <c r="C8000" s="14" t="s">
        <v>270</v>
      </c>
      <c r="D8000" t="s">
        <v>465</v>
      </c>
      <c r="E8000" t="s">
        <v>483</v>
      </c>
      <c r="F8000" s="20">
        <v>2042</v>
      </c>
      <c r="G8000" s="20">
        <v>68</v>
      </c>
      <c r="H8000" s="11">
        <v>32123.331033298899</v>
      </c>
      <c r="I8000" s="10">
        <v>2908027.4801211902</v>
      </c>
      <c r="J8000" s="33">
        <f t="shared" si="496"/>
        <v>1.1046433107282804E-2</v>
      </c>
      <c r="K8000" s="33">
        <f t="shared" si="497"/>
        <v>1.0985645300457869E-2</v>
      </c>
      <c r="L8000" s="33">
        <f t="shared" si="498"/>
        <v>0.89375495409419636</v>
      </c>
      <c r="M8000" s="33">
        <f t="shared" si="499"/>
        <v>0.88393647918299056</v>
      </c>
    </row>
    <row r="8001" spans="1:13" ht="41.4">
      <c r="A8001" t="s">
        <v>164</v>
      </c>
      <c r="B8001" t="s">
        <v>268</v>
      </c>
      <c r="C8001" s="14" t="s">
        <v>270</v>
      </c>
      <c r="D8001" t="s">
        <v>465</v>
      </c>
      <c r="E8001" t="s">
        <v>483</v>
      </c>
      <c r="F8001" s="20">
        <v>2042</v>
      </c>
      <c r="G8001" s="20">
        <v>69</v>
      </c>
      <c r="H8001" s="11">
        <v>34201.782979850897</v>
      </c>
      <c r="I8001" s="10">
        <v>2816364.2881489801</v>
      </c>
      <c r="J8001" s="33">
        <f t="shared" si="496"/>
        <v>1.2143948538109602E-2</v>
      </c>
      <c r="K8001" s="33">
        <f t="shared" si="497"/>
        <v>1.2070508380167877E-2</v>
      </c>
      <c r="L8001" s="33">
        <f t="shared" si="498"/>
        <v>0.88393647918299056</v>
      </c>
      <c r="M8001" s="33">
        <f t="shared" si="499"/>
        <v>0.87326691650347621</v>
      </c>
    </row>
    <row r="8002" spans="1:13" ht="41.4">
      <c r="A8002" t="s">
        <v>164</v>
      </c>
      <c r="B8002" t="s">
        <v>268</v>
      </c>
      <c r="C8002" s="14" t="s">
        <v>270</v>
      </c>
      <c r="D8002" t="s">
        <v>465</v>
      </c>
      <c r="E8002" t="s">
        <v>483</v>
      </c>
      <c r="F8002" s="20">
        <v>2043</v>
      </c>
      <c r="G8002" s="20">
        <v>30</v>
      </c>
      <c r="H8002" s="11">
        <v>756.11216425634404</v>
      </c>
      <c r="I8002" s="10">
        <v>4787859.0541485697</v>
      </c>
      <c r="J8002" s="33">
        <f t="shared" ref="J8002:J8065" si="500">IF(I8002&gt;0,H8002/I8002,0)</f>
        <v>1.5792281178394135E-4</v>
      </c>
      <c r="K8002" s="33">
        <f t="shared" ref="K8002:K8065" si="501">1-EXP(-J8002)</f>
        <v>1.5791034263312742E-4</v>
      </c>
      <c r="L8002" s="33">
        <f t="shared" ref="L8002:L8065" si="502">IF(G8002=30,1,M8001)</f>
        <v>1</v>
      </c>
      <c r="M8002" s="33">
        <f t="shared" ref="M8002:M8065" si="503">L8002*(1-K8002)</f>
        <v>0.99984208965736687</v>
      </c>
    </row>
    <row r="8003" spans="1:13" ht="41.4">
      <c r="A8003" t="s">
        <v>164</v>
      </c>
      <c r="B8003" t="s">
        <v>268</v>
      </c>
      <c r="C8003" s="14" t="s">
        <v>270</v>
      </c>
      <c r="D8003" t="s">
        <v>465</v>
      </c>
      <c r="E8003" t="s">
        <v>483</v>
      </c>
      <c r="F8003" s="20">
        <v>2043</v>
      </c>
      <c r="G8003" s="20">
        <v>31</v>
      </c>
      <c r="H8003" s="11">
        <v>1066.2606022229299</v>
      </c>
      <c r="I8003" s="10">
        <v>4900863.0038696798</v>
      </c>
      <c r="J8003" s="33">
        <f t="shared" si="500"/>
        <v>2.1756588612679433E-4</v>
      </c>
      <c r="K8003" s="33">
        <f t="shared" si="501"/>
        <v>2.1754222038572468E-4</v>
      </c>
      <c r="L8003" s="33">
        <f t="shared" si="502"/>
        <v>0.99984208965736687</v>
      </c>
      <c r="M8003" s="33">
        <f t="shared" si="503"/>
        <v>0.9996245817891477</v>
      </c>
    </row>
    <row r="8004" spans="1:13" ht="41.4">
      <c r="A8004" t="s">
        <v>164</v>
      </c>
      <c r="B8004" t="s">
        <v>268</v>
      </c>
      <c r="C8004" s="14" t="s">
        <v>270</v>
      </c>
      <c r="D8004" t="s">
        <v>465</v>
      </c>
      <c r="E8004" t="s">
        <v>483</v>
      </c>
      <c r="F8004" s="20">
        <v>2043</v>
      </c>
      <c r="G8004" s="20">
        <v>32</v>
      </c>
      <c r="H8004" s="11">
        <v>1116.05650114627</v>
      </c>
      <c r="I8004" s="10">
        <v>4872841.7537952196</v>
      </c>
      <c r="J8004" s="33">
        <f t="shared" si="500"/>
        <v>2.2903606510041657E-4</v>
      </c>
      <c r="K8004" s="33">
        <f t="shared" si="501"/>
        <v>2.290098383431749E-4</v>
      </c>
      <c r="L8004" s="33">
        <f t="shared" si="502"/>
        <v>0.9996245817891477</v>
      </c>
      <c r="M8004" s="33">
        <f t="shared" si="503"/>
        <v>0.9993956579252683</v>
      </c>
    </row>
    <row r="8005" spans="1:13" ht="41.4">
      <c r="A8005" t="s">
        <v>164</v>
      </c>
      <c r="B8005" t="s">
        <v>268</v>
      </c>
      <c r="C8005" s="14" t="s">
        <v>270</v>
      </c>
      <c r="D8005" t="s">
        <v>465</v>
      </c>
      <c r="E8005" t="s">
        <v>483</v>
      </c>
      <c r="F8005" s="20">
        <v>2043</v>
      </c>
      <c r="G8005" s="20">
        <v>33</v>
      </c>
      <c r="H8005" s="11">
        <v>1149.14900343763</v>
      </c>
      <c r="I8005" s="10">
        <v>4739034.71955752</v>
      </c>
      <c r="J8005" s="33">
        <f t="shared" si="500"/>
        <v>2.424858798132893E-4</v>
      </c>
      <c r="K8005" s="33">
        <f t="shared" si="501"/>
        <v>2.4245648248855112E-4</v>
      </c>
      <c r="L8005" s="33">
        <f t="shared" si="502"/>
        <v>0.9993956579252683</v>
      </c>
      <c r="M8005" s="33">
        <f t="shared" si="503"/>
        <v>0.99915334796943345</v>
      </c>
    </row>
    <row r="8006" spans="1:13" ht="41.4">
      <c r="A8006" t="s">
        <v>164</v>
      </c>
      <c r="B8006" t="s">
        <v>268</v>
      </c>
      <c r="C8006" s="14" t="s">
        <v>270</v>
      </c>
      <c r="D8006" t="s">
        <v>465</v>
      </c>
      <c r="E8006" t="s">
        <v>483</v>
      </c>
      <c r="F8006" s="20">
        <v>2043</v>
      </c>
      <c r="G8006" s="20">
        <v>34</v>
      </c>
      <c r="H8006" s="11">
        <v>1205.7458041339901</v>
      </c>
      <c r="I8006" s="10">
        <v>4668011.32583002</v>
      </c>
      <c r="J8006" s="33">
        <f t="shared" si="500"/>
        <v>2.5829967409507005E-4</v>
      </c>
      <c r="K8006" s="33">
        <f t="shared" si="501"/>
        <v>2.582663176062816E-4</v>
      </c>
      <c r="L8006" s="33">
        <f t="shared" si="502"/>
        <v>0.99915334796943345</v>
      </c>
      <c r="M8006" s="33">
        <f t="shared" si="503"/>
        <v>0.99889530031352936</v>
      </c>
    </row>
    <row r="8007" spans="1:13" ht="41.4">
      <c r="A8007" t="s">
        <v>164</v>
      </c>
      <c r="B8007" t="s">
        <v>268</v>
      </c>
      <c r="C8007" s="14" t="s">
        <v>270</v>
      </c>
      <c r="D8007" t="s">
        <v>465</v>
      </c>
      <c r="E8007" t="s">
        <v>483</v>
      </c>
      <c r="F8007" s="20">
        <v>2043</v>
      </c>
      <c r="G8007" s="20">
        <v>35</v>
      </c>
      <c r="H8007" s="11">
        <v>1575.0946091614801</v>
      </c>
      <c r="I8007" s="10">
        <v>4624856.5966279302</v>
      </c>
      <c r="J8007" s="33">
        <f t="shared" si="500"/>
        <v>3.4057155638293979E-4</v>
      </c>
      <c r="K8007" s="33">
        <f t="shared" si="501"/>
        <v>3.4051356847364378E-4</v>
      </c>
      <c r="L8007" s="33">
        <f t="shared" si="502"/>
        <v>0.99889530031352936</v>
      </c>
      <c r="M8007" s="33">
        <f t="shared" si="503"/>
        <v>0.99855516291028801</v>
      </c>
    </row>
    <row r="8008" spans="1:13" ht="41.4">
      <c r="A8008" t="s">
        <v>164</v>
      </c>
      <c r="B8008" t="s">
        <v>268</v>
      </c>
      <c r="C8008" s="14" t="s">
        <v>270</v>
      </c>
      <c r="D8008" t="s">
        <v>465</v>
      </c>
      <c r="E8008" t="s">
        <v>483</v>
      </c>
      <c r="F8008" s="20">
        <v>2043</v>
      </c>
      <c r="G8008" s="20">
        <v>36</v>
      </c>
      <c r="H8008" s="11">
        <v>1917.16132360494</v>
      </c>
      <c r="I8008" s="10">
        <v>4649352.87856727</v>
      </c>
      <c r="J8008" s="33">
        <f t="shared" si="500"/>
        <v>4.1235014284304579E-4</v>
      </c>
      <c r="K8008" s="33">
        <f t="shared" si="501"/>
        <v>4.1226513820713517E-4</v>
      </c>
      <c r="L8008" s="33">
        <f t="shared" si="502"/>
        <v>0.99855516291028801</v>
      </c>
      <c r="M8008" s="33">
        <f t="shared" si="503"/>
        <v>0.99814349342804332</v>
      </c>
    </row>
    <row r="8009" spans="1:13" ht="41.4">
      <c r="A8009" t="s">
        <v>164</v>
      </c>
      <c r="B8009" t="s">
        <v>268</v>
      </c>
      <c r="C8009" s="14" t="s">
        <v>270</v>
      </c>
      <c r="D8009" t="s">
        <v>465</v>
      </c>
      <c r="E8009" t="s">
        <v>483</v>
      </c>
      <c r="F8009" s="20">
        <v>2043</v>
      </c>
      <c r="G8009" s="20">
        <v>37</v>
      </c>
      <c r="H8009" s="11">
        <v>2022.7746574538101</v>
      </c>
      <c r="I8009" s="10">
        <v>4565368.1672594901</v>
      </c>
      <c r="J8009" s="33">
        <f t="shared" si="500"/>
        <v>4.4306933928354915E-4</v>
      </c>
      <c r="K8009" s="33">
        <f t="shared" si="501"/>
        <v>4.4297119855873923E-4</v>
      </c>
      <c r="L8009" s="33">
        <f t="shared" si="502"/>
        <v>0.99814349342804332</v>
      </c>
      <c r="M8009" s="33">
        <f t="shared" si="503"/>
        <v>0.99770134460842586</v>
      </c>
    </row>
    <row r="8010" spans="1:13" ht="41.4">
      <c r="A8010" t="s">
        <v>164</v>
      </c>
      <c r="B8010" t="s">
        <v>268</v>
      </c>
      <c r="C8010" s="14" t="s">
        <v>270</v>
      </c>
      <c r="D8010" t="s">
        <v>465</v>
      </c>
      <c r="E8010" t="s">
        <v>483</v>
      </c>
      <c r="F8010" s="20">
        <v>2043</v>
      </c>
      <c r="G8010" s="20">
        <v>38</v>
      </c>
      <c r="H8010" s="11">
        <v>2150.79453846256</v>
      </c>
      <c r="I8010" s="10">
        <v>4502917.6193028502</v>
      </c>
      <c r="J8010" s="33">
        <f t="shared" si="500"/>
        <v>4.7764465626523052E-4</v>
      </c>
      <c r="K8010" s="33">
        <f t="shared" si="501"/>
        <v>4.7753060221622512E-4</v>
      </c>
      <c r="L8010" s="33">
        <f t="shared" si="502"/>
        <v>0.99770134460842586</v>
      </c>
      <c r="M8010" s="33">
        <f t="shared" si="503"/>
        <v>0.997224911684503</v>
      </c>
    </row>
    <row r="8011" spans="1:13" ht="41.4">
      <c r="A8011" t="s">
        <v>164</v>
      </c>
      <c r="B8011" t="s">
        <v>268</v>
      </c>
      <c r="C8011" s="14" t="s">
        <v>270</v>
      </c>
      <c r="D8011" t="s">
        <v>465</v>
      </c>
      <c r="E8011" t="s">
        <v>483</v>
      </c>
      <c r="F8011" s="20">
        <v>2043</v>
      </c>
      <c r="G8011" s="20">
        <v>39</v>
      </c>
      <c r="H8011" s="11">
        <v>2257.9056264257001</v>
      </c>
      <c r="I8011" s="10">
        <v>4373065.5713873003</v>
      </c>
      <c r="J8011" s="33">
        <f t="shared" si="500"/>
        <v>5.1632100858469581E-4</v>
      </c>
      <c r="K8011" s="33">
        <f t="shared" si="501"/>
        <v>5.161877378305757E-4</v>
      </c>
      <c r="L8011" s="33">
        <f t="shared" si="502"/>
        <v>0.997224911684503</v>
      </c>
      <c r="M8011" s="33">
        <f t="shared" si="503"/>
        <v>0.99671015641323224</v>
      </c>
    </row>
    <row r="8012" spans="1:13" ht="41.4">
      <c r="A8012" t="s">
        <v>164</v>
      </c>
      <c r="B8012" t="s">
        <v>268</v>
      </c>
      <c r="C8012" s="14" t="s">
        <v>270</v>
      </c>
      <c r="D8012" t="s">
        <v>465</v>
      </c>
      <c r="E8012" t="s">
        <v>483</v>
      </c>
      <c r="F8012" s="20">
        <v>2043</v>
      </c>
      <c r="G8012" s="20">
        <v>40</v>
      </c>
      <c r="H8012" s="11">
        <v>2990.4041401424802</v>
      </c>
      <c r="I8012" s="10">
        <v>4305433.8281492703</v>
      </c>
      <c r="J8012" s="33">
        <f t="shared" si="500"/>
        <v>6.9456511457474484E-4</v>
      </c>
      <c r="K8012" s="33">
        <f t="shared" si="501"/>
        <v>6.9432396006130492E-4</v>
      </c>
      <c r="L8012" s="33">
        <f t="shared" si="502"/>
        <v>0.99671015641323224</v>
      </c>
      <c r="M8012" s="33">
        <f t="shared" si="503"/>
        <v>0.99601811667039808</v>
      </c>
    </row>
    <row r="8013" spans="1:13" ht="41.4">
      <c r="A8013" t="s">
        <v>164</v>
      </c>
      <c r="B8013" t="s">
        <v>268</v>
      </c>
      <c r="C8013" s="14" t="s">
        <v>270</v>
      </c>
      <c r="D8013" t="s">
        <v>465</v>
      </c>
      <c r="E8013" t="s">
        <v>483</v>
      </c>
      <c r="F8013" s="20">
        <v>2043</v>
      </c>
      <c r="G8013" s="20">
        <v>41</v>
      </c>
      <c r="H8013" s="11">
        <v>3498.8644753670901</v>
      </c>
      <c r="I8013" s="10">
        <v>4278885.2498641796</v>
      </c>
      <c r="J8013" s="33">
        <f t="shared" si="500"/>
        <v>8.1770467564610454E-4</v>
      </c>
      <c r="K8013" s="33">
        <f t="shared" si="501"/>
        <v>8.1737044628438227E-4</v>
      </c>
      <c r="L8013" s="33">
        <f t="shared" si="502"/>
        <v>0.99601811667039808</v>
      </c>
      <c r="M8013" s="33">
        <f t="shared" si="503"/>
        <v>0.99520400089786787</v>
      </c>
    </row>
    <row r="8014" spans="1:13" ht="41.4">
      <c r="A8014" t="s">
        <v>164</v>
      </c>
      <c r="B8014" t="s">
        <v>268</v>
      </c>
      <c r="C8014" s="14" t="s">
        <v>270</v>
      </c>
      <c r="D8014" t="s">
        <v>465</v>
      </c>
      <c r="E8014" t="s">
        <v>483</v>
      </c>
      <c r="F8014" s="20">
        <v>2043</v>
      </c>
      <c r="G8014" s="20">
        <v>42</v>
      </c>
      <c r="H8014" s="11">
        <v>3772.5307597240298</v>
      </c>
      <c r="I8014" s="10">
        <v>4255011.2493532803</v>
      </c>
      <c r="J8014" s="33">
        <f t="shared" si="500"/>
        <v>8.8660888036369285E-4</v>
      </c>
      <c r="K8014" s="33">
        <f t="shared" si="501"/>
        <v>8.8621595884141868E-4</v>
      </c>
      <c r="L8014" s="33">
        <f t="shared" si="502"/>
        <v>0.99520400089786787</v>
      </c>
      <c r="M8014" s="33">
        <f t="shared" si="503"/>
        <v>0.99432203522996931</v>
      </c>
    </row>
    <row r="8015" spans="1:13" ht="41.4">
      <c r="A8015" t="s">
        <v>164</v>
      </c>
      <c r="B8015" t="s">
        <v>268</v>
      </c>
      <c r="C8015" s="14" t="s">
        <v>270</v>
      </c>
      <c r="D8015" t="s">
        <v>465</v>
      </c>
      <c r="E8015" t="s">
        <v>483</v>
      </c>
      <c r="F8015" s="20">
        <v>2043</v>
      </c>
      <c r="G8015" s="20">
        <v>43</v>
      </c>
      <c r="H8015" s="11">
        <v>4077.4146209878299</v>
      </c>
      <c r="I8015" s="10">
        <v>4230350.3073903201</v>
      </c>
      <c r="J8015" s="33">
        <f t="shared" si="500"/>
        <v>9.6384798532279578E-4</v>
      </c>
      <c r="K8015" s="33">
        <f t="shared" si="501"/>
        <v>9.6338363305370489E-4</v>
      </c>
      <c r="L8015" s="33">
        <f t="shared" si="502"/>
        <v>0.99432203522996931</v>
      </c>
      <c r="M8015" s="33">
        <f t="shared" si="503"/>
        <v>0.99336412165524413</v>
      </c>
    </row>
    <row r="8016" spans="1:13" ht="41.4">
      <c r="A8016" t="s">
        <v>164</v>
      </c>
      <c r="B8016" t="s">
        <v>268</v>
      </c>
      <c r="C8016" s="14" t="s">
        <v>270</v>
      </c>
      <c r="D8016" t="s">
        <v>465</v>
      </c>
      <c r="E8016" t="s">
        <v>483</v>
      </c>
      <c r="F8016" s="20">
        <v>2043</v>
      </c>
      <c r="G8016" s="20">
        <v>44</v>
      </c>
      <c r="H8016" s="11">
        <v>4457.4244370576298</v>
      </c>
      <c r="I8016" s="10">
        <v>4244056.9376320299</v>
      </c>
      <c r="J8016" s="33">
        <f t="shared" si="500"/>
        <v>1.0502744196322325E-3</v>
      </c>
      <c r="K8016" s="33">
        <f t="shared" si="501"/>
        <v>1.0497230744921371E-3</v>
      </c>
      <c r="L8016" s="33">
        <f t="shared" si="502"/>
        <v>0.99336412165524413</v>
      </c>
      <c r="M8016" s="33">
        <f t="shared" si="503"/>
        <v>0.99232136441537</v>
      </c>
    </row>
    <row r="8017" spans="1:13" ht="41.4">
      <c r="A8017" t="s">
        <v>164</v>
      </c>
      <c r="B8017" t="s">
        <v>268</v>
      </c>
      <c r="C8017" s="14" t="s">
        <v>270</v>
      </c>
      <c r="D8017" t="s">
        <v>465</v>
      </c>
      <c r="E8017" t="s">
        <v>483</v>
      </c>
      <c r="F8017" s="20">
        <v>2043</v>
      </c>
      <c r="G8017" s="20">
        <v>45</v>
      </c>
      <c r="H8017" s="11">
        <v>5796.7333801415498</v>
      </c>
      <c r="I8017" s="10">
        <v>4295339.8551322902</v>
      </c>
      <c r="J8017" s="33">
        <f t="shared" si="500"/>
        <v>1.3495401005848974E-3</v>
      </c>
      <c r="K8017" s="33">
        <f t="shared" si="501"/>
        <v>1.3486298808487174E-3</v>
      </c>
      <c r="L8017" s="33">
        <f t="shared" si="502"/>
        <v>0.99232136441537</v>
      </c>
      <c r="M8017" s="33">
        <f t="shared" si="503"/>
        <v>0.99098309017191488</v>
      </c>
    </row>
    <row r="8018" spans="1:13" ht="41.4">
      <c r="A8018" t="s">
        <v>164</v>
      </c>
      <c r="B8018" t="s">
        <v>268</v>
      </c>
      <c r="C8018" s="14" t="s">
        <v>270</v>
      </c>
      <c r="D8018" t="s">
        <v>465</v>
      </c>
      <c r="E8018" t="s">
        <v>483</v>
      </c>
      <c r="F8018" s="20">
        <v>2043</v>
      </c>
      <c r="G8018" s="20">
        <v>46</v>
      </c>
      <c r="H8018" s="11">
        <v>6786.2734343188804</v>
      </c>
      <c r="I8018" s="10">
        <v>4419841.0801197402</v>
      </c>
      <c r="J8018" s="33">
        <f t="shared" si="500"/>
        <v>1.5354111859006093E-3</v>
      </c>
      <c r="K8018" s="33">
        <f t="shared" si="501"/>
        <v>1.5342330451996178E-3</v>
      </c>
      <c r="L8018" s="33">
        <f t="shared" si="502"/>
        <v>0.99098309017191488</v>
      </c>
      <c r="M8018" s="33">
        <f t="shared" si="503"/>
        <v>0.98946269116773911</v>
      </c>
    </row>
    <row r="8019" spans="1:13" ht="41.4">
      <c r="A8019" t="s">
        <v>164</v>
      </c>
      <c r="B8019" t="s">
        <v>268</v>
      </c>
      <c r="C8019" s="14" t="s">
        <v>270</v>
      </c>
      <c r="D8019" t="s">
        <v>465</v>
      </c>
      <c r="E8019" t="s">
        <v>483</v>
      </c>
      <c r="F8019" s="20">
        <v>2043</v>
      </c>
      <c r="G8019" s="20">
        <v>47</v>
      </c>
      <c r="H8019" s="11">
        <v>7337.2769034287403</v>
      </c>
      <c r="I8019" s="10">
        <v>4368402.5091677504</v>
      </c>
      <c r="J8019" s="33">
        <f t="shared" si="500"/>
        <v>1.6796247342204295E-3</v>
      </c>
      <c r="K8019" s="33">
        <f t="shared" si="501"/>
        <v>1.6782149540075508E-3</v>
      </c>
      <c r="L8019" s="33">
        <f t="shared" si="502"/>
        <v>0.98946269116773911</v>
      </c>
      <c r="M8019" s="33">
        <f t="shared" si="503"/>
        <v>0.98780216008298882</v>
      </c>
    </row>
    <row r="8020" spans="1:13" ht="41.4">
      <c r="A8020" t="s">
        <v>164</v>
      </c>
      <c r="B8020" t="s">
        <v>268</v>
      </c>
      <c r="C8020" s="14" t="s">
        <v>270</v>
      </c>
      <c r="D8020" t="s">
        <v>465</v>
      </c>
      <c r="E8020" t="s">
        <v>483</v>
      </c>
      <c r="F8020" s="20">
        <v>2043</v>
      </c>
      <c r="G8020" s="20">
        <v>48</v>
      </c>
      <c r="H8020" s="11">
        <v>7886.9702652018505</v>
      </c>
      <c r="I8020" s="10">
        <v>4286803.55693301</v>
      </c>
      <c r="J8020" s="33">
        <f t="shared" si="500"/>
        <v>1.8398254458024609E-3</v>
      </c>
      <c r="K8020" s="33">
        <f t="shared" si="501"/>
        <v>1.8381340044448802E-3</v>
      </c>
      <c r="L8020" s="33">
        <f t="shared" si="502"/>
        <v>0.98780216008298882</v>
      </c>
      <c r="M8020" s="33">
        <f t="shared" si="503"/>
        <v>0.98598644734287622</v>
      </c>
    </row>
    <row r="8021" spans="1:13" ht="41.4">
      <c r="A8021" t="s">
        <v>164</v>
      </c>
      <c r="B8021" t="s">
        <v>268</v>
      </c>
      <c r="C8021" s="14" t="s">
        <v>270</v>
      </c>
      <c r="D8021" t="s">
        <v>465</v>
      </c>
      <c r="E8021" t="s">
        <v>483</v>
      </c>
      <c r="F8021" s="20">
        <v>2043</v>
      </c>
      <c r="G8021" s="20">
        <v>49</v>
      </c>
      <c r="H8021" s="11">
        <v>8508.6853894733395</v>
      </c>
      <c r="I8021" s="10">
        <v>4219547.3514104504</v>
      </c>
      <c r="J8021" s="33">
        <f t="shared" si="500"/>
        <v>2.0164924530658903E-3</v>
      </c>
      <c r="K8021" s="33">
        <f t="shared" si="501"/>
        <v>2.0144606980615487E-3</v>
      </c>
      <c r="L8021" s="33">
        <f t="shared" si="502"/>
        <v>0.98598644734287622</v>
      </c>
      <c r="M8021" s="33">
        <f t="shared" si="503"/>
        <v>0.98400021639588264</v>
      </c>
    </row>
    <row r="8022" spans="1:13" ht="41.4">
      <c r="A8022" t="s">
        <v>164</v>
      </c>
      <c r="B8022" t="s">
        <v>268</v>
      </c>
      <c r="C8022" s="14" t="s">
        <v>270</v>
      </c>
      <c r="D8022" t="s">
        <v>465</v>
      </c>
      <c r="E8022" t="s">
        <v>483</v>
      </c>
      <c r="F8022" s="20">
        <v>2043</v>
      </c>
      <c r="G8022" s="20">
        <v>50</v>
      </c>
      <c r="H8022" s="11">
        <v>9593.7059847583296</v>
      </c>
      <c r="I8022" s="10">
        <v>4154755.2879243698</v>
      </c>
      <c r="J8022" s="33">
        <f t="shared" si="500"/>
        <v>2.309090504714454E-3</v>
      </c>
      <c r="K8022" s="33">
        <f t="shared" si="501"/>
        <v>2.3064266060238703E-3</v>
      </c>
      <c r="L8022" s="33">
        <f t="shared" si="502"/>
        <v>0.98400021639588264</v>
      </c>
      <c r="M8022" s="33">
        <f t="shared" si="503"/>
        <v>0.98173069211645392</v>
      </c>
    </row>
    <row r="8023" spans="1:13" ht="41.4">
      <c r="A8023" t="s">
        <v>164</v>
      </c>
      <c r="B8023" t="s">
        <v>268</v>
      </c>
      <c r="C8023" s="14" t="s">
        <v>270</v>
      </c>
      <c r="D8023" t="s">
        <v>465</v>
      </c>
      <c r="E8023" t="s">
        <v>483</v>
      </c>
      <c r="F8023" s="20">
        <v>2043</v>
      </c>
      <c r="G8023" s="20">
        <v>51</v>
      </c>
      <c r="H8023" s="11">
        <v>10533.529447933</v>
      </c>
      <c r="I8023" s="10">
        <v>4175952.2651663199</v>
      </c>
      <c r="J8023" s="33">
        <f t="shared" si="500"/>
        <v>2.5224257316824169E-3</v>
      </c>
      <c r="K8023" s="33">
        <f t="shared" si="501"/>
        <v>2.519247089088128E-3</v>
      </c>
      <c r="L8023" s="33">
        <f t="shared" si="502"/>
        <v>0.98173069211645392</v>
      </c>
      <c r="M8023" s="33">
        <f t="shared" si="503"/>
        <v>0.97925746992807106</v>
      </c>
    </row>
    <row r="8024" spans="1:13" ht="41.4">
      <c r="A8024" t="s">
        <v>164</v>
      </c>
      <c r="B8024" t="s">
        <v>268</v>
      </c>
      <c r="C8024" s="14" t="s">
        <v>270</v>
      </c>
      <c r="D8024" t="s">
        <v>465</v>
      </c>
      <c r="E8024" t="s">
        <v>483</v>
      </c>
      <c r="F8024" s="20">
        <v>2043</v>
      </c>
      <c r="G8024" s="20">
        <v>52</v>
      </c>
      <c r="H8024" s="11">
        <v>11512.250658790899</v>
      </c>
      <c r="I8024" s="10">
        <v>4177036.9869305398</v>
      </c>
      <c r="J8024" s="33">
        <f t="shared" si="500"/>
        <v>2.7560806128390496E-3</v>
      </c>
      <c r="K8024" s="33">
        <f t="shared" si="501"/>
        <v>2.7522861094529949E-3</v>
      </c>
      <c r="L8024" s="33">
        <f t="shared" si="502"/>
        <v>0.97925746992807106</v>
      </c>
      <c r="M8024" s="33">
        <f t="shared" si="503"/>
        <v>0.97656227319600997</v>
      </c>
    </row>
    <row r="8025" spans="1:13" ht="41.4">
      <c r="A8025" t="s">
        <v>164</v>
      </c>
      <c r="B8025" t="s">
        <v>268</v>
      </c>
      <c r="C8025" s="14" t="s">
        <v>270</v>
      </c>
      <c r="D8025" t="s">
        <v>465</v>
      </c>
      <c r="E8025" t="s">
        <v>483</v>
      </c>
      <c r="F8025" s="20">
        <v>2043</v>
      </c>
      <c r="G8025" s="20">
        <v>53</v>
      </c>
      <c r="H8025" s="11">
        <v>16747.725995649202</v>
      </c>
      <c r="I8025" s="10">
        <v>6142243.7236525398</v>
      </c>
      <c r="J8025" s="33">
        <f t="shared" si="500"/>
        <v>2.7266462792997115E-3</v>
      </c>
      <c r="K8025" s="33">
        <f t="shared" si="501"/>
        <v>2.7229323556190455E-3</v>
      </c>
      <c r="L8025" s="33">
        <f t="shared" si="502"/>
        <v>0.97656227319600997</v>
      </c>
      <c r="M8025" s="33">
        <f t="shared" si="503"/>
        <v>0.97390316018504763</v>
      </c>
    </row>
    <row r="8026" spans="1:13" ht="41.4">
      <c r="A8026" t="s">
        <v>164</v>
      </c>
      <c r="B8026" t="s">
        <v>268</v>
      </c>
      <c r="C8026" s="14" t="s">
        <v>270</v>
      </c>
      <c r="D8026" t="s">
        <v>465</v>
      </c>
      <c r="E8026" t="s">
        <v>483</v>
      </c>
      <c r="F8026" s="20">
        <v>2043</v>
      </c>
      <c r="G8026" s="20">
        <v>54</v>
      </c>
      <c r="H8026" s="11">
        <v>13429.741251138599</v>
      </c>
      <c r="I8026" s="10">
        <v>4100589.3714118698</v>
      </c>
      <c r="J8026" s="33">
        <f t="shared" si="500"/>
        <v>3.2750758573308739E-3</v>
      </c>
      <c r="K8026" s="33">
        <f t="shared" si="501"/>
        <v>3.2697186464151207E-3</v>
      </c>
      <c r="L8026" s="33">
        <f t="shared" si="502"/>
        <v>0.97390316018504763</v>
      </c>
      <c r="M8026" s="33">
        <f t="shared" si="503"/>
        <v>0.970718770862388</v>
      </c>
    </row>
    <row r="8027" spans="1:13" ht="41.4">
      <c r="A8027" t="s">
        <v>164</v>
      </c>
      <c r="B8027" t="s">
        <v>268</v>
      </c>
      <c r="C8027" s="14" t="s">
        <v>270</v>
      </c>
      <c r="D8027" t="s">
        <v>465</v>
      </c>
      <c r="E8027" t="s">
        <v>483</v>
      </c>
      <c r="F8027" s="20">
        <v>2043</v>
      </c>
      <c r="G8027" s="20">
        <v>55</v>
      </c>
      <c r="H8027" s="11">
        <v>14317.962842451199</v>
      </c>
      <c r="I8027" s="10">
        <v>4063768.6882437998</v>
      </c>
      <c r="J8027" s="33">
        <f t="shared" si="500"/>
        <v>3.5233213159676312E-3</v>
      </c>
      <c r="K8027" s="33">
        <f t="shared" si="501"/>
        <v>3.5171217026337409E-3</v>
      </c>
      <c r="L8027" s="33">
        <f t="shared" si="502"/>
        <v>0.970718770862388</v>
      </c>
      <c r="M8027" s="33">
        <f t="shared" si="503"/>
        <v>0.96730463480623396</v>
      </c>
    </row>
    <row r="8028" spans="1:13" ht="41.4">
      <c r="A8028" t="s">
        <v>164</v>
      </c>
      <c r="B8028" t="s">
        <v>268</v>
      </c>
      <c r="C8028" s="14" t="s">
        <v>270</v>
      </c>
      <c r="D8028" t="s">
        <v>465</v>
      </c>
      <c r="E8028" t="s">
        <v>483</v>
      </c>
      <c r="F8028" s="20">
        <v>2043</v>
      </c>
      <c r="G8028" s="20">
        <v>56</v>
      </c>
      <c r="H8028" s="11">
        <v>15032.5283980767</v>
      </c>
      <c r="I8028" s="10">
        <v>3916940.6815171898</v>
      </c>
      <c r="J8028" s="33">
        <f t="shared" si="500"/>
        <v>3.8378238580457627E-3</v>
      </c>
      <c r="K8028" s="33">
        <f t="shared" si="501"/>
        <v>3.8304688241797002E-3</v>
      </c>
      <c r="L8028" s="33">
        <f t="shared" si="502"/>
        <v>0.96730463480623396</v>
      </c>
      <c r="M8028" s="33">
        <f t="shared" si="503"/>
        <v>0.96359940455912418</v>
      </c>
    </row>
    <row r="8029" spans="1:13" ht="41.4">
      <c r="A8029" t="s">
        <v>164</v>
      </c>
      <c r="B8029" t="s">
        <v>268</v>
      </c>
      <c r="C8029" s="14" t="s">
        <v>270</v>
      </c>
      <c r="D8029" t="s">
        <v>465</v>
      </c>
      <c r="E8029" t="s">
        <v>483</v>
      </c>
      <c r="F8029" s="20">
        <v>2043</v>
      </c>
      <c r="G8029" s="20">
        <v>57</v>
      </c>
      <c r="H8029" s="11">
        <v>16154.866925714799</v>
      </c>
      <c r="I8029" s="10">
        <v>3860669.0015468202</v>
      </c>
      <c r="J8029" s="33">
        <f t="shared" si="500"/>
        <v>4.1844734472813319E-3</v>
      </c>
      <c r="K8029" s="33">
        <f t="shared" si="501"/>
        <v>4.1757307370632324E-3</v>
      </c>
      <c r="L8029" s="33">
        <f t="shared" si="502"/>
        <v>0.96359940455912418</v>
      </c>
      <c r="M8029" s="33">
        <f t="shared" si="503"/>
        <v>0.95957567290729084</v>
      </c>
    </row>
    <row r="8030" spans="1:13" ht="41.4">
      <c r="A8030" t="s">
        <v>164</v>
      </c>
      <c r="B8030" t="s">
        <v>268</v>
      </c>
      <c r="C8030" s="14" t="s">
        <v>270</v>
      </c>
      <c r="D8030" t="s">
        <v>465</v>
      </c>
      <c r="E8030" t="s">
        <v>483</v>
      </c>
      <c r="F8030" s="20">
        <v>2043</v>
      </c>
      <c r="G8030" s="20">
        <v>58</v>
      </c>
      <c r="H8030" s="11">
        <v>17775.138027686698</v>
      </c>
      <c r="I8030" s="10">
        <v>3889118.2208086699</v>
      </c>
      <c r="J8030" s="33">
        <f t="shared" si="500"/>
        <v>4.5704802524595637E-3</v>
      </c>
      <c r="K8030" s="33">
        <f t="shared" si="501"/>
        <v>4.5600515017730769E-3</v>
      </c>
      <c r="L8030" s="33">
        <f t="shared" si="502"/>
        <v>0.95957567290729084</v>
      </c>
      <c r="M8030" s="33">
        <f t="shared" si="503"/>
        <v>0.95519995841898508</v>
      </c>
    </row>
    <row r="8031" spans="1:13" ht="41.4">
      <c r="A8031" t="s">
        <v>164</v>
      </c>
      <c r="B8031" t="s">
        <v>268</v>
      </c>
      <c r="C8031" s="14" t="s">
        <v>270</v>
      </c>
      <c r="D8031" t="s">
        <v>465</v>
      </c>
      <c r="E8031" t="s">
        <v>483</v>
      </c>
      <c r="F8031" s="20">
        <v>2043</v>
      </c>
      <c r="G8031" s="20">
        <v>59</v>
      </c>
      <c r="H8031" s="11">
        <v>19684.593688136301</v>
      </c>
      <c r="I8031" s="10">
        <v>3937515.4667665199</v>
      </c>
      <c r="J8031" s="33">
        <f t="shared" si="500"/>
        <v>4.9992422516885382E-3</v>
      </c>
      <c r="K8031" s="33">
        <f t="shared" si="501"/>
        <v>4.9867668380060293E-3</v>
      </c>
      <c r="L8031" s="33">
        <f t="shared" si="502"/>
        <v>0.95519995841898508</v>
      </c>
      <c r="M8031" s="33">
        <f t="shared" si="503"/>
        <v>0.95043659894267651</v>
      </c>
    </row>
    <row r="8032" spans="1:13" ht="41.4">
      <c r="A8032" t="s">
        <v>164</v>
      </c>
      <c r="B8032" t="s">
        <v>268</v>
      </c>
      <c r="C8032" s="14" t="s">
        <v>270</v>
      </c>
      <c r="D8032" t="s">
        <v>465</v>
      </c>
      <c r="E8032" t="s">
        <v>483</v>
      </c>
      <c r="F8032" s="20">
        <v>2043</v>
      </c>
      <c r="G8032" s="20">
        <v>60</v>
      </c>
      <c r="H8032" s="11">
        <v>21089.506666224199</v>
      </c>
      <c r="I8032" s="10">
        <v>3883185.4632659</v>
      </c>
      <c r="J8032" s="33">
        <f t="shared" si="500"/>
        <v>5.4309810504098764E-3</v>
      </c>
      <c r="K8032" s="33">
        <f t="shared" si="501"/>
        <v>5.4162599349150131E-3</v>
      </c>
      <c r="L8032" s="33">
        <f t="shared" si="502"/>
        <v>0.95043659894267651</v>
      </c>
      <c r="M8032" s="33">
        <f t="shared" si="503"/>
        <v>0.9452887872711464</v>
      </c>
    </row>
    <row r="8033" spans="1:13" ht="41.4">
      <c r="A8033" t="s">
        <v>164</v>
      </c>
      <c r="B8033" t="s">
        <v>268</v>
      </c>
      <c r="C8033" s="14" t="s">
        <v>270</v>
      </c>
      <c r="D8033" t="s">
        <v>465</v>
      </c>
      <c r="E8033" t="s">
        <v>483</v>
      </c>
      <c r="F8033" s="20">
        <v>2043</v>
      </c>
      <c r="G8033" s="20">
        <v>61</v>
      </c>
      <c r="H8033" s="11">
        <v>22192.302448615599</v>
      </c>
      <c r="I8033" s="10">
        <v>3724794.3635337101</v>
      </c>
      <c r="J8033" s="33">
        <f t="shared" si="500"/>
        <v>5.9579939944823627E-3</v>
      </c>
      <c r="K8033" s="33">
        <f t="shared" si="501"/>
        <v>5.9402803449951636E-3</v>
      </c>
      <c r="L8033" s="33">
        <f t="shared" si="502"/>
        <v>0.9452887872711464</v>
      </c>
      <c r="M8033" s="33">
        <f t="shared" si="503"/>
        <v>0.93967350686777529</v>
      </c>
    </row>
    <row r="8034" spans="1:13" ht="41.4">
      <c r="A8034" t="s">
        <v>164</v>
      </c>
      <c r="B8034" t="s">
        <v>268</v>
      </c>
      <c r="C8034" s="14" t="s">
        <v>270</v>
      </c>
      <c r="D8034" t="s">
        <v>465</v>
      </c>
      <c r="E8034" t="s">
        <v>483</v>
      </c>
      <c r="F8034" s="20">
        <v>2043</v>
      </c>
      <c r="G8034" s="20">
        <v>62</v>
      </c>
      <c r="H8034" s="11">
        <v>23666.203343978701</v>
      </c>
      <c r="I8034" s="10">
        <v>3621765.8652779502</v>
      </c>
      <c r="J8034" s="33">
        <f t="shared" si="500"/>
        <v>6.534437681592775E-3</v>
      </c>
      <c r="K8034" s="33">
        <f t="shared" si="501"/>
        <v>6.5131346700086912E-3</v>
      </c>
      <c r="L8034" s="33">
        <f t="shared" si="502"/>
        <v>0.93967350686777529</v>
      </c>
      <c r="M8034" s="33">
        <f t="shared" si="503"/>
        <v>0.93355328677170613</v>
      </c>
    </row>
    <row r="8035" spans="1:13" ht="41.4">
      <c r="A8035" t="s">
        <v>164</v>
      </c>
      <c r="B8035" t="s">
        <v>268</v>
      </c>
      <c r="C8035" s="14" t="s">
        <v>270</v>
      </c>
      <c r="D8035" t="s">
        <v>465</v>
      </c>
      <c r="E8035" t="s">
        <v>483</v>
      </c>
      <c r="F8035" s="20">
        <v>2043</v>
      </c>
      <c r="G8035" s="20">
        <v>63</v>
      </c>
      <c r="H8035" s="11">
        <v>25307.618699636601</v>
      </c>
      <c r="I8035" s="10">
        <v>3530896.0480363402</v>
      </c>
      <c r="J8035" s="33">
        <f t="shared" si="500"/>
        <v>7.1674777040550627E-3</v>
      </c>
      <c r="K8035" s="33">
        <f t="shared" si="501"/>
        <v>7.1418525947526401E-3</v>
      </c>
      <c r="L8035" s="33">
        <f t="shared" si="502"/>
        <v>0.93355328677170613</v>
      </c>
      <c r="M8035" s="33">
        <f t="shared" si="503"/>
        <v>0.92688598680823575</v>
      </c>
    </row>
    <row r="8036" spans="1:13" ht="41.4">
      <c r="A8036" t="s">
        <v>164</v>
      </c>
      <c r="B8036" t="s">
        <v>268</v>
      </c>
      <c r="C8036" s="14" t="s">
        <v>270</v>
      </c>
      <c r="D8036" t="s">
        <v>465</v>
      </c>
      <c r="E8036" t="s">
        <v>483</v>
      </c>
      <c r="F8036" s="20">
        <v>2043</v>
      </c>
      <c r="G8036" s="20">
        <v>64</v>
      </c>
      <c r="H8036" s="11">
        <v>26986.5833055904</v>
      </c>
      <c r="I8036" s="10">
        <v>3433079.4611810399</v>
      </c>
      <c r="J8036" s="33">
        <f t="shared" si="500"/>
        <v>7.8607511450686143E-3</v>
      </c>
      <c r="K8036" s="33">
        <f t="shared" si="501"/>
        <v>7.8299362364262493E-3</v>
      </c>
      <c r="L8036" s="33">
        <f t="shared" si="502"/>
        <v>0.92688598680823575</v>
      </c>
      <c r="M8036" s="33">
        <f t="shared" si="503"/>
        <v>0.91962852863309019</v>
      </c>
    </row>
    <row r="8037" spans="1:13" ht="41.4">
      <c r="A8037" t="s">
        <v>164</v>
      </c>
      <c r="B8037" t="s">
        <v>268</v>
      </c>
      <c r="C8037" s="14" t="s">
        <v>270</v>
      </c>
      <c r="D8037" t="s">
        <v>465</v>
      </c>
      <c r="E8037" t="s">
        <v>483</v>
      </c>
      <c r="F8037" s="20">
        <v>2043</v>
      </c>
      <c r="G8037" s="20">
        <v>65</v>
      </c>
      <c r="H8037" s="11">
        <v>27323.265671226101</v>
      </c>
      <c r="I8037" s="10">
        <v>3316399.6491098502</v>
      </c>
      <c r="J8037" s="33">
        <f t="shared" si="500"/>
        <v>8.2388338445759692E-3</v>
      </c>
      <c r="K8037" s="33">
        <f t="shared" si="501"/>
        <v>8.2049876678078615E-3</v>
      </c>
      <c r="L8037" s="33">
        <f t="shared" si="502"/>
        <v>0.91962852863309019</v>
      </c>
      <c r="M8037" s="33">
        <f t="shared" si="503"/>
        <v>0.9120829878966914</v>
      </c>
    </row>
    <row r="8038" spans="1:13" ht="41.4">
      <c r="A8038" t="s">
        <v>164</v>
      </c>
      <c r="B8038" t="s">
        <v>268</v>
      </c>
      <c r="C8038" s="14" t="s">
        <v>270</v>
      </c>
      <c r="D8038" t="s">
        <v>465</v>
      </c>
      <c r="E8038" t="s">
        <v>483</v>
      </c>
      <c r="F8038" s="20">
        <v>2043</v>
      </c>
      <c r="G8038" s="20">
        <v>66</v>
      </c>
      <c r="H8038" s="11">
        <v>29074.463096477801</v>
      </c>
      <c r="I8038" s="10">
        <v>3212552.5145545201</v>
      </c>
      <c r="J8038" s="33">
        <f t="shared" si="500"/>
        <v>9.0502685838614264E-3</v>
      </c>
      <c r="K8038" s="33">
        <f t="shared" si="501"/>
        <v>9.0094381713826666E-3</v>
      </c>
      <c r="L8038" s="33">
        <f t="shared" si="502"/>
        <v>0.9120829878966914</v>
      </c>
      <c r="M8038" s="33">
        <f t="shared" si="503"/>
        <v>0.90386563261006614</v>
      </c>
    </row>
    <row r="8039" spans="1:13" ht="41.4">
      <c r="A8039" t="s">
        <v>164</v>
      </c>
      <c r="B8039" t="s">
        <v>268</v>
      </c>
      <c r="C8039" s="14" t="s">
        <v>270</v>
      </c>
      <c r="D8039" t="s">
        <v>465</v>
      </c>
      <c r="E8039" t="s">
        <v>483</v>
      </c>
      <c r="F8039" s="20">
        <v>2043</v>
      </c>
      <c r="G8039" s="20">
        <v>67</v>
      </c>
      <c r="H8039" s="11">
        <v>30765.414837873301</v>
      </c>
      <c r="I8039" s="10">
        <v>3096653.5641039899</v>
      </c>
      <c r="J8039" s="33">
        <f t="shared" si="500"/>
        <v>9.9350522107161214E-3</v>
      </c>
      <c r="K8039" s="33">
        <f t="shared" si="501"/>
        <v>9.8858626146821615E-3</v>
      </c>
      <c r="L8039" s="33">
        <f t="shared" si="502"/>
        <v>0.90386563261006614</v>
      </c>
      <c r="M8039" s="33">
        <f t="shared" si="503"/>
        <v>0.8949301411439502</v>
      </c>
    </row>
    <row r="8040" spans="1:13" ht="41.4">
      <c r="A8040" t="s">
        <v>164</v>
      </c>
      <c r="B8040" t="s">
        <v>268</v>
      </c>
      <c r="C8040" s="14" t="s">
        <v>270</v>
      </c>
      <c r="D8040" t="s">
        <v>465</v>
      </c>
      <c r="E8040" t="s">
        <v>483</v>
      </c>
      <c r="F8040" s="20">
        <v>2043</v>
      </c>
      <c r="G8040" s="20">
        <v>68</v>
      </c>
      <c r="H8040" s="11">
        <v>32502.744091794499</v>
      </c>
      <c r="I8040" s="10">
        <v>2978257.1179898302</v>
      </c>
      <c r="J8040" s="33">
        <f t="shared" si="500"/>
        <v>1.0913343880038192E-2</v>
      </c>
      <c r="K8040" s="33">
        <f t="shared" si="501"/>
        <v>1.0854009384790198E-2</v>
      </c>
      <c r="L8040" s="33">
        <f t="shared" si="502"/>
        <v>0.8949301411439502</v>
      </c>
      <c r="M8040" s="33">
        <f t="shared" si="503"/>
        <v>0.8852165609932422</v>
      </c>
    </row>
    <row r="8041" spans="1:13" ht="41.4">
      <c r="A8041" t="s">
        <v>164</v>
      </c>
      <c r="B8041" t="s">
        <v>268</v>
      </c>
      <c r="C8041" s="14" t="s">
        <v>270</v>
      </c>
      <c r="D8041" t="s">
        <v>465</v>
      </c>
      <c r="E8041" t="s">
        <v>483</v>
      </c>
      <c r="F8041" s="20">
        <v>2043</v>
      </c>
      <c r="G8041" s="20">
        <v>69</v>
      </c>
      <c r="H8041" s="11">
        <v>34028.420837845297</v>
      </c>
      <c r="I8041" s="10">
        <v>2835900.8692324301</v>
      </c>
      <c r="J8041" s="33">
        <f t="shared" si="500"/>
        <v>1.1999157377830166E-2</v>
      </c>
      <c r="K8041" s="33">
        <f t="shared" si="501"/>
        <v>1.1927454566588058E-2</v>
      </c>
      <c r="L8041" s="33">
        <f t="shared" si="502"/>
        <v>0.8852165609932422</v>
      </c>
      <c r="M8041" s="33">
        <f t="shared" si="503"/>
        <v>0.87465818068040402</v>
      </c>
    </row>
    <row r="8042" spans="1:13" ht="41.4">
      <c r="A8042" t="s">
        <v>164</v>
      </c>
      <c r="B8042" t="s">
        <v>268</v>
      </c>
      <c r="C8042" s="14" t="s">
        <v>270</v>
      </c>
      <c r="D8042" t="s">
        <v>465</v>
      </c>
      <c r="E8042" t="s">
        <v>483</v>
      </c>
      <c r="F8042" s="20">
        <v>2044</v>
      </c>
      <c r="G8042" s="20">
        <v>30</v>
      </c>
      <c r="H8042" s="11">
        <v>746.054704551707</v>
      </c>
      <c r="I8042" s="10">
        <v>4714222.5099332696</v>
      </c>
      <c r="J8042" s="33">
        <f t="shared" si="500"/>
        <v>1.5825614997588808E-4</v>
      </c>
      <c r="K8042" s="33">
        <f t="shared" si="501"/>
        <v>1.5824362813199322E-4</v>
      </c>
      <c r="L8042" s="33">
        <f t="shared" si="502"/>
        <v>1</v>
      </c>
      <c r="M8042" s="33">
        <f t="shared" si="503"/>
        <v>0.99984175637186801</v>
      </c>
    </row>
    <row r="8043" spans="1:13" ht="41.4">
      <c r="A8043" t="s">
        <v>164</v>
      </c>
      <c r="B8043" t="s">
        <v>268</v>
      </c>
      <c r="C8043" s="14" t="s">
        <v>270</v>
      </c>
      <c r="D8043" t="s">
        <v>465</v>
      </c>
      <c r="E8043" t="s">
        <v>483</v>
      </c>
      <c r="F8043" s="20">
        <v>2044</v>
      </c>
      <c r="G8043" s="20">
        <v>31</v>
      </c>
      <c r="H8043" s="11">
        <v>1001.44499704111</v>
      </c>
      <c r="I8043" s="10">
        <v>4782395.5677607805</v>
      </c>
      <c r="J8043" s="33">
        <f t="shared" si="500"/>
        <v>2.0940237645586642E-4</v>
      </c>
      <c r="K8043" s="33">
        <f t="shared" si="501"/>
        <v>2.0938045330853861E-4</v>
      </c>
      <c r="L8043" s="33">
        <f t="shared" si="502"/>
        <v>0.99984175637186801</v>
      </c>
      <c r="M8043" s="33">
        <f t="shared" si="503"/>
        <v>0.99963240905168205</v>
      </c>
    </row>
    <row r="8044" spans="1:13" ht="41.4">
      <c r="A8044" t="s">
        <v>164</v>
      </c>
      <c r="B8044" t="s">
        <v>268</v>
      </c>
      <c r="C8044" s="14" t="s">
        <v>270</v>
      </c>
      <c r="D8044" t="s">
        <v>465</v>
      </c>
      <c r="E8044" t="s">
        <v>483</v>
      </c>
      <c r="F8044" s="20">
        <v>2044</v>
      </c>
      <c r="G8044" s="20">
        <v>32</v>
      </c>
      <c r="H8044" s="11">
        <v>1122.95492818043</v>
      </c>
      <c r="I8044" s="10">
        <v>4895309.0288841203</v>
      </c>
      <c r="J8044" s="33">
        <f t="shared" si="500"/>
        <v>2.2939408351027151E-4</v>
      </c>
      <c r="K8044" s="33">
        <f t="shared" si="501"/>
        <v>2.2936777469928504E-4</v>
      </c>
      <c r="L8044" s="33">
        <f t="shared" si="502"/>
        <v>0.99963240905168205</v>
      </c>
      <c r="M8044" s="33">
        <f t="shared" si="503"/>
        <v>0.9994031255905006</v>
      </c>
    </row>
    <row r="8045" spans="1:13" ht="41.4">
      <c r="A8045" t="s">
        <v>164</v>
      </c>
      <c r="B8045" t="s">
        <v>268</v>
      </c>
      <c r="C8045" s="14" t="s">
        <v>270</v>
      </c>
      <c r="D8045" t="s">
        <v>465</v>
      </c>
      <c r="E8045" t="s">
        <v>483</v>
      </c>
      <c r="F8045" s="20">
        <v>2044</v>
      </c>
      <c r="G8045" s="20">
        <v>33</v>
      </c>
      <c r="H8045" s="11">
        <v>1181.7561814978901</v>
      </c>
      <c r="I8045" s="10">
        <v>4867091.8971547903</v>
      </c>
      <c r="J8045" s="33">
        <f t="shared" si="500"/>
        <v>2.4280539724115798E-4</v>
      </c>
      <c r="K8045" s="33">
        <f t="shared" si="501"/>
        <v>2.4277592239629886E-4</v>
      </c>
      <c r="L8045" s="33">
        <f t="shared" si="502"/>
        <v>0.9994031255905006</v>
      </c>
      <c r="M8045" s="33">
        <f t="shared" si="503"/>
        <v>0.99916049457483957</v>
      </c>
    </row>
    <row r="8046" spans="1:13" ht="41.4">
      <c r="A8046" t="s">
        <v>164</v>
      </c>
      <c r="B8046" t="s">
        <v>268</v>
      </c>
      <c r="C8046" s="14" t="s">
        <v>270</v>
      </c>
      <c r="D8046" t="s">
        <v>465</v>
      </c>
      <c r="E8046" t="s">
        <v>483</v>
      </c>
      <c r="F8046" s="20">
        <v>2044</v>
      </c>
      <c r="G8046" s="20">
        <v>34</v>
      </c>
      <c r="H8046" s="11">
        <v>1223.74847573583</v>
      </c>
      <c r="I8046" s="10">
        <v>4733183.4152411297</v>
      </c>
      <c r="J8046" s="33">
        <f t="shared" si="500"/>
        <v>2.5854659927086022E-4</v>
      </c>
      <c r="K8046" s="33">
        <f t="shared" si="501"/>
        <v>2.5851317897918058E-4</v>
      </c>
      <c r="L8046" s="33">
        <f t="shared" si="502"/>
        <v>0.99916049457483957</v>
      </c>
      <c r="M8046" s="33">
        <f t="shared" si="503"/>
        <v>0.99890219841907657</v>
      </c>
    </row>
    <row r="8047" spans="1:13" ht="41.4">
      <c r="A8047" t="s">
        <v>164</v>
      </c>
      <c r="B8047" t="s">
        <v>268</v>
      </c>
      <c r="C8047" s="14" t="s">
        <v>270</v>
      </c>
      <c r="D8047" t="s">
        <v>465</v>
      </c>
      <c r="E8047" t="s">
        <v>483</v>
      </c>
      <c r="F8047" s="20">
        <v>2044</v>
      </c>
      <c r="G8047" s="20">
        <v>35</v>
      </c>
      <c r="H8047" s="11">
        <v>1584.5486938982999</v>
      </c>
      <c r="I8047" s="10">
        <v>4661945.9340370204</v>
      </c>
      <c r="J8047" s="33">
        <f t="shared" si="500"/>
        <v>3.3988997648588283E-4</v>
      </c>
      <c r="K8047" s="33">
        <f t="shared" si="501"/>
        <v>3.3983222043154626E-4</v>
      </c>
      <c r="L8047" s="33">
        <f t="shared" si="502"/>
        <v>0.99890219841907657</v>
      </c>
      <c r="M8047" s="33">
        <f t="shared" si="503"/>
        <v>0.9985627392669939</v>
      </c>
    </row>
    <row r="8048" spans="1:13" ht="41.4">
      <c r="A8048" t="s">
        <v>164</v>
      </c>
      <c r="B8048" t="s">
        <v>268</v>
      </c>
      <c r="C8048" s="14" t="s">
        <v>270</v>
      </c>
      <c r="D8048" t="s">
        <v>465</v>
      </c>
      <c r="E8048" t="s">
        <v>483</v>
      </c>
      <c r="F8048" s="20">
        <v>2044</v>
      </c>
      <c r="G8048" s="20">
        <v>36</v>
      </c>
      <c r="H8048" s="11">
        <v>1843.5792217363801</v>
      </c>
      <c r="I8048" s="10">
        <v>4618170.8682870399</v>
      </c>
      <c r="J8048" s="33">
        <f t="shared" si="500"/>
        <v>3.9920117170116654E-4</v>
      </c>
      <c r="K8048" s="33">
        <f t="shared" si="501"/>
        <v>3.9912150151522052E-4</v>
      </c>
      <c r="L8048" s="33">
        <f t="shared" si="502"/>
        <v>0.9985627392669939</v>
      </c>
      <c r="M8048" s="33">
        <f t="shared" si="503"/>
        <v>0.99816419140714052</v>
      </c>
    </row>
    <row r="8049" spans="1:13" ht="41.4">
      <c r="A8049" t="s">
        <v>164</v>
      </c>
      <c r="B8049" t="s">
        <v>268</v>
      </c>
      <c r="C8049" s="14" t="s">
        <v>270</v>
      </c>
      <c r="D8049" t="s">
        <v>465</v>
      </c>
      <c r="E8049" t="s">
        <v>483</v>
      </c>
      <c r="F8049" s="20">
        <v>2044</v>
      </c>
      <c r="G8049" s="20">
        <v>37</v>
      </c>
      <c r="H8049" s="11">
        <v>2050.8153122255599</v>
      </c>
      <c r="I8049" s="10">
        <v>4642406.03302918</v>
      </c>
      <c r="J8049" s="33">
        <f t="shared" si="500"/>
        <v>4.4175698929276947E-4</v>
      </c>
      <c r="K8049" s="33">
        <f t="shared" si="501"/>
        <v>4.4165942904050848E-4</v>
      </c>
      <c r="L8049" s="33">
        <f t="shared" si="502"/>
        <v>0.99816419140714052</v>
      </c>
      <c r="M8049" s="33">
        <f t="shared" si="503"/>
        <v>0.99772334278027497</v>
      </c>
    </row>
    <row r="8050" spans="1:13" ht="41.4">
      <c r="A8050" t="s">
        <v>164</v>
      </c>
      <c r="B8050" t="s">
        <v>268</v>
      </c>
      <c r="C8050" s="14" t="s">
        <v>270</v>
      </c>
      <c r="D8050" t="s">
        <v>465</v>
      </c>
      <c r="E8050" t="s">
        <v>483</v>
      </c>
      <c r="F8050" s="20">
        <v>2044</v>
      </c>
      <c r="G8050" s="20">
        <v>38</v>
      </c>
      <c r="H8050" s="11">
        <v>2170.2691686990202</v>
      </c>
      <c r="I8050" s="10">
        <v>4558082.9115490904</v>
      </c>
      <c r="J8050" s="33">
        <f t="shared" si="500"/>
        <v>4.7613639567636602E-4</v>
      </c>
      <c r="K8050" s="33">
        <f t="shared" si="501"/>
        <v>4.7602306073102341E-4</v>
      </c>
      <c r="L8050" s="33">
        <f t="shared" si="502"/>
        <v>0.99772334278027497</v>
      </c>
      <c r="M8050" s="33">
        <f t="shared" si="503"/>
        <v>0.99724840346088195</v>
      </c>
    </row>
    <row r="8051" spans="1:13" ht="41.4">
      <c r="A8051" t="s">
        <v>164</v>
      </c>
      <c r="B8051" t="s">
        <v>268</v>
      </c>
      <c r="C8051" s="14" t="s">
        <v>270</v>
      </c>
      <c r="D8051" t="s">
        <v>465</v>
      </c>
      <c r="E8051" t="s">
        <v>483</v>
      </c>
      <c r="F8051" s="20">
        <v>2044</v>
      </c>
      <c r="G8051" s="20">
        <v>39</v>
      </c>
      <c r="H8051" s="11">
        <v>2313.2063877259002</v>
      </c>
      <c r="I8051" s="10">
        <v>4495215.4764632303</v>
      </c>
      <c r="J8051" s="33">
        <f t="shared" si="500"/>
        <v>5.1459299333652786E-4</v>
      </c>
      <c r="K8051" s="33">
        <f t="shared" si="501"/>
        <v>5.1446061307047763E-4</v>
      </c>
      <c r="L8051" s="33">
        <f t="shared" si="502"/>
        <v>0.99724840346088195</v>
      </c>
      <c r="M8051" s="33">
        <f t="shared" si="503"/>
        <v>0.99673535843585392</v>
      </c>
    </row>
    <row r="8052" spans="1:13" ht="41.4">
      <c r="A8052" t="s">
        <v>164</v>
      </c>
      <c r="B8052" t="s">
        <v>268</v>
      </c>
      <c r="C8052" s="14" t="s">
        <v>270</v>
      </c>
      <c r="D8052" t="s">
        <v>465</v>
      </c>
      <c r="E8052" t="s">
        <v>483</v>
      </c>
      <c r="F8052" s="20">
        <v>2044</v>
      </c>
      <c r="G8052" s="20">
        <v>40</v>
      </c>
      <c r="H8052" s="11">
        <v>3019.6269832530002</v>
      </c>
      <c r="I8052" s="10">
        <v>4365024.0602111304</v>
      </c>
      <c r="J8052" s="33">
        <f t="shared" si="500"/>
        <v>6.917778554253707E-4</v>
      </c>
      <c r="K8052" s="33">
        <f t="shared" si="501"/>
        <v>6.9153863229098889E-4</v>
      </c>
      <c r="L8052" s="33">
        <f t="shared" si="502"/>
        <v>0.99673535843585392</v>
      </c>
      <c r="M8052" s="33">
        <f t="shared" si="503"/>
        <v>0.99604607742932516</v>
      </c>
    </row>
    <row r="8053" spans="1:13" ht="41.4">
      <c r="A8053" t="s">
        <v>164</v>
      </c>
      <c r="B8053" t="s">
        <v>268</v>
      </c>
      <c r="C8053" s="14" t="s">
        <v>270</v>
      </c>
      <c r="D8053" t="s">
        <v>465</v>
      </c>
      <c r="E8053" t="s">
        <v>483</v>
      </c>
      <c r="F8053" s="20">
        <v>2044</v>
      </c>
      <c r="G8053" s="20">
        <v>41</v>
      </c>
      <c r="H8053" s="11">
        <v>3352.1746850596301</v>
      </c>
      <c r="I8053" s="10">
        <v>4296260.9971744698</v>
      </c>
      <c r="J8053" s="33">
        <f t="shared" si="500"/>
        <v>7.8025396670832175E-4</v>
      </c>
      <c r="K8053" s="33">
        <f t="shared" si="501"/>
        <v>7.7994964773586695E-4</v>
      </c>
      <c r="L8053" s="33">
        <f t="shared" si="502"/>
        <v>0.99604607742932516</v>
      </c>
      <c r="M8053" s="33">
        <f t="shared" si="503"/>
        <v>0.99526921164210547</v>
      </c>
    </row>
    <row r="8054" spans="1:13" ht="41.4">
      <c r="A8054" t="s">
        <v>164</v>
      </c>
      <c r="B8054" t="s">
        <v>268</v>
      </c>
      <c r="C8054" s="14" t="s">
        <v>270</v>
      </c>
      <c r="D8054" t="s">
        <v>465</v>
      </c>
      <c r="E8054" t="s">
        <v>483</v>
      </c>
      <c r="F8054" s="20">
        <v>2044</v>
      </c>
      <c r="G8054" s="20">
        <v>42</v>
      </c>
      <c r="H8054" s="11">
        <v>3766.1696133699202</v>
      </c>
      <c r="I8054" s="10">
        <v>4269464.5460257502</v>
      </c>
      <c r="J8054" s="33">
        <f t="shared" si="500"/>
        <v>8.8211755192479013E-4</v>
      </c>
      <c r="K8054" s="33">
        <f t="shared" si="501"/>
        <v>8.817286006124192E-4</v>
      </c>
      <c r="L8054" s="33">
        <f t="shared" si="502"/>
        <v>0.99526921164210547</v>
      </c>
      <c r="M8054" s="33">
        <f t="shared" si="503"/>
        <v>0.99439165431289167</v>
      </c>
    </row>
    <row r="8055" spans="1:13" ht="41.4">
      <c r="A8055" t="s">
        <v>164</v>
      </c>
      <c r="B8055" t="s">
        <v>268</v>
      </c>
      <c r="C8055" s="14" t="s">
        <v>270</v>
      </c>
      <c r="D8055" t="s">
        <v>465</v>
      </c>
      <c r="E8055" t="s">
        <v>483</v>
      </c>
      <c r="F8055" s="20">
        <v>2044</v>
      </c>
      <c r="G8055" s="20">
        <v>43</v>
      </c>
      <c r="H8055" s="11">
        <v>4068.53357935647</v>
      </c>
      <c r="I8055" s="10">
        <v>4244882.6831265101</v>
      </c>
      <c r="J8055" s="33">
        <f t="shared" si="500"/>
        <v>9.5845607124290361E-4</v>
      </c>
      <c r="K8055" s="33">
        <f t="shared" si="501"/>
        <v>9.5799689893316664E-4</v>
      </c>
      <c r="L8055" s="33">
        <f t="shared" si="502"/>
        <v>0.99439165431289167</v>
      </c>
      <c r="M8055" s="33">
        <f t="shared" si="503"/>
        <v>0.99343903019173485</v>
      </c>
    </row>
    <row r="8056" spans="1:13" ht="41.4">
      <c r="A8056" t="s">
        <v>164</v>
      </c>
      <c r="B8056" t="s">
        <v>268</v>
      </c>
      <c r="C8056" s="14" t="s">
        <v>270</v>
      </c>
      <c r="D8056" t="s">
        <v>465</v>
      </c>
      <c r="E8056" t="s">
        <v>483</v>
      </c>
      <c r="F8056" s="20">
        <v>2044</v>
      </c>
      <c r="G8056" s="20">
        <v>44</v>
      </c>
      <c r="H8056" s="11">
        <v>4405.8494344239798</v>
      </c>
      <c r="I8056" s="10">
        <v>4219437.7604188304</v>
      </c>
      <c r="J8056" s="33">
        <f t="shared" si="500"/>
        <v>1.0441792685636499E-3</v>
      </c>
      <c r="K8056" s="33">
        <f t="shared" si="501"/>
        <v>1.0436343030882922E-3</v>
      </c>
      <c r="L8056" s="33">
        <f t="shared" si="502"/>
        <v>0.99343903019173485</v>
      </c>
      <c r="M8056" s="33">
        <f t="shared" si="503"/>
        <v>0.99240224314180003</v>
      </c>
    </row>
    <row r="8057" spans="1:13" ht="41.4">
      <c r="A8057" t="s">
        <v>164</v>
      </c>
      <c r="B8057" t="s">
        <v>268</v>
      </c>
      <c r="C8057" s="14" t="s">
        <v>270</v>
      </c>
      <c r="D8057" t="s">
        <v>465</v>
      </c>
      <c r="E8057" t="s">
        <v>483</v>
      </c>
      <c r="F8057" s="20">
        <v>2044</v>
      </c>
      <c r="G8057" s="20">
        <v>45</v>
      </c>
      <c r="H8057" s="11">
        <v>5673.3934919318399</v>
      </c>
      <c r="I8057" s="10">
        <v>4232164.6699516997</v>
      </c>
      <c r="J8057" s="33">
        <f t="shared" si="500"/>
        <v>1.3405417639376939E-3</v>
      </c>
      <c r="K8057" s="33">
        <f t="shared" si="501"/>
        <v>1.339643639196697E-3</v>
      </c>
      <c r="L8057" s="33">
        <f t="shared" si="502"/>
        <v>0.99240224314180003</v>
      </c>
      <c r="M8057" s="33">
        <f t="shared" si="503"/>
        <v>0.99107277778925063</v>
      </c>
    </row>
    <row r="8058" spans="1:13" ht="41.4">
      <c r="A8058" t="s">
        <v>164</v>
      </c>
      <c r="B8058" t="s">
        <v>268</v>
      </c>
      <c r="C8058" s="14" t="s">
        <v>270</v>
      </c>
      <c r="D8058" t="s">
        <v>465</v>
      </c>
      <c r="E8058" t="s">
        <v>483</v>
      </c>
      <c r="F8058" s="20">
        <v>2044</v>
      </c>
      <c r="G8058" s="20">
        <v>46</v>
      </c>
      <c r="H8058" s="11">
        <v>6352.8727495621197</v>
      </c>
      <c r="I8058" s="10">
        <v>4281331.9655805305</v>
      </c>
      <c r="J8058" s="33">
        <f t="shared" si="500"/>
        <v>1.4838542772752958E-3</v>
      </c>
      <c r="K8058" s="33">
        <f t="shared" si="501"/>
        <v>1.4827539098460907E-3</v>
      </c>
      <c r="L8058" s="33">
        <f t="shared" si="502"/>
        <v>0.99107277778925063</v>
      </c>
      <c r="M8058" s="33">
        <f t="shared" si="503"/>
        <v>0.98960326075304161</v>
      </c>
    </row>
    <row r="8059" spans="1:13" ht="41.4">
      <c r="A8059" t="s">
        <v>164</v>
      </c>
      <c r="B8059" t="s">
        <v>268</v>
      </c>
      <c r="C8059" s="14" t="s">
        <v>270</v>
      </c>
      <c r="D8059" t="s">
        <v>465</v>
      </c>
      <c r="E8059" t="s">
        <v>483</v>
      </c>
      <c r="F8059" s="20">
        <v>2044</v>
      </c>
      <c r="G8059" s="20">
        <v>47</v>
      </c>
      <c r="H8059" s="11">
        <v>7347.8791943094602</v>
      </c>
      <c r="I8059" s="10">
        <v>4404771.2057028497</v>
      </c>
      <c r="J8059" s="33">
        <f t="shared" si="500"/>
        <v>1.6681636460019022E-3</v>
      </c>
      <c r="K8059" s="33">
        <f t="shared" si="501"/>
        <v>1.6667730343903342E-3</v>
      </c>
      <c r="L8059" s="33">
        <f t="shared" si="502"/>
        <v>0.98960326075304161</v>
      </c>
      <c r="M8059" s="33">
        <f t="shared" si="503"/>
        <v>0.98795381672327365</v>
      </c>
    </row>
    <row r="8060" spans="1:13" ht="41.4">
      <c r="A8060" t="s">
        <v>164</v>
      </c>
      <c r="B8060" t="s">
        <v>268</v>
      </c>
      <c r="C8060" s="14" t="s">
        <v>270</v>
      </c>
      <c r="D8060" t="s">
        <v>465</v>
      </c>
      <c r="E8060" t="s">
        <v>483</v>
      </c>
      <c r="F8060" s="20">
        <v>2044</v>
      </c>
      <c r="G8060" s="20">
        <v>48</v>
      </c>
      <c r="H8060" s="11">
        <v>7951.6231073891204</v>
      </c>
      <c r="I8060" s="10">
        <v>4352131.8197522499</v>
      </c>
      <c r="J8060" s="33">
        <f t="shared" si="500"/>
        <v>1.8270639394010304E-3</v>
      </c>
      <c r="K8060" s="33">
        <f t="shared" si="501"/>
        <v>1.8253958741236698E-3</v>
      </c>
      <c r="L8060" s="33">
        <f t="shared" si="502"/>
        <v>0.98795381672327365</v>
      </c>
      <c r="M8060" s="33">
        <f t="shared" si="503"/>
        <v>0.98615040990240221</v>
      </c>
    </row>
    <row r="8061" spans="1:13" ht="41.4">
      <c r="A8061" t="s">
        <v>164</v>
      </c>
      <c r="B8061" t="s">
        <v>268</v>
      </c>
      <c r="C8061" s="14" t="s">
        <v>270</v>
      </c>
      <c r="D8061" t="s">
        <v>465</v>
      </c>
      <c r="E8061" t="s">
        <v>483</v>
      </c>
      <c r="F8061" s="20">
        <v>2044</v>
      </c>
      <c r="G8061" s="20">
        <v>49</v>
      </c>
      <c r="H8061" s="11">
        <v>8549.5801139635405</v>
      </c>
      <c r="I8061" s="10">
        <v>4269334.7672614604</v>
      </c>
      <c r="J8061" s="33">
        <f t="shared" si="500"/>
        <v>2.0025555689669231E-3</v>
      </c>
      <c r="K8061" s="33">
        <f t="shared" si="501"/>
        <v>2.0005517923447069E-3</v>
      </c>
      <c r="L8061" s="33">
        <f t="shared" si="502"/>
        <v>0.98615040990240221</v>
      </c>
      <c r="M8061" s="33">
        <f t="shared" si="503"/>
        <v>0.98417756493235053</v>
      </c>
    </row>
    <row r="8062" spans="1:13" ht="41.4">
      <c r="A8062" t="s">
        <v>164</v>
      </c>
      <c r="B8062" t="s">
        <v>268</v>
      </c>
      <c r="C8062" s="14" t="s">
        <v>270</v>
      </c>
      <c r="D8062" t="s">
        <v>465</v>
      </c>
      <c r="E8062" t="s">
        <v>483</v>
      </c>
      <c r="F8062" s="20">
        <v>2044</v>
      </c>
      <c r="G8062" s="20">
        <v>50</v>
      </c>
      <c r="H8062" s="11">
        <v>9621.7377810377293</v>
      </c>
      <c r="I8062" s="10">
        <v>4200718.60433817</v>
      </c>
      <c r="J8062" s="33">
        <f t="shared" si="500"/>
        <v>2.2904980521906799E-3</v>
      </c>
      <c r="K8062" s="33">
        <f t="shared" si="501"/>
        <v>2.287876863185212E-3</v>
      </c>
      <c r="L8062" s="33">
        <f t="shared" si="502"/>
        <v>0.98417756493235053</v>
      </c>
      <c r="M8062" s="33">
        <f t="shared" si="503"/>
        <v>0.98192588785227586</v>
      </c>
    </row>
    <row r="8063" spans="1:13" ht="41.4">
      <c r="A8063" t="s">
        <v>164</v>
      </c>
      <c r="B8063" t="s">
        <v>268</v>
      </c>
      <c r="C8063" s="14" t="s">
        <v>270</v>
      </c>
      <c r="D8063" t="s">
        <v>465</v>
      </c>
      <c r="E8063" t="s">
        <v>483</v>
      </c>
      <c r="F8063" s="20">
        <v>2044</v>
      </c>
      <c r="G8063" s="20">
        <v>51</v>
      </c>
      <c r="H8063" s="11">
        <v>10359.467649515</v>
      </c>
      <c r="I8063" s="10">
        <v>4133821.3502379898</v>
      </c>
      <c r="J8063" s="33">
        <f t="shared" si="500"/>
        <v>2.506026935324283E-3</v>
      </c>
      <c r="K8063" s="33">
        <f t="shared" si="501"/>
        <v>2.5028894712277872E-3</v>
      </c>
      <c r="L8063" s="33">
        <f t="shared" si="502"/>
        <v>0.98192588785227586</v>
      </c>
      <c r="M8063" s="33">
        <f t="shared" si="503"/>
        <v>0.97946823588604437</v>
      </c>
    </row>
    <row r="8064" spans="1:13" ht="41.4">
      <c r="A8064" t="s">
        <v>164</v>
      </c>
      <c r="B8064" t="s">
        <v>268</v>
      </c>
      <c r="C8064" s="14" t="s">
        <v>270</v>
      </c>
      <c r="D8064" t="s">
        <v>465</v>
      </c>
      <c r="E8064" t="s">
        <v>483</v>
      </c>
      <c r="F8064" s="20">
        <v>2044</v>
      </c>
      <c r="G8064" s="20">
        <v>52</v>
      </c>
      <c r="H8064" s="11">
        <v>11357.116515909</v>
      </c>
      <c r="I8064" s="10">
        <v>4153620.3890877999</v>
      </c>
      <c r="J8064" s="33">
        <f t="shared" si="500"/>
        <v>2.734269252372194E-3</v>
      </c>
      <c r="K8064" s="33">
        <f t="shared" si="501"/>
        <v>2.7305345428758621E-3</v>
      </c>
      <c r="L8064" s="33">
        <f t="shared" si="502"/>
        <v>0.97946823588604437</v>
      </c>
      <c r="M8064" s="33">
        <f t="shared" si="503"/>
        <v>0.97679376403430784</v>
      </c>
    </row>
    <row r="8065" spans="1:13" ht="41.4">
      <c r="A8065" t="s">
        <v>164</v>
      </c>
      <c r="B8065" t="s">
        <v>268</v>
      </c>
      <c r="C8065" s="14" t="s">
        <v>270</v>
      </c>
      <c r="D8065" t="s">
        <v>465</v>
      </c>
      <c r="E8065" t="s">
        <v>483</v>
      </c>
      <c r="F8065" s="20">
        <v>2044</v>
      </c>
      <c r="G8065" s="20">
        <v>53</v>
      </c>
      <c r="H8065" s="11">
        <v>12384.163042631501</v>
      </c>
      <c r="I8065" s="10">
        <v>4152624.7743762499</v>
      </c>
      <c r="J8065" s="33">
        <f t="shared" si="500"/>
        <v>2.9822494724416025E-3</v>
      </c>
      <c r="K8065" s="33">
        <f t="shared" si="501"/>
        <v>2.977806983784137E-3</v>
      </c>
      <c r="L8065" s="33">
        <f t="shared" si="502"/>
        <v>0.97679376403430784</v>
      </c>
      <c r="M8065" s="33">
        <f t="shared" si="503"/>
        <v>0.97388506074204972</v>
      </c>
    </row>
    <row r="8066" spans="1:13" ht="41.4">
      <c r="A8066" t="s">
        <v>164</v>
      </c>
      <c r="B8066" t="s">
        <v>268</v>
      </c>
      <c r="C8066" s="14" t="s">
        <v>270</v>
      </c>
      <c r="D8066" t="s">
        <v>465</v>
      </c>
      <c r="E8066" t="s">
        <v>483</v>
      </c>
      <c r="F8066" s="20">
        <v>2044</v>
      </c>
      <c r="G8066" s="20">
        <v>54</v>
      </c>
      <c r="H8066" s="11">
        <v>17929.575708086501</v>
      </c>
      <c r="I8066" s="10">
        <v>6105980.3075171597</v>
      </c>
      <c r="J8066" s="33">
        <f t="shared" ref="J8066:J8129" si="504">IF(I8066&gt;0,H8066/I8066,0)</f>
        <v>2.9363959274505266E-3</v>
      </c>
      <c r="K8066" s="33">
        <f t="shared" ref="K8066:K8129" si="505">1-EXP(-J8066)</f>
        <v>2.9320889336402756E-3</v>
      </c>
      <c r="L8066" s="33">
        <f t="shared" ref="L8066:L8129" si="506">IF(G8066=30,1,M8065)</f>
        <v>0.97388506074204972</v>
      </c>
      <c r="M8066" s="33">
        <f t="shared" ref="M8066:M8129" si="507">L8066*(1-K8066)</f>
        <v>0.97102954313281042</v>
      </c>
    </row>
    <row r="8067" spans="1:13" ht="41.4">
      <c r="A8067" t="s">
        <v>164</v>
      </c>
      <c r="B8067" t="s">
        <v>268</v>
      </c>
      <c r="C8067" s="14" t="s">
        <v>270</v>
      </c>
      <c r="D8067" t="s">
        <v>465</v>
      </c>
      <c r="E8067" t="s">
        <v>483</v>
      </c>
      <c r="F8067" s="20">
        <v>2044</v>
      </c>
      <c r="G8067" s="20">
        <v>55</v>
      </c>
      <c r="H8067" s="11">
        <v>14201.9351927813</v>
      </c>
      <c r="I8067" s="10">
        <v>4072094.0188354002</v>
      </c>
      <c r="J8067" s="33">
        <f t="shared" si="504"/>
        <v>3.48762458015225E-3</v>
      </c>
      <c r="K8067" s="33">
        <f t="shared" si="505"/>
        <v>3.4815498816874735E-3</v>
      </c>
      <c r="L8067" s="33">
        <f t="shared" si="506"/>
        <v>0.97102954313281042</v>
      </c>
      <c r="M8067" s="33">
        <f t="shared" si="507"/>
        <v>0.96764885534180134</v>
      </c>
    </row>
    <row r="8068" spans="1:13" ht="41.4">
      <c r="A8068" t="s">
        <v>164</v>
      </c>
      <c r="B8068" t="s">
        <v>268</v>
      </c>
      <c r="C8068" s="14" t="s">
        <v>270</v>
      </c>
      <c r="D8068" t="s">
        <v>465</v>
      </c>
      <c r="E8068" t="s">
        <v>483</v>
      </c>
      <c r="F8068" s="20">
        <v>2044</v>
      </c>
      <c r="G8068" s="20">
        <v>56</v>
      </c>
      <c r="H8068" s="11">
        <v>15311.075106173501</v>
      </c>
      <c r="I8068" s="10">
        <v>4032931.8695513099</v>
      </c>
      <c r="J8068" s="33">
        <f t="shared" si="504"/>
        <v>3.7965122152874252E-3</v>
      </c>
      <c r="K8068" s="33">
        <f t="shared" si="505"/>
        <v>3.7893145743119749E-3</v>
      </c>
      <c r="L8068" s="33">
        <f t="shared" si="506"/>
        <v>0.96764885534180134</v>
      </c>
      <c r="M8068" s="33">
        <f t="shared" si="507"/>
        <v>0.96398212943143835</v>
      </c>
    </row>
    <row r="8069" spans="1:13" ht="41.4">
      <c r="A8069" t="s">
        <v>164</v>
      </c>
      <c r="B8069" t="s">
        <v>268</v>
      </c>
      <c r="C8069" s="14" t="s">
        <v>270</v>
      </c>
      <c r="D8069" t="s">
        <v>465</v>
      </c>
      <c r="E8069" t="s">
        <v>483</v>
      </c>
      <c r="F8069" s="20">
        <v>2044</v>
      </c>
      <c r="G8069" s="20">
        <v>57</v>
      </c>
      <c r="H8069" s="11">
        <v>16085.992893615799</v>
      </c>
      <c r="I8069" s="10">
        <v>3884695.95101219</v>
      </c>
      <c r="J8069" s="33">
        <f t="shared" si="504"/>
        <v>4.1408627847501064E-3</v>
      </c>
      <c r="K8069" s="33">
        <f t="shared" si="505"/>
        <v>4.1323012339281595E-3</v>
      </c>
      <c r="L8069" s="33">
        <f t="shared" si="506"/>
        <v>0.96398212943143835</v>
      </c>
      <c r="M8069" s="33">
        <f t="shared" si="507"/>
        <v>0.95999866488850416</v>
      </c>
    </row>
    <row r="8070" spans="1:13" ht="41.4">
      <c r="A8070" t="s">
        <v>164</v>
      </c>
      <c r="B8070" t="s">
        <v>268</v>
      </c>
      <c r="C8070" s="14" t="s">
        <v>270</v>
      </c>
      <c r="D8070" t="s">
        <v>465</v>
      </c>
      <c r="E8070" t="s">
        <v>483</v>
      </c>
      <c r="F8070" s="20">
        <v>2044</v>
      </c>
      <c r="G8070" s="20">
        <v>58</v>
      </c>
      <c r="H8070" s="11">
        <v>17299.291659764</v>
      </c>
      <c r="I8070" s="10">
        <v>3826040.6791028599</v>
      </c>
      <c r="J8070" s="33">
        <f t="shared" si="504"/>
        <v>4.5214604628355344E-3</v>
      </c>
      <c r="K8070" s="33">
        <f t="shared" si="505"/>
        <v>4.5112540489036235E-3</v>
      </c>
      <c r="L8070" s="33">
        <f t="shared" si="506"/>
        <v>0.95999866488850416</v>
      </c>
      <c r="M8070" s="33">
        <f t="shared" si="507"/>
        <v>0.95566786702458384</v>
      </c>
    </row>
    <row r="8071" spans="1:13" ht="41.4">
      <c r="A8071" t="s">
        <v>164</v>
      </c>
      <c r="B8071" t="s">
        <v>268</v>
      </c>
      <c r="C8071" s="14" t="s">
        <v>270</v>
      </c>
      <c r="D8071" t="s">
        <v>465</v>
      </c>
      <c r="E8071" t="s">
        <v>483</v>
      </c>
      <c r="F8071" s="20">
        <v>2044</v>
      </c>
      <c r="G8071" s="20">
        <v>59</v>
      </c>
      <c r="H8071" s="11">
        <v>19048.0478042131</v>
      </c>
      <c r="I8071" s="10">
        <v>3851050.19390353</v>
      </c>
      <c r="J8071" s="33">
        <f t="shared" si="504"/>
        <v>4.946195672642084E-3</v>
      </c>
      <c r="K8071" s="33">
        <f t="shared" si="505"/>
        <v>4.9339833899025853E-3</v>
      </c>
      <c r="L8071" s="33">
        <f t="shared" si="506"/>
        <v>0.95566786702458384</v>
      </c>
      <c r="M8071" s="33">
        <f t="shared" si="507"/>
        <v>0.95095261764242089</v>
      </c>
    </row>
    <row r="8072" spans="1:13" ht="41.4">
      <c r="A8072" t="s">
        <v>164</v>
      </c>
      <c r="B8072" t="s">
        <v>268</v>
      </c>
      <c r="C8072" s="14" t="s">
        <v>270</v>
      </c>
      <c r="D8072" t="s">
        <v>465</v>
      </c>
      <c r="E8072" t="s">
        <v>483</v>
      </c>
      <c r="F8072" s="20">
        <v>2044</v>
      </c>
      <c r="G8072" s="20">
        <v>60</v>
      </c>
      <c r="H8072" s="11">
        <v>20897.097237747999</v>
      </c>
      <c r="I8072" s="10">
        <v>3895394.1519806599</v>
      </c>
      <c r="J8072" s="33">
        <f t="shared" si="504"/>
        <v>5.3645655413644393E-3</v>
      </c>
      <c r="K8072" s="33">
        <f t="shared" si="505"/>
        <v>5.3502019559173997E-3</v>
      </c>
      <c r="L8072" s="33">
        <f t="shared" si="506"/>
        <v>0.95095261764242089</v>
      </c>
      <c r="M8072" s="33">
        <f t="shared" si="507"/>
        <v>0.94586482908752567</v>
      </c>
    </row>
    <row r="8073" spans="1:13" ht="41.4">
      <c r="A8073" t="s">
        <v>164</v>
      </c>
      <c r="B8073" t="s">
        <v>268</v>
      </c>
      <c r="C8073" s="14" t="s">
        <v>270</v>
      </c>
      <c r="D8073" t="s">
        <v>465</v>
      </c>
      <c r="E8073" t="s">
        <v>483</v>
      </c>
      <c r="F8073" s="20">
        <v>2044</v>
      </c>
      <c r="G8073" s="20">
        <v>61</v>
      </c>
      <c r="H8073" s="11">
        <v>22568.293395243902</v>
      </c>
      <c r="I8073" s="10">
        <v>3837610.0624566399</v>
      </c>
      <c r="J8073" s="33">
        <f t="shared" si="504"/>
        <v>5.8808198404599879E-3</v>
      </c>
      <c r="K8073" s="33">
        <f t="shared" si="505"/>
        <v>5.8635616667715995E-3</v>
      </c>
      <c r="L8073" s="33">
        <f t="shared" si="506"/>
        <v>0.94586482908752567</v>
      </c>
      <c r="M8073" s="33">
        <f t="shared" si="507"/>
        <v>0.94031869233374055</v>
      </c>
    </row>
    <row r="8074" spans="1:13" ht="41.4">
      <c r="A8074" t="s">
        <v>164</v>
      </c>
      <c r="B8074" t="s">
        <v>268</v>
      </c>
      <c r="C8074" s="14" t="s">
        <v>270</v>
      </c>
      <c r="D8074" t="s">
        <v>465</v>
      </c>
      <c r="E8074" t="s">
        <v>483</v>
      </c>
      <c r="F8074" s="20">
        <v>2044</v>
      </c>
      <c r="G8074" s="20">
        <v>62</v>
      </c>
      <c r="H8074" s="11">
        <v>23742.670732066399</v>
      </c>
      <c r="I8074" s="10">
        <v>3677004.1089785499</v>
      </c>
      <c r="J8074" s="33">
        <f t="shared" si="504"/>
        <v>6.4570694044347897E-3</v>
      </c>
      <c r="K8074" s="33">
        <f t="shared" si="505"/>
        <v>6.4362673293505424E-3</v>
      </c>
      <c r="L8074" s="33">
        <f t="shared" si="506"/>
        <v>0.94031869233374055</v>
      </c>
      <c r="M8074" s="33">
        <f t="shared" si="507"/>
        <v>0.93426654985509527</v>
      </c>
    </row>
    <row r="8075" spans="1:13" ht="41.4">
      <c r="A8075" t="s">
        <v>164</v>
      </c>
      <c r="B8075" t="s">
        <v>268</v>
      </c>
      <c r="C8075" s="14" t="s">
        <v>270</v>
      </c>
      <c r="D8075" t="s">
        <v>465</v>
      </c>
      <c r="E8075" t="s">
        <v>483</v>
      </c>
      <c r="F8075" s="20">
        <v>2044</v>
      </c>
      <c r="G8075" s="20">
        <v>63</v>
      </c>
      <c r="H8075" s="11">
        <v>25294.354632963899</v>
      </c>
      <c r="I8075" s="10">
        <v>3570815.2952247998</v>
      </c>
      <c r="J8075" s="33">
        <f t="shared" si="504"/>
        <v>7.0836356802855861E-3</v>
      </c>
      <c r="K8075" s="33">
        <f t="shared" si="505"/>
        <v>7.0586058686199493E-3</v>
      </c>
      <c r="L8075" s="33">
        <f t="shared" si="506"/>
        <v>0.93426654985509527</v>
      </c>
      <c r="M8075" s="33">
        <f t="shared" si="507"/>
        <v>0.92767193050343277</v>
      </c>
    </row>
    <row r="8076" spans="1:13" ht="41.4">
      <c r="A8076" t="s">
        <v>164</v>
      </c>
      <c r="B8076" t="s">
        <v>268</v>
      </c>
      <c r="C8076" s="14" t="s">
        <v>270</v>
      </c>
      <c r="D8076" t="s">
        <v>465</v>
      </c>
      <c r="E8076" t="s">
        <v>483</v>
      </c>
      <c r="F8076" s="20">
        <v>2044</v>
      </c>
      <c r="G8076" s="20">
        <v>64</v>
      </c>
      <c r="H8076" s="11">
        <v>27010.689003801399</v>
      </c>
      <c r="I8076" s="10">
        <v>3476417.8605391402</v>
      </c>
      <c r="J8076" s="33">
        <f t="shared" si="504"/>
        <v>7.7696899761101924E-3</v>
      </c>
      <c r="K8076" s="33">
        <f t="shared" si="505"/>
        <v>7.7395839568846769E-3</v>
      </c>
      <c r="L8076" s="33">
        <f t="shared" si="506"/>
        <v>0.92767193050343277</v>
      </c>
      <c r="M8076" s="33">
        <f t="shared" si="507"/>
        <v>0.92049213571285615</v>
      </c>
    </row>
    <row r="8077" spans="1:13" ht="41.4">
      <c r="A8077" t="s">
        <v>164</v>
      </c>
      <c r="B8077" t="s">
        <v>268</v>
      </c>
      <c r="C8077" s="14" t="s">
        <v>270</v>
      </c>
      <c r="D8077" t="s">
        <v>465</v>
      </c>
      <c r="E8077" t="s">
        <v>483</v>
      </c>
      <c r="F8077" s="20">
        <v>2044</v>
      </c>
      <c r="G8077" s="20">
        <v>65</v>
      </c>
      <c r="H8077" s="11">
        <v>27455.582272376199</v>
      </c>
      <c r="I8077" s="10">
        <v>3374988.4645368201</v>
      </c>
      <c r="J8077" s="33">
        <f t="shared" si="504"/>
        <v>8.1350151447537392E-3</v>
      </c>
      <c r="K8077" s="33">
        <f t="shared" si="505"/>
        <v>8.102015454009126E-3</v>
      </c>
      <c r="L8077" s="33">
        <f t="shared" si="506"/>
        <v>0.92049213571285615</v>
      </c>
      <c r="M8077" s="33">
        <f t="shared" si="507"/>
        <v>0.91303429420401672</v>
      </c>
    </row>
    <row r="8078" spans="1:13" ht="41.4">
      <c r="A8078" t="s">
        <v>164</v>
      </c>
      <c r="B8078" t="s">
        <v>268</v>
      </c>
      <c r="C8078" s="14" t="s">
        <v>270</v>
      </c>
      <c r="D8078" t="s">
        <v>465</v>
      </c>
      <c r="E8078" t="s">
        <v>483</v>
      </c>
      <c r="F8078" s="20">
        <v>2044</v>
      </c>
      <c r="G8078" s="20">
        <v>66</v>
      </c>
      <c r="H8078" s="11">
        <v>29068.340889907999</v>
      </c>
      <c r="I8078" s="10">
        <v>3255590.5581845501</v>
      </c>
      <c r="J8078" s="33">
        <f t="shared" si="504"/>
        <v>8.9287459127285612E-3</v>
      </c>
      <c r="K8078" s="33">
        <f t="shared" si="505"/>
        <v>8.8890030335901926E-3</v>
      </c>
      <c r="L8078" s="33">
        <f t="shared" si="506"/>
        <v>0.91303429420401672</v>
      </c>
      <c r="M8078" s="33">
        <f t="shared" si="507"/>
        <v>0.90491832959306528</v>
      </c>
    </row>
    <row r="8079" spans="1:13" ht="41.4">
      <c r="A8079" t="s">
        <v>164</v>
      </c>
      <c r="B8079" t="s">
        <v>268</v>
      </c>
      <c r="C8079" s="14" t="s">
        <v>270</v>
      </c>
      <c r="D8079" t="s">
        <v>465</v>
      </c>
      <c r="E8079" t="s">
        <v>483</v>
      </c>
      <c r="F8079" s="20">
        <v>2044</v>
      </c>
      <c r="G8079" s="20">
        <v>67</v>
      </c>
      <c r="H8079" s="11">
        <v>30885.720148154302</v>
      </c>
      <c r="I8079" s="10">
        <v>3147239.0425730501</v>
      </c>
      <c r="J8079" s="33">
        <f t="shared" si="504"/>
        <v>9.8135920819358655E-3</v>
      </c>
      <c r="K8079" s="33">
        <f t="shared" si="505"/>
        <v>9.7655959203919451E-3</v>
      </c>
      <c r="L8079" s="33">
        <f t="shared" si="506"/>
        <v>0.90491832959306528</v>
      </c>
      <c r="M8079" s="33">
        <f t="shared" si="507"/>
        <v>0.89608126284530332</v>
      </c>
    </row>
    <row r="8080" spans="1:13" ht="41.4">
      <c r="A8080" t="s">
        <v>164</v>
      </c>
      <c r="B8080" t="s">
        <v>268</v>
      </c>
      <c r="C8080" s="14" t="s">
        <v>270</v>
      </c>
      <c r="D8080" t="s">
        <v>465</v>
      </c>
      <c r="E8080" t="s">
        <v>483</v>
      </c>
      <c r="F8080" s="20">
        <v>2044</v>
      </c>
      <c r="G8080" s="20">
        <v>68</v>
      </c>
      <c r="H8080" s="11">
        <v>32641.497658196498</v>
      </c>
      <c r="I8080" s="10">
        <v>3027593.7383788698</v>
      </c>
      <c r="J8080" s="33">
        <f t="shared" si="504"/>
        <v>1.0781333454492625E-2</v>
      </c>
      <c r="K8080" s="33">
        <f t="shared" si="505"/>
        <v>1.0723423182462E-2</v>
      </c>
      <c r="L8080" s="33">
        <f t="shared" si="506"/>
        <v>0.89608126284530332</v>
      </c>
      <c r="M8080" s="33">
        <f t="shared" si="507"/>
        <v>0.88647220425793816</v>
      </c>
    </row>
    <row r="8081" spans="1:13" ht="41.4">
      <c r="A8081" t="s">
        <v>164</v>
      </c>
      <c r="B8081" t="s">
        <v>268</v>
      </c>
      <c r="C8081" s="14" t="s">
        <v>270</v>
      </c>
      <c r="D8081" t="s">
        <v>465</v>
      </c>
      <c r="E8081" t="s">
        <v>483</v>
      </c>
      <c r="F8081" s="20">
        <v>2044</v>
      </c>
      <c r="G8081" s="20">
        <v>69</v>
      </c>
      <c r="H8081" s="11">
        <v>34443.064286568901</v>
      </c>
      <c r="I8081" s="10">
        <v>2905369.2235894301</v>
      </c>
      <c r="J8081" s="33">
        <f t="shared" si="504"/>
        <v>1.1854969759752709E-2</v>
      </c>
      <c r="K8081" s="33">
        <f t="shared" si="505"/>
        <v>1.1784976468232289E-2</v>
      </c>
      <c r="L8081" s="33">
        <f t="shared" si="506"/>
        <v>0.88647220425793816</v>
      </c>
      <c r="M8081" s="33">
        <f t="shared" si="507"/>
        <v>0.87602515019101634</v>
      </c>
    </row>
    <row r="8082" spans="1:13" ht="41.4">
      <c r="A8082" t="s">
        <v>164</v>
      </c>
      <c r="B8082" t="s">
        <v>268</v>
      </c>
      <c r="C8082" s="14" t="s">
        <v>270</v>
      </c>
      <c r="D8082" t="s">
        <v>465</v>
      </c>
      <c r="E8082" t="s">
        <v>483</v>
      </c>
      <c r="F8082" s="20">
        <v>2045</v>
      </c>
      <c r="G8082" s="20">
        <v>30</v>
      </c>
      <c r="H8082" s="11">
        <v>735.84544527132095</v>
      </c>
      <c r="I8082" s="10">
        <v>4642368.2909489498</v>
      </c>
      <c r="J8082" s="33">
        <f t="shared" si="504"/>
        <v>1.5850647754637887E-4</v>
      </c>
      <c r="K8082" s="33">
        <f t="shared" si="505"/>
        <v>1.5849391605837759E-4</v>
      </c>
      <c r="L8082" s="33">
        <f t="shared" si="506"/>
        <v>1</v>
      </c>
      <c r="M8082" s="33">
        <f t="shared" si="507"/>
        <v>0.99984150608394162</v>
      </c>
    </row>
    <row r="8083" spans="1:13" ht="41.4">
      <c r="A8083" t="s">
        <v>164</v>
      </c>
      <c r="B8083" t="s">
        <v>268</v>
      </c>
      <c r="C8083" s="14" t="s">
        <v>270</v>
      </c>
      <c r="D8083" t="s">
        <v>465</v>
      </c>
      <c r="E8083" t="s">
        <v>483</v>
      </c>
      <c r="F8083" s="20">
        <v>2045</v>
      </c>
      <c r="G8083" s="20">
        <v>31</v>
      </c>
      <c r="H8083" s="11">
        <v>987.35741775863801</v>
      </c>
      <c r="I8083" s="10">
        <v>4708891.6288305297</v>
      </c>
      <c r="J8083" s="33">
        <f t="shared" si="504"/>
        <v>2.0967936737245572E-4</v>
      </c>
      <c r="K8083" s="33">
        <f t="shared" si="505"/>
        <v>2.0965738619027618E-4</v>
      </c>
      <c r="L8083" s="33">
        <f t="shared" si="506"/>
        <v>0.99984150608394162</v>
      </c>
      <c r="M8083" s="33">
        <f t="shared" si="507"/>
        <v>0.99963188192717156</v>
      </c>
    </row>
    <row r="8084" spans="1:13" ht="41.4">
      <c r="A8084" t="s">
        <v>164</v>
      </c>
      <c r="B8084" t="s">
        <v>268</v>
      </c>
      <c r="C8084" s="14" t="s">
        <v>270</v>
      </c>
      <c r="D8084" t="s">
        <v>465</v>
      </c>
      <c r="E8084" t="s">
        <v>483</v>
      </c>
      <c r="F8084" s="20">
        <v>2045</v>
      </c>
      <c r="G8084" s="20">
        <v>32</v>
      </c>
      <c r="H8084" s="11">
        <v>1055.67793690538</v>
      </c>
      <c r="I8084" s="10">
        <v>4777067.8209066</v>
      </c>
      <c r="J8084" s="33">
        <f t="shared" si="504"/>
        <v>2.2098868521088562E-4</v>
      </c>
      <c r="K8084" s="33">
        <f t="shared" si="505"/>
        <v>2.2096426900997113E-4</v>
      </c>
      <c r="L8084" s="33">
        <f t="shared" si="506"/>
        <v>0.99963188192717156</v>
      </c>
      <c r="M8084" s="33">
        <f t="shared" si="507"/>
        <v>0.99941099899910246</v>
      </c>
    </row>
    <row r="8085" spans="1:13" ht="41.4">
      <c r="A8085" t="s">
        <v>164</v>
      </c>
      <c r="B8085" t="s">
        <v>268</v>
      </c>
      <c r="C8085" s="14" t="s">
        <v>270</v>
      </c>
      <c r="D8085" t="s">
        <v>465</v>
      </c>
      <c r="E8085" t="s">
        <v>483</v>
      </c>
      <c r="F8085" s="20">
        <v>2045</v>
      </c>
      <c r="G8085" s="20">
        <v>33</v>
      </c>
      <c r="H8085" s="11">
        <v>1188.28838826421</v>
      </c>
      <c r="I8085" s="10">
        <v>4889587.4004560504</v>
      </c>
      <c r="J8085" s="33">
        <f t="shared" si="504"/>
        <v>2.4302426584160835E-4</v>
      </c>
      <c r="K8085" s="33">
        <f t="shared" si="505"/>
        <v>2.4299473783673253E-4</v>
      </c>
      <c r="L8085" s="33">
        <f t="shared" si="506"/>
        <v>0.99941099899910246</v>
      </c>
      <c r="M8085" s="33">
        <f t="shared" si="507"/>
        <v>0.99916814738540949</v>
      </c>
    </row>
    <row r="8086" spans="1:13" ht="41.4">
      <c r="A8086" t="s">
        <v>164</v>
      </c>
      <c r="B8086" t="s">
        <v>268</v>
      </c>
      <c r="C8086" s="14" t="s">
        <v>270</v>
      </c>
      <c r="D8086" t="s">
        <v>465</v>
      </c>
      <c r="E8086" t="s">
        <v>483</v>
      </c>
      <c r="F8086" s="20">
        <v>2045</v>
      </c>
      <c r="G8086" s="20">
        <v>34</v>
      </c>
      <c r="H8086" s="11">
        <v>1257.68245407578</v>
      </c>
      <c r="I8086" s="10">
        <v>4861140.3277771603</v>
      </c>
      <c r="J8086" s="33">
        <f t="shared" si="504"/>
        <v>2.5872169270432826E-4</v>
      </c>
      <c r="K8086" s="33">
        <f t="shared" si="505"/>
        <v>2.5868822713337458E-4</v>
      </c>
      <c r="L8086" s="33">
        <f t="shared" si="506"/>
        <v>0.99916814738540949</v>
      </c>
      <c r="M8086" s="33">
        <f t="shared" si="507"/>
        <v>0.99890967434875422</v>
      </c>
    </row>
    <row r="8087" spans="1:13" ht="41.4">
      <c r="A8087" t="s">
        <v>164</v>
      </c>
      <c r="B8087" t="s">
        <v>268</v>
      </c>
      <c r="C8087" s="14" t="s">
        <v>270</v>
      </c>
      <c r="D8087" t="s">
        <v>465</v>
      </c>
      <c r="E8087" t="s">
        <v>483</v>
      </c>
      <c r="F8087" s="20">
        <v>2045</v>
      </c>
      <c r="G8087" s="20">
        <v>35</v>
      </c>
      <c r="H8087" s="11">
        <v>1603.2097133489301</v>
      </c>
      <c r="I8087" s="10">
        <v>4727094.3097439101</v>
      </c>
      <c r="J8087" s="33">
        <f t="shared" si="504"/>
        <v>3.3915331666733425E-4</v>
      </c>
      <c r="K8087" s="33">
        <f t="shared" si="505"/>
        <v>3.3909581068247707E-4</v>
      </c>
      <c r="L8087" s="33">
        <f t="shared" si="506"/>
        <v>0.99890967434875422</v>
      </c>
      <c r="M8087" s="33">
        <f t="shared" si="507"/>
        <v>0.99857094826293236</v>
      </c>
    </row>
    <row r="8088" spans="1:13" ht="41.4">
      <c r="A8088" t="s">
        <v>164</v>
      </c>
      <c r="B8088" t="s">
        <v>268</v>
      </c>
      <c r="C8088" s="14" t="s">
        <v>270</v>
      </c>
      <c r="D8088" t="s">
        <v>465</v>
      </c>
      <c r="E8088" t="s">
        <v>483</v>
      </c>
      <c r="F8088" s="20">
        <v>2045</v>
      </c>
      <c r="G8088" s="20">
        <v>36</v>
      </c>
      <c r="H8088" s="11">
        <v>1853.2553974134401</v>
      </c>
      <c r="I8088" s="10">
        <v>4655276.5757158501</v>
      </c>
      <c r="J8088" s="33">
        <f t="shared" si="504"/>
        <v>3.9809780735282341E-4</v>
      </c>
      <c r="K8088" s="33">
        <f t="shared" si="505"/>
        <v>3.9801857693488873E-4</v>
      </c>
      <c r="L8088" s="33">
        <f t="shared" si="506"/>
        <v>0.99857094826293236</v>
      </c>
      <c r="M8088" s="33">
        <f t="shared" si="507"/>
        <v>0.99817349847513626</v>
      </c>
    </row>
    <row r="8089" spans="1:13" ht="41.4">
      <c r="A8089" t="s">
        <v>164</v>
      </c>
      <c r="B8089" t="s">
        <v>268</v>
      </c>
      <c r="C8089" s="14" t="s">
        <v>270</v>
      </c>
      <c r="D8089" t="s">
        <v>465</v>
      </c>
      <c r="E8089" t="s">
        <v>483</v>
      </c>
      <c r="F8089" s="20">
        <v>2045</v>
      </c>
      <c r="G8089" s="20">
        <v>37</v>
      </c>
      <c r="H8089" s="11">
        <v>1973.6237327469901</v>
      </c>
      <c r="I8089" s="10">
        <v>4611398.1684153201</v>
      </c>
      <c r="J8089" s="33">
        <f t="shared" si="504"/>
        <v>4.2798814170176379E-4</v>
      </c>
      <c r="K8089" s="33">
        <f t="shared" si="505"/>
        <v>4.2789656784170127E-4</v>
      </c>
      <c r="L8089" s="33">
        <f t="shared" si="506"/>
        <v>0.99817349847513626</v>
      </c>
      <c r="M8089" s="33">
        <f t="shared" si="507"/>
        <v>0.99774638346102817</v>
      </c>
    </row>
    <row r="8090" spans="1:13" ht="41.4">
      <c r="A8090" t="s">
        <v>164</v>
      </c>
      <c r="B8090" t="s">
        <v>268</v>
      </c>
      <c r="C8090" s="14" t="s">
        <v>270</v>
      </c>
      <c r="D8090" t="s">
        <v>465</v>
      </c>
      <c r="E8090" t="s">
        <v>483</v>
      </c>
      <c r="F8090" s="20">
        <v>2045</v>
      </c>
      <c r="G8090" s="20">
        <v>38</v>
      </c>
      <c r="H8090" s="11">
        <v>2199.6023902120901</v>
      </c>
      <c r="I8090" s="10">
        <v>4635076.7673326498</v>
      </c>
      <c r="J8090" s="33">
        <f t="shared" si="504"/>
        <v>4.7455576263905042E-4</v>
      </c>
      <c r="K8090" s="33">
        <f t="shared" si="505"/>
        <v>4.7444317886291554E-4</v>
      </c>
      <c r="L8090" s="33">
        <f t="shared" si="506"/>
        <v>0.99774638346102817</v>
      </c>
      <c r="M8090" s="33">
        <f t="shared" si="507"/>
        <v>0.99727300949515996</v>
      </c>
    </row>
    <row r="8091" spans="1:13" ht="41.4">
      <c r="A8091" t="s">
        <v>164</v>
      </c>
      <c r="B8091" t="s">
        <v>268</v>
      </c>
      <c r="C8091" s="14" t="s">
        <v>270</v>
      </c>
      <c r="D8091" t="s">
        <v>465</v>
      </c>
      <c r="E8091" t="s">
        <v>483</v>
      </c>
      <c r="F8091" s="20">
        <v>2045</v>
      </c>
      <c r="G8091" s="20">
        <v>39</v>
      </c>
      <c r="H8091" s="11">
        <v>2333.5446909089801</v>
      </c>
      <c r="I8091" s="10">
        <v>4550371.1503673401</v>
      </c>
      <c r="J8091" s="33">
        <f t="shared" si="504"/>
        <v>5.1282513311482272E-4</v>
      </c>
      <c r="K8091" s="33">
        <f t="shared" si="505"/>
        <v>5.1269366078132705E-4</v>
      </c>
      <c r="L8091" s="33">
        <f t="shared" si="506"/>
        <v>0.99727300949515996</v>
      </c>
      <c r="M8091" s="33">
        <f t="shared" si="507"/>
        <v>0.99676171394512347</v>
      </c>
    </row>
    <row r="8092" spans="1:13" ht="41.4">
      <c r="A8092" t="s">
        <v>164</v>
      </c>
      <c r="B8092" t="s">
        <v>268</v>
      </c>
      <c r="C8092" s="14" t="s">
        <v>270</v>
      </c>
      <c r="D8092" t="s">
        <v>465</v>
      </c>
      <c r="E8092" t="s">
        <v>483</v>
      </c>
      <c r="F8092" s="20">
        <v>2045</v>
      </c>
      <c r="G8092" s="20">
        <v>40</v>
      </c>
      <c r="H8092" s="11">
        <v>3091.1774724406901</v>
      </c>
      <c r="I8092" s="10">
        <v>4487040.6903917603</v>
      </c>
      <c r="J8092" s="33">
        <f t="shared" si="504"/>
        <v>6.8891228890790419E-4</v>
      </c>
      <c r="K8092" s="33">
        <f t="shared" si="505"/>
        <v>6.8867504332059681E-4</v>
      </c>
      <c r="L8092" s="33">
        <f t="shared" si="506"/>
        <v>0.99676171394512347</v>
      </c>
      <c r="M8092" s="33">
        <f t="shared" si="507"/>
        <v>0.996075269028592</v>
      </c>
    </row>
    <row r="8093" spans="1:13" ht="41.4">
      <c r="A8093" t="s">
        <v>164</v>
      </c>
      <c r="B8093" t="s">
        <v>268</v>
      </c>
      <c r="C8093" s="14" t="s">
        <v>270</v>
      </c>
      <c r="D8093" t="s">
        <v>465</v>
      </c>
      <c r="E8093" t="s">
        <v>483</v>
      </c>
      <c r="F8093" s="20">
        <v>2045</v>
      </c>
      <c r="G8093" s="20">
        <v>41</v>
      </c>
      <c r="H8093" s="11">
        <v>3383.7910547818201</v>
      </c>
      <c r="I8093" s="10">
        <v>4355825.5253851898</v>
      </c>
      <c r="J8093" s="33">
        <f t="shared" si="504"/>
        <v>7.7684265245738654E-4</v>
      </c>
      <c r="K8093" s="33">
        <f t="shared" si="505"/>
        <v>7.76540988324248E-4</v>
      </c>
      <c r="L8093" s="33">
        <f t="shared" si="506"/>
        <v>0.996075269028592</v>
      </c>
      <c r="M8093" s="33">
        <f t="shared" si="507"/>
        <v>0.99530177575473522</v>
      </c>
    </row>
    <row r="8094" spans="1:13" ht="41.4">
      <c r="A8094" t="s">
        <v>164</v>
      </c>
      <c r="B8094" t="s">
        <v>268</v>
      </c>
      <c r="C8094" s="14" t="s">
        <v>270</v>
      </c>
      <c r="D8094" t="s">
        <v>465</v>
      </c>
      <c r="E8094" t="s">
        <v>483</v>
      </c>
      <c r="F8094" s="20">
        <v>2045</v>
      </c>
      <c r="G8094" s="20">
        <v>42</v>
      </c>
      <c r="H8094" s="11">
        <v>3613.8539265560098</v>
      </c>
      <c r="I8094" s="10">
        <v>4287077.0847982904</v>
      </c>
      <c r="J8094" s="33">
        <f t="shared" si="504"/>
        <v>8.4296453156172809E-4</v>
      </c>
      <c r="K8094" s="33">
        <f t="shared" si="505"/>
        <v>8.4260933677349215E-4</v>
      </c>
      <c r="L8094" s="33">
        <f t="shared" si="506"/>
        <v>0.99530177575473522</v>
      </c>
      <c r="M8094" s="33">
        <f t="shared" si="507"/>
        <v>0.994463125185577</v>
      </c>
    </row>
    <row r="8095" spans="1:13" ht="41.4">
      <c r="A8095" t="s">
        <v>164</v>
      </c>
      <c r="B8095" t="s">
        <v>268</v>
      </c>
      <c r="C8095" s="14" t="s">
        <v>270</v>
      </c>
      <c r="D8095" t="s">
        <v>465</v>
      </c>
      <c r="E8095" t="s">
        <v>483</v>
      </c>
      <c r="F8095" s="20">
        <v>2045</v>
      </c>
      <c r="G8095" s="20">
        <v>43</v>
      </c>
      <c r="H8095" s="11">
        <v>4060.48393307896</v>
      </c>
      <c r="I8095" s="10">
        <v>4259418.8496130398</v>
      </c>
      <c r="J8095" s="33">
        <f t="shared" si="504"/>
        <v>9.5329529131605532E-4</v>
      </c>
      <c r="K8095" s="33">
        <f t="shared" si="505"/>
        <v>9.5284104971338213E-4</v>
      </c>
      <c r="L8095" s="33">
        <f t="shared" si="506"/>
        <v>0.994463125185577</v>
      </c>
      <c r="M8095" s="33">
        <f t="shared" si="507"/>
        <v>0.99351555989747398</v>
      </c>
    </row>
    <row r="8096" spans="1:13" ht="41.4">
      <c r="A8096" t="s">
        <v>164</v>
      </c>
      <c r="B8096" t="s">
        <v>268</v>
      </c>
      <c r="C8096" s="14" t="s">
        <v>270</v>
      </c>
      <c r="D8096" t="s">
        <v>465</v>
      </c>
      <c r="E8096" t="s">
        <v>483</v>
      </c>
      <c r="F8096" s="20">
        <v>2045</v>
      </c>
      <c r="G8096" s="20">
        <v>44</v>
      </c>
      <c r="H8096" s="11">
        <v>4394.9491980931398</v>
      </c>
      <c r="I8096" s="10">
        <v>4234062.7775765201</v>
      </c>
      <c r="J8096" s="33">
        <f t="shared" si="504"/>
        <v>1.0379981188206914E-3</v>
      </c>
      <c r="K8096" s="33">
        <f t="shared" si="505"/>
        <v>1.0374595851218027E-3</v>
      </c>
      <c r="L8096" s="33">
        <f t="shared" si="506"/>
        <v>0.99351555989747398</v>
      </c>
      <c r="M8096" s="33">
        <f t="shared" si="507"/>
        <v>0.99248482765689072</v>
      </c>
    </row>
    <row r="8097" spans="1:13" ht="41.4">
      <c r="A8097" t="s">
        <v>164</v>
      </c>
      <c r="B8097" t="s">
        <v>268</v>
      </c>
      <c r="C8097" s="14" t="s">
        <v>270</v>
      </c>
      <c r="D8097" t="s">
        <v>465</v>
      </c>
      <c r="E8097" t="s">
        <v>483</v>
      </c>
      <c r="F8097" s="20">
        <v>2045</v>
      </c>
      <c r="G8097" s="20">
        <v>45</v>
      </c>
      <c r="H8097" s="11">
        <v>5603.5394546770203</v>
      </c>
      <c r="I8097" s="10">
        <v>4207758.6499060802</v>
      </c>
      <c r="J8097" s="33">
        <f t="shared" si="504"/>
        <v>1.3317159848990139E-3</v>
      </c>
      <c r="K8097" s="33">
        <f t="shared" si="505"/>
        <v>1.3308296446615797E-3</v>
      </c>
      <c r="L8097" s="33">
        <f t="shared" si="506"/>
        <v>0.99248482765689072</v>
      </c>
      <c r="M8097" s="33">
        <f t="shared" si="507"/>
        <v>0.99116399942636813</v>
      </c>
    </row>
    <row r="8098" spans="1:13" ht="41.4">
      <c r="A8098" t="s">
        <v>164</v>
      </c>
      <c r="B8098" t="s">
        <v>268</v>
      </c>
      <c r="C8098" s="14" t="s">
        <v>270</v>
      </c>
      <c r="D8098" t="s">
        <v>465</v>
      </c>
      <c r="E8098" t="s">
        <v>483</v>
      </c>
      <c r="F8098" s="20">
        <v>2045</v>
      </c>
      <c r="G8098" s="20">
        <v>46</v>
      </c>
      <c r="H8098" s="11">
        <v>6217.6151123206901</v>
      </c>
      <c r="I8098" s="10">
        <v>4218534.56241553</v>
      </c>
      <c r="J8098" s="33">
        <f t="shared" si="504"/>
        <v>1.4738803298462223E-3</v>
      </c>
      <c r="K8098" s="33">
        <f t="shared" si="505"/>
        <v>1.4727947016603959E-3</v>
      </c>
      <c r="L8098" s="33">
        <f t="shared" si="506"/>
        <v>0.99116399942636813</v>
      </c>
      <c r="M8098" s="33">
        <f t="shared" si="507"/>
        <v>0.98970421833953648</v>
      </c>
    </row>
    <row r="8099" spans="1:13" ht="41.4">
      <c r="A8099" t="s">
        <v>164</v>
      </c>
      <c r="B8099" t="s">
        <v>268</v>
      </c>
      <c r="C8099" s="14" t="s">
        <v>270</v>
      </c>
      <c r="D8099" t="s">
        <v>465</v>
      </c>
      <c r="E8099" t="s">
        <v>483</v>
      </c>
      <c r="F8099" s="20">
        <v>2045</v>
      </c>
      <c r="G8099" s="20">
        <v>47</v>
      </c>
      <c r="H8099" s="11">
        <v>6888.8030292848698</v>
      </c>
      <c r="I8099" s="10">
        <v>4267129.39809734</v>
      </c>
      <c r="J8099" s="33">
        <f t="shared" si="504"/>
        <v>1.6143881252714066E-3</v>
      </c>
      <c r="K8099" s="33">
        <f t="shared" si="505"/>
        <v>1.6130857017285782E-3</v>
      </c>
      <c r="L8099" s="33">
        <f t="shared" si="506"/>
        <v>0.98970421833953648</v>
      </c>
      <c r="M8099" s="33">
        <f t="shared" si="507"/>
        <v>0.98810774061599249</v>
      </c>
    </row>
    <row r="8100" spans="1:13" ht="41.4">
      <c r="A8100" t="s">
        <v>164</v>
      </c>
      <c r="B8100" t="s">
        <v>268</v>
      </c>
      <c r="C8100" s="14" t="s">
        <v>270</v>
      </c>
      <c r="D8100" t="s">
        <v>465</v>
      </c>
      <c r="E8100" t="s">
        <v>483</v>
      </c>
      <c r="F8100" s="20">
        <v>2045</v>
      </c>
      <c r="G8100" s="20">
        <v>48</v>
      </c>
      <c r="H8100" s="11">
        <v>7964.0731074833402</v>
      </c>
      <c r="I8100" s="10">
        <v>4388576.7219973104</v>
      </c>
      <c r="J8100" s="33">
        <f t="shared" si="504"/>
        <v>1.8147280113764914E-3</v>
      </c>
      <c r="K8100" s="33">
        <f t="shared" si="505"/>
        <v>1.8130823881022939E-3</v>
      </c>
      <c r="L8100" s="33">
        <f t="shared" si="506"/>
        <v>0.98810774061599249</v>
      </c>
      <c r="M8100" s="33">
        <f t="shared" si="507"/>
        <v>0.98631621987393403</v>
      </c>
    </row>
    <row r="8101" spans="1:13" ht="41.4">
      <c r="A8101" t="s">
        <v>164</v>
      </c>
      <c r="B8101" t="s">
        <v>268</v>
      </c>
      <c r="C8101" s="14" t="s">
        <v>270</v>
      </c>
      <c r="D8101" t="s">
        <v>465</v>
      </c>
      <c r="E8101" t="s">
        <v>483</v>
      </c>
      <c r="F8101" s="20">
        <v>2045</v>
      </c>
      <c r="G8101" s="20">
        <v>49</v>
      </c>
      <c r="H8101" s="11">
        <v>8621.7354186540997</v>
      </c>
      <c r="I8101" s="10">
        <v>4334628.6566636302</v>
      </c>
      <c r="J8101" s="33">
        <f t="shared" si="504"/>
        <v>1.9890366860837996E-3</v>
      </c>
      <c r="K8101" s="33">
        <f t="shared" si="505"/>
        <v>1.9870598634892378E-3</v>
      </c>
      <c r="L8101" s="33">
        <f t="shared" si="506"/>
        <v>0.98631621987393403</v>
      </c>
      <c r="M8101" s="33">
        <f t="shared" si="507"/>
        <v>0.98435635050071413</v>
      </c>
    </row>
    <row r="8102" spans="1:13" ht="41.4">
      <c r="A8102" t="s">
        <v>164</v>
      </c>
      <c r="B8102" t="s">
        <v>268</v>
      </c>
      <c r="C8102" s="14" t="s">
        <v>270</v>
      </c>
      <c r="D8102" t="s">
        <v>465</v>
      </c>
      <c r="E8102" t="s">
        <v>483</v>
      </c>
      <c r="F8102" s="20">
        <v>2045</v>
      </c>
      <c r="G8102" s="20">
        <v>50</v>
      </c>
      <c r="H8102" s="11">
        <v>9659.5055073894091</v>
      </c>
      <c r="I8102" s="10">
        <v>4250533.65097275</v>
      </c>
      <c r="J8102" s="33">
        <f t="shared" si="504"/>
        <v>2.2725394739972937E-3</v>
      </c>
      <c r="K8102" s="33">
        <f t="shared" si="505"/>
        <v>2.2699592111200539E-3</v>
      </c>
      <c r="L8102" s="33">
        <f t="shared" si="506"/>
        <v>0.98435635050071413</v>
      </c>
      <c r="M8102" s="33">
        <f t="shared" si="507"/>
        <v>0.98212190173587055</v>
      </c>
    </row>
    <row r="8103" spans="1:13" ht="41.4">
      <c r="A8103" t="s">
        <v>164</v>
      </c>
      <c r="B8103" t="s">
        <v>268</v>
      </c>
      <c r="C8103" s="14" t="s">
        <v>270</v>
      </c>
      <c r="D8103" t="s">
        <v>465</v>
      </c>
      <c r="E8103" t="s">
        <v>483</v>
      </c>
      <c r="F8103" s="20">
        <v>2045</v>
      </c>
      <c r="G8103" s="20">
        <v>51</v>
      </c>
      <c r="H8103" s="11">
        <v>10393.1813077236</v>
      </c>
      <c r="I8103" s="10">
        <v>4179839.8760484299</v>
      </c>
      <c r="J8103" s="33">
        <f t="shared" si="504"/>
        <v>2.4865022622706755E-3</v>
      </c>
      <c r="K8103" s="33">
        <f t="shared" si="505"/>
        <v>2.4834134761421156E-3</v>
      </c>
      <c r="L8103" s="33">
        <f t="shared" si="506"/>
        <v>0.98212190173587055</v>
      </c>
      <c r="M8103" s="33">
        <f t="shared" si="507"/>
        <v>0.97968288696988537</v>
      </c>
    </row>
    <row r="8104" spans="1:13" ht="41.4">
      <c r="A8104" t="s">
        <v>164</v>
      </c>
      <c r="B8104" t="s">
        <v>268</v>
      </c>
      <c r="C8104" s="14" t="s">
        <v>270</v>
      </c>
      <c r="D8104" t="s">
        <v>465</v>
      </c>
      <c r="E8104" t="s">
        <v>483</v>
      </c>
      <c r="F8104" s="20">
        <v>2045</v>
      </c>
      <c r="G8104" s="20">
        <v>52</v>
      </c>
      <c r="H8104" s="11">
        <v>11173.204227424099</v>
      </c>
      <c r="I8104" s="10">
        <v>4111979.9673542399</v>
      </c>
      <c r="J8104" s="33">
        <f t="shared" si="504"/>
        <v>2.7172321645849954E-3</v>
      </c>
      <c r="K8104" s="33">
        <f t="shared" si="505"/>
        <v>2.7135438307096527E-3</v>
      </c>
      <c r="L8104" s="33">
        <f t="shared" si="506"/>
        <v>0.97968288696988537</v>
      </c>
      <c r="M8104" s="33">
        <f t="shared" si="507"/>
        <v>0.97702447451589647</v>
      </c>
    </row>
    <row r="8105" spans="1:13" ht="41.4">
      <c r="A8105" t="s">
        <v>164</v>
      </c>
      <c r="B8105" t="s">
        <v>268</v>
      </c>
      <c r="C8105" s="14" t="s">
        <v>270</v>
      </c>
      <c r="D8105" t="s">
        <v>465</v>
      </c>
      <c r="E8105" t="s">
        <v>483</v>
      </c>
      <c r="F8105" s="20">
        <v>2045</v>
      </c>
      <c r="G8105" s="20">
        <v>53</v>
      </c>
      <c r="H8105" s="11">
        <v>12219.511062719799</v>
      </c>
      <c r="I8105" s="10">
        <v>4129662.17453322</v>
      </c>
      <c r="J8105" s="33">
        <f t="shared" si="504"/>
        <v>2.9589614225771343E-3</v>
      </c>
      <c r="K8105" s="33">
        <f t="shared" si="505"/>
        <v>2.9545880108758915E-3</v>
      </c>
      <c r="L8105" s="33">
        <f t="shared" si="506"/>
        <v>0.97702447451589647</v>
      </c>
      <c r="M8105" s="33">
        <f t="shared" si="507"/>
        <v>0.97413776971715949</v>
      </c>
    </row>
    <row r="8106" spans="1:13" ht="41.4">
      <c r="A8106" t="s">
        <v>164</v>
      </c>
      <c r="B8106" t="s">
        <v>268</v>
      </c>
      <c r="C8106" s="14" t="s">
        <v>270</v>
      </c>
      <c r="D8106" t="s">
        <v>465</v>
      </c>
      <c r="E8106" t="s">
        <v>483</v>
      </c>
      <c r="F8106" s="20">
        <v>2045</v>
      </c>
      <c r="G8106" s="20">
        <v>54</v>
      </c>
      <c r="H8106" s="11">
        <v>13295.531172719</v>
      </c>
      <c r="I8106" s="10">
        <v>4126489.7038038601</v>
      </c>
      <c r="J8106" s="33">
        <f t="shared" si="504"/>
        <v>3.2219954797083291E-3</v>
      </c>
      <c r="K8106" s="33">
        <f t="shared" si="505"/>
        <v>3.2168104225112071E-3</v>
      </c>
      <c r="L8106" s="33">
        <f t="shared" si="506"/>
        <v>0.97413776971715949</v>
      </c>
      <c r="M8106" s="33">
        <f t="shared" si="507"/>
        <v>0.97100415318657152</v>
      </c>
    </row>
    <row r="8107" spans="1:13" ht="41.4">
      <c r="A8107" t="s">
        <v>164</v>
      </c>
      <c r="B8107" t="s">
        <v>268</v>
      </c>
      <c r="C8107" s="14" t="s">
        <v>270</v>
      </c>
      <c r="D8107" t="s">
        <v>465</v>
      </c>
      <c r="E8107" t="s">
        <v>483</v>
      </c>
      <c r="F8107" s="20">
        <v>2045</v>
      </c>
      <c r="G8107" s="20">
        <v>55</v>
      </c>
      <c r="H8107" s="11">
        <v>19115.573005473801</v>
      </c>
      <c r="I8107" s="10">
        <v>6067336.3525115596</v>
      </c>
      <c r="J8107" s="33">
        <f t="shared" si="504"/>
        <v>3.1505708427654508E-3</v>
      </c>
      <c r="K8107" s="33">
        <f t="shared" si="505"/>
        <v>3.1456130024901663E-3</v>
      </c>
      <c r="L8107" s="33">
        <f t="shared" si="506"/>
        <v>0.97100415318657152</v>
      </c>
      <c r="M8107" s="33">
        <f t="shared" si="507"/>
        <v>0.96794974989683591</v>
      </c>
    </row>
    <row r="8108" spans="1:13" ht="41.4">
      <c r="A8108" t="s">
        <v>164</v>
      </c>
      <c r="B8108" t="s">
        <v>268</v>
      </c>
      <c r="C8108" s="14" t="s">
        <v>270</v>
      </c>
      <c r="D8108" t="s">
        <v>465</v>
      </c>
      <c r="E8108" t="s">
        <v>483</v>
      </c>
      <c r="F8108" s="20">
        <v>2045</v>
      </c>
      <c r="G8108" s="20">
        <v>56</v>
      </c>
      <c r="H8108" s="11">
        <v>15189.088302934901</v>
      </c>
      <c r="I8108" s="10">
        <v>4041639.66394208</v>
      </c>
      <c r="J8108" s="33">
        <f t="shared" si="504"/>
        <v>3.7581500494578905E-3</v>
      </c>
      <c r="K8108" s="33">
        <f t="shared" si="505"/>
        <v>3.7510970417475864E-3</v>
      </c>
      <c r="L8108" s="33">
        <f t="shared" si="506"/>
        <v>0.96794974989683591</v>
      </c>
      <c r="M8108" s="33">
        <f t="shared" si="507"/>
        <v>0.96431887645343761</v>
      </c>
    </row>
    <row r="8109" spans="1:13" ht="41.4">
      <c r="A8109" t="s">
        <v>164</v>
      </c>
      <c r="B8109" t="s">
        <v>268</v>
      </c>
      <c r="C8109" s="14" t="s">
        <v>270</v>
      </c>
      <c r="D8109" t="s">
        <v>465</v>
      </c>
      <c r="E8109" t="s">
        <v>483</v>
      </c>
      <c r="F8109" s="20">
        <v>2045</v>
      </c>
      <c r="G8109" s="20">
        <v>57</v>
      </c>
      <c r="H8109" s="11">
        <v>16388.059679048602</v>
      </c>
      <c r="I8109" s="10">
        <v>4000211.6676506801</v>
      </c>
      <c r="J8109" s="33">
        <f t="shared" si="504"/>
        <v>4.0967981298532866E-3</v>
      </c>
      <c r="K8109" s="33">
        <f t="shared" si="505"/>
        <v>4.0884177006098588E-3</v>
      </c>
      <c r="L8109" s="33">
        <f t="shared" si="506"/>
        <v>0.96431887645343761</v>
      </c>
      <c r="M8109" s="33">
        <f t="shared" si="507"/>
        <v>0.96037633808991318</v>
      </c>
    </row>
    <row r="8110" spans="1:13" ht="41.4">
      <c r="A8110" t="s">
        <v>164</v>
      </c>
      <c r="B8110" t="s">
        <v>268</v>
      </c>
      <c r="C8110" s="14" t="s">
        <v>270</v>
      </c>
      <c r="D8110" t="s">
        <v>465</v>
      </c>
      <c r="E8110" t="s">
        <v>483</v>
      </c>
      <c r="F8110" s="20">
        <v>2045</v>
      </c>
      <c r="G8110" s="20">
        <v>58</v>
      </c>
      <c r="H8110" s="11">
        <v>17231.999188867401</v>
      </c>
      <c r="I8110" s="10">
        <v>3850346.2773124799</v>
      </c>
      <c r="J8110" s="33">
        <f t="shared" si="504"/>
        <v>4.4754414142967004E-3</v>
      </c>
      <c r="K8110" s="33">
        <f t="shared" si="505"/>
        <v>4.4654415498681654E-3</v>
      </c>
      <c r="L8110" s="33">
        <f t="shared" si="506"/>
        <v>0.96037633808991318</v>
      </c>
      <c r="M8110" s="33">
        <f t="shared" si="507"/>
        <v>0.95608783368629624</v>
      </c>
    </row>
    <row r="8111" spans="1:13" ht="41.4">
      <c r="A8111" t="s">
        <v>164</v>
      </c>
      <c r="B8111" t="s">
        <v>268</v>
      </c>
      <c r="C8111" s="14" t="s">
        <v>270</v>
      </c>
      <c r="D8111" t="s">
        <v>465</v>
      </c>
      <c r="E8111" t="s">
        <v>483</v>
      </c>
      <c r="F8111" s="20">
        <v>2045</v>
      </c>
      <c r="G8111" s="20">
        <v>59</v>
      </c>
      <c r="H8111" s="11">
        <v>18547.297641116202</v>
      </c>
      <c r="I8111" s="10">
        <v>3789133.5219651</v>
      </c>
      <c r="J8111" s="33">
        <f t="shared" si="504"/>
        <v>4.8948651541572763E-3</v>
      </c>
      <c r="K8111" s="33">
        <f t="shared" si="505"/>
        <v>4.8829048244098949E-3</v>
      </c>
      <c r="L8111" s="33">
        <f t="shared" si="506"/>
        <v>0.95608783368629624</v>
      </c>
      <c r="M8111" s="33">
        <f t="shared" si="507"/>
        <v>0.95141934779062987</v>
      </c>
    </row>
    <row r="8112" spans="1:13" ht="41.4">
      <c r="A8112" t="s">
        <v>164</v>
      </c>
      <c r="B8112" t="s">
        <v>268</v>
      </c>
      <c r="C8112" s="14" t="s">
        <v>270</v>
      </c>
      <c r="D8112" t="s">
        <v>465</v>
      </c>
      <c r="E8112" t="s">
        <v>483</v>
      </c>
      <c r="F8112" s="20">
        <v>2045</v>
      </c>
      <c r="G8112" s="20">
        <v>60</v>
      </c>
      <c r="H8112" s="11">
        <v>20198.313810296499</v>
      </c>
      <c r="I8112" s="10">
        <v>3810449.3116704798</v>
      </c>
      <c r="J8112" s="33">
        <f t="shared" si="504"/>
        <v>5.3007695833753709E-3</v>
      </c>
      <c r="K8112" s="33">
        <f t="shared" si="505"/>
        <v>5.2867452950697835E-3</v>
      </c>
      <c r="L8112" s="33">
        <f t="shared" si="506"/>
        <v>0.95141934779062987</v>
      </c>
      <c r="M8112" s="33">
        <f t="shared" si="507"/>
        <v>0.94638943603005943</v>
      </c>
    </row>
    <row r="8113" spans="1:13" ht="41.4">
      <c r="A8113" t="s">
        <v>164</v>
      </c>
      <c r="B8113" t="s">
        <v>268</v>
      </c>
      <c r="C8113" s="14" t="s">
        <v>270</v>
      </c>
      <c r="D8113" t="s">
        <v>465</v>
      </c>
      <c r="E8113" t="s">
        <v>483</v>
      </c>
      <c r="F8113" s="20">
        <v>2045</v>
      </c>
      <c r="G8113" s="20">
        <v>61</v>
      </c>
      <c r="H8113" s="11">
        <v>22379.096763760099</v>
      </c>
      <c r="I8113" s="10">
        <v>3850365.81592754</v>
      </c>
      <c r="J8113" s="33">
        <f t="shared" si="504"/>
        <v>5.8122001476291025E-3</v>
      </c>
      <c r="K8113" s="33">
        <f t="shared" si="505"/>
        <v>5.7953419891613178E-3</v>
      </c>
      <c r="L8113" s="33">
        <f t="shared" si="506"/>
        <v>0.94638943603005943</v>
      </c>
      <c r="M8113" s="33">
        <f t="shared" si="507"/>
        <v>0.94090478559333568</v>
      </c>
    </row>
    <row r="8114" spans="1:13" ht="41.4">
      <c r="A8114" t="s">
        <v>164</v>
      </c>
      <c r="B8114" t="s">
        <v>268</v>
      </c>
      <c r="C8114" s="14" t="s">
        <v>270</v>
      </c>
      <c r="D8114" t="s">
        <v>465</v>
      </c>
      <c r="E8114" t="s">
        <v>483</v>
      </c>
      <c r="F8114" s="20">
        <v>2045</v>
      </c>
      <c r="G8114" s="20">
        <v>62</v>
      </c>
      <c r="H8114" s="11">
        <v>24163.915406923599</v>
      </c>
      <c r="I8114" s="10">
        <v>3789123.63093078</v>
      </c>
      <c r="J8114" s="33">
        <f t="shared" si="504"/>
        <v>6.3771778808356929E-3</v>
      </c>
      <c r="K8114" s="33">
        <f t="shared" si="505"/>
        <v>6.3568868380826649E-3</v>
      </c>
      <c r="L8114" s="33">
        <f t="shared" si="506"/>
        <v>0.94090478559333568</v>
      </c>
      <c r="M8114" s="33">
        <f t="shared" si="507"/>
        <v>0.9349235603459084</v>
      </c>
    </row>
    <row r="8115" spans="1:13" ht="41.4">
      <c r="A8115" t="s">
        <v>164</v>
      </c>
      <c r="B8115" t="s">
        <v>268</v>
      </c>
      <c r="C8115" s="14" t="s">
        <v>270</v>
      </c>
      <c r="D8115" t="s">
        <v>465</v>
      </c>
      <c r="E8115" t="s">
        <v>483</v>
      </c>
      <c r="F8115" s="20">
        <v>2045</v>
      </c>
      <c r="G8115" s="20">
        <v>63</v>
      </c>
      <c r="H8115" s="11">
        <v>25395.897760779299</v>
      </c>
      <c r="I8115" s="10">
        <v>3626006.7505679298</v>
      </c>
      <c r="J8115" s="33">
        <f t="shared" si="504"/>
        <v>7.0038197686205688E-3</v>
      </c>
      <c r="K8115" s="33">
        <f t="shared" si="505"/>
        <v>6.9793501831270088E-3</v>
      </c>
      <c r="L8115" s="33">
        <f t="shared" si="506"/>
        <v>0.9349235603459084</v>
      </c>
      <c r="M8115" s="33">
        <f t="shared" si="507"/>
        <v>0.92839840142379848</v>
      </c>
    </row>
    <row r="8116" spans="1:13" ht="41.4">
      <c r="A8116" t="s">
        <v>164</v>
      </c>
      <c r="B8116" t="s">
        <v>268</v>
      </c>
      <c r="C8116" s="14" t="s">
        <v>270</v>
      </c>
      <c r="D8116" t="s">
        <v>465</v>
      </c>
      <c r="E8116" t="s">
        <v>483</v>
      </c>
      <c r="F8116" s="20">
        <v>2045</v>
      </c>
      <c r="G8116" s="20">
        <v>64</v>
      </c>
      <c r="H8116" s="11">
        <v>27017.085835522499</v>
      </c>
      <c r="I8116" s="10">
        <v>3516490.5555769</v>
      </c>
      <c r="J8116" s="33">
        <f t="shared" si="504"/>
        <v>7.6829684051547796E-3</v>
      </c>
      <c r="K8116" s="33">
        <f t="shared" si="505"/>
        <v>7.653529843488549E-3</v>
      </c>
      <c r="L8116" s="33">
        <f t="shared" si="506"/>
        <v>0.92839840142379848</v>
      </c>
      <c r="M8116" s="33">
        <f t="shared" si="507"/>
        <v>0.92129287655185432</v>
      </c>
    </row>
    <row r="8117" spans="1:13" ht="41.4">
      <c r="A8117" t="s">
        <v>164</v>
      </c>
      <c r="B8117" t="s">
        <v>268</v>
      </c>
      <c r="C8117" s="14" t="s">
        <v>270</v>
      </c>
      <c r="D8117" t="s">
        <v>465</v>
      </c>
      <c r="E8117" t="s">
        <v>483</v>
      </c>
      <c r="F8117" s="20">
        <v>2045</v>
      </c>
      <c r="G8117" s="20">
        <v>65</v>
      </c>
      <c r="H8117" s="11">
        <v>27471.199001564</v>
      </c>
      <c r="I8117" s="10">
        <v>3418407.2487877901</v>
      </c>
      <c r="J8117" s="33">
        <f t="shared" si="504"/>
        <v>8.0362569472392821E-3</v>
      </c>
      <c r="K8117" s="33">
        <f t="shared" si="505"/>
        <v>8.0040525596973833E-3</v>
      </c>
      <c r="L8117" s="33">
        <f t="shared" si="506"/>
        <v>0.92129287655185432</v>
      </c>
      <c r="M8117" s="33">
        <f t="shared" si="507"/>
        <v>0.91391879994505854</v>
      </c>
    </row>
    <row r="8118" spans="1:13" ht="41.4">
      <c r="A8118" t="s">
        <v>164</v>
      </c>
      <c r="B8118" t="s">
        <v>268</v>
      </c>
      <c r="C8118" s="14" t="s">
        <v>270</v>
      </c>
      <c r="D8118" t="s">
        <v>465</v>
      </c>
      <c r="E8118" t="s">
        <v>483</v>
      </c>
      <c r="F8118" s="20">
        <v>2045</v>
      </c>
      <c r="G8118" s="20">
        <v>66</v>
      </c>
      <c r="H8118" s="11">
        <v>29232.986406673601</v>
      </c>
      <c r="I8118" s="10">
        <v>3313986.9169456498</v>
      </c>
      <c r="J8118" s="33">
        <f t="shared" si="504"/>
        <v>8.8210928827734507E-3</v>
      </c>
      <c r="K8118" s="33">
        <f t="shared" si="505"/>
        <v>8.7823011884594626E-3</v>
      </c>
      <c r="L8118" s="33">
        <f t="shared" si="506"/>
        <v>0.91391879994505854</v>
      </c>
      <c r="M8118" s="33">
        <f t="shared" si="507"/>
        <v>0.90589248978214565</v>
      </c>
    </row>
    <row r="8119" spans="1:13" ht="41.4">
      <c r="A8119" t="s">
        <v>164</v>
      </c>
      <c r="B8119" t="s">
        <v>268</v>
      </c>
      <c r="C8119" s="14" t="s">
        <v>270</v>
      </c>
      <c r="D8119" t="s">
        <v>465</v>
      </c>
      <c r="E8119" t="s">
        <v>483</v>
      </c>
      <c r="F8119" s="20">
        <v>2045</v>
      </c>
      <c r="G8119" s="20">
        <v>67</v>
      </c>
      <c r="H8119" s="11">
        <v>30906.669460868699</v>
      </c>
      <c r="I8119" s="10">
        <v>3190390.0076553598</v>
      </c>
      <c r="J8119" s="33">
        <f t="shared" si="504"/>
        <v>9.6874267367650854E-3</v>
      </c>
      <c r="K8119" s="33">
        <f t="shared" si="505"/>
        <v>9.6406547735455872E-3</v>
      </c>
      <c r="L8119" s="33">
        <f t="shared" si="506"/>
        <v>0.90589248978214565</v>
      </c>
      <c r="M8119" s="33">
        <f t="shared" si="507"/>
        <v>0.89715909302620833</v>
      </c>
    </row>
    <row r="8120" spans="1:13" ht="41.4">
      <c r="A8120" t="s">
        <v>164</v>
      </c>
      <c r="B8120" t="s">
        <v>268</v>
      </c>
      <c r="C8120" s="14" t="s">
        <v>270</v>
      </c>
      <c r="D8120" t="s">
        <v>465</v>
      </c>
      <c r="E8120" t="s">
        <v>483</v>
      </c>
      <c r="F8120" s="20">
        <v>2045</v>
      </c>
      <c r="G8120" s="20">
        <v>68</v>
      </c>
      <c r="H8120" s="11">
        <v>32797.366414904704</v>
      </c>
      <c r="I8120" s="10">
        <v>3077995.6889829002</v>
      </c>
      <c r="J8120" s="33">
        <f t="shared" si="504"/>
        <v>1.0655429613594534E-2</v>
      </c>
      <c r="K8120" s="33">
        <f t="shared" si="505"/>
        <v>1.0598861620505162E-2</v>
      </c>
      <c r="L8120" s="33">
        <f t="shared" si="506"/>
        <v>0.89715909302620833</v>
      </c>
      <c r="M8120" s="33">
        <f t="shared" si="507"/>
        <v>0.88765022794764559</v>
      </c>
    </row>
    <row r="8121" spans="1:13" ht="41.4">
      <c r="A8121" t="s">
        <v>164</v>
      </c>
      <c r="B8121" t="s">
        <v>268</v>
      </c>
      <c r="C8121" s="14" t="s">
        <v>270</v>
      </c>
      <c r="D8121" t="s">
        <v>465</v>
      </c>
      <c r="E8121" t="s">
        <v>483</v>
      </c>
      <c r="F8121" s="20">
        <v>2045</v>
      </c>
      <c r="G8121" s="20">
        <v>69</v>
      </c>
      <c r="H8121" s="11">
        <v>34621.130911503496</v>
      </c>
      <c r="I8121" s="10">
        <v>2954485.9174039001</v>
      </c>
      <c r="J8121" s="33">
        <f t="shared" si="504"/>
        <v>1.1718157364555998E-2</v>
      </c>
      <c r="K8121" s="33">
        <f t="shared" si="505"/>
        <v>1.1649767154949475E-2</v>
      </c>
      <c r="L8121" s="33">
        <f t="shared" si="506"/>
        <v>0.88765022794764559</v>
      </c>
      <c r="M8121" s="33">
        <f t="shared" si="507"/>
        <v>0.87730930947701768</v>
      </c>
    </row>
    <row r="8122" spans="1:13" ht="41.4">
      <c r="A8122" t="s">
        <v>164</v>
      </c>
      <c r="B8122" t="s">
        <v>268</v>
      </c>
      <c r="C8122" s="14" t="s">
        <v>270</v>
      </c>
      <c r="D8122" t="s">
        <v>465</v>
      </c>
      <c r="E8122" t="s">
        <v>483</v>
      </c>
      <c r="F8122" s="20">
        <v>2046</v>
      </c>
      <c r="G8122" s="20">
        <v>30</v>
      </c>
      <c r="H8122" s="11">
        <v>689.18792347990995</v>
      </c>
      <c r="I8122" s="10">
        <v>4588357.9791446002</v>
      </c>
      <c r="J8122" s="33">
        <f t="shared" si="504"/>
        <v>1.502036080472505E-4</v>
      </c>
      <c r="K8122" s="33">
        <f t="shared" si="505"/>
        <v>1.5019232805013605E-4</v>
      </c>
      <c r="L8122" s="33">
        <f t="shared" si="506"/>
        <v>1</v>
      </c>
      <c r="M8122" s="33">
        <f t="shared" si="507"/>
        <v>0.99984980767194986</v>
      </c>
    </row>
    <row r="8123" spans="1:13" ht="41.4">
      <c r="A8123" t="s">
        <v>164</v>
      </c>
      <c r="B8123" t="s">
        <v>268</v>
      </c>
      <c r="C8123" s="14" t="s">
        <v>270</v>
      </c>
      <c r="D8123" t="s">
        <v>465</v>
      </c>
      <c r="E8123" t="s">
        <v>483</v>
      </c>
      <c r="F8123" s="20">
        <v>2046</v>
      </c>
      <c r="G8123" s="20">
        <v>31</v>
      </c>
      <c r="H8123" s="11">
        <v>973.70836888504402</v>
      </c>
      <c r="I8123" s="10">
        <v>4637167.4197360901</v>
      </c>
      <c r="J8123" s="33">
        <f t="shared" si="504"/>
        <v>2.0997912750375953E-4</v>
      </c>
      <c r="K8123" s="33">
        <f t="shared" si="505"/>
        <v>2.0995708342974595E-4</v>
      </c>
      <c r="L8123" s="33">
        <f t="shared" si="506"/>
        <v>0.99984980767194986</v>
      </c>
      <c r="M8123" s="33">
        <f t="shared" si="507"/>
        <v>0.99963988212246324</v>
      </c>
    </row>
    <row r="8124" spans="1:13" ht="41.4">
      <c r="A8124" t="s">
        <v>164</v>
      </c>
      <c r="B8124" t="s">
        <v>268</v>
      </c>
      <c r="C8124" s="14" t="s">
        <v>270</v>
      </c>
      <c r="D8124" t="s">
        <v>465</v>
      </c>
      <c r="E8124" t="s">
        <v>483</v>
      </c>
      <c r="F8124" s="20">
        <v>2046</v>
      </c>
      <c r="G8124" s="20">
        <v>32</v>
      </c>
      <c r="H8124" s="11">
        <v>1040.81046185844</v>
      </c>
      <c r="I8124" s="10">
        <v>4703696.4123793701</v>
      </c>
      <c r="J8124" s="33">
        <f t="shared" si="504"/>
        <v>2.2127500812322727E-4</v>
      </c>
      <c r="K8124" s="33">
        <f t="shared" si="505"/>
        <v>2.2125052861421413E-4</v>
      </c>
      <c r="L8124" s="33">
        <f t="shared" si="506"/>
        <v>0.99963988212246324</v>
      </c>
      <c r="M8124" s="33">
        <f t="shared" si="507"/>
        <v>0.99941871127011983</v>
      </c>
    </row>
    <row r="8125" spans="1:13" ht="41.4">
      <c r="A8125" t="s">
        <v>164</v>
      </c>
      <c r="B8125" t="s">
        <v>268</v>
      </c>
      <c r="C8125" s="14" t="s">
        <v>270</v>
      </c>
      <c r="D8125" t="s">
        <v>465</v>
      </c>
      <c r="E8125" t="s">
        <v>483</v>
      </c>
      <c r="F8125" s="20">
        <v>2046</v>
      </c>
      <c r="G8125" s="20">
        <v>33</v>
      </c>
      <c r="H8125" s="11">
        <v>1118.64514975368</v>
      </c>
      <c r="I8125" s="10">
        <v>4771580.1637625201</v>
      </c>
      <c r="J8125" s="33">
        <f t="shared" si="504"/>
        <v>2.3443913994134765E-4</v>
      </c>
      <c r="K8125" s="33">
        <f t="shared" si="505"/>
        <v>2.3441166123361334E-4</v>
      </c>
      <c r="L8125" s="33">
        <f t="shared" si="506"/>
        <v>0.99941871127011983</v>
      </c>
      <c r="M8125" s="33">
        <f t="shared" si="507"/>
        <v>0.99918443586974304</v>
      </c>
    </row>
    <row r="8126" spans="1:13" ht="41.4">
      <c r="A8126" t="s">
        <v>164</v>
      </c>
      <c r="B8126" t="s">
        <v>268</v>
      </c>
      <c r="C8126" s="14" t="s">
        <v>270</v>
      </c>
      <c r="D8126" t="s">
        <v>465</v>
      </c>
      <c r="E8126" t="s">
        <v>483</v>
      </c>
      <c r="F8126" s="20">
        <v>2046</v>
      </c>
      <c r="G8126" s="20">
        <v>34</v>
      </c>
      <c r="H8126" s="11">
        <v>1264.4609018656599</v>
      </c>
      <c r="I8126" s="10">
        <v>4883667.0558014698</v>
      </c>
      <c r="J8126" s="33">
        <f t="shared" si="504"/>
        <v>2.5891627898006787E-4</v>
      </c>
      <c r="K8126" s="33">
        <f t="shared" si="505"/>
        <v>2.5888276305296998E-4</v>
      </c>
      <c r="L8126" s="33">
        <f t="shared" si="506"/>
        <v>0.99918443586974304</v>
      </c>
      <c r="M8126" s="33">
        <f t="shared" si="507"/>
        <v>0.9989257642421856</v>
      </c>
    </row>
    <row r="8127" spans="1:13" ht="41.4">
      <c r="A8127" t="s">
        <v>164</v>
      </c>
      <c r="B8127" t="s">
        <v>268</v>
      </c>
      <c r="C8127" s="14" t="s">
        <v>270</v>
      </c>
      <c r="D8127" t="s">
        <v>465</v>
      </c>
      <c r="E8127" t="s">
        <v>483</v>
      </c>
      <c r="F8127" s="20">
        <v>2046</v>
      </c>
      <c r="G8127" s="20">
        <v>35</v>
      </c>
      <c r="H8127" s="11">
        <v>1643.3397389080301</v>
      </c>
      <c r="I8127" s="10">
        <v>4854949.1216393402</v>
      </c>
      <c r="J8127" s="33">
        <f t="shared" si="504"/>
        <v>3.3848753050436375E-4</v>
      </c>
      <c r="K8127" s="33">
        <f t="shared" si="505"/>
        <v>3.3843025006330407E-4</v>
      </c>
      <c r="L8127" s="33">
        <f t="shared" si="506"/>
        <v>0.9989257642421856</v>
      </c>
      <c r="M8127" s="33">
        <f t="shared" si="507"/>
        <v>0.99858769754599841</v>
      </c>
    </row>
    <row r="8128" spans="1:13" ht="41.4">
      <c r="A8128" t="s">
        <v>164</v>
      </c>
      <c r="B8128" t="s">
        <v>268</v>
      </c>
      <c r="C8128" s="14" t="s">
        <v>270</v>
      </c>
      <c r="D8128" t="s">
        <v>465</v>
      </c>
      <c r="E8128" t="s">
        <v>483</v>
      </c>
      <c r="F8128" s="20">
        <v>2046</v>
      </c>
      <c r="G8128" s="20">
        <v>36</v>
      </c>
      <c r="H8128" s="11">
        <v>1874.4276832459</v>
      </c>
      <c r="I8128" s="10">
        <v>4720402.2416845998</v>
      </c>
      <c r="J8128" s="33">
        <f t="shared" si="504"/>
        <v>3.9709066881913886E-4</v>
      </c>
      <c r="K8128" s="33">
        <f t="shared" si="505"/>
        <v>3.9701183875406887E-4</v>
      </c>
      <c r="L8128" s="33">
        <f t="shared" si="506"/>
        <v>0.99858769754599841</v>
      </c>
      <c r="M8128" s="33">
        <f t="shared" si="507"/>
        <v>0.99819124640803847</v>
      </c>
    </row>
    <row r="8129" spans="1:13" ht="41.4">
      <c r="A8129" t="s">
        <v>164</v>
      </c>
      <c r="B8129" t="s">
        <v>268</v>
      </c>
      <c r="C8129" s="14" t="s">
        <v>270</v>
      </c>
      <c r="D8129" t="s">
        <v>465</v>
      </c>
      <c r="E8129" t="s">
        <v>483</v>
      </c>
      <c r="F8129" s="20">
        <v>2046</v>
      </c>
      <c r="G8129" s="20">
        <v>37</v>
      </c>
      <c r="H8129" s="11">
        <v>1983.81118657249</v>
      </c>
      <c r="I8129" s="10">
        <v>4648520.6083865399</v>
      </c>
      <c r="J8129" s="33">
        <f t="shared" si="504"/>
        <v>4.2676183536616676E-4</v>
      </c>
      <c r="K8129" s="33">
        <f t="shared" si="505"/>
        <v>4.2667078548674908E-4</v>
      </c>
      <c r="L8129" s="33">
        <f t="shared" si="506"/>
        <v>0.99819124640803847</v>
      </c>
      <c r="M8129" s="33">
        <f t="shared" si="507"/>
        <v>0.99776534736486755</v>
      </c>
    </row>
    <row r="8130" spans="1:13" ht="41.4">
      <c r="A8130" t="s">
        <v>164</v>
      </c>
      <c r="B8130" t="s">
        <v>268</v>
      </c>
      <c r="C8130" s="14" t="s">
        <v>270</v>
      </c>
      <c r="D8130" t="s">
        <v>465</v>
      </c>
      <c r="E8130" t="s">
        <v>483</v>
      </c>
      <c r="F8130" s="20">
        <v>2046</v>
      </c>
      <c r="G8130" s="20">
        <v>38</v>
      </c>
      <c r="H8130" s="11">
        <v>2119.4123382632401</v>
      </c>
      <c r="I8130" s="10">
        <v>4604253.2308527101</v>
      </c>
      <c r="J8130" s="33">
        <f t="shared" ref="J8130:J8193" si="508">IF(I8130&gt;0,H8130/I8130,0)</f>
        <v>4.6031619721983102E-4</v>
      </c>
      <c r="K8130" s="33">
        <f t="shared" ref="K8130:K8193" si="509">1-EXP(-J8130)</f>
        <v>4.6021026797338216E-4</v>
      </c>
      <c r="L8130" s="33">
        <f t="shared" ref="L8130:L8193" si="510">IF(G8130=30,1,M8129)</f>
        <v>0.99776534736486755</v>
      </c>
      <c r="M8130" s="33">
        <f t="shared" ref="M8130:M8193" si="511">L8130*(1-K8130)</f>
        <v>0.99730616550698226</v>
      </c>
    </row>
    <row r="8131" spans="1:13" ht="41.4">
      <c r="A8131" t="s">
        <v>164</v>
      </c>
      <c r="B8131" t="s">
        <v>268</v>
      </c>
      <c r="C8131" s="14" t="s">
        <v>270</v>
      </c>
      <c r="D8131" t="s">
        <v>465</v>
      </c>
      <c r="E8131" t="s">
        <v>483</v>
      </c>
      <c r="F8131" s="20">
        <v>2046</v>
      </c>
      <c r="G8131" s="20">
        <v>39</v>
      </c>
      <c r="H8131" s="11">
        <v>2365.1924603132702</v>
      </c>
      <c r="I8131" s="10">
        <v>4627320.05094436</v>
      </c>
      <c r="J8131" s="33">
        <f t="shared" si="508"/>
        <v>5.1113656161098551E-4</v>
      </c>
      <c r="K8131" s="33">
        <f t="shared" si="509"/>
        <v>5.1100595357245204E-4</v>
      </c>
      <c r="L8131" s="33">
        <f t="shared" si="510"/>
        <v>0.99730616550698226</v>
      </c>
      <c r="M8131" s="33">
        <f t="shared" si="511"/>
        <v>0.99679653611887364</v>
      </c>
    </row>
    <row r="8132" spans="1:13" ht="41.4">
      <c r="A8132" t="s">
        <v>164</v>
      </c>
      <c r="B8132" t="s">
        <v>268</v>
      </c>
      <c r="C8132" s="14" t="s">
        <v>270</v>
      </c>
      <c r="D8132" t="s">
        <v>465</v>
      </c>
      <c r="E8132" t="s">
        <v>483</v>
      </c>
      <c r="F8132" s="20">
        <v>2046</v>
      </c>
      <c r="G8132" s="20">
        <v>40</v>
      </c>
      <c r="H8132" s="11">
        <v>3116.8624712178798</v>
      </c>
      <c r="I8132" s="10">
        <v>4542187.1136415703</v>
      </c>
      <c r="J8132" s="33">
        <f t="shared" si="508"/>
        <v>6.8620301040813424E-4</v>
      </c>
      <c r="K8132" s="33">
        <f t="shared" si="509"/>
        <v>6.8596762696571112E-4</v>
      </c>
      <c r="L8132" s="33">
        <f t="shared" si="510"/>
        <v>0.99679653611887364</v>
      </c>
      <c r="M8132" s="33">
        <f t="shared" si="511"/>
        <v>0.99611276596442455</v>
      </c>
    </row>
    <row r="8133" spans="1:13" ht="41.4">
      <c r="A8133" t="s">
        <v>164</v>
      </c>
      <c r="B8133" t="s">
        <v>268</v>
      </c>
      <c r="C8133" s="14" t="s">
        <v>270</v>
      </c>
      <c r="D8133" t="s">
        <v>465</v>
      </c>
      <c r="E8133" t="s">
        <v>483</v>
      </c>
      <c r="F8133" s="20">
        <v>2046</v>
      </c>
      <c r="G8133" s="20">
        <v>41</v>
      </c>
      <c r="H8133" s="11">
        <v>3463.7324354160201</v>
      </c>
      <c r="I8133" s="10">
        <v>4477687.8129857201</v>
      </c>
      <c r="J8133" s="33">
        <f t="shared" si="508"/>
        <v>7.7355380278430015E-4</v>
      </c>
      <c r="K8133" s="33">
        <f t="shared" si="509"/>
        <v>7.7325468717370782E-4</v>
      </c>
      <c r="L8133" s="33">
        <f t="shared" si="510"/>
        <v>0.99611276596442455</v>
      </c>
      <c r="M8133" s="33">
        <f t="shared" si="511"/>
        <v>0.99534251709918897</v>
      </c>
    </row>
    <row r="8134" spans="1:13" ht="41.4">
      <c r="A8134" t="s">
        <v>164</v>
      </c>
      <c r="B8134" t="s">
        <v>268</v>
      </c>
      <c r="C8134" s="14" t="s">
        <v>270</v>
      </c>
      <c r="D8134" t="s">
        <v>465</v>
      </c>
      <c r="E8134" t="s">
        <v>483</v>
      </c>
      <c r="F8134" s="20">
        <v>2046</v>
      </c>
      <c r="G8134" s="20">
        <v>42</v>
      </c>
      <c r="H8134" s="11">
        <v>3647.7338453915399</v>
      </c>
      <c r="I8134" s="10">
        <v>4346618.6035304796</v>
      </c>
      <c r="J8134" s="33">
        <f t="shared" si="508"/>
        <v>8.3921185135238678E-4</v>
      </c>
      <c r="K8134" s="33">
        <f t="shared" si="509"/>
        <v>8.3885981157216793E-4</v>
      </c>
      <c r="L8134" s="33">
        <f t="shared" si="510"/>
        <v>0.99534251709918897</v>
      </c>
      <c r="M8134" s="33">
        <f t="shared" si="511"/>
        <v>0.99450756426284537</v>
      </c>
    </row>
    <row r="8135" spans="1:13" ht="41.4">
      <c r="A8135" t="s">
        <v>164</v>
      </c>
      <c r="B8135" t="s">
        <v>268</v>
      </c>
      <c r="C8135" s="14" t="s">
        <v>270</v>
      </c>
      <c r="D8135" t="s">
        <v>465</v>
      </c>
      <c r="E8135" t="s">
        <v>483</v>
      </c>
      <c r="F8135" s="20">
        <v>2046</v>
      </c>
      <c r="G8135" s="20">
        <v>43</v>
      </c>
      <c r="H8135" s="11">
        <v>3903.0137773749898</v>
      </c>
      <c r="I8135" s="10">
        <v>4277279.0941298502</v>
      </c>
      <c r="J8135" s="33">
        <f t="shared" si="508"/>
        <v>9.1249920603298884E-4</v>
      </c>
      <c r="K8135" s="33">
        <f t="shared" si="509"/>
        <v>9.1208300523637487E-4</v>
      </c>
      <c r="L8135" s="33">
        <f t="shared" si="510"/>
        <v>0.99450756426284537</v>
      </c>
      <c r="M8135" s="33">
        <f t="shared" si="511"/>
        <v>0.9936004908149022</v>
      </c>
    </row>
    <row r="8136" spans="1:13" ht="41.4">
      <c r="A8136" t="s">
        <v>164</v>
      </c>
      <c r="B8136" t="s">
        <v>268</v>
      </c>
      <c r="C8136" s="14" t="s">
        <v>270</v>
      </c>
      <c r="D8136" t="s">
        <v>465</v>
      </c>
      <c r="E8136" t="s">
        <v>483</v>
      </c>
      <c r="F8136" s="20">
        <v>2046</v>
      </c>
      <c r="G8136" s="20">
        <v>44</v>
      </c>
      <c r="H8136" s="11">
        <v>4385.4491501242501</v>
      </c>
      <c r="I8136" s="10">
        <v>4248688.7640279401</v>
      </c>
      <c r="J8136" s="33">
        <f t="shared" si="508"/>
        <v>1.0321888454749167E-3</v>
      </c>
      <c r="K8136" s="33">
        <f t="shared" si="509"/>
        <v>1.0316563218060182E-3</v>
      </c>
      <c r="L8136" s="33">
        <f t="shared" si="510"/>
        <v>0.9936004908149022</v>
      </c>
      <c r="M8136" s="33">
        <f t="shared" si="511"/>
        <v>0.99257543658720349</v>
      </c>
    </row>
    <row r="8137" spans="1:13" ht="41.4">
      <c r="A8137" t="s">
        <v>164</v>
      </c>
      <c r="B8137" t="s">
        <v>268</v>
      </c>
      <c r="C8137" s="14" t="s">
        <v>270</v>
      </c>
      <c r="D8137" t="s">
        <v>465</v>
      </c>
      <c r="E8137" t="s">
        <v>483</v>
      </c>
      <c r="F8137" s="20">
        <v>2046</v>
      </c>
      <c r="G8137" s="20">
        <v>45</v>
      </c>
      <c r="H8137" s="11">
        <v>5585.9995709569403</v>
      </c>
      <c r="I8137" s="10">
        <v>4222484.5866732299</v>
      </c>
      <c r="J8137" s="33">
        <f t="shared" si="508"/>
        <v>1.3229176936695424E-3</v>
      </c>
      <c r="K8137" s="33">
        <f t="shared" si="509"/>
        <v>1.3220430238053416E-3</v>
      </c>
      <c r="L8137" s="33">
        <f t="shared" si="510"/>
        <v>0.99257543658720349</v>
      </c>
      <c r="M8137" s="33">
        <f t="shared" si="511"/>
        <v>0.99126320915566279</v>
      </c>
    </row>
    <row r="8138" spans="1:13" ht="41.4">
      <c r="A8138" t="s">
        <v>164</v>
      </c>
      <c r="B8138" t="s">
        <v>268</v>
      </c>
      <c r="C8138" s="14" t="s">
        <v>270</v>
      </c>
      <c r="D8138" t="s">
        <v>465</v>
      </c>
      <c r="E8138" t="s">
        <v>483</v>
      </c>
      <c r="F8138" s="20">
        <v>2046</v>
      </c>
      <c r="G8138" s="20">
        <v>46</v>
      </c>
      <c r="H8138" s="11">
        <v>6140.7561537152296</v>
      </c>
      <c r="I8138" s="10">
        <v>4194373.2367690997</v>
      </c>
      <c r="J8138" s="33">
        <f t="shared" si="508"/>
        <v>1.4640461892812897E-3</v>
      </c>
      <c r="K8138" s="33">
        <f t="shared" si="509"/>
        <v>1.4629749964815142E-3</v>
      </c>
      <c r="L8138" s="33">
        <f t="shared" si="510"/>
        <v>0.99126320915566279</v>
      </c>
      <c r="M8138" s="33">
        <f t="shared" si="511"/>
        <v>0.989813015865736</v>
      </c>
    </row>
    <row r="8139" spans="1:13" ht="41.4">
      <c r="A8139" t="s">
        <v>164</v>
      </c>
      <c r="B8139" t="s">
        <v>268</v>
      </c>
      <c r="C8139" s="14" t="s">
        <v>270</v>
      </c>
      <c r="D8139" t="s">
        <v>465</v>
      </c>
      <c r="E8139" t="s">
        <v>483</v>
      </c>
      <c r="F8139" s="20">
        <v>2046</v>
      </c>
      <c r="G8139" s="20">
        <v>47</v>
      </c>
      <c r="H8139" s="11">
        <v>6741.7775832943298</v>
      </c>
      <c r="I8139" s="10">
        <v>4204717.1533297002</v>
      </c>
      <c r="J8139" s="33">
        <f t="shared" si="508"/>
        <v>1.6033843270421985E-3</v>
      </c>
      <c r="K8139" s="33">
        <f t="shared" si="509"/>
        <v>1.6020995931246285E-3</v>
      </c>
      <c r="L8139" s="33">
        <f t="shared" si="510"/>
        <v>0.989813015865736</v>
      </c>
      <c r="M8139" s="33">
        <f t="shared" si="511"/>
        <v>0.98822723683574809</v>
      </c>
    </row>
    <row r="8140" spans="1:13" ht="41.4">
      <c r="A8140" t="s">
        <v>164</v>
      </c>
      <c r="B8140" t="s">
        <v>268</v>
      </c>
      <c r="C8140" s="14" t="s">
        <v>270</v>
      </c>
      <c r="D8140" t="s">
        <v>465</v>
      </c>
      <c r="E8140" t="s">
        <v>483</v>
      </c>
      <c r="F8140" s="20">
        <v>2046</v>
      </c>
      <c r="G8140" s="20">
        <v>48</v>
      </c>
      <c r="H8140" s="11">
        <v>7478.5492318342303</v>
      </c>
      <c r="I8140" s="10">
        <v>4251856.5094595104</v>
      </c>
      <c r="J8140" s="33">
        <f t="shared" si="508"/>
        <v>1.7588903141947498E-3</v>
      </c>
      <c r="K8140" s="33">
        <f t="shared" si="509"/>
        <v>1.7573443731391247E-3</v>
      </c>
      <c r="L8140" s="33">
        <f t="shared" si="510"/>
        <v>0.98822723683574809</v>
      </c>
      <c r="M8140" s="33">
        <f t="shared" si="511"/>
        <v>0.98649058126171196</v>
      </c>
    </row>
    <row r="8141" spans="1:13" ht="41.4">
      <c r="A8141" t="s">
        <v>164</v>
      </c>
      <c r="B8141" t="s">
        <v>268</v>
      </c>
      <c r="C8141" s="14" t="s">
        <v>270</v>
      </c>
      <c r="D8141" t="s">
        <v>465</v>
      </c>
      <c r="E8141" t="s">
        <v>483</v>
      </c>
      <c r="F8141" s="20">
        <v>2046</v>
      </c>
      <c r="G8141" s="20">
        <v>49</v>
      </c>
      <c r="H8141" s="11">
        <v>8636.6365196900006</v>
      </c>
      <c r="I8141" s="10">
        <v>4371152.6566341901</v>
      </c>
      <c r="J8141" s="33">
        <f t="shared" si="508"/>
        <v>1.9758258743450647E-3</v>
      </c>
      <c r="K8141" s="33">
        <f t="shared" si="509"/>
        <v>1.9738752153345418E-3</v>
      </c>
      <c r="L8141" s="33">
        <f t="shared" si="510"/>
        <v>0.98649058126171196</v>
      </c>
      <c r="M8141" s="33">
        <f t="shared" si="511"/>
        <v>0.98454337195319852</v>
      </c>
    </row>
    <row r="8142" spans="1:13" ht="41.4">
      <c r="A8142" t="s">
        <v>164</v>
      </c>
      <c r="B8142" t="s">
        <v>268</v>
      </c>
      <c r="C8142" s="14" t="s">
        <v>270</v>
      </c>
      <c r="D8142" t="s">
        <v>465</v>
      </c>
      <c r="E8142" t="s">
        <v>483</v>
      </c>
      <c r="F8142" s="20">
        <v>2046</v>
      </c>
      <c r="G8142" s="20">
        <v>50</v>
      </c>
      <c r="H8142" s="11">
        <v>9731.7903770081502</v>
      </c>
      <c r="I8142" s="10">
        <v>4315784.9862054</v>
      </c>
      <c r="J8142" s="33">
        <f t="shared" si="508"/>
        <v>2.2549293832093116E-3</v>
      </c>
      <c r="K8142" s="33">
        <f t="shared" si="509"/>
        <v>2.2523889398132768E-3</v>
      </c>
      <c r="L8142" s="33">
        <f t="shared" si="510"/>
        <v>0.98454337195319852</v>
      </c>
      <c r="M8142" s="33">
        <f t="shared" si="511"/>
        <v>0.98232579735144465</v>
      </c>
    </row>
    <row r="8143" spans="1:13" ht="41.4">
      <c r="A8143" t="s">
        <v>164</v>
      </c>
      <c r="B8143" t="s">
        <v>268</v>
      </c>
      <c r="C8143" s="14" t="s">
        <v>270</v>
      </c>
      <c r="D8143" t="s">
        <v>465</v>
      </c>
      <c r="E8143" t="s">
        <v>483</v>
      </c>
      <c r="F8143" s="20">
        <v>2046</v>
      </c>
      <c r="G8143" s="20">
        <v>51</v>
      </c>
      <c r="H8143" s="11">
        <v>10436.222823120301</v>
      </c>
      <c r="I8143" s="10">
        <v>4229687.2203957196</v>
      </c>
      <c r="J8143" s="33">
        <f t="shared" si="508"/>
        <v>2.4673746022628859E-3</v>
      </c>
      <c r="K8143" s="33">
        <f t="shared" si="509"/>
        <v>2.4643331355423959E-3</v>
      </c>
      <c r="L8143" s="33">
        <f t="shared" si="510"/>
        <v>0.98232579735144465</v>
      </c>
      <c r="M8143" s="33">
        <f t="shared" si="511"/>
        <v>0.97990501933913343</v>
      </c>
    </row>
    <row r="8144" spans="1:13" ht="41.4">
      <c r="A8144" t="s">
        <v>164</v>
      </c>
      <c r="B8144" t="s">
        <v>268</v>
      </c>
      <c r="C8144" s="14" t="s">
        <v>270</v>
      </c>
      <c r="D8144" t="s">
        <v>465</v>
      </c>
      <c r="E8144" t="s">
        <v>483</v>
      </c>
      <c r="F8144" s="20">
        <v>2046</v>
      </c>
      <c r="G8144" s="20">
        <v>52</v>
      </c>
      <c r="H8144" s="11">
        <v>11211.2424408595</v>
      </c>
      <c r="I8144" s="10">
        <v>4158039.4257734101</v>
      </c>
      <c r="J8144" s="33">
        <f t="shared" si="508"/>
        <v>2.6962809374454569E-3</v>
      </c>
      <c r="K8144" s="33">
        <f t="shared" si="509"/>
        <v>2.6926492367603805E-3</v>
      </c>
      <c r="L8144" s="33">
        <f t="shared" si="510"/>
        <v>0.97990501933913343</v>
      </c>
      <c r="M8144" s="33">
        <f t="shared" si="511"/>
        <v>0.97726647883671225</v>
      </c>
    </row>
    <row r="8145" spans="1:13" ht="41.4">
      <c r="A8145" t="s">
        <v>164</v>
      </c>
      <c r="B8145" t="s">
        <v>268</v>
      </c>
      <c r="C8145" s="14" t="s">
        <v>270</v>
      </c>
      <c r="D8145" t="s">
        <v>465</v>
      </c>
      <c r="E8145" t="s">
        <v>483</v>
      </c>
      <c r="F8145" s="20">
        <v>2046</v>
      </c>
      <c r="G8145" s="20">
        <v>53</v>
      </c>
      <c r="H8145" s="11">
        <v>12022.4006801</v>
      </c>
      <c r="I8145" s="10">
        <v>4088537.3347407598</v>
      </c>
      <c r="J8145" s="33">
        <f t="shared" si="508"/>
        <v>2.9405138551492033E-3</v>
      </c>
      <c r="K8145" s="33">
        <f t="shared" si="509"/>
        <v>2.9361947787548415E-3</v>
      </c>
      <c r="L8145" s="33">
        <f t="shared" si="510"/>
        <v>0.97726647883671225</v>
      </c>
      <c r="M8145" s="33">
        <f t="shared" si="511"/>
        <v>0.97439703410409972</v>
      </c>
    </row>
    <row r="8146" spans="1:13" ht="41.4">
      <c r="A8146" t="s">
        <v>164</v>
      </c>
      <c r="B8146" t="s">
        <v>268</v>
      </c>
      <c r="C8146" s="14" t="s">
        <v>270</v>
      </c>
      <c r="D8146" t="s">
        <v>465</v>
      </c>
      <c r="E8146" t="s">
        <v>483</v>
      </c>
      <c r="F8146" s="20">
        <v>2046</v>
      </c>
      <c r="G8146" s="20">
        <v>54</v>
      </c>
      <c r="H8146" s="11">
        <v>13117.3612154774</v>
      </c>
      <c r="I8146" s="10">
        <v>4104004.9503597901</v>
      </c>
      <c r="J8146" s="33">
        <f t="shared" si="508"/>
        <v>3.196234257545773E-3</v>
      </c>
      <c r="K8146" s="33">
        <f t="shared" si="509"/>
        <v>3.1911317385608928E-3</v>
      </c>
      <c r="L8146" s="33">
        <f t="shared" si="510"/>
        <v>0.97439703410409972</v>
      </c>
      <c r="M8146" s="33">
        <f t="shared" si="511"/>
        <v>0.97128760480261056</v>
      </c>
    </row>
    <row r="8147" spans="1:13" ht="41.4">
      <c r="A8147" t="s">
        <v>164</v>
      </c>
      <c r="B8147" t="s">
        <v>268</v>
      </c>
      <c r="C8147" s="14" t="s">
        <v>270</v>
      </c>
      <c r="D8147" t="s">
        <v>465</v>
      </c>
      <c r="E8147" t="s">
        <v>483</v>
      </c>
      <c r="F8147" s="20">
        <v>2046</v>
      </c>
      <c r="G8147" s="20">
        <v>55</v>
      </c>
      <c r="H8147" s="11">
        <v>14018.152787774199</v>
      </c>
      <c r="I8147" s="10">
        <v>4098564.06381477</v>
      </c>
      <c r="J8147" s="33">
        <f t="shared" si="508"/>
        <v>3.4202595273640046E-3</v>
      </c>
      <c r="K8147" s="33">
        <f t="shared" si="509"/>
        <v>3.4144171025145553E-3</v>
      </c>
      <c r="L8147" s="33">
        <f t="shared" si="510"/>
        <v>0.97128760480261056</v>
      </c>
      <c r="M8147" s="33">
        <f t="shared" si="511"/>
        <v>0.96797122379331213</v>
      </c>
    </row>
    <row r="8148" spans="1:13" ht="41.4">
      <c r="A8148" t="s">
        <v>164</v>
      </c>
      <c r="B8148" t="s">
        <v>268</v>
      </c>
      <c r="C8148" s="14" t="s">
        <v>270</v>
      </c>
      <c r="D8148" t="s">
        <v>465</v>
      </c>
      <c r="E8148" t="s">
        <v>483</v>
      </c>
      <c r="F8148" s="20">
        <v>2046</v>
      </c>
      <c r="G8148" s="20">
        <v>56</v>
      </c>
      <c r="H8148" s="11">
        <v>20402.408923471699</v>
      </c>
      <c r="I8148" s="10">
        <v>6025903.8132666601</v>
      </c>
      <c r="J8148" s="33">
        <f t="shared" si="508"/>
        <v>3.3857840343474539E-3</v>
      </c>
      <c r="K8148" s="33">
        <f t="shared" si="509"/>
        <v>3.3800587309534835E-3</v>
      </c>
      <c r="L8148" s="33">
        <f t="shared" si="510"/>
        <v>0.96797122379331213</v>
      </c>
      <c r="M8148" s="33">
        <f t="shared" si="511"/>
        <v>0.96469942420701782</v>
      </c>
    </row>
    <row r="8149" spans="1:13" ht="41.4">
      <c r="A8149" t="s">
        <v>164</v>
      </c>
      <c r="B8149" t="s">
        <v>268</v>
      </c>
      <c r="C8149" s="14" t="s">
        <v>270</v>
      </c>
      <c r="D8149" t="s">
        <v>465</v>
      </c>
      <c r="E8149" t="s">
        <v>483</v>
      </c>
      <c r="F8149" s="20">
        <v>2046</v>
      </c>
      <c r="G8149" s="20">
        <v>57</v>
      </c>
      <c r="H8149" s="11">
        <v>16256.6496238523</v>
      </c>
      <c r="I8149" s="10">
        <v>4009300.0997035201</v>
      </c>
      <c r="J8149" s="33">
        <f t="shared" si="508"/>
        <v>4.0547350459134868E-3</v>
      </c>
      <c r="K8149" s="33">
        <f t="shared" si="509"/>
        <v>4.0465257070799732E-3</v>
      </c>
      <c r="L8149" s="33">
        <f t="shared" si="510"/>
        <v>0.96469942420701782</v>
      </c>
      <c r="M8149" s="33">
        <f t="shared" si="511"/>
        <v>0.96079574318735883</v>
      </c>
    </row>
    <row r="8150" spans="1:13" ht="41.4">
      <c r="A8150" t="s">
        <v>164</v>
      </c>
      <c r="B8150" t="s">
        <v>268</v>
      </c>
      <c r="C8150" s="14" t="s">
        <v>270</v>
      </c>
      <c r="D8150" t="s">
        <v>465</v>
      </c>
      <c r="E8150" t="s">
        <v>483</v>
      </c>
      <c r="F8150" s="20">
        <v>2046</v>
      </c>
      <c r="G8150" s="20">
        <v>58</v>
      </c>
      <c r="H8150" s="11">
        <v>17556.3934769015</v>
      </c>
      <c r="I8150" s="10">
        <v>3965346.2277859501</v>
      </c>
      <c r="J8150" s="33">
        <f t="shared" si="508"/>
        <v>4.4274553767538498E-3</v>
      </c>
      <c r="K8150" s="33">
        <f t="shared" si="509"/>
        <v>4.4176686449640679E-3</v>
      </c>
      <c r="L8150" s="33">
        <f t="shared" si="510"/>
        <v>0.96079574318735883</v>
      </c>
      <c r="M8150" s="33">
        <f t="shared" si="511"/>
        <v>0.95655126595846507</v>
      </c>
    </row>
    <row r="8151" spans="1:13" ht="41.4">
      <c r="A8151" t="s">
        <v>164</v>
      </c>
      <c r="B8151" t="s">
        <v>268</v>
      </c>
      <c r="C8151" s="14" t="s">
        <v>270</v>
      </c>
      <c r="D8151" t="s">
        <v>465</v>
      </c>
      <c r="E8151" t="s">
        <v>483</v>
      </c>
      <c r="F8151" s="20">
        <v>2046</v>
      </c>
      <c r="G8151" s="20">
        <v>59</v>
      </c>
      <c r="H8151" s="11">
        <v>18478.2663441449</v>
      </c>
      <c r="I8151" s="10">
        <v>3813722.0927114398</v>
      </c>
      <c r="J8151" s="33">
        <f t="shared" si="508"/>
        <v>4.8452052600947175E-3</v>
      </c>
      <c r="K8151" s="33">
        <f t="shared" si="509"/>
        <v>4.8334861878316371E-3</v>
      </c>
      <c r="L8151" s="33">
        <f t="shared" si="510"/>
        <v>0.95655126595846507</v>
      </c>
      <c r="M8151" s="33">
        <f t="shared" si="511"/>
        <v>0.95192778862650196</v>
      </c>
    </row>
    <row r="8152" spans="1:13" ht="41.4">
      <c r="A8152" t="s">
        <v>164</v>
      </c>
      <c r="B8152" t="s">
        <v>268</v>
      </c>
      <c r="C8152" s="14" t="s">
        <v>270</v>
      </c>
      <c r="D8152" t="s">
        <v>465</v>
      </c>
      <c r="E8152" t="s">
        <v>483</v>
      </c>
      <c r="F8152" s="20">
        <v>2046</v>
      </c>
      <c r="G8152" s="20">
        <v>60</v>
      </c>
      <c r="H8152" s="11">
        <v>19639.1559879632</v>
      </c>
      <c r="I8152" s="10">
        <v>3749750.9888380999</v>
      </c>
      <c r="J8152" s="33">
        <f t="shared" si="508"/>
        <v>5.2374560461276396E-3</v>
      </c>
      <c r="K8152" s="33">
        <f t="shared" si="509"/>
        <v>5.223764486619431E-3</v>
      </c>
      <c r="L8152" s="33">
        <f t="shared" si="510"/>
        <v>0.95192778862650196</v>
      </c>
      <c r="M8152" s="33">
        <f t="shared" si="511"/>
        <v>0.94695514205044862</v>
      </c>
    </row>
    <row r="8153" spans="1:13" ht="41.4">
      <c r="A8153" t="s">
        <v>164</v>
      </c>
      <c r="B8153" t="s">
        <v>268</v>
      </c>
      <c r="C8153" s="14" t="s">
        <v>270</v>
      </c>
      <c r="D8153" t="s">
        <v>465</v>
      </c>
      <c r="E8153" t="s">
        <v>483</v>
      </c>
      <c r="F8153" s="20">
        <v>2046</v>
      </c>
      <c r="G8153" s="20">
        <v>61</v>
      </c>
      <c r="H8153" s="11">
        <v>21639.520753165099</v>
      </c>
      <c r="I8153" s="10">
        <v>3767052.02441388</v>
      </c>
      <c r="J8153" s="33">
        <f t="shared" si="508"/>
        <v>5.7444178134311852E-3</v>
      </c>
      <c r="K8153" s="33">
        <f t="shared" si="509"/>
        <v>5.7279501928100274E-3</v>
      </c>
      <c r="L8153" s="33">
        <f t="shared" si="510"/>
        <v>0.94695514205044862</v>
      </c>
      <c r="M8153" s="33">
        <f t="shared" si="511"/>
        <v>0.94153103016195827</v>
      </c>
    </row>
    <row r="8154" spans="1:13" ht="41.4">
      <c r="A8154" t="s">
        <v>164</v>
      </c>
      <c r="B8154" t="s">
        <v>268</v>
      </c>
      <c r="C8154" s="14" t="s">
        <v>270</v>
      </c>
      <c r="D8154" t="s">
        <v>465</v>
      </c>
      <c r="E8154" t="s">
        <v>483</v>
      </c>
      <c r="F8154" s="20">
        <v>2046</v>
      </c>
      <c r="G8154" s="20">
        <v>62</v>
      </c>
      <c r="H8154" s="11">
        <v>23972.195041411102</v>
      </c>
      <c r="I8154" s="10">
        <v>3802395.8998394399</v>
      </c>
      <c r="J8154" s="33">
        <f t="shared" si="508"/>
        <v>6.3044973939781895E-3</v>
      </c>
      <c r="K8154" s="33">
        <f t="shared" si="509"/>
        <v>6.2846657483552892E-3</v>
      </c>
      <c r="L8154" s="33">
        <f t="shared" si="510"/>
        <v>0.94153103016195827</v>
      </c>
      <c r="M8154" s="33">
        <f t="shared" si="511"/>
        <v>0.93561382234568569</v>
      </c>
    </row>
    <row r="8155" spans="1:13" ht="41.4">
      <c r="A8155" t="s">
        <v>164</v>
      </c>
      <c r="B8155" t="s">
        <v>268</v>
      </c>
      <c r="C8155" s="14" t="s">
        <v>270</v>
      </c>
      <c r="D8155" t="s">
        <v>465</v>
      </c>
      <c r="E8155" t="s">
        <v>483</v>
      </c>
      <c r="F8155" s="20">
        <v>2046</v>
      </c>
      <c r="G8155" s="20">
        <v>63</v>
      </c>
      <c r="H8155" s="11">
        <v>25858.444137770199</v>
      </c>
      <c r="I8155" s="10">
        <v>3737342.03031869</v>
      </c>
      <c r="J8155" s="33">
        <f t="shared" si="508"/>
        <v>6.9189396977844177E-3</v>
      </c>
      <c r="K8155" s="33">
        <f t="shared" si="509"/>
        <v>6.8950589427562159E-3</v>
      </c>
      <c r="L8155" s="33">
        <f t="shared" si="510"/>
        <v>0.93561382234568569</v>
      </c>
      <c r="M8155" s="33">
        <f t="shared" si="511"/>
        <v>0.92916270989295469</v>
      </c>
    </row>
    <row r="8156" spans="1:13" ht="41.4">
      <c r="A8156" t="s">
        <v>164</v>
      </c>
      <c r="B8156" t="s">
        <v>268</v>
      </c>
      <c r="C8156" s="14" t="s">
        <v>270</v>
      </c>
      <c r="D8156" t="s">
        <v>465</v>
      </c>
      <c r="E8156" t="s">
        <v>483</v>
      </c>
      <c r="F8156" s="20">
        <v>2046</v>
      </c>
      <c r="G8156" s="20">
        <v>64</v>
      </c>
      <c r="H8156" s="11">
        <v>27137.342981032401</v>
      </c>
      <c r="I8156" s="10">
        <v>3571588.01871002</v>
      </c>
      <c r="J8156" s="33">
        <f t="shared" si="508"/>
        <v>7.5981168149493964E-3</v>
      </c>
      <c r="K8156" s="33">
        <f t="shared" si="509"/>
        <v>7.5693240950157614E-3</v>
      </c>
      <c r="L8156" s="33">
        <f t="shared" si="510"/>
        <v>0.92916270989295469</v>
      </c>
      <c r="M8156" s="33">
        <f t="shared" si="511"/>
        <v>0.92212957620477176</v>
      </c>
    </row>
    <row r="8157" spans="1:13" ht="41.4">
      <c r="A8157" t="s">
        <v>164</v>
      </c>
      <c r="B8157" t="s">
        <v>268</v>
      </c>
      <c r="C8157" s="14" t="s">
        <v>270</v>
      </c>
      <c r="D8157" t="s">
        <v>465</v>
      </c>
      <c r="E8157" t="s">
        <v>483</v>
      </c>
      <c r="F8157" s="20">
        <v>2046</v>
      </c>
      <c r="G8157" s="20">
        <v>65</v>
      </c>
      <c r="H8157" s="11">
        <v>27460.073354645199</v>
      </c>
      <c r="I8157" s="10">
        <v>3458597.1604420398</v>
      </c>
      <c r="J8157" s="33">
        <f t="shared" si="508"/>
        <v>7.9396564794309704E-3</v>
      </c>
      <c r="K8157" s="33">
        <f t="shared" si="509"/>
        <v>7.908220658481957E-3</v>
      </c>
      <c r="L8157" s="33">
        <f t="shared" si="510"/>
        <v>0.92212957620477176</v>
      </c>
      <c r="M8157" s="33">
        <f t="shared" si="511"/>
        <v>0.91483717204043202</v>
      </c>
    </row>
    <row r="8158" spans="1:13" ht="41.4">
      <c r="A8158" t="s">
        <v>164</v>
      </c>
      <c r="B8158" t="s">
        <v>268</v>
      </c>
      <c r="C8158" s="14" t="s">
        <v>270</v>
      </c>
      <c r="D8158" t="s">
        <v>465</v>
      </c>
      <c r="E8158" t="s">
        <v>483</v>
      </c>
      <c r="F8158" s="20">
        <v>2046</v>
      </c>
      <c r="G8158" s="20">
        <v>66</v>
      </c>
      <c r="H8158" s="11">
        <v>29263.582798505398</v>
      </c>
      <c r="I8158" s="10">
        <v>3357472.7623827802</v>
      </c>
      <c r="J8158" s="33">
        <f t="shared" si="508"/>
        <v>8.715955383577615E-3</v>
      </c>
      <c r="K8158" s="33">
        <f t="shared" si="509"/>
        <v>8.678081559848172E-3</v>
      </c>
      <c r="L8158" s="33">
        <f t="shared" si="510"/>
        <v>0.91483717204043202</v>
      </c>
      <c r="M8158" s="33">
        <f t="shared" si="511"/>
        <v>0.90689814044748429</v>
      </c>
    </row>
    <row r="8159" spans="1:13" ht="41.4">
      <c r="A8159" t="s">
        <v>164</v>
      </c>
      <c r="B8159" t="s">
        <v>268</v>
      </c>
      <c r="C8159" s="14" t="s">
        <v>270</v>
      </c>
      <c r="D8159" t="s">
        <v>465</v>
      </c>
      <c r="E8159" t="s">
        <v>483</v>
      </c>
      <c r="F8159" s="20">
        <v>2046</v>
      </c>
      <c r="G8159" s="20">
        <v>67</v>
      </c>
      <c r="H8159" s="11">
        <v>31097.566063441202</v>
      </c>
      <c r="I8159" s="10">
        <v>3248502.4361808999</v>
      </c>
      <c r="J8159" s="33">
        <f t="shared" si="508"/>
        <v>9.5728929481736936E-3</v>
      </c>
      <c r="K8159" s="33">
        <f t="shared" si="509"/>
        <v>9.5272186696605532E-3</v>
      </c>
      <c r="L8159" s="33">
        <f t="shared" si="510"/>
        <v>0.90689814044748429</v>
      </c>
      <c r="M8159" s="33">
        <f t="shared" si="511"/>
        <v>0.89825792355233258</v>
      </c>
    </row>
    <row r="8160" spans="1:13" ht="41.4">
      <c r="A8160" t="s">
        <v>164</v>
      </c>
      <c r="B8160" t="s">
        <v>268</v>
      </c>
      <c r="C8160" s="14" t="s">
        <v>270</v>
      </c>
      <c r="D8160" t="s">
        <v>465</v>
      </c>
      <c r="E8160" t="s">
        <v>483</v>
      </c>
      <c r="F8160" s="20">
        <v>2046</v>
      </c>
      <c r="G8160" s="20">
        <v>68</v>
      </c>
      <c r="H8160" s="11">
        <v>32839.284634617303</v>
      </c>
      <c r="I8160" s="10">
        <v>3121205.5101643601</v>
      </c>
      <c r="J8160" s="33">
        <f t="shared" si="508"/>
        <v>1.0521346488616194E-2</v>
      </c>
      <c r="K8160" s="33">
        <f t="shared" si="509"/>
        <v>1.046619072974897E-2</v>
      </c>
      <c r="L8160" s="33">
        <f t="shared" si="510"/>
        <v>0.89825792355233258</v>
      </c>
      <c r="M8160" s="33">
        <f t="shared" si="511"/>
        <v>0.88885658479992558</v>
      </c>
    </row>
    <row r="8161" spans="1:13" ht="41.4">
      <c r="A8161" t="s">
        <v>164</v>
      </c>
      <c r="B8161" t="s">
        <v>268</v>
      </c>
      <c r="C8161" s="14" t="s">
        <v>270</v>
      </c>
      <c r="D8161" t="s">
        <v>465</v>
      </c>
      <c r="E8161" t="s">
        <v>483</v>
      </c>
      <c r="F8161" s="20">
        <v>2046</v>
      </c>
      <c r="G8161" s="20">
        <v>69</v>
      </c>
      <c r="H8161" s="11">
        <v>34806.682412900896</v>
      </c>
      <c r="I8161" s="10">
        <v>3004630.9910465502</v>
      </c>
      <c r="J8161" s="33">
        <f t="shared" si="508"/>
        <v>1.1584345138095409E-2</v>
      </c>
      <c r="K8161" s="33">
        <f t="shared" si="509"/>
        <v>1.1517504960817604E-2</v>
      </c>
      <c r="L8161" s="33">
        <f t="shared" si="510"/>
        <v>0.88885658479992558</v>
      </c>
      <c r="M8161" s="33">
        <f t="shared" si="511"/>
        <v>0.87861917467503703</v>
      </c>
    </row>
    <row r="8162" spans="1:13" ht="41.4">
      <c r="A8162" t="s">
        <v>164</v>
      </c>
      <c r="B8162" t="s">
        <v>268</v>
      </c>
      <c r="C8162" s="14" t="s">
        <v>270</v>
      </c>
      <c r="D8162" t="s">
        <v>465</v>
      </c>
      <c r="E8162" t="s">
        <v>483</v>
      </c>
      <c r="F8162" s="20">
        <v>2047</v>
      </c>
      <c r="G8162" s="20">
        <v>30</v>
      </c>
      <c r="H8162" s="11">
        <v>614.97406079537302</v>
      </c>
      <c r="I8162" s="10">
        <v>4320537.75740592</v>
      </c>
      <c r="J8162" s="33">
        <f t="shared" si="508"/>
        <v>1.4233738838209057E-4</v>
      </c>
      <c r="K8162" s="33">
        <f t="shared" si="509"/>
        <v>1.4232725889662401E-4</v>
      </c>
      <c r="L8162" s="33">
        <f t="shared" si="510"/>
        <v>1</v>
      </c>
      <c r="M8162" s="33">
        <f t="shared" si="511"/>
        <v>0.99985767274110338</v>
      </c>
    </row>
    <row r="8163" spans="1:13" ht="41.4">
      <c r="A8163" t="s">
        <v>164</v>
      </c>
      <c r="B8163" t="s">
        <v>268</v>
      </c>
      <c r="C8163" s="14" t="s">
        <v>270</v>
      </c>
      <c r="D8163" t="s">
        <v>465</v>
      </c>
      <c r="E8163" t="s">
        <v>483</v>
      </c>
      <c r="F8163" s="20">
        <v>2047</v>
      </c>
      <c r="G8163" s="20">
        <v>31</v>
      </c>
      <c r="H8163" s="11">
        <v>931.29414836990804</v>
      </c>
      <c r="I8163" s="10">
        <v>4583302.3353203498</v>
      </c>
      <c r="J8163" s="33">
        <f t="shared" si="508"/>
        <v>2.0319282478772267E-4</v>
      </c>
      <c r="K8163" s="33">
        <f t="shared" si="509"/>
        <v>2.031721825238586E-4</v>
      </c>
      <c r="L8163" s="33">
        <f t="shared" si="510"/>
        <v>0.99985767274110338</v>
      </c>
      <c r="M8163" s="33">
        <f t="shared" si="511"/>
        <v>0.99965452947551936</v>
      </c>
    </row>
    <row r="8164" spans="1:13" ht="41.4">
      <c r="A8164" t="s">
        <v>164</v>
      </c>
      <c r="B8164" t="s">
        <v>268</v>
      </c>
      <c r="C8164" s="14" t="s">
        <v>270</v>
      </c>
      <c r="D8164" t="s">
        <v>465</v>
      </c>
      <c r="E8164" t="s">
        <v>483</v>
      </c>
      <c r="F8164" s="20">
        <v>2047</v>
      </c>
      <c r="G8164" s="20">
        <v>32</v>
      </c>
      <c r="H8164" s="11">
        <v>1025.5440166998301</v>
      </c>
      <c r="I8164" s="10">
        <v>4632098.8291743202</v>
      </c>
      <c r="J8164" s="33">
        <f t="shared" si="508"/>
        <v>2.2139942486560355E-4</v>
      </c>
      <c r="K8164" s="33">
        <f t="shared" si="509"/>
        <v>2.2137491782159291E-4</v>
      </c>
      <c r="L8164" s="33">
        <f t="shared" si="510"/>
        <v>0.99965452947551936</v>
      </c>
      <c r="M8164" s="33">
        <f t="shared" si="511"/>
        <v>0.99943323103620674</v>
      </c>
    </row>
    <row r="8165" spans="1:13" ht="41.4">
      <c r="A8165" t="s">
        <v>164</v>
      </c>
      <c r="B8165" t="s">
        <v>268</v>
      </c>
      <c r="C8165" s="14" t="s">
        <v>270</v>
      </c>
      <c r="D8165" t="s">
        <v>465</v>
      </c>
      <c r="E8165" t="s">
        <v>483</v>
      </c>
      <c r="F8165" s="20">
        <v>2047</v>
      </c>
      <c r="G8165" s="20">
        <v>33</v>
      </c>
      <c r="H8165" s="11">
        <v>1101.89323856279</v>
      </c>
      <c r="I8165" s="10">
        <v>4698343.6525157401</v>
      </c>
      <c r="J8165" s="33">
        <f t="shared" si="508"/>
        <v>2.3452802094899516E-4</v>
      </c>
      <c r="K8165" s="33">
        <f t="shared" si="509"/>
        <v>2.345005214025031E-4</v>
      </c>
      <c r="L8165" s="33">
        <f t="shared" si="510"/>
        <v>0.99943323103620674</v>
      </c>
      <c r="M8165" s="33">
        <f t="shared" si="511"/>
        <v>0.99919886342242181</v>
      </c>
    </row>
    <row r="8166" spans="1:13" ht="41.4">
      <c r="A8166" t="s">
        <v>164</v>
      </c>
      <c r="B8166" t="s">
        <v>268</v>
      </c>
      <c r="C8166" s="14" t="s">
        <v>270</v>
      </c>
      <c r="D8166" t="s">
        <v>465</v>
      </c>
      <c r="E8166" t="s">
        <v>483</v>
      </c>
      <c r="F8166" s="20">
        <v>2047</v>
      </c>
      <c r="G8166" s="20">
        <v>34</v>
      </c>
      <c r="H8166" s="11">
        <v>1190.7149603826199</v>
      </c>
      <c r="I8166" s="10">
        <v>4765899.8908195896</v>
      </c>
      <c r="J8166" s="33">
        <f t="shared" si="508"/>
        <v>2.4984053120298615E-4</v>
      </c>
      <c r="K8166" s="33">
        <f t="shared" si="509"/>
        <v>2.4980932365648023E-4</v>
      </c>
      <c r="L8166" s="33">
        <f t="shared" si="510"/>
        <v>0.99919886342242181</v>
      </c>
      <c r="M8166" s="33">
        <f t="shared" si="511"/>
        <v>0.99894925423015191</v>
      </c>
    </row>
    <row r="8167" spans="1:13" ht="41.4">
      <c r="A8167" t="s">
        <v>164</v>
      </c>
      <c r="B8167" t="s">
        <v>268</v>
      </c>
      <c r="C8167" s="14" t="s">
        <v>270</v>
      </c>
      <c r="D8167" t="s">
        <v>465</v>
      </c>
      <c r="E8167" t="s">
        <v>483</v>
      </c>
      <c r="F8167" s="20">
        <v>2047</v>
      </c>
      <c r="G8167" s="20">
        <v>35</v>
      </c>
      <c r="H8167" s="11">
        <v>1646.73855291982</v>
      </c>
      <c r="I8167" s="10">
        <v>4877507.3779834397</v>
      </c>
      <c r="J8167" s="33">
        <f t="shared" si="508"/>
        <v>3.3761887482795544E-4</v>
      </c>
      <c r="K8167" s="33">
        <f t="shared" si="509"/>
        <v>3.375618879890574E-4</v>
      </c>
      <c r="L8167" s="33">
        <f t="shared" si="510"/>
        <v>0.99894925423015191</v>
      </c>
      <c r="M8167" s="33">
        <f t="shared" si="511"/>
        <v>0.99861204703388873</v>
      </c>
    </row>
    <row r="8168" spans="1:13" ht="41.4">
      <c r="A8168" t="s">
        <v>164</v>
      </c>
      <c r="B8168" t="s">
        <v>268</v>
      </c>
      <c r="C8168" s="14" t="s">
        <v>270</v>
      </c>
      <c r="D8168" t="s">
        <v>465</v>
      </c>
      <c r="E8168" t="s">
        <v>483</v>
      </c>
      <c r="F8168" s="20">
        <v>2047</v>
      </c>
      <c r="G8168" s="20">
        <v>36</v>
      </c>
      <c r="H8168" s="11">
        <v>1919.37587786272</v>
      </c>
      <c r="I8168" s="10">
        <v>4848145.06280379</v>
      </c>
      <c r="J8168" s="33">
        <f t="shared" si="508"/>
        <v>3.9589901972790856E-4</v>
      </c>
      <c r="K8168" s="33">
        <f t="shared" si="509"/>
        <v>3.9582066205190447E-4</v>
      </c>
      <c r="L8168" s="33">
        <f t="shared" si="510"/>
        <v>0.99861204703388873</v>
      </c>
      <c r="M8168" s="33">
        <f t="shared" si="511"/>
        <v>0.99821677575229872</v>
      </c>
    </row>
    <row r="8169" spans="1:13" ht="41.4">
      <c r="A8169" t="s">
        <v>164</v>
      </c>
      <c r="B8169" t="s">
        <v>268</v>
      </c>
      <c r="C8169" s="14" t="s">
        <v>270</v>
      </c>
      <c r="D8169" t="s">
        <v>465</v>
      </c>
      <c r="E8169" t="s">
        <v>483</v>
      </c>
      <c r="F8169" s="20">
        <v>2047</v>
      </c>
      <c r="G8169" s="20">
        <v>37</v>
      </c>
      <c r="H8169" s="11">
        <v>2005.00615648805</v>
      </c>
      <c r="I8169" s="10">
        <v>4713620.5578073403</v>
      </c>
      <c r="J8169" s="33">
        <f t="shared" si="508"/>
        <v>4.253643524969539E-4</v>
      </c>
      <c r="K8169" s="33">
        <f t="shared" si="509"/>
        <v>4.2527389790658621E-4</v>
      </c>
      <c r="L8169" s="33">
        <f t="shared" si="510"/>
        <v>0.99821677575229872</v>
      </c>
      <c r="M8169" s="33">
        <f t="shared" si="511"/>
        <v>0.99779226021311884</v>
      </c>
    </row>
    <row r="8170" spans="1:13" ht="41.4">
      <c r="A8170" t="s">
        <v>164</v>
      </c>
      <c r="B8170" t="s">
        <v>268</v>
      </c>
      <c r="C8170" s="14" t="s">
        <v>270</v>
      </c>
      <c r="D8170" t="s">
        <v>465</v>
      </c>
      <c r="E8170" t="s">
        <v>483</v>
      </c>
      <c r="F8170" s="20">
        <v>2047</v>
      </c>
      <c r="G8170" s="20">
        <v>38</v>
      </c>
      <c r="H8170" s="11">
        <v>2128.9860761960699</v>
      </c>
      <c r="I8170" s="10">
        <v>4641392.9140079804</v>
      </c>
      <c r="J8170" s="33">
        <f t="shared" si="508"/>
        <v>4.5869550706872334E-4</v>
      </c>
      <c r="K8170" s="33">
        <f t="shared" si="509"/>
        <v>4.5859032236783559E-4</v>
      </c>
      <c r="L8170" s="33">
        <f t="shared" si="510"/>
        <v>0.99779226021311884</v>
      </c>
      <c r="M8170" s="33">
        <f t="shared" si="511"/>
        <v>0.99733468233885159</v>
      </c>
    </row>
    <row r="8171" spans="1:13" ht="41.4">
      <c r="A8171" t="s">
        <v>164</v>
      </c>
      <c r="B8171" t="s">
        <v>268</v>
      </c>
      <c r="C8171" s="14" t="s">
        <v>270</v>
      </c>
      <c r="D8171" t="s">
        <v>465</v>
      </c>
      <c r="E8171" t="s">
        <v>483</v>
      </c>
      <c r="F8171" s="20">
        <v>2047</v>
      </c>
      <c r="G8171" s="20">
        <v>39</v>
      </c>
      <c r="H8171" s="11">
        <v>2280.5466111119599</v>
      </c>
      <c r="I8171" s="10">
        <v>4596688.8044103701</v>
      </c>
      <c r="J8171" s="33">
        <f t="shared" si="508"/>
        <v>4.9612812790890935E-4</v>
      </c>
      <c r="K8171" s="33">
        <f t="shared" si="509"/>
        <v>4.9600507669977922E-4</v>
      </c>
      <c r="L8171" s="33">
        <f t="shared" si="510"/>
        <v>0.99733468233885159</v>
      </c>
      <c r="M8171" s="33">
        <f t="shared" si="511"/>
        <v>0.99683999927324274</v>
      </c>
    </row>
    <row r="8172" spans="1:13" ht="41.4">
      <c r="A8172" t="s">
        <v>164</v>
      </c>
      <c r="B8172" t="s">
        <v>268</v>
      </c>
      <c r="C8172" s="14" t="s">
        <v>270</v>
      </c>
      <c r="D8172" t="s">
        <v>465</v>
      </c>
      <c r="E8172" t="s">
        <v>483</v>
      </c>
      <c r="F8172" s="20">
        <v>2047</v>
      </c>
      <c r="G8172" s="20">
        <v>40</v>
      </c>
      <c r="H8172" s="11">
        <v>3155.7502080520599</v>
      </c>
      <c r="I8172" s="10">
        <v>4619086.7686525201</v>
      </c>
      <c r="J8172" s="33">
        <f t="shared" si="508"/>
        <v>6.8319786271792756E-4</v>
      </c>
      <c r="K8172" s="33">
        <f t="shared" si="509"/>
        <v>6.8296453619720587E-4</v>
      </c>
      <c r="L8172" s="33">
        <f t="shared" si="510"/>
        <v>0.99683999927324274</v>
      </c>
      <c r="M8172" s="33">
        <f t="shared" si="511"/>
        <v>0.99615919290547628</v>
      </c>
    </row>
    <row r="8173" spans="1:13" ht="41.4">
      <c r="A8173" t="s">
        <v>164</v>
      </c>
      <c r="B8173" t="s">
        <v>268</v>
      </c>
      <c r="C8173" s="14" t="s">
        <v>270</v>
      </c>
      <c r="D8173" t="s">
        <v>465</v>
      </c>
      <c r="E8173" t="s">
        <v>483</v>
      </c>
      <c r="F8173" s="20">
        <v>2047</v>
      </c>
      <c r="G8173" s="20">
        <v>41</v>
      </c>
      <c r="H8173" s="11">
        <v>3490.1918895724898</v>
      </c>
      <c r="I8173" s="10">
        <v>4532819.1701122699</v>
      </c>
      <c r="J8173" s="33">
        <f t="shared" si="508"/>
        <v>7.6998259992049143E-4</v>
      </c>
      <c r="K8173" s="33">
        <f t="shared" si="509"/>
        <v>7.6968623938744596E-4</v>
      </c>
      <c r="L8173" s="33">
        <f t="shared" si="510"/>
        <v>0.99615919290547628</v>
      </c>
      <c r="M8173" s="33">
        <f t="shared" si="511"/>
        <v>0.99539246288245764</v>
      </c>
    </row>
    <row r="8174" spans="1:13" ht="41.4">
      <c r="A8174" t="s">
        <v>164</v>
      </c>
      <c r="B8174" t="s">
        <v>268</v>
      </c>
      <c r="C8174" s="14" t="s">
        <v>270</v>
      </c>
      <c r="D8174" t="s">
        <v>465</v>
      </c>
      <c r="E8174" t="s">
        <v>483</v>
      </c>
      <c r="F8174" s="20">
        <v>2047</v>
      </c>
      <c r="G8174" s="20">
        <v>42</v>
      </c>
      <c r="H8174" s="11">
        <v>3731.58793239236</v>
      </c>
      <c r="I8174" s="10">
        <v>4468326.7449418698</v>
      </c>
      <c r="J8174" s="33">
        <f t="shared" si="508"/>
        <v>8.3511975408166034E-4</v>
      </c>
      <c r="K8174" s="33">
        <f t="shared" si="509"/>
        <v>8.3477113863184016E-4</v>
      </c>
      <c r="L8174" s="33">
        <f t="shared" si="510"/>
        <v>0.99539246288245764</v>
      </c>
      <c r="M8174" s="33">
        <f t="shared" si="511"/>
        <v>0.99456153798283164</v>
      </c>
    </row>
    <row r="8175" spans="1:13" ht="41.4">
      <c r="A8175" t="s">
        <v>164</v>
      </c>
      <c r="B8175" t="s">
        <v>268</v>
      </c>
      <c r="C8175" s="14" t="s">
        <v>270</v>
      </c>
      <c r="D8175" t="s">
        <v>465</v>
      </c>
      <c r="E8175" t="s">
        <v>483</v>
      </c>
      <c r="F8175" s="20">
        <v>2047</v>
      </c>
      <c r="G8175" s="20">
        <v>43</v>
      </c>
      <c r="H8175" s="11">
        <v>3936.9525654710401</v>
      </c>
      <c r="I8175" s="10">
        <v>4336794.6668196898</v>
      </c>
      <c r="J8175" s="33">
        <f t="shared" si="508"/>
        <v>9.0780239045952645E-4</v>
      </c>
      <c r="K8175" s="33">
        <f t="shared" si="509"/>
        <v>9.0739046252863442E-4</v>
      </c>
      <c r="L8175" s="33">
        <f t="shared" si="510"/>
        <v>0.99456153798283164</v>
      </c>
      <c r="M8175" s="33">
        <f t="shared" si="511"/>
        <v>0.99365908232886824</v>
      </c>
    </row>
    <row r="8176" spans="1:13" ht="41.4">
      <c r="A8176" t="s">
        <v>164</v>
      </c>
      <c r="B8176" t="s">
        <v>268</v>
      </c>
      <c r="C8176" s="14" t="s">
        <v>270</v>
      </c>
      <c r="D8176" t="s">
        <v>465</v>
      </c>
      <c r="E8176" t="s">
        <v>483</v>
      </c>
      <c r="F8176" s="20">
        <v>2047</v>
      </c>
      <c r="G8176" s="20">
        <v>44</v>
      </c>
      <c r="H8176" s="11">
        <v>4220.5730370767196</v>
      </c>
      <c r="I8176" s="10">
        <v>4266806.6635289798</v>
      </c>
      <c r="J8176" s="33">
        <f t="shared" si="508"/>
        <v>9.891643493370704E-4</v>
      </c>
      <c r="K8176" s="33">
        <f t="shared" si="509"/>
        <v>9.8867528754953415E-4</v>
      </c>
      <c r="L8176" s="33">
        <f t="shared" si="510"/>
        <v>0.99365908232886824</v>
      </c>
      <c r="M8176" s="33">
        <f t="shared" si="511"/>
        <v>0.9926766761499205</v>
      </c>
    </row>
    <row r="8177" spans="1:13" ht="41.4">
      <c r="A8177" t="s">
        <v>164</v>
      </c>
      <c r="B8177" t="s">
        <v>268</v>
      </c>
      <c r="C8177" s="14" t="s">
        <v>270</v>
      </c>
      <c r="D8177" t="s">
        <v>465</v>
      </c>
      <c r="E8177" t="s">
        <v>483</v>
      </c>
      <c r="F8177" s="20">
        <v>2047</v>
      </c>
      <c r="G8177" s="20">
        <v>45</v>
      </c>
      <c r="H8177" s="11">
        <v>5567.9591449505397</v>
      </c>
      <c r="I8177" s="10">
        <v>4237206.9308578204</v>
      </c>
      <c r="J8177" s="33">
        <f t="shared" si="508"/>
        <v>1.3140635413393202E-3</v>
      </c>
      <c r="K8177" s="33">
        <f t="shared" si="509"/>
        <v>1.313200537899184E-3</v>
      </c>
      <c r="L8177" s="33">
        <f t="shared" si="510"/>
        <v>0.9926766761499205</v>
      </c>
      <c r="M8177" s="33">
        <f t="shared" si="511"/>
        <v>0.99137309260484041</v>
      </c>
    </row>
    <row r="8178" spans="1:13" ht="41.4">
      <c r="A8178" t="s">
        <v>164</v>
      </c>
      <c r="B8178" t="s">
        <v>268</v>
      </c>
      <c r="C8178" s="14" t="s">
        <v>270</v>
      </c>
      <c r="D8178" t="s">
        <v>465</v>
      </c>
      <c r="E8178" t="s">
        <v>483</v>
      </c>
      <c r="F8178" s="20">
        <v>2047</v>
      </c>
      <c r="G8178" s="20">
        <v>46</v>
      </c>
      <c r="H8178" s="11">
        <v>6119.2375251389903</v>
      </c>
      <c r="I8178" s="10">
        <v>4209214.2315241601</v>
      </c>
      <c r="J8178" s="33">
        <f t="shared" si="508"/>
        <v>1.4537719366503256E-3</v>
      </c>
      <c r="K8178" s="33">
        <f t="shared" si="509"/>
        <v>1.4527157221221332E-3</v>
      </c>
      <c r="L8178" s="33">
        <f t="shared" si="510"/>
        <v>0.99137309260484041</v>
      </c>
      <c r="M8178" s="33">
        <f t="shared" si="511"/>
        <v>0.98993290932672451</v>
      </c>
    </row>
    <row r="8179" spans="1:13" ht="41.4">
      <c r="A8179" t="s">
        <v>164</v>
      </c>
      <c r="B8179" t="s">
        <v>268</v>
      </c>
      <c r="C8179" s="14" t="s">
        <v>270</v>
      </c>
      <c r="D8179" t="s">
        <v>465</v>
      </c>
      <c r="E8179" t="s">
        <v>483</v>
      </c>
      <c r="F8179" s="20">
        <v>2047</v>
      </c>
      <c r="G8179" s="20">
        <v>47</v>
      </c>
      <c r="H8179" s="11">
        <v>6656.0793001778702</v>
      </c>
      <c r="I8179" s="10">
        <v>4180806.00224317</v>
      </c>
      <c r="J8179" s="33">
        <f t="shared" si="508"/>
        <v>1.5920564830338019E-3</v>
      </c>
      <c r="K8179" s="33">
        <f t="shared" si="509"/>
        <v>1.5907898333930026E-3</v>
      </c>
      <c r="L8179" s="33">
        <f t="shared" si="510"/>
        <v>0.98993290932672451</v>
      </c>
      <c r="M8179" s="33">
        <f t="shared" si="511"/>
        <v>0.98835813411882645</v>
      </c>
    </row>
    <row r="8180" spans="1:13" ht="41.4">
      <c r="A8180" t="s">
        <v>164</v>
      </c>
      <c r="B8180" t="s">
        <v>268</v>
      </c>
      <c r="C8180" s="14" t="s">
        <v>270</v>
      </c>
      <c r="D8180" t="s">
        <v>465</v>
      </c>
      <c r="E8180" t="s">
        <v>483</v>
      </c>
      <c r="F8180" s="20">
        <v>2047</v>
      </c>
      <c r="G8180" s="20">
        <v>48</v>
      </c>
      <c r="H8180" s="11">
        <v>7317.3886100869204</v>
      </c>
      <c r="I8180" s="10">
        <v>4189858.4663104801</v>
      </c>
      <c r="J8180" s="33">
        <f t="shared" si="508"/>
        <v>1.7464524563118456E-3</v>
      </c>
      <c r="K8180" s="33">
        <f t="shared" si="509"/>
        <v>1.7449282956413237E-3</v>
      </c>
      <c r="L8180" s="33">
        <f t="shared" si="510"/>
        <v>0.98835813411882645</v>
      </c>
      <c r="M8180" s="33">
        <f t="shared" si="511"/>
        <v>0.98663352004437521</v>
      </c>
    </row>
    <row r="8181" spans="1:13" ht="41.4">
      <c r="A8181" t="s">
        <v>164</v>
      </c>
      <c r="B8181" t="s">
        <v>268</v>
      </c>
      <c r="C8181" s="14" t="s">
        <v>270</v>
      </c>
      <c r="D8181" t="s">
        <v>465</v>
      </c>
      <c r="E8181" t="s">
        <v>483</v>
      </c>
      <c r="F8181" s="20">
        <v>2047</v>
      </c>
      <c r="G8181" s="20">
        <v>49</v>
      </c>
      <c r="H8181" s="11">
        <v>8122.2217407274302</v>
      </c>
      <c r="I8181" s="10">
        <v>4235411.0593651701</v>
      </c>
      <c r="J8181" s="33">
        <f t="shared" si="508"/>
        <v>1.9176938499907586E-3</v>
      </c>
      <c r="K8181" s="33">
        <f t="shared" si="509"/>
        <v>1.915856249978698E-3</v>
      </c>
      <c r="L8181" s="33">
        <f t="shared" si="510"/>
        <v>0.98663352004437521</v>
      </c>
      <c r="M8181" s="33">
        <f t="shared" si="511"/>
        <v>0.98474327204855971</v>
      </c>
    </row>
    <row r="8182" spans="1:13" ht="41.4">
      <c r="A8182" t="s">
        <v>164</v>
      </c>
      <c r="B8182" t="s">
        <v>268</v>
      </c>
      <c r="C8182" s="14" t="s">
        <v>270</v>
      </c>
      <c r="D8182" t="s">
        <v>465</v>
      </c>
      <c r="E8182" t="s">
        <v>483</v>
      </c>
      <c r="F8182" s="20">
        <v>2047</v>
      </c>
      <c r="G8182" s="20">
        <v>50</v>
      </c>
      <c r="H8182" s="11">
        <v>9737.3453437304397</v>
      </c>
      <c r="I8182" s="10">
        <v>4352390.4276652196</v>
      </c>
      <c r="J8182" s="33">
        <f t="shared" si="508"/>
        <v>2.2372407773522986E-3</v>
      </c>
      <c r="K8182" s="33">
        <f t="shared" si="509"/>
        <v>2.2347400194845379E-3</v>
      </c>
      <c r="L8182" s="33">
        <f t="shared" si="510"/>
        <v>0.98474327204855971</v>
      </c>
      <c r="M8182" s="33">
        <f t="shared" si="511"/>
        <v>0.9825426268495947</v>
      </c>
    </row>
    <row r="8183" spans="1:13" ht="41.4">
      <c r="A8183" t="s">
        <v>164</v>
      </c>
      <c r="B8183" t="s">
        <v>268</v>
      </c>
      <c r="C8183" s="14" t="s">
        <v>270</v>
      </c>
      <c r="D8183" t="s">
        <v>465</v>
      </c>
      <c r="E8183" t="s">
        <v>483</v>
      </c>
      <c r="F8183" s="20">
        <v>2047</v>
      </c>
      <c r="G8183" s="20">
        <v>51</v>
      </c>
      <c r="H8183" s="11">
        <v>10514.2453208233</v>
      </c>
      <c r="I8183" s="10">
        <v>4294895.4426852101</v>
      </c>
      <c r="J8183" s="33">
        <f t="shared" si="508"/>
        <v>2.448079461103177E-3</v>
      </c>
      <c r="K8183" s="33">
        <f t="shared" si="509"/>
        <v>2.4450853583447563E-3</v>
      </c>
      <c r="L8183" s="33">
        <f t="shared" si="510"/>
        <v>0.9825426268495947</v>
      </c>
      <c r="M8183" s="33">
        <f t="shared" si="511"/>
        <v>0.9801402262587352</v>
      </c>
    </row>
    <row r="8184" spans="1:13" ht="41.4">
      <c r="A8184" t="s">
        <v>164</v>
      </c>
      <c r="B8184" t="s">
        <v>268</v>
      </c>
      <c r="C8184" s="14" t="s">
        <v>270</v>
      </c>
      <c r="D8184" t="s">
        <v>465</v>
      </c>
      <c r="E8184" t="s">
        <v>483</v>
      </c>
      <c r="F8184" s="20">
        <v>2047</v>
      </c>
      <c r="G8184" s="20">
        <v>52</v>
      </c>
      <c r="H8184" s="11">
        <v>11256.9592632535</v>
      </c>
      <c r="I8184" s="10">
        <v>4207906.7930838503</v>
      </c>
      <c r="J8184" s="33">
        <f t="shared" si="508"/>
        <v>2.6751921600914569E-3</v>
      </c>
      <c r="K8184" s="33">
        <f t="shared" si="509"/>
        <v>2.6716170223155533E-3</v>
      </c>
      <c r="L8184" s="33">
        <f t="shared" si="510"/>
        <v>0.9801402262587352</v>
      </c>
      <c r="M8184" s="33">
        <f t="shared" si="511"/>
        <v>0.97752166694600617</v>
      </c>
    </row>
    <row r="8185" spans="1:13" ht="41.4">
      <c r="A8185" t="s">
        <v>164</v>
      </c>
      <c r="B8185" t="s">
        <v>268</v>
      </c>
      <c r="C8185" s="14" t="s">
        <v>270</v>
      </c>
      <c r="D8185" t="s">
        <v>465</v>
      </c>
      <c r="E8185" t="s">
        <v>483</v>
      </c>
      <c r="F8185" s="20">
        <v>2047</v>
      </c>
      <c r="G8185" s="20">
        <v>53</v>
      </c>
      <c r="H8185" s="11">
        <v>12061.164782337901</v>
      </c>
      <c r="I8185" s="10">
        <v>4134634.7047176901</v>
      </c>
      <c r="J8185" s="33">
        <f t="shared" si="508"/>
        <v>2.9171052931413512E-3</v>
      </c>
      <c r="K8185" s="33">
        <f t="shared" si="509"/>
        <v>2.9128546756664875E-3</v>
      </c>
      <c r="L8185" s="33">
        <f t="shared" si="510"/>
        <v>0.97752166694600617</v>
      </c>
      <c r="M8185" s="33">
        <f t="shared" si="511"/>
        <v>0.97467428838787717</v>
      </c>
    </row>
    <row r="8186" spans="1:13" ht="41.4">
      <c r="A8186" t="s">
        <v>164</v>
      </c>
      <c r="B8186" t="s">
        <v>268</v>
      </c>
      <c r="C8186" s="14" t="s">
        <v>270</v>
      </c>
      <c r="D8186" t="s">
        <v>465</v>
      </c>
      <c r="E8186" t="s">
        <v>483</v>
      </c>
      <c r="F8186" s="20">
        <v>2047</v>
      </c>
      <c r="G8186" s="20">
        <v>54</v>
      </c>
      <c r="H8186" s="11">
        <v>12902.722323214301</v>
      </c>
      <c r="I8186" s="10">
        <v>4063427.4763026</v>
      </c>
      <c r="J8186" s="33">
        <f t="shared" si="508"/>
        <v>3.1753297920195109E-3</v>
      </c>
      <c r="K8186" s="33">
        <f t="shared" si="509"/>
        <v>3.1702937641354678E-3</v>
      </c>
      <c r="L8186" s="33">
        <f t="shared" si="510"/>
        <v>0.97467428838787717</v>
      </c>
      <c r="M8186" s="33">
        <f t="shared" si="511"/>
        <v>0.97158428456933787</v>
      </c>
    </row>
    <row r="8187" spans="1:13" ht="41.4">
      <c r="A8187" t="s">
        <v>164</v>
      </c>
      <c r="B8187" t="s">
        <v>268</v>
      </c>
      <c r="C8187" s="14" t="s">
        <v>270</v>
      </c>
      <c r="D8187" t="s">
        <v>465</v>
      </c>
      <c r="E8187" t="s">
        <v>483</v>
      </c>
      <c r="F8187" s="20">
        <v>2047</v>
      </c>
      <c r="G8187" s="20">
        <v>55</v>
      </c>
      <c r="H8187" s="11">
        <v>13806.972589582199</v>
      </c>
      <c r="I8187" s="10">
        <v>4076589.2852868601</v>
      </c>
      <c r="J8187" s="33">
        <f t="shared" si="508"/>
        <v>3.3868932147307637E-3</v>
      </c>
      <c r="K8187" s="33">
        <f t="shared" si="509"/>
        <v>3.3811641616289245E-3</v>
      </c>
      <c r="L8187" s="33">
        <f t="shared" si="510"/>
        <v>0.97158428456933787</v>
      </c>
      <c r="M8187" s="33">
        <f t="shared" si="511"/>
        <v>0.96829919860635016</v>
      </c>
    </row>
    <row r="8188" spans="1:13" ht="41.4">
      <c r="A8188" t="s">
        <v>164</v>
      </c>
      <c r="B8188" t="s">
        <v>268</v>
      </c>
      <c r="C8188" s="14" t="s">
        <v>270</v>
      </c>
      <c r="D8188" t="s">
        <v>465</v>
      </c>
      <c r="E8188" t="s">
        <v>483</v>
      </c>
      <c r="F8188" s="20">
        <v>2047</v>
      </c>
      <c r="G8188" s="20">
        <v>56</v>
      </c>
      <c r="H8188" s="11">
        <v>14987.075272776399</v>
      </c>
      <c r="I8188" s="10">
        <v>4068759.06988174</v>
      </c>
      <c r="J8188" s="33">
        <f t="shared" si="508"/>
        <v>3.6834511494464096E-3</v>
      </c>
      <c r="K8188" s="33">
        <f t="shared" si="509"/>
        <v>3.6766755649922933E-3</v>
      </c>
      <c r="L8188" s="33">
        <f t="shared" si="510"/>
        <v>0.96829919860635016</v>
      </c>
      <c r="M8188" s="33">
        <f t="shared" si="511"/>
        <v>0.96473907660323255</v>
      </c>
    </row>
    <row r="8189" spans="1:13" ht="41.4">
      <c r="A8189" t="s">
        <v>164</v>
      </c>
      <c r="B8189" t="s">
        <v>268</v>
      </c>
      <c r="C8189" s="14" t="s">
        <v>270</v>
      </c>
      <c r="D8189" t="s">
        <v>465</v>
      </c>
      <c r="E8189" t="s">
        <v>483</v>
      </c>
      <c r="F8189" s="20">
        <v>2047</v>
      </c>
      <c r="G8189" s="20">
        <v>57</v>
      </c>
      <c r="H8189" s="11">
        <v>21795.282399011001</v>
      </c>
      <c r="I8189" s="10">
        <v>5982206.29315315</v>
      </c>
      <c r="J8189" s="33">
        <f t="shared" si="508"/>
        <v>3.6433518556450461E-3</v>
      </c>
      <c r="K8189" s="33">
        <f t="shared" si="509"/>
        <v>3.6367229022532532E-3</v>
      </c>
      <c r="L8189" s="33">
        <f t="shared" si="510"/>
        <v>0.96473907660323255</v>
      </c>
      <c r="M8189" s="33">
        <f t="shared" si="511"/>
        <v>0.9612305879086509</v>
      </c>
    </row>
    <row r="8190" spans="1:13" ht="41.4">
      <c r="A8190" t="s">
        <v>164</v>
      </c>
      <c r="B8190" t="s">
        <v>268</v>
      </c>
      <c r="C8190" s="14" t="s">
        <v>270</v>
      </c>
      <c r="D8190" t="s">
        <v>465</v>
      </c>
      <c r="E8190" t="s">
        <v>483</v>
      </c>
      <c r="F8190" s="20">
        <v>2047</v>
      </c>
      <c r="G8190" s="20">
        <v>58</v>
      </c>
      <c r="H8190" s="11">
        <v>17415.825840468198</v>
      </c>
      <c r="I8190" s="10">
        <v>3974841.1729566799</v>
      </c>
      <c r="J8190" s="33">
        <f t="shared" si="508"/>
        <v>4.3815149040316147E-3</v>
      </c>
      <c r="K8190" s="33">
        <f t="shared" si="509"/>
        <v>4.3719300714099019E-3</v>
      </c>
      <c r="L8190" s="33">
        <f t="shared" si="510"/>
        <v>0.9612305879086509</v>
      </c>
      <c r="M8190" s="33">
        <f t="shared" si="511"/>
        <v>0.95702815499581406</v>
      </c>
    </row>
    <row r="8191" spans="1:13" ht="41.4">
      <c r="A8191" t="s">
        <v>164</v>
      </c>
      <c r="B8191" t="s">
        <v>268</v>
      </c>
      <c r="C8191" s="14" t="s">
        <v>270</v>
      </c>
      <c r="D8191" t="s">
        <v>465</v>
      </c>
      <c r="E8191" t="s">
        <v>483</v>
      </c>
      <c r="F8191" s="20">
        <v>2047</v>
      </c>
      <c r="G8191" s="20">
        <v>59</v>
      </c>
      <c r="H8191" s="11">
        <v>18828.5889124731</v>
      </c>
      <c r="I8191" s="10">
        <v>3928170.1150584398</v>
      </c>
      <c r="J8191" s="33">
        <f t="shared" si="508"/>
        <v>4.7932213628668133E-3</v>
      </c>
      <c r="K8191" s="33">
        <f t="shared" si="509"/>
        <v>4.7817522093978049E-3</v>
      </c>
      <c r="L8191" s="33">
        <f t="shared" si="510"/>
        <v>0.95702815499581406</v>
      </c>
      <c r="M8191" s="33">
        <f t="shared" si="511"/>
        <v>0.95245188350120691</v>
      </c>
    </row>
    <row r="8192" spans="1:13" ht="41.4">
      <c r="A8192" t="s">
        <v>164</v>
      </c>
      <c r="B8192" t="s">
        <v>268</v>
      </c>
      <c r="C8192" s="14" t="s">
        <v>270</v>
      </c>
      <c r="D8192" t="s">
        <v>465</v>
      </c>
      <c r="E8192" t="s">
        <v>483</v>
      </c>
      <c r="F8192" s="20">
        <v>2047</v>
      </c>
      <c r="G8192" s="20">
        <v>60</v>
      </c>
      <c r="H8192" s="11">
        <v>19537.728847483799</v>
      </c>
      <c r="I8192" s="10">
        <v>3774634.7816623501</v>
      </c>
      <c r="J8192" s="33">
        <f t="shared" si="508"/>
        <v>5.1760580765059811E-3</v>
      </c>
      <c r="K8192" s="33">
        <f t="shared" si="509"/>
        <v>5.1626853704832554E-3</v>
      </c>
      <c r="L8192" s="33">
        <f t="shared" si="510"/>
        <v>0.95245188350120691</v>
      </c>
      <c r="M8192" s="33">
        <f t="shared" si="511"/>
        <v>0.94753467409616599</v>
      </c>
    </row>
    <row r="8193" spans="1:13" ht="41.4">
      <c r="A8193" t="s">
        <v>164</v>
      </c>
      <c r="B8193" t="s">
        <v>268</v>
      </c>
      <c r="C8193" s="14" t="s">
        <v>270</v>
      </c>
      <c r="D8193" t="s">
        <v>465</v>
      </c>
      <c r="E8193" t="s">
        <v>483</v>
      </c>
      <c r="F8193" s="20">
        <v>2047</v>
      </c>
      <c r="G8193" s="20">
        <v>61</v>
      </c>
      <c r="H8193" s="11">
        <v>21048.3336672644</v>
      </c>
      <c r="I8193" s="10">
        <v>3707675.3830849901</v>
      </c>
      <c r="J8193" s="33">
        <f t="shared" si="508"/>
        <v>5.6769623800644129E-3</v>
      </c>
      <c r="K8193" s="33">
        <f t="shared" si="509"/>
        <v>5.6608788786690623E-3</v>
      </c>
      <c r="L8193" s="33">
        <f t="shared" si="510"/>
        <v>0.94753467409616599</v>
      </c>
      <c r="M8193" s="33">
        <f t="shared" si="511"/>
        <v>0.94217079507276846</v>
      </c>
    </row>
    <row r="8194" spans="1:13" ht="41.4">
      <c r="A8194" t="s">
        <v>164</v>
      </c>
      <c r="B8194" t="s">
        <v>268</v>
      </c>
      <c r="C8194" s="14" t="s">
        <v>270</v>
      </c>
      <c r="D8194" t="s">
        <v>465</v>
      </c>
      <c r="E8194" t="s">
        <v>483</v>
      </c>
      <c r="F8194" s="20">
        <v>2047</v>
      </c>
      <c r="G8194" s="20">
        <v>62</v>
      </c>
      <c r="H8194" s="11">
        <v>23189.285881399501</v>
      </c>
      <c r="I8194" s="10">
        <v>3720772.8787483601</v>
      </c>
      <c r="J8194" s="33">
        <f t="shared" ref="J8194:J8257" si="512">IF(I8194&gt;0,H8194/I8194,0)</f>
        <v>6.2323841408992962E-3</v>
      </c>
      <c r="K8194" s="33">
        <f t="shared" ref="K8194:K8257" si="513">1-EXP(-J8194)</f>
        <v>6.2130031190864576E-3</v>
      </c>
      <c r="L8194" s="33">
        <f t="shared" ref="L8194:L8257" si="514">IF(G8194=30,1,M8193)</f>
        <v>0.94217079507276846</v>
      </c>
      <c r="M8194" s="33">
        <f t="shared" ref="M8194:M8257" si="515">L8194*(1-K8194)</f>
        <v>0.93631708498426913</v>
      </c>
    </row>
    <row r="8195" spans="1:13" ht="41.4">
      <c r="A8195" t="s">
        <v>164</v>
      </c>
      <c r="B8195" t="s">
        <v>268</v>
      </c>
      <c r="C8195" s="14" t="s">
        <v>270</v>
      </c>
      <c r="D8195" t="s">
        <v>465</v>
      </c>
      <c r="E8195" t="s">
        <v>483</v>
      </c>
      <c r="F8195" s="20">
        <v>2047</v>
      </c>
      <c r="G8195" s="20">
        <v>63</v>
      </c>
      <c r="H8195" s="11">
        <v>25663.172241150001</v>
      </c>
      <c r="I8195" s="10">
        <v>3751141.90431881</v>
      </c>
      <c r="J8195" s="33">
        <f t="shared" si="512"/>
        <v>6.8414293289206594E-3</v>
      </c>
      <c r="K8195" s="33">
        <f t="shared" si="513"/>
        <v>6.8180800291609556E-3</v>
      </c>
      <c r="L8195" s="33">
        <f t="shared" si="514"/>
        <v>0.93631708498426913</v>
      </c>
      <c r="M8195" s="33">
        <f t="shared" si="515"/>
        <v>0.92993320016617564</v>
      </c>
    </row>
    <row r="8196" spans="1:13" ht="41.4">
      <c r="A8196" t="s">
        <v>164</v>
      </c>
      <c r="B8196" t="s">
        <v>268</v>
      </c>
      <c r="C8196" s="14" t="s">
        <v>270</v>
      </c>
      <c r="D8196" t="s">
        <v>465</v>
      </c>
      <c r="E8196" t="s">
        <v>483</v>
      </c>
      <c r="F8196" s="20">
        <v>2047</v>
      </c>
      <c r="G8196" s="20">
        <v>64</v>
      </c>
      <c r="H8196" s="11">
        <v>27641.801618851099</v>
      </c>
      <c r="I8196" s="10">
        <v>3682059.4302480998</v>
      </c>
      <c r="J8196" s="33">
        <f t="shared" si="512"/>
        <v>7.5071579213995942E-3</v>
      </c>
      <c r="K8196" s="33">
        <f t="shared" si="513"/>
        <v>7.4790495932384182E-3</v>
      </c>
      <c r="L8196" s="33">
        <f t="shared" si="514"/>
        <v>0.92993320016617564</v>
      </c>
      <c r="M8196" s="33">
        <f t="shared" si="515"/>
        <v>0.92297818364373396</v>
      </c>
    </row>
    <row r="8197" spans="1:13" ht="41.4">
      <c r="A8197" t="s">
        <v>164</v>
      </c>
      <c r="B8197" t="s">
        <v>268</v>
      </c>
      <c r="C8197" s="14" t="s">
        <v>270</v>
      </c>
      <c r="D8197" t="s">
        <v>465</v>
      </c>
      <c r="E8197" t="s">
        <v>483</v>
      </c>
      <c r="F8197" s="20">
        <v>2047</v>
      </c>
      <c r="G8197" s="20">
        <v>65</v>
      </c>
      <c r="H8197" s="11">
        <v>27562.645159372401</v>
      </c>
      <c r="I8197" s="10">
        <v>3513566.9405603898</v>
      </c>
      <c r="J8197" s="33">
        <f t="shared" si="512"/>
        <v>7.8446335663029509E-3</v>
      </c>
      <c r="K8197" s="33">
        <f t="shared" si="513"/>
        <v>7.8139447284026886E-3</v>
      </c>
      <c r="L8197" s="33">
        <f t="shared" si="514"/>
        <v>0.92297818364373396</v>
      </c>
      <c r="M8197" s="33">
        <f t="shared" si="515"/>
        <v>0.91576608313122032</v>
      </c>
    </row>
    <row r="8198" spans="1:13" ht="41.4">
      <c r="A8198" t="s">
        <v>164</v>
      </c>
      <c r="B8198" t="s">
        <v>268</v>
      </c>
      <c r="C8198" s="14" t="s">
        <v>270</v>
      </c>
      <c r="D8198" t="s">
        <v>465</v>
      </c>
      <c r="E8198" t="s">
        <v>483</v>
      </c>
      <c r="F8198" s="20">
        <v>2047</v>
      </c>
      <c r="G8198" s="20">
        <v>66</v>
      </c>
      <c r="H8198" s="11">
        <v>29262.962779622601</v>
      </c>
      <c r="I8198" s="10">
        <v>3397788.1924382201</v>
      </c>
      <c r="J8198" s="33">
        <f t="shared" si="512"/>
        <v>8.6123563689894933E-3</v>
      </c>
      <c r="K8198" s="33">
        <f t="shared" si="513"/>
        <v>8.5753762659664945E-3</v>
      </c>
      <c r="L8198" s="33">
        <f t="shared" si="514"/>
        <v>0.91576608313122032</v>
      </c>
      <c r="M8198" s="33">
        <f t="shared" si="515"/>
        <v>0.90791304439675979</v>
      </c>
    </row>
    <row r="8199" spans="1:13" ht="41.4">
      <c r="A8199" t="s">
        <v>164</v>
      </c>
      <c r="B8199" t="s">
        <v>268</v>
      </c>
      <c r="C8199" s="14" t="s">
        <v>270</v>
      </c>
      <c r="D8199" t="s">
        <v>465</v>
      </c>
      <c r="E8199" t="s">
        <v>483</v>
      </c>
      <c r="F8199" s="20">
        <v>2047</v>
      </c>
      <c r="G8199" s="20">
        <v>67</v>
      </c>
      <c r="H8199" s="11">
        <v>31142.5042419085</v>
      </c>
      <c r="I8199" s="10">
        <v>3292004.49573687</v>
      </c>
      <c r="J8199" s="33">
        <f t="shared" si="512"/>
        <v>9.4600430474010271E-3</v>
      </c>
      <c r="K8199" s="33">
        <f t="shared" si="513"/>
        <v>9.4154376074471191E-3</v>
      </c>
      <c r="L8199" s="33">
        <f t="shared" si="514"/>
        <v>0.90791304439675979</v>
      </c>
      <c r="M8199" s="33">
        <f t="shared" si="515"/>
        <v>0.89936464577425479</v>
      </c>
    </row>
    <row r="8200" spans="1:13" ht="41.4">
      <c r="A8200" t="s">
        <v>164</v>
      </c>
      <c r="B8200" t="s">
        <v>268</v>
      </c>
      <c r="C8200" s="14" t="s">
        <v>270</v>
      </c>
      <c r="D8200" t="s">
        <v>465</v>
      </c>
      <c r="E8200" t="s">
        <v>483</v>
      </c>
      <c r="F8200" s="20">
        <v>2047</v>
      </c>
      <c r="G8200" s="20">
        <v>68</v>
      </c>
      <c r="H8200" s="11">
        <v>33055.905422753101</v>
      </c>
      <c r="I8200" s="10">
        <v>3178980.6091070701</v>
      </c>
      <c r="J8200" s="33">
        <f t="shared" si="512"/>
        <v>1.039827211529863E-2</v>
      </c>
      <c r="K8200" s="33">
        <f t="shared" si="513"/>
        <v>1.0344396981605608E-2</v>
      </c>
      <c r="L8200" s="33">
        <f t="shared" si="514"/>
        <v>0.89936464577425479</v>
      </c>
      <c r="M8200" s="33">
        <f t="shared" si="515"/>
        <v>0.89006126084714476</v>
      </c>
    </row>
    <row r="8201" spans="1:13" ht="41.4">
      <c r="A8201" t="s">
        <v>164</v>
      </c>
      <c r="B8201" t="s">
        <v>268</v>
      </c>
      <c r="C8201" s="14" t="s">
        <v>270</v>
      </c>
      <c r="D8201" t="s">
        <v>465</v>
      </c>
      <c r="E8201" t="s">
        <v>483</v>
      </c>
      <c r="F8201" s="20">
        <v>2047</v>
      </c>
      <c r="G8201" s="20">
        <v>69</v>
      </c>
      <c r="H8201" s="11">
        <v>34868.684388291098</v>
      </c>
      <c r="I8201" s="10">
        <v>3047859.6303916201</v>
      </c>
      <c r="J8201" s="33">
        <f t="shared" si="512"/>
        <v>1.1440383947016226E-2</v>
      </c>
      <c r="K8201" s="33">
        <f t="shared" si="513"/>
        <v>1.1375191599916179E-2</v>
      </c>
      <c r="L8201" s="33">
        <f t="shared" si="514"/>
        <v>0.89006126084714476</v>
      </c>
      <c r="M8201" s="33">
        <f t="shared" si="515"/>
        <v>0.87993664346934553</v>
      </c>
    </row>
    <row r="8202" spans="1:13" ht="41.4">
      <c r="A8202" t="s">
        <v>164</v>
      </c>
      <c r="B8202" t="s">
        <v>268</v>
      </c>
      <c r="C8202" s="14" t="s">
        <v>270</v>
      </c>
      <c r="D8202" t="s">
        <v>465</v>
      </c>
      <c r="E8202" t="s">
        <v>483</v>
      </c>
      <c r="F8202" s="20">
        <v>2048</v>
      </c>
      <c r="G8202" s="20">
        <v>30</v>
      </c>
      <c r="H8202" s="11">
        <v>609.22821288153705</v>
      </c>
      <c r="I8202" s="10">
        <v>4275320.8103857199</v>
      </c>
      <c r="J8202" s="33">
        <f t="shared" si="512"/>
        <v>1.4249882988934633E-4</v>
      </c>
      <c r="K8202" s="33">
        <f t="shared" si="513"/>
        <v>1.424886774132883E-4</v>
      </c>
      <c r="L8202" s="33">
        <f t="shared" si="514"/>
        <v>1</v>
      </c>
      <c r="M8202" s="33">
        <f t="shared" si="515"/>
        <v>0.99985751132258671</v>
      </c>
    </row>
    <row r="8203" spans="1:13" ht="41.4">
      <c r="A8203" t="s">
        <v>164</v>
      </c>
      <c r="B8203" t="s">
        <v>268</v>
      </c>
      <c r="C8203" s="14" t="s">
        <v>270</v>
      </c>
      <c r="D8203" t="s">
        <v>465</v>
      </c>
      <c r="E8203" t="s">
        <v>483</v>
      </c>
      <c r="F8203" s="20">
        <v>2048</v>
      </c>
      <c r="G8203" s="20">
        <v>31</v>
      </c>
      <c r="H8203" s="11">
        <v>846.40807789532596</v>
      </c>
      <c r="I8203" s="10">
        <v>4315860.4667643597</v>
      </c>
      <c r="J8203" s="33">
        <f t="shared" si="512"/>
        <v>1.9611571884989271E-4</v>
      </c>
      <c r="K8203" s="33">
        <f t="shared" si="513"/>
        <v>1.9609648941942837E-4</v>
      </c>
      <c r="L8203" s="33">
        <f t="shared" si="514"/>
        <v>0.99985751132258671</v>
      </c>
      <c r="M8203" s="33">
        <f t="shared" si="515"/>
        <v>0.99966144277469671</v>
      </c>
    </row>
    <row r="8204" spans="1:13" ht="41.4">
      <c r="A8204" t="s">
        <v>164</v>
      </c>
      <c r="B8204" t="s">
        <v>268</v>
      </c>
      <c r="C8204" s="14" t="s">
        <v>270</v>
      </c>
      <c r="D8204" t="s">
        <v>465</v>
      </c>
      <c r="E8204" t="s">
        <v>483</v>
      </c>
      <c r="F8204" s="20">
        <v>2048</v>
      </c>
      <c r="G8204" s="20">
        <v>32</v>
      </c>
      <c r="H8204" s="11">
        <v>981.76103486225702</v>
      </c>
      <c r="I8204" s="10">
        <v>4578373.0362796905</v>
      </c>
      <c r="J8204" s="33">
        <f t="shared" si="512"/>
        <v>2.1443447859810472E-4</v>
      </c>
      <c r="K8204" s="33">
        <f t="shared" si="513"/>
        <v>2.1441148916856445E-4</v>
      </c>
      <c r="L8204" s="33">
        <f t="shared" si="514"/>
        <v>0.99966144277469671</v>
      </c>
      <c r="M8204" s="33">
        <f t="shared" si="515"/>
        <v>0.99944710387608704</v>
      </c>
    </row>
    <row r="8205" spans="1:13" ht="41.4">
      <c r="A8205" t="s">
        <v>164</v>
      </c>
      <c r="B8205" t="s">
        <v>268</v>
      </c>
      <c r="C8205" s="14" t="s">
        <v>270</v>
      </c>
      <c r="D8205" t="s">
        <v>465</v>
      </c>
      <c r="E8205" t="s">
        <v>483</v>
      </c>
      <c r="F8205" s="20">
        <v>2048</v>
      </c>
      <c r="G8205" s="20">
        <v>33</v>
      </c>
      <c r="H8205" s="11">
        <v>1085.3964451203899</v>
      </c>
      <c r="I8205" s="10">
        <v>4626879.5008576503</v>
      </c>
      <c r="J8205" s="33">
        <f t="shared" si="512"/>
        <v>2.3458498215032356E-4</v>
      </c>
      <c r="K8205" s="33">
        <f t="shared" si="513"/>
        <v>2.3455746924483378E-4</v>
      </c>
      <c r="L8205" s="33">
        <f t="shared" si="514"/>
        <v>0.99944710387608704</v>
      </c>
      <c r="M8205" s="33">
        <f t="shared" si="515"/>
        <v>0.99921267609275777</v>
      </c>
    </row>
    <row r="8206" spans="1:13" ht="41.4">
      <c r="A8206" t="s">
        <v>164</v>
      </c>
      <c r="B8206" t="s">
        <v>268</v>
      </c>
      <c r="C8206" s="14" t="s">
        <v>270</v>
      </c>
      <c r="D8206" t="s">
        <v>465</v>
      </c>
      <c r="E8206" t="s">
        <v>483</v>
      </c>
      <c r="F8206" s="20">
        <v>2048</v>
      </c>
      <c r="G8206" s="20">
        <v>34</v>
      </c>
      <c r="H8206" s="11">
        <v>1172.4501484247801</v>
      </c>
      <c r="I8206" s="10">
        <v>4692806.3963408004</v>
      </c>
      <c r="J8206" s="33">
        <f t="shared" si="512"/>
        <v>2.4983987179590317E-4</v>
      </c>
      <c r="K8206" s="33">
        <f t="shared" si="513"/>
        <v>2.4980866441415284E-4</v>
      </c>
      <c r="L8206" s="33">
        <f t="shared" si="514"/>
        <v>0.99921267609275777</v>
      </c>
      <c r="M8206" s="33">
        <f t="shared" si="515"/>
        <v>0.9989630641086773</v>
      </c>
    </row>
    <row r="8207" spans="1:13" ht="41.4">
      <c r="A8207" t="s">
        <v>164</v>
      </c>
      <c r="B8207" t="s">
        <v>268</v>
      </c>
      <c r="C8207" s="14" t="s">
        <v>270</v>
      </c>
      <c r="D8207" t="s">
        <v>465</v>
      </c>
      <c r="E8207" t="s">
        <v>483</v>
      </c>
      <c r="F8207" s="20">
        <v>2048</v>
      </c>
      <c r="G8207" s="20">
        <v>35</v>
      </c>
      <c r="H8207" s="11">
        <v>1540.55798855788</v>
      </c>
      <c r="I8207" s="10">
        <v>4759993.2990019601</v>
      </c>
      <c r="J8207" s="33">
        <f t="shared" si="512"/>
        <v>3.2364709187319502E-4</v>
      </c>
      <c r="K8207" s="33">
        <f t="shared" si="513"/>
        <v>3.2359472380294463E-4</v>
      </c>
      <c r="L8207" s="33">
        <f t="shared" si="514"/>
        <v>0.9989630641086773</v>
      </c>
      <c r="M8207" s="33">
        <f t="shared" si="515"/>
        <v>0.99863980493185767</v>
      </c>
    </row>
    <row r="8208" spans="1:13" ht="41.4">
      <c r="A8208" t="s">
        <v>164</v>
      </c>
      <c r="B8208" t="s">
        <v>268</v>
      </c>
      <c r="C8208" s="14" t="s">
        <v>270</v>
      </c>
      <c r="D8208" t="s">
        <v>465</v>
      </c>
      <c r="E8208" t="s">
        <v>483</v>
      </c>
      <c r="F8208" s="20">
        <v>2048</v>
      </c>
      <c r="G8208" s="20">
        <v>36</v>
      </c>
      <c r="H8208" s="11">
        <v>1922.21397769338</v>
      </c>
      <c r="I8208" s="10">
        <v>4870743.3544388702</v>
      </c>
      <c r="J8208" s="33">
        <f t="shared" si="512"/>
        <v>3.9464489048506376E-4</v>
      </c>
      <c r="K8208" s="33">
        <f t="shared" si="513"/>
        <v>3.9456702843321256E-4</v>
      </c>
      <c r="L8208" s="33">
        <f t="shared" si="514"/>
        <v>0.99863980493185767</v>
      </c>
      <c r="M8208" s="33">
        <f t="shared" si="515"/>
        <v>0.99824577459155062</v>
      </c>
    </row>
    <row r="8209" spans="1:13" ht="41.4">
      <c r="A8209" t="s">
        <v>164</v>
      </c>
      <c r="B8209" t="s">
        <v>268</v>
      </c>
      <c r="C8209" s="14" t="s">
        <v>270</v>
      </c>
      <c r="D8209" t="s">
        <v>465</v>
      </c>
      <c r="E8209" t="s">
        <v>483</v>
      </c>
      <c r="F8209" s="20">
        <v>2048</v>
      </c>
      <c r="G8209" s="20">
        <v>37</v>
      </c>
      <c r="H8209" s="11">
        <v>2052.34995769429</v>
      </c>
      <c r="I8209" s="10">
        <v>4841252.1401733002</v>
      </c>
      <c r="J8209" s="33">
        <f t="shared" si="512"/>
        <v>4.2392957405866966E-4</v>
      </c>
      <c r="K8209" s="33">
        <f t="shared" si="513"/>
        <v>4.2383972861326225E-4</v>
      </c>
      <c r="L8209" s="33">
        <f t="shared" si="514"/>
        <v>0.99824577459155062</v>
      </c>
      <c r="M8209" s="33">
        <f t="shared" si="515"/>
        <v>0.99782267837335836</v>
      </c>
    </row>
    <row r="8210" spans="1:13" ht="41.4">
      <c r="A8210" t="s">
        <v>164</v>
      </c>
      <c r="B8210" t="s">
        <v>268</v>
      </c>
      <c r="C8210" s="14" t="s">
        <v>270</v>
      </c>
      <c r="D8210" t="s">
        <v>465</v>
      </c>
      <c r="E8210" t="s">
        <v>483</v>
      </c>
      <c r="F8210" s="20">
        <v>2048</v>
      </c>
      <c r="G8210" s="20">
        <v>38</v>
      </c>
      <c r="H8210" s="11">
        <v>2151.0556621763599</v>
      </c>
      <c r="I8210" s="10">
        <v>4706470.1438425798</v>
      </c>
      <c r="J8210" s="33">
        <f t="shared" si="512"/>
        <v>4.5704224109241638E-4</v>
      </c>
      <c r="K8210" s="33">
        <f t="shared" si="513"/>
        <v>4.5693781319722238E-4</v>
      </c>
      <c r="L8210" s="33">
        <f t="shared" si="514"/>
        <v>0.99782267837335836</v>
      </c>
      <c r="M8210" s="33">
        <f t="shared" si="515"/>
        <v>0.99736673546074384</v>
      </c>
    </row>
    <row r="8211" spans="1:13" ht="41.4">
      <c r="A8211" t="s">
        <v>164</v>
      </c>
      <c r="B8211" t="s">
        <v>268</v>
      </c>
      <c r="C8211" s="14" t="s">
        <v>270</v>
      </c>
      <c r="D8211" t="s">
        <v>465</v>
      </c>
      <c r="E8211" t="s">
        <v>483</v>
      </c>
      <c r="F8211" s="20">
        <v>2048</v>
      </c>
      <c r="G8211" s="20">
        <v>39</v>
      </c>
      <c r="H8211" s="11">
        <v>2290.2004415250099</v>
      </c>
      <c r="I8211" s="10">
        <v>4633850.6596137797</v>
      </c>
      <c r="J8211" s="33">
        <f t="shared" si="512"/>
        <v>4.9423268243950968E-4</v>
      </c>
      <c r="K8211" s="33">
        <f t="shared" si="513"/>
        <v>4.9411056958548194E-4</v>
      </c>
      <c r="L8211" s="33">
        <f t="shared" si="514"/>
        <v>0.99736673546074384</v>
      </c>
      <c r="M8211" s="33">
        <f t="shared" si="515"/>
        <v>0.99687392601499969</v>
      </c>
    </row>
    <row r="8212" spans="1:13" ht="41.4">
      <c r="A8212" t="s">
        <v>164</v>
      </c>
      <c r="B8212" t="s">
        <v>268</v>
      </c>
      <c r="C8212" s="14" t="s">
        <v>270</v>
      </c>
      <c r="D8212" t="s">
        <v>465</v>
      </c>
      <c r="E8212" t="s">
        <v>483</v>
      </c>
      <c r="F8212" s="20">
        <v>2048</v>
      </c>
      <c r="G8212" s="20">
        <v>40</v>
      </c>
      <c r="H8212" s="11">
        <v>3044.7421270937498</v>
      </c>
      <c r="I8212" s="10">
        <v>4588660.9711794602</v>
      </c>
      <c r="J8212" s="33">
        <f t="shared" si="512"/>
        <v>6.6353608301358889E-4</v>
      </c>
      <c r="K8212" s="33">
        <f t="shared" si="513"/>
        <v>6.633159916290543E-4</v>
      </c>
      <c r="L8212" s="33">
        <f t="shared" si="514"/>
        <v>0.99687392601499969</v>
      </c>
      <c r="M8212" s="33">
        <f t="shared" si="515"/>
        <v>0.99621268359823589</v>
      </c>
    </row>
    <row r="8213" spans="1:13" ht="41.4">
      <c r="A8213" t="s">
        <v>164</v>
      </c>
      <c r="B8213" t="s">
        <v>268</v>
      </c>
      <c r="C8213" s="14" t="s">
        <v>270</v>
      </c>
      <c r="D8213" t="s">
        <v>465</v>
      </c>
      <c r="E8213" t="s">
        <v>483</v>
      </c>
      <c r="F8213" s="20">
        <v>2048</v>
      </c>
      <c r="G8213" s="20">
        <v>41</v>
      </c>
      <c r="H8213" s="11">
        <v>3532.20598930491</v>
      </c>
      <c r="I8213" s="10">
        <v>4609663.7509883298</v>
      </c>
      <c r="J8213" s="33">
        <f t="shared" si="512"/>
        <v>7.6626109410856519E-4</v>
      </c>
      <c r="K8213" s="33">
        <f t="shared" si="513"/>
        <v>7.6596759104785583E-4</v>
      </c>
      <c r="L8213" s="33">
        <f t="shared" si="514"/>
        <v>0.99621268359823589</v>
      </c>
      <c r="M8213" s="33">
        <f t="shared" si="515"/>
        <v>0.99544961696880885</v>
      </c>
    </row>
    <row r="8214" spans="1:13" ht="41.4">
      <c r="A8214" t="s">
        <v>164</v>
      </c>
      <c r="B8214" t="s">
        <v>268</v>
      </c>
      <c r="C8214" s="14" t="s">
        <v>270</v>
      </c>
      <c r="D8214" t="s">
        <v>465</v>
      </c>
      <c r="E8214" t="s">
        <v>483</v>
      </c>
      <c r="F8214" s="20">
        <v>2048</v>
      </c>
      <c r="G8214" s="20">
        <v>42</v>
      </c>
      <c r="H8214" s="11">
        <v>3758.4685442435998</v>
      </c>
      <c r="I8214" s="10">
        <v>4523449.00720206</v>
      </c>
      <c r="J8214" s="33">
        <f t="shared" si="512"/>
        <v>8.30885578296453E-4</v>
      </c>
      <c r="K8214" s="33">
        <f t="shared" si="513"/>
        <v>8.3054048845765394E-4</v>
      </c>
      <c r="L8214" s="33">
        <f t="shared" si="514"/>
        <v>0.99544961696880885</v>
      </c>
      <c r="M8214" s="33">
        <f t="shared" si="515"/>
        <v>0.9946228557576966</v>
      </c>
    </row>
    <row r="8215" spans="1:13" ht="41.4">
      <c r="A8215" t="s">
        <v>164</v>
      </c>
      <c r="B8215" t="s">
        <v>268</v>
      </c>
      <c r="C8215" s="14" t="s">
        <v>270</v>
      </c>
      <c r="D8215" t="s">
        <v>465</v>
      </c>
      <c r="E8215" t="s">
        <v>483</v>
      </c>
      <c r="F8215" s="20">
        <v>2048</v>
      </c>
      <c r="G8215" s="20">
        <v>43</v>
      </c>
      <c r="H8215" s="11">
        <v>4025.2916533367502</v>
      </c>
      <c r="I8215" s="10">
        <v>4458342.7185676396</v>
      </c>
      <c r="J8215" s="33">
        <f t="shared" si="512"/>
        <v>9.0286725526340461E-4</v>
      </c>
      <c r="K8215" s="33">
        <f t="shared" si="513"/>
        <v>9.0245979326031289E-4</v>
      </c>
      <c r="L8215" s="33">
        <f t="shared" si="514"/>
        <v>0.9946228557576966</v>
      </c>
      <c r="M8215" s="33">
        <f t="shared" si="515"/>
        <v>0.99372524862091749</v>
      </c>
    </row>
    <row r="8216" spans="1:13" ht="41.4">
      <c r="A8216" t="s">
        <v>164</v>
      </c>
      <c r="B8216" t="s">
        <v>268</v>
      </c>
      <c r="C8216" s="14" t="s">
        <v>270</v>
      </c>
      <c r="D8216" t="s">
        <v>465</v>
      </c>
      <c r="E8216" t="s">
        <v>483</v>
      </c>
      <c r="F8216" s="20">
        <v>2048</v>
      </c>
      <c r="G8216" s="20">
        <v>44</v>
      </c>
      <c r="H8216" s="11">
        <v>4254.6606910093496</v>
      </c>
      <c r="I8216" s="10">
        <v>4326299.6533000199</v>
      </c>
      <c r="J8216" s="33">
        <f t="shared" si="512"/>
        <v>9.8344105401112808E-4</v>
      </c>
      <c r="K8216" s="33">
        <f t="shared" si="513"/>
        <v>9.8295763434230743E-4</v>
      </c>
      <c r="L8216" s="33">
        <f t="shared" si="514"/>
        <v>0.99372524862091749</v>
      </c>
      <c r="M8216" s="33">
        <f t="shared" si="515"/>
        <v>0.99274845880134688</v>
      </c>
    </row>
    <row r="8217" spans="1:13" ht="41.4">
      <c r="A8217" t="s">
        <v>164</v>
      </c>
      <c r="B8217" t="s">
        <v>268</v>
      </c>
      <c r="C8217" s="14" t="s">
        <v>270</v>
      </c>
      <c r="D8217" t="s">
        <v>465</v>
      </c>
      <c r="E8217" t="s">
        <v>483</v>
      </c>
      <c r="F8217" s="20">
        <v>2048</v>
      </c>
      <c r="G8217" s="20">
        <v>45</v>
      </c>
      <c r="H8217" s="11">
        <v>5369.4145927070304</v>
      </c>
      <c r="I8217" s="10">
        <v>4255599.3895757999</v>
      </c>
      <c r="J8217" s="33">
        <f t="shared" si="512"/>
        <v>1.261729336144645E-3</v>
      </c>
      <c r="K8217" s="33">
        <f t="shared" si="513"/>
        <v>1.2609336903508517E-3</v>
      </c>
      <c r="L8217" s="33">
        <f t="shared" si="514"/>
        <v>0.99274845880134688</v>
      </c>
      <c r="M8217" s="33">
        <f t="shared" si="515"/>
        <v>0.99149666882360032</v>
      </c>
    </row>
    <row r="8218" spans="1:13" ht="41.4">
      <c r="A8218" t="s">
        <v>164</v>
      </c>
      <c r="B8218" t="s">
        <v>268</v>
      </c>
      <c r="C8218" s="14" t="s">
        <v>270</v>
      </c>
      <c r="D8218" t="s">
        <v>465</v>
      </c>
      <c r="E8218" t="s">
        <v>483</v>
      </c>
      <c r="F8218" s="20">
        <v>2048</v>
      </c>
      <c r="G8218" s="20">
        <v>46</v>
      </c>
      <c r="H8218" s="11">
        <v>6096.37766592358</v>
      </c>
      <c r="I8218" s="10">
        <v>4224052.1704453798</v>
      </c>
      <c r="J8218" s="33">
        <f t="shared" si="512"/>
        <v>1.443253402166381E-3</v>
      </c>
      <c r="K8218" s="33">
        <f t="shared" si="513"/>
        <v>1.442212412838928E-3</v>
      </c>
      <c r="L8218" s="33">
        <f t="shared" si="514"/>
        <v>0.99149666882360032</v>
      </c>
      <c r="M8218" s="33">
        <f t="shared" si="515"/>
        <v>0.99006672002053453</v>
      </c>
    </row>
    <row r="8219" spans="1:13" ht="41.4">
      <c r="A8219" t="s">
        <v>164</v>
      </c>
      <c r="B8219" t="s">
        <v>268</v>
      </c>
      <c r="C8219" s="14" t="s">
        <v>270</v>
      </c>
      <c r="D8219" t="s">
        <v>465</v>
      </c>
      <c r="E8219" t="s">
        <v>483</v>
      </c>
      <c r="F8219" s="20">
        <v>2048</v>
      </c>
      <c r="G8219" s="20">
        <v>47</v>
      </c>
      <c r="H8219" s="11">
        <v>6629.6854218450899</v>
      </c>
      <c r="I8219" s="10">
        <v>4195770.75165598</v>
      </c>
      <c r="J8219" s="33">
        <f t="shared" si="512"/>
        <v>1.5800876201895674E-3</v>
      </c>
      <c r="K8219" s="33">
        <f t="shared" si="513"/>
        <v>1.5788399389808916E-3</v>
      </c>
      <c r="L8219" s="33">
        <f t="shared" si="514"/>
        <v>0.99006672002053453</v>
      </c>
      <c r="M8219" s="33">
        <f t="shared" si="515"/>
        <v>0.98850356314071031</v>
      </c>
    </row>
    <row r="8220" spans="1:13" ht="41.4">
      <c r="A8220" t="s">
        <v>164</v>
      </c>
      <c r="B8220" t="s">
        <v>268</v>
      </c>
      <c r="C8220" s="14" t="s">
        <v>270</v>
      </c>
      <c r="D8220" t="s">
        <v>465</v>
      </c>
      <c r="E8220" t="s">
        <v>483</v>
      </c>
      <c r="F8220" s="20">
        <v>2048</v>
      </c>
      <c r="G8220" s="20">
        <v>48</v>
      </c>
      <c r="H8220" s="11">
        <v>7221.6543326777901</v>
      </c>
      <c r="I8220" s="10">
        <v>4166220.9905922199</v>
      </c>
      <c r="J8220" s="33">
        <f t="shared" si="512"/>
        <v>1.7333824463428779E-3</v>
      </c>
      <c r="K8220" s="33">
        <f t="shared" si="513"/>
        <v>1.7318810066385693E-3</v>
      </c>
      <c r="L8220" s="33">
        <f t="shared" si="514"/>
        <v>0.98850356314071031</v>
      </c>
      <c r="M8220" s="33">
        <f t="shared" si="515"/>
        <v>0.98679159259471239</v>
      </c>
    </row>
    <row r="8221" spans="1:13" ht="41.4">
      <c r="A8221" t="s">
        <v>164</v>
      </c>
      <c r="B8221" t="s">
        <v>268</v>
      </c>
      <c r="C8221" s="14" t="s">
        <v>270</v>
      </c>
      <c r="D8221" t="s">
        <v>465</v>
      </c>
      <c r="E8221" t="s">
        <v>483</v>
      </c>
      <c r="F8221" s="20">
        <v>2048</v>
      </c>
      <c r="G8221" s="20">
        <v>49</v>
      </c>
      <c r="H8221" s="11">
        <v>7944.8815406161002</v>
      </c>
      <c r="I8221" s="10">
        <v>4173861.8228336498</v>
      </c>
      <c r="J8221" s="33">
        <f t="shared" si="512"/>
        <v>1.9034845612647261E-3</v>
      </c>
      <c r="K8221" s="33">
        <f t="shared" si="513"/>
        <v>1.9016740834483237E-3</v>
      </c>
      <c r="L8221" s="33">
        <f t="shared" si="514"/>
        <v>0.98679159259471239</v>
      </c>
      <c r="M8221" s="33">
        <f t="shared" si="515"/>
        <v>0.98491503659731028</v>
      </c>
    </row>
    <row r="8222" spans="1:13" ht="41.4">
      <c r="A8222" t="s">
        <v>164</v>
      </c>
      <c r="B8222" t="s">
        <v>268</v>
      </c>
      <c r="C8222" s="14" t="s">
        <v>270</v>
      </c>
      <c r="D8222" t="s">
        <v>465</v>
      </c>
      <c r="E8222" t="s">
        <v>483</v>
      </c>
      <c r="F8222" s="20">
        <v>2048</v>
      </c>
      <c r="G8222" s="20">
        <v>50</v>
      </c>
      <c r="H8222" s="11">
        <v>9158.7024416828808</v>
      </c>
      <c r="I8222" s="10">
        <v>4217690.6013753302</v>
      </c>
      <c r="J8222" s="33">
        <f t="shared" si="512"/>
        <v>2.1714969890622975E-3</v>
      </c>
      <c r="K8222" s="33">
        <f t="shared" si="513"/>
        <v>2.16914099512866E-3</v>
      </c>
      <c r="L8222" s="33">
        <f t="shared" si="514"/>
        <v>0.98491503659731028</v>
      </c>
      <c r="M8222" s="33">
        <f t="shared" si="515"/>
        <v>0.98277861701470837</v>
      </c>
    </row>
    <row r="8223" spans="1:13" ht="41.4">
      <c r="A8223" t="s">
        <v>164</v>
      </c>
      <c r="B8223" t="s">
        <v>268</v>
      </c>
      <c r="C8223" s="14" t="s">
        <v>270</v>
      </c>
      <c r="D8223" t="s">
        <v>465</v>
      </c>
      <c r="E8223" t="s">
        <v>483</v>
      </c>
      <c r="F8223" s="20">
        <v>2048</v>
      </c>
      <c r="G8223" s="20">
        <v>51</v>
      </c>
      <c r="H8223" s="11">
        <v>10517.4541402539</v>
      </c>
      <c r="I8223" s="10">
        <v>4331599.7347245896</v>
      </c>
      <c r="J8223" s="33">
        <f t="shared" si="512"/>
        <v>2.4280761807098541E-3</v>
      </c>
      <c r="K8223" s="33">
        <f t="shared" si="513"/>
        <v>2.4251307881016926E-3</v>
      </c>
      <c r="L8223" s="33">
        <f t="shared" si="514"/>
        <v>0.98277861701470837</v>
      </c>
      <c r="M8223" s="33">
        <f t="shared" si="515"/>
        <v>0.98039525033269803</v>
      </c>
    </row>
    <row r="8224" spans="1:13" ht="41.4">
      <c r="A8224" t="s">
        <v>164</v>
      </c>
      <c r="B8224" t="s">
        <v>268</v>
      </c>
      <c r="C8224" s="14" t="s">
        <v>270</v>
      </c>
      <c r="D8224" t="s">
        <v>465</v>
      </c>
      <c r="E8224" t="s">
        <v>483</v>
      </c>
      <c r="F8224" s="20">
        <v>2048</v>
      </c>
      <c r="G8224" s="20">
        <v>52</v>
      </c>
      <c r="H8224" s="11">
        <v>11337.1585382665</v>
      </c>
      <c r="I8224" s="10">
        <v>4273060.9475855799</v>
      </c>
      <c r="J8224" s="33">
        <f t="shared" si="512"/>
        <v>2.6531703332414126E-3</v>
      </c>
      <c r="K8224" s="33">
        <f t="shared" si="513"/>
        <v>2.6496537875185799E-3</v>
      </c>
      <c r="L8224" s="33">
        <f t="shared" si="514"/>
        <v>0.98039525033269803</v>
      </c>
      <c r="M8224" s="33">
        <f t="shared" si="515"/>
        <v>0.97779754234438876</v>
      </c>
    </row>
    <row r="8225" spans="1:13" ht="41.4">
      <c r="A8225" t="s">
        <v>164</v>
      </c>
      <c r="B8225" t="s">
        <v>268</v>
      </c>
      <c r="C8225" s="14" t="s">
        <v>270</v>
      </c>
      <c r="D8225" t="s">
        <v>465</v>
      </c>
      <c r="E8225" t="s">
        <v>483</v>
      </c>
      <c r="F8225" s="20">
        <v>2048</v>
      </c>
      <c r="G8225" s="20">
        <v>53</v>
      </c>
      <c r="H8225" s="11">
        <v>12104.2963614375</v>
      </c>
      <c r="I8225" s="10">
        <v>4184522.3765838798</v>
      </c>
      <c r="J8225" s="33">
        <f t="shared" si="512"/>
        <v>2.8926351139073343E-3</v>
      </c>
      <c r="K8225" s="33">
        <f t="shared" si="513"/>
        <v>2.8884554759832648E-3</v>
      </c>
      <c r="L8225" s="33">
        <f t="shared" si="514"/>
        <v>0.97779754234438876</v>
      </c>
      <c r="M8225" s="33">
        <f t="shared" si="515"/>
        <v>0.97497321767880119</v>
      </c>
    </row>
    <row r="8226" spans="1:13" ht="41.4">
      <c r="A8226" t="s">
        <v>164</v>
      </c>
      <c r="B8226" t="s">
        <v>268</v>
      </c>
      <c r="C8226" s="14" t="s">
        <v>270</v>
      </c>
      <c r="D8226" t="s">
        <v>465</v>
      </c>
      <c r="E8226" t="s">
        <v>483</v>
      </c>
      <c r="F8226" s="20">
        <v>2048</v>
      </c>
      <c r="G8226" s="20">
        <v>54</v>
      </c>
      <c r="H8226" s="11">
        <v>12936.0480108068</v>
      </c>
      <c r="I8226" s="10">
        <v>4109566.6443496598</v>
      </c>
      <c r="J8226" s="33">
        <f t="shared" si="512"/>
        <v>3.1477888376850826E-3</v>
      </c>
      <c r="K8226" s="33">
        <f t="shared" si="513"/>
        <v>3.1428397446635614E-3</v>
      </c>
      <c r="L8226" s="33">
        <f t="shared" si="514"/>
        <v>0.97497321767880119</v>
      </c>
      <c r="M8226" s="33">
        <f t="shared" si="515"/>
        <v>0.97190903310029775</v>
      </c>
    </row>
    <row r="8227" spans="1:13" ht="41.4">
      <c r="A8227" t="s">
        <v>164</v>
      </c>
      <c r="B8227" t="s">
        <v>268</v>
      </c>
      <c r="C8227" s="14" t="s">
        <v>270</v>
      </c>
      <c r="D8227" t="s">
        <v>465</v>
      </c>
      <c r="E8227" t="s">
        <v>483</v>
      </c>
      <c r="F8227" s="20">
        <v>2048</v>
      </c>
      <c r="G8227" s="20">
        <v>55</v>
      </c>
      <c r="H8227" s="11">
        <v>13550.933782281199</v>
      </c>
      <c r="I8227" s="10">
        <v>4036599.7144239801</v>
      </c>
      <c r="J8227" s="33">
        <f t="shared" si="512"/>
        <v>3.3570169798753276E-3</v>
      </c>
      <c r="K8227" s="33">
        <f t="shared" si="513"/>
        <v>3.3513884984378572E-3</v>
      </c>
      <c r="L8227" s="33">
        <f t="shared" si="514"/>
        <v>0.97190903310029775</v>
      </c>
      <c r="M8227" s="33">
        <f t="shared" si="515"/>
        <v>0.96865178834523757</v>
      </c>
    </row>
    <row r="8228" spans="1:13" ht="41.4">
      <c r="A8228" t="s">
        <v>164</v>
      </c>
      <c r="B8228" t="s">
        <v>268</v>
      </c>
      <c r="C8228" s="14" t="s">
        <v>270</v>
      </c>
      <c r="D8228" t="s">
        <v>465</v>
      </c>
      <c r="E8228" t="s">
        <v>483</v>
      </c>
      <c r="F8228" s="20">
        <v>2048</v>
      </c>
      <c r="G8228" s="20">
        <v>56</v>
      </c>
      <c r="H8228" s="11">
        <v>14751.2110850893</v>
      </c>
      <c r="I8228" s="10">
        <v>4047355.4775565402</v>
      </c>
      <c r="J8228" s="33">
        <f t="shared" si="512"/>
        <v>3.6446541863910768E-3</v>
      </c>
      <c r="K8228" s="33">
        <f t="shared" si="513"/>
        <v>3.63802049593831E-3</v>
      </c>
      <c r="L8228" s="33">
        <f t="shared" si="514"/>
        <v>0.96865178834523757</v>
      </c>
      <c r="M8228" s="33">
        <f t="shared" si="515"/>
        <v>0.96512781328581032</v>
      </c>
    </row>
    <row r="8229" spans="1:13" ht="41.4">
      <c r="A8229" t="s">
        <v>164</v>
      </c>
      <c r="B8229" t="s">
        <v>268</v>
      </c>
      <c r="C8229" s="14" t="s">
        <v>270</v>
      </c>
      <c r="D8229" t="s">
        <v>465</v>
      </c>
      <c r="E8229" t="s">
        <v>483</v>
      </c>
      <c r="F8229" s="20">
        <v>2048</v>
      </c>
      <c r="G8229" s="20">
        <v>57</v>
      </c>
      <c r="H8229" s="11">
        <v>16029.0358285733</v>
      </c>
      <c r="I8229" s="10">
        <v>4037080.2954769498</v>
      </c>
      <c r="J8229" s="33">
        <f t="shared" si="512"/>
        <v>3.9704525685386677E-3</v>
      </c>
      <c r="K8229" s="33">
        <f t="shared" si="513"/>
        <v>3.9625807434213733E-3</v>
      </c>
      <c r="L8229" s="33">
        <f t="shared" si="514"/>
        <v>0.96512781328581032</v>
      </c>
      <c r="M8229" s="33">
        <f t="shared" si="515"/>
        <v>0.96130341639794359</v>
      </c>
    </row>
    <row r="8230" spans="1:13" ht="41.4">
      <c r="A8230" t="s">
        <v>164</v>
      </c>
      <c r="B8230" t="s">
        <v>268</v>
      </c>
      <c r="C8230" s="14" t="s">
        <v>270</v>
      </c>
      <c r="D8230" t="s">
        <v>465</v>
      </c>
      <c r="E8230" t="s">
        <v>483</v>
      </c>
      <c r="F8230" s="20">
        <v>2048</v>
      </c>
      <c r="G8230" s="20">
        <v>58</v>
      </c>
      <c r="H8230" s="11">
        <v>23299.512582658299</v>
      </c>
      <c r="I8230" s="10">
        <v>5935729.4505946999</v>
      </c>
      <c r="J8230" s="33">
        <f t="shared" si="512"/>
        <v>3.9252989504641126E-3</v>
      </c>
      <c r="K8230" s="33">
        <f t="shared" si="513"/>
        <v>3.9176050348039837E-3</v>
      </c>
      <c r="L8230" s="33">
        <f t="shared" si="514"/>
        <v>0.96130341639794359</v>
      </c>
      <c r="M8230" s="33">
        <f t="shared" si="515"/>
        <v>0.95753740929388875</v>
      </c>
    </row>
    <row r="8231" spans="1:13" ht="41.4">
      <c r="A8231" t="s">
        <v>164</v>
      </c>
      <c r="B8231" t="s">
        <v>268</v>
      </c>
      <c r="C8231" s="14" t="s">
        <v>270</v>
      </c>
      <c r="D8231" t="s">
        <v>465</v>
      </c>
      <c r="E8231" t="s">
        <v>483</v>
      </c>
      <c r="F8231" s="20">
        <v>2048</v>
      </c>
      <c r="G8231" s="20">
        <v>59</v>
      </c>
      <c r="H8231" s="11">
        <v>18670.406325261501</v>
      </c>
      <c r="I8231" s="10">
        <v>3938097.8778244201</v>
      </c>
      <c r="J8231" s="33">
        <f t="shared" si="512"/>
        <v>4.7409706169049973E-3</v>
      </c>
      <c r="K8231" s="33">
        <f t="shared" si="513"/>
        <v>4.7297499549894262E-3</v>
      </c>
      <c r="L8231" s="33">
        <f t="shared" si="514"/>
        <v>0.95753740929388875</v>
      </c>
      <c r="M8231" s="33">
        <f t="shared" si="515"/>
        <v>0.95300849677538024</v>
      </c>
    </row>
    <row r="8232" spans="1:13" ht="41.4">
      <c r="A8232" t="s">
        <v>164</v>
      </c>
      <c r="B8232" t="s">
        <v>268</v>
      </c>
      <c r="C8232" s="14" t="s">
        <v>270</v>
      </c>
      <c r="D8232" t="s">
        <v>465</v>
      </c>
      <c r="E8232" t="s">
        <v>483</v>
      </c>
      <c r="F8232" s="20">
        <v>2048</v>
      </c>
      <c r="G8232" s="20">
        <v>60</v>
      </c>
      <c r="H8232" s="11">
        <v>19870.6123389614</v>
      </c>
      <c r="I8232" s="10">
        <v>3888488.32165355</v>
      </c>
      <c r="J8232" s="33">
        <f t="shared" si="512"/>
        <v>5.1101123869420739E-3</v>
      </c>
      <c r="K8232" s="33">
        <f t="shared" si="513"/>
        <v>5.0970779745274086E-3</v>
      </c>
      <c r="L8232" s="33">
        <f t="shared" si="514"/>
        <v>0.95300849677538024</v>
      </c>
      <c r="M8232" s="33">
        <f t="shared" si="515"/>
        <v>0.94815093815692897</v>
      </c>
    </row>
    <row r="8233" spans="1:13" ht="41.4">
      <c r="A8233" t="s">
        <v>164</v>
      </c>
      <c r="B8233" t="s">
        <v>268</v>
      </c>
      <c r="C8233" s="14" t="s">
        <v>270</v>
      </c>
      <c r="D8233" t="s">
        <v>465</v>
      </c>
      <c r="E8233" t="s">
        <v>483</v>
      </c>
      <c r="F8233" s="20">
        <v>2048</v>
      </c>
      <c r="G8233" s="20">
        <v>61</v>
      </c>
      <c r="H8233" s="11">
        <v>20936.1124664895</v>
      </c>
      <c r="I8233" s="10">
        <v>3732894.8227466098</v>
      </c>
      <c r="J8233" s="33">
        <f t="shared" si="512"/>
        <v>5.6085460374918931E-3</v>
      </c>
      <c r="K8233" s="33">
        <f t="shared" si="513"/>
        <v>5.5928475055228022E-3</v>
      </c>
      <c r="L8233" s="33">
        <f t="shared" si="514"/>
        <v>0.94815093815692897</v>
      </c>
      <c r="M8233" s="33">
        <f t="shared" si="515"/>
        <v>0.94284807454759889</v>
      </c>
    </row>
    <row r="8234" spans="1:13" ht="41.4">
      <c r="A8234" t="s">
        <v>164</v>
      </c>
      <c r="B8234" t="s">
        <v>268</v>
      </c>
      <c r="C8234" s="14" t="s">
        <v>270</v>
      </c>
      <c r="D8234" t="s">
        <v>465</v>
      </c>
      <c r="E8234" t="s">
        <v>483</v>
      </c>
      <c r="F8234" s="20">
        <v>2048</v>
      </c>
      <c r="G8234" s="20">
        <v>62</v>
      </c>
      <c r="H8234" s="11">
        <v>22552.8617914926</v>
      </c>
      <c r="I8234" s="10">
        <v>3662761.99644661</v>
      </c>
      <c r="J8234" s="33">
        <f t="shared" si="512"/>
        <v>6.1573374992347366E-3</v>
      </c>
      <c r="K8234" s="33">
        <f t="shared" si="513"/>
        <v>6.1384199438672127E-3</v>
      </c>
      <c r="L8234" s="33">
        <f t="shared" si="514"/>
        <v>0.94284807454759889</v>
      </c>
      <c r="M8234" s="33">
        <f t="shared" si="515"/>
        <v>0.93706047712275908</v>
      </c>
    </row>
    <row r="8235" spans="1:13" ht="41.4">
      <c r="A8235" t="s">
        <v>164</v>
      </c>
      <c r="B8235" t="s">
        <v>268</v>
      </c>
      <c r="C8235" s="14" t="s">
        <v>270</v>
      </c>
      <c r="D8235" t="s">
        <v>465</v>
      </c>
      <c r="E8235" t="s">
        <v>483</v>
      </c>
      <c r="F8235" s="20">
        <v>2048</v>
      </c>
      <c r="G8235" s="20">
        <v>63</v>
      </c>
      <c r="H8235" s="11">
        <v>24821.661948822199</v>
      </c>
      <c r="I8235" s="10">
        <v>3671304.3883038899</v>
      </c>
      <c r="J8235" s="33">
        <f t="shared" si="512"/>
        <v>6.7609926400816868E-3</v>
      </c>
      <c r="K8235" s="33">
        <f t="shared" si="513"/>
        <v>6.738188551043911E-3</v>
      </c>
      <c r="L8235" s="33">
        <f t="shared" si="514"/>
        <v>0.93706047712275908</v>
      </c>
      <c r="M8235" s="33">
        <f t="shared" si="515"/>
        <v>0.93074638694417478</v>
      </c>
    </row>
    <row r="8236" spans="1:13" ht="41.4">
      <c r="A8236" t="s">
        <v>164</v>
      </c>
      <c r="B8236" t="s">
        <v>268</v>
      </c>
      <c r="C8236" s="14" t="s">
        <v>270</v>
      </c>
      <c r="D8236" t="s">
        <v>465</v>
      </c>
      <c r="E8236" t="s">
        <v>483</v>
      </c>
      <c r="F8236" s="20">
        <v>2048</v>
      </c>
      <c r="G8236" s="20">
        <v>64</v>
      </c>
      <c r="H8236" s="11">
        <v>27428.582010978</v>
      </c>
      <c r="I8236" s="10">
        <v>3696399.4723010999</v>
      </c>
      <c r="J8236" s="33">
        <f t="shared" si="512"/>
        <v>7.4203511326396306E-3</v>
      </c>
      <c r="K8236" s="33">
        <f t="shared" si="513"/>
        <v>7.3928882971180387E-3</v>
      </c>
      <c r="L8236" s="33">
        <f t="shared" si="514"/>
        <v>0.93074638694417478</v>
      </c>
      <c r="M8236" s="33">
        <f t="shared" si="515"/>
        <v>0.92386548287255033</v>
      </c>
    </row>
    <row r="8237" spans="1:13" ht="41.4">
      <c r="A8237" t="s">
        <v>164</v>
      </c>
      <c r="B8237" t="s">
        <v>268</v>
      </c>
      <c r="C8237" s="14" t="s">
        <v>270</v>
      </c>
      <c r="D8237" t="s">
        <v>465</v>
      </c>
      <c r="E8237" t="s">
        <v>483</v>
      </c>
      <c r="F8237" s="20">
        <v>2048</v>
      </c>
      <c r="G8237" s="20">
        <v>65</v>
      </c>
      <c r="H8237" s="11">
        <v>28046.139808462602</v>
      </c>
      <c r="I8237" s="10">
        <v>3623093.2815751899</v>
      </c>
      <c r="J8237" s="33">
        <f t="shared" si="512"/>
        <v>7.7409378199252863E-3</v>
      </c>
      <c r="K8237" s="33">
        <f t="shared" si="513"/>
        <v>7.7110539202784878E-3</v>
      </c>
      <c r="L8237" s="33">
        <f t="shared" si="514"/>
        <v>0.92386548287255033</v>
      </c>
      <c r="M8237" s="33">
        <f t="shared" si="515"/>
        <v>0.91674150631903595</v>
      </c>
    </row>
    <row r="8238" spans="1:13" ht="41.4">
      <c r="A8238" t="s">
        <v>164</v>
      </c>
      <c r="B8238" t="s">
        <v>268</v>
      </c>
      <c r="C8238" s="14" t="s">
        <v>270</v>
      </c>
      <c r="D8238" t="s">
        <v>465</v>
      </c>
      <c r="E8238" t="s">
        <v>483</v>
      </c>
      <c r="F8238" s="20">
        <v>2048</v>
      </c>
      <c r="G8238" s="20">
        <v>66</v>
      </c>
      <c r="H8238" s="11">
        <v>29368.619194268998</v>
      </c>
      <c r="I8238" s="10">
        <v>3452631.38016022</v>
      </c>
      <c r="J8238" s="33">
        <f t="shared" si="512"/>
        <v>8.5061554393061622E-3</v>
      </c>
      <c r="K8238" s="33">
        <f t="shared" si="513"/>
        <v>8.4700804580575273E-3</v>
      </c>
      <c r="L8238" s="33">
        <f t="shared" si="514"/>
        <v>0.91674150631903595</v>
      </c>
      <c r="M8238" s="33">
        <f t="shared" si="515"/>
        <v>0.90897663200127288</v>
      </c>
    </row>
    <row r="8239" spans="1:13" ht="41.4">
      <c r="A8239" t="s">
        <v>164</v>
      </c>
      <c r="B8239" t="s">
        <v>268</v>
      </c>
      <c r="C8239" s="14" t="s">
        <v>270</v>
      </c>
      <c r="D8239" t="s">
        <v>465</v>
      </c>
      <c r="E8239" t="s">
        <v>483</v>
      </c>
      <c r="F8239" s="20">
        <v>2048</v>
      </c>
      <c r="G8239" s="20">
        <v>67</v>
      </c>
      <c r="H8239" s="11">
        <v>31138.900435769501</v>
      </c>
      <c r="I8239" s="10">
        <v>3332405.6260762401</v>
      </c>
      <c r="J8239" s="33">
        <f t="shared" si="512"/>
        <v>9.3442707550683672E-3</v>
      </c>
      <c r="K8239" s="33">
        <f t="shared" si="513"/>
        <v>9.3007487231401287E-3</v>
      </c>
      <c r="L8239" s="33">
        <f t="shared" si="514"/>
        <v>0.90897663200127288</v>
      </c>
      <c r="M8239" s="33">
        <f t="shared" si="515"/>
        <v>0.90052246875182285</v>
      </c>
    </row>
    <row r="8240" spans="1:13" ht="41.4">
      <c r="A8240" t="s">
        <v>164</v>
      </c>
      <c r="B8240" t="s">
        <v>268</v>
      </c>
      <c r="C8240" s="14" t="s">
        <v>270</v>
      </c>
      <c r="D8240" t="s">
        <v>465</v>
      </c>
      <c r="E8240" t="s">
        <v>483</v>
      </c>
      <c r="F8240" s="20">
        <v>2048</v>
      </c>
      <c r="G8240" s="20">
        <v>68</v>
      </c>
      <c r="H8240" s="11">
        <v>33101.698771697302</v>
      </c>
      <c r="I8240" s="10">
        <v>3222471.67817363</v>
      </c>
      <c r="J8240" s="33">
        <f t="shared" si="512"/>
        <v>1.0272145755663566E-2</v>
      </c>
      <c r="K8240" s="33">
        <f t="shared" si="513"/>
        <v>1.0219567451122846E-2</v>
      </c>
      <c r="L8240" s="33">
        <f t="shared" si="514"/>
        <v>0.90052246875182285</v>
      </c>
      <c r="M8240" s="33">
        <f t="shared" si="515"/>
        <v>0.89131951864116188</v>
      </c>
    </row>
    <row r="8241" spans="1:13" ht="41.4">
      <c r="A8241" t="s">
        <v>164</v>
      </c>
      <c r="B8241" t="s">
        <v>268</v>
      </c>
      <c r="C8241" s="14" t="s">
        <v>270</v>
      </c>
      <c r="D8241" t="s">
        <v>465</v>
      </c>
      <c r="E8241" t="s">
        <v>483</v>
      </c>
      <c r="F8241" s="20">
        <v>2048</v>
      </c>
      <c r="G8241" s="20">
        <v>69</v>
      </c>
      <c r="H8241" s="11">
        <v>35098.233217425397</v>
      </c>
      <c r="I8241" s="10">
        <v>3105246.35542162</v>
      </c>
      <c r="J8241" s="33">
        <f t="shared" si="512"/>
        <v>1.1302882026137948E-2</v>
      </c>
      <c r="K8241" s="33">
        <f t="shared" si="513"/>
        <v>1.1239244443449814E-2</v>
      </c>
      <c r="L8241" s="33">
        <f t="shared" si="514"/>
        <v>0.89131951864116188</v>
      </c>
      <c r="M8241" s="33">
        <f t="shared" si="515"/>
        <v>0.88130176069393584</v>
      </c>
    </row>
    <row r="8242" spans="1:13" ht="41.4">
      <c r="A8242" t="s">
        <v>164</v>
      </c>
      <c r="B8242" t="s">
        <v>268</v>
      </c>
      <c r="C8242" s="14" t="s">
        <v>270</v>
      </c>
      <c r="D8242" t="s">
        <v>465</v>
      </c>
      <c r="E8242" t="s">
        <v>483</v>
      </c>
      <c r="F8242" s="20">
        <v>2049</v>
      </c>
      <c r="G8242" s="20">
        <v>30</v>
      </c>
      <c r="H8242" s="11">
        <v>608.28559534961596</v>
      </c>
      <c r="I8242" s="10">
        <v>4266618.6161768902</v>
      </c>
      <c r="J8242" s="33">
        <f t="shared" si="512"/>
        <v>1.425685419932544E-4</v>
      </c>
      <c r="K8242" s="33">
        <f t="shared" si="513"/>
        <v>1.4255837958165873E-4</v>
      </c>
      <c r="L8242" s="33">
        <f t="shared" si="514"/>
        <v>1</v>
      </c>
      <c r="M8242" s="33">
        <f t="shared" si="515"/>
        <v>0.99985744162041834</v>
      </c>
    </row>
    <row r="8243" spans="1:13" ht="41.4">
      <c r="A8243" t="s">
        <v>164</v>
      </c>
      <c r="B8243" t="s">
        <v>268</v>
      </c>
      <c r="C8243" s="14" t="s">
        <v>270</v>
      </c>
      <c r="D8243" t="s">
        <v>465</v>
      </c>
      <c r="E8243" t="s">
        <v>483</v>
      </c>
      <c r="F8243" s="20">
        <v>2049</v>
      </c>
      <c r="G8243" s="20">
        <v>31</v>
      </c>
      <c r="H8243" s="11">
        <v>837.80023024277602</v>
      </c>
      <c r="I8243" s="10">
        <v>4270734.9288851498</v>
      </c>
      <c r="J8243" s="33">
        <f t="shared" si="512"/>
        <v>1.9617237880447872E-4</v>
      </c>
      <c r="K8243" s="33">
        <f t="shared" si="513"/>
        <v>1.9615313826160108E-4</v>
      </c>
      <c r="L8243" s="33">
        <f t="shared" si="514"/>
        <v>0.99985744162041834</v>
      </c>
      <c r="M8243" s="33">
        <f t="shared" si="515"/>
        <v>0.99966131644543033</v>
      </c>
    </row>
    <row r="8244" spans="1:13" ht="41.4">
      <c r="A8244" t="s">
        <v>164</v>
      </c>
      <c r="B8244" t="s">
        <v>268</v>
      </c>
      <c r="C8244" s="14" t="s">
        <v>270</v>
      </c>
      <c r="D8244" t="s">
        <v>465</v>
      </c>
      <c r="E8244" t="s">
        <v>483</v>
      </c>
      <c r="F8244" s="20">
        <v>2049</v>
      </c>
      <c r="G8244" s="20">
        <v>32</v>
      </c>
      <c r="H8244" s="11">
        <v>892.48074610346305</v>
      </c>
      <c r="I8244" s="10">
        <v>4311297.5377596701</v>
      </c>
      <c r="J8244" s="33">
        <f t="shared" si="512"/>
        <v>2.0700977798141792E-4</v>
      </c>
      <c r="K8244" s="33">
        <f t="shared" si="513"/>
        <v>2.0698835293575524E-4</v>
      </c>
      <c r="L8244" s="33">
        <f t="shared" si="514"/>
        <v>0.99966131644543033</v>
      </c>
      <c r="M8244" s="33">
        <f t="shared" si="515"/>
        <v>0.99945439819604565</v>
      </c>
    </row>
    <row r="8245" spans="1:13" ht="41.4">
      <c r="A8245" t="s">
        <v>164</v>
      </c>
      <c r="B8245" t="s">
        <v>268</v>
      </c>
      <c r="C8245" s="14" t="s">
        <v>270</v>
      </c>
      <c r="D8245" t="s">
        <v>465</v>
      </c>
      <c r="E8245" t="s">
        <v>483</v>
      </c>
      <c r="F8245" s="20">
        <v>2049</v>
      </c>
      <c r="G8245" s="20">
        <v>33</v>
      </c>
      <c r="H8245" s="11">
        <v>1039.4612215883401</v>
      </c>
      <c r="I8245" s="10">
        <v>4573296.2287969096</v>
      </c>
      <c r="J8245" s="33">
        <f t="shared" si="512"/>
        <v>2.2728928317459761E-4</v>
      </c>
      <c r="K8245" s="33">
        <f t="shared" si="513"/>
        <v>2.272634549222996E-4</v>
      </c>
      <c r="L8245" s="33">
        <f t="shared" si="514"/>
        <v>0.99945439819604565</v>
      </c>
      <c r="M8245" s="33">
        <f t="shared" si="515"/>
        <v>0.99922725873647433</v>
      </c>
    </row>
    <row r="8246" spans="1:13" ht="41.4">
      <c r="A8246" t="s">
        <v>164</v>
      </c>
      <c r="B8246" t="s">
        <v>268</v>
      </c>
      <c r="C8246" s="14" t="s">
        <v>270</v>
      </c>
      <c r="D8246" t="s">
        <v>465</v>
      </c>
      <c r="E8246" t="s">
        <v>483</v>
      </c>
      <c r="F8246" s="20">
        <v>2049</v>
      </c>
      <c r="G8246" s="20">
        <v>34</v>
      </c>
      <c r="H8246" s="11">
        <v>1154.0697892881101</v>
      </c>
      <c r="I8246" s="10">
        <v>4621480.1258645104</v>
      </c>
      <c r="J8246" s="33">
        <f t="shared" si="512"/>
        <v>2.497186524354523E-4</v>
      </c>
      <c r="K8246" s="33">
        <f t="shared" si="513"/>
        <v>2.4968747532794211E-4</v>
      </c>
      <c r="L8246" s="33">
        <f t="shared" si="514"/>
        <v>0.99922725873647433</v>
      </c>
      <c r="M8246" s="33">
        <f t="shared" si="515"/>
        <v>0.99897776420496154</v>
      </c>
    </row>
    <row r="8247" spans="1:13" ht="41.4">
      <c r="A8247" t="s">
        <v>164</v>
      </c>
      <c r="B8247" t="s">
        <v>268</v>
      </c>
      <c r="C8247" s="14" t="s">
        <v>270</v>
      </c>
      <c r="D8247" t="s">
        <v>465</v>
      </c>
      <c r="E8247" t="s">
        <v>483</v>
      </c>
      <c r="F8247" s="20">
        <v>2049</v>
      </c>
      <c r="G8247" s="20">
        <v>35</v>
      </c>
      <c r="H8247" s="11">
        <v>1512.45442114558</v>
      </c>
      <c r="I8247" s="10">
        <v>4687048.8297022805</v>
      </c>
      <c r="J8247" s="33">
        <f t="shared" si="512"/>
        <v>3.2268800178931578E-4</v>
      </c>
      <c r="K8247" s="33">
        <f t="shared" si="513"/>
        <v>3.2263594361570114E-4</v>
      </c>
      <c r="L8247" s="33">
        <f t="shared" si="514"/>
        <v>0.99897776420496154</v>
      </c>
      <c r="M8247" s="33">
        <f t="shared" si="515"/>
        <v>0.99865545807135614</v>
      </c>
    </row>
    <row r="8248" spans="1:13" ht="41.4">
      <c r="A8248" t="s">
        <v>164</v>
      </c>
      <c r="B8248" t="s">
        <v>268</v>
      </c>
      <c r="C8248" s="14" t="s">
        <v>270</v>
      </c>
      <c r="D8248" t="s">
        <v>465</v>
      </c>
      <c r="E8248" t="s">
        <v>483</v>
      </c>
      <c r="F8248" s="20">
        <v>2049</v>
      </c>
      <c r="G8248" s="20">
        <v>36</v>
      </c>
      <c r="H8248" s="11">
        <v>1822.16296880799</v>
      </c>
      <c r="I8248" s="10">
        <v>4753523.5548782796</v>
      </c>
      <c r="J8248" s="33">
        <f t="shared" si="512"/>
        <v>3.833289028173647E-4</v>
      </c>
      <c r="K8248" s="33">
        <f t="shared" si="513"/>
        <v>3.8325544168038572E-4</v>
      </c>
      <c r="L8248" s="33">
        <f t="shared" si="514"/>
        <v>0.99865545807135614</v>
      </c>
      <c r="M8248" s="33">
        <f t="shared" si="515"/>
        <v>0.99827271793268646</v>
      </c>
    </row>
    <row r="8249" spans="1:13" ht="41.4">
      <c r="A8249" t="s">
        <v>164</v>
      </c>
      <c r="B8249" t="s">
        <v>268</v>
      </c>
      <c r="C8249" s="14" t="s">
        <v>270</v>
      </c>
      <c r="D8249" t="s">
        <v>465</v>
      </c>
      <c r="E8249" t="s">
        <v>483</v>
      </c>
      <c r="F8249" s="20">
        <v>2049</v>
      </c>
      <c r="G8249" s="20">
        <v>37</v>
      </c>
      <c r="H8249" s="11">
        <v>2054.3320123777498</v>
      </c>
      <c r="I8249" s="10">
        <v>4863890.0870278403</v>
      </c>
      <c r="J8249" s="33">
        <f t="shared" si="512"/>
        <v>4.2236398759435843E-4</v>
      </c>
      <c r="K8249" s="33">
        <f t="shared" si="513"/>
        <v>4.2227480448175925E-4</v>
      </c>
      <c r="L8249" s="33">
        <f t="shared" si="514"/>
        <v>0.99827271793268646</v>
      </c>
      <c r="M8249" s="33">
        <f t="shared" si="515"/>
        <v>0.99785117251590194</v>
      </c>
    </row>
    <row r="8250" spans="1:13" ht="41.4">
      <c r="A8250" t="s">
        <v>164</v>
      </c>
      <c r="B8250" t="s">
        <v>268</v>
      </c>
      <c r="C8250" s="14" t="s">
        <v>270</v>
      </c>
      <c r="D8250" t="s">
        <v>465</v>
      </c>
      <c r="E8250" t="s">
        <v>483</v>
      </c>
      <c r="F8250" s="20">
        <v>2049</v>
      </c>
      <c r="G8250" s="20">
        <v>38</v>
      </c>
      <c r="H8250" s="11">
        <v>2200.9443332926598</v>
      </c>
      <c r="I8250" s="10">
        <v>4833986.0117306197</v>
      </c>
      <c r="J8250" s="33">
        <f t="shared" si="512"/>
        <v>4.553063099379342E-4</v>
      </c>
      <c r="K8250" s="33">
        <f t="shared" si="513"/>
        <v>4.55202673749322E-4</v>
      </c>
      <c r="L8250" s="33">
        <f t="shared" si="514"/>
        <v>0.99785117251590194</v>
      </c>
      <c r="M8250" s="33">
        <f t="shared" si="515"/>
        <v>0.99739694799416878</v>
      </c>
    </row>
    <row r="8251" spans="1:13" ht="41.4">
      <c r="A8251" t="s">
        <v>164</v>
      </c>
      <c r="B8251" t="s">
        <v>268</v>
      </c>
      <c r="C8251" s="14" t="s">
        <v>270</v>
      </c>
      <c r="D8251" t="s">
        <v>465</v>
      </c>
      <c r="E8251" t="s">
        <v>483</v>
      </c>
      <c r="F8251" s="20">
        <v>2049</v>
      </c>
      <c r="G8251" s="20">
        <v>39</v>
      </c>
      <c r="H8251" s="11">
        <v>2313.1992870856998</v>
      </c>
      <c r="I8251" s="10">
        <v>4698905.1625105403</v>
      </c>
      <c r="J8251" s="33">
        <f t="shared" si="512"/>
        <v>4.9228473592980522E-4</v>
      </c>
      <c r="K8251" s="33">
        <f t="shared" si="513"/>
        <v>4.9216358368042723E-4</v>
      </c>
      <c r="L8251" s="33">
        <f t="shared" si="514"/>
        <v>0.99739694799416878</v>
      </c>
      <c r="M8251" s="33">
        <f t="shared" si="515"/>
        <v>0.99690606553789207</v>
      </c>
    </row>
    <row r="8252" spans="1:13" ht="41.4">
      <c r="A8252" t="s">
        <v>164</v>
      </c>
      <c r="B8252" t="s">
        <v>268</v>
      </c>
      <c r="C8252" s="14" t="s">
        <v>270</v>
      </c>
      <c r="D8252" t="s">
        <v>465</v>
      </c>
      <c r="E8252" t="s">
        <v>483</v>
      </c>
      <c r="F8252" s="20">
        <v>2049</v>
      </c>
      <c r="G8252" s="20">
        <v>40</v>
      </c>
      <c r="H8252" s="11">
        <v>3055.2840138430902</v>
      </c>
      <c r="I8252" s="10">
        <v>4625847.3975227</v>
      </c>
      <c r="J8252" s="33">
        <f t="shared" si="512"/>
        <v>6.6048093490487809E-4</v>
      </c>
      <c r="K8252" s="33">
        <f t="shared" si="513"/>
        <v>6.6026286538511947E-4</v>
      </c>
      <c r="L8252" s="33">
        <f t="shared" si="514"/>
        <v>0.99690606553789207</v>
      </c>
      <c r="M8252" s="33">
        <f t="shared" si="515"/>
        <v>0.9962478454825402</v>
      </c>
    </row>
    <row r="8253" spans="1:13" ht="41.4">
      <c r="A8253" t="s">
        <v>164</v>
      </c>
      <c r="B8253" t="s">
        <v>268</v>
      </c>
      <c r="C8253" s="14" t="s">
        <v>270</v>
      </c>
      <c r="D8253" t="s">
        <v>465</v>
      </c>
      <c r="E8253" t="s">
        <v>483</v>
      </c>
      <c r="F8253" s="20">
        <v>2049</v>
      </c>
      <c r="G8253" s="20">
        <v>41</v>
      </c>
      <c r="H8253" s="11">
        <v>3433.3269260876</v>
      </c>
      <c r="I8253" s="10">
        <v>4579478.9573918404</v>
      </c>
      <c r="J8253" s="33">
        <f t="shared" si="512"/>
        <v>7.497199917352583E-4</v>
      </c>
      <c r="K8253" s="33">
        <f t="shared" si="513"/>
        <v>7.4943902192281531E-4</v>
      </c>
      <c r="L8253" s="33">
        <f t="shared" si="514"/>
        <v>0.9962478454825402</v>
      </c>
      <c r="M8253" s="33">
        <f t="shared" si="515"/>
        <v>0.99550121847162909</v>
      </c>
    </row>
    <row r="8254" spans="1:13" ht="41.4">
      <c r="A8254" t="s">
        <v>164</v>
      </c>
      <c r="B8254" t="s">
        <v>268</v>
      </c>
      <c r="C8254" s="14" t="s">
        <v>270</v>
      </c>
      <c r="D8254" t="s">
        <v>465</v>
      </c>
      <c r="E8254" t="s">
        <v>483</v>
      </c>
      <c r="F8254" s="20">
        <v>2049</v>
      </c>
      <c r="G8254" s="20">
        <v>42</v>
      </c>
      <c r="H8254" s="11">
        <v>3802.5318457436902</v>
      </c>
      <c r="I8254" s="10">
        <v>4600242.2790119601</v>
      </c>
      <c r="J8254" s="33">
        <f t="shared" si="512"/>
        <v>8.2659382161071699E-4</v>
      </c>
      <c r="K8254" s="33">
        <f t="shared" si="513"/>
        <v>8.2625228704769071E-4</v>
      </c>
      <c r="L8254" s="33">
        <f t="shared" si="514"/>
        <v>0.99550121847162909</v>
      </c>
      <c r="M8254" s="33">
        <f t="shared" si="515"/>
        <v>0.99467868331310816</v>
      </c>
    </row>
    <row r="8255" spans="1:13" ht="41.4">
      <c r="A8255" t="s">
        <v>164</v>
      </c>
      <c r="B8255" t="s">
        <v>268</v>
      </c>
      <c r="C8255" s="14" t="s">
        <v>270</v>
      </c>
      <c r="D8255" t="s">
        <v>465</v>
      </c>
      <c r="E8255" t="s">
        <v>483</v>
      </c>
      <c r="F8255" s="20">
        <v>2049</v>
      </c>
      <c r="G8255" s="20">
        <v>43</v>
      </c>
      <c r="H8255" s="11">
        <v>4052.9014003943498</v>
      </c>
      <c r="I8255" s="10">
        <v>4513457.6722753895</v>
      </c>
      <c r="J8255" s="33">
        <f t="shared" si="512"/>
        <v>8.9795932402112074E-4</v>
      </c>
      <c r="K8255" s="33">
        <f t="shared" si="513"/>
        <v>8.9755627919563263E-4</v>
      </c>
      <c r="L8255" s="33">
        <f t="shared" si="514"/>
        <v>0.99467868331310816</v>
      </c>
      <c r="M8255" s="33">
        <f t="shared" si="515"/>
        <v>0.99378590321511839</v>
      </c>
    </row>
    <row r="8256" spans="1:13" ht="41.4">
      <c r="A8256" t="s">
        <v>164</v>
      </c>
      <c r="B8256" t="s">
        <v>268</v>
      </c>
      <c r="C8256" s="14" t="s">
        <v>270</v>
      </c>
      <c r="D8256" t="s">
        <v>465</v>
      </c>
      <c r="E8256" t="s">
        <v>483</v>
      </c>
      <c r="F8256" s="20">
        <v>2049</v>
      </c>
      <c r="G8256" s="20">
        <v>44</v>
      </c>
      <c r="H8256" s="11">
        <v>4348.6501769202596</v>
      </c>
      <c r="I8256" s="10">
        <v>4447680.2696276</v>
      </c>
      <c r="J8256" s="33">
        <f t="shared" si="512"/>
        <v>9.7773443981942704E-4</v>
      </c>
      <c r="K8256" s="33">
        <f t="shared" si="513"/>
        <v>9.7725661324388202E-4</v>
      </c>
      <c r="L8256" s="33">
        <f t="shared" si="514"/>
        <v>0.99378590321511839</v>
      </c>
      <c r="M8256" s="33">
        <f t="shared" si="515"/>
        <v>0.99281471936905286</v>
      </c>
    </row>
    <row r="8257" spans="1:13" ht="41.4">
      <c r="A8257" t="s">
        <v>164</v>
      </c>
      <c r="B8257" t="s">
        <v>268</v>
      </c>
      <c r="C8257" s="14" t="s">
        <v>270</v>
      </c>
      <c r="D8257" t="s">
        <v>465</v>
      </c>
      <c r="E8257" t="s">
        <v>483</v>
      </c>
      <c r="F8257" s="20">
        <v>2049</v>
      </c>
      <c r="G8257" s="20">
        <v>45</v>
      </c>
      <c r="H8257" s="11">
        <v>5408.7273026400599</v>
      </c>
      <c r="I8257" s="10">
        <v>4315073.0437374301</v>
      </c>
      <c r="J8257" s="33">
        <f t="shared" si="512"/>
        <v>1.2534497673196694E-3</v>
      </c>
      <c r="K8257" s="33">
        <f t="shared" si="513"/>
        <v>1.252664527280678E-3</v>
      </c>
      <c r="L8257" s="33">
        <f t="shared" si="514"/>
        <v>0.99281471936905286</v>
      </c>
      <c r="M8257" s="33">
        <f t="shared" si="515"/>
        <v>0.99157105558793712</v>
      </c>
    </row>
    <row r="8258" spans="1:13" ht="41.4">
      <c r="A8258" t="s">
        <v>164</v>
      </c>
      <c r="B8258" t="s">
        <v>268</v>
      </c>
      <c r="C8258" s="14" t="s">
        <v>270</v>
      </c>
      <c r="D8258" t="s">
        <v>465</v>
      </c>
      <c r="E8258" t="s">
        <v>483</v>
      </c>
      <c r="F8258" s="20">
        <v>2049</v>
      </c>
      <c r="G8258" s="20">
        <v>46</v>
      </c>
      <c r="H8258" s="11">
        <v>5943.4953349972702</v>
      </c>
      <c r="I8258" s="10">
        <v>4242766.5806283299</v>
      </c>
      <c r="J8258" s="33">
        <f t="shared" ref="J8258:J8321" si="516">IF(I8258&gt;0,H8258/I8258,0)</f>
        <v>1.4008537170378749E-3</v>
      </c>
      <c r="K8258" s="33">
        <f t="shared" ref="K8258:K8321" si="517">1-EXP(-J8258)</f>
        <v>1.3998729794796327E-3</v>
      </c>
      <c r="L8258" s="33">
        <f t="shared" ref="L8258:L8321" si="518">IF(G8258=30,1,M8257)</f>
        <v>0.99157105558793712</v>
      </c>
      <c r="M8258" s="33">
        <f t="shared" ref="M8258:M8321" si="519">L8258*(1-K8258)</f>
        <v>0.99018298205998545</v>
      </c>
    </row>
    <row r="8259" spans="1:13" ht="41.4">
      <c r="A8259" t="s">
        <v>164</v>
      </c>
      <c r="B8259" t="s">
        <v>268</v>
      </c>
      <c r="C8259" s="14" t="s">
        <v>270</v>
      </c>
      <c r="D8259" t="s">
        <v>465</v>
      </c>
      <c r="E8259" t="s">
        <v>483</v>
      </c>
      <c r="F8259" s="20">
        <v>2049</v>
      </c>
      <c r="G8259" s="20">
        <v>47</v>
      </c>
      <c r="H8259" s="11">
        <v>6605.1110067698401</v>
      </c>
      <c r="I8259" s="10">
        <v>4210733.7398543097</v>
      </c>
      <c r="J8259" s="33">
        <f t="shared" si="516"/>
        <v>1.568636588025719E-3</v>
      </c>
      <c r="K8259" s="33">
        <f t="shared" si="517"/>
        <v>1.5674069207041175E-3</v>
      </c>
      <c r="L8259" s="33">
        <f t="shared" si="518"/>
        <v>0.99018298205998545</v>
      </c>
      <c r="M8259" s="33">
        <f t="shared" si="519"/>
        <v>0.98863096240114123</v>
      </c>
    </row>
    <row r="8260" spans="1:13" ht="41.4">
      <c r="A8260" t="s">
        <v>164</v>
      </c>
      <c r="B8260" t="s">
        <v>268</v>
      </c>
      <c r="C8260" s="14" t="s">
        <v>270</v>
      </c>
      <c r="D8260" t="s">
        <v>465</v>
      </c>
      <c r="E8260" t="s">
        <v>483</v>
      </c>
      <c r="F8260" s="20">
        <v>2049</v>
      </c>
      <c r="G8260" s="20">
        <v>48</v>
      </c>
      <c r="H8260" s="11">
        <v>7194.4173254567004</v>
      </c>
      <c r="I8260" s="10">
        <v>4181324.80355772</v>
      </c>
      <c r="J8260" s="33">
        <f t="shared" si="516"/>
        <v>1.7206071432994783E-3</v>
      </c>
      <c r="K8260" s="33">
        <f t="shared" si="517"/>
        <v>1.7191277474366551E-3</v>
      </c>
      <c r="L8260" s="33">
        <f t="shared" si="518"/>
        <v>0.98863096240114123</v>
      </c>
      <c r="M8260" s="33">
        <f t="shared" si="519"/>
        <v>0.9869313794817024</v>
      </c>
    </row>
    <row r="8261" spans="1:13" ht="41.4">
      <c r="A8261" t="s">
        <v>164</v>
      </c>
      <c r="B8261" t="s">
        <v>268</v>
      </c>
      <c r="C8261" s="14" t="s">
        <v>270</v>
      </c>
      <c r="D8261" t="s">
        <v>465</v>
      </c>
      <c r="E8261" t="s">
        <v>483</v>
      </c>
      <c r="F8261" s="20">
        <v>2049</v>
      </c>
      <c r="G8261" s="20">
        <v>49</v>
      </c>
      <c r="H8261" s="11">
        <v>7843.3828958405002</v>
      </c>
      <c r="I8261" s="10">
        <v>4150524.1963102999</v>
      </c>
      <c r="J8261" s="33">
        <f t="shared" si="516"/>
        <v>1.8897330854770219E-3</v>
      </c>
      <c r="K8261" s="33">
        <f t="shared" si="517"/>
        <v>1.8879486641135701E-3</v>
      </c>
      <c r="L8261" s="33">
        <f t="shared" si="518"/>
        <v>0.9869313794817024</v>
      </c>
      <c r="M8261" s="33">
        <f t="shared" si="519"/>
        <v>0.98506810370223818</v>
      </c>
    </row>
    <row r="8262" spans="1:13" ht="41.4">
      <c r="A8262" t="s">
        <v>164</v>
      </c>
      <c r="B8262" t="s">
        <v>268</v>
      </c>
      <c r="C8262" s="14" t="s">
        <v>270</v>
      </c>
      <c r="D8262" t="s">
        <v>465</v>
      </c>
      <c r="E8262" t="s">
        <v>483</v>
      </c>
      <c r="F8262" s="20">
        <v>2049</v>
      </c>
      <c r="G8262" s="20">
        <v>50</v>
      </c>
      <c r="H8262" s="11">
        <v>8952.3550327293306</v>
      </c>
      <c r="I8262" s="10">
        <v>4156629.0539271701</v>
      </c>
      <c r="J8262" s="33">
        <f t="shared" si="516"/>
        <v>2.1537536586939778E-3</v>
      </c>
      <c r="K8262" s="33">
        <f t="shared" si="517"/>
        <v>2.1514359954732942E-3</v>
      </c>
      <c r="L8262" s="33">
        <f t="shared" si="518"/>
        <v>0.98506810370223818</v>
      </c>
      <c r="M8262" s="33">
        <f t="shared" si="519"/>
        <v>0.9829487927259406</v>
      </c>
    </row>
    <row r="8263" spans="1:13" ht="41.4">
      <c r="A8263" t="s">
        <v>164</v>
      </c>
      <c r="B8263" t="s">
        <v>268</v>
      </c>
      <c r="C8263" s="14" t="s">
        <v>270</v>
      </c>
      <c r="D8263" t="s">
        <v>465</v>
      </c>
      <c r="E8263" t="s">
        <v>483</v>
      </c>
      <c r="F8263" s="20">
        <v>2049</v>
      </c>
      <c r="G8263" s="20">
        <v>51</v>
      </c>
      <c r="H8263" s="11">
        <v>9968.8778334773397</v>
      </c>
      <c r="I8263" s="10">
        <v>4198067.0597840203</v>
      </c>
      <c r="J8263" s="33">
        <f t="shared" si="516"/>
        <v>2.3746352050865553E-3</v>
      </c>
      <c r="K8263" s="33">
        <f t="shared" si="517"/>
        <v>2.3718179893024161E-3</v>
      </c>
      <c r="L8263" s="33">
        <f t="shared" si="518"/>
        <v>0.9829487927259406</v>
      </c>
      <c r="M8263" s="33">
        <f t="shared" si="519"/>
        <v>0.98061741709679018</v>
      </c>
    </row>
    <row r="8264" spans="1:13" ht="41.4">
      <c r="A8264" t="s">
        <v>164</v>
      </c>
      <c r="B8264" t="s">
        <v>268</v>
      </c>
      <c r="C8264" s="14" t="s">
        <v>270</v>
      </c>
      <c r="D8264" t="s">
        <v>465</v>
      </c>
      <c r="E8264" t="s">
        <v>483</v>
      </c>
      <c r="F8264" s="20">
        <v>2049</v>
      </c>
      <c r="G8264" s="20">
        <v>52</v>
      </c>
      <c r="H8264" s="11">
        <v>11344.835539026701</v>
      </c>
      <c r="I8264" s="10">
        <v>4309865.1613512896</v>
      </c>
      <c r="J8264" s="33">
        <f t="shared" si="516"/>
        <v>2.6322947735723844E-3</v>
      </c>
      <c r="K8264" s="33">
        <f t="shared" si="517"/>
        <v>2.6288333235365835E-3</v>
      </c>
      <c r="L8264" s="33">
        <f t="shared" si="518"/>
        <v>0.98061741709679018</v>
      </c>
      <c r="M8264" s="33">
        <f t="shared" si="519"/>
        <v>0.9780395373530858</v>
      </c>
    </row>
    <row r="8265" spans="1:13" ht="41.4">
      <c r="A8265" t="s">
        <v>164</v>
      </c>
      <c r="B8265" t="s">
        <v>268</v>
      </c>
      <c r="C8265" s="14" t="s">
        <v>270</v>
      </c>
      <c r="D8265" t="s">
        <v>465</v>
      </c>
      <c r="E8265" t="s">
        <v>483</v>
      </c>
      <c r="F8265" s="20">
        <v>2049</v>
      </c>
      <c r="G8265" s="20">
        <v>53</v>
      </c>
      <c r="H8265" s="11">
        <v>12193.7583525842</v>
      </c>
      <c r="I8265" s="10">
        <v>4249623.8266899604</v>
      </c>
      <c r="J8265" s="33">
        <f t="shared" si="516"/>
        <v>2.8693735845513506E-3</v>
      </c>
      <c r="K8265" s="33">
        <f t="shared" si="517"/>
        <v>2.8652608667492085E-3</v>
      </c>
      <c r="L8265" s="33">
        <f t="shared" si="518"/>
        <v>0.9780395373530858</v>
      </c>
      <c r="M8265" s="33">
        <f t="shared" si="519"/>
        <v>0.97523719894057448</v>
      </c>
    </row>
    <row r="8266" spans="1:13" ht="41.4">
      <c r="A8266" t="s">
        <v>164</v>
      </c>
      <c r="B8266" t="s">
        <v>268</v>
      </c>
      <c r="C8266" s="14" t="s">
        <v>270</v>
      </c>
      <c r="D8266" t="s">
        <v>465</v>
      </c>
      <c r="E8266" t="s">
        <v>483</v>
      </c>
      <c r="F8266" s="20">
        <v>2049</v>
      </c>
      <c r="G8266" s="20">
        <v>54</v>
      </c>
      <c r="H8266" s="11">
        <v>12984.568799876701</v>
      </c>
      <c r="I8266" s="10">
        <v>4159484.9783164202</v>
      </c>
      <c r="J8266" s="33">
        <f t="shared" si="516"/>
        <v>3.1216770507805254E-3</v>
      </c>
      <c r="K8266" s="33">
        <f t="shared" si="517"/>
        <v>3.1168096830764824E-3</v>
      </c>
      <c r="L8266" s="33">
        <f t="shared" si="518"/>
        <v>0.97523719894057448</v>
      </c>
      <c r="M8266" s="33">
        <f t="shared" si="519"/>
        <v>0.97219757019562014</v>
      </c>
    </row>
    <row r="8267" spans="1:13" ht="41.4">
      <c r="A8267" t="s">
        <v>164</v>
      </c>
      <c r="B8267" t="s">
        <v>268</v>
      </c>
      <c r="C8267" s="14" t="s">
        <v>270</v>
      </c>
      <c r="D8267" t="s">
        <v>465</v>
      </c>
      <c r="E8267" t="s">
        <v>483</v>
      </c>
      <c r="F8267" s="20">
        <v>2049</v>
      </c>
      <c r="G8267" s="20">
        <v>55</v>
      </c>
      <c r="H8267" s="11">
        <v>13570.2116820229</v>
      </c>
      <c r="I8267" s="10">
        <v>4082796.8433920001</v>
      </c>
      <c r="J8267" s="33">
        <f t="shared" si="516"/>
        <v>3.3237538389857104E-3</v>
      </c>
      <c r="K8267" s="33">
        <f t="shared" si="517"/>
        <v>3.3182362838857227E-3</v>
      </c>
      <c r="L8267" s="33">
        <f t="shared" si="518"/>
        <v>0.97219757019562014</v>
      </c>
      <c r="M8267" s="33">
        <f t="shared" si="519"/>
        <v>0.96897158894309154</v>
      </c>
    </row>
    <row r="8268" spans="1:13" ht="41.4">
      <c r="A8268" t="s">
        <v>164</v>
      </c>
      <c r="B8268" t="s">
        <v>268</v>
      </c>
      <c r="C8268" s="14" t="s">
        <v>270</v>
      </c>
      <c r="D8268" t="s">
        <v>465</v>
      </c>
      <c r="E8268" t="s">
        <v>483</v>
      </c>
      <c r="F8268" s="20">
        <v>2049</v>
      </c>
      <c r="G8268" s="20">
        <v>56</v>
      </c>
      <c r="H8268" s="11">
        <v>14481.4736914817</v>
      </c>
      <c r="I8268" s="10">
        <v>4008031.77727617</v>
      </c>
      <c r="J8268" s="33">
        <f t="shared" si="516"/>
        <v>3.6131134921597871E-3</v>
      </c>
      <c r="K8268" s="33">
        <f t="shared" si="517"/>
        <v>3.6065940517957529E-3</v>
      </c>
      <c r="L8268" s="33">
        <f t="shared" si="518"/>
        <v>0.96897158894309154</v>
      </c>
      <c r="M8268" s="33">
        <f t="shared" si="519"/>
        <v>0.96547690177405032</v>
      </c>
    </row>
    <row r="8269" spans="1:13" ht="41.4">
      <c r="A8269" t="s">
        <v>164</v>
      </c>
      <c r="B8269" t="s">
        <v>268</v>
      </c>
      <c r="C8269" s="14" t="s">
        <v>270</v>
      </c>
      <c r="D8269" t="s">
        <v>465</v>
      </c>
      <c r="E8269" t="s">
        <v>483</v>
      </c>
      <c r="F8269" s="20">
        <v>2049</v>
      </c>
      <c r="G8269" s="20">
        <v>57</v>
      </c>
      <c r="H8269" s="11">
        <v>15782.4696145247</v>
      </c>
      <c r="I8269" s="10">
        <v>4016285.1855237298</v>
      </c>
      <c r="J8269" s="33">
        <f t="shared" si="516"/>
        <v>3.929618760991108E-3</v>
      </c>
      <c r="K8269" s="33">
        <f t="shared" si="517"/>
        <v>3.9219079127257306E-3</v>
      </c>
      <c r="L8269" s="33">
        <f t="shared" si="518"/>
        <v>0.96547690177405032</v>
      </c>
      <c r="M8269" s="33">
        <f t="shared" si="519"/>
        <v>0.96169039027342873</v>
      </c>
    </row>
    <row r="8270" spans="1:13" ht="41.4">
      <c r="A8270" t="s">
        <v>164</v>
      </c>
      <c r="B8270" t="s">
        <v>268</v>
      </c>
      <c r="C8270" s="14" t="s">
        <v>270</v>
      </c>
      <c r="D8270" t="s">
        <v>465</v>
      </c>
      <c r="E8270" t="s">
        <v>483</v>
      </c>
      <c r="F8270" s="20">
        <v>2049</v>
      </c>
      <c r="G8270" s="20">
        <v>58</v>
      </c>
      <c r="H8270" s="11">
        <v>17171.8273005966</v>
      </c>
      <c r="I8270" s="10">
        <v>4003347.6556790802</v>
      </c>
      <c r="J8270" s="33">
        <f t="shared" si="516"/>
        <v>4.2893669942046979E-3</v>
      </c>
      <c r="K8270" s="33">
        <f t="shared" si="517"/>
        <v>4.2801807986140306E-3</v>
      </c>
      <c r="L8270" s="33">
        <f t="shared" si="518"/>
        <v>0.96169039027342873</v>
      </c>
      <c r="M8270" s="33">
        <f t="shared" si="519"/>
        <v>0.95757418153076879</v>
      </c>
    </row>
    <row r="8271" spans="1:13" ht="41.4">
      <c r="A8271" t="s">
        <v>164</v>
      </c>
      <c r="B8271" t="s">
        <v>268</v>
      </c>
      <c r="C8271" s="14" t="s">
        <v>270</v>
      </c>
      <c r="D8271" t="s">
        <v>465</v>
      </c>
      <c r="E8271" t="s">
        <v>483</v>
      </c>
      <c r="F8271" s="20">
        <v>2049</v>
      </c>
      <c r="G8271" s="20">
        <v>59</v>
      </c>
      <c r="H8271" s="11">
        <v>24956.5310244061</v>
      </c>
      <c r="I8271" s="10">
        <v>5886274.5565821799</v>
      </c>
      <c r="J8271" s="33">
        <f t="shared" si="516"/>
        <v>4.2397837179543518E-3</v>
      </c>
      <c r="K8271" s="33">
        <f t="shared" si="517"/>
        <v>4.2308085237412474E-3</v>
      </c>
      <c r="L8271" s="33">
        <f t="shared" si="518"/>
        <v>0.95757418153076879</v>
      </c>
      <c r="M8271" s="33">
        <f t="shared" si="519"/>
        <v>0.95352286852143386</v>
      </c>
    </row>
    <row r="8272" spans="1:13" ht="41.4">
      <c r="A8272" t="s">
        <v>164</v>
      </c>
      <c r="B8272" t="s">
        <v>268</v>
      </c>
      <c r="C8272" s="14" t="s">
        <v>270</v>
      </c>
      <c r="D8272" t="s">
        <v>465</v>
      </c>
      <c r="E8272" t="s">
        <v>483</v>
      </c>
      <c r="F8272" s="20">
        <v>2049</v>
      </c>
      <c r="G8272" s="20">
        <v>60</v>
      </c>
      <c r="H8272" s="11">
        <v>19686.9022226946</v>
      </c>
      <c r="I8272" s="10">
        <v>3898893.0927014402</v>
      </c>
      <c r="J8272" s="33">
        <f t="shared" si="516"/>
        <v>5.0493567673213797E-3</v>
      </c>
      <c r="K8272" s="33">
        <f t="shared" si="517"/>
        <v>5.0366301947848413E-3</v>
      </c>
      <c r="L8272" s="33">
        <f t="shared" si="518"/>
        <v>0.95352286852143386</v>
      </c>
      <c r="M8272" s="33">
        <f t="shared" si="519"/>
        <v>0.94872032645042093</v>
      </c>
    </row>
    <row r="8273" spans="1:13" ht="41.4">
      <c r="A8273" t="s">
        <v>164</v>
      </c>
      <c r="B8273" t="s">
        <v>268</v>
      </c>
      <c r="C8273" s="14" t="s">
        <v>270</v>
      </c>
      <c r="D8273" t="s">
        <v>465</v>
      </c>
      <c r="E8273" t="s">
        <v>483</v>
      </c>
      <c r="F8273" s="20">
        <v>2049</v>
      </c>
      <c r="G8273" s="20">
        <v>61</v>
      </c>
      <c r="H8273" s="11">
        <v>21311.502668746602</v>
      </c>
      <c r="I8273" s="10">
        <v>3846155.2194920699</v>
      </c>
      <c r="J8273" s="33">
        <f t="shared" si="516"/>
        <v>5.5409887153646999E-3</v>
      </c>
      <c r="K8273" s="33">
        <f t="shared" si="517"/>
        <v>5.5256657519120456E-3</v>
      </c>
      <c r="L8273" s="33">
        <f t="shared" si="518"/>
        <v>0.94872032645042093</v>
      </c>
      <c r="M8273" s="33">
        <f t="shared" si="519"/>
        <v>0.94347801503441098</v>
      </c>
    </row>
    <row r="8274" spans="1:13" ht="41.4">
      <c r="A8274" t="s">
        <v>164</v>
      </c>
      <c r="B8274" t="s">
        <v>268</v>
      </c>
      <c r="C8274" s="14" t="s">
        <v>270</v>
      </c>
      <c r="D8274" t="s">
        <v>465</v>
      </c>
      <c r="E8274" t="s">
        <v>483</v>
      </c>
      <c r="F8274" s="20">
        <v>2049</v>
      </c>
      <c r="G8274" s="20">
        <v>62</v>
      </c>
      <c r="H8274" s="11">
        <v>22453.253688364199</v>
      </c>
      <c r="I8274" s="10">
        <v>3688320.3334860299</v>
      </c>
      <c r="J8274" s="33">
        <f t="shared" si="516"/>
        <v>6.0876636675270615E-3</v>
      </c>
      <c r="K8274" s="33">
        <f t="shared" si="517"/>
        <v>6.0691713870195674E-3</v>
      </c>
      <c r="L8274" s="33">
        <f t="shared" si="518"/>
        <v>0.94347801503441098</v>
      </c>
      <c r="M8274" s="33">
        <f t="shared" si="519"/>
        <v>0.93775188526128206</v>
      </c>
    </row>
    <row r="8275" spans="1:13" ht="41.4">
      <c r="A8275" t="s">
        <v>164</v>
      </c>
      <c r="B8275" t="s">
        <v>268</v>
      </c>
      <c r="C8275" s="14" t="s">
        <v>270</v>
      </c>
      <c r="D8275" t="s">
        <v>465</v>
      </c>
      <c r="E8275" t="s">
        <v>483</v>
      </c>
      <c r="F8275" s="20">
        <v>2049</v>
      </c>
      <c r="G8275" s="20">
        <v>63</v>
      </c>
      <c r="H8275" s="11">
        <v>24162.5228341742</v>
      </c>
      <c r="I8275" s="10">
        <v>3614758.7325648102</v>
      </c>
      <c r="J8275" s="33">
        <f t="shared" si="516"/>
        <v>6.6844081781994788E-3</v>
      </c>
      <c r="K8275" s="33">
        <f t="shared" si="517"/>
        <v>6.6621172168019882E-3</v>
      </c>
      <c r="L8275" s="33">
        <f t="shared" si="518"/>
        <v>0.93775188526128206</v>
      </c>
      <c r="M8275" s="33">
        <f t="shared" si="519"/>
        <v>0.93150447228139432</v>
      </c>
    </row>
    <row r="8276" spans="1:13" ht="41.4">
      <c r="A8276" t="s">
        <v>164</v>
      </c>
      <c r="B8276" t="s">
        <v>268</v>
      </c>
      <c r="C8276" s="14" t="s">
        <v>270</v>
      </c>
      <c r="D8276" t="s">
        <v>465</v>
      </c>
      <c r="E8276" t="s">
        <v>483</v>
      </c>
      <c r="F8276" s="20">
        <v>2049</v>
      </c>
      <c r="G8276" s="20">
        <v>64</v>
      </c>
      <c r="H8276" s="11">
        <v>26552.809541177299</v>
      </c>
      <c r="I8276" s="10">
        <v>3618474.4601173699</v>
      </c>
      <c r="J8276" s="33">
        <f t="shared" si="516"/>
        <v>7.3381226906092424E-3</v>
      </c>
      <c r="K8276" s="33">
        <f t="shared" si="517"/>
        <v>7.3112644049176945E-3</v>
      </c>
      <c r="L8276" s="33">
        <f t="shared" si="518"/>
        <v>0.93150447228139432</v>
      </c>
      <c r="M8276" s="33">
        <f t="shared" si="519"/>
        <v>0.92469399679018172</v>
      </c>
    </row>
    <row r="8277" spans="1:13" ht="41.4">
      <c r="A8277" t="s">
        <v>164</v>
      </c>
      <c r="B8277" t="s">
        <v>268</v>
      </c>
      <c r="C8277" s="14" t="s">
        <v>270</v>
      </c>
      <c r="D8277" t="s">
        <v>465</v>
      </c>
      <c r="E8277" t="s">
        <v>483</v>
      </c>
      <c r="F8277" s="20">
        <v>2049</v>
      </c>
      <c r="G8277" s="20">
        <v>65</v>
      </c>
      <c r="H8277" s="11">
        <v>27826.4768345747</v>
      </c>
      <c r="I8277" s="10">
        <v>3638016.6428882699</v>
      </c>
      <c r="J8277" s="33">
        <f t="shared" si="516"/>
        <v>7.6488041606326707E-3</v>
      </c>
      <c r="K8277" s="33">
        <f t="shared" si="517"/>
        <v>7.6196264968936278E-3</v>
      </c>
      <c r="L8277" s="33">
        <f t="shared" si="518"/>
        <v>0.92469399679018172</v>
      </c>
      <c r="M8277" s="33">
        <f t="shared" si="519"/>
        <v>0.91764817391072073</v>
      </c>
    </row>
    <row r="8278" spans="1:13" ht="41.4">
      <c r="A8278" t="s">
        <v>164</v>
      </c>
      <c r="B8278" t="s">
        <v>268</v>
      </c>
      <c r="C8278" s="14" t="s">
        <v>270</v>
      </c>
      <c r="D8278" t="s">
        <v>465</v>
      </c>
      <c r="E8278" t="s">
        <v>483</v>
      </c>
      <c r="F8278" s="20">
        <v>2049</v>
      </c>
      <c r="G8278" s="20">
        <v>66</v>
      </c>
      <c r="H8278" s="11">
        <v>29912.332476898799</v>
      </c>
      <c r="I8278" s="10">
        <v>3561199.4779012799</v>
      </c>
      <c r="J8278" s="33">
        <f t="shared" si="516"/>
        <v>8.3995105195643297E-3</v>
      </c>
      <c r="K8278" s="33">
        <f t="shared" si="517"/>
        <v>8.3643331907622409E-3</v>
      </c>
      <c r="L8278" s="33">
        <f t="shared" si="518"/>
        <v>0.91764817391072073</v>
      </c>
      <c r="M8278" s="33">
        <f t="shared" si="519"/>
        <v>0.90997265883223688</v>
      </c>
    </row>
    <row r="8279" spans="1:13" ht="41.4">
      <c r="A8279" t="s">
        <v>164</v>
      </c>
      <c r="B8279" t="s">
        <v>268</v>
      </c>
      <c r="C8279" s="14" t="s">
        <v>270</v>
      </c>
      <c r="D8279" t="s">
        <v>465</v>
      </c>
      <c r="E8279" t="s">
        <v>483</v>
      </c>
      <c r="F8279" s="20">
        <v>2049</v>
      </c>
      <c r="G8279" s="20">
        <v>67</v>
      </c>
      <c r="H8279" s="11">
        <v>31280.7887253464</v>
      </c>
      <c r="I8279" s="10">
        <v>3387097.3288954198</v>
      </c>
      <c r="J8279" s="33">
        <f t="shared" si="516"/>
        <v>9.2352789683630091E-3</v>
      </c>
      <c r="K8279" s="33">
        <f t="shared" si="517"/>
        <v>9.1927647570799742E-3</v>
      </c>
      <c r="L8279" s="33">
        <f t="shared" si="518"/>
        <v>0.90997265883223688</v>
      </c>
      <c r="M8279" s="33">
        <f t="shared" si="519"/>
        <v>0.90160749424421749</v>
      </c>
    </row>
    <row r="8280" spans="1:13" ht="41.4">
      <c r="A8280" t="s">
        <v>164</v>
      </c>
      <c r="B8280" t="s">
        <v>268</v>
      </c>
      <c r="C8280" s="14" t="s">
        <v>270</v>
      </c>
      <c r="D8280" t="s">
        <v>465</v>
      </c>
      <c r="E8280" t="s">
        <v>483</v>
      </c>
      <c r="F8280" s="20">
        <v>2049</v>
      </c>
      <c r="G8280" s="20">
        <v>68</v>
      </c>
      <c r="H8280" s="11">
        <v>33129.813262765703</v>
      </c>
      <c r="I8280" s="10">
        <v>3262970.4560231799</v>
      </c>
      <c r="J8280" s="33">
        <f t="shared" si="516"/>
        <v>1.0153267922365261E-2</v>
      </c>
      <c r="K8280" s="33">
        <f t="shared" si="517"/>
        <v>1.0101897503824731E-2</v>
      </c>
      <c r="L8280" s="33">
        <f t="shared" si="518"/>
        <v>0.90160749424421749</v>
      </c>
      <c r="M8280" s="33">
        <f t="shared" si="519"/>
        <v>0.89249954774868212</v>
      </c>
    </row>
    <row r="8281" spans="1:13" ht="41.4">
      <c r="A8281" t="s">
        <v>164</v>
      </c>
      <c r="B8281" t="s">
        <v>268</v>
      </c>
      <c r="C8281" s="14" t="s">
        <v>270</v>
      </c>
      <c r="D8281" t="s">
        <v>465</v>
      </c>
      <c r="E8281" t="s">
        <v>483</v>
      </c>
      <c r="F8281" s="20">
        <v>2049</v>
      </c>
      <c r="G8281" s="20">
        <v>69</v>
      </c>
      <c r="H8281" s="11">
        <v>35181.847367150302</v>
      </c>
      <c r="I8281" s="10">
        <v>3148730.84084045</v>
      </c>
      <c r="J8281" s="33">
        <f t="shared" si="516"/>
        <v>1.1173342259308409E-2</v>
      </c>
      <c r="K8281" s="33">
        <f t="shared" si="517"/>
        <v>1.1111152309391414E-2</v>
      </c>
      <c r="L8281" s="33">
        <f t="shared" si="518"/>
        <v>0.89249954774868212</v>
      </c>
      <c r="M8281" s="33">
        <f t="shared" si="519"/>
        <v>0.88258284933758357</v>
      </c>
    </row>
    <row r="8282" spans="1:13" ht="41.4">
      <c r="A8282" t="s">
        <v>164</v>
      </c>
      <c r="B8282" t="s">
        <v>268</v>
      </c>
      <c r="C8282" s="14" t="s">
        <v>270</v>
      </c>
      <c r="D8282" t="s">
        <v>465</v>
      </c>
      <c r="E8282" t="s">
        <v>483</v>
      </c>
      <c r="F8282" s="20">
        <v>2050</v>
      </c>
      <c r="G8282" s="20">
        <v>30</v>
      </c>
      <c r="H8282" s="11">
        <v>606.562601502289</v>
      </c>
      <c r="I8282" s="10">
        <v>4253355.1727116397</v>
      </c>
      <c r="J8282" s="33">
        <f t="shared" si="516"/>
        <v>1.426080298663578E-4</v>
      </c>
      <c r="K8282" s="33">
        <f t="shared" si="517"/>
        <v>1.4259786182457823E-4</v>
      </c>
      <c r="L8282" s="33">
        <f t="shared" si="518"/>
        <v>1</v>
      </c>
      <c r="M8282" s="33">
        <f t="shared" si="519"/>
        <v>0.99985740213817542</v>
      </c>
    </row>
    <row r="8283" spans="1:13" ht="41.4">
      <c r="A8283" t="s">
        <v>164</v>
      </c>
      <c r="B8283" t="s">
        <v>268</v>
      </c>
      <c r="C8283" s="14" t="s">
        <v>270</v>
      </c>
      <c r="D8283" t="s">
        <v>465</v>
      </c>
      <c r="E8283" t="s">
        <v>483</v>
      </c>
      <c r="F8283" s="20">
        <v>2050</v>
      </c>
      <c r="G8283" s="20">
        <v>31</v>
      </c>
      <c r="H8283" s="11">
        <v>836.24148601045295</v>
      </c>
      <c r="I8283" s="10">
        <v>4262085.6210615104</v>
      </c>
      <c r="J8283" s="33">
        <f t="shared" si="516"/>
        <v>1.9620475991333547E-4</v>
      </c>
      <c r="K8283" s="33">
        <f t="shared" si="517"/>
        <v>1.9618551301825438E-4</v>
      </c>
      <c r="L8283" s="33">
        <f t="shared" si="518"/>
        <v>0.99985740213817542</v>
      </c>
      <c r="M8283" s="33">
        <f t="shared" si="519"/>
        <v>0.99966124460079187</v>
      </c>
    </row>
    <row r="8284" spans="1:13" ht="41.4">
      <c r="A8284" t="s">
        <v>164</v>
      </c>
      <c r="B8284" t="s">
        <v>268</v>
      </c>
      <c r="C8284" s="14" t="s">
        <v>270</v>
      </c>
      <c r="D8284" t="s">
        <v>465</v>
      </c>
      <c r="E8284" t="s">
        <v>483</v>
      </c>
      <c r="F8284" s="20">
        <v>2050</v>
      </c>
      <c r="G8284" s="20">
        <v>32</v>
      </c>
      <c r="H8284" s="11">
        <v>883.18903219050401</v>
      </c>
      <c r="I8284" s="10">
        <v>4266264.3602890801</v>
      </c>
      <c r="J8284" s="33">
        <f t="shared" si="516"/>
        <v>2.0701694916314551E-4</v>
      </c>
      <c r="K8284" s="33">
        <f t="shared" si="517"/>
        <v>2.0699552263314658E-4</v>
      </c>
      <c r="L8284" s="33">
        <f t="shared" si="518"/>
        <v>0.99966124460079187</v>
      </c>
      <c r="M8284" s="33">
        <f t="shared" si="519"/>
        <v>0.99945431919900962</v>
      </c>
    </row>
    <row r="8285" spans="1:13" ht="41.4">
      <c r="A8285" t="s">
        <v>164</v>
      </c>
      <c r="B8285" t="s">
        <v>268</v>
      </c>
      <c r="C8285" s="14" t="s">
        <v>270</v>
      </c>
      <c r="D8285" t="s">
        <v>465</v>
      </c>
      <c r="E8285" t="s">
        <v>483</v>
      </c>
      <c r="F8285" s="20">
        <v>2050</v>
      </c>
      <c r="G8285" s="20">
        <v>33</v>
      </c>
      <c r="H8285" s="11">
        <v>945.48325343705994</v>
      </c>
      <c r="I8285" s="10">
        <v>4306599.7757933801</v>
      </c>
      <c r="J8285" s="33">
        <f t="shared" si="516"/>
        <v>2.1954286505828814E-4</v>
      </c>
      <c r="K8285" s="33">
        <f t="shared" si="517"/>
        <v>2.1951876728698583E-4</v>
      </c>
      <c r="L8285" s="33">
        <f t="shared" si="518"/>
        <v>0.99945431919900962</v>
      </c>
      <c r="M8285" s="33">
        <f t="shared" si="519"/>
        <v>0.99923492021889937</v>
      </c>
    </row>
    <row r="8286" spans="1:13" ht="41.4">
      <c r="A8286" t="s">
        <v>164</v>
      </c>
      <c r="B8286" t="s">
        <v>268</v>
      </c>
      <c r="C8286" s="14" t="s">
        <v>270</v>
      </c>
      <c r="D8286" t="s">
        <v>465</v>
      </c>
      <c r="E8286" t="s">
        <v>483</v>
      </c>
      <c r="F8286" s="20">
        <v>2050</v>
      </c>
      <c r="G8286" s="20">
        <v>34</v>
      </c>
      <c r="H8286" s="11">
        <v>1106.1462295940401</v>
      </c>
      <c r="I8286" s="10">
        <v>4568046.1667038901</v>
      </c>
      <c r="J8286" s="33">
        <f t="shared" si="516"/>
        <v>2.4214865376288188E-4</v>
      </c>
      <c r="K8286" s="33">
        <f t="shared" si="517"/>
        <v>2.4211933814388686E-4</v>
      </c>
      <c r="L8286" s="33">
        <f t="shared" si="518"/>
        <v>0.99923492021889937</v>
      </c>
      <c r="M8286" s="33">
        <f t="shared" si="519"/>
        <v>0.99899298612136567</v>
      </c>
    </row>
    <row r="8287" spans="1:13" ht="41.4">
      <c r="A8287" t="s">
        <v>164</v>
      </c>
      <c r="B8287" t="s">
        <v>268</v>
      </c>
      <c r="C8287" s="14" t="s">
        <v>270</v>
      </c>
      <c r="D8287" t="s">
        <v>465</v>
      </c>
      <c r="E8287" t="s">
        <v>483</v>
      </c>
      <c r="F8287" s="20">
        <v>2050</v>
      </c>
      <c r="G8287" s="20">
        <v>35</v>
      </c>
      <c r="H8287" s="11">
        <v>1484.9043161544</v>
      </c>
      <c r="I8287" s="10">
        <v>4615868.5116998302</v>
      </c>
      <c r="J8287" s="33">
        <f t="shared" si="516"/>
        <v>3.2169554058799916E-4</v>
      </c>
      <c r="K8287" s="33">
        <f t="shared" si="517"/>
        <v>3.2164380212573729E-4</v>
      </c>
      <c r="L8287" s="33">
        <f t="shared" si="518"/>
        <v>0.99899298612136567</v>
      </c>
      <c r="M8287" s="33">
        <f t="shared" si="519"/>
        <v>0.9986716662190126</v>
      </c>
    </row>
    <row r="8288" spans="1:13" ht="41.4">
      <c r="A8288" t="s">
        <v>164</v>
      </c>
      <c r="B8288" t="s">
        <v>268</v>
      </c>
      <c r="C8288" s="14" t="s">
        <v>270</v>
      </c>
      <c r="D8288" t="s">
        <v>465</v>
      </c>
      <c r="E8288" t="s">
        <v>483</v>
      </c>
      <c r="F8288" s="20">
        <v>2050</v>
      </c>
      <c r="G8288" s="20">
        <v>36</v>
      </c>
      <c r="H8288" s="11">
        <v>1787.9618471399799</v>
      </c>
      <c r="I8288" s="10">
        <v>4680746.1123452997</v>
      </c>
      <c r="J8288" s="33">
        <f t="shared" si="516"/>
        <v>3.8198223194039403E-4</v>
      </c>
      <c r="K8288" s="33">
        <f t="shared" si="517"/>
        <v>3.8190928601589125E-4</v>
      </c>
      <c r="L8288" s="33">
        <f t="shared" si="518"/>
        <v>0.9986716662190126</v>
      </c>
      <c r="M8288" s="33">
        <f t="shared" si="519"/>
        <v>0.99829026423600264</v>
      </c>
    </row>
    <row r="8289" spans="1:13" ht="41.4">
      <c r="A8289" t="s">
        <v>164</v>
      </c>
      <c r="B8289" t="s">
        <v>268</v>
      </c>
      <c r="C8289" s="14" t="s">
        <v>270</v>
      </c>
      <c r="D8289" t="s">
        <v>465</v>
      </c>
      <c r="E8289" t="s">
        <v>483</v>
      </c>
      <c r="F8289" s="20">
        <v>2050</v>
      </c>
      <c r="G8289" s="20">
        <v>37</v>
      </c>
      <c r="H8289" s="11">
        <v>1948.8012194293599</v>
      </c>
      <c r="I8289" s="10">
        <v>4746953.2312383195</v>
      </c>
      <c r="J8289" s="33">
        <f t="shared" si="516"/>
        <v>4.1053726980178897E-4</v>
      </c>
      <c r="K8289" s="33">
        <f t="shared" si="517"/>
        <v>4.1045301090769648E-4</v>
      </c>
      <c r="L8289" s="33">
        <f t="shared" si="518"/>
        <v>0.99829026423600264</v>
      </c>
      <c r="M8289" s="33">
        <f t="shared" si="519"/>
        <v>0.99788051299128711</v>
      </c>
    </row>
    <row r="8290" spans="1:13" ht="41.4">
      <c r="A8290" t="s">
        <v>164</v>
      </c>
      <c r="B8290" t="s">
        <v>268</v>
      </c>
      <c r="C8290" s="14" t="s">
        <v>270</v>
      </c>
      <c r="D8290" t="s">
        <v>465</v>
      </c>
      <c r="E8290" t="s">
        <v>483</v>
      </c>
      <c r="F8290" s="20">
        <v>2050</v>
      </c>
      <c r="G8290" s="20">
        <v>38</v>
      </c>
      <c r="H8290" s="11">
        <v>2202.60449285411</v>
      </c>
      <c r="I8290" s="10">
        <v>4856668.5258330498</v>
      </c>
      <c r="J8290" s="33">
        <f t="shared" si="516"/>
        <v>4.5352168490360456E-4</v>
      </c>
      <c r="K8290" s="33">
        <f t="shared" si="517"/>
        <v>4.5341885948935179E-4</v>
      </c>
      <c r="L8290" s="33">
        <f t="shared" si="518"/>
        <v>0.99788051299128711</v>
      </c>
      <c r="M8290" s="33">
        <f t="shared" si="519"/>
        <v>0.99742805514717991</v>
      </c>
    </row>
    <row r="8291" spans="1:13" ht="41.4">
      <c r="A8291" t="s">
        <v>164</v>
      </c>
      <c r="B8291" t="s">
        <v>268</v>
      </c>
      <c r="C8291" s="14" t="s">
        <v>270</v>
      </c>
      <c r="D8291" t="s">
        <v>465</v>
      </c>
      <c r="E8291" t="s">
        <v>483</v>
      </c>
      <c r="F8291" s="20">
        <v>2050</v>
      </c>
      <c r="G8291" s="20">
        <v>39</v>
      </c>
      <c r="H8291" s="11">
        <v>2366.4728591555199</v>
      </c>
      <c r="I8291" s="10">
        <v>4826300.7067865301</v>
      </c>
      <c r="J8291" s="33">
        <f t="shared" si="516"/>
        <v>4.9032851513538948E-4</v>
      </c>
      <c r="K8291" s="33">
        <f t="shared" si="517"/>
        <v>4.9020832375423762E-4</v>
      </c>
      <c r="L8291" s="33">
        <f t="shared" si="518"/>
        <v>0.99742805514717991</v>
      </c>
      <c r="M8291" s="33">
        <f t="shared" si="519"/>
        <v>0.99693910761220073</v>
      </c>
    </row>
    <row r="8292" spans="1:13" ht="41.4">
      <c r="A8292" t="s">
        <v>164</v>
      </c>
      <c r="B8292" t="s">
        <v>268</v>
      </c>
      <c r="C8292" s="14" t="s">
        <v>270</v>
      </c>
      <c r="D8292" t="s">
        <v>465</v>
      </c>
      <c r="E8292" t="s">
        <v>483</v>
      </c>
      <c r="F8292" s="20">
        <v>2050</v>
      </c>
      <c r="G8292" s="20">
        <v>40</v>
      </c>
      <c r="H8292" s="11">
        <v>3084.0662486472002</v>
      </c>
      <c r="I8292" s="10">
        <v>4690879.1721103303</v>
      </c>
      <c r="J8292" s="33">
        <f t="shared" si="516"/>
        <v>6.5746017654505951E-4</v>
      </c>
      <c r="K8292" s="33">
        <f t="shared" si="517"/>
        <v>6.5724409696032993E-4</v>
      </c>
      <c r="L8292" s="33">
        <f t="shared" si="518"/>
        <v>0.99693910761220073</v>
      </c>
      <c r="M8292" s="33">
        <f t="shared" si="519"/>
        <v>0.99628387526869366</v>
      </c>
    </row>
    <row r="8293" spans="1:13" ht="41.4">
      <c r="A8293" t="s">
        <v>164</v>
      </c>
      <c r="B8293" t="s">
        <v>268</v>
      </c>
      <c r="C8293" s="14" t="s">
        <v>270</v>
      </c>
      <c r="D8293" t="s">
        <v>465</v>
      </c>
      <c r="E8293" t="s">
        <v>483</v>
      </c>
      <c r="F8293" s="20">
        <v>2050</v>
      </c>
      <c r="G8293" s="20">
        <v>41</v>
      </c>
      <c r="H8293" s="11">
        <v>3444.2036428399301</v>
      </c>
      <c r="I8293" s="10">
        <v>4616692.1754107503</v>
      </c>
      <c r="J8293" s="33">
        <f t="shared" si="516"/>
        <v>7.4603276804641996E-4</v>
      </c>
      <c r="K8293" s="33">
        <f t="shared" si="517"/>
        <v>7.4575455479064523E-4</v>
      </c>
      <c r="L8293" s="33">
        <f t="shared" si="518"/>
        <v>0.99628387526869366</v>
      </c>
      <c r="M8293" s="33">
        <f t="shared" si="519"/>
        <v>0.99554089203084761</v>
      </c>
    </row>
    <row r="8294" spans="1:13" ht="41.4">
      <c r="A8294" t="s">
        <v>164</v>
      </c>
      <c r="B8294" t="s">
        <v>268</v>
      </c>
      <c r="C8294" s="14" t="s">
        <v>270</v>
      </c>
      <c r="D8294" t="s">
        <v>465</v>
      </c>
      <c r="E8294" t="s">
        <v>483</v>
      </c>
      <c r="F8294" s="20">
        <v>2050</v>
      </c>
      <c r="G8294" s="20">
        <v>42</v>
      </c>
      <c r="H8294" s="11">
        <v>3698.5420630049498</v>
      </c>
      <c r="I8294" s="10">
        <v>4570283.6483604601</v>
      </c>
      <c r="J8294" s="33">
        <f t="shared" si="516"/>
        <v>8.092587566926534E-4</v>
      </c>
      <c r="K8294" s="33">
        <f t="shared" si="517"/>
        <v>8.0893139513771306E-4</v>
      </c>
      <c r="L8294" s="33">
        <f t="shared" si="518"/>
        <v>0.99554089203084761</v>
      </c>
      <c r="M8294" s="33">
        <f t="shared" si="519"/>
        <v>0.99473556774814043</v>
      </c>
    </row>
    <row r="8295" spans="1:13" ht="41.4">
      <c r="A8295" t="s">
        <v>164</v>
      </c>
      <c r="B8295" t="s">
        <v>268</v>
      </c>
      <c r="C8295" s="14" t="s">
        <v>270</v>
      </c>
      <c r="D8295" t="s">
        <v>465</v>
      </c>
      <c r="E8295" t="s">
        <v>483</v>
      </c>
      <c r="F8295" s="20">
        <v>2050</v>
      </c>
      <c r="G8295" s="20">
        <v>43</v>
      </c>
      <c r="H8295" s="11">
        <v>4099.1313206179902</v>
      </c>
      <c r="I8295" s="10">
        <v>4590197.35377621</v>
      </c>
      <c r="J8295" s="33">
        <f t="shared" si="516"/>
        <v>8.9301853595592459E-4</v>
      </c>
      <c r="K8295" s="33">
        <f t="shared" si="517"/>
        <v>8.9261991357103554E-4</v>
      </c>
      <c r="L8295" s="33">
        <f t="shared" si="518"/>
        <v>0.99473556774814043</v>
      </c>
      <c r="M8295" s="33">
        <f t="shared" si="519"/>
        <v>0.99384764697163108</v>
      </c>
    </row>
    <row r="8296" spans="1:13" ht="41.4">
      <c r="A8296" t="s">
        <v>164</v>
      </c>
      <c r="B8296" t="s">
        <v>268</v>
      </c>
      <c r="C8296" s="14" t="s">
        <v>270</v>
      </c>
      <c r="D8296" t="s">
        <v>465</v>
      </c>
      <c r="E8296" t="s">
        <v>483</v>
      </c>
      <c r="F8296" s="20">
        <v>2050</v>
      </c>
      <c r="G8296" s="20">
        <v>44</v>
      </c>
      <c r="H8296" s="11">
        <v>4376.9009612292803</v>
      </c>
      <c r="I8296" s="10">
        <v>4502788.9464868801</v>
      </c>
      <c r="J8296" s="33">
        <f t="shared" si="516"/>
        <v>9.7204221944361421E-4</v>
      </c>
      <c r="K8296" s="33">
        <f t="shared" si="517"/>
        <v>9.7156993944313985E-4</v>
      </c>
      <c r="L8296" s="33">
        <f t="shared" si="518"/>
        <v>0.99384764697163108</v>
      </c>
      <c r="M8296" s="33">
        <f t="shared" si="519"/>
        <v>0.99288205447344713</v>
      </c>
    </row>
    <row r="8297" spans="1:13" ht="41.4">
      <c r="A8297" t="s">
        <v>164</v>
      </c>
      <c r="B8297" t="s">
        <v>268</v>
      </c>
      <c r="C8297" s="14" t="s">
        <v>270</v>
      </c>
      <c r="D8297" t="s">
        <v>465</v>
      </c>
      <c r="E8297" t="s">
        <v>483</v>
      </c>
      <c r="F8297" s="20">
        <v>2050</v>
      </c>
      <c r="G8297" s="20">
        <v>45</v>
      </c>
      <c r="H8297" s="11">
        <v>5523.7549078818902</v>
      </c>
      <c r="I8297" s="10">
        <v>4436276.4462754196</v>
      </c>
      <c r="J8297" s="33">
        <f t="shared" si="516"/>
        <v>1.2451331594809626E-3</v>
      </c>
      <c r="K8297" s="33">
        <f t="shared" si="517"/>
        <v>1.2443583028217686E-3</v>
      </c>
      <c r="L8297" s="33">
        <f t="shared" si="518"/>
        <v>0.99288205447344713</v>
      </c>
      <c r="M8297" s="33">
        <f t="shared" si="519"/>
        <v>0.99164655344524033</v>
      </c>
    </row>
    <row r="8298" spans="1:13" ht="41.4">
      <c r="A8298" t="s">
        <v>164</v>
      </c>
      <c r="B8298" t="s">
        <v>268</v>
      </c>
      <c r="C8298" s="14" t="s">
        <v>270</v>
      </c>
      <c r="D8298" t="s">
        <v>465</v>
      </c>
      <c r="E8298" t="s">
        <v>483</v>
      </c>
      <c r="F8298" s="20">
        <v>2050</v>
      </c>
      <c r="G8298" s="20">
        <v>46</v>
      </c>
      <c r="H8298" s="11">
        <v>5985.1799363084001</v>
      </c>
      <c r="I8298" s="10">
        <v>4302218.2707459601</v>
      </c>
      <c r="J8298" s="33">
        <f t="shared" si="516"/>
        <v>1.3911846307301911E-3</v>
      </c>
      <c r="K8298" s="33">
        <f t="shared" si="517"/>
        <v>1.3902173819843044E-3</v>
      </c>
      <c r="L8298" s="33">
        <f t="shared" si="518"/>
        <v>0.99164655344524033</v>
      </c>
      <c r="M8298" s="33">
        <f t="shared" si="519"/>
        <v>0.99026794916985594</v>
      </c>
    </row>
    <row r="8299" spans="1:13" ht="41.4">
      <c r="A8299" t="s">
        <v>164</v>
      </c>
      <c r="B8299" t="s">
        <v>268</v>
      </c>
      <c r="C8299" s="14" t="s">
        <v>270</v>
      </c>
      <c r="D8299" t="s">
        <v>465</v>
      </c>
      <c r="E8299" t="s">
        <v>483</v>
      </c>
      <c r="F8299" s="20">
        <v>2050</v>
      </c>
      <c r="G8299" s="20">
        <v>47</v>
      </c>
      <c r="H8299" s="11">
        <v>6446.4687068748599</v>
      </c>
      <c r="I8299" s="10">
        <v>4229719.1274145599</v>
      </c>
      <c r="J8299" s="33">
        <f t="shared" si="516"/>
        <v>1.5240890736911178E-3</v>
      </c>
      <c r="K8299" s="33">
        <f t="shared" si="517"/>
        <v>1.522928239751864E-3</v>
      </c>
      <c r="L8299" s="33">
        <f t="shared" si="518"/>
        <v>0.99026794916985594</v>
      </c>
      <c r="M8299" s="33">
        <f t="shared" si="519"/>
        <v>0.98875984214514401</v>
      </c>
    </row>
    <row r="8300" spans="1:13" ht="41.4">
      <c r="A8300" t="s">
        <v>164</v>
      </c>
      <c r="B8300" t="s">
        <v>268</v>
      </c>
      <c r="C8300" s="14" t="s">
        <v>270</v>
      </c>
      <c r="D8300" t="s">
        <v>465</v>
      </c>
      <c r="E8300" t="s">
        <v>483</v>
      </c>
      <c r="F8300" s="20">
        <v>2050</v>
      </c>
      <c r="G8300" s="20">
        <v>48</v>
      </c>
      <c r="H8300" s="11">
        <v>7167.6711595953802</v>
      </c>
      <c r="I8300" s="10">
        <v>4196421.0558493203</v>
      </c>
      <c r="J8300" s="33">
        <f t="shared" si="516"/>
        <v>1.7080438459826344E-3</v>
      </c>
      <c r="K8300" s="33">
        <f t="shared" si="517"/>
        <v>1.7065859692499963E-3</v>
      </c>
      <c r="L8300" s="33">
        <f t="shared" si="518"/>
        <v>0.98875984214514401</v>
      </c>
      <c r="M8300" s="33">
        <f t="shared" si="519"/>
        <v>0.98707243847158121</v>
      </c>
    </row>
    <row r="8301" spans="1:13" ht="41.4">
      <c r="A8301" t="s">
        <v>164</v>
      </c>
      <c r="B8301" t="s">
        <v>268</v>
      </c>
      <c r="C8301" s="14" t="s">
        <v>270</v>
      </c>
      <c r="D8301" t="s">
        <v>465</v>
      </c>
      <c r="E8301" t="s">
        <v>483</v>
      </c>
      <c r="F8301" s="20">
        <v>2050</v>
      </c>
      <c r="G8301" s="20">
        <v>49</v>
      </c>
      <c r="H8301" s="11">
        <v>7814.5308104259902</v>
      </c>
      <c r="I8301" s="10">
        <v>4165774.08503026</v>
      </c>
      <c r="J8301" s="33">
        <f t="shared" si="516"/>
        <v>1.8758892467326935E-3</v>
      </c>
      <c r="K8301" s="33">
        <f t="shared" si="517"/>
        <v>1.8741308661806011E-3</v>
      </c>
      <c r="L8301" s="33">
        <f t="shared" si="518"/>
        <v>0.98707243847158121</v>
      </c>
      <c r="M8301" s="33">
        <f t="shared" si="519"/>
        <v>0.98522253554748551</v>
      </c>
    </row>
    <row r="8302" spans="1:13" ht="41.4">
      <c r="A8302" t="s">
        <v>164</v>
      </c>
      <c r="B8302" t="s">
        <v>268</v>
      </c>
      <c r="C8302" s="14" t="s">
        <v>270</v>
      </c>
      <c r="D8302" t="s">
        <v>465</v>
      </c>
      <c r="E8302" t="s">
        <v>483</v>
      </c>
      <c r="F8302" s="20">
        <v>2050</v>
      </c>
      <c r="G8302" s="20">
        <v>50</v>
      </c>
      <c r="H8302" s="11">
        <v>8829.5578953627901</v>
      </c>
      <c r="I8302" s="10">
        <v>4133608.2611937099</v>
      </c>
      <c r="J8302" s="33">
        <f t="shared" si="516"/>
        <v>2.1360412834120321E-3</v>
      </c>
      <c r="K8302" s="33">
        <f t="shared" si="517"/>
        <v>2.1337615707055502E-3</v>
      </c>
      <c r="L8302" s="33">
        <f t="shared" si="518"/>
        <v>0.98522253554748551</v>
      </c>
      <c r="M8302" s="33">
        <f t="shared" si="519"/>
        <v>0.98312030556254115</v>
      </c>
    </row>
    <row r="8303" spans="1:13" ht="41.4">
      <c r="A8303" t="s">
        <v>164</v>
      </c>
      <c r="B8303" t="s">
        <v>268</v>
      </c>
      <c r="C8303" s="14" t="s">
        <v>270</v>
      </c>
      <c r="D8303" t="s">
        <v>465</v>
      </c>
      <c r="E8303" t="s">
        <v>483</v>
      </c>
      <c r="F8303" s="20">
        <v>2050</v>
      </c>
      <c r="G8303" s="20">
        <v>51</v>
      </c>
      <c r="H8303" s="11">
        <v>9746.5227882567506</v>
      </c>
      <c r="I8303" s="10">
        <v>4137545.61833402</v>
      </c>
      <c r="J8303" s="33">
        <f t="shared" si="516"/>
        <v>2.3556290823885059E-3</v>
      </c>
      <c r="K8303" s="33">
        <f t="shared" si="517"/>
        <v>2.3528567654790278E-3</v>
      </c>
      <c r="L8303" s="33">
        <f t="shared" si="518"/>
        <v>0.98312030556254115</v>
      </c>
      <c r="M8303" s="33">
        <f t="shared" si="519"/>
        <v>0.98080716430031856</v>
      </c>
    </row>
    <row r="8304" spans="1:13" ht="41.4">
      <c r="A8304" t="s">
        <v>164</v>
      </c>
      <c r="B8304" t="s">
        <v>268</v>
      </c>
      <c r="C8304" s="14" t="s">
        <v>270</v>
      </c>
      <c r="D8304" t="s">
        <v>465</v>
      </c>
      <c r="E8304" t="s">
        <v>483</v>
      </c>
      <c r="F8304" s="20">
        <v>2050</v>
      </c>
      <c r="G8304" s="20">
        <v>52</v>
      </c>
      <c r="H8304" s="11">
        <v>10764.2442226235</v>
      </c>
      <c r="I8304" s="10">
        <v>4177454.5079005398</v>
      </c>
      <c r="J8304" s="33">
        <f t="shared" si="516"/>
        <v>2.5767472038931379E-3</v>
      </c>
      <c r="K8304" s="33">
        <f t="shared" si="517"/>
        <v>2.57343024042056E-3</v>
      </c>
      <c r="L8304" s="33">
        <f t="shared" si="518"/>
        <v>0.98080716430031856</v>
      </c>
      <c r="M8304" s="33">
        <f t="shared" si="519"/>
        <v>0.97828312548368701</v>
      </c>
    </row>
    <row r="8305" spans="1:13" ht="41.4">
      <c r="A8305" t="s">
        <v>164</v>
      </c>
      <c r="B8305" t="s">
        <v>268</v>
      </c>
      <c r="C8305" s="14" t="s">
        <v>270</v>
      </c>
      <c r="D8305" t="s">
        <v>465</v>
      </c>
      <c r="E8305" t="s">
        <v>483</v>
      </c>
      <c r="F8305" s="20">
        <v>2050</v>
      </c>
      <c r="G8305" s="20">
        <v>53</v>
      </c>
      <c r="H8305" s="11">
        <v>12200.9895961292</v>
      </c>
      <c r="I8305" s="10">
        <v>4286523.9169197297</v>
      </c>
      <c r="J8305" s="33">
        <f t="shared" si="516"/>
        <v>2.8463598553526231E-3</v>
      </c>
      <c r="K8305" s="33">
        <f t="shared" si="517"/>
        <v>2.8423128138289622E-3</v>
      </c>
      <c r="L8305" s="33">
        <f t="shared" si="518"/>
        <v>0.97828312548368701</v>
      </c>
      <c r="M8305" s="33">
        <f t="shared" si="519"/>
        <v>0.97550253882057203</v>
      </c>
    </row>
    <row r="8306" spans="1:13" ht="41.4">
      <c r="A8306" t="s">
        <v>164</v>
      </c>
      <c r="B8306" t="s">
        <v>268</v>
      </c>
      <c r="C8306" s="14" t="s">
        <v>270</v>
      </c>
      <c r="D8306" t="s">
        <v>465</v>
      </c>
      <c r="E8306" t="s">
        <v>483</v>
      </c>
      <c r="F8306" s="20">
        <v>2050</v>
      </c>
      <c r="G8306" s="20">
        <v>54</v>
      </c>
      <c r="H8306" s="11">
        <v>13077.863270587</v>
      </c>
      <c r="I8306" s="10">
        <v>4224520.0430945298</v>
      </c>
      <c r="J8306" s="33">
        <f t="shared" si="516"/>
        <v>3.09570392309164E-3</v>
      </c>
      <c r="K8306" s="33">
        <f t="shared" si="517"/>
        <v>3.0909171724301521E-3</v>
      </c>
      <c r="L8306" s="33">
        <f t="shared" si="518"/>
        <v>0.97550253882057203</v>
      </c>
      <c r="M8306" s="33">
        <f t="shared" si="519"/>
        <v>0.97248734127158232</v>
      </c>
    </row>
    <row r="8307" spans="1:13" ht="41.4">
      <c r="A8307" t="s">
        <v>164</v>
      </c>
      <c r="B8307" t="s">
        <v>268</v>
      </c>
      <c r="C8307" s="14" t="s">
        <v>270</v>
      </c>
      <c r="D8307" t="s">
        <v>465</v>
      </c>
      <c r="E8307" t="s">
        <v>483</v>
      </c>
      <c r="F8307" s="20">
        <v>2050</v>
      </c>
      <c r="G8307" s="20">
        <v>55</v>
      </c>
      <c r="H8307" s="11">
        <v>13600.1657726904</v>
      </c>
      <c r="I8307" s="10">
        <v>4132739.86800791</v>
      </c>
      <c r="J8307" s="33">
        <f t="shared" si="516"/>
        <v>3.2908351861125097E-3</v>
      </c>
      <c r="K8307" s="33">
        <f t="shared" si="517"/>
        <v>3.2854263228540015E-3</v>
      </c>
      <c r="L8307" s="33">
        <f t="shared" si="518"/>
        <v>0.97248734127158232</v>
      </c>
      <c r="M8307" s="33">
        <f t="shared" si="519"/>
        <v>0.96929230576192638</v>
      </c>
    </row>
    <row r="8308" spans="1:13" ht="41.4">
      <c r="A8308" t="s">
        <v>164</v>
      </c>
      <c r="B8308" t="s">
        <v>268</v>
      </c>
      <c r="C8308" s="14" t="s">
        <v>270</v>
      </c>
      <c r="D8308" t="s">
        <v>465</v>
      </c>
      <c r="E8308" t="s">
        <v>483</v>
      </c>
      <c r="F8308" s="20">
        <v>2050</v>
      </c>
      <c r="G8308" s="20">
        <v>56</v>
      </c>
      <c r="H8308" s="11">
        <v>14499.0609322166</v>
      </c>
      <c r="I8308" s="10">
        <v>4054303.1964986301</v>
      </c>
      <c r="J8308" s="33">
        <f t="shared" si="516"/>
        <v>3.5762152531508382E-3</v>
      </c>
      <c r="K8308" s="33">
        <f t="shared" si="517"/>
        <v>3.5698282114628999E-3</v>
      </c>
      <c r="L8308" s="33">
        <f t="shared" si="518"/>
        <v>0.96929230576192638</v>
      </c>
      <c r="M8308" s="33">
        <f t="shared" si="519"/>
        <v>0.96583209874366349</v>
      </c>
    </row>
    <row r="8309" spans="1:13" ht="41.4">
      <c r="A8309" t="s">
        <v>164</v>
      </c>
      <c r="B8309" t="s">
        <v>268</v>
      </c>
      <c r="C8309" s="14" t="s">
        <v>270</v>
      </c>
      <c r="D8309" t="s">
        <v>465</v>
      </c>
      <c r="E8309" t="s">
        <v>483</v>
      </c>
      <c r="F8309" s="20">
        <v>2050</v>
      </c>
      <c r="G8309" s="20">
        <v>57</v>
      </c>
      <c r="H8309" s="11">
        <v>15492.6470369815</v>
      </c>
      <c r="I8309" s="10">
        <v>3977640.0410845401</v>
      </c>
      <c r="J8309" s="33">
        <f t="shared" si="516"/>
        <v>3.8949344025502337E-3</v>
      </c>
      <c r="K8309" s="33">
        <f t="shared" si="517"/>
        <v>3.8873589839943934E-3</v>
      </c>
      <c r="L8309" s="33">
        <f t="shared" si="518"/>
        <v>0.96583209874366349</v>
      </c>
      <c r="M8309" s="33">
        <f t="shared" si="519"/>
        <v>0.96207756265758215</v>
      </c>
    </row>
    <row r="8310" spans="1:13" ht="41.4">
      <c r="A8310" t="s">
        <v>164</v>
      </c>
      <c r="B8310" t="s">
        <v>268</v>
      </c>
      <c r="C8310" s="14" t="s">
        <v>270</v>
      </c>
      <c r="D8310" t="s">
        <v>465</v>
      </c>
      <c r="E8310" t="s">
        <v>483</v>
      </c>
      <c r="F8310" s="20">
        <v>2050</v>
      </c>
      <c r="G8310" s="20">
        <v>58</v>
      </c>
      <c r="H8310" s="11">
        <v>16907.808743291102</v>
      </c>
      <c r="I8310" s="10">
        <v>3983187.9965835302</v>
      </c>
      <c r="J8310" s="33">
        <f t="shared" si="516"/>
        <v>4.2447930546570508E-3</v>
      </c>
      <c r="K8310" s="33">
        <f t="shared" si="517"/>
        <v>4.2357966544058767E-3</v>
      </c>
      <c r="L8310" s="33">
        <f t="shared" si="518"/>
        <v>0.96207756265758215</v>
      </c>
      <c r="M8310" s="33">
        <f t="shared" si="519"/>
        <v>0.95800239773639817</v>
      </c>
    </row>
    <row r="8311" spans="1:13" ht="41.4">
      <c r="A8311" t="s">
        <v>164</v>
      </c>
      <c r="B8311" t="s">
        <v>268</v>
      </c>
      <c r="C8311" s="14" t="s">
        <v>270</v>
      </c>
      <c r="D8311" t="s">
        <v>465</v>
      </c>
      <c r="E8311" t="s">
        <v>483</v>
      </c>
      <c r="F8311" s="20">
        <v>2050</v>
      </c>
      <c r="G8311" s="20">
        <v>59</v>
      </c>
      <c r="H8311" s="11">
        <v>18422.6614546317</v>
      </c>
      <c r="I8311" s="10">
        <v>3967378.4008211298</v>
      </c>
      <c r="J8311" s="33">
        <f t="shared" si="516"/>
        <v>4.643535250083217E-3</v>
      </c>
      <c r="K8311" s="33">
        <f t="shared" si="517"/>
        <v>4.6327707085619396E-3</v>
      </c>
      <c r="L8311" s="33">
        <f t="shared" si="518"/>
        <v>0.95800239773639817</v>
      </c>
      <c r="M8311" s="33">
        <f t="shared" si="519"/>
        <v>0.9535641922894329</v>
      </c>
    </row>
    <row r="8312" spans="1:13" ht="41.4">
      <c r="A8312" t="s">
        <v>164</v>
      </c>
      <c r="B8312" t="s">
        <v>268</v>
      </c>
      <c r="C8312" s="14" t="s">
        <v>270</v>
      </c>
      <c r="D8312" t="s">
        <v>465</v>
      </c>
      <c r="E8312" t="s">
        <v>483</v>
      </c>
      <c r="F8312" s="20">
        <v>2050</v>
      </c>
      <c r="G8312" s="20">
        <v>60</v>
      </c>
      <c r="H8312" s="11">
        <v>26626.326265825599</v>
      </c>
      <c r="I8312" s="10">
        <v>5833550.4448137404</v>
      </c>
      <c r="J8312" s="33">
        <f t="shared" si="516"/>
        <v>4.5643431933459098E-3</v>
      </c>
      <c r="K8312" s="33">
        <f t="shared" si="517"/>
        <v>4.5539424092191361E-3</v>
      </c>
      <c r="L8312" s="33">
        <f t="shared" si="518"/>
        <v>0.9535641922894329</v>
      </c>
      <c r="M8312" s="33">
        <f t="shared" si="519"/>
        <v>0.9492217158742533</v>
      </c>
    </row>
    <row r="8313" spans="1:13" ht="41.4">
      <c r="A8313" t="s">
        <v>164</v>
      </c>
      <c r="B8313" t="s">
        <v>268</v>
      </c>
      <c r="C8313" s="14" t="s">
        <v>270</v>
      </c>
      <c r="D8313" t="s">
        <v>465</v>
      </c>
      <c r="E8313" t="s">
        <v>483</v>
      </c>
      <c r="F8313" s="20">
        <v>2050</v>
      </c>
      <c r="G8313" s="20">
        <v>61</v>
      </c>
      <c r="H8313" s="11">
        <v>21121.706530191099</v>
      </c>
      <c r="I8313" s="10">
        <v>3857067.3031819402</v>
      </c>
      <c r="J8313" s="33">
        <f t="shared" si="516"/>
        <v>5.4761052556087002E-3</v>
      </c>
      <c r="K8313" s="33">
        <f t="shared" si="517"/>
        <v>5.4611387231215947E-3</v>
      </c>
      <c r="L8313" s="33">
        <f t="shared" si="518"/>
        <v>0.9492217158742533</v>
      </c>
      <c r="M8313" s="33">
        <f t="shared" si="519"/>
        <v>0.94403788440486447</v>
      </c>
    </row>
    <row r="8314" spans="1:13" ht="41.4">
      <c r="A8314" t="s">
        <v>164</v>
      </c>
      <c r="B8314" t="s">
        <v>268</v>
      </c>
      <c r="C8314" s="14" t="s">
        <v>270</v>
      </c>
      <c r="D8314" t="s">
        <v>465</v>
      </c>
      <c r="E8314" t="s">
        <v>483</v>
      </c>
      <c r="F8314" s="20">
        <v>2050</v>
      </c>
      <c r="G8314" s="20">
        <v>62</v>
      </c>
      <c r="H8314" s="11">
        <v>22864.518660002301</v>
      </c>
      <c r="I8314" s="10">
        <v>3800882.5418175999</v>
      </c>
      <c r="J8314" s="33">
        <f t="shared" si="516"/>
        <v>6.0155814888897827E-3</v>
      </c>
      <c r="K8314" s="33">
        <f t="shared" si="517"/>
        <v>5.9975241052633299E-3</v>
      </c>
      <c r="L8314" s="33">
        <f t="shared" si="518"/>
        <v>0.94403788440486447</v>
      </c>
      <c r="M8314" s="33">
        <f t="shared" si="519"/>
        <v>0.93837599443686448</v>
      </c>
    </row>
    <row r="8315" spans="1:13" ht="41.4">
      <c r="A8315" t="s">
        <v>164</v>
      </c>
      <c r="B8315" t="s">
        <v>268</v>
      </c>
      <c r="C8315" s="14" t="s">
        <v>270</v>
      </c>
      <c r="D8315" t="s">
        <v>465</v>
      </c>
      <c r="E8315" t="s">
        <v>483</v>
      </c>
      <c r="F8315" s="20">
        <v>2050</v>
      </c>
      <c r="G8315" s="20">
        <v>63</v>
      </c>
      <c r="H8315" s="11">
        <v>24064.616246856898</v>
      </c>
      <c r="I8315" s="10">
        <v>3640634.5222487701</v>
      </c>
      <c r="J8315" s="33">
        <f t="shared" si="516"/>
        <v>6.6100060579529184E-3</v>
      </c>
      <c r="K8315" s="33">
        <f t="shared" si="517"/>
        <v>6.588208022735409E-3</v>
      </c>
      <c r="L8315" s="33">
        <f t="shared" si="518"/>
        <v>0.93837599443686448</v>
      </c>
      <c r="M8315" s="33">
        <f t="shared" si="519"/>
        <v>0.93219377818197324</v>
      </c>
    </row>
    <row r="8316" spans="1:13" ht="41.4">
      <c r="A8316" t="s">
        <v>164</v>
      </c>
      <c r="B8316" t="s">
        <v>268</v>
      </c>
      <c r="C8316" s="14" t="s">
        <v>270</v>
      </c>
      <c r="D8316" t="s">
        <v>465</v>
      </c>
      <c r="E8316" t="s">
        <v>483</v>
      </c>
      <c r="F8316" s="20">
        <v>2050</v>
      </c>
      <c r="G8316" s="20">
        <v>64</v>
      </c>
      <c r="H8316" s="11">
        <v>25856.463810534598</v>
      </c>
      <c r="I8316" s="10">
        <v>3563445.0120395902</v>
      </c>
      <c r="J8316" s="33">
        <f t="shared" si="516"/>
        <v>7.2560299718881505E-3</v>
      </c>
      <c r="K8316" s="33">
        <f t="shared" si="517"/>
        <v>7.2297685427061831E-3</v>
      </c>
      <c r="L8316" s="33">
        <f t="shared" si="518"/>
        <v>0.93219377818197324</v>
      </c>
      <c r="M8316" s="33">
        <f t="shared" si="519"/>
        <v>0.92545423292876683</v>
      </c>
    </row>
    <row r="8317" spans="1:13" ht="41.4">
      <c r="A8317" t="s">
        <v>164</v>
      </c>
      <c r="B8317" t="s">
        <v>268</v>
      </c>
      <c r="C8317" s="14" t="s">
        <v>270</v>
      </c>
      <c r="D8317" t="s">
        <v>465</v>
      </c>
      <c r="E8317" t="s">
        <v>483</v>
      </c>
      <c r="F8317" s="20">
        <v>2050</v>
      </c>
      <c r="G8317" s="20">
        <v>65</v>
      </c>
      <c r="H8317" s="11">
        <v>26920.483555822801</v>
      </c>
      <c r="I8317" s="10">
        <v>3562078.8527580998</v>
      </c>
      <c r="J8317" s="33">
        <f t="shared" si="516"/>
        <v>7.55752038868494E-3</v>
      </c>
      <c r="K8317" s="33">
        <f t="shared" si="517"/>
        <v>7.5290341384501858E-3</v>
      </c>
      <c r="L8317" s="33">
        <f t="shared" si="518"/>
        <v>0.92545423292876683</v>
      </c>
      <c r="M8317" s="33">
        <f t="shared" si="519"/>
        <v>0.91848645641547288</v>
      </c>
    </row>
    <row r="8318" spans="1:13" ht="41.4">
      <c r="A8318" t="s">
        <v>164</v>
      </c>
      <c r="B8318" t="s">
        <v>268</v>
      </c>
      <c r="C8318" s="14" t="s">
        <v>270</v>
      </c>
      <c r="D8318" t="s">
        <v>465</v>
      </c>
      <c r="E8318" t="s">
        <v>483</v>
      </c>
      <c r="F8318" s="20">
        <v>2050</v>
      </c>
      <c r="G8318" s="20">
        <v>66</v>
      </c>
      <c r="H8318" s="11">
        <v>29688.6144615456</v>
      </c>
      <c r="I8318" s="10">
        <v>3576708.6688661599</v>
      </c>
      <c r="J8318" s="33">
        <f t="shared" si="516"/>
        <v>8.3005403039876566E-3</v>
      </c>
      <c r="K8318" s="33">
        <f t="shared" si="517"/>
        <v>8.2661859382973102E-3</v>
      </c>
      <c r="L8318" s="33">
        <f t="shared" si="518"/>
        <v>0.91848645641547288</v>
      </c>
      <c r="M8318" s="33">
        <f t="shared" si="519"/>
        <v>0.91089407658493482</v>
      </c>
    </row>
    <row r="8319" spans="1:13" ht="41.4">
      <c r="A8319" t="s">
        <v>164</v>
      </c>
      <c r="B8319" t="s">
        <v>268</v>
      </c>
      <c r="C8319" s="14" t="s">
        <v>270</v>
      </c>
      <c r="D8319" t="s">
        <v>465</v>
      </c>
      <c r="E8319" t="s">
        <v>483</v>
      </c>
      <c r="F8319" s="20">
        <v>2050</v>
      </c>
      <c r="G8319" s="20">
        <v>67</v>
      </c>
      <c r="H8319" s="11">
        <v>31873.1057521527</v>
      </c>
      <c r="I8319" s="10">
        <v>3494551.31545868</v>
      </c>
      <c r="J8319" s="33">
        <f t="shared" si="516"/>
        <v>9.1208006049752835E-3</v>
      </c>
      <c r="K8319" s="33">
        <f t="shared" si="517"/>
        <v>9.0793322736980597E-3</v>
      </c>
      <c r="L8319" s="33">
        <f t="shared" si="518"/>
        <v>0.91089407658493482</v>
      </c>
      <c r="M8319" s="33">
        <f t="shared" si="519"/>
        <v>0.90262376659747678</v>
      </c>
    </row>
    <row r="8320" spans="1:13" ht="41.4">
      <c r="A8320" t="s">
        <v>164</v>
      </c>
      <c r="B8320" t="s">
        <v>268</v>
      </c>
      <c r="C8320" s="14" t="s">
        <v>270</v>
      </c>
      <c r="D8320" t="s">
        <v>465</v>
      </c>
      <c r="E8320" t="s">
        <v>483</v>
      </c>
      <c r="F8320" s="20">
        <v>2050</v>
      </c>
      <c r="G8320" s="20">
        <v>68</v>
      </c>
      <c r="H8320" s="11">
        <v>33294.1051202362</v>
      </c>
      <c r="I8320" s="10">
        <v>3317434.98720406</v>
      </c>
      <c r="J8320" s="33">
        <f t="shared" si="516"/>
        <v>1.0036098747573809E-2</v>
      </c>
      <c r="K8320" s="33">
        <f t="shared" si="517"/>
        <v>9.9859051647970265E-3</v>
      </c>
      <c r="L8320" s="33">
        <f t="shared" si="518"/>
        <v>0.90262376659747678</v>
      </c>
      <c r="M8320" s="33">
        <f t="shared" si="519"/>
        <v>0.89361025126474247</v>
      </c>
    </row>
    <row r="8321" spans="1:13" ht="41.4">
      <c r="A8321" t="s">
        <v>164</v>
      </c>
      <c r="B8321" t="s">
        <v>268</v>
      </c>
      <c r="C8321" s="14" t="s">
        <v>270</v>
      </c>
      <c r="D8321" t="s">
        <v>465</v>
      </c>
      <c r="E8321" t="s">
        <v>483</v>
      </c>
      <c r="F8321" s="20">
        <v>2050</v>
      </c>
      <c r="G8321" s="20">
        <v>69</v>
      </c>
      <c r="H8321" s="11">
        <v>35227.064227644703</v>
      </c>
      <c r="I8321" s="10">
        <v>3189261.93658739</v>
      </c>
      <c r="J8321" s="33">
        <f t="shared" si="516"/>
        <v>1.1045522421196536E-2</v>
      </c>
      <c r="K8321" s="33">
        <f t="shared" si="517"/>
        <v>1.0984744618435793E-2</v>
      </c>
      <c r="L8321" s="33">
        <f t="shared" si="518"/>
        <v>0.89361025126474247</v>
      </c>
      <c r="M8321" s="33">
        <f t="shared" si="519"/>
        <v>0.88379417086618306</v>
      </c>
    </row>
    <row r="8322" spans="1:13" ht="41.4">
      <c r="A8322" t="s">
        <v>164</v>
      </c>
      <c r="B8322" t="s">
        <v>115</v>
      </c>
      <c r="C8322" s="14" t="s">
        <v>383</v>
      </c>
      <c r="D8322" t="s">
        <v>465</v>
      </c>
      <c r="E8322" t="s">
        <v>483</v>
      </c>
      <c r="F8322" s="20">
        <v>2025</v>
      </c>
      <c r="G8322" s="20">
        <v>30</v>
      </c>
      <c r="H8322" s="11">
        <v>1280.7243200317</v>
      </c>
      <c r="I8322" s="10">
        <v>4467259.0074498402</v>
      </c>
      <c r="J8322" s="33">
        <f t="shared" ref="J8322:J8385" si="520">IF(I8322&gt;0,H8322/I8322,0)</f>
        <v>2.8669130621168274E-4</v>
      </c>
      <c r="K8322" s="33">
        <f t="shared" ref="K8322:K8385" si="521">1-EXP(-J8322)</f>
        <v>2.8665021418616821E-4</v>
      </c>
      <c r="L8322" s="33">
        <f t="shared" ref="L8322:L8385" si="522">IF(G8322=30,1,M8321)</f>
        <v>1</v>
      </c>
      <c r="M8322" s="33">
        <f t="shared" ref="M8322:M8385" si="523">L8322*(1-K8322)</f>
        <v>0.99971334978581383</v>
      </c>
    </row>
    <row r="8323" spans="1:13" ht="41.4">
      <c r="A8323" t="s">
        <v>164</v>
      </c>
      <c r="B8323" t="s">
        <v>115</v>
      </c>
      <c r="C8323" s="14" t="s">
        <v>383</v>
      </c>
      <c r="D8323" t="s">
        <v>465</v>
      </c>
      <c r="E8323" t="s">
        <v>483</v>
      </c>
      <c r="F8323" s="20">
        <v>2025</v>
      </c>
      <c r="G8323" s="20">
        <v>31</v>
      </c>
      <c r="H8323" s="11">
        <v>1310.32733247495</v>
      </c>
      <c r="I8323" s="10">
        <v>4410712.3904493405</v>
      </c>
      <c r="J8323" s="33">
        <f t="shared" si="520"/>
        <v>2.9707838926705912E-4</v>
      </c>
      <c r="K8323" s="33">
        <f t="shared" si="521"/>
        <v>2.9703426585181436E-4</v>
      </c>
      <c r="L8323" s="33">
        <f t="shared" si="522"/>
        <v>0.99971334978581383</v>
      </c>
      <c r="M8323" s="33">
        <f t="shared" si="523"/>
        <v>0.9994164006648979</v>
      </c>
    </row>
    <row r="8324" spans="1:13" ht="41.4">
      <c r="A8324" t="s">
        <v>164</v>
      </c>
      <c r="B8324" t="s">
        <v>115</v>
      </c>
      <c r="C8324" s="14" t="s">
        <v>383</v>
      </c>
      <c r="D8324" t="s">
        <v>465</v>
      </c>
      <c r="E8324" t="s">
        <v>483</v>
      </c>
      <c r="F8324" s="20">
        <v>2025</v>
      </c>
      <c r="G8324" s="20">
        <v>32</v>
      </c>
      <c r="H8324" s="11">
        <v>1353.29444395728</v>
      </c>
      <c r="I8324" s="10">
        <v>4358505.8007635903</v>
      </c>
      <c r="J8324" s="33">
        <f t="shared" si="520"/>
        <v>3.1049504252585576E-4</v>
      </c>
      <c r="K8324" s="33">
        <f t="shared" si="521"/>
        <v>3.1044684392877997E-4</v>
      </c>
      <c r="L8324" s="33">
        <f t="shared" si="522"/>
        <v>0.9994164006648979</v>
      </c>
      <c r="M8324" s="33">
        <f t="shared" si="523"/>
        <v>0.99910613499754086</v>
      </c>
    </row>
    <row r="8325" spans="1:13" ht="41.4">
      <c r="A8325" t="s">
        <v>164</v>
      </c>
      <c r="B8325" t="s">
        <v>115</v>
      </c>
      <c r="C8325" s="14" t="s">
        <v>383</v>
      </c>
      <c r="D8325" t="s">
        <v>465</v>
      </c>
      <c r="E8325" t="s">
        <v>483</v>
      </c>
      <c r="F8325" s="20">
        <v>2025</v>
      </c>
      <c r="G8325" s="20">
        <v>33</v>
      </c>
      <c r="H8325" s="11">
        <v>1436.45266909669</v>
      </c>
      <c r="I8325" s="10">
        <v>4398745.9279128602</v>
      </c>
      <c r="J8325" s="33">
        <f t="shared" si="520"/>
        <v>3.2655959053726603E-4</v>
      </c>
      <c r="K8325" s="33">
        <f t="shared" si="521"/>
        <v>3.2650627575780966E-4</v>
      </c>
      <c r="L8325" s="33">
        <f t="shared" si="522"/>
        <v>0.99910613499754086</v>
      </c>
      <c r="M8325" s="33">
        <f t="shared" si="523"/>
        <v>0.99877992057431608</v>
      </c>
    </row>
    <row r="8326" spans="1:13" ht="41.4">
      <c r="A8326" t="s">
        <v>164</v>
      </c>
      <c r="B8326" t="s">
        <v>115</v>
      </c>
      <c r="C8326" s="14" t="s">
        <v>383</v>
      </c>
      <c r="D8326" t="s">
        <v>465</v>
      </c>
      <c r="E8326" t="s">
        <v>483</v>
      </c>
      <c r="F8326" s="20">
        <v>2025</v>
      </c>
      <c r="G8326" s="20">
        <v>34</v>
      </c>
      <c r="H8326" s="11">
        <v>1528.0527707173501</v>
      </c>
      <c r="I8326" s="10">
        <v>4419468.5889959903</v>
      </c>
      <c r="J8326" s="33">
        <f t="shared" si="520"/>
        <v>3.4575486621220476E-4</v>
      </c>
      <c r="K8326" s="33">
        <f t="shared" si="521"/>
        <v>3.4569509988680025E-4</v>
      </c>
      <c r="L8326" s="33">
        <f t="shared" si="522"/>
        <v>0.99877992057431608</v>
      </c>
      <c r="M8326" s="33">
        <f t="shared" si="523"/>
        <v>0.99843464724990827</v>
      </c>
    </row>
    <row r="8327" spans="1:13" ht="41.4">
      <c r="A8327" t="s">
        <v>164</v>
      </c>
      <c r="B8327" t="s">
        <v>115</v>
      </c>
      <c r="C8327" s="14" t="s">
        <v>383</v>
      </c>
      <c r="D8327" t="s">
        <v>465</v>
      </c>
      <c r="E8327" t="s">
        <v>483</v>
      </c>
      <c r="F8327" s="20">
        <v>2025</v>
      </c>
      <c r="G8327" s="20">
        <v>35</v>
      </c>
      <c r="H8327" s="11">
        <v>3006.1156658182099</v>
      </c>
      <c r="I8327" s="10">
        <v>6509663.36688188</v>
      </c>
      <c r="J8327" s="33">
        <f t="shared" si="520"/>
        <v>4.6179279885837402E-4</v>
      </c>
      <c r="K8327" s="33">
        <f t="shared" si="521"/>
        <v>4.6168618897501901E-4</v>
      </c>
      <c r="L8327" s="33">
        <f t="shared" si="522"/>
        <v>0.99843464724990827</v>
      </c>
      <c r="M8327" s="33">
        <f t="shared" si="523"/>
        <v>0.99797368376267881</v>
      </c>
    </row>
    <row r="8328" spans="1:13" ht="41.4">
      <c r="A8328" t="s">
        <v>164</v>
      </c>
      <c r="B8328" t="s">
        <v>115</v>
      </c>
      <c r="C8328" s="14" t="s">
        <v>383</v>
      </c>
      <c r="D8328" t="s">
        <v>465</v>
      </c>
      <c r="E8328" t="s">
        <v>483</v>
      </c>
      <c r="F8328" s="20">
        <v>2025</v>
      </c>
      <c r="G8328" s="20">
        <v>36</v>
      </c>
      <c r="H8328" s="11">
        <v>2247.3015070974998</v>
      </c>
      <c r="I8328" s="10">
        <v>4383096.0054953797</v>
      </c>
      <c r="J8328" s="33">
        <f t="shared" si="520"/>
        <v>5.1272011935853286E-4</v>
      </c>
      <c r="K8328" s="33">
        <f t="shared" si="521"/>
        <v>5.1258870085935104E-4</v>
      </c>
      <c r="L8328" s="33">
        <f t="shared" si="522"/>
        <v>0.99797368376267881</v>
      </c>
      <c r="M8328" s="33">
        <f t="shared" si="523"/>
        <v>0.99746213372862713</v>
      </c>
    </row>
    <row r="8329" spans="1:13" ht="41.4">
      <c r="A8329" t="s">
        <v>164</v>
      </c>
      <c r="B8329" t="s">
        <v>115</v>
      </c>
      <c r="C8329" s="14" t="s">
        <v>383</v>
      </c>
      <c r="D8329" t="s">
        <v>465</v>
      </c>
      <c r="E8329" t="s">
        <v>483</v>
      </c>
      <c r="F8329" s="20">
        <v>2025</v>
      </c>
      <c r="G8329" s="20">
        <v>37</v>
      </c>
      <c r="H8329" s="11">
        <v>2398.82099690223</v>
      </c>
      <c r="I8329" s="10">
        <v>4369642.2930548899</v>
      </c>
      <c r="J8329" s="33">
        <f t="shared" si="520"/>
        <v>5.4897422626902818E-4</v>
      </c>
      <c r="K8329" s="33">
        <f t="shared" si="521"/>
        <v>5.4882356748897632E-4</v>
      </c>
      <c r="L8329" s="33">
        <f t="shared" si="522"/>
        <v>0.99746213372862713</v>
      </c>
      <c r="M8329" s="33">
        <f t="shared" si="523"/>
        <v>0.99691470300195906</v>
      </c>
    </row>
    <row r="8330" spans="1:13" ht="41.4">
      <c r="A8330" t="s">
        <v>164</v>
      </c>
      <c r="B8330" t="s">
        <v>115</v>
      </c>
      <c r="C8330" s="14" t="s">
        <v>383</v>
      </c>
      <c r="D8330" t="s">
        <v>465</v>
      </c>
      <c r="E8330" t="s">
        <v>483</v>
      </c>
      <c r="F8330" s="20">
        <v>2025</v>
      </c>
      <c r="G8330" s="20">
        <v>38</v>
      </c>
      <c r="H8330" s="11">
        <v>2496.0374011561998</v>
      </c>
      <c r="I8330" s="10">
        <v>4239505.8530855002</v>
      </c>
      <c r="J8330" s="33">
        <f t="shared" si="520"/>
        <v>5.8875668241844528E-4</v>
      </c>
      <c r="K8330" s="33">
        <f t="shared" si="521"/>
        <v>5.8858339921175062E-4</v>
      </c>
      <c r="L8330" s="33">
        <f t="shared" si="522"/>
        <v>0.99691470300195906</v>
      </c>
      <c r="M8330" s="33">
        <f t="shared" si="523"/>
        <v>0.996327935557342</v>
      </c>
    </row>
    <row r="8331" spans="1:13" ht="41.4">
      <c r="A8331" t="s">
        <v>164</v>
      </c>
      <c r="B8331" t="s">
        <v>115</v>
      </c>
      <c r="C8331" s="14" t="s">
        <v>383</v>
      </c>
      <c r="D8331" t="s">
        <v>465</v>
      </c>
      <c r="E8331" t="s">
        <v>483</v>
      </c>
      <c r="F8331" s="20">
        <v>2025</v>
      </c>
      <c r="G8331" s="20">
        <v>39</v>
      </c>
      <c r="H8331" s="11">
        <v>2660.0826184200901</v>
      </c>
      <c r="I8331" s="10">
        <v>4208510.7208543802</v>
      </c>
      <c r="J8331" s="33">
        <f t="shared" si="520"/>
        <v>6.3207219723561978E-4</v>
      </c>
      <c r="K8331" s="33">
        <f t="shared" si="521"/>
        <v>6.3187248168483645E-4</v>
      </c>
      <c r="L8331" s="33">
        <f t="shared" si="522"/>
        <v>0.996327935557342</v>
      </c>
      <c r="M8331" s="33">
        <f t="shared" si="523"/>
        <v>0.99569838335212946</v>
      </c>
    </row>
    <row r="8332" spans="1:13" ht="41.4">
      <c r="A8332" t="s">
        <v>164</v>
      </c>
      <c r="B8332" t="s">
        <v>115</v>
      </c>
      <c r="C8332" s="14" t="s">
        <v>383</v>
      </c>
      <c r="D8332" t="s">
        <v>465</v>
      </c>
      <c r="E8332" t="s">
        <v>483</v>
      </c>
      <c r="F8332" s="20">
        <v>2025</v>
      </c>
      <c r="G8332" s="20">
        <v>40</v>
      </c>
      <c r="H8332" s="11">
        <v>3646.35586315316</v>
      </c>
      <c r="I8332" s="10">
        <v>4272859.9416291798</v>
      </c>
      <c r="J8332" s="33">
        <f t="shared" si="520"/>
        <v>8.533759385904087E-4</v>
      </c>
      <c r="K8332" s="33">
        <f t="shared" si="521"/>
        <v>8.530119169005701E-4</v>
      </c>
      <c r="L8332" s="33">
        <f t="shared" si="522"/>
        <v>0.99569838335212946</v>
      </c>
      <c r="M8332" s="33">
        <f t="shared" si="523"/>
        <v>0.99484904076549141</v>
      </c>
    </row>
    <row r="8333" spans="1:13" ht="41.4">
      <c r="A8333" t="s">
        <v>164</v>
      </c>
      <c r="B8333" t="s">
        <v>115</v>
      </c>
      <c r="C8333" s="14" t="s">
        <v>383</v>
      </c>
      <c r="D8333" t="s">
        <v>465</v>
      </c>
      <c r="E8333" t="s">
        <v>483</v>
      </c>
      <c r="F8333" s="20">
        <v>2025</v>
      </c>
      <c r="G8333" s="20">
        <v>41</v>
      </c>
      <c r="H8333" s="11">
        <v>4016.12861292554</v>
      </c>
      <c r="I8333" s="10">
        <v>4362484.6630329899</v>
      </c>
      <c r="J8333" s="33">
        <f t="shared" si="520"/>
        <v>9.2060578389136427E-4</v>
      </c>
      <c r="K8333" s="33">
        <f t="shared" si="521"/>
        <v>9.2018215639466661E-4</v>
      </c>
      <c r="L8333" s="33">
        <f t="shared" si="522"/>
        <v>0.99484904076549141</v>
      </c>
      <c r="M8333" s="33">
        <f t="shared" si="523"/>
        <v>0.99393359842987261</v>
      </c>
    </row>
    <row r="8334" spans="1:13" ht="41.4">
      <c r="A8334" t="s">
        <v>164</v>
      </c>
      <c r="B8334" t="s">
        <v>115</v>
      </c>
      <c r="C8334" s="14" t="s">
        <v>383</v>
      </c>
      <c r="D8334" t="s">
        <v>465</v>
      </c>
      <c r="E8334" t="s">
        <v>483</v>
      </c>
      <c r="F8334" s="20">
        <v>2025</v>
      </c>
      <c r="G8334" s="20">
        <v>42</v>
      </c>
      <c r="H8334" s="11">
        <v>4326.8433798496199</v>
      </c>
      <c r="I8334" s="10">
        <v>4343004.7687664302</v>
      </c>
      <c r="J8334" s="33">
        <f t="shared" si="520"/>
        <v>9.9627875404764959E-4</v>
      </c>
      <c r="K8334" s="33">
        <f t="shared" si="521"/>
        <v>9.9578263314170634E-4</v>
      </c>
      <c r="L8334" s="33">
        <f t="shared" si="522"/>
        <v>0.99393359842987261</v>
      </c>
      <c r="M8334" s="33">
        <f t="shared" si="523"/>
        <v>0.99294385661406015</v>
      </c>
    </row>
    <row r="8335" spans="1:13" ht="41.4">
      <c r="A8335" t="s">
        <v>164</v>
      </c>
      <c r="B8335" t="s">
        <v>115</v>
      </c>
      <c r="C8335" s="14" t="s">
        <v>383</v>
      </c>
      <c r="D8335" t="s">
        <v>465</v>
      </c>
      <c r="E8335" t="s">
        <v>483</v>
      </c>
      <c r="F8335" s="20">
        <v>2025</v>
      </c>
      <c r="G8335" s="20">
        <v>43</v>
      </c>
      <c r="H8335" s="11">
        <v>4557.9489059337302</v>
      </c>
      <c r="I8335" s="10">
        <v>4209764.8222979801</v>
      </c>
      <c r="J8335" s="33">
        <f t="shared" si="520"/>
        <v>1.0827086781170087E-3</v>
      </c>
      <c r="K8335" s="33">
        <f t="shared" si="521"/>
        <v>1.082122760554638E-3</v>
      </c>
      <c r="L8335" s="33">
        <f t="shared" si="522"/>
        <v>0.99294385661406015</v>
      </c>
      <c r="M8335" s="33">
        <f t="shared" si="523"/>
        <v>0.99186936946686521</v>
      </c>
    </row>
    <row r="8336" spans="1:13" ht="41.4">
      <c r="A8336" t="s">
        <v>164</v>
      </c>
      <c r="B8336" t="s">
        <v>115</v>
      </c>
      <c r="C8336" s="14" t="s">
        <v>383</v>
      </c>
      <c r="D8336" t="s">
        <v>465</v>
      </c>
      <c r="E8336" t="s">
        <v>483</v>
      </c>
      <c r="F8336" s="20">
        <v>2025</v>
      </c>
      <c r="G8336" s="20">
        <v>44</v>
      </c>
      <c r="H8336" s="11">
        <v>4885.9454785333901</v>
      </c>
      <c r="I8336" s="10">
        <v>4140245.42433907</v>
      </c>
      <c r="J8336" s="33">
        <f t="shared" si="520"/>
        <v>1.1801101088864461E-3</v>
      </c>
      <c r="K8336" s="33">
        <f t="shared" si="521"/>
        <v>1.1794140527864316E-3</v>
      </c>
      <c r="L8336" s="33">
        <f t="shared" si="522"/>
        <v>0.99186936946686521</v>
      </c>
      <c r="M8336" s="33">
        <f t="shared" si="523"/>
        <v>0.99069954479398759</v>
      </c>
    </row>
    <row r="8337" spans="1:13" ht="41.4">
      <c r="A8337" t="s">
        <v>164</v>
      </c>
      <c r="B8337" t="s">
        <v>115</v>
      </c>
      <c r="C8337" s="14" t="s">
        <v>383</v>
      </c>
      <c r="D8337" t="s">
        <v>465</v>
      </c>
      <c r="E8337" t="s">
        <v>483</v>
      </c>
      <c r="F8337" s="20">
        <v>2025</v>
      </c>
      <c r="G8337" s="20">
        <v>45</v>
      </c>
      <c r="H8337" s="11">
        <v>6253.1415686623504</v>
      </c>
      <c r="I8337" s="10">
        <v>4087263.42645959</v>
      </c>
      <c r="J8337" s="33">
        <f t="shared" si="520"/>
        <v>1.529909114294318E-3</v>
      </c>
      <c r="K8337" s="33">
        <f t="shared" si="521"/>
        <v>1.5287393999402488E-3</v>
      </c>
      <c r="L8337" s="33">
        <f t="shared" si="522"/>
        <v>0.99069954479398759</v>
      </c>
      <c r="M8337" s="33">
        <f t="shared" si="523"/>
        <v>0.98918502336635816</v>
      </c>
    </row>
    <row r="8338" spans="1:13" ht="41.4">
      <c r="A8338" t="s">
        <v>164</v>
      </c>
      <c r="B8338" t="s">
        <v>115</v>
      </c>
      <c r="C8338" s="14" t="s">
        <v>383</v>
      </c>
      <c r="D8338" t="s">
        <v>465</v>
      </c>
      <c r="E8338" t="s">
        <v>483</v>
      </c>
      <c r="F8338" s="20">
        <v>2025</v>
      </c>
      <c r="G8338" s="20">
        <v>46</v>
      </c>
      <c r="H8338" s="11">
        <v>6741.8709410088804</v>
      </c>
      <c r="I8338" s="10">
        <v>4028051.8565676999</v>
      </c>
      <c r="J8338" s="33">
        <f t="shared" si="520"/>
        <v>1.6737299272888764E-3</v>
      </c>
      <c r="K8338" s="33">
        <f t="shared" si="521"/>
        <v>1.6723300224839033E-3</v>
      </c>
      <c r="L8338" s="33">
        <f t="shared" si="522"/>
        <v>0.98918502336635816</v>
      </c>
      <c r="M8338" s="33">
        <f t="shared" si="523"/>
        <v>0.98753077955399116</v>
      </c>
    </row>
    <row r="8339" spans="1:13" ht="41.4">
      <c r="A8339" t="s">
        <v>164</v>
      </c>
      <c r="B8339" t="s">
        <v>115</v>
      </c>
      <c r="C8339" s="14" t="s">
        <v>383</v>
      </c>
      <c r="D8339" t="s">
        <v>465</v>
      </c>
      <c r="E8339" t="s">
        <v>483</v>
      </c>
      <c r="F8339" s="20">
        <v>2025</v>
      </c>
      <c r="G8339" s="20">
        <v>47</v>
      </c>
      <c r="H8339" s="11">
        <v>7233.14421846399</v>
      </c>
      <c r="I8339" s="10">
        <v>3950277.1288906098</v>
      </c>
      <c r="J8339" s="33">
        <f t="shared" si="520"/>
        <v>1.8310472866736151E-3</v>
      </c>
      <c r="K8339" s="33">
        <f t="shared" si="521"/>
        <v>1.8293719422914911E-3</v>
      </c>
      <c r="L8339" s="33">
        <f t="shared" si="522"/>
        <v>0.98753077955399116</v>
      </c>
      <c r="M8339" s="33">
        <f t="shared" si="523"/>
        <v>0.98572421845372582</v>
      </c>
    </row>
    <row r="8340" spans="1:13" ht="41.4">
      <c r="A8340" t="s">
        <v>164</v>
      </c>
      <c r="B8340" t="s">
        <v>115</v>
      </c>
      <c r="C8340" s="14" t="s">
        <v>383</v>
      </c>
      <c r="D8340" t="s">
        <v>465</v>
      </c>
      <c r="E8340" t="s">
        <v>483</v>
      </c>
      <c r="F8340" s="20">
        <v>2025</v>
      </c>
      <c r="G8340" s="20">
        <v>48</v>
      </c>
      <c r="H8340" s="11">
        <v>7792.8768386394304</v>
      </c>
      <c r="I8340" s="10">
        <v>3890339.9285664302</v>
      </c>
      <c r="J8340" s="33">
        <f t="shared" si="520"/>
        <v>2.0031351968543953E-3</v>
      </c>
      <c r="K8340" s="33">
        <f t="shared" si="521"/>
        <v>2.0011302604889813E-3</v>
      </c>
      <c r="L8340" s="33">
        <f t="shared" si="522"/>
        <v>0.98572421845372582</v>
      </c>
      <c r="M8340" s="33">
        <f t="shared" si="523"/>
        <v>0.98375165589168123</v>
      </c>
    </row>
    <row r="8341" spans="1:13" ht="41.4">
      <c r="A8341" t="s">
        <v>164</v>
      </c>
      <c r="B8341" t="s">
        <v>115</v>
      </c>
      <c r="C8341" s="14" t="s">
        <v>383</v>
      </c>
      <c r="D8341" t="s">
        <v>465</v>
      </c>
      <c r="E8341" t="s">
        <v>483</v>
      </c>
      <c r="F8341" s="20">
        <v>2025</v>
      </c>
      <c r="G8341" s="20">
        <v>49</v>
      </c>
      <c r="H8341" s="11">
        <v>8350.7744856871905</v>
      </c>
      <c r="I8341" s="10">
        <v>3818493.2699654298</v>
      </c>
      <c r="J8341" s="33">
        <f t="shared" si="520"/>
        <v>2.1869292140359836E-3</v>
      </c>
      <c r="K8341" s="33">
        <f t="shared" si="521"/>
        <v>2.1845396266126915E-3</v>
      </c>
      <c r="L8341" s="33">
        <f t="shared" si="522"/>
        <v>0.98375165589168123</v>
      </c>
      <c r="M8341" s="33">
        <f t="shared" si="523"/>
        <v>0.98160261141663996</v>
      </c>
    </row>
    <row r="8342" spans="1:13" ht="41.4">
      <c r="A8342" t="s">
        <v>164</v>
      </c>
      <c r="B8342" t="s">
        <v>115</v>
      </c>
      <c r="C8342" s="14" t="s">
        <v>383</v>
      </c>
      <c r="D8342" t="s">
        <v>465</v>
      </c>
      <c r="E8342" t="s">
        <v>483</v>
      </c>
      <c r="F8342" s="20">
        <v>2025</v>
      </c>
      <c r="G8342" s="20">
        <v>50</v>
      </c>
      <c r="H8342" s="11">
        <v>9590.9291156450599</v>
      </c>
      <c r="I8342" s="10">
        <v>3746208.3894556002</v>
      </c>
      <c r="J8342" s="33">
        <f t="shared" si="520"/>
        <v>2.5601696751949283E-3</v>
      </c>
      <c r="K8342" s="33">
        <f t="shared" si="521"/>
        <v>2.5568952357816199E-3</v>
      </c>
      <c r="L8342" s="33">
        <f t="shared" si="522"/>
        <v>0.98160261141663996</v>
      </c>
      <c r="M8342" s="33">
        <f t="shared" si="523"/>
        <v>0.97909275637607796</v>
      </c>
    </row>
    <row r="8343" spans="1:13" ht="41.4">
      <c r="A8343" t="s">
        <v>164</v>
      </c>
      <c r="B8343" t="s">
        <v>115</v>
      </c>
      <c r="C8343" s="14" t="s">
        <v>383</v>
      </c>
      <c r="D8343" t="s">
        <v>465</v>
      </c>
      <c r="E8343" t="s">
        <v>483</v>
      </c>
      <c r="F8343" s="20">
        <v>2025</v>
      </c>
      <c r="G8343" s="20">
        <v>51</v>
      </c>
      <c r="H8343" s="11">
        <v>10171.639887892999</v>
      </c>
      <c r="I8343" s="10">
        <v>3645044.2152322298</v>
      </c>
      <c r="J8343" s="33">
        <f t="shared" si="520"/>
        <v>2.7905395071442097E-3</v>
      </c>
      <c r="K8343" s="33">
        <f t="shared" si="521"/>
        <v>2.7866495709552019E-3</v>
      </c>
      <c r="L8343" s="33">
        <f t="shared" si="522"/>
        <v>0.97909275637607796</v>
      </c>
      <c r="M8343" s="33">
        <f t="shared" si="523"/>
        <v>0.9763643679665972</v>
      </c>
    </row>
    <row r="8344" spans="1:13" ht="41.4">
      <c r="A8344" t="s">
        <v>164</v>
      </c>
      <c r="B8344" t="s">
        <v>115</v>
      </c>
      <c r="C8344" s="14" t="s">
        <v>383</v>
      </c>
      <c r="D8344" t="s">
        <v>465</v>
      </c>
      <c r="E8344" t="s">
        <v>483</v>
      </c>
      <c r="F8344" s="20">
        <v>2025</v>
      </c>
      <c r="G8344" s="20">
        <v>52</v>
      </c>
      <c r="H8344" s="11">
        <v>10970.984497414</v>
      </c>
      <c r="I8344" s="10">
        <v>3606935.9642908699</v>
      </c>
      <c r="J8344" s="33">
        <f t="shared" si="520"/>
        <v>3.041635506154852E-3</v>
      </c>
      <c r="K8344" s="33">
        <f t="shared" si="521"/>
        <v>3.03701441928661E-3</v>
      </c>
      <c r="L8344" s="33">
        <f t="shared" si="522"/>
        <v>0.9763643679665972</v>
      </c>
      <c r="M8344" s="33">
        <f t="shared" si="523"/>
        <v>0.97339913530260502</v>
      </c>
    </row>
    <row r="8345" spans="1:13" ht="41.4">
      <c r="A8345" t="s">
        <v>164</v>
      </c>
      <c r="B8345" t="s">
        <v>115</v>
      </c>
      <c r="C8345" s="14" t="s">
        <v>383</v>
      </c>
      <c r="D8345" t="s">
        <v>465</v>
      </c>
      <c r="E8345" t="s">
        <v>483</v>
      </c>
      <c r="F8345" s="20">
        <v>2025</v>
      </c>
      <c r="G8345" s="20">
        <v>53</v>
      </c>
      <c r="H8345" s="11">
        <v>11291.165982567099</v>
      </c>
      <c r="I8345" s="10">
        <v>3400438.0937404898</v>
      </c>
      <c r="J8345" s="33">
        <f t="shared" si="520"/>
        <v>3.3205033208373426E-3</v>
      </c>
      <c r="K8345" s="33">
        <f t="shared" si="521"/>
        <v>3.3149965464591702E-3</v>
      </c>
      <c r="L8345" s="33">
        <f t="shared" si="522"/>
        <v>0.97339913530260502</v>
      </c>
      <c r="M8345" s="33">
        <f t="shared" si="523"/>
        <v>0.97017232053075053</v>
      </c>
    </row>
    <row r="8346" spans="1:13" ht="41.4">
      <c r="A8346" t="s">
        <v>164</v>
      </c>
      <c r="B8346" t="s">
        <v>115</v>
      </c>
      <c r="C8346" s="14" t="s">
        <v>383</v>
      </c>
      <c r="D8346" t="s">
        <v>465</v>
      </c>
      <c r="E8346" t="s">
        <v>483</v>
      </c>
      <c r="F8346" s="20">
        <v>2025</v>
      </c>
      <c r="G8346" s="20">
        <v>54</v>
      </c>
      <c r="H8346" s="11">
        <v>12027.0638264194</v>
      </c>
      <c r="I8346" s="10">
        <v>3319306.0235897298</v>
      </c>
      <c r="J8346" s="33">
        <f t="shared" si="520"/>
        <v>3.6233669751885339E-3</v>
      </c>
      <c r="K8346" s="33">
        <f t="shared" si="521"/>
        <v>3.6168105022963415E-3</v>
      </c>
      <c r="L8346" s="33">
        <f t="shared" si="522"/>
        <v>0.97017232053075053</v>
      </c>
      <c r="M8346" s="33">
        <f t="shared" si="523"/>
        <v>0.96666339109281774</v>
      </c>
    </row>
    <row r="8347" spans="1:13" ht="41.4">
      <c r="A8347" t="s">
        <v>164</v>
      </c>
      <c r="B8347" t="s">
        <v>115</v>
      </c>
      <c r="C8347" s="14" t="s">
        <v>383</v>
      </c>
      <c r="D8347" t="s">
        <v>465</v>
      </c>
      <c r="E8347" t="s">
        <v>483</v>
      </c>
      <c r="F8347" s="20">
        <v>2025</v>
      </c>
      <c r="G8347" s="20">
        <v>55</v>
      </c>
      <c r="H8347" s="11">
        <v>13088.061103074</v>
      </c>
      <c r="I8347" s="10">
        <v>3243129.6175784101</v>
      </c>
      <c r="J8347" s="33">
        <f t="shared" si="520"/>
        <v>4.0356268932743534E-3</v>
      </c>
      <c r="K8347" s="33">
        <f t="shared" si="521"/>
        <v>4.0274946942485679E-3</v>
      </c>
      <c r="L8347" s="33">
        <f t="shared" si="522"/>
        <v>0.96666339109281774</v>
      </c>
      <c r="M8347" s="33">
        <f t="shared" si="523"/>
        <v>0.96277015941406707</v>
      </c>
    </row>
    <row r="8348" spans="1:13" ht="41.4">
      <c r="A8348" t="s">
        <v>164</v>
      </c>
      <c r="B8348" t="s">
        <v>115</v>
      </c>
      <c r="C8348" s="14" t="s">
        <v>383</v>
      </c>
      <c r="D8348" t="s">
        <v>465</v>
      </c>
      <c r="E8348" t="s">
        <v>483</v>
      </c>
      <c r="F8348" s="20">
        <v>2025</v>
      </c>
      <c r="G8348" s="20">
        <v>56</v>
      </c>
      <c r="H8348" s="11">
        <v>13913.4597953795</v>
      </c>
      <c r="I8348" s="10">
        <v>3157182.6324039102</v>
      </c>
      <c r="J8348" s="33">
        <f t="shared" si="520"/>
        <v>4.4069226951200012E-3</v>
      </c>
      <c r="K8348" s="33">
        <f t="shared" si="521"/>
        <v>4.3972264600483646E-3</v>
      </c>
      <c r="L8348" s="33">
        <f t="shared" si="522"/>
        <v>0.96277015941406707</v>
      </c>
      <c r="M8348" s="33">
        <f t="shared" si="523"/>
        <v>0.95853664099414659</v>
      </c>
    </row>
    <row r="8349" spans="1:13" ht="41.4">
      <c r="A8349" t="s">
        <v>164</v>
      </c>
      <c r="B8349" t="s">
        <v>115</v>
      </c>
      <c r="C8349" s="14" t="s">
        <v>383</v>
      </c>
      <c r="D8349" t="s">
        <v>465</v>
      </c>
      <c r="E8349" t="s">
        <v>483</v>
      </c>
      <c r="F8349" s="20">
        <v>2025</v>
      </c>
      <c r="G8349" s="20">
        <v>57</v>
      </c>
      <c r="H8349" s="11">
        <v>14686.9880126424</v>
      </c>
      <c r="I8349" s="10">
        <v>3051443.9184786002</v>
      </c>
      <c r="J8349" s="33">
        <f t="shared" si="520"/>
        <v>4.8131272948201817E-3</v>
      </c>
      <c r="K8349" s="33">
        <f t="shared" si="521"/>
        <v>4.8015627589426124E-3</v>
      </c>
      <c r="L8349" s="33">
        <f t="shared" si="522"/>
        <v>0.95853664099414659</v>
      </c>
      <c r="M8349" s="33">
        <f t="shared" si="523"/>
        <v>0.95393416715566715</v>
      </c>
    </row>
    <row r="8350" spans="1:13" ht="41.4">
      <c r="A8350" t="s">
        <v>164</v>
      </c>
      <c r="B8350" t="s">
        <v>115</v>
      </c>
      <c r="C8350" s="14" t="s">
        <v>383</v>
      </c>
      <c r="D8350" t="s">
        <v>465</v>
      </c>
      <c r="E8350" t="s">
        <v>483</v>
      </c>
      <c r="F8350" s="20">
        <v>2025</v>
      </c>
      <c r="G8350" s="20">
        <v>58</v>
      </c>
      <c r="H8350" s="11">
        <v>15331.5787007873</v>
      </c>
      <c r="I8350" s="10">
        <v>2913456.2078040801</v>
      </c>
      <c r="J8350" s="33">
        <f t="shared" si="520"/>
        <v>5.2623336708201166E-3</v>
      </c>
      <c r="K8350" s="33">
        <f t="shared" si="521"/>
        <v>5.2485118486303994E-3</v>
      </c>
      <c r="L8350" s="33">
        <f t="shared" si="522"/>
        <v>0.95393416715566715</v>
      </c>
      <c r="M8350" s="33">
        <f t="shared" si="523"/>
        <v>0.94892743237653721</v>
      </c>
    </row>
    <row r="8351" spans="1:13" ht="41.4">
      <c r="A8351" t="s">
        <v>164</v>
      </c>
      <c r="B8351" t="s">
        <v>115</v>
      </c>
      <c r="C8351" s="14" t="s">
        <v>383</v>
      </c>
      <c r="D8351" t="s">
        <v>465</v>
      </c>
      <c r="E8351" t="s">
        <v>483</v>
      </c>
      <c r="F8351" s="20">
        <v>2025</v>
      </c>
      <c r="G8351" s="20">
        <v>59</v>
      </c>
      <c r="H8351" s="11">
        <v>16172.002963007</v>
      </c>
      <c r="I8351" s="10">
        <v>2813535.5861543701</v>
      </c>
      <c r="J8351" s="33">
        <f t="shared" si="520"/>
        <v>5.7479290621347389E-3</v>
      </c>
      <c r="K8351" s="33">
        <f t="shared" si="521"/>
        <v>5.7314413231268624E-3</v>
      </c>
      <c r="L8351" s="33">
        <f t="shared" si="522"/>
        <v>0.94892743237653721</v>
      </c>
      <c r="M8351" s="33">
        <f t="shared" si="523"/>
        <v>0.94348871047796568</v>
      </c>
    </row>
    <row r="8352" spans="1:13" ht="41.4">
      <c r="A8352" t="s">
        <v>164</v>
      </c>
      <c r="B8352" t="s">
        <v>115</v>
      </c>
      <c r="C8352" s="14" t="s">
        <v>383</v>
      </c>
      <c r="D8352" t="s">
        <v>465</v>
      </c>
      <c r="E8352" t="s">
        <v>483</v>
      </c>
      <c r="F8352" s="20">
        <v>2025</v>
      </c>
      <c r="G8352" s="20">
        <v>60</v>
      </c>
      <c r="H8352" s="11">
        <v>17398.313152309001</v>
      </c>
      <c r="I8352" s="10">
        <v>2691047.1715373602</v>
      </c>
      <c r="J8352" s="33">
        <f t="shared" si="520"/>
        <v>6.4652575905496191E-3</v>
      </c>
      <c r="K8352" s="33">
        <f t="shared" si="521"/>
        <v>6.4444027808032711E-3</v>
      </c>
      <c r="L8352" s="33">
        <f t="shared" si="522"/>
        <v>0.94348871047796568</v>
      </c>
      <c r="M8352" s="33">
        <f t="shared" si="523"/>
        <v>0.93740848920850495</v>
      </c>
    </row>
    <row r="8353" spans="1:13" ht="41.4">
      <c r="A8353" t="s">
        <v>164</v>
      </c>
      <c r="B8353" t="s">
        <v>115</v>
      </c>
      <c r="C8353" s="14" t="s">
        <v>383</v>
      </c>
      <c r="D8353" t="s">
        <v>465</v>
      </c>
      <c r="E8353" t="s">
        <v>483</v>
      </c>
      <c r="F8353" s="20">
        <v>2025</v>
      </c>
      <c r="G8353" s="20">
        <v>61</v>
      </c>
      <c r="H8353" s="11">
        <v>18139.5599569029</v>
      </c>
      <c r="I8353" s="10">
        <v>2568096.9497317299</v>
      </c>
      <c r="J8353" s="33">
        <f t="shared" si="520"/>
        <v>7.0634249064459214E-3</v>
      </c>
      <c r="K8353" s="33">
        <f t="shared" si="521"/>
        <v>7.0385375518696724E-3</v>
      </c>
      <c r="L8353" s="33">
        <f t="shared" si="522"/>
        <v>0.93740848920850495</v>
      </c>
      <c r="M8353" s="33">
        <f t="shared" si="523"/>
        <v>0.93081050435576951</v>
      </c>
    </row>
    <row r="8354" spans="1:13" ht="41.4">
      <c r="A8354" t="s">
        <v>164</v>
      </c>
      <c r="B8354" t="s">
        <v>115</v>
      </c>
      <c r="C8354" s="14" t="s">
        <v>383</v>
      </c>
      <c r="D8354" t="s">
        <v>465</v>
      </c>
      <c r="E8354" t="s">
        <v>483</v>
      </c>
      <c r="F8354" s="20">
        <v>2025</v>
      </c>
      <c r="G8354" s="20">
        <v>62</v>
      </c>
      <c r="H8354" s="11">
        <v>18922.117308449098</v>
      </c>
      <c r="I8354" s="10">
        <v>2450910.0658219899</v>
      </c>
      <c r="J8354" s="33">
        <f t="shared" si="520"/>
        <v>7.7204453857032777E-3</v>
      </c>
      <c r="K8354" s="33">
        <f t="shared" si="521"/>
        <v>7.6907192959694282E-3</v>
      </c>
      <c r="L8354" s="33">
        <f t="shared" si="522"/>
        <v>0.93081050435576951</v>
      </c>
      <c r="M8354" s="33">
        <f t="shared" si="523"/>
        <v>0.92365190204902958</v>
      </c>
    </row>
    <row r="8355" spans="1:13" ht="41.4">
      <c r="A8355" t="s">
        <v>164</v>
      </c>
      <c r="B8355" t="s">
        <v>115</v>
      </c>
      <c r="C8355" s="14" t="s">
        <v>383</v>
      </c>
      <c r="D8355" t="s">
        <v>465</v>
      </c>
      <c r="E8355" t="s">
        <v>483</v>
      </c>
      <c r="F8355" s="20">
        <v>2025</v>
      </c>
      <c r="G8355" s="20">
        <v>63</v>
      </c>
      <c r="H8355" s="11">
        <v>19567.198601672801</v>
      </c>
      <c r="I8355" s="10">
        <v>2307352.6622382002</v>
      </c>
      <c r="J8355" s="33">
        <f t="shared" si="520"/>
        <v>8.4803675319801534E-3</v>
      </c>
      <c r="K8355" s="33">
        <f t="shared" si="521"/>
        <v>8.4445106466869424E-3</v>
      </c>
      <c r="L8355" s="33">
        <f t="shared" si="522"/>
        <v>0.92365190204902958</v>
      </c>
      <c r="M8355" s="33">
        <f t="shared" si="523"/>
        <v>0.91585211372834385</v>
      </c>
    </row>
    <row r="8356" spans="1:13" ht="41.4">
      <c r="A8356" t="s">
        <v>164</v>
      </c>
      <c r="B8356" t="s">
        <v>115</v>
      </c>
      <c r="C8356" s="14" t="s">
        <v>383</v>
      </c>
      <c r="D8356" t="s">
        <v>465</v>
      </c>
      <c r="E8356" t="s">
        <v>483</v>
      </c>
      <c r="F8356" s="20">
        <v>2025</v>
      </c>
      <c r="G8356" s="20">
        <v>64</v>
      </c>
      <c r="H8356" s="11">
        <v>20314.948103295599</v>
      </c>
      <c r="I8356" s="10">
        <v>2189442.45160812</v>
      </c>
      <c r="J8356" s="33">
        <f t="shared" si="520"/>
        <v>9.2785942322322779E-3</v>
      </c>
      <c r="K8356" s="33">
        <f t="shared" si="521"/>
        <v>9.2356809044492616E-3</v>
      </c>
      <c r="L8356" s="33">
        <f t="shared" si="522"/>
        <v>0.91585211372834385</v>
      </c>
      <c r="M8356" s="33">
        <f t="shared" si="523"/>
        <v>0.90739359585028345</v>
      </c>
    </row>
    <row r="8357" spans="1:13" ht="41.4">
      <c r="A8357" t="s">
        <v>164</v>
      </c>
      <c r="B8357" t="s">
        <v>115</v>
      </c>
      <c r="C8357" s="14" t="s">
        <v>383</v>
      </c>
      <c r="D8357" t="s">
        <v>465</v>
      </c>
      <c r="E8357" t="s">
        <v>483</v>
      </c>
      <c r="F8357" s="20">
        <v>2025</v>
      </c>
      <c r="G8357" s="20">
        <v>65</v>
      </c>
      <c r="H8357" s="11">
        <v>20514.006848991699</v>
      </c>
      <c r="I8357" s="10">
        <v>2067379.2956157301</v>
      </c>
      <c r="J8357" s="33">
        <f t="shared" si="520"/>
        <v>9.9227107925940541E-3</v>
      </c>
      <c r="K8357" s="33">
        <f t="shared" si="521"/>
        <v>9.8736431267213431E-3</v>
      </c>
      <c r="L8357" s="33">
        <f t="shared" si="522"/>
        <v>0.90739359585028345</v>
      </c>
      <c r="M8357" s="33">
        <f t="shared" si="523"/>
        <v>0.89843431530938533</v>
      </c>
    </row>
    <row r="8358" spans="1:13" ht="41.4">
      <c r="A8358" t="s">
        <v>164</v>
      </c>
      <c r="B8358" t="s">
        <v>115</v>
      </c>
      <c r="C8358" s="14" t="s">
        <v>383</v>
      </c>
      <c r="D8358" t="s">
        <v>465</v>
      </c>
      <c r="E8358" t="s">
        <v>483</v>
      </c>
      <c r="F8358" s="20">
        <v>2025</v>
      </c>
      <c r="G8358" s="20">
        <v>66</v>
      </c>
      <c r="H8358" s="11">
        <v>21076.305369450602</v>
      </c>
      <c r="I8358" s="10">
        <v>1938977.04767675</v>
      </c>
      <c r="J8358" s="33">
        <f t="shared" si="520"/>
        <v>1.0869806527469668E-2</v>
      </c>
      <c r="K8358" s="33">
        <f t="shared" si="521"/>
        <v>1.0810943649577798E-2</v>
      </c>
      <c r="L8358" s="33">
        <f t="shared" si="522"/>
        <v>0.89843431530938533</v>
      </c>
      <c r="M8358" s="33">
        <f t="shared" si="523"/>
        <v>0.88872139255372851</v>
      </c>
    </row>
    <row r="8359" spans="1:13" ht="41.4">
      <c r="A8359" t="s">
        <v>164</v>
      </c>
      <c r="B8359" t="s">
        <v>115</v>
      </c>
      <c r="C8359" s="14" t="s">
        <v>383</v>
      </c>
      <c r="D8359" t="s">
        <v>465</v>
      </c>
      <c r="E8359" t="s">
        <v>483</v>
      </c>
      <c r="F8359" s="20">
        <v>2025</v>
      </c>
      <c r="G8359" s="20">
        <v>67</v>
      </c>
      <c r="H8359" s="11">
        <v>21596.7162182258</v>
      </c>
      <c r="I8359" s="10">
        <v>1812804.58670767</v>
      </c>
      <c r="J8359" s="33">
        <f t="shared" si="520"/>
        <v>1.1913427611879962E-2</v>
      </c>
      <c r="K8359" s="33">
        <f t="shared" si="521"/>
        <v>1.1842743707457082E-2</v>
      </c>
      <c r="L8359" s="33">
        <f t="shared" si="522"/>
        <v>0.88872139255372851</v>
      </c>
      <c r="M8359" s="33">
        <f t="shared" si="523"/>
        <v>0.8781964928743804</v>
      </c>
    </row>
    <row r="8360" spans="1:13" ht="41.4">
      <c r="A8360" t="s">
        <v>164</v>
      </c>
      <c r="B8360" t="s">
        <v>115</v>
      </c>
      <c r="C8360" s="14" t="s">
        <v>383</v>
      </c>
      <c r="D8360" t="s">
        <v>465</v>
      </c>
      <c r="E8360" t="s">
        <v>483</v>
      </c>
      <c r="F8360" s="20">
        <v>2025</v>
      </c>
      <c r="G8360" s="20">
        <v>68</v>
      </c>
      <c r="H8360" s="11">
        <v>22388.1929997363</v>
      </c>
      <c r="I8360" s="10">
        <v>1708817.0374286999</v>
      </c>
      <c r="J8360" s="33">
        <f t="shared" si="520"/>
        <v>1.3101574076897302E-2</v>
      </c>
      <c r="K8360" s="33">
        <f t="shared" si="521"/>
        <v>1.3016122047701306E-2</v>
      </c>
      <c r="L8360" s="33">
        <f t="shared" si="522"/>
        <v>0.8781964928743804</v>
      </c>
      <c r="M8360" s="33">
        <f t="shared" si="523"/>
        <v>0.86676578014126426</v>
      </c>
    </row>
    <row r="8361" spans="1:13" ht="41.4">
      <c r="A8361" t="s">
        <v>164</v>
      </c>
      <c r="B8361" t="s">
        <v>115</v>
      </c>
      <c r="C8361" s="14" t="s">
        <v>383</v>
      </c>
      <c r="D8361" t="s">
        <v>465</v>
      </c>
      <c r="E8361" t="s">
        <v>483</v>
      </c>
      <c r="F8361" s="20">
        <v>2025</v>
      </c>
      <c r="G8361" s="20">
        <v>69</v>
      </c>
      <c r="H8361" s="11">
        <v>22831.060031662801</v>
      </c>
      <c r="I8361" s="10">
        <v>1588246.5017458</v>
      </c>
      <c r="J8361" s="33">
        <f t="shared" si="520"/>
        <v>1.4375010432301855E-2</v>
      </c>
      <c r="K8361" s="33">
        <f t="shared" si="521"/>
        <v>1.4272183273329353E-2</v>
      </c>
      <c r="L8361" s="33">
        <f t="shared" si="522"/>
        <v>0.86676578014126426</v>
      </c>
      <c r="M8361" s="33">
        <f t="shared" si="523"/>
        <v>0.85439514007203787</v>
      </c>
    </row>
    <row r="8362" spans="1:13" ht="41.4">
      <c r="A8362" t="s">
        <v>164</v>
      </c>
      <c r="B8362" t="s">
        <v>115</v>
      </c>
      <c r="C8362" s="14" t="s">
        <v>383</v>
      </c>
      <c r="D8362" t="s">
        <v>465</v>
      </c>
      <c r="E8362" t="s">
        <v>483</v>
      </c>
      <c r="F8362" s="20">
        <v>2026</v>
      </c>
      <c r="G8362" s="20">
        <v>30</v>
      </c>
      <c r="H8362" s="11">
        <v>1295.44570875979</v>
      </c>
      <c r="I8362" s="10">
        <v>4533068.1368153803</v>
      </c>
      <c r="J8362" s="33">
        <f t="shared" si="520"/>
        <v>2.8577680053798628E-4</v>
      </c>
      <c r="K8362" s="33">
        <f t="shared" si="521"/>
        <v>2.8573597023762165E-4</v>
      </c>
      <c r="L8362" s="33">
        <f t="shared" si="522"/>
        <v>1</v>
      </c>
      <c r="M8362" s="33">
        <f t="shared" si="523"/>
        <v>0.99971426402976238</v>
      </c>
    </row>
    <row r="8363" spans="1:13" ht="41.4">
      <c r="A8363" t="s">
        <v>164</v>
      </c>
      <c r="B8363" t="s">
        <v>115</v>
      </c>
      <c r="C8363" s="14" t="s">
        <v>383</v>
      </c>
      <c r="D8363" t="s">
        <v>465</v>
      </c>
      <c r="E8363" t="s">
        <v>483</v>
      </c>
      <c r="F8363" s="20">
        <v>2026</v>
      </c>
      <c r="G8363" s="20">
        <v>31</v>
      </c>
      <c r="H8363" s="11">
        <v>1317.6966945655599</v>
      </c>
      <c r="I8363" s="10">
        <v>4460325.4809171697</v>
      </c>
      <c r="J8363" s="33">
        <f t="shared" si="520"/>
        <v>2.9542612982015029E-4</v>
      </c>
      <c r="K8363" s="33">
        <f t="shared" si="521"/>
        <v>2.9538249581806397E-4</v>
      </c>
      <c r="L8363" s="33">
        <f t="shared" si="522"/>
        <v>0.99971426402976238</v>
      </c>
      <c r="M8363" s="33">
        <f t="shared" si="523"/>
        <v>0.9994189659353484</v>
      </c>
    </row>
    <row r="8364" spans="1:13" ht="41.4">
      <c r="A8364" t="s">
        <v>164</v>
      </c>
      <c r="B8364" t="s">
        <v>115</v>
      </c>
      <c r="C8364" s="14" t="s">
        <v>383</v>
      </c>
      <c r="D8364" t="s">
        <v>465</v>
      </c>
      <c r="E8364" t="s">
        <v>483</v>
      </c>
      <c r="F8364" s="20">
        <v>2026</v>
      </c>
      <c r="G8364" s="20">
        <v>32</v>
      </c>
      <c r="H8364" s="11">
        <v>1359.93997602544</v>
      </c>
      <c r="I8364" s="10">
        <v>4404111.4573541302</v>
      </c>
      <c r="J8364" s="33">
        <f t="shared" si="520"/>
        <v>3.0878872825858381E-4</v>
      </c>
      <c r="K8364" s="33">
        <f t="shared" si="521"/>
        <v>3.087410579259986E-4</v>
      </c>
      <c r="L8364" s="33">
        <f t="shared" si="522"/>
        <v>0.9994189659353484</v>
      </c>
      <c r="M8364" s="33">
        <f t="shared" si="523"/>
        <v>0.99911040426649422</v>
      </c>
    </row>
    <row r="8365" spans="1:13" ht="41.4">
      <c r="A8365" t="s">
        <v>164</v>
      </c>
      <c r="B8365" t="s">
        <v>115</v>
      </c>
      <c r="C8365" s="14" t="s">
        <v>383</v>
      </c>
      <c r="D8365" t="s">
        <v>465</v>
      </c>
      <c r="E8365" t="s">
        <v>483</v>
      </c>
      <c r="F8365" s="20">
        <v>2026</v>
      </c>
      <c r="G8365" s="20">
        <v>33</v>
      </c>
      <c r="H8365" s="11">
        <v>1414.0689536049399</v>
      </c>
      <c r="I8365" s="10">
        <v>4351720.9783284003</v>
      </c>
      <c r="J8365" s="33">
        <f t="shared" si="520"/>
        <v>3.2494476567937437E-4</v>
      </c>
      <c r="K8365" s="33">
        <f t="shared" si="521"/>
        <v>3.248919768469305E-4</v>
      </c>
      <c r="L8365" s="33">
        <f t="shared" si="522"/>
        <v>0.99911040426649422</v>
      </c>
      <c r="M8365" s="33">
        <f t="shared" si="523"/>
        <v>0.99878580131216377</v>
      </c>
    </row>
    <row r="8366" spans="1:13" ht="41.4">
      <c r="A8366" t="s">
        <v>164</v>
      </c>
      <c r="B8366" t="s">
        <v>115</v>
      </c>
      <c r="C8366" s="14" t="s">
        <v>383</v>
      </c>
      <c r="D8366" t="s">
        <v>465</v>
      </c>
      <c r="E8366" t="s">
        <v>483</v>
      </c>
      <c r="F8366" s="20">
        <v>2026</v>
      </c>
      <c r="G8366" s="20">
        <v>34</v>
      </c>
      <c r="H8366" s="11">
        <v>1510.4571160609</v>
      </c>
      <c r="I8366" s="10">
        <v>4391584.2337090001</v>
      </c>
      <c r="J8366" s="33">
        <f t="shared" si="520"/>
        <v>3.439435601546491E-4</v>
      </c>
      <c r="K8366" s="33">
        <f t="shared" si="521"/>
        <v>3.4388441834898309E-4</v>
      </c>
      <c r="L8366" s="33">
        <f t="shared" si="522"/>
        <v>0.99878580131216377</v>
      </c>
      <c r="M8366" s="33">
        <f t="shared" si="523"/>
        <v>0.99844233443782426</v>
      </c>
    </row>
    <row r="8367" spans="1:13" ht="41.4">
      <c r="A8367" t="s">
        <v>164</v>
      </c>
      <c r="B8367" t="s">
        <v>115</v>
      </c>
      <c r="C8367" s="14" t="s">
        <v>383</v>
      </c>
      <c r="D8367" t="s">
        <v>465</v>
      </c>
      <c r="E8367" t="s">
        <v>483</v>
      </c>
      <c r="F8367" s="20">
        <v>2026</v>
      </c>
      <c r="G8367" s="20">
        <v>35</v>
      </c>
      <c r="H8367" s="11">
        <v>2098.0733977725999</v>
      </c>
      <c r="I8367" s="10">
        <v>4411888.4764566002</v>
      </c>
      <c r="J8367" s="33">
        <f t="shared" si="520"/>
        <v>4.7554996210096034E-4</v>
      </c>
      <c r="K8367" s="33">
        <f t="shared" si="521"/>
        <v>4.7543690613971457E-4</v>
      </c>
      <c r="L8367" s="33">
        <f t="shared" si="522"/>
        <v>0.99844233443782426</v>
      </c>
      <c r="M8367" s="33">
        <f t="shared" si="523"/>
        <v>0.99796763810338018</v>
      </c>
    </row>
    <row r="8368" spans="1:13" ht="41.4">
      <c r="A8368" t="s">
        <v>164</v>
      </c>
      <c r="B8368" t="s">
        <v>115</v>
      </c>
      <c r="C8368" s="14" t="s">
        <v>383</v>
      </c>
      <c r="D8368" t="s">
        <v>465</v>
      </c>
      <c r="E8368" t="s">
        <v>483</v>
      </c>
      <c r="F8368" s="20">
        <v>2026</v>
      </c>
      <c r="G8368" s="20">
        <v>36</v>
      </c>
      <c r="H8368" s="11">
        <v>3166.5060917682499</v>
      </c>
      <c r="I8368" s="10">
        <v>6497486.1777312104</v>
      </c>
      <c r="J8368" s="33">
        <f t="shared" si="520"/>
        <v>4.873432594009656E-4</v>
      </c>
      <c r="K8368" s="33">
        <f t="shared" si="521"/>
        <v>4.8722452696337015E-4</v>
      </c>
      <c r="L8368" s="33">
        <f t="shared" si="522"/>
        <v>0.99796763810338018</v>
      </c>
      <c r="M8368" s="33">
        <f t="shared" si="523"/>
        <v>0.99748140379298056</v>
      </c>
    </row>
    <row r="8369" spans="1:13" ht="41.4">
      <c r="A8369" t="s">
        <v>164</v>
      </c>
      <c r="B8369" t="s">
        <v>115</v>
      </c>
      <c r="C8369" s="14" t="s">
        <v>383</v>
      </c>
      <c r="D8369" t="s">
        <v>465</v>
      </c>
      <c r="E8369" t="s">
        <v>483</v>
      </c>
      <c r="F8369" s="20">
        <v>2026</v>
      </c>
      <c r="G8369" s="20">
        <v>37</v>
      </c>
      <c r="H8369" s="11">
        <v>2380.5791079035898</v>
      </c>
      <c r="I8369" s="10">
        <v>4374574.0098874401</v>
      </c>
      <c r="J8369" s="33">
        <f t="shared" si="520"/>
        <v>5.4418535439633431E-4</v>
      </c>
      <c r="K8369" s="33">
        <f t="shared" si="521"/>
        <v>5.4403731240171282E-4</v>
      </c>
      <c r="L8369" s="33">
        <f t="shared" si="522"/>
        <v>0.99748140379298056</v>
      </c>
      <c r="M8369" s="33">
        <f t="shared" si="523"/>
        <v>0.99693873669089039</v>
      </c>
    </row>
    <row r="8370" spans="1:13" ht="41.4">
      <c r="A8370" t="s">
        <v>164</v>
      </c>
      <c r="B8370" t="s">
        <v>115</v>
      </c>
      <c r="C8370" s="14" t="s">
        <v>383</v>
      </c>
      <c r="D8370" t="s">
        <v>465</v>
      </c>
      <c r="E8370" t="s">
        <v>483</v>
      </c>
      <c r="F8370" s="20">
        <v>2026</v>
      </c>
      <c r="G8370" s="20">
        <v>38</v>
      </c>
      <c r="H8370" s="11">
        <v>2545.5348456551601</v>
      </c>
      <c r="I8370" s="10">
        <v>4360559.7053558398</v>
      </c>
      <c r="J8370" s="33">
        <f t="shared" si="520"/>
        <v>5.8376332802612867E-4</v>
      </c>
      <c r="K8370" s="33">
        <f t="shared" si="521"/>
        <v>5.8359297136545418E-4</v>
      </c>
      <c r="L8370" s="33">
        <f t="shared" si="522"/>
        <v>0.99693873669089039</v>
      </c>
      <c r="M8370" s="33">
        <f t="shared" si="523"/>
        <v>0.99635693025127559</v>
      </c>
    </row>
    <row r="8371" spans="1:13" ht="41.4">
      <c r="A8371" t="s">
        <v>164</v>
      </c>
      <c r="B8371" t="s">
        <v>115</v>
      </c>
      <c r="C8371" s="14" t="s">
        <v>383</v>
      </c>
      <c r="D8371" t="s">
        <v>465</v>
      </c>
      <c r="E8371" t="s">
        <v>483</v>
      </c>
      <c r="F8371" s="20">
        <v>2026</v>
      </c>
      <c r="G8371" s="20">
        <v>39</v>
      </c>
      <c r="H8371" s="11">
        <v>2652.8586362543001</v>
      </c>
      <c r="I8371" s="10">
        <v>4230065.2066780301</v>
      </c>
      <c r="J8371" s="33">
        <f t="shared" si="520"/>
        <v>6.2714367430228158E-4</v>
      </c>
      <c r="K8371" s="33">
        <f t="shared" si="521"/>
        <v>6.269470608120109E-4</v>
      </c>
      <c r="L8371" s="33">
        <f t="shared" si="522"/>
        <v>0.99635693025127559</v>
      </c>
      <c r="M8371" s="33">
        <f t="shared" si="523"/>
        <v>0.99573226720233488</v>
      </c>
    </row>
    <row r="8372" spans="1:13" ht="41.4">
      <c r="A8372" t="s">
        <v>164</v>
      </c>
      <c r="B8372" t="s">
        <v>115</v>
      </c>
      <c r="C8372" s="14" t="s">
        <v>383</v>
      </c>
      <c r="D8372" t="s">
        <v>465</v>
      </c>
      <c r="E8372" t="s">
        <v>483</v>
      </c>
      <c r="F8372" s="20">
        <v>2026</v>
      </c>
      <c r="G8372" s="20">
        <v>40</v>
      </c>
      <c r="H8372" s="11">
        <v>3553.0082333926598</v>
      </c>
      <c r="I8372" s="10">
        <v>4198458.5249934597</v>
      </c>
      <c r="J8372" s="33">
        <f t="shared" si="520"/>
        <v>8.4626493562853396E-4</v>
      </c>
      <c r="K8372" s="33">
        <f t="shared" si="521"/>
        <v>8.4590695444730635E-4</v>
      </c>
      <c r="L8372" s="33">
        <f t="shared" si="522"/>
        <v>0.99573226720233488</v>
      </c>
      <c r="M8372" s="33">
        <f t="shared" si="523"/>
        <v>0.99488997035274085</v>
      </c>
    </row>
    <row r="8373" spans="1:13" ht="41.4">
      <c r="A8373" t="s">
        <v>164</v>
      </c>
      <c r="B8373" t="s">
        <v>115</v>
      </c>
      <c r="C8373" s="14" t="s">
        <v>383</v>
      </c>
      <c r="D8373" t="s">
        <v>465</v>
      </c>
      <c r="E8373" t="s">
        <v>483</v>
      </c>
      <c r="F8373" s="20">
        <v>2026</v>
      </c>
      <c r="G8373" s="20">
        <v>41</v>
      </c>
      <c r="H8373" s="11">
        <v>3882.2206505935201</v>
      </c>
      <c r="I8373" s="10">
        <v>4261051.1092395298</v>
      </c>
      <c r="J8373" s="33">
        <f t="shared" si="520"/>
        <v>9.1109459874241696E-4</v>
      </c>
      <c r="K8373" s="33">
        <f t="shared" si="521"/>
        <v>9.1067967807867412E-4</v>
      </c>
      <c r="L8373" s="33">
        <f t="shared" si="522"/>
        <v>0.99488997035274085</v>
      </c>
      <c r="M8373" s="33">
        <f t="shared" si="523"/>
        <v>0.99398394427481629</v>
      </c>
    </row>
    <row r="8374" spans="1:13" ht="41.4">
      <c r="A8374" t="s">
        <v>164</v>
      </c>
      <c r="B8374" t="s">
        <v>115</v>
      </c>
      <c r="C8374" s="14" t="s">
        <v>383</v>
      </c>
      <c r="D8374" t="s">
        <v>465</v>
      </c>
      <c r="E8374" t="s">
        <v>483</v>
      </c>
      <c r="F8374" s="20">
        <v>2026</v>
      </c>
      <c r="G8374" s="20">
        <v>42</v>
      </c>
      <c r="H8374" s="11">
        <v>4303.1005119379697</v>
      </c>
      <c r="I8374" s="10">
        <v>4350370.1316009201</v>
      </c>
      <c r="J8374" s="33">
        <f t="shared" si="520"/>
        <v>9.891343453009697E-4</v>
      </c>
      <c r="K8374" s="33">
        <f t="shared" si="521"/>
        <v>9.886453131772166E-4</v>
      </c>
      <c r="L8374" s="33">
        <f t="shared" si="522"/>
        <v>0.99398394427481629</v>
      </c>
      <c r="M8374" s="33">
        <f t="shared" si="523"/>
        <v>0.99300124670693557</v>
      </c>
    </row>
    <row r="8375" spans="1:13" ht="41.4">
      <c r="A8375" t="s">
        <v>164</v>
      </c>
      <c r="B8375" t="s">
        <v>115</v>
      </c>
      <c r="C8375" s="14" t="s">
        <v>383</v>
      </c>
      <c r="D8375" t="s">
        <v>465</v>
      </c>
      <c r="E8375" t="s">
        <v>483</v>
      </c>
      <c r="F8375" s="20">
        <v>2026</v>
      </c>
      <c r="G8375" s="20">
        <v>43</v>
      </c>
      <c r="H8375" s="11">
        <v>4653.68541923253</v>
      </c>
      <c r="I8375" s="10">
        <v>4329982.0557433898</v>
      </c>
      <c r="J8375" s="33">
        <f t="shared" si="520"/>
        <v>1.0747585923733269E-3</v>
      </c>
      <c r="K8375" s="33">
        <f t="shared" si="521"/>
        <v>1.0741812462118361E-3</v>
      </c>
      <c r="L8375" s="33">
        <f t="shared" si="522"/>
        <v>0.99300124670693557</v>
      </c>
      <c r="M8375" s="33">
        <f t="shared" si="523"/>
        <v>0.99193458339025797</v>
      </c>
    </row>
    <row r="8376" spans="1:13" ht="41.4">
      <c r="A8376" t="s">
        <v>164</v>
      </c>
      <c r="B8376" t="s">
        <v>115</v>
      </c>
      <c r="C8376" s="14" t="s">
        <v>383</v>
      </c>
      <c r="D8376" t="s">
        <v>465</v>
      </c>
      <c r="E8376" t="s">
        <v>483</v>
      </c>
      <c r="F8376" s="20">
        <v>2026</v>
      </c>
      <c r="G8376" s="20">
        <v>44</v>
      </c>
      <c r="H8376" s="11">
        <v>4918.7783100861798</v>
      </c>
      <c r="I8376" s="10">
        <v>4196080.7406623401</v>
      </c>
      <c r="J8376" s="33">
        <f t="shared" si="520"/>
        <v>1.1722315689544534E-3</v>
      </c>
      <c r="K8376" s="33">
        <f t="shared" si="521"/>
        <v>1.1715447739160112E-3</v>
      </c>
      <c r="L8376" s="33">
        <f t="shared" si="522"/>
        <v>0.99193458339025797</v>
      </c>
      <c r="M8376" s="33">
        <f t="shared" si="523"/>
        <v>0.99077248761302061</v>
      </c>
    </row>
    <row r="8377" spans="1:13" ht="41.4">
      <c r="A8377" t="s">
        <v>164</v>
      </c>
      <c r="B8377" t="s">
        <v>115</v>
      </c>
      <c r="C8377" s="14" t="s">
        <v>383</v>
      </c>
      <c r="D8377" t="s">
        <v>465</v>
      </c>
      <c r="E8377" t="s">
        <v>483</v>
      </c>
      <c r="F8377" s="20">
        <v>2026</v>
      </c>
      <c r="G8377" s="20">
        <v>45</v>
      </c>
      <c r="H8377" s="11">
        <v>6266.6995261165303</v>
      </c>
      <c r="I8377" s="10">
        <v>4125608.5136600002</v>
      </c>
      <c r="J8377" s="33">
        <f t="shared" si="520"/>
        <v>1.5189758081425614E-3</v>
      </c>
      <c r="K8377" s="33">
        <f t="shared" si="521"/>
        <v>1.5178227482869344E-3</v>
      </c>
      <c r="L8377" s="33">
        <f t="shared" si="522"/>
        <v>0.99077248761302061</v>
      </c>
      <c r="M8377" s="33">
        <f t="shared" si="523"/>
        <v>0.98926867059294477</v>
      </c>
    </row>
    <row r="8378" spans="1:13" ht="41.4">
      <c r="A8378" t="s">
        <v>164</v>
      </c>
      <c r="B8378" t="s">
        <v>115</v>
      </c>
      <c r="C8378" s="14" t="s">
        <v>383</v>
      </c>
      <c r="D8378" t="s">
        <v>465</v>
      </c>
      <c r="E8378" t="s">
        <v>483</v>
      </c>
      <c r="F8378" s="20">
        <v>2026</v>
      </c>
      <c r="G8378" s="20">
        <v>46</v>
      </c>
      <c r="H8378" s="11">
        <v>6746.58677665302</v>
      </c>
      <c r="I8378" s="10">
        <v>4070444.9744120701</v>
      </c>
      <c r="J8378" s="33">
        <f t="shared" si="520"/>
        <v>1.6574568183733986E-3</v>
      </c>
      <c r="K8378" s="33">
        <f t="shared" si="521"/>
        <v>1.6560839953907447E-3</v>
      </c>
      <c r="L8378" s="33">
        <f t="shared" si="522"/>
        <v>0.98926867059294477</v>
      </c>
      <c r="M8378" s="33">
        <f t="shared" si="523"/>
        <v>0.98763035858043435</v>
      </c>
    </row>
    <row r="8379" spans="1:13" ht="41.4">
      <c r="A8379" t="s">
        <v>164</v>
      </c>
      <c r="B8379" t="s">
        <v>115</v>
      </c>
      <c r="C8379" s="14" t="s">
        <v>383</v>
      </c>
      <c r="D8379" t="s">
        <v>465</v>
      </c>
      <c r="E8379" t="s">
        <v>483</v>
      </c>
      <c r="F8379" s="20">
        <v>2026</v>
      </c>
      <c r="G8379" s="20">
        <v>47</v>
      </c>
      <c r="H8379" s="11">
        <v>7295.5492749812602</v>
      </c>
      <c r="I8379" s="10">
        <v>4010975.4725800501</v>
      </c>
      <c r="J8379" s="33">
        <f t="shared" si="520"/>
        <v>1.8188965065618853E-3</v>
      </c>
      <c r="K8379" s="33">
        <f t="shared" si="521"/>
        <v>1.8172433167900071E-3</v>
      </c>
      <c r="L8379" s="33">
        <f t="shared" si="522"/>
        <v>0.98763035858043435</v>
      </c>
      <c r="M8379" s="33">
        <f t="shared" si="523"/>
        <v>0.98583559391184516</v>
      </c>
    </row>
    <row r="8380" spans="1:13" ht="41.4">
      <c r="A8380" t="s">
        <v>164</v>
      </c>
      <c r="B8380" t="s">
        <v>115</v>
      </c>
      <c r="C8380" s="14" t="s">
        <v>383</v>
      </c>
      <c r="D8380" t="s">
        <v>465</v>
      </c>
      <c r="E8380" t="s">
        <v>483</v>
      </c>
      <c r="F8380" s="20">
        <v>2026</v>
      </c>
      <c r="G8380" s="20">
        <v>48</v>
      </c>
      <c r="H8380" s="11">
        <v>7820.9880399549702</v>
      </c>
      <c r="I8380" s="10">
        <v>3931958.8496469301</v>
      </c>
      <c r="J8380" s="33">
        <f t="shared" si="520"/>
        <v>1.9890818645411958E-3</v>
      </c>
      <c r="K8380" s="33">
        <f t="shared" si="521"/>
        <v>1.9871049521733575E-3</v>
      </c>
      <c r="L8380" s="33">
        <f t="shared" si="522"/>
        <v>0.98583559391184516</v>
      </c>
      <c r="M8380" s="33">
        <f t="shared" si="523"/>
        <v>0.9838766351211542</v>
      </c>
    </row>
    <row r="8381" spans="1:13" ht="41.4">
      <c r="A8381" t="s">
        <v>164</v>
      </c>
      <c r="B8381" t="s">
        <v>115</v>
      </c>
      <c r="C8381" s="14" t="s">
        <v>383</v>
      </c>
      <c r="D8381" t="s">
        <v>465</v>
      </c>
      <c r="E8381" t="s">
        <v>483</v>
      </c>
      <c r="F8381" s="20">
        <v>2026</v>
      </c>
      <c r="G8381" s="20">
        <v>49</v>
      </c>
      <c r="H8381" s="11">
        <v>8417.5066923457907</v>
      </c>
      <c r="I8381" s="10">
        <v>3870601.9808577099</v>
      </c>
      <c r="J8381" s="33">
        <f t="shared" si="520"/>
        <v>2.1747280484986742E-3</v>
      </c>
      <c r="K8381" s="33">
        <f t="shared" si="521"/>
        <v>2.1723650407330375E-3</v>
      </c>
      <c r="L8381" s="33">
        <f t="shared" si="522"/>
        <v>0.9838766351211542</v>
      </c>
      <c r="M8381" s="33">
        <f t="shared" si="523"/>
        <v>0.98173929591462294</v>
      </c>
    </row>
    <row r="8382" spans="1:13" ht="41.4">
      <c r="A8382" t="s">
        <v>164</v>
      </c>
      <c r="B8382" t="s">
        <v>115</v>
      </c>
      <c r="C8382" s="14" t="s">
        <v>383</v>
      </c>
      <c r="D8382" t="s">
        <v>465</v>
      </c>
      <c r="E8382" t="s">
        <v>483</v>
      </c>
      <c r="F8382" s="20">
        <v>2026</v>
      </c>
      <c r="G8382" s="20">
        <v>50</v>
      </c>
      <c r="H8382" s="11">
        <v>9656.7823403918701</v>
      </c>
      <c r="I8382" s="10">
        <v>3797332.7154304702</v>
      </c>
      <c r="J8382" s="33">
        <f t="shared" si="520"/>
        <v>2.5430435160847279E-3</v>
      </c>
      <c r="K8382" s="33">
        <f t="shared" si="521"/>
        <v>2.5398127201875509E-3</v>
      </c>
      <c r="L8382" s="33">
        <f t="shared" si="522"/>
        <v>0.98173929591462294</v>
      </c>
      <c r="M8382" s="33">
        <f t="shared" si="523"/>
        <v>0.97924586196295105</v>
      </c>
    </row>
    <row r="8383" spans="1:13" ht="41.4">
      <c r="A8383" t="s">
        <v>164</v>
      </c>
      <c r="B8383" t="s">
        <v>115</v>
      </c>
      <c r="C8383" s="14" t="s">
        <v>383</v>
      </c>
      <c r="D8383" t="s">
        <v>465</v>
      </c>
      <c r="E8383" t="s">
        <v>483</v>
      </c>
      <c r="F8383" s="20">
        <v>2026</v>
      </c>
      <c r="G8383" s="20">
        <v>51</v>
      </c>
      <c r="H8383" s="11">
        <v>10297.9148984525</v>
      </c>
      <c r="I8383" s="10">
        <v>3722652.3971785898</v>
      </c>
      <c r="J8383" s="33">
        <f t="shared" si="520"/>
        <v>2.7662843047761652E-3</v>
      </c>
      <c r="K8383" s="33">
        <f t="shared" si="521"/>
        <v>2.762461665996363E-3</v>
      </c>
      <c r="L8383" s="33">
        <f t="shared" si="522"/>
        <v>0.97924586196295105</v>
      </c>
      <c r="M8383" s="33">
        <f t="shared" si="523"/>
        <v>0.97654073280769282</v>
      </c>
    </row>
    <row r="8384" spans="1:13" ht="41.4">
      <c r="A8384" t="s">
        <v>164</v>
      </c>
      <c r="B8384" t="s">
        <v>115</v>
      </c>
      <c r="C8384" s="14" t="s">
        <v>383</v>
      </c>
      <c r="D8384" t="s">
        <v>465</v>
      </c>
      <c r="E8384" t="s">
        <v>483</v>
      </c>
      <c r="F8384" s="20">
        <v>2026</v>
      </c>
      <c r="G8384" s="20">
        <v>52</v>
      </c>
      <c r="H8384" s="11">
        <v>10949.044231129101</v>
      </c>
      <c r="I8384" s="10">
        <v>3620944.1649511801</v>
      </c>
      <c r="J8384" s="33">
        <f t="shared" si="520"/>
        <v>3.0238091868717678E-3</v>
      </c>
      <c r="K8384" s="33">
        <f t="shared" si="521"/>
        <v>3.019242080385065E-3</v>
      </c>
      <c r="L8384" s="33">
        <f t="shared" si="522"/>
        <v>0.97654073280769282</v>
      </c>
      <c r="M8384" s="33">
        <f t="shared" si="523"/>
        <v>0.97359231993398976</v>
      </c>
    </row>
    <row r="8385" spans="1:13" ht="41.4">
      <c r="A8385" t="s">
        <v>164</v>
      </c>
      <c r="B8385" t="s">
        <v>115</v>
      </c>
      <c r="C8385" s="14" t="s">
        <v>383</v>
      </c>
      <c r="D8385" t="s">
        <v>465</v>
      </c>
      <c r="E8385" t="s">
        <v>483</v>
      </c>
      <c r="F8385" s="20">
        <v>2026</v>
      </c>
      <c r="G8385" s="20">
        <v>53</v>
      </c>
      <c r="H8385" s="11">
        <v>11810.0820050399</v>
      </c>
      <c r="I8385" s="10">
        <v>3580948.1126974602</v>
      </c>
      <c r="J8385" s="33">
        <f t="shared" si="520"/>
        <v>3.2980321505255181E-3</v>
      </c>
      <c r="K8385" s="33">
        <f t="shared" si="521"/>
        <v>3.2925996163577498E-3</v>
      </c>
      <c r="L8385" s="33">
        <f t="shared" si="522"/>
        <v>0.97359231993398976</v>
      </c>
      <c r="M8385" s="33">
        <f t="shared" si="523"/>
        <v>0.97038667023488623</v>
      </c>
    </row>
    <row r="8386" spans="1:13" ht="41.4">
      <c r="A8386" t="s">
        <v>164</v>
      </c>
      <c r="B8386" t="s">
        <v>115</v>
      </c>
      <c r="C8386" s="14" t="s">
        <v>383</v>
      </c>
      <c r="D8386" t="s">
        <v>465</v>
      </c>
      <c r="E8386" t="s">
        <v>483</v>
      </c>
      <c r="F8386" s="20">
        <v>2026</v>
      </c>
      <c r="G8386" s="20">
        <v>54</v>
      </c>
      <c r="H8386" s="11">
        <v>12155.7692710555</v>
      </c>
      <c r="I8386" s="10">
        <v>3373707.8182927598</v>
      </c>
      <c r="J8386" s="33">
        <f t="shared" ref="J8386:J8449" si="524">IF(I8386&gt;0,H8386/I8386,0)</f>
        <v>3.6030889234524282E-3</v>
      </c>
      <c r="K8386" s="33">
        <f t="shared" ref="K8386:K8449" si="525">1-EXP(-J8386)</f>
        <v>3.5966055875732428E-3</v>
      </c>
      <c r="L8386" s="33">
        <f t="shared" ref="L8386:L8449" si="526">IF(G8386=30,1,M8385)</f>
        <v>0.97038667023488623</v>
      </c>
      <c r="M8386" s="33">
        <f t="shared" ref="M8386:M8449" si="527">L8386*(1-K8386)</f>
        <v>0.96689657211461288</v>
      </c>
    </row>
    <row r="8387" spans="1:13" ht="41.4">
      <c r="A8387" t="s">
        <v>164</v>
      </c>
      <c r="B8387" t="s">
        <v>115</v>
      </c>
      <c r="C8387" s="14" t="s">
        <v>383</v>
      </c>
      <c r="D8387" t="s">
        <v>465</v>
      </c>
      <c r="E8387" t="s">
        <v>483</v>
      </c>
      <c r="F8387" s="20">
        <v>2026</v>
      </c>
      <c r="G8387" s="20">
        <v>55</v>
      </c>
      <c r="H8387" s="11">
        <v>13178.7339843728</v>
      </c>
      <c r="I8387" s="10">
        <v>3290847.7135457299</v>
      </c>
      <c r="J8387" s="33">
        <f t="shared" si="524"/>
        <v>4.0046623640853166E-3</v>
      </c>
      <c r="K8387" s="33">
        <f t="shared" si="525"/>
        <v>3.9966543970613166E-3</v>
      </c>
      <c r="L8387" s="33">
        <f t="shared" si="526"/>
        <v>0.96689657211461288</v>
      </c>
      <c r="M8387" s="33">
        <f t="shared" si="527"/>
        <v>0.96303222067816752</v>
      </c>
    </row>
    <row r="8388" spans="1:13" ht="41.4">
      <c r="A8388" t="s">
        <v>164</v>
      </c>
      <c r="B8388" t="s">
        <v>115</v>
      </c>
      <c r="C8388" s="14" t="s">
        <v>383</v>
      </c>
      <c r="D8388" t="s">
        <v>465</v>
      </c>
      <c r="E8388" t="s">
        <v>483</v>
      </c>
      <c r="F8388" s="20">
        <v>2026</v>
      </c>
      <c r="G8388" s="20">
        <v>56</v>
      </c>
      <c r="H8388" s="11">
        <v>14020.511924045901</v>
      </c>
      <c r="I8388" s="10">
        <v>3212261.5305468198</v>
      </c>
      <c r="J8388" s="33">
        <f t="shared" si="524"/>
        <v>4.364685686616309E-3</v>
      </c>
      <c r="K8388" s="33">
        <f t="shared" si="525"/>
        <v>4.3551742891634326E-3</v>
      </c>
      <c r="L8388" s="33">
        <f t="shared" si="526"/>
        <v>0.96303222067816752</v>
      </c>
      <c r="M8388" s="33">
        <f t="shared" si="527"/>
        <v>0.95883804751103396</v>
      </c>
    </row>
    <row r="8389" spans="1:13" ht="41.4">
      <c r="A8389" t="s">
        <v>164</v>
      </c>
      <c r="B8389" t="s">
        <v>115</v>
      </c>
      <c r="C8389" s="14" t="s">
        <v>383</v>
      </c>
      <c r="D8389" t="s">
        <v>465</v>
      </c>
      <c r="E8389" t="s">
        <v>483</v>
      </c>
      <c r="F8389" s="20">
        <v>2026</v>
      </c>
      <c r="G8389" s="20">
        <v>57</v>
      </c>
      <c r="H8389" s="11">
        <v>14926.307680968201</v>
      </c>
      <c r="I8389" s="10">
        <v>3124886.9387455001</v>
      </c>
      <c r="J8389" s="33">
        <f t="shared" si="524"/>
        <v>4.7765912730783257E-3</v>
      </c>
      <c r="K8389" s="33">
        <f t="shared" si="525"/>
        <v>4.7652015029583383E-3</v>
      </c>
      <c r="L8389" s="33">
        <f t="shared" si="526"/>
        <v>0.95883804751103396</v>
      </c>
      <c r="M8389" s="33">
        <f t="shared" si="527"/>
        <v>0.95426899100594076</v>
      </c>
    </row>
    <row r="8390" spans="1:13" ht="41.4">
      <c r="A8390" t="s">
        <v>164</v>
      </c>
      <c r="B8390" t="s">
        <v>115</v>
      </c>
      <c r="C8390" s="14" t="s">
        <v>383</v>
      </c>
      <c r="D8390" t="s">
        <v>465</v>
      </c>
      <c r="E8390" t="s">
        <v>483</v>
      </c>
      <c r="F8390" s="20">
        <v>2026</v>
      </c>
      <c r="G8390" s="20">
        <v>58</v>
      </c>
      <c r="H8390" s="11">
        <v>15742.5458414201</v>
      </c>
      <c r="I8390" s="10">
        <v>3017358.3222105699</v>
      </c>
      <c r="J8390" s="33">
        <f t="shared" si="524"/>
        <v>5.2173272645612851E-3</v>
      </c>
      <c r="K8390" s="33">
        <f t="shared" si="525"/>
        <v>5.2037406515402784E-3</v>
      </c>
      <c r="L8390" s="33">
        <f t="shared" si="526"/>
        <v>0.95426899100594076</v>
      </c>
      <c r="M8390" s="33">
        <f t="shared" si="527"/>
        <v>0.94930322266493883</v>
      </c>
    </row>
    <row r="8391" spans="1:13" ht="41.4">
      <c r="A8391" t="s">
        <v>164</v>
      </c>
      <c r="B8391" t="s">
        <v>115</v>
      </c>
      <c r="C8391" s="14" t="s">
        <v>383</v>
      </c>
      <c r="D8391" t="s">
        <v>465</v>
      </c>
      <c r="E8391" t="s">
        <v>483</v>
      </c>
      <c r="F8391" s="20">
        <v>2026</v>
      </c>
      <c r="G8391" s="20">
        <v>59</v>
      </c>
      <c r="H8391" s="11">
        <v>16418.970711618502</v>
      </c>
      <c r="I8391" s="10">
        <v>2877881.3676020699</v>
      </c>
      <c r="J8391" s="33">
        <f t="shared" si="524"/>
        <v>5.7052284699626934E-3</v>
      </c>
      <c r="K8391" s="33">
        <f t="shared" si="525"/>
        <v>5.6889845604353173E-3</v>
      </c>
      <c r="L8391" s="33">
        <f t="shared" si="526"/>
        <v>0.94930322266493883</v>
      </c>
      <c r="M8391" s="33">
        <f t="shared" si="527"/>
        <v>0.94390265128802653</v>
      </c>
    </row>
    <row r="8392" spans="1:13" ht="41.4">
      <c r="A8392" t="s">
        <v>164</v>
      </c>
      <c r="B8392" t="s">
        <v>115</v>
      </c>
      <c r="C8392" s="14" t="s">
        <v>383</v>
      </c>
      <c r="D8392" t="s">
        <v>465</v>
      </c>
      <c r="E8392" t="s">
        <v>483</v>
      </c>
      <c r="F8392" s="20">
        <v>2026</v>
      </c>
      <c r="G8392" s="20">
        <v>60</v>
      </c>
      <c r="H8392" s="11">
        <v>17779.830567021301</v>
      </c>
      <c r="I8392" s="10">
        <v>2776014.15223209</v>
      </c>
      <c r="J8392" s="33">
        <f t="shared" si="524"/>
        <v>6.4048054483890867E-3</v>
      </c>
      <c r="K8392" s="33">
        <f t="shared" si="525"/>
        <v>6.3843384011038617E-3</v>
      </c>
      <c r="L8392" s="33">
        <f t="shared" si="526"/>
        <v>0.94390265128802653</v>
      </c>
      <c r="M8392" s="33">
        <f t="shared" si="527"/>
        <v>0.93787645734450464</v>
      </c>
    </row>
    <row r="8393" spans="1:13" ht="41.4">
      <c r="A8393" t="s">
        <v>164</v>
      </c>
      <c r="B8393" t="s">
        <v>115</v>
      </c>
      <c r="C8393" s="14" t="s">
        <v>383</v>
      </c>
      <c r="D8393" t="s">
        <v>465</v>
      </c>
      <c r="E8393" t="s">
        <v>483</v>
      </c>
      <c r="F8393" s="20">
        <v>2026</v>
      </c>
      <c r="G8393" s="20">
        <v>61</v>
      </c>
      <c r="H8393" s="11">
        <v>18516.330446617099</v>
      </c>
      <c r="I8393" s="10">
        <v>2651188.50980426</v>
      </c>
      <c r="J8393" s="33">
        <f t="shared" si="524"/>
        <v>6.9841621514813296E-3</v>
      </c>
      <c r="K8393" s="33">
        <f t="shared" si="525"/>
        <v>6.9598295715178615E-3</v>
      </c>
      <c r="L8393" s="33">
        <f t="shared" si="526"/>
        <v>0.93787645734450464</v>
      </c>
      <c r="M8393" s="33">
        <f t="shared" si="527"/>
        <v>0.93134899704224794</v>
      </c>
    </row>
    <row r="8394" spans="1:13" ht="41.4">
      <c r="A8394" t="s">
        <v>164</v>
      </c>
      <c r="B8394" t="s">
        <v>115</v>
      </c>
      <c r="C8394" s="14" t="s">
        <v>383</v>
      </c>
      <c r="D8394" t="s">
        <v>465</v>
      </c>
      <c r="E8394" t="s">
        <v>483</v>
      </c>
      <c r="F8394" s="20">
        <v>2026</v>
      </c>
      <c r="G8394" s="20">
        <v>62</v>
      </c>
      <c r="H8394" s="11">
        <v>19333.417771507698</v>
      </c>
      <c r="I8394" s="10">
        <v>2527183.7045940501</v>
      </c>
      <c r="J8394" s="33">
        <f t="shared" si="524"/>
        <v>7.6501829828842178E-3</v>
      </c>
      <c r="K8394" s="33">
        <f t="shared" si="525"/>
        <v>7.6209948120913307E-3</v>
      </c>
      <c r="L8394" s="33">
        <f t="shared" si="526"/>
        <v>0.93134899704224794</v>
      </c>
      <c r="M8394" s="33">
        <f t="shared" si="527"/>
        <v>0.92425119116754251</v>
      </c>
    </row>
    <row r="8395" spans="1:13" ht="41.4">
      <c r="A8395" t="s">
        <v>164</v>
      </c>
      <c r="B8395" t="s">
        <v>115</v>
      </c>
      <c r="C8395" s="14" t="s">
        <v>383</v>
      </c>
      <c r="D8395" t="s">
        <v>465</v>
      </c>
      <c r="E8395" t="s">
        <v>483</v>
      </c>
      <c r="F8395" s="20">
        <v>2026</v>
      </c>
      <c r="G8395" s="20">
        <v>63</v>
      </c>
      <c r="H8395" s="11">
        <v>20150.682375625802</v>
      </c>
      <c r="I8395" s="10">
        <v>2408243.0048535899</v>
      </c>
      <c r="J8395" s="33">
        <f t="shared" si="524"/>
        <v>8.3673791785189352E-3</v>
      </c>
      <c r="K8395" s="33">
        <f t="shared" si="525"/>
        <v>8.3324700950598851E-3</v>
      </c>
      <c r="L8395" s="33">
        <f t="shared" si="526"/>
        <v>0.92425119116754251</v>
      </c>
      <c r="M8395" s="33">
        <f t="shared" si="527"/>
        <v>0.91654989575681545</v>
      </c>
    </row>
    <row r="8396" spans="1:13" ht="41.4">
      <c r="A8396" t="s">
        <v>164</v>
      </c>
      <c r="B8396" t="s">
        <v>115</v>
      </c>
      <c r="C8396" s="14" t="s">
        <v>383</v>
      </c>
      <c r="D8396" t="s">
        <v>465</v>
      </c>
      <c r="E8396" t="s">
        <v>483</v>
      </c>
      <c r="F8396" s="20">
        <v>2026</v>
      </c>
      <c r="G8396" s="20">
        <v>64</v>
      </c>
      <c r="H8396" s="11">
        <v>20815.133270156301</v>
      </c>
      <c r="I8396" s="10">
        <v>2263247.6712714601</v>
      </c>
      <c r="J8396" s="33">
        <f t="shared" si="524"/>
        <v>9.197019634383477E-3</v>
      </c>
      <c r="K8396" s="33">
        <f t="shared" si="525"/>
        <v>9.1548564069879879E-3</v>
      </c>
      <c r="L8396" s="33">
        <f t="shared" si="526"/>
        <v>0.91654989575681545</v>
      </c>
      <c r="M8396" s="33">
        <f t="shared" si="527"/>
        <v>0.90815901307132196</v>
      </c>
    </row>
    <row r="8397" spans="1:13" ht="41.4">
      <c r="A8397" t="s">
        <v>164</v>
      </c>
      <c r="B8397" t="s">
        <v>115</v>
      </c>
      <c r="C8397" s="14" t="s">
        <v>383</v>
      </c>
      <c r="D8397" t="s">
        <v>465</v>
      </c>
      <c r="E8397" t="s">
        <v>483</v>
      </c>
      <c r="F8397" s="20">
        <v>2026</v>
      </c>
      <c r="G8397" s="20">
        <v>65</v>
      </c>
      <c r="H8397" s="11">
        <v>21057.558146425599</v>
      </c>
      <c r="I8397" s="10">
        <v>2143666.0955580198</v>
      </c>
      <c r="J8397" s="33">
        <f t="shared" si="524"/>
        <v>9.8231521177947652E-3</v>
      </c>
      <c r="K8397" s="33">
        <f t="shared" si="525"/>
        <v>9.7750625515529155E-3</v>
      </c>
      <c r="L8397" s="33">
        <f t="shared" si="526"/>
        <v>0.90815901307132196</v>
      </c>
      <c r="M8397" s="33">
        <f t="shared" si="527"/>
        <v>0.89928170191179324</v>
      </c>
    </row>
    <row r="8398" spans="1:13" ht="41.4">
      <c r="A8398" t="s">
        <v>164</v>
      </c>
      <c r="B8398" t="s">
        <v>115</v>
      </c>
      <c r="C8398" s="14" t="s">
        <v>383</v>
      </c>
      <c r="D8398" t="s">
        <v>465</v>
      </c>
      <c r="E8398" t="s">
        <v>483</v>
      </c>
      <c r="F8398" s="20">
        <v>2026</v>
      </c>
      <c r="G8398" s="20">
        <v>66</v>
      </c>
      <c r="H8398" s="11">
        <v>21702.073313584999</v>
      </c>
      <c r="I8398" s="10">
        <v>2020199.4670887501</v>
      </c>
      <c r="J8398" s="33">
        <f t="shared" si="524"/>
        <v>1.0742539866550513E-2</v>
      </c>
      <c r="K8398" s="33">
        <f t="shared" si="525"/>
        <v>1.0685044850168302E-2</v>
      </c>
      <c r="L8398" s="33">
        <f t="shared" si="526"/>
        <v>0.89928170191179324</v>
      </c>
      <c r="M8398" s="33">
        <f t="shared" si="527"/>
        <v>0.88967283659393004</v>
      </c>
    </row>
    <row r="8399" spans="1:13" ht="41.4">
      <c r="A8399" t="s">
        <v>164</v>
      </c>
      <c r="B8399" t="s">
        <v>115</v>
      </c>
      <c r="C8399" s="14" t="s">
        <v>383</v>
      </c>
      <c r="D8399" t="s">
        <v>465</v>
      </c>
      <c r="E8399" t="s">
        <v>483</v>
      </c>
      <c r="F8399" s="20">
        <v>2026</v>
      </c>
      <c r="G8399" s="20">
        <v>67</v>
      </c>
      <c r="H8399" s="11">
        <v>22294.030242197099</v>
      </c>
      <c r="I8399" s="10">
        <v>1890415.1259782801</v>
      </c>
      <c r="J8399" s="33">
        <f t="shared" si="524"/>
        <v>1.1793192900241979E-2</v>
      </c>
      <c r="K8399" s="33">
        <f t="shared" si="525"/>
        <v>1.1723925761816134E-2</v>
      </c>
      <c r="L8399" s="33">
        <f t="shared" si="526"/>
        <v>0.88967283659393004</v>
      </c>
      <c r="M8399" s="33">
        <f t="shared" si="527"/>
        <v>0.87924237830539842</v>
      </c>
    </row>
    <row r="8400" spans="1:13" ht="41.4">
      <c r="A8400" t="s">
        <v>164</v>
      </c>
      <c r="B8400" t="s">
        <v>115</v>
      </c>
      <c r="C8400" s="14" t="s">
        <v>383</v>
      </c>
      <c r="D8400" t="s">
        <v>465</v>
      </c>
      <c r="E8400" t="s">
        <v>483</v>
      </c>
      <c r="F8400" s="20">
        <v>2026</v>
      </c>
      <c r="G8400" s="20">
        <v>68</v>
      </c>
      <c r="H8400" s="11">
        <v>22799.6150163241</v>
      </c>
      <c r="I8400" s="10">
        <v>1763073.2180055999</v>
      </c>
      <c r="J8400" s="33">
        <f t="shared" si="524"/>
        <v>1.2931745989605115E-2</v>
      </c>
      <c r="K8400" s="33">
        <f t="shared" si="525"/>
        <v>1.2848490229627862E-2</v>
      </c>
      <c r="L8400" s="33">
        <f t="shared" si="526"/>
        <v>0.87924237830539842</v>
      </c>
      <c r="M8400" s="33">
        <f t="shared" si="527"/>
        <v>0.86794544119826678</v>
      </c>
    </row>
    <row r="8401" spans="1:13" ht="41.4">
      <c r="A8401" t="s">
        <v>164</v>
      </c>
      <c r="B8401" t="s">
        <v>115</v>
      </c>
      <c r="C8401" s="14" t="s">
        <v>383</v>
      </c>
      <c r="D8401" t="s">
        <v>465</v>
      </c>
      <c r="E8401" t="s">
        <v>483</v>
      </c>
      <c r="F8401" s="20">
        <v>2026</v>
      </c>
      <c r="G8401" s="20">
        <v>69</v>
      </c>
      <c r="H8401" s="11">
        <v>23581.096883919599</v>
      </c>
      <c r="I8401" s="10">
        <v>1657273.0593798701</v>
      </c>
      <c r="J8401" s="33">
        <f t="shared" si="524"/>
        <v>1.4228854291967637E-2</v>
      </c>
      <c r="K8401" s="33">
        <f t="shared" si="525"/>
        <v>1.4128102571333345E-2</v>
      </c>
      <c r="L8401" s="33">
        <f t="shared" si="526"/>
        <v>0.86794544119826678</v>
      </c>
      <c r="M8401" s="33">
        <f t="shared" si="527"/>
        <v>0.85568301897869647</v>
      </c>
    </row>
    <row r="8402" spans="1:13" ht="41.4">
      <c r="A8402" t="s">
        <v>164</v>
      </c>
      <c r="B8402" t="s">
        <v>115</v>
      </c>
      <c r="C8402" s="14" t="s">
        <v>383</v>
      </c>
      <c r="D8402" t="s">
        <v>465</v>
      </c>
      <c r="E8402" t="s">
        <v>483</v>
      </c>
      <c r="F8402" s="20">
        <v>2027</v>
      </c>
      <c r="G8402" s="20">
        <v>30</v>
      </c>
      <c r="H8402" s="11">
        <v>1300.50072878931</v>
      </c>
      <c r="I8402" s="10">
        <v>4568814.6076395595</v>
      </c>
      <c r="J8402" s="33">
        <f t="shared" si="524"/>
        <v>2.8464729705047126E-4</v>
      </c>
      <c r="K8402" s="33">
        <f t="shared" si="525"/>
        <v>2.8460678885222634E-4</v>
      </c>
      <c r="L8402" s="33">
        <f t="shared" si="526"/>
        <v>1</v>
      </c>
      <c r="M8402" s="33">
        <f t="shared" si="527"/>
        <v>0.99971539321114777</v>
      </c>
    </row>
    <row r="8403" spans="1:13" ht="41.4">
      <c r="A8403" t="s">
        <v>164</v>
      </c>
      <c r="B8403" t="s">
        <v>115</v>
      </c>
      <c r="C8403" s="14" t="s">
        <v>383</v>
      </c>
      <c r="D8403" t="s">
        <v>465</v>
      </c>
      <c r="E8403" t="s">
        <v>483</v>
      </c>
      <c r="F8403" s="20">
        <v>2027</v>
      </c>
      <c r="G8403" s="20">
        <v>31</v>
      </c>
      <c r="H8403" s="11">
        <v>1328.6151731212301</v>
      </c>
      <c r="I8403" s="10">
        <v>4526148.0181383202</v>
      </c>
      <c r="J8403" s="33">
        <f t="shared" si="524"/>
        <v>2.9354213954048094E-4</v>
      </c>
      <c r="K8403" s="33">
        <f t="shared" si="525"/>
        <v>2.9349906026188144E-4</v>
      </c>
      <c r="L8403" s="33">
        <f t="shared" si="526"/>
        <v>0.99971539321114777</v>
      </c>
      <c r="M8403" s="33">
        <f t="shared" si="527"/>
        <v>0.99942197768271102</v>
      </c>
    </row>
    <row r="8404" spans="1:13" ht="41.4">
      <c r="A8404" t="s">
        <v>164</v>
      </c>
      <c r="B8404" t="s">
        <v>115</v>
      </c>
      <c r="C8404" s="14" t="s">
        <v>383</v>
      </c>
      <c r="D8404" t="s">
        <v>465</v>
      </c>
      <c r="E8404" t="s">
        <v>483</v>
      </c>
      <c r="F8404" s="20">
        <v>2027</v>
      </c>
      <c r="G8404" s="20">
        <v>32</v>
      </c>
      <c r="H8404" s="11">
        <v>1366.5763507894901</v>
      </c>
      <c r="I8404" s="10">
        <v>4453766.76149421</v>
      </c>
      <c r="J8404" s="33">
        <f t="shared" si="524"/>
        <v>3.0683608369536905E-4</v>
      </c>
      <c r="K8404" s="33">
        <f t="shared" si="525"/>
        <v>3.0678901431857586E-4</v>
      </c>
      <c r="L8404" s="33">
        <f t="shared" si="526"/>
        <v>0.99942197768271102</v>
      </c>
      <c r="M8404" s="33">
        <f t="shared" si="527"/>
        <v>0.99911536599928941</v>
      </c>
    </row>
    <row r="8405" spans="1:13" ht="41.4">
      <c r="A8405" t="s">
        <v>164</v>
      </c>
      <c r="B8405" t="s">
        <v>115</v>
      </c>
      <c r="C8405" s="14" t="s">
        <v>383</v>
      </c>
      <c r="D8405" t="s">
        <v>465</v>
      </c>
      <c r="E8405" t="s">
        <v>483</v>
      </c>
      <c r="F8405" s="20">
        <v>2027</v>
      </c>
      <c r="G8405" s="20">
        <v>33</v>
      </c>
      <c r="H8405" s="11">
        <v>1419.8485092078199</v>
      </c>
      <c r="I8405" s="10">
        <v>4397373.6619608104</v>
      </c>
      <c r="J8405" s="33">
        <f t="shared" si="524"/>
        <v>3.2288557178802553E-4</v>
      </c>
      <c r="K8405" s="33">
        <f t="shared" si="525"/>
        <v>3.2283344985173379E-4</v>
      </c>
      <c r="L8405" s="33">
        <f t="shared" si="526"/>
        <v>0.99911536599928941</v>
      </c>
      <c r="M8405" s="33">
        <f t="shared" si="527"/>
        <v>0.99879281813888399</v>
      </c>
    </row>
    <row r="8406" spans="1:13" ht="41.4">
      <c r="A8406" t="s">
        <v>164</v>
      </c>
      <c r="B8406" t="s">
        <v>115</v>
      </c>
      <c r="C8406" s="14" t="s">
        <v>383</v>
      </c>
      <c r="D8406" t="s">
        <v>465</v>
      </c>
      <c r="E8406" t="s">
        <v>483</v>
      </c>
      <c r="F8406" s="20">
        <v>2027</v>
      </c>
      <c r="G8406" s="20">
        <v>34</v>
      </c>
      <c r="H8406" s="11">
        <v>1485.6194934635901</v>
      </c>
      <c r="I8406" s="10">
        <v>4344752.1223313902</v>
      </c>
      <c r="J8406" s="33">
        <f t="shared" si="524"/>
        <v>3.4193423505744395E-4</v>
      </c>
      <c r="K8406" s="33">
        <f t="shared" si="525"/>
        <v>3.4187578220945536E-4</v>
      </c>
      <c r="L8406" s="33">
        <f t="shared" si="526"/>
        <v>0.99879281813888399</v>
      </c>
      <c r="M8406" s="33">
        <f t="shared" si="527"/>
        <v>0.9984513550629176</v>
      </c>
    </row>
    <row r="8407" spans="1:13" ht="41.4">
      <c r="A8407" t="s">
        <v>164</v>
      </c>
      <c r="B8407" t="s">
        <v>115</v>
      </c>
      <c r="C8407" s="14" t="s">
        <v>383</v>
      </c>
      <c r="D8407" t="s">
        <v>465</v>
      </c>
      <c r="E8407" t="s">
        <v>483</v>
      </c>
      <c r="F8407" s="20">
        <v>2027</v>
      </c>
      <c r="G8407" s="20">
        <v>35</v>
      </c>
      <c r="H8407" s="11">
        <v>2063.8477728552498</v>
      </c>
      <c r="I8407" s="10">
        <v>4384178.8954843199</v>
      </c>
      <c r="J8407" s="33">
        <f t="shared" si="524"/>
        <v>4.7074898676716901E-4</v>
      </c>
      <c r="K8407" s="33">
        <f t="shared" si="525"/>
        <v>4.7063820184756189E-4</v>
      </c>
      <c r="L8407" s="33">
        <f t="shared" si="526"/>
        <v>0.9984513550629176</v>
      </c>
      <c r="M8407" s="33">
        <f t="shared" si="527"/>
        <v>0.99798144571253855</v>
      </c>
    </row>
    <row r="8408" spans="1:13" ht="41.4">
      <c r="A8408" t="s">
        <v>164</v>
      </c>
      <c r="B8408" t="s">
        <v>115</v>
      </c>
      <c r="C8408" s="14" t="s">
        <v>383</v>
      </c>
      <c r="D8408" t="s">
        <v>465</v>
      </c>
      <c r="E8408" t="s">
        <v>483</v>
      </c>
      <c r="F8408" s="20">
        <v>2027</v>
      </c>
      <c r="G8408" s="20">
        <v>36</v>
      </c>
      <c r="H8408" s="11">
        <v>2202.9037768026301</v>
      </c>
      <c r="I8408" s="10">
        <v>4403467.9318033</v>
      </c>
      <c r="J8408" s="33">
        <f t="shared" si="524"/>
        <v>5.0026565673217044E-4</v>
      </c>
      <c r="K8408" s="33">
        <f t="shared" si="525"/>
        <v>5.0014054473246361E-4</v>
      </c>
      <c r="L8408" s="33">
        <f t="shared" si="526"/>
        <v>0.99798144571253855</v>
      </c>
      <c r="M8408" s="33">
        <f t="shared" si="527"/>
        <v>0.99748231472864701</v>
      </c>
    </row>
    <row r="8409" spans="1:13" ht="41.4">
      <c r="A8409" t="s">
        <v>164</v>
      </c>
      <c r="B8409" t="s">
        <v>115</v>
      </c>
      <c r="C8409" s="14" t="s">
        <v>383</v>
      </c>
      <c r="D8409" t="s">
        <v>465</v>
      </c>
      <c r="E8409" t="s">
        <v>483</v>
      </c>
      <c r="F8409" s="20">
        <v>2027</v>
      </c>
      <c r="G8409" s="20">
        <v>37</v>
      </c>
      <c r="H8409" s="11">
        <v>3349.5260480051502</v>
      </c>
      <c r="I8409" s="10">
        <v>6485483.6711890996</v>
      </c>
      <c r="J8409" s="33">
        <f t="shared" si="524"/>
        <v>5.1646511159760911E-4</v>
      </c>
      <c r="K8409" s="33">
        <f t="shared" si="525"/>
        <v>5.1633176644894085E-4</v>
      </c>
      <c r="L8409" s="33">
        <f t="shared" si="526"/>
        <v>0.99748231472864701</v>
      </c>
      <c r="M8409" s="33">
        <f t="shared" si="527"/>
        <v>0.99696728292308157</v>
      </c>
    </row>
    <row r="8410" spans="1:13" ht="41.4">
      <c r="A8410" t="s">
        <v>164</v>
      </c>
      <c r="B8410" t="s">
        <v>115</v>
      </c>
      <c r="C8410" s="14" t="s">
        <v>383</v>
      </c>
      <c r="D8410" t="s">
        <v>465</v>
      </c>
      <c r="E8410" t="s">
        <v>483</v>
      </c>
      <c r="F8410" s="20">
        <v>2027</v>
      </c>
      <c r="G8410" s="20">
        <v>38</v>
      </c>
      <c r="H8410" s="11">
        <v>2524.8262257175302</v>
      </c>
      <c r="I8410" s="10">
        <v>4365631.4671946699</v>
      </c>
      <c r="J8410" s="33">
        <f t="shared" si="524"/>
        <v>5.7834158579124625E-4</v>
      </c>
      <c r="K8410" s="33">
        <f t="shared" si="525"/>
        <v>5.7817437853213693E-4</v>
      </c>
      <c r="L8410" s="33">
        <f t="shared" si="526"/>
        <v>0.99696728292308157</v>
      </c>
      <c r="M8410" s="33">
        <f t="shared" si="527"/>
        <v>0.99639086198386062</v>
      </c>
    </row>
    <row r="8411" spans="1:13" ht="41.4">
      <c r="A8411" t="s">
        <v>164</v>
      </c>
      <c r="B8411" t="s">
        <v>115</v>
      </c>
      <c r="C8411" s="14" t="s">
        <v>383</v>
      </c>
      <c r="D8411" t="s">
        <v>465</v>
      </c>
      <c r="E8411" t="s">
        <v>483</v>
      </c>
      <c r="F8411" s="20">
        <v>2027</v>
      </c>
      <c r="G8411" s="20">
        <v>39</v>
      </c>
      <c r="H8411" s="11">
        <v>2704.1284570928201</v>
      </c>
      <c r="I8411" s="10">
        <v>4351007.8764057299</v>
      </c>
      <c r="J8411" s="33">
        <f t="shared" si="524"/>
        <v>6.2149472809657153E-4</v>
      </c>
      <c r="K8411" s="33">
        <f t="shared" si="525"/>
        <v>6.2130164025109291E-4</v>
      </c>
      <c r="L8411" s="33">
        <f t="shared" si="526"/>
        <v>0.99639086198386062</v>
      </c>
      <c r="M8411" s="33">
        <f t="shared" si="527"/>
        <v>0.99577180270697885</v>
      </c>
    </row>
    <row r="8412" spans="1:13" ht="41.4">
      <c r="A8412" t="s">
        <v>164</v>
      </c>
      <c r="B8412" t="s">
        <v>115</v>
      </c>
      <c r="C8412" s="14" t="s">
        <v>383</v>
      </c>
      <c r="D8412" t="s">
        <v>465</v>
      </c>
      <c r="E8412" t="s">
        <v>483</v>
      </c>
      <c r="F8412" s="20">
        <v>2027</v>
      </c>
      <c r="G8412" s="20">
        <v>40</v>
      </c>
      <c r="H8412" s="11">
        <v>3538.4325414352002</v>
      </c>
      <c r="I8412" s="10">
        <v>4220120.1812045202</v>
      </c>
      <c r="J8412" s="33">
        <f t="shared" si="524"/>
        <v>8.3846724488904239E-4</v>
      </c>
      <c r="K8412" s="33">
        <f t="shared" si="525"/>
        <v>8.3811582945225727E-4</v>
      </c>
      <c r="L8412" s="33">
        <f t="shared" si="526"/>
        <v>0.99577180270697885</v>
      </c>
      <c r="M8412" s="33">
        <f t="shared" si="527"/>
        <v>0.99493723059660788</v>
      </c>
    </row>
    <row r="8413" spans="1:13" ht="41.4">
      <c r="A8413" t="s">
        <v>164</v>
      </c>
      <c r="B8413" t="s">
        <v>115</v>
      </c>
      <c r="C8413" s="14" t="s">
        <v>383</v>
      </c>
      <c r="D8413" t="s">
        <v>465</v>
      </c>
      <c r="E8413" t="s">
        <v>483</v>
      </c>
      <c r="F8413" s="20">
        <v>2027</v>
      </c>
      <c r="G8413" s="20">
        <v>41</v>
      </c>
      <c r="H8413" s="11">
        <v>3771.5740561827702</v>
      </c>
      <c r="I8413" s="10">
        <v>4187030.8055752101</v>
      </c>
      <c r="J8413" s="33">
        <f t="shared" si="524"/>
        <v>9.0077533013627664E-4</v>
      </c>
      <c r="K8413" s="33">
        <f t="shared" si="525"/>
        <v>9.0036975382545847E-4</v>
      </c>
      <c r="L8413" s="33">
        <f t="shared" si="526"/>
        <v>0.99493723059660788</v>
      </c>
      <c r="M8413" s="33">
        <f t="shared" si="527"/>
        <v>0.99404141920722378</v>
      </c>
    </row>
    <row r="8414" spans="1:13" ht="41.4">
      <c r="A8414" t="s">
        <v>164</v>
      </c>
      <c r="B8414" t="s">
        <v>115</v>
      </c>
      <c r="C8414" s="14" t="s">
        <v>383</v>
      </c>
      <c r="D8414" t="s">
        <v>465</v>
      </c>
      <c r="E8414" t="s">
        <v>483</v>
      </c>
      <c r="F8414" s="20">
        <v>2027</v>
      </c>
      <c r="G8414" s="20">
        <v>42</v>
      </c>
      <c r="H8414" s="11">
        <v>4157.6428573580597</v>
      </c>
      <c r="I8414" s="10">
        <v>4249404.7223993996</v>
      </c>
      <c r="J8414" s="33">
        <f t="shared" si="524"/>
        <v>9.7840594835374331E-4</v>
      </c>
      <c r="K8414" s="33">
        <f t="shared" si="525"/>
        <v>9.7792746531677466E-4</v>
      </c>
      <c r="L8414" s="33">
        <f t="shared" si="526"/>
        <v>0.99404141920722378</v>
      </c>
      <c r="M8414" s="33">
        <f t="shared" si="527"/>
        <v>0.99306931880171856</v>
      </c>
    </row>
    <row r="8415" spans="1:13" ht="41.4">
      <c r="A8415" t="s">
        <v>164</v>
      </c>
      <c r="B8415" t="s">
        <v>115</v>
      </c>
      <c r="C8415" s="14" t="s">
        <v>383</v>
      </c>
      <c r="D8415" t="s">
        <v>465</v>
      </c>
      <c r="E8415" t="s">
        <v>483</v>
      </c>
      <c r="F8415" s="20">
        <v>2027</v>
      </c>
      <c r="G8415" s="20">
        <v>43</v>
      </c>
      <c r="H8415" s="11">
        <v>4624.6903938491296</v>
      </c>
      <c r="I8415" s="10">
        <v>4337513.1881643403</v>
      </c>
      <c r="J8415" s="33">
        <f t="shared" si="524"/>
        <v>1.0662078000058656E-3</v>
      </c>
      <c r="K8415" s="33">
        <f t="shared" si="525"/>
        <v>1.0656396024263382E-3</v>
      </c>
      <c r="L8415" s="33">
        <f t="shared" si="526"/>
        <v>0.99306931880171856</v>
      </c>
      <c r="M8415" s="33">
        <f t="shared" si="527"/>
        <v>0.99201106480764889</v>
      </c>
    </row>
    <row r="8416" spans="1:13" ht="41.4">
      <c r="A8416" t="s">
        <v>164</v>
      </c>
      <c r="B8416" t="s">
        <v>115</v>
      </c>
      <c r="C8416" s="14" t="s">
        <v>383</v>
      </c>
      <c r="D8416" t="s">
        <v>465</v>
      </c>
      <c r="E8416" t="s">
        <v>483</v>
      </c>
      <c r="F8416" s="20">
        <v>2027</v>
      </c>
      <c r="G8416" s="20">
        <v>44</v>
      </c>
      <c r="H8416" s="11">
        <v>5017.7423187799805</v>
      </c>
      <c r="I8416" s="10">
        <v>4316110.6619455498</v>
      </c>
      <c r="J8416" s="33">
        <f t="shared" si="524"/>
        <v>1.1625610907108114E-3</v>
      </c>
      <c r="K8416" s="33">
        <f t="shared" si="525"/>
        <v>1.1618855783661619E-3</v>
      </c>
      <c r="L8416" s="33">
        <f t="shared" si="526"/>
        <v>0.99201106480764889</v>
      </c>
      <c r="M8416" s="33">
        <f t="shared" si="527"/>
        <v>0.99085846145786927</v>
      </c>
    </row>
    <row r="8417" spans="1:13" ht="41.4">
      <c r="A8417" t="s">
        <v>164</v>
      </c>
      <c r="B8417" t="s">
        <v>115</v>
      </c>
      <c r="C8417" s="14" t="s">
        <v>383</v>
      </c>
      <c r="D8417" t="s">
        <v>465</v>
      </c>
      <c r="E8417" t="s">
        <v>483</v>
      </c>
      <c r="F8417" s="20">
        <v>2027</v>
      </c>
      <c r="G8417" s="20">
        <v>45</v>
      </c>
      <c r="H8417" s="11">
        <v>6299.29721182309</v>
      </c>
      <c r="I8417" s="10">
        <v>4181450.96417156</v>
      </c>
      <c r="J8417" s="33">
        <f t="shared" si="524"/>
        <v>1.5064859700133118E-3</v>
      </c>
      <c r="K8417" s="33">
        <f t="shared" si="525"/>
        <v>1.5053517896381763E-3</v>
      </c>
      <c r="L8417" s="33">
        <f t="shared" si="526"/>
        <v>0.99085846145786927</v>
      </c>
      <c r="M8417" s="33">
        <f t="shared" si="527"/>
        <v>0.98936687089963549</v>
      </c>
    </row>
    <row r="8418" spans="1:13" ht="41.4">
      <c r="A8418" t="s">
        <v>164</v>
      </c>
      <c r="B8418" t="s">
        <v>115</v>
      </c>
      <c r="C8418" s="14" t="s">
        <v>383</v>
      </c>
      <c r="D8418" t="s">
        <v>465</v>
      </c>
      <c r="E8418" t="s">
        <v>483</v>
      </c>
      <c r="F8418" s="20">
        <v>2027</v>
      </c>
      <c r="G8418" s="20">
        <v>46</v>
      </c>
      <c r="H8418" s="11">
        <v>6737.0860771552898</v>
      </c>
      <c r="I8418" s="10">
        <v>4108861.7726341998</v>
      </c>
      <c r="J8418" s="33">
        <f t="shared" si="524"/>
        <v>1.6396477783763774E-3</v>
      </c>
      <c r="K8418" s="33">
        <f t="shared" si="525"/>
        <v>1.6383042903405087E-3</v>
      </c>
      <c r="L8418" s="33">
        <f t="shared" si="526"/>
        <v>0.98936687089963549</v>
      </c>
      <c r="M8418" s="33">
        <f t="shared" si="527"/>
        <v>0.9877459869103199</v>
      </c>
    </row>
    <row r="8419" spans="1:13" ht="41.4">
      <c r="A8419" t="s">
        <v>164</v>
      </c>
      <c r="B8419" t="s">
        <v>115</v>
      </c>
      <c r="C8419" s="14" t="s">
        <v>383</v>
      </c>
      <c r="D8419" t="s">
        <v>465</v>
      </c>
      <c r="E8419" t="s">
        <v>483</v>
      </c>
      <c r="F8419" s="20">
        <v>2027</v>
      </c>
      <c r="G8419" s="20">
        <v>47</v>
      </c>
      <c r="H8419" s="11">
        <v>7296.1246810640496</v>
      </c>
      <c r="I8419" s="10">
        <v>4053441.2833638499</v>
      </c>
      <c r="J8419" s="33">
        <f t="shared" si="524"/>
        <v>1.799982822252498E-3</v>
      </c>
      <c r="K8419" s="33">
        <f t="shared" si="525"/>
        <v>1.7983638247072165E-3</v>
      </c>
      <c r="L8419" s="33">
        <f t="shared" si="526"/>
        <v>0.9877459869103199</v>
      </c>
      <c r="M8419" s="33">
        <f t="shared" si="527"/>
        <v>0.98596966025946065</v>
      </c>
    </row>
    <row r="8420" spans="1:13" ht="41.4">
      <c r="A8420" t="s">
        <v>164</v>
      </c>
      <c r="B8420" t="s">
        <v>115</v>
      </c>
      <c r="C8420" s="14" t="s">
        <v>383</v>
      </c>
      <c r="D8420" t="s">
        <v>465</v>
      </c>
      <c r="E8420" t="s">
        <v>483</v>
      </c>
      <c r="F8420" s="20">
        <v>2027</v>
      </c>
      <c r="G8420" s="20">
        <v>48</v>
      </c>
      <c r="H8420" s="11">
        <v>7882.9550235398001</v>
      </c>
      <c r="I8420" s="10">
        <v>3992622.8430810398</v>
      </c>
      <c r="J8420" s="33">
        <f t="shared" si="524"/>
        <v>1.974380083808932E-3</v>
      </c>
      <c r="K8420" s="33">
        <f t="shared" si="525"/>
        <v>1.9724322775653835E-3</v>
      </c>
      <c r="L8420" s="33">
        <f t="shared" si="526"/>
        <v>0.98596966025946065</v>
      </c>
      <c r="M8420" s="33">
        <f t="shared" si="527"/>
        <v>0.98402490187686475</v>
      </c>
    </row>
    <row r="8421" spans="1:13" ht="41.4">
      <c r="A8421" t="s">
        <v>164</v>
      </c>
      <c r="B8421" t="s">
        <v>115</v>
      </c>
      <c r="C8421" s="14" t="s">
        <v>383</v>
      </c>
      <c r="D8421" t="s">
        <v>465</v>
      </c>
      <c r="E8421" t="s">
        <v>483</v>
      </c>
      <c r="F8421" s="20">
        <v>2027</v>
      </c>
      <c r="G8421" s="20">
        <v>49</v>
      </c>
      <c r="H8421" s="11">
        <v>8441.9527875521708</v>
      </c>
      <c r="I8421" s="10">
        <v>3912280.3423998901</v>
      </c>
      <c r="J8421" s="33">
        <f t="shared" si="524"/>
        <v>2.1578087582480522E-3</v>
      </c>
      <c r="K8421" s="33">
        <f t="shared" si="525"/>
        <v>2.1554823625360431E-3</v>
      </c>
      <c r="L8421" s="33">
        <f t="shared" si="526"/>
        <v>0.98402490187686475</v>
      </c>
      <c r="M8421" s="33">
        <f t="shared" si="527"/>
        <v>0.98190385355657295</v>
      </c>
    </row>
    <row r="8422" spans="1:13" ht="41.4">
      <c r="A8422" t="s">
        <v>164</v>
      </c>
      <c r="B8422" t="s">
        <v>115</v>
      </c>
      <c r="C8422" s="14" t="s">
        <v>383</v>
      </c>
      <c r="D8422" t="s">
        <v>465</v>
      </c>
      <c r="E8422" t="s">
        <v>483</v>
      </c>
      <c r="F8422" s="20">
        <v>2027</v>
      </c>
      <c r="G8422" s="20">
        <v>50</v>
      </c>
      <c r="H8422" s="11">
        <v>9711.7579656492599</v>
      </c>
      <c r="I8422" s="10">
        <v>3849418.0492535802</v>
      </c>
      <c r="J8422" s="33">
        <f t="shared" si="524"/>
        <v>2.5229158905025694E-3</v>
      </c>
      <c r="K8422" s="33">
        <f t="shared" si="525"/>
        <v>2.5197360129572965E-3</v>
      </c>
      <c r="L8422" s="33">
        <f t="shared" si="526"/>
        <v>0.98190385355657295</v>
      </c>
      <c r="M8422" s="33">
        <f t="shared" si="527"/>
        <v>0.97942971505550491</v>
      </c>
    </row>
    <row r="8423" spans="1:13" ht="41.4">
      <c r="A8423" t="s">
        <v>164</v>
      </c>
      <c r="B8423" t="s">
        <v>115</v>
      </c>
      <c r="C8423" s="14" t="s">
        <v>383</v>
      </c>
      <c r="D8423" t="s">
        <v>465</v>
      </c>
      <c r="E8423" t="s">
        <v>483</v>
      </c>
      <c r="F8423" s="20">
        <v>2027</v>
      </c>
      <c r="G8423" s="20">
        <v>51</v>
      </c>
      <c r="H8423" s="11">
        <v>10337.085606847801</v>
      </c>
      <c r="I8423" s="10">
        <v>3773749.6427256898</v>
      </c>
      <c r="J8423" s="33">
        <f t="shared" si="524"/>
        <v>2.7392081048019839E-3</v>
      </c>
      <c r="K8423" s="33">
        <f t="shared" si="525"/>
        <v>2.7354598974357325E-3</v>
      </c>
      <c r="L8423" s="33">
        <f t="shared" si="526"/>
        <v>0.97942971505550491</v>
      </c>
      <c r="M8423" s="33">
        <f t="shared" si="527"/>
        <v>0.97675052434761367</v>
      </c>
    </row>
    <row r="8424" spans="1:13" ht="41.4">
      <c r="A8424" t="s">
        <v>164</v>
      </c>
      <c r="B8424" t="s">
        <v>115</v>
      </c>
      <c r="C8424" s="14" t="s">
        <v>383</v>
      </c>
      <c r="D8424" t="s">
        <v>465</v>
      </c>
      <c r="E8424" t="s">
        <v>483</v>
      </c>
      <c r="F8424" s="20">
        <v>2027</v>
      </c>
      <c r="G8424" s="20">
        <v>52</v>
      </c>
      <c r="H8424" s="11">
        <v>11077.917694695299</v>
      </c>
      <c r="I8424" s="10">
        <v>3698347.9532302399</v>
      </c>
      <c r="J8424" s="33">
        <f t="shared" si="524"/>
        <v>2.9953692391273077E-3</v>
      </c>
      <c r="K8424" s="33">
        <f t="shared" si="525"/>
        <v>2.9908875965294346E-3</v>
      </c>
      <c r="L8424" s="33">
        <f t="shared" si="526"/>
        <v>0.97675052434761367</v>
      </c>
      <c r="M8424" s="33">
        <f t="shared" si="527"/>
        <v>0.97382917331943875</v>
      </c>
    </row>
    <row r="8425" spans="1:13" ht="41.4">
      <c r="A8425" t="s">
        <v>164</v>
      </c>
      <c r="B8425" t="s">
        <v>115</v>
      </c>
      <c r="C8425" s="14" t="s">
        <v>383</v>
      </c>
      <c r="D8425" t="s">
        <v>465</v>
      </c>
      <c r="E8425" t="s">
        <v>483</v>
      </c>
      <c r="F8425" s="20">
        <v>2027</v>
      </c>
      <c r="G8425" s="20">
        <v>53</v>
      </c>
      <c r="H8425" s="11">
        <v>11775.300055138699</v>
      </c>
      <c r="I8425" s="10">
        <v>3595144.70291596</v>
      </c>
      <c r="J8425" s="33">
        <f t="shared" si="524"/>
        <v>3.2753341042400757E-3</v>
      </c>
      <c r="K8425" s="33">
        <f t="shared" si="525"/>
        <v>3.2699760488963392E-3</v>
      </c>
      <c r="L8425" s="33">
        <f t="shared" si="526"/>
        <v>0.97382917331943875</v>
      </c>
      <c r="M8425" s="33">
        <f t="shared" si="527"/>
        <v>0.97064477524696768</v>
      </c>
    </row>
    <row r="8426" spans="1:13" ht="41.4">
      <c r="A8426" t="s">
        <v>164</v>
      </c>
      <c r="B8426" t="s">
        <v>115</v>
      </c>
      <c r="C8426" s="14" t="s">
        <v>383</v>
      </c>
      <c r="D8426" t="s">
        <v>465</v>
      </c>
      <c r="E8426" t="s">
        <v>483</v>
      </c>
      <c r="F8426" s="20">
        <v>2027</v>
      </c>
      <c r="G8426" s="20">
        <v>54</v>
      </c>
      <c r="H8426" s="11">
        <v>12699.973161006001</v>
      </c>
      <c r="I8426" s="10">
        <v>3553129.6461597001</v>
      </c>
      <c r="J8426" s="33">
        <f t="shared" si="524"/>
        <v>3.5743061542188332E-3</v>
      </c>
      <c r="K8426" s="33">
        <f t="shared" si="525"/>
        <v>3.5679259258702967E-3</v>
      </c>
      <c r="L8426" s="33">
        <f t="shared" si="526"/>
        <v>0.97064477524696768</v>
      </c>
      <c r="M8426" s="33">
        <f t="shared" si="527"/>
        <v>0.96718158658855347</v>
      </c>
    </row>
    <row r="8427" spans="1:13" ht="41.4">
      <c r="A8427" t="s">
        <v>164</v>
      </c>
      <c r="B8427" t="s">
        <v>115</v>
      </c>
      <c r="C8427" s="14" t="s">
        <v>383</v>
      </c>
      <c r="D8427" t="s">
        <v>465</v>
      </c>
      <c r="E8427" t="s">
        <v>483</v>
      </c>
      <c r="F8427" s="20">
        <v>2027</v>
      </c>
      <c r="G8427" s="20">
        <v>55</v>
      </c>
      <c r="H8427" s="11">
        <v>13276.7606728964</v>
      </c>
      <c r="I8427" s="10">
        <v>3345091.4364162302</v>
      </c>
      <c r="J8427" s="33">
        <f t="shared" si="524"/>
        <v>3.9690277307099509E-3</v>
      </c>
      <c r="K8427" s="33">
        <f t="shared" si="525"/>
        <v>3.9611615506165432E-3</v>
      </c>
      <c r="L8427" s="33">
        <f t="shared" si="526"/>
        <v>0.96718158658855347</v>
      </c>
      <c r="M8427" s="33">
        <f t="shared" si="527"/>
        <v>0.96335042407529459</v>
      </c>
    </row>
    <row r="8428" spans="1:13" ht="41.4">
      <c r="A8428" t="s">
        <v>164</v>
      </c>
      <c r="B8428" t="s">
        <v>115</v>
      </c>
      <c r="C8428" s="14" t="s">
        <v>383</v>
      </c>
      <c r="D8428" t="s">
        <v>465</v>
      </c>
      <c r="E8428" t="s">
        <v>483</v>
      </c>
      <c r="F8428" s="20">
        <v>2027</v>
      </c>
      <c r="G8428" s="20">
        <v>56</v>
      </c>
      <c r="H8428" s="11">
        <v>14073.871264223601</v>
      </c>
      <c r="I8428" s="10">
        <v>3259883.4622263801</v>
      </c>
      <c r="J8428" s="33">
        <f t="shared" si="524"/>
        <v>4.3172927582545133E-3</v>
      </c>
      <c r="K8428" s="33">
        <f t="shared" si="525"/>
        <v>4.3079866470931982E-3</v>
      </c>
      <c r="L8428" s="33">
        <f t="shared" si="526"/>
        <v>0.96335042407529459</v>
      </c>
      <c r="M8428" s="33">
        <f t="shared" si="527"/>
        <v>0.95920032331190663</v>
      </c>
    </row>
    <row r="8429" spans="1:13" ht="41.4">
      <c r="A8429" t="s">
        <v>164</v>
      </c>
      <c r="B8429" t="s">
        <v>115</v>
      </c>
      <c r="C8429" s="14" t="s">
        <v>383</v>
      </c>
      <c r="D8429" t="s">
        <v>465</v>
      </c>
      <c r="E8429" t="s">
        <v>483</v>
      </c>
      <c r="F8429" s="20">
        <v>2027</v>
      </c>
      <c r="G8429" s="20">
        <v>57</v>
      </c>
      <c r="H8429" s="11">
        <v>15025.399878252299</v>
      </c>
      <c r="I8429" s="10">
        <v>3179780.5735975299</v>
      </c>
      <c r="J8429" s="33">
        <f t="shared" si="524"/>
        <v>4.7252945700127068E-3</v>
      </c>
      <c r="K8429" s="33">
        <f t="shared" si="525"/>
        <v>4.714147929590462E-3</v>
      </c>
      <c r="L8429" s="33">
        <f t="shared" si="526"/>
        <v>0.95920032331190663</v>
      </c>
      <c r="M8429" s="33">
        <f t="shared" si="527"/>
        <v>0.95467851109370327</v>
      </c>
    </row>
    <row r="8430" spans="1:13" ht="41.4">
      <c r="A8430" t="s">
        <v>164</v>
      </c>
      <c r="B8430" t="s">
        <v>115</v>
      </c>
      <c r="C8430" s="14" t="s">
        <v>383</v>
      </c>
      <c r="D8430" t="s">
        <v>465</v>
      </c>
      <c r="E8430" t="s">
        <v>483</v>
      </c>
      <c r="F8430" s="20">
        <v>2027</v>
      </c>
      <c r="G8430" s="20">
        <v>58</v>
      </c>
      <c r="H8430" s="11">
        <v>15980.6026412066</v>
      </c>
      <c r="I8430" s="10">
        <v>3090352.5518465</v>
      </c>
      <c r="J8430" s="33">
        <f t="shared" si="524"/>
        <v>5.171126068337451E-3</v>
      </c>
      <c r="K8430" s="33">
        <f t="shared" si="525"/>
        <v>5.1577788126215829E-3</v>
      </c>
      <c r="L8430" s="33">
        <f t="shared" si="526"/>
        <v>0.95467851109370327</v>
      </c>
      <c r="M8430" s="33">
        <f t="shared" si="527"/>
        <v>0.9497544904963191</v>
      </c>
    </row>
    <row r="8431" spans="1:13" ht="41.4">
      <c r="A8431" t="s">
        <v>164</v>
      </c>
      <c r="B8431" t="s">
        <v>115</v>
      </c>
      <c r="C8431" s="14" t="s">
        <v>383</v>
      </c>
      <c r="D8431" t="s">
        <v>465</v>
      </c>
      <c r="E8431" t="s">
        <v>483</v>
      </c>
      <c r="F8431" s="20">
        <v>2027</v>
      </c>
      <c r="G8431" s="20">
        <v>59</v>
      </c>
      <c r="H8431" s="11">
        <v>16839.846343954701</v>
      </c>
      <c r="I8431" s="10">
        <v>2980938.8242997201</v>
      </c>
      <c r="J8431" s="33">
        <f t="shared" si="524"/>
        <v>5.649175423085278E-3</v>
      </c>
      <c r="K8431" s="33">
        <f t="shared" si="525"/>
        <v>5.6332488364121414E-3</v>
      </c>
      <c r="L8431" s="33">
        <f t="shared" si="526"/>
        <v>0.9497544904963191</v>
      </c>
      <c r="M8431" s="33">
        <f t="shared" si="527"/>
        <v>0.94440428711785351</v>
      </c>
    </row>
    <row r="8432" spans="1:13" ht="41.4">
      <c r="A8432" t="s">
        <v>164</v>
      </c>
      <c r="B8432" t="s">
        <v>115</v>
      </c>
      <c r="C8432" s="14" t="s">
        <v>383</v>
      </c>
      <c r="D8432" t="s">
        <v>465</v>
      </c>
      <c r="E8432" t="s">
        <v>483</v>
      </c>
      <c r="F8432" s="20">
        <v>2027</v>
      </c>
      <c r="G8432" s="20">
        <v>60</v>
      </c>
      <c r="H8432" s="11">
        <v>17991.684644923898</v>
      </c>
      <c r="I8432" s="10">
        <v>2839903.3895735801</v>
      </c>
      <c r="J8432" s="33">
        <f t="shared" si="524"/>
        <v>6.3353157403095335E-3</v>
      </c>
      <c r="K8432" s="33">
        <f t="shared" si="525"/>
        <v>6.3152899397851403E-3</v>
      </c>
      <c r="L8432" s="33">
        <f t="shared" si="526"/>
        <v>0.94440428711785351</v>
      </c>
      <c r="M8432" s="33">
        <f t="shared" si="527"/>
        <v>0.93844010022432822</v>
      </c>
    </row>
    <row r="8433" spans="1:13" ht="41.4">
      <c r="A8433" t="s">
        <v>164</v>
      </c>
      <c r="B8433" t="s">
        <v>115</v>
      </c>
      <c r="C8433" s="14" t="s">
        <v>383</v>
      </c>
      <c r="D8433" t="s">
        <v>465</v>
      </c>
      <c r="E8433" t="s">
        <v>483</v>
      </c>
      <c r="F8433" s="20">
        <v>2027</v>
      </c>
      <c r="G8433" s="20">
        <v>61</v>
      </c>
      <c r="H8433" s="11">
        <v>18866.705359620599</v>
      </c>
      <c r="I8433" s="10">
        <v>2735345.7083847001</v>
      </c>
      <c r="J8433" s="33">
        <f t="shared" si="524"/>
        <v>6.8973750929501075E-3</v>
      </c>
      <c r="K8433" s="33">
        <f t="shared" si="525"/>
        <v>6.8736427962288182E-3</v>
      </c>
      <c r="L8433" s="33">
        <f t="shared" si="526"/>
        <v>0.93844010022432822</v>
      </c>
      <c r="M8433" s="33">
        <f t="shared" si="527"/>
        <v>0.93198959818972904</v>
      </c>
    </row>
    <row r="8434" spans="1:13" ht="41.4">
      <c r="A8434" t="s">
        <v>164</v>
      </c>
      <c r="B8434" t="s">
        <v>115</v>
      </c>
      <c r="C8434" s="14" t="s">
        <v>383</v>
      </c>
      <c r="D8434" t="s">
        <v>465</v>
      </c>
      <c r="E8434" t="s">
        <v>483</v>
      </c>
      <c r="F8434" s="20">
        <v>2027</v>
      </c>
      <c r="G8434" s="20">
        <v>62</v>
      </c>
      <c r="H8434" s="11">
        <v>19716.827528309899</v>
      </c>
      <c r="I8434" s="10">
        <v>2609414.4257517098</v>
      </c>
      <c r="J8434" s="33">
        <f t="shared" si="524"/>
        <v>7.5560353057487041E-3</v>
      </c>
      <c r="K8434" s="33">
        <f t="shared" si="525"/>
        <v>7.5275602356597027E-3</v>
      </c>
      <c r="L8434" s="33">
        <f t="shared" si="526"/>
        <v>0.93198959818972904</v>
      </c>
      <c r="M8434" s="33">
        <f t="shared" si="527"/>
        <v>0.92497399035034755</v>
      </c>
    </row>
    <row r="8435" spans="1:13" ht="41.4">
      <c r="A8435" t="s">
        <v>164</v>
      </c>
      <c r="B8435" t="s">
        <v>115</v>
      </c>
      <c r="C8435" s="14" t="s">
        <v>383</v>
      </c>
      <c r="D8435" t="s">
        <v>465</v>
      </c>
      <c r="E8435" t="s">
        <v>483</v>
      </c>
      <c r="F8435" s="20">
        <v>2027</v>
      </c>
      <c r="G8435" s="20">
        <v>63</v>
      </c>
      <c r="H8435" s="11">
        <v>20564.967374362099</v>
      </c>
      <c r="I8435" s="10">
        <v>2483624.5645884401</v>
      </c>
      <c r="J8435" s="33">
        <f t="shared" si="524"/>
        <v>8.2802238581377169E-3</v>
      </c>
      <c r="K8435" s="33">
        <f t="shared" si="525"/>
        <v>8.2460372272920024E-3</v>
      </c>
      <c r="L8435" s="33">
        <f t="shared" si="526"/>
        <v>0.92497399035034755</v>
      </c>
      <c r="M8435" s="33">
        <f t="shared" si="527"/>
        <v>0.91734662039164172</v>
      </c>
    </row>
    <row r="8436" spans="1:13" ht="41.4">
      <c r="A8436" t="s">
        <v>164</v>
      </c>
      <c r="B8436" t="s">
        <v>115</v>
      </c>
      <c r="C8436" s="14" t="s">
        <v>383</v>
      </c>
      <c r="D8436" t="s">
        <v>465</v>
      </c>
      <c r="E8436" t="s">
        <v>483</v>
      </c>
      <c r="F8436" s="20">
        <v>2027</v>
      </c>
      <c r="G8436" s="20">
        <v>64</v>
      </c>
      <c r="H8436" s="11">
        <v>21411.328056481299</v>
      </c>
      <c r="I8436" s="10">
        <v>2362853.7497152602</v>
      </c>
      <c r="J8436" s="33">
        <f t="shared" si="524"/>
        <v>9.0616391552213113E-3</v>
      </c>
      <c r="K8436" s="33">
        <f t="shared" si="525"/>
        <v>9.0207062362205326E-3</v>
      </c>
      <c r="L8436" s="33">
        <f t="shared" si="526"/>
        <v>0.91734662039164172</v>
      </c>
      <c r="M8436" s="33">
        <f t="shared" si="527"/>
        <v>0.90907150601229902</v>
      </c>
    </row>
    <row r="8437" spans="1:13" ht="41.4">
      <c r="A8437" t="s">
        <v>164</v>
      </c>
      <c r="B8437" t="s">
        <v>115</v>
      </c>
      <c r="C8437" s="14" t="s">
        <v>383</v>
      </c>
      <c r="D8437" t="s">
        <v>465</v>
      </c>
      <c r="E8437" t="s">
        <v>483</v>
      </c>
      <c r="F8437" s="20">
        <v>2027</v>
      </c>
      <c r="G8437" s="20">
        <v>65</v>
      </c>
      <c r="H8437" s="11">
        <v>21518.909369832199</v>
      </c>
      <c r="I8437" s="10">
        <v>2216374.8641818198</v>
      </c>
      <c r="J8437" s="33">
        <f t="shared" si="524"/>
        <v>9.709056765438439E-3</v>
      </c>
      <c r="K8437" s="33">
        <f t="shared" si="525"/>
        <v>9.6620760429075858E-3</v>
      </c>
      <c r="L8437" s="33">
        <f t="shared" si="526"/>
        <v>0.90907150601229902</v>
      </c>
      <c r="M8437" s="33">
        <f t="shared" si="527"/>
        <v>0.90028798799276766</v>
      </c>
    </row>
    <row r="8438" spans="1:13" ht="41.4">
      <c r="A8438" t="s">
        <v>164</v>
      </c>
      <c r="B8438" t="s">
        <v>115</v>
      </c>
      <c r="C8438" s="14" t="s">
        <v>383</v>
      </c>
      <c r="D8438" t="s">
        <v>465</v>
      </c>
      <c r="E8438" t="s">
        <v>483</v>
      </c>
      <c r="F8438" s="20">
        <v>2027</v>
      </c>
      <c r="G8438" s="20">
        <v>66</v>
      </c>
      <c r="H8438" s="11">
        <v>22209.356689656201</v>
      </c>
      <c r="I8438" s="10">
        <v>2095222.3720854199</v>
      </c>
      <c r="J8438" s="33">
        <f t="shared" si="524"/>
        <v>1.0599999783102139E-2</v>
      </c>
      <c r="K8438" s="33">
        <f t="shared" si="525"/>
        <v>1.0544017763136959E-2</v>
      </c>
      <c r="L8438" s="33">
        <f t="shared" si="526"/>
        <v>0.90028798799276766</v>
      </c>
      <c r="M8438" s="33">
        <f t="shared" si="527"/>
        <v>0.8907953354554331</v>
      </c>
    </row>
    <row r="8439" spans="1:13" ht="41.4">
      <c r="A8439" t="s">
        <v>164</v>
      </c>
      <c r="B8439" t="s">
        <v>115</v>
      </c>
      <c r="C8439" s="14" t="s">
        <v>383</v>
      </c>
      <c r="D8439" t="s">
        <v>465</v>
      </c>
      <c r="E8439" t="s">
        <v>483</v>
      </c>
      <c r="F8439" s="20">
        <v>2027</v>
      </c>
      <c r="G8439" s="20">
        <v>67</v>
      </c>
      <c r="H8439" s="11">
        <v>22926.334093723501</v>
      </c>
      <c r="I8439" s="10">
        <v>1970105.277493</v>
      </c>
      <c r="J8439" s="33">
        <f t="shared" si="524"/>
        <v>1.1637111151185655E-2</v>
      </c>
      <c r="K8439" s="33">
        <f t="shared" si="525"/>
        <v>1.1569661865022285E-2</v>
      </c>
      <c r="L8439" s="33">
        <f t="shared" si="526"/>
        <v>0.8907953354554331</v>
      </c>
      <c r="M8439" s="33">
        <f t="shared" si="527"/>
        <v>0.88048913463327461</v>
      </c>
    </row>
    <row r="8440" spans="1:13" ht="41.4">
      <c r="A8440" t="s">
        <v>164</v>
      </c>
      <c r="B8440" t="s">
        <v>115</v>
      </c>
      <c r="C8440" s="14" t="s">
        <v>383</v>
      </c>
      <c r="D8440" t="s">
        <v>465</v>
      </c>
      <c r="E8440" t="s">
        <v>483</v>
      </c>
      <c r="F8440" s="20">
        <v>2027</v>
      </c>
      <c r="G8440" s="20">
        <v>68</v>
      </c>
      <c r="H8440" s="11">
        <v>23503.0753456809</v>
      </c>
      <c r="I8440" s="10">
        <v>1839033.88947454</v>
      </c>
      <c r="J8440" s="33">
        <f t="shared" si="524"/>
        <v>1.2780120845079337E-2</v>
      </c>
      <c r="K8440" s="33">
        <f t="shared" si="525"/>
        <v>1.2698801891318889E-2</v>
      </c>
      <c r="L8440" s="33">
        <f t="shared" si="526"/>
        <v>0.88048913463327461</v>
      </c>
      <c r="M8440" s="33">
        <f t="shared" si="527"/>
        <v>0.8693079775451078</v>
      </c>
    </row>
    <row r="8441" spans="1:13" ht="41.4">
      <c r="A8441" t="s">
        <v>164</v>
      </c>
      <c r="B8441" t="s">
        <v>115</v>
      </c>
      <c r="C8441" s="14" t="s">
        <v>383</v>
      </c>
      <c r="D8441" t="s">
        <v>465</v>
      </c>
      <c r="E8441" t="s">
        <v>483</v>
      </c>
      <c r="F8441" s="20">
        <v>2027</v>
      </c>
      <c r="G8441" s="20">
        <v>69</v>
      </c>
      <c r="H8441" s="11">
        <v>23985.817700855499</v>
      </c>
      <c r="I8441" s="10">
        <v>1710558.23763624</v>
      </c>
      <c r="J8441" s="33">
        <f t="shared" si="524"/>
        <v>1.4022216357860259E-2</v>
      </c>
      <c r="K8441" s="33">
        <f t="shared" si="525"/>
        <v>1.3924362989715999E-2</v>
      </c>
      <c r="L8441" s="33">
        <f t="shared" si="526"/>
        <v>0.8693079775451078</v>
      </c>
      <c r="M8441" s="33">
        <f t="shared" si="527"/>
        <v>0.8572034177159138</v>
      </c>
    </row>
    <row r="8442" spans="1:13" ht="41.4">
      <c r="A8442" t="s">
        <v>164</v>
      </c>
      <c r="B8442" t="s">
        <v>115</v>
      </c>
      <c r="C8442" s="14" t="s">
        <v>383</v>
      </c>
      <c r="D8442" t="s">
        <v>465</v>
      </c>
      <c r="E8442" t="s">
        <v>483</v>
      </c>
      <c r="F8442" s="20">
        <v>2028</v>
      </c>
      <c r="G8442" s="20">
        <v>30</v>
      </c>
      <c r="H8442" s="11">
        <v>982.41339939711497</v>
      </c>
      <c r="I8442" s="10">
        <v>4420061.3074181899</v>
      </c>
      <c r="J8442" s="33">
        <f t="shared" si="524"/>
        <v>2.2226239209585856E-4</v>
      </c>
      <c r="K8442" s="33">
        <f t="shared" si="525"/>
        <v>2.2223769364027035E-4</v>
      </c>
      <c r="L8442" s="33">
        <f t="shared" si="526"/>
        <v>1</v>
      </c>
      <c r="M8442" s="33">
        <f t="shared" si="527"/>
        <v>0.99977776230635973</v>
      </c>
    </row>
    <row r="8443" spans="1:13" ht="41.4">
      <c r="A8443" t="s">
        <v>164</v>
      </c>
      <c r="B8443" t="s">
        <v>115</v>
      </c>
      <c r="C8443" s="14" t="s">
        <v>383</v>
      </c>
      <c r="D8443" t="s">
        <v>465</v>
      </c>
      <c r="E8443" t="s">
        <v>483</v>
      </c>
      <c r="F8443" s="20">
        <v>2028</v>
      </c>
      <c r="G8443" s="20">
        <v>31</v>
      </c>
      <c r="H8443" s="11">
        <v>1328.9124224135701</v>
      </c>
      <c r="I8443" s="10">
        <v>4561957.7669655196</v>
      </c>
      <c r="J8443" s="33">
        <f t="shared" si="524"/>
        <v>2.9130309623570314E-4</v>
      </c>
      <c r="K8443" s="33">
        <f t="shared" si="525"/>
        <v>2.912606716083399E-4</v>
      </c>
      <c r="L8443" s="33">
        <f t="shared" si="526"/>
        <v>0.99977776230635973</v>
      </c>
      <c r="M8443" s="33">
        <f t="shared" si="527"/>
        <v>0.99948656636385125</v>
      </c>
    </row>
    <row r="8444" spans="1:13" ht="41.4">
      <c r="A8444" t="s">
        <v>164</v>
      </c>
      <c r="B8444" t="s">
        <v>115</v>
      </c>
      <c r="C8444" s="14" t="s">
        <v>383</v>
      </c>
      <c r="D8444" t="s">
        <v>465</v>
      </c>
      <c r="E8444" t="s">
        <v>483</v>
      </c>
      <c r="F8444" s="20">
        <v>2028</v>
      </c>
      <c r="G8444" s="20">
        <v>32</v>
      </c>
      <c r="H8444" s="11">
        <v>1376.30264296922</v>
      </c>
      <c r="I8444" s="10">
        <v>4519612.1395076504</v>
      </c>
      <c r="J8444" s="33">
        <f t="shared" si="524"/>
        <v>3.0451786580057048E-4</v>
      </c>
      <c r="K8444" s="33">
        <f t="shared" si="525"/>
        <v>3.0447150494128383E-4</v>
      </c>
      <c r="L8444" s="33">
        <f t="shared" si="526"/>
        <v>0.99948656636385125</v>
      </c>
      <c r="M8444" s="33">
        <f t="shared" si="527"/>
        <v>0.99918225118482185</v>
      </c>
    </row>
    <row r="8445" spans="1:13" ht="41.4">
      <c r="A8445" t="s">
        <v>164</v>
      </c>
      <c r="B8445" t="s">
        <v>115</v>
      </c>
      <c r="C8445" s="14" t="s">
        <v>383</v>
      </c>
      <c r="D8445" t="s">
        <v>465</v>
      </c>
      <c r="E8445" t="s">
        <v>483</v>
      </c>
      <c r="F8445" s="20">
        <v>2028</v>
      </c>
      <c r="G8445" s="20">
        <v>33</v>
      </c>
      <c r="H8445" s="11">
        <v>1425.0881124288201</v>
      </c>
      <c r="I8445" s="10">
        <v>4447073.9920612704</v>
      </c>
      <c r="J8445" s="33">
        <f t="shared" si="524"/>
        <v>3.2045522853292466E-4</v>
      </c>
      <c r="K8445" s="33">
        <f t="shared" si="525"/>
        <v>3.2040388824039479E-4</v>
      </c>
      <c r="L8445" s="33">
        <f t="shared" si="526"/>
        <v>0.99918225118482185</v>
      </c>
      <c r="M8445" s="33">
        <f t="shared" si="527"/>
        <v>0.99886210930648145</v>
      </c>
    </row>
    <row r="8446" spans="1:13" ht="41.4">
      <c r="A8446" t="s">
        <v>164</v>
      </c>
      <c r="B8446" t="s">
        <v>115</v>
      </c>
      <c r="C8446" s="14" t="s">
        <v>383</v>
      </c>
      <c r="D8446" t="s">
        <v>465</v>
      </c>
      <c r="E8446" t="s">
        <v>483</v>
      </c>
      <c r="F8446" s="20">
        <v>2028</v>
      </c>
      <c r="G8446" s="20">
        <v>34</v>
      </c>
      <c r="H8446" s="11">
        <v>1489.93769244191</v>
      </c>
      <c r="I8446" s="10">
        <v>4390455.6426210897</v>
      </c>
      <c r="J8446" s="33">
        <f t="shared" si="524"/>
        <v>3.3935832945858471E-4</v>
      </c>
      <c r="K8446" s="33">
        <f t="shared" si="525"/>
        <v>3.3930075393384662E-4</v>
      </c>
      <c r="L8446" s="33">
        <f t="shared" si="526"/>
        <v>0.99886210930648145</v>
      </c>
      <c r="M8446" s="33">
        <f t="shared" si="527"/>
        <v>0.99852319463971784</v>
      </c>
    </row>
    <row r="8447" spans="1:13" ht="41.4">
      <c r="A8447" t="s">
        <v>164</v>
      </c>
      <c r="B8447" t="s">
        <v>115</v>
      </c>
      <c r="C8447" s="14" t="s">
        <v>383</v>
      </c>
      <c r="D8447" t="s">
        <v>465</v>
      </c>
      <c r="E8447" t="s">
        <v>483</v>
      </c>
      <c r="F8447" s="20">
        <v>2028</v>
      </c>
      <c r="G8447" s="20">
        <v>35</v>
      </c>
      <c r="H8447" s="11">
        <v>2020.3291322281</v>
      </c>
      <c r="I8447" s="10">
        <v>4337549.3499223497</v>
      </c>
      <c r="J8447" s="33">
        <f t="shared" si="524"/>
        <v>4.6577663312678336E-4</v>
      </c>
      <c r="K8447" s="33">
        <f t="shared" si="525"/>
        <v>4.6566817603033162E-4</v>
      </c>
      <c r="L8447" s="33">
        <f t="shared" si="526"/>
        <v>0.99852319463971784</v>
      </c>
      <c r="M8447" s="33">
        <f t="shared" si="527"/>
        <v>0.998058214164946</v>
      </c>
    </row>
    <row r="8448" spans="1:13" ht="41.4">
      <c r="A8448" t="s">
        <v>164</v>
      </c>
      <c r="B8448" t="s">
        <v>115</v>
      </c>
      <c r="C8448" s="14" t="s">
        <v>383</v>
      </c>
      <c r="D8448" t="s">
        <v>465</v>
      </c>
      <c r="E8448" t="s">
        <v>483</v>
      </c>
      <c r="F8448" s="20">
        <v>2028</v>
      </c>
      <c r="G8448" s="20">
        <v>36</v>
      </c>
      <c r="H8448" s="11">
        <v>2159.11144728115</v>
      </c>
      <c r="I8448" s="10">
        <v>4375959.1007994004</v>
      </c>
      <c r="J8448" s="33">
        <f t="shared" si="524"/>
        <v>4.9340302263947656E-4</v>
      </c>
      <c r="K8448" s="33">
        <f t="shared" si="525"/>
        <v>4.9328131938519704E-4</v>
      </c>
      <c r="L8448" s="33">
        <f t="shared" si="526"/>
        <v>0.998058214164946</v>
      </c>
      <c r="M8448" s="33">
        <f t="shared" si="527"/>
        <v>0.99756589069223944</v>
      </c>
    </row>
    <row r="8449" spans="1:13" ht="41.4">
      <c r="A8449" t="s">
        <v>164</v>
      </c>
      <c r="B8449" t="s">
        <v>115</v>
      </c>
      <c r="C8449" s="14" t="s">
        <v>383</v>
      </c>
      <c r="D8449" t="s">
        <v>465</v>
      </c>
      <c r="E8449" t="s">
        <v>483</v>
      </c>
      <c r="F8449" s="20">
        <v>2028</v>
      </c>
      <c r="G8449" s="20">
        <v>37</v>
      </c>
      <c r="H8449" s="11">
        <v>2330.7958228815401</v>
      </c>
      <c r="I8449" s="10">
        <v>4395208.3687185701</v>
      </c>
      <c r="J8449" s="33">
        <f t="shared" si="524"/>
        <v>5.3030382802103356E-4</v>
      </c>
      <c r="K8449" s="33">
        <f t="shared" si="525"/>
        <v>5.301632417982205E-4</v>
      </c>
      <c r="L8449" s="33">
        <f t="shared" si="526"/>
        <v>0.99756589069223944</v>
      </c>
      <c r="M8449" s="33">
        <f t="shared" si="527"/>
        <v>0.99703701792572275</v>
      </c>
    </row>
    <row r="8450" spans="1:13" ht="41.4">
      <c r="A8450" t="s">
        <v>164</v>
      </c>
      <c r="B8450" t="s">
        <v>115</v>
      </c>
      <c r="C8450" s="14" t="s">
        <v>383</v>
      </c>
      <c r="D8450" t="s">
        <v>465</v>
      </c>
      <c r="E8450" t="s">
        <v>483</v>
      </c>
      <c r="F8450" s="20">
        <v>2028</v>
      </c>
      <c r="G8450" s="20">
        <v>38</v>
      </c>
      <c r="H8450" s="11">
        <v>3545.62397328617</v>
      </c>
      <c r="I8450" s="10">
        <v>6472901.0704987403</v>
      </c>
      <c r="J8450" s="33">
        <f t="shared" ref="J8450:J8513" si="528">IF(I8450&gt;0,H8450/I8450,0)</f>
        <v>5.4776427673920529E-4</v>
      </c>
      <c r="K8450" s="33">
        <f t="shared" ref="K8450:K8513" si="529">1-EXP(-J8450)</f>
        <v>5.4761428127636513E-4</v>
      </c>
      <c r="L8450" s="33">
        <f t="shared" ref="L8450:L8513" si="530">IF(G8450=30,1,M8449)</f>
        <v>0.99703701792572275</v>
      </c>
      <c r="M8450" s="33">
        <f t="shared" ref="M8450:M8513" si="531">L8450*(1-K8450)</f>
        <v>0.99649102621574537</v>
      </c>
    </row>
    <row r="8451" spans="1:13" ht="41.4">
      <c r="A8451" t="s">
        <v>164</v>
      </c>
      <c r="B8451" t="s">
        <v>115</v>
      </c>
      <c r="C8451" s="14" t="s">
        <v>383</v>
      </c>
      <c r="D8451" t="s">
        <v>465</v>
      </c>
      <c r="E8451" t="s">
        <v>483</v>
      </c>
      <c r="F8451" s="20">
        <v>2028</v>
      </c>
      <c r="G8451" s="20">
        <v>39</v>
      </c>
      <c r="H8451" s="11">
        <v>2680.7765626514902</v>
      </c>
      <c r="I8451" s="10">
        <v>4356229.7340993397</v>
      </c>
      <c r="J8451" s="33">
        <f t="shared" si="528"/>
        <v>6.1538916133534606E-4</v>
      </c>
      <c r="K8451" s="33">
        <f t="shared" si="529"/>
        <v>6.151998482610832E-4</v>
      </c>
      <c r="L8451" s="33">
        <f t="shared" si="530"/>
        <v>0.99649102621574537</v>
      </c>
      <c r="M8451" s="33">
        <f t="shared" si="531"/>
        <v>0.99587798508762393</v>
      </c>
    </row>
    <row r="8452" spans="1:13" ht="41.4">
      <c r="A8452" t="s">
        <v>164</v>
      </c>
      <c r="B8452" t="s">
        <v>115</v>
      </c>
      <c r="C8452" s="14" t="s">
        <v>383</v>
      </c>
      <c r="D8452" t="s">
        <v>465</v>
      </c>
      <c r="E8452" t="s">
        <v>483</v>
      </c>
      <c r="F8452" s="20">
        <v>2028</v>
      </c>
      <c r="G8452" s="20">
        <v>40</v>
      </c>
      <c r="H8452" s="11">
        <v>3602.0260531909798</v>
      </c>
      <c r="I8452" s="10">
        <v>4340948.0493898103</v>
      </c>
      <c r="J8452" s="33">
        <f t="shared" si="528"/>
        <v>8.2977865945603805E-4</v>
      </c>
      <c r="K8452" s="33">
        <f t="shared" si="529"/>
        <v>8.2943448834604805E-4</v>
      </c>
      <c r="L8452" s="33">
        <f t="shared" si="530"/>
        <v>0.99587798508762393</v>
      </c>
      <c r="M8452" s="33">
        <f t="shared" si="531"/>
        <v>0.99505196954060771</v>
      </c>
    </row>
    <row r="8453" spans="1:13" ht="41.4">
      <c r="A8453" t="s">
        <v>164</v>
      </c>
      <c r="B8453" t="s">
        <v>115</v>
      </c>
      <c r="C8453" s="14" t="s">
        <v>383</v>
      </c>
      <c r="D8453" t="s">
        <v>465</v>
      </c>
      <c r="E8453" t="s">
        <v>483</v>
      </c>
      <c r="F8453" s="20">
        <v>2028</v>
      </c>
      <c r="G8453" s="20">
        <v>41</v>
      </c>
      <c r="H8453" s="11">
        <v>3745.46176743049</v>
      </c>
      <c r="I8453" s="10">
        <v>4208814.3508039201</v>
      </c>
      <c r="J8453" s="33">
        <f t="shared" si="528"/>
        <v>8.8990899936346071E-4</v>
      </c>
      <c r="K8453" s="33">
        <f t="shared" si="529"/>
        <v>8.8951314778251689E-4</v>
      </c>
      <c r="L8453" s="33">
        <f t="shared" si="530"/>
        <v>0.99505196954060771</v>
      </c>
      <c r="M8453" s="33">
        <f t="shared" si="531"/>
        <v>0.99416685773097446</v>
      </c>
    </row>
    <row r="8454" spans="1:13" ht="41.4">
      <c r="A8454" t="s">
        <v>164</v>
      </c>
      <c r="B8454" t="s">
        <v>115</v>
      </c>
      <c r="C8454" s="14" t="s">
        <v>383</v>
      </c>
      <c r="D8454" t="s">
        <v>465</v>
      </c>
      <c r="E8454" t="s">
        <v>483</v>
      </c>
      <c r="F8454" s="20">
        <v>2028</v>
      </c>
      <c r="G8454" s="20">
        <v>42</v>
      </c>
      <c r="H8454" s="11">
        <v>4037.8155245222501</v>
      </c>
      <c r="I8454" s="10">
        <v>4175775.7613010202</v>
      </c>
      <c r="J8454" s="33">
        <f t="shared" si="528"/>
        <v>9.6696177077866205E-4</v>
      </c>
      <c r="K8454" s="33">
        <f t="shared" si="529"/>
        <v>9.6649441389651258E-4</v>
      </c>
      <c r="L8454" s="33">
        <f t="shared" si="530"/>
        <v>0.99416685773097446</v>
      </c>
      <c r="M8454" s="33">
        <f t="shared" si="531"/>
        <v>0.99320600101649648</v>
      </c>
    </row>
    <row r="8455" spans="1:13" ht="41.4">
      <c r="A8455" t="s">
        <v>164</v>
      </c>
      <c r="B8455" t="s">
        <v>115</v>
      </c>
      <c r="C8455" s="14" t="s">
        <v>383</v>
      </c>
      <c r="D8455" t="s">
        <v>465</v>
      </c>
      <c r="E8455" t="s">
        <v>483</v>
      </c>
      <c r="F8455" s="20">
        <v>2028</v>
      </c>
      <c r="G8455" s="20">
        <v>43</v>
      </c>
      <c r="H8455" s="11">
        <v>4466.4916359010103</v>
      </c>
      <c r="I8455" s="10">
        <v>4237047.5868562004</v>
      </c>
      <c r="J8455" s="33">
        <f t="shared" si="528"/>
        <v>1.0541518697492498E-3</v>
      </c>
      <c r="K8455" s="33">
        <f t="shared" si="529"/>
        <v>1.0535964468508796E-3</v>
      </c>
      <c r="L8455" s="33">
        <f t="shared" si="530"/>
        <v>0.99320600101649648</v>
      </c>
      <c r="M8455" s="33">
        <f t="shared" si="531"/>
        <v>0.99215956270283456</v>
      </c>
    </row>
    <row r="8456" spans="1:13" ht="41.4">
      <c r="A8456" t="s">
        <v>164</v>
      </c>
      <c r="B8456" t="s">
        <v>115</v>
      </c>
      <c r="C8456" s="14" t="s">
        <v>383</v>
      </c>
      <c r="D8456" t="s">
        <v>465</v>
      </c>
      <c r="E8456" t="s">
        <v>483</v>
      </c>
      <c r="F8456" s="20">
        <v>2028</v>
      </c>
      <c r="G8456" s="20">
        <v>44</v>
      </c>
      <c r="H8456" s="11">
        <v>4983.6914925656902</v>
      </c>
      <c r="I8456" s="10">
        <v>4323823.5082085598</v>
      </c>
      <c r="J8456" s="33">
        <f t="shared" si="528"/>
        <v>1.1526121459639609E-3</v>
      </c>
      <c r="K8456" s="33">
        <f t="shared" si="529"/>
        <v>1.1519481437213264E-3</v>
      </c>
      <c r="L8456" s="33">
        <f t="shared" si="530"/>
        <v>0.99215956270283456</v>
      </c>
      <c r="M8456" s="33">
        <f t="shared" si="531"/>
        <v>0.99101664633630371</v>
      </c>
    </row>
    <row r="8457" spans="1:13" ht="41.4">
      <c r="A8457" t="s">
        <v>164</v>
      </c>
      <c r="B8457" t="s">
        <v>115</v>
      </c>
      <c r="C8457" s="14" t="s">
        <v>383</v>
      </c>
      <c r="D8457" t="s">
        <v>465</v>
      </c>
      <c r="E8457" t="s">
        <v>483</v>
      </c>
      <c r="F8457" s="20">
        <v>2028</v>
      </c>
      <c r="G8457" s="20">
        <v>45</v>
      </c>
      <c r="H8457" s="11">
        <v>6417.7727601482502</v>
      </c>
      <c r="I8457" s="10">
        <v>4301287.9185245</v>
      </c>
      <c r="J8457" s="33">
        <f t="shared" si="528"/>
        <v>1.4920583977902559E-3</v>
      </c>
      <c r="K8457" s="33">
        <f t="shared" si="529"/>
        <v>1.4909458320655489E-3</v>
      </c>
      <c r="L8457" s="33">
        <f t="shared" si="530"/>
        <v>0.99101664633630371</v>
      </c>
      <c r="M8457" s="33">
        <f t="shared" si="531"/>
        <v>0.98953909419794106</v>
      </c>
    </row>
    <row r="8458" spans="1:13" ht="41.4">
      <c r="A8458" t="s">
        <v>164</v>
      </c>
      <c r="B8458" t="s">
        <v>115</v>
      </c>
      <c r="C8458" s="14" t="s">
        <v>383</v>
      </c>
      <c r="D8458" t="s">
        <v>465</v>
      </c>
      <c r="E8458" t="s">
        <v>483</v>
      </c>
      <c r="F8458" s="20">
        <v>2028</v>
      </c>
      <c r="G8458" s="20">
        <v>46</v>
      </c>
      <c r="H8458" s="11">
        <v>6751.0751056524396</v>
      </c>
      <c r="I8458" s="10">
        <v>4164720.1617499501</v>
      </c>
      <c r="J8458" s="33">
        <f t="shared" si="528"/>
        <v>1.621015300777314E-3</v>
      </c>
      <c r="K8458" s="33">
        <f t="shared" si="529"/>
        <v>1.6197021651080945E-3</v>
      </c>
      <c r="L8458" s="33">
        <f t="shared" si="530"/>
        <v>0.98953909419794106</v>
      </c>
      <c r="M8458" s="33">
        <f t="shared" si="531"/>
        <v>0.98793633558460958</v>
      </c>
    </row>
    <row r="8459" spans="1:13" ht="41.4">
      <c r="A8459" t="s">
        <v>164</v>
      </c>
      <c r="B8459" t="s">
        <v>115</v>
      </c>
      <c r="C8459" s="14" t="s">
        <v>383</v>
      </c>
      <c r="D8459" t="s">
        <v>465</v>
      </c>
      <c r="E8459" t="s">
        <v>483</v>
      </c>
      <c r="F8459" s="20">
        <v>2028</v>
      </c>
      <c r="G8459" s="20">
        <v>47</v>
      </c>
      <c r="H8459" s="11">
        <v>7284.4206513327499</v>
      </c>
      <c r="I8459" s="10">
        <v>4091962.12785787</v>
      </c>
      <c r="J8459" s="33">
        <f t="shared" si="528"/>
        <v>1.7801779253382589E-3</v>
      </c>
      <c r="K8459" s="33">
        <f t="shared" si="529"/>
        <v>1.7785943484376343E-3</v>
      </c>
      <c r="L8459" s="33">
        <f t="shared" si="530"/>
        <v>0.98793633558460958</v>
      </c>
      <c r="M8459" s="33">
        <f t="shared" si="531"/>
        <v>0.98617919760152262</v>
      </c>
    </row>
    <row r="8460" spans="1:13" ht="41.4">
      <c r="A8460" t="s">
        <v>164</v>
      </c>
      <c r="B8460" t="s">
        <v>115</v>
      </c>
      <c r="C8460" s="14" t="s">
        <v>383</v>
      </c>
      <c r="D8460" t="s">
        <v>465</v>
      </c>
      <c r="E8460" t="s">
        <v>483</v>
      </c>
      <c r="F8460" s="20">
        <v>2028</v>
      </c>
      <c r="G8460" s="20">
        <v>48</v>
      </c>
      <c r="H8460" s="11">
        <v>7883.1206251327303</v>
      </c>
      <c r="I8460" s="10">
        <v>4035175.2488728799</v>
      </c>
      <c r="J8460" s="33">
        <f t="shared" si="528"/>
        <v>1.9536005598107969E-3</v>
      </c>
      <c r="K8460" s="33">
        <f t="shared" si="529"/>
        <v>1.9516935243011346E-3</v>
      </c>
      <c r="L8460" s="33">
        <f t="shared" si="530"/>
        <v>0.98617919760152262</v>
      </c>
      <c r="M8460" s="33">
        <f t="shared" si="531"/>
        <v>0.98425447804776323</v>
      </c>
    </row>
    <row r="8461" spans="1:13" ht="41.4">
      <c r="A8461" t="s">
        <v>164</v>
      </c>
      <c r="B8461" t="s">
        <v>115</v>
      </c>
      <c r="C8461" s="14" t="s">
        <v>383</v>
      </c>
      <c r="D8461" t="s">
        <v>465</v>
      </c>
      <c r="E8461" t="s">
        <v>483</v>
      </c>
      <c r="F8461" s="20">
        <v>2028</v>
      </c>
      <c r="G8461" s="20">
        <v>49</v>
      </c>
      <c r="H8461" s="11">
        <v>8507.9572475004898</v>
      </c>
      <c r="I8461" s="10">
        <v>3972915.9403462699</v>
      </c>
      <c r="J8461" s="33">
        <f t="shared" si="528"/>
        <v>2.1414893683250084E-3</v>
      </c>
      <c r="K8461" s="33">
        <f t="shared" si="529"/>
        <v>2.1391980158951274E-3</v>
      </c>
      <c r="L8461" s="33">
        <f t="shared" si="530"/>
        <v>0.98425447804776323</v>
      </c>
      <c r="M8461" s="33">
        <f t="shared" si="531"/>
        <v>0.98214896282118758</v>
      </c>
    </row>
    <row r="8462" spans="1:13" ht="41.4">
      <c r="A8462" t="s">
        <v>164</v>
      </c>
      <c r="B8462" t="s">
        <v>115</v>
      </c>
      <c r="C8462" s="14" t="s">
        <v>383</v>
      </c>
      <c r="D8462" t="s">
        <v>465</v>
      </c>
      <c r="E8462" t="s">
        <v>483</v>
      </c>
      <c r="F8462" s="20">
        <v>2028</v>
      </c>
      <c r="G8462" s="20">
        <v>50</v>
      </c>
      <c r="H8462" s="11">
        <v>9723.3266118906504</v>
      </c>
      <c r="I8462" s="10">
        <v>3891168.4199493001</v>
      </c>
      <c r="J8462" s="33">
        <f t="shared" si="528"/>
        <v>2.4988192651957584E-3</v>
      </c>
      <c r="K8462" s="33">
        <f t="shared" si="529"/>
        <v>2.4956998151905996E-3</v>
      </c>
      <c r="L8462" s="33">
        <f t="shared" si="530"/>
        <v>0.98214896282118758</v>
      </c>
      <c r="M8462" s="33">
        <f t="shared" si="531"/>
        <v>0.97969781383618515</v>
      </c>
    </row>
    <row r="8463" spans="1:13" ht="41.4">
      <c r="A8463" t="s">
        <v>164</v>
      </c>
      <c r="B8463" t="s">
        <v>115</v>
      </c>
      <c r="C8463" s="14" t="s">
        <v>383</v>
      </c>
      <c r="D8463" t="s">
        <v>465</v>
      </c>
      <c r="E8463" t="s">
        <v>483</v>
      </c>
      <c r="F8463" s="20">
        <v>2028</v>
      </c>
      <c r="G8463" s="20">
        <v>51</v>
      </c>
      <c r="H8463" s="11">
        <v>10371.7606499209</v>
      </c>
      <c r="I8463" s="10">
        <v>3825827.3868939802</v>
      </c>
      <c r="J8463" s="33">
        <f t="shared" si="528"/>
        <v>2.710984997768358E-3</v>
      </c>
      <c r="K8463" s="33">
        <f t="shared" si="529"/>
        <v>2.7073135963933126E-3</v>
      </c>
      <c r="L8463" s="33">
        <f t="shared" si="530"/>
        <v>0.97969781383618515</v>
      </c>
      <c r="M8463" s="33">
        <f t="shared" si="531"/>
        <v>0.97704546462442965</v>
      </c>
    </row>
    <row r="8464" spans="1:13" ht="41.4">
      <c r="A8464" t="s">
        <v>164</v>
      </c>
      <c r="B8464" t="s">
        <v>115</v>
      </c>
      <c r="C8464" s="14" t="s">
        <v>383</v>
      </c>
      <c r="D8464" t="s">
        <v>465</v>
      </c>
      <c r="E8464" t="s">
        <v>483</v>
      </c>
      <c r="F8464" s="20">
        <v>2028</v>
      </c>
      <c r="G8464" s="20">
        <v>52</v>
      </c>
      <c r="H8464" s="11">
        <v>11120.290719102501</v>
      </c>
      <c r="I8464" s="10">
        <v>3749440.84468169</v>
      </c>
      <c r="J8464" s="33">
        <f t="shared" si="528"/>
        <v>2.9658530911017911E-3</v>
      </c>
      <c r="K8464" s="33">
        <f t="shared" si="529"/>
        <v>2.9614592936820783E-3</v>
      </c>
      <c r="L8464" s="33">
        <f t="shared" si="530"/>
        <v>0.97704546462442965</v>
      </c>
      <c r="M8464" s="33">
        <f t="shared" si="531"/>
        <v>0.97415198425286775</v>
      </c>
    </row>
    <row r="8465" spans="1:13" ht="41.4">
      <c r="A8465" t="s">
        <v>164</v>
      </c>
      <c r="B8465" t="s">
        <v>115</v>
      </c>
      <c r="C8465" s="14" t="s">
        <v>383</v>
      </c>
      <c r="D8465" t="s">
        <v>465</v>
      </c>
      <c r="E8465" t="s">
        <v>483</v>
      </c>
      <c r="F8465" s="20">
        <v>2028</v>
      </c>
      <c r="G8465" s="20">
        <v>53</v>
      </c>
      <c r="H8465" s="11">
        <v>11912.898191817099</v>
      </c>
      <c r="I8465" s="10">
        <v>3672338.5317696198</v>
      </c>
      <c r="J8465" s="33">
        <f t="shared" si="528"/>
        <v>3.2439542511557436E-3</v>
      </c>
      <c r="K8465" s="33">
        <f t="shared" si="529"/>
        <v>3.2386983164371941E-3</v>
      </c>
      <c r="L8465" s="33">
        <f t="shared" si="530"/>
        <v>0.97415198425286775</v>
      </c>
      <c r="M8465" s="33">
        <f t="shared" si="531"/>
        <v>0.970996999861514</v>
      </c>
    </row>
    <row r="8466" spans="1:13" ht="41.4">
      <c r="A8466" t="s">
        <v>164</v>
      </c>
      <c r="B8466" t="s">
        <v>115</v>
      </c>
      <c r="C8466" s="14" t="s">
        <v>383</v>
      </c>
      <c r="D8466" t="s">
        <v>465</v>
      </c>
      <c r="E8466" t="s">
        <v>483</v>
      </c>
      <c r="F8466" s="20">
        <v>2028</v>
      </c>
      <c r="G8466" s="20">
        <v>54</v>
      </c>
      <c r="H8466" s="11">
        <v>12658.2849388104</v>
      </c>
      <c r="I8466" s="10">
        <v>3567542.04698192</v>
      </c>
      <c r="J8466" s="33">
        <f t="shared" si="528"/>
        <v>3.5481810086917111E-3</v>
      </c>
      <c r="K8466" s="33">
        <f t="shared" si="529"/>
        <v>3.541893652880268E-3</v>
      </c>
      <c r="L8466" s="33">
        <f t="shared" si="530"/>
        <v>0.970996999861514</v>
      </c>
      <c r="M8466" s="33">
        <f t="shared" si="531"/>
        <v>0.96755783175073873</v>
      </c>
    </row>
    <row r="8467" spans="1:13" ht="41.4">
      <c r="A8467" t="s">
        <v>164</v>
      </c>
      <c r="B8467" t="s">
        <v>115</v>
      </c>
      <c r="C8467" s="14" t="s">
        <v>383</v>
      </c>
      <c r="D8467" t="s">
        <v>465</v>
      </c>
      <c r="E8467" t="s">
        <v>483</v>
      </c>
      <c r="F8467" s="20">
        <v>2028</v>
      </c>
      <c r="G8467" s="20">
        <v>55</v>
      </c>
      <c r="H8467" s="11">
        <v>13838.273997714299</v>
      </c>
      <c r="I8467" s="10">
        <v>3523368.3379915101</v>
      </c>
      <c r="J8467" s="33">
        <f t="shared" si="528"/>
        <v>3.927569493231804E-3</v>
      </c>
      <c r="K8467" s="33">
        <f t="shared" si="529"/>
        <v>3.9198666799142856E-3</v>
      </c>
      <c r="L8467" s="33">
        <f t="shared" si="530"/>
        <v>0.96755783175073873</v>
      </c>
      <c r="M8467" s="33">
        <f t="shared" si="531"/>
        <v>0.96376513404516895</v>
      </c>
    </row>
    <row r="8468" spans="1:13" ht="41.4">
      <c r="A8468" t="s">
        <v>164</v>
      </c>
      <c r="B8468" t="s">
        <v>115</v>
      </c>
      <c r="C8468" s="14" t="s">
        <v>383</v>
      </c>
      <c r="D8468" t="s">
        <v>465</v>
      </c>
      <c r="E8468" t="s">
        <v>483</v>
      </c>
      <c r="F8468" s="20">
        <v>2028</v>
      </c>
      <c r="G8468" s="20">
        <v>56</v>
      </c>
      <c r="H8468" s="11">
        <v>14147.4889455258</v>
      </c>
      <c r="I8468" s="10">
        <v>3314003.5759187201</v>
      </c>
      <c r="J8468" s="33">
        <f t="shared" si="528"/>
        <v>4.269002317417169E-3</v>
      </c>
      <c r="K8468" s="33">
        <f t="shared" si="529"/>
        <v>4.2599030798512461E-3</v>
      </c>
      <c r="L8468" s="33">
        <f t="shared" si="530"/>
        <v>0.96376513404516895</v>
      </c>
      <c r="M8468" s="33">
        <f t="shared" si="531"/>
        <v>0.9596595879823967</v>
      </c>
    </row>
    <row r="8469" spans="1:13" ht="41.4">
      <c r="A8469" t="s">
        <v>164</v>
      </c>
      <c r="B8469" t="s">
        <v>115</v>
      </c>
      <c r="C8469" s="14" t="s">
        <v>383</v>
      </c>
      <c r="D8469" t="s">
        <v>465</v>
      </c>
      <c r="E8469" t="s">
        <v>483</v>
      </c>
      <c r="F8469" s="20">
        <v>2028</v>
      </c>
      <c r="G8469" s="20">
        <v>57</v>
      </c>
      <c r="H8469" s="11">
        <v>15079.706689651601</v>
      </c>
      <c r="I8469" s="10">
        <v>3227331.0129096499</v>
      </c>
      <c r="J8469" s="33">
        <f t="shared" si="528"/>
        <v>4.6725007844969271E-3</v>
      </c>
      <c r="K8469" s="33">
        <f t="shared" si="529"/>
        <v>4.661601634742718E-3</v>
      </c>
      <c r="L8469" s="33">
        <f t="shared" si="530"/>
        <v>0.9596595879823967</v>
      </c>
      <c r="M8469" s="33">
        <f t="shared" si="531"/>
        <v>0.95518603727826146</v>
      </c>
    </row>
    <row r="8470" spans="1:13" ht="41.4">
      <c r="A8470" t="s">
        <v>164</v>
      </c>
      <c r="B8470" t="s">
        <v>115</v>
      </c>
      <c r="C8470" s="14" t="s">
        <v>383</v>
      </c>
      <c r="D8470" t="s">
        <v>465</v>
      </c>
      <c r="E8470" t="s">
        <v>483</v>
      </c>
      <c r="F8470" s="20">
        <v>2028</v>
      </c>
      <c r="G8470" s="20">
        <v>58</v>
      </c>
      <c r="H8470" s="11">
        <v>16084.836694451</v>
      </c>
      <c r="I8470" s="10">
        <v>3145073.7103634202</v>
      </c>
      <c r="J8470" s="33">
        <f t="shared" si="528"/>
        <v>5.1142956177622819E-3</v>
      </c>
      <c r="K8470" s="33">
        <f t="shared" si="529"/>
        <v>5.1012398743889298E-3</v>
      </c>
      <c r="L8470" s="33">
        <f t="shared" si="530"/>
        <v>0.95518603727826146</v>
      </c>
      <c r="M8470" s="33">
        <f t="shared" si="531"/>
        <v>0.95031340417743804</v>
      </c>
    </row>
    <row r="8471" spans="1:13" ht="41.4">
      <c r="A8471" t="s">
        <v>164</v>
      </c>
      <c r="B8471" t="s">
        <v>115</v>
      </c>
      <c r="C8471" s="14" t="s">
        <v>383</v>
      </c>
      <c r="D8471" t="s">
        <v>465</v>
      </c>
      <c r="E8471" t="s">
        <v>483</v>
      </c>
      <c r="F8471" s="20">
        <v>2028</v>
      </c>
      <c r="G8471" s="20">
        <v>59</v>
      </c>
      <c r="H8471" s="11">
        <v>17091.586790392899</v>
      </c>
      <c r="I8471" s="10">
        <v>3053481.2282509301</v>
      </c>
      <c r="J8471" s="33">
        <f t="shared" si="528"/>
        <v>5.597410140354182E-3</v>
      </c>
      <c r="K8471" s="33">
        <f t="shared" si="529"/>
        <v>5.581773828102099E-3</v>
      </c>
      <c r="L8471" s="33">
        <f t="shared" si="530"/>
        <v>0.95031340417743804</v>
      </c>
      <c r="M8471" s="33">
        <f t="shared" si="531"/>
        <v>0.94500896968950576</v>
      </c>
    </row>
    <row r="8472" spans="1:13" ht="41.4">
      <c r="A8472" t="s">
        <v>164</v>
      </c>
      <c r="B8472" t="s">
        <v>115</v>
      </c>
      <c r="C8472" s="14" t="s">
        <v>383</v>
      </c>
      <c r="D8472" t="s">
        <v>465</v>
      </c>
      <c r="E8472" t="s">
        <v>483</v>
      </c>
      <c r="F8472" s="20">
        <v>2028</v>
      </c>
      <c r="G8472" s="20">
        <v>60</v>
      </c>
      <c r="H8472" s="11">
        <v>18412.476387342602</v>
      </c>
      <c r="I8472" s="10">
        <v>2942086.6265681102</v>
      </c>
      <c r="J8472" s="33">
        <f t="shared" si="528"/>
        <v>6.2583053201327437E-3</v>
      </c>
      <c r="K8472" s="33">
        <f t="shared" si="529"/>
        <v>6.2387629160888247E-3</v>
      </c>
      <c r="L8472" s="33">
        <f t="shared" si="530"/>
        <v>0.94500896968950576</v>
      </c>
      <c r="M8472" s="33">
        <f t="shared" si="531"/>
        <v>0.93911328277403561</v>
      </c>
    </row>
    <row r="8473" spans="1:13" ht="41.4">
      <c r="A8473" t="s">
        <v>164</v>
      </c>
      <c r="B8473" t="s">
        <v>115</v>
      </c>
      <c r="C8473" s="14" t="s">
        <v>383</v>
      </c>
      <c r="D8473" t="s">
        <v>465</v>
      </c>
      <c r="E8473" t="s">
        <v>483</v>
      </c>
      <c r="F8473" s="20">
        <v>2028</v>
      </c>
      <c r="G8473" s="20">
        <v>61</v>
      </c>
      <c r="H8473" s="11">
        <v>19056.078909718999</v>
      </c>
      <c r="I8473" s="10">
        <v>2798798.2857701401</v>
      </c>
      <c r="J8473" s="33">
        <f t="shared" si="528"/>
        <v>6.8086646353205738E-3</v>
      </c>
      <c r="K8473" s="33">
        <f t="shared" si="529"/>
        <v>6.7855381947552473E-3</v>
      </c>
      <c r="L8473" s="33">
        <f t="shared" si="530"/>
        <v>0.93911328277403561</v>
      </c>
      <c r="M8473" s="33">
        <f t="shared" si="531"/>
        <v>0.93274089372457036</v>
      </c>
    </row>
    <row r="8474" spans="1:13" ht="41.4">
      <c r="A8474" t="s">
        <v>164</v>
      </c>
      <c r="B8474" t="s">
        <v>115</v>
      </c>
      <c r="C8474" s="14" t="s">
        <v>383</v>
      </c>
      <c r="D8474" t="s">
        <v>465</v>
      </c>
      <c r="E8474" t="s">
        <v>483</v>
      </c>
      <c r="F8474" s="20">
        <v>2028</v>
      </c>
      <c r="G8474" s="20">
        <v>62</v>
      </c>
      <c r="H8474" s="11">
        <v>20092.5531847044</v>
      </c>
      <c r="I8474" s="10">
        <v>2692753.3607864198</v>
      </c>
      <c r="J8474" s="33">
        <f t="shared" si="528"/>
        <v>7.4617131584737342E-3</v>
      </c>
      <c r="K8474" s="33">
        <f t="shared" si="529"/>
        <v>7.4339436890423771E-3</v>
      </c>
      <c r="L8474" s="33">
        <f t="shared" si="530"/>
        <v>0.93274089372457036</v>
      </c>
      <c r="M8474" s="33">
        <f t="shared" si="531"/>
        <v>0.92580695044415484</v>
      </c>
    </row>
    <row r="8475" spans="1:13" ht="41.4">
      <c r="A8475" t="s">
        <v>164</v>
      </c>
      <c r="B8475" t="s">
        <v>115</v>
      </c>
      <c r="C8475" s="14" t="s">
        <v>383</v>
      </c>
      <c r="D8475" t="s">
        <v>465</v>
      </c>
      <c r="E8475" t="s">
        <v>483</v>
      </c>
      <c r="F8475" s="20">
        <v>2028</v>
      </c>
      <c r="G8475" s="20">
        <v>63</v>
      </c>
      <c r="H8475" s="11">
        <v>20974.916453598002</v>
      </c>
      <c r="I8475" s="10">
        <v>2564962.9139363901</v>
      </c>
      <c r="J8475" s="33">
        <f t="shared" si="528"/>
        <v>8.1774735765704609E-3</v>
      </c>
      <c r="K8475" s="33">
        <f t="shared" si="529"/>
        <v>8.1441289929113925E-3</v>
      </c>
      <c r="L8475" s="33">
        <f t="shared" si="530"/>
        <v>0.92580695044415484</v>
      </c>
      <c r="M8475" s="33">
        <f t="shared" si="531"/>
        <v>0.91826705921720375</v>
      </c>
    </row>
    <row r="8476" spans="1:13" ht="41.4">
      <c r="A8476" t="s">
        <v>164</v>
      </c>
      <c r="B8476" t="s">
        <v>115</v>
      </c>
      <c r="C8476" s="14" t="s">
        <v>383</v>
      </c>
      <c r="D8476" t="s">
        <v>465</v>
      </c>
      <c r="E8476" t="s">
        <v>483</v>
      </c>
      <c r="F8476" s="20">
        <v>2028</v>
      </c>
      <c r="G8476" s="20">
        <v>64</v>
      </c>
      <c r="H8476" s="11">
        <v>21849.736762706299</v>
      </c>
      <c r="I8476" s="10">
        <v>2437316.34440747</v>
      </c>
      <c r="J8476" s="33">
        <f t="shared" si="528"/>
        <v>8.9646700203038828E-3</v>
      </c>
      <c r="K8476" s="33">
        <f t="shared" si="529"/>
        <v>8.9246071721369447E-3</v>
      </c>
      <c r="L8476" s="33">
        <f t="shared" si="530"/>
        <v>0.91826705921720375</v>
      </c>
      <c r="M8476" s="33">
        <f t="shared" si="531"/>
        <v>0.91007188643457682</v>
      </c>
    </row>
    <row r="8477" spans="1:13" ht="41.4">
      <c r="A8477" t="s">
        <v>164</v>
      </c>
      <c r="B8477" t="s">
        <v>115</v>
      </c>
      <c r="C8477" s="14" t="s">
        <v>383</v>
      </c>
      <c r="D8477" t="s">
        <v>465</v>
      </c>
      <c r="E8477" t="s">
        <v>483</v>
      </c>
      <c r="F8477" s="20">
        <v>2028</v>
      </c>
      <c r="G8477" s="20">
        <v>65</v>
      </c>
      <c r="H8477" s="11">
        <v>22120.507079882998</v>
      </c>
      <c r="I8477" s="10">
        <v>2314646.7008824502</v>
      </c>
      <c r="J8477" s="33">
        <f t="shared" si="528"/>
        <v>9.5567531197956208E-3</v>
      </c>
      <c r="K8477" s="33">
        <f t="shared" si="529"/>
        <v>9.5112324799498937E-3</v>
      </c>
      <c r="L8477" s="33">
        <f t="shared" si="530"/>
        <v>0.91007188643457682</v>
      </c>
      <c r="M8477" s="33">
        <f t="shared" si="531"/>
        <v>0.90141598114923105</v>
      </c>
    </row>
    <row r="8478" spans="1:13" ht="41.4">
      <c r="A8478" t="s">
        <v>164</v>
      </c>
      <c r="B8478" t="s">
        <v>115</v>
      </c>
      <c r="C8478" s="14" t="s">
        <v>383</v>
      </c>
      <c r="D8478" t="s">
        <v>465</v>
      </c>
      <c r="E8478" t="s">
        <v>483</v>
      </c>
      <c r="F8478" s="20">
        <v>2028</v>
      </c>
      <c r="G8478" s="20">
        <v>66</v>
      </c>
      <c r="H8478" s="11">
        <v>22656.254893136</v>
      </c>
      <c r="I8478" s="10">
        <v>2166831.4338180898</v>
      </c>
      <c r="J8478" s="33">
        <f t="shared" si="528"/>
        <v>1.0455937891400389E-2</v>
      </c>
      <c r="K8478" s="33">
        <f t="shared" si="529"/>
        <v>1.040146459458724E-2</v>
      </c>
      <c r="L8478" s="33">
        <f t="shared" si="530"/>
        <v>0.90141598114923105</v>
      </c>
      <c r="M8478" s="33">
        <f t="shared" si="531"/>
        <v>0.89203993473631216</v>
      </c>
    </row>
    <row r="8479" spans="1:13" ht="41.4">
      <c r="A8479" t="s">
        <v>164</v>
      </c>
      <c r="B8479" t="s">
        <v>115</v>
      </c>
      <c r="C8479" s="14" t="s">
        <v>383</v>
      </c>
      <c r="D8479" t="s">
        <v>465</v>
      </c>
      <c r="E8479" t="s">
        <v>483</v>
      </c>
      <c r="F8479" s="20">
        <v>2028</v>
      </c>
      <c r="G8479" s="20">
        <v>67</v>
      </c>
      <c r="H8479" s="11">
        <v>23462.748324225999</v>
      </c>
      <c r="I8479" s="10">
        <v>2043838.8137568999</v>
      </c>
      <c r="J8479" s="33">
        <f t="shared" si="528"/>
        <v>1.147974496144231E-2</v>
      </c>
      <c r="K8479" s="33">
        <f t="shared" si="529"/>
        <v>1.1414104109438661E-2</v>
      </c>
      <c r="L8479" s="33">
        <f t="shared" si="530"/>
        <v>0.89203993473631216</v>
      </c>
      <c r="M8479" s="33">
        <f t="shared" si="531"/>
        <v>0.88185809805145499</v>
      </c>
    </row>
    <row r="8480" spans="1:13" ht="41.4">
      <c r="A8480" t="s">
        <v>164</v>
      </c>
      <c r="B8480" t="s">
        <v>115</v>
      </c>
      <c r="C8480" s="14" t="s">
        <v>383</v>
      </c>
      <c r="D8480" t="s">
        <v>465</v>
      </c>
      <c r="E8480" t="s">
        <v>483</v>
      </c>
      <c r="F8480" s="20">
        <v>2028</v>
      </c>
      <c r="G8480" s="20">
        <v>68</v>
      </c>
      <c r="H8480" s="11">
        <v>24171.4207399445</v>
      </c>
      <c r="I8480" s="10">
        <v>1917142.71831723</v>
      </c>
      <c r="J8480" s="33">
        <f t="shared" si="528"/>
        <v>1.2608044518021558E-2</v>
      </c>
      <c r="K8480" s="33">
        <f t="shared" si="529"/>
        <v>1.2528896109486376E-2</v>
      </c>
      <c r="L8480" s="33">
        <f t="shared" si="530"/>
        <v>0.88185809805145499</v>
      </c>
      <c r="M8480" s="33">
        <f t="shared" si="531"/>
        <v>0.87080938955765907</v>
      </c>
    </row>
    <row r="8481" spans="1:13" ht="41.4">
      <c r="A8481" t="s">
        <v>164</v>
      </c>
      <c r="B8481" t="s">
        <v>115</v>
      </c>
      <c r="C8481" s="14" t="s">
        <v>383</v>
      </c>
      <c r="D8481" t="s">
        <v>465</v>
      </c>
      <c r="E8481" t="s">
        <v>483</v>
      </c>
      <c r="F8481" s="20">
        <v>2028</v>
      </c>
      <c r="G8481" s="20">
        <v>69</v>
      </c>
      <c r="H8481" s="11">
        <v>24726.7563627251</v>
      </c>
      <c r="I8481" s="10">
        <v>1784819.8750974301</v>
      </c>
      <c r="J8481" s="33">
        <f t="shared" si="528"/>
        <v>1.3853922576571101E-2</v>
      </c>
      <c r="K8481" s="33">
        <f t="shared" si="529"/>
        <v>1.3758398627133017E-2</v>
      </c>
      <c r="L8481" s="33">
        <f t="shared" si="530"/>
        <v>0.87080938955765907</v>
      </c>
      <c r="M8481" s="33">
        <f t="shared" si="531"/>
        <v>0.8588284468478744</v>
      </c>
    </row>
    <row r="8482" spans="1:13" ht="41.4">
      <c r="A8482" t="s">
        <v>164</v>
      </c>
      <c r="B8482" t="s">
        <v>115</v>
      </c>
      <c r="C8482" s="14" t="s">
        <v>383</v>
      </c>
      <c r="D8482" t="s">
        <v>465</v>
      </c>
      <c r="E8482" t="s">
        <v>483</v>
      </c>
      <c r="F8482" s="20">
        <v>2029</v>
      </c>
      <c r="G8482" s="20">
        <v>30</v>
      </c>
      <c r="H8482" s="11">
        <v>961.78312741263596</v>
      </c>
      <c r="I8482" s="10">
        <v>4353630.5369432904</v>
      </c>
      <c r="J8482" s="33">
        <f t="shared" si="528"/>
        <v>2.2091519233230793E-4</v>
      </c>
      <c r="K8482" s="33">
        <f t="shared" si="529"/>
        <v>2.2089079236797815E-4</v>
      </c>
      <c r="L8482" s="33">
        <f t="shared" si="530"/>
        <v>1</v>
      </c>
      <c r="M8482" s="33">
        <f t="shared" si="531"/>
        <v>0.99977910920763202</v>
      </c>
    </row>
    <row r="8483" spans="1:13" ht="41.4">
      <c r="A8483" t="s">
        <v>164</v>
      </c>
      <c r="B8483" t="s">
        <v>115</v>
      </c>
      <c r="C8483" s="14" t="s">
        <v>383</v>
      </c>
      <c r="D8483" t="s">
        <v>465</v>
      </c>
      <c r="E8483" t="s">
        <v>483</v>
      </c>
      <c r="F8483" s="20">
        <v>2029</v>
      </c>
      <c r="G8483" s="20">
        <v>31</v>
      </c>
      <c r="H8483" s="11">
        <v>1098.2302494881201</v>
      </c>
      <c r="I8483" s="10">
        <v>4413845.9911358198</v>
      </c>
      <c r="J8483" s="33">
        <f t="shared" si="528"/>
        <v>2.4881480950936197E-4</v>
      </c>
      <c r="K8483" s="33">
        <f t="shared" si="529"/>
        <v>2.4878385767179712E-4</v>
      </c>
      <c r="L8483" s="33">
        <f t="shared" si="530"/>
        <v>0.99977910920763202</v>
      </c>
      <c r="M8483" s="33">
        <f t="shared" si="531"/>
        <v>0.99953038030402364</v>
      </c>
    </row>
    <row r="8484" spans="1:13" ht="41.4">
      <c r="A8484" t="s">
        <v>164</v>
      </c>
      <c r="B8484" t="s">
        <v>115</v>
      </c>
      <c r="C8484" s="14" t="s">
        <v>383</v>
      </c>
      <c r="D8484" t="s">
        <v>465</v>
      </c>
      <c r="E8484" t="s">
        <v>483</v>
      </c>
      <c r="F8484" s="20">
        <v>2029</v>
      </c>
      <c r="G8484" s="20">
        <v>32</v>
      </c>
      <c r="H8484" s="11">
        <v>1380.53692061734</v>
      </c>
      <c r="I8484" s="10">
        <v>4555495.1981635699</v>
      </c>
      <c r="J8484" s="33">
        <f t="shared" si="528"/>
        <v>3.0304870503954605E-4</v>
      </c>
      <c r="K8484" s="33">
        <f t="shared" si="529"/>
        <v>3.0300279041894917E-4</v>
      </c>
      <c r="L8484" s="33">
        <f t="shared" si="530"/>
        <v>0.99953038030402364</v>
      </c>
      <c r="M8484" s="33">
        <f t="shared" si="531"/>
        <v>0.99922751980968305</v>
      </c>
    </row>
    <row r="8485" spans="1:13" ht="41.4">
      <c r="A8485" t="s">
        <v>164</v>
      </c>
      <c r="B8485" t="s">
        <v>115</v>
      </c>
      <c r="C8485" s="14" t="s">
        <v>383</v>
      </c>
      <c r="D8485" t="s">
        <v>465</v>
      </c>
      <c r="E8485" t="s">
        <v>483</v>
      </c>
      <c r="F8485" s="20">
        <v>2029</v>
      </c>
      <c r="G8485" s="20">
        <v>33</v>
      </c>
      <c r="H8485" s="11">
        <v>1439.0747020164499</v>
      </c>
      <c r="I8485" s="10">
        <v>4512947.6971305599</v>
      </c>
      <c r="J8485" s="33">
        <f t="shared" si="528"/>
        <v>3.1887688459838521E-4</v>
      </c>
      <c r="K8485" s="33">
        <f t="shared" si="529"/>
        <v>3.1882604876820597E-4</v>
      </c>
      <c r="L8485" s="33">
        <f t="shared" si="530"/>
        <v>0.99922751980968305</v>
      </c>
      <c r="M8485" s="33">
        <f t="shared" si="531"/>
        <v>0.99890894004772168</v>
      </c>
    </row>
    <row r="8486" spans="1:13" ht="41.4">
      <c r="A8486" t="s">
        <v>164</v>
      </c>
      <c r="B8486" t="s">
        <v>115</v>
      </c>
      <c r="C8486" s="14" t="s">
        <v>383</v>
      </c>
      <c r="D8486" t="s">
        <v>465</v>
      </c>
      <c r="E8486" t="s">
        <v>483</v>
      </c>
      <c r="F8486" s="20">
        <v>2029</v>
      </c>
      <c r="G8486" s="20">
        <v>34</v>
      </c>
      <c r="H8486" s="11">
        <v>1499.2278999083501</v>
      </c>
      <c r="I8486" s="10">
        <v>4440207.5392944496</v>
      </c>
      <c r="J8486" s="33">
        <f t="shared" si="528"/>
        <v>3.3764815870444153E-4</v>
      </c>
      <c r="K8486" s="33">
        <f t="shared" si="529"/>
        <v>3.3759116198006645E-4</v>
      </c>
      <c r="L8486" s="33">
        <f t="shared" si="530"/>
        <v>0.99890894004772168</v>
      </c>
      <c r="M8486" s="33">
        <f t="shared" si="531"/>
        <v>0.99857171721793869</v>
      </c>
    </row>
    <row r="8487" spans="1:13" ht="41.4">
      <c r="A8487" t="s">
        <v>164</v>
      </c>
      <c r="B8487" t="s">
        <v>115</v>
      </c>
      <c r="C8487" s="14" t="s">
        <v>383</v>
      </c>
      <c r="D8487" t="s">
        <v>465</v>
      </c>
      <c r="E8487" t="s">
        <v>483</v>
      </c>
      <c r="F8487" s="20">
        <v>2029</v>
      </c>
      <c r="G8487" s="20">
        <v>35</v>
      </c>
      <c r="H8487" s="11">
        <v>2023.4467615060801</v>
      </c>
      <c r="I8487" s="10">
        <v>4383311.0988541301</v>
      </c>
      <c r="J8487" s="33">
        <f t="shared" si="528"/>
        <v>4.616251769204888E-4</v>
      </c>
      <c r="K8487" s="33">
        <f t="shared" si="529"/>
        <v>4.615186444117958E-4</v>
      </c>
      <c r="L8487" s="33">
        <f t="shared" si="530"/>
        <v>0.99857171721793869</v>
      </c>
      <c r="M8487" s="33">
        <f t="shared" si="531"/>
        <v>0.99811085775266029</v>
      </c>
    </row>
    <row r="8488" spans="1:13" ht="41.4">
      <c r="A8488" t="s">
        <v>164</v>
      </c>
      <c r="B8488" t="s">
        <v>115</v>
      </c>
      <c r="C8488" s="14" t="s">
        <v>383</v>
      </c>
      <c r="D8488" t="s">
        <v>465</v>
      </c>
      <c r="E8488" t="s">
        <v>483</v>
      </c>
      <c r="F8488" s="20">
        <v>2029</v>
      </c>
      <c r="G8488" s="20">
        <v>36</v>
      </c>
      <c r="H8488" s="11">
        <v>2113.1171525079899</v>
      </c>
      <c r="I8488" s="10">
        <v>4329562.7206831304</v>
      </c>
      <c r="J8488" s="33">
        <f t="shared" si="528"/>
        <v>4.8806710719612265E-4</v>
      </c>
      <c r="K8488" s="33">
        <f t="shared" si="529"/>
        <v>4.8794802182028363E-4</v>
      </c>
      <c r="L8488" s="33">
        <f t="shared" si="530"/>
        <v>0.99811085775266029</v>
      </c>
      <c r="M8488" s="33">
        <f t="shared" si="531"/>
        <v>0.99762383153406253</v>
      </c>
    </row>
    <row r="8489" spans="1:13" ht="41.4">
      <c r="A8489" t="s">
        <v>164</v>
      </c>
      <c r="B8489" t="s">
        <v>115</v>
      </c>
      <c r="C8489" s="14" t="s">
        <v>383</v>
      </c>
      <c r="D8489" t="s">
        <v>465</v>
      </c>
      <c r="E8489" t="s">
        <v>483</v>
      </c>
      <c r="F8489" s="20">
        <v>2029</v>
      </c>
      <c r="G8489" s="20">
        <v>37</v>
      </c>
      <c r="H8489" s="11">
        <v>2290.3164862264898</v>
      </c>
      <c r="I8489" s="10">
        <v>4367907.0000956096</v>
      </c>
      <c r="J8489" s="33">
        <f t="shared" si="528"/>
        <v>5.2435101896087914E-4</v>
      </c>
      <c r="K8489" s="33">
        <f t="shared" si="529"/>
        <v>5.2421357099008414E-4</v>
      </c>
      <c r="L8489" s="33">
        <f t="shared" si="530"/>
        <v>0.99762383153406253</v>
      </c>
      <c r="M8489" s="33">
        <f t="shared" si="531"/>
        <v>0.99710086358282923</v>
      </c>
    </row>
    <row r="8490" spans="1:13" ht="41.4">
      <c r="A8490" t="s">
        <v>164</v>
      </c>
      <c r="B8490" t="s">
        <v>115</v>
      </c>
      <c r="C8490" s="14" t="s">
        <v>383</v>
      </c>
      <c r="D8490" t="s">
        <v>465</v>
      </c>
      <c r="E8490" t="s">
        <v>483</v>
      </c>
      <c r="F8490" s="20">
        <v>2029</v>
      </c>
      <c r="G8490" s="20">
        <v>38</v>
      </c>
      <c r="H8490" s="11">
        <v>2476.9960181684601</v>
      </c>
      <c r="I8490" s="10">
        <v>4386549.0748729296</v>
      </c>
      <c r="J8490" s="33">
        <f t="shared" si="528"/>
        <v>5.6467988295337015E-4</v>
      </c>
      <c r="K8490" s="33">
        <f t="shared" si="529"/>
        <v>5.6452048127331178E-4</v>
      </c>
      <c r="L8490" s="33">
        <f t="shared" si="530"/>
        <v>0.99710086358282923</v>
      </c>
      <c r="M8490" s="33">
        <f t="shared" si="531"/>
        <v>0.99653797972344138</v>
      </c>
    </row>
    <row r="8491" spans="1:13" ht="41.4">
      <c r="A8491" t="s">
        <v>164</v>
      </c>
      <c r="B8491" t="s">
        <v>115</v>
      </c>
      <c r="C8491" s="14" t="s">
        <v>383</v>
      </c>
      <c r="D8491" t="s">
        <v>465</v>
      </c>
      <c r="E8491" t="s">
        <v>483</v>
      </c>
      <c r="F8491" s="20">
        <v>2029</v>
      </c>
      <c r="G8491" s="20">
        <v>39</v>
      </c>
      <c r="H8491" s="11">
        <v>3767.0644113582498</v>
      </c>
      <c r="I8491" s="10">
        <v>6459692.1696805796</v>
      </c>
      <c r="J8491" s="33">
        <f t="shared" si="528"/>
        <v>5.831646946025486E-4</v>
      </c>
      <c r="K8491" s="33">
        <f t="shared" si="529"/>
        <v>5.829946871210856E-4</v>
      </c>
      <c r="L8491" s="33">
        <f t="shared" si="530"/>
        <v>0.99653797972344138</v>
      </c>
      <c r="M8491" s="33">
        <f t="shared" si="531"/>
        <v>0.99595700337574822</v>
      </c>
    </row>
    <row r="8492" spans="1:13" ht="41.4">
      <c r="A8492" t="s">
        <v>164</v>
      </c>
      <c r="B8492" t="s">
        <v>115</v>
      </c>
      <c r="C8492" s="14" t="s">
        <v>383</v>
      </c>
      <c r="D8492" t="s">
        <v>465</v>
      </c>
      <c r="E8492" t="s">
        <v>483</v>
      </c>
      <c r="F8492" s="20">
        <v>2029</v>
      </c>
      <c r="G8492" s="20">
        <v>40</v>
      </c>
      <c r="H8492" s="11">
        <v>3576.0099598521901</v>
      </c>
      <c r="I8492" s="10">
        <v>4346330.8232019898</v>
      </c>
      <c r="J8492" s="33">
        <f t="shared" si="528"/>
        <v>8.2276524850855796E-4</v>
      </c>
      <c r="K8492" s="33">
        <f t="shared" si="529"/>
        <v>8.2242686998990067E-4</v>
      </c>
      <c r="L8492" s="33">
        <f t="shared" si="530"/>
        <v>0.99595700337574822</v>
      </c>
      <c r="M8492" s="33">
        <f t="shared" si="531"/>
        <v>0.99513790157481741</v>
      </c>
    </row>
    <row r="8493" spans="1:13" ht="41.4">
      <c r="A8493" t="s">
        <v>164</v>
      </c>
      <c r="B8493" t="s">
        <v>115</v>
      </c>
      <c r="C8493" s="14" t="s">
        <v>383</v>
      </c>
      <c r="D8493" t="s">
        <v>465</v>
      </c>
      <c r="E8493" t="s">
        <v>483</v>
      </c>
      <c r="F8493" s="20">
        <v>2029</v>
      </c>
      <c r="G8493" s="20">
        <v>41</v>
      </c>
      <c r="H8493" s="11">
        <v>3811.7622634874801</v>
      </c>
      <c r="I8493" s="10">
        <v>4329512.1361429701</v>
      </c>
      <c r="J8493" s="33">
        <f t="shared" si="528"/>
        <v>8.8041380728944268E-4</v>
      </c>
      <c r="K8493" s="33">
        <f t="shared" si="529"/>
        <v>8.8002635676731611E-4</v>
      </c>
      <c r="L8493" s="33">
        <f t="shared" si="530"/>
        <v>0.99513790157481741</v>
      </c>
      <c r="M8493" s="33">
        <f t="shared" si="531"/>
        <v>0.99426215399281348</v>
      </c>
    </row>
    <row r="8494" spans="1:13" ht="41.4">
      <c r="A8494" t="s">
        <v>164</v>
      </c>
      <c r="B8494" t="s">
        <v>115</v>
      </c>
      <c r="C8494" s="14" t="s">
        <v>383</v>
      </c>
      <c r="D8494" t="s">
        <v>465</v>
      </c>
      <c r="E8494" t="s">
        <v>483</v>
      </c>
      <c r="F8494" s="20">
        <v>2029</v>
      </c>
      <c r="G8494" s="20">
        <v>42</v>
      </c>
      <c r="H8494" s="11">
        <v>4018.1603537022902</v>
      </c>
      <c r="I8494" s="10">
        <v>4197694.0320596099</v>
      </c>
      <c r="J8494" s="33">
        <f t="shared" si="528"/>
        <v>9.5723040388695719E-4</v>
      </c>
      <c r="K8494" s="33">
        <f t="shared" si="529"/>
        <v>9.5677240501235161E-4</v>
      </c>
      <c r="L8494" s="33">
        <f t="shared" si="530"/>
        <v>0.99426215399281348</v>
      </c>
      <c r="M8494" s="33">
        <f t="shared" si="531"/>
        <v>0.99331087140052499</v>
      </c>
    </row>
    <row r="8495" spans="1:13" ht="41.4">
      <c r="A8495" t="s">
        <v>164</v>
      </c>
      <c r="B8495" t="s">
        <v>115</v>
      </c>
      <c r="C8495" s="14" t="s">
        <v>383</v>
      </c>
      <c r="D8495" t="s">
        <v>465</v>
      </c>
      <c r="E8495" t="s">
        <v>483</v>
      </c>
      <c r="F8495" s="20">
        <v>2029</v>
      </c>
      <c r="G8495" s="20">
        <v>43</v>
      </c>
      <c r="H8495" s="11">
        <v>4345.6327693965504</v>
      </c>
      <c r="I8495" s="10">
        <v>4163835.3776781498</v>
      </c>
      <c r="J8495" s="33">
        <f t="shared" si="528"/>
        <v>1.0436610420990694E-3</v>
      </c>
      <c r="K8495" s="33">
        <f t="shared" si="529"/>
        <v>1.0431166173284767E-3</v>
      </c>
      <c r="L8495" s="33">
        <f t="shared" si="530"/>
        <v>0.99331087140052499</v>
      </c>
      <c r="M8495" s="33">
        <f t="shared" si="531"/>
        <v>0.99227473232439412</v>
      </c>
    </row>
    <row r="8496" spans="1:13" ht="41.4">
      <c r="A8496" t="s">
        <v>164</v>
      </c>
      <c r="B8496" t="s">
        <v>115</v>
      </c>
      <c r="C8496" s="14" t="s">
        <v>383</v>
      </c>
      <c r="D8496" t="s">
        <v>465</v>
      </c>
      <c r="E8496" t="s">
        <v>483</v>
      </c>
      <c r="F8496" s="20">
        <v>2029</v>
      </c>
      <c r="G8496" s="20">
        <v>44</v>
      </c>
      <c r="H8496" s="11">
        <v>4821.11492960757</v>
      </c>
      <c r="I8496" s="10">
        <v>4223892.3490819298</v>
      </c>
      <c r="J8496" s="33">
        <f t="shared" si="528"/>
        <v>1.141391524965225E-3</v>
      </c>
      <c r="K8496" s="33">
        <f t="shared" si="529"/>
        <v>1.1407403854172271E-3</v>
      </c>
      <c r="L8496" s="33">
        <f t="shared" si="530"/>
        <v>0.99227473232439412</v>
      </c>
      <c r="M8496" s="33">
        <f t="shared" si="531"/>
        <v>0.99114280446380265</v>
      </c>
    </row>
    <row r="8497" spans="1:13" ht="41.4">
      <c r="A8497" t="s">
        <v>164</v>
      </c>
      <c r="B8497" t="s">
        <v>115</v>
      </c>
      <c r="C8497" s="14" t="s">
        <v>383</v>
      </c>
      <c r="D8497" t="s">
        <v>465</v>
      </c>
      <c r="E8497" t="s">
        <v>483</v>
      </c>
      <c r="F8497" s="20">
        <v>2029</v>
      </c>
      <c r="G8497" s="20">
        <v>45</v>
      </c>
      <c r="H8497" s="11">
        <v>6379.1615256055402</v>
      </c>
      <c r="I8497" s="10">
        <v>4309198.3987320997</v>
      </c>
      <c r="J8497" s="33">
        <f t="shared" si="528"/>
        <v>1.4803592072907313E-3</v>
      </c>
      <c r="K8497" s="33">
        <f t="shared" si="529"/>
        <v>1.4792640160915527E-3</v>
      </c>
      <c r="L8497" s="33">
        <f t="shared" si="530"/>
        <v>0.99114280446380265</v>
      </c>
      <c r="M8497" s="33">
        <f t="shared" si="531"/>
        <v>0.98967664257835131</v>
      </c>
    </row>
    <row r="8498" spans="1:13" ht="41.4">
      <c r="A8498" t="s">
        <v>164</v>
      </c>
      <c r="B8498" t="s">
        <v>115</v>
      </c>
      <c r="C8498" s="14" t="s">
        <v>383</v>
      </c>
      <c r="D8498" t="s">
        <v>465</v>
      </c>
      <c r="E8498" t="s">
        <v>483</v>
      </c>
      <c r="F8498" s="20">
        <v>2029</v>
      </c>
      <c r="G8498" s="20">
        <v>46</v>
      </c>
      <c r="H8498" s="11">
        <v>6869.17876856372</v>
      </c>
      <c r="I8498" s="10">
        <v>4284340.4794419901</v>
      </c>
      <c r="J8498" s="33">
        <f t="shared" si="528"/>
        <v>1.6033223319959831E-3</v>
      </c>
      <c r="K8498" s="33">
        <f t="shared" si="529"/>
        <v>1.6020376973986394E-3</v>
      </c>
      <c r="L8498" s="33">
        <f t="shared" si="530"/>
        <v>0.98967664257835131</v>
      </c>
      <c r="M8498" s="33">
        <f t="shared" si="531"/>
        <v>0.98809114328870584</v>
      </c>
    </row>
    <row r="8499" spans="1:13" ht="41.4">
      <c r="A8499" t="s">
        <v>164</v>
      </c>
      <c r="B8499" t="s">
        <v>115</v>
      </c>
      <c r="C8499" s="14" t="s">
        <v>383</v>
      </c>
      <c r="D8499" t="s">
        <v>465</v>
      </c>
      <c r="E8499" t="s">
        <v>483</v>
      </c>
      <c r="F8499" s="20">
        <v>2029</v>
      </c>
      <c r="G8499" s="20">
        <v>47</v>
      </c>
      <c r="H8499" s="11">
        <v>7310.1695591100497</v>
      </c>
      <c r="I8499" s="10">
        <v>4147862.0740479399</v>
      </c>
      <c r="J8499" s="33">
        <f t="shared" si="528"/>
        <v>1.76239456100718E-3</v>
      </c>
      <c r="K8499" s="33">
        <f t="shared" si="529"/>
        <v>1.7608424556541102E-3</v>
      </c>
      <c r="L8499" s="33">
        <f t="shared" si="530"/>
        <v>0.98809114328870584</v>
      </c>
      <c r="M8499" s="33">
        <f t="shared" si="531"/>
        <v>0.98635127045354731</v>
      </c>
    </row>
    <row r="8500" spans="1:13" ht="41.4">
      <c r="A8500" t="s">
        <v>164</v>
      </c>
      <c r="B8500" t="s">
        <v>115</v>
      </c>
      <c r="C8500" s="14" t="s">
        <v>383</v>
      </c>
      <c r="D8500" t="s">
        <v>465</v>
      </c>
      <c r="E8500" t="s">
        <v>483</v>
      </c>
      <c r="F8500" s="20">
        <v>2029</v>
      </c>
      <c r="G8500" s="20">
        <v>48</v>
      </c>
      <c r="H8500" s="11">
        <v>7881.9619966721302</v>
      </c>
      <c r="I8500" s="10">
        <v>4073809.0916869901</v>
      </c>
      <c r="J8500" s="33">
        <f t="shared" si="528"/>
        <v>1.9347892400643056E-3</v>
      </c>
      <c r="K8500" s="33">
        <f t="shared" si="529"/>
        <v>1.9329187418969385E-3</v>
      </c>
      <c r="L8500" s="33">
        <f t="shared" si="530"/>
        <v>0.98635127045354731</v>
      </c>
      <c r="M8500" s="33">
        <f t="shared" si="531"/>
        <v>0.98444473359679374</v>
      </c>
    </row>
    <row r="8501" spans="1:13" ht="41.4">
      <c r="A8501" t="s">
        <v>164</v>
      </c>
      <c r="B8501" t="s">
        <v>115</v>
      </c>
      <c r="C8501" s="14" t="s">
        <v>383</v>
      </c>
      <c r="D8501" t="s">
        <v>465</v>
      </c>
      <c r="E8501" t="s">
        <v>483</v>
      </c>
      <c r="F8501" s="20">
        <v>2029</v>
      </c>
      <c r="G8501" s="20">
        <v>49</v>
      </c>
      <c r="H8501" s="11">
        <v>8520.4051238107295</v>
      </c>
      <c r="I8501" s="10">
        <v>4015559.8360333899</v>
      </c>
      <c r="J8501" s="33">
        <f t="shared" si="528"/>
        <v>2.1218473816162257E-3</v>
      </c>
      <c r="K8501" s="33">
        <f t="shared" si="529"/>
        <v>2.1195978547929872E-3</v>
      </c>
      <c r="L8501" s="33">
        <f t="shared" si="530"/>
        <v>0.98444473359679374</v>
      </c>
      <c r="M8501" s="33">
        <f t="shared" si="531"/>
        <v>0.98235810665129975</v>
      </c>
    </row>
    <row r="8502" spans="1:13" ht="41.4">
      <c r="A8502" t="s">
        <v>164</v>
      </c>
      <c r="B8502" t="s">
        <v>115</v>
      </c>
      <c r="C8502" s="14" t="s">
        <v>383</v>
      </c>
      <c r="D8502" t="s">
        <v>465</v>
      </c>
      <c r="E8502" t="s">
        <v>483</v>
      </c>
      <c r="F8502" s="20">
        <v>2029</v>
      </c>
      <c r="G8502" s="20">
        <v>50</v>
      </c>
      <c r="H8502" s="11">
        <v>9795.5311636527604</v>
      </c>
      <c r="I8502" s="10">
        <v>3951770.2776795202</v>
      </c>
      <c r="J8502" s="33">
        <f t="shared" si="528"/>
        <v>2.4787703928490236E-3</v>
      </c>
      <c r="K8502" s="33">
        <f t="shared" si="529"/>
        <v>2.4757007783324791E-3</v>
      </c>
      <c r="L8502" s="33">
        <f t="shared" si="530"/>
        <v>0.98235810665129975</v>
      </c>
      <c r="M8502" s="33">
        <f t="shared" si="531"/>
        <v>0.97992608192206188</v>
      </c>
    </row>
    <row r="8503" spans="1:13" ht="41.4">
      <c r="A8503" t="s">
        <v>164</v>
      </c>
      <c r="B8503" t="s">
        <v>115</v>
      </c>
      <c r="C8503" s="14" t="s">
        <v>383</v>
      </c>
      <c r="D8503" t="s">
        <v>465</v>
      </c>
      <c r="E8503" t="s">
        <v>483</v>
      </c>
      <c r="F8503" s="20">
        <v>2029</v>
      </c>
      <c r="G8503" s="20">
        <v>51</v>
      </c>
      <c r="H8503" s="11">
        <v>10372.006662997899</v>
      </c>
      <c r="I8503" s="10">
        <v>3867664.58030432</v>
      </c>
      <c r="J8503" s="33">
        <f t="shared" si="528"/>
        <v>2.6817234141285843E-3</v>
      </c>
      <c r="K8503" s="33">
        <f t="shared" si="529"/>
        <v>2.6781308060715991E-3</v>
      </c>
      <c r="L8503" s="33">
        <f t="shared" si="530"/>
        <v>0.97992608192206188</v>
      </c>
      <c r="M8503" s="33">
        <f t="shared" si="531"/>
        <v>0.97730171169439339</v>
      </c>
    </row>
    <row r="8504" spans="1:13" ht="41.4">
      <c r="A8504" t="s">
        <v>164</v>
      </c>
      <c r="B8504" t="s">
        <v>115</v>
      </c>
      <c r="C8504" s="14" t="s">
        <v>383</v>
      </c>
      <c r="D8504" t="s">
        <v>465</v>
      </c>
      <c r="E8504" t="s">
        <v>483</v>
      </c>
      <c r="F8504" s="20">
        <v>2029</v>
      </c>
      <c r="G8504" s="20">
        <v>52</v>
      </c>
      <c r="H8504" s="11">
        <v>11169.3798809934</v>
      </c>
      <c r="I8504" s="10">
        <v>3801519.3659127201</v>
      </c>
      <c r="J8504" s="33">
        <f t="shared" si="528"/>
        <v>2.9381357309781072E-3</v>
      </c>
      <c r="K8504" s="33">
        <f t="shared" si="529"/>
        <v>2.9338236344000901E-3</v>
      </c>
      <c r="L8504" s="33">
        <f t="shared" si="530"/>
        <v>0.97730171169439339</v>
      </c>
      <c r="M8504" s="33">
        <f t="shared" si="531"/>
        <v>0.97443448083468476</v>
      </c>
    </row>
    <row r="8505" spans="1:13" ht="41.4">
      <c r="A8505" t="s">
        <v>164</v>
      </c>
      <c r="B8505" t="s">
        <v>115</v>
      </c>
      <c r="C8505" s="14" t="s">
        <v>383</v>
      </c>
      <c r="D8505" t="s">
        <v>465</v>
      </c>
      <c r="E8505" t="s">
        <v>483</v>
      </c>
      <c r="F8505" s="20">
        <v>2029</v>
      </c>
      <c r="G8505" s="20">
        <v>53</v>
      </c>
      <c r="H8505" s="11">
        <v>11968.707933990399</v>
      </c>
      <c r="I8505" s="10">
        <v>3723419.3025393202</v>
      </c>
      <c r="J8505" s="33">
        <f t="shared" si="528"/>
        <v>3.2144399976193677E-3</v>
      </c>
      <c r="K8505" s="33">
        <f t="shared" si="529"/>
        <v>3.2092792165248074E-3</v>
      </c>
      <c r="L8505" s="33">
        <f t="shared" si="530"/>
        <v>0.97443448083468476</v>
      </c>
      <c r="M8505" s="33">
        <f t="shared" si="531"/>
        <v>0.97130724850747685</v>
      </c>
    </row>
    <row r="8506" spans="1:13" ht="41.4">
      <c r="A8506" t="s">
        <v>164</v>
      </c>
      <c r="B8506" t="s">
        <v>115</v>
      </c>
      <c r="C8506" s="14" t="s">
        <v>383</v>
      </c>
      <c r="D8506" t="s">
        <v>465</v>
      </c>
      <c r="E8506" t="s">
        <v>483</v>
      </c>
      <c r="F8506" s="20">
        <v>2029</v>
      </c>
      <c r="G8506" s="20">
        <v>54</v>
      </c>
      <c r="H8506" s="11">
        <v>12814.727732949999</v>
      </c>
      <c r="I8506" s="10">
        <v>3644505.16150977</v>
      </c>
      <c r="J8506" s="33">
        <f t="shared" si="528"/>
        <v>3.5161776880681876E-3</v>
      </c>
      <c r="K8506" s="33">
        <f t="shared" si="529"/>
        <v>3.5100031743170446E-3</v>
      </c>
      <c r="L8506" s="33">
        <f t="shared" si="530"/>
        <v>0.97130724850747685</v>
      </c>
      <c r="M8506" s="33">
        <f t="shared" si="531"/>
        <v>0.96789795698197845</v>
      </c>
    </row>
    <row r="8507" spans="1:13" ht="41.4">
      <c r="A8507" t="s">
        <v>164</v>
      </c>
      <c r="B8507" t="s">
        <v>115</v>
      </c>
      <c r="C8507" s="14" t="s">
        <v>383</v>
      </c>
      <c r="D8507" t="s">
        <v>465</v>
      </c>
      <c r="E8507" t="s">
        <v>483</v>
      </c>
      <c r="F8507" s="20">
        <v>2029</v>
      </c>
      <c r="G8507" s="20">
        <v>55</v>
      </c>
      <c r="H8507" s="11">
        <v>13770.667963637799</v>
      </c>
      <c r="I8507" s="10">
        <v>3538009.4811998801</v>
      </c>
      <c r="J8507" s="33">
        <f t="shared" si="528"/>
        <v>3.8922077616840123E-3</v>
      </c>
      <c r="K8507" s="33">
        <f t="shared" si="529"/>
        <v>3.8846429388572634E-3</v>
      </c>
      <c r="L8507" s="33">
        <f t="shared" si="530"/>
        <v>0.96789795698197845</v>
      </c>
      <c r="M8507" s="33">
        <f t="shared" si="531"/>
        <v>0.96413801901785401</v>
      </c>
    </row>
    <row r="8508" spans="1:13" ht="41.4">
      <c r="A8508" t="s">
        <v>164</v>
      </c>
      <c r="B8508" t="s">
        <v>115</v>
      </c>
      <c r="C8508" s="14" t="s">
        <v>383</v>
      </c>
      <c r="D8508" t="s">
        <v>465</v>
      </c>
      <c r="E8508" t="s">
        <v>483</v>
      </c>
      <c r="F8508" s="20">
        <v>2029</v>
      </c>
      <c r="G8508" s="20">
        <v>56</v>
      </c>
      <c r="H8508" s="11">
        <v>14723.8936841747</v>
      </c>
      <c r="I8508" s="10">
        <v>3491062.4076342699</v>
      </c>
      <c r="J8508" s="33">
        <f t="shared" si="528"/>
        <v>4.2175968129290467E-3</v>
      </c>
      <c r="K8508" s="33">
        <f t="shared" si="529"/>
        <v>4.2087152421729224E-3</v>
      </c>
      <c r="L8508" s="33">
        <f t="shared" si="530"/>
        <v>0.96413801901785401</v>
      </c>
      <c r="M8508" s="33">
        <f t="shared" si="531"/>
        <v>0.9600802366416552</v>
      </c>
    </row>
    <row r="8509" spans="1:13" ht="41.4">
      <c r="A8509" t="s">
        <v>164</v>
      </c>
      <c r="B8509" t="s">
        <v>115</v>
      </c>
      <c r="C8509" s="14" t="s">
        <v>383</v>
      </c>
      <c r="D8509" t="s">
        <v>465</v>
      </c>
      <c r="E8509" t="s">
        <v>483</v>
      </c>
      <c r="F8509" s="20">
        <v>2029</v>
      </c>
      <c r="G8509" s="20">
        <v>57</v>
      </c>
      <c r="H8509" s="11">
        <v>15164.7914829982</v>
      </c>
      <c r="I8509" s="10">
        <v>3281324.5002261298</v>
      </c>
      <c r="J8509" s="33">
        <f t="shared" si="528"/>
        <v>4.6215458062599819E-3</v>
      </c>
      <c r="K8509" s="33">
        <f t="shared" si="529"/>
        <v>4.6108828961404225E-3</v>
      </c>
      <c r="L8509" s="33">
        <f t="shared" si="530"/>
        <v>0.9600802366416552</v>
      </c>
      <c r="M8509" s="33">
        <f t="shared" si="531"/>
        <v>0.95565341909960178</v>
      </c>
    </row>
    <row r="8510" spans="1:13" ht="41.4">
      <c r="A8510" t="s">
        <v>164</v>
      </c>
      <c r="B8510" t="s">
        <v>115</v>
      </c>
      <c r="C8510" s="14" t="s">
        <v>383</v>
      </c>
      <c r="D8510" t="s">
        <v>465</v>
      </c>
      <c r="E8510" t="s">
        <v>483</v>
      </c>
      <c r="F8510" s="20">
        <v>2029</v>
      </c>
      <c r="G8510" s="20">
        <v>58</v>
      </c>
      <c r="H8510" s="11">
        <v>16149.771046628201</v>
      </c>
      <c r="I8510" s="10">
        <v>3192545.4457732998</v>
      </c>
      <c r="J8510" s="33">
        <f t="shared" si="528"/>
        <v>5.0585876758651423E-3</v>
      </c>
      <c r="K8510" s="33">
        <f t="shared" si="529"/>
        <v>5.0458145682656941E-3</v>
      </c>
      <c r="L8510" s="33">
        <f t="shared" si="530"/>
        <v>0.95565341909960178</v>
      </c>
      <c r="M8510" s="33">
        <f t="shared" si="531"/>
        <v>0.95083136915529609</v>
      </c>
    </row>
    <row r="8511" spans="1:13" ht="41.4">
      <c r="A8511" t="s">
        <v>164</v>
      </c>
      <c r="B8511" t="s">
        <v>115</v>
      </c>
      <c r="C8511" s="14" t="s">
        <v>383</v>
      </c>
      <c r="D8511" t="s">
        <v>465</v>
      </c>
      <c r="E8511" t="s">
        <v>483</v>
      </c>
      <c r="F8511" s="20">
        <v>2029</v>
      </c>
      <c r="G8511" s="20">
        <v>59</v>
      </c>
      <c r="H8511" s="11">
        <v>17210.5290826165</v>
      </c>
      <c r="I8511" s="10">
        <v>3108012.6441099299</v>
      </c>
      <c r="J8511" s="33">
        <f t="shared" si="528"/>
        <v>5.5374707420295056E-3</v>
      </c>
      <c r="K8511" s="33">
        <f t="shared" si="529"/>
        <v>5.52216721156773E-3</v>
      </c>
      <c r="L8511" s="33">
        <f t="shared" si="530"/>
        <v>0.95083136915529609</v>
      </c>
      <c r="M8511" s="33">
        <f t="shared" si="531"/>
        <v>0.94558071934481669</v>
      </c>
    </row>
    <row r="8512" spans="1:13" ht="41.4">
      <c r="A8512" t="s">
        <v>164</v>
      </c>
      <c r="B8512" t="s">
        <v>115</v>
      </c>
      <c r="C8512" s="14" t="s">
        <v>383</v>
      </c>
      <c r="D8512" t="s">
        <v>465</v>
      </c>
      <c r="E8512" t="s">
        <v>483</v>
      </c>
      <c r="F8512" s="20">
        <v>2029</v>
      </c>
      <c r="G8512" s="20">
        <v>60</v>
      </c>
      <c r="H8512" s="11">
        <v>18654.154427240599</v>
      </c>
      <c r="I8512" s="10">
        <v>3014139.6249984698</v>
      </c>
      <c r="J8512" s="33">
        <f t="shared" si="528"/>
        <v>6.1888819856014696E-3</v>
      </c>
      <c r="K8512" s="33">
        <f t="shared" si="529"/>
        <v>6.1697703024616857E-3</v>
      </c>
      <c r="L8512" s="33">
        <f t="shared" si="530"/>
        <v>0.94558071934481669</v>
      </c>
      <c r="M8512" s="33">
        <f t="shared" si="531"/>
        <v>0.93974670350402267</v>
      </c>
    </row>
    <row r="8513" spans="1:13" ht="41.4">
      <c r="A8513" t="s">
        <v>164</v>
      </c>
      <c r="B8513" t="s">
        <v>115</v>
      </c>
      <c r="C8513" s="14" t="s">
        <v>383</v>
      </c>
      <c r="D8513" t="s">
        <v>465</v>
      </c>
      <c r="E8513" t="s">
        <v>483</v>
      </c>
      <c r="F8513" s="20">
        <v>2029</v>
      </c>
      <c r="G8513" s="20">
        <v>61</v>
      </c>
      <c r="H8513" s="11">
        <v>19473.084286386402</v>
      </c>
      <c r="I8513" s="10">
        <v>2900054.67051369</v>
      </c>
      <c r="J8513" s="33">
        <f t="shared" si="528"/>
        <v>6.7147300650498122E-3</v>
      </c>
      <c r="K8513" s="33">
        <f t="shared" si="529"/>
        <v>6.6922366390467225E-3</v>
      </c>
      <c r="L8513" s="33">
        <f t="shared" si="530"/>
        <v>0.93974670350402267</v>
      </c>
      <c r="M8513" s="33">
        <f t="shared" si="531"/>
        <v>0.93345769618340968</v>
      </c>
    </row>
    <row r="8514" spans="1:13" ht="41.4">
      <c r="A8514" t="s">
        <v>164</v>
      </c>
      <c r="B8514" t="s">
        <v>115</v>
      </c>
      <c r="C8514" s="14" t="s">
        <v>383</v>
      </c>
      <c r="D8514" t="s">
        <v>465</v>
      </c>
      <c r="E8514" t="s">
        <v>483</v>
      </c>
      <c r="F8514" s="20">
        <v>2029</v>
      </c>
      <c r="G8514" s="20">
        <v>62</v>
      </c>
      <c r="H8514" s="11">
        <v>20302.834945140501</v>
      </c>
      <c r="I8514" s="10">
        <v>2755738.1256284802</v>
      </c>
      <c r="J8514" s="33">
        <f t="shared" ref="J8514:J8577" si="532">IF(I8514&gt;0,H8514/I8514,0)</f>
        <v>7.3674761604969946E-3</v>
      </c>
      <c r="K8514" s="33">
        <f t="shared" ref="K8514:K8577" si="533">1-EXP(-J8514)</f>
        <v>7.3404028361667706E-3</v>
      </c>
      <c r="L8514" s="33">
        <f t="shared" ref="L8514:L8577" si="534">IF(G8514=30,1,M8513)</f>
        <v>0.93345769618340968</v>
      </c>
      <c r="M8514" s="33">
        <f t="shared" ref="M8514:M8577" si="535">L8514*(1-K8514)</f>
        <v>0.92660574066290324</v>
      </c>
    </row>
    <row r="8515" spans="1:13" ht="41.4">
      <c r="A8515" t="s">
        <v>164</v>
      </c>
      <c r="B8515" t="s">
        <v>115</v>
      </c>
      <c r="C8515" s="14" t="s">
        <v>383</v>
      </c>
      <c r="D8515" t="s">
        <v>465</v>
      </c>
      <c r="E8515" t="s">
        <v>483</v>
      </c>
      <c r="F8515" s="20">
        <v>2029</v>
      </c>
      <c r="G8515" s="20">
        <v>63</v>
      </c>
      <c r="H8515" s="11">
        <v>21382.1871057836</v>
      </c>
      <c r="I8515" s="10">
        <v>2647412.1169864601</v>
      </c>
      <c r="J8515" s="33">
        <f t="shared" si="532"/>
        <v>8.0766371690263582E-3</v>
      </c>
      <c r="K8515" s="33">
        <f t="shared" si="533"/>
        <v>8.0441087673222E-3</v>
      </c>
      <c r="L8515" s="33">
        <f t="shared" si="534"/>
        <v>0.92660574066290324</v>
      </c>
      <c r="M8515" s="33">
        <f t="shared" si="535"/>
        <v>0.91915202330058565</v>
      </c>
    </row>
    <row r="8516" spans="1:13" ht="41.4">
      <c r="A8516" t="s">
        <v>164</v>
      </c>
      <c r="B8516" t="s">
        <v>115</v>
      </c>
      <c r="C8516" s="14" t="s">
        <v>383</v>
      </c>
      <c r="D8516" t="s">
        <v>465</v>
      </c>
      <c r="E8516" t="s">
        <v>483</v>
      </c>
      <c r="F8516" s="20">
        <v>2029</v>
      </c>
      <c r="G8516" s="20">
        <v>64</v>
      </c>
      <c r="H8516" s="11">
        <v>22291.4243956422</v>
      </c>
      <c r="I8516" s="10">
        <v>2517686.0941511798</v>
      </c>
      <c r="J8516" s="33">
        <f t="shared" si="532"/>
        <v>8.8539331600660087E-3</v>
      </c>
      <c r="K8516" s="33">
        <f t="shared" si="533"/>
        <v>8.8148525180454795E-3</v>
      </c>
      <c r="L8516" s="33">
        <f t="shared" si="534"/>
        <v>0.91915202330058565</v>
      </c>
      <c r="M8516" s="33">
        <f t="shared" si="535"/>
        <v>0.91104983377352788</v>
      </c>
    </row>
    <row r="8517" spans="1:13" ht="41.4">
      <c r="A8517" t="s">
        <v>164</v>
      </c>
      <c r="B8517" t="s">
        <v>115</v>
      </c>
      <c r="C8517" s="14" t="s">
        <v>383</v>
      </c>
      <c r="D8517" t="s">
        <v>465</v>
      </c>
      <c r="E8517" t="s">
        <v>483</v>
      </c>
      <c r="F8517" s="20">
        <v>2029</v>
      </c>
      <c r="G8517" s="20">
        <v>65</v>
      </c>
      <c r="H8517" s="11">
        <v>22545.4566605375</v>
      </c>
      <c r="I8517" s="10">
        <v>2388116.7331926101</v>
      </c>
      <c r="J8517" s="33">
        <f t="shared" si="532"/>
        <v>9.4406845139421124E-3</v>
      </c>
      <c r="K8517" s="33">
        <f t="shared" si="533"/>
        <v>9.3962611574387456E-3</v>
      </c>
      <c r="L8517" s="33">
        <f t="shared" si="534"/>
        <v>0.91104983377352788</v>
      </c>
      <c r="M8517" s="33">
        <f t="shared" si="535"/>
        <v>0.90248937160795062</v>
      </c>
    </row>
    <row r="8518" spans="1:13" ht="41.4">
      <c r="A8518" t="s">
        <v>164</v>
      </c>
      <c r="B8518" t="s">
        <v>115</v>
      </c>
      <c r="C8518" s="14" t="s">
        <v>383</v>
      </c>
      <c r="D8518" t="s">
        <v>465</v>
      </c>
      <c r="E8518" t="s">
        <v>483</v>
      </c>
      <c r="F8518" s="20">
        <v>2029</v>
      </c>
      <c r="G8518" s="20">
        <v>66</v>
      </c>
      <c r="H8518" s="11">
        <v>23256.041835508</v>
      </c>
      <c r="I8518" s="10">
        <v>2263683.19699586</v>
      </c>
      <c r="J8518" s="33">
        <f t="shared" si="532"/>
        <v>1.0273540867543283E-2</v>
      </c>
      <c r="K8518" s="33">
        <f t="shared" si="533"/>
        <v>1.0220948304599409E-2</v>
      </c>
      <c r="L8518" s="33">
        <f t="shared" si="534"/>
        <v>0.90248937160795062</v>
      </c>
      <c r="M8518" s="33">
        <f t="shared" si="535"/>
        <v>0.89326507439529534</v>
      </c>
    </row>
    <row r="8519" spans="1:13" ht="41.4">
      <c r="A8519" t="s">
        <v>164</v>
      </c>
      <c r="B8519" t="s">
        <v>115</v>
      </c>
      <c r="C8519" s="14" t="s">
        <v>383</v>
      </c>
      <c r="D8519" t="s">
        <v>465</v>
      </c>
      <c r="E8519" t="s">
        <v>483</v>
      </c>
      <c r="F8519" s="20">
        <v>2029</v>
      </c>
      <c r="G8519" s="20">
        <v>67</v>
      </c>
      <c r="H8519" s="11">
        <v>23937.541554494499</v>
      </c>
      <c r="I8519" s="10">
        <v>2114277.0529116602</v>
      </c>
      <c r="J8519" s="33">
        <f t="shared" si="532"/>
        <v>1.1321856575763853E-2</v>
      </c>
      <c r="K8519" s="33">
        <f t="shared" si="533"/>
        <v>1.1258005555481954E-2</v>
      </c>
      <c r="L8519" s="33">
        <f t="shared" si="534"/>
        <v>0.89326507439529534</v>
      </c>
      <c r="M8519" s="33">
        <f t="shared" si="535"/>
        <v>0.88320869122523515</v>
      </c>
    </row>
    <row r="8520" spans="1:13" ht="41.4">
      <c r="A8520" t="s">
        <v>164</v>
      </c>
      <c r="B8520" t="s">
        <v>115</v>
      </c>
      <c r="C8520" s="14" t="s">
        <v>383</v>
      </c>
      <c r="D8520" t="s">
        <v>465</v>
      </c>
      <c r="E8520" t="s">
        <v>483</v>
      </c>
      <c r="F8520" s="20">
        <v>2029</v>
      </c>
      <c r="G8520" s="20">
        <v>68</v>
      </c>
      <c r="H8520" s="11">
        <v>24740.101004112799</v>
      </c>
      <c r="I8520" s="10">
        <v>1989492.9771950899</v>
      </c>
      <c r="J8520" s="33">
        <f t="shared" si="532"/>
        <v>1.2435379912219102E-2</v>
      </c>
      <c r="K8520" s="33">
        <f t="shared" si="533"/>
        <v>1.2358380079973919E-2</v>
      </c>
      <c r="L8520" s="33">
        <f t="shared" si="534"/>
        <v>0.88320869122523515</v>
      </c>
      <c r="M8520" s="33">
        <f t="shared" si="535"/>
        <v>0.87229366252913743</v>
      </c>
    </row>
    <row r="8521" spans="1:13" ht="41.4">
      <c r="A8521" t="s">
        <v>164</v>
      </c>
      <c r="B8521" t="s">
        <v>115</v>
      </c>
      <c r="C8521" s="14" t="s">
        <v>383</v>
      </c>
      <c r="D8521" t="s">
        <v>465</v>
      </c>
      <c r="E8521" t="s">
        <v>483</v>
      </c>
      <c r="F8521" s="20">
        <v>2029</v>
      </c>
      <c r="G8521" s="20">
        <v>69</v>
      </c>
      <c r="H8521" s="11">
        <v>25433.736607200401</v>
      </c>
      <c r="I8521" s="10">
        <v>1861237.24256843</v>
      </c>
      <c r="J8521" s="33">
        <f t="shared" si="532"/>
        <v>1.3664962222711007E-2</v>
      </c>
      <c r="K8521" s="33">
        <f t="shared" si="533"/>
        <v>1.3572020456658174E-2</v>
      </c>
      <c r="L8521" s="33">
        <f t="shared" si="534"/>
        <v>0.87229366252913743</v>
      </c>
      <c r="M8521" s="33">
        <f t="shared" si="535"/>
        <v>0.86045487509707874</v>
      </c>
    </row>
    <row r="8522" spans="1:13" ht="41.4">
      <c r="A8522" t="s">
        <v>164</v>
      </c>
      <c r="B8522" t="s">
        <v>115</v>
      </c>
      <c r="C8522" s="14" t="s">
        <v>383</v>
      </c>
      <c r="D8522" t="s">
        <v>465</v>
      </c>
      <c r="E8522" t="s">
        <v>483</v>
      </c>
      <c r="F8522" s="20">
        <v>2030</v>
      </c>
      <c r="G8522" s="20">
        <v>30</v>
      </c>
      <c r="H8522" s="11">
        <v>949.56152373076395</v>
      </c>
      <c r="I8522" s="10">
        <v>4327167.1510039903</v>
      </c>
      <c r="J8522" s="33">
        <f t="shared" si="532"/>
        <v>2.1944184049152028E-4</v>
      </c>
      <c r="K8522" s="33">
        <f t="shared" si="533"/>
        <v>2.1941776489198261E-4</v>
      </c>
      <c r="L8522" s="33">
        <f t="shared" si="534"/>
        <v>1</v>
      </c>
      <c r="M8522" s="33">
        <f t="shared" si="535"/>
        <v>0.99978058223510802</v>
      </c>
    </row>
    <row r="8523" spans="1:13" ht="41.4">
      <c r="A8523" t="s">
        <v>164</v>
      </c>
      <c r="B8523" t="s">
        <v>115</v>
      </c>
      <c r="C8523" s="14" t="s">
        <v>383</v>
      </c>
      <c r="D8523" t="s">
        <v>465</v>
      </c>
      <c r="E8523" t="s">
        <v>483</v>
      </c>
      <c r="F8523" s="20">
        <v>2030</v>
      </c>
      <c r="G8523" s="20">
        <v>31</v>
      </c>
      <c r="H8523" s="11">
        <v>1072.3040107987499</v>
      </c>
      <c r="I8523" s="10">
        <v>4347606.1270894296</v>
      </c>
      <c r="J8523" s="33">
        <f t="shared" si="532"/>
        <v>2.4664240031251864E-4</v>
      </c>
      <c r="K8523" s="33">
        <f t="shared" si="533"/>
        <v>2.4661198657616179E-4</v>
      </c>
      <c r="L8523" s="33">
        <f t="shared" si="534"/>
        <v>0.99978058223510802</v>
      </c>
      <c r="M8523" s="33">
        <f t="shared" si="535"/>
        <v>0.99953402435958272</v>
      </c>
    </row>
    <row r="8524" spans="1:13" ht="41.4">
      <c r="A8524" t="s">
        <v>164</v>
      </c>
      <c r="B8524" t="s">
        <v>115</v>
      </c>
      <c r="C8524" s="14" t="s">
        <v>383</v>
      </c>
      <c r="D8524" t="s">
        <v>465</v>
      </c>
      <c r="E8524" t="s">
        <v>483</v>
      </c>
      <c r="F8524" s="20">
        <v>2030</v>
      </c>
      <c r="G8524" s="20">
        <v>32</v>
      </c>
      <c r="H8524" s="11">
        <v>1142.9049464852901</v>
      </c>
      <c r="I8524" s="10">
        <v>4407893.5978178298</v>
      </c>
      <c r="J8524" s="33">
        <f t="shared" si="532"/>
        <v>2.5928596530803196E-4</v>
      </c>
      <c r="K8524" s="33">
        <f t="shared" si="533"/>
        <v>2.5925235360724219E-4</v>
      </c>
      <c r="L8524" s="33">
        <f t="shared" si="534"/>
        <v>0.99953402435958272</v>
      </c>
      <c r="M8524" s="33">
        <f t="shared" si="535"/>
        <v>0.99927489281125703</v>
      </c>
    </row>
    <row r="8525" spans="1:13" ht="41.4">
      <c r="A8525" t="s">
        <v>164</v>
      </c>
      <c r="B8525" t="s">
        <v>115</v>
      </c>
      <c r="C8525" s="14" t="s">
        <v>383</v>
      </c>
      <c r="D8525" t="s">
        <v>465</v>
      </c>
      <c r="E8525" t="s">
        <v>483</v>
      </c>
      <c r="F8525" s="20">
        <v>2030</v>
      </c>
      <c r="G8525" s="20">
        <v>33</v>
      </c>
      <c r="H8525" s="11">
        <v>1440.38460404173</v>
      </c>
      <c r="I8525" s="10">
        <v>4548883.3971687099</v>
      </c>
      <c r="J8525" s="33">
        <f t="shared" si="532"/>
        <v>3.1664575199668693E-4</v>
      </c>
      <c r="K8525" s="33">
        <f t="shared" si="533"/>
        <v>3.1659562502150962E-4</v>
      </c>
      <c r="L8525" s="33">
        <f t="shared" si="534"/>
        <v>0.99927489281125703</v>
      </c>
      <c r="M8525" s="33">
        <f t="shared" si="535"/>
        <v>0.99895852675199914</v>
      </c>
    </row>
    <row r="8526" spans="1:13" ht="41.4">
      <c r="A8526" t="s">
        <v>164</v>
      </c>
      <c r="B8526" t="s">
        <v>115</v>
      </c>
      <c r="C8526" s="14" t="s">
        <v>383</v>
      </c>
      <c r="D8526" t="s">
        <v>465</v>
      </c>
      <c r="E8526" t="s">
        <v>483</v>
      </c>
      <c r="F8526" s="20">
        <v>2030</v>
      </c>
      <c r="G8526" s="20">
        <v>34</v>
      </c>
      <c r="H8526" s="11">
        <v>1510.7112501904601</v>
      </c>
      <c r="I8526" s="10">
        <v>4506088.5330660399</v>
      </c>
      <c r="J8526" s="33">
        <f t="shared" si="532"/>
        <v>3.3526000190736146E-4</v>
      </c>
      <c r="K8526" s="33">
        <f t="shared" si="533"/>
        <v>3.3520380855289744E-4</v>
      </c>
      <c r="L8526" s="33">
        <f t="shared" si="534"/>
        <v>0.99895852675199914</v>
      </c>
      <c r="M8526" s="33">
        <f t="shared" si="535"/>
        <v>0.99862367204924551</v>
      </c>
    </row>
    <row r="8527" spans="1:13" ht="41.4">
      <c r="A8527" t="s">
        <v>164</v>
      </c>
      <c r="B8527" t="s">
        <v>115</v>
      </c>
      <c r="C8527" s="14" t="s">
        <v>383</v>
      </c>
      <c r="D8527" t="s">
        <v>465</v>
      </c>
      <c r="E8527" t="s">
        <v>483</v>
      </c>
      <c r="F8527" s="20">
        <v>2030</v>
      </c>
      <c r="G8527" s="20">
        <v>35</v>
      </c>
      <c r="H8527" s="11">
        <v>2024.4640283977201</v>
      </c>
      <c r="I8527" s="10">
        <v>4433094.8624176998</v>
      </c>
      <c r="J8527" s="33">
        <f t="shared" si="532"/>
        <v>4.5667058595123941E-4</v>
      </c>
      <c r="K8527" s="33">
        <f t="shared" si="533"/>
        <v>4.5656632781032602E-4</v>
      </c>
      <c r="L8527" s="33">
        <f t="shared" si="534"/>
        <v>0.99862367204924551</v>
      </c>
      <c r="M8527" s="33">
        <f t="shared" si="535"/>
        <v>0.99816773410643356</v>
      </c>
    </row>
    <row r="8528" spans="1:13" ht="41.4">
      <c r="A8528" t="s">
        <v>164</v>
      </c>
      <c r="B8528" t="s">
        <v>115</v>
      </c>
      <c r="C8528" s="14" t="s">
        <v>383</v>
      </c>
      <c r="D8528" t="s">
        <v>465</v>
      </c>
      <c r="E8528" t="s">
        <v>483</v>
      </c>
      <c r="F8528" s="20">
        <v>2030</v>
      </c>
      <c r="G8528" s="20">
        <v>36</v>
      </c>
      <c r="H8528" s="11">
        <v>2106.8978456247701</v>
      </c>
      <c r="I8528" s="10">
        <v>4375368.9415142499</v>
      </c>
      <c r="J8528" s="33">
        <f t="shared" si="532"/>
        <v>4.8153604274011328E-4</v>
      </c>
      <c r="K8528" s="33">
        <f t="shared" si="533"/>
        <v>4.8142012286711555E-4</v>
      </c>
      <c r="L8528" s="33">
        <f t="shared" si="534"/>
        <v>0.99816773410643356</v>
      </c>
      <c r="M8528" s="33">
        <f t="shared" si="535"/>
        <v>0.99768719607323808</v>
      </c>
    </row>
    <row r="8529" spans="1:13" ht="41.4">
      <c r="A8529" t="s">
        <v>164</v>
      </c>
      <c r="B8529" t="s">
        <v>115</v>
      </c>
      <c r="C8529" s="14" t="s">
        <v>383</v>
      </c>
      <c r="D8529" t="s">
        <v>465</v>
      </c>
      <c r="E8529" t="s">
        <v>483</v>
      </c>
      <c r="F8529" s="20">
        <v>2030</v>
      </c>
      <c r="G8529" s="20">
        <v>37</v>
      </c>
      <c r="H8529" s="11">
        <v>2238.0377016744401</v>
      </c>
      <c r="I8529" s="10">
        <v>4321722.4773702603</v>
      </c>
      <c r="J8529" s="33">
        <f t="shared" si="532"/>
        <v>5.1785780169676034E-4</v>
      </c>
      <c r="K8529" s="33">
        <f t="shared" si="533"/>
        <v>5.177237364886178E-4</v>
      </c>
      <c r="L8529" s="33">
        <f t="shared" si="534"/>
        <v>0.99768719607323808</v>
      </c>
      <c r="M8529" s="33">
        <f t="shared" si="535"/>
        <v>0.99717066973024016</v>
      </c>
    </row>
    <row r="8530" spans="1:13" ht="41.4">
      <c r="A8530" t="s">
        <v>164</v>
      </c>
      <c r="B8530" t="s">
        <v>115</v>
      </c>
      <c r="C8530" s="14" t="s">
        <v>383</v>
      </c>
      <c r="D8530" t="s">
        <v>465</v>
      </c>
      <c r="E8530" t="s">
        <v>483</v>
      </c>
      <c r="F8530" s="20">
        <v>2030</v>
      </c>
      <c r="G8530" s="20">
        <v>38</v>
      </c>
      <c r="H8530" s="11">
        <v>2430.5277998769702</v>
      </c>
      <c r="I8530" s="10">
        <v>4359441.6044383096</v>
      </c>
      <c r="J8530" s="33">
        <f t="shared" si="532"/>
        <v>5.5753190899551699E-4</v>
      </c>
      <c r="K8530" s="33">
        <f t="shared" si="533"/>
        <v>5.573765169607503E-4</v>
      </c>
      <c r="L8530" s="33">
        <f t="shared" si="534"/>
        <v>0.99717066973024016</v>
      </c>
      <c r="M8530" s="33">
        <f t="shared" si="535"/>
        <v>0.99661487021553052</v>
      </c>
    </row>
    <row r="8531" spans="1:13" ht="41.4">
      <c r="A8531" t="s">
        <v>164</v>
      </c>
      <c r="B8531" t="s">
        <v>115</v>
      </c>
      <c r="C8531" s="14" t="s">
        <v>383</v>
      </c>
      <c r="D8531" t="s">
        <v>465</v>
      </c>
      <c r="E8531" t="s">
        <v>483</v>
      </c>
      <c r="F8531" s="20">
        <v>2030</v>
      </c>
      <c r="G8531" s="20">
        <v>39</v>
      </c>
      <c r="H8531" s="11">
        <v>2633.1177725662901</v>
      </c>
      <c r="I8531" s="10">
        <v>4377423.5658432897</v>
      </c>
      <c r="J8531" s="33">
        <f t="shared" si="532"/>
        <v>6.0152227285298874E-4</v>
      </c>
      <c r="K8531" s="33">
        <f t="shared" si="533"/>
        <v>6.0134139459988578E-4</v>
      </c>
      <c r="L8531" s="33">
        <f t="shared" si="534"/>
        <v>0.99661487021553052</v>
      </c>
      <c r="M8531" s="33">
        <f t="shared" si="535"/>
        <v>0.99601556443959616</v>
      </c>
    </row>
    <row r="8532" spans="1:13" ht="41.4">
      <c r="A8532" t="s">
        <v>164</v>
      </c>
      <c r="B8532" t="s">
        <v>115</v>
      </c>
      <c r="C8532" s="14" t="s">
        <v>383</v>
      </c>
      <c r="D8532" t="s">
        <v>465</v>
      </c>
      <c r="E8532" t="s">
        <v>483</v>
      </c>
      <c r="F8532" s="20">
        <v>2030</v>
      </c>
      <c r="G8532" s="20">
        <v>40</v>
      </c>
      <c r="H8532" s="11">
        <v>4998.6108238530996</v>
      </c>
      <c r="I8532" s="10">
        <v>6445768.0319255199</v>
      </c>
      <c r="J8532" s="33">
        <f t="shared" si="532"/>
        <v>7.7548723427452962E-4</v>
      </c>
      <c r="K8532" s="33">
        <f t="shared" si="533"/>
        <v>7.7518662176134789E-4</v>
      </c>
      <c r="L8532" s="33">
        <f t="shared" si="534"/>
        <v>0.99601556443959616</v>
      </c>
      <c r="M8532" s="33">
        <f t="shared" si="535"/>
        <v>0.99524346649897655</v>
      </c>
    </row>
    <row r="8533" spans="1:13" ht="41.4">
      <c r="A8533" t="s">
        <v>164</v>
      </c>
      <c r="B8533" t="s">
        <v>115</v>
      </c>
      <c r="C8533" s="14" t="s">
        <v>383</v>
      </c>
      <c r="D8533" t="s">
        <v>465</v>
      </c>
      <c r="E8533" t="s">
        <v>483</v>
      </c>
      <c r="F8533" s="20">
        <v>2030</v>
      </c>
      <c r="G8533" s="20">
        <v>41</v>
      </c>
      <c r="H8533" s="11">
        <v>3770.5023265128698</v>
      </c>
      <c r="I8533" s="10">
        <v>4335046.3179734396</v>
      </c>
      <c r="J8533" s="33">
        <f t="shared" si="532"/>
        <v>8.6977209698546327E-4</v>
      </c>
      <c r="K8533" s="33">
        <f t="shared" si="533"/>
        <v>8.6939395487550808E-4</v>
      </c>
      <c r="L8533" s="33">
        <f t="shared" si="534"/>
        <v>0.99524346649897655</v>
      </c>
      <c r="M8533" s="33">
        <f t="shared" si="535"/>
        <v>0.99437820784557296</v>
      </c>
    </row>
    <row r="8534" spans="1:13" ht="41.4">
      <c r="A8534" t="s">
        <v>164</v>
      </c>
      <c r="B8534" t="s">
        <v>115</v>
      </c>
      <c r="C8534" s="14" t="s">
        <v>383</v>
      </c>
      <c r="D8534" t="s">
        <v>465</v>
      </c>
      <c r="E8534" t="s">
        <v>483</v>
      </c>
      <c r="F8534" s="20">
        <v>2030</v>
      </c>
      <c r="G8534" s="20">
        <v>42</v>
      </c>
      <c r="H8534" s="11">
        <v>4084.4702154909301</v>
      </c>
      <c r="I8534" s="10">
        <v>4318248.9821901899</v>
      </c>
      <c r="J8534" s="33">
        <f t="shared" si="532"/>
        <v>9.4586260133136448E-4</v>
      </c>
      <c r="K8534" s="33">
        <f t="shared" si="533"/>
        <v>9.4541541430470666E-4</v>
      </c>
      <c r="L8534" s="33">
        <f t="shared" si="534"/>
        <v>0.99437820784557296</v>
      </c>
      <c r="M8534" s="33">
        <f t="shared" si="535"/>
        <v>0.99343810736022709</v>
      </c>
    </row>
    <row r="8535" spans="1:13" ht="41.4">
      <c r="A8535" t="s">
        <v>164</v>
      </c>
      <c r="B8535" t="s">
        <v>115</v>
      </c>
      <c r="C8535" s="14" t="s">
        <v>383</v>
      </c>
      <c r="D8535" t="s">
        <v>465</v>
      </c>
      <c r="E8535" t="s">
        <v>483</v>
      </c>
      <c r="F8535" s="20">
        <v>2030</v>
      </c>
      <c r="G8535" s="20">
        <v>43</v>
      </c>
      <c r="H8535" s="11">
        <v>4319.1810715954598</v>
      </c>
      <c r="I8535" s="10">
        <v>4185868.60742618</v>
      </c>
      <c r="J8535" s="33">
        <f t="shared" si="532"/>
        <v>1.0318482199686749E-3</v>
      </c>
      <c r="K8535" s="33">
        <f t="shared" si="533"/>
        <v>1.031316047650277E-3</v>
      </c>
      <c r="L8535" s="33">
        <f t="shared" si="534"/>
        <v>0.99343810736022709</v>
      </c>
      <c r="M8535" s="33">
        <f t="shared" si="535"/>
        <v>0.99241355869775916</v>
      </c>
    </row>
    <row r="8536" spans="1:13" ht="41.4">
      <c r="A8536" t="s">
        <v>164</v>
      </c>
      <c r="B8536" t="s">
        <v>115</v>
      </c>
      <c r="C8536" s="14" t="s">
        <v>383</v>
      </c>
      <c r="D8536" t="s">
        <v>465</v>
      </c>
      <c r="E8536" t="s">
        <v>483</v>
      </c>
      <c r="F8536" s="20">
        <v>2030</v>
      </c>
      <c r="G8536" s="20">
        <v>44</v>
      </c>
      <c r="H8536" s="11">
        <v>4684.8736084607999</v>
      </c>
      <c r="I8536" s="10">
        <v>4151096.4002774199</v>
      </c>
      <c r="J8536" s="33">
        <f t="shared" si="532"/>
        <v>1.1285870422444797E-3</v>
      </c>
      <c r="K8536" s="33">
        <f t="shared" si="533"/>
        <v>1.1279504274027685E-3</v>
      </c>
      <c r="L8536" s="33">
        <f t="shared" si="534"/>
        <v>0.99241355869775916</v>
      </c>
      <c r="M8536" s="33">
        <f t="shared" si="535"/>
        <v>0.99129416540006576</v>
      </c>
    </row>
    <row r="8537" spans="1:13" ht="41.4">
      <c r="A8537" t="s">
        <v>164</v>
      </c>
      <c r="B8537" t="s">
        <v>115</v>
      </c>
      <c r="C8537" s="14" t="s">
        <v>383</v>
      </c>
      <c r="D8537" t="s">
        <v>465</v>
      </c>
      <c r="E8537" t="s">
        <v>483</v>
      </c>
      <c r="F8537" s="20">
        <v>2030</v>
      </c>
      <c r="G8537" s="20">
        <v>45</v>
      </c>
      <c r="H8537" s="11">
        <v>6159.8541268866202</v>
      </c>
      <c r="I8537" s="10">
        <v>4209810.5299383104</v>
      </c>
      <c r="J8537" s="33">
        <f t="shared" si="532"/>
        <v>1.4632141002737444E-3</v>
      </c>
      <c r="K8537" s="33">
        <f t="shared" si="533"/>
        <v>1.4621441244536681E-3</v>
      </c>
      <c r="L8537" s="33">
        <f t="shared" si="534"/>
        <v>0.99129416540006576</v>
      </c>
      <c r="M8537" s="33">
        <f t="shared" si="535"/>
        <v>0.98984475046052089</v>
      </c>
    </row>
    <row r="8538" spans="1:13" ht="41.4">
      <c r="A8538" t="s">
        <v>164</v>
      </c>
      <c r="B8538" t="s">
        <v>115</v>
      </c>
      <c r="C8538" s="14" t="s">
        <v>383</v>
      </c>
      <c r="D8538" t="s">
        <v>465</v>
      </c>
      <c r="E8538" t="s">
        <v>483</v>
      </c>
      <c r="F8538" s="20">
        <v>2030</v>
      </c>
      <c r="G8538" s="20">
        <v>46</v>
      </c>
      <c r="H8538" s="11">
        <v>6802.3311081127003</v>
      </c>
      <c r="I8538" s="10">
        <v>4292446.6354939202</v>
      </c>
      <c r="J8538" s="33">
        <f t="shared" si="532"/>
        <v>1.5847211825220453E-3</v>
      </c>
      <c r="K8538" s="33">
        <f t="shared" si="533"/>
        <v>1.5834661749420942E-3</v>
      </c>
      <c r="L8538" s="33">
        <f t="shared" si="534"/>
        <v>0.98984475046052089</v>
      </c>
      <c r="M8538" s="33">
        <f t="shared" si="535"/>
        <v>0.98827736477972261</v>
      </c>
    </row>
    <row r="8539" spans="1:13" ht="41.4">
      <c r="A8539" t="s">
        <v>164</v>
      </c>
      <c r="B8539" t="s">
        <v>115</v>
      </c>
      <c r="C8539" s="14" t="s">
        <v>383</v>
      </c>
      <c r="D8539" t="s">
        <v>465</v>
      </c>
      <c r="E8539" t="s">
        <v>483</v>
      </c>
      <c r="F8539" s="20">
        <v>2030</v>
      </c>
      <c r="G8539" s="20">
        <v>47</v>
      </c>
      <c r="H8539" s="11">
        <v>7430.7460246234796</v>
      </c>
      <c r="I8539" s="10">
        <v>4267258.1670405101</v>
      </c>
      <c r="J8539" s="33">
        <f t="shared" si="532"/>
        <v>1.7413396925494565E-3</v>
      </c>
      <c r="K8539" s="33">
        <f t="shared" si="533"/>
        <v>1.7398244402376806E-3</v>
      </c>
      <c r="L8539" s="33">
        <f t="shared" si="534"/>
        <v>0.98827736477972261</v>
      </c>
      <c r="M8539" s="33">
        <f t="shared" si="535"/>
        <v>0.98655793566674521</v>
      </c>
    </row>
    <row r="8540" spans="1:13" ht="41.4">
      <c r="A8540" t="s">
        <v>164</v>
      </c>
      <c r="B8540" t="s">
        <v>115</v>
      </c>
      <c r="C8540" s="14" t="s">
        <v>383</v>
      </c>
      <c r="D8540" t="s">
        <v>465</v>
      </c>
      <c r="E8540" t="s">
        <v>483</v>
      </c>
      <c r="F8540" s="20">
        <v>2030</v>
      </c>
      <c r="G8540" s="20">
        <v>48</v>
      </c>
      <c r="H8540" s="11">
        <v>7903.5507099575098</v>
      </c>
      <c r="I8540" s="10">
        <v>4129723.91049184</v>
      </c>
      <c r="J8540" s="33">
        <f t="shared" si="532"/>
        <v>1.9138206042970598E-3</v>
      </c>
      <c r="K8540" s="33">
        <f t="shared" si="533"/>
        <v>1.911990417380327E-3</v>
      </c>
      <c r="L8540" s="33">
        <f t="shared" si="534"/>
        <v>0.98655793566674521</v>
      </c>
      <c r="M8540" s="33">
        <f t="shared" si="535"/>
        <v>0.98467164634755988</v>
      </c>
    </row>
    <row r="8541" spans="1:13" ht="41.4">
      <c r="A8541" t="s">
        <v>164</v>
      </c>
      <c r="B8541" t="s">
        <v>115</v>
      </c>
      <c r="C8541" s="14" t="s">
        <v>383</v>
      </c>
      <c r="D8541" t="s">
        <v>465</v>
      </c>
      <c r="E8541" t="s">
        <v>483</v>
      </c>
      <c r="F8541" s="20">
        <v>2030</v>
      </c>
      <c r="G8541" s="20">
        <v>49</v>
      </c>
      <c r="H8541" s="11">
        <v>8513.4736165272807</v>
      </c>
      <c r="I8541" s="10">
        <v>4054282.8784250701</v>
      </c>
      <c r="J8541" s="33">
        <f t="shared" si="532"/>
        <v>2.0998716349645615E-3</v>
      </c>
      <c r="K8541" s="33">
        <f t="shared" si="533"/>
        <v>2.0976684469300455E-3</v>
      </c>
      <c r="L8541" s="33">
        <f t="shared" si="534"/>
        <v>0.98467164634755988</v>
      </c>
      <c r="M8541" s="33">
        <f t="shared" si="535"/>
        <v>0.9826061317044299</v>
      </c>
    </row>
    <row r="8542" spans="1:13" ht="41.4">
      <c r="A8542" t="s">
        <v>164</v>
      </c>
      <c r="B8542" t="s">
        <v>115</v>
      </c>
      <c r="C8542" s="14" t="s">
        <v>383</v>
      </c>
      <c r="D8542" t="s">
        <v>465</v>
      </c>
      <c r="E8542" t="s">
        <v>483</v>
      </c>
      <c r="F8542" s="20">
        <v>2030</v>
      </c>
      <c r="G8542" s="20">
        <v>50</v>
      </c>
      <c r="H8542" s="11">
        <v>9788.5585338272103</v>
      </c>
      <c r="I8542" s="10">
        <v>3994477.56478666</v>
      </c>
      <c r="J8542" s="33">
        <f t="shared" si="532"/>
        <v>2.4505228468719676E-3</v>
      </c>
      <c r="K8542" s="33">
        <f t="shared" si="533"/>
        <v>2.4475227668490085E-3</v>
      </c>
      <c r="L8542" s="33">
        <f t="shared" si="534"/>
        <v>0.9826061317044299</v>
      </c>
      <c r="M8542" s="33">
        <f t="shared" si="535"/>
        <v>0.98020118082623786</v>
      </c>
    </row>
    <row r="8543" spans="1:13" ht="41.4">
      <c r="A8543" t="s">
        <v>164</v>
      </c>
      <c r="B8543" t="s">
        <v>115</v>
      </c>
      <c r="C8543" s="14" t="s">
        <v>383</v>
      </c>
      <c r="D8543" t="s">
        <v>465</v>
      </c>
      <c r="E8543" t="s">
        <v>483</v>
      </c>
      <c r="F8543" s="20">
        <v>2030</v>
      </c>
      <c r="G8543" s="20">
        <v>51</v>
      </c>
      <c r="H8543" s="11">
        <v>10418.912321153201</v>
      </c>
      <c r="I8543" s="10">
        <v>3928204.1350013302</v>
      </c>
      <c r="J8543" s="33">
        <f t="shared" si="532"/>
        <v>2.6523347471476741E-3</v>
      </c>
      <c r="K8543" s="33">
        <f t="shared" si="533"/>
        <v>2.6488204150905137E-3</v>
      </c>
      <c r="L8543" s="33">
        <f t="shared" si="534"/>
        <v>0.98020118082623786</v>
      </c>
      <c r="M8543" s="33">
        <f t="shared" si="535"/>
        <v>0.97760480392756954</v>
      </c>
    </row>
    <row r="8544" spans="1:13" ht="41.4">
      <c r="A8544" t="s">
        <v>164</v>
      </c>
      <c r="B8544" t="s">
        <v>115</v>
      </c>
      <c r="C8544" s="14" t="s">
        <v>383</v>
      </c>
      <c r="D8544" t="s">
        <v>465</v>
      </c>
      <c r="E8544" t="s">
        <v>483</v>
      </c>
      <c r="F8544" s="20">
        <v>2030</v>
      </c>
      <c r="G8544" s="20">
        <v>52</v>
      </c>
      <c r="H8544" s="11">
        <v>11161.5589427372</v>
      </c>
      <c r="I8544" s="10">
        <v>3843427.2827339601</v>
      </c>
      <c r="J8544" s="33">
        <f t="shared" si="532"/>
        <v>2.9040640349510152E-3</v>
      </c>
      <c r="K8544" s="33">
        <f t="shared" si="533"/>
        <v>2.8998513199761655E-3</v>
      </c>
      <c r="L8544" s="33">
        <f t="shared" si="534"/>
        <v>0.97760480392756954</v>
      </c>
      <c r="M8544" s="33">
        <f t="shared" si="535"/>
        <v>0.97476989534648517</v>
      </c>
    </row>
    <row r="8545" spans="1:13" ht="41.4">
      <c r="A8545" t="s">
        <v>164</v>
      </c>
      <c r="B8545" t="s">
        <v>115</v>
      </c>
      <c r="C8545" s="14" t="s">
        <v>383</v>
      </c>
      <c r="D8545" t="s">
        <v>465</v>
      </c>
      <c r="E8545" t="s">
        <v>483</v>
      </c>
      <c r="F8545" s="20">
        <v>2030</v>
      </c>
      <c r="G8545" s="20">
        <v>53</v>
      </c>
      <c r="H8545" s="11">
        <v>12012.4121370047</v>
      </c>
      <c r="I8545" s="10">
        <v>3775463.6545073702</v>
      </c>
      <c r="J8545" s="33">
        <f t="shared" si="532"/>
        <v>3.18170514571464E-3</v>
      </c>
      <c r="K8545" s="33">
        <f t="shared" si="533"/>
        <v>3.1766488858283592E-3</v>
      </c>
      <c r="L8545" s="33">
        <f t="shared" si="534"/>
        <v>0.97476989534648517</v>
      </c>
      <c r="M8545" s="33">
        <f t="shared" si="535"/>
        <v>0.97167339364449379</v>
      </c>
    </row>
    <row r="8546" spans="1:13" ht="41.4">
      <c r="A8546" t="s">
        <v>164</v>
      </c>
      <c r="B8546" t="s">
        <v>115</v>
      </c>
      <c r="C8546" s="14" t="s">
        <v>383</v>
      </c>
      <c r="D8546" t="s">
        <v>465</v>
      </c>
      <c r="E8546" t="s">
        <v>483</v>
      </c>
      <c r="F8546" s="20">
        <v>2030</v>
      </c>
      <c r="G8546" s="20">
        <v>54</v>
      </c>
      <c r="H8546" s="11">
        <v>12863.943916179</v>
      </c>
      <c r="I8546" s="10">
        <v>3695540.2380872401</v>
      </c>
      <c r="J8546" s="33">
        <f t="shared" si="532"/>
        <v>3.480937315632422E-3</v>
      </c>
      <c r="K8546" s="33">
        <f t="shared" si="533"/>
        <v>3.4748858769306779E-3</v>
      </c>
      <c r="L8546" s="33">
        <f t="shared" si="534"/>
        <v>0.97167339364449379</v>
      </c>
      <c r="M8546" s="33">
        <f t="shared" si="535"/>
        <v>0.96829693949192919</v>
      </c>
    </row>
    <row r="8547" spans="1:13" ht="41.4">
      <c r="A8547" t="s">
        <v>164</v>
      </c>
      <c r="B8547" t="s">
        <v>115</v>
      </c>
      <c r="C8547" s="14" t="s">
        <v>383</v>
      </c>
      <c r="D8547" t="s">
        <v>465</v>
      </c>
      <c r="E8547" t="s">
        <v>483</v>
      </c>
      <c r="F8547" s="20">
        <v>2030</v>
      </c>
      <c r="G8547" s="20">
        <v>55</v>
      </c>
      <c r="H8547" s="11">
        <v>13901.5908075274</v>
      </c>
      <c r="I8547" s="10">
        <v>3614696.15895451</v>
      </c>
      <c r="J8547" s="33">
        <f t="shared" si="532"/>
        <v>3.8458532048647213E-3</v>
      </c>
      <c r="K8547" s="33">
        <f t="shared" si="533"/>
        <v>3.8384673827243088E-3</v>
      </c>
      <c r="L8547" s="33">
        <f t="shared" si="534"/>
        <v>0.96829693949192919</v>
      </c>
      <c r="M8547" s="33">
        <f t="shared" si="535"/>
        <v>0.96458016327289764</v>
      </c>
    </row>
    <row r="8548" spans="1:13" ht="41.4">
      <c r="A8548" t="s">
        <v>164</v>
      </c>
      <c r="B8548" t="s">
        <v>115</v>
      </c>
      <c r="C8548" s="14" t="s">
        <v>383</v>
      </c>
      <c r="D8548" t="s">
        <v>465</v>
      </c>
      <c r="E8548" t="s">
        <v>483</v>
      </c>
      <c r="F8548" s="20">
        <v>2030</v>
      </c>
      <c r="G8548" s="20">
        <v>56</v>
      </c>
      <c r="H8548" s="11">
        <v>14612.5674763592</v>
      </c>
      <c r="I8548" s="10">
        <v>3505953.1433536499</v>
      </c>
      <c r="J8548" s="33">
        <f t="shared" si="532"/>
        <v>4.1679300546445469E-3</v>
      </c>
      <c r="K8548" s="33">
        <f t="shared" si="533"/>
        <v>4.1592562889083418E-3</v>
      </c>
      <c r="L8548" s="33">
        <f t="shared" si="534"/>
        <v>0.96458016327289764</v>
      </c>
      <c r="M8548" s="33">
        <f t="shared" si="535"/>
        <v>0.96056822716264856</v>
      </c>
    </row>
    <row r="8549" spans="1:13" ht="41.4">
      <c r="A8549" t="s">
        <v>164</v>
      </c>
      <c r="B8549" t="s">
        <v>115</v>
      </c>
      <c r="C8549" s="14" t="s">
        <v>383</v>
      </c>
      <c r="D8549" t="s">
        <v>465</v>
      </c>
      <c r="E8549" t="s">
        <v>483</v>
      </c>
      <c r="F8549" s="20">
        <v>2030</v>
      </c>
      <c r="G8549" s="20">
        <v>57</v>
      </c>
      <c r="H8549" s="11">
        <v>15769.680746541901</v>
      </c>
      <c r="I8549" s="10">
        <v>3457085.3058213298</v>
      </c>
      <c r="J8549" s="33">
        <f t="shared" si="532"/>
        <v>4.5615538384278778E-3</v>
      </c>
      <c r="K8549" s="33">
        <f t="shared" si="533"/>
        <v>4.5511657529901939E-3</v>
      </c>
      <c r="L8549" s="33">
        <f t="shared" si="534"/>
        <v>0.96056822716264856</v>
      </c>
      <c r="M8549" s="33">
        <f t="shared" si="535"/>
        <v>0.95619652194377536</v>
      </c>
    </row>
    <row r="8550" spans="1:13" ht="41.4">
      <c r="A8550" t="s">
        <v>164</v>
      </c>
      <c r="B8550" t="s">
        <v>115</v>
      </c>
      <c r="C8550" s="14" t="s">
        <v>383</v>
      </c>
      <c r="D8550" t="s">
        <v>465</v>
      </c>
      <c r="E8550" t="s">
        <v>483</v>
      </c>
      <c r="F8550" s="20">
        <v>2030</v>
      </c>
      <c r="G8550" s="20">
        <v>58</v>
      </c>
      <c r="H8550" s="11">
        <v>16229.507853232601</v>
      </c>
      <c r="I8550" s="10">
        <v>3246380.6830376899</v>
      </c>
      <c r="J8550" s="33">
        <f t="shared" si="532"/>
        <v>4.9992620822418132E-3</v>
      </c>
      <c r="K8550" s="33">
        <f t="shared" si="533"/>
        <v>4.9867865696687774E-3</v>
      </c>
      <c r="L8550" s="33">
        <f t="shared" si="534"/>
        <v>0.95619652194377536</v>
      </c>
      <c r="M8550" s="33">
        <f t="shared" si="535"/>
        <v>0.95142817397018209</v>
      </c>
    </row>
    <row r="8551" spans="1:13" ht="41.4">
      <c r="A8551" t="s">
        <v>164</v>
      </c>
      <c r="B8551" t="s">
        <v>115</v>
      </c>
      <c r="C8551" s="14" t="s">
        <v>383</v>
      </c>
      <c r="D8551" t="s">
        <v>465</v>
      </c>
      <c r="E8551" t="s">
        <v>483</v>
      </c>
      <c r="F8551" s="20">
        <v>2030</v>
      </c>
      <c r="G8551" s="20">
        <v>59</v>
      </c>
      <c r="H8551" s="11">
        <v>17269.541808896702</v>
      </c>
      <c r="I8551" s="10">
        <v>3155375.4177931799</v>
      </c>
      <c r="J8551" s="33">
        <f t="shared" si="532"/>
        <v>5.4730545568408935E-3</v>
      </c>
      <c r="K8551" s="33">
        <f t="shared" si="533"/>
        <v>5.4581046800150634E-3</v>
      </c>
      <c r="L8551" s="33">
        <f t="shared" si="534"/>
        <v>0.95142817397018209</v>
      </c>
      <c r="M8551" s="33">
        <f t="shared" si="535"/>
        <v>0.94623517940113722</v>
      </c>
    </row>
    <row r="8552" spans="1:13" ht="41.4">
      <c r="A8552" t="s">
        <v>164</v>
      </c>
      <c r="B8552" t="s">
        <v>115</v>
      </c>
      <c r="C8552" s="14" t="s">
        <v>383</v>
      </c>
      <c r="D8552" t="s">
        <v>465</v>
      </c>
      <c r="E8552" t="s">
        <v>483</v>
      </c>
      <c r="F8552" s="20">
        <v>2030</v>
      </c>
      <c r="G8552" s="20">
        <v>60</v>
      </c>
      <c r="H8552" s="11">
        <v>18734.292212072702</v>
      </c>
      <c r="I8552" s="10">
        <v>3068440.93571109</v>
      </c>
      <c r="J8552" s="33">
        <f t="shared" si="532"/>
        <v>6.1054759092930557E-3</v>
      </c>
      <c r="K8552" s="33">
        <f t="shared" si="533"/>
        <v>6.0868753655631824E-3</v>
      </c>
      <c r="L8552" s="33">
        <f t="shared" si="534"/>
        <v>0.94623517940113722</v>
      </c>
      <c r="M8552" s="33">
        <f t="shared" si="535"/>
        <v>0.94047556379761121</v>
      </c>
    </row>
    <row r="8553" spans="1:13" ht="41.4">
      <c r="A8553" t="s">
        <v>164</v>
      </c>
      <c r="B8553" t="s">
        <v>115</v>
      </c>
      <c r="C8553" s="14" t="s">
        <v>383</v>
      </c>
      <c r="D8553" t="s">
        <v>465</v>
      </c>
      <c r="E8553" t="s">
        <v>483</v>
      </c>
      <c r="F8553" s="20">
        <v>2030</v>
      </c>
      <c r="G8553" s="20">
        <v>61</v>
      </c>
      <c r="H8553" s="11">
        <v>19683.5672840439</v>
      </c>
      <c r="I8553" s="10">
        <v>2971582.2127774102</v>
      </c>
      <c r="J8553" s="33">
        <f t="shared" si="532"/>
        <v>6.6239349527020203E-3</v>
      </c>
      <c r="K8553" s="33">
        <f t="shared" si="533"/>
        <v>6.6020450546608878E-3</v>
      </c>
      <c r="L8553" s="33">
        <f t="shared" si="534"/>
        <v>0.94047556379761121</v>
      </c>
      <c r="M8553" s="33">
        <f t="shared" si="535"/>
        <v>0.93426650175261183</v>
      </c>
    </row>
    <row r="8554" spans="1:13" ht="41.4">
      <c r="A8554" t="s">
        <v>164</v>
      </c>
      <c r="B8554" t="s">
        <v>115</v>
      </c>
      <c r="C8554" s="14" t="s">
        <v>383</v>
      </c>
      <c r="D8554" t="s">
        <v>465</v>
      </c>
      <c r="E8554" t="s">
        <v>483</v>
      </c>
      <c r="F8554" s="20">
        <v>2030</v>
      </c>
      <c r="G8554" s="20">
        <v>62</v>
      </c>
      <c r="H8554" s="11">
        <v>20739.2918264113</v>
      </c>
      <c r="I8554" s="10">
        <v>2856000.2362068798</v>
      </c>
      <c r="J8554" s="33">
        <f t="shared" si="532"/>
        <v>7.2616562013859054E-3</v>
      </c>
      <c r="K8554" s="33">
        <f t="shared" si="533"/>
        <v>7.2353540801540772E-3</v>
      </c>
      <c r="L8554" s="33">
        <f t="shared" si="534"/>
        <v>0.93426650175261183</v>
      </c>
      <c r="M8554" s="33">
        <f t="shared" si="535"/>
        <v>0.92750675280720485</v>
      </c>
    </row>
    <row r="8555" spans="1:13" ht="41.4">
      <c r="A8555" t="s">
        <v>164</v>
      </c>
      <c r="B8555" t="s">
        <v>115</v>
      </c>
      <c r="C8555" s="14" t="s">
        <v>383</v>
      </c>
      <c r="D8555" t="s">
        <v>465</v>
      </c>
      <c r="E8555" t="s">
        <v>483</v>
      </c>
      <c r="F8555" s="20">
        <v>2030</v>
      </c>
      <c r="G8555" s="20">
        <v>63</v>
      </c>
      <c r="H8555" s="11">
        <v>21597.705002520801</v>
      </c>
      <c r="I8555" s="10">
        <v>2709867.5923752398</v>
      </c>
      <c r="J8555" s="33">
        <f t="shared" si="532"/>
        <v>7.9700222487955903E-3</v>
      </c>
      <c r="K8555" s="33">
        <f t="shared" si="533"/>
        <v>7.9383458312526356E-3</v>
      </c>
      <c r="L8555" s="33">
        <f t="shared" si="534"/>
        <v>0.92750675280720485</v>
      </c>
      <c r="M8555" s="33">
        <f t="shared" si="535"/>
        <v>0.92014388344259912</v>
      </c>
    </row>
    <row r="8556" spans="1:13" ht="41.4">
      <c r="A8556" t="s">
        <v>164</v>
      </c>
      <c r="B8556" t="s">
        <v>115</v>
      </c>
      <c r="C8556" s="14" t="s">
        <v>383</v>
      </c>
      <c r="D8556" t="s">
        <v>465</v>
      </c>
      <c r="E8556" t="s">
        <v>483</v>
      </c>
      <c r="F8556" s="20">
        <v>2030</v>
      </c>
      <c r="G8556" s="20">
        <v>64</v>
      </c>
      <c r="H8556" s="11">
        <v>22715.261514364902</v>
      </c>
      <c r="I8556" s="10">
        <v>2599158.2594820098</v>
      </c>
      <c r="J8556" s="33">
        <f t="shared" si="532"/>
        <v>8.7394684150136591E-3</v>
      </c>
      <c r="K8556" s="33">
        <f t="shared" si="533"/>
        <v>8.7013902692494316E-3</v>
      </c>
      <c r="L8556" s="33">
        <f t="shared" si="534"/>
        <v>0.92014388344259912</v>
      </c>
      <c r="M8556" s="33">
        <f t="shared" si="535"/>
        <v>0.91213735240890226</v>
      </c>
    </row>
    <row r="8557" spans="1:13" ht="41.4">
      <c r="A8557" t="s">
        <v>164</v>
      </c>
      <c r="B8557" t="s">
        <v>115</v>
      </c>
      <c r="C8557" s="14" t="s">
        <v>383</v>
      </c>
      <c r="D8557" t="s">
        <v>465</v>
      </c>
      <c r="E8557" t="s">
        <v>483</v>
      </c>
      <c r="F8557" s="20">
        <v>2030</v>
      </c>
      <c r="G8557" s="20">
        <v>65</v>
      </c>
      <c r="H8557" s="11">
        <v>22962.919635469101</v>
      </c>
      <c r="I8557" s="10">
        <v>2467428.4791872702</v>
      </c>
      <c r="J8557" s="33">
        <f t="shared" si="532"/>
        <v>9.3064175230046405E-3</v>
      </c>
      <c r="K8557" s="33">
        <f t="shared" si="533"/>
        <v>9.2632468446970373E-3</v>
      </c>
      <c r="L8557" s="33">
        <f t="shared" si="534"/>
        <v>0.91213735240890226</v>
      </c>
      <c r="M8557" s="33">
        <f t="shared" si="535"/>
        <v>0.90368799895727014</v>
      </c>
    </row>
    <row r="8558" spans="1:13" ht="41.4">
      <c r="A8558" t="s">
        <v>164</v>
      </c>
      <c r="B8558" t="s">
        <v>115</v>
      </c>
      <c r="C8558" s="14" t="s">
        <v>383</v>
      </c>
      <c r="D8558" t="s">
        <v>465</v>
      </c>
      <c r="E8558" t="s">
        <v>483</v>
      </c>
      <c r="F8558" s="20">
        <v>2030</v>
      </c>
      <c r="G8558" s="20">
        <v>66</v>
      </c>
      <c r="H8558" s="11">
        <v>23654.017933651801</v>
      </c>
      <c r="I8558" s="10">
        <v>2336104.9621317801</v>
      </c>
      <c r="J8558" s="33">
        <f t="shared" si="532"/>
        <v>1.0125408882341766E-2</v>
      </c>
      <c r="K8558" s="33">
        <f t="shared" si="533"/>
        <v>1.007431950882165E-2</v>
      </c>
      <c r="L8558" s="33">
        <f t="shared" si="534"/>
        <v>0.90368799895727014</v>
      </c>
      <c r="M8558" s="33">
        <f t="shared" si="535"/>
        <v>0.89458395731948692</v>
      </c>
    </row>
    <row r="8559" spans="1:13" ht="41.4">
      <c r="A8559" t="s">
        <v>164</v>
      </c>
      <c r="B8559" t="s">
        <v>115</v>
      </c>
      <c r="C8559" s="14" t="s">
        <v>383</v>
      </c>
      <c r="D8559" t="s">
        <v>465</v>
      </c>
      <c r="E8559" t="s">
        <v>483</v>
      </c>
      <c r="F8559" s="20">
        <v>2030</v>
      </c>
      <c r="G8559" s="20">
        <v>67</v>
      </c>
      <c r="H8559" s="11">
        <v>24568.0205349467</v>
      </c>
      <c r="I8559" s="10">
        <v>2209618.8590991399</v>
      </c>
      <c r="J8559" s="33">
        <f t="shared" si="532"/>
        <v>1.1118668920559025E-2</v>
      </c>
      <c r="K8559" s="33">
        <f t="shared" si="533"/>
        <v>1.1057084976428766E-2</v>
      </c>
      <c r="L8559" s="33">
        <f t="shared" si="534"/>
        <v>0.89458395731948692</v>
      </c>
      <c r="M8559" s="33">
        <f t="shared" si="535"/>
        <v>0.88469246648485544</v>
      </c>
    </row>
    <row r="8560" spans="1:13" ht="41.4">
      <c r="A8560" t="s">
        <v>164</v>
      </c>
      <c r="B8560" t="s">
        <v>115</v>
      </c>
      <c r="C8560" s="14" t="s">
        <v>383</v>
      </c>
      <c r="D8560" t="s">
        <v>465</v>
      </c>
      <c r="E8560" t="s">
        <v>483</v>
      </c>
      <c r="F8560" s="20">
        <v>2030</v>
      </c>
      <c r="G8560" s="20">
        <v>68</v>
      </c>
      <c r="H8560" s="11">
        <v>25234.236823842901</v>
      </c>
      <c r="I8560" s="10">
        <v>2058669.9138646501</v>
      </c>
      <c r="J8560" s="33">
        <f t="shared" si="532"/>
        <v>1.2257543889817568E-2</v>
      </c>
      <c r="K8560" s="33">
        <f t="shared" si="533"/>
        <v>1.2182726204398864E-2</v>
      </c>
      <c r="L8560" s="33">
        <f t="shared" si="534"/>
        <v>0.88469246648485544</v>
      </c>
      <c r="M8560" s="33">
        <f t="shared" si="535"/>
        <v>0.87391450039057617</v>
      </c>
    </row>
    <row r="8561" spans="1:13" ht="41.4">
      <c r="A8561" t="s">
        <v>164</v>
      </c>
      <c r="B8561" t="s">
        <v>115</v>
      </c>
      <c r="C8561" s="14" t="s">
        <v>383</v>
      </c>
      <c r="D8561" t="s">
        <v>465</v>
      </c>
      <c r="E8561" t="s">
        <v>483</v>
      </c>
      <c r="F8561" s="20">
        <v>2030</v>
      </c>
      <c r="G8561" s="20">
        <v>69</v>
      </c>
      <c r="H8561" s="11">
        <v>26027.542526549802</v>
      </c>
      <c r="I8561" s="10">
        <v>1932103.6358823101</v>
      </c>
      <c r="J8561" s="33">
        <f t="shared" si="532"/>
        <v>1.3471090288934798E-2</v>
      </c>
      <c r="K8561" s="33">
        <f t="shared" si="533"/>
        <v>1.3380761217432924E-2</v>
      </c>
      <c r="L8561" s="33">
        <f t="shared" si="534"/>
        <v>0.87391450039057617</v>
      </c>
      <c r="M8561" s="33">
        <f t="shared" si="535"/>
        <v>0.86222085913639768</v>
      </c>
    </row>
    <row r="8562" spans="1:13" ht="41.4">
      <c r="A8562" t="s">
        <v>164</v>
      </c>
      <c r="B8562" t="s">
        <v>115</v>
      </c>
      <c r="C8562" s="14" t="s">
        <v>383</v>
      </c>
      <c r="D8562" t="s">
        <v>465</v>
      </c>
      <c r="E8562" t="s">
        <v>483</v>
      </c>
      <c r="F8562" s="20">
        <v>2031</v>
      </c>
      <c r="G8562" s="20">
        <v>30</v>
      </c>
      <c r="H8562" s="11">
        <v>952.17970459313096</v>
      </c>
      <c r="I8562" s="10">
        <v>4341009.7537630098</v>
      </c>
      <c r="J8562" s="33">
        <f t="shared" si="532"/>
        <v>2.1934521196773004E-4</v>
      </c>
      <c r="K8562" s="33">
        <f t="shared" si="533"/>
        <v>2.1932115756551074E-4</v>
      </c>
      <c r="L8562" s="33">
        <f t="shared" si="534"/>
        <v>1</v>
      </c>
      <c r="M8562" s="33">
        <f t="shared" si="535"/>
        <v>0.99978067884243449</v>
      </c>
    </row>
    <row r="8563" spans="1:13" ht="41.4">
      <c r="A8563" t="s">
        <v>164</v>
      </c>
      <c r="B8563" t="s">
        <v>115</v>
      </c>
      <c r="C8563" s="14" t="s">
        <v>383</v>
      </c>
      <c r="D8563" t="s">
        <v>465</v>
      </c>
      <c r="E8563" t="s">
        <v>483</v>
      </c>
      <c r="F8563" s="20">
        <v>2031</v>
      </c>
      <c r="G8563" s="20">
        <v>31</v>
      </c>
      <c r="H8563" s="11">
        <v>1063.4510146955599</v>
      </c>
      <c r="I8563" s="10">
        <v>4321284.7308374299</v>
      </c>
      <c r="J8563" s="33">
        <f t="shared" si="532"/>
        <v>2.4609602952256095E-4</v>
      </c>
      <c r="K8563" s="33">
        <f t="shared" si="533"/>
        <v>2.460657503785546E-4</v>
      </c>
      <c r="L8563" s="33">
        <f t="shared" si="534"/>
        <v>0.99978067884243449</v>
      </c>
      <c r="M8563" s="33">
        <f t="shared" si="535"/>
        <v>0.99953466705948113</v>
      </c>
    </row>
    <row r="8564" spans="1:13" ht="41.4">
      <c r="A8564" t="s">
        <v>164</v>
      </c>
      <c r="B8564" t="s">
        <v>115</v>
      </c>
      <c r="C8564" s="14" t="s">
        <v>383</v>
      </c>
      <c r="D8564" t="s">
        <v>465</v>
      </c>
      <c r="E8564" t="s">
        <v>483</v>
      </c>
      <c r="F8564" s="20">
        <v>2031</v>
      </c>
      <c r="G8564" s="20">
        <v>32</v>
      </c>
      <c r="H8564" s="11">
        <v>1122.3148778280599</v>
      </c>
      <c r="I8564" s="10">
        <v>4341851.3895753799</v>
      </c>
      <c r="J8564" s="33">
        <f t="shared" si="532"/>
        <v>2.5848763053537376E-4</v>
      </c>
      <c r="K8564" s="33">
        <f t="shared" si="533"/>
        <v>2.5845422548609331E-4</v>
      </c>
      <c r="L8564" s="33">
        <f t="shared" si="534"/>
        <v>0.99953466705948113</v>
      </c>
      <c r="M8564" s="33">
        <f t="shared" si="535"/>
        <v>0.99927633310125974</v>
      </c>
    </row>
    <row r="8565" spans="1:13" ht="41.4">
      <c r="A8565" t="s">
        <v>164</v>
      </c>
      <c r="B8565" t="s">
        <v>115</v>
      </c>
      <c r="C8565" s="14" t="s">
        <v>383</v>
      </c>
      <c r="D8565" t="s">
        <v>465</v>
      </c>
      <c r="E8565" t="s">
        <v>483</v>
      </c>
      <c r="F8565" s="20">
        <v>2031</v>
      </c>
      <c r="G8565" s="20">
        <v>33</v>
      </c>
      <c r="H8565" s="11">
        <v>1203.5891168197199</v>
      </c>
      <c r="I8565" s="10">
        <v>4401812.4059322402</v>
      </c>
      <c r="J8565" s="33">
        <f t="shared" si="532"/>
        <v>2.7343035227890799E-4</v>
      </c>
      <c r="K8565" s="33">
        <f t="shared" si="533"/>
        <v>2.7339297360706727E-4</v>
      </c>
      <c r="L8565" s="33">
        <f t="shared" si="534"/>
        <v>0.99927633310125974</v>
      </c>
      <c r="M8565" s="33">
        <f t="shared" si="535"/>
        <v>0.99900313797309803</v>
      </c>
    </row>
    <row r="8566" spans="1:13" ht="41.4">
      <c r="A8566" t="s">
        <v>164</v>
      </c>
      <c r="B8566" t="s">
        <v>115</v>
      </c>
      <c r="C8566" s="14" t="s">
        <v>383</v>
      </c>
      <c r="D8566" t="s">
        <v>465</v>
      </c>
      <c r="E8566" t="s">
        <v>483</v>
      </c>
      <c r="F8566" s="20">
        <v>2031</v>
      </c>
      <c r="G8566" s="20">
        <v>34</v>
      </c>
      <c r="H8566" s="11">
        <v>1519.9904618811699</v>
      </c>
      <c r="I8566" s="10">
        <v>4542090.3192268899</v>
      </c>
      <c r="J8566" s="33">
        <f t="shared" si="532"/>
        <v>3.3464558277209421E-4</v>
      </c>
      <c r="K8566" s="33">
        <f t="shared" si="533"/>
        <v>3.3458959518462006E-4</v>
      </c>
      <c r="L8566" s="33">
        <f t="shared" si="534"/>
        <v>0.99900313797309803</v>
      </c>
      <c r="M8566" s="33">
        <f t="shared" si="535"/>
        <v>0.99866888191757541</v>
      </c>
    </row>
    <row r="8567" spans="1:13" ht="41.4">
      <c r="A8567" t="s">
        <v>164</v>
      </c>
      <c r="B8567" t="s">
        <v>115</v>
      </c>
      <c r="C8567" s="14" t="s">
        <v>383</v>
      </c>
      <c r="D8567" t="s">
        <v>465</v>
      </c>
      <c r="E8567" t="s">
        <v>483</v>
      </c>
      <c r="F8567" s="20">
        <v>2031</v>
      </c>
      <c r="G8567" s="20">
        <v>35</v>
      </c>
      <c r="H8567" s="11">
        <v>2042.77963873415</v>
      </c>
      <c r="I8567" s="10">
        <v>4498995.8679371402</v>
      </c>
      <c r="J8567" s="33">
        <f t="shared" si="532"/>
        <v>4.5405234827894972E-4</v>
      </c>
      <c r="K8567" s="33">
        <f t="shared" si="533"/>
        <v>4.539492821111768E-4</v>
      </c>
      <c r="L8567" s="33">
        <f t="shared" si="534"/>
        <v>0.99866888191757541</v>
      </c>
      <c r="M8567" s="33">
        <f t="shared" si="535"/>
        <v>0.99821553689556219</v>
      </c>
    </row>
    <row r="8568" spans="1:13" ht="41.4">
      <c r="A8568" t="s">
        <v>164</v>
      </c>
      <c r="B8568" t="s">
        <v>115</v>
      </c>
      <c r="C8568" s="14" t="s">
        <v>383</v>
      </c>
      <c r="D8568" t="s">
        <v>465</v>
      </c>
      <c r="E8568" t="s">
        <v>483</v>
      </c>
      <c r="F8568" s="20">
        <v>2031</v>
      </c>
      <c r="G8568" s="20">
        <v>36</v>
      </c>
      <c r="H8568" s="11">
        <v>2112.26352766421</v>
      </c>
      <c r="I8568" s="10">
        <v>4425204.3514073398</v>
      </c>
      <c r="J8568" s="33">
        <f t="shared" si="532"/>
        <v>4.7732564643990975E-4</v>
      </c>
      <c r="K8568" s="33">
        <f t="shared" si="533"/>
        <v>4.7721174467696414E-4</v>
      </c>
      <c r="L8568" s="33">
        <f t="shared" si="534"/>
        <v>0.99821553689556219</v>
      </c>
      <c r="M8568" s="33">
        <f t="shared" si="535"/>
        <v>0.99773917671763657</v>
      </c>
    </row>
    <row r="8569" spans="1:13" ht="41.4">
      <c r="A8569" t="s">
        <v>164</v>
      </c>
      <c r="B8569" t="s">
        <v>115</v>
      </c>
      <c r="C8569" s="14" t="s">
        <v>383</v>
      </c>
      <c r="D8569" t="s">
        <v>465</v>
      </c>
      <c r="E8569" t="s">
        <v>483</v>
      </c>
      <c r="F8569" s="20">
        <v>2031</v>
      </c>
      <c r="G8569" s="20">
        <v>37</v>
      </c>
      <c r="H8569" s="11">
        <v>2241.7077224694099</v>
      </c>
      <c r="I8569" s="10">
        <v>4367589.8877284797</v>
      </c>
      <c r="J8569" s="33">
        <f t="shared" si="532"/>
        <v>5.1325966496256576E-4</v>
      </c>
      <c r="K8569" s="33">
        <f t="shared" si="533"/>
        <v>5.1312796975300223E-4</v>
      </c>
      <c r="L8569" s="33">
        <f t="shared" si="534"/>
        <v>0.99773917671763657</v>
      </c>
      <c r="M8569" s="33">
        <f t="shared" si="535"/>
        <v>0.99722720883954441</v>
      </c>
    </row>
    <row r="8570" spans="1:13" ht="41.4">
      <c r="A8570" t="s">
        <v>164</v>
      </c>
      <c r="B8570" t="s">
        <v>115</v>
      </c>
      <c r="C8570" s="14" t="s">
        <v>383</v>
      </c>
      <c r="D8570" t="s">
        <v>465</v>
      </c>
      <c r="E8570" t="s">
        <v>483</v>
      </c>
      <c r="F8570" s="20">
        <v>2031</v>
      </c>
      <c r="G8570" s="20">
        <v>38</v>
      </c>
      <c r="H8570" s="11">
        <v>2385.3984940729802</v>
      </c>
      <c r="I8570" s="10">
        <v>4313491.8658195101</v>
      </c>
      <c r="J8570" s="33">
        <f t="shared" si="532"/>
        <v>5.5300869186171138E-4</v>
      </c>
      <c r="K8570" s="33">
        <f t="shared" si="533"/>
        <v>5.5285581073793999E-4</v>
      </c>
      <c r="L8570" s="33">
        <f t="shared" si="534"/>
        <v>0.99722720883954441</v>
      </c>
      <c r="M8570" s="33">
        <f t="shared" si="535"/>
        <v>0.99667588598251144</v>
      </c>
    </row>
    <row r="8571" spans="1:13" ht="41.4">
      <c r="A8571" t="s">
        <v>164</v>
      </c>
      <c r="B8571" t="s">
        <v>115</v>
      </c>
      <c r="C8571" s="14" t="s">
        <v>383</v>
      </c>
      <c r="D8571" t="s">
        <v>465</v>
      </c>
      <c r="E8571" t="s">
        <v>483</v>
      </c>
      <c r="F8571" s="20">
        <v>2031</v>
      </c>
      <c r="G8571" s="20">
        <v>39</v>
      </c>
      <c r="H8571" s="11">
        <v>2594.19177991266</v>
      </c>
      <c r="I8571" s="10">
        <v>4350532.1839964902</v>
      </c>
      <c r="J8571" s="33">
        <f t="shared" si="532"/>
        <v>5.9629297524919835E-4</v>
      </c>
      <c r="K8571" s="33">
        <f t="shared" si="533"/>
        <v>5.9611522792457627E-4</v>
      </c>
      <c r="L8571" s="33">
        <f t="shared" si="534"/>
        <v>0.99667588598251144</v>
      </c>
      <c r="M8571" s="33">
        <f t="shared" si="535"/>
        <v>0.99608175230957208</v>
      </c>
    </row>
    <row r="8572" spans="1:13" ht="41.4">
      <c r="A8572" t="s">
        <v>164</v>
      </c>
      <c r="B8572" t="s">
        <v>115</v>
      </c>
      <c r="C8572" s="14" t="s">
        <v>383</v>
      </c>
      <c r="D8572" t="s">
        <v>465</v>
      </c>
      <c r="E8572" t="s">
        <v>483</v>
      </c>
      <c r="F8572" s="20">
        <v>2031</v>
      </c>
      <c r="G8572" s="20">
        <v>40</v>
      </c>
      <c r="H8572" s="11">
        <v>3515.2274797745299</v>
      </c>
      <c r="I8572" s="10">
        <v>4367800.3507655002</v>
      </c>
      <c r="J8572" s="33">
        <f t="shared" si="532"/>
        <v>8.0480498133538806E-4</v>
      </c>
      <c r="K8572" s="33">
        <f t="shared" si="533"/>
        <v>8.0448121266907258E-4</v>
      </c>
      <c r="L8572" s="33">
        <f t="shared" si="534"/>
        <v>0.99608175230957208</v>
      </c>
      <c r="M8572" s="33">
        <f t="shared" si="535"/>
        <v>0.99528042325355659</v>
      </c>
    </row>
    <row r="8573" spans="1:13" ht="41.4">
      <c r="A8573" t="s">
        <v>164</v>
      </c>
      <c r="B8573" t="s">
        <v>115</v>
      </c>
      <c r="C8573" s="14" t="s">
        <v>383</v>
      </c>
      <c r="D8573" t="s">
        <v>465</v>
      </c>
      <c r="E8573" t="s">
        <v>483</v>
      </c>
      <c r="F8573" s="20">
        <v>2031</v>
      </c>
      <c r="G8573" s="20">
        <v>41</v>
      </c>
      <c r="H8573" s="11">
        <v>5268.2801824026001</v>
      </c>
      <c r="I8573" s="10">
        <v>6429976.1556599298</v>
      </c>
      <c r="J8573" s="33">
        <f t="shared" si="532"/>
        <v>8.193312159898514E-4</v>
      </c>
      <c r="K8573" s="33">
        <f t="shared" si="533"/>
        <v>8.1899565582033151E-4</v>
      </c>
      <c r="L8573" s="33">
        <f t="shared" si="534"/>
        <v>0.99528042325355659</v>
      </c>
      <c r="M8573" s="33">
        <f t="shared" si="535"/>
        <v>0.99446529291058894</v>
      </c>
    </row>
    <row r="8574" spans="1:13" ht="41.4">
      <c r="A8574" t="s">
        <v>164</v>
      </c>
      <c r="B8574" t="s">
        <v>115</v>
      </c>
      <c r="C8574" s="14" t="s">
        <v>383</v>
      </c>
      <c r="D8574" t="s">
        <v>465</v>
      </c>
      <c r="E8574" t="s">
        <v>483</v>
      </c>
      <c r="F8574" s="20">
        <v>2031</v>
      </c>
      <c r="G8574" s="20">
        <v>42</v>
      </c>
      <c r="H8574" s="11">
        <v>4051.8583337580299</v>
      </c>
      <c r="I8574" s="10">
        <v>4323956.8252232103</v>
      </c>
      <c r="J8574" s="33">
        <f t="shared" si="532"/>
        <v>9.370718759544658E-4</v>
      </c>
      <c r="K8574" s="33">
        <f t="shared" si="533"/>
        <v>9.366329612130464E-4</v>
      </c>
      <c r="L8574" s="33">
        <f t="shared" si="534"/>
        <v>0.99446529291058894</v>
      </c>
      <c r="M8574" s="33">
        <f t="shared" si="535"/>
        <v>0.99353384393846644</v>
      </c>
    </row>
    <row r="8575" spans="1:13" ht="41.4">
      <c r="A8575" t="s">
        <v>164</v>
      </c>
      <c r="B8575" t="s">
        <v>115</v>
      </c>
      <c r="C8575" s="14" t="s">
        <v>383</v>
      </c>
      <c r="D8575" t="s">
        <v>465</v>
      </c>
      <c r="E8575" t="s">
        <v>483</v>
      </c>
      <c r="F8575" s="20">
        <v>2031</v>
      </c>
      <c r="G8575" s="20">
        <v>43</v>
      </c>
      <c r="H8575" s="11">
        <v>4400.7873253297203</v>
      </c>
      <c r="I8575" s="10">
        <v>4306283.51184294</v>
      </c>
      <c r="J8575" s="33">
        <f t="shared" si="532"/>
        <v>1.0219455623919978E-3</v>
      </c>
      <c r="K8575" s="33">
        <f t="shared" si="533"/>
        <v>1.0214235538623662E-3</v>
      </c>
      <c r="L8575" s="33">
        <f t="shared" si="534"/>
        <v>0.99353384393846644</v>
      </c>
      <c r="M8575" s="33">
        <f t="shared" si="535"/>
        <v>0.99251902506870826</v>
      </c>
    </row>
    <row r="8576" spans="1:13" ht="41.4">
      <c r="A8576" t="s">
        <v>164</v>
      </c>
      <c r="B8576" t="s">
        <v>115</v>
      </c>
      <c r="C8576" s="14" t="s">
        <v>383</v>
      </c>
      <c r="D8576" t="s">
        <v>465</v>
      </c>
      <c r="E8576" t="s">
        <v>483</v>
      </c>
      <c r="F8576" s="20">
        <v>2031</v>
      </c>
      <c r="G8576" s="20">
        <v>44</v>
      </c>
      <c r="H8576" s="11">
        <v>4665.3263867134701</v>
      </c>
      <c r="I8576" s="10">
        <v>4173264.93002029</v>
      </c>
      <c r="J8576" s="33">
        <f t="shared" si="532"/>
        <v>1.1179080324264935E-3</v>
      </c>
      <c r="K8576" s="33">
        <f t="shared" si="533"/>
        <v>1.1172834060220183E-3</v>
      </c>
      <c r="L8576" s="33">
        <f t="shared" si="534"/>
        <v>0.99251902506870826</v>
      </c>
      <c r="M8576" s="33">
        <f t="shared" si="535"/>
        <v>0.99141010003183783</v>
      </c>
    </row>
    <row r="8577" spans="1:13" ht="41.4">
      <c r="A8577" t="s">
        <v>164</v>
      </c>
      <c r="B8577" t="s">
        <v>115</v>
      </c>
      <c r="C8577" s="14" t="s">
        <v>383</v>
      </c>
      <c r="D8577" t="s">
        <v>465</v>
      </c>
      <c r="E8577" t="s">
        <v>483</v>
      </c>
      <c r="F8577" s="20">
        <v>2031</v>
      </c>
      <c r="G8577" s="20">
        <v>45</v>
      </c>
      <c r="H8577" s="11">
        <v>5991.1410294914804</v>
      </c>
      <c r="I8577" s="10">
        <v>4137474.05026998</v>
      </c>
      <c r="J8577" s="33">
        <f t="shared" si="532"/>
        <v>1.4480189982340901E-3</v>
      </c>
      <c r="K8577" s="33">
        <f t="shared" si="533"/>
        <v>1.4469711245658212E-3</v>
      </c>
      <c r="L8577" s="33">
        <f t="shared" si="534"/>
        <v>0.99141010003183783</v>
      </c>
      <c r="M8577" s="33">
        <f t="shared" si="535"/>
        <v>0.9899755582444888</v>
      </c>
    </row>
    <row r="8578" spans="1:13" ht="41.4">
      <c r="A8578" t="s">
        <v>164</v>
      </c>
      <c r="B8578" t="s">
        <v>115</v>
      </c>
      <c r="C8578" s="14" t="s">
        <v>383</v>
      </c>
      <c r="D8578" t="s">
        <v>465</v>
      </c>
      <c r="E8578" t="s">
        <v>483</v>
      </c>
      <c r="F8578" s="20">
        <v>2031</v>
      </c>
      <c r="G8578" s="20">
        <v>46</v>
      </c>
      <c r="H8578" s="11">
        <v>6564.5879096799399</v>
      </c>
      <c r="I8578" s="10">
        <v>4193698.23833731</v>
      </c>
      <c r="J8578" s="33">
        <f t="shared" ref="J8578:J8641" si="536">IF(I8578&gt;0,H8578/I8578,0)</f>
        <v>1.5653457966214148E-3</v>
      </c>
      <c r="K8578" s="33">
        <f t="shared" ref="K8578:K8641" si="537">1-EXP(-J8578)</f>
        <v>1.5641212819028638E-3</v>
      </c>
      <c r="L8578" s="33">
        <f t="shared" ref="L8578:L8641" si="538">IF(G8578=30,1,M8577)</f>
        <v>0.9899755582444888</v>
      </c>
      <c r="M8578" s="33">
        <f t="shared" ref="M8578:M8641" si="539">L8578*(1-K8578)</f>
        <v>0.98842711640527492</v>
      </c>
    </row>
    <row r="8579" spans="1:13" ht="41.4">
      <c r="A8579" t="s">
        <v>164</v>
      </c>
      <c r="B8579" t="s">
        <v>115</v>
      </c>
      <c r="C8579" s="14" t="s">
        <v>383</v>
      </c>
      <c r="D8579" t="s">
        <v>465</v>
      </c>
      <c r="E8579" t="s">
        <v>483</v>
      </c>
      <c r="F8579" s="20">
        <v>2031</v>
      </c>
      <c r="G8579" s="20">
        <v>47</v>
      </c>
      <c r="H8579" s="11">
        <v>7365.5559379401002</v>
      </c>
      <c r="I8579" s="10">
        <v>4275599.9713078998</v>
      </c>
      <c r="J8579" s="33">
        <f t="shared" si="536"/>
        <v>1.7226952912732356E-3</v>
      </c>
      <c r="K8579" s="33">
        <f t="shared" si="537"/>
        <v>1.721212303440911E-3</v>
      </c>
      <c r="L8579" s="33">
        <f t="shared" si="538"/>
        <v>0.98842711640527492</v>
      </c>
      <c r="M8579" s="33">
        <f t="shared" si="539"/>
        <v>0.98672582349146354</v>
      </c>
    </row>
    <row r="8580" spans="1:13" ht="41.4">
      <c r="A8580" t="s">
        <v>164</v>
      </c>
      <c r="B8580" t="s">
        <v>115</v>
      </c>
      <c r="C8580" s="14" t="s">
        <v>383</v>
      </c>
      <c r="D8580" t="s">
        <v>465</v>
      </c>
      <c r="E8580" t="s">
        <v>483</v>
      </c>
      <c r="F8580" s="20">
        <v>2031</v>
      </c>
      <c r="G8580" s="20">
        <v>48</v>
      </c>
      <c r="H8580" s="11">
        <v>8039.40022553992</v>
      </c>
      <c r="I8580" s="10">
        <v>4248894.5308824796</v>
      </c>
      <c r="J8580" s="33">
        <f t="shared" si="536"/>
        <v>1.8921157414256095E-3</v>
      </c>
      <c r="K8580" s="33">
        <f t="shared" si="537"/>
        <v>1.8903268188968925E-3</v>
      </c>
      <c r="L8580" s="33">
        <f t="shared" si="538"/>
        <v>0.98672582349146354</v>
      </c>
      <c r="M8580" s="33">
        <f t="shared" si="539"/>
        <v>0.98486058920441955</v>
      </c>
    </row>
    <row r="8581" spans="1:13" ht="41.4">
      <c r="A8581" t="s">
        <v>164</v>
      </c>
      <c r="B8581" t="s">
        <v>115</v>
      </c>
      <c r="C8581" s="14" t="s">
        <v>383</v>
      </c>
      <c r="D8581" t="s">
        <v>465</v>
      </c>
      <c r="E8581" t="s">
        <v>483</v>
      </c>
      <c r="F8581" s="20">
        <v>2031</v>
      </c>
      <c r="G8581" s="20">
        <v>49</v>
      </c>
      <c r="H8581" s="11">
        <v>8540.7439145380504</v>
      </c>
      <c r="I8581" s="10">
        <v>4110226.8553796601</v>
      </c>
      <c r="J8581" s="33">
        <f t="shared" si="536"/>
        <v>2.0779251888151913E-3</v>
      </c>
      <c r="K8581" s="33">
        <f t="shared" si="537"/>
        <v>2.0757677968284982E-3</v>
      </c>
      <c r="L8581" s="33">
        <f t="shared" si="538"/>
        <v>0.98486058920441955</v>
      </c>
      <c r="M8581" s="33">
        <f t="shared" si="539"/>
        <v>0.98281624730898343</v>
      </c>
    </row>
    <row r="8582" spans="1:13" ht="41.4">
      <c r="A8582" t="s">
        <v>164</v>
      </c>
      <c r="B8582" t="s">
        <v>115</v>
      </c>
      <c r="C8582" s="14" t="s">
        <v>383</v>
      </c>
      <c r="D8582" t="s">
        <v>465</v>
      </c>
      <c r="E8582" t="s">
        <v>483</v>
      </c>
      <c r="F8582" s="20">
        <v>2031</v>
      </c>
      <c r="G8582" s="20">
        <v>50</v>
      </c>
      <c r="H8582" s="11">
        <v>9766.8555558439894</v>
      </c>
      <c r="I8582" s="10">
        <v>4033307.4768974399</v>
      </c>
      <c r="J8582" s="33">
        <f t="shared" si="536"/>
        <v>2.4215499591310587E-3</v>
      </c>
      <c r="K8582" s="33">
        <f t="shared" si="537"/>
        <v>2.4186203722196264E-3</v>
      </c>
      <c r="L8582" s="33">
        <f t="shared" si="538"/>
        <v>0.98281624730898343</v>
      </c>
      <c r="M8582" s="33">
        <f t="shared" si="539"/>
        <v>0.98043918791109352</v>
      </c>
    </row>
    <row r="8583" spans="1:13" ht="41.4">
      <c r="A8583" t="s">
        <v>164</v>
      </c>
      <c r="B8583" t="s">
        <v>115</v>
      </c>
      <c r="C8583" s="14" t="s">
        <v>383</v>
      </c>
      <c r="D8583" t="s">
        <v>465</v>
      </c>
      <c r="E8583" t="s">
        <v>483</v>
      </c>
      <c r="F8583" s="20">
        <v>2031</v>
      </c>
      <c r="G8583" s="20">
        <v>51</v>
      </c>
      <c r="H8583" s="11">
        <v>10394.0374578383</v>
      </c>
      <c r="I8583" s="10">
        <v>3971004.22478494</v>
      </c>
      <c r="J8583" s="33">
        <f t="shared" si="536"/>
        <v>2.6174833542014718E-3</v>
      </c>
      <c r="K8583" s="33">
        <f t="shared" si="537"/>
        <v>2.6140607315172648E-3</v>
      </c>
      <c r="L8583" s="33">
        <f t="shared" si="538"/>
        <v>0.98043918791109352</v>
      </c>
      <c r="M8583" s="33">
        <f t="shared" si="539"/>
        <v>0.97787626033033448</v>
      </c>
    </row>
    <row r="8584" spans="1:13" ht="41.4">
      <c r="A8584" t="s">
        <v>164</v>
      </c>
      <c r="B8584" t="s">
        <v>115</v>
      </c>
      <c r="C8584" s="14" t="s">
        <v>383</v>
      </c>
      <c r="D8584" t="s">
        <v>465</v>
      </c>
      <c r="E8584" t="s">
        <v>483</v>
      </c>
      <c r="F8584" s="20">
        <v>2031</v>
      </c>
      <c r="G8584" s="20">
        <v>52</v>
      </c>
      <c r="H8584" s="11">
        <v>11205.8427308062</v>
      </c>
      <c r="I8584" s="10">
        <v>3903927.95981922</v>
      </c>
      <c r="J8584" s="33">
        <f t="shared" si="536"/>
        <v>2.8704020274301148E-3</v>
      </c>
      <c r="K8584" s="33">
        <f t="shared" si="537"/>
        <v>2.8662863623434287E-3</v>
      </c>
      <c r="L8584" s="33">
        <f t="shared" si="538"/>
        <v>0.97787626033033448</v>
      </c>
      <c r="M8584" s="33">
        <f t="shared" si="539"/>
        <v>0.9750733869412902</v>
      </c>
    </row>
    <row r="8585" spans="1:13" ht="41.4">
      <c r="A8585" t="s">
        <v>164</v>
      </c>
      <c r="B8585" t="s">
        <v>115</v>
      </c>
      <c r="C8585" s="14" t="s">
        <v>383</v>
      </c>
      <c r="D8585" t="s">
        <v>465</v>
      </c>
      <c r="E8585" t="s">
        <v>483</v>
      </c>
      <c r="F8585" s="20">
        <v>2031</v>
      </c>
      <c r="G8585" s="20">
        <v>53</v>
      </c>
      <c r="H8585" s="11">
        <v>11992.169373766699</v>
      </c>
      <c r="I8585" s="10">
        <v>3817459.6818019999</v>
      </c>
      <c r="J8585" s="33">
        <f t="shared" si="536"/>
        <v>3.1414004006208381E-3</v>
      </c>
      <c r="K8585" s="33">
        <f t="shared" si="537"/>
        <v>3.1364713650913201E-3</v>
      </c>
      <c r="L8585" s="33">
        <f t="shared" si="538"/>
        <v>0.9750733869412902</v>
      </c>
      <c r="M8585" s="33">
        <f t="shared" si="539"/>
        <v>0.97201509718428625</v>
      </c>
    </row>
    <row r="8586" spans="1:13" ht="41.4">
      <c r="A8586" t="s">
        <v>164</v>
      </c>
      <c r="B8586" t="s">
        <v>115</v>
      </c>
      <c r="C8586" s="14" t="s">
        <v>383</v>
      </c>
      <c r="D8586" t="s">
        <v>465</v>
      </c>
      <c r="E8586" t="s">
        <v>483</v>
      </c>
      <c r="F8586" s="20">
        <v>2031</v>
      </c>
      <c r="G8586" s="20">
        <v>54</v>
      </c>
      <c r="H8586" s="11">
        <v>12893.9731580193</v>
      </c>
      <c r="I8586" s="10">
        <v>3747561.4647737499</v>
      </c>
      <c r="J8586" s="33">
        <f t="shared" si="536"/>
        <v>3.4406302015910347E-3</v>
      </c>
      <c r="K8586" s="33">
        <f t="shared" si="537"/>
        <v>3.434718015990712E-3</v>
      </c>
      <c r="L8586" s="33">
        <f t="shared" si="538"/>
        <v>0.97201509718428625</v>
      </c>
      <c r="M8586" s="33">
        <f t="shared" si="539"/>
        <v>0.96867649941817247</v>
      </c>
    </row>
    <row r="8587" spans="1:13" ht="41.4">
      <c r="A8587" t="s">
        <v>164</v>
      </c>
      <c r="B8587" t="s">
        <v>115</v>
      </c>
      <c r="C8587" s="14" t="s">
        <v>383</v>
      </c>
      <c r="D8587" t="s">
        <v>465</v>
      </c>
      <c r="E8587" t="s">
        <v>483</v>
      </c>
      <c r="F8587" s="20">
        <v>2031</v>
      </c>
      <c r="G8587" s="20">
        <v>55</v>
      </c>
      <c r="H8587" s="11">
        <v>13905.2289698203</v>
      </c>
      <c r="I8587" s="10">
        <v>3665698.8100334201</v>
      </c>
      <c r="J8587" s="33">
        <f t="shared" si="536"/>
        <v>3.793336466094858E-3</v>
      </c>
      <c r="K8587" s="33">
        <f t="shared" si="537"/>
        <v>3.7861508540085742E-3</v>
      </c>
      <c r="L8587" s="33">
        <f t="shared" si="538"/>
        <v>0.96867649941817247</v>
      </c>
      <c r="M8587" s="33">
        <f t="shared" si="539"/>
        <v>0.96500894406264237</v>
      </c>
    </row>
    <row r="8588" spans="1:13" ht="41.4">
      <c r="A8588" t="s">
        <v>164</v>
      </c>
      <c r="B8588" t="s">
        <v>115</v>
      </c>
      <c r="C8588" s="14" t="s">
        <v>383</v>
      </c>
      <c r="D8588" t="s">
        <v>465</v>
      </c>
      <c r="E8588" t="s">
        <v>483</v>
      </c>
      <c r="F8588" s="20">
        <v>2031</v>
      </c>
      <c r="G8588" s="20">
        <v>56</v>
      </c>
      <c r="H8588" s="11">
        <v>14706.353219229901</v>
      </c>
      <c r="I8588" s="10">
        <v>3582385.0687224702</v>
      </c>
      <c r="J8588" s="33">
        <f t="shared" si="536"/>
        <v>4.1051849360444091E-3</v>
      </c>
      <c r="K8588" s="33">
        <f t="shared" si="537"/>
        <v>4.0967701830086911E-3</v>
      </c>
      <c r="L8588" s="33">
        <f t="shared" si="538"/>
        <v>0.96500894406264237</v>
      </c>
      <c r="M8588" s="33">
        <f t="shared" si="539"/>
        <v>0.96105552419426987</v>
      </c>
    </row>
    <row r="8589" spans="1:13" ht="41.4">
      <c r="A8589" t="s">
        <v>164</v>
      </c>
      <c r="B8589" t="s">
        <v>115</v>
      </c>
      <c r="C8589" s="14" t="s">
        <v>383</v>
      </c>
      <c r="D8589" t="s">
        <v>465</v>
      </c>
      <c r="E8589" t="s">
        <v>483</v>
      </c>
      <c r="F8589" s="20">
        <v>2031</v>
      </c>
      <c r="G8589" s="20">
        <v>57</v>
      </c>
      <c r="H8589" s="11">
        <v>15619.3597529863</v>
      </c>
      <c r="I8589" s="10">
        <v>3472262.9935829402</v>
      </c>
      <c r="J8589" s="33">
        <f t="shared" si="536"/>
        <v>4.4983227888706319E-3</v>
      </c>
      <c r="K8589" s="33">
        <f t="shared" si="537"/>
        <v>4.4882204883935906E-3</v>
      </c>
      <c r="L8589" s="33">
        <f t="shared" si="538"/>
        <v>0.96105552419426987</v>
      </c>
      <c r="M8589" s="33">
        <f t="shared" si="539"/>
        <v>0.95674209510009733</v>
      </c>
    </row>
    <row r="8590" spans="1:13" ht="41.4">
      <c r="A8590" t="s">
        <v>164</v>
      </c>
      <c r="B8590" t="s">
        <v>115</v>
      </c>
      <c r="C8590" s="14" t="s">
        <v>383</v>
      </c>
      <c r="D8590" t="s">
        <v>465</v>
      </c>
      <c r="E8590" t="s">
        <v>483</v>
      </c>
      <c r="F8590" s="20">
        <v>2031</v>
      </c>
      <c r="G8590" s="20">
        <v>58</v>
      </c>
      <c r="H8590" s="11">
        <v>16841.330490759799</v>
      </c>
      <c r="I8590" s="10">
        <v>3420775.8042368302</v>
      </c>
      <c r="J8590" s="33">
        <f t="shared" si="536"/>
        <v>4.9232488343436097E-3</v>
      </c>
      <c r="K8590" s="33">
        <f t="shared" si="537"/>
        <v>4.9111495089414481E-3</v>
      </c>
      <c r="L8590" s="33">
        <f t="shared" si="538"/>
        <v>0.95674209510009733</v>
      </c>
      <c r="M8590" s="33">
        <f t="shared" si="539"/>
        <v>0.95204339162956286</v>
      </c>
    </row>
    <row r="8591" spans="1:13" ht="41.4">
      <c r="A8591" t="s">
        <v>164</v>
      </c>
      <c r="B8591" t="s">
        <v>115</v>
      </c>
      <c r="C8591" s="14" t="s">
        <v>383</v>
      </c>
      <c r="D8591" t="s">
        <v>465</v>
      </c>
      <c r="E8591" t="s">
        <v>483</v>
      </c>
      <c r="F8591" s="20">
        <v>2031</v>
      </c>
      <c r="G8591" s="20">
        <v>59</v>
      </c>
      <c r="H8591" s="11">
        <v>17317.095415502401</v>
      </c>
      <c r="I8591" s="10">
        <v>3209060.02624695</v>
      </c>
      <c r="J8591" s="33">
        <f t="shared" si="536"/>
        <v>5.3963139591860602E-3</v>
      </c>
      <c r="K8591" s="33">
        <f t="shared" si="537"/>
        <v>5.3817800120125048E-3</v>
      </c>
      <c r="L8591" s="33">
        <f t="shared" si="538"/>
        <v>0.95204339162956286</v>
      </c>
      <c r="M8591" s="33">
        <f t="shared" si="539"/>
        <v>0.9469197035339223</v>
      </c>
    </row>
    <row r="8592" spans="1:13" ht="41.4">
      <c r="A8592" t="s">
        <v>164</v>
      </c>
      <c r="B8592" t="s">
        <v>115</v>
      </c>
      <c r="C8592" s="14" t="s">
        <v>383</v>
      </c>
      <c r="D8592" t="s">
        <v>465</v>
      </c>
      <c r="E8592" t="s">
        <v>483</v>
      </c>
      <c r="F8592" s="20">
        <v>2031</v>
      </c>
      <c r="G8592" s="20">
        <v>60</v>
      </c>
      <c r="H8592" s="11">
        <v>18716.199560360099</v>
      </c>
      <c r="I8592" s="10">
        <v>3115702.73573749</v>
      </c>
      <c r="J8592" s="33">
        <f t="shared" si="536"/>
        <v>6.0070555979821211E-3</v>
      </c>
      <c r="K8592" s="33">
        <f t="shared" si="537"/>
        <v>5.9890493124643562E-3</v>
      </c>
      <c r="L8592" s="33">
        <f t="shared" si="538"/>
        <v>0.9469197035339223</v>
      </c>
      <c r="M8592" s="33">
        <f t="shared" si="539"/>
        <v>0.94124855473451352</v>
      </c>
    </row>
    <row r="8593" spans="1:13" ht="41.4">
      <c r="A8593" t="s">
        <v>164</v>
      </c>
      <c r="B8593" t="s">
        <v>115</v>
      </c>
      <c r="C8593" s="14" t="s">
        <v>383</v>
      </c>
      <c r="D8593" t="s">
        <v>465</v>
      </c>
      <c r="E8593" t="s">
        <v>483</v>
      </c>
      <c r="F8593" s="20">
        <v>2031</v>
      </c>
      <c r="G8593" s="20">
        <v>61</v>
      </c>
      <c r="H8593" s="11">
        <v>19695.798702226501</v>
      </c>
      <c r="I8593" s="10">
        <v>3025679.8873270098</v>
      </c>
      <c r="J8593" s="33">
        <f t="shared" si="536"/>
        <v>6.5095447752823747E-3</v>
      </c>
      <c r="K8593" s="33">
        <f t="shared" si="537"/>
        <v>6.4884035867365242E-3</v>
      </c>
      <c r="L8593" s="33">
        <f t="shared" si="538"/>
        <v>0.94124855473451352</v>
      </c>
      <c r="M8593" s="33">
        <f t="shared" si="539"/>
        <v>0.93514135423596356</v>
      </c>
    </row>
    <row r="8594" spans="1:13" ht="41.4">
      <c r="A8594" t="s">
        <v>164</v>
      </c>
      <c r="B8594" t="s">
        <v>115</v>
      </c>
      <c r="C8594" s="14" t="s">
        <v>383</v>
      </c>
      <c r="D8594" t="s">
        <v>465</v>
      </c>
      <c r="E8594" t="s">
        <v>483</v>
      </c>
      <c r="F8594" s="20">
        <v>2031</v>
      </c>
      <c r="G8594" s="20">
        <v>62</v>
      </c>
      <c r="H8594" s="11">
        <v>20913.736983296902</v>
      </c>
      <c r="I8594" s="10">
        <v>2926991.6324585299</v>
      </c>
      <c r="J8594" s="33">
        <f t="shared" si="536"/>
        <v>7.1451304306361764E-3</v>
      </c>
      <c r="K8594" s="33">
        <f t="shared" si="537"/>
        <v>7.1196646743475478E-3</v>
      </c>
      <c r="L8594" s="33">
        <f t="shared" si="538"/>
        <v>0.93514135423596356</v>
      </c>
      <c r="M8594" s="33">
        <f t="shared" si="539"/>
        <v>0.92848346137068827</v>
      </c>
    </row>
    <row r="8595" spans="1:13" ht="41.4">
      <c r="A8595" t="s">
        <v>164</v>
      </c>
      <c r="B8595" t="s">
        <v>115</v>
      </c>
      <c r="C8595" s="14" t="s">
        <v>383</v>
      </c>
      <c r="D8595" t="s">
        <v>465</v>
      </c>
      <c r="E8595" t="s">
        <v>483</v>
      </c>
      <c r="F8595" s="20">
        <v>2031</v>
      </c>
      <c r="G8595" s="20">
        <v>63</v>
      </c>
      <c r="H8595" s="11">
        <v>22007.902857885801</v>
      </c>
      <c r="I8595" s="10">
        <v>2809079.31646886</v>
      </c>
      <c r="J8595" s="33">
        <f t="shared" si="536"/>
        <v>7.8345608573099079E-3</v>
      </c>
      <c r="K8595" s="33">
        <f t="shared" si="537"/>
        <v>7.8039506766675037E-3</v>
      </c>
      <c r="L8595" s="33">
        <f t="shared" si="538"/>
        <v>0.92848346137068827</v>
      </c>
      <c r="M8595" s="33">
        <f t="shared" si="539"/>
        <v>0.92123762223404992</v>
      </c>
    </row>
    <row r="8596" spans="1:13" ht="41.4">
      <c r="A8596" t="s">
        <v>164</v>
      </c>
      <c r="B8596" t="s">
        <v>115</v>
      </c>
      <c r="C8596" s="14" t="s">
        <v>383</v>
      </c>
      <c r="D8596" t="s">
        <v>465</v>
      </c>
      <c r="E8596" t="s">
        <v>483</v>
      </c>
      <c r="F8596" s="20">
        <v>2031</v>
      </c>
      <c r="G8596" s="20">
        <v>64</v>
      </c>
      <c r="H8596" s="11">
        <v>22885.3220020558</v>
      </c>
      <c r="I8596" s="10">
        <v>2661058.61105044</v>
      </c>
      <c r="J8596" s="33">
        <f t="shared" si="536"/>
        <v>8.600081902375661E-3</v>
      </c>
      <c r="K8596" s="33">
        <f t="shared" si="537"/>
        <v>8.5632069828367463E-3</v>
      </c>
      <c r="L8596" s="33">
        <f t="shared" si="538"/>
        <v>0.92123762223404992</v>
      </c>
      <c r="M8596" s="33">
        <f t="shared" si="539"/>
        <v>0.91334887379448337</v>
      </c>
    </row>
    <row r="8597" spans="1:13" ht="41.4">
      <c r="A8597" t="s">
        <v>164</v>
      </c>
      <c r="B8597" t="s">
        <v>115</v>
      </c>
      <c r="C8597" s="14" t="s">
        <v>383</v>
      </c>
      <c r="D8597" t="s">
        <v>465</v>
      </c>
      <c r="E8597" t="s">
        <v>483</v>
      </c>
      <c r="F8597" s="20">
        <v>2031</v>
      </c>
      <c r="G8597" s="20">
        <v>65</v>
      </c>
      <c r="H8597" s="11">
        <v>23306.094780107102</v>
      </c>
      <c r="I8597" s="10">
        <v>2547870.5914503899</v>
      </c>
      <c r="J8597" s="33">
        <f t="shared" si="536"/>
        <v>9.1472835623256574E-3</v>
      </c>
      <c r="K8597" s="33">
        <f t="shared" si="537"/>
        <v>9.1055744359924695E-3</v>
      </c>
      <c r="L8597" s="33">
        <f t="shared" si="538"/>
        <v>0.91334887379448337</v>
      </c>
      <c r="M8597" s="33">
        <f t="shared" si="539"/>
        <v>0.90503230763811782</v>
      </c>
    </row>
    <row r="8598" spans="1:13" ht="41.4">
      <c r="A8598" t="s">
        <v>164</v>
      </c>
      <c r="B8598" t="s">
        <v>115</v>
      </c>
      <c r="C8598" s="14" t="s">
        <v>383</v>
      </c>
      <c r="D8598" t="s">
        <v>465</v>
      </c>
      <c r="E8598" t="s">
        <v>483</v>
      </c>
      <c r="F8598" s="20">
        <v>2031</v>
      </c>
      <c r="G8598" s="20">
        <v>66</v>
      </c>
      <c r="H8598" s="11">
        <v>23997.6027938849</v>
      </c>
      <c r="I8598" s="10">
        <v>2414329.8717096099</v>
      </c>
      <c r="J8598" s="33">
        <f t="shared" si="536"/>
        <v>9.9396536799223594E-3</v>
      </c>
      <c r="K8598" s="33">
        <f t="shared" si="537"/>
        <v>9.8904185839139291E-3</v>
      </c>
      <c r="L8598" s="33">
        <f t="shared" si="538"/>
        <v>0.90503230763811782</v>
      </c>
      <c r="M8598" s="33">
        <f t="shared" si="539"/>
        <v>0.89608115928361132</v>
      </c>
    </row>
    <row r="8599" spans="1:13" ht="41.4">
      <c r="A8599" t="s">
        <v>164</v>
      </c>
      <c r="B8599" t="s">
        <v>115</v>
      </c>
      <c r="C8599" s="14" t="s">
        <v>383</v>
      </c>
      <c r="D8599" t="s">
        <v>465</v>
      </c>
      <c r="E8599" t="s">
        <v>483</v>
      </c>
      <c r="F8599" s="20">
        <v>2031</v>
      </c>
      <c r="G8599" s="20">
        <v>67</v>
      </c>
      <c r="H8599" s="11">
        <v>24920.5264663204</v>
      </c>
      <c r="I8599" s="10">
        <v>2280952.0953525198</v>
      </c>
      <c r="J8599" s="33">
        <f t="shared" si="536"/>
        <v>1.092549313819278E-2</v>
      </c>
      <c r="K8599" s="33">
        <f t="shared" si="537"/>
        <v>1.0866026701781828E-2</v>
      </c>
      <c r="L8599" s="33">
        <f t="shared" si="538"/>
        <v>0.89608115928361132</v>
      </c>
      <c r="M8599" s="33">
        <f t="shared" si="539"/>
        <v>0.88634431747987197</v>
      </c>
    </row>
    <row r="8600" spans="1:13" ht="41.4">
      <c r="A8600" t="s">
        <v>164</v>
      </c>
      <c r="B8600" t="s">
        <v>115</v>
      </c>
      <c r="C8600" s="14" t="s">
        <v>383</v>
      </c>
      <c r="D8600" t="s">
        <v>465</v>
      </c>
      <c r="E8600" t="s">
        <v>483</v>
      </c>
      <c r="F8600" s="20">
        <v>2031</v>
      </c>
      <c r="G8600" s="20">
        <v>68</v>
      </c>
      <c r="H8600" s="11">
        <v>25835.633389824299</v>
      </c>
      <c r="I8600" s="10">
        <v>2152413.7546128798</v>
      </c>
      <c r="J8600" s="33">
        <f t="shared" si="536"/>
        <v>1.2003098072782452E-2</v>
      </c>
      <c r="K8600" s="33">
        <f t="shared" si="537"/>
        <v>1.1931348251408402E-2</v>
      </c>
      <c r="L8600" s="33">
        <f t="shared" si="538"/>
        <v>0.88634431747987197</v>
      </c>
      <c r="M8600" s="33">
        <f t="shared" si="539"/>
        <v>0.87576903475736267</v>
      </c>
    </row>
    <row r="8601" spans="1:13" ht="41.4">
      <c r="A8601" t="s">
        <v>164</v>
      </c>
      <c r="B8601" t="s">
        <v>115</v>
      </c>
      <c r="C8601" s="14" t="s">
        <v>383</v>
      </c>
      <c r="D8601" t="s">
        <v>465</v>
      </c>
      <c r="E8601" t="s">
        <v>483</v>
      </c>
      <c r="F8601" s="20">
        <v>2031</v>
      </c>
      <c r="G8601" s="20">
        <v>69</v>
      </c>
      <c r="H8601" s="11">
        <v>26478.440753819501</v>
      </c>
      <c r="I8601" s="10">
        <v>1999954.9191751899</v>
      </c>
      <c r="J8601" s="33">
        <f t="shared" si="536"/>
        <v>1.3239518801123572E-2</v>
      </c>
      <c r="K8601" s="33">
        <f t="shared" si="537"/>
        <v>1.3152261876459792E-2</v>
      </c>
      <c r="L8601" s="33">
        <f t="shared" si="538"/>
        <v>0.87576903475736267</v>
      </c>
      <c r="M8601" s="33">
        <f t="shared" si="539"/>
        <v>0.86425069106893937</v>
      </c>
    </row>
    <row r="8602" spans="1:13" ht="41.4">
      <c r="A8602" t="s">
        <v>164</v>
      </c>
      <c r="B8602" t="s">
        <v>115</v>
      </c>
      <c r="C8602" s="14" t="s">
        <v>383</v>
      </c>
      <c r="D8602" t="s">
        <v>465</v>
      </c>
      <c r="E8602" t="s">
        <v>483</v>
      </c>
      <c r="F8602" s="20">
        <v>2032</v>
      </c>
      <c r="G8602" s="20">
        <v>30</v>
      </c>
      <c r="H8602" s="11">
        <v>955.01602133625397</v>
      </c>
      <c r="I8602" s="10">
        <v>4354880.83929196</v>
      </c>
      <c r="J8602" s="33">
        <f t="shared" si="536"/>
        <v>2.1929785373680296E-4</v>
      </c>
      <c r="K8602" s="33">
        <f t="shared" si="537"/>
        <v>2.1927380972008859E-4</v>
      </c>
      <c r="L8602" s="33">
        <f t="shared" si="538"/>
        <v>1</v>
      </c>
      <c r="M8602" s="33">
        <f t="shared" si="539"/>
        <v>0.99978072619027991</v>
      </c>
    </row>
    <row r="8603" spans="1:13" ht="41.4">
      <c r="A8603" t="s">
        <v>164</v>
      </c>
      <c r="B8603" t="s">
        <v>115</v>
      </c>
      <c r="C8603" s="14" t="s">
        <v>383</v>
      </c>
      <c r="D8603" t="s">
        <v>465</v>
      </c>
      <c r="E8603" t="s">
        <v>483</v>
      </c>
      <c r="F8603" s="20">
        <v>2032</v>
      </c>
      <c r="G8603" s="20">
        <v>31</v>
      </c>
      <c r="H8603" s="11">
        <v>1062.9748240415299</v>
      </c>
      <c r="I8603" s="10">
        <v>4335174.3196246698</v>
      </c>
      <c r="J8603" s="33">
        <f t="shared" si="536"/>
        <v>2.451977119419641E-4</v>
      </c>
      <c r="K8603" s="33">
        <f t="shared" si="537"/>
        <v>2.4516765343984837E-4</v>
      </c>
      <c r="L8603" s="33">
        <f t="shared" si="538"/>
        <v>0.99978072619027991</v>
      </c>
      <c r="M8603" s="33">
        <f t="shared" si="539"/>
        <v>0.99953561229568544</v>
      </c>
    </row>
    <row r="8604" spans="1:13" ht="41.4">
      <c r="A8604" t="s">
        <v>164</v>
      </c>
      <c r="B8604" t="s">
        <v>115</v>
      </c>
      <c r="C8604" s="14" t="s">
        <v>383</v>
      </c>
      <c r="D8604" t="s">
        <v>465</v>
      </c>
      <c r="E8604" t="s">
        <v>483</v>
      </c>
      <c r="F8604" s="20">
        <v>2032</v>
      </c>
      <c r="G8604" s="20">
        <v>32</v>
      </c>
      <c r="H8604" s="11">
        <v>1111.5172795553999</v>
      </c>
      <c r="I8604" s="10">
        <v>4315634.2243557898</v>
      </c>
      <c r="J8604" s="33">
        <f t="shared" si="536"/>
        <v>2.5755595163334772E-4</v>
      </c>
      <c r="K8604" s="33">
        <f t="shared" si="537"/>
        <v>2.5752278694657349E-4</v>
      </c>
      <c r="L8604" s="33">
        <f t="shared" si="538"/>
        <v>0.99953561229568544</v>
      </c>
      <c r="M8604" s="33">
        <f t="shared" si="539"/>
        <v>0.99927820909915466</v>
      </c>
    </row>
    <row r="8605" spans="1:13" ht="41.4">
      <c r="A8605" t="s">
        <v>164</v>
      </c>
      <c r="B8605" t="s">
        <v>115</v>
      </c>
      <c r="C8605" s="14" t="s">
        <v>383</v>
      </c>
      <c r="D8605" t="s">
        <v>465</v>
      </c>
      <c r="E8605" t="s">
        <v>483</v>
      </c>
      <c r="F8605" s="20">
        <v>2032</v>
      </c>
      <c r="G8605" s="20">
        <v>33</v>
      </c>
      <c r="H8605" s="11">
        <v>1180.31273964754</v>
      </c>
      <c r="I8605" s="10">
        <v>4335934.8339486402</v>
      </c>
      <c r="J8605" s="33">
        <f t="shared" si="536"/>
        <v>2.7221643886484684E-4</v>
      </c>
      <c r="K8605" s="33">
        <f t="shared" si="537"/>
        <v>2.721793913317283E-4</v>
      </c>
      <c r="L8605" s="33">
        <f t="shared" si="538"/>
        <v>0.99927820909915466</v>
      </c>
      <c r="M8605" s="33">
        <f t="shared" si="539"/>
        <v>0.99900622616443102</v>
      </c>
    </row>
    <row r="8606" spans="1:13" ht="41.4">
      <c r="A8606" t="s">
        <v>164</v>
      </c>
      <c r="B8606" t="s">
        <v>115</v>
      </c>
      <c r="C8606" s="14" t="s">
        <v>383</v>
      </c>
      <c r="D8606" t="s">
        <v>465</v>
      </c>
      <c r="E8606" t="s">
        <v>483</v>
      </c>
      <c r="F8606" s="20">
        <v>2032</v>
      </c>
      <c r="G8606" s="20">
        <v>34</v>
      </c>
      <c r="H8606" s="11">
        <v>1273.1760811342299</v>
      </c>
      <c r="I8606" s="10">
        <v>4395524.70744259</v>
      </c>
      <c r="J8606" s="33">
        <f t="shared" si="536"/>
        <v>2.8965280959027774E-4</v>
      </c>
      <c r="K8606" s="33">
        <f t="shared" si="537"/>
        <v>2.8961086426515514E-4</v>
      </c>
      <c r="L8606" s="33">
        <f t="shared" si="538"/>
        <v>0.99900622616443102</v>
      </c>
      <c r="M8606" s="33">
        <f t="shared" si="539"/>
        <v>0.99871690310786532</v>
      </c>
    </row>
    <row r="8607" spans="1:13" ht="41.4">
      <c r="A8607" t="s">
        <v>164</v>
      </c>
      <c r="B8607" t="s">
        <v>115</v>
      </c>
      <c r="C8607" s="14" t="s">
        <v>383</v>
      </c>
      <c r="D8607" t="s">
        <v>465</v>
      </c>
      <c r="E8607" t="s">
        <v>483</v>
      </c>
      <c r="F8607" s="20">
        <v>2032</v>
      </c>
      <c r="G8607" s="20">
        <v>35</v>
      </c>
      <c r="H8607" s="11">
        <v>2045.3615661014001</v>
      </c>
      <c r="I8607" s="10">
        <v>4535025.5519195599</v>
      </c>
      <c r="J8607" s="33">
        <f t="shared" si="536"/>
        <v>4.5101434218725646E-4</v>
      </c>
      <c r="K8607" s="33">
        <f t="shared" si="537"/>
        <v>4.5091265050756224E-4</v>
      </c>
      <c r="L8607" s="33">
        <f t="shared" si="538"/>
        <v>0.99871690310786532</v>
      </c>
      <c r="M8607" s="33">
        <f t="shared" si="539"/>
        <v>0.9982665690219783</v>
      </c>
    </row>
    <row r="8608" spans="1:13" ht="41.4">
      <c r="A8608" t="s">
        <v>164</v>
      </c>
      <c r="B8608" t="s">
        <v>115</v>
      </c>
      <c r="C8608" s="14" t="s">
        <v>383</v>
      </c>
      <c r="D8608" t="s">
        <v>465</v>
      </c>
      <c r="E8608" t="s">
        <v>483</v>
      </c>
      <c r="F8608" s="20">
        <v>2032</v>
      </c>
      <c r="G8608" s="20">
        <v>36</v>
      </c>
      <c r="H8608" s="11">
        <v>2122.8663791238801</v>
      </c>
      <c r="I8608" s="10">
        <v>4491087.2090643598</v>
      </c>
      <c r="J8608" s="33">
        <f t="shared" si="536"/>
        <v>4.7268429231106881E-4</v>
      </c>
      <c r="K8608" s="33">
        <f t="shared" si="537"/>
        <v>4.7257259469091206E-4</v>
      </c>
      <c r="L8608" s="33">
        <f t="shared" si="538"/>
        <v>0.9982665690219783</v>
      </c>
      <c r="M8608" s="33">
        <f t="shared" si="539"/>
        <v>0.99779481559926242</v>
      </c>
    </row>
    <row r="8609" spans="1:13" ht="41.4">
      <c r="A8609" t="s">
        <v>164</v>
      </c>
      <c r="B8609" t="s">
        <v>115</v>
      </c>
      <c r="C8609" s="14" t="s">
        <v>383</v>
      </c>
      <c r="D8609" t="s">
        <v>465</v>
      </c>
      <c r="E8609" t="s">
        <v>483</v>
      </c>
      <c r="F8609" s="20">
        <v>2032</v>
      </c>
      <c r="G8609" s="20">
        <v>37</v>
      </c>
      <c r="H8609" s="11">
        <v>2244.97724038043</v>
      </c>
      <c r="I8609" s="10">
        <v>4417440.4073213302</v>
      </c>
      <c r="J8609" s="33">
        <f t="shared" si="536"/>
        <v>5.0820770251018522E-4</v>
      </c>
      <c r="K8609" s="33">
        <f t="shared" si="537"/>
        <v>5.0807858684920326E-4</v>
      </c>
      <c r="L8609" s="33">
        <f t="shared" si="538"/>
        <v>0.99779481559926242</v>
      </c>
      <c r="M8609" s="33">
        <f t="shared" si="539"/>
        <v>0.9972878574193873</v>
      </c>
    </row>
    <row r="8610" spans="1:13" ht="41.4">
      <c r="A8610" t="s">
        <v>164</v>
      </c>
      <c r="B8610" t="s">
        <v>115</v>
      </c>
      <c r="C8610" s="14" t="s">
        <v>383</v>
      </c>
      <c r="D8610" t="s">
        <v>465</v>
      </c>
      <c r="E8610" t="s">
        <v>483</v>
      </c>
      <c r="F8610" s="20">
        <v>2032</v>
      </c>
      <c r="G8610" s="20">
        <v>38</v>
      </c>
      <c r="H8610" s="11">
        <v>2386.95107043914</v>
      </c>
      <c r="I8610" s="10">
        <v>4359382.6624360699</v>
      </c>
      <c r="J8610" s="33">
        <f t="shared" si="536"/>
        <v>5.4754336915798212E-4</v>
      </c>
      <c r="K8610" s="33">
        <f t="shared" si="537"/>
        <v>5.4739349464294484E-4</v>
      </c>
      <c r="L8610" s="33">
        <f t="shared" si="538"/>
        <v>0.9972878574193873</v>
      </c>
      <c r="M8610" s="33">
        <f t="shared" si="539"/>
        <v>0.99674194853394948</v>
      </c>
    </row>
    <row r="8611" spans="1:13" ht="41.4">
      <c r="A8611" t="s">
        <v>164</v>
      </c>
      <c r="B8611" t="s">
        <v>115</v>
      </c>
      <c r="C8611" s="14" t="s">
        <v>383</v>
      </c>
      <c r="D8611" t="s">
        <v>465</v>
      </c>
      <c r="E8611" t="s">
        <v>483</v>
      </c>
      <c r="F8611" s="20">
        <v>2032</v>
      </c>
      <c r="G8611" s="20">
        <v>39</v>
      </c>
      <c r="H8611" s="11">
        <v>2543.7867764111402</v>
      </c>
      <c r="I8611" s="10">
        <v>4304788.24472092</v>
      </c>
      <c r="J8611" s="33">
        <f t="shared" si="536"/>
        <v>5.909203035783829E-4</v>
      </c>
      <c r="K8611" s="33">
        <f t="shared" si="537"/>
        <v>5.9074574456097206E-4</v>
      </c>
      <c r="L8611" s="33">
        <f t="shared" si="538"/>
        <v>0.99674194853394948</v>
      </c>
      <c r="M8611" s="33">
        <f t="shared" si="539"/>
        <v>0.99615312746942763</v>
      </c>
    </row>
    <row r="8612" spans="1:13" ht="41.4">
      <c r="A8612" t="s">
        <v>164</v>
      </c>
      <c r="B8612" t="s">
        <v>115</v>
      </c>
      <c r="C8612" s="14" t="s">
        <v>383</v>
      </c>
      <c r="D8612" t="s">
        <v>465</v>
      </c>
      <c r="E8612" t="s">
        <v>483</v>
      </c>
      <c r="F8612" s="20">
        <v>2032</v>
      </c>
      <c r="G8612" s="20">
        <v>40</v>
      </c>
      <c r="H8612" s="11">
        <v>3457.4494145753602</v>
      </c>
      <c r="I8612" s="10">
        <v>4341094.6167042004</v>
      </c>
      <c r="J8612" s="33">
        <f t="shared" si="536"/>
        <v>7.9644645414346852E-4</v>
      </c>
      <c r="K8612" s="33">
        <f t="shared" si="537"/>
        <v>7.9612937485074031E-4</v>
      </c>
      <c r="L8612" s="33">
        <f t="shared" si="538"/>
        <v>0.99615312746942763</v>
      </c>
      <c r="M8612" s="33">
        <f t="shared" si="539"/>
        <v>0.99536006070279981</v>
      </c>
    </row>
    <row r="8613" spans="1:13" ht="41.4">
      <c r="A8613" t="s">
        <v>164</v>
      </c>
      <c r="B8613" t="s">
        <v>115</v>
      </c>
      <c r="C8613" s="14" t="s">
        <v>383</v>
      </c>
      <c r="D8613" t="s">
        <v>465</v>
      </c>
      <c r="E8613" t="s">
        <v>483</v>
      </c>
      <c r="F8613" s="20">
        <v>2032</v>
      </c>
      <c r="G8613" s="20">
        <v>41</v>
      </c>
      <c r="H8613" s="11">
        <v>3703.2651617439101</v>
      </c>
      <c r="I8613" s="10">
        <v>4356795.4861793704</v>
      </c>
      <c r="J8613" s="33">
        <f t="shared" si="536"/>
        <v>8.4999747486229512E-4</v>
      </c>
      <c r="K8613" s="33">
        <f t="shared" si="537"/>
        <v>8.4963632934020872E-4</v>
      </c>
      <c r="L8613" s="33">
        <f t="shared" si="538"/>
        <v>0.99536006070279981</v>
      </c>
      <c r="M8613" s="33">
        <f t="shared" si="539"/>
        <v>0.99451436663445247</v>
      </c>
    </row>
    <row r="8614" spans="1:13" ht="41.4">
      <c r="A8614" t="s">
        <v>164</v>
      </c>
      <c r="B8614" t="s">
        <v>115</v>
      </c>
      <c r="C8614" s="14" t="s">
        <v>383</v>
      </c>
      <c r="D8614" t="s">
        <v>465</v>
      </c>
      <c r="E8614" t="s">
        <v>483</v>
      </c>
      <c r="F8614" s="20">
        <v>2032</v>
      </c>
      <c r="G8614" s="20">
        <v>42</v>
      </c>
      <c r="H8614" s="11">
        <v>5640.4642412767998</v>
      </c>
      <c r="I8614" s="10">
        <v>6414410.1600225102</v>
      </c>
      <c r="J8614" s="33">
        <f t="shared" si="536"/>
        <v>8.7934262084309956E-4</v>
      </c>
      <c r="K8614" s="33">
        <f t="shared" si="537"/>
        <v>8.7895611242005955E-4</v>
      </c>
      <c r="L8614" s="33">
        <f t="shared" si="538"/>
        <v>0.99451436663445247</v>
      </c>
      <c r="M8614" s="33">
        <f t="shared" si="539"/>
        <v>0.99364023215300956</v>
      </c>
    </row>
    <row r="8615" spans="1:13" ht="41.4">
      <c r="A8615" t="s">
        <v>164</v>
      </c>
      <c r="B8615" t="s">
        <v>115</v>
      </c>
      <c r="C8615" s="14" t="s">
        <v>383</v>
      </c>
      <c r="D8615" t="s">
        <v>465</v>
      </c>
      <c r="E8615" t="s">
        <v>483</v>
      </c>
      <c r="F8615" s="20">
        <v>2032</v>
      </c>
      <c r="G8615" s="20">
        <v>43</v>
      </c>
      <c r="H8615" s="11">
        <v>4360.9703018705804</v>
      </c>
      <c r="I8615" s="10">
        <v>4312136.3787418902</v>
      </c>
      <c r="J8615" s="33">
        <f t="shared" si="536"/>
        <v>1.0113247631427971E-3</v>
      </c>
      <c r="K8615" s="33">
        <f t="shared" si="537"/>
        <v>1.0108135466043722E-3</v>
      </c>
      <c r="L8615" s="33">
        <f t="shared" si="538"/>
        <v>0.99364023215300956</v>
      </c>
      <c r="M8615" s="33">
        <f t="shared" si="539"/>
        <v>0.99263584714589814</v>
      </c>
    </row>
    <row r="8616" spans="1:13" ht="41.4">
      <c r="A8616" t="s">
        <v>164</v>
      </c>
      <c r="B8616" t="s">
        <v>115</v>
      </c>
      <c r="C8616" s="14" t="s">
        <v>383</v>
      </c>
      <c r="D8616" t="s">
        <v>465</v>
      </c>
      <c r="E8616" t="s">
        <v>483</v>
      </c>
      <c r="F8616" s="20">
        <v>2032</v>
      </c>
      <c r="G8616" s="20">
        <v>44</v>
      </c>
      <c r="H8616" s="11">
        <v>4748.0864551080404</v>
      </c>
      <c r="I8616" s="10">
        <v>4293494.0158054102</v>
      </c>
      <c r="J8616" s="33">
        <f t="shared" si="536"/>
        <v>1.1058793694900151E-3</v>
      </c>
      <c r="K8616" s="33">
        <f t="shared" si="537"/>
        <v>1.1052681102471373E-3</v>
      </c>
      <c r="L8616" s="33">
        <f t="shared" si="538"/>
        <v>0.99263584714589814</v>
      </c>
      <c r="M8616" s="33">
        <f t="shared" si="539"/>
        <v>0.99153871839895968</v>
      </c>
    </row>
    <row r="8617" spans="1:13" ht="41.4">
      <c r="A8617" t="s">
        <v>164</v>
      </c>
      <c r="B8617" t="s">
        <v>115</v>
      </c>
      <c r="C8617" s="14" t="s">
        <v>383</v>
      </c>
      <c r="D8617" t="s">
        <v>465</v>
      </c>
      <c r="E8617" t="s">
        <v>483</v>
      </c>
      <c r="F8617" s="20">
        <v>2032</v>
      </c>
      <c r="G8617" s="20">
        <v>45</v>
      </c>
      <c r="H8617" s="11">
        <v>5955.906738185</v>
      </c>
      <c r="I8617" s="10">
        <v>4159754.6261138199</v>
      </c>
      <c r="J8617" s="33">
        <f t="shared" si="536"/>
        <v>1.4317928035455314E-3</v>
      </c>
      <c r="K8617" s="33">
        <f t="shared" si="537"/>
        <v>1.4307682772575214E-3</v>
      </c>
      <c r="L8617" s="33">
        <f t="shared" si="538"/>
        <v>0.99153871839895968</v>
      </c>
      <c r="M8617" s="33">
        <f t="shared" si="539"/>
        <v>0.99012005625500188</v>
      </c>
    </row>
    <row r="8618" spans="1:13" ht="41.4">
      <c r="A8618" t="s">
        <v>164</v>
      </c>
      <c r="B8618" t="s">
        <v>115</v>
      </c>
      <c r="C8618" s="14" t="s">
        <v>383</v>
      </c>
      <c r="D8618" t="s">
        <v>465</v>
      </c>
      <c r="E8618" t="s">
        <v>483</v>
      </c>
      <c r="F8618" s="20">
        <v>2032</v>
      </c>
      <c r="G8618" s="20">
        <v>46</v>
      </c>
      <c r="H8618" s="11">
        <v>6366.6904251424203</v>
      </c>
      <c r="I8618" s="10">
        <v>4121857.8924082699</v>
      </c>
      <c r="J8618" s="33">
        <f t="shared" si="536"/>
        <v>1.5446166731921383E-3</v>
      </c>
      <c r="K8618" s="33">
        <f t="shared" si="537"/>
        <v>1.5434243668229763E-3</v>
      </c>
      <c r="L8618" s="33">
        <f t="shared" si="538"/>
        <v>0.99012005625500188</v>
      </c>
      <c r="M8618" s="33">
        <f t="shared" si="539"/>
        <v>0.98859188083409777</v>
      </c>
    </row>
    <row r="8619" spans="1:13" ht="41.4">
      <c r="A8619" t="s">
        <v>164</v>
      </c>
      <c r="B8619" t="s">
        <v>115</v>
      </c>
      <c r="C8619" s="14" t="s">
        <v>383</v>
      </c>
      <c r="D8619" t="s">
        <v>465</v>
      </c>
      <c r="E8619" t="s">
        <v>483</v>
      </c>
      <c r="F8619" s="20">
        <v>2032</v>
      </c>
      <c r="G8619" s="20">
        <v>47</v>
      </c>
      <c r="H8619" s="11">
        <v>7101.9349575112201</v>
      </c>
      <c r="I8619" s="10">
        <v>4177485.9774867399</v>
      </c>
      <c r="J8619" s="33">
        <f t="shared" si="536"/>
        <v>1.7000499812051765E-3</v>
      </c>
      <c r="K8619" s="33">
        <f t="shared" si="537"/>
        <v>1.6986057147935218E-3</v>
      </c>
      <c r="L8619" s="33">
        <f t="shared" si="538"/>
        <v>0.98859188083409777</v>
      </c>
      <c r="M8619" s="33">
        <f t="shared" si="539"/>
        <v>0.98691265301571451</v>
      </c>
    </row>
    <row r="8620" spans="1:13" ht="41.4">
      <c r="A8620" t="s">
        <v>164</v>
      </c>
      <c r="B8620" t="s">
        <v>115</v>
      </c>
      <c r="C8620" s="14" t="s">
        <v>383</v>
      </c>
      <c r="D8620" t="s">
        <v>465</v>
      </c>
      <c r="E8620" t="s">
        <v>483</v>
      </c>
      <c r="F8620" s="20">
        <v>2032</v>
      </c>
      <c r="G8620" s="20">
        <v>48</v>
      </c>
      <c r="H8620" s="11">
        <v>7962.2397939618504</v>
      </c>
      <c r="I8620" s="10">
        <v>4257466.1492456701</v>
      </c>
      <c r="J8620" s="33">
        <f t="shared" si="536"/>
        <v>1.8701827600843251E-3</v>
      </c>
      <c r="K8620" s="33">
        <f t="shared" si="537"/>
        <v>1.8684350579835085E-3</v>
      </c>
      <c r="L8620" s="33">
        <f t="shared" si="538"/>
        <v>0.98691265301571451</v>
      </c>
      <c r="M8620" s="33">
        <f t="shared" si="539"/>
        <v>0.98506867081565241</v>
      </c>
    </row>
    <row r="8621" spans="1:13" ht="41.4">
      <c r="A8621" t="s">
        <v>164</v>
      </c>
      <c r="B8621" t="s">
        <v>115</v>
      </c>
      <c r="C8621" s="14" t="s">
        <v>383</v>
      </c>
      <c r="D8621" t="s">
        <v>465</v>
      </c>
      <c r="E8621" t="s">
        <v>483</v>
      </c>
      <c r="F8621" s="20">
        <v>2032</v>
      </c>
      <c r="G8621" s="20">
        <v>49</v>
      </c>
      <c r="H8621" s="11">
        <v>8680.7825692089009</v>
      </c>
      <c r="I8621" s="10">
        <v>4229134.9710756904</v>
      </c>
      <c r="J8621" s="33">
        <f t="shared" si="536"/>
        <v>2.05261421746512E-3</v>
      </c>
      <c r="K8621" s="33">
        <f t="shared" si="537"/>
        <v>2.0505090455171793E-3</v>
      </c>
      <c r="L8621" s="33">
        <f t="shared" si="538"/>
        <v>0.98506867081565241</v>
      </c>
      <c r="M8621" s="33">
        <f t="shared" si="539"/>
        <v>0.98304877859568929</v>
      </c>
    </row>
    <row r="8622" spans="1:13" ht="41.4">
      <c r="A8622" t="s">
        <v>164</v>
      </c>
      <c r="B8622" t="s">
        <v>115</v>
      </c>
      <c r="C8622" s="14" t="s">
        <v>383</v>
      </c>
      <c r="D8622" t="s">
        <v>465</v>
      </c>
      <c r="E8622" t="s">
        <v>483</v>
      </c>
      <c r="F8622" s="20">
        <v>2032</v>
      </c>
      <c r="G8622" s="20">
        <v>50</v>
      </c>
      <c r="H8622" s="11">
        <v>9776.4270006390307</v>
      </c>
      <c r="I8622" s="10">
        <v>4089265.9895278402</v>
      </c>
      <c r="J8622" s="33">
        <f t="shared" si="536"/>
        <v>2.390753505806515E-3</v>
      </c>
      <c r="K8622" s="33">
        <f t="shared" si="537"/>
        <v>2.3878979307557779E-3</v>
      </c>
      <c r="L8622" s="33">
        <f t="shared" si="538"/>
        <v>0.98304877859568929</v>
      </c>
      <c r="M8622" s="33">
        <f t="shared" si="539"/>
        <v>0.98070135845144868</v>
      </c>
    </row>
    <row r="8623" spans="1:13" ht="41.4">
      <c r="A8623" t="s">
        <v>164</v>
      </c>
      <c r="B8623" t="s">
        <v>115</v>
      </c>
      <c r="C8623" s="14" t="s">
        <v>383</v>
      </c>
      <c r="D8623" t="s">
        <v>465</v>
      </c>
      <c r="E8623" t="s">
        <v>483</v>
      </c>
      <c r="F8623" s="20">
        <v>2032</v>
      </c>
      <c r="G8623" s="20">
        <v>51</v>
      </c>
      <c r="H8623" s="11">
        <v>10348.828269923801</v>
      </c>
      <c r="I8623" s="10">
        <v>4009953.6127036698</v>
      </c>
      <c r="J8623" s="33">
        <f t="shared" si="536"/>
        <v>2.5807850338064658E-3</v>
      </c>
      <c r="K8623" s="33">
        <f t="shared" si="537"/>
        <v>2.5774576711291575E-3</v>
      </c>
      <c r="L8623" s="33">
        <f t="shared" si="538"/>
        <v>0.98070135845144868</v>
      </c>
      <c r="M8623" s="33">
        <f t="shared" si="539"/>
        <v>0.97817364221202119</v>
      </c>
    </row>
    <row r="8624" spans="1:13" ht="41.4">
      <c r="A8624" t="s">
        <v>164</v>
      </c>
      <c r="B8624" t="s">
        <v>115</v>
      </c>
      <c r="C8624" s="14" t="s">
        <v>383</v>
      </c>
      <c r="D8624" t="s">
        <v>465</v>
      </c>
      <c r="E8624" t="s">
        <v>483</v>
      </c>
      <c r="F8624" s="20">
        <v>2032</v>
      </c>
      <c r="G8624" s="20">
        <v>52</v>
      </c>
      <c r="H8624" s="11">
        <v>11171.648361629501</v>
      </c>
      <c r="I8624" s="10">
        <v>3946828.1728715901</v>
      </c>
      <c r="J8624" s="33">
        <f t="shared" si="536"/>
        <v>2.8305383138839194E-3</v>
      </c>
      <c r="K8624" s="33">
        <f t="shared" si="537"/>
        <v>2.8265361173248627E-3</v>
      </c>
      <c r="L8624" s="33">
        <f t="shared" si="538"/>
        <v>0.97817364221202119</v>
      </c>
      <c r="M8624" s="33">
        <f t="shared" si="539"/>
        <v>0.9754087990832937</v>
      </c>
    </row>
    <row r="8625" spans="1:13" ht="41.4">
      <c r="A8625" t="s">
        <v>164</v>
      </c>
      <c r="B8625" t="s">
        <v>115</v>
      </c>
      <c r="C8625" s="14" t="s">
        <v>383</v>
      </c>
      <c r="D8625" t="s">
        <v>465</v>
      </c>
      <c r="E8625" t="s">
        <v>483</v>
      </c>
      <c r="F8625" s="20">
        <v>2032</v>
      </c>
      <c r="G8625" s="20">
        <v>53</v>
      </c>
      <c r="H8625" s="11">
        <v>12029.303256443</v>
      </c>
      <c r="I8625" s="10">
        <v>3877923.6112246499</v>
      </c>
      <c r="J8625" s="33">
        <f t="shared" si="536"/>
        <v>3.1019959293742097E-3</v>
      </c>
      <c r="K8625" s="33">
        <f t="shared" si="537"/>
        <v>3.0971897109089985E-3</v>
      </c>
      <c r="L8625" s="33">
        <f t="shared" si="538"/>
        <v>0.9754087990832937</v>
      </c>
      <c r="M8625" s="33">
        <f t="shared" si="539"/>
        <v>0.97238777298684287</v>
      </c>
    </row>
    <row r="8626" spans="1:13" ht="41.4">
      <c r="A8626" t="s">
        <v>164</v>
      </c>
      <c r="B8626" t="s">
        <v>115</v>
      </c>
      <c r="C8626" s="14" t="s">
        <v>383</v>
      </c>
      <c r="D8626" t="s">
        <v>465</v>
      </c>
      <c r="E8626" t="s">
        <v>483</v>
      </c>
      <c r="F8626" s="20">
        <v>2032</v>
      </c>
      <c r="G8626" s="20">
        <v>54</v>
      </c>
      <c r="H8626" s="11">
        <v>12859.3268658079</v>
      </c>
      <c r="I8626" s="10">
        <v>3789668.3588818498</v>
      </c>
      <c r="J8626" s="33">
        <f t="shared" si="536"/>
        <v>3.3932591583296415E-3</v>
      </c>
      <c r="K8626" s="33">
        <f t="shared" si="537"/>
        <v>3.3875085607333322E-3</v>
      </c>
      <c r="L8626" s="33">
        <f t="shared" si="538"/>
        <v>0.97238777298684287</v>
      </c>
      <c r="M8626" s="33">
        <f t="shared" si="539"/>
        <v>0.96909380108149756</v>
      </c>
    </row>
    <row r="8627" spans="1:13" ht="41.4">
      <c r="A8627" t="s">
        <v>164</v>
      </c>
      <c r="B8627" t="s">
        <v>115</v>
      </c>
      <c r="C8627" s="14" t="s">
        <v>383</v>
      </c>
      <c r="D8627" t="s">
        <v>465</v>
      </c>
      <c r="E8627" t="s">
        <v>483</v>
      </c>
      <c r="F8627" s="20">
        <v>2032</v>
      </c>
      <c r="G8627" s="20">
        <v>55</v>
      </c>
      <c r="H8627" s="11">
        <v>13897.225748696501</v>
      </c>
      <c r="I8627" s="10">
        <v>3717722.9014228499</v>
      </c>
      <c r="J8627" s="33">
        <f t="shared" si="536"/>
        <v>3.7381015522640871E-3</v>
      </c>
      <c r="K8627" s="33">
        <f t="shared" si="537"/>
        <v>3.7311235481937155E-3</v>
      </c>
      <c r="L8627" s="33">
        <f t="shared" si="538"/>
        <v>0.96909380108149756</v>
      </c>
      <c r="M8627" s="33">
        <f t="shared" si="539"/>
        <v>0.96547799237987386</v>
      </c>
    </row>
    <row r="8628" spans="1:13" ht="41.4">
      <c r="A8628" t="s">
        <v>164</v>
      </c>
      <c r="B8628" t="s">
        <v>115</v>
      </c>
      <c r="C8628" s="14" t="s">
        <v>383</v>
      </c>
      <c r="D8628" t="s">
        <v>465</v>
      </c>
      <c r="E8628" t="s">
        <v>483</v>
      </c>
      <c r="F8628" s="20">
        <v>2032</v>
      </c>
      <c r="G8628" s="20">
        <v>56</v>
      </c>
      <c r="H8628" s="11">
        <v>14679.094820636399</v>
      </c>
      <c r="I8628" s="10">
        <v>3633419.6284102099</v>
      </c>
      <c r="J8628" s="33">
        <f t="shared" si="536"/>
        <v>4.0400218862304063E-3</v>
      </c>
      <c r="K8628" s="33">
        <f t="shared" si="537"/>
        <v>4.0318719767746813E-3</v>
      </c>
      <c r="L8628" s="33">
        <f t="shared" si="538"/>
        <v>0.96547799237987386</v>
      </c>
      <c r="M8628" s="33">
        <f t="shared" si="539"/>
        <v>0.9615853087182048</v>
      </c>
    </row>
    <row r="8629" spans="1:13" ht="41.4">
      <c r="A8629" t="s">
        <v>164</v>
      </c>
      <c r="B8629" t="s">
        <v>115</v>
      </c>
      <c r="C8629" s="14" t="s">
        <v>383</v>
      </c>
      <c r="D8629" t="s">
        <v>465</v>
      </c>
      <c r="E8629" t="s">
        <v>483</v>
      </c>
      <c r="F8629" s="20">
        <v>2032</v>
      </c>
      <c r="G8629" s="20">
        <v>57</v>
      </c>
      <c r="H8629" s="11">
        <v>15707.2571500429</v>
      </c>
      <c r="I8629" s="10">
        <v>3548474.8429434602</v>
      </c>
      <c r="J8629" s="33">
        <f t="shared" si="536"/>
        <v>4.4264811912866006E-3</v>
      </c>
      <c r="K8629" s="33">
        <f t="shared" si="537"/>
        <v>4.4166987626530485E-3</v>
      </c>
      <c r="L8629" s="33">
        <f t="shared" si="538"/>
        <v>0.9615853087182048</v>
      </c>
      <c r="M8629" s="33">
        <f t="shared" si="539"/>
        <v>0.95733827607500377</v>
      </c>
    </row>
    <row r="8630" spans="1:13" ht="41.4">
      <c r="A8630" t="s">
        <v>164</v>
      </c>
      <c r="B8630" t="s">
        <v>115</v>
      </c>
      <c r="C8630" s="14" t="s">
        <v>383</v>
      </c>
      <c r="D8630" t="s">
        <v>465</v>
      </c>
      <c r="E8630" t="s">
        <v>483</v>
      </c>
      <c r="F8630" s="20">
        <v>2032</v>
      </c>
      <c r="G8630" s="20">
        <v>58</v>
      </c>
      <c r="H8630" s="11">
        <v>16667.7664579628</v>
      </c>
      <c r="I8630" s="10">
        <v>3436322.4021538398</v>
      </c>
      <c r="J8630" s="33">
        <f t="shared" si="536"/>
        <v>4.8504664310646964E-3</v>
      </c>
      <c r="K8630" s="33">
        <f t="shared" si="537"/>
        <v>4.838721915231381E-3</v>
      </c>
      <c r="L8630" s="33">
        <f t="shared" si="538"/>
        <v>0.95733827607500377</v>
      </c>
      <c r="M8630" s="33">
        <f t="shared" si="539"/>
        <v>0.95270598237826987</v>
      </c>
    </row>
    <row r="8631" spans="1:13" ht="41.4">
      <c r="A8631" t="s">
        <v>164</v>
      </c>
      <c r="B8631" t="s">
        <v>115</v>
      </c>
      <c r="C8631" s="14" t="s">
        <v>383</v>
      </c>
      <c r="D8631" t="s">
        <v>465</v>
      </c>
      <c r="E8631" t="s">
        <v>483</v>
      </c>
      <c r="F8631" s="20">
        <v>2032</v>
      </c>
      <c r="G8631" s="20">
        <v>59</v>
      </c>
      <c r="H8631" s="11">
        <v>17957.174773241299</v>
      </c>
      <c r="I8631" s="10">
        <v>3382068.4929625802</v>
      </c>
      <c r="J8631" s="33">
        <f t="shared" si="536"/>
        <v>5.3095242779992924E-3</v>
      </c>
      <c r="K8631" s="33">
        <f t="shared" si="537"/>
        <v>5.2954536677334296E-3</v>
      </c>
      <c r="L8631" s="33">
        <f t="shared" si="538"/>
        <v>0.95270598237826987</v>
      </c>
      <c r="M8631" s="33">
        <f t="shared" si="539"/>
        <v>0.9476609719896133</v>
      </c>
    </row>
    <row r="8632" spans="1:13" ht="41.4">
      <c r="A8632" t="s">
        <v>164</v>
      </c>
      <c r="B8632" t="s">
        <v>115</v>
      </c>
      <c r="C8632" s="14" t="s">
        <v>383</v>
      </c>
      <c r="D8632" t="s">
        <v>465</v>
      </c>
      <c r="E8632" t="s">
        <v>483</v>
      </c>
      <c r="F8632" s="20">
        <v>2032</v>
      </c>
      <c r="G8632" s="20">
        <v>60</v>
      </c>
      <c r="H8632" s="11">
        <v>18717.533309988801</v>
      </c>
      <c r="I8632" s="10">
        <v>3169302.9285982801</v>
      </c>
      <c r="J8632" s="33">
        <f t="shared" si="536"/>
        <v>5.9058833225094061E-3</v>
      </c>
      <c r="K8632" s="33">
        <f t="shared" si="537"/>
        <v>5.888477875303666E-3</v>
      </c>
      <c r="L8632" s="33">
        <f t="shared" si="538"/>
        <v>0.9476609719896133</v>
      </c>
      <c r="M8632" s="33">
        <f t="shared" si="539"/>
        <v>0.94208069132276373</v>
      </c>
    </row>
    <row r="8633" spans="1:13" ht="41.4">
      <c r="A8633" t="s">
        <v>164</v>
      </c>
      <c r="B8633" t="s">
        <v>115</v>
      </c>
      <c r="C8633" s="14" t="s">
        <v>383</v>
      </c>
      <c r="D8633" t="s">
        <v>465</v>
      </c>
      <c r="E8633" t="s">
        <v>483</v>
      </c>
      <c r="F8633" s="20">
        <v>2032</v>
      </c>
      <c r="G8633" s="20">
        <v>61</v>
      </c>
      <c r="H8633" s="11">
        <v>19642.191648918</v>
      </c>
      <c r="I8633" s="10">
        <v>3072951.7731607398</v>
      </c>
      <c r="J8633" s="33">
        <f t="shared" si="536"/>
        <v>6.3919622235771934E-3</v>
      </c>
      <c r="K8633" s="33">
        <f t="shared" si="537"/>
        <v>6.3715770898372659E-3</v>
      </c>
      <c r="L8633" s="33">
        <f t="shared" si="538"/>
        <v>0.94208069132276373</v>
      </c>
      <c r="M8633" s="33">
        <f t="shared" si="539"/>
        <v>0.93607815157315355</v>
      </c>
    </row>
    <row r="8634" spans="1:13" ht="41.4">
      <c r="A8634" t="s">
        <v>164</v>
      </c>
      <c r="B8634" t="s">
        <v>115</v>
      </c>
      <c r="C8634" s="14" t="s">
        <v>383</v>
      </c>
      <c r="D8634" t="s">
        <v>465</v>
      </c>
      <c r="E8634" t="s">
        <v>483</v>
      </c>
      <c r="F8634" s="20">
        <v>2032</v>
      </c>
      <c r="G8634" s="20">
        <v>62</v>
      </c>
      <c r="H8634" s="11">
        <v>20919.719093782402</v>
      </c>
      <c r="I8634" s="10">
        <v>2980964.55278737</v>
      </c>
      <c r="J8634" s="33">
        <f t="shared" si="536"/>
        <v>7.0177684851103926E-3</v>
      </c>
      <c r="K8634" s="33">
        <f t="shared" si="537"/>
        <v>6.9932014500360129E-3</v>
      </c>
      <c r="L8634" s="33">
        <f t="shared" si="538"/>
        <v>0.93607815157315355</v>
      </c>
      <c r="M8634" s="33">
        <f t="shared" si="539"/>
        <v>0.9295319684862251</v>
      </c>
    </row>
    <row r="8635" spans="1:13" ht="41.4">
      <c r="A8635" t="s">
        <v>164</v>
      </c>
      <c r="B8635" t="s">
        <v>115</v>
      </c>
      <c r="C8635" s="14" t="s">
        <v>383</v>
      </c>
      <c r="D8635" t="s">
        <v>465</v>
      </c>
      <c r="E8635" t="s">
        <v>483</v>
      </c>
      <c r="F8635" s="20">
        <v>2032</v>
      </c>
      <c r="G8635" s="20">
        <v>63</v>
      </c>
      <c r="H8635" s="11">
        <v>22184.194433133001</v>
      </c>
      <c r="I8635" s="10">
        <v>2879602.0947256698</v>
      </c>
      <c r="J8635" s="33">
        <f t="shared" si="536"/>
        <v>7.7039096734114638E-3</v>
      </c>
      <c r="K8635" s="33">
        <f t="shared" si="537"/>
        <v>7.6743106195350519E-3</v>
      </c>
      <c r="L8635" s="33">
        <f t="shared" si="538"/>
        <v>0.9295319684862251</v>
      </c>
      <c r="M8635" s="33">
        <f t="shared" si="539"/>
        <v>0.9223984514292739</v>
      </c>
    </row>
    <row r="8636" spans="1:13" ht="41.4">
      <c r="A8636" t="s">
        <v>164</v>
      </c>
      <c r="B8636" t="s">
        <v>115</v>
      </c>
      <c r="C8636" s="14" t="s">
        <v>383</v>
      </c>
      <c r="D8636" t="s">
        <v>465</v>
      </c>
      <c r="E8636" t="s">
        <v>483</v>
      </c>
      <c r="F8636" s="20">
        <v>2032</v>
      </c>
      <c r="G8636" s="20">
        <v>64</v>
      </c>
      <c r="H8636" s="11">
        <v>23310.876085817501</v>
      </c>
      <c r="I8636" s="10">
        <v>2759263.82633552</v>
      </c>
      <c r="J8636" s="33">
        <f t="shared" si="536"/>
        <v>8.4482229873523353E-3</v>
      </c>
      <c r="K8636" s="33">
        <f t="shared" si="537"/>
        <v>8.4126370347298307E-3</v>
      </c>
      <c r="L8636" s="33">
        <f t="shared" si="538"/>
        <v>0.9223984514292739</v>
      </c>
      <c r="M8636" s="33">
        <f t="shared" si="539"/>
        <v>0.91463864805600259</v>
      </c>
    </row>
    <row r="8637" spans="1:13" ht="41.4">
      <c r="A8637" t="s">
        <v>164</v>
      </c>
      <c r="B8637" t="s">
        <v>115</v>
      </c>
      <c r="C8637" s="14" t="s">
        <v>383</v>
      </c>
      <c r="D8637" t="s">
        <v>465</v>
      </c>
      <c r="E8637" t="s">
        <v>483</v>
      </c>
      <c r="F8637" s="20">
        <v>2032</v>
      </c>
      <c r="G8637" s="20">
        <v>65</v>
      </c>
      <c r="H8637" s="11">
        <v>23440.684950028201</v>
      </c>
      <c r="I8637" s="10">
        <v>2609301.481282</v>
      </c>
      <c r="J8637" s="33">
        <f t="shared" si="536"/>
        <v>8.9835096167236849E-3</v>
      </c>
      <c r="K8637" s="33">
        <f t="shared" si="537"/>
        <v>8.9432784566791934E-3</v>
      </c>
      <c r="L8637" s="33">
        <f t="shared" si="538"/>
        <v>0.91463864805600259</v>
      </c>
      <c r="M8637" s="33">
        <f t="shared" si="539"/>
        <v>0.90645877993919721</v>
      </c>
    </row>
    <row r="8638" spans="1:13" ht="41.4">
      <c r="A8638" t="s">
        <v>164</v>
      </c>
      <c r="B8638" t="s">
        <v>115</v>
      </c>
      <c r="C8638" s="14" t="s">
        <v>383</v>
      </c>
      <c r="D8638" t="s">
        <v>465</v>
      </c>
      <c r="E8638" t="s">
        <v>483</v>
      </c>
      <c r="F8638" s="20">
        <v>2032</v>
      </c>
      <c r="G8638" s="20">
        <v>66</v>
      </c>
      <c r="H8638" s="11">
        <v>24319.687850762599</v>
      </c>
      <c r="I8638" s="10">
        <v>2493839.46413622</v>
      </c>
      <c r="J8638" s="33">
        <f t="shared" si="536"/>
        <v>9.7519059267859084E-3</v>
      </c>
      <c r="K8638" s="33">
        <f t="shared" si="537"/>
        <v>9.7045102832573615E-3</v>
      </c>
      <c r="L8638" s="33">
        <f t="shared" si="538"/>
        <v>0.90645877993919721</v>
      </c>
      <c r="M8638" s="33">
        <f t="shared" si="539"/>
        <v>0.89766204138792838</v>
      </c>
    </row>
    <row r="8639" spans="1:13" ht="41.4">
      <c r="A8639" t="s">
        <v>164</v>
      </c>
      <c r="B8639" t="s">
        <v>115</v>
      </c>
      <c r="C8639" s="14" t="s">
        <v>383</v>
      </c>
      <c r="D8639" t="s">
        <v>465</v>
      </c>
      <c r="E8639" t="s">
        <v>483</v>
      </c>
      <c r="F8639" s="20">
        <v>2032</v>
      </c>
      <c r="G8639" s="20">
        <v>67</v>
      </c>
      <c r="H8639" s="11">
        <v>25276.558693682</v>
      </c>
      <c r="I8639" s="10">
        <v>2358166.7012942201</v>
      </c>
      <c r="J8639" s="33">
        <f t="shared" si="536"/>
        <v>1.0718732768047993E-2</v>
      </c>
      <c r="K8639" s="33">
        <f t="shared" si="537"/>
        <v>1.0661491851217897E-2</v>
      </c>
      <c r="L8639" s="33">
        <f t="shared" si="538"/>
        <v>0.89766204138792838</v>
      </c>
      <c r="M8639" s="33">
        <f t="shared" si="539"/>
        <v>0.88809162484852333</v>
      </c>
    </row>
    <row r="8640" spans="1:13" ht="41.4">
      <c r="A8640" t="s">
        <v>164</v>
      </c>
      <c r="B8640" t="s">
        <v>115</v>
      </c>
      <c r="C8640" s="14" t="s">
        <v>383</v>
      </c>
      <c r="D8640" t="s">
        <v>465</v>
      </c>
      <c r="E8640" t="s">
        <v>483</v>
      </c>
      <c r="F8640" s="20">
        <v>2032</v>
      </c>
      <c r="G8640" s="20">
        <v>68</v>
      </c>
      <c r="H8640" s="11">
        <v>26200.644734492402</v>
      </c>
      <c r="I8640" s="10">
        <v>2222741.0557346102</v>
      </c>
      <c r="J8640" s="33">
        <f t="shared" si="536"/>
        <v>1.1787538034129286E-2</v>
      </c>
      <c r="K8640" s="33">
        <f t="shared" si="537"/>
        <v>1.1718337177132665E-2</v>
      </c>
      <c r="L8640" s="33">
        <f t="shared" si="538"/>
        <v>0.88809162484852333</v>
      </c>
      <c r="M8640" s="33">
        <f t="shared" si="539"/>
        <v>0.87768466774436071</v>
      </c>
    </row>
    <row r="8641" spans="1:13" ht="41.4">
      <c r="A8641" t="s">
        <v>164</v>
      </c>
      <c r="B8641" t="s">
        <v>115</v>
      </c>
      <c r="C8641" s="14" t="s">
        <v>383</v>
      </c>
      <c r="D8641" t="s">
        <v>465</v>
      </c>
      <c r="E8641" t="s">
        <v>483</v>
      </c>
      <c r="F8641" s="20">
        <v>2032</v>
      </c>
      <c r="G8641" s="20">
        <v>69</v>
      </c>
      <c r="H8641" s="11">
        <v>27111.852381682798</v>
      </c>
      <c r="I8641" s="10">
        <v>2092148.6129165201</v>
      </c>
      <c r="J8641" s="33">
        <f t="shared" si="536"/>
        <v>1.2958855893075414E-2</v>
      </c>
      <c r="K8641" s="33">
        <f t="shared" si="537"/>
        <v>1.2875251449019576E-2</v>
      </c>
      <c r="L8641" s="33">
        <f t="shared" si="538"/>
        <v>0.87768466774436071</v>
      </c>
      <c r="M8641" s="33">
        <f t="shared" si="539"/>
        <v>0.86638425695420285</v>
      </c>
    </row>
    <row r="8642" spans="1:13" ht="41.4">
      <c r="A8642" t="s">
        <v>164</v>
      </c>
      <c r="B8642" t="s">
        <v>115</v>
      </c>
      <c r="C8642" s="14" t="s">
        <v>383</v>
      </c>
      <c r="D8642" t="s">
        <v>465</v>
      </c>
      <c r="E8642" t="s">
        <v>483</v>
      </c>
      <c r="F8642" s="20">
        <v>2033</v>
      </c>
      <c r="G8642" s="20">
        <v>30</v>
      </c>
      <c r="H8642" s="11">
        <v>762.66343600146104</v>
      </c>
      <c r="I8642" s="10">
        <v>4369814.9268115703</v>
      </c>
      <c r="J8642" s="33">
        <f t="shared" ref="J8642:J8705" si="540">IF(I8642&gt;0,H8642/I8642,0)</f>
        <v>1.7452991689008153E-4</v>
      </c>
      <c r="K8642" s="33">
        <f t="shared" ref="K8642:K8705" si="541">1-EXP(-J8642)</f>
        <v>1.7451468743012732E-4</v>
      </c>
      <c r="L8642" s="33">
        <f t="shared" ref="L8642:L8705" si="542">IF(G8642=30,1,M8641)</f>
        <v>1</v>
      </c>
      <c r="M8642" s="33">
        <f t="shared" ref="M8642:M8705" si="543">L8642*(1-K8642)</f>
        <v>0.99982548531256987</v>
      </c>
    </row>
    <row r="8643" spans="1:13" ht="41.4">
      <c r="A8643" t="s">
        <v>164</v>
      </c>
      <c r="B8643" t="s">
        <v>115</v>
      </c>
      <c r="C8643" s="14" t="s">
        <v>383</v>
      </c>
      <c r="D8643" t="s">
        <v>465</v>
      </c>
      <c r="E8643" t="s">
        <v>483</v>
      </c>
      <c r="F8643" s="20">
        <v>2033</v>
      </c>
      <c r="G8643" s="20">
        <v>31</v>
      </c>
      <c r="H8643" s="11">
        <v>1061.7024522624599</v>
      </c>
      <c r="I8643" s="10">
        <v>4349096.1494778199</v>
      </c>
      <c r="J8643" s="33">
        <f t="shared" si="540"/>
        <v>2.4412025298404467E-4</v>
      </c>
      <c r="K8643" s="33">
        <f t="shared" si="541"/>
        <v>2.4409045805962037E-4</v>
      </c>
      <c r="L8643" s="33">
        <f t="shared" si="542"/>
        <v>0.99982548531256987</v>
      </c>
      <c r="M8643" s="33">
        <f t="shared" si="543"/>
        <v>0.99958143745188022</v>
      </c>
    </row>
    <row r="8644" spans="1:13" ht="41.4">
      <c r="A8644" t="s">
        <v>164</v>
      </c>
      <c r="B8644" t="s">
        <v>115</v>
      </c>
      <c r="C8644" s="14" t="s">
        <v>383</v>
      </c>
      <c r="D8644" t="s">
        <v>465</v>
      </c>
      <c r="E8644" t="s">
        <v>483</v>
      </c>
      <c r="F8644" s="20">
        <v>2033</v>
      </c>
      <c r="G8644" s="20">
        <v>32</v>
      </c>
      <c r="H8644" s="11">
        <v>1109.1206491726</v>
      </c>
      <c r="I8644" s="10">
        <v>4329579.7294681203</v>
      </c>
      <c r="J8644" s="33">
        <f t="shared" si="540"/>
        <v>2.5617282010622613E-4</v>
      </c>
      <c r="K8644" s="33">
        <f t="shared" si="541"/>
        <v>2.561400106509959E-4</v>
      </c>
      <c r="L8644" s="33">
        <f t="shared" si="542"/>
        <v>0.99958143745188022</v>
      </c>
      <c r="M8644" s="33">
        <f t="shared" si="543"/>
        <v>0.99932540465184472</v>
      </c>
    </row>
    <row r="8645" spans="1:13" ht="41.4">
      <c r="A8645" t="s">
        <v>164</v>
      </c>
      <c r="B8645" t="s">
        <v>115</v>
      </c>
      <c r="C8645" s="14" t="s">
        <v>383</v>
      </c>
      <c r="D8645" t="s">
        <v>465</v>
      </c>
      <c r="E8645" t="s">
        <v>483</v>
      </c>
      <c r="F8645" s="20">
        <v>2033</v>
      </c>
      <c r="G8645" s="20">
        <v>33</v>
      </c>
      <c r="H8645" s="11">
        <v>1166.9590200161001</v>
      </c>
      <c r="I8645" s="10">
        <v>4309830.2646572804</v>
      </c>
      <c r="J8645" s="33">
        <f t="shared" si="540"/>
        <v>2.7076681640707191E-4</v>
      </c>
      <c r="K8645" s="33">
        <f t="shared" si="541"/>
        <v>2.7073016238099434E-4</v>
      </c>
      <c r="L8645" s="33">
        <f t="shared" si="542"/>
        <v>0.99932540465184472</v>
      </c>
      <c r="M8645" s="33">
        <f t="shared" si="543"/>
        <v>0.99905485712277187</v>
      </c>
    </row>
    <row r="8646" spans="1:13" ht="41.4">
      <c r="A8646" t="s">
        <v>164</v>
      </c>
      <c r="B8646" t="s">
        <v>115</v>
      </c>
      <c r="C8646" s="14" t="s">
        <v>383</v>
      </c>
      <c r="D8646" t="s">
        <v>465</v>
      </c>
      <c r="E8646" t="s">
        <v>483</v>
      </c>
      <c r="F8646" s="20">
        <v>2033</v>
      </c>
      <c r="G8646" s="20">
        <v>34</v>
      </c>
      <c r="H8646" s="11">
        <v>1246.4299807965101</v>
      </c>
      <c r="I8646" s="10">
        <v>4329823.2821688801</v>
      </c>
      <c r="J8646" s="33">
        <f t="shared" si="540"/>
        <v>2.878708666770697E-4</v>
      </c>
      <c r="K8646" s="33">
        <f t="shared" si="541"/>
        <v>2.8782943583482989E-4</v>
      </c>
      <c r="L8646" s="33">
        <f t="shared" si="542"/>
        <v>0.99905485712277187</v>
      </c>
      <c r="M8646" s="33">
        <f t="shared" si="543"/>
        <v>0.99876729972687817</v>
      </c>
    </row>
    <row r="8647" spans="1:13" ht="41.4">
      <c r="A8647" t="s">
        <v>164</v>
      </c>
      <c r="B8647" t="s">
        <v>115</v>
      </c>
      <c r="C8647" s="14" t="s">
        <v>383</v>
      </c>
      <c r="D8647" t="s">
        <v>465</v>
      </c>
      <c r="E8647" t="s">
        <v>483</v>
      </c>
      <c r="F8647" s="20">
        <v>2033</v>
      </c>
      <c r="G8647" s="20">
        <v>35</v>
      </c>
      <c r="H8647" s="11">
        <v>1717.5974641289699</v>
      </c>
      <c r="I8647" s="10">
        <v>4388989.9361354699</v>
      </c>
      <c r="J8647" s="33">
        <f t="shared" si="540"/>
        <v>3.9134231090110996E-4</v>
      </c>
      <c r="K8647" s="33">
        <f t="shared" si="541"/>
        <v>3.9126574648695733E-4</v>
      </c>
      <c r="L8647" s="33">
        <f t="shared" si="542"/>
        <v>0.99876729972687817</v>
      </c>
      <c r="M8647" s="33">
        <f t="shared" si="543"/>
        <v>0.99837651629378377</v>
      </c>
    </row>
    <row r="8648" spans="1:13" ht="41.4">
      <c r="A8648" t="s">
        <v>164</v>
      </c>
      <c r="B8648" t="s">
        <v>115</v>
      </c>
      <c r="C8648" s="14" t="s">
        <v>383</v>
      </c>
      <c r="D8648" t="s">
        <v>465</v>
      </c>
      <c r="E8648" t="s">
        <v>483</v>
      </c>
      <c r="F8648" s="20">
        <v>2033</v>
      </c>
      <c r="G8648" s="20">
        <v>36</v>
      </c>
      <c r="H8648" s="11">
        <v>2116.3920343895502</v>
      </c>
      <c r="I8648" s="10">
        <v>4527158.8469947297</v>
      </c>
      <c r="J8648" s="33">
        <f t="shared" si="540"/>
        <v>4.6748791149541343E-4</v>
      </c>
      <c r="K8648" s="33">
        <f t="shared" si="541"/>
        <v>4.6737865604762341E-4</v>
      </c>
      <c r="L8648" s="33">
        <f t="shared" si="542"/>
        <v>0.99837651629378377</v>
      </c>
      <c r="M8648" s="33">
        <f t="shared" si="543"/>
        <v>0.99790989641936889</v>
      </c>
    </row>
    <row r="8649" spans="1:13" ht="41.4">
      <c r="A8649" t="s">
        <v>164</v>
      </c>
      <c r="B8649" t="s">
        <v>115</v>
      </c>
      <c r="C8649" s="14" t="s">
        <v>383</v>
      </c>
      <c r="D8649" t="s">
        <v>465</v>
      </c>
      <c r="E8649" t="s">
        <v>483</v>
      </c>
      <c r="F8649" s="20">
        <v>2033</v>
      </c>
      <c r="G8649" s="20">
        <v>37</v>
      </c>
      <c r="H8649" s="11">
        <v>2253.1395262483802</v>
      </c>
      <c r="I8649" s="10">
        <v>4483318.2269506101</v>
      </c>
      <c r="J8649" s="33">
        <f t="shared" si="540"/>
        <v>5.0256069549202702E-4</v>
      </c>
      <c r="K8649" s="33">
        <f t="shared" si="541"/>
        <v>5.0243443301811741E-4</v>
      </c>
      <c r="L8649" s="33">
        <f t="shared" si="542"/>
        <v>0.99790989641936889</v>
      </c>
      <c r="M8649" s="33">
        <f t="shared" si="543"/>
        <v>0.99740851212635828</v>
      </c>
    </row>
    <row r="8650" spans="1:13" ht="41.4">
      <c r="A8650" t="s">
        <v>164</v>
      </c>
      <c r="B8650" t="s">
        <v>115</v>
      </c>
      <c r="C8650" s="14" t="s">
        <v>383</v>
      </c>
      <c r="D8650" t="s">
        <v>465</v>
      </c>
      <c r="E8650" t="s">
        <v>483</v>
      </c>
      <c r="F8650" s="20">
        <v>2033</v>
      </c>
      <c r="G8650" s="20">
        <v>38</v>
      </c>
      <c r="H8650" s="11">
        <v>2387.3961810176802</v>
      </c>
      <c r="I8650" s="10">
        <v>4409256.9258546997</v>
      </c>
      <c r="J8650" s="33">
        <f t="shared" si="540"/>
        <v>5.4145091138115117E-4</v>
      </c>
      <c r="K8650" s="33">
        <f t="shared" si="541"/>
        <v>5.4130435328891835E-4</v>
      </c>
      <c r="L8650" s="33">
        <f t="shared" si="542"/>
        <v>0.99740851212635828</v>
      </c>
      <c r="M8650" s="33">
        <f t="shared" si="543"/>
        <v>0.99686861055673681</v>
      </c>
    </row>
    <row r="8651" spans="1:13" ht="41.4">
      <c r="A8651" t="s">
        <v>164</v>
      </c>
      <c r="B8651" t="s">
        <v>115</v>
      </c>
      <c r="C8651" s="14" t="s">
        <v>383</v>
      </c>
      <c r="D8651" t="s">
        <v>465</v>
      </c>
      <c r="E8651" t="s">
        <v>483</v>
      </c>
      <c r="F8651" s="20">
        <v>2033</v>
      </c>
      <c r="G8651" s="20">
        <v>39</v>
      </c>
      <c r="H8651" s="11">
        <v>2542.42494680458</v>
      </c>
      <c r="I8651" s="10">
        <v>4350711.1369266799</v>
      </c>
      <c r="J8651" s="33">
        <f t="shared" si="540"/>
        <v>5.8436997235365436E-4</v>
      </c>
      <c r="K8651" s="33">
        <f t="shared" si="541"/>
        <v>5.8419926147579293E-4</v>
      </c>
      <c r="L8651" s="33">
        <f t="shared" si="542"/>
        <v>0.99686861055673681</v>
      </c>
      <c r="M8651" s="33">
        <f t="shared" si="543"/>
        <v>0.99628624065066118</v>
      </c>
    </row>
    <row r="8652" spans="1:13" ht="41.4">
      <c r="A8652" t="s">
        <v>164</v>
      </c>
      <c r="B8652" t="s">
        <v>115</v>
      </c>
      <c r="C8652" s="14" t="s">
        <v>383</v>
      </c>
      <c r="D8652" t="s">
        <v>465</v>
      </c>
      <c r="E8652" t="s">
        <v>483</v>
      </c>
      <c r="F8652" s="20">
        <v>2033</v>
      </c>
      <c r="G8652" s="20">
        <v>40</v>
      </c>
      <c r="H8652" s="11">
        <v>3383.9183789931199</v>
      </c>
      <c r="I8652" s="10">
        <v>4295575.4176847404</v>
      </c>
      <c r="J8652" s="33">
        <f t="shared" si="540"/>
        <v>7.8776835463338418E-4</v>
      </c>
      <c r="K8652" s="33">
        <f t="shared" si="541"/>
        <v>7.8745814660585722E-4</v>
      </c>
      <c r="L8652" s="33">
        <f t="shared" si="542"/>
        <v>0.99628624065066118</v>
      </c>
      <c r="M8652" s="33">
        <f t="shared" si="543"/>
        <v>0.99550170693410944</v>
      </c>
    </row>
    <row r="8653" spans="1:13" ht="41.4">
      <c r="A8653" t="s">
        <v>164</v>
      </c>
      <c r="B8653" t="s">
        <v>115</v>
      </c>
      <c r="C8653" s="14" t="s">
        <v>383</v>
      </c>
      <c r="D8653" t="s">
        <v>465</v>
      </c>
      <c r="E8653" t="s">
        <v>483</v>
      </c>
      <c r="F8653" s="20">
        <v>2033</v>
      </c>
      <c r="G8653" s="20">
        <v>41</v>
      </c>
      <c r="H8653" s="11">
        <v>3632.0888714060102</v>
      </c>
      <c r="I8653" s="10">
        <v>4330309.4371595504</v>
      </c>
      <c r="J8653" s="33">
        <f t="shared" si="540"/>
        <v>8.387596600460185E-4</v>
      </c>
      <c r="K8653" s="33">
        <f t="shared" si="541"/>
        <v>8.38407999488755E-4</v>
      </c>
      <c r="L8653" s="33">
        <f t="shared" si="542"/>
        <v>0.99550170693410944</v>
      </c>
      <c r="M8653" s="33">
        <f t="shared" si="543"/>
        <v>0.99466707033951118</v>
      </c>
    </row>
    <row r="8654" spans="1:13" ht="41.4">
      <c r="A8654" t="s">
        <v>164</v>
      </c>
      <c r="B8654" t="s">
        <v>115</v>
      </c>
      <c r="C8654" s="14" t="s">
        <v>383</v>
      </c>
      <c r="D8654" t="s">
        <v>465</v>
      </c>
      <c r="E8654" t="s">
        <v>483</v>
      </c>
      <c r="F8654" s="20">
        <v>2033</v>
      </c>
      <c r="G8654" s="20">
        <v>42</v>
      </c>
      <c r="H8654" s="11">
        <v>3971.3196782814698</v>
      </c>
      <c r="I8654" s="10">
        <v>4345969.2205473799</v>
      </c>
      <c r="J8654" s="33">
        <f t="shared" si="540"/>
        <v>9.1379378839256422E-4</v>
      </c>
      <c r="K8654" s="33">
        <f t="shared" si="541"/>
        <v>9.133764059922056E-4</v>
      </c>
      <c r="L8654" s="33">
        <f t="shared" si="542"/>
        <v>0.99466707033951118</v>
      </c>
      <c r="M8654" s="33">
        <f t="shared" si="543"/>
        <v>0.99375856490564574</v>
      </c>
    </row>
    <row r="8655" spans="1:13" ht="41.4">
      <c r="A8655" t="s">
        <v>164</v>
      </c>
      <c r="B8655" t="s">
        <v>115</v>
      </c>
      <c r="C8655" s="14" t="s">
        <v>383</v>
      </c>
      <c r="D8655" t="s">
        <v>465</v>
      </c>
      <c r="E8655" t="s">
        <v>483</v>
      </c>
      <c r="F8655" s="20">
        <v>2033</v>
      </c>
      <c r="G8655" s="20">
        <v>43</v>
      </c>
      <c r="H8655" s="11">
        <v>6047.0967888650302</v>
      </c>
      <c r="I8655" s="10">
        <v>6397865.8638808997</v>
      </c>
      <c r="J8655" s="33">
        <f t="shared" si="540"/>
        <v>9.4517404983494055E-4</v>
      </c>
      <c r="K8655" s="33">
        <f t="shared" si="541"/>
        <v>9.4472751353857909E-4</v>
      </c>
      <c r="L8655" s="33">
        <f t="shared" si="542"/>
        <v>0.99375856490564574</v>
      </c>
      <c r="M8655" s="33">
        <f t="shared" si="543"/>
        <v>0.99281973384756472</v>
      </c>
    </row>
    <row r="8656" spans="1:13" ht="41.4">
      <c r="A8656" t="s">
        <v>164</v>
      </c>
      <c r="B8656" t="s">
        <v>115</v>
      </c>
      <c r="C8656" s="14" t="s">
        <v>383</v>
      </c>
      <c r="D8656" t="s">
        <v>465</v>
      </c>
      <c r="E8656" t="s">
        <v>483</v>
      </c>
      <c r="F8656" s="20">
        <v>2033</v>
      </c>
      <c r="G8656" s="20">
        <v>44</v>
      </c>
      <c r="H8656" s="11">
        <v>4698.5528387004897</v>
      </c>
      <c r="I8656" s="10">
        <v>4299512.2755286302</v>
      </c>
      <c r="J8656" s="33">
        <f t="shared" si="540"/>
        <v>1.0928106579537087E-3</v>
      </c>
      <c r="K8656" s="33">
        <f t="shared" si="541"/>
        <v>1.0922137578394109E-3</v>
      </c>
      <c r="L8656" s="33">
        <f t="shared" si="542"/>
        <v>0.99281973384756472</v>
      </c>
      <c r="M8656" s="33">
        <f t="shared" si="543"/>
        <v>0.991735362475202</v>
      </c>
    </row>
    <row r="8657" spans="1:13" ht="41.4">
      <c r="A8657" t="s">
        <v>164</v>
      </c>
      <c r="B8657" t="s">
        <v>115</v>
      </c>
      <c r="C8657" s="14" t="s">
        <v>383</v>
      </c>
      <c r="D8657" t="s">
        <v>465</v>
      </c>
      <c r="E8657" t="s">
        <v>483</v>
      </c>
      <c r="F8657" s="20">
        <v>2033</v>
      </c>
      <c r="G8657" s="20">
        <v>45</v>
      </c>
      <c r="H8657" s="11">
        <v>6049.1530247926503</v>
      </c>
      <c r="I8657" s="10">
        <v>4279796.7871894902</v>
      </c>
      <c r="J8657" s="33">
        <f t="shared" si="540"/>
        <v>1.4134206191516591E-3</v>
      </c>
      <c r="K8657" s="33">
        <f t="shared" si="541"/>
        <v>1.412422210674058E-3</v>
      </c>
      <c r="L8657" s="33">
        <f t="shared" si="542"/>
        <v>0.991735362475202</v>
      </c>
      <c r="M8657" s="33">
        <f t="shared" si="543"/>
        <v>0.99033461342213114</v>
      </c>
    </row>
    <row r="8658" spans="1:13" ht="41.4">
      <c r="A8658" t="s">
        <v>164</v>
      </c>
      <c r="B8658" t="s">
        <v>115</v>
      </c>
      <c r="C8658" s="14" t="s">
        <v>383</v>
      </c>
      <c r="D8658" t="s">
        <v>465</v>
      </c>
      <c r="E8658" t="s">
        <v>483</v>
      </c>
      <c r="F8658" s="20">
        <v>2033</v>
      </c>
      <c r="G8658" s="20">
        <v>46</v>
      </c>
      <c r="H8658" s="11">
        <v>6309.7546570371196</v>
      </c>
      <c r="I8658" s="10">
        <v>4144282.4872648502</v>
      </c>
      <c r="J8658" s="33">
        <f t="shared" si="540"/>
        <v>1.5225204064700331E-3</v>
      </c>
      <c r="K8658" s="33">
        <f t="shared" si="541"/>
        <v>1.5213619602698625E-3</v>
      </c>
      <c r="L8658" s="33">
        <f t="shared" si="542"/>
        <v>0.99033461342213114</v>
      </c>
      <c r="M8658" s="33">
        <f t="shared" si="543"/>
        <v>0.98882795601333218</v>
      </c>
    </row>
    <row r="8659" spans="1:13" ht="41.4">
      <c r="A8659" t="s">
        <v>164</v>
      </c>
      <c r="B8659" t="s">
        <v>115</v>
      </c>
      <c r="C8659" s="14" t="s">
        <v>383</v>
      </c>
      <c r="D8659" t="s">
        <v>465</v>
      </c>
      <c r="E8659" t="s">
        <v>483</v>
      </c>
      <c r="F8659" s="20">
        <v>2033</v>
      </c>
      <c r="G8659" s="20">
        <v>47</v>
      </c>
      <c r="H8659" s="11">
        <v>6879.9742092755196</v>
      </c>
      <c r="I8659" s="10">
        <v>4106175.8263164298</v>
      </c>
      <c r="J8659" s="33">
        <f t="shared" si="540"/>
        <v>1.6755186578182675E-3</v>
      </c>
      <c r="K8659" s="33">
        <f t="shared" si="541"/>
        <v>1.6741157600683731E-3</v>
      </c>
      <c r="L8659" s="33">
        <f t="shared" si="542"/>
        <v>0.98882795601333218</v>
      </c>
      <c r="M8659" s="33">
        <f t="shared" si="543"/>
        <v>0.98717254354817408</v>
      </c>
    </row>
    <row r="8660" spans="1:13" ht="41.4">
      <c r="A8660" t="s">
        <v>164</v>
      </c>
      <c r="B8660" t="s">
        <v>115</v>
      </c>
      <c r="C8660" s="14" t="s">
        <v>383</v>
      </c>
      <c r="D8660" t="s">
        <v>465</v>
      </c>
      <c r="E8660" t="s">
        <v>483</v>
      </c>
      <c r="F8660" s="20">
        <v>2033</v>
      </c>
      <c r="G8660" s="20">
        <v>48</v>
      </c>
      <c r="H8660" s="11">
        <v>7669.4716249822404</v>
      </c>
      <c r="I8660" s="10">
        <v>4160049.0501491199</v>
      </c>
      <c r="J8660" s="33">
        <f t="shared" si="540"/>
        <v>1.8436012490543406E-3</v>
      </c>
      <c r="K8660" s="33">
        <f t="shared" si="541"/>
        <v>1.8419028601491805E-3</v>
      </c>
      <c r="L8660" s="33">
        <f t="shared" si="542"/>
        <v>0.98717254354817408</v>
      </c>
      <c r="M8660" s="33">
        <f t="shared" si="543"/>
        <v>0.98535426761675193</v>
      </c>
    </row>
    <row r="8661" spans="1:13" ht="41.4">
      <c r="A8661" t="s">
        <v>164</v>
      </c>
      <c r="B8661" t="s">
        <v>115</v>
      </c>
      <c r="C8661" s="14" t="s">
        <v>383</v>
      </c>
      <c r="D8661" t="s">
        <v>465</v>
      </c>
      <c r="E8661" t="s">
        <v>483</v>
      </c>
      <c r="F8661" s="20">
        <v>2033</v>
      </c>
      <c r="G8661" s="20">
        <v>49</v>
      </c>
      <c r="H8661" s="11">
        <v>8588.9447365779506</v>
      </c>
      <c r="I8661" s="10">
        <v>4237967.8955441704</v>
      </c>
      <c r="J8661" s="33">
        <f t="shared" si="540"/>
        <v>2.0266658333132795E-3</v>
      </c>
      <c r="K8661" s="33">
        <f t="shared" si="541"/>
        <v>2.0246135327899317E-3</v>
      </c>
      <c r="L8661" s="33">
        <f t="shared" si="542"/>
        <v>0.98535426761675193</v>
      </c>
      <c r="M8661" s="33">
        <f t="shared" si="543"/>
        <v>0.98335930603194277</v>
      </c>
    </row>
    <row r="8662" spans="1:13" ht="41.4">
      <c r="A8662" t="s">
        <v>164</v>
      </c>
      <c r="B8662" t="s">
        <v>115</v>
      </c>
      <c r="C8662" s="14" t="s">
        <v>383</v>
      </c>
      <c r="D8662" t="s">
        <v>465</v>
      </c>
      <c r="E8662" t="s">
        <v>483</v>
      </c>
      <c r="F8662" s="20">
        <v>2033</v>
      </c>
      <c r="G8662" s="20">
        <v>50</v>
      </c>
      <c r="H8662" s="11">
        <v>9912.4048917290293</v>
      </c>
      <c r="I8662" s="10">
        <v>4207905.4948229901</v>
      </c>
      <c r="J8662" s="33">
        <f t="shared" si="540"/>
        <v>2.3556624320399582E-3</v>
      </c>
      <c r="K8662" s="33">
        <f t="shared" si="541"/>
        <v>2.3528900366629468E-3</v>
      </c>
      <c r="L8662" s="33">
        <f t="shared" si="542"/>
        <v>0.98335930603194277</v>
      </c>
      <c r="M8662" s="33">
        <f t="shared" si="543"/>
        <v>0.98104556971832046</v>
      </c>
    </row>
    <row r="8663" spans="1:13" ht="41.4">
      <c r="A8663" t="s">
        <v>164</v>
      </c>
      <c r="B8663" t="s">
        <v>115</v>
      </c>
      <c r="C8663" s="14" t="s">
        <v>383</v>
      </c>
      <c r="D8663" t="s">
        <v>465</v>
      </c>
      <c r="E8663" t="s">
        <v>483</v>
      </c>
      <c r="F8663" s="20">
        <v>2033</v>
      </c>
      <c r="G8663" s="20">
        <v>51</v>
      </c>
      <c r="H8663" s="11">
        <v>10334.3532650201</v>
      </c>
      <c r="I8663" s="10">
        <v>4065953.09133597</v>
      </c>
      <c r="J8663" s="33">
        <f t="shared" si="540"/>
        <v>2.5416803964220087E-3</v>
      </c>
      <c r="K8663" s="33">
        <f t="shared" si="541"/>
        <v>2.5384530616667789E-3</v>
      </c>
      <c r="L8663" s="33">
        <f t="shared" si="542"/>
        <v>0.98104556971832046</v>
      </c>
      <c r="M8663" s="33">
        <f t="shared" si="543"/>
        <v>0.97855523158823432</v>
      </c>
    </row>
    <row r="8664" spans="1:13" ht="41.4">
      <c r="A8664" t="s">
        <v>164</v>
      </c>
      <c r="B8664" t="s">
        <v>115</v>
      </c>
      <c r="C8664" s="14" t="s">
        <v>383</v>
      </c>
      <c r="D8664" t="s">
        <v>465</v>
      </c>
      <c r="E8664" t="s">
        <v>483</v>
      </c>
      <c r="F8664" s="20">
        <v>2033</v>
      </c>
      <c r="G8664" s="20">
        <v>52</v>
      </c>
      <c r="H8664" s="11">
        <v>11112.675642103501</v>
      </c>
      <c r="I8664" s="10">
        <v>3985921.2202896499</v>
      </c>
      <c r="J8664" s="33">
        <f t="shared" si="540"/>
        <v>2.7879817557698648E-3</v>
      </c>
      <c r="K8664" s="33">
        <f t="shared" si="541"/>
        <v>2.7840989438756569E-3</v>
      </c>
      <c r="L8664" s="33">
        <f t="shared" si="542"/>
        <v>0.97855523158823432</v>
      </c>
      <c r="M8664" s="33">
        <f t="shared" si="543"/>
        <v>0.97583083700144557</v>
      </c>
    </row>
    <row r="8665" spans="1:13" ht="41.4">
      <c r="A8665" t="s">
        <v>164</v>
      </c>
      <c r="B8665" t="s">
        <v>115</v>
      </c>
      <c r="C8665" s="14" t="s">
        <v>383</v>
      </c>
      <c r="D8665" t="s">
        <v>465</v>
      </c>
      <c r="E8665" t="s">
        <v>483</v>
      </c>
      <c r="F8665" s="20">
        <v>2033</v>
      </c>
      <c r="G8665" s="20">
        <v>53</v>
      </c>
      <c r="H8665" s="11">
        <v>11980.0916271317</v>
      </c>
      <c r="I8665" s="10">
        <v>3920944.04508847</v>
      </c>
      <c r="J8665" s="33">
        <f t="shared" si="540"/>
        <v>3.0554099954929062E-3</v>
      </c>
      <c r="K8665" s="33">
        <f t="shared" si="541"/>
        <v>3.0507469807222742E-3</v>
      </c>
      <c r="L8665" s="33">
        <f t="shared" si="542"/>
        <v>0.97583083700144557</v>
      </c>
      <c r="M8665" s="33">
        <f t="shared" si="543"/>
        <v>0.97285382402176768</v>
      </c>
    </row>
    <row r="8666" spans="1:13" ht="41.4">
      <c r="A8666" t="s">
        <v>164</v>
      </c>
      <c r="B8666" t="s">
        <v>115</v>
      </c>
      <c r="C8666" s="14" t="s">
        <v>383</v>
      </c>
      <c r="D8666" t="s">
        <v>465</v>
      </c>
      <c r="E8666" t="s">
        <v>483</v>
      </c>
      <c r="F8666" s="20">
        <v>2033</v>
      </c>
      <c r="G8666" s="20">
        <v>54</v>
      </c>
      <c r="H8666" s="11">
        <v>12883.241258890999</v>
      </c>
      <c r="I8666" s="10">
        <v>3850110.3485072502</v>
      </c>
      <c r="J8666" s="33">
        <f t="shared" si="540"/>
        <v>3.3462005222489374E-3</v>
      </c>
      <c r="K8666" s="33">
        <f t="shared" si="541"/>
        <v>3.3406082326611353E-3</v>
      </c>
      <c r="L8666" s="33">
        <f t="shared" si="542"/>
        <v>0.97285382402176768</v>
      </c>
      <c r="M8666" s="33">
        <f t="shared" si="543"/>
        <v>0.96960390052806467</v>
      </c>
    </row>
    <row r="8667" spans="1:13" ht="41.4">
      <c r="A8667" t="s">
        <v>164</v>
      </c>
      <c r="B8667" t="s">
        <v>115</v>
      </c>
      <c r="C8667" s="14" t="s">
        <v>383</v>
      </c>
      <c r="D8667" t="s">
        <v>465</v>
      </c>
      <c r="E8667" t="s">
        <v>483</v>
      </c>
      <c r="F8667" s="20">
        <v>2033</v>
      </c>
      <c r="G8667" s="20">
        <v>55</v>
      </c>
      <c r="H8667" s="11">
        <v>13817.4284103053</v>
      </c>
      <c r="I8667" s="10">
        <v>3759970.7430728902</v>
      </c>
      <c r="J8667" s="33">
        <f t="shared" si="540"/>
        <v>3.6748765760376122E-3</v>
      </c>
      <c r="K8667" s="33">
        <f t="shared" si="541"/>
        <v>3.6681324808814919E-3</v>
      </c>
      <c r="L8667" s="33">
        <f t="shared" si="542"/>
        <v>0.96960390052806467</v>
      </c>
      <c r="M8667" s="33">
        <f t="shared" si="543"/>
        <v>0.96604726496694826</v>
      </c>
    </row>
    <row r="8668" spans="1:13" ht="41.4">
      <c r="A8668" t="s">
        <v>164</v>
      </c>
      <c r="B8668" t="s">
        <v>115</v>
      </c>
      <c r="C8668" s="14" t="s">
        <v>383</v>
      </c>
      <c r="D8668" t="s">
        <v>465</v>
      </c>
      <c r="E8668" t="s">
        <v>483</v>
      </c>
      <c r="F8668" s="20">
        <v>2033</v>
      </c>
      <c r="G8668" s="20">
        <v>56</v>
      </c>
      <c r="H8668" s="11">
        <v>14636.1470906738</v>
      </c>
      <c r="I8668" s="10">
        <v>3685497.5069280001</v>
      </c>
      <c r="J8668" s="33">
        <f t="shared" si="540"/>
        <v>3.9712812349379598E-3</v>
      </c>
      <c r="K8668" s="33">
        <f t="shared" si="541"/>
        <v>3.963406125821245E-3</v>
      </c>
      <c r="L8668" s="33">
        <f t="shared" si="542"/>
        <v>0.96604726496694826</v>
      </c>
      <c r="M8668" s="33">
        <f t="shared" si="543"/>
        <v>0.96221842731914542</v>
      </c>
    </row>
    <row r="8669" spans="1:13" ht="41.4">
      <c r="A8669" t="s">
        <v>164</v>
      </c>
      <c r="B8669" t="s">
        <v>115</v>
      </c>
      <c r="C8669" s="14" t="s">
        <v>383</v>
      </c>
      <c r="D8669" t="s">
        <v>465</v>
      </c>
      <c r="E8669" t="s">
        <v>483</v>
      </c>
      <c r="F8669" s="20">
        <v>2033</v>
      </c>
      <c r="G8669" s="20">
        <v>57</v>
      </c>
      <c r="H8669" s="11">
        <v>15661.866771148299</v>
      </c>
      <c r="I8669" s="10">
        <v>3599563.4575312301</v>
      </c>
      <c r="J8669" s="33">
        <f t="shared" si="540"/>
        <v>4.3510461632172565E-3</v>
      </c>
      <c r="K8669" s="33">
        <f t="shared" si="541"/>
        <v>4.3415940756523774E-3</v>
      </c>
      <c r="L8669" s="33">
        <f t="shared" si="542"/>
        <v>0.96221842731914542</v>
      </c>
      <c r="M8669" s="33">
        <f t="shared" si="543"/>
        <v>0.95804086549561307</v>
      </c>
    </row>
    <row r="8670" spans="1:13" ht="41.4">
      <c r="A8670" t="s">
        <v>164</v>
      </c>
      <c r="B8670" t="s">
        <v>115</v>
      </c>
      <c r="C8670" s="14" t="s">
        <v>383</v>
      </c>
      <c r="D8670" t="s">
        <v>465</v>
      </c>
      <c r="E8670" t="s">
        <v>483</v>
      </c>
      <c r="F8670" s="20">
        <v>2033</v>
      </c>
      <c r="G8670" s="20">
        <v>58</v>
      </c>
      <c r="H8670" s="11">
        <v>16745.748253731399</v>
      </c>
      <c r="I8670" s="10">
        <v>3512323.8415141301</v>
      </c>
      <c r="J8670" s="33">
        <f t="shared" si="540"/>
        <v>4.7677119221764194E-3</v>
      </c>
      <c r="K8670" s="33">
        <f t="shared" si="541"/>
        <v>4.7563644247190506E-3</v>
      </c>
      <c r="L8670" s="33">
        <f t="shared" si="542"/>
        <v>0.95804086549561307</v>
      </c>
      <c r="M8670" s="33">
        <f t="shared" si="543"/>
        <v>0.95348407400554269</v>
      </c>
    </row>
    <row r="8671" spans="1:13" ht="41.4">
      <c r="A8671" t="s">
        <v>164</v>
      </c>
      <c r="B8671" t="s">
        <v>115</v>
      </c>
      <c r="C8671" s="14" t="s">
        <v>383</v>
      </c>
      <c r="D8671" t="s">
        <v>465</v>
      </c>
      <c r="E8671" t="s">
        <v>483</v>
      </c>
      <c r="F8671" s="20">
        <v>2033</v>
      </c>
      <c r="G8671" s="20">
        <v>59</v>
      </c>
      <c r="H8671" s="11">
        <v>17755.586074596999</v>
      </c>
      <c r="I8671" s="10">
        <v>3398032.4128243299</v>
      </c>
      <c r="J8671" s="33">
        <f t="shared" si="540"/>
        <v>5.2252550645445891E-3</v>
      </c>
      <c r="K8671" s="33">
        <f t="shared" si="541"/>
        <v>5.2116271660471725E-3</v>
      </c>
      <c r="L8671" s="33">
        <f t="shared" si="542"/>
        <v>0.95348407400554269</v>
      </c>
      <c r="M8671" s="33">
        <f t="shared" si="543"/>
        <v>0.94851487050306205</v>
      </c>
    </row>
    <row r="8672" spans="1:13" ht="41.4">
      <c r="A8672" t="s">
        <v>164</v>
      </c>
      <c r="B8672" t="s">
        <v>115</v>
      </c>
      <c r="C8672" s="14" t="s">
        <v>383</v>
      </c>
      <c r="D8672" t="s">
        <v>465</v>
      </c>
      <c r="E8672" t="s">
        <v>483</v>
      </c>
      <c r="F8672" s="20">
        <v>2033</v>
      </c>
      <c r="G8672" s="20">
        <v>60</v>
      </c>
      <c r="H8672" s="11">
        <v>19355.562661080501</v>
      </c>
      <c r="I8672" s="10">
        <v>3340856.9271736699</v>
      </c>
      <c r="J8672" s="33">
        <f t="shared" si="540"/>
        <v>5.7935922079294508E-3</v>
      </c>
      <c r="K8672" s="33">
        <f t="shared" si="541"/>
        <v>5.7768417167104458E-3</v>
      </c>
      <c r="L8672" s="33">
        <f t="shared" si="542"/>
        <v>0.94851487050306205</v>
      </c>
      <c r="M8672" s="33">
        <f t="shared" si="543"/>
        <v>0.94303545023021973</v>
      </c>
    </row>
    <row r="8673" spans="1:13" ht="41.4">
      <c r="A8673" t="s">
        <v>164</v>
      </c>
      <c r="B8673" t="s">
        <v>115</v>
      </c>
      <c r="C8673" s="14" t="s">
        <v>383</v>
      </c>
      <c r="D8673" t="s">
        <v>465</v>
      </c>
      <c r="E8673" t="s">
        <v>483</v>
      </c>
      <c r="F8673" s="20">
        <v>2033</v>
      </c>
      <c r="G8673" s="20">
        <v>61</v>
      </c>
      <c r="H8673" s="11">
        <v>19604.759637004001</v>
      </c>
      <c r="I8673" s="10">
        <v>3126512.1163108302</v>
      </c>
      <c r="J8673" s="33">
        <f t="shared" si="540"/>
        <v>6.2704889370897108E-3</v>
      </c>
      <c r="K8673" s="33">
        <f t="shared" si="541"/>
        <v>6.2508704485912947E-3</v>
      </c>
      <c r="L8673" s="33">
        <f t="shared" si="542"/>
        <v>0.94303545023021973</v>
      </c>
      <c r="M8673" s="33">
        <f t="shared" si="543"/>
        <v>0.93714065780240163</v>
      </c>
    </row>
    <row r="8674" spans="1:13" ht="41.4">
      <c r="A8674" t="s">
        <v>164</v>
      </c>
      <c r="B8674" t="s">
        <v>115</v>
      </c>
      <c r="C8674" s="14" t="s">
        <v>383</v>
      </c>
      <c r="D8674" t="s">
        <v>465</v>
      </c>
      <c r="E8674" t="s">
        <v>483</v>
      </c>
      <c r="F8674" s="20">
        <v>2033</v>
      </c>
      <c r="G8674" s="20">
        <v>62</v>
      </c>
      <c r="H8674" s="11">
        <v>20850.8094347884</v>
      </c>
      <c r="I8674" s="10">
        <v>3028255.34057632</v>
      </c>
      <c r="J8674" s="33">
        <f t="shared" si="540"/>
        <v>6.8854198506326071E-3</v>
      </c>
      <c r="K8674" s="33">
        <f t="shared" si="541"/>
        <v>6.861769659003536E-3</v>
      </c>
      <c r="L8674" s="33">
        <f t="shared" si="542"/>
        <v>0.93714065780240163</v>
      </c>
      <c r="M8674" s="33">
        <f t="shared" si="543"/>
        <v>0.93071021447047453</v>
      </c>
    </row>
    <row r="8675" spans="1:13" ht="41.4">
      <c r="A8675" t="s">
        <v>164</v>
      </c>
      <c r="B8675" t="s">
        <v>115</v>
      </c>
      <c r="C8675" s="14" t="s">
        <v>383</v>
      </c>
      <c r="D8675" t="s">
        <v>465</v>
      </c>
      <c r="E8675" t="s">
        <v>483</v>
      </c>
      <c r="F8675" s="20">
        <v>2033</v>
      </c>
      <c r="G8675" s="20">
        <v>63</v>
      </c>
      <c r="H8675" s="11">
        <v>22177.8477506731</v>
      </c>
      <c r="I8675" s="10">
        <v>2933452.6483406899</v>
      </c>
      <c r="J8675" s="33">
        <f t="shared" si="540"/>
        <v>7.5603223945741949E-3</v>
      </c>
      <c r="K8675" s="33">
        <f t="shared" si="541"/>
        <v>7.5318150440454312E-3</v>
      </c>
      <c r="L8675" s="33">
        <f t="shared" si="542"/>
        <v>0.93071021447047453</v>
      </c>
      <c r="M8675" s="33">
        <f t="shared" si="543"/>
        <v>0.9237002772754791</v>
      </c>
    </row>
    <row r="8676" spans="1:13" ht="41.4">
      <c r="A8676" t="s">
        <v>164</v>
      </c>
      <c r="B8676" t="s">
        <v>115</v>
      </c>
      <c r="C8676" s="14" t="s">
        <v>383</v>
      </c>
      <c r="D8676" t="s">
        <v>465</v>
      </c>
      <c r="E8676" t="s">
        <v>483</v>
      </c>
      <c r="F8676" s="20">
        <v>2033</v>
      </c>
      <c r="G8676" s="20">
        <v>64</v>
      </c>
      <c r="H8676" s="11">
        <v>23482.5019195272</v>
      </c>
      <c r="I8676" s="10">
        <v>2829300.7489144299</v>
      </c>
      <c r="J8676" s="33">
        <f t="shared" si="540"/>
        <v>8.2997546049274427E-3</v>
      </c>
      <c r="K8676" s="33">
        <f t="shared" si="541"/>
        <v>8.2654067336654924E-3</v>
      </c>
      <c r="L8676" s="33">
        <f t="shared" si="542"/>
        <v>0.9237002772754791</v>
      </c>
      <c r="M8676" s="33">
        <f t="shared" si="543"/>
        <v>0.91606551878379772</v>
      </c>
    </row>
    <row r="8677" spans="1:13" ht="41.4">
      <c r="A8677" t="s">
        <v>164</v>
      </c>
      <c r="B8677" t="s">
        <v>115</v>
      </c>
      <c r="C8677" s="14" t="s">
        <v>383</v>
      </c>
      <c r="D8677" t="s">
        <v>465</v>
      </c>
      <c r="E8677" t="s">
        <v>483</v>
      </c>
      <c r="F8677" s="20">
        <v>2033</v>
      </c>
      <c r="G8677" s="20">
        <v>65</v>
      </c>
      <c r="H8677" s="11">
        <v>23835.5686285421</v>
      </c>
      <c r="I8677" s="10">
        <v>2706451.1960868202</v>
      </c>
      <c r="J8677" s="33">
        <f t="shared" si="540"/>
        <v>8.8069456648637388E-3</v>
      </c>
      <c r="K8677" s="33">
        <f t="shared" si="541"/>
        <v>8.768278116484951E-3</v>
      </c>
      <c r="L8677" s="33">
        <f t="shared" si="542"/>
        <v>0.91606551878379772</v>
      </c>
      <c r="M8677" s="33">
        <f t="shared" si="543"/>
        <v>0.90803320154217926</v>
      </c>
    </row>
    <row r="8678" spans="1:13" ht="41.4">
      <c r="A8678" t="s">
        <v>164</v>
      </c>
      <c r="B8678" t="s">
        <v>115</v>
      </c>
      <c r="C8678" s="14" t="s">
        <v>383</v>
      </c>
      <c r="D8678" t="s">
        <v>465</v>
      </c>
      <c r="E8678" t="s">
        <v>483</v>
      </c>
      <c r="F8678" s="20">
        <v>2033</v>
      </c>
      <c r="G8678" s="20">
        <v>66</v>
      </c>
      <c r="H8678" s="11">
        <v>24418.8588569596</v>
      </c>
      <c r="I8678" s="10">
        <v>2554812.2308743298</v>
      </c>
      <c r="J8678" s="33">
        <f t="shared" si="540"/>
        <v>9.5579857344751974E-3</v>
      </c>
      <c r="K8678" s="33">
        <f t="shared" si="541"/>
        <v>9.512453370192242E-3</v>
      </c>
      <c r="L8678" s="33">
        <f t="shared" si="542"/>
        <v>0.90803320154217926</v>
      </c>
      <c r="M8678" s="33">
        <f t="shared" si="543"/>
        <v>0.8993955780539229</v>
      </c>
    </row>
    <row r="8679" spans="1:13" ht="41.4">
      <c r="A8679" t="s">
        <v>164</v>
      </c>
      <c r="B8679" t="s">
        <v>115</v>
      </c>
      <c r="C8679" s="14" t="s">
        <v>383</v>
      </c>
      <c r="D8679" t="s">
        <v>465</v>
      </c>
      <c r="E8679" t="s">
        <v>483</v>
      </c>
      <c r="F8679" s="20">
        <v>2033</v>
      </c>
      <c r="G8679" s="20">
        <v>67</v>
      </c>
      <c r="H8679" s="11">
        <v>25604.462330817099</v>
      </c>
      <c r="I8679" s="10">
        <v>2436701.5470218598</v>
      </c>
      <c r="J8679" s="33">
        <f t="shared" si="540"/>
        <v>1.0507836859262026E-2</v>
      </c>
      <c r="K8679" s="33">
        <f t="shared" si="541"/>
        <v>1.0452822404452E-2</v>
      </c>
      <c r="L8679" s="33">
        <f t="shared" si="542"/>
        <v>0.8993955780539229</v>
      </c>
      <c r="M8679" s="33">
        <f t="shared" si="543"/>
        <v>0.88999435580517583</v>
      </c>
    </row>
    <row r="8680" spans="1:13" ht="41.4">
      <c r="A8680" t="s">
        <v>164</v>
      </c>
      <c r="B8680" t="s">
        <v>115</v>
      </c>
      <c r="C8680" s="14" t="s">
        <v>383</v>
      </c>
      <c r="D8680" t="s">
        <v>465</v>
      </c>
      <c r="E8680" t="s">
        <v>483</v>
      </c>
      <c r="F8680" s="20">
        <v>2033</v>
      </c>
      <c r="G8680" s="20">
        <v>68</v>
      </c>
      <c r="H8680" s="11">
        <v>26565.267382623599</v>
      </c>
      <c r="I8680" s="10">
        <v>2298896.3827247298</v>
      </c>
      <c r="J8680" s="33">
        <f t="shared" si="540"/>
        <v>1.1555661047731758E-2</v>
      </c>
      <c r="K8680" s="33">
        <f t="shared" si="541"/>
        <v>1.1489150832952766E-2</v>
      </c>
      <c r="L8680" s="33">
        <f t="shared" si="542"/>
        <v>0.88999435580517583</v>
      </c>
      <c r="M8680" s="33">
        <f t="shared" si="543"/>
        <v>0.87976907641085356</v>
      </c>
    </row>
    <row r="8681" spans="1:13" ht="41.4">
      <c r="A8681" t="s">
        <v>164</v>
      </c>
      <c r="B8681" t="s">
        <v>115</v>
      </c>
      <c r="C8681" s="14" t="s">
        <v>383</v>
      </c>
      <c r="D8681" t="s">
        <v>465</v>
      </c>
      <c r="E8681" t="s">
        <v>483</v>
      </c>
      <c r="F8681" s="20">
        <v>2033</v>
      </c>
      <c r="G8681" s="20">
        <v>69</v>
      </c>
      <c r="H8681" s="11">
        <v>27485.556686659002</v>
      </c>
      <c r="I8681" s="10">
        <v>2161421.89300247</v>
      </c>
      <c r="J8681" s="33">
        <f t="shared" si="540"/>
        <v>1.2716423746628345E-2</v>
      </c>
      <c r="K8681" s="33">
        <f t="shared" si="541"/>
        <v>1.2635911666761035E-2</v>
      </c>
      <c r="L8681" s="33">
        <f t="shared" si="542"/>
        <v>0.87976907641085356</v>
      </c>
      <c r="M8681" s="33">
        <f t="shared" si="543"/>
        <v>0.8686523920741781</v>
      </c>
    </row>
    <row r="8682" spans="1:13" ht="41.4">
      <c r="A8682" t="s">
        <v>164</v>
      </c>
      <c r="B8682" t="s">
        <v>115</v>
      </c>
      <c r="C8682" s="14" t="s">
        <v>383</v>
      </c>
      <c r="D8682" t="s">
        <v>465</v>
      </c>
      <c r="E8682" t="s">
        <v>483</v>
      </c>
      <c r="F8682" s="20">
        <v>2034</v>
      </c>
      <c r="G8682" s="20">
        <v>30</v>
      </c>
      <c r="H8682" s="11">
        <v>776.86391062987195</v>
      </c>
      <c r="I8682" s="10">
        <v>4429690.7745799599</v>
      </c>
      <c r="J8682" s="33">
        <f t="shared" si="540"/>
        <v>1.7537655564762016E-4</v>
      </c>
      <c r="K8682" s="33">
        <f t="shared" si="541"/>
        <v>1.7536117807848139E-4</v>
      </c>
      <c r="L8682" s="33">
        <f t="shared" si="542"/>
        <v>1</v>
      </c>
      <c r="M8682" s="33">
        <f t="shared" si="543"/>
        <v>0.99982463882192152</v>
      </c>
    </row>
    <row r="8683" spans="1:13" ht="41.4">
      <c r="A8683" t="s">
        <v>164</v>
      </c>
      <c r="B8683" t="s">
        <v>115</v>
      </c>
      <c r="C8683" s="14" t="s">
        <v>383</v>
      </c>
      <c r="D8683" t="s">
        <v>465</v>
      </c>
      <c r="E8683" t="s">
        <v>483</v>
      </c>
      <c r="F8683" s="20">
        <v>2034</v>
      </c>
      <c r="G8683" s="20">
        <v>31</v>
      </c>
      <c r="H8683" s="11">
        <v>932.92915534312499</v>
      </c>
      <c r="I8683" s="10">
        <v>4364305.2107058298</v>
      </c>
      <c r="J8683" s="33">
        <f t="shared" si="540"/>
        <v>2.1376349964127378E-4</v>
      </c>
      <c r="K8683" s="33">
        <f t="shared" si="541"/>
        <v>2.1374065385226793E-4</v>
      </c>
      <c r="L8683" s="33">
        <f t="shared" si="542"/>
        <v>0.99982463882192152</v>
      </c>
      <c r="M8683" s="33">
        <f t="shared" si="543"/>
        <v>0.99961093564988213</v>
      </c>
    </row>
    <row r="8684" spans="1:13" ht="41.4">
      <c r="A8684" t="s">
        <v>164</v>
      </c>
      <c r="B8684" t="s">
        <v>115</v>
      </c>
      <c r="C8684" s="14" t="s">
        <v>383</v>
      </c>
      <c r="D8684" t="s">
        <v>465</v>
      </c>
      <c r="E8684" t="s">
        <v>483</v>
      </c>
      <c r="F8684" s="20">
        <v>2034</v>
      </c>
      <c r="G8684" s="20">
        <v>32</v>
      </c>
      <c r="H8684" s="11">
        <v>1113.3824628763</v>
      </c>
      <c r="I8684" s="10">
        <v>4343563.3171655303</v>
      </c>
      <c r="J8684" s="33">
        <f t="shared" si="540"/>
        <v>2.5632928118631817E-4</v>
      </c>
      <c r="K8684" s="33">
        <f t="shared" si="541"/>
        <v>2.5629643164293281E-4</v>
      </c>
      <c r="L8684" s="33">
        <f t="shared" si="542"/>
        <v>0.99961093564988213</v>
      </c>
      <c r="M8684" s="33">
        <f t="shared" si="543"/>
        <v>0.99935473893404381</v>
      </c>
    </row>
    <row r="8685" spans="1:13" ht="41.4">
      <c r="A8685" t="s">
        <v>164</v>
      </c>
      <c r="B8685" t="s">
        <v>115</v>
      </c>
      <c r="C8685" s="14" t="s">
        <v>383</v>
      </c>
      <c r="D8685" t="s">
        <v>465</v>
      </c>
      <c r="E8685" t="s">
        <v>483</v>
      </c>
      <c r="F8685" s="20">
        <v>2034</v>
      </c>
      <c r="G8685" s="20">
        <v>33</v>
      </c>
      <c r="H8685" s="11">
        <v>1170.01800177891</v>
      </c>
      <c r="I8685" s="10">
        <v>4323840.5235606702</v>
      </c>
      <c r="J8685" s="33">
        <f t="shared" si="540"/>
        <v>2.7059693700622512E-4</v>
      </c>
      <c r="K8685" s="33">
        <f t="shared" si="541"/>
        <v>2.7056032895711457E-4</v>
      </c>
      <c r="L8685" s="33">
        <f t="shared" si="542"/>
        <v>0.99935473893404381</v>
      </c>
      <c r="M8685" s="33">
        <f t="shared" si="543"/>
        <v>0.99908435318713296</v>
      </c>
    </row>
    <row r="8686" spans="1:13" ht="41.4">
      <c r="A8686" t="s">
        <v>164</v>
      </c>
      <c r="B8686" t="s">
        <v>115</v>
      </c>
      <c r="C8686" s="14" t="s">
        <v>383</v>
      </c>
      <c r="D8686" t="s">
        <v>465</v>
      </c>
      <c r="E8686" t="s">
        <v>483</v>
      </c>
      <c r="F8686" s="20">
        <v>2034</v>
      </c>
      <c r="G8686" s="20">
        <v>34</v>
      </c>
      <c r="H8686" s="11">
        <v>1237.9206722244701</v>
      </c>
      <c r="I8686" s="10">
        <v>4303842.8484086199</v>
      </c>
      <c r="J8686" s="33">
        <f t="shared" si="540"/>
        <v>2.8763147629384307E-4</v>
      </c>
      <c r="K8686" s="33">
        <f t="shared" si="541"/>
        <v>2.8759011432655246E-4</v>
      </c>
      <c r="L8686" s="33">
        <f t="shared" si="542"/>
        <v>0.99908435318713296</v>
      </c>
      <c r="M8686" s="33">
        <f t="shared" si="543"/>
        <v>0.99879702640377799</v>
      </c>
    </row>
    <row r="8687" spans="1:13" ht="41.4">
      <c r="A8687" t="s">
        <v>164</v>
      </c>
      <c r="B8687" t="s">
        <v>115</v>
      </c>
      <c r="C8687" s="14" t="s">
        <v>383</v>
      </c>
      <c r="D8687" t="s">
        <v>465</v>
      </c>
      <c r="E8687" t="s">
        <v>483</v>
      </c>
      <c r="F8687" s="20">
        <v>2034</v>
      </c>
      <c r="G8687" s="20">
        <v>35</v>
      </c>
      <c r="H8687" s="11">
        <v>1683.6952508961101</v>
      </c>
      <c r="I8687" s="10">
        <v>4323480.0811664397</v>
      </c>
      <c r="J8687" s="33">
        <f t="shared" si="540"/>
        <v>3.8943055577623083E-4</v>
      </c>
      <c r="K8687" s="33">
        <f t="shared" si="541"/>
        <v>3.8935473753964889E-4</v>
      </c>
      <c r="L8687" s="33">
        <f t="shared" si="542"/>
        <v>0.99879702640377799</v>
      </c>
      <c r="M8687" s="33">
        <f t="shared" si="543"/>
        <v>0.99840814004970713</v>
      </c>
    </row>
    <row r="8688" spans="1:13" ht="41.4">
      <c r="A8688" t="s">
        <v>164</v>
      </c>
      <c r="B8688" t="s">
        <v>115</v>
      </c>
      <c r="C8688" s="14" t="s">
        <v>383</v>
      </c>
      <c r="D8688" t="s">
        <v>465</v>
      </c>
      <c r="E8688" t="s">
        <v>483</v>
      </c>
      <c r="F8688" s="20">
        <v>2034</v>
      </c>
      <c r="G8688" s="20">
        <v>36</v>
      </c>
      <c r="H8688" s="11">
        <v>1855.3395217232601</v>
      </c>
      <c r="I8688" s="10">
        <v>4381763.6821000604</v>
      </c>
      <c r="J8688" s="33">
        <f t="shared" si="540"/>
        <v>4.2342299957948582E-4</v>
      </c>
      <c r="K8688" s="33">
        <f t="shared" si="541"/>
        <v>4.2333336871225313E-4</v>
      </c>
      <c r="L8688" s="33">
        <f t="shared" si="542"/>
        <v>0.99840814004970713</v>
      </c>
      <c r="M8688" s="33">
        <f t="shared" si="543"/>
        <v>0.99798548056843017</v>
      </c>
    </row>
    <row r="8689" spans="1:13" ht="41.4">
      <c r="A8689" t="s">
        <v>164</v>
      </c>
      <c r="B8689" t="s">
        <v>115</v>
      </c>
      <c r="C8689" s="14" t="s">
        <v>383</v>
      </c>
      <c r="D8689" t="s">
        <v>465</v>
      </c>
      <c r="E8689" t="s">
        <v>483</v>
      </c>
      <c r="F8689" s="20">
        <v>2034</v>
      </c>
      <c r="G8689" s="20">
        <v>37</v>
      </c>
      <c r="H8689" s="11">
        <v>2255.3199926888801</v>
      </c>
      <c r="I8689" s="10">
        <v>4519446.2382922499</v>
      </c>
      <c r="J8689" s="33">
        <f t="shared" si="540"/>
        <v>4.9902573761804309E-4</v>
      </c>
      <c r="K8689" s="33">
        <f t="shared" si="541"/>
        <v>4.9890124498386257E-4</v>
      </c>
      <c r="L8689" s="33">
        <f t="shared" si="542"/>
        <v>0.99798548056843017</v>
      </c>
      <c r="M8689" s="33">
        <f t="shared" si="543"/>
        <v>0.99748758436969875</v>
      </c>
    </row>
    <row r="8690" spans="1:13" ht="41.4">
      <c r="A8690" t="s">
        <v>164</v>
      </c>
      <c r="B8690" t="s">
        <v>115</v>
      </c>
      <c r="C8690" s="14" t="s">
        <v>383</v>
      </c>
      <c r="D8690" t="s">
        <v>465</v>
      </c>
      <c r="E8690" t="s">
        <v>483</v>
      </c>
      <c r="F8690" s="20">
        <v>2034</v>
      </c>
      <c r="G8690" s="20">
        <v>38</v>
      </c>
      <c r="H8690" s="11">
        <v>2405.2939916005998</v>
      </c>
      <c r="I8690" s="10">
        <v>4475139.6034063399</v>
      </c>
      <c r="J8690" s="33">
        <f t="shared" si="540"/>
        <v>5.3747909669002577E-4</v>
      </c>
      <c r="K8690" s="33">
        <f t="shared" si="541"/>
        <v>5.3733468067507228E-4</v>
      </c>
      <c r="L8690" s="33">
        <f t="shared" si="542"/>
        <v>0.99748758436969875</v>
      </c>
      <c r="M8690" s="33">
        <f t="shared" si="543"/>
        <v>0.99695159969707414</v>
      </c>
    </row>
    <row r="8691" spans="1:13" ht="41.4">
      <c r="A8691" t="s">
        <v>164</v>
      </c>
      <c r="B8691" t="s">
        <v>115</v>
      </c>
      <c r="C8691" s="14" t="s">
        <v>383</v>
      </c>
      <c r="D8691" t="s">
        <v>465</v>
      </c>
      <c r="E8691" t="s">
        <v>483</v>
      </c>
      <c r="F8691" s="20">
        <v>2034</v>
      </c>
      <c r="G8691" s="20">
        <v>39</v>
      </c>
      <c r="H8691" s="11">
        <v>2552.1629127290498</v>
      </c>
      <c r="I8691" s="10">
        <v>4400620.2396274302</v>
      </c>
      <c r="J8691" s="33">
        <f t="shared" si="540"/>
        <v>5.7995527306512677E-4</v>
      </c>
      <c r="K8691" s="33">
        <f t="shared" si="541"/>
        <v>5.797871315121883E-4</v>
      </c>
      <c r="L8691" s="33">
        <f t="shared" si="542"/>
        <v>0.99695159969707414</v>
      </c>
      <c r="M8691" s="33">
        <f t="shared" si="543"/>
        <v>0.99637357998882925</v>
      </c>
    </row>
    <row r="8692" spans="1:13" ht="41.4">
      <c r="A8692" t="s">
        <v>164</v>
      </c>
      <c r="B8692" t="s">
        <v>115</v>
      </c>
      <c r="C8692" s="14" t="s">
        <v>383</v>
      </c>
      <c r="D8692" t="s">
        <v>465</v>
      </c>
      <c r="E8692" t="s">
        <v>483</v>
      </c>
      <c r="F8692" s="20">
        <v>2034</v>
      </c>
      <c r="G8692" s="20">
        <v>40</v>
      </c>
      <c r="H8692" s="11">
        <v>3390.9804654904301</v>
      </c>
      <c r="I8692" s="10">
        <v>4341541.6725425096</v>
      </c>
      <c r="J8692" s="33">
        <f t="shared" si="540"/>
        <v>7.8105445513427304E-4</v>
      </c>
      <c r="K8692" s="33">
        <f t="shared" si="541"/>
        <v>7.8074951150097771E-4</v>
      </c>
      <c r="L8692" s="33">
        <f t="shared" si="542"/>
        <v>0.99637357998882925</v>
      </c>
      <c r="M8692" s="33">
        <f t="shared" si="543"/>
        <v>0.99559566180298054</v>
      </c>
    </row>
    <row r="8693" spans="1:13" ht="41.4">
      <c r="A8693" t="s">
        <v>164</v>
      </c>
      <c r="B8693" t="s">
        <v>115</v>
      </c>
      <c r="C8693" s="14" t="s">
        <v>383</v>
      </c>
      <c r="D8693" t="s">
        <v>465</v>
      </c>
      <c r="E8693" t="s">
        <v>483</v>
      </c>
      <c r="F8693" s="20">
        <v>2034</v>
      </c>
      <c r="G8693" s="20">
        <v>41</v>
      </c>
      <c r="H8693" s="11">
        <v>3560.0965027971902</v>
      </c>
      <c r="I8693" s="10">
        <v>4285056.6054157401</v>
      </c>
      <c r="J8693" s="33">
        <f t="shared" si="540"/>
        <v>8.3081668006385328E-4</v>
      </c>
      <c r="K8693" s="33">
        <f t="shared" si="541"/>
        <v>8.3047164744542989E-4</v>
      </c>
      <c r="L8693" s="33">
        <f t="shared" si="542"/>
        <v>0.99559566180298054</v>
      </c>
      <c r="M8693" s="33">
        <f t="shared" si="543"/>
        <v>0.99476884783353348</v>
      </c>
    </row>
    <row r="8694" spans="1:13" ht="41.4">
      <c r="A8694" t="s">
        <v>164</v>
      </c>
      <c r="B8694" t="s">
        <v>115</v>
      </c>
      <c r="C8694" s="14" t="s">
        <v>383</v>
      </c>
      <c r="D8694" t="s">
        <v>465</v>
      </c>
      <c r="E8694" t="s">
        <v>483</v>
      </c>
      <c r="F8694" s="20">
        <v>2034</v>
      </c>
      <c r="G8694" s="20">
        <v>42</v>
      </c>
      <c r="H8694" s="11">
        <v>3906.0942359753599</v>
      </c>
      <c r="I8694" s="10">
        <v>4319720.4900583196</v>
      </c>
      <c r="J8694" s="33">
        <f t="shared" si="540"/>
        <v>9.0424698657357451E-4</v>
      </c>
      <c r="K8694" s="33">
        <f t="shared" si="541"/>
        <v>9.0383827846751696E-4</v>
      </c>
      <c r="L8694" s="33">
        <f t="shared" si="542"/>
        <v>0.99476884783353348</v>
      </c>
      <c r="M8694" s="33">
        <f t="shared" si="543"/>
        <v>0.99386973767063447</v>
      </c>
    </row>
    <row r="8695" spans="1:13" ht="41.4">
      <c r="A8695" t="s">
        <v>164</v>
      </c>
      <c r="B8695" t="s">
        <v>115</v>
      </c>
      <c r="C8695" s="14" t="s">
        <v>383</v>
      </c>
      <c r="D8695" t="s">
        <v>465</v>
      </c>
      <c r="E8695" t="s">
        <v>483</v>
      </c>
      <c r="F8695" s="20">
        <v>2034</v>
      </c>
      <c r="G8695" s="20">
        <v>43</v>
      </c>
      <c r="H8695" s="11">
        <v>4279.45353017249</v>
      </c>
      <c r="I8695" s="10">
        <v>4334449.2725817803</v>
      </c>
      <c r="J8695" s="33">
        <f t="shared" si="540"/>
        <v>9.8731194231360046E-4</v>
      </c>
      <c r="K8695" s="33">
        <f t="shared" si="541"/>
        <v>9.8682471024114093E-4</v>
      </c>
      <c r="L8695" s="33">
        <f t="shared" si="542"/>
        <v>0.99386973767063447</v>
      </c>
      <c r="M8695" s="33">
        <f t="shared" si="543"/>
        <v>0.99288896245474023</v>
      </c>
    </row>
    <row r="8696" spans="1:13" ht="41.4">
      <c r="A8696" t="s">
        <v>164</v>
      </c>
      <c r="B8696" t="s">
        <v>115</v>
      </c>
      <c r="C8696" s="14" t="s">
        <v>383</v>
      </c>
      <c r="D8696" t="s">
        <v>465</v>
      </c>
      <c r="E8696" t="s">
        <v>483</v>
      </c>
      <c r="F8696" s="20">
        <v>2034</v>
      </c>
      <c r="G8696" s="20">
        <v>44</v>
      </c>
      <c r="H8696" s="11">
        <v>6512.8186409067403</v>
      </c>
      <c r="I8696" s="10">
        <v>6380251.27448308</v>
      </c>
      <c r="J8696" s="33">
        <f t="shared" si="540"/>
        <v>1.0207777657525567E-3</v>
      </c>
      <c r="K8696" s="33">
        <f t="shared" si="541"/>
        <v>1.0202569493567015E-3</v>
      </c>
      <c r="L8696" s="33">
        <f t="shared" si="542"/>
        <v>0.99288896245474023</v>
      </c>
      <c r="M8696" s="33">
        <f t="shared" si="543"/>
        <v>0.99187596059085625</v>
      </c>
    </row>
    <row r="8697" spans="1:13" ht="41.4">
      <c r="A8697" t="s">
        <v>164</v>
      </c>
      <c r="B8697" t="s">
        <v>115</v>
      </c>
      <c r="C8697" s="14" t="s">
        <v>383</v>
      </c>
      <c r="D8697" t="s">
        <v>465</v>
      </c>
      <c r="E8697" t="s">
        <v>483</v>
      </c>
      <c r="F8697" s="20">
        <v>2034</v>
      </c>
      <c r="G8697" s="20">
        <v>45</v>
      </c>
      <c r="H8697" s="11">
        <v>5993.8167864981297</v>
      </c>
      <c r="I8697" s="10">
        <v>4286007.7735795798</v>
      </c>
      <c r="J8697" s="33">
        <f t="shared" si="540"/>
        <v>1.3984614828386616E-3</v>
      </c>
      <c r="K8697" s="33">
        <f t="shared" si="541"/>
        <v>1.3974840912470698E-3</v>
      </c>
      <c r="L8697" s="33">
        <f t="shared" si="542"/>
        <v>0.99187596059085625</v>
      </c>
      <c r="M8697" s="33">
        <f t="shared" si="543"/>
        <v>0.99048982971544008</v>
      </c>
    </row>
    <row r="8698" spans="1:13" ht="41.4">
      <c r="A8698" t="s">
        <v>164</v>
      </c>
      <c r="B8698" t="s">
        <v>115</v>
      </c>
      <c r="C8698" s="14" t="s">
        <v>383</v>
      </c>
      <c r="D8698" t="s">
        <v>465</v>
      </c>
      <c r="E8698" t="s">
        <v>483</v>
      </c>
      <c r="F8698" s="20">
        <v>2034</v>
      </c>
      <c r="G8698" s="20">
        <v>46</v>
      </c>
      <c r="H8698" s="11">
        <v>6408.5407669156502</v>
      </c>
      <c r="I8698" s="10">
        <v>4264131.0011024298</v>
      </c>
      <c r="J8698" s="33">
        <f t="shared" si="540"/>
        <v>1.5028949076045773E-3</v>
      </c>
      <c r="K8698" s="33">
        <f t="shared" si="541"/>
        <v>1.5017661266034654E-3</v>
      </c>
      <c r="L8698" s="33">
        <f t="shared" si="542"/>
        <v>0.99048982971544008</v>
      </c>
      <c r="M8698" s="33">
        <f t="shared" si="543"/>
        <v>0.98900234564042822</v>
      </c>
    </row>
    <row r="8699" spans="1:13" ht="41.4">
      <c r="A8699" t="s">
        <v>164</v>
      </c>
      <c r="B8699" t="s">
        <v>115</v>
      </c>
      <c r="C8699" s="14" t="s">
        <v>383</v>
      </c>
      <c r="D8699" t="s">
        <v>465</v>
      </c>
      <c r="E8699" t="s">
        <v>483</v>
      </c>
      <c r="F8699" s="20">
        <v>2034</v>
      </c>
      <c r="G8699" s="20">
        <v>47</v>
      </c>
      <c r="H8699" s="11">
        <v>6830.3734786996902</v>
      </c>
      <c r="I8699" s="10">
        <v>4128779.5737812598</v>
      </c>
      <c r="J8699" s="33">
        <f t="shared" si="540"/>
        <v>1.6543323170057805E-3</v>
      </c>
      <c r="K8699" s="33">
        <f t="shared" si="541"/>
        <v>1.6529646635866646E-3</v>
      </c>
      <c r="L8699" s="33">
        <f t="shared" si="542"/>
        <v>0.98900234564042822</v>
      </c>
      <c r="M8699" s="33">
        <f t="shared" si="543"/>
        <v>0.9873675597108803</v>
      </c>
    </row>
    <row r="8700" spans="1:13" ht="41.4">
      <c r="A8700" t="s">
        <v>164</v>
      </c>
      <c r="B8700" t="s">
        <v>115</v>
      </c>
      <c r="C8700" s="14" t="s">
        <v>383</v>
      </c>
      <c r="D8700" t="s">
        <v>465</v>
      </c>
      <c r="E8700" t="s">
        <v>483</v>
      </c>
      <c r="F8700" s="20">
        <v>2034</v>
      </c>
      <c r="G8700" s="20">
        <v>48</v>
      </c>
      <c r="H8700" s="11">
        <v>7442.1101086039498</v>
      </c>
      <c r="I8700" s="10">
        <v>4089326.7685756101</v>
      </c>
      <c r="J8700" s="33">
        <f t="shared" si="540"/>
        <v>1.8198863846716211E-3</v>
      </c>
      <c r="K8700" s="33">
        <f t="shared" si="541"/>
        <v>1.8182313955613649E-3</v>
      </c>
      <c r="L8700" s="33">
        <f t="shared" si="542"/>
        <v>0.9873675597108803</v>
      </c>
      <c r="M8700" s="33">
        <f t="shared" si="543"/>
        <v>0.98557229701485516</v>
      </c>
    </row>
    <row r="8701" spans="1:13" ht="41.4">
      <c r="A8701" t="s">
        <v>164</v>
      </c>
      <c r="B8701" t="s">
        <v>115</v>
      </c>
      <c r="C8701" s="14" t="s">
        <v>383</v>
      </c>
      <c r="D8701" t="s">
        <v>465</v>
      </c>
      <c r="E8701" t="s">
        <v>483</v>
      </c>
      <c r="F8701" s="20">
        <v>2034</v>
      </c>
      <c r="G8701" s="20">
        <v>49</v>
      </c>
      <c r="H8701" s="11">
        <v>8286.0970761322897</v>
      </c>
      <c r="I8701" s="10">
        <v>4141317.4125697198</v>
      </c>
      <c r="J8701" s="33">
        <f t="shared" si="540"/>
        <v>2.0008360264736872E-3</v>
      </c>
      <c r="K8701" s="33">
        <f t="shared" si="541"/>
        <v>1.9988356884098613E-3</v>
      </c>
      <c r="L8701" s="33">
        <f t="shared" si="542"/>
        <v>0.98557229701485516</v>
      </c>
      <c r="M8701" s="33">
        <f t="shared" si="543"/>
        <v>0.98360229993407378</v>
      </c>
    </row>
    <row r="8702" spans="1:13" ht="41.4">
      <c r="A8702" t="s">
        <v>164</v>
      </c>
      <c r="B8702" t="s">
        <v>115</v>
      </c>
      <c r="C8702" s="14" t="s">
        <v>383</v>
      </c>
      <c r="D8702" t="s">
        <v>465</v>
      </c>
      <c r="E8702" t="s">
        <v>483</v>
      </c>
      <c r="F8702" s="20">
        <v>2034</v>
      </c>
      <c r="G8702" s="20">
        <v>50</v>
      </c>
      <c r="H8702" s="11">
        <v>9806.29213264604</v>
      </c>
      <c r="I8702" s="10">
        <v>4217036.6448690603</v>
      </c>
      <c r="J8702" s="33">
        <f t="shared" si="540"/>
        <v>2.3253988424733092E-3</v>
      </c>
      <c r="K8702" s="33">
        <f t="shared" si="541"/>
        <v>2.3226971971250787E-3</v>
      </c>
      <c r="L8702" s="33">
        <f t="shared" si="542"/>
        <v>0.98360229993407378</v>
      </c>
      <c r="M8702" s="33">
        <f t="shared" si="543"/>
        <v>0.98131768962893107</v>
      </c>
    </row>
    <row r="8703" spans="1:13" ht="41.4">
      <c r="A8703" t="s">
        <v>164</v>
      </c>
      <c r="B8703" t="s">
        <v>115</v>
      </c>
      <c r="C8703" s="14" t="s">
        <v>383</v>
      </c>
      <c r="D8703" t="s">
        <v>465</v>
      </c>
      <c r="E8703" t="s">
        <v>483</v>
      </c>
      <c r="F8703" s="20">
        <v>2034</v>
      </c>
      <c r="G8703" s="20">
        <v>51</v>
      </c>
      <c r="H8703" s="11">
        <v>10475.3127463173</v>
      </c>
      <c r="I8703" s="10">
        <v>4184324.74322297</v>
      </c>
      <c r="J8703" s="33">
        <f t="shared" si="540"/>
        <v>2.5034655264946542E-3</v>
      </c>
      <c r="K8703" s="33">
        <f t="shared" si="541"/>
        <v>2.5003344700491592E-3</v>
      </c>
      <c r="L8703" s="33">
        <f t="shared" si="542"/>
        <v>0.98131768962893107</v>
      </c>
      <c r="M8703" s="33">
        <f t="shared" si="543"/>
        <v>0.97886406718348284</v>
      </c>
    </row>
    <row r="8704" spans="1:13" ht="41.4">
      <c r="A8704" t="s">
        <v>164</v>
      </c>
      <c r="B8704" t="s">
        <v>115</v>
      </c>
      <c r="C8704" s="14" t="s">
        <v>383</v>
      </c>
      <c r="D8704" t="s">
        <v>465</v>
      </c>
      <c r="E8704" t="s">
        <v>483</v>
      </c>
      <c r="F8704" s="20">
        <v>2034</v>
      </c>
      <c r="G8704" s="20">
        <v>52</v>
      </c>
      <c r="H8704" s="11">
        <v>11108.8699730427</v>
      </c>
      <c r="I8704" s="10">
        <v>4041988.9177852701</v>
      </c>
      <c r="J8704" s="33">
        <f t="shared" si="540"/>
        <v>2.7483672516176987E-3</v>
      </c>
      <c r="K8704" s="33">
        <f t="shared" si="541"/>
        <v>2.7445939479424641E-3</v>
      </c>
      <c r="L8704" s="33">
        <f t="shared" si="542"/>
        <v>0.97886406718348284</v>
      </c>
      <c r="M8704" s="33">
        <f t="shared" si="543"/>
        <v>0.97617748278883276</v>
      </c>
    </row>
    <row r="8705" spans="1:13" ht="41.4">
      <c r="A8705" t="s">
        <v>164</v>
      </c>
      <c r="B8705" t="s">
        <v>115</v>
      </c>
      <c r="C8705" s="14" t="s">
        <v>383</v>
      </c>
      <c r="D8705" t="s">
        <v>465</v>
      </c>
      <c r="E8705" t="s">
        <v>483</v>
      </c>
      <c r="F8705" s="20">
        <v>2034</v>
      </c>
      <c r="G8705" s="20">
        <v>53</v>
      </c>
      <c r="H8705" s="11">
        <v>11926.436126926599</v>
      </c>
      <c r="I8705" s="10">
        <v>3960210.0487116701</v>
      </c>
      <c r="J8705" s="33">
        <f t="shared" si="540"/>
        <v>3.0115665533464544E-3</v>
      </c>
      <c r="K8705" s="33">
        <f t="shared" si="541"/>
        <v>3.00703633561894E-3</v>
      </c>
      <c r="L8705" s="33">
        <f t="shared" si="542"/>
        <v>0.97617748278883276</v>
      </c>
      <c r="M8705" s="33">
        <f t="shared" si="543"/>
        <v>0.97324208162807369</v>
      </c>
    </row>
    <row r="8706" spans="1:13" ht="41.4">
      <c r="A8706" t="s">
        <v>164</v>
      </c>
      <c r="B8706" t="s">
        <v>115</v>
      </c>
      <c r="C8706" s="14" t="s">
        <v>383</v>
      </c>
      <c r="D8706" t="s">
        <v>465</v>
      </c>
      <c r="E8706" t="s">
        <v>483</v>
      </c>
      <c r="F8706" s="20">
        <v>2034</v>
      </c>
      <c r="G8706" s="20">
        <v>54</v>
      </c>
      <c r="H8706" s="11">
        <v>12837.7680908038</v>
      </c>
      <c r="I8706" s="10">
        <v>3893282.3719602101</v>
      </c>
      <c r="J8706" s="33">
        <f t="shared" ref="J8706:J8769" si="544">IF(I8706&gt;0,H8706/I8706,0)</f>
        <v>3.2974151022958486E-3</v>
      </c>
      <c r="K8706" s="33">
        <f t="shared" ref="K8706:K8769" si="545">1-EXP(-J8706)</f>
        <v>3.2919845996310926E-3</v>
      </c>
      <c r="L8706" s="33">
        <f t="shared" ref="L8706:L8769" si="546">IF(G8706=30,1,M8705)</f>
        <v>0.97324208162807369</v>
      </c>
      <c r="M8706" s="33">
        <f t="shared" ref="M8706:M8769" si="547">L8706*(1-K8706)</f>
        <v>0.97003818368364114</v>
      </c>
    </row>
    <row r="8707" spans="1:13" ht="41.4">
      <c r="A8707" t="s">
        <v>164</v>
      </c>
      <c r="B8707" t="s">
        <v>115</v>
      </c>
      <c r="C8707" s="14" t="s">
        <v>383</v>
      </c>
      <c r="D8707" t="s">
        <v>465</v>
      </c>
      <c r="E8707" t="s">
        <v>483</v>
      </c>
      <c r="F8707" s="20">
        <v>2034</v>
      </c>
      <c r="G8707" s="20">
        <v>55</v>
      </c>
      <c r="H8707" s="11">
        <v>13822.017839889801</v>
      </c>
      <c r="I8707" s="10">
        <v>3820418.05431257</v>
      </c>
      <c r="J8707" s="33">
        <f t="shared" si="544"/>
        <v>3.6179333369779285E-3</v>
      </c>
      <c r="K8707" s="33">
        <f t="shared" si="545"/>
        <v>3.6113965018166327E-3</v>
      </c>
      <c r="L8707" s="33">
        <f t="shared" si="546"/>
        <v>0.97003818368364114</v>
      </c>
      <c r="M8707" s="33">
        <f t="shared" si="547"/>
        <v>0.96653499118045749</v>
      </c>
    </row>
    <row r="8708" spans="1:13" ht="41.4">
      <c r="A8708" t="s">
        <v>164</v>
      </c>
      <c r="B8708" t="s">
        <v>115</v>
      </c>
      <c r="C8708" s="14" t="s">
        <v>383</v>
      </c>
      <c r="D8708" t="s">
        <v>465</v>
      </c>
      <c r="E8708" t="s">
        <v>483</v>
      </c>
      <c r="F8708" s="20">
        <v>2034</v>
      </c>
      <c r="G8708" s="20">
        <v>56</v>
      </c>
      <c r="H8708" s="11">
        <v>14538.5289753955</v>
      </c>
      <c r="I8708" s="10">
        <v>3727954.80037791</v>
      </c>
      <c r="J8708" s="33">
        <f t="shared" si="544"/>
        <v>3.89986728753302E-3</v>
      </c>
      <c r="K8708" s="33">
        <f t="shared" si="545"/>
        <v>3.8922726809630381E-3</v>
      </c>
      <c r="L8708" s="33">
        <f t="shared" si="546"/>
        <v>0.96653499118045749</v>
      </c>
      <c r="M8708" s="33">
        <f t="shared" si="547"/>
        <v>0.96277297343909096</v>
      </c>
    </row>
    <row r="8709" spans="1:13" ht="41.4">
      <c r="A8709" t="s">
        <v>164</v>
      </c>
      <c r="B8709" t="s">
        <v>115</v>
      </c>
      <c r="C8709" s="14" t="s">
        <v>383</v>
      </c>
      <c r="D8709" t="s">
        <v>465</v>
      </c>
      <c r="E8709" t="s">
        <v>483</v>
      </c>
      <c r="F8709" s="20">
        <v>2034</v>
      </c>
      <c r="G8709" s="20">
        <v>57</v>
      </c>
      <c r="H8709" s="11">
        <v>15620.481955015401</v>
      </c>
      <c r="I8709" s="10">
        <v>3651726.4647790501</v>
      </c>
      <c r="J8709" s="33">
        <f t="shared" si="544"/>
        <v>4.2775607936890005E-3</v>
      </c>
      <c r="K8709" s="33">
        <f t="shared" si="545"/>
        <v>4.2684250613760355E-3</v>
      </c>
      <c r="L8709" s="33">
        <f t="shared" si="546"/>
        <v>0.96277297343909096</v>
      </c>
      <c r="M8709" s="33">
        <f t="shared" si="547"/>
        <v>0.958663449150848</v>
      </c>
    </row>
    <row r="8710" spans="1:13" ht="41.4">
      <c r="A8710" t="s">
        <v>164</v>
      </c>
      <c r="B8710" t="s">
        <v>115</v>
      </c>
      <c r="C8710" s="14" t="s">
        <v>383</v>
      </c>
      <c r="D8710" t="s">
        <v>465</v>
      </c>
      <c r="E8710" t="s">
        <v>483</v>
      </c>
      <c r="F8710" s="20">
        <v>2034</v>
      </c>
      <c r="G8710" s="20">
        <v>58</v>
      </c>
      <c r="H8710" s="11">
        <v>16701.901373638299</v>
      </c>
      <c r="I8710" s="10">
        <v>3563503.3710614699</v>
      </c>
      <c r="J8710" s="33">
        <f t="shared" si="544"/>
        <v>4.6869329517887507E-3</v>
      </c>
      <c r="K8710" s="33">
        <f t="shared" si="545"/>
        <v>4.6759664213621432E-3</v>
      </c>
      <c r="L8710" s="33">
        <f t="shared" si="546"/>
        <v>0.958663449150848</v>
      </c>
      <c r="M8710" s="33">
        <f t="shared" si="547"/>
        <v>0.9541807710532314</v>
      </c>
    </row>
    <row r="8711" spans="1:13" ht="41.4">
      <c r="A8711" t="s">
        <v>164</v>
      </c>
      <c r="B8711" t="s">
        <v>115</v>
      </c>
      <c r="C8711" s="14" t="s">
        <v>383</v>
      </c>
      <c r="D8711" t="s">
        <v>465</v>
      </c>
      <c r="E8711" t="s">
        <v>483</v>
      </c>
      <c r="F8711" s="20">
        <v>2034</v>
      </c>
      <c r="G8711" s="20">
        <v>59</v>
      </c>
      <c r="H8711" s="11">
        <v>17843.3122921986</v>
      </c>
      <c r="I8711" s="10">
        <v>3473841.8539843601</v>
      </c>
      <c r="J8711" s="33">
        <f t="shared" si="544"/>
        <v>5.1364780097093426E-3</v>
      </c>
      <c r="K8711" s="33">
        <f t="shared" si="545"/>
        <v>5.1233088638612534E-3</v>
      </c>
      <c r="L8711" s="33">
        <f t="shared" si="546"/>
        <v>0.9541807710532314</v>
      </c>
      <c r="M8711" s="33">
        <f t="shared" si="547"/>
        <v>0.94929220825116845</v>
      </c>
    </row>
    <row r="8712" spans="1:13" ht="41.4">
      <c r="A8712" t="s">
        <v>164</v>
      </c>
      <c r="B8712" t="s">
        <v>115</v>
      </c>
      <c r="C8712" s="14" t="s">
        <v>383</v>
      </c>
      <c r="D8712" t="s">
        <v>465</v>
      </c>
      <c r="E8712" t="s">
        <v>483</v>
      </c>
      <c r="F8712" s="20">
        <v>2034</v>
      </c>
      <c r="G8712" s="20">
        <v>60</v>
      </c>
      <c r="H8712" s="11">
        <v>19102.915120404999</v>
      </c>
      <c r="I8712" s="10">
        <v>3357296.6205705502</v>
      </c>
      <c r="J8712" s="33">
        <f t="shared" si="544"/>
        <v>5.6899694246136008E-3</v>
      </c>
      <c r="K8712" s="33">
        <f t="shared" si="545"/>
        <v>5.6738122078020536E-3</v>
      </c>
      <c r="L8712" s="33">
        <f t="shared" si="546"/>
        <v>0.94929220825116845</v>
      </c>
      <c r="M8712" s="33">
        <f t="shared" si="547"/>
        <v>0.94390610253122165</v>
      </c>
    </row>
    <row r="8713" spans="1:13" ht="41.4">
      <c r="A8713" t="s">
        <v>164</v>
      </c>
      <c r="B8713" t="s">
        <v>115</v>
      </c>
      <c r="C8713" s="14" t="s">
        <v>383</v>
      </c>
      <c r="D8713" t="s">
        <v>465</v>
      </c>
      <c r="E8713" t="s">
        <v>483</v>
      </c>
      <c r="F8713" s="20">
        <v>2034</v>
      </c>
      <c r="G8713" s="20">
        <v>61</v>
      </c>
      <c r="H8713" s="11">
        <v>20251.107520690701</v>
      </c>
      <c r="I8713" s="10">
        <v>3296561.8578951699</v>
      </c>
      <c r="J8713" s="33">
        <f t="shared" si="544"/>
        <v>6.1430995059867863E-3</v>
      </c>
      <c r="K8713" s="33">
        <f t="shared" si="545"/>
        <v>6.124269248662495E-3</v>
      </c>
      <c r="L8713" s="33">
        <f t="shared" si="546"/>
        <v>0.94390610253122165</v>
      </c>
      <c r="M8713" s="33">
        <f t="shared" si="547"/>
        <v>0.93812536741386476</v>
      </c>
    </row>
    <row r="8714" spans="1:13" ht="41.4">
      <c r="A8714" t="s">
        <v>164</v>
      </c>
      <c r="B8714" t="s">
        <v>115</v>
      </c>
      <c r="C8714" s="14" t="s">
        <v>383</v>
      </c>
      <c r="D8714" t="s">
        <v>465</v>
      </c>
      <c r="E8714" t="s">
        <v>483</v>
      </c>
      <c r="F8714" s="20">
        <v>2034</v>
      </c>
      <c r="G8714" s="20">
        <v>62</v>
      </c>
      <c r="H8714" s="11">
        <v>20815.750450145599</v>
      </c>
      <c r="I8714" s="10">
        <v>3081792.8420964</v>
      </c>
      <c r="J8714" s="33">
        <f t="shared" si="544"/>
        <v>6.7544288395405628E-3</v>
      </c>
      <c r="K8714" s="33">
        <f t="shared" si="545"/>
        <v>6.7316689572317623E-3</v>
      </c>
      <c r="L8714" s="33">
        <f t="shared" si="546"/>
        <v>0.93812536741386476</v>
      </c>
      <c r="M8714" s="33">
        <f t="shared" si="547"/>
        <v>0.93181021800005326</v>
      </c>
    </row>
    <row r="8715" spans="1:13" ht="41.4">
      <c r="A8715" t="s">
        <v>164</v>
      </c>
      <c r="B8715" t="s">
        <v>115</v>
      </c>
      <c r="C8715" s="14" t="s">
        <v>383</v>
      </c>
      <c r="D8715" t="s">
        <v>465</v>
      </c>
      <c r="E8715" t="s">
        <v>483</v>
      </c>
      <c r="F8715" s="20">
        <v>2034</v>
      </c>
      <c r="G8715" s="20">
        <v>63</v>
      </c>
      <c r="H8715" s="11">
        <v>22107.821978683201</v>
      </c>
      <c r="I8715" s="10">
        <v>2980785.6945521398</v>
      </c>
      <c r="J8715" s="33">
        <f t="shared" si="544"/>
        <v>7.4167767307420874E-3</v>
      </c>
      <c r="K8715" s="33">
        <f t="shared" si="545"/>
        <v>7.3893403140334879E-3</v>
      </c>
      <c r="L8715" s="33">
        <f t="shared" si="546"/>
        <v>0.93181021800005326</v>
      </c>
      <c r="M8715" s="33">
        <f t="shared" si="547"/>
        <v>0.92492475519115713</v>
      </c>
    </row>
    <row r="8716" spans="1:13" ht="41.4">
      <c r="A8716" t="s">
        <v>164</v>
      </c>
      <c r="B8716" t="s">
        <v>115</v>
      </c>
      <c r="C8716" s="14" t="s">
        <v>383</v>
      </c>
      <c r="D8716" t="s">
        <v>465</v>
      </c>
      <c r="E8716" t="s">
        <v>483</v>
      </c>
      <c r="F8716" s="20">
        <v>2034</v>
      </c>
      <c r="G8716" s="20">
        <v>64</v>
      </c>
      <c r="H8716" s="11">
        <v>23476.557975274802</v>
      </c>
      <c r="I8716" s="10">
        <v>2883044.16530813</v>
      </c>
      <c r="J8716" s="33">
        <f t="shared" si="544"/>
        <v>8.1429754902022835E-3</v>
      </c>
      <c r="K8716" s="33">
        <f t="shared" si="545"/>
        <v>8.1099112731890521E-3</v>
      </c>
      <c r="L8716" s="33">
        <f t="shared" si="546"/>
        <v>0.92492475519115713</v>
      </c>
      <c r="M8716" s="33">
        <f t="shared" si="547"/>
        <v>0.91742369749218078</v>
      </c>
    </row>
    <row r="8717" spans="1:13" ht="41.4">
      <c r="A8717" t="s">
        <v>164</v>
      </c>
      <c r="B8717" t="s">
        <v>115</v>
      </c>
      <c r="C8717" s="14" t="s">
        <v>383</v>
      </c>
      <c r="D8717" t="s">
        <v>465</v>
      </c>
      <c r="E8717" t="s">
        <v>483</v>
      </c>
      <c r="F8717" s="20">
        <v>2034</v>
      </c>
      <c r="G8717" s="20">
        <v>65</v>
      </c>
      <c r="H8717" s="11">
        <v>23977.628311443401</v>
      </c>
      <c r="I8717" s="10">
        <v>2775998.88396239</v>
      </c>
      <c r="J8717" s="33">
        <f t="shared" si="544"/>
        <v>8.637477648124392E-3</v>
      </c>
      <c r="K8717" s="33">
        <f t="shared" si="545"/>
        <v>8.6002818078496635E-3</v>
      </c>
      <c r="L8717" s="33">
        <f t="shared" si="546"/>
        <v>0.91742369749218078</v>
      </c>
      <c r="M8717" s="33">
        <f t="shared" si="547"/>
        <v>0.90953359515654864</v>
      </c>
    </row>
    <row r="8718" spans="1:13" ht="41.4">
      <c r="A8718" t="s">
        <v>164</v>
      </c>
      <c r="B8718" t="s">
        <v>115</v>
      </c>
      <c r="C8718" s="14" t="s">
        <v>383</v>
      </c>
      <c r="D8718" t="s">
        <v>465</v>
      </c>
      <c r="E8718" t="s">
        <v>483</v>
      </c>
      <c r="F8718" s="20">
        <v>2034</v>
      </c>
      <c r="G8718" s="20">
        <v>66</v>
      </c>
      <c r="H8718" s="11">
        <v>24798.894637403999</v>
      </c>
      <c r="I8718" s="10">
        <v>2650896.5046292301</v>
      </c>
      <c r="J8718" s="33">
        <f t="shared" si="544"/>
        <v>9.3549086484885306E-3</v>
      </c>
      <c r="K8718" s="33">
        <f t="shared" si="545"/>
        <v>9.3112876201306705E-3</v>
      </c>
      <c r="L8718" s="33">
        <f t="shared" si="546"/>
        <v>0.90953359515654864</v>
      </c>
      <c r="M8718" s="33">
        <f t="shared" si="547"/>
        <v>0.90106466625187454</v>
      </c>
    </row>
    <row r="8719" spans="1:13" ht="41.4">
      <c r="A8719" t="s">
        <v>164</v>
      </c>
      <c r="B8719" t="s">
        <v>115</v>
      </c>
      <c r="C8719" s="14" t="s">
        <v>383</v>
      </c>
      <c r="D8719" t="s">
        <v>465</v>
      </c>
      <c r="E8719" t="s">
        <v>483</v>
      </c>
      <c r="F8719" s="20">
        <v>2034</v>
      </c>
      <c r="G8719" s="20">
        <v>67</v>
      </c>
      <c r="H8719" s="11">
        <v>25705.132167930598</v>
      </c>
      <c r="I8719" s="10">
        <v>2497215.3855402302</v>
      </c>
      <c r="J8719" s="33">
        <f t="shared" si="544"/>
        <v>1.0293518259086702E-2</v>
      </c>
      <c r="K8719" s="33">
        <f t="shared" si="545"/>
        <v>1.0240721310749379E-2</v>
      </c>
      <c r="L8719" s="33">
        <f t="shared" si="546"/>
        <v>0.90106466625187454</v>
      </c>
      <c r="M8719" s="33">
        <f t="shared" si="547"/>
        <v>0.89183711412182565</v>
      </c>
    </row>
    <row r="8720" spans="1:13" ht="41.4">
      <c r="A8720" t="s">
        <v>164</v>
      </c>
      <c r="B8720" t="s">
        <v>115</v>
      </c>
      <c r="C8720" s="14" t="s">
        <v>383</v>
      </c>
      <c r="D8720" t="s">
        <v>465</v>
      </c>
      <c r="E8720" t="s">
        <v>483</v>
      </c>
      <c r="F8720" s="20">
        <v>2034</v>
      </c>
      <c r="G8720" s="20">
        <v>68</v>
      </c>
      <c r="H8720" s="11">
        <v>26905.167635102101</v>
      </c>
      <c r="I8720" s="10">
        <v>2376424.70140647</v>
      </c>
      <c r="J8720" s="33">
        <f t="shared" si="544"/>
        <v>1.1321700039213727E-2</v>
      </c>
      <c r="K8720" s="33">
        <f t="shared" si="545"/>
        <v>1.1257850781209E-2</v>
      </c>
      <c r="L8720" s="33">
        <f t="shared" si="546"/>
        <v>0.89183711412182565</v>
      </c>
      <c r="M8720" s="33">
        <f t="shared" si="547"/>
        <v>0.88179694496989802</v>
      </c>
    </row>
    <row r="8721" spans="1:13" ht="41.4">
      <c r="A8721" t="s">
        <v>164</v>
      </c>
      <c r="B8721" t="s">
        <v>115</v>
      </c>
      <c r="C8721" s="14" t="s">
        <v>383</v>
      </c>
      <c r="D8721" t="s">
        <v>465</v>
      </c>
      <c r="E8721" t="s">
        <v>483</v>
      </c>
      <c r="F8721" s="20">
        <v>2034</v>
      </c>
      <c r="G8721" s="20">
        <v>69</v>
      </c>
      <c r="H8721" s="11">
        <v>27862.816745536202</v>
      </c>
      <c r="I8721" s="10">
        <v>2236480.5011519901</v>
      </c>
      <c r="J8721" s="33">
        <f t="shared" si="544"/>
        <v>1.2458332067364023E-2</v>
      </c>
      <c r="K8721" s="33">
        <f t="shared" si="545"/>
        <v>1.2381048323518384E-2</v>
      </c>
      <c r="L8721" s="33">
        <f t="shared" si="546"/>
        <v>0.88179694496989802</v>
      </c>
      <c r="M8721" s="33">
        <f t="shared" si="547"/>
        <v>0.8708793743826948</v>
      </c>
    </row>
    <row r="8722" spans="1:13" ht="41.4">
      <c r="A8722" t="s">
        <v>164</v>
      </c>
      <c r="B8722" t="s">
        <v>115</v>
      </c>
      <c r="C8722" s="14" t="s">
        <v>383</v>
      </c>
      <c r="D8722" t="s">
        <v>465</v>
      </c>
      <c r="E8722" t="s">
        <v>483</v>
      </c>
      <c r="F8722" s="20">
        <v>2035</v>
      </c>
      <c r="G8722" s="20">
        <v>30</v>
      </c>
      <c r="H8722" s="11">
        <v>802.24532910617097</v>
      </c>
      <c r="I8722" s="10">
        <v>4552887.0251661204</v>
      </c>
      <c r="J8722" s="33">
        <f t="shared" si="544"/>
        <v>1.7620585019389968E-4</v>
      </c>
      <c r="K8722" s="33">
        <f t="shared" si="545"/>
        <v>1.7619032685489699E-4</v>
      </c>
      <c r="L8722" s="33">
        <f t="shared" si="546"/>
        <v>1</v>
      </c>
      <c r="M8722" s="33">
        <f t="shared" si="547"/>
        <v>0.9998238096731451</v>
      </c>
    </row>
    <row r="8723" spans="1:13" ht="41.4">
      <c r="A8723" t="s">
        <v>164</v>
      </c>
      <c r="B8723" t="s">
        <v>115</v>
      </c>
      <c r="C8723" s="14" t="s">
        <v>383</v>
      </c>
      <c r="D8723" t="s">
        <v>465</v>
      </c>
      <c r="E8723" t="s">
        <v>483</v>
      </c>
      <c r="F8723" s="20">
        <v>2035</v>
      </c>
      <c r="G8723" s="20">
        <v>31</v>
      </c>
      <c r="H8723" s="11">
        <v>947.619241856945</v>
      </c>
      <c r="I8723" s="10">
        <v>4424147.2426023297</v>
      </c>
      <c r="J8723" s="33">
        <f t="shared" si="544"/>
        <v>2.1419251889535787E-4</v>
      </c>
      <c r="K8723" s="33">
        <f t="shared" si="545"/>
        <v>2.1416958131548203E-4</v>
      </c>
      <c r="L8723" s="33">
        <f t="shared" si="546"/>
        <v>0.9998238096731451</v>
      </c>
      <c r="M8723" s="33">
        <f t="shared" si="547"/>
        <v>0.99960967782643817</v>
      </c>
    </row>
    <row r="8724" spans="1:13" ht="41.4">
      <c r="A8724" t="s">
        <v>164</v>
      </c>
      <c r="B8724" t="s">
        <v>115</v>
      </c>
      <c r="C8724" s="14" t="s">
        <v>383</v>
      </c>
      <c r="D8724" t="s">
        <v>465</v>
      </c>
      <c r="E8724" t="s">
        <v>483</v>
      </c>
      <c r="F8724" s="20">
        <v>2035</v>
      </c>
      <c r="G8724" s="20">
        <v>32</v>
      </c>
      <c r="H8724" s="11">
        <v>981.04220337188804</v>
      </c>
      <c r="I8724" s="10">
        <v>4358950.0830476396</v>
      </c>
      <c r="J8724" s="33">
        <f t="shared" si="544"/>
        <v>2.2506387654844958E-4</v>
      </c>
      <c r="K8724" s="33">
        <f t="shared" si="545"/>
        <v>2.2503855157418595E-4</v>
      </c>
      <c r="L8724" s="33">
        <f t="shared" si="546"/>
        <v>0.99960967782643817</v>
      </c>
      <c r="M8724" s="33">
        <f t="shared" si="547"/>
        <v>0.99938472711240056</v>
      </c>
    </row>
    <row r="8725" spans="1:13" ht="41.4">
      <c r="A8725" t="s">
        <v>164</v>
      </c>
      <c r="B8725" t="s">
        <v>115</v>
      </c>
      <c r="C8725" s="14" t="s">
        <v>383</v>
      </c>
      <c r="D8725" t="s">
        <v>465</v>
      </c>
      <c r="E8725" t="s">
        <v>483</v>
      </c>
      <c r="F8725" s="20">
        <v>2035</v>
      </c>
      <c r="G8725" s="20">
        <v>33</v>
      </c>
      <c r="H8725" s="11">
        <v>1173.68610764655</v>
      </c>
      <c r="I8725" s="10">
        <v>4337855.1793285897</v>
      </c>
      <c r="J8725" s="33">
        <f t="shared" si="544"/>
        <v>2.705683014130067E-4</v>
      </c>
      <c r="K8725" s="33">
        <f t="shared" si="545"/>
        <v>2.7053170111113189E-4</v>
      </c>
      <c r="L8725" s="33">
        <f t="shared" si="546"/>
        <v>0.99938472711240056</v>
      </c>
      <c r="M8725" s="33">
        <f t="shared" si="547"/>
        <v>0.99911436186211033</v>
      </c>
    </row>
    <row r="8726" spans="1:13" ht="41.4">
      <c r="A8726" t="s">
        <v>164</v>
      </c>
      <c r="B8726" t="s">
        <v>115</v>
      </c>
      <c r="C8726" s="14" t="s">
        <v>383</v>
      </c>
      <c r="D8726" t="s">
        <v>465</v>
      </c>
      <c r="E8726" t="s">
        <v>483</v>
      </c>
      <c r="F8726" s="20">
        <v>2035</v>
      </c>
      <c r="G8726" s="20">
        <v>34</v>
      </c>
      <c r="H8726" s="11">
        <v>1240.2804504247799</v>
      </c>
      <c r="I8726" s="10">
        <v>4317887.9614002304</v>
      </c>
      <c r="J8726" s="33">
        <f t="shared" si="544"/>
        <v>2.8724238829545135E-4</v>
      </c>
      <c r="K8726" s="33">
        <f t="shared" si="545"/>
        <v>2.872011381502837E-4</v>
      </c>
      <c r="L8726" s="33">
        <f t="shared" si="546"/>
        <v>0.99911436186211033</v>
      </c>
      <c r="M8726" s="33">
        <f t="shared" si="547"/>
        <v>0.9988274150802412</v>
      </c>
    </row>
    <row r="8727" spans="1:13" ht="41.4">
      <c r="A8727" t="s">
        <v>164</v>
      </c>
      <c r="B8727" t="s">
        <v>115</v>
      </c>
      <c r="C8727" s="14" t="s">
        <v>383</v>
      </c>
      <c r="D8727" t="s">
        <v>465</v>
      </c>
      <c r="E8727" t="s">
        <v>483</v>
      </c>
      <c r="F8727" s="20">
        <v>2035</v>
      </c>
      <c r="G8727" s="20">
        <v>35</v>
      </c>
      <c r="H8727" s="11">
        <v>1665.88485959579</v>
      </c>
      <c r="I8727" s="10">
        <v>4297596.7480113199</v>
      </c>
      <c r="J8727" s="33">
        <f t="shared" si="544"/>
        <v>3.876317293768117E-4</v>
      </c>
      <c r="K8727" s="33">
        <f t="shared" si="545"/>
        <v>3.8755660990452689E-4</v>
      </c>
      <c r="L8727" s="33">
        <f t="shared" si="546"/>
        <v>0.9988274150802412</v>
      </c>
      <c r="M8727" s="33">
        <f t="shared" si="547"/>
        <v>0.99844031291337298</v>
      </c>
    </row>
    <row r="8728" spans="1:13" ht="41.4">
      <c r="A8728" t="s">
        <v>164</v>
      </c>
      <c r="B8728" t="s">
        <v>115</v>
      </c>
      <c r="C8728" s="14" t="s">
        <v>383</v>
      </c>
      <c r="D8728" t="s">
        <v>465</v>
      </c>
      <c r="E8728" t="s">
        <v>483</v>
      </c>
      <c r="F8728" s="20">
        <v>2035</v>
      </c>
      <c r="G8728" s="20">
        <v>36</v>
      </c>
      <c r="H8728" s="11">
        <v>1813.10630228117</v>
      </c>
      <c r="I8728" s="10">
        <v>4316433.9728824003</v>
      </c>
      <c r="J8728" s="33">
        <f t="shared" si="544"/>
        <v>4.2004726903546854E-4</v>
      </c>
      <c r="K8728" s="33">
        <f t="shared" si="545"/>
        <v>4.1995906153224905E-4</v>
      </c>
      <c r="L8728" s="33">
        <f t="shared" si="546"/>
        <v>0.99844031291337298</v>
      </c>
      <c r="M8728" s="33">
        <f t="shared" si="547"/>
        <v>0.99802100885656597</v>
      </c>
    </row>
    <row r="8729" spans="1:13" ht="41.4">
      <c r="A8729" t="s">
        <v>164</v>
      </c>
      <c r="B8729" t="s">
        <v>115</v>
      </c>
      <c r="C8729" s="14" t="s">
        <v>383</v>
      </c>
      <c r="D8729" t="s">
        <v>465</v>
      </c>
      <c r="E8729" t="s">
        <v>483</v>
      </c>
      <c r="F8729" s="20">
        <v>2035</v>
      </c>
      <c r="G8729" s="20">
        <v>37</v>
      </c>
      <c r="H8729" s="11">
        <v>1981.31118539058</v>
      </c>
      <c r="I8729" s="10">
        <v>4374580.1350687603</v>
      </c>
      <c r="J8729" s="33">
        <f t="shared" si="544"/>
        <v>4.5291459390752197E-4</v>
      </c>
      <c r="K8729" s="33">
        <f t="shared" si="545"/>
        <v>4.5281204357561222E-4</v>
      </c>
      <c r="L8729" s="33">
        <f t="shared" si="546"/>
        <v>0.99802100885656597</v>
      </c>
      <c r="M8729" s="33">
        <f t="shared" si="547"/>
        <v>0.99756909292401419</v>
      </c>
    </row>
    <row r="8730" spans="1:13" ht="41.4">
      <c r="A8730" t="s">
        <v>164</v>
      </c>
      <c r="B8730" t="s">
        <v>115</v>
      </c>
      <c r="C8730" s="14" t="s">
        <v>383</v>
      </c>
      <c r="D8730" t="s">
        <v>465</v>
      </c>
      <c r="E8730" t="s">
        <v>483</v>
      </c>
      <c r="F8730" s="20">
        <v>2035</v>
      </c>
      <c r="G8730" s="20">
        <v>38</v>
      </c>
      <c r="H8730" s="11">
        <v>2406.43266782105</v>
      </c>
      <c r="I8730" s="10">
        <v>4511291.5223343996</v>
      </c>
      <c r="J8730" s="33">
        <f t="shared" si="544"/>
        <v>5.3342433223553336E-4</v>
      </c>
      <c r="K8730" s="33">
        <f t="shared" si="545"/>
        <v>5.3328208676994837E-4</v>
      </c>
      <c r="L8730" s="33">
        <f t="shared" si="546"/>
        <v>0.99756909292401419</v>
      </c>
      <c r="M8730" s="33">
        <f t="shared" si="547"/>
        <v>0.99703710719644245</v>
      </c>
    </row>
    <row r="8731" spans="1:13" ht="41.4">
      <c r="A8731" t="s">
        <v>164</v>
      </c>
      <c r="B8731" t="s">
        <v>115</v>
      </c>
      <c r="C8731" s="14" t="s">
        <v>383</v>
      </c>
      <c r="D8731" t="s">
        <v>465</v>
      </c>
      <c r="E8731" t="s">
        <v>483</v>
      </c>
      <c r="F8731" s="20">
        <v>2035</v>
      </c>
      <c r="G8731" s="20">
        <v>39</v>
      </c>
      <c r="H8731" s="11">
        <v>2570.1341636072002</v>
      </c>
      <c r="I8731" s="10">
        <v>4466471.8478113096</v>
      </c>
      <c r="J8731" s="33">
        <f t="shared" si="544"/>
        <v>5.754282689292298E-4</v>
      </c>
      <c r="K8731" s="33">
        <f t="shared" si="545"/>
        <v>5.7526274183405945E-4</v>
      </c>
      <c r="L8731" s="33">
        <f t="shared" si="546"/>
        <v>0.99703710719644245</v>
      </c>
      <c r="M8731" s="33">
        <f t="shared" si="547"/>
        <v>0.99646354889644628</v>
      </c>
    </row>
    <row r="8732" spans="1:13" ht="41.4">
      <c r="A8732" t="s">
        <v>164</v>
      </c>
      <c r="B8732" t="s">
        <v>115</v>
      </c>
      <c r="C8732" s="14" t="s">
        <v>383</v>
      </c>
      <c r="D8732" t="s">
        <v>465</v>
      </c>
      <c r="E8732" t="s">
        <v>483</v>
      </c>
      <c r="F8732" s="20">
        <v>2035</v>
      </c>
      <c r="G8732" s="20">
        <v>40</v>
      </c>
      <c r="H8732" s="11">
        <v>3399.8926782030899</v>
      </c>
      <c r="I8732" s="10">
        <v>4391451.0181764504</v>
      </c>
      <c r="J8732" s="33">
        <f t="shared" si="544"/>
        <v>7.7420712746897381E-4</v>
      </c>
      <c r="K8732" s="33">
        <f t="shared" si="545"/>
        <v>7.7390750645878192E-4</v>
      </c>
      <c r="L8732" s="33">
        <f t="shared" si="546"/>
        <v>0.99646354889644628</v>
      </c>
      <c r="M8732" s="33">
        <f t="shared" si="547"/>
        <v>0.99569237827604273</v>
      </c>
    </row>
    <row r="8733" spans="1:13" ht="41.4">
      <c r="A8733" t="s">
        <v>164</v>
      </c>
      <c r="B8733" t="s">
        <v>115</v>
      </c>
      <c r="C8733" s="14" t="s">
        <v>383</v>
      </c>
      <c r="D8733" t="s">
        <v>465</v>
      </c>
      <c r="E8733" t="s">
        <v>483</v>
      </c>
      <c r="F8733" s="20">
        <v>2035</v>
      </c>
      <c r="G8733" s="20">
        <v>41</v>
      </c>
      <c r="H8733" s="11">
        <v>3559.8559203687801</v>
      </c>
      <c r="I8733" s="10">
        <v>4331033.1417548601</v>
      </c>
      <c r="J8733" s="33">
        <f t="shared" si="544"/>
        <v>8.2194150999416915E-4</v>
      </c>
      <c r="K8733" s="33">
        <f t="shared" si="545"/>
        <v>8.2160380860119009E-4</v>
      </c>
      <c r="L8733" s="33">
        <f t="shared" si="546"/>
        <v>0.99569237827604273</v>
      </c>
      <c r="M8733" s="33">
        <f t="shared" si="547"/>
        <v>0.99487431362585599</v>
      </c>
    </row>
    <row r="8734" spans="1:13" ht="41.4">
      <c r="A8734" t="s">
        <v>164</v>
      </c>
      <c r="B8734" t="s">
        <v>115</v>
      </c>
      <c r="C8734" s="14" t="s">
        <v>383</v>
      </c>
      <c r="D8734" t="s">
        <v>465</v>
      </c>
      <c r="E8734" t="s">
        <v>483</v>
      </c>
      <c r="F8734" s="20">
        <v>2035</v>
      </c>
      <c r="G8734" s="20">
        <v>42</v>
      </c>
      <c r="H8734" s="11">
        <v>3826.7525525152</v>
      </c>
      <c r="I8734" s="10">
        <v>4274704.2145543201</v>
      </c>
      <c r="J8734" s="33">
        <f t="shared" si="544"/>
        <v>8.9520873502453005E-4</v>
      </c>
      <c r="K8734" s="33">
        <f t="shared" si="545"/>
        <v>8.9480815522802182E-4</v>
      </c>
      <c r="L8734" s="33">
        <f t="shared" si="546"/>
        <v>0.99487431362585599</v>
      </c>
      <c r="M8734" s="33">
        <f t="shared" si="547"/>
        <v>0.99398409197659665</v>
      </c>
    </row>
    <row r="8735" spans="1:13" ht="41.4">
      <c r="A8735" t="s">
        <v>164</v>
      </c>
      <c r="B8735" t="s">
        <v>115</v>
      </c>
      <c r="C8735" s="14" t="s">
        <v>383</v>
      </c>
      <c r="D8735" t="s">
        <v>465</v>
      </c>
      <c r="E8735" t="s">
        <v>483</v>
      </c>
      <c r="F8735" s="20">
        <v>2035</v>
      </c>
      <c r="G8735" s="20">
        <v>43</v>
      </c>
      <c r="H8735" s="11">
        <v>4206.3298845769696</v>
      </c>
      <c r="I8735" s="10">
        <v>4308417.1500337403</v>
      </c>
      <c r="J8735" s="33">
        <f t="shared" si="544"/>
        <v>9.7630515757835305E-4</v>
      </c>
      <c r="K8735" s="33">
        <f t="shared" si="545"/>
        <v>9.7582872675794352E-4</v>
      </c>
      <c r="L8735" s="33">
        <f t="shared" si="546"/>
        <v>0.99398409197659665</v>
      </c>
      <c r="M8735" s="33">
        <f t="shared" si="547"/>
        <v>0.99301413374570546</v>
      </c>
    </row>
    <row r="8736" spans="1:13" ht="41.4">
      <c r="A8736" t="s">
        <v>164</v>
      </c>
      <c r="B8736" t="s">
        <v>115</v>
      </c>
      <c r="C8736" s="14" t="s">
        <v>383</v>
      </c>
      <c r="D8736" t="s">
        <v>465</v>
      </c>
      <c r="E8736" t="s">
        <v>483</v>
      </c>
      <c r="F8736" s="20">
        <v>2035</v>
      </c>
      <c r="G8736" s="20">
        <v>44</v>
      </c>
      <c r="H8736" s="11">
        <v>4617.43193068045</v>
      </c>
      <c r="I8736" s="10">
        <v>4322124.1317592002</v>
      </c>
      <c r="J8736" s="33">
        <f t="shared" si="544"/>
        <v>1.0683246917300019E-3</v>
      </c>
      <c r="K8736" s="33">
        <f t="shared" si="545"/>
        <v>1.0677542360685299E-3</v>
      </c>
      <c r="L8736" s="33">
        <f t="shared" si="546"/>
        <v>0.99301413374570546</v>
      </c>
      <c r="M8736" s="33">
        <f t="shared" si="547"/>
        <v>0.99195383869792253</v>
      </c>
    </row>
    <row r="8737" spans="1:13" ht="41.4">
      <c r="A8737" t="s">
        <v>164</v>
      </c>
      <c r="B8737" t="s">
        <v>115</v>
      </c>
      <c r="C8737" s="14" t="s">
        <v>383</v>
      </c>
      <c r="D8737" t="s">
        <v>465</v>
      </c>
      <c r="E8737" t="s">
        <v>483</v>
      </c>
      <c r="F8737" s="20">
        <v>2035</v>
      </c>
      <c r="G8737" s="20">
        <v>45</v>
      </c>
      <c r="H8737" s="11">
        <v>8187.6367340335801</v>
      </c>
      <c r="I8737" s="10">
        <v>6361396.8459216999</v>
      </c>
      <c r="J8737" s="33">
        <f t="shared" si="544"/>
        <v>1.2870815848067528E-3</v>
      </c>
      <c r="K8737" s="33">
        <f t="shared" si="545"/>
        <v>1.2862536505482414E-3</v>
      </c>
      <c r="L8737" s="33">
        <f t="shared" si="546"/>
        <v>0.99195383869792253</v>
      </c>
      <c r="M8737" s="33">
        <f t="shared" si="547"/>
        <v>0.99067793445172203</v>
      </c>
    </row>
    <row r="8738" spans="1:13" ht="41.4">
      <c r="A8738" t="s">
        <v>164</v>
      </c>
      <c r="B8738" t="s">
        <v>115</v>
      </c>
      <c r="C8738" s="14" t="s">
        <v>383</v>
      </c>
      <c r="D8738" t="s">
        <v>465</v>
      </c>
      <c r="E8738" t="s">
        <v>483</v>
      </c>
      <c r="F8738" s="20">
        <v>2035</v>
      </c>
      <c r="G8738" s="20">
        <v>46</v>
      </c>
      <c r="H8738" s="11">
        <v>6333.9411864752301</v>
      </c>
      <c r="I8738" s="10">
        <v>4270529.4348050002</v>
      </c>
      <c r="J8738" s="33">
        <f t="shared" si="544"/>
        <v>1.4831746937167402E-3</v>
      </c>
      <c r="K8738" s="33">
        <f t="shared" si="545"/>
        <v>1.4820753337121406E-3</v>
      </c>
      <c r="L8738" s="33">
        <f t="shared" si="546"/>
        <v>0.99067793445172203</v>
      </c>
      <c r="M8738" s="33">
        <f t="shared" si="547"/>
        <v>0.98920967512141822</v>
      </c>
    </row>
    <row r="8739" spans="1:13" ht="41.4">
      <c r="A8739" t="s">
        <v>164</v>
      </c>
      <c r="B8739" t="s">
        <v>115</v>
      </c>
      <c r="C8739" s="14" t="s">
        <v>383</v>
      </c>
      <c r="D8739" t="s">
        <v>465</v>
      </c>
      <c r="E8739" t="s">
        <v>483</v>
      </c>
      <c r="F8739" s="20">
        <v>2035</v>
      </c>
      <c r="G8739" s="20">
        <v>47</v>
      </c>
      <c r="H8739" s="11">
        <v>6932.83857206217</v>
      </c>
      <c r="I8739" s="10">
        <v>4248418.9993119203</v>
      </c>
      <c r="J8739" s="33">
        <f t="shared" si="544"/>
        <v>1.6318631879729899E-3</v>
      </c>
      <c r="K8739" s="33">
        <f t="shared" si="545"/>
        <v>1.6305324232146479E-3</v>
      </c>
      <c r="L8739" s="33">
        <f t="shared" si="546"/>
        <v>0.98920967512141822</v>
      </c>
      <c r="M8739" s="33">
        <f t="shared" si="547"/>
        <v>0.98759673667277514</v>
      </c>
    </row>
    <row r="8740" spans="1:13" ht="41.4">
      <c r="A8740" t="s">
        <v>164</v>
      </c>
      <c r="B8740" t="s">
        <v>115</v>
      </c>
      <c r="C8740" s="14" t="s">
        <v>383</v>
      </c>
      <c r="D8740" t="s">
        <v>465</v>
      </c>
      <c r="E8740" t="s">
        <v>483</v>
      </c>
      <c r="F8740" s="20">
        <v>2035</v>
      </c>
      <c r="G8740" s="20">
        <v>48</v>
      </c>
      <c r="H8740" s="11">
        <v>7384.5271941282299</v>
      </c>
      <c r="I8740" s="10">
        <v>4112090.8949027099</v>
      </c>
      <c r="J8740" s="33">
        <f t="shared" si="544"/>
        <v>1.7958083570774144E-3</v>
      </c>
      <c r="K8740" s="33">
        <f t="shared" si="545"/>
        <v>1.794196858041941E-3</v>
      </c>
      <c r="L8740" s="33">
        <f t="shared" si="546"/>
        <v>0.98759673667277514</v>
      </c>
      <c r="M8740" s="33">
        <f t="shared" si="547"/>
        <v>0.98582479371082443</v>
      </c>
    </row>
    <row r="8741" spans="1:13" ht="41.4">
      <c r="A8741" t="s">
        <v>164</v>
      </c>
      <c r="B8741" t="s">
        <v>115</v>
      </c>
      <c r="C8741" s="14" t="s">
        <v>383</v>
      </c>
      <c r="D8741" t="s">
        <v>465</v>
      </c>
      <c r="E8741" t="s">
        <v>483</v>
      </c>
      <c r="F8741" s="20">
        <v>2035</v>
      </c>
      <c r="G8741" s="20">
        <v>49</v>
      </c>
      <c r="H8741" s="11">
        <v>8036.73275827814</v>
      </c>
      <c r="I8741" s="10">
        <v>4071193.4174869</v>
      </c>
      <c r="J8741" s="33">
        <f t="shared" si="544"/>
        <v>1.974048377008607E-3</v>
      </c>
      <c r="K8741" s="33">
        <f t="shared" si="545"/>
        <v>1.9721012249793723E-3</v>
      </c>
      <c r="L8741" s="33">
        <f t="shared" si="546"/>
        <v>0.98582479371082443</v>
      </c>
      <c r="M8741" s="33">
        <f t="shared" si="547"/>
        <v>0.98388064742753223</v>
      </c>
    </row>
    <row r="8742" spans="1:13" ht="41.4">
      <c r="A8742" t="s">
        <v>164</v>
      </c>
      <c r="B8742" t="s">
        <v>115</v>
      </c>
      <c r="C8742" s="14" t="s">
        <v>383</v>
      </c>
      <c r="D8742" t="s">
        <v>465</v>
      </c>
      <c r="E8742" t="s">
        <v>483</v>
      </c>
      <c r="F8742" s="20">
        <v>2035</v>
      </c>
      <c r="G8742" s="20">
        <v>50</v>
      </c>
      <c r="H8742" s="11">
        <v>9442.8375078876306</v>
      </c>
      <c r="I8742" s="10">
        <v>4121173.90922677</v>
      </c>
      <c r="J8742" s="33">
        <f t="shared" si="544"/>
        <v>2.2912979932116794E-3</v>
      </c>
      <c r="K8742" s="33">
        <f t="shared" si="545"/>
        <v>2.2886749737204282E-3</v>
      </c>
      <c r="L8742" s="33">
        <f t="shared" si="546"/>
        <v>0.98388064742753223</v>
      </c>
      <c r="M8742" s="33">
        <f t="shared" si="547"/>
        <v>0.98162886441263697</v>
      </c>
    </row>
    <row r="8743" spans="1:13" ht="41.4">
      <c r="A8743" t="s">
        <v>164</v>
      </c>
      <c r="B8743" t="s">
        <v>115</v>
      </c>
      <c r="C8743" s="14" t="s">
        <v>383</v>
      </c>
      <c r="D8743" t="s">
        <v>465</v>
      </c>
      <c r="E8743" t="s">
        <v>483</v>
      </c>
      <c r="F8743" s="20">
        <v>2035</v>
      </c>
      <c r="G8743" s="20">
        <v>51</v>
      </c>
      <c r="H8743" s="11">
        <v>10343.630493528601</v>
      </c>
      <c r="I8743" s="10">
        <v>4193762.2699637702</v>
      </c>
      <c r="J8743" s="33">
        <f t="shared" si="544"/>
        <v>2.4664322457214438E-3</v>
      </c>
      <c r="K8743" s="33">
        <f t="shared" si="545"/>
        <v>2.4633931008385401E-3</v>
      </c>
      <c r="L8743" s="33">
        <f t="shared" si="546"/>
        <v>0.98162886441263697</v>
      </c>
      <c r="M8743" s="33">
        <f t="shared" si="547"/>
        <v>0.97921072664045894</v>
      </c>
    </row>
    <row r="8744" spans="1:13" ht="41.4">
      <c r="A8744" t="s">
        <v>164</v>
      </c>
      <c r="B8744" t="s">
        <v>115</v>
      </c>
      <c r="C8744" s="14" t="s">
        <v>383</v>
      </c>
      <c r="D8744" t="s">
        <v>465</v>
      </c>
      <c r="E8744" t="s">
        <v>483</v>
      </c>
      <c r="F8744" s="20">
        <v>2035</v>
      </c>
      <c r="G8744" s="20">
        <v>52</v>
      </c>
      <c r="H8744" s="11">
        <v>11254.4893425471</v>
      </c>
      <c r="I8744" s="10">
        <v>4160059.8895556601</v>
      </c>
      <c r="J8744" s="33">
        <f t="shared" si="544"/>
        <v>2.7053671440651311E-3</v>
      </c>
      <c r="K8744" s="33">
        <f t="shared" si="545"/>
        <v>2.7017109362443836E-3</v>
      </c>
      <c r="L8744" s="33">
        <f t="shared" si="546"/>
        <v>0.97921072664045894</v>
      </c>
      <c r="M8744" s="33">
        <f t="shared" si="547"/>
        <v>0.97656518231140665</v>
      </c>
    </row>
    <row r="8745" spans="1:13" ht="41.4">
      <c r="A8745" t="s">
        <v>164</v>
      </c>
      <c r="B8745" t="s">
        <v>115</v>
      </c>
      <c r="C8745" s="14" t="s">
        <v>383</v>
      </c>
      <c r="D8745" t="s">
        <v>465</v>
      </c>
      <c r="E8745" t="s">
        <v>483</v>
      </c>
      <c r="F8745" s="20">
        <v>2035</v>
      </c>
      <c r="G8745" s="20">
        <v>53</v>
      </c>
      <c r="H8745" s="11">
        <v>11914.993741178099</v>
      </c>
      <c r="I8745" s="10">
        <v>4016317.7579148002</v>
      </c>
      <c r="J8745" s="33">
        <f t="shared" si="544"/>
        <v>2.9666461817413944E-3</v>
      </c>
      <c r="K8745" s="33">
        <f t="shared" si="545"/>
        <v>2.9622500353024828E-3</v>
      </c>
      <c r="L8745" s="33">
        <f t="shared" si="546"/>
        <v>0.97656518231140665</v>
      </c>
      <c r="M8745" s="33">
        <f t="shared" si="547"/>
        <v>0.97367235206562952</v>
      </c>
    </row>
    <row r="8746" spans="1:13" ht="41.4">
      <c r="A8746" t="s">
        <v>164</v>
      </c>
      <c r="B8746" t="s">
        <v>115</v>
      </c>
      <c r="C8746" s="14" t="s">
        <v>383</v>
      </c>
      <c r="D8746" t="s">
        <v>465</v>
      </c>
      <c r="E8746" t="s">
        <v>483</v>
      </c>
      <c r="F8746" s="20">
        <v>2035</v>
      </c>
      <c r="G8746" s="20">
        <v>54</v>
      </c>
      <c r="H8746" s="11">
        <v>12770.874849186101</v>
      </c>
      <c r="I8746" s="10">
        <v>3932704.2801977</v>
      </c>
      <c r="J8746" s="33">
        <f t="shared" si="544"/>
        <v>3.2473519337548815E-3</v>
      </c>
      <c r="K8746" s="33">
        <f t="shared" si="545"/>
        <v>3.242084989214078E-3</v>
      </c>
      <c r="L8746" s="33">
        <f t="shared" si="546"/>
        <v>0.97367235206562952</v>
      </c>
      <c r="M8746" s="33">
        <f t="shared" si="547"/>
        <v>0.97051562354858478</v>
      </c>
    </row>
    <row r="8747" spans="1:13" ht="41.4">
      <c r="A8747" t="s">
        <v>164</v>
      </c>
      <c r="B8747" t="s">
        <v>115</v>
      </c>
      <c r="C8747" s="14" t="s">
        <v>383</v>
      </c>
      <c r="D8747" t="s">
        <v>465</v>
      </c>
      <c r="E8747" t="s">
        <v>483</v>
      </c>
      <c r="F8747" s="20">
        <v>2035</v>
      </c>
      <c r="G8747" s="20">
        <v>55</v>
      </c>
      <c r="H8747" s="11">
        <v>13737.6106891789</v>
      </c>
      <c r="I8747" s="10">
        <v>3863727.9676611</v>
      </c>
      <c r="J8747" s="33">
        <f t="shared" si="544"/>
        <v>3.5555325851511581E-3</v>
      </c>
      <c r="K8747" s="33">
        <f t="shared" si="545"/>
        <v>3.5492191639105997E-3</v>
      </c>
      <c r="L8747" s="33">
        <f t="shared" si="546"/>
        <v>0.97051562354858478</v>
      </c>
      <c r="M8747" s="33">
        <f t="shared" si="547"/>
        <v>0.96707105089861145</v>
      </c>
    </row>
    <row r="8748" spans="1:13" ht="41.4">
      <c r="A8748" t="s">
        <v>164</v>
      </c>
      <c r="B8748" t="s">
        <v>115</v>
      </c>
      <c r="C8748" s="14" t="s">
        <v>383</v>
      </c>
      <c r="D8748" t="s">
        <v>465</v>
      </c>
      <c r="E8748" t="s">
        <v>483</v>
      </c>
      <c r="F8748" s="20">
        <v>2035</v>
      </c>
      <c r="G8748" s="20">
        <v>56</v>
      </c>
      <c r="H8748" s="11">
        <v>14515.2106588681</v>
      </c>
      <c r="I8748" s="10">
        <v>3788414.2246789299</v>
      </c>
      <c r="J8748" s="33">
        <f t="shared" si="544"/>
        <v>3.8314740147240029E-3</v>
      </c>
      <c r="K8748" s="33">
        <f t="shared" si="545"/>
        <v>3.8241432836516598E-3</v>
      </c>
      <c r="L8748" s="33">
        <f t="shared" si="546"/>
        <v>0.96707105089861145</v>
      </c>
      <c r="M8748" s="33">
        <f t="shared" si="547"/>
        <v>0.96337283263450357</v>
      </c>
    </row>
    <row r="8749" spans="1:13" ht="41.4">
      <c r="A8749" t="s">
        <v>164</v>
      </c>
      <c r="B8749" t="s">
        <v>115</v>
      </c>
      <c r="C8749" s="14" t="s">
        <v>383</v>
      </c>
      <c r="D8749" t="s">
        <v>465</v>
      </c>
      <c r="E8749" t="s">
        <v>483</v>
      </c>
      <c r="F8749" s="20">
        <v>2035</v>
      </c>
      <c r="G8749" s="20">
        <v>57</v>
      </c>
      <c r="H8749" s="11">
        <v>15505.7008468734</v>
      </c>
      <c r="I8749" s="10">
        <v>3694385.3608755101</v>
      </c>
      <c r="J8749" s="33">
        <f t="shared" si="544"/>
        <v>4.1970989304696673E-3</v>
      </c>
      <c r="K8749" s="33">
        <f t="shared" si="545"/>
        <v>4.1883034202651048E-3</v>
      </c>
      <c r="L8749" s="33">
        <f t="shared" si="546"/>
        <v>0.96337283263450357</v>
      </c>
      <c r="M8749" s="33">
        <f t="shared" si="547"/>
        <v>0.95933793490458996</v>
      </c>
    </row>
    <row r="8750" spans="1:13" ht="41.4">
      <c r="A8750" t="s">
        <v>164</v>
      </c>
      <c r="B8750" t="s">
        <v>115</v>
      </c>
      <c r="C8750" s="14" t="s">
        <v>383</v>
      </c>
      <c r="D8750" t="s">
        <v>465</v>
      </c>
      <c r="E8750" t="s">
        <v>483</v>
      </c>
      <c r="F8750" s="20">
        <v>2035</v>
      </c>
      <c r="G8750" s="20">
        <v>58</v>
      </c>
      <c r="H8750" s="11">
        <v>16648.3095554908</v>
      </c>
      <c r="I8750" s="10">
        <v>3615741.6744608101</v>
      </c>
      <c r="J8750" s="33">
        <f t="shared" si="544"/>
        <v>4.6043968442445338E-3</v>
      </c>
      <c r="K8750" s="33">
        <f t="shared" si="545"/>
        <v>4.5938128596143546E-3</v>
      </c>
      <c r="L8750" s="33">
        <f t="shared" si="546"/>
        <v>0.95933793490458996</v>
      </c>
      <c r="M8750" s="33">
        <f t="shared" si="547"/>
        <v>0.95493091596250934</v>
      </c>
    </row>
    <row r="8751" spans="1:13" ht="41.4">
      <c r="A8751" t="s">
        <v>164</v>
      </c>
      <c r="B8751" t="s">
        <v>115</v>
      </c>
      <c r="C8751" s="14" t="s">
        <v>383</v>
      </c>
      <c r="D8751" t="s">
        <v>465</v>
      </c>
      <c r="E8751" t="s">
        <v>483</v>
      </c>
      <c r="F8751" s="20">
        <v>2035</v>
      </c>
      <c r="G8751" s="20">
        <v>59</v>
      </c>
      <c r="H8751" s="11">
        <v>17788.129244318701</v>
      </c>
      <c r="I8751" s="10">
        <v>3525102.6099426998</v>
      </c>
      <c r="J8751" s="33">
        <f t="shared" si="544"/>
        <v>5.0461309109546305E-3</v>
      </c>
      <c r="K8751" s="33">
        <f t="shared" si="545"/>
        <v>5.0334205806867871E-3</v>
      </c>
      <c r="L8751" s="33">
        <f t="shared" si="546"/>
        <v>0.95493091596250934</v>
      </c>
      <c r="M8751" s="33">
        <f t="shared" si="547"/>
        <v>0.95012434703696957</v>
      </c>
    </row>
    <row r="8752" spans="1:13" ht="41.4">
      <c r="A8752" t="s">
        <v>164</v>
      </c>
      <c r="B8752" t="s">
        <v>115</v>
      </c>
      <c r="C8752" s="14" t="s">
        <v>383</v>
      </c>
      <c r="D8752" t="s">
        <v>465</v>
      </c>
      <c r="E8752" t="s">
        <v>483</v>
      </c>
      <c r="F8752" s="20">
        <v>2035</v>
      </c>
      <c r="G8752" s="20">
        <v>60</v>
      </c>
      <c r="H8752" s="11">
        <v>19151.009692948101</v>
      </c>
      <c r="I8752" s="10">
        <v>3432885.5605635</v>
      </c>
      <c r="J8752" s="33">
        <f t="shared" si="544"/>
        <v>5.5786915570248449E-3</v>
      </c>
      <c r="K8752" s="33">
        <f t="shared" si="545"/>
        <v>5.5631595534553213E-3</v>
      </c>
      <c r="L8752" s="33">
        <f t="shared" si="546"/>
        <v>0.95012434703696957</v>
      </c>
      <c r="M8752" s="33">
        <f t="shared" si="547"/>
        <v>0.9448386536987804</v>
      </c>
    </row>
    <row r="8753" spans="1:13" ht="41.4">
      <c r="A8753" t="s">
        <v>164</v>
      </c>
      <c r="B8753" t="s">
        <v>115</v>
      </c>
      <c r="C8753" s="14" t="s">
        <v>383</v>
      </c>
      <c r="D8753" t="s">
        <v>465</v>
      </c>
      <c r="E8753" t="s">
        <v>483</v>
      </c>
      <c r="F8753" s="20">
        <v>2035</v>
      </c>
      <c r="G8753" s="20">
        <v>61</v>
      </c>
      <c r="H8753" s="11">
        <v>19955.2300494749</v>
      </c>
      <c r="I8753" s="10">
        <v>3313530.0713897301</v>
      </c>
      <c r="J8753" s="33">
        <f t="shared" si="544"/>
        <v>6.0223476532704177E-3</v>
      </c>
      <c r="K8753" s="33">
        <f t="shared" si="545"/>
        <v>6.0042496666568024E-3</v>
      </c>
      <c r="L8753" s="33">
        <f t="shared" si="546"/>
        <v>0.9448386536987804</v>
      </c>
      <c r="M8753" s="33">
        <f t="shared" si="547"/>
        <v>0.939165606527265</v>
      </c>
    </row>
    <row r="8754" spans="1:13" ht="41.4">
      <c r="A8754" t="s">
        <v>164</v>
      </c>
      <c r="B8754" t="s">
        <v>115</v>
      </c>
      <c r="C8754" s="14" t="s">
        <v>383</v>
      </c>
      <c r="D8754" t="s">
        <v>465</v>
      </c>
      <c r="E8754" t="s">
        <v>483</v>
      </c>
      <c r="F8754" s="20">
        <v>2035</v>
      </c>
      <c r="G8754" s="20">
        <v>62</v>
      </c>
      <c r="H8754" s="11">
        <v>21497.6162691514</v>
      </c>
      <c r="I8754" s="10">
        <v>3250250.3041355698</v>
      </c>
      <c r="J8754" s="33">
        <f t="shared" si="544"/>
        <v>6.6141417606509116E-3</v>
      </c>
      <c r="K8754" s="33">
        <f t="shared" si="545"/>
        <v>6.5923164700680825E-3</v>
      </c>
      <c r="L8754" s="33">
        <f t="shared" si="546"/>
        <v>0.939165606527265</v>
      </c>
      <c r="M8754" s="33">
        <f t="shared" si="547"/>
        <v>0.93297432963123383</v>
      </c>
    </row>
    <row r="8755" spans="1:13" ht="41.4">
      <c r="A8755" t="s">
        <v>164</v>
      </c>
      <c r="B8755" t="s">
        <v>115</v>
      </c>
      <c r="C8755" s="14" t="s">
        <v>383</v>
      </c>
      <c r="D8755" t="s">
        <v>465</v>
      </c>
      <c r="E8755" t="s">
        <v>483</v>
      </c>
      <c r="F8755" s="20">
        <v>2035</v>
      </c>
      <c r="G8755" s="20">
        <v>63</v>
      </c>
      <c r="H8755" s="11">
        <v>22066.110065910601</v>
      </c>
      <c r="I8755" s="10">
        <v>3034281.3824582598</v>
      </c>
      <c r="J8755" s="33">
        <f t="shared" si="544"/>
        <v>7.2722688783838085E-3</v>
      </c>
      <c r="K8755" s="33">
        <f t="shared" si="545"/>
        <v>7.2458899147693767E-3</v>
      </c>
      <c r="L8755" s="33">
        <f t="shared" si="546"/>
        <v>0.93297432963123383</v>
      </c>
      <c r="M8755" s="33">
        <f t="shared" si="547"/>
        <v>0.92621410034542018</v>
      </c>
    </row>
    <row r="8756" spans="1:13" ht="41.4">
      <c r="A8756" t="s">
        <v>164</v>
      </c>
      <c r="B8756" t="s">
        <v>115</v>
      </c>
      <c r="C8756" s="14" t="s">
        <v>383</v>
      </c>
      <c r="D8756" t="s">
        <v>465</v>
      </c>
      <c r="E8756" t="s">
        <v>483</v>
      </c>
      <c r="F8756" s="20">
        <v>2035</v>
      </c>
      <c r="G8756" s="20">
        <v>64</v>
      </c>
      <c r="H8756" s="11">
        <v>23397.2459983097</v>
      </c>
      <c r="I8756" s="10">
        <v>2930407.1943649799</v>
      </c>
      <c r="J8756" s="33">
        <f t="shared" si="544"/>
        <v>7.9842985791535679E-3</v>
      </c>
      <c r="K8756" s="33">
        <f t="shared" si="545"/>
        <v>7.9525087300656994E-3</v>
      </c>
      <c r="L8756" s="33">
        <f t="shared" si="546"/>
        <v>0.92621410034542018</v>
      </c>
      <c r="M8756" s="33">
        <f t="shared" si="547"/>
        <v>0.91884837462651325</v>
      </c>
    </row>
    <row r="8757" spans="1:13" ht="41.4">
      <c r="A8757" t="s">
        <v>164</v>
      </c>
      <c r="B8757" t="s">
        <v>115</v>
      </c>
      <c r="C8757" s="14" t="s">
        <v>383</v>
      </c>
      <c r="D8757" t="s">
        <v>465</v>
      </c>
      <c r="E8757" t="s">
        <v>483</v>
      </c>
      <c r="F8757" s="20">
        <v>2035</v>
      </c>
      <c r="G8757" s="20">
        <v>65</v>
      </c>
      <c r="H8757" s="11">
        <v>23935.987159457</v>
      </c>
      <c r="I8757" s="10">
        <v>2829618.1141880401</v>
      </c>
      <c r="J8757" s="33">
        <f t="shared" si="544"/>
        <v>8.4590874787799555E-3</v>
      </c>
      <c r="K8757" s="33">
        <f t="shared" si="545"/>
        <v>8.4234100686125801E-3</v>
      </c>
      <c r="L8757" s="33">
        <f t="shared" si="546"/>
        <v>0.91884837462651325</v>
      </c>
      <c r="M8757" s="33">
        <f t="shared" si="547"/>
        <v>0.91110853797615599</v>
      </c>
    </row>
    <row r="8758" spans="1:13" ht="41.4">
      <c r="A8758" t="s">
        <v>164</v>
      </c>
      <c r="B8758" t="s">
        <v>115</v>
      </c>
      <c r="C8758" s="14" t="s">
        <v>383</v>
      </c>
      <c r="D8758" t="s">
        <v>465</v>
      </c>
      <c r="E8758" t="s">
        <v>483</v>
      </c>
      <c r="F8758" s="20">
        <v>2035</v>
      </c>
      <c r="G8758" s="20">
        <v>66</v>
      </c>
      <c r="H8758" s="11">
        <v>24913.5589350068</v>
      </c>
      <c r="I8758" s="10">
        <v>2719949.0068239798</v>
      </c>
      <c r="J8758" s="33">
        <f t="shared" si="544"/>
        <v>9.1595683862094809E-3</v>
      </c>
      <c r="K8758" s="33">
        <f t="shared" si="545"/>
        <v>9.1177473247269214E-3</v>
      </c>
      <c r="L8758" s="33">
        <f t="shared" si="546"/>
        <v>0.91110853797615599</v>
      </c>
      <c r="M8758" s="33">
        <f t="shared" si="547"/>
        <v>0.902801280541488</v>
      </c>
    </row>
    <row r="8759" spans="1:13" ht="41.4">
      <c r="A8759" t="s">
        <v>164</v>
      </c>
      <c r="B8759" t="s">
        <v>115</v>
      </c>
      <c r="C8759" s="14" t="s">
        <v>383</v>
      </c>
      <c r="D8759" t="s">
        <v>465</v>
      </c>
      <c r="E8759" t="s">
        <v>483</v>
      </c>
      <c r="F8759" s="20">
        <v>2035</v>
      </c>
      <c r="G8759" s="20">
        <v>67</v>
      </c>
      <c r="H8759" s="11">
        <v>26103.5493362001</v>
      </c>
      <c r="I8759" s="10">
        <v>2592173.9593795198</v>
      </c>
      <c r="J8759" s="33">
        <f t="shared" si="544"/>
        <v>1.0070137940297966E-2</v>
      </c>
      <c r="K8759" s="33">
        <f t="shared" si="545"/>
        <v>1.0019603871829097E-2</v>
      </c>
      <c r="L8759" s="33">
        <f t="shared" si="546"/>
        <v>0.902801280541488</v>
      </c>
      <c r="M8759" s="33">
        <f t="shared" si="547"/>
        <v>0.89375556933548228</v>
      </c>
    </row>
    <row r="8760" spans="1:13" ht="41.4">
      <c r="A8760" t="s">
        <v>164</v>
      </c>
      <c r="B8760" t="s">
        <v>115</v>
      </c>
      <c r="C8760" s="14" t="s">
        <v>383</v>
      </c>
      <c r="D8760" t="s">
        <v>465</v>
      </c>
      <c r="E8760" t="s">
        <v>483</v>
      </c>
      <c r="F8760" s="20">
        <v>2035</v>
      </c>
      <c r="G8760" s="20">
        <v>68</v>
      </c>
      <c r="H8760" s="11">
        <v>27009.887322690502</v>
      </c>
      <c r="I8760" s="10">
        <v>2436453.5458457102</v>
      </c>
      <c r="J8760" s="33">
        <f t="shared" si="544"/>
        <v>1.1085738683072317E-2</v>
      </c>
      <c r="K8760" s="33">
        <f t="shared" si="545"/>
        <v>1.1024518315165266E-2</v>
      </c>
      <c r="L8760" s="33">
        <f t="shared" si="546"/>
        <v>0.89375556933548228</v>
      </c>
      <c r="M8760" s="33">
        <f t="shared" si="547"/>
        <v>0.8839023446920623</v>
      </c>
    </row>
    <row r="8761" spans="1:13" ht="41.4">
      <c r="A8761" t="s">
        <v>164</v>
      </c>
      <c r="B8761" t="s">
        <v>115</v>
      </c>
      <c r="C8761" s="14" t="s">
        <v>383</v>
      </c>
      <c r="D8761" t="s">
        <v>465</v>
      </c>
      <c r="E8761" t="s">
        <v>483</v>
      </c>
      <c r="F8761" s="20">
        <v>2035</v>
      </c>
      <c r="G8761" s="20">
        <v>69</v>
      </c>
      <c r="H8761" s="11">
        <v>28219.948921455099</v>
      </c>
      <c r="I8761" s="10">
        <v>2312950.6632900499</v>
      </c>
      <c r="J8761" s="33">
        <f t="shared" si="544"/>
        <v>1.2200843437496292E-2</v>
      </c>
      <c r="K8761" s="33">
        <f t="shared" si="545"/>
        <v>1.2126714930246529E-2</v>
      </c>
      <c r="L8761" s="33">
        <f t="shared" si="546"/>
        <v>0.8839023446920623</v>
      </c>
      <c r="M8761" s="33">
        <f t="shared" si="547"/>
        <v>0.87318351293180518</v>
      </c>
    </row>
    <row r="8762" spans="1:13" ht="41.4">
      <c r="A8762" t="s">
        <v>164</v>
      </c>
      <c r="B8762" t="s">
        <v>115</v>
      </c>
      <c r="C8762" s="14" t="s">
        <v>383</v>
      </c>
      <c r="D8762" t="s">
        <v>465</v>
      </c>
      <c r="E8762" t="s">
        <v>483</v>
      </c>
      <c r="F8762" s="20">
        <v>2036</v>
      </c>
      <c r="G8762" s="20">
        <v>30</v>
      </c>
      <c r="H8762" s="11">
        <v>815.79738593591605</v>
      </c>
      <c r="I8762" s="10">
        <v>4608205.0868386198</v>
      </c>
      <c r="J8762" s="33">
        <f t="shared" si="544"/>
        <v>1.7703148418152974E-4</v>
      </c>
      <c r="K8762" s="33">
        <f t="shared" si="545"/>
        <v>1.7701581503304364E-4</v>
      </c>
      <c r="L8762" s="33">
        <f t="shared" si="546"/>
        <v>1</v>
      </c>
      <c r="M8762" s="33">
        <f t="shared" si="547"/>
        <v>0.99982298418496696</v>
      </c>
    </row>
    <row r="8763" spans="1:13" ht="41.4">
      <c r="A8763" t="s">
        <v>164</v>
      </c>
      <c r="B8763" t="s">
        <v>115</v>
      </c>
      <c r="C8763" s="14" t="s">
        <v>383</v>
      </c>
      <c r="D8763" t="s">
        <v>465</v>
      </c>
      <c r="E8763" t="s">
        <v>483</v>
      </c>
      <c r="F8763" s="20">
        <v>2036</v>
      </c>
      <c r="G8763" s="20">
        <v>31</v>
      </c>
      <c r="H8763" s="11">
        <v>975.75010639756897</v>
      </c>
      <c r="I8763" s="10">
        <v>4547231.53074109</v>
      </c>
      <c r="J8763" s="33">
        <f t="shared" si="544"/>
        <v>2.1458113575284455E-4</v>
      </c>
      <c r="K8763" s="33">
        <f t="shared" si="545"/>
        <v>2.1455811486759124E-4</v>
      </c>
      <c r="L8763" s="33">
        <f t="shared" si="546"/>
        <v>0.99982298418496696</v>
      </c>
      <c r="M8763" s="33">
        <f t="shared" si="547"/>
        <v>0.99960846405027892</v>
      </c>
    </row>
    <row r="8764" spans="1:13" ht="41.4">
      <c r="A8764" t="s">
        <v>164</v>
      </c>
      <c r="B8764" t="s">
        <v>115</v>
      </c>
      <c r="C8764" s="14" t="s">
        <v>383</v>
      </c>
      <c r="D8764" t="s">
        <v>465</v>
      </c>
      <c r="E8764" t="s">
        <v>483</v>
      </c>
      <c r="F8764" s="20">
        <v>2036</v>
      </c>
      <c r="G8764" s="20">
        <v>32</v>
      </c>
      <c r="H8764" s="11">
        <v>995.82395471885502</v>
      </c>
      <c r="I8764" s="10">
        <v>4418764.3351588296</v>
      </c>
      <c r="J8764" s="33">
        <f t="shared" si="544"/>
        <v>2.2536254010999679E-4</v>
      </c>
      <c r="K8764" s="33">
        <f t="shared" si="545"/>
        <v>2.2533714788031123E-4</v>
      </c>
      <c r="L8764" s="33">
        <f t="shared" si="546"/>
        <v>0.99960846405027892</v>
      </c>
      <c r="M8764" s="33">
        <f t="shared" si="547"/>
        <v>0.99938321512999284</v>
      </c>
    </row>
    <row r="8765" spans="1:13" ht="41.4">
      <c r="A8765" t="s">
        <v>164</v>
      </c>
      <c r="B8765" t="s">
        <v>115</v>
      </c>
      <c r="C8765" s="14" t="s">
        <v>383</v>
      </c>
      <c r="D8765" t="s">
        <v>465</v>
      </c>
      <c r="E8765" t="s">
        <v>483</v>
      </c>
      <c r="F8765" s="20">
        <v>2036</v>
      </c>
      <c r="G8765" s="20">
        <v>33</v>
      </c>
      <c r="H8765" s="11">
        <v>1037.0956050635</v>
      </c>
      <c r="I8765" s="10">
        <v>4353424.9069291698</v>
      </c>
      <c r="J8765" s="33">
        <f t="shared" si="544"/>
        <v>2.3822521973740652E-4</v>
      </c>
      <c r="K8765" s="33">
        <f t="shared" si="545"/>
        <v>2.38196846362837E-4</v>
      </c>
      <c r="L8765" s="33">
        <f t="shared" si="546"/>
        <v>0.99938321512999284</v>
      </c>
      <c r="M8765" s="33">
        <f t="shared" si="547"/>
        <v>0.99914516519984098</v>
      </c>
    </row>
    <row r="8766" spans="1:13" ht="41.4">
      <c r="A8766" t="s">
        <v>164</v>
      </c>
      <c r="B8766" t="s">
        <v>115</v>
      </c>
      <c r="C8766" s="14" t="s">
        <v>383</v>
      </c>
      <c r="D8766" t="s">
        <v>465</v>
      </c>
      <c r="E8766" t="s">
        <v>483</v>
      </c>
      <c r="F8766" s="20">
        <v>2036</v>
      </c>
      <c r="G8766" s="20">
        <v>34</v>
      </c>
      <c r="H8766" s="11">
        <v>1243.28276547469</v>
      </c>
      <c r="I8766" s="10">
        <v>4331936.2280285303</v>
      </c>
      <c r="J8766" s="33">
        <f t="shared" si="544"/>
        <v>2.8700394004657582E-4</v>
      </c>
      <c r="K8766" s="33">
        <f t="shared" si="545"/>
        <v>2.8696275835560225E-4</v>
      </c>
      <c r="L8766" s="33">
        <f t="shared" si="546"/>
        <v>0.99914516519984098</v>
      </c>
      <c r="M8766" s="33">
        <f t="shared" si="547"/>
        <v>0.99885844774723753</v>
      </c>
    </row>
    <row r="8767" spans="1:13" ht="41.4">
      <c r="A8767" t="s">
        <v>164</v>
      </c>
      <c r="B8767" t="s">
        <v>115</v>
      </c>
      <c r="C8767" s="14" t="s">
        <v>383</v>
      </c>
      <c r="D8767" t="s">
        <v>465</v>
      </c>
      <c r="E8767" t="s">
        <v>483</v>
      </c>
      <c r="F8767" s="20">
        <v>2036</v>
      </c>
      <c r="G8767" s="20">
        <v>35</v>
      </c>
      <c r="H8767" s="11">
        <v>1662.93603732163</v>
      </c>
      <c r="I8767" s="10">
        <v>4311680.09719563</v>
      </c>
      <c r="J8767" s="33">
        <f t="shared" si="544"/>
        <v>3.8568168320354384E-4</v>
      </c>
      <c r="K8767" s="33">
        <f t="shared" si="545"/>
        <v>3.8560731758396916E-4</v>
      </c>
      <c r="L8767" s="33">
        <f t="shared" si="546"/>
        <v>0.99885844774723753</v>
      </c>
      <c r="M8767" s="33">
        <f t="shared" si="547"/>
        <v>0.99847328062055563</v>
      </c>
    </row>
    <row r="8768" spans="1:13" ht="41.4">
      <c r="A8768" t="s">
        <v>164</v>
      </c>
      <c r="B8768" t="s">
        <v>115</v>
      </c>
      <c r="C8768" s="14" t="s">
        <v>383</v>
      </c>
      <c r="D8768" t="s">
        <v>465</v>
      </c>
      <c r="E8768" t="s">
        <v>483</v>
      </c>
      <c r="F8768" s="20">
        <v>2036</v>
      </c>
      <c r="G8768" s="20">
        <v>36</v>
      </c>
      <c r="H8768" s="11">
        <v>1787.9930269997701</v>
      </c>
      <c r="I8768" s="10">
        <v>4290663.1829428198</v>
      </c>
      <c r="J8768" s="33">
        <f t="shared" si="544"/>
        <v>4.1671717186000289E-4</v>
      </c>
      <c r="K8768" s="33">
        <f t="shared" si="545"/>
        <v>4.1663035731875908E-4</v>
      </c>
      <c r="L8768" s="33">
        <f t="shared" si="546"/>
        <v>0.99847328062055563</v>
      </c>
      <c r="M8768" s="33">
        <f t="shared" si="547"/>
        <v>0.99805728634087743</v>
      </c>
    </row>
    <row r="8769" spans="1:13" ht="41.4">
      <c r="A8769" t="s">
        <v>164</v>
      </c>
      <c r="B8769" t="s">
        <v>115</v>
      </c>
      <c r="C8769" s="14" t="s">
        <v>383</v>
      </c>
      <c r="D8769" t="s">
        <v>465</v>
      </c>
      <c r="E8769" t="s">
        <v>483</v>
      </c>
      <c r="F8769" s="20">
        <v>2036</v>
      </c>
      <c r="G8769" s="20">
        <v>37</v>
      </c>
      <c r="H8769" s="11">
        <v>1935.32487450903</v>
      </c>
      <c r="I8769" s="10">
        <v>4309435.4973136904</v>
      </c>
      <c r="J8769" s="33">
        <f t="shared" si="544"/>
        <v>4.4909011301258022E-4</v>
      </c>
      <c r="K8769" s="33">
        <f t="shared" si="545"/>
        <v>4.4898928714165454E-4</v>
      </c>
      <c r="L8769" s="33">
        <f t="shared" si="546"/>
        <v>0.99805728634087743</v>
      </c>
      <c r="M8769" s="33">
        <f t="shared" si="547"/>
        <v>0.99760916931135668</v>
      </c>
    </row>
    <row r="8770" spans="1:13" ht="41.4">
      <c r="A8770" t="s">
        <v>164</v>
      </c>
      <c r="B8770" t="s">
        <v>115</v>
      </c>
      <c r="C8770" s="14" t="s">
        <v>383</v>
      </c>
      <c r="D8770" t="s">
        <v>465</v>
      </c>
      <c r="E8770" t="s">
        <v>483</v>
      </c>
      <c r="F8770" s="20">
        <v>2036</v>
      </c>
      <c r="G8770" s="20">
        <v>38</v>
      </c>
      <c r="H8770" s="11">
        <v>2119.1657480579001</v>
      </c>
      <c r="I8770" s="10">
        <v>4366983.5909660999</v>
      </c>
      <c r="J8770" s="33">
        <f t="shared" ref="J8770:J8833" si="548">IF(I8770&gt;0,H8770/I8770,0)</f>
        <v>4.8526991318258671E-4</v>
      </c>
      <c r="K8770" s="33">
        <f t="shared" ref="K8770:K8833" si="549">1-EXP(-J8770)</f>
        <v>4.851521887817567E-4</v>
      </c>
      <c r="L8770" s="33">
        <f t="shared" ref="L8770:L8833" si="550">IF(G8770=30,1,M8769)</f>
        <v>0.99760916931135668</v>
      </c>
      <c r="M8770" s="33">
        <f t="shared" ref="M8770:M8833" si="551">L8770*(1-K8770)</f>
        <v>0.99712517703931658</v>
      </c>
    </row>
    <row r="8771" spans="1:13" ht="41.4">
      <c r="A8771" t="s">
        <v>164</v>
      </c>
      <c r="B8771" t="s">
        <v>115</v>
      </c>
      <c r="C8771" s="14" t="s">
        <v>383</v>
      </c>
      <c r="D8771" t="s">
        <v>465</v>
      </c>
      <c r="E8771" t="s">
        <v>483</v>
      </c>
      <c r="F8771" s="20">
        <v>2036</v>
      </c>
      <c r="G8771" s="20">
        <v>39</v>
      </c>
      <c r="H8771" s="11">
        <v>2570.62043854593</v>
      </c>
      <c r="I8771" s="10">
        <v>4502651.8970448803</v>
      </c>
      <c r="J8771" s="33">
        <f t="shared" si="548"/>
        <v>5.7091254161420848E-4</v>
      </c>
      <c r="K8771" s="33">
        <f t="shared" si="549"/>
        <v>5.7074960205871772E-4</v>
      </c>
      <c r="L8771" s="33">
        <f t="shared" si="550"/>
        <v>0.99712517703931658</v>
      </c>
      <c r="M8771" s="33">
        <f t="shared" si="551"/>
        <v>0.9965560682413187</v>
      </c>
    </row>
    <row r="8772" spans="1:13" ht="41.4">
      <c r="A8772" t="s">
        <v>164</v>
      </c>
      <c r="B8772" t="s">
        <v>115</v>
      </c>
      <c r="C8772" s="14" t="s">
        <v>383</v>
      </c>
      <c r="D8772" t="s">
        <v>465</v>
      </c>
      <c r="E8772" t="s">
        <v>483</v>
      </c>
      <c r="F8772" s="20">
        <v>2036</v>
      </c>
      <c r="G8772" s="20">
        <v>40</v>
      </c>
      <c r="H8772" s="11">
        <v>3420.4907382557199</v>
      </c>
      <c r="I8772" s="10">
        <v>4457272.0731465202</v>
      </c>
      <c r="J8772" s="33">
        <f t="shared" si="548"/>
        <v>7.6739554645159776E-4</v>
      </c>
      <c r="K8772" s="33">
        <f t="shared" si="549"/>
        <v>7.6710117379419351E-4</v>
      </c>
      <c r="L8772" s="33">
        <f t="shared" si="550"/>
        <v>0.9965560682413187</v>
      </c>
      <c r="M8772" s="33">
        <f t="shared" si="551"/>
        <v>0.99579160891161911</v>
      </c>
    </row>
    <row r="8773" spans="1:13" ht="41.4">
      <c r="A8773" t="s">
        <v>164</v>
      </c>
      <c r="B8773" t="s">
        <v>115</v>
      </c>
      <c r="C8773" s="14" t="s">
        <v>383</v>
      </c>
      <c r="D8773" t="s">
        <v>465</v>
      </c>
      <c r="E8773" t="s">
        <v>483</v>
      </c>
      <c r="F8773" s="20">
        <v>2036</v>
      </c>
      <c r="G8773" s="20">
        <v>41</v>
      </c>
      <c r="H8773" s="11">
        <v>3562.2546206510501</v>
      </c>
      <c r="I8773" s="10">
        <v>4380945.7022318896</v>
      </c>
      <c r="J8773" s="33">
        <f t="shared" si="548"/>
        <v>8.1312457692325334E-4</v>
      </c>
      <c r="K8773" s="33">
        <f t="shared" si="549"/>
        <v>8.1279408071877057E-4</v>
      </c>
      <c r="L8773" s="33">
        <f t="shared" si="550"/>
        <v>0.99579160891161911</v>
      </c>
      <c r="M8773" s="33">
        <f t="shared" si="551"/>
        <v>0.99498223538626629</v>
      </c>
    </row>
    <row r="8774" spans="1:13" ht="41.4">
      <c r="A8774" t="s">
        <v>164</v>
      </c>
      <c r="B8774" t="s">
        <v>115</v>
      </c>
      <c r="C8774" s="14" t="s">
        <v>383</v>
      </c>
      <c r="D8774" t="s">
        <v>465</v>
      </c>
      <c r="E8774" t="s">
        <v>483</v>
      </c>
      <c r="F8774" s="20">
        <v>2036</v>
      </c>
      <c r="G8774" s="20">
        <v>42</v>
      </c>
      <c r="H8774" s="11">
        <v>3825.4436284777598</v>
      </c>
      <c r="I8774" s="10">
        <v>4320704.6855104296</v>
      </c>
      <c r="J8774" s="33">
        <f t="shared" si="548"/>
        <v>8.853749346273219E-4</v>
      </c>
      <c r="K8774" s="33">
        <f t="shared" si="549"/>
        <v>8.849831058869162E-4</v>
      </c>
      <c r="L8774" s="33">
        <f t="shared" si="550"/>
        <v>0.99498223538626629</v>
      </c>
      <c r="M8774" s="33">
        <f t="shared" si="551"/>
        <v>0.99410169291729189</v>
      </c>
    </row>
    <row r="8775" spans="1:13" ht="41.4">
      <c r="A8775" t="s">
        <v>164</v>
      </c>
      <c r="B8775" t="s">
        <v>115</v>
      </c>
      <c r="C8775" s="14" t="s">
        <v>383</v>
      </c>
      <c r="D8775" t="s">
        <v>465</v>
      </c>
      <c r="E8775" t="s">
        <v>483</v>
      </c>
      <c r="F8775" s="20">
        <v>2036</v>
      </c>
      <c r="G8775" s="20">
        <v>43</v>
      </c>
      <c r="H8775" s="11">
        <v>4119.5434095852697</v>
      </c>
      <c r="I8775" s="10">
        <v>4263656.8218404101</v>
      </c>
      <c r="J8775" s="33">
        <f t="shared" si="548"/>
        <v>9.6619957508847212E-4</v>
      </c>
      <c r="K8775" s="33">
        <f t="shared" si="549"/>
        <v>9.6573295457391684E-4</v>
      </c>
      <c r="L8775" s="33">
        <f t="shared" si="550"/>
        <v>0.99410169291729189</v>
      </c>
      <c r="M8775" s="33">
        <f t="shared" si="551"/>
        <v>0.99314165615224392</v>
      </c>
    </row>
    <row r="8776" spans="1:13" ht="41.4">
      <c r="A8776" t="s">
        <v>164</v>
      </c>
      <c r="B8776" t="s">
        <v>115</v>
      </c>
      <c r="C8776" s="14" t="s">
        <v>383</v>
      </c>
      <c r="D8776" t="s">
        <v>465</v>
      </c>
      <c r="E8776" t="s">
        <v>483</v>
      </c>
      <c r="F8776" s="20">
        <v>2036</v>
      </c>
      <c r="G8776" s="20">
        <v>44</v>
      </c>
      <c r="H8776" s="11">
        <v>4536.725014525</v>
      </c>
      <c r="I8776" s="10">
        <v>4296329.1382985199</v>
      </c>
      <c r="J8776" s="33">
        <f t="shared" si="548"/>
        <v>1.0559537848447256E-3</v>
      </c>
      <c r="K8776" s="33">
        <f t="shared" si="549"/>
        <v>1.0553964618332801E-3</v>
      </c>
      <c r="L8776" s="33">
        <f t="shared" si="550"/>
        <v>0.99314165615224392</v>
      </c>
      <c r="M8776" s="33">
        <f t="shared" si="551"/>
        <v>0.99209349796224156</v>
      </c>
    </row>
    <row r="8777" spans="1:13" ht="41.4">
      <c r="A8777" t="s">
        <v>164</v>
      </c>
      <c r="B8777" t="s">
        <v>115</v>
      </c>
      <c r="C8777" s="14" t="s">
        <v>383</v>
      </c>
      <c r="D8777" t="s">
        <v>465</v>
      </c>
      <c r="E8777" t="s">
        <v>483</v>
      </c>
      <c r="F8777" s="20">
        <v>2036</v>
      </c>
      <c r="G8777" s="20">
        <v>45</v>
      </c>
      <c r="H8777" s="11">
        <v>5876.7474075890204</v>
      </c>
      <c r="I8777" s="10">
        <v>4308912.9287123298</v>
      </c>
      <c r="J8777" s="33">
        <f t="shared" si="548"/>
        <v>1.3638584730801743E-3</v>
      </c>
      <c r="K8777" s="33">
        <f t="shared" si="549"/>
        <v>1.3629288407898121E-3</v>
      </c>
      <c r="L8777" s="33">
        <f t="shared" si="550"/>
        <v>0.99209349796224156</v>
      </c>
      <c r="M8777" s="33">
        <f t="shared" si="551"/>
        <v>0.99074134512110879</v>
      </c>
    </row>
    <row r="8778" spans="1:13" ht="41.4">
      <c r="A8778" t="s">
        <v>164</v>
      </c>
      <c r="B8778" t="s">
        <v>115</v>
      </c>
      <c r="C8778" s="14" t="s">
        <v>383</v>
      </c>
      <c r="D8778" t="s">
        <v>465</v>
      </c>
      <c r="E8778" t="s">
        <v>483</v>
      </c>
      <c r="F8778" s="20">
        <v>2036</v>
      </c>
      <c r="G8778" s="20">
        <v>46</v>
      </c>
      <c r="H8778" s="11">
        <v>8614.6932447344207</v>
      </c>
      <c r="I8778" s="10">
        <v>6339919.2481126897</v>
      </c>
      <c r="J8778" s="33">
        <f t="shared" si="548"/>
        <v>1.3588017303688689E-3</v>
      </c>
      <c r="K8778" s="33">
        <f t="shared" si="549"/>
        <v>1.357878977291116E-3</v>
      </c>
      <c r="L8778" s="33">
        <f t="shared" si="550"/>
        <v>0.99074134512110879</v>
      </c>
      <c r="M8778" s="33">
        <f t="shared" si="551"/>
        <v>0.98939603827663569</v>
      </c>
    </row>
    <row r="8779" spans="1:13" ht="41.4">
      <c r="A8779" t="s">
        <v>164</v>
      </c>
      <c r="B8779" t="s">
        <v>115</v>
      </c>
      <c r="C8779" s="14" t="s">
        <v>383</v>
      </c>
      <c r="D8779" t="s">
        <v>465</v>
      </c>
      <c r="E8779" t="s">
        <v>483</v>
      </c>
      <c r="F8779" s="20">
        <v>2036</v>
      </c>
      <c r="G8779" s="20">
        <v>47</v>
      </c>
      <c r="H8779" s="11">
        <v>6851.1131232836497</v>
      </c>
      <c r="I8779" s="10">
        <v>4255031.97546227</v>
      </c>
      <c r="J8779" s="33">
        <f t="shared" si="548"/>
        <v>1.6101202441702778E-3</v>
      </c>
      <c r="K8779" s="33">
        <f t="shared" si="549"/>
        <v>1.6088246959926611E-3</v>
      </c>
      <c r="L8779" s="33">
        <f t="shared" si="550"/>
        <v>0.98939603827663569</v>
      </c>
      <c r="M8779" s="33">
        <f t="shared" si="551"/>
        <v>0.98780427349613897</v>
      </c>
    </row>
    <row r="8780" spans="1:13" ht="41.4">
      <c r="A8780" t="s">
        <v>164</v>
      </c>
      <c r="B8780" t="s">
        <v>115</v>
      </c>
      <c r="C8780" s="14" t="s">
        <v>383</v>
      </c>
      <c r="D8780" t="s">
        <v>465</v>
      </c>
      <c r="E8780" t="s">
        <v>483</v>
      </c>
      <c r="F8780" s="20">
        <v>2036</v>
      </c>
      <c r="G8780" s="20">
        <v>48</v>
      </c>
      <c r="H8780" s="11">
        <v>7495.0546917164602</v>
      </c>
      <c r="I8780" s="10">
        <v>4231514.5190082705</v>
      </c>
      <c r="J8780" s="33">
        <f t="shared" si="548"/>
        <v>1.7712463606229236E-3</v>
      </c>
      <c r="K8780" s="33">
        <f t="shared" si="549"/>
        <v>1.7696786295371414E-3</v>
      </c>
      <c r="L8780" s="33">
        <f t="shared" si="550"/>
        <v>0.98780427349613897</v>
      </c>
      <c r="M8780" s="33">
        <f t="shared" si="551"/>
        <v>0.98605617738316742</v>
      </c>
    </row>
    <row r="8781" spans="1:13" ht="41.4">
      <c r="A8781" t="s">
        <v>164</v>
      </c>
      <c r="B8781" t="s">
        <v>115</v>
      </c>
      <c r="C8781" s="14" t="s">
        <v>383</v>
      </c>
      <c r="D8781" t="s">
        <v>465</v>
      </c>
      <c r="E8781" t="s">
        <v>483</v>
      </c>
      <c r="F8781" s="20">
        <v>2036</v>
      </c>
      <c r="G8781" s="20">
        <v>49</v>
      </c>
      <c r="H8781" s="11">
        <v>7975.3230036567502</v>
      </c>
      <c r="I8781" s="10">
        <v>4094138.1673564501</v>
      </c>
      <c r="J8781" s="33">
        <f t="shared" si="548"/>
        <v>1.9479857976572265E-3</v>
      </c>
      <c r="K8781" s="33">
        <f t="shared" si="549"/>
        <v>1.9460897047105519E-3</v>
      </c>
      <c r="L8781" s="33">
        <f t="shared" si="550"/>
        <v>0.98605617738316742</v>
      </c>
      <c r="M8781" s="33">
        <f t="shared" si="551"/>
        <v>0.98413722360809575</v>
      </c>
    </row>
    <row r="8782" spans="1:13" ht="41.4">
      <c r="A8782" t="s">
        <v>164</v>
      </c>
      <c r="B8782" t="s">
        <v>115</v>
      </c>
      <c r="C8782" s="14" t="s">
        <v>383</v>
      </c>
      <c r="D8782" t="s">
        <v>465</v>
      </c>
      <c r="E8782" t="s">
        <v>483</v>
      </c>
      <c r="F8782" s="20">
        <v>2036</v>
      </c>
      <c r="G8782" s="20">
        <v>50</v>
      </c>
      <c r="H8782" s="11">
        <v>9147.1926227851</v>
      </c>
      <c r="I8782" s="10">
        <v>4051700.3981921701</v>
      </c>
      <c r="J8782" s="33">
        <f t="shared" si="548"/>
        <v>2.2576182155192152E-3</v>
      </c>
      <c r="K8782" s="33">
        <f t="shared" si="549"/>
        <v>2.2550717122202801E-3</v>
      </c>
      <c r="L8782" s="33">
        <f t="shared" si="550"/>
        <v>0.98413722360809575</v>
      </c>
      <c r="M8782" s="33">
        <f t="shared" si="551"/>
        <v>0.98191792359419416</v>
      </c>
    </row>
    <row r="8783" spans="1:13" ht="41.4">
      <c r="A8783" t="s">
        <v>164</v>
      </c>
      <c r="B8783" t="s">
        <v>115</v>
      </c>
      <c r="C8783" s="14" t="s">
        <v>383</v>
      </c>
      <c r="D8783" t="s">
        <v>465</v>
      </c>
      <c r="E8783" t="s">
        <v>483</v>
      </c>
      <c r="F8783" s="20">
        <v>2036</v>
      </c>
      <c r="G8783" s="20">
        <v>51</v>
      </c>
      <c r="H8783" s="11">
        <v>9951.4952448982804</v>
      </c>
      <c r="I8783" s="10">
        <v>4098794.2706265398</v>
      </c>
      <c r="J8783" s="33">
        <f t="shared" si="548"/>
        <v>2.4279079621571491E-3</v>
      </c>
      <c r="K8783" s="33">
        <f t="shared" si="549"/>
        <v>2.4249629774868442E-3</v>
      </c>
      <c r="L8783" s="33">
        <f t="shared" si="550"/>
        <v>0.98191792359419416</v>
      </c>
      <c r="M8783" s="33">
        <f t="shared" si="551"/>
        <v>0.97953680898254747</v>
      </c>
    </row>
    <row r="8784" spans="1:13" ht="41.4">
      <c r="A8784" t="s">
        <v>164</v>
      </c>
      <c r="B8784" t="s">
        <v>115</v>
      </c>
      <c r="C8784" s="14" t="s">
        <v>383</v>
      </c>
      <c r="D8784" t="s">
        <v>465</v>
      </c>
      <c r="E8784" t="s">
        <v>483</v>
      </c>
      <c r="F8784" s="20">
        <v>2036</v>
      </c>
      <c r="G8784" s="20">
        <v>52</v>
      </c>
      <c r="H8784" s="11">
        <v>11114.649698720599</v>
      </c>
      <c r="I8784" s="10">
        <v>4169828.48318952</v>
      </c>
      <c r="J8784" s="33">
        <f t="shared" si="548"/>
        <v>2.6654932555448792E-3</v>
      </c>
      <c r="K8784" s="33">
        <f t="shared" si="549"/>
        <v>2.661943982618542E-3</v>
      </c>
      <c r="L8784" s="33">
        <f t="shared" si="550"/>
        <v>0.97953680898254747</v>
      </c>
      <c r="M8784" s="33">
        <f t="shared" si="551"/>
        <v>0.976929336868123</v>
      </c>
    </row>
    <row r="8785" spans="1:13" ht="41.4">
      <c r="A8785" t="s">
        <v>164</v>
      </c>
      <c r="B8785" t="s">
        <v>115</v>
      </c>
      <c r="C8785" s="14" t="s">
        <v>383</v>
      </c>
      <c r="D8785" t="s">
        <v>465</v>
      </c>
      <c r="E8785" t="s">
        <v>483</v>
      </c>
      <c r="F8785" s="20">
        <v>2036</v>
      </c>
      <c r="G8785" s="20">
        <v>53</v>
      </c>
      <c r="H8785" s="11">
        <v>12071.358866803699</v>
      </c>
      <c r="I8785" s="10">
        <v>4134075.56824364</v>
      </c>
      <c r="J8785" s="33">
        <f t="shared" si="548"/>
        <v>2.9199657015297883E-3</v>
      </c>
      <c r="K8785" s="33">
        <f t="shared" si="549"/>
        <v>2.9157067480219956E-3</v>
      </c>
      <c r="L8785" s="33">
        <f t="shared" si="550"/>
        <v>0.976929336868123</v>
      </c>
      <c r="M8785" s="33">
        <f t="shared" si="551"/>
        <v>0.97408089740827597</v>
      </c>
    </row>
    <row r="8786" spans="1:13" ht="41.4">
      <c r="A8786" t="s">
        <v>164</v>
      </c>
      <c r="B8786" t="s">
        <v>115</v>
      </c>
      <c r="C8786" s="14" t="s">
        <v>383</v>
      </c>
      <c r="D8786" t="s">
        <v>465</v>
      </c>
      <c r="E8786" t="s">
        <v>483</v>
      </c>
      <c r="F8786" s="20">
        <v>2036</v>
      </c>
      <c r="G8786" s="20">
        <v>54</v>
      </c>
      <c r="H8786" s="11">
        <v>12758.114703061299</v>
      </c>
      <c r="I8786" s="10">
        <v>3988866.24670571</v>
      </c>
      <c r="J8786" s="33">
        <f t="shared" si="548"/>
        <v>3.198431312054612E-3</v>
      </c>
      <c r="K8786" s="33">
        <f t="shared" si="549"/>
        <v>3.1933217795735436E-3</v>
      </c>
      <c r="L8786" s="33">
        <f t="shared" si="550"/>
        <v>0.97408089740827597</v>
      </c>
      <c r="M8786" s="33">
        <f t="shared" si="551"/>
        <v>0.97097034366351553</v>
      </c>
    </row>
    <row r="8787" spans="1:13" ht="41.4">
      <c r="A8787" t="s">
        <v>164</v>
      </c>
      <c r="B8787" t="s">
        <v>115</v>
      </c>
      <c r="C8787" s="14" t="s">
        <v>383</v>
      </c>
      <c r="D8787" t="s">
        <v>465</v>
      </c>
      <c r="E8787" t="s">
        <v>483</v>
      </c>
      <c r="F8787" s="20">
        <v>2036</v>
      </c>
      <c r="G8787" s="20">
        <v>55</v>
      </c>
      <c r="H8787" s="11">
        <v>13641.0751367467</v>
      </c>
      <c r="I8787" s="10">
        <v>3903332.1788135301</v>
      </c>
      <c r="J8787" s="33">
        <f t="shared" si="548"/>
        <v>3.4947256630597826E-3</v>
      </c>
      <c r="K8787" s="33">
        <f t="shared" si="549"/>
        <v>3.4886262166957671E-3</v>
      </c>
      <c r="L8787" s="33">
        <f t="shared" si="550"/>
        <v>0.97097034366351553</v>
      </c>
      <c r="M8787" s="33">
        <f t="shared" si="551"/>
        <v>0.96758299106697687</v>
      </c>
    </row>
    <row r="8788" spans="1:13" ht="41.4">
      <c r="A8788" t="s">
        <v>164</v>
      </c>
      <c r="B8788" t="s">
        <v>115</v>
      </c>
      <c r="C8788" s="14" t="s">
        <v>383</v>
      </c>
      <c r="D8788" t="s">
        <v>465</v>
      </c>
      <c r="E8788" t="s">
        <v>483</v>
      </c>
      <c r="F8788" s="20">
        <v>2036</v>
      </c>
      <c r="G8788" s="20">
        <v>56</v>
      </c>
      <c r="H8788" s="11">
        <v>14414.7060536648</v>
      </c>
      <c r="I8788" s="10">
        <v>3831916.33177158</v>
      </c>
      <c r="J8788" s="33">
        <f t="shared" si="548"/>
        <v>3.7617486410515028E-3</v>
      </c>
      <c r="K8788" s="33">
        <f t="shared" si="549"/>
        <v>3.7546821282242737E-3</v>
      </c>
      <c r="L8788" s="33">
        <f t="shared" si="550"/>
        <v>0.96758299106697687</v>
      </c>
      <c r="M8788" s="33">
        <f t="shared" si="551"/>
        <v>0.96395002450284395</v>
      </c>
    </row>
    <row r="8789" spans="1:13" ht="41.4">
      <c r="A8789" t="s">
        <v>164</v>
      </c>
      <c r="B8789" t="s">
        <v>115</v>
      </c>
      <c r="C8789" s="14" t="s">
        <v>383</v>
      </c>
      <c r="D8789" t="s">
        <v>465</v>
      </c>
      <c r="E8789" t="s">
        <v>483</v>
      </c>
      <c r="F8789" s="20">
        <v>2036</v>
      </c>
      <c r="G8789" s="20">
        <v>57</v>
      </c>
      <c r="H8789" s="11">
        <v>15482.6023028298</v>
      </c>
      <c r="I8789" s="10">
        <v>3754873.7683685599</v>
      </c>
      <c r="J8789" s="33">
        <f t="shared" si="548"/>
        <v>4.1233349662129319E-3</v>
      </c>
      <c r="K8789" s="33">
        <f t="shared" si="549"/>
        <v>4.1148456926388688E-3</v>
      </c>
      <c r="L8789" s="33">
        <f t="shared" si="550"/>
        <v>0.96395002450284395</v>
      </c>
      <c r="M8789" s="33">
        <f t="shared" si="551"/>
        <v>0.95998351889659927</v>
      </c>
    </row>
    <row r="8790" spans="1:13" ht="41.4">
      <c r="A8790" t="s">
        <v>164</v>
      </c>
      <c r="B8790" t="s">
        <v>115</v>
      </c>
      <c r="C8790" s="14" t="s">
        <v>383</v>
      </c>
      <c r="D8790" t="s">
        <v>465</v>
      </c>
      <c r="E8790" t="s">
        <v>483</v>
      </c>
      <c r="F8790" s="20">
        <v>2036</v>
      </c>
      <c r="G8790" s="20">
        <v>58</v>
      </c>
      <c r="H8790" s="11">
        <v>16529.243946273</v>
      </c>
      <c r="I8790" s="10">
        <v>3658636.1142137102</v>
      </c>
      <c r="J8790" s="33">
        <f t="shared" si="548"/>
        <v>4.5178704386744824E-3</v>
      </c>
      <c r="K8790" s="33">
        <f t="shared" si="549"/>
        <v>4.5076802138385164E-3</v>
      </c>
      <c r="L8790" s="33">
        <f t="shared" si="550"/>
        <v>0.95998351889659927</v>
      </c>
      <c r="M8790" s="33">
        <f t="shared" si="551"/>
        <v>0.95565622018285801</v>
      </c>
    </row>
    <row r="8791" spans="1:13" ht="41.4">
      <c r="A8791" t="s">
        <v>164</v>
      </c>
      <c r="B8791" t="s">
        <v>115</v>
      </c>
      <c r="C8791" s="14" t="s">
        <v>383</v>
      </c>
      <c r="D8791" t="s">
        <v>465</v>
      </c>
      <c r="E8791" t="s">
        <v>483</v>
      </c>
      <c r="F8791" s="20">
        <v>2036</v>
      </c>
      <c r="G8791" s="20">
        <v>59</v>
      </c>
      <c r="H8791" s="11">
        <v>17736.954260354301</v>
      </c>
      <c r="I8791" s="10">
        <v>3577439.3282558299</v>
      </c>
      <c r="J8791" s="33">
        <f t="shared" si="548"/>
        <v>4.9580028151034782E-3</v>
      </c>
      <c r="K8791" s="33">
        <f t="shared" si="549"/>
        <v>4.9457322067590903E-3</v>
      </c>
      <c r="L8791" s="33">
        <f t="shared" si="550"/>
        <v>0.95565622018285801</v>
      </c>
      <c r="M8791" s="33">
        <f t="shared" si="551"/>
        <v>0.95092980043610997</v>
      </c>
    </row>
    <row r="8792" spans="1:13" ht="41.4">
      <c r="A8792" t="s">
        <v>164</v>
      </c>
      <c r="B8792" t="s">
        <v>115</v>
      </c>
      <c r="C8792" s="14" t="s">
        <v>383</v>
      </c>
      <c r="D8792" t="s">
        <v>465</v>
      </c>
      <c r="E8792" t="s">
        <v>483</v>
      </c>
      <c r="F8792" s="20">
        <v>2036</v>
      </c>
      <c r="G8792" s="20">
        <v>60</v>
      </c>
      <c r="H8792" s="11">
        <v>19062.065558472499</v>
      </c>
      <c r="I8792" s="10">
        <v>3484248.3700693999</v>
      </c>
      <c r="J8792" s="33">
        <f t="shared" si="548"/>
        <v>5.4709261607813614E-3</v>
      </c>
      <c r="K8792" s="33">
        <f t="shared" si="549"/>
        <v>5.4559878987112675E-3</v>
      </c>
      <c r="L8792" s="33">
        <f t="shared" si="550"/>
        <v>0.95092980043610997</v>
      </c>
      <c r="M8792" s="33">
        <f t="shared" si="551"/>
        <v>0.94574153895240665</v>
      </c>
    </row>
    <row r="8793" spans="1:13" ht="41.4">
      <c r="A8793" t="s">
        <v>164</v>
      </c>
      <c r="B8793" t="s">
        <v>115</v>
      </c>
      <c r="C8793" s="14" t="s">
        <v>383</v>
      </c>
      <c r="D8793" t="s">
        <v>465</v>
      </c>
      <c r="E8793" t="s">
        <v>483</v>
      </c>
      <c r="F8793" s="20">
        <v>2036</v>
      </c>
      <c r="G8793" s="20">
        <v>61</v>
      </c>
      <c r="H8793" s="11">
        <v>19996.8641068092</v>
      </c>
      <c r="I8793" s="10">
        <v>3388927.69682801</v>
      </c>
      <c r="J8793" s="33">
        <f t="shared" si="548"/>
        <v>5.9006464273421919E-3</v>
      </c>
      <c r="K8793" s="33">
        <f t="shared" si="549"/>
        <v>5.8832718038459575E-3</v>
      </c>
      <c r="L8793" s="33">
        <f t="shared" si="550"/>
        <v>0.94574153895240665</v>
      </c>
      <c r="M8793" s="33">
        <f t="shared" si="551"/>
        <v>0.9401774844225621</v>
      </c>
    </row>
    <row r="8794" spans="1:13" ht="41.4">
      <c r="A8794" t="s">
        <v>164</v>
      </c>
      <c r="B8794" t="s">
        <v>115</v>
      </c>
      <c r="C8794" s="14" t="s">
        <v>383</v>
      </c>
      <c r="D8794" t="s">
        <v>465</v>
      </c>
      <c r="E8794" t="s">
        <v>483</v>
      </c>
      <c r="F8794" s="20">
        <v>2036</v>
      </c>
      <c r="G8794" s="20">
        <v>62</v>
      </c>
      <c r="H8794" s="11">
        <v>21196.5714495988</v>
      </c>
      <c r="I8794" s="10">
        <v>3267773.3289358499</v>
      </c>
      <c r="J8794" s="33">
        <f t="shared" si="548"/>
        <v>6.4865488869454303E-3</v>
      </c>
      <c r="K8794" s="33">
        <f t="shared" si="549"/>
        <v>6.4655566423119648E-3</v>
      </c>
      <c r="L8794" s="33">
        <f t="shared" si="550"/>
        <v>0.9401774844225621</v>
      </c>
      <c r="M8794" s="33">
        <f t="shared" si="551"/>
        <v>0.93409871364320163</v>
      </c>
    </row>
    <row r="8795" spans="1:13" ht="41.4">
      <c r="A8795" t="s">
        <v>164</v>
      </c>
      <c r="B8795" t="s">
        <v>115</v>
      </c>
      <c r="C8795" s="14" t="s">
        <v>383</v>
      </c>
      <c r="D8795" t="s">
        <v>465</v>
      </c>
      <c r="E8795" t="s">
        <v>483</v>
      </c>
      <c r="F8795" s="20">
        <v>2036</v>
      </c>
      <c r="G8795" s="20">
        <v>63</v>
      </c>
      <c r="H8795" s="11">
        <v>22803.064890565402</v>
      </c>
      <c r="I8795" s="10">
        <v>3201052.7906674598</v>
      </c>
      <c r="J8795" s="33">
        <f t="shared" si="548"/>
        <v>7.1236141300283513E-3</v>
      </c>
      <c r="K8795" s="33">
        <f t="shared" si="549"/>
        <v>7.0983013327557964E-3</v>
      </c>
      <c r="L8795" s="33">
        <f t="shared" si="550"/>
        <v>0.93409871364320163</v>
      </c>
      <c r="M8795" s="33">
        <f t="shared" si="551"/>
        <v>0.92746819949922266</v>
      </c>
    </row>
    <row r="8796" spans="1:13" ht="41.4">
      <c r="A8796" t="s">
        <v>164</v>
      </c>
      <c r="B8796" t="s">
        <v>115</v>
      </c>
      <c r="C8796" s="14" t="s">
        <v>383</v>
      </c>
      <c r="D8796" t="s">
        <v>465</v>
      </c>
      <c r="E8796" t="s">
        <v>483</v>
      </c>
      <c r="F8796" s="20">
        <v>2036</v>
      </c>
      <c r="G8796" s="20">
        <v>64</v>
      </c>
      <c r="H8796" s="11">
        <v>23366.928717089701</v>
      </c>
      <c r="I8796" s="10">
        <v>2983863.3581602299</v>
      </c>
      <c r="J8796" s="33">
        <f t="shared" si="548"/>
        <v>7.831098784462141E-3</v>
      </c>
      <c r="K8796" s="33">
        <f t="shared" si="549"/>
        <v>7.8005156157192612E-3</v>
      </c>
      <c r="L8796" s="33">
        <f t="shared" si="550"/>
        <v>0.92746819949922266</v>
      </c>
      <c r="M8796" s="33">
        <f t="shared" si="551"/>
        <v>0.92023346932594596</v>
      </c>
    </row>
    <row r="8797" spans="1:13" ht="41.4">
      <c r="A8797" t="s">
        <v>164</v>
      </c>
      <c r="B8797" t="s">
        <v>115</v>
      </c>
      <c r="C8797" s="14" t="s">
        <v>383</v>
      </c>
      <c r="D8797" t="s">
        <v>465</v>
      </c>
      <c r="E8797" t="s">
        <v>483</v>
      </c>
      <c r="F8797" s="20">
        <v>2036</v>
      </c>
      <c r="G8797" s="20">
        <v>65</v>
      </c>
      <c r="H8797" s="11">
        <v>23839.643983280399</v>
      </c>
      <c r="I8797" s="10">
        <v>2877018.4994775201</v>
      </c>
      <c r="J8797" s="33">
        <f t="shared" si="548"/>
        <v>8.2862324269412195E-3</v>
      </c>
      <c r="K8797" s="33">
        <f t="shared" si="549"/>
        <v>8.2519962313108985E-3</v>
      </c>
      <c r="L8797" s="33">
        <f t="shared" si="550"/>
        <v>0.92023346932594596</v>
      </c>
      <c r="M8797" s="33">
        <f t="shared" si="551"/>
        <v>0.91263970620514212</v>
      </c>
    </row>
    <row r="8798" spans="1:13" ht="41.4">
      <c r="A8798" t="s">
        <v>164</v>
      </c>
      <c r="B8798" t="s">
        <v>115</v>
      </c>
      <c r="C8798" s="14" t="s">
        <v>383</v>
      </c>
      <c r="D8798" t="s">
        <v>465</v>
      </c>
      <c r="E8798" t="s">
        <v>483</v>
      </c>
      <c r="F8798" s="20">
        <v>2036</v>
      </c>
      <c r="G8798" s="20">
        <v>66</v>
      </c>
      <c r="H8798" s="11">
        <v>24863.5329826216</v>
      </c>
      <c r="I8798" s="10">
        <v>2773466.4312260002</v>
      </c>
      <c r="J8798" s="33">
        <f t="shared" si="548"/>
        <v>8.9647859814300217E-3</v>
      </c>
      <c r="K8798" s="33">
        <f t="shared" si="549"/>
        <v>8.9247220983489362E-3</v>
      </c>
      <c r="L8798" s="33">
        <f t="shared" si="550"/>
        <v>0.91263970620514212</v>
      </c>
      <c r="M8798" s="33">
        <f t="shared" si="551"/>
        <v>0.90449465045134236</v>
      </c>
    </row>
    <row r="8799" spans="1:13" ht="41.4">
      <c r="A8799" t="s">
        <v>164</v>
      </c>
      <c r="B8799" t="s">
        <v>115</v>
      </c>
      <c r="C8799" s="14" t="s">
        <v>383</v>
      </c>
      <c r="D8799" t="s">
        <v>465</v>
      </c>
      <c r="E8799" t="s">
        <v>483</v>
      </c>
      <c r="F8799" s="20">
        <v>2036</v>
      </c>
      <c r="G8799" s="20">
        <v>67</v>
      </c>
      <c r="H8799" s="11">
        <v>26241.835955018301</v>
      </c>
      <c r="I8799" s="10">
        <v>2660708.0600467199</v>
      </c>
      <c r="J8799" s="33">
        <f t="shared" si="548"/>
        <v>9.8627265234644025E-3</v>
      </c>
      <c r="K8799" s="33">
        <f t="shared" si="549"/>
        <v>9.8142493395296793E-3</v>
      </c>
      <c r="L8799" s="33">
        <f t="shared" si="550"/>
        <v>0.90449465045134236</v>
      </c>
      <c r="M8799" s="33">
        <f t="shared" si="551"/>
        <v>0.89561771442554217</v>
      </c>
    </row>
    <row r="8800" spans="1:13" ht="41.4">
      <c r="A8800" t="s">
        <v>164</v>
      </c>
      <c r="B8800" t="s">
        <v>115</v>
      </c>
      <c r="C8800" s="14" t="s">
        <v>383</v>
      </c>
      <c r="D8800" t="s">
        <v>465</v>
      </c>
      <c r="E8800" t="s">
        <v>483</v>
      </c>
      <c r="F8800" s="20">
        <v>2036</v>
      </c>
      <c r="G8800" s="20">
        <v>68</v>
      </c>
      <c r="H8800" s="11">
        <v>27449.443009628802</v>
      </c>
      <c r="I8800" s="10">
        <v>2530223.8291358901</v>
      </c>
      <c r="J8800" s="33">
        <f t="shared" si="548"/>
        <v>1.084862243946347E-2</v>
      </c>
      <c r="K8800" s="33">
        <f t="shared" si="549"/>
        <v>1.078998835959466E-2</v>
      </c>
      <c r="L8800" s="33">
        <f t="shared" si="550"/>
        <v>0.89561771442554217</v>
      </c>
      <c r="M8800" s="33">
        <f t="shared" si="551"/>
        <v>0.88595400971224381</v>
      </c>
    </row>
    <row r="8801" spans="1:13" ht="41.4">
      <c r="A8801" t="s">
        <v>164</v>
      </c>
      <c r="B8801" t="s">
        <v>115</v>
      </c>
      <c r="C8801" s="14" t="s">
        <v>383</v>
      </c>
      <c r="D8801" t="s">
        <v>465</v>
      </c>
      <c r="E8801" t="s">
        <v>483</v>
      </c>
      <c r="F8801" s="20">
        <v>2036</v>
      </c>
      <c r="G8801" s="20">
        <v>69</v>
      </c>
      <c r="H8801" s="11">
        <v>28351.490479884302</v>
      </c>
      <c r="I8801" s="10">
        <v>2372467.0170276999</v>
      </c>
      <c r="J8801" s="33">
        <f t="shared" si="548"/>
        <v>1.1950214808635749E-2</v>
      </c>
      <c r="K8801" s="33">
        <f t="shared" si="549"/>
        <v>1.1879094574242632E-2</v>
      </c>
      <c r="L8801" s="33">
        <f t="shared" si="550"/>
        <v>0.88595400971224381</v>
      </c>
      <c r="M8801" s="33">
        <f t="shared" si="551"/>
        <v>0.87542967824244255</v>
      </c>
    </row>
    <row r="8802" spans="1:13" ht="41.4">
      <c r="A8802" t="s">
        <v>164</v>
      </c>
      <c r="B8802" t="s">
        <v>115</v>
      </c>
      <c r="C8802" s="14" t="s">
        <v>383</v>
      </c>
      <c r="D8802" t="s">
        <v>465</v>
      </c>
      <c r="E8802" t="s">
        <v>483</v>
      </c>
      <c r="F8802" s="20">
        <v>2037</v>
      </c>
      <c r="G8802" s="20">
        <v>30</v>
      </c>
      <c r="H8802" s="11">
        <v>833.06956676162201</v>
      </c>
      <c r="I8802" s="10">
        <v>4685572.0057120305</v>
      </c>
      <c r="J8802" s="33">
        <f t="shared" si="548"/>
        <v>1.7779463547802778E-4</v>
      </c>
      <c r="K8802" s="33">
        <f t="shared" si="549"/>
        <v>1.77778830948494E-4</v>
      </c>
      <c r="L8802" s="33">
        <f t="shared" si="550"/>
        <v>1</v>
      </c>
      <c r="M8802" s="33">
        <f t="shared" si="551"/>
        <v>0.99982222116905151</v>
      </c>
    </row>
    <row r="8803" spans="1:13" ht="41.4">
      <c r="A8803" t="s">
        <v>164</v>
      </c>
      <c r="B8803" t="s">
        <v>115</v>
      </c>
      <c r="C8803" s="14" t="s">
        <v>383</v>
      </c>
      <c r="D8803" t="s">
        <v>465</v>
      </c>
      <c r="E8803" t="s">
        <v>483</v>
      </c>
      <c r="F8803" s="20">
        <v>2037</v>
      </c>
      <c r="G8803" s="20">
        <v>31</v>
      </c>
      <c r="H8803" s="11">
        <v>989.04396265608204</v>
      </c>
      <c r="I8803" s="10">
        <v>4602522.8865286401</v>
      </c>
      <c r="J8803" s="33">
        <f t="shared" si="548"/>
        <v>2.1489169897470048E-4</v>
      </c>
      <c r="K8803" s="33">
        <f t="shared" si="549"/>
        <v>2.1486861140740388E-4</v>
      </c>
      <c r="L8803" s="33">
        <f t="shared" si="550"/>
        <v>0.99982222116905151</v>
      </c>
      <c r="M8803" s="33">
        <f t="shared" si="551"/>
        <v>0.99960739075673466</v>
      </c>
    </row>
    <row r="8804" spans="1:13" ht="41.4">
      <c r="A8804" t="s">
        <v>164</v>
      </c>
      <c r="B8804" t="s">
        <v>115</v>
      </c>
      <c r="C8804" s="14" t="s">
        <v>383</v>
      </c>
      <c r="D8804" t="s">
        <v>465</v>
      </c>
      <c r="E8804" t="s">
        <v>483</v>
      </c>
      <c r="F8804" s="20">
        <v>2037</v>
      </c>
      <c r="G8804" s="20">
        <v>32</v>
      </c>
      <c r="H8804" s="11">
        <v>1024.4581562600299</v>
      </c>
      <c r="I8804" s="10">
        <v>4541745.3666617302</v>
      </c>
      <c r="J8804" s="33">
        <f t="shared" si="548"/>
        <v>2.2556485966385788E-4</v>
      </c>
      <c r="K8804" s="33">
        <f t="shared" si="549"/>
        <v>2.2553942182357289E-4</v>
      </c>
      <c r="L8804" s="33">
        <f t="shared" si="550"/>
        <v>0.99960739075673466</v>
      </c>
      <c r="M8804" s="33">
        <f t="shared" si="551"/>
        <v>0.99938193988377277</v>
      </c>
    </row>
    <row r="8805" spans="1:13" ht="41.4">
      <c r="A8805" t="s">
        <v>164</v>
      </c>
      <c r="B8805" t="s">
        <v>115</v>
      </c>
      <c r="C8805" s="14" t="s">
        <v>383</v>
      </c>
      <c r="D8805" t="s">
        <v>465</v>
      </c>
      <c r="E8805" t="s">
        <v>483</v>
      </c>
      <c r="F8805" s="20">
        <v>2037</v>
      </c>
      <c r="G8805" s="20">
        <v>33</v>
      </c>
      <c r="H8805" s="11">
        <v>1051.7067699756301</v>
      </c>
      <c r="I8805" s="10">
        <v>4413211.5140439104</v>
      </c>
      <c r="J8805" s="33">
        <f t="shared" si="548"/>
        <v>2.3830871614216628E-4</v>
      </c>
      <c r="K8805" s="33">
        <f t="shared" si="549"/>
        <v>2.3828032287553924E-4</v>
      </c>
      <c r="L8805" s="33">
        <f t="shared" si="550"/>
        <v>0.99938193988377277</v>
      </c>
      <c r="M8805" s="33">
        <f t="shared" si="551"/>
        <v>0.99914380683246129</v>
      </c>
    </row>
    <row r="8806" spans="1:13" ht="41.4">
      <c r="A8806" t="s">
        <v>164</v>
      </c>
      <c r="B8806" t="s">
        <v>115</v>
      </c>
      <c r="C8806" s="14" t="s">
        <v>383</v>
      </c>
      <c r="D8806" t="s">
        <v>465</v>
      </c>
      <c r="E8806" t="s">
        <v>483</v>
      </c>
      <c r="F8806" s="20">
        <v>2037</v>
      </c>
      <c r="G8806" s="20">
        <v>34</v>
      </c>
      <c r="H8806" s="11">
        <v>1101.7904028953801</v>
      </c>
      <c r="I8806" s="10">
        <v>4347695.6234600404</v>
      </c>
      <c r="J8806" s="33">
        <f t="shared" si="548"/>
        <v>2.5341939692147508E-4</v>
      </c>
      <c r="K8806" s="33">
        <f t="shared" si="549"/>
        <v>2.5338728893842255E-4</v>
      </c>
      <c r="L8806" s="33">
        <f t="shared" si="550"/>
        <v>0.99914380683246129</v>
      </c>
      <c r="M8806" s="33">
        <f t="shared" si="551"/>
        <v>0.99889063649198839</v>
      </c>
    </row>
    <row r="8807" spans="1:13" ht="41.4">
      <c r="A8807" t="s">
        <v>164</v>
      </c>
      <c r="B8807" t="s">
        <v>115</v>
      </c>
      <c r="C8807" s="14" t="s">
        <v>383</v>
      </c>
      <c r="D8807" t="s">
        <v>465</v>
      </c>
      <c r="E8807" t="s">
        <v>483</v>
      </c>
      <c r="F8807" s="20">
        <v>2037</v>
      </c>
      <c r="G8807" s="20">
        <v>35</v>
      </c>
      <c r="H8807" s="11">
        <v>1660.5480821006199</v>
      </c>
      <c r="I8807" s="10">
        <v>4325765.3568472797</v>
      </c>
      <c r="J8807" s="33">
        <f t="shared" si="548"/>
        <v>3.8387382234501659E-4</v>
      </c>
      <c r="K8807" s="33">
        <f t="shared" si="549"/>
        <v>3.8380015221628483E-4</v>
      </c>
      <c r="L8807" s="33">
        <f t="shared" si="550"/>
        <v>0.99889063649198839</v>
      </c>
      <c r="M8807" s="33">
        <f t="shared" si="551"/>
        <v>0.99850726211365537</v>
      </c>
    </row>
    <row r="8808" spans="1:13" ht="41.4">
      <c r="A8808" t="s">
        <v>164</v>
      </c>
      <c r="B8808" t="s">
        <v>115</v>
      </c>
      <c r="C8808" s="14" t="s">
        <v>383</v>
      </c>
      <c r="D8808" t="s">
        <v>465</v>
      </c>
      <c r="E8808" t="s">
        <v>483</v>
      </c>
      <c r="F8808" s="20">
        <v>2037</v>
      </c>
      <c r="G8808" s="20">
        <v>36</v>
      </c>
      <c r="H8808" s="11">
        <v>1778.41198745926</v>
      </c>
      <c r="I8808" s="10">
        <v>4304793.5570384897</v>
      </c>
      <c r="J8808" s="33">
        <f t="shared" si="548"/>
        <v>4.1312364086577239E-4</v>
      </c>
      <c r="K8808" s="33">
        <f t="shared" si="549"/>
        <v>4.13038317044645E-4</v>
      </c>
      <c r="L8808" s="33">
        <f t="shared" si="550"/>
        <v>0.99850726211365537</v>
      </c>
      <c r="M8808" s="33">
        <f t="shared" si="551"/>
        <v>0.99809484035455509</v>
      </c>
    </row>
    <row r="8809" spans="1:13" ht="41.4">
      <c r="A8809" t="s">
        <v>164</v>
      </c>
      <c r="B8809" t="s">
        <v>115</v>
      </c>
      <c r="C8809" s="14" t="s">
        <v>383</v>
      </c>
      <c r="D8809" t="s">
        <v>465</v>
      </c>
      <c r="E8809" t="s">
        <v>483</v>
      </c>
      <c r="F8809" s="20">
        <v>2037</v>
      </c>
      <c r="G8809" s="20">
        <v>37</v>
      </c>
      <c r="H8809" s="11">
        <v>1907.18440041534</v>
      </c>
      <c r="I8809" s="10">
        <v>4283782.5798194101</v>
      </c>
      <c r="J8809" s="33">
        <f t="shared" si="548"/>
        <v>4.4521036370985485E-4</v>
      </c>
      <c r="K8809" s="33">
        <f t="shared" si="549"/>
        <v>4.4511127228197278E-4</v>
      </c>
      <c r="L8809" s="33">
        <f t="shared" si="550"/>
        <v>0.99809484035455509</v>
      </c>
      <c r="M8809" s="33">
        <f t="shared" si="551"/>
        <v>0.9976505770903068</v>
      </c>
    </row>
    <row r="8810" spans="1:13" ht="41.4">
      <c r="A8810" t="s">
        <v>164</v>
      </c>
      <c r="B8810" t="s">
        <v>115</v>
      </c>
      <c r="C8810" s="14" t="s">
        <v>383</v>
      </c>
      <c r="D8810" t="s">
        <v>465</v>
      </c>
      <c r="E8810" t="s">
        <v>483</v>
      </c>
      <c r="F8810" s="20">
        <v>2037</v>
      </c>
      <c r="G8810" s="20">
        <v>38</v>
      </c>
      <c r="H8810" s="11">
        <v>2068.6879537442101</v>
      </c>
      <c r="I8810" s="10">
        <v>4302036.8852388896</v>
      </c>
      <c r="J8810" s="33">
        <f t="shared" si="548"/>
        <v>4.8086244003213305E-4</v>
      </c>
      <c r="K8810" s="33">
        <f t="shared" si="549"/>
        <v>4.8074684421828273E-4</v>
      </c>
      <c r="L8810" s="33">
        <f t="shared" si="550"/>
        <v>0.9976505770903068</v>
      </c>
      <c r="M8810" s="33">
        <f t="shared" si="551"/>
        <v>0.99717095972373804</v>
      </c>
    </row>
    <row r="8811" spans="1:13" ht="41.4">
      <c r="A8811" t="s">
        <v>164</v>
      </c>
      <c r="B8811" t="s">
        <v>115</v>
      </c>
      <c r="C8811" s="14" t="s">
        <v>383</v>
      </c>
      <c r="D8811" t="s">
        <v>465</v>
      </c>
      <c r="E8811" t="s">
        <v>483</v>
      </c>
      <c r="F8811" s="20">
        <v>2037</v>
      </c>
      <c r="G8811" s="20">
        <v>39</v>
      </c>
      <c r="H8811" s="11">
        <v>2268.9697218480601</v>
      </c>
      <c r="I8811" s="10">
        <v>4358932.0733911898</v>
      </c>
      <c r="J8811" s="33">
        <f t="shared" si="548"/>
        <v>5.205333975491003E-4</v>
      </c>
      <c r="K8811" s="33">
        <f t="shared" si="549"/>
        <v>5.2039794354397095E-4</v>
      </c>
      <c r="L8811" s="33">
        <f t="shared" si="550"/>
        <v>0.99717095972373804</v>
      </c>
      <c r="M8811" s="33">
        <f t="shared" si="551"/>
        <v>0.99665203400693603</v>
      </c>
    </row>
    <row r="8812" spans="1:13" ht="41.4">
      <c r="A8812" t="s">
        <v>164</v>
      </c>
      <c r="B8812" t="s">
        <v>115</v>
      </c>
      <c r="C8812" s="14" t="s">
        <v>383</v>
      </c>
      <c r="D8812" t="s">
        <v>465</v>
      </c>
      <c r="E8812" t="s">
        <v>483</v>
      </c>
      <c r="F8812" s="20">
        <v>2037</v>
      </c>
      <c r="G8812" s="20">
        <v>40</v>
      </c>
      <c r="H8812" s="11">
        <v>3416.8625374635999</v>
      </c>
      <c r="I8812" s="10">
        <v>4493483.0187523803</v>
      </c>
      <c r="J8812" s="33">
        <f t="shared" si="548"/>
        <v>7.6040401692945416E-4</v>
      </c>
      <c r="K8812" s="33">
        <f t="shared" si="549"/>
        <v>7.6011498306050029E-4</v>
      </c>
      <c r="L8812" s="33">
        <f t="shared" si="550"/>
        <v>0.99665203400693603</v>
      </c>
      <c r="M8812" s="33">
        <f t="shared" si="551"/>
        <v>0.99589446386298963</v>
      </c>
    </row>
    <row r="8813" spans="1:13" ht="41.4">
      <c r="A8813" t="s">
        <v>164</v>
      </c>
      <c r="B8813" t="s">
        <v>115</v>
      </c>
      <c r="C8813" s="14" t="s">
        <v>383</v>
      </c>
      <c r="D8813" t="s">
        <v>465</v>
      </c>
      <c r="E8813" t="s">
        <v>483</v>
      </c>
      <c r="F8813" s="20">
        <v>2037</v>
      </c>
      <c r="G8813" s="20">
        <v>41</v>
      </c>
      <c r="H8813" s="11">
        <v>3575.6117229141701</v>
      </c>
      <c r="I8813" s="10">
        <v>4446732.8222545004</v>
      </c>
      <c r="J8813" s="33">
        <f t="shared" si="548"/>
        <v>8.0409861933223355E-4</v>
      </c>
      <c r="K8813" s="33">
        <f t="shared" si="549"/>
        <v>8.0377541867160396E-4</v>
      </c>
      <c r="L8813" s="33">
        <f t="shared" si="550"/>
        <v>0.99589446386298963</v>
      </c>
      <c r="M8813" s="33">
        <f t="shared" si="551"/>
        <v>0.9950939883733454</v>
      </c>
    </row>
    <row r="8814" spans="1:13" ht="41.4">
      <c r="A8814" t="s">
        <v>164</v>
      </c>
      <c r="B8814" t="s">
        <v>115</v>
      </c>
      <c r="C8814" s="14" t="s">
        <v>383</v>
      </c>
      <c r="D8814" t="s">
        <v>465</v>
      </c>
      <c r="E8814" t="s">
        <v>483</v>
      </c>
      <c r="F8814" s="20">
        <v>2037</v>
      </c>
      <c r="G8814" s="20">
        <v>42</v>
      </c>
      <c r="H8814" s="11">
        <v>3825.65746359274</v>
      </c>
      <c r="I8814" s="10">
        <v>4370632.1522863796</v>
      </c>
      <c r="J8814" s="33">
        <f t="shared" si="548"/>
        <v>8.7530987058507073E-4</v>
      </c>
      <c r="K8814" s="33">
        <f t="shared" si="549"/>
        <v>8.7492689864820949E-4</v>
      </c>
      <c r="L8814" s="33">
        <f t="shared" si="550"/>
        <v>0.9950939883733454</v>
      </c>
      <c r="M8814" s="33">
        <f t="shared" si="551"/>
        <v>0.99422335387623439</v>
      </c>
    </row>
    <row r="8815" spans="1:13" ht="41.4">
      <c r="A8815" t="s">
        <v>164</v>
      </c>
      <c r="B8815" t="s">
        <v>115</v>
      </c>
      <c r="C8815" s="14" t="s">
        <v>383</v>
      </c>
      <c r="D8815" t="s">
        <v>465</v>
      </c>
      <c r="E8815" t="s">
        <v>483</v>
      </c>
      <c r="F8815" s="20">
        <v>2037</v>
      </c>
      <c r="G8815" s="20">
        <v>43</v>
      </c>
      <c r="H8815" s="11">
        <v>4115.1261715607197</v>
      </c>
      <c r="I8815" s="10">
        <v>4309683.8113666102</v>
      </c>
      <c r="J8815" s="33">
        <f t="shared" si="548"/>
        <v>9.5485570442714314E-4</v>
      </c>
      <c r="K8815" s="33">
        <f t="shared" si="549"/>
        <v>9.5439997478252714E-4</v>
      </c>
      <c r="L8815" s="33">
        <f t="shared" si="550"/>
        <v>0.99422335387623439</v>
      </c>
      <c r="M8815" s="33">
        <f t="shared" si="551"/>
        <v>0.99327446713236667</v>
      </c>
    </row>
    <row r="8816" spans="1:13" ht="41.4">
      <c r="A8816" t="s">
        <v>164</v>
      </c>
      <c r="B8816" t="s">
        <v>115</v>
      </c>
      <c r="C8816" s="14" t="s">
        <v>383</v>
      </c>
      <c r="D8816" t="s">
        <v>465</v>
      </c>
      <c r="E8816" t="s">
        <v>483</v>
      </c>
      <c r="F8816" s="20">
        <v>2037</v>
      </c>
      <c r="G8816" s="20">
        <v>44</v>
      </c>
      <c r="H8816" s="11">
        <v>4439.7885174783696</v>
      </c>
      <c r="I8816" s="10">
        <v>4251844.0373885902</v>
      </c>
      <c r="J8816" s="33">
        <f t="shared" si="548"/>
        <v>1.0442030512965879E-3</v>
      </c>
      <c r="K8816" s="33">
        <f t="shared" si="549"/>
        <v>1.0436580610004853E-3</v>
      </c>
      <c r="L8816" s="33">
        <f t="shared" si="550"/>
        <v>0.99327446713236667</v>
      </c>
      <c r="M8816" s="33">
        <f t="shared" si="551"/>
        <v>0.99223782822795803</v>
      </c>
    </row>
    <row r="8817" spans="1:13" ht="41.4">
      <c r="A8817" t="s">
        <v>164</v>
      </c>
      <c r="B8817" t="s">
        <v>115</v>
      </c>
      <c r="C8817" s="14" t="s">
        <v>383</v>
      </c>
      <c r="D8817" t="s">
        <v>465</v>
      </c>
      <c r="E8817" t="s">
        <v>483</v>
      </c>
      <c r="F8817" s="20">
        <v>2037</v>
      </c>
      <c r="G8817" s="20">
        <v>45</v>
      </c>
      <c r="H8817" s="11">
        <v>5766.2814113777204</v>
      </c>
      <c r="I8817" s="10">
        <v>4283374.8211090602</v>
      </c>
      <c r="J8817" s="33">
        <f t="shared" si="548"/>
        <v>1.3462005199639995E-3</v>
      </c>
      <c r="K8817" s="33">
        <f t="shared" si="549"/>
        <v>1.3452947985171937E-3</v>
      </c>
      <c r="L8817" s="33">
        <f t="shared" si="550"/>
        <v>0.99223782822795803</v>
      </c>
      <c r="M8817" s="33">
        <f t="shared" si="551"/>
        <v>0.99090297583875098</v>
      </c>
    </row>
    <row r="8818" spans="1:13" ht="41.4">
      <c r="A8818" t="s">
        <v>164</v>
      </c>
      <c r="B8818" t="s">
        <v>115</v>
      </c>
      <c r="C8818" s="14" t="s">
        <v>383</v>
      </c>
      <c r="D8818" t="s">
        <v>465</v>
      </c>
      <c r="E8818" t="s">
        <v>483</v>
      </c>
      <c r="F8818" s="20">
        <v>2037</v>
      </c>
      <c r="G8818" s="20">
        <v>46</v>
      </c>
      <c r="H8818" s="11">
        <v>6187.9170070801401</v>
      </c>
      <c r="I8818" s="10">
        <v>4293788.7649973202</v>
      </c>
      <c r="J8818" s="33">
        <f t="shared" si="548"/>
        <v>1.4411321436032501E-3</v>
      </c>
      <c r="K8818" s="33">
        <f t="shared" si="549"/>
        <v>1.4400942113346193E-3</v>
      </c>
      <c r="L8818" s="33">
        <f t="shared" si="550"/>
        <v>0.99090297583875098</v>
      </c>
      <c r="M8818" s="33">
        <f t="shared" si="551"/>
        <v>0.98947598219925137</v>
      </c>
    </row>
    <row r="8819" spans="1:13" ht="41.4">
      <c r="A8819" t="s">
        <v>164</v>
      </c>
      <c r="B8819" t="s">
        <v>115</v>
      </c>
      <c r="C8819" s="14" t="s">
        <v>383</v>
      </c>
      <c r="D8819" t="s">
        <v>465</v>
      </c>
      <c r="E8819" t="s">
        <v>483</v>
      </c>
      <c r="F8819" s="20">
        <v>2037</v>
      </c>
      <c r="G8819" s="20">
        <v>47</v>
      </c>
      <c r="H8819" s="11">
        <v>9279.3297406143902</v>
      </c>
      <c r="I8819" s="10">
        <v>6318408.6240094602</v>
      </c>
      <c r="J8819" s="33">
        <f t="shared" si="548"/>
        <v>1.4686181747336918E-3</v>
      </c>
      <c r="K8819" s="33">
        <f t="shared" si="549"/>
        <v>1.467540282797275E-3</v>
      </c>
      <c r="L8819" s="33">
        <f t="shared" si="550"/>
        <v>0.98947598219925137</v>
      </c>
      <c r="M8819" s="33">
        <f t="shared" si="551"/>
        <v>0.98802388633651361</v>
      </c>
    </row>
    <row r="8820" spans="1:13" ht="41.4">
      <c r="A8820" t="s">
        <v>164</v>
      </c>
      <c r="B8820" t="s">
        <v>115</v>
      </c>
      <c r="C8820" s="14" t="s">
        <v>383</v>
      </c>
      <c r="D8820" t="s">
        <v>465</v>
      </c>
      <c r="E8820" t="s">
        <v>483</v>
      </c>
      <c r="F8820" s="20">
        <v>2037</v>
      </c>
      <c r="G8820" s="20">
        <v>48</v>
      </c>
      <c r="H8820" s="11">
        <v>7403.0837516989995</v>
      </c>
      <c r="I8820" s="10">
        <v>4238359.5598140303</v>
      </c>
      <c r="J8820" s="33">
        <f t="shared" si="548"/>
        <v>1.7466861051363537E-3</v>
      </c>
      <c r="K8820" s="33">
        <f t="shared" si="549"/>
        <v>1.7451615367380935E-3</v>
      </c>
      <c r="L8820" s="33">
        <f t="shared" si="550"/>
        <v>0.98802388633651361</v>
      </c>
      <c r="M8820" s="33">
        <f t="shared" si="551"/>
        <v>0.98629962505270063</v>
      </c>
    </row>
    <row r="8821" spans="1:13" ht="41.4">
      <c r="A8821" t="s">
        <v>164</v>
      </c>
      <c r="B8821" t="s">
        <v>115</v>
      </c>
      <c r="C8821" s="14" t="s">
        <v>383</v>
      </c>
      <c r="D8821" t="s">
        <v>465</v>
      </c>
      <c r="E8821" t="s">
        <v>483</v>
      </c>
      <c r="F8821" s="20">
        <v>2037</v>
      </c>
      <c r="G8821" s="20">
        <v>49</v>
      </c>
      <c r="H8821" s="11">
        <v>8091.3515541853003</v>
      </c>
      <c r="I8821" s="10">
        <v>4213328.9182207398</v>
      </c>
      <c r="J8821" s="33">
        <f t="shared" si="548"/>
        <v>1.9204177293621367E-3</v>
      </c>
      <c r="K8821" s="33">
        <f t="shared" si="549"/>
        <v>1.9185749070861347E-3</v>
      </c>
      <c r="L8821" s="33">
        <f t="shared" si="550"/>
        <v>0.98629962505270063</v>
      </c>
      <c r="M8821" s="33">
        <f t="shared" si="551"/>
        <v>0.98440733534120606</v>
      </c>
    </row>
    <row r="8822" spans="1:13" ht="41.4">
      <c r="A8822" t="s">
        <v>164</v>
      </c>
      <c r="B8822" t="s">
        <v>115</v>
      </c>
      <c r="C8822" s="14" t="s">
        <v>383</v>
      </c>
      <c r="D8822" t="s">
        <v>465</v>
      </c>
      <c r="E8822" t="s">
        <v>483</v>
      </c>
      <c r="F8822" s="20">
        <v>2037</v>
      </c>
      <c r="G8822" s="20">
        <v>50</v>
      </c>
      <c r="H8822" s="11">
        <v>9061.5509248741491</v>
      </c>
      <c r="I8822" s="10">
        <v>4074835.8681265698</v>
      </c>
      <c r="J8822" s="33">
        <f t="shared" si="548"/>
        <v>2.2237830474973832E-3</v>
      </c>
      <c r="K8822" s="33">
        <f t="shared" si="549"/>
        <v>2.2213122738037328E-3</v>
      </c>
      <c r="L8822" s="33">
        <f t="shared" si="550"/>
        <v>0.98440733534120606</v>
      </c>
      <c r="M8822" s="33">
        <f t="shared" si="551"/>
        <v>0.98222065924479018</v>
      </c>
    </row>
    <row r="8823" spans="1:13" ht="41.4">
      <c r="A8823" t="s">
        <v>164</v>
      </c>
      <c r="B8823" t="s">
        <v>115</v>
      </c>
      <c r="C8823" s="14" t="s">
        <v>383</v>
      </c>
      <c r="D8823" t="s">
        <v>465</v>
      </c>
      <c r="E8823" t="s">
        <v>483</v>
      </c>
      <c r="F8823" s="20">
        <v>2037</v>
      </c>
      <c r="G8823" s="20">
        <v>51</v>
      </c>
      <c r="H8823" s="11">
        <v>9626.3305325554793</v>
      </c>
      <c r="I8823" s="10">
        <v>4030049.2440723102</v>
      </c>
      <c r="J8823" s="33">
        <f t="shared" si="548"/>
        <v>2.3886384382807695E-3</v>
      </c>
      <c r="K8823" s="33">
        <f t="shared" si="549"/>
        <v>2.3857879115639635E-3</v>
      </c>
      <c r="L8823" s="33">
        <f t="shared" si="550"/>
        <v>0.98222065924479018</v>
      </c>
      <c r="M8823" s="33">
        <f t="shared" si="551"/>
        <v>0.97987728906947558</v>
      </c>
    </row>
    <row r="8824" spans="1:13" ht="41.4">
      <c r="A8824" t="s">
        <v>164</v>
      </c>
      <c r="B8824" t="s">
        <v>115</v>
      </c>
      <c r="C8824" s="14" t="s">
        <v>383</v>
      </c>
      <c r="D8824" t="s">
        <v>465</v>
      </c>
      <c r="E8824" t="s">
        <v>483</v>
      </c>
      <c r="F8824" s="20">
        <v>2037</v>
      </c>
      <c r="G8824" s="20">
        <v>52</v>
      </c>
      <c r="H8824" s="11">
        <v>10689.549715127499</v>
      </c>
      <c r="I8824" s="10">
        <v>4075778.4517092202</v>
      </c>
      <c r="J8824" s="33">
        <f t="shared" si="548"/>
        <v>2.6227013665683242E-3</v>
      </c>
      <c r="K8824" s="33">
        <f t="shared" si="549"/>
        <v>2.6192650901046832E-3</v>
      </c>
      <c r="L8824" s="33">
        <f t="shared" si="550"/>
        <v>0.97987728906947558</v>
      </c>
      <c r="M8824" s="33">
        <f t="shared" si="551"/>
        <v>0.9773107306936295</v>
      </c>
    </row>
    <row r="8825" spans="1:13" ht="41.4">
      <c r="A8825" t="s">
        <v>164</v>
      </c>
      <c r="B8825" t="s">
        <v>115</v>
      </c>
      <c r="C8825" s="14" t="s">
        <v>383</v>
      </c>
      <c r="D8825" t="s">
        <v>465</v>
      </c>
      <c r="E8825" t="s">
        <v>483</v>
      </c>
      <c r="F8825" s="20">
        <v>2037</v>
      </c>
      <c r="G8825" s="20">
        <v>53</v>
      </c>
      <c r="H8825" s="11">
        <v>11915.224099397299</v>
      </c>
      <c r="I8825" s="10">
        <v>4144190.7655491498</v>
      </c>
      <c r="J8825" s="33">
        <f t="shared" si="548"/>
        <v>2.8751630350728808E-3</v>
      </c>
      <c r="K8825" s="33">
        <f t="shared" si="549"/>
        <v>2.8710337122738183E-3</v>
      </c>
      <c r="L8825" s="33">
        <f t="shared" si="550"/>
        <v>0.9773107306936295</v>
      </c>
      <c r="M8825" s="33">
        <f t="shared" si="551"/>
        <v>0.97450483863844117</v>
      </c>
    </row>
    <row r="8826" spans="1:13" ht="41.4">
      <c r="A8826" t="s">
        <v>164</v>
      </c>
      <c r="B8826" t="s">
        <v>115</v>
      </c>
      <c r="C8826" s="14" t="s">
        <v>383</v>
      </c>
      <c r="D8826" t="s">
        <v>465</v>
      </c>
      <c r="E8826" t="s">
        <v>483</v>
      </c>
      <c r="F8826" s="20">
        <v>2037</v>
      </c>
      <c r="G8826" s="20">
        <v>54</v>
      </c>
      <c r="H8826" s="11">
        <v>12917.1029084079</v>
      </c>
      <c r="I8826" s="10">
        <v>4106283.6347353901</v>
      </c>
      <c r="J8826" s="33">
        <f t="shared" si="548"/>
        <v>3.1456918365650797E-3</v>
      </c>
      <c r="K8826" s="33">
        <f t="shared" si="549"/>
        <v>3.1407493318902358E-3</v>
      </c>
      <c r="L8826" s="33">
        <f t="shared" si="550"/>
        <v>0.97450483863844117</v>
      </c>
      <c r="M8826" s="33">
        <f t="shared" si="551"/>
        <v>0.97144416321756366</v>
      </c>
    </row>
    <row r="8827" spans="1:13" ht="41.4">
      <c r="A8827" t="s">
        <v>164</v>
      </c>
      <c r="B8827" t="s">
        <v>115</v>
      </c>
      <c r="C8827" s="14" t="s">
        <v>383</v>
      </c>
      <c r="D8827" t="s">
        <v>465</v>
      </c>
      <c r="E8827" t="s">
        <v>483</v>
      </c>
      <c r="F8827" s="20">
        <v>2037</v>
      </c>
      <c r="G8827" s="20">
        <v>55</v>
      </c>
      <c r="H8827" s="11">
        <v>13594.622130784701</v>
      </c>
      <c r="I8827" s="10">
        <v>3959547.9660135098</v>
      </c>
      <c r="J8827" s="33">
        <f t="shared" si="548"/>
        <v>3.4333773065696248E-3</v>
      </c>
      <c r="K8827" s="33">
        <f t="shared" si="549"/>
        <v>3.4274900064066305E-3</v>
      </c>
      <c r="L8827" s="33">
        <f t="shared" si="550"/>
        <v>0.97144416321756366</v>
      </c>
      <c r="M8827" s="33">
        <f t="shared" si="551"/>
        <v>0.96811454805635344</v>
      </c>
    </row>
    <row r="8828" spans="1:13" ht="41.4">
      <c r="A8828" t="s">
        <v>164</v>
      </c>
      <c r="B8828" t="s">
        <v>115</v>
      </c>
      <c r="C8828" s="14" t="s">
        <v>383</v>
      </c>
      <c r="D8828" t="s">
        <v>465</v>
      </c>
      <c r="E8828" t="s">
        <v>483</v>
      </c>
      <c r="F8828" s="20">
        <v>2037</v>
      </c>
      <c r="G8828" s="20">
        <v>56</v>
      </c>
      <c r="H8828" s="11">
        <v>14292.5909766083</v>
      </c>
      <c r="I8828" s="10">
        <v>3871737.2839892199</v>
      </c>
      <c r="J8828" s="33">
        <f t="shared" si="548"/>
        <v>3.6915188010592549E-3</v>
      </c>
      <c r="K8828" s="33">
        <f t="shared" si="549"/>
        <v>3.6847135220438032E-3</v>
      </c>
      <c r="L8828" s="33">
        <f t="shared" si="550"/>
        <v>0.96811454805635344</v>
      </c>
      <c r="M8828" s="33">
        <f t="shared" si="551"/>
        <v>0.96454732329024284</v>
      </c>
    </row>
    <row r="8829" spans="1:13" ht="41.4">
      <c r="A8829" t="s">
        <v>164</v>
      </c>
      <c r="B8829" t="s">
        <v>115</v>
      </c>
      <c r="C8829" s="14" t="s">
        <v>383</v>
      </c>
      <c r="D8829" t="s">
        <v>465</v>
      </c>
      <c r="E8829" t="s">
        <v>483</v>
      </c>
      <c r="F8829" s="20">
        <v>2037</v>
      </c>
      <c r="G8829" s="20">
        <v>57</v>
      </c>
      <c r="H8829" s="11">
        <v>15368.0881272847</v>
      </c>
      <c r="I8829" s="10">
        <v>3798563.6938930098</v>
      </c>
      <c r="J8829" s="33">
        <f t="shared" si="548"/>
        <v>4.0457629161233062E-3</v>
      </c>
      <c r="K8829" s="33">
        <f t="shared" si="549"/>
        <v>4.0375898431568302E-3</v>
      </c>
      <c r="L8829" s="33">
        <f t="shared" si="550"/>
        <v>0.96454732329024284</v>
      </c>
      <c r="M8829" s="33">
        <f t="shared" si="551"/>
        <v>0.96065287681448208</v>
      </c>
    </row>
    <row r="8830" spans="1:13" ht="41.4">
      <c r="A8830" t="s">
        <v>164</v>
      </c>
      <c r="B8830" t="s">
        <v>115</v>
      </c>
      <c r="C8830" s="14" t="s">
        <v>383</v>
      </c>
      <c r="D8830" t="s">
        <v>465</v>
      </c>
      <c r="E8830" t="s">
        <v>483</v>
      </c>
      <c r="F8830" s="20">
        <v>2037</v>
      </c>
      <c r="G8830" s="20">
        <v>58</v>
      </c>
      <c r="H8830" s="11">
        <v>16497.458139681301</v>
      </c>
      <c r="I8830" s="10">
        <v>3719148.23279054</v>
      </c>
      <c r="J8830" s="33">
        <f t="shared" si="548"/>
        <v>4.4358162426085873E-3</v>
      </c>
      <c r="K8830" s="33">
        <f t="shared" si="549"/>
        <v>4.4259925404863676E-3</v>
      </c>
      <c r="L8830" s="33">
        <f t="shared" si="550"/>
        <v>0.96065287681448208</v>
      </c>
      <c r="M8830" s="33">
        <f t="shared" si="551"/>
        <v>0.9564010343477044</v>
      </c>
    </row>
    <row r="8831" spans="1:13" ht="41.4">
      <c r="A8831" t="s">
        <v>164</v>
      </c>
      <c r="B8831" t="s">
        <v>115</v>
      </c>
      <c r="C8831" s="14" t="s">
        <v>383</v>
      </c>
      <c r="D8831" t="s">
        <v>465</v>
      </c>
      <c r="E8831" t="s">
        <v>483</v>
      </c>
      <c r="F8831" s="20">
        <v>2037</v>
      </c>
      <c r="G8831" s="20">
        <v>59</v>
      </c>
      <c r="H8831" s="11">
        <v>17603.877706368999</v>
      </c>
      <c r="I8831" s="10">
        <v>3620574.0869882698</v>
      </c>
      <c r="J8831" s="33">
        <f t="shared" si="548"/>
        <v>4.8621785615807047E-3</v>
      </c>
      <c r="K8831" s="33">
        <f t="shared" si="549"/>
        <v>4.8503773057499977E-3</v>
      </c>
      <c r="L8831" s="33">
        <f t="shared" si="550"/>
        <v>0.9564010343477044</v>
      </c>
      <c r="M8831" s="33">
        <f t="shared" si="551"/>
        <v>0.95176212847550845</v>
      </c>
    </row>
    <row r="8832" spans="1:13" ht="41.4">
      <c r="A8832" t="s">
        <v>164</v>
      </c>
      <c r="B8832" t="s">
        <v>115</v>
      </c>
      <c r="C8832" s="14" t="s">
        <v>383</v>
      </c>
      <c r="D8832" t="s">
        <v>465</v>
      </c>
      <c r="E8832" t="s">
        <v>483</v>
      </c>
      <c r="F8832" s="20">
        <v>2037</v>
      </c>
      <c r="G8832" s="20">
        <v>60</v>
      </c>
      <c r="H8832" s="11">
        <v>18965.577221151801</v>
      </c>
      <c r="I8832" s="10">
        <v>3536673.09429924</v>
      </c>
      <c r="J8832" s="33">
        <f t="shared" si="548"/>
        <v>5.3625474324224074E-3</v>
      </c>
      <c r="K8832" s="33">
        <f t="shared" si="549"/>
        <v>5.3481946422402338E-3</v>
      </c>
      <c r="L8832" s="33">
        <f t="shared" si="550"/>
        <v>0.95176212847550845</v>
      </c>
      <c r="M8832" s="33">
        <f t="shared" si="551"/>
        <v>0.94667191935930861</v>
      </c>
    </row>
    <row r="8833" spans="1:13" ht="41.4">
      <c r="A8833" t="s">
        <v>164</v>
      </c>
      <c r="B8833" t="s">
        <v>115</v>
      </c>
      <c r="C8833" s="14" t="s">
        <v>383</v>
      </c>
      <c r="D8833" t="s">
        <v>465</v>
      </c>
      <c r="E8833" t="s">
        <v>483</v>
      </c>
      <c r="F8833" s="20">
        <v>2037</v>
      </c>
      <c r="G8833" s="20">
        <v>61</v>
      </c>
      <c r="H8833" s="11">
        <v>19882.0907402788</v>
      </c>
      <c r="I8833" s="10">
        <v>3440409.4936188799</v>
      </c>
      <c r="J8833" s="33">
        <f t="shared" si="548"/>
        <v>5.7789896165428055E-3</v>
      </c>
      <c r="K8833" s="33">
        <f t="shared" si="549"/>
        <v>5.7623233761805448E-3</v>
      </c>
      <c r="L8833" s="33">
        <f t="shared" si="550"/>
        <v>0.94667191935930861</v>
      </c>
      <c r="M8833" s="33">
        <f t="shared" si="551"/>
        <v>0.94121688962881078</v>
      </c>
    </row>
    <row r="8834" spans="1:13" ht="41.4">
      <c r="A8834" t="s">
        <v>164</v>
      </c>
      <c r="B8834" t="s">
        <v>115</v>
      </c>
      <c r="C8834" s="14" t="s">
        <v>383</v>
      </c>
      <c r="D8834" t="s">
        <v>465</v>
      </c>
      <c r="E8834" t="s">
        <v>483</v>
      </c>
      <c r="F8834" s="20">
        <v>2037</v>
      </c>
      <c r="G8834" s="20">
        <v>62</v>
      </c>
      <c r="H8834" s="11">
        <v>21240.598277929999</v>
      </c>
      <c r="I8834" s="10">
        <v>3342928.9256674401</v>
      </c>
      <c r="J8834" s="33">
        <f t="shared" ref="J8834:J8897" si="552">IF(I8834&gt;0,H8834/I8834,0)</f>
        <v>6.3538886857096907E-3</v>
      </c>
      <c r="K8834" s="33">
        <f t="shared" ref="K8834:K8897" si="553">1-EXP(-J8834)</f>
        <v>6.3337454202632149E-3</v>
      </c>
      <c r="L8834" s="33">
        <f t="shared" ref="L8834:L8897" si="554">IF(G8834=30,1,M8833)</f>
        <v>0.94121688962881078</v>
      </c>
      <c r="M8834" s="33">
        <f t="shared" ref="M8834:M8897" si="555">L8834*(1-K8834)</f>
        <v>0.93525546146464988</v>
      </c>
    </row>
    <row r="8835" spans="1:13" ht="41.4">
      <c r="A8835" t="s">
        <v>164</v>
      </c>
      <c r="B8835" t="s">
        <v>115</v>
      </c>
      <c r="C8835" s="14" t="s">
        <v>383</v>
      </c>
      <c r="D8835" t="s">
        <v>465</v>
      </c>
      <c r="E8835" t="s">
        <v>483</v>
      </c>
      <c r="F8835" s="20">
        <v>2037</v>
      </c>
      <c r="G8835" s="20">
        <v>63</v>
      </c>
      <c r="H8835" s="11">
        <v>22482.5987626934</v>
      </c>
      <c r="I8835" s="10">
        <v>3219130.7052732198</v>
      </c>
      <c r="J8835" s="33">
        <f t="shared" si="552"/>
        <v>6.9840589963821352E-3</v>
      </c>
      <c r="K8835" s="33">
        <f t="shared" si="553"/>
        <v>6.9597271343553313E-3</v>
      </c>
      <c r="L8835" s="33">
        <f t="shared" si="554"/>
        <v>0.93525546146464988</v>
      </c>
      <c r="M8835" s="33">
        <f t="shared" si="555"/>
        <v>0.92874633865194034</v>
      </c>
    </row>
    <row r="8836" spans="1:13" ht="41.4">
      <c r="A8836" t="s">
        <v>164</v>
      </c>
      <c r="B8836" t="s">
        <v>115</v>
      </c>
      <c r="C8836" s="14" t="s">
        <v>383</v>
      </c>
      <c r="D8836" t="s">
        <v>465</v>
      </c>
      <c r="E8836" t="s">
        <v>483</v>
      </c>
      <c r="F8836" s="20">
        <v>2037</v>
      </c>
      <c r="G8836" s="20">
        <v>64</v>
      </c>
      <c r="H8836" s="11">
        <v>24146.268100111902</v>
      </c>
      <c r="I8836" s="10">
        <v>3148807.9944140101</v>
      </c>
      <c r="J8836" s="33">
        <f t="shared" si="552"/>
        <v>7.6683837639346117E-3</v>
      </c>
      <c r="K8836" s="33">
        <f t="shared" si="553"/>
        <v>7.6390567207128557E-3</v>
      </c>
      <c r="L8836" s="33">
        <f t="shared" si="554"/>
        <v>0.92874633865194034</v>
      </c>
      <c r="M8836" s="33">
        <f t="shared" si="555"/>
        <v>0.92165159269182373</v>
      </c>
    </row>
    <row r="8837" spans="1:13" ht="41.4">
      <c r="A8837" t="s">
        <v>164</v>
      </c>
      <c r="B8837" t="s">
        <v>115</v>
      </c>
      <c r="C8837" s="14" t="s">
        <v>383</v>
      </c>
      <c r="D8837" t="s">
        <v>465</v>
      </c>
      <c r="E8837" t="s">
        <v>483</v>
      </c>
      <c r="F8837" s="20">
        <v>2037</v>
      </c>
      <c r="G8837" s="20">
        <v>65</v>
      </c>
      <c r="H8837" s="11">
        <v>23777.693452859399</v>
      </c>
      <c r="I8837" s="10">
        <v>2930395.0610312498</v>
      </c>
      <c r="J8837" s="33">
        <f t="shared" si="552"/>
        <v>8.1141596807400001E-3</v>
      </c>
      <c r="K8837" s="33">
        <f t="shared" si="553"/>
        <v>8.0813287455724359E-3</v>
      </c>
      <c r="L8837" s="33">
        <f t="shared" si="554"/>
        <v>0.92165159269182373</v>
      </c>
      <c r="M8837" s="33">
        <f t="shared" si="555"/>
        <v>0.91420342318240067</v>
      </c>
    </row>
    <row r="8838" spans="1:13" ht="41.4">
      <c r="A8838" t="s">
        <v>164</v>
      </c>
      <c r="B8838" t="s">
        <v>115</v>
      </c>
      <c r="C8838" s="14" t="s">
        <v>383</v>
      </c>
      <c r="D8838" t="s">
        <v>465</v>
      </c>
      <c r="E8838" t="s">
        <v>483</v>
      </c>
      <c r="F8838" s="20">
        <v>2037</v>
      </c>
      <c r="G8838" s="20">
        <v>66</v>
      </c>
      <c r="H8838" s="11">
        <v>24740.7332585166</v>
      </c>
      <c r="I8838" s="10">
        <v>2820888.7286382201</v>
      </c>
      <c r="J8838" s="33">
        <f t="shared" si="552"/>
        <v>8.7705456111557278E-3</v>
      </c>
      <c r="K8838" s="33">
        <f t="shared" si="553"/>
        <v>8.7321965718901717E-3</v>
      </c>
      <c r="L8838" s="33">
        <f t="shared" si="554"/>
        <v>0.91420342318240067</v>
      </c>
      <c r="M8838" s="33">
        <f t="shared" si="555"/>
        <v>0.90622041918447704</v>
      </c>
    </row>
    <row r="8839" spans="1:13" ht="41.4">
      <c r="A8839" t="s">
        <v>164</v>
      </c>
      <c r="B8839" t="s">
        <v>115</v>
      </c>
      <c r="C8839" s="14" t="s">
        <v>383</v>
      </c>
      <c r="D8839" t="s">
        <v>465</v>
      </c>
      <c r="E8839" t="s">
        <v>483</v>
      </c>
      <c r="F8839" s="20">
        <v>2037</v>
      </c>
      <c r="G8839" s="20">
        <v>67</v>
      </c>
      <c r="H8839" s="11">
        <v>26190.976445926099</v>
      </c>
      <c r="I8839" s="10">
        <v>2714067.8952951399</v>
      </c>
      <c r="J8839" s="33">
        <f t="shared" si="552"/>
        <v>9.6500815220313327E-3</v>
      </c>
      <c r="K8839" s="33">
        <f t="shared" si="553"/>
        <v>9.6036689005161158E-3</v>
      </c>
      <c r="L8839" s="33">
        <f t="shared" si="554"/>
        <v>0.90622041918447704</v>
      </c>
      <c r="M8839" s="33">
        <f t="shared" si="555"/>
        <v>0.89751737832774237</v>
      </c>
    </row>
    <row r="8840" spans="1:13" ht="41.4">
      <c r="A8840" t="s">
        <v>164</v>
      </c>
      <c r="B8840" t="s">
        <v>115</v>
      </c>
      <c r="C8840" s="14" t="s">
        <v>383</v>
      </c>
      <c r="D8840" t="s">
        <v>465</v>
      </c>
      <c r="E8840" t="s">
        <v>483</v>
      </c>
      <c r="F8840" s="20">
        <v>2037</v>
      </c>
      <c r="G8840" s="20">
        <v>68</v>
      </c>
      <c r="H8840" s="11">
        <v>27597.4499087326</v>
      </c>
      <c r="I8840" s="10">
        <v>2598163.3937170301</v>
      </c>
      <c r="J8840" s="33">
        <f t="shared" si="552"/>
        <v>1.0621906988401777E-2</v>
      </c>
      <c r="K8840" s="33">
        <f t="shared" si="553"/>
        <v>1.056569374104388E-2</v>
      </c>
      <c r="L8840" s="33">
        <f t="shared" si="554"/>
        <v>0.89751737832774237</v>
      </c>
      <c r="M8840" s="33">
        <f t="shared" si="555"/>
        <v>0.88803448458106682</v>
      </c>
    </row>
    <row r="8841" spans="1:13" ht="41.4">
      <c r="A8841" t="s">
        <v>164</v>
      </c>
      <c r="B8841" t="s">
        <v>115</v>
      </c>
      <c r="C8841" s="14" t="s">
        <v>383</v>
      </c>
      <c r="D8841" t="s">
        <v>465</v>
      </c>
      <c r="E8841" t="s">
        <v>483</v>
      </c>
      <c r="F8841" s="20">
        <v>2037</v>
      </c>
      <c r="G8841" s="20">
        <v>69</v>
      </c>
      <c r="H8841" s="11">
        <v>28818.9835015545</v>
      </c>
      <c r="I8841" s="10">
        <v>2464931.6040759999</v>
      </c>
      <c r="J8841" s="33">
        <f t="shared" si="552"/>
        <v>1.1691595602044112E-2</v>
      </c>
      <c r="K8841" s="33">
        <f t="shared" si="553"/>
        <v>1.1623514482128949E-2</v>
      </c>
      <c r="L8841" s="33">
        <f t="shared" si="554"/>
        <v>0.88803448458106682</v>
      </c>
      <c r="M8841" s="33">
        <f t="shared" si="555"/>
        <v>0.87771240288890884</v>
      </c>
    </row>
    <row r="8842" spans="1:13" ht="41.4">
      <c r="A8842" t="s">
        <v>164</v>
      </c>
      <c r="B8842" t="s">
        <v>115</v>
      </c>
      <c r="C8842" s="14" t="s">
        <v>383</v>
      </c>
      <c r="D8842" t="s">
        <v>465</v>
      </c>
      <c r="E8842" t="s">
        <v>483</v>
      </c>
      <c r="F8842" s="20">
        <v>2038</v>
      </c>
      <c r="G8842" s="20">
        <v>30</v>
      </c>
      <c r="H8842" s="11">
        <v>770.20518317867504</v>
      </c>
      <c r="I8842" s="10">
        <v>4653475.5721085798</v>
      </c>
      <c r="J8842" s="33">
        <f t="shared" si="552"/>
        <v>1.6551181396439138E-4</v>
      </c>
      <c r="K8842" s="33">
        <f t="shared" si="553"/>
        <v>1.6549811763977296E-4</v>
      </c>
      <c r="L8842" s="33">
        <f t="shared" si="554"/>
        <v>1</v>
      </c>
      <c r="M8842" s="33">
        <f t="shared" si="555"/>
        <v>0.99983450188236023</v>
      </c>
    </row>
    <row r="8843" spans="1:13" ht="41.4">
      <c r="A8843" t="s">
        <v>164</v>
      </c>
      <c r="B8843" t="s">
        <v>115</v>
      </c>
      <c r="C8843" s="14" t="s">
        <v>383</v>
      </c>
      <c r="D8843" t="s">
        <v>465</v>
      </c>
      <c r="E8843" t="s">
        <v>483</v>
      </c>
      <c r="F8843" s="20">
        <v>2038</v>
      </c>
      <c r="G8843" s="20">
        <v>31</v>
      </c>
      <c r="H8843" s="11">
        <v>1006.63720324387</v>
      </c>
      <c r="I8843" s="10">
        <v>4679838.173928</v>
      </c>
      <c r="J8843" s="33">
        <f t="shared" si="552"/>
        <v>2.1510085730142969E-4</v>
      </c>
      <c r="K8843" s="33">
        <f t="shared" si="553"/>
        <v>2.1507772477069587E-4</v>
      </c>
      <c r="L8843" s="33">
        <f t="shared" si="554"/>
        <v>0.99983450188236023</v>
      </c>
      <c r="M8843" s="33">
        <f t="shared" si="555"/>
        <v>0.99961945975254818</v>
      </c>
    </row>
    <row r="8844" spans="1:13" ht="41.4">
      <c r="A8844" t="s">
        <v>164</v>
      </c>
      <c r="B8844" t="s">
        <v>115</v>
      </c>
      <c r="C8844" s="14" t="s">
        <v>383</v>
      </c>
      <c r="D8844" t="s">
        <v>465</v>
      </c>
      <c r="E8844" t="s">
        <v>483</v>
      </c>
      <c r="F8844" s="20">
        <v>2038</v>
      </c>
      <c r="G8844" s="20">
        <v>32</v>
      </c>
      <c r="H8844" s="11">
        <v>1037.41409167285</v>
      </c>
      <c r="I8844" s="10">
        <v>4597017.7660532398</v>
      </c>
      <c r="J8844" s="33">
        <f t="shared" si="552"/>
        <v>2.2567110776330971E-4</v>
      </c>
      <c r="K8844" s="33">
        <f t="shared" si="553"/>
        <v>2.256456459542866E-4</v>
      </c>
      <c r="L8844" s="33">
        <f t="shared" si="554"/>
        <v>0.99961945975254818</v>
      </c>
      <c r="M8844" s="33">
        <f t="shared" si="555"/>
        <v>0.99939389997384387</v>
      </c>
    </row>
    <row r="8845" spans="1:13" ht="41.4">
      <c r="A8845" t="s">
        <v>164</v>
      </c>
      <c r="B8845" t="s">
        <v>115</v>
      </c>
      <c r="C8845" s="14" t="s">
        <v>383</v>
      </c>
      <c r="D8845" t="s">
        <v>465</v>
      </c>
      <c r="E8845" t="s">
        <v>483</v>
      </c>
      <c r="F8845" s="20">
        <v>2038</v>
      </c>
      <c r="G8845" s="20">
        <v>33</v>
      </c>
      <c r="H8845" s="11">
        <v>1080.82647265484</v>
      </c>
      <c r="I8845" s="10">
        <v>4536088.4305715002</v>
      </c>
      <c r="J8845" s="33">
        <f t="shared" si="552"/>
        <v>2.3827279586757682E-4</v>
      </c>
      <c r="K8845" s="33">
        <f t="shared" si="553"/>
        <v>2.3824441115938289E-4</v>
      </c>
      <c r="L8845" s="33">
        <f t="shared" si="554"/>
        <v>0.99939389997384387</v>
      </c>
      <c r="M8845" s="33">
        <f t="shared" si="555"/>
        <v>0.99915579996262827</v>
      </c>
    </row>
    <row r="8846" spans="1:13" ht="41.4">
      <c r="A8846" t="s">
        <v>164</v>
      </c>
      <c r="B8846" t="s">
        <v>115</v>
      </c>
      <c r="C8846" s="14" t="s">
        <v>383</v>
      </c>
      <c r="D8846" t="s">
        <v>465</v>
      </c>
      <c r="E8846" t="s">
        <v>483</v>
      </c>
      <c r="F8846" s="20">
        <v>2038</v>
      </c>
      <c r="G8846" s="20">
        <v>34</v>
      </c>
      <c r="H8846" s="11">
        <v>1116.09922218263</v>
      </c>
      <c r="I8846" s="10">
        <v>4407456.3463793099</v>
      </c>
      <c r="J8846" s="33">
        <f t="shared" si="552"/>
        <v>2.5322978481669969E-4</v>
      </c>
      <c r="K8846" s="33">
        <f t="shared" si="553"/>
        <v>2.5319772486098735E-4</v>
      </c>
      <c r="L8846" s="33">
        <f t="shared" si="554"/>
        <v>0.99915579996262827</v>
      </c>
      <c r="M8846" s="33">
        <f t="shared" si="555"/>
        <v>0.99890281598729602</v>
      </c>
    </row>
    <row r="8847" spans="1:13" ht="41.4">
      <c r="A8847" t="s">
        <v>164</v>
      </c>
      <c r="B8847" t="s">
        <v>115</v>
      </c>
      <c r="C8847" s="14" t="s">
        <v>383</v>
      </c>
      <c r="D8847" t="s">
        <v>465</v>
      </c>
      <c r="E8847" t="s">
        <v>483</v>
      </c>
      <c r="F8847" s="20">
        <v>2038</v>
      </c>
      <c r="G8847" s="20">
        <v>35</v>
      </c>
      <c r="H8847" s="11">
        <v>1477.00512120997</v>
      </c>
      <c r="I8847" s="10">
        <v>4341723.5519759003</v>
      </c>
      <c r="J8847" s="33">
        <f t="shared" si="552"/>
        <v>3.4018866091503939E-4</v>
      </c>
      <c r="K8847" s="33">
        <f t="shared" si="553"/>
        <v>3.4013080331352086E-4</v>
      </c>
      <c r="L8847" s="33">
        <f t="shared" si="554"/>
        <v>0.99890281598729602</v>
      </c>
      <c r="M8847" s="33">
        <f t="shared" si="555"/>
        <v>0.9985630583700621</v>
      </c>
    </row>
    <row r="8848" spans="1:13" ht="41.4">
      <c r="A8848" t="s">
        <v>164</v>
      </c>
      <c r="B8848" t="s">
        <v>115</v>
      </c>
      <c r="C8848" s="14" t="s">
        <v>383</v>
      </c>
      <c r="D8848" t="s">
        <v>465</v>
      </c>
      <c r="E8848" t="s">
        <v>483</v>
      </c>
      <c r="F8848" s="20">
        <v>2038</v>
      </c>
      <c r="G8848" s="20">
        <v>36</v>
      </c>
      <c r="H8848" s="11">
        <v>1768.80483117421</v>
      </c>
      <c r="I8848" s="10">
        <v>4318925.77044826</v>
      </c>
      <c r="J8848" s="33">
        <f t="shared" si="552"/>
        <v>4.0954740256872398E-4</v>
      </c>
      <c r="K8848" s="33">
        <f t="shared" si="553"/>
        <v>4.0946354947890562E-4</v>
      </c>
      <c r="L8848" s="33">
        <f t="shared" si="554"/>
        <v>0.9985630583700621</v>
      </c>
      <c r="M8848" s="33">
        <f t="shared" si="555"/>
        <v>0.9981541831958034</v>
      </c>
    </row>
    <row r="8849" spans="1:13" ht="41.4">
      <c r="A8849" t="s">
        <v>164</v>
      </c>
      <c r="B8849" t="s">
        <v>115</v>
      </c>
      <c r="C8849" s="14" t="s">
        <v>383</v>
      </c>
      <c r="D8849" t="s">
        <v>465</v>
      </c>
      <c r="E8849" t="s">
        <v>483</v>
      </c>
      <c r="F8849" s="20">
        <v>2038</v>
      </c>
      <c r="G8849" s="20">
        <v>37</v>
      </c>
      <c r="H8849" s="11">
        <v>1895.4495293377599</v>
      </c>
      <c r="I8849" s="10">
        <v>4297967.5329278801</v>
      </c>
      <c r="J8849" s="33">
        <f t="shared" si="552"/>
        <v>4.4101066720867794E-4</v>
      </c>
      <c r="K8849" s="33">
        <f t="shared" si="553"/>
        <v>4.409134362981515E-4</v>
      </c>
      <c r="L8849" s="33">
        <f t="shared" si="554"/>
        <v>0.9981541831958034</v>
      </c>
      <c r="M8849" s="33">
        <f t="shared" si="555"/>
        <v>0.99771408360493519</v>
      </c>
    </row>
    <row r="8850" spans="1:13" ht="41.4">
      <c r="A8850" t="s">
        <v>164</v>
      </c>
      <c r="B8850" t="s">
        <v>115</v>
      </c>
      <c r="C8850" s="14" t="s">
        <v>383</v>
      </c>
      <c r="D8850" t="s">
        <v>465</v>
      </c>
      <c r="E8850" t="s">
        <v>483</v>
      </c>
      <c r="F8850" s="20">
        <v>2038</v>
      </c>
      <c r="G8850" s="20">
        <v>38</v>
      </c>
      <c r="H8850" s="11">
        <v>2037.1145413801501</v>
      </c>
      <c r="I8850" s="10">
        <v>4276512.5391545603</v>
      </c>
      <c r="J8850" s="33">
        <f t="shared" si="552"/>
        <v>4.7634948400803118E-4</v>
      </c>
      <c r="K8850" s="33">
        <f t="shared" si="553"/>
        <v>4.7623604760504978E-4</v>
      </c>
      <c r="L8850" s="33">
        <f t="shared" si="554"/>
        <v>0.99771408360493519</v>
      </c>
      <c r="M8850" s="33">
        <f t="shared" si="555"/>
        <v>0.99723893619311932</v>
      </c>
    </row>
    <row r="8851" spans="1:13" ht="41.4">
      <c r="A8851" t="s">
        <v>164</v>
      </c>
      <c r="B8851" t="s">
        <v>115</v>
      </c>
      <c r="C8851" s="14" t="s">
        <v>383</v>
      </c>
      <c r="D8851" t="s">
        <v>465</v>
      </c>
      <c r="E8851" t="s">
        <v>483</v>
      </c>
      <c r="F8851" s="20">
        <v>2038</v>
      </c>
      <c r="G8851" s="20">
        <v>39</v>
      </c>
      <c r="H8851" s="11">
        <v>2213.4319922080299</v>
      </c>
      <c r="I8851" s="10">
        <v>4294198.7986348104</v>
      </c>
      <c r="J8851" s="33">
        <f t="shared" si="552"/>
        <v>5.1544702422992453E-4</v>
      </c>
      <c r="K8851" s="33">
        <f t="shared" si="553"/>
        <v>5.1531420423411856E-4</v>
      </c>
      <c r="L8851" s="33">
        <f t="shared" si="554"/>
        <v>0.99723893619311932</v>
      </c>
      <c r="M8851" s="33">
        <f t="shared" si="555"/>
        <v>0.9967250448042837</v>
      </c>
    </row>
    <row r="8852" spans="1:13" ht="41.4">
      <c r="A8852" t="s">
        <v>164</v>
      </c>
      <c r="B8852" t="s">
        <v>115</v>
      </c>
      <c r="C8852" s="14" t="s">
        <v>383</v>
      </c>
      <c r="D8852" t="s">
        <v>465</v>
      </c>
      <c r="E8852" t="s">
        <v>483</v>
      </c>
      <c r="F8852" s="20">
        <v>2038</v>
      </c>
      <c r="G8852" s="20">
        <v>40</v>
      </c>
      <c r="H8852" s="11">
        <v>3026.3061937377802</v>
      </c>
      <c r="I8852" s="10">
        <v>4350384.9841897096</v>
      </c>
      <c r="J8852" s="33">
        <f t="shared" si="552"/>
        <v>6.9564100757428743E-4</v>
      </c>
      <c r="K8852" s="33">
        <f t="shared" si="553"/>
        <v>6.9539910546412287E-4</v>
      </c>
      <c r="L8852" s="33">
        <f t="shared" si="554"/>
        <v>0.9967250448042837</v>
      </c>
      <c r="M8852" s="33">
        <f t="shared" si="555"/>
        <v>0.9960319230997331</v>
      </c>
    </row>
    <row r="8853" spans="1:13" ht="41.4">
      <c r="A8853" t="s">
        <v>164</v>
      </c>
      <c r="B8853" t="s">
        <v>115</v>
      </c>
      <c r="C8853" s="14" t="s">
        <v>383</v>
      </c>
      <c r="D8853" t="s">
        <v>465</v>
      </c>
      <c r="E8853" t="s">
        <v>483</v>
      </c>
      <c r="F8853" s="20">
        <v>2038</v>
      </c>
      <c r="G8853" s="20">
        <v>41</v>
      </c>
      <c r="H8853" s="11">
        <v>3563.2100192201401</v>
      </c>
      <c r="I8853" s="10">
        <v>4482983.3214285998</v>
      </c>
      <c r="J8853" s="33">
        <f t="shared" si="552"/>
        <v>7.9483008606970372E-4</v>
      </c>
      <c r="K8853" s="33">
        <f t="shared" si="553"/>
        <v>7.9451429230981141E-4</v>
      </c>
      <c r="L8853" s="33">
        <f t="shared" si="554"/>
        <v>0.9960319230997331</v>
      </c>
      <c r="M8853" s="33">
        <f t="shared" si="555"/>
        <v>0.99524056150123352</v>
      </c>
    </row>
    <row r="8854" spans="1:13" ht="41.4">
      <c r="A8854" t="s">
        <v>164</v>
      </c>
      <c r="B8854" t="s">
        <v>115</v>
      </c>
      <c r="C8854" s="14" t="s">
        <v>383</v>
      </c>
      <c r="D8854" t="s">
        <v>465</v>
      </c>
      <c r="E8854" t="s">
        <v>483</v>
      </c>
      <c r="F8854" s="20">
        <v>2038</v>
      </c>
      <c r="G8854" s="20">
        <v>42</v>
      </c>
      <c r="H8854" s="11">
        <v>3837.3359711917501</v>
      </c>
      <c r="I8854" s="10">
        <v>4436401.1603367496</v>
      </c>
      <c r="J8854" s="33">
        <f t="shared" si="552"/>
        <v>8.6496595607699132E-4</v>
      </c>
      <c r="K8854" s="33">
        <f t="shared" si="553"/>
        <v>8.6459198085742095E-4</v>
      </c>
      <c r="L8854" s="33">
        <f t="shared" si="554"/>
        <v>0.99524056150123352</v>
      </c>
      <c r="M8854" s="33">
        <f t="shared" si="555"/>
        <v>0.99438008449273552</v>
      </c>
    </row>
    <row r="8855" spans="1:13" ht="41.4">
      <c r="A8855" t="s">
        <v>164</v>
      </c>
      <c r="B8855" t="s">
        <v>115</v>
      </c>
      <c r="C8855" s="14" t="s">
        <v>383</v>
      </c>
      <c r="D8855" t="s">
        <v>465</v>
      </c>
      <c r="E8855" t="s">
        <v>483</v>
      </c>
      <c r="F8855" s="20">
        <v>2038</v>
      </c>
      <c r="G8855" s="20">
        <v>43</v>
      </c>
      <c r="H8855" s="11">
        <v>4112.1153775702696</v>
      </c>
      <c r="I8855" s="10">
        <v>4359631.8871731702</v>
      </c>
      <c r="J8855" s="33">
        <f t="shared" si="552"/>
        <v>9.4322536489121036E-4</v>
      </c>
      <c r="K8855" s="33">
        <f t="shared" si="553"/>
        <v>9.4278066767428115E-4</v>
      </c>
      <c r="L8855" s="33">
        <f t="shared" si="554"/>
        <v>0.99438008449273552</v>
      </c>
      <c r="M8855" s="33">
        <f t="shared" si="555"/>
        <v>0.99344260217275548</v>
      </c>
    </row>
    <row r="8856" spans="1:13" ht="41.4">
      <c r="A8856" t="s">
        <v>164</v>
      </c>
      <c r="B8856" t="s">
        <v>115</v>
      </c>
      <c r="C8856" s="14" t="s">
        <v>383</v>
      </c>
      <c r="D8856" t="s">
        <v>465</v>
      </c>
      <c r="E8856" t="s">
        <v>483</v>
      </c>
      <c r="F8856" s="20">
        <v>2038</v>
      </c>
      <c r="G8856" s="20">
        <v>44</v>
      </c>
      <c r="H8856" s="11">
        <v>4431.3190780486702</v>
      </c>
      <c r="I8856" s="10">
        <v>4297905.5030497499</v>
      </c>
      <c r="J8856" s="33">
        <f t="shared" si="552"/>
        <v>1.0310415328825288E-3</v>
      </c>
      <c r="K8856" s="33">
        <f t="shared" si="553"/>
        <v>1.0305101921883608E-3</v>
      </c>
      <c r="L8856" s="33">
        <f t="shared" si="554"/>
        <v>0.99344260217275548</v>
      </c>
      <c r="M8856" s="33">
        <f t="shared" si="555"/>
        <v>0.99241884944586234</v>
      </c>
    </row>
    <row r="8857" spans="1:13" ht="41.4">
      <c r="A8857" t="s">
        <v>164</v>
      </c>
      <c r="B8857" t="s">
        <v>115</v>
      </c>
      <c r="C8857" s="14" t="s">
        <v>383</v>
      </c>
      <c r="D8857" t="s">
        <v>465</v>
      </c>
      <c r="E8857" t="s">
        <v>483</v>
      </c>
      <c r="F8857" s="20">
        <v>2038</v>
      </c>
      <c r="G8857" s="20">
        <v>45</v>
      </c>
      <c r="H8857" s="11">
        <v>5636.5288106458302</v>
      </c>
      <c r="I8857" s="10">
        <v>4239191.8557211803</v>
      </c>
      <c r="J8857" s="33">
        <f t="shared" si="552"/>
        <v>1.329623428823778E-3</v>
      </c>
      <c r="K8857" s="33">
        <f t="shared" si="553"/>
        <v>1.3287398712354959E-3</v>
      </c>
      <c r="L8857" s="33">
        <f t="shared" si="554"/>
        <v>0.99241884944586234</v>
      </c>
      <c r="M8857" s="33">
        <f t="shared" si="555"/>
        <v>0.99110018295163793</v>
      </c>
    </row>
    <row r="8858" spans="1:13" ht="41.4">
      <c r="A8858" t="s">
        <v>164</v>
      </c>
      <c r="B8858" t="s">
        <v>115</v>
      </c>
      <c r="C8858" s="14" t="s">
        <v>383</v>
      </c>
      <c r="D8858" t="s">
        <v>465</v>
      </c>
      <c r="E8858" t="s">
        <v>483</v>
      </c>
      <c r="F8858" s="20">
        <v>2038</v>
      </c>
      <c r="G8858" s="20">
        <v>46</v>
      </c>
      <c r="H8858" s="11">
        <v>6059.1696351208802</v>
      </c>
      <c r="I8858" s="10">
        <v>4268556.9265861297</v>
      </c>
      <c r="J8858" s="33">
        <f t="shared" si="552"/>
        <v>1.4194890074868537E-3</v>
      </c>
      <c r="K8858" s="33">
        <f t="shared" si="553"/>
        <v>1.4184820094962358E-3</v>
      </c>
      <c r="L8858" s="33">
        <f t="shared" si="554"/>
        <v>0.99110018295163793</v>
      </c>
      <c r="M8858" s="33">
        <f t="shared" si="555"/>
        <v>0.98969432517251266</v>
      </c>
    </row>
    <row r="8859" spans="1:13" ht="41.4">
      <c r="A8859" t="s">
        <v>164</v>
      </c>
      <c r="B8859" t="s">
        <v>115</v>
      </c>
      <c r="C8859" s="14" t="s">
        <v>383</v>
      </c>
      <c r="D8859" t="s">
        <v>465</v>
      </c>
      <c r="E8859" t="s">
        <v>483</v>
      </c>
      <c r="F8859" s="20">
        <v>2038</v>
      </c>
      <c r="G8859" s="20">
        <v>47</v>
      </c>
      <c r="H8859" s="11">
        <v>6685.6259829310802</v>
      </c>
      <c r="I8859" s="10">
        <v>4278686.6765486803</v>
      </c>
      <c r="J8859" s="33">
        <f t="shared" si="552"/>
        <v>1.5625416134288923E-3</v>
      </c>
      <c r="K8859" s="33">
        <f t="shared" si="553"/>
        <v>1.5613214808674059E-3</v>
      </c>
      <c r="L8859" s="33">
        <f t="shared" si="554"/>
        <v>0.98969432517251266</v>
      </c>
      <c r="M8859" s="33">
        <f t="shared" si="555"/>
        <v>0.98814909416312824</v>
      </c>
    </row>
    <row r="8860" spans="1:13" ht="41.4">
      <c r="A8860" t="s">
        <v>164</v>
      </c>
      <c r="B8860" t="s">
        <v>115</v>
      </c>
      <c r="C8860" s="14" t="s">
        <v>383</v>
      </c>
      <c r="D8860" t="s">
        <v>465</v>
      </c>
      <c r="E8860" t="s">
        <v>483</v>
      </c>
      <c r="F8860" s="20">
        <v>2038</v>
      </c>
      <c r="G8860" s="20">
        <v>48</v>
      </c>
      <c r="H8860" s="11">
        <v>9983.8976114165998</v>
      </c>
      <c r="I8860" s="10">
        <v>6295338.6407273598</v>
      </c>
      <c r="J8860" s="33">
        <f t="shared" si="552"/>
        <v>1.5859190714263254E-3</v>
      </c>
      <c r="K8860" s="33">
        <f t="shared" si="553"/>
        <v>1.5846621663134774E-3</v>
      </c>
      <c r="L8860" s="33">
        <f t="shared" si="554"/>
        <v>0.98814909416312824</v>
      </c>
      <c r="M8860" s="33">
        <f t="shared" si="555"/>
        <v>0.98658321167893104</v>
      </c>
    </row>
    <row r="8861" spans="1:13" ht="41.4">
      <c r="A8861" t="s">
        <v>164</v>
      </c>
      <c r="B8861" t="s">
        <v>115</v>
      </c>
      <c r="C8861" s="14" t="s">
        <v>383</v>
      </c>
      <c r="D8861" t="s">
        <v>465</v>
      </c>
      <c r="E8861" t="s">
        <v>483</v>
      </c>
      <c r="F8861" s="20">
        <v>2038</v>
      </c>
      <c r="G8861" s="20">
        <v>49</v>
      </c>
      <c r="H8861" s="11">
        <v>7988.8379291526498</v>
      </c>
      <c r="I8861" s="10">
        <v>4220431.3197150799</v>
      </c>
      <c r="J8861" s="33">
        <f t="shared" si="552"/>
        <v>1.8928960866710595E-3</v>
      </c>
      <c r="K8861" s="33">
        <f t="shared" si="553"/>
        <v>1.8911056887308542E-3</v>
      </c>
      <c r="L8861" s="33">
        <f t="shared" si="554"/>
        <v>0.98658321167893104</v>
      </c>
      <c r="M8861" s="33">
        <f t="shared" si="555"/>
        <v>0.98471747855491865</v>
      </c>
    </row>
    <row r="8862" spans="1:13" ht="41.4">
      <c r="A8862" t="s">
        <v>164</v>
      </c>
      <c r="B8862" t="s">
        <v>115</v>
      </c>
      <c r="C8862" s="14" t="s">
        <v>383</v>
      </c>
      <c r="D8862" t="s">
        <v>465</v>
      </c>
      <c r="E8862" t="s">
        <v>483</v>
      </c>
      <c r="F8862" s="20">
        <v>2038</v>
      </c>
      <c r="G8862" s="20">
        <v>50</v>
      </c>
      <c r="H8862" s="11">
        <v>9177.8435296019998</v>
      </c>
      <c r="I8862" s="10">
        <v>4193782.8674843502</v>
      </c>
      <c r="J8862" s="33">
        <f t="shared" si="552"/>
        <v>2.1884403221636862E-3</v>
      </c>
      <c r="K8862" s="33">
        <f t="shared" si="553"/>
        <v>2.1860474325254842E-3</v>
      </c>
      <c r="L8862" s="33">
        <f t="shared" si="554"/>
        <v>0.98471747855491865</v>
      </c>
      <c r="M8862" s="33">
        <f t="shared" si="555"/>
        <v>0.98256483943916073</v>
      </c>
    </row>
    <row r="8863" spans="1:13" ht="41.4">
      <c r="A8863" t="s">
        <v>164</v>
      </c>
      <c r="B8863" t="s">
        <v>115</v>
      </c>
      <c r="C8863" s="14" t="s">
        <v>383</v>
      </c>
      <c r="D8863" t="s">
        <v>465</v>
      </c>
      <c r="E8863" t="s">
        <v>483</v>
      </c>
      <c r="F8863" s="20">
        <v>2038</v>
      </c>
      <c r="G8863" s="20">
        <v>51</v>
      </c>
      <c r="H8863" s="11">
        <v>9523.0521317447201</v>
      </c>
      <c r="I8863" s="10">
        <v>4053413.1802275199</v>
      </c>
      <c r="J8863" s="33">
        <f t="shared" si="552"/>
        <v>2.3493909227408657E-3</v>
      </c>
      <c r="K8863" s="33">
        <f t="shared" si="553"/>
        <v>2.3466332639159315E-3</v>
      </c>
      <c r="L8863" s="33">
        <f t="shared" si="554"/>
        <v>0.98256483943916073</v>
      </c>
      <c r="M8863" s="33">
        <f t="shared" si="555"/>
        <v>0.98025912010297855</v>
      </c>
    </row>
    <row r="8864" spans="1:13" ht="41.4">
      <c r="A8864" t="s">
        <v>164</v>
      </c>
      <c r="B8864" t="s">
        <v>115</v>
      </c>
      <c r="C8864" s="14" t="s">
        <v>383</v>
      </c>
      <c r="D8864" t="s">
        <v>465</v>
      </c>
      <c r="E8864" t="s">
        <v>483</v>
      </c>
      <c r="F8864" s="20">
        <v>2038</v>
      </c>
      <c r="G8864" s="20">
        <v>52</v>
      </c>
      <c r="H8864" s="11">
        <v>10336.874677743501</v>
      </c>
      <c r="I8864" s="10">
        <v>4007792.6523634298</v>
      </c>
      <c r="J8864" s="33">
        <f t="shared" si="552"/>
        <v>2.5791939789219778E-3</v>
      </c>
      <c r="K8864" s="33">
        <f t="shared" si="553"/>
        <v>2.5758707158588523E-3</v>
      </c>
      <c r="L8864" s="33">
        <f t="shared" si="554"/>
        <v>0.98025912010297855</v>
      </c>
      <c r="M8864" s="33">
        <f t="shared" si="555"/>
        <v>0.97773409934155175</v>
      </c>
    </row>
    <row r="8865" spans="1:13" ht="41.4">
      <c r="A8865" t="s">
        <v>164</v>
      </c>
      <c r="B8865" t="s">
        <v>115</v>
      </c>
      <c r="C8865" s="14" t="s">
        <v>383</v>
      </c>
      <c r="D8865" t="s">
        <v>465</v>
      </c>
      <c r="E8865" t="s">
        <v>483</v>
      </c>
      <c r="F8865" s="20">
        <v>2038</v>
      </c>
      <c r="G8865" s="20">
        <v>53</v>
      </c>
      <c r="H8865" s="11">
        <v>11454.504152596801</v>
      </c>
      <c r="I8865" s="10">
        <v>4051129.5762000498</v>
      </c>
      <c r="J8865" s="33">
        <f t="shared" si="552"/>
        <v>2.8274840231946119E-3</v>
      </c>
      <c r="K8865" s="33">
        <f t="shared" si="553"/>
        <v>2.8234904550472617E-3</v>
      </c>
      <c r="L8865" s="33">
        <f t="shared" si="554"/>
        <v>0.97773409934155175</v>
      </c>
      <c r="M8865" s="33">
        <f t="shared" si="555"/>
        <v>0.97497347644448662</v>
      </c>
    </row>
    <row r="8866" spans="1:13" ht="41.4">
      <c r="A8866" t="s">
        <v>164</v>
      </c>
      <c r="B8866" t="s">
        <v>115</v>
      </c>
      <c r="C8866" s="14" t="s">
        <v>383</v>
      </c>
      <c r="D8866" t="s">
        <v>465</v>
      </c>
      <c r="E8866" t="s">
        <v>483</v>
      </c>
      <c r="F8866" s="20">
        <v>2038</v>
      </c>
      <c r="G8866" s="20">
        <v>54</v>
      </c>
      <c r="H8866" s="11">
        <v>12742.6215549802</v>
      </c>
      <c r="I8866" s="10">
        <v>4116778.85624049</v>
      </c>
      <c r="J8866" s="33">
        <f t="shared" si="552"/>
        <v>3.0952893026216549E-3</v>
      </c>
      <c r="K8866" s="33">
        <f t="shared" si="553"/>
        <v>3.0905038334320123E-3</v>
      </c>
      <c r="L8866" s="33">
        <f t="shared" si="554"/>
        <v>0.97497347644448662</v>
      </c>
      <c r="M8866" s="33">
        <f t="shared" si="555"/>
        <v>0.97196031717804043</v>
      </c>
    </row>
    <row r="8867" spans="1:13" ht="41.4">
      <c r="A8867" t="s">
        <v>164</v>
      </c>
      <c r="B8867" t="s">
        <v>115</v>
      </c>
      <c r="C8867" s="14" t="s">
        <v>383</v>
      </c>
      <c r="D8867" t="s">
        <v>465</v>
      </c>
      <c r="E8867" t="s">
        <v>483</v>
      </c>
      <c r="F8867" s="20">
        <v>2038</v>
      </c>
      <c r="G8867" s="20">
        <v>55</v>
      </c>
      <c r="H8867" s="11">
        <v>13733.0790035029</v>
      </c>
      <c r="I8867" s="10">
        <v>4076615.8716947502</v>
      </c>
      <c r="J8867" s="33">
        <f t="shared" si="552"/>
        <v>3.3687449187587348E-3</v>
      </c>
      <c r="K8867" s="33">
        <f t="shared" si="553"/>
        <v>3.3630770639002661E-3</v>
      </c>
      <c r="L8867" s="33">
        <f t="shared" si="554"/>
        <v>0.97196031717804043</v>
      </c>
      <c r="M8867" s="33">
        <f t="shared" si="555"/>
        <v>0.96869153972831779</v>
      </c>
    </row>
    <row r="8868" spans="1:13" ht="41.4">
      <c r="A8868" t="s">
        <v>164</v>
      </c>
      <c r="B8868" t="s">
        <v>115</v>
      </c>
      <c r="C8868" s="14" t="s">
        <v>383</v>
      </c>
      <c r="D8868" t="s">
        <v>465</v>
      </c>
      <c r="E8868" t="s">
        <v>483</v>
      </c>
      <c r="F8868" s="20">
        <v>2038</v>
      </c>
      <c r="G8868" s="20">
        <v>56</v>
      </c>
      <c r="H8868" s="11">
        <v>14224.3283120141</v>
      </c>
      <c r="I8868" s="10">
        <v>3928050.3747072299</v>
      </c>
      <c r="J8868" s="33">
        <f t="shared" si="552"/>
        <v>3.6212184048363396E-3</v>
      </c>
      <c r="K8868" s="33">
        <f t="shared" si="553"/>
        <v>3.614669700616191E-3</v>
      </c>
      <c r="L8868" s="33">
        <f t="shared" si="554"/>
        <v>0.96869153972831779</v>
      </c>
      <c r="M8868" s="33">
        <f t="shared" si="555"/>
        <v>0.96519003977041862</v>
      </c>
    </row>
    <row r="8869" spans="1:13" ht="41.4">
      <c r="A8869" t="s">
        <v>164</v>
      </c>
      <c r="B8869" t="s">
        <v>115</v>
      </c>
      <c r="C8869" s="14" t="s">
        <v>383</v>
      </c>
      <c r="D8869" t="s">
        <v>465</v>
      </c>
      <c r="E8869" t="s">
        <v>483</v>
      </c>
      <c r="F8869" s="20">
        <v>2038</v>
      </c>
      <c r="G8869" s="20">
        <v>57</v>
      </c>
      <c r="H8869" s="11">
        <v>15231.929778232899</v>
      </c>
      <c r="I8869" s="10">
        <v>3838619.2582942201</v>
      </c>
      <c r="J8869" s="33">
        <f t="shared" si="552"/>
        <v>3.9680751732073484E-3</v>
      </c>
      <c r="K8869" s="33">
        <f t="shared" si="553"/>
        <v>3.9602127658963093E-3</v>
      </c>
      <c r="L8869" s="33">
        <f t="shared" si="554"/>
        <v>0.96519003977041862</v>
      </c>
      <c r="M8869" s="33">
        <f t="shared" si="555"/>
        <v>0.96136768185340382</v>
      </c>
    </row>
    <row r="8870" spans="1:13" ht="41.4">
      <c r="A8870" t="s">
        <v>164</v>
      </c>
      <c r="B8870" t="s">
        <v>115</v>
      </c>
      <c r="C8870" s="14" t="s">
        <v>383</v>
      </c>
      <c r="D8870" t="s">
        <v>465</v>
      </c>
      <c r="E8870" t="s">
        <v>483</v>
      </c>
      <c r="F8870" s="20">
        <v>2038</v>
      </c>
      <c r="G8870" s="20">
        <v>58</v>
      </c>
      <c r="H8870" s="11">
        <v>16370.676440665</v>
      </c>
      <c r="I8870" s="10">
        <v>3763053.1832069498</v>
      </c>
      <c r="J8870" s="33">
        <f t="shared" si="552"/>
        <v>4.3503707345197758E-3</v>
      </c>
      <c r="K8870" s="33">
        <f t="shared" si="553"/>
        <v>4.3409215791649913E-3</v>
      </c>
      <c r="L8870" s="33">
        <f t="shared" si="554"/>
        <v>0.96136768185340382</v>
      </c>
      <c r="M8870" s="33">
        <f t="shared" si="555"/>
        <v>0.95719446013773457</v>
      </c>
    </row>
    <row r="8871" spans="1:13" ht="41.4">
      <c r="A8871" t="s">
        <v>164</v>
      </c>
      <c r="B8871" t="s">
        <v>115</v>
      </c>
      <c r="C8871" s="14" t="s">
        <v>383</v>
      </c>
      <c r="D8871" t="s">
        <v>465</v>
      </c>
      <c r="E8871" t="s">
        <v>483</v>
      </c>
      <c r="F8871" s="20">
        <v>2038</v>
      </c>
      <c r="G8871" s="20">
        <v>59</v>
      </c>
      <c r="H8871" s="11">
        <v>17565.9049897105</v>
      </c>
      <c r="I8871" s="10">
        <v>3681125.2280941601</v>
      </c>
      <c r="J8871" s="33">
        <f t="shared" si="552"/>
        <v>4.7718846551723934E-3</v>
      </c>
      <c r="K8871" s="33">
        <f t="shared" si="553"/>
        <v>4.7605173020117686E-3</v>
      </c>
      <c r="L8871" s="33">
        <f t="shared" si="554"/>
        <v>0.95719446013773457</v>
      </c>
      <c r="M8871" s="33">
        <f t="shared" si="555"/>
        <v>0.9526377193488591</v>
      </c>
    </row>
    <row r="8872" spans="1:13" ht="41.4">
      <c r="A8872" t="s">
        <v>164</v>
      </c>
      <c r="B8872" t="s">
        <v>115</v>
      </c>
      <c r="C8872" s="14" t="s">
        <v>383</v>
      </c>
      <c r="D8872" t="s">
        <v>465</v>
      </c>
      <c r="E8872" t="s">
        <v>483</v>
      </c>
      <c r="F8872" s="20">
        <v>2038</v>
      </c>
      <c r="G8872" s="20">
        <v>60</v>
      </c>
      <c r="H8872" s="11">
        <v>18787.249472262101</v>
      </c>
      <c r="I8872" s="10">
        <v>3580075.00532318</v>
      </c>
      <c r="J8872" s="33">
        <f t="shared" si="552"/>
        <v>5.2477251019399079E-3</v>
      </c>
      <c r="K8872" s="33">
        <f t="shared" si="553"/>
        <v>5.2339798468514775E-3</v>
      </c>
      <c r="L8872" s="33">
        <f t="shared" si="554"/>
        <v>0.9526377193488591</v>
      </c>
      <c r="M8872" s="33">
        <f t="shared" si="555"/>
        <v>0.94765163272443664</v>
      </c>
    </row>
    <row r="8873" spans="1:13" ht="41.4">
      <c r="A8873" t="s">
        <v>164</v>
      </c>
      <c r="B8873" t="s">
        <v>115</v>
      </c>
      <c r="C8873" s="14" t="s">
        <v>383</v>
      </c>
      <c r="D8873" t="s">
        <v>465</v>
      </c>
      <c r="E8873" t="s">
        <v>483</v>
      </c>
      <c r="F8873" s="20">
        <v>2038</v>
      </c>
      <c r="G8873" s="20">
        <v>61</v>
      </c>
      <c r="H8873" s="11">
        <v>19761.997503321702</v>
      </c>
      <c r="I8873" s="10">
        <v>3492966.9344206499</v>
      </c>
      <c r="J8873" s="33">
        <f t="shared" si="552"/>
        <v>5.65765375806498E-3</v>
      </c>
      <c r="K8873" s="33">
        <f t="shared" si="553"/>
        <v>5.6416793750826422E-3</v>
      </c>
      <c r="L8873" s="33">
        <f t="shared" si="554"/>
        <v>0.94765163272443664</v>
      </c>
      <c r="M8873" s="33">
        <f t="shared" si="555"/>
        <v>0.94230528605333175</v>
      </c>
    </row>
    <row r="8874" spans="1:13" ht="41.4">
      <c r="A8874" t="s">
        <v>164</v>
      </c>
      <c r="B8874" t="s">
        <v>115</v>
      </c>
      <c r="C8874" s="14" t="s">
        <v>383</v>
      </c>
      <c r="D8874" t="s">
        <v>465</v>
      </c>
      <c r="E8874" t="s">
        <v>483</v>
      </c>
      <c r="F8874" s="20">
        <v>2038</v>
      </c>
      <c r="G8874" s="20">
        <v>62</v>
      </c>
      <c r="H8874" s="11">
        <v>21120.6420230119</v>
      </c>
      <c r="I8874" s="10">
        <v>3394523.9448073599</v>
      </c>
      <c r="J8874" s="33">
        <f t="shared" si="552"/>
        <v>6.2219746763961924E-3</v>
      </c>
      <c r="K8874" s="33">
        <f t="shared" si="553"/>
        <v>6.2026582747767289E-3</v>
      </c>
      <c r="L8874" s="33">
        <f t="shared" si="554"/>
        <v>0.94230528605333175</v>
      </c>
      <c r="M8874" s="33">
        <f t="shared" si="555"/>
        <v>0.93646048837342721</v>
      </c>
    </row>
    <row r="8875" spans="1:13" ht="41.4">
      <c r="A8875" t="s">
        <v>164</v>
      </c>
      <c r="B8875" t="s">
        <v>115</v>
      </c>
      <c r="C8875" s="14" t="s">
        <v>383</v>
      </c>
      <c r="D8875" t="s">
        <v>465</v>
      </c>
      <c r="E8875" t="s">
        <v>483</v>
      </c>
      <c r="F8875" s="20">
        <v>2038</v>
      </c>
      <c r="G8875" s="20">
        <v>63</v>
      </c>
      <c r="H8875" s="11">
        <v>22531.219198771701</v>
      </c>
      <c r="I8875" s="10">
        <v>3294026.1237570499</v>
      </c>
      <c r="J8875" s="33">
        <f t="shared" si="552"/>
        <v>6.8400244419049685E-3</v>
      </c>
      <c r="K8875" s="33">
        <f t="shared" si="553"/>
        <v>6.8166847197972391E-3</v>
      </c>
      <c r="L8875" s="33">
        <f t="shared" si="554"/>
        <v>0.93646048837342721</v>
      </c>
      <c r="M8875" s="33">
        <f t="shared" si="555"/>
        <v>0.93007693247163825</v>
      </c>
    </row>
    <row r="8876" spans="1:13" ht="41.4">
      <c r="A8876" t="s">
        <v>164</v>
      </c>
      <c r="B8876" t="s">
        <v>115</v>
      </c>
      <c r="C8876" s="14" t="s">
        <v>383</v>
      </c>
      <c r="D8876" t="s">
        <v>465</v>
      </c>
      <c r="E8876" t="s">
        <v>483</v>
      </c>
      <c r="F8876" s="20">
        <v>2038</v>
      </c>
      <c r="G8876" s="20">
        <v>64</v>
      </c>
      <c r="H8876" s="11">
        <v>23807.435237228201</v>
      </c>
      <c r="I8876" s="10">
        <v>3167472.4218263198</v>
      </c>
      <c r="J8876" s="33">
        <f t="shared" si="552"/>
        <v>7.5162249474302195E-3</v>
      </c>
      <c r="K8876" s="33">
        <f t="shared" si="553"/>
        <v>7.4880487657337236E-3</v>
      </c>
      <c r="L8876" s="33">
        <f t="shared" si="554"/>
        <v>0.93007693247163825</v>
      </c>
      <c r="M8876" s="33">
        <f t="shared" si="555"/>
        <v>0.92311247104540661</v>
      </c>
    </row>
    <row r="8877" spans="1:13" ht="41.4">
      <c r="A8877" t="s">
        <v>164</v>
      </c>
      <c r="B8877" t="s">
        <v>115</v>
      </c>
      <c r="C8877" s="14" t="s">
        <v>383</v>
      </c>
      <c r="D8877" t="s">
        <v>465</v>
      </c>
      <c r="E8877" t="s">
        <v>483</v>
      </c>
      <c r="F8877" s="20">
        <v>2038</v>
      </c>
      <c r="G8877" s="20">
        <v>65</v>
      </c>
      <c r="H8877" s="11">
        <v>24546.556042092099</v>
      </c>
      <c r="I8877" s="10">
        <v>3093399.0890899599</v>
      </c>
      <c r="J8877" s="33">
        <f t="shared" si="552"/>
        <v>7.9351403860771792E-3</v>
      </c>
      <c r="K8877" s="33">
        <f t="shared" si="553"/>
        <v>7.9037402692739844E-3</v>
      </c>
      <c r="L8877" s="33">
        <f t="shared" si="554"/>
        <v>0.92311247104540661</v>
      </c>
      <c r="M8877" s="33">
        <f t="shared" si="555"/>
        <v>0.91581642983493605</v>
      </c>
    </row>
    <row r="8878" spans="1:13" ht="41.4">
      <c r="A8878" t="s">
        <v>164</v>
      </c>
      <c r="B8878" t="s">
        <v>115</v>
      </c>
      <c r="C8878" s="14" t="s">
        <v>383</v>
      </c>
      <c r="D8878" t="s">
        <v>465</v>
      </c>
      <c r="E8878" t="s">
        <v>483</v>
      </c>
      <c r="F8878" s="20">
        <v>2038</v>
      </c>
      <c r="G8878" s="20">
        <v>66</v>
      </c>
      <c r="H8878" s="11">
        <v>24656.0062501055</v>
      </c>
      <c r="I8878" s="10">
        <v>2874200.79309294</v>
      </c>
      <c r="J8878" s="33">
        <f t="shared" si="552"/>
        <v>8.5783868369102585E-3</v>
      </c>
      <c r="K8878" s="33">
        <f t="shared" si="553"/>
        <v>8.5416974633830689E-3</v>
      </c>
      <c r="L8878" s="33">
        <f t="shared" si="554"/>
        <v>0.91581642983493605</v>
      </c>
      <c r="M8878" s="33">
        <f t="shared" si="555"/>
        <v>0.90799380295929044</v>
      </c>
    </row>
    <row r="8879" spans="1:13" ht="41.4">
      <c r="A8879" t="s">
        <v>164</v>
      </c>
      <c r="B8879" t="s">
        <v>115</v>
      </c>
      <c r="C8879" s="14" t="s">
        <v>383</v>
      </c>
      <c r="D8879" t="s">
        <v>465</v>
      </c>
      <c r="E8879" t="s">
        <v>483</v>
      </c>
      <c r="F8879" s="20">
        <v>2038</v>
      </c>
      <c r="G8879" s="20">
        <v>67</v>
      </c>
      <c r="H8879" s="11">
        <v>26065.287945041899</v>
      </c>
      <c r="I8879" s="10">
        <v>2761501.3938441798</v>
      </c>
      <c r="J8879" s="33">
        <f t="shared" si="552"/>
        <v>9.4388103526384295E-3</v>
      </c>
      <c r="K8879" s="33">
        <f t="shared" si="553"/>
        <v>9.3944046045043583E-3</v>
      </c>
      <c r="L8879" s="33">
        <f t="shared" si="554"/>
        <v>0.90799380295929044</v>
      </c>
      <c r="M8879" s="33">
        <f t="shared" si="555"/>
        <v>0.89946374179590827</v>
      </c>
    </row>
    <row r="8880" spans="1:13" ht="41.4">
      <c r="A8880" t="s">
        <v>164</v>
      </c>
      <c r="B8880" t="s">
        <v>115</v>
      </c>
      <c r="C8880" s="14" t="s">
        <v>383</v>
      </c>
      <c r="D8880" t="s">
        <v>465</v>
      </c>
      <c r="E8880" t="s">
        <v>483</v>
      </c>
      <c r="F8880" s="20">
        <v>2038</v>
      </c>
      <c r="G8880" s="20">
        <v>68</v>
      </c>
      <c r="H8880" s="11">
        <v>27548.942502900001</v>
      </c>
      <c r="I8880" s="10">
        <v>2651347.5033723498</v>
      </c>
      <c r="J8880" s="33">
        <f t="shared" si="552"/>
        <v>1.0390543852836888E-2</v>
      </c>
      <c r="K8880" s="33">
        <f t="shared" si="553"/>
        <v>1.0336748633804627E-2</v>
      </c>
      <c r="L8880" s="33">
        <f t="shared" si="554"/>
        <v>0.89946374179590827</v>
      </c>
      <c r="M8880" s="33">
        <f t="shared" si="555"/>
        <v>0.89016621119174266</v>
      </c>
    </row>
    <row r="8881" spans="1:13" ht="41.4">
      <c r="A8881" t="s">
        <v>164</v>
      </c>
      <c r="B8881" t="s">
        <v>115</v>
      </c>
      <c r="C8881" s="14" t="s">
        <v>383</v>
      </c>
      <c r="D8881" t="s">
        <v>465</v>
      </c>
      <c r="E8881" t="s">
        <v>483</v>
      </c>
      <c r="F8881" s="20">
        <v>2038</v>
      </c>
      <c r="G8881" s="20">
        <v>69</v>
      </c>
      <c r="H8881" s="11">
        <v>28980.060173682999</v>
      </c>
      <c r="I8881" s="10">
        <v>2532232.8980271202</v>
      </c>
      <c r="J8881" s="33">
        <f t="shared" si="552"/>
        <v>1.1444468712282177E-2</v>
      </c>
      <c r="K8881" s="33">
        <f t="shared" si="553"/>
        <v>1.137922989194684E-2</v>
      </c>
      <c r="L8881" s="33">
        <f t="shared" si="554"/>
        <v>0.89016621119174266</v>
      </c>
      <c r="M8881" s="33">
        <f t="shared" si="555"/>
        <v>0.88003680523254857</v>
      </c>
    </row>
    <row r="8882" spans="1:13" ht="41.4">
      <c r="A8882" t="s">
        <v>164</v>
      </c>
      <c r="B8882" t="s">
        <v>115</v>
      </c>
      <c r="C8882" s="14" t="s">
        <v>383</v>
      </c>
      <c r="D8882" t="s">
        <v>465</v>
      </c>
      <c r="E8882" t="s">
        <v>483</v>
      </c>
      <c r="F8882" s="20">
        <v>2039</v>
      </c>
      <c r="G8882" s="20">
        <v>30</v>
      </c>
      <c r="H8882" s="11">
        <v>779.51003145639697</v>
      </c>
      <c r="I8882" s="10">
        <v>4690535.6694377698</v>
      </c>
      <c r="J8882" s="33">
        <f t="shared" si="552"/>
        <v>1.6618784855117259E-4</v>
      </c>
      <c r="K8882" s="33">
        <f t="shared" si="553"/>
        <v>1.6617404011565196E-4</v>
      </c>
      <c r="L8882" s="33">
        <f t="shared" si="554"/>
        <v>1</v>
      </c>
      <c r="M8882" s="33">
        <f t="shared" si="555"/>
        <v>0.99983382595988435</v>
      </c>
    </row>
    <row r="8883" spans="1:13" ht="41.4">
      <c r="A8883" t="s">
        <v>164</v>
      </c>
      <c r="B8883" t="s">
        <v>115</v>
      </c>
      <c r="C8883" s="14" t="s">
        <v>383</v>
      </c>
      <c r="D8883" t="s">
        <v>465</v>
      </c>
      <c r="E8883" t="s">
        <v>483</v>
      </c>
      <c r="F8883" s="20">
        <v>2039</v>
      </c>
      <c r="G8883" s="20">
        <v>31</v>
      </c>
      <c r="H8883" s="11">
        <v>953.08186512749796</v>
      </c>
      <c r="I8883" s="10">
        <v>4647886.5391603904</v>
      </c>
      <c r="J8883" s="33">
        <f t="shared" si="552"/>
        <v>2.0505704196894313E-4</v>
      </c>
      <c r="K8883" s="33">
        <f t="shared" si="553"/>
        <v>2.0503601921073589E-4</v>
      </c>
      <c r="L8883" s="33">
        <f t="shared" si="554"/>
        <v>0.99983382595988435</v>
      </c>
      <c r="M8883" s="33">
        <f t="shared" si="555"/>
        <v>0.99962882401233732</v>
      </c>
    </row>
    <row r="8884" spans="1:13" ht="41.4">
      <c r="A8884" t="s">
        <v>164</v>
      </c>
      <c r="B8884" t="s">
        <v>115</v>
      </c>
      <c r="C8884" s="14" t="s">
        <v>383</v>
      </c>
      <c r="D8884" t="s">
        <v>465</v>
      </c>
      <c r="E8884" t="s">
        <v>483</v>
      </c>
      <c r="F8884" s="20">
        <v>2039</v>
      </c>
      <c r="G8884" s="20">
        <v>32</v>
      </c>
      <c r="H8884" s="11">
        <v>1055.21941263232</v>
      </c>
      <c r="I8884" s="10">
        <v>4674290.26446498</v>
      </c>
      <c r="J8884" s="33">
        <f t="shared" si="552"/>
        <v>2.2574965458485504E-4</v>
      </c>
      <c r="K8884" s="33">
        <f t="shared" si="553"/>
        <v>2.2572417504895803E-4</v>
      </c>
      <c r="L8884" s="33">
        <f t="shared" si="554"/>
        <v>0.99962882401233732</v>
      </c>
      <c r="M8884" s="33">
        <f t="shared" si="555"/>
        <v>0.99940318362068203</v>
      </c>
    </row>
    <row r="8885" spans="1:13" ht="41.4">
      <c r="A8885" t="s">
        <v>164</v>
      </c>
      <c r="B8885" t="s">
        <v>115</v>
      </c>
      <c r="C8885" s="14" t="s">
        <v>383</v>
      </c>
      <c r="D8885" t="s">
        <v>465</v>
      </c>
      <c r="E8885" t="s">
        <v>483</v>
      </c>
      <c r="F8885" s="20">
        <v>2039</v>
      </c>
      <c r="G8885" s="20">
        <v>33</v>
      </c>
      <c r="H8885" s="11">
        <v>1093.75759090922</v>
      </c>
      <c r="I8885" s="10">
        <v>4591343.9725272804</v>
      </c>
      <c r="J8885" s="33">
        <f t="shared" si="552"/>
        <v>2.3822166177350616E-4</v>
      </c>
      <c r="K8885" s="33">
        <f t="shared" si="553"/>
        <v>2.3819328924645777E-4</v>
      </c>
      <c r="L8885" s="33">
        <f t="shared" si="554"/>
        <v>0.99940318362068203</v>
      </c>
      <c r="M8885" s="33">
        <f t="shared" si="555"/>
        <v>0.999165132489092</v>
      </c>
    </row>
    <row r="8886" spans="1:13" ht="41.4">
      <c r="A8886" t="s">
        <v>164</v>
      </c>
      <c r="B8886" t="s">
        <v>115</v>
      </c>
      <c r="C8886" s="14" t="s">
        <v>383</v>
      </c>
      <c r="D8886" t="s">
        <v>465</v>
      </c>
      <c r="E8886" t="s">
        <v>483</v>
      </c>
      <c r="F8886" s="20">
        <v>2039</v>
      </c>
      <c r="G8886" s="20">
        <v>34</v>
      </c>
      <c r="H8886" s="11">
        <v>1146.20101123115</v>
      </c>
      <c r="I8886" s="10">
        <v>4530228.5380861303</v>
      </c>
      <c r="J8886" s="33">
        <f t="shared" si="552"/>
        <v>2.5301174137130433E-4</v>
      </c>
      <c r="K8886" s="33">
        <f t="shared" si="553"/>
        <v>2.5297973659987871E-4</v>
      </c>
      <c r="L8886" s="33">
        <f t="shared" si="554"/>
        <v>0.999165132489092</v>
      </c>
      <c r="M8886" s="33">
        <f t="shared" si="555"/>
        <v>0.99891236395705507</v>
      </c>
    </row>
    <row r="8887" spans="1:13" ht="41.4">
      <c r="A8887" t="s">
        <v>164</v>
      </c>
      <c r="B8887" t="s">
        <v>115</v>
      </c>
      <c r="C8887" s="14" t="s">
        <v>383</v>
      </c>
      <c r="D8887" t="s">
        <v>465</v>
      </c>
      <c r="E8887" t="s">
        <v>483</v>
      </c>
      <c r="F8887" s="20">
        <v>2039</v>
      </c>
      <c r="G8887" s="20">
        <v>35</v>
      </c>
      <c r="H8887" s="11">
        <v>1491.08849508152</v>
      </c>
      <c r="I8887" s="10">
        <v>4401460.9318610895</v>
      </c>
      <c r="J8887" s="33">
        <f t="shared" si="552"/>
        <v>3.3877126666918665E-4</v>
      </c>
      <c r="K8887" s="33">
        <f t="shared" si="553"/>
        <v>3.3871389016293385E-4</v>
      </c>
      <c r="L8887" s="33">
        <f t="shared" si="554"/>
        <v>0.99891236395705507</v>
      </c>
      <c r="M8887" s="33">
        <f t="shared" si="555"/>
        <v>0.99857401846432736</v>
      </c>
    </row>
    <row r="8888" spans="1:13" ht="41.4">
      <c r="A8888" t="s">
        <v>164</v>
      </c>
      <c r="B8888" t="s">
        <v>115</v>
      </c>
      <c r="C8888" s="14" t="s">
        <v>383</v>
      </c>
      <c r="D8888" t="s">
        <v>465</v>
      </c>
      <c r="E8888" t="s">
        <v>483</v>
      </c>
      <c r="F8888" s="20">
        <v>2039</v>
      </c>
      <c r="G8888" s="20">
        <v>36</v>
      </c>
      <c r="H8888" s="11">
        <v>1625.8698923254201</v>
      </c>
      <c r="I8888" s="10">
        <v>4335136.5605536997</v>
      </c>
      <c r="J8888" s="33">
        <f t="shared" si="552"/>
        <v>3.7504467728180583E-4</v>
      </c>
      <c r="K8888" s="33">
        <f t="shared" si="553"/>
        <v>3.7497435681821401E-4</v>
      </c>
      <c r="L8888" s="33">
        <f t="shared" si="554"/>
        <v>0.99857401846432736</v>
      </c>
      <c r="M8888" s="33">
        <f t="shared" si="555"/>
        <v>0.99819957881401833</v>
      </c>
    </row>
    <row r="8889" spans="1:13" ht="41.4">
      <c r="A8889" t="s">
        <v>164</v>
      </c>
      <c r="B8889" t="s">
        <v>115</v>
      </c>
      <c r="C8889" s="14" t="s">
        <v>383</v>
      </c>
      <c r="D8889" t="s">
        <v>465</v>
      </c>
      <c r="E8889" t="s">
        <v>483</v>
      </c>
      <c r="F8889" s="20">
        <v>2039</v>
      </c>
      <c r="G8889" s="20">
        <v>37</v>
      </c>
      <c r="H8889" s="11">
        <v>1884.54833427773</v>
      </c>
      <c r="I8889" s="10">
        <v>4312155.2728793798</v>
      </c>
      <c r="J8889" s="33">
        <f t="shared" si="552"/>
        <v>4.3703165007306195E-4</v>
      </c>
      <c r="K8889" s="33">
        <f t="shared" si="553"/>
        <v>4.3693616565187998E-4</v>
      </c>
      <c r="L8889" s="33">
        <f t="shared" si="554"/>
        <v>0.99819957881401833</v>
      </c>
      <c r="M8889" s="33">
        <f t="shared" si="555"/>
        <v>0.99776342931749606</v>
      </c>
    </row>
    <row r="8890" spans="1:13" ht="41.4">
      <c r="A8890" t="s">
        <v>164</v>
      </c>
      <c r="B8890" t="s">
        <v>115</v>
      </c>
      <c r="C8890" s="14" t="s">
        <v>383</v>
      </c>
      <c r="D8890" t="s">
        <v>465</v>
      </c>
      <c r="E8890" t="s">
        <v>483</v>
      </c>
      <c r="F8890" s="20">
        <v>2039</v>
      </c>
      <c r="G8890" s="20">
        <v>38</v>
      </c>
      <c r="H8890" s="11">
        <v>2024.09022736471</v>
      </c>
      <c r="I8890" s="10">
        <v>4290759.8087814199</v>
      </c>
      <c r="J8890" s="33">
        <f t="shared" si="552"/>
        <v>4.7173235454061777E-4</v>
      </c>
      <c r="K8890" s="33">
        <f t="shared" si="553"/>
        <v>4.7162110632725796E-4</v>
      </c>
      <c r="L8890" s="33">
        <f t="shared" si="554"/>
        <v>0.99776342931749606</v>
      </c>
      <c r="M8890" s="33">
        <f t="shared" si="555"/>
        <v>0.99729286302510844</v>
      </c>
    </row>
    <row r="8891" spans="1:13" ht="41.4">
      <c r="A8891" t="s">
        <v>164</v>
      </c>
      <c r="B8891" t="s">
        <v>115</v>
      </c>
      <c r="C8891" s="14" t="s">
        <v>383</v>
      </c>
      <c r="D8891" t="s">
        <v>465</v>
      </c>
      <c r="E8891" t="s">
        <v>483</v>
      </c>
      <c r="F8891" s="20">
        <v>2039</v>
      </c>
      <c r="G8891" s="20">
        <v>39</v>
      </c>
      <c r="H8891" s="11">
        <v>2179.2320462119901</v>
      </c>
      <c r="I8891" s="10">
        <v>4268815.0095806904</v>
      </c>
      <c r="J8891" s="33">
        <f t="shared" si="552"/>
        <v>5.105004647240612E-4</v>
      </c>
      <c r="K8891" s="33">
        <f t="shared" si="553"/>
        <v>5.1037018153266001E-4</v>
      </c>
      <c r="L8891" s="33">
        <f t="shared" si="554"/>
        <v>0.99729286302510844</v>
      </c>
      <c r="M8891" s="33">
        <f t="shared" si="555"/>
        <v>0.99678387448556505</v>
      </c>
    </row>
    <row r="8892" spans="1:13" ht="41.4">
      <c r="A8892" t="s">
        <v>164</v>
      </c>
      <c r="B8892" t="s">
        <v>115</v>
      </c>
      <c r="C8892" s="14" t="s">
        <v>383</v>
      </c>
      <c r="D8892" t="s">
        <v>465</v>
      </c>
      <c r="E8892" t="s">
        <v>483</v>
      </c>
      <c r="F8892" s="20">
        <v>2039</v>
      </c>
      <c r="G8892" s="20">
        <v>40</v>
      </c>
      <c r="H8892" s="11">
        <v>2949.8918590728299</v>
      </c>
      <c r="I8892" s="10">
        <v>4285882.31375957</v>
      </c>
      <c r="J8892" s="33">
        <f t="shared" si="552"/>
        <v>6.8828111532656363E-4</v>
      </c>
      <c r="K8892" s="33">
        <f t="shared" si="553"/>
        <v>6.8804430421365304E-4</v>
      </c>
      <c r="L8892" s="33">
        <f t="shared" si="554"/>
        <v>0.99678387448556505</v>
      </c>
      <c r="M8892" s="33">
        <f t="shared" si="555"/>
        <v>0.99609804301819327</v>
      </c>
    </row>
    <row r="8893" spans="1:13" ht="41.4">
      <c r="A8893" t="s">
        <v>164</v>
      </c>
      <c r="B8893" t="s">
        <v>115</v>
      </c>
      <c r="C8893" s="14" t="s">
        <v>383</v>
      </c>
      <c r="D8893" t="s">
        <v>465</v>
      </c>
      <c r="E8893" t="s">
        <v>483</v>
      </c>
      <c r="F8893" s="20">
        <v>2039</v>
      </c>
      <c r="G8893" s="20">
        <v>41</v>
      </c>
      <c r="H8893" s="11">
        <v>3222.33161238811</v>
      </c>
      <c r="I8893" s="10">
        <v>4340631.9341933001</v>
      </c>
      <c r="J8893" s="33">
        <f t="shared" si="552"/>
        <v>7.4236462829391583E-4</v>
      </c>
      <c r="K8893" s="33">
        <f t="shared" si="553"/>
        <v>7.420891438474353E-4</v>
      </c>
      <c r="L8893" s="33">
        <f t="shared" si="554"/>
        <v>0.99609804301819327</v>
      </c>
      <c r="M8893" s="33">
        <f t="shared" si="555"/>
        <v>0.99535884947426179</v>
      </c>
    </row>
    <row r="8894" spans="1:13" ht="41.4">
      <c r="A8894" t="s">
        <v>164</v>
      </c>
      <c r="B8894" t="s">
        <v>115</v>
      </c>
      <c r="C8894" s="14" t="s">
        <v>383</v>
      </c>
      <c r="D8894" t="s">
        <v>465</v>
      </c>
      <c r="E8894" t="s">
        <v>483</v>
      </c>
      <c r="F8894" s="20">
        <v>2039</v>
      </c>
      <c r="G8894" s="20">
        <v>42</v>
      </c>
      <c r="H8894" s="11">
        <v>3823.3038094777999</v>
      </c>
      <c r="I8894" s="10">
        <v>4472706.56179618</v>
      </c>
      <c r="J8894" s="33">
        <f t="shared" si="552"/>
        <v>8.5480765542160031E-4</v>
      </c>
      <c r="K8894" s="33">
        <f t="shared" si="553"/>
        <v>8.5444241143628474E-4</v>
      </c>
      <c r="L8894" s="33">
        <f t="shared" si="554"/>
        <v>0.99535884947426179</v>
      </c>
      <c r="M8894" s="33">
        <f t="shared" si="555"/>
        <v>0.99450837265867253</v>
      </c>
    </row>
    <row r="8895" spans="1:13" ht="41.4">
      <c r="A8895" t="s">
        <v>164</v>
      </c>
      <c r="B8895" t="s">
        <v>115</v>
      </c>
      <c r="C8895" s="14" t="s">
        <v>383</v>
      </c>
      <c r="D8895" t="s">
        <v>465</v>
      </c>
      <c r="E8895" t="s">
        <v>483</v>
      </c>
      <c r="F8895" s="20">
        <v>2039</v>
      </c>
      <c r="G8895" s="20">
        <v>43</v>
      </c>
      <c r="H8895" s="11">
        <v>4123.52451682636</v>
      </c>
      <c r="I8895" s="10">
        <v>4425387.0541295297</v>
      </c>
      <c r="J8895" s="33">
        <f t="shared" si="552"/>
        <v>9.317884439008588E-4</v>
      </c>
      <c r="K8895" s="33">
        <f t="shared" si="553"/>
        <v>9.3135446385173015E-4</v>
      </c>
      <c r="L8895" s="33">
        <f t="shared" si="554"/>
        <v>0.99450837265867253</v>
      </c>
      <c r="M8895" s="33">
        <f t="shared" si="555"/>
        <v>0.99358213284645891</v>
      </c>
    </row>
    <row r="8896" spans="1:13" ht="41.4">
      <c r="A8896" t="s">
        <v>164</v>
      </c>
      <c r="B8896" t="s">
        <v>115</v>
      </c>
      <c r="C8896" s="14" t="s">
        <v>383</v>
      </c>
      <c r="D8896" t="s">
        <v>465</v>
      </c>
      <c r="E8896" t="s">
        <v>483</v>
      </c>
      <c r="F8896" s="20">
        <v>2039</v>
      </c>
      <c r="G8896" s="20">
        <v>44</v>
      </c>
      <c r="H8896" s="11">
        <v>4426.6840693232298</v>
      </c>
      <c r="I8896" s="10">
        <v>4347882.3447475703</v>
      </c>
      <c r="J8896" s="33">
        <f t="shared" si="552"/>
        <v>1.0181241621385765E-3</v>
      </c>
      <c r="K8896" s="33">
        <f t="shared" si="553"/>
        <v>1.0176060495830086E-3</v>
      </c>
      <c r="L8896" s="33">
        <f t="shared" si="554"/>
        <v>0.99358213284645891</v>
      </c>
      <c r="M8896" s="33">
        <f t="shared" si="555"/>
        <v>0.99257105765731679</v>
      </c>
    </row>
    <row r="8897" spans="1:13" ht="41.4">
      <c r="A8897" t="s">
        <v>164</v>
      </c>
      <c r="B8897" t="s">
        <v>115</v>
      </c>
      <c r="C8897" s="14" t="s">
        <v>383</v>
      </c>
      <c r="D8897" t="s">
        <v>465</v>
      </c>
      <c r="E8897" t="s">
        <v>483</v>
      </c>
      <c r="F8897" s="20">
        <v>2039</v>
      </c>
      <c r="G8897" s="20">
        <v>45</v>
      </c>
      <c r="H8897" s="11">
        <v>5621.1138995279798</v>
      </c>
      <c r="I8897" s="10">
        <v>4285298.2780471202</v>
      </c>
      <c r="J8897" s="33">
        <f t="shared" si="552"/>
        <v>1.3117205699131899E-3</v>
      </c>
      <c r="K8897" s="33">
        <f t="shared" si="553"/>
        <v>1.3108606405232148E-3</v>
      </c>
      <c r="L8897" s="33">
        <f t="shared" si="554"/>
        <v>0.99257105765731679</v>
      </c>
      <c r="M8897" s="33">
        <f t="shared" si="555"/>
        <v>0.99126993532491137</v>
      </c>
    </row>
    <row r="8898" spans="1:13" ht="41.4">
      <c r="A8898" t="s">
        <v>164</v>
      </c>
      <c r="B8898" t="s">
        <v>115</v>
      </c>
      <c r="C8898" s="14" t="s">
        <v>383</v>
      </c>
      <c r="D8898" t="s">
        <v>465</v>
      </c>
      <c r="E8898" t="s">
        <v>483</v>
      </c>
      <c r="F8898" s="20">
        <v>2039</v>
      </c>
      <c r="G8898" s="20">
        <v>46</v>
      </c>
      <c r="H8898" s="11">
        <v>5914.2183766706703</v>
      </c>
      <c r="I8898" s="10">
        <v>4224730.6773497704</v>
      </c>
      <c r="J8898" s="33">
        <f t="shared" ref="J8898:J8961" si="556">IF(I8898&gt;0,H8898/I8898,0)</f>
        <v>1.3999042372993911E-3</v>
      </c>
      <c r="K8898" s="33">
        <f t="shared" ref="K8898:K8961" si="557">1-EXP(-J8898)</f>
        <v>1.3989248284420608E-3</v>
      </c>
      <c r="L8898" s="33">
        <f t="shared" ref="L8898:L8961" si="558">IF(G8898=30,1,M8897)</f>
        <v>0.99126993532491137</v>
      </c>
      <c r="M8898" s="33">
        <f t="shared" ref="M8898:M8961" si="559">L8898*(1-K8898)</f>
        <v>0.98988322320069722</v>
      </c>
    </row>
    <row r="8899" spans="1:13" ht="41.4">
      <c r="A8899" t="s">
        <v>164</v>
      </c>
      <c r="B8899" t="s">
        <v>115</v>
      </c>
      <c r="C8899" s="14" t="s">
        <v>383</v>
      </c>
      <c r="D8899" t="s">
        <v>465</v>
      </c>
      <c r="E8899" t="s">
        <v>483</v>
      </c>
      <c r="F8899" s="20">
        <v>2039</v>
      </c>
      <c r="G8899" s="20">
        <v>47</v>
      </c>
      <c r="H8899" s="11">
        <v>6546.4059774192301</v>
      </c>
      <c r="I8899" s="10">
        <v>4253784.1758094504</v>
      </c>
      <c r="J8899" s="33">
        <f t="shared" si="556"/>
        <v>1.5389605365141775E-3</v>
      </c>
      <c r="K8899" s="33">
        <f t="shared" si="557"/>
        <v>1.5377769439929301E-3</v>
      </c>
      <c r="L8899" s="33">
        <f t="shared" si="558"/>
        <v>0.98988322320069722</v>
      </c>
      <c r="M8899" s="33">
        <f t="shared" si="559"/>
        <v>0.98836100360281376</v>
      </c>
    </row>
    <row r="8900" spans="1:13" ht="41.4">
      <c r="A8900" t="s">
        <v>164</v>
      </c>
      <c r="B8900" t="s">
        <v>115</v>
      </c>
      <c r="C8900" s="14" t="s">
        <v>383</v>
      </c>
      <c r="D8900" t="s">
        <v>465</v>
      </c>
      <c r="E8900" t="s">
        <v>483</v>
      </c>
      <c r="F8900" s="20">
        <v>2039</v>
      </c>
      <c r="G8900" s="20">
        <v>48</v>
      </c>
      <c r="H8900" s="11">
        <v>7221.78209864576</v>
      </c>
      <c r="I8900" s="10">
        <v>4262456.3716974799</v>
      </c>
      <c r="J8900" s="33">
        <f t="shared" si="556"/>
        <v>1.69427707145534E-3</v>
      </c>
      <c r="K8900" s="33">
        <f t="shared" si="557"/>
        <v>1.6928425943062431E-3</v>
      </c>
      <c r="L8900" s="33">
        <f t="shared" si="558"/>
        <v>0.98836100360281376</v>
      </c>
      <c r="M8900" s="33">
        <f t="shared" si="559"/>
        <v>0.98668786399736363</v>
      </c>
    </row>
    <row r="8901" spans="1:13" ht="41.4">
      <c r="A8901" t="s">
        <v>164</v>
      </c>
      <c r="B8901" t="s">
        <v>115</v>
      </c>
      <c r="C8901" s="14" t="s">
        <v>383</v>
      </c>
      <c r="D8901" t="s">
        <v>465</v>
      </c>
      <c r="E8901" t="s">
        <v>483</v>
      </c>
      <c r="F8901" s="20">
        <v>2039</v>
      </c>
      <c r="G8901" s="20">
        <v>49</v>
      </c>
      <c r="H8901" s="11">
        <v>10732.2091115398</v>
      </c>
      <c r="I8901" s="10">
        <v>6270611.0738983201</v>
      </c>
      <c r="J8901" s="33">
        <f t="shared" si="556"/>
        <v>1.71150929073134E-3</v>
      </c>
      <c r="K8901" s="33">
        <f t="shared" si="557"/>
        <v>1.7100454939249499E-3</v>
      </c>
      <c r="L8901" s="33">
        <f t="shared" si="558"/>
        <v>0.98668786399736363</v>
      </c>
      <c r="M8901" s="33">
        <f t="shared" si="559"/>
        <v>0.98500058286162451</v>
      </c>
    </row>
    <row r="8902" spans="1:13" ht="41.4">
      <c r="A8902" t="s">
        <v>164</v>
      </c>
      <c r="B8902" t="s">
        <v>115</v>
      </c>
      <c r="C8902" s="14" t="s">
        <v>383</v>
      </c>
      <c r="D8902" t="s">
        <v>465</v>
      </c>
      <c r="E8902" t="s">
        <v>483</v>
      </c>
      <c r="F8902" s="20">
        <v>2039</v>
      </c>
      <c r="G8902" s="20">
        <v>50</v>
      </c>
      <c r="H8902" s="11">
        <v>9051.7413028738792</v>
      </c>
      <c r="I8902" s="10">
        <v>4201167.8349201102</v>
      </c>
      <c r="J8902" s="33">
        <f t="shared" si="556"/>
        <v>2.1545774076521767E-3</v>
      </c>
      <c r="K8902" s="33">
        <f t="shared" si="557"/>
        <v>2.1522579718498136E-3</v>
      </c>
      <c r="L8902" s="33">
        <f t="shared" si="558"/>
        <v>0.98500058286162451</v>
      </c>
      <c r="M8902" s="33">
        <f t="shared" si="559"/>
        <v>0.98288060750488382</v>
      </c>
    </row>
    <row r="8903" spans="1:13" ht="41.4">
      <c r="A8903" t="s">
        <v>164</v>
      </c>
      <c r="B8903" t="s">
        <v>115</v>
      </c>
      <c r="C8903" s="14" t="s">
        <v>383</v>
      </c>
      <c r="D8903" t="s">
        <v>465</v>
      </c>
      <c r="E8903" t="s">
        <v>483</v>
      </c>
      <c r="F8903" s="20">
        <v>2039</v>
      </c>
      <c r="G8903" s="20">
        <v>51</v>
      </c>
      <c r="H8903" s="11">
        <v>9637.3324677084802</v>
      </c>
      <c r="I8903" s="10">
        <v>4172105.8604136198</v>
      </c>
      <c r="J8903" s="33">
        <f t="shared" si="556"/>
        <v>2.3099443758488529E-3</v>
      </c>
      <c r="K8903" s="33">
        <f t="shared" si="557"/>
        <v>2.3072785074034208E-3</v>
      </c>
      <c r="L8903" s="33">
        <f t="shared" si="558"/>
        <v>0.98288060750488382</v>
      </c>
      <c r="M8903" s="33">
        <f t="shared" si="559"/>
        <v>0.98061282820384421</v>
      </c>
    </row>
    <row r="8904" spans="1:13" ht="41.4">
      <c r="A8904" t="s">
        <v>164</v>
      </c>
      <c r="B8904" t="s">
        <v>115</v>
      </c>
      <c r="C8904" s="14" t="s">
        <v>383</v>
      </c>
      <c r="D8904" t="s">
        <v>465</v>
      </c>
      <c r="E8904" t="s">
        <v>483</v>
      </c>
      <c r="F8904" s="20">
        <v>2039</v>
      </c>
      <c r="G8904" s="20">
        <v>52</v>
      </c>
      <c r="H8904" s="11">
        <v>10228.641717668699</v>
      </c>
      <c r="I8904" s="10">
        <v>4031400.2432669401</v>
      </c>
      <c r="J8904" s="33">
        <f t="shared" si="556"/>
        <v>2.5372429182024554E-3</v>
      </c>
      <c r="K8904" s="33">
        <f t="shared" si="557"/>
        <v>2.5340268379567821E-3</v>
      </c>
      <c r="L8904" s="33">
        <f t="shared" si="558"/>
        <v>0.98061282820384421</v>
      </c>
      <c r="M8904" s="33">
        <f t="shared" si="559"/>
        <v>0.97812792897953094</v>
      </c>
    </row>
    <row r="8905" spans="1:13" ht="41.4">
      <c r="A8905" t="s">
        <v>164</v>
      </c>
      <c r="B8905" t="s">
        <v>115</v>
      </c>
      <c r="C8905" s="14" t="s">
        <v>383</v>
      </c>
      <c r="D8905" t="s">
        <v>465</v>
      </c>
      <c r="E8905" t="s">
        <v>483</v>
      </c>
      <c r="F8905" s="20">
        <v>2039</v>
      </c>
      <c r="G8905" s="20">
        <v>53</v>
      </c>
      <c r="H8905" s="11">
        <v>11078.2149622835</v>
      </c>
      <c r="I8905" s="10">
        <v>3983961.18202241</v>
      </c>
      <c r="J8905" s="33">
        <f t="shared" si="556"/>
        <v>2.7807035400530125E-3</v>
      </c>
      <c r="K8905" s="33">
        <f t="shared" si="557"/>
        <v>2.7768409650190673E-3</v>
      </c>
      <c r="L8905" s="33">
        <f t="shared" si="558"/>
        <v>0.97812792897953094</v>
      </c>
      <c r="M8905" s="33">
        <f t="shared" si="559"/>
        <v>0.97541182327731135</v>
      </c>
    </row>
    <row r="8906" spans="1:13" ht="41.4">
      <c r="A8906" t="s">
        <v>164</v>
      </c>
      <c r="B8906" t="s">
        <v>115</v>
      </c>
      <c r="C8906" s="14" t="s">
        <v>383</v>
      </c>
      <c r="D8906" t="s">
        <v>465</v>
      </c>
      <c r="E8906" t="s">
        <v>483</v>
      </c>
      <c r="F8906" s="20">
        <v>2039</v>
      </c>
      <c r="G8906" s="20">
        <v>54</v>
      </c>
      <c r="H8906" s="11">
        <v>12250.6149606053</v>
      </c>
      <c r="I8906" s="10">
        <v>4024781.9875817099</v>
      </c>
      <c r="J8906" s="33">
        <f t="shared" si="556"/>
        <v>3.0437959120280405E-3</v>
      </c>
      <c r="K8906" s="33">
        <f t="shared" si="557"/>
        <v>3.0391682616495164E-3</v>
      </c>
      <c r="L8906" s="33">
        <f t="shared" si="558"/>
        <v>0.97541182327731135</v>
      </c>
      <c r="M8906" s="33">
        <f t="shared" si="559"/>
        <v>0.97244738262196928</v>
      </c>
    </row>
    <row r="8907" spans="1:13" ht="41.4">
      <c r="A8907" t="s">
        <v>164</v>
      </c>
      <c r="B8907" t="s">
        <v>115</v>
      </c>
      <c r="C8907" s="14" t="s">
        <v>383</v>
      </c>
      <c r="D8907" t="s">
        <v>465</v>
      </c>
      <c r="E8907" t="s">
        <v>483</v>
      </c>
      <c r="F8907" s="20">
        <v>2039</v>
      </c>
      <c r="G8907" s="20">
        <v>55</v>
      </c>
      <c r="H8907" s="11">
        <v>13524.814502075</v>
      </c>
      <c r="I8907" s="10">
        <v>4087528.1136378599</v>
      </c>
      <c r="J8907" s="33">
        <f t="shared" si="556"/>
        <v>3.308800361996299E-3</v>
      </c>
      <c r="K8907" s="33">
        <f t="shared" si="557"/>
        <v>3.3033323146334226E-3</v>
      </c>
      <c r="L8907" s="33">
        <f t="shared" si="558"/>
        <v>0.97244738262196928</v>
      </c>
      <c r="M8907" s="33">
        <f t="shared" si="559"/>
        <v>0.96923506575867346</v>
      </c>
    </row>
    <row r="8908" spans="1:13" ht="41.4">
      <c r="A8908" t="s">
        <v>164</v>
      </c>
      <c r="B8908" t="s">
        <v>115</v>
      </c>
      <c r="C8908" s="14" t="s">
        <v>383</v>
      </c>
      <c r="D8908" t="s">
        <v>465</v>
      </c>
      <c r="E8908" t="s">
        <v>483</v>
      </c>
      <c r="F8908" s="20">
        <v>2039</v>
      </c>
      <c r="G8908" s="20">
        <v>56</v>
      </c>
      <c r="H8908" s="11">
        <v>14357.630198159701</v>
      </c>
      <c r="I8908" s="10">
        <v>4044779.11932552</v>
      </c>
      <c r="J8908" s="33">
        <f t="shared" si="556"/>
        <v>3.5496697779022063E-3</v>
      </c>
      <c r="K8908" s="33">
        <f t="shared" si="557"/>
        <v>3.5433771479241871E-3</v>
      </c>
      <c r="L8908" s="33">
        <f t="shared" si="558"/>
        <v>0.96923506575867346</v>
      </c>
      <c r="M8908" s="33">
        <f t="shared" si="559"/>
        <v>0.96580070037569743</v>
      </c>
    </row>
    <row r="8909" spans="1:13" ht="41.4">
      <c r="A8909" t="s">
        <v>164</v>
      </c>
      <c r="B8909" t="s">
        <v>115</v>
      </c>
      <c r="C8909" s="14" t="s">
        <v>383</v>
      </c>
      <c r="D8909" t="s">
        <v>465</v>
      </c>
      <c r="E8909" t="s">
        <v>483</v>
      </c>
      <c r="F8909" s="20">
        <v>2039</v>
      </c>
      <c r="G8909" s="20">
        <v>57</v>
      </c>
      <c r="H8909" s="11">
        <v>15162.323329889299</v>
      </c>
      <c r="I8909" s="10">
        <v>3895038.71802533</v>
      </c>
      <c r="J8909" s="33">
        <f t="shared" si="556"/>
        <v>3.8927272429210027E-3</v>
      </c>
      <c r="K8909" s="33">
        <f t="shared" si="557"/>
        <v>3.8851604019606301E-3</v>
      </c>
      <c r="L8909" s="33">
        <f t="shared" si="558"/>
        <v>0.96580070037569743</v>
      </c>
      <c r="M8909" s="33">
        <f t="shared" si="559"/>
        <v>0.96204840973841188</v>
      </c>
    </row>
    <row r="8910" spans="1:13" ht="41.4">
      <c r="A8910" t="s">
        <v>164</v>
      </c>
      <c r="B8910" t="s">
        <v>115</v>
      </c>
      <c r="C8910" s="14" t="s">
        <v>383</v>
      </c>
      <c r="D8910" t="s">
        <v>465</v>
      </c>
      <c r="E8910" t="s">
        <v>483</v>
      </c>
      <c r="F8910" s="20">
        <v>2039</v>
      </c>
      <c r="G8910" s="20">
        <v>58</v>
      </c>
      <c r="H8910" s="11">
        <v>16230.705974093</v>
      </c>
      <c r="I8910" s="10">
        <v>3803370.1805962701</v>
      </c>
      <c r="J8910" s="33">
        <f t="shared" si="556"/>
        <v>4.2674536538403543E-3</v>
      </c>
      <c r="K8910" s="33">
        <f t="shared" si="557"/>
        <v>4.2583610122370885E-3</v>
      </c>
      <c r="L8910" s="33">
        <f t="shared" si="558"/>
        <v>0.96204840973841188</v>
      </c>
      <c r="M8910" s="33">
        <f t="shared" si="559"/>
        <v>0.9579516602984971</v>
      </c>
    </row>
    <row r="8911" spans="1:13" ht="41.4">
      <c r="A8911" t="s">
        <v>164</v>
      </c>
      <c r="B8911" t="s">
        <v>115</v>
      </c>
      <c r="C8911" s="14" t="s">
        <v>383</v>
      </c>
      <c r="D8911" t="s">
        <v>465</v>
      </c>
      <c r="E8911" t="s">
        <v>483</v>
      </c>
      <c r="F8911" s="20">
        <v>2039</v>
      </c>
      <c r="G8911" s="20">
        <v>59</v>
      </c>
      <c r="H8911" s="11">
        <v>17438.2783747186</v>
      </c>
      <c r="I8911" s="10">
        <v>3725268.1429470498</v>
      </c>
      <c r="J8911" s="33">
        <f t="shared" si="556"/>
        <v>4.6810800472803617E-3</v>
      </c>
      <c r="K8911" s="33">
        <f t="shared" si="557"/>
        <v>4.6701408677904954E-3</v>
      </c>
      <c r="L8911" s="33">
        <f t="shared" si="558"/>
        <v>0.9579516602984971</v>
      </c>
      <c r="M8911" s="33">
        <f t="shared" si="559"/>
        <v>0.95347789110036929</v>
      </c>
    </row>
    <row r="8912" spans="1:13" ht="41.4">
      <c r="A8912" t="s">
        <v>164</v>
      </c>
      <c r="B8912" t="s">
        <v>115</v>
      </c>
      <c r="C8912" s="14" t="s">
        <v>383</v>
      </c>
      <c r="D8912" t="s">
        <v>465</v>
      </c>
      <c r="E8912" t="s">
        <v>483</v>
      </c>
      <c r="F8912" s="20">
        <v>2039</v>
      </c>
      <c r="G8912" s="20">
        <v>60</v>
      </c>
      <c r="H8912" s="11">
        <v>18720.9697064268</v>
      </c>
      <c r="I8912" s="10">
        <v>3640674.0073591401</v>
      </c>
      <c r="J8912" s="33">
        <f t="shared" si="556"/>
        <v>5.1421713860084258E-3</v>
      </c>
      <c r="K8912" s="33">
        <f t="shared" si="557"/>
        <v>5.1289730551108415E-3</v>
      </c>
      <c r="L8912" s="33">
        <f t="shared" si="558"/>
        <v>0.95347789110036929</v>
      </c>
      <c r="M8912" s="33">
        <f t="shared" si="559"/>
        <v>0.94858752868827156</v>
      </c>
    </row>
    <row r="8913" spans="1:13" ht="41.4">
      <c r="A8913" t="s">
        <v>164</v>
      </c>
      <c r="B8913" t="s">
        <v>115</v>
      </c>
      <c r="C8913" s="14" t="s">
        <v>383</v>
      </c>
      <c r="D8913" t="s">
        <v>465</v>
      </c>
      <c r="E8913" t="s">
        <v>483</v>
      </c>
      <c r="F8913" s="20">
        <v>2039</v>
      </c>
      <c r="G8913" s="20">
        <v>61</v>
      </c>
      <c r="H8913" s="11">
        <v>19568.639030835398</v>
      </c>
      <c r="I8913" s="10">
        <v>3536685.4643831099</v>
      </c>
      <c r="J8913" s="33">
        <f t="shared" si="556"/>
        <v>5.5330447753709645E-3</v>
      </c>
      <c r="K8913" s="33">
        <f t="shared" si="557"/>
        <v>5.5177656760966309E-3</v>
      </c>
      <c r="L8913" s="33">
        <f t="shared" si="558"/>
        <v>0.94858752868827156</v>
      </c>
      <c r="M8913" s="33">
        <f t="shared" si="559"/>
        <v>0.94335344498170204</v>
      </c>
    </row>
    <row r="8914" spans="1:13" ht="41.4">
      <c r="A8914" t="s">
        <v>164</v>
      </c>
      <c r="B8914" t="s">
        <v>115</v>
      </c>
      <c r="C8914" s="14" t="s">
        <v>383</v>
      </c>
      <c r="D8914" t="s">
        <v>465</v>
      </c>
      <c r="E8914" t="s">
        <v>483</v>
      </c>
      <c r="F8914" s="20">
        <v>2039</v>
      </c>
      <c r="G8914" s="20">
        <v>62</v>
      </c>
      <c r="H8914" s="11">
        <v>21007.797698561601</v>
      </c>
      <c r="I8914" s="10">
        <v>3447203.7573853699</v>
      </c>
      <c r="J8914" s="33">
        <f t="shared" si="556"/>
        <v>6.0941560688294108E-3</v>
      </c>
      <c r="K8914" s="33">
        <f t="shared" si="557"/>
        <v>6.075624363877985E-3</v>
      </c>
      <c r="L8914" s="33">
        <f t="shared" si="558"/>
        <v>0.94335344498170204</v>
      </c>
      <c r="M8914" s="33">
        <f t="shared" si="559"/>
        <v>0.93762198380762296</v>
      </c>
    </row>
    <row r="8915" spans="1:13" ht="41.4">
      <c r="A8915" t="s">
        <v>164</v>
      </c>
      <c r="B8915" t="s">
        <v>115</v>
      </c>
      <c r="C8915" s="14" t="s">
        <v>383</v>
      </c>
      <c r="D8915" t="s">
        <v>465</v>
      </c>
      <c r="E8915" t="s">
        <v>483</v>
      </c>
      <c r="F8915" s="20">
        <v>2039</v>
      </c>
      <c r="G8915" s="20">
        <v>63</v>
      </c>
      <c r="H8915" s="11">
        <v>22419.684737196902</v>
      </c>
      <c r="I8915" s="10">
        <v>3345733.6784013002</v>
      </c>
      <c r="J8915" s="33">
        <f t="shared" si="556"/>
        <v>6.7009770926865142E-3</v>
      </c>
      <c r="K8915" s="33">
        <f t="shared" si="557"/>
        <v>6.678575610889359E-3</v>
      </c>
      <c r="L8915" s="33">
        <f t="shared" si="558"/>
        <v>0.93762198380762296</v>
      </c>
      <c r="M8915" s="33">
        <f t="shared" si="559"/>
        <v>0.93136000449433165</v>
      </c>
    </row>
    <row r="8916" spans="1:13" ht="41.4">
      <c r="A8916" t="s">
        <v>164</v>
      </c>
      <c r="B8916" t="s">
        <v>115</v>
      </c>
      <c r="C8916" s="14" t="s">
        <v>383</v>
      </c>
      <c r="D8916" t="s">
        <v>465</v>
      </c>
      <c r="E8916" t="s">
        <v>483</v>
      </c>
      <c r="F8916" s="20">
        <v>2039</v>
      </c>
      <c r="G8916" s="20">
        <v>64</v>
      </c>
      <c r="H8916" s="11">
        <v>23875.248190736798</v>
      </c>
      <c r="I8916" s="10">
        <v>3242082.8512115702</v>
      </c>
      <c r="J8916" s="33">
        <f t="shared" si="556"/>
        <v>7.3641696669826283E-3</v>
      </c>
      <c r="K8916" s="33">
        <f t="shared" si="557"/>
        <v>7.3371206082203377E-3</v>
      </c>
      <c r="L8916" s="33">
        <f t="shared" si="558"/>
        <v>0.93136000449433165</v>
      </c>
      <c r="M8916" s="33">
        <f t="shared" si="559"/>
        <v>0.92452650381168411</v>
      </c>
    </row>
    <row r="8917" spans="1:13" ht="41.4">
      <c r="A8917" t="s">
        <v>164</v>
      </c>
      <c r="B8917" t="s">
        <v>115</v>
      </c>
      <c r="C8917" s="14" t="s">
        <v>383</v>
      </c>
      <c r="D8917" t="s">
        <v>465</v>
      </c>
      <c r="E8917" t="s">
        <v>483</v>
      </c>
      <c r="F8917" s="20">
        <v>2039</v>
      </c>
      <c r="G8917" s="20">
        <v>65</v>
      </c>
      <c r="H8917" s="11">
        <v>24188.3787896375</v>
      </c>
      <c r="I8917" s="10">
        <v>3112678.3370350902</v>
      </c>
      <c r="J8917" s="33">
        <f t="shared" si="556"/>
        <v>7.7709214286104424E-3</v>
      </c>
      <c r="K8917" s="33">
        <f t="shared" si="557"/>
        <v>7.740805877702539E-3</v>
      </c>
      <c r="L8917" s="33">
        <f t="shared" si="558"/>
        <v>0.92452650381168411</v>
      </c>
      <c r="M8917" s="33">
        <f t="shared" si="559"/>
        <v>0.91736992361688685</v>
      </c>
    </row>
    <row r="8918" spans="1:13" ht="41.4">
      <c r="A8918" t="s">
        <v>164</v>
      </c>
      <c r="B8918" t="s">
        <v>115</v>
      </c>
      <c r="C8918" s="14" t="s">
        <v>383</v>
      </c>
      <c r="D8918" t="s">
        <v>465</v>
      </c>
      <c r="E8918" t="s">
        <v>483</v>
      </c>
      <c r="F8918" s="20">
        <v>2039</v>
      </c>
      <c r="G8918" s="20">
        <v>66</v>
      </c>
      <c r="H8918" s="11">
        <v>25448.800167015699</v>
      </c>
      <c r="I8918" s="10">
        <v>3035174.66636464</v>
      </c>
      <c r="J8918" s="33">
        <f t="shared" si="556"/>
        <v>8.3846245980620376E-3</v>
      </c>
      <c r="K8918" s="33">
        <f t="shared" si="557"/>
        <v>8.3495716701980083E-3</v>
      </c>
      <c r="L8918" s="33">
        <f t="shared" si="558"/>
        <v>0.91736992361688685</v>
      </c>
      <c r="M8918" s="33">
        <f t="shared" si="559"/>
        <v>0.90971027769156354</v>
      </c>
    </row>
    <row r="8919" spans="1:13" ht="41.4">
      <c r="A8919" t="s">
        <v>164</v>
      </c>
      <c r="B8919" t="s">
        <v>115</v>
      </c>
      <c r="C8919" s="14" t="s">
        <v>383</v>
      </c>
      <c r="D8919" t="s">
        <v>465</v>
      </c>
      <c r="E8919" t="s">
        <v>483</v>
      </c>
      <c r="F8919" s="20">
        <v>2039</v>
      </c>
      <c r="G8919" s="20">
        <v>67</v>
      </c>
      <c r="H8919" s="11">
        <v>25995.7515213242</v>
      </c>
      <c r="I8919" s="10">
        <v>2814728.5817249599</v>
      </c>
      <c r="J8919" s="33">
        <f t="shared" si="556"/>
        <v>9.2356157144619366E-3</v>
      </c>
      <c r="K8919" s="33">
        <f t="shared" si="557"/>
        <v>9.1930984074950484E-3</v>
      </c>
      <c r="L8919" s="33">
        <f t="shared" si="558"/>
        <v>0.90971027769156354</v>
      </c>
      <c r="M8919" s="33">
        <f t="shared" si="559"/>
        <v>0.90134722158643532</v>
      </c>
    </row>
    <row r="8920" spans="1:13" ht="41.4">
      <c r="A8920" t="s">
        <v>164</v>
      </c>
      <c r="B8920" t="s">
        <v>115</v>
      </c>
      <c r="C8920" s="14" t="s">
        <v>383</v>
      </c>
      <c r="D8920" t="s">
        <v>465</v>
      </c>
      <c r="E8920" t="s">
        <v>483</v>
      </c>
      <c r="F8920" s="20">
        <v>2039</v>
      </c>
      <c r="G8920" s="20">
        <v>68</v>
      </c>
      <c r="H8920" s="11">
        <v>27438.906332764</v>
      </c>
      <c r="I8920" s="10">
        <v>2698780.2295987699</v>
      </c>
      <c r="J8920" s="33">
        <f t="shared" si="556"/>
        <v>1.0167151082488612E-2</v>
      </c>
      <c r="K8920" s="33">
        <f t="shared" si="557"/>
        <v>1.0115640322290398E-2</v>
      </c>
      <c r="L8920" s="33">
        <f t="shared" si="558"/>
        <v>0.90134722158643532</v>
      </c>
      <c r="M8920" s="33">
        <f t="shared" si="559"/>
        <v>0.89222951728737121</v>
      </c>
    </row>
    <row r="8921" spans="1:13" ht="41.4">
      <c r="A8921" t="s">
        <v>164</v>
      </c>
      <c r="B8921" t="s">
        <v>115</v>
      </c>
      <c r="C8921" s="14" t="s">
        <v>383</v>
      </c>
      <c r="D8921" t="s">
        <v>465</v>
      </c>
      <c r="E8921" t="s">
        <v>483</v>
      </c>
      <c r="F8921" s="20">
        <v>2039</v>
      </c>
      <c r="G8921" s="20">
        <v>69</v>
      </c>
      <c r="H8921" s="11">
        <v>28954.002609090599</v>
      </c>
      <c r="I8921" s="10">
        <v>2585216.6613353798</v>
      </c>
      <c r="J8921" s="33">
        <f t="shared" si="556"/>
        <v>1.1199835991361189E-2</v>
      </c>
      <c r="K8921" s="33">
        <f t="shared" si="557"/>
        <v>1.1137351318495803E-2</v>
      </c>
      <c r="L8921" s="33">
        <f t="shared" si="558"/>
        <v>0.89222951728737121</v>
      </c>
      <c r="M8921" s="33">
        <f t="shared" si="559"/>
        <v>0.88229244369660986</v>
      </c>
    </row>
    <row r="8922" spans="1:13" ht="41.4">
      <c r="A8922" t="s">
        <v>164</v>
      </c>
      <c r="B8922" t="s">
        <v>115</v>
      </c>
      <c r="C8922" s="14" t="s">
        <v>383</v>
      </c>
      <c r="D8922" t="s">
        <v>465</v>
      </c>
      <c r="E8922" t="s">
        <v>483</v>
      </c>
      <c r="F8922" s="20">
        <v>2040</v>
      </c>
      <c r="G8922" s="20">
        <v>30</v>
      </c>
      <c r="H8922" s="11">
        <v>793.13755072804497</v>
      </c>
      <c r="I8922" s="10">
        <v>4755818.4960469697</v>
      </c>
      <c r="J8922" s="33">
        <f t="shared" si="556"/>
        <v>1.6677203963677334E-4</v>
      </c>
      <c r="K8922" s="33">
        <f t="shared" si="557"/>
        <v>1.6675813395317096E-4</v>
      </c>
      <c r="L8922" s="33">
        <f t="shared" si="558"/>
        <v>1</v>
      </c>
      <c r="M8922" s="33">
        <f t="shared" si="559"/>
        <v>0.99983324186604683</v>
      </c>
    </row>
    <row r="8923" spans="1:13" ht="41.4">
      <c r="A8923" t="s">
        <v>164</v>
      </c>
      <c r="B8923" t="s">
        <v>115</v>
      </c>
      <c r="C8923" s="14" t="s">
        <v>383</v>
      </c>
      <c r="D8923" t="s">
        <v>465</v>
      </c>
      <c r="E8923" t="s">
        <v>483</v>
      </c>
      <c r="F8923" s="20">
        <v>2040</v>
      </c>
      <c r="G8923" s="20">
        <v>31</v>
      </c>
      <c r="H8923" s="11">
        <v>960.89152877411698</v>
      </c>
      <c r="I8923" s="10">
        <v>4684946.2054500803</v>
      </c>
      <c r="J8923" s="33">
        <f t="shared" si="556"/>
        <v>2.0510193428823045E-4</v>
      </c>
      <c r="K8923" s="33">
        <f t="shared" si="557"/>
        <v>2.0508090232440601E-4</v>
      </c>
      <c r="L8923" s="33">
        <f t="shared" si="558"/>
        <v>0.99983324186604683</v>
      </c>
      <c r="M8923" s="33">
        <f t="shared" si="559"/>
        <v>0.99962819516263102</v>
      </c>
    </row>
    <row r="8924" spans="1:13" ht="41.4">
      <c r="A8924" t="s">
        <v>164</v>
      </c>
      <c r="B8924" t="s">
        <v>115</v>
      </c>
      <c r="C8924" s="14" t="s">
        <v>383</v>
      </c>
      <c r="D8924" t="s">
        <v>465</v>
      </c>
      <c r="E8924" t="s">
        <v>483</v>
      </c>
      <c r="F8924" s="20">
        <v>2040</v>
      </c>
      <c r="G8924" s="20">
        <v>32</v>
      </c>
      <c r="H8924" s="11">
        <v>999.23763260153203</v>
      </c>
      <c r="I8924" s="10">
        <v>4642473.1287531303</v>
      </c>
      <c r="J8924" s="33">
        <f t="shared" si="556"/>
        <v>2.152382156856783E-4</v>
      </c>
      <c r="K8924" s="33">
        <f t="shared" si="557"/>
        <v>2.152150536027797E-4</v>
      </c>
      <c r="L8924" s="33">
        <f t="shared" si="558"/>
        <v>0.99962819516263102</v>
      </c>
      <c r="M8924" s="33">
        <f t="shared" si="559"/>
        <v>0.99941306012702624</v>
      </c>
    </row>
    <row r="8925" spans="1:13" ht="41.4">
      <c r="A8925" t="s">
        <v>164</v>
      </c>
      <c r="B8925" t="s">
        <v>115</v>
      </c>
      <c r="C8925" s="14" t="s">
        <v>383</v>
      </c>
      <c r="D8925" t="s">
        <v>465</v>
      </c>
      <c r="E8925" t="s">
        <v>483</v>
      </c>
      <c r="F8925" s="20">
        <v>2040</v>
      </c>
      <c r="G8925" s="20">
        <v>33</v>
      </c>
      <c r="H8925" s="11">
        <v>1111.13323426584</v>
      </c>
      <c r="I8925" s="10">
        <v>4668573.1708825398</v>
      </c>
      <c r="J8925" s="33">
        <f t="shared" si="556"/>
        <v>2.3800274593442712E-4</v>
      </c>
      <c r="K8925" s="33">
        <f t="shared" si="557"/>
        <v>2.3797442552775383E-4</v>
      </c>
      <c r="L8925" s="33">
        <f t="shared" si="558"/>
        <v>0.99941306012702624</v>
      </c>
      <c r="M8925" s="33">
        <f t="shared" si="559"/>
        <v>0.9991752253781776</v>
      </c>
    </row>
    <row r="8926" spans="1:13" ht="41.4">
      <c r="A8926" t="s">
        <v>164</v>
      </c>
      <c r="B8926" t="s">
        <v>115</v>
      </c>
      <c r="C8926" s="14" t="s">
        <v>383</v>
      </c>
      <c r="D8926" t="s">
        <v>465</v>
      </c>
      <c r="E8926" t="s">
        <v>483</v>
      </c>
      <c r="F8926" s="20">
        <v>2040</v>
      </c>
      <c r="G8926" s="20">
        <v>34</v>
      </c>
      <c r="H8926" s="11">
        <v>1158.41507077597</v>
      </c>
      <c r="I8926" s="10">
        <v>4585467.7295318702</v>
      </c>
      <c r="J8926" s="33">
        <f t="shared" si="556"/>
        <v>2.5262746116724551E-4</v>
      </c>
      <c r="K8926" s="33">
        <f t="shared" si="557"/>
        <v>2.5259555353718266E-4</v>
      </c>
      <c r="L8926" s="33">
        <f t="shared" si="558"/>
        <v>0.9991752253781776</v>
      </c>
      <c r="M8926" s="33">
        <f t="shared" si="559"/>
        <v>0.99892283815904259</v>
      </c>
    </row>
    <row r="8927" spans="1:13" ht="41.4">
      <c r="A8927" t="s">
        <v>164</v>
      </c>
      <c r="B8927" t="s">
        <v>115</v>
      </c>
      <c r="C8927" s="14" t="s">
        <v>383</v>
      </c>
      <c r="D8927" t="s">
        <v>465</v>
      </c>
      <c r="E8927" t="s">
        <v>483</v>
      </c>
      <c r="F8927" s="20">
        <v>2040</v>
      </c>
      <c r="G8927" s="20">
        <v>35</v>
      </c>
      <c r="H8927" s="11">
        <v>1525.2556064222899</v>
      </c>
      <c r="I8927" s="10">
        <v>4524125.4613258196</v>
      </c>
      <c r="J8927" s="33">
        <f t="shared" si="556"/>
        <v>3.3713822029491318E-4</v>
      </c>
      <c r="K8927" s="33">
        <f t="shared" si="557"/>
        <v>3.3708139559118777E-4</v>
      </c>
      <c r="L8927" s="33">
        <f t="shared" si="558"/>
        <v>0.99892283815904259</v>
      </c>
      <c r="M8927" s="33">
        <f t="shared" si="559"/>
        <v>0.99858611985466805</v>
      </c>
    </row>
    <row r="8928" spans="1:13" ht="41.4">
      <c r="A8928" t="s">
        <v>164</v>
      </c>
      <c r="B8928" t="s">
        <v>115</v>
      </c>
      <c r="C8928" s="14" t="s">
        <v>383</v>
      </c>
      <c r="D8928" t="s">
        <v>465</v>
      </c>
      <c r="E8928" t="s">
        <v>483</v>
      </c>
      <c r="F8928" s="20">
        <v>2040</v>
      </c>
      <c r="G8928" s="20">
        <v>36</v>
      </c>
      <c r="H8928" s="11">
        <v>1633.8432590494899</v>
      </c>
      <c r="I8928" s="10">
        <v>4394851.28984995</v>
      </c>
      <c r="J8928" s="33">
        <f t="shared" si="556"/>
        <v>3.7176303617437599E-4</v>
      </c>
      <c r="K8928" s="33">
        <f t="shared" si="557"/>
        <v>3.7169394085945218E-4</v>
      </c>
      <c r="L8928" s="33">
        <f t="shared" si="558"/>
        <v>0.99858611985466805</v>
      </c>
      <c r="M8928" s="33">
        <f t="shared" si="559"/>
        <v>0.99821495144449168</v>
      </c>
    </row>
    <row r="8929" spans="1:13" ht="41.4">
      <c r="A8929" t="s">
        <v>164</v>
      </c>
      <c r="B8929" t="s">
        <v>115</v>
      </c>
      <c r="C8929" s="14" t="s">
        <v>383</v>
      </c>
      <c r="D8929" t="s">
        <v>465</v>
      </c>
      <c r="E8929" t="s">
        <v>483</v>
      </c>
      <c r="F8929" s="20">
        <v>2040</v>
      </c>
      <c r="G8929" s="20">
        <v>37</v>
      </c>
      <c r="H8929" s="11">
        <v>1734.92125184881</v>
      </c>
      <c r="I8929" s="10">
        <v>4328570.4757847898</v>
      </c>
      <c r="J8929" s="33">
        <f t="shared" si="556"/>
        <v>4.0080697808998034E-4</v>
      </c>
      <c r="K8929" s="33">
        <f t="shared" si="557"/>
        <v>4.0072666570345472E-4</v>
      </c>
      <c r="L8929" s="33">
        <f t="shared" si="558"/>
        <v>0.99821495144449168</v>
      </c>
      <c r="M8929" s="33">
        <f t="shared" si="559"/>
        <v>0.99781494009534399</v>
      </c>
    </row>
    <row r="8930" spans="1:13" ht="41.4">
      <c r="A8930" t="s">
        <v>164</v>
      </c>
      <c r="B8930" t="s">
        <v>115</v>
      </c>
      <c r="C8930" s="14" t="s">
        <v>383</v>
      </c>
      <c r="D8930" t="s">
        <v>465</v>
      </c>
      <c r="E8930" t="s">
        <v>483</v>
      </c>
      <c r="F8930" s="20">
        <v>2040</v>
      </c>
      <c r="G8930" s="20">
        <v>38</v>
      </c>
      <c r="H8930" s="11">
        <v>2010.5481330586899</v>
      </c>
      <c r="I8930" s="10">
        <v>4305007.6010228302</v>
      </c>
      <c r="J8930" s="33">
        <f t="shared" si="556"/>
        <v>4.6702545486354129E-4</v>
      </c>
      <c r="K8930" s="33">
        <f t="shared" si="557"/>
        <v>4.6691641545115736E-4</v>
      </c>
      <c r="L8930" s="33">
        <f t="shared" si="558"/>
        <v>0.99781494009534399</v>
      </c>
      <c r="M8930" s="33">
        <f t="shared" si="559"/>
        <v>0.99734904392023105</v>
      </c>
    </row>
    <row r="8931" spans="1:13" ht="41.4">
      <c r="A8931" t="s">
        <v>164</v>
      </c>
      <c r="B8931" t="s">
        <v>115</v>
      </c>
      <c r="C8931" s="14" t="s">
        <v>383</v>
      </c>
      <c r="D8931" t="s">
        <v>465</v>
      </c>
      <c r="E8931" t="s">
        <v>483</v>
      </c>
      <c r="F8931" s="20">
        <v>2040</v>
      </c>
      <c r="G8931" s="20">
        <v>39</v>
      </c>
      <c r="H8931" s="11">
        <v>2163.4005897133502</v>
      </c>
      <c r="I8931" s="10">
        <v>4283129.00540144</v>
      </c>
      <c r="J8931" s="33">
        <f t="shared" si="556"/>
        <v>5.0509816234465339E-4</v>
      </c>
      <c r="K8931" s="33">
        <f t="shared" si="557"/>
        <v>5.0497062174226226E-4</v>
      </c>
      <c r="L8931" s="33">
        <f t="shared" si="558"/>
        <v>0.99734904392023105</v>
      </c>
      <c r="M8931" s="33">
        <f t="shared" si="559"/>
        <v>0.99684541195342857</v>
      </c>
    </row>
    <row r="8932" spans="1:13" ht="41.4">
      <c r="A8932" t="s">
        <v>164</v>
      </c>
      <c r="B8932" t="s">
        <v>115</v>
      </c>
      <c r="C8932" s="14" t="s">
        <v>383</v>
      </c>
      <c r="D8932" t="s">
        <v>465</v>
      </c>
      <c r="E8932" t="s">
        <v>483</v>
      </c>
      <c r="F8932" s="20">
        <v>2040</v>
      </c>
      <c r="G8932" s="20">
        <v>40</v>
      </c>
      <c r="H8932" s="11">
        <v>2899.9428928573702</v>
      </c>
      <c r="I8932" s="10">
        <v>4260647.7424461404</v>
      </c>
      <c r="J8932" s="33">
        <f t="shared" si="556"/>
        <v>6.8063427632542169E-4</v>
      </c>
      <c r="K8932" s="33">
        <f t="shared" si="557"/>
        <v>6.8040269735958336E-4</v>
      </c>
      <c r="L8932" s="33">
        <f t="shared" si="558"/>
        <v>0.99684541195342857</v>
      </c>
      <c r="M8932" s="33">
        <f t="shared" si="559"/>
        <v>0.99616715564628489</v>
      </c>
    </row>
    <row r="8933" spans="1:13" ht="41.4">
      <c r="A8933" t="s">
        <v>164</v>
      </c>
      <c r="B8933" t="s">
        <v>115</v>
      </c>
      <c r="C8933" s="14" t="s">
        <v>383</v>
      </c>
      <c r="D8933" t="s">
        <v>465</v>
      </c>
      <c r="E8933" t="s">
        <v>483</v>
      </c>
      <c r="F8933" s="20">
        <v>2040</v>
      </c>
      <c r="G8933" s="20">
        <v>41</v>
      </c>
      <c r="H8933" s="11">
        <v>3133.2969693007999</v>
      </c>
      <c r="I8933" s="10">
        <v>4276392.9842864098</v>
      </c>
      <c r="J8933" s="33">
        <f t="shared" si="556"/>
        <v>7.3269621870910553E-4</v>
      </c>
      <c r="K8933" s="33">
        <f t="shared" si="557"/>
        <v>7.3242786237992519E-4</v>
      </c>
      <c r="L8933" s="33">
        <f t="shared" si="558"/>
        <v>0.99616715564628489</v>
      </c>
      <c r="M8933" s="33">
        <f t="shared" si="559"/>
        <v>0.99543753506590182</v>
      </c>
    </row>
    <row r="8934" spans="1:13" ht="41.4">
      <c r="A8934" t="s">
        <v>164</v>
      </c>
      <c r="B8934" t="s">
        <v>115</v>
      </c>
      <c r="C8934" s="14" t="s">
        <v>383</v>
      </c>
      <c r="D8934" t="s">
        <v>465</v>
      </c>
      <c r="E8934" t="s">
        <v>483</v>
      </c>
      <c r="F8934" s="20">
        <v>2040</v>
      </c>
      <c r="G8934" s="20">
        <v>42</v>
      </c>
      <c r="H8934" s="11">
        <v>3461.2305645604501</v>
      </c>
      <c r="I8934" s="10">
        <v>4331031.2111033201</v>
      </c>
      <c r="J8934" s="33">
        <f t="shared" si="556"/>
        <v>7.9917008117766711E-4</v>
      </c>
      <c r="K8934" s="33">
        <f t="shared" si="557"/>
        <v>7.9885082981934197E-4</v>
      </c>
      <c r="L8934" s="33">
        <f t="shared" si="558"/>
        <v>0.99543753506590182</v>
      </c>
      <c r="M8934" s="33">
        <f t="shared" si="559"/>
        <v>0.99464232896498106</v>
      </c>
    </row>
    <row r="8935" spans="1:13" ht="41.4">
      <c r="A8935" t="s">
        <v>164</v>
      </c>
      <c r="B8935" t="s">
        <v>115</v>
      </c>
      <c r="C8935" s="14" t="s">
        <v>383</v>
      </c>
      <c r="D8935" t="s">
        <v>465</v>
      </c>
      <c r="E8935" t="s">
        <v>483</v>
      </c>
      <c r="F8935" s="20">
        <v>2040</v>
      </c>
      <c r="G8935" s="20">
        <v>43</v>
      </c>
      <c r="H8935" s="11">
        <v>4104.1115792973596</v>
      </c>
      <c r="I8935" s="10">
        <v>4461750.9870522004</v>
      </c>
      <c r="J8935" s="33">
        <f t="shared" si="556"/>
        <v>9.1984326135799736E-4</v>
      </c>
      <c r="K8935" s="33">
        <f t="shared" si="557"/>
        <v>9.1942033523040312E-4</v>
      </c>
      <c r="L8935" s="33">
        <f t="shared" si="558"/>
        <v>0.99464232896498106</v>
      </c>
      <c r="M8935" s="33">
        <f t="shared" si="559"/>
        <v>0.99372783458144975</v>
      </c>
    </row>
    <row r="8936" spans="1:13" ht="41.4">
      <c r="A8936" t="s">
        <v>164</v>
      </c>
      <c r="B8936" t="s">
        <v>115</v>
      </c>
      <c r="C8936" s="14" t="s">
        <v>383</v>
      </c>
      <c r="D8936" t="s">
        <v>465</v>
      </c>
      <c r="E8936" t="s">
        <v>483</v>
      </c>
      <c r="F8936" s="20">
        <v>2040</v>
      </c>
      <c r="G8936" s="20">
        <v>44</v>
      </c>
      <c r="H8936" s="11">
        <v>4434.0108462838798</v>
      </c>
      <c r="I8936" s="10">
        <v>4413623.5256772405</v>
      </c>
      <c r="J8936" s="33">
        <f t="shared" si="556"/>
        <v>1.0046191797936619E-3</v>
      </c>
      <c r="K8936" s="33">
        <f t="shared" si="557"/>
        <v>1.004114718889948E-3</v>
      </c>
      <c r="L8936" s="33">
        <f t="shared" si="558"/>
        <v>0.99372783458144975</v>
      </c>
      <c r="M8936" s="33">
        <f t="shared" si="559"/>
        <v>0.99273001783617587</v>
      </c>
    </row>
    <row r="8937" spans="1:13" ht="41.4">
      <c r="A8937" t="s">
        <v>164</v>
      </c>
      <c r="B8937" t="s">
        <v>115</v>
      </c>
      <c r="C8937" s="14" t="s">
        <v>383</v>
      </c>
      <c r="D8937" t="s">
        <v>465</v>
      </c>
      <c r="E8937" t="s">
        <v>483</v>
      </c>
      <c r="F8937" s="20">
        <v>2040</v>
      </c>
      <c r="G8937" s="20">
        <v>45</v>
      </c>
      <c r="H8937" s="11">
        <v>5605.9864952912303</v>
      </c>
      <c r="I8937" s="10">
        <v>4335307.4796624696</v>
      </c>
      <c r="J8937" s="33">
        <f t="shared" si="556"/>
        <v>1.2931000907293641E-3</v>
      </c>
      <c r="K8937" s="33">
        <f t="shared" si="557"/>
        <v>1.292264397057763E-3</v>
      </c>
      <c r="L8937" s="33">
        <f t="shared" si="558"/>
        <v>0.99273001783617587</v>
      </c>
      <c r="M8937" s="33">
        <f t="shared" si="559"/>
        <v>0.99144714817823565</v>
      </c>
    </row>
    <row r="8938" spans="1:13" ht="41.4">
      <c r="A8938" t="s">
        <v>164</v>
      </c>
      <c r="B8938" t="s">
        <v>115</v>
      </c>
      <c r="C8938" s="14" t="s">
        <v>383</v>
      </c>
      <c r="D8938" t="s">
        <v>465</v>
      </c>
      <c r="E8938" t="s">
        <v>483</v>
      </c>
      <c r="F8938" s="20">
        <v>2040</v>
      </c>
      <c r="G8938" s="20">
        <v>46</v>
      </c>
      <c r="H8938" s="11">
        <v>5884.1220941581896</v>
      </c>
      <c r="I8938" s="10">
        <v>4270893.3634172296</v>
      </c>
      <c r="J8938" s="33">
        <f t="shared" si="556"/>
        <v>1.37772629599213E-3</v>
      </c>
      <c r="K8938" s="33">
        <f t="shared" si="557"/>
        <v>1.3767776668192067E-3</v>
      </c>
      <c r="L8938" s="33">
        <f t="shared" si="558"/>
        <v>0.99144714817823565</v>
      </c>
      <c r="M8938" s="33">
        <f t="shared" si="559"/>
        <v>0.99008214588679222</v>
      </c>
    </row>
    <row r="8939" spans="1:13" ht="41.4">
      <c r="A8939" t="s">
        <v>164</v>
      </c>
      <c r="B8939" t="s">
        <v>115</v>
      </c>
      <c r="C8939" s="14" t="s">
        <v>383</v>
      </c>
      <c r="D8939" t="s">
        <v>465</v>
      </c>
      <c r="E8939" t="s">
        <v>483</v>
      </c>
      <c r="F8939" s="20">
        <v>2040</v>
      </c>
      <c r="G8939" s="20">
        <v>47</v>
      </c>
      <c r="H8939" s="11">
        <v>6384.3476603487397</v>
      </c>
      <c r="I8939" s="10">
        <v>4210329.2268068399</v>
      </c>
      <c r="J8939" s="33">
        <f t="shared" si="556"/>
        <v>1.516353547770111E-3</v>
      </c>
      <c r="K8939" s="33">
        <f t="shared" si="557"/>
        <v>1.5152044646080665E-3</v>
      </c>
      <c r="L8939" s="33">
        <f t="shared" si="558"/>
        <v>0.99008214588679222</v>
      </c>
      <c r="M8939" s="33">
        <f t="shared" si="559"/>
        <v>0.98858196899901585</v>
      </c>
    </row>
    <row r="8940" spans="1:13" ht="41.4">
      <c r="A8940" t="s">
        <v>164</v>
      </c>
      <c r="B8940" t="s">
        <v>115</v>
      </c>
      <c r="C8940" s="14" t="s">
        <v>383</v>
      </c>
      <c r="D8940" t="s">
        <v>465</v>
      </c>
      <c r="E8940" t="s">
        <v>483</v>
      </c>
      <c r="F8940" s="20">
        <v>2040</v>
      </c>
      <c r="G8940" s="20">
        <v>48</v>
      </c>
      <c r="H8940" s="11">
        <v>7065.7825442785097</v>
      </c>
      <c r="I8940" s="10">
        <v>4237907.4010283398</v>
      </c>
      <c r="J8940" s="33">
        <f t="shared" si="556"/>
        <v>1.6672810129272713E-3</v>
      </c>
      <c r="K8940" s="33">
        <f t="shared" si="557"/>
        <v>1.6658918720758864E-3</v>
      </c>
      <c r="L8940" s="33">
        <f t="shared" si="558"/>
        <v>0.98858196899901585</v>
      </c>
      <c r="M8940" s="33">
        <f t="shared" si="559"/>
        <v>0.98693509833197957</v>
      </c>
    </row>
    <row r="8941" spans="1:13" ht="41.4">
      <c r="A8941" t="s">
        <v>164</v>
      </c>
      <c r="B8941" t="s">
        <v>115</v>
      </c>
      <c r="C8941" s="14" t="s">
        <v>383</v>
      </c>
      <c r="D8941" t="s">
        <v>465</v>
      </c>
      <c r="E8941" t="s">
        <v>483</v>
      </c>
      <c r="F8941" s="20">
        <v>2040</v>
      </c>
      <c r="G8941" s="20">
        <v>49</v>
      </c>
      <c r="H8941" s="11">
        <v>7789.4527437446004</v>
      </c>
      <c r="I8941" s="10">
        <v>4245007.9336054605</v>
      </c>
      <c r="J8941" s="33">
        <f t="shared" si="556"/>
        <v>1.8349677705145528E-3</v>
      </c>
      <c r="K8941" s="33">
        <f t="shared" si="557"/>
        <v>1.833285246438332E-3</v>
      </c>
      <c r="L8941" s="33">
        <f t="shared" si="558"/>
        <v>0.98693509833197957</v>
      </c>
      <c r="M8941" s="33">
        <f t="shared" si="559"/>
        <v>0.98512576477701541</v>
      </c>
    </row>
    <row r="8942" spans="1:13" ht="41.4">
      <c r="A8942" t="s">
        <v>164</v>
      </c>
      <c r="B8942" t="s">
        <v>115</v>
      </c>
      <c r="C8942" s="14" t="s">
        <v>383</v>
      </c>
      <c r="D8942" t="s">
        <v>465</v>
      </c>
      <c r="E8942" t="s">
        <v>483</v>
      </c>
      <c r="F8942" s="20">
        <v>2040</v>
      </c>
      <c r="G8942" s="20">
        <v>50</v>
      </c>
      <c r="H8942" s="11">
        <v>12160.465246194301</v>
      </c>
      <c r="I8942" s="10">
        <v>6244117.8637478501</v>
      </c>
      <c r="J8942" s="33">
        <f t="shared" si="556"/>
        <v>1.9475073199363561E-3</v>
      </c>
      <c r="K8942" s="33">
        <f t="shared" si="557"/>
        <v>1.9456121580359031E-3</v>
      </c>
      <c r="L8942" s="33">
        <f t="shared" si="558"/>
        <v>0.98512576477701541</v>
      </c>
      <c r="M8942" s="33">
        <f t="shared" si="559"/>
        <v>0.9832090921118708</v>
      </c>
    </row>
    <row r="8943" spans="1:13" ht="41.4">
      <c r="A8943" t="s">
        <v>164</v>
      </c>
      <c r="B8943" t="s">
        <v>115</v>
      </c>
      <c r="C8943" s="14" t="s">
        <v>383</v>
      </c>
      <c r="D8943" t="s">
        <v>465</v>
      </c>
      <c r="E8943" t="s">
        <v>483</v>
      </c>
      <c r="F8943" s="20">
        <v>2040</v>
      </c>
      <c r="G8943" s="20">
        <v>51</v>
      </c>
      <c r="H8943" s="11">
        <v>9488.1810745361108</v>
      </c>
      <c r="I8943" s="10">
        <v>4179807.8422761802</v>
      </c>
      <c r="J8943" s="33">
        <f t="shared" si="556"/>
        <v>2.2700041323835529E-3</v>
      </c>
      <c r="K8943" s="33">
        <f t="shared" si="557"/>
        <v>2.2674296214216794E-3</v>
      </c>
      <c r="L8943" s="33">
        <f t="shared" si="558"/>
        <v>0.9832090921118708</v>
      </c>
      <c r="M8943" s="33">
        <f t="shared" si="559"/>
        <v>0.98097973469236521</v>
      </c>
    </row>
    <row r="8944" spans="1:13" ht="41.4">
      <c r="A8944" t="s">
        <v>164</v>
      </c>
      <c r="B8944" t="s">
        <v>115</v>
      </c>
      <c r="C8944" s="14" t="s">
        <v>383</v>
      </c>
      <c r="D8944" t="s">
        <v>465</v>
      </c>
      <c r="E8944" t="s">
        <v>483</v>
      </c>
      <c r="F8944" s="20">
        <v>2040</v>
      </c>
      <c r="G8944" s="20">
        <v>52</v>
      </c>
      <c r="H8944" s="11">
        <v>10343.888566841701</v>
      </c>
      <c r="I8944" s="10">
        <v>4149828.6043744502</v>
      </c>
      <c r="J8944" s="33">
        <f t="shared" si="556"/>
        <v>2.4926062141308485E-3</v>
      </c>
      <c r="K8944" s="33">
        <f t="shared" si="557"/>
        <v>2.4895022507832598E-3</v>
      </c>
      <c r="L8944" s="33">
        <f t="shared" si="558"/>
        <v>0.98097973469236521</v>
      </c>
      <c r="M8944" s="33">
        <f t="shared" si="559"/>
        <v>0.97853758343487585</v>
      </c>
    </row>
    <row r="8945" spans="1:13" ht="41.4">
      <c r="A8945" t="s">
        <v>164</v>
      </c>
      <c r="B8945" t="s">
        <v>115</v>
      </c>
      <c r="C8945" s="14" t="s">
        <v>383</v>
      </c>
      <c r="D8945" t="s">
        <v>465</v>
      </c>
      <c r="E8945" t="s">
        <v>483</v>
      </c>
      <c r="F8945" s="20">
        <v>2040</v>
      </c>
      <c r="G8945" s="20">
        <v>53</v>
      </c>
      <c r="H8945" s="11">
        <v>10953.1445856348</v>
      </c>
      <c r="I8945" s="10">
        <v>4007820.3984502698</v>
      </c>
      <c r="J8945" s="33">
        <f t="shared" si="556"/>
        <v>2.7329429706655826E-3</v>
      </c>
      <c r="K8945" s="33">
        <f t="shared" si="557"/>
        <v>2.7292118817501265E-3</v>
      </c>
      <c r="L8945" s="33">
        <f t="shared" si="558"/>
        <v>0.97853758343487585</v>
      </c>
      <c r="M8945" s="33">
        <f t="shared" si="559"/>
        <v>0.97586694703542631</v>
      </c>
    </row>
    <row r="8946" spans="1:13" ht="41.4">
      <c r="A8946" t="s">
        <v>164</v>
      </c>
      <c r="B8946" t="s">
        <v>115</v>
      </c>
      <c r="C8946" s="14" t="s">
        <v>383</v>
      </c>
      <c r="D8946" t="s">
        <v>465</v>
      </c>
      <c r="E8946" t="s">
        <v>483</v>
      </c>
      <c r="F8946" s="20">
        <v>2040</v>
      </c>
      <c r="G8946" s="20">
        <v>54</v>
      </c>
      <c r="H8946" s="11">
        <v>11836.956135295801</v>
      </c>
      <c r="I8946" s="10">
        <v>3958479.6728115999</v>
      </c>
      <c r="J8946" s="33">
        <f t="shared" si="556"/>
        <v>2.9902783678786293E-3</v>
      </c>
      <c r="K8946" s="33">
        <f t="shared" si="557"/>
        <v>2.9858119385847148E-3</v>
      </c>
      <c r="L8946" s="33">
        <f t="shared" si="558"/>
        <v>0.97586694703542631</v>
      </c>
      <c r="M8946" s="33">
        <f t="shared" si="559"/>
        <v>0.97295319185449769</v>
      </c>
    </row>
    <row r="8947" spans="1:13" ht="41.4">
      <c r="A8947" t="s">
        <v>164</v>
      </c>
      <c r="B8947" t="s">
        <v>115</v>
      </c>
      <c r="C8947" s="14" t="s">
        <v>383</v>
      </c>
      <c r="D8947" t="s">
        <v>465</v>
      </c>
      <c r="E8947" t="s">
        <v>483</v>
      </c>
      <c r="F8947" s="20">
        <v>2040</v>
      </c>
      <c r="G8947" s="20">
        <v>55</v>
      </c>
      <c r="H8947" s="11">
        <v>12968.5631956814</v>
      </c>
      <c r="I8947" s="10">
        <v>3996661.1138741001</v>
      </c>
      <c r="J8947" s="33">
        <f t="shared" si="556"/>
        <v>3.2448493445346254E-3</v>
      </c>
      <c r="K8947" s="33">
        <f t="shared" si="557"/>
        <v>3.2395905104793954E-3</v>
      </c>
      <c r="L8947" s="33">
        <f t="shared" si="558"/>
        <v>0.97295319185449769</v>
      </c>
      <c r="M8947" s="33">
        <f t="shared" si="559"/>
        <v>0.96980122192702523</v>
      </c>
    </row>
    <row r="8948" spans="1:13" ht="41.4">
      <c r="A8948" t="s">
        <v>164</v>
      </c>
      <c r="B8948" t="s">
        <v>115</v>
      </c>
      <c r="C8948" s="14" t="s">
        <v>383</v>
      </c>
      <c r="D8948" t="s">
        <v>465</v>
      </c>
      <c r="E8948" t="s">
        <v>483</v>
      </c>
      <c r="F8948" s="20">
        <v>2040</v>
      </c>
      <c r="G8948" s="20">
        <v>56</v>
      </c>
      <c r="H8948" s="11">
        <v>14114.164810697701</v>
      </c>
      <c r="I8948" s="10">
        <v>4056156.5768176699</v>
      </c>
      <c r="J8948" s="33">
        <f t="shared" si="556"/>
        <v>3.4796893422125289E-3</v>
      </c>
      <c r="K8948" s="33">
        <f t="shared" si="557"/>
        <v>3.4736422393000232E-3</v>
      </c>
      <c r="L8948" s="33">
        <f t="shared" si="558"/>
        <v>0.96980122192702523</v>
      </c>
      <c r="M8948" s="33">
        <f t="shared" si="559"/>
        <v>0.96643247943881472</v>
      </c>
    </row>
    <row r="8949" spans="1:13" ht="41.4">
      <c r="A8949" t="s">
        <v>164</v>
      </c>
      <c r="B8949" t="s">
        <v>115</v>
      </c>
      <c r="C8949" s="14" t="s">
        <v>383</v>
      </c>
      <c r="D8949" t="s">
        <v>465</v>
      </c>
      <c r="E8949" t="s">
        <v>483</v>
      </c>
      <c r="F8949" s="20">
        <v>2040</v>
      </c>
      <c r="G8949" s="20">
        <v>57</v>
      </c>
      <c r="H8949" s="11">
        <v>15291.3288846299</v>
      </c>
      <c r="I8949" s="10">
        <v>4011399.2012413</v>
      </c>
      <c r="J8949" s="33">
        <f t="shared" si="556"/>
        <v>3.811968871085706E-3</v>
      </c>
      <c r="K8949" s="33">
        <f t="shared" si="557"/>
        <v>3.8047125409783611E-3</v>
      </c>
      <c r="L8949" s="33">
        <f t="shared" si="558"/>
        <v>0.96643247943881472</v>
      </c>
      <c r="M8949" s="33">
        <f t="shared" si="559"/>
        <v>0.96275548166428504</v>
      </c>
    </row>
    <row r="8950" spans="1:13" ht="41.4">
      <c r="A8950" t="s">
        <v>164</v>
      </c>
      <c r="B8950" t="s">
        <v>115</v>
      </c>
      <c r="C8950" s="14" t="s">
        <v>383</v>
      </c>
      <c r="D8950" t="s">
        <v>465</v>
      </c>
      <c r="E8950" t="s">
        <v>483</v>
      </c>
      <c r="F8950" s="20">
        <v>2040</v>
      </c>
      <c r="G8950" s="20">
        <v>58</v>
      </c>
      <c r="H8950" s="11">
        <v>16144.558628390399</v>
      </c>
      <c r="I8950" s="10">
        <v>3859893.8309112601</v>
      </c>
      <c r="J8950" s="33">
        <f t="shared" si="556"/>
        <v>4.1826431854419489E-3</v>
      </c>
      <c r="K8950" s="33">
        <f t="shared" si="557"/>
        <v>4.1739081162365244E-3</v>
      </c>
      <c r="L8950" s="33">
        <f t="shared" si="558"/>
        <v>0.96275548166428504</v>
      </c>
      <c r="M8950" s="33">
        <f t="shared" si="559"/>
        <v>0.95873702874541533</v>
      </c>
    </row>
    <row r="8951" spans="1:13" ht="41.4">
      <c r="A8951" t="s">
        <v>164</v>
      </c>
      <c r="B8951" t="s">
        <v>115</v>
      </c>
      <c r="C8951" s="14" t="s">
        <v>383</v>
      </c>
      <c r="D8951" t="s">
        <v>465</v>
      </c>
      <c r="E8951" t="s">
        <v>483</v>
      </c>
      <c r="F8951" s="20">
        <v>2040</v>
      </c>
      <c r="G8951" s="20">
        <v>59</v>
      </c>
      <c r="H8951" s="11">
        <v>17278.135455334799</v>
      </c>
      <c r="I8951" s="10">
        <v>3765850.1322942101</v>
      </c>
      <c r="J8951" s="33">
        <f t="shared" si="556"/>
        <v>4.5881102137244932E-3</v>
      </c>
      <c r="K8951" s="33">
        <f t="shared" si="557"/>
        <v>4.5776009148084107E-3</v>
      </c>
      <c r="L8951" s="33">
        <f t="shared" si="558"/>
        <v>0.95873702874541533</v>
      </c>
      <c r="M8951" s="33">
        <f t="shared" si="559"/>
        <v>0.95434831324556957</v>
      </c>
    </row>
    <row r="8952" spans="1:13" ht="41.4">
      <c r="A8952" t="s">
        <v>164</v>
      </c>
      <c r="B8952" t="s">
        <v>115</v>
      </c>
      <c r="C8952" s="14" t="s">
        <v>383</v>
      </c>
      <c r="D8952" t="s">
        <v>465</v>
      </c>
      <c r="E8952" t="s">
        <v>483</v>
      </c>
      <c r="F8952" s="20">
        <v>2040</v>
      </c>
      <c r="G8952" s="20">
        <v>60</v>
      </c>
      <c r="H8952" s="11">
        <v>18540.6334706085</v>
      </c>
      <c r="I8952" s="10">
        <v>3685051.4558769702</v>
      </c>
      <c r="J8952" s="33">
        <f t="shared" si="556"/>
        <v>5.0313092483524604E-3</v>
      </c>
      <c r="K8952" s="33">
        <f t="shared" si="557"/>
        <v>5.0186734124576526E-3</v>
      </c>
      <c r="L8952" s="33">
        <f t="shared" si="558"/>
        <v>0.95434831324556957</v>
      </c>
      <c r="M8952" s="33">
        <f t="shared" si="559"/>
        <v>0.94955875073966023</v>
      </c>
    </row>
    <row r="8953" spans="1:13" ht="41.4">
      <c r="A8953" t="s">
        <v>164</v>
      </c>
      <c r="B8953" t="s">
        <v>115</v>
      </c>
      <c r="C8953" s="14" t="s">
        <v>383</v>
      </c>
      <c r="D8953" t="s">
        <v>465</v>
      </c>
      <c r="E8953" t="s">
        <v>483</v>
      </c>
      <c r="F8953" s="20">
        <v>2040</v>
      </c>
      <c r="G8953" s="20">
        <v>61</v>
      </c>
      <c r="H8953" s="11">
        <v>19471.562539013299</v>
      </c>
      <c r="I8953" s="10">
        <v>3597341.01699682</v>
      </c>
      <c r="J8953" s="33">
        <f t="shared" si="556"/>
        <v>5.4127652749665659E-3</v>
      </c>
      <c r="K8953" s="33">
        <f t="shared" si="557"/>
        <v>5.3981426558367129E-3</v>
      </c>
      <c r="L8953" s="33">
        <f t="shared" si="558"/>
        <v>0.94955875073966023</v>
      </c>
      <c r="M8953" s="33">
        <f t="shared" si="559"/>
        <v>0.94443289714306944</v>
      </c>
    </row>
    <row r="8954" spans="1:13" ht="41.4">
      <c r="A8954" t="s">
        <v>164</v>
      </c>
      <c r="B8954" t="s">
        <v>115</v>
      </c>
      <c r="C8954" s="14" t="s">
        <v>383</v>
      </c>
      <c r="D8954" t="s">
        <v>465</v>
      </c>
      <c r="E8954" t="s">
        <v>483</v>
      </c>
      <c r="F8954" s="20">
        <v>2040</v>
      </c>
      <c r="G8954" s="20">
        <v>62</v>
      </c>
      <c r="H8954" s="11">
        <v>20794.7668820285</v>
      </c>
      <c r="I8954" s="10">
        <v>3491213.9921593401</v>
      </c>
      <c r="J8954" s="33">
        <f t="shared" si="556"/>
        <v>5.9563140296555678E-3</v>
      </c>
      <c r="K8954" s="33">
        <f t="shared" si="557"/>
        <v>5.9386103582276251E-3</v>
      </c>
      <c r="L8954" s="33">
        <f t="shared" si="558"/>
        <v>0.94443289714306944</v>
      </c>
      <c r="M8954" s="33">
        <f t="shared" si="559"/>
        <v>0.93882427815744474</v>
      </c>
    </row>
    <row r="8955" spans="1:13" ht="41.4">
      <c r="A8955" t="s">
        <v>164</v>
      </c>
      <c r="B8955" t="s">
        <v>115</v>
      </c>
      <c r="C8955" s="14" t="s">
        <v>383</v>
      </c>
      <c r="D8955" t="s">
        <v>465</v>
      </c>
      <c r="E8955" t="s">
        <v>483</v>
      </c>
      <c r="F8955" s="20">
        <v>2040</v>
      </c>
      <c r="G8955" s="20">
        <v>63</v>
      </c>
      <c r="H8955" s="11">
        <v>22291.919235078702</v>
      </c>
      <c r="I8955" s="10">
        <v>3398506.2593573402</v>
      </c>
      <c r="J8955" s="33">
        <f t="shared" si="556"/>
        <v>6.5593285796372545E-3</v>
      </c>
      <c r="K8955" s="33">
        <f t="shared" si="557"/>
        <v>6.5378631425240252E-3</v>
      </c>
      <c r="L8955" s="33">
        <f t="shared" si="558"/>
        <v>0.93882427815744474</v>
      </c>
      <c r="M8955" s="33">
        <f t="shared" si="559"/>
        <v>0.93268637351197248</v>
      </c>
    </row>
    <row r="8956" spans="1:13" ht="41.4">
      <c r="A8956" t="s">
        <v>164</v>
      </c>
      <c r="B8956" t="s">
        <v>115</v>
      </c>
      <c r="C8956" s="14" t="s">
        <v>383</v>
      </c>
      <c r="D8956" t="s">
        <v>465</v>
      </c>
      <c r="E8956" t="s">
        <v>483</v>
      </c>
      <c r="F8956" s="20">
        <v>2040</v>
      </c>
      <c r="G8956" s="20">
        <v>64</v>
      </c>
      <c r="H8956" s="11">
        <v>23748.148061906501</v>
      </c>
      <c r="I8956" s="10">
        <v>3293869.44999883</v>
      </c>
      <c r="J8956" s="33">
        <f t="shared" si="556"/>
        <v>7.2098024595100259E-3</v>
      </c>
      <c r="K8956" s="33">
        <f t="shared" si="557"/>
        <v>7.1838741837599862E-3</v>
      </c>
      <c r="L8956" s="33">
        <f t="shared" si="558"/>
        <v>0.93268637351197248</v>
      </c>
      <c r="M8956" s="33">
        <f t="shared" si="559"/>
        <v>0.92598607195175509</v>
      </c>
    </row>
    <row r="8957" spans="1:13" ht="41.4">
      <c r="A8957" t="s">
        <v>164</v>
      </c>
      <c r="B8957" t="s">
        <v>115</v>
      </c>
      <c r="C8957" s="14" t="s">
        <v>383</v>
      </c>
      <c r="D8957" t="s">
        <v>465</v>
      </c>
      <c r="E8957" t="s">
        <v>483</v>
      </c>
      <c r="F8957" s="20">
        <v>2040</v>
      </c>
      <c r="G8957" s="20">
        <v>65</v>
      </c>
      <c r="H8957" s="11">
        <v>24219.4777689859</v>
      </c>
      <c r="I8957" s="10">
        <v>3186943.88577215</v>
      </c>
      <c r="J8957" s="33">
        <f t="shared" si="556"/>
        <v>7.5995934152188168E-3</v>
      </c>
      <c r="K8957" s="33">
        <f t="shared" si="557"/>
        <v>7.5707895173372508E-3</v>
      </c>
      <c r="L8957" s="33">
        <f t="shared" si="558"/>
        <v>0.92598607195175509</v>
      </c>
      <c r="M8957" s="33">
        <f t="shared" si="559"/>
        <v>0.91897562630502239</v>
      </c>
    </row>
    <row r="8958" spans="1:13" ht="41.4">
      <c r="A8958" t="s">
        <v>164</v>
      </c>
      <c r="B8958" t="s">
        <v>115</v>
      </c>
      <c r="C8958" s="14" t="s">
        <v>383</v>
      </c>
      <c r="D8958" t="s">
        <v>465</v>
      </c>
      <c r="E8958" t="s">
        <v>483</v>
      </c>
      <c r="F8958" s="20">
        <v>2040</v>
      </c>
      <c r="G8958" s="20">
        <v>66</v>
      </c>
      <c r="H8958" s="11">
        <v>25045.900170822501</v>
      </c>
      <c r="I8958" s="10">
        <v>3055078.1508331602</v>
      </c>
      <c r="J8958" s="33">
        <f t="shared" si="556"/>
        <v>8.1981209429919672E-3</v>
      </c>
      <c r="K8958" s="33">
        <f t="shared" si="557"/>
        <v>8.1646079930979276E-3</v>
      </c>
      <c r="L8958" s="33">
        <f t="shared" si="558"/>
        <v>0.91897562630502239</v>
      </c>
      <c r="M8958" s="33">
        <f t="shared" si="559"/>
        <v>0.91147255056103027</v>
      </c>
    </row>
    <row r="8959" spans="1:13" ht="41.4">
      <c r="A8959" t="s">
        <v>164</v>
      </c>
      <c r="B8959" t="s">
        <v>115</v>
      </c>
      <c r="C8959" s="14" t="s">
        <v>383</v>
      </c>
      <c r="D8959" t="s">
        <v>465</v>
      </c>
      <c r="E8959" t="s">
        <v>483</v>
      </c>
      <c r="F8959" s="20">
        <v>2040</v>
      </c>
      <c r="G8959" s="20">
        <v>67</v>
      </c>
      <c r="H8959" s="11">
        <v>26825.337510670099</v>
      </c>
      <c r="I8959" s="10">
        <v>2973500.43372786</v>
      </c>
      <c r="J8959" s="33">
        <f t="shared" si="556"/>
        <v>9.0214674954795047E-3</v>
      </c>
      <c r="K8959" s="33">
        <f t="shared" si="557"/>
        <v>8.9808961536070875E-3</v>
      </c>
      <c r="L8959" s="33">
        <f t="shared" si="558"/>
        <v>0.91147255056103027</v>
      </c>
      <c r="M8959" s="33">
        <f t="shared" si="559"/>
        <v>0.90328671023757823</v>
      </c>
    </row>
    <row r="8960" spans="1:13" ht="41.4">
      <c r="A8960" t="s">
        <v>164</v>
      </c>
      <c r="B8960" t="s">
        <v>115</v>
      </c>
      <c r="C8960" s="14" t="s">
        <v>383</v>
      </c>
      <c r="D8960" t="s">
        <v>465</v>
      </c>
      <c r="E8960" t="s">
        <v>483</v>
      </c>
      <c r="F8960" s="20">
        <v>2040</v>
      </c>
      <c r="G8960" s="20">
        <v>68</v>
      </c>
      <c r="H8960" s="11">
        <v>27359.5038887954</v>
      </c>
      <c r="I8960" s="10">
        <v>2751865.50172213</v>
      </c>
      <c r="J8960" s="33">
        <f t="shared" si="556"/>
        <v>9.9421660948450057E-3</v>
      </c>
      <c r="K8960" s="33">
        <f t="shared" si="557"/>
        <v>9.8929061468764345E-3</v>
      </c>
      <c r="L8960" s="33">
        <f t="shared" si="558"/>
        <v>0.90328671023757823</v>
      </c>
      <c r="M8960" s="33">
        <f t="shared" si="559"/>
        <v>0.89435057958947706</v>
      </c>
    </row>
    <row r="8961" spans="1:13" ht="41.4">
      <c r="A8961" t="s">
        <v>164</v>
      </c>
      <c r="B8961" t="s">
        <v>115</v>
      </c>
      <c r="C8961" s="14" t="s">
        <v>383</v>
      </c>
      <c r="D8961" t="s">
        <v>465</v>
      </c>
      <c r="E8961" t="s">
        <v>483</v>
      </c>
      <c r="F8961" s="20">
        <v>2040</v>
      </c>
      <c r="G8961" s="20">
        <v>69</v>
      </c>
      <c r="H8961" s="11">
        <v>28833.681160530901</v>
      </c>
      <c r="I8961" s="10">
        <v>2632591.07555144</v>
      </c>
      <c r="J8961" s="33">
        <f t="shared" si="556"/>
        <v>1.0952586380887586E-2</v>
      </c>
      <c r="K8961" s="33">
        <f t="shared" si="557"/>
        <v>1.0892825185547572E-2</v>
      </c>
      <c r="L8961" s="33">
        <f t="shared" si="558"/>
        <v>0.89435057958947706</v>
      </c>
      <c r="M8961" s="33">
        <f t="shared" si="559"/>
        <v>0.88460857507141577</v>
      </c>
    </row>
    <row r="8962" spans="1:13" ht="41.4">
      <c r="A8962" t="s">
        <v>164</v>
      </c>
      <c r="B8962" t="s">
        <v>115</v>
      </c>
      <c r="C8962" s="14" t="s">
        <v>383</v>
      </c>
      <c r="D8962" t="s">
        <v>465</v>
      </c>
      <c r="E8962" t="s">
        <v>483</v>
      </c>
      <c r="F8962" s="20">
        <v>2041</v>
      </c>
      <c r="G8962" s="20">
        <v>30</v>
      </c>
      <c r="H8962" s="11">
        <v>817.37891443992601</v>
      </c>
      <c r="I8962" s="10">
        <v>4884176.9999252995</v>
      </c>
      <c r="J8962" s="33">
        <f t="shared" ref="J8962:J9025" si="560">IF(I8962&gt;0,H8962/I8962,0)</f>
        <v>1.6735243510880693E-4</v>
      </c>
      <c r="K8962" s="33">
        <f t="shared" ref="K8962:K9025" si="561">1-EXP(-J8962)</f>
        <v>1.6733843247118685E-4</v>
      </c>
      <c r="L8962" s="33">
        <f t="shared" ref="L8962:L9025" si="562">IF(G8962=30,1,M8961)</f>
        <v>1</v>
      </c>
      <c r="M8962" s="33">
        <f t="shared" ref="M8962:M9025" si="563">L8962*(1-K8962)</f>
        <v>0.99983266156752881</v>
      </c>
    </row>
    <row r="8963" spans="1:13" ht="41.4">
      <c r="A8963" t="s">
        <v>164</v>
      </c>
      <c r="B8963" t="s">
        <v>115</v>
      </c>
      <c r="C8963" s="14" t="s">
        <v>383</v>
      </c>
      <c r="D8963" t="s">
        <v>465</v>
      </c>
      <c r="E8963" t="s">
        <v>483</v>
      </c>
      <c r="F8963" s="20">
        <v>2041</v>
      </c>
      <c r="G8963" s="20">
        <v>31</v>
      </c>
      <c r="H8963" s="11">
        <v>974.48994346032305</v>
      </c>
      <c r="I8963" s="10">
        <v>4750198.0643598298</v>
      </c>
      <c r="J8963" s="33">
        <f t="shared" si="560"/>
        <v>2.0514722339091607E-4</v>
      </c>
      <c r="K8963" s="33">
        <f t="shared" si="561"/>
        <v>2.0512618213819334E-4</v>
      </c>
      <c r="L8963" s="33">
        <f t="shared" si="562"/>
        <v>0.99983266156752881</v>
      </c>
      <c r="M8963" s="33">
        <f t="shared" si="563"/>
        <v>0.9996275697108844</v>
      </c>
    </row>
    <row r="8964" spans="1:13" ht="41.4">
      <c r="A8964" t="s">
        <v>164</v>
      </c>
      <c r="B8964" t="s">
        <v>115</v>
      </c>
      <c r="C8964" s="14" t="s">
        <v>383</v>
      </c>
      <c r="D8964" t="s">
        <v>465</v>
      </c>
      <c r="E8964" t="s">
        <v>483</v>
      </c>
      <c r="F8964" s="20">
        <v>2041</v>
      </c>
      <c r="G8964" s="20">
        <v>32</v>
      </c>
      <c r="H8964" s="11">
        <v>1006.8449177458</v>
      </c>
      <c r="I8964" s="10">
        <v>4679540.8114891704</v>
      </c>
      <c r="J8964" s="33">
        <f t="shared" si="560"/>
        <v>2.1515891372798855E-4</v>
      </c>
      <c r="K8964" s="33">
        <f t="shared" si="561"/>
        <v>2.1513576870890727E-4</v>
      </c>
      <c r="L8964" s="33">
        <f t="shared" si="562"/>
        <v>0.9996275697108844</v>
      </c>
      <c r="M8964" s="33">
        <f t="shared" si="563"/>
        <v>0.999412514065252</v>
      </c>
    </row>
    <row r="8965" spans="1:13" ht="41.4">
      <c r="A8965" t="s">
        <v>164</v>
      </c>
      <c r="B8965" t="s">
        <v>115</v>
      </c>
      <c r="C8965" s="14" t="s">
        <v>383</v>
      </c>
      <c r="D8965" t="s">
        <v>465</v>
      </c>
      <c r="E8965" t="s">
        <v>483</v>
      </c>
      <c r="F8965" s="20">
        <v>2041</v>
      </c>
      <c r="G8965" s="20">
        <v>33</v>
      </c>
      <c r="H8965" s="11">
        <v>1052.91740952383</v>
      </c>
      <c r="I8965" s="10">
        <v>4636897.9584603896</v>
      </c>
      <c r="J8965" s="33">
        <f t="shared" si="560"/>
        <v>2.2707366410828564E-4</v>
      </c>
      <c r="K8965" s="33">
        <f t="shared" si="561"/>
        <v>2.2704788483507432E-4</v>
      </c>
      <c r="L8965" s="33">
        <f t="shared" si="562"/>
        <v>0.999412514065252</v>
      </c>
      <c r="M8965" s="33">
        <f t="shared" si="563"/>
        <v>0.9991855995678558</v>
      </c>
    </row>
    <row r="8966" spans="1:13" ht="41.4">
      <c r="A8966" t="s">
        <v>164</v>
      </c>
      <c r="B8966" t="s">
        <v>115</v>
      </c>
      <c r="C8966" s="14" t="s">
        <v>383</v>
      </c>
      <c r="D8966" t="s">
        <v>465</v>
      </c>
      <c r="E8966" t="s">
        <v>483</v>
      </c>
      <c r="F8966" s="20">
        <v>2041</v>
      </c>
      <c r="G8966" s="20">
        <v>34</v>
      </c>
      <c r="H8966" s="11">
        <v>1175.9899611671201</v>
      </c>
      <c r="I8966" s="10">
        <v>4662656.5754482197</v>
      </c>
      <c r="J8966" s="33">
        <f t="shared" si="560"/>
        <v>2.5221457813544258E-4</v>
      </c>
      <c r="K8966" s="33">
        <f t="shared" si="561"/>
        <v>2.5218277471250605E-4</v>
      </c>
      <c r="L8966" s="33">
        <f t="shared" si="562"/>
        <v>0.9991855995678558</v>
      </c>
      <c r="M8966" s="33">
        <f t="shared" si="563"/>
        <v>0.99893362217090398</v>
      </c>
    </row>
    <row r="8967" spans="1:13" ht="41.4">
      <c r="A8967" t="s">
        <v>164</v>
      </c>
      <c r="B8967" t="s">
        <v>115</v>
      </c>
      <c r="C8967" s="14" t="s">
        <v>383</v>
      </c>
      <c r="D8967" t="s">
        <v>465</v>
      </c>
      <c r="E8967" t="s">
        <v>483</v>
      </c>
      <c r="F8967" s="20">
        <v>2041</v>
      </c>
      <c r="G8967" s="20">
        <v>35</v>
      </c>
      <c r="H8967" s="11">
        <v>1536.4454319814599</v>
      </c>
      <c r="I8967" s="10">
        <v>4579352.6388477199</v>
      </c>
      <c r="J8967" s="33">
        <f t="shared" si="560"/>
        <v>3.3551585849655557E-4</v>
      </c>
      <c r="K8967" s="33">
        <f t="shared" si="561"/>
        <v>3.3545957934522086E-4</v>
      </c>
      <c r="L8967" s="33">
        <f t="shared" si="562"/>
        <v>0.99893362217090398</v>
      </c>
      <c r="M8967" s="33">
        <f t="shared" si="563"/>
        <v>0.99859852031821672</v>
      </c>
    </row>
    <row r="8968" spans="1:13" ht="41.4">
      <c r="A8968" t="s">
        <v>164</v>
      </c>
      <c r="B8968" t="s">
        <v>115</v>
      </c>
      <c r="C8968" s="14" t="s">
        <v>383</v>
      </c>
      <c r="D8968" t="s">
        <v>465</v>
      </c>
      <c r="E8968" t="s">
        <v>483</v>
      </c>
      <c r="F8968" s="20">
        <v>2041</v>
      </c>
      <c r="G8968" s="20">
        <v>36</v>
      </c>
      <c r="H8968" s="11">
        <v>1664.54259996518</v>
      </c>
      <c r="I8968" s="10">
        <v>4517404.2982868999</v>
      </c>
      <c r="J8968" s="33">
        <f t="shared" si="560"/>
        <v>3.6847324039524458E-4</v>
      </c>
      <c r="K8968" s="33">
        <f t="shared" si="561"/>
        <v>3.6840536246807165E-4</v>
      </c>
      <c r="L8968" s="33">
        <f t="shared" si="562"/>
        <v>0.99859852031821672</v>
      </c>
      <c r="M8968" s="33">
        <f t="shared" si="563"/>
        <v>0.99823063126837885</v>
      </c>
    </row>
    <row r="8969" spans="1:13" ht="41.4">
      <c r="A8969" t="s">
        <v>164</v>
      </c>
      <c r="B8969" t="s">
        <v>115</v>
      </c>
      <c r="C8969" s="14" t="s">
        <v>383</v>
      </c>
      <c r="D8969" t="s">
        <v>465</v>
      </c>
      <c r="E8969" t="s">
        <v>483</v>
      </c>
      <c r="F8969" s="20">
        <v>2041</v>
      </c>
      <c r="G8969" s="20">
        <v>37</v>
      </c>
      <c r="H8969" s="11">
        <v>1742.6054946418799</v>
      </c>
      <c r="I8969" s="10">
        <v>4388272.6327162199</v>
      </c>
      <c r="J8969" s="33">
        <f t="shared" si="560"/>
        <v>3.9710511184972916E-4</v>
      </c>
      <c r="K8969" s="33">
        <f t="shared" si="561"/>
        <v>3.9702627605053831E-4</v>
      </c>
      <c r="L8969" s="33">
        <f t="shared" si="562"/>
        <v>0.99823063126837885</v>
      </c>
      <c r="M8969" s="33">
        <f t="shared" si="563"/>
        <v>0.99783430747820678</v>
      </c>
    </row>
    <row r="8970" spans="1:13" ht="41.4">
      <c r="A8970" t="s">
        <v>164</v>
      </c>
      <c r="B8970" t="s">
        <v>115</v>
      </c>
      <c r="C8970" s="14" t="s">
        <v>383</v>
      </c>
      <c r="D8970" t="s">
        <v>465</v>
      </c>
      <c r="E8970" t="s">
        <v>483</v>
      </c>
      <c r="F8970" s="20">
        <v>2041</v>
      </c>
      <c r="G8970" s="20">
        <v>38</v>
      </c>
      <c r="H8970" s="11">
        <v>1855.0764098469599</v>
      </c>
      <c r="I8970" s="10">
        <v>4321641.0147903301</v>
      </c>
      <c r="J8970" s="33">
        <f t="shared" si="560"/>
        <v>4.2925277770600791E-4</v>
      </c>
      <c r="K8970" s="33">
        <f t="shared" si="561"/>
        <v>4.2916066191323043E-4</v>
      </c>
      <c r="L8970" s="33">
        <f t="shared" si="562"/>
        <v>0.99783430747820678</v>
      </c>
      <c r="M8970" s="33">
        <f t="shared" si="563"/>
        <v>0.99740607624632971</v>
      </c>
    </row>
    <row r="8971" spans="1:13" ht="41.4">
      <c r="A8971" t="s">
        <v>164</v>
      </c>
      <c r="B8971" t="s">
        <v>115</v>
      </c>
      <c r="C8971" s="14" t="s">
        <v>383</v>
      </c>
      <c r="D8971" t="s">
        <v>465</v>
      </c>
      <c r="E8971" t="s">
        <v>483</v>
      </c>
      <c r="F8971" s="20">
        <v>2041</v>
      </c>
      <c r="G8971" s="20">
        <v>39</v>
      </c>
      <c r="H8971" s="11">
        <v>2148.25019303311</v>
      </c>
      <c r="I8971" s="10">
        <v>4297446.1754644401</v>
      </c>
      <c r="J8971" s="33">
        <f t="shared" si="560"/>
        <v>4.9988995913391302E-4</v>
      </c>
      <c r="K8971" s="33">
        <f t="shared" si="561"/>
        <v>4.9976503496529379E-4</v>
      </c>
      <c r="L8971" s="33">
        <f t="shared" si="562"/>
        <v>0.99740607624632971</v>
      </c>
      <c r="M8971" s="33">
        <f t="shared" si="563"/>
        <v>0.99690760756375985</v>
      </c>
    </row>
    <row r="8972" spans="1:13" ht="41.4">
      <c r="A8972" t="s">
        <v>164</v>
      </c>
      <c r="B8972" t="s">
        <v>115</v>
      </c>
      <c r="C8972" s="14" t="s">
        <v>383</v>
      </c>
      <c r="D8972" t="s">
        <v>465</v>
      </c>
      <c r="E8972" t="s">
        <v>483</v>
      </c>
      <c r="F8972" s="20">
        <v>2041</v>
      </c>
      <c r="G8972" s="20">
        <v>40</v>
      </c>
      <c r="H8972" s="11">
        <v>2876.3825335096499</v>
      </c>
      <c r="I8972" s="10">
        <v>4275038.1743749799</v>
      </c>
      <c r="J8972" s="33">
        <f t="shared" si="560"/>
        <v>6.728320113609707E-4</v>
      </c>
      <c r="K8972" s="33">
        <f t="shared" si="561"/>
        <v>6.7260571066019015E-4</v>
      </c>
      <c r="L8972" s="33">
        <f t="shared" si="562"/>
        <v>0.99690760756375985</v>
      </c>
      <c r="M8972" s="33">
        <f t="shared" si="563"/>
        <v>0.99623708181391191</v>
      </c>
    </row>
    <row r="8973" spans="1:13" ht="41.4">
      <c r="A8973" t="s">
        <v>164</v>
      </c>
      <c r="B8973" t="s">
        <v>115</v>
      </c>
      <c r="C8973" s="14" t="s">
        <v>383</v>
      </c>
      <c r="D8973" t="s">
        <v>465</v>
      </c>
      <c r="E8973" t="s">
        <v>483</v>
      </c>
      <c r="F8973" s="20">
        <v>2041</v>
      </c>
      <c r="G8973" s="20">
        <v>41</v>
      </c>
      <c r="H8973" s="11">
        <v>3074.1104373559401</v>
      </c>
      <c r="I8973" s="10">
        <v>4251335.7307021702</v>
      </c>
      <c r="J8973" s="33">
        <f t="shared" si="560"/>
        <v>7.2309284236373535E-4</v>
      </c>
      <c r="K8973" s="33">
        <f t="shared" si="561"/>
        <v>7.2283147373608525E-4</v>
      </c>
      <c r="L8973" s="33">
        <f t="shared" si="562"/>
        <v>0.99623708181391191</v>
      </c>
      <c r="M8973" s="33">
        <f t="shared" si="563"/>
        <v>0.99551697029587383</v>
      </c>
    </row>
    <row r="8974" spans="1:13" ht="41.4">
      <c r="A8974" t="s">
        <v>164</v>
      </c>
      <c r="B8974" t="s">
        <v>115</v>
      </c>
      <c r="C8974" s="14" t="s">
        <v>383</v>
      </c>
      <c r="D8974" t="s">
        <v>465</v>
      </c>
      <c r="E8974" t="s">
        <v>483</v>
      </c>
      <c r="F8974" s="20">
        <v>2041</v>
      </c>
      <c r="G8974" s="20">
        <v>42</v>
      </c>
      <c r="H8974" s="11">
        <v>3364.3307090713902</v>
      </c>
      <c r="I8974" s="10">
        <v>4267067.9894200303</v>
      </c>
      <c r="J8974" s="33">
        <f t="shared" si="560"/>
        <v>7.8844084917631277E-4</v>
      </c>
      <c r="K8974" s="33">
        <f t="shared" si="561"/>
        <v>7.881301113614736E-4</v>
      </c>
      <c r="L8974" s="33">
        <f t="shared" si="562"/>
        <v>0.99551697029587383</v>
      </c>
      <c r="M8974" s="33">
        <f t="shared" si="563"/>
        <v>0.99473237339521225</v>
      </c>
    </row>
    <row r="8975" spans="1:13" ht="41.4">
      <c r="A8975" t="s">
        <v>164</v>
      </c>
      <c r="B8975" t="s">
        <v>115</v>
      </c>
      <c r="C8975" s="14" t="s">
        <v>383</v>
      </c>
      <c r="D8975" t="s">
        <v>465</v>
      </c>
      <c r="E8975" t="s">
        <v>483</v>
      </c>
      <c r="F8975" s="20">
        <v>2041</v>
      </c>
      <c r="G8975" s="20">
        <v>43</v>
      </c>
      <c r="H8975" s="11">
        <v>3721.8276496435001</v>
      </c>
      <c r="I8975" s="10">
        <v>4320797.5160510503</v>
      </c>
      <c r="J8975" s="33">
        <f t="shared" si="560"/>
        <v>8.613751595203256E-4</v>
      </c>
      <c r="K8975" s="33">
        <f t="shared" si="561"/>
        <v>8.6100428243329752E-4</v>
      </c>
      <c r="L8975" s="33">
        <f t="shared" si="562"/>
        <v>0.99473237339521225</v>
      </c>
      <c r="M8975" s="33">
        <f t="shared" si="563"/>
        <v>0.99387590456184394</v>
      </c>
    </row>
    <row r="8976" spans="1:13" ht="41.4">
      <c r="A8976" t="s">
        <v>164</v>
      </c>
      <c r="B8976" t="s">
        <v>115</v>
      </c>
      <c r="C8976" s="14" t="s">
        <v>383</v>
      </c>
      <c r="D8976" t="s">
        <v>465</v>
      </c>
      <c r="E8976" t="s">
        <v>483</v>
      </c>
      <c r="F8976" s="20">
        <v>2041</v>
      </c>
      <c r="G8976" s="20">
        <v>44</v>
      </c>
      <c r="H8976" s="11">
        <v>4410.7929189330798</v>
      </c>
      <c r="I8976" s="10">
        <v>4450059.6682246197</v>
      </c>
      <c r="J8976" s="33">
        <f t="shared" si="560"/>
        <v>9.9117612971081682E-4</v>
      </c>
      <c r="K8976" s="33">
        <f t="shared" si="561"/>
        <v>9.9068507690414087E-4</v>
      </c>
      <c r="L8976" s="33">
        <f t="shared" si="562"/>
        <v>0.99387590456184394</v>
      </c>
      <c r="M8976" s="33">
        <f t="shared" si="563"/>
        <v>0.99289128653489989</v>
      </c>
    </row>
    <row r="8977" spans="1:13" ht="41.4">
      <c r="A8977" t="s">
        <v>164</v>
      </c>
      <c r="B8977" t="s">
        <v>115</v>
      </c>
      <c r="C8977" s="14" t="s">
        <v>383</v>
      </c>
      <c r="D8977" t="s">
        <v>465</v>
      </c>
      <c r="E8977" t="s">
        <v>483</v>
      </c>
      <c r="F8977" s="20">
        <v>2041</v>
      </c>
      <c r="G8977" s="20">
        <v>45</v>
      </c>
      <c r="H8977" s="11">
        <v>5609.4352582568999</v>
      </c>
      <c r="I8977" s="10">
        <v>4401045.0976696899</v>
      </c>
      <c r="J8977" s="33">
        <f t="shared" si="560"/>
        <v>1.2745689111949888E-3</v>
      </c>
      <c r="K8977" s="33">
        <f t="shared" si="561"/>
        <v>1.2737569932254056E-3</v>
      </c>
      <c r="L8977" s="33">
        <f t="shared" si="562"/>
        <v>0.99289128653489989</v>
      </c>
      <c r="M8977" s="33">
        <f t="shared" si="563"/>
        <v>0.99162658431516348</v>
      </c>
    </row>
    <row r="8978" spans="1:13" ht="41.4">
      <c r="A8978" t="s">
        <v>164</v>
      </c>
      <c r="B8978" t="s">
        <v>115</v>
      </c>
      <c r="C8978" s="14" t="s">
        <v>383</v>
      </c>
      <c r="D8978" t="s">
        <v>465</v>
      </c>
      <c r="E8978" t="s">
        <v>483</v>
      </c>
      <c r="F8978" s="20">
        <v>2041</v>
      </c>
      <c r="G8978" s="20">
        <v>46</v>
      </c>
      <c r="H8978" s="11">
        <v>5857.9024878666896</v>
      </c>
      <c r="I8978" s="10">
        <v>4320956.0226413598</v>
      </c>
      <c r="J8978" s="33">
        <f t="shared" si="560"/>
        <v>1.3556959286722407E-3</v>
      </c>
      <c r="K8978" s="33">
        <f t="shared" si="561"/>
        <v>1.3547773880808744E-3</v>
      </c>
      <c r="L8978" s="33">
        <f t="shared" si="562"/>
        <v>0.99162658431516348</v>
      </c>
      <c r="M8978" s="33">
        <f t="shared" si="563"/>
        <v>0.99028315104131348</v>
      </c>
    </row>
    <row r="8979" spans="1:13" ht="41.4">
      <c r="A8979" t="s">
        <v>164</v>
      </c>
      <c r="B8979" t="s">
        <v>115</v>
      </c>
      <c r="C8979" s="14" t="s">
        <v>383</v>
      </c>
      <c r="D8979" t="s">
        <v>465</v>
      </c>
      <c r="E8979" t="s">
        <v>483</v>
      </c>
      <c r="F8979" s="20">
        <v>2041</v>
      </c>
      <c r="G8979" s="20">
        <v>47</v>
      </c>
      <c r="H8979" s="11">
        <v>6350.01012205794</v>
      </c>
      <c r="I8979" s="10">
        <v>4256575.1616836004</v>
      </c>
      <c r="J8979" s="33">
        <f t="shared" si="560"/>
        <v>1.4918120509697108E-3</v>
      </c>
      <c r="K8979" s="33">
        <f t="shared" si="561"/>
        <v>1.4906998525044957E-3</v>
      </c>
      <c r="L8979" s="33">
        <f t="shared" si="562"/>
        <v>0.99028315104131348</v>
      </c>
      <c r="M8979" s="33">
        <f t="shared" si="563"/>
        <v>0.98880693609411852</v>
      </c>
    </row>
    <row r="8980" spans="1:13" ht="41.4">
      <c r="A8980" t="s">
        <v>164</v>
      </c>
      <c r="B8980" t="s">
        <v>115</v>
      </c>
      <c r="C8980" s="14" t="s">
        <v>383</v>
      </c>
      <c r="D8980" t="s">
        <v>465</v>
      </c>
      <c r="E8980" t="s">
        <v>483</v>
      </c>
      <c r="F8980" s="20">
        <v>2041</v>
      </c>
      <c r="G8980" s="20">
        <v>48</v>
      </c>
      <c r="H8980" s="11">
        <v>6890.0600323590297</v>
      </c>
      <c r="I8980" s="10">
        <v>4194863.85372198</v>
      </c>
      <c r="J8980" s="33">
        <f t="shared" si="560"/>
        <v>1.6424990828357113E-3</v>
      </c>
      <c r="K8980" s="33">
        <f t="shared" si="561"/>
        <v>1.6411509194371732E-3</v>
      </c>
      <c r="L8980" s="33">
        <f t="shared" si="562"/>
        <v>0.98880693609411852</v>
      </c>
      <c r="M8980" s="33">
        <f t="shared" si="563"/>
        <v>0.98718415468180176</v>
      </c>
    </row>
    <row r="8981" spans="1:13" ht="41.4">
      <c r="A8981" t="s">
        <v>164</v>
      </c>
      <c r="B8981" t="s">
        <v>115</v>
      </c>
      <c r="C8981" s="14" t="s">
        <v>383</v>
      </c>
      <c r="D8981" t="s">
        <v>465</v>
      </c>
      <c r="E8981" t="s">
        <v>483</v>
      </c>
      <c r="F8981" s="20">
        <v>2041</v>
      </c>
      <c r="G8981" s="20">
        <v>49</v>
      </c>
      <c r="H8981" s="11">
        <v>7620.6485345556302</v>
      </c>
      <c r="I8981" s="10">
        <v>4220851.52647857</v>
      </c>
      <c r="J8981" s="33">
        <f t="shared" si="560"/>
        <v>1.8054765695379694E-3</v>
      </c>
      <c r="K8981" s="33">
        <f t="shared" si="561"/>
        <v>1.8038476771728984E-3</v>
      </c>
      <c r="L8981" s="33">
        <f t="shared" si="562"/>
        <v>0.98718415468180176</v>
      </c>
      <c r="M8981" s="33">
        <f t="shared" si="563"/>
        <v>0.98540342483743715</v>
      </c>
    </row>
    <row r="8982" spans="1:13" ht="41.4">
      <c r="A8982" t="s">
        <v>164</v>
      </c>
      <c r="B8982" t="s">
        <v>115</v>
      </c>
      <c r="C8982" s="14" t="s">
        <v>383</v>
      </c>
      <c r="D8982" t="s">
        <v>465</v>
      </c>
      <c r="E8982" t="s">
        <v>483</v>
      </c>
      <c r="F8982" s="20">
        <v>2041</v>
      </c>
      <c r="G8982" s="20">
        <v>50</v>
      </c>
      <c r="H8982" s="11">
        <v>8797.4132547359295</v>
      </c>
      <c r="I8982" s="10">
        <v>4226266.7051414903</v>
      </c>
      <c r="J8982" s="33">
        <f t="shared" si="560"/>
        <v>2.0816038997333941E-3</v>
      </c>
      <c r="K8982" s="33">
        <f t="shared" si="561"/>
        <v>2.0794388648446294E-3</v>
      </c>
      <c r="L8982" s="33">
        <f t="shared" si="562"/>
        <v>0.98540342483743715</v>
      </c>
      <c r="M8982" s="33">
        <f t="shared" si="563"/>
        <v>0.98335433865827915</v>
      </c>
    </row>
    <row r="8983" spans="1:13" ht="41.4">
      <c r="A8983" t="s">
        <v>164</v>
      </c>
      <c r="B8983" t="s">
        <v>115</v>
      </c>
      <c r="C8983" s="14" t="s">
        <v>383</v>
      </c>
      <c r="D8983" t="s">
        <v>465</v>
      </c>
      <c r="E8983" t="s">
        <v>483</v>
      </c>
      <c r="F8983" s="20">
        <v>2041</v>
      </c>
      <c r="G8983" s="20">
        <v>51</v>
      </c>
      <c r="H8983" s="11">
        <v>12690.928147598001</v>
      </c>
      <c r="I8983" s="10">
        <v>6214810.6437206296</v>
      </c>
      <c r="J8983" s="33">
        <f t="shared" si="560"/>
        <v>2.0420458281252322E-3</v>
      </c>
      <c r="K8983" s="33">
        <f t="shared" si="561"/>
        <v>2.0399622710242094E-3</v>
      </c>
      <c r="L8983" s="33">
        <f t="shared" si="562"/>
        <v>0.98335433865827915</v>
      </c>
      <c r="M8983" s="33">
        <f t="shared" si="563"/>
        <v>0.98134833290836831</v>
      </c>
    </row>
    <row r="8984" spans="1:13" ht="41.4">
      <c r="A8984" t="s">
        <v>164</v>
      </c>
      <c r="B8984" t="s">
        <v>115</v>
      </c>
      <c r="C8984" s="14" t="s">
        <v>383</v>
      </c>
      <c r="D8984" t="s">
        <v>465</v>
      </c>
      <c r="E8984" t="s">
        <v>483</v>
      </c>
      <c r="F8984" s="20">
        <v>2041</v>
      </c>
      <c r="G8984" s="20">
        <v>52</v>
      </c>
      <c r="H8984" s="11">
        <v>10183.099342981601</v>
      </c>
      <c r="I8984" s="10">
        <v>4157873.5422524302</v>
      </c>
      <c r="J8984" s="33">
        <f t="shared" si="560"/>
        <v>2.4491123261688105E-3</v>
      </c>
      <c r="K8984" s="33">
        <f t="shared" si="561"/>
        <v>2.4461156974350251E-3</v>
      </c>
      <c r="L8984" s="33">
        <f t="shared" si="562"/>
        <v>0.98134833290836831</v>
      </c>
      <c r="M8984" s="33">
        <f t="shared" si="563"/>
        <v>0.97894784134658941</v>
      </c>
    </row>
    <row r="8985" spans="1:13" ht="41.4">
      <c r="A8985" t="s">
        <v>164</v>
      </c>
      <c r="B8985" t="s">
        <v>115</v>
      </c>
      <c r="C8985" s="14" t="s">
        <v>383</v>
      </c>
      <c r="D8985" t="s">
        <v>465</v>
      </c>
      <c r="E8985" t="s">
        <v>483</v>
      </c>
      <c r="F8985" s="20">
        <v>2041</v>
      </c>
      <c r="G8985" s="20">
        <v>53</v>
      </c>
      <c r="H8985" s="11">
        <v>11074.342591115501</v>
      </c>
      <c r="I8985" s="10">
        <v>4125979.2616553898</v>
      </c>
      <c r="J8985" s="33">
        <f t="shared" si="560"/>
        <v>2.6840519277531098E-3</v>
      </c>
      <c r="K8985" s="33">
        <f t="shared" si="561"/>
        <v>2.6804530809283467E-3</v>
      </c>
      <c r="L8985" s="33">
        <f t="shared" si="562"/>
        <v>0.97894784134658941</v>
      </c>
      <c r="M8985" s="33">
        <f t="shared" si="563"/>
        <v>0.97632381758918374</v>
      </c>
    </row>
    <row r="8986" spans="1:13" ht="41.4">
      <c r="A8986" t="s">
        <v>164</v>
      </c>
      <c r="B8986" t="s">
        <v>115</v>
      </c>
      <c r="C8986" s="14" t="s">
        <v>383</v>
      </c>
      <c r="D8986" t="s">
        <v>465</v>
      </c>
      <c r="E8986" t="s">
        <v>483</v>
      </c>
      <c r="F8986" s="20">
        <v>2041</v>
      </c>
      <c r="G8986" s="20">
        <v>54</v>
      </c>
      <c r="H8986" s="11">
        <v>11699.908466733999</v>
      </c>
      <c r="I8986" s="10">
        <v>3982624.44994599</v>
      </c>
      <c r="J8986" s="33">
        <f t="shared" si="560"/>
        <v>2.9377383214961848E-3</v>
      </c>
      <c r="K8986" s="33">
        <f t="shared" si="561"/>
        <v>2.9334273907687392E-3</v>
      </c>
      <c r="L8986" s="33">
        <f t="shared" si="562"/>
        <v>0.97632381758918374</v>
      </c>
      <c r="M8986" s="33">
        <f t="shared" si="563"/>
        <v>0.97345984256040774</v>
      </c>
    </row>
    <row r="8987" spans="1:13" ht="41.4">
      <c r="A8987" t="s">
        <v>164</v>
      </c>
      <c r="B8987" t="s">
        <v>115</v>
      </c>
      <c r="C8987" s="14" t="s">
        <v>383</v>
      </c>
      <c r="D8987" t="s">
        <v>465</v>
      </c>
      <c r="E8987" t="s">
        <v>483</v>
      </c>
      <c r="F8987" s="20">
        <v>2041</v>
      </c>
      <c r="G8987" s="20">
        <v>55</v>
      </c>
      <c r="H8987" s="11">
        <v>12506.6272936853</v>
      </c>
      <c r="I8987" s="10">
        <v>3931304.2159515899</v>
      </c>
      <c r="J8987" s="33">
        <f t="shared" si="560"/>
        <v>3.1812921632822593E-3</v>
      </c>
      <c r="K8987" s="33">
        <f t="shared" si="561"/>
        <v>3.1762372152112084E-3</v>
      </c>
      <c r="L8987" s="33">
        <f t="shared" si="562"/>
        <v>0.97345984256040774</v>
      </c>
      <c r="M8987" s="33">
        <f t="shared" si="563"/>
        <v>0.97036790318095378</v>
      </c>
    </row>
    <row r="8988" spans="1:13" ht="41.4">
      <c r="A8988" t="s">
        <v>164</v>
      </c>
      <c r="B8988" t="s">
        <v>115</v>
      </c>
      <c r="C8988" s="14" t="s">
        <v>383</v>
      </c>
      <c r="D8988" t="s">
        <v>465</v>
      </c>
      <c r="E8988" t="s">
        <v>483</v>
      </c>
      <c r="F8988" s="20">
        <v>2041</v>
      </c>
      <c r="G8988" s="20">
        <v>56</v>
      </c>
      <c r="H8988" s="11">
        <v>13520.6043607724</v>
      </c>
      <c r="I8988" s="10">
        <v>3966547.28611395</v>
      </c>
      <c r="J8988" s="33">
        <f t="shared" si="560"/>
        <v>3.4086583079710659E-3</v>
      </c>
      <c r="K8988" s="33">
        <f t="shared" si="561"/>
        <v>3.402855427458884E-3</v>
      </c>
      <c r="L8988" s="33">
        <f t="shared" si="562"/>
        <v>0.97036790318095378</v>
      </c>
      <c r="M8988" s="33">
        <f t="shared" si="563"/>
        <v>0.96706588149498263</v>
      </c>
    </row>
    <row r="8989" spans="1:13" ht="41.4">
      <c r="A8989" t="s">
        <v>164</v>
      </c>
      <c r="B8989" t="s">
        <v>115</v>
      </c>
      <c r="C8989" s="14" t="s">
        <v>383</v>
      </c>
      <c r="D8989" t="s">
        <v>465</v>
      </c>
      <c r="E8989" t="s">
        <v>483</v>
      </c>
      <c r="F8989" s="20">
        <v>2041</v>
      </c>
      <c r="G8989" s="20">
        <v>57</v>
      </c>
      <c r="H8989" s="11">
        <v>15029.463745663001</v>
      </c>
      <c r="I8989" s="10">
        <v>4023283.2317357399</v>
      </c>
      <c r="J8989" s="33">
        <f t="shared" si="560"/>
        <v>3.7356216005650024E-3</v>
      </c>
      <c r="K8989" s="33">
        <f t="shared" si="561"/>
        <v>3.7286528464371971E-3</v>
      </c>
      <c r="L8989" s="33">
        <f t="shared" si="562"/>
        <v>0.96706588149498263</v>
      </c>
      <c r="M8989" s="33">
        <f t="shared" si="563"/>
        <v>0.96346002854325408</v>
      </c>
    </row>
    <row r="8990" spans="1:13" ht="41.4">
      <c r="A8990" t="s">
        <v>164</v>
      </c>
      <c r="B8990" t="s">
        <v>115</v>
      </c>
      <c r="C8990" s="14" t="s">
        <v>383</v>
      </c>
      <c r="D8990" t="s">
        <v>465</v>
      </c>
      <c r="E8990" t="s">
        <v>483</v>
      </c>
      <c r="F8990" s="20">
        <v>2041</v>
      </c>
      <c r="G8990" s="20">
        <v>58</v>
      </c>
      <c r="H8990" s="11">
        <v>16280.4957941752</v>
      </c>
      <c r="I8990" s="10">
        <v>3975890.4241574001</v>
      </c>
      <c r="J8990" s="33">
        <f t="shared" si="560"/>
        <v>4.0948049511765608E-3</v>
      </c>
      <c r="K8990" s="33">
        <f t="shared" si="561"/>
        <v>4.0864326689018515E-3</v>
      </c>
      <c r="L8990" s="33">
        <f t="shared" si="562"/>
        <v>0.96346002854325408</v>
      </c>
      <c r="M8990" s="33">
        <f t="shared" si="563"/>
        <v>0.95952291400743384</v>
      </c>
    </row>
    <row r="8991" spans="1:13" ht="41.4">
      <c r="A8991" t="s">
        <v>164</v>
      </c>
      <c r="B8991" t="s">
        <v>115</v>
      </c>
      <c r="C8991" s="14" t="s">
        <v>383</v>
      </c>
      <c r="D8991" t="s">
        <v>465</v>
      </c>
      <c r="E8991" t="s">
        <v>483</v>
      </c>
      <c r="F8991" s="20">
        <v>2041</v>
      </c>
      <c r="G8991" s="20">
        <v>59</v>
      </c>
      <c r="H8991" s="11">
        <v>17187.078156246502</v>
      </c>
      <c r="I8991" s="10">
        <v>3822510.5399300298</v>
      </c>
      <c r="J8991" s="33">
        <f t="shared" si="560"/>
        <v>4.4962801218492148E-3</v>
      </c>
      <c r="K8991" s="33">
        <f t="shared" si="561"/>
        <v>4.4861869872353521E-3</v>
      </c>
      <c r="L8991" s="33">
        <f t="shared" si="562"/>
        <v>0.95952291400743384</v>
      </c>
      <c r="M8991" s="33">
        <f t="shared" si="563"/>
        <v>0.95521831479665953</v>
      </c>
    </row>
    <row r="8992" spans="1:13" ht="41.4">
      <c r="A8992" t="s">
        <v>164</v>
      </c>
      <c r="B8992" t="s">
        <v>115</v>
      </c>
      <c r="C8992" s="14" t="s">
        <v>383</v>
      </c>
      <c r="D8992" t="s">
        <v>465</v>
      </c>
      <c r="E8992" t="s">
        <v>483</v>
      </c>
      <c r="F8992" s="20">
        <v>2041</v>
      </c>
      <c r="G8992" s="20">
        <v>60</v>
      </c>
      <c r="H8992" s="11">
        <v>18339.754646530699</v>
      </c>
      <c r="I8992" s="10">
        <v>3725938.9904129901</v>
      </c>
      <c r="J8992" s="33">
        <f t="shared" si="560"/>
        <v>4.9221832922438395E-3</v>
      </c>
      <c r="K8992" s="33">
        <f t="shared" si="561"/>
        <v>4.910089199313239E-3</v>
      </c>
      <c r="L8992" s="33">
        <f t="shared" si="562"/>
        <v>0.95521831479665953</v>
      </c>
      <c r="M8992" s="33">
        <f t="shared" si="563"/>
        <v>0.95052810766619023</v>
      </c>
    </row>
    <row r="8993" spans="1:13" ht="41.4">
      <c r="A8993" t="s">
        <v>164</v>
      </c>
      <c r="B8993" t="s">
        <v>115</v>
      </c>
      <c r="C8993" s="14" t="s">
        <v>383</v>
      </c>
      <c r="D8993" t="s">
        <v>465</v>
      </c>
      <c r="E8993" t="s">
        <v>483</v>
      </c>
      <c r="F8993" s="20">
        <v>2041</v>
      </c>
      <c r="G8993" s="20">
        <v>61</v>
      </c>
      <c r="H8993" s="11">
        <v>19273.124103121299</v>
      </c>
      <c r="I8993" s="10">
        <v>3642019.3177528698</v>
      </c>
      <c r="J8993" s="33">
        <f t="shared" si="560"/>
        <v>5.291878604041244E-3</v>
      </c>
      <c r="K8993" s="33">
        <f t="shared" si="561"/>
        <v>5.2779012807628867E-3</v>
      </c>
      <c r="L8993" s="33">
        <f t="shared" si="562"/>
        <v>0.95052810766619023</v>
      </c>
      <c r="M8993" s="33">
        <f t="shared" si="563"/>
        <v>0.94551131414933776</v>
      </c>
    </row>
    <row r="8994" spans="1:13" ht="41.4">
      <c r="A8994" t="s">
        <v>164</v>
      </c>
      <c r="B8994" t="s">
        <v>115</v>
      </c>
      <c r="C8994" s="14" t="s">
        <v>383</v>
      </c>
      <c r="D8994" t="s">
        <v>465</v>
      </c>
      <c r="E8994" t="s">
        <v>483</v>
      </c>
      <c r="F8994" s="20">
        <v>2041</v>
      </c>
      <c r="G8994" s="20">
        <v>62</v>
      </c>
      <c r="H8994" s="11">
        <v>20698.014804782899</v>
      </c>
      <c r="I8994" s="10">
        <v>3551933.71761367</v>
      </c>
      <c r="J8994" s="33">
        <f t="shared" si="560"/>
        <v>5.8272525475753095E-3</v>
      </c>
      <c r="K8994" s="33">
        <f t="shared" si="561"/>
        <v>5.8103070426718251E-3</v>
      </c>
      <c r="L8994" s="33">
        <f t="shared" si="562"/>
        <v>0.94551131414933776</v>
      </c>
      <c r="M8994" s="33">
        <f t="shared" si="563"/>
        <v>0.94001760310180993</v>
      </c>
    </row>
    <row r="8995" spans="1:13" ht="41.4">
      <c r="A8995" t="s">
        <v>164</v>
      </c>
      <c r="B8995" t="s">
        <v>115</v>
      </c>
      <c r="C8995" s="14" t="s">
        <v>383</v>
      </c>
      <c r="D8995" t="s">
        <v>465</v>
      </c>
      <c r="E8995" t="s">
        <v>483</v>
      </c>
      <c r="F8995" s="20">
        <v>2041</v>
      </c>
      <c r="G8995" s="20">
        <v>63</v>
      </c>
      <c r="H8995" s="11">
        <v>22072.778293247698</v>
      </c>
      <c r="I8995" s="10">
        <v>3442841.4981279201</v>
      </c>
      <c r="J8995" s="33">
        <f t="shared" si="560"/>
        <v>6.411209550381566E-3</v>
      </c>
      <c r="K8995" s="33">
        <f t="shared" si="561"/>
        <v>6.3907015967668013E-3</v>
      </c>
      <c r="L8995" s="33">
        <f t="shared" si="562"/>
        <v>0.94001760310180993</v>
      </c>
      <c r="M8995" s="33">
        <f t="shared" si="563"/>
        <v>0.93401023110467829</v>
      </c>
    </row>
    <row r="8996" spans="1:13" ht="41.4">
      <c r="A8996" t="s">
        <v>164</v>
      </c>
      <c r="B8996" t="s">
        <v>115</v>
      </c>
      <c r="C8996" s="14" t="s">
        <v>383</v>
      </c>
      <c r="D8996" t="s">
        <v>465</v>
      </c>
      <c r="E8996" t="s">
        <v>483</v>
      </c>
      <c r="F8996" s="20">
        <v>2041</v>
      </c>
      <c r="G8996" s="20">
        <v>64</v>
      </c>
      <c r="H8996" s="11">
        <v>23619.428316926002</v>
      </c>
      <c r="I8996" s="10">
        <v>3346755.0914929099</v>
      </c>
      <c r="J8996" s="33">
        <f t="shared" si="560"/>
        <v>7.0574116334248772E-3</v>
      </c>
      <c r="K8996" s="33">
        <f t="shared" si="561"/>
        <v>7.0325665855440755E-3</v>
      </c>
      <c r="L8996" s="33">
        <f t="shared" si="562"/>
        <v>0.93401023110467829</v>
      </c>
      <c r="M8996" s="33">
        <f t="shared" si="563"/>
        <v>0.92744174196285523</v>
      </c>
    </row>
    <row r="8997" spans="1:13" ht="41.4">
      <c r="A8997" t="s">
        <v>164</v>
      </c>
      <c r="B8997" t="s">
        <v>115</v>
      </c>
      <c r="C8997" s="14" t="s">
        <v>383</v>
      </c>
      <c r="D8997" t="s">
        <v>465</v>
      </c>
      <c r="E8997" t="s">
        <v>483</v>
      </c>
      <c r="F8997" s="20">
        <v>2041</v>
      </c>
      <c r="G8997" s="20">
        <v>65</v>
      </c>
      <c r="H8997" s="11">
        <v>24069.0469907525</v>
      </c>
      <c r="I8997" s="10">
        <v>3238830.1843666001</v>
      </c>
      <c r="J8997" s="33">
        <f t="shared" si="560"/>
        <v>7.4314013457484028E-3</v>
      </c>
      <c r="K8997" s="33">
        <f t="shared" si="561"/>
        <v>7.4038567566335756E-3</v>
      </c>
      <c r="L8997" s="33">
        <f t="shared" si="562"/>
        <v>0.92744174196285523</v>
      </c>
      <c r="M8997" s="33">
        <f t="shared" si="563"/>
        <v>0.92057509615523958</v>
      </c>
    </row>
    <row r="8998" spans="1:13" ht="41.4">
      <c r="A8998" t="s">
        <v>164</v>
      </c>
      <c r="B8998" t="s">
        <v>115</v>
      </c>
      <c r="C8998" s="14" t="s">
        <v>383</v>
      </c>
      <c r="D8998" t="s">
        <v>465</v>
      </c>
      <c r="E8998" t="s">
        <v>483</v>
      </c>
      <c r="F8998" s="20">
        <v>2041</v>
      </c>
      <c r="G8998" s="20">
        <v>66</v>
      </c>
      <c r="H8998" s="11">
        <v>25066.754791031399</v>
      </c>
      <c r="I8998" s="10">
        <v>3129018.0877124998</v>
      </c>
      <c r="J8998" s="33">
        <f t="shared" si="560"/>
        <v>8.0110610064759013E-3</v>
      </c>
      <c r="K8998" s="33">
        <f t="shared" si="561"/>
        <v>7.9790579736883638E-3</v>
      </c>
      <c r="L8998" s="33">
        <f t="shared" si="562"/>
        <v>0.92057509615523958</v>
      </c>
      <c r="M8998" s="33">
        <f t="shared" si="563"/>
        <v>0.91322977409388317</v>
      </c>
    </row>
    <row r="8999" spans="1:13" ht="41.4">
      <c r="A8999" t="s">
        <v>164</v>
      </c>
      <c r="B8999" t="s">
        <v>115</v>
      </c>
      <c r="C8999" s="14" t="s">
        <v>383</v>
      </c>
      <c r="D8999" t="s">
        <v>465</v>
      </c>
      <c r="E8999" t="s">
        <v>483</v>
      </c>
      <c r="F8999" s="20">
        <v>2041</v>
      </c>
      <c r="G8999" s="20">
        <v>67</v>
      </c>
      <c r="H8999" s="11">
        <v>26409.5978803533</v>
      </c>
      <c r="I8999" s="10">
        <v>2994073.7611110602</v>
      </c>
      <c r="J8999" s="33">
        <f t="shared" si="560"/>
        <v>8.8206236677860119E-3</v>
      </c>
      <c r="K8999" s="33">
        <f t="shared" si="561"/>
        <v>8.781836094150286E-3</v>
      </c>
      <c r="L8999" s="33">
        <f t="shared" si="562"/>
        <v>0.91322977409388317</v>
      </c>
      <c r="M8999" s="33">
        <f t="shared" si="563"/>
        <v>0.90520993990149279</v>
      </c>
    </row>
    <row r="9000" spans="1:13" ht="41.4">
      <c r="A9000" t="s">
        <v>164</v>
      </c>
      <c r="B9000" t="s">
        <v>115</v>
      </c>
      <c r="C9000" s="14" t="s">
        <v>383</v>
      </c>
      <c r="D9000" t="s">
        <v>465</v>
      </c>
      <c r="E9000" t="s">
        <v>483</v>
      </c>
      <c r="F9000" s="20">
        <v>2041</v>
      </c>
      <c r="G9000" s="20">
        <v>68</v>
      </c>
      <c r="H9000" s="11">
        <v>28244.935579576799</v>
      </c>
      <c r="I9000" s="10">
        <v>2908321.6739127398</v>
      </c>
      <c r="J9000" s="33">
        <f t="shared" si="560"/>
        <v>9.7117646348855186E-3</v>
      </c>
      <c r="K9000" s="33">
        <f t="shared" si="561"/>
        <v>9.6647577450832411E-3</v>
      </c>
      <c r="L9000" s="33">
        <f t="shared" si="562"/>
        <v>0.90520993990149279</v>
      </c>
      <c r="M9000" s="33">
        <f t="shared" si="563"/>
        <v>0.89646130512390354</v>
      </c>
    </row>
    <row r="9001" spans="1:13" ht="41.4">
      <c r="A9001" t="s">
        <v>164</v>
      </c>
      <c r="B9001" t="s">
        <v>115</v>
      </c>
      <c r="C9001" s="14" t="s">
        <v>383</v>
      </c>
      <c r="D9001" t="s">
        <v>465</v>
      </c>
      <c r="E9001" t="s">
        <v>483</v>
      </c>
      <c r="F9001" s="20">
        <v>2041</v>
      </c>
      <c r="G9001" s="20">
        <v>69</v>
      </c>
      <c r="H9001" s="11">
        <v>28762.6291788542</v>
      </c>
      <c r="I9001" s="10">
        <v>2685538.4800816998</v>
      </c>
      <c r="J9001" s="33">
        <f t="shared" si="560"/>
        <v>1.0710190672069304E-2</v>
      </c>
      <c r="K9001" s="33">
        <f t="shared" si="561"/>
        <v>1.0653040790631008E-2</v>
      </c>
      <c r="L9001" s="33">
        <f t="shared" si="562"/>
        <v>0.89646130512390354</v>
      </c>
      <c r="M9001" s="33">
        <f t="shared" si="563"/>
        <v>0.88691126627319627</v>
      </c>
    </row>
    <row r="9002" spans="1:13" ht="41.4">
      <c r="A9002" t="s">
        <v>164</v>
      </c>
      <c r="B9002" t="s">
        <v>115</v>
      </c>
      <c r="C9002" s="14" t="s">
        <v>383</v>
      </c>
      <c r="D9002" t="s">
        <v>465</v>
      </c>
      <c r="E9002" t="s">
        <v>483</v>
      </c>
      <c r="F9002" s="20">
        <v>2042</v>
      </c>
      <c r="G9002" s="20">
        <v>30</v>
      </c>
      <c r="H9002" s="11">
        <v>823.28906721512396</v>
      </c>
      <c r="I9002" s="10">
        <v>4906594.2376685999</v>
      </c>
      <c r="J9002" s="33">
        <f t="shared" si="560"/>
        <v>1.6779236825711414E-4</v>
      </c>
      <c r="K9002" s="33">
        <f t="shared" si="561"/>
        <v>1.6777829190495197E-4</v>
      </c>
      <c r="L9002" s="33">
        <f t="shared" si="562"/>
        <v>1</v>
      </c>
      <c r="M9002" s="33">
        <f t="shared" si="563"/>
        <v>0.99983222170809505</v>
      </c>
    </row>
    <row r="9003" spans="1:13" ht="41.4">
      <c r="A9003" t="s">
        <v>164</v>
      </c>
      <c r="B9003" t="s">
        <v>115</v>
      </c>
      <c r="C9003" s="14" t="s">
        <v>383</v>
      </c>
      <c r="D9003" t="s">
        <v>465</v>
      </c>
      <c r="E9003" t="s">
        <v>483</v>
      </c>
      <c r="F9003" s="20">
        <v>2042</v>
      </c>
      <c r="G9003" s="20">
        <v>31</v>
      </c>
      <c r="H9003" s="11">
        <v>1000.25132305887</v>
      </c>
      <c r="I9003" s="10">
        <v>4878451.4203060502</v>
      </c>
      <c r="J9003" s="33">
        <f t="shared" si="560"/>
        <v>2.0503459743299423E-4</v>
      </c>
      <c r="K9003" s="33">
        <f t="shared" si="561"/>
        <v>2.0501357927638075E-4</v>
      </c>
      <c r="L9003" s="33">
        <f t="shared" si="562"/>
        <v>0.99983222170809505</v>
      </c>
      <c r="M9003" s="33">
        <f t="shared" si="563"/>
        <v>0.99962724252564683</v>
      </c>
    </row>
    <row r="9004" spans="1:13" ht="41.4">
      <c r="A9004" t="s">
        <v>164</v>
      </c>
      <c r="B9004" t="s">
        <v>115</v>
      </c>
      <c r="C9004" s="14" t="s">
        <v>383</v>
      </c>
      <c r="D9004" t="s">
        <v>465</v>
      </c>
      <c r="E9004" t="s">
        <v>483</v>
      </c>
      <c r="F9004" s="20">
        <v>2042</v>
      </c>
      <c r="G9004" s="20">
        <v>32</v>
      </c>
      <c r="H9004" s="11">
        <v>1019.79499299091</v>
      </c>
      <c r="I9004" s="10">
        <v>4744767.7415584102</v>
      </c>
      <c r="J9004" s="33">
        <f t="shared" si="560"/>
        <v>2.1493043464672525E-4</v>
      </c>
      <c r="K9004" s="33">
        <f t="shared" si="561"/>
        <v>2.1490733875551005E-4</v>
      </c>
      <c r="L9004" s="33">
        <f t="shared" si="562"/>
        <v>0.99962724252564683</v>
      </c>
      <c r="M9004" s="33">
        <f t="shared" si="563"/>
        <v>0.99941241529520819</v>
      </c>
    </row>
    <row r="9005" spans="1:13" ht="41.4">
      <c r="A9005" t="s">
        <v>164</v>
      </c>
      <c r="B9005" t="s">
        <v>115</v>
      </c>
      <c r="C9005" s="14" t="s">
        <v>383</v>
      </c>
      <c r="D9005" t="s">
        <v>465</v>
      </c>
      <c r="E9005" t="s">
        <v>483</v>
      </c>
      <c r="F9005" s="20">
        <v>2042</v>
      </c>
      <c r="G9005" s="20">
        <v>33</v>
      </c>
      <c r="H9005" s="11">
        <v>1059.5297667329401</v>
      </c>
      <c r="I9005" s="10">
        <v>4673974.2281983197</v>
      </c>
      <c r="J9005" s="33">
        <f t="shared" si="560"/>
        <v>2.2668712213703363E-4</v>
      </c>
      <c r="K9005" s="33">
        <f t="shared" si="561"/>
        <v>2.2666143055272148E-4</v>
      </c>
      <c r="L9005" s="33">
        <f t="shared" si="562"/>
        <v>0.99941241529520819</v>
      </c>
      <c r="M9005" s="33">
        <f t="shared" si="563"/>
        <v>0.99918588704744526</v>
      </c>
    </row>
    <row r="9006" spans="1:13" ht="41.4">
      <c r="A9006" t="s">
        <v>164</v>
      </c>
      <c r="B9006" t="s">
        <v>115</v>
      </c>
      <c r="C9006" s="14" t="s">
        <v>383</v>
      </c>
      <c r="D9006" t="s">
        <v>465</v>
      </c>
      <c r="E9006" t="s">
        <v>483</v>
      </c>
      <c r="F9006" s="20">
        <v>2042</v>
      </c>
      <c r="G9006" s="20">
        <v>34</v>
      </c>
      <c r="H9006" s="11">
        <v>1114.37710571355</v>
      </c>
      <c r="I9006" s="10">
        <v>4631128.42136834</v>
      </c>
      <c r="J9006" s="33">
        <f t="shared" si="560"/>
        <v>2.4062755430657862E-4</v>
      </c>
      <c r="K9006" s="33">
        <f t="shared" si="561"/>
        <v>2.4059860581859827E-4</v>
      </c>
      <c r="L9006" s="33">
        <f t="shared" si="562"/>
        <v>0.99918588704744526</v>
      </c>
      <c r="M9006" s="33">
        <f t="shared" si="563"/>
        <v>0.998945484316068</v>
      </c>
    </row>
    <row r="9007" spans="1:13" ht="41.4">
      <c r="A9007" t="s">
        <v>164</v>
      </c>
      <c r="B9007" t="s">
        <v>115</v>
      </c>
      <c r="C9007" s="14" t="s">
        <v>383</v>
      </c>
      <c r="D9007" t="s">
        <v>465</v>
      </c>
      <c r="E9007" t="s">
        <v>483</v>
      </c>
      <c r="F9007" s="20">
        <v>2042</v>
      </c>
      <c r="G9007" s="20">
        <v>35</v>
      </c>
      <c r="H9007" s="11">
        <v>1553.7904948748901</v>
      </c>
      <c r="I9007" s="10">
        <v>4656500.7730297996</v>
      </c>
      <c r="J9007" s="33">
        <f t="shared" si="560"/>
        <v>3.336820008437152E-4</v>
      </c>
      <c r="K9007" s="33">
        <f t="shared" si="561"/>
        <v>3.3362633519662399E-4</v>
      </c>
      <c r="L9007" s="33">
        <f t="shared" si="562"/>
        <v>0.998945484316068</v>
      </c>
      <c r="M9007" s="33">
        <f t="shared" si="563"/>
        <v>0.99861220979507437</v>
      </c>
    </row>
    <row r="9008" spans="1:13" ht="41.4">
      <c r="A9008" t="s">
        <v>164</v>
      </c>
      <c r="B9008" t="s">
        <v>115</v>
      </c>
      <c r="C9008" s="14" t="s">
        <v>383</v>
      </c>
      <c r="D9008" t="s">
        <v>465</v>
      </c>
      <c r="E9008" t="s">
        <v>483</v>
      </c>
      <c r="F9008" s="20">
        <v>2042</v>
      </c>
      <c r="G9008" s="20">
        <v>36</v>
      </c>
      <c r="H9008" s="11">
        <v>1668.9491194115401</v>
      </c>
      <c r="I9008" s="10">
        <v>4572621.3835255001</v>
      </c>
      <c r="J9008" s="33">
        <f t="shared" si="560"/>
        <v>3.6498738457212414E-4</v>
      </c>
      <c r="K9008" s="33">
        <f t="shared" si="561"/>
        <v>3.6492078477956547E-4</v>
      </c>
      <c r="L9008" s="33">
        <f t="shared" si="562"/>
        <v>0.99861220979507437</v>
      </c>
      <c r="M9008" s="33">
        <f t="shared" si="563"/>
        <v>0.9982477954437855</v>
      </c>
    </row>
    <row r="9009" spans="1:13" ht="41.4">
      <c r="A9009" t="s">
        <v>164</v>
      </c>
      <c r="B9009" t="s">
        <v>115</v>
      </c>
      <c r="C9009" s="14" t="s">
        <v>383</v>
      </c>
      <c r="D9009" t="s">
        <v>465</v>
      </c>
      <c r="E9009" t="s">
        <v>483</v>
      </c>
      <c r="F9009" s="20">
        <v>2042</v>
      </c>
      <c r="G9009" s="20">
        <v>37</v>
      </c>
      <c r="H9009" s="11">
        <v>1773.51675006696</v>
      </c>
      <c r="I9009" s="10">
        <v>4510721.0003257496</v>
      </c>
      <c r="J9009" s="33">
        <f t="shared" si="560"/>
        <v>3.9317810831990767E-4</v>
      </c>
      <c r="K9009" s="33">
        <f t="shared" si="561"/>
        <v>3.9310082393662071E-4</v>
      </c>
      <c r="L9009" s="33">
        <f t="shared" si="562"/>
        <v>0.9982477954437855</v>
      </c>
      <c r="M9009" s="33">
        <f t="shared" si="563"/>
        <v>0.99785538341290358</v>
      </c>
    </row>
    <row r="9010" spans="1:13" ht="41.4">
      <c r="A9010" t="s">
        <v>164</v>
      </c>
      <c r="B9010" t="s">
        <v>115</v>
      </c>
      <c r="C9010" s="14" t="s">
        <v>383</v>
      </c>
      <c r="D9010" t="s">
        <v>465</v>
      </c>
      <c r="E9010" t="s">
        <v>483</v>
      </c>
      <c r="F9010" s="20">
        <v>2042</v>
      </c>
      <c r="G9010" s="20">
        <v>38</v>
      </c>
      <c r="H9010" s="11">
        <v>1861.54301786214</v>
      </c>
      <c r="I9010" s="10">
        <v>4381331.8080162304</v>
      </c>
      <c r="J9010" s="33">
        <f t="shared" si="560"/>
        <v>4.248806297793285E-4</v>
      </c>
      <c r="K9010" s="33">
        <f t="shared" si="561"/>
        <v>4.2479038078668818E-4</v>
      </c>
      <c r="L9010" s="33">
        <f t="shared" si="562"/>
        <v>0.99785538341290358</v>
      </c>
      <c r="M9010" s="33">
        <f t="shared" si="563"/>
        <v>0.99743150404461356</v>
      </c>
    </row>
    <row r="9011" spans="1:13" ht="41.4">
      <c r="A9011" t="s">
        <v>164</v>
      </c>
      <c r="B9011" t="s">
        <v>115</v>
      </c>
      <c r="C9011" s="14" t="s">
        <v>383</v>
      </c>
      <c r="D9011" t="s">
        <v>465</v>
      </c>
      <c r="E9011" t="s">
        <v>483</v>
      </c>
      <c r="F9011" s="20">
        <v>2042</v>
      </c>
      <c r="G9011" s="20">
        <v>39</v>
      </c>
      <c r="H9011" s="11">
        <v>1985.77971150191</v>
      </c>
      <c r="I9011" s="10">
        <v>4314307.9776854301</v>
      </c>
      <c r="J9011" s="33">
        <f t="shared" si="560"/>
        <v>4.6027769036721732E-4</v>
      </c>
      <c r="K9011" s="33">
        <f t="shared" si="561"/>
        <v>4.6017177884127847E-4</v>
      </c>
      <c r="L9011" s="33">
        <f t="shared" si="562"/>
        <v>0.99743150404461356</v>
      </c>
      <c r="M9011" s="33">
        <f t="shared" si="563"/>
        <v>0.99697251421512501</v>
      </c>
    </row>
    <row r="9012" spans="1:13" ht="41.4">
      <c r="A9012" t="s">
        <v>164</v>
      </c>
      <c r="B9012" t="s">
        <v>115</v>
      </c>
      <c r="C9012" s="14" t="s">
        <v>383</v>
      </c>
      <c r="D9012" t="s">
        <v>465</v>
      </c>
      <c r="E9012" t="s">
        <v>483</v>
      </c>
      <c r="F9012" s="20">
        <v>2042</v>
      </c>
      <c r="G9012" s="20">
        <v>40</v>
      </c>
      <c r="H9012" s="11">
        <v>2852.3423211383401</v>
      </c>
      <c r="I9012" s="10">
        <v>4289429.9663647097</v>
      </c>
      <c r="J9012" s="33">
        <f t="shared" si="560"/>
        <v>6.6497001781234326E-4</v>
      </c>
      <c r="K9012" s="33">
        <f t="shared" si="561"/>
        <v>6.6474897424850798E-4</v>
      </c>
      <c r="L9012" s="33">
        <f t="shared" si="562"/>
        <v>0.99697251421512501</v>
      </c>
      <c r="M9012" s="33">
        <f t="shared" si="563"/>
        <v>0.99630977775894658</v>
      </c>
    </row>
    <row r="9013" spans="1:13" ht="41.4">
      <c r="A9013" t="s">
        <v>164</v>
      </c>
      <c r="B9013" t="s">
        <v>115</v>
      </c>
      <c r="C9013" s="14" t="s">
        <v>383</v>
      </c>
      <c r="D9013" t="s">
        <v>465</v>
      </c>
      <c r="E9013" t="s">
        <v>483</v>
      </c>
      <c r="F9013" s="20">
        <v>2042</v>
      </c>
      <c r="G9013" s="20">
        <v>41</v>
      </c>
      <c r="H9013" s="11">
        <v>3041.5780807267802</v>
      </c>
      <c r="I9013" s="10">
        <v>4265815.0085095996</v>
      </c>
      <c r="J9013" s="33">
        <f t="shared" si="560"/>
        <v>7.1301218516492914E-4</v>
      </c>
      <c r="K9013" s="33">
        <f t="shared" si="561"/>
        <v>7.1275805238035783E-4</v>
      </c>
      <c r="L9013" s="33">
        <f t="shared" si="562"/>
        <v>0.99630977775894658</v>
      </c>
      <c r="M9013" s="33">
        <f t="shared" si="563"/>
        <v>0.99559964994218364</v>
      </c>
    </row>
    <row r="9014" spans="1:13" ht="41.4">
      <c r="A9014" t="s">
        <v>164</v>
      </c>
      <c r="B9014" t="s">
        <v>115</v>
      </c>
      <c r="C9014" s="14" t="s">
        <v>383</v>
      </c>
      <c r="D9014" t="s">
        <v>465</v>
      </c>
      <c r="E9014" t="s">
        <v>483</v>
      </c>
      <c r="F9014" s="20">
        <v>2042</v>
      </c>
      <c r="G9014" s="20">
        <v>42</v>
      </c>
      <c r="H9014" s="11">
        <v>3297.99090495987</v>
      </c>
      <c r="I9014" s="10">
        <v>4242196.0410872102</v>
      </c>
      <c r="J9014" s="33">
        <f t="shared" si="560"/>
        <v>7.774253884114807E-4</v>
      </c>
      <c r="K9014" s="33">
        <f t="shared" si="561"/>
        <v>7.7712327159040751E-4</v>
      </c>
      <c r="L9014" s="33">
        <f t="shared" si="562"/>
        <v>0.99559964994218364</v>
      </c>
      <c r="M9014" s="33">
        <f t="shared" si="563"/>
        <v>0.9948259462850263</v>
      </c>
    </row>
    <row r="9015" spans="1:13" ht="41.4">
      <c r="A9015" t="s">
        <v>164</v>
      </c>
      <c r="B9015" t="s">
        <v>115</v>
      </c>
      <c r="C9015" s="14" t="s">
        <v>383</v>
      </c>
      <c r="D9015" t="s">
        <v>465</v>
      </c>
      <c r="E9015" t="s">
        <v>483</v>
      </c>
      <c r="F9015" s="20">
        <v>2042</v>
      </c>
      <c r="G9015" s="20">
        <v>43</v>
      </c>
      <c r="H9015" s="11">
        <v>3614.2776712975201</v>
      </c>
      <c r="I9015" s="10">
        <v>4257129.8893669499</v>
      </c>
      <c r="J9015" s="33">
        <f t="shared" si="560"/>
        <v>8.4899398543721103E-4</v>
      </c>
      <c r="K9015" s="33">
        <f t="shared" si="561"/>
        <v>8.486336920130455E-4</v>
      </c>
      <c r="L9015" s="33">
        <f t="shared" si="562"/>
        <v>0.9948259462850263</v>
      </c>
      <c r="M9015" s="33">
        <f t="shared" si="563"/>
        <v>0.99398170346932002</v>
      </c>
    </row>
    <row r="9016" spans="1:13" ht="41.4">
      <c r="A9016" t="s">
        <v>164</v>
      </c>
      <c r="B9016" t="s">
        <v>115</v>
      </c>
      <c r="C9016" s="14" t="s">
        <v>383</v>
      </c>
      <c r="D9016" t="s">
        <v>465</v>
      </c>
      <c r="E9016" t="s">
        <v>483</v>
      </c>
      <c r="F9016" s="20">
        <v>2042</v>
      </c>
      <c r="G9016" s="20">
        <v>44</v>
      </c>
      <c r="H9016" s="11">
        <v>4005.0508910849499</v>
      </c>
      <c r="I9016" s="10">
        <v>4309871.6477245502</v>
      </c>
      <c r="J9016" s="33">
        <f t="shared" si="560"/>
        <v>9.2927382030030196E-4</v>
      </c>
      <c r="K9016" s="33">
        <f t="shared" si="561"/>
        <v>9.2884217909838807E-4</v>
      </c>
      <c r="L9016" s="33">
        <f t="shared" si="562"/>
        <v>0.99398170346932002</v>
      </c>
      <c r="M9016" s="33">
        <f t="shared" si="563"/>
        <v>0.99305845133788562</v>
      </c>
    </row>
    <row r="9017" spans="1:13" ht="41.4">
      <c r="A9017" t="s">
        <v>164</v>
      </c>
      <c r="B9017" t="s">
        <v>115</v>
      </c>
      <c r="C9017" s="14" t="s">
        <v>383</v>
      </c>
      <c r="D9017" t="s">
        <v>465</v>
      </c>
      <c r="E9017" t="s">
        <v>483</v>
      </c>
      <c r="F9017" s="20">
        <v>2042</v>
      </c>
      <c r="G9017" s="20">
        <v>45</v>
      </c>
      <c r="H9017" s="11">
        <v>5572.0634017024904</v>
      </c>
      <c r="I9017" s="10">
        <v>4437562.5930481404</v>
      </c>
      <c r="J9017" s="33">
        <f t="shared" si="560"/>
        <v>1.2556585478775335E-3</v>
      </c>
      <c r="K9017" s="33">
        <f t="shared" si="561"/>
        <v>1.2548705385411196E-3</v>
      </c>
      <c r="L9017" s="33">
        <f t="shared" si="562"/>
        <v>0.99305845133788562</v>
      </c>
      <c r="M9017" s="33">
        <f t="shared" si="563"/>
        <v>0.99181229154425243</v>
      </c>
    </row>
    <row r="9018" spans="1:13" ht="41.4">
      <c r="A9018" t="s">
        <v>164</v>
      </c>
      <c r="B9018" t="s">
        <v>115</v>
      </c>
      <c r="C9018" s="14" t="s">
        <v>383</v>
      </c>
      <c r="D9018" t="s">
        <v>465</v>
      </c>
      <c r="E9018" t="s">
        <v>483</v>
      </c>
      <c r="F9018" s="20">
        <v>2042</v>
      </c>
      <c r="G9018" s="20">
        <v>46</v>
      </c>
      <c r="H9018" s="11">
        <v>5848.6746827298202</v>
      </c>
      <c r="I9018" s="10">
        <v>4386697.7348138401</v>
      </c>
      <c r="J9018" s="33">
        <f t="shared" si="560"/>
        <v>1.3332750593489484E-3</v>
      </c>
      <c r="K9018" s="33">
        <f t="shared" si="561"/>
        <v>1.3323866430352549E-3</v>
      </c>
      <c r="L9018" s="33">
        <f t="shared" si="562"/>
        <v>0.99181229154425243</v>
      </c>
      <c r="M9018" s="33">
        <f t="shared" si="563"/>
        <v>0.99049081409460071</v>
      </c>
    </row>
    <row r="9019" spans="1:13" ht="41.4">
      <c r="A9019" t="s">
        <v>164</v>
      </c>
      <c r="B9019" t="s">
        <v>115</v>
      </c>
      <c r="C9019" s="14" t="s">
        <v>383</v>
      </c>
      <c r="D9019" t="s">
        <v>465</v>
      </c>
      <c r="E9019" t="s">
        <v>483</v>
      </c>
      <c r="F9019" s="20">
        <v>2042</v>
      </c>
      <c r="G9019" s="20">
        <v>47</v>
      </c>
      <c r="H9019" s="11">
        <v>6317.40574170945</v>
      </c>
      <c r="I9019" s="10">
        <v>4306709.7711984897</v>
      </c>
      <c r="J9019" s="33">
        <f t="shared" si="560"/>
        <v>1.4668751964568569E-3</v>
      </c>
      <c r="K9019" s="33">
        <f t="shared" si="561"/>
        <v>1.4657998608944567E-3</v>
      </c>
      <c r="L9019" s="33">
        <f t="shared" si="562"/>
        <v>0.99049081409460071</v>
      </c>
      <c r="M9019" s="33">
        <f t="shared" si="563"/>
        <v>0.98903895279708365</v>
      </c>
    </row>
    <row r="9020" spans="1:13" ht="41.4">
      <c r="A9020" t="s">
        <v>164</v>
      </c>
      <c r="B9020" t="s">
        <v>115</v>
      </c>
      <c r="C9020" s="14" t="s">
        <v>383</v>
      </c>
      <c r="D9020" t="s">
        <v>465</v>
      </c>
      <c r="E9020" t="s">
        <v>483</v>
      </c>
      <c r="F9020" s="20">
        <v>2042</v>
      </c>
      <c r="G9020" s="20">
        <v>48</v>
      </c>
      <c r="H9020" s="11">
        <v>6849.2253118354502</v>
      </c>
      <c r="I9020" s="10">
        <v>4241202.8817267604</v>
      </c>
      <c r="J9020" s="33">
        <f t="shared" si="560"/>
        <v>1.6149251763798815E-3</v>
      </c>
      <c r="K9020" s="33">
        <f t="shared" si="561"/>
        <v>1.6136218863835872E-3</v>
      </c>
      <c r="L9020" s="33">
        <f t="shared" si="562"/>
        <v>0.98903895279708365</v>
      </c>
      <c r="M9020" s="33">
        <f t="shared" si="563"/>
        <v>0.98744301789636435</v>
      </c>
    </row>
    <row r="9021" spans="1:13" ht="41.4">
      <c r="A9021" t="s">
        <v>164</v>
      </c>
      <c r="B9021" t="s">
        <v>115</v>
      </c>
      <c r="C9021" s="14" t="s">
        <v>383</v>
      </c>
      <c r="D9021" t="s">
        <v>465</v>
      </c>
      <c r="E9021" t="s">
        <v>483</v>
      </c>
      <c r="F9021" s="20">
        <v>2042</v>
      </c>
      <c r="G9021" s="20">
        <v>49</v>
      </c>
      <c r="H9021" s="11">
        <v>7428.3044397187996</v>
      </c>
      <c r="I9021" s="10">
        <v>4178251.34298978</v>
      </c>
      <c r="J9021" s="33">
        <f t="shared" si="560"/>
        <v>1.7778500693075633E-3</v>
      </c>
      <c r="K9021" s="33">
        <f t="shared" si="561"/>
        <v>1.7762706300138431E-3</v>
      </c>
      <c r="L9021" s="33">
        <f t="shared" si="562"/>
        <v>0.98744301789636435</v>
      </c>
      <c r="M9021" s="33">
        <f t="shared" si="563"/>
        <v>0.98568905186486278</v>
      </c>
    </row>
    <row r="9022" spans="1:13" ht="41.4">
      <c r="A9022" t="s">
        <v>164</v>
      </c>
      <c r="B9022" t="s">
        <v>115</v>
      </c>
      <c r="C9022" s="14" t="s">
        <v>383</v>
      </c>
      <c r="D9022" t="s">
        <v>465</v>
      </c>
      <c r="E9022" t="s">
        <v>483</v>
      </c>
      <c r="F9022" s="20">
        <v>2042</v>
      </c>
      <c r="G9022" s="20">
        <v>50</v>
      </c>
      <c r="H9022" s="11">
        <v>8592.97450346806</v>
      </c>
      <c r="I9022" s="10">
        <v>4202532.2424619002</v>
      </c>
      <c r="J9022" s="33">
        <f t="shared" si="560"/>
        <v>2.0447135221582928E-3</v>
      </c>
      <c r="K9022" s="33">
        <f t="shared" si="561"/>
        <v>2.0426245195109827E-3</v>
      </c>
      <c r="L9022" s="33">
        <f t="shared" si="562"/>
        <v>0.98568905186486278</v>
      </c>
      <c r="M9022" s="33">
        <f t="shared" si="563"/>
        <v>0.98367565923891009</v>
      </c>
    </row>
    <row r="9023" spans="1:13" ht="41.4">
      <c r="A9023" t="s">
        <v>164</v>
      </c>
      <c r="B9023" t="s">
        <v>115</v>
      </c>
      <c r="C9023" s="14" t="s">
        <v>383</v>
      </c>
      <c r="D9023" t="s">
        <v>465</v>
      </c>
      <c r="E9023" t="s">
        <v>483</v>
      </c>
      <c r="F9023" s="20">
        <v>2042</v>
      </c>
      <c r="G9023" s="20">
        <v>51</v>
      </c>
      <c r="H9023" s="11">
        <v>9202.2539522664192</v>
      </c>
      <c r="I9023" s="10">
        <v>4205516.9477343503</v>
      </c>
      <c r="J9023" s="33">
        <f t="shared" si="560"/>
        <v>2.1881385966650247E-3</v>
      </c>
      <c r="K9023" s="33">
        <f t="shared" si="561"/>
        <v>2.1857463665676535E-3</v>
      </c>
      <c r="L9023" s="33">
        <f t="shared" si="562"/>
        <v>0.98367565923891009</v>
      </c>
      <c r="M9023" s="33">
        <f t="shared" si="563"/>
        <v>0.98152559374084758</v>
      </c>
    </row>
    <row r="9024" spans="1:13" ht="41.4">
      <c r="A9024" t="s">
        <v>164</v>
      </c>
      <c r="B9024" t="s">
        <v>115</v>
      </c>
      <c r="C9024" s="14" t="s">
        <v>383</v>
      </c>
      <c r="D9024" t="s">
        <v>465</v>
      </c>
      <c r="E9024" t="s">
        <v>483</v>
      </c>
      <c r="F9024" s="20">
        <v>2042</v>
      </c>
      <c r="G9024" s="20">
        <v>52</v>
      </c>
      <c r="H9024" s="11">
        <v>13567.3391909901</v>
      </c>
      <c r="I9024" s="10">
        <v>6184869.4621636895</v>
      </c>
      <c r="J9024" s="33">
        <f t="shared" si="560"/>
        <v>2.1936338792579394E-3</v>
      </c>
      <c r="K9024" s="33">
        <f t="shared" si="561"/>
        <v>2.1912296228006056E-3</v>
      </c>
      <c r="L9024" s="33">
        <f t="shared" si="562"/>
        <v>0.98152559374084758</v>
      </c>
      <c r="M9024" s="33">
        <f t="shared" si="563"/>
        <v>0.97937484578430567</v>
      </c>
    </row>
    <row r="9025" spans="1:13" ht="41.4">
      <c r="A9025" t="s">
        <v>164</v>
      </c>
      <c r="B9025" t="s">
        <v>115</v>
      </c>
      <c r="C9025" s="14" t="s">
        <v>383</v>
      </c>
      <c r="D9025" t="s">
        <v>465</v>
      </c>
      <c r="E9025" t="s">
        <v>483</v>
      </c>
      <c r="F9025" s="20">
        <v>2042</v>
      </c>
      <c r="G9025" s="20">
        <v>53</v>
      </c>
      <c r="H9025" s="11">
        <v>10896.531843332201</v>
      </c>
      <c r="I9025" s="10">
        <v>4134389.6316917399</v>
      </c>
      <c r="J9025" s="33">
        <f t="shared" si="560"/>
        <v>2.6355841645417143E-3</v>
      </c>
      <c r="K9025" s="33">
        <f t="shared" si="561"/>
        <v>2.6321140618494887E-3</v>
      </c>
      <c r="L9025" s="33">
        <f t="shared" si="562"/>
        <v>0.97937484578430567</v>
      </c>
      <c r="M9025" s="33">
        <f t="shared" si="563"/>
        <v>0.97679701948089515</v>
      </c>
    </row>
    <row r="9026" spans="1:13" ht="41.4">
      <c r="A9026" t="s">
        <v>164</v>
      </c>
      <c r="B9026" t="s">
        <v>115</v>
      </c>
      <c r="C9026" s="14" t="s">
        <v>383</v>
      </c>
      <c r="D9026" t="s">
        <v>465</v>
      </c>
      <c r="E9026" t="s">
        <v>483</v>
      </c>
      <c r="F9026" s="20">
        <v>2042</v>
      </c>
      <c r="G9026" s="20">
        <v>54</v>
      </c>
      <c r="H9026" s="11">
        <v>11821.9377590803</v>
      </c>
      <c r="I9026" s="10">
        <v>4100496.21698316</v>
      </c>
      <c r="J9026" s="33">
        <f t="shared" ref="J9026:J9089" si="564">IF(I9026&gt;0,H9026/I9026,0)</f>
        <v>2.8830505220604746E-3</v>
      </c>
      <c r="K9026" s="33">
        <f t="shared" ref="K9026:K9089" si="565">1-EXP(-J9026)</f>
        <v>2.8788985230036035E-3</v>
      </c>
      <c r="L9026" s="33">
        <f t="shared" ref="L9026:L9089" si="566">IF(G9026=30,1,M9025)</f>
        <v>0.97679701948089515</v>
      </c>
      <c r="M9026" s="33">
        <f t="shared" ref="M9026:M9089" si="567">L9026*(1-K9026)</f>
        <v>0.97398491998423731</v>
      </c>
    </row>
    <row r="9027" spans="1:13" ht="41.4">
      <c r="A9027" t="s">
        <v>164</v>
      </c>
      <c r="B9027" t="s">
        <v>115</v>
      </c>
      <c r="C9027" s="14" t="s">
        <v>383</v>
      </c>
      <c r="D9027" t="s">
        <v>465</v>
      </c>
      <c r="E9027" t="s">
        <v>483</v>
      </c>
      <c r="F9027" s="20">
        <v>2042</v>
      </c>
      <c r="G9027" s="20">
        <v>55</v>
      </c>
      <c r="H9027" s="11">
        <v>12334.392705415001</v>
      </c>
      <c r="I9027" s="10">
        <v>3955756.9867964801</v>
      </c>
      <c r="J9027" s="33">
        <f t="shared" si="564"/>
        <v>3.1180865625933846E-3</v>
      </c>
      <c r="K9027" s="33">
        <f t="shared" si="565"/>
        <v>3.1132303793319771E-3</v>
      </c>
      <c r="L9027" s="33">
        <f t="shared" si="566"/>
        <v>0.97398491998423731</v>
      </c>
      <c r="M9027" s="33">
        <f t="shared" si="567"/>
        <v>0.97095268054233119</v>
      </c>
    </row>
    <row r="9028" spans="1:13" ht="41.4">
      <c r="A9028" t="s">
        <v>164</v>
      </c>
      <c r="B9028" t="s">
        <v>115</v>
      </c>
      <c r="C9028" s="14" t="s">
        <v>383</v>
      </c>
      <c r="D9028" t="s">
        <v>465</v>
      </c>
      <c r="E9028" t="s">
        <v>483</v>
      </c>
      <c r="F9028" s="20">
        <v>2042</v>
      </c>
      <c r="G9028" s="20">
        <v>56</v>
      </c>
      <c r="H9028" s="11">
        <v>13022.249853245299</v>
      </c>
      <c r="I9028" s="10">
        <v>3902227.7622101698</v>
      </c>
      <c r="J9028" s="33">
        <f t="shared" si="564"/>
        <v>3.3371321836605638E-3</v>
      </c>
      <c r="K9028" s="33">
        <f t="shared" si="565"/>
        <v>3.3315701468591419E-3</v>
      </c>
      <c r="L9028" s="33">
        <f t="shared" si="566"/>
        <v>0.97095268054233119</v>
      </c>
      <c r="M9028" s="33">
        <f t="shared" si="567"/>
        <v>0.96771788357782351</v>
      </c>
    </row>
    <row r="9029" spans="1:13" ht="41.4">
      <c r="A9029" t="s">
        <v>164</v>
      </c>
      <c r="B9029" t="s">
        <v>115</v>
      </c>
      <c r="C9029" s="14" t="s">
        <v>383</v>
      </c>
      <c r="D9029" t="s">
        <v>465</v>
      </c>
      <c r="E9029" t="s">
        <v>483</v>
      </c>
      <c r="F9029" s="20">
        <v>2042</v>
      </c>
      <c r="G9029" s="20">
        <v>57</v>
      </c>
      <c r="H9029" s="11">
        <v>14391.0157323768</v>
      </c>
      <c r="I9029" s="10">
        <v>3934986.6811714899</v>
      </c>
      <c r="J9029" s="33">
        <f t="shared" si="564"/>
        <v>3.6571955379763655E-3</v>
      </c>
      <c r="K9029" s="33">
        <f t="shared" si="565"/>
        <v>3.6505161434731148E-3</v>
      </c>
      <c r="L9029" s="33">
        <f t="shared" si="566"/>
        <v>0.96771788357782351</v>
      </c>
      <c r="M9029" s="33">
        <f t="shared" si="567"/>
        <v>0.96418521382149502</v>
      </c>
    </row>
    <row r="9030" spans="1:13" ht="41.4">
      <c r="A9030" t="s">
        <v>164</v>
      </c>
      <c r="B9030" t="s">
        <v>115</v>
      </c>
      <c r="C9030" s="14" t="s">
        <v>383</v>
      </c>
      <c r="D9030" t="s">
        <v>465</v>
      </c>
      <c r="E9030" t="s">
        <v>483</v>
      </c>
      <c r="F9030" s="20">
        <v>2042</v>
      </c>
      <c r="G9030" s="20">
        <v>58</v>
      </c>
      <c r="H9030" s="11">
        <v>15995.8633152208</v>
      </c>
      <c r="I9030" s="10">
        <v>3988317.3538298202</v>
      </c>
      <c r="J9030" s="33">
        <f t="shared" si="564"/>
        <v>4.0106796666671014E-3</v>
      </c>
      <c r="K9030" s="33">
        <f t="shared" si="565"/>
        <v>4.0026476325326632E-3</v>
      </c>
      <c r="L9030" s="33">
        <f t="shared" si="566"/>
        <v>0.96418521382149502</v>
      </c>
      <c r="M9030" s="33">
        <f t="shared" si="567"/>
        <v>0.96032592015806939</v>
      </c>
    </row>
    <row r="9031" spans="1:13" ht="41.4">
      <c r="A9031" t="s">
        <v>164</v>
      </c>
      <c r="B9031" t="s">
        <v>115</v>
      </c>
      <c r="C9031" s="14" t="s">
        <v>383</v>
      </c>
      <c r="D9031" t="s">
        <v>465</v>
      </c>
      <c r="E9031" t="s">
        <v>483</v>
      </c>
      <c r="F9031" s="20">
        <v>2042</v>
      </c>
      <c r="G9031" s="20">
        <v>59</v>
      </c>
      <c r="H9031" s="11">
        <v>17327.218858085002</v>
      </c>
      <c r="I9031" s="10">
        <v>3938121.7197563099</v>
      </c>
      <c r="J9031" s="33">
        <f t="shared" si="564"/>
        <v>4.3998687930745847E-3</v>
      </c>
      <c r="K9031" s="33">
        <f t="shared" si="565"/>
        <v>4.3902035508383008E-3</v>
      </c>
      <c r="L9031" s="33">
        <f t="shared" si="566"/>
        <v>0.96032592015806939</v>
      </c>
      <c r="M9031" s="33">
        <f t="shared" si="567"/>
        <v>0.95610989389342937</v>
      </c>
    </row>
    <row r="9032" spans="1:13" ht="41.4">
      <c r="A9032" t="s">
        <v>164</v>
      </c>
      <c r="B9032" t="s">
        <v>115</v>
      </c>
      <c r="C9032" s="14" t="s">
        <v>383</v>
      </c>
      <c r="D9032" t="s">
        <v>465</v>
      </c>
      <c r="E9032" t="s">
        <v>483</v>
      </c>
      <c r="F9032" s="20">
        <v>2042</v>
      </c>
      <c r="G9032" s="20">
        <v>60</v>
      </c>
      <c r="H9032" s="11">
        <v>18208.173705215999</v>
      </c>
      <c r="I9032" s="10">
        <v>3782741.6271869699</v>
      </c>
      <c r="J9032" s="33">
        <f t="shared" si="564"/>
        <v>4.8134859580024978E-3</v>
      </c>
      <c r="K9032" s="33">
        <f t="shared" si="565"/>
        <v>4.8019196999171676E-3</v>
      </c>
      <c r="L9032" s="33">
        <f t="shared" si="566"/>
        <v>0.95610989389342937</v>
      </c>
      <c r="M9032" s="33">
        <f t="shared" si="567"/>
        <v>0.9515187309586568</v>
      </c>
    </row>
    <row r="9033" spans="1:13" ht="41.4">
      <c r="A9033" t="s">
        <v>164</v>
      </c>
      <c r="B9033" t="s">
        <v>115</v>
      </c>
      <c r="C9033" s="14" t="s">
        <v>383</v>
      </c>
      <c r="D9033" t="s">
        <v>465</v>
      </c>
      <c r="E9033" t="s">
        <v>483</v>
      </c>
      <c r="F9033" s="20">
        <v>2042</v>
      </c>
      <c r="G9033" s="20">
        <v>61</v>
      </c>
      <c r="H9033" s="11">
        <v>19048.212265751401</v>
      </c>
      <c r="I9033" s="10">
        <v>3683253.4326121099</v>
      </c>
      <c r="J9033" s="33">
        <f t="shared" si="564"/>
        <v>5.171572527998076E-3</v>
      </c>
      <c r="K9033" s="33">
        <f t="shared" si="565"/>
        <v>5.1582229694429049E-3</v>
      </c>
      <c r="L9033" s="33">
        <f t="shared" si="566"/>
        <v>0.9515187309586568</v>
      </c>
      <c r="M9033" s="33">
        <f t="shared" si="567"/>
        <v>0.9466105851847707</v>
      </c>
    </row>
    <row r="9034" spans="1:13" ht="41.4">
      <c r="A9034" t="s">
        <v>164</v>
      </c>
      <c r="B9034" t="s">
        <v>115</v>
      </c>
      <c r="C9034" s="14" t="s">
        <v>383</v>
      </c>
      <c r="D9034" t="s">
        <v>465</v>
      </c>
      <c r="E9034" t="s">
        <v>483</v>
      </c>
      <c r="F9034" s="20">
        <v>2042</v>
      </c>
      <c r="G9034" s="20">
        <v>62</v>
      </c>
      <c r="H9034" s="11">
        <v>20488.381663420299</v>
      </c>
      <c r="I9034" s="10">
        <v>3596897.5849041501</v>
      </c>
      <c r="J9034" s="33">
        <f t="shared" si="564"/>
        <v>5.6961259473742492E-3</v>
      </c>
      <c r="K9034" s="33">
        <f t="shared" si="565"/>
        <v>5.6799337807649231E-3</v>
      </c>
      <c r="L9034" s="33">
        <f t="shared" si="566"/>
        <v>0.9466105851847707</v>
      </c>
      <c r="M9034" s="33">
        <f t="shared" si="567"/>
        <v>0.94123389974475002</v>
      </c>
    </row>
    <row r="9035" spans="1:13" ht="41.4">
      <c r="A9035" t="s">
        <v>164</v>
      </c>
      <c r="B9035" t="s">
        <v>115</v>
      </c>
      <c r="C9035" s="14" t="s">
        <v>383</v>
      </c>
      <c r="D9035" t="s">
        <v>465</v>
      </c>
      <c r="E9035" t="s">
        <v>483</v>
      </c>
      <c r="F9035" s="20">
        <v>2042</v>
      </c>
      <c r="G9035" s="20">
        <v>63</v>
      </c>
      <c r="H9035" s="11">
        <v>21970.9717440846</v>
      </c>
      <c r="I9035" s="10">
        <v>3503611.3608171102</v>
      </c>
      <c r="J9035" s="33">
        <f t="shared" si="564"/>
        <v>6.2709500231100243E-3</v>
      </c>
      <c r="K9035" s="33">
        <f t="shared" si="565"/>
        <v>6.2513286523169231E-3</v>
      </c>
      <c r="L9035" s="33">
        <f t="shared" si="566"/>
        <v>0.94123389974475002</v>
      </c>
      <c r="M9035" s="33">
        <f t="shared" si="567"/>
        <v>0.93534993729874372</v>
      </c>
    </row>
    <row r="9036" spans="1:13" ht="41.4">
      <c r="A9036" t="s">
        <v>164</v>
      </c>
      <c r="B9036" t="s">
        <v>115</v>
      </c>
      <c r="C9036" s="14" t="s">
        <v>383</v>
      </c>
      <c r="D9036" t="s">
        <v>465</v>
      </c>
      <c r="E9036" t="s">
        <v>483</v>
      </c>
      <c r="F9036" s="20">
        <v>2042</v>
      </c>
      <c r="G9036" s="20">
        <v>64</v>
      </c>
      <c r="H9036" s="11">
        <v>23388.2870928911</v>
      </c>
      <c r="I9036" s="10">
        <v>3391415.7867798102</v>
      </c>
      <c r="J9036" s="33">
        <f t="shared" si="564"/>
        <v>6.8963195795873075E-3</v>
      </c>
      <c r="K9036" s="33">
        <f t="shared" si="565"/>
        <v>6.8725945375345265E-3</v>
      </c>
      <c r="L9036" s="33">
        <f t="shared" si="566"/>
        <v>0.93534993729874372</v>
      </c>
      <c r="M9036" s="33">
        <f t="shared" si="567"/>
        <v>0.92892165642898106</v>
      </c>
    </row>
    <row r="9037" spans="1:13" ht="41.4">
      <c r="A9037" t="s">
        <v>164</v>
      </c>
      <c r="B9037" t="s">
        <v>115</v>
      </c>
      <c r="C9037" s="14" t="s">
        <v>383</v>
      </c>
      <c r="D9037" t="s">
        <v>465</v>
      </c>
      <c r="E9037" t="s">
        <v>483</v>
      </c>
      <c r="F9037" s="20">
        <v>2042</v>
      </c>
      <c r="G9037" s="20">
        <v>65</v>
      </c>
      <c r="H9037" s="11">
        <v>23911.768219898899</v>
      </c>
      <c r="I9037" s="10">
        <v>3291815.4631863101</v>
      </c>
      <c r="J9037" s="33">
        <f t="shared" si="564"/>
        <v>7.264006286899668E-3</v>
      </c>
      <c r="K9037" s="33">
        <f t="shared" si="565"/>
        <v>7.2376871592255698E-3</v>
      </c>
      <c r="L9037" s="33">
        <f t="shared" si="566"/>
        <v>0.92892165642898106</v>
      </c>
      <c r="M9037" s="33">
        <f t="shared" si="567"/>
        <v>0.92219841208431852</v>
      </c>
    </row>
    <row r="9038" spans="1:13" ht="41.4">
      <c r="A9038" t="s">
        <v>164</v>
      </c>
      <c r="B9038" t="s">
        <v>115</v>
      </c>
      <c r="C9038" s="14" t="s">
        <v>383</v>
      </c>
      <c r="D9038" t="s">
        <v>465</v>
      </c>
      <c r="E9038" t="s">
        <v>483</v>
      </c>
      <c r="F9038" s="20">
        <v>2042</v>
      </c>
      <c r="G9038" s="20">
        <v>66</v>
      </c>
      <c r="H9038" s="11">
        <v>24893.447515046799</v>
      </c>
      <c r="I9038" s="10">
        <v>3181007.7506264099</v>
      </c>
      <c r="J9038" s="33">
        <f t="shared" si="564"/>
        <v>7.8256481802487701E-3</v>
      </c>
      <c r="K9038" s="33">
        <f t="shared" si="565"/>
        <v>7.7951075142904669E-3</v>
      </c>
      <c r="L9038" s="33">
        <f t="shared" si="566"/>
        <v>0.92219841208431852</v>
      </c>
      <c r="M9038" s="33">
        <f t="shared" si="567"/>
        <v>0.91500977631261327</v>
      </c>
    </row>
    <row r="9039" spans="1:13" ht="41.4">
      <c r="A9039" t="s">
        <v>164</v>
      </c>
      <c r="B9039" t="s">
        <v>115</v>
      </c>
      <c r="C9039" s="14" t="s">
        <v>383</v>
      </c>
      <c r="D9039" t="s">
        <v>465</v>
      </c>
      <c r="E9039" t="s">
        <v>483</v>
      </c>
      <c r="F9039" s="20">
        <v>2042</v>
      </c>
      <c r="G9039" s="20">
        <v>67</v>
      </c>
      <c r="H9039" s="11">
        <v>26434.679146127401</v>
      </c>
      <c r="I9039" s="10">
        <v>3067633.2559203599</v>
      </c>
      <c r="J9039" s="33">
        <f t="shared" si="564"/>
        <v>8.6172879678853252E-3</v>
      </c>
      <c r="K9039" s="33">
        <f t="shared" si="565"/>
        <v>8.5802655624901414E-3</v>
      </c>
      <c r="L9039" s="33">
        <f t="shared" si="566"/>
        <v>0.91500977631261327</v>
      </c>
      <c r="M9039" s="33">
        <f t="shared" si="567"/>
        <v>0.90715874943957631</v>
      </c>
    </row>
    <row r="9040" spans="1:13" ht="41.4">
      <c r="A9040" t="s">
        <v>164</v>
      </c>
      <c r="B9040" t="s">
        <v>115</v>
      </c>
      <c r="C9040" s="14" t="s">
        <v>383</v>
      </c>
      <c r="D9040" t="s">
        <v>465</v>
      </c>
      <c r="E9040" t="s">
        <v>483</v>
      </c>
      <c r="F9040" s="20">
        <v>2042</v>
      </c>
      <c r="G9040" s="20">
        <v>68</v>
      </c>
      <c r="H9040" s="11">
        <v>27811.018486654601</v>
      </c>
      <c r="I9040" s="10">
        <v>2929576.5780693502</v>
      </c>
      <c r="J9040" s="33">
        <f t="shared" si="564"/>
        <v>9.493187068345085E-3</v>
      </c>
      <c r="K9040" s="33">
        <f t="shared" si="565"/>
        <v>9.4482690188444352E-3</v>
      </c>
      <c r="L9040" s="33">
        <f t="shared" si="566"/>
        <v>0.90715874943957631</v>
      </c>
      <c r="M9040" s="33">
        <f t="shared" si="567"/>
        <v>0.8985876695320727</v>
      </c>
    </row>
    <row r="9041" spans="1:13" ht="41.4">
      <c r="A9041" t="s">
        <v>164</v>
      </c>
      <c r="B9041" t="s">
        <v>115</v>
      </c>
      <c r="C9041" s="14" t="s">
        <v>383</v>
      </c>
      <c r="D9041" t="s">
        <v>465</v>
      </c>
      <c r="E9041" t="s">
        <v>483</v>
      </c>
      <c r="F9041" s="20">
        <v>2042</v>
      </c>
      <c r="G9041" s="20">
        <v>69</v>
      </c>
      <c r="H9041" s="11">
        <v>29701.041397117398</v>
      </c>
      <c r="I9041" s="10">
        <v>2839517.9635243402</v>
      </c>
      <c r="J9041" s="33">
        <f t="shared" si="564"/>
        <v>1.0459888536944909E-2</v>
      </c>
      <c r="K9041" s="33">
        <f t="shared" si="565"/>
        <v>1.0405374139909385E-2</v>
      </c>
      <c r="L9041" s="33">
        <f t="shared" si="566"/>
        <v>0.8985876695320727</v>
      </c>
      <c r="M9041" s="33">
        <f t="shared" si="567"/>
        <v>0.88923752863308225</v>
      </c>
    </row>
    <row r="9042" spans="1:13" ht="41.4">
      <c r="A9042" t="s">
        <v>164</v>
      </c>
      <c r="B9042" t="s">
        <v>115</v>
      </c>
      <c r="C9042" s="14" t="s">
        <v>383</v>
      </c>
      <c r="D9042" t="s">
        <v>465</v>
      </c>
      <c r="E9042" t="s">
        <v>483</v>
      </c>
      <c r="F9042" s="20">
        <v>2043</v>
      </c>
      <c r="G9042" s="20">
        <v>30</v>
      </c>
      <c r="H9042" s="11">
        <v>752.36921517569601</v>
      </c>
      <c r="I9042" s="10">
        <v>4787876.2695428198</v>
      </c>
      <c r="J9042" s="33">
        <f t="shared" si="564"/>
        <v>1.5714048835425263E-4</v>
      </c>
      <c r="K9042" s="33">
        <f t="shared" si="565"/>
        <v>1.5712814243440398E-4</v>
      </c>
      <c r="L9042" s="33">
        <f t="shared" si="566"/>
        <v>1</v>
      </c>
      <c r="M9042" s="33">
        <f t="shared" si="567"/>
        <v>0.9998428718575656</v>
      </c>
    </row>
    <row r="9043" spans="1:13" ht="41.4">
      <c r="A9043" t="s">
        <v>164</v>
      </c>
      <c r="B9043" t="s">
        <v>115</v>
      </c>
      <c r="C9043" s="14" t="s">
        <v>383</v>
      </c>
      <c r="D9043" t="s">
        <v>465</v>
      </c>
      <c r="E9043" t="s">
        <v>483</v>
      </c>
      <c r="F9043" s="20">
        <v>2043</v>
      </c>
      <c r="G9043" s="20">
        <v>31</v>
      </c>
      <c r="H9043" s="11">
        <v>1003.61482317015</v>
      </c>
      <c r="I9043" s="10">
        <v>4900892.5856272401</v>
      </c>
      <c r="J9043" s="33">
        <f t="shared" si="564"/>
        <v>2.0478204850141648E-4</v>
      </c>
      <c r="K9043" s="33">
        <f t="shared" si="565"/>
        <v>2.0476108208888899E-4</v>
      </c>
      <c r="L9043" s="33">
        <f t="shared" si="566"/>
        <v>0.9998428718575656</v>
      </c>
      <c r="M9043" s="33">
        <f t="shared" si="567"/>
        <v>0.99963814294920517</v>
      </c>
    </row>
    <row r="9044" spans="1:13" ht="41.4">
      <c r="A9044" t="s">
        <v>164</v>
      </c>
      <c r="B9044" t="s">
        <v>115</v>
      </c>
      <c r="C9044" s="14" t="s">
        <v>383</v>
      </c>
      <c r="D9044" t="s">
        <v>465</v>
      </c>
      <c r="E9044" t="s">
        <v>483</v>
      </c>
      <c r="F9044" s="20">
        <v>2043</v>
      </c>
      <c r="G9044" s="20">
        <v>32</v>
      </c>
      <c r="H9044" s="11">
        <v>1045.6065509392399</v>
      </c>
      <c r="I9044" s="10">
        <v>4872928.8377790898</v>
      </c>
      <c r="J9044" s="33">
        <f t="shared" si="564"/>
        <v>2.1457455787837664E-4</v>
      </c>
      <c r="K9044" s="33">
        <f t="shared" si="565"/>
        <v>2.1455153840443941E-4</v>
      </c>
      <c r="L9044" s="33">
        <f t="shared" si="566"/>
        <v>0.99963814294920517</v>
      </c>
      <c r="M9044" s="33">
        <f t="shared" si="567"/>
        <v>0.99942366904778768</v>
      </c>
    </row>
    <row r="9045" spans="1:13" ht="41.4">
      <c r="A9045" t="s">
        <v>164</v>
      </c>
      <c r="B9045" t="s">
        <v>115</v>
      </c>
      <c r="C9045" s="14" t="s">
        <v>383</v>
      </c>
      <c r="D9045" t="s">
        <v>465</v>
      </c>
      <c r="E9045" t="s">
        <v>483</v>
      </c>
      <c r="F9045" s="20">
        <v>2043</v>
      </c>
      <c r="G9045" s="20">
        <v>33</v>
      </c>
      <c r="H9045" s="11">
        <v>1071.9055003723099</v>
      </c>
      <c r="I9045" s="10">
        <v>4739179.8383751595</v>
      </c>
      <c r="J9045" s="33">
        <f t="shared" si="564"/>
        <v>2.2617953674022542E-4</v>
      </c>
      <c r="K9045" s="33">
        <f t="shared" si="565"/>
        <v>2.2615396007719113E-4</v>
      </c>
      <c r="L9045" s="33">
        <f t="shared" si="566"/>
        <v>0.99942366904778768</v>
      </c>
      <c r="M9045" s="33">
        <f t="shared" si="567"/>
        <v>0.99919764542723766</v>
      </c>
    </row>
    <row r="9046" spans="1:13" ht="41.4">
      <c r="A9046" t="s">
        <v>164</v>
      </c>
      <c r="B9046" t="s">
        <v>115</v>
      </c>
      <c r="C9046" s="14" t="s">
        <v>383</v>
      </c>
      <c r="D9046" t="s">
        <v>465</v>
      </c>
      <c r="E9046" t="s">
        <v>483</v>
      </c>
      <c r="F9046" s="20">
        <v>2043</v>
      </c>
      <c r="G9046" s="20">
        <v>34</v>
      </c>
      <c r="H9046" s="11">
        <v>1120.0215379904901</v>
      </c>
      <c r="I9046" s="10">
        <v>4668218.3243912701</v>
      </c>
      <c r="J9046" s="33">
        <f t="shared" si="564"/>
        <v>2.3992484073386596E-4</v>
      </c>
      <c r="K9046" s="33">
        <f t="shared" si="565"/>
        <v>2.3989606107099881E-4</v>
      </c>
      <c r="L9046" s="33">
        <f t="shared" si="566"/>
        <v>0.99919764542723766</v>
      </c>
      <c r="M9046" s="33">
        <f t="shared" si="567"/>
        <v>0.99895794184786824</v>
      </c>
    </row>
    <row r="9047" spans="1:13" ht="41.4">
      <c r="A9047" t="s">
        <v>164</v>
      </c>
      <c r="B9047" t="s">
        <v>115</v>
      </c>
      <c r="C9047" s="14" t="s">
        <v>383</v>
      </c>
      <c r="D9047" t="s">
        <v>465</v>
      </c>
      <c r="E9047" t="s">
        <v>483</v>
      </c>
      <c r="F9047" s="20">
        <v>2043</v>
      </c>
      <c r="G9047" s="20">
        <v>35</v>
      </c>
      <c r="H9047" s="11">
        <v>1464.0758232621399</v>
      </c>
      <c r="I9047" s="10">
        <v>4625130.1453518299</v>
      </c>
      <c r="J9047" s="33">
        <f t="shared" si="564"/>
        <v>3.1654802724492175E-4</v>
      </c>
      <c r="K9047" s="33">
        <f t="shared" si="565"/>
        <v>3.1649793120425151E-4</v>
      </c>
      <c r="L9047" s="33">
        <f t="shared" si="566"/>
        <v>0.99895794184786824</v>
      </c>
      <c r="M9047" s="33">
        <f t="shared" si="567"/>
        <v>0.99864177372591334</v>
      </c>
    </row>
    <row r="9048" spans="1:13" ht="41.4">
      <c r="A9048" t="s">
        <v>164</v>
      </c>
      <c r="B9048" t="s">
        <v>115</v>
      </c>
      <c r="C9048" s="14" t="s">
        <v>383</v>
      </c>
      <c r="D9048" t="s">
        <v>465</v>
      </c>
      <c r="E9048" t="s">
        <v>483</v>
      </c>
      <c r="F9048" s="20">
        <v>2043</v>
      </c>
      <c r="G9048" s="20">
        <v>36</v>
      </c>
      <c r="H9048" s="11">
        <v>1680.0903631526201</v>
      </c>
      <c r="I9048" s="10">
        <v>4649732.1398530696</v>
      </c>
      <c r="J9048" s="33">
        <f t="shared" si="564"/>
        <v>3.6133056972303582E-4</v>
      </c>
      <c r="K9048" s="33">
        <f t="shared" si="565"/>
        <v>3.6126529769453519E-4</v>
      </c>
      <c r="L9048" s="33">
        <f t="shared" si="566"/>
        <v>0.99864177372591334</v>
      </c>
      <c r="M9048" s="33">
        <f t="shared" si="567"/>
        <v>0.99828099910823809</v>
      </c>
    </row>
    <row r="9049" spans="1:13" ht="41.4">
      <c r="A9049" t="s">
        <v>164</v>
      </c>
      <c r="B9049" t="s">
        <v>115</v>
      </c>
      <c r="C9049" s="14" t="s">
        <v>383</v>
      </c>
      <c r="D9049" t="s">
        <v>465</v>
      </c>
      <c r="E9049" t="s">
        <v>483</v>
      </c>
      <c r="F9049" s="20">
        <v>2043</v>
      </c>
      <c r="G9049" s="20">
        <v>37</v>
      </c>
      <c r="H9049" s="11">
        <v>1776.54964836829</v>
      </c>
      <c r="I9049" s="10">
        <v>4565938.5419852696</v>
      </c>
      <c r="J9049" s="33">
        <f t="shared" si="564"/>
        <v>3.8908750786554528E-4</v>
      </c>
      <c r="K9049" s="33">
        <f t="shared" si="565"/>
        <v>3.8901182313744176E-4</v>
      </c>
      <c r="L9049" s="33">
        <f t="shared" si="566"/>
        <v>0.99828099910823809</v>
      </c>
      <c r="M9049" s="33">
        <f t="shared" si="567"/>
        <v>0.99789265599677157</v>
      </c>
    </row>
    <row r="9050" spans="1:13" ht="41.4">
      <c r="A9050" t="s">
        <v>164</v>
      </c>
      <c r="B9050" t="s">
        <v>115</v>
      </c>
      <c r="C9050" s="14" t="s">
        <v>383</v>
      </c>
      <c r="D9050" t="s">
        <v>465</v>
      </c>
      <c r="E9050" t="s">
        <v>483</v>
      </c>
      <c r="F9050" s="20">
        <v>2043</v>
      </c>
      <c r="G9050" s="20">
        <v>38</v>
      </c>
      <c r="H9050" s="11">
        <v>1892.9278050725</v>
      </c>
      <c r="I9050" s="10">
        <v>4503675.67130455</v>
      </c>
      <c r="J9050" s="33">
        <f t="shared" si="564"/>
        <v>4.203073096789379E-4</v>
      </c>
      <c r="K9050" s="33">
        <f t="shared" si="565"/>
        <v>4.202189929354283E-4</v>
      </c>
      <c r="L9050" s="33">
        <f t="shared" si="566"/>
        <v>0.99789265599677157</v>
      </c>
      <c r="M9050" s="33">
        <f t="shared" si="567"/>
        <v>0.99747332254981091</v>
      </c>
    </row>
    <row r="9051" spans="1:13" ht="41.4">
      <c r="A9051" t="s">
        <v>164</v>
      </c>
      <c r="B9051" t="s">
        <v>115</v>
      </c>
      <c r="C9051" s="14" t="s">
        <v>383</v>
      </c>
      <c r="D9051" t="s">
        <v>465</v>
      </c>
      <c r="E9051" t="s">
        <v>483</v>
      </c>
      <c r="F9051" s="20">
        <v>2043</v>
      </c>
      <c r="G9051" s="20">
        <v>39</v>
      </c>
      <c r="H9051" s="11">
        <v>1991.0939109696501</v>
      </c>
      <c r="I9051" s="10">
        <v>4373992.2007874604</v>
      </c>
      <c r="J9051" s="33">
        <f t="shared" si="564"/>
        <v>4.5521203961250515E-4</v>
      </c>
      <c r="K9051" s="33">
        <f t="shared" si="565"/>
        <v>4.5510844633156466E-4</v>
      </c>
      <c r="L9051" s="33">
        <f t="shared" si="566"/>
        <v>0.99747332254981091</v>
      </c>
      <c r="M9051" s="33">
        <f t="shared" si="567"/>
        <v>0.9970193640157281</v>
      </c>
    </row>
    <row r="9052" spans="1:13" ht="41.4">
      <c r="A9052" t="s">
        <v>164</v>
      </c>
      <c r="B9052" t="s">
        <v>115</v>
      </c>
      <c r="C9052" s="14" t="s">
        <v>383</v>
      </c>
      <c r="D9052" t="s">
        <v>465</v>
      </c>
      <c r="E9052" t="s">
        <v>483</v>
      </c>
      <c r="F9052" s="20">
        <v>2043</v>
      </c>
      <c r="G9052" s="20">
        <v>40</v>
      </c>
      <c r="H9052" s="11">
        <v>2645.7213456879099</v>
      </c>
      <c r="I9052" s="10">
        <v>4306534.4499875903</v>
      </c>
      <c r="J9052" s="33">
        <f t="shared" si="564"/>
        <v>6.1435044266174021E-4</v>
      </c>
      <c r="K9052" s="33">
        <f t="shared" si="565"/>
        <v>6.1416176806794454E-4</v>
      </c>
      <c r="L9052" s="33">
        <f t="shared" si="566"/>
        <v>0.9970193640157281</v>
      </c>
      <c r="M9052" s="33">
        <f t="shared" si="567"/>
        <v>0.99640703284032628</v>
      </c>
    </row>
    <row r="9053" spans="1:13" ht="41.4">
      <c r="A9053" t="s">
        <v>164</v>
      </c>
      <c r="B9053" t="s">
        <v>115</v>
      </c>
      <c r="C9053" s="14" t="s">
        <v>383</v>
      </c>
      <c r="D9053" t="s">
        <v>465</v>
      </c>
      <c r="E9053" t="s">
        <v>483</v>
      </c>
      <c r="F9053" s="20">
        <v>2043</v>
      </c>
      <c r="G9053" s="20">
        <v>41</v>
      </c>
      <c r="H9053" s="11">
        <v>3008.3945204233501</v>
      </c>
      <c r="I9053" s="10">
        <v>4280298.0619984996</v>
      </c>
      <c r="J9053" s="33">
        <f t="shared" si="564"/>
        <v>7.0284696926426447E-4</v>
      </c>
      <c r="K9053" s="33">
        <f t="shared" si="565"/>
        <v>7.0260003018995931E-4</v>
      </c>
      <c r="L9053" s="33">
        <f t="shared" si="566"/>
        <v>0.99640703284032628</v>
      </c>
      <c r="M9053" s="33">
        <f t="shared" si="567"/>
        <v>0.99570695722897118</v>
      </c>
    </row>
    <row r="9054" spans="1:13" ht="41.4">
      <c r="A9054" t="s">
        <v>164</v>
      </c>
      <c r="B9054" t="s">
        <v>115</v>
      </c>
      <c r="C9054" s="14" t="s">
        <v>383</v>
      </c>
      <c r="D9054" t="s">
        <v>465</v>
      </c>
      <c r="E9054" t="s">
        <v>483</v>
      </c>
      <c r="F9054" s="20">
        <v>2043</v>
      </c>
      <c r="G9054" s="20">
        <v>42</v>
      </c>
      <c r="H9054" s="11">
        <v>3260.50878806221</v>
      </c>
      <c r="I9054" s="10">
        <v>4256778.0719889104</v>
      </c>
      <c r="J9054" s="33">
        <f t="shared" si="564"/>
        <v>7.6595695921229698E-4</v>
      </c>
      <c r="K9054" s="33">
        <f t="shared" si="565"/>
        <v>7.6566368906283433E-4</v>
      </c>
      <c r="L9054" s="33">
        <f t="shared" si="566"/>
        <v>0.99570695722897118</v>
      </c>
      <c r="M9054" s="33">
        <f t="shared" si="567"/>
        <v>0.99494458056687374</v>
      </c>
    </row>
    <row r="9055" spans="1:13" ht="41.4">
      <c r="A9055" t="s">
        <v>164</v>
      </c>
      <c r="B9055" t="s">
        <v>115</v>
      </c>
      <c r="C9055" s="14" t="s">
        <v>383</v>
      </c>
      <c r="D9055" t="s">
        <v>465</v>
      </c>
      <c r="E9055" t="s">
        <v>483</v>
      </c>
      <c r="F9055" s="20">
        <v>2043</v>
      </c>
      <c r="G9055" s="20">
        <v>43</v>
      </c>
      <c r="H9055" s="11">
        <v>3539.84071651561</v>
      </c>
      <c r="I9055" s="10">
        <v>4232461.6905789804</v>
      </c>
      <c r="J9055" s="33">
        <f t="shared" si="564"/>
        <v>8.3635505181179248E-4</v>
      </c>
      <c r="K9055" s="33">
        <f t="shared" si="565"/>
        <v>8.3600540440864624E-4</v>
      </c>
      <c r="L9055" s="33">
        <f t="shared" si="566"/>
        <v>0.99494458056687374</v>
      </c>
      <c r="M9055" s="33">
        <f t="shared" si="567"/>
        <v>0.99411280152043269</v>
      </c>
    </row>
    <row r="9056" spans="1:13" ht="41.4">
      <c r="A9056" t="s">
        <v>164</v>
      </c>
      <c r="B9056" t="s">
        <v>115</v>
      </c>
      <c r="C9056" s="14" t="s">
        <v>383</v>
      </c>
      <c r="D9056" t="s">
        <v>465</v>
      </c>
      <c r="E9056" t="s">
        <v>483</v>
      </c>
      <c r="F9056" s="20">
        <v>2043</v>
      </c>
      <c r="G9056" s="20">
        <v>44</v>
      </c>
      <c r="H9056" s="11">
        <v>3885.6361581290798</v>
      </c>
      <c r="I9056" s="10">
        <v>4246527.1165967397</v>
      </c>
      <c r="J9056" s="33">
        <f t="shared" si="564"/>
        <v>9.1501503497830338E-4</v>
      </c>
      <c r="K9056" s="33">
        <f t="shared" si="565"/>
        <v>9.1459653637504523E-4</v>
      </c>
      <c r="L9056" s="33">
        <f t="shared" si="566"/>
        <v>0.99411280152043269</v>
      </c>
      <c r="M9056" s="33">
        <f t="shared" si="567"/>
        <v>0.99320358939539599</v>
      </c>
    </row>
    <row r="9057" spans="1:13" ht="41.4">
      <c r="A9057" t="s">
        <v>164</v>
      </c>
      <c r="B9057" t="s">
        <v>115</v>
      </c>
      <c r="C9057" s="14" t="s">
        <v>383</v>
      </c>
      <c r="D9057" t="s">
        <v>465</v>
      </c>
      <c r="E9057" t="s">
        <v>483</v>
      </c>
      <c r="F9057" s="20">
        <v>2043</v>
      </c>
      <c r="G9057" s="20">
        <v>45</v>
      </c>
      <c r="H9057" s="11">
        <v>5074.4950933847304</v>
      </c>
      <c r="I9057" s="10">
        <v>4298193.0839953097</v>
      </c>
      <c r="J9057" s="33">
        <f t="shared" si="564"/>
        <v>1.1806112462188002E-3</v>
      </c>
      <c r="K9057" s="33">
        <f t="shared" si="565"/>
        <v>1.1799145989449533E-3</v>
      </c>
      <c r="L9057" s="33">
        <f t="shared" si="566"/>
        <v>0.99320358939539599</v>
      </c>
      <c r="M9057" s="33">
        <f t="shared" si="567"/>
        <v>0.99203169398054381</v>
      </c>
    </row>
    <row r="9058" spans="1:13" ht="41.4">
      <c r="A9058" t="s">
        <v>164</v>
      </c>
      <c r="B9058" t="s">
        <v>115</v>
      </c>
      <c r="C9058" s="14" t="s">
        <v>383</v>
      </c>
      <c r="D9058" t="s">
        <v>465</v>
      </c>
      <c r="E9058" t="s">
        <v>483</v>
      </c>
      <c r="F9058" s="20">
        <v>2043</v>
      </c>
      <c r="G9058" s="20">
        <v>46</v>
      </c>
      <c r="H9058" s="11">
        <v>5796.8796957897202</v>
      </c>
      <c r="I9058" s="10">
        <v>4423322.0862222798</v>
      </c>
      <c r="J9058" s="33">
        <f t="shared" si="564"/>
        <v>1.3105262476467143E-3</v>
      </c>
      <c r="K9058" s="33">
        <f t="shared" si="565"/>
        <v>1.3096678831344688E-3</v>
      </c>
      <c r="L9058" s="33">
        <f t="shared" si="566"/>
        <v>0.99203169398054381</v>
      </c>
      <c r="M9058" s="33">
        <f t="shared" si="567"/>
        <v>0.99073246193188602</v>
      </c>
    </row>
    <row r="9059" spans="1:13" ht="41.4">
      <c r="A9059" t="s">
        <v>164</v>
      </c>
      <c r="B9059" t="s">
        <v>115</v>
      </c>
      <c r="C9059" s="14" t="s">
        <v>383</v>
      </c>
      <c r="D9059" t="s">
        <v>465</v>
      </c>
      <c r="E9059" t="s">
        <v>483</v>
      </c>
      <c r="F9059" s="20">
        <v>2043</v>
      </c>
      <c r="G9059" s="20">
        <v>47</v>
      </c>
      <c r="H9059" s="11">
        <v>6303.0654687610204</v>
      </c>
      <c r="I9059" s="10">
        <v>4372480.2504342897</v>
      </c>
      <c r="J9059" s="33">
        <f t="shared" si="564"/>
        <v>1.4415309178663479E-3</v>
      </c>
      <c r="K9059" s="33">
        <f t="shared" si="565"/>
        <v>1.4404924112458861E-3</v>
      </c>
      <c r="L9059" s="33">
        <f t="shared" si="566"/>
        <v>0.99073246193188602</v>
      </c>
      <c r="M9059" s="33">
        <f t="shared" si="567"/>
        <v>0.9893053193388982</v>
      </c>
    </row>
    <row r="9060" spans="1:13" ht="41.4">
      <c r="A9060" t="s">
        <v>164</v>
      </c>
      <c r="B9060" t="s">
        <v>115</v>
      </c>
      <c r="C9060" s="14" t="s">
        <v>383</v>
      </c>
      <c r="D9060" t="s">
        <v>465</v>
      </c>
      <c r="E9060" t="s">
        <v>483</v>
      </c>
      <c r="F9060" s="20">
        <v>2043</v>
      </c>
      <c r="G9060" s="20">
        <v>48</v>
      </c>
      <c r="H9060" s="11">
        <v>6810.1360845927702</v>
      </c>
      <c r="I9060" s="10">
        <v>4291424.3981079599</v>
      </c>
      <c r="J9060" s="33">
        <f t="shared" si="564"/>
        <v>1.5869174084938516E-3</v>
      </c>
      <c r="K9060" s="33">
        <f t="shared" si="565"/>
        <v>1.585658920856492E-3</v>
      </c>
      <c r="L9060" s="33">
        <f t="shared" si="566"/>
        <v>0.9893053193388982</v>
      </c>
      <c r="M9060" s="33">
        <f t="shared" si="567"/>
        <v>0.98773661853383765</v>
      </c>
    </row>
    <row r="9061" spans="1:13" ht="41.4">
      <c r="A9061" t="s">
        <v>164</v>
      </c>
      <c r="B9061" t="s">
        <v>115</v>
      </c>
      <c r="C9061" s="14" t="s">
        <v>383</v>
      </c>
      <c r="D9061" t="s">
        <v>465</v>
      </c>
      <c r="E9061" t="s">
        <v>483</v>
      </c>
      <c r="F9061" s="20">
        <v>2043</v>
      </c>
      <c r="G9061" s="20">
        <v>49</v>
      </c>
      <c r="H9061" s="11">
        <v>7380.8144441254199</v>
      </c>
      <c r="I9061" s="10">
        <v>4224698.7720612204</v>
      </c>
      <c r="J9061" s="33">
        <f t="shared" si="564"/>
        <v>1.7470628895333853E-3</v>
      </c>
      <c r="K9061" s="33">
        <f t="shared" si="565"/>
        <v>1.7455376635145958E-3</v>
      </c>
      <c r="L9061" s="33">
        <f t="shared" si="566"/>
        <v>0.98773661853383765</v>
      </c>
      <c r="M9061" s="33">
        <f t="shared" si="567"/>
        <v>0.98601248706455424</v>
      </c>
    </row>
    <row r="9062" spans="1:13" ht="41.4">
      <c r="A9062" t="s">
        <v>164</v>
      </c>
      <c r="B9062" t="s">
        <v>115</v>
      </c>
      <c r="C9062" s="14" t="s">
        <v>383</v>
      </c>
      <c r="D9062" t="s">
        <v>465</v>
      </c>
      <c r="E9062" t="s">
        <v>483</v>
      </c>
      <c r="F9062" s="20">
        <v>2043</v>
      </c>
      <c r="G9062" s="20">
        <v>50</v>
      </c>
      <c r="H9062" s="11">
        <v>8362.2587351434995</v>
      </c>
      <c r="I9062" s="10">
        <v>4160414.3275305601</v>
      </c>
      <c r="J9062" s="33">
        <f t="shared" si="564"/>
        <v>2.0099581620532901E-3</v>
      </c>
      <c r="K9062" s="33">
        <f t="shared" si="565"/>
        <v>2.0079395488159513E-3</v>
      </c>
      <c r="L9062" s="33">
        <f t="shared" si="566"/>
        <v>0.98601248706455424</v>
      </c>
      <c r="M9062" s="33">
        <f t="shared" si="567"/>
        <v>0.9840326335961509</v>
      </c>
    </row>
    <row r="9063" spans="1:13" ht="41.4">
      <c r="A9063" t="s">
        <v>164</v>
      </c>
      <c r="B9063" t="s">
        <v>115</v>
      </c>
      <c r="C9063" s="14" t="s">
        <v>383</v>
      </c>
      <c r="D9063" t="s">
        <v>465</v>
      </c>
      <c r="E9063" t="s">
        <v>483</v>
      </c>
      <c r="F9063" s="20">
        <v>2043</v>
      </c>
      <c r="G9063" s="20">
        <v>51</v>
      </c>
      <c r="H9063" s="11">
        <v>8976.90700125289</v>
      </c>
      <c r="I9063" s="10">
        <v>4182265.6059993501</v>
      </c>
      <c r="J9063" s="33">
        <f t="shared" si="564"/>
        <v>2.1464220226414489E-3</v>
      </c>
      <c r="K9063" s="33">
        <f t="shared" si="565"/>
        <v>2.1441201061477289E-3</v>
      </c>
      <c r="L9063" s="33">
        <f t="shared" si="566"/>
        <v>0.9840326335961509</v>
      </c>
      <c r="M9063" s="33">
        <f t="shared" si="567"/>
        <v>0.98192274944135194</v>
      </c>
    </row>
    <row r="9064" spans="1:13" ht="41.4">
      <c r="A9064" t="s">
        <v>164</v>
      </c>
      <c r="B9064" t="s">
        <v>115</v>
      </c>
      <c r="C9064" s="14" t="s">
        <v>383</v>
      </c>
      <c r="D9064" t="s">
        <v>465</v>
      </c>
      <c r="E9064" t="s">
        <v>483</v>
      </c>
      <c r="F9064" s="20">
        <v>2043</v>
      </c>
      <c r="G9064" s="20">
        <v>52</v>
      </c>
      <c r="H9064" s="11">
        <v>9868.3022002987891</v>
      </c>
      <c r="I9064" s="10">
        <v>4184218.9674701602</v>
      </c>
      <c r="J9064" s="33">
        <f t="shared" si="564"/>
        <v>2.3584574031662851E-3</v>
      </c>
      <c r="K9064" s="33">
        <f t="shared" si="565"/>
        <v>2.3556784276328457E-3</v>
      </c>
      <c r="L9064" s="33">
        <f t="shared" si="566"/>
        <v>0.98192274944135194</v>
      </c>
      <c r="M9064" s="33">
        <f t="shared" si="567"/>
        <v>0.97960965520289101</v>
      </c>
    </row>
    <row r="9065" spans="1:13" ht="41.4">
      <c r="A9065" t="s">
        <v>164</v>
      </c>
      <c r="B9065" t="s">
        <v>115</v>
      </c>
      <c r="C9065" s="14" t="s">
        <v>383</v>
      </c>
      <c r="D9065" t="s">
        <v>465</v>
      </c>
      <c r="E9065" t="s">
        <v>483</v>
      </c>
      <c r="F9065" s="20">
        <v>2043</v>
      </c>
      <c r="G9065" s="20">
        <v>53</v>
      </c>
      <c r="H9065" s="11">
        <v>14463.8038165288</v>
      </c>
      <c r="I9065" s="10">
        <v>6152921.6322559398</v>
      </c>
      <c r="J9065" s="33">
        <f t="shared" si="564"/>
        <v>2.350721280229554E-3</v>
      </c>
      <c r="K9065" s="33">
        <f t="shared" si="565"/>
        <v>2.3479604986605951E-3</v>
      </c>
      <c r="L9065" s="33">
        <f t="shared" si="566"/>
        <v>0.97960965520289101</v>
      </c>
      <c r="M9065" s="33">
        <f t="shared" si="567"/>
        <v>0.97730957042836808</v>
      </c>
    </row>
    <row r="9066" spans="1:13" ht="41.4">
      <c r="A9066" t="s">
        <v>164</v>
      </c>
      <c r="B9066" t="s">
        <v>115</v>
      </c>
      <c r="C9066" s="14" t="s">
        <v>383</v>
      </c>
      <c r="D9066" t="s">
        <v>465</v>
      </c>
      <c r="E9066" t="s">
        <v>483</v>
      </c>
      <c r="F9066" s="20">
        <v>2043</v>
      </c>
      <c r="G9066" s="20">
        <v>54</v>
      </c>
      <c r="H9066" s="11">
        <v>11624.135040794399</v>
      </c>
      <c r="I9066" s="10">
        <v>4109306.1224832698</v>
      </c>
      <c r="J9066" s="33">
        <f t="shared" si="564"/>
        <v>2.8287342666430235E-3</v>
      </c>
      <c r="K9066" s="33">
        <f t="shared" si="565"/>
        <v>2.8247371676659583E-3</v>
      </c>
      <c r="L9066" s="33">
        <f t="shared" si="566"/>
        <v>0.97730957042836808</v>
      </c>
      <c r="M9066" s="33">
        <f t="shared" si="567"/>
        <v>0.97454892776046342</v>
      </c>
    </row>
    <row r="9067" spans="1:13" ht="41.4">
      <c r="A9067" t="s">
        <v>164</v>
      </c>
      <c r="B9067" t="s">
        <v>115</v>
      </c>
      <c r="C9067" s="14" t="s">
        <v>383</v>
      </c>
      <c r="D9067" t="s">
        <v>465</v>
      </c>
      <c r="E9067" t="s">
        <v>483</v>
      </c>
      <c r="F9067" s="20">
        <v>2043</v>
      </c>
      <c r="G9067" s="20">
        <v>55</v>
      </c>
      <c r="H9067" s="11">
        <v>12435.332043882599</v>
      </c>
      <c r="I9067" s="10">
        <v>4073335.43611508</v>
      </c>
      <c r="J9067" s="33">
        <f t="shared" si="564"/>
        <v>3.0528622645776319E-3</v>
      </c>
      <c r="K9067" s="33">
        <f t="shared" si="565"/>
        <v>3.0482070190538391E-3</v>
      </c>
      <c r="L9067" s="33">
        <f t="shared" si="566"/>
        <v>0.97454892776046342</v>
      </c>
      <c r="M9067" s="33">
        <f t="shared" si="567"/>
        <v>0.97157830087845254</v>
      </c>
    </row>
    <row r="9068" spans="1:13" ht="41.4">
      <c r="A9068" t="s">
        <v>164</v>
      </c>
      <c r="B9068" t="s">
        <v>115</v>
      </c>
      <c r="C9068" s="14" t="s">
        <v>383</v>
      </c>
      <c r="D9068" t="s">
        <v>465</v>
      </c>
      <c r="E9068" t="s">
        <v>483</v>
      </c>
      <c r="F9068" s="20">
        <v>2043</v>
      </c>
      <c r="G9068" s="20">
        <v>56</v>
      </c>
      <c r="H9068" s="11">
        <v>12825.2948446916</v>
      </c>
      <c r="I9068" s="10">
        <v>3927043.7547441502</v>
      </c>
      <c r="J9068" s="33">
        <f t="shared" si="564"/>
        <v>3.2658904880287429E-3</v>
      </c>
      <c r="K9068" s="33">
        <f t="shared" si="565"/>
        <v>3.2605632686385499E-3</v>
      </c>
      <c r="L9068" s="33">
        <f t="shared" si="566"/>
        <v>0.97157830087845254</v>
      </c>
      <c r="M9068" s="33">
        <f t="shared" si="567"/>
        <v>0.96841040835800196</v>
      </c>
    </row>
    <row r="9069" spans="1:13" ht="41.4">
      <c r="A9069" t="s">
        <v>164</v>
      </c>
      <c r="B9069" t="s">
        <v>115</v>
      </c>
      <c r="C9069" s="14" t="s">
        <v>383</v>
      </c>
      <c r="D9069" t="s">
        <v>465</v>
      </c>
      <c r="E9069" t="s">
        <v>483</v>
      </c>
      <c r="F9069" s="20">
        <v>2043</v>
      </c>
      <c r="G9069" s="20">
        <v>57</v>
      </c>
      <c r="H9069" s="11">
        <v>13853.117349182499</v>
      </c>
      <c r="I9069" s="10">
        <v>3871759.32678778</v>
      </c>
      <c r="J9069" s="33">
        <f t="shared" si="564"/>
        <v>3.5779903087818712E-3</v>
      </c>
      <c r="K9069" s="33">
        <f t="shared" si="565"/>
        <v>3.5715969288804272E-3</v>
      </c>
      <c r="L9069" s="33">
        <f t="shared" si="566"/>
        <v>0.96841040835800196</v>
      </c>
      <c r="M9069" s="33">
        <f t="shared" si="567"/>
        <v>0.96495163671761464</v>
      </c>
    </row>
    <row r="9070" spans="1:13" ht="41.4">
      <c r="A9070" t="s">
        <v>164</v>
      </c>
      <c r="B9070" t="s">
        <v>115</v>
      </c>
      <c r="C9070" s="14" t="s">
        <v>383</v>
      </c>
      <c r="D9070" t="s">
        <v>465</v>
      </c>
      <c r="E9070" t="s">
        <v>483</v>
      </c>
      <c r="F9070" s="20">
        <v>2043</v>
      </c>
      <c r="G9070" s="20">
        <v>58</v>
      </c>
      <c r="H9070" s="11">
        <v>15309.7256830966</v>
      </c>
      <c r="I9070" s="10">
        <v>3901430.9422089998</v>
      </c>
      <c r="J9070" s="33">
        <f t="shared" si="564"/>
        <v>3.9241308919409443E-3</v>
      </c>
      <c r="K9070" s="33">
        <f t="shared" si="565"/>
        <v>3.9164415515933193E-3</v>
      </c>
      <c r="L9070" s="33">
        <f t="shared" si="566"/>
        <v>0.96495163671761464</v>
      </c>
      <c r="M9070" s="33">
        <f t="shared" si="567"/>
        <v>0.96117246003229584</v>
      </c>
    </row>
    <row r="9071" spans="1:13" ht="41.4">
      <c r="A9071" t="s">
        <v>164</v>
      </c>
      <c r="B9071" t="s">
        <v>115</v>
      </c>
      <c r="C9071" s="14" t="s">
        <v>383</v>
      </c>
      <c r="D9071" t="s">
        <v>465</v>
      </c>
      <c r="E9071" t="s">
        <v>483</v>
      </c>
      <c r="F9071" s="20">
        <v>2043</v>
      </c>
      <c r="G9071" s="20">
        <v>59</v>
      </c>
      <c r="H9071" s="11">
        <v>17018.385006562999</v>
      </c>
      <c r="I9071" s="10">
        <v>3951138.2892587301</v>
      </c>
      <c r="J9071" s="33">
        <f t="shared" si="564"/>
        <v>4.3072106721316009E-3</v>
      </c>
      <c r="K9071" s="33">
        <f t="shared" si="565"/>
        <v>4.2979479438572943E-3</v>
      </c>
      <c r="L9071" s="33">
        <f t="shared" si="566"/>
        <v>0.96117246003229584</v>
      </c>
      <c r="M9071" s="33">
        <f t="shared" si="567"/>
        <v>0.95704139083400774</v>
      </c>
    </row>
    <row r="9072" spans="1:13" ht="41.4">
      <c r="A9072" t="s">
        <v>164</v>
      </c>
      <c r="B9072" t="s">
        <v>115</v>
      </c>
      <c r="C9072" s="14" t="s">
        <v>383</v>
      </c>
      <c r="D9072" t="s">
        <v>465</v>
      </c>
      <c r="E9072" t="s">
        <v>483</v>
      </c>
      <c r="F9072" s="20">
        <v>2043</v>
      </c>
      <c r="G9072" s="20">
        <v>60</v>
      </c>
      <c r="H9072" s="11">
        <v>18322.196898367401</v>
      </c>
      <c r="I9072" s="10">
        <v>3897951.9221029999</v>
      </c>
      <c r="J9072" s="33">
        <f t="shared" si="564"/>
        <v>4.700467646733395E-3</v>
      </c>
      <c r="K9072" s="33">
        <f t="shared" si="565"/>
        <v>4.6894377373624119E-3</v>
      </c>
      <c r="L9072" s="33">
        <f t="shared" si="566"/>
        <v>0.95704139083400774</v>
      </c>
      <c r="M9072" s="33">
        <f t="shared" si="567"/>
        <v>0.95255340481961293</v>
      </c>
    </row>
    <row r="9073" spans="1:13" ht="41.4">
      <c r="A9073" t="s">
        <v>164</v>
      </c>
      <c r="B9073" t="s">
        <v>115</v>
      </c>
      <c r="C9073" s="14" t="s">
        <v>383</v>
      </c>
      <c r="D9073" t="s">
        <v>465</v>
      </c>
      <c r="E9073" t="s">
        <v>483</v>
      </c>
      <c r="F9073" s="20">
        <v>2043</v>
      </c>
      <c r="G9073" s="20">
        <v>61</v>
      </c>
      <c r="H9073" s="11">
        <v>18893.603920008201</v>
      </c>
      <c r="I9073" s="10">
        <v>3740239.3031108598</v>
      </c>
      <c r="J9073" s="33">
        <f t="shared" si="564"/>
        <v>5.0514425385279147E-3</v>
      </c>
      <c r="K9073" s="33">
        <f t="shared" si="565"/>
        <v>5.0387054585688817E-3</v>
      </c>
      <c r="L9073" s="33">
        <f t="shared" si="566"/>
        <v>0.95255340481961293</v>
      </c>
      <c r="M9073" s="33">
        <f t="shared" si="567"/>
        <v>0.94775376877916995</v>
      </c>
    </row>
    <row r="9074" spans="1:13" ht="41.4">
      <c r="A9074" t="s">
        <v>164</v>
      </c>
      <c r="B9074" t="s">
        <v>115</v>
      </c>
      <c r="C9074" s="14" t="s">
        <v>383</v>
      </c>
      <c r="D9074" t="s">
        <v>465</v>
      </c>
      <c r="E9074" t="s">
        <v>483</v>
      </c>
      <c r="F9074" s="20">
        <v>2043</v>
      </c>
      <c r="G9074" s="20">
        <v>62</v>
      </c>
      <c r="H9074" s="11">
        <v>20248.397730539698</v>
      </c>
      <c r="I9074" s="10">
        <v>3638478.1273384001</v>
      </c>
      <c r="J9074" s="33">
        <f t="shared" si="564"/>
        <v>5.5650733691098749E-3</v>
      </c>
      <c r="K9074" s="33">
        <f t="shared" si="565"/>
        <v>5.5496170334805583E-3</v>
      </c>
      <c r="L9074" s="33">
        <f t="shared" si="566"/>
        <v>0.94775376877916995</v>
      </c>
      <c r="M9074" s="33">
        <f t="shared" si="567"/>
        <v>0.94249409832040765</v>
      </c>
    </row>
    <row r="9075" spans="1:13" ht="41.4">
      <c r="A9075" t="s">
        <v>164</v>
      </c>
      <c r="B9075" t="s">
        <v>115</v>
      </c>
      <c r="C9075" s="14" t="s">
        <v>383</v>
      </c>
      <c r="D9075" t="s">
        <v>465</v>
      </c>
      <c r="E9075" t="s">
        <v>483</v>
      </c>
      <c r="F9075" s="20">
        <v>2043</v>
      </c>
      <c r="G9075" s="20">
        <v>63</v>
      </c>
      <c r="H9075" s="11">
        <v>21747.495281832202</v>
      </c>
      <c r="I9075" s="10">
        <v>3548873.5914886501</v>
      </c>
      <c r="J9075" s="33">
        <f t="shared" si="564"/>
        <v>6.1279994119795497E-3</v>
      </c>
      <c r="K9075" s="33">
        <f t="shared" si="565"/>
        <v>6.1092615183878651E-3</v>
      </c>
      <c r="L9075" s="33">
        <f t="shared" si="566"/>
        <v>0.94249409832040765</v>
      </c>
      <c r="M9075" s="33">
        <f t="shared" si="567"/>
        <v>0.93673615539423116</v>
      </c>
    </row>
    <row r="9076" spans="1:13" ht="41.4">
      <c r="A9076" t="s">
        <v>164</v>
      </c>
      <c r="B9076" t="s">
        <v>115</v>
      </c>
      <c r="C9076" s="14" t="s">
        <v>383</v>
      </c>
      <c r="D9076" t="s">
        <v>465</v>
      </c>
      <c r="E9076" t="s">
        <v>483</v>
      </c>
      <c r="F9076" s="20">
        <v>2043</v>
      </c>
      <c r="G9076" s="20">
        <v>64</v>
      </c>
      <c r="H9076" s="11">
        <v>23278.373530678498</v>
      </c>
      <c r="I9076" s="10">
        <v>3452232.7525137798</v>
      </c>
      <c r="J9076" s="33">
        <f t="shared" si="564"/>
        <v>6.7429907539484713E-3</v>
      </c>
      <c r="K9076" s="33">
        <f t="shared" si="565"/>
        <v>6.7203078040706243E-3</v>
      </c>
      <c r="L9076" s="33">
        <f t="shared" si="566"/>
        <v>0.93673615539423116</v>
      </c>
      <c r="M9076" s="33">
        <f t="shared" si="567"/>
        <v>0.93044100009878017</v>
      </c>
    </row>
    <row r="9077" spans="1:13" ht="41.4">
      <c r="A9077" t="s">
        <v>164</v>
      </c>
      <c r="B9077" t="s">
        <v>115</v>
      </c>
      <c r="C9077" s="14" t="s">
        <v>383</v>
      </c>
      <c r="D9077" t="s">
        <v>465</v>
      </c>
      <c r="E9077" t="s">
        <v>483</v>
      </c>
      <c r="F9077" s="20">
        <v>2043</v>
      </c>
      <c r="G9077" s="20">
        <v>65</v>
      </c>
      <c r="H9077" s="11">
        <v>23654.393888057999</v>
      </c>
      <c r="I9077" s="10">
        <v>3336814.70928706</v>
      </c>
      <c r="J9077" s="33">
        <f t="shared" si="564"/>
        <v>7.0889144135641768E-3</v>
      </c>
      <c r="K9077" s="33">
        <f t="shared" si="565"/>
        <v>7.0638473275665969E-3</v>
      </c>
      <c r="L9077" s="33">
        <f t="shared" si="566"/>
        <v>0.93044100009878017</v>
      </c>
      <c r="M9077" s="33">
        <f t="shared" si="567"/>
        <v>0.92386850692677402</v>
      </c>
    </row>
    <row r="9078" spans="1:13" ht="41.4">
      <c r="A9078" t="s">
        <v>164</v>
      </c>
      <c r="B9078" t="s">
        <v>115</v>
      </c>
      <c r="C9078" s="14" t="s">
        <v>383</v>
      </c>
      <c r="D9078" t="s">
        <v>465</v>
      </c>
      <c r="E9078" t="s">
        <v>483</v>
      </c>
      <c r="F9078" s="20">
        <v>2043</v>
      </c>
      <c r="G9078" s="20">
        <v>66</v>
      </c>
      <c r="H9078" s="11">
        <v>24710.2252312124</v>
      </c>
      <c r="I9078" s="10">
        <v>3234109.9834966599</v>
      </c>
      <c r="J9078" s="33">
        <f t="shared" si="564"/>
        <v>7.6405024434253038E-3</v>
      </c>
      <c r="K9078" s="33">
        <f t="shared" si="565"/>
        <v>7.6113880014738733E-3</v>
      </c>
      <c r="L9078" s="33">
        <f t="shared" si="566"/>
        <v>0.92386850692677402</v>
      </c>
      <c r="M9078" s="33">
        <f t="shared" si="567"/>
        <v>0.91683658525821199</v>
      </c>
    </row>
    <row r="9079" spans="1:13" ht="41.4">
      <c r="A9079" t="s">
        <v>164</v>
      </c>
      <c r="B9079" t="s">
        <v>115</v>
      </c>
      <c r="C9079" s="14" t="s">
        <v>383</v>
      </c>
      <c r="D9079" t="s">
        <v>465</v>
      </c>
      <c r="E9079" t="s">
        <v>483</v>
      </c>
      <c r="F9079" s="20">
        <v>2043</v>
      </c>
      <c r="G9079" s="20">
        <v>67</v>
      </c>
      <c r="H9079" s="11">
        <v>26251.529773574101</v>
      </c>
      <c r="I9079" s="10">
        <v>3119711.7014082102</v>
      </c>
      <c r="J9079" s="33">
        <f t="shared" si="564"/>
        <v>8.4147294000674455E-3</v>
      </c>
      <c r="K9079" s="33">
        <f t="shared" si="565"/>
        <v>8.3794246606401224E-3</v>
      </c>
      <c r="L9079" s="33">
        <f t="shared" si="566"/>
        <v>0.91683658525821199</v>
      </c>
      <c r="M9079" s="33">
        <f t="shared" si="567"/>
        <v>0.90915402216592223</v>
      </c>
    </row>
    <row r="9080" spans="1:13" ht="41.4">
      <c r="A9080" t="s">
        <v>164</v>
      </c>
      <c r="B9080" t="s">
        <v>115</v>
      </c>
      <c r="C9080" s="14" t="s">
        <v>383</v>
      </c>
      <c r="D9080" t="s">
        <v>465</v>
      </c>
      <c r="E9080" t="s">
        <v>483</v>
      </c>
      <c r="F9080" s="20">
        <v>2043</v>
      </c>
      <c r="G9080" s="20">
        <v>68</v>
      </c>
      <c r="H9080" s="11">
        <v>27838.219519513499</v>
      </c>
      <c r="I9080" s="10">
        <v>3002721.9621559698</v>
      </c>
      <c r="J9080" s="33">
        <f t="shared" si="564"/>
        <v>9.27099474089353E-3</v>
      </c>
      <c r="K9080" s="33">
        <f t="shared" si="565"/>
        <v>9.2281515709781159E-3</v>
      </c>
      <c r="L9080" s="33">
        <f t="shared" si="566"/>
        <v>0.90915402216592223</v>
      </c>
      <c r="M9080" s="33">
        <f t="shared" si="567"/>
        <v>0.90076421104801074</v>
      </c>
    </row>
    <row r="9081" spans="1:13" ht="41.4">
      <c r="A9081" t="s">
        <v>164</v>
      </c>
      <c r="B9081" t="s">
        <v>115</v>
      </c>
      <c r="C9081" s="14" t="s">
        <v>383</v>
      </c>
      <c r="D9081" t="s">
        <v>465</v>
      </c>
      <c r="E9081" t="s">
        <v>483</v>
      </c>
      <c r="F9081" s="20">
        <v>2043</v>
      </c>
      <c r="G9081" s="20">
        <v>69</v>
      </c>
      <c r="H9081" s="11">
        <v>29246.325019110402</v>
      </c>
      <c r="I9081" s="10">
        <v>2861478.4799167202</v>
      </c>
      <c r="J9081" s="33">
        <f t="shared" si="564"/>
        <v>1.0220704165477974E-2</v>
      </c>
      <c r="K9081" s="33">
        <f t="shared" si="565"/>
        <v>1.016865026211855E-2</v>
      </c>
      <c r="L9081" s="33">
        <f t="shared" si="566"/>
        <v>0.90076421104801074</v>
      </c>
      <c r="M9081" s="33">
        <f t="shared" si="567"/>
        <v>0.89160465481723039</v>
      </c>
    </row>
    <row r="9082" spans="1:13" ht="41.4">
      <c r="A9082" t="s">
        <v>164</v>
      </c>
      <c r="B9082" t="s">
        <v>115</v>
      </c>
      <c r="C9082" s="14" t="s">
        <v>383</v>
      </c>
      <c r="D9082" t="s">
        <v>465</v>
      </c>
      <c r="E9082" t="s">
        <v>483</v>
      </c>
      <c r="F9082" s="20">
        <v>2044</v>
      </c>
      <c r="G9082" s="20">
        <v>30</v>
      </c>
      <c r="H9082" s="11">
        <v>742.26478012807502</v>
      </c>
      <c r="I9082" s="10">
        <v>4714240.23587937</v>
      </c>
      <c r="J9082" s="33">
        <f t="shared" si="564"/>
        <v>1.574516238011822E-4</v>
      </c>
      <c r="K9082" s="33">
        <f t="shared" si="565"/>
        <v>1.5743922894484452E-4</v>
      </c>
      <c r="L9082" s="33">
        <f t="shared" si="566"/>
        <v>1</v>
      </c>
      <c r="M9082" s="33">
        <f t="shared" si="567"/>
        <v>0.99984256077105516</v>
      </c>
    </row>
    <row r="9083" spans="1:13" ht="41.4">
      <c r="A9083" t="s">
        <v>164</v>
      </c>
      <c r="B9083" t="s">
        <v>115</v>
      </c>
      <c r="C9083" s="14" t="s">
        <v>383</v>
      </c>
      <c r="D9083" t="s">
        <v>465</v>
      </c>
      <c r="E9083" t="s">
        <v>483</v>
      </c>
      <c r="F9083" s="20">
        <v>2044</v>
      </c>
      <c r="G9083" s="20">
        <v>31</v>
      </c>
      <c r="H9083" s="11">
        <v>936.94033403283504</v>
      </c>
      <c r="I9083" s="10">
        <v>4782416.5106413001</v>
      </c>
      <c r="J9083" s="33">
        <f t="shared" si="564"/>
        <v>1.9591357882527794E-4</v>
      </c>
      <c r="K9083" s="33">
        <f t="shared" si="565"/>
        <v>1.9589438901335132E-4</v>
      </c>
      <c r="L9083" s="33">
        <f t="shared" si="566"/>
        <v>0.99984256077105516</v>
      </c>
      <c r="M9083" s="33">
        <f t="shared" si="567"/>
        <v>0.99964669722350341</v>
      </c>
    </row>
    <row r="9084" spans="1:13" ht="41.4">
      <c r="A9084" t="s">
        <v>164</v>
      </c>
      <c r="B9084" t="s">
        <v>115</v>
      </c>
      <c r="C9084" s="14" t="s">
        <v>383</v>
      </c>
      <c r="D9084" t="s">
        <v>465</v>
      </c>
      <c r="E9084" t="s">
        <v>483</v>
      </c>
      <c r="F9084" s="20">
        <v>2044</v>
      </c>
      <c r="G9084" s="20">
        <v>32</v>
      </c>
      <c r="H9084" s="11">
        <v>1048.5609825625399</v>
      </c>
      <c r="I9084" s="10">
        <v>4895401.2311142599</v>
      </c>
      <c r="J9084" s="33">
        <f t="shared" si="564"/>
        <v>2.141930626437893E-4</v>
      </c>
      <c r="K9084" s="33">
        <f t="shared" si="565"/>
        <v>2.1417012494751031E-4</v>
      </c>
      <c r="L9084" s="33">
        <f t="shared" si="566"/>
        <v>0.99964669722350341</v>
      </c>
      <c r="M9084" s="33">
        <f t="shared" si="567"/>
        <v>0.99943260276545565</v>
      </c>
    </row>
    <row r="9085" spans="1:13" ht="41.4">
      <c r="A9085" t="s">
        <v>164</v>
      </c>
      <c r="B9085" t="s">
        <v>115</v>
      </c>
      <c r="C9085" s="14" t="s">
        <v>383</v>
      </c>
      <c r="D9085" t="s">
        <v>465</v>
      </c>
      <c r="E9085" t="s">
        <v>483</v>
      </c>
      <c r="F9085" s="20">
        <v>2044</v>
      </c>
      <c r="G9085" s="20">
        <v>33</v>
      </c>
      <c r="H9085" s="11">
        <v>1098.34032126594</v>
      </c>
      <c r="I9085" s="10">
        <v>4867249.3495144797</v>
      </c>
      <c r="J9085" s="33">
        <f t="shared" si="564"/>
        <v>2.256593493356781E-4</v>
      </c>
      <c r="K9085" s="33">
        <f t="shared" si="565"/>
        <v>2.2563389017982161E-4</v>
      </c>
      <c r="L9085" s="33">
        <f t="shared" si="566"/>
        <v>0.99943260276545565</v>
      </c>
      <c r="M9085" s="33">
        <f t="shared" si="567"/>
        <v>0.99920709689932108</v>
      </c>
    </row>
    <row r="9086" spans="1:13" ht="41.4">
      <c r="A9086" t="s">
        <v>164</v>
      </c>
      <c r="B9086" t="s">
        <v>115</v>
      </c>
      <c r="C9086" s="14" t="s">
        <v>383</v>
      </c>
      <c r="D9086" t="s">
        <v>465</v>
      </c>
      <c r="E9086" t="s">
        <v>483</v>
      </c>
      <c r="F9086" s="20">
        <v>2044</v>
      </c>
      <c r="G9086" s="20">
        <v>34</v>
      </c>
      <c r="H9086" s="11">
        <v>1132.3216026514001</v>
      </c>
      <c r="I9086" s="10">
        <v>4733405.6341871899</v>
      </c>
      <c r="J9086" s="33">
        <f t="shared" si="564"/>
        <v>2.3921921976708847E-4</v>
      </c>
      <c r="K9086" s="33">
        <f t="shared" si="565"/>
        <v>2.3919060913102363E-4</v>
      </c>
      <c r="L9086" s="33">
        <f t="shared" si="566"/>
        <v>0.99920709689932108</v>
      </c>
      <c r="M9086" s="33">
        <f t="shared" si="567"/>
        <v>0.99896809594516567</v>
      </c>
    </row>
    <row r="9087" spans="1:13" ht="41.4">
      <c r="A9087" t="s">
        <v>164</v>
      </c>
      <c r="B9087" t="s">
        <v>115</v>
      </c>
      <c r="C9087" s="14" t="s">
        <v>383</v>
      </c>
      <c r="D9087" t="s">
        <v>465</v>
      </c>
      <c r="E9087" t="s">
        <v>483</v>
      </c>
      <c r="F9087" s="20">
        <v>2044</v>
      </c>
      <c r="G9087" s="20">
        <v>35</v>
      </c>
      <c r="H9087" s="11">
        <v>1466.99563817999</v>
      </c>
      <c r="I9087" s="10">
        <v>4662238.4413484</v>
      </c>
      <c r="J9087" s="33">
        <f t="shared" si="564"/>
        <v>3.146547858147962E-4</v>
      </c>
      <c r="K9087" s="33">
        <f t="shared" si="565"/>
        <v>3.1460528718951775E-4</v>
      </c>
      <c r="L9087" s="33">
        <f t="shared" si="566"/>
        <v>0.99896809594516567</v>
      </c>
      <c r="M9087" s="33">
        <f t="shared" si="567"/>
        <v>0.99865381530044772</v>
      </c>
    </row>
    <row r="9088" spans="1:13" ht="41.4">
      <c r="A9088" t="s">
        <v>164</v>
      </c>
      <c r="B9088" t="s">
        <v>115</v>
      </c>
      <c r="C9088" s="14" t="s">
        <v>383</v>
      </c>
      <c r="D9088" t="s">
        <v>465</v>
      </c>
      <c r="E9088" t="s">
        <v>483</v>
      </c>
      <c r="F9088" s="20">
        <v>2044</v>
      </c>
      <c r="G9088" s="20">
        <v>36</v>
      </c>
      <c r="H9088" s="11">
        <v>1597.7779305126901</v>
      </c>
      <c r="I9088" s="10">
        <v>4618555.1345589599</v>
      </c>
      <c r="J9088" s="33">
        <f t="shared" si="564"/>
        <v>3.4594757103950148E-4</v>
      </c>
      <c r="K9088" s="33">
        <f t="shared" si="565"/>
        <v>3.4588773807842088E-4</v>
      </c>
      <c r="L9088" s="33">
        <f t="shared" si="566"/>
        <v>0.99865381530044772</v>
      </c>
      <c r="M9088" s="33">
        <f t="shared" si="567"/>
        <v>0.99830839319115006</v>
      </c>
    </row>
    <row r="9089" spans="1:13" ht="41.4">
      <c r="A9089" t="s">
        <v>164</v>
      </c>
      <c r="B9089" t="s">
        <v>115</v>
      </c>
      <c r="C9089" s="14" t="s">
        <v>383</v>
      </c>
      <c r="D9089" t="s">
        <v>465</v>
      </c>
      <c r="E9089" t="s">
        <v>483</v>
      </c>
      <c r="F9089" s="20">
        <v>2044</v>
      </c>
      <c r="G9089" s="20">
        <v>37</v>
      </c>
      <c r="H9089" s="11">
        <v>1787.5917048122101</v>
      </c>
      <c r="I9089" s="10">
        <v>4643021.9556555497</v>
      </c>
      <c r="J9089" s="33">
        <f t="shared" si="564"/>
        <v>3.8500608480534733E-4</v>
      </c>
      <c r="K9089" s="33">
        <f t="shared" si="565"/>
        <v>3.8493197947331304E-4</v>
      </c>
      <c r="L9089" s="33">
        <f t="shared" si="566"/>
        <v>0.99830839319115006</v>
      </c>
      <c r="M9089" s="33">
        <f t="shared" si="567"/>
        <v>0.99792411236523415</v>
      </c>
    </row>
    <row r="9090" spans="1:13" ht="41.4">
      <c r="A9090" t="s">
        <v>164</v>
      </c>
      <c r="B9090" t="s">
        <v>115</v>
      </c>
      <c r="C9090" s="14" t="s">
        <v>383</v>
      </c>
      <c r="D9090" t="s">
        <v>465</v>
      </c>
      <c r="E9090" t="s">
        <v>483</v>
      </c>
      <c r="F9090" s="20">
        <v>2044</v>
      </c>
      <c r="G9090" s="20">
        <v>38</v>
      </c>
      <c r="H9090" s="11">
        <v>1895.4108903965</v>
      </c>
      <c r="I9090" s="10">
        <v>4558898.8545808299</v>
      </c>
      <c r="J9090" s="33">
        <f t="shared" ref="J9090:J9153" si="568">IF(I9090&gt;0,H9090/I9090,0)</f>
        <v>4.157606805625817E-4</v>
      </c>
      <c r="K9090" s="33">
        <f t="shared" ref="K9090:K9153" si="569">1-EXP(-J9090)</f>
        <v>4.1567426406741159E-4</v>
      </c>
      <c r="L9090" s="33">
        <f t="shared" ref="L9090:L9153" si="570">IF(G9090=30,1,M9089)</f>
        <v>0.99792411236523415</v>
      </c>
      <c r="M9090" s="33">
        <f t="shared" ref="M9090:M9153" si="571">L9090*(1-K9090)</f>
        <v>0.99750930099423163</v>
      </c>
    </row>
    <row r="9091" spans="1:13" ht="41.4">
      <c r="A9091" t="s">
        <v>164</v>
      </c>
      <c r="B9091" t="s">
        <v>115</v>
      </c>
      <c r="C9091" s="14" t="s">
        <v>383</v>
      </c>
      <c r="D9091" t="s">
        <v>465</v>
      </c>
      <c r="E9091" t="s">
        <v>483</v>
      </c>
      <c r="F9091" s="20">
        <v>2044</v>
      </c>
      <c r="G9091" s="20">
        <v>39</v>
      </c>
      <c r="H9091" s="11">
        <v>2023.9427181542301</v>
      </c>
      <c r="I9091" s="10">
        <v>4496230.4619461698</v>
      </c>
      <c r="J9091" s="33">
        <f t="shared" si="568"/>
        <v>4.5014212133560812E-4</v>
      </c>
      <c r="K9091" s="33">
        <f t="shared" si="569"/>
        <v>4.5004082257105171E-4</v>
      </c>
      <c r="L9091" s="33">
        <f t="shared" si="570"/>
        <v>0.99750930099423163</v>
      </c>
      <c r="M9091" s="33">
        <f t="shared" si="571"/>
        <v>0.99706038108788986</v>
      </c>
    </row>
    <row r="9092" spans="1:13" ht="41.4">
      <c r="A9092" t="s">
        <v>164</v>
      </c>
      <c r="B9092" t="s">
        <v>115</v>
      </c>
      <c r="C9092" s="14" t="s">
        <v>383</v>
      </c>
      <c r="D9092" t="s">
        <v>465</v>
      </c>
      <c r="E9092" t="s">
        <v>483</v>
      </c>
      <c r="F9092" s="20">
        <v>2044</v>
      </c>
      <c r="G9092" s="20">
        <v>40</v>
      </c>
      <c r="H9092" s="11">
        <v>2650.43261166002</v>
      </c>
      <c r="I9092" s="10">
        <v>4366216.2777869599</v>
      </c>
      <c r="J9092" s="33">
        <f t="shared" si="568"/>
        <v>6.0703191116391652E-4</v>
      </c>
      <c r="K9092" s="33">
        <f t="shared" si="569"/>
        <v>6.0684770456831405E-4</v>
      </c>
      <c r="L9092" s="33">
        <f t="shared" si="570"/>
        <v>0.99706038108788986</v>
      </c>
      <c r="M9092" s="33">
        <f t="shared" si="571"/>
        <v>0.99645531728431069</v>
      </c>
    </row>
    <row r="9093" spans="1:13" ht="41.4">
      <c r="A9093" t="s">
        <v>164</v>
      </c>
      <c r="B9093" t="s">
        <v>115</v>
      </c>
      <c r="C9093" s="14" t="s">
        <v>383</v>
      </c>
      <c r="D9093" t="s">
        <v>465</v>
      </c>
      <c r="E9093" t="s">
        <v>483</v>
      </c>
      <c r="F9093" s="20">
        <v>2044</v>
      </c>
      <c r="G9093" s="20">
        <v>41</v>
      </c>
      <c r="H9093" s="11">
        <v>2838.2907994894999</v>
      </c>
      <c r="I9093" s="10">
        <v>4297704.7376408298</v>
      </c>
      <c r="J9093" s="33">
        <f t="shared" si="568"/>
        <v>6.6042014813878151E-4</v>
      </c>
      <c r="K9093" s="33">
        <f t="shared" si="569"/>
        <v>6.6020211875239543E-4</v>
      </c>
      <c r="L9093" s="33">
        <f t="shared" si="570"/>
        <v>0.99645531728431069</v>
      </c>
      <c r="M9093" s="33">
        <f t="shared" si="571"/>
        <v>0.99579745537259745</v>
      </c>
    </row>
    <row r="9094" spans="1:13" ht="41.4">
      <c r="A9094" t="s">
        <v>164</v>
      </c>
      <c r="B9094" t="s">
        <v>115</v>
      </c>
      <c r="C9094" s="14" t="s">
        <v>383</v>
      </c>
      <c r="D9094" t="s">
        <v>465</v>
      </c>
      <c r="E9094" t="s">
        <v>483</v>
      </c>
      <c r="F9094" s="20">
        <v>2044</v>
      </c>
      <c r="G9094" s="20">
        <v>42</v>
      </c>
      <c r="H9094" s="11">
        <v>3223.7188976880998</v>
      </c>
      <c r="I9094" s="10">
        <v>4271365.9059413699</v>
      </c>
      <c r="J9094" s="33">
        <f t="shared" si="568"/>
        <v>7.5472787128913075E-4</v>
      </c>
      <c r="K9094" s="33">
        <f t="shared" si="569"/>
        <v>7.5444313584638323E-4</v>
      </c>
      <c r="L9094" s="33">
        <f t="shared" si="570"/>
        <v>0.99579745537259745</v>
      </c>
      <c r="M9094" s="33">
        <f t="shared" si="571"/>
        <v>0.9950461828176983</v>
      </c>
    </row>
    <row r="9095" spans="1:13" ht="41.4">
      <c r="A9095" t="s">
        <v>164</v>
      </c>
      <c r="B9095" t="s">
        <v>115</v>
      </c>
      <c r="C9095" s="14" t="s">
        <v>383</v>
      </c>
      <c r="D9095" t="s">
        <v>465</v>
      </c>
      <c r="E9095" t="s">
        <v>483</v>
      </c>
      <c r="F9095" s="20">
        <v>2044</v>
      </c>
      <c r="G9095" s="20">
        <v>43</v>
      </c>
      <c r="H9095" s="11">
        <v>3497.9822747831799</v>
      </c>
      <c r="I9095" s="10">
        <v>4247158.9395897696</v>
      </c>
      <c r="J9095" s="33">
        <f t="shared" si="568"/>
        <v>8.236052204632228E-4</v>
      </c>
      <c r="K9095" s="33">
        <f t="shared" si="569"/>
        <v>8.2326615077654708E-4</v>
      </c>
      <c r="L9095" s="33">
        <f t="shared" si="570"/>
        <v>0.9950461828176983</v>
      </c>
      <c r="M9095" s="33">
        <f t="shared" si="571"/>
        <v>0.99422699497692513</v>
      </c>
    </row>
    <row r="9096" spans="1:13" ht="41.4">
      <c r="A9096" t="s">
        <v>164</v>
      </c>
      <c r="B9096" t="s">
        <v>115</v>
      </c>
      <c r="C9096" s="14" t="s">
        <v>383</v>
      </c>
      <c r="D9096" t="s">
        <v>465</v>
      </c>
      <c r="E9096" t="s">
        <v>483</v>
      </c>
      <c r="F9096" s="20">
        <v>2044</v>
      </c>
      <c r="G9096" s="20">
        <v>44</v>
      </c>
      <c r="H9096" s="11">
        <v>3803.5391024043802</v>
      </c>
      <c r="I9096" s="10">
        <v>4222083.3761384701</v>
      </c>
      <c r="J9096" s="33">
        <f t="shared" si="568"/>
        <v>9.0086783314144501E-4</v>
      </c>
      <c r="K9096" s="33">
        <f t="shared" si="569"/>
        <v>9.0046217353945135E-4</v>
      </c>
      <c r="L9096" s="33">
        <f t="shared" si="570"/>
        <v>0.99422699497692513</v>
      </c>
      <c r="M9096" s="33">
        <f t="shared" si="571"/>
        <v>0.99333173117603657</v>
      </c>
    </row>
    <row r="9097" spans="1:13" ht="41.4">
      <c r="A9097" t="s">
        <v>164</v>
      </c>
      <c r="B9097" t="s">
        <v>115</v>
      </c>
      <c r="C9097" s="14" t="s">
        <v>383</v>
      </c>
      <c r="D9097" t="s">
        <v>465</v>
      </c>
      <c r="E9097" t="s">
        <v>483</v>
      </c>
      <c r="F9097" s="20">
        <v>2044</v>
      </c>
      <c r="G9097" s="20">
        <v>45</v>
      </c>
      <c r="H9097" s="11">
        <v>4918.5417638712397</v>
      </c>
      <c r="I9097" s="10">
        <v>4235202.4009088799</v>
      </c>
      <c r="J9097" s="33">
        <f t="shared" si="568"/>
        <v>1.1613475102903498E-3</v>
      </c>
      <c r="K9097" s="33">
        <f t="shared" si="569"/>
        <v>1.1606734072517888E-3</v>
      </c>
      <c r="L9097" s="33">
        <f t="shared" si="570"/>
        <v>0.99333173117603657</v>
      </c>
      <c r="M9097" s="33">
        <f t="shared" si="571"/>
        <v>0.99217879745108117</v>
      </c>
    </row>
    <row r="9098" spans="1:13" ht="41.4">
      <c r="A9098" t="s">
        <v>164</v>
      </c>
      <c r="B9098" t="s">
        <v>115</v>
      </c>
      <c r="C9098" s="14" t="s">
        <v>383</v>
      </c>
      <c r="D9098" t="s">
        <v>465</v>
      </c>
      <c r="E9098" t="s">
        <v>483</v>
      </c>
      <c r="F9098" s="20">
        <v>2044</v>
      </c>
      <c r="G9098" s="20">
        <v>46</v>
      </c>
      <c r="H9098" s="11">
        <v>5344.5295271985797</v>
      </c>
      <c r="I9098" s="10">
        <v>4284902.1128113102</v>
      </c>
      <c r="J9098" s="33">
        <f t="shared" si="568"/>
        <v>1.2472932604969244E-3</v>
      </c>
      <c r="K9098" s="33">
        <f t="shared" si="569"/>
        <v>1.2465157135680416E-3</v>
      </c>
      <c r="L9098" s="33">
        <f t="shared" si="570"/>
        <v>0.99217879745108117</v>
      </c>
      <c r="M9098" s="33">
        <f t="shared" si="571"/>
        <v>0.99094203098938938</v>
      </c>
    </row>
    <row r="9099" spans="1:13" ht="41.4">
      <c r="A9099" t="s">
        <v>164</v>
      </c>
      <c r="B9099" t="s">
        <v>115</v>
      </c>
      <c r="C9099" s="14" t="s">
        <v>383</v>
      </c>
      <c r="D9099" t="s">
        <v>465</v>
      </c>
      <c r="E9099" t="s">
        <v>483</v>
      </c>
      <c r="F9099" s="20">
        <v>2044</v>
      </c>
      <c r="G9099" s="20">
        <v>47</v>
      </c>
      <c r="H9099" s="11">
        <v>6245.1574268325903</v>
      </c>
      <c r="I9099" s="10">
        <v>4409235.27961192</v>
      </c>
      <c r="J9099" s="33">
        <f t="shared" si="568"/>
        <v>1.4163810798915361E-3</v>
      </c>
      <c r="K9099" s="33">
        <f t="shared" si="569"/>
        <v>1.4153784856175688E-3</v>
      </c>
      <c r="L9099" s="33">
        <f t="shared" si="570"/>
        <v>0.99094203098938938</v>
      </c>
      <c r="M9099" s="33">
        <f t="shared" si="571"/>
        <v>0.98953947295823286</v>
      </c>
    </row>
    <row r="9100" spans="1:13" ht="41.4">
      <c r="A9100" t="s">
        <v>164</v>
      </c>
      <c r="B9100" t="s">
        <v>115</v>
      </c>
      <c r="C9100" s="14" t="s">
        <v>383</v>
      </c>
      <c r="D9100" t="s">
        <v>465</v>
      </c>
      <c r="E9100" t="s">
        <v>483</v>
      </c>
      <c r="F9100" s="20">
        <v>2044</v>
      </c>
      <c r="G9100" s="20">
        <v>48</v>
      </c>
      <c r="H9100" s="11">
        <v>6793.1679249623903</v>
      </c>
      <c r="I9100" s="10">
        <v>4357235.7028480303</v>
      </c>
      <c r="J9100" s="33">
        <f t="shared" si="568"/>
        <v>1.5590544988241411E-3</v>
      </c>
      <c r="K9100" s="33">
        <f t="shared" si="569"/>
        <v>1.557839804699146E-3</v>
      </c>
      <c r="L9100" s="33">
        <f t="shared" si="570"/>
        <v>0.98953947295823286</v>
      </c>
      <c r="M9100" s="33">
        <f t="shared" si="571"/>
        <v>0.98799792897893746</v>
      </c>
    </row>
    <row r="9101" spans="1:13" ht="41.4">
      <c r="A9101" t="s">
        <v>164</v>
      </c>
      <c r="B9101" t="s">
        <v>115</v>
      </c>
      <c r="C9101" s="14" t="s">
        <v>383</v>
      </c>
      <c r="D9101" t="s">
        <v>465</v>
      </c>
      <c r="E9101" t="s">
        <v>483</v>
      </c>
      <c r="F9101" s="20">
        <v>2044</v>
      </c>
      <c r="G9101" s="20">
        <v>49</v>
      </c>
      <c r="H9101" s="11">
        <v>7337.7736528634096</v>
      </c>
      <c r="I9101" s="10">
        <v>4275022.4533505701</v>
      </c>
      <c r="J9101" s="33">
        <f t="shared" si="568"/>
        <v>1.7164292662632434E-3</v>
      </c>
      <c r="K9101" s="33">
        <f t="shared" si="569"/>
        <v>1.7149570439924933E-3</v>
      </c>
      <c r="L9101" s="33">
        <f t="shared" si="570"/>
        <v>0.98799792897893746</v>
      </c>
      <c r="M9101" s="33">
        <f t="shared" si="571"/>
        <v>0.98630355497118505</v>
      </c>
    </row>
    <row r="9102" spans="1:13" ht="41.4">
      <c r="A9102" t="s">
        <v>164</v>
      </c>
      <c r="B9102" t="s">
        <v>115</v>
      </c>
      <c r="C9102" s="14" t="s">
        <v>383</v>
      </c>
      <c r="D9102" t="s">
        <v>465</v>
      </c>
      <c r="E9102" t="s">
        <v>483</v>
      </c>
      <c r="F9102" s="20">
        <v>2044</v>
      </c>
      <c r="G9102" s="20">
        <v>50</v>
      </c>
      <c r="H9102" s="11">
        <v>8298.4945541386405</v>
      </c>
      <c r="I9102" s="10">
        <v>4206985.7040438103</v>
      </c>
      <c r="J9102" s="33">
        <f t="shared" si="568"/>
        <v>1.9725511655915582E-3</v>
      </c>
      <c r="K9102" s="33">
        <f t="shared" si="569"/>
        <v>1.970606965096211E-3</v>
      </c>
      <c r="L9102" s="33">
        <f t="shared" si="570"/>
        <v>0.98630355497118505</v>
      </c>
      <c r="M9102" s="33">
        <f t="shared" si="571"/>
        <v>0.98435993831605972</v>
      </c>
    </row>
    <row r="9103" spans="1:13" ht="41.4">
      <c r="A9103" t="s">
        <v>164</v>
      </c>
      <c r="B9103" t="s">
        <v>115</v>
      </c>
      <c r="C9103" s="14" t="s">
        <v>383</v>
      </c>
      <c r="D9103" t="s">
        <v>465</v>
      </c>
      <c r="E9103" t="s">
        <v>483</v>
      </c>
      <c r="F9103" s="20">
        <v>2044</v>
      </c>
      <c r="G9103" s="20">
        <v>51</v>
      </c>
      <c r="H9103" s="11">
        <v>8728.0712993952893</v>
      </c>
      <c r="I9103" s="10">
        <v>4140697.1219036598</v>
      </c>
      <c r="J9103" s="33">
        <f t="shared" si="568"/>
        <v>2.1078748438819917E-3</v>
      </c>
      <c r="K9103" s="33">
        <f t="shared" si="569"/>
        <v>2.1056548358102667E-3</v>
      </c>
      <c r="L9103" s="33">
        <f t="shared" si="570"/>
        <v>0.98435993831605972</v>
      </c>
      <c r="M9103" s="33">
        <f t="shared" si="571"/>
        <v>0.98228721605176661</v>
      </c>
    </row>
    <row r="9104" spans="1:13" ht="41.4">
      <c r="A9104" t="s">
        <v>164</v>
      </c>
      <c r="B9104" t="s">
        <v>115</v>
      </c>
      <c r="C9104" s="14" t="s">
        <v>383</v>
      </c>
      <c r="D9104" t="s">
        <v>465</v>
      </c>
      <c r="E9104" t="s">
        <v>483</v>
      </c>
      <c r="F9104" s="20">
        <v>2044</v>
      </c>
      <c r="G9104" s="20">
        <v>52</v>
      </c>
      <c r="H9104" s="11">
        <v>9625.6921063073605</v>
      </c>
      <c r="I9104" s="10">
        <v>4161473.0934624099</v>
      </c>
      <c r="J9104" s="33">
        <f t="shared" si="568"/>
        <v>2.3130492232255758E-3</v>
      </c>
      <c r="K9104" s="33">
        <f t="shared" si="569"/>
        <v>2.3103761862236505E-3</v>
      </c>
      <c r="L9104" s="33">
        <f t="shared" si="570"/>
        <v>0.98228721605176661</v>
      </c>
      <c r="M9104" s="33">
        <f t="shared" si="571"/>
        <v>0.98001776305976873</v>
      </c>
    </row>
    <row r="9105" spans="1:13" ht="41.4">
      <c r="A9105" t="s">
        <v>164</v>
      </c>
      <c r="B9105" t="s">
        <v>115</v>
      </c>
      <c r="C9105" s="14" t="s">
        <v>383</v>
      </c>
      <c r="D9105" t="s">
        <v>465</v>
      </c>
      <c r="E9105" t="s">
        <v>483</v>
      </c>
      <c r="F9105" s="20">
        <v>2044</v>
      </c>
      <c r="G9105" s="20">
        <v>53</v>
      </c>
      <c r="H9105" s="11">
        <v>10551.4379764729</v>
      </c>
      <c r="I9105" s="10">
        <v>4161429.28563153</v>
      </c>
      <c r="J9105" s="33">
        <f t="shared" si="568"/>
        <v>2.5355322059429481E-3</v>
      </c>
      <c r="K9105" s="33">
        <f t="shared" si="569"/>
        <v>2.5323204592284654E-3</v>
      </c>
      <c r="L9105" s="33">
        <f t="shared" si="570"/>
        <v>0.98001776305976873</v>
      </c>
      <c r="M9105" s="33">
        <f t="shared" si="571"/>
        <v>0.97753604402796512</v>
      </c>
    </row>
    <row r="9106" spans="1:13" ht="41.4">
      <c r="A9106" t="s">
        <v>164</v>
      </c>
      <c r="B9106" t="s">
        <v>115</v>
      </c>
      <c r="C9106" s="14" t="s">
        <v>383</v>
      </c>
      <c r="D9106" t="s">
        <v>465</v>
      </c>
      <c r="E9106" t="s">
        <v>483</v>
      </c>
      <c r="F9106" s="20">
        <v>2044</v>
      </c>
      <c r="G9106" s="20">
        <v>54</v>
      </c>
      <c r="H9106" s="11">
        <v>15382.5054023091</v>
      </c>
      <c r="I9106" s="10">
        <v>6118909.1944475695</v>
      </c>
      <c r="J9106" s="33">
        <f t="shared" si="568"/>
        <v>2.5139293481046456E-3</v>
      </c>
      <c r="K9106" s="33">
        <f t="shared" si="569"/>
        <v>2.5107720739965256E-3</v>
      </c>
      <c r="L9106" s="33">
        <f t="shared" si="570"/>
        <v>0.97753604402796512</v>
      </c>
      <c r="M9106" s="33">
        <f t="shared" si="571"/>
        <v>0.97508167382729471</v>
      </c>
    </row>
    <row r="9107" spans="1:13" ht="41.4">
      <c r="A9107" t="s">
        <v>164</v>
      </c>
      <c r="B9107" t="s">
        <v>115</v>
      </c>
      <c r="C9107" s="14" t="s">
        <v>383</v>
      </c>
      <c r="D9107" t="s">
        <v>465</v>
      </c>
      <c r="E9107" t="s">
        <v>483</v>
      </c>
      <c r="F9107" s="20">
        <v>2044</v>
      </c>
      <c r="G9107" s="20">
        <v>55</v>
      </c>
      <c r="H9107" s="11">
        <v>12203.8688287684</v>
      </c>
      <c r="I9107" s="10">
        <v>4082585.47234745</v>
      </c>
      <c r="J9107" s="33">
        <f t="shared" si="568"/>
        <v>2.989250050348924E-3</v>
      </c>
      <c r="K9107" s="33">
        <f t="shared" si="569"/>
        <v>2.9847866908906395E-3</v>
      </c>
      <c r="L9107" s="33">
        <f t="shared" si="570"/>
        <v>0.97508167382729471</v>
      </c>
      <c r="M9107" s="33">
        <f t="shared" si="571"/>
        <v>0.97217126302472368</v>
      </c>
    </row>
    <row r="9108" spans="1:13" ht="41.4">
      <c r="A9108" t="s">
        <v>164</v>
      </c>
      <c r="B9108" t="s">
        <v>115</v>
      </c>
      <c r="C9108" s="14" t="s">
        <v>383</v>
      </c>
      <c r="D9108" t="s">
        <v>465</v>
      </c>
      <c r="E9108" t="s">
        <v>483</v>
      </c>
      <c r="F9108" s="20">
        <v>2044</v>
      </c>
      <c r="G9108" s="20">
        <v>56</v>
      </c>
      <c r="H9108" s="11">
        <v>12916.204335606501</v>
      </c>
      <c r="I9108" s="10">
        <v>4044344.2245774302</v>
      </c>
      <c r="J9108" s="33">
        <f t="shared" si="568"/>
        <v>3.193646143450126E-3</v>
      </c>
      <c r="K9108" s="33">
        <f t="shared" si="569"/>
        <v>3.1885518801397783E-3</v>
      </c>
      <c r="L9108" s="33">
        <f t="shared" si="570"/>
        <v>0.97217126302472368</v>
      </c>
      <c r="M9108" s="33">
        <f t="shared" si="571"/>
        <v>0.96907144451618832</v>
      </c>
    </row>
    <row r="9109" spans="1:13" ht="41.4">
      <c r="A9109" t="s">
        <v>164</v>
      </c>
      <c r="B9109" t="s">
        <v>115</v>
      </c>
      <c r="C9109" s="14" t="s">
        <v>383</v>
      </c>
      <c r="D9109" t="s">
        <v>465</v>
      </c>
      <c r="E9109" t="s">
        <v>483</v>
      </c>
      <c r="F9109" s="20">
        <v>2044</v>
      </c>
      <c r="G9109" s="20">
        <v>57</v>
      </c>
      <c r="H9109" s="11">
        <v>13640.3523459891</v>
      </c>
      <c r="I9109" s="10">
        <v>3896962.9605739401</v>
      </c>
      <c r="J9109" s="33">
        <f t="shared" si="568"/>
        <v>3.500251986993524E-3</v>
      </c>
      <c r="K9109" s="33">
        <f t="shared" si="569"/>
        <v>3.4941332461341235E-3</v>
      </c>
      <c r="L9109" s="33">
        <f t="shared" si="570"/>
        <v>0.96907144451618832</v>
      </c>
      <c r="M9109" s="33">
        <f t="shared" si="571"/>
        <v>0.96568537976402513</v>
      </c>
    </row>
    <row r="9110" spans="1:13" ht="41.4">
      <c r="A9110" t="s">
        <v>164</v>
      </c>
      <c r="B9110" t="s">
        <v>115</v>
      </c>
      <c r="C9110" s="14" t="s">
        <v>383</v>
      </c>
      <c r="D9110" t="s">
        <v>465</v>
      </c>
      <c r="E9110" t="s">
        <v>483</v>
      </c>
      <c r="F9110" s="20">
        <v>2044</v>
      </c>
      <c r="G9110" s="20">
        <v>58</v>
      </c>
      <c r="H9110" s="11">
        <v>14735.386666390201</v>
      </c>
      <c r="I9110" s="10">
        <v>3839381.1644612998</v>
      </c>
      <c r="J9110" s="33">
        <f t="shared" si="568"/>
        <v>3.8379587842921844E-3</v>
      </c>
      <c r="K9110" s="33">
        <f t="shared" si="569"/>
        <v>3.8306032335861939E-3</v>
      </c>
      <c r="L9110" s="33">
        <f t="shared" si="570"/>
        <v>0.96568537976402513</v>
      </c>
      <c r="M9110" s="33">
        <f t="shared" si="571"/>
        <v>0.96198622222567409</v>
      </c>
    </row>
    <row r="9111" spans="1:13" ht="41.4">
      <c r="A9111" t="s">
        <v>164</v>
      </c>
      <c r="B9111" t="s">
        <v>115</v>
      </c>
      <c r="C9111" s="14" t="s">
        <v>383</v>
      </c>
      <c r="D9111" t="s">
        <v>465</v>
      </c>
      <c r="E9111" t="s">
        <v>483</v>
      </c>
      <c r="F9111" s="20">
        <v>2044</v>
      </c>
      <c r="G9111" s="20">
        <v>59</v>
      </c>
      <c r="H9111" s="11">
        <v>16287.874122685</v>
      </c>
      <c r="I9111" s="10">
        <v>3865765.9942619898</v>
      </c>
      <c r="J9111" s="33">
        <f t="shared" si="568"/>
        <v>4.2133626678027896E-3</v>
      </c>
      <c r="K9111" s="33">
        <f t="shared" si="569"/>
        <v>4.2044989084315532E-3</v>
      </c>
      <c r="L9111" s="33">
        <f t="shared" si="570"/>
        <v>0.96198622222567409</v>
      </c>
      <c r="M9111" s="33">
        <f t="shared" si="571"/>
        <v>0.95794155220440003</v>
      </c>
    </row>
    <row r="9112" spans="1:13" ht="41.4">
      <c r="A9112" t="s">
        <v>164</v>
      </c>
      <c r="B9112" t="s">
        <v>115</v>
      </c>
      <c r="C9112" s="14" t="s">
        <v>383</v>
      </c>
      <c r="D9112" t="s">
        <v>465</v>
      </c>
      <c r="E9112" t="s">
        <v>483</v>
      </c>
      <c r="F9112" s="20">
        <v>2044</v>
      </c>
      <c r="G9112" s="20">
        <v>60</v>
      </c>
      <c r="H9112" s="11">
        <v>17966.091066883098</v>
      </c>
      <c r="I9112" s="10">
        <v>3911607.9415869401</v>
      </c>
      <c r="J9112" s="33">
        <f t="shared" si="568"/>
        <v>4.5930193759639044E-3</v>
      </c>
      <c r="K9112" s="33">
        <f t="shared" si="569"/>
        <v>4.5824875928675013E-3</v>
      </c>
      <c r="L9112" s="33">
        <f t="shared" si="570"/>
        <v>0.95794155220440003</v>
      </c>
      <c r="M9112" s="33">
        <f t="shared" si="571"/>
        <v>0.95355179692673109</v>
      </c>
    </row>
    <row r="9113" spans="1:13" ht="41.4">
      <c r="A9113" t="s">
        <v>164</v>
      </c>
      <c r="B9113" t="s">
        <v>115</v>
      </c>
      <c r="C9113" s="14" t="s">
        <v>383</v>
      </c>
      <c r="D9113" t="s">
        <v>465</v>
      </c>
      <c r="E9113" t="s">
        <v>483</v>
      </c>
      <c r="F9113" s="20">
        <v>2044</v>
      </c>
      <c r="G9113" s="20">
        <v>61</v>
      </c>
      <c r="H9113" s="11">
        <v>18999.4203555479</v>
      </c>
      <c r="I9113" s="10">
        <v>3855054.5076405099</v>
      </c>
      <c r="J9113" s="33">
        <f t="shared" si="568"/>
        <v>4.9284440253418143E-3</v>
      </c>
      <c r="K9113" s="33">
        <f t="shared" si="569"/>
        <v>4.9163191721511845E-3</v>
      </c>
      <c r="L9113" s="33">
        <f t="shared" si="570"/>
        <v>0.95355179692673109</v>
      </c>
      <c r="M9113" s="33">
        <f t="shared" si="571"/>
        <v>0.94886383194586099</v>
      </c>
    </row>
    <row r="9114" spans="1:13" ht="41.4">
      <c r="A9114" t="s">
        <v>164</v>
      </c>
      <c r="B9114" t="s">
        <v>115</v>
      </c>
      <c r="C9114" s="14" t="s">
        <v>383</v>
      </c>
      <c r="D9114" t="s">
        <v>465</v>
      </c>
      <c r="E9114" t="s">
        <v>483</v>
      </c>
      <c r="F9114" s="20">
        <v>2044</v>
      </c>
      <c r="G9114" s="20">
        <v>62</v>
      </c>
      <c r="H9114" s="11">
        <v>20089.022073476099</v>
      </c>
      <c r="I9114" s="10">
        <v>3695643.5789634902</v>
      </c>
      <c r="J9114" s="33">
        <f t="shared" si="568"/>
        <v>5.4358656737970457E-3</v>
      </c>
      <c r="K9114" s="33">
        <f t="shared" si="569"/>
        <v>5.4211180900470834E-3</v>
      </c>
      <c r="L9114" s="33">
        <f t="shared" si="570"/>
        <v>0.94886383194586099</v>
      </c>
      <c r="M9114" s="33">
        <f t="shared" si="571"/>
        <v>0.94371992906150792</v>
      </c>
    </row>
    <row r="9115" spans="1:13" ht="41.4">
      <c r="A9115" t="s">
        <v>164</v>
      </c>
      <c r="B9115" t="s">
        <v>115</v>
      </c>
      <c r="C9115" s="14" t="s">
        <v>383</v>
      </c>
      <c r="D9115" t="s">
        <v>465</v>
      </c>
      <c r="E9115" t="s">
        <v>483</v>
      </c>
      <c r="F9115" s="20">
        <v>2044</v>
      </c>
      <c r="G9115" s="20">
        <v>63</v>
      </c>
      <c r="H9115" s="11">
        <v>21497.975156314598</v>
      </c>
      <c r="I9115" s="10">
        <v>3590822.3140425002</v>
      </c>
      <c r="J9115" s="33">
        <f t="shared" si="568"/>
        <v>5.9869225698646342E-3</v>
      </c>
      <c r="K9115" s="33">
        <f t="shared" si="569"/>
        <v>5.9690366605881229E-3</v>
      </c>
      <c r="L9115" s="33">
        <f t="shared" si="570"/>
        <v>0.94371992906150792</v>
      </c>
      <c r="M9115" s="33">
        <f t="shared" si="571"/>
        <v>0.93808683020761219</v>
      </c>
    </row>
    <row r="9116" spans="1:13" ht="41.4">
      <c r="A9116" t="s">
        <v>164</v>
      </c>
      <c r="B9116" t="s">
        <v>115</v>
      </c>
      <c r="C9116" s="14" t="s">
        <v>383</v>
      </c>
      <c r="D9116" t="s">
        <v>465</v>
      </c>
      <c r="E9116" t="s">
        <v>483</v>
      </c>
      <c r="F9116" s="20">
        <v>2044</v>
      </c>
      <c r="G9116" s="20">
        <v>64</v>
      </c>
      <c r="H9116" s="11">
        <v>23046.668684656001</v>
      </c>
      <c r="I9116" s="10">
        <v>3497810.8396248599</v>
      </c>
      <c r="J9116" s="33">
        <f t="shared" si="568"/>
        <v>6.5888836593369802E-3</v>
      </c>
      <c r="K9116" s="33">
        <f t="shared" si="569"/>
        <v>6.5672245612657942E-3</v>
      </c>
      <c r="L9116" s="33">
        <f t="shared" si="570"/>
        <v>0.93808683020761219</v>
      </c>
      <c r="M9116" s="33">
        <f t="shared" si="571"/>
        <v>0.93192620333567278</v>
      </c>
    </row>
    <row r="9117" spans="1:13" ht="41.4">
      <c r="A9117" t="s">
        <v>164</v>
      </c>
      <c r="B9117" t="s">
        <v>115</v>
      </c>
      <c r="C9117" s="14" t="s">
        <v>383</v>
      </c>
      <c r="D9117" t="s">
        <v>465</v>
      </c>
      <c r="E9117" t="s">
        <v>483</v>
      </c>
      <c r="F9117" s="20">
        <v>2044</v>
      </c>
      <c r="G9117" s="20">
        <v>65</v>
      </c>
      <c r="H9117" s="11">
        <v>23522.752512242601</v>
      </c>
      <c r="I9117" s="10">
        <v>3397681.3811165001</v>
      </c>
      <c r="J9117" s="33">
        <f t="shared" si="568"/>
        <v>6.9231778597535452E-3</v>
      </c>
      <c r="K9117" s="33">
        <f t="shared" si="569"/>
        <v>6.8992678734296486E-3</v>
      </c>
      <c r="L9117" s="33">
        <f t="shared" si="570"/>
        <v>0.93192620333567278</v>
      </c>
      <c r="M9117" s="33">
        <f t="shared" si="571"/>
        <v>0.92549659482059166</v>
      </c>
    </row>
    <row r="9118" spans="1:13" ht="41.4">
      <c r="A9118" t="s">
        <v>164</v>
      </c>
      <c r="B9118" t="s">
        <v>115</v>
      </c>
      <c r="C9118" s="14" t="s">
        <v>383</v>
      </c>
      <c r="D9118" t="s">
        <v>465</v>
      </c>
      <c r="E9118" t="s">
        <v>483</v>
      </c>
      <c r="F9118" s="20">
        <v>2044</v>
      </c>
      <c r="G9118" s="20">
        <v>66</v>
      </c>
      <c r="H9118" s="11">
        <v>24432.158306398302</v>
      </c>
      <c r="I9118" s="10">
        <v>3279477.4942749999</v>
      </c>
      <c r="J9118" s="33">
        <f t="shared" si="568"/>
        <v>7.4500155433448291E-3</v>
      </c>
      <c r="K9118" s="33">
        <f t="shared" si="569"/>
        <v>7.4223329654169445E-3</v>
      </c>
      <c r="L9118" s="33">
        <f t="shared" si="570"/>
        <v>0.92549659482059166</v>
      </c>
      <c r="M9118" s="33">
        <f t="shared" si="571"/>
        <v>0.9186272509354737</v>
      </c>
    </row>
    <row r="9119" spans="1:13" ht="41.4">
      <c r="A9119" t="s">
        <v>164</v>
      </c>
      <c r="B9119" t="s">
        <v>115</v>
      </c>
      <c r="C9119" s="14" t="s">
        <v>383</v>
      </c>
      <c r="D9119" t="s">
        <v>465</v>
      </c>
      <c r="E9119" t="s">
        <v>483</v>
      </c>
      <c r="F9119" s="20">
        <v>2044</v>
      </c>
      <c r="G9119" s="20">
        <v>67</v>
      </c>
      <c r="H9119" s="11">
        <v>26065.716065397501</v>
      </c>
      <c r="I9119" s="10">
        <v>3172924.23892524</v>
      </c>
      <c r="J9119" s="33">
        <f t="shared" si="568"/>
        <v>8.2150452083364911E-3</v>
      </c>
      <c r="K9119" s="33">
        <f t="shared" si="569"/>
        <v>8.1813939364051569E-3</v>
      </c>
      <c r="L9119" s="33">
        <f t="shared" si="570"/>
        <v>0.9186272509354737</v>
      </c>
      <c r="M9119" s="33">
        <f t="shared" si="571"/>
        <v>0.91111159951485365</v>
      </c>
    </row>
    <row r="9120" spans="1:13" ht="41.4">
      <c r="A9120" t="s">
        <v>164</v>
      </c>
      <c r="B9120" t="s">
        <v>115</v>
      </c>
      <c r="C9120" s="14" t="s">
        <v>383</v>
      </c>
      <c r="D9120" t="s">
        <v>465</v>
      </c>
      <c r="E9120" t="s">
        <v>483</v>
      </c>
      <c r="F9120" s="20">
        <v>2044</v>
      </c>
      <c r="G9120" s="20">
        <v>68</v>
      </c>
      <c r="H9120" s="11">
        <v>27654.286711577101</v>
      </c>
      <c r="I9120" s="10">
        <v>3054890.4516846999</v>
      </c>
      <c r="J9120" s="33">
        <f t="shared" si="568"/>
        <v>9.0524642860192964E-3</v>
      </c>
      <c r="K9120" s="33">
        <f t="shared" si="569"/>
        <v>9.0116140891088881E-3</v>
      </c>
      <c r="L9120" s="33">
        <f t="shared" si="570"/>
        <v>0.91111159951485365</v>
      </c>
      <c r="M9120" s="33">
        <f t="shared" si="571"/>
        <v>0.90290101338791506</v>
      </c>
    </row>
    <row r="9121" spans="1:13" ht="41.4">
      <c r="A9121" t="s">
        <v>164</v>
      </c>
      <c r="B9121" t="s">
        <v>115</v>
      </c>
      <c r="C9121" s="14" t="s">
        <v>383</v>
      </c>
      <c r="D9121" t="s">
        <v>465</v>
      </c>
      <c r="E9121" t="s">
        <v>483</v>
      </c>
      <c r="F9121" s="20">
        <v>2044</v>
      </c>
      <c r="G9121" s="20">
        <v>69</v>
      </c>
      <c r="H9121" s="11">
        <v>29285.900555930799</v>
      </c>
      <c r="I9121" s="10">
        <v>2934180.4595691501</v>
      </c>
      <c r="J9121" s="33">
        <f t="shared" si="568"/>
        <v>9.9809473069120934E-3</v>
      </c>
      <c r="K9121" s="33">
        <f t="shared" si="569"/>
        <v>9.9313029555100352E-3</v>
      </c>
      <c r="L9121" s="33">
        <f t="shared" si="570"/>
        <v>0.90290101338791506</v>
      </c>
      <c r="M9121" s="33">
        <f t="shared" si="571"/>
        <v>0.89393402988512261</v>
      </c>
    </row>
    <row r="9122" spans="1:13" ht="41.4">
      <c r="A9122" t="s">
        <v>164</v>
      </c>
      <c r="B9122" t="s">
        <v>115</v>
      </c>
      <c r="C9122" s="14" t="s">
        <v>383</v>
      </c>
      <c r="D9122" t="s">
        <v>465</v>
      </c>
      <c r="E9122" t="s">
        <v>483</v>
      </c>
      <c r="F9122" s="20">
        <v>2045</v>
      </c>
      <c r="G9122" s="20">
        <v>30</v>
      </c>
      <c r="H9122" s="11">
        <v>732.01577851335605</v>
      </c>
      <c r="I9122" s="10">
        <v>4642386.4791308399</v>
      </c>
      <c r="J9122" s="33">
        <f t="shared" si="568"/>
        <v>1.5768092161305925E-4</v>
      </c>
      <c r="K9122" s="33">
        <f t="shared" si="569"/>
        <v>1.5766849062992527E-4</v>
      </c>
      <c r="L9122" s="33">
        <f t="shared" si="570"/>
        <v>1</v>
      </c>
      <c r="M9122" s="33">
        <f t="shared" si="571"/>
        <v>0.99984233150937007</v>
      </c>
    </row>
    <row r="9123" spans="1:13" ht="41.4">
      <c r="A9123" t="s">
        <v>164</v>
      </c>
      <c r="B9123" t="s">
        <v>115</v>
      </c>
      <c r="C9123" s="14" t="s">
        <v>383</v>
      </c>
      <c r="D9123" t="s">
        <v>465</v>
      </c>
      <c r="E9123" t="s">
        <v>483</v>
      </c>
      <c r="F9123" s="20">
        <v>2045</v>
      </c>
      <c r="G9123" s="20">
        <v>31</v>
      </c>
      <c r="H9123" s="11">
        <v>920.804382799113</v>
      </c>
      <c r="I9123" s="10">
        <v>4708913.1289806599</v>
      </c>
      <c r="J9123" s="33">
        <f t="shared" si="568"/>
        <v>1.9554499256571332E-4</v>
      </c>
      <c r="K9123" s="33">
        <f t="shared" si="569"/>
        <v>1.9552587488980144E-4</v>
      </c>
      <c r="L9123" s="33">
        <f t="shared" si="570"/>
        <v>0.99984233150937007</v>
      </c>
      <c r="M9123" s="33">
        <f t="shared" si="571"/>
        <v>0.99964683646274988</v>
      </c>
    </row>
    <row r="9124" spans="1:13" ht="41.4">
      <c r="A9124" t="s">
        <v>164</v>
      </c>
      <c r="B9124" t="s">
        <v>115</v>
      </c>
      <c r="C9124" s="14" t="s">
        <v>383</v>
      </c>
      <c r="D9124" t="s">
        <v>465</v>
      </c>
      <c r="E9124" t="s">
        <v>483</v>
      </c>
      <c r="F9124" s="20">
        <v>2045</v>
      </c>
      <c r="G9124" s="20">
        <v>32</v>
      </c>
      <c r="H9124" s="11">
        <v>979.31965843651801</v>
      </c>
      <c r="I9124" s="10">
        <v>4777153.2510049604</v>
      </c>
      <c r="J9124" s="33">
        <f t="shared" si="568"/>
        <v>2.0500067864276711E-4</v>
      </c>
      <c r="K9124" s="33">
        <f t="shared" si="569"/>
        <v>2.0497966743948659E-4</v>
      </c>
      <c r="L9124" s="33">
        <f t="shared" si="570"/>
        <v>0.99964683646274988</v>
      </c>
      <c r="M9124" s="33">
        <f t="shared" si="571"/>
        <v>0.99944192918665475</v>
      </c>
    </row>
    <row r="9125" spans="1:13" ht="41.4">
      <c r="A9125" t="s">
        <v>164</v>
      </c>
      <c r="B9125" t="s">
        <v>115</v>
      </c>
      <c r="C9125" s="14" t="s">
        <v>383</v>
      </c>
      <c r="D9125" t="s">
        <v>465</v>
      </c>
      <c r="E9125" t="s">
        <v>483</v>
      </c>
      <c r="F9125" s="20">
        <v>2045</v>
      </c>
      <c r="G9125" s="20">
        <v>33</v>
      </c>
      <c r="H9125" s="11">
        <v>1100.4310109083201</v>
      </c>
      <c r="I9125" s="10">
        <v>4889753.9113107901</v>
      </c>
      <c r="J9125" s="33">
        <f t="shared" si="568"/>
        <v>2.2504834207767501E-4</v>
      </c>
      <c r="K9125" s="33">
        <f t="shared" si="569"/>
        <v>2.2502302059912438E-4</v>
      </c>
      <c r="L9125" s="33">
        <f t="shared" si="570"/>
        <v>0.99944192918665475</v>
      </c>
      <c r="M9125" s="33">
        <f t="shared" si="571"/>
        <v>0.99921703174483578</v>
      </c>
    </row>
    <row r="9126" spans="1:13" ht="41.4">
      <c r="A9126" t="s">
        <v>164</v>
      </c>
      <c r="B9126" t="s">
        <v>115</v>
      </c>
      <c r="C9126" s="14" t="s">
        <v>383</v>
      </c>
      <c r="D9126" t="s">
        <v>465</v>
      </c>
      <c r="E9126" t="s">
        <v>483</v>
      </c>
      <c r="F9126" s="20">
        <v>2045</v>
      </c>
      <c r="G9126" s="20">
        <v>34</v>
      </c>
      <c r="H9126" s="11">
        <v>1159.1906304654899</v>
      </c>
      <c r="I9126" s="10">
        <v>4861381.0423141103</v>
      </c>
      <c r="J9126" s="33">
        <f t="shared" si="568"/>
        <v>2.3844883179815359E-4</v>
      </c>
      <c r="K9126" s="33">
        <f t="shared" si="569"/>
        <v>2.3842040513488705E-4</v>
      </c>
      <c r="L9126" s="33">
        <f t="shared" si="570"/>
        <v>0.99921703174483578</v>
      </c>
      <c r="M9126" s="33">
        <f t="shared" si="571"/>
        <v>0.99897879801530953</v>
      </c>
    </row>
    <row r="9127" spans="1:13" ht="41.4">
      <c r="A9127" t="s">
        <v>164</v>
      </c>
      <c r="B9127" t="s">
        <v>115</v>
      </c>
      <c r="C9127" s="14" t="s">
        <v>383</v>
      </c>
      <c r="D9127" t="s">
        <v>465</v>
      </c>
      <c r="E9127" t="s">
        <v>483</v>
      </c>
      <c r="F9127" s="20">
        <v>2045</v>
      </c>
      <c r="G9127" s="20">
        <v>35</v>
      </c>
      <c r="H9127" s="11">
        <v>1478.36644023593</v>
      </c>
      <c r="I9127" s="10">
        <v>4727407.72703736</v>
      </c>
      <c r="J9127" s="33">
        <f t="shared" si="568"/>
        <v>3.1272243174218739E-4</v>
      </c>
      <c r="K9127" s="33">
        <f t="shared" si="569"/>
        <v>3.1267353917929785E-4</v>
      </c>
      <c r="L9127" s="33">
        <f t="shared" si="570"/>
        <v>0.99897879801530953</v>
      </c>
      <c r="M9127" s="33">
        <f t="shared" si="571"/>
        <v>0.99866644377896896</v>
      </c>
    </row>
    <row r="9128" spans="1:13" ht="41.4">
      <c r="A9128" t="s">
        <v>164</v>
      </c>
      <c r="B9128" t="s">
        <v>115</v>
      </c>
      <c r="C9128" s="14" t="s">
        <v>383</v>
      </c>
      <c r="D9128" t="s">
        <v>465</v>
      </c>
      <c r="E9128" t="s">
        <v>483</v>
      </c>
      <c r="F9128" s="20">
        <v>2045</v>
      </c>
      <c r="G9128" s="20">
        <v>36</v>
      </c>
      <c r="H9128" s="11">
        <v>1593.8878335250599</v>
      </c>
      <c r="I9128" s="10">
        <v>4655686.3180217398</v>
      </c>
      <c r="J9128" s="33">
        <f t="shared" si="568"/>
        <v>3.4235292600260986E-4</v>
      </c>
      <c r="K9128" s="33">
        <f t="shared" si="569"/>
        <v>3.4229432992671782E-4</v>
      </c>
      <c r="L9128" s="33">
        <f t="shared" si="570"/>
        <v>0.99866644377896896</v>
      </c>
      <c r="M9128" s="33">
        <f t="shared" si="571"/>
        <v>0.99832460591777539</v>
      </c>
    </row>
    <row r="9129" spans="1:13" ht="41.4">
      <c r="A9129" t="s">
        <v>164</v>
      </c>
      <c r="B9129" t="s">
        <v>115</v>
      </c>
      <c r="C9129" s="14" t="s">
        <v>383</v>
      </c>
      <c r="D9129" t="s">
        <v>465</v>
      </c>
      <c r="E9129" t="s">
        <v>483</v>
      </c>
      <c r="F9129" s="20">
        <v>2045</v>
      </c>
      <c r="G9129" s="20">
        <v>37</v>
      </c>
      <c r="H9129" s="11">
        <v>1701.0953097481199</v>
      </c>
      <c r="I9129" s="10">
        <v>4612027.82580694</v>
      </c>
      <c r="J9129" s="33">
        <f t="shared" si="568"/>
        <v>3.6883890860968279E-4</v>
      </c>
      <c r="K9129" s="33">
        <f t="shared" si="569"/>
        <v>3.687708959015934E-4</v>
      </c>
      <c r="L9129" s="33">
        <f t="shared" si="570"/>
        <v>0.99832460591777539</v>
      </c>
      <c r="M9129" s="33">
        <f t="shared" si="571"/>
        <v>0.99795645285845047</v>
      </c>
    </row>
    <row r="9130" spans="1:13" ht="41.4">
      <c r="A9130" t="s">
        <v>164</v>
      </c>
      <c r="B9130" t="s">
        <v>115</v>
      </c>
      <c r="C9130" s="14" t="s">
        <v>383</v>
      </c>
      <c r="D9130" t="s">
        <v>465</v>
      </c>
      <c r="E9130" t="s">
        <v>483</v>
      </c>
      <c r="F9130" s="20">
        <v>2045</v>
      </c>
      <c r="G9130" s="20">
        <v>38</v>
      </c>
      <c r="H9130" s="11">
        <v>1906.2557529997</v>
      </c>
      <c r="I9130" s="10">
        <v>4635955.2137834998</v>
      </c>
      <c r="J9130" s="33">
        <f t="shared" si="568"/>
        <v>4.1118942377442962E-4</v>
      </c>
      <c r="K9130" s="33">
        <f t="shared" si="569"/>
        <v>4.1110489698925612E-4</v>
      </c>
      <c r="L9130" s="33">
        <f t="shared" si="570"/>
        <v>0.99795645285845047</v>
      </c>
      <c r="M9130" s="33">
        <f t="shared" si="571"/>
        <v>0.99754618807369833</v>
      </c>
    </row>
    <row r="9131" spans="1:13" ht="41.4">
      <c r="A9131" t="s">
        <v>164</v>
      </c>
      <c r="B9131" t="s">
        <v>115</v>
      </c>
      <c r="C9131" s="14" t="s">
        <v>383</v>
      </c>
      <c r="D9131" t="s">
        <v>465</v>
      </c>
      <c r="E9131" t="s">
        <v>483</v>
      </c>
      <c r="F9131" s="20">
        <v>2045</v>
      </c>
      <c r="G9131" s="20">
        <v>39</v>
      </c>
      <c r="H9131" s="11">
        <v>2025.76067763438</v>
      </c>
      <c r="I9131" s="10">
        <v>4551460.9606439797</v>
      </c>
      <c r="J9131" s="33">
        <f t="shared" si="568"/>
        <v>4.450792163551279E-4</v>
      </c>
      <c r="K9131" s="33">
        <f t="shared" si="569"/>
        <v>4.4498018329375277E-4</v>
      </c>
      <c r="L9131" s="33">
        <f t="shared" si="570"/>
        <v>0.99754618807369833</v>
      </c>
      <c r="M9131" s="33">
        <f t="shared" si="571"/>
        <v>0.99710229978808529</v>
      </c>
    </row>
    <row r="9132" spans="1:13" ht="41.4">
      <c r="A9132" t="s">
        <v>164</v>
      </c>
      <c r="B9132" t="s">
        <v>115</v>
      </c>
      <c r="C9132" s="14" t="s">
        <v>383</v>
      </c>
      <c r="D9132" t="s">
        <v>465</v>
      </c>
      <c r="E9132" t="s">
        <v>483</v>
      </c>
      <c r="F9132" s="20">
        <v>2045</v>
      </c>
      <c r="G9132" s="20">
        <v>40</v>
      </c>
      <c r="H9132" s="11">
        <v>2691.6936806666899</v>
      </c>
      <c r="I9132" s="10">
        <v>4488343.6176035702</v>
      </c>
      <c r="J9132" s="33">
        <f t="shared" si="568"/>
        <v>5.9970757811627783E-4</v>
      </c>
      <c r="K9132" s="33">
        <f t="shared" si="569"/>
        <v>5.9952778946870122E-4</v>
      </c>
      <c r="L9132" s="33">
        <f t="shared" si="570"/>
        <v>0.99710229978808529</v>
      </c>
      <c r="M9132" s="33">
        <f t="shared" si="571"/>
        <v>0.99650450925041922</v>
      </c>
    </row>
    <row r="9133" spans="1:13" ht="41.4">
      <c r="A9133" t="s">
        <v>164</v>
      </c>
      <c r="B9133" t="s">
        <v>115</v>
      </c>
      <c r="C9133" s="14" t="s">
        <v>383</v>
      </c>
      <c r="D9133" t="s">
        <v>465</v>
      </c>
      <c r="E9133" t="s">
        <v>483</v>
      </c>
      <c r="F9133" s="20">
        <v>2045</v>
      </c>
      <c r="G9133" s="20">
        <v>41</v>
      </c>
      <c r="H9133" s="11">
        <v>2836.5865332173898</v>
      </c>
      <c r="I9133" s="10">
        <v>4357385.2662738701</v>
      </c>
      <c r="J9133" s="33">
        <f t="shared" si="568"/>
        <v>6.5098364268419151E-4</v>
      </c>
      <c r="K9133" s="33">
        <f t="shared" si="569"/>
        <v>6.5077179880412839E-4</v>
      </c>
      <c r="L9133" s="33">
        <f t="shared" si="570"/>
        <v>0.99650450925041922</v>
      </c>
      <c r="M9133" s="33">
        <f t="shared" si="571"/>
        <v>0.99585601221841791</v>
      </c>
    </row>
    <row r="9134" spans="1:13" ht="41.4">
      <c r="A9134" t="s">
        <v>164</v>
      </c>
      <c r="B9134" t="s">
        <v>115</v>
      </c>
      <c r="C9134" s="14" t="s">
        <v>383</v>
      </c>
      <c r="D9134" t="s">
        <v>465</v>
      </c>
      <c r="E9134" t="s">
        <v>483</v>
      </c>
      <c r="F9134" s="20">
        <v>2045</v>
      </c>
      <c r="G9134" s="20">
        <v>42</v>
      </c>
      <c r="H9134" s="11">
        <v>3045.7871683203398</v>
      </c>
      <c r="I9134" s="10">
        <v>4289032.7719346397</v>
      </c>
      <c r="J9134" s="33">
        <f t="shared" si="568"/>
        <v>7.1013380644944027E-4</v>
      </c>
      <c r="K9134" s="33">
        <f t="shared" si="569"/>
        <v>7.0988172111285941E-4</v>
      </c>
      <c r="L9134" s="33">
        <f t="shared" si="570"/>
        <v>0.99585601221841791</v>
      </c>
      <c r="M9134" s="33">
        <f t="shared" si="571"/>
        <v>0.9951490722384837</v>
      </c>
    </row>
    <row r="9135" spans="1:13" ht="41.4">
      <c r="A9135" t="s">
        <v>164</v>
      </c>
      <c r="B9135" t="s">
        <v>115</v>
      </c>
      <c r="C9135" s="14" t="s">
        <v>383</v>
      </c>
      <c r="D9135" t="s">
        <v>465</v>
      </c>
      <c r="E9135" t="s">
        <v>483</v>
      </c>
      <c r="F9135" s="20">
        <v>2045</v>
      </c>
      <c r="G9135" s="20">
        <v>43</v>
      </c>
      <c r="H9135" s="11">
        <v>3457.14191536099</v>
      </c>
      <c r="I9135" s="10">
        <v>4261859.9171029804</v>
      </c>
      <c r="J9135" s="33">
        <f t="shared" si="568"/>
        <v>8.1118149883044463E-4</v>
      </c>
      <c r="K9135" s="33">
        <f t="shared" si="569"/>
        <v>8.108525800620825E-4</v>
      </c>
      <c r="L9135" s="33">
        <f t="shared" si="570"/>
        <v>0.9951490722384837</v>
      </c>
      <c r="M9135" s="33">
        <f t="shared" si="571"/>
        <v>0.99434215304571272</v>
      </c>
    </row>
    <row r="9136" spans="1:13" ht="41.4">
      <c r="A9136" t="s">
        <v>164</v>
      </c>
      <c r="B9136" t="s">
        <v>115</v>
      </c>
      <c r="C9136" s="14" t="s">
        <v>383</v>
      </c>
      <c r="D9136" t="s">
        <v>465</v>
      </c>
      <c r="E9136" t="s">
        <v>483</v>
      </c>
      <c r="F9136" s="20">
        <v>2045</v>
      </c>
      <c r="G9136" s="20">
        <v>44</v>
      </c>
      <c r="H9136" s="11">
        <v>3757.0455903636298</v>
      </c>
      <c r="I9136" s="10">
        <v>4236906.0383539796</v>
      </c>
      <c r="J9136" s="33">
        <f t="shared" si="568"/>
        <v>8.8674272130500828E-4</v>
      </c>
      <c r="K9136" s="33">
        <f t="shared" si="569"/>
        <v>8.8634968116185764E-4</v>
      </c>
      <c r="L9136" s="33">
        <f t="shared" si="570"/>
        <v>0.99434215304571272</v>
      </c>
      <c r="M9136" s="33">
        <f t="shared" si="571"/>
        <v>0.99346081819539489</v>
      </c>
    </row>
    <row r="9137" spans="1:13" ht="41.4">
      <c r="A9137" t="s">
        <v>164</v>
      </c>
      <c r="B9137" t="s">
        <v>115</v>
      </c>
      <c r="C9137" s="14" t="s">
        <v>383</v>
      </c>
      <c r="D9137" t="s">
        <v>465</v>
      </c>
      <c r="E9137" t="s">
        <v>483</v>
      </c>
      <c r="F9137" s="20">
        <v>2045</v>
      </c>
      <c r="G9137" s="20">
        <v>45</v>
      </c>
      <c r="H9137" s="11">
        <v>4810.7077361356696</v>
      </c>
      <c r="I9137" s="10">
        <v>4211002.1100262804</v>
      </c>
      <c r="J9137" s="33">
        <f t="shared" si="568"/>
        <v>1.1424139932586371E-3</v>
      </c>
      <c r="K9137" s="33">
        <f t="shared" si="569"/>
        <v>1.1417616868176772E-3</v>
      </c>
      <c r="L9137" s="33">
        <f t="shared" si="570"/>
        <v>0.99346081819539489</v>
      </c>
      <c r="M9137" s="33">
        <f t="shared" si="571"/>
        <v>0.99232652269582489</v>
      </c>
    </row>
    <row r="9138" spans="1:13" ht="41.4">
      <c r="A9138" t="s">
        <v>164</v>
      </c>
      <c r="B9138" t="s">
        <v>115</v>
      </c>
      <c r="C9138" s="14" t="s">
        <v>383</v>
      </c>
      <c r="D9138" t="s">
        <v>465</v>
      </c>
      <c r="E9138" t="s">
        <v>483</v>
      </c>
      <c r="F9138" s="20">
        <v>2045</v>
      </c>
      <c r="G9138" s="20">
        <v>46</v>
      </c>
      <c r="H9138" s="11">
        <v>5172.8370380815104</v>
      </c>
      <c r="I9138" s="10">
        <v>4222321.5719959196</v>
      </c>
      <c r="J9138" s="33">
        <f t="shared" si="568"/>
        <v>1.2251167870277288E-3</v>
      </c>
      <c r="K9138" s="33">
        <f t="shared" si="569"/>
        <v>1.2243666378282114E-3</v>
      </c>
      <c r="L9138" s="33">
        <f t="shared" si="570"/>
        <v>0.99232652269582489</v>
      </c>
      <c r="M9138" s="33">
        <f t="shared" si="571"/>
        <v>0.99111155120760408</v>
      </c>
    </row>
    <row r="9139" spans="1:13" ht="41.4">
      <c r="A9139" t="s">
        <v>164</v>
      </c>
      <c r="B9139" t="s">
        <v>115</v>
      </c>
      <c r="C9139" s="14" t="s">
        <v>383</v>
      </c>
      <c r="D9139" t="s">
        <v>465</v>
      </c>
      <c r="E9139" t="s">
        <v>483</v>
      </c>
      <c r="F9139" s="20">
        <v>2045</v>
      </c>
      <c r="G9139" s="20">
        <v>47</v>
      </c>
      <c r="H9139" s="11">
        <v>5766.4949147604902</v>
      </c>
      <c r="I9139" s="10">
        <v>4271701.5070809703</v>
      </c>
      <c r="J9139" s="33">
        <f t="shared" si="568"/>
        <v>1.3499292741315566E-3</v>
      </c>
      <c r="K9139" s="33">
        <f t="shared" si="569"/>
        <v>1.3490185294686707E-3</v>
      </c>
      <c r="L9139" s="33">
        <f t="shared" si="570"/>
        <v>0.99111155120760408</v>
      </c>
      <c r="M9139" s="33">
        <f t="shared" si="571"/>
        <v>0.98977452336025462</v>
      </c>
    </row>
    <row r="9140" spans="1:13" ht="41.4">
      <c r="A9140" t="s">
        <v>164</v>
      </c>
      <c r="B9140" t="s">
        <v>115</v>
      </c>
      <c r="C9140" s="14" t="s">
        <v>383</v>
      </c>
      <c r="D9140" t="s">
        <v>465</v>
      </c>
      <c r="E9140" t="s">
        <v>483</v>
      </c>
      <c r="F9140" s="20">
        <v>2045</v>
      </c>
      <c r="G9140" s="20">
        <v>48</v>
      </c>
      <c r="H9140" s="11">
        <v>6731.0840239204699</v>
      </c>
      <c r="I9140" s="10">
        <v>4394134.8399396203</v>
      </c>
      <c r="J9140" s="33">
        <f t="shared" si="568"/>
        <v>1.5318337440944261E-3</v>
      </c>
      <c r="K9140" s="33">
        <f t="shared" si="569"/>
        <v>1.5306610856337111E-3</v>
      </c>
      <c r="L9140" s="33">
        <f t="shared" si="570"/>
        <v>0.98977452336025462</v>
      </c>
      <c r="M9140" s="33">
        <f t="shared" si="571"/>
        <v>0.98825951401379541</v>
      </c>
    </row>
    <row r="9141" spans="1:13" ht="41.4">
      <c r="A9141" t="s">
        <v>164</v>
      </c>
      <c r="B9141" t="s">
        <v>115</v>
      </c>
      <c r="C9141" s="14" t="s">
        <v>383</v>
      </c>
      <c r="D9141" t="s">
        <v>465</v>
      </c>
      <c r="E9141" t="s">
        <v>483</v>
      </c>
      <c r="F9141" s="20">
        <v>2045</v>
      </c>
      <c r="G9141" s="20">
        <v>49</v>
      </c>
      <c r="H9141" s="11">
        <v>7320.7159819886201</v>
      </c>
      <c r="I9141" s="10">
        <v>4340880.1588384602</v>
      </c>
      <c r="J9141" s="33">
        <f t="shared" si="568"/>
        <v>1.6864589009864554E-3</v>
      </c>
      <c r="K9141" s="33">
        <f t="shared" si="569"/>
        <v>1.6850376282590007E-3</v>
      </c>
      <c r="L9141" s="33">
        <f t="shared" si="570"/>
        <v>0.98825951401379541</v>
      </c>
      <c r="M9141" s="33">
        <f t="shared" si="571"/>
        <v>0.98659425954619717</v>
      </c>
    </row>
    <row r="9142" spans="1:13" ht="41.4">
      <c r="A9142" t="s">
        <v>164</v>
      </c>
      <c r="B9142" t="s">
        <v>115</v>
      </c>
      <c r="C9142" s="14" t="s">
        <v>383</v>
      </c>
      <c r="D9142" t="s">
        <v>465</v>
      </c>
      <c r="E9142" t="s">
        <v>483</v>
      </c>
      <c r="F9142" s="20">
        <v>2045</v>
      </c>
      <c r="G9142" s="20">
        <v>50</v>
      </c>
      <c r="H9142" s="11">
        <v>8242.7416295712101</v>
      </c>
      <c r="I9142" s="10">
        <v>4257419.9242757997</v>
      </c>
      <c r="J9142" s="33">
        <f t="shared" si="568"/>
        <v>1.936088470524393E-3</v>
      </c>
      <c r="K9142" s="33">
        <f t="shared" si="569"/>
        <v>1.9342154602077777E-3</v>
      </c>
      <c r="L9142" s="33">
        <f t="shared" si="570"/>
        <v>0.98659425954619717</v>
      </c>
      <c r="M9142" s="33">
        <f t="shared" si="571"/>
        <v>0.98468597367643063</v>
      </c>
    </row>
    <row r="9143" spans="1:13" ht="41.4">
      <c r="A9143" t="s">
        <v>164</v>
      </c>
      <c r="B9143" t="s">
        <v>115</v>
      </c>
      <c r="C9143" s="14" t="s">
        <v>383</v>
      </c>
      <c r="D9143" t="s">
        <v>465</v>
      </c>
      <c r="E9143" t="s">
        <v>483</v>
      </c>
      <c r="F9143" s="20">
        <v>2045</v>
      </c>
      <c r="G9143" s="20">
        <v>51</v>
      </c>
      <c r="H9143" s="11">
        <v>8656.1012689353101</v>
      </c>
      <c r="I9143" s="10">
        <v>4187414.2133705001</v>
      </c>
      <c r="J9143" s="33">
        <f t="shared" si="568"/>
        <v>2.0671710100462954E-3</v>
      </c>
      <c r="K9143" s="33">
        <f t="shared" si="569"/>
        <v>2.065035883531241E-3</v>
      </c>
      <c r="L9143" s="33">
        <f t="shared" si="570"/>
        <v>0.98468597367643063</v>
      </c>
      <c r="M9143" s="33">
        <f t="shared" si="571"/>
        <v>0.98265256180677885</v>
      </c>
    </row>
    <row r="9144" spans="1:13" ht="41.4">
      <c r="A9144" t="s">
        <v>164</v>
      </c>
      <c r="B9144" t="s">
        <v>115</v>
      </c>
      <c r="C9144" s="14" t="s">
        <v>383</v>
      </c>
      <c r="D9144" t="s">
        <v>465</v>
      </c>
      <c r="E9144" t="s">
        <v>483</v>
      </c>
      <c r="F9144" s="20">
        <v>2045</v>
      </c>
      <c r="G9144" s="20">
        <v>52</v>
      </c>
      <c r="H9144" s="11">
        <v>9361.6972356181195</v>
      </c>
      <c r="I9144" s="10">
        <v>4120468.64853105</v>
      </c>
      <c r="J9144" s="33">
        <f t="shared" si="568"/>
        <v>2.2719981716049632E-3</v>
      </c>
      <c r="K9144" s="33">
        <f t="shared" si="569"/>
        <v>2.2694191373159311E-3</v>
      </c>
      <c r="L9144" s="33">
        <f t="shared" si="570"/>
        <v>0.98265256180677885</v>
      </c>
      <c r="M9144" s="33">
        <f t="shared" si="571"/>
        <v>0.98042251127768199</v>
      </c>
    </row>
    <row r="9145" spans="1:13" ht="41.4">
      <c r="A9145" t="s">
        <v>164</v>
      </c>
      <c r="B9145" t="s">
        <v>115</v>
      </c>
      <c r="C9145" s="14" t="s">
        <v>383</v>
      </c>
      <c r="D9145" t="s">
        <v>465</v>
      </c>
      <c r="E9145" t="s">
        <v>483</v>
      </c>
      <c r="F9145" s="20">
        <v>2045</v>
      </c>
      <c r="G9145" s="20">
        <v>53</v>
      </c>
      <c r="H9145" s="11">
        <v>10293.52471501</v>
      </c>
      <c r="I9145" s="10">
        <v>4139223.2834119098</v>
      </c>
      <c r="J9145" s="33">
        <f t="shared" si="568"/>
        <v>2.4868251868077956E-3</v>
      </c>
      <c r="K9145" s="33">
        <f t="shared" si="569"/>
        <v>2.4837355986720988E-3</v>
      </c>
      <c r="L9145" s="33">
        <f t="shared" si="570"/>
        <v>0.98042251127768199</v>
      </c>
      <c r="M9145" s="33">
        <f t="shared" si="571"/>
        <v>0.97798740098468206</v>
      </c>
    </row>
    <row r="9146" spans="1:13" ht="41.4">
      <c r="A9146" t="s">
        <v>164</v>
      </c>
      <c r="B9146" t="s">
        <v>115</v>
      </c>
      <c r="C9146" s="14" t="s">
        <v>383</v>
      </c>
      <c r="D9146" t="s">
        <v>465</v>
      </c>
      <c r="E9146" t="s">
        <v>483</v>
      </c>
      <c r="F9146" s="20">
        <v>2045</v>
      </c>
      <c r="G9146" s="20">
        <v>54</v>
      </c>
      <c r="H9146" s="11">
        <v>11252.6607898369</v>
      </c>
      <c r="I9146" s="10">
        <v>4137098.7878223201</v>
      </c>
      <c r="J9146" s="33">
        <f t="shared" si="568"/>
        <v>2.7199400756296802E-3</v>
      </c>
      <c r="K9146" s="33">
        <f t="shared" si="569"/>
        <v>2.7162443900625721E-3</v>
      </c>
      <c r="L9146" s="33">
        <f t="shared" si="570"/>
        <v>0.97798740098468206</v>
      </c>
      <c r="M9146" s="33">
        <f t="shared" si="571"/>
        <v>0.97533094819320554</v>
      </c>
    </row>
    <row r="9147" spans="1:13" ht="41.4">
      <c r="A9147" t="s">
        <v>164</v>
      </c>
      <c r="B9147" t="s">
        <v>115</v>
      </c>
      <c r="C9147" s="14" t="s">
        <v>383</v>
      </c>
      <c r="D9147" t="s">
        <v>465</v>
      </c>
      <c r="E9147" t="s">
        <v>483</v>
      </c>
      <c r="F9147" s="20">
        <v>2045</v>
      </c>
      <c r="G9147" s="20">
        <v>55</v>
      </c>
      <c r="H9147" s="11">
        <v>16279.115538432199</v>
      </c>
      <c r="I9147" s="10">
        <v>6082769.6716428101</v>
      </c>
      <c r="J9147" s="33">
        <f t="shared" si="568"/>
        <v>2.6762669667279382E-3</v>
      </c>
      <c r="K9147" s="33">
        <f t="shared" si="569"/>
        <v>2.6726889569042012E-3</v>
      </c>
      <c r="L9147" s="33">
        <f t="shared" si="570"/>
        <v>0.97533094819320554</v>
      </c>
      <c r="M9147" s="33">
        <f t="shared" si="571"/>
        <v>0.97272419193864268</v>
      </c>
    </row>
    <row r="9148" spans="1:13" ht="41.4">
      <c r="A9148" t="s">
        <v>164</v>
      </c>
      <c r="B9148" t="s">
        <v>115</v>
      </c>
      <c r="C9148" s="14" t="s">
        <v>383</v>
      </c>
      <c r="D9148" t="s">
        <v>465</v>
      </c>
      <c r="E9148" t="s">
        <v>483</v>
      </c>
      <c r="F9148" s="20">
        <v>2045</v>
      </c>
      <c r="G9148" s="20">
        <v>56</v>
      </c>
      <c r="H9148" s="11">
        <v>12667.690888540899</v>
      </c>
      <c r="I9148" s="10">
        <v>4054089.2939831298</v>
      </c>
      <c r="J9148" s="33">
        <f t="shared" si="568"/>
        <v>3.1246699245972781E-3</v>
      </c>
      <c r="K9148" s="33">
        <f t="shared" si="569"/>
        <v>3.1197932242104098E-3</v>
      </c>
      <c r="L9148" s="33">
        <f t="shared" si="570"/>
        <v>0.97272419193864268</v>
      </c>
      <c r="M9148" s="33">
        <f t="shared" si="571"/>
        <v>0.96968949359560697</v>
      </c>
    </row>
    <row r="9149" spans="1:13" ht="41.4">
      <c r="A9149" t="s">
        <v>164</v>
      </c>
      <c r="B9149" t="s">
        <v>115</v>
      </c>
      <c r="C9149" s="14" t="s">
        <v>383</v>
      </c>
      <c r="D9149" t="s">
        <v>465</v>
      </c>
      <c r="E9149" t="s">
        <v>483</v>
      </c>
      <c r="F9149" s="20">
        <v>2045</v>
      </c>
      <c r="G9149" s="20">
        <v>57</v>
      </c>
      <c r="H9149" s="11">
        <v>13740.1125163094</v>
      </c>
      <c r="I9149" s="10">
        <v>4013970.7971715298</v>
      </c>
      <c r="J9149" s="33">
        <f t="shared" si="568"/>
        <v>3.4230723666428911E-3</v>
      </c>
      <c r="K9149" s="33">
        <f t="shared" si="569"/>
        <v>3.417220333644333E-3</v>
      </c>
      <c r="L9149" s="33">
        <f t="shared" si="570"/>
        <v>0.96968949359560697</v>
      </c>
      <c r="M9149" s="33">
        <f t="shared" si="571"/>
        <v>0.96637585094077083</v>
      </c>
    </row>
    <row r="9150" spans="1:13" ht="41.4">
      <c r="A9150" t="s">
        <v>164</v>
      </c>
      <c r="B9150" t="s">
        <v>115</v>
      </c>
      <c r="C9150" s="14" t="s">
        <v>383</v>
      </c>
      <c r="D9150" t="s">
        <v>465</v>
      </c>
      <c r="E9150" t="s">
        <v>483</v>
      </c>
      <c r="F9150" s="20">
        <v>2045</v>
      </c>
      <c r="G9150" s="20">
        <v>58</v>
      </c>
      <c r="H9150" s="11">
        <v>14514.143191528899</v>
      </c>
      <c r="I9150" s="10">
        <v>3865002.8034713501</v>
      </c>
      <c r="J9150" s="33">
        <f t="shared" si="568"/>
        <v>3.755273651675758E-3</v>
      </c>
      <c r="K9150" s="33">
        <f t="shared" si="569"/>
        <v>3.7482314294913222E-3</v>
      </c>
      <c r="L9150" s="33">
        <f t="shared" si="570"/>
        <v>0.96637585094077083</v>
      </c>
      <c r="M9150" s="33">
        <f t="shared" si="571"/>
        <v>0.96275365060357321</v>
      </c>
    </row>
    <row r="9151" spans="1:13" ht="41.4">
      <c r="A9151" t="s">
        <v>164</v>
      </c>
      <c r="B9151" t="s">
        <v>115</v>
      </c>
      <c r="C9151" s="14" t="s">
        <v>383</v>
      </c>
      <c r="D9151" t="s">
        <v>465</v>
      </c>
      <c r="E9151" t="s">
        <v>483</v>
      </c>
      <c r="F9151" s="20">
        <v>2045</v>
      </c>
      <c r="G9151" s="20">
        <v>59</v>
      </c>
      <c r="H9151" s="11">
        <v>15684.2080709478</v>
      </c>
      <c r="I9151" s="10">
        <v>3804971.5096268998</v>
      </c>
      <c r="J9151" s="33">
        <f t="shared" si="568"/>
        <v>4.1220303571959547E-3</v>
      </c>
      <c r="K9151" s="33">
        <f t="shared" si="569"/>
        <v>4.1135464510391184E-3</v>
      </c>
      <c r="L9151" s="33">
        <f t="shared" si="570"/>
        <v>0.96275365060357321</v>
      </c>
      <c r="M9151" s="33">
        <f t="shared" si="571"/>
        <v>0.9587933187409079</v>
      </c>
    </row>
    <row r="9152" spans="1:13" ht="41.4">
      <c r="A9152" t="s">
        <v>164</v>
      </c>
      <c r="B9152" t="s">
        <v>115</v>
      </c>
      <c r="C9152" s="14" t="s">
        <v>383</v>
      </c>
      <c r="D9152" t="s">
        <v>465</v>
      </c>
      <c r="E9152" t="s">
        <v>483</v>
      </c>
      <c r="F9152" s="20">
        <v>2045</v>
      </c>
      <c r="G9152" s="20">
        <v>60</v>
      </c>
      <c r="H9152" s="11">
        <v>17176.446582365101</v>
      </c>
      <c r="I9152" s="10">
        <v>3827845.3757628598</v>
      </c>
      <c r="J9152" s="33">
        <f t="shared" si="568"/>
        <v>4.4872362638059713E-3</v>
      </c>
      <c r="K9152" s="33">
        <f t="shared" si="569"/>
        <v>4.4771836609179827E-3</v>
      </c>
      <c r="L9152" s="33">
        <f t="shared" si="570"/>
        <v>0.9587933187409079</v>
      </c>
      <c r="M9152" s="33">
        <f t="shared" si="571"/>
        <v>0.95450062496004373</v>
      </c>
    </row>
    <row r="9153" spans="1:13" ht="41.4">
      <c r="A9153" t="s">
        <v>164</v>
      </c>
      <c r="B9153" t="s">
        <v>115</v>
      </c>
      <c r="C9153" s="14" t="s">
        <v>383</v>
      </c>
      <c r="D9153" t="s">
        <v>465</v>
      </c>
      <c r="E9153" t="s">
        <v>483</v>
      </c>
      <c r="F9153" s="20">
        <v>2045</v>
      </c>
      <c r="G9153" s="20">
        <v>61</v>
      </c>
      <c r="H9153" s="11">
        <v>18627.523626598999</v>
      </c>
      <c r="I9153" s="10">
        <v>3869414.1873541302</v>
      </c>
      <c r="J9153" s="33">
        <f t="shared" si="568"/>
        <v>4.8140423135565975E-3</v>
      </c>
      <c r="K9153" s="33">
        <f t="shared" si="569"/>
        <v>4.8024733837425115E-3</v>
      </c>
      <c r="L9153" s="33">
        <f t="shared" si="570"/>
        <v>0.95450062496004373</v>
      </c>
      <c r="M9153" s="33">
        <f t="shared" si="571"/>
        <v>0.94991666111390749</v>
      </c>
    </row>
    <row r="9154" spans="1:13" ht="41.4">
      <c r="A9154" t="s">
        <v>164</v>
      </c>
      <c r="B9154" t="s">
        <v>115</v>
      </c>
      <c r="C9154" s="14" t="s">
        <v>383</v>
      </c>
      <c r="D9154" t="s">
        <v>465</v>
      </c>
      <c r="E9154" t="s">
        <v>483</v>
      </c>
      <c r="F9154" s="20">
        <v>2045</v>
      </c>
      <c r="G9154" s="20">
        <v>62</v>
      </c>
      <c r="H9154" s="11">
        <v>20217.016538424199</v>
      </c>
      <c r="I9154" s="10">
        <v>3810021.1781780799</v>
      </c>
      <c r="J9154" s="33">
        <f t="shared" ref="J9154:J9217" si="572">IF(I9154&gt;0,H9154/I9154,0)</f>
        <v>5.3062740580596471E-3</v>
      </c>
      <c r="K9154" s="33">
        <f t="shared" ref="K9154:K9217" si="573">1-EXP(-J9154)</f>
        <v>5.2922206539289807E-3</v>
      </c>
      <c r="L9154" s="33">
        <f t="shared" ref="L9154:L9217" si="574">IF(G9154=30,1,M9153)</f>
        <v>0.94991666111390749</v>
      </c>
      <c r="M9154" s="33">
        <f t="shared" ref="M9154:M9217" si="575">L9154*(1-K9154)</f>
        <v>0.94488949254044918</v>
      </c>
    </row>
    <row r="9155" spans="1:13" ht="41.4">
      <c r="A9155" t="s">
        <v>164</v>
      </c>
      <c r="B9155" t="s">
        <v>115</v>
      </c>
      <c r="C9155" s="14" t="s">
        <v>383</v>
      </c>
      <c r="D9155" t="s">
        <v>465</v>
      </c>
      <c r="E9155" t="s">
        <v>483</v>
      </c>
      <c r="F9155" s="20">
        <v>2045</v>
      </c>
      <c r="G9155" s="20">
        <v>63</v>
      </c>
      <c r="H9155" s="11">
        <v>21345.158469444301</v>
      </c>
      <c r="I9155" s="10">
        <v>3648164.6823650501</v>
      </c>
      <c r="J9155" s="33">
        <f t="shared" si="572"/>
        <v>5.8509306261927182E-3</v>
      </c>
      <c r="K9155" s="33">
        <f t="shared" si="573"/>
        <v>5.8338472656875862E-3</v>
      </c>
      <c r="L9155" s="33">
        <f t="shared" si="574"/>
        <v>0.94488949254044918</v>
      </c>
      <c r="M9155" s="33">
        <f t="shared" si="575"/>
        <v>0.93937715155801516</v>
      </c>
    </row>
    <row r="9156" spans="1:13" ht="41.4">
      <c r="A9156" t="s">
        <v>164</v>
      </c>
      <c r="B9156" t="s">
        <v>115</v>
      </c>
      <c r="C9156" s="14" t="s">
        <v>383</v>
      </c>
      <c r="D9156" t="s">
        <v>465</v>
      </c>
      <c r="E9156" t="s">
        <v>483</v>
      </c>
      <c r="F9156" s="20">
        <v>2045</v>
      </c>
      <c r="G9156" s="20">
        <v>64</v>
      </c>
      <c r="H9156" s="11">
        <v>22799.400765423099</v>
      </c>
      <c r="I9156" s="10">
        <v>3540135.3089657701</v>
      </c>
      <c r="J9156" s="33">
        <f t="shared" si="572"/>
        <v>6.4402625254693473E-3</v>
      </c>
      <c r="K9156" s="33">
        <f t="shared" si="573"/>
        <v>6.4195684836237943E-3</v>
      </c>
      <c r="L9156" s="33">
        <f t="shared" si="574"/>
        <v>0.93937715155801516</v>
      </c>
      <c r="M9156" s="33">
        <f t="shared" si="575"/>
        <v>0.93334675560163705</v>
      </c>
    </row>
    <row r="9157" spans="1:13" ht="41.4">
      <c r="A9157" t="s">
        <v>164</v>
      </c>
      <c r="B9157" t="s">
        <v>115</v>
      </c>
      <c r="C9157" s="14" t="s">
        <v>383</v>
      </c>
      <c r="D9157" t="s">
        <v>465</v>
      </c>
      <c r="E9157" t="s">
        <v>483</v>
      </c>
      <c r="F9157" s="20">
        <v>2045</v>
      </c>
      <c r="G9157" s="20">
        <v>65</v>
      </c>
      <c r="H9157" s="11">
        <v>23281.894057376299</v>
      </c>
      <c r="I9157" s="10">
        <v>3443578.6994551802</v>
      </c>
      <c r="J9157" s="33">
        <f t="shared" si="572"/>
        <v>6.7609589004194396E-3</v>
      </c>
      <c r="K9157" s="33">
        <f t="shared" si="573"/>
        <v>6.7381550387253242E-3</v>
      </c>
      <c r="L9157" s="33">
        <f t="shared" si="574"/>
        <v>0.93334675560163705</v>
      </c>
      <c r="M9157" s="33">
        <f t="shared" si="575"/>
        <v>0.9270577204575019</v>
      </c>
    </row>
    <row r="9158" spans="1:13" ht="41.4">
      <c r="A9158" t="s">
        <v>164</v>
      </c>
      <c r="B9158" t="s">
        <v>115</v>
      </c>
      <c r="C9158" s="14" t="s">
        <v>383</v>
      </c>
      <c r="D9158" t="s">
        <v>465</v>
      </c>
      <c r="E9158" t="s">
        <v>483</v>
      </c>
      <c r="F9158" s="20">
        <v>2045</v>
      </c>
      <c r="G9158" s="20">
        <v>66</v>
      </c>
      <c r="H9158" s="11">
        <v>24296.1610616992</v>
      </c>
      <c r="I9158" s="10">
        <v>3340396.8791175298</v>
      </c>
      <c r="J9158" s="33">
        <f t="shared" si="572"/>
        <v>7.2734354452270323E-3</v>
      </c>
      <c r="K9158" s="33">
        <f t="shared" si="573"/>
        <v>7.2470480281221494E-3</v>
      </c>
      <c r="L9158" s="33">
        <f t="shared" si="574"/>
        <v>0.9270577204575019</v>
      </c>
      <c r="M9158" s="33">
        <f t="shared" si="575"/>
        <v>0.92033928863250491</v>
      </c>
    </row>
    <row r="9159" spans="1:13" ht="41.4">
      <c r="A9159" t="s">
        <v>164</v>
      </c>
      <c r="B9159" t="s">
        <v>115</v>
      </c>
      <c r="C9159" s="14" t="s">
        <v>383</v>
      </c>
      <c r="D9159" t="s">
        <v>465</v>
      </c>
      <c r="E9159" t="s">
        <v>483</v>
      </c>
      <c r="F9159" s="20">
        <v>2045</v>
      </c>
      <c r="G9159" s="20">
        <v>67</v>
      </c>
      <c r="H9159" s="11">
        <v>25794.601536796199</v>
      </c>
      <c r="I9159" s="10">
        <v>3218654.9183942098</v>
      </c>
      <c r="J9159" s="33">
        <f t="shared" si="572"/>
        <v>8.0140935237832684E-3</v>
      </c>
      <c r="K9159" s="33">
        <f t="shared" si="573"/>
        <v>7.9820662898030248E-3</v>
      </c>
      <c r="L9159" s="33">
        <f t="shared" si="574"/>
        <v>0.92033928863250491</v>
      </c>
      <c r="M9159" s="33">
        <f t="shared" si="575"/>
        <v>0.91299307942153007</v>
      </c>
    </row>
    <row r="9160" spans="1:13" ht="41.4">
      <c r="A9160" t="s">
        <v>164</v>
      </c>
      <c r="B9160" t="s">
        <v>115</v>
      </c>
      <c r="C9160" s="14" t="s">
        <v>383</v>
      </c>
      <c r="D9160" t="s">
        <v>465</v>
      </c>
      <c r="E9160" t="s">
        <v>483</v>
      </c>
      <c r="F9160" s="20">
        <v>2045</v>
      </c>
      <c r="G9160" s="20">
        <v>68</v>
      </c>
      <c r="H9160" s="11">
        <v>27481.917995986401</v>
      </c>
      <c r="I9160" s="10">
        <v>3108198.2427549101</v>
      </c>
      <c r="J9160" s="33">
        <f t="shared" si="572"/>
        <v>8.8417519892901586E-3</v>
      </c>
      <c r="K9160" s="33">
        <f t="shared" si="573"/>
        <v>8.8027786489567328E-3</v>
      </c>
      <c r="L9160" s="33">
        <f t="shared" si="574"/>
        <v>0.91299307942153007</v>
      </c>
      <c r="M9160" s="33">
        <f t="shared" si="575"/>
        <v>0.90495620343535299</v>
      </c>
    </row>
    <row r="9161" spans="1:13" ht="41.4">
      <c r="A9161" t="s">
        <v>164</v>
      </c>
      <c r="B9161" t="s">
        <v>115</v>
      </c>
      <c r="C9161" s="14" t="s">
        <v>383</v>
      </c>
      <c r="D9161" t="s">
        <v>465</v>
      </c>
      <c r="E9161" t="s">
        <v>483</v>
      </c>
      <c r="F9161" s="20">
        <v>2045</v>
      </c>
      <c r="G9161" s="20">
        <v>69</v>
      </c>
      <c r="H9161" s="11">
        <v>29118.490040635901</v>
      </c>
      <c r="I9161" s="10">
        <v>2986419.4591154498</v>
      </c>
      <c r="J9161" s="33">
        <f t="shared" si="572"/>
        <v>9.750301469459528E-3</v>
      </c>
      <c r="K9161" s="33">
        <f t="shared" si="573"/>
        <v>9.7029213951289606E-3</v>
      </c>
      <c r="L9161" s="33">
        <f t="shared" si="574"/>
        <v>0.90495620343535299</v>
      </c>
      <c r="M9161" s="33">
        <f t="shared" si="575"/>
        <v>0.89617548452738538</v>
      </c>
    </row>
    <row r="9162" spans="1:13" ht="41.4">
      <c r="A9162" t="s">
        <v>164</v>
      </c>
      <c r="B9162" t="s">
        <v>115</v>
      </c>
      <c r="C9162" s="14" t="s">
        <v>383</v>
      </c>
      <c r="D9162" t="s">
        <v>465</v>
      </c>
      <c r="E9162" t="s">
        <v>483</v>
      </c>
      <c r="F9162" s="20">
        <v>2046</v>
      </c>
      <c r="G9162" s="20">
        <v>30</v>
      </c>
      <c r="H9162" s="11">
        <v>685.65059185030998</v>
      </c>
      <c r="I9162" s="10">
        <v>4588373.5714370199</v>
      </c>
      <c r="J9162" s="33">
        <f t="shared" si="572"/>
        <v>1.4943216396296456E-4</v>
      </c>
      <c r="K9162" s="33">
        <f t="shared" si="573"/>
        <v>1.4942099953330068E-4</v>
      </c>
      <c r="L9162" s="33">
        <f t="shared" si="574"/>
        <v>1</v>
      </c>
      <c r="M9162" s="33">
        <f t="shared" si="575"/>
        <v>0.9998505790004667</v>
      </c>
    </row>
    <row r="9163" spans="1:13" ht="41.4">
      <c r="A9163" t="s">
        <v>164</v>
      </c>
      <c r="B9163" t="s">
        <v>115</v>
      </c>
      <c r="C9163" s="14" t="s">
        <v>383</v>
      </c>
      <c r="D9163" t="s">
        <v>465</v>
      </c>
      <c r="E9163" t="s">
        <v>483</v>
      </c>
      <c r="F9163" s="20">
        <v>2046</v>
      </c>
      <c r="G9163" s="20">
        <v>31</v>
      </c>
      <c r="H9163" s="11">
        <v>905.17503671284305</v>
      </c>
      <c r="I9163" s="10">
        <v>4637189.4216584396</v>
      </c>
      <c r="J9163" s="33">
        <f t="shared" si="572"/>
        <v>1.9519906443440414E-4</v>
      </c>
      <c r="K9163" s="33">
        <f t="shared" si="573"/>
        <v>1.9518001433660448E-4</v>
      </c>
      <c r="L9163" s="33">
        <f t="shared" si="574"/>
        <v>0.9998505790004667</v>
      </c>
      <c r="M9163" s="33">
        <f t="shared" si="575"/>
        <v>0.99965542815012287</v>
      </c>
    </row>
    <row r="9164" spans="1:13" ht="41.4">
      <c r="A9164" t="s">
        <v>164</v>
      </c>
      <c r="B9164" t="s">
        <v>115</v>
      </c>
      <c r="C9164" s="14" t="s">
        <v>383</v>
      </c>
      <c r="D9164" t="s">
        <v>465</v>
      </c>
      <c r="E9164" t="s">
        <v>483</v>
      </c>
      <c r="F9164" s="20">
        <v>2046</v>
      </c>
      <c r="G9164" s="20">
        <v>32</v>
      </c>
      <c r="H9164" s="11">
        <v>962.16400845686906</v>
      </c>
      <c r="I9164" s="10">
        <v>4703784.44789676</v>
      </c>
      <c r="J9164" s="33">
        <f t="shared" si="572"/>
        <v>2.0455104163777935E-4</v>
      </c>
      <c r="K9164" s="33">
        <f t="shared" si="573"/>
        <v>2.0453012249987967E-4</v>
      </c>
      <c r="L9164" s="33">
        <f t="shared" si="574"/>
        <v>0.99965542815012287</v>
      </c>
      <c r="M9164" s="33">
        <f t="shared" si="575"/>
        <v>0.99945096850294568</v>
      </c>
    </row>
    <row r="9165" spans="1:13" ht="41.4">
      <c r="A9165" t="s">
        <v>164</v>
      </c>
      <c r="B9165" t="s">
        <v>115</v>
      </c>
      <c r="C9165" s="14" t="s">
        <v>383</v>
      </c>
      <c r="D9165" t="s">
        <v>465</v>
      </c>
      <c r="E9165" t="s">
        <v>483</v>
      </c>
      <c r="F9165" s="20">
        <v>2046</v>
      </c>
      <c r="G9165" s="20">
        <v>33</v>
      </c>
      <c r="H9165" s="11">
        <v>1028.69975047035</v>
      </c>
      <c r="I9165" s="10">
        <v>4771741.8739402397</v>
      </c>
      <c r="J9165" s="33">
        <f t="shared" si="572"/>
        <v>2.1558160052377411E-4</v>
      </c>
      <c r="K9165" s="33">
        <f t="shared" si="573"/>
        <v>2.1555836448028387E-4</v>
      </c>
      <c r="L9165" s="33">
        <f t="shared" si="574"/>
        <v>0.99945096850294568</v>
      </c>
      <c r="M9165" s="33">
        <f t="shared" si="575"/>
        <v>0.99923552848679698</v>
      </c>
    </row>
    <row r="9166" spans="1:13" ht="41.4">
      <c r="A9166" t="s">
        <v>164</v>
      </c>
      <c r="B9166" t="s">
        <v>115</v>
      </c>
      <c r="C9166" s="14" t="s">
        <v>383</v>
      </c>
      <c r="D9166" t="s">
        <v>465</v>
      </c>
      <c r="E9166" t="s">
        <v>483</v>
      </c>
      <c r="F9166" s="20">
        <v>2046</v>
      </c>
      <c r="G9166" s="20">
        <v>34</v>
      </c>
      <c r="H9166" s="11">
        <v>1160.9079781292701</v>
      </c>
      <c r="I9166" s="10">
        <v>4883921.2635009</v>
      </c>
      <c r="J9166" s="33">
        <f t="shared" si="572"/>
        <v>2.3769997825417568E-4</v>
      </c>
      <c r="K9166" s="33">
        <f t="shared" si="573"/>
        <v>2.3767172985256213E-4</v>
      </c>
      <c r="L9166" s="33">
        <f t="shared" si="574"/>
        <v>0.99923552848679698</v>
      </c>
      <c r="M9166" s="33">
        <f t="shared" si="575"/>
        <v>0.9989980384502114</v>
      </c>
    </row>
    <row r="9167" spans="1:13" ht="41.4">
      <c r="A9167" t="s">
        <v>164</v>
      </c>
      <c r="B9167" t="s">
        <v>115</v>
      </c>
      <c r="C9167" s="14" t="s">
        <v>383</v>
      </c>
      <c r="D9167" t="s">
        <v>465</v>
      </c>
      <c r="E9167" t="s">
        <v>483</v>
      </c>
      <c r="F9167" s="20">
        <v>2046</v>
      </c>
      <c r="G9167" s="20">
        <v>35</v>
      </c>
      <c r="H9167" s="11">
        <v>1509.3523402522701</v>
      </c>
      <c r="I9167" s="10">
        <v>4855288.0835188096</v>
      </c>
      <c r="J9167" s="33">
        <f t="shared" si="572"/>
        <v>3.1086772077968766E-4</v>
      </c>
      <c r="K9167" s="33">
        <f t="shared" si="573"/>
        <v>3.1081940641641825E-4</v>
      </c>
      <c r="L9167" s="33">
        <f t="shared" si="574"/>
        <v>0.9989980384502114</v>
      </c>
      <c r="M9167" s="33">
        <f t="shared" si="575"/>
        <v>0.99868753047288916</v>
      </c>
    </row>
    <row r="9168" spans="1:13" ht="41.4">
      <c r="A9168" t="s">
        <v>164</v>
      </c>
      <c r="B9168" t="s">
        <v>115</v>
      </c>
      <c r="C9168" s="14" t="s">
        <v>383</v>
      </c>
      <c r="D9168" t="s">
        <v>465</v>
      </c>
      <c r="E9168" t="s">
        <v>483</v>
      </c>
      <c r="F9168" s="20">
        <v>2046</v>
      </c>
      <c r="G9168" s="20">
        <v>36</v>
      </c>
      <c r="H9168" s="11">
        <v>1599.74826506062</v>
      </c>
      <c r="I9168" s="10">
        <v>4720840.1657694997</v>
      </c>
      <c r="J9168" s="33">
        <f t="shared" si="572"/>
        <v>3.3886939800679738E-4</v>
      </c>
      <c r="K9168" s="33">
        <f t="shared" si="573"/>
        <v>3.3881198825735925E-4</v>
      </c>
      <c r="L9168" s="33">
        <f t="shared" si="574"/>
        <v>0.99868753047288916</v>
      </c>
      <c r="M9168" s="33">
        <f t="shared" si="575"/>
        <v>0.99834916316504185</v>
      </c>
    </row>
    <row r="9169" spans="1:13" ht="41.4">
      <c r="A9169" t="s">
        <v>164</v>
      </c>
      <c r="B9169" t="s">
        <v>115</v>
      </c>
      <c r="C9169" s="14" t="s">
        <v>383</v>
      </c>
      <c r="D9169" t="s">
        <v>465</v>
      </c>
      <c r="E9169" t="s">
        <v>483</v>
      </c>
      <c r="F9169" s="20">
        <v>2046</v>
      </c>
      <c r="G9169" s="20">
        <v>37</v>
      </c>
      <c r="H9169" s="11">
        <v>1696.5543264683299</v>
      </c>
      <c r="I9169" s="10">
        <v>4649189.2865698198</v>
      </c>
      <c r="J9169" s="33">
        <f t="shared" si="572"/>
        <v>3.6491401444316128E-4</v>
      </c>
      <c r="K9169" s="33">
        <f t="shared" si="573"/>
        <v>3.6484744142228909E-4</v>
      </c>
      <c r="L9169" s="33">
        <f t="shared" si="574"/>
        <v>0.99834916316504185</v>
      </c>
      <c r="M9169" s="33">
        <f t="shared" si="575"/>
        <v>0.99798491802721501</v>
      </c>
    </row>
    <row r="9170" spans="1:13" ht="41.4">
      <c r="A9170" t="s">
        <v>164</v>
      </c>
      <c r="B9170" t="s">
        <v>115</v>
      </c>
      <c r="C9170" s="14" t="s">
        <v>383</v>
      </c>
      <c r="D9170" t="s">
        <v>465</v>
      </c>
      <c r="E9170" t="s">
        <v>483</v>
      </c>
      <c r="F9170" s="20">
        <v>2046</v>
      </c>
      <c r="G9170" s="20">
        <v>38</v>
      </c>
      <c r="H9170" s="11">
        <v>1815.9925287015701</v>
      </c>
      <c r="I9170" s="10">
        <v>4605154.7101597004</v>
      </c>
      <c r="J9170" s="33">
        <f t="shared" si="572"/>
        <v>3.9433909238601757E-4</v>
      </c>
      <c r="K9170" s="33">
        <f t="shared" si="573"/>
        <v>3.9426135094533521E-4</v>
      </c>
      <c r="L9170" s="33">
        <f t="shared" si="574"/>
        <v>0.99798491802721501</v>
      </c>
      <c r="M9170" s="33">
        <f t="shared" si="575"/>
        <v>0.99759145114521053</v>
      </c>
    </row>
    <row r="9171" spans="1:13" ht="41.4">
      <c r="A9171" t="s">
        <v>164</v>
      </c>
      <c r="B9171" t="s">
        <v>115</v>
      </c>
      <c r="C9171" s="14" t="s">
        <v>383</v>
      </c>
      <c r="D9171" t="s">
        <v>465</v>
      </c>
      <c r="E9171" t="s">
        <v>483</v>
      </c>
      <c r="F9171" s="20">
        <v>2046</v>
      </c>
      <c r="G9171" s="20">
        <v>39</v>
      </c>
      <c r="H9171" s="11">
        <v>2037.1208524446399</v>
      </c>
      <c r="I9171" s="10">
        <v>4628490.79148289</v>
      </c>
      <c r="J9171" s="33">
        <f t="shared" si="572"/>
        <v>4.4012637039123954E-4</v>
      </c>
      <c r="K9171" s="33">
        <f t="shared" si="573"/>
        <v>4.4002952898825054E-4</v>
      </c>
      <c r="L9171" s="33">
        <f t="shared" si="574"/>
        <v>0.99759145114521053</v>
      </c>
      <c r="M9171" s="33">
        <f t="shared" si="575"/>
        <v>0.99715248144884039</v>
      </c>
    </row>
    <row r="9172" spans="1:13" ht="41.4">
      <c r="A9172" t="s">
        <v>164</v>
      </c>
      <c r="B9172" t="s">
        <v>115</v>
      </c>
      <c r="C9172" s="14" t="s">
        <v>383</v>
      </c>
      <c r="D9172" t="s">
        <v>465</v>
      </c>
      <c r="E9172" t="s">
        <v>483</v>
      </c>
      <c r="F9172" s="20">
        <v>2046</v>
      </c>
      <c r="G9172" s="20">
        <v>40</v>
      </c>
      <c r="H9172" s="11">
        <v>2692.43308652424</v>
      </c>
      <c r="I9172" s="10">
        <v>4543583.30791423</v>
      </c>
      <c r="J9172" s="33">
        <f t="shared" si="572"/>
        <v>5.9257922746446218E-4</v>
      </c>
      <c r="K9172" s="33">
        <f t="shared" si="573"/>
        <v>5.9240368706958701E-4</v>
      </c>
      <c r="L9172" s="33">
        <f t="shared" si="574"/>
        <v>0.99715248144884039</v>
      </c>
      <c r="M9172" s="33">
        <f t="shared" si="575"/>
        <v>0.99656176464225954</v>
      </c>
    </row>
    <row r="9173" spans="1:13" ht="41.4">
      <c r="A9173" t="s">
        <v>164</v>
      </c>
      <c r="B9173" t="s">
        <v>115</v>
      </c>
      <c r="C9173" s="14" t="s">
        <v>383</v>
      </c>
      <c r="D9173" t="s">
        <v>465</v>
      </c>
      <c r="E9173" t="s">
        <v>483</v>
      </c>
      <c r="F9173" s="20">
        <v>2046</v>
      </c>
      <c r="G9173" s="20">
        <v>41</v>
      </c>
      <c r="H9173" s="11">
        <v>2874.5735852830499</v>
      </c>
      <c r="I9173" s="10">
        <v>4479388.42290588</v>
      </c>
      <c r="J9173" s="33">
        <f t="shared" si="572"/>
        <v>6.4173349437248611E-4</v>
      </c>
      <c r="K9173" s="33">
        <f t="shared" si="573"/>
        <v>6.4152762747315961E-4</v>
      </c>
      <c r="L9173" s="33">
        <f t="shared" si="574"/>
        <v>0.99656176464225954</v>
      </c>
      <c r="M9173" s="33">
        <f t="shared" si="575"/>
        <v>0.9959224427377581</v>
      </c>
    </row>
    <row r="9174" spans="1:13" ht="41.4">
      <c r="A9174" t="s">
        <v>164</v>
      </c>
      <c r="B9174" t="s">
        <v>115</v>
      </c>
      <c r="C9174" s="14" t="s">
        <v>383</v>
      </c>
      <c r="D9174" t="s">
        <v>465</v>
      </c>
      <c r="E9174" t="s">
        <v>483</v>
      </c>
      <c r="F9174" s="20">
        <v>2046</v>
      </c>
      <c r="G9174" s="20">
        <v>42</v>
      </c>
      <c r="H9174" s="11">
        <v>3043.4902843393802</v>
      </c>
      <c r="I9174" s="10">
        <v>4348723.4874611599</v>
      </c>
      <c r="J9174" s="33">
        <f t="shared" si="572"/>
        <v>6.9985831316127407E-4</v>
      </c>
      <c r="K9174" s="33">
        <f t="shared" si="573"/>
        <v>6.9961346945401903E-4</v>
      </c>
      <c r="L9174" s="33">
        <f t="shared" si="574"/>
        <v>0.9959224427377581</v>
      </c>
      <c r="M9174" s="33">
        <f t="shared" si="575"/>
        <v>0.99522568198228722</v>
      </c>
    </row>
    <row r="9175" spans="1:13" ht="41.4">
      <c r="A9175" t="s">
        <v>164</v>
      </c>
      <c r="B9175" t="s">
        <v>115</v>
      </c>
      <c r="C9175" s="14" t="s">
        <v>383</v>
      </c>
      <c r="D9175" t="s">
        <v>465</v>
      </c>
      <c r="E9175" t="s">
        <v>483</v>
      </c>
      <c r="F9175" s="20">
        <v>2046</v>
      </c>
      <c r="G9175" s="20">
        <v>43</v>
      </c>
      <c r="H9175" s="11">
        <v>3271.7831409406999</v>
      </c>
      <c r="I9175" s="10">
        <v>4279800.0665616598</v>
      </c>
      <c r="J9175" s="33">
        <f t="shared" si="572"/>
        <v>7.6447102436007284E-4</v>
      </c>
      <c r="K9175" s="33">
        <f t="shared" si="573"/>
        <v>7.6417889083379986E-4</v>
      </c>
      <c r="L9175" s="33">
        <f t="shared" si="574"/>
        <v>0.99522568198228722</v>
      </c>
      <c r="M9175" s="33">
        <f t="shared" si="575"/>
        <v>0.99446515152450066</v>
      </c>
    </row>
    <row r="9176" spans="1:13" ht="41.4">
      <c r="A9176" t="s">
        <v>164</v>
      </c>
      <c r="B9176" t="s">
        <v>115</v>
      </c>
      <c r="C9176" s="14" t="s">
        <v>383</v>
      </c>
      <c r="D9176" t="s">
        <v>465</v>
      </c>
      <c r="E9176" t="s">
        <v>483</v>
      </c>
      <c r="F9176" s="20">
        <v>2046</v>
      </c>
      <c r="G9176" s="20">
        <v>44</v>
      </c>
      <c r="H9176" s="11">
        <v>3712.0803868737498</v>
      </c>
      <c r="I9176" s="10">
        <v>4251729.4279431999</v>
      </c>
      <c r="J9176" s="33">
        <f t="shared" si="572"/>
        <v>8.7307540373506118E-4</v>
      </c>
      <c r="K9176" s="33">
        <f t="shared" si="573"/>
        <v>8.7269438429904422E-4</v>
      </c>
      <c r="L9176" s="33">
        <f t="shared" si="574"/>
        <v>0.99446515152450066</v>
      </c>
      <c r="M9176" s="33">
        <f t="shared" si="575"/>
        <v>0.99359728737138409</v>
      </c>
    </row>
    <row r="9177" spans="1:13" ht="41.4">
      <c r="A9177" t="s">
        <v>164</v>
      </c>
      <c r="B9177" t="s">
        <v>115</v>
      </c>
      <c r="C9177" s="14" t="s">
        <v>383</v>
      </c>
      <c r="D9177" t="s">
        <v>465</v>
      </c>
      <c r="E9177" t="s">
        <v>483</v>
      </c>
      <c r="F9177" s="20">
        <v>2046</v>
      </c>
      <c r="G9177" s="20">
        <v>45</v>
      </c>
      <c r="H9177" s="11">
        <v>4748.4646891512903</v>
      </c>
      <c r="I9177" s="10">
        <v>4225961.0263505299</v>
      </c>
      <c r="J9177" s="33">
        <f t="shared" si="572"/>
        <v>1.1236413822897902E-3</v>
      </c>
      <c r="K9177" s="33">
        <f t="shared" si="573"/>
        <v>1.1230103336913322E-3</v>
      </c>
      <c r="L9177" s="33">
        <f t="shared" si="574"/>
        <v>0.99359728737138409</v>
      </c>
      <c r="M9177" s="33">
        <f t="shared" si="575"/>
        <v>0.99248146735013831</v>
      </c>
    </row>
    <row r="9178" spans="1:13" ht="41.4">
      <c r="A9178" t="s">
        <v>164</v>
      </c>
      <c r="B9178" t="s">
        <v>115</v>
      </c>
      <c r="C9178" s="14" t="s">
        <v>383</v>
      </c>
      <c r="D9178" t="s">
        <v>465</v>
      </c>
      <c r="E9178" t="s">
        <v>483</v>
      </c>
      <c r="F9178" s="20">
        <v>2046</v>
      </c>
      <c r="G9178" s="20">
        <v>46</v>
      </c>
      <c r="H9178" s="11">
        <v>5051.8657341662902</v>
      </c>
      <c r="I9178" s="10">
        <v>4198403.67303917</v>
      </c>
      <c r="J9178" s="33">
        <f t="shared" si="572"/>
        <v>1.20328251583043E-3</v>
      </c>
      <c r="K9178" s="33">
        <f t="shared" si="573"/>
        <v>1.2025588617065042E-3</v>
      </c>
      <c r="L9178" s="33">
        <f t="shared" si="574"/>
        <v>0.99248146735013831</v>
      </c>
      <c r="M9178" s="33">
        <f t="shared" si="575"/>
        <v>0.99128794996649694</v>
      </c>
    </row>
    <row r="9179" spans="1:13" ht="41.4">
      <c r="A9179" t="s">
        <v>164</v>
      </c>
      <c r="B9179" t="s">
        <v>115</v>
      </c>
      <c r="C9179" s="14" t="s">
        <v>383</v>
      </c>
      <c r="D9179" t="s">
        <v>465</v>
      </c>
      <c r="E9179" t="s">
        <v>483</v>
      </c>
      <c r="F9179" s="20">
        <v>2046</v>
      </c>
      <c r="G9179" s="20">
        <v>47</v>
      </c>
      <c r="H9179" s="11">
        <v>5580.5618444209704</v>
      </c>
      <c r="I9179" s="10">
        <v>4209542.2890004199</v>
      </c>
      <c r="J9179" s="33">
        <f t="shared" si="572"/>
        <v>1.3256932609996672E-3</v>
      </c>
      <c r="K9179" s="33">
        <f t="shared" si="573"/>
        <v>1.3248149178692881E-3</v>
      </c>
      <c r="L9179" s="33">
        <f t="shared" si="574"/>
        <v>0.99128794996649694</v>
      </c>
      <c r="M9179" s="33">
        <f t="shared" si="575"/>
        <v>0.98997467690247731</v>
      </c>
    </row>
    <row r="9180" spans="1:13" ht="41.4">
      <c r="A9180" t="s">
        <v>164</v>
      </c>
      <c r="B9180" t="s">
        <v>115</v>
      </c>
      <c r="C9180" s="14" t="s">
        <v>383</v>
      </c>
      <c r="D9180" t="s">
        <v>465</v>
      </c>
      <c r="E9180" t="s">
        <v>483</v>
      </c>
      <c r="F9180" s="20">
        <v>2046</v>
      </c>
      <c r="G9180" s="20">
        <v>48</v>
      </c>
      <c r="H9180" s="11">
        <v>6225.27408038254</v>
      </c>
      <c r="I9180" s="10">
        <v>4257542.1862053899</v>
      </c>
      <c r="J9180" s="33">
        <f t="shared" si="572"/>
        <v>1.4621755482664815E-3</v>
      </c>
      <c r="K9180" s="33">
        <f t="shared" si="573"/>
        <v>1.461107090420577E-3</v>
      </c>
      <c r="L9180" s="33">
        <f t="shared" si="574"/>
        <v>0.98997467690247731</v>
      </c>
      <c r="M9180" s="33">
        <f t="shared" si="575"/>
        <v>0.98852821788271827</v>
      </c>
    </row>
    <row r="9181" spans="1:13" ht="41.4">
      <c r="A9181" t="s">
        <v>164</v>
      </c>
      <c r="B9181" t="s">
        <v>115</v>
      </c>
      <c r="C9181" s="14" t="s">
        <v>383</v>
      </c>
      <c r="D9181" t="s">
        <v>465</v>
      </c>
      <c r="E9181" t="s">
        <v>483</v>
      </c>
      <c r="F9181" s="20">
        <v>2046</v>
      </c>
      <c r="G9181" s="20">
        <v>49</v>
      </c>
      <c r="H9181" s="11">
        <v>7254.4080795918999</v>
      </c>
      <c r="I9181" s="10">
        <v>4377932.17190482</v>
      </c>
      <c r="J9181" s="33">
        <f t="shared" si="572"/>
        <v>1.6570398523181179E-3</v>
      </c>
      <c r="K9181" s="33">
        <f t="shared" si="573"/>
        <v>1.6556677197794301E-3</v>
      </c>
      <c r="L9181" s="33">
        <f t="shared" si="574"/>
        <v>0.98852821788271827</v>
      </c>
      <c r="M9181" s="33">
        <f t="shared" si="575"/>
        <v>0.98689154362227882</v>
      </c>
    </row>
    <row r="9182" spans="1:13" ht="41.4">
      <c r="A9182" t="s">
        <v>164</v>
      </c>
      <c r="B9182" t="s">
        <v>115</v>
      </c>
      <c r="C9182" s="14" t="s">
        <v>383</v>
      </c>
      <c r="D9182" t="s">
        <v>465</v>
      </c>
      <c r="E9182" t="s">
        <v>483</v>
      </c>
      <c r="F9182" s="20">
        <v>2046</v>
      </c>
      <c r="G9182" s="20">
        <v>50</v>
      </c>
      <c r="H9182" s="11">
        <v>8215.6156546208404</v>
      </c>
      <c r="I9182" s="10">
        <v>4323323.2361742798</v>
      </c>
      <c r="J9182" s="33">
        <f t="shared" si="572"/>
        <v>1.9003010429289252E-3</v>
      </c>
      <c r="K9182" s="33">
        <f t="shared" si="573"/>
        <v>1.8984966140690451E-3</v>
      </c>
      <c r="L9182" s="33">
        <f t="shared" si="574"/>
        <v>0.98689154362227882</v>
      </c>
      <c r="M9182" s="33">
        <f t="shared" si="575"/>
        <v>0.9850179333682586</v>
      </c>
    </row>
    <row r="9183" spans="1:13" ht="41.4">
      <c r="A9183" t="s">
        <v>164</v>
      </c>
      <c r="B9183" t="s">
        <v>115</v>
      </c>
      <c r="C9183" s="14" t="s">
        <v>383</v>
      </c>
      <c r="D9183" t="s">
        <v>465</v>
      </c>
      <c r="E9183" t="s">
        <v>483</v>
      </c>
      <c r="F9183" s="20">
        <v>2046</v>
      </c>
      <c r="G9183" s="20">
        <v>51</v>
      </c>
      <c r="H9183" s="11">
        <v>8591.3860254101292</v>
      </c>
      <c r="I9183" s="10">
        <v>4237972.9807715397</v>
      </c>
      <c r="J9183" s="33">
        <f t="shared" si="572"/>
        <v>2.0272394525379994E-3</v>
      </c>
      <c r="K9183" s="33">
        <f t="shared" si="573"/>
        <v>2.0251859904931724E-3</v>
      </c>
      <c r="L9183" s="33">
        <f t="shared" si="574"/>
        <v>0.9850179333682586</v>
      </c>
      <c r="M9183" s="33">
        <f t="shared" si="575"/>
        <v>0.98302308884921663</v>
      </c>
    </row>
    <row r="9184" spans="1:13" ht="41.4">
      <c r="A9184" t="s">
        <v>164</v>
      </c>
      <c r="B9184" t="s">
        <v>115</v>
      </c>
      <c r="C9184" s="14" t="s">
        <v>383</v>
      </c>
      <c r="D9184" t="s">
        <v>465</v>
      </c>
      <c r="E9184" t="s">
        <v>483</v>
      </c>
      <c r="F9184" s="20">
        <v>2046</v>
      </c>
      <c r="G9184" s="20">
        <v>52</v>
      </c>
      <c r="H9184" s="11">
        <v>9285.5160150573702</v>
      </c>
      <c r="I9184" s="10">
        <v>4167330.8229789902</v>
      </c>
      <c r="J9184" s="33">
        <f t="shared" si="572"/>
        <v>2.2281686790634196E-3</v>
      </c>
      <c r="K9184" s="33">
        <f t="shared" si="573"/>
        <v>2.2256881539171047E-3</v>
      </c>
      <c r="L9184" s="33">
        <f t="shared" si="574"/>
        <v>0.98302308884921663</v>
      </c>
      <c r="M9184" s="33">
        <f t="shared" si="575"/>
        <v>0.98083518600533792</v>
      </c>
    </row>
    <row r="9185" spans="1:13" ht="41.4">
      <c r="A9185" t="s">
        <v>164</v>
      </c>
      <c r="B9185" t="s">
        <v>115</v>
      </c>
      <c r="C9185" s="14" t="s">
        <v>383</v>
      </c>
      <c r="D9185" t="s">
        <v>465</v>
      </c>
      <c r="E9185" t="s">
        <v>483</v>
      </c>
      <c r="F9185" s="20">
        <v>2046</v>
      </c>
      <c r="G9185" s="20">
        <v>53</v>
      </c>
      <c r="H9185" s="11">
        <v>10011.418745212601</v>
      </c>
      <c r="I9185" s="10">
        <v>4098813.03833488</v>
      </c>
      <c r="J9185" s="33">
        <f t="shared" si="572"/>
        <v>2.4425165655469088E-3</v>
      </c>
      <c r="K9185" s="33">
        <f t="shared" si="573"/>
        <v>2.4395360491078488E-3</v>
      </c>
      <c r="L9185" s="33">
        <f t="shared" si="574"/>
        <v>0.98083518600533792</v>
      </c>
      <c r="M9185" s="33">
        <f t="shared" si="575"/>
        <v>0.97844240321084452</v>
      </c>
    </row>
    <row r="9186" spans="1:13" ht="41.4">
      <c r="A9186" t="s">
        <v>164</v>
      </c>
      <c r="B9186" t="s">
        <v>115</v>
      </c>
      <c r="C9186" s="14" t="s">
        <v>383</v>
      </c>
      <c r="D9186" t="s">
        <v>465</v>
      </c>
      <c r="E9186" t="s">
        <v>483</v>
      </c>
      <c r="F9186" s="20">
        <v>2046</v>
      </c>
      <c r="G9186" s="20">
        <v>54</v>
      </c>
      <c r="H9186" s="11">
        <v>10975.9654016777</v>
      </c>
      <c r="I9186" s="10">
        <v>4115461.9862407902</v>
      </c>
      <c r="J9186" s="33">
        <f t="shared" si="572"/>
        <v>2.6670068727092139E-3</v>
      </c>
      <c r="K9186" s="33">
        <f t="shared" si="573"/>
        <v>2.6634535694762818E-3</v>
      </c>
      <c r="L9186" s="33">
        <f t="shared" si="574"/>
        <v>0.97844240321084452</v>
      </c>
      <c r="M9186" s="33">
        <f t="shared" si="575"/>
        <v>0.97583636729948564</v>
      </c>
    </row>
    <row r="9187" spans="1:13" ht="41.4">
      <c r="A9187" t="s">
        <v>164</v>
      </c>
      <c r="B9187" t="s">
        <v>115</v>
      </c>
      <c r="C9187" s="14" t="s">
        <v>383</v>
      </c>
      <c r="D9187" t="s">
        <v>465</v>
      </c>
      <c r="E9187" t="s">
        <v>483</v>
      </c>
      <c r="F9187" s="20">
        <v>2046</v>
      </c>
      <c r="G9187" s="20">
        <v>55</v>
      </c>
      <c r="H9187" s="11">
        <v>11777.5493653293</v>
      </c>
      <c r="I9187" s="10">
        <v>4111179.67528449</v>
      </c>
      <c r="J9187" s="33">
        <f t="shared" si="572"/>
        <v>2.8647615272407922E-3</v>
      </c>
      <c r="K9187" s="33">
        <f t="shared" si="573"/>
        <v>2.860662013580817E-3</v>
      </c>
      <c r="L9187" s="33">
        <f t="shared" si="574"/>
        <v>0.97583636729948564</v>
      </c>
      <c r="M9187" s="33">
        <f t="shared" si="575"/>
        <v>0.97304482927208136</v>
      </c>
    </row>
    <row r="9188" spans="1:13" ht="41.4">
      <c r="A9188" t="s">
        <v>164</v>
      </c>
      <c r="B9188" t="s">
        <v>115</v>
      </c>
      <c r="C9188" s="14" t="s">
        <v>383</v>
      </c>
      <c r="D9188" t="s">
        <v>465</v>
      </c>
      <c r="E9188" t="s">
        <v>483</v>
      </c>
      <c r="F9188" s="20">
        <v>2046</v>
      </c>
      <c r="G9188" s="20">
        <v>56</v>
      </c>
      <c r="H9188" s="11">
        <v>16856.611575070001</v>
      </c>
      <c r="I9188" s="10">
        <v>6044119.0960200801</v>
      </c>
      <c r="J9188" s="33">
        <f t="shared" si="572"/>
        <v>2.7889277671860752E-3</v>
      </c>
      <c r="K9188" s="33">
        <f t="shared" si="573"/>
        <v>2.7850423210563635E-3</v>
      </c>
      <c r="L9188" s="33">
        <f t="shared" si="574"/>
        <v>0.97304482927208136</v>
      </c>
      <c r="M9188" s="33">
        <f t="shared" si="575"/>
        <v>0.9703348582422735</v>
      </c>
    </row>
    <row r="9189" spans="1:13" ht="41.4">
      <c r="A9189" t="s">
        <v>164</v>
      </c>
      <c r="B9189" t="s">
        <v>115</v>
      </c>
      <c r="C9189" s="14" t="s">
        <v>383</v>
      </c>
      <c r="D9189" t="s">
        <v>465</v>
      </c>
      <c r="E9189" t="s">
        <v>483</v>
      </c>
      <c r="F9189" s="20">
        <v>2046</v>
      </c>
      <c r="G9189" s="20">
        <v>57</v>
      </c>
      <c r="H9189" s="11">
        <v>13474.7021251924</v>
      </c>
      <c r="I9189" s="10">
        <v>4024219.5016254401</v>
      </c>
      <c r="J9189" s="33">
        <f t="shared" si="572"/>
        <v>3.3484013781429601E-3</v>
      </c>
      <c r="K9189" s="33">
        <f t="shared" si="573"/>
        <v>3.3428017339440785E-3</v>
      </c>
      <c r="L9189" s="33">
        <f t="shared" si="574"/>
        <v>0.9703348582422735</v>
      </c>
      <c r="M9189" s="33">
        <f t="shared" si="575"/>
        <v>0.96709122119563484</v>
      </c>
    </row>
    <row r="9190" spans="1:13" ht="41.4">
      <c r="A9190" t="s">
        <v>164</v>
      </c>
      <c r="B9190" t="s">
        <v>115</v>
      </c>
      <c r="C9190" s="14" t="s">
        <v>383</v>
      </c>
      <c r="D9190" t="s">
        <v>465</v>
      </c>
      <c r="E9190" t="s">
        <v>483</v>
      </c>
      <c r="F9190" s="20">
        <v>2046</v>
      </c>
      <c r="G9190" s="20">
        <v>58</v>
      </c>
      <c r="H9190" s="11">
        <v>14620.4970095104</v>
      </c>
      <c r="I9190" s="10">
        <v>3981691.3925311998</v>
      </c>
      <c r="J9190" s="33">
        <f t="shared" si="572"/>
        <v>3.6719312393058189E-3</v>
      </c>
      <c r="K9190" s="33">
        <f t="shared" si="573"/>
        <v>3.6651979437134496E-3</v>
      </c>
      <c r="L9190" s="33">
        <f t="shared" si="574"/>
        <v>0.96709122119563484</v>
      </c>
      <c r="M9190" s="33">
        <f t="shared" si="575"/>
        <v>0.96354664044032523</v>
      </c>
    </row>
    <row r="9191" spans="1:13" ht="41.4">
      <c r="A9191" t="s">
        <v>164</v>
      </c>
      <c r="B9191" t="s">
        <v>115</v>
      </c>
      <c r="C9191" s="14" t="s">
        <v>383</v>
      </c>
      <c r="D9191" t="s">
        <v>465</v>
      </c>
      <c r="E9191" t="s">
        <v>483</v>
      </c>
      <c r="F9191" s="20">
        <v>2046</v>
      </c>
      <c r="G9191" s="20">
        <v>59</v>
      </c>
      <c r="H9191" s="11">
        <v>15450.842494884901</v>
      </c>
      <c r="I9191" s="10">
        <v>3831024.7118878802</v>
      </c>
      <c r="J9191" s="33">
        <f t="shared" si="572"/>
        <v>4.033083484671891E-3</v>
      </c>
      <c r="K9191" s="33">
        <f t="shared" si="573"/>
        <v>4.0249615259893012E-3</v>
      </c>
      <c r="L9191" s="33">
        <f t="shared" si="574"/>
        <v>0.96354664044032523</v>
      </c>
      <c r="M9191" s="33">
        <f t="shared" si="575"/>
        <v>0.9596684022840567</v>
      </c>
    </row>
    <row r="9192" spans="1:13" ht="41.4">
      <c r="A9192" t="s">
        <v>164</v>
      </c>
      <c r="B9192" t="s">
        <v>115</v>
      </c>
      <c r="C9192" s="14" t="s">
        <v>383</v>
      </c>
      <c r="D9192" t="s">
        <v>465</v>
      </c>
      <c r="E9192" t="s">
        <v>483</v>
      </c>
      <c r="F9192" s="20">
        <v>2046</v>
      </c>
      <c r="G9192" s="20">
        <v>60</v>
      </c>
      <c r="H9192" s="11">
        <v>16517.192384577898</v>
      </c>
      <c r="I9192" s="10">
        <v>3768367.4876850802</v>
      </c>
      <c r="J9192" s="33">
        <f t="shared" si="572"/>
        <v>4.3831161473915758E-3</v>
      </c>
      <c r="K9192" s="33">
        <f t="shared" si="573"/>
        <v>4.3735243129695567E-3</v>
      </c>
      <c r="L9192" s="33">
        <f t="shared" si="574"/>
        <v>0.9596684022840567</v>
      </c>
      <c r="M9192" s="33">
        <f t="shared" si="575"/>
        <v>0.95547126919427872</v>
      </c>
    </row>
    <row r="9193" spans="1:13" ht="41.4">
      <c r="A9193" t="s">
        <v>164</v>
      </c>
      <c r="B9193" t="s">
        <v>115</v>
      </c>
      <c r="C9193" s="14" t="s">
        <v>383</v>
      </c>
      <c r="D9193" t="s">
        <v>465</v>
      </c>
      <c r="E9193" t="s">
        <v>483</v>
      </c>
      <c r="F9193" s="20">
        <v>2046</v>
      </c>
      <c r="G9193" s="20">
        <v>61</v>
      </c>
      <c r="H9193" s="11">
        <v>17802.054215830201</v>
      </c>
      <c r="I9193" s="10">
        <v>3787368.1982032498</v>
      </c>
      <c r="J9193" s="33">
        <f t="shared" si="572"/>
        <v>4.7003759033187225E-3</v>
      </c>
      <c r="K9193" s="33">
        <f t="shared" si="573"/>
        <v>4.6893464241686278E-3</v>
      </c>
      <c r="L9193" s="33">
        <f t="shared" si="574"/>
        <v>0.95547126919427872</v>
      </c>
      <c r="M9193" s="33">
        <f t="shared" si="575"/>
        <v>0.95099073341468665</v>
      </c>
    </row>
    <row r="9194" spans="1:13" ht="41.4">
      <c r="A9194" t="s">
        <v>164</v>
      </c>
      <c r="B9194" t="s">
        <v>115</v>
      </c>
      <c r="C9194" s="14" t="s">
        <v>383</v>
      </c>
      <c r="D9194" t="s">
        <v>465</v>
      </c>
      <c r="E9194" t="s">
        <v>483</v>
      </c>
      <c r="F9194" s="20">
        <v>2046</v>
      </c>
      <c r="G9194" s="20">
        <v>62</v>
      </c>
      <c r="H9194" s="11">
        <v>19829.7636031857</v>
      </c>
      <c r="I9194" s="10">
        <v>3825071.3077349002</v>
      </c>
      <c r="J9194" s="33">
        <f t="shared" si="572"/>
        <v>5.184155276553087E-3</v>
      </c>
      <c r="K9194" s="33">
        <f t="shared" si="573"/>
        <v>5.1707407346212042E-3</v>
      </c>
      <c r="L9194" s="33">
        <f t="shared" si="574"/>
        <v>0.95099073341468665</v>
      </c>
      <c r="M9194" s="33">
        <f t="shared" si="575"/>
        <v>0.94607340689117203</v>
      </c>
    </row>
    <row r="9195" spans="1:13" ht="41.4">
      <c r="A9195" t="s">
        <v>164</v>
      </c>
      <c r="B9195" t="s">
        <v>115</v>
      </c>
      <c r="C9195" s="14" t="s">
        <v>383</v>
      </c>
      <c r="D9195" t="s">
        <v>465</v>
      </c>
      <c r="E9195" t="s">
        <v>483</v>
      </c>
      <c r="F9195" s="20">
        <v>2046</v>
      </c>
      <c r="G9195" s="20">
        <v>63</v>
      </c>
      <c r="H9195" s="11">
        <v>21490.627487441099</v>
      </c>
      <c r="I9195" s="10">
        <v>3762037.2500976999</v>
      </c>
      <c r="J9195" s="33">
        <f t="shared" si="572"/>
        <v>5.7124972611270631E-3</v>
      </c>
      <c r="K9195" s="33">
        <f t="shared" si="573"/>
        <v>5.6962119732916205E-3</v>
      </c>
      <c r="L9195" s="33">
        <f t="shared" si="574"/>
        <v>0.94607340689117203</v>
      </c>
      <c r="M9195" s="33">
        <f t="shared" si="575"/>
        <v>0.94068437222322576</v>
      </c>
    </row>
    <row r="9196" spans="1:13" ht="41.4">
      <c r="A9196" t="s">
        <v>164</v>
      </c>
      <c r="B9196" t="s">
        <v>115</v>
      </c>
      <c r="C9196" s="14" t="s">
        <v>383</v>
      </c>
      <c r="D9196" t="s">
        <v>465</v>
      </c>
      <c r="E9196" t="s">
        <v>483</v>
      </c>
      <c r="F9196" s="20">
        <v>2046</v>
      </c>
      <c r="G9196" s="20">
        <v>64</v>
      </c>
      <c r="H9196" s="11">
        <v>22646.8165226848</v>
      </c>
      <c r="I9196" s="10">
        <v>3597623.5174344601</v>
      </c>
      <c r="J9196" s="33">
        <f t="shared" si="572"/>
        <v>6.2949378702179251E-3</v>
      </c>
      <c r="K9196" s="33">
        <f t="shared" si="573"/>
        <v>6.2751662576013834E-3</v>
      </c>
      <c r="L9196" s="33">
        <f t="shared" si="574"/>
        <v>0.94068437222322576</v>
      </c>
      <c r="M9196" s="33">
        <f t="shared" si="575"/>
        <v>0.93478142139159759</v>
      </c>
    </row>
    <row r="9197" spans="1:13" ht="41.4">
      <c r="A9197" t="s">
        <v>164</v>
      </c>
      <c r="B9197" t="s">
        <v>115</v>
      </c>
      <c r="C9197" s="14" t="s">
        <v>383</v>
      </c>
      <c r="D9197" t="s">
        <v>465</v>
      </c>
      <c r="E9197" t="s">
        <v>483</v>
      </c>
      <c r="F9197" s="20">
        <v>2046</v>
      </c>
      <c r="G9197" s="20">
        <v>65</v>
      </c>
      <c r="H9197" s="11">
        <v>23017.985017500301</v>
      </c>
      <c r="I9197" s="10">
        <v>3486257.4411234199</v>
      </c>
      <c r="J9197" s="33">
        <f t="shared" si="572"/>
        <v>6.602491470074261E-3</v>
      </c>
      <c r="K9197" s="33">
        <f t="shared" si="573"/>
        <v>6.5807429144764118E-3</v>
      </c>
      <c r="L9197" s="33">
        <f t="shared" si="574"/>
        <v>0.93478142139159759</v>
      </c>
      <c r="M9197" s="33">
        <f t="shared" si="575"/>
        <v>0.92862986517619062</v>
      </c>
    </row>
    <row r="9198" spans="1:13" ht="41.4">
      <c r="A9198" t="s">
        <v>164</v>
      </c>
      <c r="B9198" t="s">
        <v>115</v>
      </c>
      <c r="C9198" s="14" t="s">
        <v>383</v>
      </c>
      <c r="D9198" t="s">
        <v>465</v>
      </c>
      <c r="E9198" t="s">
        <v>483</v>
      </c>
      <c r="F9198" s="20">
        <v>2046</v>
      </c>
      <c r="G9198" s="20">
        <v>66</v>
      </c>
      <c r="H9198" s="11">
        <v>24041.563611485701</v>
      </c>
      <c r="I9198" s="10">
        <v>3386597.51470424</v>
      </c>
      <c r="J9198" s="33">
        <f t="shared" si="572"/>
        <v>7.0990318474810875E-3</v>
      </c>
      <c r="K9198" s="33">
        <f t="shared" si="573"/>
        <v>7.0738932426555046E-3</v>
      </c>
      <c r="L9198" s="33">
        <f t="shared" si="574"/>
        <v>0.92862986517619062</v>
      </c>
      <c r="M9198" s="33">
        <f t="shared" si="575"/>
        <v>0.92206083664799265</v>
      </c>
    </row>
    <row r="9199" spans="1:13" ht="41.4">
      <c r="A9199" t="s">
        <v>164</v>
      </c>
      <c r="B9199" t="s">
        <v>115</v>
      </c>
      <c r="C9199" s="14" t="s">
        <v>383</v>
      </c>
      <c r="D9199" t="s">
        <v>465</v>
      </c>
      <c r="E9199" t="s">
        <v>483</v>
      </c>
      <c r="F9199" s="20">
        <v>2046</v>
      </c>
      <c r="G9199" s="20">
        <v>67</v>
      </c>
      <c r="H9199" s="11">
        <v>25663.3150442634</v>
      </c>
      <c r="I9199" s="10">
        <v>3279567.5243311301</v>
      </c>
      <c r="J9199" s="33">
        <f t="shared" si="572"/>
        <v>7.8252131885887758E-3</v>
      </c>
      <c r="K9199" s="33">
        <f t="shared" si="573"/>
        <v>7.7946759133433741E-3</v>
      </c>
      <c r="L9199" s="33">
        <f t="shared" si="574"/>
        <v>0.92206083664799265</v>
      </c>
      <c r="M9199" s="33">
        <f t="shared" si="575"/>
        <v>0.91487367125393526</v>
      </c>
    </row>
    <row r="9200" spans="1:13" ht="41.4">
      <c r="A9200" t="s">
        <v>164</v>
      </c>
      <c r="B9200" t="s">
        <v>115</v>
      </c>
      <c r="C9200" s="14" t="s">
        <v>383</v>
      </c>
      <c r="D9200" t="s">
        <v>465</v>
      </c>
      <c r="E9200" t="s">
        <v>483</v>
      </c>
      <c r="F9200" s="20">
        <v>2046</v>
      </c>
      <c r="G9200" s="20">
        <v>68</v>
      </c>
      <c r="H9200" s="11">
        <v>27211.736630299602</v>
      </c>
      <c r="I9200" s="10">
        <v>3154254.1602932401</v>
      </c>
      <c r="J9200" s="33">
        <f t="shared" si="572"/>
        <v>8.626995558205057E-3</v>
      </c>
      <c r="K9200" s="33">
        <f t="shared" si="573"/>
        <v>8.5898898123927259E-3</v>
      </c>
      <c r="L9200" s="33">
        <f t="shared" si="574"/>
        <v>0.91487367125393526</v>
      </c>
      <c r="M9200" s="33">
        <f t="shared" si="575"/>
        <v>0.9070150072256048</v>
      </c>
    </row>
    <row r="9201" spans="1:13" ht="41.4">
      <c r="A9201" t="s">
        <v>164</v>
      </c>
      <c r="B9201" t="s">
        <v>115</v>
      </c>
      <c r="C9201" s="14" t="s">
        <v>383</v>
      </c>
      <c r="D9201" t="s">
        <v>465</v>
      </c>
      <c r="E9201" t="s">
        <v>483</v>
      </c>
      <c r="F9201" s="20">
        <v>2046</v>
      </c>
      <c r="G9201" s="20">
        <v>69</v>
      </c>
      <c r="H9201" s="11">
        <v>28953.575628426501</v>
      </c>
      <c r="I9201" s="10">
        <v>3039766.2023812002</v>
      </c>
      <c r="J9201" s="33">
        <f t="shared" si="572"/>
        <v>9.524935044591825E-3</v>
      </c>
      <c r="K9201" s="33">
        <f t="shared" si="573"/>
        <v>9.4797165324705945E-3</v>
      </c>
      <c r="L9201" s="33">
        <f t="shared" si="574"/>
        <v>0.9070150072256048</v>
      </c>
      <c r="M9201" s="33">
        <f t="shared" si="575"/>
        <v>0.8984167620664093</v>
      </c>
    </row>
    <row r="9202" spans="1:13" ht="41.4">
      <c r="A9202" t="s">
        <v>164</v>
      </c>
      <c r="B9202" t="s">
        <v>115</v>
      </c>
      <c r="C9202" s="14" t="s">
        <v>383</v>
      </c>
      <c r="D9202" t="s">
        <v>465</v>
      </c>
      <c r="E9202" t="s">
        <v>483</v>
      </c>
      <c r="F9202" s="20">
        <v>2047</v>
      </c>
      <c r="G9202" s="20">
        <v>30</v>
      </c>
      <c r="H9202" s="11">
        <v>611.649350771429</v>
      </c>
      <c r="I9202" s="10">
        <v>4320552.1965391804</v>
      </c>
      <c r="J9202" s="33">
        <f t="shared" si="572"/>
        <v>1.4156740225505624E-4</v>
      </c>
      <c r="K9202" s="33">
        <f t="shared" si="573"/>
        <v>1.4155738206322876E-4</v>
      </c>
      <c r="L9202" s="33">
        <f t="shared" si="574"/>
        <v>1</v>
      </c>
      <c r="M9202" s="33">
        <f t="shared" si="575"/>
        <v>0.99985844261793677</v>
      </c>
    </row>
    <row r="9203" spans="1:13" ht="41.4">
      <c r="A9203" t="s">
        <v>164</v>
      </c>
      <c r="B9203" t="s">
        <v>115</v>
      </c>
      <c r="C9203" s="14" t="s">
        <v>383</v>
      </c>
      <c r="D9203" t="s">
        <v>465</v>
      </c>
      <c r="E9203" t="s">
        <v>483</v>
      </c>
      <c r="F9203" s="20">
        <v>2047</v>
      </c>
      <c r="G9203" s="20">
        <v>31</v>
      </c>
      <c r="H9203" s="11">
        <v>862.26169446956396</v>
      </c>
      <c r="I9203" s="10">
        <v>4583321.4515781403</v>
      </c>
      <c r="J9203" s="33">
        <f t="shared" si="572"/>
        <v>1.8813031195371818E-4</v>
      </c>
      <c r="K9203" s="33">
        <f t="shared" si="573"/>
        <v>1.8811261655626854E-4</v>
      </c>
      <c r="L9203" s="33">
        <f t="shared" si="574"/>
        <v>0.99985844261793677</v>
      </c>
      <c r="M9203" s="33">
        <f t="shared" si="575"/>
        <v>0.99967035663011006</v>
      </c>
    </row>
    <row r="9204" spans="1:13" ht="41.4">
      <c r="A9204" t="s">
        <v>164</v>
      </c>
      <c r="B9204" t="s">
        <v>115</v>
      </c>
      <c r="C9204" s="14" t="s">
        <v>383</v>
      </c>
      <c r="D9204" t="s">
        <v>465</v>
      </c>
      <c r="E9204" t="s">
        <v>483</v>
      </c>
      <c r="F9204" s="20">
        <v>2047</v>
      </c>
      <c r="G9204" s="20">
        <v>32</v>
      </c>
      <c r="H9204" s="11">
        <v>944.75037541095799</v>
      </c>
      <c r="I9204" s="10">
        <v>4632189.3465855597</v>
      </c>
      <c r="J9204" s="33">
        <f t="shared" si="572"/>
        <v>2.0395331553260974E-4</v>
      </c>
      <c r="K9204" s="33">
        <f t="shared" si="573"/>
        <v>2.0393251846906324E-4</v>
      </c>
      <c r="L9204" s="33">
        <f t="shared" si="574"/>
        <v>0.99967035663011006</v>
      </c>
      <c r="M9204" s="33">
        <f t="shared" si="575"/>
        <v>0.99946649133664356</v>
      </c>
    </row>
    <row r="9205" spans="1:13" ht="41.4">
      <c r="A9205" t="s">
        <v>164</v>
      </c>
      <c r="B9205" t="s">
        <v>115</v>
      </c>
      <c r="C9205" s="14" t="s">
        <v>383</v>
      </c>
      <c r="D9205" t="s">
        <v>465</v>
      </c>
      <c r="E9205" t="s">
        <v>483</v>
      </c>
      <c r="F9205" s="20">
        <v>2047</v>
      </c>
      <c r="G9205" s="20">
        <v>33</v>
      </c>
      <c r="H9205" s="11">
        <v>1009.4743224443801</v>
      </c>
      <c r="I9205" s="10">
        <v>4698510.2548522698</v>
      </c>
      <c r="J9205" s="33">
        <f t="shared" si="572"/>
        <v>2.1484987106325256E-4</v>
      </c>
      <c r="K9205" s="33">
        <f t="shared" si="573"/>
        <v>2.1482679248252534E-4</v>
      </c>
      <c r="L9205" s="33">
        <f t="shared" si="574"/>
        <v>0.99946649133664356</v>
      </c>
      <c r="M9205" s="33">
        <f t="shared" si="575"/>
        <v>0.99925177915611596</v>
      </c>
    </row>
    <row r="9206" spans="1:13" ht="41.4">
      <c r="A9206" t="s">
        <v>164</v>
      </c>
      <c r="B9206" t="s">
        <v>115</v>
      </c>
      <c r="C9206" s="14" t="s">
        <v>383</v>
      </c>
      <c r="D9206" t="s">
        <v>465</v>
      </c>
      <c r="E9206" t="s">
        <v>483</v>
      </c>
      <c r="F9206" s="20">
        <v>2047</v>
      </c>
      <c r="G9206" s="20">
        <v>34</v>
      </c>
      <c r="H9206" s="11">
        <v>1085.11403503064</v>
      </c>
      <c r="I9206" s="10">
        <v>4766151.3922343701</v>
      </c>
      <c r="J9206" s="33">
        <f t="shared" si="572"/>
        <v>2.2767091217426456E-4</v>
      </c>
      <c r="K9206" s="33">
        <f t="shared" si="573"/>
        <v>2.2764499711891428E-4</v>
      </c>
      <c r="L9206" s="33">
        <f t="shared" si="574"/>
        <v>0.99925177915611596</v>
      </c>
      <c r="M9206" s="33">
        <f t="shared" si="575"/>
        <v>0.99902430448772894</v>
      </c>
    </row>
    <row r="9207" spans="1:13" ht="41.4">
      <c r="A9207" t="s">
        <v>164</v>
      </c>
      <c r="B9207" t="s">
        <v>115</v>
      </c>
      <c r="C9207" s="14" t="s">
        <v>383</v>
      </c>
      <c r="D9207" t="s">
        <v>465</v>
      </c>
      <c r="E9207" t="s">
        <v>483</v>
      </c>
      <c r="F9207" s="20">
        <v>2047</v>
      </c>
      <c r="G9207" s="20">
        <v>35</v>
      </c>
      <c r="H9207" s="11">
        <v>1506.4712305451001</v>
      </c>
      <c r="I9207" s="10">
        <v>4877864.8835343104</v>
      </c>
      <c r="J9207" s="33">
        <f t="shared" si="572"/>
        <v>3.0883824511628743E-4</v>
      </c>
      <c r="K9207" s="33">
        <f t="shared" si="573"/>
        <v>3.0879055949462053E-4</v>
      </c>
      <c r="L9207" s="33">
        <f t="shared" si="574"/>
        <v>0.99902430448772894</v>
      </c>
      <c r="M9207" s="33">
        <f t="shared" si="575"/>
        <v>0.99871581521379749</v>
      </c>
    </row>
    <row r="9208" spans="1:13" ht="41.4">
      <c r="A9208" t="s">
        <v>164</v>
      </c>
      <c r="B9208" t="s">
        <v>115</v>
      </c>
      <c r="C9208" s="14" t="s">
        <v>383</v>
      </c>
      <c r="D9208" t="s">
        <v>465</v>
      </c>
      <c r="E9208" t="s">
        <v>483</v>
      </c>
      <c r="F9208" s="20">
        <v>2047</v>
      </c>
      <c r="G9208" s="20">
        <v>36</v>
      </c>
      <c r="H9208" s="11">
        <v>1625.5306291279801</v>
      </c>
      <c r="I9208" s="10">
        <v>4848617.6526413998</v>
      </c>
      <c r="J9208" s="33">
        <f t="shared" si="572"/>
        <v>3.352565092944447E-4</v>
      </c>
      <c r="K9208" s="33">
        <f t="shared" si="573"/>
        <v>3.3520031711065101E-4</v>
      </c>
      <c r="L9208" s="33">
        <f t="shared" si="574"/>
        <v>0.99871581521379749</v>
      </c>
      <c r="M9208" s="33">
        <f t="shared" si="575"/>
        <v>0.99838104535583438</v>
      </c>
    </row>
    <row r="9209" spans="1:13" ht="41.4">
      <c r="A9209" t="s">
        <v>164</v>
      </c>
      <c r="B9209" t="s">
        <v>115</v>
      </c>
      <c r="C9209" s="14" t="s">
        <v>383</v>
      </c>
      <c r="D9209" t="s">
        <v>465</v>
      </c>
      <c r="E9209" t="s">
        <v>483</v>
      </c>
      <c r="F9209" s="20">
        <v>2047</v>
      </c>
      <c r="G9209" s="20">
        <v>37</v>
      </c>
      <c r="H9209" s="11">
        <v>1701.2860188162999</v>
      </c>
      <c r="I9209" s="10">
        <v>4714332.70574388</v>
      </c>
      <c r="J9209" s="33">
        <f t="shared" si="572"/>
        <v>3.6087525531311692E-4</v>
      </c>
      <c r="K9209" s="33">
        <f t="shared" si="573"/>
        <v>3.6081014767030961E-4</v>
      </c>
      <c r="L9209" s="33">
        <f t="shared" si="574"/>
        <v>0.99838104535583438</v>
      </c>
      <c r="M9209" s="33">
        <f t="shared" si="575"/>
        <v>0.99802081934342834</v>
      </c>
    </row>
    <row r="9210" spans="1:13" ht="41.4">
      <c r="A9210" t="s">
        <v>164</v>
      </c>
      <c r="B9210" t="s">
        <v>115</v>
      </c>
      <c r="C9210" s="14" t="s">
        <v>383</v>
      </c>
      <c r="D9210" t="s">
        <v>465</v>
      </c>
      <c r="E9210" t="s">
        <v>483</v>
      </c>
      <c r="F9210" s="20">
        <v>2047</v>
      </c>
      <c r="G9210" s="20">
        <v>38</v>
      </c>
      <c r="H9210" s="11">
        <v>1809.70095441897</v>
      </c>
      <c r="I9210" s="10">
        <v>4642348.1084547397</v>
      </c>
      <c r="J9210" s="33">
        <f t="shared" si="572"/>
        <v>3.8982448367521288E-4</v>
      </c>
      <c r="K9210" s="33">
        <f t="shared" si="573"/>
        <v>3.8974851198336768E-4</v>
      </c>
      <c r="L9210" s="33">
        <f t="shared" si="574"/>
        <v>0.99802081934342834</v>
      </c>
      <c r="M9210" s="33">
        <f t="shared" si="575"/>
        <v>0.99763184221416079</v>
      </c>
    </row>
    <row r="9211" spans="1:13" ht="41.4">
      <c r="A9211" t="s">
        <v>164</v>
      </c>
      <c r="B9211" t="s">
        <v>115</v>
      </c>
      <c r="C9211" s="14" t="s">
        <v>383</v>
      </c>
      <c r="D9211" t="s">
        <v>465</v>
      </c>
      <c r="E9211" t="s">
        <v>483</v>
      </c>
      <c r="F9211" s="20">
        <v>2047</v>
      </c>
      <c r="G9211" s="20">
        <v>39</v>
      </c>
      <c r="H9211" s="11">
        <v>1941.72928807262</v>
      </c>
      <c r="I9211" s="10">
        <v>4597892.6368775899</v>
      </c>
      <c r="J9211" s="33">
        <f t="shared" si="572"/>
        <v>4.2230853163009925E-4</v>
      </c>
      <c r="K9211" s="33">
        <f t="shared" si="573"/>
        <v>4.2221937193354098E-4</v>
      </c>
      <c r="L9211" s="33">
        <f t="shared" si="574"/>
        <v>0.99763184221416079</v>
      </c>
      <c r="M9211" s="33">
        <f t="shared" si="575"/>
        <v>0.99721062272432026</v>
      </c>
    </row>
    <row r="9212" spans="1:13" ht="41.4">
      <c r="A9212" t="s">
        <v>164</v>
      </c>
      <c r="B9212" t="s">
        <v>115</v>
      </c>
      <c r="C9212" s="14" t="s">
        <v>383</v>
      </c>
      <c r="D9212" t="s">
        <v>465</v>
      </c>
      <c r="E9212" t="s">
        <v>483</v>
      </c>
      <c r="F9212" s="20">
        <v>2047</v>
      </c>
      <c r="G9212" s="20">
        <v>40</v>
      </c>
      <c r="H9212" s="11">
        <v>2704.2292011183799</v>
      </c>
      <c r="I9212" s="10">
        <v>4620584.0968778599</v>
      </c>
      <c r="J9212" s="33">
        <f t="shared" si="572"/>
        <v>5.8525700310175816E-4</v>
      </c>
      <c r="K9212" s="33">
        <f t="shared" si="573"/>
        <v>5.8508577362792469E-4</v>
      </c>
      <c r="L9212" s="33">
        <f t="shared" si="574"/>
        <v>0.99721062272432026</v>
      </c>
      <c r="M9212" s="33">
        <f t="shared" si="575"/>
        <v>0.99662716897565362</v>
      </c>
    </row>
    <row r="9213" spans="1:13" ht="41.4">
      <c r="A9213" t="s">
        <v>164</v>
      </c>
      <c r="B9213" t="s">
        <v>115</v>
      </c>
      <c r="C9213" s="14" t="s">
        <v>383</v>
      </c>
      <c r="D9213" t="s">
        <v>465</v>
      </c>
      <c r="E9213" t="s">
        <v>483</v>
      </c>
      <c r="F9213" s="20">
        <v>2047</v>
      </c>
      <c r="G9213" s="20">
        <v>41</v>
      </c>
      <c r="H9213" s="11">
        <v>2867.3998775509599</v>
      </c>
      <c r="I9213" s="10">
        <v>4534637.8897005003</v>
      </c>
      <c r="J9213" s="33">
        <f t="shared" si="572"/>
        <v>6.3233271262158998E-4</v>
      </c>
      <c r="K9213" s="33">
        <f t="shared" si="573"/>
        <v>6.3213283242435914E-4</v>
      </c>
      <c r="L9213" s="33">
        <f t="shared" si="574"/>
        <v>0.99662716897565362</v>
      </c>
      <c r="M9213" s="33">
        <f t="shared" si="575"/>
        <v>0.99599716822045792</v>
      </c>
    </row>
    <row r="9214" spans="1:13" ht="41.4">
      <c r="A9214" t="s">
        <v>164</v>
      </c>
      <c r="B9214" t="s">
        <v>115</v>
      </c>
      <c r="C9214" s="14" t="s">
        <v>383</v>
      </c>
      <c r="D9214" t="s">
        <v>465</v>
      </c>
      <c r="E9214" t="s">
        <v>483</v>
      </c>
      <c r="F9214" s="20">
        <v>2047</v>
      </c>
      <c r="G9214" s="20">
        <v>42</v>
      </c>
      <c r="H9214" s="11">
        <v>3082.0153589975498</v>
      </c>
      <c r="I9214" s="10">
        <v>4470614.2990726</v>
      </c>
      <c r="J9214" s="33">
        <f t="shared" si="572"/>
        <v>6.8939415320102518E-4</v>
      </c>
      <c r="K9214" s="33">
        <f t="shared" si="573"/>
        <v>6.8915657564982968E-4</v>
      </c>
      <c r="L9214" s="33">
        <f t="shared" si="574"/>
        <v>0.99599716822045792</v>
      </c>
      <c r="M9214" s="33">
        <f t="shared" si="575"/>
        <v>0.99531077022265013</v>
      </c>
    </row>
    <row r="9215" spans="1:13" ht="41.4">
      <c r="A9215" t="s">
        <v>164</v>
      </c>
      <c r="B9215" t="s">
        <v>115</v>
      </c>
      <c r="C9215" s="14" t="s">
        <v>383</v>
      </c>
      <c r="D9215" t="s">
        <v>465</v>
      </c>
      <c r="E9215" t="s">
        <v>483</v>
      </c>
      <c r="F9215" s="20">
        <v>2047</v>
      </c>
      <c r="G9215" s="20">
        <v>43</v>
      </c>
      <c r="H9215" s="11">
        <v>3266.7616038051001</v>
      </c>
      <c r="I9215" s="10">
        <v>4339500.8450418003</v>
      </c>
      <c r="J9215" s="33">
        <f t="shared" si="572"/>
        <v>7.5279662810473144E-4</v>
      </c>
      <c r="K9215" s="33">
        <f t="shared" si="573"/>
        <v>7.5251334781167856E-4</v>
      </c>
      <c r="L9215" s="33">
        <f t="shared" si="574"/>
        <v>0.99531077022265013</v>
      </c>
      <c r="M9215" s="33">
        <f t="shared" si="575"/>
        <v>0.99456178558283681</v>
      </c>
    </row>
    <row r="9216" spans="1:13" ht="41.4">
      <c r="A9216" t="s">
        <v>164</v>
      </c>
      <c r="B9216" t="s">
        <v>115</v>
      </c>
      <c r="C9216" s="14" t="s">
        <v>383</v>
      </c>
      <c r="D9216" t="s">
        <v>465</v>
      </c>
      <c r="E9216" t="s">
        <v>483</v>
      </c>
      <c r="F9216" s="20">
        <v>2047</v>
      </c>
      <c r="G9216" s="20">
        <v>44</v>
      </c>
      <c r="H9216" s="11">
        <v>3517.1258672435301</v>
      </c>
      <c r="I9216" s="10">
        <v>4269955.0536318002</v>
      </c>
      <c r="J9216" s="33">
        <f t="shared" si="572"/>
        <v>8.2369154313510795E-4</v>
      </c>
      <c r="K9216" s="33">
        <f t="shared" si="573"/>
        <v>8.2335240237818574E-4</v>
      </c>
      <c r="L9216" s="33">
        <f t="shared" si="574"/>
        <v>0.99456178558283681</v>
      </c>
      <c r="M9216" s="33">
        <f t="shared" si="575"/>
        <v>0.99374291074736365</v>
      </c>
    </row>
    <row r="9217" spans="1:13" ht="41.4">
      <c r="A9217" t="s">
        <v>164</v>
      </c>
      <c r="B9217" t="s">
        <v>115</v>
      </c>
      <c r="C9217" s="14" t="s">
        <v>383</v>
      </c>
      <c r="D9217" t="s">
        <v>465</v>
      </c>
      <c r="E9217" t="s">
        <v>483</v>
      </c>
      <c r="F9217" s="20">
        <v>2047</v>
      </c>
      <c r="G9217" s="20">
        <v>45</v>
      </c>
      <c r="H9217" s="11">
        <v>4686.3047140210701</v>
      </c>
      <c r="I9217" s="10">
        <v>4240915.9882155601</v>
      </c>
      <c r="J9217" s="33">
        <f t="shared" si="572"/>
        <v>1.1050218224183486E-3</v>
      </c>
      <c r="K9217" s="33">
        <f t="shared" si="573"/>
        <v>1.1044115106276786E-3</v>
      </c>
      <c r="L9217" s="33">
        <f t="shared" si="574"/>
        <v>0.99374291074736365</v>
      </c>
      <c r="M9217" s="33">
        <f t="shared" si="575"/>
        <v>0.99264540963812964</v>
      </c>
    </row>
    <row r="9218" spans="1:13" ht="41.4">
      <c r="A9218" t="s">
        <v>164</v>
      </c>
      <c r="B9218" t="s">
        <v>115</v>
      </c>
      <c r="C9218" s="14" t="s">
        <v>383</v>
      </c>
      <c r="D9218" t="s">
        <v>465</v>
      </c>
      <c r="E9218" t="s">
        <v>483</v>
      </c>
      <c r="F9218" s="20">
        <v>2047</v>
      </c>
      <c r="G9218" s="20">
        <v>46</v>
      </c>
      <c r="H9218" s="11">
        <v>4977.3321776651501</v>
      </c>
      <c r="I9218" s="10">
        <v>4213522.0283669103</v>
      </c>
      <c r="J9218" s="33">
        <f t="shared" ref="J9218:J9281" si="576">IF(I9218&gt;0,H9218/I9218,0)</f>
        <v>1.181275935940527E-3</v>
      </c>
      <c r="K9218" s="33">
        <f t="shared" ref="K9218:K9281" si="577">1-EXP(-J9218)</f>
        <v>1.180578504168972E-3</v>
      </c>
      <c r="L9218" s="33">
        <f t="shared" ref="L9218:L9281" si="578">IF(G9218=30,1,M9217)</f>
        <v>0.99264540963812964</v>
      </c>
      <c r="M9218" s="33">
        <f t="shared" ref="M9218:M9281" si="579">L9218*(1-K9218)</f>
        <v>0.99147351380524884</v>
      </c>
    </row>
    <row r="9219" spans="1:13" ht="41.4">
      <c r="A9219" t="s">
        <v>164</v>
      </c>
      <c r="B9219" t="s">
        <v>115</v>
      </c>
      <c r="C9219" s="14" t="s">
        <v>383</v>
      </c>
      <c r="D9219" t="s">
        <v>465</v>
      </c>
      <c r="E9219" t="s">
        <v>483</v>
      </c>
      <c r="F9219" s="20">
        <v>2047</v>
      </c>
      <c r="G9219" s="20">
        <v>47</v>
      </c>
      <c r="H9219" s="11">
        <v>5447.74420283583</v>
      </c>
      <c r="I9219" s="10">
        <v>4185918.3704362898</v>
      </c>
      <c r="J9219" s="33">
        <f t="shared" si="576"/>
        <v>1.3014453987711238E-3</v>
      </c>
      <c r="K9219" s="33">
        <f t="shared" si="577"/>
        <v>1.3005988859779993E-3</v>
      </c>
      <c r="L9219" s="33">
        <f t="shared" si="578"/>
        <v>0.99147351380524884</v>
      </c>
      <c r="M9219" s="33">
        <f t="shared" si="579"/>
        <v>0.99018400445771704</v>
      </c>
    </row>
    <row r="9220" spans="1:13" ht="41.4">
      <c r="A9220" t="s">
        <v>164</v>
      </c>
      <c r="B9220" t="s">
        <v>115</v>
      </c>
      <c r="C9220" s="14" t="s">
        <v>383</v>
      </c>
      <c r="D9220" t="s">
        <v>465</v>
      </c>
      <c r="E9220" t="s">
        <v>483</v>
      </c>
      <c r="F9220" s="20">
        <v>2047</v>
      </c>
      <c r="G9220" s="20">
        <v>48</v>
      </c>
      <c r="H9220" s="11">
        <v>6022.8341763658</v>
      </c>
      <c r="I9220" s="10">
        <v>4195835.7534432597</v>
      </c>
      <c r="J9220" s="33">
        <f t="shared" si="576"/>
        <v>1.4354313491473627E-3</v>
      </c>
      <c r="K9220" s="33">
        <f t="shared" si="577"/>
        <v>1.4344016103337021E-3</v>
      </c>
      <c r="L9220" s="33">
        <f t="shared" si="578"/>
        <v>0.99018400445771704</v>
      </c>
      <c r="M9220" s="33">
        <f t="shared" si="579"/>
        <v>0.98876368292719619</v>
      </c>
    </row>
    <row r="9221" spans="1:13" ht="41.4">
      <c r="A9221" t="s">
        <v>164</v>
      </c>
      <c r="B9221" t="s">
        <v>115</v>
      </c>
      <c r="C9221" s="14" t="s">
        <v>383</v>
      </c>
      <c r="D9221" t="s">
        <v>465</v>
      </c>
      <c r="E9221" t="s">
        <v>483</v>
      </c>
      <c r="F9221" s="20">
        <v>2047</v>
      </c>
      <c r="G9221" s="20">
        <v>49</v>
      </c>
      <c r="H9221" s="11">
        <v>6719.3130503881403</v>
      </c>
      <c r="I9221" s="10">
        <v>4242338.3500223998</v>
      </c>
      <c r="J9221" s="33">
        <f t="shared" si="576"/>
        <v>1.5838701433026109E-3</v>
      </c>
      <c r="K9221" s="33">
        <f t="shared" si="577"/>
        <v>1.5826164829529921E-3</v>
      </c>
      <c r="L9221" s="33">
        <f t="shared" si="578"/>
        <v>0.98876368292719619</v>
      </c>
      <c r="M9221" s="33">
        <f t="shared" si="579"/>
        <v>0.98719884922485035</v>
      </c>
    </row>
    <row r="9222" spans="1:13" ht="41.4">
      <c r="A9222" t="s">
        <v>164</v>
      </c>
      <c r="B9222" t="s">
        <v>115</v>
      </c>
      <c r="C9222" s="14" t="s">
        <v>383</v>
      </c>
      <c r="D9222" t="s">
        <v>465</v>
      </c>
      <c r="E9222" t="s">
        <v>483</v>
      </c>
      <c r="F9222" s="20">
        <v>2047</v>
      </c>
      <c r="G9222" s="20">
        <v>50</v>
      </c>
      <c r="H9222" s="11">
        <v>8131.6335543341102</v>
      </c>
      <c r="I9222" s="10">
        <v>4360536.9661505604</v>
      </c>
      <c r="J9222" s="33">
        <f t="shared" si="576"/>
        <v>1.8648239006932757E-3</v>
      </c>
      <c r="K9222" s="33">
        <f t="shared" si="577"/>
        <v>1.8630861969413104E-3</v>
      </c>
      <c r="L9222" s="33">
        <f t="shared" si="578"/>
        <v>0.98719884922485035</v>
      </c>
      <c r="M9222" s="33">
        <f t="shared" si="579"/>
        <v>0.98535961267522321</v>
      </c>
    </row>
    <row r="9223" spans="1:13" ht="41.4">
      <c r="A9223" t="s">
        <v>164</v>
      </c>
      <c r="B9223" t="s">
        <v>115</v>
      </c>
      <c r="C9223" s="14" t="s">
        <v>383</v>
      </c>
      <c r="D9223" t="s">
        <v>465</v>
      </c>
      <c r="E9223" t="s">
        <v>483</v>
      </c>
      <c r="F9223" s="20">
        <v>2047</v>
      </c>
      <c r="G9223" s="20">
        <v>51</v>
      </c>
      <c r="H9223" s="11">
        <v>8554.5389522796395</v>
      </c>
      <c r="I9223" s="10">
        <v>4303931.2851645201</v>
      </c>
      <c r="J9223" s="33">
        <f t="shared" si="576"/>
        <v>1.9876104857358655E-3</v>
      </c>
      <c r="K9223" s="33">
        <f t="shared" si="577"/>
        <v>1.9856364960718631E-3</v>
      </c>
      <c r="L9223" s="33">
        <f t="shared" si="578"/>
        <v>0.98535961267522321</v>
      </c>
      <c r="M9223" s="33">
        <f t="shared" si="579"/>
        <v>0.98340304666653999</v>
      </c>
    </row>
    <row r="9224" spans="1:13" ht="41.4">
      <c r="A9224" t="s">
        <v>164</v>
      </c>
      <c r="B9224" t="s">
        <v>115</v>
      </c>
      <c r="C9224" s="14" t="s">
        <v>383</v>
      </c>
      <c r="D9224" t="s">
        <v>465</v>
      </c>
      <c r="E9224" t="s">
        <v>483</v>
      </c>
      <c r="F9224" s="20">
        <v>2047</v>
      </c>
      <c r="G9224" s="20">
        <v>52</v>
      </c>
      <c r="H9224" s="11">
        <v>9215.1221742864891</v>
      </c>
      <c r="I9224" s="10">
        <v>4218015.8569571804</v>
      </c>
      <c r="J9224" s="33">
        <f t="shared" si="576"/>
        <v>2.1847054365827239E-3</v>
      </c>
      <c r="K9224" s="33">
        <f t="shared" si="577"/>
        <v>2.1823207046222093E-3</v>
      </c>
      <c r="L9224" s="33">
        <f t="shared" si="578"/>
        <v>0.98340304666653999</v>
      </c>
      <c r="M9224" s="33">
        <f t="shared" si="579"/>
        <v>0.981256945836811</v>
      </c>
    </row>
    <row r="9225" spans="1:13" ht="41.4">
      <c r="A9225" t="s">
        <v>164</v>
      </c>
      <c r="B9225" t="s">
        <v>115</v>
      </c>
      <c r="C9225" s="14" t="s">
        <v>383</v>
      </c>
      <c r="D9225" t="s">
        <v>465</v>
      </c>
      <c r="E9225" t="s">
        <v>483</v>
      </c>
      <c r="F9225" s="20">
        <v>2047</v>
      </c>
      <c r="G9225" s="20">
        <v>53</v>
      </c>
      <c r="H9225" s="11">
        <v>9927.7257438182405</v>
      </c>
      <c r="I9225" s="10">
        <v>4145825.4740722901</v>
      </c>
      <c r="J9225" s="33">
        <f t="shared" si="576"/>
        <v>2.3946318545982124E-3</v>
      </c>
      <c r="K9225" s="33">
        <f t="shared" si="577"/>
        <v>2.3917670109435685E-3</v>
      </c>
      <c r="L9225" s="33">
        <f t="shared" si="578"/>
        <v>0.981256945836811</v>
      </c>
      <c r="M9225" s="33">
        <f t="shared" si="579"/>
        <v>0.97891000784449933</v>
      </c>
    </row>
    <row r="9226" spans="1:13" ht="41.4">
      <c r="A9226" t="s">
        <v>164</v>
      </c>
      <c r="B9226" t="s">
        <v>115</v>
      </c>
      <c r="C9226" s="14" t="s">
        <v>383</v>
      </c>
      <c r="D9226" t="s">
        <v>465</v>
      </c>
      <c r="E9226" t="s">
        <v>483</v>
      </c>
      <c r="F9226" s="20">
        <v>2047</v>
      </c>
      <c r="G9226" s="20">
        <v>54</v>
      </c>
      <c r="H9226" s="11">
        <v>10672.1697463121</v>
      </c>
      <c r="I9226" s="10">
        <v>4075682.3682127502</v>
      </c>
      <c r="J9226" s="33">
        <f t="shared" si="576"/>
        <v>2.6184988873389592E-3</v>
      </c>
      <c r="K9226" s="33">
        <f t="shared" si="577"/>
        <v>2.6150736094751048E-3</v>
      </c>
      <c r="L9226" s="33">
        <f t="shared" si="578"/>
        <v>0.97891000784449933</v>
      </c>
      <c r="M9226" s="33">
        <f t="shared" si="579"/>
        <v>0.97635008611693408</v>
      </c>
    </row>
    <row r="9227" spans="1:13" ht="41.4">
      <c r="A9227" t="s">
        <v>164</v>
      </c>
      <c r="B9227" t="s">
        <v>115</v>
      </c>
      <c r="C9227" s="14" t="s">
        <v>383</v>
      </c>
      <c r="D9227" t="s">
        <v>465</v>
      </c>
      <c r="E9227" t="s">
        <v>483</v>
      </c>
      <c r="F9227" s="20">
        <v>2047</v>
      </c>
      <c r="G9227" s="20">
        <v>55</v>
      </c>
      <c r="H9227" s="11">
        <v>11467.9613311785</v>
      </c>
      <c r="I9227" s="10">
        <v>4090149.1264164299</v>
      </c>
      <c r="J9227" s="33">
        <f t="shared" si="576"/>
        <v>2.8038002959628306E-3</v>
      </c>
      <c r="K9227" s="33">
        <f t="shared" si="577"/>
        <v>2.799873318923507E-3</v>
      </c>
      <c r="L9227" s="33">
        <f t="shared" si="578"/>
        <v>0.97635008611693408</v>
      </c>
      <c r="M9227" s="33">
        <f t="shared" si="579"/>
        <v>0.97361642956088656</v>
      </c>
    </row>
    <row r="9228" spans="1:13" ht="41.4">
      <c r="A9228" t="s">
        <v>164</v>
      </c>
      <c r="B9228" t="s">
        <v>115</v>
      </c>
      <c r="C9228" s="14" t="s">
        <v>383</v>
      </c>
      <c r="D9228" t="s">
        <v>465</v>
      </c>
      <c r="E9228" t="s">
        <v>483</v>
      </c>
      <c r="F9228" s="20">
        <v>2047</v>
      </c>
      <c r="G9228" s="20">
        <v>56</v>
      </c>
      <c r="H9228" s="11">
        <v>12204.5380042503</v>
      </c>
      <c r="I9228" s="10">
        <v>4083568.9332162598</v>
      </c>
      <c r="J9228" s="33">
        <f t="shared" si="576"/>
        <v>2.9886940085612525E-3</v>
      </c>
      <c r="K9228" s="33">
        <f t="shared" si="577"/>
        <v>2.984232308614998E-3</v>
      </c>
      <c r="L9228" s="33">
        <f t="shared" si="578"/>
        <v>0.97361642956088656</v>
      </c>
      <c r="M9228" s="33">
        <f t="shared" si="579"/>
        <v>0.97071093195559255</v>
      </c>
    </row>
    <row r="9229" spans="1:13" ht="41.4">
      <c r="A9229" t="s">
        <v>164</v>
      </c>
      <c r="B9229" t="s">
        <v>115</v>
      </c>
      <c r="C9229" s="14" t="s">
        <v>383</v>
      </c>
      <c r="D9229" t="s">
        <v>465</v>
      </c>
      <c r="E9229" t="s">
        <v>483</v>
      </c>
      <c r="F9229" s="20">
        <v>2047</v>
      </c>
      <c r="G9229" s="20">
        <v>57</v>
      </c>
      <c r="H9229" s="11">
        <v>17895.022392383598</v>
      </c>
      <c r="I9229" s="10">
        <v>6003897.9867380196</v>
      </c>
      <c r="J9229" s="33">
        <f t="shared" si="576"/>
        <v>2.9805673633882227E-3</v>
      </c>
      <c r="K9229" s="33">
        <f t="shared" si="577"/>
        <v>2.9761298823163251E-3</v>
      </c>
      <c r="L9229" s="33">
        <f t="shared" si="578"/>
        <v>0.97071093195559255</v>
      </c>
      <c r="M9229" s="33">
        <f t="shared" si="579"/>
        <v>0.96782197014390836</v>
      </c>
    </row>
    <row r="9230" spans="1:13" ht="41.4">
      <c r="A9230" t="s">
        <v>164</v>
      </c>
      <c r="B9230" t="s">
        <v>115</v>
      </c>
      <c r="C9230" s="14" t="s">
        <v>383</v>
      </c>
      <c r="D9230" t="s">
        <v>465</v>
      </c>
      <c r="E9230" t="s">
        <v>483</v>
      </c>
      <c r="F9230" s="20">
        <v>2047</v>
      </c>
      <c r="G9230" s="20">
        <v>58</v>
      </c>
      <c r="H9230" s="11">
        <v>14337.7915389709</v>
      </c>
      <c r="I9230" s="10">
        <v>3992476.4735468701</v>
      </c>
      <c r="J9230" s="33">
        <f t="shared" si="576"/>
        <v>3.5912025115162095E-3</v>
      </c>
      <c r="K9230" s="33">
        <f t="shared" si="577"/>
        <v>3.5847618559831096E-3</v>
      </c>
      <c r="L9230" s="33">
        <f t="shared" si="578"/>
        <v>0.96782197014390836</v>
      </c>
      <c r="M9230" s="33">
        <f t="shared" si="579"/>
        <v>0.96435255886195403</v>
      </c>
    </row>
    <row r="9231" spans="1:13" ht="41.4">
      <c r="A9231" t="s">
        <v>164</v>
      </c>
      <c r="B9231" t="s">
        <v>115</v>
      </c>
      <c r="C9231" s="14" t="s">
        <v>383</v>
      </c>
      <c r="D9231" t="s">
        <v>465</v>
      </c>
      <c r="E9231" t="s">
        <v>483</v>
      </c>
      <c r="F9231" s="20">
        <v>2047</v>
      </c>
      <c r="G9231" s="20">
        <v>59</v>
      </c>
      <c r="H9231" s="11">
        <v>15565.601999738699</v>
      </c>
      <c r="I9231" s="10">
        <v>3947372.4726516302</v>
      </c>
      <c r="J9231" s="33">
        <f t="shared" si="576"/>
        <v>3.9432817925293415E-3</v>
      </c>
      <c r="K9231" s="33">
        <f t="shared" si="577"/>
        <v>3.9355172661397209E-3</v>
      </c>
      <c r="L9231" s="33">
        <f t="shared" si="578"/>
        <v>0.96435255886195403</v>
      </c>
      <c r="M9231" s="33">
        <f t="shared" si="579"/>
        <v>0.96055733271590682</v>
      </c>
    </row>
    <row r="9232" spans="1:13" ht="41.4">
      <c r="A9232" t="s">
        <v>164</v>
      </c>
      <c r="B9232" t="s">
        <v>115</v>
      </c>
      <c r="C9232" s="14" t="s">
        <v>383</v>
      </c>
      <c r="D9232" t="s">
        <v>465</v>
      </c>
      <c r="E9232" t="s">
        <v>483</v>
      </c>
      <c r="F9232" s="20">
        <v>2047</v>
      </c>
      <c r="G9232" s="20">
        <v>60</v>
      </c>
      <c r="H9232" s="11">
        <v>16248.947183669099</v>
      </c>
      <c r="I9232" s="10">
        <v>3794873.9335203399</v>
      </c>
      <c r="J9232" s="33">
        <f t="shared" si="576"/>
        <v>4.281814750192678E-3</v>
      </c>
      <c r="K9232" s="33">
        <f t="shared" si="577"/>
        <v>4.2726608511756137E-3</v>
      </c>
      <c r="L9232" s="33">
        <f t="shared" si="578"/>
        <v>0.96055733271590682</v>
      </c>
      <c r="M9232" s="33">
        <f t="shared" si="579"/>
        <v>0.9564531970051019</v>
      </c>
    </row>
    <row r="9233" spans="1:13" ht="41.4">
      <c r="A9233" t="s">
        <v>164</v>
      </c>
      <c r="B9233" t="s">
        <v>115</v>
      </c>
      <c r="C9233" s="14" t="s">
        <v>383</v>
      </c>
      <c r="D9233" t="s">
        <v>465</v>
      </c>
      <c r="E9233" t="s">
        <v>483</v>
      </c>
      <c r="F9233" s="20">
        <v>2047</v>
      </c>
      <c r="G9233" s="20">
        <v>61</v>
      </c>
      <c r="H9233" s="11">
        <v>17111.712828428499</v>
      </c>
      <c r="I9233" s="10">
        <v>3729306.7345117298</v>
      </c>
      <c r="J9233" s="33">
        <f t="shared" si="576"/>
        <v>4.5884433881700805E-3</v>
      </c>
      <c r="K9233" s="33">
        <f t="shared" si="577"/>
        <v>4.5779325640591395E-3</v>
      </c>
      <c r="L9233" s="33">
        <f t="shared" si="578"/>
        <v>0.9564531970051019</v>
      </c>
      <c r="M9233" s="33">
        <f t="shared" si="579"/>
        <v>0.95207461876853372</v>
      </c>
    </row>
    <row r="9234" spans="1:13" ht="41.4">
      <c r="A9234" t="s">
        <v>164</v>
      </c>
      <c r="B9234" t="s">
        <v>115</v>
      </c>
      <c r="C9234" s="14" t="s">
        <v>383</v>
      </c>
      <c r="D9234" t="s">
        <v>465</v>
      </c>
      <c r="E9234" t="s">
        <v>483</v>
      </c>
      <c r="F9234" s="20">
        <v>2047</v>
      </c>
      <c r="G9234" s="20">
        <v>62</v>
      </c>
      <c r="H9234" s="11">
        <v>18958.401774635098</v>
      </c>
      <c r="I9234" s="10">
        <v>3744795.6506688502</v>
      </c>
      <c r="J9234" s="33">
        <f t="shared" si="576"/>
        <v>5.0625998166946642E-3</v>
      </c>
      <c r="K9234" s="33">
        <f t="shared" si="577"/>
        <v>5.0498064565686063E-3</v>
      </c>
      <c r="L9234" s="33">
        <f t="shared" si="578"/>
        <v>0.95207461876853372</v>
      </c>
      <c r="M9234" s="33">
        <f t="shared" si="579"/>
        <v>0.94726682621154124</v>
      </c>
    </row>
    <row r="9235" spans="1:13" ht="41.4">
      <c r="A9235" t="s">
        <v>164</v>
      </c>
      <c r="B9235" t="s">
        <v>115</v>
      </c>
      <c r="C9235" s="14" t="s">
        <v>383</v>
      </c>
      <c r="D9235" t="s">
        <v>465</v>
      </c>
      <c r="E9235" t="s">
        <v>483</v>
      </c>
      <c r="F9235" s="20">
        <v>2047</v>
      </c>
      <c r="G9235" s="20">
        <v>63</v>
      </c>
      <c r="H9235" s="11">
        <v>21086.627849872399</v>
      </c>
      <c r="I9235" s="10">
        <v>3777800.1726436899</v>
      </c>
      <c r="J9235" s="33">
        <f t="shared" si="576"/>
        <v>5.5817213421100725E-3</v>
      </c>
      <c r="K9235" s="33">
        <f t="shared" si="577"/>
        <v>5.5661724787985367E-3</v>
      </c>
      <c r="L9235" s="33">
        <f t="shared" si="578"/>
        <v>0.94726682621154124</v>
      </c>
      <c r="M9235" s="33">
        <f t="shared" si="579"/>
        <v>0.94199417567340371</v>
      </c>
    </row>
    <row r="9236" spans="1:13" ht="41.4">
      <c r="A9236" t="s">
        <v>164</v>
      </c>
      <c r="B9236" t="s">
        <v>115</v>
      </c>
      <c r="C9236" s="14" t="s">
        <v>383</v>
      </c>
      <c r="D9236" t="s">
        <v>465</v>
      </c>
      <c r="E9236" t="s">
        <v>483</v>
      </c>
      <c r="F9236" s="20">
        <v>2047</v>
      </c>
      <c r="G9236" s="20">
        <v>64</v>
      </c>
      <c r="H9236" s="11">
        <v>22809.085151654999</v>
      </c>
      <c r="I9236" s="10">
        <v>3710932.3822431099</v>
      </c>
      <c r="J9236" s="33">
        <f t="shared" si="576"/>
        <v>6.1464566858714419E-3</v>
      </c>
      <c r="K9236" s="33">
        <f t="shared" si="577"/>
        <v>6.1276058626728025E-3</v>
      </c>
      <c r="L9236" s="33">
        <f t="shared" si="578"/>
        <v>0.94199417567340371</v>
      </c>
      <c r="M9236" s="33">
        <f t="shared" si="579"/>
        <v>0.9362220066399437</v>
      </c>
    </row>
    <row r="9237" spans="1:13" ht="41.4">
      <c r="A9237" t="s">
        <v>164</v>
      </c>
      <c r="B9237" t="s">
        <v>115</v>
      </c>
      <c r="C9237" s="14" t="s">
        <v>383</v>
      </c>
      <c r="D9237" t="s">
        <v>465</v>
      </c>
      <c r="E9237" t="s">
        <v>483</v>
      </c>
      <c r="F9237" s="20">
        <v>2047</v>
      </c>
      <c r="G9237" s="20">
        <v>65</v>
      </c>
      <c r="H9237" s="11">
        <v>22848.260872384599</v>
      </c>
      <c r="I9237" s="10">
        <v>3543873.5075896098</v>
      </c>
      <c r="J9237" s="33">
        <f t="shared" si="576"/>
        <v>6.4472563209303155E-3</v>
      </c>
      <c r="K9237" s="33">
        <f t="shared" si="577"/>
        <v>6.4265173576362189E-3</v>
      </c>
      <c r="L9237" s="33">
        <f t="shared" si="578"/>
        <v>0.9362220066399437</v>
      </c>
      <c r="M9237" s="33">
        <f t="shared" si="579"/>
        <v>0.93020535966367113</v>
      </c>
    </row>
    <row r="9238" spans="1:13" ht="41.4">
      <c r="A9238" t="s">
        <v>164</v>
      </c>
      <c r="B9238" t="s">
        <v>115</v>
      </c>
      <c r="C9238" s="14" t="s">
        <v>383</v>
      </c>
      <c r="D9238" t="s">
        <v>465</v>
      </c>
      <c r="E9238" t="s">
        <v>483</v>
      </c>
      <c r="F9238" s="20">
        <v>2047</v>
      </c>
      <c r="G9238" s="20">
        <v>66</v>
      </c>
      <c r="H9238" s="11">
        <v>23760.9713515728</v>
      </c>
      <c r="I9238" s="10">
        <v>3429634.8233488998</v>
      </c>
      <c r="J9238" s="33">
        <f t="shared" si="576"/>
        <v>6.9281345027781037E-3</v>
      </c>
      <c r="K9238" s="33">
        <f t="shared" si="577"/>
        <v>6.9041903070469202E-3</v>
      </c>
      <c r="L9238" s="33">
        <f t="shared" si="578"/>
        <v>0.93020535966367113</v>
      </c>
      <c r="M9238" s="33">
        <f t="shared" si="579"/>
        <v>0.92378304483591811</v>
      </c>
    </row>
    <row r="9239" spans="1:13" ht="41.4">
      <c r="A9239" t="s">
        <v>164</v>
      </c>
      <c r="B9239" t="s">
        <v>115</v>
      </c>
      <c r="C9239" s="14" t="s">
        <v>383</v>
      </c>
      <c r="D9239" t="s">
        <v>465</v>
      </c>
      <c r="E9239" t="s">
        <v>483</v>
      </c>
      <c r="F9239" s="20">
        <v>2047</v>
      </c>
      <c r="G9239" s="20">
        <v>67</v>
      </c>
      <c r="H9239" s="11">
        <v>25404.019030280298</v>
      </c>
      <c r="I9239" s="10">
        <v>3326044.6339117102</v>
      </c>
      <c r="J9239" s="33">
        <f t="shared" si="576"/>
        <v>7.637906831215016E-3</v>
      </c>
      <c r="K9239" s="33">
        <f t="shared" si="577"/>
        <v>7.6088121421322708E-3</v>
      </c>
      <c r="L9239" s="33">
        <f t="shared" si="578"/>
        <v>0.92378304483591811</v>
      </c>
      <c r="M9239" s="33">
        <f t="shared" si="579"/>
        <v>0.91675415318767461</v>
      </c>
    </row>
    <row r="9240" spans="1:13" ht="41.4">
      <c r="A9240" t="s">
        <v>164</v>
      </c>
      <c r="B9240" t="s">
        <v>115</v>
      </c>
      <c r="C9240" s="14" t="s">
        <v>383</v>
      </c>
      <c r="D9240" t="s">
        <v>465</v>
      </c>
      <c r="E9240" t="s">
        <v>483</v>
      </c>
      <c r="F9240" s="20">
        <v>2047</v>
      </c>
      <c r="G9240" s="20">
        <v>68</v>
      </c>
      <c r="H9240" s="11">
        <v>27083.908295500001</v>
      </c>
      <c r="I9240" s="10">
        <v>3215123.7525265398</v>
      </c>
      <c r="J9240" s="33">
        <f t="shared" si="576"/>
        <v>8.4239084962800144E-3</v>
      </c>
      <c r="K9240" s="33">
        <f t="shared" si="577"/>
        <v>8.3885267995327251E-3</v>
      </c>
      <c r="L9240" s="33">
        <f t="shared" si="578"/>
        <v>0.91675415318767461</v>
      </c>
      <c r="M9240" s="33">
        <f t="shared" si="579"/>
        <v>0.90906393640507688</v>
      </c>
    </row>
    <row r="9241" spans="1:13" ht="41.4">
      <c r="A9241" t="s">
        <v>164</v>
      </c>
      <c r="B9241" t="s">
        <v>115</v>
      </c>
      <c r="C9241" s="14" t="s">
        <v>383</v>
      </c>
      <c r="D9241" t="s">
        <v>465</v>
      </c>
      <c r="E9241" t="s">
        <v>483</v>
      </c>
      <c r="F9241" s="20">
        <v>2047</v>
      </c>
      <c r="G9241" s="20">
        <v>69</v>
      </c>
      <c r="H9241" s="11">
        <v>28682.841409458601</v>
      </c>
      <c r="I9241" s="10">
        <v>3086122.7754308302</v>
      </c>
      <c r="J9241" s="33">
        <f t="shared" si="576"/>
        <v>9.2941349053925464E-3</v>
      </c>
      <c r="K9241" s="33">
        <f t="shared" si="577"/>
        <v>9.2510779292708234E-3</v>
      </c>
      <c r="L9241" s="33">
        <f t="shared" si="578"/>
        <v>0.90906393640507688</v>
      </c>
      <c r="M9241" s="33">
        <f t="shared" si="579"/>
        <v>0.90065411508670379</v>
      </c>
    </row>
    <row r="9242" spans="1:13" ht="41.4">
      <c r="A9242" t="s">
        <v>164</v>
      </c>
      <c r="B9242" t="s">
        <v>115</v>
      </c>
      <c r="C9242" s="14" t="s">
        <v>383</v>
      </c>
      <c r="D9242" t="s">
        <v>465</v>
      </c>
      <c r="E9242" t="s">
        <v>483</v>
      </c>
      <c r="F9242" s="20">
        <v>2048</v>
      </c>
      <c r="G9242" s="20">
        <v>30</v>
      </c>
      <c r="H9242" s="11">
        <v>605.87436849564995</v>
      </c>
      <c r="I9242" s="10">
        <v>4275335.5538506396</v>
      </c>
      <c r="J9242" s="33">
        <f t="shared" si="576"/>
        <v>1.4171387505478042E-4</v>
      </c>
      <c r="K9242" s="33">
        <f t="shared" si="577"/>
        <v>1.4170383411793441E-4</v>
      </c>
      <c r="L9242" s="33">
        <f t="shared" si="578"/>
        <v>1</v>
      </c>
      <c r="M9242" s="33">
        <f t="shared" si="579"/>
        <v>0.99985829616588207</v>
      </c>
    </row>
    <row r="9243" spans="1:13" ht="41.4">
      <c r="A9243" t="s">
        <v>164</v>
      </c>
      <c r="B9243" t="s">
        <v>115</v>
      </c>
      <c r="C9243" s="14" t="s">
        <v>383</v>
      </c>
      <c r="D9243" t="s">
        <v>465</v>
      </c>
      <c r="E9243" t="s">
        <v>483</v>
      </c>
      <c r="F9243" s="20">
        <v>2048</v>
      </c>
      <c r="G9243" s="20">
        <v>31</v>
      </c>
      <c r="H9243" s="11">
        <v>783.56409697472895</v>
      </c>
      <c r="I9243" s="10">
        <v>4315878.2184351403</v>
      </c>
      <c r="J9243" s="33">
        <f t="shared" si="576"/>
        <v>1.8155380140889036E-4</v>
      </c>
      <c r="K9243" s="33">
        <f t="shared" si="577"/>
        <v>1.8153732151482416E-4</v>
      </c>
      <c r="L9243" s="33">
        <f t="shared" si="578"/>
        <v>0.99985829616588207</v>
      </c>
      <c r="M9243" s="33">
        <f t="shared" si="579"/>
        <v>0.99967678456890174</v>
      </c>
    </row>
    <row r="9244" spans="1:13" ht="41.4">
      <c r="A9244" t="s">
        <v>164</v>
      </c>
      <c r="B9244" t="s">
        <v>115</v>
      </c>
      <c r="C9244" s="14" t="s">
        <v>383</v>
      </c>
      <c r="D9244" t="s">
        <v>465</v>
      </c>
      <c r="E9244" t="s">
        <v>483</v>
      </c>
      <c r="F9244" s="20">
        <v>2048</v>
      </c>
      <c r="G9244" s="20">
        <v>32</v>
      </c>
      <c r="H9244" s="11">
        <v>900.30286541916303</v>
      </c>
      <c r="I9244" s="10">
        <v>4578461.1698091803</v>
      </c>
      <c r="J9244" s="33">
        <f t="shared" si="576"/>
        <v>1.9663874651943059E-4</v>
      </c>
      <c r="K9244" s="33">
        <f t="shared" si="577"/>
        <v>1.9661941438831043E-4</v>
      </c>
      <c r="L9244" s="33">
        <f t="shared" si="578"/>
        <v>0.99967678456890174</v>
      </c>
      <c r="M9244" s="33">
        <f t="shared" si="579"/>
        <v>0.99948022870494224</v>
      </c>
    </row>
    <row r="9245" spans="1:13" ht="41.4">
      <c r="A9245" t="s">
        <v>164</v>
      </c>
      <c r="B9245" t="s">
        <v>115</v>
      </c>
      <c r="C9245" s="14" t="s">
        <v>383</v>
      </c>
      <c r="D9245" t="s">
        <v>465</v>
      </c>
      <c r="E9245" t="s">
        <v>483</v>
      </c>
      <c r="F9245" s="20">
        <v>2048</v>
      </c>
      <c r="G9245" s="20">
        <v>33</v>
      </c>
      <c r="H9245" s="11">
        <v>990.61522326104205</v>
      </c>
      <c r="I9245" s="10">
        <v>4627050.7310333597</v>
      </c>
      <c r="J9245" s="33">
        <f t="shared" si="576"/>
        <v>2.1409214656261351E-4</v>
      </c>
      <c r="K9245" s="33">
        <f t="shared" si="577"/>
        <v>2.1406923047440074E-4</v>
      </c>
      <c r="L9245" s="33">
        <f t="shared" si="578"/>
        <v>0.99948022870494224</v>
      </c>
      <c r="M9245" s="33">
        <f t="shared" si="579"/>
        <v>0.99926627074150898</v>
      </c>
    </row>
    <row r="9246" spans="1:13" ht="41.4">
      <c r="A9246" t="s">
        <v>164</v>
      </c>
      <c r="B9246" t="s">
        <v>115</v>
      </c>
      <c r="C9246" s="14" t="s">
        <v>383</v>
      </c>
      <c r="D9246" t="s">
        <v>465</v>
      </c>
      <c r="E9246" t="s">
        <v>483</v>
      </c>
      <c r="F9246" s="20">
        <v>2048</v>
      </c>
      <c r="G9246" s="20">
        <v>34</v>
      </c>
      <c r="H9246" s="11">
        <v>1064.13676013449</v>
      </c>
      <c r="I9246" s="10">
        <v>4693065.2607162604</v>
      </c>
      <c r="J9246" s="33">
        <f t="shared" si="576"/>
        <v>2.26746635944304E-4</v>
      </c>
      <c r="K9246" s="33">
        <f t="shared" si="577"/>
        <v>2.2672093086872902E-4</v>
      </c>
      <c r="L9246" s="33">
        <f t="shared" si="578"/>
        <v>0.99926627074150898</v>
      </c>
      <c r="M9246" s="33">
        <f t="shared" si="579"/>
        <v>0.99903971616242071</v>
      </c>
    </row>
    <row r="9247" spans="1:13" ht="41.4">
      <c r="A9247" t="s">
        <v>164</v>
      </c>
      <c r="B9247" t="s">
        <v>115</v>
      </c>
      <c r="C9247" s="14" t="s">
        <v>383</v>
      </c>
      <c r="D9247" t="s">
        <v>465</v>
      </c>
      <c r="E9247" t="s">
        <v>483</v>
      </c>
      <c r="F9247" s="20">
        <v>2048</v>
      </c>
      <c r="G9247" s="20">
        <v>35</v>
      </c>
      <c r="H9247" s="11">
        <v>1398.2530337804801</v>
      </c>
      <c r="I9247" s="10">
        <v>4760350.15208265</v>
      </c>
      <c r="J9247" s="33">
        <f t="shared" si="576"/>
        <v>2.9372903024134589E-4</v>
      </c>
      <c r="K9247" s="33">
        <f t="shared" si="577"/>
        <v>2.9368589609313211E-4</v>
      </c>
      <c r="L9247" s="33">
        <f t="shared" si="578"/>
        <v>0.99903971616242071</v>
      </c>
      <c r="M9247" s="33">
        <f t="shared" si="579"/>
        <v>0.99874631228814692</v>
      </c>
    </row>
    <row r="9248" spans="1:13" ht="41.4">
      <c r="A9248" t="s">
        <v>164</v>
      </c>
      <c r="B9248" t="s">
        <v>115</v>
      </c>
      <c r="C9248" s="14" t="s">
        <v>383</v>
      </c>
      <c r="D9248" t="s">
        <v>465</v>
      </c>
      <c r="E9248" t="s">
        <v>483</v>
      </c>
      <c r="F9248" s="20">
        <v>2048</v>
      </c>
      <c r="G9248" s="20">
        <v>36</v>
      </c>
      <c r="H9248" s="11">
        <v>1615.40552785412</v>
      </c>
      <c r="I9248" s="10">
        <v>4871240.7530194102</v>
      </c>
      <c r="J9248" s="33">
        <f t="shared" si="576"/>
        <v>3.3162095855205275E-4</v>
      </c>
      <c r="K9248" s="33">
        <f t="shared" si="577"/>
        <v>3.3156597839967272E-4</v>
      </c>
      <c r="L9248" s="33">
        <f t="shared" si="578"/>
        <v>0.99874631228814692</v>
      </c>
      <c r="M9248" s="33">
        <f t="shared" si="579"/>
        <v>0.99841516198994007</v>
      </c>
    </row>
    <row r="9249" spans="1:13" ht="41.4">
      <c r="A9249" t="s">
        <v>164</v>
      </c>
      <c r="B9249" t="s">
        <v>115</v>
      </c>
      <c r="C9249" s="14" t="s">
        <v>383</v>
      </c>
      <c r="D9249" t="s">
        <v>465</v>
      </c>
      <c r="E9249" t="s">
        <v>483</v>
      </c>
      <c r="F9249" s="20">
        <v>2048</v>
      </c>
      <c r="G9249" s="20">
        <v>37</v>
      </c>
      <c r="H9249" s="11">
        <v>1727.8146757086199</v>
      </c>
      <c r="I9249" s="10">
        <v>4842018.0899829101</v>
      </c>
      <c r="J9249" s="33">
        <f t="shared" si="576"/>
        <v>3.5683771592739304E-4</v>
      </c>
      <c r="K9249" s="33">
        <f t="shared" si="577"/>
        <v>3.5677405692180475E-4</v>
      </c>
      <c r="L9249" s="33">
        <f t="shared" si="578"/>
        <v>0.99841516198994007</v>
      </c>
      <c r="M9249" s="33">
        <f t="shared" si="579"/>
        <v>0.99805895336210471</v>
      </c>
    </row>
    <row r="9250" spans="1:13" ht="41.4">
      <c r="A9250" t="s">
        <v>164</v>
      </c>
      <c r="B9250" t="s">
        <v>115</v>
      </c>
      <c r="C9250" s="14" t="s">
        <v>383</v>
      </c>
      <c r="D9250" t="s">
        <v>465</v>
      </c>
      <c r="E9250" t="s">
        <v>483</v>
      </c>
      <c r="F9250" s="20">
        <v>2048</v>
      </c>
      <c r="G9250" s="20">
        <v>38</v>
      </c>
      <c r="H9250" s="11">
        <v>1813.8878983142699</v>
      </c>
      <c r="I9250" s="10">
        <v>4707485.2335897004</v>
      </c>
      <c r="J9250" s="33">
        <f t="shared" si="576"/>
        <v>3.8531993374540799E-4</v>
      </c>
      <c r="K9250" s="33">
        <f t="shared" si="577"/>
        <v>3.8524570755360532E-4</v>
      </c>
      <c r="L9250" s="33">
        <f t="shared" si="578"/>
        <v>0.99805895336210471</v>
      </c>
      <c r="M9250" s="33">
        <f t="shared" si="579"/>
        <v>0.99767445543443656</v>
      </c>
    </row>
    <row r="9251" spans="1:13" ht="41.4">
      <c r="A9251" t="s">
        <v>164</v>
      </c>
      <c r="B9251" t="s">
        <v>115</v>
      </c>
      <c r="C9251" s="14" t="s">
        <v>383</v>
      </c>
      <c r="D9251" t="s">
        <v>465</v>
      </c>
      <c r="E9251" t="s">
        <v>483</v>
      </c>
      <c r="F9251" s="20">
        <v>2048</v>
      </c>
      <c r="G9251" s="20">
        <v>39</v>
      </c>
      <c r="H9251" s="11">
        <v>1934.13951765915</v>
      </c>
      <c r="I9251" s="10">
        <v>4635124.0241875201</v>
      </c>
      <c r="J9251" s="33">
        <f t="shared" si="576"/>
        <v>4.1727891369598913E-4</v>
      </c>
      <c r="K9251" s="33">
        <f t="shared" si="577"/>
        <v>4.1719186495836613E-4</v>
      </c>
      <c r="L9251" s="33">
        <f t="shared" si="578"/>
        <v>0.99767445543443656</v>
      </c>
      <c r="M9251" s="33">
        <f t="shared" si="579"/>
        <v>0.99725823376775258</v>
      </c>
    </row>
    <row r="9252" spans="1:13" ht="41.4">
      <c r="A9252" t="s">
        <v>164</v>
      </c>
      <c r="B9252" t="s">
        <v>115</v>
      </c>
      <c r="C9252" s="14" t="s">
        <v>383</v>
      </c>
      <c r="D9252" t="s">
        <v>465</v>
      </c>
      <c r="E9252" t="s">
        <v>483</v>
      </c>
      <c r="F9252" s="20">
        <v>2048</v>
      </c>
      <c r="G9252" s="20">
        <v>40</v>
      </c>
      <c r="H9252" s="11">
        <v>2578.2347786354999</v>
      </c>
      <c r="I9252" s="10">
        <v>4590202.1150374003</v>
      </c>
      <c r="J9252" s="33">
        <f t="shared" si="576"/>
        <v>5.6168219046156154E-4</v>
      </c>
      <c r="K9252" s="33">
        <f t="shared" si="577"/>
        <v>5.6152447654977955E-4</v>
      </c>
      <c r="L9252" s="33">
        <f t="shared" si="578"/>
        <v>0.99725823376775258</v>
      </c>
      <c r="M9252" s="33">
        <f t="shared" si="579"/>
        <v>0.99669824886005121</v>
      </c>
    </row>
    <row r="9253" spans="1:13" ht="41.4">
      <c r="A9253" t="s">
        <v>164</v>
      </c>
      <c r="B9253" t="s">
        <v>115</v>
      </c>
      <c r="C9253" s="14" t="s">
        <v>383</v>
      </c>
      <c r="D9253" t="s">
        <v>465</v>
      </c>
      <c r="E9253" t="s">
        <v>483</v>
      </c>
      <c r="F9253" s="20">
        <v>2048</v>
      </c>
      <c r="G9253" s="20">
        <v>41</v>
      </c>
      <c r="H9253" s="11">
        <v>2872.5577312723299</v>
      </c>
      <c r="I9253" s="10">
        <v>4611610.5862825103</v>
      </c>
      <c r="J9253" s="33">
        <f t="shared" si="576"/>
        <v>6.2289685512842538E-4</v>
      </c>
      <c r="K9253" s="33">
        <f t="shared" si="577"/>
        <v>6.2270289515675703E-4</v>
      </c>
      <c r="L9253" s="33">
        <f t="shared" si="578"/>
        <v>0.99669824886005121</v>
      </c>
      <c r="M9253" s="33">
        <f t="shared" si="579"/>
        <v>0.99607760197488837</v>
      </c>
    </row>
    <row r="9254" spans="1:13" ht="41.4">
      <c r="A9254" t="s">
        <v>164</v>
      </c>
      <c r="B9254" t="s">
        <v>115</v>
      </c>
      <c r="C9254" s="14" t="s">
        <v>383</v>
      </c>
      <c r="D9254" t="s">
        <v>465</v>
      </c>
      <c r="E9254" t="s">
        <v>483</v>
      </c>
      <c r="F9254" s="20">
        <v>2048</v>
      </c>
      <c r="G9254" s="20">
        <v>42</v>
      </c>
      <c r="H9254" s="11">
        <v>3072.6680092665001</v>
      </c>
      <c r="I9254" s="10">
        <v>4525888.1857845299</v>
      </c>
      <c r="J9254" s="33">
        <f t="shared" si="576"/>
        <v>6.7890939482718917E-4</v>
      </c>
      <c r="K9254" s="33">
        <f t="shared" si="577"/>
        <v>6.7867898798879001E-4</v>
      </c>
      <c r="L9254" s="33">
        <f t="shared" si="578"/>
        <v>0.99607760197488837</v>
      </c>
      <c r="M9254" s="33">
        <f t="shared" si="579"/>
        <v>0.99540158503602172</v>
      </c>
    </row>
    <row r="9255" spans="1:13" ht="41.4">
      <c r="A9255" t="s">
        <v>164</v>
      </c>
      <c r="B9255" t="s">
        <v>115</v>
      </c>
      <c r="C9255" s="14" t="s">
        <v>383</v>
      </c>
      <c r="D9255" t="s">
        <v>465</v>
      </c>
      <c r="E9255" t="s">
        <v>483</v>
      </c>
      <c r="F9255" s="20">
        <v>2048</v>
      </c>
      <c r="G9255" s="20">
        <v>43</v>
      </c>
      <c r="H9255" s="11">
        <v>3305.9661611105598</v>
      </c>
      <c r="I9255" s="10">
        <v>4461276.6884624697</v>
      </c>
      <c r="J9255" s="33">
        <f t="shared" si="576"/>
        <v>7.4103589442463496E-4</v>
      </c>
      <c r="K9255" s="33">
        <f t="shared" si="577"/>
        <v>7.4076139513501449E-4</v>
      </c>
      <c r="L9255" s="33">
        <f t="shared" si="578"/>
        <v>0.99540158503602172</v>
      </c>
      <c r="M9255" s="33">
        <f t="shared" si="579"/>
        <v>0.99466422996917081</v>
      </c>
    </row>
    <row r="9256" spans="1:13" ht="41.4">
      <c r="A9256" t="s">
        <v>164</v>
      </c>
      <c r="B9256" t="s">
        <v>115</v>
      </c>
      <c r="C9256" s="14" t="s">
        <v>383</v>
      </c>
      <c r="D9256" t="s">
        <v>465</v>
      </c>
      <c r="E9256" t="s">
        <v>483</v>
      </c>
      <c r="F9256" s="20">
        <v>2048</v>
      </c>
      <c r="G9256" s="20">
        <v>44</v>
      </c>
      <c r="H9256" s="11">
        <v>3509.1739672356498</v>
      </c>
      <c r="I9256" s="10">
        <v>4329671.9920267602</v>
      </c>
      <c r="J9256" s="33">
        <f t="shared" si="576"/>
        <v>8.104941837852646E-4</v>
      </c>
      <c r="K9256" s="33">
        <f t="shared" si="577"/>
        <v>8.1016582209203492E-4</v>
      </c>
      <c r="L9256" s="33">
        <f t="shared" si="578"/>
        <v>0.99466422996917081</v>
      </c>
      <c r="M9256" s="33">
        <f t="shared" si="579"/>
        <v>0.99385838700559226</v>
      </c>
    </row>
    <row r="9257" spans="1:13" ht="41.4">
      <c r="A9257" t="s">
        <v>164</v>
      </c>
      <c r="B9257" t="s">
        <v>115</v>
      </c>
      <c r="C9257" s="14" t="s">
        <v>383</v>
      </c>
      <c r="D9257" t="s">
        <v>465</v>
      </c>
      <c r="E9257" t="s">
        <v>483</v>
      </c>
      <c r="F9257" s="20">
        <v>2048</v>
      </c>
      <c r="G9257" s="20">
        <v>45</v>
      </c>
      <c r="H9257" s="11">
        <v>4449.7021232161296</v>
      </c>
      <c r="I9257" s="10">
        <v>4259446.1520238202</v>
      </c>
      <c r="J9257" s="33">
        <f t="shared" si="576"/>
        <v>1.0446668332928476E-3</v>
      </c>
      <c r="K9257" s="33">
        <f t="shared" si="577"/>
        <v>1.0441213588594511E-3</v>
      </c>
      <c r="L9257" s="33">
        <f t="shared" si="578"/>
        <v>0.99385838700559226</v>
      </c>
      <c r="M9257" s="33">
        <f t="shared" si="579"/>
        <v>0.99282067823603815</v>
      </c>
    </row>
    <row r="9258" spans="1:13" ht="41.4">
      <c r="A9258" t="s">
        <v>164</v>
      </c>
      <c r="B9258" t="s">
        <v>115</v>
      </c>
      <c r="C9258" s="14" t="s">
        <v>383</v>
      </c>
      <c r="D9258" t="s">
        <v>465</v>
      </c>
      <c r="E9258" t="s">
        <v>483</v>
      </c>
      <c r="F9258" s="20">
        <v>2048</v>
      </c>
      <c r="G9258" s="20">
        <v>46</v>
      </c>
      <c r="H9258" s="11">
        <v>4902.3800051334701</v>
      </c>
      <c r="I9258" s="10">
        <v>4228636.39576717</v>
      </c>
      <c r="J9258" s="33">
        <f t="shared" si="576"/>
        <v>1.1593288110655984E-3</v>
      </c>
      <c r="K9258" s="33">
        <f t="shared" si="577"/>
        <v>1.1586570490422776E-3</v>
      </c>
      <c r="L9258" s="33">
        <f t="shared" si="578"/>
        <v>0.99282067823603815</v>
      </c>
      <c r="M9258" s="33">
        <f t="shared" si="579"/>
        <v>0.99167033955876505</v>
      </c>
    </row>
    <row r="9259" spans="1:13" ht="41.4">
      <c r="A9259" t="s">
        <v>164</v>
      </c>
      <c r="B9259" t="s">
        <v>115</v>
      </c>
      <c r="C9259" s="14" t="s">
        <v>383</v>
      </c>
      <c r="D9259" t="s">
        <v>465</v>
      </c>
      <c r="E9259" t="s">
        <v>483</v>
      </c>
      <c r="F9259" s="20">
        <v>2048</v>
      </c>
      <c r="G9259" s="20">
        <v>47</v>
      </c>
      <c r="H9259" s="11">
        <v>5364.5052497493098</v>
      </c>
      <c r="I9259" s="10">
        <v>4201213.1447121697</v>
      </c>
      <c r="J9259" s="33">
        <f t="shared" si="576"/>
        <v>1.276894331462642E-3</v>
      </c>
      <c r="K9259" s="33">
        <f t="shared" si="577"/>
        <v>1.2760794487723937E-3</v>
      </c>
      <c r="L9259" s="33">
        <f t="shared" si="578"/>
        <v>0.99167033955876505</v>
      </c>
      <c r="M9259" s="33">
        <f t="shared" si="579"/>
        <v>0.99040488941849691</v>
      </c>
    </row>
    <row r="9260" spans="1:13" ht="41.4">
      <c r="A9260" t="s">
        <v>164</v>
      </c>
      <c r="B9260" t="s">
        <v>115</v>
      </c>
      <c r="C9260" s="14" t="s">
        <v>383</v>
      </c>
      <c r="D9260" t="s">
        <v>465</v>
      </c>
      <c r="E9260" t="s">
        <v>483</v>
      </c>
      <c r="F9260" s="20">
        <v>2048</v>
      </c>
      <c r="G9260" s="20">
        <v>48</v>
      </c>
      <c r="H9260" s="11">
        <v>5876.8395376826002</v>
      </c>
      <c r="I9260" s="10">
        <v>4172532.2578721102</v>
      </c>
      <c r="J9260" s="33">
        <f t="shared" si="576"/>
        <v>1.4084587426724043E-3</v>
      </c>
      <c r="K9260" s="33">
        <f t="shared" si="577"/>
        <v>1.4074673301666119E-3</v>
      </c>
      <c r="L9260" s="33">
        <f t="shared" si="578"/>
        <v>0.99040488941849691</v>
      </c>
      <c r="M9260" s="33">
        <f t="shared" si="579"/>
        <v>0.98901092689300307</v>
      </c>
    </row>
    <row r="9261" spans="1:13" ht="41.4">
      <c r="A9261" t="s">
        <v>164</v>
      </c>
      <c r="B9261" t="s">
        <v>115</v>
      </c>
      <c r="C9261" s="14" t="s">
        <v>383</v>
      </c>
      <c r="D9261" t="s">
        <v>465</v>
      </c>
      <c r="E9261" t="s">
        <v>483</v>
      </c>
      <c r="F9261" s="20">
        <v>2048</v>
      </c>
      <c r="G9261" s="20">
        <v>49</v>
      </c>
      <c r="H9261" s="11">
        <v>6498.4149019082097</v>
      </c>
      <c r="I9261" s="10">
        <v>4181121.6206844798</v>
      </c>
      <c r="J9261" s="33">
        <f t="shared" si="576"/>
        <v>1.5542276669876856E-3</v>
      </c>
      <c r="K9261" s="33">
        <f t="shared" si="577"/>
        <v>1.5530204806624148E-3</v>
      </c>
      <c r="L9261" s="33">
        <f t="shared" si="578"/>
        <v>0.98901092689300307</v>
      </c>
      <c r="M9261" s="33">
        <f t="shared" si="579"/>
        <v>0.98747497266793927</v>
      </c>
    </row>
    <row r="9262" spans="1:13" ht="41.4">
      <c r="A9262" t="s">
        <v>164</v>
      </c>
      <c r="B9262" t="s">
        <v>115</v>
      </c>
      <c r="C9262" s="14" t="s">
        <v>383</v>
      </c>
      <c r="D9262" t="s">
        <v>465</v>
      </c>
      <c r="E9262" t="s">
        <v>483</v>
      </c>
      <c r="F9262" s="20">
        <v>2048</v>
      </c>
      <c r="G9262" s="20">
        <v>50</v>
      </c>
      <c r="H9262" s="11">
        <v>7533.6758373215798</v>
      </c>
      <c r="I9262" s="10">
        <v>4226005.5238036802</v>
      </c>
      <c r="J9262" s="33">
        <f t="shared" si="576"/>
        <v>1.7826942711946056E-3</v>
      </c>
      <c r="K9262" s="33">
        <f t="shared" si="577"/>
        <v>1.7811062155750346E-3</v>
      </c>
      <c r="L9262" s="33">
        <f t="shared" si="578"/>
        <v>0.98747497266793927</v>
      </c>
      <c r="M9262" s="33">
        <f t="shared" si="579"/>
        <v>0.98571617485639562</v>
      </c>
    </row>
    <row r="9263" spans="1:13" ht="41.4">
      <c r="A9263" t="s">
        <v>164</v>
      </c>
      <c r="B9263" t="s">
        <v>115</v>
      </c>
      <c r="C9263" s="14" t="s">
        <v>383</v>
      </c>
      <c r="D9263" t="s">
        <v>465</v>
      </c>
      <c r="E9263" t="s">
        <v>483</v>
      </c>
      <c r="F9263" s="20">
        <v>2048</v>
      </c>
      <c r="G9263" s="20">
        <v>51</v>
      </c>
      <c r="H9263" s="11">
        <v>8456.2776096600101</v>
      </c>
      <c r="I9263" s="10">
        <v>4341332.2552831704</v>
      </c>
      <c r="J9263" s="33">
        <f t="shared" si="576"/>
        <v>1.9478531271982628E-3</v>
      </c>
      <c r="K9263" s="33">
        <f t="shared" si="577"/>
        <v>1.9459572924314106E-3</v>
      </c>
      <c r="L9263" s="33">
        <f t="shared" si="578"/>
        <v>0.98571617485639562</v>
      </c>
      <c r="M9263" s="33">
        <f t="shared" si="579"/>
        <v>0.98379801327766625</v>
      </c>
    </row>
    <row r="9264" spans="1:13" ht="41.4">
      <c r="A9264" t="s">
        <v>164</v>
      </c>
      <c r="B9264" t="s">
        <v>115</v>
      </c>
      <c r="C9264" s="14" t="s">
        <v>383</v>
      </c>
      <c r="D9264" t="s">
        <v>465</v>
      </c>
      <c r="E9264" t="s">
        <v>483</v>
      </c>
      <c r="F9264" s="20">
        <v>2048</v>
      </c>
      <c r="G9264" s="20">
        <v>52</v>
      </c>
      <c r="H9264" s="11">
        <v>9171.9801874817604</v>
      </c>
      <c r="I9264" s="10">
        <v>4284033.4092709403</v>
      </c>
      <c r="J9264" s="33">
        <f t="shared" si="576"/>
        <v>2.1409684078637133E-3</v>
      </c>
      <c r="K9264" s="33">
        <f t="shared" si="577"/>
        <v>2.138678169736008E-3</v>
      </c>
      <c r="L9264" s="33">
        <f t="shared" si="578"/>
        <v>0.98379801327766625</v>
      </c>
      <c r="M9264" s="33">
        <f t="shared" si="579"/>
        <v>0.98169398594323964</v>
      </c>
    </row>
    <row r="9265" spans="1:13" ht="41.4">
      <c r="A9265" t="s">
        <v>164</v>
      </c>
      <c r="B9265" t="s">
        <v>115</v>
      </c>
      <c r="C9265" s="14" t="s">
        <v>383</v>
      </c>
      <c r="D9265" t="s">
        <v>465</v>
      </c>
      <c r="E9265" t="s">
        <v>483</v>
      </c>
      <c r="F9265" s="20">
        <v>2048</v>
      </c>
      <c r="G9265" s="20">
        <v>53</v>
      </c>
      <c r="H9265" s="11">
        <v>9847.0690051084403</v>
      </c>
      <c r="I9265" s="10">
        <v>4196645.0828592796</v>
      </c>
      <c r="J9265" s="33">
        <f t="shared" si="576"/>
        <v>2.3464145312949328E-3</v>
      </c>
      <c r="K9265" s="33">
        <f t="shared" si="577"/>
        <v>2.3436638525500264E-3</v>
      </c>
      <c r="L9265" s="33">
        <f t="shared" si="578"/>
        <v>0.98169398594323964</v>
      </c>
      <c r="M9265" s="33">
        <f t="shared" si="579"/>
        <v>0.97939322523411876</v>
      </c>
    </row>
    <row r="9266" spans="1:13" ht="41.4">
      <c r="A9266" t="s">
        <v>164</v>
      </c>
      <c r="B9266" t="s">
        <v>115</v>
      </c>
      <c r="C9266" s="14" t="s">
        <v>383</v>
      </c>
      <c r="D9266" t="s">
        <v>465</v>
      </c>
      <c r="E9266" t="s">
        <v>483</v>
      </c>
      <c r="F9266" s="20">
        <v>2048</v>
      </c>
      <c r="G9266" s="20">
        <v>54</v>
      </c>
      <c r="H9266" s="11">
        <v>10575.7023802966</v>
      </c>
      <c r="I9266" s="10">
        <v>4122856.80559255</v>
      </c>
      <c r="J9266" s="33">
        <f t="shared" si="576"/>
        <v>2.5651393873177765E-3</v>
      </c>
      <c r="K9266" s="33">
        <f t="shared" si="577"/>
        <v>2.5618522285537626E-3</v>
      </c>
      <c r="L9266" s="33">
        <f t="shared" si="578"/>
        <v>0.97939322523411876</v>
      </c>
      <c r="M9266" s="33">
        <f t="shared" si="579"/>
        <v>0.97688416451742233</v>
      </c>
    </row>
    <row r="9267" spans="1:13" ht="41.4">
      <c r="A9267" t="s">
        <v>164</v>
      </c>
      <c r="B9267" t="s">
        <v>115</v>
      </c>
      <c r="C9267" s="14" t="s">
        <v>383</v>
      </c>
      <c r="D9267" t="s">
        <v>465</v>
      </c>
      <c r="E9267" t="s">
        <v>483</v>
      </c>
      <c r="F9267" s="20">
        <v>2048</v>
      </c>
      <c r="G9267" s="20">
        <v>55</v>
      </c>
      <c r="H9267" s="11">
        <v>11125.227518491</v>
      </c>
      <c r="I9267" s="10">
        <v>4051044.54261189</v>
      </c>
      <c r="J9267" s="33">
        <f t="shared" si="576"/>
        <v>2.7462614645352842E-3</v>
      </c>
      <c r="K9267" s="33">
        <f t="shared" si="577"/>
        <v>2.7424939381794911E-3</v>
      </c>
      <c r="L9267" s="33">
        <f t="shared" si="578"/>
        <v>0.97688416451742233</v>
      </c>
      <c r="M9267" s="33">
        <f t="shared" si="579"/>
        <v>0.97420506561792974</v>
      </c>
    </row>
    <row r="9268" spans="1:13" ht="41.4">
      <c r="A9268" t="s">
        <v>164</v>
      </c>
      <c r="B9268" t="s">
        <v>115</v>
      </c>
      <c r="C9268" s="14" t="s">
        <v>383</v>
      </c>
      <c r="D9268" t="s">
        <v>465</v>
      </c>
      <c r="E9268" t="s">
        <v>483</v>
      </c>
      <c r="F9268" s="20">
        <v>2048</v>
      </c>
      <c r="G9268" s="20">
        <v>56</v>
      </c>
      <c r="H9268" s="11">
        <v>11867.587748757</v>
      </c>
      <c r="I9268" s="10">
        <v>4063205.3537255502</v>
      </c>
      <c r="J9268" s="33">
        <f t="shared" si="576"/>
        <v>2.9207452529751215E-3</v>
      </c>
      <c r="K9268" s="33">
        <f t="shared" si="577"/>
        <v>2.9164840262209113E-3</v>
      </c>
      <c r="L9268" s="33">
        <f t="shared" si="578"/>
        <v>0.97420506561792974</v>
      </c>
      <c r="M9268" s="33">
        <f t="shared" si="579"/>
        <v>0.97136381210579159</v>
      </c>
    </row>
    <row r="9269" spans="1:13" ht="41.4">
      <c r="A9269" t="s">
        <v>164</v>
      </c>
      <c r="B9269" t="s">
        <v>115</v>
      </c>
      <c r="C9269" s="14" t="s">
        <v>383</v>
      </c>
      <c r="D9269" t="s">
        <v>465</v>
      </c>
      <c r="E9269" t="s">
        <v>483</v>
      </c>
      <c r="F9269" s="20">
        <v>2048</v>
      </c>
      <c r="G9269" s="20">
        <v>57</v>
      </c>
      <c r="H9269" s="11">
        <v>12972.581700065701</v>
      </c>
      <c r="I9269" s="10">
        <v>4054613.2067390499</v>
      </c>
      <c r="J9269" s="33">
        <f t="shared" si="576"/>
        <v>3.1994622023388975E-3</v>
      </c>
      <c r="K9269" s="33">
        <f t="shared" si="577"/>
        <v>3.1943493773637366E-3</v>
      </c>
      <c r="L9269" s="33">
        <f t="shared" si="578"/>
        <v>0.97136381210579159</v>
      </c>
      <c r="M9269" s="33">
        <f t="shared" si="579"/>
        <v>0.96826093671739777</v>
      </c>
    </row>
    <row r="9270" spans="1:13" ht="41.4">
      <c r="A9270" t="s">
        <v>164</v>
      </c>
      <c r="B9270" t="s">
        <v>115</v>
      </c>
      <c r="C9270" s="14" t="s">
        <v>383</v>
      </c>
      <c r="D9270" t="s">
        <v>465</v>
      </c>
      <c r="E9270" t="s">
        <v>483</v>
      </c>
      <c r="F9270" s="20">
        <v>2048</v>
      </c>
      <c r="G9270" s="20">
        <v>58</v>
      </c>
      <c r="H9270" s="11">
        <v>18998.772526175399</v>
      </c>
      <c r="I9270" s="10">
        <v>5961233.3839026904</v>
      </c>
      <c r="J9270" s="33">
        <f t="shared" si="576"/>
        <v>3.1870539706562056E-3</v>
      </c>
      <c r="K9270" s="33">
        <f t="shared" si="577"/>
        <v>3.1819807051717275E-3</v>
      </c>
      <c r="L9270" s="33">
        <f t="shared" si="578"/>
        <v>0.96826093671739777</v>
      </c>
      <c r="M9270" s="33">
        <f t="shared" si="579"/>
        <v>0.96517994909919147</v>
      </c>
    </row>
    <row r="9271" spans="1:13" ht="41.4">
      <c r="A9271" t="s">
        <v>164</v>
      </c>
      <c r="B9271" t="s">
        <v>115</v>
      </c>
      <c r="C9271" s="14" t="s">
        <v>383</v>
      </c>
      <c r="D9271" t="s">
        <v>465</v>
      </c>
      <c r="E9271" t="s">
        <v>483</v>
      </c>
      <c r="F9271" s="20">
        <v>2048</v>
      </c>
      <c r="G9271" s="20">
        <v>59</v>
      </c>
      <c r="H9271" s="11">
        <v>15258.0312853572</v>
      </c>
      <c r="I9271" s="10">
        <v>3958727.68360809</v>
      </c>
      <c r="J9271" s="33">
        <f t="shared" si="576"/>
        <v>3.8542765516648577E-3</v>
      </c>
      <c r="K9271" s="33">
        <f t="shared" si="577"/>
        <v>3.8468583614423846E-3</v>
      </c>
      <c r="L9271" s="33">
        <f t="shared" si="578"/>
        <v>0.96517994909919147</v>
      </c>
      <c r="M9271" s="33">
        <f t="shared" si="579"/>
        <v>0.96146703854170268</v>
      </c>
    </row>
    <row r="9272" spans="1:13" ht="41.4">
      <c r="A9272" t="s">
        <v>164</v>
      </c>
      <c r="B9272" t="s">
        <v>115</v>
      </c>
      <c r="C9272" s="14" t="s">
        <v>383</v>
      </c>
      <c r="D9272" t="s">
        <v>465</v>
      </c>
      <c r="E9272" t="s">
        <v>483</v>
      </c>
      <c r="F9272" s="20">
        <v>2048</v>
      </c>
      <c r="G9272" s="20">
        <v>60</v>
      </c>
      <c r="H9272" s="11">
        <v>16339.8624521322</v>
      </c>
      <c r="I9272" s="10">
        <v>3910854.4790731198</v>
      </c>
      <c r="J9272" s="33">
        <f t="shared" si="576"/>
        <v>4.178079890102375E-3</v>
      </c>
      <c r="K9272" s="33">
        <f t="shared" si="577"/>
        <v>4.1693638573040426E-3</v>
      </c>
      <c r="L9272" s="33">
        <f t="shared" si="578"/>
        <v>0.96146703854170268</v>
      </c>
      <c r="M9272" s="33">
        <f t="shared" si="579"/>
        <v>0.95745833262121771</v>
      </c>
    </row>
    <row r="9273" spans="1:13" ht="41.4">
      <c r="A9273" t="s">
        <v>164</v>
      </c>
      <c r="B9273" t="s">
        <v>115</v>
      </c>
      <c r="C9273" s="14" t="s">
        <v>383</v>
      </c>
      <c r="D9273" t="s">
        <v>465</v>
      </c>
      <c r="E9273" t="s">
        <v>483</v>
      </c>
      <c r="F9273" s="20">
        <v>2048</v>
      </c>
      <c r="G9273" s="20">
        <v>61</v>
      </c>
      <c r="H9273" s="11">
        <v>16817.654424779699</v>
      </c>
      <c r="I9273" s="10">
        <v>3756308.19851697</v>
      </c>
      <c r="J9273" s="33">
        <f t="shared" si="576"/>
        <v>4.4771764019308864E-3</v>
      </c>
      <c r="K9273" s="33">
        <f t="shared" si="577"/>
        <v>4.46716878851805E-3</v>
      </c>
      <c r="L9273" s="33">
        <f t="shared" si="578"/>
        <v>0.95745833262121771</v>
      </c>
      <c r="M9273" s="33">
        <f t="shared" si="579"/>
        <v>0.95318120464142564</v>
      </c>
    </row>
    <row r="9274" spans="1:13" ht="41.4">
      <c r="A9274" t="s">
        <v>164</v>
      </c>
      <c r="B9274" t="s">
        <v>115</v>
      </c>
      <c r="C9274" s="14" t="s">
        <v>383</v>
      </c>
      <c r="D9274" t="s">
        <v>465</v>
      </c>
      <c r="E9274" t="s">
        <v>483</v>
      </c>
      <c r="F9274" s="20">
        <v>2048</v>
      </c>
      <c r="G9274" s="20">
        <v>62</v>
      </c>
      <c r="H9274" s="11">
        <v>18220.580646325401</v>
      </c>
      <c r="I9274" s="10">
        <v>3688192.6923717898</v>
      </c>
      <c r="J9274" s="33">
        <f t="shared" si="576"/>
        <v>4.9402463933109131E-3</v>
      </c>
      <c r="K9274" s="33">
        <f t="shared" si="577"/>
        <v>4.9280634466071227E-3</v>
      </c>
      <c r="L9274" s="33">
        <f t="shared" si="578"/>
        <v>0.95318120464142564</v>
      </c>
      <c r="M9274" s="33">
        <f t="shared" si="579"/>
        <v>0.94848386718883926</v>
      </c>
    </row>
    <row r="9275" spans="1:13" ht="41.4">
      <c r="A9275" t="s">
        <v>164</v>
      </c>
      <c r="B9275" t="s">
        <v>115</v>
      </c>
      <c r="C9275" s="14" t="s">
        <v>383</v>
      </c>
      <c r="D9275" t="s">
        <v>465</v>
      </c>
      <c r="E9275" t="s">
        <v>483</v>
      </c>
      <c r="F9275" s="20">
        <v>2048</v>
      </c>
      <c r="G9275" s="20">
        <v>63</v>
      </c>
      <c r="H9275" s="11">
        <v>20157.058000361802</v>
      </c>
      <c r="I9275" s="10">
        <v>3699391.4378530099</v>
      </c>
      <c r="J9275" s="33">
        <f t="shared" si="576"/>
        <v>5.4487497035621115E-3</v>
      </c>
      <c r="K9275" s="33">
        <f t="shared" si="577"/>
        <v>5.4339321914165239E-3</v>
      </c>
      <c r="L9275" s="33">
        <f t="shared" si="578"/>
        <v>0.94848386718883926</v>
      </c>
      <c r="M9275" s="33">
        <f t="shared" si="579"/>
        <v>0.94332987016988257</v>
      </c>
    </row>
    <row r="9276" spans="1:13" ht="41.4">
      <c r="A9276" t="s">
        <v>164</v>
      </c>
      <c r="B9276" t="s">
        <v>115</v>
      </c>
      <c r="C9276" s="14" t="s">
        <v>383</v>
      </c>
      <c r="D9276" t="s">
        <v>465</v>
      </c>
      <c r="E9276" t="s">
        <v>483</v>
      </c>
      <c r="F9276" s="20">
        <v>2048</v>
      </c>
      <c r="G9276" s="20">
        <v>64</v>
      </c>
      <c r="H9276" s="11">
        <v>22376.133407165999</v>
      </c>
      <c r="I9276" s="10">
        <v>3727432.0252484302</v>
      </c>
      <c r="J9276" s="33">
        <f t="shared" si="576"/>
        <v>6.0030963021182517E-3</v>
      </c>
      <c r="K9276" s="33">
        <f t="shared" si="577"/>
        <v>5.985113721227564E-3</v>
      </c>
      <c r="L9276" s="33">
        <f t="shared" si="578"/>
        <v>0.94332987016988257</v>
      </c>
      <c r="M9276" s="33">
        <f t="shared" si="579"/>
        <v>0.93768393362028502</v>
      </c>
    </row>
    <row r="9277" spans="1:13" ht="41.4">
      <c r="A9277" t="s">
        <v>164</v>
      </c>
      <c r="B9277" t="s">
        <v>115</v>
      </c>
      <c r="C9277" s="14" t="s">
        <v>383</v>
      </c>
      <c r="D9277" t="s">
        <v>465</v>
      </c>
      <c r="E9277" t="s">
        <v>483</v>
      </c>
      <c r="F9277" s="20">
        <v>2048</v>
      </c>
      <c r="G9277" s="20">
        <v>65</v>
      </c>
      <c r="H9277" s="11">
        <v>22988.816404101799</v>
      </c>
      <c r="I9277" s="10">
        <v>3656559.2155932002</v>
      </c>
      <c r="J9277" s="33">
        <f t="shared" si="576"/>
        <v>6.2870078258454639E-3</v>
      </c>
      <c r="K9277" s="33">
        <f t="shared" si="577"/>
        <v>6.2672859443302364E-3</v>
      </c>
      <c r="L9277" s="33">
        <f t="shared" si="578"/>
        <v>0.93768393362028502</v>
      </c>
      <c r="M9277" s="33">
        <f t="shared" si="579"/>
        <v>0.93180720028288233</v>
      </c>
    </row>
    <row r="9278" spans="1:13" ht="41.4">
      <c r="A9278" t="s">
        <v>164</v>
      </c>
      <c r="B9278" t="s">
        <v>115</v>
      </c>
      <c r="C9278" s="14" t="s">
        <v>383</v>
      </c>
      <c r="D9278" t="s">
        <v>465</v>
      </c>
      <c r="E9278" t="s">
        <v>483</v>
      </c>
      <c r="F9278" s="20">
        <v>2048</v>
      </c>
      <c r="G9278" s="20">
        <v>66</v>
      </c>
      <c r="H9278" s="11">
        <v>23565.6549863939</v>
      </c>
      <c r="I9278" s="10">
        <v>3487376.0155869001</v>
      </c>
      <c r="J9278" s="33">
        <f t="shared" si="576"/>
        <v>6.7574172905550513E-3</v>
      </c>
      <c r="K9278" s="33">
        <f t="shared" si="577"/>
        <v>6.7346372865479953E-3</v>
      </c>
      <c r="L9278" s="33">
        <f t="shared" si="578"/>
        <v>0.93180720028288233</v>
      </c>
      <c r="M9278" s="33">
        <f t="shared" si="579"/>
        <v>0.92553181676798335</v>
      </c>
    </row>
    <row r="9279" spans="1:13" ht="41.4">
      <c r="A9279" t="s">
        <v>164</v>
      </c>
      <c r="B9279" t="s">
        <v>115</v>
      </c>
      <c r="C9279" s="14" t="s">
        <v>383</v>
      </c>
      <c r="D9279" t="s">
        <v>465</v>
      </c>
      <c r="E9279" t="s">
        <v>483</v>
      </c>
      <c r="F9279" s="20">
        <v>2048</v>
      </c>
      <c r="G9279" s="20">
        <v>67</v>
      </c>
      <c r="H9279" s="11">
        <v>25104.570734819699</v>
      </c>
      <c r="I9279" s="10">
        <v>3369423.3112655701</v>
      </c>
      <c r="J9279" s="33">
        <f t="shared" si="576"/>
        <v>7.4507025136566511E-3</v>
      </c>
      <c r="K9279" s="33">
        <f t="shared" si="577"/>
        <v>7.4230148365721504E-3</v>
      </c>
      <c r="L9279" s="33">
        <f t="shared" si="578"/>
        <v>0.92553181676798335</v>
      </c>
      <c r="M9279" s="33">
        <f t="shared" si="579"/>
        <v>0.91866158036039502</v>
      </c>
    </row>
    <row r="9280" spans="1:13" ht="41.4">
      <c r="A9280" t="s">
        <v>164</v>
      </c>
      <c r="B9280" t="s">
        <v>115</v>
      </c>
      <c r="C9280" s="14" t="s">
        <v>383</v>
      </c>
      <c r="D9280" t="s">
        <v>465</v>
      </c>
      <c r="E9280" t="s">
        <v>483</v>
      </c>
      <c r="F9280" s="20">
        <v>2048</v>
      </c>
      <c r="G9280" s="20">
        <v>68</v>
      </c>
      <c r="H9280" s="11">
        <v>26808.314219467102</v>
      </c>
      <c r="I9280" s="10">
        <v>3261864.97205501</v>
      </c>
      <c r="J9280" s="33">
        <f t="shared" si="576"/>
        <v>8.2187075336161378E-3</v>
      </c>
      <c r="K9280" s="33">
        <f t="shared" si="577"/>
        <v>8.185026292107489E-3</v>
      </c>
      <c r="L9280" s="33">
        <f t="shared" si="578"/>
        <v>0.91866158036039502</v>
      </c>
      <c r="M9280" s="33">
        <f t="shared" si="579"/>
        <v>0.91114231117159616</v>
      </c>
    </row>
    <row r="9281" spans="1:13" ht="41.4">
      <c r="A9281" t="s">
        <v>164</v>
      </c>
      <c r="B9281" t="s">
        <v>115</v>
      </c>
      <c r="C9281" s="14" t="s">
        <v>383</v>
      </c>
      <c r="D9281" t="s">
        <v>465</v>
      </c>
      <c r="E9281" t="s">
        <v>483</v>
      </c>
      <c r="F9281" s="20">
        <v>2048</v>
      </c>
      <c r="G9281" s="20">
        <v>69</v>
      </c>
      <c r="H9281" s="11">
        <v>28547.226679664102</v>
      </c>
      <c r="I9281" s="10">
        <v>3146915.5456391699</v>
      </c>
      <c r="J9281" s="33">
        <f t="shared" si="576"/>
        <v>9.0714943777958548E-3</v>
      </c>
      <c r="K9281" s="33">
        <f t="shared" si="577"/>
        <v>9.0304725096028715E-3</v>
      </c>
      <c r="L9281" s="33">
        <f t="shared" si="578"/>
        <v>0.91114231117159616</v>
      </c>
      <c r="M9281" s="33">
        <f t="shared" si="579"/>
        <v>0.90291426557822507</v>
      </c>
    </row>
    <row r="9282" spans="1:13" ht="41.4">
      <c r="A9282" t="s">
        <v>164</v>
      </c>
      <c r="B9282" t="s">
        <v>115</v>
      </c>
      <c r="C9282" s="14" t="s">
        <v>383</v>
      </c>
      <c r="D9282" t="s">
        <v>465</v>
      </c>
      <c r="E9282" t="s">
        <v>483</v>
      </c>
      <c r="F9282" s="20">
        <v>2049</v>
      </c>
      <c r="G9282" s="20">
        <v>30</v>
      </c>
      <c r="H9282" s="11">
        <v>604.87883950447895</v>
      </c>
      <c r="I9282" s="10">
        <v>4266633.7656425796</v>
      </c>
      <c r="J9282" s="33">
        <f t="shared" ref="J9282:J9345" si="580">IF(I9282&gt;0,H9282/I9282,0)</f>
        <v>1.4176957121919291E-4</v>
      </c>
      <c r="K9282" s="33">
        <f t="shared" ref="K9282:K9345" si="581">1-EXP(-J9282)</f>
        <v>1.4175952238837386E-4</v>
      </c>
      <c r="L9282" s="33">
        <f t="shared" ref="L9282:L9345" si="582">IF(G9282=30,1,M9281)</f>
        <v>1</v>
      </c>
      <c r="M9282" s="33">
        <f t="shared" ref="M9282:M9345" si="583">L9282*(1-K9282)</f>
        <v>0.99985824047761163</v>
      </c>
    </row>
    <row r="9283" spans="1:13" ht="41.4">
      <c r="A9283" t="s">
        <v>164</v>
      </c>
      <c r="B9283" t="s">
        <v>115</v>
      </c>
      <c r="C9283" s="14" t="s">
        <v>383</v>
      </c>
      <c r="D9283" t="s">
        <v>465</v>
      </c>
      <c r="E9283" t="s">
        <v>483</v>
      </c>
      <c r="F9283" s="20">
        <v>2049</v>
      </c>
      <c r="G9283" s="20">
        <v>31</v>
      </c>
      <c r="H9283" s="11">
        <v>773.16990319850402</v>
      </c>
      <c r="I9283" s="10">
        <v>4270753.0139236404</v>
      </c>
      <c r="J9283" s="33">
        <f t="shared" si="580"/>
        <v>1.8103830885977056E-4</v>
      </c>
      <c r="K9283" s="33">
        <f t="shared" si="581"/>
        <v>1.8102192241398196E-4</v>
      </c>
      <c r="L9283" s="33">
        <f t="shared" si="582"/>
        <v>0.99985824047761163</v>
      </c>
      <c r="M9283" s="33">
        <f t="shared" si="583"/>
        <v>0.99967724421677895</v>
      </c>
    </row>
    <row r="9284" spans="1:13" ht="41.4">
      <c r="A9284" t="s">
        <v>164</v>
      </c>
      <c r="B9284" t="s">
        <v>115</v>
      </c>
      <c r="C9284" s="14" t="s">
        <v>383</v>
      </c>
      <c r="D9284" t="s">
        <v>465</v>
      </c>
      <c r="E9284" t="s">
        <v>483</v>
      </c>
      <c r="F9284" s="20">
        <v>2049</v>
      </c>
      <c r="G9284" s="20">
        <v>32</v>
      </c>
      <c r="H9284" s="11">
        <v>817.82585088321503</v>
      </c>
      <c r="I9284" s="10">
        <v>4311378.1195486197</v>
      </c>
      <c r="J9284" s="33">
        <f t="shared" si="580"/>
        <v>1.8969012417979181E-4</v>
      </c>
      <c r="K9284" s="33">
        <f t="shared" si="581"/>
        <v>1.8967213414566864E-4</v>
      </c>
      <c r="L9284" s="33">
        <f t="shared" si="582"/>
        <v>0.99967724421677895</v>
      </c>
      <c r="M9284" s="33">
        <f t="shared" si="583"/>
        <v>0.99948763330041146</v>
      </c>
    </row>
    <row r="9285" spans="1:13" ht="41.4">
      <c r="A9285" t="s">
        <v>164</v>
      </c>
      <c r="B9285" t="s">
        <v>115</v>
      </c>
      <c r="C9285" s="14" t="s">
        <v>383</v>
      </c>
      <c r="D9285" t="s">
        <v>465</v>
      </c>
      <c r="E9285" t="s">
        <v>483</v>
      </c>
      <c r="F9285" s="20">
        <v>2049</v>
      </c>
      <c r="G9285" s="20">
        <v>33</v>
      </c>
      <c r="H9285" s="11">
        <v>943.87771888359703</v>
      </c>
      <c r="I9285" s="10">
        <v>4573465.7425856804</v>
      </c>
      <c r="J9285" s="33">
        <f t="shared" si="580"/>
        <v>2.0638128106978255E-4</v>
      </c>
      <c r="K9285" s="33">
        <f t="shared" si="581"/>
        <v>2.0635998591822524E-4</v>
      </c>
      <c r="L9285" s="33">
        <f t="shared" si="582"/>
        <v>0.99948763330041146</v>
      </c>
      <c r="M9285" s="33">
        <f t="shared" si="583"/>
        <v>0.99928137904647818</v>
      </c>
    </row>
    <row r="9286" spans="1:13" ht="41.4">
      <c r="A9286" t="s">
        <v>164</v>
      </c>
      <c r="B9286" t="s">
        <v>115</v>
      </c>
      <c r="C9286" s="14" t="s">
        <v>383</v>
      </c>
      <c r="D9286" t="s">
        <v>465</v>
      </c>
      <c r="E9286" t="s">
        <v>483</v>
      </c>
      <c r="F9286" s="20">
        <v>2049</v>
      </c>
      <c r="G9286" s="20">
        <v>34</v>
      </c>
      <c r="H9286" s="11">
        <v>1043.2084315078901</v>
      </c>
      <c r="I9286" s="10">
        <v>4621745.9779707203</v>
      </c>
      <c r="J9286" s="33">
        <f t="shared" si="580"/>
        <v>2.2571738829444145E-4</v>
      </c>
      <c r="K9286" s="33">
        <f t="shared" si="581"/>
        <v>2.256919160412707E-4</v>
      </c>
      <c r="L9286" s="33">
        <f t="shared" si="582"/>
        <v>0.99928137904647818</v>
      </c>
      <c r="M9286" s="33">
        <f t="shared" si="583"/>
        <v>0.99905584931737679</v>
      </c>
    </row>
    <row r="9287" spans="1:13" ht="41.4">
      <c r="A9287" t="s">
        <v>164</v>
      </c>
      <c r="B9287" t="s">
        <v>115</v>
      </c>
      <c r="C9287" s="14" t="s">
        <v>383</v>
      </c>
      <c r="D9287" t="s">
        <v>465</v>
      </c>
      <c r="E9287" t="s">
        <v>483</v>
      </c>
      <c r="F9287" s="20">
        <v>2049</v>
      </c>
      <c r="G9287" s="20">
        <v>35</v>
      </c>
      <c r="H9287" s="11">
        <v>1367.0496607197999</v>
      </c>
      <c r="I9287" s="10">
        <v>4687415.7540506003</v>
      </c>
      <c r="J9287" s="33">
        <f t="shared" si="580"/>
        <v>2.9164250248945228E-4</v>
      </c>
      <c r="K9287" s="33">
        <f t="shared" si="581"/>
        <v>2.9159997894878664E-4</v>
      </c>
      <c r="L9287" s="33">
        <f t="shared" si="582"/>
        <v>0.99905584931737679</v>
      </c>
      <c r="M9287" s="33">
        <f t="shared" si="583"/>
        <v>0.99876452465274723</v>
      </c>
    </row>
    <row r="9288" spans="1:13" ht="41.4">
      <c r="A9288" t="s">
        <v>164</v>
      </c>
      <c r="B9288" t="s">
        <v>115</v>
      </c>
      <c r="C9288" s="14" t="s">
        <v>383</v>
      </c>
      <c r="D9288" t="s">
        <v>465</v>
      </c>
      <c r="E9288" t="s">
        <v>483</v>
      </c>
      <c r="F9288" s="20">
        <v>2049</v>
      </c>
      <c r="G9288" s="20">
        <v>36</v>
      </c>
      <c r="H9288" s="11">
        <v>1511.67318435178</v>
      </c>
      <c r="I9288" s="10">
        <v>4754022.3440306103</v>
      </c>
      <c r="J9288" s="33">
        <f t="shared" si="580"/>
        <v>3.1797771969875425E-4</v>
      </c>
      <c r="K9288" s="33">
        <f t="shared" si="581"/>
        <v>3.1792717014167415E-4</v>
      </c>
      <c r="L9288" s="33">
        <f t="shared" si="582"/>
        <v>0.99876452465274723</v>
      </c>
      <c r="M9288" s="33">
        <f t="shared" si="583"/>
        <v>0.99844699027378647</v>
      </c>
    </row>
    <row r="9289" spans="1:13" ht="41.4">
      <c r="A9289" t="s">
        <v>164</v>
      </c>
      <c r="B9289" t="s">
        <v>115</v>
      </c>
      <c r="C9289" s="14" t="s">
        <v>383</v>
      </c>
      <c r="D9289" t="s">
        <v>465</v>
      </c>
      <c r="E9289" t="s">
        <v>483</v>
      </c>
      <c r="F9289" s="20">
        <v>2049</v>
      </c>
      <c r="G9289" s="20">
        <v>37</v>
      </c>
      <c r="H9289" s="11">
        <v>1715.9098455767801</v>
      </c>
      <c r="I9289" s="10">
        <v>4864693.7898524404</v>
      </c>
      <c r="J9289" s="33">
        <f t="shared" si="580"/>
        <v>3.5272720539083064E-4</v>
      </c>
      <c r="K9289" s="33">
        <f t="shared" si="581"/>
        <v>3.5266500446362592E-4</v>
      </c>
      <c r="L9289" s="33">
        <f t="shared" si="582"/>
        <v>0.99844699027378647</v>
      </c>
      <c r="M9289" s="33">
        <f t="shared" si="583"/>
        <v>0.9980948729615049</v>
      </c>
    </row>
    <row r="9290" spans="1:13" ht="41.4">
      <c r="A9290" t="s">
        <v>164</v>
      </c>
      <c r="B9290" t="s">
        <v>115</v>
      </c>
      <c r="C9290" s="14" t="s">
        <v>383</v>
      </c>
      <c r="D9290" t="s">
        <v>465</v>
      </c>
      <c r="E9290" t="s">
        <v>483</v>
      </c>
      <c r="F9290" s="20">
        <v>2049</v>
      </c>
      <c r="G9290" s="20">
        <v>38</v>
      </c>
      <c r="H9290" s="11">
        <v>1841.12707602153</v>
      </c>
      <c r="I9290" s="10">
        <v>4835075.6706239702</v>
      </c>
      <c r="J9290" s="33">
        <f t="shared" si="580"/>
        <v>3.8078557636801806E-4</v>
      </c>
      <c r="K9290" s="33">
        <f t="shared" si="581"/>
        <v>3.807130867417019E-4</v>
      </c>
      <c r="L9290" s="33">
        <f t="shared" si="582"/>
        <v>0.9980948729615049</v>
      </c>
      <c r="M9290" s="33">
        <f t="shared" si="583"/>
        <v>0.99771488518155871</v>
      </c>
    </row>
    <row r="9291" spans="1:13" ht="41.4">
      <c r="A9291" t="s">
        <v>164</v>
      </c>
      <c r="B9291" t="s">
        <v>115</v>
      </c>
      <c r="C9291" s="14" t="s">
        <v>383</v>
      </c>
      <c r="D9291" t="s">
        <v>465</v>
      </c>
      <c r="E9291" t="s">
        <v>483</v>
      </c>
      <c r="F9291" s="20">
        <v>2049</v>
      </c>
      <c r="G9291" s="20">
        <v>39</v>
      </c>
      <c r="H9291" s="11">
        <v>1937.6815341730501</v>
      </c>
      <c r="I9291" s="10">
        <v>4700256.2509025596</v>
      </c>
      <c r="J9291" s="33">
        <f t="shared" si="580"/>
        <v>4.122501903595085E-4</v>
      </c>
      <c r="K9291" s="33">
        <f t="shared" si="581"/>
        <v>4.121652269255538E-4</v>
      </c>
      <c r="L9291" s="33">
        <f t="shared" si="582"/>
        <v>0.99771488518155871</v>
      </c>
      <c r="M9291" s="33">
        <f t="shared" si="583"/>
        <v>0.99730366179950081</v>
      </c>
    </row>
    <row r="9292" spans="1:13" ht="41.4">
      <c r="A9292" t="s">
        <v>164</v>
      </c>
      <c r="B9292" t="s">
        <v>115</v>
      </c>
      <c r="C9292" s="14" t="s">
        <v>383</v>
      </c>
      <c r="D9292" t="s">
        <v>465</v>
      </c>
      <c r="E9292" t="s">
        <v>483</v>
      </c>
      <c r="F9292" s="20">
        <v>2049</v>
      </c>
      <c r="G9292" s="20">
        <v>40</v>
      </c>
      <c r="H9292" s="11">
        <v>2565.7914109271801</v>
      </c>
      <c r="I9292" s="10">
        <v>4627475.2516930997</v>
      </c>
      <c r="J9292" s="33">
        <f t="shared" si="580"/>
        <v>5.5446896447223755E-4</v>
      </c>
      <c r="K9292" s="33">
        <f t="shared" si="581"/>
        <v>5.5431527496263566E-4</v>
      </c>
      <c r="L9292" s="33">
        <f t="shared" si="582"/>
        <v>0.99730366179950081</v>
      </c>
      <c r="M9292" s="33">
        <f t="shared" si="583"/>
        <v>0.99675084114598922</v>
      </c>
    </row>
    <row r="9293" spans="1:13" ht="41.4">
      <c r="A9293" t="s">
        <v>164</v>
      </c>
      <c r="B9293" t="s">
        <v>115</v>
      </c>
      <c r="C9293" s="14" t="s">
        <v>383</v>
      </c>
      <c r="D9293" t="s">
        <v>465</v>
      </c>
      <c r="E9293" t="s">
        <v>483</v>
      </c>
      <c r="F9293" s="20">
        <v>2049</v>
      </c>
      <c r="G9293" s="20">
        <v>41</v>
      </c>
      <c r="H9293" s="11">
        <v>2752.8691082803498</v>
      </c>
      <c r="I9293" s="10">
        <v>4581484.5631539403</v>
      </c>
      <c r="J9293" s="33">
        <f t="shared" si="580"/>
        <v>6.008683583526574E-4</v>
      </c>
      <c r="K9293" s="33">
        <f t="shared" si="581"/>
        <v>6.0068787311173821E-4</v>
      </c>
      <c r="L9293" s="33">
        <f t="shared" si="582"/>
        <v>0.99675084114598922</v>
      </c>
      <c r="M9293" s="33">
        <f t="shared" si="583"/>
        <v>0.99615210500319895</v>
      </c>
    </row>
    <row r="9294" spans="1:13" ht="41.4">
      <c r="A9294" t="s">
        <v>164</v>
      </c>
      <c r="B9294" t="s">
        <v>115</v>
      </c>
      <c r="C9294" s="14" t="s">
        <v>383</v>
      </c>
      <c r="D9294" t="s">
        <v>465</v>
      </c>
      <c r="E9294" t="s">
        <v>483</v>
      </c>
      <c r="F9294" s="20">
        <v>2049</v>
      </c>
      <c r="G9294" s="20">
        <v>42</v>
      </c>
      <c r="H9294" s="11">
        <v>3076.9192961096601</v>
      </c>
      <c r="I9294" s="10">
        <v>4602846.3025453296</v>
      </c>
      <c r="J9294" s="33">
        <f t="shared" si="580"/>
        <v>6.6848186836222475E-4</v>
      </c>
      <c r="K9294" s="33">
        <f t="shared" si="581"/>
        <v>6.6825848413698541E-4</v>
      </c>
      <c r="L9294" s="33">
        <f t="shared" si="582"/>
        <v>0.99615210500319895</v>
      </c>
      <c r="M9294" s="33">
        <f t="shared" si="583"/>
        <v>0.99548641790753967</v>
      </c>
    </row>
    <row r="9295" spans="1:13" ht="41.4">
      <c r="A9295" t="s">
        <v>164</v>
      </c>
      <c r="B9295" t="s">
        <v>115</v>
      </c>
      <c r="C9295" s="14" t="s">
        <v>383</v>
      </c>
      <c r="D9295" t="s">
        <v>465</v>
      </c>
      <c r="E9295" t="s">
        <v>483</v>
      </c>
      <c r="F9295" s="20">
        <v>2049</v>
      </c>
      <c r="G9295" s="20">
        <v>43</v>
      </c>
      <c r="H9295" s="11">
        <v>3294.4520852261799</v>
      </c>
      <c r="I9295" s="10">
        <v>4516579.3362012403</v>
      </c>
      <c r="J9295" s="33">
        <f t="shared" si="580"/>
        <v>7.2941308897654504E-4</v>
      </c>
      <c r="K9295" s="33">
        <f t="shared" si="581"/>
        <v>7.2914713191751801E-4</v>
      </c>
      <c r="L9295" s="33">
        <f t="shared" si="582"/>
        <v>0.99548641790753967</v>
      </c>
      <c r="M9295" s="33">
        <f t="shared" si="583"/>
        <v>0.99476056184105954</v>
      </c>
    </row>
    <row r="9296" spans="1:13" ht="41.4">
      <c r="A9296" t="s">
        <v>164</v>
      </c>
      <c r="B9296" t="s">
        <v>115</v>
      </c>
      <c r="C9296" s="14" t="s">
        <v>383</v>
      </c>
      <c r="D9296" t="s">
        <v>465</v>
      </c>
      <c r="E9296" t="s">
        <v>483</v>
      </c>
      <c r="F9296" s="20">
        <v>2049</v>
      </c>
      <c r="G9296" s="20">
        <v>44</v>
      </c>
      <c r="H9296" s="11">
        <v>3549.68328576557</v>
      </c>
      <c r="I9296" s="10">
        <v>4451329.26242196</v>
      </c>
      <c r="J9296" s="33">
        <f t="shared" si="580"/>
        <v>7.9744343239938041E-4</v>
      </c>
      <c r="K9296" s="33">
        <f t="shared" si="581"/>
        <v>7.9712555888644676E-4</v>
      </c>
      <c r="L9296" s="33">
        <f t="shared" si="582"/>
        <v>0.99476056184105954</v>
      </c>
      <c r="M9296" s="33">
        <f t="shared" si="583"/>
        <v>0.99396761277224377</v>
      </c>
    </row>
    <row r="9297" spans="1:13" ht="41.4">
      <c r="A9297" t="s">
        <v>164</v>
      </c>
      <c r="B9297" t="s">
        <v>115</v>
      </c>
      <c r="C9297" s="14" t="s">
        <v>383</v>
      </c>
      <c r="D9297" t="s">
        <v>465</v>
      </c>
      <c r="E9297" t="s">
        <v>483</v>
      </c>
      <c r="F9297" s="20">
        <v>2049</v>
      </c>
      <c r="G9297" s="20">
        <v>45</v>
      </c>
      <c r="H9297" s="11">
        <v>4436.1113124432804</v>
      </c>
      <c r="I9297" s="10">
        <v>4319185.5185632296</v>
      </c>
      <c r="J9297" s="33">
        <f t="shared" si="580"/>
        <v>1.0270712599348931E-3</v>
      </c>
      <c r="K9297" s="33">
        <f t="shared" si="581"/>
        <v>1.0265440027740214E-3</v>
      </c>
      <c r="L9297" s="33">
        <f t="shared" si="582"/>
        <v>0.99396761277224377</v>
      </c>
      <c r="M9297" s="33">
        <f t="shared" si="583"/>
        <v>0.99294726128040078</v>
      </c>
    </row>
    <row r="9298" spans="1:13" ht="41.4">
      <c r="A9298" t="s">
        <v>164</v>
      </c>
      <c r="B9298" t="s">
        <v>115</v>
      </c>
      <c r="C9298" s="14" t="s">
        <v>383</v>
      </c>
      <c r="D9298" t="s">
        <v>465</v>
      </c>
      <c r="E9298" t="s">
        <v>483</v>
      </c>
      <c r="F9298" s="20">
        <v>2049</v>
      </c>
      <c r="G9298" s="20">
        <v>46</v>
      </c>
      <c r="H9298" s="11">
        <v>4701.0450978285198</v>
      </c>
      <c r="I9298" s="10">
        <v>4247526.4321123296</v>
      </c>
      <c r="J9298" s="33">
        <f t="shared" si="580"/>
        <v>1.1067724175387065E-3</v>
      </c>
      <c r="K9298" s="33">
        <f t="shared" si="581"/>
        <v>1.106160170839976E-3</v>
      </c>
      <c r="L9298" s="33">
        <f t="shared" si="582"/>
        <v>0.99294726128040078</v>
      </c>
      <c r="M9298" s="33">
        <f t="shared" si="583"/>
        <v>0.99184890256822777</v>
      </c>
    </row>
    <row r="9299" spans="1:13" ht="41.4">
      <c r="A9299" t="s">
        <v>164</v>
      </c>
      <c r="B9299" t="s">
        <v>115</v>
      </c>
      <c r="C9299" s="14" t="s">
        <v>383</v>
      </c>
      <c r="D9299" t="s">
        <v>465</v>
      </c>
      <c r="E9299" t="s">
        <v>483</v>
      </c>
      <c r="F9299" s="20">
        <v>2049</v>
      </c>
      <c r="G9299" s="20">
        <v>47</v>
      </c>
      <c r="H9299" s="11">
        <v>5283.5055713397596</v>
      </c>
      <c r="I9299" s="10">
        <v>4216504.3200568901</v>
      </c>
      <c r="J9299" s="33">
        <f t="shared" si="580"/>
        <v>1.2530535178648823E-3</v>
      </c>
      <c r="K9299" s="33">
        <f t="shared" si="581"/>
        <v>1.2522687741151062E-3</v>
      </c>
      <c r="L9299" s="33">
        <f t="shared" si="582"/>
        <v>0.99184890256822777</v>
      </c>
      <c r="M9299" s="33">
        <f t="shared" si="583"/>
        <v>0.9906068411589013</v>
      </c>
    </row>
    <row r="9300" spans="1:13" ht="41.4">
      <c r="A9300" t="s">
        <v>164</v>
      </c>
      <c r="B9300" t="s">
        <v>115</v>
      </c>
      <c r="C9300" s="14" t="s">
        <v>383</v>
      </c>
      <c r="D9300" t="s">
        <v>465</v>
      </c>
      <c r="E9300" t="s">
        <v>483</v>
      </c>
      <c r="F9300" s="20">
        <v>2049</v>
      </c>
      <c r="G9300" s="20">
        <v>48</v>
      </c>
      <c r="H9300" s="11">
        <v>5787.7551939356299</v>
      </c>
      <c r="I9300" s="10">
        <v>4188022.5091033699</v>
      </c>
      <c r="J9300" s="33">
        <f t="shared" si="580"/>
        <v>1.3819780532112645E-3</v>
      </c>
      <c r="K9300" s="33">
        <f t="shared" si="581"/>
        <v>1.3810235612877753E-3</v>
      </c>
      <c r="L9300" s="33">
        <f t="shared" si="582"/>
        <v>0.9906068411589013</v>
      </c>
      <c r="M9300" s="33">
        <f t="shared" si="583"/>
        <v>0.98923878977128799</v>
      </c>
    </row>
    <row r="9301" spans="1:13" ht="41.4">
      <c r="A9301" t="s">
        <v>164</v>
      </c>
      <c r="B9301" t="s">
        <v>115</v>
      </c>
      <c r="C9301" s="14" t="s">
        <v>383</v>
      </c>
      <c r="D9301" t="s">
        <v>465</v>
      </c>
      <c r="E9301" t="s">
        <v>483</v>
      </c>
      <c r="F9301" s="20">
        <v>2049</v>
      </c>
      <c r="G9301" s="20">
        <v>49</v>
      </c>
      <c r="H9301" s="11">
        <v>6342.3920692525799</v>
      </c>
      <c r="I9301" s="10">
        <v>4158167.7887339899</v>
      </c>
      <c r="J9301" s="33">
        <f t="shared" si="580"/>
        <v>1.5252852678134968E-3</v>
      </c>
      <c r="K9301" s="33">
        <f t="shared" si="581"/>
        <v>1.5241226114420803E-3</v>
      </c>
      <c r="L9301" s="33">
        <f t="shared" si="582"/>
        <v>0.98923878977128799</v>
      </c>
      <c r="M9301" s="33">
        <f t="shared" si="583"/>
        <v>0.98773106856368198</v>
      </c>
    </row>
    <row r="9302" spans="1:13" ht="41.4">
      <c r="A9302" t="s">
        <v>164</v>
      </c>
      <c r="B9302" t="s">
        <v>115</v>
      </c>
      <c r="C9302" s="14" t="s">
        <v>383</v>
      </c>
      <c r="D9302" t="s">
        <v>465</v>
      </c>
      <c r="E9302" t="s">
        <v>483</v>
      </c>
      <c r="F9302" s="20">
        <v>2049</v>
      </c>
      <c r="G9302" s="20">
        <v>50</v>
      </c>
      <c r="H9302" s="11">
        <v>7280.7503892497198</v>
      </c>
      <c r="I9302" s="10">
        <v>4165319.5944769201</v>
      </c>
      <c r="J9302" s="33">
        <f t="shared" si="580"/>
        <v>1.747945199428097E-3</v>
      </c>
      <c r="K9302" s="33">
        <f t="shared" si="581"/>
        <v>1.7464184329156751E-3</v>
      </c>
      <c r="L9302" s="33">
        <f t="shared" si="582"/>
        <v>0.98773106856368198</v>
      </c>
      <c r="M9302" s="33">
        <f t="shared" si="583"/>
        <v>0.98600607681877883</v>
      </c>
    </row>
    <row r="9303" spans="1:13" ht="41.4">
      <c r="A9303" t="s">
        <v>164</v>
      </c>
      <c r="B9303" t="s">
        <v>115</v>
      </c>
      <c r="C9303" s="14" t="s">
        <v>383</v>
      </c>
      <c r="D9303" t="s">
        <v>465</v>
      </c>
      <c r="E9303" t="s">
        <v>483</v>
      </c>
      <c r="F9303" s="20">
        <v>2049</v>
      </c>
      <c r="G9303" s="20">
        <v>51</v>
      </c>
      <c r="H9303" s="11">
        <v>7890.6044848704796</v>
      </c>
      <c r="I9303" s="10">
        <v>4207987.2117237896</v>
      </c>
      <c r="J9303" s="33">
        <f t="shared" si="580"/>
        <v>1.8751493499995968E-3</v>
      </c>
      <c r="K9303" s="33">
        <f t="shared" si="581"/>
        <v>1.8733923558376109E-3</v>
      </c>
      <c r="L9303" s="33">
        <f t="shared" si="582"/>
        <v>0.98600607681877883</v>
      </c>
      <c r="M9303" s="33">
        <f t="shared" si="583"/>
        <v>0.98415890057165711</v>
      </c>
    </row>
    <row r="9304" spans="1:13" ht="41.4">
      <c r="A9304" t="s">
        <v>164</v>
      </c>
      <c r="B9304" t="s">
        <v>115</v>
      </c>
      <c r="C9304" s="14" t="s">
        <v>383</v>
      </c>
      <c r="D9304" t="s">
        <v>465</v>
      </c>
      <c r="E9304" t="s">
        <v>483</v>
      </c>
      <c r="F9304" s="20">
        <v>2049</v>
      </c>
      <c r="G9304" s="20">
        <v>52</v>
      </c>
      <c r="H9304" s="11">
        <v>9069.5820290241809</v>
      </c>
      <c r="I9304" s="10">
        <v>4321634.4168006098</v>
      </c>
      <c r="J9304" s="33">
        <f t="shared" si="580"/>
        <v>2.0986462884888279E-3</v>
      </c>
      <c r="K9304" s="33">
        <f t="shared" si="581"/>
        <v>2.0964456700758305E-3</v>
      </c>
      <c r="L9304" s="33">
        <f t="shared" si="582"/>
        <v>0.98415890057165711</v>
      </c>
      <c r="M9304" s="33">
        <f t="shared" si="583"/>
        <v>0.98209566490588707</v>
      </c>
    </row>
    <row r="9305" spans="1:13" ht="41.4">
      <c r="A9305" t="s">
        <v>164</v>
      </c>
      <c r="B9305" t="s">
        <v>115</v>
      </c>
      <c r="C9305" s="14" t="s">
        <v>383</v>
      </c>
      <c r="D9305" t="s">
        <v>465</v>
      </c>
      <c r="E9305" t="s">
        <v>483</v>
      </c>
      <c r="F9305" s="20">
        <v>2049</v>
      </c>
      <c r="G9305" s="20">
        <v>53</v>
      </c>
      <c r="H9305" s="11">
        <v>9803.0847501357803</v>
      </c>
      <c r="I9305" s="10">
        <v>4262731.38461057</v>
      </c>
      <c r="J9305" s="33">
        <f t="shared" si="580"/>
        <v>2.299719092206266E-3</v>
      </c>
      <c r="K9305" s="33">
        <f t="shared" si="581"/>
        <v>2.2970767641802281E-3</v>
      </c>
      <c r="L9305" s="33">
        <f t="shared" si="582"/>
        <v>0.98209566490588707</v>
      </c>
      <c r="M9305" s="33">
        <f t="shared" si="583"/>
        <v>0.97983971577382967</v>
      </c>
    </row>
    <row r="9306" spans="1:13" ht="41.4">
      <c r="A9306" t="s">
        <v>164</v>
      </c>
      <c r="B9306" t="s">
        <v>115</v>
      </c>
      <c r="C9306" s="14" t="s">
        <v>383</v>
      </c>
      <c r="D9306" t="s">
        <v>465</v>
      </c>
      <c r="E9306" t="s">
        <v>483</v>
      </c>
      <c r="F9306" s="20">
        <v>2049</v>
      </c>
      <c r="G9306" s="20">
        <v>54</v>
      </c>
      <c r="H9306" s="11">
        <v>10491.117793343799</v>
      </c>
      <c r="I9306" s="10">
        <v>4173828.6571952901</v>
      </c>
      <c r="J9306" s="33">
        <f t="shared" si="580"/>
        <v>2.5135477890924187E-3</v>
      </c>
      <c r="K9306" s="33">
        <f t="shared" si="581"/>
        <v>2.5103914729194265E-3</v>
      </c>
      <c r="L9306" s="33">
        <f t="shared" si="582"/>
        <v>0.97983971577382967</v>
      </c>
      <c r="M9306" s="33">
        <f t="shared" si="583"/>
        <v>0.97737993450652327</v>
      </c>
    </row>
    <row r="9307" spans="1:13" ht="41.4">
      <c r="A9307" t="s">
        <v>164</v>
      </c>
      <c r="B9307" t="s">
        <v>115</v>
      </c>
      <c r="C9307" s="14" t="s">
        <v>383</v>
      </c>
      <c r="D9307" t="s">
        <v>465</v>
      </c>
      <c r="E9307" t="s">
        <v>483</v>
      </c>
      <c r="F9307" s="20">
        <v>2049</v>
      </c>
      <c r="G9307" s="20">
        <v>55</v>
      </c>
      <c r="H9307" s="11">
        <v>11011.298156852101</v>
      </c>
      <c r="I9307" s="10">
        <v>4098404.0597477499</v>
      </c>
      <c r="J9307" s="33">
        <f t="shared" si="580"/>
        <v>2.6867282962651146E-3</v>
      </c>
      <c r="K9307" s="33">
        <f t="shared" si="581"/>
        <v>2.683122271988192E-3</v>
      </c>
      <c r="L9307" s="33">
        <f t="shared" si="582"/>
        <v>0.97737993450652327</v>
      </c>
      <c r="M9307" s="33">
        <f t="shared" si="583"/>
        <v>0.97475750463605448</v>
      </c>
    </row>
    <row r="9308" spans="1:13" ht="41.4">
      <c r="A9308" t="s">
        <v>164</v>
      </c>
      <c r="B9308" t="s">
        <v>115</v>
      </c>
      <c r="C9308" s="14" t="s">
        <v>383</v>
      </c>
      <c r="D9308" t="s">
        <v>465</v>
      </c>
      <c r="E9308" t="s">
        <v>483</v>
      </c>
      <c r="F9308" s="20">
        <v>2049</v>
      </c>
      <c r="G9308" s="20">
        <v>56</v>
      </c>
      <c r="H9308" s="11">
        <v>11508.036527203099</v>
      </c>
      <c r="I9308" s="10">
        <v>4024851.0034686499</v>
      </c>
      <c r="J9308" s="33">
        <f t="shared" si="580"/>
        <v>2.8592453527560096E-3</v>
      </c>
      <c r="K9308" s="33">
        <f t="shared" si="581"/>
        <v>2.8551616038362537E-3</v>
      </c>
      <c r="L9308" s="33">
        <f t="shared" si="582"/>
        <v>0.97475750463605448</v>
      </c>
      <c r="M9308" s="33">
        <f t="shared" si="583"/>
        <v>0.97197441443576638</v>
      </c>
    </row>
    <row r="9309" spans="1:13" ht="41.4">
      <c r="A9309" t="s">
        <v>164</v>
      </c>
      <c r="B9309" t="s">
        <v>115</v>
      </c>
      <c r="C9309" s="14" t="s">
        <v>383</v>
      </c>
      <c r="D9309" t="s">
        <v>465</v>
      </c>
      <c r="E9309" t="s">
        <v>483</v>
      </c>
      <c r="F9309" s="20">
        <v>2049</v>
      </c>
      <c r="G9309" s="20">
        <v>57</v>
      </c>
      <c r="H9309" s="11">
        <v>12618.852369732</v>
      </c>
      <c r="I9309" s="10">
        <v>4034956.0521741998</v>
      </c>
      <c r="J9309" s="33">
        <f t="shared" si="580"/>
        <v>3.1273828528894246E-3</v>
      </c>
      <c r="K9309" s="33">
        <f t="shared" si="581"/>
        <v>3.1224976850587893E-3</v>
      </c>
      <c r="L9309" s="33">
        <f t="shared" si="582"/>
        <v>0.97197441443576638</v>
      </c>
      <c r="M9309" s="33">
        <f t="shared" si="583"/>
        <v>0.96893942657675436</v>
      </c>
    </row>
    <row r="9310" spans="1:13" ht="41.4">
      <c r="A9310" t="s">
        <v>164</v>
      </c>
      <c r="B9310" t="s">
        <v>115</v>
      </c>
      <c r="C9310" s="14" t="s">
        <v>383</v>
      </c>
      <c r="D9310" t="s">
        <v>465</v>
      </c>
      <c r="E9310" t="s">
        <v>483</v>
      </c>
      <c r="F9310" s="20">
        <v>2049</v>
      </c>
      <c r="G9310" s="20">
        <v>58</v>
      </c>
      <c r="H9310" s="11">
        <v>13802.901319996001</v>
      </c>
      <c r="I9310" s="10">
        <v>4023861.9005678501</v>
      </c>
      <c r="J9310" s="33">
        <f t="shared" si="580"/>
        <v>3.4302621861968291E-3</v>
      </c>
      <c r="K9310" s="33">
        <f t="shared" si="581"/>
        <v>3.4243855582424265E-3</v>
      </c>
      <c r="L9310" s="33">
        <f t="shared" si="582"/>
        <v>0.96893942657675436</v>
      </c>
      <c r="M9310" s="33">
        <f t="shared" si="583"/>
        <v>0.96562140439757327</v>
      </c>
    </row>
    <row r="9311" spans="1:13" ht="41.4">
      <c r="A9311" t="s">
        <v>164</v>
      </c>
      <c r="B9311" t="s">
        <v>115</v>
      </c>
      <c r="C9311" s="14" t="s">
        <v>383</v>
      </c>
      <c r="D9311" t="s">
        <v>465</v>
      </c>
      <c r="E9311" t="s">
        <v>483</v>
      </c>
      <c r="F9311" s="20">
        <v>2049</v>
      </c>
      <c r="G9311" s="20">
        <v>59</v>
      </c>
      <c r="H9311" s="11">
        <v>20198.914554416398</v>
      </c>
      <c r="I9311" s="10">
        <v>5915968.7918718299</v>
      </c>
      <c r="J9311" s="33">
        <f t="shared" si="580"/>
        <v>3.4143037708664792E-3</v>
      </c>
      <c r="K9311" s="33">
        <f t="shared" si="581"/>
        <v>3.4084816637788284E-3</v>
      </c>
      <c r="L9311" s="33">
        <f t="shared" si="582"/>
        <v>0.96562140439757327</v>
      </c>
      <c r="M9311" s="33">
        <f t="shared" si="583"/>
        <v>0.96233010154653176</v>
      </c>
    </row>
    <row r="9312" spans="1:13" ht="41.4">
      <c r="A9312" t="s">
        <v>164</v>
      </c>
      <c r="B9312" t="s">
        <v>115</v>
      </c>
      <c r="C9312" s="14" t="s">
        <v>383</v>
      </c>
      <c r="D9312" t="s">
        <v>465</v>
      </c>
      <c r="E9312" t="s">
        <v>483</v>
      </c>
      <c r="F9312" s="20">
        <v>2049</v>
      </c>
      <c r="G9312" s="20">
        <v>60</v>
      </c>
      <c r="H9312" s="11">
        <v>16004.494341314001</v>
      </c>
      <c r="I9312" s="10">
        <v>3922830.5168695301</v>
      </c>
      <c r="J9312" s="33">
        <f t="shared" si="580"/>
        <v>4.0798332409440405E-3</v>
      </c>
      <c r="K9312" s="33">
        <f t="shared" si="581"/>
        <v>4.0715220279364805E-3</v>
      </c>
      <c r="L9312" s="33">
        <f t="shared" si="582"/>
        <v>0.96233010154653176</v>
      </c>
      <c r="M9312" s="33">
        <f t="shared" si="583"/>
        <v>0.95841195333993867</v>
      </c>
    </row>
    <row r="9313" spans="1:13" ht="41.4">
      <c r="A9313" t="s">
        <v>164</v>
      </c>
      <c r="B9313" t="s">
        <v>115</v>
      </c>
      <c r="C9313" s="14" t="s">
        <v>383</v>
      </c>
      <c r="D9313" t="s">
        <v>465</v>
      </c>
      <c r="E9313" t="s">
        <v>483</v>
      </c>
      <c r="F9313" s="20">
        <v>2049</v>
      </c>
      <c r="G9313" s="20">
        <v>61</v>
      </c>
      <c r="H9313" s="11">
        <v>16913.1248239423</v>
      </c>
      <c r="I9313" s="10">
        <v>3871927.69682485</v>
      </c>
      <c r="J9313" s="33">
        <f t="shared" si="580"/>
        <v>4.3681406648713511E-3</v>
      </c>
      <c r="K9313" s="33">
        <f t="shared" si="581"/>
        <v>4.3586142144435014E-3</v>
      </c>
      <c r="L9313" s="33">
        <f t="shared" si="582"/>
        <v>0.95841195333993867</v>
      </c>
      <c r="M9313" s="33">
        <f t="shared" si="583"/>
        <v>0.9542346053768187</v>
      </c>
    </row>
    <row r="9314" spans="1:13" ht="41.4">
      <c r="A9314" t="s">
        <v>164</v>
      </c>
      <c r="B9314" t="s">
        <v>115</v>
      </c>
      <c r="C9314" s="14" t="s">
        <v>383</v>
      </c>
      <c r="D9314" t="s">
        <v>465</v>
      </c>
      <c r="E9314" t="s">
        <v>483</v>
      </c>
      <c r="F9314" s="20">
        <v>2049</v>
      </c>
      <c r="G9314" s="20">
        <v>62</v>
      </c>
      <c r="H9314" s="11">
        <v>17923.624266942301</v>
      </c>
      <c r="I9314" s="10">
        <v>3715705.8347343202</v>
      </c>
      <c r="J9314" s="33">
        <f t="shared" si="580"/>
        <v>4.8237468368439538E-3</v>
      </c>
      <c r="K9314" s="33">
        <f t="shared" si="581"/>
        <v>4.8121312544525674E-3</v>
      </c>
      <c r="L9314" s="33">
        <f t="shared" si="582"/>
        <v>0.9542346053768187</v>
      </c>
      <c r="M9314" s="33">
        <f t="shared" si="583"/>
        <v>0.94964270320820465</v>
      </c>
    </row>
    <row r="9315" spans="1:13" ht="41.4">
      <c r="A9315" t="s">
        <v>164</v>
      </c>
      <c r="B9315" t="s">
        <v>115</v>
      </c>
      <c r="C9315" s="14" t="s">
        <v>383</v>
      </c>
      <c r="D9315" t="s">
        <v>465</v>
      </c>
      <c r="E9315" t="s">
        <v>483</v>
      </c>
      <c r="F9315" s="20">
        <v>2049</v>
      </c>
      <c r="G9315" s="20">
        <v>63</v>
      </c>
      <c r="H9315" s="11">
        <v>19390.046998432201</v>
      </c>
      <c r="I9315" s="10">
        <v>3644348.00036145</v>
      </c>
      <c r="J9315" s="33">
        <f t="shared" si="580"/>
        <v>5.3205805253804181E-3</v>
      </c>
      <c r="K9315" s="33">
        <f t="shared" si="581"/>
        <v>5.3064513064724483E-3</v>
      </c>
      <c r="L9315" s="33">
        <f t="shared" si="582"/>
        <v>0.94964270320820465</v>
      </c>
      <c r="M9315" s="33">
        <f t="shared" si="583"/>
        <v>0.94460347044508342</v>
      </c>
    </row>
    <row r="9316" spans="1:13" ht="41.4">
      <c r="A9316" t="s">
        <v>164</v>
      </c>
      <c r="B9316" t="s">
        <v>115</v>
      </c>
      <c r="C9316" s="14" t="s">
        <v>383</v>
      </c>
      <c r="D9316" t="s">
        <v>465</v>
      </c>
      <c r="E9316" t="s">
        <v>483</v>
      </c>
      <c r="F9316" s="20">
        <v>2049</v>
      </c>
      <c r="G9316" s="20">
        <v>64</v>
      </c>
      <c r="H9316" s="11">
        <v>21408.5557759984</v>
      </c>
      <c r="I9316" s="10">
        <v>3651016.1623270698</v>
      </c>
      <c r="J9316" s="33">
        <f t="shared" si="580"/>
        <v>5.8637252819919326E-3</v>
      </c>
      <c r="K9316" s="33">
        <f t="shared" si="581"/>
        <v>5.8465671980452161E-3</v>
      </c>
      <c r="L9316" s="33">
        <f t="shared" si="582"/>
        <v>0.94460347044508342</v>
      </c>
      <c r="M9316" s="33">
        <f t="shared" si="583"/>
        <v>0.93908078277961948</v>
      </c>
    </row>
    <row r="9317" spans="1:13" ht="41.4">
      <c r="A9317" t="s">
        <v>164</v>
      </c>
      <c r="B9317" t="s">
        <v>115</v>
      </c>
      <c r="C9317" s="14" t="s">
        <v>383</v>
      </c>
      <c r="D9317" t="s">
        <v>465</v>
      </c>
      <c r="E9317" t="s">
        <v>483</v>
      </c>
      <c r="F9317" s="20">
        <v>2049</v>
      </c>
      <c r="G9317" s="20">
        <v>65</v>
      </c>
      <c r="H9317" s="11">
        <v>22550.3176006428</v>
      </c>
      <c r="I9317" s="10">
        <v>3673847.7541684601</v>
      </c>
      <c r="J9317" s="33">
        <f t="shared" si="580"/>
        <v>6.1380653498927708E-3</v>
      </c>
      <c r="K9317" s="33">
        <f t="shared" si="581"/>
        <v>6.1192659105020475E-3</v>
      </c>
      <c r="L9317" s="33">
        <f t="shared" si="582"/>
        <v>0.93908078277961948</v>
      </c>
      <c r="M9317" s="33">
        <f t="shared" si="583"/>
        <v>0.93333429775834853</v>
      </c>
    </row>
    <row r="9318" spans="1:13" ht="41.4">
      <c r="A9318" t="s">
        <v>164</v>
      </c>
      <c r="B9318" t="s">
        <v>115</v>
      </c>
      <c r="C9318" s="14" t="s">
        <v>383</v>
      </c>
      <c r="D9318" t="s">
        <v>465</v>
      </c>
      <c r="E9318" t="s">
        <v>483</v>
      </c>
      <c r="F9318" s="20">
        <v>2049</v>
      </c>
      <c r="G9318" s="20">
        <v>66</v>
      </c>
      <c r="H9318" s="11">
        <v>23715.743658943698</v>
      </c>
      <c r="I9318" s="10">
        <v>3599422.27187134</v>
      </c>
      <c r="J9318" s="33">
        <f t="shared" si="580"/>
        <v>6.5887639370008902E-3</v>
      </c>
      <c r="K9318" s="33">
        <f t="shared" si="581"/>
        <v>6.5671056251660476E-3</v>
      </c>
      <c r="L9318" s="33">
        <f t="shared" si="582"/>
        <v>0.93333429775834853</v>
      </c>
      <c r="M9318" s="33">
        <f t="shared" si="583"/>
        <v>0.92720499284137925</v>
      </c>
    </row>
    <row r="9319" spans="1:13" ht="41.4">
      <c r="A9319" t="s">
        <v>164</v>
      </c>
      <c r="B9319" t="s">
        <v>115</v>
      </c>
      <c r="C9319" s="14" t="s">
        <v>383</v>
      </c>
      <c r="D9319" t="s">
        <v>465</v>
      </c>
      <c r="E9319" t="s">
        <v>483</v>
      </c>
      <c r="F9319" s="20">
        <v>2049</v>
      </c>
      <c r="G9319" s="20">
        <v>67</v>
      </c>
      <c r="H9319" s="11">
        <v>24921.0692842096</v>
      </c>
      <c r="I9319" s="10">
        <v>3427288.7525663502</v>
      </c>
      <c r="J9319" s="33">
        <f t="shared" si="580"/>
        <v>7.2713655263358622E-3</v>
      </c>
      <c r="K9319" s="33">
        <f t="shared" si="581"/>
        <v>7.2449931079058283E-3</v>
      </c>
      <c r="L9319" s="33">
        <f t="shared" si="582"/>
        <v>0.92720499284137925</v>
      </c>
      <c r="M9319" s="33">
        <f t="shared" si="583"/>
        <v>0.92048739905862753</v>
      </c>
    </row>
    <row r="9320" spans="1:13" ht="41.4">
      <c r="A9320" t="s">
        <v>164</v>
      </c>
      <c r="B9320" t="s">
        <v>115</v>
      </c>
      <c r="C9320" s="14" t="s">
        <v>383</v>
      </c>
      <c r="D9320" t="s">
        <v>465</v>
      </c>
      <c r="E9320" t="s">
        <v>483</v>
      </c>
      <c r="F9320" s="20">
        <v>2049</v>
      </c>
      <c r="G9320" s="20">
        <v>68</v>
      </c>
      <c r="H9320" s="11">
        <v>26517.507935035599</v>
      </c>
      <c r="I9320" s="10">
        <v>3305609.0124174701</v>
      </c>
      <c r="J9320" s="33">
        <f t="shared" si="580"/>
        <v>8.0219735109091795E-3</v>
      </c>
      <c r="K9320" s="33">
        <f t="shared" si="581"/>
        <v>7.9898833475501307E-3</v>
      </c>
      <c r="L9320" s="33">
        <f t="shared" si="582"/>
        <v>0.92048739905862753</v>
      </c>
      <c r="M9320" s="33">
        <f t="shared" si="583"/>
        <v>0.91313281211725927</v>
      </c>
    </row>
    <row r="9321" spans="1:13" ht="41.4">
      <c r="A9321" t="s">
        <v>164</v>
      </c>
      <c r="B9321" t="s">
        <v>115</v>
      </c>
      <c r="C9321" s="14" t="s">
        <v>383</v>
      </c>
      <c r="D9321" t="s">
        <v>465</v>
      </c>
      <c r="E9321" t="s">
        <v>483</v>
      </c>
      <c r="F9321" s="20">
        <v>2049</v>
      </c>
      <c r="G9321" s="20">
        <v>69</v>
      </c>
      <c r="H9321" s="11">
        <v>28284.739412351799</v>
      </c>
      <c r="I9321" s="10">
        <v>3193937.8459474999</v>
      </c>
      <c r="J9321" s="33">
        <f t="shared" si="580"/>
        <v>8.8557576185271606E-3</v>
      </c>
      <c r="K9321" s="33">
        <f t="shared" si="581"/>
        <v>8.8166608925247525E-3</v>
      </c>
      <c r="L9321" s="33">
        <f t="shared" si="582"/>
        <v>0.91313281211725927</v>
      </c>
      <c r="M9321" s="33">
        <f t="shared" si="583"/>
        <v>0.90508202976298391</v>
      </c>
    </row>
    <row r="9322" spans="1:13" ht="41.4">
      <c r="A9322" t="s">
        <v>164</v>
      </c>
      <c r="B9322" t="s">
        <v>115</v>
      </c>
      <c r="C9322" s="14" t="s">
        <v>383</v>
      </c>
      <c r="D9322" t="s">
        <v>465</v>
      </c>
      <c r="E9322" t="s">
        <v>483</v>
      </c>
      <c r="F9322" s="20">
        <v>2050</v>
      </c>
      <c r="G9322" s="20">
        <v>30</v>
      </c>
      <c r="H9322" s="11">
        <v>603.11050599450198</v>
      </c>
      <c r="I9322" s="10">
        <v>4253370.6944636097</v>
      </c>
      <c r="J9322" s="33">
        <f t="shared" si="580"/>
        <v>1.417958953776447E-4</v>
      </c>
      <c r="K9322" s="33">
        <f t="shared" si="581"/>
        <v>1.417858428147678E-4</v>
      </c>
      <c r="L9322" s="33">
        <f t="shared" si="582"/>
        <v>1</v>
      </c>
      <c r="M9322" s="33">
        <f t="shared" si="583"/>
        <v>0.99985821415718523</v>
      </c>
    </row>
    <row r="9323" spans="1:13" ht="41.4">
      <c r="A9323" t="s">
        <v>164</v>
      </c>
      <c r="B9323" t="s">
        <v>115</v>
      </c>
      <c r="C9323" s="14" t="s">
        <v>383</v>
      </c>
      <c r="D9323" t="s">
        <v>465</v>
      </c>
      <c r="E9323" t="s">
        <v>483</v>
      </c>
      <c r="F9323" s="20">
        <v>2050</v>
      </c>
      <c r="G9323" s="20">
        <v>31</v>
      </c>
      <c r="H9323" s="11">
        <v>769.32087328114096</v>
      </c>
      <c r="I9323" s="10">
        <v>4262104.1648348998</v>
      </c>
      <c r="J9323" s="33">
        <f t="shared" si="580"/>
        <v>1.8050259766725857E-4</v>
      </c>
      <c r="K9323" s="33">
        <f t="shared" si="581"/>
        <v>1.8048630805345134E-4</v>
      </c>
      <c r="L9323" s="33">
        <f t="shared" si="582"/>
        <v>0.99985821415718523</v>
      </c>
      <c r="M9323" s="33">
        <f t="shared" si="583"/>
        <v>0.99967775343953513</v>
      </c>
    </row>
    <row r="9324" spans="1:13" ht="41.4">
      <c r="A9324" t="s">
        <v>164</v>
      </c>
      <c r="B9324" t="s">
        <v>115</v>
      </c>
      <c r="C9324" s="14" t="s">
        <v>383</v>
      </c>
      <c r="D9324" t="s">
        <v>465</v>
      </c>
      <c r="E9324" t="s">
        <v>483</v>
      </c>
      <c r="F9324" s="20">
        <v>2050</v>
      </c>
      <c r="G9324" s="20">
        <v>32</v>
      </c>
      <c r="H9324" s="11">
        <v>806.531807287834</v>
      </c>
      <c r="I9324" s="10">
        <v>4266347.06172352</v>
      </c>
      <c r="J9324" s="33">
        <f t="shared" si="580"/>
        <v>1.8904505320812111E-4</v>
      </c>
      <c r="K9324" s="33">
        <f t="shared" si="581"/>
        <v>1.8902718531799145E-4</v>
      </c>
      <c r="L9324" s="33">
        <f t="shared" si="582"/>
        <v>0.99967775343953513</v>
      </c>
      <c r="M9324" s="33">
        <f t="shared" si="583"/>
        <v>0.9994887871675775</v>
      </c>
    </row>
    <row r="9325" spans="1:13" ht="41.4">
      <c r="A9325" t="s">
        <v>164</v>
      </c>
      <c r="B9325" t="s">
        <v>115</v>
      </c>
      <c r="C9325" s="14" t="s">
        <v>383</v>
      </c>
      <c r="D9325" t="s">
        <v>465</v>
      </c>
      <c r="E9325" t="s">
        <v>483</v>
      </c>
      <c r="F9325" s="20">
        <v>2050</v>
      </c>
      <c r="G9325" s="20">
        <v>33</v>
      </c>
      <c r="H9325" s="11">
        <v>857.37523967740901</v>
      </c>
      <c r="I9325" s="10">
        <v>4306754.94211601</v>
      </c>
      <c r="J9325" s="33">
        <f t="shared" si="580"/>
        <v>1.9907685744853651E-4</v>
      </c>
      <c r="K9325" s="33">
        <f t="shared" si="581"/>
        <v>1.9905704296585558E-4</v>
      </c>
      <c r="L9325" s="33">
        <f t="shared" si="582"/>
        <v>0.9994887871675775</v>
      </c>
      <c r="M9325" s="33">
        <f t="shared" si="583"/>
        <v>0.99928983188512643</v>
      </c>
    </row>
    <row r="9326" spans="1:13" ht="41.4">
      <c r="A9326" t="s">
        <v>164</v>
      </c>
      <c r="B9326" t="s">
        <v>115</v>
      </c>
      <c r="C9326" s="14" t="s">
        <v>383</v>
      </c>
      <c r="D9326" t="s">
        <v>465</v>
      </c>
      <c r="E9326" t="s">
        <v>483</v>
      </c>
      <c r="F9326" s="20">
        <v>2050</v>
      </c>
      <c r="G9326" s="20">
        <v>34</v>
      </c>
      <c r="H9326" s="11">
        <v>994.28224653442203</v>
      </c>
      <c r="I9326" s="10">
        <v>4568311.1080490099</v>
      </c>
      <c r="J9326" s="33">
        <f t="shared" si="580"/>
        <v>2.1764766519131629E-4</v>
      </c>
      <c r="K9326" s="33">
        <f t="shared" si="581"/>
        <v>2.1762398165647845E-4</v>
      </c>
      <c r="L9326" s="33">
        <f t="shared" si="582"/>
        <v>0.99928983188512643</v>
      </c>
      <c r="M9326" s="33">
        <f t="shared" si="583"/>
        <v>0.99907236245308273</v>
      </c>
    </row>
    <row r="9327" spans="1:13" ht="41.4">
      <c r="A9327" t="s">
        <v>164</v>
      </c>
      <c r="B9327" t="s">
        <v>115</v>
      </c>
      <c r="C9327" s="14" t="s">
        <v>383</v>
      </c>
      <c r="D9327" t="s">
        <v>465</v>
      </c>
      <c r="E9327" t="s">
        <v>483</v>
      </c>
      <c r="F9327" s="20">
        <v>2050</v>
      </c>
      <c r="G9327" s="20">
        <v>35</v>
      </c>
      <c r="H9327" s="11">
        <v>1336.5826730006099</v>
      </c>
      <c r="I9327" s="10">
        <v>4616244.9681634903</v>
      </c>
      <c r="J9327" s="33">
        <f t="shared" si="580"/>
        <v>2.8953893959668934E-4</v>
      </c>
      <c r="K9327" s="33">
        <f t="shared" si="581"/>
        <v>2.8949702724312409E-4</v>
      </c>
      <c r="L9327" s="33">
        <f t="shared" si="582"/>
        <v>0.99907236245308273</v>
      </c>
      <c r="M9327" s="33">
        <f t="shared" si="583"/>
        <v>0.99878313397415175</v>
      </c>
    </row>
    <row r="9328" spans="1:13" ht="41.4">
      <c r="A9328" t="s">
        <v>164</v>
      </c>
      <c r="B9328" t="s">
        <v>115</v>
      </c>
      <c r="C9328" s="14" t="s">
        <v>383</v>
      </c>
      <c r="D9328" t="s">
        <v>465</v>
      </c>
      <c r="E9328" t="s">
        <v>483</v>
      </c>
      <c r="F9328" s="20">
        <v>2050</v>
      </c>
      <c r="G9328" s="20">
        <v>36</v>
      </c>
      <c r="H9328" s="11">
        <v>1471.45971529454</v>
      </c>
      <c r="I9328" s="10">
        <v>4681258.0669948896</v>
      </c>
      <c r="J9328" s="33">
        <f t="shared" si="580"/>
        <v>3.1432997160934909E-4</v>
      </c>
      <c r="K9328" s="33">
        <f t="shared" si="581"/>
        <v>3.1428057511950769E-4</v>
      </c>
      <c r="L9328" s="33">
        <f t="shared" si="582"/>
        <v>0.99878313397415175</v>
      </c>
      <c r="M9328" s="33">
        <f t="shared" si="583"/>
        <v>0.99846923583638669</v>
      </c>
    </row>
    <row r="9329" spans="1:13" ht="41.4">
      <c r="A9329" t="s">
        <v>164</v>
      </c>
      <c r="B9329" t="s">
        <v>115</v>
      </c>
      <c r="C9329" s="14" t="s">
        <v>383</v>
      </c>
      <c r="D9329" t="s">
        <v>465</v>
      </c>
      <c r="E9329" t="s">
        <v>483</v>
      </c>
      <c r="F9329" s="20">
        <v>2050</v>
      </c>
      <c r="G9329" s="20">
        <v>37</v>
      </c>
      <c r="H9329" s="11">
        <v>1606.7311823401501</v>
      </c>
      <c r="I9329" s="10">
        <v>4747762.0111823697</v>
      </c>
      <c r="J9329" s="33">
        <f t="shared" si="580"/>
        <v>3.3841864410133189E-4</v>
      </c>
      <c r="K9329" s="33">
        <f t="shared" si="581"/>
        <v>3.3836138697118656E-4</v>
      </c>
      <c r="L9329" s="33">
        <f t="shared" si="582"/>
        <v>0.99846923583638669</v>
      </c>
      <c r="M9329" s="33">
        <f t="shared" si="583"/>
        <v>0.99813139240090099</v>
      </c>
    </row>
    <row r="9330" spans="1:13" ht="41.4">
      <c r="A9330" t="s">
        <v>164</v>
      </c>
      <c r="B9330" t="s">
        <v>115</v>
      </c>
      <c r="C9330" s="14" t="s">
        <v>383</v>
      </c>
      <c r="D9330" t="s">
        <v>465</v>
      </c>
      <c r="E9330" t="s">
        <v>483</v>
      </c>
      <c r="F9330" s="20">
        <v>2050</v>
      </c>
      <c r="G9330" s="20">
        <v>38</v>
      </c>
      <c r="H9330" s="11">
        <v>1827.75577252943</v>
      </c>
      <c r="I9330" s="10">
        <v>4857809.7953896103</v>
      </c>
      <c r="J9330" s="33">
        <f t="shared" si="580"/>
        <v>3.7625099571911888E-4</v>
      </c>
      <c r="K9330" s="33">
        <f t="shared" si="581"/>
        <v>3.761802221896593E-4</v>
      </c>
      <c r="L9330" s="33">
        <f t="shared" si="582"/>
        <v>0.99813139240090099</v>
      </c>
      <c r="M9330" s="33">
        <f t="shared" si="583"/>
        <v>0.99775591511193318</v>
      </c>
    </row>
    <row r="9331" spans="1:13" ht="41.4">
      <c r="A9331" t="s">
        <v>164</v>
      </c>
      <c r="B9331" t="s">
        <v>115</v>
      </c>
      <c r="C9331" s="14" t="s">
        <v>383</v>
      </c>
      <c r="D9331" t="s">
        <v>465</v>
      </c>
      <c r="E9331" t="s">
        <v>483</v>
      </c>
      <c r="F9331" s="20">
        <v>2050</v>
      </c>
      <c r="G9331" s="20">
        <v>39</v>
      </c>
      <c r="H9331" s="11">
        <v>1966.13826089639</v>
      </c>
      <c r="I9331" s="10">
        <v>4827748.9447803004</v>
      </c>
      <c r="J9331" s="33">
        <f t="shared" si="580"/>
        <v>4.0725776824458802E-4</v>
      </c>
      <c r="K9331" s="33">
        <f t="shared" si="581"/>
        <v>4.071748500564798E-4</v>
      </c>
      <c r="L9331" s="33">
        <f t="shared" si="582"/>
        <v>0.99775591511193318</v>
      </c>
      <c r="M9331" s="33">
        <f t="shared" si="583"/>
        <v>0.99734965399680453</v>
      </c>
    </row>
    <row r="9332" spans="1:13" ht="41.4">
      <c r="A9332" t="s">
        <v>164</v>
      </c>
      <c r="B9332" t="s">
        <v>115</v>
      </c>
      <c r="C9332" s="14" t="s">
        <v>383</v>
      </c>
      <c r="D9332" t="s">
        <v>465</v>
      </c>
      <c r="E9332" t="s">
        <v>483</v>
      </c>
      <c r="F9332" s="20">
        <v>2050</v>
      </c>
      <c r="G9332" s="20">
        <v>40</v>
      </c>
      <c r="H9332" s="11">
        <v>2568.4943265749998</v>
      </c>
      <c r="I9332" s="10">
        <v>4692604.1337088896</v>
      </c>
      <c r="J9332" s="33">
        <f t="shared" si="580"/>
        <v>5.4734945744186209E-4</v>
      </c>
      <c r="K9332" s="33">
        <f t="shared" si="581"/>
        <v>5.4719968905403427E-4</v>
      </c>
      <c r="L9332" s="33">
        <f t="shared" si="582"/>
        <v>0.99734965399680453</v>
      </c>
      <c r="M9332" s="33">
        <f t="shared" si="583"/>
        <v>0.99680390457625934</v>
      </c>
    </row>
    <row r="9333" spans="1:13" ht="41.4">
      <c r="A9333" t="s">
        <v>164</v>
      </c>
      <c r="B9333" t="s">
        <v>115</v>
      </c>
      <c r="C9333" s="14" t="s">
        <v>383</v>
      </c>
      <c r="D9333" t="s">
        <v>465</v>
      </c>
      <c r="E9333" t="s">
        <v>483</v>
      </c>
      <c r="F9333" s="20">
        <v>2050</v>
      </c>
      <c r="G9333" s="20">
        <v>41</v>
      </c>
      <c r="H9333" s="11">
        <v>2732.7865529782398</v>
      </c>
      <c r="I9333" s="10">
        <v>4618807.3913690299</v>
      </c>
      <c r="J9333" s="33">
        <f t="shared" si="580"/>
        <v>5.9166497353513434E-4</v>
      </c>
      <c r="K9333" s="33">
        <f t="shared" si="581"/>
        <v>5.9148997433000616E-4</v>
      </c>
      <c r="L9333" s="33">
        <f t="shared" si="582"/>
        <v>0.99680390457625934</v>
      </c>
      <c r="M9333" s="33">
        <f t="shared" si="583"/>
        <v>0.99621430506032949</v>
      </c>
    </row>
    <row r="9334" spans="1:13" ht="41.4">
      <c r="A9334" t="s">
        <v>164</v>
      </c>
      <c r="B9334" t="s">
        <v>115</v>
      </c>
      <c r="C9334" s="14" t="s">
        <v>383</v>
      </c>
      <c r="D9334" t="s">
        <v>465</v>
      </c>
      <c r="E9334" t="s">
        <v>483</v>
      </c>
      <c r="F9334" s="20">
        <v>2050</v>
      </c>
      <c r="G9334" s="20">
        <v>42</v>
      </c>
      <c r="H9334" s="11">
        <v>2950.5182784891099</v>
      </c>
      <c r="I9334" s="10">
        <v>4572967.2149369996</v>
      </c>
      <c r="J9334" s="33">
        <f t="shared" si="580"/>
        <v>6.4520871018966151E-4</v>
      </c>
      <c r="K9334" s="33">
        <f t="shared" si="581"/>
        <v>6.4500060780869894E-4</v>
      </c>
      <c r="L9334" s="33">
        <f t="shared" si="582"/>
        <v>0.99621430506032949</v>
      </c>
      <c r="M9334" s="33">
        <f t="shared" si="583"/>
        <v>0.99557174622805789</v>
      </c>
    </row>
    <row r="9335" spans="1:13" ht="41.4">
      <c r="A9335" t="s">
        <v>164</v>
      </c>
      <c r="B9335" t="s">
        <v>115</v>
      </c>
      <c r="C9335" s="14" t="s">
        <v>383</v>
      </c>
      <c r="D9335" t="s">
        <v>465</v>
      </c>
      <c r="E9335" t="s">
        <v>483</v>
      </c>
      <c r="F9335" s="20">
        <v>2050</v>
      </c>
      <c r="G9335" s="20">
        <v>43</v>
      </c>
      <c r="H9335" s="11">
        <v>3297.58973995206</v>
      </c>
      <c r="I9335" s="10">
        <v>4593523.5041009998</v>
      </c>
      <c r="J9335" s="33">
        <f t="shared" si="580"/>
        <v>7.1787805962199649E-4</v>
      </c>
      <c r="K9335" s="33">
        <f t="shared" si="581"/>
        <v>7.1762044681633608E-4</v>
      </c>
      <c r="L9335" s="33">
        <f t="shared" si="582"/>
        <v>0.99557174622805789</v>
      </c>
      <c r="M9335" s="33">
        <f t="shared" si="583"/>
        <v>0.994857303586692</v>
      </c>
    </row>
    <row r="9336" spans="1:13" ht="41.4">
      <c r="A9336" t="s">
        <v>164</v>
      </c>
      <c r="B9336" t="s">
        <v>115</v>
      </c>
      <c r="C9336" s="14" t="s">
        <v>383</v>
      </c>
      <c r="D9336" t="s">
        <v>465</v>
      </c>
      <c r="E9336" t="s">
        <v>483</v>
      </c>
      <c r="F9336" s="20">
        <v>2050</v>
      </c>
      <c r="G9336" s="20">
        <v>44</v>
      </c>
      <c r="H9336" s="11">
        <v>3535.6242459189698</v>
      </c>
      <c r="I9336" s="10">
        <v>4506664.5519675799</v>
      </c>
      <c r="J9336" s="33">
        <f t="shared" si="580"/>
        <v>7.8453237536291436E-4</v>
      </c>
      <c r="K9336" s="33">
        <f t="shared" si="581"/>
        <v>7.8422471030192842E-4</v>
      </c>
      <c r="L9336" s="33">
        <f t="shared" si="582"/>
        <v>0.994857303586692</v>
      </c>
      <c r="M9336" s="33">
        <f t="shared" si="583"/>
        <v>0.99407711190599501</v>
      </c>
    </row>
    <row r="9337" spans="1:13" ht="41.4">
      <c r="A9337" t="s">
        <v>164</v>
      </c>
      <c r="B9337" t="s">
        <v>115</v>
      </c>
      <c r="C9337" s="14" t="s">
        <v>383</v>
      </c>
      <c r="D9337" t="s">
        <v>465</v>
      </c>
      <c r="E9337" t="s">
        <v>483</v>
      </c>
      <c r="F9337" s="20">
        <v>2050</v>
      </c>
      <c r="G9337" s="20">
        <v>45</v>
      </c>
      <c r="H9337" s="11">
        <v>4483.4775695241196</v>
      </c>
      <c r="I9337" s="10">
        <v>4440718.7066860897</v>
      </c>
      <c r="J9337" s="33">
        <f t="shared" si="580"/>
        <v>1.0096288158882145E-3</v>
      </c>
      <c r="K9337" s="33">
        <f t="shared" si="581"/>
        <v>1.0091193121996023E-3</v>
      </c>
      <c r="L9337" s="33">
        <f t="shared" si="582"/>
        <v>0.99407711190599501</v>
      </c>
      <c r="M9337" s="33">
        <f t="shared" si="583"/>
        <v>0.99307396949455506</v>
      </c>
    </row>
    <row r="9338" spans="1:13" ht="41.4">
      <c r="A9338" t="s">
        <v>164</v>
      </c>
      <c r="B9338" t="s">
        <v>115</v>
      </c>
      <c r="C9338" s="14" t="s">
        <v>383</v>
      </c>
      <c r="D9338" t="s">
        <v>465</v>
      </c>
      <c r="E9338" t="s">
        <v>483</v>
      </c>
      <c r="F9338" s="20">
        <v>2050</v>
      </c>
      <c r="G9338" s="20">
        <v>46</v>
      </c>
      <c r="H9338" s="11">
        <v>4678.3051914226298</v>
      </c>
      <c r="I9338" s="10">
        <v>4307296.3932625102</v>
      </c>
      <c r="J9338" s="33">
        <f t="shared" si="580"/>
        <v>1.0861349589827282E-3</v>
      </c>
      <c r="K9338" s="33">
        <f t="shared" si="581"/>
        <v>1.0855453279005056E-3</v>
      </c>
      <c r="L9338" s="33">
        <f t="shared" si="582"/>
        <v>0.99307396949455506</v>
      </c>
      <c r="M9338" s="33">
        <f t="shared" si="583"/>
        <v>0.99199594268671065</v>
      </c>
    </row>
    <row r="9339" spans="1:13" ht="41.4">
      <c r="A9339" t="s">
        <v>164</v>
      </c>
      <c r="B9339" t="s">
        <v>115</v>
      </c>
      <c r="C9339" s="14" t="s">
        <v>383</v>
      </c>
      <c r="D9339" t="s">
        <v>465</v>
      </c>
      <c r="E9339" t="s">
        <v>483</v>
      </c>
      <c r="F9339" s="20">
        <v>2050</v>
      </c>
      <c r="G9339" s="20">
        <v>47</v>
      </c>
      <c r="H9339" s="11">
        <v>5072.3208863381296</v>
      </c>
      <c r="I9339" s="10">
        <v>4235713.6277592396</v>
      </c>
      <c r="J9339" s="33">
        <f t="shared" si="580"/>
        <v>1.1975127055559392E-3</v>
      </c>
      <c r="K9339" s="33">
        <f t="shared" si="581"/>
        <v>1.1967959733431011E-3</v>
      </c>
      <c r="L9339" s="33">
        <f t="shared" si="582"/>
        <v>0.99199594268671065</v>
      </c>
      <c r="M9339" s="33">
        <f t="shared" si="583"/>
        <v>0.99080872593693048</v>
      </c>
    </row>
    <row r="9340" spans="1:13" ht="41.4">
      <c r="A9340" t="s">
        <v>164</v>
      </c>
      <c r="B9340" t="s">
        <v>115</v>
      </c>
      <c r="C9340" s="14" t="s">
        <v>383</v>
      </c>
      <c r="D9340" t="s">
        <v>465</v>
      </c>
      <c r="E9340" t="s">
        <v>483</v>
      </c>
      <c r="F9340" s="20">
        <v>2050</v>
      </c>
      <c r="G9340" s="20">
        <v>48</v>
      </c>
      <c r="H9340" s="11">
        <v>5699.8528643566196</v>
      </c>
      <c r="I9340" s="10">
        <v>4203502.9611870795</v>
      </c>
      <c r="J9340" s="33">
        <f t="shared" si="580"/>
        <v>1.3559768880826403E-3</v>
      </c>
      <c r="K9340" s="33">
        <f t="shared" si="581"/>
        <v>1.3550579668143437E-3</v>
      </c>
      <c r="L9340" s="33">
        <f t="shared" si="582"/>
        <v>0.99080872593693048</v>
      </c>
      <c r="M9340" s="33">
        <f t="shared" si="583"/>
        <v>0.98946612267926048</v>
      </c>
    </row>
    <row r="9341" spans="1:13" ht="41.4">
      <c r="A9341" t="s">
        <v>164</v>
      </c>
      <c r="B9341" t="s">
        <v>115</v>
      </c>
      <c r="C9341" s="14" t="s">
        <v>383</v>
      </c>
      <c r="D9341" t="s">
        <v>465</v>
      </c>
      <c r="E9341" t="s">
        <v>483</v>
      </c>
      <c r="F9341" s="20">
        <v>2050</v>
      </c>
      <c r="G9341" s="20">
        <v>49</v>
      </c>
      <c r="H9341" s="11">
        <v>6246.33423745663</v>
      </c>
      <c r="I9341" s="10">
        <v>4173865.4312374899</v>
      </c>
      <c r="J9341" s="33">
        <f t="shared" si="580"/>
        <v>1.4965346488434064E-3</v>
      </c>
      <c r="K9341" s="33">
        <f t="shared" si="581"/>
        <v>1.4954153992673413E-3</v>
      </c>
      <c r="L9341" s="33">
        <f t="shared" si="582"/>
        <v>0.98946612267926048</v>
      </c>
      <c r="M9341" s="33">
        <f t="shared" si="583"/>
        <v>0.98798645980235256</v>
      </c>
    </row>
    <row r="9342" spans="1:13" ht="41.4">
      <c r="A9342" t="s">
        <v>164</v>
      </c>
      <c r="B9342" t="s">
        <v>115</v>
      </c>
      <c r="C9342" s="14" t="s">
        <v>383</v>
      </c>
      <c r="D9342" t="s">
        <v>465</v>
      </c>
      <c r="E9342" t="s">
        <v>483</v>
      </c>
      <c r="F9342" s="20">
        <v>2050</v>
      </c>
      <c r="G9342" s="20">
        <v>50</v>
      </c>
      <c r="H9342" s="11">
        <v>7099.0655236571001</v>
      </c>
      <c r="I9342" s="10">
        <v>4142736.5809297399</v>
      </c>
      <c r="J9342" s="33">
        <f t="shared" si="580"/>
        <v>1.713617408438719E-3</v>
      </c>
      <c r="K9342" s="33">
        <f t="shared" si="581"/>
        <v>1.7121500044368076E-3</v>
      </c>
      <c r="L9342" s="33">
        <f t="shared" si="582"/>
        <v>0.98798645980235256</v>
      </c>
      <c r="M9342" s="33">
        <f t="shared" si="583"/>
        <v>0.98629487878081845</v>
      </c>
    </row>
    <row r="9343" spans="1:13" ht="41.4">
      <c r="A9343" t="s">
        <v>164</v>
      </c>
      <c r="B9343" t="s">
        <v>115</v>
      </c>
      <c r="C9343" s="14" t="s">
        <v>383</v>
      </c>
      <c r="D9343" t="s">
        <v>465</v>
      </c>
      <c r="E9343" t="s">
        <v>483</v>
      </c>
      <c r="F9343" s="20">
        <v>2050</v>
      </c>
      <c r="G9343" s="20">
        <v>51</v>
      </c>
      <c r="H9343" s="11">
        <v>7619.9216957623403</v>
      </c>
      <c r="I9343" s="10">
        <v>4147887.4336057799</v>
      </c>
      <c r="J9343" s="33">
        <f t="shared" si="580"/>
        <v>1.8370608695950804E-3</v>
      </c>
      <c r="K9343" s="33">
        <f t="shared" si="581"/>
        <v>1.8353745060846194E-3</v>
      </c>
      <c r="L9343" s="33">
        <f t="shared" si="582"/>
        <v>0.98629487878081845</v>
      </c>
      <c r="M9343" s="33">
        <f t="shared" si="583"/>
        <v>0.98448465830482235</v>
      </c>
    </row>
    <row r="9344" spans="1:13" ht="41.4">
      <c r="A9344" t="s">
        <v>164</v>
      </c>
      <c r="B9344" t="s">
        <v>115</v>
      </c>
      <c r="C9344" s="14" t="s">
        <v>383</v>
      </c>
      <c r="D9344" t="s">
        <v>465</v>
      </c>
      <c r="E9344" t="s">
        <v>483</v>
      </c>
      <c r="F9344" s="20">
        <v>2050</v>
      </c>
      <c r="G9344" s="20">
        <v>52</v>
      </c>
      <c r="H9344" s="11">
        <v>8472.2038970174308</v>
      </c>
      <c r="I9344" s="10">
        <v>4189428.4113941099</v>
      </c>
      <c r="J9344" s="33">
        <f t="shared" si="580"/>
        <v>2.0222815775954857E-3</v>
      </c>
      <c r="K9344" s="33">
        <f t="shared" si="581"/>
        <v>2.0202381439041739E-3</v>
      </c>
      <c r="L9344" s="33">
        <f t="shared" si="582"/>
        <v>0.98448465830482235</v>
      </c>
      <c r="M9344" s="33">
        <f t="shared" si="583"/>
        <v>0.98249576484602652</v>
      </c>
    </row>
    <row r="9345" spans="1:13" ht="41.4">
      <c r="A9345" t="s">
        <v>164</v>
      </c>
      <c r="B9345" t="s">
        <v>115</v>
      </c>
      <c r="C9345" s="14" t="s">
        <v>383</v>
      </c>
      <c r="D9345" t="s">
        <v>465</v>
      </c>
      <c r="E9345" t="s">
        <v>483</v>
      </c>
      <c r="F9345" s="20">
        <v>2050</v>
      </c>
      <c r="G9345" s="20">
        <v>53</v>
      </c>
      <c r="H9345" s="11">
        <v>9692.2848455800195</v>
      </c>
      <c r="I9345" s="10">
        <v>4300536.6959607201</v>
      </c>
      <c r="J9345" s="33">
        <f t="shared" si="580"/>
        <v>2.2537384356430441E-3</v>
      </c>
      <c r="K9345" s="33">
        <f t="shared" si="581"/>
        <v>2.251200674016518E-3</v>
      </c>
      <c r="L9345" s="33">
        <f t="shared" si="582"/>
        <v>0.98249576484602652</v>
      </c>
      <c r="M9345" s="33">
        <f t="shared" si="583"/>
        <v>0.98028396971798681</v>
      </c>
    </row>
    <row r="9346" spans="1:13" ht="41.4">
      <c r="A9346" t="s">
        <v>164</v>
      </c>
      <c r="B9346" t="s">
        <v>115</v>
      </c>
      <c r="C9346" s="14" t="s">
        <v>383</v>
      </c>
      <c r="D9346" t="s">
        <v>465</v>
      </c>
      <c r="E9346" t="s">
        <v>483</v>
      </c>
      <c r="F9346" s="20">
        <v>2050</v>
      </c>
      <c r="G9346" s="20">
        <v>54</v>
      </c>
      <c r="H9346" s="11">
        <v>10441.5575884185</v>
      </c>
      <c r="I9346" s="10">
        <v>4239979.7268277202</v>
      </c>
      <c r="J9346" s="33">
        <f t="shared" ref="J9346:J9409" si="584">IF(I9346&gt;0,H9346/I9346,0)</f>
        <v>2.4626432816061347E-3</v>
      </c>
      <c r="K9346" s="33">
        <f t="shared" ref="K9346:K9409" si="585">1-EXP(-J9346)</f>
        <v>2.4596134632708377E-3</v>
      </c>
      <c r="L9346" s="33">
        <f t="shared" ref="L9346:L9409" si="586">IF(G9346=30,1,M9345)</f>
        <v>0.98028396971798681</v>
      </c>
      <c r="M9346" s="33">
        <f t="shared" ref="M9346:M9409" si="587">L9346*(1-K9346)</f>
        <v>0.97787285006823987</v>
      </c>
    </row>
    <row r="9347" spans="1:13" ht="41.4">
      <c r="A9347" t="s">
        <v>164</v>
      </c>
      <c r="B9347" t="s">
        <v>115</v>
      </c>
      <c r="C9347" s="14" t="s">
        <v>383</v>
      </c>
      <c r="D9347" t="s">
        <v>465</v>
      </c>
      <c r="E9347" t="s">
        <v>483</v>
      </c>
      <c r="F9347" s="20">
        <v>2050</v>
      </c>
      <c r="G9347" s="20">
        <v>55</v>
      </c>
      <c r="H9347" s="11">
        <v>10905.7433350664</v>
      </c>
      <c r="I9347" s="10">
        <v>4149531.05953913</v>
      </c>
      <c r="J9347" s="33">
        <f t="shared" si="584"/>
        <v>2.6281869393399966E-3</v>
      </c>
      <c r="K9347" s="33">
        <f t="shared" si="585"/>
        <v>2.6247362797007234E-3</v>
      </c>
      <c r="L9347" s="33">
        <f t="shared" si="586"/>
        <v>0.97787285006823987</v>
      </c>
      <c r="M9347" s="33">
        <f t="shared" si="587"/>
        <v>0.97530619172173139</v>
      </c>
    </row>
    <row r="9348" spans="1:13" ht="41.4">
      <c r="A9348" t="s">
        <v>164</v>
      </c>
      <c r="B9348" t="s">
        <v>115</v>
      </c>
      <c r="C9348" s="14" t="s">
        <v>383</v>
      </c>
      <c r="D9348" t="s">
        <v>465</v>
      </c>
      <c r="E9348" t="s">
        <v>483</v>
      </c>
      <c r="F9348" s="20">
        <v>2050</v>
      </c>
      <c r="G9348" s="20">
        <v>56</v>
      </c>
      <c r="H9348" s="11">
        <v>11379.8782500177</v>
      </c>
      <c r="I9348" s="10">
        <v>4072414.8295010701</v>
      </c>
      <c r="J9348" s="33">
        <f t="shared" si="584"/>
        <v>2.7943809082464962E-3</v>
      </c>
      <c r="K9348" s="33">
        <f t="shared" si="585"/>
        <v>2.7904802600611234E-3</v>
      </c>
      <c r="L9348" s="33">
        <f t="shared" si="586"/>
        <v>0.97530619172173139</v>
      </c>
      <c r="M9348" s="33">
        <f t="shared" si="587"/>
        <v>0.97258461904621651</v>
      </c>
    </row>
    <row r="9349" spans="1:13" ht="41.4">
      <c r="A9349" t="s">
        <v>164</v>
      </c>
      <c r="B9349" t="s">
        <v>115</v>
      </c>
      <c r="C9349" s="14" t="s">
        <v>383</v>
      </c>
      <c r="D9349" t="s">
        <v>465</v>
      </c>
      <c r="E9349" t="s">
        <v>483</v>
      </c>
      <c r="F9349" s="20">
        <v>2050</v>
      </c>
      <c r="G9349" s="20">
        <v>57</v>
      </c>
      <c r="H9349" s="11">
        <v>12235.395654185</v>
      </c>
      <c r="I9349" s="10">
        <v>3997367.2270096601</v>
      </c>
      <c r="J9349" s="33">
        <f t="shared" si="584"/>
        <v>3.0608635532687906E-3</v>
      </c>
      <c r="K9349" s="33">
        <f t="shared" si="585"/>
        <v>3.056183886247954E-3</v>
      </c>
      <c r="L9349" s="33">
        <f t="shared" si="586"/>
        <v>0.97258461904621651</v>
      </c>
      <c r="M9349" s="33">
        <f t="shared" si="587"/>
        <v>0.96961222160547489</v>
      </c>
    </row>
    <row r="9350" spans="1:13" ht="41.4">
      <c r="A9350" t="s">
        <v>164</v>
      </c>
      <c r="B9350" t="s">
        <v>115</v>
      </c>
      <c r="C9350" s="14" t="s">
        <v>383</v>
      </c>
      <c r="D9350" t="s">
        <v>465</v>
      </c>
      <c r="E9350" t="s">
        <v>483</v>
      </c>
      <c r="F9350" s="20">
        <v>2050</v>
      </c>
      <c r="G9350" s="20">
        <v>58</v>
      </c>
      <c r="H9350" s="11">
        <v>13426.3040555403</v>
      </c>
      <c r="I9350" s="10">
        <v>4004943.7644908</v>
      </c>
      <c r="J9350" s="33">
        <f t="shared" si="584"/>
        <v>3.3524326045680092E-3</v>
      </c>
      <c r="K9350" s="33">
        <f t="shared" si="585"/>
        <v>3.3468194766802517E-3</v>
      </c>
      <c r="L9350" s="33">
        <f t="shared" si="586"/>
        <v>0.96961222160547489</v>
      </c>
      <c r="M9350" s="33">
        <f t="shared" si="587"/>
        <v>0.96636710453737851</v>
      </c>
    </row>
    <row r="9351" spans="1:13" ht="41.4">
      <c r="A9351" t="s">
        <v>164</v>
      </c>
      <c r="B9351" t="s">
        <v>115</v>
      </c>
      <c r="C9351" s="14" t="s">
        <v>383</v>
      </c>
      <c r="D9351" t="s">
        <v>465</v>
      </c>
      <c r="E9351" t="s">
        <v>483</v>
      </c>
      <c r="F9351" s="20">
        <v>2050</v>
      </c>
      <c r="G9351" s="20">
        <v>59</v>
      </c>
      <c r="H9351" s="11">
        <v>14699.232377955699</v>
      </c>
      <c r="I9351" s="10">
        <v>3991167.5688950601</v>
      </c>
      <c r="J9351" s="33">
        <f t="shared" si="584"/>
        <v>3.6829404238783005E-3</v>
      </c>
      <c r="K9351" s="33">
        <f t="shared" si="585"/>
        <v>3.676166717066498E-3</v>
      </c>
      <c r="L9351" s="33">
        <f t="shared" si="586"/>
        <v>0.96636710453737851</v>
      </c>
      <c r="M9351" s="33">
        <f t="shared" si="587"/>
        <v>0.96281457795121028</v>
      </c>
    </row>
    <row r="9352" spans="1:13" ht="41.4">
      <c r="A9352" t="s">
        <v>164</v>
      </c>
      <c r="B9352" t="s">
        <v>115</v>
      </c>
      <c r="C9352" s="14" t="s">
        <v>383</v>
      </c>
      <c r="D9352" t="s">
        <v>465</v>
      </c>
      <c r="E9352" t="s">
        <v>483</v>
      </c>
      <c r="F9352" s="20">
        <v>2050</v>
      </c>
      <c r="G9352" s="20">
        <v>60</v>
      </c>
      <c r="H9352" s="11">
        <v>21433.154551636799</v>
      </c>
      <c r="I9352" s="10">
        <v>5867864.6431108601</v>
      </c>
      <c r="J9352" s="33">
        <f t="shared" si="584"/>
        <v>3.6526327472124458E-3</v>
      </c>
      <c r="K9352" s="33">
        <f t="shared" si="585"/>
        <v>3.6459699988790062E-3</v>
      </c>
      <c r="L9352" s="33">
        <f t="shared" si="586"/>
        <v>0.96281457795121028</v>
      </c>
      <c r="M9352" s="33">
        <f t="shared" si="587"/>
        <v>0.95930418488551683</v>
      </c>
    </row>
    <row r="9353" spans="1:13" ht="41.4">
      <c r="A9353" t="s">
        <v>164</v>
      </c>
      <c r="B9353" t="s">
        <v>115</v>
      </c>
      <c r="C9353" s="14" t="s">
        <v>383</v>
      </c>
      <c r="D9353" t="s">
        <v>465</v>
      </c>
      <c r="E9353" t="s">
        <v>483</v>
      </c>
      <c r="F9353" s="20">
        <v>2050</v>
      </c>
      <c r="G9353" s="20">
        <v>61</v>
      </c>
      <c r="H9353" s="11">
        <v>16558.2995798583</v>
      </c>
      <c r="I9353" s="10">
        <v>3884556.1384844598</v>
      </c>
      <c r="J9353" s="33">
        <f t="shared" si="584"/>
        <v>4.2625975760305105E-3</v>
      </c>
      <c r="K9353" s="33">
        <f t="shared" si="585"/>
        <v>4.2535256016190681E-3</v>
      </c>
      <c r="L9353" s="33">
        <f t="shared" si="586"/>
        <v>0.95930418488551683</v>
      </c>
      <c r="M9353" s="33">
        <f t="shared" si="587"/>
        <v>0.95522375997536602</v>
      </c>
    </row>
    <row r="9354" spans="1:13" ht="41.4">
      <c r="A9354" t="s">
        <v>164</v>
      </c>
      <c r="B9354" t="s">
        <v>115</v>
      </c>
      <c r="C9354" s="14" t="s">
        <v>383</v>
      </c>
      <c r="D9354" t="s">
        <v>465</v>
      </c>
      <c r="E9354" t="s">
        <v>483</v>
      </c>
      <c r="F9354" s="20">
        <v>2050</v>
      </c>
      <c r="G9354" s="20">
        <v>62</v>
      </c>
      <c r="H9354" s="11">
        <v>18031.722482585599</v>
      </c>
      <c r="I9354" s="10">
        <v>3830894.75042168</v>
      </c>
      <c r="J9354" s="33">
        <f t="shared" si="584"/>
        <v>4.7069219222482641E-3</v>
      </c>
      <c r="K9354" s="33">
        <f t="shared" si="585"/>
        <v>4.6958617252229606E-3</v>
      </c>
      <c r="L9354" s="33">
        <f t="shared" si="586"/>
        <v>0.95522375997536602</v>
      </c>
      <c r="M9354" s="33">
        <f t="shared" si="587"/>
        <v>0.95073816128187416</v>
      </c>
    </row>
    <row r="9355" spans="1:13" ht="41.4">
      <c r="A9355" t="s">
        <v>164</v>
      </c>
      <c r="B9355" t="s">
        <v>115</v>
      </c>
      <c r="C9355" s="14" t="s">
        <v>383</v>
      </c>
      <c r="D9355" t="s">
        <v>465</v>
      </c>
      <c r="E9355" t="s">
        <v>483</v>
      </c>
      <c r="F9355" s="20">
        <v>2050</v>
      </c>
      <c r="G9355" s="20">
        <v>63</v>
      </c>
      <c r="H9355" s="11">
        <v>19080.604539931799</v>
      </c>
      <c r="I9355" s="10">
        <v>3672365.28203229</v>
      </c>
      <c r="J9355" s="33">
        <f t="shared" si="584"/>
        <v>5.1957262076534434E-3</v>
      </c>
      <c r="K9355" s="33">
        <f t="shared" si="585"/>
        <v>5.1822517688399072E-3</v>
      </c>
      <c r="L9355" s="33">
        <f t="shared" si="586"/>
        <v>0.95073816128187416</v>
      </c>
      <c r="M9355" s="33">
        <f t="shared" si="587"/>
        <v>0.9458111967638676</v>
      </c>
    </row>
    <row r="9356" spans="1:13" ht="41.4">
      <c r="A9356" t="s">
        <v>164</v>
      </c>
      <c r="B9356" t="s">
        <v>115</v>
      </c>
      <c r="C9356" s="14" t="s">
        <v>383</v>
      </c>
      <c r="D9356" t="s">
        <v>465</v>
      </c>
      <c r="E9356" t="s">
        <v>483</v>
      </c>
      <c r="F9356" s="20">
        <v>2050</v>
      </c>
      <c r="G9356" s="20">
        <v>64</v>
      </c>
      <c r="H9356" s="11">
        <v>20600.5084862697</v>
      </c>
      <c r="I9356" s="10">
        <v>3597588.7478805101</v>
      </c>
      <c r="J9356" s="33">
        <f t="shared" si="584"/>
        <v>5.72619883203891E-3</v>
      </c>
      <c r="K9356" s="33">
        <f t="shared" si="585"/>
        <v>5.7098354038197519E-3</v>
      </c>
      <c r="L9356" s="33">
        <f t="shared" si="586"/>
        <v>0.9458111967638676</v>
      </c>
      <c r="M9356" s="33">
        <f t="shared" si="587"/>
        <v>0.94041077050725619</v>
      </c>
    </row>
    <row r="9357" spans="1:13" ht="41.4">
      <c r="A9357" t="s">
        <v>164</v>
      </c>
      <c r="B9357" t="s">
        <v>115</v>
      </c>
      <c r="C9357" s="14" t="s">
        <v>383</v>
      </c>
      <c r="D9357" t="s">
        <v>465</v>
      </c>
      <c r="E9357" t="s">
        <v>483</v>
      </c>
      <c r="F9357" s="20">
        <v>2050</v>
      </c>
      <c r="G9357" s="20">
        <v>65</v>
      </c>
      <c r="H9357" s="11">
        <v>21561.7635507005</v>
      </c>
      <c r="I9357" s="10">
        <v>3599502.3176652701</v>
      </c>
      <c r="J9357" s="33">
        <f t="shared" si="584"/>
        <v>5.9902068807906796E-3</v>
      </c>
      <c r="K9357" s="33">
        <f t="shared" si="585"/>
        <v>5.9723013619806808E-3</v>
      </c>
      <c r="L9357" s="33">
        <f t="shared" si="586"/>
        <v>0.94041077050725619</v>
      </c>
      <c r="M9357" s="33">
        <f t="shared" si="587"/>
        <v>0.93479435398173438</v>
      </c>
    </row>
    <row r="9358" spans="1:13" ht="41.4">
      <c r="A9358" t="s">
        <v>164</v>
      </c>
      <c r="B9358" t="s">
        <v>115</v>
      </c>
      <c r="C9358" s="14" t="s">
        <v>383</v>
      </c>
      <c r="D9358" t="s">
        <v>465</v>
      </c>
      <c r="E9358" t="s">
        <v>483</v>
      </c>
      <c r="F9358" s="20">
        <v>2050</v>
      </c>
      <c r="G9358" s="20">
        <v>66</v>
      </c>
      <c r="H9358" s="11">
        <v>23254.3145318715</v>
      </c>
      <c r="I9358" s="10">
        <v>3617498.7117950702</v>
      </c>
      <c r="J9358" s="33">
        <f t="shared" si="584"/>
        <v>6.4282855045806712E-3</v>
      </c>
      <c r="K9358" s="33">
        <f t="shared" si="585"/>
        <v>6.4076682787765904E-3</v>
      </c>
      <c r="L9358" s="33">
        <f t="shared" si="586"/>
        <v>0.93479435398173438</v>
      </c>
      <c r="M9358" s="33">
        <f t="shared" si="587"/>
        <v>0.92880450185254615</v>
      </c>
    </row>
    <row r="9359" spans="1:13" ht="41.4">
      <c r="A9359" t="s">
        <v>164</v>
      </c>
      <c r="B9359" t="s">
        <v>115</v>
      </c>
      <c r="C9359" s="14" t="s">
        <v>383</v>
      </c>
      <c r="D9359" t="s">
        <v>465</v>
      </c>
      <c r="E9359" t="s">
        <v>483</v>
      </c>
      <c r="F9359" s="20">
        <v>2050</v>
      </c>
      <c r="G9359" s="20">
        <v>67</v>
      </c>
      <c r="H9359" s="11">
        <v>25089.189163114101</v>
      </c>
      <c r="I9359" s="10">
        <v>3538584.3238132498</v>
      </c>
      <c r="J9359" s="33">
        <f t="shared" si="584"/>
        <v>7.0901769937412387E-3</v>
      </c>
      <c r="K9359" s="33">
        <f t="shared" si="585"/>
        <v>7.0651009882787275E-3</v>
      </c>
      <c r="L9359" s="33">
        <f t="shared" si="586"/>
        <v>0.92880450185254615</v>
      </c>
      <c r="M9359" s="33">
        <f t="shared" si="587"/>
        <v>0.92224240424858994</v>
      </c>
    </row>
    <row r="9360" spans="1:13" ht="41.4">
      <c r="A9360" t="s">
        <v>164</v>
      </c>
      <c r="B9360" t="s">
        <v>115</v>
      </c>
      <c r="C9360" s="14" t="s">
        <v>383</v>
      </c>
      <c r="D9360" t="s">
        <v>465</v>
      </c>
      <c r="E9360" t="s">
        <v>483</v>
      </c>
      <c r="F9360" s="20">
        <v>2050</v>
      </c>
      <c r="G9360" s="20">
        <v>68</v>
      </c>
      <c r="H9360" s="11">
        <v>26333.585810020399</v>
      </c>
      <c r="I9360" s="10">
        <v>3363542.96029429</v>
      </c>
      <c r="J9360" s="33">
        <f t="shared" si="584"/>
        <v>7.8291212928989513E-3</v>
      </c>
      <c r="K9360" s="33">
        <f t="shared" si="585"/>
        <v>7.7985535476698953E-3</v>
      </c>
      <c r="L9360" s="33">
        <f t="shared" si="586"/>
        <v>0.92224240424858994</v>
      </c>
      <c r="M9360" s="33">
        <f t="shared" si="587"/>
        <v>0.91505024747512553</v>
      </c>
    </row>
    <row r="9361" spans="1:13" ht="41.4">
      <c r="A9361" t="s">
        <v>164</v>
      </c>
      <c r="B9361" t="s">
        <v>115</v>
      </c>
      <c r="C9361" s="14" t="s">
        <v>383</v>
      </c>
      <c r="D9361" t="s">
        <v>465</v>
      </c>
      <c r="E9361" t="s">
        <v>483</v>
      </c>
      <c r="F9361" s="20">
        <v>2050</v>
      </c>
      <c r="G9361" s="20">
        <v>69</v>
      </c>
      <c r="H9361" s="11">
        <v>27989.674626759799</v>
      </c>
      <c r="I9361" s="10">
        <v>3238000.1681682998</v>
      </c>
      <c r="J9361" s="33">
        <f t="shared" si="584"/>
        <v>8.6441238953342131E-3</v>
      </c>
      <c r="K9361" s="33">
        <f t="shared" si="585"/>
        <v>8.6068708735641541E-3</v>
      </c>
      <c r="L9361" s="33">
        <f t="shared" si="586"/>
        <v>0.91505024747512553</v>
      </c>
      <c r="M9361" s="33">
        <f t="shared" si="587"/>
        <v>0.90717452815228417</v>
      </c>
    </row>
    <row r="9362" spans="1:13" ht="27.6">
      <c r="A9362" t="s">
        <v>164</v>
      </c>
      <c r="B9362" t="s">
        <v>112</v>
      </c>
      <c r="C9362" s="14" t="s">
        <v>384</v>
      </c>
      <c r="D9362" t="s">
        <v>112</v>
      </c>
      <c r="E9362" t="s">
        <v>483</v>
      </c>
      <c r="F9362" s="20">
        <v>2025</v>
      </c>
      <c r="G9362" s="20">
        <v>30</v>
      </c>
      <c r="H9362" s="11">
        <v>1282.1480800753</v>
      </c>
      <c r="I9362" s="10">
        <v>4467259.0074498402</v>
      </c>
      <c r="J9362" s="33">
        <f t="shared" si="584"/>
        <v>2.8701001619496906E-4</v>
      </c>
      <c r="K9362" s="33">
        <f t="shared" si="585"/>
        <v>2.8696883276035923E-4</v>
      </c>
      <c r="L9362" s="33">
        <f t="shared" si="586"/>
        <v>1</v>
      </c>
      <c r="M9362" s="33">
        <f t="shared" si="587"/>
        <v>0.99971303116723964</v>
      </c>
    </row>
    <row r="9363" spans="1:13" ht="27.6">
      <c r="A9363" t="s">
        <v>164</v>
      </c>
      <c r="B9363" t="s">
        <v>112</v>
      </c>
      <c r="C9363" s="14" t="s">
        <v>384</v>
      </c>
      <c r="D9363" t="s">
        <v>112</v>
      </c>
      <c r="E9363" t="s">
        <v>483</v>
      </c>
      <c r="F9363" s="20">
        <v>2025</v>
      </c>
      <c r="G9363" s="20">
        <v>31</v>
      </c>
      <c r="H9363" s="11">
        <v>1315.2390869824701</v>
      </c>
      <c r="I9363" s="10">
        <v>4410712.3904493405</v>
      </c>
      <c r="J9363" s="33">
        <f t="shared" si="584"/>
        <v>2.9819198590921506E-4</v>
      </c>
      <c r="K9363" s="33">
        <f t="shared" si="585"/>
        <v>2.9814753109780323E-4</v>
      </c>
      <c r="L9363" s="33">
        <f t="shared" si="586"/>
        <v>0.99971303116723964</v>
      </c>
      <c r="M9363" s="33">
        <f t="shared" si="587"/>
        <v>0.99941496919519079</v>
      </c>
    </row>
    <row r="9364" spans="1:13" ht="27.6">
      <c r="A9364" t="s">
        <v>164</v>
      </c>
      <c r="B9364" t="s">
        <v>112</v>
      </c>
      <c r="C9364" s="14" t="s">
        <v>384</v>
      </c>
      <c r="D9364" t="s">
        <v>112</v>
      </c>
      <c r="E9364" t="s">
        <v>483</v>
      </c>
      <c r="F9364" s="20">
        <v>2025</v>
      </c>
      <c r="G9364" s="20">
        <v>32</v>
      </c>
      <c r="H9364" s="11">
        <v>1358.3687410796599</v>
      </c>
      <c r="I9364" s="10">
        <v>4358505.8007635903</v>
      </c>
      <c r="J9364" s="33">
        <f t="shared" si="584"/>
        <v>3.116592711294958E-4</v>
      </c>
      <c r="K9364" s="33">
        <f t="shared" si="585"/>
        <v>3.1161071042373756E-4</v>
      </c>
      <c r="L9364" s="33">
        <f t="shared" si="586"/>
        <v>0.99941496919519079</v>
      </c>
      <c r="M9364" s="33">
        <f t="shared" si="587"/>
        <v>0.99910354078663177</v>
      </c>
    </row>
    <row r="9365" spans="1:13" ht="27.6">
      <c r="A9365" t="s">
        <v>164</v>
      </c>
      <c r="B9365" t="s">
        <v>112</v>
      </c>
      <c r="C9365" s="14" t="s">
        <v>384</v>
      </c>
      <c r="D9365" t="s">
        <v>112</v>
      </c>
      <c r="E9365" t="s">
        <v>483</v>
      </c>
      <c r="F9365" s="20">
        <v>2025</v>
      </c>
      <c r="G9365" s="20">
        <v>33</v>
      </c>
      <c r="H9365" s="11">
        <v>1441.84186563354</v>
      </c>
      <c r="I9365" s="10">
        <v>4398745.9279128602</v>
      </c>
      <c r="J9365" s="33">
        <f t="shared" si="584"/>
        <v>3.2778475712455453E-4</v>
      </c>
      <c r="K9365" s="33">
        <f t="shared" si="585"/>
        <v>3.2773104157024502E-4</v>
      </c>
      <c r="L9365" s="33">
        <f t="shared" si="586"/>
        <v>0.99910354078663177</v>
      </c>
      <c r="M9365" s="33">
        <f t="shared" si="587"/>
        <v>0.99877610354257329</v>
      </c>
    </row>
    <row r="9366" spans="1:13" ht="27.6">
      <c r="A9366" t="s">
        <v>164</v>
      </c>
      <c r="B9366" t="s">
        <v>112</v>
      </c>
      <c r="C9366" s="14" t="s">
        <v>384</v>
      </c>
      <c r="D9366" t="s">
        <v>112</v>
      </c>
      <c r="E9366" t="s">
        <v>483</v>
      </c>
      <c r="F9366" s="20">
        <v>2025</v>
      </c>
      <c r="G9366" s="20">
        <v>34</v>
      </c>
      <c r="H9366" s="11">
        <v>1533.7871470223299</v>
      </c>
      <c r="I9366" s="10">
        <v>4419468.5889959903</v>
      </c>
      <c r="J9366" s="33">
        <f t="shared" si="584"/>
        <v>3.4705239241688418E-4</v>
      </c>
      <c r="K9366" s="33">
        <f t="shared" si="585"/>
        <v>3.4699217670153271E-4</v>
      </c>
      <c r="L9366" s="33">
        <f t="shared" si="586"/>
        <v>0.99877610354257329</v>
      </c>
      <c r="M9366" s="33">
        <f t="shared" si="587"/>
        <v>0.99842953604836759</v>
      </c>
    </row>
    <row r="9367" spans="1:13" ht="27.6">
      <c r="A9367" t="s">
        <v>164</v>
      </c>
      <c r="B9367" t="s">
        <v>112</v>
      </c>
      <c r="C9367" s="14" t="s">
        <v>384</v>
      </c>
      <c r="D9367" t="s">
        <v>112</v>
      </c>
      <c r="E9367" t="s">
        <v>483</v>
      </c>
      <c r="F9367" s="20">
        <v>2025</v>
      </c>
      <c r="G9367" s="20">
        <v>35</v>
      </c>
      <c r="H9367" s="11">
        <v>3016.1069316169601</v>
      </c>
      <c r="I9367" s="10">
        <v>6509663.36688188</v>
      </c>
      <c r="J9367" s="33">
        <f t="shared" si="584"/>
        <v>4.6332763487609823E-4</v>
      </c>
      <c r="K9367" s="33">
        <f t="shared" si="585"/>
        <v>4.6322031520285023E-4</v>
      </c>
      <c r="L9367" s="33">
        <f t="shared" si="586"/>
        <v>0.99842953604836759</v>
      </c>
      <c r="M9367" s="33">
        <f t="shared" si="587"/>
        <v>0.99796704320397145</v>
      </c>
    </row>
    <row r="9368" spans="1:13" ht="27.6">
      <c r="A9368" t="s">
        <v>164</v>
      </c>
      <c r="B9368" t="s">
        <v>112</v>
      </c>
      <c r="C9368" s="14" t="s">
        <v>384</v>
      </c>
      <c r="D9368" t="s">
        <v>112</v>
      </c>
      <c r="E9368" t="s">
        <v>483</v>
      </c>
      <c r="F9368" s="20">
        <v>2025</v>
      </c>
      <c r="G9368" s="20">
        <v>36</v>
      </c>
      <c r="H9368" s="11">
        <v>2254.70933318993</v>
      </c>
      <c r="I9368" s="10">
        <v>4383096.0054953797</v>
      </c>
      <c r="J9368" s="33">
        <f t="shared" si="584"/>
        <v>5.1441020921354458E-4</v>
      </c>
      <c r="K9368" s="33">
        <f t="shared" si="585"/>
        <v>5.1427792296598884E-4</v>
      </c>
      <c r="L9368" s="33">
        <f t="shared" si="586"/>
        <v>0.99796704320397145</v>
      </c>
      <c r="M9368" s="33">
        <f t="shared" si="587"/>
        <v>0.99745381078580397</v>
      </c>
    </row>
    <row r="9369" spans="1:13" ht="27.6">
      <c r="A9369" t="s">
        <v>164</v>
      </c>
      <c r="B9369" t="s">
        <v>112</v>
      </c>
      <c r="C9369" s="14" t="s">
        <v>384</v>
      </c>
      <c r="D9369" t="s">
        <v>112</v>
      </c>
      <c r="E9369" t="s">
        <v>483</v>
      </c>
      <c r="F9369" s="20">
        <v>2025</v>
      </c>
      <c r="G9369" s="20">
        <v>37</v>
      </c>
      <c r="H9369" s="11">
        <v>2406.7284850559499</v>
      </c>
      <c r="I9369" s="10">
        <v>4369642.2930548899</v>
      </c>
      <c r="J9369" s="33">
        <f t="shared" si="584"/>
        <v>5.5078386825420573E-4</v>
      </c>
      <c r="K9369" s="33">
        <f t="shared" si="585"/>
        <v>5.5063221466344903E-4</v>
      </c>
      <c r="L9369" s="33">
        <f t="shared" si="586"/>
        <v>0.99745381078580397</v>
      </c>
      <c r="M9369" s="33">
        <f t="shared" si="587"/>
        <v>0.99690458058494646</v>
      </c>
    </row>
    <row r="9370" spans="1:13" ht="27.6">
      <c r="A9370" t="s">
        <v>164</v>
      </c>
      <c r="B9370" t="s">
        <v>112</v>
      </c>
      <c r="C9370" s="14" t="s">
        <v>384</v>
      </c>
      <c r="D9370" t="s">
        <v>112</v>
      </c>
      <c r="E9370" t="s">
        <v>483</v>
      </c>
      <c r="F9370" s="20">
        <v>2025</v>
      </c>
      <c r="G9370" s="20">
        <v>38</v>
      </c>
      <c r="H9370" s="11">
        <v>2504.2649255002698</v>
      </c>
      <c r="I9370" s="10">
        <v>4239505.8530855002</v>
      </c>
      <c r="J9370" s="33">
        <f t="shared" si="584"/>
        <v>5.9069736244795441E-4</v>
      </c>
      <c r="K9370" s="33">
        <f t="shared" si="585"/>
        <v>5.9052293510719611E-4</v>
      </c>
      <c r="L9370" s="33">
        <f t="shared" si="586"/>
        <v>0.99690458058494646</v>
      </c>
      <c r="M9370" s="33">
        <f t="shared" si="587"/>
        <v>0.99631588556599759</v>
      </c>
    </row>
    <row r="9371" spans="1:13" ht="27.6">
      <c r="A9371" t="s">
        <v>164</v>
      </c>
      <c r="B9371" t="s">
        <v>112</v>
      </c>
      <c r="C9371" s="14" t="s">
        <v>384</v>
      </c>
      <c r="D9371" t="s">
        <v>112</v>
      </c>
      <c r="E9371" t="s">
        <v>483</v>
      </c>
      <c r="F9371" s="20">
        <v>2025</v>
      </c>
      <c r="G9371" s="20">
        <v>39</v>
      </c>
      <c r="H9371" s="11">
        <v>2668.8504498361599</v>
      </c>
      <c r="I9371" s="10">
        <v>4208510.7208543802</v>
      </c>
      <c r="J9371" s="33">
        <f t="shared" si="584"/>
        <v>6.3415555450797335E-4</v>
      </c>
      <c r="K9371" s="33">
        <f t="shared" si="585"/>
        <v>6.3395452037218192E-4</v>
      </c>
      <c r="L9371" s="33">
        <f t="shared" si="586"/>
        <v>0.99631588556599759</v>
      </c>
      <c r="M9371" s="33">
        <f t="shared" si="587"/>
        <v>0.99568426660662446</v>
      </c>
    </row>
    <row r="9372" spans="1:13" ht="27.6">
      <c r="A9372" t="s">
        <v>164</v>
      </c>
      <c r="B9372" t="s">
        <v>112</v>
      </c>
      <c r="C9372" s="14" t="s">
        <v>384</v>
      </c>
      <c r="D9372" t="s">
        <v>112</v>
      </c>
      <c r="E9372" t="s">
        <v>483</v>
      </c>
      <c r="F9372" s="20">
        <v>2025</v>
      </c>
      <c r="G9372" s="20">
        <v>40</v>
      </c>
      <c r="H9372" s="11">
        <v>3657.3453561075798</v>
      </c>
      <c r="I9372" s="10">
        <v>4272859.9416291798</v>
      </c>
      <c r="J9372" s="33">
        <f t="shared" si="584"/>
        <v>8.5594786772090795E-4</v>
      </c>
      <c r="K9372" s="33">
        <f t="shared" si="585"/>
        <v>8.5558164884036447E-4</v>
      </c>
      <c r="L9372" s="33">
        <f t="shared" si="586"/>
        <v>0.99568426660662446</v>
      </c>
      <c r="M9372" s="33">
        <f t="shared" si="587"/>
        <v>0.9948323774200768</v>
      </c>
    </row>
    <row r="9373" spans="1:13" ht="27.6">
      <c r="A9373" t="s">
        <v>164</v>
      </c>
      <c r="B9373" t="s">
        <v>112</v>
      </c>
      <c r="C9373" s="14" t="s">
        <v>384</v>
      </c>
      <c r="D9373" t="s">
        <v>112</v>
      </c>
      <c r="E9373" t="s">
        <v>483</v>
      </c>
      <c r="F9373" s="20">
        <v>2025</v>
      </c>
      <c r="G9373" s="20">
        <v>41</v>
      </c>
      <c r="H9373" s="11">
        <v>4027.1376792173</v>
      </c>
      <c r="I9373" s="10">
        <v>4362484.6630329899</v>
      </c>
      <c r="J9373" s="33">
        <f t="shared" si="584"/>
        <v>9.2312936096776053E-4</v>
      </c>
      <c r="K9373" s="33">
        <f t="shared" si="585"/>
        <v>9.227034081391583E-4</v>
      </c>
      <c r="L9373" s="33">
        <f t="shared" si="586"/>
        <v>0.9948323774200768</v>
      </c>
      <c r="M9373" s="33">
        <f t="shared" si="587"/>
        <v>0.9939144421949041</v>
      </c>
    </row>
    <row r="9374" spans="1:13" ht="27.6">
      <c r="A9374" t="s">
        <v>164</v>
      </c>
      <c r="B9374" t="s">
        <v>112</v>
      </c>
      <c r="C9374" s="14" t="s">
        <v>384</v>
      </c>
      <c r="D9374" t="s">
        <v>112</v>
      </c>
      <c r="E9374" t="s">
        <v>483</v>
      </c>
      <c r="F9374" s="20">
        <v>2025</v>
      </c>
      <c r="G9374" s="20">
        <v>42</v>
      </c>
      <c r="H9374" s="11">
        <v>4338.5011085091</v>
      </c>
      <c r="I9374" s="10">
        <v>4343004.7687664302</v>
      </c>
      <c r="J9374" s="33">
        <f t="shared" si="584"/>
        <v>9.9896300821732467E-4</v>
      </c>
      <c r="K9374" s="33">
        <f t="shared" si="585"/>
        <v>9.98464210778649E-4</v>
      </c>
      <c r="L9374" s="33">
        <f t="shared" si="586"/>
        <v>0.9939144421949041</v>
      </c>
      <c r="M9374" s="33">
        <f t="shared" si="587"/>
        <v>0.99292205419579649</v>
      </c>
    </row>
    <row r="9375" spans="1:13" ht="27.6">
      <c r="A9375" t="s">
        <v>164</v>
      </c>
      <c r="B9375" t="s">
        <v>112</v>
      </c>
      <c r="C9375" s="14" t="s">
        <v>384</v>
      </c>
      <c r="D9375" t="s">
        <v>112</v>
      </c>
      <c r="E9375" t="s">
        <v>483</v>
      </c>
      <c r="F9375" s="20">
        <v>2025</v>
      </c>
      <c r="G9375" s="20">
        <v>43</v>
      </c>
      <c r="H9375" s="11">
        <v>4570.2356145269896</v>
      </c>
      <c r="I9375" s="10">
        <v>4209764.8222979801</v>
      </c>
      <c r="J9375" s="33">
        <f t="shared" si="584"/>
        <v>1.0856272992542705E-3</v>
      </c>
      <c r="K9375" s="33">
        <f t="shared" si="585"/>
        <v>1.0850382191309738E-3</v>
      </c>
      <c r="L9375" s="33">
        <f t="shared" si="586"/>
        <v>0.99292205419579649</v>
      </c>
      <c r="M9375" s="33">
        <f t="shared" si="587"/>
        <v>0.99184469581837598</v>
      </c>
    </row>
    <row r="9376" spans="1:13" ht="27.6">
      <c r="A9376" t="s">
        <v>164</v>
      </c>
      <c r="B9376" t="s">
        <v>112</v>
      </c>
      <c r="C9376" s="14" t="s">
        <v>384</v>
      </c>
      <c r="D9376" t="s">
        <v>112</v>
      </c>
      <c r="E9376" t="s">
        <v>483</v>
      </c>
      <c r="F9376" s="20">
        <v>2025</v>
      </c>
      <c r="G9376" s="20">
        <v>44</v>
      </c>
      <c r="H9376" s="11">
        <v>4899.1197585141499</v>
      </c>
      <c r="I9376" s="10">
        <v>4140245.42433907</v>
      </c>
      <c r="J9376" s="33">
        <f t="shared" si="584"/>
        <v>1.1832921134853312E-3</v>
      </c>
      <c r="K9376" s="33">
        <f t="shared" si="585"/>
        <v>1.1825922994277427E-3</v>
      </c>
      <c r="L9376" s="33">
        <f t="shared" si="586"/>
        <v>0.99184469581837598</v>
      </c>
      <c r="M9376" s="33">
        <f t="shared" si="587"/>
        <v>0.99067174791887291</v>
      </c>
    </row>
    <row r="9377" spans="1:13" ht="27.6">
      <c r="A9377" t="s">
        <v>164</v>
      </c>
      <c r="B9377" t="s">
        <v>112</v>
      </c>
      <c r="C9377" s="14" t="s">
        <v>384</v>
      </c>
      <c r="D9377" t="s">
        <v>112</v>
      </c>
      <c r="E9377" t="s">
        <v>483</v>
      </c>
      <c r="F9377" s="20">
        <v>2025</v>
      </c>
      <c r="G9377" s="20">
        <v>45</v>
      </c>
      <c r="H9377" s="11">
        <v>6269.5899512424703</v>
      </c>
      <c r="I9377" s="10">
        <v>4087263.42645959</v>
      </c>
      <c r="J9377" s="33">
        <f t="shared" si="584"/>
        <v>1.5339334163428815E-3</v>
      </c>
      <c r="K9377" s="33">
        <f t="shared" si="585"/>
        <v>1.5327575417946049E-3</v>
      </c>
      <c r="L9377" s="33">
        <f t="shared" si="586"/>
        <v>0.99067174791887291</v>
      </c>
      <c r="M9377" s="33">
        <f t="shared" si="587"/>
        <v>0.9891532883258074</v>
      </c>
    </row>
    <row r="9378" spans="1:13" ht="27.6">
      <c r="A9378" t="s">
        <v>164</v>
      </c>
      <c r="B9378" t="s">
        <v>112</v>
      </c>
      <c r="C9378" s="14" t="s">
        <v>384</v>
      </c>
      <c r="D9378" t="s">
        <v>112</v>
      </c>
      <c r="E9378" t="s">
        <v>483</v>
      </c>
      <c r="F9378" s="20">
        <v>2025</v>
      </c>
      <c r="G9378" s="20">
        <v>46</v>
      </c>
      <c r="H9378" s="11">
        <v>6759.6109967268103</v>
      </c>
      <c r="I9378" s="10">
        <v>4028051.8565676999</v>
      </c>
      <c r="J9378" s="33">
        <f t="shared" si="584"/>
        <v>1.6781340552270521E-3</v>
      </c>
      <c r="K9378" s="33">
        <f t="shared" si="585"/>
        <v>1.6767267755847248E-3</v>
      </c>
      <c r="L9378" s="33">
        <f t="shared" si="586"/>
        <v>0.9891532883258074</v>
      </c>
      <c r="M9378" s="33">
        <f t="shared" si="587"/>
        <v>0.98749474852211383</v>
      </c>
    </row>
    <row r="9379" spans="1:13" ht="27.6">
      <c r="A9379" t="s">
        <v>164</v>
      </c>
      <c r="B9379" t="s">
        <v>112</v>
      </c>
      <c r="C9379" s="14" t="s">
        <v>384</v>
      </c>
      <c r="D9379" t="s">
        <v>112</v>
      </c>
      <c r="E9379" t="s">
        <v>483</v>
      </c>
      <c r="F9379" s="20">
        <v>2025</v>
      </c>
      <c r="G9379" s="20">
        <v>47</v>
      </c>
      <c r="H9379" s="11">
        <v>7252.1851127187401</v>
      </c>
      <c r="I9379" s="10">
        <v>3950277.1288906098</v>
      </c>
      <c r="J9379" s="33">
        <f t="shared" si="584"/>
        <v>1.8358674280544549E-3</v>
      </c>
      <c r="K9379" s="33">
        <f t="shared" si="585"/>
        <v>1.8341832542453362E-3</v>
      </c>
      <c r="L9379" s="33">
        <f t="shared" si="586"/>
        <v>0.98749474852211383</v>
      </c>
      <c r="M9379" s="33">
        <f t="shared" si="587"/>
        <v>0.98568350219071932</v>
      </c>
    </row>
    <row r="9380" spans="1:13" ht="27.6">
      <c r="A9380" t="s">
        <v>164</v>
      </c>
      <c r="B9380" t="s">
        <v>112</v>
      </c>
      <c r="C9380" s="14" t="s">
        <v>384</v>
      </c>
      <c r="D9380" t="s">
        <v>112</v>
      </c>
      <c r="E9380" t="s">
        <v>483</v>
      </c>
      <c r="F9380" s="20">
        <v>2025</v>
      </c>
      <c r="G9380" s="20">
        <v>48</v>
      </c>
      <c r="H9380" s="11">
        <v>7813.40832117217</v>
      </c>
      <c r="I9380" s="10">
        <v>3890339.9285664302</v>
      </c>
      <c r="J9380" s="33">
        <f t="shared" si="584"/>
        <v>2.008412751749272E-3</v>
      </c>
      <c r="K9380" s="33">
        <f t="shared" si="585"/>
        <v>2.0063972404106289E-3</v>
      </c>
      <c r="L9380" s="33">
        <f t="shared" si="586"/>
        <v>0.98568350219071932</v>
      </c>
      <c r="M9380" s="33">
        <f t="shared" si="587"/>
        <v>0.98370582953200558</v>
      </c>
    </row>
    <row r="9381" spans="1:13" ht="27.6">
      <c r="A9381" t="s">
        <v>164</v>
      </c>
      <c r="B9381" t="s">
        <v>112</v>
      </c>
      <c r="C9381" s="14" t="s">
        <v>384</v>
      </c>
      <c r="D9381" t="s">
        <v>112</v>
      </c>
      <c r="E9381" t="s">
        <v>483</v>
      </c>
      <c r="F9381" s="20">
        <v>2025</v>
      </c>
      <c r="G9381" s="20">
        <v>49</v>
      </c>
      <c r="H9381" s="11">
        <v>8372.7871740061291</v>
      </c>
      <c r="I9381" s="10">
        <v>3818493.2699654298</v>
      </c>
      <c r="J9381" s="33">
        <f t="shared" si="584"/>
        <v>2.1926939716936916E-3</v>
      </c>
      <c r="K9381" s="33">
        <f t="shared" si="585"/>
        <v>2.1902917743489292E-3</v>
      </c>
      <c r="L9381" s="33">
        <f t="shared" si="586"/>
        <v>0.98370582953200558</v>
      </c>
      <c r="M9381" s="33">
        <f t="shared" si="587"/>
        <v>0.98155122674520257</v>
      </c>
    </row>
    <row r="9382" spans="1:13" ht="27.6">
      <c r="A9382" t="s">
        <v>164</v>
      </c>
      <c r="B9382" t="s">
        <v>112</v>
      </c>
      <c r="C9382" s="14" t="s">
        <v>384</v>
      </c>
      <c r="D9382" t="s">
        <v>112</v>
      </c>
      <c r="E9382" t="s">
        <v>483</v>
      </c>
      <c r="F9382" s="20">
        <v>2025</v>
      </c>
      <c r="G9382" s="20">
        <v>50</v>
      </c>
      <c r="H9382" s="11">
        <v>9615.5587091864199</v>
      </c>
      <c r="I9382" s="10">
        <v>3746208.3894556002</v>
      </c>
      <c r="J9382" s="33">
        <f t="shared" si="584"/>
        <v>2.5667442142971002E-3</v>
      </c>
      <c r="K9382" s="33">
        <f t="shared" si="585"/>
        <v>2.5634529429190422E-3</v>
      </c>
      <c r="L9382" s="33">
        <f t="shared" si="586"/>
        <v>0.98155122674520257</v>
      </c>
      <c r="M9382" s="33">
        <f t="shared" si="587"/>
        <v>0.97903506636437676</v>
      </c>
    </row>
    <row r="9383" spans="1:13" ht="27.6">
      <c r="A9383" t="s">
        <v>164</v>
      </c>
      <c r="B9383" t="s">
        <v>112</v>
      </c>
      <c r="C9383" s="14" t="s">
        <v>384</v>
      </c>
      <c r="D9383" t="s">
        <v>112</v>
      </c>
      <c r="E9383" t="s">
        <v>483</v>
      </c>
      <c r="F9383" s="20">
        <v>2025</v>
      </c>
      <c r="G9383" s="20">
        <v>51</v>
      </c>
      <c r="H9383" s="11">
        <v>10197.774186406499</v>
      </c>
      <c r="I9383" s="10">
        <v>3645044.2152322298</v>
      </c>
      <c r="J9383" s="33">
        <f t="shared" si="584"/>
        <v>2.7977093237418487E-3</v>
      </c>
      <c r="K9383" s="33">
        <f t="shared" si="585"/>
        <v>2.7937993821550711E-3</v>
      </c>
      <c r="L9383" s="33">
        <f t="shared" si="586"/>
        <v>0.97903506636437676</v>
      </c>
      <c r="M9383" s="33">
        <f t="shared" si="587"/>
        <v>0.9762998388008598</v>
      </c>
    </row>
    <row r="9384" spans="1:13" ht="27.6">
      <c r="A9384" t="s">
        <v>164</v>
      </c>
      <c r="B9384" t="s">
        <v>112</v>
      </c>
      <c r="C9384" s="14" t="s">
        <v>384</v>
      </c>
      <c r="D9384" t="s">
        <v>112</v>
      </c>
      <c r="E9384" t="s">
        <v>483</v>
      </c>
      <c r="F9384" s="20">
        <v>2025</v>
      </c>
      <c r="G9384" s="20">
        <v>52</v>
      </c>
      <c r="H9384" s="11">
        <v>10999.185638192401</v>
      </c>
      <c r="I9384" s="10">
        <v>3606935.9642908699</v>
      </c>
      <c r="J9384" s="33">
        <f t="shared" si="584"/>
        <v>3.0494540926386698E-3</v>
      </c>
      <c r="K9384" s="33">
        <f t="shared" si="585"/>
        <v>3.04480923013839E-3</v>
      </c>
      <c r="L9384" s="33">
        <f t="shared" si="586"/>
        <v>0.9762998388008598</v>
      </c>
      <c r="M9384" s="33">
        <f t="shared" si="587"/>
        <v>0.97332719204029627</v>
      </c>
    </row>
    <row r="9385" spans="1:13" ht="27.6">
      <c r="A9385" t="s">
        <v>164</v>
      </c>
      <c r="B9385" t="s">
        <v>112</v>
      </c>
      <c r="C9385" s="14" t="s">
        <v>384</v>
      </c>
      <c r="D9385" t="s">
        <v>112</v>
      </c>
      <c r="E9385" t="s">
        <v>483</v>
      </c>
      <c r="F9385" s="20">
        <v>2025</v>
      </c>
      <c r="G9385" s="20">
        <v>53</v>
      </c>
      <c r="H9385" s="11">
        <v>11320.211791169</v>
      </c>
      <c r="I9385" s="10">
        <v>3400438.0937404898</v>
      </c>
      <c r="J9385" s="33">
        <f t="shared" si="584"/>
        <v>3.329045105101955E-3</v>
      </c>
      <c r="K9385" s="33">
        <f t="shared" si="585"/>
        <v>3.3235099783784916E-3</v>
      </c>
      <c r="L9385" s="33">
        <f t="shared" si="586"/>
        <v>0.97332719204029627</v>
      </c>
      <c r="M9385" s="33">
        <f t="shared" si="587"/>
        <v>0.97009232940532319</v>
      </c>
    </row>
    <row r="9386" spans="1:13" ht="27.6">
      <c r="A9386" t="s">
        <v>164</v>
      </c>
      <c r="B9386" t="s">
        <v>112</v>
      </c>
      <c r="C9386" s="14" t="s">
        <v>384</v>
      </c>
      <c r="D9386" t="s">
        <v>112</v>
      </c>
      <c r="E9386" t="s">
        <v>483</v>
      </c>
      <c r="F9386" s="20">
        <v>2025</v>
      </c>
      <c r="G9386" s="20">
        <v>54</v>
      </c>
      <c r="H9386" s="11">
        <v>12058.0132264927</v>
      </c>
      <c r="I9386" s="10">
        <v>3319306.0235897298</v>
      </c>
      <c r="J9386" s="33">
        <f t="shared" si="584"/>
        <v>3.6326910326431186E-3</v>
      </c>
      <c r="K9386" s="33">
        <f t="shared" si="585"/>
        <v>3.6261007930903366E-3</v>
      </c>
      <c r="L9386" s="33">
        <f t="shared" si="586"/>
        <v>0.97009232940532319</v>
      </c>
      <c r="M9386" s="33">
        <f t="shared" si="587"/>
        <v>0.96657467684029574</v>
      </c>
    </row>
    <row r="9387" spans="1:13" ht="27.6">
      <c r="A9387" t="s">
        <v>164</v>
      </c>
      <c r="B9387" t="s">
        <v>112</v>
      </c>
      <c r="C9387" s="14" t="s">
        <v>384</v>
      </c>
      <c r="D9387" t="s">
        <v>112</v>
      </c>
      <c r="E9387" t="s">
        <v>483</v>
      </c>
      <c r="F9387" s="20">
        <v>2025</v>
      </c>
      <c r="G9387" s="20">
        <v>55</v>
      </c>
      <c r="H9387" s="11">
        <v>13121.8630224673</v>
      </c>
      <c r="I9387" s="10">
        <v>3243129.6175784101</v>
      </c>
      <c r="J9387" s="33">
        <f t="shared" si="584"/>
        <v>4.0460495169061953E-3</v>
      </c>
      <c r="K9387" s="33">
        <f t="shared" si="585"/>
        <v>4.0378752867223922E-3</v>
      </c>
      <c r="L9387" s="33">
        <f t="shared" si="586"/>
        <v>0.96657467684029574</v>
      </c>
      <c r="M9387" s="33">
        <f t="shared" si="587"/>
        <v>0.96267176883991068</v>
      </c>
    </row>
    <row r="9388" spans="1:13" ht="27.6">
      <c r="A9388" t="s">
        <v>164</v>
      </c>
      <c r="B9388" t="s">
        <v>112</v>
      </c>
      <c r="C9388" s="14" t="s">
        <v>384</v>
      </c>
      <c r="D9388" t="s">
        <v>112</v>
      </c>
      <c r="E9388" t="s">
        <v>483</v>
      </c>
      <c r="F9388" s="20">
        <v>2025</v>
      </c>
      <c r="G9388" s="20">
        <v>56</v>
      </c>
      <c r="H9388" s="11">
        <v>13949.400946190999</v>
      </c>
      <c r="I9388" s="10">
        <v>3157182.6324039102</v>
      </c>
      <c r="J9388" s="33">
        <f t="shared" si="584"/>
        <v>4.4183066266172211E-3</v>
      </c>
      <c r="K9388" s="33">
        <f t="shared" si="585"/>
        <v>4.4085602693090253E-3</v>
      </c>
      <c r="L9388" s="33">
        <f t="shared" si="586"/>
        <v>0.96267176883991068</v>
      </c>
      <c r="M9388" s="33">
        <f t="shared" si="587"/>
        <v>0.9584277723274176</v>
      </c>
    </row>
    <row r="9389" spans="1:13" ht="27.6">
      <c r="A9389" t="s">
        <v>164</v>
      </c>
      <c r="B9389" t="s">
        <v>112</v>
      </c>
      <c r="C9389" s="14" t="s">
        <v>384</v>
      </c>
      <c r="D9389" t="s">
        <v>112</v>
      </c>
      <c r="E9389" t="s">
        <v>483</v>
      </c>
      <c r="F9389" s="20">
        <v>2025</v>
      </c>
      <c r="G9389" s="20">
        <v>57</v>
      </c>
      <c r="H9389" s="11">
        <v>14724.934721600501</v>
      </c>
      <c r="I9389" s="10">
        <v>3051443.9184786002</v>
      </c>
      <c r="J9389" s="33">
        <f t="shared" si="584"/>
        <v>4.8255629515033364E-3</v>
      </c>
      <c r="K9389" s="33">
        <f t="shared" si="585"/>
        <v>4.8139386280886542E-3</v>
      </c>
      <c r="L9389" s="33">
        <f t="shared" si="586"/>
        <v>0.9584277723274176</v>
      </c>
      <c r="M9389" s="33">
        <f t="shared" si="587"/>
        <v>0.9538139598519777</v>
      </c>
    </row>
    <row r="9390" spans="1:13" ht="27.6">
      <c r="A9390" t="s">
        <v>164</v>
      </c>
      <c r="B9390" t="s">
        <v>112</v>
      </c>
      <c r="C9390" s="14" t="s">
        <v>384</v>
      </c>
      <c r="D9390" t="s">
        <v>112</v>
      </c>
      <c r="E9390" t="s">
        <v>483</v>
      </c>
      <c r="F9390" s="20">
        <v>2025</v>
      </c>
      <c r="G9390" s="20">
        <v>58</v>
      </c>
      <c r="H9390" s="11">
        <v>15371.2074623554</v>
      </c>
      <c r="I9390" s="10">
        <v>2913456.2078040801</v>
      </c>
      <c r="J9390" s="33">
        <f t="shared" si="584"/>
        <v>5.2759356468724591E-3</v>
      </c>
      <c r="K9390" s="33">
        <f t="shared" si="585"/>
        <v>5.2620423425293605E-3</v>
      </c>
      <c r="L9390" s="33">
        <f t="shared" si="586"/>
        <v>0.9538139598519777</v>
      </c>
      <c r="M9390" s="33">
        <f t="shared" si="587"/>
        <v>0.94879495040834094</v>
      </c>
    </row>
    <row r="9391" spans="1:13" ht="27.6">
      <c r="A9391" t="s">
        <v>164</v>
      </c>
      <c r="B9391" t="s">
        <v>112</v>
      </c>
      <c r="C9391" s="14" t="s">
        <v>384</v>
      </c>
      <c r="D9391" t="s">
        <v>112</v>
      </c>
      <c r="E9391" t="s">
        <v>483</v>
      </c>
      <c r="F9391" s="20">
        <v>2025</v>
      </c>
      <c r="G9391" s="20">
        <v>59</v>
      </c>
      <c r="H9391" s="11">
        <v>16213.810962571</v>
      </c>
      <c r="I9391" s="10">
        <v>2813535.5861543701</v>
      </c>
      <c r="J9391" s="33">
        <f t="shared" si="584"/>
        <v>5.7627886572184971E-3</v>
      </c>
      <c r="K9391" s="33">
        <f t="shared" si="585"/>
        <v>5.7462156415427623E-3</v>
      </c>
      <c r="L9391" s="33">
        <f t="shared" si="586"/>
        <v>0.94879495040834094</v>
      </c>
      <c r="M9391" s="33">
        <f t="shared" si="587"/>
        <v>0.94334297002368772</v>
      </c>
    </row>
    <row r="9392" spans="1:13" ht="27.6">
      <c r="A9392" t="s">
        <v>164</v>
      </c>
      <c r="B9392" t="s">
        <v>112</v>
      </c>
      <c r="C9392" s="14" t="s">
        <v>384</v>
      </c>
      <c r="D9392" t="s">
        <v>112</v>
      </c>
      <c r="E9392" t="s">
        <v>483</v>
      </c>
      <c r="F9392" s="20">
        <v>2025</v>
      </c>
      <c r="G9392" s="20">
        <v>60</v>
      </c>
      <c r="H9392" s="11">
        <v>17442.466213004998</v>
      </c>
      <c r="I9392" s="10">
        <v>2691047.1715373602</v>
      </c>
      <c r="J9392" s="33">
        <f t="shared" si="584"/>
        <v>6.4816649806403595E-3</v>
      </c>
      <c r="K9392" s="33">
        <f t="shared" si="585"/>
        <v>6.4607043013306109E-3</v>
      </c>
      <c r="L9392" s="33">
        <f t="shared" si="586"/>
        <v>0.94334297002368772</v>
      </c>
      <c r="M9392" s="33">
        <f t="shared" si="587"/>
        <v>0.93724831003962572</v>
      </c>
    </row>
    <row r="9393" spans="1:13" ht="27.6">
      <c r="A9393" t="s">
        <v>164</v>
      </c>
      <c r="B9393" t="s">
        <v>112</v>
      </c>
      <c r="C9393" s="14" t="s">
        <v>384</v>
      </c>
      <c r="D9393" t="s">
        <v>112</v>
      </c>
      <c r="E9393" t="s">
        <v>483</v>
      </c>
      <c r="F9393" s="20">
        <v>2025</v>
      </c>
      <c r="G9393" s="20">
        <v>61</v>
      </c>
      <c r="H9393" s="11">
        <v>18185.596214058602</v>
      </c>
      <c r="I9393" s="10">
        <v>2568096.9497317299</v>
      </c>
      <c r="J9393" s="33">
        <f t="shared" si="584"/>
        <v>7.0813511210931178E-3</v>
      </c>
      <c r="K9393" s="33">
        <f t="shared" si="585"/>
        <v>7.0563374326391148E-3</v>
      </c>
      <c r="L9393" s="33">
        <f t="shared" si="586"/>
        <v>0.93724831003962572</v>
      </c>
      <c r="M9393" s="33">
        <f t="shared" si="587"/>
        <v>0.93063476970581538</v>
      </c>
    </row>
    <row r="9394" spans="1:13" ht="27.6">
      <c r="A9394" t="s">
        <v>164</v>
      </c>
      <c r="B9394" t="s">
        <v>112</v>
      </c>
      <c r="C9394" s="14" t="s">
        <v>384</v>
      </c>
      <c r="D9394" t="s">
        <v>112</v>
      </c>
      <c r="E9394" t="s">
        <v>483</v>
      </c>
      <c r="F9394" s="20">
        <v>2025</v>
      </c>
      <c r="G9394" s="20">
        <v>62</v>
      </c>
      <c r="H9394" s="11">
        <v>18970.137623154402</v>
      </c>
      <c r="I9394" s="10">
        <v>2450910.0658219899</v>
      </c>
      <c r="J9394" s="33">
        <f t="shared" si="584"/>
        <v>7.7400382362835364E-3</v>
      </c>
      <c r="K9394" s="33">
        <f t="shared" si="585"/>
        <v>7.7101612729731928E-3</v>
      </c>
      <c r="L9394" s="33">
        <f t="shared" si="586"/>
        <v>0.93063476970581538</v>
      </c>
      <c r="M9394" s="33">
        <f t="shared" si="587"/>
        <v>0.92345942554514726</v>
      </c>
    </row>
    <row r="9395" spans="1:13" ht="27.6">
      <c r="A9395" t="s">
        <v>164</v>
      </c>
      <c r="B9395" t="s">
        <v>112</v>
      </c>
      <c r="C9395" s="14" t="s">
        <v>384</v>
      </c>
      <c r="D9395" t="s">
        <v>112</v>
      </c>
      <c r="E9395" t="s">
        <v>483</v>
      </c>
      <c r="F9395" s="20">
        <v>2025</v>
      </c>
      <c r="G9395" s="20">
        <v>63</v>
      </c>
      <c r="H9395" s="11">
        <v>19616.892194726101</v>
      </c>
      <c r="I9395" s="10">
        <v>2307352.6622382002</v>
      </c>
      <c r="J9395" s="33">
        <f t="shared" si="584"/>
        <v>8.5019045921212299E-3</v>
      </c>
      <c r="K9395" s="33">
        <f t="shared" si="585"/>
        <v>8.465865606931966E-3</v>
      </c>
      <c r="L9395" s="33">
        <f t="shared" si="586"/>
        <v>0.92345942554514726</v>
      </c>
      <c r="M9395" s="33">
        <f t="shared" si="587"/>
        <v>0.91564154215502747</v>
      </c>
    </row>
    <row r="9396" spans="1:13" ht="27.6">
      <c r="A9396" t="s">
        <v>164</v>
      </c>
      <c r="B9396" t="s">
        <v>112</v>
      </c>
      <c r="C9396" s="14" t="s">
        <v>384</v>
      </c>
      <c r="D9396" t="s">
        <v>112</v>
      </c>
      <c r="E9396" t="s">
        <v>483</v>
      </c>
      <c r="F9396" s="20">
        <v>2025</v>
      </c>
      <c r="G9396" s="20">
        <v>64</v>
      </c>
      <c r="H9396" s="11">
        <v>20366.526040230699</v>
      </c>
      <c r="I9396" s="10">
        <v>2189442.45160812</v>
      </c>
      <c r="J9396" s="33">
        <f t="shared" si="584"/>
        <v>9.3021517990900943E-3</v>
      </c>
      <c r="K9396" s="33">
        <f t="shared" si="585"/>
        <v>9.2590206262220809E-3</v>
      </c>
      <c r="L9396" s="33">
        <f t="shared" si="586"/>
        <v>0.91564154215502747</v>
      </c>
      <c r="M9396" s="33">
        <f t="shared" si="587"/>
        <v>0.90716359822998827</v>
      </c>
    </row>
    <row r="9397" spans="1:13" ht="27.6">
      <c r="A9397" t="s">
        <v>164</v>
      </c>
      <c r="B9397" t="s">
        <v>112</v>
      </c>
      <c r="C9397" s="14" t="s">
        <v>384</v>
      </c>
      <c r="D9397" t="s">
        <v>112</v>
      </c>
      <c r="E9397" t="s">
        <v>483</v>
      </c>
      <c r="F9397" s="20">
        <v>2025</v>
      </c>
      <c r="G9397" s="20">
        <v>65</v>
      </c>
      <c r="H9397" s="11">
        <v>20564.818281192602</v>
      </c>
      <c r="I9397" s="10">
        <v>2067379.2956157301</v>
      </c>
      <c r="J9397" s="33">
        <f t="shared" si="584"/>
        <v>9.9472884945709765E-3</v>
      </c>
      <c r="K9397" s="33">
        <f t="shared" si="585"/>
        <v>9.8979778581930189E-3</v>
      </c>
      <c r="L9397" s="33">
        <f t="shared" si="586"/>
        <v>0.90716359822998827</v>
      </c>
      <c r="M9397" s="33">
        <f t="shared" si="587"/>
        <v>0.89818451302094915</v>
      </c>
    </row>
    <row r="9398" spans="1:13" ht="27.6">
      <c r="A9398" t="s">
        <v>164</v>
      </c>
      <c r="B9398" t="s">
        <v>112</v>
      </c>
      <c r="C9398" s="14" t="s">
        <v>384</v>
      </c>
      <c r="D9398" t="s">
        <v>112</v>
      </c>
      <c r="E9398" t="s">
        <v>483</v>
      </c>
      <c r="F9398" s="20">
        <v>2025</v>
      </c>
      <c r="G9398" s="20">
        <v>66</v>
      </c>
      <c r="H9398" s="11">
        <v>21128.4842212808</v>
      </c>
      <c r="I9398" s="10">
        <v>1938977.04767675</v>
      </c>
      <c r="J9398" s="33">
        <f t="shared" si="584"/>
        <v>1.0896717032621194E-2</v>
      </c>
      <c r="K9398" s="33">
        <f t="shared" si="585"/>
        <v>1.08375628686046E-2</v>
      </c>
      <c r="L9398" s="33">
        <f t="shared" si="586"/>
        <v>0.89818451302094915</v>
      </c>
      <c r="M9398" s="33">
        <f t="shared" si="587"/>
        <v>0.88845038189347758</v>
      </c>
    </row>
    <row r="9399" spans="1:13" ht="27.6">
      <c r="A9399" t="s">
        <v>164</v>
      </c>
      <c r="B9399" t="s">
        <v>112</v>
      </c>
      <c r="C9399" s="14" t="s">
        <v>384</v>
      </c>
      <c r="D9399" t="s">
        <v>112</v>
      </c>
      <c r="E9399" t="s">
        <v>483</v>
      </c>
      <c r="F9399" s="20">
        <v>2025</v>
      </c>
      <c r="G9399" s="20">
        <v>67</v>
      </c>
      <c r="H9399" s="11">
        <v>21650.1531142985</v>
      </c>
      <c r="I9399" s="10">
        <v>1812804.58670767</v>
      </c>
      <c r="J9399" s="33">
        <f t="shared" si="584"/>
        <v>1.1942905083673959E-2</v>
      </c>
      <c r="K9399" s="33">
        <f t="shared" si="585"/>
        <v>1.1871871655796173E-2</v>
      </c>
      <c r="L9399" s="33">
        <f t="shared" si="586"/>
        <v>0.88845038189347758</v>
      </c>
      <c r="M9399" s="33">
        <f t="shared" si="587"/>
        <v>0.87790281298709516</v>
      </c>
    </row>
    <row r="9400" spans="1:13" ht="27.6">
      <c r="A9400" t="s">
        <v>164</v>
      </c>
      <c r="B9400" t="s">
        <v>112</v>
      </c>
      <c r="C9400" s="14" t="s">
        <v>384</v>
      </c>
      <c r="D9400" t="s">
        <v>112</v>
      </c>
      <c r="E9400" t="s">
        <v>483</v>
      </c>
      <c r="F9400" s="20">
        <v>2025</v>
      </c>
      <c r="G9400" s="20">
        <v>68</v>
      </c>
      <c r="H9400" s="11">
        <v>22443.5912394105</v>
      </c>
      <c r="I9400" s="10">
        <v>1708817.0374286999</v>
      </c>
      <c r="J9400" s="33">
        <f t="shared" si="584"/>
        <v>1.3133993135497957E-2</v>
      </c>
      <c r="K9400" s="33">
        <f t="shared" si="585"/>
        <v>1.3048118617226434E-2</v>
      </c>
      <c r="L9400" s="33">
        <f t="shared" si="586"/>
        <v>0.87790281298709516</v>
      </c>
      <c r="M9400" s="33">
        <f t="shared" si="587"/>
        <v>0.86644783294884276</v>
      </c>
    </row>
    <row r="9401" spans="1:13" ht="27.6">
      <c r="A9401" t="s">
        <v>164</v>
      </c>
      <c r="B9401" t="s">
        <v>112</v>
      </c>
      <c r="C9401" s="14" t="s">
        <v>384</v>
      </c>
      <c r="D9401" t="s">
        <v>112</v>
      </c>
      <c r="E9401" t="s">
        <v>483</v>
      </c>
      <c r="F9401" s="20">
        <v>2025</v>
      </c>
      <c r="G9401" s="20">
        <v>69</v>
      </c>
      <c r="H9401" s="11">
        <v>22887.513909269201</v>
      </c>
      <c r="I9401" s="10">
        <v>1588246.5017458</v>
      </c>
      <c r="J9401" s="33">
        <f t="shared" si="584"/>
        <v>1.4410555215523065E-2</v>
      </c>
      <c r="K9401" s="33">
        <f t="shared" si="585"/>
        <v>1.430722013219754E-2</v>
      </c>
      <c r="L9401" s="33">
        <f t="shared" si="586"/>
        <v>0.86644783294884276</v>
      </c>
      <c r="M9401" s="33">
        <f t="shared" si="587"/>
        <v>0.85405137306977819</v>
      </c>
    </row>
    <row r="9402" spans="1:13" ht="27.6">
      <c r="A9402" t="s">
        <v>164</v>
      </c>
      <c r="B9402" t="s">
        <v>112</v>
      </c>
      <c r="C9402" s="14" t="s">
        <v>384</v>
      </c>
      <c r="D9402" t="s">
        <v>112</v>
      </c>
      <c r="E9402" t="s">
        <v>483</v>
      </c>
      <c r="F9402" s="20">
        <v>2026</v>
      </c>
      <c r="G9402" s="20">
        <v>30</v>
      </c>
      <c r="H9402" s="11">
        <v>1298.2598451834899</v>
      </c>
      <c r="I9402" s="10">
        <v>4533066.0543112801</v>
      </c>
      <c r="J9402" s="33">
        <f t="shared" si="584"/>
        <v>2.8639773381390485E-4</v>
      </c>
      <c r="K9402" s="33">
        <f t="shared" si="585"/>
        <v>2.8635672589794048E-4</v>
      </c>
      <c r="L9402" s="33">
        <f t="shared" si="586"/>
        <v>1</v>
      </c>
      <c r="M9402" s="33">
        <f t="shared" si="587"/>
        <v>0.99971364327410206</v>
      </c>
    </row>
    <row r="9403" spans="1:13" ht="27.6">
      <c r="A9403" t="s">
        <v>164</v>
      </c>
      <c r="B9403" t="s">
        <v>112</v>
      </c>
      <c r="C9403" s="14" t="s">
        <v>384</v>
      </c>
      <c r="D9403" t="s">
        <v>112</v>
      </c>
      <c r="E9403" t="s">
        <v>483</v>
      </c>
      <c r="F9403" s="20">
        <v>2026</v>
      </c>
      <c r="G9403" s="20">
        <v>31</v>
      </c>
      <c r="H9403" s="11">
        <v>1327.5583643581999</v>
      </c>
      <c r="I9403" s="10">
        <v>4460323.1301352903</v>
      </c>
      <c r="J9403" s="33">
        <f t="shared" si="584"/>
        <v>2.976372620604132E-4</v>
      </c>
      <c r="K9403" s="33">
        <f t="shared" si="585"/>
        <v>2.9759297248466154E-4</v>
      </c>
      <c r="L9403" s="33">
        <f t="shared" si="586"/>
        <v>0.99971364327410206</v>
      </c>
      <c r="M9403" s="33">
        <f t="shared" si="587"/>
        <v>0.9994161355193667</v>
      </c>
    </row>
    <row r="9404" spans="1:13" ht="27.6">
      <c r="A9404" t="s">
        <v>164</v>
      </c>
      <c r="B9404" t="s">
        <v>112</v>
      </c>
      <c r="C9404" s="14" t="s">
        <v>384</v>
      </c>
      <c r="D9404" t="s">
        <v>112</v>
      </c>
      <c r="E9404" t="s">
        <v>483</v>
      </c>
      <c r="F9404" s="20">
        <v>2026</v>
      </c>
      <c r="G9404" s="20">
        <v>32</v>
      </c>
      <c r="H9404" s="11">
        <v>1370.31215352811</v>
      </c>
      <c r="I9404" s="10">
        <v>4404105.5955011798</v>
      </c>
      <c r="J9404" s="33">
        <f t="shared" si="584"/>
        <v>3.1114425478986972E-4</v>
      </c>
      <c r="K9404" s="33">
        <f t="shared" si="585"/>
        <v>3.1109585443622745E-4</v>
      </c>
      <c r="L9404" s="33">
        <f t="shared" si="586"/>
        <v>0.9994161355193667</v>
      </c>
      <c r="M9404" s="33">
        <f t="shared" si="587"/>
        <v>0.99910522130274992</v>
      </c>
    </row>
    <row r="9405" spans="1:13" ht="27.6">
      <c r="A9405" t="s">
        <v>164</v>
      </c>
      <c r="B9405" t="s">
        <v>112</v>
      </c>
      <c r="C9405" s="14" t="s">
        <v>384</v>
      </c>
      <c r="D9405" t="s">
        <v>112</v>
      </c>
      <c r="E9405" t="s">
        <v>483</v>
      </c>
      <c r="F9405" s="20">
        <v>2026</v>
      </c>
      <c r="G9405" s="20">
        <v>33</v>
      </c>
      <c r="H9405" s="11">
        <v>1424.8661251639101</v>
      </c>
      <c r="I9405" s="10">
        <v>4351714.9235323099</v>
      </c>
      <c r="J9405" s="33">
        <f t="shared" si="584"/>
        <v>3.2742634804932002E-4</v>
      </c>
      <c r="K9405" s="33">
        <f t="shared" si="585"/>
        <v>3.2737274989258491E-4</v>
      </c>
      <c r="L9405" s="33">
        <f t="shared" si="586"/>
        <v>0.99910522130274992</v>
      </c>
      <c r="M9405" s="33">
        <f t="shared" si="587"/>
        <v>0.99877814147902</v>
      </c>
    </row>
    <row r="9406" spans="1:13" ht="27.6">
      <c r="A9406" t="s">
        <v>164</v>
      </c>
      <c r="B9406" t="s">
        <v>112</v>
      </c>
      <c r="C9406" s="14" t="s">
        <v>384</v>
      </c>
      <c r="D9406" t="s">
        <v>112</v>
      </c>
      <c r="E9406" t="s">
        <v>483</v>
      </c>
      <c r="F9406" s="20">
        <v>2026</v>
      </c>
      <c r="G9406" s="20">
        <v>34</v>
      </c>
      <c r="H9406" s="11">
        <v>1522.00636378282</v>
      </c>
      <c r="I9406" s="10">
        <v>4391577.8053373601</v>
      </c>
      <c r="J9406" s="33">
        <f t="shared" si="584"/>
        <v>3.4657392655847521E-4</v>
      </c>
      <c r="K9406" s="33">
        <f t="shared" si="585"/>
        <v>3.4651387675266321E-4</v>
      </c>
      <c r="L9406" s="33">
        <f t="shared" si="586"/>
        <v>0.99877814147902</v>
      </c>
      <c r="M9406" s="33">
        <f t="shared" si="587"/>
        <v>0.99843205099320032</v>
      </c>
    </row>
    <row r="9407" spans="1:13" ht="27.6">
      <c r="A9407" t="s">
        <v>164</v>
      </c>
      <c r="B9407" t="s">
        <v>112</v>
      </c>
      <c r="C9407" s="14" t="s">
        <v>384</v>
      </c>
      <c r="D9407" t="s">
        <v>112</v>
      </c>
      <c r="E9407" t="s">
        <v>483</v>
      </c>
      <c r="F9407" s="20">
        <v>2026</v>
      </c>
      <c r="G9407" s="20">
        <v>35</v>
      </c>
      <c r="H9407" s="11">
        <v>2112.2724309371602</v>
      </c>
      <c r="I9407" s="10">
        <v>4411881.6374131404</v>
      </c>
      <c r="J9407" s="33">
        <f t="shared" si="584"/>
        <v>4.7876906148725884E-4</v>
      </c>
      <c r="K9407" s="33">
        <f t="shared" si="585"/>
        <v>4.7865446986850024E-4</v>
      </c>
      <c r="L9407" s="33">
        <f t="shared" si="586"/>
        <v>0.99843205099320032</v>
      </c>
      <c r="M9407" s="33">
        <f t="shared" si="587"/>
        <v>0.99795414702913243</v>
      </c>
    </row>
    <row r="9408" spans="1:13" ht="27.6">
      <c r="A9408" t="s">
        <v>164</v>
      </c>
      <c r="B9408" t="s">
        <v>112</v>
      </c>
      <c r="C9408" s="14" t="s">
        <v>384</v>
      </c>
      <c r="D9408" t="s">
        <v>112</v>
      </c>
      <c r="E9408" t="s">
        <v>483</v>
      </c>
      <c r="F9408" s="20">
        <v>2026</v>
      </c>
      <c r="G9408" s="20">
        <v>36</v>
      </c>
      <c r="H9408" s="11">
        <v>3196.7710195763798</v>
      </c>
      <c r="I9408" s="10">
        <v>6497474.0831258101</v>
      </c>
      <c r="J9408" s="33">
        <f t="shared" si="584"/>
        <v>4.9200211938952047E-4</v>
      </c>
      <c r="K9408" s="33">
        <f t="shared" si="585"/>
        <v>4.9188110619380332E-4</v>
      </c>
      <c r="L9408" s="33">
        <f t="shared" si="586"/>
        <v>0.99795414702913243</v>
      </c>
      <c r="M9408" s="33">
        <f t="shared" si="587"/>
        <v>0.99746327223936104</v>
      </c>
    </row>
    <row r="9409" spans="1:13" ht="27.6">
      <c r="A9409" t="s">
        <v>164</v>
      </c>
      <c r="B9409" t="s">
        <v>112</v>
      </c>
      <c r="C9409" s="14" t="s">
        <v>384</v>
      </c>
      <c r="D9409" t="s">
        <v>112</v>
      </c>
      <c r="E9409" t="s">
        <v>483</v>
      </c>
      <c r="F9409" s="20">
        <v>2026</v>
      </c>
      <c r="G9409" s="20">
        <v>37</v>
      </c>
      <c r="H9409" s="11">
        <v>2396.7391357399702</v>
      </c>
      <c r="I9409" s="10">
        <v>4374564.9523159303</v>
      </c>
      <c r="J9409" s="33">
        <f t="shared" si="584"/>
        <v>5.4788056912290608E-4</v>
      </c>
      <c r="K9409" s="33">
        <f t="shared" si="585"/>
        <v>5.4773050996992367E-4</v>
      </c>
      <c r="L9409" s="33">
        <f t="shared" si="586"/>
        <v>0.99746327223936104</v>
      </c>
      <c r="M9409" s="33">
        <f t="shared" si="587"/>
        <v>0.99691693117258107</v>
      </c>
    </row>
    <row r="9410" spans="1:13" ht="27.6">
      <c r="A9410" t="s">
        <v>164</v>
      </c>
      <c r="B9410" t="s">
        <v>112</v>
      </c>
      <c r="C9410" s="14" t="s">
        <v>384</v>
      </c>
      <c r="D9410" t="s">
        <v>112</v>
      </c>
      <c r="E9410" t="s">
        <v>483</v>
      </c>
      <c r="F9410" s="20">
        <v>2026</v>
      </c>
      <c r="G9410" s="20">
        <v>38</v>
      </c>
      <c r="H9410" s="11">
        <v>2562.85375065259</v>
      </c>
      <c r="I9410" s="10">
        <v>4360550.0371502098</v>
      </c>
      <c r="J9410" s="33">
        <f t="shared" ref="J9410:J9473" si="588">IF(I9410&gt;0,H9410/I9410,0)</f>
        <v>5.877363472080498E-4</v>
      </c>
      <c r="K9410" s="33">
        <f t="shared" ref="K9410:K9473" si="589">1-EXP(-J9410)</f>
        <v>5.8756366403356353E-4</v>
      </c>
      <c r="L9410" s="33">
        <f t="shared" ref="L9410:L9473" si="590">IF(G9410=30,1,M9409)</f>
        <v>0.99691693117258107</v>
      </c>
      <c r="M9410" s="33">
        <f t="shared" ref="M9410:M9473" si="591">L9410*(1-K9410)</f>
        <v>0.99633117900776424</v>
      </c>
    </row>
    <row r="9411" spans="1:13" ht="27.6">
      <c r="A9411" t="s">
        <v>164</v>
      </c>
      <c r="B9411" t="s">
        <v>112</v>
      </c>
      <c r="C9411" s="14" t="s">
        <v>384</v>
      </c>
      <c r="D9411" t="s">
        <v>112</v>
      </c>
      <c r="E9411" t="s">
        <v>483</v>
      </c>
      <c r="F9411" s="20">
        <v>2026</v>
      </c>
      <c r="G9411" s="20">
        <v>39</v>
      </c>
      <c r="H9411" s="11">
        <v>2670.9482401556502</v>
      </c>
      <c r="I9411" s="10">
        <v>4230055.1465403503</v>
      </c>
      <c r="J9411" s="33">
        <f t="shared" si="588"/>
        <v>6.3142161216033974E-4</v>
      </c>
      <c r="K9411" s="33">
        <f t="shared" si="589"/>
        <v>6.3122230748480224E-4</v>
      </c>
      <c r="L9411" s="33">
        <f t="shared" si="590"/>
        <v>0.99633117900776424</v>
      </c>
      <c r="M9411" s="33">
        <f t="shared" si="591"/>
        <v>0.99570227254193189</v>
      </c>
    </row>
    <row r="9412" spans="1:13" ht="27.6">
      <c r="A9412" t="s">
        <v>164</v>
      </c>
      <c r="B9412" t="s">
        <v>112</v>
      </c>
      <c r="C9412" s="14" t="s">
        <v>384</v>
      </c>
      <c r="D9412" t="s">
        <v>112</v>
      </c>
      <c r="E9412" t="s">
        <v>483</v>
      </c>
      <c r="F9412" s="20">
        <v>2026</v>
      </c>
      <c r="G9412" s="20">
        <v>40</v>
      </c>
      <c r="H9412" s="11">
        <v>3575.3860374042101</v>
      </c>
      <c r="I9412" s="10">
        <v>4198447.8035707204</v>
      </c>
      <c r="J9412" s="33">
        <f t="shared" si="588"/>
        <v>8.5159711509653522E-4</v>
      </c>
      <c r="K9412" s="33">
        <f t="shared" si="589"/>
        <v>8.5123460918357097E-4</v>
      </c>
      <c r="L9412" s="33">
        <f t="shared" si="590"/>
        <v>0.99570227254193189</v>
      </c>
      <c r="M9412" s="33">
        <f t="shared" si="591"/>
        <v>0.99485469630710144</v>
      </c>
    </row>
    <row r="9413" spans="1:13" ht="27.6">
      <c r="A9413" t="s">
        <v>164</v>
      </c>
      <c r="B9413" t="s">
        <v>112</v>
      </c>
      <c r="C9413" s="14" t="s">
        <v>384</v>
      </c>
      <c r="D9413" t="s">
        <v>112</v>
      </c>
      <c r="E9413" t="s">
        <v>483</v>
      </c>
      <c r="F9413" s="20">
        <v>2026</v>
      </c>
      <c r="G9413" s="20">
        <v>41</v>
      </c>
      <c r="H9413" s="11">
        <v>3915.4403431639798</v>
      </c>
      <c r="I9413" s="10">
        <v>4261037.2256107796</v>
      </c>
      <c r="J9413" s="33">
        <f t="shared" si="588"/>
        <v>9.1889371902934697E-4</v>
      </c>
      <c r="K9413" s="33">
        <f t="shared" si="589"/>
        <v>9.1847166547998071E-4</v>
      </c>
      <c r="L9413" s="33">
        <f t="shared" si="590"/>
        <v>0.99485469630710144</v>
      </c>
      <c r="M9413" s="33">
        <f t="shared" si="591"/>
        <v>0.99394095045727371</v>
      </c>
    </row>
    <row r="9414" spans="1:13" ht="27.6">
      <c r="A9414" t="s">
        <v>164</v>
      </c>
      <c r="B9414" t="s">
        <v>112</v>
      </c>
      <c r="C9414" s="14" t="s">
        <v>384</v>
      </c>
      <c r="D9414" t="s">
        <v>112</v>
      </c>
      <c r="E9414" t="s">
        <v>483</v>
      </c>
      <c r="F9414" s="20">
        <v>2026</v>
      </c>
      <c r="G9414" s="20">
        <v>42</v>
      </c>
      <c r="H9414" s="11">
        <v>4327.6501857735902</v>
      </c>
      <c r="I9414" s="10">
        <v>4350355.9327113004</v>
      </c>
      <c r="J9414" s="33">
        <f t="shared" si="588"/>
        <v>9.9478071512103619E-4</v>
      </c>
      <c r="K9414" s="33">
        <f t="shared" si="589"/>
        <v>9.9428608481522129E-4</v>
      </c>
      <c r="L9414" s="33">
        <f t="shared" si="590"/>
        <v>0.99394095045727371</v>
      </c>
      <c r="M9414" s="33">
        <f t="shared" si="591"/>
        <v>0.99295268880110599</v>
      </c>
    </row>
    <row r="9415" spans="1:13" ht="27.6">
      <c r="A9415" t="s">
        <v>164</v>
      </c>
      <c r="B9415" t="s">
        <v>112</v>
      </c>
      <c r="C9415" s="14" t="s">
        <v>384</v>
      </c>
      <c r="D9415" t="s">
        <v>112</v>
      </c>
      <c r="E9415" t="s">
        <v>483</v>
      </c>
      <c r="F9415" s="20">
        <v>2026</v>
      </c>
      <c r="G9415" s="20">
        <v>43</v>
      </c>
      <c r="H9415" s="11">
        <v>4680.3666983425401</v>
      </c>
      <c r="I9415" s="10">
        <v>4329966.9582921397</v>
      </c>
      <c r="J9415" s="33">
        <f t="shared" si="588"/>
        <v>1.0809243450182373E-3</v>
      </c>
      <c r="K9415" s="33">
        <f t="shared" si="589"/>
        <v>1.0803403567331005E-3</v>
      </c>
      <c r="L9415" s="33">
        <f t="shared" si="590"/>
        <v>0.99295268880110599</v>
      </c>
      <c r="M9415" s="33">
        <f t="shared" si="591"/>
        <v>0.99187996193906747</v>
      </c>
    </row>
    <row r="9416" spans="1:13" ht="27.6">
      <c r="A9416" t="s">
        <v>164</v>
      </c>
      <c r="B9416" t="s">
        <v>112</v>
      </c>
      <c r="C9416" s="14" t="s">
        <v>384</v>
      </c>
      <c r="D9416" t="s">
        <v>112</v>
      </c>
      <c r="E9416" t="s">
        <v>483</v>
      </c>
      <c r="F9416" s="20">
        <v>2026</v>
      </c>
      <c r="G9416" s="20">
        <v>44</v>
      </c>
      <c r="H9416" s="11">
        <v>4947.1323027635199</v>
      </c>
      <c r="I9416" s="10">
        <v>4196064.8244996797</v>
      </c>
      <c r="J9416" s="33">
        <f t="shared" si="588"/>
        <v>1.178993297214705E-3</v>
      </c>
      <c r="K9416" s="33">
        <f t="shared" si="589"/>
        <v>1.1782985576751503E-3</v>
      </c>
      <c r="L9416" s="33">
        <f t="shared" si="590"/>
        <v>0.99187996193906747</v>
      </c>
      <c r="M9416" s="33">
        <f t="shared" si="591"/>
        <v>0.99071123121052773</v>
      </c>
    </row>
    <row r="9417" spans="1:13" ht="27.6">
      <c r="A9417" t="s">
        <v>164</v>
      </c>
      <c r="B9417" t="s">
        <v>112</v>
      </c>
      <c r="C9417" s="14" t="s">
        <v>384</v>
      </c>
      <c r="D9417" t="s">
        <v>112</v>
      </c>
      <c r="E9417" t="s">
        <v>483</v>
      </c>
      <c r="F9417" s="20">
        <v>2026</v>
      </c>
      <c r="G9417" s="20">
        <v>45</v>
      </c>
      <c r="H9417" s="11">
        <v>6302.2666866755899</v>
      </c>
      <c r="I9417" s="10">
        <v>4125591.44550924</v>
      </c>
      <c r="J9417" s="33">
        <f t="shared" si="588"/>
        <v>1.5276031982119046E-3</v>
      </c>
      <c r="K9417" s="33">
        <f t="shared" si="589"/>
        <v>1.5264370063480248E-3</v>
      </c>
      <c r="L9417" s="33">
        <f t="shared" si="590"/>
        <v>0.99071123121052773</v>
      </c>
      <c r="M9417" s="33">
        <f t="shared" si="591"/>
        <v>0.98919897292460335</v>
      </c>
    </row>
    <row r="9418" spans="1:13" ht="27.6">
      <c r="A9418" t="s">
        <v>164</v>
      </c>
      <c r="B9418" t="s">
        <v>112</v>
      </c>
      <c r="C9418" s="14" t="s">
        <v>384</v>
      </c>
      <c r="D9418" t="s">
        <v>112</v>
      </c>
      <c r="E9418" t="s">
        <v>483</v>
      </c>
      <c r="F9418" s="20">
        <v>2026</v>
      </c>
      <c r="G9418" s="20">
        <v>46</v>
      </c>
      <c r="H9418" s="11">
        <v>6804.0442172521298</v>
      </c>
      <c r="I9418" s="10">
        <v>4070423.7966079102</v>
      </c>
      <c r="J9418" s="33">
        <f t="shared" si="588"/>
        <v>1.6715812793061705E-3</v>
      </c>
      <c r="K9418" s="33">
        <f t="shared" si="589"/>
        <v>1.6701849654452428E-3</v>
      </c>
      <c r="L9418" s="33">
        <f t="shared" si="590"/>
        <v>0.98919897292460335</v>
      </c>
      <c r="M9418" s="33">
        <f t="shared" si="591"/>
        <v>0.98754682767219082</v>
      </c>
    </row>
    <row r="9419" spans="1:13" ht="27.6">
      <c r="A9419" t="s">
        <v>164</v>
      </c>
      <c r="B9419" t="s">
        <v>112</v>
      </c>
      <c r="C9419" s="14" t="s">
        <v>384</v>
      </c>
      <c r="D9419" t="s">
        <v>112</v>
      </c>
      <c r="E9419" t="s">
        <v>483</v>
      </c>
      <c r="F9419" s="20">
        <v>2026</v>
      </c>
      <c r="G9419" s="20">
        <v>47</v>
      </c>
      <c r="H9419" s="11">
        <v>7337.1588340071303</v>
      </c>
      <c r="I9419" s="10">
        <v>4010952.63156028</v>
      </c>
      <c r="J9419" s="33">
        <f t="shared" si="588"/>
        <v>1.8292808487127259E-3</v>
      </c>
      <c r="K9419" s="33">
        <f t="shared" si="589"/>
        <v>1.8276087342453673E-3</v>
      </c>
      <c r="L9419" s="33">
        <f t="shared" si="590"/>
        <v>0.98754682767219082</v>
      </c>
      <c r="M9419" s="33">
        <f t="shared" si="591"/>
        <v>0.98574197846446077</v>
      </c>
    </row>
    <row r="9420" spans="1:13" ht="27.6">
      <c r="A9420" t="s">
        <v>164</v>
      </c>
      <c r="B9420" t="s">
        <v>112</v>
      </c>
      <c r="C9420" s="14" t="s">
        <v>384</v>
      </c>
      <c r="D9420" t="s">
        <v>112</v>
      </c>
      <c r="E9420" t="s">
        <v>483</v>
      </c>
      <c r="F9420" s="20">
        <v>2026</v>
      </c>
      <c r="G9420" s="20">
        <v>48</v>
      </c>
      <c r="H9420" s="11">
        <v>7865.9556357665897</v>
      </c>
      <c r="I9420" s="10">
        <v>3931934.3335516001</v>
      </c>
      <c r="J9420" s="33">
        <f t="shared" si="588"/>
        <v>2.0005307740380051E-3</v>
      </c>
      <c r="K9420" s="33">
        <f t="shared" si="589"/>
        <v>1.9985310460771677E-3</v>
      </c>
      <c r="L9420" s="33">
        <f t="shared" si="590"/>
        <v>0.98574197846446077</v>
      </c>
      <c r="M9420" s="33">
        <f t="shared" si="591"/>
        <v>0.983771942517078</v>
      </c>
    </row>
    <row r="9421" spans="1:13" ht="27.6">
      <c r="A9421" t="s">
        <v>164</v>
      </c>
      <c r="B9421" t="s">
        <v>112</v>
      </c>
      <c r="C9421" s="14" t="s">
        <v>384</v>
      </c>
      <c r="D9421" t="s">
        <v>112</v>
      </c>
      <c r="E9421" t="s">
        <v>483</v>
      </c>
      <c r="F9421" s="20">
        <v>2026</v>
      </c>
      <c r="G9421" s="20">
        <v>49</v>
      </c>
      <c r="H9421" s="11">
        <v>8466.3218605494294</v>
      </c>
      <c r="I9421" s="10">
        <v>3870575.5451465598</v>
      </c>
      <c r="J9421" s="33">
        <f t="shared" si="588"/>
        <v>2.1873547646332919E-3</v>
      </c>
      <c r="K9421" s="33">
        <f t="shared" si="589"/>
        <v>2.1849642474874864E-3</v>
      </c>
      <c r="L9421" s="33">
        <f t="shared" si="590"/>
        <v>0.983771942517078</v>
      </c>
      <c r="M9421" s="33">
        <f t="shared" si="591"/>
        <v>0.98162243599499688</v>
      </c>
    </row>
    <row r="9422" spans="1:13" ht="27.6">
      <c r="A9422" t="s">
        <v>164</v>
      </c>
      <c r="B9422" t="s">
        <v>112</v>
      </c>
      <c r="C9422" s="14" t="s">
        <v>384</v>
      </c>
      <c r="D9422" t="s">
        <v>112</v>
      </c>
      <c r="E9422" t="s">
        <v>483</v>
      </c>
      <c r="F9422" s="20">
        <v>2026</v>
      </c>
      <c r="G9422" s="20">
        <v>50</v>
      </c>
      <c r="H9422" s="11">
        <v>9712.0272316296705</v>
      </c>
      <c r="I9422" s="10">
        <v>3797304.3722928599</v>
      </c>
      <c r="J9422" s="33">
        <f t="shared" si="588"/>
        <v>2.5576109469901214E-3</v>
      </c>
      <c r="K9422" s="33">
        <f t="shared" si="589"/>
        <v>2.554343046711538E-3</v>
      </c>
      <c r="L9422" s="33">
        <f t="shared" si="590"/>
        <v>0.98162243599499688</v>
      </c>
      <c r="M9422" s="33">
        <f t="shared" si="591"/>
        <v>0.97911503555111701</v>
      </c>
    </row>
    <row r="9423" spans="1:13" ht="27.6">
      <c r="A9423" t="s">
        <v>164</v>
      </c>
      <c r="B9423" t="s">
        <v>112</v>
      </c>
      <c r="C9423" s="14" t="s">
        <v>384</v>
      </c>
      <c r="D9423" t="s">
        <v>112</v>
      </c>
      <c r="E9423" t="s">
        <v>483</v>
      </c>
      <c r="F9423" s="20">
        <v>2026</v>
      </c>
      <c r="G9423" s="20">
        <v>51</v>
      </c>
      <c r="H9423" s="11">
        <v>10382.2543119766</v>
      </c>
      <c r="I9423" s="10">
        <v>3722619.1646646499</v>
      </c>
      <c r="J9423" s="33">
        <f t="shared" si="588"/>
        <v>2.7889649337556879E-3</v>
      </c>
      <c r="K9423" s="33">
        <f t="shared" si="589"/>
        <v>2.7850793841147636E-3</v>
      </c>
      <c r="L9423" s="33">
        <f t="shared" si="590"/>
        <v>0.97911503555111701</v>
      </c>
      <c r="M9423" s="33">
        <f t="shared" si="591"/>
        <v>0.97638812245092677</v>
      </c>
    </row>
    <row r="9424" spans="1:13" ht="27.6">
      <c r="A9424" t="s">
        <v>164</v>
      </c>
      <c r="B9424" t="s">
        <v>112</v>
      </c>
      <c r="C9424" s="14" t="s">
        <v>384</v>
      </c>
      <c r="D9424" t="s">
        <v>112</v>
      </c>
      <c r="E9424" t="s">
        <v>483</v>
      </c>
      <c r="F9424" s="20">
        <v>2026</v>
      </c>
      <c r="G9424" s="20">
        <v>52</v>
      </c>
      <c r="H9424" s="11">
        <v>11011.7856391279</v>
      </c>
      <c r="I9424" s="10">
        <v>3620908.9042928098</v>
      </c>
      <c r="J9424" s="33">
        <f t="shared" si="588"/>
        <v>3.0411661630240826E-3</v>
      </c>
      <c r="K9424" s="33">
        <f t="shared" si="589"/>
        <v>3.036546501447912E-3</v>
      </c>
      <c r="L9424" s="33">
        <f t="shared" si="590"/>
        <v>0.97638812245092677</v>
      </c>
      <c r="M9424" s="33">
        <f t="shared" si="591"/>
        <v>0.97342327451364308</v>
      </c>
    </row>
    <row r="9425" spans="1:13" ht="27.6">
      <c r="A9425" t="s">
        <v>164</v>
      </c>
      <c r="B9425" t="s">
        <v>112</v>
      </c>
      <c r="C9425" s="14" t="s">
        <v>384</v>
      </c>
      <c r="D9425" t="s">
        <v>112</v>
      </c>
      <c r="E9425" t="s">
        <v>483</v>
      </c>
      <c r="F9425" s="20">
        <v>2026</v>
      </c>
      <c r="G9425" s="20">
        <v>53</v>
      </c>
      <c r="H9425" s="11">
        <v>11878.449429431501</v>
      </c>
      <c r="I9425" s="10">
        <v>3580910.0655161198</v>
      </c>
      <c r="J9425" s="33">
        <f t="shared" si="588"/>
        <v>3.3171593846547634E-3</v>
      </c>
      <c r="K9425" s="33">
        <f t="shared" si="589"/>
        <v>3.3116636898411489E-3</v>
      </c>
      <c r="L9425" s="33">
        <f t="shared" si="590"/>
        <v>0.97342327451364308</v>
      </c>
      <c r="M9425" s="33">
        <f t="shared" si="591"/>
        <v>0.97019962400059001</v>
      </c>
    </row>
    <row r="9426" spans="1:13" ht="27.6">
      <c r="A9426" t="s">
        <v>164</v>
      </c>
      <c r="B9426" t="s">
        <v>112</v>
      </c>
      <c r="C9426" s="14" t="s">
        <v>384</v>
      </c>
      <c r="D9426" t="s">
        <v>112</v>
      </c>
      <c r="E9426" t="s">
        <v>483</v>
      </c>
      <c r="F9426" s="20">
        <v>2026</v>
      </c>
      <c r="G9426" s="20">
        <v>54</v>
      </c>
      <c r="H9426" s="11">
        <v>12226.908420293201</v>
      </c>
      <c r="I9426" s="10">
        <v>3373668.6349852402</v>
      </c>
      <c r="J9426" s="33">
        <f t="shared" si="588"/>
        <v>3.6242173559961066E-3</v>
      </c>
      <c r="K9426" s="33">
        <f t="shared" si="589"/>
        <v>3.6176578070774568E-3</v>
      </c>
      <c r="L9426" s="33">
        <f t="shared" si="590"/>
        <v>0.97019962400059001</v>
      </c>
      <c r="M9426" s="33">
        <f t="shared" si="591"/>
        <v>0.96668977375640064</v>
      </c>
    </row>
    <row r="9427" spans="1:13" ht="27.6">
      <c r="A9427" t="s">
        <v>164</v>
      </c>
      <c r="B9427" t="s">
        <v>112</v>
      </c>
      <c r="C9427" s="14" t="s">
        <v>384</v>
      </c>
      <c r="D9427" t="s">
        <v>112</v>
      </c>
      <c r="E9427" t="s">
        <v>483</v>
      </c>
      <c r="F9427" s="20">
        <v>2026</v>
      </c>
      <c r="G9427" s="20">
        <v>55</v>
      </c>
      <c r="H9427" s="11">
        <v>13256.9049597389</v>
      </c>
      <c r="I9427" s="10">
        <v>3290805.9639367298</v>
      </c>
      <c r="J9427" s="33">
        <f t="shared" si="588"/>
        <v>4.0284675258944504E-3</v>
      </c>
      <c r="K9427" s="33">
        <f t="shared" si="589"/>
        <v>4.0203641356576503E-3</v>
      </c>
      <c r="L9427" s="33">
        <f t="shared" si="590"/>
        <v>0.96668977375640064</v>
      </c>
      <c r="M9427" s="33">
        <f t="shared" si="591"/>
        <v>0.96280332885968345</v>
      </c>
    </row>
    <row r="9428" spans="1:13" ht="27.6">
      <c r="A9428" t="s">
        <v>164</v>
      </c>
      <c r="B9428" t="s">
        <v>112</v>
      </c>
      <c r="C9428" s="14" t="s">
        <v>384</v>
      </c>
      <c r="D9428" t="s">
        <v>112</v>
      </c>
      <c r="E9428" t="s">
        <v>483</v>
      </c>
      <c r="F9428" s="20">
        <v>2026</v>
      </c>
      <c r="G9428" s="20">
        <v>56</v>
      </c>
      <c r="H9428" s="11">
        <v>14131.6712856715</v>
      </c>
      <c r="I9428" s="10">
        <v>3212214.28114487</v>
      </c>
      <c r="J9428" s="33">
        <f t="shared" si="588"/>
        <v>4.3993551017508115E-3</v>
      </c>
      <c r="K9428" s="33">
        <f t="shared" si="589"/>
        <v>4.3896921145926138E-3</v>
      </c>
      <c r="L9428" s="33">
        <f t="shared" si="590"/>
        <v>0.96280332885968345</v>
      </c>
      <c r="M9428" s="33">
        <f t="shared" si="591"/>
        <v>0.95857691867908457</v>
      </c>
    </row>
    <row r="9429" spans="1:13" ht="27.6">
      <c r="A9429" t="s">
        <v>164</v>
      </c>
      <c r="B9429" t="s">
        <v>112</v>
      </c>
      <c r="C9429" s="14" t="s">
        <v>384</v>
      </c>
      <c r="D9429" t="s">
        <v>112</v>
      </c>
      <c r="E9429" t="s">
        <v>483</v>
      </c>
      <c r="F9429" s="20">
        <v>2026</v>
      </c>
      <c r="G9429" s="20">
        <v>57</v>
      </c>
      <c r="H9429" s="11">
        <v>15015.1295468761</v>
      </c>
      <c r="I9429" s="10">
        <v>3124836.7028146498</v>
      </c>
      <c r="J9429" s="33">
        <f t="shared" si="588"/>
        <v>4.8050925455885253E-3</v>
      </c>
      <c r="K9429" s="33">
        <f t="shared" si="589"/>
        <v>4.7935665569399655E-3</v>
      </c>
      <c r="L9429" s="33">
        <f t="shared" si="590"/>
        <v>0.95857691867908457</v>
      </c>
      <c r="M9429" s="33">
        <f t="shared" si="591"/>
        <v>0.95398191641944996</v>
      </c>
    </row>
    <row r="9430" spans="1:13" ht="27.6">
      <c r="A9430" t="s">
        <v>164</v>
      </c>
      <c r="B9430" t="s">
        <v>112</v>
      </c>
      <c r="C9430" s="14" t="s">
        <v>384</v>
      </c>
      <c r="D9430" t="s">
        <v>112</v>
      </c>
      <c r="E9430" t="s">
        <v>483</v>
      </c>
      <c r="F9430" s="20">
        <v>2026</v>
      </c>
      <c r="G9430" s="20">
        <v>58</v>
      </c>
      <c r="H9430" s="11">
        <v>15837.4306821562</v>
      </c>
      <c r="I9430" s="10">
        <v>3017305.2867474402</v>
      </c>
      <c r="J9430" s="33">
        <f t="shared" si="588"/>
        <v>5.2488658511676322E-3</v>
      </c>
      <c r="K9430" s="33">
        <f t="shared" si="589"/>
        <v>5.2351146247734404E-3</v>
      </c>
      <c r="L9430" s="33">
        <f t="shared" si="590"/>
        <v>0.95398191641944996</v>
      </c>
      <c r="M9430" s="33">
        <f t="shared" si="591"/>
        <v>0.94898771173703311</v>
      </c>
    </row>
    <row r="9431" spans="1:13" ht="27.6">
      <c r="A9431" t="s">
        <v>164</v>
      </c>
      <c r="B9431" t="s">
        <v>112</v>
      </c>
      <c r="C9431" s="14" t="s">
        <v>384</v>
      </c>
      <c r="D9431" t="s">
        <v>112</v>
      </c>
      <c r="E9431" t="s">
        <v>483</v>
      </c>
      <c r="F9431" s="20">
        <v>2026</v>
      </c>
      <c r="G9431" s="20">
        <v>59</v>
      </c>
      <c r="H9431" s="11">
        <v>16519.306714828701</v>
      </c>
      <c r="I9431" s="10">
        <v>2877825.9895627</v>
      </c>
      <c r="J9431" s="33">
        <f t="shared" si="588"/>
        <v>5.7402034642611913E-3</v>
      </c>
      <c r="K9431" s="33">
        <f t="shared" si="589"/>
        <v>5.7237599743926726E-3</v>
      </c>
      <c r="L9431" s="33">
        <f t="shared" si="590"/>
        <v>0.94898771173703311</v>
      </c>
      <c r="M9431" s="33">
        <f t="shared" si="591"/>
        <v>0.94355593385640224</v>
      </c>
    </row>
    <row r="9432" spans="1:13" ht="27.6">
      <c r="A9432" t="s">
        <v>164</v>
      </c>
      <c r="B9432" t="s">
        <v>112</v>
      </c>
      <c r="C9432" s="14" t="s">
        <v>384</v>
      </c>
      <c r="D9432" t="s">
        <v>112</v>
      </c>
      <c r="E9432" t="s">
        <v>483</v>
      </c>
      <c r="F9432" s="20">
        <v>2026</v>
      </c>
      <c r="G9432" s="20">
        <v>60</v>
      </c>
      <c r="H9432" s="11">
        <v>17887.466143652899</v>
      </c>
      <c r="I9432" s="10">
        <v>2775955.7323366199</v>
      </c>
      <c r="J9432" s="33">
        <f t="shared" si="588"/>
        <v>6.4437144783272126E-3</v>
      </c>
      <c r="K9432" s="33">
        <f t="shared" si="589"/>
        <v>6.4229982705140687E-3</v>
      </c>
      <c r="L9432" s="33">
        <f t="shared" si="590"/>
        <v>0.94355593385640224</v>
      </c>
      <c r="M9432" s="33">
        <f t="shared" si="591"/>
        <v>0.93749547572510927</v>
      </c>
    </row>
    <row r="9433" spans="1:13" ht="27.6">
      <c r="A9433" t="s">
        <v>164</v>
      </c>
      <c r="B9433" t="s">
        <v>112</v>
      </c>
      <c r="C9433" s="14" t="s">
        <v>384</v>
      </c>
      <c r="D9433" t="s">
        <v>112</v>
      </c>
      <c r="E9433" t="s">
        <v>483</v>
      </c>
      <c r="F9433" s="20">
        <v>2026</v>
      </c>
      <c r="G9433" s="20">
        <v>61</v>
      </c>
      <c r="H9433" s="11">
        <v>18665.545737989702</v>
      </c>
      <c r="I9433" s="10">
        <v>2651125.82517609</v>
      </c>
      <c r="J9433" s="33">
        <f t="shared" si="588"/>
        <v>7.0406110342763235E-3</v>
      </c>
      <c r="K9433" s="33">
        <f t="shared" si="589"/>
        <v>7.015883997589345E-3</v>
      </c>
      <c r="L9433" s="33">
        <f t="shared" si="590"/>
        <v>0.93749547572510927</v>
      </c>
      <c r="M9433" s="33">
        <f t="shared" si="591"/>
        <v>0.9309181162191571</v>
      </c>
    </row>
    <row r="9434" spans="1:13" ht="27.6">
      <c r="A9434" t="s">
        <v>164</v>
      </c>
      <c r="B9434" t="s">
        <v>112</v>
      </c>
      <c r="C9434" s="14" t="s">
        <v>384</v>
      </c>
      <c r="D9434" t="s">
        <v>112</v>
      </c>
      <c r="E9434" t="s">
        <v>483</v>
      </c>
      <c r="F9434" s="20">
        <v>2026</v>
      </c>
      <c r="G9434" s="20">
        <v>62</v>
      </c>
      <c r="H9434" s="11">
        <v>19451.533257158499</v>
      </c>
      <c r="I9434" s="10">
        <v>2527118.34779537</v>
      </c>
      <c r="J9434" s="33">
        <f t="shared" si="588"/>
        <v>7.697120031647034E-3</v>
      </c>
      <c r="K9434" s="33">
        <f t="shared" si="589"/>
        <v>7.6675730607177472E-3</v>
      </c>
      <c r="L9434" s="33">
        <f t="shared" si="590"/>
        <v>0.9309181162191571</v>
      </c>
      <c r="M9434" s="33">
        <f t="shared" si="591"/>
        <v>0.92378023354950101</v>
      </c>
    </row>
    <row r="9435" spans="1:13" ht="27.6">
      <c r="A9435" t="s">
        <v>164</v>
      </c>
      <c r="B9435" t="s">
        <v>112</v>
      </c>
      <c r="C9435" s="14" t="s">
        <v>384</v>
      </c>
      <c r="D9435" t="s">
        <v>112</v>
      </c>
      <c r="E9435" t="s">
        <v>483</v>
      </c>
      <c r="F9435" s="20">
        <v>2026</v>
      </c>
      <c r="G9435" s="20">
        <v>63</v>
      </c>
      <c r="H9435" s="11">
        <v>20275.810448326502</v>
      </c>
      <c r="I9435" s="10">
        <v>2408174.8299532202</v>
      </c>
      <c r="J9435" s="33">
        <f t="shared" si="588"/>
        <v>8.4195757700533599E-3</v>
      </c>
      <c r="K9435" s="33">
        <f t="shared" si="589"/>
        <v>8.3842304091885644E-3</v>
      </c>
      <c r="L9435" s="33">
        <f t="shared" si="590"/>
        <v>0.92378023354950101</v>
      </c>
      <c r="M9435" s="33">
        <f t="shared" si="591"/>
        <v>0.916035047223968</v>
      </c>
    </row>
    <row r="9436" spans="1:13" ht="27.6">
      <c r="A9436" t="s">
        <v>164</v>
      </c>
      <c r="B9436" t="s">
        <v>112</v>
      </c>
      <c r="C9436" s="14" t="s">
        <v>384</v>
      </c>
      <c r="D9436" t="s">
        <v>112</v>
      </c>
      <c r="E9436" t="s">
        <v>483</v>
      </c>
      <c r="F9436" s="20">
        <v>2026</v>
      </c>
      <c r="G9436" s="20">
        <v>64</v>
      </c>
      <c r="H9436" s="11">
        <v>20946.7419118203</v>
      </c>
      <c r="I9436" s="10">
        <v>2263177.1457069502</v>
      </c>
      <c r="J9436" s="33">
        <f t="shared" si="588"/>
        <v>9.2554583946530405E-3</v>
      </c>
      <c r="K9436" s="33">
        <f t="shared" si="589"/>
        <v>9.2127584769196025E-3</v>
      </c>
      <c r="L9436" s="33">
        <f t="shared" si="590"/>
        <v>0.916035047223968</v>
      </c>
      <c r="M9436" s="33">
        <f t="shared" si="591"/>
        <v>0.90759583757749995</v>
      </c>
    </row>
    <row r="9437" spans="1:13" ht="27.6">
      <c r="A9437" t="s">
        <v>164</v>
      </c>
      <c r="B9437" t="s">
        <v>112</v>
      </c>
      <c r="C9437" s="14" t="s">
        <v>384</v>
      </c>
      <c r="D9437" t="s">
        <v>112</v>
      </c>
      <c r="E9437" t="s">
        <v>483</v>
      </c>
      <c r="F9437" s="20">
        <v>2026</v>
      </c>
      <c r="G9437" s="20">
        <v>65</v>
      </c>
      <c r="H9437" s="11">
        <v>21190.748568630301</v>
      </c>
      <c r="I9437" s="10">
        <v>2143592.8856204702</v>
      </c>
      <c r="J9437" s="33">
        <f t="shared" si="588"/>
        <v>9.885621803832666E-3</v>
      </c>
      <c r="K9437" s="33">
        <f t="shared" si="589"/>
        <v>9.836919660385024E-3</v>
      </c>
      <c r="L9437" s="33">
        <f t="shared" si="590"/>
        <v>0.90759583757749995</v>
      </c>
      <c r="M9437" s="33">
        <f t="shared" si="591"/>
        <v>0.89866789023915028</v>
      </c>
    </row>
    <row r="9438" spans="1:13" ht="27.6">
      <c r="A9438" t="s">
        <v>164</v>
      </c>
      <c r="B9438" t="s">
        <v>112</v>
      </c>
      <c r="C9438" s="14" t="s">
        <v>384</v>
      </c>
      <c r="D9438" t="s">
        <v>112</v>
      </c>
      <c r="E9438" t="s">
        <v>483</v>
      </c>
      <c r="F9438" s="20">
        <v>2026</v>
      </c>
      <c r="G9438" s="20">
        <v>66</v>
      </c>
      <c r="H9438" s="11">
        <v>21879.079040144799</v>
      </c>
      <c r="I9438" s="10">
        <v>2020123.6562481499</v>
      </c>
      <c r="J9438" s="33">
        <f t="shared" si="588"/>
        <v>1.0830564244160901E-2</v>
      </c>
      <c r="K9438" s="33">
        <f t="shared" si="589"/>
        <v>1.0772124850718323E-2</v>
      </c>
      <c r="L9438" s="33">
        <f t="shared" si="590"/>
        <v>0.89866789023915028</v>
      </c>
      <c r="M9438" s="33">
        <f t="shared" si="591"/>
        <v>0.8889873275261625</v>
      </c>
    </row>
    <row r="9439" spans="1:13" ht="27.6">
      <c r="A9439" t="s">
        <v>164</v>
      </c>
      <c r="B9439" t="s">
        <v>112</v>
      </c>
      <c r="C9439" s="14" t="s">
        <v>384</v>
      </c>
      <c r="D9439" t="s">
        <v>112</v>
      </c>
      <c r="E9439" t="s">
        <v>483</v>
      </c>
      <c r="F9439" s="20">
        <v>2026</v>
      </c>
      <c r="G9439" s="20">
        <v>67</v>
      </c>
      <c r="H9439" s="11">
        <v>22439.329914627098</v>
      </c>
      <c r="I9439" s="10">
        <v>1890337.26910044</v>
      </c>
      <c r="J9439" s="33">
        <f t="shared" si="588"/>
        <v>1.1870543040875115E-2</v>
      </c>
      <c r="K9439" s="33">
        <f t="shared" si="589"/>
        <v>1.1800366098769333E-2</v>
      </c>
      <c r="L9439" s="33">
        <f t="shared" si="590"/>
        <v>0.8889873275261625</v>
      </c>
      <c r="M9439" s="33">
        <f t="shared" si="591"/>
        <v>0.87849695160418717</v>
      </c>
    </row>
    <row r="9440" spans="1:13" ht="27.6">
      <c r="A9440" t="s">
        <v>164</v>
      </c>
      <c r="B9440" t="s">
        <v>112</v>
      </c>
      <c r="C9440" s="14" t="s">
        <v>384</v>
      </c>
      <c r="D9440" t="s">
        <v>112</v>
      </c>
      <c r="E9440" t="s">
        <v>483</v>
      </c>
      <c r="F9440" s="20">
        <v>2026</v>
      </c>
      <c r="G9440" s="20">
        <v>68</v>
      </c>
      <c r="H9440" s="11">
        <v>22951.650244181099</v>
      </c>
      <c r="I9440" s="10">
        <v>1762993.4769824699</v>
      </c>
      <c r="J9440" s="33">
        <f t="shared" si="588"/>
        <v>1.3018567875511949E-2</v>
      </c>
      <c r="K9440" s="33">
        <f t="shared" si="589"/>
        <v>1.2934192864895833E-2</v>
      </c>
      <c r="L9440" s="33">
        <f t="shared" si="590"/>
        <v>0.87849695160418717</v>
      </c>
      <c r="M9440" s="33">
        <f t="shared" si="591"/>
        <v>0.86713430260091551</v>
      </c>
    </row>
    <row r="9441" spans="1:13" ht="27.6">
      <c r="A9441" t="s">
        <v>164</v>
      </c>
      <c r="B9441" t="s">
        <v>112</v>
      </c>
      <c r="C9441" s="14" t="s">
        <v>384</v>
      </c>
      <c r="D9441" t="s">
        <v>112</v>
      </c>
      <c r="E9441" t="s">
        <v>483</v>
      </c>
      <c r="F9441" s="20">
        <v>2026</v>
      </c>
      <c r="G9441" s="20">
        <v>69</v>
      </c>
      <c r="H9441" s="11">
        <v>23742.384131118401</v>
      </c>
      <c r="I9441" s="10">
        <v>1657190.3922347201</v>
      </c>
      <c r="J9441" s="33">
        <f t="shared" si="588"/>
        <v>1.4326889802385237E-2</v>
      </c>
      <c r="K9441" s="33">
        <f t="shared" si="589"/>
        <v>1.4224748288570566E-2</v>
      </c>
      <c r="L9441" s="33">
        <f t="shared" si="590"/>
        <v>0.86713430260091551</v>
      </c>
      <c r="M9441" s="33">
        <f t="shared" si="591"/>
        <v>0.85479953541403231</v>
      </c>
    </row>
    <row r="9442" spans="1:13" ht="27.6">
      <c r="A9442" t="s">
        <v>164</v>
      </c>
      <c r="B9442" t="s">
        <v>112</v>
      </c>
      <c r="C9442" s="14" t="s">
        <v>384</v>
      </c>
      <c r="D9442" t="s">
        <v>112</v>
      </c>
      <c r="E9442" t="s">
        <v>483</v>
      </c>
      <c r="F9442" s="20">
        <v>2027</v>
      </c>
      <c r="G9442" s="20">
        <v>30</v>
      </c>
      <c r="H9442" s="11">
        <v>1304.6423701645699</v>
      </c>
      <c r="I9442" s="10">
        <v>4568808.4504300198</v>
      </c>
      <c r="J9442" s="33">
        <f t="shared" si="588"/>
        <v>2.8555418427353327E-4</v>
      </c>
      <c r="K9442" s="33">
        <f t="shared" si="589"/>
        <v>2.8551341755789217E-4</v>
      </c>
      <c r="L9442" s="33">
        <f t="shared" si="590"/>
        <v>1</v>
      </c>
      <c r="M9442" s="33">
        <f t="shared" si="591"/>
        <v>0.99971448658244211</v>
      </c>
    </row>
    <row r="9443" spans="1:13" ht="27.6">
      <c r="A9443" t="s">
        <v>164</v>
      </c>
      <c r="B9443" t="s">
        <v>112</v>
      </c>
      <c r="C9443" s="14" t="s">
        <v>384</v>
      </c>
      <c r="D9443" t="s">
        <v>112</v>
      </c>
      <c r="E9443" t="s">
        <v>483</v>
      </c>
      <c r="F9443" s="20">
        <v>2027</v>
      </c>
      <c r="G9443" s="20">
        <v>31</v>
      </c>
      <c r="H9443" s="11">
        <v>1343.5094233575101</v>
      </c>
      <c r="I9443" s="10">
        <v>4526141.2582577895</v>
      </c>
      <c r="J9443" s="33">
        <f t="shared" si="588"/>
        <v>2.9683329500738032E-4</v>
      </c>
      <c r="K9443" s="33">
        <f t="shared" si="589"/>
        <v>2.9678924436349341E-4</v>
      </c>
      <c r="L9443" s="33">
        <f t="shared" si="590"/>
        <v>0.99971448658244211</v>
      </c>
      <c r="M9443" s="33">
        <f t="shared" si="591"/>
        <v>0.99941778207539012</v>
      </c>
    </row>
    <row r="9444" spans="1:13" ht="27.6">
      <c r="A9444" t="s">
        <v>164</v>
      </c>
      <c r="B9444" t="s">
        <v>112</v>
      </c>
      <c r="C9444" s="14" t="s">
        <v>384</v>
      </c>
      <c r="D9444" t="s">
        <v>112</v>
      </c>
      <c r="E9444" t="s">
        <v>483</v>
      </c>
      <c r="F9444" s="20">
        <v>2027</v>
      </c>
      <c r="G9444" s="20">
        <v>32</v>
      </c>
      <c r="H9444" s="11">
        <v>1382.28580696875</v>
      </c>
      <c r="I9444" s="10">
        <v>4453752.6455071904</v>
      </c>
      <c r="J9444" s="33">
        <f t="shared" si="588"/>
        <v>3.1036429658103212E-4</v>
      </c>
      <c r="K9444" s="33">
        <f t="shared" si="589"/>
        <v>3.1031613856502549E-4</v>
      </c>
      <c r="L9444" s="33">
        <f t="shared" si="590"/>
        <v>0.99941778207539012</v>
      </c>
      <c r="M9444" s="33">
        <f t="shared" si="591"/>
        <v>0.99910764660844331</v>
      </c>
    </row>
    <row r="9445" spans="1:13" ht="27.6">
      <c r="A9445" t="s">
        <v>164</v>
      </c>
      <c r="B9445" t="s">
        <v>112</v>
      </c>
      <c r="C9445" s="14" t="s">
        <v>384</v>
      </c>
      <c r="D9445" t="s">
        <v>112</v>
      </c>
      <c r="E9445" t="s">
        <v>483</v>
      </c>
      <c r="F9445" s="20">
        <v>2027</v>
      </c>
      <c r="G9445" s="20">
        <v>33</v>
      </c>
      <c r="H9445" s="11">
        <v>1436.39101727569</v>
      </c>
      <c r="I9445" s="10">
        <v>4397355.4689288</v>
      </c>
      <c r="J9445" s="33">
        <f t="shared" si="588"/>
        <v>3.2664882960339712E-4</v>
      </c>
      <c r="K9445" s="33">
        <f t="shared" si="589"/>
        <v>3.2659548568281238E-4</v>
      </c>
      <c r="L9445" s="33">
        <f t="shared" si="590"/>
        <v>0.99910764660844331</v>
      </c>
      <c r="M9445" s="33">
        <f t="shared" si="591"/>
        <v>0.99878134256134976</v>
      </c>
    </row>
    <row r="9446" spans="1:13" ht="27.6">
      <c r="A9446" t="s">
        <v>164</v>
      </c>
      <c r="B9446" t="s">
        <v>112</v>
      </c>
      <c r="C9446" s="14" t="s">
        <v>384</v>
      </c>
      <c r="D9446" t="s">
        <v>112</v>
      </c>
      <c r="E9446" t="s">
        <v>483</v>
      </c>
      <c r="F9446" s="20">
        <v>2027</v>
      </c>
      <c r="G9446" s="20">
        <v>34</v>
      </c>
      <c r="H9446" s="11">
        <v>1502.96267653677</v>
      </c>
      <c r="I9446" s="10">
        <v>4344733.2351288404</v>
      </c>
      <c r="J9446" s="33">
        <f t="shared" si="588"/>
        <v>3.4592749317374386E-4</v>
      </c>
      <c r="K9446" s="33">
        <f t="shared" si="589"/>
        <v>3.4586766715716255E-4</v>
      </c>
      <c r="L9446" s="33">
        <f t="shared" si="590"/>
        <v>0.99878134256134976</v>
      </c>
      <c r="M9446" s="33">
        <f t="shared" si="591"/>
        <v>0.99843589638839791</v>
      </c>
    </row>
    <row r="9447" spans="1:13" ht="27.6">
      <c r="A9447" t="s">
        <v>164</v>
      </c>
      <c r="B9447" t="s">
        <v>112</v>
      </c>
      <c r="C9447" s="14" t="s">
        <v>384</v>
      </c>
      <c r="D9447" t="s">
        <v>112</v>
      </c>
      <c r="E9447" t="s">
        <v>483</v>
      </c>
      <c r="F9447" s="20">
        <v>2027</v>
      </c>
      <c r="G9447" s="20">
        <v>35</v>
      </c>
      <c r="H9447" s="11">
        <v>2085.32356363488</v>
      </c>
      <c r="I9447" s="10">
        <v>4384158.7474981798</v>
      </c>
      <c r="J9447" s="33">
        <f t="shared" si="588"/>
        <v>4.7564964768323454E-4</v>
      </c>
      <c r="K9447" s="33">
        <f t="shared" si="589"/>
        <v>4.7553654432275216E-4</v>
      </c>
      <c r="L9447" s="33">
        <f t="shared" si="590"/>
        <v>0.99843589638839791</v>
      </c>
      <c r="M9447" s="33">
        <f t="shared" si="591"/>
        <v>0.99796110363250157</v>
      </c>
    </row>
    <row r="9448" spans="1:13" ht="27.6">
      <c r="A9448" t="s">
        <v>164</v>
      </c>
      <c r="B9448" t="s">
        <v>112</v>
      </c>
      <c r="C9448" s="14" t="s">
        <v>384</v>
      </c>
      <c r="D9448" t="s">
        <v>112</v>
      </c>
      <c r="E9448" t="s">
        <v>483</v>
      </c>
      <c r="F9448" s="20">
        <v>2027</v>
      </c>
      <c r="G9448" s="20">
        <v>36</v>
      </c>
      <c r="H9448" s="11">
        <v>2238.44524309505</v>
      </c>
      <c r="I9448" s="10">
        <v>4403443.8153601196</v>
      </c>
      <c r="J9448" s="33">
        <f t="shared" si="588"/>
        <v>5.0833968524519187E-4</v>
      </c>
      <c r="K9448" s="33">
        <f t="shared" si="589"/>
        <v>5.082105025179251E-4</v>
      </c>
      <c r="L9448" s="33">
        <f t="shared" si="590"/>
        <v>0.99796110363250157</v>
      </c>
      <c r="M9448" s="33">
        <f t="shared" si="591"/>
        <v>0.99745392931853116</v>
      </c>
    </row>
    <row r="9449" spans="1:13" ht="27.6">
      <c r="A9449" t="s">
        <v>164</v>
      </c>
      <c r="B9449" t="s">
        <v>112</v>
      </c>
      <c r="C9449" s="14" t="s">
        <v>384</v>
      </c>
      <c r="D9449" t="s">
        <v>112</v>
      </c>
      <c r="E9449" t="s">
        <v>483</v>
      </c>
      <c r="F9449" s="20">
        <v>2027</v>
      </c>
      <c r="G9449" s="20">
        <v>37</v>
      </c>
      <c r="H9449" s="11">
        <v>3393.6221552054499</v>
      </c>
      <c r="I9449" s="10">
        <v>6485436.8790040798</v>
      </c>
      <c r="J9449" s="33">
        <f t="shared" si="588"/>
        <v>5.2326808795132137E-4</v>
      </c>
      <c r="K9449" s="33">
        <f t="shared" si="589"/>
        <v>5.2313120708158412E-4</v>
      </c>
      <c r="L9449" s="33">
        <f t="shared" si="590"/>
        <v>0.99745392931853116</v>
      </c>
      <c r="M9449" s="33">
        <f t="shared" si="591"/>
        <v>0.99693213004047854</v>
      </c>
    </row>
    <row r="9450" spans="1:13" ht="27.6">
      <c r="A9450" t="s">
        <v>164</v>
      </c>
      <c r="B9450" t="s">
        <v>112</v>
      </c>
      <c r="C9450" s="14" t="s">
        <v>384</v>
      </c>
      <c r="D9450" t="s">
        <v>112</v>
      </c>
      <c r="E9450" t="s">
        <v>483</v>
      </c>
      <c r="F9450" s="20">
        <v>2027</v>
      </c>
      <c r="G9450" s="20">
        <v>38</v>
      </c>
      <c r="H9450" s="11">
        <v>2551.3447168988</v>
      </c>
      <c r="I9450" s="10">
        <v>4365602.7616190501</v>
      </c>
      <c r="J9450" s="33">
        <f t="shared" si="588"/>
        <v>5.8441980551446121E-4</v>
      </c>
      <c r="K9450" s="33">
        <f t="shared" si="589"/>
        <v>5.8424906552279054E-4</v>
      </c>
      <c r="L9450" s="33">
        <f t="shared" si="590"/>
        <v>0.99693213004047854</v>
      </c>
      <c r="M9450" s="33">
        <f t="shared" si="591"/>
        <v>0.99634967337511271</v>
      </c>
    </row>
    <row r="9451" spans="1:13" ht="27.6">
      <c r="A9451" t="s">
        <v>164</v>
      </c>
      <c r="B9451" t="s">
        <v>112</v>
      </c>
      <c r="C9451" s="14" t="s">
        <v>384</v>
      </c>
      <c r="D9451" t="s">
        <v>112</v>
      </c>
      <c r="E9451" t="s">
        <v>483</v>
      </c>
      <c r="F9451" s="20">
        <v>2027</v>
      </c>
      <c r="G9451" s="20">
        <v>39</v>
      </c>
      <c r="H9451" s="11">
        <v>2732.6540686622302</v>
      </c>
      <c r="I9451" s="10">
        <v>4350977.16033128</v>
      </c>
      <c r="J9451" s="33">
        <f t="shared" si="588"/>
        <v>6.2805525470838554E-4</v>
      </c>
      <c r="K9451" s="33">
        <f t="shared" si="589"/>
        <v>6.2785806929022137E-4</v>
      </c>
      <c r="L9451" s="33">
        <f t="shared" si="590"/>
        <v>0.99634967337511271</v>
      </c>
      <c r="M9451" s="33">
        <f t="shared" si="591"/>
        <v>0.99572410719284943</v>
      </c>
    </row>
    <row r="9452" spans="1:13" ht="27.6">
      <c r="A9452" t="s">
        <v>164</v>
      </c>
      <c r="B9452" t="s">
        <v>112</v>
      </c>
      <c r="C9452" s="14" t="s">
        <v>384</v>
      </c>
      <c r="D9452" t="s">
        <v>112</v>
      </c>
      <c r="E9452" t="s">
        <v>483</v>
      </c>
      <c r="F9452" s="20">
        <v>2027</v>
      </c>
      <c r="G9452" s="20">
        <v>40</v>
      </c>
      <c r="H9452" s="11">
        <v>3573.2066870111598</v>
      </c>
      <c r="I9452" s="10">
        <v>4220088.1444542296</v>
      </c>
      <c r="J9452" s="33">
        <f t="shared" si="588"/>
        <v>8.4671375684577585E-4</v>
      </c>
      <c r="K9452" s="33">
        <f t="shared" si="589"/>
        <v>8.463553959029424E-4</v>
      </c>
      <c r="L9452" s="33">
        <f t="shared" si="590"/>
        <v>0.99572410719284943</v>
      </c>
      <c r="M9452" s="33">
        <f t="shared" si="591"/>
        <v>0.99488137072189609</v>
      </c>
    </row>
    <row r="9453" spans="1:13" ht="27.6">
      <c r="A9453" t="s">
        <v>164</v>
      </c>
      <c r="B9453" t="s">
        <v>112</v>
      </c>
      <c r="C9453" s="14" t="s">
        <v>384</v>
      </c>
      <c r="D9453" t="s">
        <v>112</v>
      </c>
      <c r="E9453" t="s">
        <v>483</v>
      </c>
      <c r="F9453" s="20">
        <v>2027</v>
      </c>
      <c r="G9453" s="20">
        <v>41</v>
      </c>
      <c r="H9453" s="11">
        <v>3826.6886401113602</v>
      </c>
      <c r="I9453" s="10">
        <v>4186992.08139659</v>
      </c>
      <c r="J9453" s="33">
        <f t="shared" si="588"/>
        <v>9.1394694943749478E-4</v>
      </c>
      <c r="K9453" s="33">
        <f t="shared" si="589"/>
        <v>9.135294271317429E-4</v>
      </c>
      <c r="L9453" s="33">
        <f t="shared" si="590"/>
        <v>0.99488137072189609</v>
      </c>
      <c r="M9453" s="33">
        <f t="shared" si="591"/>
        <v>0.99397251731323644</v>
      </c>
    </row>
    <row r="9454" spans="1:13" ht="27.6">
      <c r="A9454" t="s">
        <v>164</v>
      </c>
      <c r="B9454" t="s">
        <v>112</v>
      </c>
      <c r="C9454" s="14" t="s">
        <v>384</v>
      </c>
      <c r="D9454" t="s">
        <v>112</v>
      </c>
      <c r="E9454" t="s">
        <v>483</v>
      </c>
      <c r="F9454" s="20">
        <v>2027</v>
      </c>
      <c r="G9454" s="20">
        <v>42</v>
      </c>
      <c r="H9454" s="11">
        <v>4206.1911347059804</v>
      </c>
      <c r="I9454" s="10">
        <v>4249351.45656534</v>
      </c>
      <c r="J9454" s="33">
        <f t="shared" si="588"/>
        <v>9.8984308022047091E-4</v>
      </c>
      <c r="K9454" s="33">
        <f t="shared" si="589"/>
        <v>9.8935334715832823E-4</v>
      </c>
      <c r="L9454" s="33">
        <f t="shared" si="590"/>
        <v>0.99397251731323644</v>
      </c>
      <c r="M9454" s="33">
        <f t="shared" si="591"/>
        <v>0.99298912727624922</v>
      </c>
    </row>
    <row r="9455" spans="1:13" ht="27.6">
      <c r="A9455" t="s">
        <v>164</v>
      </c>
      <c r="B9455" t="s">
        <v>112</v>
      </c>
      <c r="C9455" s="14" t="s">
        <v>384</v>
      </c>
      <c r="D9455" t="s">
        <v>112</v>
      </c>
      <c r="E9455" t="s">
        <v>483</v>
      </c>
      <c r="F9455" s="20">
        <v>2027</v>
      </c>
      <c r="G9455" s="20">
        <v>43</v>
      </c>
      <c r="H9455" s="11">
        <v>4666.6558967881201</v>
      </c>
      <c r="I9455" s="10">
        <v>4337467.6222573696</v>
      </c>
      <c r="J9455" s="33">
        <f t="shared" si="588"/>
        <v>1.075894116844019E-3</v>
      </c>
      <c r="K9455" s="33">
        <f t="shared" si="589"/>
        <v>1.0753155502793987E-3</v>
      </c>
      <c r="L9455" s="33">
        <f t="shared" si="590"/>
        <v>0.99298912727624922</v>
      </c>
      <c r="M9455" s="33">
        <f t="shared" si="591"/>
        <v>0.99192135062643072</v>
      </c>
    </row>
    <row r="9456" spans="1:13" ht="27.6">
      <c r="A9456" t="s">
        <v>164</v>
      </c>
      <c r="B9456" t="s">
        <v>112</v>
      </c>
      <c r="C9456" s="14" t="s">
        <v>384</v>
      </c>
      <c r="D9456" t="s">
        <v>112</v>
      </c>
      <c r="E9456" t="s">
        <v>483</v>
      </c>
      <c r="F9456" s="20">
        <v>2027</v>
      </c>
      <c r="G9456" s="20">
        <v>44</v>
      </c>
      <c r="H9456" s="11">
        <v>5063.6893788969701</v>
      </c>
      <c r="I9456" s="10">
        <v>4316061.5062467</v>
      </c>
      <c r="J9456" s="33">
        <f t="shared" si="588"/>
        <v>1.1732199301535016E-3</v>
      </c>
      <c r="K9456" s="33">
        <f t="shared" si="589"/>
        <v>1.1725319767177389E-3</v>
      </c>
      <c r="L9456" s="33">
        <f t="shared" si="590"/>
        <v>0.99192135062643072</v>
      </c>
      <c r="M9456" s="33">
        <f t="shared" si="591"/>
        <v>0.99075829112443214</v>
      </c>
    </row>
    <row r="9457" spans="1:13" ht="27.6">
      <c r="A9457" t="s">
        <v>164</v>
      </c>
      <c r="B9457" t="s">
        <v>112</v>
      </c>
      <c r="C9457" s="14" t="s">
        <v>384</v>
      </c>
      <c r="D9457" t="s">
        <v>112</v>
      </c>
      <c r="E9457" t="s">
        <v>483</v>
      </c>
      <c r="F9457" s="20">
        <v>2027</v>
      </c>
      <c r="G9457" s="20">
        <v>45</v>
      </c>
      <c r="H9457" s="11">
        <v>6356.49710992993</v>
      </c>
      <c r="I9457" s="10">
        <v>4181398.8876002901</v>
      </c>
      <c r="J9457" s="33">
        <f t="shared" si="588"/>
        <v>1.5201843404081287E-3</v>
      </c>
      <c r="K9457" s="33">
        <f t="shared" si="589"/>
        <v>1.5190294454855424E-3</v>
      </c>
      <c r="L9457" s="33">
        <f t="shared" si="590"/>
        <v>0.99075829112443214</v>
      </c>
      <c r="M9457" s="33">
        <f t="shared" si="591"/>
        <v>0.98925330010685519</v>
      </c>
    </row>
    <row r="9458" spans="1:13" ht="27.6">
      <c r="A9458" t="s">
        <v>164</v>
      </c>
      <c r="B9458" t="s">
        <v>112</v>
      </c>
      <c r="C9458" s="14" t="s">
        <v>384</v>
      </c>
      <c r="D9458" t="s">
        <v>112</v>
      </c>
      <c r="E9458" t="s">
        <v>483</v>
      </c>
      <c r="F9458" s="20">
        <v>2027</v>
      </c>
      <c r="G9458" s="20">
        <v>46</v>
      </c>
      <c r="H9458" s="11">
        <v>6836.2723145711198</v>
      </c>
      <c r="I9458" s="10">
        <v>4108799.7194428798</v>
      </c>
      <c r="J9458" s="33">
        <f t="shared" si="588"/>
        <v>1.6638124954647493E-3</v>
      </c>
      <c r="K9458" s="33">
        <f t="shared" si="589"/>
        <v>1.6624291267831603E-3</v>
      </c>
      <c r="L9458" s="33">
        <f t="shared" si="590"/>
        <v>0.98925330010685519</v>
      </c>
      <c r="M9458" s="33">
        <f t="shared" si="591"/>
        <v>0.98760873660699122</v>
      </c>
    </row>
    <row r="9459" spans="1:13" ht="27.6">
      <c r="A9459" t="s">
        <v>164</v>
      </c>
      <c r="B9459" t="s">
        <v>112</v>
      </c>
      <c r="C9459" s="14" t="s">
        <v>384</v>
      </c>
      <c r="D9459" t="s">
        <v>112</v>
      </c>
      <c r="E9459" t="s">
        <v>483</v>
      </c>
      <c r="F9459" s="20">
        <v>2027</v>
      </c>
      <c r="G9459" s="20">
        <v>47</v>
      </c>
      <c r="H9459" s="11">
        <v>7382.6405479901496</v>
      </c>
      <c r="I9459" s="10">
        <v>4053352.4822094799</v>
      </c>
      <c r="J9459" s="33">
        <f t="shared" si="588"/>
        <v>1.8213665306417853E-3</v>
      </c>
      <c r="K9459" s="33">
        <f t="shared" si="589"/>
        <v>1.8197088491902491E-3</v>
      </c>
      <c r="L9459" s="33">
        <f t="shared" si="590"/>
        <v>0.98760873660699122</v>
      </c>
      <c r="M9459" s="33">
        <f t="shared" si="591"/>
        <v>0.98581157624944993</v>
      </c>
    </row>
    <row r="9460" spans="1:13" ht="27.6">
      <c r="A9460" t="s">
        <v>164</v>
      </c>
      <c r="B9460" t="s">
        <v>112</v>
      </c>
      <c r="C9460" s="14" t="s">
        <v>384</v>
      </c>
      <c r="D9460" t="s">
        <v>112</v>
      </c>
      <c r="E9460" t="s">
        <v>483</v>
      </c>
      <c r="F9460" s="20">
        <v>2027</v>
      </c>
      <c r="G9460" s="20">
        <v>48</v>
      </c>
      <c r="H9460" s="11">
        <v>7956.04027801747</v>
      </c>
      <c r="I9460" s="10">
        <v>3992547.4315524702</v>
      </c>
      <c r="J9460" s="33">
        <f t="shared" si="588"/>
        <v>1.9927227952615274E-3</v>
      </c>
      <c r="K9460" s="33">
        <f t="shared" si="589"/>
        <v>1.990738641367229E-3</v>
      </c>
      <c r="L9460" s="33">
        <f t="shared" si="590"/>
        <v>0.98581157624944993</v>
      </c>
      <c r="M9460" s="33">
        <f t="shared" si="591"/>
        <v>0.98384908305150298</v>
      </c>
    </row>
    <row r="9461" spans="1:13" ht="27.6">
      <c r="A9461" t="s">
        <v>164</v>
      </c>
      <c r="B9461" t="s">
        <v>112</v>
      </c>
      <c r="C9461" s="14" t="s">
        <v>384</v>
      </c>
      <c r="D9461" t="s">
        <v>112</v>
      </c>
      <c r="E9461" t="s">
        <v>483</v>
      </c>
      <c r="F9461" s="20">
        <v>2027</v>
      </c>
      <c r="G9461" s="20">
        <v>49</v>
      </c>
      <c r="H9461" s="11">
        <v>8521.3234630678198</v>
      </c>
      <c r="I9461" s="10">
        <v>3912199.10908924</v>
      </c>
      <c r="J9461" s="33">
        <f t="shared" si="588"/>
        <v>2.1781415580996808E-3</v>
      </c>
      <c r="K9461" s="33">
        <f t="shared" si="589"/>
        <v>2.1757711291316983E-3</v>
      </c>
      <c r="L9461" s="33">
        <f t="shared" si="590"/>
        <v>0.98384908305150298</v>
      </c>
      <c r="M9461" s="33">
        <f t="shared" si="591"/>
        <v>0.98170845262117679</v>
      </c>
    </row>
    <row r="9462" spans="1:13" ht="27.6">
      <c r="A9462" t="s">
        <v>164</v>
      </c>
      <c r="B9462" t="s">
        <v>112</v>
      </c>
      <c r="C9462" s="14" t="s">
        <v>384</v>
      </c>
      <c r="D9462" t="s">
        <v>112</v>
      </c>
      <c r="E9462" t="s">
        <v>483</v>
      </c>
      <c r="F9462" s="20">
        <v>2027</v>
      </c>
      <c r="G9462" s="20">
        <v>50</v>
      </c>
      <c r="H9462" s="11">
        <v>9802.6537818252691</v>
      </c>
      <c r="I9462" s="10">
        <v>3849330.1490457798</v>
      </c>
      <c r="J9462" s="33">
        <f t="shared" si="588"/>
        <v>2.54658691311663E-3</v>
      </c>
      <c r="K9462" s="33">
        <f t="shared" si="589"/>
        <v>2.543347111392702E-3</v>
      </c>
      <c r="L9462" s="33">
        <f t="shared" si="590"/>
        <v>0.98170845262117679</v>
      </c>
      <c r="M9462" s="33">
        <f t="shared" si="591"/>
        <v>0.97921162726397293</v>
      </c>
    </row>
    <row r="9463" spans="1:13" ht="27.6">
      <c r="A9463" t="s">
        <v>164</v>
      </c>
      <c r="B9463" t="s">
        <v>112</v>
      </c>
      <c r="C9463" s="14" t="s">
        <v>384</v>
      </c>
      <c r="D9463" t="s">
        <v>112</v>
      </c>
      <c r="E9463" t="s">
        <v>483</v>
      </c>
      <c r="F9463" s="20">
        <v>2027</v>
      </c>
      <c r="G9463" s="20">
        <v>51</v>
      </c>
      <c r="H9463" s="11">
        <v>10484.3835729037</v>
      </c>
      <c r="I9463" s="10">
        <v>3773648.83540401</v>
      </c>
      <c r="J9463" s="33">
        <f t="shared" si="588"/>
        <v>2.7783145783307189E-3</v>
      </c>
      <c r="K9463" s="33">
        <f t="shared" si="589"/>
        <v>2.7744586342178801E-3</v>
      </c>
      <c r="L9463" s="33">
        <f t="shared" si="590"/>
        <v>0.97921162726397293</v>
      </c>
      <c r="M9463" s="33">
        <f t="shared" si="591"/>
        <v>0.97649484510998386</v>
      </c>
    </row>
    <row r="9464" spans="1:13" ht="27.6">
      <c r="A9464" t="s">
        <v>164</v>
      </c>
      <c r="B9464" t="s">
        <v>112</v>
      </c>
      <c r="C9464" s="14" t="s">
        <v>384</v>
      </c>
      <c r="D9464" t="s">
        <v>112</v>
      </c>
      <c r="E9464" t="s">
        <v>483</v>
      </c>
      <c r="F9464" s="20">
        <v>2027</v>
      </c>
      <c r="G9464" s="20">
        <v>52</v>
      </c>
      <c r="H9464" s="11">
        <v>11207.893250294101</v>
      </c>
      <c r="I9464" s="10">
        <v>3698211.9844359602</v>
      </c>
      <c r="J9464" s="33">
        <f t="shared" si="588"/>
        <v>3.0306248796615411E-3</v>
      </c>
      <c r="K9464" s="33">
        <f t="shared" si="589"/>
        <v>3.0260371717917289E-3</v>
      </c>
      <c r="L9464" s="33">
        <f t="shared" si="590"/>
        <v>0.97649484510998386</v>
      </c>
      <c r="M9464" s="33">
        <f t="shared" si="591"/>
        <v>0.97353993541061801</v>
      </c>
    </row>
    <row r="9465" spans="1:13" ht="27.6">
      <c r="A9465" t="s">
        <v>164</v>
      </c>
      <c r="B9465" t="s">
        <v>112</v>
      </c>
      <c r="C9465" s="14" t="s">
        <v>384</v>
      </c>
      <c r="D9465" t="s">
        <v>112</v>
      </c>
      <c r="E9465" t="s">
        <v>483</v>
      </c>
      <c r="F9465" s="20">
        <v>2027</v>
      </c>
      <c r="G9465" s="20">
        <v>53</v>
      </c>
      <c r="H9465" s="11">
        <v>11887.4988982951</v>
      </c>
      <c r="I9465" s="10">
        <v>3595027.1982061798</v>
      </c>
      <c r="J9465" s="33">
        <f t="shared" si="588"/>
        <v>3.3066506156689541E-3</v>
      </c>
      <c r="K9465" s="33">
        <f t="shared" si="589"/>
        <v>3.3011896673295071E-3</v>
      </c>
      <c r="L9465" s="33">
        <f t="shared" si="590"/>
        <v>0.97353993541061801</v>
      </c>
      <c r="M9465" s="33">
        <f t="shared" si="591"/>
        <v>0.97032609543510784</v>
      </c>
    </row>
    <row r="9466" spans="1:13" ht="27.6">
      <c r="A9466" t="s">
        <v>164</v>
      </c>
      <c r="B9466" t="s">
        <v>112</v>
      </c>
      <c r="C9466" s="14" t="s">
        <v>384</v>
      </c>
      <c r="D9466" t="s">
        <v>112</v>
      </c>
      <c r="E9466" t="s">
        <v>483</v>
      </c>
      <c r="F9466" s="20">
        <v>2027</v>
      </c>
      <c r="G9466" s="20">
        <v>54</v>
      </c>
      <c r="H9466" s="11">
        <v>12823.067652104801</v>
      </c>
      <c r="I9466" s="10">
        <v>3553002.2068445301</v>
      </c>
      <c r="J9466" s="33">
        <f t="shared" si="588"/>
        <v>3.6090795630248544E-3</v>
      </c>
      <c r="K9466" s="33">
        <f t="shared" si="589"/>
        <v>3.6025746632986078E-3</v>
      </c>
      <c r="L9466" s="33">
        <f t="shared" si="590"/>
        <v>0.97032609543510784</v>
      </c>
      <c r="M9466" s="33">
        <f t="shared" si="591"/>
        <v>0.96683042322855584</v>
      </c>
    </row>
    <row r="9467" spans="1:13" ht="27.6">
      <c r="A9467" t="s">
        <v>164</v>
      </c>
      <c r="B9467" t="s">
        <v>112</v>
      </c>
      <c r="C9467" s="14" t="s">
        <v>384</v>
      </c>
      <c r="D9467" t="s">
        <v>112</v>
      </c>
      <c r="E9467" t="s">
        <v>483</v>
      </c>
      <c r="F9467" s="20">
        <v>2027</v>
      </c>
      <c r="G9467" s="20">
        <v>55</v>
      </c>
      <c r="H9467" s="11">
        <v>13407.9794842427</v>
      </c>
      <c r="I9467" s="10">
        <v>3344959.4844110301</v>
      </c>
      <c r="J9467" s="33">
        <f t="shared" si="588"/>
        <v>4.0084131203172212E-3</v>
      </c>
      <c r="K9467" s="33">
        <f t="shared" si="589"/>
        <v>4.0003901558108845E-3</v>
      </c>
      <c r="L9467" s="33">
        <f t="shared" si="590"/>
        <v>0.96683042322855584</v>
      </c>
      <c r="M9467" s="33">
        <f t="shared" si="591"/>
        <v>0.96296272432113383</v>
      </c>
    </row>
    <row r="9468" spans="1:13" ht="27.6">
      <c r="A9468" t="s">
        <v>164</v>
      </c>
      <c r="B9468" t="s">
        <v>112</v>
      </c>
      <c r="C9468" s="14" t="s">
        <v>384</v>
      </c>
      <c r="D9468" t="s">
        <v>112</v>
      </c>
      <c r="E9468" t="s">
        <v>483</v>
      </c>
      <c r="F9468" s="20">
        <v>2027</v>
      </c>
      <c r="G9468" s="20">
        <v>56</v>
      </c>
      <c r="H9468" s="11">
        <v>14268.7685884565</v>
      </c>
      <c r="I9468" s="10">
        <v>3259736.63575088</v>
      </c>
      <c r="J9468" s="33">
        <f t="shared" si="588"/>
        <v>4.3772765050909363E-3</v>
      </c>
      <c r="K9468" s="33">
        <f t="shared" si="589"/>
        <v>4.3677101935103435E-3</v>
      </c>
      <c r="L9468" s="33">
        <f t="shared" si="590"/>
        <v>0.96296272432113383</v>
      </c>
      <c r="M9468" s="33">
        <f t="shared" si="591"/>
        <v>0.95875678221414595</v>
      </c>
    </row>
    <row r="9469" spans="1:13" ht="27.6">
      <c r="A9469" t="s">
        <v>164</v>
      </c>
      <c r="B9469" t="s">
        <v>112</v>
      </c>
      <c r="C9469" s="14" t="s">
        <v>384</v>
      </c>
      <c r="D9469" t="s">
        <v>112</v>
      </c>
      <c r="E9469" t="s">
        <v>483</v>
      </c>
      <c r="F9469" s="20">
        <v>2027</v>
      </c>
      <c r="G9469" s="20">
        <v>57</v>
      </c>
      <c r="H9469" s="11">
        <v>15203.1986519157</v>
      </c>
      <c r="I9469" s="10">
        <v>3179593.5174023299</v>
      </c>
      <c r="J9469" s="33">
        <f t="shared" si="588"/>
        <v>4.7814912719838596E-3</v>
      </c>
      <c r="K9469" s="33">
        <f t="shared" si="589"/>
        <v>4.7700781404339532E-3</v>
      </c>
      <c r="L9469" s="33">
        <f t="shared" si="590"/>
        <v>0.95875678221414595</v>
      </c>
      <c r="M9469" s="33">
        <f t="shared" si="591"/>
        <v>0.95418343744531342</v>
      </c>
    </row>
    <row r="9470" spans="1:13" ht="27.6">
      <c r="A9470" t="s">
        <v>164</v>
      </c>
      <c r="B9470" t="s">
        <v>112</v>
      </c>
      <c r="C9470" s="14" t="s">
        <v>384</v>
      </c>
      <c r="D9470" t="s">
        <v>112</v>
      </c>
      <c r="E9470" t="s">
        <v>483</v>
      </c>
      <c r="F9470" s="20">
        <v>2027</v>
      </c>
      <c r="G9470" s="20">
        <v>58</v>
      </c>
      <c r="H9470" s="11">
        <v>16142.2524500568</v>
      </c>
      <c r="I9470" s="10">
        <v>3090183.0893219998</v>
      </c>
      <c r="J9470" s="33">
        <f t="shared" si="588"/>
        <v>5.2237204021456487E-3</v>
      </c>
      <c r="K9470" s="33">
        <f t="shared" si="589"/>
        <v>5.2101005005650292E-3</v>
      </c>
      <c r="L9470" s="33">
        <f t="shared" si="590"/>
        <v>0.95418343744531342</v>
      </c>
      <c r="M9470" s="33">
        <f t="shared" si="591"/>
        <v>0.94921204584024876</v>
      </c>
    </row>
    <row r="9471" spans="1:13" ht="27.6">
      <c r="A9471" t="s">
        <v>164</v>
      </c>
      <c r="B9471" t="s">
        <v>112</v>
      </c>
      <c r="C9471" s="14" t="s">
        <v>384</v>
      </c>
      <c r="D9471" t="s">
        <v>112</v>
      </c>
      <c r="E9471" t="s">
        <v>483</v>
      </c>
      <c r="F9471" s="20">
        <v>2027</v>
      </c>
      <c r="G9471" s="20">
        <v>59</v>
      </c>
      <c r="H9471" s="11">
        <v>17013.735354320699</v>
      </c>
      <c r="I9471" s="10">
        <v>2980758.87302829</v>
      </c>
      <c r="J9471" s="33">
        <f t="shared" si="588"/>
        <v>5.7078536302521054E-3</v>
      </c>
      <c r="K9471" s="33">
        <f t="shared" si="589"/>
        <v>5.691594782802234E-3</v>
      </c>
      <c r="L9471" s="33">
        <f t="shared" si="590"/>
        <v>0.94921204584024876</v>
      </c>
      <c r="M9471" s="33">
        <f t="shared" si="591"/>
        <v>0.94380951551237136</v>
      </c>
    </row>
    <row r="9472" spans="1:13" ht="27.6">
      <c r="A9472" t="s">
        <v>164</v>
      </c>
      <c r="B9472" t="s">
        <v>112</v>
      </c>
      <c r="C9472" s="14" t="s">
        <v>384</v>
      </c>
      <c r="D9472" t="s">
        <v>112</v>
      </c>
      <c r="E9472" t="s">
        <v>483</v>
      </c>
      <c r="F9472" s="20">
        <v>2027</v>
      </c>
      <c r="G9472" s="20">
        <v>60</v>
      </c>
      <c r="H9472" s="11">
        <v>18176.506570492402</v>
      </c>
      <c r="I9472" s="10">
        <v>2839714.3117871201</v>
      </c>
      <c r="J9472" s="33">
        <f t="shared" si="588"/>
        <v>6.4008222570295682E-3</v>
      </c>
      <c r="K9472" s="33">
        <f t="shared" si="589"/>
        <v>6.3803806319036038E-3</v>
      </c>
      <c r="L9472" s="33">
        <f t="shared" si="590"/>
        <v>0.94380951551237136</v>
      </c>
      <c r="M9472" s="33">
        <f t="shared" si="591"/>
        <v>0.93778765155938992</v>
      </c>
    </row>
    <row r="9473" spans="1:13" ht="27.6">
      <c r="A9473" t="s">
        <v>164</v>
      </c>
      <c r="B9473" t="s">
        <v>112</v>
      </c>
      <c r="C9473" s="14" t="s">
        <v>384</v>
      </c>
      <c r="D9473" t="s">
        <v>112</v>
      </c>
      <c r="E9473" t="s">
        <v>483</v>
      </c>
      <c r="F9473" s="20">
        <v>2027</v>
      </c>
      <c r="G9473" s="20">
        <v>61</v>
      </c>
      <c r="H9473" s="11">
        <v>19136.1343776047</v>
      </c>
      <c r="I9473" s="10">
        <v>2735142.0296284799</v>
      </c>
      <c r="J9473" s="33">
        <f t="shared" si="588"/>
        <v>6.9963951306046077E-3</v>
      </c>
      <c r="K9473" s="33">
        <f t="shared" si="589"/>
        <v>6.9719773368894788E-3</v>
      </c>
      <c r="L9473" s="33">
        <f t="shared" si="590"/>
        <v>0.93778765155938992</v>
      </c>
      <c r="M9473" s="33">
        <f t="shared" si="591"/>
        <v>0.93124941730590305</v>
      </c>
    </row>
    <row r="9474" spans="1:13" ht="27.6">
      <c r="A9474" t="s">
        <v>164</v>
      </c>
      <c r="B9474" t="s">
        <v>112</v>
      </c>
      <c r="C9474" s="14" t="s">
        <v>384</v>
      </c>
      <c r="D9474" t="s">
        <v>112</v>
      </c>
      <c r="E9474" t="s">
        <v>483</v>
      </c>
      <c r="F9474" s="20">
        <v>2027</v>
      </c>
      <c r="G9474" s="20">
        <v>62</v>
      </c>
      <c r="H9474" s="11">
        <v>19958.917750878401</v>
      </c>
      <c r="I9474" s="10">
        <v>2609163.3121556402</v>
      </c>
      <c r="J9474" s="33">
        <f t="shared" ref="J9474:J9537" si="592">IF(I9474&gt;0,H9474/I9474,0)</f>
        <v>7.6495471394577939E-3</v>
      </c>
      <c r="K9474" s="33">
        <f t="shared" ref="K9474:K9537" si="593">1-EXP(-J9474)</f>
        <v>7.6203638142237073E-3</v>
      </c>
      <c r="L9474" s="33">
        <f t="shared" ref="L9474:L9537" si="594">IF(G9474=30,1,M9473)</f>
        <v>0.93124941730590305</v>
      </c>
      <c r="M9474" s="33">
        <f t="shared" ref="M9474:M9537" si="595">L9474*(1-K9474)</f>
        <v>0.92415295794424823</v>
      </c>
    </row>
    <row r="9475" spans="1:13" ht="27.6">
      <c r="A9475" t="s">
        <v>164</v>
      </c>
      <c r="B9475" t="s">
        <v>112</v>
      </c>
      <c r="C9475" s="14" t="s">
        <v>384</v>
      </c>
      <c r="D9475" t="s">
        <v>112</v>
      </c>
      <c r="E9475" t="s">
        <v>483</v>
      </c>
      <c r="F9475" s="20">
        <v>2027</v>
      </c>
      <c r="G9475" s="20">
        <v>63</v>
      </c>
      <c r="H9475" s="11">
        <v>20783.8423613142</v>
      </c>
      <c r="I9475" s="10">
        <v>2483400.2906657401</v>
      </c>
      <c r="J9475" s="33">
        <f t="shared" si="592"/>
        <v>8.3691068409042311E-3</v>
      </c>
      <c r="K9475" s="33">
        <f t="shared" si="593"/>
        <v>8.334183360270031E-3</v>
      </c>
      <c r="L9475" s="33">
        <f t="shared" si="594"/>
        <v>0.92415295794424823</v>
      </c>
      <c r="M9475" s="33">
        <f t="shared" si="595"/>
        <v>0.91645089773980493</v>
      </c>
    </row>
    <row r="9476" spans="1:13" ht="27.6">
      <c r="A9476" t="s">
        <v>164</v>
      </c>
      <c r="B9476" t="s">
        <v>112</v>
      </c>
      <c r="C9476" s="14" t="s">
        <v>384</v>
      </c>
      <c r="D9476" t="s">
        <v>112</v>
      </c>
      <c r="E9476" t="s">
        <v>483</v>
      </c>
      <c r="F9476" s="20">
        <v>2027</v>
      </c>
      <c r="G9476" s="20">
        <v>64</v>
      </c>
      <c r="H9476" s="11">
        <v>21644.795868374698</v>
      </c>
      <c r="I9476" s="10">
        <v>2362617.9861866999</v>
      </c>
      <c r="J9476" s="33">
        <f t="shared" si="592"/>
        <v>9.1613608272362798E-3</v>
      </c>
      <c r="K9476" s="33">
        <f t="shared" si="593"/>
        <v>9.119523421137532E-3</v>
      </c>
      <c r="L9476" s="33">
        <f t="shared" si="594"/>
        <v>0.91645089773980493</v>
      </c>
      <c r="M9476" s="33">
        <f t="shared" si="595"/>
        <v>0.90809330231354424</v>
      </c>
    </row>
    <row r="9477" spans="1:13" ht="27.6">
      <c r="A9477" t="s">
        <v>164</v>
      </c>
      <c r="B9477" t="s">
        <v>112</v>
      </c>
      <c r="C9477" s="14" t="s">
        <v>384</v>
      </c>
      <c r="D9477" t="s">
        <v>112</v>
      </c>
      <c r="E9477" t="s">
        <v>483</v>
      </c>
      <c r="F9477" s="20">
        <v>2027</v>
      </c>
      <c r="G9477" s="20">
        <v>65</v>
      </c>
      <c r="H9477" s="11">
        <v>21756.201456394901</v>
      </c>
      <c r="I9477" s="10">
        <v>2216128.9662647801</v>
      </c>
      <c r="J9477" s="33">
        <f t="shared" si="592"/>
        <v>9.8172091009055013E-3</v>
      </c>
      <c r="K9477" s="33">
        <f t="shared" si="593"/>
        <v>9.7691776105384154E-3</v>
      </c>
      <c r="L9477" s="33">
        <f t="shared" si="594"/>
        <v>0.90809330231354424</v>
      </c>
      <c r="M9477" s="33">
        <f t="shared" si="595"/>
        <v>0.89922197755630284</v>
      </c>
    </row>
    <row r="9478" spans="1:13" ht="27.6">
      <c r="A9478" t="s">
        <v>164</v>
      </c>
      <c r="B9478" t="s">
        <v>112</v>
      </c>
      <c r="C9478" s="14" t="s">
        <v>384</v>
      </c>
      <c r="D9478" t="s">
        <v>112</v>
      </c>
      <c r="E9478" t="s">
        <v>483</v>
      </c>
      <c r="F9478" s="20">
        <v>2027</v>
      </c>
      <c r="G9478" s="20">
        <v>66</v>
      </c>
      <c r="H9478" s="11">
        <v>22536.157978996998</v>
      </c>
      <c r="I9478" s="10">
        <v>2094965.1777226899</v>
      </c>
      <c r="J9478" s="33">
        <f t="shared" si="592"/>
        <v>1.0757294784009105E-2</v>
      </c>
      <c r="K9478" s="33">
        <f t="shared" si="593"/>
        <v>1.0699642002981902E-2</v>
      </c>
      <c r="L9478" s="33">
        <f t="shared" si="594"/>
        <v>0.89922197755630284</v>
      </c>
      <c r="M9478" s="33">
        <f t="shared" si="595"/>
        <v>0.88960062431523701</v>
      </c>
    </row>
    <row r="9479" spans="1:13" ht="27.6">
      <c r="A9479" t="s">
        <v>164</v>
      </c>
      <c r="B9479" t="s">
        <v>112</v>
      </c>
      <c r="C9479" s="14" t="s">
        <v>384</v>
      </c>
      <c r="D9479" t="s">
        <v>112</v>
      </c>
      <c r="E9479" t="s">
        <v>483</v>
      </c>
      <c r="F9479" s="20">
        <v>2027</v>
      </c>
      <c r="G9479" s="20">
        <v>67</v>
      </c>
      <c r="H9479" s="11">
        <v>23227.2641563752</v>
      </c>
      <c r="I9479" s="10">
        <v>1969800.1612787901</v>
      </c>
      <c r="J9479" s="33">
        <f t="shared" si="592"/>
        <v>1.1791685579564634E-2</v>
      </c>
      <c r="K9479" s="33">
        <f t="shared" si="593"/>
        <v>1.1722436111731849E-2</v>
      </c>
      <c r="L9479" s="33">
        <f t="shared" si="594"/>
        <v>0.88960062431523701</v>
      </c>
      <c r="M9479" s="33">
        <f t="shared" si="595"/>
        <v>0.87917233783174487</v>
      </c>
    </row>
    <row r="9480" spans="1:13" ht="27.6">
      <c r="A9480" t="s">
        <v>164</v>
      </c>
      <c r="B9480" t="s">
        <v>112</v>
      </c>
      <c r="C9480" s="14" t="s">
        <v>384</v>
      </c>
      <c r="D9480" t="s">
        <v>112</v>
      </c>
      <c r="E9480" t="s">
        <v>483</v>
      </c>
      <c r="F9480" s="20">
        <v>2027</v>
      </c>
      <c r="G9480" s="20">
        <v>68</v>
      </c>
      <c r="H9480" s="11">
        <v>23779.464912678799</v>
      </c>
      <c r="I9480" s="10">
        <v>1838757.2389523</v>
      </c>
      <c r="J9480" s="33">
        <f t="shared" si="592"/>
        <v>1.2932356925065339E-2</v>
      </c>
      <c r="K9480" s="33">
        <f t="shared" si="593"/>
        <v>1.2849093315305482E-2</v>
      </c>
      <c r="L9480" s="33">
        <f t="shared" si="594"/>
        <v>0.87917233783174487</v>
      </c>
      <c r="M9480" s="33">
        <f t="shared" si="595"/>
        <v>0.86787577042270947</v>
      </c>
    </row>
    <row r="9481" spans="1:13" ht="27.6">
      <c r="A9481" t="s">
        <v>164</v>
      </c>
      <c r="B9481" t="s">
        <v>112</v>
      </c>
      <c r="C9481" s="14" t="s">
        <v>384</v>
      </c>
      <c r="D9481" t="s">
        <v>112</v>
      </c>
      <c r="E9481" t="s">
        <v>483</v>
      </c>
      <c r="F9481" s="20">
        <v>2027</v>
      </c>
      <c r="G9481" s="20">
        <v>69</v>
      </c>
      <c r="H9481" s="11">
        <v>24276.356360401202</v>
      </c>
      <c r="I9481" s="10">
        <v>1710271.9079823501</v>
      </c>
      <c r="J9481" s="33">
        <f t="shared" si="592"/>
        <v>1.4194442560329847E-2</v>
      </c>
      <c r="K9481" s="33">
        <f t="shared" si="593"/>
        <v>1.409417642844446E-2</v>
      </c>
      <c r="L9481" s="33">
        <f t="shared" si="594"/>
        <v>0.86787577042270947</v>
      </c>
      <c r="M9481" s="33">
        <f t="shared" si="595"/>
        <v>0.85564377619639964</v>
      </c>
    </row>
    <row r="9482" spans="1:13" ht="27.6">
      <c r="A9482" t="s">
        <v>164</v>
      </c>
      <c r="B9482" t="s">
        <v>112</v>
      </c>
      <c r="C9482" s="14" t="s">
        <v>384</v>
      </c>
      <c r="D9482" t="s">
        <v>112</v>
      </c>
      <c r="E9482" t="s">
        <v>483</v>
      </c>
      <c r="F9482" s="20">
        <v>2028</v>
      </c>
      <c r="G9482" s="20">
        <v>30</v>
      </c>
      <c r="H9482" s="11">
        <v>986.00492710855099</v>
      </c>
      <c r="I9482" s="10">
        <v>4420053.2857877603</v>
      </c>
      <c r="J9482" s="33">
        <f t="shared" si="592"/>
        <v>2.2307534849838831E-4</v>
      </c>
      <c r="K9482" s="33">
        <f t="shared" si="593"/>
        <v>2.2305046904291803E-4</v>
      </c>
      <c r="L9482" s="33">
        <f t="shared" si="594"/>
        <v>1</v>
      </c>
      <c r="M9482" s="33">
        <f t="shared" si="595"/>
        <v>0.99977694953095708</v>
      </c>
    </row>
    <row r="9483" spans="1:13" ht="27.6">
      <c r="A9483" t="s">
        <v>164</v>
      </c>
      <c r="B9483" t="s">
        <v>112</v>
      </c>
      <c r="C9483" s="14" t="s">
        <v>384</v>
      </c>
      <c r="D9483" t="s">
        <v>112</v>
      </c>
      <c r="E9483" t="s">
        <v>483</v>
      </c>
      <c r="F9483" s="20">
        <v>2028</v>
      </c>
      <c r="G9483" s="20">
        <v>31</v>
      </c>
      <c r="H9483" s="11">
        <v>1348.7516087091401</v>
      </c>
      <c r="I9483" s="10">
        <v>4561944.6798058497</v>
      </c>
      <c r="J9483" s="33">
        <f t="shared" si="592"/>
        <v>2.9565277603641198E-4</v>
      </c>
      <c r="K9483" s="33">
        <f t="shared" si="593"/>
        <v>2.956090750613205E-4</v>
      </c>
      <c r="L9483" s="33">
        <f t="shared" si="594"/>
        <v>0.99977694953095708</v>
      </c>
      <c r="M9483" s="33">
        <f t="shared" si="595"/>
        <v>0.99948140639163863</v>
      </c>
    </row>
    <row r="9484" spans="1:13" ht="27.6">
      <c r="A9484" t="s">
        <v>164</v>
      </c>
      <c r="B9484" t="s">
        <v>112</v>
      </c>
      <c r="C9484" s="14" t="s">
        <v>384</v>
      </c>
      <c r="D9484" t="s">
        <v>112</v>
      </c>
      <c r="E9484" t="s">
        <v>483</v>
      </c>
      <c r="F9484" s="20">
        <v>2028</v>
      </c>
      <c r="G9484" s="20">
        <v>32</v>
      </c>
      <c r="H9484" s="11">
        <v>1397.44082171636</v>
      </c>
      <c r="I9484" s="10">
        <v>4519587.6163636101</v>
      </c>
      <c r="J9484" s="33">
        <f t="shared" si="592"/>
        <v>3.0919653303252456E-4</v>
      </c>
      <c r="K9484" s="33">
        <f t="shared" si="593"/>
        <v>3.0914873671072929E-4</v>
      </c>
      <c r="L9484" s="33">
        <f t="shared" si="594"/>
        <v>0.99948140639163863</v>
      </c>
      <c r="M9484" s="33">
        <f t="shared" si="595"/>
        <v>0.99917241797748679</v>
      </c>
    </row>
    <row r="9485" spans="1:13" ht="27.6">
      <c r="A9485" t="s">
        <v>164</v>
      </c>
      <c r="B9485" t="s">
        <v>112</v>
      </c>
      <c r="C9485" s="14" t="s">
        <v>384</v>
      </c>
      <c r="D9485" t="s">
        <v>112</v>
      </c>
      <c r="E9485" t="s">
        <v>483</v>
      </c>
      <c r="F9485" s="20">
        <v>2028</v>
      </c>
      <c r="G9485" s="20">
        <v>33</v>
      </c>
      <c r="H9485" s="11">
        <v>1447.40689837727</v>
      </c>
      <c r="I9485" s="10">
        <v>4447041.2261745203</v>
      </c>
      <c r="J9485" s="33">
        <f t="shared" si="592"/>
        <v>3.2547638413111212E-4</v>
      </c>
      <c r="K9485" s="33">
        <f t="shared" si="593"/>
        <v>3.2542342243890854E-4</v>
      </c>
      <c r="L9485" s="33">
        <f t="shared" si="594"/>
        <v>0.99917241797748679</v>
      </c>
      <c r="M9485" s="33">
        <f t="shared" si="595"/>
        <v>0.99884726386962197</v>
      </c>
    </row>
    <row r="9486" spans="1:13" ht="27.6">
      <c r="A9486" t="s">
        <v>164</v>
      </c>
      <c r="B9486" t="s">
        <v>112</v>
      </c>
      <c r="C9486" s="14" t="s">
        <v>384</v>
      </c>
      <c r="D9486" t="s">
        <v>112</v>
      </c>
      <c r="E9486" t="s">
        <v>483</v>
      </c>
      <c r="F9486" s="20">
        <v>2028</v>
      </c>
      <c r="G9486" s="20">
        <v>34</v>
      </c>
      <c r="H9486" s="11">
        <v>1513.5329848281399</v>
      </c>
      <c r="I9486" s="10">
        <v>4390417.8590197396</v>
      </c>
      <c r="J9486" s="33">
        <f t="shared" si="592"/>
        <v>3.4473552026915055E-4</v>
      </c>
      <c r="K9486" s="33">
        <f t="shared" si="593"/>
        <v>3.4467610580735109E-4</v>
      </c>
      <c r="L9486" s="33">
        <f t="shared" si="594"/>
        <v>0.99884726386962197</v>
      </c>
      <c r="M9486" s="33">
        <f t="shared" si="595"/>
        <v>0.99850298508441504</v>
      </c>
    </row>
    <row r="9487" spans="1:13" ht="27.6">
      <c r="A9487" t="s">
        <v>164</v>
      </c>
      <c r="B9487" t="s">
        <v>112</v>
      </c>
      <c r="C9487" s="14" t="s">
        <v>384</v>
      </c>
      <c r="D9487" t="s">
        <v>112</v>
      </c>
      <c r="E9487" t="s">
        <v>483</v>
      </c>
      <c r="F9487" s="20">
        <v>2028</v>
      </c>
      <c r="G9487" s="20">
        <v>35</v>
      </c>
      <c r="H9487" s="11">
        <v>2049.0230557138998</v>
      </c>
      <c r="I9487" s="10">
        <v>4337509.9334903397</v>
      </c>
      <c r="J9487" s="33">
        <f t="shared" si="592"/>
        <v>4.7239616441986491E-4</v>
      </c>
      <c r="K9487" s="33">
        <f t="shared" si="593"/>
        <v>4.7228460291959262E-4</v>
      </c>
      <c r="L9487" s="33">
        <f t="shared" si="594"/>
        <v>0.99850298508441504</v>
      </c>
      <c r="M9487" s="33">
        <f t="shared" si="595"/>
        <v>0.99803140749859043</v>
      </c>
    </row>
    <row r="9488" spans="1:13" ht="27.6">
      <c r="A9488" t="s">
        <v>164</v>
      </c>
      <c r="B9488" t="s">
        <v>112</v>
      </c>
      <c r="C9488" s="14" t="s">
        <v>384</v>
      </c>
      <c r="D9488" t="s">
        <v>112</v>
      </c>
      <c r="E9488" t="s">
        <v>483</v>
      </c>
      <c r="F9488" s="20">
        <v>2028</v>
      </c>
      <c r="G9488" s="20">
        <v>36</v>
      </c>
      <c r="H9488" s="11">
        <v>2208.32306509608</v>
      </c>
      <c r="I9488" s="10">
        <v>4375912.9383368604</v>
      </c>
      <c r="J9488" s="33">
        <f t="shared" si="592"/>
        <v>5.0465425071628378E-4</v>
      </c>
      <c r="K9488" s="33">
        <f t="shared" si="593"/>
        <v>5.0452693417779582E-4</v>
      </c>
      <c r="L9488" s="33">
        <f t="shared" si="594"/>
        <v>0.99803140749859043</v>
      </c>
      <c r="M9488" s="33">
        <f t="shared" si="595"/>
        <v>0.99752787377235197</v>
      </c>
    </row>
    <row r="9489" spans="1:13" ht="27.6">
      <c r="A9489" t="s">
        <v>164</v>
      </c>
      <c r="B9489" t="s">
        <v>112</v>
      </c>
      <c r="C9489" s="14" t="s">
        <v>384</v>
      </c>
      <c r="D9489" t="s">
        <v>112</v>
      </c>
      <c r="E9489" t="s">
        <v>483</v>
      </c>
      <c r="F9489" s="20">
        <v>2028</v>
      </c>
      <c r="G9489" s="20">
        <v>37</v>
      </c>
      <c r="H9489" s="11">
        <v>2377.0846251381699</v>
      </c>
      <c r="I9489" s="10">
        <v>4395143.8437236696</v>
      </c>
      <c r="J9489" s="33">
        <f t="shared" si="592"/>
        <v>5.4084341938721349E-4</v>
      </c>
      <c r="K9489" s="33">
        <f t="shared" si="593"/>
        <v>5.4069718994864679E-4</v>
      </c>
      <c r="L9489" s="33">
        <f t="shared" si="594"/>
        <v>0.99752787377235197</v>
      </c>
      <c r="M9489" s="33">
        <f t="shared" si="595"/>
        <v>0.99698851325410776</v>
      </c>
    </row>
    <row r="9490" spans="1:13" ht="27.6">
      <c r="A9490" t="s">
        <v>164</v>
      </c>
      <c r="B9490" t="s">
        <v>112</v>
      </c>
      <c r="C9490" s="14" t="s">
        <v>384</v>
      </c>
      <c r="D9490" t="s">
        <v>112</v>
      </c>
      <c r="E9490" t="s">
        <v>483</v>
      </c>
      <c r="F9490" s="20">
        <v>2028</v>
      </c>
      <c r="G9490" s="20">
        <v>38</v>
      </c>
      <c r="H9490" s="11">
        <v>3605.8515325610001</v>
      </c>
      <c r="I9490" s="10">
        <v>6472803.1777237402</v>
      </c>
      <c r="J9490" s="33">
        <f t="shared" si="592"/>
        <v>5.5707727140083573E-4</v>
      </c>
      <c r="K9490" s="33">
        <f t="shared" si="593"/>
        <v>5.5692213266711477E-4</v>
      </c>
      <c r="L9490" s="33">
        <f t="shared" si="594"/>
        <v>0.99698851325410776</v>
      </c>
      <c r="M9490" s="33">
        <f t="shared" si="595"/>
        <v>0.99643326828506162</v>
      </c>
    </row>
    <row r="9491" spans="1:13" ht="27.6">
      <c r="A9491" t="s">
        <v>164</v>
      </c>
      <c r="B9491" t="s">
        <v>112</v>
      </c>
      <c r="C9491" s="14" t="s">
        <v>384</v>
      </c>
      <c r="D9491" t="s">
        <v>112</v>
      </c>
      <c r="E9491" t="s">
        <v>483</v>
      </c>
      <c r="F9491" s="20">
        <v>2028</v>
      </c>
      <c r="G9491" s="20">
        <v>39</v>
      </c>
      <c r="H9491" s="11">
        <v>2719.5595293650299</v>
      </c>
      <c r="I9491" s="10">
        <v>4356168.9721363503</v>
      </c>
      <c r="J9491" s="33">
        <f t="shared" si="592"/>
        <v>6.2430074378664539E-4</v>
      </c>
      <c r="K9491" s="33">
        <f t="shared" si="593"/>
        <v>6.2410590862460591E-4</v>
      </c>
      <c r="L9491" s="33">
        <f t="shared" si="594"/>
        <v>0.99643326828506162</v>
      </c>
      <c r="M9491" s="33">
        <f t="shared" si="595"/>
        <v>0.99581138839477479</v>
      </c>
    </row>
    <row r="9492" spans="1:13" ht="27.6">
      <c r="A9492" t="s">
        <v>164</v>
      </c>
      <c r="B9492" t="s">
        <v>112</v>
      </c>
      <c r="C9492" s="14" t="s">
        <v>384</v>
      </c>
      <c r="D9492" t="s">
        <v>112</v>
      </c>
      <c r="E9492" t="s">
        <v>483</v>
      </c>
      <c r="F9492" s="20">
        <v>2028</v>
      </c>
      <c r="G9492" s="20">
        <v>40</v>
      </c>
      <c r="H9492" s="11">
        <v>3650.9352096232901</v>
      </c>
      <c r="I9492" s="10">
        <v>4340882.8782030204</v>
      </c>
      <c r="J9492" s="33">
        <f t="shared" si="592"/>
        <v>8.4105821604996969E-4</v>
      </c>
      <c r="K9492" s="33">
        <f t="shared" si="593"/>
        <v>8.4070462572549687E-4</v>
      </c>
      <c r="L9492" s="33">
        <f t="shared" si="594"/>
        <v>0.99581138839477479</v>
      </c>
      <c r="M9492" s="33">
        <f t="shared" si="595"/>
        <v>0.99497420515420121</v>
      </c>
    </row>
    <row r="9493" spans="1:13" ht="27.6">
      <c r="A9493" t="s">
        <v>164</v>
      </c>
      <c r="B9493" t="s">
        <v>112</v>
      </c>
      <c r="C9493" s="14" t="s">
        <v>384</v>
      </c>
      <c r="D9493" t="s">
        <v>112</v>
      </c>
      <c r="E9493" t="s">
        <v>483</v>
      </c>
      <c r="F9493" s="20">
        <v>2028</v>
      </c>
      <c r="G9493" s="20">
        <v>41</v>
      </c>
      <c r="H9493" s="11">
        <v>3823.7268038232501</v>
      </c>
      <c r="I9493" s="10">
        <v>4208739.1546760304</v>
      </c>
      <c r="J9493" s="33">
        <f t="shared" si="592"/>
        <v>9.0852073822987568E-4</v>
      </c>
      <c r="K9493" s="33">
        <f t="shared" si="593"/>
        <v>9.0810815821928959E-4</v>
      </c>
      <c r="L9493" s="33">
        <f t="shared" si="594"/>
        <v>0.99497420515420121</v>
      </c>
      <c r="M9493" s="33">
        <f t="shared" si="595"/>
        <v>0.99407066096128294</v>
      </c>
    </row>
    <row r="9494" spans="1:13" ht="27.6">
      <c r="A9494" t="s">
        <v>164</v>
      </c>
      <c r="B9494" t="s">
        <v>112</v>
      </c>
      <c r="C9494" s="14" t="s">
        <v>384</v>
      </c>
      <c r="D9494" t="s">
        <v>112</v>
      </c>
      <c r="E9494" t="s">
        <v>483</v>
      </c>
      <c r="F9494" s="20">
        <v>2028</v>
      </c>
      <c r="G9494" s="20">
        <v>42</v>
      </c>
      <c r="H9494" s="11">
        <v>4110.0374279751304</v>
      </c>
      <c r="I9494" s="10">
        <v>4175672.9414967401</v>
      </c>
      <c r="J9494" s="33">
        <f t="shared" si="592"/>
        <v>9.8428145248892918E-4</v>
      </c>
      <c r="K9494" s="33">
        <f t="shared" si="593"/>
        <v>9.8379720639130142E-4</v>
      </c>
      <c r="L9494" s="33">
        <f t="shared" si="594"/>
        <v>0.99407066096128294</v>
      </c>
      <c r="M9494" s="33">
        <f t="shared" si="595"/>
        <v>0.9930926970220737</v>
      </c>
    </row>
    <row r="9495" spans="1:13" ht="27.6">
      <c r="A9495" t="s">
        <v>164</v>
      </c>
      <c r="B9495" t="s">
        <v>112</v>
      </c>
      <c r="C9495" s="14" t="s">
        <v>384</v>
      </c>
      <c r="D9495" t="s">
        <v>112</v>
      </c>
      <c r="E9495" t="s">
        <v>483</v>
      </c>
      <c r="F9495" s="20">
        <v>2028</v>
      </c>
      <c r="G9495" s="20">
        <v>43</v>
      </c>
      <c r="H9495" s="11">
        <v>4534.6350729000196</v>
      </c>
      <c r="I9495" s="10">
        <v>4236935.91917249</v>
      </c>
      <c r="J9495" s="33">
        <f t="shared" si="592"/>
        <v>1.0702628407430984E-3</v>
      </c>
      <c r="K9495" s="33">
        <f t="shared" si="593"/>
        <v>1.0696903137386027E-3</v>
      </c>
      <c r="L9495" s="33">
        <f t="shared" si="594"/>
        <v>0.9930926970220737</v>
      </c>
      <c r="M9495" s="33">
        <f t="shared" si="595"/>
        <v>0.99203039538342463</v>
      </c>
    </row>
    <row r="9496" spans="1:13" ht="27.6">
      <c r="A9496" t="s">
        <v>164</v>
      </c>
      <c r="B9496" t="s">
        <v>112</v>
      </c>
      <c r="C9496" s="14" t="s">
        <v>384</v>
      </c>
      <c r="D9496" t="s">
        <v>112</v>
      </c>
      <c r="E9496" t="s">
        <v>483</v>
      </c>
      <c r="F9496" s="20">
        <v>2028</v>
      </c>
      <c r="G9496" s="20">
        <v>44</v>
      </c>
      <c r="H9496" s="11">
        <v>5047.6751973582504</v>
      </c>
      <c r="I9496" s="10">
        <v>4323725.01833132</v>
      </c>
      <c r="J9496" s="33">
        <f t="shared" si="592"/>
        <v>1.1674366838680986E-3</v>
      </c>
      <c r="K9496" s="33">
        <f t="shared" si="593"/>
        <v>1.1667554947701886E-3</v>
      </c>
      <c r="L9496" s="33">
        <f t="shared" si="594"/>
        <v>0.99203039538342463</v>
      </c>
      <c r="M9496" s="33">
        <f t="shared" si="595"/>
        <v>0.990872938468632</v>
      </c>
    </row>
    <row r="9497" spans="1:13" ht="27.6">
      <c r="A9497" t="s">
        <v>164</v>
      </c>
      <c r="B9497" t="s">
        <v>112</v>
      </c>
      <c r="C9497" s="14" t="s">
        <v>384</v>
      </c>
      <c r="D9497" t="s">
        <v>112</v>
      </c>
      <c r="E9497" t="s">
        <v>483</v>
      </c>
      <c r="F9497" s="20">
        <v>2028</v>
      </c>
      <c r="G9497" s="20">
        <v>45</v>
      </c>
      <c r="H9497" s="11">
        <v>6499.8978308857004</v>
      </c>
      <c r="I9497" s="10">
        <v>4301180.9251584196</v>
      </c>
      <c r="J9497" s="33">
        <f t="shared" si="592"/>
        <v>1.5111891231700044E-3</v>
      </c>
      <c r="K9497" s="33">
        <f t="shared" si="593"/>
        <v>1.5100478518517146E-3</v>
      </c>
      <c r="L9497" s="33">
        <f t="shared" si="594"/>
        <v>0.990872938468632</v>
      </c>
      <c r="M9497" s="33">
        <f t="shared" si="595"/>
        <v>0.98937667291643949</v>
      </c>
    </row>
    <row r="9498" spans="1:13" ht="27.6">
      <c r="A9498" t="s">
        <v>164</v>
      </c>
      <c r="B9498" t="s">
        <v>112</v>
      </c>
      <c r="C9498" s="14" t="s">
        <v>384</v>
      </c>
      <c r="D9498" t="s">
        <v>112</v>
      </c>
      <c r="E9498" t="s">
        <v>483</v>
      </c>
      <c r="F9498" s="20">
        <v>2028</v>
      </c>
      <c r="G9498" s="20">
        <v>46</v>
      </c>
      <c r="H9498" s="11">
        <v>6894.3110427852198</v>
      </c>
      <c r="I9498" s="10">
        <v>4164596.7699272302</v>
      </c>
      <c r="J9498" s="33">
        <f t="shared" si="592"/>
        <v>1.6554570402996511E-3</v>
      </c>
      <c r="K9498" s="33">
        <f t="shared" si="593"/>
        <v>1.6540875271211508E-3</v>
      </c>
      <c r="L9498" s="33">
        <f t="shared" si="594"/>
        <v>0.98937667291643949</v>
      </c>
      <c r="M9498" s="33">
        <f t="shared" si="595"/>
        <v>0.98774015730214382</v>
      </c>
    </row>
    <row r="9499" spans="1:13" ht="27.6">
      <c r="A9499" t="s">
        <v>164</v>
      </c>
      <c r="B9499" t="s">
        <v>112</v>
      </c>
      <c r="C9499" s="14" t="s">
        <v>384</v>
      </c>
      <c r="D9499" t="s">
        <v>112</v>
      </c>
      <c r="E9499" t="s">
        <v>483</v>
      </c>
      <c r="F9499" s="20">
        <v>2028</v>
      </c>
      <c r="G9499" s="20">
        <v>47</v>
      </c>
      <c r="H9499" s="11">
        <v>7417.8621884767099</v>
      </c>
      <c r="I9499" s="10">
        <v>4091785.7129117702</v>
      </c>
      <c r="J9499" s="33">
        <f t="shared" si="592"/>
        <v>1.8128667307941838E-3</v>
      </c>
      <c r="K9499" s="33">
        <f t="shared" si="593"/>
        <v>1.8112244804459054E-3</v>
      </c>
      <c r="L9499" s="33">
        <f t="shared" si="594"/>
        <v>0.98774015730214382</v>
      </c>
      <c r="M9499" s="33">
        <f t="shared" si="595"/>
        <v>0.98595113814891866</v>
      </c>
    </row>
    <row r="9500" spans="1:13" ht="27.6">
      <c r="A9500" t="s">
        <v>164</v>
      </c>
      <c r="B9500" t="s">
        <v>112</v>
      </c>
      <c r="C9500" s="14" t="s">
        <v>384</v>
      </c>
      <c r="D9500" t="s">
        <v>112</v>
      </c>
      <c r="E9500" t="s">
        <v>483</v>
      </c>
      <c r="F9500" s="20">
        <v>2028</v>
      </c>
      <c r="G9500" s="20">
        <v>48</v>
      </c>
      <c r="H9500" s="11">
        <v>8006.9183900754097</v>
      </c>
      <c r="I9500" s="10">
        <v>4034983.6113014398</v>
      </c>
      <c r="J9500" s="33">
        <f t="shared" si="592"/>
        <v>1.9843744513978003E-3</v>
      </c>
      <c r="K9500" s="33">
        <f t="shared" si="593"/>
        <v>1.982406882096055E-3</v>
      </c>
      <c r="L9500" s="33">
        <f t="shared" si="594"/>
        <v>0.98595113814891866</v>
      </c>
      <c r="M9500" s="33">
        <f t="shared" si="595"/>
        <v>0.98399658182724181</v>
      </c>
    </row>
    <row r="9501" spans="1:13" ht="27.6">
      <c r="A9501" t="s">
        <v>164</v>
      </c>
      <c r="B9501" t="s">
        <v>112</v>
      </c>
      <c r="C9501" s="14" t="s">
        <v>384</v>
      </c>
      <c r="D9501" t="s">
        <v>112</v>
      </c>
      <c r="E9501" t="s">
        <v>483</v>
      </c>
      <c r="F9501" s="20">
        <v>2028</v>
      </c>
      <c r="G9501" s="20">
        <v>49</v>
      </c>
      <c r="H9501" s="11">
        <v>8621.7946283689507</v>
      </c>
      <c r="I9501" s="10">
        <v>3972749.8164399099</v>
      </c>
      <c r="J9501" s="33">
        <f t="shared" si="592"/>
        <v>2.170233472213757E-3</v>
      </c>
      <c r="K9501" s="33">
        <f t="shared" si="593"/>
        <v>2.1678802182297785E-3</v>
      </c>
      <c r="L9501" s="33">
        <f t="shared" si="594"/>
        <v>0.98399658182724181</v>
      </c>
      <c r="M9501" s="33">
        <f t="shared" si="595"/>
        <v>0.98186339510269283</v>
      </c>
    </row>
    <row r="9502" spans="1:13" ht="27.6">
      <c r="A9502" t="s">
        <v>164</v>
      </c>
      <c r="B9502" t="s">
        <v>112</v>
      </c>
      <c r="C9502" s="14" t="s">
        <v>384</v>
      </c>
      <c r="D9502" t="s">
        <v>112</v>
      </c>
      <c r="E9502" t="s">
        <v>483</v>
      </c>
      <c r="F9502" s="20">
        <v>2028</v>
      </c>
      <c r="G9502" s="20">
        <v>50</v>
      </c>
      <c r="H9502" s="11">
        <v>9853.6303383584891</v>
      </c>
      <c r="I9502" s="10">
        <v>3890988.9531679698</v>
      </c>
      <c r="J9502" s="33">
        <f t="shared" si="592"/>
        <v>2.5324231080984822E-3</v>
      </c>
      <c r="K9502" s="33">
        <f t="shared" si="593"/>
        <v>2.5292192297950988E-3</v>
      </c>
      <c r="L9502" s="33">
        <f t="shared" si="594"/>
        <v>0.98186339510269283</v>
      </c>
      <c r="M9502" s="33">
        <f t="shared" si="595"/>
        <v>0.97938004732276718</v>
      </c>
    </row>
    <row r="9503" spans="1:13" ht="27.6">
      <c r="A9503" t="s">
        <v>164</v>
      </c>
      <c r="B9503" t="s">
        <v>112</v>
      </c>
      <c r="C9503" s="14" t="s">
        <v>384</v>
      </c>
      <c r="D9503" t="s">
        <v>112</v>
      </c>
      <c r="E9503" t="s">
        <v>483</v>
      </c>
      <c r="F9503" s="20">
        <v>2028</v>
      </c>
      <c r="G9503" s="20">
        <v>51</v>
      </c>
      <c r="H9503" s="11">
        <v>10586.308198296099</v>
      </c>
      <c r="I9503" s="10">
        <v>3825622.7598554902</v>
      </c>
      <c r="J9503" s="33">
        <f t="shared" si="592"/>
        <v>2.7672117359255747E-3</v>
      </c>
      <c r="K9503" s="33">
        <f t="shared" si="593"/>
        <v>2.7633865347238551E-3</v>
      </c>
      <c r="L9503" s="33">
        <f t="shared" si="594"/>
        <v>0.97938004732276718</v>
      </c>
      <c r="M9503" s="33">
        <f t="shared" si="595"/>
        <v>0.97667364168761828</v>
      </c>
    </row>
    <row r="9504" spans="1:13" ht="27.6">
      <c r="A9504" t="s">
        <v>164</v>
      </c>
      <c r="B9504" t="s">
        <v>112</v>
      </c>
      <c r="C9504" s="14" t="s">
        <v>384</v>
      </c>
      <c r="D9504" t="s">
        <v>112</v>
      </c>
      <c r="E9504" t="s">
        <v>483</v>
      </c>
      <c r="F9504" s="20">
        <v>2028</v>
      </c>
      <c r="G9504" s="20">
        <v>52</v>
      </c>
      <c r="H9504" s="11">
        <v>11322.0024227386</v>
      </c>
      <c r="I9504" s="10">
        <v>3749165.1408497002</v>
      </c>
      <c r="J9504" s="33">
        <f t="shared" si="592"/>
        <v>3.0198729576826839E-3</v>
      </c>
      <c r="K9504" s="33">
        <f t="shared" si="593"/>
        <v>3.0153177279012011E-3</v>
      </c>
      <c r="L9504" s="33">
        <f t="shared" si="594"/>
        <v>0.97667364168761828</v>
      </c>
      <c r="M9504" s="33">
        <f t="shared" si="595"/>
        <v>0.97372866034146377</v>
      </c>
    </row>
    <row r="9505" spans="1:13" ht="27.6">
      <c r="A9505" t="s">
        <v>164</v>
      </c>
      <c r="B9505" t="s">
        <v>112</v>
      </c>
      <c r="C9505" s="14" t="s">
        <v>384</v>
      </c>
      <c r="D9505" t="s">
        <v>112</v>
      </c>
      <c r="E9505" t="s">
        <v>483</v>
      </c>
      <c r="F9505" s="20">
        <v>2028</v>
      </c>
      <c r="G9505" s="20">
        <v>53</v>
      </c>
      <c r="H9505" s="11">
        <v>12102.4064248495</v>
      </c>
      <c r="I9505" s="10">
        <v>3672043.2322377302</v>
      </c>
      <c r="J9505" s="33">
        <f t="shared" si="592"/>
        <v>3.2958235128060669E-3</v>
      </c>
      <c r="K9505" s="33">
        <f t="shared" si="593"/>
        <v>3.2903982483669658E-3</v>
      </c>
      <c r="L9505" s="33">
        <f t="shared" si="594"/>
        <v>0.97372866034146377</v>
      </c>
      <c r="M9505" s="33">
        <f t="shared" si="595"/>
        <v>0.97052470526309154</v>
      </c>
    </row>
    <row r="9506" spans="1:13" ht="27.6">
      <c r="A9506" t="s">
        <v>164</v>
      </c>
      <c r="B9506" t="s">
        <v>112</v>
      </c>
      <c r="C9506" s="14" t="s">
        <v>384</v>
      </c>
      <c r="D9506" t="s">
        <v>112</v>
      </c>
      <c r="E9506" t="s">
        <v>483</v>
      </c>
      <c r="F9506" s="20">
        <v>2028</v>
      </c>
      <c r="G9506" s="20">
        <v>54</v>
      </c>
      <c r="H9506" s="11">
        <v>12835.426187062099</v>
      </c>
      <c r="I9506" s="10">
        <v>3567281.1515372102</v>
      </c>
      <c r="J9506" s="33">
        <f t="shared" si="592"/>
        <v>3.5980977225557528E-3</v>
      </c>
      <c r="K9506" s="33">
        <f t="shared" si="593"/>
        <v>3.59163232564641E-3</v>
      </c>
      <c r="L9506" s="33">
        <f t="shared" si="594"/>
        <v>0.97052470526309154</v>
      </c>
      <c r="M9506" s="33">
        <f t="shared" si="595"/>
        <v>0.96703893735883018</v>
      </c>
    </row>
    <row r="9507" spans="1:13" ht="27.6">
      <c r="A9507" t="s">
        <v>164</v>
      </c>
      <c r="B9507" t="s">
        <v>112</v>
      </c>
      <c r="C9507" s="14" t="s">
        <v>384</v>
      </c>
      <c r="D9507" t="s">
        <v>112</v>
      </c>
      <c r="E9507" t="s">
        <v>483</v>
      </c>
      <c r="F9507" s="20">
        <v>2028</v>
      </c>
      <c r="G9507" s="20">
        <v>55</v>
      </c>
      <c r="H9507" s="11">
        <v>14036.387188712601</v>
      </c>
      <c r="I9507" s="10">
        <v>3523084.2163612</v>
      </c>
      <c r="J9507" s="33">
        <f t="shared" si="592"/>
        <v>3.9841191202661663E-3</v>
      </c>
      <c r="K9507" s="33">
        <f t="shared" si="593"/>
        <v>3.9761930473173335E-3</v>
      </c>
      <c r="L9507" s="33">
        <f t="shared" si="594"/>
        <v>0.96703893735883018</v>
      </c>
      <c r="M9507" s="33">
        <f t="shared" si="595"/>
        <v>0.96319380385961884</v>
      </c>
    </row>
    <row r="9508" spans="1:13" ht="27.6">
      <c r="A9508" t="s">
        <v>164</v>
      </c>
      <c r="B9508" t="s">
        <v>112</v>
      </c>
      <c r="C9508" s="14" t="s">
        <v>384</v>
      </c>
      <c r="D9508" t="s">
        <v>112</v>
      </c>
      <c r="E9508" t="s">
        <v>483</v>
      </c>
      <c r="F9508" s="20">
        <v>2028</v>
      </c>
      <c r="G9508" s="20">
        <v>56</v>
      </c>
      <c r="H9508" s="11">
        <v>14433.755825100499</v>
      </c>
      <c r="I9508" s="10">
        <v>3313699.9990036502</v>
      </c>
      <c r="J9508" s="33">
        <f t="shared" si="592"/>
        <v>4.3557823066180954E-3</v>
      </c>
      <c r="K9508" s="33">
        <f t="shared" si="593"/>
        <v>4.3463096454742223E-3</v>
      </c>
      <c r="L9508" s="33">
        <f t="shared" si="594"/>
        <v>0.96319380385961884</v>
      </c>
      <c r="M9508" s="33">
        <f t="shared" si="595"/>
        <v>0.95900746533944281</v>
      </c>
    </row>
    <row r="9509" spans="1:13" ht="27.6">
      <c r="A9509" t="s">
        <v>164</v>
      </c>
      <c r="B9509" t="s">
        <v>112</v>
      </c>
      <c r="C9509" s="14" t="s">
        <v>384</v>
      </c>
      <c r="D9509" t="s">
        <v>112</v>
      </c>
      <c r="E9509" t="s">
        <v>483</v>
      </c>
      <c r="F9509" s="20">
        <v>2028</v>
      </c>
      <c r="G9509" s="20">
        <v>57</v>
      </c>
      <c r="H9509" s="11">
        <v>15354.3499065824</v>
      </c>
      <c r="I9509" s="10">
        <v>3226946.3772052699</v>
      </c>
      <c r="J9509" s="33">
        <f t="shared" si="592"/>
        <v>4.7581670445606206E-3</v>
      </c>
      <c r="K9509" s="33">
        <f t="shared" si="593"/>
        <v>4.7468649006837671E-3</v>
      </c>
      <c r="L9509" s="33">
        <f t="shared" si="594"/>
        <v>0.95900746533944281</v>
      </c>
      <c r="M9509" s="33">
        <f t="shared" si="595"/>
        <v>0.95445518646272931</v>
      </c>
    </row>
    <row r="9510" spans="1:13" ht="27.6">
      <c r="A9510" t="s">
        <v>164</v>
      </c>
      <c r="B9510" t="s">
        <v>112</v>
      </c>
      <c r="C9510" s="14" t="s">
        <v>384</v>
      </c>
      <c r="D9510" t="s">
        <v>112</v>
      </c>
      <c r="E9510" t="s">
        <v>483</v>
      </c>
      <c r="F9510" s="20">
        <v>2028</v>
      </c>
      <c r="G9510" s="20">
        <v>58</v>
      </c>
      <c r="H9510" s="11">
        <v>16350.139476394799</v>
      </c>
      <c r="I9510" s="10">
        <v>3144663.4159435402</v>
      </c>
      <c r="J9510" s="33">
        <f t="shared" si="592"/>
        <v>5.1993289308798806E-3</v>
      </c>
      <c r="K9510" s="33">
        <f t="shared" si="593"/>
        <v>5.1858358153914486E-3</v>
      </c>
      <c r="L9510" s="33">
        <f t="shared" si="594"/>
        <v>0.95445518646272931</v>
      </c>
      <c r="M9510" s="33">
        <f t="shared" si="595"/>
        <v>0.9495055385725848</v>
      </c>
    </row>
    <row r="9511" spans="1:13" ht="27.6">
      <c r="A9511" t="s">
        <v>164</v>
      </c>
      <c r="B9511" t="s">
        <v>112</v>
      </c>
      <c r="C9511" s="14" t="s">
        <v>384</v>
      </c>
      <c r="D9511" t="s">
        <v>112</v>
      </c>
      <c r="E9511" t="s">
        <v>483</v>
      </c>
      <c r="F9511" s="20">
        <v>2028</v>
      </c>
      <c r="G9511" s="20">
        <v>59</v>
      </c>
      <c r="H9511" s="11">
        <v>17349.1536234247</v>
      </c>
      <c r="I9511" s="10">
        <v>3053101.8159011998</v>
      </c>
      <c r="J9511" s="33">
        <f t="shared" si="592"/>
        <v>5.6824680831365137E-3</v>
      </c>
      <c r="K9511" s="33">
        <f t="shared" si="593"/>
        <v>5.6663533995523485E-3</v>
      </c>
      <c r="L9511" s="33">
        <f t="shared" si="594"/>
        <v>0.9495055385725848</v>
      </c>
      <c r="M9511" s="33">
        <f t="shared" si="595"/>
        <v>0.94412530463620026</v>
      </c>
    </row>
    <row r="9512" spans="1:13" ht="27.6">
      <c r="A9512" t="s">
        <v>164</v>
      </c>
      <c r="B9512" t="s">
        <v>112</v>
      </c>
      <c r="C9512" s="14" t="s">
        <v>384</v>
      </c>
      <c r="D9512" t="s">
        <v>112</v>
      </c>
      <c r="E9512" t="s">
        <v>483</v>
      </c>
      <c r="F9512" s="20">
        <v>2028</v>
      </c>
      <c r="G9512" s="20">
        <v>60</v>
      </c>
      <c r="H9512" s="11">
        <v>18688.935205387301</v>
      </c>
      <c r="I9512" s="10">
        <v>2941682.0240385002</v>
      </c>
      <c r="J9512" s="33">
        <f t="shared" si="592"/>
        <v>6.3531459391828219E-3</v>
      </c>
      <c r="K9512" s="33">
        <f t="shared" si="593"/>
        <v>6.3330073778297136E-3</v>
      </c>
      <c r="L9512" s="33">
        <f t="shared" si="594"/>
        <v>0.94412530463620026</v>
      </c>
      <c r="M9512" s="33">
        <f t="shared" si="595"/>
        <v>0.93814615211634345</v>
      </c>
    </row>
    <row r="9513" spans="1:13" ht="27.6">
      <c r="A9513" t="s">
        <v>164</v>
      </c>
      <c r="B9513" t="s">
        <v>112</v>
      </c>
      <c r="C9513" s="14" t="s">
        <v>384</v>
      </c>
      <c r="D9513" t="s">
        <v>112</v>
      </c>
      <c r="E9513" t="s">
        <v>483</v>
      </c>
      <c r="F9513" s="20">
        <v>2028</v>
      </c>
      <c r="G9513" s="20">
        <v>61</v>
      </c>
      <c r="H9513" s="11">
        <v>19456.7298904534</v>
      </c>
      <c r="I9513" s="10">
        <v>2798367.68205206</v>
      </c>
      <c r="J9513" s="33">
        <f t="shared" si="592"/>
        <v>6.9528854321908341E-3</v>
      </c>
      <c r="K9513" s="33">
        <f t="shared" si="593"/>
        <v>6.9287700471457603E-3</v>
      </c>
      <c r="L9513" s="33">
        <f t="shared" si="594"/>
        <v>0.93814615211634345</v>
      </c>
      <c r="M9513" s="33">
        <f t="shared" si="595"/>
        <v>0.9316459531577147</v>
      </c>
    </row>
    <row r="9514" spans="1:13" ht="27.6">
      <c r="A9514" t="s">
        <v>164</v>
      </c>
      <c r="B9514" t="s">
        <v>112</v>
      </c>
      <c r="C9514" s="14" t="s">
        <v>384</v>
      </c>
      <c r="D9514" t="s">
        <v>112</v>
      </c>
      <c r="E9514" t="s">
        <v>483</v>
      </c>
      <c r="F9514" s="20">
        <v>2028</v>
      </c>
      <c r="G9514" s="20">
        <v>62</v>
      </c>
      <c r="H9514" s="11">
        <v>20474.356041719198</v>
      </c>
      <c r="I9514" s="10">
        <v>2692220.7020831201</v>
      </c>
      <c r="J9514" s="33">
        <f t="shared" si="592"/>
        <v>7.6050065382370236E-3</v>
      </c>
      <c r="K9514" s="33">
        <f t="shared" si="593"/>
        <v>7.5761616442004964E-3</v>
      </c>
      <c r="L9514" s="33">
        <f t="shared" si="594"/>
        <v>0.9316459531577147</v>
      </c>
      <c r="M9514" s="33">
        <f t="shared" si="595"/>
        <v>0.92458765282142663</v>
      </c>
    </row>
    <row r="9515" spans="1:13" ht="27.6">
      <c r="A9515" t="s">
        <v>164</v>
      </c>
      <c r="B9515" t="s">
        <v>112</v>
      </c>
      <c r="C9515" s="14" t="s">
        <v>384</v>
      </c>
      <c r="D9515" t="s">
        <v>112</v>
      </c>
      <c r="E9515" t="s">
        <v>483</v>
      </c>
      <c r="F9515" s="20">
        <v>2028</v>
      </c>
      <c r="G9515" s="20">
        <v>63</v>
      </c>
      <c r="H9515" s="11">
        <v>21338.863153767801</v>
      </c>
      <c r="I9515" s="10">
        <v>2564408.1469714502</v>
      </c>
      <c r="J9515" s="33">
        <f t="shared" si="592"/>
        <v>8.32116493584255E-3</v>
      </c>
      <c r="K9515" s="33">
        <f t="shared" si="593"/>
        <v>8.2866398721822554E-3</v>
      </c>
      <c r="L9515" s="33">
        <f t="shared" si="594"/>
        <v>0.92458765282142663</v>
      </c>
      <c r="M9515" s="33">
        <f t="shared" si="595"/>
        <v>0.91692592791222916</v>
      </c>
    </row>
    <row r="9516" spans="1:13" ht="27.6">
      <c r="A9516" t="s">
        <v>164</v>
      </c>
      <c r="B9516" t="s">
        <v>112</v>
      </c>
      <c r="C9516" s="14" t="s">
        <v>384</v>
      </c>
      <c r="D9516" t="s">
        <v>112</v>
      </c>
      <c r="E9516" t="s">
        <v>483</v>
      </c>
      <c r="F9516" s="20">
        <v>2028</v>
      </c>
      <c r="G9516" s="20">
        <v>64</v>
      </c>
      <c r="H9516" s="11">
        <v>22200.3995921389</v>
      </c>
      <c r="I9516" s="10">
        <v>2436808.9799739299</v>
      </c>
      <c r="J9516" s="33">
        <f t="shared" si="592"/>
        <v>9.1104390104374978E-3</v>
      </c>
      <c r="K9516" s="33">
        <f t="shared" si="593"/>
        <v>9.0690647023258242E-3</v>
      </c>
      <c r="L9516" s="33">
        <f t="shared" si="594"/>
        <v>0.91692592791222916</v>
      </c>
      <c r="M9516" s="33">
        <f t="shared" si="595"/>
        <v>0.90861026734475303</v>
      </c>
    </row>
    <row r="9517" spans="1:13" ht="27.6">
      <c r="A9517" t="s">
        <v>164</v>
      </c>
      <c r="B9517" t="s">
        <v>112</v>
      </c>
      <c r="C9517" s="14" t="s">
        <v>384</v>
      </c>
      <c r="D9517" t="s">
        <v>112</v>
      </c>
      <c r="E9517" t="s">
        <v>483</v>
      </c>
      <c r="F9517" s="20">
        <v>2028</v>
      </c>
      <c r="G9517" s="20">
        <v>65</v>
      </c>
      <c r="H9517" s="11">
        <v>22480.879778198901</v>
      </c>
      <c r="I9517" s="10">
        <v>2314110.8766072299</v>
      </c>
      <c r="J9517" s="33">
        <f t="shared" si="592"/>
        <v>9.7146943154074912E-3</v>
      </c>
      <c r="K9517" s="33">
        <f t="shared" si="593"/>
        <v>9.6676591067026418E-3</v>
      </c>
      <c r="L9517" s="33">
        <f t="shared" si="594"/>
        <v>0.90861026734475303</v>
      </c>
      <c r="M9517" s="33">
        <f t="shared" si="595"/>
        <v>0.89982613301921399</v>
      </c>
    </row>
    <row r="9518" spans="1:13" ht="27.6">
      <c r="A9518" t="s">
        <v>164</v>
      </c>
      <c r="B9518" t="s">
        <v>112</v>
      </c>
      <c r="C9518" s="14" t="s">
        <v>384</v>
      </c>
      <c r="D9518" t="s">
        <v>112</v>
      </c>
      <c r="E9518" t="s">
        <v>483</v>
      </c>
      <c r="F9518" s="20">
        <v>2028</v>
      </c>
      <c r="G9518" s="20">
        <v>66</v>
      </c>
      <c r="H9518" s="11">
        <v>23151.227205420899</v>
      </c>
      <c r="I9518" s="10">
        <v>2166271.3329689498</v>
      </c>
      <c r="J9518" s="33">
        <f t="shared" si="592"/>
        <v>1.0687131779420883E-2</v>
      </c>
      <c r="K9518" s="33">
        <f t="shared" si="593"/>
        <v>1.0630227282280469E-2</v>
      </c>
      <c r="L9518" s="33">
        <f t="shared" si="594"/>
        <v>0.89982613301921399</v>
      </c>
      <c r="M9518" s="33">
        <f t="shared" si="595"/>
        <v>0.89026077671068415</v>
      </c>
    </row>
    <row r="9519" spans="1:13" ht="27.6">
      <c r="A9519" t="s">
        <v>164</v>
      </c>
      <c r="B9519" t="s">
        <v>112</v>
      </c>
      <c r="C9519" s="14" t="s">
        <v>384</v>
      </c>
      <c r="D9519" t="s">
        <v>112</v>
      </c>
      <c r="E9519" t="s">
        <v>483</v>
      </c>
      <c r="F9519" s="20">
        <v>2028</v>
      </c>
      <c r="G9519" s="20">
        <v>67</v>
      </c>
      <c r="H9519" s="11">
        <v>23939.317838647599</v>
      </c>
      <c r="I9519" s="10">
        <v>2043175.6047317099</v>
      </c>
      <c r="J9519" s="33">
        <f t="shared" si="592"/>
        <v>1.1716720669142425E-2</v>
      </c>
      <c r="K9519" s="33">
        <f t="shared" si="593"/>
        <v>1.1648347195682862E-2</v>
      </c>
      <c r="L9519" s="33">
        <f t="shared" si="594"/>
        <v>0.89026077671068415</v>
      </c>
      <c r="M9519" s="33">
        <f t="shared" si="595"/>
        <v>0.87989071008885977</v>
      </c>
    </row>
    <row r="9520" spans="1:13" ht="27.6">
      <c r="A9520" t="s">
        <v>164</v>
      </c>
      <c r="B9520" t="s">
        <v>112</v>
      </c>
      <c r="C9520" s="14" t="s">
        <v>384</v>
      </c>
      <c r="D9520" t="s">
        <v>112</v>
      </c>
      <c r="E9520" t="s">
        <v>483</v>
      </c>
      <c r="F9520" s="20">
        <v>2028</v>
      </c>
      <c r="G9520" s="20">
        <v>68</v>
      </c>
      <c r="H9520" s="11">
        <v>24630.319197973098</v>
      </c>
      <c r="I9520" s="10">
        <v>1916456.05314639</v>
      </c>
      <c r="J9520" s="33">
        <f t="shared" si="592"/>
        <v>1.2852013568240008E-2</v>
      </c>
      <c r="K9520" s="33">
        <f t="shared" si="593"/>
        <v>1.2769779111627244E-2</v>
      </c>
      <c r="L9520" s="33">
        <f t="shared" si="594"/>
        <v>0.87989071008885977</v>
      </c>
      <c r="M9520" s="33">
        <f t="shared" si="595"/>
        <v>0.8686547000786522</v>
      </c>
    </row>
    <row r="9521" spans="1:13" ht="27.6">
      <c r="A9521" t="s">
        <v>164</v>
      </c>
      <c r="B9521" t="s">
        <v>112</v>
      </c>
      <c r="C9521" s="14" t="s">
        <v>384</v>
      </c>
      <c r="D9521" t="s">
        <v>112</v>
      </c>
      <c r="E9521" t="s">
        <v>483</v>
      </c>
      <c r="F9521" s="20">
        <v>2028</v>
      </c>
      <c r="G9521" s="20">
        <v>69</v>
      </c>
      <c r="H9521" s="11">
        <v>25169.470989414101</v>
      </c>
      <c r="I9521" s="10">
        <v>1784184.28841199</v>
      </c>
      <c r="J9521" s="33">
        <f t="shared" si="592"/>
        <v>1.4106990602308321E-2</v>
      </c>
      <c r="K9521" s="33">
        <f t="shared" si="593"/>
        <v>1.4007953263610928E-2</v>
      </c>
      <c r="L9521" s="33">
        <f t="shared" si="594"/>
        <v>0.8686547000786522</v>
      </c>
      <c r="M9521" s="33">
        <f t="shared" si="595"/>
        <v>0.85648662563773448</v>
      </c>
    </row>
    <row r="9522" spans="1:13" ht="27.6">
      <c r="A9522" t="s">
        <v>164</v>
      </c>
      <c r="B9522" t="s">
        <v>112</v>
      </c>
      <c r="C9522" s="14" t="s">
        <v>384</v>
      </c>
      <c r="D9522" t="s">
        <v>112</v>
      </c>
      <c r="E9522" t="s">
        <v>483</v>
      </c>
      <c r="F9522" s="20">
        <v>2029</v>
      </c>
      <c r="G9522" s="20">
        <v>30</v>
      </c>
      <c r="H9522" s="11">
        <v>966.08966627939606</v>
      </c>
      <c r="I9522" s="10">
        <v>4353617.72664716</v>
      </c>
      <c r="J9522" s="33">
        <f t="shared" si="592"/>
        <v>2.2190502863084585E-4</v>
      </c>
      <c r="K9522" s="33">
        <f t="shared" si="593"/>
        <v>2.2188040953108334E-4</v>
      </c>
      <c r="L9522" s="33">
        <f t="shared" si="594"/>
        <v>1</v>
      </c>
      <c r="M9522" s="33">
        <f t="shared" si="595"/>
        <v>0.99977811959046892</v>
      </c>
    </row>
    <row r="9523" spans="1:13" ht="27.6">
      <c r="A9523" t="s">
        <v>164</v>
      </c>
      <c r="B9523" t="s">
        <v>112</v>
      </c>
      <c r="C9523" s="14" t="s">
        <v>384</v>
      </c>
      <c r="D9523" t="s">
        <v>112</v>
      </c>
      <c r="E9523" t="s">
        <v>483</v>
      </c>
      <c r="F9523" s="20">
        <v>2029</v>
      </c>
      <c r="G9523" s="20">
        <v>31</v>
      </c>
      <c r="H9523" s="11">
        <v>1118.3296221396999</v>
      </c>
      <c r="I9523" s="10">
        <v>4413831.8550825296</v>
      </c>
      <c r="J9523" s="33">
        <f t="shared" si="592"/>
        <v>2.5336933051764145E-4</v>
      </c>
      <c r="K9523" s="33">
        <f t="shared" si="593"/>
        <v>2.5333723521947515E-4</v>
      </c>
      <c r="L9523" s="33">
        <f t="shared" si="594"/>
        <v>0.99977811959046892</v>
      </c>
      <c r="M9523" s="33">
        <f t="shared" si="595"/>
        <v>0.99952483856581897</v>
      </c>
    </row>
    <row r="9524" spans="1:13" ht="27.6">
      <c r="A9524" t="s">
        <v>164</v>
      </c>
      <c r="B9524" t="s">
        <v>112</v>
      </c>
      <c r="C9524" s="14" t="s">
        <v>384</v>
      </c>
      <c r="D9524" t="s">
        <v>112</v>
      </c>
      <c r="E9524" t="s">
        <v>483</v>
      </c>
      <c r="F9524" s="20">
        <v>2029</v>
      </c>
      <c r="G9524" s="20">
        <v>32</v>
      </c>
      <c r="H9524" s="11">
        <v>1407.0674393598299</v>
      </c>
      <c r="I9524" s="10">
        <v>4555458.4577432601</v>
      </c>
      <c r="J9524" s="33">
        <f t="shared" si="592"/>
        <v>3.0887504570876507E-4</v>
      </c>
      <c r="K9524" s="33">
        <f t="shared" si="593"/>
        <v>3.0882734872272888E-4</v>
      </c>
      <c r="L9524" s="33">
        <f t="shared" si="594"/>
        <v>0.99952483856581897</v>
      </c>
      <c r="M9524" s="33">
        <f t="shared" si="595"/>
        <v>0.99921615795994223</v>
      </c>
    </row>
    <row r="9525" spans="1:13" ht="27.6">
      <c r="A9525" t="s">
        <v>164</v>
      </c>
      <c r="B9525" t="s">
        <v>112</v>
      </c>
      <c r="C9525" s="14" t="s">
        <v>384</v>
      </c>
      <c r="D9525" t="s">
        <v>112</v>
      </c>
      <c r="E9525" t="s">
        <v>483</v>
      </c>
      <c r="F9525" s="20">
        <v>2029</v>
      </c>
      <c r="G9525" s="20">
        <v>33</v>
      </c>
      <c r="H9525" s="11">
        <v>1467.38068217306</v>
      </c>
      <c r="I9525" s="10">
        <v>4512898.1010847501</v>
      </c>
      <c r="J9525" s="33">
        <f t="shared" si="592"/>
        <v>3.2515262904348553E-4</v>
      </c>
      <c r="K9525" s="33">
        <f t="shared" si="593"/>
        <v>3.2509977265637868E-4</v>
      </c>
      <c r="L9525" s="33">
        <f t="shared" si="594"/>
        <v>0.99921615795994223</v>
      </c>
      <c r="M9525" s="33">
        <f t="shared" si="595"/>
        <v>0.9988913130141549</v>
      </c>
    </row>
    <row r="9526" spans="1:13" ht="27.6">
      <c r="A9526" t="s">
        <v>164</v>
      </c>
      <c r="B9526" t="s">
        <v>112</v>
      </c>
      <c r="C9526" s="14" t="s">
        <v>384</v>
      </c>
      <c r="D9526" t="s">
        <v>112</v>
      </c>
      <c r="E9526" t="s">
        <v>483</v>
      </c>
      <c r="F9526" s="20">
        <v>2029</v>
      </c>
      <c r="G9526" s="20">
        <v>34</v>
      </c>
      <c r="H9526" s="11">
        <v>1529.2085057954901</v>
      </c>
      <c r="I9526" s="10">
        <v>4440148.3928732602</v>
      </c>
      <c r="J9526" s="33">
        <f t="shared" si="592"/>
        <v>3.444048194988198E-4</v>
      </c>
      <c r="K9526" s="33">
        <f t="shared" si="593"/>
        <v>3.4434551896700416E-4</v>
      </c>
      <c r="L9526" s="33">
        <f t="shared" si="594"/>
        <v>0.9988913130141549</v>
      </c>
      <c r="M9526" s="33">
        <f t="shared" si="595"/>
        <v>0.99854734926658339</v>
      </c>
    </row>
    <row r="9527" spans="1:13" ht="27.6">
      <c r="A9527" t="s">
        <v>164</v>
      </c>
      <c r="B9527" t="s">
        <v>112</v>
      </c>
      <c r="C9527" s="14" t="s">
        <v>384</v>
      </c>
      <c r="D9527" t="s">
        <v>112</v>
      </c>
      <c r="E9527" t="s">
        <v>483</v>
      </c>
      <c r="F9527" s="20">
        <v>2029</v>
      </c>
      <c r="G9527" s="20">
        <v>35</v>
      </c>
      <c r="H9527" s="11">
        <v>2060.17431457558</v>
      </c>
      <c r="I9527" s="10">
        <v>4383245.4824909801</v>
      </c>
      <c r="J9527" s="33">
        <f t="shared" si="592"/>
        <v>4.7001116474197369E-4</v>
      </c>
      <c r="K9527" s="33">
        <f t="shared" si="593"/>
        <v>4.6990072679753414E-4</v>
      </c>
      <c r="L9527" s="33">
        <f t="shared" si="594"/>
        <v>0.99854734926658339</v>
      </c>
      <c r="M9527" s="33">
        <f t="shared" si="595"/>
        <v>0.9980781311414213</v>
      </c>
    </row>
    <row r="9528" spans="1:13" ht="27.6">
      <c r="A9528" t="s">
        <v>164</v>
      </c>
      <c r="B9528" t="s">
        <v>112</v>
      </c>
      <c r="C9528" s="14" t="s">
        <v>384</v>
      </c>
      <c r="D9528" t="s">
        <v>112</v>
      </c>
      <c r="E9528" t="s">
        <v>483</v>
      </c>
      <c r="F9528" s="20">
        <v>2029</v>
      </c>
      <c r="G9528" s="20">
        <v>36</v>
      </c>
      <c r="H9528" s="11">
        <v>2175.6941260888402</v>
      </c>
      <c r="I9528" s="10">
        <v>4329488.6847723899</v>
      </c>
      <c r="J9528" s="33">
        <f t="shared" si="592"/>
        <v>5.0252911706205811E-4</v>
      </c>
      <c r="K9528" s="33">
        <f t="shared" si="593"/>
        <v>5.0240287045377752E-4</v>
      </c>
      <c r="L9528" s="33">
        <f t="shared" si="594"/>
        <v>0.9980781311414213</v>
      </c>
      <c r="M9528" s="33">
        <f t="shared" si="595"/>
        <v>0.99757669382339875</v>
      </c>
    </row>
    <row r="9529" spans="1:13" ht="27.6">
      <c r="A9529" t="s">
        <v>164</v>
      </c>
      <c r="B9529" t="s">
        <v>112</v>
      </c>
      <c r="C9529" s="14" t="s">
        <v>384</v>
      </c>
      <c r="D9529" t="s">
        <v>112</v>
      </c>
      <c r="E9529" t="s">
        <v>483</v>
      </c>
      <c r="F9529" s="20">
        <v>2029</v>
      </c>
      <c r="G9529" s="20">
        <v>37</v>
      </c>
      <c r="H9529" s="11">
        <v>2351.3211568717802</v>
      </c>
      <c r="I9529" s="10">
        <v>4367805.2506772401</v>
      </c>
      <c r="J9529" s="33">
        <f t="shared" si="592"/>
        <v>5.383301273579451E-4</v>
      </c>
      <c r="K9529" s="33">
        <f t="shared" si="593"/>
        <v>5.3818525369275783E-4</v>
      </c>
      <c r="L9529" s="33">
        <f t="shared" si="594"/>
        <v>0.99757669382339875</v>
      </c>
      <c r="M9529" s="33">
        <f t="shared" si="595"/>
        <v>0.99703981275735543</v>
      </c>
    </row>
    <row r="9530" spans="1:13" ht="27.6">
      <c r="A9530" t="s">
        <v>164</v>
      </c>
      <c r="B9530" t="s">
        <v>112</v>
      </c>
      <c r="C9530" s="14" t="s">
        <v>384</v>
      </c>
      <c r="D9530" t="s">
        <v>112</v>
      </c>
      <c r="E9530" t="s">
        <v>483</v>
      </c>
      <c r="F9530" s="20">
        <v>2029</v>
      </c>
      <c r="G9530" s="20">
        <v>38</v>
      </c>
      <c r="H9530" s="11">
        <v>2536.0168954998999</v>
      </c>
      <c r="I9530" s="10">
        <v>4386431.4270064896</v>
      </c>
      <c r="J9530" s="33">
        <f t="shared" si="592"/>
        <v>5.7815035700457742E-4</v>
      </c>
      <c r="K9530" s="33">
        <f t="shared" si="593"/>
        <v>5.7798326029079305E-4</v>
      </c>
      <c r="L9530" s="33">
        <f t="shared" si="594"/>
        <v>0.99703981275735543</v>
      </c>
      <c r="M9530" s="33">
        <f t="shared" si="595"/>
        <v>0.99646354043573826</v>
      </c>
    </row>
    <row r="9531" spans="1:13" ht="27.6">
      <c r="A9531" t="s">
        <v>164</v>
      </c>
      <c r="B9531" t="s">
        <v>112</v>
      </c>
      <c r="C9531" s="14" t="s">
        <v>384</v>
      </c>
      <c r="D9531" t="s">
        <v>112</v>
      </c>
      <c r="E9531" t="s">
        <v>483</v>
      </c>
      <c r="F9531" s="20">
        <v>2029</v>
      </c>
      <c r="G9531" s="20">
        <v>39</v>
      </c>
      <c r="H9531" s="11">
        <v>3846.3562569877399</v>
      </c>
      <c r="I9531" s="10">
        <v>6459524.1949656196</v>
      </c>
      <c r="J9531" s="33">
        <f t="shared" si="592"/>
        <v>5.9545504295587079E-4</v>
      </c>
      <c r="K9531" s="33">
        <f t="shared" si="593"/>
        <v>5.9527779478463216E-4</v>
      </c>
      <c r="L9531" s="33">
        <f t="shared" si="594"/>
        <v>0.99646354043573826</v>
      </c>
      <c r="M9531" s="33">
        <f t="shared" si="595"/>
        <v>0.99587036781680438</v>
      </c>
    </row>
    <row r="9532" spans="1:13" ht="27.6">
      <c r="A9532" t="s">
        <v>164</v>
      </c>
      <c r="B9532" t="s">
        <v>112</v>
      </c>
      <c r="C9532" s="14" t="s">
        <v>384</v>
      </c>
      <c r="D9532" t="s">
        <v>112</v>
      </c>
      <c r="E9532" t="s">
        <v>483</v>
      </c>
      <c r="F9532" s="20">
        <v>2029</v>
      </c>
      <c r="G9532" s="20">
        <v>40</v>
      </c>
      <c r="H9532" s="11">
        <v>3638.6980764885998</v>
      </c>
      <c r="I9532" s="10">
        <v>4346223.4540953403</v>
      </c>
      <c r="J9532" s="33">
        <f t="shared" si="592"/>
        <v>8.3720915754111611E-4</v>
      </c>
      <c r="K9532" s="33">
        <f t="shared" si="593"/>
        <v>8.3685879573658362E-4</v>
      </c>
      <c r="L9532" s="33">
        <f t="shared" si="594"/>
        <v>0.99587036781680438</v>
      </c>
      <c r="M9532" s="33">
        <f t="shared" si="595"/>
        <v>0.99503696494008342</v>
      </c>
    </row>
    <row r="9533" spans="1:13" ht="27.6">
      <c r="A9533" t="s">
        <v>164</v>
      </c>
      <c r="B9533" t="s">
        <v>112</v>
      </c>
      <c r="C9533" s="14" t="s">
        <v>384</v>
      </c>
      <c r="D9533" t="s">
        <v>112</v>
      </c>
      <c r="E9533" t="s">
        <v>483</v>
      </c>
      <c r="F9533" s="20">
        <v>2029</v>
      </c>
      <c r="G9533" s="20">
        <v>41</v>
      </c>
      <c r="H9533" s="11">
        <v>3916.1566091429099</v>
      </c>
      <c r="I9533" s="10">
        <v>4329386.6989583801</v>
      </c>
      <c r="J9533" s="33">
        <f t="shared" si="592"/>
        <v>9.0455227990724634E-4</v>
      </c>
      <c r="K9533" s="33">
        <f t="shared" si="593"/>
        <v>9.0414329581878228E-4</v>
      </c>
      <c r="L9533" s="33">
        <f t="shared" si="594"/>
        <v>0.99503696494008342</v>
      </c>
      <c r="M9533" s="33">
        <f t="shared" si="595"/>
        <v>0.99413730893914098</v>
      </c>
    </row>
    <row r="9534" spans="1:13" ht="27.6">
      <c r="A9534" t="s">
        <v>164</v>
      </c>
      <c r="B9534" t="s">
        <v>112</v>
      </c>
      <c r="C9534" s="14" t="s">
        <v>384</v>
      </c>
      <c r="D9534" t="s">
        <v>112</v>
      </c>
      <c r="E9534" t="s">
        <v>483</v>
      </c>
      <c r="F9534" s="20">
        <v>2029</v>
      </c>
      <c r="G9534" s="20">
        <v>42</v>
      </c>
      <c r="H9534" s="11">
        <v>4115.8852944312202</v>
      </c>
      <c r="I9534" s="10">
        <v>4197528.6705031004</v>
      </c>
      <c r="J9534" s="33">
        <f t="shared" si="592"/>
        <v>9.8054965612370793E-4</v>
      </c>
      <c r="K9534" s="33">
        <f t="shared" si="593"/>
        <v>9.8006907440051361E-4</v>
      </c>
      <c r="L9534" s="33">
        <f t="shared" si="594"/>
        <v>0.99413730893914098</v>
      </c>
      <c r="M9534" s="33">
        <f t="shared" si="595"/>
        <v>0.99316298570694195</v>
      </c>
    </row>
    <row r="9535" spans="1:13" ht="27.6">
      <c r="A9535" t="s">
        <v>164</v>
      </c>
      <c r="B9535" t="s">
        <v>112</v>
      </c>
      <c r="C9535" s="14" t="s">
        <v>384</v>
      </c>
      <c r="D9535" t="s">
        <v>112</v>
      </c>
      <c r="E9535" t="s">
        <v>483</v>
      </c>
      <c r="F9535" s="20">
        <v>2029</v>
      </c>
      <c r="G9535" s="20">
        <v>43</v>
      </c>
      <c r="H9535" s="11">
        <v>4439.8092680881</v>
      </c>
      <c r="I9535" s="10">
        <v>4163647.5895213298</v>
      </c>
      <c r="J9535" s="33">
        <f t="shared" si="592"/>
        <v>1.0663268618750991E-3</v>
      </c>
      <c r="K9535" s="33">
        <f t="shared" si="593"/>
        <v>1.0657585374114209E-3</v>
      </c>
      <c r="L9535" s="33">
        <f t="shared" si="594"/>
        <v>0.99316298570694195</v>
      </c>
      <c r="M9535" s="33">
        <f t="shared" si="595"/>
        <v>0.99210451377588371</v>
      </c>
    </row>
    <row r="9536" spans="1:13" ht="27.6">
      <c r="A9536" t="s">
        <v>164</v>
      </c>
      <c r="B9536" t="s">
        <v>112</v>
      </c>
      <c r="C9536" s="14" t="s">
        <v>384</v>
      </c>
      <c r="D9536" t="s">
        <v>112</v>
      </c>
      <c r="E9536" t="s">
        <v>483</v>
      </c>
      <c r="F9536" s="20">
        <v>2029</v>
      </c>
      <c r="G9536" s="20">
        <v>44</v>
      </c>
      <c r="H9536" s="11">
        <v>4913.8771411381103</v>
      </c>
      <c r="I9536" s="10">
        <v>4223698.4793356797</v>
      </c>
      <c r="J9536" s="33">
        <f t="shared" si="592"/>
        <v>1.1634062339390724E-3</v>
      </c>
      <c r="K9536" s="33">
        <f t="shared" si="593"/>
        <v>1.1627297392780012E-3</v>
      </c>
      <c r="L9536" s="33">
        <f t="shared" si="594"/>
        <v>0.99210451377588371</v>
      </c>
      <c r="M9536" s="33">
        <f t="shared" si="595"/>
        <v>0.99095096435324459</v>
      </c>
    </row>
    <row r="9537" spans="1:13" ht="27.6">
      <c r="A9537" t="s">
        <v>164</v>
      </c>
      <c r="B9537" t="s">
        <v>112</v>
      </c>
      <c r="C9537" s="14" t="s">
        <v>384</v>
      </c>
      <c r="D9537" t="s">
        <v>112</v>
      </c>
      <c r="E9537" t="s">
        <v>483</v>
      </c>
      <c r="F9537" s="20">
        <v>2029</v>
      </c>
      <c r="G9537" s="20">
        <v>45</v>
      </c>
      <c r="H9537" s="11">
        <v>6486.2843174721702</v>
      </c>
      <c r="I9537" s="10">
        <v>4309020.2323575597</v>
      </c>
      <c r="J9537" s="33">
        <f t="shared" si="592"/>
        <v>1.5052805435363159E-3</v>
      </c>
      <c r="K9537" s="33">
        <f t="shared" si="593"/>
        <v>1.5041481770265985E-3</v>
      </c>
      <c r="L9537" s="33">
        <f t="shared" si="594"/>
        <v>0.99095096435324459</v>
      </c>
      <c r="M9537" s="33">
        <f t="shared" si="595"/>
        <v>0.98946042726668992</v>
      </c>
    </row>
    <row r="9538" spans="1:13" ht="27.6">
      <c r="A9538" t="s">
        <v>164</v>
      </c>
      <c r="B9538" t="s">
        <v>112</v>
      </c>
      <c r="C9538" s="14" t="s">
        <v>384</v>
      </c>
      <c r="D9538" t="s">
        <v>112</v>
      </c>
      <c r="E9538" t="s">
        <v>483</v>
      </c>
      <c r="F9538" s="20">
        <v>2029</v>
      </c>
      <c r="G9538" s="20">
        <v>46</v>
      </c>
      <c r="H9538" s="11">
        <v>7061.2914123236096</v>
      </c>
      <c r="I9538" s="10">
        <v>4284132.2970042899</v>
      </c>
      <c r="J9538" s="33">
        <f t="shared" ref="J9538:J9601" si="596">IF(I9538&gt;0,H9538/I9538,0)</f>
        <v>1.6482430799957481E-3</v>
      </c>
      <c r="K9538" s="33">
        <f t="shared" ref="K9538:K9601" si="597">1-EXP(-J9538)</f>
        <v>1.6468854733613369E-3</v>
      </c>
      <c r="L9538" s="33">
        <f t="shared" ref="L9538:L9601" si="598">IF(G9538=30,1,M9537)</f>
        <v>0.98946042726668992</v>
      </c>
      <c r="M9538" s="33">
        <f t="shared" ref="M9538:M9601" si="599">L9538*(1-K9538)</f>
        <v>0.98783089926255851</v>
      </c>
    </row>
    <row r="9539" spans="1:13" ht="27.6">
      <c r="A9539" t="s">
        <v>164</v>
      </c>
      <c r="B9539" t="s">
        <v>112</v>
      </c>
      <c r="C9539" s="14" t="s">
        <v>384</v>
      </c>
      <c r="D9539" t="s">
        <v>112</v>
      </c>
      <c r="E9539" t="s">
        <v>483</v>
      </c>
      <c r="F9539" s="20">
        <v>2029</v>
      </c>
      <c r="G9539" s="20">
        <v>47</v>
      </c>
      <c r="H9539" s="11">
        <v>7493.3469277656704</v>
      </c>
      <c r="I9539" s="10">
        <v>4147575.2285462501</v>
      </c>
      <c r="J9539" s="33">
        <f t="shared" si="596"/>
        <v>1.8066813776376357E-3</v>
      </c>
      <c r="K9539" s="33">
        <f t="shared" si="597"/>
        <v>1.805050311257772E-3</v>
      </c>
      <c r="L9539" s="33">
        <f t="shared" si="598"/>
        <v>0.98783089926255851</v>
      </c>
      <c r="M9539" s="33">
        <f t="shared" si="599"/>
        <v>0.98604781479037462</v>
      </c>
    </row>
    <row r="9540" spans="1:13" ht="27.6">
      <c r="A9540" t="s">
        <v>164</v>
      </c>
      <c r="B9540" t="s">
        <v>112</v>
      </c>
      <c r="C9540" s="14" t="s">
        <v>384</v>
      </c>
      <c r="D9540" t="s">
        <v>112</v>
      </c>
      <c r="E9540" t="s">
        <v>483</v>
      </c>
      <c r="F9540" s="20">
        <v>2029</v>
      </c>
      <c r="G9540" s="20">
        <v>48</v>
      </c>
      <c r="H9540" s="11">
        <v>8058.7606472340303</v>
      </c>
      <c r="I9540" s="10">
        <v>4073477.6197889298</v>
      </c>
      <c r="J9540" s="33">
        <f t="shared" si="596"/>
        <v>1.9783490666757612E-3</v>
      </c>
      <c r="K9540" s="33">
        <f t="shared" si="597"/>
        <v>1.9763934240214498E-3</v>
      </c>
      <c r="L9540" s="33">
        <f t="shared" si="598"/>
        <v>0.98604781479037462</v>
      </c>
      <c r="M9540" s="33">
        <f t="shared" si="599"/>
        <v>0.98409899637345222</v>
      </c>
    </row>
    <row r="9541" spans="1:13" ht="27.6">
      <c r="A9541" t="s">
        <v>164</v>
      </c>
      <c r="B9541" t="s">
        <v>112</v>
      </c>
      <c r="C9541" s="14" t="s">
        <v>384</v>
      </c>
      <c r="D9541" t="s">
        <v>112</v>
      </c>
      <c r="E9541" t="s">
        <v>483</v>
      </c>
      <c r="F9541" s="20">
        <v>2029</v>
      </c>
      <c r="G9541" s="20">
        <v>49</v>
      </c>
      <c r="H9541" s="11">
        <v>8691.6619611494898</v>
      </c>
      <c r="I9541" s="10">
        <v>4015221.1147083901</v>
      </c>
      <c r="J9541" s="33">
        <f t="shared" si="596"/>
        <v>2.1646782861622633E-3</v>
      </c>
      <c r="K9541" s="33">
        <f t="shared" si="597"/>
        <v>2.1623370597596558E-3</v>
      </c>
      <c r="L9541" s="33">
        <f t="shared" si="598"/>
        <v>0.98409899637345222</v>
      </c>
      <c r="M9541" s="33">
        <f t="shared" si="599"/>
        <v>0.98197104264312163</v>
      </c>
    </row>
    <row r="9542" spans="1:13" ht="27.6">
      <c r="A9542" t="s">
        <v>164</v>
      </c>
      <c r="B9542" t="s">
        <v>112</v>
      </c>
      <c r="C9542" s="14" t="s">
        <v>384</v>
      </c>
      <c r="D9542" t="s">
        <v>112</v>
      </c>
      <c r="E9542" t="s">
        <v>483</v>
      </c>
      <c r="F9542" s="20">
        <v>2029</v>
      </c>
      <c r="G9542" s="20">
        <v>50</v>
      </c>
      <c r="H9542" s="11">
        <v>9969.8159150433803</v>
      </c>
      <c r="I9542" s="10">
        <v>3951465.16914741</v>
      </c>
      <c r="J9542" s="33">
        <f t="shared" si="596"/>
        <v>2.5230681502361623E-3</v>
      </c>
      <c r="K9542" s="33">
        <f t="shared" si="597"/>
        <v>2.5198878890250187E-3</v>
      </c>
      <c r="L9542" s="33">
        <f t="shared" si="598"/>
        <v>0.98197104264312163</v>
      </c>
      <c r="M9542" s="33">
        <f t="shared" si="599"/>
        <v>0.979496585705392</v>
      </c>
    </row>
    <row r="9543" spans="1:13" ht="27.6">
      <c r="A9543" t="s">
        <v>164</v>
      </c>
      <c r="B9543" t="s">
        <v>112</v>
      </c>
      <c r="C9543" s="14" t="s">
        <v>384</v>
      </c>
      <c r="D9543" t="s">
        <v>112</v>
      </c>
      <c r="E9543" t="s">
        <v>483</v>
      </c>
      <c r="F9543" s="20">
        <v>2029</v>
      </c>
      <c r="G9543" s="20">
        <v>51</v>
      </c>
      <c r="H9543" s="11">
        <v>10656.649430940901</v>
      </c>
      <c r="I9543" s="10">
        <v>3867320.5083915899</v>
      </c>
      <c r="J9543" s="33">
        <f t="shared" si="596"/>
        <v>2.7555640676321853E-3</v>
      </c>
      <c r="K9543" s="33">
        <f t="shared" si="597"/>
        <v>2.7517709857933781E-3</v>
      </c>
      <c r="L9543" s="33">
        <f t="shared" si="598"/>
        <v>0.979496585705392</v>
      </c>
      <c r="M9543" s="33">
        <f t="shared" si="599"/>
        <v>0.97680123542016417</v>
      </c>
    </row>
    <row r="9544" spans="1:13" ht="27.6">
      <c r="A9544" t="s">
        <v>164</v>
      </c>
      <c r="B9544" t="s">
        <v>112</v>
      </c>
      <c r="C9544" s="14" t="s">
        <v>384</v>
      </c>
      <c r="D9544" t="s">
        <v>112</v>
      </c>
      <c r="E9544" t="s">
        <v>483</v>
      </c>
      <c r="F9544" s="20">
        <v>2029</v>
      </c>
      <c r="G9544" s="20">
        <v>52</v>
      </c>
      <c r="H9544" s="11">
        <v>11447.4588542662</v>
      </c>
      <c r="I9544" s="10">
        <v>3801063.3864529398</v>
      </c>
      <c r="J9544" s="33">
        <f t="shared" si="596"/>
        <v>3.011646397443714E-3</v>
      </c>
      <c r="K9544" s="33">
        <f t="shared" si="597"/>
        <v>3.0071159396189984E-3</v>
      </c>
      <c r="L9544" s="33">
        <f t="shared" si="598"/>
        <v>0.97680123542016417</v>
      </c>
      <c r="M9544" s="33">
        <f t="shared" si="599"/>
        <v>0.97386388085529263</v>
      </c>
    </row>
    <row r="9545" spans="1:13" ht="27.6">
      <c r="A9545" t="s">
        <v>164</v>
      </c>
      <c r="B9545" t="s">
        <v>112</v>
      </c>
      <c r="C9545" s="14" t="s">
        <v>384</v>
      </c>
      <c r="D9545" t="s">
        <v>112</v>
      </c>
      <c r="E9545" t="s">
        <v>483</v>
      </c>
      <c r="F9545" s="20">
        <v>2029</v>
      </c>
      <c r="G9545" s="20">
        <v>53</v>
      </c>
      <c r="H9545" s="11">
        <v>12239.917800434199</v>
      </c>
      <c r="I9545" s="10">
        <v>3722902.8221413498</v>
      </c>
      <c r="J9545" s="33">
        <f t="shared" si="596"/>
        <v>3.2877349705824469E-3</v>
      </c>
      <c r="K9545" s="33">
        <f t="shared" si="597"/>
        <v>3.2823362880637363E-3</v>
      </c>
      <c r="L9545" s="33">
        <f t="shared" si="598"/>
        <v>0.97386388085529263</v>
      </c>
      <c r="M9545" s="33">
        <f t="shared" si="599"/>
        <v>0.97066733209952671</v>
      </c>
    </row>
    <row r="9546" spans="1:13" ht="27.6">
      <c r="A9546" t="s">
        <v>164</v>
      </c>
      <c r="B9546" t="s">
        <v>112</v>
      </c>
      <c r="C9546" s="14" t="s">
        <v>384</v>
      </c>
      <c r="D9546" t="s">
        <v>112</v>
      </c>
      <c r="E9546" t="s">
        <v>483</v>
      </c>
      <c r="F9546" s="20">
        <v>2029</v>
      </c>
      <c r="G9546" s="20">
        <v>54</v>
      </c>
      <c r="H9546" s="11">
        <v>13080.561328829301</v>
      </c>
      <c r="I9546" s="10">
        <v>3643978.7173793302</v>
      </c>
      <c r="J9546" s="33">
        <f t="shared" si="596"/>
        <v>3.589637136584748E-3</v>
      </c>
      <c r="K9546" s="33">
        <f t="shared" si="597"/>
        <v>3.5832020913271201E-3</v>
      </c>
      <c r="L9546" s="33">
        <f t="shared" si="598"/>
        <v>0.97066733209952671</v>
      </c>
      <c r="M9546" s="33">
        <f t="shared" si="599"/>
        <v>0.96718923488516473</v>
      </c>
    </row>
    <row r="9547" spans="1:13" ht="27.6">
      <c r="A9547" t="s">
        <v>164</v>
      </c>
      <c r="B9547" t="s">
        <v>112</v>
      </c>
      <c r="C9547" s="14" t="s">
        <v>384</v>
      </c>
      <c r="D9547" t="s">
        <v>112</v>
      </c>
      <c r="E9547" t="s">
        <v>483</v>
      </c>
      <c r="F9547" s="20">
        <v>2029</v>
      </c>
      <c r="G9547" s="20">
        <v>55</v>
      </c>
      <c r="H9547" s="11">
        <v>14034.430488854099</v>
      </c>
      <c r="I9547" s="10">
        <v>3537527.1870044498</v>
      </c>
      <c r="J9547" s="33">
        <f t="shared" si="596"/>
        <v>3.9672996833526371E-3</v>
      </c>
      <c r="K9547" s="33">
        <f t="shared" si="597"/>
        <v>3.9594403468469208E-3</v>
      </c>
      <c r="L9547" s="33">
        <f t="shared" si="598"/>
        <v>0.96718923488516473</v>
      </c>
      <c r="M9547" s="33">
        <f t="shared" si="599"/>
        <v>0.96335970680552441</v>
      </c>
    </row>
    <row r="9548" spans="1:13" ht="27.6">
      <c r="A9548" t="s">
        <v>164</v>
      </c>
      <c r="B9548" t="s">
        <v>112</v>
      </c>
      <c r="C9548" s="14" t="s">
        <v>384</v>
      </c>
      <c r="D9548" t="s">
        <v>112</v>
      </c>
      <c r="E9548" t="s">
        <v>483</v>
      </c>
      <c r="F9548" s="20">
        <v>2029</v>
      </c>
      <c r="G9548" s="20">
        <v>56</v>
      </c>
      <c r="H9548" s="11">
        <v>15121.5033797661</v>
      </c>
      <c r="I9548" s="10">
        <v>3490524.3422138002</v>
      </c>
      <c r="J9548" s="33">
        <f t="shared" si="596"/>
        <v>4.3321581221735777E-3</v>
      </c>
      <c r="K9548" s="33">
        <f t="shared" si="597"/>
        <v>4.3227878612100978E-3</v>
      </c>
      <c r="L9548" s="33">
        <f t="shared" si="598"/>
        <v>0.96335970680552441</v>
      </c>
      <c r="M9548" s="33">
        <f t="shared" si="599"/>
        <v>0.95919530715896661</v>
      </c>
    </row>
    <row r="9549" spans="1:13" ht="27.6">
      <c r="A9549" t="s">
        <v>164</v>
      </c>
      <c r="B9549" t="s">
        <v>112</v>
      </c>
      <c r="C9549" s="14" t="s">
        <v>384</v>
      </c>
      <c r="D9549" t="s">
        <v>112</v>
      </c>
      <c r="E9549" t="s">
        <v>483</v>
      </c>
      <c r="F9549" s="20">
        <v>2029</v>
      </c>
      <c r="G9549" s="20">
        <v>57</v>
      </c>
      <c r="H9549" s="11">
        <v>15543.983222116</v>
      </c>
      <c r="I9549" s="10">
        <v>3280677.4176622299</v>
      </c>
      <c r="J9549" s="33">
        <f t="shared" si="596"/>
        <v>4.7380407285494254E-3</v>
      </c>
      <c r="K9549" s="33">
        <f t="shared" si="597"/>
        <v>4.7268339200013942E-3</v>
      </c>
      <c r="L9549" s="33">
        <f t="shared" si="598"/>
        <v>0.95919530715896661</v>
      </c>
      <c r="M9549" s="33">
        <f t="shared" si="599"/>
        <v>0.95466135024518151</v>
      </c>
    </row>
    <row r="9550" spans="1:13" ht="27.6">
      <c r="A9550" t="s">
        <v>164</v>
      </c>
      <c r="B9550" t="s">
        <v>112</v>
      </c>
      <c r="C9550" s="14" t="s">
        <v>384</v>
      </c>
      <c r="D9550" t="s">
        <v>112</v>
      </c>
      <c r="E9550" t="s">
        <v>483</v>
      </c>
      <c r="F9550" s="20">
        <v>2029</v>
      </c>
      <c r="G9550" s="20">
        <v>58</v>
      </c>
      <c r="H9550" s="11">
        <v>16526.136918654101</v>
      </c>
      <c r="I9550" s="10">
        <v>3191825.8390693199</v>
      </c>
      <c r="J9550" s="33">
        <f t="shared" si="596"/>
        <v>5.1776436910708238E-3</v>
      </c>
      <c r="K9550" s="33">
        <f t="shared" si="597"/>
        <v>5.164262797768493E-3</v>
      </c>
      <c r="L9550" s="33">
        <f t="shared" si="598"/>
        <v>0.95466135024518151</v>
      </c>
      <c r="M9550" s="33">
        <f t="shared" si="599"/>
        <v>0.94973122814964284</v>
      </c>
    </row>
    <row r="9551" spans="1:13" ht="27.6">
      <c r="A9551" t="s">
        <v>164</v>
      </c>
      <c r="B9551" t="s">
        <v>112</v>
      </c>
      <c r="C9551" s="14" t="s">
        <v>384</v>
      </c>
      <c r="D9551" t="s">
        <v>112</v>
      </c>
      <c r="E9551" t="s">
        <v>483</v>
      </c>
      <c r="F9551" s="20">
        <v>2029</v>
      </c>
      <c r="G9551" s="20">
        <v>59</v>
      </c>
      <c r="H9551" s="11">
        <v>17587.5322128681</v>
      </c>
      <c r="I9551" s="10">
        <v>3107273.0835812101</v>
      </c>
      <c r="J9551" s="33">
        <f t="shared" si="596"/>
        <v>5.660117968324184E-3</v>
      </c>
      <c r="K9551" s="33">
        <f t="shared" si="597"/>
        <v>5.6441296800385787E-3</v>
      </c>
      <c r="L9551" s="33">
        <f t="shared" si="598"/>
        <v>0.94973122814964284</v>
      </c>
      <c r="M9551" s="33">
        <f t="shared" si="599"/>
        <v>0.9443708219367839</v>
      </c>
    </row>
    <row r="9552" spans="1:13" ht="27.6">
      <c r="A9552" t="s">
        <v>164</v>
      </c>
      <c r="B9552" t="s">
        <v>112</v>
      </c>
      <c r="C9552" s="14" t="s">
        <v>384</v>
      </c>
      <c r="D9552" t="s">
        <v>112</v>
      </c>
      <c r="E9552" t="s">
        <v>483</v>
      </c>
      <c r="F9552" s="20">
        <v>2029</v>
      </c>
      <c r="G9552" s="20">
        <v>60</v>
      </c>
      <c r="H9552" s="11">
        <v>19030.448933651001</v>
      </c>
      <c r="I9552" s="10">
        <v>3013434.69861547</v>
      </c>
      <c r="J9552" s="33">
        <f t="shared" si="596"/>
        <v>6.315202032549299E-3</v>
      </c>
      <c r="K9552" s="33">
        <f t="shared" si="597"/>
        <v>6.2953030549166566E-3</v>
      </c>
      <c r="L9552" s="33">
        <f t="shared" si="598"/>
        <v>0.9443708219367839</v>
      </c>
      <c r="M9552" s="33">
        <f t="shared" si="599"/>
        <v>0.93842572141647107</v>
      </c>
    </row>
    <row r="9553" spans="1:13" ht="27.6">
      <c r="A9553" t="s">
        <v>164</v>
      </c>
      <c r="B9553" t="s">
        <v>112</v>
      </c>
      <c r="C9553" s="14" t="s">
        <v>384</v>
      </c>
      <c r="D9553" t="s">
        <v>112</v>
      </c>
      <c r="E9553" t="s">
        <v>483</v>
      </c>
      <c r="F9553" s="20">
        <v>2029</v>
      </c>
      <c r="G9553" s="20">
        <v>61</v>
      </c>
      <c r="H9553" s="11">
        <v>20021.7307920977</v>
      </c>
      <c r="I9553" s="10">
        <v>2899296.7663607402</v>
      </c>
      <c r="J9553" s="33">
        <f t="shared" si="596"/>
        <v>6.9057196987907547E-3</v>
      </c>
      <c r="K9553" s="33">
        <f t="shared" si="597"/>
        <v>6.8819300096527591E-3</v>
      </c>
      <c r="L9553" s="33">
        <f t="shared" si="598"/>
        <v>0.93842572141647107</v>
      </c>
      <c r="M9553" s="33">
        <f t="shared" si="599"/>
        <v>0.93196754128242498</v>
      </c>
    </row>
    <row r="9554" spans="1:13" ht="27.6">
      <c r="A9554" t="s">
        <v>164</v>
      </c>
      <c r="B9554" t="s">
        <v>112</v>
      </c>
      <c r="C9554" s="14" t="s">
        <v>384</v>
      </c>
      <c r="D9554" t="s">
        <v>112</v>
      </c>
      <c r="E9554" t="s">
        <v>483</v>
      </c>
      <c r="F9554" s="20">
        <v>2029</v>
      </c>
      <c r="G9554" s="20">
        <v>62</v>
      </c>
      <c r="H9554" s="11">
        <v>20833.845366007201</v>
      </c>
      <c r="I9554" s="10">
        <v>2754827.1939582098</v>
      </c>
      <c r="J9554" s="33">
        <f t="shared" si="596"/>
        <v>7.5626686899632973E-3</v>
      </c>
      <c r="K9554" s="33">
        <f t="shared" si="597"/>
        <v>7.534143664839843E-3</v>
      </c>
      <c r="L9554" s="33">
        <f t="shared" si="598"/>
        <v>0.93196754128242498</v>
      </c>
      <c r="M9554" s="33">
        <f t="shared" si="599"/>
        <v>0.9249459639354356</v>
      </c>
    </row>
    <row r="9555" spans="1:13" ht="27.6">
      <c r="A9555" t="s">
        <v>164</v>
      </c>
      <c r="B9555" t="s">
        <v>112</v>
      </c>
      <c r="C9555" s="14" t="s">
        <v>384</v>
      </c>
      <c r="D9555" t="s">
        <v>112</v>
      </c>
      <c r="E9555" t="s">
        <v>483</v>
      </c>
      <c r="F9555" s="20">
        <v>2029</v>
      </c>
      <c r="G9555" s="20">
        <v>63</v>
      </c>
      <c r="H9555" s="11">
        <v>21906.149651128399</v>
      </c>
      <c r="I9555" s="10">
        <v>2646414.93847185</v>
      </c>
      <c r="J9555" s="33">
        <f t="shared" si="596"/>
        <v>8.2776700405787166E-3</v>
      </c>
      <c r="K9555" s="33">
        <f t="shared" si="597"/>
        <v>8.2435044653735856E-3</v>
      </c>
      <c r="L9555" s="33">
        <f t="shared" si="598"/>
        <v>0.9249459639354356</v>
      </c>
      <c r="M9555" s="33">
        <f t="shared" si="599"/>
        <v>0.91732116775150452</v>
      </c>
    </row>
    <row r="9556" spans="1:13" ht="27.6">
      <c r="A9556" t="s">
        <v>164</v>
      </c>
      <c r="B9556" t="s">
        <v>112</v>
      </c>
      <c r="C9556" s="14" t="s">
        <v>384</v>
      </c>
      <c r="D9556" t="s">
        <v>112</v>
      </c>
      <c r="E9556" t="s">
        <v>483</v>
      </c>
      <c r="F9556" s="20">
        <v>2029</v>
      </c>
      <c r="G9556" s="20">
        <v>64</v>
      </c>
      <c r="H9556" s="11">
        <v>22808.732530472898</v>
      </c>
      <c r="I9556" s="10">
        <v>2516681.7120682099</v>
      </c>
      <c r="J9556" s="33">
        <f t="shared" si="596"/>
        <v>9.0630183471745712E-3</v>
      </c>
      <c r="K9556" s="33">
        <f t="shared" si="597"/>
        <v>9.0220729859459281E-3</v>
      </c>
      <c r="L9556" s="33">
        <f t="shared" si="598"/>
        <v>0.91732116775150452</v>
      </c>
      <c r="M9556" s="33">
        <f t="shared" si="599"/>
        <v>0.90904502922449726</v>
      </c>
    </row>
    <row r="9557" spans="1:13" ht="27.6">
      <c r="A9557" t="s">
        <v>164</v>
      </c>
      <c r="B9557" t="s">
        <v>112</v>
      </c>
      <c r="C9557" s="14" t="s">
        <v>384</v>
      </c>
      <c r="D9557" t="s">
        <v>112</v>
      </c>
      <c r="E9557" t="s">
        <v>483</v>
      </c>
      <c r="F9557" s="20">
        <v>2029</v>
      </c>
      <c r="G9557" s="20">
        <v>65</v>
      </c>
      <c r="H9557" s="11">
        <v>23041.077458080999</v>
      </c>
      <c r="I9557" s="10">
        <v>2387169.4502878198</v>
      </c>
      <c r="J9557" s="33">
        <f t="shared" si="596"/>
        <v>9.6520493990499695E-3</v>
      </c>
      <c r="K9557" s="33">
        <f t="shared" si="597"/>
        <v>9.6056178767777167E-3</v>
      </c>
      <c r="L9557" s="33">
        <f t="shared" si="598"/>
        <v>0.90904502922449726</v>
      </c>
      <c r="M9557" s="33">
        <f t="shared" si="599"/>
        <v>0.90031309004098248</v>
      </c>
    </row>
    <row r="9558" spans="1:13" ht="27.6">
      <c r="A9558" t="s">
        <v>164</v>
      </c>
      <c r="B9558" t="s">
        <v>112</v>
      </c>
      <c r="C9558" s="14" t="s">
        <v>384</v>
      </c>
      <c r="D9558" t="s">
        <v>112</v>
      </c>
      <c r="E9558" t="s">
        <v>483</v>
      </c>
      <c r="F9558" s="20">
        <v>2029</v>
      </c>
      <c r="G9558" s="20">
        <v>66</v>
      </c>
      <c r="H9558" s="11">
        <v>23939.275820083301</v>
      </c>
      <c r="I9558" s="10">
        <v>2262682.9879529402</v>
      </c>
      <c r="J9558" s="33">
        <f t="shared" si="596"/>
        <v>1.0580039690730727E-2</v>
      </c>
      <c r="K9558" s="33">
        <f t="shared" si="597"/>
        <v>1.0524267933230469E-2</v>
      </c>
      <c r="L9558" s="33">
        <f t="shared" si="598"/>
        <v>0.90031309004098248</v>
      </c>
      <c r="M9558" s="33">
        <f t="shared" si="599"/>
        <v>0.89083795385759657</v>
      </c>
    </row>
    <row r="9559" spans="1:13" ht="27.6">
      <c r="A9559" t="s">
        <v>164</v>
      </c>
      <c r="B9559" t="s">
        <v>112</v>
      </c>
      <c r="C9559" s="14" t="s">
        <v>384</v>
      </c>
      <c r="D9559" t="s">
        <v>112</v>
      </c>
      <c r="E9559" t="s">
        <v>483</v>
      </c>
      <c r="F9559" s="20">
        <v>2029</v>
      </c>
      <c r="G9559" s="20">
        <v>67</v>
      </c>
      <c r="H9559" s="11">
        <v>24605.521765744201</v>
      </c>
      <c r="I9559" s="10">
        <v>2113115.7941273302</v>
      </c>
      <c r="J9559" s="33">
        <f t="shared" si="596"/>
        <v>1.1644189984347608E-2</v>
      </c>
      <c r="K9559" s="33">
        <f t="shared" si="597"/>
        <v>1.1576658773713167E-2</v>
      </c>
      <c r="L9559" s="33">
        <f t="shared" si="598"/>
        <v>0.89083795385759657</v>
      </c>
      <c r="M9559" s="33">
        <f t="shared" si="599"/>
        <v>0.88052502684311429</v>
      </c>
    </row>
    <row r="9560" spans="1:13" ht="27.6">
      <c r="A9560" t="s">
        <v>164</v>
      </c>
      <c r="B9560" t="s">
        <v>112</v>
      </c>
      <c r="C9560" s="14" t="s">
        <v>384</v>
      </c>
      <c r="D9560" t="s">
        <v>112</v>
      </c>
      <c r="E9560" t="s">
        <v>483</v>
      </c>
      <c r="F9560" s="20">
        <v>2029</v>
      </c>
      <c r="G9560" s="20">
        <v>68</v>
      </c>
      <c r="H9560" s="11">
        <v>25398.396633084001</v>
      </c>
      <c r="I9560" s="10">
        <v>1988245.5184629101</v>
      </c>
      <c r="J9560" s="33">
        <f t="shared" si="596"/>
        <v>1.2774275811127798E-2</v>
      </c>
      <c r="K9560" s="33">
        <f t="shared" si="597"/>
        <v>1.2693031065430183E-2</v>
      </c>
      <c r="L9560" s="33">
        <f t="shared" si="598"/>
        <v>0.88052502684311429</v>
      </c>
      <c r="M9560" s="33">
        <f t="shared" si="599"/>
        <v>0.86934849532350589</v>
      </c>
    </row>
    <row r="9561" spans="1:13" ht="27.6">
      <c r="A9561" t="s">
        <v>164</v>
      </c>
      <c r="B9561" t="s">
        <v>112</v>
      </c>
      <c r="C9561" s="14" t="s">
        <v>384</v>
      </c>
      <c r="D9561" t="s">
        <v>112</v>
      </c>
      <c r="E9561" t="s">
        <v>483</v>
      </c>
      <c r="F9561" s="20">
        <v>2029</v>
      </c>
      <c r="G9561" s="20">
        <v>69</v>
      </c>
      <c r="H9561" s="11">
        <v>26083.325614796599</v>
      </c>
      <c r="I9561" s="10">
        <v>1859982.1093349201</v>
      </c>
      <c r="J9561" s="33">
        <f t="shared" si="596"/>
        <v>1.402342822755607E-2</v>
      </c>
      <c r="K9561" s="33">
        <f t="shared" si="597"/>
        <v>1.3925557984174164E-2</v>
      </c>
      <c r="L9561" s="33">
        <f t="shared" si="598"/>
        <v>0.86934849532350589</v>
      </c>
      <c r="M9561" s="33">
        <f t="shared" si="599"/>
        <v>0.85724233244342385</v>
      </c>
    </row>
    <row r="9562" spans="1:13" ht="27.6">
      <c r="A9562" t="s">
        <v>164</v>
      </c>
      <c r="B9562" t="s">
        <v>112</v>
      </c>
      <c r="C9562" s="14" t="s">
        <v>384</v>
      </c>
      <c r="D9562" t="s">
        <v>112</v>
      </c>
      <c r="E9562" t="s">
        <v>483</v>
      </c>
      <c r="F9562" s="20">
        <v>2030</v>
      </c>
      <c r="G9562" s="20">
        <v>30</v>
      </c>
      <c r="H9562" s="11">
        <v>954.561909011068</v>
      </c>
      <c r="I9562" s="10">
        <v>4327148.80938421</v>
      </c>
      <c r="J9562" s="33">
        <f t="shared" si="596"/>
        <v>2.2059835495856457E-4</v>
      </c>
      <c r="K9562" s="33">
        <f t="shared" si="597"/>
        <v>2.2057402493058653E-4</v>
      </c>
      <c r="L9562" s="33">
        <f t="shared" si="598"/>
        <v>1</v>
      </c>
      <c r="M9562" s="33">
        <f t="shared" si="599"/>
        <v>0.99977942597506941</v>
      </c>
    </row>
    <row r="9563" spans="1:13" ht="27.6">
      <c r="A9563" t="s">
        <v>164</v>
      </c>
      <c r="B9563" t="s">
        <v>112</v>
      </c>
      <c r="C9563" s="14" t="s">
        <v>384</v>
      </c>
      <c r="D9563" t="s">
        <v>112</v>
      </c>
      <c r="E9563" t="s">
        <v>483</v>
      </c>
      <c r="F9563" s="20">
        <v>2030</v>
      </c>
      <c r="G9563" s="20">
        <v>31</v>
      </c>
      <c r="H9563" s="11">
        <v>1095.8151592634399</v>
      </c>
      <c r="I9563" s="10">
        <v>4347585.9586936599</v>
      </c>
      <c r="J9563" s="33">
        <f t="shared" si="596"/>
        <v>2.5205140730390636E-4</v>
      </c>
      <c r="K9563" s="33">
        <f t="shared" si="597"/>
        <v>2.520196450165324E-4</v>
      </c>
      <c r="L9563" s="33">
        <f t="shared" si="598"/>
        <v>0.99977942597506941</v>
      </c>
      <c r="M9563" s="33">
        <f t="shared" si="599"/>
        <v>0.99952746191904029</v>
      </c>
    </row>
    <row r="9564" spans="1:13" ht="27.6">
      <c r="A9564" t="s">
        <v>164</v>
      </c>
      <c r="B9564" t="s">
        <v>112</v>
      </c>
      <c r="C9564" s="14" t="s">
        <v>384</v>
      </c>
      <c r="D9564" t="s">
        <v>112</v>
      </c>
      <c r="E9564" t="s">
        <v>483</v>
      </c>
      <c r="F9564" s="20">
        <v>2030</v>
      </c>
      <c r="G9564" s="20">
        <v>32</v>
      </c>
      <c r="H9564" s="11">
        <v>1169.03203808486</v>
      </c>
      <c r="I9564" s="10">
        <v>4407855.66705833</v>
      </c>
      <c r="J9564" s="33">
        <f t="shared" si="596"/>
        <v>2.652155892538643E-4</v>
      </c>
      <c r="K9564" s="33">
        <f t="shared" si="597"/>
        <v>2.6518042270839981E-4</v>
      </c>
      <c r="L9564" s="33">
        <f t="shared" si="598"/>
        <v>0.99952746191904029</v>
      </c>
      <c r="M9564" s="33">
        <f t="shared" si="599"/>
        <v>0.99926240680417999</v>
      </c>
    </row>
    <row r="9565" spans="1:13" ht="27.6">
      <c r="A9565" t="s">
        <v>164</v>
      </c>
      <c r="B9565" t="s">
        <v>112</v>
      </c>
      <c r="C9565" s="14" t="s">
        <v>384</v>
      </c>
      <c r="D9565" t="s">
        <v>112</v>
      </c>
      <c r="E9565" t="s">
        <v>483</v>
      </c>
      <c r="F9565" s="20">
        <v>2030</v>
      </c>
      <c r="G9565" s="20">
        <v>33</v>
      </c>
      <c r="H9565" s="11">
        <v>1474.4902891393499</v>
      </c>
      <c r="I9565" s="10">
        <v>4548815.2080302602</v>
      </c>
      <c r="J9565" s="33">
        <f t="shared" si="596"/>
        <v>3.2414820600677632E-4</v>
      </c>
      <c r="K9565" s="33">
        <f t="shared" si="597"/>
        <v>3.2409567565305775E-4</v>
      </c>
      <c r="L9565" s="33">
        <f t="shared" si="598"/>
        <v>0.99926240680417999</v>
      </c>
      <c r="M9565" s="33">
        <f t="shared" si="599"/>
        <v>0.99893855017929212</v>
      </c>
    </row>
    <row r="9566" spans="1:13" ht="27.6">
      <c r="A9566" t="s">
        <v>164</v>
      </c>
      <c r="B9566" t="s">
        <v>112</v>
      </c>
      <c r="C9566" s="14" t="s">
        <v>384</v>
      </c>
      <c r="D9566" t="s">
        <v>112</v>
      </c>
      <c r="E9566" t="s">
        <v>483</v>
      </c>
      <c r="F9566" s="20">
        <v>2030</v>
      </c>
      <c r="G9566" s="20">
        <v>34</v>
      </c>
      <c r="H9566" s="11">
        <v>1547.2120886667001</v>
      </c>
      <c r="I9566" s="10">
        <v>4506005.5220751502</v>
      </c>
      <c r="J9566" s="33">
        <f t="shared" si="596"/>
        <v>3.4336666501779225E-4</v>
      </c>
      <c r="K9566" s="33">
        <f t="shared" si="597"/>
        <v>3.4330772143109645E-4</v>
      </c>
      <c r="L9566" s="33">
        <f t="shared" si="598"/>
        <v>0.99893855017929212</v>
      </c>
      <c r="M9566" s="33">
        <f t="shared" si="599"/>
        <v>0.99859560686178039</v>
      </c>
    </row>
    <row r="9567" spans="1:13" ht="27.6">
      <c r="A9567" t="s">
        <v>164</v>
      </c>
      <c r="B9567" t="s">
        <v>112</v>
      </c>
      <c r="C9567" s="14" t="s">
        <v>384</v>
      </c>
      <c r="D9567" t="s">
        <v>112</v>
      </c>
      <c r="E9567" t="s">
        <v>483</v>
      </c>
      <c r="F9567" s="20">
        <v>2030</v>
      </c>
      <c r="G9567" s="20">
        <v>35</v>
      </c>
      <c r="H9567" s="11">
        <v>2069.2213985969902</v>
      </c>
      <c r="I9567" s="10">
        <v>4433000.4280584101</v>
      </c>
      <c r="J9567" s="33">
        <f t="shared" si="596"/>
        <v>4.667767197810263E-4</v>
      </c>
      <c r="K9567" s="33">
        <f t="shared" si="597"/>
        <v>4.666677964761945E-4</v>
      </c>
      <c r="L9567" s="33">
        <f t="shared" si="598"/>
        <v>0.99859560686178039</v>
      </c>
      <c r="M9567" s="33">
        <f t="shared" si="599"/>
        <v>0.99812959445035543</v>
      </c>
    </row>
    <row r="9568" spans="1:13" ht="27.6">
      <c r="A9568" t="s">
        <v>164</v>
      </c>
      <c r="B9568" t="s">
        <v>112</v>
      </c>
      <c r="C9568" s="14" t="s">
        <v>384</v>
      </c>
      <c r="D9568" t="s">
        <v>112</v>
      </c>
      <c r="E9568" t="s">
        <v>483</v>
      </c>
      <c r="F9568" s="20">
        <v>2030</v>
      </c>
      <c r="G9568" s="20">
        <v>36</v>
      </c>
      <c r="H9568" s="11">
        <v>2183.9802198142602</v>
      </c>
      <c r="I9568" s="10">
        <v>4375259.1812233403</v>
      </c>
      <c r="J9568" s="33">
        <f t="shared" si="596"/>
        <v>4.9916590751627435E-4</v>
      </c>
      <c r="K9568" s="33">
        <f t="shared" si="597"/>
        <v>4.9904134494127561E-4</v>
      </c>
      <c r="L9568" s="33">
        <f t="shared" si="598"/>
        <v>0.99812959445035543</v>
      </c>
      <c r="M9568" s="33">
        <f t="shared" si="599"/>
        <v>0.99763148651511524</v>
      </c>
    </row>
    <row r="9569" spans="1:13" ht="27.6">
      <c r="A9569" t="s">
        <v>164</v>
      </c>
      <c r="B9569" t="s">
        <v>112</v>
      </c>
      <c r="C9569" s="14" t="s">
        <v>384</v>
      </c>
      <c r="D9569" t="s">
        <v>112</v>
      </c>
      <c r="E9569" t="s">
        <v>483</v>
      </c>
      <c r="F9569" s="20">
        <v>2030</v>
      </c>
      <c r="G9569" s="20">
        <v>37</v>
      </c>
      <c r="H9569" s="11">
        <v>2313.1873215447299</v>
      </c>
      <c r="I9569" s="10">
        <v>4321578.0387858003</v>
      </c>
      <c r="J9569" s="33">
        <f t="shared" si="596"/>
        <v>5.3526450310142915E-4</v>
      </c>
      <c r="K9569" s="33">
        <f t="shared" si="597"/>
        <v>5.3512127461352588E-4</v>
      </c>
      <c r="L9569" s="33">
        <f t="shared" si="598"/>
        <v>0.99763148651511524</v>
      </c>
      <c r="M9569" s="33">
        <f t="shared" si="599"/>
        <v>0.99709763268245666</v>
      </c>
    </row>
    <row r="9570" spans="1:13" ht="27.6">
      <c r="A9570" t="s">
        <v>164</v>
      </c>
      <c r="B9570" t="s">
        <v>112</v>
      </c>
      <c r="C9570" s="14" t="s">
        <v>384</v>
      </c>
      <c r="D9570" t="s">
        <v>112</v>
      </c>
      <c r="E9570" t="s">
        <v>483</v>
      </c>
      <c r="F9570" s="20">
        <v>2030</v>
      </c>
      <c r="G9570" s="20">
        <v>38</v>
      </c>
      <c r="H9570" s="11">
        <v>2505.2270280912398</v>
      </c>
      <c r="I9570" s="10">
        <v>4359270.4407309303</v>
      </c>
      <c r="J9570" s="33">
        <f t="shared" si="596"/>
        <v>5.7468951792566045E-4</v>
      </c>
      <c r="K9570" s="33">
        <f t="shared" si="597"/>
        <v>5.7452441553373923E-4</v>
      </c>
      <c r="L9570" s="33">
        <f t="shared" si="598"/>
        <v>0.99709763268245666</v>
      </c>
      <c r="M9570" s="33">
        <f t="shared" si="599"/>
        <v>0.99652477574780973</v>
      </c>
    </row>
    <row r="9571" spans="1:13" ht="27.6">
      <c r="A9571" t="s">
        <v>164</v>
      </c>
      <c r="B9571" t="s">
        <v>112</v>
      </c>
      <c r="C9571" s="14" t="s">
        <v>384</v>
      </c>
      <c r="D9571" t="s">
        <v>112</v>
      </c>
      <c r="E9571" t="s">
        <v>483</v>
      </c>
      <c r="F9571" s="20">
        <v>2030</v>
      </c>
      <c r="G9571" s="20">
        <v>39</v>
      </c>
      <c r="H9571" s="11">
        <v>2707.01984507836</v>
      </c>
      <c r="I9571" s="10">
        <v>4377237.8515259102</v>
      </c>
      <c r="J9571" s="33">
        <f t="shared" si="596"/>
        <v>6.1843106015696395E-4</v>
      </c>
      <c r="K9571" s="33">
        <f t="shared" si="597"/>
        <v>6.18239871083337E-4</v>
      </c>
      <c r="L9571" s="33">
        <f t="shared" si="598"/>
        <v>0.99652477574780973</v>
      </c>
      <c r="M9571" s="33">
        <f t="shared" si="599"/>
        <v>0.99590868439892011</v>
      </c>
    </row>
    <row r="9572" spans="1:13" ht="27.6">
      <c r="A9572" t="s">
        <v>164</v>
      </c>
      <c r="B9572" t="s">
        <v>112</v>
      </c>
      <c r="C9572" s="14" t="s">
        <v>384</v>
      </c>
      <c r="D9572" t="s">
        <v>112</v>
      </c>
      <c r="E9572" t="s">
        <v>483</v>
      </c>
      <c r="F9572" s="20">
        <v>2030</v>
      </c>
      <c r="G9572" s="20">
        <v>40</v>
      </c>
      <c r="H9572" s="11">
        <v>5117.9545902281998</v>
      </c>
      <c r="I9572" s="10">
        <v>6445507.7158863703</v>
      </c>
      <c r="J9572" s="33">
        <f t="shared" si="596"/>
        <v>7.9403435940567969E-4</v>
      </c>
      <c r="K9572" s="33">
        <f t="shared" si="597"/>
        <v>7.9371919754567255E-4</v>
      </c>
      <c r="L9572" s="33">
        <f t="shared" si="598"/>
        <v>0.99590868439892011</v>
      </c>
      <c r="M9572" s="33">
        <f t="shared" si="599"/>
        <v>0.99511821255711019</v>
      </c>
    </row>
    <row r="9573" spans="1:13" ht="27.6">
      <c r="A9573" t="s">
        <v>164</v>
      </c>
      <c r="B9573" t="s">
        <v>112</v>
      </c>
      <c r="C9573" s="14" t="s">
        <v>384</v>
      </c>
      <c r="D9573" t="s">
        <v>112</v>
      </c>
      <c r="E9573" t="s">
        <v>483</v>
      </c>
      <c r="F9573" s="20">
        <v>2030</v>
      </c>
      <c r="G9573" s="20">
        <v>41</v>
      </c>
      <c r="H9573" s="11">
        <v>3899.01871072117</v>
      </c>
      <c r="I9573" s="10">
        <v>4334862.1884234399</v>
      </c>
      <c r="J9573" s="33">
        <f t="shared" si="596"/>
        <v>8.9945620904253402E-4</v>
      </c>
      <c r="K9573" s="33">
        <f t="shared" si="597"/>
        <v>8.9905181955918234E-4</v>
      </c>
      <c r="L9573" s="33">
        <f t="shared" si="598"/>
        <v>0.99511821255711019</v>
      </c>
      <c r="M9573" s="33">
        <f t="shared" si="599"/>
        <v>0.99422354971743421</v>
      </c>
    </row>
    <row r="9574" spans="1:13" ht="27.6">
      <c r="A9574" t="s">
        <v>164</v>
      </c>
      <c r="B9574" t="s">
        <v>112</v>
      </c>
      <c r="C9574" s="14" t="s">
        <v>384</v>
      </c>
      <c r="D9574" t="s">
        <v>112</v>
      </c>
      <c r="E9574" t="s">
        <v>483</v>
      </c>
      <c r="F9574" s="20">
        <v>2030</v>
      </c>
      <c r="G9574" s="20">
        <v>42</v>
      </c>
      <c r="H9574" s="11">
        <v>4210.9443670180299</v>
      </c>
      <c r="I9574" s="10">
        <v>4318004.0013851402</v>
      </c>
      <c r="J9574" s="33">
        <f t="shared" si="596"/>
        <v>9.7520622159387362E-4</v>
      </c>
      <c r="K9574" s="33">
        <f t="shared" si="597"/>
        <v>9.7473086254351582E-4</v>
      </c>
      <c r="L9574" s="33">
        <f t="shared" si="598"/>
        <v>0.99422354971743421</v>
      </c>
      <c r="M9574" s="33">
        <f t="shared" si="599"/>
        <v>0.99325444933925711</v>
      </c>
    </row>
    <row r="9575" spans="1:13" ht="27.6">
      <c r="A9575" t="s">
        <v>164</v>
      </c>
      <c r="B9575" t="s">
        <v>112</v>
      </c>
      <c r="C9575" s="14" t="s">
        <v>384</v>
      </c>
      <c r="D9575" t="s">
        <v>112</v>
      </c>
      <c r="E9575" t="s">
        <v>483</v>
      </c>
      <c r="F9575" s="20">
        <v>2030</v>
      </c>
      <c r="G9575" s="20">
        <v>43</v>
      </c>
      <c r="H9575" s="11">
        <v>4441.4576753518204</v>
      </c>
      <c r="I9575" s="10">
        <v>4185589.6639859001</v>
      </c>
      <c r="J9575" s="33">
        <f t="shared" si="596"/>
        <v>1.0611306964864442E-3</v>
      </c>
      <c r="K9575" s="33">
        <f t="shared" si="597"/>
        <v>1.0605678963946374E-3</v>
      </c>
      <c r="L9575" s="33">
        <f t="shared" si="598"/>
        <v>0.99325444933925711</v>
      </c>
      <c r="M9575" s="33">
        <f t="shared" si="599"/>
        <v>0.99220103555733674</v>
      </c>
    </row>
    <row r="9576" spans="1:13" ht="27.6">
      <c r="A9576" t="s">
        <v>164</v>
      </c>
      <c r="B9576" t="s">
        <v>112</v>
      </c>
      <c r="C9576" s="14" t="s">
        <v>384</v>
      </c>
      <c r="D9576" t="s">
        <v>112</v>
      </c>
      <c r="E9576" t="s">
        <v>483</v>
      </c>
      <c r="F9576" s="20">
        <v>2030</v>
      </c>
      <c r="G9576" s="20">
        <v>44</v>
      </c>
      <c r="H9576" s="11">
        <v>4806.0872962652902</v>
      </c>
      <c r="I9576" s="10">
        <v>4150797.3694706899</v>
      </c>
      <c r="J9576" s="33">
        <f t="shared" si="596"/>
        <v>1.1578708543120626E-3</v>
      </c>
      <c r="K9576" s="33">
        <f t="shared" si="597"/>
        <v>1.1572007804990792E-3</v>
      </c>
      <c r="L9576" s="33">
        <f t="shared" si="598"/>
        <v>0.99220103555733674</v>
      </c>
      <c r="M9576" s="33">
        <f t="shared" si="599"/>
        <v>0.9910528597445778</v>
      </c>
    </row>
    <row r="9577" spans="1:13" ht="27.6">
      <c r="A9577" t="s">
        <v>164</v>
      </c>
      <c r="B9577" t="s">
        <v>112</v>
      </c>
      <c r="C9577" s="14" t="s">
        <v>384</v>
      </c>
      <c r="D9577" t="s">
        <v>112</v>
      </c>
      <c r="E9577" t="s">
        <v>483</v>
      </c>
      <c r="F9577" s="20">
        <v>2030</v>
      </c>
      <c r="G9577" s="20">
        <v>45</v>
      </c>
      <c r="H9577" s="11">
        <v>6304.0705807260101</v>
      </c>
      <c r="I9577" s="10">
        <v>4209505.0049958602</v>
      </c>
      <c r="J9577" s="33">
        <f t="shared" si="596"/>
        <v>1.4975800178986152E-3</v>
      </c>
      <c r="K9577" s="33">
        <f t="shared" si="597"/>
        <v>1.4964592045160208E-3</v>
      </c>
      <c r="L9577" s="33">
        <f t="shared" si="598"/>
        <v>0.9910528597445778</v>
      </c>
      <c r="M9577" s="33">
        <f t="shared" si="599"/>
        <v>0.98956978957045105</v>
      </c>
    </row>
    <row r="9578" spans="1:13" ht="27.6">
      <c r="A9578" t="s">
        <v>164</v>
      </c>
      <c r="B9578" t="s">
        <v>112</v>
      </c>
      <c r="C9578" s="14" t="s">
        <v>384</v>
      </c>
      <c r="D9578" t="s">
        <v>112</v>
      </c>
      <c r="E9578" t="s">
        <v>483</v>
      </c>
      <c r="F9578" s="20">
        <v>2030</v>
      </c>
      <c r="G9578" s="20">
        <v>46</v>
      </c>
      <c r="H9578" s="11">
        <v>7040.1957266888703</v>
      </c>
      <c r="I9578" s="10">
        <v>4292137.7789613297</v>
      </c>
      <c r="J9578" s="33">
        <f t="shared" si="596"/>
        <v>1.6402538989306521E-3</v>
      </c>
      <c r="K9578" s="33">
        <f t="shared" si="597"/>
        <v>1.6389094177015062E-3</v>
      </c>
      <c r="L9578" s="33">
        <f t="shared" si="598"/>
        <v>0.98956978957045105</v>
      </c>
      <c r="M9578" s="33">
        <f t="shared" si="599"/>
        <v>0.9879479743228512</v>
      </c>
    </row>
    <row r="9579" spans="1:13" ht="27.6">
      <c r="A9579" t="s">
        <v>164</v>
      </c>
      <c r="B9579" t="s">
        <v>112</v>
      </c>
      <c r="C9579" s="14" t="s">
        <v>384</v>
      </c>
      <c r="D9579" t="s">
        <v>112</v>
      </c>
      <c r="E9579" t="s">
        <v>483</v>
      </c>
      <c r="F9579" s="20">
        <v>2030</v>
      </c>
      <c r="G9579" s="20">
        <v>47</v>
      </c>
      <c r="H9579" s="11">
        <v>7668.8709571623003</v>
      </c>
      <c r="I9579" s="10">
        <v>4266832.2253415603</v>
      </c>
      <c r="J9579" s="33">
        <f t="shared" si="596"/>
        <v>1.7973218894371706E-3</v>
      </c>
      <c r="K9579" s="33">
        <f t="shared" si="597"/>
        <v>1.7957076736833111E-3</v>
      </c>
      <c r="L9579" s="33">
        <f t="shared" si="598"/>
        <v>0.9879479743228512</v>
      </c>
      <c r="M9579" s="33">
        <f t="shared" si="599"/>
        <v>0.98617390856415976</v>
      </c>
    </row>
    <row r="9580" spans="1:13" ht="27.6">
      <c r="A9580" t="s">
        <v>164</v>
      </c>
      <c r="B9580" t="s">
        <v>112</v>
      </c>
      <c r="C9580" s="14" t="s">
        <v>384</v>
      </c>
      <c r="D9580" t="s">
        <v>112</v>
      </c>
      <c r="E9580" t="s">
        <v>483</v>
      </c>
      <c r="F9580" s="20">
        <v>2030</v>
      </c>
      <c r="G9580" s="20">
        <v>48</v>
      </c>
      <c r="H9580" s="11">
        <v>8136.1314530412901</v>
      </c>
      <c r="I9580" s="10">
        <v>4129226.8768294798</v>
      </c>
      <c r="J9580" s="33">
        <f t="shared" si="596"/>
        <v>1.9703764641017759E-3</v>
      </c>
      <c r="K9580" s="33">
        <f t="shared" si="597"/>
        <v>1.9684365467282916E-3</v>
      </c>
      <c r="L9580" s="33">
        <f t="shared" si="598"/>
        <v>0.98617390856415976</v>
      </c>
      <c r="M9580" s="33">
        <f t="shared" si="599"/>
        <v>0.98423268780111217</v>
      </c>
    </row>
    <row r="9581" spans="1:13" ht="27.6">
      <c r="A9581" t="s">
        <v>164</v>
      </c>
      <c r="B9581" t="s">
        <v>112</v>
      </c>
      <c r="C9581" s="14" t="s">
        <v>384</v>
      </c>
      <c r="D9581" t="s">
        <v>112</v>
      </c>
      <c r="E9581" t="s">
        <v>483</v>
      </c>
      <c r="F9581" s="20">
        <v>2030</v>
      </c>
      <c r="G9581" s="20">
        <v>49</v>
      </c>
      <c r="H9581" s="11">
        <v>8744.2117626178406</v>
      </c>
      <c r="I9581" s="10">
        <v>4053745.6943000802</v>
      </c>
      <c r="J9581" s="33">
        <f t="shared" si="596"/>
        <v>2.1570696393000094E-3</v>
      </c>
      <c r="K9581" s="33">
        <f t="shared" si="597"/>
        <v>2.1547448364732658E-3</v>
      </c>
      <c r="L9581" s="33">
        <f t="shared" si="598"/>
        <v>0.98423268780111217</v>
      </c>
      <c r="M9581" s="33">
        <f t="shared" si="599"/>
        <v>0.98211191749918447</v>
      </c>
    </row>
    <row r="9582" spans="1:13" ht="27.6">
      <c r="A9582" t="s">
        <v>164</v>
      </c>
      <c r="B9582" t="s">
        <v>112</v>
      </c>
      <c r="C9582" s="14" t="s">
        <v>384</v>
      </c>
      <c r="D9582" t="s">
        <v>112</v>
      </c>
      <c r="E9582" t="s">
        <v>483</v>
      </c>
      <c r="F9582" s="20">
        <v>2030</v>
      </c>
      <c r="G9582" s="20">
        <v>50</v>
      </c>
      <c r="H9582" s="11">
        <v>10030.980368831901</v>
      </c>
      <c r="I9582" s="10">
        <v>3993936.4374374901</v>
      </c>
      <c r="J9582" s="33">
        <f t="shared" si="596"/>
        <v>2.5115523308798021E-3</v>
      </c>
      <c r="K9582" s="33">
        <f t="shared" si="597"/>
        <v>2.5084010221021469E-3</v>
      </c>
      <c r="L9582" s="33">
        <f t="shared" si="598"/>
        <v>0.98211191749918447</v>
      </c>
      <c r="M9582" s="33">
        <f t="shared" si="599"/>
        <v>0.9796483869615108</v>
      </c>
    </row>
    <row r="9583" spans="1:13" ht="27.6">
      <c r="A9583" t="s">
        <v>164</v>
      </c>
      <c r="B9583" t="s">
        <v>112</v>
      </c>
      <c r="C9583" s="14" t="s">
        <v>384</v>
      </c>
      <c r="D9583" t="s">
        <v>112</v>
      </c>
      <c r="E9583" t="s">
        <v>483</v>
      </c>
      <c r="F9583" s="20">
        <v>2030</v>
      </c>
      <c r="G9583" s="20">
        <v>51</v>
      </c>
      <c r="H9583" s="11">
        <v>10778.3750459237</v>
      </c>
      <c r="I9583" s="10">
        <v>3927681.7423788002</v>
      </c>
      <c r="J9583" s="33">
        <f t="shared" si="596"/>
        <v>2.7442078439369115E-3</v>
      </c>
      <c r="K9583" s="33">
        <f t="shared" si="597"/>
        <v>2.7404459475202092E-3</v>
      </c>
      <c r="L9583" s="33">
        <f t="shared" si="598"/>
        <v>0.9796483869615108</v>
      </c>
      <c r="M9583" s="33">
        <f t="shared" si="599"/>
        <v>0.97696371350946742</v>
      </c>
    </row>
    <row r="9584" spans="1:13" ht="27.6">
      <c r="A9584" t="s">
        <v>164</v>
      </c>
      <c r="B9584" t="s">
        <v>112</v>
      </c>
      <c r="C9584" s="14" t="s">
        <v>384</v>
      </c>
      <c r="D9584" t="s">
        <v>112</v>
      </c>
      <c r="E9584" t="s">
        <v>483</v>
      </c>
      <c r="F9584" s="20">
        <v>2030</v>
      </c>
      <c r="G9584" s="20">
        <v>52</v>
      </c>
      <c r="H9584" s="11">
        <v>11518.2292636781</v>
      </c>
      <c r="I9584" s="10">
        <v>3842752.6901234002</v>
      </c>
      <c r="J9584" s="33">
        <f t="shared" si="596"/>
        <v>2.9973902024145668E-3</v>
      </c>
      <c r="K9584" s="33">
        <f t="shared" si="597"/>
        <v>2.9929025133066389E-3</v>
      </c>
      <c r="L9584" s="33">
        <f t="shared" si="598"/>
        <v>0.97696371350946742</v>
      </c>
      <c r="M9584" s="33">
        <f t="shared" si="599"/>
        <v>0.97403975635589557</v>
      </c>
    </row>
    <row r="9585" spans="1:13" ht="27.6">
      <c r="A9585" t="s">
        <v>164</v>
      </c>
      <c r="B9585" t="s">
        <v>112</v>
      </c>
      <c r="C9585" s="14" t="s">
        <v>384</v>
      </c>
      <c r="D9585" t="s">
        <v>112</v>
      </c>
      <c r="E9585" t="s">
        <v>483</v>
      </c>
      <c r="F9585" s="20">
        <v>2030</v>
      </c>
      <c r="G9585" s="20">
        <v>53</v>
      </c>
      <c r="H9585" s="11">
        <v>12369.665213516801</v>
      </c>
      <c r="I9585" s="10">
        <v>3774680.7665756498</v>
      </c>
      <c r="J9585" s="33">
        <f t="shared" si="596"/>
        <v>3.2770096276879142E-3</v>
      </c>
      <c r="K9585" s="33">
        <f t="shared" si="597"/>
        <v>3.2716460920235724E-3</v>
      </c>
      <c r="L9585" s="33">
        <f t="shared" si="598"/>
        <v>0.97403975635589557</v>
      </c>
      <c r="M9585" s="33">
        <f t="shared" si="599"/>
        <v>0.97085304299353825</v>
      </c>
    </row>
    <row r="9586" spans="1:13" ht="27.6">
      <c r="A9586" t="s">
        <v>164</v>
      </c>
      <c r="B9586" t="s">
        <v>112</v>
      </c>
      <c r="C9586" s="14" t="s">
        <v>384</v>
      </c>
      <c r="D9586" t="s">
        <v>112</v>
      </c>
      <c r="E9586" t="s">
        <v>483</v>
      </c>
      <c r="F9586" s="20">
        <v>2030</v>
      </c>
      <c r="G9586" s="20">
        <v>54</v>
      </c>
      <c r="H9586" s="11">
        <v>13222.0731587838</v>
      </c>
      <c r="I9586" s="10">
        <v>3694700.6529049398</v>
      </c>
      <c r="J9586" s="33">
        <f t="shared" si="596"/>
        <v>3.5786588416541979E-3</v>
      </c>
      <c r="K9586" s="33">
        <f t="shared" si="597"/>
        <v>3.5722630738002081E-3</v>
      </c>
      <c r="L9586" s="33">
        <f t="shared" si="598"/>
        <v>0.97085304299353825</v>
      </c>
      <c r="M9586" s="33">
        <f t="shared" si="599"/>
        <v>0.96738490051796588</v>
      </c>
    </row>
    <row r="9587" spans="1:13" ht="27.6">
      <c r="A9587" t="s">
        <v>164</v>
      </c>
      <c r="B9587" t="s">
        <v>112</v>
      </c>
      <c r="C9587" s="14" t="s">
        <v>384</v>
      </c>
      <c r="D9587" t="s">
        <v>112</v>
      </c>
      <c r="E9587" t="s">
        <v>483</v>
      </c>
      <c r="F9587" s="20">
        <v>2030</v>
      </c>
      <c r="G9587" s="20">
        <v>55</v>
      </c>
      <c r="H9587" s="11">
        <v>14266.7977168917</v>
      </c>
      <c r="I9587" s="10">
        <v>3613848.5512818401</v>
      </c>
      <c r="J9587" s="33">
        <f t="shared" si="596"/>
        <v>3.9478128411970211E-3</v>
      </c>
      <c r="K9587" s="33">
        <f t="shared" si="597"/>
        <v>3.9400304725623059E-3</v>
      </c>
      <c r="L9587" s="33">
        <f t="shared" si="598"/>
        <v>0.96738490051796588</v>
      </c>
      <c r="M9587" s="33">
        <f t="shared" si="599"/>
        <v>0.96357337453122849</v>
      </c>
    </row>
    <row r="9588" spans="1:13" ht="27.6">
      <c r="A9588" t="s">
        <v>164</v>
      </c>
      <c r="B9588" t="s">
        <v>112</v>
      </c>
      <c r="C9588" s="14" t="s">
        <v>384</v>
      </c>
      <c r="D9588" t="s">
        <v>112</v>
      </c>
      <c r="E9588" t="s">
        <v>483</v>
      </c>
      <c r="F9588" s="20">
        <v>2030</v>
      </c>
      <c r="G9588" s="20">
        <v>56</v>
      </c>
      <c r="H9588" s="11">
        <v>15111.1298706774</v>
      </c>
      <c r="I9588" s="10">
        <v>3505138.0067696301</v>
      </c>
      <c r="J9588" s="33">
        <f t="shared" si="596"/>
        <v>4.311136919999326E-3</v>
      </c>
      <c r="K9588" s="33">
        <f t="shared" si="597"/>
        <v>4.3018573092414858E-3</v>
      </c>
      <c r="L9588" s="33">
        <f t="shared" si="598"/>
        <v>0.96357337453122849</v>
      </c>
      <c r="M9588" s="33">
        <f t="shared" si="599"/>
        <v>0.95942821936701084</v>
      </c>
    </row>
    <row r="9589" spans="1:13" ht="27.6">
      <c r="A9589" t="s">
        <v>164</v>
      </c>
      <c r="B9589" t="s">
        <v>112</v>
      </c>
      <c r="C9589" s="14" t="s">
        <v>384</v>
      </c>
      <c r="D9589" t="s">
        <v>112</v>
      </c>
      <c r="E9589" t="s">
        <v>483</v>
      </c>
      <c r="F9589" s="20">
        <v>2030</v>
      </c>
      <c r="G9589" s="20">
        <v>57</v>
      </c>
      <c r="H9589" s="11">
        <v>16276.5004916135</v>
      </c>
      <c r="I9589" s="10">
        <v>3456075.4889346301</v>
      </c>
      <c r="J9589" s="33">
        <f t="shared" si="596"/>
        <v>4.7095326892384794E-3</v>
      </c>
      <c r="K9589" s="33">
        <f t="shared" si="597"/>
        <v>4.6984602290204291E-3</v>
      </c>
      <c r="L9589" s="33">
        <f t="shared" si="598"/>
        <v>0.95942821936701084</v>
      </c>
      <c r="M9589" s="33">
        <f t="shared" si="599"/>
        <v>0.954920384035715</v>
      </c>
    </row>
    <row r="9590" spans="1:13" ht="27.6">
      <c r="A9590" t="s">
        <v>164</v>
      </c>
      <c r="B9590" t="s">
        <v>112</v>
      </c>
      <c r="C9590" s="14" t="s">
        <v>384</v>
      </c>
      <c r="D9590" t="s">
        <v>112</v>
      </c>
      <c r="E9590" t="s">
        <v>483</v>
      </c>
      <c r="F9590" s="20">
        <v>2030</v>
      </c>
      <c r="G9590" s="20">
        <v>58</v>
      </c>
      <c r="H9590" s="11">
        <v>16724.1934650478</v>
      </c>
      <c r="I9590" s="10">
        <v>3245279.0755265299</v>
      </c>
      <c r="J9590" s="33">
        <f t="shared" si="596"/>
        <v>5.1533914575079753E-3</v>
      </c>
      <c r="K9590" s="33">
        <f t="shared" si="597"/>
        <v>5.1401355165441309E-3</v>
      </c>
      <c r="L9590" s="33">
        <f t="shared" si="598"/>
        <v>0.954920384035715</v>
      </c>
      <c r="M9590" s="33">
        <f t="shared" si="599"/>
        <v>0.95001196385426101</v>
      </c>
    </row>
    <row r="9591" spans="1:13" ht="27.6">
      <c r="A9591" t="s">
        <v>164</v>
      </c>
      <c r="B9591" t="s">
        <v>112</v>
      </c>
      <c r="C9591" s="14" t="s">
        <v>384</v>
      </c>
      <c r="D9591" t="s">
        <v>112</v>
      </c>
      <c r="E9591" t="s">
        <v>483</v>
      </c>
      <c r="F9591" s="20">
        <v>2030</v>
      </c>
      <c r="G9591" s="20">
        <v>59</v>
      </c>
      <c r="H9591" s="11">
        <v>17772.396986845601</v>
      </c>
      <c r="I9591" s="10">
        <v>3154199.9986649598</v>
      </c>
      <c r="J9591" s="33">
        <f t="shared" si="596"/>
        <v>5.6345181010614134E-3</v>
      </c>
      <c r="K9591" s="33">
        <f t="shared" si="597"/>
        <v>5.6186739759165327E-3</v>
      </c>
      <c r="L9591" s="33">
        <f t="shared" si="598"/>
        <v>0.95001196385426101</v>
      </c>
      <c r="M9591" s="33">
        <f t="shared" si="599"/>
        <v>0.94467415635614371</v>
      </c>
    </row>
    <row r="9592" spans="1:13" ht="27.6">
      <c r="A9592" t="s">
        <v>164</v>
      </c>
      <c r="B9592" t="s">
        <v>112</v>
      </c>
      <c r="C9592" s="14" t="s">
        <v>384</v>
      </c>
      <c r="D9592" t="s">
        <v>112</v>
      </c>
      <c r="E9592" t="s">
        <v>483</v>
      </c>
      <c r="F9592" s="20">
        <v>2030</v>
      </c>
      <c r="G9592" s="20">
        <v>60</v>
      </c>
      <c r="H9592" s="11">
        <v>19245.7996489906</v>
      </c>
      <c r="I9592" s="10">
        <v>3067240.1849758802</v>
      </c>
      <c r="J9592" s="33">
        <f t="shared" si="596"/>
        <v>6.2746307717476465E-3</v>
      </c>
      <c r="K9592" s="33">
        <f t="shared" si="597"/>
        <v>6.2549863846536047E-3</v>
      </c>
      <c r="L9592" s="33">
        <f t="shared" si="598"/>
        <v>0.94467415635614371</v>
      </c>
      <c r="M9592" s="33">
        <f t="shared" si="599"/>
        <v>0.93876523237020193</v>
      </c>
    </row>
    <row r="9593" spans="1:13" ht="27.6">
      <c r="A9593" t="s">
        <v>164</v>
      </c>
      <c r="B9593" t="s">
        <v>112</v>
      </c>
      <c r="C9593" s="14" t="s">
        <v>384</v>
      </c>
      <c r="D9593" t="s">
        <v>112</v>
      </c>
      <c r="E9593" t="s">
        <v>483</v>
      </c>
      <c r="F9593" s="20">
        <v>2030</v>
      </c>
      <c r="G9593" s="20">
        <v>61</v>
      </c>
      <c r="H9593" s="11">
        <v>20385.619342821999</v>
      </c>
      <c r="I9593" s="10">
        <v>2970404.3206186001</v>
      </c>
      <c r="J9593" s="33">
        <f t="shared" si="596"/>
        <v>6.8629106150022712E-3</v>
      </c>
      <c r="K9593" s="33">
        <f t="shared" si="597"/>
        <v>6.8394146249668442E-3</v>
      </c>
      <c r="L9593" s="33">
        <f t="shared" si="598"/>
        <v>0.93876523237020193</v>
      </c>
      <c r="M9593" s="33">
        <f t="shared" si="599"/>
        <v>0.93234462771051874</v>
      </c>
    </row>
    <row r="9594" spans="1:13" ht="27.6">
      <c r="A9594" t="s">
        <v>164</v>
      </c>
      <c r="B9594" t="s">
        <v>112</v>
      </c>
      <c r="C9594" s="14" t="s">
        <v>384</v>
      </c>
      <c r="D9594" t="s">
        <v>112</v>
      </c>
      <c r="E9594" t="s">
        <v>483</v>
      </c>
      <c r="F9594" s="20">
        <v>2030</v>
      </c>
      <c r="G9594" s="20">
        <v>62</v>
      </c>
      <c r="H9594" s="11">
        <v>21437.121688965301</v>
      </c>
      <c r="I9594" s="10">
        <v>2854592.5392561899</v>
      </c>
      <c r="J9594" s="33">
        <f t="shared" si="596"/>
        <v>7.5096958301975689E-3</v>
      </c>
      <c r="K9594" s="33">
        <f t="shared" si="597"/>
        <v>7.4815685176942148E-3</v>
      </c>
      <c r="L9594" s="33">
        <f t="shared" si="598"/>
        <v>0.93234462771051874</v>
      </c>
      <c r="M9594" s="33">
        <f t="shared" si="599"/>
        <v>0.92536922749619843</v>
      </c>
    </row>
    <row r="9595" spans="1:13" ht="27.6">
      <c r="A9595" t="s">
        <v>164</v>
      </c>
      <c r="B9595" t="s">
        <v>112</v>
      </c>
      <c r="C9595" s="14" t="s">
        <v>384</v>
      </c>
      <c r="D9595" t="s">
        <v>112</v>
      </c>
      <c r="E9595" t="s">
        <v>483</v>
      </c>
      <c r="F9595" s="20">
        <v>2030</v>
      </c>
      <c r="G9595" s="20">
        <v>63</v>
      </c>
      <c r="H9595" s="11">
        <v>22289.094825336801</v>
      </c>
      <c r="I9595" s="10">
        <v>2708322.2067359202</v>
      </c>
      <c r="J9595" s="33">
        <f t="shared" si="596"/>
        <v>8.2298534383764103E-3</v>
      </c>
      <c r="K9595" s="33">
        <f t="shared" si="597"/>
        <v>8.196080905737313E-3</v>
      </c>
      <c r="L9595" s="33">
        <f t="shared" si="598"/>
        <v>0.92536922749619843</v>
      </c>
      <c r="M9595" s="33">
        <f t="shared" si="599"/>
        <v>0.91778482643995996</v>
      </c>
    </row>
    <row r="9596" spans="1:13" ht="27.6">
      <c r="A9596" t="s">
        <v>164</v>
      </c>
      <c r="B9596" t="s">
        <v>112</v>
      </c>
      <c r="C9596" s="14" t="s">
        <v>384</v>
      </c>
      <c r="D9596" t="s">
        <v>112</v>
      </c>
      <c r="E9596" t="s">
        <v>483</v>
      </c>
      <c r="F9596" s="20">
        <v>2030</v>
      </c>
      <c r="G9596" s="20">
        <v>64</v>
      </c>
      <c r="H9596" s="11">
        <v>23413.198951242401</v>
      </c>
      <c r="I9596" s="10">
        <v>2597529.6636665501</v>
      </c>
      <c r="J9596" s="33">
        <f t="shared" si="596"/>
        <v>9.0136406443164299E-3</v>
      </c>
      <c r="K9596" s="33">
        <f t="shared" si="597"/>
        <v>8.9731395642267398E-3</v>
      </c>
      <c r="L9596" s="33">
        <f t="shared" si="598"/>
        <v>0.91778482643995996</v>
      </c>
      <c r="M9596" s="33">
        <f t="shared" si="599"/>
        <v>0.90954941510238463</v>
      </c>
    </row>
    <row r="9597" spans="1:13" ht="27.6">
      <c r="A9597" t="s">
        <v>164</v>
      </c>
      <c r="B9597" t="s">
        <v>112</v>
      </c>
      <c r="C9597" s="14" t="s">
        <v>384</v>
      </c>
      <c r="D9597" t="s">
        <v>112</v>
      </c>
      <c r="E9597" t="s">
        <v>483</v>
      </c>
      <c r="F9597" s="20">
        <v>2030</v>
      </c>
      <c r="G9597" s="20">
        <v>65</v>
      </c>
      <c r="H9597" s="11">
        <v>23639.7363776807</v>
      </c>
      <c r="I9597" s="10">
        <v>2465795.6449430399</v>
      </c>
      <c r="J9597" s="33">
        <f t="shared" si="596"/>
        <v>9.5870622637208771E-3</v>
      </c>
      <c r="K9597" s="33">
        <f t="shared" si="597"/>
        <v>9.5412528916122286E-3</v>
      </c>
      <c r="L9597" s="33">
        <f t="shared" si="598"/>
        <v>0.90954941510238463</v>
      </c>
      <c r="M9597" s="33">
        <f t="shared" si="599"/>
        <v>0.90087117411547479</v>
      </c>
    </row>
    <row r="9598" spans="1:13" ht="27.6">
      <c r="A9598" t="s">
        <v>164</v>
      </c>
      <c r="B9598" t="s">
        <v>112</v>
      </c>
      <c r="C9598" s="14" t="s">
        <v>384</v>
      </c>
      <c r="D9598" t="s">
        <v>112</v>
      </c>
      <c r="E9598" t="s">
        <v>483</v>
      </c>
      <c r="F9598" s="20">
        <v>2030</v>
      </c>
      <c r="G9598" s="20">
        <v>66</v>
      </c>
      <c r="H9598" s="11">
        <v>24535.005644634399</v>
      </c>
      <c r="I9598" s="10">
        <v>2334531.2427789001</v>
      </c>
      <c r="J9598" s="33">
        <f t="shared" si="596"/>
        <v>1.050960689454267E-2</v>
      </c>
      <c r="K9598" s="33">
        <f t="shared" si="597"/>
        <v>1.0454573936318101E-2</v>
      </c>
      <c r="L9598" s="33">
        <f t="shared" si="598"/>
        <v>0.90087117411547479</v>
      </c>
      <c r="M9598" s="33">
        <f t="shared" si="599"/>
        <v>0.89145294981858691</v>
      </c>
    </row>
    <row r="9599" spans="1:13" ht="27.6">
      <c r="A9599" t="s">
        <v>164</v>
      </c>
      <c r="B9599" t="s">
        <v>112</v>
      </c>
      <c r="C9599" s="14" t="s">
        <v>384</v>
      </c>
      <c r="D9599" t="s">
        <v>112</v>
      </c>
      <c r="E9599" t="s">
        <v>483</v>
      </c>
      <c r="F9599" s="20">
        <v>2030</v>
      </c>
      <c r="G9599" s="20">
        <v>67</v>
      </c>
      <c r="H9599" s="11">
        <v>25447.6212169176</v>
      </c>
      <c r="I9599" s="10">
        <v>2207801.2202221798</v>
      </c>
      <c r="J9599" s="33">
        <f t="shared" si="596"/>
        <v>1.1526228441144128E-2</v>
      </c>
      <c r="K9599" s="33">
        <f t="shared" si="597"/>
        <v>1.1460055953854686E-2</v>
      </c>
      <c r="L9599" s="33">
        <f t="shared" si="598"/>
        <v>0.89145294981858691</v>
      </c>
      <c r="M9599" s="33">
        <f t="shared" si="599"/>
        <v>0.88123684913343714</v>
      </c>
    </row>
    <row r="9600" spans="1:13" ht="27.6">
      <c r="A9600" t="s">
        <v>164</v>
      </c>
      <c r="B9600" t="s">
        <v>112</v>
      </c>
      <c r="C9600" s="14" t="s">
        <v>384</v>
      </c>
      <c r="D9600" t="s">
        <v>112</v>
      </c>
      <c r="E9600" t="s">
        <v>483</v>
      </c>
      <c r="F9600" s="20">
        <v>2030</v>
      </c>
      <c r="G9600" s="20">
        <v>68</v>
      </c>
      <c r="H9600" s="11">
        <v>26105.710603154199</v>
      </c>
      <c r="I9600" s="10">
        <v>2056706.14326311</v>
      </c>
      <c r="J9600" s="33">
        <f t="shared" si="596"/>
        <v>1.2692970597022499E-2</v>
      </c>
      <c r="K9600" s="33">
        <f t="shared" si="597"/>
        <v>1.2612754597529863E-2</v>
      </c>
      <c r="L9600" s="33">
        <f t="shared" si="598"/>
        <v>0.88123684913343714</v>
      </c>
      <c r="M9600" s="33">
        <f t="shared" si="599"/>
        <v>0.87012202501301661</v>
      </c>
    </row>
    <row r="9601" spans="1:13" ht="27.6">
      <c r="A9601" t="s">
        <v>164</v>
      </c>
      <c r="B9601" t="s">
        <v>112</v>
      </c>
      <c r="C9601" s="14" t="s">
        <v>384</v>
      </c>
      <c r="D9601" t="s">
        <v>112</v>
      </c>
      <c r="E9601" t="s">
        <v>483</v>
      </c>
      <c r="F9601" s="20">
        <v>2030</v>
      </c>
      <c r="G9601" s="20">
        <v>69</v>
      </c>
      <c r="H9601" s="11">
        <v>26898.684369652401</v>
      </c>
      <c r="I9601" s="10">
        <v>1930061.7294360599</v>
      </c>
      <c r="J9601" s="33">
        <f t="shared" si="596"/>
        <v>1.3936696406861486E-2</v>
      </c>
      <c r="K9601" s="33">
        <f t="shared" si="597"/>
        <v>1.3840030243542967E-2</v>
      </c>
      <c r="L9601" s="33">
        <f t="shared" si="598"/>
        <v>0.87012202501301661</v>
      </c>
      <c r="M9601" s="33">
        <f t="shared" si="599"/>
        <v>0.85807950987126358</v>
      </c>
    </row>
    <row r="9602" spans="1:13" ht="27.6">
      <c r="A9602" t="s">
        <v>164</v>
      </c>
      <c r="B9602" t="s">
        <v>112</v>
      </c>
      <c r="C9602" s="14" t="s">
        <v>384</v>
      </c>
      <c r="D9602" t="s">
        <v>112</v>
      </c>
      <c r="E9602" t="s">
        <v>483</v>
      </c>
      <c r="F9602" s="20">
        <v>2031</v>
      </c>
      <c r="G9602" s="20">
        <v>30</v>
      </c>
      <c r="H9602" s="11">
        <v>957.92264178158405</v>
      </c>
      <c r="I9602" s="10">
        <v>4340985.1983189201</v>
      </c>
      <c r="J9602" s="33">
        <f t="shared" ref="J9602:J9665" si="600">IF(I9602&gt;0,H9602/I9602,0)</f>
        <v>2.2066940982718553E-4</v>
      </c>
      <c r="K9602" s="33">
        <f t="shared" ref="K9602:K9665" si="601">1-EXP(-J9602)</f>
        <v>2.2064506412378115E-4</v>
      </c>
      <c r="L9602" s="33">
        <f t="shared" ref="L9602:L9665" si="602">IF(G9602=30,1,M9601)</f>
        <v>1</v>
      </c>
      <c r="M9602" s="33">
        <f t="shared" ref="M9602:M9665" si="603">L9602*(1-K9602)</f>
        <v>0.99977935493587622</v>
      </c>
    </row>
    <row r="9603" spans="1:13" ht="27.6">
      <c r="A9603" t="s">
        <v>164</v>
      </c>
      <c r="B9603" t="s">
        <v>112</v>
      </c>
      <c r="C9603" s="14" t="s">
        <v>384</v>
      </c>
      <c r="D9603" t="s">
        <v>112</v>
      </c>
      <c r="E9603" t="s">
        <v>483</v>
      </c>
      <c r="F9603" s="20">
        <v>2031</v>
      </c>
      <c r="G9603" s="20">
        <v>31</v>
      </c>
      <c r="H9603" s="11">
        <v>1090.6336178195399</v>
      </c>
      <c r="I9603" s="10">
        <v>4321257.8039026503</v>
      </c>
      <c r="J9603" s="33">
        <f t="shared" si="600"/>
        <v>2.5238800074241295E-4</v>
      </c>
      <c r="K9603" s="33">
        <f t="shared" si="601"/>
        <v>2.5235615357033225E-4</v>
      </c>
      <c r="L9603" s="33">
        <f t="shared" si="602"/>
        <v>0.99977935493587622</v>
      </c>
      <c r="M9603" s="33">
        <f t="shared" si="603"/>
        <v>0.99952705446344559</v>
      </c>
    </row>
    <row r="9604" spans="1:13" ht="27.6">
      <c r="A9604" t="s">
        <v>164</v>
      </c>
      <c r="B9604" t="s">
        <v>112</v>
      </c>
      <c r="C9604" s="14" t="s">
        <v>384</v>
      </c>
      <c r="D9604" t="s">
        <v>112</v>
      </c>
      <c r="E9604" t="s">
        <v>483</v>
      </c>
      <c r="F9604" s="20">
        <v>2031</v>
      </c>
      <c r="G9604" s="20">
        <v>32</v>
      </c>
      <c r="H9604" s="11">
        <v>1152.2530210585401</v>
      </c>
      <c r="I9604" s="10">
        <v>4341803.4076682404</v>
      </c>
      <c r="J9604" s="33">
        <f t="shared" si="600"/>
        <v>2.6538581157854773E-4</v>
      </c>
      <c r="K9604" s="33">
        <f t="shared" si="601"/>
        <v>2.6535059987897736E-4</v>
      </c>
      <c r="L9604" s="33">
        <f t="shared" si="602"/>
        <v>0.99952705446344559</v>
      </c>
      <c r="M9604" s="33">
        <f t="shared" si="603"/>
        <v>0.99926182935994845</v>
      </c>
    </row>
    <row r="9605" spans="1:13" ht="27.6">
      <c r="A9605" t="s">
        <v>164</v>
      </c>
      <c r="B9605" t="s">
        <v>112</v>
      </c>
      <c r="C9605" s="14" t="s">
        <v>384</v>
      </c>
      <c r="D9605" t="s">
        <v>112</v>
      </c>
      <c r="E9605" t="s">
        <v>483</v>
      </c>
      <c r="F9605" s="20">
        <v>2031</v>
      </c>
      <c r="G9605" s="20">
        <v>33</v>
      </c>
      <c r="H9605" s="11">
        <v>1236.8419987401801</v>
      </c>
      <c r="I9605" s="10">
        <v>4401743.7760918802</v>
      </c>
      <c r="J9605" s="33">
        <f t="shared" si="600"/>
        <v>2.8098909469881031E-4</v>
      </c>
      <c r="K9605" s="33">
        <f t="shared" si="601"/>
        <v>2.8094962096048004E-4</v>
      </c>
      <c r="L9605" s="33">
        <f t="shared" si="602"/>
        <v>0.99926182935994845</v>
      </c>
      <c r="M9605" s="33">
        <f t="shared" si="603"/>
        <v>0.99898108712774947</v>
      </c>
    </row>
    <row r="9606" spans="1:13" ht="27.6">
      <c r="A9606" t="s">
        <v>164</v>
      </c>
      <c r="B9606" t="s">
        <v>112</v>
      </c>
      <c r="C9606" s="14" t="s">
        <v>384</v>
      </c>
      <c r="D9606" t="s">
        <v>112</v>
      </c>
      <c r="E9606" t="s">
        <v>483</v>
      </c>
      <c r="F9606" s="20">
        <v>2031</v>
      </c>
      <c r="G9606" s="20">
        <v>34</v>
      </c>
      <c r="H9606" s="11">
        <v>1563.0502467747399</v>
      </c>
      <c r="I9606" s="10">
        <v>4541981.9060670901</v>
      </c>
      <c r="J9606" s="33">
        <f t="shared" si="600"/>
        <v>3.4413396598670902E-4</v>
      </c>
      <c r="K9606" s="33">
        <f t="shared" si="601"/>
        <v>3.440747586853643E-4</v>
      </c>
      <c r="L9606" s="33">
        <f t="shared" si="602"/>
        <v>0.99898108712774947</v>
      </c>
      <c r="M9606" s="33">
        <f t="shared" si="603"/>
        <v>0.99863736295126471</v>
      </c>
    </row>
    <row r="9607" spans="1:13" ht="27.6">
      <c r="A9607" t="s">
        <v>164</v>
      </c>
      <c r="B9607" t="s">
        <v>112</v>
      </c>
      <c r="C9607" s="14" t="s">
        <v>384</v>
      </c>
      <c r="D9607" t="s">
        <v>112</v>
      </c>
      <c r="E9607" t="s">
        <v>483</v>
      </c>
      <c r="F9607" s="20">
        <v>2031</v>
      </c>
      <c r="G9607" s="20">
        <v>35</v>
      </c>
      <c r="H9607" s="11">
        <v>2096.0435497230301</v>
      </c>
      <c r="I9607" s="10">
        <v>4498869.9602184799</v>
      </c>
      <c r="J9607" s="33">
        <f t="shared" si="600"/>
        <v>4.6590445339772377E-4</v>
      </c>
      <c r="K9607" s="33">
        <f t="shared" si="601"/>
        <v>4.6579593677131825E-4</v>
      </c>
      <c r="L9607" s="33">
        <f t="shared" si="602"/>
        <v>0.99863736295126471</v>
      </c>
      <c r="M9607" s="33">
        <f t="shared" si="603"/>
        <v>0.99817220172529397</v>
      </c>
    </row>
    <row r="9608" spans="1:13" ht="27.6">
      <c r="A9608" t="s">
        <v>164</v>
      </c>
      <c r="B9608" t="s">
        <v>112</v>
      </c>
      <c r="C9608" s="14" t="s">
        <v>384</v>
      </c>
      <c r="D9608" t="s">
        <v>112</v>
      </c>
      <c r="E9608" t="s">
        <v>483</v>
      </c>
      <c r="F9608" s="20">
        <v>2031</v>
      </c>
      <c r="G9608" s="20">
        <v>36</v>
      </c>
      <c r="H9608" s="11">
        <v>2204.38821950991</v>
      </c>
      <c r="I9608" s="10">
        <v>4425056.2507785503</v>
      </c>
      <c r="J9608" s="33">
        <f t="shared" si="600"/>
        <v>4.9816049663144212E-4</v>
      </c>
      <c r="K9608" s="33">
        <f t="shared" si="601"/>
        <v>4.9803643529289232E-4</v>
      </c>
      <c r="L9608" s="33">
        <f t="shared" si="602"/>
        <v>0.99817220172529397</v>
      </c>
      <c r="M9608" s="33">
        <f t="shared" si="603"/>
        <v>0.99767507560013824</v>
      </c>
    </row>
    <row r="9609" spans="1:13" ht="27.6">
      <c r="A9609" t="s">
        <v>164</v>
      </c>
      <c r="B9609" t="s">
        <v>112</v>
      </c>
      <c r="C9609" s="14" t="s">
        <v>384</v>
      </c>
      <c r="D9609" t="s">
        <v>112</v>
      </c>
      <c r="E9609" t="s">
        <v>483</v>
      </c>
      <c r="F9609" s="20">
        <v>2031</v>
      </c>
      <c r="G9609" s="20">
        <v>37</v>
      </c>
      <c r="H9609" s="11">
        <v>2332.8748528303199</v>
      </c>
      <c r="I9609" s="10">
        <v>4367393.6547434004</v>
      </c>
      <c r="J9609" s="33">
        <f t="shared" si="600"/>
        <v>5.3415721990084368E-4</v>
      </c>
      <c r="K9609" s="33">
        <f t="shared" si="601"/>
        <v>5.340145833310217E-4</v>
      </c>
      <c r="L9609" s="33">
        <f t="shared" si="602"/>
        <v>0.99767507560013824</v>
      </c>
      <c r="M9609" s="33">
        <f t="shared" si="603"/>
        <v>0.99714230256034186</v>
      </c>
    </row>
    <row r="9610" spans="1:13" ht="27.6">
      <c r="A9610" t="s">
        <v>164</v>
      </c>
      <c r="B9610" t="s">
        <v>112</v>
      </c>
      <c r="C9610" s="14" t="s">
        <v>384</v>
      </c>
      <c r="D9610" t="s">
        <v>112</v>
      </c>
      <c r="E9610" t="s">
        <v>483</v>
      </c>
      <c r="F9610" s="20">
        <v>2031</v>
      </c>
      <c r="G9610" s="20">
        <v>38</v>
      </c>
      <c r="H9610" s="11">
        <v>2475.5770471894298</v>
      </c>
      <c r="I9610" s="10">
        <v>4313262.3853920298</v>
      </c>
      <c r="J9610" s="33">
        <f t="shared" si="600"/>
        <v>5.7394538657643619E-4</v>
      </c>
      <c r="K9610" s="33">
        <f t="shared" si="601"/>
        <v>5.7378071142943909E-4</v>
      </c>
      <c r="L9610" s="33">
        <f t="shared" si="602"/>
        <v>0.99714230256034186</v>
      </c>
      <c r="M9610" s="33">
        <f t="shared" si="603"/>
        <v>0.99657016154058242</v>
      </c>
    </row>
    <row r="9611" spans="1:13" ht="27.6">
      <c r="A9611" t="s">
        <v>164</v>
      </c>
      <c r="B9611" t="s">
        <v>112</v>
      </c>
      <c r="C9611" s="14" t="s">
        <v>384</v>
      </c>
      <c r="D9611" t="s">
        <v>112</v>
      </c>
      <c r="E9611" t="s">
        <v>483</v>
      </c>
      <c r="F9611" s="20">
        <v>2031</v>
      </c>
      <c r="G9611" s="20">
        <v>39</v>
      </c>
      <c r="H9611" s="11">
        <v>2685.2725767063298</v>
      </c>
      <c r="I9611" s="10">
        <v>4350275.6554862903</v>
      </c>
      <c r="J9611" s="33">
        <f t="shared" si="600"/>
        <v>6.1726492511338571E-4</v>
      </c>
      <c r="K9611" s="33">
        <f t="shared" si="601"/>
        <v>6.1707445631142832E-4</v>
      </c>
      <c r="L9611" s="33">
        <f t="shared" si="602"/>
        <v>0.99657016154058242</v>
      </c>
      <c r="M9611" s="33">
        <f t="shared" si="603"/>
        <v>0.99595520354997358</v>
      </c>
    </row>
    <row r="9612" spans="1:13" ht="27.6">
      <c r="A9612" t="s">
        <v>164</v>
      </c>
      <c r="B9612" t="s">
        <v>112</v>
      </c>
      <c r="C9612" s="14" t="s">
        <v>384</v>
      </c>
      <c r="D9612" t="s">
        <v>112</v>
      </c>
      <c r="E9612" t="s">
        <v>483</v>
      </c>
      <c r="F9612" s="20">
        <v>2031</v>
      </c>
      <c r="G9612" s="20">
        <v>40</v>
      </c>
      <c r="H9612" s="11">
        <v>3624.7261145485299</v>
      </c>
      <c r="I9612" s="10">
        <v>4367529.2312012902</v>
      </c>
      <c r="J9612" s="33">
        <f t="shared" si="600"/>
        <v>8.2992601140566334E-4</v>
      </c>
      <c r="K9612" s="33">
        <f t="shared" si="601"/>
        <v>8.2958171806601921E-4</v>
      </c>
      <c r="L9612" s="33">
        <f t="shared" si="602"/>
        <v>0.99595520354997358</v>
      </c>
      <c r="M9612" s="33">
        <f t="shared" si="603"/>
        <v>0.99512897732109584</v>
      </c>
    </row>
    <row r="9613" spans="1:13" ht="27.6">
      <c r="A9613" t="s">
        <v>164</v>
      </c>
      <c r="B9613" t="s">
        <v>112</v>
      </c>
      <c r="C9613" s="14" t="s">
        <v>384</v>
      </c>
      <c r="D9613" t="s">
        <v>112</v>
      </c>
      <c r="E9613" t="s">
        <v>483</v>
      </c>
      <c r="F9613" s="20">
        <v>2031</v>
      </c>
      <c r="G9613" s="20">
        <v>41</v>
      </c>
      <c r="H9613" s="11">
        <v>5487.4708872804704</v>
      </c>
      <c r="I9613" s="10">
        <v>6429574.6623857198</v>
      </c>
      <c r="J9613" s="33">
        <f t="shared" si="600"/>
        <v>8.5347339060906429E-4</v>
      </c>
      <c r="K9613" s="33">
        <f t="shared" si="601"/>
        <v>8.5310928578674616E-4</v>
      </c>
      <c r="L9613" s="33">
        <f t="shared" si="602"/>
        <v>0.99512897732109584</v>
      </c>
      <c r="M9613" s="33">
        <f t="shared" si="603"/>
        <v>0.99428002354998779</v>
      </c>
    </row>
    <row r="9614" spans="1:13" ht="27.6">
      <c r="A9614" t="s">
        <v>164</v>
      </c>
      <c r="B9614" t="s">
        <v>112</v>
      </c>
      <c r="C9614" s="14" t="s">
        <v>384</v>
      </c>
      <c r="D9614" t="s">
        <v>112</v>
      </c>
      <c r="E9614" t="s">
        <v>483</v>
      </c>
      <c r="F9614" s="20">
        <v>2031</v>
      </c>
      <c r="G9614" s="20">
        <v>42</v>
      </c>
      <c r="H9614" s="11">
        <v>4205.0636301173799</v>
      </c>
      <c r="I9614" s="10">
        <v>4323626.1725662099</v>
      </c>
      <c r="J9614" s="33">
        <f t="shared" si="600"/>
        <v>9.725779848403362E-4</v>
      </c>
      <c r="K9614" s="33">
        <f t="shared" si="601"/>
        <v>9.7210518416301905E-4</v>
      </c>
      <c r="L9614" s="33">
        <f t="shared" si="602"/>
        <v>0.99428002354998779</v>
      </c>
      <c r="M9614" s="33">
        <f t="shared" si="603"/>
        <v>0.99331347878458509</v>
      </c>
    </row>
    <row r="9615" spans="1:13" ht="27.6">
      <c r="A9615" t="s">
        <v>164</v>
      </c>
      <c r="B9615" t="s">
        <v>112</v>
      </c>
      <c r="C9615" s="14" t="s">
        <v>384</v>
      </c>
      <c r="D9615" t="s">
        <v>112</v>
      </c>
      <c r="E9615" t="s">
        <v>483</v>
      </c>
      <c r="F9615" s="20">
        <v>2031</v>
      </c>
      <c r="G9615" s="20">
        <v>43</v>
      </c>
      <c r="H9615" s="11">
        <v>4555.4828000995503</v>
      </c>
      <c r="I9615" s="10">
        <v>4305892.70859998</v>
      </c>
      <c r="J9615" s="33">
        <f t="shared" si="600"/>
        <v>1.0579647725548467E-3</v>
      </c>
      <c r="K9615" s="33">
        <f t="shared" si="601"/>
        <v>1.0574053251340976E-3</v>
      </c>
      <c r="L9615" s="33">
        <f t="shared" si="602"/>
        <v>0.99331347878458509</v>
      </c>
      <c r="M9615" s="33">
        <f t="shared" si="603"/>
        <v>0.99226314382259084</v>
      </c>
    </row>
    <row r="9616" spans="1:13" ht="27.6">
      <c r="A9616" t="s">
        <v>164</v>
      </c>
      <c r="B9616" t="s">
        <v>112</v>
      </c>
      <c r="C9616" s="14" t="s">
        <v>384</v>
      </c>
      <c r="D9616" t="s">
        <v>112</v>
      </c>
      <c r="E9616" t="s">
        <v>483</v>
      </c>
      <c r="F9616" s="20">
        <v>2031</v>
      </c>
      <c r="G9616" s="20">
        <v>44</v>
      </c>
      <c r="H9616" s="11">
        <v>4817.9931019230398</v>
      </c>
      <c r="I9616" s="10">
        <v>4172843.3660037201</v>
      </c>
      <c r="J9616" s="33">
        <f t="shared" si="600"/>
        <v>1.1546067463675666E-3</v>
      </c>
      <c r="K9616" s="33">
        <f t="shared" si="601"/>
        <v>1.1539404444617096E-3</v>
      </c>
      <c r="L9616" s="33">
        <f t="shared" si="602"/>
        <v>0.99226314382259084</v>
      </c>
      <c r="M9616" s="33">
        <f t="shared" si="603"/>
        <v>0.99111813124938519</v>
      </c>
    </row>
    <row r="9617" spans="1:13" ht="27.6">
      <c r="A9617" t="s">
        <v>164</v>
      </c>
      <c r="B9617" t="s">
        <v>112</v>
      </c>
      <c r="C9617" s="14" t="s">
        <v>384</v>
      </c>
      <c r="D9617" t="s">
        <v>112</v>
      </c>
      <c r="E9617" t="s">
        <v>483</v>
      </c>
      <c r="F9617" s="20">
        <v>2031</v>
      </c>
      <c r="G9617" s="20">
        <v>45</v>
      </c>
      <c r="H9617" s="11">
        <v>6172.4075016922097</v>
      </c>
      <c r="I9617" s="10">
        <v>4137031.8304463699</v>
      </c>
      <c r="J9617" s="33">
        <f t="shared" si="600"/>
        <v>1.4919893669336913E-3</v>
      </c>
      <c r="K9617" s="33">
        <f t="shared" si="601"/>
        <v>1.490876904127858E-3</v>
      </c>
      <c r="L9617" s="33">
        <f t="shared" si="602"/>
        <v>0.99111813124938519</v>
      </c>
      <c r="M9617" s="33">
        <f t="shared" si="603"/>
        <v>0.98964049611824312</v>
      </c>
    </row>
    <row r="9618" spans="1:13" ht="27.6">
      <c r="A9618" t="s">
        <v>164</v>
      </c>
      <c r="B9618" t="s">
        <v>112</v>
      </c>
      <c r="C9618" s="14" t="s">
        <v>384</v>
      </c>
      <c r="D9618" t="s">
        <v>112</v>
      </c>
      <c r="E9618" t="s">
        <v>483</v>
      </c>
      <c r="F9618" s="20">
        <v>2031</v>
      </c>
      <c r="G9618" s="20">
        <v>46</v>
      </c>
      <c r="H9618" s="11">
        <v>6852.0011436813502</v>
      </c>
      <c r="I9618" s="10">
        <v>4193221.3548385301</v>
      </c>
      <c r="J9618" s="33">
        <f t="shared" si="600"/>
        <v>1.6340661662840364E-3</v>
      </c>
      <c r="K9618" s="33">
        <f t="shared" si="601"/>
        <v>1.6327318070754604E-3</v>
      </c>
      <c r="L9618" s="33">
        <f t="shared" si="602"/>
        <v>0.98964049611824312</v>
      </c>
      <c r="M9618" s="33">
        <f t="shared" si="603"/>
        <v>0.98802467860266097</v>
      </c>
    </row>
    <row r="9619" spans="1:13" ht="27.6">
      <c r="A9619" t="s">
        <v>164</v>
      </c>
      <c r="B9619" t="s">
        <v>112</v>
      </c>
      <c r="C9619" s="14" t="s">
        <v>384</v>
      </c>
      <c r="D9619" t="s">
        <v>112</v>
      </c>
      <c r="E9619" t="s">
        <v>483</v>
      </c>
      <c r="F9619" s="20">
        <v>2031</v>
      </c>
      <c r="G9619" s="20">
        <v>47</v>
      </c>
      <c r="H9619" s="11">
        <v>7654.8561507162003</v>
      </c>
      <c r="I9619" s="10">
        <v>4275022.8335680403</v>
      </c>
      <c r="J9619" s="33">
        <f t="shared" si="600"/>
        <v>1.7906000619714274E-3</v>
      </c>
      <c r="K9619" s="33">
        <f t="shared" si="601"/>
        <v>1.7889978941038054E-3</v>
      </c>
      <c r="L9619" s="33">
        <f t="shared" si="602"/>
        <v>0.98802467860266097</v>
      </c>
      <c r="M9619" s="33">
        <f t="shared" si="603"/>
        <v>0.98625710453331816</v>
      </c>
    </row>
    <row r="9620" spans="1:13" ht="27.6">
      <c r="A9620" t="s">
        <v>164</v>
      </c>
      <c r="B9620" t="s">
        <v>112</v>
      </c>
      <c r="C9620" s="14" t="s">
        <v>384</v>
      </c>
      <c r="D9620" t="s">
        <v>112</v>
      </c>
      <c r="E9620" t="s">
        <v>483</v>
      </c>
      <c r="F9620" s="20">
        <v>2031</v>
      </c>
      <c r="G9620" s="20">
        <v>48</v>
      </c>
      <c r="H9620" s="11">
        <v>8334.1493803789199</v>
      </c>
      <c r="I9620" s="10">
        <v>4248197.6239111302</v>
      </c>
      <c r="J9620" s="33">
        <f t="shared" si="600"/>
        <v>1.9618083051197678E-3</v>
      </c>
      <c r="K9620" s="33">
        <f t="shared" si="601"/>
        <v>1.9598852169890879E-3</v>
      </c>
      <c r="L9620" s="33">
        <f t="shared" si="602"/>
        <v>0.98625710453331816</v>
      </c>
      <c r="M9620" s="33">
        <f t="shared" si="603"/>
        <v>0.98432415381399285</v>
      </c>
    </row>
    <row r="9621" spans="1:13" ht="27.6">
      <c r="A9621" t="s">
        <v>164</v>
      </c>
      <c r="B9621" t="s">
        <v>112</v>
      </c>
      <c r="C9621" s="14" t="s">
        <v>384</v>
      </c>
      <c r="D9621" t="s">
        <v>112</v>
      </c>
      <c r="E9621" t="s">
        <v>483</v>
      </c>
      <c r="F9621" s="20">
        <v>2031</v>
      </c>
      <c r="G9621" s="20">
        <v>49</v>
      </c>
      <c r="H9621" s="11">
        <v>8834.2486171392902</v>
      </c>
      <c r="I9621" s="10">
        <v>4109462.6212376701</v>
      </c>
      <c r="J9621" s="33">
        <f t="shared" si="600"/>
        <v>2.1497332939552642E-3</v>
      </c>
      <c r="K9621" s="33">
        <f t="shared" si="601"/>
        <v>2.1474242722276937E-3</v>
      </c>
      <c r="L9621" s="33">
        <f t="shared" si="602"/>
        <v>0.98432415381399285</v>
      </c>
      <c r="M9621" s="33">
        <f t="shared" si="603"/>
        <v>0.98221039223435269</v>
      </c>
    </row>
    <row r="9622" spans="1:13" ht="27.6">
      <c r="A9622" t="s">
        <v>164</v>
      </c>
      <c r="B9622" t="s">
        <v>112</v>
      </c>
      <c r="C9622" s="14" t="s">
        <v>384</v>
      </c>
      <c r="D9622" t="s">
        <v>112</v>
      </c>
      <c r="E9622" t="s">
        <v>483</v>
      </c>
      <c r="F9622" s="20">
        <v>2031</v>
      </c>
      <c r="G9622" s="20">
        <v>50</v>
      </c>
      <c r="H9622" s="11">
        <v>10079.483387730101</v>
      </c>
      <c r="I9622" s="10">
        <v>4032502.4963938398</v>
      </c>
      <c r="J9622" s="33">
        <f t="shared" si="600"/>
        <v>2.4995603590435259E-3</v>
      </c>
      <c r="K9622" s="33">
        <f t="shared" si="601"/>
        <v>2.4964390592167041E-3</v>
      </c>
      <c r="L9622" s="33">
        <f t="shared" si="602"/>
        <v>0.98221039223435269</v>
      </c>
      <c r="M9622" s="33">
        <f t="shared" si="603"/>
        <v>0.97975836384681025</v>
      </c>
    </row>
    <row r="9623" spans="1:13" ht="27.6">
      <c r="A9623" t="s">
        <v>164</v>
      </c>
      <c r="B9623" t="s">
        <v>112</v>
      </c>
      <c r="C9623" s="14" t="s">
        <v>384</v>
      </c>
      <c r="D9623" t="s">
        <v>112</v>
      </c>
      <c r="E9623" t="s">
        <v>483</v>
      </c>
      <c r="F9623" s="20">
        <v>2031</v>
      </c>
      <c r="G9623" s="20">
        <v>51</v>
      </c>
      <c r="H9623" s="11">
        <v>10844.984818826601</v>
      </c>
      <c r="I9623" s="10">
        <v>3970169.4589666999</v>
      </c>
      <c r="J9623" s="33">
        <f t="shared" si="600"/>
        <v>2.7316176125260863E-3</v>
      </c>
      <c r="K9623" s="33">
        <f t="shared" si="601"/>
        <v>2.7278901399179212E-3</v>
      </c>
      <c r="L9623" s="33">
        <f t="shared" si="602"/>
        <v>0.97975836384681025</v>
      </c>
      <c r="M9623" s="33">
        <f t="shared" si="603"/>
        <v>0.97708569066657047</v>
      </c>
    </row>
    <row r="9624" spans="1:13" ht="27.6">
      <c r="A9624" t="s">
        <v>164</v>
      </c>
      <c r="B9624" t="s">
        <v>112</v>
      </c>
      <c r="C9624" s="14" t="s">
        <v>384</v>
      </c>
      <c r="D9624" t="s">
        <v>112</v>
      </c>
      <c r="E9624" t="s">
        <v>483</v>
      </c>
      <c r="F9624" s="20">
        <v>2031</v>
      </c>
      <c r="G9624" s="20">
        <v>52</v>
      </c>
      <c r="H9624" s="11">
        <v>11646.233442574299</v>
      </c>
      <c r="I9624" s="10">
        <v>3902990.9211574001</v>
      </c>
      <c r="J9624" s="33">
        <f t="shared" si="600"/>
        <v>2.983925322357835E-3</v>
      </c>
      <c r="K9624" s="33">
        <f t="shared" si="601"/>
        <v>2.9794778419427459E-3</v>
      </c>
      <c r="L9624" s="33">
        <f t="shared" si="602"/>
        <v>0.97708569066657047</v>
      </c>
      <c r="M9624" s="33">
        <f t="shared" si="603"/>
        <v>0.97417448550155006</v>
      </c>
    </row>
    <row r="9625" spans="1:13" ht="27.6">
      <c r="A9625" t="s">
        <v>164</v>
      </c>
      <c r="B9625" t="s">
        <v>112</v>
      </c>
      <c r="C9625" s="14" t="s">
        <v>384</v>
      </c>
      <c r="D9625" t="s">
        <v>112</v>
      </c>
      <c r="E9625" t="s">
        <v>483</v>
      </c>
      <c r="F9625" s="20">
        <v>2031</v>
      </c>
      <c r="G9625" s="20">
        <v>53</v>
      </c>
      <c r="H9625" s="11">
        <v>12437.1071380012</v>
      </c>
      <c r="I9625" s="10">
        <v>3816370.0809210599</v>
      </c>
      <c r="J9625" s="33">
        <f t="shared" si="600"/>
        <v>3.258883932713248E-3</v>
      </c>
      <c r="K9625" s="33">
        <f t="shared" si="601"/>
        <v>3.2535795341740448E-3</v>
      </c>
      <c r="L9625" s="33">
        <f t="shared" si="602"/>
        <v>0.97417448550155006</v>
      </c>
      <c r="M9625" s="33">
        <f t="shared" si="603"/>
        <v>0.97100493133280763</v>
      </c>
    </row>
    <row r="9626" spans="1:13" ht="27.6">
      <c r="A9626" t="s">
        <v>164</v>
      </c>
      <c r="B9626" t="s">
        <v>112</v>
      </c>
      <c r="C9626" s="14" t="s">
        <v>384</v>
      </c>
      <c r="D9626" t="s">
        <v>112</v>
      </c>
      <c r="E9626" t="s">
        <v>483</v>
      </c>
      <c r="F9626" s="20">
        <v>2031</v>
      </c>
      <c r="G9626" s="20">
        <v>54</v>
      </c>
      <c r="H9626" s="11">
        <v>13348.376204582801</v>
      </c>
      <c r="I9626" s="10">
        <v>3746359.1885956801</v>
      </c>
      <c r="J9626" s="33">
        <f t="shared" si="600"/>
        <v>3.5630262696691476E-3</v>
      </c>
      <c r="K9626" s="33">
        <f t="shared" si="601"/>
        <v>3.556686223721961E-3</v>
      </c>
      <c r="L9626" s="33">
        <f t="shared" si="602"/>
        <v>0.97100493133280763</v>
      </c>
      <c r="M9626" s="33">
        <f t="shared" si="603"/>
        <v>0.96755137147037018</v>
      </c>
    </row>
    <row r="9627" spans="1:13" ht="27.6">
      <c r="A9627" t="s">
        <v>164</v>
      </c>
      <c r="B9627" t="s">
        <v>112</v>
      </c>
      <c r="C9627" s="14" t="s">
        <v>384</v>
      </c>
      <c r="D9627" t="s">
        <v>112</v>
      </c>
      <c r="E9627" t="s">
        <v>483</v>
      </c>
      <c r="F9627" s="20">
        <v>2031</v>
      </c>
      <c r="G9627" s="20">
        <v>55</v>
      </c>
      <c r="H9627" s="11">
        <v>14373.893370321601</v>
      </c>
      <c r="I9627" s="10">
        <v>3664435.0555588598</v>
      </c>
      <c r="J9627" s="33">
        <f t="shared" si="600"/>
        <v>3.922540078454044E-3</v>
      </c>
      <c r="K9627" s="33">
        <f t="shared" si="601"/>
        <v>3.9148569671740852E-3</v>
      </c>
      <c r="L9627" s="33">
        <f t="shared" si="602"/>
        <v>0.96755137147037018</v>
      </c>
      <c r="M9627" s="33">
        <f t="shared" si="603"/>
        <v>0.96376354624267058</v>
      </c>
    </row>
    <row r="9628" spans="1:13" ht="27.6">
      <c r="A9628" t="s">
        <v>164</v>
      </c>
      <c r="B9628" t="s">
        <v>112</v>
      </c>
      <c r="C9628" s="14" t="s">
        <v>384</v>
      </c>
      <c r="D9628" t="s">
        <v>112</v>
      </c>
      <c r="E9628" t="s">
        <v>483</v>
      </c>
      <c r="F9628" s="20">
        <v>2031</v>
      </c>
      <c r="G9628" s="20">
        <v>56</v>
      </c>
      <c r="H9628" s="11">
        <v>15337.059594054301</v>
      </c>
      <c r="I9628" s="10">
        <v>3581089.29983345</v>
      </c>
      <c r="J9628" s="33">
        <f t="shared" si="600"/>
        <v>4.2827917178070926E-3</v>
      </c>
      <c r="K9628" s="33">
        <f t="shared" si="601"/>
        <v>4.2736336440636347E-3</v>
      </c>
      <c r="L9628" s="33">
        <f t="shared" si="602"/>
        <v>0.96376354624267058</v>
      </c>
      <c r="M9628" s="33">
        <f t="shared" si="603"/>
        <v>0.95964477392652581</v>
      </c>
    </row>
    <row r="9629" spans="1:13" ht="27.6">
      <c r="A9629" t="s">
        <v>164</v>
      </c>
      <c r="B9629" t="s">
        <v>112</v>
      </c>
      <c r="C9629" s="14" t="s">
        <v>384</v>
      </c>
      <c r="D9629" t="s">
        <v>112</v>
      </c>
      <c r="E9629" t="s">
        <v>483</v>
      </c>
      <c r="F9629" s="20">
        <v>2031</v>
      </c>
      <c r="G9629" s="20">
        <v>57</v>
      </c>
      <c r="H9629" s="11">
        <v>16237.722553538901</v>
      </c>
      <c r="I9629" s="10">
        <v>3470861.33800933</v>
      </c>
      <c r="J9629" s="33">
        <f t="shared" si="600"/>
        <v>4.6782976823994491E-3</v>
      </c>
      <c r="K9629" s="33">
        <f t="shared" si="601"/>
        <v>4.6673714930928201E-3</v>
      </c>
      <c r="L9629" s="33">
        <f t="shared" si="602"/>
        <v>0.95964477392652581</v>
      </c>
      <c r="M9629" s="33">
        <f t="shared" si="603"/>
        <v>0.95516575526520564</v>
      </c>
    </row>
    <row r="9630" spans="1:13" ht="27.6">
      <c r="A9630" t="s">
        <v>164</v>
      </c>
      <c r="B9630" t="s">
        <v>112</v>
      </c>
      <c r="C9630" s="14" t="s">
        <v>384</v>
      </c>
      <c r="D9630" t="s">
        <v>112</v>
      </c>
      <c r="E9630" t="s">
        <v>483</v>
      </c>
      <c r="F9630" s="20">
        <v>2031</v>
      </c>
      <c r="G9630" s="20">
        <v>58</v>
      </c>
      <c r="H9630" s="11">
        <v>17480.680037902999</v>
      </c>
      <c r="I9630" s="10">
        <v>3419165.6931578498</v>
      </c>
      <c r="J9630" s="33">
        <f t="shared" si="600"/>
        <v>5.1125571576960665E-3</v>
      </c>
      <c r="K9630" s="33">
        <f t="shared" si="601"/>
        <v>5.0995102811211002E-3</v>
      </c>
      <c r="L9630" s="33">
        <f t="shared" si="602"/>
        <v>0.95516575526520564</v>
      </c>
      <c r="M9630" s="33">
        <f t="shared" si="603"/>
        <v>0.95029487767605592</v>
      </c>
    </row>
    <row r="9631" spans="1:13" ht="27.6">
      <c r="A9631" t="s">
        <v>164</v>
      </c>
      <c r="B9631" t="s">
        <v>112</v>
      </c>
      <c r="C9631" s="14" t="s">
        <v>384</v>
      </c>
      <c r="D9631" t="s">
        <v>112</v>
      </c>
      <c r="E9631" t="s">
        <v>483</v>
      </c>
      <c r="F9631" s="20">
        <v>2031</v>
      </c>
      <c r="G9631" s="20">
        <v>59</v>
      </c>
      <c r="H9631" s="11">
        <v>17951.872147433802</v>
      </c>
      <c r="I9631" s="10">
        <v>3207368.7512822901</v>
      </c>
      <c r="J9631" s="33">
        <f t="shared" si="600"/>
        <v>5.5970714749455398E-3</v>
      </c>
      <c r="K9631" s="33">
        <f t="shared" si="601"/>
        <v>5.5814370529900792E-3</v>
      </c>
      <c r="L9631" s="33">
        <f t="shared" si="602"/>
        <v>0.95029487767605592</v>
      </c>
      <c r="M9631" s="33">
        <f t="shared" si="603"/>
        <v>0.94499086663452814</v>
      </c>
    </row>
    <row r="9632" spans="1:13" ht="27.6">
      <c r="A9632" t="s">
        <v>164</v>
      </c>
      <c r="B9632" t="s">
        <v>112</v>
      </c>
      <c r="C9632" s="14" t="s">
        <v>384</v>
      </c>
      <c r="D9632" t="s">
        <v>112</v>
      </c>
      <c r="E9632" t="s">
        <v>483</v>
      </c>
      <c r="F9632" s="20">
        <v>2031</v>
      </c>
      <c r="G9632" s="20">
        <v>60</v>
      </c>
      <c r="H9632" s="11">
        <v>19366.595563848801</v>
      </c>
      <c r="I9632" s="10">
        <v>3113924.3722484899</v>
      </c>
      <c r="J9632" s="33">
        <f t="shared" si="600"/>
        <v>6.2193532175814047E-3</v>
      </c>
      <c r="K9632" s="33">
        <f t="shared" si="601"/>
        <v>6.2000530725604408E-3</v>
      </c>
      <c r="L9632" s="33">
        <f t="shared" si="602"/>
        <v>0.94499086663452814</v>
      </c>
      <c r="M9632" s="33">
        <f t="shared" si="603"/>
        <v>0.93913187310830915</v>
      </c>
    </row>
    <row r="9633" spans="1:13" ht="27.6">
      <c r="A9633" t="s">
        <v>164</v>
      </c>
      <c r="B9633" t="s">
        <v>112</v>
      </c>
      <c r="C9633" s="14" t="s">
        <v>384</v>
      </c>
      <c r="D9633" t="s">
        <v>112</v>
      </c>
      <c r="E9633" t="s">
        <v>483</v>
      </c>
      <c r="F9633" s="20">
        <v>2031</v>
      </c>
      <c r="G9633" s="20">
        <v>61</v>
      </c>
      <c r="H9633" s="11">
        <v>20574.1447652631</v>
      </c>
      <c r="I9633" s="10">
        <v>3023852.4786443599</v>
      </c>
      <c r="J9633" s="33">
        <f t="shared" si="600"/>
        <v>6.8039512213528379E-3</v>
      </c>
      <c r="K9633" s="33">
        <f t="shared" si="601"/>
        <v>6.7808567528052643E-3</v>
      </c>
      <c r="L9633" s="33">
        <f t="shared" si="602"/>
        <v>0.93913187310830915</v>
      </c>
      <c r="M9633" s="33">
        <f t="shared" si="603"/>
        <v>0.932763754404768</v>
      </c>
    </row>
    <row r="9634" spans="1:13" ht="27.6">
      <c r="A9634" t="s">
        <v>164</v>
      </c>
      <c r="B9634" t="s">
        <v>112</v>
      </c>
      <c r="C9634" s="14" t="s">
        <v>384</v>
      </c>
      <c r="D9634" t="s">
        <v>112</v>
      </c>
      <c r="E9634" t="s">
        <v>483</v>
      </c>
      <c r="F9634" s="20">
        <v>2031</v>
      </c>
      <c r="G9634" s="20">
        <v>62</v>
      </c>
      <c r="H9634" s="11">
        <v>21780.414933629501</v>
      </c>
      <c r="I9634" s="10">
        <v>2924989.7160988902</v>
      </c>
      <c r="J9634" s="33">
        <f t="shared" si="600"/>
        <v>7.4463218840572273E-3</v>
      </c>
      <c r="K9634" s="33">
        <f t="shared" si="601"/>
        <v>7.4186667149275243E-3</v>
      </c>
      <c r="L9634" s="33">
        <f t="shared" si="602"/>
        <v>0.932763754404768</v>
      </c>
      <c r="M9634" s="33">
        <f t="shared" si="603"/>
        <v>0.92584389098707454</v>
      </c>
    </row>
    <row r="9635" spans="1:13" ht="27.6">
      <c r="A9635" t="s">
        <v>164</v>
      </c>
      <c r="B9635" t="s">
        <v>112</v>
      </c>
      <c r="C9635" s="14" t="s">
        <v>384</v>
      </c>
      <c r="D9635" t="s">
        <v>112</v>
      </c>
      <c r="E9635" t="s">
        <v>483</v>
      </c>
      <c r="F9635" s="20">
        <v>2031</v>
      </c>
      <c r="G9635" s="20">
        <v>63</v>
      </c>
      <c r="H9635" s="11">
        <v>22884.063863639502</v>
      </c>
      <c r="I9635" s="10">
        <v>2806848.10316126</v>
      </c>
      <c r="J9635" s="33">
        <f t="shared" si="600"/>
        <v>8.1529398893605744E-3</v>
      </c>
      <c r="K9635" s="33">
        <f t="shared" si="601"/>
        <v>8.1197948127125219E-3</v>
      </c>
      <c r="L9635" s="33">
        <f t="shared" si="602"/>
        <v>0.92584389098707454</v>
      </c>
      <c r="M9635" s="33">
        <f t="shared" si="603"/>
        <v>0.91832622856365609</v>
      </c>
    </row>
    <row r="9636" spans="1:13" ht="27.6">
      <c r="A9636" t="s">
        <v>164</v>
      </c>
      <c r="B9636" t="s">
        <v>112</v>
      </c>
      <c r="C9636" s="14" t="s">
        <v>384</v>
      </c>
      <c r="D9636" t="s">
        <v>112</v>
      </c>
      <c r="E9636" t="s">
        <v>483</v>
      </c>
      <c r="F9636" s="20">
        <v>2031</v>
      </c>
      <c r="G9636" s="20">
        <v>64</v>
      </c>
      <c r="H9636" s="11">
        <v>23767.395037930299</v>
      </c>
      <c r="I9636" s="10">
        <v>2658693.3612450599</v>
      </c>
      <c r="J9636" s="33">
        <f t="shared" si="600"/>
        <v>8.939502157104753E-3</v>
      </c>
      <c r="K9636" s="33">
        <f t="shared" si="601"/>
        <v>8.8996636083434888E-3</v>
      </c>
      <c r="L9636" s="33">
        <f t="shared" si="602"/>
        <v>0.91832622856365609</v>
      </c>
      <c r="M9636" s="33">
        <f t="shared" si="603"/>
        <v>0.91015343404672078</v>
      </c>
    </row>
    <row r="9637" spans="1:13" ht="27.6">
      <c r="A9637" t="s">
        <v>164</v>
      </c>
      <c r="B9637" t="s">
        <v>112</v>
      </c>
      <c r="C9637" s="14" t="s">
        <v>384</v>
      </c>
      <c r="D9637" t="s">
        <v>112</v>
      </c>
      <c r="E9637" t="s">
        <v>483</v>
      </c>
      <c r="F9637" s="20">
        <v>2031</v>
      </c>
      <c r="G9637" s="20">
        <v>65</v>
      </c>
      <c r="H9637" s="11">
        <v>24174.578041977999</v>
      </c>
      <c r="I9637" s="10">
        <v>2545410.8587836302</v>
      </c>
      <c r="J9637" s="33">
        <f t="shared" si="600"/>
        <v>9.4973186582264571E-3</v>
      </c>
      <c r="K9637" s="33">
        <f t="shared" si="601"/>
        <v>9.4523615638987257E-3</v>
      </c>
      <c r="L9637" s="33">
        <f t="shared" si="602"/>
        <v>0.91015343404672078</v>
      </c>
      <c r="M9637" s="33">
        <f t="shared" si="603"/>
        <v>0.90155033470948709</v>
      </c>
    </row>
    <row r="9638" spans="1:13" ht="27.6">
      <c r="A9638" t="s">
        <v>164</v>
      </c>
      <c r="B9638" t="s">
        <v>112</v>
      </c>
      <c r="C9638" s="14" t="s">
        <v>384</v>
      </c>
      <c r="D9638" t="s">
        <v>112</v>
      </c>
      <c r="E9638" t="s">
        <v>483</v>
      </c>
      <c r="F9638" s="20">
        <v>2031</v>
      </c>
      <c r="G9638" s="20">
        <v>66</v>
      </c>
      <c r="H9638" s="11">
        <v>25110.001240983202</v>
      </c>
      <c r="I9638" s="10">
        <v>2411863.7345262598</v>
      </c>
      <c r="J9638" s="33">
        <f t="shared" si="600"/>
        <v>1.0411036445189275E-2</v>
      </c>
      <c r="K9638" s="33">
        <f t="shared" si="601"/>
        <v>1.0357029191579659E-2</v>
      </c>
      <c r="L9638" s="33">
        <f t="shared" si="602"/>
        <v>0.90155033470948709</v>
      </c>
      <c r="M9638" s="33">
        <f t="shared" si="603"/>
        <v>0.89221295157522251</v>
      </c>
    </row>
    <row r="9639" spans="1:13" ht="27.6">
      <c r="A9639" t="s">
        <v>164</v>
      </c>
      <c r="B9639" t="s">
        <v>112</v>
      </c>
      <c r="C9639" s="14" t="s">
        <v>384</v>
      </c>
      <c r="D9639" t="s">
        <v>112</v>
      </c>
      <c r="E9639" t="s">
        <v>483</v>
      </c>
      <c r="F9639" s="20">
        <v>2031</v>
      </c>
      <c r="G9639" s="20">
        <v>67</v>
      </c>
      <c r="H9639" s="11">
        <v>26016.2114906118</v>
      </c>
      <c r="I9639" s="10">
        <v>2278335.9610916101</v>
      </c>
      <c r="J9639" s="33">
        <f t="shared" si="600"/>
        <v>1.1418953102134576E-2</v>
      </c>
      <c r="K9639" s="33">
        <f t="shared" si="601"/>
        <v>1.1354004307971177E-2</v>
      </c>
      <c r="L9639" s="33">
        <f t="shared" si="602"/>
        <v>0.89221295157522251</v>
      </c>
      <c r="M9639" s="33">
        <f t="shared" si="603"/>
        <v>0.8820827618794097</v>
      </c>
    </row>
    <row r="9640" spans="1:13" ht="27.6">
      <c r="A9640" t="s">
        <v>164</v>
      </c>
      <c r="B9640" t="s">
        <v>112</v>
      </c>
      <c r="C9640" s="14" t="s">
        <v>384</v>
      </c>
      <c r="D9640" t="s">
        <v>112</v>
      </c>
      <c r="E9640" t="s">
        <v>483</v>
      </c>
      <c r="F9640" s="20">
        <v>2031</v>
      </c>
      <c r="G9640" s="20">
        <v>68</v>
      </c>
      <c r="H9640" s="11">
        <v>26939.044277934401</v>
      </c>
      <c r="I9640" s="10">
        <v>2149554.0919683799</v>
      </c>
      <c r="J9640" s="33">
        <f t="shared" si="600"/>
        <v>1.2532387241888807E-2</v>
      </c>
      <c r="K9640" s="33">
        <f t="shared" si="601"/>
        <v>1.2454183909281102E-2</v>
      </c>
      <c r="L9640" s="33">
        <f t="shared" si="602"/>
        <v>0.8820827618794097</v>
      </c>
      <c r="M9640" s="33">
        <f t="shared" si="603"/>
        <v>0.87109714093975688</v>
      </c>
    </row>
    <row r="9641" spans="1:13" ht="27.6">
      <c r="A9641" t="s">
        <v>164</v>
      </c>
      <c r="B9641" t="s">
        <v>112</v>
      </c>
      <c r="C9641" s="14" t="s">
        <v>384</v>
      </c>
      <c r="D9641" t="s">
        <v>112</v>
      </c>
      <c r="E9641" t="s">
        <v>483</v>
      </c>
      <c r="F9641" s="20">
        <v>2031</v>
      </c>
      <c r="G9641" s="20">
        <v>69</v>
      </c>
      <c r="H9641" s="11">
        <v>27581.0278495446</v>
      </c>
      <c r="I9641" s="10">
        <v>1996957.5013172401</v>
      </c>
      <c r="J9641" s="33">
        <f t="shared" si="600"/>
        <v>1.3811524697622011E-2</v>
      </c>
      <c r="K9641" s="33">
        <f t="shared" si="601"/>
        <v>1.3716583188666753E-2</v>
      </c>
      <c r="L9641" s="33">
        <f t="shared" si="602"/>
        <v>0.87109714093975688</v>
      </c>
      <c r="M9641" s="33">
        <f t="shared" si="603"/>
        <v>0.85914866454064698</v>
      </c>
    </row>
    <row r="9642" spans="1:13" ht="27.6">
      <c r="A9642" t="s">
        <v>164</v>
      </c>
      <c r="B9642" t="s">
        <v>112</v>
      </c>
      <c r="C9642" s="14" t="s">
        <v>384</v>
      </c>
      <c r="D9642" t="s">
        <v>112</v>
      </c>
      <c r="E9642" t="s">
        <v>483</v>
      </c>
      <c r="F9642" s="20">
        <v>2032</v>
      </c>
      <c r="G9642" s="20">
        <v>30</v>
      </c>
      <c r="H9642" s="11">
        <v>961.48051166488199</v>
      </c>
      <c r="I9642" s="10">
        <v>4354849.4681992698</v>
      </c>
      <c r="J9642" s="33">
        <f t="shared" si="600"/>
        <v>2.2078386834860085E-4</v>
      </c>
      <c r="K9642" s="33">
        <f t="shared" si="601"/>
        <v>2.2075949738398215E-4</v>
      </c>
      <c r="L9642" s="33">
        <f t="shared" si="602"/>
        <v>1</v>
      </c>
      <c r="M9642" s="33">
        <f t="shared" si="603"/>
        <v>0.99977924050261602</v>
      </c>
    </row>
    <row r="9643" spans="1:13" ht="27.6">
      <c r="A9643" t="s">
        <v>164</v>
      </c>
      <c r="B9643" t="s">
        <v>112</v>
      </c>
      <c r="C9643" s="14" t="s">
        <v>384</v>
      </c>
      <c r="D9643" t="s">
        <v>112</v>
      </c>
      <c r="E9643" t="s">
        <v>483</v>
      </c>
      <c r="F9643" s="20">
        <v>2032</v>
      </c>
      <c r="G9643" s="20">
        <v>31</v>
      </c>
      <c r="H9643" s="11">
        <v>1094.02467032201</v>
      </c>
      <c r="I9643" s="10">
        <v>4335139.8462389996</v>
      </c>
      <c r="J9643" s="33">
        <f t="shared" si="600"/>
        <v>2.5236202501544296E-4</v>
      </c>
      <c r="K9643" s="33">
        <f t="shared" si="601"/>
        <v>2.523301843980752E-4</v>
      </c>
      <c r="L9643" s="33">
        <f t="shared" si="602"/>
        <v>0.99977924050261602</v>
      </c>
      <c r="M9643" s="33">
        <f t="shared" si="603"/>
        <v>0.99952696602250257</v>
      </c>
    </row>
    <row r="9644" spans="1:13" ht="27.6">
      <c r="A9644" t="s">
        <v>164</v>
      </c>
      <c r="B9644" t="s">
        <v>112</v>
      </c>
      <c r="C9644" s="14" t="s">
        <v>384</v>
      </c>
      <c r="D9644" t="s">
        <v>112</v>
      </c>
      <c r="E9644" t="s">
        <v>483</v>
      </c>
      <c r="F9644" s="20">
        <v>2032</v>
      </c>
      <c r="G9644" s="20">
        <v>32</v>
      </c>
      <c r="H9644" s="11">
        <v>1145.4312316790799</v>
      </c>
      <c r="I9644" s="10">
        <v>4315575.1586579503</v>
      </c>
      <c r="J9644" s="33">
        <f t="shared" si="600"/>
        <v>2.6541797780560124E-4</v>
      </c>
      <c r="K9644" s="33">
        <f t="shared" si="601"/>
        <v>2.6538275757026497E-4</v>
      </c>
      <c r="L9644" s="33">
        <f t="shared" si="602"/>
        <v>0.99952696602250257</v>
      </c>
      <c r="M9644" s="33">
        <f t="shared" si="603"/>
        <v>0.99926170879999365</v>
      </c>
    </row>
    <row r="9645" spans="1:13" ht="27.6">
      <c r="A9645" t="s">
        <v>164</v>
      </c>
      <c r="B9645" t="s">
        <v>112</v>
      </c>
      <c r="C9645" s="14" t="s">
        <v>384</v>
      </c>
      <c r="D9645" t="s">
        <v>112</v>
      </c>
      <c r="E9645" t="s">
        <v>483</v>
      </c>
      <c r="F9645" s="20">
        <v>2032</v>
      </c>
      <c r="G9645" s="20">
        <v>33</v>
      </c>
      <c r="H9645" s="11">
        <v>1217.6641300419501</v>
      </c>
      <c r="I9645" s="10">
        <v>4335851.7089147801</v>
      </c>
      <c r="J9645" s="33">
        <f t="shared" si="600"/>
        <v>2.8083620284761058E-4</v>
      </c>
      <c r="K9645" s="33">
        <f t="shared" si="601"/>
        <v>2.8079677205250508E-4</v>
      </c>
      <c r="L9645" s="33">
        <f t="shared" si="602"/>
        <v>0.99926170879999365</v>
      </c>
      <c r="M9645" s="33">
        <f t="shared" si="603"/>
        <v>0.99898111933772693</v>
      </c>
    </row>
    <row r="9646" spans="1:13" ht="27.6">
      <c r="A9646" t="s">
        <v>164</v>
      </c>
      <c r="B9646" t="s">
        <v>112</v>
      </c>
      <c r="C9646" s="14" t="s">
        <v>384</v>
      </c>
      <c r="D9646" t="s">
        <v>112</v>
      </c>
      <c r="E9646" t="s">
        <v>483</v>
      </c>
      <c r="F9646" s="20">
        <v>2032</v>
      </c>
      <c r="G9646" s="20">
        <v>34</v>
      </c>
      <c r="H9646" s="11">
        <v>1314.72650440902</v>
      </c>
      <c r="I9646" s="10">
        <v>4395417.2579028299</v>
      </c>
      <c r="J9646" s="33">
        <f t="shared" si="600"/>
        <v>2.9911301413880118E-4</v>
      </c>
      <c r="K9646" s="33">
        <f t="shared" si="601"/>
        <v>2.990682843010406E-4</v>
      </c>
      <c r="L9646" s="33">
        <f t="shared" si="602"/>
        <v>0.99898111933772693</v>
      </c>
      <c r="M9646" s="33">
        <f t="shared" si="603"/>
        <v>0.99868235576831743</v>
      </c>
    </row>
    <row r="9647" spans="1:13" ht="27.6">
      <c r="A9647" t="s">
        <v>164</v>
      </c>
      <c r="B9647" t="s">
        <v>112</v>
      </c>
      <c r="C9647" s="14" t="s">
        <v>384</v>
      </c>
      <c r="D9647" t="s">
        <v>112</v>
      </c>
      <c r="E9647" t="s">
        <v>483</v>
      </c>
      <c r="F9647" s="20">
        <v>2032</v>
      </c>
      <c r="G9647" s="20">
        <v>35</v>
      </c>
      <c r="H9647" s="11">
        <v>2106.8388825658999</v>
      </c>
      <c r="I9647" s="10">
        <v>4534866.5943115205</v>
      </c>
      <c r="J9647" s="33">
        <f t="shared" si="600"/>
        <v>4.6458673893708184E-4</v>
      </c>
      <c r="K9647" s="33">
        <f t="shared" si="601"/>
        <v>4.6447883522893196E-4</v>
      </c>
      <c r="L9647" s="33">
        <f t="shared" si="602"/>
        <v>0.99868235576831743</v>
      </c>
      <c r="M9647" s="33">
        <f t="shared" si="603"/>
        <v>0.99821848895094645</v>
      </c>
    </row>
    <row r="9648" spans="1:13" ht="27.6">
      <c r="A9648" t="s">
        <v>164</v>
      </c>
      <c r="B9648" t="s">
        <v>112</v>
      </c>
      <c r="C9648" s="14" t="s">
        <v>384</v>
      </c>
      <c r="D9648" t="s">
        <v>112</v>
      </c>
      <c r="E9648" t="s">
        <v>483</v>
      </c>
      <c r="F9648" s="20">
        <v>2032</v>
      </c>
      <c r="G9648" s="20">
        <v>36</v>
      </c>
      <c r="H9648" s="11">
        <v>2230.5186232696101</v>
      </c>
      <c r="I9648" s="10">
        <v>4490897.5409769304</v>
      </c>
      <c r="J9648" s="33">
        <f t="shared" si="600"/>
        <v>4.9667546474115119E-4</v>
      </c>
      <c r="K9648" s="33">
        <f t="shared" si="601"/>
        <v>4.9655214190047481E-4</v>
      </c>
      <c r="L9648" s="33">
        <f t="shared" si="602"/>
        <v>0.99821848895094645</v>
      </c>
      <c r="M9648" s="33">
        <f t="shared" si="603"/>
        <v>0.99772282142217317</v>
      </c>
    </row>
    <row r="9649" spans="1:13" ht="27.6">
      <c r="A9649" t="s">
        <v>164</v>
      </c>
      <c r="B9649" t="s">
        <v>112</v>
      </c>
      <c r="C9649" s="14" t="s">
        <v>384</v>
      </c>
      <c r="D9649" t="s">
        <v>112</v>
      </c>
      <c r="E9649" t="s">
        <v>483</v>
      </c>
      <c r="F9649" s="20">
        <v>2032</v>
      </c>
      <c r="G9649" s="20">
        <v>37</v>
      </c>
      <c r="H9649" s="11">
        <v>2352.3436000445899</v>
      </c>
      <c r="I9649" s="10">
        <v>4417189.1617759904</v>
      </c>
      <c r="J9649" s="33">
        <f t="shared" si="600"/>
        <v>5.3254309785972544E-4</v>
      </c>
      <c r="K9649" s="33">
        <f t="shared" si="601"/>
        <v>5.3240132195253587E-4</v>
      </c>
      <c r="L9649" s="33">
        <f t="shared" si="602"/>
        <v>0.99772282142217317</v>
      </c>
      <c r="M9649" s="33">
        <f t="shared" si="603"/>
        <v>0.99719163247310583</v>
      </c>
    </row>
    <row r="9650" spans="1:13" ht="27.6">
      <c r="A9650" t="s">
        <v>164</v>
      </c>
      <c r="B9650" t="s">
        <v>112</v>
      </c>
      <c r="C9650" s="14" t="s">
        <v>384</v>
      </c>
      <c r="D9650" t="s">
        <v>112</v>
      </c>
      <c r="E9650" t="s">
        <v>483</v>
      </c>
      <c r="F9650" s="20">
        <v>2032</v>
      </c>
      <c r="G9650" s="20">
        <v>38</v>
      </c>
      <c r="H9650" s="11">
        <v>2494.4352015099698</v>
      </c>
      <c r="I9650" s="10">
        <v>4359083.6728743901</v>
      </c>
      <c r="J9650" s="33">
        <f t="shared" si="600"/>
        <v>5.7223843098775241E-4</v>
      </c>
      <c r="K9650" s="33">
        <f t="shared" si="601"/>
        <v>5.7207473380294083E-4</v>
      </c>
      <c r="L9650" s="33">
        <f t="shared" si="602"/>
        <v>0.99719163247310583</v>
      </c>
      <c r="M9650" s="33">
        <f t="shared" si="603"/>
        <v>0.99662116433540826</v>
      </c>
    </row>
    <row r="9651" spans="1:13" ht="27.6">
      <c r="A9651" t="s">
        <v>164</v>
      </c>
      <c r="B9651" t="s">
        <v>112</v>
      </c>
      <c r="C9651" s="14" t="s">
        <v>384</v>
      </c>
      <c r="D9651" t="s">
        <v>112</v>
      </c>
      <c r="E9651" t="s">
        <v>483</v>
      </c>
      <c r="F9651" s="20">
        <v>2032</v>
      </c>
      <c r="G9651" s="20">
        <v>39</v>
      </c>
      <c r="H9651" s="11">
        <v>2651.4538737951598</v>
      </c>
      <c r="I9651" s="10">
        <v>4304456.3415038297</v>
      </c>
      <c r="J9651" s="33">
        <f t="shared" si="600"/>
        <v>6.1597880508850334E-4</v>
      </c>
      <c r="K9651" s="33">
        <f t="shared" si="601"/>
        <v>6.1578912909177053E-4</v>
      </c>
      <c r="L9651" s="33">
        <f t="shared" si="602"/>
        <v>0.99662116433540826</v>
      </c>
      <c r="M9651" s="33">
        <f t="shared" si="603"/>
        <v>0.99600745585658779</v>
      </c>
    </row>
    <row r="9652" spans="1:13" ht="27.6">
      <c r="A9652" t="s">
        <v>164</v>
      </c>
      <c r="B9652" t="s">
        <v>112</v>
      </c>
      <c r="C9652" s="14" t="s">
        <v>384</v>
      </c>
      <c r="D9652" t="s">
        <v>112</v>
      </c>
      <c r="E9652" t="s">
        <v>483</v>
      </c>
      <c r="F9652" s="20">
        <v>2032</v>
      </c>
      <c r="G9652" s="20">
        <v>40</v>
      </c>
      <c r="H9652" s="11">
        <v>3589.6133181717701</v>
      </c>
      <c r="I9652" s="10">
        <v>4340733.7753657</v>
      </c>
      <c r="J9652" s="33">
        <f t="shared" si="600"/>
        <v>8.2696002656125825E-4</v>
      </c>
      <c r="K9652" s="33">
        <f t="shared" si="601"/>
        <v>8.2661818935358955E-4</v>
      </c>
      <c r="L9652" s="33">
        <f t="shared" si="602"/>
        <v>0.99600745585658779</v>
      </c>
      <c r="M9652" s="33">
        <f t="shared" si="603"/>
        <v>0.99518413797684491</v>
      </c>
    </row>
    <row r="9653" spans="1:13" ht="27.6">
      <c r="A9653" t="s">
        <v>164</v>
      </c>
      <c r="B9653" t="s">
        <v>112</v>
      </c>
      <c r="C9653" s="14" t="s">
        <v>384</v>
      </c>
      <c r="D9653" t="s">
        <v>112</v>
      </c>
      <c r="E9653" t="s">
        <v>483</v>
      </c>
      <c r="F9653" s="20">
        <v>2032</v>
      </c>
      <c r="G9653" s="20">
        <v>41</v>
      </c>
      <c r="H9653" s="11">
        <v>3894.4463920446501</v>
      </c>
      <c r="I9653" s="10">
        <v>4356395.5256717596</v>
      </c>
      <c r="J9653" s="33">
        <f t="shared" si="600"/>
        <v>8.9396069964150539E-4</v>
      </c>
      <c r="K9653" s="33">
        <f t="shared" si="601"/>
        <v>8.9356123581907365E-4</v>
      </c>
      <c r="L9653" s="33">
        <f t="shared" si="602"/>
        <v>0.99518413797684491</v>
      </c>
      <c r="M9653" s="33">
        <f t="shared" si="603"/>
        <v>0.99429488000864674</v>
      </c>
    </row>
    <row r="9654" spans="1:13" ht="27.6">
      <c r="A9654" t="s">
        <v>164</v>
      </c>
      <c r="B9654" t="s">
        <v>112</v>
      </c>
      <c r="C9654" s="14" t="s">
        <v>384</v>
      </c>
      <c r="D9654" t="s">
        <v>112</v>
      </c>
      <c r="E9654" t="s">
        <v>483</v>
      </c>
      <c r="F9654" s="20">
        <v>2032</v>
      </c>
      <c r="G9654" s="20">
        <v>42</v>
      </c>
      <c r="H9654" s="11">
        <v>5895.9867398527704</v>
      </c>
      <c r="I9654" s="10">
        <v>6413762.2820050102</v>
      </c>
      <c r="J9654" s="33">
        <f t="shared" si="600"/>
        <v>9.1927116731392523E-4</v>
      </c>
      <c r="K9654" s="33">
        <f t="shared" si="601"/>
        <v>9.1884876701775475E-4</v>
      </c>
      <c r="L9654" s="33">
        <f t="shared" si="602"/>
        <v>0.99429488000864674</v>
      </c>
      <c r="M9654" s="33">
        <f t="shared" si="603"/>
        <v>0.99338127338409876</v>
      </c>
    </row>
    <row r="9655" spans="1:13" ht="27.6">
      <c r="A9655" t="s">
        <v>164</v>
      </c>
      <c r="B9655" t="s">
        <v>112</v>
      </c>
      <c r="C9655" s="14" t="s">
        <v>384</v>
      </c>
      <c r="D9655" t="s">
        <v>112</v>
      </c>
      <c r="E9655" t="s">
        <v>483</v>
      </c>
      <c r="F9655" s="20">
        <v>2032</v>
      </c>
      <c r="G9655" s="20">
        <v>43</v>
      </c>
      <c r="H9655" s="11">
        <v>4545.0062007135202</v>
      </c>
      <c r="I9655" s="10">
        <v>4311630.1064522797</v>
      </c>
      <c r="J9655" s="33">
        <f t="shared" si="600"/>
        <v>1.0541271139915267E-3</v>
      </c>
      <c r="K9655" s="33">
        <f t="shared" si="601"/>
        <v>1.05357171717535E-3</v>
      </c>
      <c r="L9655" s="33">
        <f t="shared" si="602"/>
        <v>0.99338127338409876</v>
      </c>
      <c r="M9655" s="33">
        <f t="shared" si="603"/>
        <v>0.99233467497008965</v>
      </c>
    </row>
    <row r="9656" spans="1:13" ht="27.6">
      <c r="A9656" t="s">
        <v>164</v>
      </c>
      <c r="B9656" t="s">
        <v>112</v>
      </c>
      <c r="C9656" s="14" t="s">
        <v>384</v>
      </c>
      <c r="D9656" t="s">
        <v>112</v>
      </c>
      <c r="E9656" t="s">
        <v>483</v>
      </c>
      <c r="F9656" s="20">
        <v>2032</v>
      </c>
      <c r="G9656" s="20">
        <v>44</v>
      </c>
      <c r="H9656" s="11">
        <v>4936.9644336088804</v>
      </c>
      <c r="I9656" s="10">
        <v>4292924.33985826</v>
      </c>
      <c r="J9656" s="33">
        <f t="shared" si="600"/>
        <v>1.1500236302258904E-3</v>
      </c>
      <c r="K9656" s="33">
        <f t="shared" si="601"/>
        <v>1.1493626064728035E-3</v>
      </c>
      <c r="L9656" s="33">
        <f t="shared" si="602"/>
        <v>0.99233467497008965</v>
      </c>
      <c r="M9656" s="33">
        <f t="shared" si="603"/>
        <v>0.99119412260157269</v>
      </c>
    </row>
    <row r="9657" spans="1:13" ht="27.6">
      <c r="A9657" t="s">
        <v>164</v>
      </c>
      <c r="B9657" t="s">
        <v>112</v>
      </c>
      <c r="C9657" s="14" t="s">
        <v>384</v>
      </c>
      <c r="D9657" t="s">
        <v>112</v>
      </c>
      <c r="E9657" t="s">
        <v>483</v>
      </c>
      <c r="F9657" s="20">
        <v>2032</v>
      </c>
      <c r="G9657" s="20">
        <v>45</v>
      </c>
      <c r="H9657" s="11">
        <v>6178.1762302562502</v>
      </c>
      <c r="I9657" s="10">
        <v>4159154.89416938</v>
      </c>
      <c r="J9657" s="33">
        <f t="shared" si="600"/>
        <v>1.4854402847360381E-3</v>
      </c>
      <c r="K9657" s="33">
        <f t="shared" si="601"/>
        <v>1.4843375643922574E-3</v>
      </c>
      <c r="L9657" s="33">
        <f t="shared" si="602"/>
        <v>0.99119412260157269</v>
      </c>
      <c r="M9657" s="33">
        <f t="shared" si="603"/>
        <v>0.98972285593179032</v>
      </c>
    </row>
    <row r="9658" spans="1:13" ht="27.6">
      <c r="A9658" t="s">
        <v>164</v>
      </c>
      <c r="B9658" t="s">
        <v>112</v>
      </c>
      <c r="C9658" s="14" t="s">
        <v>384</v>
      </c>
      <c r="D9658" t="s">
        <v>112</v>
      </c>
      <c r="E9658" t="s">
        <v>483</v>
      </c>
      <c r="F9658" s="20">
        <v>2032</v>
      </c>
      <c r="G9658" s="20">
        <v>46</v>
      </c>
      <c r="H9658" s="11">
        <v>6703.0419505981799</v>
      </c>
      <c r="I9658" s="10">
        <v>4121203.7430670001</v>
      </c>
      <c r="J9658" s="33">
        <f t="shared" si="600"/>
        <v>1.6264767210003978E-3</v>
      </c>
      <c r="K9658" s="33">
        <f t="shared" si="601"/>
        <v>1.6251547245677012E-3</v>
      </c>
      <c r="L9658" s="33">
        <f t="shared" si="602"/>
        <v>0.98972285593179032</v>
      </c>
      <c r="M9658" s="33">
        <f t="shared" si="603"/>
        <v>0.98811440315646015</v>
      </c>
    </row>
    <row r="9659" spans="1:13" ht="27.6">
      <c r="A9659" t="s">
        <v>164</v>
      </c>
      <c r="B9659" t="s">
        <v>112</v>
      </c>
      <c r="C9659" s="14" t="s">
        <v>384</v>
      </c>
      <c r="D9659" t="s">
        <v>112</v>
      </c>
      <c r="E9659" t="s">
        <v>483</v>
      </c>
      <c r="F9659" s="20">
        <v>2032</v>
      </c>
      <c r="G9659" s="20">
        <v>47</v>
      </c>
      <c r="H9659" s="11">
        <v>7444.6021764077404</v>
      </c>
      <c r="I9659" s="10">
        <v>4176687.5692656399</v>
      </c>
      <c r="J9659" s="33">
        <f t="shared" si="600"/>
        <v>1.7824177779514107E-3</v>
      </c>
      <c r="K9659" s="33">
        <f t="shared" si="601"/>
        <v>1.7808302147575006E-3</v>
      </c>
      <c r="L9659" s="33">
        <f t="shared" si="602"/>
        <v>0.98811440315646015</v>
      </c>
      <c r="M9659" s="33">
        <f t="shared" si="603"/>
        <v>0.98635473917168204</v>
      </c>
    </row>
    <row r="9660" spans="1:13" ht="27.6">
      <c r="A9660" t="s">
        <v>164</v>
      </c>
      <c r="B9660" t="s">
        <v>112</v>
      </c>
      <c r="C9660" s="14" t="s">
        <v>384</v>
      </c>
      <c r="D9660" t="s">
        <v>112</v>
      </c>
      <c r="E9660" t="s">
        <v>483</v>
      </c>
      <c r="F9660" s="20">
        <v>2032</v>
      </c>
      <c r="G9660" s="20">
        <v>48</v>
      </c>
      <c r="H9660" s="11">
        <v>8313.696765441</v>
      </c>
      <c r="I9660" s="10">
        <v>4256561.8234037897</v>
      </c>
      <c r="J9660" s="33">
        <f t="shared" si="600"/>
        <v>1.9531483648915719E-3</v>
      </c>
      <c r="K9660" s="33">
        <f t="shared" si="601"/>
        <v>1.9512422118258543E-3</v>
      </c>
      <c r="L9660" s="33">
        <f t="shared" si="602"/>
        <v>0.98635473917168204</v>
      </c>
      <c r="M9660" s="33">
        <f t="shared" si="603"/>
        <v>0.98443012216877579</v>
      </c>
    </row>
    <row r="9661" spans="1:13" ht="27.6">
      <c r="A9661" t="s">
        <v>164</v>
      </c>
      <c r="B9661" t="s">
        <v>112</v>
      </c>
      <c r="C9661" s="14" t="s">
        <v>384</v>
      </c>
      <c r="D9661" t="s">
        <v>112</v>
      </c>
      <c r="E9661" t="s">
        <v>483</v>
      </c>
      <c r="F9661" s="20">
        <v>2032</v>
      </c>
      <c r="G9661" s="20">
        <v>49</v>
      </c>
      <c r="H9661" s="11">
        <v>9044.1694614196495</v>
      </c>
      <c r="I9661" s="10">
        <v>4228102.3963135397</v>
      </c>
      <c r="J9661" s="33">
        <f t="shared" si="600"/>
        <v>2.1390611233316425E-3</v>
      </c>
      <c r="K9661" s="33">
        <f t="shared" si="601"/>
        <v>2.1367749624567889E-3</v>
      </c>
      <c r="L9661" s="33">
        <f t="shared" si="602"/>
        <v>0.98443012216877579</v>
      </c>
      <c r="M9661" s="33">
        <f t="shared" si="603"/>
        <v>0.98232661653143727</v>
      </c>
    </row>
    <row r="9662" spans="1:13" ht="27.6">
      <c r="A9662" t="s">
        <v>164</v>
      </c>
      <c r="B9662" t="s">
        <v>112</v>
      </c>
      <c r="C9662" s="14" t="s">
        <v>384</v>
      </c>
      <c r="D9662" t="s">
        <v>112</v>
      </c>
      <c r="E9662" t="s">
        <v>483</v>
      </c>
      <c r="F9662" s="20">
        <v>2032</v>
      </c>
      <c r="G9662" s="20">
        <v>50</v>
      </c>
      <c r="H9662" s="11">
        <v>10162.620978177099</v>
      </c>
      <c r="I9662" s="10">
        <v>4088165.1357087698</v>
      </c>
      <c r="J9662" s="33">
        <f t="shared" si="600"/>
        <v>2.4858636187197938E-3</v>
      </c>
      <c r="K9662" s="33">
        <f t="shared" si="601"/>
        <v>2.482776418403887E-3</v>
      </c>
      <c r="L9662" s="33">
        <f t="shared" si="602"/>
        <v>0.98232661653143727</v>
      </c>
      <c r="M9662" s="33">
        <f t="shared" si="603"/>
        <v>0.97988771917274253</v>
      </c>
    </row>
    <row r="9663" spans="1:13" ht="27.6">
      <c r="A9663" t="s">
        <v>164</v>
      </c>
      <c r="B9663" t="s">
        <v>112</v>
      </c>
      <c r="C9663" s="14" t="s">
        <v>384</v>
      </c>
      <c r="D9663" t="s">
        <v>112</v>
      </c>
      <c r="E9663" t="s">
        <v>483</v>
      </c>
      <c r="F9663" s="20">
        <v>2032</v>
      </c>
      <c r="G9663" s="20">
        <v>51</v>
      </c>
      <c r="H9663" s="11">
        <v>10892.463341344201</v>
      </c>
      <c r="I9663" s="10">
        <v>4008776.6510123899</v>
      </c>
      <c r="J9663" s="33">
        <f t="shared" si="600"/>
        <v>2.7171539573284486E-3</v>
      </c>
      <c r="K9663" s="33">
        <f t="shared" si="601"/>
        <v>2.7134658356688934E-3</v>
      </c>
      <c r="L9663" s="33">
        <f t="shared" si="602"/>
        <v>0.97988771917274253</v>
      </c>
      <c r="M9663" s="33">
        <f t="shared" si="603"/>
        <v>0.97722882732397576</v>
      </c>
    </row>
    <row r="9664" spans="1:13" ht="27.6">
      <c r="A9664" t="s">
        <v>164</v>
      </c>
      <c r="B9664" t="s">
        <v>112</v>
      </c>
      <c r="C9664" s="14" t="s">
        <v>384</v>
      </c>
      <c r="D9664" t="s">
        <v>112</v>
      </c>
      <c r="E9664" t="s">
        <v>483</v>
      </c>
      <c r="F9664" s="20">
        <v>2032</v>
      </c>
      <c r="G9664" s="20">
        <v>52</v>
      </c>
      <c r="H9664" s="11">
        <v>11712.033277852501</v>
      </c>
      <c r="I9664" s="10">
        <v>3945478.5733231199</v>
      </c>
      <c r="J9664" s="33">
        <f t="shared" si="600"/>
        <v>2.9684696191336606E-3</v>
      </c>
      <c r="K9664" s="33">
        <f t="shared" si="601"/>
        <v>2.9640680695597332E-3</v>
      </c>
      <c r="L9664" s="33">
        <f t="shared" si="602"/>
        <v>0.97722882732397576</v>
      </c>
      <c r="M9664" s="33">
        <f t="shared" si="603"/>
        <v>0.97433225456025141</v>
      </c>
    </row>
    <row r="9665" spans="1:13" ht="27.6">
      <c r="A9665" t="s">
        <v>164</v>
      </c>
      <c r="B9665" t="s">
        <v>112</v>
      </c>
      <c r="C9665" s="14" t="s">
        <v>384</v>
      </c>
      <c r="D9665" t="s">
        <v>112</v>
      </c>
      <c r="E9665" t="s">
        <v>483</v>
      </c>
      <c r="F9665" s="20">
        <v>2032</v>
      </c>
      <c r="G9665" s="20">
        <v>53</v>
      </c>
      <c r="H9665" s="11">
        <v>12567.449911916099</v>
      </c>
      <c r="I9665" s="10">
        <v>3876478.03991294</v>
      </c>
      <c r="J9665" s="33">
        <f t="shared" si="600"/>
        <v>3.2419762945950664E-3</v>
      </c>
      <c r="K9665" s="33">
        <f t="shared" si="601"/>
        <v>3.2367267639313857E-3</v>
      </c>
      <c r="L9665" s="33">
        <f t="shared" si="602"/>
        <v>0.97433225456025141</v>
      </c>
      <c r="M9665" s="33">
        <f t="shared" si="603"/>
        <v>0.97117860727495464</v>
      </c>
    </row>
    <row r="9666" spans="1:13" ht="27.6">
      <c r="A9666" t="s">
        <v>164</v>
      </c>
      <c r="B9666" t="s">
        <v>112</v>
      </c>
      <c r="C9666" s="14" t="s">
        <v>384</v>
      </c>
      <c r="D9666" t="s">
        <v>112</v>
      </c>
      <c r="E9666" t="s">
        <v>483</v>
      </c>
      <c r="F9666" s="20">
        <v>2032</v>
      </c>
      <c r="G9666" s="20">
        <v>54</v>
      </c>
      <c r="H9666" s="11">
        <v>13411.0410164482</v>
      </c>
      <c r="I9666" s="10">
        <v>3788061.7952749301</v>
      </c>
      <c r="J9666" s="33">
        <f t="shared" ref="J9666:J9729" si="604">IF(I9666&gt;0,H9666/I9666,0)</f>
        <v>3.540343780340799E-3</v>
      </c>
      <c r="K9666" s="33">
        <f t="shared" ref="K9666:K9729" si="605">1-EXP(-J9666)</f>
        <v>3.5340841525562938E-3</v>
      </c>
      <c r="L9666" s="33">
        <f t="shared" ref="L9666:L9729" si="606">IF(G9666=30,1,M9665)</f>
        <v>0.97117860727495464</v>
      </c>
      <c r="M9666" s="33">
        <f t="shared" ref="M9666:M9729" si="607">L9666*(1-K9666)</f>
        <v>0.96774638034968252</v>
      </c>
    </row>
    <row r="9667" spans="1:13" ht="27.6">
      <c r="A9667" t="s">
        <v>164</v>
      </c>
      <c r="B9667" t="s">
        <v>112</v>
      </c>
      <c r="C9667" s="14" t="s">
        <v>384</v>
      </c>
      <c r="D9667" t="s">
        <v>112</v>
      </c>
      <c r="E9667" t="s">
        <v>483</v>
      </c>
      <c r="F9667" s="20">
        <v>2032</v>
      </c>
      <c r="G9667" s="20">
        <v>55</v>
      </c>
      <c r="H9667" s="11">
        <v>14472.814548832999</v>
      </c>
      <c r="I9667" s="10">
        <v>3715989.5528437402</v>
      </c>
      <c r="J9667" s="33">
        <f t="shared" si="604"/>
        <v>3.8947403761556243E-3</v>
      </c>
      <c r="K9667" s="33">
        <f t="shared" si="605"/>
        <v>3.8871657118313419E-3</v>
      </c>
      <c r="L9667" s="33">
        <f t="shared" si="606"/>
        <v>0.96774638034968252</v>
      </c>
      <c r="M9667" s="33">
        <f t="shared" si="607"/>
        <v>0.96398458980223833</v>
      </c>
    </row>
    <row r="9668" spans="1:13" ht="27.6">
      <c r="A9668" t="s">
        <v>164</v>
      </c>
      <c r="B9668" t="s">
        <v>112</v>
      </c>
      <c r="C9668" s="14" t="s">
        <v>384</v>
      </c>
      <c r="D9668" t="s">
        <v>112</v>
      </c>
      <c r="E9668" t="s">
        <v>483</v>
      </c>
      <c r="F9668" s="20">
        <v>2032</v>
      </c>
      <c r="G9668" s="20">
        <v>56</v>
      </c>
      <c r="H9668" s="11">
        <v>15441.5931500849</v>
      </c>
      <c r="I9668" s="10">
        <v>3631591.0030440399</v>
      </c>
      <c r="J9668" s="33">
        <f t="shared" si="604"/>
        <v>4.252018781063612E-3</v>
      </c>
      <c r="K9668" s="33">
        <f t="shared" si="605"/>
        <v>4.2429917481098256E-3</v>
      </c>
      <c r="L9668" s="33">
        <f t="shared" si="606"/>
        <v>0.96398458980223833</v>
      </c>
      <c r="M9668" s="33">
        <f t="shared" si="607"/>
        <v>0.95989441114240237</v>
      </c>
    </row>
    <row r="9669" spans="1:13" ht="27.6">
      <c r="A9669" t="s">
        <v>164</v>
      </c>
      <c r="B9669" t="s">
        <v>112</v>
      </c>
      <c r="C9669" s="14" t="s">
        <v>384</v>
      </c>
      <c r="D9669" t="s">
        <v>112</v>
      </c>
      <c r="E9669" t="s">
        <v>483</v>
      </c>
      <c r="F9669" s="20">
        <v>2032</v>
      </c>
      <c r="G9669" s="20">
        <v>57</v>
      </c>
      <c r="H9669" s="11">
        <v>16470.272069612001</v>
      </c>
      <c r="I9669" s="10">
        <v>3546445.9618490902</v>
      </c>
      <c r="J9669" s="33">
        <f t="shared" si="604"/>
        <v>4.6441627045191256E-3</v>
      </c>
      <c r="K9669" s="33">
        <f t="shared" si="605"/>
        <v>4.6333952559494129E-3</v>
      </c>
      <c r="L9669" s="33">
        <f t="shared" si="606"/>
        <v>0.95989441114240237</v>
      </c>
      <c r="M9669" s="33">
        <f t="shared" si="607"/>
        <v>0.95544684093160281</v>
      </c>
    </row>
    <row r="9670" spans="1:13" ht="27.6">
      <c r="A9670" t="s">
        <v>164</v>
      </c>
      <c r="B9670" t="s">
        <v>112</v>
      </c>
      <c r="C9670" s="14" t="s">
        <v>384</v>
      </c>
      <c r="D9670" t="s">
        <v>112</v>
      </c>
      <c r="E9670" t="s">
        <v>483</v>
      </c>
      <c r="F9670" s="20">
        <v>2032</v>
      </c>
      <c r="G9670" s="20">
        <v>58</v>
      </c>
      <c r="H9670" s="11">
        <v>17429.979801794201</v>
      </c>
      <c r="I9670" s="10">
        <v>3434194.8998142998</v>
      </c>
      <c r="J9670" s="33">
        <f t="shared" si="604"/>
        <v>5.0754195117862144E-3</v>
      </c>
      <c r="K9670" s="33">
        <f t="shared" si="605"/>
        <v>5.0625613329241537E-3</v>
      </c>
      <c r="L9670" s="33">
        <f t="shared" si="606"/>
        <v>0.95544684093160281</v>
      </c>
      <c r="M9670" s="33">
        <f t="shared" si="607"/>
        <v>0.95060983269903798</v>
      </c>
    </row>
    <row r="9671" spans="1:13" ht="27.6">
      <c r="A9671" t="s">
        <v>164</v>
      </c>
      <c r="B9671" t="s">
        <v>112</v>
      </c>
      <c r="C9671" s="14" t="s">
        <v>384</v>
      </c>
      <c r="D9671" t="s">
        <v>112</v>
      </c>
      <c r="E9671" t="s">
        <v>483</v>
      </c>
      <c r="F9671" s="20">
        <v>2032</v>
      </c>
      <c r="G9671" s="20">
        <v>59</v>
      </c>
      <c r="H9671" s="11">
        <v>18755.567441429201</v>
      </c>
      <c r="I9671" s="10">
        <v>3379704.8769524102</v>
      </c>
      <c r="J9671" s="33">
        <f t="shared" si="604"/>
        <v>5.5494689992996388E-3</v>
      </c>
      <c r="K9671" s="33">
        <f t="shared" si="605"/>
        <v>5.5340991408736606E-3</v>
      </c>
      <c r="L9671" s="33">
        <f t="shared" si="606"/>
        <v>0.95060983269903798</v>
      </c>
      <c r="M9671" s="33">
        <f t="shared" si="607"/>
        <v>0.94534906364059224</v>
      </c>
    </row>
    <row r="9672" spans="1:13" ht="27.6">
      <c r="A9672" t="s">
        <v>164</v>
      </c>
      <c r="B9672" t="s">
        <v>112</v>
      </c>
      <c r="C9672" s="14" t="s">
        <v>384</v>
      </c>
      <c r="D9672" t="s">
        <v>112</v>
      </c>
      <c r="E9672" t="s">
        <v>483</v>
      </c>
      <c r="F9672" s="20">
        <v>2032</v>
      </c>
      <c r="G9672" s="20">
        <v>60</v>
      </c>
      <c r="H9672" s="11">
        <v>19512.393165535301</v>
      </c>
      <c r="I9672" s="10">
        <v>3166861.0294743502</v>
      </c>
      <c r="J9672" s="33">
        <f t="shared" si="604"/>
        <v>6.1614301934727004E-3</v>
      </c>
      <c r="K9672" s="33">
        <f t="shared" si="605"/>
        <v>6.142487507105554E-3</v>
      </c>
      <c r="L9672" s="33">
        <f t="shared" si="606"/>
        <v>0.94534906364059224</v>
      </c>
      <c r="M9672" s="33">
        <f t="shared" si="607"/>
        <v>0.93954226882732594</v>
      </c>
    </row>
    <row r="9673" spans="1:13" ht="27.6">
      <c r="A9673" t="s">
        <v>164</v>
      </c>
      <c r="B9673" t="s">
        <v>112</v>
      </c>
      <c r="C9673" s="14" t="s">
        <v>384</v>
      </c>
      <c r="D9673" t="s">
        <v>112</v>
      </c>
      <c r="E9673" t="s">
        <v>483</v>
      </c>
      <c r="F9673" s="20">
        <v>2032</v>
      </c>
      <c r="G9673" s="20">
        <v>61</v>
      </c>
      <c r="H9673" s="11">
        <v>20698.989218687799</v>
      </c>
      <c r="I9673" s="10">
        <v>3070389.9783450798</v>
      </c>
      <c r="J9673" s="33">
        <f t="shared" si="604"/>
        <v>6.7414854023997361E-3</v>
      </c>
      <c r="K9673" s="33">
        <f t="shared" si="605"/>
        <v>6.7188125678222521E-3</v>
      </c>
      <c r="L9673" s="33">
        <f t="shared" si="606"/>
        <v>0.93954226882732594</v>
      </c>
      <c r="M9673" s="33">
        <f t="shared" si="607"/>
        <v>0.93322966042352873</v>
      </c>
    </row>
    <row r="9674" spans="1:13" ht="27.6">
      <c r="A9674" t="s">
        <v>164</v>
      </c>
      <c r="B9674" t="s">
        <v>112</v>
      </c>
      <c r="C9674" s="14" t="s">
        <v>384</v>
      </c>
      <c r="D9674" t="s">
        <v>112</v>
      </c>
      <c r="E9674" t="s">
        <v>483</v>
      </c>
      <c r="F9674" s="20">
        <v>2032</v>
      </c>
      <c r="G9674" s="20">
        <v>62</v>
      </c>
      <c r="H9674" s="11">
        <v>21977.545360524298</v>
      </c>
      <c r="I9674" s="10">
        <v>2978118.1332823499</v>
      </c>
      <c r="J9674" s="33">
        <f t="shared" si="604"/>
        <v>7.3796754785887628E-3</v>
      </c>
      <c r="K9674" s="33">
        <f t="shared" si="605"/>
        <v>7.3525125324841456E-3</v>
      </c>
      <c r="L9674" s="33">
        <f t="shared" si="606"/>
        <v>0.93322966042352873</v>
      </c>
      <c r="M9674" s="33">
        <f t="shared" si="607"/>
        <v>0.92636807764957885</v>
      </c>
    </row>
    <row r="9675" spans="1:13" ht="27.6">
      <c r="A9675" t="s">
        <v>164</v>
      </c>
      <c r="B9675" t="s">
        <v>112</v>
      </c>
      <c r="C9675" s="14" t="s">
        <v>384</v>
      </c>
      <c r="D9675" t="s">
        <v>112</v>
      </c>
      <c r="E9675" t="s">
        <v>483</v>
      </c>
      <c r="F9675" s="20">
        <v>2032</v>
      </c>
      <c r="G9675" s="20">
        <v>63</v>
      </c>
      <c r="H9675" s="11">
        <v>23246.001776264999</v>
      </c>
      <c r="I9675" s="10">
        <v>2876586.8181613702</v>
      </c>
      <c r="J9675" s="33">
        <f t="shared" si="604"/>
        <v>8.0811055760601578E-3</v>
      </c>
      <c r="K9675" s="33">
        <f t="shared" si="605"/>
        <v>8.0485412201007911E-3</v>
      </c>
      <c r="L9675" s="33">
        <f t="shared" si="606"/>
        <v>0.92636807764957885</v>
      </c>
      <c r="M9675" s="33">
        <f t="shared" si="607"/>
        <v>0.91891216599163072</v>
      </c>
    </row>
    <row r="9676" spans="1:13" ht="27.6">
      <c r="A9676" t="s">
        <v>164</v>
      </c>
      <c r="B9676" t="s">
        <v>112</v>
      </c>
      <c r="C9676" s="14" t="s">
        <v>384</v>
      </c>
      <c r="D9676" t="s">
        <v>112</v>
      </c>
      <c r="E9676" t="s">
        <v>483</v>
      </c>
      <c r="F9676" s="20">
        <v>2032</v>
      </c>
      <c r="G9676" s="20">
        <v>64</v>
      </c>
      <c r="H9676" s="11">
        <v>24397.190855689001</v>
      </c>
      <c r="I9676" s="10">
        <v>2756005.5367685701</v>
      </c>
      <c r="J9676" s="33">
        <f t="shared" si="604"/>
        <v>8.8523736727665753E-3</v>
      </c>
      <c r="K9676" s="33">
        <f t="shared" si="605"/>
        <v>8.8133067761912987E-3</v>
      </c>
      <c r="L9676" s="33">
        <f t="shared" si="606"/>
        <v>0.91891216599163072</v>
      </c>
      <c r="M9676" s="33">
        <f t="shared" si="607"/>
        <v>0.91081351117237208</v>
      </c>
    </row>
    <row r="9677" spans="1:13" ht="27.6">
      <c r="A9677" t="s">
        <v>164</v>
      </c>
      <c r="B9677" t="s">
        <v>112</v>
      </c>
      <c r="C9677" s="14" t="s">
        <v>384</v>
      </c>
      <c r="D9677" t="s">
        <v>112</v>
      </c>
      <c r="E9677" t="s">
        <v>483</v>
      </c>
      <c r="F9677" s="20">
        <v>2032</v>
      </c>
      <c r="G9677" s="20">
        <v>65</v>
      </c>
      <c r="H9677" s="11">
        <v>24502.443116829501</v>
      </c>
      <c r="I9677" s="10">
        <v>2605900.3300319999</v>
      </c>
      <c r="J9677" s="33">
        <f t="shared" si="604"/>
        <v>9.402678542401741E-3</v>
      </c>
      <c r="K9677" s="33">
        <f t="shared" si="605"/>
        <v>9.3586115844827011E-3</v>
      </c>
      <c r="L9677" s="33">
        <f t="shared" si="606"/>
        <v>0.91081351117237208</v>
      </c>
      <c r="M9677" s="33">
        <f t="shared" si="607"/>
        <v>0.90228956129541094</v>
      </c>
    </row>
    <row r="9678" spans="1:13" ht="27.6">
      <c r="A9678" t="s">
        <v>164</v>
      </c>
      <c r="B9678" t="s">
        <v>112</v>
      </c>
      <c r="C9678" s="14" t="s">
        <v>384</v>
      </c>
      <c r="D9678" t="s">
        <v>112</v>
      </c>
      <c r="E9678" t="s">
        <v>483</v>
      </c>
      <c r="F9678" s="20">
        <v>2032</v>
      </c>
      <c r="G9678" s="20">
        <v>66</v>
      </c>
      <c r="H9678" s="11">
        <v>25674.592160259901</v>
      </c>
      <c r="I9678" s="10">
        <v>2490329.2413494098</v>
      </c>
      <c r="J9678" s="33">
        <f t="shared" si="604"/>
        <v>1.0309717981847199E-2</v>
      </c>
      <c r="K9678" s="33">
        <f t="shared" si="605"/>
        <v>1.0256755006792684E-2</v>
      </c>
      <c r="L9678" s="33">
        <f t="shared" si="606"/>
        <v>0.90228956129541094</v>
      </c>
      <c r="M9678" s="33">
        <f t="shared" si="607"/>
        <v>0.89303499832001743</v>
      </c>
    </row>
    <row r="9679" spans="1:13" ht="27.6">
      <c r="A9679" t="s">
        <v>164</v>
      </c>
      <c r="B9679" t="s">
        <v>112</v>
      </c>
      <c r="C9679" s="14" t="s">
        <v>384</v>
      </c>
      <c r="D9679" t="s">
        <v>112</v>
      </c>
      <c r="E9679" t="s">
        <v>483</v>
      </c>
      <c r="F9679" s="20">
        <v>2032</v>
      </c>
      <c r="G9679" s="20">
        <v>67</v>
      </c>
      <c r="H9679" s="11">
        <v>26622.978545721198</v>
      </c>
      <c r="I9679" s="10">
        <v>2354401.7839621599</v>
      </c>
      <c r="J9679" s="33">
        <f t="shared" si="604"/>
        <v>1.1307746505746398E-2</v>
      </c>
      <c r="K9679" s="33">
        <f t="shared" si="605"/>
        <v>1.124405423828434E-2</v>
      </c>
      <c r="L9679" s="33">
        <f t="shared" si="606"/>
        <v>0.89303499832001743</v>
      </c>
      <c r="M9679" s="33">
        <f t="shared" si="607"/>
        <v>0.88299366436222093</v>
      </c>
    </row>
    <row r="9680" spans="1:13" ht="27.6">
      <c r="A9680" t="s">
        <v>164</v>
      </c>
      <c r="B9680" t="s">
        <v>112</v>
      </c>
      <c r="C9680" s="14" t="s">
        <v>384</v>
      </c>
      <c r="D9680" t="s">
        <v>112</v>
      </c>
      <c r="E9680" t="s">
        <v>483</v>
      </c>
      <c r="F9680" s="20">
        <v>2032</v>
      </c>
      <c r="G9680" s="20">
        <v>68</v>
      </c>
      <c r="H9680" s="11">
        <v>27539.206666625501</v>
      </c>
      <c r="I9680" s="10">
        <v>2218840.5848261998</v>
      </c>
      <c r="J9680" s="33">
        <f t="shared" si="604"/>
        <v>1.2411530082402304E-2</v>
      </c>
      <c r="K9680" s="33">
        <f t="shared" si="605"/>
        <v>1.2334824714524295E-2</v>
      </c>
      <c r="L9680" s="33">
        <f t="shared" si="606"/>
        <v>0.88299366436222093</v>
      </c>
      <c r="M9680" s="33">
        <f t="shared" si="607"/>
        <v>0.8721020922882774</v>
      </c>
    </row>
    <row r="9681" spans="1:13" ht="27.6">
      <c r="A9681" t="s">
        <v>164</v>
      </c>
      <c r="B9681" t="s">
        <v>112</v>
      </c>
      <c r="C9681" s="14" t="s">
        <v>384</v>
      </c>
      <c r="D9681" t="s">
        <v>112</v>
      </c>
      <c r="E9681" t="s">
        <v>483</v>
      </c>
      <c r="F9681" s="20">
        <v>2032</v>
      </c>
      <c r="G9681" s="20">
        <v>69</v>
      </c>
      <c r="H9681" s="11">
        <v>28467.7530711322</v>
      </c>
      <c r="I9681" s="10">
        <v>2087996.6924727301</v>
      </c>
      <c r="J9681" s="33">
        <f t="shared" si="604"/>
        <v>1.3634002953050174E-2</v>
      </c>
      <c r="K9681" s="33">
        <f t="shared" si="605"/>
        <v>1.3541480894099678E-2</v>
      </c>
      <c r="L9681" s="33">
        <f t="shared" si="606"/>
        <v>0.8721020922882774</v>
      </c>
      <c r="M9681" s="33">
        <f t="shared" si="607"/>
        <v>0.86029253846785136</v>
      </c>
    </row>
    <row r="9682" spans="1:13" ht="27.6">
      <c r="A9682" t="s">
        <v>164</v>
      </c>
      <c r="B9682" t="s">
        <v>112</v>
      </c>
      <c r="C9682" s="14" t="s">
        <v>384</v>
      </c>
      <c r="D9682" t="s">
        <v>112</v>
      </c>
      <c r="E9682" t="s">
        <v>483</v>
      </c>
      <c r="F9682" s="20">
        <v>2033</v>
      </c>
      <c r="G9682" s="20">
        <v>30</v>
      </c>
      <c r="H9682" s="11">
        <v>767.90044983263203</v>
      </c>
      <c r="I9682" s="10">
        <v>4369790.3200793499</v>
      </c>
      <c r="J9682" s="33">
        <f t="shared" si="604"/>
        <v>1.7572935852416092E-4</v>
      </c>
      <c r="K9682" s="33">
        <f t="shared" si="605"/>
        <v>1.7571391902482247E-4</v>
      </c>
      <c r="L9682" s="33">
        <f t="shared" si="606"/>
        <v>1</v>
      </c>
      <c r="M9682" s="33">
        <f t="shared" si="607"/>
        <v>0.99982428608097518</v>
      </c>
    </row>
    <row r="9683" spans="1:13" ht="27.6">
      <c r="A9683" t="s">
        <v>164</v>
      </c>
      <c r="B9683" t="s">
        <v>112</v>
      </c>
      <c r="C9683" s="14" t="s">
        <v>384</v>
      </c>
      <c r="D9683" t="s">
        <v>112</v>
      </c>
      <c r="E9683" t="s">
        <v>483</v>
      </c>
      <c r="F9683" s="20">
        <v>2033</v>
      </c>
      <c r="G9683" s="20">
        <v>31</v>
      </c>
      <c r="H9683" s="11">
        <v>1096.5975193414199</v>
      </c>
      <c r="I9683" s="10">
        <v>4349053.5516867796</v>
      </c>
      <c r="J9683" s="33">
        <f t="shared" si="604"/>
        <v>2.5214624430552364E-4</v>
      </c>
      <c r="K9683" s="33">
        <f t="shared" si="605"/>
        <v>2.5211445811290645E-4</v>
      </c>
      <c r="L9683" s="33">
        <f t="shared" si="606"/>
        <v>0.99982428608097518</v>
      </c>
      <c r="M9683" s="33">
        <f t="shared" si="607"/>
        <v>0.9995722159228817</v>
      </c>
    </row>
    <row r="9684" spans="1:13" ht="27.6">
      <c r="A9684" t="s">
        <v>164</v>
      </c>
      <c r="B9684" t="s">
        <v>112</v>
      </c>
      <c r="C9684" s="14" t="s">
        <v>384</v>
      </c>
      <c r="D9684" t="s">
        <v>112</v>
      </c>
      <c r="E9684" t="s">
        <v>483</v>
      </c>
      <c r="F9684" s="20">
        <v>2033</v>
      </c>
      <c r="G9684" s="20">
        <v>32</v>
      </c>
      <c r="H9684" s="11">
        <v>1147.23799002757</v>
      </c>
      <c r="I9684" s="10">
        <v>4329508.5534053901</v>
      </c>
      <c r="J9684" s="33">
        <f t="shared" si="604"/>
        <v>2.6498111179967668E-4</v>
      </c>
      <c r="K9684" s="33">
        <f t="shared" si="605"/>
        <v>2.6494600740556429E-4</v>
      </c>
      <c r="L9684" s="33">
        <f t="shared" si="606"/>
        <v>0.9995722159228817</v>
      </c>
      <c r="M9684" s="33">
        <f t="shared" si="607"/>
        <v>0.99930738325515944</v>
      </c>
    </row>
    <row r="9685" spans="1:13" ht="27.6">
      <c r="A9685" t="s">
        <v>164</v>
      </c>
      <c r="B9685" t="s">
        <v>112</v>
      </c>
      <c r="C9685" s="14" t="s">
        <v>384</v>
      </c>
      <c r="D9685" t="s">
        <v>112</v>
      </c>
      <c r="E9685" t="s">
        <v>483</v>
      </c>
      <c r="F9685" s="20">
        <v>2033</v>
      </c>
      <c r="G9685" s="20">
        <v>33</v>
      </c>
      <c r="H9685" s="11">
        <v>1208.6061036035401</v>
      </c>
      <c r="I9685" s="10">
        <v>4309731.4179562796</v>
      </c>
      <c r="J9685" s="33">
        <f t="shared" si="604"/>
        <v>2.8043652524794085E-4</v>
      </c>
      <c r="K9685" s="33">
        <f t="shared" si="605"/>
        <v>2.8039720660111289E-4</v>
      </c>
      <c r="L9685" s="33">
        <f t="shared" si="606"/>
        <v>0.99930738325515944</v>
      </c>
      <c r="M9685" s="33">
        <f t="shared" si="607"/>
        <v>0.99902718025635884</v>
      </c>
    </row>
    <row r="9686" spans="1:13" ht="27.6">
      <c r="A9686" t="s">
        <v>164</v>
      </c>
      <c r="B9686" t="s">
        <v>112</v>
      </c>
      <c r="C9686" s="14" t="s">
        <v>384</v>
      </c>
      <c r="D9686" t="s">
        <v>112</v>
      </c>
      <c r="E9686" t="s">
        <v>483</v>
      </c>
      <c r="F9686" s="20">
        <v>2033</v>
      </c>
      <c r="G9686" s="20">
        <v>34</v>
      </c>
      <c r="H9686" s="11">
        <v>1292.3798904328501</v>
      </c>
      <c r="I9686" s="10">
        <v>4329696.6050328501</v>
      </c>
      <c r="J9686" s="33">
        <f t="shared" si="604"/>
        <v>2.9849202111080589E-4</v>
      </c>
      <c r="K9686" s="33">
        <f t="shared" si="605"/>
        <v>2.9844747679963479E-4</v>
      </c>
      <c r="L9686" s="33">
        <f t="shared" si="606"/>
        <v>0.99902718025635884</v>
      </c>
      <c r="M9686" s="33">
        <f t="shared" si="607"/>
        <v>0.9987290231151571</v>
      </c>
    </row>
    <row r="9687" spans="1:13" ht="27.6">
      <c r="A9687" t="s">
        <v>164</v>
      </c>
      <c r="B9687" t="s">
        <v>112</v>
      </c>
      <c r="C9687" s="14" t="s">
        <v>384</v>
      </c>
      <c r="D9687" t="s">
        <v>112</v>
      </c>
      <c r="E9687" t="s">
        <v>483</v>
      </c>
      <c r="F9687" s="20">
        <v>2033</v>
      </c>
      <c r="G9687" s="20">
        <v>35</v>
      </c>
      <c r="H9687" s="11">
        <v>1777.1056617797899</v>
      </c>
      <c r="I9687" s="10">
        <v>4388834.2651571799</v>
      </c>
      <c r="J9687" s="33">
        <f t="shared" si="604"/>
        <v>4.0491519032472402E-4</v>
      </c>
      <c r="K9687" s="33">
        <f t="shared" si="605"/>
        <v>4.0483322323270343E-4</v>
      </c>
      <c r="L9687" s="33">
        <f t="shared" si="606"/>
        <v>0.9987290231151571</v>
      </c>
      <c r="M9687" s="33">
        <f t="shared" si="607"/>
        <v>0.99832470442559329</v>
      </c>
    </row>
    <row r="9688" spans="1:13" ht="27.6">
      <c r="A9688" t="s">
        <v>164</v>
      </c>
      <c r="B9688" t="s">
        <v>112</v>
      </c>
      <c r="C9688" s="14" t="s">
        <v>384</v>
      </c>
      <c r="D9688" t="s">
        <v>112</v>
      </c>
      <c r="E9688" t="s">
        <v>483</v>
      </c>
      <c r="F9688" s="20">
        <v>2033</v>
      </c>
      <c r="G9688" s="20">
        <v>36</v>
      </c>
      <c r="H9688" s="11">
        <v>2238.8740491633298</v>
      </c>
      <c r="I9688" s="10">
        <v>4526926.38645251</v>
      </c>
      <c r="J9688" s="33">
        <f t="shared" si="604"/>
        <v>4.945682474235694E-4</v>
      </c>
      <c r="K9688" s="33">
        <f t="shared" si="605"/>
        <v>4.9444596870706903E-4</v>
      </c>
      <c r="L9688" s="33">
        <f t="shared" si="606"/>
        <v>0.99832470442559329</v>
      </c>
      <c r="M9688" s="33">
        <f t="shared" si="607"/>
        <v>0.99783108680002941</v>
      </c>
    </row>
    <row r="9689" spans="1:13" ht="27.6">
      <c r="A9689" t="s">
        <v>164</v>
      </c>
      <c r="B9689" t="s">
        <v>112</v>
      </c>
      <c r="C9689" s="14" t="s">
        <v>384</v>
      </c>
      <c r="D9689" t="s">
        <v>112</v>
      </c>
      <c r="E9689" t="s">
        <v>483</v>
      </c>
      <c r="F9689" s="20">
        <v>2033</v>
      </c>
      <c r="G9689" s="20">
        <v>37</v>
      </c>
      <c r="H9689" s="11">
        <v>2377.1765609488898</v>
      </c>
      <c r="I9689" s="10">
        <v>4483008.2000181898</v>
      </c>
      <c r="J9689" s="33">
        <f t="shared" si="604"/>
        <v>5.3026371018889597E-4</v>
      </c>
      <c r="K9689" s="33">
        <f t="shared" si="605"/>
        <v>5.3012314523437354E-4</v>
      </c>
      <c r="L9689" s="33">
        <f t="shared" si="606"/>
        <v>0.99783108680002941</v>
      </c>
      <c r="M9689" s="33">
        <f t="shared" si="607"/>
        <v>0.99730211344588238</v>
      </c>
    </row>
    <row r="9690" spans="1:13" ht="27.6">
      <c r="A9690" t="s">
        <v>164</v>
      </c>
      <c r="B9690" t="s">
        <v>112</v>
      </c>
      <c r="C9690" s="14" t="s">
        <v>384</v>
      </c>
      <c r="D9690" t="s">
        <v>112</v>
      </c>
      <c r="E9690" t="s">
        <v>483</v>
      </c>
      <c r="F9690" s="20">
        <v>2033</v>
      </c>
      <c r="G9690" s="20">
        <v>38</v>
      </c>
      <c r="H9690" s="11">
        <v>2512.3116331001302</v>
      </c>
      <c r="I9690" s="10">
        <v>4408885.0063789003</v>
      </c>
      <c r="J9690" s="33">
        <f t="shared" si="604"/>
        <v>5.6982924922406597E-4</v>
      </c>
      <c r="K9690" s="33">
        <f t="shared" si="605"/>
        <v>5.6966692737081548E-4</v>
      </c>
      <c r="L9690" s="33">
        <f t="shared" si="606"/>
        <v>0.99730211344588238</v>
      </c>
      <c r="M9690" s="33">
        <f t="shared" si="607"/>
        <v>0.99673398341525521</v>
      </c>
    </row>
    <row r="9691" spans="1:13" ht="27.6">
      <c r="A9691" t="s">
        <v>164</v>
      </c>
      <c r="B9691" t="s">
        <v>112</v>
      </c>
      <c r="C9691" s="14" t="s">
        <v>384</v>
      </c>
      <c r="D9691" t="s">
        <v>112</v>
      </c>
      <c r="E9691" t="s">
        <v>483</v>
      </c>
      <c r="F9691" s="20">
        <v>2033</v>
      </c>
      <c r="G9691" s="20">
        <v>39</v>
      </c>
      <c r="H9691" s="11">
        <v>2668.7698574487699</v>
      </c>
      <c r="I9691" s="10">
        <v>4350290.6281185402</v>
      </c>
      <c r="J9691" s="33">
        <f t="shared" si="604"/>
        <v>6.1346932552020959E-4</v>
      </c>
      <c r="K9691" s="33">
        <f t="shared" si="605"/>
        <v>6.1328119168690964E-4</v>
      </c>
      <c r="L9691" s="33">
        <f t="shared" si="606"/>
        <v>0.99673398341525521</v>
      </c>
      <c r="M9691" s="33">
        <f t="shared" si="607"/>
        <v>0.99612270521011148</v>
      </c>
    </row>
    <row r="9692" spans="1:13" ht="27.6">
      <c r="A9692" t="s">
        <v>164</v>
      </c>
      <c r="B9692" t="s">
        <v>112</v>
      </c>
      <c r="C9692" s="14" t="s">
        <v>384</v>
      </c>
      <c r="D9692" t="s">
        <v>112</v>
      </c>
      <c r="E9692" t="s">
        <v>483</v>
      </c>
      <c r="F9692" s="20">
        <v>2033</v>
      </c>
      <c r="G9692" s="20">
        <v>40</v>
      </c>
      <c r="H9692" s="11">
        <v>3537.8472708807299</v>
      </c>
      <c r="I9692" s="10">
        <v>4295120.9848832199</v>
      </c>
      <c r="J9692" s="33">
        <f t="shared" si="604"/>
        <v>8.2368978274005946E-4</v>
      </c>
      <c r="K9692" s="33">
        <f t="shared" si="605"/>
        <v>8.2335064343252995E-4</v>
      </c>
      <c r="L9692" s="33">
        <f t="shared" si="606"/>
        <v>0.99612270521011148</v>
      </c>
      <c r="M9692" s="33">
        <f t="shared" si="607"/>
        <v>0.99530254693983899</v>
      </c>
    </row>
    <row r="9693" spans="1:13" ht="27.6">
      <c r="A9693" t="s">
        <v>164</v>
      </c>
      <c r="B9693" t="s">
        <v>112</v>
      </c>
      <c r="C9693" s="14" t="s">
        <v>384</v>
      </c>
      <c r="D9693" t="s">
        <v>112</v>
      </c>
      <c r="E9693" t="s">
        <v>483</v>
      </c>
      <c r="F9693" s="20">
        <v>2033</v>
      </c>
      <c r="G9693" s="20">
        <v>41</v>
      </c>
      <c r="H9693" s="11">
        <v>3852.5822540979598</v>
      </c>
      <c r="I9693" s="10">
        <v>4329794.6716414401</v>
      </c>
      <c r="J9693" s="33">
        <f t="shared" si="604"/>
        <v>8.8978405357901939E-4</v>
      </c>
      <c r="K9693" s="33">
        <f t="shared" si="605"/>
        <v>8.8938831313123412E-4</v>
      </c>
      <c r="L9693" s="33">
        <f t="shared" si="606"/>
        <v>0.99530254693983899</v>
      </c>
      <c r="M9693" s="33">
        <f t="shared" si="607"/>
        <v>0.99441733648656094</v>
      </c>
    </row>
    <row r="9694" spans="1:13" ht="27.6">
      <c r="A9694" t="s">
        <v>164</v>
      </c>
      <c r="B9694" t="s">
        <v>112</v>
      </c>
      <c r="C9694" s="14" t="s">
        <v>384</v>
      </c>
      <c r="D9694" t="s">
        <v>112</v>
      </c>
      <c r="E9694" t="s">
        <v>483</v>
      </c>
      <c r="F9694" s="20">
        <v>2033</v>
      </c>
      <c r="G9694" s="20">
        <v>42</v>
      </c>
      <c r="H9694" s="11">
        <v>4191.9215895177304</v>
      </c>
      <c r="I9694" s="10">
        <v>4345354.4415902896</v>
      </c>
      <c r="J9694" s="33">
        <f t="shared" si="604"/>
        <v>9.6469037126085239E-4</v>
      </c>
      <c r="K9694" s="33">
        <f t="shared" si="605"/>
        <v>9.6422520709649184E-4</v>
      </c>
      <c r="L9694" s="33">
        <f t="shared" si="606"/>
        <v>0.99441733648656094</v>
      </c>
      <c r="M9694" s="33">
        <f t="shared" si="607"/>
        <v>0.99345849422434684</v>
      </c>
    </row>
    <row r="9695" spans="1:13" ht="27.6">
      <c r="A9695" t="s">
        <v>164</v>
      </c>
      <c r="B9695" t="s">
        <v>112</v>
      </c>
      <c r="C9695" s="14" t="s">
        <v>384</v>
      </c>
      <c r="D9695" t="s">
        <v>112</v>
      </c>
      <c r="E9695" t="s">
        <v>483</v>
      </c>
      <c r="F9695" s="20">
        <v>2033</v>
      </c>
      <c r="G9695" s="20">
        <v>43</v>
      </c>
      <c r="H9695" s="11">
        <v>6347.8527480128396</v>
      </c>
      <c r="I9695" s="10">
        <v>6396929.4190234402</v>
      </c>
      <c r="J9695" s="33">
        <f t="shared" si="604"/>
        <v>9.9232808933851077E-4</v>
      </c>
      <c r="K9695" s="33">
        <f t="shared" si="605"/>
        <v>9.9183589463969213E-4</v>
      </c>
      <c r="L9695" s="33">
        <f t="shared" si="606"/>
        <v>0.99345849422434684</v>
      </c>
      <c r="M9695" s="33">
        <f t="shared" si="607"/>
        <v>0.99247314642994044</v>
      </c>
    </row>
    <row r="9696" spans="1:13" ht="27.6">
      <c r="A9696" t="s">
        <v>164</v>
      </c>
      <c r="B9696" t="s">
        <v>112</v>
      </c>
      <c r="C9696" s="14" t="s">
        <v>384</v>
      </c>
      <c r="D9696" t="s">
        <v>112</v>
      </c>
      <c r="E9696" t="s">
        <v>483</v>
      </c>
      <c r="F9696" s="20">
        <v>2033</v>
      </c>
      <c r="G9696" s="20">
        <v>44</v>
      </c>
      <c r="H9696" s="11">
        <v>4919.5656568280201</v>
      </c>
      <c r="I9696" s="10">
        <v>4298794.5674268203</v>
      </c>
      <c r="J9696" s="33">
        <f t="shared" si="604"/>
        <v>1.1444058513763271E-3</v>
      </c>
      <c r="K9696" s="33">
        <f t="shared" si="605"/>
        <v>1.1437512687265672E-3</v>
      </c>
      <c r="L9696" s="33">
        <f t="shared" si="606"/>
        <v>0.99247314642994044</v>
      </c>
      <c r="M9696" s="33">
        <f t="shared" si="607"/>
        <v>0.9913380040095342</v>
      </c>
    </row>
    <row r="9697" spans="1:13" ht="27.6">
      <c r="A9697" t="s">
        <v>164</v>
      </c>
      <c r="B9697" t="s">
        <v>112</v>
      </c>
      <c r="C9697" s="14" t="s">
        <v>384</v>
      </c>
      <c r="D9697" t="s">
        <v>112</v>
      </c>
      <c r="E9697" t="s">
        <v>483</v>
      </c>
      <c r="F9697" s="20">
        <v>2033</v>
      </c>
      <c r="G9697" s="20">
        <v>45</v>
      </c>
      <c r="H9697" s="11">
        <v>6318.8303444922403</v>
      </c>
      <c r="I9697" s="10">
        <v>4279008.5907237995</v>
      </c>
      <c r="J9697" s="33">
        <f t="shared" si="604"/>
        <v>1.4767042903794222E-3</v>
      </c>
      <c r="K9697" s="33">
        <f t="shared" si="605"/>
        <v>1.4756144990979436E-3</v>
      </c>
      <c r="L9697" s="33">
        <f t="shared" si="606"/>
        <v>0.9913380040095342</v>
      </c>
      <c r="M9697" s="33">
        <f t="shared" si="607"/>
        <v>0.98987517127731095</v>
      </c>
    </row>
    <row r="9698" spans="1:13" ht="27.6">
      <c r="A9698" t="s">
        <v>164</v>
      </c>
      <c r="B9698" t="s">
        <v>112</v>
      </c>
      <c r="C9698" s="14" t="s">
        <v>384</v>
      </c>
      <c r="D9698" t="s">
        <v>112</v>
      </c>
      <c r="E9698" t="s">
        <v>483</v>
      </c>
      <c r="F9698" s="20">
        <v>2033</v>
      </c>
      <c r="G9698" s="20">
        <v>46</v>
      </c>
      <c r="H9698" s="11">
        <v>6701.6221419828698</v>
      </c>
      <c r="I9698" s="10">
        <v>4143425.7570701502</v>
      </c>
      <c r="J9698" s="33">
        <f t="shared" si="604"/>
        <v>1.6174109384119002E-3</v>
      </c>
      <c r="K9698" s="33">
        <f t="shared" si="605"/>
        <v>1.6161036342510204E-3</v>
      </c>
      <c r="L9698" s="33">
        <f t="shared" si="606"/>
        <v>0.98987517127731095</v>
      </c>
      <c r="M9698" s="33">
        <f t="shared" si="607"/>
        <v>0.98827543041555488</v>
      </c>
    </row>
    <row r="9699" spans="1:13" ht="27.6">
      <c r="A9699" t="s">
        <v>164</v>
      </c>
      <c r="B9699" t="s">
        <v>112</v>
      </c>
      <c r="C9699" s="14" t="s">
        <v>384</v>
      </c>
      <c r="D9699" t="s">
        <v>112</v>
      </c>
      <c r="E9699" t="s">
        <v>483</v>
      </c>
      <c r="F9699" s="20">
        <v>2033</v>
      </c>
      <c r="G9699" s="20">
        <v>47</v>
      </c>
      <c r="H9699" s="11">
        <v>7275.2310980939401</v>
      </c>
      <c r="I9699" s="10">
        <v>4105147.60468926</v>
      </c>
      <c r="J9699" s="33">
        <f t="shared" si="604"/>
        <v>1.7722215614813784E-3</v>
      </c>
      <c r="K9699" s="33">
        <f t="shared" si="605"/>
        <v>1.7706521041288559E-3</v>
      </c>
      <c r="L9699" s="33">
        <f t="shared" si="606"/>
        <v>0.98827543041555488</v>
      </c>
      <c r="M9699" s="33">
        <f t="shared" si="607"/>
        <v>0.98652553844523072</v>
      </c>
    </row>
    <row r="9700" spans="1:13" ht="27.6">
      <c r="A9700" t="s">
        <v>164</v>
      </c>
      <c r="B9700" t="s">
        <v>112</v>
      </c>
      <c r="C9700" s="14" t="s">
        <v>384</v>
      </c>
      <c r="D9700" t="s">
        <v>112</v>
      </c>
      <c r="E9700" t="s">
        <v>483</v>
      </c>
      <c r="F9700" s="20">
        <v>2033</v>
      </c>
      <c r="G9700" s="20">
        <v>48</v>
      </c>
      <c r="H9700" s="11">
        <v>8078.0829622496503</v>
      </c>
      <c r="I9700" s="10">
        <v>4158866.4055601698</v>
      </c>
      <c r="J9700" s="33">
        <f t="shared" si="604"/>
        <v>1.942376160833084E-3</v>
      </c>
      <c r="K9700" s="33">
        <f t="shared" si="605"/>
        <v>1.9404909690393657E-3</v>
      </c>
      <c r="L9700" s="33">
        <f t="shared" si="606"/>
        <v>0.98652553844523072</v>
      </c>
      <c r="M9700" s="33">
        <f t="shared" si="607"/>
        <v>0.98461119454715107</v>
      </c>
    </row>
    <row r="9701" spans="1:13" ht="27.6">
      <c r="A9701" t="s">
        <v>164</v>
      </c>
      <c r="B9701" t="s">
        <v>112</v>
      </c>
      <c r="C9701" s="14" t="s">
        <v>384</v>
      </c>
      <c r="D9701" t="s">
        <v>112</v>
      </c>
      <c r="E9701" t="s">
        <v>483</v>
      </c>
      <c r="F9701" s="20">
        <v>2033</v>
      </c>
      <c r="G9701" s="20">
        <v>49</v>
      </c>
      <c r="H9701" s="11">
        <v>9014.8765682324993</v>
      </c>
      <c r="I9701" s="10">
        <v>4236665.9331433102</v>
      </c>
      <c r="J9701" s="33">
        <f t="shared" si="604"/>
        <v>2.1278233192070658E-3</v>
      </c>
      <c r="K9701" s="33">
        <f t="shared" si="605"/>
        <v>2.1255611079812331E-3</v>
      </c>
      <c r="L9701" s="33">
        <f t="shared" si="606"/>
        <v>0.98461119454715107</v>
      </c>
      <c r="M9701" s="33">
        <f t="shared" si="607"/>
        <v>0.98251834328553866</v>
      </c>
    </row>
    <row r="9702" spans="1:13" ht="27.6">
      <c r="A9702" t="s">
        <v>164</v>
      </c>
      <c r="B9702" t="s">
        <v>112</v>
      </c>
      <c r="C9702" s="14" t="s">
        <v>384</v>
      </c>
      <c r="D9702" t="s">
        <v>112</v>
      </c>
      <c r="E9702" t="s">
        <v>483</v>
      </c>
      <c r="F9702" s="20">
        <v>2033</v>
      </c>
      <c r="G9702" s="20">
        <v>50</v>
      </c>
      <c r="H9702" s="11">
        <v>10380.428709268401</v>
      </c>
      <c r="I9702" s="10">
        <v>4206459.6923164297</v>
      </c>
      <c r="J9702" s="33">
        <f t="shared" si="604"/>
        <v>2.4677352140636028E-3</v>
      </c>
      <c r="K9702" s="33">
        <f t="shared" si="605"/>
        <v>2.4646928586107286E-3</v>
      </c>
      <c r="L9702" s="33">
        <f t="shared" si="606"/>
        <v>0.98251834328553866</v>
      </c>
      <c r="M9702" s="33">
        <f t="shared" si="607"/>
        <v>0.9800967373413888</v>
      </c>
    </row>
    <row r="9703" spans="1:13" ht="27.6">
      <c r="A9703" t="s">
        <v>164</v>
      </c>
      <c r="B9703" t="s">
        <v>112</v>
      </c>
      <c r="C9703" s="14" t="s">
        <v>384</v>
      </c>
      <c r="D9703" t="s">
        <v>112</v>
      </c>
      <c r="E9703" t="s">
        <v>483</v>
      </c>
      <c r="F9703" s="20">
        <v>2033</v>
      </c>
      <c r="G9703" s="20">
        <v>51</v>
      </c>
      <c r="H9703" s="11">
        <v>10974.297593257101</v>
      </c>
      <c r="I9703" s="10">
        <v>4064398.3409979302</v>
      </c>
      <c r="J9703" s="33">
        <f t="shared" si="604"/>
        <v>2.7001038462589732E-3</v>
      </c>
      <c r="K9703" s="33">
        <f t="shared" si="605"/>
        <v>2.6964618445337596E-3</v>
      </c>
      <c r="L9703" s="33">
        <f t="shared" si="606"/>
        <v>0.9800967373413888</v>
      </c>
      <c r="M9703" s="33">
        <f t="shared" si="607"/>
        <v>0.97745394388519569</v>
      </c>
    </row>
    <row r="9704" spans="1:13" ht="27.6">
      <c r="A9704" t="s">
        <v>164</v>
      </c>
      <c r="B9704" t="s">
        <v>112</v>
      </c>
      <c r="C9704" s="14" t="s">
        <v>384</v>
      </c>
      <c r="D9704" t="s">
        <v>112</v>
      </c>
      <c r="E9704" t="s">
        <v>483</v>
      </c>
      <c r="F9704" s="20">
        <v>2033</v>
      </c>
      <c r="G9704" s="20">
        <v>52</v>
      </c>
      <c r="H9704" s="11">
        <v>11753.816987300699</v>
      </c>
      <c r="I9704" s="10">
        <v>3984128.1612110701</v>
      </c>
      <c r="J9704" s="33">
        <f t="shared" si="604"/>
        <v>2.9501603642508949E-3</v>
      </c>
      <c r="K9704" s="33">
        <f t="shared" si="605"/>
        <v>2.9458129174361192E-3</v>
      </c>
      <c r="L9704" s="33">
        <f t="shared" si="606"/>
        <v>0.97745394388519569</v>
      </c>
      <c r="M9704" s="33">
        <f t="shared" si="607"/>
        <v>0.97457454743109984</v>
      </c>
    </row>
    <row r="9705" spans="1:13" ht="27.6">
      <c r="A9705" t="s">
        <v>164</v>
      </c>
      <c r="B9705" t="s">
        <v>112</v>
      </c>
      <c r="C9705" s="14" t="s">
        <v>384</v>
      </c>
      <c r="D9705" t="s">
        <v>112</v>
      </c>
      <c r="E9705" t="s">
        <v>483</v>
      </c>
      <c r="F9705" s="20">
        <v>2033</v>
      </c>
      <c r="G9705" s="20">
        <v>53</v>
      </c>
      <c r="H9705" s="11">
        <v>12626.9595622323</v>
      </c>
      <c r="I9705" s="10">
        <v>3918976.88415313</v>
      </c>
      <c r="J9705" s="33">
        <f t="shared" si="604"/>
        <v>3.2220040932854133E-3</v>
      </c>
      <c r="K9705" s="33">
        <f t="shared" si="605"/>
        <v>3.2168190083800008E-3</v>
      </c>
      <c r="L9705" s="33">
        <f t="shared" si="606"/>
        <v>0.97457454743109984</v>
      </c>
      <c r="M9705" s="33">
        <f t="shared" si="607"/>
        <v>0.9714395175018401</v>
      </c>
    </row>
    <row r="9706" spans="1:13" ht="27.6">
      <c r="A9706" t="s">
        <v>164</v>
      </c>
      <c r="B9706" t="s">
        <v>112</v>
      </c>
      <c r="C9706" s="14" t="s">
        <v>384</v>
      </c>
      <c r="D9706" t="s">
        <v>112</v>
      </c>
      <c r="E9706" t="s">
        <v>483</v>
      </c>
      <c r="F9706" s="20">
        <v>2033</v>
      </c>
      <c r="G9706" s="20">
        <v>54</v>
      </c>
      <c r="H9706" s="11">
        <v>13538.0106726468</v>
      </c>
      <c r="I9706" s="10">
        <v>3848044.3577085799</v>
      </c>
      <c r="J9706" s="33">
        <f t="shared" si="604"/>
        <v>3.5181534863356844E-3</v>
      </c>
      <c r="K9706" s="33">
        <f t="shared" si="605"/>
        <v>3.51197203558129E-3</v>
      </c>
      <c r="L9706" s="33">
        <f t="shared" si="606"/>
        <v>0.9714395175018401</v>
      </c>
      <c r="M9706" s="33">
        <f t="shared" si="607"/>
        <v>0.96802784908211503</v>
      </c>
    </row>
    <row r="9707" spans="1:13" ht="27.6">
      <c r="A9707" t="s">
        <v>164</v>
      </c>
      <c r="B9707" t="s">
        <v>112</v>
      </c>
      <c r="C9707" s="14" t="s">
        <v>384</v>
      </c>
      <c r="D9707" t="s">
        <v>112</v>
      </c>
      <c r="E9707" t="s">
        <v>483</v>
      </c>
      <c r="F9707" s="20">
        <v>2033</v>
      </c>
      <c r="G9707" s="20">
        <v>55</v>
      </c>
      <c r="H9707" s="11">
        <v>14499.594597891301</v>
      </c>
      <c r="I9707" s="10">
        <v>3757725.5895678801</v>
      </c>
      <c r="J9707" s="33">
        <f t="shared" si="604"/>
        <v>3.858609217805785E-3</v>
      </c>
      <c r="K9707" s="33">
        <f t="shared" si="605"/>
        <v>3.8511743510805108E-3</v>
      </c>
      <c r="L9707" s="33">
        <f t="shared" si="606"/>
        <v>0.96802784908211503</v>
      </c>
      <c r="M9707" s="33">
        <f t="shared" si="607"/>
        <v>0.96429980505859836</v>
      </c>
    </row>
    <row r="9708" spans="1:13" ht="27.6">
      <c r="A9708" t="s">
        <v>164</v>
      </c>
      <c r="B9708" t="s">
        <v>112</v>
      </c>
      <c r="C9708" s="14" t="s">
        <v>384</v>
      </c>
      <c r="D9708" t="s">
        <v>112</v>
      </c>
      <c r="E9708" t="s">
        <v>483</v>
      </c>
      <c r="F9708" s="20">
        <v>2033</v>
      </c>
      <c r="G9708" s="20">
        <v>56</v>
      </c>
      <c r="H9708" s="11">
        <v>15532.895113914599</v>
      </c>
      <c r="I9708" s="10">
        <v>3683079.1575520299</v>
      </c>
      <c r="J9708" s="33">
        <f t="shared" si="604"/>
        <v>4.217366624354223E-3</v>
      </c>
      <c r="K9708" s="33">
        <f t="shared" si="605"/>
        <v>4.208486022369895E-3</v>
      </c>
      <c r="L9708" s="33">
        <f t="shared" si="606"/>
        <v>0.96429980505859836</v>
      </c>
      <c r="M9708" s="33">
        <f t="shared" si="607"/>
        <v>0.96024156280763528</v>
      </c>
    </row>
    <row r="9709" spans="1:13" ht="27.6">
      <c r="A9709" t="s">
        <v>164</v>
      </c>
      <c r="B9709" t="s">
        <v>112</v>
      </c>
      <c r="C9709" s="14" t="s">
        <v>384</v>
      </c>
      <c r="D9709" t="s">
        <v>112</v>
      </c>
      <c r="E9709" t="s">
        <v>483</v>
      </c>
      <c r="F9709" s="20">
        <v>2033</v>
      </c>
      <c r="G9709" s="20">
        <v>57</v>
      </c>
      <c r="H9709" s="11">
        <v>16567.698698231801</v>
      </c>
      <c r="I9709" s="10">
        <v>3596856.2108838102</v>
      </c>
      <c r="J9709" s="33">
        <f t="shared" si="604"/>
        <v>4.6061609713780663E-3</v>
      </c>
      <c r="K9709" s="33">
        <f t="shared" si="605"/>
        <v>4.5955688811291084E-3</v>
      </c>
      <c r="L9709" s="33">
        <f t="shared" si="606"/>
        <v>0.96024156280763528</v>
      </c>
      <c r="M9709" s="33">
        <f t="shared" si="607"/>
        <v>0.95582870656322971</v>
      </c>
    </row>
    <row r="9710" spans="1:13" ht="27.6">
      <c r="A9710" t="s">
        <v>164</v>
      </c>
      <c r="B9710" t="s">
        <v>112</v>
      </c>
      <c r="C9710" s="14" t="s">
        <v>384</v>
      </c>
      <c r="D9710" t="s">
        <v>112</v>
      </c>
      <c r="E9710" t="s">
        <v>483</v>
      </c>
      <c r="F9710" s="20">
        <v>2033</v>
      </c>
      <c r="G9710" s="20">
        <v>58</v>
      </c>
      <c r="H9710" s="11">
        <v>17665.559309279499</v>
      </c>
      <c r="I9710" s="10">
        <v>3509409.5834240601</v>
      </c>
      <c r="J9710" s="33">
        <f t="shared" si="604"/>
        <v>5.033769609771103E-3</v>
      </c>
      <c r="K9710" s="33">
        <f t="shared" si="605"/>
        <v>5.0211214231143941E-3</v>
      </c>
      <c r="L9710" s="33">
        <f t="shared" si="606"/>
        <v>0.95582870656322971</v>
      </c>
      <c r="M9710" s="33">
        <f t="shared" si="607"/>
        <v>0.95102937456787739</v>
      </c>
    </row>
    <row r="9711" spans="1:13" ht="27.6">
      <c r="A9711" t="s">
        <v>164</v>
      </c>
      <c r="B9711" t="s">
        <v>112</v>
      </c>
      <c r="C9711" s="14" t="s">
        <v>384</v>
      </c>
      <c r="D9711" t="s">
        <v>112</v>
      </c>
      <c r="E9711" t="s">
        <v>483</v>
      </c>
      <c r="F9711" s="20">
        <v>2033</v>
      </c>
      <c r="G9711" s="20">
        <v>59</v>
      </c>
      <c r="H9711" s="11">
        <v>18688.218682424798</v>
      </c>
      <c r="I9711" s="10">
        <v>3395014.3733229698</v>
      </c>
      <c r="J9711" s="33">
        <f t="shared" si="604"/>
        <v>5.5046066459309732E-3</v>
      </c>
      <c r="K9711" s="33">
        <f t="shared" si="605"/>
        <v>5.4894840594549299E-3</v>
      </c>
      <c r="L9711" s="33">
        <f t="shared" si="606"/>
        <v>0.95102937456787739</v>
      </c>
      <c r="M9711" s="33">
        <f t="shared" si="607"/>
        <v>0.94580871397611366</v>
      </c>
    </row>
    <row r="9712" spans="1:13" ht="27.6">
      <c r="A9712" t="s">
        <v>164</v>
      </c>
      <c r="B9712" t="s">
        <v>112</v>
      </c>
      <c r="C9712" s="14" t="s">
        <v>384</v>
      </c>
      <c r="D9712" t="s">
        <v>112</v>
      </c>
      <c r="E9712" t="s">
        <v>483</v>
      </c>
      <c r="F9712" s="20">
        <v>2033</v>
      </c>
      <c r="G9712" s="20">
        <v>60</v>
      </c>
      <c r="H9712" s="11">
        <v>20331.273721723799</v>
      </c>
      <c r="I9712" s="10">
        <v>3337558.84722151</v>
      </c>
      <c r="J9712" s="33">
        <f t="shared" si="604"/>
        <v>6.091659998339629E-3</v>
      </c>
      <c r="K9712" s="33">
        <f t="shared" si="605"/>
        <v>6.0731434554786023E-3</v>
      </c>
      <c r="L9712" s="33">
        <f t="shared" si="606"/>
        <v>0.94580871397611366</v>
      </c>
      <c r="M9712" s="33">
        <f t="shared" si="607"/>
        <v>0.94006468197469495</v>
      </c>
    </row>
    <row r="9713" spans="1:13" ht="27.6">
      <c r="A9713" t="s">
        <v>164</v>
      </c>
      <c r="B9713" t="s">
        <v>112</v>
      </c>
      <c r="C9713" s="14" t="s">
        <v>384</v>
      </c>
      <c r="D9713" t="s">
        <v>112</v>
      </c>
      <c r="E9713" t="s">
        <v>483</v>
      </c>
      <c r="F9713" s="20">
        <v>2033</v>
      </c>
      <c r="G9713" s="20">
        <v>61</v>
      </c>
      <c r="H9713" s="11">
        <v>20845.022371069601</v>
      </c>
      <c r="I9713" s="10">
        <v>3123124.30714858</v>
      </c>
      <c r="J9713" s="33">
        <f t="shared" si="604"/>
        <v>6.6744132865147326E-3</v>
      </c>
      <c r="K9713" s="33">
        <f t="shared" si="605"/>
        <v>6.652188862640962E-3</v>
      </c>
      <c r="L9713" s="33">
        <f t="shared" si="606"/>
        <v>0.94006468197469495</v>
      </c>
      <c r="M9713" s="33">
        <f t="shared" si="607"/>
        <v>0.93381119416710079</v>
      </c>
    </row>
    <row r="9714" spans="1:13" ht="27.6">
      <c r="A9714" t="s">
        <v>164</v>
      </c>
      <c r="B9714" t="s">
        <v>112</v>
      </c>
      <c r="C9714" s="14" t="s">
        <v>384</v>
      </c>
      <c r="D9714" t="s">
        <v>112</v>
      </c>
      <c r="E9714" t="s">
        <v>483</v>
      </c>
      <c r="F9714" s="20">
        <v>2033</v>
      </c>
      <c r="G9714" s="20">
        <v>62</v>
      </c>
      <c r="H9714" s="11">
        <v>22100.750097446398</v>
      </c>
      <c r="I9714" s="10">
        <v>3024477.90526143</v>
      </c>
      <c r="J9714" s="33">
        <f t="shared" si="604"/>
        <v>7.3072942801134643E-3</v>
      </c>
      <c r="K9714" s="33">
        <f t="shared" si="605"/>
        <v>7.2806609173561299E-3</v>
      </c>
      <c r="L9714" s="33">
        <f t="shared" si="606"/>
        <v>0.93381119416710079</v>
      </c>
      <c r="M9714" s="33">
        <f t="shared" si="607"/>
        <v>0.92701243150153867</v>
      </c>
    </row>
    <row r="9715" spans="1:13" ht="27.6">
      <c r="A9715" t="s">
        <v>164</v>
      </c>
      <c r="B9715" t="s">
        <v>112</v>
      </c>
      <c r="C9715" s="14" t="s">
        <v>384</v>
      </c>
      <c r="D9715" t="s">
        <v>112</v>
      </c>
      <c r="E9715" t="s">
        <v>483</v>
      </c>
      <c r="F9715" s="20">
        <v>2033</v>
      </c>
      <c r="G9715" s="20">
        <v>63</v>
      </c>
      <c r="H9715" s="11">
        <v>23445.605329179401</v>
      </c>
      <c r="I9715" s="10">
        <v>2929383.1104137599</v>
      </c>
      <c r="J9715" s="33">
        <f t="shared" si="604"/>
        <v>8.0035981793681581E-3</v>
      </c>
      <c r="K9715" s="33">
        <f t="shared" si="605"/>
        <v>7.9716546652860432E-3</v>
      </c>
      <c r="L9715" s="33">
        <f t="shared" si="606"/>
        <v>0.92701243150153867</v>
      </c>
      <c r="M9715" s="33">
        <f t="shared" si="607"/>
        <v>0.91962260852718125</v>
      </c>
    </row>
    <row r="9716" spans="1:13" ht="27.6">
      <c r="A9716" t="s">
        <v>164</v>
      </c>
      <c r="B9716" t="s">
        <v>112</v>
      </c>
      <c r="C9716" s="14" t="s">
        <v>384</v>
      </c>
      <c r="D9716" t="s">
        <v>112</v>
      </c>
      <c r="E9716" t="s">
        <v>483</v>
      </c>
      <c r="F9716" s="20">
        <v>2033</v>
      </c>
      <c r="G9716" s="20">
        <v>64</v>
      </c>
      <c r="H9716" s="11">
        <v>24771.364322658701</v>
      </c>
      <c r="I9716" s="10">
        <v>2825051.6407660898</v>
      </c>
      <c r="J9716" s="33">
        <f t="shared" si="604"/>
        <v>8.7684642521937296E-3</v>
      </c>
      <c r="K9716" s="33">
        <f t="shared" si="605"/>
        <v>8.7301333856166785E-3</v>
      </c>
      <c r="L9716" s="33">
        <f t="shared" si="606"/>
        <v>0.91962260852718125</v>
      </c>
      <c r="M9716" s="33">
        <f t="shared" si="607"/>
        <v>0.91159418049031016</v>
      </c>
    </row>
    <row r="9717" spans="1:13" ht="27.6">
      <c r="A9717" t="s">
        <v>164</v>
      </c>
      <c r="B9717" t="s">
        <v>112</v>
      </c>
      <c r="C9717" s="14" t="s">
        <v>384</v>
      </c>
      <c r="D9717" t="s">
        <v>112</v>
      </c>
      <c r="E9717" t="s">
        <v>483</v>
      </c>
      <c r="F9717" s="20">
        <v>2033</v>
      </c>
      <c r="G9717" s="20">
        <v>65</v>
      </c>
      <c r="H9717" s="11">
        <v>25111.695642720799</v>
      </c>
      <c r="I9717" s="10">
        <v>2701930.22367656</v>
      </c>
      <c r="J9717" s="33">
        <f t="shared" si="604"/>
        <v>9.2939837685929987E-3</v>
      </c>
      <c r="K9717" s="33">
        <f t="shared" si="605"/>
        <v>9.2509281906383301E-3</v>
      </c>
      <c r="L9717" s="33">
        <f t="shared" si="606"/>
        <v>0.91159418049031016</v>
      </c>
      <c r="M9717" s="33">
        <f t="shared" si="607"/>
        <v>0.90316108818759055</v>
      </c>
    </row>
    <row r="9718" spans="1:13" ht="27.6">
      <c r="A9718" t="s">
        <v>164</v>
      </c>
      <c r="B9718" t="s">
        <v>112</v>
      </c>
      <c r="C9718" s="14" t="s">
        <v>384</v>
      </c>
      <c r="D9718" t="s">
        <v>112</v>
      </c>
      <c r="E9718" t="s">
        <v>483</v>
      </c>
      <c r="F9718" s="20">
        <v>2033</v>
      </c>
      <c r="G9718" s="20">
        <v>66</v>
      </c>
      <c r="H9718" s="11">
        <v>26013.326030164098</v>
      </c>
      <c r="I9718" s="10">
        <v>2550143.2453954299</v>
      </c>
      <c r="J9718" s="33">
        <f t="shared" si="604"/>
        <v>1.0200731302892134E-2</v>
      </c>
      <c r="K9718" s="33">
        <f t="shared" si="605"/>
        <v>1.0148880299156393E-2</v>
      </c>
      <c r="L9718" s="33">
        <f t="shared" si="606"/>
        <v>0.90316108818759055</v>
      </c>
      <c r="M9718" s="33">
        <f t="shared" si="607"/>
        <v>0.89399501441271889</v>
      </c>
    </row>
    <row r="9719" spans="1:13" ht="27.6">
      <c r="A9719" t="s">
        <v>164</v>
      </c>
      <c r="B9719" t="s">
        <v>112</v>
      </c>
      <c r="C9719" s="14" t="s">
        <v>384</v>
      </c>
      <c r="D9719" t="s">
        <v>112</v>
      </c>
      <c r="E9719" t="s">
        <v>483</v>
      </c>
      <c r="F9719" s="20">
        <v>2033</v>
      </c>
      <c r="G9719" s="20">
        <v>67</v>
      </c>
      <c r="H9719" s="11">
        <v>27212.202641280601</v>
      </c>
      <c r="I9719" s="10">
        <v>2431625.06497656</v>
      </c>
      <c r="J9719" s="33">
        <f t="shared" si="604"/>
        <v>1.119095333948736E-2</v>
      </c>
      <c r="K9719" s="33">
        <f t="shared" si="605"/>
        <v>1.1128567556825009E-2</v>
      </c>
      <c r="L9719" s="33">
        <f t="shared" si="606"/>
        <v>0.89399501441271889</v>
      </c>
      <c r="M9719" s="33">
        <f t="shared" si="607"/>
        <v>0.8840461304993622</v>
      </c>
    </row>
    <row r="9720" spans="1:13" ht="27.6">
      <c r="A9720" t="s">
        <v>164</v>
      </c>
      <c r="B9720" t="s">
        <v>112</v>
      </c>
      <c r="C9720" s="14" t="s">
        <v>384</v>
      </c>
      <c r="D9720" t="s">
        <v>112</v>
      </c>
      <c r="E9720" t="s">
        <v>483</v>
      </c>
      <c r="F9720" s="20">
        <v>2033</v>
      </c>
      <c r="G9720" s="20">
        <v>68</v>
      </c>
      <c r="H9720" s="11">
        <v>28173.350167434499</v>
      </c>
      <c r="I9720" s="10">
        <v>2293572.63059919</v>
      </c>
      <c r="J9720" s="33">
        <f t="shared" si="604"/>
        <v>1.2283609331383713E-2</v>
      </c>
      <c r="K9720" s="33">
        <f t="shared" si="605"/>
        <v>1.2208473762264749E-2</v>
      </c>
      <c r="L9720" s="33">
        <f t="shared" si="606"/>
        <v>0.8840461304993622</v>
      </c>
      <c r="M9720" s="33">
        <f t="shared" si="607"/>
        <v>0.87325327651052909</v>
      </c>
    </row>
    <row r="9721" spans="1:13" ht="27.6">
      <c r="A9721" t="s">
        <v>164</v>
      </c>
      <c r="B9721" t="s">
        <v>112</v>
      </c>
      <c r="C9721" s="14" t="s">
        <v>384</v>
      </c>
      <c r="D9721" t="s">
        <v>112</v>
      </c>
      <c r="E9721" t="s">
        <v>483</v>
      </c>
      <c r="F9721" s="20">
        <v>2033</v>
      </c>
      <c r="G9721" s="20">
        <v>69</v>
      </c>
      <c r="H9721" s="11">
        <v>29095.283972848501</v>
      </c>
      <c r="I9721" s="10">
        <v>2155969.0861391299</v>
      </c>
      <c r="J9721" s="33">
        <f t="shared" si="604"/>
        <v>1.3495223173608581E-2</v>
      </c>
      <c r="K9721" s="33">
        <f t="shared" si="605"/>
        <v>1.3404570898440049E-2</v>
      </c>
      <c r="L9721" s="33">
        <f t="shared" si="606"/>
        <v>0.87325327651052909</v>
      </c>
      <c r="M9721" s="33">
        <f t="shared" si="607"/>
        <v>0.86154769105324858</v>
      </c>
    </row>
    <row r="9722" spans="1:13" ht="27.6">
      <c r="A9722" t="s">
        <v>164</v>
      </c>
      <c r="B9722" t="s">
        <v>112</v>
      </c>
      <c r="C9722" s="14" t="s">
        <v>384</v>
      </c>
      <c r="D9722" t="s">
        <v>112</v>
      </c>
      <c r="E9722" t="s">
        <v>483</v>
      </c>
      <c r="F9722" s="20">
        <v>2034</v>
      </c>
      <c r="G9722" s="20">
        <v>30</v>
      </c>
      <c r="H9722" s="11">
        <v>782.69300377007596</v>
      </c>
      <c r="I9722" s="10">
        <v>4429661.5258210599</v>
      </c>
      <c r="J9722" s="33">
        <f t="shared" si="604"/>
        <v>1.7669363656966993E-4</v>
      </c>
      <c r="K9722" s="33">
        <f t="shared" si="605"/>
        <v>1.7667802716847536E-4</v>
      </c>
      <c r="L9722" s="33">
        <f t="shared" si="606"/>
        <v>1</v>
      </c>
      <c r="M9722" s="33">
        <f t="shared" si="607"/>
        <v>0.99982332197283152</v>
      </c>
    </row>
    <row r="9723" spans="1:13" ht="27.6">
      <c r="A9723" t="s">
        <v>164</v>
      </c>
      <c r="B9723" t="s">
        <v>112</v>
      </c>
      <c r="C9723" s="14" t="s">
        <v>384</v>
      </c>
      <c r="D9723" t="s">
        <v>112</v>
      </c>
      <c r="E9723" t="s">
        <v>483</v>
      </c>
      <c r="F9723" s="20">
        <v>2034</v>
      </c>
      <c r="G9723" s="20">
        <v>31</v>
      </c>
      <c r="H9723" s="11">
        <v>966.15116005014204</v>
      </c>
      <c r="I9723" s="10">
        <v>4364271.6984957103</v>
      </c>
      <c r="J9723" s="33">
        <f t="shared" si="604"/>
        <v>2.2137740883161738E-4</v>
      </c>
      <c r="K9723" s="33">
        <f t="shared" si="605"/>
        <v>2.2135290666114305E-4</v>
      </c>
      <c r="L9723" s="33">
        <f t="shared" si="606"/>
        <v>0.99982332197283152</v>
      </c>
      <c r="M9723" s="33">
        <f t="shared" si="607"/>
        <v>0.99960200817436529</v>
      </c>
    </row>
    <row r="9724" spans="1:13" ht="27.6">
      <c r="A9724" t="s">
        <v>164</v>
      </c>
      <c r="B9724" t="s">
        <v>112</v>
      </c>
      <c r="C9724" s="14" t="s">
        <v>384</v>
      </c>
      <c r="D9724" t="s">
        <v>112</v>
      </c>
      <c r="E9724" t="s">
        <v>483</v>
      </c>
      <c r="F9724" s="20">
        <v>2034</v>
      </c>
      <c r="G9724" s="20">
        <v>32</v>
      </c>
      <c r="H9724" s="11">
        <v>1155.94909233987</v>
      </c>
      <c r="I9724" s="10">
        <v>4343479.4834572403</v>
      </c>
      <c r="J9724" s="33">
        <f t="shared" si="604"/>
        <v>2.6613435075323062E-4</v>
      </c>
      <c r="K9724" s="33">
        <f t="shared" si="605"/>
        <v>2.6609894014828495E-4</v>
      </c>
      <c r="L9724" s="33">
        <f t="shared" si="606"/>
        <v>0.99960200817436529</v>
      </c>
      <c r="M9724" s="33">
        <f t="shared" si="607"/>
        <v>0.99933601513941994</v>
      </c>
    </row>
    <row r="9725" spans="1:13" ht="27.6">
      <c r="A9725" t="s">
        <v>164</v>
      </c>
      <c r="B9725" t="s">
        <v>112</v>
      </c>
      <c r="C9725" s="14" t="s">
        <v>384</v>
      </c>
      <c r="D9725" t="s">
        <v>112</v>
      </c>
      <c r="E9725" t="s">
        <v>483</v>
      </c>
      <c r="F9725" s="20">
        <v>2034</v>
      </c>
      <c r="G9725" s="20">
        <v>33</v>
      </c>
      <c r="H9725" s="11">
        <v>1216.5329661356</v>
      </c>
      <c r="I9725" s="10">
        <v>4323724.6528478898</v>
      </c>
      <c r="J9725" s="33">
        <f t="shared" si="604"/>
        <v>2.8136226605787935E-4</v>
      </c>
      <c r="K9725" s="33">
        <f t="shared" si="605"/>
        <v>2.8132268740754807E-4</v>
      </c>
      <c r="L9725" s="33">
        <f t="shared" si="606"/>
        <v>0.99933601513941994</v>
      </c>
      <c r="M9725" s="33">
        <f t="shared" si="607"/>
        <v>0.99905487924601777</v>
      </c>
    </row>
    <row r="9726" spans="1:13" ht="27.6">
      <c r="A9726" t="s">
        <v>164</v>
      </c>
      <c r="B9726" t="s">
        <v>112</v>
      </c>
      <c r="C9726" s="14" t="s">
        <v>384</v>
      </c>
      <c r="D9726" t="s">
        <v>112</v>
      </c>
      <c r="E9726" t="s">
        <v>483</v>
      </c>
      <c r="F9726" s="20">
        <v>2034</v>
      </c>
      <c r="G9726" s="20">
        <v>34</v>
      </c>
      <c r="H9726" s="11">
        <v>1288.8298214383699</v>
      </c>
      <c r="I9726" s="10">
        <v>4303695.4853078797</v>
      </c>
      <c r="J9726" s="33">
        <f t="shared" si="604"/>
        <v>2.994704959582355E-4</v>
      </c>
      <c r="K9726" s="33">
        <f t="shared" si="605"/>
        <v>2.9942565914509167E-4</v>
      </c>
      <c r="L9726" s="33">
        <f t="shared" si="606"/>
        <v>0.99905487924601777</v>
      </c>
      <c r="M9726" s="33">
        <f t="shared" si="607"/>
        <v>0.99875573658027739</v>
      </c>
    </row>
    <row r="9727" spans="1:13" ht="27.6">
      <c r="A9727" t="s">
        <v>164</v>
      </c>
      <c r="B9727" t="s">
        <v>112</v>
      </c>
      <c r="C9727" s="14" t="s">
        <v>384</v>
      </c>
      <c r="D9727" t="s">
        <v>112</v>
      </c>
      <c r="E9727" t="s">
        <v>483</v>
      </c>
      <c r="F9727" s="20">
        <v>2034</v>
      </c>
      <c r="G9727" s="20">
        <v>35</v>
      </c>
      <c r="H9727" s="11">
        <v>1748.95163844485</v>
      </c>
      <c r="I9727" s="10">
        <v>4323300.1514178198</v>
      </c>
      <c r="J9727" s="33">
        <f t="shared" si="604"/>
        <v>4.0454087784566243E-4</v>
      </c>
      <c r="K9727" s="33">
        <f t="shared" si="605"/>
        <v>4.0445906221764361E-4</v>
      </c>
      <c r="L9727" s="33">
        <f t="shared" si="606"/>
        <v>0.99875573658027739</v>
      </c>
      <c r="M9727" s="33">
        <f t="shared" si="607"/>
        <v>0.99835178077167563</v>
      </c>
    </row>
    <row r="9728" spans="1:13" ht="27.6">
      <c r="A9728" t="s">
        <v>164</v>
      </c>
      <c r="B9728" t="s">
        <v>112</v>
      </c>
      <c r="C9728" s="14" t="s">
        <v>384</v>
      </c>
      <c r="D9728" t="s">
        <v>112</v>
      </c>
      <c r="E9728" t="s">
        <v>483</v>
      </c>
      <c r="F9728" s="20">
        <v>2034</v>
      </c>
      <c r="G9728" s="20">
        <v>36</v>
      </c>
      <c r="H9728" s="11">
        <v>1981.7595721456501</v>
      </c>
      <c r="I9728" s="10">
        <v>4381537.9422475798</v>
      </c>
      <c r="J9728" s="33">
        <f t="shared" si="604"/>
        <v>4.5229770876503581E-4</v>
      </c>
      <c r="K9728" s="33">
        <f t="shared" si="605"/>
        <v>4.5219543757590852E-4</v>
      </c>
      <c r="L9728" s="33">
        <f t="shared" si="606"/>
        <v>0.99835178077167563</v>
      </c>
      <c r="M9728" s="33">
        <f t="shared" si="607"/>
        <v>0.99790033065131489</v>
      </c>
    </row>
    <row r="9729" spans="1:13" ht="27.6">
      <c r="A9729" t="s">
        <v>164</v>
      </c>
      <c r="B9729" t="s">
        <v>112</v>
      </c>
      <c r="C9729" s="14" t="s">
        <v>384</v>
      </c>
      <c r="D9729" t="s">
        <v>112</v>
      </c>
      <c r="E9729" t="s">
        <v>483</v>
      </c>
      <c r="F9729" s="20">
        <v>2034</v>
      </c>
      <c r="G9729" s="20">
        <v>37</v>
      </c>
      <c r="H9729" s="11">
        <v>2395.9247508658</v>
      </c>
      <c r="I9729" s="10">
        <v>4519076.9851769097</v>
      </c>
      <c r="J9729" s="33">
        <f t="shared" si="604"/>
        <v>5.3018011393138635E-4</v>
      </c>
      <c r="K9729" s="33">
        <f t="shared" si="605"/>
        <v>5.3003959328967731E-4</v>
      </c>
      <c r="L9729" s="33">
        <f t="shared" si="606"/>
        <v>0.99790033065131489</v>
      </c>
      <c r="M9729" s="33">
        <f t="shared" si="607"/>
        <v>0.99737140396591284</v>
      </c>
    </row>
    <row r="9730" spans="1:13" ht="27.6">
      <c r="A9730" t="s">
        <v>164</v>
      </c>
      <c r="B9730" t="s">
        <v>112</v>
      </c>
      <c r="C9730" s="14" t="s">
        <v>384</v>
      </c>
      <c r="D9730" t="s">
        <v>112</v>
      </c>
      <c r="E9730" t="s">
        <v>483</v>
      </c>
      <c r="F9730" s="20">
        <v>2034</v>
      </c>
      <c r="G9730" s="20">
        <v>38</v>
      </c>
      <c r="H9730" s="11">
        <v>2548.8579382286598</v>
      </c>
      <c r="I9730" s="10">
        <v>4474690.4582749596</v>
      </c>
      <c r="J9730" s="33">
        <f t="shared" ref="J9730:J9793" si="608">IF(I9730&gt;0,H9730/I9730,0)</f>
        <v>5.6961659404062366E-4</v>
      </c>
      <c r="K9730" s="33">
        <f t="shared" ref="K9730:K9793" si="609">1-EXP(-J9730)</f>
        <v>5.6945439330735592E-4</v>
      </c>
      <c r="L9730" s="33">
        <f t="shared" ref="L9730:L9793" si="610">IF(G9730=30,1,M9729)</f>
        <v>0.99737140396591284</v>
      </c>
      <c r="M9730" s="33">
        <f t="shared" ref="M9730:M9793" si="611">L9730*(1-K9730)</f>
        <v>0.99680344643816532</v>
      </c>
    </row>
    <row r="9731" spans="1:13" ht="27.6">
      <c r="A9731" t="s">
        <v>164</v>
      </c>
      <c r="B9731" t="s">
        <v>112</v>
      </c>
      <c r="C9731" s="14" t="s">
        <v>384</v>
      </c>
      <c r="D9731" t="s">
        <v>112</v>
      </c>
      <c r="E9731" t="s">
        <v>483</v>
      </c>
      <c r="F9731" s="20">
        <v>2034</v>
      </c>
      <c r="G9731" s="20">
        <v>39</v>
      </c>
      <c r="H9731" s="11">
        <v>2697.9763261640601</v>
      </c>
      <c r="I9731" s="10">
        <v>4400107.5650399998</v>
      </c>
      <c r="J9731" s="33">
        <f t="shared" si="608"/>
        <v>6.1316144805190318E-4</v>
      </c>
      <c r="K9731" s="33">
        <f t="shared" si="609"/>
        <v>6.1297350298672448E-4</v>
      </c>
      <c r="L9731" s="33">
        <f t="shared" si="610"/>
        <v>0.99680344643816532</v>
      </c>
      <c r="M9731" s="33">
        <f t="shared" si="611"/>
        <v>0.99619243233781285</v>
      </c>
    </row>
    <row r="9732" spans="1:13" ht="27.6">
      <c r="A9732" t="s">
        <v>164</v>
      </c>
      <c r="B9732" t="s">
        <v>112</v>
      </c>
      <c r="C9732" s="14" t="s">
        <v>384</v>
      </c>
      <c r="D9732" t="s">
        <v>112</v>
      </c>
      <c r="E9732" t="s">
        <v>483</v>
      </c>
      <c r="F9732" s="20">
        <v>2034</v>
      </c>
      <c r="G9732" s="20">
        <v>40</v>
      </c>
      <c r="H9732" s="11">
        <v>3570.3884496160699</v>
      </c>
      <c r="I9732" s="10">
        <v>4340978.0741775297</v>
      </c>
      <c r="J9732" s="33">
        <f t="shared" si="608"/>
        <v>8.2248479227634409E-4</v>
      </c>
      <c r="K9732" s="33">
        <f t="shared" si="609"/>
        <v>8.2214664437307849E-4</v>
      </c>
      <c r="L9732" s="33">
        <f t="shared" si="610"/>
        <v>0.99619243233781285</v>
      </c>
      <c r="M9732" s="33">
        <f t="shared" si="611"/>
        <v>0.99537341607241647</v>
      </c>
    </row>
    <row r="9733" spans="1:13" ht="27.6">
      <c r="A9733" t="s">
        <v>164</v>
      </c>
      <c r="B9733" t="s">
        <v>112</v>
      </c>
      <c r="C9733" s="14" t="s">
        <v>384</v>
      </c>
      <c r="D9733" t="s">
        <v>112</v>
      </c>
      <c r="E9733" t="s">
        <v>483</v>
      </c>
      <c r="F9733" s="20">
        <v>2034</v>
      </c>
      <c r="G9733" s="20">
        <v>41</v>
      </c>
      <c r="H9733" s="11">
        <v>3809.37966579364</v>
      </c>
      <c r="I9733" s="10">
        <v>4284424.2240754599</v>
      </c>
      <c r="J9733" s="33">
        <f t="shared" si="608"/>
        <v>8.8912289413069733E-4</v>
      </c>
      <c r="K9733" s="33">
        <f t="shared" si="609"/>
        <v>8.8872774149206801E-4</v>
      </c>
      <c r="L9733" s="33">
        <f t="shared" si="610"/>
        <v>0.99537341607241647</v>
      </c>
      <c r="M9733" s="33">
        <f t="shared" si="611"/>
        <v>0.99448880010440921</v>
      </c>
    </row>
    <row r="9734" spans="1:13" ht="27.6">
      <c r="A9734" t="s">
        <v>164</v>
      </c>
      <c r="B9734" t="s">
        <v>112</v>
      </c>
      <c r="C9734" s="14" t="s">
        <v>384</v>
      </c>
      <c r="D9734" t="s">
        <v>112</v>
      </c>
      <c r="E9734" t="s">
        <v>483</v>
      </c>
      <c r="F9734" s="20">
        <v>2034</v>
      </c>
      <c r="G9734" s="20">
        <v>42</v>
      </c>
      <c r="H9734" s="11">
        <v>4158.9373660044103</v>
      </c>
      <c r="I9734" s="10">
        <v>4318959.0836716201</v>
      </c>
      <c r="J9734" s="33">
        <f t="shared" si="608"/>
        <v>9.6294900818296879E-4</v>
      </c>
      <c r="K9734" s="33">
        <f t="shared" si="609"/>
        <v>9.6248552157007783E-4</v>
      </c>
      <c r="L9734" s="33">
        <f t="shared" si="610"/>
        <v>0.99448880010440921</v>
      </c>
      <c r="M9734" s="33">
        <f t="shared" si="611"/>
        <v>0.99353161903294507</v>
      </c>
    </row>
    <row r="9735" spans="1:13" ht="27.6">
      <c r="A9735" t="s">
        <v>164</v>
      </c>
      <c r="B9735" t="s">
        <v>112</v>
      </c>
      <c r="C9735" s="14" t="s">
        <v>384</v>
      </c>
      <c r="D9735" t="s">
        <v>112</v>
      </c>
      <c r="E9735" t="s">
        <v>483</v>
      </c>
      <c r="F9735" s="20">
        <v>2034</v>
      </c>
      <c r="G9735" s="20">
        <v>43</v>
      </c>
      <c r="H9735" s="11">
        <v>4537.1514713070101</v>
      </c>
      <c r="I9735" s="10">
        <v>4333585.5973389801</v>
      </c>
      <c r="J9735" s="33">
        <f t="shared" si="608"/>
        <v>1.0469740055655133E-3</v>
      </c>
      <c r="K9735" s="33">
        <f t="shared" si="609"/>
        <v>1.0464261195055613E-3</v>
      </c>
      <c r="L9735" s="33">
        <f t="shared" si="610"/>
        <v>0.99353161903294507</v>
      </c>
      <c r="M9735" s="33">
        <f t="shared" si="611"/>
        <v>0.99249196159623432</v>
      </c>
    </row>
    <row r="9736" spans="1:13" ht="27.6">
      <c r="A9736" t="s">
        <v>164</v>
      </c>
      <c r="B9736" t="s">
        <v>112</v>
      </c>
      <c r="C9736" s="14" t="s">
        <v>384</v>
      </c>
      <c r="D9736" t="s">
        <v>112</v>
      </c>
      <c r="E9736" t="s">
        <v>483</v>
      </c>
      <c r="F9736" s="20">
        <v>2034</v>
      </c>
      <c r="G9736" s="20">
        <v>44</v>
      </c>
      <c r="H9736" s="11">
        <v>6868.5061175938499</v>
      </c>
      <c r="I9736" s="10">
        <v>6378974.4619427901</v>
      </c>
      <c r="J9736" s="33">
        <f t="shared" si="608"/>
        <v>1.076741435252896E-3</v>
      </c>
      <c r="K9736" s="33">
        <f t="shared" si="609"/>
        <v>1.0761619571950654E-3</v>
      </c>
      <c r="L9736" s="33">
        <f t="shared" si="610"/>
        <v>0.99249196159623432</v>
      </c>
      <c r="M9736" s="33">
        <f t="shared" si="611"/>
        <v>0.99142387950434252</v>
      </c>
    </row>
    <row r="9737" spans="1:13" ht="27.6">
      <c r="A9737" t="s">
        <v>164</v>
      </c>
      <c r="B9737" t="s">
        <v>112</v>
      </c>
      <c r="C9737" s="14" t="s">
        <v>384</v>
      </c>
      <c r="D9737" t="s">
        <v>112</v>
      </c>
      <c r="E9737" t="s">
        <v>483</v>
      </c>
      <c r="F9737" s="20">
        <v>2034</v>
      </c>
      <c r="G9737" s="20">
        <v>45</v>
      </c>
      <c r="H9737" s="11">
        <v>6305.7464562990299</v>
      </c>
      <c r="I9737" s="10">
        <v>4285036.0439143199</v>
      </c>
      <c r="J9737" s="33">
        <f t="shared" si="608"/>
        <v>1.4715737257927053E-3</v>
      </c>
      <c r="K9737" s="33">
        <f t="shared" si="609"/>
        <v>1.470491492104764E-3</v>
      </c>
      <c r="L9737" s="33">
        <f t="shared" si="610"/>
        <v>0.99142387950434252</v>
      </c>
      <c r="M9737" s="33">
        <f t="shared" si="611"/>
        <v>0.98996599912446193</v>
      </c>
    </row>
    <row r="9738" spans="1:13" ht="27.6">
      <c r="A9738" t="s">
        <v>164</v>
      </c>
      <c r="B9738" t="s">
        <v>112</v>
      </c>
      <c r="C9738" s="14" t="s">
        <v>384</v>
      </c>
      <c r="D9738" t="s">
        <v>112</v>
      </c>
      <c r="E9738" t="s">
        <v>483</v>
      </c>
      <c r="F9738" s="20">
        <v>2034</v>
      </c>
      <c r="G9738" s="20">
        <v>46</v>
      </c>
      <c r="H9738" s="11">
        <v>6867.3389148482202</v>
      </c>
      <c r="I9738" s="10">
        <v>4263033.5378495604</v>
      </c>
      <c r="J9738" s="33">
        <f t="shared" si="608"/>
        <v>1.6109042666158269E-3</v>
      </c>
      <c r="K9738" s="33">
        <f t="shared" si="609"/>
        <v>1.6096074567767404E-3</v>
      </c>
      <c r="L9738" s="33">
        <f t="shared" si="610"/>
        <v>0.98996599912446193</v>
      </c>
      <c r="M9738" s="33">
        <f t="shared" si="611"/>
        <v>0.98837254247031581</v>
      </c>
    </row>
    <row r="9739" spans="1:13" ht="27.6">
      <c r="A9739" t="s">
        <v>164</v>
      </c>
      <c r="B9739" t="s">
        <v>112</v>
      </c>
      <c r="C9739" s="14" t="s">
        <v>384</v>
      </c>
      <c r="D9739" t="s">
        <v>112</v>
      </c>
      <c r="E9739" t="s">
        <v>483</v>
      </c>
      <c r="F9739" s="20">
        <v>2034</v>
      </c>
      <c r="G9739" s="20">
        <v>47</v>
      </c>
      <c r="H9739" s="11">
        <v>7287.1781366580599</v>
      </c>
      <c r="I9739" s="10">
        <v>4127488.96735927</v>
      </c>
      <c r="J9739" s="33">
        <f t="shared" si="608"/>
        <v>1.7655233470727676E-3</v>
      </c>
      <c r="K9739" s="33">
        <f t="shared" si="609"/>
        <v>1.7639657275343446E-3</v>
      </c>
      <c r="L9739" s="33">
        <f t="shared" si="610"/>
        <v>0.98837254247031581</v>
      </c>
      <c r="M9739" s="33">
        <f t="shared" si="611"/>
        <v>0.98662908717936215</v>
      </c>
    </row>
    <row r="9740" spans="1:13" ht="27.6">
      <c r="A9740" t="s">
        <v>164</v>
      </c>
      <c r="B9740" t="s">
        <v>112</v>
      </c>
      <c r="C9740" s="14" t="s">
        <v>384</v>
      </c>
      <c r="D9740" t="s">
        <v>112</v>
      </c>
      <c r="E9740" t="s">
        <v>483</v>
      </c>
      <c r="F9740" s="20">
        <v>2034</v>
      </c>
      <c r="G9740" s="20">
        <v>48</v>
      </c>
      <c r="H9740" s="11">
        <v>7908.2958569189504</v>
      </c>
      <c r="I9740" s="10">
        <v>4087858.1122416202</v>
      </c>
      <c r="J9740" s="33">
        <f t="shared" si="608"/>
        <v>1.9345817882564307E-3</v>
      </c>
      <c r="K9740" s="33">
        <f t="shared" si="609"/>
        <v>1.9327116910551334E-3</v>
      </c>
      <c r="L9740" s="33">
        <f t="shared" si="610"/>
        <v>0.98662908717936215</v>
      </c>
      <c r="M9740" s="33">
        <f t="shared" si="611"/>
        <v>0.98472221760783551</v>
      </c>
    </row>
    <row r="9741" spans="1:13" ht="27.6">
      <c r="A9741" t="s">
        <v>164</v>
      </c>
      <c r="B9741" t="s">
        <v>112</v>
      </c>
      <c r="C9741" s="14" t="s">
        <v>384</v>
      </c>
      <c r="D9741" t="s">
        <v>112</v>
      </c>
      <c r="E9741" t="s">
        <v>483</v>
      </c>
      <c r="F9741" s="20">
        <v>2034</v>
      </c>
      <c r="G9741" s="20">
        <v>49</v>
      </c>
      <c r="H9741" s="11">
        <v>8774.1629087559995</v>
      </c>
      <c r="I9741" s="10">
        <v>4139676.3634214099</v>
      </c>
      <c r="J9741" s="33">
        <f t="shared" si="608"/>
        <v>2.1195287115401995E-3</v>
      </c>
      <c r="K9741" s="33">
        <f t="shared" si="609"/>
        <v>2.1172840966826589E-3</v>
      </c>
      <c r="L9741" s="33">
        <f t="shared" si="610"/>
        <v>0.98472221760783551</v>
      </c>
      <c r="M9741" s="33">
        <f t="shared" si="611"/>
        <v>0.98263728091684432</v>
      </c>
    </row>
    <row r="9742" spans="1:13" ht="27.6">
      <c r="A9742" t="s">
        <v>164</v>
      </c>
      <c r="B9742" t="s">
        <v>112</v>
      </c>
      <c r="C9742" s="14" t="s">
        <v>384</v>
      </c>
      <c r="D9742" t="s">
        <v>112</v>
      </c>
      <c r="E9742" t="s">
        <v>483</v>
      </c>
      <c r="F9742" s="20">
        <v>2034</v>
      </c>
      <c r="G9742" s="20">
        <v>50</v>
      </c>
      <c r="H9742" s="11">
        <v>10347.1644992363</v>
      </c>
      <c r="I9742" s="10">
        <v>4215253.4720759103</v>
      </c>
      <c r="J9742" s="33">
        <f t="shared" si="608"/>
        <v>2.4546956826633185E-3</v>
      </c>
      <c r="K9742" s="33">
        <f t="shared" si="609"/>
        <v>2.4516853808448369E-3</v>
      </c>
      <c r="L9742" s="33">
        <f t="shared" si="610"/>
        <v>0.98263728091684432</v>
      </c>
      <c r="M9742" s="33">
        <f t="shared" si="611"/>
        <v>0.98022816346054742</v>
      </c>
    </row>
    <row r="9743" spans="1:13" ht="27.6">
      <c r="A9743" t="s">
        <v>164</v>
      </c>
      <c r="B9743" t="s">
        <v>112</v>
      </c>
      <c r="C9743" s="14" t="s">
        <v>384</v>
      </c>
      <c r="D9743" t="s">
        <v>112</v>
      </c>
      <c r="E9743" t="s">
        <v>483</v>
      </c>
      <c r="F9743" s="20">
        <v>2034</v>
      </c>
      <c r="G9743" s="20">
        <v>51</v>
      </c>
      <c r="H9743" s="11">
        <v>11224.725198316601</v>
      </c>
      <c r="I9743" s="10">
        <v>4182333.8311487399</v>
      </c>
      <c r="J9743" s="33">
        <f t="shared" si="608"/>
        <v>2.6838424792201641E-3</v>
      </c>
      <c r="K9743" s="33">
        <f t="shared" si="609"/>
        <v>2.6802441937904264E-3</v>
      </c>
      <c r="L9743" s="33">
        <f t="shared" si="610"/>
        <v>0.98022816346054742</v>
      </c>
      <c r="M9743" s="33">
        <f t="shared" si="611"/>
        <v>0.97760091261684245</v>
      </c>
    </row>
    <row r="9744" spans="1:13" ht="27.6">
      <c r="A9744" t="s">
        <v>164</v>
      </c>
      <c r="B9744" t="s">
        <v>112</v>
      </c>
      <c r="C9744" s="14" t="s">
        <v>384</v>
      </c>
      <c r="D9744" t="s">
        <v>112</v>
      </c>
      <c r="E9744" t="s">
        <v>483</v>
      </c>
      <c r="F9744" s="20">
        <v>2034</v>
      </c>
      <c r="G9744" s="20">
        <v>52</v>
      </c>
      <c r="H9744" s="11">
        <v>11856.072340447799</v>
      </c>
      <c r="I9744" s="10">
        <v>4039712.9515056801</v>
      </c>
      <c r="J9744" s="33">
        <f t="shared" si="608"/>
        <v>2.9348798993326518E-3</v>
      </c>
      <c r="K9744" s="33">
        <f t="shared" si="609"/>
        <v>2.9305773495058585E-3</v>
      </c>
      <c r="L9744" s="33">
        <f t="shared" si="610"/>
        <v>0.97760091261684245</v>
      </c>
      <c r="M9744" s="33">
        <f t="shared" si="611"/>
        <v>0.97473597752547125</v>
      </c>
    </row>
    <row r="9745" spans="1:13" ht="27.6">
      <c r="A9745" t="s">
        <v>164</v>
      </c>
      <c r="B9745" t="s">
        <v>112</v>
      </c>
      <c r="C9745" s="14" t="s">
        <v>384</v>
      </c>
      <c r="D9745" t="s">
        <v>112</v>
      </c>
      <c r="E9745" t="s">
        <v>483</v>
      </c>
      <c r="F9745" s="20">
        <v>2034</v>
      </c>
      <c r="G9745" s="20">
        <v>53</v>
      </c>
      <c r="H9745" s="11">
        <v>12683.784579651599</v>
      </c>
      <c r="I9745" s="10">
        <v>3957689.8170771101</v>
      </c>
      <c r="J9745" s="33">
        <f t="shared" si="608"/>
        <v>3.2048455452274452E-3</v>
      </c>
      <c r="K9745" s="33">
        <f t="shared" si="609"/>
        <v>3.1997155095303542E-3</v>
      </c>
      <c r="L9745" s="33">
        <f t="shared" si="610"/>
        <v>0.97473597752547125</v>
      </c>
      <c r="M9745" s="33">
        <f t="shared" si="611"/>
        <v>0.97161709970048582</v>
      </c>
    </row>
    <row r="9746" spans="1:13" ht="27.6">
      <c r="A9746" t="s">
        <v>164</v>
      </c>
      <c r="B9746" t="s">
        <v>112</v>
      </c>
      <c r="C9746" s="14" t="s">
        <v>384</v>
      </c>
      <c r="D9746" t="s">
        <v>112</v>
      </c>
      <c r="E9746" t="s">
        <v>483</v>
      </c>
      <c r="F9746" s="20">
        <v>2034</v>
      </c>
      <c r="G9746" s="20">
        <v>54</v>
      </c>
      <c r="H9746" s="11">
        <v>13611.537126204899</v>
      </c>
      <c r="I9746" s="10">
        <v>3890576.79344405</v>
      </c>
      <c r="J9746" s="33">
        <f t="shared" si="608"/>
        <v>3.498591044171519E-3</v>
      </c>
      <c r="K9746" s="33">
        <f t="shared" si="609"/>
        <v>3.4924781054931353E-3</v>
      </c>
      <c r="L9746" s="33">
        <f t="shared" si="610"/>
        <v>0.97161709970048582</v>
      </c>
      <c r="M9746" s="33">
        <f t="shared" si="611"/>
        <v>0.96822374825285917</v>
      </c>
    </row>
    <row r="9747" spans="1:13" ht="27.6">
      <c r="A9747" t="s">
        <v>164</v>
      </c>
      <c r="B9747" t="s">
        <v>112</v>
      </c>
      <c r="C9747" s="14" t="s">
        <v>384</v>
      </c>
      <c r="D9747" t="s">
        <v>112</v>
      </c>
      <c r="E9747" t="s">
        <v>483</v>
      </c>
      <c r="F9747" s="20">
        <v>2034</v>
      </c>
      <c r="G9747" s="20">
        <v>55</v>
      </c>
      <c r="H9747" s="11">
        <v>14617.704126258999</v>
      </c>
      <c r="I9747" s="10">
        <v>3817599.8178590601</v>
      </c>
      <c r="J9747" s="33">
        <f t="shared" si="608"/>
        <v>3.8290299726744859E-3</v>
      </c>
      <c r="K9747" s="33">
        <f t="shared" si="609"/>
        <v>3.8217085849939769E-3</v>
      </c>
      <c r="L9747" s="33">
        <f t="shared" si="610"/>
        <v>0.96822374825285917</v>
      </c>
      <c r="M9747" s="33">
        <f t="shared" si="611"/>
        <v>0.96452347924196613</v>
      </c>
    </row>
    <row r="9748" spans="1:13" ht="27.6">
      <c r="A9748" t="s">
        <v>164</v>
      </c>
      <c r="B9748" t="s">
        <v>112</v>
      </c>
      <c r="C9748" s="14" t="s">
        <v>384</v>
      </c>
      <c r="D9748" t="s">
        <v>112</v>
      </c>
      <c r="E9748" t="s">
        <v>483</v>
      </c>
      <c r="F9748" s="20">
        <v>2034</v>
      </c>
      <c r="G9748" s="20">
        <v>56</v>
      </c>
      <c r="H9748" s="11">
        <v>15568.2645139447</v>
      </c>
      <c r="I9748" s="10">
        <v>3724905.4425386698</v>
      </c>
      <c r="J9748" s="33">
        <f t="shared" si="608"/>
        <v>4.1795059644075998E-3</v>
      </c>
      <c r="K9748" s="33">
        <f t="shared" si="609"/>
        <v>4.1707839847739958E-3</v>
      </c>
      <c r="L9748" s="33">
        <f t="shared" si="610"/>
        <v>0.96452347924196613</v>
      </c>
      <c r="M9748" s="33">
        <f t="shared" si="611"/>
        <v>0.96050066016180524</v>
      </c>
    </row>
    <row r="9749" spans="1:13" ht="27.6">
      <c r="A9749" t="s">
        <v>164</v>
      </c>
      <c r="B9749" t="s">
        <v>112</v>
      </c>
      <c r="C9749" s="14" t="s">
        <v>384</v>
      </c>
      <c r="D9749" t="s">
        <v>112</v>
      </c>
      <c r="E9749" t="s">
        <v>483</v>
      </c>
      <c r="F9749" s="20">
        <v>2034</v>
      </c>
      <c r="G9749" s="20">
        <v>57</v>
      </c>
      <c r="H9749" s="11">
        <v>16672.5680367034</v>
      </c>
      <c r="I9749" s="10">
        <v>3648281.6396305598</v>
      </c>
      <c r="J9749" s="33">
        <f t="shared" si="608"/>
        <v>4.5699783305084233E-3</v>
      </c>
      <c r="K9749" s="33">
        <f t="shared" si="609"/>
        <v>4.5595518684864444E-3</v>
      </c>
      <c r="L9749" s="33">
        <f t="shared" si="610"/>
        <v>0.96050066016180524</v>
      </c>
      <c r="M9749" s="33">
        <f t="shared" si="611"/>
        <v>0.95612120758208197</v>
      </c>
    </row>
    <row r="9750" spans="1:13" ht="27.6">
      <c r="A9750" t="s">
        <v>164</v>
      </c>
      <c r="B9750" t="s">
        <v>112</v>
      </c>
      <c r="C9750" s="14" t="s">
        <v>384</v>
      </c>
      <c r="D9750" t="s">
        <v>112</v>
      </c>
      <c r="E9750" t="s">
        <v>483</v>
      </c>
      <c r="F9750" s="20">
        <v>2034</v>
      </c>
      <c r="G9750" s="20">
        <v>58</v>
      </c>
      <c r="H9750" s="11">
        <v>17777.268190216</v>
      </c>
      <c r="I9750" s="10">
        <v>3559753.98871241</v>
      </c>
      <c r="J9750" s="33">
        <f t="shared" si="608"/>
        <v>4.9939597642381381E-3</v>
      </c>
      <c r="K9750" s="33">
        <f t="shared" si="609"/>
        <v>4.9815106792060471E-3</v>
      </c>
      <c r="L9750" s="33">
        <f t="shared" si="610"/>
        <v>0.95612120758208197</v>
      </c>
      <c r="M9750" s="33">
        <f t="shared" si="611"/>
        <v>0.95135827957589647</v>
      </c>
    </row>
    <row r="9751" spans="1:13" ht="27.6">
      <c r="A9751" t="s">
        <v>164</v>
      </c>
      <c r="B9751" t="s">
        <v>112</v>
      </c>
      <c r="C9751" s="14" t="s">
        <v>384</v>
      </c>
      <c r="D9751" t="s">
        <v>112</v>
      </c>
      <c r="E9751" t="s">
        <v>483</v>
      </c>
      <c r="F9751" s="20">
        <v>2034</v>
      </c>
      <c r="G9751" s="20">
        <v>59</v>
      </c>
      <c r="H9751" s="11">
        <v>18948.3148180102</v>
      </c>
      <c r="I9751" s="10">
        <v>3469864.2998573901</v>
      </c>
      <c r="J9751" s="33">
        <f t="shared" si="608"/>
        <v>5.4608230122396911E-3</v>
      </c>
      <c r="K9751" s="33">
        <f t="shared" si="609"/>
        <v>5.4459398220673139E-3</v>
      </c>
      <c r="L9751" s="33">
        <f t="shared" si="610"/>
        <v>0.95135827957589647</v>
      </c>
      <c r="M9751" s="33">
        <f t="shared" si="611"/>
        <v>0.94617723963610068</v>
      </c>
    </row>
    <row r="9752" spans="1:13" ht="27.6">
      <c r="A9752" t="s">
        <v>164</v>
      </c>
      <c r="B9752" t="s">
        <v>112</v>
      </c>
      <c r="C9752" s="14" t="s">
        <v>384</v>
      </c>
      <c r="D9752" t="s">
        <v>112</v>
      </c>
      <c r="E9752" t="s">
        <v>483</v>
      </c>
      <c r="F9752" s="20">
        <v>2034</v>
      </c>
      <c r="G9752" s="20">
        <v>60</v>
      </c>
      <c r="H9752" s="11">
        <v>20222.045317260901</v>
      </c>
      <c r="I9752" s="10">
        <v>3353195.72370935</v>
      </c>
      <c r="J9752" s="33">
        <f t="shared" si="608"/>
        <v>6.030678488069585E-3</v>
      </c>
      <c r="K9752" s="33">
        <f t="shared" si="609"/>
        <v>6.0125304465509233E-3</v>
      </c>
      <c r="L9752" s="33">
        <f t="shared" si="610"/>
        <v>0.94617723963610068</v>
      </c>
      <c r="M9752" s="33">
        <f t="shared" si="611"/>
        <v>0.94048832017495509</v>
      </c>
    </row>
    <row r="9753" spans="1:13" ht="27.6">
      <c r="A9753" t="s">
        <v>164</v>
      </c>
      <c r="B9753" t="s">
        <v>112</v>
      </c>
      <c r="C9753" s="14" t="s">
        <v>384</v>
      </c>
      <c r="D9753" t="s">
        <v>112</v>
      </c>
      <c r="E9753" t="s">
        <v>483</v>
      </c>
      <c r="F9753" s="20">
        <v>2034</v>
      </c>
      <c r="G9753" s="20">
        <v>61</v>
      </c>
      <c r="H9753" s="11">
        <v>21728.375563526301</v>
      </c>
      <c r="I9753" s="10">
        <v>3292113.15578824</v>
      </c>
      <c r="J9753" s="33">
        <f t="shared" si="608"/>
        <v>6.6001302310411663E-3</v>
      </c>
      <c r="K9753" s="33">
        <f t="shared" si="609"/>
        <v>6.5783972113808709E-3</v>
      </c>
      <c r="L9753" s="33">
        <f t="shared" si="610"/>
        <v>0.94048832017495509</v>
      </c>
      <c r="M9753" s="33">
        <f t="shared" si="611"/>
        <v>0.93430141443217984</v>
      </c>
    </row>
    <row r="9754" spans="1:13" ht="27.6">
      <c r="A9754" t="s">
        <v>164</v>
      </c>
      <c r="B9754" t="s">
        <v>112</v>
      </c>
      <c r="C9754" s="14" t="s">
        <v>384</v>
      </c>
      <c r="D9754" t="s">
        <v>112</v>
      </c>
      <c r="E9754" t="s">
        <v>483</v>
      </c>
      <c r="F9754" s="20">
        <v>2034</v>
      </c>
      <c r="G9754" s="20">
        <v>62</v>
      </c>
      <c r="H9754" s="11">
        <v>22263.865163139999</v>
      </c>
      <c r="I9754" s="10">
        <v>3076987.6486239298</v>
      </c>
      <c r="J9754" s="33">
        <f t="shared" si="608"/>
        <v>7.2356043330549921E-3</v>
      </c>
      <c r="K9754" s="33">
        <f t="shared" si="609"/>
        <v>7.2094903694175372E-3</v>
      </c>
      <c r="L9754" s="33">
        <f t="shared" si="610"/>
        <v>0.93430141443217984</v>
      </c>
      <c r="M9754" s="33">
        <f t="shared" si="611"/>
        <v>0.92756557738269785</v>
      </c>
    </row>
    <row r="9755" spans="1:13" ht="27.6">
      <c r="A9755" t="s">
        <v>164</v>
      </c>
      <c r="B9755" t="s">
        <v>112</v>
      </c>
      <c r="C9755" s="14" t="s">
        <v>384</v>
      </c>
      <c r="D9755" t="s">
        <v>112</v>
      </c>
      <c r="E9755" t="s">
        <v>483</v>
      </c>
      <c r="F9755" s="20">
        <v>2034</v>
      </c>
      <c r="G9755" s="20">
        <v>63</v>
      </c>
      <c r="H9755" s="11">
        <v>23582.475622329799</v>
      </c>
      <c r="I9755" s="10">
        <v>2975575.0580434701</v>
      </c>
      <c r="J9755" s="33">
        <f t="shared" si="608"/>
        <v>7.9253506170454281E-3</v>
      </c>
      <c r="K9755" s="33">
        <f t="shared" si="609"/>
        <v>7.8940278284928E-3</v>
      </c>
      <c r="L9755" s="33">
        <f t="shared" si="610"/>
        <v>0.92756557738269785</v>
      </c>
      <c r="M9755" s="33">
        <f t="shared" si="611"/>
        <v>0.92024334890208681</v>
      </c>
    </row>
    <row r="9756" spans="1:13" ht="27.6">
      <c r="A9756" t="s">
        <v>164</v>
      </c>
      <c r="B9756" t="s">
        <v>112</v>
      </c>
      <c r="C9756" s="14" t="s">
        <v>384</v>
      </c>
      <c r="D9756" t="s">
        <v>112</v>
      </c>
      <c r="E9756" t="s">
        <v>483</v>
      </c>
      <c r="F9756" s="20">
        <v>2034</v>
      </c>
      <c r="G9756" s="20">
        <v>64</v>
      </c>
      <c r="H9756" s="11">
        <v>24987.117911810899</v>
      </c>
      <c r="I9756" s="10">
        <v>2877516.6609167098</v>
      </c>
      <c r="J9756" s="33">
        <f t="shared" si="608"/>
        <v>8.6835701948118644E-3</v>
      </c>
      <c r="K9756" s="33">
        <f t="shared" si="609"/>
        <v>8.6459768925368774E-3</v>
      </c>
      <c r="L9756" s="33">
        <f t="shared" si="610"/>
        <v>0.92024334890208681</v>
      </c>
      <c r="M9756" s="33">
        <f t="shared" si="611"/>
        <v>0.91228694617196859</v>
      </c>
    </row>
    <row r="9757" spans="1:13" ht="27.6">
      <c r="A9757" t="s">
        <v>164</v>
      </c>
      <c r="B9757" t="s">
        <v>112</v>
      </c>
      <c r="C9757" s="14" t="s">
        <v>384</v>
      </c>
      <c r="D9757" t="s">
        <v>112</v>
      </c>
      <c r="E9757" t="s">
        <v>483</v>
      </c>
      <c r="F9757" s="20">
        <v>2034</v>
      </c>
      <c r="G9757" s="20">
        <v>65</v>
      </c>
      <c r="H9757" s="11">
        <v>25463.939359160799</v>
      </c>
      <c r="I9757" s="10">
        <v>2770263.69819981</v>
      </c>
      <c r="J9757" s="33">
        <f t="shared" si="608"/>
        <v>9.1918828433942713E-3</v>
      </c>
      <c r="K9757" s="33">
        <f t="shared" si="609"/>
        <v>9.1497666295101698E-3</v>
      </c>
      <c r="L9757" s="33">
        <f t="shared" si="610"/>
        <v>0.91228694617196859</v>
      </c>
      <c r="M9757" s="33">
        <f t="shared" si="611"/>
        <v>0.90393973351534662</v>
      </c>
    </row>
    <row r="9758" spans="1:13" ht="27.6">
      <c r="A9758" t="s">
        <v>164</v>
      </c>
      <c r="B9758" t="s">
        <v>112</v>
      </c>
      <c r="C9758" s="14" t="s">
        <v>384</v>
      </c>
      <c r="D9758" t="s">
        <v>112</v>
      </c>
      <c r="E9758" t="s">
        <v>483</v>
      </c>
      <c r="F9758" s="20">
        <v>2034</v>
      </c>
      <c r="G9758" s="20">
        <v>66</v>
      </c>
      <c r="H9758" s="11">
        <v>26661.047150542701</v>
      </c>
      <c r="I9758" s="10">
        <v>2644866.6421048599</v>
      </c>
      <c r="J9758" s="33">
        <f t="shared" si="608"/>
        <v>1.0080299220426888E-2</v>
      </c>
      <c r="K9758" s="33">
        <f t="shared" si="609"/>
        <v>1.0029663288848023E-2</v>
      </c>
      <c r="L9758" s="33">
        <f t="shared" si="610"/>
        <v>0.90393973351534662</v>
      </c>
      <c r="M9758" s="33">
        <f t="shared" si="611"/>
        <v>0.89487352235477668</v>
      </c>
    </row>
    <row r="9759" spans="1:13" ht="27.6">
      <c r="A9759" t="s">
        <v>164</v>
      </c>
      <c r="B9759" t="s">
        <v>112</v>
      </c>
      <c r="C9759" s="14" t="s">
        <v>384</v>
      </c>
      <c r="D9759" t="s">
        <v>112</v>
      </c>
      <c r="E9759" t="s">
        <v>483</v>
      </c>
      <c r="F9759" s="20">
        <v>2034</v>
      </c>
      <c r="G9759" s="20">
        <v>67</v>
      </c>
      <c r="H9759" s="11">
        <v>27569.410198395599</v>
      </c>
      <c r="I9759" s="10">
        <v>2490717.4658864401</v>
      </c>
      <c r="J9759" s="33">
        <f t="shared" si="608"/>
        <v>1.1068862918413637E-2</v>
      </c>
      <c r="K9759" s="33">
        <f t="shared" si="609"/>
        <v>1.1007828456856439E-2</v>
      </c>
      <c r="L9759" s="33">
        <f t="shared" si="610"/>
        <v>0.89487352235477668</v>
      </c>
      <c r="M9759" s="33">
        <f t="shared" si="611"/>
        <v>0.88502290813011242</v>
      </c>
    </row>
    <row r="9760" spans="1:13" ht="27.6">
      <c r="A9760" t="s">
        <v>164</v>
      </c>
      <c r="B9760" t="s">
        <v>112</v>
      </c>
      <c r="C9760" s="14" t="s">
        <v>384</v>
      </c>
      <c r="D9760" t="s">
        <v>112</v>
      </c>
      <c r="E9760" t="s">
        <v>483</v>
      </c>
      <c r="F9760" s="20">
        <v>2034</v>
      </c>
      <c r="G9760" s="20">
        <v>68</v>
      </c>
      <c r="H9760" s="11">
        <v>28793.501124063401</v>
      </c>
      <c r="I9760" s="10">
        <v>2369504.43718229</v>
      </c>
      <c r="J9760" s="33">
        <f t="shared" si="608"/>
        <v>1.215169749093332E-2</v>
      </c>
      <c r="K9760" s="33">
        <f t="shared" si="609"/>
        <v>1.207816376953097E-2</v>
      </c>
      <c r="L9760" s="33">
        <f t="shared" si="610"/>
        <v>0.88502290813011242</v>
      </c>
      <c r="M9760" s="33">
        <f t="shared" si="611"/>
        <v>0.87433345650593031</v>
      </c>
    </row>
    <row r="9761" spans="1:13" ht="27.6">
      <c r="A9761" t="s">
        <v>164</v>
      </c>
      <c r="B9761" t="s">
        <v>112</v>
      </c>
      <c r="C9761" s="14" t="s">
        <v>384</v>
      </c>
      <c r="D9761" t="s">
        <v>112</v>
      </c>
      <c r="E9761" t="s">
        <v>483</v>
      </c>
      <c r="F9761" s="20">
        <v>2034</v>
      </c>
      <c r="G9761" s="20">
        <v>69</v>
      </c>
      <c r="H9761" s="11">
        <v>29760.814647467101</v>
      </c>
      <c r="I9761" s="10">
        <v>2229313.0570105598</v>
      </c>
      <c r="J9761" s="33">
        <f t="shared" si="608"/>
        <v>1.3349769138021125E-2</v>
      </c>
      <c r="K9761" s="33">
        <f t="shared" si="609"/>
        <v>1.326105617464024E-2</v>
      </c>
      <c r="L9761" s="33">
        <f t="shared" si="610"/>
        <v>0.87433345650593031</v>
      </c>
      <c r="M9761" s="33">
        <f t="shared" si="611"/>
        <v>0.86273887142383776</v>
      </c>
    </row>
    <row r="9762" spans="1:13" ht="27.6">
      <c r="A9762" t="s">
        <v>164</v>
      </c>
      <c r="B9762" t="s">
        <v>112</v>
      </c>
      <c r="C9762" s="14" t="s">
        <v>384</v>
      </c>
      <c r="D9762" t="s">
        <v>112</v>
      </c>
      <c r="E9762" t="s">
        <v>483</v>
      </c>
      <c r="F9762" s="20">
        <v>2035</v>
      </c>
      <c r="G9762" s="20">
        <v>30</v>
      </c>
      <c r="H9762" s="11">
        <v>808.76044909437599</v>
      </c>
      <c r="I9762" s="10">
        <v>4552852.62019601</v>
      </c>
      <c r="J9762" s="33">
        <f t="shared" si="608"/>
        <v>1.7763817908508472E-4</v>
      </c>
      <c r="K9762" s="33">
        <f t="shared" si="609"/>
        <v>1.7762240235796867E-4</v>
      </c>
      <c r="L9762" s="33">
        <f t="shared" si="610"/>
        <v>1</v>
      </c>
      <c r="M9762" s="33">
        <f t="shared" si="611"/>
        <v>0.99982237759764203</v>
      </c>
    </row>
    <row r="9763" spans="1:13" ht="27.6">
      <c r="A9763" t="s">
        <v>164</v>
      </c>
      <c r="B9763" t="s">
        <v>112</v>
      </c>
      <c r="C9763" s="14" t="s">
        <v>384</v>
      </c>
      <c r="D9763" t="s">
        <v>112</v>
      </c>
      <c r="E9763" t="s">
        <v>483</v>
      </c>
      <c r="F9763" s="20">
        <v>2035</v>
      </c>
      <c r="G9763" s="20">
        <v>31</v>
      </c>
      <c r="H9763" s="11">
        <v>984.70028749717903</v>
      </c>
      <c r="I9763" s="10">
        <v>4424108.03798398</v>
      </c>
      <c r="J9763" s="33">
        <f t="shared" si="608"/>
        <v>2.2257600380525442E-4</v>
      </c>
      <c r="K9763" s="33">
        <f t="shared" si="609"/>
        <v>2.2255123560410706E-4</v>
      </c>
      <c r="L9763" s="33">
        <f t="shared" si="610"/>
        <v>0.99982237759764203</v>
      </c>
      <c r="M9763" s="33">
        <f t="shared" si="611"/>
        <v>0.99959986589212302</v>
      </c>
    </row>
    <row r="9764" spans="1:13" ht="27.6">
      <c r="A9764" t="s">
        <v>164</v>
      </c>
      <c r="B9764" t="s">
        <v>112</v>
      </c>
      <c r="C9764" s="14" t="s">
        <v>384</v>
      </c>
      <c r="D9764" t="s">
        <v>112</v>
      </c>
      <c r="E9764" t="s">
        <v>483</v>
      </c>
      <c r="F9764" s="20">
        <v>2035</v>
      </c>
      <c r="G9764" s="20">
        <v>32</v>
      </c>
      <c r="H9764" s="11">
        <v>1021.78689935896</v>
      </c>
      <c r="I9764" s="10">
        <v>4358877.5655704699</v>
      </c>
      <c r="J9764" s="33">
        <f t="shared" si="608"/>
        <v>2.3441514105139433E-4</v>
      </c>
      <c r="K9764" s="33">
        <f t="shared" si="609"/>
        <v>2.34387667969016E-4</v>
      </c>
      <c r="L9764" s="33">
        <f t="shared" si="610"/>
        <v>0.99959986589212302</v>
      </c>
      <c r="M9764" s="33">
        <f t="shared" si="611"/>
        <v>0.99936557201065446</v>
      </c>
    </row>
    <row r="9765" spans="1:13" ht="27.6">
      <c r="A9765" t="s">
        <v>164</v>
      </c>
      <c r="B9765" t="s">
        <v>112</v>
      </c>
      <c r="C9765" s="14" t="s">
        <v>384</v>
      </c>
      <c r="D9765" t="s">
        <v>112</v>
      </c>
      <c r="E9765" t="s">
        <v>483</v>
      </c>
      <c r="F9765" s="20">
        <v>2035</v>
      </c>
      <c r="G9765" s="20">
        <v>33</v>
      </c>
      <c r="H9765" s="11">
        <v>1225.1473853320599</v>
      </c>
      <c r="I9765" s="10">
        <v>4337721.4542309903</v>
      </c>
      <c r="J9765" s="33">
        <f t="shared" si="608"/>
        <v>2.8244030841054988E-4</v>
      </c>
      <c r="K9765" s="33">
        <f t="shared" si="609"/>
        <v>2.8240042590155223E-4</v>
      </c>
      <c r="L9765" s="33">
        <f t="shared" si="610"/>
        <v>0.99936557201065446</v>
      </c>
      <c r="M9765" s="33">
        <f t="shared" si="611"/>
        <v>0.99908335074748733</v>
      </c>
    </row>
    <row r="9766" spans="1:13" ht="27.6">
      <c r="A9766" t="s">
        <v>164</v>
      </c>
      <c r="B9766" t="s">
        <v>112</v>
      </c>
      <c r="C9766" s="14" t="s">
        <v>384</v>
      </c>
      <c r="D9766" t="s">
        <v>112</v>
      </c>
      <c r="E9766" t="s">
        <v>483</v>
      </c>
      <c r="F9766" s="20">
        <v>2035</v>
      </c>
      <c r="G9766" s="20">
        <v>34</v>
      </c>
      <c r="H9766" s="11">
        <v>1296.62150825137</v>
      </c>
      <c r="I9766" s="10">
        <v>4317717.9327642303</v>
      </c>
      <c r="J9766" s="33">
        <f t="shared" si="608"/>
        <v>3.0030250434197878E-4</v>
      </c>
      <c r="K9766" s="33">
        <f t="shared" si="609"/>
        <v>3.0025741805816963E-4</v>
      </c>
      <c r="L9766" s="33">
        <f t="shared" si="610"/>
        <v>0.99908335074748733</v>
      </c>
      <c r="M9766" s="33">
        <f t="shared" si="611"/>
        <v>0.99878336856016703</v>
      </c>
    </row>
    <row r="9767" spans="1:13" ht="27.6">
      <c r="A9767" t="s">
        <v>164</v>
      </c>
      <c r="B9767" t="s">
        <v>112</v>
      </c>
      <c r="C9767" s="14" t="s">
        <v>384</v>
      </c>
      <c r="D9767" t="s">
        <v>112</v>
      </c>
      <c r="E9767" t="s">
        <v>483</v>
      </c>
      <c r="F9767" s="20">
        <v>2035</v>
      </c>
      <c r="G9767" s="20">
        <v>35</v>
      </c>
      <c r="H9767" s="11">
        <v>1737.3901083132801</v>
      </c>
      <c r="I9767" s="10">
        <v>4297390.4487298699</v>
      </c>
      <c r="J9767" s="33">
        <f t="shared" si="608"/>
        <v>4.0428956340859843E-4</v>
      </c>
      <c r="K9767" s="33">
        <f t="shared" si="609"/>
        <v>4.0420784939543264E-4</v>
      </c>
      <c r="L9767" s="33">
        <f t="shared" si="610"/>
        <v>0.99878336856016703</v>
      </c>
      <c r="M9767" s="33">
        <f t="shared" si="611"/>
        <v>0.9983796524827494</v>
      </c>
    </row>
    <row r="9768" spans="1:13" ht="27.6">
      <c r="A9768" t="s">
        <v>164</v>
      </c>
      <c r="B9768" t="s">
        <v>112</v>
      </c>
      <c r="C9768" s="14" t="s">
        <v>384</v>
      </c>
      <c r="D9768" t="s">
        <v>112</v>
      </c>
      <c r="E9768" t="s">
        <v>483</v>
      </c>
      <c r="F9768" s="20">
        <v>2035</v>
      </c>
      <c r="G9768" s="20">
        <v>36</v>
      </c>
      <c r="H9768" s="11">
        <v>1950.6739828264799</v>
      </c>
      <c r="I9768" s="10">
        <v>4316177.3131216196</v>
      </c>
      <c r="J9768" s="33">
        <f t="shared" si="608"/>
        <v>4.5194482091739647E-4</v>
      </c>
      <c r="K9768" s="33">
        <f t="shared" si="609"/>
        <v>4.5184270924036873E-4</v>
      </c>
      <c r="L9768" s="33">
        <f t="shared" si="610"/>
        <v>0.9983796524827494</v>
      </c>
      <c r="M9768" s="33">
        <f t="shared" si="611"/>
        <v>0.99792854191572111</v>
      </c>
    </row>
    <row r="9769" spans="1:13" ht="27.6">
      <c r="A9769" t="s">
        <v>164</v>
      </c>
      <c r="B9769" t="s">
        <v>112</v>
      </c>
      <c r="C9769" s="14" t="s">
        <v>384</v>
      </c>
      <c r="D9769" t="s">
        <v>112</v>
      </c>
      <c r="E9769" t="s">
        <v>483</v>
      </c>
      <c r="F9769" s="20">
        <v>2035</v>
      </c>
      <c r="G9769" s="20">
        <v>37</v>
      </c>
      <c r="H9769" s="11">
        <v>2125.5516255091902</v>
      </c>
      <c r="I9769" s="10">
        <v>4374214.6409642603</v>
      </c>
      <c r="J9769" s="33">
        <f t="shared" si="608"/>
        <v>4.8592760071797242E-4</v>
      </c>
      <c r="K9769" s="33">
        <f t="shared" si="609"/>
        <v>4.8580955702237638E-4</v>
      </c>
      <c r="L9769" s="33">
        <f t="shared" si="610"/>
        <v>0.99792854191572111</v>
      </c>
      <c r="M9769" s="33">
        <f t="shared" si="611"/>
        <v>0.99744373869283309</v>
      </c>
    </row>
    <row r="9770" spans="1:13" ht="27.6">
      <c r="A9770" t="s">
        <v>164</v>
      </c>
      <c r="B9770" t="s">
        <v>112</v>
      </c>
      <c r="C9770" s="14" t="s">
        <v>384</v>
      </c>
      <c r="D9770" t="s">
        <v>112</v>
      </c>
      <c r="E9770" t="s">
        <v>483</v>
      </c>
      <c r="F9770" s="20">
        <v>2035</v>
      </c>
      <c r="G9770" s="20">
        <v>38</v>
      </c>
      <c r="H9770" s="11">
        <v>2567.97431961046</v>
      </c>
      <c r="I9770" s="10">
        <v>4510764.8237031503</v>
      </c>
      <c r="J9770" s="33">
        <f t="shared" si="608"/>
        <v>5.6929909227727371E-4</v>
      </c>
      <c r="K9770" s="33">
        <f t="shared" si="609"/>
        <v>5.6913707229644395E-4</v>
      </c>
      <c r="L9770" s="33">
        <f t="shared" si="610"/>
        <v>0.99744373869283309</v>
      </c>
      <c r="M9770" s="33">
        <f t="shared" si="611"/>
        <v>0.99687605648361299</v>
      </c>
    </row>
    <row r="9771" spans="1:13" ht="27.6">
      <c r="A9771" t="s">
        <v>164</v>
      </c>
      <c r="B9771" t="s">
        <v>112</v>
      </c>
      <c r="C9771" s="14" t="s">
        <v>384</v>
      </c>
      <c r="D9771" t="s">
        <v>112</v>
      </c>
      <c r="E9771" t="s">
        <v>483</v>
      </c>
      <c r="F9771" s="20">
        <v>2035</v>
      </c>
      <c r="G9771" s="20">
        <v>39</v>
      </c>
      <c r="H9771" s="11">
        <v>2736.3042006964502</v>
      </c>
      <c r="I9771" s="10">
        <v>4465861.3452594699</v>
      </c>
      <c r="J9771" s="33">
        <f t="shared" si="608"/>
        <v>6.127158881905387E-4</v>
      </c>
      <c r="K9771" s="33">
        <f t="shared" si="609"/>
        <v>6.1252821614254938E-4</v>
      </c>
      <c r="L9771" s="33">
        <f t="shared" si="610"/>
        <v>0.99687605648361299</v>
      </c>
      <c r="M9771" s="33">
        <f t="shared" si="611"/>
        <v>0.99626544177101983</v>
      </c>
    </row>
    <row r="9772" spans="1:13" ht="27.6">
      <c r="A9772" t="s">
        <v>164</v>
      </c>
      <c r="B9772" t="s">
        <v>112</v>
      </c>
      <c r="C9772" s="14" t="s">
        <v>384</v>
      </c>
      <c r="D9772" t="s">
        <v>112</v>
      </c>
      <c r="E9772" t="s">
        <v>483</v>
      </c>
      <c r="F9772" s="20">
        <v>2035</v>
      </c>
      <c r="G9772" s="20">
        <v>40</v>
      </c>
      <c r="H9772" s="11">
        <v>3605.2876878037</v>
      </c>
      <c r="I9772" s="10">
        <v>4390773.8031287799</v>
      </c>
      <c r="J9772" s="33">
        <f t="shared" si="608"/>
        <v>8.2110531069367373E-4</v>
      </c>
      <c r="K9772" s="33">
        <f t="shared" si="609"/>
        <v>8.2076829597588219E-4</v>
      </c>
      <c r="L9772" s="33">
        <f t="shared" si="610"/>
        <v>0.99626544177101983</v>
      </c>
      <c r="M9772" s="33">
        <f t="shared" si="611"/>
        <v>0.99544773868203773</v>
      </c>
    </row>
    <row r="9773" spans="1:13" ht="27.6">
      <c r="A9773" t="s">
        <v>164</v>
      </c>
      <c r="B9773" t="s">
        <v>112</v>
      </c>
      <c r="C9773" s="14" t="s">
        <v>384</v>
      </c>
      <c r="D9773" t="s">
        <v>112</v>
      </c>
      <c r="E9773" t="s">
        <v>483</v>
      </c>
      <c r="F9773" s="20">
        <v>2035</v>
      </c>
      <c r="G9773" s="20">
        <v>41</v>
      </c>
      <c r="H9773" s="11">
        <v>3842.9508266816702</v>
      </c>
      <c r="I9773" s="10">
        <v>4330263.3440181799</v>
      </c>
      <c r="J9773" s="33">
        <f t="shared" si="608"/>
        <v>8.8746353775234418E-4</v>
      </c>
      <c r="K9773" s="33">
        <f t="shared" si="609"/>
        <v>8.8706985845421471E-4</v>
      </c>
      <c r="L9773" s="33">
        <f t="shared" si="610"/>
        <v>0.99544773868203773</v>
      </c>
      <c r="M9773" s="33">
        <f t="shared" si="611"/>
        <v>0.99456470699738653</v>
      </c>
    </row>
    <row r="9774" spans="1:13" ht="27.6">
      <c r="A9774" t="s">
        <v>164</v>
      </c>
      <c r="B9774" t="s">
        <v>112</v>
      </c>
      <c r="C9774" s="14" t="s">
        <v>384</v>
      </c>
      <c r="D9774" t="s">
        <v>112</v>
      </c>
      <c r="E9774" t="s">
        <v>483</v>
      </c>
      <c r="F9774" s="20">
        <v>2035</v>
      </c>
      <c r="G9774" s="20">
        <v>42</v>
      </c>
      <c r="H9774" s="11">
        <v>4110.5277289032801</v>
      </c>
      <c r="I9774" s="10">
        <v>4273793.9509762703</v>
      </c>
      <c r="J9774" s="33">
        <f t="shared" si="608"/>
        <v>9.6179829351957999E-4</v>
      </c>
      <c r="K9774" s="33">
        <f t="shared" si="609"/>
        <v>9.6133591379143901E-4</v>
      </c>
      <c r="L9774" s="33">
        <f t="shared" si="610"/>
        <v>0.99456470699738653</v>
      </c>
      <c r="M9774" s="33">
        <f t="shared" si="611"/>
        <v>0.99360859622596043</v>
      </c>
    </row>
    <row r="9775" spans="1:13" ht="27.6">
      <c r="A9775" t="s">
        <v>164</v>
      </c>
      <c r="B9775" t="s">
        <v>112</v>
      </c>
      <c r="C9775" s="14" t="s">
        <v>384</v>
      </c>
      <c r="D9775" t="s">
        <v>112</v>
      </c>
      <c r="E9775" t="s">
        <v>483</v>
      </c>
      <c r="F9775" s="20">
        <v>2035</v>
      </c>
      <c r="G9775" s="20">
        <v>43</v>
      </c>
      <c r="H9775" s="11">
        <v>4498.8646002858404</v>
      </c>
      <c r="I9775" s="10">
        <v>4307371.9088962805</v>
      </c>
      <c r="J9775" s="33">
        <f t="shared" si="608"/>
        <v>1.0444569671344279E-3</v>
      </c>
      <c r="K9775" s="33">
        <f t="shared" si="609"/>
        <v>1.0439117118047347E-3</v>
      </c>
      <c r="L9775" s="33">
        <f t="shared" si="610"/>
        <v>0.99360859622596043</v>
      </c>
      <c r="M9775" s="33">
        <f t="shared" si="611"/>
        <v>0.99257135657541029</v>
      </c>
    </row>
    <row r="9776" spans="1:13" ht="27.6">
      <c r="A9776" t="s">
        <v>164</v>
      </c>
      <c r="B9776" t="s">
        <v>112</v>
      </c>
      <c r="C9776" s="14" t="s">
        <v>384</v>
      </c>
      <c r="D9776" t="s">
        <v>112</v>
      </c>
      <c r="E9776" t="s">
        <v>483</v>
      </c>
      <c r="F9776" s="20">
        <v>2035</v>
      </c>
      <c r="G9776" s="20">
        <v>44</v>
      </c>
      <c r="H9776" s="11">
        <v>4919.2228563418503</v>
      </c>
      <c r="I9776" s="10">
        <v>4320969.1177894399</v>
      </c>
      <c r="J9776" s="33">
        <f t="shared" si="608"/>
        <v>1.1384536020147421E-3</v>
      </c>
      <c r="K9776" s="33">
        <f t="shared" si="609"/>
        <v>1.1378058095633525E-3</v>
      </c>
      <c r="L9776" s="33">
        <f t="shared" si="610"/>
        <v>0.99257135657541029</v>
      </c>
      <c r="M9776" s="33">
        <f t="shared" si="611"/>
        <v>0.9914420031194926</v>
      </c>
    </row>
    <row r="9777" spans="1:13" ht="27.6">
      <c r="A9777" t="s">
        <v>164</v>
      </c>
      <c r="B9777" t="s">
        <v>112</v>
      </c>
      <c r="C9777" s="14" t="s">
        <v>384</v>
      </c>
      <c r="D9777" t="s">
        <v>112</v>
      </c>
      <c r="E9777" t="s">
        <v>483</v>
      </c>
      <c r="F9777" s="20">
        <v>2035</v>
      </c>
      <c r="G9777" s="20">
        <v>45</v>
      </c>
      <c r="H9777" s="11">
        <v>8675.8328237669193</v>
      </c>
      <c r="I9777" s="10">
        <v>6359717.2250442198</v>
      </c>
      <c r="J9777" s="33">
        <f t="shared" si="608"/>
        <v>1.3641853115107009E-3</v>
      </c>
      <c r="K9777" s="33">
        <f t="shared" si="609"/>
        <v>1.3632552337095039E-3</v>
      </c>
      <c r="L9777" s="33">
        <f t="shared" si="610"/>
        <v>0.9914420031194926</v>
      </c>
      <c r="M9777" s="33">
        <f t="shared" si="611"/>
        <v>0.9900904146198205</v>
      </c>
    </row>
    <row r="9778" spans="1:13" ht="27.6">
      <c r="A9778" t="s">
        <v>164</v>
      </c>
      <c r="B9778" t="s">
        <v>112</v>
      </c>
      <c r="C9778" s="14" t="s">
        <v>384</v>
      </c>
      <c r="D9778" t="s">
        <v>112</v>
      </c>
      <c r="E9778" t="s">
        <v>483</v>
      </c>
      <c r="F9778" s="20">
        <v>2035</v>
      </c>
      <c r="G9778" s="20">
        <v>46</v>
      </c>
      <c r="H9778" s="11">
        <v>6848.9458958330397</v>
      </c>
      <c r="I9778" s="10">
        <v>4269202.25384383</v>
      </c>
      <c r="J9778" s="33">
        <f t="shared" si="608"/>
        <v>1.6042683125791254E-3</v>
      </c>
      <c r="K9778" s="33">
        <f t="shared" si="609"/>
        <v>1.6029821620385798E-3</v>
      </c>
      <c r="L9778" s="33">
        <f t="shared" si="610"/>
        <v>0.9900904146198205</v>
      </c>
      <c r="M9778" s="33">
        <f t="shared" si="611"/>
        <v>0.98850331734637953</v>
      </c>
    </row>
    <row r="9779" spans="1:13" ht="27.6">
      <c r="A9779" t="s">
        <v>164</v>
      </c>
      <c r="B9779" t="s">
        <v>112</v>
      </c>
      <c r="C9779" s="14" t="s">
        <v>384</v>
      </c>
      <c r="D9779" t="s">
        <v>112</v>
      </c>
      <c r="E9779" t="s">
        <v>483</v>
      </c>
      <c r="F9779" s="20">
        <v>2035</v>
      </c>
      <c r="G9779" s="20">
        <v>47</v>
      </c>
      <c r="H9779" s="11">
        <v>7463.3561670460704</v>
      </c>
      <c r="I9779" s="10">
        <v>4246815.34461137</v>
      </c>
      <c r="J9779" s="33">
        <f t="shared" si="608"/>
        <v>1.7574006782555432E-3</v>
      </c>
      <c r="K9779" s="33">
        <f t="shared" si="609"/>
        <v>1.7558573538957178E-3</v>
      </c>
      <c r="L9779" s="33">
        <f t="shared" si="610"/>
        <v>0.98850331734637953</v>
      </c>
      <c r="M9779" s="33">
        <f t="shared" si="611"/>
        <v>0.98676764652726656</v>
      </c>
    </row>
    <row r="9780" spans="1:13" ht="27.6">
      <c r="A9780" t="s">
        <v>164</v>
      </c>
      <c r="B9780" t="s">
        <v>112</v>
      </c>
      <c r="C9780" s="14" t="s">
        <v>384</v>
      </c>
      <c r="D9780" t="s">
        <v>112</v>
      </c>
      <c r="E9780" t="s">
        <v>483</v>
      </c>
      <c r="F9780" s="20">
        <v>2035</v>
      </c>
      <c r="G9780" s="20">
        <v>48</v>
      </c>
      <c r="H9780" s="11">
        <v>7917.9703468637599</v>
      </c>
      <c r="I9780" s="10">
        <v>4110293.7213385501</v>
      </c>
      <c r="J9780" s="33">
        <f t="shared" si="608"/>
        <v>1.9263757978554411E-3</v>
      </c>
      <c r="K9780" s="33">
        <f t="shared" si="609"/>
        <v>1.9245215268635096E-3</v>
      </c>
      <c r="L9780" s="33">
        <f t="shared" si="610"/>
        <v>0.98676764652726656</v>
      </c>
      <c r="M9780" s="33">
        <f t="shared" si="611"/>
        <v>0.9848685909495124</v>
      </c>
    </row>
    <row r="9781" spans="1:13" ht="27.6">
      <c r="A9781" t="s">
        <v>164</v>
      </c>
      <c r="B9781" t="s">
        <v>112</v>
      </c>
      <c r="C9781" s="14" t="s">
        <v>384</v>
      </c>
      <c r="D9781" t="s">
        <v>112</v>
      </c>
      <c r="E9781" t="s">
        <v>483</v>
      </c>
      <c r="F9781" s="20">
        <v>2035</v>
      </c>
      <c r="G9781" s="20">
        <v>49</v>
      </c>
      <c r="H9781" s="11">
        <v>8586.7982776175904</v>
      </c>
      <c r="I9781" s="10">
        <v>4069205.0668997299</v>
      </c>
      <c r="J9781" s="33">
        <f t="shared" si="608"/>
        <v>2.1101905990104724E-3</v>
      </c>
      <c r="K9781" s="33">
        <f t="shared" si="609"/>
        <v>2.1079657120820494E-3</v>
      </c>
      <c r="L9781" s="33">
        <f t="shared" si="610"/>
        <v>0.9848685909495124</v>
      </c>
      <c r="M9781" s="33">
        <f t="shared" si="611"/>
        <v>0.98279252172888432</v>
      </c>
    </row>
    <row r="9782" spans="1:13" ht="27.6">
      <c r="A9782" t="s">
        <v>164</v>
      </c>
      <c r="B9782" t="s">
        <v>112</v>
      </c>
      <c r="C9782" s="14" t="s">
        <v>384</v>
      </c>
      <c r="D9782" t="s">
        <v>112</v>
      </c>
      <c r="E9782" t="s">
        <v>483</v>
      </c>
      <c r="F9782" s="20">
        <v>2035</v>
      </c>
      <c r="G9782" s="20">
        <v>50</v>
      </c>
      <c r="H9782" s="11">
        <v>10052.878667832299</v>
      </c>
      <c r="I9782" s="10">
        <v>4118985.8726014998</v>
      </c>
      <c r="J9782" s="33">
        <f t="shared" si="608"/>
        <v>2.4406198464290989E-3</v>
      </c>
      <c r="K9782" s="33">
        <f t="shared" si="609"/>
        <v>2.4376439553103202E-3</v>
      </c>
      <c r="L9782" s="33">
        <f t="shared" si="610"/>
        <v>0.98279252172888432</v>
      </c>
      <c r="M9782" s="33">
        <f t="shared" si="611"/>
        <v>0.98039682347896773</v>
      </c>
    </row>
    <row r="9783" spans="1:13" ht="27.6">
      <c r="A9783" t="s">
        <v>164</v>
      </c>
      <c r="B9783" t="s">
        <v>112</v>
      </c>
      <c r="C9783" s="14" t="s">
        <v>384</v>
      </c>
      <c r="D9783" t="s">
        <v>112</v>
      </c>
      <c r="E9783" t="s">
        <v>483</v>
      </c>
      <c r="F9783" s="20">
        <v>2035</v>
      </c>
      <c r="G9783" s="20">
        <v>51</v>
      </c>
      <c r="H9783" s="11">
        <v>11185.6840013742</v>
      </c>
      <c r="I9783" s="10">
        <v>4191353.5504849898</v>
      </c>
      <c r="J9783" s="33">
        <f t="shared" si="608"/>
        <v>2.6687521982200436E-3</v>
      </c>
      <c r="K9783" s="33">
        <f t="shared" si="609"/>
        <v>2.6651942448746579E-3</v>
      </c>
      <c r="L9783" s="33">
        <f t="shared" si="610"/>
        <v>0.98039682347896773</v>
      </c>
      <c r="M9783" s="33">
        <f t="shared" si="611"/>
        <v>0.97778387550733814</v>
      </c>
    </row>
    <row r="9784" spans="1:13" ht="27.6">
      <c r="A9784" t="s">
        <v>164</v>
      </c>
      <c r="B9784" t="s">
        <v>112</v>
      </c>
      <c r="C9784" s="14" t="s">
        <v>384</v>
      </c>
      <c r="D9784" t="s">
        <v>112</v>
      </c>
      <c r="E9784" t="s">
        <v>483</v>
      </c>
      <c r="F9784" s="20">
        <v>2035</v>
      </c>
      <c r="G9784" s="20">
        <v>52</v>
      </c>
      <c r="H9784" s="11">
        <v>12121.681351114999</v>
      </c>
      <c r="I9784" s="10">
        <v>4157228.0771663198</v>
      </c>
      <c r="J9784" s="33">
        <f t="shared" si="608"/>
        <v>2.9158085931569743E-3</v>
      </c>
      <c r="K9784" s="33">
        <f t="shared" si="609"/>
        <v>2.9115617519425152E-3</v>
      </c>
      <c r="L9784" s="33">
        <f t="shared" si="610"/>
        <v>0.97778387550733814</v>
      </c>
      <c r="M9784" s="33">
        <f t="shared" si="611"/>
        <v>0.97493699737374484</v>
      </c>
    </row>
    <row r="9785" spans="1:13" ht="27.6">
      <c r="A9785" t="s">
        <v>164</v>
      </c>
      <c r="B9785" t="s">
        <v>112</v>
      </c>
      <c r="C9785" s="14" t="s">
        <v>384</v>
      </c>
      <c r="D9785" t="s">
        <v>112</v>
      </c>
      <c r="E9785" t="s">
        <v>483</v>
      </c>
      <c r="F9785" s="20">
        <v>2035</v>
      </c>
      <c r="G9785" s="20">
        <v>53</v>
      </c>
      <c r="H9785" s="11">
        <v>12787.788658904199</v>
      </c>
      <c r="I9785" s="10">
        <v>4013199.2429209598</v>
      </c>
      <c r="J9785" s="33">
        <f t="shared" si="608"/>
        <v>3.1864325404379269E-3</v>
      </c>
      <c r="K9785" s="33">
        <f t="shared" si="609"/>
        <v>3.1813612521398582E-3</v>
      </c>
      <c r="L9785" s="33">
        <f t="shared" si="610"/>
        <v>0.97493699737374484</v>
      </c>
      <c r="M9785" s="33">
        <f t="shared" si="611"/>
        <v>0.97183537058702241</v>
      </c>
    </row>
    <row r="9786" spans="1:13" ht="27.6">
      <c r="A9786" t="s">
        <v>164</v>
      </c>
      <c r="B9786" t="s">
        <v>112</v>
      </c>
      <c r="C9786" s="14" t="s">
        <v>384</v>
      </c>
      <c r="D9786" t="s">
        <v>112</v>
      </c>
      <c r="E9786" t="s">
        <v>483</v>
      </c>
      <c r="F9786" s="20">
        <v>2035</v>
      </c>
      <c r="G9786" s="20">
        <v>54</v>
      </c>
      <c r="H9786" s="11">
        <v>13664.4403206307</v>
      </c>
      <c r="I9786" s="10">
        <v>3929325.9050972001</v>
      </c>
      <c r="J9786" s="33">
        <f t="shared" si="608"/>
        <v>3.4775533133825612E-3</v>
      </c>
      <c r="K9786" s="33">
        <f t="shared" si="609"/>
        <v>3.4715136279965808E-3</v>
      </c>
      <c r="L9786" s="33">
        <f t="shared" si="610"/>
        <v>0.97183537058702241</v>
      </c>
      <c r="M9786" s="33">
        <f t="shared" si="611"/>
        <v>0.9684616308538605</v>
      </c>
    </row>
    <row r="9787" spans="1:13" ht="27.6">
      <c r="A9787" t="s">
        <v>164</v>
      </c>
      <c r="B9787" t="s">
        <v>112</v>
      </c>
      <c r="C9787" s="14" t="s">
        <v>384</v>
      </c>
      <c r="D9787" t="s">
        <v>112</v>
      </c>
      <c r="E9787" t="s">
        <v>483</v>
      </c>
      <c r="F9787" s="20">
        <v>2035</v>
      </c>
      <c r="G9787" s="20">
        <v>55</v>
      </c>
      <c r="H9787" s="11">
        <v>14660.9874209964</v>
      </c>
      <c r="I9787" s="10">
        <v>3860141.53237182</v>
      </c>
      <c r="J9787" s="33">
        <f t="shared" si="608"/>
        <v>3.7980440090206028E-3</v>
      </c>
      <c r="K9787" s="33">
        <f t="shared" si="609"/>
        <v>3.7908405624280661E-3</v>
      </c>
      <c r="L9787" s="33">
        <f t="shared" si="610"/>
        <v>0.9684616308538605</v>
      </c>
      <c r="M9787" s="33">
        <f t="shared" si="611"/>
        <v>0.96479034722046442</v>
      </c>
    </row>
    <row r="9788" spans="1:13" ht="27.6">
      <c r="A9788" t="s">
        <v>164</v>
      </c>
      <c r="B9788" t="s">
        <v>112</v>
      </c>
      <c r="C9788" s="14" t="s">
        <v>384</v>
      </c>
      <c r="D9788" t="s">
        <v>112</v>
      </c>
      <c r="E9788" t="s">
        <v>483</v>
      </c>
      <c r="F9788" s="20">
        <v>2035</v>
      </c>
      <c r="G9788" s="20">
        <v>56</v>
      </c>
      <c r="H9788" s="11">
        <v>15685.8185516217</v>
      </c>
      <c r="I9788" s="10">
        <v>3784664.8748838501</v>
      </c>
      <c r="J9788" s="33">
        <f t="shared" si="608"/>
        <v>4.1445726557501582E-3</v>
      </c>
      <c r="K9788" s="33">
        <f t="shared" si="609"/>
        <v>4.1359957677705728E-3</v>
      </c>
      <c r="L9788" s="33">
        <f t="shared" si="610"/>
        <v>0.96479034722046442</v>
      </c>
      <c r="M9788" s="33">
        <f t="shared" si="611"/>
        <v>0.9607999784275747</v>
      </c>
    </row>
    <row r="9789" spans="1:13" ht="27.6">
      <c r="A9789" t="s">
        <v>164</v>
      </c>
      <c r="B9789" t="s">
        <v>112</v>
      </c>
      <c r="C9789" s="14" t="s">
        <v>384</v>
      </c>
      <c r="D9789" t="s">
        <v>112</v>
      </c>
      <c r="E9789" t="s">
        <v>483</v>
      </c>
      <c r="F9789" s="20">
        <v>2035</v>
      </c>
      <c r="G9789" s="20">
        <v>57</v>
      </c>
      <c r="H9789" s="11">
        <v>16701.1253430426</v>
      </c>
      <c r="I9789" s="10">
        <v>3690163.4401513999</v>
      </c>
      <c r="J9789" s="33">
        <f t="shared" si="608"/>
        <v>4.5258497662524636E-3</v>
      </c>
      <c r="K9789" s="33">
        <f t="shared" si="609"/>
        <v>4.5156235414682833E-3</v>
      </c>
      <c r="L9789" s="33">
        <f t="shared" si="610"/>
        <v>0.9607999784275747</v>
      </c>
      <c r="M9789" s="33">
        <f t="shared" si="611"/>
        <v>0.95646136742634491</v>
      </c>
    </row>
    <row r="9790" spans="1:13" ht="27.6">
      <c r="A9790" t="s">
        <v>164</v>
      </c>
      <c r="B9790" t="s">
        <v>112</v>
      </c>
      <c r="C9790" s="14" t="s">
        <v>384</v>
      </c>
      <c r="D9790" t="s">
        <v>112</v>
      </c>
      <c r="E9790" t="s">
        <v>483</v>
      </c>
      <c r="F9790" s="20">
        <v>2035</v>
      </c>
      <c r="G9790" s="20">
        <v>58</v>
      </c>
      <c r="H9790" s="11">
        <v>17881.832217173502</v>
      </c>
      <c r="I9790" s="10">
        <v>3611094.4651966202</v>
      </c>
      <c r="J9790" s="33">
        <f t="shared" si="608"/>
        <v>4.9519148251359456E-3</v>
      </c>
      <c r="K9790" s="33">
        <f t="shared" si="609"/>
        <v>4.9396743079194172E-3</v>
      </c>
      <c r="L9790" s="33">
        <f t="shared" si="610"/>
        <v>0.95646136742634491</v>
      </c>
      <c r="M9790" s="33">
        <f t="shared" si="611"/>
        <v>0.95173675978315153</v>
      </c>
    </row>
    <row r="9791" spans="1:13" ht="27.6">
      <c r="A9791" t="s">
        <v>164</v>
      </c>
      <c r="B9791" t="s">
        <v>112</v>
      </c>
      <c r="C9791" s="14" t="s">
        <v>384</v>
      </c>
      <c r="D9791" t="s">
        <v>112</v>
      </c>
      <c r="E9791" t="s">
        <v>483</v>
      </c>
      <c r="F9791" s="20">
        <v>2035</v>
      </c>
      <c r="G9791" s="20">
        <v>59</v>
      </c>
      <c r="H9791" s="11">
        <v>19061.421906602402</v>
      </c>
      <c r="I9791" s="10">
        <v>3520120.1477018702</v>
      </c>
      <c r="J9791" s="33">
        <f t="shared" si="608"/>
        <v>5.4149918488000347E-3</v>
      </c>
      <c r="K9791" s="33">
        <f t="shared" si="609"/>
        <v>5.4003572078415996E-3</v>
      </c>
      <c r="L9791" s="33">
        <f t="shared" si="610"/>
        <v>0.95173675978315153</v>
      </c>
      <c r="M9791" s="33">
        <f t="shared" si="611"/>
        <v>0.94659704131248879</v>
      </c>
    </row>
    <row r="9792" spans="1:13" ht="27.6">
      <c r="A9792" t="s">
        <v>164</v>
      </c>
      <c r="B9792" t="s">
        <v>112</v>
      </c>
      <c r="C9792" s="14" t="s">
        <v>384</v>
      </c>
      <c r="D9792" t="s">
        <v>112</v>
      </c>
      <c r="E9792" t="s">
        <v>483</v>
      </c>
      <c r="F9792" s="20">
        <v>2035</v>
      </c>
      <c r="G9792" s="20">
        <v>60</v>
      </c>
      <c r="H9792" s="11">
        <v>20454.2829290966</v>
      </c>
      <c r="I9792" s="10">
        <v>3427637.2991846199</v>
      </c>
      <c r="J9792" s="33">
        <f t="shared" si="608"/>
        <v>5.9674583813060815E-3</v>
      </c>
      <c r="K9792" s="33">
        <f t="shared" si="609"/>
        <v>5.9496884661867089E-3</v>
      </c>
      <c r="L9792" s="33">
        <f t="shared" si="610"/>
        <v>0.94659704131248879</v>
      </c>
      <c r="M9792" s="33">
        <f t="shared" si="611"/>
        <v>0.94096508381366539</v>
      </c>
    </row>
    <row r="9793" spans="1:13" ht="27.6">
      <c r="A9793" t="s">
        <v>164</v>
      </c>
      <c r="B9793" t="s">
        <v>112</v>
      </c>
      <c r="C9793" s="14" t="s">
        <v>384</v>
      </c>
      <c r="D9793" t="s">
        <v>112</v>
      </c>
      <c r="E9793" t="s">
        <v>483</v>
      </c>
      <c r="F9793" s="20">
        <v>2035</v>
      </c>
      <c r="G9793" s="20">
        <v>61</v>
      </c>
      <c r="H9793" s="11">
        <v>21609.005574923402</v>
      </c>
      <c r="I9793" s="10">
        <v>3308118.8473435799</v>
      </c>
      <c r="J9793" s="33">
        <f t="shared" si="608"/>
        <v>6.5321128327283156E-3</v>
      </c>
      <c r="K9793" s="33">
        <f t="shared" si="609"/>
        <v>6.5108249605131396E-3</v>
      </c>
      <c r="L9793" s="33">
        <f t="shared" si="610"/>
        <v>0.94096508381366539</v>
      </c>
      <c r="M9793" s="33">
        <f t="shared" si="611"/>
        <v>0.93483862485900004</v>
      </c>
    </row>
    <row r="9794" spans="1:13" ht="27.6">
      <c r="A9794" t="s">
        <v>164</v>
      </c>
      <c r="B9794" t="s">
        <v>112</v>
      </c>
      <c r="C9794" s="14" t="s">
        <v>384</v>
      </c>
      <c r="D9794" t="s">
        <v>112</v>
      </c>
      <c r="E9794" t="s">
        <v>483</v>
      </c>
      <c r="F9794" s="20">
        <v>2035</v>
      </c>
      <c r="G9794" s="20">
        <v>62</v>
      </c>
      <c r="H9794" s="11">
        <v>23204.630050406398</v>
      </c>
      <c r="I9794" s="10">
        <v>3244122.0285254898</v>
      </c>
      <c r="J9794" s="33">
        <f t="shared" ref="J9794:J9857" si="612">IF(I9794&gt;0,H9794/I9794,0)</f>
        <v>7.1528228119560932E-3</v>
      </c>
      <c r="K9794" s="33">
        <f t="shared" ref="K9794:K9857" si="613">1-EXP(-J9794)</f>
        <v>7.127302259116286E-3</v>
      </c>
      <c r="L9794" s="33">
        <f t="shared" ref="L9794:L9857" si="614">IF(G9794=30,1,M9793)</f>
        <v>0.93483862485900004</v>
      </c>
      <c r="M9794" s="33">
        <f t="shared" ref="M9794:M9857" si="615">L9794*(1-K9794)</f>
        <v>0.92817574741613329</v>
      </c>
    </row>
    <row r="9795" spans="1:13" ht="27.6">
      <c r="A9795" t="s">
        <v>164</v>
      </c>
      <c r="B9795" t="s">
        <v>112</v>
      </c>
      <c r="C9795" s="14" t="s">
        <v>384</v>
      </c>
      <c r="D9795" t="s">
        <v>112</v>
      </c>
      <c r="E9795" t="s">
        <v>483</v>
      </c>
      <c r="F9795" s="20">
        <v>2035</v>
      </c>
      <c r="G9795" s="20">
        <v>63</v>
      </c>
      <c r="H9795" s="11">
        <v>23753.5592301736</v>
      </c>
      <c r="I9795" s="10">
        <v>3027826.5725978902</v>
      </c>
      <c r="J9795" s="33">
        <f t="shared" si="612"/>
        <v>7.8450857936004335E-3</v>
      </c>
      <c r="K9795" s="33">
        <f t="shared" si="613"/>
        <v>7.8143934219196964E-3</v>
      </c>
      <c r="L9795" s="33">
        <f t="shared" si="614"/>
        <v>0.92817574741613329</v>
      </c>
      <c r="M9795" s="33">
        <f t="shared" si="615"/>
        <v>0.92092261696113931</v>
      </c>
    </row>
    <row r="9796" spans="1:13" ht="27.6">
      <c r="A9796" t="s">
        <v>164</v>
      </c>
      <c r="B9796" t="s">
        <v>112</v>
      </c>
      <c r="C9796" s="14" t="s">
        <v>384</v>
      </c>
      <c r="D9796" t="s">
        <v>112</v>
      </c>
      <c r="E9796" t="s">
        <v>483</v>
      </c>
      <c r="F9796" s="20">
        <v>2035</v>
      </c>
      <c r="G9796" s="20">
        <v>64</v>
      </c>
      <c r="H9796" s="11">
        <v>25129.3216682702</v>
      </c>
      <c r="I9796" s="10">
        <v>2923514.1081169699</v>
      </c>
      <c r="J9796" s="33">
        <f t="shared" si="612"/>
        <v>8.5955876178261201E-3</v>
      </c>
      <c r="K9796" s="33">
        <f t="shared" si="613"/>
        <v>8.5587511737631461E-3</v>
      </c>
      <c r="L9796" s="33">
        <f t="shared" si="614"/>
        <v>0.92092261696113931</v>
      </c>
      <c r="M9796" s="33">
        <f t="shared" si="615"/>
        <v>0.91304066943227813</v>
      </c>
    </row>
    <row r="9797" spans="1:13" ht="27.6">
      <c r="A9797" t="s">
        <v>164</v>
      </c>
      <c r="B9797" t="s">
        <v>112</v>
      </c>
      <c r="C9797" s="14" t="s">
        <v>384</v>
      </c>
      <c r="D9797" t="s">
        <v>112</v>
      </c>
      <c r="E9797" t="s">
        <v>483</v>
      </c>
      <c r="F9797" s="20">
        <v>2035</v>
      </c>
      <c r="G9797" s="20">
        <v>65</v>
      </c>
      <c r="H9797" s="11">
        <v>25648.391869407598</v>
      </c>
      <c r="I9797" s="10">
        <v>2822365.3324502502</v>
      </c>
      <c r="J9797" s="33">
        <f t="shared" si="612"/>
        <v>9.0875520523563194E-3</v>
      </c>
      <c r="K9797" s="33">
        <f t="shared" si="613"/>
        <v>9.0463850480151375E-3</v>
      </c>
      <c r="L9797" s="33">
        <f t="shared" si="614"/>
        <v>0.91304066943227813</v>
      </c>
      <c r="M9797" s="33">
        <f t="shared" si="615"/>
        <v>0.90478095197209618</v>
      </c>
    </row>
    <row r="9798" spans="1:13" ht="27.6">
      <c r="A9798" t="s">
        <v>164</v>
      </c>
      <c r="B9798" t="s">
        <v>112</v>
      </c>
      <c r="C9798" s="14" t="s">
        <v>384</v>
      </c>
      <c r="D9798" t="s">
        <v>112</v>
      </c>
      <c r="E9798" t="s">
        <v>483</v>
      </c>
      <c r="F9798" s="20">
        <v>2035</v>
      </c>
      <c r="G9798" s="20">
        <v>66</v>
      </c>
      <c r="H9798" s="11">
        <v>27033.550891303399</v>
      </c>
      <c r="I9798" s="10">
        <v>2712470.0438797302</v>
      </c>
      <c r="J9798" s="33">
        <f t="shared" si="612"/>
        <v>9.9663961090742485E-3</v>
      </c>
      <c r="K9798" s="33">
        <f t="shared" si="613"/>
        <v>9.9168961652085219E-3</v>
      </c>
      <c r="L9798" s="33">
        <f t="shared" si="614"/>
        <v>0.90478095197209618</v>
      </c>
      <c r="M9798" s="33">
        <f t="shared" si="615"/>
        <v>0.89580833321913034</v>
      </c>
    </row>
    <row r="9799" spans="1:13" ht="27.6">
      <c r="A9799" t="s">
        <v>164</v>
      </c>
      <c r="B9799" t="s">
        <v>112</v>
      </c>
      <c r="C9799" s="14" t="s">
        <v>384</v>
      </c>
      <c r="D9799" t="s">
        <v>112</v>
      </c>
      <c r="E9799" t="s">
        <v>483</v>
      </c>
      <c r="F9799" s="20">
        <v>2035</v>
      </c>
      <c r="G9799" s="20">
        <v>67</v>
      </c>
      <c r="H9799" s="11">
        <v>28256.090675560299</v>
      </c>
      <c r="I9799" s="10">
        <v>2584021.3977246298</v>
      </c>
      <c r="J9799" s="33">
        <f t="shared" si="612"/>
        <v>1.0934929060742806E-2</v>
      </c>
      <c r="K9799" s="33">
        <f t="shared" si="613"/>
        <v>1.0875360049311E-2</v>
      </c>
      <c r="L9799" s="33">
        <f t="shared" si="614"/>
        <v>0.89580833321913034</v>
      </c>
      <c r="M9799" s="33">
        <f t="shared" si="615"/>
        <v>0.88606609506019918</v>
      </c>
    </row>
    <row r="9800" spans="1:13" ht="27.6">
      <c r="A9800" t="s">
        <v>164</v>
      </c>
      <c r="B9800" t="s">
        <v>112</v>
      </c>
      <c r="C9800" s="14" t="s">
        <v>384</v>
      </c>
      <c r="D9800" t="s">
        <v>112</v>
      </c>
      <c r="E9800" t="s">
        <v>483</v>
      </c>
      <c r="F9800" s="20">
        <v>2035</v>
      </c>
      <c r="G9800" s="20">
        <v>68</v>
      </c>
      <c r="H9800" s="11">
        <v>29171.699195337798</v>
      </c>
      <c r="I9800" s="10">
        <v>2427833.7378996001</v>
      </c>
      <c r="J9800" s="33">
        <f t="shared" si="612"/>
        <v>1.2015525915121028E-2</v>
      </c>
      <c r="K9800" s="33">
        <f t="shared" si="613"/>
        <v>1.1943627736528128E-2</v>
      </c>
      <c r="L9800" s="33">
        <f t="shared" si="614"/>
        <v>0.88606609506019918</v>
      </c>
      <c r="M9800" s="33">
        <f t="shared" si="615"/>
        <v>0.87548325147084105</v>
      </c>
    </row>
    <row r="9801" spans="1:13" ht="27.6">
      <c r="A9801" t="s">
        <v>164</v>
      </c>
      <c r="B9801" t="s">
        <v>112</v>
      </c>
      <c r="C9801" s="14" t="s">
        <v>384</v>
      </c>
      <c r="D9801" t="s">
        <v>112</v>
      </c>
      <c r="E9801" t="s">
        <v>483</v>
      </c>
      <c r="F9801" s="20">
        <v>2035</v>
      </c>
      <c r="G9801" s="20">
        <v>69</v>
      </c>
      <c r="H9801" s="11">
        <v>30417.484601371601</v>
      </c>
      <c r="I9801" s="10">
        <v>2303884.82625638</v>
      </c>
      <c r="J9801" s="33">
        <f t="shared" si="612"/>
        <v>1.3202693231326789E-2</v>
      </c>
      <c r="K9801" s="33">
        <f t="shared" si="613"/>
        <v>1.3115919977049195E-2</v>
      </c>
      <c r="L9801" s="33">
        <f t="shared" si="614"/>
        <v>0.87548325147084105</v>
      </c>
      <c r="M9801" s="33">
        <f t="shared" si="615"/>
        <v>0.86400048320330269</v>
      </c>
    </row>
    <row r="9802" spans="1:13" ht="27.6">
      <c r="A9802" t="s">
        <v>164</v>
      </c>
      <c r="B9802" t="s">
        <v>112</v>
      </c>
      <c r="C9802" s="14" t="s">
        <v>384</v>
      </c>
      <c r="D9802" t="s">
        <v>112</v>
      </c>
      <c r="E9802" t="s">
        <v>483</v>
      </c>
      <c r="F9802" s="20">
        <v>2036</v>
      </c>
      <c r="G9802" s="20">
        <v>30</v>
      </c>
      <c r="H9802" s="11">
        <v>822.91207837396701</v>
      </c>
      <c r="I9802" s="10">
        <v>4608165.9518042197</v>
      </c>
      <c r="J9802" s="33">
        <f t="shared" si="612"/>
        <v>1.7857691909983731E-4</v>
      </c>
      <c r="K9802" s="33">
        <f t="shared" si="613"/>
        <v>1.7856097519086678E-4</v>
      </c>
      <c r="L9802" s="33">
        <f t="shared" si="614"/>
        <v>1</v>
      </c>
      <c r="M9802" s="33">
        <f t="shared" si="615"/>
        <v>0.99982143902480913</v>
      </c>
    </row>
    <row r="9803" spans="1:13" ht="27.6">
      <c r="A9803" t="s">
        <v>164</v>
      </c>
      <c r="B9803" t="s">
        <v>112</v>
      </c>
      <c r="C9803" s="14" t="s">
        <v>384</v>
      </c>
      <c r="D9803" t="s">
        <v>112</v>
      </c>
      <c r="E9803" t="s">
        <v>483</v>
      </c>
      <c r="F9803" s="20">
        <v>2036</v>
      </c>
      <c r="G9803" s="20">
        <v>31</v>
      </c>
      <c r="H9803" s="11">
        <v>1017.36280209297</v>
      </c>
      <c r="I9803" s="10">
        <v>4547185.9510991499</v>
      </c>
      <c r="J9803" s="33">
        <f t="shared" si="612"/>
        <v>2.2373459388592897E-4</v>
      </c>
      <c r="K9803" s="33">
        <f t="shared" si="613"/>
        <v>2.2370956716810664E-4</v>
      </c>
      <c r="L9803" s="33">
        <f t="shared" si="614"/>
        <v>0.99982143902480913</v>
      </c>
      <c r="M9803" s="33">
        <f t="shared" si="615"/>
        <v>0.99959776940343947</v>
      </c>
    </row>
    <row r="9804" spans="1:13" ht="27.6">
      <c r="A9804" t="s">
        <v>164</v>
      </c>
      <c r="B9804" t="s">
        <v>112</v>
      </c>
      <c r="C9804" s="14" t="s">
        <v>384</v>
      </c>
      <c r="D9804" t="s">
        <v>112</v>
      </c>
      <c r="E9804" t="s">
        <v>483</v>
      </c>
      <c r="F9804" s="20">
        <v>2036</v>
      </c>
      <c r="G9804" s="20">
        <v>32</v>
      </c>
      <c r="H9804" s="11">
        <v>1040.9581265408999</v>
      </c>
      <c r="I9804" s="10">
        <v>4418681.6055896599</v>
      </c>
      <c r="J9804" s="33">
        <f t="shared" si="612"/>
        <v>2.3558115733527426E-4</v>
      </c>
      <c r="K9804" s="33">
        <f t="shared" si="613"/>
        <v>2.3555341027337029E-4</v>
      </c>
      <c r="L9804" s="33">
        <f t="shared" si="614"/>
        <v>0.99959776940343947</v>
      </c>
      <c r="M9804" s="33">
        <f t="shared" si="615"/>
        <v>0.99936231073995485</v>
      </c>
    </row>
    <row r="9805" spans="1:13" ht="27.6">
      <c r="A9805" t="s">
        <v>164</v>
      </c>
      <c r="B9805" t="s">
        <v>112</v>
      </c>
      <c r="C9805" s="14" t="s">
        <v>384</v>
      </c>
      <c r="D9805" t="s">
        <v>112</v>
      </c>
      <c r="E9805" t="s">
        <v>483</v>
      </c>
      <c r="F9805" s="20">
        <v>2036</v>
      </c>
      <c r="G9805" s="20">
        <v>33</v>
      </c>
      <c r="H9805" s="11">
        <v>1086.6304011580401</v>
      </c>
      <c r="I9805" s="10">
        <v>4353305.0248415601</v>
      </c>
      <c r="J9805" s="33">
        <f t="shared" si="612"/>
        <v>2.4961044423887766E-4</v>
      </c>
      <c r="K9805" s="33">
        <f t="shared" si="613"/>
        <v>2.4957929414382019E-4</v>
      </c>
      <c r="L9805" s="33">
        <f t="shared" si="614"/>
        <v>0.99936231073995485</v>
      </c>
      <c r="M9805" s="33">
        <f t="shared" si="615"/>
        <v>0.99911289059984643</v>
      </c>
    </row>
    <row r="9806" spans="1:13" ht="27.6">
      <c r="A9806" t="s">
        <v>164</v>
      </c>
      <c r="B9806" t="s">
        <v>112</v>
      </c>
      <c r="C9806" s="14" t="s">
        <v>384</v>
      </c>
      <c r="D9806" t="s">
        <v>112</v>
      </c>
      <c r="E9806" t="s">
        <v>483</v>
      </c>
      <c r="F9806" s="20">
        <v>2036</v>
      </c>
      <c r="G9806" s="20">
        <v>34</v>
      </c>
      <c r="H9806" s="11">
        <v>1305.13883026096</v>
      </c>
      <c r="I9806" s="10">
        <v>4331742.6193698002</v>
      </c>
      <c r="J9806" s="33">
        <f t="shared" si="612"/>
        <v>3.0129648618200611E-4</v>
      </c>
      <c r="K9806" s="33">
        <f t="shared" si="613"/>
        <v>3.0125110095391427E-4</v>
      </c>
      <c r="L9806" s="33">
        <f t="shared" si="614"/>
        <v>0.99911289059984643</v>
      </c>
      <c r="M9806" s="33">
        <f t="shared" si="615"/>
        <v>0.99881190674157594</v>
      </c>
    </row>
    <row r="9807" spans="1:13" ht="27.6">
      <c r="A9807" t="s">
        <v>164</v>
      </c>
      <c r="B9807" t="s">
        <v>112</v>
      </c>
      <c r="C9807" s="14" t="s">
        <v>384</v>
      </c>
      <c r="D9807" t="s">
        <v>112</v>
      </c>
      <c r="E9807" t="s">
        <v>483</v>
      </c>
      <c r="F9807" s="20">
        <v>2036</v>
      </c>
      <c r="G9807" s="20">
        <v>35</v>
      </c>
      <c r="H9807" s="11">
        <v>1741.34105809623</v>
      </c>
      <c r="I9807" s="10">
        <v>4311444.8908079499</v>
      </c>
      <c r="J9807" s="33">
        <f t="shared" si="612"/>
        <v>4.0388804732464261E-4</v>
      </c>
      <c r="K9807" s="33">
        <f t="shared" si="613"/>
        <v>4.0380649552684833E-4</v>
      </c>
      <c r="L9807" s="33">
        <f t="shared" si="614"/>
        <v>0.99881190674157594</v>
      </c>
      <c r="M9807" s="33">
        <f t="shared" si="615"/>
        <v>0.99840858000582411</v>
      </c>
    </row>
    <row r="9808" spans="1:13" ht="27.6">
      <c r="A9808" t="s">
        <v>164</v>
      </c>
      <c r="B9808" t="s">
        <v>112</v>
      </c>
      <c r="C9808" s="14" t="s">
        <v>384</v>
      </c>
      <c r="D9808" t="s">
        <v>112</v>
      </c>
      <c r="E9808" t="s">
        <v>483</v>
      </c>
      <c r="F9808" s="20">
        <v>2036</v>
      </c>
      <c r="G9808" s="20">
        <v>36</v>
      </c>
      <c r="H9808" s="11">
        <v>1937.66651589762</v>
      </c>
      <c r="I9808" s="10">
        <v>4290372.8945665397</v>
      </c>
      <c r="J9808" s="33">
        <f t="shared" si="612"/>
        <v>4.5163125991951432E-4</v>
      </c>
      <c r="K9808" s="33">
        <f t="shared" si="613"/>
        <v>4.5152928987357566E-4</v>
      </c>
      <c r="L9808" s="33">
        <f t="shared" si="614"/>
        <v>0.99840858000582411</v>
      </c>
      <c r="M9808" s="33">
        <f t="shared" si="615"/>
        <v>0.9979577692886904</v>
      </c>
    </row>
    <row r="9809" spans="1:13" ht="27.6">
      <c r="A9809" t="s">
        <v>164</v>
      </c>
      <c r="B9809" t="s">
        <v>112</v>
      </c>
      <c r="C9809" s="14" t="s">
        <v>384</v>
      </c>
      <c r="D9809" t="s">
        <v>112</v>
      </c>
      <c r="E9809" t="s">
        <v>483</v>
      </c>
      <c r="F9809" s="20">
        <v>2036</v>
      </c>
      <c r="G9809" s="20">
        <v>37</v>
      </c>
      <c r="H9809" s="11">
        <v>2091.4892656014799</v>
      </c>
      <c r="I9809" s="10">
        <v>4309026.9049607199</v>
      </c>
      <c r="J9809" s="33">
        <f t="shared" si="612"/>
        <v>4.8537391660137373E-4</v>
      </c>
      <c r="K9809" s="33">
        <f t="shared" si="613"/>
        <v>4.8525614173766662E-4</v>
      </c>
      <c r="L9809" s="33">
        <f t="shared" si="614"/>
        <v>0.9979577692886904</v>
      </c>
      <c r="M9809" s="33">
        <f t="shared" si="615"/>
        <v>0.99747350415194824</v>
      </c>
    </row>
    <row r="9810" spans="1:13" ht="27.6">
      <c r="A9810" t="s">
        <v>164</v>
      </c>
      <c r="B9810" t="s">
        <v>112</v>
      </c>
      <c r="C9810" s="14" t="s">
        <v>384</v>
      </c>
      <c r="D9810" t="s">
        <v>112</v>
      </c>
      <c r="E9810" t="s">
        <v>483</v>
      </c>
      <c r="F9810" s="20">
        <v>2036</v>
      </c>
      <c r="G9810" s="20">
        <v>38</v>
      </c>
      <c r="H9810" s="11">
        <v>2284.0663085491901</v>
      </c>
      <c r="I9810" s="10">
        <v>4366458.3287434801</v>
      </c>
      <c r="J9810" s="33">
        <f t="shared" si="612"/>
        <v>5.230935775829258E-4</v>
      </c>
      <c r="K9810" s="33">
        <f t="shared" si="613"/>
        <v>5.2295678798974787E-4</v>
      </c>
      <c r="L9810" s="33">
        <f t="shared" si="614"/>
        <v>0.99747350415194824</v>
      </c>
      <c r="M9810" s="33">
        <f t="shared" si="615"/>
        <v>0.99695186861211205</v>
      </c>
    </row>
    <row r="9811" spans="1:13" ht="27.6">
      <c r="A9811" t="s">
        <v>164</v>
      </c>
      <c r="B9811" t="s">
        <v>112</v>
      </c>
      <c r="C9811" s="14" t="s">
        <v>384</v>
      </c>
      <c r="D9811" t="s">
        <v>112</v>
      </c>
      <c r="E9811" t="s">
        <v>483</v>
      </c>
      <c r="F9811" s="20">
        <v>2036</v>
      </c>
      <c r="G9811" s="20">
        <v>39</v>
      </c>
      <c r="H9811" s="11">
        <v>2756.3656222146601</v>
      </c>
      <c r="I9811" s="10">
        <v>4501943.9979882501</v>
      </c>
      <c r="J9811" s="33">
        <f t="shared" si="612"/>
        <v>6.122611972619776E-4</v>
      </c>
      <c r="K9811" s="33">
        <f t="shared" si="613"/>
        <v>6.1207380362171548E-4</v>
      </c>
      <c r="L9811" s="33">
        <f t="shared" si="614"/>
        <v>0.99695186861211205</v>
      </c>
      <c r="M9811" s="33">
        <f t="shared" si="615"/>
        <v>0.99634166048986283</v>
      </c>
    </row>
    <row r="9812" spans="1:13" ht="27.6">
      <c r="A9812" t="s">
        <v>164</v>
      </c>
      <c r="B9812" t="s">
        <v>112</v>
      </c>
      <c r="C9812" s="14" t="s">
        <v>384</v>
      </c>
      <c r="D9812" t="s">
        <v>112</v>
      </c>
      <c r="E9812" t="s">
        <v>483</v>
      </c>
      <c r="F9812" s="20">
        <v>2036</v>
      </c>
      <c r="G9812" s="20">
        <v>40</v>
      </c>
      <c r="H9812" s="11">
        <v>3653.1058289464499</v>
      </c>
      <c r="I9812" s="10">
        <v>4456474.5873214398</v>
      </c>
      <c r="J9812" s="33">
        <f t="shared" si="612"/>
        <v>8.1972998103466046E-4</v>
      </c>
      <c r="K9812" s="33">
        <f t="shared" si="613"/>
        <v>8.1939409419884424E-4</v>
      </c>
      <c r="L9812" s="33">
        <f t="shared" si="614"/>
        <v>0.99634166048986283</v>
      </c>
      <c r="M9812" s="33">
        <f t="shared" si="615"/>
        <v>0.99552526401745323</v>
      </c>
    </row>
    <row r="9813" spans="1:13" ht="27.6">
      <c r="A9813" t="s">
        <v>164</v>
      </c>
      <c r="B9813" t="s">
        <v>112</v>
      </c>
      <c r="C9813" s="14" t="s">
        <v>384</v>
      </c>
      <c r="D9813" t="s">
        <v>112</v>
      </c>
      <c r="E9813" t="s">
        <v>483</v>
      </c>
      <c r="F9813" s="20">
        <v>2036</v>
      </c>
      <c r="G9813" s="20">
        <v>41</v>
      </c>
      <c r="H9813" s="11">
        <v>3879.9252855708501</v>
      </c>
      <c r="I9813" s="10">
        <v>4380033.4737392301</v>
      </c>
      <c r="J9813" s="33">
        <f t="shared" si="612"/>
        <v>8.8582092096628701E-4</v>
      </c>
      <c r="K9813" s="33">
        <f t="shared" si="613"/>
        <v>8.8542869743613029E-4</v>
      </c>
      <c r="L9813" s="33">
        <f t="shared" si="614"/>
        <v>0.99552526401745323</v>
      </c>
      <c r="M9813" s="33">
        <f t="shared" si="615"/>
        <v>0.99464379737966946</v>
      </c>
    </row>
    <row r="9814" spans="1:13" ht="27.6">
      <c r="A9814" t="s">
        <v>164</v>
      </c>
      <c r="B9814" t="s">
        <v>112</v>
      </c>
      <c r="C9814" s="14" t="s">
        <v>384</v>
      </c>
      <c r="D9814" t="s">
        <v>112</v>
      </c>
      <c r="E9814" t="s">
        <v>483</v>
      </c>
      <c r="F9814" s="20">
        <v>2036</v>
      </c>
      <c r="G9814" s="20">
        <v>42</v>
      </c>
      <c r="H9814" s="11">
        <v>4145.8947085905902</v>
      </c>
      <c r="I9814" s="10">
        <v>4319620.22224293</v>
      </c>
      <c r="J9814" s="33">
        <f t="shared" si="612"/>
        <v>9.5978222512299149E-4</v>
      </c>
      <c r="K9814" s="33">
        <f t="shared" si="613"/>
        <v>9.59321781483502E-4</v>
      </c>
      <c r="L9814" s="33">
        <f t="shared" si="614"/>
        <v>0.99464379737966946</v>
      </c>
      <c r="M9814" s="33">
        <f t="shared" si="615"/>
        <v>0.99368961392002564</v>
      </c>
    </row>
    <row r="9815" spans="1:13" ht="27.6">
      <c r="A9815" t="s">
        <v>164</v>
      </c>
      <c r="B9815" t="s">
        <v>112</v>
      </c>
      <c r="C9815" s="14" t="s">
        <v>384</v>
      </c>
      <c r="D9815" t="s">
        <v>112</v>
      </c>
      <c r="E9815" t="s">
        <v>483</v>
      </c>
      <c r="F9815" s="20">
        <v>2036</v>
      </c>
      <c r="G9815" s="20">
        <v>43</v>
      </c>
      <c r="H9815" s="11">
        <v>4445.4812091426802</v>
      </c>
      <c r="I9815" s="10">
        <v>4262429.2497372804</v>
      </c>
      <c r="J9815" s="33">
        <f t="shared" si="612"/>
        <v>1.0429454540310981E-3</v>
      </c>
      <c r="K9815" s="33">
        <f t="shared" si="613"/>
        <v>1.0424017754465664E-3</v>
      </c>
      <c r="L9815" s="33">
        <f t="shared" si="614"/>
        <v>0.99368961392002564</v>
      </c>
      <c r="M9815" s="33">
        <f t="shared" si="615"/>
        <v>0.99265379010223254</v>
      </c>
    </row>
    <row r="9816" spans="1:13" ht="27.6">
      <c r="A9816" t="s">
        <v>164</v>
      </c>
      <c r="B9816" t="s">
        <v>112</v>
      </c>
      <c r="C9816" s="14" t="s">
        <v>384</v>
      </c>
      <c r="D9816" t="s">
        <v>112</v>
      </c>
      <c r="E9816" t="s">
        <v>483</v>
      </c>
      <c r="F9816" s="20">
        <v>2036</v>
      </c>
      <c r="G9816" s="20">
        <v>44</v>
      </c>
      <c r="H9816" s="11">
        <v>4876.2692371347903</v>
      </c>
      <c r="I9816" s="10">
        <v>4294954.9190160204</v>
      </c>
      <c r="J9816" s="33">
        <f t="shared" si="612"/>
        <v>1.1353481768912139E-3</v>
      </c>
      <c r="K9816" s="33">
        <f t="shared" si="613"/>
        <v>1.1347039129941949E-3</v>
      </c>
      <c r="L9816" s="33">
        <f t="shared" si="614"/>
        <v>0.99265379010223254</v>
      </c>
      <c r="M9816" s="33">
        <f t="shared" si="615"/>
        <v>0.99152742196235499</v>
      </c>
    </row>
    <row r="9817" spans="1:13" ht="27.6">
      <c r="A9817" t="s">
        <v>164</v>
      </c>
      <c r="B9817" t="s">
        <v>112</v>
      </c>
      <c r="C9817" s="14" t="s">
        <v>384</v>
      </c>
      <c r="D9817" t="s">
        <v>112</v>
      </c>
      <c r="E9817" t="s">
        <v>483</v>
      </c>
      <c r="F9817" s="20">
        <v>2036</v>
      </c>
      <c r="G9817" s="20">
        <v>45</v>
      </c>
      <c r="H9817" s="11">
        <v>6291.9092571771498</v>
      </c>
      <c r="I9817" s="10">
        <v>4307416.4693018999</v>
      </c>
      <c r="J9817" s="33">
        <f t="shared" si="612"/>
        <v>1.4607153271614982E-3</v>
      </c>
      <c r="K9817" s="33">
        <f t="shared" si="613"/>
        <v>1.4596490017904085E-3</v>
      </c>
      <c r="L9817" s="33">
        <f t="shared" si="614"/>
        <v>0.99152742196235499</v>
      </c>
      <c r="M9817" s="33">
        <f t="shared" si="615"/>
        <v>0.99008013995063981</v>
      </c>
    </row>
    <row r="9818" spans="1:13" ht="27.6">
      <c r="A9818" t="s">
        <v>164</v>
      </c>
      <c r="B9818" t="s">
        <v>112</v>
      </c>
      <c r="C9818" s="14" t="s">
        <v>384</v>
      </c>
      <c r="D9818" t="s">
        <v>112</v>
      </c>
      <c r="E9818" t="s">
        <v>483</v>
      </c>
      <c r="F9818" s="20">
        <v>2036</v>
      </c>
      <c r="G9818" s="20">
        <v>46</v>
      </c>
      <c r="H9818" s="11">
        <v>9391.4649035513994</v>
      </c>
      <c r="I9818" s="10">
        <v>6337687.3480376098</v>
      </c>
      <c r="J9818" s="33">
        <f t="shared" si="612"/>
        <v>1.481844147212367E-3</v>
      </c>
      <c r="K9818" s="33">
        <f t="shared" si="613"/>
        <v>1.4807467582941269E-3</v>
      </c>
      <c r="L9818" s="33">
        <f t="shared" si="614"/>
        <v>0.99008013995063981</v>
      </c>
      <c r="M9818" s="33">
        <f t="shared" si="615"/>
        <v>0.98861408199295653</v>
      </c>
    </row>
    <row r="9819" spans="1:13" ht="27.6">
      <c r="A9819" t="s">
        <v>164</v>
      </c>
      <c r="B9819" t="s">
        <v>112</v>
      </c>
      <c r="C9819" s="14" t="s">
        <v>384</v>
      </c>
      <c r="D9819" t="s">
        <v>112</v>
      </c>
      <c r="E9819" t="s">
        <v>483</v>
      </c>
      <c r="F9819" s="20">
        <v>2036</v>
      </c>
      <c r="G9819" s="20">
        <v>47</v>
      </c>
      <c r="H9819" s="11">
        <v>7443.02498608308</v>
      </c>
      <c r="I9819" s="10">
        <v>4253138.2360769799</v>
      </c>
      <c r="J9819" s="33">
        <f t="shared" si="612"/>
        <v>1.7500077761282444E-3</v>
      </c>
      <c r="K9819" s="33">
        <f t="shared" si="613"/>
        <v>1.7484774053704299E-3</v>
      </c>
      <c r="L9819" s="33">
        <f t="shared" si="614"/>
        <v>0.98861408199295653</v>
      </c>
      <c r="M9819" s="33">
        <f t="shared" si="615"/>
        <v>0.98688551260796087</v>
      </c>
    </row>
    <row r="9820" spans="1:13" ht="27.6">
      <c r="A9820" t="s">
        <v>164</v>
      </c>
      <c r="B9820" t="s">
        <v>112</v>
      </c>
      <c r="C9820" s="14" t="s">
        <v>384</v>
      </c>
      <c r="D9820" t="s">
        <v>112</v>
      </c>
      <c r="E9820" t="s">
        <v>483</v>
      </c>
      <c r="F9820" s="20">
        <v>2036</v>
      </c>
      <c r="G9820" s="20">
        <v>48</v>
      </c>
      <c r="H9820" s="11">
        <v>8110.0158853193498</v>
      </c>
      <c r="I9820" s="10">
        <v>4229324.81981612</v>
      </c>
      <c r="J9820" s="33">
        <f t="shared" si="612"/>
        <v>1.9175675151079912E-3</v>
      </c>
      <c r="K9820" s="33">
        <f t="shared" si="613"/>
        <v>1.9157301571274266E-3</v>
      </c>
      <c r="L9820" s="33">
        <f t="shared" si="614"/>
        <v>0.98688551260796087</v>
      </c>
      <c r="M9820" s="33">
        <f t="shared" si="615"/>
        <v>0.98499490626982567</v>
      </c>
    </row>
    <row r="9821" spans="1:13" ht="27.6">
      <c r="A9821" t="s">
        <v>164</v>
      </c>
      <c r="B9821" t="s">
        <v>112</v>
      </c>
      <c r="C9821" s="14" t="s">
        <v>384</v>
      </c>
      <c r="D9821" t="s">
        <v>112</v>
      </c>
      <c r="E9821" t="s">
        <v>483</v>
      </c>
      <c r="F9821" s="20">
        <v>2036</v>
      </c>
      <c r="G9821" s="20">
        <v>49</v>
      </c>
      <c r="H9821" s="11">
        <v>8599.1302919895497</v>
      </c>
      <c r="I9821" s="10">
        <v>4091749.2611489198</v>
      </c>
      <c r="J9821" s="33">
        <f t="shared" si="612"/>
        <v>2.1015780154561587E-3</v>
      </c>
      <c r="K9821" s="33">
        <f t="shared" si="613"/>
        <v>2.0993712465483538E-3</v>
      </c>
      <c r="L9821" s="33">
        <f t="shared" si="614"/>
        <v>0.98499490626982567</v>
      </c>
      <c r="M9821" s="33">
        <f t="shared" si="615"/>
        <v>0.98292703628560618</v>
      </c>
    </row>
    <row r="9822" spans="1:13" ht="27.6">
      <c r="A9822" t="s">
        <v>164</v>
      </c>
      <c r="B9822" t="s">
        <v>112</v>
      </c>
      <c r="C9822" s="14" t="s">
        <v>384</v>
      </c>
      <c r="D9822" t="s">
        <v>112</v>
      </c>
      <c r="E9822" t="s">
        <v>483</v>
      </c>
      <c r="F9822" s="20">
        <v>2036</v>
      </c>
      <c r="G9822" s="20">
        <v>50</v>
      </c>
      <c r="H9822" s="11">
        <v>9826.6209654335307</v>
      </c>
      <c r="I9822" s="10">
        <v>4049099.3662689002</v>
      </c>
      <c r="J9822" s="33">
        <f t="shared" si="612"/>
        <v>2.4268658475744965E-3</v>
      </c>
      <c r="K9822" s="33">
        <f t="shared" si="613"/>
        <v>2.4239233894517431E-3</v>
      </c>
      <c r="L9822" s="33">
        <f t="shared" si="614"/>
        <v>0.98292703628560618</v>
      </c>
      <c r="M9822" s="33">
        <f t="shared" si="615"/>
        <v>0.98054449645222896</v>
      </c>
    </row>
    <row r="9823" spans="1:13" ht="27.6">
      <c r="A9823" t="s">
        <v>164</v>
      </c>
      <c r="B9823" t="s">
        <v>112</v>
      </c>
      <c r="C9823" s="14" t="s">
        <v>384</v>
      </c>
      <c r="D9823" t="s">
        <v>112</v>
      </c>
      <c r="E9823" t="s">
        <v>483</v>
      </c>
      <c r="F9823" s="20">
        <v>2036</v>
      </c>
      <c r="G9823" s="20">
        <v>51</v>
      </c>
      <c r="H9823" s="11">
        <v>10871.113191242501</v>
      </c>
      <c r="I9823" s="10">
        <v>4095906.6861127499</v>
      </c>
      <c r="J9823" s="33">
        <f t="shared" si="612"/>
        <v>2.6541408348244892E-3</v>
      </c>
      <c r="K9823" s="33">
        <f t="shared" si="613"/>
        <v>2.6506217171388124E-3</v>
      </c>
      <c r="L9823" s="33">
        <f t="shared" si="614"/>
        <v>0.98054449645222896</v>
      </c>
      <c r="M9823" s="33">
        <f t="shared" si="615"/>
        <v>0.9779454439153118</v>
      </c>
    </row>
    <row r="9824" spans="1:13" ht="27.6">
      <c r="A9824" t="s">
        <v>164</v>
      </c>
      <c r="B9824" t="s">
        <v>112</v>
      </c>
      <c r="C9824" s="14" t="s">
        <v>384</v>
      </c>
      <c r="D9824" t="s">
        <v>112</v>
      </c>
      <c r="E9824" t="s">
        <v>483</v>
      </c>
      <c r="F9824" s="20">
        <v>2036</v>
      </c>
      <c r="G9824" s="20">
        <v>52</v>
      </c>
      <c r="H9824" s="11">
        <v>12082.652495910401</v>
      </c>
      <c r="I9824" s="10">
        <v>4166478.2784593501</v>
      </c>
      <c r="J9824" s="33">
        <f t="shared" si="612"/>
        <v>2.8999677157511153E-3</v>
      </c>
      <c r="K9824" s="33">
        <f t="shared" si="613"/>
        <v>2.8957668711273588E-3</v>
      </c>
      <c r="L9824" s="33">
        <f t="shared" si="614"/>
        <v>0.9779454439153118</v>
      </c>
      <c r="M9824" s="33">
        <f t="shared" si="615"/>
        <v>0.97511354189705191</v>
      </c>
    </row>
    <row r="9825" spans="1:13" ht="27.6">
      <c r="A9825" t="s">
        <v>164</v>
      </c>
      <c r="B9825" t="s">
        <v>112</v>
      </c>
      <c r="C9825" s="14" t="s">
        <v>384</v>
      </c>
      <c r="D9825" t="s">
        <v>112</v>
      </c>
      <c r="E9825" t="s">
        <v>483</v>
      </c>
      <c r="F9825" s="20">
        <v>2036</v>
      </c>
      <c r="G9825" s="20">
        <v>53</v>
      </c>
      <c r="H9825" s="11">
        <v>13075.9618672406</v>
      </c>
      <c r="I9825" s="10">
        <v>4130270.41404763</v>
      </c>
      <c r="J9825" s="33">
        <f t="shared" si="612"/>
        <v>3.1658851737085825E-3</v>
      </c>
      <c r="K9825" s="33">
        <f t="shared" si="613"/>
        <v>3.1608790435798673E-3</v>
      </c>
      <c r="L9825" s="33">
        <f t="shared" si="614"/>
        <v>0.97511354189705191</v>
      </c>
      <c r="M9825" s="33">
        <f t="shared" si="615"/>
        <v>0.97203132593735853</v>
      </c>
    </row>
    <row r="9826" spans="1:13" ht="27.6">
      <c r="A9826" t="s">
        <v>164</v>
      </c>
      <c r="B9826" t="s">
        <v>112</v>
      </c>
      <c r="C9826" s="14" t="s">
        <v>384</v>
      </c>
      <c r="D9826" t="s">
        <v>112</v>
      </c>
      <c r="E9826" t="s">
        <v>483</v>
      </c>
      <c r="F9826" s="20">
        <v>2036</v>
      </c>
      <c r="G9826" s="20">
        <v>54</v>
      </c>
      <c r="H9826" s="11">
        <v>13777.546640156201</v>
      </c>
      <c r="I9826" s="10">
        <v>3984764.4953213502</v>
      </c>
      <c r="J9826" s="33">
        <f t="shared" si="612"/>
        <v>3.4575560629324254E-3</v>
      </c>
      <c r="K9826" s="33">
        <f t="shared" si="613"/>
        <v>3.4515855990217004E-3</v>
      </c>
      <c r="L9826" s="33">
        <f t="shared" si="614"/>
        <v>0.97203132593735853</v>
      </c>
      <c r="M9826" s="33">
        <f t="shared" si="615"/>
        <v>0.96867627661095512</v>
      </c>
    </row>
    <row r="9827" spans="1:13" ht="27.6">
      <c r="A9827" t="s">
        <v>164</v>
      </c>
      <c r="B9827" t="s">
        <v>112</v>
      </c>
      <c r="C9827" s="14" t="s">
        <v>384</v>
      </c>
      <c r="D9827" t="s">
        <v>112</v>
      </c>
      <c r="E9827" t="s">
        <v>483</v>
      </c>
      <c r="F9827" s="20">
        <v>2036</v>
      </c>
      <c r="G9827" s="20">
        <v>55</v>
      </c>
      <c r="H9827" s="11">
        <v>14692.857231321799</v>
      </c>
      <c r="I9827" s="10">
        <v>3898943.7078316999</v>
      </c>
      <c r="J9827" s="33">
        <f t="shared" si="612"/>
        <v>3.7684199445631042E-3</v>
      </c>
      <c r="K9827" s="33">
        <f t="shared" si="613"/>
        <v>3.7613283609422288E-3</v>
      </c>
      <c r="L9827" s="33">
        <f t="shared" si="614"/>
        <v>0.96867627661095512</v>
      </c>
      <c r="M9827" s="33">
        <f t="shared" si="615"/>
        <v>0.96503276705916641</v>
      </c>
    </row>
    <row r="9828" spans="1:13" ht="27.6">
      <c r="A9828" t="s">
        <v>164</v>
      </c>
      <c r="B9828" t="s">
        <v>112</v>
      </c>
      <c r="C9828" s="14" t="s">
        <v>384</v>
      </c>
      <c r="D9828" t="s">
        <v>112</v>
      </c>
      <c r="E9828" t="s">
        <v>483</v>
      </c>
      <c r="F9828" s="20">
        <v>2036</v>
      </c>
      <c r="G9828" s="20">
        <v>56</v>
      </c>
      <c r="H9828" s="11">
        <v>15734.668513368701</v>
      </c>
      <c r="I9828" s="10">
        <v>3827259.0818837099</v>
      </c>
      <c r="J9828" s="33">
        <f t="shared" si="612"/>
        <v>4.111210706337751E-3</v>
      </c>
      <c r="K9828" s="33">
        <f t="shared" si="613"/>
        <v>4.102771249025472E-3</v>
      </c>
      <c r="L9828" s="33">
        <f t="shared" si="614"/>
        <v>0.96503276705916641</v>
      </c>
      <c r="M9828" s="33">
        <f t="shared" si="615"/>
        <v>0.96107345836810854</v>
      </c>
    </row>
    <row r="9829" spans="1:13" ht="27.6">
      <c r="A9829" t="s">
        <v>164</v>
      </c>
      <c r="B9829" t="s">
        <v>112</v>
      </c>
      <c r="C9829" s="14" t="s">
        <v>384</v>
      </c>
      <c r="D9829" t="s">
        <v>112</v>
      </c>
      <c r="E9829" t="s">
        <v>483</v>
      </c>
      <c r="F9829" s="20">
        <v>2036</v>
      </c>
      <c r="G9829" s="20">
        <v>57</v>
      </c>
      <c r="H9829" s="11">
        <v>16831.0237665145</v>
      </c>
      <c r="I9829" s="10">
        <v>3749797.1397367101</v>
      </c>
      <c r="J9829" s="33">
        <f t="shared" si="612"/>
        <v>4.4885158154705619E-3</v>
      </c>
      <c r="K9829" s="33">
        <f t="shared" si="613"/>
        <v>4.4784574829798141E-3</v>
      </c>
      <c r="L9829" s="33">
        <f t="shared" si="614"/>
        <v>0.96107345836810854</v>
      </c>
      <c r="M9829" s="33">
        <f t="shared" si="615"/>
        <v>0.95676933174678658</v>
      </c>
    </row>
    <row r="9830" spans="1:13" ht="27.6">
      <c r="A9830" t="s">
        <v>164</v>
      </c>
      <c r="B9830" t="s">
        <v>112</v>
      </c>
      <c r="C9830" s="14" t="s">
        <v>384</v>
      </c>
      <c r="D9830" t="s">
        <v>112</v>
      </c>
      <c r="E9830" t="s">
        <v>483</v>
      </c>
      <c r="F9830" s="20">
        <v>2036</v>
      </c>
      <c r="G9830" s="20">
        <v>58</v>
      </c>
      <c r="H9830" s="11">
        <v>17918.006512074098</v>
      </c>
      <c r="I9830" s="10">
        <v>3653055.1909245402</v>
      </c>
      <c r="J9830" s="33">
        <f t="shared" si="612"/>
        <v>4.904937258158229E-3</v>
      </c>
      <c r="K9830" s="33">
        <f t="shared" si="613"/>
        <v>4.8929276968098234E-3</v>
      </c>
      <c r="L9830" s="33">
        <f t="shared" si="614"/>
        <v>0.95676933174678658</v>
      </c>
      <c r="M9830" s="33">
        <f t="shared" si="615"/>
        <v>0.95208792858402447</v>
      </c>
    </row>
    <row r="9831" spans="1:13" ht="27.6">
      <c r="A9831" t="s">
        <v>164</v>
      </c>
      <c r="B9831" t="s">
        <v>112</v>
      </c>
      <c r="C9831" s="14" t="s">
        <v>384</v>
      </c>
      <c r="D9831" t="s">
        <v>112</v>
      </c>
      <c r="E9831" t="s">
        <v>483</v>
      </c>
      <c r="F9831" s="20">
        <v>2036</v>
      </c>
      <c r="G9831" s="20">
        <v>59</v>
      </c>
      <c r="H9831" s="11">
        <v>19182.060807326801</v>
      </c>
      <c r="I9831" s="10">
        <v>3571386.7157334699</v>
      </c>
      <c r="J9831" s="33">
        <f t="shared" si="612"/>
        <v>5.3710399724627147E-3</v>
      </c>
      <c r="K9831" s="33">
        <f t="shared" si="613"/>
        <v>5.3566417266547317E-3</v>
      </c>
      <c r="L9831" s="33">
        <f t="shared" si="614"/>
        <v>0.95208792858402447</v>
      </c>
      <c r="M9831" s="33">
        <f t="shared" si="615"/>
        <v>0.94698793465832698</v>
      </c>
    </row>
    <row r="9832" spans="1:13" ht="27.6">
      <c r="A9832" t="s">
        <v>164</v>
      </c>
      <c r="B9832" t="s">
        <v>112</v>
      </c>
      <c r="C9832" s="14" t="s">
        <v>384</v>
      </c>
      <c r="D9832" t="s">
        <v>112</v>
      </c>
      <c r="E9832" t="s">
        <v>483</v>
      </c>
      <c r="F9832" s="20">
        <v>2036</v>
      </c>
      <c r="G9832" s="20">
        <v>60</v>
      </c>
      <c r="H9832" s="11">
        <v>20544.182713831498</v>
      </c>
      <c r="I9832" s="10">
        <v>3477812.6291231499</v>
      </c>
      <c r="J9832" s="33">
        <f t="shared" si="612"/>
        <v>5.9072137877109378E-3</v>
      </c>
      <c r="K9832" s="33">
        <f t="shared" si="613"/>
        <v>5.8898005052104851E-3</v>
      </c>
      <c r="L9832" s="33">
        <f t="shared" si="614"/>
        <v>0.94698793465832698</v>
      </c>
      <c r="M9832" s="33">
        <f t="shared" si="615"/>
        <v>0.94141036464234817</v>
      </c>
    </row>
    <row r="9833" spans="1:13" ht="27.6">
      <c r="A9833" t="s">
        <v>164</v>
      </c>
      <c r="B9833" t="s">
        <v>112</v>
      </c>
      <c r="C9833" s="14" t="s">
        <v>384</v>
      </c>
      <c r="D9833" t="s">
        <v>112</v>
      </c>
      <c r="E9833" t="s">
        <v>483</v>
      </c>
      <c r="F9833" s="20">
        <v>2036</v>
      </c>
      <c r="G9833" s="20">
        <v>61</v>
      </c>
      <c r="H9833" s="11">
        <v>21872.2452059444</v>
      </c>
      <c r="I9833" s="10">
        <v>3382166.8577349498</v>
      </c>
      <c r="J9833" s="33">
        <f t="shared" si="612"/>
        <v>6.4669326280940281E-3</v>
      </c>
      <c r="K9833" s="33">
        <f t="shared" si="613"/>
        <v>6.4460670223371874E-3</v>
      </c>
      <c r="L9833" s="33">
        <f t="shared" si="614"/>
        <v>0.94141036464234817</v>
      </c>
      <c r="M9833" s="33">
        <f t="shared" si="615"/>
        <v>0.9353419703363407</v>
      </c>
    </row>
    <row r="9834" spans="1:13" ht="27.6">
      <c r="A9834" t="s">
        <v>164</v>
      </c>
      <c r="B9834" t="s">
        <v>112</v>
      </c>
      <c r="C9834" s="14" t="s">
        <v>384</v>
      </c>
      <c r="D9834" t="s">
        <v>112</v>
      </c>
      <c r="E9834" t="s">
        <v>483</v>
      </c>
      <c r="F9834" s="20">
        <v>2036</v>
      </c>
      <c r="G9834" s="20">
        <v>62</v>
      </c>
      <c r="H9834" s="11">
        <v>23093.152000866699</v>
      </c>
      <c r="I9834" s="10">
        <v>3260489.7675972302</v>
      </c>
      <c r="J9834" s="33">
        <f t="shared" si="612"/>
        <v>7.0827248808956874E-3</v>
      </c>
      <c r="K9834" s="33">
        <f t="shared" si="613"/>
        <v>7.0577014977920571E-3</v>
      </c>
      <c r="L9834" s="33">
        <f t="shared" si="614"/>
        <v>0.9353419703363407</v>
      </c>
      <c r="M9834" s="33">
        <f t="shared" si="615"/>
        <v>0.9287406059113501</v>
      </c>
    </row>
    <row r="9835" spans="1:13" ht="27.6">
      <c r="A9835" t="s">
        <v>164</v>
      </c>
      <c r="B9835" t="s">
        <v>112</v>
      </c>
      <c r="C9835" s="14" t="s">
        <v>384</v>
      </c>
      <c r="D9835" t="s">
        <v>112</v>
      </c>
      <c r="E9835" t="s">
        <v>483</v>
      </c>
      <c r="F9835" s="20">
        <v>2036</v>
      </c>
      <c r="G9835" s="20">
        <v>63</v>
      </c>
      <c r="H9835" s="11">
        <v>24774.411972600199</v>
      </c>
      <c r="I9835" s="10">
        <v>3192990.0510660498</v>
      </c>
      <c r="J9835" s="33">
        <f t="shared" si="612"/>
        <v>7.759000678479633E-3</v>
      </c>
      <c r="K9835" s="33">
        <f t="shared" si="613"/>
        <v>7.7289773332820388E-3</v>
      </c>
      <c r="L9835" s="33">
        <f t="shared" si="614"/>
        <v>0.9287406059113501</v>
      </c>
      <c r="M9835" s="33">
        <f t="shared" si="615"/>
        <v>0.92156239081976266</v>
      </c>
    </row>
    <row r="9836" spans="1:13" ht="27.6">
      <c r="A9836" t="s">
        <v>164</v>
      </c>
      <c r="B9836" t="s">
        <v>112</v>
      </c>
      <c r="C9836" s="14" t="s">
        <v>384</v>
      </c>
      <c r="D9836" t="s">
        <v>112</v>
      </c>
      <c r="E9836" t="s">
        <v>483</v>
      </c>
      <c r="F9836" s="20">
        <v>2036</v>
      </c>
      <c r="G9836" s="20">
        <v>64</v>
      </c>
      <c r="H9836" s="11">
        <v>25328.262566295401</v>
      </c>
      <c r="I9836" s="10">
        <v>2975495.4521471998</v>
      </c>
      <c r="J9836" s="33">
        <f t="shared" si="612"/>
        <v>8.5122840796203626E-3</v>
      </c>
      <c r="K9836" s="33">
        <f t="shared" si="613"/>
        <v>8.4761571696742033E-3</v>
      </c>
      <c r="L9836" s="33">
        <f t="shared" si="614"/>
        <v>0.92156239081976266</v>
      </c>
      <c r="M9836" s="33">
        <f t="shared" si="615"/>
        <v>0.91375108315351361</v>
      </c>
    </row>
    <row r="9837" spans="1:13" ht="27.6">
      <c r="A9837" t="s">
        <v>164</v>
      </c>
      <c r="B9837" t="s">
        <v>112</v>
      </c>
      <c r="C9837" s="14" t="s">
        <v>384</v>
      </c>
      <c r="D9837" t="s">
        <v>112</v>
      </c>
      <c r="E9837" t="s">
        <v>483</v>
      </c>
      <c r="F9837" s="20">
        <v>2036</v>
      </c>
      <c r="G9837" s="20">
        <v>65</v>
      </c>
      <c r="H9837" s="11">
        <v>25778.087466937101</v>
      </c>
      <c r="I9837" s="10">
        <v>2868161.82058969</v>
      </c>
      <c r="J9837" s="33">
        <f t="shared" si="612"/>
        <v>8.9876684369353897E-3</v>
      </c>
      <c r="K9837" s="33">
        <f t="shared" si="613"/>
        <v>8.9474000748330784E-3</v>
      </c>
      <c r="L9837" s="33">
        <f t="shared" si="614"/>
        <v>0.91375108315351361</v>
      </c>
      <c r="M9837" s="33">
        <f t="shared" si="615"/>
        <v>0.90557538664372705</v>
      </c>
    </row>
    <row r="9838" spans="1:13" ht="27.6">
      <c r="A9838" t="s">
        <v>164</v>
      </c>
      <c r="B9838" t="s">
        <v>112</v>
      </c>
      <c r="C9838" s="14" t="s">
        <v>384</v>
      </c>
      <c r="D9838" t="s">
        <v>112</v>
      </c>
      <c r="E9838" t="s">
        <v>483</v>
      </c>
      <c r="F9838" s="20">
        <v>2036</v>
      </c>
      <c r="G9838" s="20">
        <v>66</v>
      </c>
      <c r="H9838" s="11">
        <v>27249.222207425501</v>
      </c>
      <c r="I9838" s="10">
        <v>2764223.0622552</v>
      </c>
      <c r="J9838" s="33">
        <f t="shared" si="612"/>
        <v>9.857823190721135E-3</v>
      </c>
      <c r="K9838" s="33">
        <f t="shared" si="613"/>
        <v>9.8093941174132171E-3</v>
      </c>
      <c r="L9838" s="33">
        <f t="shared" si="614"/>
        <v>0.90557538664372705</v>
      </c>
      <c r="M9838" s="33">
        <f t="shared" si="615"/>
        <v>0.89669224077310983</v>
      </c>
    </row>
    <row r="9839" spans="1:13" ht="27.6">
      <c r="A9839" t="s">
        <v>164</v>
      </c>
      <c r="B9839" t="s">
        <v>112</v>
      </c>
      <c r="C9839" s="14" t="s">
        <v>384</v>
      </c>
      <c r="D9839" t="s">
        <v>112</v>
      </c>
      <c r="E9839" t="s">
        <v>483</v>
      </c>
      <c r="F9839" s="20">
        <v>2036</v>
      </c>
      <c r="G9839" s="20">
        <v>67</v>
      </c>
      <c r="H9839" s="11">
        <v>28671.8145272197</v>
      </c>
      <c r="I9839" s="10">
        <v>2650824.8558574799</v>
      </c>
      <c r="J9839" s="33">
        <f t="shared" si="612"/>
        <v>1.081618593694114E-2</v>
      </c>
      <c r="K9839" s="33">
        <f t="shared" si="613"/>
        <v>1.0757901326164276E-2</v>
      </c>
      <c r="L9839" s="33">
        <f t="shared" si="614"/>
        <v>0.89669224077310983</v>
      </c>
      <c r="M9839" s="33">
        <f t="shared" si="615"/>
        <v>0.88704571412693556</v>
      </c>
    </row>
    <row r="9840" spans="1:13" ht="27.6">
      <c r="A9840" t="s">
        <v>164</v>
      </c>
      <c r="B9840" t="s">
        <v>112</v>
      </c>
      <c r="C9840" s="14" t="s">
        <v>384</v>
      </c>
      <c r="D9840" t="s">
        <v>112</v>
      </c>
      <c r="E9840" t="s">
        <v>483</v>
      </c>
      <c r="F9840" s="20">
        <v>2036</v>
      </c>
      <c r="G9840" s="20">
        <v>68</v>
      </c>
      <c r="H9840" s="11">
        <v>29922.394349964601</v>
      </c>
      <c r="I9840" s="10">
        <v>2519636.2933821399</v>
      </c>
      <c r="J9840" s="33">
        <f t="shared" si="612"/>
        <v>1.187568000530719E-2</v>
      </c>
      <c r="K9840" s="33">
        <f t="shared" si="613"/>
        <v>1.180544243210202E-2</v>
      </c>
      <c r="L9840" s="33">
        <f t="shared" si="614"/>
        <v>0.88704571412693556</v>
      </c>
      <c r="M9840" s="33">
        <f t="shared" si="615"/>
        <v>0.87657374701416724</v>
      </c>
    </row>
    <row r="9841" spans="1:13" ht="27.6">
      <c r="A9841" t="s">
        <v>164</v>
      </c>
      <c r="B9841" t="s">
        <v>112</v>
      </c>
      <c r="C9841" s="14" t="s">
        <v>384</v>
      </c>
      <c r="D9841" t="s">
        <v>112</v>
      </c>
      <c r="E9841" t="s">
        <v>483</v>
      </c>
      <c r="F9841" s="20">
        <v>2036</v>
      </c>
      <c r="G9841" s="20">
        <v>69</v>
      </c>
      <c r="H9841" s="11">
        <v>30841.392217704899</v>
      </c>
      <c r="I9841" s="10">
        <v>2361408.7688455</v>
      </c>
      <c r="J9841" s="33">
        <f t="shared" si="612"/>
        <v>1.3060590197089574E-2</v>
      </c>
      <c r="K9841" s="33">
        <f t="shared" si="613"/>
        <v>1.2975670790156046E-2</v>
      </c>
      <c r="L9841" s="33">
        <f t="shared" si="614"/>
        <v>0.87657374701416724</v>
      </c>
      <c r="M9841" s="33">
        <f t="shared" si="615"/>
        <v>0.86519961464961792</v>
      </c>
    </row>
    <row r="9842" spans="1:13" ht="27.6">
      <c r="A9842" t="s">
        <v>164</v>
      </c>
      <c r="B9842" t="s">
        <v>112</v>
      </c>
      <c r="C9842" s="14" t="s">
        <v>384</v>
      </c>
      <c r="D9842" t="s">
        <v>112</v>
      </c>
      <c r="E9842" t="s">
        <v>483</v>
      </c>
      <c r="F9842" s="20">
        <v>2037</v>
      </c>
      <c r="G9842" s="20">
        <v>30</v>
      </c>
      <c r="H9842" s="11">
        <v>840.82043533845695</v>
      </c>
      <c r="I9842" s="10">
        <v>4685527.8972926298</v>
      </c>
      <c r="J9842" s="33">
        <f t="shared" si="612"/>
        <v>1.7945052377647691E-4</v>
      </c>
      <c r="K9842" s="33">
        <f t="shared" si="613"/>
        <v>1.7943442349432903E-4</v>
      </c>
      <c r="L9842" s="33">
        <f t="shared" si="614"/>
        <v>1</v>
      </c>
      <c r="M9842" s="33">
        <f t="shared" si="615"/>
        <v>0.99982056557650567</v>
      </c>
    </row>
    <row r="9843" spans="1:13" ht="27.6">
      <c r="A9843" t="s">
        <v>164</v>
      </c>
      <c r="B9843" t="s">
        <v>112</v>
      </c>
      <c r="C9843" s="14" t="s">
        <v>384</v>
      </c>
      <c r="D9843" t="s">
        <v>112</v>
      </c>
      <c r="E9843" t="s">
        <v>483</v>
      </c>
      <c r="F9843" s="20">
        <v>2037</v>
      </c>
      <c r="G9843" s="20">
        <v>31</v>
      </c>
      <c r="H9843" s="11">
        <v>1034.6991322374099</v>
      </c>
      <c r="I9843" s="10">
        <v>4602471.4985064697</v>
      </c>
      <c r="J9843" s="33">
        <f t="shared" si="612"/>
        <v>2.2481380548976265E-4</v>
      </c>
      <c r="K9843" s="33">
        <f t="shared" si="613"/>
        <v>2.2478853675977906E-4</v>
      </c>
      <c r="L9843" s="33">
        <f t="shared" si="614"/>
        <v>0.99982056557650567</v>
      </c>
      <c r="M9843" s="33">
        <f t="shared" si="615"/>
        <v>0.99959581737454739</v>
      </c>
    </row>
    <row r="9844" spans="1:13" ht="27.6">
      <c r="A9844" t="s">
        <v>164</v>
      </c>
      <c r="B9844" t="s">
        <v>112</v>
      </c>
      <c r="C9844" s="14" t="s">
        <v>384</v>
      </c>
      <c r="D9844" t="s">
        <v>112</v>
      </c>
      <c r="E9844" t="s">
        <v>483</v>
      </c>
      <c r="F9844" s="20">
        <v>2037</v>
      </c>
      <c r="G9844" s="20">
        <v>32</v>
      </c>
      <c r="H9844" s="11">
        <v>1074.7759569775401</v>
      </c>
      <c r="I9844" s="10">
        <v>4541650.9556190204</v>
      </c>
      <c r="J9844" s="33">
        <f t="shared" si="612"/>
        <v>2.3664873577477504E-4</v>
      </c>
      <c r="K9844" s="33">
        <f t="shared" si="613"/>
        <v>2.3662073667141126E-4</v>
      </c>
      <c r="L9844" s="33">
        <f t="shared" si="614"/>
        <v>0.99959581737454739</v>
      </c>
      <c r="M9844" s="33">
        <f t="shared" si="615"/>
        <v>0.99935929227586662</v>
      </c>
    </row>
    <row r="9845" spans="1:13" ht="27.6">
      <c r="A9845" t="s">
        <v>164</v>
      </c>
      <c r="B9845" t="s">
        <v>112</v>
      </c>
      <c r="C9845" s="14" t="s">
        <v>384</v>
      </c>
      <c r="D9845" t="s">
        <v>112</v>
      </c>
      <c r="E9845" t="s">
        <v>483</v>
      </c>
      <c r="F9845" s="20">
        <v>2037</v>
      </c>
      <c r="G9845" s="20">
        <v>33</v>
      </c>
      <c r="H9845" s="11">
        <v>1106.22121214188</v>
      </c>
      <c r="I9845" s="10">
        <v>4413076.3385402998</v>
      </c>
      <c r="J9845" s="33">
        <f t="shared" si="612"/>
        <v>2.5066895002042529E-4</v>
      </c>
      <c r="K9845" s="33">
        <f t="shared" si="613"/>
        <v>2.5063753518417276E-4</v>
      </c>
      <c r="L9845" s="33">
        <f t="shared" si="614"/>
        <v>0.99935929227586662</v>
      </c>
      <c r="M9845" s="33">
        <f t="shared" si="615"/>
        <v>0.9991088153260872</v>
      </c>
    </row>
    <row r="9846" spans="1:13" ht="27.6">
      <c r="A9846" t="s">
        <v>164</v>
      </c>
      <c r="B9846" t="s">
        <v>112</v>
      </c>
      <c r="C9846" s="14" t="s">
        <v>384</v>
      </c>
      <c r="D9846" t="s">
        <v>112</v>
      </c>
      <c r="E9846" t="s">
        <v>483</v>
      </c>
      <c r="F9846" s="20">
        <v>2037</v>
      </c>
      <c r="G9846" s="20">
        <v>34</v>
      </c>
      <c r="H9846" s="11">
        <v>1161.6987482633399</v>
      </c>
      <c r="I9846" s="10">
        <v>4347518.6522685802</v>
      </c>
      <c r="J9846" s="33">
        <f t="shared" si="612"/>
        <v>2.6720960648602473E-4</v>
      </c>
      <c r="K9846" s="33">
        <f t="shared" si="613"/>
        <v>2.6717390917874173E-4</v>
      </c>
      <c r="L9846" s="33">
        <f t="shared" si="614"/>
        <v>0.9991088153260872</v>
      </c>
      <c r="M9846" s="33">
        <f t="shared" si="615"/>
        <v>0.99884187951820158</v>
      </c>
    </row>
    <row r="9847" spans="1:13" ht="27.6">
      <c r="A9847" t="s">
        <v>164</v>
      </c>
      <c r="B9847" t="s">
        <v>112</v>
      </c>
      <c r="C9847" s="14" t="s">
        <v>384</v>
      </c>
      <c r="D9847" t="s">
        <v>112</v>
      </c>
      <c r="E9847" t="s">
        <v>483</v>
      </c>
      <c r="F9847" s="20">
        <v>2037</v>
      </c>
      <c r="G9847" s="20">
        <v>35</v>
      </c>
      <c r="H9847" s="11">
        <v>1745.9134009654599</v>
      </c>
      <c r="I9847" s="10">
        <v>4325500.2404620796</v>
      </c>
      <c r="J9847" s="33">
        <f t="shared" si="612"/>
        <v>4.0363271388442912E-4</v>
      </c>
      <c r="K9847" s="33">
        <f t="shared" si="613"/>
        <v>4.0355126515934092E-4</v>
      </c>
      <c r="L9847" s="33">
        <f t="shared" si="614"/>
        <v>0.99884187951820158</v>
      </c>
      <c r="M9847" s="33">
        <f t="shared" si="615"/>
        <v>0.99843879561402793</v>
      </c>
    </row>
    <row r="9848" spans="1:13" ht="27.6">
      <c r="A9848" t="s">
        <v>164</v>
      </c>
      <c r="B9848" t="s">
        <v>112</v>
      </c>
      <c r="C9848" s="14" t="s">
        <v>384</v>
      </c>
      <c r="D9848" t="s">
        <v>112</v>
      </c>
      <c r="E9848" t="s">
        <v>483</v>
      </c>
      <c r="F9848" s="20">
        <v>2037</v>
      </c>
      <c r="G9848" s="20">
        <v>36</v>
      </c>
      <c r="H9848" s="11">
        <v>1941.4512146013301</v>
      </c>
      <c r="I9848" s="10">
        <v>4304466.31836404</v>
      </c>
      <c r="J9848" s="33">
        <f t="shared" si="612"/>
        <v>4.5103180534101616E-4</v>
      </c>
      <c r="K9848" s="33">
        <f t="shared" si="613"/>
        <v>4.5093010578678427E-4</v>
      </c>
      <c r="L9848" s="33">
        <f t="shared" si="614"/>
        <v>0.99843879561402793</v>
      </c>
      <c r="M9848" s="33">
        <f t="shared" si="615"/>
        <v>0.99798856950230008</v>
      </c>
    </row>
    <row r="9849" spans="1:13" ht="27.6">
      <c r="A9849" t="s">
        <v>164</v>
      </c>
      <c r="B9849" t="s">
        <v>112</v>
      </c>
      <c r="C9849" s="14" t="s">
        <v>384</v>
      </c>
      <c r="D9849" t="s">
        <v>112</v>
      </c>
      <c r="E9849" t="s">
        <v>483</v>
      </c>
      <c r="F9849" s="20">
        <v>2037</v>
      </c>
      <c r="G9849" s="20">
        <v>37</v>
      </c>
      <c r="H9849" s="11">
        <v>2076.3349357792599</v>
      </c>
      <c r="I9849" s="10">
        <v>4283327.1061852099</v>
      </c>
      <c r="J9849" s="33">
        <f t="shared" si="612"/>
        <v>4.84748160555142E-4</v>
      </c>
      <c r="K9849" s="33">
        <f t="shared" si="613"/>
        <v>4.8463068914772478E-4</v>
      </c>
      <c r="L9849" s="33">
        <f t="shared" si="614"/>
        <v>0.99798856950230008</v>
      </c>
      <c r="M9849" s="33">
        <f t="shared" si="615"/>
        <v>0.99750491361410065</v>
      </c>
    </row>
    <row r="9850" spans="1:13" ht="27.6">
      <c r="A9850" t="s">
        <v>164</v>
      </c>
      <c r="B9850" t="s">
        <v>112</v>
      </c>
      <c r="C9850" s="14" t="s">
        <v>384</v>
      </c>
      <c r="D9850" t="s">
        <v>112</v>
      </c>
      <c r="E9850" t="s">
        <v>483</v>
      </c>
      <c r="F9850" s="20">
        <v>2037</v>
      </c>
      <c r="G9850" s="20">
        <v>38</v>
      </c>
      <c r="H9850" s="11">
        <v>2246.33849225523</v>
      </c>
      <c r="I9850" s="10">
        <v>4301455.5473671397</v>
      </c>
      <c r="J9850" s="33">
        <f t="shared" si="612"/>
        <v>5.2222752682639761E-4</v>
      </c>
      <c r="K9850" s="33">
        <f t="shared" si="613"/>
        <v>5.2209118976553892E-4</v>
      </c>
      <c r="L9850" s="33">
        <f t="shared" si="614"/>
        <v>0.99750491361410065</v>
      </c>
      <c r="M9850" s="33">
        <f t="shared" si="615"/>
        <v>0.99698412508695489</v>
      </c>
    </row>
    <row r="9851" spans="1:13" ht="27.6">
      <c r="A9851" t="s">
        <v>164</v>
      </c>
      <c r="B9851" t="s">
        <v>112</v>
      </c>
      <c r="C9851" s="14" t="s">
        <v>384</v>
      </c>
      <c r="D9851" t="s">
        <v>112</v>
      </c>
      <c r="E9851" t="s">
        <v>483</v>
      </c>
      <c r="F9851" s="20">
        <v>2037</v>
      </c>
      <c r="G9851" s="20">
        <v>39</v>
      </c>
      <c r="H9851" s="11">
        <v>2457.7693765202398</v>
      </c>
      <c r="I9851" s="10">
        <v>4358223.93929822</v>
      </c>
      <c r="J9851" s="33">
        <f t="shared" si="612"/>
        <v>5.639382947623385E-4</v>
      </c>
      <c r="K9851" s="33">
        <f t="shared" si="613"/>
        <v>5.6377931144913074E-4</v>
      </c>
      <c r="L9851" s="33">
        <f t="shared" si="614"/>
        <v>0.99698412508695489</v>
      </c>
      <c r="M9851" s="33">
        <f t="shared" si="615"/>
        <v>0.99642204606338769</v>
      </c>
    </row>
    <row r="9852" spans="1:13" ht="27.6">
      <c r="A9852" t="s">
        <v>164</v>
      </c>
      <c r="B9852" t="s">
        <v>112</v>
      </c>
      <c r="C9852" s="14" t="s">
        <v>384</v>
      </c>
      <c r="D9852" t="s">
        <v>112</v>
      </c>
      <c r="E9852" t="s">
        <v>483</v>
      </c>
      <c r="F9852" s="20">
        <v>2037</v>
      </c>
      <c r="G9852" s="20">
        <v>40</v>
      </c>
      <c r="H9852" s="11">
        <v>3675.4956021897501</v>
      </c>
      <c r="I9852" s="10">
        <v>4492566.5799580803</v>
      </c>
      <c r="J9852" s="33">
        <f t="shared" si="612"/>
        <v>8.1812824290386943E-4</v>
      </c>
      <c r="K9852" s="33">
        <f t="shared" si="613"/>
        <v>8.177936672411068E-4</v>
      </c>
      <c r="L9852" s="33">
        <f t="shared" si="614"/>
        <v>0.99642204606338769</v>
      </c>
      <c r="M9852" s="33">
        <f t="shared" si="615"/>
        <v>0.99560717842421764</v>
      </c>
    </row>
    <row r="9853" spans="1:13" ht="27.6">
      <c r="A9853" t="s">
        <v>164</v>
      </c>
      <c r="B9853" t="s">
        <v>112</v>
      </c>
      <c r="C9853" s="14" t="s">
        <v>384</v>
      </c>
      <c r="D9853" t="s">
        <v>112</v>
      </c>
      <c r="E9853" t="s">
        <v>483</v>
      </c>
      <c r="F9853" s="20">
        <v>2037</v>
      </c>
      <c r="G9853" s="20">
        <v>41</v>
      </c>
      <c r="H9853" s="11">
        <v>3929.5537596343001</v>
      </c>
      <c r="I9853" s="10">
        <v>4445670.1221075598</v>
      </c>
      <c r="J9853" s="33">
        <f t="shared" si="612"/>
        <v>8.8390583459922029E-4</v>
      </c>
      <c r="K9853" s="33">
        <f t="shared" si="613"/>
        <v>8.8351530490926589E-4</v>
      </c>
      <c r="L9853" s="33">
        <f t="shared" si="614"/>
        <v>0.99560717842421764</v>
      </c>
      <c r="M9853" s="33">
        <f t="shared" si="615"/>
        <v>0.99472754424440235</v>
      </c>
    </row>
    <row r="9854" spans="1:13" ht="27.6">
      <c r="A9854" t="s">
        <v>164</v>
      </c>
      <c r="B9854" t="s">
        <v>112</v>
      </c>
      <c r="C9854" s="14" t="s">
        <v>384</v>
      </c>
      <c r="D9854" t="s">
        <v>112</v>
      </c>
      <c r="E9854" t="s">
        <v>483</v>
      </c>
      <c r="F9854" s="20">
        <v>2037</v>
      </c>
      <c r="G9854" s="20">
        <v>42</v>
      </c>
      <c r="H9854" s="11">
        <v>4183.5080747762904</v>
      </c>
      <c r="I9854" s="10">
        <v>4369367.6441009101</v>
      </c>
      <c r="J9854" s="33">
        <f t="shared" si="612"/>
        <v>9.5746305084316971E-4</v>
      </c>
      <c r="K9854" s="33">
        <f t="shared" si="613"/>
        <v>9.570048293513489E-4</v>
      </c>
      <c r="L9854" s="33">
        <f t="shared" si="614"/>
        <v>0.99472754424440235</v>
      </c>
      <c r="M9854" s="33">
        <f t="shared" si="615"/>
        <v>0.99377558518067166</v>
      </c>
    </row>
    <row r="9855" spans="1:13" ht="27.6">
      <c r="A9855" t="s">
        <v>164</v>
      </c>
      <c r="B9855" t="s">
        <v>112</v>
      </c>
      <c r="C9855" s="14" t="s">
        <v>384</v>
      </c>
      <c r="D9855" t="s">
        <v>112</v>
      </c>
      <c r="E9855" t="s">
        <v>483</v>
      </c>
      <c r="F9855" s="20">
        <v>2037</v>
      </c>
      <c r="G9855" s="20">
        <v>43</v>
      </c>
      <c r="H9855" s="11">
        <v>4480.8967384653397</v>
      </c>
      <c r="I9855" s="10">
        <v>4308242.2038056999</v>
      </c>
      <c r="J9855" s="33">
        <f t="shared" si="612"/>
        <v>1.0400754011710681E-3</v>
      </c>
      <c r="K9855" s="33">
        <f t="shared" si="613"/>
        <v>1.0395347102203356E-3</v>
      </c>
      <c r="L9855" s="33">
        <f t="shared" si="614"/>
        <v>0.99377558518067166</v>
      </c>
      <c r="M9855" s="33">
        <f t="shared" si="615"/>
        <v>0.99274252096570681</v>
      </c>
    </row>
    <row r="9856" spans="1:13" ht="27.6">
      <c r="A9856" t="s">
        <v>164</v>
      </c>
      <c r="B9856" t="s">
        <v>112</v>
      </c>
      <c r="C9856" s="14" t="s">
        <v>384</v>
      </c>
      <c r="D9856" t="s">
        <v>112</v>
      </c>
      <c r="E9856" t="s">
        <v>483</v>
      </c>
      <c r="F9856" s="20">
        <v>2037</v>
      </c>
      <c r="G9856" s="20">
        <v>44</v>
      </c>
      <c r="H9856" s="11">
        <v>4815.3009328338403</v>
      </c>
      <c r="I9856" s="10">
        <v>4250251.4455481796</v>
      </c>
      <c r="J9856" s="33">
        <f t="shared" si="612"/>
        <v>1.1329449550278978E-3</v>
      </c>
      <c r="K9856" s="33">
        <f t="shared" si="613"/>
        <v>1.13230341519166E-3</v>
      </c>
      <c r="L9856" s="33">
        <f t="shared" si="614"/>
        <v>0.99274252096570681</v>
      </c>
      <c r="M9856" s="33">
        <f t="shared" si="615"/>
        <v>0.99161843521881132</v>
      </c>
    </row>
    <row r="9857" spans="1:13" ht="27.6">
      <c r="A9857" t="s">
        <v>164</v>
      </c>
      <c r="B9857" t="s">
        <v>112</v>
      </c>
      <c r="C9857" s="14" t="s">
        <v>384</v>
      </c>
      <c r="D9857" t="s">
        <v>112</v>
      </c>
      <c r="E9857" t="s">
        <v>483</v>
      </c>
      <c r="F9857" s="20">
        <v>2037</v>
      </c>
      <c r="G9857" s="20">
        <v>45</v>
      </c>
      <c r="H9857" s="11">
        <v>6229.1403493219304</v>
      </c>
      <c r="I9857" s="10">
        <v>4281618.4862841899</v>
      </c>
      <c r="J9857" s="33">
        <f t="shared" si="612"/>
        <v>1.4548564682436013E-3</v>
      </c>
      <c r="K9857" s="33">
        <f t="shared" si="613"/>
        <v>1.4537986776120837E-3</v>
      </c>
      <c r="L9857" s="33">
        <f t="shared" si="614"/>
        <v>0.99161843521881132</v>
      </c>
      <c r="M9857" s="33">
        <f t="shared" si="615"/>
        <v>0.99017682164899445</v>
      </c>
    </row>
    <row r="9858" spans="1:13" ht="27.6">
      <c r="A9858" t="s">
        <v>164</v>
      </c>
      <c r="B9858" t="s">
        <v>112</v>
      </c>
      <c r="C9858" s="14" t="s">
        <v>384</v>
      </c>
      <c r="D9858" t="s">
        <v>112</v>
      </c>
      <c r="E9858" t="s">
        <v>483</v>
      </c>
      <c r="F9858" s="20">
        <v>2037</v>
      </c>
      <c r="G9858" s="20">
        <v>46</v>
      </c>
      <c r="H9858" s="11">
        <v>6828.73745255221</v>
      </c>
      <c r="I9858" s="10">
        <v>4291826.0979361897</v>
      </c>
      <c r="J9858" s="33">
        <f t="shared" ref="J9858:J9921" si="616">IF(I9858&gt;0,H9858/I9858,0)</f>
        <v>1.5911030169269778E-3</v>
      </c>
      <c r="K9858" s="33">
        <f t="shared" ref="K9858:K9921" si="617">1-EXP(-J9858)</f>
        <v>1.5898378835965676E-3</v>
      </c>
      <c r="L9858" s="33">
        <f t="shared" ref="L9858:L9921" si="618">IF(G9858=30,1,M9857)</f>
        <v>0.99017682164899445</v>
      </c>
      <c r="M9858" s="33">
        <f t="shared" ref="M9858:M9921" si="619">L9858*(1-K9858)</f>
        <v>0.98860260102647768</v>
      </c>
    </row>
    <row r="9859" spans="1:13" ht="27.6">
      <c r="A9859" t="s">
        <v>164</v>
      </c>
      <c r="B9859" t="s">
        <v>112</v>
      </c>
      <c r="C9859" s="14" t="s">
        <v>384</v>
      </c>
      <c r="D9859" t="s">
        <v>112</v>
      </c>
      <c r="E9859" t="s">
        <v>483</v>
      </c>
      <c r="F9859" s="20">
        <v>2037</v>
      </c>
      <c r="G9859" s="20">
        <v>47</v>
      </c>
      <c r="H9859" s="11">
        <v>10163.8196516879</v>
      </c>
      <c r="I9859" s="10">
        <v>6315324.83889989</v>
      </c>
      <c r="J9859" s="33">
        <f t="shared" si="616"/>
        <v>1.6093898431135025E-3</v>
      </c>
      <c r="K9859" s="33">
        <f t="shared" si="617"/>
        <v>1.6080954697568206E-3</v>
      </c>
      <c r="L9859" s="33">
        <f t="shared" si="618"/>
        <v>0.98860260102647768</v>
      </c>
      <c r="M9859" s="33">
        <f t="shared" si="619"/>
        <v>0.98701283366237724</v>
      </c>
    </row>
    <row r="9860" spans="1:13" ht="27.6">
      <c r="A9860" t="s">
        <v>164</v>
      </c>
      <c r="B9860" t="s">
        <v>112</v>
      </c>
      <c r="C9860" s="14" t="s">
        <v>384</v>
      </c>
      <c r="D9860" t="s">
        <v>112</v>
      </c>
      <c r="E9860" t="s">
        <v>483</v>
      </c>
      <c r="F9860" s="20">
        <v>2037</v>
      </c>
      <c r="G9860" s="20">
        <v>48</v>
      </c>
      <c r="H9860" s="11">
        <v>8084.86476626289</v>
      </c>
      <c r="I9860" s="10">
        <v>4235814.0294747604</v>
      </c>
      <c r="J9860" s="33">
        <f t="shared" si="616"/>
        <v>1.9086920979071904E-3</v>
      </c>
      <c r="K9860" s="33">
        <f t="shared" si="617"/>
        <v>1.9068717035198857E-3</v>
      </c>
      <c r="L9860" s="33">
        <f t="shared" si="618"/>
        <v>0.98701283366237724</v>
      </c>
      <c r="M9860" s="33">
        <f t="shared" si="619"/>
        <v>0.9851307268188555</v>
      </c>
    </row>
    <row r="9861" spans="1:13" ht="27.6">
      <c r="A9861" t="s">
        <v>164</v>
      </c>
      <c r="B9861" t="s">
        <v>112</v>
      </c>
      <c r="C9861" s="14" t="s">
        <v>384</v>
      </c>
      <c r="D9861" t="s">
        <v>112</v>
      </c>
      <c r="E9861" t="s">
        <v>483</v>
      </c>
      <c r="F9861" s="20">
        <v>2037</v>
      </c>
      <c r="G9861" s="20">
        <v>49</v>
      </c>
      <c r="H9861" s="11">
        <v>8805.0766613887299</v>
      </c>
      <c r="I9861" s="10">
        <v>4210459.78122692</v>
      </c>
      <c r="J9861" s="33">
        <f t="shared" si="616"/>
        <v>2.0912387527480306E-3</v>
      </c>
      <c r="K9861" s="33">
        <f t="shared" si="617"/>
        <v>2.0890536364529533E-3</v>
      </c>
      <c r="L9861" s="33">
        <f t="shared" si="618"/>
        <v>0.9851307268188555</v>
      </c>
      <c r="M9861" s="33">
        <f t="shared" si="619"/>
        <v>0.98307273589161304</v>
      </c>
    </row>
    <row r="9862" spans="1:13" ht="27.6">
      <c r="A9862" t="s">
        <v>164</v>
      </c>
      <c r="B9862" t="s">
        <v>112</v>
      </c>
      <c r="C9862" s="14" t="s">
        <v>384</v>
      </c>
      <c r="D9862" t="s">
        <v>112</v>
      </c>
      <c r="E9862" t="s">
        <v>483</v>
      </c>
      <c r="F9862" s="20">
        <v>2037</v>
      </c>
      <c r="G9862" s="20">
        <v>50</v>
      </c>
      <c r="H9862" s="11">
        <v>9824.3723474201197</v>
      </c>
      <c r="I9862" s="10">
        <v>4071755.5386668998</v>
      </c>
      <c r="J9862" s="33">
        <f t="shared" si="616"/>
        <v>2.4128099671319259E-3</v>
      </c>
      <c r="K9862" s="33">
        <f t="shared" si="617"/>
        <v>2.4099014808416364E-3</v>
      </c>
      <c r="L9862" s="33">
        <f t="shared" si="618"/>
        <v>0.98307273589161304</v>
      </c>
      <c r="M9862" s="33">
        <f t="shared" si="619"/>
        <v>0.98070362744961281</v>
      </c>
    </row>
    <row r="9863" spans="1:13" ht="27.6">
      <c r="A9863" t="s">
        <v>164</v>
      </c>
      <c r="B9863" t="s">
        <v>112</v>
      </c>
      <c r="C9863" s="14" t="s">
        <v>384</v>
      </c>
      <c r="D9863" t="s">
        <v>112</v>
      </c>
      <c r="E9863" t="s">
        <v>483</v>
      </c>
      <c r="F9863" s="20">
        <v>2037</v>
      </c>
      <c r="G9863" s="20">
        <v>51</v>
      </c>
      <c r="H9863" s="11">
        <v>10624.247138499501</v>
      </c>
      <c r="I9863" s="10">
        <v>4026674.2559221601</v>
      </c>
      <c r="J9863" s="33">
        <f t="shared" si="616"/>
        <v>2.6384669986339415E-3</v>
      </c>
      <c r="K9863" s="33">
        <f t="shared" si="617"/>
        <v>2.6349893038492E-3</v>
      </c>
      <c r="L9863" s="33">
        <f t="shared" si="618"/>
        <v>0.98070362744961281</v>
      </c>
      <c r="M9863" s="33">
        <f t="shared" si="619"/>
        <v>0.97811948388103698</v>
      </c>
    </row>
    <row r="9864" spans="1:13" ht="27.6">
      <c r="A9864" t="s">
        <v>164</v>
      </c>
      <c r="B9864" t="s">
        <v>112</v>
      </c>
      <c r="C9864" s="14" t="s">
        <v>384</v>
      </c>
      <c r="D9864" t="s">
        <v>112</v>
      </c>
      <c r="E9864" t="s">
        <v>483</v>
      </c>
      <c r="F9864" s="20">
        <v>2037</v>
      </c>
      <c r="G9864" s="20">
        <v>52</v>
      </c>
      <c r="H9864" s="11">
        <v>11739.497737891001</v>
      </c>
      <c r="I9864" s="10">
        <v>4071866.9964026301</v>
      </c>
      <c r="J9864" s="33">
        <f t="shared" si="616"/>
        <v>2.8830749502040433E-3</v>
      </c>
      <c r="K9864" s="33">
        <f t="shared" si="617"/>
        <v>2.8789228808207001E-3</v>
      </c>
      <c r="L9864" s="33">
        <f t="shared" si="618"/>
        <v>0.97811948388103698</v>
      </c>
      <c r="M9864" s="33">
        <f t="shared" si="619"/>
        <v>0.97530355331871532</v>
      </c>
    </row>
    <row r="9865" spans="1:13" ht="27.6">
      <c r="A9865" t="s">
        <v>164</v>
      </c>
      <c r="B9865" t="s">
        <v>112</v>
      </c>
      <c r="C9865" s="14" t="s">
        <v>384</v>
      </c>
      <c r="D9865" t="s">
        <v>112</v>
      </c>
      <c r="E9865" t="s">
        <v>483</v>
      </c>
      <c r="F9865" s="20">
        <v>2037</v>
      </c>
      <c r="G9865" s="20">
        <v>53</v>
      </c>
      <c r="H9865" s="11">
        <v>13028.6275404525</v>
      </c>
      <c r="I9865" s="10">
        <v>4139758.17507528</v>
      </c>
      <c r="J9865" s="33">
        <f t="shared" si="616"/>
        <v>3.1471953165997622E-3</v>
      </c>
      <c r="K9865" s="33">
        <f t="shared" si="617"/>
        <v>3.1422480887443038E-3</v>
      </c>
      <c r="L9865" s="33">
        <f t="shared" si="618"/>
        <v>0.97530355331871532</v>
      </c>
      <c r="M9865" s="33">
        <f t="shared" si="619"/>
        <v>0.9722389075923541</v>
      </c>
    </row>
    <row r="9866" spans="1:13" ht="27.6">
      <c r="A9866" t="s">
        <v>164</v>
      </c>
      <c r="B9866" t="s">
        <v>112</v>
      </c>
      <c r="C9866" s="14" t="s">
        <v>384</v>
      </c>
      <c r="D9866" t="s">
        <v>112</v>
      </c>
      <c r="E9866" t="s">
        <v>483</v>
      </c>
      <c r="F9866" s="20">
        <v>2037</v>
      </c>
      <c r="G9866" s="20">
        <v>54</v>
      </c>
      <c r="H9866" s="11">
        <v>14080.436970594499</v>
      </c>
      <c r="I9866" s="10">
        <v>4101352.01155265</v>
      </c>
      <c r="J9866" s="33">
        <f t="shared" si="616"/>
        <v>3.4331208174604023E-3</v>
      </c>
      <c r="K9866" s="33">
        <f t="shared" si="617"/>
        <v>3.4272343963784868E-3</v>
      </c>
      <c r="L9866" s="33">
        <f t="shared" si="618"/>
        <v>0.9722389075923541</v>
      </c>
      <c r="M9866" s="33">
        <f t="shared" si="619"/>
        <v>0.96890681696675618</v>
      </c>
    </row>
    <row r="9867" spans="1:13" ht="27.6">
      <c r="A9867" t="s">
        <v>164</v>
      </c>
      <c r="B9867" t="s">
        <v>112</v>
      </c>
      <c r="C9867" s="14" t="s">
        <v>384</v>
      </c>
      <c r="D9867" t="s">
        <v>112</v>
      </c>
      <c r="E9867" t="s">
        <v>483</v>
      </c>
      <c r="F9867" s="20">
        <v>2037</v>
      </c>
      <c r="G9867" s="20">
        <v>55</v>
      </c>
      <c r="H9867" s="11">
        <v>14780.5202657503</v>
      </c>
      <c r="I9867" s="10">
        <v>3954300.26304167</v>
      </c>
      <c r="J9867" s="33">
        <f t="shared" si="616"/>
        <v>3.7378345807207469E-3</v>
      </c>
      <c r="K9867" s="33">
        <f t="shared" si="617"/>
        <v>3.7308575727186266E-3</v>
      </c>
      <c r="L9867" s="33">
        <f t="shared" si="618"/>
        <v>0.96890681696675618</v>
      </c>
      <c r="M9867" s="33">
        <f t="shared" si="619"/>
        <v>0.965291963631417</v>
      </c>
    </row>
    <row r="9868" spans="1:13" ht="27.6">
      <c r="A9868" t="s">
        <v>164</v>
      </c>
      <c r="B9868" t="s">
        <v>112</v>
      </c>
      <c r="C9868" s="14" t="s">
        <v>384</v>
      </c>
      <c r="D9868" t="s">
        <v>112</v>
      </c>
      <c r="E9868" t="s">
        <v>483</v>
      </c>
      <c r="F9868" s="20">
        <v>2037</v>
      </c>
      <c r="G9868" s="20">
        <v>56</v>
      </c>
      <c r="H9868" s="11">
        <v>15761.256161049499</v>
      </c>
      <c r="I9868" s="10">
        <v>3866137.6775345001</v>
      </c>
      <c r="J9868" s="33">
        <f t="shared" si="616"/>
        <v>4.0767446675879148E-3</v>
      </c>
      <c r="K9868" s="33">
        <f t="shared" si="617"/>
        <v>4.0684460250246524E-3</v>
      </c>
      <c r="L9868" s="33">
        <f t="shared" si="618"/>
        <v>0.965291963631417</v>
      </c>
      <c r="M9868" s="33">
        <f t="shared" si="619"/>
        <v>0.96136472537899254</v>
      </c>
    </row>
    <row r="9869" spans="1:13" ht="27.6">
      <c r="A9869" t="s">
        <v>164</v>
      </c>
      <c r="B9869" t="s">
        <v>112</v>
      </c>
      <c r="C9869" s="14" t="s">
        <v>384</v>
      </c>
      <c r="D9869" t="s">
        <v>112</v>
      </c>
      <c r="E9869" t="s">
        <v>483</v>
      </c>
      <c r="F9869" s="20">
        <v>2037</v>
      </c>
      <c r="G9869" s="20">
        <v>57</v>
      </c>
      <c r="H9869" s="11">
        <v>16876.327731084999</v>
      </c>
      <c r="I9869" s="10">
        <v>3792417.46745425</v>
      </c>
      <c r="J9869" s="33">
        <f t="shared" si="616"/>
        <v>4.4500184581244516E-3</v>
      </c>
      <c r="K9869" s="33">
        <f t="shared" si="617"/>
        <v>4.4401317966976661E-3</v>
      </c>
      <c r="L9869" s="33">
        <f t="shared" si="618"/>
        <v>0.96136472537899254</v>
      </c>
      <c r="M9869" s="33">
        <f t="shared" si="619"/>
        <v>0.9570961392936137</v>
      </c>
    </row>
    <row r="9870" spans="1:13" ht="27.6">
      <c r="A9870" t="s">
        <v>164</v>
      </c>
      <c r="B9870" t="s">
        <v>112</v>
      </c>
      <c r="C9870" s="14" t="s">
        <v>384</v>
      </c>
      <c r="D9870" t="s">
        <v>112</v>
      </c>
      <c r="E9870" t="s">
        <v>483</v>
      </c>
      <c r="F9870" s="20">
        <v>2037</v>
      </c>
      <c r="G9870" s="20">
        <v>58</v>
      </c>
      <c r="H9870" s="11">
        <v>18051.496674960999</v>
      </c>
      <c r="I9870" s="10">
        <v>3712545.3325709002</v>
      </c>
      <c r="J9870" s="33">
        <f t="shared" si="616"/>
        <v>4.8622966342233244E-3</v>
      </c>
      <c r="K9870" s="33">
        <f t="shared" si="617"/>
        <v>4.8504948056887764E-3</v>
      </c>
      <c r="L9870" s="33">
        <f t="shared" si="618"/>
        <v>0.9570961392936137</v>
      </c>
      <c r="M9870" s="33">
        <f t="shared" si="619"/>
        <v>0.95245374944142525</v>
      </c>
    </row>
    <row r="9871" spans="1:13" ht="27.6">
      <c r="A9871" t="s">
        <v>164</v>
      </c>
      <c r="B9871" t="s">
        <v>112</v>
      </c>
      <c r="C9871" s="14" t="s">
        <v>384</v>
      </c>
      <c r="D9871" t="s">
        <v>112</v>
      </c>
      <c r="E9871" t="s">
        <v>483</v>
      </c>
      <c r="F9871" s="20">
        <v>2037</v>
      </c>
      <c r="G9871" s="20">
        <v>59</v>
      </c>
      <c r="H9871" s="11">
        <v>19216.1316131842</v>
      </c>
      <c r="I9871" s="10">
        <v>3613419.01301168</v>
      </c>
      <c r="J9871" s="33">
        <f t="shared" si="616"/>
        <v>5.3179915044416926E-3</v>
      </c>
      <c r="K9871" s="33">
        <f t="shared" si="617"/>
        <v>5.3038760207134716E-3</v>
      </c>
      <c r="L9871" s="33">
        <f t="shared" si="618"/>
        <v>0.95245374944142525</v>
      </c>
      <c r="M9871" s="33">
        <f t="shared" si="619"/>
        <v>0.9474020528389242</v>
      </c>
    </row>
    <row r="9872" spans="1:13" ht="27.6">
      <c r="A9872" t="s">
        <v>164</v>
      </c>
      <c r="B9872" t="s">
        <v>112</v>
      </c>
      <c r="C9872" s="14" t="s">
        <v>384</v>
      </c>
      <c r="D9872" t="s">
        <v>112</v>
      </c>
      <c r="E9872" t="s">
        <v>483</v>
      </c>
      <c r="F9872" s="20">
        <v>2037</v>
      </c>
      <c r="G9872" s="20">
        <v>60</v>
      </c>
      <c r="H9872" s="11">
        <v>20628.5165692017</v>
      </c>
      <c r="I9872" s="10">
        <v>3528981.0108843599</v>
      </c>
      <c r="J9872" s="33">
        <f t="shared" si="616"/>
        <v>5.8454597816133356E-3</v>
      </c>
      <c r="K9872" s="33">
        <f t="shared" si="617"/>
        <v>5.8284083223020255E-3</v>
      </c>
      <c r="L9872" s="33">
        <f t="shared" si="618"/>
        <v>0.9474020528389242</v>
      </c>
      <c r="M9872" s="33">
        <f t="shared" si="619"/>
        <v>0.94188020682959184</v>
      </c>
    </row>
    <row r="9873" spans="1:13" ht="27.6">
      <c r="A9873" t="s">
        <v>164</v>
      </c>
      <c r="B9873" t="s">
        <v>112</v>
      </c>
      <c r="C9873" s="14" t="s">
        <v>384</v>
      </c>
      <c r="D9873" t="s">
        <v>112</v>
      </c>
      <c r="E9873" t="s">
        <v>483</v>
      </c>
      <c r="F9873" s="20">
        <v>2037</v>
      </c>
      <c r="G9873" s="20">
        <v>61</v>
      </c>
      <c r="H9873" s="11">
        <v>21968.623952473201</v>
      </c>
      <c r="I9873" s="10">
        <v>3432265.4407423302</v>
      </c>
      <c r="J9873" s="33">
        <f t="shared" si="616"/>
        <v>6.4006191629869475E-3</v>
      </c>
      <c r="K9873" s="33">
        <f t="shared" si="617"/>
        <v>6.3801788336578236E-3</v>
      </c>
      <c r="L9873" s="33">
        <f t="shared" si="618"/>
        <v>0.94188020682959184</v>
      </c>
      <c r="M9873" s="33">
        <f t="shared" si="619"/>
        <v>0.93587084267013643</v>
      </c>
    </row>
    <row r="9874" spans="1:13" ht="27.6">
      <c r="A9874" t="s">
        <v>164</v>
      </c>
      <c r="B9874" t="s">
        <v>112</v>
      </c>
      <c r="C9874" s="14" t="s">
        <v>384</v>
      </c>
      <c r="D9874" t="s">
        <v>112</v>
      </c>
      <c r="E9874" t="s">
        <v>483</v>
      </c>
      <c r="F9874" s="20">
        <v>2037</v>
      </c>
      <c r="G9874" s="20">
        <v>62</v>
      </c>
      <c r="H9874" s="11">
        <v>23375.013868898401</v>
      </c>
      <c r="I9874" s="10">
        <v>3334055.66319458</v>
      </c>
      <c r="J9874" s="33">
        <f t="shared" si="616"/>
        <v>7.0109848875472133E-3</v>
      </c>
      <c r="K9874" s="33">
        <f t="shared" si="617"/>
        <v>6.9864652686894013E-3</v>
      </c>
      <c r="L9874" s="33">
        <f t="shared" si="618"/>
        <v>0.93587084267013643</v>
      </c>
      <c r="M9874" s="33">
        <f t="shared" si="619"/>
        <v>0.92933241353184248</v>
      </c>
    </row>
    <row r="9875" spans="1:13" ht="27.6">
      <c r="A9875" t="s">
        <v>164</v>
      </c>
      <c r="B9875" t="s">
        <v>112</v>
      </c>
      <c r="C9875" s="14" t="s">
        <v>384</v>
      </c>
      <c r="D9875" t="s">
        <v>112</v>
      </c>
      <c r="E9875" t="s">
        <v>483</v>
      </c>
      <c r="F9875" s="20">
        <v>2037</v>
      </c>
      <c r="G9875" s="20">
        <v>63</v>
      </c>
      <c r="H9875" s="11">
        <v>24655.842423907801</v>
      </c>
      <c r="I9875" s="10">
        <v>3209707.05151986</v>
      </c>
      <c r="J9875" s="33">
        <f t="shared" si="616"/>
        <v>7.6816488321676491E-3</v>
      </c>
      <c r="K9875" s="33">
        <f t="shared" si="617"/>
        <v>7.6522203690286839E-3</v>
      </c>
      <c r="L9875" s="33">
        <f t="shared" si="618"/>
        <v>0.92933241353184248</v>
      </c>
      <c r="M9875" s="33">
        <f t="shared" si="619"/>
        <v>0.92222095710741558</v>
      </c>
    </row>
    <row r="9876" spans="1:13" ht="27.6">
      <c r="A9876" t="s">
        <v>164</v>
      </c>
      <c r="B9876" t="s">
        <v>112</v>
      </c>
      <c r="C9876" s="14" t="s">
        <v>384</v>
      </c>
      <c r="D9876" t="s">
        <v>112</v>
      </c>
      <c r="E9876" t="s">
        <v>483</v>
      </c>
      <c r="F9876" s="20">
        <v>2037</v>
      </c>
      <c r="G9876" s="20">
        <v>64</v>
      </c>
      <c r="H9876" s="11">
        <v>26417.3355844244</v>
      </c>
      <c r="I9876" s="10">
        <v>3138521.6306842398</v>
      </c>
      <c r="J9876" s="33">
        <f t="shared" si="616"/>
        <v>8.4171271359582966E-3</v>
      </c>
      <c r="K9876" s="33">
        <f t="shared" si="617"/>
        <v>8.3818023020332255E-3</v>
      </c>
      <c r="L9876" s="33">
        <f t="shared" si="618"/>
        <v>0.92222095710741558</v>
      </c>
      <c r="M9876" s="33">
        <f t="shared" si="619"/>
        <v>0.91449108336614937</v>
      </c>
    </row>
    <row r="9877" spans="1:13" ht="27.6">
      <c r="A9877" t="s">
        <v>164</v>
      </c>
      <c r="B9877" t="s">
        <v>112</v>
      </c>
      <c r="C9877" s="14" t="s">
        <v>384</v>
      </c>
      <c r="D9877" t="s">
        <v>112</v>
      </c>
      <c r="E9877" t="s">
        <v>483</v>
      </c>
      <c r="F9877" s="20">
        <v>2037</v>
      </c>
      <c r="G9877" s="20">
        <v>65</v>
      </c>
      <c r="H9877" s="11">
        <v>25948.648085615201</v>
      </c>
      <c r="I9877" s="10">
        <v>2919816.9870728599</v>
      </c>
      <c r="J9877" s="33">
        <f t="shared" si="616"/>
        <v>8.8870803206158918E-3</v>
      </c>
      <c r="K9877" s="33">
        <f t="shared" si="617"/>
        <v>8.847706946745193E-3</v>
      </c>
      <c r="L9877" s="33">
        <f t="shared" si="618"/>
        <v>0.91449108336614937</v>
      </c>
      <c r="M9877" s="33">
        <f t="shared" si="619"/>
        <v>0.90639993425511411</v>
      </c>
    </row>
    <row r="9878" spans="1:13" ht="27.6">
      <c r="A9878" t="s">
        <v>164</v>
      </c>
      <c r="B9878" t="s">
        <v>112</v>
      </c>
      <c r="C9878" s="14" t="s">
        <v>384</v>
      </c>
      <c r="D9878" t="s">
        <v>112</v>
      </c>
      <c r="E9878" t="s">
        <v>483</v>
      </c>
      <c r="F9878" s="20">
        <v>2037</v>
      </c>
      <c r="G9878" s="20">
        <v>66</v>
      </c>
      <c r="H9878" s="11">
        <v>27389.107666798802</v>
      </c>
      <c r="I9878" s="10">
        <v>2809795.2043450102</v>
      </c>
      <c r="J9878" s="33">
        <f t="shared" si="616"/>
        <v>9.7477238285711507E-3</v>
      </c>
      <c r="K9878" s="33">
        <f t="shared" si="617"/>
        <v>9.7003687615976331E-3</v>
      </c>
      <c r="L9878" s="33">
        <f t="shared" si="618"/>
        <v>0.90639993425511411</v>
      </c>
      <c r="M9878" s="33">
        <f t="shared" si="619"/>
        <v>0.89760752064735161</v>
      </c>
    </row>
    <row r="9879" spans="1:13" ht="27.6">
      <c r="A9879" t="s">
        <v>164</v>
      </c>
      <c r="B9879" t="s">
        <v>112</v>
      </c>
      <c r="C9879" s="14" t="s">
        <v>384</v>
      </c>
      <c r="D9879" t="s">
        <v>112</v>
      </c>
      <c r="E9879" t="s">
        <v>483</v>
      </c>
      <c r="F9879" s="20">
        <v>2037</v>
      </c>
      <c r="G9879" s="20">
        <v>67</v>
      </c>
      <c r="H9879" s="11">
        <v>28903.266893482301</v>
      </c>
      <c r="I9879" s="10">
        <v>2702135.3449115301</v>
      </c>
      <c r="J9879" s="33">
        <f t="shared" si="616"/>
        <v>1.0696454175735825E-2</v>
      </c>
      <c r="K9879" s="33">
        <f t="shared" si="617"/>
        <v>1.0639450536412243E-2</v>
      </c>
      <c r="L9879" s="33">
        <f t="shared" si="618"/>
        <v>0.89760752064735161</v>
      </c>
      <c r="M9879" s="33">
        <f t="shared" si="619"/>
        <v>0.88805746983031253</v>
      </c>
    </row>
    <row r="9880" spans="1:13" ht="27.6">
      <c r="A9880" t="s">
        <v>164</v>
      </c>
      <c r="B9880" t="s">
        <v>112</v>
      </c>
      <c r="C9880" s="14" t="s">
        <v>384</v>
      </c>
      <c r="D9880" t="s">
        <v>112</v>
      </c>
      <c r="E9880" t="s">
        <v>483</v>
      </c>
      <c r="F9880" s="20">
        <v>2037</v>
      </c>
      <c r="G9880" s="20">
        <v>68</v>
      </c>
      <c r="H9880" s="11">
        <v>30366.764715201902</v>
      </c>
      <c r="I9880" s="10">
        <v>2585545.3700159099</v>
      </c>
      <c r="J9880" s="33">
        <f t="shared" si="616"/>
        <v>1.1744819900420096E-2</v>
      </c>
      <c r="K9880" s="33">
        <f t="shared" si="617"/>
        <v>1.1676118727177554E-2</v>
      </c>
      <c r="L9880" s="33">
        <f t="shared" si="618"/>
        <v>0.88805746983031253</v>
      </c>
      <c r="M9880" s="33">
        <f t="shared" si="619"/>
        <v>0.87768840537601689</v>
      </c>
    </row>
    <row r="9881" spans="1:13" ht="27.6">
      <c r="A9881" t="s">
        <v>164</v>
      </c>
      <c r="B9881" t="s">
        <v>112</v>
      </c>
      <c r="C9881" s="14" t="s">
        <v>384</v>
      </c>
      <c r="D9881" t="s">
        <v>112</v>
      </c>
      <c r="E9881" t="s">
        <v>483</v>
      </c>
      <c r="F9881" s="20">
        <v>2037</v>
      </c>
      <c r="G9881" s="20">
        <v>69</v>
      </c>
      <c r="H9881" s="11">
        <v>31642.681675750599</v>
      </c>
      <c r="I9881" s="10">
        <v>2451571.3742654999</v>
      </c>
      <c r="J9881" s="33">
        <f t="shared" si="616"/>
        <v>1.2907101954243884E-2</v>
      </c>
      <c r="K9881" s="33">
        <f t="shared" si="617"/>
        <v>1.2824162533149108E-2</v>
      </c>
      <c r="L9881" s="33">
        <f t="shared" si="618"/>
        <v>0.87768840537601689</v>
      </c>
      <c r="M9881" s="33">
        <f t="shared" si="619"/>
        <v>0.86643278661201439</v>
      </c>
    </row>
    <row r="9882" spans="1:13" ht="27.6">
      <c r="A9882" t="s">
        <v>164</v>
      </c>
      <c r="B9882" t="s">
        <v>112</v>
      </c>
      <c r="C9882" s="14" t="s">
        <v>384</v>
      </c>
      <c r="D9882" t="s">
        <v>112</v>
      </c>
      <c r="E9882" t="s">
        <v>483</v>
      </c>
      <c r="F9882" s="20">
        <v>2038</v>
      </c>
      <c r="G9882" s="20">
        <v>30</v>
      </c>
      <c r="H9882" s="11">
        <v>777.31631271766696</v>
      </c>
      <c r="I9882" s="10">
        <v>4653435.8332219999</v>
      </c>
      <c r="J9882" s="33">
        <f t="shared" si="616"/>
        <v>1.6704137342309923E-4</v>
      </c>
      <c r="K9882" s="33">
        <f t="shared" si="617"/>
        <v>1.670274227896229E-4</v>
      </c>
      <c r="L9882" s="33">
        <f t="shared" si="618"/>
        <v>1</v>
      </c>
      <c r="M9882" s="33">
        <f t="shared" si="619"/>
        <v>0.99983297257721038</v>
      </c>
    </row>
    <row r="9883" spans="1:13" ht="27.6">
      <c r="A9883" t="s">
        <v>164</v>
      </c>
      <c r="B9883" t="s">
        <v>112</v>
      </c>
      <c r="C9883" s="14" t="s">
        <v>384</v>
      </c>
      <c r="D9883" t="s">
        <v>112</v>
      </c>
      <c r="E9883" t="s">
        <v>483</v>
      </c>
      <c r="F9883" s="20">
        <v>2038</v>
      </c>
      <c r="G9883" s="20">
        <v>31</v>
      </c>
      <c r="H9883" s="11">
        <v>1056.6402763174401</v>
      </c>
      <c r="I9883" s="10">
        <v>4679780.6635937598</v>
      </c>
      <c r="J9883" s="33">
        <f t="shared" si="616"/>
        <v>2.2578841879012569E-4</v>
      </c>
      <c r="K9883" s="33">
        <f t="shared" si="617"/>
        <v>2.2576293050347029E-4</v>
      </c>
      <c r="L9883" s="33">
        <f t="shared" si="618"/>
        <v>0.99983297257721038</v>
      </c>
      <c r="M9883" s="33">
        <f t="shared" si="619"/>
        <v>0.99960724735530737</v>
      </c>
    </row>
    <row r="9884" spans="1:13" ht="27.6">
      <c r="A9884" t="s">
        <v>164</v>
      </c>
      <c r="B9884" t="s">
        <v>112</v>
      </c>
      <c r="C9884" s="14" t="s">
        <v>384</v>
      </c>
      <c r="D9884" t="s">
        <v>112</v>
      </c>
      <c r="E9884" t="s">
        <v>483</v>
      </c>
      <c r="F9884" s="20">
        <v>2038</v>
      </c>
      <c r="G9884" s="20">
        <v>32</v>
      </c>
      <c r="H9884" s="11">
        <v>1092.3068516284</v>
      </c>
      <c r="I9884" s="10">
        <v>4596912.8164077802</v>
      </c>
      <c r="J9884" s="33">
        <f t="shared" si="616"/>
        <v>2.3761748270048207E-4</v>
      </c>
      <c r="K9884" s="33">
        <f t="shared" si="617"/>
        <v>2.3758925390238161E-4</v>
      </c>
      <c r="L9884" s="33">
        <f t="shared" si="618"/>
        <v>0.99960724735530737</v>
      </c>
      <c r="M9884" s="33">
        <f t="shared" si="619"/>
        <v>0.99936975141521278</v>
      </c>
    </row>
    <row r="9885" spans="1:13" ht="27.6">
      <c r="A9885" t="s">
        <v>164</v>
      </c>
      <c r="B9885" t="s">
        <v>112</v>
      </c>
      <c r="C9885" s="14" t="s">
        <v>384</v>
      </c>
      <c r="D9885" t="s">
        <v>112</v>
      </c>
      <c r="E9885" t="s">
        <v>483</v>
      </c>
      <c r="F9885" s="20">
        <v>2038</v>
      </c>
      <c r="G9885" s="20">
        <v>33</v>
      </c>
      <c r="H9885" s="11">
        <v>1141.2583523764799</v>
      </c>
      <c r="I9885" s="10">
        <v>4535935.5728046196</v>
      </c>
      <c r="J9885" s="33">
        <f t="shared" si="616"/>
        <v>2.5160373952816688E-4</v>
      </c>
      <c r="K9885" s="33">
        <f t="shared" si="617"/>
        <v>2.5157208996173797E-4</v>
      </c>
      <c r="L9885" s="33">
        <f t="shared" si="618"/>
        <v>0.99936975141521278</v>
      </c>
      <c r="M9885" s="33">
        <f t="shared" si="619"/>
        <v>0.9991183378782047</v>
      </c>
    </row>
    <row r="9886" spans="1:13" ht="27.6">
      <c r="A9886" t="s">
        <v>164</v>
      </c>
      <c r="B9886" t="s">
        <v>112</v>
      </c>
      <c r="C9886" s="14" t="s">
        <v>384</v>
      </c>
      <c r="D9886" t="s">
        <v>112</v>
      </c>
      <c r="E9886" t="s">
        <v>483</v>
      </c>
      <c r="F9886" s="20">
        <v>2038</v>
      </c>
      <c r="G9886" s="20">
        <v>34</v>
      </c>
      <c r="H9886" s="11">
        <v>1181.65183148098</v>
      </c>
      <c r="I9886" s="10">
        <v>4407258.3764932901</v>
      </c>
      <c r="J9886" s="33">
        <f t="shared" si="616"/>
        <v>2.6811494369912147E-4</v>
      </c>
      <c r="K9886" s="33">
        <f t="shared" si="617"/>
        <v>2.6807900409964169E-4</v>
      </c>
      <c r="L9886" s="33">
        <f t="shared" si="618"/>
        <v>0.9991183378782047</v>
      </c>
      <c r="M9886" s="33">
        <f t="shared" si="619"/>
        <v>0.99885049522920866</v>
      </c>
    </row>
    <row r="9887" spans="1:13" ht="27.6">
      <c r="A9887" t="s">
        <v>164</v>
      </c>
      <c r="B9887" t="s">
        <v>112</v>
      </c>
      <c r="C9887" s="14" t="s">
        <v>384</v>
      </c>
      <c r="D9887" t="s">
        <v>112</v>
      </c>
      <c r="E9887" t="s">
        <v>483</v>
      </c>
      <c r="F9887" s="20">
        <v>2038</v>
      </c>
      <c r="G9887" s="20">
        <v>35</v>
      </c>
      <c r="H9887" s="11">
        <v>1561.0164615879401</v>
      </c>
      <c r="I9887" s="10">
        <v>4341478.0719502401</v>
      </c>
      <c r="J9887" s="33">
        <f t="shared" si="616"/>
        <v>3.5955875757463269E-4</v>
      </c>
      <c r="K9887" s="33">
        <f t="shared" si="617"/>
        <v>3.5949412407132453E-4</v>
      </c>
      <c r="L9887" s="33">
        <f t="shared" si="618"/>
        <v>0.99885049522920866</v>
      </c>
      <c r="M9887" s="33">
        <f t="shared" si="619"/>
        <v>0.99849141434534805</v>
      </c>
    </row>
    <row r="9888" spans="1:13" ht="27.6">
      <c r="A9888" t="s">
        <v>164</v>
      </c>
      <c r="B9888" t="s">
        <v>112</v>
      </c>
      <c r="C9888" s="14" t="s">
        <v>384</v>
      </c>
      <c r="D9888" t="s">
        <v>112</v>
      </c>
      <c r="E9888" t="s">
        <v>483</v>
      </c>
      <c r="F9888" s="20">
        <v>2038</v>
      </c>
      <c r="G9888" s="20">
        <v>36</v>
      </c>
      <c r="H9888" s="11">
        <v>1945.1932006613899</v>
      </c>
      <c r="I9888" s="10">
        <v>4318560.5129043702</v>
      </c>
      <c r="J9888" s="33">
        <f t="shared" si="616"/>
        <v>4.5042629247614392E-4</v>
      </c>
      <c r="K9888" s="33">
        <f t="shared" si="617"/>
        <v>4.5032486578266973E-4</v>
      </c>
      <c r="L9888" s="33">
        <f t="shared" si="618"/>
        <v>0.99849141434534805</v>
      </c>
      <c r="M9888" s="33">
        <f t="shared" si="619"/>
        <v>0.99804176883319784</v>
      </c>
    </row>
    <row r="9889" spans="1:13" ht="27.6">
      <c r="A9889" t="s">
        <v>164</v>
      </c>
      <c r="B9889" t="s">
        <v>112</v>
      </c>
      <c r="C9889" s="14" t="s">
        <v>384</v>
      </c>
      <c r="D9889" t="s">
        <v>112</v>
      </c>
      <c r="E9889" t="s">
        <v>483</v>
      </c>
      <c r="F9889" s="20">
        <v>2038</v>
      </c>
      <c r="G9889" s="20">
        <v>37</v>
      </c>
      <c r="H9889" s="11">
        <v>2078.9768029433098</v>
      </c>
      <c r="I9889" s="10">
        <v>4297460.4436041396</v>
      </c>
      <c r="J9889" s="33">
        <f t="shared" si="616"/>
        <v>4.8376868856057231E-4</v>
      </c>
      <c r="K9889" s="33">
        <f t="shared" si="617"/>
        <v>4.8365169135589081E-4</v>
      </c>
      <c r="L9889" s="33">
        <f t="shared" si="618"/>
        <v>0.99804176883319784</v>
      </c>
      <c r="M9889" s="33">
        <f t="shared" si="619"/>
        <v>0.99755906424365781</v>
      </c>
    </row>
    <row r="9890" spans="1:13" ht="27.6">
      <c r="A9890" t="s">
        <v>164</v>
      </c>
      <c r="B9890" t="s">
        <v>112</v>
      </c>
      <c r="C9890" s="14" t="s">
        <v>384</v>
      </c>
      <c r="D9890" t="s">
        <v>112</v>
      </c>
      <c r="E9890" t="s">
        <v>483</v>
      </c>
      <c r="F9890" s="20">
        <v>2038</v>
      </c>
      <c r="G9890" s="20">
        <v>38</v>
      </c>
      <c r="H9890" s="11">
        <v>2228.7041342192001</v>
      </c>
      <c r="I9890" s="10">
        <v>4275870.1462354697</v>
      </c>
      <c r="J9890" s="33">
        <f t="shared" si="616"/>
        <v>5.2122820805991488E-4</v>
      </c>
      <c r="K9890" s="33">
        <f t="shared" si="617"/>
        <v>5.2109239223552262E-4</v>
      </c>
      <c r="L9890" s="33">
        <f t="shared" si="618"/>
        <v>0.99755906424365781</v>
      </c>
      <c r="M9890" s="33">
        <f t="shared" si="619"/>
        <v>0.99703924380447484</v>
      </c>
    </row>
    <row r="9891" spans="1:13" ht="27.6">
      <c r="A9891" t="s">
        <v>164</v>
      </c>
      <c r="B9891" t="s">
        <v>112</v>
      </c>
      <c r="C9891" s="14" t="s">
        <v>384</v>
      </c>
      <c r="D9891" t="s">
        <v>112</v>
      </c>
      <c r="E9891" t="s">
        <v>483</v>
      </c>
      <c r="F9891" s="20">
        <v>2038</v>
      </c>
      <c r="G9891" s="20">
        <v>39</v>
      </c>
      <c r="H9891" s="11">
        <v>2415.8578100193299</v>
      </c>
      <c r="I9891" s="10">
        <v>4293420.7656328501</v>
      </c>
      <c r="J9891" s="33">
        <f t="shared" si="616"/>
        <v>5.626883415101833E-4</v>
      </c>
      <c r="K9891" s="33">
        <f t="shared" si="617"/>
        <v>5.6253006211404166E-4</v>
      </c>
      <c r="L9891" s="33">
        <f t="shared" si="618"/>
        <v>0.99703924380447484</v>
      </c>
      <c r="M9891" s="33">
        <f t="shared" si="619"/>
        <v>0.99647837925672733</v>
      </c>
    </row>
    <row r="9892" spans="1:13" ht="27.6">
      <c r="A9892" t="s">
        <v>164</v>
      </c>
      <c r="B9892" t="s">
        <v>112</v>
      </c>
      <c r="C9892" s="14" t="s">
        <v>384</v>
      </c>
      <c r="D9892" t="s">
        <v>112</v>
      </c>
      <c r="E9892" t="s">
        <v>483</v>
      </c>
      <c r="F9892" s="20">
        <v>2038</v>
      </c>
      <c r="G9892" s="20">
        <v>40</v>
      </c>
      <c r="H9892" s="11">
        <v>3290.28066201408</v>
      </c>
      <c r="I9892" s="10">
        <v>4349467.3655708497</v>
      </c>
      <c r="J9892" s="33">
        <f t="shared" si="616"/>
        <v>7.5647898592342796E-4</v>
      </c>
      <c r="K9892" s="33">
        <f t="shared" si="617"/>
        <v>7.5619292783224434E-4</v>
      </c>
      <c r="L9892" s="33">
        <f t="shared" si="618"/>
        <v>0.99647837925672733</v>
      </c>
      <c r="M9892" s="33">
        <f t="shared" si="619"/>
        <v>0.99572484935359562</v>
      </c>
    </row>
    <row r="9893" spans="1:13" ht="27.6">
      <c r="A9893" t="s">
        <v>164</v>
      </c>
      <c r="B9893" t="s">
        <v>112</v>
      </c>
      <c r="C9893" s="14" t="s">
        <v>384</v>
      </c>
      <c r="D9893" t="s">
        <v>112</v>
      </c>
      <c r="E9893" t="s">
        <v>483</v>
      </c>
      <c r="F9893" s="20">
        <v>2038</v>
      </c>
      <c r="G9893" s="20">
        <v>41</v>
      </c>
      <c r="H9893" s="11">
        <v>3951.4449418197401</v>
      </c>
      <c r="I9893" s="10">
        <v>4481772.85372632</v>
      </c>
      <c r="J9893" s="33">
        <f t="shared" si="616"/>
        <v>8.8167006021609403E-4</v>
      </c>
      <c r="K9893" s="33">
        <f t="shared" si="617"/>
        <v>8.8128150336996836E-4</v>
      </c>
      <c r="L9893" s="33">
        <f t="shared" si="618"/>
        <v>0.99572484935359562</v>
      </c>
      <c r="M9893" s="33">
        <f t="shared" si="619"/>
        <v>0.99484733546141446</v>
      </c>
    </row>
    <row r="9894" spans="1:13" ht="27.6">
      <c r="A9894" t="s">
        <v>164</v>
      </c>
      <c r="B9894" t="s">
        <v>112</v>
      </c>
      <c r="C9894" s="14" t="s">
        <v>384</v>
      </c>
      <c r="D9894" t="s">
        <v>112</v>
      </c>
      <c r="E9894" t="s">
        <v>483</v>
      </c>
      <c r="F9894" s="20">
        <v>2038</v>
      </c>
      <c r="G9894" s="20">
        <v>42</v>
      </c>
      <c r="H9894" s="11">
        <v>4234.3907390636105</v>
      </c>
      <c r="I9894" s="10">
        <v>4434946.7041335898</v>
      </c>
      <c r="J9894" s="33">
        <f t="shared" si="616"/>
        <v>9.5477826940218891E-4</v>
      </c>
      <c r="K9894" s="33">
        <f t="shared" si="617"/>
        <v>9.5432261365857585E-4</v>
      </c>
      <c r="L9894" s="33">
        <f t="shared" si="618"/>
        <v>0.99484733546141446</v>
      </c>
      <c r="M9894" s="33">
        <f t="shared" si="619"/>
        <v>0.99389793015204564</v>
      </c>
    </row>
    <row r="9895" spans="1:13" ht="27.6">
      <c r="A9895" t="s">
        <v>164</v>
      </c>
      <c r="B9895" t="s">
        <v>112</v>
      </c>
      <c r="C9895" s="14" t="s">
        <v>384</v>
      </c>
      <c r="D9895" t="s">
        <v>112</v>
      </c>
      <c r="E9895" t="s">
        <v>483</v>
      </c>
      <c r="F9895" s="20">
        <v>2038</v>
      </c>
      <c r="G9895" s="20">
        <v>43</v>
      </c>
      <c r="H9895" s="11">
        <v>4518.4270192144004</v>
      </c>
      <c r="I9895" s="10">
        <v>4357969.6117951497</v>
      </c>
      <c r="J9895" s="33">
        <f t="shared" si="616"/>
        <v>1.0368193038760439E-3</v>
      </c>
      <c r="K9895" s="33">
        <f t="shared" si="617"/>
        <v>1.0362819924559785E-3</v>
      </c>
      <c r="L9895" s="33">
        <f t="shared" si="618"/>
        <v>0.99389793015204564</v>
      </c>
      <c r="M9895" s="33">
        <f t="shared" si="619"/>
        <v>0.99286797162468976</v>
      </c>
    </row>
    <row r="9896" spans="1:13" ht="27.6">
      <c r="A9896" t="s">
        <v>164</v>
      </c>
      <c r="B9896" t="s">
        <v>112</v>
      </c>
      <c r="C9896" s="14" t="s">
        <v>384</v>
      </c>
      <c r="D9896" t="s">
        <v>112</v>
      </c>
      <c r="E9896" t="s">
        <v>483</v>
      </c>
      <c r="F9896" s="20">
        <v>2038</v>
      </c>
      <c r="G9896" s="20">
        <v>44</v>
      </c>
      <c r="H9896" s="11">
        <v>4850.08919035496</v>
      </c>
      <c r="I9896" s="10">
        <v>4296055.6947835302</v>
      </c>
      <c r="J9896" s="33">
        <f t="shared" si="616"/>
        <v>1.1289632944573235E-3</v>
      </c>
      <c r="K9896" s="33">
        <f t="shared" si="617"/>
        <v>1.1283262551511353E-3</v>
      </c>
      <c r="L9896" s="33">
        <f t="shared" si="618"/>
        <v>0.99286797162468976</v>
      </c>
      <c r="M9896" s="33">
        <f t="shared" si="619"/>
        <v>0.99174769262440698</v>
      </c>
    </row>
    <row r="9897" spans="1:13" ht="27.6">
      <c r="A9897" t="s">
        <v>164</v>
      </c>
      <c r="B9897" t="s">
        <v>112</v>
      </c>
      <c r="C9897" s="14" t="s">
        <v>384</v>
      </c>
      <c r="D9897" t="s">
        <v>112</v>
      </c>
      <c r="E9897" t="s">
        <v>483</v>
      </c>
      <c r="F9897" s="20">
        <v>2038</v>
      </c>
      <c r="G9897" s="20">
        <v>45</v>
      </c>
      <c r="H9897" s="11">
        <v>6144.6201039531297</v>
      </c>
      <c r="I9897" s="10">
        <v>4237178.45922371</v>
      </c>
      <c r="J9897" s="33">
        <f t="shared" si="616"/>
        <v>1.4501678801319311E-3</v>
      </c>
      <c r="K9897" s="33">
        <f t="shared" si="617"/>
        <v>1.449116894788105E-3</v>
      </c>
      <c r="L9897" s="33">
        <f t="shared" si="618"/>
        <v>0.99174769262440698</v>
      </c>
      <c r="M9897" s="33">
        <f t="shared" si="619"/>
        <v>0.99031053428765781</v>
      </c>
    </row>
    <row r="9898" spans="1:13" ht="27.6">
      <c r="A9898" t="s">
        <v>164</v>
      </c>
      <c r="B9898" t="s">
        <v>112</v>
      </c>
      <c r="C9898" s="14" t="s">
        <v>384</v>
      </c>
      <c r="D9898" t="s">
        <v>112</v>
      </c>
      <c r="E9898" t="s">
        <v>483</v>
      </c>
      <c r="F9898" s="20">
        <v>2038</v>
      </c>
      <c r="G9898" s="20">
        <v>46</v>
      </c>
      <c r="H9898" s="11">
        <v>6756.3188906083697</v>
      </c>
      <c r="I9898" s="10">
        <v>4266283.47518925</v>
      </c>
      <c r="J9898" s="33">
        <f t="shared" si="616"/>
        <v>1.5836544687899961E-3</v>
      </c>
      <c r="K9898" s="33">
        <f t="shared" si="617"/>
        <v>1.5824011497471702E-3</v>
      </c>
      <c r="L9898" s="33">
        <f t="shared" si="618"/>
        <v>0.99031053428765781</v>
      </c>
      <c r="M9898" s="33">
        <f t="shared" si="619"/>
        <v>0.98874346575959426</v>
      </c>
    </row>
    <row r="9899" spans="1:13" ht="27.6">
      <c r="A9899" t="s">
        <v>164</v>
      </c>
      <c r="B9899" t="s">
        <v>112</v>
      </c>
      <c r="C9899" s="14" t="s">
        <v>384</v>
      </c>
      <c r="D9899" t="s">
        <v>112</v>
      </c>
      <c r="E9899" t="s">
        <v>483</v>
      </c>
      <c r="F9899" s="20">
        <v>2038</v>
      </c>
      <c r="G9899" s="20">
        <v>47</v>
      </c>
      <c r="H9899" s="11">
        <v>7413.5778493051203</v>
      </c>
      <c r="I9899" s="10">
        <v>4276023.6489899904</v>
      </c>
      <c r="J9899" s="33">
        <f t="shared" si="616"/>
        <v>1.7337551093891236E-3</v>
      </c>
      <c r="K9899" s="33">
        <f t="shared" si="617"/>
        <v>1.7322530242074308E-3</v>
      </c>
      <c r="L9899" s="33">
        <f t="shared" si="618"/>
        <v>0.98874346575959426</v>
      </c>
      <c r="M9899" s="33">
        <f t="shared" si="619"/>
        <v>0.98703071190086689</v>
      </c>
    </row>
    <row r="9900" spans="1:13" ht="27.6">
      <c r="A9900" t="s">
        <v>164</v>
      </c>
      <c r="B9900" t="s">
        <v>112</v>
      </c>
      <c r="C9900" s="14" t="s">
        <v>384</v>
      </c>
      <c r="D9900" t="s">
        <v>112</v>
      </c>
      <c r="E9900" t="s">
        <v>483</v>
      </c>
      <c r="F9900" s="20">
        <v>2038</v>
      </c>
      <c r="G9900" s="20">
        <v>48</v>
      </c>
      <c r="H9900" s="11">
        <v>10992.961159098601</v>
      </c>
      <c r="I9900" s="10">
        <v>6291283.9768483099</v>
      </c>
      <c r="J9900" s="33">
        <f t="shared" si="616"/>
        <v>1.747331895929716E-3</v>
      </c>
      <c r="K9900" s="33">
        <f t="shared" si="617"/>
        <v>1.7458062003140595E-3</v>
      </c>
      <c r="L9900" s="33">
        <f t="shared" si="618"/>
        <v>0.98703071190086689</v>
      </c>
      <c r="M9900" s="33">
        <f t="shared" si="619"/>
        <v>0.98530754756412997</v>
      </c>
    </row>
    <row r="9901" spans="1:13" ht="27.6">
      <c r="A9901" t="s">
        <v>164</v>
      </c>
      <c r="B9901" t="s">
        <v>112</v>
      </c>
      <c r="C9901" s="14" t="s">
        <v>384</v>
      </c>
      <c r="D9901" t="s">
        <v>112</v>
      </c>
      <c r="E9901" t="s">
        <v>483</v>
      </c>
      <c r="F9901" s="20">
        <v>2038</v>
      </c>
      <c r="G9901" s="20">
        <v>49</v>
      </c>
      <c r="H9901" s="11">
        <v>8775.19555262826</v>
      </c>
      <c r="I9901" s="10">
        <v>4217135.0160024296</v>
      </c>
      <c r="J9901" s="33">
        <f t="shared" si="616"/>
        <v>2.080842922820758E-3</v>
      </c>
      <c r="K9901" s="33">
        <f t="shared" si="617"/>
        <v>2.0786794700480282E-3</v>
      </c>
      <c r="L9901" s="33">
        <f t="shared" si="618"/>
        <v>0.98530754756412997</v>
      </c>
      <c r="M9901" s="33">
        <f t="shared" si="619"/>
        <v>0.98325940899332509</v>
      </c>
    </row>
    <row r="9902" spans="1:13" ht="27.6">
      <c r="A9902" t="s">
        <v>164</v>
      </c>
      <c r="B9902" t="s">
        <v>112</v>
      </c>
      <c r="C9902" s="14" t="s">
        <v>384</v>
      </c>
      <c r="D9902" t="s">
        <v>112</v>
      </c>
      <c r="E9902" t="s">
        <v>483</v>
      </c>
      <c r="F9902" s="20">
        <v>2038</v>
      </c>
      <c r="G9902" s="20">
        <v>50</v>
      </c>
      <c r="H9902" s="11">
        <v>10043.306400630499</v>
      </c>
      <c r="I9902" s="10">
        <v>4190125.7957131201</v>
      </c>
      <c r="J9902" s="33">
        <f t="shared" si="616"/>
        <v>2.3968985396347086E-3</v>
      </c>
      <c r="K9902" s="33">
        <f t="shared" si="617"/>
        <v>2.3940282720348316E-3</v>
      </c>
      <c r="L9902" s="33">
        <f t="shared" si="618"/>
        <v>0.98325940899332509</v>
      </c>
      <c r="M9902" s="33">
        <f t="shared" si="619"/>
        <v>0.98090545816945085</v>
      </c>
    </row>
    <row r="9903" spans="1:13" ht="27.6">
      <c r="A9903" t="s">
        <v>164</v>
      </c>
      <c r="B9903" t="s">
        <v>112</v>
      </c>
      <c r="C9903" s="14" t="s">
        <v>384</v>
      </c>
      <c r="D9903" t="s">
        <v>112</v>
      </c>
      <c r="E9903" t="s">
        <v>483</v>
      </c>
      <c r="F9903" s="20">
        <v>2038</v>
      </c>
      <c r="G9903" s="20">
        <v>51</v>
      </c>
      <c r="H9903" s="11">
        <v>10619.892209890701</v>
      </c>
      <c r="I9903" s="10">
        <v>4049468.5238662399</v>
      </c>
      <c r="J9903" s="33">
        <f t="shared" si="616"/>
        <v>2.6225397597982396E-3</v>
      </c>
      <c r="K9903" s="33">
        <f t="shared" si="617"/>
        <v>2.6191039066125743E-3</v>
      </c>
      <c r="L9903" s="33">
        <f t="shared" si="618"/>
        <v>0.98090545816945085</v>
      </c>
      <c r="M9903" s="33">
        <f t="shared" si="619"/>
        <v>0.97833636485194164</v>
      </c>
    </row>
    <row r="9904" spans="1:13" ht="27.6">
      <c r="A9904" t="s">
        <v>164</v>
      </c>
      <c r="B9904" t="s">
        <v>112</v>
      </c>
      <c r="C9904" s="14" t="s">
        <v>384</v>
      </c>
      <c r="D9904" t="s">
        <v>112</v>
      </c>
      <c r="E9904" t="s">
        <v>483</v>
      </c>
      <c r="F9904" s="20">
        <v>2038</v>
      </c>
      <c r="G9904" s="20">
        <v>52</v>
      </c>
      <c r="H9904" s="11">
        <v>11469.8166199805</v>
      </c>
      <c r="I9904" s="10">
        <v>4003310.45539837</v>
      </c>
      <c r="J9904" s="33">
        <f t="shared" si="616"/>
        <v>2.8650829726467311E-3</v>
      </c>
      <c r="K9904" s="33">
        <f t="shared" si="617"/>
        <v>2.8609825393886013E-3</v>
      </c>
      <c r="L9904" s="33">
        <f t="shared" si="618"/>
        <v>0.97833636485194164</v>
      </c>
      <c r="M9904" s="33">
        <f t="shared" si="619"/>
        <v>0.97553736159445137</v>
      </c>
    </row>
    <row r="9905" spans="1:13" ht="27.6">
      <c r="A9905" t="s">
        <v>164</v>
      </c>
      <c r="B9905" t="s">
        <v>112</v>
      </c>
      <c r="C9905" s="14" t="s">
        <v>384</v>
      </c>
      <c r="D9905" t="s">
        <v>112</v>
      </c>
      <c r="E9905" t="s">
        <v>483</v>
      </c>
      <c r="F9905" s="20">
        <v>2038</v>
      </c>
      <c r="G9905" s="20">
        <v>53</v>
      </c>
      <c r="H9905" s="11">
        <v>12653.841970719601</v>
      </c>
      <c r="I9905" s="10">
        <v>4046049.16657191</v>
      </c>
      <c r="J9905" s="33">
        <f t="shared" si="616"/>
        <v>3.1274563036120498E-3</v>
      </c>
      <c r="K9905" s="33">
        <f t="shared" si="617"/>
        <v>3.1225709064289786E-3</v>
      </c>
      <c r="L9905" s="33">
        <f t="shared" si="618"/>
        <v>0.97553736159445137</v>
      </c>
      <c r="M9905" s="33">
        <f t="shared" si="619"/>
        <v>0.97249117701100207</v>
      </c>
    </row>
    <row r="9906" spans="1:13" ht="27.6">
      <c r="A9906" t="s">
        <v>164</v>
      </c>
      <c r="B9906" t="s">
        <v>112</v>
      </c>
      <c r="C9906" s="14" t="s">
        <v>384</v>
      </c>
      <c r="D9906" t="s">
        <v>112</v>
      </c>
      <c r="E9906" t="s">
        <v>483</v>
      </c>
      <c r="F9906" s="20">
        <v>2038</v>
      </c>
      <c r="G9906" s="20">
        <v>54</v>
      </c>
      <c r="H9906" s="11">
        <v>14022.834974631</v>
      </c>
      <c r="I9906" s="10">
        <v>4111102.5930546699</v>
      </c>
      <c r="J9906" s="33">
        <f t="shared" si="616"/>
        <v>3.4109669260799502E-3</v>
      </c>
      <c r="K9906" s="33">
        <f t="shared" si="617"/>
        <v>3.40515618701831E-3</v>
      </c>
      <c r="L9906" s="33">
        <f t="shared" si="618"/>
        <v>0.97249117701100207</v>
      </c>
      <c r="M9906" s="33">
        <f t="shared" si="619"/>
        <v>0.96917969266278237</v>
      </c>
    </row>
    <row r="9907" spans="1:13" ht="27.6">
      <c r="A9907" t="s">
        <v>164</v>
      </c>
      <c r="B9907" t="s">
        <v>112</v>
      </c>
      <c r="C9907" s="14" t="s">
        <v>384</v>
      </c>
      <c r="D9907" t="s">
        <v>112</v>
      </c>
      <c r="E9907" t="s">
        <v>483</v>
      </c>
      <c r="F9907" s="20">
        <v>2038</v>
      </c>
      <c r="G9907" s="20">
        <v>55</v>
      </c>
      <c r="H9907" s="11">
        <v>15073.123653454601</v>
      </c>
      <c r="I9907" s="10">
        <v>4070382.4643435702</v>
      </c>
      <c r="J9907" s="33">
        <f t="shared" si="616"/>
        <v>3.7031221968684067E-3</v>
      </c>
      <c r="K9907" s="33">
        <f t="shared" si="617"/>
        <v>3.6962740955924778E-3</v>
      </c>
      <c r="L9907" s="33">
        <f t="shared" si="618"/>
        <v>0.96917969266278237</v>
      </c>
      <c r="M9907" s="33">
        <f t="shared" si="619"/>
        <v>0.96559733887081867</v>
      </c>
    </row>
    <row r="9908" spans="1:13" ht="27.6">
      <c r="A9908" t="s">
        <v>164</v>
      </c>
      <c r="B9908" t="s">
        <v>112</v>
      </c>
      <c r="C9908" s="14" t="s">
        <v>384</v>
      </c>
      <c r="D9908" t="s">
        <v>112</v>
      </c>
      <c r="E9908" t="s">
        <v>483</v>
      </c>
      <c r="F9908" s="20">
        <v>2038</v>
      </c>
      <c r="G9908" s="20">
        <v>56</v>
      </c>
      <c r="H9908" s="11">
        <v>15848.7824807581</v>
      </c>
      <c r="I9908" s="10">
        <v>3921444.83464497</v>
      </c>
      <c r="J9908" s="33">
        <f t="shared" si="616"/>
        <v>4.041567113411396E-3</v>
      </c>
      <c r="K9908" s="33">
        <f t="shared" si="617"/>
        <v>4.0334109726084533E-3</v>
      </c>
      <c r="L9908" s="33">
        <f t="shared" si="618"/>
        <v>0.96559733887081867</v>
      </c>
      <c r="M9908" s="33">
        <f t="shared" si="619"/>
        <v>0.96170268796909564</v>
      </c>
    </row>
    <row r="9909" spans="1:13" ht="27.6">
      <c r="A9909" t="s">
        <v>164</v>
      </c>
      <c r="B9909" t="s">
        <v>112</v>
      </c>
      <c r="C9909" s="14" t="s">
        <v>384</v>
      </c>
      <c r="D9909" t="s">
        <v>112</v>
      </c>
      <c r="E9909" t="s">
        <v>483</v>
      </c>
      <c r="F9909" s="20">
        <v>2038</v>
      </c>
      <c r="G9909" s="20">
        <v>57</v>
      </c>
      <c r="H9909" s="11">
        <v>16899.015376433999</v>
      </c>
      <c r="I9909" s="10">
        <v>3831369.8500397298</v>
      </c>
      <c r="J9909" s="33">
        <f t="shared" si="616"/>
        <v>4.4106980108586389E-3</v>
      </c>
      <c r="K9909" s="33">
        <f t="shared" si="617"/>
        <v>4.4009851677736522E-3</v>
      </c>
      <c r="L9909" s="33">
        <f t="shared" si="618"/>
        <v>0.96170268796909564</v>
      </c>
      <c r="M9909" s="33">
        <f t="shared" si="619"/>
        <v>0.95747024870353559</v>
      </c>
    </row>
    <row r="9910" spans="1:13" ht="27.6">
      <c r="A9910" t="s">
        <v>164</v>
      </c>
      <c r="B9910" t="s">
        <v>112</v>
      </c>
      <c r="C9910" s="14" t="s">
        <v>384</v>
      </c>
      <c r="D9910" t="s">
        <v>112</v>
      </c>
      <c r="E9910" t="s">
        <v>483</v>
      </c>
      <c r="F9910" s="20">
        <v>2038</v>
      </c>
      <c r="G9910" s="20">
        <v>58</v>
      </c>
      <c r="H9910" s="11">
        <v>18095.709766948799</v>
      </c>
      <c r="I9910" s="10">
        <v>3755208.4090883099</v>
      </c>
      <c r="J9910" s="33">
        <f t="shared" si="616"/>
        <v>4.8188296881615895E-3</v>
      </c>
      <c r="K9910" s="33">
        <f t="shared" si="617"/>
        <v>4.8072377557040191E-3</v>
      </c>
      <c r="L9910" s="33">
        <f t="shared" si="618"/>
        <v>0.95747024870353559</v>
      </c>
      <c r="M9910" s="33">
        <f t="shared" si="619"/>
        <v>0.95286746157400459</v>
      </c>
    </row>
    <row r="9911" spans="1:13" ht="27.6">
      <c r="A9911" t="s">
        <v>164</v>
      </c>
      <c r="B9911" t="s">
        <v>112</v>
      </c>
      <c r="C9911" s="14" t="s">
        <v>384</v>
      </c>
      <c r="D9911" t="s">
        <v>112</v>
      </c>
      <c r="E9911" t="s">
        <v>483</v>
      </c>
      <c r="F9911" s="20">
        <v>2038</v>
      </c>
      <c r="G9911" s="20">
        <v>59</v>
      </c>
      <c r="H9911" s="11">
        <v>19356.6525993016</v>
      </c>
      <c r="I9911" s="10">
        <v>3672768.3777563702</v>
      </c>
      <c r="J9911" s="33">
        <f t="shared" si="616"/>
        <v>5.2703167225389364E-3</v>
      </c>
      <c r="K9911" s="33">
        <f t="shared" si="617"/>
        <v>5.2564529695104945E-3</v>
      </c>
      <c r="L9911" s="33">
        <f t="shared" si="618"/>
        <v>0.95286746157400459</v>
      </c>
      <c r="M9911" s="33">
        <f t="shared" si="619"/>
        <v>0.94785875857606394</v>
      </c>
    </row>
    <row r="9912" spans="1:13" ht="27.6">
      <c r="A9912" t="s">
        <v>164</v>
      </c>
      <c r="B9912" t="s">
        <v>112</v>
      </c>
      <c r="C9912" s="14" t="s">
        <v>384</v>
      </c>
      <c r="D9912" t="s">
        <v>112</v>
      </c>
      <c r="E9912" t="s">
        <v>483</v>
      </c>
      <c r="F9912" s="20">
        <v>2038</v>
      </c>
      <c r="G9912" s="20">
        <v>60</v>
      </c>
      <c r="H9912" s="11">
        <v>20624.919571103499</v>
      </c>
      <c r="I9912" s="10">
        <v>3571099.7873529401</v>
      </c>
      <c r="J9912" s="33">
        <f t="shared" si="616"/>
        <v>5.7755091706332903E-3</v>
      </c>
      <c r="K9912" s="33">
        <f t="shared" si="617"/>
        <v>5.7588629797039603E-3</v>
      </c>
      <c r="L9912" s="33">
        <f t="shared" si="618"/>
        <v>0.94785875857606394</v>
      </c>
      <c r="M9912" s="33">
        <f t="shared" si="619"/>
        <v>0.94240016986131214</v>
      </c>
    </row>
    <row r="9913" spans="1:13" ht="27.6">
      <c r="A9913" t="s">
        <v>164</v>
      </c>
      <c r="B9913" t="s">
        <v>112</v>
      </c>
      <c r="C9913" s="14" t="s">
        <v>384</v>
      </c>
      <c r="D9913" t="s">
        <v>112</v>
      </c>
      <c r="E9913" t="s">
        <v>483</v>
      </c>
      <c r="F9913" s="20">
        <v>2038</v>
      </c>
      <c r="G9913" s="20">
        <v>61</v>
      </c>
      <c r="H9913" s="11">
        <v>22061.367970919098</v>
      </c>
      <c r="I9913" s="10">
        <v>3483368.7327878699</v>
      </c>
      <c r="J9913" s="33">
        <f t="shared" si="616"/>
        <v>6.3333427102512238E-3</v>
      </c>
      <c r="K9913" s="33">
        <f t="shared" si="617"/>
        <v>6.313329368049625E-3</v>
      </c>
      <c r="L9913" s="33">
        <f t="shared" si="618"/>
        <v>0.94240016986131214</v>
      </c>
      <c r="M9913" s="33">
        <f t="shared" si="619"/>
        <v>0.93645048719247181</v>
      </c>
    </row>
    <row r="9914" spans="1:13" ht="27.6">
      <c r="A9914" t="s">
        <v>164</v>
      </c>
      <c r="B9914" t="s">
        <v>112</v>
      </c>
      <c r="C9914" s="14" t="s">
        <v>384</v>
      </c>
      <c r="D9914" t="s">
        <v>112</v>
      </c>
      <c r="E9914" t="s">
        <v>483</v>
      </c>
      <c r="F9914" s="20">
        <v>2038</v>
      </c>
      <c r="G9914" s="20">
        <v>62</v>
      </c>
      <c r="H9914" s="11">
        <v>23480.806229939</v>
      </c>
      <c r="I9914" s="10">
        <v>3384039.3979623001</v>
      </c>
      <c r="J9914" s="33">
        <f t="shared" si="616"/>
        <v>6.9386917433874951E-3</v>
      </c>
      <c r="K9914" s="33">
        <f t="shared" si="617"/>
        <v>6.914674603115234E-3</v>
      </c>
      <c r="L9914" s="33">
        <f t="shared" si="618"/>
        <v>0.93645048719247181</v>
      </c>
      <c r="M9914" s="33">
        <f t="shared" si="619"/>
        <v>0.9299752367916071</v>
      </c>
    </row>
    <row r="9915" spans="1:13" ht="27.6">
      <c r="A9915" t="s">
        <v>164</v>
      </c>
      <c r="B9915" t="s">
        <v>112</v>
      </c>
      <c r="C9915" s="14" t="s">
        <v>384</v>
      </c>
      <c r="D9915" t="s">
        <v>112</v>
      </c>
      <c r="E9915" t="s">
        <v>483</v>
      </c>
      <c r="F9915" s="20">
        <v>2038</v>
      </c>
      <c r="G9915" s="20">
        <v>63</v>
      </c>
      <c r="H9915" s="11">
        <v>24959.416198814699</v>
      </c>
      <c r="I9915" s="10">
        <v>3282756.5660204301</v>
      </c>
      <c r="J9915" s="33">
        <f t="shared" si="616"/>
        <v>7.6031882647552259E-3</v>
      </c>
      <c r="K9915" s="33">
        <f t="shared" si="617"/>
        <v>7.5743571446119651E-3</v>
      </c>
      <c r="L9915" s="33">
        <f t="shared" si="618"/>
        <v>0.9299752367916071</v>
      </c>
      <c r="M9915" s="33">
        <f t="shared" si="619"/>
        <v>0.92293127221250237</v>
      </c>
    </row>
    <row r="9916" spans="1:13" ht="27.6">
      <c r="A9916" t="s">
        <v>164</v>
      </c>
      <c r="B9916" t="s">
        <v>112</v>
      </c>
      <c r="C9916" s="14" t="s">
        <v>384</v>
      </c>
      <c r="D9916" t="s">
        <v>112</v>
      </c>
      <c r="E9916" t="s">
        <v>483</v>
      </c>
      <c r="F9916" s="20">
        <v>2038</v>
      </c>
      <c r="G9916" s="20">
        <v>64</v>
      </c>
      <c r="H9916" s="11">
        <v>26292.939470615402</v>
      </c>
      <c r="I9916" s="10">
        <v>3155607.7952638101</v>
      </c>
      <c r="J9916" s="33">
        <f t="shared" si="616"/>
        <v>8.3321316134653874E-3</v>
      </c>
      <c r="K9916" s="33">
        <f t="shared" si="617"/>
        <v>8.2975156132615302E-3</v>
      </c>
      <c r="L9916" s="33">
        <f t="shared" si="618"/>
        <v>0.92293127221250237</v>
      </c>
      <c r="M9916" s="33">
        <f t="shared" si="619"/>
        <v>0.91527323557135176</v>
      </c>
    </row>
    <row r="9917" spans="1:13" ht="27.6">
      <c r="A9917" t="s">
        <v>164</v>
      </c>
      <c r="B9917" t="s">
        <v>112</v>
      </c>
      <c r="C9917" s="14" t="s">
        <v>384</v>
      </c>
      <c r="D9917" t="s">
        <v>112</v>
      </c>
      <c r="E9917" t="s">
        <v>483</v>
      </c>
      <c r="F9917" s="20">
        <v>2038</v>
      </c>
      <c r="G9917" s="20">
        <v>65</v>
      </c>
      <c r="H9917" s="11">
        <v>27037.977978126401</v>
      </c>
      <c r="I9917" s="10">
        <v>3080566.0358321602</v>
      </c>
      <c r="J9917" s="33">
        <f t="shared" si="616"/>
        <v>8.7769512692243163E-3</v>
      </c>
      <c r="K9917" s="33">
        <f t="shared" si="617"/>
        <v>8.7385462741562669E-3</v>
      </c>
      <c r="L9917" s="33">
        <f t="shared" si="618"/>
        <v>0.91527323557135176</v>
      </c>
      <c r="M9917" s="33">
        <f t="shared" si="619"/>
        <v>0.9072750780488148</v>
      </c>
    </row>
    <row r="9918" spans="1:13" ht="27.6">
      <c r="A9918" t="s">
        <v>164</v>
      </c>
      <c r="B9918" t="s">
        <v>112</v>
      </c>
      <c r="C9918" s="14" t="s">
        <v>384</v>
      </c>
      <c r="D9918" t="s">
        <v>112</v>
      </c>
      <c r="E9918" t="s">
        <v>483</v>
      </c>
      <c r="F9918" s="20">
        <v>2038</v>
      </c>
      <c r="G9918" s="20">
        <v>66</v>
      </c>
      <c r="H9918" s="11">
        <v>27574.6284086862</v>
      </c>
      <c r="I9918" s="10">
        <v>2861132.50819796</v>
      </c>
      <c r="J9918" s="33">
        <f t="shared" si="616"/>
        <v>9.6376621249372515E-3</v>
      </c>
      <c r="K9918" s="33">
        <f t="shared" si="617"/>
        <v>9.5913686988192692E-3</v>
      </c>
      <c r="L9918" s="33">
        <f t="shared" si="618"/>
        <v>0.9072750780488148</v>
      </c>
      <c r="M9918" s="33">
        <f t="shared" si="619"/>
        <v>0.89857306826399863</v>
      </c>
    </row>
    <row r="9919" spans="1:13" ht="27.6">
      <c r="A9919" t="s">
        <v>164</v>
      </c>
      <c r="B9919" t="s">
        <v>112</v>
      </c>
      <c r="C9919" s="14" t="s">
        <v>384</v>
      </c>
      <c r="D9919" t="s">
        <v>112</v>
      </c>
      <c r="E9919" t="s">
        <v>483</v>
      </c>
      <c r="F9919" s="20">
        <v>2038</v>
      </c>
      <c r="G9919" s="20">
        <v>67</v>
      </c>
      <c r="H9919" s="11">
        <v>29056.294022742299</v>
      </c>
      <c r="I9919" s="10">
        <v>2747437.5226160898</v>
      </c>
      <c r="J9919" s="33">
        <f t="shared" si="616"/>
        <v>1.057577971602976E-2</v>
      </c>
      <c r="K9919" s="33">
        <f t="shared" si="617"/>
        <v>1.0520052782666434E-2</v>
      </c>
      <c r="L9919" s="33">
        <f t="shared" si="618"/>
        <v>0.89857306826399863</v>
      </c>
      <c r="M9919" s="33">
        <f t="shared" si="619"/>
        <v>0.88912003215677882</v>
      </c>
    </row>
    <row r="9920" spans="1:13" ht="27.6">
      <c r="A9920" t="s">
        <v>164</v>
      </c>
      <c r="B9920" t="s">
        <v>112</v>
      </c>
      <c r="C9920" s="14" t="s">
        <v>384</v>
      </c>
      <c r="D9920" t="s">
        <v>112</v>
      </c>
      <c r="E9920" t="s">
        <v>483</v>
      </c>
      <c r="F9920" s="20">
        <v>2038</v>
      </c>
      <c r="G9920" s="20">
        <v>68</v>
      </c>
      <c r="H9920" s="11">
        <v>30617.5439432817</v>
      </c>
      <c r="I9920" s="10">
        <v>2636380.5584201799</v>
      </c>
      <c r="J9920" s="33">
        <f t="shared" si="616"/>
        <v>1.1613476607348714E-2</v>
      </c>
      <c r="K9920" s="33">
        <f t="shared" si="617"/>
        <v>1.1546300488799233E-2</v>
      </c>
      <c r="L9920" s="33">
        <f t="shared" si="618"/>
        <v>0.88912003215677882</v>
      </c>
      <c r="M9920" s="33">
        <f t="shared" si="619"/>
        <v>0.87885398509488577</v>
      </c>
    </row>
    <row r="9921" spans="1:13" ht="27.6">
      <c r="A9921" t="s">
        <v>164</v>
      </c>
      <c r="B9921" t="s">
        <v>112</v>
      </c>
      <c r="C9921" s="14" t="s">
        <v>384</v>
      </c>
      <c r="D9921" t="s">
        <v>112</v>
      </c>
      <c r="E9921" t="s">
        <v>483</v>
      </c>
      <c r="F9921" s="20">
        <v>2038</v>
      </c>
      <c r="G9921" s="20">
        <v>69</v>
      </c>
      <c r="H9921" s="11">
        <v>32119.6883146377</v>
      </c>
      <c r="I9921" s="10">
        <v>2516525.5374914701</v>
      </c>
      <c r="J9921" s="33">
        <f t="shared" si="616"/>
        <v>1.2763505808351675E-2</v>
      </c>
      <c r="K9921" s="33">
        <f t="shared" si="617"/>
        <v>1.2682397709373405E-2</v>
      </c>
      <c r="L9921" s="33">
        <f t="shared" si="618"/>
        <v>0.87885398509488577</v>
      </c>
      <c r="M9921" s="33">
        <f t="shared" si="619"/>
        <v>0.86770800932744474</v>
      </c>
    </row>
    <row r="9922" spans="1:13" ht="27.6">
      <c r="A9922" t="s">
        <v>164</v>
      </c>
      <c r="B9922" t="s">
        <v>112</v>
      </c>
      <c r="C9922" s="14" t="s">
        <v>384</v>
      </c>
      <c r="D9922" t="s">
        <v>112</v>
      </c>
      <c r="E9922" t="s">
        <v>483</v>
      </c>
      <c r="F9922" s="20">
        <v>2039</v>
      </c>
      <c r="G9922" s="20">
        <v>30</v>
      </c>
      <c r="H9922" s="11">
        <v>787.12046016561203</v>
      </c>
      <c r="I9922" s="10">
        <v>4690492.19261041</v>
      </c>
      <c r="J9922" s="33">
        <f t="shared" ref="J9922:J9985" si="620">IF(I9922&gt;0,H9922/I9922,0)</f>
        <v>1.6781191138227951E-4</v>
      </c>
      <c r="K9922" s="33">
        <f t="shared" ref="K9922:K9985" si="621">1-EXP(-J9922)</f>
        <v>1.6779783175102647E-4</v>
      </c>
      <c r="L9922" s="33">
        <f t="shared" ref="L9922:L9985" si="622">IF(G9922=30,1,M9921)</f>
        <v>1</v>
      </c>
      <c r="M9922" s="33">
        <f t="shared" ref="M9922:M9985" si="623">L9922*(1-K9922)</f>
        <v>0.99983220216824897</v>
      </c>
    </row>
    <row r="9923" spans="1:13" ht="27.6">
      <c r="A9923" t="s">
        <v>164</v>
      </c>
      <c r="B9923" t="s">
        <v>112</v>
      </c>
      <c r="C9923" s="14" t="s">
        <v>384</v>
      </c>
      <c r="D9923" t="s">
        <v>112</v>
      </c>
      <c r="E9923" t="s">
        <v>483</v>
      </c>
      <c r="F9923" s="20">
        <v>2039</v>
      </c>
      <c r="G9923" s="20">
        <v>31</v>
      </c>
      <c r="H9923" s="11">
        <v>1005.06550804694</v>
      </c>
      <c r="I9923" s="10">
        <v>4647833.7277642302</v>
      </c>
      <c r="J9923" s="33">
        <f t="shared" si="620"/>
        <v>2.1624386045548393E-4</v>
      </c>
      <c r="K9923" s="33">
        <f t="shared" si="621"/>
        <v>2.162204814371016E-4</v>
      </c>
      <c r="L9923" s="33">
        <f t="shared" si="622"/>
        <v>0.99983220216824897</v>
      </c>
      <c r="M9923" s="33">
        <f t="shared" si="623"/>
        <v>0.99961601796813981</v>
      </c>
    </row>
    <row r="9924" spans="1:13" ht="27.6">
      <c r="A9924" t="s">
        <v>164</v>
      </c>
      <c r="B9924" t="s">
        <v>112</v>
      </c>
      <c r="C9924" s="14" t="s">
        <v>384</v>
      </c>
      <c r="D9924" t="s">
        <v>112</v>
      </c>
      <c r="E9924" t="s">
        <v>483</v>
      </c>
      <c r="F9924" s="20">
        <v>2039</v>
      </c>
      <c r="G9924" s="20">
        <v>32</v>
      </c>
      <c r="H9924" s="11">
        <v>1115.06370867544</v>
      </c>
      <c r="I9924" s="10">
        <v>4674174.1065904303</v>
      </c>
      <c r="J9924" s="33">
        <f t="shared" si="620"/>
        <v>2.3855844545953844E-4</v>
      </c>
      <c r="K9924" s="33">
        <f t="shared" si="621"/>
        <v>2.3852999265616681E-4</v>
      </c>
      <c r="L9924" s="33">
        <f t="shared" si="622"/>
        <v>0.99961601796813981</v>
      </c>
      <c r="M9924" s="33">
        <f t="shared" si="623"/>
        <v>0.99937757956671491</v>
      </c>
    </row>
    <row r="9925" spans="1:13" ht="27.6">
      <c r="A9925" t="s">
        <v>164</v>
      </c>
      <c r="B9925" t="s">
        <v>112</v>
      </c>
      <c r="C9925" s="14" t="s">
        <v>384</v>
      </c>
      <c r="D9925" t="s">
        <v>112</v>
      </c>
      <c r="E9925" t="s">
        <v>483</v>
      </c>
      <c r="F9925" s="20">
        <v>2039</v>
      </c>
      <c r="G9925" s="20">
        <v>33</v>
      </c>
      <c r="H9925" s="11">
        <v>1159.3820681264399</v>
      </c>
      <c r="I9925" s="10">
        <v>4591175.2857508203</v>
      </c>
      <c r="J9925" s="33">
        <f t="shared" si="620"/>
        <v>2.5252402619536224E-4</v>
      </c>
      <c r="K9925" s="33">
        <f t="shared" si="621"/>
        <v>2.524921446871442E-4</v>
      </c>
      <c r="L9925" s="33">
        <f t="shared" si="622"/>
        <v>0.99937757956671491</v>
      </c>
      <c r="M9925" s="33">
        <f t="shared" si="623"/>
        <v>0.99912524457829788</v>
      </c>
    </row>
    <row r="9926" spans="1:13" ht="27.6">
      <c r="A9926" t="s">
        <v>164</v>
      </c>
      <c r="B9926" t="s">
        <v>112</v>
      </c>
      <c r="C9926" s="14" t="s">
        <v>384</v>
      </c>
      <c r="D9926" t="s">
        <v>112</v>
      </c>
      <c r="E9926" t="s">
        <v>483</v>
      </c>
      <c r="F9926" s="20">
        <v>2039</v>
      </c>
      <c r="G9926" s="20">
        <v>34</v>
      </c>
      <c r="H9926" s="11">
        <v>1218.5323410365199</v>
      </c>
      <c r="I9926" s="10">
        <v>4530006.1050532702</v>
      </c>
      <c r="J9926" s="33">
        <f t="shared" si="620"/>
        <v>2.6899132424506759E-4</v>
      </c>
      <c r="K9926" s="33">
        <f t="shared" si="621"/>
        <v>2.6895514932245845E-4</v>
      </c>
      <c r="L9926" s="33">
        <f t="shared" si="622"/>
        <v>0.99912524457829788</v>
      </c>
      <c r="M9926" s="33">
        <f t="shared" si="623"/>
        <v>0.99885652469895048</v>
      </c>
    </row>
    <row r="9927" spans="1:13" ht="27.6">
      <c r="A9927" t="s">
        <v>164</v>
      </c>
      <c r="B9927" t="s">
        <v>112</v>
      </c>
      <c r="C9927" s="14" t="s">
        <v>384</v>
      </c>
      <c r="D9927" t="s">
        <v>112</v>
      </c>
      <c r="E9927" t="s">
        <v>483</v>
      </c>
      <c r="F9927" s="20">
        <v>2039</v>
      </c>
      <c r="G9927" s="20">
        <v>35</v>
      </c>
      <c r="H9927" s="11">
        <v>1582.4302658870099</v>
      </c>
      <c r="I9927" s="10">
        <v>4401188.0468133697</v>
      </c>
      <c r="J9927" s="33">
        <f t="shared" si="620"/>
        <v>3.5954616095823277E-4</v>
      </c>
      <c r="K9927" s="33">
        <f t="shared" si="621"/>
        <v>3.5948153198328558E-4</v>
      </c>
      <c r="L9927" s="33">
        <f t="shared" si="622"/>
        <v>0.99885652469895048</v>
      </c>
      <c r="M9927" s="33">
        <f t="shared" si="623"/>
        <v>0.99849745422522018</v>
      </c>
    </row>
    <row r="9928" spans="1:13" ht="27.6">
      <c r="A9928" t="s">
        <v>164</v>
      </c>
      <c r="B9928" t="s">
        <v>112</v>
      </c>
      <c r="C9928" s="14" t="s">
        <v>384</v>
      </c>
      <c r="D9928" t="s">
        <v>112</v>
      </c>
      <c r="E9928" t="s">
        <v>483</v>
      </c>
      <c r="F9928" s="20">
        <v>2039</v>
      </c>
      <c r="G9928" s="20">
        <v>36</v>
      </c>
      <c r="H9928" s="11">
        <v>1808.9549931480501</v>
      </c>
      <c r="I9928" s="10">
        <v>4334793.9504371304</v>
      </c>
      <c r="J9928" s="33">
        <f t="shared" si="620"/>
        <v>4.1731049130158335E-4</v>
      </c>
      <c r="K9928" s="33">
        <f t="shared" si="621"/>
        <v>4.1722342938954604E-4</v>
      </c>
      <c r="L9928" s="33">
        <f t="shared" si="622"/>
        <v>0.99849745422522018</v>
      </c>
      <c r="M9928" s="33">
        <f t="shared" si="623"/>
        <v>0.9980808576931316</v>
      </c>
    </row>
    <row r="9929" spans="1:13" ht="27.6">
      <c r="A9929" t="s">
        <v>164</v>
      </c>
      <c r="B9929" t="s">
        <v>112</v>
      </c>
      <c r="C9929" s="14" t="s">
        <v>384</v>
      </c>
      <c r="D9929" t="s">
        <v>112</v>
      </c>
      <c r="E9929" t="s">
        <v>483</v>
      </c>
      <c r="F9929" s="20">
        <v>2039</v>
      </c>
      <c r="G9929" s="20">
        <v>37</v>
      </c>
      <c r="H9929" s="11">
        <v>2082.5053192801902</v>
      </c>
      <c r="I9929" s="10">
        <v>4311595.5162286004</v>
      </c>
      <c r="J9929" s="33">
        <f t="shared" si="620"/>
        <v>4.8300108659120702E-4</v>
      </c>
      <c r="K9929" s="33">
        <f t="shared" si="621"/>
        <v>4.8288446034405741E-4</v>
      </c>
      <c r="L9929" s="33">
        <f t="shared" si="622"/>
        <v>0.9980808576931316</v>
      </c>
      <c r="M9929" s="33">
        <f t="shared" si="623"/>
        <v>0.99759889995678475</v>
      </c>
    </row>
    <row r="9930" spans="1:13" ht="27.6">
      <c r="A9930" t="s">
        <v>164</v>
      </c>
      <c r="B9930" t="s">
        <v>112</v>
      </c>
      <c r="C9930" s="14" t="s">
        <v>384</v>
      </c>
      <c r="D9930" t="s">
        <v>112</v>
      </c>
      <c r="E9930" t="s">
        <v>483</v>
      </c>
      <c r="F9930" s="20">
        <v>2039</v>
      </c>
      <c r="G9930" s="20">
        <v>38</v>
      </c>
      <c r="H9930" s="11">
        <v>2231.2832457050299</v>
      </c>
      <c r="I9930" s="10">
        <v>4290050.0640918203</v>
      </c>
      <c r="J9930" s="33">
        <f t="shared" si="620"/>
        <v>5.2010657506799517E-4</v>
      </c>
      <c r="K9930" s="33">
        <f t="shared" si="621"/>
        <v>5.1997134308934267E-4</v>
      </c>
      <c r="L9930" s="33">
        <f t="shared" si="622"/>
        <v>0.99759889995678475</v>
      </c>
      <c r="M9930" s="33">
        <f t="shared" si="623"/>
        <v>0.99708017711690977</v>
      </c>
    </row>
    <row r="9931" spans="1:13" ht="27.6">
      <c r="A9931" t="s">
        <v>164</v>
      </c>
      <c r="B9931" t="s">
        <v>112</v>
      </c>
      <c r="C9931" s="14" t="s">
        <v>384</v>
      </c>
      <c r="D9931" t="s">
        <v>112</v>
      </c>
      <c r="E9931" t="s">
        <v>483</v>
      </c>
      <c r="F9931" s="20">
        <v>2039</v>
      </c>
      <c r="G9931" s="20">
        <v>39</v>
      </c>
      <c r="H9931" s="11">
        <v>2396.7488616928699</v>
      </c>
      <c r="I9931" s="10">
        <v>4267960.7553628199</v>
      </c>
      <c r="J9931" s="33">
        <f t="shared" si="620"/>
        <v>5.6156768983437431E-4</v>
      </c>
      <c r="K9931" s="33">
        <f t="shared" si="621"/>
        <v>5.6141004021093011E-4</v>
      </c>
      <c r="L9931" s="33">
        <f t="shared" si="622"/>
        <v>0.99708017711690977</v>
      </c>
      <c r="M9931" s="33">
        <f t="shared" si="623"/>
        <v>0.99652040629458105</v>
      </c>
    </row>
    <row r="9932" spans="1:13" ht="27.6">
      <c r="A9932" t="s">
        <v>164</v>
      </c>
      <c r="B9932" t="s">
        <v>112</v>
      </c>
      <c r="C9932" s="14" t="s">
        <v>384</v>
      </c>
      <c r="D9932" t="s">
        <v>112</v>
      </c>
      <c r="E9932" t="s">
        <v>483</v>
      </c>
      <c r="F9932" s="20">
        <v>2039</v>
      </c>
      <c r="G9932" s="20">
        <v>40</v>
      </c>
      <c r="H9932" s="11">
        <v>3231.8992090362399</v>
      </c>
      <c r="I9932" s="10">
        <v>4284880.0818247497</v>
      </c>
      <c r="J9932" s="33">
        <f t="shared" si="620"/>
        <v>7.5425662966509678E-4</v>
      </c>
      <c r="K9932" s="33">
        <f t="shared" si="621"/>
        <v>7.5397224963635878E-4</v>
      </c>
      <c r="L9932" s="33">
        <f t="shared" si="622"/>
        <v>0.99652040629458105</v>
      </c>
      <c r="M9932" s="33">
        <f t="shared" si="623"/>
        <v>0.9957690575620386</v>
      </c>
    </row>
    <row r="9933" spans="1:13" ht="27.6">
      <c r="A9933" t="s">
        <v>164</v>
      </c>
      <c r="B9933" t="s">
        <v>112</v>
      </c>
      <c r="C9933" s="14" t="s">
        <v>384</v>
      </c>
      <c r="D9933" t="s">
        <v>112</v>
      </c>
      <c r="E9933" t="s">
        <v>483</v>
      </c>
      <c r="F9933" s="20">
        <v>2039</v>
      </c>
      <c r="G9933" s="20">
        <v>41</v>
      </c>
      <c r="H9933" s="11">
        <v>3623.3457380406599</v>
      </c>
      <c r="I9933" s="10">
        <v>4339418.4134296998</v>
      </c>
      <c r="J9933" s="33">
        <f t="shared" si="620"/>
        <v>8.3498418286355447E-4</v>
      </c>
      <c r="K9933" s="33">
        <f t="shared" si="621"/>
        <v>8.3463568057540183E-4</v>
      </c>
      <c r="L9933" s="33">
        <f t="shared" si="622"/>
        <v>0.9957690575620386</v>
      </c>
      <c r="M9933" s="33">
        <f t="shared" si="623"/>
        <v>0.99493795317698441</v>
      </c>
    </row>
    <row r="9934" spans="1:13" ht="27.6">
      <c r="A9934" t="s">
        <v>164</v>
      </c>
      <c r="B9934" t="s">
        <v>112</v>
      </c>
      <c r="C9934" s="14" t="s">
        <v>384</v>
      </c>
      <c r="D9934" t="s">
        <v>112</v>
      </c>
      <c r="E9934" t="s">
        <v>483</v>
      </c>
      <c r="F9934" s="20">
        <v>2039</v>
      </c>
      <c r="G9934" s="20">
        <v>42</v>
      </c>
      <c r="H9934" s="11">
        <v>4257.5059763500703</v>
      </c>
      <c r="I9934" s="10">
        <v>4471067.0658782702</v>
      </c>
      <c r="J9934" s="33">
        <f t="shared" si="620"/>
        <v>9.5223487226169597E-4</v>
      </c>
      <c r="K9934" s="33">
        <f t="shared" si="621"/>
        <v>9.5178164050813141E-4</v>
      </c>
      <c r="L9934" s="33">
        <f t="shared" si="622"/>
        <v>0.99493795317698441</v>
      </c>
      <c r="M9934" s="33">
        <f t="shared" si="623"/>
        <v>0.99399098949970577</v>
      </c>
    </row>
    <row r="9935" spans="1:13" ht="27.6">
      <c r="A9935" t="s">
        <v>164</v>
      </c>
      <c r="B9935" t="s">
        <v>112</v>
      </c>
      <c r="C9935" s="14" t="s">
        <v>384</v>
      </c>
      <c r="D9935" t="s">
        <v>112</v>
      </c>
      <c r="E9935" t="s">
        <v>483</v>
      </c>
      <c r="F9935" s="20">
        <v>2039</v>
      </c>
      <c r="G9935" s="20">
        <v>43</v>
      </c>
      <c r="H9935" s="11">
        <v>4572.5672245484202</v>
      </c>
      <c r="I9935" s="10">
        <v>4423492.2251254199</v>
      </c>
      <c r="J9935" s="33">
        <f t="shared" si="620"/>
        <v>1.0337007486022592E-3</v>
      </c>
      <c r="K9935" s="33">
        <f t="shared" si="621"/>
        <v>1.0331666640271964E-3</v>
      </c>
      <c r="L9935" s="33">
        <f t="shared" si="622"/>
        <v>0.99399098949970577</v>
      </c>
      <c r="M9935" s="33">
        <f t="shared" si="623"/>
        <v>0.99296403114501131</v>
      </c>
    </row>
    <row r="9936" spans="1:13" ht="27.6">
      <c r="A9936" t="s">
        <v>164</v>
      </c>
      <c r="B9936" t="s">
        <v>112</v>
      </c>
      <c r="C9936" s="14" t="s">
        <v>384</v>
      </c>
      <c r="D9936" t="s">
        <v>112</v>
      </c>
      <c r="E9936" t="s">
        <v>483</v>
      </c>
      <c r="F9936" s="20">
        <v>2039</v>
      </c>
      <c r="G9936" s="20">
        <v>44</v>
      </c>
      <c r="H9936" s="11">
        <v>4889.6725972712302</v>
      </c>
      <c r="I9936" s="10">
        <v>4345767.9190781899</v>
      </c>
      <c r="J9936" s="33">
        <f t="shared" si="620"/>
        <v>1.1251573227841424E-3</v>
      </c>
      <c r="K9936" s="33">
        <f t="shared" si="621"/>
        <v>1.1245245706211771E-3</v>
      </c>
      <c r="L9936" s="33">
        <f t="shared" si="622"/>
        <v>0.99296403114501131</v>
      </c>
      <c r="M9936" s="33">
        <f t="shared" si="623"/>
        <v>0.99184741869424564</v>
      </c>
    </row>
    <row r="9937" spans="1:13" ht="27.6">
      <c r="A9937" t="s">
        <v>164</v>
      </c>
      <c r="B9937" t="s">
        <v>112</v>
      </c>
      <c r="C9937" s="14" t="s">
        <v>384</v>
      </c>
      <c r="D9937" t="s">
        <v>112</v>
      </c>
      <c r="E9937" t="s">
        <v>483</v>
      </c>
      <c r="F9937" s="20">
        <v>2039</v>
      </c>
      <c r="G9937" s="20">
        <v>45</v>
      </c>
      <c r="H9937" s="11">
        <v>6184.3533154788902</v>
      </c>
      <c r="I9937" s="10">
        <v>4282980.8718836801</v>
      </c>
      <c r="J9937" s="33">
        <f t="shared" si="620"/>
        <v>1.443936711479866E-3</v>
      </c>
      <c r="K9937" s="33">
        <f t="shared" si="621"/>
        <v>1.4428947364422129E-3</v>
      </c>
      <c r="L9937" s="33">
        <f t="shared" si="622"/>
        <v>0.99184741869424564</v>
      </c>
      <c r="M9937" s="33">
        <f t="shared" si="623"/>
        <v>0.99041628727445796</v>
      </c>
    </row>
    <row r="9938" spans="1:13" ht="27.6">
      <c r="A9938" t="s">
        <v>164</v>
      </c>
      <c r="B9938" t="s">
        <v>112</v>
      </c>
      <c r="C9938" s="14" t="s">
        <v>384</v>
      </c>
      <c r="D9938" t="s">
        <v>112</v>
      </c>
      <c r="E9938" t="s">
        <v>483</v>
      </c>
      <c r="F9938" s="20">
        <v>2039</v>
      </c>
      <c r="G9938" s="20">
        <v>46</v>
      </c>
      <c r="H9938" s="11">
        <v>6664.4192350257699</v>
      </c>
      <c r="I9938" s="10">
        <v>4222152.0183430603</v>
      </c>
      <c r="J9938" s="33">
        <f t="shared" si="620"/>
        <v>1.5784413270939382E-3</v>
      </c>
      <c r="K9938" s="33">
        <f t="shared" si="621"/>
        <v>1.5771962437655107E-3</v>
      </c>
      <c r="L9938" s="33">
        <f t="shared" si="622"/>
        <v>0.99041628727445796</v>
      </c>
      <c r="M9938" s="33">
        <f t="shared" si="623"/>
        <v>0.98885420642640454</v>
      </c>
    </row>
    <row r="9939" spans="1:13" ht="27.6">
      <c r="A9939" t="s">
        <v>164</v>
      </c>
      <c r="B9939" t="s">
        <v>112</v>
      </c>
      <c r="C9939" s="14" t="s">
        <v>384</v>
      </c>
      <c r="D9939" t="s">
        <v>112</v>
      </c>
      <c r="E9939" t="s">
        <v>483</v>
      </c>
      <c r="F9939" s="20">
        <v>2039</v>
      </c>
      <c r="G9939" s="20">
        <v>47</v>
      </c>
      <c r="H9939" s="11">
        <v>7335.2513844650803</v>
      </c>
      <c r="I9939" s="10">
        <v>4250750.6878626598</v>
      </c>
      <c r="J9939" s="33">
        <f t="shared" si="620"/>
        <v>1.7256366988093938E-3</v>
      </c>
      <c r="K9939" s="33">
        <f t="shared" si="621"/>
        <v>1.7241486438717146E-3</v>
      </c>
      <c r="L9939" s="33">
        <f t="shared" si="622"/>
        <v>0.98885420642640454</v>
      </c>
      <c r="M9939" s="33">
        <f t="shared" si="623"/>
        <v>0.98714927478740766</v>
      </c>
    </row>
    <row r="9940" spans="1:13" ht="27.6">
      <c r="A9940" t="s">
        <v>164</v>
      </c>
      <c r="B9940" t="s">
        <v>112</v>
      </c>
      <c r="C9940" s="14" t="s">
        <v>384</v>
      </c>
      <c r="D9940" t="s">
        <v>112</v>
      </c>
      <c r="E9940" t="s">
        <v>483</v>
      </c>
      <c r="F9940" s="20">
        <v>2039</v>
      </c>
      <c r="G9940" s="20">
        <v>48</v>
      </c>
      <c r="H9940" s="11">
        <v>8051.0910222439597</v>
      </c>
      <c r="I9940" s="10">
        <v>4258997.2316995701</v>
      </c>
      <c r="J9940" s="33">
        <f t="shared" si="620"/>
        <v>1.8903724478428786E-3</v>
      </c>
      <c r="K9940" s="33">
        <f t="shared" si="621"/>
        <v>1.8885868191920174E-3</v>
      </c>
      <c r="L9940" s="33">
        <f t="shared" si="622"/>
        <v>0.98714927478740766</v>
      </c>
      <c r="M9940" s="33">
        <f t="shared" si="623"/>
        <v>0.98528495767846924</v>
      </c>
    </row>
    <row r="9941" spans="1:13" ht="27.6">
      <c r="A9941" t="s">
        <v>164</v>
      </c>
      <c r="B9941" t="s">
        <v>112</v>
      </c>
      <c r="C9941" s="14" t="s">
        <v>384</v>
      </c>
      <c r="D9941" t="s">
        <v>112</v>
      </c>
      <c r="E9941" t="s">
        <v>483</v>
      </c>
      <c r="F9941" s="20">
        <v>2039</v>
      </c>
      <c r="G9941" s="20">
        <v>49</v>
      </c>
      <c r="H9941" s="11">
        <v>11885.4353705468</v>
      </c>
      <c r="I9941" s="10">
        <v>6265448.7025570897</v>
      </c>
      <c r="J9941" s="33">
        <f t="shared" si="620"/>
        <v>1.8969807167515474E-3</v>
      </c>
      <c r="K9941" s="33">
        <f t="shared" si="621"/>
        <v>1.8951825860178406E-3</v>
      </c>
      <c r="L9941" s="33">
        <f t="shared" si="622"/>
        <v>0.98528495767846924</v>
      </c>
      <c r="M9941" s="33">
        <f t="shared" si="623"/>
        <v>0.98341766278441167</v>
      </c>
    </row>
    <row r="9942" spans="1:13" ht="27.6">
      <c r="A9942" t="s">
        <v>164</v>
      </c>
      <c r="B9942" t="s">
        <v>112</v>
      </c>
      <c r="C9942" s="14" t="s">
        <v>384</v>
      </c>
      <c r="D9942" t="s">
        <v>112</v>
      </c>
      <c r="E9942" t="s">
        <v>483</v>
      </c>
      <c r="F9942" s="20">
        <v>2039</v>
      </c>
      <c r="G9942" s="20">
        <v>50</v>
      </c>
      <c r="H9942" s="11">
        <v>9998.9797618266693</v>
      </c>
      <c r="I9942" s="10">
        <v>4197006.2989594797</v>
      </c>
      <c r="J9942" s="33">
        <f t="shared" si="620"/>
        <v>2.382407613804538E-3</v>
      </c>
      <c r="K9942" s="33">
        <f t="shared" si="621"/>
        <v>2.3795719331480836E-3</v>
      </c>
      <c r="L9942" s="33">
        <f t="shared" si="622"/>
        <v>0.98341766278441167</v>
      </c>
      <c r="M9942" s="33">
        <f t="shared" si="623"/>
        <v>0.98107754971548777</v>
      </c>
    </row>
    <row r="9943" spans="1:13" ht="27.6">
      <c r="A9943" t="s">
        <v>164</v>
      </c>
      <c r="B9943" t="s">
        <v>112</v>
      </c>
      <c r="C9943" s="14" t="s">
        <v>384</v>
      </c>
      <c r="D9943" t="s">
        <v>112</v>
      </c>
      <c r="E9943" t="s">
        <v>483</v>
      </c>
      <c r="F9943" s="20">
        <v>2039</v>
      </c>
      <c r="G9943" s="20">
        <v>51</v>
      </c>
      <c r="H9943" s="11">
        <v>10860.615410501199</v>
      </c>
      <c r="I9943" s="10">
        <v>4167472.4417293202</v>
      </c>
      <c r="J9943" s="33">
        <f t="shared" si="620"/>
        <v>2.6060437261090836E-3</v>
      </c>
      <c r="K9943" s="33">
        <f t="shared" si="621"/>
        <v>2.6026509420457034E-3</v>
      </c>
      <c r="L9943" s="33">
        <f t="shared" si="622"/>
        <v>0.98107754971548777</v>
      </c>
      <c r="M9943" s="33">
        <f t="shared" si="623"/>
        <v>0.97852414730650084</v>
      </c>
    </row>
    <row r="9944" spans="1:13" ht="27.6">
      <c r="A9944" t="s">
        <v>164</v>
      </c>
      <c r="B9944" t="s">
        <v>112</v>
      </c>
      <c r="C9944" s="14" t="s">
        <v>384</v>
      </c>
      <c r="D9944" t="s">
        <v>112</v>
      </c>
      <c r="E9944" t="s">
        <v>483</v>
      </c>
      <c r="F9944" s="20">
        <v>2039</v>
      </c>
      <c r="G9944" s="20">
        <v>52</v>
      </c>
      <c r="H9944" s="11">
        <v>11468.7786644474</v>
      </c>
      <c r="I9944" s="10">
        <v>4026242.12653055</v>
      </c>
      <c r="J9944" s="33">
        <f t="shared" si="620"/>
        <v>2.8485069461856118E-3</v>
      </c>
      <c r="K9944" s="33">
        <f t="shared" si="621"/>
        <v>2.8444537996596964E-3</v>
      </c>
      <c r="L9944" s="33">
        <f t="shared" si="622"/>
        <v>0.97852414730650084</v>
      </c>
      <c r="M9944" s="33">
        <f t="shared" si="623"/>
        <v>0.97574078057763614</v>
      </c>
    </row>
    <row r="9945" spans="1:13" ht="27.6">
      <c r="A9945" t="s">
        <v>164</v>
      </c>
      <c r="B9945" t="s">
        <v>112</v>
      </c>
      <c r="C9945" s="14" t="s">
        <v>384</v>
      </c>
      <c r="D9945" t="s">
        <v>112</v>
      </c>
      <c r="E9945" t="s">
        <v>483</v>
      </c>
      <c r="F9945" s="20">
        <v>2039</v>
      </c>
      <c r="G9945" s="20">
        <v>53</v>
      </c>
      <c r="H9945" s="11">
        <v>12365.7042315829</v>
      </c>
      <c r="I9945" s="10">
        <v>3978222.1092299302</v>
      </c>
      <c r="J9945" s="33">
        <f t="shared" si="620"/>
        <v>3.108349381220584E-3</v>
      </c>
      <c r="K9945" s="33">
        <f t="shared" si="621"/>
        <v>3.1035234647891485E-3</v>
      </c>
      <c r="L9945" s="33">
        <f t="shared" si="622"/>
        <v>0.97574078057763614</v>
      </c>
      <c r="M9945" s="33">
        <f t="shared" si="623"/>
        <v>0.97271254616956171</v>
      </c>
    </row>
    <row r="9946" spans="1:13" ht="27.6">
      <c r="A9946" t="s">
        <v>164</v>
      </c>
      <c r="B9946" t="s">
        <v>112</v>
      </c>
      <c r="C9946" s="14" t="s">
        <v>384</v>
      </c>
      <c r="D9946" t="s">
        <v>112</v>
      </c>
      <c r="E9946" t="s">
        <v>483</v>
      </c>
      <c r="F9946" s="20">
        <v>2039</v>
      </c>
      <c r="G9946" s="20">
        <v>54</v>
      </c>
      <c r="H9946" s="11">
        <v>13621.0428785518</v>
      </c>
      <c r="I9946" s="10">
        <v>4018367.6383785699</v>
      </c>
      <c r="J9946" s="33">
        <f t="shared" si="620"/>
        <v>3.3896955441458697E-3</v>
      </c>
      <c r="K9946" s="33">
        <f t="shared" si="621"/>
        <v>3.3839570119950091E-3</v>
      </c>
      <c r="L9946" s="33">
        <f t="shared" si="622"/>
        <v>0.97271254616956171</v>
      </c>
      <c r="M9946" s="33">
        <f t="shared" si="623"/>
        <v>0.96942092872829566</v>
      </c>
    </row>
    <row r="9947" spans="1:13" ht="27.6">
      <c r="A9947" t="s">
        <v>164</v>
      </c>
      <c r="B9947" t="s">
        <v>112</v>
      </c>
      <c r="C9947" s="14" t="s">
        <v>384</v>
      </c>
      <c r="D9947" t="s">
        <v>112</v>
      </c>
      <c r="E9947" t="s">
        <v>483</v>
      </c>
      <c r="F9947" s="20">
        <v>2039</v>
      </c>
      <c r="G9947" s="20">
        <v>55</v>
      </c>
      <c r="H9947" s="11">
        <v>14987.8151181471</v>
      </c>
      <c r="I9947" s="10">
        <v>4080424.6921668798</v>
      </c>
      <c r="J9947" s="33">
        <f t="shared" si="620"/>
        <v>3.6731017599513473E-3</v>
      </c>
      <c r="K9947" s="33">
        <f t="shared" si="621"/>
        <v>3.666364173486536E-3</v>
      </c>
      <c r="L9947" s="33">
        <f t="shared" si="622"/>
        <v>0.96942092872829566</v>
      </c>
      <c r="M9947" s="33">
        <f t="shared" si="623"/>
        <v>0.96586667856617814</v>
      </c>
    </row>
    <row r="9948" spans="1:13" ht="27.6">
      <c r="A9948" t="s">
        <v>164</v>
      </c>
      <c r="B9948" t="s">
        <v>112</v>
      </c>
      <c r="C9948" s="14" t="s">
        <v>384</v>
      </c>
      <c r="D9948" t="s">
        <v>112</v>
      </c>
      <c r="E9948" t="s">
        <v>483</v>
      </c>
      <c r="F9948" s="20">
        <v>2039</v>
      </c>
      <c r="G9948" s="20">
        <v>56</v>
      </c>
      <c r="H9948" s="11">
        <v>16165.072116531501</v>
      </c>
      <c r="I9948" s="10">
        <v>4037018.4729729099</v>
      </c>
      <c r="J9948" s="33">
        <f t="shared" si="620"/>
        <v>4.0042105887683355E-3</v>
      </c>
      <c r="K9948" s="33">
        <f t="shared" si="621"/>
        <v>3.9962044272324748E-3</v>
      </c>
      <c r="L9948" s="33">
        <f t="shared" si="622"/>
        <v>0.96586667856617814</v>
      </c>
      <c r="M9948" s="33">
        <f t="shared" si="623"/>
        <v>0.9620068778691756</v>
      </c>
    </row>
    <row r="9949" spans="1:13" ht="27.6">
      <c r="A9949" t="s">
        <v>164</v>
      </c>
      <c r="B9949" t="s">
        <v>112</v>
      </c>
      <c r="C9949" s="14" t="s">
        <v>384</v>
      </c>
      <c r="D9949" t="s">
        <v>112</v>
      </c>
      <c r="E9949" t="s">
        <v>483</v>
      </c>
      <c r="F9949" s="20">
        <v>2039</v>
      </c>
      <c r="G9949" s="20">
        <v>57</v>
      </c>
      <c r="H9949" s="11">
        <v>16997.149787155398</v>
      </c>
      <c r="I9949" s="10">
        <v>3886614.70055799</v>
      </c>
      <c r="J9949" s="33">
        <f t="shared" si="620"/>
        <v>4.3732530998545254E-3</v>
      </c>
      <c r="K9949" s="33">
        <f t="shared" si="621"/>
        <v>4.3637043532833708E-3</v>
      </c>
      <c r="L9949" s="33">
        <f t="shared" si="622"/>
        <v>0.9620068778691756</v>
      </c>
      <c r="M9949" s="33">
        <f t="shared" si="623"/>
        <v>0.95780896426832929</v>
      </c>
    </row>
    <row r="9950" spans="1:13" ht="27.6">
      <c r="A9950" t="s">
        <v>164</v>
      </c>
      <c r="B9950" t="s">
        <v>112</v>
      </c>
      <c r="C9950" s="14" t="s">
        <v>384</v>
      </c>
      <c r="D9950" t="s">
        <v>112</v>
      </c>
      <c r="E9950" t="s">
        <v>483</v>
      </c>
      <c r="F9950" s="20">
        <v>2039</v>
      </c>
      <c r="G9950" s="20">
        <v>58</v>
      </c>
      <c r="H9950" s="11">
        <v>18126.557243050502</v>
      </c>
      <c r="I9950" s="10">
        <v>3794251.1410481599</v>
      </c>
      <c r="J9950" s="33">
        <f t="shared" si="620"/>
        <v>4.7773741297585928E-3</v>
      </c>
      <c r="K9950" s="33">
        <f t="shared" si="621"/>
        <v>4.7659806288637974E-3</v>
      </c>
      <c r="L9950" s="33">
        <f t="shared" si="622"/>
        <v>0.95780896426832929</v>
      </c>
      <c r="M9950" s="33">
        <f t="shared" si="623"/>
        <v>0.95324406529847439</v>
      </c>
    </row>
    <row r="9951" spans="1:13" ht="27.6">
      <c r="A9951" t="s">
        <v>164</v>
      </c>
      <c r="B9951" t="s">
        <v>112</v>
      </c>
      <c r="C9951" s="14" t="s">
        <v>384</v>
      </c>
      <c r="D9951" t="s">
        <v>112</v>
      </c>
      <c r="E9951" t="s">
        <v>483</v>
      </c>
      <c r="F9951" s="20">
        <v>2039</v>
      </c>
      <c r="G9951" s="20">
        <v>59</v>
      </c>
      <c r="H9951" s="11">
        <v>19413.157080561901</v>
      </c>
      <c r="I9951" s="10">
        <v>3715485.9200056698</v>
      </c>
      <c r="J9951" s="33">
        <f t="shared" si="620"/>
        <v>5.2249308700198964E-3</v>
      </c>
      <c r="K9951" s="33">
        <f t="shared" si="621"/>
        <v>5.2113046610511304E-3</v>
      </c>
      <c r="L9951" s="33">
        <f t="shared" si="622"/>
        <v>0.95324406529847439</v>
      </c>
      <c r="M9951" s="33">
        <f t="shared" si="623"/>
        <v>0.94827642005786517</v>
      </c>
    </row>
    <row r="9952" spans="1:13" ht="27.6">
      <c r="A9952" t="s">
        <v>164</v>
      </c>
      <c r="B9952" t="s">
        <v>112</v>
      </c>
      <c r="C9952" s="14" t="s">
        <v>384</v>
      </c>
      <c r="D9952" t="s">
        <v>112</v>
      </c>
      <c r="E9952" t="s">
        <v>483</v>
      </c>
      <c r="F9952" s="20">
        <v>2039</v>
      </c>
      <c r="G9952" s="20">
        <v>60</v>
      </c>
      <c r="H9952" s="11">
        <v>20746.295124305801</v>
      </c>
      <c r="I9952" s="10">
        <v>3630303.81524242</v>
      </c>
      <c r="J9952" s="33">
        <f t="shared" si="620"/>
        <v>5.7147545164674962E-3</v>
      </c>
      <c r="K9952" s="33">
        <f t="shared" si="621"/>
        <v>5.6984563682940248E-3</v>
      </c>
      <c r="L9952" s="33">
        <f t="shared" si="622"/>
        <v>0.94827642005786517</v>
      </c>
      <c r="M9952" s="33">
        <f t="shared" si="623"/>
        <v>0.94287270825308334</v>
      </c>
    </row>
    <row r="9953" spans="1:13" ht="27.6">
      <c r="A9953" t="s">
        <v>164</v>
      </c>
      <c r="B9953" t="s">
        <v>112</v>
      </c>
      <c r="C9953" s="14" t="s">
        <v>384</v>
      </c>
      <c r="D9953" t="s">
        <v>112</v>
      </c>
      <c r="E9953" t="s">
        <v>483</v>
      </c>
      <c r="F9953" s="20">
        <v>2039</v>
      </c>
      <c r="G9953" s="20">
        <v>61</v>
      </c>
      <c r="H9953" s="11">
        <v>22073.152854616099</v>
      </c>
      <c r="I9953" s="10">
        <v>3525613.2900271202</v>
      </c>
      <c r="J9953" s="33">
        <f t="shared" si="620"/>
        <v>6.2607980622986321E-3</v>
      </c>
      <c r="K9953" s="33">
        <f t="shared" si="621"/>
        <v>6.2412401035398801E-3</v>
      </c>
      <c r="L9953" s="33">
        <f t="shared" si="622"/>
        <v>0.94287270825308334</v>
      </c>
      <c r="M9953" s="33">
        <f t="shared" si="623"/>
        <v>0.93698801329380088</v>
      </c>
    </row>
    <row r="9954" spans="1:13" ht="27.6">
      <c r="A9954" t="s">
        <v>164</v>
      </c>
      <c r="B9954" t="s">
        <v>112</v>
      </c>
      <c r="C9954" s="14" t="s">
        <v>384</v>
      </c>
      <c r="D9954" t="s">
        <v>112</v>
      </c>
      <c r="E9954" t="s">
        <v>483</v>
      </c>
      <c r="F9954" s="20">
        <v>2039</v>
      </c>
      <c r="G9954" s="20">
        <v>62</v>
      </c>
      <c r="H9954" s="11">
        <v>23597.096845074899</v>
      </c>
      <c r="I9954" s="10">
        <v>3435035.1762660099</v>
      </c>
      <c r="J9954" s="33">
        <f t="shared" si="620"/>
        <v>6.8695357206576494E-3</v>
      </c>
      <c r="K9954" s="33">
        <f t="shared" si="621"/>
        <v>6.8459943969818582E-3</v>
      </c>
      <c r="L9954" s="33">
        <f t="shared" si="622"/>
        <v>0.93698801329380088</v>
      </c>
      <c r="M9954" s="33">
        <f t="shared" si="623"/>
        <v>0.93057339860475241</v>
      </c>
    </row>
    <row r="9955" spans="1:13" ht="27.6">
      <c r="A9955" t="s">
        <v>164</v>
      </c>
      <c r="B9955" t="s">
        <v>112</v>
      </c>
      <c r="C9955" s="14" t="s">
        <v>384</v>
      </c>
      <c r="D9955" t="s">
        <v>112</v>
      </c>
      <c r="E9955" t="s">
        <v>483</v>
      </c>
      <c r="F9955" s="20">
        <v>2039</v>
      </c>
      <c r="G9955" s="20">
        <v>63</v>
      </c>
      <c r="H9955" s="11">
        <v>25090.452377104</v>
      </c>
      <c r="I9955" s="10">
        <v>3332610.39876435</v>
      </c>
      <c r="J9955" s="33">
        <f t="shared" si="620"/>
        <v>7.5287685552463384E-3</v>
      </c>
      <c r="K9955" s="33">
        <f t="shared" si="621"/>
        <v>7.500498368321229E-3</v>
      </c>
      <c r="L9955" s="33">
        <f t="shared" si="622"/>
        <v>0.93057339860475241</v>
      </c>
      <c r="M9955" s="33">
        <f t="shared" si="623"/>
        <v>0.92359363434691433</v>
      </c>
    </row>
    <row r="9956" spans="1:13" ht="27.6">
      <c r="A9956" t="s">
        <v>164</v>
      </c>
      <c r="B9956" t="s">
        <v>112</v>
      </c>
      <c r="C9956" s="14" t="s">
        <v>384</v>
      </c>
      <c r="D9956" t="s">
        <v>112</v>
      </c>
      <c r="E9956" t="s">
        <v>483</v>
      </c>
      <c r="F9956" s="20">
        <v>2039</v>
      </c>
      <c r="G9956" s="20">
        <v>64</v>
      </c>
      <c r="H9956" s="11">
        <v>26635.266996799</v>
      </c>
      <c r="I9956" s="10">
        <v>3228099.3770294199</v>
      </c>
      <c r="J9956" s="33">
        <f t="shared" si="620"/>
        <v>8.2510678532175356E-3</v>
      </c>
      <c r="K9956" s="33">
        <f t="shared" si="621"/>
        <v>8.2171212223381973E-3</v>
      </c>
      <c r="L9956" s="33">
        <f t="shared" si="622"/>
        <v>0.92359363434691433</v>
      </c>
      <c r="M9956" s="33">
        <f t="shared" si="623"/>
        <v>0.91600435349330578</v>
      </c>
    </row>
    <row r="9957" spans="1:13" ht="27.6">
      <c r="A9957" t="s">
        <v>164</v>
      </c>
      <c r="B9957" t="s">
        <v>112</v>
      </c>
      <c r="C9957" s="14" t="s">
        <v>384</v>
      </c>
      <c r="D9957" t="s">
        <v>112</v>
      </c>
      <c r="E9957" t="s">
        <v>483</v>
      </c>
      <c r="F9957" s="20">
        <v>2039</v>
      </c>
      <c r="G9957" s="20">
        <v>65</v>
      </c>
      <c r="H9957" s="11">
        <v>26895.4676795224</v>
      </c>
      <c r="I9957" s="10">
        <v>3098038.0300657102</v>
      </c>
      <c r="J9957" s="33">
        <f t="shared" si="620"/>
        <v>8.6814517505945342E-3</v>
      </c>
      <c r="K9957" s="33">
        <f t="shared" si="621"/>
        <v>8.643876762114755E-3</v>
      </c>
      <c r="L9957" s="33">
        <f t="shared" si="622"/>
        <v>0.91600435349330578</v>
      </c>
      <c r="M9957" s="33">
        <f t="shared" si="623"/>
        <v>0.90808652474814899</v>
      </c>
    </row>
    <row r="9958" spans="1:13" ht="27.6">
      <c r="A9958" t="s">
        <v>164</v>
      </c>
      <c r="B9958" t="s">
        <v>112</v>
      </c>
      <c r="C9958" s="14" t="s">
        <v>384</v>
      </c>
      <c r="D9958" t="s">
        <v>112</v>
      </c>
      <c r="E9958" t="s">
        <v>483</v>
      </c>
      <c r="F9958" s="20">
        <v>2039</v>
      </c>
      <c r="G9958" s="20">
        <v>66</v>
      </c>
      <c r="H9958" s="11">
        <v>28755.483159347299</v>
      </c>
      <c r="I9958" s="10">
        <v>3019497.8222978902</v>
      </c>
      <c r="J9958" s="33">
        <f t="shared" si="620"/>
        <v>9.5232667323018223E-3</v>
      </c>
      <c r="K9958" s="33">
        <f t="shared" si="621"/>
        <v>9.4780640339298117E-3</v>
      </c>
      <c r="L9958" s="33">
        <f t="shared" si="622"/>
        <v>0.90808652474814899</v>
      </c>
      <c r="M9958" s="33">
        <f t="shared" si="623"/>
        <v>0.89947962251823721</v>
      </c>
    </row>
    <row r="9959" spans="1:13" ht="27.6">
      <c r="A9959" t="s">
        <v>164</v>
      </c>
      <c r="B9959" t="s">
        <v>112</v>
      </c>
      <c r="C9959" s="14" t="s">
        <v>384</v>
      </c>
      <c r="D9959" t="s">
        <v>112</v>
      </c>
      <c r="E9959" t="s">
        <v>483</v>
      </c>
      <c r="F9959" s="20">
        <v>2039</v>
      </c>
      <c r="G9959" s="20">
        <v>67</v>
      </c>
      <c r="H9959" s="11">
        <v>29275.877847943299</v>
      </c>
      <c r="I9959" s="10">
        <v>2798400.5268323598</v>
      </c>
      <c r="J9959" s="33">
        <f t="shared" si="620"/>
        <v>1.0461646775446412E-2</v>
      </c>
      <c r="K9959" s="33">
        <f t="shared" si="621"/>
        <v>1.0407114081751878E-2</v>
      </c>
      <c r="L9959" s="33">
        <f t="shared" si="622"/>
        <v>0.89947962251823721</v>
      </c>
      <c r="M9959" s="33">
        <f t="shared" si="623"/>
        <v>0.89011863547247883</v>
      </c>
    </row>
    <row r="9960" spans="1:13" ht="27.6">
      <c r="A9960" t="s">
        <v>164</v>
      </c>
      <c r="B9960" t="s">
        <v>112</v>
      </c>
      <c r="C9960" s="14" t="s">
        <v>384</v>
      </c>
      <c r="D9960" t="s">
        <v>112</v>
      </c>
      <c r="E9960" t="s">
        <v>483</v>
      </c>
      <c r="F9960" s="20">
        <v>2039</v>
      </c>
      <c r="G9960" s="20">
        <v>68</v>
      </c>
      <c r="H9960" s="11">
        <v>30804.6518120941</v>
      </c>
      <c r="I9960" s="10">
        <v>2681386.7198702302</v>
      </c>
      <c r="J9960" s="33">
        <f t="shared" si="620"/>
        <v>1.1488328626310546E-2</v>
      </c>
      <c r="K9960" s="33">
        <f t="shared" si="621"/>
        <v>1.1422589763043334E-2</v>
      </c>
      <c r="L9960" s="33">
        <f t="shared" si="622"/>
        <v>0.89011863547247883</v>
      </c>
      <c r="M9960" s="33">
        <f t="shared" si="623"/>
        <v>0.87995117545903678</v>
      </c>
    </row>
    <row r="9961" spans="1:13" ht="27.6">
      <c r="A9961" t="s">
        <v>164</v>
      </c>
      <c r="B9961" t="s">
        <v>112</v>
      </c>
      <c r="C9961" s="14" t="s">
        <v>384</v>
      </c>
      <c r="D9961" t="s">
        <v>112</v>
      </c>
      <c r="E9961" t="s">
        <v>483</v>
      </c>
      <c r="F9961" s="20">
        <v>2039</v>
      </c>
      <c r="G9961" s="20">
        <v>69</v>
      </c>
      <c r="H9961" s="11">
        <v>32412.471311382898</v>
      </c>
      <c r="I9961" s="10">
        <v>2566846.4335664101</v>
      </c>
      <c r="J9961" s="33">
        <f t="shared" si="620"/>
        <v>1.2627351168160297E-2</v>
      </c>
      <c r="K9961" s="33">
        <f t="shared" si="621"/>
        <v>1.25479606845742E-2</v>
      </c>
      <c r="L9961" s="33">
        <f t="shared" si="622"/>
        <v>0.87995117545903678</v>
      </c>
      <c r="M9961" s="33">
        <f t="shared" si="623"/>
        <v>0.86890958270503194</v>
      </c>
    </row>
    <row r="9962" spans="1:13" ht="27.6">
      <c r="A9962" t="s">
        <v>164</v>
      </c>
      <c r="B9962" t="s">
        <v>112</v>
      </c>
      <c r="C9962" s="14" t="s">
        <v>384</v>
      </c>
      <c r="D9962" t="s">
        <v>112</v>
      </c>
      <c r="E9962" t="s">
        <v>483</v>
      </c>
      <c r="F9962" s="20">
        <v>2040</v>
      </c>
      <c r="G9962" s="20">
        <v>30</v>
      </c>
      <c r="H9962" s="11">
        <v>801.29219801537204</v>
      </c>
      <c r="I9962" s="10">
        <v>4755770.9886483997</v>
      </c>
      <c r="J9962" s="33">
        <f t="shared" si="620"/>
        <v>1.6848839019540363E-4</v>
      </c>
      <c r="K9962" s="33">
        <f t="shared" si="621"/>
        <v>1.6847419682375353E-4</v>
      </c>
      <c r="L9962" s="33">
        <f t="shared" si="622"/>
        <v>1</v>
      </c>
      <c r="M9962" s="33">
        <f t="shared" si="623"/>
        <v>0.99983152580317625</v>
      </c>
    </row>
    <row r="9963" spans="1:13" ht="27.6">
      <c r="A9963" t="s">
        <v>164</v>
      </c>
      <c r="B9963" t="s">
        <v>112</v>
      </c>
      <c r="C9963" s="14" t="s">
        <v>384</v>
      </c>
      <c r="D9963" t="s">
        <v>112</v>
      </c>
      <c r="E9963" t="s">
        <v>483</v>
      </c>
      <c r="F9963" s="20">
        <v>2040</v>
      </c>
      <c r="G9963" s="20">
        <v>31</v>
      </c>
      <c r="H9963" s="11">
        <v>1016.7829974065201</v>
      </c>
      <c r="I9963" s="10">
        <v>4684888.6923501398</v>
      </c>
      <c r="J9963" s="33">
        <f t="shared" si="620"/>
        <v>2.1703461153021724E-4</v>
      </c>
      <c r="K9963" s="33">
        <f t="shared" si="621"/>
        <v>2.1701106122273828E-4</v>
      </c>
      <c r="L9963" s="33">
        <f t="shared" si="622"/>
        <v>0.99983152580317625</v>
      </c>
      <c r="M9963" s="33">
        <f t="shared" si="623"/>
        <v>0.9996145513027177</v>
      </c>
    </row>
    <row r="9964" spans="1:13" ht="27.6">
      <c r="A9964" t="s">
        <v>164</v>
      </c>
      <c r="B9964" t="s">
        <v>112</v>
      </c>
      <c r="C9964" s="14" t="s">
        <v>384</v>
      </c>
      <c r="D9964" t="s">
        <v>112</v>
      </c>
      <c r="E9964" t="s">
        <v>483</v>
      </c>
      <c r="F9964" s="20">
        <v>2040</v>
      </c>
      <c r="G9964" s="20">
        <v>32</v>
      </c>
      <c r="H9964" s="11">
        <v>1061.29964240548</v>
      </c>
      <c r="I9964" s="10">
        <v>4642359.1997221103</v>
      </c>
      <c r="J9964" s="33">
        <f t="shared" si="620"/>
        <v>2.2861213377650935E-4</v>
      </c>
      <c r="K9964" s="33">
        <f t="shared" si="621"/>
        <v>2.2858600401387541E-4</v>
      </c>
      <c r="L9964" s="33">
        <f t="shared" si="622"/>
        <v>0.9996145513027177</v>
      </c>
      <c r="M9964" s="33">
        <f t="shared" si="623"/>
        <v>0.99938605340688125</v>
      </c>
    </row>
    <row r="9965" spans="1:13" ht="27.6">
      <c r="A9965" t="s">
        <v>164</v>
      </c>
      <c r="B9965" t="s">
        <v>112</v>
      </c>
      <c r="C9965" s="14" t="s">
        <v>384</v>
      </c>
      <c r="D9965" t="s">
        <v>112</v>
      </c>
      <c r="E9965" t="s">
        <v>483</v>
      </c>
      <c r="F9965" s="20">
        <v>2040</v>
      </c>
      <c r="G9965" s="20">
        <v>33</v>
      </c>
      <c r="H9965" s="11">
        <v>1182.3501758463599</v>
      </c>
      <c r="I9965" s="10">
        <v>4668387.5515394304</v>
      </c>
      <c r="J9965" s="33">
        <f t="shared" si="620"/>
        <v>2.5326735683211914E-4</v>
      </c>
      <c r="K9965" s="33">
        <f t="shared" si="621"/>
        <v>2.5323528736254097E-4</v>
      </c>
      <c r="L9965" s="33">
        <f t="shared" si="622"/>
        <v>0.99938605340688125</v>
      </c>
      <c r="M9965" s="33">
        <f t="shared" si="623"/>
        <v>0.99913297359246067</v>
      </c>
    </row>
    <row r="9966" spans="1:13" ht="27.6">
      <c r="A9966" t="s">
        <v>164</v>
      </c>
      <c r="B9966" t="s">
        <v>112</v>
      </c>
      <c r="C9966" s="14" t="s">
        <v>384</v>
      </c>
      <c r="D9966" t="s">
        <v>112</v>
      </c>
      <c r="E9966" t="s">
        <v>483</v>
      </c>
      <c r="F9966" s="20">
        <v>2040</v>
      </c>
      <c r="G9966" s="20">
        <v>34</v>
      </c>
      <c r="H9966" s="11">
        <v>1236.5969362825299</v>
      </c>
      <c r="I9966" s="10">
        <v>4585223.5252088103</v>
      </c>
      <c r="J9966" s="33">
        <f t="shared" si="620"/>
        <v>2.6969174555698796E-4</v>
      </c>
      <c r="K9966" s="33">
        <f t="shared" si="621"/>
        <v>2.6965538200718342E-4</v>
      </c>
      <c r="L9966" s="33">
        <f t="shared" si="622"/>
        <v>0.99913297359246067</v>
      </c>
      <c r="M9966" s="33">
        <f t="shared" si="623"/>
        <v>0.99886355200879062</v>
      </c>
    </row>
    <row r="9967" spans="1:13" ht="27.6">
      <c r="A9967" t="s">
        <v>164</v>
      </c>
      <c r="B9967" t="s">
        <v>112</v>
      </c>
      <c r="C9967" s="14" t="s">
        <v>384</v>
      </c>
      <c r="D9967" t="s">
        <v>112</v>
      </c>
      <c r="E9967" t="s">
        <v>483</v>
      </c>
      <c r="F9967" s="20">
        <v>2040</v>
      </c>
      <c r="G9967" s="20">
        <v>35</v>
      </c>
      <c r="H9967" s="11">
        <v>1625.39808136698</v>
      </c>
      <c r="I9967" s="10">
        <v>4523820.4156846898</v>
      </c>
      <c r="J9967" s="33">
        <f t="shared" si="620"/>
        <v>3.5929765817659511E-4</v>
      </c>
      <c r="K9967" s="33">
        <f t="shared" si="621"/>
        <v>3.5923311850294404E-4</v>
      </c>
      <c r="L9967" s="33">
        <f t="shared" si="622"/>
        <v>0.99886355200879062</v>
      </c>
      <c r="M9967" s="33">
        <f t="shared" si="623"/>
        <v>0.99850472714004357</v>
      </c>
    </row>
    <row r="9968" spans="1:13" ht="27.6">
      <c r="A9968" t="s">
        <v>164</v>
      </c>
      <c r="B9968" t="s">
        <v>112</v>
      </c>
      <c r="C9968" s="14" t="s">
        <v>384</v>
      </c>
      <c r="D9968" t="s">
        <v>112</v>
      </c>
      <c r="E9968" t="s">
        <v>483</v>
      </c>
      <c r="F9968" s="20">
        <v>2040</v>
      </c>
      <c r="G9968" s="20">
        <v>36</v>
      </c>
      <c r="H9968" s="11">
        <v>1831.82077180022</v>
      </c>
      <c r="I9968" s="10">
        <v>4394472.8565535797</v>
      </c>
      <c r="J9968" s="33">
        <f t="shared" si="620"/>
        <v>4.1684653235902526E-4</v>
      </c>
      <c r="K9968" s="33">
        <f t="shared" si="621"/>
        <v>4.1675966391396813E-4</v>
      </c>
      <c r="L9968" s="33">
        <f t="shared" si="622"/>
        <v>0.99850472714004357</v>
      </c>
      <c r="M9968" s="33">
        <f t="shared" si="623"/>
        <v>0.99808859064554423</v>
      </c>
    </row>
    <row r="9969" spans="1:13" ht="27.6">
      <c r="A9969" t="s">
        <v>164</v>
      </c>
      <c r="B9969" t="s">
        <v>112</v>
      </c>
      <c r="C9969" s="14" t="s">
        <v>384</v>
      </c>
      <c r="D9969" t="s">
        <v>112</v>
      </c>
      <c r="E9969" t="s">
        <v>483</v>
      </c>
      <c r="F9969" s="20">
        <v>2040</v>
      </c>
      <c r="G9969" s="20">
        <v>37</v>
      </c>
      <c r="H9969" s="11">
        <v>1940.0144843712901</v>
      </c>
      <c r="I9969" s="10">
        <v>4328027.5903645502</v>
      </c>
      <c r="J9969" s="33">
        <f t="shared" si="620"/>
        <v>4.4824448177972049E-4</v>
      </c>
      <c r="K9969" s="33">
        <f t="shared" si="621"/>
        <v>4.4814403523074642E-4</v>
      </c>
      <c r="L9969" s="33">
        <f t="shared" si="622"/>
        <v>0.99808859064554423</v>
      </c>
      <c r="M9969" s="33">
        <f t="shared" si="623"/>
        <v>0.99764130319701461</v>
      </c>
    </row>
    <row r="9970" spans="1:13" ht="27.6">
      <c r="A9970" t="s">
        <v>164</v>
      </c>
      <c r="B9970" t="s">
        <v>112</v>
      </c>
      <c r="C9970" s="14" t="s">
        <v>384</v>
      </c>
      <c r="D9970" t="s">
        <v>112</v>
      </c>
      <c r="E9970" t="s">
        <v>483</v>
      </c>
      <c r="F9970" s="20">
        <v>2040</v>
      </c>
      <c r="G9970" s="20">
        <v>38</v>
      </c>
      <c r="H9970" s="11">
        <v>2233.2464325075698</v>
      </c>
      <c r="I9970" s="10">
        <v>4304229.3923953101</v>
      </c>
      <c r="J9970" s="33">
        <f t="shared" si="620"/>
        <v>5.1884930586024473E-4</v>
      </c>
      <c r="K9970" s="33">
        <f t="shared" si="621"/>
        <v>5.187147268355119E-4</v>
      </c>
      <c r="L9970" s="33">
        <f t="shared" si="622"/>
        <v>0.99764130319701461</v>
      </c>
      <c r="M9970" s="33">
        <f t="shared" si="623"/>
        <v>0.9971238119609469</v>
      </c>
    </row>
    <row r="9971" spans="1:13" ht="27.6">
      <c r="A9971" t="s">
        <v>164</v>
      </c>
      <c r="B9971" t="s">
        <v>112</v>
      </c>
      <c r="C9971" s="14" t="s">
        <v>384</v>
      </c>
      <c r="D9971" t="s">
        <v>112</v>
      </c>
      <c r="E9971" t="s">
        <v>483</v>
      </c>
      <c r="F9971" s="20">
        <v>2040</v>
      </c>
      <c r="G9971" s="20">
        <v>39</v>
      </c>
      <c r="H9971" s="11">
        <v>2397.7408878300998</v>
      </c>
      <c r="I9971" s="10">
        <v>4282190.36243835</v>
      </c>
      <c r="J9971" s="33">
        <f t="shared" si="620"/>
        <v>5.599332782732215E-4</v>
      </c>
      <c r="K9971" s="33">
        <f t="shared" si="621"/>
        <v>5.5977654488992279E-4</v>
      </c>
      <c r="L9971" s="33">
        <f t="shared" si="622"/>
        <v>0.9971238119609469</v>
      </c>
      <c r="M9971" s="33">
        <f t="shared" si="623"/>
        <v>0.99656564543865989</v>
      </c>
    </row>
    <row r="9972" spans="1:13" ht="27.6">
      <c r="A9972" t="s">
        <v>164</v>
      </c>
      <c r="B9972" t="s">
        <v>112</v>
      </c>
      <c r="C9972" s="14" t="s">
        <v>384</v>
      </c>
      <c r="D9972" t="s">
        <v>112</v>
      </c>
      <c r="E9972" t="s">
        <v>483</v>
      </c>
      <c r="F9972" s="20">
        <v>2040</v>
      </c>
      <c r="G9972" s="20">
        <v>40</v>
      </c>
      <c r="H9972" s="11">
        <v>3201.8181832147902</v>
      </c>
      <c r="I9972" s="10">
        <v>4259552.9197251303</v>
      </c>
      <c r="J9972" s="33">
        <f t="shared" si="620"/>
        <v>7.5167940005811782E-4</v>
      </c>
      <c r="K9972" s="33">
        <f t="shared" si="621"/>
        <v>7.5139695987047617E-4</v>
      </c>
      <c r="L9972" s="33">
        <f t="shared" si="622"/>
        <v>0.99656564543865989</v>
      </c>
      <c r="M9972" s="33">
        <f t="shared" si="623"/>
        <v>0.9958168290423659</v>
      </c>
    </row>
    <row r="9973" spans="1:13" ht="27.6">
      <c r="A9973" t="s">
        <v>164</v>
      </c>
      <c r="B9973" t="s">
        <v>112</v>
      </c>
      <c r="C9973" s="14" t="s">
        <v>384</v>
      </c>
      <c r="D9973" t="s">
        <v>112</v>
      </c>
      <c r="E9973" t="s">
        <v>483</v>
      </c>
      <c r="F9973" s="20">
        <v>2040</v>
      </c>
      <c r="G9973" s="20">
        <v>41</v>
      </c>
      <c r="H9973" s="11">
        <v>3557.2600018701801</v>
      </c>
      <c r="I9973" s="10">
        <v>4275075.3543972401</v>
      </c>
      <c r="J9973" s="33">
        <f t="shared" si="620"/>
        <v>8.32092935674518E-4</v>
      </c>
      <c r="K9973" s="33">
        <f t="shared" si="621"/>
        <v>8.317468423483243E-4</v>
      </c>
      <c r="L9973" s="33">
        <f t="shared" si="622"/>
        <v>0.9958168290423659</v>
      </c>
      <c r="M9973" s="33">
        <f t="shared" si="623"/>
        <v>0.99498856153925264</v>
      </c>
    </row>
    <row r="9974" spans="1:13" ht="27.6">
      <c r="A9974" t="s">
        <v>164</v>
      </c>
      <c r="B9974" t="s">
        <v>112</v>
      </c>
      <c r="C9974" s="14" t="s">
        <v>384</v>
      </c>
      <c r="D9974" t="s">
        <v>112</v>
      </c>
      <c r="E9974" t="s">
        <v>483</v>
      </c>
      <c r="F9974" s="20">
        <v>2040</v>
      </c>
      <c r="G9974" s="20">
        <v>42</v>
      </c>
      <c r="H9974" s="11">
        <v>3908.8751452889801</v>
      </c>
      <c r="I9974" s="10">
        <v>4329378.5498764496</v>
      </c>
      <c r="J9974" s="33">
        <f t="shared" si="620"/>
        <v>9.0287210976285049E-4</v>
      </c>
      <c r="K9974" s="33">
        <f t="shared" si="621"/>
        <v>9.0246464337884191E-4</v>
      </c>
      <c r="L9974" s="33">
        <f t="shared" si="622"/>
        <v>0.99498856153925264</v>
      </c>
      <c r="M9974" s="33">
        <f t="shared" si="623"/>
        <v>0.99409061954189704</v>
      </c>
    </row>
    <row r="9975" spans="1:13" ht="27.6">
      <c r="A9975" t="s">
        <v>164</v>
      </c>
      <c r="B9975" t="s">
        <v>112</v>
      </c>
      <c r="C9975" s="14" t="s">
        <v>384</v>
      </c>
      <c r="D9975" t="s">
        <v>112</v>
      </c>
      <c r="E9975" t="s">
        <v>483</v>
      </c>
      <c r="F9975" s="20">
        <v>2040</v>
      </c>
      <c r="G9975" s="20">
        <v>43</v>
      </c>
      <c r="H9975" s="11">
        <v>4593.1376003266796</v>
      </c>
      <c r="I9975" s="10">
        <v>4459630.8093093904</v>
      </c>
      <c r="J9975" s="33">
        <f t="shared" si="620"/>
        <v>1.0299367361842142E-3</v>
      </c>
      <c r="K9975" s="33">
        <f t="shared" si="621"/>
        <v>1.0294065333846802E-3</v>
      </c>
      <c r="L9975" s="33">
        <f t="shared" si="622"/>
        <v>0.99409061954189704</v>
      </c>
      <c r="M9975" s="33">
        <f t="shared" si="623"/>
        <v>0.9930672961633642</v>
      </c>
    </row>
    <row r="9976" spans="1:13" ht="27.6">
      <c r="A9976" t="s">
        <v>164</v>
      </c>
      <c r="B9976" t="s">
        <v>112</v>
      </c>
      <c r="C9976" s="14" t="s">
        <v>384</v>
      </c>
      <c r="D9976" t="s">
        <v>112</v>
      </c>
      <c r="E9976" t="s">
        <v>483</v>
      </c>
      <c r="F9976" s="20">
        <v>2040</v>
      </c>
      <c r="G9976" s="20">
        <v>44</v>
      </c>
      <c r="H9976" s="11">
        <v>4943.2480914427897</v>
      </c>
      <c r="I9976" s="10">
        <v>4411230.18326787</v>
      </c>
      <c r="J9976" s="33">
        <f t="shared" si="620"/>
        <v>1.1206053382099405E-3</v>
      </c>
      <c r="K9976" s="33">
        <f t="shared" si="621"/>
        <v>1.1199776945167716E-3</v>
      </c>
      <c r="L9976" s="33">
        <f t="shared" si="622"/>
        <v>0.9930672961633642</v>
      </c>
      <c r="M9976" s="33">
        <f t="shared" si="623"/>
        <v>0.99195508294250712</v>
      </c>
    </row>
    <row r="9977" spans="1:13" ht="27.6">
      <c r="A9977" t="s">
        <v>164</v>
      </c>
      <c r="B9977" t="s">
        <v>112</v>
      </c>
      <c r="C9977" s="14" t="s">
        <v>384</v>
      </c>
      <c r="D9977" t="s">
        <v>112</v>
      </c>
      <c r="E9977" t="s">
        <v>483</v>
      </c>
      <c r="F9977" s="20">
        <v>2040</v>
      </c>
      <c r="G9977" s="20">
        <v>45</v>
      </c>
      <c r="H9977" s="11">
        <v>6225.0197142758898</v>
      </c>
      <c r="I9977" s="10">
        <v>4332677.6103056502</v>
      </c>
      <c r="J9977" s="33">
        <f t="shared" si="620"/>
        <v>1.4367604225777471E-3</v>
      </c>
      <c r="K9977" s="33">
        <f t="shared" si="621"/>
        <v>1.4357287764570348E-3</v>
      </c>
      <c r="L9977" s="33">
        <f t="shared" si="622"/>
        <v>0.99195508294250712</v>
      </c>
      <c r="M9977" s="33">
        <f t="shared" si="623"/>
        <v>0.99053090448497372</v>
      </c>
    </row>
    <row r="9978" spans="1:13" ht="27.6">
      <c r="A9978" t="s">
        <v>164</v>
      </c>
      <c r="B9978" t="s">
        <v>112</v>
      </c>
      <c r="C9978" s="14" t="s">
        <v>384</v>
      </c>
      <c r="D9978" t="s">
        <v>112</v>
      </c>
      <c r="E9978" t="s">
        <v>483</v>
      </c>
      <c r="F9978" s="20">
        <v>2040</v>
      </c>
      <c r="G9978" s="20">
        <v>46</v>
      </c>
      <c r="H9978" s="11">
        <v>6701.1523591362302</v>
      </c>
      <c r="I9978" s="10">
        <v>4267951.54561707</v>
      </c>
      <c r="J9978" s="33">
        <f t="shared" si="620"/>
        <v>1.5701097558190207E-3</v>
      </c>
      <c r="K9978" s="33">
        <f t="shared" si="621"/>
        <v>1.5688777783606778E-3</v>
      </c>
      <c r="L9978" s="33">
        <f t="shared" si="622"/>
        <v>0.99053090448497372</v>
      </c>
      <c r="M9978" s="33">
        <f t="shared" si="623"/>
        <v>0.98897688256014771</v>
      </c>
    </row>
    <row r="9979" spans="1:13" ht="27.6">
      <c r="A9979" t="s">
        <v>164</v>
      </c>
      <c r="B9979" t="s">
        <v>112</v>
      </c>
      <c r="C9979" s="14" t="s">
        <v>384</v>
      </c>
      <c r="D9979" t="s">
        <v>112</v>
      </c>
      <c r="E9979" t="s">
        <v>483</v>
      </c>
      <c r="F9979" s="20">
        <v>2040</v>
      </c>
      <c r="G9979" s="20">
        <v>47</v>
      </c>
      <c r="H9979" s="11">
        <v>7229.7240680089799</v>
      </c>
      <c r="I9979" s="10">
        <v>4206934.4265739601</v>
      </c>
      <c r="J9979" s="33">
        <f t="shared" si="620"/>
        <v>1.7185254950352808E-3</v>
      </c>
      <c r="K9979" s="33">
        <f t="shared" si="621"/>
        <v>1.7170496756289122E-3</v>
      </c>
      <c r="L9979" s="33">
        <f t="shared" si="622"/>
        <v>0.98897688256014771</v>
      </c>
      <c r="M9979" s="33">
        <f t="shared" si="623"/>
        <v>0.98727876012474336</v>
      </c>
    </row>
    <row r="9980" spans="1:13" ht="27.6">
      <c r="A9980" t="s">
        <v>164</v>
      </c>
      <c r="B9980" t="s">
        <v>112</v>
      </c>
      <c r="C9980" s="14" t="s">
        <v>384</v>
      </c>
      <c r="D9980" t="s">
        <v>112</v>
      </c>
      <c r="E9980" t="s">
        <v>483</v>
      </c>
      <c r="F9980" s="20">
        <v>2040</v>
      </c>
      <c r="G9980" s="20">
        <v>48</v>
      </c>
      <c r="H9980" s="11">
        <v>7960.1885008419804</v>
      </c>
      <c r="I9980" s="10">
        <v>4234013.4555377997</v>
      </c>
      <c r="J9980" s="33">
        <f t="shared" si="620"/>
        <v>1.8800574406372277E-3</v>
      </c>
      <c r="K9980" s="33">
        <f t="shared" si="621"/>
        <v>1.8782912396736462E-3</v>
      </c>
      <c r="L9980" s="33">
        <f t="shared" si="622"/>
        <v>0.98727876012474336</v>
      </c>
      <c r="M9980" s="33">
        <f t="shared" si="623"/>
        <v>0.98542436307848524</v>
      </c>
    </row>
    <row r="9981" spans="1:13" ht="27.6">
      <c r="A9981" t="s">
        <v>164</v>
      </c>
      <c r="B9981" t="s">
        <v>112</v>
      </c>
      <c r="C9981" s="14" t="s">
        <v>384</v>
      </c>
      <c r="D9981" t="s">
        <v>112</v>
      </c>
      <c r="E9981" t="s">
        <v>483</v>
      </c>
      <c r="F9981" s="20">
        <v>2040</v>
      </c>
      <c r="G9981" s="20">
        <v>49</v>
      </c>
      <c r="H9981" s="11">
        <v>8735.4572144541708</v>
      </c>
      <c r="I9981" s="10">
        <v>4240641.8881740198</v>
      </c>
      <c r="J9981" s="33">
        <f t="shared" si="620"/>
        <v>2.0599374917308982E-3</v>
      </c>
      <c r="K9981" s="33">
        <f t="shared" si="621"/>
        <v>2.0578172765827185E-3</v>
      </c>
      <c r="L9981" s="33">
        <f t="shared" si="622"/>
        <v>0.98542436307848524</v>
      </c>
      <c r="M9981" s="33">
        <f t="shared" si="623"/>
        <v>0.9833965397993768</v>
      </c>
    </row>
    <row r="9982" spans="1:13" ht="27.6">
      <c r="A9982" t="s">
        <v>164</v>
      </c>
      <c r="B9982" t="s">
        <v>112</v>
      </c>
      <c r="C9982" s="14" t="s">
        <v>384</v>
      </c>
      <c r="D9982" t="s">
        <v>112</v>
      </c>
      <c r="E9982" t="s">
        <v>483</v>
      </c>
      <c r="F9982" s="20">
        <v>2040</v>
      </c>
      <c r="G9982" s="20">
        <v>50</v>
      </c>
      <c r="H9982" s="11">
        <v>13543.754533933999</v>
      </c>
      <c r="I9982" s="10">
        <v>6237690.3615581105</v>
      </c>
      <c r="J9982" s="33">
        <f t="shared" si="620"/>
        <v>2.171277147291888E-3</v>
      </c>
      <c r="K9982" s="33">
        <f t="shared" si="621"/>
        <v>2.168921630201992E-3</v>
      </c>
      <c r="L9982" s="33">
        <f t="shared" si="622"/>
        <v>0.9833965397993768</v>
      </c>
      <c r="M9982" s="33">
        <f t="shared" si="623"/>
        <v>0.98126362977314019</v>
      </c>
    </row>
    <row r="9983" spans="1:13" ht="27.6">
      <c r="A9983" t="s">
        <v>164</v>
      </c>
      <c r="B9983" t="s">
        <v>112</v>
      </c>
      <c r="C9983" s="14" t="s">
        <v>384</v>
      </c>
      <c r="D9983" t="s">
        <v>112</v>
      </c>
      <c r="E9983" t="s">
        <v>483</v>
      </c>
      <c r="F9983" s="20">
        <v>2040</v>
      </c>
      <c r="G9983" s="20">
        <v>51</v>
      </c>
      <c r="H9983" s="11">
        <v>10806.599109725899</v>
      </c>
      <c r="I9983" s="10">
        <v>4174581.6129282098</v>
      </c>
      <c r="J9983" s="33">
        <f t="shared" si="620"/>
        <v>2.5886663890482046E-3</v>
      </c>
      <c r="K9983" s="33">
        <f t="shared" si="621"/>
        <v>2.585318681533666E-3</v>
      </c>
      <c r="L9983" s="33">
        <f t="shared" si="622"/>
        <v>0.98126362977314019</v>
      </c>
      <c r="M9983" s="33">
        <f t="shared" si="623"/>
        <v>0.97872675057957814</v>
      </c>
    </row>
    <row r="9984" spans="1:13" ht="27.6">
      <c r="A9984" t="s">
        <v>164</v>
      </c>
      <c r="B9984" t="s">
        <v>112</v>
      </c>
      <c r="C9984" s="14" t="s">
        <v>384</v>
      </c>
      <c r="D9984" t="s">
        <v>112</v>
      </c>
      <c r="E9984" t="s">
        <v>483</v>
      </c>
      <c r="F9984" s="20">
        <v>2040</v>
      </c>
      <c r="G9984" s="20">
        <v>52</v>
      </c>
      <c r="H9984" s="11">
        <v>11720.9283646401</v>
      </c>
      <c r="I9984" s="10">
        <v>4143845.1313865702</v>
      </c>
      <c r="J9984" s="33">
        <f t="shared" si="620"/>
        <v>2.8285150610148804E-3</v>
      </c>
      <c r="K9984" s="33">
        <f t="shared" si="621"/>
        <v>2.8245185812121321E-3</v>
      </c>
      <c r="L9984" s="33">
        <f t="shared" si="622"/>
        <v>0.97872675057957814</v>
      </c>
      <c r="M9984" s="33">
        <f t="shared" si="623"/>
        <v>0.97596231868663674</v>
      </c>
    </row>
    <row r="9985" spans="1:13" ht="27.6">
      <c r="A9985" t="s">
        <v>164</v>
      </c>
      <c r="B9985" t="s">
        <v>112</v>
      </c>
      <c r="C9985" s="14" t="s">
        <v>384</v>
      </c>
      <c r="D9985" t="s">
        <v>112</v>
      </c>
      <c r="E9985" t="s">
        <v>483</v>
      </c>
      <c r="F9985" s="20">
        <v>2040</v>
      </c>
      <c r="G9985" s="20">
        <v>53</v>
      </c>
      <c r="H9985" s="11">
        <v>12355.0830727511</v>
      </c>
      <c r="I9985" s="10">
        <v>4001290.5817961502</v>
      </c>
      <c r="J9985" s="33">
        <f t="shared" si="620"/>
        <v>3.0877745117938904E-3</v>
      </c>
      <c r="K9985" s="33">
        <f t="shared" si="621"/>
        <v>3.0830122389452486E-3</v>
      </c>
      <c r="L9985" s="33">
        <f t="shared" si="622"/>
        <v>0.97596231868663674</v>
      </c>
      <c r="M9985" s="33">
        <f t="shared" si="623"/>
        <v>0.9729534149133765</v>
      </c>
    </row>
    <row r="9986" spans="1:13" ht="27.6">
      <c r="A9986" t="s">
        <v>164</v>
      </c>
      <c r="B9986" t="s">
        <v>112</v>
      </c>
      <c r="C9986" s="14" t="s">
        <v>384</v>
      </c>
      <c r="D9986" t="s">
        <v>112</v>
      </c>
      <c r="E9986" t="s">
        <v>483</v>
      </c>
      <c r="F9986" s="20">
        <v>2040</v>
      </c>
      <c r="G9986" s="20">
        <v>54</v>
      </c>
      <c r="H9986" s="11">
        <v>13299.065658063801</v>
      </c>
      <c r="I9986" s="10">
        <v>3951313.6949682399</v>
      </c>
      <c r="J9986" s="33">
        <f t="shared" ref="J9986:J10049" si="624">IF(I9986&gt;0,H9986/I9986,0)</f>
        <v>3.365732686574432E-3</v>
      </c>
      <c r="K9986" s="33">
        <f t="shared" ref="K9986:K10049" si="625">1-EXP(-J9986)</f>
        <v>3.3600749575634081E-3</v>
      </c>
      <c r="L9986" s="33">
        <f t="shared" ref="L9986:L10049" si="626">IF(G9986=30,1,M9985)</f>
        <v>0.9729534149133765</v>
      </c>
      <c r="M9986" s="33">
        <f t="shared" ref="M9986:M10049" si="627">L9986*(1-K9986)</f>
        <v>0.96968421850905029</v>
      </c>
    </row>
    <row r="9987" spans="1:13" ht="27.6">
      <c r="A9987" t="s">
        <v>164</v>
      </c>
      <c r="B9987" t="s">
        <v>112</v>
      </c>
      <c r="C9987" s="14" t="s">
        <v>384</v>
      </c>
      <c r="D9987" t="s">
        <v>112</v>
      </c>
      <c r="E9987" t="s">
        <v>483</v>
      </c>
      <c r="F9987" s="20">
        <v>2040</v>
      </c>
      <c r="G9987" s="20">
        <v>55</v>
      </c>
      <c r="H9987" s="11">
        <v>14521.1878222338</v>
      </c>
      <c r="I9987" s="10">
        <v>3988725.3622825299</v>
      </c>
      <c r="J9987" s="33">
        <f t="shared" si="624"/>
        <v>3.6405584499615978E-3</v>
      </c>
      <c r="K9987" s="33">
        <f t="shared" si="625"/>
        <v>3.633939651524809E-3</v>
      </c>
      <c r="L9987" s="33">
        <f t="shared" si="626"/>
        <v>0.96968421850905029</v>
      </c>
      <c r="M9987" s="33">
        <f t="shared" si="627"/>
        <v>0.96616044457795236</v>
      </c>
    </row>
    <row r="9988" spans="1:13" ht="27.6">
      <c r="A9988" t="s">
        <v>164</v>
      </c>
      <c r="B9988" t="s">
        <v>112</v>
      </c>
      <c r="C9988" s="14" t="s">
        <v>384</v>
      </c>
      <c r="D9988" t="s">
        <v>112</v>
      </c>
      <c r="E9988" t="s">
        <v>483</v>
      </c>
      <c r="F9988" s="20">
        <v>2040</v>
      </c>
      <c r="G9988" s="20">
        <v>56</v>
      </c>
      <c r="H9988" s="11">
        <v>16059.8791311517</v>
      </c>
      <c r="I9988" s="10">
        <v>4047392.2421416799</v>
      </c>
      <c r="J9988" s="33">
        <f t="shared" si="624"/>
        <v>3.9679571858480429E-3</v>
      </c>
      <c r="K9988" s="33">
        <f t="shared" si="625"/>
        <v>3.9600952457851113E-3</v>
      </c>
      <c r="L9988" s="33">
        <f t="shared" si="626"/>
        <v>0.96616044457795236</v>
      </c>
      <c r="M9988" s="33">
        <f t="shared" si="627"/>
        <v>0.96233435719471361</v>
      </c>
    </row>
    <row r="9989" spans="1:13" ht="27.6">
      <c r="A9989" t="s">
        <v>164</v>
      </c>
      <c r="B9989" t="s">
        <v>112</v>
      </c>
      <c r="C9989" s="14" t="s">
        <v>384</v>
      </c>
      <c r="D9989" t="s">
        <v>112</v>
      </c>
      <c r="E9989" t="s">
        <v>483</v>
      </c>
      <c r="F9989" s="20">
        <v>2040</v>
      </c>
      <c r="G9989" s="20">
        <v>57</v>
      </c>
      <c r="H9989" s="11">
        <v>17322.302192596999</v>
      </c>
      <c r="I9989" s="10">
        <v>4001621.10108758</v>
      </c>
      <c r="J9989" s="33">
        <f t="shared" si="624"/>
        <v>4.3288211839669329E-3</v>
      </c>
      <c r="K9989" s="33">
        <f t="shared" si="625"/>
        <v>4.3194653423358487E-3</v>
      </c>
      <c r="L9989" s="33">
        <f t="shared" si="626"/>
        <v>0.96233435719471361</v>
      </c>
      <c r="M9989" s="33">
        <f t="shared" si="627"/>
        <v>0.95817758729107194</v>
      </c>
    </row>
    <row r="9990" spans="1:13" ht="27.6">
      <c r="A9990" t="s">
        <v>164</v>
      </c>
      <c r="B9990" t="s">
        <v>112</v>
      </c>
      <c r="C9990" s="14" t="s">
        <v>384</v>
      </c>
      <c r="D9990" t="s">
        <v>112</v>
      </c>
      <c r="E9990" t="s">
        <v>483</v>
      </c>
      <c r="F9990" s="20">
        <v>2040</v>
      </c>
      <c r="G9990" s="20">
        <v>58</v>
      </c>
      <c r="H9990" s="11">
        <v>18219.159403927999</v>
      </c>
      <c r="I9990" s="10">
        <v>3849419.2105147699</v>
      </c>
      <c r="J9990" s="33">
        <f t="shared" si="624"/>
        <v>4.7329631842024326E-3</v>
      </c>
      <c r="K9990" s="33">
        <f t="shared" si="625"/>
        <v>4.7217803635334343E-3</v>
      </c>
      <c r="L9990" s="33">
        <f t="shared" si="626"/>
        <v>0.95817758729107194</v>
      </c>
      <c r="M9990" s="33">
        <f t="shared" si="627"/>
        <v>0.95365328317462317</v>
      </c>
    </row>
    <row r="9991" spans="1:13" ht="27.6">
      <c r="A9991" t="s">
        <v>164</v>
      </c>
      <c r="B9991" t="s">
        <v>112</v>
      </c>
      <c r="C9991" s="14" t="s">
        <v>384</v>
      </c>
      <c r="D9991" t="s">
        <v>112</v>
      </c>
      <c r="E9991" t="s">
        <v>483</v>
      </c>
      <c r="F9991" s="20">
        <v>2040</v>
      </c>
      <c r="G9991" s="20">
        <v>59</v>
      </c>
      <c r="H9991" s="11">
        <v>19434.717245351902</v>
      </c>
      <c r="I9991" s="10">
        <v>3754610.4123254502</v>
      </c>
      <c r="J9991" s="33">
        <f t="shared" si="624"/>
        <v>5.1762273874148348E-3</v>
      </c>
      <c r="K9991" s="33">
        <f t="shared" si="625"/>
        <v>5.1628538072789887E-3</v>
      </c>
      <c r="L9991" s="33">
        <f t="shared" si="626"/>
        <v>0.95365328317462317</v>
      </c>
      <c r="M9991" s="33">
        <f t="shared" si="627"/>
        <v>0.94872971069076095</v>
      </c>
    </row>
    <row r="9992" spans="1:13" ht="27.6">
      <c r="A9992" t="s">
        <v>164</v>
      </c>
      <c r="B9992" t="s">
        <v>112</v>
      </c>
      <c r="C9992" s="14" t="s">
        <v>384</v>
      </c>
      <c r="D9992" t="s">
        <v>112</v>
      </c>
      <c r="E9992" t="s">
        <v>483</v>
      </c>
      <c r="F9992" s="20">
        <v>2040</v>
      </c>
      <c r="G9992" s="20">
        <v>60</v>
      </c>
      <c r="H9992" s="11">
        <v>20755.967722380701</v>
      </c>
      <c r="I9992" s="10">
        <v>3673059.16220681</v>
      </c>
      <c r="J9992" s="33">
        <f t="shared" si="624"/>
        <v>5.6508667042298091E-3</v>
      </c>
      <c r="K9992" s="33">
        <f t="shared" si="625"/>
        <v>5.634930588726994E-3</v>
      </c>
      <c r="L9992" s="33">
        <f t="shared" si="626"/>
        <v>0.94872971069076095</v>
      </c>
      <c r="M9992" s="33">
        <f t="shared" si="627"/>
        <v>0.94338368462355549</v>
      </c>
    </row>
    <row r="9993" spans="1:13" ht="27.6">
      <c r="A9993" t="s">
        <v>164</v>
      </c>
      <c r="B9993" t="s">
        <v>112</v>
      </c>
      <c r="C9993" s="14" t="s">
        <v>384</v>
      </c>
      <c r="D9993" t="s">
        <v>112</v>
      </c>
      <c r="E9993" t="s">
        <v>483</v>
      </c>
      <c r="F9993" s="20">
        <v>2040</v>
      </c>
      <c r="G9993" s="20">
        <v>61</v>
      </c>
      <c r="H9993" s="11">
        <v>22195.426999874599</v>
      </c>
      <c r="I9993" s="10">
        <v>3584668.38022384</v>
      </c>
      <c r="J9993" s="33">
        <f t="shared" si="624"/>
        <v>6.191765777365613E-3</v>
      </c>
      <c r="K9993" s="33">
        <f t="shared" si="625"/>
        <v>6.1726362977605476E-3</v>
      </c>
      <c r="L9993" s="33">
        <f t="shared" si="626"/>
        <v>0.94338368462355549</v>
      </c>
      <c r="M9993" s="33">
        <f t="shared" si="627"/>
        <v>0.93756052024913306</v>
      </c>
    </row>
    <row r="9994" spans="1:13" ht="27.6">
      <c r="A9994" t="s">
        <v>164</v>
      </c>
      <c r="B9994" t="s">
        <v>112</v>
      </c>
      <c r="C9994" s="14" t="s">
        <v>384</v>
      </c>
      <c r="D9994" t="s">
        <v>112</v>
      </c>
      <c r="E9994" t="s">
        <v>483</v>
      </c>
      <c r="F9994" s="20">
        <v>2040</v>
      </c>
      <c r="G9994" s="20">
        <v>62</v>
      </c>
      <c r="H9994" s="11">
        <v>23601.924496482199</v>
      </c>
      <c r="I9994" s="10">
        <v>3477350.0339859198</v>
      </c>
      <c r="J9994" s="33">
        <f t="shared" si="624"/>
        <v>6.7873306586361806E-3</v>
      </c>
      <c r="K9994" s="33">
        <f t="shared" si="625"/>
        <v>6.7643487545577807E-3</v>
      </c>
      <c r="L9994" s="33">
        <f t="shared" si="626"/>
        <v>0.93756052024913306</v>
      </c>
      <c r="M9994" s="33">
        <f t="shared" si="627"/>
        <v>0.93121853391166332</v>
      </c>
    </row>
    <row r="9995" spans="1:13" ht="27.6">
      <c r="A9995" t="s">
        <v>164</v>
      </c>
      <c r="B9995" t="s">
        <v>112</v>
      </c>
      <c r="C9995" s="14" t="s">
        <v>384</v>
      </c>
      <c r="D9995" t="s">
        <v>112</v>
      </c>
      <c r="E9995" t="s">
        <v>483</v>
      </c>
      <c r="F9995" s="20">
        <v>2040</v>
      </c>
      <c r="G9995" s="20">
        <v>63</v>
      </c>
      <c r="H9995" s="11">
        <v>25206.2304663205</v>
      </c>
      <c r="I9995" s="10">
        <v>3383452.7648655102</v>
      </c>
      <c r="J9995" s="33">
        <f t="shared" si="624"/>
        <v>7.4498543996438585E-3</v>
      </c>
      <c r="K9995" s="33">
        <f t="shared" si="625"/>
        <v>7.4221730177652656E-3</v>
      </c>
      <c r="L9995" s="33">
        <f t="shared" si="626"/>
        <v>0.93121853391166332</v>
      </c>
      <c r="M9995" s="33">
        <f t="shared" si="627"/>
        <v>0.92430686883562119</v>
      </c>
    </row>
    <row r="9996" spans="1:13" ht="27.6">
      <c r="A9996" t="s">
        <v>164</v>
      </c>
      <c r="B9996" t="s">
        <v>112</v>
      </c>
      <c r="C9996" s="14" t="s">
        <v>384</v>
      </c>
      <c r="D9996" t="s">
        <v>112</v>
      </c>
      <c r="E9996" t="s">
        <v>483</v>
      </c>
      <c r="F9996" s="20">
        <v>2040</v>
      </c>
      <c r="G9996" s="20">
        <v>64</v>
      </c>
      <c r="H9996" s="11">
        <v>26765.495249286902</v>
      </c>
      <c r="I9996" s="10">
        <v>3277773.3191276202</v>
      </c>
      <c r="J9996" s="33">
        <f t="shared" si="624"/>
        <v>8.165755420942453E-3</v>
      </c>
      <c r="K9996" s="33">
        <f t="shared" si="625"/>
        <v>8.132506203355705E-3</v>
      </c>
      <c r="L9996" s="33">
        <f t="shared" si="626"/>
        <v>0.92430686883562119</v>
      </c>
      <c r="M9996" s="33">
        <f t="shared" si="627"/>
        <v>0.91678993749101123</v>
      </c>
    </row>
    <row r="9997" spans="1:13" ht="27.6">
      <c r="A9997" t="s">
        <v>164</v>
      </c>
      <c r="B9997" t="s">
        <v>112</v>
      </c>
      <c r="C9997" s="14" t="s">
        <v>384</v>
      </c>
      <c r="D9997" t="s">
        <v>112</v>
      </c>
      <c r="E9997" t="s">
        <v>483</v>
      </c>
      <c r="F9997" s="20">
        <v>2040</v>
      </c>
      <c r="G9997" s="20">
        <v>65</v>
      </c>
      <c r="H9997" s="11">
        <v>27202.3351319834</v>
      </c>
      <c r="I9997" s="10">
        <v>3169892.7789574699</v>
      </c>
      <c r="J9997" s="33">
        <f t="shared" si="624"/>
        <v>8.5814685318567271E-3</v>
      </c>
      <c r="K9997" s="33">
        <f t="shared" si="625"/>
        <v>8.5447528307157627E-3</v>
      </c>
      <c r="L9997" s="33">
        <f t="shared" si="626"/>
        <v>0.91678993749101123</v>
      </c>
      <c r="M9997" s="33">
        <f t="shared" si="627"/>
        <v>0.9089561940774632</v>
      </c>
    </row>
    <row r="9998" spans="1:13" ht="27.6">
      <c r="A9998" t="s">
        <v>164</v>
      </c>
      <c r="B9998" t="s">
        <v>112</v>
      </c>
      <c r="C9998" s="14" t="s">
        <v>384</v>
      </c>
      <c r="D9998" t="s">
        <v>112</v>
      </c>
      <c r="E9998" t="s">
        <v>483</v>
      </c>
      <c r="F9998" s="20">
        <v>2040</v>
      </c>
      <c r="G9998" s="20">
        <v>66</v>
      </c>
      <c r="H9998" s="11">
        <v>28596.045333861399</v>
      </c>
      <c r="I9998" s="10">
        <v>3037360.5283356998</v>
      </c>
      <c r="J9998" s="33">
        <f t="shared" si="624"/>
        <v>9.4147682065027685E-3</v>
      </c>
      <c r="K9998" s="33">
        <f t="shared" si="625"/>
        <v>9.3705880337174863E-3</v>
      </c>
      <c r="L9998" s="33">
        <f t="shared" si="626"/>
        <v>0.9089561940774632</v>
      </c>
      <c r="M9998" s="33">
        <f t="shared" si="627"/>
        <v>0.90043874004206759</v>
      </c>
    </row>
    <row r="9999" spans="1:13" ht="27.6">
      <c r="A9999" t="s">
        <v>164</v>
      </c>
      <c r="B9999" t="s">
        <v>112</v>
      </c>
      <c r="C9999" s="14" t="s">
        <v>384</v>
      </c>
      <c r="D9999" t="s">
        <v>112</v>
      </c>
      <c r="E9999" t="s">
        <v>483</v>
      </c>
      <c r="F9999" s="20">
        <v>2040</v>
      </c>
      <c r="G9999" s="20">
        <v>67</v>
      </c>
      <c r="H9999" s="11">
        <v>30523.280221616998</v>
      </c>
      <c r="I9999" s="10">
        <v>2954143.3060959899</v>
      </c>
      <c r="J9999" s="33">
        <f t="shared" si="624"/>
        <v>1.0332362739015071E-2</v>
      </c>
      <c r="K9999" s="33">
        <f t="shared" si="625"/>
        <v>1.0279167248473331E-2</v>
      </c>
      <c r="L9999" s="33">
        <f t="shared" si="626"/>
        <v>0.90043874004206759</v>
      </c>
      <c r="M9999" s="33">
        <f t="shared" si="627"/>
        <v>0.89118297963617055</v>
      </c>
    </row>
    <row r="10000" spans="1:13" ht="27.6">
      <c r="A10000" t="s">
        <v>164</v>
      </c>
      <c r="B10000" t="s">
        <v>112</v>
      </c>
      <c r="C10000" s="14" t="s">
        <v>384</v>
      </c>
      <c r="D10000" t="s">
        <v>112</v>
      </c>
      <c r="E10000" t="s">
        <v>483</v>
      </c>
      <c r="F10000" s="20">
        <v>2040</v>
      </c>
      <c r="G10000" s="20">
        <v>68</v>
      </c>
      <c r="H10000" s="11">
        <v>31030.6782811347</v>
      </c>
      <c r="I10000" s="10">
        <v>2731901.1476249001</v>
      </c>
      <c r="J10000" s="33">
        <f t="shared" si="624"/>
        <v>1.1358638766308438E-2</v>
      </c>
      <c r="K10000" s="33">
        <f t="shared" si="625"/>
        <v>1.1294372983080114E-2</v>
      </c>
      <c r="L10000" s="33">
        <f t="shared" si="626"/>
        <v>0.89118297963617055</v>
      </c>
      <c r="M10000" s="33">
        <f t="shared" si="627"/>
        <v>0.88111762666798699</v>
      </c>
    </row>
    <row r="10001" spans="1:13" ht="27.6">
      <c r="A10001" t="s">
        <v>164</v>
      </c>
      <c r="B10001" t="s">
        <v>112</v>
      </c>
      <c r="C10001" s="14" t="s">
        <v>384</v>
      </c>
      <c r="D10001" t="s">
        <v>112</v>
      </c>
      <c r="E10001" t="s">
        <v>483</v>
      </c>
      <c r="F10001" s="20">
        <v>2040</v>
      </c>
      <c r="G10001" s="20">
        <v>69</v>
      </c>
      <c r="H10001" s="11">
        <v>32605.130653625401</v>
      </c>
      <c r="I10001" s="10">
        <v>2611482.9566317</v>
      </c>
      <c r="J10001" s="33">
        <f t="shared" si="624"/>
        <v>1.2485293296985408E-2</v>
      </c>
      <c r="K10001" s="33">
        <f t="shared" si="625"/>
        <v>1.240767538590215E-2</v>
      </c>
      <c r="L10001" s="33">
        <f t="shared" si="626"/>
        <v>0.88111762666798699</v>
      </c>
      <c r="M10001" s="33">
        <f t="shared" si="627"/>
        <v>0.87018500517949404</v>
      </c>
    </row>
    <row r="10002" spans="1:13" ht="27.6">
      <c r="A10002" t="s">
        <v>164</v>
      </c>
      <c r="B10002" t="s">
        <v>112</v>
      </c>
      <c r="C10002" s="14" t="s">
        <v>384</v>
      </c>
      <c r="D10002" t="s">
        <v>112</v>
      </c>
      <c r="E10002" t="s">
        <v>483</v>
      </c>
      <c r="F10002" s="20">
        <v>2041</v>
      </c>
      <c r="G10002" s="20">
        <v>30</v>
      </c>
      <c r="H10002" s="11">
        <v>826.19670739098694</v>
      </c>
      <c r="I10002" s="10">
        <v>4884124.7517172303</v>
      </c>
      <c r="J10002" s="33">
        <f t="shared" si="624"/>
        <v>1.6915962416817895E-4</v>
      </c>
      <c r="K10002" s="33">
        <f t="shared" si="625"/>
        <v>1.6914531748568606E-4</v>
      </c>
      <c r="L10002" s="33">
        <f t="shared" si="626"/>
        <v>1</v>
      </c>
      <c r="M10002" s="33">
        <f t="shared" si="627"/>
        <v>0.99983085468251431</v>
      </c>
    </row>
    <row r="10003" spans="1:13" ht="27.6">
      <c r="A10003" t="s">
        <v>164</v>
      </c>
      <c r="B10003" t="s">
        <v>112</v>
      </c>
      <c r="C10003" s="14" t="s">
        <v>384</v>
      </c>
      <c r="D10003" t="s">
        <v>112</v>
      </c>
      <c r="E10003" t="s">
        <v>483</v>
      </c>
      <c r="F10003" s="20">
        <v>2041</v>
      </c>
      <c r="G10003" s="20">
        <v>31</v>
      </c>
      <c r="H10003" s="11">
        <v>1034.7052602209501</v>
      </c>
      <c r="I10003" s="10">
        <v>4750135.4696171703</v>
      </c>
      <c r="J10003" s="33">
        <f t="shared" si="624"/>
        <v>2.1782647396882356E-4</v>
      </c>
      <c r="K10003" s="33">
        <f t="shared" si="625"/>
        <v>2.1780275150495854E-4</v>
      </c>
      <c r="L10003" s="33">
        <f t="shared" si="626"/>
        <v>0.99983085468251431</v>
      </c>
      <c r="M10003" s="33">
        <f t="shared" si="627"/>
        <v>0.99961308877132493</v>
      </c>
    </row>
    <row r="10004" spans="1:13" ht="27.6">
      <c r="A10004" t="s">
        <v>164</v>
      </c>
      <c r="B10004" t="s">
        <v>112</v>
      </c>
      <c r="C10004" s="14" t="s">
        <v>384</v>
      </c>
      <c r="D10004" t="s">
        <v>112</v>
      </c>
      <c r="E10004" t="s">
        <v>483</v>
      </c>
      <c r="F10004" s="20">
        <v>2041</v>
      </c>
      <c r="G10004" s="20">
        <v>32</v>
      </c>
      <c r="H10004" s="11">
        <v>1073.3374745349499</v>
      </c>
      <c r="I10004" s="10">
        <v>4679417.6074514296</v>
      </c>
      <c r="J10004" s="33">
        <f t="shared" si="624"/>
        <v>2.2937415819134939E-4</v>
      </c>
      <c r="K10004" s="33">
        <f t="shared" si="625"/>
        <v>2.2934785395034574E-4</v>
      </c>
      <c r="L10004" s="33">
        <f t="shared" si="626"/>
        <v>0.99961308877132493</v>
      </c>
      <c r="M10004" s="33">
        <f t="shared" si="627"/>
        <v>0.99938382965463457</v>
      </c>
    </row>
    <row r="10005" spans="1:13" ht="27.6">
      <c r="A10005" t="s">
        <v>164</v>
      </c>
      <c r="B10005" t="s">
        <v>112</v>
      </c>
      <c r="C10005" s="14" t="s">
        <v>384</v>
      </c>
      <c r="D10005" t="s">
        <v>112</v>
      </c>
      <c r="E10005" t="s">
        <v>483</v>
      </c>
      <c r="F10005" s="20">
        <v>2041</v>
      </c>
      <c r="G10005" s="20">
        <v>33</v>
      </c>
      <c r="H10005" s="11">
        <v>1126.6419084612501</v>
      </c>
      <c r="I10005" s="10">
        <v>4636711.8593880702</v>
      </c>
      <c r="J10005" s="33">
        <f t="shared" si="624"/>
        <v>2.4298294624025625E-4</v>
      </c>
      <c r="K10005" s="33">
        <f t="shared" si="625"/>
        <v>2.4295342827496125E-4</v>
      </c>
      <c r="L10005" s="33">
        <f t="shared" si="626"/>
        <v>0.99938382965463457</v>
      </c>
      <c r="M10005" s="33">
        <f t="shared" si="627"/>
        <v>0.99914102592705745</v>
      </c>
    </row>
    <row r="10006" spans="1:13" ht="27.6">
      <c r="A10006" t="s">
        <v>164</v>
      </c>
      <c r="B10006" t="s">
        <v>112</v>
      </c>
      <c r="C10006" s="14" t="s">
        <v>384</v>
      </c>
      <c r="D10006" t="s">
        <v>112</v>
      </c>
      <c r="E10006" t="s">
        <v>483</v>
      </c>
      <c r="F10006" s="20">
        <v>2041</v>
      </c>
      <c r="G10006" s="20">
        <v>34</v>
      </c>
      <c r="H10006" s="11">
        <v>1260.52784960032</v>
      </c>
      <c r="I10006" s="10">
        <v>4662389.0402705902</v>
      </c>
      <c r="J10006" s="33">
        <f t="shared" si="624"/>
        <v>2.7036093271340627E-4</v>
      </c>
      <c r="K10006" s="33">
        <f t="shared" si="625"/>
        <v>2.7032438848983986E-4</v>
      </c>
      <c r="L10006" s="33">
        <f t="shared" si="626"/>
        <v>0.99914102592705745</v>
      </c>
      <c r="M10006" s="33">
        <f t="shared" si="627"/>
        <v>0.99887093374020863</v>
      </c>
    </row>
    <row r="10007" spans="1:13" ht="27.6">
      <c r="A10007" t="s">
        <v>164</v>
      </c>
      <c r="B10007" t="s">
        <v>112</v>
      </c>
      <c r="C10007" s="14" t="s">
        <v>384</v>
      </c>
      <c r="D10007" t="s">
        <v>112</v>
      </c>
      <c r="E10007" t="s">
        <v>483</v>
      </c>
      <c r="F10007" s="20">
        <v>2041</v>
      </c>
      <c r="G10007" s="20">
        <v>35</v>
      </c>
      <c r="H10007" s="11">
        <v>1644.10852028771</v>
      </c>
      <c r="I10007" s="10">
        <v>4579019.1895747902</v>
      </c>
      <c r="J10007" s="33">
        <f t="shared" si="624"/>
        <v>3.5905255082374589E-4</v>
      </c>
      <c r="K10007" s="33">
        <f t="shared" si="625"/>
        <v>3.589880991706762E-4</v>
      </c>
      <c r="L10007" s="33">
        <f t="shared" si="626"/>
        <v>0.99887093374020863</v>
      </c>
      <c r="M10007" s="33">
        <f t="shared" si="627"/>
        <v>0.99851235096238844</v>
      </c>
    </row>
    <row r="10008" spans="1:13" ht="27.6">
      <c r="A10008" t="s">
        <v>164</v>
      </c>
      <c r="B10008" t="s">
        <v>112</v>
      </c>
      <c r="C10008" s="14" t="s">
        <v>384</v>
      </c>
      <c r="D10008" t="s">
        <v>112</v>
      </c>
      <c r="E10008" t="s">
        <v>483</v>
      </c>
      <c r="F10008" s="20">
        <v>2041</v>
      </c>
      <c r="G10008" s="20">
        <v>36</v>
      </c>
      <c r="H10008" s="11">
        <v>1880.64377002324</v>
      </c>
      <c r="I10008" s="10">
        <v>4516983.5910593802</v>
      </c>
      <c r="J10008" s="33">
        <f t="shared" si="624"/>
        <v>4.1634948015876398E-4</v>
      </c>
      <c r="K10008" s="33">
        <f t="shared" si="625"/>
        <v>4.162628187415196E-4</v>
      </c>
      <c r="L10008" s="33">
        <f t="shared" si="626"/>
        <v>0.99851235096238844</v>
      </c>
      <c r="M10008" s="33">
        <f t="shared" si="627"/>
        <v>0.99809670739662859</v>
      </c>
    </row>
    <row r="10009" spans="1:13" ht="27.6">
      <c r="A10009" t="s">
        <v>164</v>
      </c>
      <c r="B10009" t="s">
        <v>112</v>
      </c>
      <c r="C10009" s="14" t="s">
        <v>384</v>
      </c>
      <c r="D10009" t="s">
        <v>112</v>
      </c>
      <c r="E10009" t="s">
        <v>483</v>
      </c>
      <c r="F10009" s="20">
        <v>2041</v>
      </c>
      <c r="G10009" s="20">
        <v>37</v>
      </c>
      <c r="H10009" s="11">
        <v>1963.8713728287</v>
      </c>
      <c r="I10009" s="10">
        <v>4387677.6989029404</v>
      </c>
      <c r="J10009" s="33">
        <f t="shared" si="624"/>
        <v>4.4758788306619026E-4</v>
      </c>
      <c r="K10009" s="33">
        <f t="shared" si="625"/>
        <v>4.4748773055258706E-4</v>
      </c>
      <c r="L10009" s="33">
        <f t="shared" si="626"/>
        <v>0.99809670739662859</v>
      </c>
      <c r="M10009" s="33">
        <f t="shared" si="627"/>
        <v>0.99765007136616368</v>
      </c>
    </row>
    <row r="10010" spans="1:13" ht="27.6">
      <c r="A10010" t="s">
        <v>164</v>
      </c>
      <c r="B10010" t="s">
        <v>112</v>
      </c>
      <c r="C10010" s="14" t="s">
        <v>384</v>
      </c>
      <c r="D10010" t="s">
        <v>112</v>
      </c>
      <c r="E10010" t="s">
        <v>483</v>
      </c>
      <c r="F10010" s="20">
        <v>2041</v>
      </c>
      <c r="G10010" s="20">
        <v>38</v>
      </c>
      <c r="H10010" s="11">
        <v>2085.5896448635499</v>
      </c>
      <c r="I10010" s="10">
        <v>4320873.6886357702</v>
      </c>
      <c r="J10010" s="33">
        <f t="shared" si="624"/>
        <v>4.8267776268230451E-4</v>
      </c>
      <c r="K10010" s="33">
        <f t="shared" si="625"/>
        <v>4.8256129251089686E-4</v>
      </c>
      <c r="L10010" s="33">
        <f t="shared" si="626"/>
        <v>0.99765007136616368</v>
      </c>
      <c r="M10010" s="33">
        <f t="shared" si="627"/>
        <v>0.99716864405825167</v>
      </c>
    </row>
    <row r="10011" spans="1:13" ht="27.6">
      <c r="A10011" t="s">
        <v>164</v>
      </c>
      <c r="B10011" t="s">
        <v>112</v>
      </c>
      <c r="C10011" s="14" t="s">
        <v>384</v>
      </c>
      <c r="D10011" t="s">
        <v>112</v>
      </c>
      <c r="E10011" t="s">
        <v>483</v>
      </c>
      <c r="F10011" s="20">
        <v>2041</v>
      </c>
      <c r="G10011" s="20">
        <v>39</v>
      </c>
      <c r="H10011" s="11">
        <v>2399.4232860463599</v>
      </c>
      <c r="I10011" s="10">
        <v>4296422.1376300398</v>
      </c>
      <c r="J10011" s="33">
        <f t="shared" si="624"/>
        <v>5.5847009655571507E-4</v>
      </c>
      <c r="K10011" s="33">
        <f t="shared" si="625"/>
        <v>5.5831418115737108E-4</v>
      </c>
      <c r="L10011" s="33">
        <f t="shared" si="626"/>
        <v>0.99716864405825167</v>
      </c>
      <c r="M10011" s="33">
        <f t="shared" si="627"/>
        <v>0.99661191066326849</v>
      </c>
    </row>
    <row r="10012" spans="1:13" ht="27.6">
      <c r="A10012" t="s">
        <v>164</v>
      </c>
      <c r="B10012" t="s">
        <v>112</v>
      </c>
      <c r="C10012" s="14" t="s">
        <v>384</v>
      </c>
      <c r="D10012" t="s">
        <v>112</v>
      </c>
      <c r="E10012" t="s">
        <v>483</v>
      </c>
      <c r="F10012" s="20">
        <v>2041</v>
      </c>
      <c r="G10012" s="20">
        <v>40</v>
      </c>
      <c r="H10012" s="11">
        <v>3200.6998847119098</v>
      </c>
      <c r="I10012" s="10">
        <v>4273840.6423283201</v>
      </c>
      <c r="J10012" s="33">
        <f t="shared" si="624"/>
        <v>7.4890482649540716E-4</v>
      </c>
      <c r="K10012" s="33">
        <f t="shared" si="625"/>
        <v>7.4862446726764453E-4</v>
      </c>
      <c r="L10012" s="33">
        <f t="shared" si="626"/>
        <v>0.99661191066326849</v>
      </c>
      <c r="M10012" s="33">
        <f t="shared" si="627"/>
        <v>0.99586582260257561</v>
      </c>
    </row>
    <row r="10013" spans="1:13" ht="27.6">
      <c r="A10013" t="s">
        <v>164</v>
      </c>
      <c r="B10013" t="s">
        <v>112</v>
      </c>
      <c r="C10013" s="14" t="s">
        <v>384</v>
      </c>
      <c r="D10013" t="s">
        <v>112</v>
      </c>
      <c r="E10013" t="s">
        <v>483</v>
      </c>
      <c r="F10013" s="20">
        <v>2041</v>
      </c>
      <c r="G10013" s="20">
        <v>41</v>
      </c>
      <c r="H10013" s="11">
        <v>3524.0419726877399</v>
      </c>
      <c r="I10013" s="10">
        <v>4249903.9133540802</v>
      </c>
      <c r="J10013" s="33">
        <f t="shared" si="624"/>
        <v>8.2920509369975842E-4</v>
      </c>
      <c r="K10013" s="33">
        <f t="shared" si="625"/>
        <v>8.2886139816062965E-4</v>
      </c>
      <c r="L10013" s="33">
        <f t="shared" si="626"/>
        <v>0.99586582260257561</v>
      </c>
      <c r="M10013" s="33">
        <f t="shared" si="627"/>
        <v>0.99504038786447291</v>
      </c>
    </row>
    <row r="10014" spans="1:13" ht="27.6">
      <c r="A10014" t="s">
        <v>164</v>
      </c>
      <c r="B10014" t="s">
        <v>112</v>
      </c>
      <c r="C10014" s="14" t="s">
        <v>384</v>
      </c>
      <c r="D10014" t="s">
        <v>112</v>
      </c>
      <c r="E10014" t="s">
        <v>483</v>
      </c>
      <c r="F10014" s="20">
        <v>2041</v>
      </c>
      <c r="G10014" s="20">
        <v>42</v>
      </c>
      <c r="H10014" s="11">
        <v>3836.4561521239002</v>
      </c>
      <c r="I10014" s="10">
        <v>4265286.6827807501</v>
      </c>
      <c r="J10014" s="33">
        <f t="shared" si="624"/>
        <v>8.9946032645635103E-4</v>
      </c>
      <c r="K10014" s="33">
        <f t="shared" si="625"/>
        <v>8.9905593327122002E-4</v>
      </c>
      <c r="L10014" s="33">
        <f t="shared" si="626"/>
        <v>0.99504038786447291</v>
      </c>
      <c r="M10014" s="33">
        <f t="shared" si="627"/>
        <v>0.99414579089991884</v>
      </c>
    </row>
    <row r="10015" spans="1:13" ht="27.6">
      <c r="A10015" t="s">
        <v>164</v>
      </c>
      <c r="B10015" t="s">
        <v>112</v>
      </c>
      <c r="C10015" s="14" t="s">
        <v>384</v>
      </c>
      <c r="D10015" t="s">
        <v>112</v>
      </c>
      <c r="E10015" t="s">
        <v>483</v>
      </c>
      <c r="F10015" s="20">
        <v>2041</v>
      </c>
      <c r="G10015" s="20">
        <v>43</v>
      </c>
      <c r="H10015" s="11">
        <v>4224.7052788568699</v>
      </c>
      <c r="I10015" s="10">
        <v>4318654.01712621</v>
      </c>
      <c r="J10015" s="33">
        <f t="shared" si="624"/>
        <v>9.7824582893263194E-4</v>
      </c>
      <c r="K10015" s="33">
        <f t="shared" si="625"/>
        <v>9.777675024680299E-4</v>
      </c>
      <c r="L10015" s="33">
        <f t="shared" si="626"/>
        <v>0.99414579089991884</v>
      </c>
      <c r="M10015" s="33">
        <f t="shared" si="627"/>
        <v>0.99317374745286147</v>
      </c>
    </row>
    <row r="10016" spans="1:13" ht="27.6">
      <c r="A10016" t="s">
        <v>164</v>
      </c>
      <c r="B10016" t="s">
        <v>112</v>
      </c>
      <c r="C10016" s="14" t="s">
        <v>384</v>
      </c>
      <c r="D10016" t="s">
        <v>112</v>
      </c>
      <c r="E10016" t="s">
        <v>483</v>
      </c>
      <c r="F10016" s="20">
        <v>2041</v>
      </c>
      <c r="G10016" s="20">
        <v>44</v>
      </c>
      <c r="H10016" s="11">
        <v>4963.3725361042798</v>
      </c>
      <c r="I10016" s="10">
        <v>4447397.6814609999</v>
      </c>
      <c r="J10016" s="33">
        <f t="shared" si="624"/>
        <v>1.1160172513454607E-3</v>
      </c>
      <c r="K10016" s="33">
        <f t="shared" si="625"/>
        <v>1.1153947356937755E-3</v>
      </c>
      <c r="L10016" s="33">
        <f t="shared" si="626"/>
        <v>0.99317374745286147</v>
      </c>
      <c r="M10016" s="33">
        <f t="shared" si="627"/>
        <v>0.99206596668332325</v>
      </c>
    </row>
    <row r="10017" spans="1:13" ht="27.6">
      <c r="A10017" t="s">
        <v>164</v>
      </c>
      <c r="B10017" t="s">
        <v>112</v>
      </c>
      <c r="C10017" s="14" t="s">
        <v>384</v>
      </c>
      <c r="D10017" t="s">
        <v>112</v>
      </c>
      <c r="E10017" t="s">
        <v>483</v>
      </c>
      <c r="F10017" s="20">
        <v>2041</v>
      </c>
      <c r="G10017" s="20">
        <v>45</v>
      </c>
      <c r="H10017" s="11">
        <v>6287.1475431523404</v>
      </c>
      <c r="I10017" s="10">
        <v>4398086.2309065498</v>
      </c>
      <c r="J10017" s="33">
        <f t="shared" si="624"/>
        <v>1.4295189346154339E-3</v>
      </c>
      <c r="K10017" s="33">
        <f t="shared" si="625"/>
        <v>1.4284976591254495E-3</v>
      </c>
      <c r="L10017" s="33">
        <f t="shared" si="626"/>
        <v>0.99206596668332325</v>
      </c>
      <c r="M10017" s="33">
        <f t="shared" si="627"/>
        <v>0.99064880277221812</v>
      </c>
    </row>
    <row r="10018" spans="1:13" ht="27.6">
      <c r="A10018" t="s">
        <v>164</v>
      </c>
      <c r="B10018" t="s">
        <v>112</v>
      </c>
      <c r="C10018" s="14" t="s">
        <v>384</v>
      </c>
      <c r="D10018" t="s">
        <v>112</v>
      </c>
      <c r="E10018" t="s">
        <v>483</v>
      </c>
      <c r="F10018" s="20">
        <v>2041</v>
      </c>
      <c r="G10018" s="20">
        <v>46</v>
      </c>
      <c r="H10018" s="11">
        <v>6742.9311746572303</v>
      </c>
      <c r="I10018" s="10">
        <v>4317641.9069334203</v>
      </c>
      <c r="J10018" s="33">
        <f t="shared" si="624"/>
        <v>1.5617161682234914E-3</v>
      </c>
      <c r="K10018" s="33">
        <f t="shared" si="625"/>
        <v>1.5604973241072351E-3</v>
      </c>
      <c r="L10018" s="33">
        <f t="shared" si="626"/>
        <v>0.99064880277221812</v>
      </c>
      <c r="M10018" s="33">
        <f t="shared" si="627"/>
        <v>0.98910289796636208</v>
      </c>
    </row>
    <row r="10019" spans="1:13" ht="27.6">
      <c r="A10019" t="s">
        <v>164</v>
      </c>
      <c r="B10019" t="s">
        <v>112</v>
      </c>
      <c r="C10019" s="14" t="s">
        <v>384</v>
      </c>
      <c r="D10019" t="s">
        <v>112</v>
      </c>
      <c r="E10019" t="s">
        <v>483</v>
      </c>
      <c r="F10019" s="20">
        <v>2041</v>
      </c>
      <c r="G10019" s="20">
        <v>47</v>
      </c>
      <c r="H10019" s="11">
        <v>7267.8787832426297</v>
      </c>
      <c r="I10019" s="10">
        <v>4252746.1211667201</v>
      </c>
      <c r="J10019" s="33">
        <f t="shared" si="624"/>
        <v>1.7089848714620008E-3</v>
      </c>
      <c r="K10019" s="33">
        <f t="shared" si="625"/>
        <v>1.7075253883465091E-3</v>
      </c>
      <c r="L10019" s="33">
        <f t="shared" si="626"/>
        <v>0.98910289796636208</v>
      </c>
      <c r="M10019" s="33">
        <f t="shared" si="627"/>
        <v>0.98741397965639743</v>
      </c>
    </row>
    <row r="10020" spans="1:13" ht="27.6">
      <c r="A10020" t="s">
        <v>164</v>
      </c>
      <c r="B10020" t="s">
        <v>112</v>
      </c>
      <c r="C10020" s="14" t="s">
        <v>384</v>
      </c>
      <c r="D10020" t="s">
        <v>112</v>
      </c>
      <c r="E10020" t="s">
        <v>483</v>
      </c>
      <c r="F10020" s="20">
        <v>2041</v>
      </c>
      <c r="G10020" s="20">
        <v>48</v>
      </c>
      <c r="H10020" s="11">
        <v>7845.2308940591302</v>
      </c>
      <c r="I10020" s="10">
        <v>4190548.9977099001</v>
      </c>
      <c r="J10020" s="33">
        <f t="shared" si="624"/>
        <v>1.87212484529986E-3</v>
      </c>
      <c r="K10020" s="33">
        <f t="shared" si="625"/>
        <v>1.8703735126566201E-3</v>
      </c>
      <c r="L10020" s="33">
        <f t="shared" si="626"/>
        <v>0.98741397965639743</v>
      </c>
      <c r="M10020" s="33">
        <f t="shared" si="627"/>
        <v>0.9855671467028212</v>
      </c>
    </row>
    <row r="10021" spans="1:13" ht="27.6">
      <c r="A10021" t="s">
        <v>164</v>
      </c>
      <c r="B10021" t="s">
        <v>112</v>
      </c>
      <c r="C10021" s="14" t="s">
        <v>384</v>
      </c>
      <c r="D10021" t="s">
        <v>112</v>
      </c>
      <c r="E10021" t="s">
        <v>483</v>
      </c>
      <c r="F10021" s="20">
        <v>2041</v>
      </c>
      <c r="G10021" s="20">
        <v>49</v>
      </c>
      <c r="H10021" s="11">
        <v>8636.7538228483609</v>
      </c>
      <c r="I10021" s="10">
        <v>4215982.0956052402</v>
      </c>
      <c r="J10021" s="33">
        <f t="shared" si="624"/>
        <v>2.0485745970912337E-3</v>
      </c>
      <c r="K10021" s="33">
        <f t="shared" si="625"/>
        <v>2.0464777002788814E-3</v>
      </c>
      <c r="L10021" s="33">
        <f t="shared" si="626"/>
        <v>0.9855671467028212</v>
      </c>
      <c r="M10021" s="33">
        <f t="shared" si="627"/>
        <v>0.98355020551496641</v>
      </c>
    </row>
    <row r="10022" spans="1:13" ht="27.6">
      <c r="A10022" t="s">
        <v>164</v>
      </c>
      <c r="B10022" t="s">
        <v>112</v>
      </c>
      <c r="C10022" s="14" t="s">
        <v>384</v>
      </c>
      <c r="D10022" t="s">
        <v>112</v>
      </c>
      <c r="E10022" t="s">
        <v>483</v>
      </c>
      <c r="F10022" s="20">
        <v>2041</v>
      </c>
      <c r="G10022" s="20">
        <v>50</v>
      </c>
      <c r="H10022" s="11">
        <v>9921.8450504317607</v>
      </c>
      <c r="I10022" s="10">
        <v>4220866.8962954497</v>
      </c>
      <c r="J10022" s="33">
        <f t="shared" si="624"/>
        <v>2.350665229254189E-3</v>
      </c>
      <c r="K10022" s="33">
        <f t="shared" si="625"/>
        <v>2.3479045792891284E-3</v>
      </c>
      <c r="L10022" s="33">
        <f t="shared" si="626"/>
        <v>0.98355020551496641</v>
      </c>
      <c r="M10022" s="33">
        <f t="shared" si="627"/>
        <v>0.98124092348347702</v>
      </c>
    </row>
    <row r="10023" spans="1:13" ht="27.6">
      <c r="A10023" t="s">
        <v>164</v>
      </c>
      <c r="B10023" t="s">
        <v>112</v>
      </c>
      <c r="C10023" s="14" t="s">
        <v>384</v>
      </c>
      <c r="D10023" t="s">
        <v>112</v>
      </c>
      <c r="E10023" t="s">
        <v>483</v>
      </c>
      <c r="F10023" s="20">
        <v>2041</v>
      </c>
      <c r="G10023" s="20">
        <v>51</v>
      </c>
      <c r="H10023" s="11">
        <v>14583.3651997406</v>
      </c>
      <c r="I10023" s="10">
        <v>6206832.7911269097</v>
      </c>
      <c r="J10023" s="33">
        <f t="shared" si="624"/>
        <v>2.3495663070847526E-3</v>
      </c>
      <c r="K10023" s="33">
        <f t="shared" si="625"/>
        <v>2.3468082366816523E-3</v>
      </c>
      <c r="L10023" s="33">
        <f t="shared" si="626"/>
        <v>0.98124092348347702</v>
      </c>
      <c r="M10023" s="33">
        <f t="shared" si="627"/>
        <v>0.97893813920207684</v>
      </c>
    </row>
    <row r="10024" spans="1:13" ht="27.6">
      <c r="A10024" t="s">
        <v>164</v>
      </c>
      <c r="B10024" t="s">
        <v>112</v>
      </c>
      <c r="C10024" s="14" t="s">
        <v>384</v>
      </c>
      <c r="D10024" t="s">
        <v>112</v>
      </c>
      <c r="E10024" t="s">
        <v>483</v>
      </c>
      <c r="F10024" s="20">
        <v>2041</v>
      </c>
      <c r="G10024" s="20">
        <v>52</v>
      </c>
      <c r="H10024" s="11">
        <v>11662.494398008401</v>
      </c>
      <c r="I10024" s="10">
        <v>4151195.3053742098</v>
      </c>
      <c r="J10024" s="33">
        <f t="shared" si="624"/>
        <v>2.8094304266797401E-3</v>
      </c>
      <c r="K10024" s="33">
        <f t="shared" si="625"/>
        <v>2.8054876701828491E-3</v>
      </c>
      <c r="L10024" s="33">
        <f t="shared" si="626"/>
        <v>0.97893813920207684</v>
      </c>
      <c r="M10024" s="33">
        <f t="shared" si="627"/>
        <v>0.97619174032267364</v>
      </c>
    </row>
    <row r="10025" spans="1:13" ht="27.6">
      <c r="A10025" t="s">
        <v>164</v>
      </c>
      <c r="B10025" t="s">
        <v>112</v>
      </c>
      <c r="C10025" s="14" t="s">
        <v>384</v>
      </c>
      <c r="D10025" t="s">
        <v>112</v>
      </c>
      <c r="E10025" t="s">
        <v>483</v>
      </c>
      <c r="F10025" s="20">
        <v>2041</v>
      </c>
      <c r="G10025" s="20">
        <v>53</v>
      </c>
      <c r="H10025" s="11">
        <v>12624.9231485443</v>
      </c>
      <c r="I10025" s="10">
        <v>4118476.5099150799</v>
      </c>
      <c r="J10025" s="33">
        <f t="shared" si="624"/>
        <v>3.065435269122032E-3</v>
      </c>
      <c r="K10025" s="33">
        <f t="shared" si="625"/>
        <v>3.0607416196785087E-3</v>
      </c>
      <c r="L10025" s="33">
        <f t="shared" si="626"/>
        <v>0.97619174032267364</v>
      </c>
      <c r="M10025" s="33">
        <f t="shared" si="627"/>
        <v>0.97320386963428163</v>
      </c>
    </row>
    <row r="10026" spans="1:13" ht="27.6">
      <c r="A10026" t="s">
        <v>164</v>
      </c>
      <c r="B10026" t="s">
        <v>112</v>
      </c>
      <c r="C10026" s="14" t="s">
        <v>384</v>
      </c>
      <c r="D10026" t="s">
        <v>112</v>
      </c>
      <c r="E10026" t="s">
        <v>483</v>
      </c>
      <c r="F10026" s="20">
        <v>2041</v>
      </c>
      <c r="G10026" s="20">
        <v>54</v>
      </c>
      <c r="H10026" s="11">
        <v>13284.5208116589</v>
      </c>
      <c r="I10026" s="10">
        <v>3974545.53854763</v>
      </c>
      <c r="J10026" s="33">
        <f t="shared" si="624"/>
        <v>3.3423999505898987E-3</v>
      </c>
      <c r="K10026" s="33">
        <f t="shared" si="625"/>
        <v>3.3368203500250271E-3</v>
      </c>
      <c r="L10026" s="33">
        <f t="shared" si="626"/>
        <v>0.97320386963428163</v>
      </c>
      <c r="M10026" s="33">
        <f t="shared" si="627"/>
        <v>0.96995646315736284</v>
      </c>
    </row>
    <row r="10027" spans="1:13" ht="27.6">
      <c r="A10027" t="s">
        <v>164</v>
      </c>
      <c r="B10027" t="s">
        <v>112</v>
      </c>
      <c r="C10027" s="14" t="s">
        <v>384</v>
      </c>
      <c r="D10027" t="s">
        <v>112</v>
      </c>
      <c r="E10027" t="s">
        <v>483</v>
      </c>
      <c r="F10027" s="20">
        <v>2041</v>
      </c>
      <c r="G10027" s="20">
        <v>55</v>
      </c>
      <c r="H10027" s="11">
        <v>14151.5941057818</v>
      </c>
      <c r="I10027" s="10">
        <v>3922520.6834863699</v>
      </c>
      <c r="J10027" s="33">
        <f t="shared" si="624"/>
        <v>3.6077806205992375E-3</v>
      </c>
      <c r="K10027" s="33">
        <f t="shared" si="625"/>
        <v>3.6012803995695286E-3</v>
      </c>
      <c r="L10027" s="33">
        <f t="shared" si="626"/>
        <v>0.96995646315736284</v>
      </c>
      <c r="M10027" s="33">
        <f t="shared" si="627"/>
        <v>0.9664633779581584</v>
      </c>
    </row>
    <row r="10028" spans="1:13" ht="27.6">
      <c r="A10028" t="s">
        <v>164</v>
      </c>
      <c r="B10028" t="s">
        <v>112</v>
      </c>
      <c r="C10028" s="14" t="s">
        <v>384</v>
      </c>
      <c r="D10028" t="s">
        <v>112</v>
      </c>
      <c r="E10028" t="s">
        <v>483</v>
      </c>
      <c r="F10028" s="20">
        <v>2041</v>
      </c>
      <c r="G10028" s="20">
        <v>56</v>
      </c>
      <c r="H10028" s="11">
        <v>15556.8221772613</v>
      </c>
      <c r="I10028" s="10">
        <v>3956856.33524499</v>
      </c>
      <c r="J10028" s="33">
        <f t="shared" si="624"/>
        <v>3.931611577274537E-3</v>
      </c>
      <c r="K10028" s="33">
        <f t="shared" si="625"/>
        <v>3.9238929113892818E-3</v>
      </c>
      <c r="L10028" s="33">
        <f t="shared" si="626"/>
        <v>0.9664633779581584</v>
      </c>
      <c r="M10028" s="33">
        <f t="shared" si="627"/>
        <v>0.96267107916027106</v>
      </c>
    </row>
    <row r="10029" spans="1:13" ht="27.6">
      <c r="A10029" t="s">
        <v>164</v>
      </c>
      <c r="B10029" t="s">
        <v>112</v>
      </c>
      <c r="C10029" s="14" t="s">
        <v>384</v>
      </c>
      <c r="D10029" t="s">
        <v>112</v>
      </c>
      <c r="E10029" t="s">
        <v>483</v>
      </c>
      <c r="F10029" s="20">
        <v>2041</v>
      </c>
      <c r="G10029" s="20">
        <v>57</v>
      </c>
      <c r="H10029" s="11">
        <v>17207.341527296699</v>
      </c>
      <c r="I10029" s="10">
        <v>4012352.5064729601</v>
      </c>
      <c r="J10029" s="33">
        <f t="shared" si="624"/>
        <v>4.2885916677402637E-3</v>
      </c>
      <c r="K10029" s="33">
        <f t="shared" si="625"/>
        <v>4.2794087903877953E-3</v>
      </c>
      <c r="L10029" s="33">
        <f t="shared" si="626"/>
        <v>0.96267107916027106</v>
      </c>
      <c r="M10029" s="33">
        <f t="shared" si="627"/>
        <v>0.95855141608186045</v>
      </c>
    </row>
    <row r="10030" spans="1:13" ht="27.6">
      <c r="A10030" t="s">
        <v>164</v>
      </c>
      <c r="B10030" t="s">
        <v>112</v>
      </c>
      <c r="C10030" s="14" t="s">
        <v>384</v>
      </c>
      <c r="D10030" t="s">
        <v>112</v>
      </c>
      <c r="E10030" t="s">
        <v>483</v>
      </c>
      <c r="F10030" s="20">
        <v>2041</v>
      </c>
      <c r="G10030" s="20">
        <v>58</v>
      </c>
      <c r="H10030" s="11">
        <v>18566.869091718901</v>
      </c>
      <c r="I10030" s="10">
        <v>3963849.1373592699</v>
      </c>
      <c r="J10030" s="33">
        <f t="shared" si="624"/>
        <v>4.6840503884787643E-3</v>
      </c>
      <c r="K10030" s="33">
        <f t="shared" si="625"/>
        <v>4.6730973326862824E-3</v>
      </c>
      <c r="L10030" s="33">
        <f t="shared" si="626"/>
        <v>0.95855141608186045</v>
      </c>
      <c r="M10030" s="33">
        <f t="shared" si="627"/>
        <v>0.95407201201612568</v>
      </c>
    </row>
    <row r="10031" spans="1:13" ht="27.6">
      <c r="A10031" t="s">
        <v>164</v>
      </c>
      <c r="B10031" t="s">
        <v>112</v>
      </c>
      <c r="C10031" s="14" t="s">
        <v>384</v>
      </c>
      <c r="D10031" t="s">
        <v>112</v>
      </c>
      <c r="E10031" t="s">
        <v>483</v>
      </c>
      <c r="F10031" s="20">
        <v>2041</v>
      </c>
      <c r="G10031" s="20">
        <v>59</v>
      </c>
      <c r="H10031" s="11">
        <v>19535.545762477101</v>
      </c>
      <c r="I10031" s="10">
        <v>3809723.1994506</v>
      </c>
      <c r="J10031" s="33">
        <f t="shared" si="624"/>
        <v>5.1278123736901203E-3</v>
      </c>
      <c r="K10031" s="33">
        <f t="shared" si="625"/>
        <v>5.114687587217448E-3</v>
      </c>
      <c r="L10031" s="33">
        <f t="shared" si="626"/>
        <v>0.95407201201612568</v>
      </c>
      <c r="M10031" s="33">
        <f t="shared" si="627"/>
        <v>0.94919223173895517</v>
      </c>
    </row>
    <row r="10032" spans="1:13" ht="27.6">
      <c r="A10032" t="s">
        <v>164</v>
      </c>
      <c r="B10032" t="s">
        <v>112</v>
      </c>
      <c r="C10032" s="14" t="s">
        <v>384</v>
      </c>
      <c r="D10032" t="s">
        <v>112</v>
      </c>
      <c r="E10032" t="s">
        <v>483</v>
      </c>
      <c r="F10032" s="20">
        <v>2041</v>
      </c>
      <c r="G10032" s="20">
        <v>60</v>
      </c>
      <c r="H10032" s="11">
        <v>20742.915205990699</v>
      </c>
      <c r="I10032" s="10">
        <v>3712295.2262411602</v>
      </c>
      <c r="J10032" s="33">
        <f t="shared" si="624"/>
        <v>5.5876254289704457E-3</v>
      </c>
      <c r="K10032" s="33">
        <f t="shared" si="625"/>
        <v>5.5720436851609545E-3</v>
      </c>
      <c r="L10032" s="33">
        <f t="shared" si="626"/>
        <v>0.94919223173895517</v>
      </c>
      <c r="M10032" s="33">
        <f t="shared" si="627"/>
        <v>0.94390329115809024</v>
      </c>
    </row>
    <row r="10033" spans="1:13" ht="27.6">
      <c r="A10033" t="s">
        <v>164</v>
      </c>
      <c r="B10033" t="s">
        <v>112</v>
      </c>
      <c r="C10033" s="14" t="s">
        <v>384</v>
      </c>
      <c r="D10033" t="s">
        <v>112</v>
      </c>
      <c r="E10033" t="s">
        <v>483</v>
      </c>
      <c r="F10033" s="20">
        <v>2041</v>
      </c>
      <c r="G10033" s="20">
        <v>61</v>
      </c>
      <c r="H10033" s="11">
        <v>22213.052529238499</v>
      </c>
      <c r="I10033" s="10">
        <v>3627519.40508678</v>
      </c>
      <c r="J10033" s="33">
        <f t="shared" si="624"/>
        <v>6.1234827574153539E-3</v>
      </c>
      <c r="K10033" s="33">
        <f t="shared" si="625"/>
        <v>6.1047724471097187E-3</v>
      </c>
      <c r="L10033" s="33">
        <f t="shared" si="626"/>
        <v>0.94390329115809024</v>
      </c>
      <c r="M10033" s="33">
        <f t="shared" si="627"/>
        <v>0.93814097635349214</v>
      </c>
    </row>
    <row r="10034" spans="1:13" ht="27.6">
      <c r="A10034" t="s">
        <v>164</v>
      </c>
      <c r="B10034" t="s">
        <v>112</v>
      </c>
      <c r="C10034" s="14" t="s">
        <v>384</v>
      </c>
      <c r="D10034" t="s">
        <v>112</v>
      </c>
      <c r="E10034" t="s">
        <v>483</v>
      </c>
      <c r="F10034" s="20">
        <v>2041</v>
      </c>
      <c r="G10034" s="20">
        <v>62</v>
      </c>
      <c r="H10034" s="11">
        <v>23740.635828271199</v>
      </c>
      <c r="I10034" s="10">
        <v>3536232.09485419</v>
      </c>
      <c r="J10034" s="33">
        <f t="shared" si="624"/>
        <v>6.7135400594372186E-3</v>
      </c>
      <c r="K10034" s="33">
        <f t="shared" si="625"/>
        <v>6.6910545965299661E-3</v>
      </c>
      <c r="L10034" s="33">
        <f t="shared" si="626"/>
        <v>0.93814097635349214</v>
      </c>
      <c r="M10034" s="33">
        <f t="shared" si="627"/>
        <v>0.93186382386146904</v>
      </c>
    </row>
    <row r="10035" spans="1:13" ht="27.6">
      <c r="A10035" t="s">
        <v>164</v>
      </c>
      <c r="B10035" t="s">
        <v>112</v>
      </c>
      <c r="C10035" s="14" t="s">
        <v>384</v>
      </c>
      <c r="D10035" t="s">
        <v>112</v>
      </c>
      <c r="E10035" t="s">
        <v>483</v>
      </c>
      <c r="F10035" s="20">
        <v>2041</v>
      </c>
      <c r="G10035" s="20">
        <v>63</v>
      </c>
      <c r="H10035" s="11">
        <v>25219.817538891999</v>
      </c>
      <c r="I10035" s="10">
        <v>3425858.8375336598</v>
      </c>
      <c r="J10035" s="33">
        <f t="shared" si="624"/>
        <v>7.3616044136390101E-3</v>
      </c>
      <c r="K10035" s="33">
        <f t="shared" si="625"/>
        <v>7.3345741731838388E-3</v>
      </c>
      <c r="L10035" s="33">
        <f t="shared" si="626"/>
        <v>0.93186382386146904</v>
      </c>
      <c r="M10035" s="33">
        <f t="shared" si="627"/>
        <v>0.92502899952605033</v>
      </c>
    </row>
    <row r="10036" spans="1:13" ht="27.6">
      <c r="A10036" t="s">
        <v>164</v>
      </c>
      <c r="B10036" t="s">
        <v>112</v>
      </c>
      <c r="C10036" s="14" t="s">
        <v>384</v>
      </c>
      <c r="D10036" t="s">
        <v>112</v>
      </c>
      <c r="E10036" t="s">
        <v>483</v>
      </c>
      <c r="F10036" s="20">
        <v>2041</v>
      </c>
      <c r="G10036" s="20">
        <v>64</v>
      </c>
      <c r="H10036" s="11">
        <v>26896.883735894698</v>
      </c>
      <c r="I10036" s="10">
        <v>3328468.7391592199</v>
      </c>
      <c r="J10036" s="33">
        <f t="shared" si="624"/>
        <v>8.0808581494110476E-3</v>
      </c>
      <c r="K10036" s="33">
        <f t="shared" si="625"/>
        <v>8.0482957848448944E-3</v>
      </c>
      <c r="L10036" s="33">
        <f t="shared" si="626"/>
        <v>0.92502899952605033</v>
      </c>
      <c r="M10036" s="33">
        <f t="shared" si="627"/>
        <v>0.91758409252830553</v>
      </c>
    </row>
    <row r="10037" spans="1:13" ht="27.6">
      <c r="A10037" t="s">
        <v>164</v>
      </c>
      <c r="B10037" t="s">
        <v>112</v>
      </c>
      <c r="C10037" s="14" t="s">
        <v>384</v>
      </c>
      <c r="D10037" t="s">
        <v>112</v>
      </c>
      <c r="E10037" t="s">
        <v>483</v>
      </c>
      <c r="F10037" s="20">
        <v>2041</v>
      </c>
      <c r="G10037" s="20">
        <v>65</v>
      </c>
      <c r="H10037" s="11">
        <v>27309.937697331501</v>
      </c>
      <c r="I10037" s="10">
        <v>3219393.7133825701</v>
      </c>
      <c r="J10037" s="33">
        <f t="shared" si="624"/>
        <v>8.4829443456412006E-3</v>
      </c>
      <c r="K10037" s="33">
        <f t="shared" si="625"/>
        <v>8.4470656971256108E-3</v>
      </c>
      <c r="L10037" s="33">
        <f t="shared" si="626"/>
        <v>0.91758409252830553</v>
      </c>
      <c r="M10037" s="33">
        <f t="shared" si="627"/>
        <v>0.90983319941608154</v>
      </c>
    </row>
    <row r="10038" spans="1:13" ht="27.6">
      <c r="A10038" t="s">
        <v>164</v>
      </c>
      <c r="B10038" t="s">
        <v>112</v>
      </c>
      <c r="C10038" s="14" t="s">
        <v>384</v>
      </c>
      <c r="D10038" t="s">
        <v>112</v>
      </c>
      <c r="E10038" t="s">
        <v>483</v>
      </c>
      <c r="F10038" s="20">
        <v>2041</v>
      </c>
      <c r="G10038" s="20">
        <v>66</v>
      </c>
      <c r="H10038" s="11">
        <v>28932.668979400802</v>
      </c>
      <c r="I10038" s="10">
        <v>3108592.2801610501</v>
      </c>
      <c r="J10038" s="33">
        <f t="shared" si="624"/>
        <v>9.3073218910206708E-3</v>
      </c>
      <c r="K10038" s="33">
        <f t="shared" si="625"/>
        <v>9.2641428349237165E-3</v>
      </c>
      <c r="L10038" s="33">
        <f t="shared" si="626"/>
        <v>0.90983319941608154</v>
      </c>
      <c r="M10038" s="33">
        <f t="shared" si="627"/>
        <v>0.90140437470073531</v>
      </c>
    </row>
    <row r="10039" spans="1:13" ht="27.6">
      <c r="A10039" t="s">
        <v>164</v>
      </c>
      <c r="B10039" t="s">
        <v>112</v>
      </c>
      <c r="C10039" s="14" t="s">
        <v>384</v>
      </c>
      <c r="D10039" t="s">
        <v>112</v>
      </c>
      <c r="E10039" t="s">
        <v>483</v>
      </c>
      <c r="F10039" s="20">
        <v>2041</v>
      </c>
      <c r="G10039" s="20">
        <v>67</v>
      </c>
      <c r="H10039" s="11">
        <v>30364.951090910999</v>
      </c>
      <c r="I10039" s="10">
        <v>2972416.6465184698</v>
      </c>
      <c r="J10039" s="33">
        <f t="shared" si="624"/>
        <v>1.0215576987323375E-2</v>
      </c>
      <c r="K10039" s="33">
        <f t="shared" si="625"/>
        <v>1.016357520743516E-2</v>
      </c>
      <c r="L10039" s="33">
        <f t="shared" si="626"/>
        <v>0.90140437470073531</v>
      </c>
      <c r="M10039" s="33">
        <f t="shared" si="627"/>
        <v>0.89224288354615333</v>
      </c>
    </row>
    <row r="10040" spans="1:13" ht="27.6">
      <c r="A10040" t="s">
        <v>164</v>
      </c>
      <c r="B10040" t="s">
        <v>112</v>
      </c>
      <c r="C10040" s="14" t="s">
        <v>384</v>
      </c>
      <c r="D10040" t="s">
        <v>112</v>
      </c>
      <c r="E10040" t="s">
        <v>483</v>
      </c>
      <c r="F10040" s="20">
        <v>2041</v>
      </c>
      <c r="G10040" s="20">
        <v>68</v>
      </c>
      <c r="H10040" s="11">
        <v>32367.293758760901</v>
      </c>
      <c r="I10040" s="10">
        <v>2884879.38747358</v>
      </c>
      <c r="J10040" s="33">
        <f t="shared" si="624"/>
        <v>1.1219635004257981E-2</v>
      </c>
      <c r="K10040" s="33">
        <f t="shared" si="625"/>
        <v>1.1156929629013934E-2</v>
      </c>
      <c r="L10040" s="33">
        <f t="shared" si="626"/>
        <v>0.89224288354615333</v>
      </c>
      <c r="M10040" s="33">
        <f t="shared" si="627"/>
        <v>0.88228819248244039</v>
      </c>
    </row>
    <row r="10041" spans="1:13" ht="27.6">
      <c r="A10041" t="s">
        <v>164</v>
      </c>
      <c r="B10041" t="s">
        <v>112</v>
      </c>
      <c r="C10041" s="14" t="s">
        <v>384</v>
      </c>
      <c r="D10041" t="s">
        <v>112</v>
      </c>
      <c r="E10041" t="s">
        <v>483</v>
      </c>
      <c r="F10041" s="20">
        <v>2041</v>
      </c>
      <c r="G10041" s="20">
        <v>69</v>
      </c>
      <c r="H10041" s="11">
        <v>32858.2865335721</v>
      </c>
      <c r="I10041" s="10">
        <v>2661539.17602483</v>
      </c>
      <c r="J10041" s="33">
        <f t="shared" si="624"/>
        <v>1.2345595672443921E-2</v>
      </c>
      <c r="K10041" s="33">
        <f t="shared" si="625"/>
        <v>1.2269701447046866E-2</v>
      </c>
      <c r="L10041" s="33">
        <f t="shared" si="626"/>
        <v>0.88228819248244039</v>
      </c>
      <c r="M10041" s="33">
        <f t="shared" si="627"/>
        <v>0.87146277977042619</v>
      </c>
    </row>
    <row r="10042" spans="1:13" ht="27.6">
      <c r="A10042" t="s">
        <v>164</v>
      </c>
      <c r="B10042" t="s">
        <v>112</v>
      </c>
      <c r="C10042" s="14" t="s">
        <v>384</v>
      </c>
      <c r="D10042" t="s">
        <v>112</v>
      </c>
      <c r="E10042" t="s">
        <v>483</v>
      </c>
      <c r="F10042" s="20">
        <v>2042</v>
      </c>
      <c r="G10042" s="20">
        <v>30</v>
      </c>
      <c r="H10042" s="11">
        <v>832.58037992291599</v>
      </c>
      <c r="I10042" s="10">
        <v>4906538.32754179</v>
      </c>
      <c r="J10042" s="33">
        <f t="shared" si="624"/>
        <v>1.6968793971289421E-4</v>
      </c>
      <c r="K10042" s="33">
        <f t="shared" si="625"/>
        <v>1.6967354352870334E-4</v>
      </c>
      <c r="L10042" s="33">
        <f t="shared" si="626"/>
        <v>1</v>
      </c>
      <c r="M10042" s="33">
        <f t="shared" si="627"/>
        <v>0.9998303264564713</v>
      </c>
    </row>
    <row r="10043" spans="1:13" ht="27.6">
      <c r="A10043" t="s">
        <v>164</v>
      </c>
      <c r="B10043" t="s">
        <v>112</v>
      </c>
      <c r="C10043" s="14" t="s">
        <v>384</v>
      </c>
      <c r="D10043" t="s">
        <v>112</v>
      </c>
      <c r="E10043" t="s">
        <v>483</v>
      </c>
      <c r="F10043" s="20">
        <v>2042</v>
      </c>
      <c r="G10043" s="20">
        <v>31</v>
      </c>
      <c r="H10043" s="11">
        <v>1065.6905611110701</v>
      </c>
      <c r="I10043" s="10">
        <v>4878382.8070591502</v>
      </c>
      <c r="J10043" s="33">
        <f t="shared" si="624"/>
        <v>2.1845160645634192E-4</v>
      </c>
      <c r="K10043" s="33">
        <f t="shared" si="625"/>
        <v>2.1842774764146977E-4</v>
      </c>
      <c r="L10043" s="33">
        <f t="shared" si="626"/>
        <v>0.9998303264564713</v>
      </c>
      <c r="M10043" s="33">
        <f t="shared" si="627"/>
        <v>0.99961193577023977</v>
      </c>
    </row>
    <row r="10044" spans="1:13" ht="27.6">
      <c r="A10044" t="s">
        <v>164</v>
      </c>
      <c r="B10044" t="s">
        <v>112</v>
      </c>
      <c r="C10044" s="14" t="s">
        <v>384</v>
      </c>
      <c r="D10044" t="s">
        <v>112</v>
      </c>
      <c r="E10044" t="s">
        <v>483</v>
      </c>
      <c r="F10044" s="20">
        <v>2042</v>
      </c>
      <c r="G10044" s="20">
        <v>32</v>
      </c>
      <c r="H10044" s="11">
        <v>1091.15980592808</v>
      </c>
      <c r="I10044" s="10">
        <v>4744634.3958465802</v>
      </c>
      <c r="J10044" s="33">
        <f t="shared" si="624"/>
        <v>2.2997763681924021E-4</v>
      </c>
      <c r="K10044" s="33">
        <f t="shared" si="625"/>
        <v>2.2995119398960817E-4</v>
      </c>
      <c r="L10044" s="33">
        <f t="shared" si="626"/>
        <v>0.99961193577023977</v>
      </c>
      <c r="M10044" s="33">
        <f t="shared" si="627"/>
        <v>0.9993820738120831</v>
      </c>
    </row>
    <row r="10045" spans="1:13" ht="27.6">
      <c r="A10045" t="s">
        <v>164</v>
      </c>
      <c r="B10045" t="s">
        <v>112</v>
      </c>
      <c r="C10045" s="14" t="s">
        <v>384</v>
      </c>
      <c r="D10045" t="s">
        <v>112</v>
      </c>
      <c r="E10045" t="s">
        <v>483</v>
      </c>
      <c r="F10045" s="20">
        <v>2042</v>
      </c>
      <c r="G10045" s="20">
        <v>33</v>
      </c>
      <c r="H10045" s="11">
        <v>1138.2168731558199</v>
      </c>
      <c r="I10045" s="10">
        <v>4673773.7319715396</v>
      </c>
      <c r="J10045" s="33">
        <f t="shared" si="624"/>
        <v>2.4353272931671973E-4</v>
      </c>
      <c r="K10045" s="33">
        <f t="shared" si="625"/>
        <v>2.4350307762865953E-4</v>
      </c>
      <c r="L10045" s="33">
        <f t="shared" si="626"/>
        <v>0.9993820738120831</v>
      </c>
      <c r="M10045" s="33">
        <f t="shared" si="627"/>
        <v>0.99913872120138292</v>
      </c>
    </row>
    <row r="10046" spans="1:13" ht="27.6">
      <c r="A10046" t="s">
        <v>164</v>
      </c>
      <c r="B10046" t="s">
        <v>112</v>
      </c>
      <c r="C10046" s="14" t="s">
        <v>384</v>
      </c>
      <c r="D10046" t="s">
        <v>112</v>
      </c>
      <c r="E10046" t="s">
        <v>483</v>
      </c>
      <c r="F10046" s="20">
        <v>2042</v>
      </c>
      <c r="G10046" s="20">
        <v>34</v>
      </c>
      <c r="H10046" s="11">
        <v>1201.6824800885299</v>
      </c>
      <c r="I10046" s="10">
        <v>4630857.3996516503</v>
      </c>
      <c r="J10046" s="33">
        <f t="shared" si="624"/>
        <v>2.5949459816640538E-4</v>
      </c>
      <c r="K10046" s="33">
        <f t="shared" si="625"/>
        <v>2.5946093235529322E-4</v>
      </c>
      <c r="L10046" s="33">
        <f t="shared" si="626"/>
        <v>0.99913872120138292</v>
      </c>
      <c r="M10046" s="33">
        <f t="shared" si="627"/>
        <v>0.99887948373722768</v>
      </c>
    </row>
    <row r="10047" spans="1:13" ht="27.6">
      <c r="A10047" t="s">
        <v>164</v>
      </c>
      <c r="B10047" t="s">
        <v>112</v>
      </c>
      <c r="C10047" s="14" t="s">
        <v>384</v>
      </c>
      <c r="D10047" t="s">
        <v>112</v>
      </c>
      <c r="E10047" t="s">
        <v>483</v>
      </c>
      <c r="F10047" s="20">
        <v>2042</v>
      </c>
      <c r="G10047" s="20">
        <v>35</v>
      </c>
      <c r="H10047" s="11">
        <v>1669.5581674308701</v>
      </c>
      <c r="I10047" s="10">
        <v>4656136.7872073399</v>
      </c>
      <c r="J10047" s="33">
        <f t="shared" si="624"/>
        <v>3.5857154626942105E-4</v>
      </c>
      <c r="K10047" s="33">
        <f t="shared" si="625"/>
        <v>3.5850726717567838E-4</v>
      </c>
      <c r="L10047" s="33">
        <f t="shared" si="626"/>
        <v>0.99887948373722768</v>
      </c>
      <c r="M10047" s="33">
        <f t="shared" si="627"/>
        <v>0.99852137818327524</v>
      </c>
    </row>
    <row r="10048" spans="1:13" ht="27.6">
      <c r="A10048" t="s">
        <v>164</v>
      </c>
      <c r="B10048" t="s">
        <v>112</v>
      </c>
      <c r="C10048" s="14" t="s">
        <v>384</v>
      </c>
      <c r="D10048" t="s">
        <v>112</v>
      </c>
      <c r="E10048" t="s">
        <v>483</v>
      </c>
      <c r="F10048" s="20">
        <v>2042</v>
      </c>
      <c r="G10048" s="20">
        <v>36</v>
      </c>
      <c r="H10048" s="11">
        <v>1900.21174767719</v>
      </c>
      <c r="I10048" s="10">
        <v>4572163.6394346999</v>
      </c>
      <c r="J10048" s="33">
        <f t="shared" si="624"/>
        <v>4.1560449221194788E-4</v>
      </c>
      <c r="K10048" s="33">
        <f t="shared" si="625"/>
        <v>4.1551814062812387E-4</v>
      </c>
      <c r="L10048" s="33">
        <f t="shared" si="626"/>
        <v>0.99852137818327524</v>
      </c>
      <c r="M10048" s="33">
        <f t="shared" si="627"/>
        <v>0.99810647443683509</v>
      </c>
    </row>
    <row r="10049" spans="1:13" ht="27.6">
      <c r="A10049" t="s">
        <v>164</v>
      </c>
      <c r="B10049" t="s">
        <v>112</v>
      </c>
      <c r="C10049" s="14" t="s">
        <v>384</v>
      </c>
      <c r="D10049" t="s">
        <v>112</v>
      </c>
      <c r="E10049" t="s">
        <v>483</v>
      </c>
      <c r="F10049" s="20">
        <v>2042</v>
      </c>
      <c r="G10049" s="20">
        <v>37</v>
      </c>
      <c r="H10049" s="11">
        <v>2014.40599828329</v>
      </c>
      <c r="I10049" s="10">
        <v>4510064.0341896703</v>
      </c>
      <c r="J10049" s="33">
        <f t="shared" si="624"/>
        <v>4.4664687308485662E-4</v>
      </c>
      <c r="K10049" s="33">
        <f t="shared" si="625"/>
        <v>4.4654714121905581E-4</v>
      </c>
      <c r="L10049" s="33">
        <f t="shared" si="626"/>
        <v>0.99810647443683509</v>
      </c>
      <c r="M10049" s="33">
        <f t="shared" si="627"/>
        <v>0.99766077284404309</v>
      </c>
    </row>
    <row r="10050" spans="1:13" ht="27.6">
      <c r="A10050" t="s">
        <v>164</v>
      </c>
      <c r="B10050" t="s">
        <v>112</v>
      </c>
      <c r="C10050" s="14" t="s">
        <v>384</v>
      </c>
      <c r="D10050" t="s">
        <v>112</v>
      </c>
      <c r="E10050" t="s">
        <v>483</v>
      </c>
      <c r="F10050" s="20">
        <v>2042</v>
      </c>
      <c r="G10050" s="20">
        <v>38</v>
      </c>
      <c r="H10050" s="11">
        <v>2109.5474755967198</v>
      </c>
      <c r="I10050" s="10">
        <v>4380494.84927788</v>
      </c>
      <c r="J10050" s="33">
        <f t="shared" ref="J10050:J10113" si="628">IF(I10050&gt;0,H10050/I10050,0)</f>
        <v>4.8157743546815867E-4</v>
      </c>
      <c r="K10050" s="33">
        <f t="shared" ref="K10050:K10113" si="629">1-EXP(-J10050)</f>
        <v>4.814614956670793E-4</v>
      </c>
      <c r="L10050" s="33">
        <f t="shared" ref="L10050:L10113" si="630">IF(G10050=30,1,M10049)</f>
        <v>0.99766077284404309</v>
      </c>
      <c r="M10050" s="33">
        <f t="shared" ref="M10050:M10113" si="631">L10050*(1-K10050)</f>
        <v>0.99718043759618125</v>
      </c>
    </row>
    <row r="10051" spans="1:13" ht="27.6">
      <c r="A10051" t="s">
        <v>164</v>
      </c>
      <c r="B10051" t="s">
        <v>112</v>
      </c>
      <c r="C10051" s="14" t="s">
        <v>384</v>
      </c>
      <c r="D10051" t="s">
        <v>112</v>
      </c>
      <c r="E10051" t="s">
        <v>483</v>
      </c>
      <c r="F10051" s="20">
        <v>2042</v>
      </c>
      <c r="G10051" s="20">
        <v>39</v>
      </c>
      <c r="H10051" s="11">
        <v>2245.4616289389801</v>
      </c>
      <c r="I10051" s="10">
        <v>4313288.3939740798</v>
      </c>
      <c r="J10051" s="33">
        <f t="shared" si="628"/>
        <v>5.2059158206903657E-4</v>
      </c>
      <c r="K10051" s="33">
        <f t="shared" si="629"/>
        <v>5.204560977830619E-4</v>
      </c>
      <c r="L10051" s="33">
        <f t="shared" si="630"/>
        <v>0.99718043759618125</v>
      </c>
      <c r="M10051" s="33">
        <f t="shared" si="631"/>
        <v>0.99666144895684439</v>
      </c>
    </row>
    <row r="10052" spans="1:13" ht="27.6">
      <c r="A10052" t="s">
        <v>164</v>
      </c>
      <c r="B10052" t="s">
        <v>112</v>
      </c>
      <c r="C10052" s="14" t="s">
        <v>384</v>
      </c>
      <c r="D10052" t="s">
        <v>112</v>
      </c>
      <c r="E10052" t="s">
        <v>483</v>
      </c>
      <c r="F10052" s="20">
        <v>2042</v>
      </c>
      <c r="G10052" s="20">
        <v>40</v>
      </c>
      <c r="H10052" s="11">
        <v>3198.91299620783</v>
      </c>
      <c r="I10052" s="10">
        <v>4288128.7040739404</v>
      </c>
      <c r="J10052" s="33">
        <f t="shared" si="628"/>
        <v>7.4599276676763453E-4</v>
      </c>
      <c r="K10052" s="33">
        <f t="shared" si="629"/>
        <v>7.4571458334216079E-4</v>
      </c>
      <c r="L10052" s="33">
        <f t="shared" si="630"/>
        <v>0.99666144895684439</v>
      </c>
      <c r="M10052" s="33">
        <f t="shared" si="631"/>
        <v>0.99591822397970231</v>
      </c>
    </row>
    <row r="10053" spans="1:13" ht="27.6">
      <c r="A10053" t="s">
        <v>164</v>
      </c>
      <c r="B10053" t="s">
        <v>112</v>
      </c>
      <c r="C10053" s="14" t="s">
        <v>384</v>
      </c>
      <c r="D10053" t="s">
        <v>112</v>
      </c>
      <c r="E10053" t="s">
        <v>483</v>
      </c>
      <c r="F10053" s="20">
        <v>2042</v>
      </c>
      <c r="G10053" s="20">
        <v>41</v>
      </c>
      <c r="H10053" s="11">
        <v>3521.0745197999299</v>
      </c>
      <c r="I10053" s="10">
        <v>4264255.9605285199</v>
      </c>
      <c r="J10053" s="33">
        <f t="shared" si="628"/>
        <v>8.2571837910112725E-4</v>
      </c>
      <c r="K10053" s="33">
        <f t="shared" si="629"/>
        <v>8.2537756749156976E-4</v>
      </c>
      <c r="L10053" s="33">
        <f t="shared" si="630"/>
        <v>0.99591822397970231</v>
      </c>
      <c r="M10053" s="33">
        <f t="shared" si="631"/>
        <v>0.9950962154185734</v>
      </c>
    </row>
    <row r="10054" spans="1:13" ht="27.6">
      <c r="A10054" t="s">
        <v>164</v>
      </c>
      <c r="B10054" t="s">
        <v>112</v>
      </c>
      <c r="C10054" s="14" t="s">
        <v>384</v>
      </c>
      <c r="D10054" t="s">
        <v>112</v>
      </c>
      <c r="E10054" t="s">
        <v>483</v>
      </c>
      <c r="F10054" s="20">
        <v>2042</v>
      </c>
      <c r="G10054" s="20">
        <v>42</v>
      </c>
      <c r="H10054" s="11">
        <v>3797.7350254131102</v>
      </c>
      <c r="I10054" s="10">
        <v>4240272.6612520898</v>
      </c>
      <c r="J10054" s="33">
        <f t="shared" si="628"/>
        <v>8.9563462748918959E-4</v>
      </c>
      <c r="K10054" s="33">
        <f t="shared" si="629"/>
        <v>8.9523366651000913E-4</v>
      </c>
      <c r="L10054" s="33">
        <f t="shared" si="630"/>
        <v>0.9950962154185734</v>
      </c>
      <c r="M10054" s="33">
        <f t="shared" si="631"/>
        <v>0.99420537178511403</v>
      </c>
    </row>
    <row r="10055" spans="1:13" ht="27.6">
      <c r="A10055" t="s">
        <v>164</v>
      </c>
      <c r="B10055" t="s">
        <v>112</v>
      </c>
      <c r="C10055" s="14" t="s">
        <v>384</v>
      </c>
      <c r="D10055" t="s">
        <v>112</v>
      </c>
      <c r="E10055" t="s">
        <v>483</v>
      </c>
      <c r="F10055" s="20">
        <v>2042</v>
      </c>
      <c r="G10055" s="20">
        <v>43</v>
      </c>
      <c r="H10055" s="11">
        <v>4142.9958419398199</v>
      </c>
      <c r="I10055" s="10">
        <v>4254831.6590169398</v>
      </c>
      <c r="J10055" s="33">
        <f t="shared" si="628"/>
        <v>9.7371557183934302E-4</v>
      </c>
      <c r="K10055" s="33">
        <f t="shared" si="629"/>
        <v>9.7324166466128403E-4</v>
      </c>
      <c r="L10055" s="33">
        <f t="shared" si="630"/>
        <v>0.99420537178511403</v>
      </c>
      <c r="M10055" s="33">
        <f t="shared" si="631"/>
        <v>0.99323776969406274</v>
      </c>
    </row>
    <row r="10056" spans="1:13" ht="27.6">
      <c r="A10056" t="s">
        <v>164</v>
      </c>
      <c r="B10056" t="s">
        <v>112</v>
      </c>
      <c r="C10056" s="14" t="s">
        <v>384</v>
      </c>
      <c r="D10056" t="s">
        <v>112</v>
      </c>
      <c r="E10056" t="s">
        <v>483</v>
      </c>
      <c r="F10056" s="20">
        <v>2042</v>
      </c>
      <c r="G10056" s="20">
        <v>44</v>
      </c>
      <c r="H10056" s="11">
        <v>4571.6093772379199</v>
      </c>
      <c r="I10056" s="10">
        <v>4307176.4470697101</v>
      </c>
      <c r="J10056" s="33">
        <f t="shared" si="628"/>
        <v>1.0613935680178859E-3</v>
      </c>
      <c r="K10056" s="33">
        <f t="shared" si="629"/>
        <v>1.060830489098552E-3</v>
      </c>
      <c r="L10056" s="33">
        <f t="shared" si="630"/>
        <v>0.99323776969406274</v>
      </c>
      <c r="M10056" s="33">
        <f t="shared" si="631"/>
        <v>0.99218411278504703</v>
      </c>
    </row>
    <row r="10057" spans="1:13" ht="27.6">
      <c r="A10057" t="s">
        <v>164</v>
      </c>
      <c r="B10057" t="s">
        <v>112</v>
      </c>
      <c r="C10057" s="14" t="s">
        <v>384</v>
      </c>
      <c r="D10057" t="s">
        <v>112</v>
      </c>
      <c r="E10057" t="s">
        <v>483</v>
      </c>
      <c r="F10057" s="20">
        <v>2042</v>
      </c>
      <c r="G10057" s="20">
        <v>45</v>
      </c>
      <c r="H10057" s="11">
        <v>6304.13804615553</v>
      </c>
      <c r="I10057" s="10">
        <v>4434288.2417079797</v>
      </c>
      <c r="J10057" s="33">
        <f t="shared" si="628"/>
        <v>1.4216798057600625E-3</v>
      </c>
      <c r="K10057" s="33">
        <f t="shared" si="629"/>
        <v>1.420669697765109E-3</v>
      </c>
      <c r="L10057" s="33">
        <f t="shared" si="630"/>
        <v>0.99218411278504703</v>
      </c>
      <c r="M10057" s="33">
        <f t="shared" si="631"/>
        <v>0.99077454688140931</v>
      </c>
    </row>
    <row r="10058" spans="1:13" ht="27.6">
      <c r="A10058" t="s">
        <v>164</v>
      </c>
      <c r="B10058" t="s">
        <v>112</v>
      </c>
      <c r="C10058" s="14" t="s">
        <v>384</v>
      </c>
      <c r="D10058" t="s">
        <v>112</v>
      </c>
      <c r="E10058" t="s">
        <v>483</v>
      </c>
      <c r="F10058" s="20">
        <v>2042</v>
      </c>
      <c r="G10058" s="20">
        <v>46</v>
      </c>
      <c r="H10058" s="11">
        <v>6805.1834852335796</v>
      </c>
      <c r="I10058" s="10">
        <v>4382991.6308434596</v>
      </c>
      <c r="J10058" s="33">
        <f t="shared" si="628"/>
        <v>1.5526343781596488E-3</v>
      </c>
      <c r="K10058" s="33">
        <f t="shared" si="629"/>
        <v>1.551429664977233E-3</v>
      </c>
      <c r="L10058" s="33">
        <f t="shared" si="630"/>
        <v>0.99077454688140931</v>
      </c>
      <c r="M10058" s="33">
        <f t="shared" si="631"/>
        <v>0.98923742985807317</v>
      </c>
    </row>
    <row r="10059" spans="1:13" ht="27.6">
      <c r="A10059" t="s">
        <v>164</v>
      </c>
      <c r="B10059" t="s">
        <v>112</v>
      </c>
      <c r="C10059" s="14" t="s">
        <v>384</v>
      </c>
      <c r="D10059" t="s">
        <v>112</v>
      </c>
      <c r="E10059" t="s">
        <v>483</v>
      </c>
      <c r="F10059" s="20">
        <v>2042</v>
      </c>
      <c r="G10059" s="20">
        <v>47</v>
      </c>
      <c r="H10059" s="11">
        <v>7308.6483043718799</v>
      </c>
      <c r="I10059" s="10">
        <v>4302436.0961998096</v>
      </c>
      <c r="J10059" s="33">
        <f t="shared" si="628"/>
        <v>1.6987232676918436E-3</v>
      </c>
      <c r="K10059" s="33">
        <f t="shared" si="629"/>
        <v>1.6972812539647331E-3</v>
      </c>
      <c r="L10059" s="33">
        <f t="shared" si="630"/>
        <v>0.98923742985807317</v>
      </c>
      <c r="M10059" s="33">
        <f t="shared" si="631"/>
        <v>0.98755841571265479</v>
      </c>
    </row>
    <row r="10060" spans="1:13" ht="27.6">
      <c r="A10060" t="s">
        <v>164</v>
      </c>
      <c r="B10060" t="s">
        <v>112</v>
      </c>
      <c r="C10060" s="14" t="s">
        <v>384</v>
      </c>
      <c r="D10060" t="s">
        <v>112</v>
      </c>
      <c r="E10060" t="s">
        <v>483</v>
      </c>
      <c r="F10060" s="20">
        <v>2042</v>
      </c>
      <c r="G10060" s="20">
        <v>48</v>
      </c>
      <c r="H10060" s="11">
        <v>7882.7698258431901</v>
      </c>
      <c r="I10060" s="10">
        <v>4236376.8167569898</v>
      </c>
      <c r="J10060" s="33">
        <f t="shared" si="628"/>
        <v>1.8607338692495181E-3</v>
      </c>
      <c r="K10060" s="33">
        <f t="shared" si="629"/>
        <v>1.8590037772300283E-3</v>
      </c>
      <c r="L10060" s="33">
        <f t="shared" si="630"/>
        <v>0.98755841571265479</v>
      </c>
      <c r="M10060" s="33">
        <f t="shared" si="631"/>
        <v>0.98572254088760969</v>
      </c>
    </row>
    <row r="10061" spans="1:13" ht="27.6">
      <c r="A10061" t="s">
        <v>164</v>
      </c>
      <c r="B10061" t="s">
        <v>112</v>
      </c>
      <c r="C10061" s="14" t="s">
        <v>384</v>
      </c>
      <c r="D10061" t="s">
        <v>112</v>
      </c>
      <c r="E10061" t="s">
        <v>483</v>
      </c>
      <c r="F10061" s="20">
        <v>2042</v>
      </c>
      <c r="G10061" s="20">
        <v>49</v>
      </c>
      <c r="H10061" s="11">
        <v>8509.3383708208803</v>
      </c>
      <c r="I10061" s="10">
        <v>4172897.1203304599</v>
      </c>
      <c r="J10061" s="33">
        <f t="shared" si="628"/>
        <v>2.0391919871120641E-3</v>
      </c>
      <c r="K10061" s="33">
        <f t="shared" si="629"/>
        <v>2.0371142476750537E-3</v>
      </c>
      <c r="L10061" s="33">
        <f t="shared" si="630"/>
        <v>0.98572254088760969</v>
      </c>
      <c r="M10061" s="33">
        <f t="shared" si="631"/>
        <v>0.98371451145531308</v>
      </c>
    </row>
    <row r="10062" spans="1:13" ht="27.6">
      <c r="A10062" t="s">
        <v>164</v>
      </c>
      <c r="B10062" t="s">
        <v>112</v>
      </c>
      <c r="C10062" s="14" t="s">
        <v>384</v>
      </c>
      <c r="D10062" t="s">
        <v>112</v>
      </c>
      <c r="E10062" t="s">
        <v>483</v>
      </c>
      <c r="F10062" s="20">
        <v>2042</v>
      </c>
      <c r="G10062" s="20">
        <v>50</v>
      </c>
      <c r="H10062" s="11">
        <v>9794.0797822616205</v>
      </c>
      <c r="I10062" s="10">
        <v>4196555.3978784401</v>
      </c>
      <c r="J10062" s="33">
        <f t="shared" si="628"/>
        <v>2.3338378392938641E-3</v>
      </c>
      <c r="K10062" s="33">
        <f t="shared" si="629"/>
        <v>2.331116557185875E-3</v>
      </c>
      <c r="L10062" s="33">
        <f t="shared" si="630"/>
        <v>0.98371451145531308</v>
      </c>
      <c r="M10062" s="33">
        <f t="shared" si="631"/>
        <v>0.98142135827011556</v>
      </c>
    </row>
    <row r="10063" spans="1:13" ht="27.6">
      <c r="A10063" t="s">
        <v>164</v>
      </c>
      <c r="B10063" t="s">
        <v>112</v>
      </c>
      <c r="C10063" s="14" t="s">
        <v>384</v>
      </c>
      <c r="D10063" t="s">
        <v>112</v>
      </c>
      <c r="E10063" t="s">
        <v>483</v>
      </c>
      <c r="F10063" s="20">
        <v>2042</v>
      </c>
      <c r="G10063" s="20">
        <v>51</v>
      </c>
      <c r="H10063" s="11">
        <v>10721.223205911499</v>
      </c>
      <c r="I10063" s="10">
        <v>4198862.7206216101</v>
      </c>
      <c r="J10063" s="33">
        <f t="shared" si="628"/>
        <v>2.5533635937314719E-3</v>
      </c>
      <c r="K10063" s="33">
        <f t="shared" si="629"/>
        <v>2.5501065336531736E-3</v>
      </c>
      <c r="L10063" s="33">
        <f t="shared" si="630"/>
        <v>0.98142135827011556</v>
      </c>
      <c r="M10063" s="33">
        <f t="shared" si="631"/>
        <v>0.97891862925212414</v>
      </c>
    </row>
    <row r="10064" spans="1:13" ht="27.6">
      <c r="A10064" t="s">
        <v>164</v>
      </c>
      <c r="B10064" t="s">
        <v>112</v>
      </c>
      <c r="C10064" s="14" t="s">
        <v>384</v>
      </c>
      <c r="D10064" t="s">
        <v>112</v>
      </c>
      <c r="E10064" t="s">
        <v>483</v>
      </c>
      <c r="F10064" s="20">
        <v>2042</v>
      </c>
      <c r="G10064" s="20">
        <v>52</v>
      </c>
      <c r="H10064" s="11">
        <v>15677.517650215799</v>
      </c>
      <c r="I10064" s="10">
        <v>6174810.4225645503</v>
      </c>
      <c r="J10064" s="33">
        <f t="shared" si="628"/>
        <v>2.5389472028040888E-3</v>
      </c>
      <c r="K10064" s="33">
        <f t="shared" si="629"/>
        <v>2.5357268024068791E-3</v>
      </c>
      <c r="L10064" s="33">
        <f t="shared" si="630"/>
        <v>0.97891862925212414</v>
      </c>
      <c r="M10064" s="33">
        <f t="shared" si="631"/>
        <v>0.97643635904655413</v>
      </c>
    </row>
    <row r="10065" spans="1:13" ht="27.6">
      <c r="A10065" t="s">
        <v>164</v>
      </c>
      <c r="B10065" t="s">
        <v>112</v>
      </c>
      <c r="C10065" s="14" t="s">
        <v>384</v>
      </c>
      <c r="D10065" t="s">
        <v>112</v>
      </c>
      <c r="E10065" t="s">
        <v>483</v>
      </c>
      <c r="F10065" s="20">
        <v>2042</v>
      </c>
      <c r="G10065" s="20">
        <v>53</v>
      </c>
      <c r="H10065" s="11">
        <v>12556.1927436183</v>
      </c>
      <c r="I10065" s="10">
        <v>4126082.7345822598</v>
      </c>
      <c r="J10065" s="33">
        <f t="shared" si="628"/>
        <v>3.0431267503145537E-3</v>
      </c>
      <c r="K10065" s="33">
        <f t="shared" si="629"/>
        <v>3.0385011334078671E-3</v>
      </c>
      <c r="L10065" s="33">
        <f t="shared" si="630"/>
        <v>0.97643635904655413</v>
      </c>
      <c r="M10065" s="33">
        <f t="shared" si="631"/>
        <v>0.97346945606289048</v>
      </c>
    </row>
    <row r="10066" spans="1:13" ht="27.6">
      <c r="A10066" t="s">
        <v>164</v>
      </c>
      <c r="B10066" t="s">
        <v>112</v>
      </c>
      <c r="C10066" s="14" t="s">
        <v>384</v>
      </c>
      <c r="D10066" t="s">
        <v>112</v>
      </c>
      <c r="E10066" t="s">
        <v>483</v>
      </c>
      <c r="F10066" s="20">
        <v>2042</v>
      </c>
      <c r="G10066" s="20">
        <v>54</v>
      </c>
      <c r="H10066" s="11">
        <v>13566.917369480099</v>
      </c>
      <c r="I10066" s="10">
        <v>4091284.49139274</v>
      </c>
      <c r="J10066" s="33">
        <f t="shared" si="628"/>
        <v>3.3160532830269398E-3</v>
      </c>
      <c r="K10066" s="33">
        <f t="shared" si="629"/>
        <v>3.3105612506402204E-3</v>
      </c>
      <c r="L10066" s="33">
        <f t="shared" si="630"/>
        <v>0.97346945606289048</v>
      </c>
      <c r="M10066" s="33">
        <f t="shared" si="631"/>
        <v>0.97024672580296689</v>
      </c>
    </row>
    <row r="10067" spans="1:13" ht="27.6">
      <c r="A10067" t="s">
        <v>164</v>
      </c>
      <c r="B10067" t="s">
        <v>112</v>
      </c>
      <c r="C10067" s="14" t="s">
        <v>384</v>
      </c>
      <c r="D10067" t="s">
        <v>112</v>
      </c>
      <c r="E10067" t="s">
        <v>483</v>
      </c>
      <c r="F10067" s="20">
        <v>2042</v>
      </c>
      <c r="G10067" s="20">
        <v>55</v>
      </c>
      <c r="H10067" s="11">
        <v>14105.6151038477</v>
      </c>
      <c r="I10067" s="10">
        <v>3945930.15198529</v>
      </c>
      <c r="J10067" s="33">
        <f t="shared" si="628"/>
        <v>3.5747249851219068E-3</v>
      </c>
      <c r="K10067" s="33">
        <f t="shared" si="629"/>
        <v>3.5683432623283551E-3</v>
      </c>
      <c r="L10067" s="33">
        <f t="shared" si="630"/>
        <v>0.97024672580296689</v>
      </c>
      <c r="M10067" s="33">
        <f t="shared" si="631"/>
        <v>0.96678455243615169</v>
      </c>
    </row>
    <row r="10068" spans="1:13" ht="27.6">
      <c r="A10068" t="s">
        <v>164</v>
      </c>
      <c r="B10068" t="s">
        <v>112</v>
      </c>
      <c r="C10068" s="14" t="s">
        <v>384</v>
      </c>
      <c r="D10068" t="s">
        <v>112</v>
      </c>
      <c r="E10068" t="s">
        <v>483</v>
      </c>
      <c r="F10068" s="20">
        <v>2042</v>
      </c>
      <c r="G10068" s="20">
        <v>56</v>
      </c>
      <c r="H10068" s="11">
        <v>15153.151142491901</v>
      </c>
      <c r="I10068" s="10">
        <v>3891591.2473878101</v>
      </c>
      <c r="J10068" s="33">
        <f t="shared" si="628"/>
        <v>3.893818795245594E-3</v>
      </c>
      <c r="K10068" s="33">
        <f t="shared" si="629"/>
        <v>3.8862477128359663E-3</v>
      </c>
      <c r="L10068" s="33">
        <f t="shared" si="630"/>
        <v>0.96678455243615169</v>
      </c>
      <c r="M10068" s="33">
        <f t="shared" si="631"/>
        <v>0.96302738818044153</v>
      </c>
    </row>
    <row r="10069" spans="1:13" ht="27.6">
      <c r="A10069" t="s">
        <v>164</v>
      </c>
      <c r="B10069" t="s">
        <v>112</v>
      </c>
      <c r="C10069" s="14" t="s">
        <v>384</v>
      </c>
      <c r="D10069" t="s">
        <v>112</v>
      </c>
      <c r="E10069" t="s">
        <v>483</v>
      </c>
      <c r="F10069" s="20">
        <v>2042</v>
      </c>
      <c r="G10069" s="20">
        <v>57</v>
      </c>
      <c r="H10069" s="11">
        <v>16661.160277236599</v>
      </c>
      <c r="I10069" s="10">
        <v>3923034.7522621001</v>
      </c>
      <c r="J10069" s="33">
        <f t="shared" si="628"/>
        <v>4.2470080764972678E-3</v>
      </c>
      <c r="K10069" s="33">
        <f t="shared" si="629"/>
        <v>4.238002291421239E-3</v>
      </c>
      <c r="L10069" s="33">
        <f t="shared" si="630"/>
        <v>0.96302738818044153</v>
      </c>
      <c r="M10069" s="33">
        <f t="shared" si="631"/>
        <v>0.95894607590263137</v>
      </c>
    </row>
    <row r="10070" spans="1:13" ht="27.6">
      <c r="A10070" t="s">
        <v>164</v>
      </c>
      <c r="B10070" t="s">
        <v>112</v>
      </c>
      <c r="C10070" s="14" t="s">
        <v>384</v>
      </c>
      <c r="D10070" t="s">
        <v>112</v>
      </c>
      <c r="E10070" t="s">
        <v>483</v>
      </c>
      <c r="F10070" s="20">
        <v>2042</v>
      </c>
      <c r="G10070" s="20">
        <v>58</v>
      </c>
      <c r="H10070" s="11">
        <v>18437.759984984899</v>
      </c>
      <c r="I10070" s="10">
        <v>3974965.8302749</v>
      </c>
      <c r="J10070" s="33">
        <f t="shared" si="628"/>
        <v>4.638470057919915E-3</v>
      </c>
      <c r="K10070" s="33">
        <f t="shared" si="629"/>
        <v>4.6277289695039192E-3</v>
      </c>
      <c r="L10070" s="33">
        <f t="shared" si="630"/>
        <v>0.95894607590263137</v>
      </c>
      <c r="M10070" s="33">
        <f t="shared" si="631"/>
        <v>0.95450833336698471</v>
      </c>
    </row>
    <row r="10071" spans="1:13" ht="27.6">
      <c r="A10071" t="s">
        <v>164</v>
      </c>
      <c r="B10071" t="s">
        <v>112</v>
      </c>
      <c r="C10071" s="14" t="s">
        <v>384</v>
      </c>
      <c r="D10071" t="s">
        <v>112</v>
      </c>
      <c r="E10071" t="s">
        <v>483</v>
      </c>
      <c r="F10071" s="20">
        <v>2042</v>
      </c>
      <c r="G10071" s="20">
        <v>59</v>
      </c>
      <c r="H10071" s="11">
        <v>19903.984913700198</v>
      </c>
      <c r="I10071" s="10">
        <v>3923538.9531959998</v>
      </c>
      <c r="J10071" s="33">
        <f t="shared" si="628"/>
        <v>5.0729673264711681E-3</v>
      </c>
      <c r="K10071" s="33">
        <f t="shared" si="629"/>
        <v>5.0601215589561876E-3</v>
      </c>
      <c r="L10071" s="33">
        <f t="shared" si="630"/>
        <v>0.95450833336698471</v>
      </c>
      <c r="M10071" s="33">
        <f t="shared" si="631"/>
        <v>0.94967840517111113</v>
      </c>
    </row>
    <row r="10072" spans="1:13" ht="27.6">
      <c r="A10072" t="s">
        <v>164</v>
      </c>
      <c r="B10072" t="s">
        <v>112</v>
      </c>
      <c r="C10072" s="14" t="s">
        <v>384</v>
      </c>
      <c r="D10072" t="s">
        <v>112</v>
      </c>
      <c r="E10072" t="s">
        <v>483</v>
      </c>
      <c r="F10072" s="20">
        <v>2042</v>
      </c>
      <c r="G10072" s="20">
        <v>60</v>
      </c>
      <c r="H10072" s="11">
        <v>20809.066802419398</v>
      </c>
      <c r="I10072" s="10">
        <v>3767344.9271772602</v>
      </c>
      <c r="J10072" s="33">
        <f t="shared" si="628"/>
        <v>5.5235363909221088E-3</v>
      </c>
      <c r="K10072" s="33">
        <f t="shared" si="629"/>
        <v>5.5083097117296642E-3</v>
      </c>
      <c r="L10072" s="33">
        <f t="shared" si="630"/>
        <v>0.94967840517111113</v>
      </c>
      <c r="M10072" s="33">
        <f t="shared" si="631"/>
        <v>0.9444472823888872</v>
      </c>
    </row>
    <row r="10073" spans="1:13" ht="27.6">
      <c r="A10073" t="s">
        <v>164</v>
      </c>
      <c r="B10073" t="s">
        <v>112</v>
      </c>
      <c r="C10073" s="14" t="s">
        <v>384</v>
      </c>
      <c r="D10073" t="s">
        <v>112</v>
      </c>
      <c r="E10073" t="s">
        <v>483</v>
      </c>
      <c r="F10073" s="20">
        <v>2042</v>
      </c>
      <c r="G10073" s="20">
        <v>61</v>
      </c>
      <c r="H10073" s="11">
        <v>22200.188703143001</v>
      </c>
      <c r="I10073" s="10">
        <v>3666899.1586740199</v>
      </c>
      <c r="J10073" s="33">
        <f t="shared" si="628"/>
        <v>6.0542130400910088E-3</v>
      </c>
      <c r="K10073" s="33">
        <f t="shared" si="629"/>
        <v>6.0359232210914771E-3</v>
      </c>
      <c r="L10073" s="33">
        <f t="shared" si="630"/>
        <v>0.9444472823888872</v>
      </c>
      <c r="M10073" s="33">
        <f t="shared" si="631"/>
        <v>0.93874667110601939</v>
      </c>
    </row>
    <row r="10074" spans="1:13" ht="27.6">
      <c r="A10074" t="s">
        <v>164</v>
      </c>
      <c r="B10074" t="s">
        <v>112</v>
      </c>
      <c r="C10074" s="14" t="s">
        <v>384</v>
      </c>
      <c r="D10074" t="s">
        <v>112</v>
      </c>
      <c r="E10074" t="s">
        <v>483</v>
      </c>
      <c r="F10074" s="20">
        <v>2042</v>
      </c>
      <c r="G10074" s="20">
        <v>62</v>
      </c>
      <c r="H10074" s="11">
        <v>23761.069906679</v>
      </c>
      <c r="I10074" s="10">
        <v>3579137.5555645302</v>
      </c>
      <c r="J10074" s="33">
        <f t="shared" si="628"/>
        <v>6.6387696862159895E-3</v>
      </c>
      <c r="K10074" s="33">
        <f t="shared" si="629"/>
        <v>6.6167817392881467E-3</v>
      </c>
      <c r="L10074" s="33">
        <f t="shared" si="630"/>
        <v>0.93874667110601939</v>
      </c>
      <c r="M10074" s="33">
        <f t="shared" si="631"/>
        <v>0.93253518927482759</v>
      </c>
    </row>
    <row r="10075" spans="1:13" ht="27.6">
      <c r="A10075" t="s">
        <v>164</v>
      </c>
      <c r="B10075" t="s">
        <v>112</v>
      </c>
      <c r="C10075" s="14" t="s">
        <v>384</v>
      </c>
      <c r="D10075" t="s">
        <v>112</v>
      </c>
      <c r="E10075" t="s">
        <v>483</v>
      </c>
      <c r="F10075" s="20">
        <v>2042</v>
      </c>
      <c r="G10075" s="20">
        <v>63</v>
      </c>
      <c r="H10075" s="11">
        <v>25369.644147017199</v>
      </c>
      <c r="I10075" s="10">
        <v>3484537.6744870399</v>
      </c>
      <c r="J10075" s="33">
        <f t="shared" si="628"/>
        <v>7.2806341951093621E-3</v>
      </c>
      <c r="K10075" s="33">
        <f t="shared" si="629"/>
        <v>7.2541945825952414E-3</v>
      </c>
      <c r="L10075" s="33">
        <f t="shared" si="630"/>
        <v>0.93253518927482759</v>
      </c>
      <c r="M10075" s="33">
        <f t="shared" si="631"/>
        <v>0.92577039755671076</v>
      </c>
    </row>
    <row r="10076" spans="1:13" ht="27.6">
      <c r="A10076" t="s">
        <v>164</v>
      </c>
      <c r="B10076" t="s">
        <v>112</v>
      </c>
      <c r="C10076" s="14" t="s">
        <v>384</v>
      </c>
      <c r="D10076" t="s">
        <v>112</v>
      </c>
      <c r="E10076" t="s">
        <v>483</v>
      </c>
      <c r="F10076" s="20">
        <v>2042</v>
      </c>
      <c r="G10076" s="20">
        <v>64</v>
      </c>
      <c r="H10076" s="11">
        <v>26913.102460134302</v>
      </c>
      <c r="I10076" s="10">
        <v>3370951.9805797902</v>
      </c>
      <c r="J10076" s="33">
        <f t="shared" si="628"/>
        <v>7.9838284897506481E-3</v>
      </c>
      <c r="K10076" s="33">
        <f t="shared" si="629"/>
        <v>7.9520423789432026E-3</v>
      </c>
      <c r="L10076" s="33">
        <f t="shared" si="630"/>
        <v>0.92577039755671076</v>
      </c>
      <c r="M10076" s="33">
        <f t="shared" si="631"/>
        <v>0.91840863212216872</v>
      </c>
    </row>
    <row r="10077" spans="1:13" ht="27.6">
      <c r="A10077" t="s">
        <v>164</v>
      </c>
      <c r="B10077" t="s">
        <v>112</v>
      </c>
      <c r="C10077" s="14" t="s">
        <v>384</v>
      </c>
      <c r="D10077" t="s">
        <v>112</v>
      </c>
      <c r="E10077" t="s">
        <v>483</v>
      </c>
      <c r="F10077" s="20">
        <v>2042</v>
      </c>
      <c r="G10077" s="20">
        <v>65</v>
      </c>
      <c r="H10077" s="11">
        <v>27412.3068589955</v>
      </c>
      <c r="I10077" s="10">
        <v>3269912.9100278001</v>
      </c>
      <c r="J10077" s="33">
        <f t="shared" si="628"/>
        <v>8.3831917281131652E-3</v>
      </c>
      <c r="K10077" s="33">
        <f t="shared" si="629"/>
        <v>8.3481507630814855E-3</v>
      </c>
      <c r="L10077" s="33">
        <f t="shared" si="630"/>
        <v>0.91840863212216872</v>
      </c>
      <c r="M10077" s="33">
        <f t="shared" si="631"/>
        <v>0.9107416183990974</v>
      </c>
    </row>
    <row r="10078" spans="1:13" ht="27.6">
      <c r="A10078" t="s">
        <v>164</v>
      </c>
      <c r="B10078" t="s">
        <v>112</v>
      </c>
      <c r="C10078" s="14" t="s">
        <v>384</v>
      </c>
      <c r="D10078" t="s">
        <v>112</v>
      </c>
      <c r="E10078" t="s">
        <v>483</v>
      </c>
      <c r="F10078" s="20">
        <v>2042</v>
      </c>
      <c r="G10078" s="20">
        <v>66</v>
      </c>
      <c r="H10078" s="11">
        <v>29050.196771051698</v>
      </c>
      <c r="I10078" s="10">
        <v>3157919.1706857001</v>
      </c>
      <c r="J10078" s="33">
        <f t="shared" si="628"/>
        <v>9.1991578000851226E-3</v>
      </c>
      <c r="K10078" s="33">
        <f t="shared" si="629"/>
        <v>9.1569749958247959E-3</v>
      </c>
      <c r="L10078" s="33">
        <f t="shared" si="630"/>
        <v>0.9107416183990974</v>
      </c>
      <c r="M10078" s="33">
        <f t="shared" si="631"/>
        <v>0.90240198017175988</v>
      </c>
    </row>
    <row r="10079" spans="1:13" ht="27.6">
      <c r="A10079" t="s">
        <v>164</v>
      </c>
      <c r="B10079" t="s">
        <v>112</v>
      </c>
      <c r="C10079" s="14" t="s">
        <v>384</v>
      </c>
      <c r="D10079" t="s">
        <v>112</v>
      </c>
      <c r="E10079" t="s">
        <v>483</v>
      </c>
      <c r="F10079" s="20">
        <v>2042</v>
      </c>
      <c r="G10079" s="20">
        <v>67</v>
      </c>
      <c r="H10079" s="11">
        <v>30726.015829239299</v>
      </c>
      <c r="I10079" s="10">
        <v>3042932.49953485</v>
      </c>
      <c r="J10079" s="33">
        <f t="shared" si="628"/>
        <v>1.009750161527939E-2</v>
      </c>
      <c r="K10079" s="33">
        <f t="shared" si="629"/>
        <v>1.0046693002995988E-2</v>
      </c>
      <c r="L10079" s="33">
        <f t="shared" si="630"/>
        <v>0.90240198017175988</v>
      </c>
      <c r="M10079" s="33">
        <f t="shared" si="631"/>
        <v>0.89333582451167848</v>
      </c>
    </row>
    <row r="10080" spans="1:13" ht="27.6">
      <c r="A10080" t="s">
        <v>164</v>
      </c>
      <c r="B10080" t="s">
        <v>112</v>
      </c>
      <c r="C10080" s="14" t="s">
        <v>384</v>
      </c>
      <c r="D10080" t="s">
        <v>112</v>
      </c>
      <c r="E10080" t="s">
        <v>483</v>
      </c>
      <c r="F10080" s="20">
        <v>2042</v>
      </c>
      <c r="G10080" s="20">
        <v>68</v>
      </c>
      <c r="H10080" s="11">
        <v>32204.160683909598</v>
      </c>
      <c r="I10080" s="10">
        <v>2903562.96976797</v>
      </c>
      <c r="J10080" s="33">
        <f t="shared" si="628"/>
        <v>1.1091256163279663E-2</v>
      </c>
      <c r="K10080" s="33">
        <f t="shared" si="629"/>
        <v>1.1029974952757593E-2</v>
      </c>
      <c r="L10080" s="33">
        <f t="shared" si="630"/>
        <v>0.89333582451167848</v>
      </c>
      <c r="M10080" s="33">
        <f t="shared" si="631"/>
        <v>0.88348235274291365</v>
      </c>
    </row>
    <row r="10081" spans="1:13" ht="27.6">
      <c r="A10081" t="s">
        <v>164</v>
      </c>
      <c r="B10081" t="s">
        <v>112</v>
      </c>
      <c r="C10081" s="14" t="s">
        <v>384</v>
      </c>
      <c r="D10081" t="s">
        <v>112</v>
      </c>
      <c r="E10081" t="s">
        <v>483</v>
      </c>
      <c r="F10081" s="20">
        <v>2042</v>
      </c>
      <c r="G10081" s="20">
        <v>69</v>
      </c>
      <c r="H10081" s="11">
        <v>34282.413193656197</v>
      </c>
      <c r="I10081" s="10">
        <v>2811560.5263399598</v>
      </c>
      <c r="J10081" s="33">
        <f t="shared" si="628"/>
        <v>1.219337548400014E-2</v>
      </c>
      <c r="K10081" s="33">
        <f t="shared" si="629"/>
        <v>1.2119337510946515E-2</v>
      </c>
      <c r="L10081" s="33">
        <f t="shared" si="630"/>
        <v>0.88348235274291365</v>
      </c>
      <c r="M10081" s="33">
        <f t="shared" si="631"/>
        <v>0.87277513192505718</v>
      </c>
    </row>
    <row r="10082" spans="1:13" ht="27.6">
      <c r="A10082" t="s">
        <v>164</v>
      </c>
      <c r="B10082" t="s">
        <v>112</v>
      </c>
      <c r="C10082" s="14" t="s">
        <v>384</v>
      </c>
      <c r="D10082" t="s">
        <v>112</v>
      </c>
      <c r="E10082" t="s">
        <v>483</v>
      </c>
      <c r="F10082" s="20">
        <v>2043</v>
      </c>
      <c r="G10082" s="20">
        <v>30</v>
      </c>
      <c r="H10082" s="11">
        <v>760.86387994143695</v>
      </c>
      <c r="I10082" s="10">
        <v>4787827.15360766</v>
      </c>
      <c r="J10082" s="33">
        <f t="shared" si="628"/>
        <v>1.589163216487715E-4</v>
      </c>
      <c r="K10082" s="33">
        <f t="shared" si="629"/>
        <v>1.5890369511895042E-4</v>
      </c>
      <c r="L10082" s="33">
        <f t="shared" si="630"/>
        <v>1</v>
      </c>
      <c r="M10082" s="33">
        <f t="shared" si="631"/>
        <v>0.99984109630488105</v>
      </c>
    </row>
    <row r="10083" spans="1:13" ht="27.6">
      <c r="A10083" t="s">
        <v>164</v>
      </c>
      <c r="B10083" t="s">
        <v>112</v>
      </c>
      <c r="C10083" s="14" t="s">
        <v>384</v>
      </c>
      <c r="D10083" t="s">
        <v>112</v>
      </c>
      <c r="E10083" t="s">
        <v>483</v>
      </c>
      <c r="F10083" s="20">
        <v>2043</v>
      </c>
      <c r="G10083" s="20">
        <v>31</v>
      </c>
      <c r="H10083" s="11">
        <v>1072.9239405107501</v>
      </c>
      <c r="I10083" s="10">
        <v>4900819.3816878404</v>
      </c>
      <c r="J10083" s="33">
        <f t="shared" si="628"/>
        <v>2.1892746027731295E-4</v>
      </c>
      <c r="K10083" s="33">
        <f t="shared" si="629"/>
        <v>2.1890349740960602E-4</v>
      </c>
      <c r="L10083" s="33">
        <f t="shared" si="630"/>
        <v>0.99984109630488105</v>
      </c>
      <c r="M10083" s="33">
        <f t="shared" si="631"/>
        <v>0.99962222759204611</v>
      </c>
    </row>
    <row r="10084" spans="1:13" ht="27.6">
      <c r="A10084" t="s">
        <v>164</v>
      </c>
      <c r="B10084" t="s">
        <v>112</v>
      </c>
      <c r="C10084" s="14" t="s">
        <v>384</v>
      </c>
      <c r="D10084" t="s">
        <v>112</v>
      </c>
      <c r="E10084" t="s">
        <v>483</v>
      </c>
      <c r="F10084" s="20">
        <v>2043</v>
      </c>
      <c r="G10084" s="20">
        <v>32</v>
      </c>
      <c r="H10084" s="11">
        <v>1122.9040204759101</v>
      </c>
      <c r="I10084" s="10">
        <v>4872783.3596101096</v>
      </c>
      <c r="J10084" s="33">
        <f t="shared" si="628"/>
        <v>2.3044406812408711E-4</v>
      </c>
      <c r="K10084" s="33">
        <f t="shared" si="629"/>
        <v>2.3041751792929333E-4</v>
      </c>
      <c r="L10084" s="33">
        <f t="shared" si="630"/>
        <v>0.99962222759204611</v>
      </c>
      <c r="M10084" s="33">
        <f t="shared" si="631"/>
        <v>0.99939189711949739</v>
      </c>
    </row>
    <row r="10085" spans="1:13" ht="27.6">
      <c r="A10085" t="s">
        <v>164</v>
      </c>
      <c r="B10085" t="s">
        <v>112</v>
      </c>
      <c r="C10085" s="14" t="s">
        <v>384</v>
      </c>
      <c r="D10085" t="s">
        <v>112</v>
      </c>
      <c r="E10085" t="s">
        <v>483</v>
      </c>
      <c r="F10085" s="20">
        <v>2043</v>
      </c>
      <c r="G10085" s="20">
        <v>33</v>
      </c>
      <c r="H10085" s="11">
        <v>1156.0737736527001</v>
      </c>
      <c r="I10085" s="10">
        <v>4738963.5683984598</v>
      </c>
      <c r="J10085" s="33">
        <f t="shared" si="628"/>
        <v>2.4395076201090042E-4</v>
      </c>
      <c r="K10085" s="33">
        <f t="shared" si="629"/>
        <v>2.4392100844328191E-4</v>
      </c>
      <c r="L10085" s="33">
        <f t="shared" si="630"/>
        <v>0.99939189711949739</v>
      </c>
      <c r="M10085" s="33">
        <f t="shared" si="631"/>
        <v>0.99914812444012191</v>
      </c>
    </row>
    <row r="10086" spans="1:13" ht="27.6">
      <c r="A10086" t="s">
        <v>164</v>
      </c>
      <c r="B10086" t="s">
        <v>112</v>
      </c>
      <c r="C10086" s="14" t="s">
        <v>384</v>
      </c>
      <c r="D10086" t="s">
        <v>112</v>
      </c>
      <c r="E10086" t="s">
        <v>483</v>
      </c>
      <c r="F10086" s="20">
        <v>2043</v>
      </c>
      <c r="G10086" s="20">
        <v>34</v>
      </c>
      <c r="H10086" s="11">
        <v>1212.88258953234</v>
      </c>
      <c r="I10086" s="10">
        <v>4667927.23052976</v>
      </c>
      <c r="J10086" s="33">
        <f t="shared" si="628"/>
        <v>2.5983322567663309E-4</v>
      </c>
      <c r="K10086" s="33">
        <f t="shared" si="629"/>
        <v>2.597994719475416E-4</v>
      </c>
      <c r="L10086" s="33">
        <f t="shared" si="630"/>
        <v>0.99914812444012191</v>
      </c>
      <c r="M10086" s="33">
        <f t="shared" si="631"/>
        <v>0.99888854628499502</v>
      </c>
    </row>
    <row r="10087" spans="1:13" ht="27.6">
      <c r="A10087" t="s">
        <v>164</v>
      </c>
      <c r="B10087" t="s">
        <v>112</v>
      </c>
      <c r="C10087" s="14" t="s">
        <v>384</v>
      </c>
      <c r="D10087" t="s">
        <v>112</v>
      </c>
      <c r="E10087" t="s">
        <v>483</v>
      </c>
      <c r="F10087" s="20">
        <v>2043</v>
      </c>
      <c r="G10087" s="20">
        <v>35</v>
      </c>
      <c r="H10087" s="11">
        <v>1583.7680188883</v>
      </c>
      <c r="I10087" s="10">
        <v>4624759.4052698603</v>
      </c>
      <c r="J10087" s="33">
        <f t="shared" si="628"/>
        <v>3.4245414303793069E-4</v>
      </c>
      <c r="K10087" s="33">
        <f t="shared" si="629"/>
        <v>3.4239551231085574E-4</v>
      </c>
      <c r="L10087" s="33">
        <f t="shared" si="630"/>
        <v>0.99888854628499502</v>
      </c>
      <c r="M10087" s="33">
        <f t="shared" si="631"/>
        <v>0.99854653132944837</v>
      </c>
    </row>
    <row r="10088" spans="1:13" ht="27.6">
      <c r="A10088" t="s">
        <v>164</v>
      </c>
      <c r="B10088" t="s">
        <v>112</v>
      </c>
      <c r="C10088" s="14" t="s">
        <v>384</v>
      </c>
      <c r="D10088" t="s">
        <v>112</v>
      </c>
      <c r="E10088" t="s">
        <v>483</v>
      </c>
      <c r="F10088" s="20">
        <v>2043</v>
      </c>
      <c r="G10088" s="20">
        <v>36</v>
      </c>
      <c r="H10088" s="11">
        <v>1927.72976143093</v>
      </c>
      <c r="I10088" s="10">
        <v>4649234.5537133804</v>
      </c>
      <c r="J10088" s="33">
        <f t="shared" si="628"/>
        <v>4.146337938341349E-4</v>
      </c>
      <c r="K10088" s="33">
        <f t="shared" si="629"/>
        <v>4.1454784512218179E-4</v>
      </c>
      <c r="L10088" s="33">
        <f t="shared" si="630"/>
        <v>0.99854653132944837</v>
      </c>
      <c r="M10088" s="33">
        <f t="shared" si="631"/>
        <v>0.99813258601663157</v>
      </c>
    </row>
    <row r="10089" spans="1:13" ht="27.6">
      <c r="A10089" t="s">
        <v>164</v>
      </c>
      <c r="B10089" t="s">
        <v>112</v>
      </c>
      <c r="C10089" s="14" t="s">
        <v>384</v>
      </c>
      <c r="D10089" t="s">
        <v>112</v>
      </c>
      <c r="E10089" t="s">
        <v>483</v>
      </c>
      <c r="F10089" s="20">
        <v>2043</v>
      </c>
      <c r="G10089" s="20">
        <v>37</v>
      </c>
      <c r="H10089" s="11">
        <v>2033.7448872130999</v>
      </c>
      <c r="I10089" s="10">
        <v>4565228.0188707197</v>
      </c>
      <c r="J10089" s="33">
        <f t="shared" si="628"/>
        <v>4.4548593822837755E-4</v>
      </c>
      <c r="K10089" s="33">
        <f t="shared" si="629"/>
        <v>4.4538672410121549E-4</v>
      </c>
      <c r="L10089" s="33">
        <f t="shared" si="630"/>
        <v>0.99813258601663157</v>
      </c>
      <c r="M10089" s="33">
        <f t="shared" si="631"/>
        <v>0.997688031013927</v>
      </c>
    </row>
    <row r="10090" spans="1:13" ht="27.6">
      <c r="A10090" t="s">
        <v>164</v>
      </c>
      <c r="B10090" t="s">
        <v>112</v>
      </c>
      <c r="C10090" s="14" t="s">
        <v>384</v>
      </c>
      <c r="D10090" t="s">
        <v>112</v>
      </c>
      <c r="E10090" t="s">
        <v>483</v>
      </c>
      <c r="F10090" s="20">
        <v>2043</v>
      </c>
      <c r="G10090" s="20">
        <v>38</v>
      </c>
      <c r="H10090" s="11">
        <v>2162.2694703060301</v>
      </c>
      <c r="I10090" s="10">
        <v>4502755.32383822</v>
      </c>
      <c r="J10090" s="33">
        <f t="shared" si="628"/>
        <v>4.8021029676177863E-4</v>
      </c>
      <c r="K10090" s="33">
        <f t="shared" si="629"/>
        <v>4.8009501425128054E-4</v>
      </c>
      <c r="L10090" s="33">
        <f t="shared" si="630"/>
        <v>0.997688031013927</v>
      </c>
      <c r="M10090" s="33">
        <f t="shared" si="631"/>
        <v>0.99720904596445903</v>
      </c>
    </row>
    <row r="10091" spans="1:13" ht="27.6">
      <c r="A10091" t="s">
        <v>164</v>
      </c>
      <c r="B10091" t="s">
        <v>112</v>
      </c>
      <c r="C10091" s="14" t="s">
        <v>384</v>
      </c>
      <c r="D10091" t="s">
        <v>112</v>
      </c>
      <c r="E10091" t="s">
        <v>483</v>
      </c>
      <c r="F10091" s="20">
        <v>2043</v>
      </c>
      <c r="G10091" s="20">
        <v>39</v>
      </c>
      <c r="H10091" s="11">
        <v>2269.7542708504898</v>
      </c>
      <c r="I10091" s="10">
        <v>4372884.0080510704</v>
      </c>
      <c r="J10091" s="33">
        <f t="shared" si="628"/>
        <v>5.1905201845545536E-4</v>
      </c>
      <c r="K10091" s="33">
        <f t="shared" si="629"/>
        <v>5.1891733426023823E-4</v>
      </c>
      <c r="L10091" s="33">
        <f t="shared" si="630"/>
        <v>0.99720904596445903</v>
      </c>
      <c r="M10091" s="33">
        <f t="shared" si="631"/>
        <v>0.99669157690462695</v>
      </c>
    </row>
    <row r="10092" spans="1:13" ht="27.6">
      <c r="A10092" t="s">
        <v>164</v>
      </c>
      <c r="B10092" t="s">
        <v>112</v>
      </c>
      <c r="C10092" s="14" t="s">
        <v>384</v>
      </c>
      <c r="D10092" t="s">
        <v>112</v>
      </c>
      <c r="E10092" t="s">
        <v>483</v>
      </c>
      <c r="F10092" s="20">
        <v>2043</v>
      </c>
      <c r="G10092" s="20">
        <v>40</v>
      </c>
      <c r="H10092" s="11">
        <v>3005.5903389577402</v>
      </c>
      <c r="I10092" s="10">
        <v>4305230.7989820596</v>
      </c>
      <c r="J10092" s="33">
        <f t="shared" si="628"/>
        <v>6.9812525258074198E-4</v>
      </c>
      <c r="K10092" s="33">
        <f t="shared" si="629"/>
        <v>6.9788161984529751E-4</v>
      </c>
      <c r="L10092" s="33">
        <f t="shared" si="630"/>
        <v>0.99669157690462695</v>
      </c>
      <c r="M10092" s="33">
        <f t="shared" si="631"/>
        <v>0.9959960041724506</v>
      </c>
    </row>
    <row r="10093" spans="1:13" ht="27.6">
      <c r="A10093" t="s">
        <v>164</v>
      </c>
      <c r="B10093" t="s">
        <v>112</v>
      </c>
      <c r="C10093" s="14" t="s">
        <v>384</v>
      </c>
      <c r="D10093" t="s">
        <v>112</v>
      </c>
      <c r="E10093" t="s">
        <v>483</v>
      </c>
      <c r="F10093" s="20">
        <v>2043</v>
      </c>
      <c r="G10093" s="20">
        <v>41</v>
      </c>
      <c r="H10093" s="11">
        <v>3517.1227100629999</v>
      </c>
      <c r="I10093" s="10">
        <v>4278610.9692833796</v>
      </c>
      <c r="J10093" s="33">
        <f t="shared" si="628"/>
        <v>8.2202442225124274E-4</v>
      </c>
      <c r="K10093" s="33">
        <f t="shared" si="629"/>
        <v>8.2168665273374408E-4</v>
      </c>
      <c r="L10093" s="33">
        <f t="shared" si="630"/>
        <v>0.9959960041724506</v>
      </c>
      <c r="M10093" s="33">
        <f t="shared" si="631"/>
        <v>0.9951776075496459</v>
      </c>
    </row>
    <row r="10094" spans="1:13" ht="27.6">
      <c r="A10094" t="s">
        <v>164</v>
      </c>
      <c r="B10094" t="s">
        <v>112</v>
      </c>
      <c r="C10094" s="14" t="s">
        <v>384</v>
      </c>
      <c r="D10094" t="s">
        <v>112</v>
      </c>
      <c r="E10094" t="s">
        <v>483</v>
      </c>
      <c r="F10094" s="20">
        <v>2043</v>
      </c>
      <c r="G10094" s="20">
        <v>42</v>
      </c>
      <c r="H10094" s="11">
        <v>3791.86332132092</v>
      </c>
      <c r="I10094" s="10">
        <v>4254695.6018059803</v>
      </c>
      <c r="J10094" s="33">
        <f t="shared" si="628"/>
        <v>8.9121847394003863E-4</v>
      </c>
      <c r="K10094" s="33">
        <f t="shared" si="629"/>
        <v>8.9082145670771329E-4</v>
      </c>
      <c r="L10094" s="33">
        <f t="shared" si="630"/>
        <v>0.9951776075496459</v>
      </c>
      <c r="M10094" s="33">
        <f t="shared" si="631"/>
        <v>0.99429108198360561</v>
      </c>
    </row>
    <row r="10095" spans="1:13" ht="27.6">
      <c r="A10095" t="s">
        <v>164</v>
      </c>
      <c r="B10095" t="s">
        <v>112</v>
      </c>
      <c r="C10095" s="14" t="s">
        <v>384</v>
      </c>
      <c r="D10095" t="s">
        <v>112</v>
      </c>
      <c r="E10095" t="s">
        <v>483</v>
      </c>
      <c r="F10095" s="20">
        <v>2043</v>
      </c>
      <c r="G10095" s="20">
        <v>43</v>
      </c>
      <c r="H10095" s="11">
        <v>4097.9202832743404</v>
      </c>
      <c r="I10095" s="10">
        <v>4229991.8090252699</v>
      </c>
      <c r="J10095" s="33">
        <f t="shared" si="628"/>
        <v>9.6877735662061171E-4</v>
      </c>
      <c r="K10095" s="33">
        <f t="shared" si="629"/>
        <v>9.6830824333826726E-4</v>
      </c>
      <c r="L10095" s="33">
        <f t="shared" si="630"/>
        <v>0.99429108198360561</v>
      </c>
      <c r="M10095" s="33">
        <f t="shared" si="631"/>
        <v>0.99332830173264319</v>
      </c>
    </row>
    <row r="10096" spans="1:13" ht="27.6">
      <c r="A10096" t="s">
        <v>164</v>
      </c>
      <c r="B10096" t="s">
        <v>112</v>
      </c>
      <c r="C10096" s="14" t="s">
        <v>384</v>
      </c>
      <c r="D10096" t="s">
        <v>112</v>
      </c>
      <c r="E10096" t="s">
        <v>483</v>
      </c>
      <c r="F10096" s="20">
        <v>2043</v>
      </c>
      <c r="G10096" s="20">
        <v>44</v>
      </c>
      <c r="H10096" s="11">
        <v>4479.41266624944</v>
      </c>
      <c r="I10096" s="10">
        <v>4243649.7548579499</v>
      </c>
      <c r="J10096" s="33">
        <f t="shared" si="628"/>
        <v>1.055556637566896E-3</v>
      </c>
      <c r="K10096" s="33">
        <f t="shared" si="629"/>
        <v>1.0549997336244399E-3</v>
      </c>
      <c r="L10096" s="33">
        <f t="shared" si="630"/>
        <v>0.99332830173264319</v>
      </c>
      <c r="M10096" s="33">
        <f t="shared" si="631"/>
        <v>0.99228034063891368</v>
      </c>
    </row>
    <row r="10097" spans="1:13" ht="27.6">
      <c r="A10097" t="s">
        <v>164</v>
      </c>
      <c r="B10097" t="s">
        <v>112</v>
      </c>
      <c r="C10097" s="14" t="s">
        <v>384</v>
      </c>
      <c r="D10097" t="s">
        <v>112</v>
      </c>
      <c r="E10097" t="s">
        <v>483</v>
      </c>
      <c r="F10097" s="20">
        <v>2043</v>
      </c>
      <c r="G10097" s="20">
        <v>45</v>
      </c>
      <c r="H10097" s="11">
        <v>5823.1175965552602</v>
      </c>
      <c r="I10097" s="10">
        <v>4294876.2849686099</v>
      </c>
      <c r="J10097" s="33">
        <f t="shared" si="628"/>
        <v>1.35582894830644E-3</v>
      </c>
      <c r="K10097" s="33">
        <f t="shared" si="629"/>
        <v>1.3549102274942326E-3</v>
      </c>
      <c r="L10097" s="33">
        <f t="shared" si="630"/>
        <v>0.99228034063891368</v>
      </c>
      <c r="M10097" s="33">
        <f t="shared" si="631"/>
        <v>0.99093588985684056</v>
      </c>
    </row>
    <row r="10098" spans="1:13" ht="27.6">
      <c r="A10098" t="s">
        <v>164</v>
      </c>
      <c r="B10098" t="s">
        <v>112</v>
      </c>
      <c r="C10098" s="14" t="s">
        <v>384</v>
      </c>
      <c r="D10098" t="s">
        <v>112</v>
      </c>
      <c r="E10098" t="s">
        <v>483</v>
      </c>
      <c r="F10098" s="20">
        <v>2043</v>
      </c>
      <c r="G10098" s="20">
        <v>46</v>
      </c>
      <c r="H10098" s="11">
        <v>6818.5217118318296</v>
      </c>
      <c r="I10098" s="10">
        <v>4419242.2897190396</v>
      </c>
      <c r="J10098" s="33">
        <f t="shared" si="628"/>
        <v>1.5429164695709245E-3</v>
      </c>
      <c r="K10098" s="33">
        <f t="shared" si="629"/>
        <v>1.5417267858943706E-3</v>
      </c>
      <c r="L10098" s="33">
        <f t="shared" si="630"/>
        <v>0.99093588985684056</v>
      </c>
      <c r="M10098" s="33">
        <f t="shared" si="631"/>
        <v>0.98940813745234424</v>
      </c>
    </row>
    <row r="10099" spans="1:13" ht="27.6">
      <c r="A10099" t="s">
        <v>164</v>
      </c>
      <c r="B10099" t="s">
        <v>112</v>
      </c>
      <c r="C10099" s="14" t="s">
        <v>384</v>
      </c>
      <c r="D10099" t="s">
        <v>112</v>
      </c>
      <c r="E10099" t="s">
        <v>483</v>
      </c>
      <c r="F10099" s="20">
        <v>2043</v>
      </c>
      <c r="G10099" s="20">
        <v>47</v>
      </c>
      <c r="H10099" s="11">
        <v>7371.4594930086196</v>
      </c>
      <c r="I10099" s="10">
        <v>4367738.4937335998</v>
      </c>
      <c r="J10099" s="33">
        <f t="shared" si="628"/>
        <v>1.6877062359810374E-3</v>
      </c>
      <c r="K10099" s="33">
        <f t="shared" si="629"/>
        <v>1.6862828606706293E-3</v>
      </c>
      <c r="L10099" s="33">
        <f t="shared" si="630"/>
        <v>0.98940813745234424</v>
      </c>
      <c r="M10099" s="33">
        <f t="shared" si="631"/>
        <v>0.98773971546795025</v>
      </c>
    </row>
    <row r="10100" spans="1:13" ht="27.6">
      <c r="A10100" t="s">
        <v>164</v>
      </c>
      <c r="B10100" t="s">
        <v>112</v>
      </c>
      <c r="C10100" s="14" t="s">
        <v>384</v>
      </c>
      <c r="D10100" t="s">
        <v>112</v>
      </c>
      <c r="E10100" t="s">
        <v>483</v>
      </c>
      <c r="F10100" s="20">
        <v>2043</v>
      </c>
      <c r="G10100" s="20">
        <v>48</v>
      </c>
      <c r="H10100" s="11">
        <v>7922.9349141718703</v>
      </c>
      <c r="I10100" s="10">
        <v>4286075.7833405398</v>
      </c>
      <c r="J10100" s="33">
        <f t="shared" si="628"/>
        <v>1.8485288909186729E-3</v>
      </c>
      <c r="K10100" s="33">
        <f t="shared" si="629"/>
        <v>1.8468214136574401E-3</v>
      </c>
      <c r="L10100" s="33">
        <f t="shared" si="630"/>
        <v>0.98773971546795025</v>
      </c>
      <c r="M10100" s="33">
        <f t="shared" si="631"/>
        <v>0.98591553661030418</v>
      </c>
    </row>
    <row r="10101" spans="1:13" ht="27.6">
      <c r="A10101" t="s">
        <v>164</v>
      </c>
      <c r="B10101" t="s">
        <v>112</v>
      </c>
      <c r="C10101" s="14" t="s">
        <v>384</v>
      </c>
      <c r="D10101" t="s">
        <v>112</v>
      </c>
      <c r="E10101" t="s">
        <v>483</v>
      </c>
      <c r="F10101" s="20">
        <v>2043</v>
      </c>
      <c r="G10101" s="20">
        <v>49</v>
      </c>
      <c r="H10101" s="11">
        <v>8546.5902581367209</v>
      </c>
      <c r="I10101" s="10">
        <v>4218750.2882682299</v>
      </c>
      <c r="J10101" s="33">
        <f t="shared" si="628"/>
        <v>2.0258582931309359E-3</v>
      </c>
      <c r="K10101" s="33">
        <f t="shared" si="629"/>
        <v>2.0238076272389716E-3</v>
      </c>
      <c r="L10101" s="33">
        <f t="shared" si="630"/>
        <v>0.98591553661030418</v>
      </c>
      <c r="M10101" s="33">
        <f t="shared" si="631"/>
        <v>0.98392023322749889</v>
      </c>
    </row>
    <row r="10102" spans="1:13" ht="27.6">
      <c r="A10102" t="s">
        <v>164</v>
      </c>
      <c r="B10102" t="s">
        <v>112</v>
      </c>
      <c r="C10102" s="14" t="s">
        <v>384</v>
      </c>
      <c r="D10102" t="s">
        <v>112</v>
      </c>
      <c r="E10102" t="s">
        <v>483</v>
      </c>
      <c r="F10102" s="20">
        <v>2043</v>
      </c>
      <c r="G10102" s="20">
        <v>50</v>
      </c>
      <c r="H10102" s="11">
        <v>9633.6918804034303</v>
      </c>
      <c r="I10102" s="10">
        <v>4153884.6395664802</v>
      </c>
      <c r="J10102" s="33">
        <f t="shared" si="628"/>
        <v>2.3192006317750919E-3</v>
      </c>
      <c r="K10102" s="33">
        <f t="shared" si="629"/>
        <v>2.316513363829209E-3</v>
      </c>
      <c r="L10102" s="33">
        <f t="shared" si="630"/>
        <v>0.98392023322749889</v>
      </c>
      <c r="M10102" s="33">
        <f t="shared" si="631"/>
        <v>0.98164096885828545</v>
      </c>
    </row>
    <row r="10103" spans="1:13" ht="27.6">
      <c r="A10103" t="s">
        <v>164</v>
      </c>
      <c r="B10103" t="s">
        <v>112</v>
      </c>
      <c r="C10103" s="14" t="s">
        <v>384</v>
      </c>
      <c r="D10103" t="s">
        <v>112</v>
      </c>
      <c r="E10103" t="s">
        <v>483</v>
      </c>
      <c r="F10103" s="20">
        <v>2043</v>
      </c>
      <c r="G10103" s="20">
        <v>51</v>
      </c>
      <c r="H10103" s="11">
        <v>10579.8354388917</v>
      </c>
      <c r="I10103" s="10">
        <v>4174952.7135061901</v>
      </c>
      <c r="J10103" s="33">
        <f t="shared" si="628"/>
        <v>2.5341210224167042E-3</v>
      </c>
      <c r="K10103" s="33">
        <f t="shared" si="629"/>
        <v>2.5309128482778886E-3</v>
      </c>
      <c r="L10103" s="33">
        <f t="shared" si="630"/>
        <v>0.98164096885828545</v>
      </c>
      <c r="M10103" s="33">
        <f t="shared" si="631"/>
        <v>0.97915652111780604</v>
      </c>
    </row>
    <row r="10104" spans="1:13" ht="27.6">
      <c r="A10104" t="s">
        <v>164</v>
      </c>
      <c r="B10104" t="s">
        <v>112</v>
      </c>
      <c r="C10104" s="14" t="s">
        <v>384</v>
      </c>
      <c r="D10104" t="s">
        <v>112</v>
      </c>
      <c r="E10104" t="s">
        <v>483</v>
      </c>
      <c r="F10104" s="20">
        <v>2043</v>
      </c>
      <c r="G10104" s="20">
        <v>52</v>
      </c>
      <c r="H10104" s="11">
        <v>11561.7498796417</v>
      </c>
      <c r="I10104" s="10">
        <v>4175899.0650596898</v>
      </c>
      <c r="J10104" s="33">
        <f t="shared" si="628"/>
        <v>2.7686851859951359E-3</v>
      </c>
      <c r="K10104" s="33">
        <f t="shared" si="629"/>
        <v>2.7648559119988203E-3</v>
      </c>
      <c r="L10104" s="33">
        <f t="shared" si="630"/>
        <v>0.97915652111780604</v>
      </c>
      <c r="M10104" s="33">
        <f t="shared" si="631"/>
        <v>0.97644929442162132</v>
      </c>
    </row>
    <row r="10105" spans="1:13" ht="27.6">
      <c r="A10105" t="s">
        <v>164</v>
      </c>
      <c r="B10105" t="s">
        <v>112</v>
      </c>
      <c r="C10105" s="14" t="s">
        <v>384</v>
      </c>
      <c r="D10105" t="s">
        <v>112</v>
      </c>
      <c r="E10105" t="s">
        <v>483</v>
      </c>
      <c r="F10105" s="20">
        <v>2043</v>
      </c>
      <c r="G10105" s="20">
        <v>53</v>
      </c>
      <c r="H10105" s="11">
        <v>16816.403984085598</v>
      </c>
      <c r="I10105" s="10">
        <v>6140542.8018618496</v>
      </c>
      <c r="J10105" s="33">
        <f t="shared" si="628"/>
        <v>2.7385859079081354E-3</v>
      </c>
      <c r="K10105" s="33">
        <f t="shared" si="629"/>
        <v>2.7348394023434253E-3</v>
      </c>
      <c r="L10105" s="33">
        <f t="shared" si="630"/>
        <v>0.97644929442162132</v>
      </c>
      <c r="M10105" s="33">
        <f t="shared" si="631"/>
        <v>0.97377886241684664</v>
      </c>
    </row>
    <row r="10106" spans="1:13" ht="27.6">
      <c r="A10106" t="s">
        <v>164</v>
      </c>
      <c r="B10106" t="s">
        <v>112</v>
      </c>
      <c r="C10106" s="14" t="s">
        <v>384</v>
      </c>
      <c r="D10106" t="s">
        <v>112</v>
      </c>
      <c r="E10106" t="s">
        <v>483</v>
      </c>
      <c r="F10106" s="20">
        <v>2043</v>
      </c>
      <c r="G10106" s="20">
        <v>54</v>
      </c>
      <c r="H10106" s="11">
        <v>13484.575684297501</v>
      </c>
      <c r="I10106" s="10">
        <v>4099174.0517465998</v>
      </c>
      <c r="J10106" s="33">
        <f t="shared" si="628"/>
        <v>3.2895835878332404E-3</v>
      </c>
      <c r="K10106" s="33">
        <f t="shared" si="629"/>
        <v>3.2841788358279889E-3</v>
      </c>
      <c r="L10106" s="33">
        <f t="shared" si="630"/>
        <v>0.97377886241684664</v>
      </c>
      <c r="M10106" s="33">
        <f t="shared" si="631"/>
        <v>0.97058079848612056</v>
      </c>
    </row>
    <row r="10107" spans="1:13" ht="27.6">
      <c r="A10107" t="s">
        <v>164</v>
      </c>
      <c r="B10107" t="s">
        <v>112</v>
      </c>
      <c r="C10107" s="14" t="s">
        <v>384</v>
      </c>
      <c r="D10107" t="s">
        <v>112</v>
      </c>
      <c r="E10107" t="s">
        <v>483</v>
      </c>
      <c r="F10107" s="20">
        <v>2043</v>
      </c>
      <c r="G10107" s="20">
        <v>55</v>
      </c>
      <c r="H10107" s="11">
        <v>14374.328170099199</v>
      </c>
      <c r="I10107" s="10">
        <v>4062203.73381782</v>
      </c>
      <c r="J10107" s="33">
        <f t="shared" si="628"/>
        <v>3.5385542213043158E-3</v>
      </c>
      <c r="K10107" s="33">
        <f t="shared" si="629"/>
        <v>3.5323009163764629E-3</v>
      </c>
      <c r="L10107" s="33">
        <f t="shared" si="630"/>
        <v>0.97058079848612056</v>
      </c>
      <c r="M10107" s="33">
        <f t="shared" si="631"/>
        <v>0.96715241504221061</v>
      </c>
    </row>
    <row r="10108" spans="1:13" ht="27.6">
      <c r="A10108" t="s">
        <v>164</v>
      </c>
      <c r="B10108" t="s">
        <v>112</v>
      </c>
      <c r="C10108" s="14" t="s">
        <v>384</v>
      </c>
      <c r="D10108" t="s">
        <v>112</v>
      </c>
      <c r="E10108" t="s">
        <v>483</v>
      </c>
      <c r="F10108" s="20">
        <v>2043</v>
      </c>
      <c r="G10108" s="20">
        <v>56</v>
      </c>
      <c r="H10108" s="11">
        <v>15095.016909112899</v>
      </c>
      <c r="I10108" s="10">
        <v>3915227.7417417499</v>
      </c>
      <c r="J10108" s="33">
        <f t="shared" si="628"/>
        <v>3.8554633101362443E-3</v>
      </c>
      <c r="K10108" s="33">
        <f t="shared" si="629"/>
        <v>3.8480405539205176E-3</v>
      </c>
      <c r="L10108" s="33">
        <f t="shared" si="630"/>
        <v>0.96715241504221061</v>
      </c>
      <c r="M10108" s="33">
        <f t="shared" si="631"/>
        <v>0.96343077332730598</v>
      </c>
    </row>
    <row r="10109" spans="1:13" ht="27.6">
      <c r="A10109" t="s">
        <v>164</v>
      </c>
      <c r="B10109" t="s">
        <v>112</v>
      </c>
      <c r="C10109" s="14" t="s">
        <v>384</v>
      </c>
      <c r="D10109" t="s">
        <v>112</v>
      </c>
      <c r="E10109" t="s">
        <v>483</v>
      </c>
      <c r="F10109" s="20">
        <v>2043</v>
      </c>
      <c r="G10109" s="20">
        <v>57</v>
      </c>
      <c r="H10109" s="11">
        <v>16220.3172511005</v>
      </c>
      <c r="I10109" s="10">
        <v>3858762.2123175901</v>
      </c>
      <c r="J10109" s="33">
        <f t="shared" si="628"/>
        <v>4.2035026670789602E-3</v>
      </c>
      <c r="K10109" s="33">
        <f t="shared" si="629"/>
        <v>4.1946803156643897E-3</v>
      </c>
      <c r="L10109" s="33">
        <f t="shared" si="630"/>
        <v>0.96343077332730598</v>
      </c>
      <c r="M10109" s="33">
        <f t="shared" si="631"/>
        <v>0.95938948922692457</v>
      </c>
    </row>
    <row r="10110" spans="1:13" ht="27.6">
      <c r="A10110" t="s">
        <v>164</v>
      </c>
      <c r="B10110" t="s">
        <v>112</v>
      </c>
      <c r="C10110" s="14" t="s">
        <v>384</v>
      </c>
      <c r="D10110" t="s">
        <v>112</v>
      </c>
      <c r="E10110" t="s">
        <v>483</v>
      </c>
      <c r="F10110" s="20">
        <v>2043</v>
      </c>
      <c r="G10110" s="20">
        <v>58</v>
      </c>
      <c r="H10110" s="11">
        <v>17845.095612452398</v>
      </c>
      <c r="I10110" s="10">
        <v>3886962.5050906399</v>
      </c>
      <c r="J10110" s="33">
        <f t="shared" si="628"/>
        <v>4.5910130568744111E-3</v>
      </c>
      <c r="K10110" s="33">
        <f t="shared" si="629"/>
        <v>4.5804904657069656E-3</v>
      </c>
      <c r="L10110" s="33">
        <f t="shared" si="630"/>
        <v>0.95938948922692457</v>
      </c>
      <c r="M10110" s="33">
        <f t="shared" si="631"/>
        <v>0.95499501481862115</v>
      </c>
    </row>
    <row r="10111" spans="1:13" ht="27.6">
      <c r="A10111" t="s">
        <v>164</v>
      </c>
      <c r="B10111" t="s">
        <v>112</v>
      </c>
      <c r="C10111" s="14" t="s">
        <v>384</v>
      </c>
      <c r="D10111" t="s">
        <v>112</v>
      </c>
      <c r="E10111" t="s">
        <v>483</v>
      </c>
      <c r="F10111" s="20">
        <v>2043</v>
      </c>
      <c r="G10111" s="20">
        <v>59</v>
      </c>
      <c r="H10111" s="11">
        <v>19759.568195534099</v>
      </c>
      <c r="I10111" s="10">
        <v>3935079.1336670099</v>
      </c>
      <c r="J10111" s="33">
        <f t="shared" si="628"/>
        <v>5.0213903010180661E-3</v>
      </c>
      <c r="K10111" s="33">
        <f t="shared" si="629"/>
        <v>5.0088041961344754E-3</v>
      </c>
      <c r="L10111" s="33">
        <f t="shared" si="630"/>
        <v>0.95499501481862115</v>
      </c>
      <c r="M10111" s="33">
        <f t="shared" si="631"/>
        <v>0.95021163178111012</v>
      </c>
    </row>
    <row r="10112" spans="1:13" ht="27.6">
      <c r="A10112" t="s">
        <v>164</v>
      </c>
      <c r="B10112" t="s">
        <v>112</v>
      </c>
      <c r="C10112" s="14" t="s">
        <v>384</v>
      </c>
      <c r="D10112" t="s">
        <v>112</v>
      </c>
      <c r="E10112" t="s">
        <v>483</v>
      </c>
      <c r="F10112" s="20">
        <v>2043</v>
      </c>
      <c r="G10112" s="20">
        <v>60</v>
      </c>
      <c r="H10112" s="11">
        <v>21160.106787745899</v>
      </c>
      <c r="I10112" s="10">
        <v>3880514.0859118002</v>
      </c>
      <c r="J10112" s="33">
        <f t="shared" si="628"/>
        <v>5.4529132788275741E-3</v>
      </c>
      <c r="K10112" s="33">
        <f t="shared" si="629"/>
        <v>5.4380731334756627E-3</v>
      </c>
      <c r="L10112" s="33">
        <f t="shared" si="630"/>
        <v>0.95021163178111012</v>
      </c>
      <c r="M10112" s="33">
        <f t="shared" si="631"/>
        <v>0.94504431143520518</v>
      </c>
    </row>
    <row r="10113" spans="1:13" ht="27.6">
      <c r="A10113" t="s">
        <v>164</v>
      </c>
      <c r="B10113" t="s">
        <v>112</v>
      </c>
      <c r="C10113" s="14" t="s">
        <v>384</v>
      </c>
      <c r="D10113" t="s">
        <v>112</v>
      </c>
      <c r="E10113" t="s">
        <v>483</v>
      </c>
      <c r="F10113" s="20">
        <v>2043</v>
      </c>
      <c r="G10113" s="20">
        <v>61</v>
      </c>
      <c r="H10113" s="11">
        <v>22269.792713674498</v>
      </c>
      <c r="I10113" s="10">
        <v>3721917.84731788</v>
      </c>
      <c r="J10113" s="33">
        <f t="shared" si="628"/>
        <v>5.9834186640424494E-3</v>
      </c>
      <c r="K10113" s="33">
        <f t="shared" si="629"/>
        <v>5.9655536636061823E-3</v>
      </c>
      <c r="L10113" s="33">
        <f t="shared" si="630"/>
        <v>0.94504431143520518</v>
      </c>
      <c r="M10113" s="33">
        <f t="shared" si="631"/>
        <v>0.93940659888085265</v>
      </c>
    </row>
    <row r="10114" spans="1:13" ht="27.6">
      <c r="A10114" t="s">
        <v>164</v>
      </c>
      <c r="B10114" t="s">
        <v>112</v>
      </c>
      <c r="C10114" s="14" t="s">
        <v>384</v>
      </c>
      <c r="D10114" t="s">
        <v>112</v>
      </c>
      <c r="E10114" t="s">
        <v>483</v>
      </c>
      <c r="F10114" s="20">
        <v>2043</v>
      </c>
      <c r="G10114" s="20">
        <v>62</v>
      </c>
      <c r="H10114" s="11">
        <v>23746.378986236701</v>
      </c>
      <c r="I10114" s="10">
        <v>3618636.8156039501</v>
      </c>
      <c r="J10114" s="33">
        <f t="shared" ref="J10114:J10177" si="632">IF(I10114&gt;0,H10114/I10114,0)</f>
        <v>6.5622443467771531E-3</v>
      </c>
      <c r="K10114" s="33">
        <f t="shared" ref="K10114:K10177" si="633">1-EXP(-J10114)</f>
        <v>6.5407598425543112E-3</v>
      </c>
      <c r="L10114" s="33">
        <f t="shared" ref="L10114:L10177" si="634">IF(G10114=30,1,M10113)</f>
        <v>0.93940659888085265</v>
      </c>
      <c r="M10114" s="33">
        <f t="shared" ref="M10114:M10177" si="635">L10114*(1-K10114)</f>
        <v>0.93326216592306221</v>
      </c>
    </row>
    <row r="10115" spans="1:13" ht="27.6">
      <c r="A10115" t="s">
        <v>164</v>
      </c>
      <c r="B10115" t="s">
        <v>112</v>
      </c>
      <c r="C10115" s="14" t="s">
        <v>384</v>
      </c>
      <c r="D10115" t="s">
        <v>112</v>
      </c>
      <c r="E10115" t="s">
        <v>483</v>
      </c>
      <c r="F10115" s="20">
        <v>2043</v>
      </c>
      <c r="G10115" s="20">
        <v>63</v>
      </c>
      <c r="H10115" s="11">
        <v>25390.324362499901</v>
      </c>
      <c r="I10115" s="10">
        <v>3527496.6381854201</v>
      </c>
      <c r="J10115" s="33">
        <f t="shared" si="632"/>
        <v>7.1978309171574269E-3</v>
      </c>
      <c r="K10115" s="33">
        <f t="shared" si="633"/>
        <v>7.1719885723170451E-3</v>
      </c>
      <c r="L10115" s="33">
        <f t="shared" si="634"/>
        <v>0.93326216592306221</v>
      </c>
      <c r="M10115" s="33">
        <f t="shared" si="635"/>
        <v>0.92656882033408616</v>
      </c>
    </row>
    <row r="10116" spans="1:13" ht="27.6">
      <c r="A10116" t="s">
        <v>164</v>
      </c>
      <c r="B10116" t="s">
        <v>112</v>
      </c>
      <c r="C10116" s="14" t="s">
        <v>384</v>
      </c>
      <c r="D10116" t="s">
        <v>112</v>
      </c>
      <c r="E10116" t="s">
        <v>483</v>
      </c>
      <c r="F10116" s="20">
        <v>2043</v>
      </c>
      <c r="G10116" s="20">
        <v>64</v>
      </c>
      <c r="H10116" s="11">
        <v>27071.107106863201</v>
      </c>
      <c r="I10116" s="10">
        <v>3429408.6843964602</v>
      </c>
      <c r="J10116" s="33">
        <f t="shared" si="632"/>
        <v>7.8938119070015213E-3</v>
      </c>
      <c r="K10116" s="33">
        <f t="shared" si="633"/>
        <v>7.8627375924793519E-3</v>
      </c>
      <c r="L10116" s="33">
        <f t="shared" si="634"/>
        <v>0.92656882033408616</v>
      </c>
      <c r="M10116" s="33">
        <f t="shared" si="635"/>
        <v>0.91928345283842605</v>
      </c>
    </row>
    <row r="10117" spans="1:13" ht="27.6">
      <c r="A10117" t="s">
        <v>164</v>
      </c>
      <c r="B10117" t="s">
        <v>112</v>
      </c>
      <c r="C10117" s="14" t="s">
        <v>384</v>
      </c>
      <c r="D10117" t="s">
        <v>112</v>
      </c>
      <c r="E10117" t="s">
        <v>483</v>
      </c>
      <c r="F10117" s="20">
        <v>2043</v>
      </c>
      <c r="G10117" s="20">
        <v>65</v>
      </c>
      <c r="H10117" s="11">
        <v>27400.888132054901</v>
      </c>
      <c r="I10117" s="10">
        <v>3312472.5393846501</v>
      </c>
      <c r="J10117" s="33">
        <f t="shared" si="632"/>
        <v>8.2720348036893002E-3</v>
      </c>
      <c r="K10117" s="33">
        <f t="shared" si="633"/>
        <v>8.2379156668375142E-3</v>
      </c>
      <c r="L10117" s="33">
        <f t="shared" si="634"/>
        <v>0.91928345283842605</v>
      </c>
      <c r="M10117" s="33">
        <f t="shared" si="635"/>
        <v>0.91171047328002386</v>
      </c>
    </row>
    <row r="10118" spans="1:13" ht="27.6">
      <c r="A10118" t="s">
        <v>164</v>
      </c>
      <c r="B10118" t="s">
        <v>112</v>
      </c>
      <c r="C10118" s="14" t="s">
        <v>384</v>
      </c>
      <c r="D10118" t="s">
        <v>112</v>
      </c>
      <c r="E10118" t="s">
        <v>483</v>
      </c>
      <c r="F10118" s="20">
        <v>2043</v>
      </c>
      <c r="G10118" s="20">
        <v>66</v>
      </c>
      <c r="H10118" s="11">
        <v>29158.590025196099</v>
      </c>
      <c r="I10118" s="10">
        <v>3208275.8231586502</v>
      </c>
      <c r="J10118" s="33">
        <f t="shared" si="632"/>
        <v>9.0885546107717548E-3</v>
      </c>
      <c r="K10118" s="33">
        <f t="shared" si="633"/>
        <v>9.0473785364031389E-3</v>
      </c>
      <c r="L10118" s="33">
        <f t="shared" si="634"/>
        <v>0.91171047328002386</v>
      </c>
      <c r="M10118" s="33">
        <f t="shared" si="635"/>
        <v>0.90346188351265622</v>
      </c>
    </row>
    <row r="10119" spans="1:13" ht="27.6">
      <c r="A10119" t="s">
        <v>164</v>
      </c>
      <c r="B10119" t="s">
        <v>112</v>
      </c>
      <c r="C10119" s="14" t="s">
        <v>384</v>
      </c>
      <c r="D10119" t="s">
        <v>112</v>
      </c>
      <c r="E10119" t="s">
        <v>483</v>
      </c>
      <c r="F10119" s="20">
        <v>2043</v>
      </c>
      <c r="G10119" s="20">
        <v>67</v>
      </c>
      <c r="H10119" s="11">
        <v>30850.4480612521</v>
      </c>
      <c r="I10119" s="10">
        <v>3092040.0959407398</v>
      </c>
      <c r="J10119" s="33">
        <f t="shared" si="632"/>
        <v>9.9773764582654877E-3</v>
      </c>
      <c r="K10119" s="33">
        <f t="shared" si="633"/>
        <v>9.9277675637310381E-3</v>
      </c>
      <c r="L10119" s="33">
        <f t="shared" si="634"/>
        <v>0.90346188351265622</v>
      </c>
      <c r="M10119" s="33">
        <f t="shared" si="635"/>
        <v>0.89449252393045187</v>
      </c>
    </row>
    <row r="10120" spans="1:13" ht="27.6">
      <c r="A10120" t="s">
        <v>164</v>
      </c>
      <c r="B10120" t="s">
        <v>112</v>
      </c>
      <c r="C10120" s="14" t="s">
        <v>384</v>
      </c>
      <c r="D10120" t="s">
        <v>112</v>
      </c>
      <c r="E10120" t="s">
        <v>483</v>
      </c>
      <c r="F10120" s="20">
        <v>2043</v>
      </c>
      <c r="G10120" s="20">
        <v>68</v>
      </c>
      <c r="H10120" s="11">
        <v>32587.674273433298</v>
      </c>
      <c r="I10120" s="10">
        <v>2973310.98495842</v>
      </c>
      <c r="J10120" s="33">
        <f t="shared" si="632"/>
        <v>1.0960062515589508E-2</v>
      </c>
      <c r="K10120" s="33">
        <f t="shared" si="633"/>
        <v>1.0900219856379234E-2</v>
      </c>
      <c r="L10120" s="33">
        <f t="shared" si="634"/>
        <v>0.89449252393045187</v>
      </c>
      <c r="M10120" s="33">
        <f t="shared" si="635"/>
        <v>0.8847423587597224</v>
      </c>
    </row>
    <row r="10121" spans="1:13" ht="27.6">
      <c r="A10121" t="s">
        <v>164</v>
      </c>
      <c r="B10121" t="s">
        <v>112</v>
      </c>
      <c r="C10121" s="14" t="s">
        <v>384</v>
      </c>
      <c r="D10121" t="s">
        <v>112</v>
      </c>
      <c r="E10121" t="s">
        <v>483</v>
      </c>
      <c r="F10121" s="20">
        <v>2043</v>
      </c>
      <c r="G10121" s="20">
        <v>69</v>
      </c>
      <c r="H10121" s="11">
        <v>34111.4575079735</v>
      </c>
      <c r="I10121" s="10">
        <v>2830667.4425535998</v>
      </c>
      <c r="J10121" s="33">
        <f t="shared" si="632"/>
        <v>1.205067645714005E-2</v>
      </c>
      <c r="K10121" s="33">
        <f t="shared" si="633"/>
        <v>1.1978357843163923E-2</v>
      </c>
      <c r="L10121" s="33">
        <f t="shared" si="634"/>
        <v>0.8847423587597224</v>
      </c>
      <c r="M10121" s="33">
        <f t="shared" si="635"/>
        <v>0.87414459818749357</v>
      </c>
    </row>
    <row r="10122" spans="1:13" ht="27.6">
      <c r="A10122" t="s">
        <v>164</v>
      </c>
      <c r="B10122" t="s">
        <v>112</v>
      </c>
      <c r="C10122" s="14" t="s">
        <v>384</v>
      </c>
      <c r="D10122" t="s">
        <v>112</v>
      </c>
      <c r="E10122" t="s">
        <v>483</v>
      </c>
      <c r="F10122" s="20">
        <v>2044</v>
      </c>
      <c r="G10122" s="20">
        <v>30</v>
      </c>
      <c r="H10122" s="11">
        <v>750.99859116293203</v>
      </c>
      <c r="I10122" s="10">
        <v>4714189.1760848202</v>
      </c>
      <c r="J10122" s="33">
        <f t="shared" si="632"/>
        <v>1.5930599369511168E-4</v>
      </c>
      <c r="K10122" s="33">
        <f t="shared" si="633"/>
        <v>1.5929330516906148E-4</v>
      </c>
      <c r="L10122" s="33">
        <f t="shared" si="634"/>
        <v>1</v>
      </c>
      <c r="M10122" s="33">
        <f t="shared" si="635"/>
        <v>0.99984070669483094</v>
      </c>
    </row>
    <row r="10123" spans="1:13" ht="27.6">
      <c r="A10123" t="s">
        <v>164</v>
      </c>
      <c r="B10123" t="s">
        <v>112</v>
      </c>
      <c r="C10123" s="14" t="s">
        <v>384</v>
      </c>
      <c r="D10123" t="s">
        <v>112</v>
      </c>
      <c r="E10123" t="s">
        <v>483</v>
      </c>
      <c r="F10123" s="20">
        <v>2044</v>
      </c>
      <c r="G10123" s="20">
        <v>31</v>
      </c>
      <c r="H10123" s="11">
        <v>1008.31734090714</v>
      </c>
      <c r="I10123" s="10">
        <v>4782350.7381476099</v>
      </c>
      <c r="J10123" s="33">
        <f t="shared" si="632"/>
        <v>2.1084136152207448E-4</v>
      </c>
      <c r="K10123" s="33">
        <f t="shared" si="633"/>
        <v>2.1081913604426017E-4</v>
      </c>
      <c r="L10123" s="33">
        <f t="shared" si="634"/>
        <v>0.99984070669483094</v>
      </c>
      <c r="M10123" s="33">
        <f t="shared" si="635"/>
        <v>0.99962992114086369</v>
      </c>
    </row>
    <row r="10124" spans="1:13" ht="27.6">
      <c r="A10124" t="s">
        <v>164</v>
      </c>
      <c r="B10124" t="s">
        <v>112</v>
      </c>
      <c r="C10124" s="14" t="s">
        <v>384</v>
      </c>
      <c r="D10124" t="s">
        <v>112</v>
      </c>
      <c r="E10124" t="s">
        <v>483</v>
      </c>
      <c r="F10124" s="20">
        <v>2044</v>
      </c>
      <c r="G10124" s="20">
        <v>32</v>
      </c>
      <c r="H10124" s="11">
        <v>1130.22262649711</v>
      </c>
      <c r="I10124" s="10">
        <v>4895246.6421726802</v>
      </c>
      <c r="J10124" s="33">
        <f t="shared" si="632"/>
        <v>2.3088165093873147E-4</v>
      </c>
      <c r="K10124" s="33">
        <f t="shared" si="633"/>
        <v>2.3085499982145041E-4</v>
      </c>
      <c r="L10124" s="33">
        <f t="shared" si="634"/>
        <v>0.99962992114086369</v>
      </c>
      <c r="M10124" s="33">
        <f t="shared" si="635"/>
        <v>0.99939915157559722</v>
      </c>
    </row>
    <row r="10125" spans="1:13" ht="27.6">
      <c r="A10125" t="s">
        <v>164</v>
      </c>
      <c r="B10125" t="s">
        <v>112</v>
      </c>
      <c r="C10125" s="14" t="s">
        <v>384</v>
      </c>
      <c r="D10125" t="s">
        <v>112</v>
      </c>
      <c r="E10125" t="s">
        <v>483</v>
      </c>
      <c r="F10125" s="20">
        <v>2044</v>
      </c>
      <c r="G10125" s="20">
        <v>33</v>
      </c>
      <c r="H10125" s="11">
        <v>1189.2661004520701</v>
      </c>
      <c r="I10125" s="10">
        <v>4867014.0859196996</v>
      </c>
      <c r="J10125" s="33">
        <f t="shared" si="632"/>
        <v>2.4435230296386936E-4</v>
      </c>
      <c r="K10125" s="33">
        <f t="shared" si="633"/>
        <v>2.4432245137140374E-4</v>
      </c>
      <c r="L10125" s="33">
        <f t="shared" si="634"/>
        <v>0.99939915157559722</v>
      </c>
      <c r="M10125" s="33">
        <f t="shared" si="635"/>
        <v>0.99915497592498581</v>
      </c>
    </row>
    <row r="10126" spans="1:13" ht="27.6">
      <c r="A10126" t="s">
        <v>164</v>
      </c>
      <c r="B10126" t="s">
        <v>112</v>
      </c>
      <c r="C10126" s="14" t="s">
        <v>384</v>
      </c>
      <c r="D10126" t="s">
        <v>112</v>
      </c>
      <c r="E10126" t="s">
        <v>483</v>
      </c>
      <c r="F10126" s="20">
        <v>2044</v>
      </c>
      <c r="G10126" s="20">
        <v>34</v>
      </c>
      <c r="H10126" s="11">
        <v>1231.3843576787301</v>
      </c>
      <c r="I10126" s="10">
        <v>4733092.4972584797</v>
      </c>
      <c r="J10126" s="33">
        <f t="shared" si="632"/>
        <v>2.6016486227386793E-4</v>
      </c>
      <c r="K10126" s="33">
        <f t="shared" si="633"/>
        <v>2.6013102233080065E-4</v>
      </c>
      <c r="L10126" s="33">
        <f t="shared" si="634"/>
        <v>0.99915497592498581</v>
      </c>
      <c r="M10126" s="33">
        <f t="shared" si="635"/>
        <v>0.99889506471963152</v>
      </c>
    </row>
    <row r="10127" spans="1:13" ht="27.6">
      <c r="A10127" t="s">
        <v>164</v>
      </c>
      <c r="B10127" t="s">
        <v>112</v>
      </c>
      <c r="C10127" s="14" t="s">
        <v>384</v>
      </c>
      <c r="D10127" t="s">
        <v>112</v>
      </c>
      <c r="E10127" t="s">
        <v>483</v>
      </c>
      <c r="F10127" s="20">
        <v>2044</v>
      </c>
      <c r="G10127" s="20">
        <v>35</v>
      </c>
      <c r="H10127" s="11">
        <v>1593.74479814912</v>
      </c>
      <c r="I10127" s="10">
        <v>4661841.33598682</v>
      </c>
      <c r="J10127" s="33">
        <f t="shared" si="632"/>
        <v>3.4187023609025415E-4</v>
      </c>
      <c r="K10127" s="33">
        <f t="shared" si="633"/>
        <v>3.4181180511994036E-4</v>
      </c>
      <c r="L10127" s="33">
        <f t="shared" si="634"/>
        <v>0.99889506471963152</v>
      </c>
      <c r="M10127" s="33">
        <f t="shared" si="635"/>
        <v>0.99855363059443425</v>
      </c>
    </row>
    <row r="10128" spans="1:13" ht="27.6">
      <c r="A10128" t="s">
        <v>164</v>
      </c>
      <c r="B10128" t="s">
        <v>112</v>
      </c>
      <c r="C10128" s="14" t="s">
        <v>384</v>
      </c>
      <c r="D10128" t="s">
        <v>112</v>
      </c>
      <c r="E10128" t="s">
        <v>483</v>
      </c>
      <c r="F10128" s="20">
        <v>2044</v>
      </c>
      <c r="G10128" s="20">
        <v>36</v>
      </c>
      <c r="H10128" s="11">
        <v>1854.6222834246</v>
      </c>
      <c r="I10128" s="10">
        <v>4618046.1919822097</v>
      </c>
      <c r="J10128" s="33">
        <f t="shared" si="632"/>
        <v>4.0160323355893895E-4</v>
      </c>
      <c r="K10128" s="33">
        <f t="shared" si="633"/>
        <v>4.0152260177472865E-4</v>
      </c>
      <c r="L10128" s="33">
        <f t="shared" si="634"/>
        <v>0.99855363059443425</v>
      </c>
      <c r="M10128" s="33">
        <f t="shared" si="635"/>
        <v>0.99815268874266638</v>
      </c>
    </row>
    <row r="10129" spans="1:13" ht="27.6">
      <c r="A10129" t="s">
        <v>164</v>
      </c>
      <c r="B10129" t="s">
        <v>112</v>
      </c>
      <c r="C10129" s="14" t="s">
        <v>384</v>
      </c>
      <c r="D10129" t="s">
        <v>112</v>
      </c>
      <c r="E10129" t="s">
        <v>483</v>
      </c>
      <c r="F10129" s="20">
        <v>2044</v>
      </c>
      <c r="G10129" s="20">
        <v>37</v>
      </c>
      <c r="H10129" s="11">
        <v>2062.5435103258401</v>
      </c>
      <c r="I10129" s="10">
        <v>4642253.7403010698</v>
      </c>
      <c r="J10129" s="33">
        <f t="shared" si="632"/>
        <v>4.4429788325014638E-4</v>
      </c>
      <c r="K10129" s="33">
        <f t="shared" si="633"/>
        <v>4.4419919756144566E-4</v>
      </c>
      <c r="L10129" s="33">
        <f t="shared" si="634"/>
        <v>0.99815268874266638</v>
      </c>
      <c r="M10129" s="33">
        <f t="shared" si="635"/>
        <v>0.9977093101192831</v>
      </c>
    </row>
    <row r="10130" spans="1:13" ht="27.6">
      <c r="A10130" t="s">
        <v>164</v>
      </c>
      <c r="B10130" t="s">
        <v>112</v>
      </c>
      <c r="C10130" s="14" t="s">
        <v>384</v>
      </c>
      <c r="D10130" t="s">
        <v>112</v>
      </c>
      <c r="E10130" t="s">
        <v>483</v>
      </c>
      <c r="F10130" s="20">
        <v>2044</v>
      </c>
      <c r="G10130" s="20">
        <v>38</v>
      </c>
      <c r="H10130" s="11">
        <v>2182.4741145758499</v>
      </c>
      <c r="I10130" s="10">
        <v>4557907.2206382398</v>
      </c>
      <c r="J10130" s="33">
        <f t="shared" si="632"/>
        <v>4.7883250117369434E-4</v>
      </c>
      <c r="K10130" s="33">
        <f t="shared" si="633"/>
        <v>4.7871787918729591E-4</v>
      </c>
      <c r="L10130" s="33">
        <f t="shared" si="634"/>
        <v>0.9977093101192831</v>
      </c>
      <c r="M10130" s="33">
        <f t="shared" si="635"/>
        <v>0.99723168883429736</v>
      </c>
    </row>
    <row r="10131" spans="1:13" ht="27.6">
      <c r="A10131" t="s">
        <v>164</v>
      </c>
      <c r="B10131" t="s">
        <v>112</v>
      </c>
      <c r="C10131" s="14" t="s">
        <v>384</v>
      </c>
      <c r="D10131" t="s">
        <v>112</v>
      </c>
      <c r="E10131" t="s">
        <v>483</v>
      </c>
      <c r="F10131" s="20">
        <v>2044</v>
      </c>
      <c r="G10131" s="20">
        <v>39</v>
      </c>
      <c r="H10131" s="11">
        <v>2325.9956446543601</v>
      </c>
      <c r="I10131" s="10">
        <v>4495015.7002090104</v>
      </c>
      <c r="J10131" s="33">
        <f t="shared" si="632"/>
        <v>5.1746107239318551E-4</v>
      </c>
      <c r="K10131" s="33">
        <f t="shared" si="633"/>
        <v>5.1732721250252744E-4</v>
      </c>
      <c r="L10131" s="33">
        <f t="shared" si="634"/>
        <v>0.99723168883429736</v>
      </c>
      <c r="M10131" s="33">
        <f t="shared" si="635"/>
        <v>0.99671579374449348</v>
      </c>
    </row>
    <row r="10132" spans="1:13" ht="27.6">
      <c r="A10132" t="s">
        <v>164</v>
      </c>
      <c r="B10132" t="s">
        <v>112</v>
      </c>
      <c r="C10132" s="14" t="s">
        <v>384</v>
      </c>
      <c r="D10132" t="s">
        <v>112</v>
      </c>
      <c r="E10132" t="s">
        <v>483</v>
      </c>
      <c r="F10132" s="20">
        <v>2044</v>
      </c>
      <c r="G10132" s="20">
        <v>40</v>
      </c>
      <c r="H10132" s="11">
        <v>3035.7797485167598</v>
      </c>
      <c r="I10132" s="10">
        <v>4364803.4728745902</v>
      </c>
      <c r="J10132" s="33">
        <f t="shared" si="632"/>
        <v>6.9551350189827525E-4</v>
      </c>
      <c r="K10132" s="33">
        <f t="shared" si="633"/>
        <v>6.952716884474075E-4</v>
      </c>
      <c r="L10132" s="33">
        <f t="shared" si="634"/>
        <v>0.99671579374449348</v>
      </c>
      <c r="M10132" s="33">
        <f t="shared" si="635"/>
        <v>0.99602280547167454</v>
      </c>
    </row>
    <row r="10133" spans="1:13" ht="27.6">
      <c r="A10133" t="s">
        <v>164</v>
      </c>
      <c r="B10133" t="s">
        <v>112</v>
      </c>
      <c r="C10133" s="14" t="s">
        <v>384</v>
      </c>
      <c r="D10133" t="s">
        <v>112</v>
      </c>
      <c r="E10133" t="s">
        <v>483</v>
      </c>
      <c r="F10133" s="20">
        <v>2044</v>
      </c>
      <c r="G10133" s="20">
        <v>41</v>
      </c>
      <c r="H10133" s="11">
        <v>3370.81143862004</v>
      </c>
      <c r="I10133" s="10">
        <v>4296004.5738201803</v>
      </c>
      <c r="J10133" s="33">
        <f t="shared" si="632"/>
        <v>7.8463869874853944E-4</v>
      </c>
      <c r="K10133" s="33">
        <f t="shared" si="633"/>
        <v>7.843309503005047E-4</v>
      </c>
      <c r="L10133" s="33">
        <f t="shared" si="634"/>
        <v>0.99602280547167454</v>
      </c>
      <c r="M10133" s="33">
        <f t="shared" si="635"/>
        <v>0.99524159395813794</v>
      </c>
    </row>
    <row r="10134" spans="1:13" ht="27.6">
      <c r="A10134" t="s">
        <v>164</v>
      </c>
      <c r="B10134" t="s">
        <v>112</v>
      </c>
      <c r="C10134" s="14" t="s">
        <v>384</v>
      </c>
      <c r="D10134" t="s">
        <v>112</v>
      </c>
      <c r="E10134" t="s">
        <v>483</v>
      </c>
      <c r="F10134" s="20">
        <v>2044</v>
      </c>
      <c r="G10134" s="20">
        <v>42</v>
      </c>
      <c r="H10134" s="11">
        <v>3786.5081820446999</v>
      </c>
      <c r="I10134" s="10">
        <v>4269123.8860213701</v>
      </c>
      <c r="J10134" s="33">
        <f t="shared" si="632"/>
        <v>8.8695204991428667E-4</v>
      </c>
      <c r="K10134" s="33">
        <f t="shared" si="633"/>
        <v>8.8655882421084797E-4</v>
      </c>
      <c r="L10134" s="33">
        <f t="shared" si="634"/>
        <v>0.99524159395813794</v>
      </c>
      <c r="M10134" s="33">
        <f t="shared" si="635"/>
        <v>0.9943592537407927</v>
      </c>
    </row>
    <row r="10135" spans="1:13" ht="27.6">
      <c r="A10135" t="s">
        <v>164</v>
      </c>
      <c r="B10135" t="s">
        <v>112</v>
      </c>
      <c r="C10135" s="14" t="s">
        <v>384</v>
      </c>
      <c r="D10135" t="s">
        <v>112</v>
      </c>
      <c r="E10135" t="s">
        <v>483</v>
      </c>
      <c r="F10135" s="20">
        <v>2044</v>
      </c>
      <c r="G10135" s="20">
        <v>43</v>
      </c>
      <c r="H10135" s="11">
        <v>4090.0826454527401</v>
      </c>
      <c r="I10135" s="10">
        <v>4244495.9692178601</v>
      </c>
      <c r="J10135" s="33">
        <f t="shared" si="632"/>
        <v>9.6362033916748565E-4</v>
      </c>
      <c r="K10135" s="33">
        <f t="shared" si="633"/>
        <v>9.6315620618303566E-4</v>
      </c>
      <c r="L10135" s="33">
        <f t="shared" si="634"/>
        <v>0.9943592537407927</v>
      </c>
      <c r="M10135" s="33">
        <f t="shared" si="635"/>
        <v>0.99340153045437674</v>
      </c>
    </row>
    <row r="10136" spans="1:13" ht="27.6">
      <c r="A10136" t="s">
        <v>164</v>
      </c>
      <c r="B10136" t="s">
        <v>112</v>
      </c>
      <c r="C10136" s="14" t="s">
        <v>384</v>
      </c>
      <c r="D10136" t="s">
        <v>112</v>
      </c>
      <c r="E10136" t="s">
        <v>483</v>
      </c>
      <c r="F10136" s="20">
        <v>2044</v>
      </c>
      <c r="G10136" s="20">
        <v>44</v>
      </c>
      <c r="H10136" s="11">
        <v>4428.7154380439397</v>
      </c>
      <c r="I10136" s="10">
        <v>4219003.0056091202</v>
      </c>
      <c r="J10136" s="33">
        <f t="shared" si="632"/>
        <v>1.0497066326229227E-3</v>
      </c>
      <c r="K10136" s="33">
        <f t="shared" si="633"/>
        <v>1.0491558833408687E-3</v>
      </c>
      <c r="L10136" s="33">
        <f t="shared" si="634"/>
        <v>0.99340153045437674</v>
      </c>
      <c r="M10136" s="33">
        <f t="shared" si="635"/>
        <v>0.99235929739418072</v>
      </c>
    </row>
    <row r="10137" spans="1:13" ht="27.6">
      <c r="A10137" t="s">
        <v>164</v>
      </c>
      <c r="B10137" t="s">
        <v>112</v>
      </c>
      <c r="C10137" s="14" t="s">
        <v>384</v>
      </c>
      <c r="D10137" t="s">
        <v>112</v>
      </c>
      <c r="E10137" t="s">
        <v>483</v>
      </c>
      <c r="F10137" s="20">
        <v>2044</v>
      </c>
      <c r="G10137" s="20">
        <v>45</v>
      </c>
      <c r="H10137" s="11">
        <v>5700.5306929646003</v>
      </c>
      <c r="I10137" s="10">
        <v>4231674.6617944799</v>
      </c>
      <c r="J10137" s="33">
        <f t="shared" si="632"/>
        <v>1.347109867502725E-3</v>
      </c>
      <c r="K10137" s="33">
        <f t="shared" si="633"/>
        <v>1.3462029223024752E-3</v>
      </c>
      <c r="L10137" s="33">
        <f t="shared" si="634"/>
        <v>0.99235929739418072</v>
      </c>
      <c r="M10137" s="33">
        <f t="shared" si="635"/>
        <v>0.9910233804080546</v>
      </c>
    </row>
    <row r="10138" spans="1:13" ht="27.6">
      <c r="A10138" t="s">
        <v>164</v>
      </c>
      <c r="B10138" t="s">
        <v>112</v>
      </c>
      <c r="C10138" s="14" t="s">
        <v>384</v>
      </c>
      <c r="D10138" t="s">
        <v>112</v>
      </c>
      <c r="E10138" t="s">
        <v>483</v>
      </c>
      <c r="F10138" s="20">
        <v>2044</v>
      </c>
      <c r="G10138" s="20">
        <v>46</v>
      </c>
      <c r="H10138" s="11">
        <v>6384.8535454978</v>
      </c>
      <c r="I10138" s="10">
        <v>4280769.6109094201</v>
      </c>
      <c r="J10138" s="33">
        <f t="shared" si="632"/>
        <v>1.4915200129495831E-3</v>
      </c>
      <c r="K10138" s="33">
        <f t="shared" si="633"/>
        <v>1.4904082497827487E-3</v>
      </c>
      <c r="L10138" s="33">
        <f t="shared" si="634"/>
        <v>0.9910233804080546</v>
      </c>
      <c r="M10138" s="33">
        <f t="shared" si="635"/>
        <v>0.98954635098616683</v>
      </c>
    </row>
    <row r="10139" spans="1:13" ht="27.6">
      <c r="A10139" t="s">
        <v>164</v>
      </c>
      <c r="B10139" t="s">
        <v>112</v>
      </c>
      <c r="C10139" s="14" t="s">
        <v>384</v>
      </c>
      <c r="D10139" t="s">
        <v>112</v>
      </c>
      <c r="E10139" t="s">
        <v>483</v>
      </c>
      <c r="F10139" s="20">
        <v>2044</v>
      </c>
      <c r="G10139" s="20">
        <v>47</v>
      </c>
      <c r="H10139" s="11">
        <v>7383.8991662901599</v>
      </c>
      <c r="I10139" s="10">
        <v>4404050.61850564</v>
      </c>
      <c r="J10139" s="33">
        <f t="shared" si="632"/>
        <v>1.6766154174666654E-3</v>
      </c>
      <c r="K10139" s="33">
        <f t="shared" si="633"/>
        <v>1.6752106830137947E-3</v>
      </c>
      <c r="L10139" s="33">
        <f t="shared" si="634"/>
        <v>0.98954635098616683</v>
      </c>
      <c r="M10139" s="33">
        <f t="shared" si="635"/>
        <v>0.98788865236765744</v>
      </c>
    </row>
    <row r="10140" spans="1:13" ht="27.6">
      <c r="A10140" t="s">
        <v>164</v>
      </c>
      <c r="B10140" t="s">
        <v>112</v>
      </c>
      <c r="C10140" s="14" t="s">
        <v>384</v>
      </c>
      <c r="D10140" t="s">
        <v>112</v>
      </c>
      <c r="E10140" t="s">
        <v>483</v>
      </c>
      <c r="F10140" s="20">
        <v>2044</v>
      </c>
      <c r="G10140" s="20">
        <v>48</v>
      </c>
      <c r="H10140" s="11">
        <v>7989.7524233153799</v>
      </c>
      <c r="I10140" s="10">
        <v>4351337.0086661195</v>
      </c>
      <c r="J10140" s="33">
        <f t="shared" si="632"/>
        <v>1.8361603358698706E-3</v>
      </c>
      <c r="K10140" s="33">
        <f t="shared" si="633"/>
        <v>1.8344756247713478E-3</v>
      </c>
      <c r="L10140" s="33">
        <f t="shared" si="634"/>
        <v>0.98788865236765744</v>
      </c>
      <c r="M10140" s="33">
        <f t="shared" si="635"/>
        <v>0.98607639471490072</v>
      </c>
    </row>
    <row r="10141" spans="1:13" ht="27.6">
      <c r="A10141" t="s">
        <v>164</v>
      </c>
      <c r="B10141" t="s">
        <v>112</v>
      </c>
      <c r="C10141" s="14" t="s">
        <v>384</v>
      </c>
      <c r="D10141" t="s">
        <v>112</v>
      </c>
      <c r="E10141" t="s">
        <v>483</v>
      </c>
      <c r="F10141" s="20">
        <v>2044</v>
      </c>
      <c r="G10141" s="20">
        <v>49</v>
      </c>
      <c r="H10141" s="11">
        <v>8589.6026050506898</v>
      </c>
      <c r="I10141" s="10">
        <v>4268467.4160543699</v>
      </c>
      <c r="J10141" s="33">
        <f t="shared" si="632"/>
        <v>2.0123388016841499E-3</v>
      </c>
      <c r="K10141" s="33">
        <f t="shared" si="633"/>
        <v>2.0103154054382788E-3</v>
      </c>
      <c r="L10141" s="33">
        <f t="shared" si="634"/>
        <v>0.98607639471490072</v>
      </c>
      <c r="M10141" s="33">
        <f t="shared" si="635"/>
        <v>0.98409407014766637</v>
      </c>
    </row>
    <row r="10142" spans="1:13" ht="27.6">
      <c r="A10142" t="s">
        <v>164</v>
      </c>
      <c r="B10142" t="s">
        <v>112</v>
      </c>
      <c r="C10142" s="14" t="s">
        <v>384</v>
      </c>
      <c r="D10142" t="s">
        <v>112</v>
      </c>
      <c r="E10142" t="s">
        <v>483</v>
      </c>
      <c r="F10142" s="20">
        <v>2044</v>
      </c>
      <c r="G10142" s="20">
        <v>50</v>
      </c>
      <c r="H10142" s="11">
        <v>9663.8508513099405</v>
      </c>
      <c r="I10142" s="10">
        <v>4199772.1346132904</v>
      </c>
      <c r="J10142" s="33">
        <f t="shared" si="632"/>
        <v>2.3010417093021107E-3</v>
      </c>
      <c r="K10142" s="33">
        <f t="shared" si="633"/>
        <v>2.2983963422504861E-3</v>
      </c>
      <c r="L10142" s="33">
        <f t="shared" si="634"/>
        <v>0.98409407014766637</v>
      </c>
      <c r="M10142" s="33">
        <f t="shared" si="635"/>
        <v>0.98183223193640856</v>
      </c>
    </row>
    <row r="10143" spans="1:13" ht="27.6">
      <c r="A10143" t="s">
        <v>164</v>
      </c>
      <c r="B10143" t="s">
        <v>112</v>
      </c>
      <c r="C10143" s="14" t="s">
        <v>384</v>
      </c>
      <c r="D10143" t="s">
        <v>112</v>
      </c>
      <c r="E10143" t="s">
        <v>483</v>
      </c>
      <c r="F10143" s="20">
        <v>2044</v>
      </c>
      <c r="G10143" s="20">
        <v>51</v>
      </c>
      <c r="H10143" s="11">
        <v>10407.387624757301</v>
      </c>
      <c r="I10143" s="10">
        <v>4132756.73144062</v>
      </c>
      <c r="J10143" s="33">
        <f t="shared" si="632"/>
        <v>2.5182676603201452E-3</v>
      </c>
      <c r="K10143" s="33">
        <f t="shared" si="633"/>
        <v>2.5150994843120555E-3</v>
      </c>
      <c r="L10143" s="33">
        <f t="shared" si="634"/>
        <v>0.98183223193640856</v>
      </c>
      <c r="M10143" s="33">
        <f t="shared" si="635"/>
        <v>0.97936282619618431</v>
      </c>
    </row>
    <row r="10144" spans="1:13" ht="27.6">
      <c r="A10144" t="s">
        <v>164</v>
      </c>
      <c r="B10144" t="s">
        <v>112</v>
      </c>
      <c r="C10144" s="14" t="s">
        <v>384</v>
      </c>
      <c r="D10144" t="s">
        <v>112</v>
      </c>
      <c r="E10144" t="s">
        <v>483</v>
      </c>
      <c r="F10144" s="20">
        <v>2044</v>
      </c>
      <c r="G10144" s="20">
        <v>52</v>
      </c>
      <c r="H10144" s="11">
        <v>11408.447402391301</v>
      </c>
      <c r="I10144" s="10">
        <v>4152405.50043392</v>
      </c>
      <c r="J10144" s="33">
        <f t="shared" si="632"/>
        <v>2.7474309532629065E-3</v>
      </c>
      <c r="K10144" s="33">
        <f t="shared" si="633"/>
        <v>2.7436602189093717E-3</v>
      </c>
      <c r="L10144" s="33">
        <f t="shared" si="634"/>
        <v>0.97936282619618431</v>
      </c>
      <c r="M10144" s="33">
        <f t="shared" si="635"/>
        <v>0.97667578737007121</v>
      </c>
    </row>
    <row r="10145" spans="1:13" ht="27.6">
      <c r="A10145" t="s">
        <v>164</v>
      </c>
      <c r="B10145" t="s">
        <v>112</v>
      </c>
      <c r="C10145" s="14" t="s">
        <v>384</v>
      </c>
      <c r="D10145" t="s">
        <v>112</v>
      </c>
      <c r="E10145" t="s">
        <v>483</v>
      </c>
      <c r="F10145" s="20">
        <v>2044</v>
      </c>
      <c r="G10145" s="20">
        <v>53</v>
      </c>
      <c r="H10145" s="11">
        <v>12438.7359143675</v>
      </c>
      <c r="I10145" s="10">
        <v>4151253.2692162199</v>
      </c>
      <c r="J10145" s="33">
        <f t="shared" si="632"/>
        <v>2.9963808776996169E-3</v>
      </c>
      <c r="K10145" s="33">
        <f t="shared" si="633"/>
        <v>2.9918962088943957E-3</v>
      </c>
      <c r="L10145" s="33">
        <f t="shared" si="634"/>
        <v>0.97667578737007121</v>
      </c>
      <c r="M10145" s="33">
        <f t="shared" si="635"/>
        <v>0.9737536747845198</v>
      </c>
    </row>
    <row r="10146" spans="1:13" ht="27.6">
      <c r="A10146" t="s">
        <v>164</v>
      </c>
      <c r="B10146" t="s">
        <v>112</v>
      </c>
      <c r="C10146" s="14" t="s">
        <v>384</v>
      </c>
      <c r="D10146" t="s">
        <v>112</v>
      </c>
      <c r="E10146" t="s">
        <v>483</v>
      </c>
      <c r="F10146" s="20">
        <v>2044</v>
      </c>
      <c r="G10146" s="20">
        <v>54</v>
      </c>
      <c r="H10146" s="11">
        <v>18004.808031935201</v>
      </c>
      <c r="I10146" s="10">
        <v>6103946.5926918397</v>
      </c>
      <c r="J10146" s="33">
        <f t="shared" si="632"/>
        <v>2.9496994704200194E-3</v>
      </c>
      <c r="K10146" s="33">
        <f t="shared" si="633"/>
        <v>2.9453533812062727E-3</v>
      </c>
      <c r="L10146" s="33">
        <f t="shared" si="634"/>
        <v>0.9737536747845198</v>
      </c>
      <c r="M10146" s="33">
        <f t="shared" si="635"/>
        <v>0.97088562610603113</v>
      </c>
    </row>
    <row r="10147" spans="1:13" ht="27.6">
      <c r="A10147" t="s">
        <v>164</v>
      </c>
      <c r="B10147" t="s">
        <v>112</v>
      </c>
      <c r="C10147" s="14" t="s">
        <v>384</v>
      </c>
      <c r="D10147" t="s">
        <v>112</v>
      </c>
      <c r="E10147" t="s">
        <v>483</v>
      </c>
      <c r="F10147" s="20">
        <v>2044</v>
      </c>
      <c r="G10147" s="20">
        <v>55</v>
      </c>
      <c r="H10147" s="11">
        <v>14260.568275153901</v>
      </c>
      <c r="I10147" s="10">
        <v>4070410.84347456</v>
      </c>
      <c r="J10147" s="33">
        <f t="shared" si="632"/>
        <v>3.5034714734055884E-3</v>
      </c>
      <c r="K10147" s="33">
        <f t="shared" si="633"/>
        <v>3.4973414780672396E-3</v>
      </c>
      <c r="L10147" s="33">
        <f t="shared" si="634"/>
        <v>0.97088562610603113</v>
      </c>
      <c r="M10147" s="33">
        <f t="shared" si="635"/>
        <v>0.96749010753539122</v>
      </c>
    </row>
    <row r="10148" spans="1:13" ht="27.6">
      <c r="A10148" t="s">
        <v>164</v>
      </c>
      <c r="B10148" t="s">
        <v>112</v>
      </c>
      <c r="C10148" s="14" t="s">
        <v>384</v>
      </c>
      <c r="D10148" t="s">
        <v>112</v>
      </c>
      <c r="E10148" t="s">
        <v>483</v>
      </c>
      <c r="F10148" s="20">
        <v>2044</v>
      </c>
      <c r="G10148" s="20">
        <v>56</v>
      </c>
      <c r="H10148" s="11">
        <v>15377.933205019201</v>
      </c>
      <c r="I10148" s="10">
        <v>4031040.54047145</v>
      </c>
      <c r="J10148" s="33">
        <f t="shared" si="632"/>
        <v>3.8148793222557557E-3</v>
      </c>
      <c r="K10148" s="33">
        <f t="shared" si="633"/>
        <v>3.8076119144990761E-3</v>
      </c>
      <c r="L10148" s="33">
        <f t="shared" si="634"/>
        <v>0.96749010753539122</v>
      </c>
      <c r="M10148" s="33">
        <f t="shared" si="635"/>
        <v>0.96380628067477947</v>
      </c>
    </row>
    <row r="10149" spans="1:13" ht="27.6">
      <c r="A10149" t="s">
        <v>164</v>
      </c>
      <c r="B10149" t="s">
        <v>112</v>
      </c>
      <c r="C10149" s="14" t="s">
        <v>384</v>
      </c>
      <c r="D10149" t="s">
        <v>112</v>
      </c>
      <c r="E10149" t="s">
        <v>483</v>
      </c>
      <c r="F10149" s="20">
        <v>2044</v>
      </c>
      <c r="G10149" s="20">
        <v>57</v>
      </c>
      <c r="H10149" s="11">
        <v>16154.4037483547</v>
      </c>
      <c r="I10149" s="10">
        <v>3882637.6146901599</v>
      </c>
      <c r="J10149" s="33">
        <f t="shared" si="632"/>
        <v>4.1606777019914708E-3</v>
      </c>
      <c r="K10149" s="33">
        <f t="shared" si="633"/>
        <v>4.1520340744596318E-3</v>
      </c>
      <c r="L10149" s="33">
        <f t="shared" si="634"/>
        <v>0.96380628067477947</v>
      </c>
      <c r="M10149" s="33">
        <f t="shared" si="635"/>
        <v>0.95980452415623962</v>
      </c>
    </row>
    <row r="10150" spans="1:13" ht="27.6">
      <c r="A10150" t="s">
        <v>164</v>
      </c>
      <c r="B10150" t="s">
        <v>112</v>
      </c>
      <c r="C10150" s="14" t="s">
        <v>384</v>
      </c>
      <c r="D10150" t="s">
        <v>112</v>
      </c>
      <c r="E10150" t="s">
        <v>483</v>
      </c>
      <c r="F10150" s="20">
        <v>2044</v>
      </c>
      <c r="G10150" s="20">
        <v>58</v>
      </c>
      <c r="H10150" s="11">
        <v>17370.691102955501</v>
      </c>
      <c r="I10150" s="10">
        <v>3823766.0563989701</v>
      </c>
      <c r="J10150" s="33">
        <f t="shared" si="632"/>
        <v>4.5428226640293837E-3</v>
      </c>
      <c r="K10150" s="33">
        <f t="shared" si="633"/>
        <v>4.5325196526400102E-3</v>
      </c>
      <c r="L10150" s="33">
        <f t="shared" si="634"/>
        <v>0.95980452415623962</v>
      </c>
      <c r="M10150" s="33">
        <f t="shared" si="635"/>
        <v>0.95545419128780873</v>
      </c>
    </row>
    <row r="10151" spans="1:13" ht="27.6">
      <c r="A10151" t="s">
        <v>164</v>
      </c>
      <c r="B10151" t="s">
        <v>112</v>
      </c>
      <c r="C10151" s="14" t="s">
        <v>384</v>
      </c>
      <c r="D10151" t="s">
        <v>112</v>
      </c>
      <c r="E10151" t="s">
        <v>483</v>
      </c>
      <c r="F10151" s="20">
        <v>2044</v>
      </c>
      <c r="G10151" s="20">
        <v>59</v>
      </c>
      <c r="H10151" s="11">
        <v>19124.048944501701</v>
      </c>
      <c r="I10151" s="10">
        <v>3848493.7417112999</v>
      </c>
      <c r="J10151" s="33">
        <f t="shared" si="632"/>
        <v>4.969229581232958E-3</v>
      </c>
      <c r="K10151" s="33">
        <f t="shared" si="633"/>
        <v>4.9569033856015077E-3</v>
      </c>
      <c r="L10151" s="33">
        <f t="shared" si="634"/>
        <v>0.95545419128780873</v>
      </c>
      <c r="M10151" s="33">
        <f t="shared" si="635"/>
        <v>0.95071809717222699</v>
      </c>
    </row>
    <row r="10152" spans="1:13" ht="27.6">
      <c r="A10152" t="s">
        <v>164</v>
      </c>
      <c r="B10152" t="s">
        <v>112</v>
      </c>
      <c r="C10152" s="14" t="s">
        <v>384</v>
      </c>
      <c r="D10152" t="s">
        <v>112</v>
      </c>
      <c r="E10152" t="s">
        <v>483</v>
      </c>
      <c r="F10152" s="20">
        <v>2044</v>
      </c>
      <c r="G10152" s="20">
        <v>60</v>
      </c>
      <c r="H10152" s="11">
        <v>20970.2655054061</v>
      </c>
      <c r="I10152" s="10">
        <v>3892518.83747706</v>
      </c>
      <c r="J10152" s="33">
        <f t="shared" si="632"/>
        <v>5.3873253748973502E-3</v>
      </c>
      <c r="K10152" s="33">
        <f t="shared" si="633"/>
        <v>5.3728397621271018E-3</v>
      </c>
      <c r="L10152" s="33">
        <f t="shared" si="634"/>
        <v>0.95071809717222699</v>
      </c>
      <c r="M10152" s="33">
        <f t="shared" si="635"/>
        <v>0.94561004117716618</v>
      </c>
    </row>
    <row r="10153" spans="1:13" ht="27.6">
      <c r="A10153" t="s">
        <v>164</v>
      </c>
      <c r="B10153" t="s">
        <v>112</v>
      </c>
      <c r="C10153" s="14" t="s">
        <v>384</v>
      </c>
      <c r="D10153" t="s">
        <v>112</v>
      </c>
      <c r="E10153" t="s">
        <v>483</v>
      </c>
      <c r="F10153" s="20">
        <v>2044</v>
      </c>
      <c r="G10153" s="20">
        <v>61</v>
      </c>
      <c r="H10153" s="11">
        <v>22650.830756826199</v>
      </c>
      <c r="I10153" s="10">
        <v>3834433.35446651</v>
      </c>
      <c r="J10153" s="33">
        <f t="shared" si="632"/>
        <v>5.9072172242716266E-3</v>
      </c>
      <c r="K10153" s="33">
        <f t="shared" si="633"/>
        <v>5.8898039215304898E-3</v>
      </c>
      <c r="L10153" s="33">
        <f t="shared" si="634"/>
        <v>0.94561004117716618</v>
      </c>
      <c r="M10153" s="33">
        <f t="shared" si="635"/>
        <v>0.94004058344840236</v>
      </c>
    </row>
    <row r="10154" spans="1:13" ht="27.6">
      <c r="A10154" t="s">
        <v>164</v>
      </c>
      <c r="B10154" t="s">
        <v>112</v>
      </c>
      <c r="C10154" s="14" t="s">
        <v>384</v>
      </c>
      <c r="D10154" t="s">
        <v>112</v>
      </c>
      <c r="E10154" t="s">
        <v>483</v>
      </c>
      <c r="F10154" s="20">
        <v>2044</v>
      </c>
      <c r="G10154" s="20">
        <v>62</v>
      </c>
      <c r="H10154" s="11">
        <v>23826.829144027499</v>
      </c>
      <c r="I10154" s="10">
        <v>3673594.4537517298</v>
      </c>
      <c r="J10154" s="33">
        <f t="shared" si="632"/>
        <v>6.4859715583721785E-3</v>
      </c>
      <c r="K10154" s="33">
        <f t="shared" si="633"/>
        <v>6.4649830463238134E-3</v>
      </c>
      <c r="L10154" s="33">
        <f t="shared" si="634"/>
        <v>0.94004058344840236</v>
      </c>
      <c r="M10154" s="33">
        <f t="shared" si="635"/>
        <v>0.93396323701355211</v>
      </c>
    </row>
    <row r="10155" spans="1:13" ht="27.6">
      <c r="A10155" t="s">
        <v>164</v>
      </c>
      <c r="B10155" t="s">
        <v>112</v>
      </c>
      <c r="C10155" s="14" t="s">
        <v>384</v>
      </c>
      <c r="D10155" t="s">
        <v>112</v>
      </c>
      <c r="E10155" t="s">
        <v>483</v>
      </c>
      <c r="F10155" s="20">
        <v>2044</v>
      </c>
      <c r="G10155" s="20">
        <v>63</v>
      </c>
      <c r="H10155" s="11">
        <v>25380.725215056998</v>
      </c>
      <c r="I10155" s="10">
        <v>3567124.18642087</v>
      </c>
      <c r="J10155" s="33">
        <f t="shared" si="632"/>
        <v>7.1151784711266661E-3</v>
      </c>
      <c r="K10155" s="33">
        <f t="shared" si="633"/>
        <v>7.0899255173753062E-3</v>
      </c>
      <c r="L10155" s="33">
        <f t="shared" si="634"/>
        <v>0.93396323701355211</v>
      </c>
      <c r="M10155" s="33">
        <f t="shared" si="635"/>
        <v>0.92734150722715925</v>
      </c>
    </row>
    <row r="10156" spans="1:13" ht="27.6">
      <c r="A10156" t="s">
        <v>164</v>
      </c>
      <c r="B10156" t="s">
        <v>112</v>
      </c>
      <c r="C10156" s="14" t="s">
        <v>384</v>
      </c>
      <c r="D10156" t="s">
        <v>112</v>
      </c>
      <c r="E10156" t="s">
        <v>483</v>
      </c>
      <c r="F10156" s="20">
        <v>2044</v>
      </c>
      <c r="G10156" s="20">
        <v>64</v>
      </c>
      <c r="H10156" s="11">
        <v>27098.940534609301</v>
      </c>
      <c r="I10156" s="10">
        <v>3472425.1256318199</v>
      </c>
      <c r="J10156" s="33">
        <f t="shared" si="632"/>
        <v>7.8040388357340186E-3</v>
      </c>
      <c r="K10156" s="33">
        <f t="shared" si="633"/>
        <v>7.7736663852759902E-3</v>
      </c>
      <c r="L10156" s="33">
        <f t="shared" si="634"/>
        <v>0.92734150722715925</v>
      </c>
      <c r="M10156" s="33">
        <f t="shared" si="635"/>
        <v>0.92013266372475633</v>
      </c>
    </row>
    <row r="10157" spans="1:13" ht="27.6">
      <c r="A10157" t="s">
        <v>164</v>
      </c>
      <c r="B10157" t="s">
        <v>112</v>
      </c>
      <c r="C10157" s="14" t="s">
        <v>384</v>
      </c>
      <c r="D10157" t="s">
        <v>112</v>
      </c>
      <c r="E10157" t="s">
        <v>483</v>
      </c>
      <c r="F10157" s="20">
        <v>2044</v>
      </c>
      <c r="G10157" s="20">
        <v>65</v>
      </c>
      <c r="H10157" s="11">
        <v>27536.7953952198</v>
      </c>
      <c r="I10157" s="10">
        <v>3370694.0887140902</v>
      </c>
      <c r="J10157" s="33">
        <f t="shared" si="632"/>
        <v>8.1694733103842739E-3</v>
      </c>
      <c r="K10157" s="33">
        <f t="shared" si="633"/>
        <v>8.1361938501833819E-3</v>
      </c>
      <c r="L10157" s="33">
        <f t="shared" si="634"/>
        <v>0.92013266372475633</v>
      </c>
      <c r="M10157" s="33">
        <f t="shared" si="635"/>
        <v>0.91264628600480613</v>
      </c>
    </row>
    <row r="10158" spans="1:13" ht="27.6">
      <c r="A10158" t="s">
        <v>164</v>
      </c>
      <c r="B10158" t="s">
        <v>112</v>
      </c>
      <c r="C10158" s="14" t="s">
        <v>384</v>
      </c>
      <c r="D10158" t="s">
        <v>112</v>
      </c>
      <c r="E10158" t="s">
        <v>483</v>
      </c>
      <c r="F10158" s="20">
        <v>2044</v>
      </c>
      <c r="G10158" s="20">
        <v>66</v>
      </c>
      <c r="H10158" s="11">
        <v>29155.998443632001</v>
      </c>
      <c r="I10158" s="10">
        <v>3250939.1355259302</v>
      </c>
      <c r="J10158" s="33">
        <f t="shared" si="632"/>
        <v>8.9684848679626866E-3</v>
      </c>
      <c r="K10158" s="33">
        <f t="shared" si="633"/>
        <v>8.9283879665674748E-3</v>
      </c>
      <c r="L10158" s="33">
        <f t="shared" si="634"/>
        <v>0.91264628600480613</v>
      </c>
      <c r="M10158" s="33">
        <f t="shared" si="635"/>
        <v>0.90449782588710836</v>
      </c>
    </row>
    <row r="10159" spans="1:13" ht="27.6">
      <c r="A10159" t="s">
        <v>164</v>
      </c>
      <c r="B10159" t="s">
        <v>112</v>
      </c>
      <c r="C10159" s="14" t="s">
        <v>384</v>
      </c>
      <c r="D10159" t="s">
        <v>112</v>
      </c>
      <c r="E10159" t="s">
        <v>483</v>
      </c>
      <c r="F10159" s="20">
        <v>2044</v>
      </c>
      <c r="G10159" s="20">
        <v>67</v>
      </c>
      <c r="H10159" s="11">
        <v>30974.499416332001</v>
      </c>
      <c r="I10159" s="10">
        <v>3142197.7250946001</v>
      </c>
      <c r="J10159" s="33">
        <f t="shared" si="632"/>
        <v>9.8575908094387897E-3</v>
      </c>
      <c r="K10159" s="33">
        <f t="shared" si="633"/>
        <v>9.8091640156237059E-3</v>
      </c>
      <c r="L10159" s="33">
        <f t="shared" si="634"/>
        <v>0.90449782588710836</v>
      </c>
      <c r="M10159" s="33">
        <f t="shared" si="635"/>
        <v>0.89562545836120666</v>
      </c>
    </row>
    <row r="10160" spans="1:13" ht="27.6">
      <c r="A10160" t="s">
        <v>164</v>
      </c>
      <c r="B10160" t="s">
        <v>112</v>
      </c>
      <c r="C10160" s="14" t="s">
        <v>384</v>
      </c>
      <c r="D10160" t="s">
        <v>112</v>
      </c>
      <c r="E10160" t="s">
        <v>483</v>
      </c>
      <c r="F10160" s="20">
        <v>2044</v>
      </c>
      <c r="G10160" s="20">
        <v>68</v>
      </c>
      <c r="H10160" s="11">
        <v>32729.971356455899</v>
      </c>
      <c r="I10160" s="10">
        <v>3022185.7858265801</v>
      </c>
      <c r="J10160" s="33">
        <f t="shared" si="632"/>
        <v>1.0829900501138159E-2</v>
      </c>
      <c r="K10160" s="33">
        <f t="shared" si="633"/>
        <v>1.0771468257400385E-2</v>
      </c>
      <c r="L10160" s="33">
        <f t="shared" si="634"/>
        <v>0.89562545836120666</v>
      </c>
      <c r="M10160" s="33">
        <f t="shared" si="635"/>
        <v>0.88597825716594925</v>
      </c>
    </row>
    <row r="10161" spans="1:13" ht="27.6">
      <c r="A10161" t="s">
        <v>164</v>
      </c>
      <c r="B10161" t="s">
        <v>112</v>
      </c>
      <c r="C10161" s="14" t="s">
        <v>384</v>
      </c>
      <c r="D10161" t="s">
        <v>112</v>
      </c>
      <c r="E10161" t="s">
        <v>483</v>
      </c>
      <c r="F10161" s="20">
        <v>2044</v>
      </c>
      <c r="G10161" s="20">
        <v>69</v>
      </c>
      <c r="H10161" s="11">
        <v>34529.9669840239</v>
      </c>
      <c r="I10161" s="10">
        <v>2899600.6626095399</v>
      </c>
      <c r="J10161" s="33">
        <f t="shared" si="632"/>
        <v>1.1908525001145547E-2</v>
      </c>
      <c r="K10161" s="33">
        <f t="shared" si="633"/>
        <v>1.1837899145209607E-2</v>
      </c>
      <c r="L10161" s="33">
        <f t="shared" si="634"/>
        <v>0.88597825716594925</v>
      </c>
      <c r="M10161" s="33">
        <f t="shared" si="635"/>
        <v>0.87549013591277014</v>
      </c>
    </row>
    <row r="10162" spans="1:13" ht="27.6">
      <c r="A10162" t="s">
        <v>164</v>
      </c>
      <c r="B10162" t="s">
        <v>112</v>
      </c>
      <c r="C10162" s="14" t="s">
        <v>384</v>
      </c>
      <c r="D10162" t="s">
        <v>112</v>
      </c>
      <c r="E10162" t="s">
        <v>483</v>
      </c>
      <c r="F10162" s="20">
        <v>2045</v>
      </c>
      <c r="G10162" s="20">
        <v>30</v>
      </c>
      <c r="H10162" s="11">
        <v>740.97401299006697</v>
      </c>
      <c r="I10162" s="10">
        <v>4642333.58395385</v>
      </c>
      <c r="J10162" s="33">
        <f t="shared" si="632"/>
        <v>1.5961240173503074E-4</v>
      </c>
      <c r="K10162" s="33">
        <f t="shared" si="633"/>
        <v>1.5959966435330486E-4</v>
      </c>
      <c r="L10162" s="33">
        <f t="shared" si="634"/>
        <v>1</v>
      </c>
      <c r="M10162" s="33">
        <f t="shared" si="635"/>
        <v>0.9998404003356467</v>
      </c>
    </row>
    <row r="10163" spans="1:13" ht="27.6">
      <c r="A10163" t="s">
        <v>164</v>
      </c>
      <c r="B10163" t="s">
        <v>112</v>
      </c>
      <c r="C10163" s="14" t="s">
        <v>384</v>
      </c>
      <c r="D10163" t="s">
        <v>112</v>
      </c>
      <c r="E10163" t="s">
        <v>483</v>
      </c>
      <c r="F10163" s="20">
        <v>2045</v>
      </c>
      <c r="G10163" s="20">
        <v>31</v>
      </c>
      <c r="H10163" s="11">
        <v>994.48769034558302</v>
      </c>
      <c r="I10163" s="10">
        <v>4708844.9064758504</v>
      </c>
      <c r="J10163" s="33">
        <f t="shared" si="632"/>
        <v>2.1119567751698754E-4</v>
      </c>
      <c r="K10163" s="33">
        <f t="shared" si="633"/>
        <v>2.1117337727982743E-4</v>
      </c>
      <c r="L10163" s="33">
        <f t="shared" si="634"/>
        <v>0.9998404003356467</v>
      </c>
      <c r="M10163" s="33">
        <f t="shared" si="635"/>
        <v>0.99962926066156699</v>
      </c>
    </row>
    <row r="10164" spans="1:13" ht="27.6">
      <c r="A10164" t="s">
        <v>164</v>
      </c>
      <c r="B10164" t="s">
        <v>112</v>
      </c>
      <c r="C10164" s="14" t="s">
        <v>384</v>
      </c>
      <c r="D10164" t="s">
        <v>112</v>
      </c>
      <c r="E10164" t="s">
        <v>483</v>
      </c>
      <c r="F10164" s="20">
        <v>2045</v>
      </c>
      <c r="G10164" s="20">
        <v>32</v>
      </c>
      <c r="H10164" s="11">
        <v>1063.1481293791901</v>
      </c>
      <c r="I10164" s="10">
        <v>4777003.7719440097</v>
      </c>
      <c r="J10164" s="33">
        <f t="shared" si="632"/>
        <v>2.2255543016800681E-4</v>
      </c>
      <c r="K10164" s="33">
        <f t="shared" si="633"/>
        <v>2.2253066654542852E-4</v>
      </c>
      <c r="L10164" s="33">
        <f t="shared" si="634"/>
        <v>0.99962926066156699</v>
      </c>
      <c r="M10164" s="33">
        <f t="shared" si="635"/>
        <v>0.99940681249589369</v>
      </c>
    </row>
    <row r="10165" spans="1:13" ht="27.6">
      <c r="A10165" t="s">
        <v>164</v>
      </c>
      <c r="B10165" t="s">
        <v>112</v>
      </c>
      <c r="C10165" s="14" t="s">
        <v>384</v>
      </c>
      <c r="D10165" t="s">
        <v>112</v>
      </c>
      <c r="E10165" t="s">
        <v>483</v>
      </c>
      <c r="F10165" s="20">
        <v>2045</v>
      </c>
      <c r="G10165" s="20">
        <v>33</v>
      </c>
      <c r="H10165" s="11">
        <v>1196.2315248063101</v>
      </c>
      <c r="I10165" s="10">
        <v>4889504.5006997501</v>
      </c>
      <c r="J10165" s="33">
        <f t="shared" si="632"/>
        <v>2.4465291414193689E-4</v>
      </c>
      <c r="K10165" s="33">
        <f t="shared" si="633"/>
        <v>2.4462298905825186E-4</v>
      </c>
      <c r="L10165" s="33">
        <f t="shared" si="634"/>
        <v>0.99940681249589369</v>
      </c>
      <c r="M10165" s="33">
        <f t="shared" si="635"/>
        <v>0.99916233461413573</v>
      </c>
    </row>
    <row r="10166" spans="1:13" ht="27.6">
      <c r="A10166" t="s">
        <v>164</v>
      </c>
      <c r="B10166" t="s">
        <v>112</v>
      </c>
      <c r="C10166" s="14" t="s">
        <v>384</v>
      </c>
      <c r="D10166" t="s">
        <v>112</v>
      </c>
      <c r="E10166" t="s">
        <v>483</v>
      </c>
      <c r="F10166" s="20">
        <v>2045</v>
      </c>
      <c r="G10166" s="20">
        <v>34</v>
      </c>
      <c r="H10166" s="11">
        <v>1265.93458744449</v>
      </c>
      <c r="I10166" s="10">
        <v>4861041.1756879902</v>
      </c>
      <c r="J10166" s="33">
        <f t="shared" si="632"/>
        <v>2.6042457607146694E-4</v>
      </c>
      <c r="K10166" s="33">
        <f t="shared" si="633"/>
        <v>2.6039066853511539E-4</v>
      </c>
      <c r="L10166" s="33">
        <f t="shared" si="634"/>
        <v>0.99916233461413573</v>
      </c>
      <c r="M10166" s="33">
        <f t="shared" si="635"/>
        <v>0.99890216206585047</v>
      </c>
    </row>
    <row r="10167" spans="1:13" ht="27.6">
      <c r="A10167" t="s">
        <v>164</v>
      </c>
      <c r="B10167" t="s">
        <v>112</v>
      </c>
      <c r="C10167" s="14" t="s">
        <v>384</v>
      </c>
      <c r="D10167" t="s">
        <v>112</v>
      </c>
      <c r="E10167" t="s">
        <v>483</v>
      </c>
      <c r="F10167" s="20">
        <v>2045</v>
      </c>
      <c r="G10167" s="20">
        <v>35</v>
      </c>
      <c r="H10167" s="11">
        <v>1612.9921660386001</v>
      </c>
      <c r="I10167" s="10">
        <v>4726981.5500546396</v>
      </c>
      <c r="J10167" s="33">
        <f t="shared" si="632"/>
        <v>3.4123089945632543E-4</v>
      </c>
      <c r="K10167" s="33">
        <f t="shared" si="633"/>
        <v>3.4117268681443935E-4</v>
      </c>
      <c r="L10167" s="33">
        <f t="shared" si="634"/>
        <v>0.99890216206585047</v>
      </c>
      <c r="M10167" s="33">
        <f t="shared" si="635"/>
        <v>0.99856136393135375</v>
      </c>
    </row>
    <row r="10168" spans="1:13" ht="27.6">
      <c r="A10168" t="s">
        <v>164</v>
      </c>
      <c r="B10168" t="s">
        <v>112</v>
      </c>
      <c r="C10168" s="14" t="s">
        <v>384</v>
      </c>
      <c r="D10168" t="s">
        <v>112</v>
      </c>
      <c r="E10168" t="s">
        <v>483</v>
      </c>
      <c r="F10168" s="20">
        <v>2045</v>
      </c>
      <c r="G10168" s="20">
        <v>36</v>
      </c>
      <c r="H10168" s="11">
        <v>1864.93483112218</v>
      </c>
      <c r="I10168" s="10">
        <v>4655142.9099943601</v>
      </c>
      <c r="J10168" s="33">
        <f t="shared" si="632"/>
        <v>4.0061816944830152E-4</v>
      </c>
      <c r="K10168" s="33">
        <f t="shared" si="633"/>
        <v>4.0053793270455884E-4</v>
      </c>
      <c r="L10168" s="33">
        <f t="shared" si="634"/>
        <v>0.99856136393135375</v>
      </c>
      <c r="M10168" s="33">
        <f t="shared" si="635"/>
        <v>0.99816140222696603</v>
      </c>
    </row>
    <row r="10169" spans="1:13" ht="27.6">
      <c r="A10169" t="s">
        <v>164</v>
      </c>
      <c r="B10169" t="s">
        <v>112</v>
      </c>
      <c r="C10169" s="14" t="s">
        <v>384</v>
      </c>
      <c r="D10169" t="s">
        <v>112</v>
      </c>
      <c r="E10169" t="s">
        <v>483</v>
      </c>
      <c r="F10169" s="20">
        <v>2045</v>
      </c>
      <c r="G10169" s="20">
        <v>37</v>
      </c>
      <c r="H10169" s="11">
        <v>1985.8389018502</v>
      </c>
      <c r="I10169" s="10">
        <v>4611238.1840820704</v>
      </c>
      <c r="J10169" s="33">
        <f t="shared" si="632"/>
        <v>4.3065199032773631E-4</v>
      </c>
      <c r="K10169" s="33">
        <f t="shared" si="633"/>
        <v>4.3055927306945296E-4</v>
      </c>
      <c r="L10169" s="33">
        <f t="shared" si="634"/>
        <v>0.99816140222696603</v>
      </c>
      <c r="M10169" s="33">
        <f t="shared" si="635"/>
        <v>0.99773163457921721</v>
      </c>
    </row>
    <row r="10170" spans="1:13" ht="27.6">
      <c r="A10170" t="s">
        <v>164</v>
      </c>
      <c r="B10170" t="s">
        <v>112</v>
      </c>
      <c r="C10170" s="14" t="s">
        <v>384</v>
      </c>
      <c r="D10170" t="s">
        <v>112</v>
      </c>
      <c r="E10170" t="s">
        <v>483</v>
      </c>
      <c r="F10170" s="20">
        <v>2045</v>
      </c>
      <c r="G10170" s="20">
        <v>38</v>
      </c>
      <c r="H10170" s="11">
        <v>2212.6093382294798</v>
      </c>
      <c r="I10170" s="10">
        <v>4634886.5709060701</v>
      </c>
      <c r="J10170" s="33">
        <f t="shared" si="632"/>
        <v>4.7738155063349017E-4</v>
      </c>
      <c r="K10170" s="33">
        <f t="shared" si="633"/>
        <v>4.7726762219091334E-4</v>
      </c>
      <c r="L10170" s="33">
        <f t="shared" si="634"/>
        <v>0.99773163457921721</v>
      </c>
      <c r="M10170" s="33">
        <f t="shared" si="635"/>
        <v>0.99725544957439693</v>
      </c>
    </row>
    <row r="10171" spans="1:13" ht="27.6">
      <c r="A10171" t="s">
        <v>164</v>
      </c>
      <c r="B10171" t="s">
        <v>112</v>
      </c>
      <c r="C10171" s="14" t="s">
        <v>384</v>
      </c>
      <c r="D10171" t="s">
        <v>112</v>
      </c>
      <c r="E10171" t="s">
        <v>483</v>
      </c>
      <c r="F10171" s="20">
        <v>2045</v>
      </c>
      <c r="G10171" s="20">
        <v>39</v>
      </c>
      <c r="H10171" s="11">
        <v>2347.1054816843098</v>
      </c>
      <c r="I10171" s="10">
        <v>4550155.6844869899</v>
      </c>
      <c r="J10171" s="33">
        <f t="shared" si="632"/>
        <v>5.158297087913676E-4</v>
      </c>
      <c r="K10171" s="33">
        <f t="shared" si="633"/>
        <v>5.1569669151951825E-4</v>
      </c>
      <c r="L10171" s="33">
        <f t="shared" si="634"/>
        <v>0.99725544957439693</v>
      </c>
      <c r="M10171" s="33">
        <f t="shared" si="635"/>
        <v>0.9967411682384516</v>
      </c>
    </row>
    <row r="10172" spans="1:13" ht="27.6">
      <c r="A10172" t="s">
        <v>164</v>
      </c>
      <c r="B10172" t="s">
        <v>112</v>
      </c>
      <c r="C10172" s="14" t="s">
        <v>384</v>
      </c>
      <c r="D10172" t="s">
        <v>112</v>
      </c>
      <c r="E10172" t="s">
        <v>483</v>
      </c>
      <c r="F10172" s="20">
        <v>2045</v>
      </c>
      <c r="G10172" s="20">
        <v>40</v>
      </c>
      <c r="H10172" s="11">
        <v>3108.5540132125602</v>
      </c>
      <c r="I10172" s="10">
        <v>4486798.8765330501</v>
      </c>
      <c r="J10172" s="33">
        <f t="shared" si="632"/>
        <v>6.9282223223130965E-4</v>
      </c>
      <c r="K10172" s="33">
        <f t="shared" si="633"/>
        <v>6.9258228632507191E-4</v>
      </c>
      <c r="L10172" s="33">
        <f t="shared" si="634"/>
        <v>0.9967411682384516</v>
      </c>
      <c r="M10172" s="33">
        <f t="shared" si="635"/>
        <v>0.99605084296127866</v>
      </c>
    </row>
    <row r="10173" spans="1:13" ht="27.6">
      <c r="A10173" t="s">
        <v>164</v>
      </c>
      <c r="B10173" t="s">
        <v>112</v>
      </c>
      <c r="C10173" s="14" t="s">
        <v>384</v>
      </c>
      <c r="D10173" t="s">
        <v>112</v>
      </c>
      <c r="E10173" t="s">
        <v>483</v>
      </c>
      <c r="F10173" s="20">
        <v>2045</v>
      </c>
      <c r="G10173" s="20">
        <v>41</v>
      </c>
      <c r="H10173" s="11">
        <v>3403.5763781278501</v>
      </c>
      <c r="I10173" s="10">
        <v>4355548.2824784601</v>
      </c>
      <c r="J10173" s="33">
        <f t="shared" si="632"/>
        <v>7.8143465699135716E-4</v>
      </c>
      <c r="K10173" s="33">
        <f t="shared" si="633"/>
        <v>7.8112941644348233E-4</v>
      </c>
      <c r="L10173" s="33">
        <f t="shared" si="634"/>
        <v>0.99605084296127866</v>
      </c>
      <c r="M10173" s="33">
        <f t="shared" si="635"/>
        <v>0.99527279834756832</v>
      </c>
    </row>
    <row r="10174" spans="1:13" ht="27.6">
      <c r="A10174" t="s">
        <v>164</v>
      </c>
      <c r="B10174" t="s">
        <v>112</v>
      </c>
      <c r="C10174" s="14" t="s">
        <v>384</v>
      </c>
      <c r="D10174" t="s">
        <v>112</v>
      </c>
      <c r="E10174" t="s">
        <v>483</v>
      </c>
      <c r="F10174" s="20">
        <v>2045</v>
      </c>
      <c r="G10174" s="20">
        <v>42</v>
      </c>
      <c r="H10174" s="11">
        <v>3634.5730464823901</v>
      </c>
      <c r="I10174" s="10">
        <v>4286755.39822869</v>
      </c>
      <c r="J10174" s="33">
        <f t="shared" si="632"/>
        <v>8.4786107646454823E-4</v>
      </c>
      <c r="K10174" s="33">
        <f t="shared" si="633"/>
        <v>8.4750174382397514E-4</v>
      </c>
      <c r="L10174" s="33">
        <f t="shared" si="634"/>
        <v>0.99527279834756832</v>
      </c>
      <c r="M10174" s="33">
        <f t="shared" si="635"/>
        <v>0.99442930291538822</v>
      </c>
    </row>
    <row r="10175" spans="1:13" ht="27.6">
      <c r="A10175" t="s">
        <v>164</v>
      </c>
      <c r="B10175" t="s">
        <v>112</v>
      </c>
      <c r="C10175" s="14" t="s">
        <v>384</v>
      </c>
      <c r="D10175" t="s">
        <v>112</v>
      </c>
      <c r="E10175" t="s">
        <v>483</v>
      </c>
      <c r="F10175" s="20">
        <v>2045</v>
      </c>
      <c r="G10175" s="20">
        <v>43</v>
      </c>
      <c r="H10175" s="11">
        <v>4083.0830242157999</v>
      </c>
      <c r="I10175" s="10">
        <v>4259003.57870444</v>
      </c>
      <c r="J10175" s="33">
        <f t="shared" si="632"/>
        <v>9.5869443374777485E-4</v>
      </c>
      <c r="K10175" s="33">
        <f t="shared" si="633"/>
        <v>9.5823503305914048E-4</v>
      </c>
      <c r="L10175" s="33">
        <f t="shared" si="634"/>
        <v>0.99442930291538822</v>
      </c>
      <c r="M10175" s="33">
        <f t="shared" si="635"/>
        <v>0.99347640591943409</v>
      </c>
    </row>
    <row r="10176" spans="1:13" ht="27.6">
      <c r="A10176" t="s">
        <v>164</v>
      </c>
      <c r="B10176" t="s">
        <v>112</v>
      </c>
      <c r="C10176" s="14" t="s">
        <v>384</v>
      </c>
      <c r="D10176" t="s">
        <v>112</v>
      </c>
      <c r="E10176" t="s">
        <v>483</v>
      </c>
      <c r="F10176" s="20">
        <v>2045</v>
      </c>
      <c r="G10176" s="20">
        <v>44</v>
      </c>
      <c r="H10176" s="11">
        <v>4418.9029372791701</v>
      </c>
      <c r="I10176" s="10">
        <v>4233596.0595041001</v>
      </c>
      <c r="J10176" s="33">
        <f t="shared" si="632"/>
        <v>1.0437705617566111E-3</v>
      </c>
      <c r="K10176" s="33">
        <f t="shared" si="633"/>
        <v>1.0432260227382084E-3</v>
      </c>
      <c r="L10176" s="33">
        <f t="shared" si="634"/>
        <v>0.99347640591943409</v>
      </c>
      <c r="M10176" s="33">
        <f t="shared" si="635"/>
        <v>0.9924399854798025</v>
      </c>
    </row>
    <row r="10177" spans="1:13" ht="27.6">
      <c r="A10177" t="s">
        <v>164</v>
      </c>
      <c r="B10177" t="s">
        <v>112</v>
      </c>
      <c r="C10177" s="14" t="s">
        <v>384</v>
      </c>
      <c r="D10177" t="s">
        <v>112</v>
      </c>
      <c r="E10177" t="s">
        <v>483</v>
      </c>
      <c r="F10177" s="20">
        <v>2045</v>
      </c>
      <c r="G10177" s="20">
        <v>45</v>
      </c>
      <c r="H10177" s="11">
        <v>5631.6578695610297</v>
      </c>
      <c r="I10177" s="10">
        <v>4207237.9176147999</v>
      </c>
      <c r="J10177" s="33">
        <f t="shared" si="632"/>
        <v>1.3385641553529668E-3</v>
      </c>
      <c r="K10177" s="33">
        <f t="shared" si="633"/>
        <v>1.3376686779498215E-3</v>
      </c>
      <c r="L10177" s="33">
        <f t="shared" si="634"/>
        <v>0.9924399854798025</v>
      </c>
      <c r="M10177" s="33">
        <f t="shared" si="635"/>
        <v>0.99111242959648116</v>
      </c>
    </row>
    <row r="10178" spans="1:13" ht="27.6">
      <c r="A10178" t="s">
        <v>164</v>
      </c>
      <c r="B10178" t="s">
        <v>112</v>
      </c>
      <c r="C10178" s="14" t="s">
        <v>384</v>
      </c>
      <c r="D10178" t="s">
        <v>112</v>
      </c>
      <c r="E10178" t="s">
        <v>483</v>
      </c>
      <c r="F10178" s="20">
        <v>2045</v>
      </c>
      <c r="G10178" s="20">
        <v>46</v>
      </c>
      <c r="H10178" s="11">
        <v>6250.4878204467996</v>
      </c>
      <c r="I10178" s="10">
        <v>4217943.2274288796</v>
      </c>
      <c r="J10178" s="33">
        <f t="shared" ref="J10178:J10241" si="636">IF(I10178&gt;0,H10178/I10178,0)</f>
        <v>1.4818805003823849E-3</v>
      </c>
      <c r="K10178" s="33">
        <f t="shared" ref="K10178:K10241" si="637">1-EXP(-J10178)</f>
        <v>1.4807830576336611E-3</v>
      </c>
      <c r="L10178" s="33">
        <f t="shared" ref="L10178:L10241" si="638">IF(G10178=30,1,M10177)</f>
        <v>0.99111242959648116</v>
      </c>
      <c r="M10178" s="33">
        <f t="shared" ref="M10178:M10241" si="639">L10178*(1-K10178)</f>
        <v>0.98964480710252456</v>
      </c>
    </row>
    <row r="10179" spans="1:13" ht="27.6">
      <c r="A10179" t="s">
        <v>164</v>
      </c>
      <c r="B10179" t="s">
        <v>112</v>
      </c>
      <c r="C10179" s="14" t="s">
        <v>384</v>
      </c>
      <c r="D10179" t="s">
        <v>112</v>
      </c>
      <c r="E10179" t="s">
        <v>483</v>
      </c>
      <c r="F10179" s="20">
        <v>2045</v>
      </c>
      <c r="G10179" s="20">
        <v>47</v>
      </c>
      <c r="H10179" s="11">
        <v>6924.4592644621398</v>
      </c>
      <c r="I10179" s="10">
        <v>4266450.7229038896</v>
      </c>
      <c r="J10179" s="33">
        <f t="shared" si="636"/>
        <v>1.623002283206759E-3</v>
      </c>
      <c r="K10179" s="33">
        <f t="shared" si="637"/>
        <v>1.6216859272469852E-3</v>
      </c>
      <c r="L10179" s="33">
        <f t="shared" si="638"/>
        <v>0.98964480710252456</v>
      </c>
      <c r="M10179" s="33">
        <f t="shared" si="639"/>
        <v>0.98803991404587332</v>
      </c>
    </row>
    <row r="10180" spans="1:13" ht="27.6">
      <c r="A10180" t="s">
        <v>164</v>
      </c>
      <c r="B10180" t="s">
        <v>112</v>
      </c>
      <c r="C10180" s="14" t="s">
        <v>384</v>
      </c>
      <c r="D10180" t="s">
        <v>112</v>
      </c>
      <c r="E10180" t="s">
        <v>483</v>
      </c>
      <c r="F10180" s="20">
        <v>2045</v>
      </c>
      <c r="G10180" s="20">
        <v>48</v>
      </c>
      <c r="H10180" s="11">
        <v>8004.1425279182404</v>
      </c>
      <c r="I10180" s="10">
        <v>4387718.61516337</v>
      </c>
      <c r="J10180" s="33">
        <f t="shared" si="636"/>
        <v>1.8242150944358629E-3</v>
      </c>
      <c r="K10180" s="33">
        <f t="shared" si="637"/>
        <v>1.8225522253777493E-3</v>
      </c>
      <c r="L10180" s="33">
        <f t="shared" si="638"/>
        <v>0.98803991404587332</v>
      </c>
      <c r="M10180" s="33">
        <f t="shared" si="639"/>
        <v>0.98623915970176701</v>
      </c>
    </row>
    <row r="10181" spans="1:13" ht="27.6">
      <c r="A10181" t="s">
        <v>164</v>
      </c>
      <c r="B10181" t="s">
        <v>112</v>
      </c>
      <c r="C10181" s="14" t="s">
        <v>384</v>
      </c>
      <c r="D10181" t="s">
        <v>112</v>
      </c>
      <c r="E10181" t="s">
        <v>483</v>
      </c>
      <c r="F10181" s="20">
        <v>2045</v>
      </c>
      <c r="G10181" s="20">
        <v>49</v>
      </c>
      <c r="H10181" s="11">
        <v>8664.0553084149797</v>
      </c>
      <c r="I10181" s="10">
        <v>4333686.13380998</v>
      </c>
      <c r="J10181" s="33">
        <f t="shared" si="636"/>
        <v>1.9992346101903639E-3</v>
      </c>
      <c r="K10181" s="33">
        <f t="shared" si="637"/>
        <v>1.9972374718147945E-3</v>
      </c>
      <c r="L10181" s="33">
        <f t="shared" si="638"/>
        <v>0.98623915970176701</v>
      </c>
      <c r="M10181" s="33">
        <f t="shared" si="639"/>
        <v>0.98426940589583956</v>
      </c>
    </row>
    <row r="10182" spans="1:13" ht="27.6">
      <c r="A10182" t="s">
        <v>164</v>
      </c>
      <c r="B10182" t="s">
        <v>112</v>
      </c>
      <c r="C10182" s="14" t="s">
        <v>384</v>
      </c>
      <c r="D10182" t="s">
        <v>112</v>
      </c>
      <c r="E10182" t="s">
        <v>483</v>
      </c>
      <c r="F10182" s="20">
        <v>2045</v>
      </c>
      <c r="G10182" s="20">
        <v>50</v>
      </c>
      <c r="H10182" s="11">
        <v>9703.80726173535</v>
      </c>
      <c r="I10182" s="10">
        <v>4249508.7542559896</v>
      </c>
      <c r="J10182" s="33">
        <f t="shared" si="636"/>
        <v>2.2835127123851068E-3</v>
      </c>
      <c r="K10182" s="33">
        <f t="shared" si="637"/>
        <v>2.2809074806352525E-3</v>
      </c>
      <c r="L10182" s="33">
        <f t="shared" si="638"/>
        <v>0.98426940589583956</v>
      </c>
      <c r="M10182" s="33">
        <f t="shared" si="639"/>
        <v>0.98202437844497137</v>
      </c>
    </row>
    <row r="10183" spans="1:13" ht="27.6">
      <c r="A10183" t="s">
        <v>164</v>
      </c>
      <c r="B10183" t="s">
        <v>112</v>
      </c>
      <c r="C10183" s="14" t="s">
        <v>384</v>
      </c>
      <c r="D10183" t="s">
        <v>112</v>
      </c>
      <c r="E10183" t="s">
        <v>483</v>
      </c>
      <c r="F10183" s="20">
        <v>2045</v>
      </c>
      <c r="G10183" s="20">
        <v>51</v>
      </c>
      <c r="H10183" s="11">
        <v>10443.635715702099</v>
      </c>
      <c r="I10183" s="10">
        <v>4178689.0359480898</v>
      </c>
      <c r="J10183" s="33">
        <f t="shared" si="636"/>
        <v>2.4992612816743314E-3</v>
      </c>
      <c r="K10183" s="33">
        <f t="shared" si="637"/>
        <v>2.4961407284312953E-3</v>
      </c>
      <c r="L10183" s="33">
        <f t="shared" si="638"/>
        <v>0.98202437844497137</v>
      </c>
      <c r="M10183" s="33">
        <f t="shared" si="639"/>
        <v>0.97957310739762249</v>
      </c>
    </row>
    <row r="10184" spans="1:13" ht="27.6">
      <c r="A10184" t="s">
        <v>164</v>
      </c>
      <c r="B10184" t="s">
        <v>112</v>
      </c>
      <c r="C10184" s="14" t="s">
        <v>384</v>
      </c>
      <c r="D10184" t="s">
        <v>112</v>
      </c>
      <c r="E10184" t="s">
        <v>483</v>
      </c>
      <c r="F10184" s="20">
        <v>2045</v>
      </c>
      <c r="G10184" s="20">
        <v>52</v>
      </c>
      <c r="H10184" s="11">
        <v>11226.1896784815</v>
      </c>
      <c r="I10184" s="10">
        <v>4110692.736583</v>
      </c>
      <c r="J10184" s="33">
        <f t="shared" si="636"/>
        <v>2.7309727089486219E-3</v>
      </c>
      <c r="K10184" s="33">
        <f t="shared" si="637"/>
        <v>2.7272469953592005E-3</v>
      </c>
      <c r="L10184" s="33">
        <f t="shared" si="638"/>
        <v>0.97957310739762249</v>
      </c>
      <c r="M10184" s="33">
        <f t="shared" si="639"/>
        <v>0.97690156958373764</v>
      </c>
    </row>
    <row r="10185" spans="1:13" ht="27.6">
      <c r="A10185" t="s">
        <v>164</v>
      </c>
      <c r="B10185" t="s">
        <v>112</v>
      </c>
      <c r="C10185" s="14" t="s">
        <v>384</v>
      </c>
      <c r="D10185" t="s">
        <v>112</v>
      </c>
      <c r="E10185" t="s">
        <v>483</v>
      </c>
      <c r="F10185" s="20">
        <v>2045</v>
      </c>
      <c r="G10185" s="20">
        <v>53</v>
      </c>
      <c r="H10185" s="11">
        <v>12275.9510123251</v>
      </c>
      <c r="I10185" s="10">
        <v>4128205.1506779999</v>
      </c>
      <c r="J10185" s="33">
        <f t="shared" si="636"/>
        <v>2.9736775582262297E-3</v>
      </c>
      <c r="K10185" s="33">
        <f t="shared" si="637"/>
        <v>2.9692605584451526E-3</v>
      </c>
      <c r="L10185" s="33">
        <f t="shared" si="638"/>
        <v>0.97690156958373764</v>
      </c>
      <c r="M10185" s="33">
        <f t="shared" si="639"/>
        <v>0.97400089428368952</v>
      </c>
    </row>
    <row r="10186" spans="1:13" ht="27.6">
      <c r="A10186" t="s">
        <v>164</v>
      </c>
      <c r="B10186" t="s">
        <v>112</v>
      </c>
      <c r="C10186" s="14" t="s">
        <v>384</v>
      </c>
      <c r="D10186" t="s">
        <v>112</v>
      </c>
      <c r="E10186" t="s">
        <v>483</v>
      </c>
      <c r="F10186" s="20">
        <v>2045</v>
      </c>
      <c r="G10186" s="20">
        <v>54</v>
      </c>
      <c r="H10186" s="11">
        <v>13355.197270234999</v>
      </c>
      <c r="I10186" s="10">
        <v>4124856.3782206601</v>
      </c>
      <c r="J10186" s="33">
        <f t="shared" si="636"/>
        <v>3.237736310226644E-3</v>
      </c>
      <c r="K10186" s="33">
        <f t="shared" si="637"/>
        <v>3.2325004942741487E-3</v>
      </c>
      <c r="L10186" s="33">
        <f t="shared" si="638"/>
        <v>0.97400089428368952</v>
      </c>
      <c r="M10186" s="33">
        <f t="shared" si="639"/>
        <v>0.97085243591149406</v>
      </c>
    </row>
    <row r="10187" spans="1:13" ht="27.6">
      <c r="A10187" t="s">
        <v>164</v>
      </c>
      <c r="B10187" t="s">
        <v>112</v>
      </c>
      <c r="C10187" s="14" t="s">
        <v>384</v>
      </c>
      <c r="D10187" t="s">
        <v>112</v>
      </c>
      <c r="E10187" t="s">
        <v>483</v>
      </c>
      <c r="F10187" s="20">
        <v>2045</v>
      </c>
      <c r="G10187" s="20">
        <v>55</v>
      </c>
      <c r="H10187" s="11">
        <v>19196.782702080902</v>
      </c>
      <c r="I10187" s="10">
        <v>6064931.4850355498</v>
      </c>
      <c r="J10187" s="33">
        <f t="shared" si="636"/>
        <v>3.1652101510868725E-3</v>
      </c>
      <c r="K10187" s="33">
        <f t="shared" si="637"/>
        <v>3.1602061543959392E-3</v>
      </c>
      <c r="L10187" s="33">
        <f t="shared" si="638"/>
        <v>0.97085243591149406</v>
      </c>
      <c r="M10187" s="33">
        <f t="shared" si="639"/>
        <v>0.96778434206851627</v>
      </c>
    </row>
    <row r="10188" spans="1:13" ht="27.6">
      <c r="A10188" t="s">
        <v>164</v>
      </c>
      <c r="B10188" t="s">
        <v>112</v>
      </c>
      <c r="C10188" s="14" t="s">
        <v>384</v>
      </c>
      <c r="D10188" t="s">
        <v>112</v>
      </c>
      <c r="E10188" t="s">
        <v>483</v>
      </c>
      <c r="F10188" s="20">
        <v>2045</v>
      </c>
      <c r="G10188" s="20">
        <v>56</v>
      </c>
      <c r="H10188" s="11">
        <v>15258.6204975333</v>
      </c>
      <c r="I10188" s="10">
        <v>4039615.96513204</v>
      </c>
      <c r="J10188" s="33">
        <f t="shared" si="636"/>
        <v>3.7772453196635867E-3</v>
      </c>
      <c r="K10188" s="33">
        <f t="shared" si="637"/>
        <v>3.7701205021120066E-3</v>
      </c>
      <c r="L10188" s="33">
        <f t="shared" si="638"/>
        <v>0.96778434206851627</v>
      </c>
      <c r="M10188" s="33">
        <f t="shared" si="639"/>
        <v>0.96413567847886072</v>
      </c>
    </row>
    <row r="10189" spans="1:13" ht="27.6">
      <c r="A10189" t="s">
        <v>164</v>
      </c>
      <c r="B10189" t="s">
        <v>112</v>
      </c>
      <c r="C10189" s="14" t="s">
        <v>384</v>
      </c>
      <c r="D10189" t="s">
        <v>112</v>
      </c>
      <c r="E10189" t="s">
        <v>483</v>
      </c>
      <c r="F10189" s="20">
        <v>2045</v>
      </c>
      <c r="G10189" s="20">
        <v>57</v>
      </c>
      <c r="H10189" s="11">
        <v>16461.066440444501</v>
      </c>
      <c r="I10189" s="10">
        <v>3997950.20923481</v>
      </c>
      <c r="J10189" s="33">
        <f t="shared" si="636"/>
        <v>4.1173765502184869E-3</v>
      </c>
      <c r="K10189" s="33">
        <f t="shared" si="637"/>
        <v>4.1089117769284034E-3</v>
      </c>
      <c r="L10189" s="33">
        <f t="shared" si="638"/>
        <v>0.96413567847886072</v>
      </c>
      <c r="M10189" s="33">
        <f t="shared" si="639"/>
        <v>0.96017413003500207</v>
      </c>
    </row>
    <row r="10190" spans="1:13" ht="27.6">
      <c r="A10190" t="s">
        <v>164</v>
      </c>
      <c r="B10190" t="s">
        <v>112</v>
      </c>
      <c r="C10190" s="14" t="s">
        <v>384</v>
      </c>
      <c r="D10190" t="s">
        <v>112</v>
      </c>
      <c r="E10190" t="s">
        <v>483</v>
      </c>
      <c r="F10190" s="20">
        <v>2045</v>
      </c>
      <c r="G10190" s="20">
        <v>58</v>
      </c>
      <c r="H10190" s="11">
        <v>17306.444476171699</v>
      </c>
      <c r="I10190" s="10">
        <v>3847902.6306467699</v>
      </c>
      <c r="J10190" s="33">
        <f t="shared" si="636"/>
        <v>4.4976305632928055E-3</v>
      </c>
      <c r="K10190" s="33">
        <f t="shared" si="637"/>
        <v>4.4875313694382468E-3</v>
      </c>
      <c r="L10190" s="33">
        <f t="shared" si="638"/>
        <v>0.96017413003500207</v>
      </c>
      <c r="M10190" s="33">
        <f t="shared" si="639"/>
        <v>0.95586531850634693</v>
      </c>
    </row>
    <row r="10191" spans="1:13" ht="27.6">
      <c r="A10191" t="s">
        <v>164</v>
      </c>
      <c r="B10191" t="s">
        <v>112</v>
      </c>
      <c r="C10191" s="14" t="s">
        <v>384</v>
      </c>
      <c r="D10191" t="s">
        <v>112</v>
      </c>
      <c r="E10191" t="s">
        <v>483</v>
      </c>
      <c r="F10191" s="20">
        <v>2045</v>
      </c>
      <c r="G10191" s="20">
        <v>59</v>
      </c>
      <c r="H10191" s="11">
        <v>18624.681385593201</v>
      </c>
      <c r="I10191" s="10">
        <v>3786448.7032607999</v>
      </c>
      <c r="J10191" s="33">
        <f t="shared" si="636"/>
        <v>4.9187729308346542E-3</v>
      </c>
      <c r="K10191" s="33">
        <f t="shared" si="637"/>
        <v>4.9066955772960608E-3</v>
      </c>
      <c r="L10191" s="33">
        <f t="shared" si="638"/>
        <v>0.95586531850634693</v>
      </c>
      <c r="M10191" s="33">
        <f t="shared" si="639"/>
        <v>0.95117517837554111</v>
      </c>
    </row>
    <row r="10192" spans="1:13" ht="27.6">
      <c r="A10192" t="s">
        <v>164</v>
      </c>
      <c r="B10192" t="s">
        <v>112</v>
      </c>
      <c r="C10192" s="14" t="s">
        <v>384</v>
      </c>
      <c r="D10192" t="s">
        <v>112</v>
      </c>
      <c r="E10192" t="s">
        <v>483</v>
      </c>
      <c r="F10192" s="20">
        <v>2045</v>
      </c>
      <c r="G10192" s="20">
        <v>60</v>
      </c>
      <c r="H10192" s="11">
        <v>20272.153532647699</v>
      </c>
      <c r="I10192" s="10">
        <v>3807446.1840430102</v>
      </c>
      <c r="J10192" s="33">
        <f t="shared" si="636"/>
        <v>5.3243440754614478E-3</v>
      </c>
      <c r="K10192" s="33">
        <f t="shared" si="637"/>
        <v>5.3101948784136654E-3</v>
      </c>
      <c r="L10192" s="33">
        <f t="shared" si="638"/>
        <v>0.95117517837554111</v>
      </c>
      <c r="M10192" s="33">
        <f t="shared" si="639"/>
        <v>0.94612425281485713</v>
      </c>
    </row>
    <row r="10193" spans="1:13" ht="27.6">
      <c r="A10193" t="s">
        <v>164</v>
      </c>
      <c r="B10193" t="s">
        <v>112</v>
      </c>
      <c r="C10193" s="14" t="s">
        <v>384</v>
      </c>
      <c r="D10193" t="s">
        <v>112</v>
      </c>
      <c r="E10193" t="s">
        <v>483</v>
      </c>
      <c r="F10193" s="20">
        <v>2045</v>
      </c>
      <c r="G10193" s="20">
        <v>61</v>
      </c>
      <c r="H10193" s="11">
        <v>22464.677930326499</v>
      </c>
      <c r="I10193" s="10">
        <v>3846962.4150646701</v>
      </c>
      <c r="J10193" s="33">
        <f t="shared" si="636"/>
        <v>5.8395886173348158E-3</v>
      </c>
      <c r="K10193" s="33">
        <f t="shared" si="637"/>
        <v>5.8225713604314056E-3</v>
      </c>
      <c r="L10193" s="33">
        <f t="shared" si="638"/>
        <v>0.94612425281485713</v>
      </c>
      <c r="M10193" s="33">
        <f t="shared" si="639"/>
        <v>0.9406153768370078</v>
      </c>
    </row>
    <row r="10194" spans="1:13" ht="27.6">
      <c r="A10194" t="s">
        <v>164</v>
      </c>
      <c r="B10194" t="s">
        <v>112</v>
      </c>
      <c r="C10194" s="14" t="s">
        <v>384</v>
      </c>
      <c r="D10194" t="s">
        <v>112</v>
      </c>
      <c r="E10194" t="s">
        <v>483</v>
      </c>
      <c r="F10194" s="20">
        <v>2045</v>
      </c>
      <c r="G10194" s="20">
        <v>62</v>
      </c>
      <c r="H10194" s="11">
        <v>24253.3702632243</v>
      </c>
      <c r="I10194" s="10">
        <v>3785375.1360586002</v>
      </c>
      <c r="J10194" s="33">
        <f t="shared" si="636"/>
        <v>6.4071246287302824E-3</v>
      </c>
      <c r="K10194" s="33">
        <f t="shared" si="637"/>
        <v>6.3866427723408004E-3</v>
      </c>
      <c r="L10194" s="33">
        <f t="shared" si="638"/>
        <v>0.9406153768370078</v>
      </c>
      <c r="M10194" s="33">
        <f t="shared" si="639"/>
        <v>0.93460800243897912</v>
      </c>
    </row>
    <row r="10195" spans="1:13" ht="27.6">
      <c r="A10195" t="s">
        <v>164</v>
      </c>
      <c r="B10195" t="s">
        <v>112</v>
      </c>
      <c r="C10195" s="14" t="s">
        <v>384</v>
      </c>
      <c r="D10195" t="s">
        <v>112</v>
      </c>
      <c r="E10195" t="s">
        <v>483</v>
      </c>
      <c r="F10195" s="20">
        <v>2045</v>
      </c>
      <c r="G10195" s="20">
        <v>63</v>
      </c>
      <c r="H10195" s="11">
        <v>25486.364007434298</v>
      </c>
      <c r="I10195" s="10">
        <v>3622002.4893261502</v>
      </c>
      <c r="J10195" s="33">
        <f t="shared" si="636"/>
        <v>7.036539616563287E-3</v>
      </c>
      <c r="K10195" s="33">
        <f t="shared" si="637"/>
        <v>7.0118411362406485E-3</v>
      </c>
      <c r="L10195" s="33">
        <f t="shared" si="638"/>
        <v>0.93460800243897912</v>
      </c>
      <c r="M10195" s="33">
        <f t="shared" si="639"/>
        <v>0.92805467960121779</v>
      </c>
    </row>
    <row r="10196" spans="1:13" ht="27.6">
      <c r="A10196" t="s">
        <v>164</v>
      </c>
      <c r="B10196" t="s">
        <v>112</v>
      </c>
      <c r="C10196" s="14" t="s">
        <v>384</v>
      </c>
      <c r="D10196" t="s">
        <v>112</v>
      </c>
      <c r="E10196" t="s">
        <v>483</v>
      </c>
      <c r="F10196" s="20">
        <v>2045</v>
      </c>
      <c r="G10196" s="20">
        <v>64</v>
      </c>
      <c r="H10196" s="11">
        <v>27109.038828117002</v>
      </c>
      <c r="I10196" s="10">
        <v>3512174.2972710598</v>
      </c>
      <c r="J10196" s="33">
        <f t="shared" si="636"/>
        <v>7.7185915429028038E-3</v>
      </c>
      <c r="K10196" s="33">
        <f t="shared" si="637"/>
        <v>7.6888797088484617E-3</v>
      </c>
      <c r="L10196" s="33">
        <f t="shared" si="638"/>
        <v>0.92805467960121779</v>
      </c>
      <c r="M10196" s="33">
        <f t="shared" si="639"/>
        <v>0.92091897880653018</v>
      </c>
    </row>
    <row r="10197" spans="1:13" ht="27.6">
      <c r="A10197" t="s">
        <v>164</v>
      </c>
      <c r="B10197" t="s">
        <v>112</v>
      </c>
      <c r="C10197" s="14" t="s">
        <v>384</v>
      </c>
      <c r="D10197" t="s">
        <v>112</v>
      </c>
      <c r="E10197" t="s">
        <v>483</v>
      </c>
      <c r="F10197" s="20">
        <v>2045</v>
      </c>
      <c r="G10197" s="20">
        <v>65</v>
      </c>
      <c r="H10197" s="11">
        <v>27555.697067012501</v>
      </c>
      <c r="I10197" s="10">
        <v>3413756.7598694302</v>
      </c>
      <c r="J10197" s="33">
        <f t="shared" si="636"/>
        <v>8.0719567928637225E-3</v>
      </c>
      <c r="K10197" s="33">
        <f t="shared" si="637"/>
        <v>8.0394660297495868E-3</v>
      </c>
      <c r="L10197" s="33">
        <f t="shared" si="638"/>
        <v>0.92091897880653018</v>
      </c>
      <c r="M10197" s="33">
        <f t="shared" si="639"/>
        <v>0.91351528196026344</v>
      </c>
    </row>
    <row r="10198" spans="1:13" ht="27.6">
      <c r="A10198" t="s">
        <v>164</v>
      </c>
      <c r="B10198" t="s">
        <v>112</v>
      </c>
      <c r="C10198" s="14" t="s">
        <v>384</v>
      </c>
      <c r="D10198" t="s">
        <v>112</v>
      </c>
      <c r="E10198" t="s">
        <v>483</v>
      </c>
      <c r="F10198" s="20">
        <v>2045</v>
      </c>
      <c r="G10198" s="20">
        <v>66</v>
      </c>
      <c r="H10198" s="11">
        <v>29324.745401729699</v>
      </c>
      <c r="I10198" s="10">
        <v>3308924.21299878</v>
      </c>
      <c r="J10198" s="33">
        <f t="shared" si="636"/>
        <v>8.8623200514929747E-3</v>
      </c>
      <c r="K10198" s="33">
        <f t="shared" si="637"/>
        <v>8.8231654454015152E-3</v>
      </c>
      <c r="L10198" s="33">
        <f t="shared" si="638"/>
        <v>0.91351528196026344</v>
      </c>
      <c r="M10198" s="33">
        <f t="shared" si="639"/>
        <v>0.90545518549062542</v>
      </c>
    </row>
    <row r="10199" spans="1:13" ht="27.6">
      <c r="A10199" t="s">
        <v>164</v>
      </c>
      <c r="B10199" t="s">
        <v>112</v>
      </c>
      <c r="C10199" s="14" t="s">
        <v>384</v>
      </c>
      <c r="D10199" t="s">
        <v>112</v>
      </c>
      <c r="E10199" t="s">
        <v>483</v>
      </c>
      <c r="F10199" s="20">
        <v>2045</v>
      </c>
      <c r="G10199" s="20">
        <v>67</v>
      </c>
      <c r="H10199" s="11">
        <v>30998.956493358201</v>
      </c>
      <c r="I10199" s="10">
        <v>3184931.9537086198</v>
      </c>
      <c r="J10199" s="33">
        <f t="shared" si="636"/>
        <v>9.7330043291073108E-3</v>
      </c>
      <c r="K10199" s="33">
        <f t="shared" si="637"/>
        <v>9.6857919394250924E-3</v>
      </c>
      <c r="L10199" s="33">
        <f t="shared" si="638"/>
        <v>0.90545518549062542</v>
      </c>
      <c r="M10199" s="33">
        <f t="shared" si="639"/>
        <v>0.89668513495348967</v>
      </c>
    </row>
    <row r="10200" spans="1:13" ht="27.6">
      <c r="A10200" t="s">
        <v>164</v>
      </c>
      <c r="B10200" t="s">
        <v>112</v>
      </c>
      <c r="C10200" s="14" t="s">
        <v>384</v>
      </c>
      <c r="D10200" t="s">
        <v>112</v>
      </c>
      <c r="E10200" t="s">
        <v>483</v>
      </c>
      <c r="F10200" s="20">
        <v>2045</v>
      </c>
      <c r="G10200" s="20">
        <v>68</v>
      </c>
      <c r="H10200" s="11">
        <v>32889.4921481981</v>
      </c>
      <c r="I10200" s="10">
        <v>3072112.7970234002</v>
      </c>
      <c r="J10200" s="33">
        <f t="shared" si="636"/>
        <v>1.0705821797970781E-2</v>
      </c>
      <c r="K10200" s="33">
        <f t="shared" si="637"/>
        <v>1.0648718448884598E-2</v>
      </c>
      <c r="L10200" s="33">
        <f t="shared" si="638"/>
        <v>0.89668513495348967</v>
      </c>
      <c r="M10200" s="33">
        <f t="shared" si="639"/>
        <v>0.88713658741406987</v>
      </c>
    </row>
    <row r="10201" spans="1:13" ht="27.6">
      <c r="A10201" t="s">
        <v>164</v>
      </c>
      <c r="B10201" t="s">
        <v>112</v>
      </c>
      <c r="C10201" s="14" t="s">
        <v>384</v>
      </c>
      <c r="D10201" t="s">
        <v>112</v>
      </c>
      <c r="E10201" t="s">
        <v>483</v>
      </c>
      <c r="F10201" s="20">
        <v>2045</v>
      </c>
      <c r="G10201" s="20">
        <v>69</v>
      </c>
      <c r="H10201" s="11">
        <v>34711.386469017001</v>
      </c>
      <c r="I10201" s="10">
        <v>2948206.8852367098</v>
      </c>
      <c r="J10201" s="33">
        <f t="shared" si="636"/>
        <v>1.1773728174517184E-2</v>
      </c>
      <c r="K10201" s="33">
        <f t="shared" si="637"/>
        <v>1.1704689051872719E-2</v>
      </c>
      <c r="L10201" s="33">
        <f t="shared" si="638"/>
        <v>0.88713658741406987</v>
      </c>
      <c r="M10201" s="33">
        <f t="shared" si="639"/>
        <v>0.87675292951184869</v>
      </c>
    </row>
    <row r="10202" spans="1:13" ht="27.6">
      <c r="A10202" t="s">
        <v>164</v>
      </c>
      <c r="B10202" t="s">
        <v>112</v>
      </c>
      <c r="C10202" s="14" t="s">
        <v>384</v>
      </c>
      <c r="D10202" t="s">
        <v>112</v>
      </c>
      <c r="E10202" t="s">
        <v>483</v>
      </c>
      <c r="F10202" s="20">
        <v>2046</v>
      </c>
      <c r="G10202" s="20">
        <v>30</v>
      </c>
      <c r="H10202" s="11">
        <v>694.51648854702501</v>
      </c>
      <c r="I10202" s="10">
        <v>4588321.9217005596</v>
      </c>
      <c r="J10202" s="33">
        <f t="shared" si="636"/>
        <v>1.513661204246144E-4</v>
      </c>
      <c r="K10202" s="33">
        <f t="shared" si="637"/>
        <v>1.5135466515137086E-4</v>
      </c>
      <c r="L10202" s="33">
        <f t="shared" si="638"/>
        <v>1</v>
      </c>
      <c r="M10202" s="33">
        <f t="shared" si="639"/>
        <v>0.99984864533484863</v>
      </c>
    </row>
    <row r="10203" spans="1:13" ht="27.6">
      <c r="A10203" t="s">
        <v>164</v>
      </c>
      <c r="B10203" t="s">
        <v>112</v>
      </c>
      <c r="C10203" s="14" t="s">
        <v>384</v>
      </c>
      <c r="D10203" t="s">
        <v>112</v>
      </c>
      <c r="E10203" t="s">
        <v>483</v>
      </c>
      <c r="F10203" s="20">
        <v>2046</v>
      </c>
      <c r="G10203" s="20">
        <v>31</v>
      </c>
      <c r="H10203" s="11">
        <v>981.09095883552095</v>
      </c>
      <c r="I10203" s="10">
        <v>4637118.8879298996</v>
      </c>
      <c r="J10203" s="33">
        <f t="shared" si="636"/>
        <v>2.1157338911219917E-4</v>
      </c>
      <c r="K10203" s="33">
        <f t="shared" si="637"/>
        <v>2.1155100904113322E-4</v>
      </c>
      <c r="L10203" s="33">
        <f t="shared" si="638"/>
        <v>0.99984864533484863</v>
      </c>
      <c r="M10203" s="33">
        <f t="shared" si="639"/>
        <v>0.99963712634503965</v>
      </c>
    </row>
    <row r="10204" spans="1:13" ht="27.6">
      <c r="A10204" t="s">
        <v>164</v>
      </c>
      <c r="B10204" t="s">
        <v>112</v>
      </c>
      <c r="C10204" s="14" t="s">
        <v>384</v>
      </c>
      <c r="D10204" t="s">
        <v>112</v>
      </c>
      <c r="E10204" t="s">
        <v>483</v>
      </c>
      <c r="F10204" s="20">
        <v>2046</v>
      </c>
      <c r="G10204" s="20">
        <v>32</v>
      </c>
      <c r="H10204" s="11">
        <v>1048.5414682452199</v>
      </c>
      <c r="I10204" s="10">
        <v>4703629.84127443</v>
      </c>
      <c r="J10204" s="33">
        <f t="shared" si="636"/>
        <v>2.2292176545106741E-4</v>
      </c>
      <c r="K10204" s="33">
        <f t="shared" si="637"/>
        <v>2.2289692024057839E-4</v>
      </c>
      <c r="L10204" s="33">
        <f t="shared" si="638"/>
        <v>0.99963712634503965</v>
      </c>
      <c r="M10204" s="33">
        <f t="shared" si="639"/>
        <v>0.99941431030821914</v>
      </c>
    </row>
    <row r="10205" spans="1:13" ht="27.6">
      <c r="A10205" t="s">
        <v>164</v>
      </c>
      <c r="B10205" t="s">
        <v>112</v>
      </c>
      <c r="C10205" s="14" t="s">
        <v>384</v>
      </c>
      <c r="D10205" t="s">
        <v>112</v>
      </c>
      <c r="E10205" t="s">
        <v>483</v>
      </c>
      <c r="F10205" s="20">
        <v>2046</v>
      </c>
      <c r="G10205" s="20">
        <v>33</v>
      </c>
      <c r="H10205" s="11">
        <v>1126.78812063903</v>
      </c>
      <c r="I10205" s="10">
        <v>4771495.1717986399</v>
      </c>
      <c r="J10205" s="33">
        <f t="shared" si="636"/>
        <v>2.3614990271786891E-4</v>
      </c>
      <c r="K10205" s="33">
        <f t="shared" si="637"/>
        <v>2.3612202152434314E-4</v>
      </c>
      <c r="L10205" s="33">
        <f t="shared" si="638"/>
        <v>0.99941431030821914</v>
      </c>
      <c r="M10205" s="33">
        <f t="shared" si="639"/>
        <v>0.99917832658092887</v>
      </c>
    </row>
    <row r="10206" spans="1:13" ht="27.6">
      <c r="A10206" t="s">
        <v>164</v>
      </c>
      <c r="B10206" t="s">
        <v>112</v>
      </c>
      <c r="C10206" s="14" t="s">
        <v>384</v>
      </c>
      <c r="D10206" t="s">
        <v>112</v>
      </c>
      <c r="E10206" t="s">
        <v>483</v>
      </c>
      <c r="F10206" s="20">
        <v>2046</v>
      </c>
      <c r="G10206" s="20">
        <v>34</v>
      </c>
      <c r="H10206" s="11">
        <v>1273.1654804166101</v>
      </c>
      <c r="I10206" s="10">
        <v>4883561.6840807702</v>
      </c>
      <c r="J10206" s="33">
        <f t="shared" si="636"/>
        <v>2.6070428977416658E-4</v>
      </c>
      <c r="K10206" s="33">
        <f t="shared" si="637"/>
        <v>2.6067030936383073E-4</v>
      </c>
      <c r="L10206" s="33">
        <f t="shared" si="638"/>
        <v>0.99917832658092887</v>
      </c>
      <c r="M10206" s="33">
        <f t="shared" si="639"/>
        <v>0.99891787045742941</v>
      </c>
    </row>
    <row r="10207" spans="1:13" ht="27.6">
      <c r="A10207" t="s">
        <v>164</v>
      </c>
      <c r="B10207" t="s">
        <v>112</v>
      </c>
      <c r="C10207" s="14" t="s">
        <v>384</v>
      </c>
      <c r="D10207" t="s">
        <v>112</v>
      </c>
      <c r="E10207" t="s">
        <v>483</v>
      </c>
      <c r="F10207" s="20">
        <v>2046</v>
      </c>
      <c r="G10207" s="20">
        <v>35</v>
      </c>
      <c r="H10207" s="11">
        <v>1653.8594639999999</v>
      </c>
      <c r="I10207" s="10">
        <v>4854826.4659342105</v>
      </c>
      <c r="J10207" s="33">
        <f t="shared" si="636"/>
        <v>3.4066294142642422E-4</v>
      </c>
      <c r="K10207" s="33">
        <f t="shared" si="637"/>
        <v>3.4060492239507134E-4</v>
      </c>
      <c r="L10207" s="33">
        <f t="shared" si="638"/>
        <v>0.99891787045742941</v>
      </c>
      <c r="M10207" s="33">
        <f t="shared" si="639"/>
        <v>0.99857763411368317</v>
      </c>
    </row>
    <row r="10208" spans="1:13" ht="27.6">
      <c r="A10208" t="s">
        <v>164</v>
      </c>
      <c r="B10208" t="s">
        <v>112</v>
      </c>
      <c r="C10208" s="14" t="s">
        <v>384</v>
      </c>
      <c r="D10208" t="s">
        <v>112</v>
      </c>
      <c r="E10208" t="s">
        <v>483</v>
      </c>
      <c r="F10208" s="20">
        <v>2046</v>
      </c>
      <c r="G10208" s="20">
        <v>36</v>
      </c>
      <c r="H10208" s="11">
        <v>1886.82857593634</v>
      </c>
      <c r="I10208" s="10">
        <v>4720258.64056639</v>
      </c>
      <c r="J10208" s="33">
        <f t="shared" si="636"/>
        <v>3.9972991304348037E-4</v>
      </c>
      <c r="K10208" s="33">
        <f t="shared" si="637"/>
        <v>3.9965003168584978E-4</v>
      </c>
      <c r="L10208" s="33">
        <f t="shared" si="638"/>
        <v>0.99857763411368317</v>
      </c>
      <c r="M10208" s="33">
        <f t="shared" si="639"/>
        <v>0.99817855253056886</v>
      </c>
    </row>
    <row r="10209" spans="1:13" ht="27.6">
      <c r="A10209" t="s">
        <v>164</v>
      </c>
      <c r="B10209" t="s">
        <v>112</v>
      </c>
      <c r="C10209" s="14" t="s">
        <v>384</v>
      </c>
      <c r="D10209" t="s">
        <v>112</v>
      </c>
      <c r="E10209" t="s">
        <v>483</v>
      </c>
      <c r="F10209" s="20">
        <v>2046</v>
      </c>
      <c r="G10209" s="20">
        <v>37</v>
      </c>
      <c r="H10209" s="11">
        <v>1996.6968845757699</v>
      </c>
      <c r="I10209" s="10">
        <v>4648349.6998669999</v>
      </c>
      <c r="J10209" s="33">
        <f t="shared" si="636"/>
        <v>4.2954962803958143E-4</v>
      </c>
      <c r="K10209" s="33">
        <f t="shared" si="637"/>
        <v>4.2945738480626439E-4</v>
      </c>
      <c r="L10209" s="33">
        <f t="shared" si="638"/>
        <v>0.99817855253056886</v>
      </c>
      <c r="M10209" s="33">
        <f t="shared" si="639"/>
        <v>0.99774987737982934</v>
      </c>
    </row>
    <row r="10210" spans="1:13" ht="27.6">
      <c r="A10210" t="s">
        <v>164</v>
      </c>
      <c r="B10210" t="s">
        <v>112</v>
      </c>
      <c r="C10210" s="14" t="s">
        <v>384</v>
      </c>
      <c r="D10210" t="s">
        <v>112</v>
      </c>
      <c r="E10210" t="s">
        <v>483</v>
      </c>
      <c r="F10210" s="20">
        <v>2046</v>
      </c>
      <c r="G10210" s="20">
        <v>38</v>
      </c>
      <c r="H10210" s="11">
        <v>2132.92509994279</v>
      </c>
      <c r="I10210" s="10">
        <v>4604053.9685765402</v>
      </c>
      <c r="J10210" s="33">
        <f t="shared" si="636"/>
        <v>4.6327108989172814E-4</v>
      </c>
      <c r="K10210" s="33">
        <f t="shared" si="637"/>
        <v>4.6316379640964911E-4</v>
      </c>
      <c r="L10210" s="33">
        <f t="shared" si="638"/>
        <v>0.99774987737982934</v>
      </c>
      <c r="M10210" s="33">
        <f t="shared" si="639"/>
        <v>0.99728775575875483</v>
      </c>
    </row>
    <row r="10211" spans="1:13" ht="27.6">
      <c r="A10211" t="s">
        <v>164</v>
      </c>
      <c r="B10211" t="s">
        <v>112</v>
      </c>
      <c r="C10211" s="14" t="s">
        <v>384</v>
      </c>
      <c r="D10211" t="s">
        <v>112</v>
      </c>
      <c r="E10211" t="s">
        <v>483</v>
      </c>
      <c r="F10211" s="20">
        <v>2046</v>
      </c>
      <c r="G10211" s="20">
        <v>39</v>
      </c>
      <c r="H10211" s="11">
        <v>2379.6083266383198</v>
      </c>
      <c r="I10211" s="10">
        <v>4627087.5642038099</v>
      </c>
      <c r="J10211" s="33">
        <f t="shared" si="636"/>
        <v>5.142777813516012E-4</v>
      </c>
      <c r="K10211" s="33">
        <f t="shared" si="637"/>
        <v>5.1414556319995253E-4</v>
      </c>
      <c r="L10211" s="33">
        <f t="shared" si="638"/>
        <v>0.99728775575875483</v>
      </c>
      <c r="M10211" s="33">
        <f t="shared" si="639"/>
        <v>0.99677500468389779</v>
      </c>
    </row>
    <row r="10212" spans="1:13" ht="27.6">
      <c r="A10212" t="s">
        <v>164</v>
      </c>
      <c r="B10212" t="s">
        <v>112</v>
      </c>
      <c r="C10212" s="14" t="s">
        <v>384</v>
      </c>
      <c r="D10212" t="s">
        <v>112</v>
      </c>
      <c r="E10212" t="s">
        <v>483</v>
      </c>
      <c r="F10212" s="20">
        <v>2046</v>
      </c>
      <c r="G10212" s="20">
        <v>40</v>
      </c>
      <c r="H10212" s="11">
        <v>3135.23619390153</v>
      </c>
      <c r="I10212" s="10">
        <v>4541927.1670522997</v>
      </c>
      <c r="J10212" s="33">
        <f t="shared" si="636"/>
        <v>6.9028764191661203E-4</v>
      </c>
      <c r="K10212" s="33">
        <f t="shared" si="637"/>
        <v>6.900494482128261E-4</v>
      </c>
      <c r="L10212" s="33">
        <f t="shared" si="638"/>
        <v>0.99677500468389779</v>
      </c>
      <c r="M10212" s="33">
        <f t="shared" si="639"/>
        <v>0.99608718064192336</v>
      </c>
    </row>
    <row r="10213" spans="1:13" ht="27.6">
      <c r="A10213" t="s">
        <v>164</v>
      </c>
      <c r="B10213" t="s">
        <v>112</v>
      </c>
      <c r="C10213" s="14" t="s">
        <v>384</v>
      </c>
      <c r="D10213" t="s">
        <v>112</v>
      </c>
      <c r="E10213" t="s">
        <v>483</v>
      </c>
      <c r="F10213" s="20">
        <v>2046</v>
      </c>
      <c r="G10213" s="20">
        <v>41</v>
      </c>
      <c r="H10213" s="11">
        <v>3484.9859649142199</v>
      </c>
      <c r="I10213" s="10">
        <v>4477385.2061539805</v>
      </c>
      <c r="J10213" s="33">
        <f t="shared" si="636"/>
        <v>7.7835294584979004E-4</v>
      </c>
      <c r="K10213" s="33">
        <f t="shared" si="637"/>
        <v>7.780501077723212E-4</v>
      </c>
      <c r="L10213" s="33">
        <f t="shared" si="638"/>
        <v>0.99608718064192336</v>
      </c>
      <c r="M10213" s="33">
        <f t="shared" si="639"/>
        <v>0.9953121749036743</v>
      </c>
    </row>
    <row r="10214" spans="1:13" ht="27.6">
      <c r="A10214" t="s">
        <v>164</v>
      </c>
      <c r="B10214" t="s">
        <v>112</v>
      </c>
      <c r="C10214" s="14" t="s">
        <v>384</v>
      </c>
      <c r="D10214" t="s">
        <v>112</v>
      </c>
      <c r="E10214" t="s">
        <v>483</v>
      </c>
      <c r="F10214" s="20">
        <v>2046</v>
      </c>
      <c r="G10214" s="20">
        <v>42</v>
      </c>
      <c r="H10214" s="11">
        <v>3669.6728771695098</v>
      </c>
      <c r="I10214" s="10">
        <v>4346272.2705562096</v>
      </c>
      <c r="J10214" s="33">
        <f t="shared" si="636"/>
        <v>8.4432650527434337E-4</v>
      </c>
      <c r="K10214" s="33">
        <f t="shared" si="637"/>
        <v>8.4397016194770469E-4</v>
      </c>
      <c r="L10214" s="33">
        <f t="shared" si="638"/>
        <v>0.9953121749036743</v>
      </c>
      <c r="M10214" s="33">
        <f t="shared" si="639"/>
        <v>0.99447216112623227</v>
      </c>
    </row>
    <row r="10215" spans="1:13" ht="27.6">
      <c r="A10215" t="s">
        <v>164</v>
      </c>
      <c r="B10215" t="s">
        <v>112</v>
      </c>
      <c r="C10215" s="14" t="s">
        <v>384</v>
      </c>
      <c r="D10215" t="s">
        <v>112</v>
      </c>
      <c r="E10215" t="s">
        <v>483</v>
      </c>
      <c r="F10215" s="20">
        <v>2046</v>
      </c>
      <c r="G10215" s="20">
        <v>43</v>
      </c>
      <c r="H10215" s="11">
        <v>3926.0024629608101</v>
      </c>
      <c r="I10215" s="10">
        <v>4276884.2175061498</v>
      </c>
      <c r="J10215" s="33">
        <f t="shared" si="636"/>
        <v>9.1795855657978538E-4</v>
      </c>
      <c r="K10215" s="33">
        <f t="shared" si="637"/>
        <v>9.1753736151367615E-4</v>
      </c>
      <c r="L10215" s="33">
        <f t="shared" si="638"/>
        <v>0.99447216112623227</v>
      </c>
      <c r="M10215" s="33">
        <f t="shared" si="639"/>
        <v>0.99355969576341374</v>
      </c>
    </row>
    <row r="10216" spans="1:13" ht="27.6">
      <c r="A10216" t="s">
        <v>164</v>
      </c>
      <c r="B10216" t="s">
        <v>112</v>
      </c>
      <c r="C10216" s="14" t="s">
        <v>384</v>
      </c>
      <c r="D10216" t="s">
        <v>112</v>
      </c>
      <c r="E10216" t="s">
        <v>483</v>
      </c>
      <c r="F10216" s="20">
        <v>2046</v>
      </c>
      <c r="G10216" s="20">
        <v>44</v>
      </c>
      <c r="H10216" s="11">
        <v>4410.5006660577701</v>
      </c>
      <c r="I10216" s="10">
        <v>4248189.7453461699</v>
      </c>
      <c r="J10216" s="33">
        <f t="shared" si="636"/>
        <v>1.0382070788832842E-3</v>
      </c>
      <c r="K10216" s="33">
        <f t="shared" si="637"/>
        <v>1.0376683283749299E-3</v>
      </c>
      <c r="L10216" s="33">
        <f t="shared" si="638"/>
        <v>0.99355969576341374</v>
      </c>
      <c r="M10216" s="33">
        <f t="shared" si="639"/>
        <v>0.99252871033477019</v>
      </c>
    </row>
    <row r="10217" spans="1:13" ht="27.6">
      <c r="A10217" t="s">
        <v>164</v>
      </c>
      <c r="B10217" t="s">
        <v>112</v>
      </c>
      <c r="C10217" s="14" t="s">
        <v>384</v>
      </c>
      <c r="D10217" t="s">
        <v>112</v>
      </c>
      <c r="E10217" t="s">
        <v>483</v>
      </c>
      <c r="F10217" s="20">
        <v>2046</v>
      </c>
      <c r="G10217" s="20">
        <v>45</v>
      </c>
      <c r="H10217" s="11">
        <v>5615.3597928917598</v>
      </c>
      <c r="I10217" s="10">
        <v>4221927.9306298196</v>
      </c>
      <c r="J10217" s="33">
        <f t="shared" si="636"/>
        <v>1.3300463402401259E-3</v>
      </c>
      <c r="K10217" s="33">
        <f t="shared" si="637"/>
        <v>1.3291622206232923E-3</v>
      </c>
      <c r="L10217" s="33">
        <f t="shared" si="638"/>
        <v>0.99252871033477019</v>
      </c>
      <c r="M10217" s="33">
        <f t="shared" si="639"/>
        <v>0.99120947867010922</v>
      </c>
    </row>
    <row r="10218" spans="1:13" ht="27.6">
      <c r="A10218" t="s">
        <v>164</v>
      </c>
      <c r="B10218" t="s">
        <v>112</v>
      </c>
      <c r="C10218" s="14" t="s">
        <v>384</v>
      </c>
      <c r="D10218" t="s">
        <v>112</v>
      </c>
      <c r="E10218" t="s">
        <v>483</v>
      </c>
      <c r="F10218" s="20">
        <v>2046</v>
      </c>
      <c r="G10218" s="20">
        <v>46</v>
      </c>
      <c r="H10218" s="11">
        <v>6174.7923091664397</v>
      </c>
      <c r="I10218" s="10">
        <v>4193747.7760802298</v>
      </c>
      <c r="J10218" s="33">
        <f t="shared" si="636"/>
        <v>1.4723804670336738E-3</v>
      </c>
      <c r="K10218" s="33">
        <f t="shared" si="637"/>
        <v>1.4712970467146702E-3</v>
      </c>
      <c r="L10218" s="33">
        <f t="shared" si="638"/>
        <v>0.99120947867010922</v>
      </c>
      <c r="M10218" s="33">
        <f t="shared" si="639"/>
        <v>0.98975111509146629</v>
      </c>
    </row>
    <row r="10219" spans="1:13" ht="27.6">
      <c r="A10219" t="s">
        <v>164</v>
      </c>
      <c r="B10219" t="s">
        <v>112</v>
      </c>
      <c r="C10219" s="14" t="s">
        <v>384</v>
      </c>
      <c r="D10219" t="s">
        <v>112</v>
      </c>
      <c r="E10219" t="s">
        <v>483</v>
      </c>
      <c r="F10219" s="20">
        <v>2046</v>
      </c>
      <c r="G10219" s="20">
        <v>47</v>
      </c>
      <c r="H10219" s="11">
        <v>6778.3346000596302</v>
      </c>
      <c r="I10219" s="10">
        <v>4204006.6807043403</v>
      </c>
      <c r="J10219" s="33">
        <f t="shared" si="636"/>
        <v>1.612351053382243E-3</v>
      </c>
      <c r="K10219" s="33">
        <f t="shared" si="637"/>
        <v>1.6110519137394474E-3</v>
      </c>
      <c r="L10219" s="33">
        <f t="shared" si="638"/>
        <v>0.98975111509146629</v>
      </c>
      <c r="M10219" s="33">
        <f t="shared" si="639"/>
        <v>0.98815657466337248</v>
      </c>
    </row>
    <row r="10220" spans="1:13" ht="27.6">
      <c r="A10220" t="s">
        <v>164</v>
      </c>
      <c r="B10220" t="s">
        <v>112</v>
      </c>
      <c r="C10220" s="14" t="s">
        <v>384</v>
      </c>
      <c r="D10220" t="s">
        <v>112</v>
      </c>
      <c r="E10220" t="s">
        <v>483</v>
      </c>
      <c r="F10220" s="20">
        <v>2046</v>
      </c>
      <c r="G10220" s="20">
        <v>48</v>
      </c>
      <c r="H10220" s="11">
        <v>7518.1617291291996</v>
      </c>
      <c r="I10220" s="10">
        <v>4251046.7638690704</v>
      </c>
      <c r="J10220" s="33">
        <f t="shared" si="636"/>
        <v>1.7685436427160306E-3</v>
      </c>
      <c r="K10220" s="33">
        <f t="shared" si="637"/>
        <v>1.7669806909265118E-3</v>
      </c>
      <c r="L10220" s="33">
        <f t="shared" si="638"/>
        <v>0.98815657466337248</v>
      </c>
      <c r="M10220" s="33">
        <f t="shared" si="639"/>
        <v>0.9864105210763302</v>
      </c>
    </row>
    <row r="10221" spans="1:13" ht="27.6">
      <c r="A10221" t="s">
        <v>164</v>
      </c>
      <c r="B10221" t="s">
        <v>112</v>
      </c>
      <c r="C10221" s="14" t="s">
        <v>384</v>
      </c>
      <c r="D10221" t="s">
        <v>112</v>
      </c>
      <c r="E10221" t="s">
        <v>483</v>
      </c>
      <c r="F10221" s="20">
        <v>2046</v>
      </c>
      <c r="G10221" s="20">
        <v>49</v>
      </c>
      <c r="H10221" s="11">
        <v>8681.0017914021901</v>
      </c>
      <c r="I10221" s="10">
        <v>4370139.6220534705</v>
      </c>
      <c r="J10221" s="33">
        <f t="shared" si="636"/>
        <v>1.9864357988917305E-3</v>
      </c>
      <c r="K10221" s="33">
        <f t="shared" si="637"/>
        <v>1.9844641410401431E-3</v>
      </c>
      <c r="L10221" s="33">
        <f t="shared" si="638"/>
        <v>0.9864105210763302</v>
      </c>
      <c r="M10221" s="33">
        <f t="shared" si="639"/>
        <v>0.9844530247689095</v>
      </c>
    </row>
    <row r="10222" spans="1:13" ht="27.6">
      <c r="A10222" t="s">
        <v>164</v>
      </c>
      <c r="B10222" t="s">
        <v>112</v>
      </c>
      <c r="C10222" s="14" t="s">
        <v>384</v>
      </c>
      <c r="D10222" t="s">
        <v>112</v>
      </c>
      <c r="E10222" t="s">
        <v>483</v>
      </c>
      <c r="F10222" s="20">
        <v>2046</v>
      </c>
      <c r="G10222" s="20">
        <v>50</v>
      </c>
      <c r="H10222" s="11">
        <v>9778.4720345318892</v>
      </c>
      <c r="I10222" s="10">
        <v>4314676.1225325903</v>
      </c>
      <c r="J10222" s="33">
        <f t="shared" si="636"/>
        <v>2.2663281685189867E-3</v>
      </c>
      <c r="K10222" s="33">
        <f t="shared" si="637"/>
        <v>2.263761985805357E-3</v>
      </c>
      <c r="L10222" s="33">
        <f t="shared" si="638"/>
        <v>0.9844530247689095</v>
      </c>
      <c r="M10222" s="33">
        <f t="shared" si="639"/>
        <v>0.9822244574346265</v>
      </c>
    </row>
    <row r="10223" spans="1:13" ht="27.6">
      <c r="A10223" t="s">
        <v>164</v>
      </c>
      <c r="B10223" t="s">
        <v>112</v>
      </c>
      <c r="C10223" s="14" t="s">
        <v>384</v>
      </c>
      <c r="D10223" t="s">
        <v>112</v>
      </c>
      <c r="E10223" t="s">
        <v>483</v>
      </c>
      <c r="F10223" s="20">
        <v>2046</v>
      </c>
      <c r="G10223" s="20">
        <v>51</v>
      </c>
      <c r="H10223" s="11">
        <v>10489.284877199099</v>
      </c>
      <c r="I10223" s="10">
        <v>4228447.2909735199</v>
      </c>
      <c r="J10223" s="33">
        <f t="shared" si="636"/>
        <v>2.4806469503807246E-3</v>
      </c>
      <c r="K10223" s="33">
        <f t="shared" si="637"/>
        <v>2.4775726883128346E-3</v>
      </c>
      <c r="L10223" s="33">
        <f t="shared" si="638"/>
        <v>0.9822244574346265</v>
      </c>
      <c r="M10223" s="33">
        <f t="shared" si="639"/>
        <v>0.97979092494509357</v>
      </c>
    </row>
    <row r="10224" spans="1:13" ht="27.6">
      <c r="A10224" t="s">
        <v>164</v>
      </c>
      <c r="B10224" t="s">
        <v>112</v>
      </c>
      <c r="C10224" s="14" t="s">
        <v>384</v>
      </c>
      <c r="D10224" t="s">
        <v>112</v>
      </c>
      <c r="E10224" t="s">
        <v>483</v>
      </c>
      <c r="F10224" s="20">
        <v>2046</v>
      </c>
      <c r="G10224" s="20">
        <v>52</v>
      </c>
      <c r="H10224" s="11">
        <v>11266.894882831</v>
      </c>
      <c r="I10224" s="10">
        <v>4156654.43393654</v>
      </c>
      <c r="J10224" s="33">
        <f t="shared" si="636"/>
        <v>2.7105680931384861E-3</v>
      </c>
      <c r="K10224" s="33">
        <f t="shared" si="637"/>
        <v>2.7068978203683702E-3</v>
      </c>
      <c r="L10224" s="33">
        <f t="shared" si="638"/>
        <v>0.97979092494509357</v>
      </c>
      <c r="M10224" s="33">
        <f t="shared" si="639"/>
        <v>0.97713873102594295</v>
      </c>
    </row>
    <row r="10225" spans="1:13" ht="27.6">
      <c r="A10225" t="s">
        <v>164</v>
      </c>
      <c r="B10225" t="s">
        <v>112</v>
      </c>
      <c r="C10225" s="14" t="s">
        <v>384</v>
      </c>
      <c r="D10225" t="s">
        <v>112</v>
      </c>
      <c r="E10225" t="s">
        <v>483</v>
      </c>
      <c r="F10225" s="20">
        <v>2046</v>
      </c>
      <c r="G10225" s="20">
        <v>53</v>
      </c>
      <c r="H10225" s="11">
        <v>12080.510514265699</v>
      </c>
      <c r="I10225" s="10">
        <v>4087000.3407311798</v>
      </c>
      <c r="J10225" s="33">
        <f t="shared" si="636"/>
        <v>2.9558379024026337E-3</v>
      </c>
      <c r="K10225" s="33">
        <f t="shared" si="637"/>
        <v>2.9514737145529546E-3</v>
      </c>
      <c r="L10225" s="33">
        <f t="shared" si="638"/>
        <v>0.97713873102594295</v>
      </c>
      <c r="M10225" s="33">
        <f t="shared" si="639"/>
        <v>0.9742547317458482</v>
      </c>
    </row>
    <row r="10226" spans="1:13" ht="27.6">
      <c r="A10226" t="s">
        <v>164</v>
      </c>
      <c r="B10226" t="s">
        <v>112</v>
      </c>
      <c r="C10226" s="14" t="s">
        <v>384</v>
      </c>
      <c r="D10226" t="s">
        <v>112</v>
      </c>
      <c r="E10226" t="s">
        <v>483</v>
      </c>
      <c r="F10226" s="20">
        <v>2046</v>
      </c>
      <c r="G10226" s="20">
        <v>54</v>
      </c>
      <c r="H10226" s="11">
        <v>13178.899944930699</v>
      </c>
      <c r="I10226" s="10">
        <v>4102277.1590437102</v>
      </c>
      <c r="J10226" s="33">
        <f t="shared" si="636"/>
        <v>3.2125815575081373E-3</v>
      </c>
      <c r="K10226" s="33">
        <f t="shared" si="637"/>
        <v>3.2074267389454736E-3</v>
      </c>
      <c r="L10226" s="33">
        <f t="shared" si="638"/>
        <v>0.9742547317458482</v>
      </c>
      <c r="M10226" s="33">
        <f t="shared" si="639"/>
        <v>0.97112988106870246</v>
      </c>
    </row>
    <row r="10227" spans="1:13" ht="27.6">
      <c r="A10227" t="s">
        <v>164</v>
      </c>
      <c r="B10227" t="s">
        <v>112</v>
      </c>
      <c r="C10227" s="14" t="s">
        <v>384</v>
      </c>
      <c r="D10227" t="s">
        <v>112</v>
      </c>
      <c r="E10227" t="s">
        <v>483</v>
      </c>
      <c r="F10227" s="20">
        <v>2046</v>
      </c>
      <c r="G10227" s="20">
        <v>55</v>
      </c>
      <c r="H10227" s="11">
        <v>14081.4435221238</v>
      </c>
      <c r="I10227" s="10">
        <v>4096638.8686517002</v>
      </c>
      <c r="J10227" s="33">
        <f t="shared" si="636"/>
        <v>3.4373162911375522E-3</v>
      </c>
      <c r="K10227" s="33">
        <f t="shared" si="637"/>
        <v>3.4314154824131027E-3</v>
      </c>
      <c r="L10227" s="33">
        <f t="shared" si="638"/>
        <v>0.97112988106870246</v>
      </c>
      <c r="M10227" s="33">
        <f t="shared" si="639"/>
        <v>0.96779753095936927</v>
      </c>
    </row>
    <row r="10228" spans="1:13" ht="27.6">
      <c r="A10228" t="s">
        <v>164</v>
      </c>
      <c r="B10228" t="s">
        <v>112</v>
      </c>
      <c r="C10228" s="14" t="s">
        <v>384</v>
      </c>
      <c r="D10228" t="s">
        <v>112</v>
      </c>
      <c r="E10228" t="s">
        <v>483</v>
      </c>
      <c r="F10228" s="20">
        <v>2046</v>
      </c>
      <c r="G10228" s="20">
        <v>56</v>
      </c>
      <c r="H10228" s="11">
        <v>20498.365539628699</v>
      </c>
      <c r="I10228" s="10">
        <v>6023024.2310763802</v>
      </c>
      <c r="J10228" s="33">
        <f t="shared" si="636"/>
        <v>3.4033343970069694E-3</v>
      </c>
      <c r="K10228" s="33">
        <f t="shared" si="637"/>
        <v>3.3975496188702881E-3</v>
      </c>
      <c r="L10228" s="33">
        <f t="shared" si="638"/>
        <v>0.96779753095936927</v>
      </c>
      <c r="M10228" s="33">
        <f t="shared" si="639"/>
        <v>0.96450939082691467</v>
      </c>
    </row>
    <row r="10229" spans="1:13" ht="27.6">
      <c r="A10229" t="s">
        <v>164</v>
      </c>
      <c r="B10229" t="s">
        <v>112</v>
      </c>
      <c r="C10229" s="14" t="s">
        <v>384</v>
      </c>
      <c r="D10229" t="s">
        <v>112</v>
      </c>
      <c r="E10229" t="s">
        <v>483</v>
      </c>
      <c r="F10229" s="20">
        <v>2046</v>
      </c>
      <c r="G10229" s="20">
        <v>57</v>
      </c>
      <c r="H10229" s="11">
        <v>16332.3787871042</v>
      </c>
      <c r="I10229" s="10">
        <v>4006890.9811059502</v>
      </c>
      <c r="J10229" s="33">
        <f t="shared" si="636"/>
        <v>4.0760726618512258E-3</v>
      </c>
      <c r="K10229" s="33">
        <f t="shared" si="637"/>
        <v>4.0677767530821196E-3</v>
      </c>
      <c r="L10229" s="33">
        <f t="shared" si="638"/>
        <v>0.96450939082691467</v>
      </c>
      <c r="M10229" s="33">
        <f t="shared" si="639"/>
        <v>0.96058598194877953</v>
      </c>
    </row>
    <row r="10230" spans="1:13" ht="27.6">
      <c r="A10230" t="s">
        <v>164</v>
      </c>
      <c r="B10230" t="s">
        <v>112</v>
      </c>
      <c r="C10230" s="14" t="s">
        <v>384</v>
      </c>
      <c r="D10230" t="s">
        <v>112</v>
      </c>
      <c r="E10230" t="s">
        <v>483</v>
      </c>
      <c r="F10230" s="20">
        <v>2046</v>
      </c>
      <c r="G10230" s="20">
        <v>58</v>
      </c>
      <c r="H10230" s="11">
        <v>17635.640014220699</v>
      </c>
      <c r="I10230" s="10">
        <v>3962672.8020796198</v>
      </c>
      <c r="J10230" s="33">
        <f t="shared" si="636"/>
        <v>4.4504406230475232E-3</v>
      </c>
      <c r="K10230" s="33">
        <f t="shared" si="637"/>
        <v>4.4405520870641757E-3</v>
      </c>
      <c r="L10230" s="33">
        <f t="shared" si="638"/>
        <v>0.96058598194877953</v>
      </c>
      <c r="M10230" s="33">
        <f t="shared" si="639"/>
        <v>0.95632044986183229</v>
      </c>
    </row>
    <row r="10231" spans="1:13" ht="27.6">
      <c r="A10231" t="s">
        <v>164</v>
      </c>
      <c r="B10231" t="s">
        <v>112</v>
      </c>
      <c r="C10231" s="14" t="s">
        <v>384</v>
      </c>
      <c r="D10231" t="s">
        <v>112</v>
      </c>
      <c r="E10231" t="s">
        <v>483</v>
      </c>
      <c r="F10231" s="20">
        <v>2046</v>
      </c>
      <c r="G10231" s="20">
        <v>59</v>
      </c>
      <c r="H10231" s="11">
        <v>18558.7546629096</v>
      </c>
      <c r="I10231" s="10">
        <v>3810849.6736850101</v>
      </c>
      <c r="J10231" s="33">
        <f t="shared" si="636"/>
        <v>4.8699781550196079E-3</v>
      </c>
      <c r="K10231" s="33">
        <f t="shared" si="637"/>
        <v>4.8581390379486278E-3</v>
      </c>
      <c r="L10231" s="33">
        <f t="shared" si="638"/>
        <v>0.95632044986183229</v>
      </c>
      <c r="M10231" s="33">
        <f t="shared" si="639"/>
        <v>0.95167451215156995</v>
      </c>
    </row>
    <row r="10232" spans="1:13" ht="27.6">
      <c r="A10232" t="s">
        <v>164</v>
      </c>
      <c r="B10232" t="s">
        <v>112</v>
      </c>
      <c r="C10232" s="14" t="s">
        <v>384</v>
      </c>
      <c r="D10232" t="s">
        <v>112</v>
      </c>
      <c r="E10232" t="s">
        <v>483</v>
      </c>
      <c r="F10232" s="20">
        <v>2046</v>
      </c>
      <c r="G10232" s="20">
        <v>60</v>
      </c>
      <c r="H10232" s="11">
        <v>19714.0042930444</v>
      </c>
      <c r="I10232" s="10">
        <v>3746609.8653834299</v>
      </c>
      <c r="J10232" s="33">
        <f t="shared" si="636"/>
        <v>5.2618246898858412E-3</v>
      </c>
      <c r="K10232" s="33">
        <f t="shared" si="637"/>
        <v>5.2480055389597657E-3</v>
      </c>
      <c r="L10232" s="33">
        <f t="shared" si="638"/>
        <v>0.95167451215156995</v>
      </c>
      <c r="M10232" s="33">
        <f t="shared" si="639"/>
        <v>0.94668011904051164</v>
      </c>
    </row>
    <row r="10233" spans="1:13" ht="27.6">
      <c r="A10233" t="s">
        <v>164</v>
      </c>
      <c r="B10233" t="s">
        <v>112</v>
      </c>
      <c r="C10233" s="14" t="s">
        <v>384</v>
      </c>
      <c r="D10233" t="s">
        <v>112</v>
      </c>
      <c r="E10233" t="s">
        <v>483</v>
      </c>
      <c r="F10233" s="20">
        <v>2046</v>
      </c>
      <c r="G10233" s="20">
        <v>61</v>
      </c>
      <c r="H10233" s="11">
        <v>21725.908798997101</v>
      </c>
      <c r="I10233" s="10">
        <v>3763511.8329519401</v>
      </c>
      <c r="J10233" s="33">
        <f t="shared" si="636"/>
        <v>5.7727754723056668E-3</v>
      </c>
      <c r="K10233" s="33">
        <f t="shared" si="637"/>
        <v>5.7561450206553566E-3</v>
      </c>
      <c r="L10233" s="33">
        <f t="shared" si="638"/>
        <v>0.94668011904051164</v>
      </c>
      <c r="M10233" s="33">
        <f t="shared" si="639"/>
        <v>0.94123089098714319</v>
      </c>
    </row>
    <row r="10234" spans="1:13" ht="27.6">
      <c r="A10234" t="s">
        <v>164</v>
      </c>
      <c r="B10234" t="s">
        <v>112</v>
      </c>
      <c r="C10234" s="14" t="s">
        <v>384</v>
      </c>
      <c r="D10234" t="s">
        <v>112</v>
      </c>
      <c r="E10234" t="s">
        <v>483</v>
      </c>
      <c r="F10234" s="20">
        <v>2046</v>
      </c>
      <c r="G10234" s="20">
        <v>62</v>
      </c>
      <c r="H10234" s="11">
        <v>24064.749478950402</v>
      </c>
      <c r="I10234" s="10">
        <v>3798395.85959019</v>
      </c>
      <c r="J10234" s="33">
        <f t="shared" si="636"/>
        <v>6.3355032936316313E-3</v>
      </c>
      <c r="K10234" s="33">
        <f t="shared" si="637"/>
        <v>6.3154763086361587E-3</v>
      </c>
      <c r="L10234" s="33">
        <f t="shared" si="638"/>
        <v>0.94123089098714319</v>
      </c>
      <c r="M10234" s="33">
        <f t="shared" si="639"/>
        <v>0.93528656959415735</v>
      </c>
    </row>
    <row r="10235" spans="1:13" ht="27.6">
      <c r="A10235" t="s">
        <v>164</v>
      </c>
      <c r="B10235" t="s">
        <v>112</v>
      </c>
      <c r="C10235" s="14" t="s">
        <v>384</v>
      </c>
      <c r="D10235" t="s">
        <v>112</v>
      </c>
      <c r="E10235" t="s">
        <v>483</v>
      </c>
      <c r="F10235" s="20">
        <v>2046</v>
      </c>
      <c r="G10235" s="20">
        <v>63</v>
      </c>
      <c r="H10235" s="11">
        <v>25954.394049883798</v>
      </c>
      <c r="I10235" s="10">
        <v>3732956.94331815</v>
      </c>
      <c r="J10235" s="33">
        <f t="shared" si="636"/>
        <v>6.9527708044801236E-3</v>
      </c>
      <c r="K10235" s="33">
        <f t="shared" si="637"/>
        <v>6.9286562136575691E-3</v>
      </c>
      <c r="L10235" s="33">
        <f t="shared" si="638"/>
        <v>0.93528656959415735</v>
      </c>
      <c r="M10235" s="33">
        <f t="shared" si="639"/>
        <v>0.92880629049218832</v>
      </c>
    </row>
    <row r="10236" spans="1:13" ht="27.6">
      <c r="A10236" t="s">
        <v>164</v>
      </c>
      <c r="B10236" t="s">
        <v>112</v>
      </c>
      <c r="C10236" s="14" t="s">
        <v>384</v>
      </c>
      <c r="D10236" t="s">
        <v>112</v>
      </c>
      <c r="E10236" t="s">
        <v>483</v>
      </c>
      <c r="F10236" s="20">
        <v>2046</v>
      </c>
      <c r="G10236" s="20">
        <v>64</v>
      </c>
      <c r="H10236" s="11">
        <v>27233.432293547499</v>
      </c>
      <c r="I10236" s="10">
        <v>3566923.57171292</v>
      </c>
      <c r="J10236" s="33">
        <f t="shared" si="636"/>
        <v>7.6349918202675057E-3</v>
      </c>
      <c r="K10236" s="33">
        <f t="shared" si="637"/>
        <v>7.6059193067391506E-3</v>
      </c>
      <c r="L10236" s="33">
        <f t="shared" si="638"/>
        <v>0.92880629049218832</v>
      </c>
      <c r="M10236" s="33">
        <f t="shared" si="639"/>
        <v>0.921741864795113</v>
      </c>
    </row>
    <row r="10237" spans="1:13" ht="27.6">
      <c r="A10237" t="s">
        <v>164</v>
      </c>
      <c r="B10237" t="s">
        <v>112</v>
      </c>
      <c r="C10237" s="14" t="s">
        <v>384</v>
      </c>
      <c r="D10237" t="s">
        <v>112</v>
      </c>
      <c r="E10237" t="s">
        <v>483</v>
      </c>
      <c r="F10237" s="20">
        <v>2046</v>
      </c>
      <c r="G10237" s="20">
        <v>65</v>
      </c>
      <c r="H10237" s="11">
        <v>27547.805745583999</v>
      </c>
      <c r="I10237" s="10">
        <v>3453589.1035451498</v>
      </c>
      <c r="J10237" s="33">
        <f t="shared" si="636"/>
        <v>7.9765730431874057E-3</v>
      </c>
      <c r="K10237" s="33">
        <f t="shared" si="637"/>
        <v>7.9448446018870467E-3</v>
      </c>
      <c r="L10237" s="33">
        <f t="shared" si="638"/>
        <v>0.921741864795113</v>
      </c>
      <c r="M10237" s="33">
        <f t="shared" si="639"/>
        <v>0.91441876891626228</v>
      </c>
    </row>
    <row r="10238" spans="1:13" ht="27.6">
      <c r="A10238" t="s">
        <v>164</v>
      </c>
      <c r="B10238" t="s">
        <v>112</v>
      </c>
      <c r="C10238" s="14" t="s">
        <v>384</v>
      </c>
      <c r="D10238" t="s">
        <v>112</v>
      </c>
      <c r="E10238" t="s">
        <v>483</v>
      </c>
      <c r="F10238" s="20">
        <v>2046</v>
      </c>
      <c r="G10238" s="20">
        <v>66</v>
      </c>
      <c r="H10238" s="11">
        <v>29359.0828612976</v>
      </c>
      <c r="I10238" s="10">
        <v>3352012.5401036502</v>
      </c>
      <c r="J10238" s="33">
        <f t="shared" si="636"/>
        <v>8.7586435044750052E-3</v>
      </c>
      <c r="K10238" s="33">
        <f t="shared" si="637"/>
        <v>8.7203983265328189E-3</v>
      </c>
      <c r="L10238" s="33">
        <f t="shared" si="638"/>
        <v>0.91441876891626228</v>
      </c>
      <c r="M10238" s="33">
        <f t="shared" si="639"/>
        <v>0.90644467301405474</v>
      </c>
    </row>
    <row r="10239" spans="1:13" ht="27.6">
      <c r="A10239" t="s">
        <v>164</v>
      </c>
      <c r="B10239" t="s">
        <v>112</v>
      </c>
      <c r="C10239" s="14" t="s">
        <v>384</v>
      </c>
      <c r="D10239" t="s">
        <v>112</v>
      </c>
      <c r="E10239" t="s">
        <v>483</v>
      </c>
      <c r="F10239" s="20">
        <v>2046</v>
      </c>
      <c r="G10239" s="20">
        <v>67</v>
      </c>
      <c r="H10239" s="11">
        <v>31193.931330510601</v>
      </c>
      <c r="I10239" s="10">
        <v>3242585.4088626001</v>
      </c>
      <c r="J10239" s="33">
        <f t="shared" si="636"/>
        <v>9.6200800895642341E-3</v>
      </c>
      <c r="K10239" s="33">
        <f t="shared" si="637"/>
        <v>9.5739551461475614E-3</v>
      </c>
      <c r="L10239" s="33">
        <f t="shared" si="638"/>
        <v>0.90644467301405474</v>
      </c>
      <c r="M10239" s="33">
        <f t="shared" si="639"/>
        <v>0.89776641237215382</v>
      </c>
    </row>
    <row r="10240" spans="1:13" ht="27.6">
      <c r="A10240" t="s">
        <v>164</v>
      </c>
      <c r="B10240" t="s">
        <v>112</v>
      </c>
      <c r="C10240" s="14" t="s">
        <v>384</v>
      </c>
      <c r="D10240" t="s">
        <v>112</v>
      </c>
      <c r="E10240" t="s">
        <v>483</v>
      </c>
      <c r="F10240" s="20">
        <v>2046</v>
      </c>
      <c r="G10240" s="20">
        <v>68</v>
      </c>
      <c r="H10240" s="11">
        <v>32934.803345843997</v>
      </c>
      <c r="I10240" s="10">
        <v>3114861.14426217</v>
      </c>
      <c r="J10240" s="33">
        <f t="shared" si="636"/>
        <v>1.0573441903345389E-2</v>
      </c>
      <c r="K10240" s="33">
        <f t="shared" si="637"/>
        <v>1.0517739561190953E-2</v>
      </c>
      <c r="L10240" s="33">
        <f t="shared" si="638"/>
        <v>0.89776641237215382</v>
      </c>
      <c r="M10240" s="33">
        <f t="shared" si="639"/>
        <v>0.8883239390600387</v>
      </c>
    </row>
    <row r="10241" spans="1:13" ht="27.6">
      <c r="A10241" t="s">
        <v>164</v>
      </c>
      <c r="B10241" t="s">
        <v>112</v>
      </c>
      <c r="C10241" s="14" t="s">
        <v>384</v>
      </c>
      <c r="D10241" t="s">
        <v>112</v>
      </c>
      <c r="E10241" t="s">
        <v>483</v>
      </c>
      <c r="F10241" s="20">
        <v>2046</v>
      </c>
      <c r="G10241" s="20">
        <v>69</v>
      </c>
      <c r="H10241" s="11">
        <v>34900.380188812298</v>
      </c>
      <c r="I10241" s="10">
        <v>2997826.9690156202</v>
      </c>
      <c r="J10241" s="33">
        <f t="shared" si="636"/>
        <v>1.1641892794190301E-2</v>
      </c>
      <c r="K10241" s="33">
        <f t="shared" si="637"/>
        <v>1.157438817473444E-2</v>
      </c>
      <c r="L10241" s="33">
        <f t="shared" si="638"/>
        <v>0.8883239390600387</v>
      </c>
      <c r="M10241" s="33">
        <f t="shared" si="639"/>
        <v>0.87804213296444866</v>
      </c>
    </row>
    <row r="10242" spans="1:13" ht="27.6">
      <c r="A10242" t="s">
        <v>164</v>
      </c>
      <c r="B10242" t="s">
        <v>112</v>
      </c>
      <c r="C10242" s="14" t="s">
        <v>384</v>
      </c>
      <c r="D10242" t="s">
        <v>112</v>
      </c>
      <c r="E10242" t="s">
        <v>483</v>
      </c>
      <c r="F10242" s="20">
        <v>2047</v>
      </c>
      <c r="G10242" s="20">
        <v>30</v>
      </c>
      <c r="H10242" s="11">
        <v>620.22668725956601</v>
      </c>
      <c r="I10242" s="10">
        <v>4320502.1403575502</v>
      </c>
      <c r="J10242" s="33">
        <f t="shared" ref="J10242:J10305" si="640">IF(I10242&gt;0,H10242/I10242,0)</f>
        <v>1.435543062150267E-4</v>
      </c>
      <c r="K10242" s="33">
        <f t="shared" ref="K10242:K10305" si="641">1-EXP(-J10242)</f>
        <v>1.4354400278859814E-4</v>
      </c>
      <c r="L10242" s="33">
        <f t="shared" ref="L10242:L10305" si="642">IF(G10242=30,1,M10241)</f>
        <v>1</v>
      </c>
      <c r="M10242" s="33">
        <f t="shared" ref="M10242:M10305" si="643">L10242*(1-K10242)</f>
        <v>0.9998564559972114</v>
      </c>
    </row>
    <row r="10243" spans="1:13" ht="27.6">
      <c r="A10243" t="s">
        <v>164</v>
      </c>
      <c r="B10243" t="s">
        <v>112</v>
      </c>
      <c r="C10243" s="14" t="s">
        <v>384</v>
      </c>
      <c r="D10243" t="s">
        <v>112</v>
      </c>
      <c r="E10243" t="s">
        <v>483</v>
      </c>
      <c r="F10243" s="20">
        <v>2047</v>
      </c>
      <c r="G10243" s="20">
        <v>31</v>
      </c>
      <c r="H10243" s="11">
        <v>938.945085385781</v>
      </c>
      <c r="I10243" s="10">
        <v>4583251.9925438398</v>
      </c>
      <c r="J10243" s="33">
        <f t="shared" si="640"/>
        <v>2.0486438164719781E-4</v>
      </c>
      <c r="K10243" s="33">
        <f t="shared" si="641"/>
        <v>2.0484339837267829E-4</v>
      </c>
      <c r="L10243" s="33">
        <f t="shared" si="642"/>
        <v>0.9998564559972114</v>
      </c>
      <c r="M10243" s="33">
        <f t="shared" si="643"/>
        <v>0.99965164200288004</v>
      </c>
    </row>
    <row r="10244" spans="1:13" ht="27.6">
      <c r="A10244" t="s">
        <v>164</v>
      </c>
      <c r="B10244" t="s">
        <v>112</v>
      </c>
      <c r="C10244" s="14" t="s">
        <v>384</v>
      </c>
      <c r="D10244" t="s">
        <v>112</v>
      </c>
      <c r="E10244" t="s">
        <v>483</v>
      </c>
      <c r="F10244" s="20">
        <v>2047</v>
      </c>
      <c r="G10244" s="20">
        <v>32</v>
      </c>
      <c r="H10244" s="11">
        <v>1033.52344198521</v>
      </c>
      <c r="I10244" s="10">
        <v>4632029.8384253299</v>
      </c>
      <c r="J10244" s="33">
        <f t="shared" si="640"/>
        <v>2.2312538520618831E-4</v>
      </c>
      <c r="K10244" s="33">
        <f t="shared" si="641"/>
        <v>2.2310049458873493E-4</v>
      </c>
      <c r="L10244" s="33">
        <f t="shared" si="642"/>
        <v>0.99965164200288004</v>
      </c>
      <c r="M10244" s="33">
        <f t="shared" si="643"/>
        <v>0.99942861922713278</v>
      </c>
    </row>
    <row r="10245" spans="1:13" ht="27.6">
      <c r="A10245" t="s">
        <v>164</v>
      </c>
      <c r="B10245" t="s">
        <v>112</v>
      </c>
      <c r="C10245" s="14" t="s">
        <v>384</v>
      </c>
      <c r="D10245" t="s">
        <v>112</v>
      </c>
      <c r="E10245" t="s">
        <v>483</v>
      </c>
      <c r="F10245" s="20">
        <v>2047</v>
      </c>
      <c r="G10245" s="20">
        <v>33</v>
      </c>
      <c r="H10245" s="11">
        <v>1110.2934293044</v>
      </c>
      <c r="I10245" s="10">
        <v>4698255.5032347403</v>
      </c>
      <c r="J10245" s="33">
        <f t="shared" si="640"/>
        <v>2.3632035944830268E-4</v>
      </c>
      <c r="K10245" s="33">
        <f t="shared" si="641"/>
        <v>2.3629243799172528E-4</v>
      </c>
      <c r="L10245" s="33">
        <f t="shared" si="642"/>
        <v>0.99942861922713278</v>
      </c>
      <c r="M10245" s="33">
        <f t="shared" si="643"/>
        <v>0.99919246180209687</v>
      </c>
    </row>
    <row r="10246" spans="1:13" ht="27.6">
      <c r="A10246" t="s">
        <v>164</v>
      </c>
      <c r="B10246" t="s">
        <v>112</v>
      </c>
      <c r="C10246" s="14" t="s">
        <v>384</v>
      </c>
      <c r="D10246" t="s">
        <v>112</v>
      </c>
      <c r="E10246" t="s">
        <v>483</v>
      </c>
      <c r="F10246" s="20">
        <v>2047</v>
      </c>
      <c r="G10246" s="20">
        <v>34</v>
      </c>
      <c r="H10246" s="11">
        <v>1199.6095748844</v>
      </c>
      <c r="I10246" s="10">
        <v>4765792.0114201</v>
      </c>
      <c r="J10246" s="33">
        <f t="shared" si="640"/>
        <v>2.5171253214781883E-4</v>
      </c>
      <c r="K10246" s="33">
        <f t="shared" si="641"/>
        <v>2.5168085520632655E-4</v>
      </c>
      <c r="L10246" s="33">
        <f t="shared" si="642"/>
        <v>0.99919246180209687</v>
      </c>
      <c r="M10246" s="33">
        <f t="shared" si="643"/>
        <v>0.99894098418879484</v>
      </c>
    </row>
    <row r="10247" spans="1:13" ht="27.6">
      <c r="A10247" t="s">
        <v>164</v>
      </c>
      <c r="B10247" t="s">
        <v>112</v>
      </c>
      <c r="C10247" s="14" t="s">
        <v>384</v>
      </c>
      <c r="D10247" t="s">
        <v>112</v>
      </c>
      <c r="E10247" t="s">
        <v>483</v>
      </c>
      <c r="F10247" s="20">
        <v>2047</v>
      </c>
      <c r="G10247" s="20">
        <v>35</v>
      </c>
      <c r="H10247" s="11">
        <v>1657.77519003405</v>
      </c>
      <c r="I10247" s="10">
        <v>4877377.3184851501</v>
      </c>
      <c r="J10247" s="33">
        <f t="shared" si="640"/>
        <v>3.3989069981342626E-4</v>
      </c>
      <c r="K10247" s="33">
        <f t="shared" si="641"/>
        <v>3.3983294351336291E-4</v>
      </c>
      <c r="L10247" s="33">
        <f t="shared" si="642"/>
        <v>0.99894098418879484</v>
      </c>
      <c r="M10247" s="33">
        <f t="shared" si="643"/>
        <v>0.99860151113374185</v>
      </c>
    </row>
    <row r="10248" spans="1:13" ht="27.6">
      <c r="A10248" t="s">
        <v>164</v>
      </c>
      <c r="B10248" t="s">
        <v>112</v>
      </c>
      <c r="C10248" s="14" t="s">
        <v>384</v>
      </c>
      <c r="D10248" t="s">
        <v>112</v>
      </c>
      <c r="E10248" t="s">
        <v>483</v>
      </c>
      <c r="F10248" s="20">
        <v>2047</v>
      </c>
      <c r="G10248" s="20">
        <v>36</v>
      </c>
      <c r="H10248" s="11">
        <v>1932.67919011053</v>
      </c>
      <c r="I10248" s="10">
        <v>4847989.3268647101</v>
      </c>
      <c r="J10248" s="33">
        <f t="shared" si="640"/>
        <v>3.9865582611759413E-4</v>
      </c>
      <c r="K10248" s="33">
        <f t="shared" si="641"/>
        <v>3.9857637344220542E-4</v>
      </c>
      <c r="L10248" s="33">
        <f t="shared" si="642"/>
        <v>0.99860151113374185</v>
      </c>
      <c r="M10248" s="33">
        <f t="shared" si="643"/>
        <v>0.99820349216492021</v>
      </c>
    </row>
    <row r="10249" spans="1:13" ht="27.6">
      <c r="A10249" t="s">
        <v>164</v>
      </c>
      <c r="B10249" t="s">
        <v>112</v>
      </c>
      <c r="C10249" s="14" t="s">
        <v>384</v>
      </c>
      <c r="D10249" t="s">
        <v>112</v>
      </c>
      <c r="E10249" t="s">
        <v>483</v>
      </c>
      <c r="F10249" s="20">
        <v>2047</v>
      </c>
      <c r="G10249" s="20">
        <v>37</v>
      </c>
      <c r="H10249" s="11">
        <v>2018.64647941206</v>
      </c>
      <c r="I10249" s="10">
        <v>4713437.5187318902</v>
      </c>
      <c r="J10249" s="33">
        <f t="shared" si="640"/>
        <v>4.2827479337313024E-4</v>
      </c>
      <c r="K10249" s="33">
        <f t="shared" si="641"/>
        <v>4.281830968146938E-4</v>
      </c>
      <c r="L10249" s="33">
        <f t="shared" si="642"/>
        <v>0.99820349216492021</v>
      </c>
      <c r="M10249" s="33">
        <f t="shared" si="643"/>
        <v>0.99777607830239379</v>
      </c>
    </row>
    <row r="10250" spans="1:13" ht="27.6">
      <c r="A10250" t="s">
        <v>164</v>
      </c>
      <c r="B10250" t="s">
        <v>112</v>
      </c>
      <c r="C10250" s="14" t="s">
        <v>384</v>
      </c>
      <c r="D10250" t="s">
        <v>112</v>
      </c>
      <c r="E10250" t="s">
        <v>483</v>
      </c>
      <c r="F10250" s="20">
        <v>2047</v>
      </c>
      <c r="G10250" s="20">
        <v>38</v>
      </c>
      <c r="H10250" s="11">
        <v>2143.19857631378</v>
      </c>
      <c r="I10250" s="10">
        <v>4641180.6757753398</v>
      </c>
      <c r="J10250" s="33">
        <f t="shared" si="640"/>
        <v>4.617787425299371E-4</v>
      </c>
      <c r="K10250" s="33">
        <f t="shared" si="641"/>
        <v>4.6167213913606009E-4</v>
      </c>
      <c r="L10250" s="33">
        <f t="shared" si="642"/>
        <v>0.99777607830239379</v>
      </c>
      <c r="M10250" s="33">
        <f t="shared" si="643"/>
        <v>0.99731543288594515</v>
      </c>
    </row>
    <row r="10251" spans="1:13" ht="27.6">
      <c r="A10251" t="s">
        <v>164</v>
      </c>
      <c r="B10251" t="s">
        <v>112</v>
      </c>
      <c r="C10251" s="14" t="s">
        <v>384</v>
      </c>
      <c r="D10251" t="s">
        <v>112</v>
      </c>
      <c r="E10251" t="s">
        <v>483</v>
      </c>
      <c r="F10251" s="20">
        <v>2047</v>
      </c>
      <c r="G10251" s="20">
        <v>39</v>
      </c>
      <c r="H10251" s="11">
        <v>2295.4797414454401</v>
      </c>
      <c r="I10251" s="10">
        <v>4596445.8215041701</v>
      </c>
      <c r="J10251" s="33">
        <f t="shared" si="640"/>
        <v>4.9940319772859905E-4</v>
      </c>
      <c r="K10251" s="33">
        <f t="shared" si="641"/>
        <v>4.9927851670783507E-4</v>
      </c>
      <c r="L10251" s="33">
        <f t="shared" si="642"/>
        <v>0.99731543288594515</v>
      </c>
      <c r="M10251" s="33">
        <f t="shared" si="643"/>
        <v>0.99681749471592407</v>
      </c>
    </row>
    <row r="10252" spans="1:13" ht="27.6">
      <c r="A10252" t="s">
        <v>164</v>
      </c>
      <c r="B10252" t="s">
        <v>112</v>
      </c>
      <c r="C10252" s="14" t="s">
        <v>384</v>
      </c>
      <c r="D10252" t="s">
        <v>112</v>
      </c>
      <c r="E10252" t="s">
        <v>483</v>
      </c>
      <c r="F10252" s="20">
        <v>2047</v>
      </c>
      <c r="G10252" s="20">
        <v>40</v>
      </c>
      <c r="H10252" s="11">
        <v>3175.2207420254399</v>
      </c>
      <c r="I10252" s="10">
        <v>4618807.0976039404</v>
      </c>
      <c r="J10252" s="33">
        <f t="shared" si="640"/>
        <v>6.8745472043476815E-4</v>
      </c>
      <c r="K10252" s="33">
        <f t="shared" si="641"/>
        <v>6.8721847757702292E-4</v>
      </c>
      <c r="L10252" s="33">
        <f t="shared" si="642"/>
        <v>0.99681749471592407</v>
      </c>
      <c r="M10252" s="33">
        <f t="shared" si="643"/>
        <v>0.99613246331478322</v>
      </c>
    </row>
    <row r="10253" spans="1:13" ht="27.6">
      <c r="A10253" t="s">
        <v>164</v>
      </c>
      <c r="B10253" t="s">
        <v>112</v>
      </c>
      <c r="C10253" s="14" t="s">
        <v>384</v>
      </c>
      <c r="D10253" t="s">
        <v>112</v>
      </c>
      <c r="E10253" t="s">
        <v>483</v>
      </c>
      <c r="F10253" s="20">
        <v>2047</v>
      </c>
      <c r="G10253" s="20">
        <v>41</v>
      </c>
      <c r="H10253" s="11">
        <v>3512.6216378242498</v>
      </c>
      <c r="I10253" s="10">
        <v>4532495.1092282999</v>
      </c>
      <c r="J10253" s="33">
        <f t="shared" si="640"/>
        <v>7.749863051528602E-4</v>
      </c>
      <c r="K10253" s="33">
        <f t="shared" si="641"/>
        <v>7.7468608082786883E-4</v>
      </c>
      <c r="L10253" s="33">
        <f t="shared" si="642"/>
        <v>0.99613246331478322</v>
      </c>
      <c r="M10253" s="33">
        <f t="shared" si="643"/>
        <v>0.99536077336079243</v>
      </c>
    </row>
    <row r="10254" spans="1:13" ht="27.6">
      <c r="A10254" t="s">
        <v>164</v>
      </c>
      <c r="B10254" t="s">
        <v>112</v>
      </c>
      <c r="C10254" s="14" t="s">
        <v>384</v>
      </c>
      <c r="D10254" t="s">
        <v>112</v>
      </c>
      <c r="E10254" t="s">
        <v>483</v>
      </c>
      <c r="F10254" s="20">
        <v>2047</v>
      </c>
      <c r="G10254" s="20">
        <v>42</v>
      </c>
      <c r="H10254" s="11">
        <v>3755.08556228004</v>
      </c>
      <c r="I10254" s="10">
        <v>4467950.13305113</v>
      </c>
      <c r="J10254" s="33">
        <f t="shared" si="640"/>
        <v>8.4044930011690166E-4</v>
      </c>
      <c r="K10254" s="33">
        <f t="shared" si="641"/>
        <v>8.4009622152569907E-4</v>
      </c>
      <c r="L10254" s="33">
        <f t="shared" si="642"/>
        <v>0.99536077336079243</v>
      </c>
      <c r="M10254" s="33">
        <f t="shared" si="643"/>
        <v>0.99452457453603715</v>
      </c>
    </row>
    <row r="10255" spans="1:13" ht="27.6">
      <c r="A10255" t="s">
        <v>164</v>
      </c>
      <c r="B10255" t="s">
        <v>112</v>
      </c>
      <c r="C10255" s="14" t="s">
        <v>384</v>
      </c>
      <c r="D10255" t="s">
        <v>112</v>
      </c>
      <c r="E10255" t="s">
        <v>483</v>
      </c>
      <c r="F10255" s="20">
        <v>2047</v>
      </c>
      <c r="G10255" s="20">
        <v>43</v>
      </c>
      <c r="H10255" s="11">
        <v>3961.2215145217401</v>
      </c>
      <c r="I10255" s="10">
        <v>4336371.0369028496</v>
      </c>
      <c r="J10255" s="33">
        <f t="shared" si="640"/>
        <v>9.1348767917031129E-4</v>
      </c>
      <c r="K10255" s="33">
        <f t="shared" si="641"/>
        <v>9.1307057631606625E-4</v>
      </c>
      <c r="L10255" s="33">
        <f t="shared" si="642"/>
        <v>0.99452457453603715</v>
      </c>
      <c r="M10255" s="33">
        <f t="shared" si="643"/>
        <v>0.99361650340960506</v>
      </c>
    </row>
    <row r="10256" spans="1:13" ht="27.6">
      <c r="A10256" t="s">
        <v>164</v>
      </c>
      <c r="B10256" t="s">
        <v>112</v>
      </c>
      <c r="C10256" s="14" t="s">
        <v>384</v>
      </c>
      <c r="D10256" t="s">
        <v>112</v>
      </c>
      <c r="E10256" t="s">
        <v>483</v>
      </c>
      <c r="F10256" s="20">
        <v>2047</v>
      </c>
      <c r="G10256" s="20">
        <v>44</v>
      </c>
      <c r="H10256" s="11">
        <v>4246.01417474954</v>
      </c>
      <c r="I10256" s="10">
        <v>4266329.7809412396</v>
      </c>
      <c r="J10256" s="33">
        <f t="shared" si="640"/>
        <v>9.952381538149127E-4</v>
      </c>
      <c r="K10256" s="33">
        <f t="shared" si="641"/>
        <v>9.9474306857971762E-4</v>
      </c>
      <c r="L10256" s="33">
        <f t="shared" si="642"/>
        <v>0.99361650340960506</v>
      </c>
      <c r="M10256" s="33">
        <f t="shared" si="643"/>
        <v>0.99262811028001197</v>
      </c>
    </row>
    <row r="10257" spans="1:13" ht="27.6">
      <c r="A10257" t="s">
        <v>164</v>
      </c>
      <c r="B10257" t="s">
        <v>112</v>
      </c>
      <c r="C10257" s="14" t="s">
        <v>384</v>
      </c>
      <c r="D10257" t="s">
        <v>112</v>
      </c>
      <c r="E10257" t="s">
        <v>483</v>
      </c>
      <c r="F10257" s="20">
        <v>2047</v>
      </c>
      <c r="G10257" s="20">
        <v>45</v>
      </c>
      <c r="H10257" s="11">
        <v>5598.55894493508</v>
      </c>
      <c r="I10257" s="10">
        <v>4236614.00301468</v>
      </c>
      <c r="J10257" s="33">
        <f t="shared" si="640"/>
        <v>1.3214701506795924E-3</v>
      </c>
      <c r="K10257" s="33">
        <f t="shared" si="641"/>
        <v>1.3205973934832249E-3</v>
      </c>
      <c r="L10257" s="33">
        <f t="shared" si="642"/>
        <v>0.99262811028001197</v>
      </c>
      <c r="M10257" s="33">
        <f t="shared" si="643"/>
        <v>0.99131724818487799</v>
      </c>
    </row>
    <row r="10258" spans="1:13" ht="27.6">
      <c r="A10258" t="s">
        <v>164</v>
      </c>
      <c r="B10258" t="s">
        <v>112</v>
      </c>
      <c r="C10258" s="14" t="s">
        <v>384</v>
      </c>
      <c r="D10258" t="s">
        <v>112</v>
      </c>
      <c r="E10258" t="s">
        <v>483</v>
      </c>
      <c r="F10258" s="20">
        <v>2047</v>
      </c>
      <c r="G10258" s="20">
        <v>46</v>
      </c>
      <c r="H10258" s="11">
        <v>6154.7362444764904</v>
      </c>
      <c r="I10258" s="10">
        <v>4208548.4555932796</v>
      </c>
      <c r="J10258" s="33">
        <f t="shared" si="640"/>
        <v>1.4624368257651096E-3</v>
      </c>
      <c r="K10258" s="33">
        <f t="shared" si="641"/>
        <v>1.4613679861307238E-3</v>
      </c>
      <c r="L10258" s="33">
        <f t="shared" si="642"/>
        <v>0.99131724818487799</v>
      </c>
      <c r="M10258" s="33">
        <f t="shared" si="643"/>
        <v>0.98986856889428143</v>
      </c>
    </row>
    <row r="10259" spans="1:13" ht="27.6">
      <c r="A10259" t="s">
        <v>164</v>
      </c>
      <c r="B10259" t="s">
        <v>112</v>
      </c>
      <c r="C10259" s="14" t="s">
        <v>384</v>
      </c>
      <c r="D10259" t="s">
        <v>112</v>
      </c>
      <c r="E10259" t="s">
        <v>483</v>
      </c>
      <c r="F10259" s="20">
        <v>2047</v>
      </c>
      <c r="G10259" s="20">
        <v>47</v>
      </c>
      <c r="H10259" s="11">
        <v>6693.8288157946099</v>
      </c>
      <c r="I10259" s="10">
        <v>4180057.59398168</v>
      </c>
      <c r="J10259" s="33">
        <f t="shared" si="640"/>
        <v>1.6013723890867392E-3</v>
      </c>
      <c r="K10259" s="33">
        <f t="shared" si="641"/>
        <v>1.6000908764733923E-3</v>
      </c>
      <c r="L10259" s="33">
        <f t="shared" si="642"/>
        <v>0.98986856889428143</v>
      </c>
      <c r="M10259" s="33">
        <f t="shared" si="643"/>
        <v>0.98828468922828594</v>
      </c>
    </row>
    <row r="10260" spans="1:13" ht="27.6">
      <c r="A10260" t="s">
        <v>164</v>
      </c>
      <c r="B10260" t="s">
        <v>112</v>
      </c>
      <c r="C10260" s="14" t="s">
        <v>384</v>
      </c>
      <c r="D10260" t="s">
        <v>112</v>
      </c>
      <c r="E10260" t="s">
        <v>483</v>
      </c>
      <c r="F10260" s="20">
        <v>2047</v>
      </c>
      <c r="G10260" s="20">
        <v>48</v>
      </c>
      <c r="H10260" s="11">
        <v>7357.89908233388</v>
      </c>
      <c r="I10260" s="10">
        <v>4189014.0628778599</v>
      </c>
      <c r="J10260" s="33">
        <f t="shared" si="640"/>
        <v>1.7564751447215221E-3</v>
      </c>
      <c r="K10260" s="33">
        <f t="shared" si="641"/>
        <v>1.7549334450389642E-3</v>
      </c>
      <c r="L10260" s="33">
        <f t="shared" si="642"/>
        <v>0.98828468922828594</v>
      </c>
      <c r="M10260" s="33">
        <f t="shared" si="643"/>
        <v>0.98655031537393933</v>
      </c>
    </row>
    <row r="10261" spans="1:13" ht="27.6">
      <c r="A10261" t="s">
        <v>164</v>
      </c>
      <c r="B10261" t="s">
        <v>112</v>
      </c>
      <c r="C10261" s="14" t="s">
        <v>384</v>
      </c>
      <c r="D10261" t="s">
        <v>112</v>
      </c>
      <c r="E10261" t="s">
        <v>483</v>
      </c>
      <c r="F10261" s="20">
        <v>2047</v>
      </c>
      <c r="G10261" s="20">
        <v>49</v>
      </c>
      <c r="H10261" s="11">
        <v>8166.0307633903203</v>
      </c>
      <c r="I10261" s="10">
        <v>4234453.8953852197</v>
      </c>
      <c r="J10261" s="33">
        <f t="shared" si="640"/>
        <v>1.9284731786287249E-3</v>
      </c>
      <c r="K10261" s="33">
        <f t="shared" si="641"/>
        <v>1.9266148689870422E-3</v>
      </c>
      <c r="L10261" s="33">
        <f t="shared" si="642"/>
        <v>0.98655031537393933</v>
      </c>
      <c r="M10261" s="33">
        <f t="shared" si="643"/>
        <v>0.9846496128673361</v>
      </c>
    </row>
    <row r="10262" spans="1:13" ht="27.6">
      <c r="A10262" t="s">
        <v>164</v>
      </c>
      <c r="B10262" t="s">
        <v>112</v>
      </c>
      <c r="C10262" s="14" t="s">
        <v>384</v>
      </c>
      <c r="D10262" t="s">
        <v>112</v>
      </c>
      <c r="E10262" t="s">
        <v>483</v>
      </c>
      <c r="F10262" s="20">
        <v>2047</v>
      </c>
      <c r="G10262" s="20">
        <v>50</v>
      </c>
      <c r="H10262" s="11">
        <v>9786.1126934371896</v>
      </c>
      <c r="I10262" s="10">
        <v>4351203.2998820497</v>
      </c>
      <c r="J10262" s="33">
        <f t="shared" si="640"/>
        <v>2.2490589427762355E-3</v>
      </c>
      <c r="K10262" s="33">
        <f t="shared" si="641"/>
        <v>2.2465317047030142E-3</v>
      </c>
      <c r="L10262" s="33">
        <f t="shared" si="642"/>
        <v>0.9846496128673361</v>
      </c>
      <c r="M10262" s="33">
        <f t="shared" si="643"/>
        <v>0.98243756629400603</v>
      </c>
    </row>
    <row r="10263" spans="1:13" ht="27.6">
      <c r="A10263" t="s">
        <v>164</v>
      </c>
      <c r="B10263" t="s">
        <v>112</v>
      </c>
      <c r="C10263" s="14" t="s">
        <v>384</v>
      </c>
      <c r="D10263" t="s">
        <v>112</v>
      </c>
      <c r="E10263" t="s">
        <v>483</v>
      </c>
      <c r="F10263" s="20">
        <v>2047</v>
      </c>
      <c r="G10263" s="20">
        <v>51</v>
      </c>
      <c r="H10263" s="11">
        <v>10570.133191991599</v>
      </c>
      <c r="I10263" s="10">
        <v>4293560.0068626897</v>
      </c>
      <c r="J10263" s="33">
        <f t="shared" si="640"/>
        <v>2.461857566936676E-3</v>
      </c>
      <c r="K10263" s="33">
        <f t="shared" si="641"/>
        <v>2.4588296808478738E-3</v>
      </c>
      <c r="L10263" s="33">
        <f t="shared" si="642"/>
        <v>0.98243756629400603</v>
      </c>
      <c r="M10263" s="33">
        <f t="shared" si="643"/>
        <v>0.98002191964642238</v>
      </c>
    </row>
    <row r="10264" spans="1:13" ht="27.6">
      <c r="A10264" t="s">
        <v>164</v>
      </c>
      <c r="B10264" t="s">
        <v>112</v>
      </c>
      <c r="C10264" s="14" t="s">
        <v>384</v>
      </c>
      <c r="D10264" t="s">
        <v>112</v>
      </c>
      <c r="E10264" t="s">
        <v>483</v>
      </c>
      <c r="F10264" s="20">
        <v>2047</v>
      </c>
      <c r="G10264" s="20">
        <v>52</v>
      </c>
      <c r="H10264" s="11">
        <v>11315.3456528678</v>
      </c>
      <c r="I10264" s="10">
        <v>4206420.8865394499</v>
      </c>
      <c r="J10264" s="33">
        <f t="shared" si="640"/>
        <v>2.6900174656979557E-3</v>
      </c>
      <c r="K10264" s="33">
        <f t="shared" si="641"/>
        <v>2.6864026107824568E-3</v>
      </c>
      <c r="L10264" s="33">
        <f t="shared" si="642"/>
        <v>0.98002191964642238</v>
      </c>
      <c r="M10264" s="33">
        <f t="shared" si="643"/>
        <v>0.97738918620286019</v>
      </c>
    </row>
    <row r="10265" spans="1:13" ht="27.6">
      <c r="A10265" t="s">
        <v>164</v>
      </c>
      <c r="B10265" t="s">
        <v>112</v>
      </c>
      <c r="C10265" s="14" t="s">
        <v>384</v>
      </c>
      <c r="D10265" t="s">
        <v>112</v>
      </c>
      <c r="E10265" t="s">
        <v>483</v>
      </c>
      <c r="F10265" s="20">
        <v>2047</v>
      </c>
      <c r="G10265" s="20">
        <v>53</v>
      </c>
      <c r="H10265" s="11">
        <v>12122.042495501901</v>
      </c>
      <c r="I10265" s="10">
        <v>4132987.5633828202</v>
      </c>
      <c r="J10265" s="33">
        <f t="shared" si="640"/>
        <v>2.9329975736922123E-3</v>
      </c>
      <c r="K10265" s="33">
        <f t="shared" si="641"/>
        <v>2.9287005383998865E-3</v>
      </c>
      <c r="L10265" s="33">
        <f t="shared" si="642"/>
        <v>0.97738918620286019</v>
      </c>
      <c r="M10265" s="33">
        <f t="shared" si="643"/>
        <v>0.97452670596700164</v>
      </c>
    </row>
    <row r="10266" spans="1:13" ht="27.6">
      <c r="A10266" t="s">
        <v>164</v>
      </c>
      <c r="B10266" t="s">
        <v>112</v>
      </c>
      <c r="C10266" s="14" t="s">
        <v>384</v>
      </c>
      <c r="D10266" t="s">
        <v>112</v>
      </c>
      <c r="E10266" t="s">
        <v>483</v>
      </c>
      <c r="F10266" s="20">
        <v>2047</v>
      </c>
      <c r="G10266" s="20">
        <v>54</v>
      </c>
      <c r="H10266" s="11">
        <v>12965.911975003501</v>
      </c>
      <c r="I10266" s="10">
        <v>4061611.8089590101</v>
      </c>
      <c r="J10266" s="33">
        <f t="shared" si="640"/>
        <v>3.1923070408657935E-3</v>
      </c>
      <c r="K10266" s="33">
        <f t="shared" si="641"/>
        <v>3.1872170464597449E-3</v>
      </c>
      <c r="L10266" s="33">
        <f t="shared" si="642"/>
        <v>0.97452670596700164</v>
      </c>
      <c r="M10266" s="33">
        <f t="shared" si="643"/>
        <v>0.9714206778375134</v>
      </c>
    </row>
    <row r="10267" spans="1:13" ht="27.6">
      <c r="A10267" t="s">
        <v>164</v>
      </c>
      <c r="B10267" t="s">
        <v>112</v>
      </c>
      <c r="C10267" s="14" t="s">
        <v>384</v>
      </c>
      <c r="D10267" t="s">
        <v>112</v>
      </c>
      <c r="E10267" t="s">
        <v>483</v>
      </c>
      <c r="F10267" s="20">
        <v>2047</v>
      </c>
      <c r="G10267" s="20">
        <v>55</v>
      </c>
      <c r="H10267" s="11">
        <v>13871.998585573499</v>
      </c>
      <c r="I10267" s="10">
        <v>4074560.3733350299</v>
      </c>
      <c r="J10267" s="33">
        <f t="shared" si="640"/>
        <v>3.4045387267680268E-3</v>
      </c>
      <c r="K10267" s="33">
        <f t="shared" si="641"/>
        <v>3.3987498561385276E-3</v>
      </c>
      <c r="L10267" s="33">
        <f t="shared" si="642"/>
        <v>0.9714206778375134</v>
      </c>
      <c r="M10267" s="33">
        <f t="shared" si="643"/>
        <v>0.9681190619484632</v>
      </c>
    </row>
    <row r="10268" spans="1:13" ht="27.6">
      <c r="A10268" t="s">
        <v>164</v>
      </c>
      <c r="B10268" t="s">
        <v>112</v>
      </c>
      <c r="C10268" s="14" t="s">
        <v>384</v>
      </c>
      <c r="D10268" t="s">
        <v>112</v>
      </c>
      <c r="E10268" t="s">
        <v>483</v>
      </c>
      <c r="F10268" s="20">
        <v>2047</v>
      </c>
      <c r="G10268" s="20">
        <v>56</v>
      </c>
      <c r="H10268" s="11">
        <v>15062.0675883163</v>
      </c>
      <c r="I10268" s="10">
        <v>4066464.4984165002</v>
      </c>
      <c r="J10268" s="33">
        <f t="shared" si="640"/>
        <v>3.7039712492710898E-3</v>
      </c>
      <c r="K10268" s="33">
        <f t="shared" si="641"/>
        <v>3.6971200093056655E-3</v>
      </c>
      <c r="L10268" s="33">
        <f t="shared" si="642"/>
        <v>0.9681190619484632</v>
      </c>
      <c r="M10268" s="33">
        <f t="shared" si="643"/>
        <v>0.96453980959314334</v>
      </c>
    </row>
    <row r="10269" spans="1:13" ht="27.6">
      <c r="A10269" t="s">
        <v>164</v>
      </c>
      <c r="B10269" t="s">
        <v>112</v>
      </c>
      <c r="C10269" s="14" t="s">
        <v>384</v>
      </c>
      <c r="D10269" t="s">
        <v>112</v>
      </c>
      <c r="E10269" t="s">
        <v>483</v>
      </c>
      <c r="F10269" s="20">
        <v>2047</v>
      </c>
      <c r="G10269" s="20">
        <v>57</v>
      </c>
      <c r="H10269" s="11">
        <v>21899.4953562382</v>
      </c>
      <c r="I10269" s="10">
        <v>5978791.8151716096</v>
      </c>
      <c r="J10269" s="33">
        <f t="shared" si="640"/>
        <v>3.6628630053093122E-3</v>
      </c>
      <c r="K10269" s="33">
        <f t="shared" si="641"/>
        <v>3.65616290562365E-3</v>
      </c>
      <c r="L10269" s="33">
        <f t="shared" si="642"/>
        <v>0.96453980959314334</v>
      </c>
      <c r="M10269" s="33">
        <f t="shared" si="643"/>
        <v>0.96101329492031162</v>
      </c>
    </row>
    <row r="10270" spans="1:13" ht="27.6">
      <c r="A10270" t="s">
        <v>164</v>
      </c>
      <c r="B10270" t="s">
        <v>112</v>
      </c>
      <c r="C10270" s="14" t="s">
        <v>384</v>
      </c>
      <c r="D10270" t="s">
        <v>112</v>
      </c>
      <c r="E10270" t="s">
        <v>483</v>
      </c>
      <c r="F10270" s="20">
        <v>2047</v>
      </c>
      <c r="G10270" s="20">
        <v>58</v>
      </c>
      <c r="H10270" s="11">
        <v>17497.8348828663</v>
      </c>
      <c r="I10270" s="10">
        <v>3972004.0603465601</v>
      </c>
      <c r="J10270" s="33">
        <f t="shared" si="640"/>
        <v>4.4052912879801037E-3</v>
      </c>
      <c r="K10270" s="33">
        <f t="shared" si="641"/>
        <v>4.3956022252502613E-3</v>
      </c>
      <c r="L10270" s="33">
        <f t="shared" si="642"/>
        <v>0.96101329492031162</v>
      </c>
      <c r="M10270" s="33">
        <f t="shared" si="643"/>
        <v>0.95678906274266484</v>
      </c>
    </row>
    <row r="10271" spans="1:13" ht="27.6">
      <c r="A10271" t="s">
        <v>164</v>
      </c>
      <c r="B10271" t="s">
        <v>112</v>
      </c>
      <c r="C10271" s="14" t="s">
        <v>384</v>
      </c>
      <c r="D10271" t="s">
        <v>112</v>
      </c>
      <c r="E10271" t="s">
        <v>483</v>
      </c>
      <c r="F10271" s="20">
        <v>2047</v>
      </c>
      <c r="G10271" s="20">
        <v>59</v>
      </c>
      <c r="H10271" s="11">
        <v>18914.076179970099</v>
      </c>
      <c r="I10271" s="10">
        <v>3925039.2663412201</v>
      </c>
      <c r="J10271" s="33">
        <f t="shared" si="640"/>
        <v>4.8188247037847139E-3</v>
      </c>
      <c r="K10271" s="33">
        <f t="shared" si="641"/>
        <v>4.8072327952881633E-3</v>
      </c>
      <c r="L10271" s="33">
        <f t="shared" si="642"/>
        <v>0.95678906274266484</v>
      </c>
      <c r="M10271" s="33">
        <f t="shared" si="643"/>
        <v>0.95218955498207525</v>
      </c>
    </row>
    <row r="10272" spans="1:13" ht="27.6">
      <c r="A10272" t="s">
        <v>164</v>
      </c>
      <c r="B10272" t="s">
        <v>112</v>
      </c>
      <c r="C10272" s="14" t="s">
        <v>384</v>
      </c>
      <c r="D10272" t="s">
        <v>112</v>
      </c>
      <c r="E10272" t="s">
        <v>483</v>
      </c>
      <c r="F10272" s="20">
        <v>2047</v>
      </c>
      <c r="G10272" s="20">
        <v>60</v>
      </c>
      <c r="H10272" s="11">
        <v>19615.2517717882</v>
      </c>
      <c r="I10272" s="10">
        <v>3771286.38736733</v>
      </c>
      <c r="J10272" s="33">
        <f t="shared" si="640"/>
        <v>5.2012098146386777E-3</v>
      </c>
      <c r="K10272" s="33">
        <f t="shared" si="641"/>
        <v>5.1877069434361767E-3</v>
      </c>
      <c r="L10272" s="33">
        <f t="shared" si="642"/>
        <v>0.95218955498207525</v>
      </c>
      <c r="M10272" s="33">
        <f t="shared" si="643"/>
        <v>0.94724987461622734</v>
      </c>
    </row>
    <row r="10273" spans="1:13" ht="27.6">
      <c r="A10273" t="s">
        <v>164</v>
      </c>
      <c r="B10273" t="s">
        <v>112</v>
      </c>
      <c r="C10273" s="14" t="s">
        <v>384</v>
      </c>
      <c r="D10273" t="s">
        <v>112</v>
      </c>
      <c r="E10273" t="s">
        <v>483</v>
      </c>
      <c r="F10273" s="20">
        <v>2047</v>
      </c>
      <c r="G10273" s="20">
        <v>61</v>
      </c>
      <c r="H10273" s="11">
        <v>21135.926188305799</v>
      </c>
      <c r="I10273" s="10">
        <v>3703985.9735520398</v>
      </c>
      <c r="J10273" s="33">
        <f t="shared" si="640"/>
        <v>5.7062651800586913E-3</v>
      </c>
      <c r="K10273" s="33">
        <f t="shared" si="641"/>
        <v>5.6900153721691771E-3</v>
      </c>
      <c r="L10273" s="33">
        <f t="shared" si="642"/>
        <v>0.94724987461622734</v>
      </c>
      <c r="M10273" s="33">
        <f t="shared" si="643"/>
        <v>0.94186000826837568</v>
      </c>
    </row>
    <row r="10274" spans="1:13" ht="27.6">
      <c r="A10274" t="s">
        <v>164</v>
      </c>
      <c r="B10274" t="s">
        <v>112</v>
      </c>
      <c r="C10274" s="14" t="s">
        <v>384</v>
      </c>
      <c r="D10274" t="s">
        <v>112</v>
      </c>
      <c r="E10274" t="s">
        <v>483</v>
      </c>
      <c r="F10274" s="20">
        <v>2047</v>
      </c>
      <c r="G10274" s="20">
        <v>62</v>
      </c>
      <c r="H10274" s="11">
        <v>23282.528644383699</v>
      </c>
      <c r="I10274" s="10">
        <v>3716626.89034579</v>
      </c>
      <c r="J10274" s="33">
        <f t="shared" si="640"/>
        <v>6.2644245255992119E-3</v>
      </c>
      <c r="K10274" s="33">
        <f t="shared" si="641"/>
        <v>6.244843926677679E-3</v>
      </c>
      <c r="L10274" s="33">
        <f t="shared" si="642"/>
        <v>0.94186000826837568</v>
      </c>
      <c r="M10274" s="33">
        <f t="shared" si="643"/>
        <v>0.93597823951596038</v>
      </c>
    </row>
    <row r="10275" spans="1:13" ht="27.6">
      <c r="A10275" t="s">
        <v>164</v>
      </c>
      <c r="B10275" t="s">
        <v>112</v>
      </c>
      <c r="C10275" s="14" t="s">
        <v>384</v>
      </c>
      <c r="D10275" t="s">
        <v>112</v>
      </c>
      <c r="E10275" t="s">
        <v>483</v>
      </c>
      <c r="F10275" s="20">
        <v>2047</v>
      </c>
      <c r="G10275" s="20">
        <v>63</v>
      </c>
      <c r="H10275" s="11">
        <v>25762.243842563101</v>
      </c>
      <c r="I10275" s="10">
        <v>3746478.8244505399</v>
      </c>
      <c r="J10275" s="33">
        <f t="shared" si="640"/>
        <v>6.8763884836160532E-3</v>
      </c>
      <c r="K10275" s="33">
        <f t="shared" si="641"/>
        <v>6.8528002226441176E-3</v>
      </c>
      <c r="L10275" s="33">
        <f t="shared" si="642"/>
        <v>0.93597823951596038</v>
      </c>
      <c r="M10275" s="33">
        <f t="shared" si="643"/>
        <v>0.92956416762781535</v>
      </c>
    </row>
    <row r="10276" spans="1:13" ht="27.6">
      <c r="A10276" t="s">
        <v>164</v>
      </c>
      <c r="B10276" t="s">
        <v>112</v>
      </c>
      <c r="C10276" s="14" t="s">
        <v>384</v>
      </c>
      <c r="D10276" t="s">
        <v>112</v>
      </c>
      <c r="E10276" t="s">
        <v>483</v>
      </c>
      <c r="F10276" s="20">
        <v>2047</v>
      </c>
      <c r="G10276" s="20">
        <v>64</v>
      </c>
      <c r="H10276" s="11">
        <v>27743.499194408501</v>
      </c>
      <c r="I10276" s="10">
        <v>3676968.8373167198</v>
      </c>
      <c r="J10276" s="33">
        <f t="shared" si="640"/>
        <v>7.545209225829178E-3</v>
      </c>
      <c r="K10276" s="33">
        <f t="shared" si="641"/>
        <v>7.5168155915478208E-3</v>
      </c>
      <c r="L10276" s="33">
        <f t="shared" si="642"/>
        <v>0.92956416762781535</v>
      </c>
      <c r="M10276" s="33">
        <f t="shared" si="643"/>
        <v>0.92257680519924645</v>
      </c>
    </row>
    <row r="10277" spans="1:13" ht="27.6">
      <c r="A10277" t="s">
        <v>164</v>
      </c>
      <c r="B10277" t="s">
        <v>112</v>
      </c>
      <c r="C10277" s="14" t="s">
        <v>384</v>
      </c>
      <c r="D10277" t="s">
        <v>112</v>
      </c>
      <c r="E10277" t="s">
        <v>483</v>
      </c>
      <c r="F10277" s="20">
        <v>2047</v>
      </c>
      <c r="G10277" s="20">
        <v>65</v>
      </c>
      <c r="H10277" s="11">
        <v>27654.020485238201</v>
      </c>
      <c r="I10277" s="10">
        <v>3508173.2876936798</v>
      </c>
      <c r="J10277" s="33">
        <f t="shared" si="640"/>
        <v>7.8827407363957006E-3</v>
      </c>
      <c r="K10277" s="33">
        <f t="shared" si="641"/>
        <v>7.8517534107791498E-3</v>
      </c>
      <c r="L10277" s="33">
        <f t="shared" si="642"/>
        <v>0.92257680519924645</v>
      </c>
      <c r="M10277" s="33">
        <f t="shared" si="643"/>
        <v>0.91533295962231753</v>
      </c>
    </row>
    <row r="10278" spans="1:13" ht="27.6">
      <c r="A10278" t="s">
        <v>164</v>
      </c>
      <c r="B10278" t="s">
        <v>112</v>
      </c>
      <c r="C10278" s="14" t="s">
        <v>384</v>
      </c>
      <c r="D10278" t="s">
        <v>112</v>
      </c>
      <c r="E10278" t="s">
        <v>483</v>
      </c>
      <c r="F10278" s="20">
        <v>2047</v>
      </c>
      <c r="G10278" s="20">
        <v>66</v>
      </c>
      <c r="H10278" s="11">
        <v>29362.151229905499</v>
      </c>
      <c r="I10278" s="10">
        <v>3391929.3167783599</v>
      </c>
      <c r="J10278" s="33">
        <f t="shared" si="640"/>
        <v>8.656474969765451E-3</v>
      </c>
      <c r="K10278" s="33">
        <f t="shared" si="641"/>
        <v>8.6191155682748821E-3</v>
      </c>
      <c r="L10278" s="33">
        <f t="shared" si="642"/>
        <v>0.91533295962231753</v>
      </c>
      <c r="M10278" s="33">
        <f t="shared" si="643"/>
        <v>0.9074435990598817</v>
      </c>
    </row>
    <row r="10279" spans="1:13" ht="27.6">
      <c r="A10279" t="s">
        <v>164</v>
      </c>
      <c r="B10279" t="s">
        <v>112</v>
      </c>
      <c r="C10279" s="14" t="s">
        <v>384</v>
      </c>
      <c r="D10279" t="s">
        <v>112</v>
      </c>
      <c r="E10279" t="s">
        <v>483</v>
      </c>
      <c r="F10279" s="20">
        <v>2047</v>
      </c>
      <c r="G10279" s="20">
        <v>67</v>
      </c>
      <c r="H10279" s="11">
        <v>31242.565032470899</v>
      </c>
      <c r="I10279" s="10">
        <v>3285645.3981730398</v>
      </c>
      <c r="J10279" s="33">
        <f t="shared" si="640"/>
        <v>9.5088061084872728E-3</v>
      </c>
      <c r="K10279" s="33">
        <f t="shared" si="641"/>
        <v>9.4637403652694241E-3</v>
      </c>
      <c r="L10279" s="33">
        <f t="shared" si="642"/>
        <v>0.9074435990598817</v>
      </c>
      <c r="M10279" s="33">
        <f t="shared" si="643"/>
        <v>0.89885578844225333</v>
      </c>
    </row>
    <row r="10280" spans="1:13" ht="27.6">
      <c r="A10280" t="s">
        <v>164</v>
      </c>
      <c r="B10280" t="s">
        <v>112</v>
      </c>
      <c r="C10280" s="14" t="s">
        <v>384</v>
      </c>
      <c r="D10280" t="s">
        <v>112</v>
      </c>
      <c r="E10280" t="s">
        <v>483</v>
      </c>
      <c r="F10280" s="20">
        <v>2047</v>
      </c>
      <c r="G10280" s="20">
        <v>68</v>
      </c>
      <c r="H10280" s="11">
        <v>33155.394673398099</v>
      </c>
      <c r="I10280" s="10">
        <v>3172126.5650933101</v>
      </c>
      <c r="J10280" s="33">
        <f t="shared" si="640"/>
        <v>1.045210334235917E-2</v>
      </c>
      <c r="K10280" s="33">
        <f t="shared" si="641"/>
        <v>1.0397669923196684E-2</v>
      </c>
      <c r="L10280" s="33">
        <f t="shared" si="642"/>
        <v>0.89885578844225333</v>
      </c>
      <c r="M10280" s="33">
        <f t="shared" si="643"/>
        <v>0.88950978264547609</v>
      </c>
    </row>
    <row r="10281" spans="1:13" ht="27.6">
      <c r="A10281" t="s">
        <v>164</v>
      </c>
      <c r="B10281" t="s">
        <v>112</v>
      </c>
      <c r="C10281" s="14" t="s">
        <v>384</v>
      </c>
      <c r="D10281" t="s">
        <v>112</v>
      </c>
      <c r="E10281" t="s">
        <v>483</v>
      </c>
      <c r="F10281" s="20">
        <v>2047</v>
      </c>
      <c r="G10281" s="20">
        <v>69</v>
      </c>
      <c r="H10281" s="11">
        <v>34965.570191931598</v>
      </c>
      <c r="I10281" s="10">
        <v>3040546.8297581002</v>
      </c>
      <c r="J10281" s="33">
        <f t="shared" si="640"/>
        <v>1.1499763743061109E-2</v>
      </c>
      <c r="K10281" s="33">
        <f t="shared" si="641"/>
        <v>1.1433894196512528E-2</v>
      </c>
      <c r="L10281" s="33">
        <f t="shared" si="642"/>
        <v>0.88950978264547609</v>
      </c>
      <c r="M10281" s="33">
        <f t="shared" si="643"/>
        <v>0.87933922190394487</v>
      </c>
    </row>
    <row r="10282" spans="1:13" ht="27.6">
      <c r="A10282" t="s">
        <v>164</v>
      </c>
      <c r="B10282" t="s">
        <v>112</v>
      </c>
      <c r="C10282" s="14" t="s">
        <v>384</v>
      </c>
      <c r="D10282" t="s">
        <v>112</v>
      </c>
      <c r="E10282" t="s">
        <v>483</v>
      </c>
      <c r="F10282" s="20">
        <v>2048</v>
      </c>
      <c r="G10282" s="20">
        <v>30</v>
      </c>
      <c r="H10282" s="11">
        <v>614.66639897339201</v>
      </c>
      <c r="I10282" s="10">
        <v>4275283.8739315802</v>
      </c>
      <c r="J10282" s="33">
        <f t="shared" si="640"/>
        <v>1.4377206686117444E-4</v>
      </c>
      <c r="K10282" s="33">
        <f t="shared" si="641"/>
        <v>1.4376173215280286E-4</v>
      </c>
      <c r="L10282" s="33">
        <f t="shared" si="642"/>
        <v>1</v>
      </c>
      <c r="M10282" s="33">
        <f t="shared" si="643"/>
        <v>0.9998562382678472</v>
      </c>
    </row>
    <row r="10283" spans="1:13" ht="27.6">
      <c r="A10283" t="s">
        <v>164</v>
      </c>
      <c r="B10283" t="s">
        <v>112</v>
      </c>
      <c r="C10283" s="14" t="s">
        <v>384</v>
      </c>
      <c r="D10283" t="s">
        <v>112</v>
      </c>
      <c r="E10283" t="s">
        <v>483</v>
      </c>
      <c r="F10283" s="20">
        <v>2048</v>
      </c>
      <c r="G10283" s="20">
        <v>31</v>
      </c>
      <c r="H10283" s="11">
        <v>853.93815841067703</v>
      </c>
      <c r="I10283" s="10">
        <v>4315810.8330565197</v>
      </c>
      <c r="J10283" s="33">
        <f t="shared" si="640"/>
        <v>1.9786274038473221E-4</v>
      </c>
      <c r="K10283" s="33">
        <f t="shared" si="641"/>
        <v>1.9784316684368086E-4</v>
      </c>
      <c r="L10283" s="33">
        <f t="shared" si="642"/>
        <v>0.9998562382678472</v>
      </c>
      <c r="M10283" s="33">
        <f t="shared" si="643"/>
        <v>0.99965842354327983</v>
      </c>
    </row>
    <row r="10284" spans="1:13" ht="27.6">
      <c r="A10284" t="s">
        <v>164</v>
      </c>
      <c r="B10284" t="s">
        <v>112</v>
      </c>
      <c r="C10284" s="14" t="s">
        <v>384</v>
      </c>
      <c r="D10284" t="s">
        <v>112</v>
      </c>
      <c r="E10284" t="s">
        <v>483</v>
      </c>
      <c r="F10284" s="20">
        <v>2048</v>
      </c>
      <c r="G10284" s="20">
        <v>32</v>
      </c>
      <c r="H10284" s="11">
        <v>990.01179181488305</v>
      </c>
      <c r="I10284" s="10">
        <v>4578301.5936361998</v>
      </c>
      <c r="J10284" s="33">
        <f t="shared" si="640"/>
        <v>2.1623996837407807E-4</v>
      </c>
      <c r="K10284" s="33">
        <f t="shared" si="641"/>
        <v>2.1621659019721573E-4</v>
      </c>
      <c r="L10284" s="33">
        <f t="shared" si="642"/>
        <v>0.99965842354327983</v>
      </c>
      <c r="M10284" s="33">
        <f t="shared" si="643"/>
        <v>0.99944228080757935</v>
      </c>
    </row>
    <row r="10285" spans="1:13" ht="27.6">
      <c r="A10285" t="s">
        <v>164</v>
      </c>
      <c r="B10285" t="s">
        <v>112</v>
      </c>
      <c r="C10285" s="14" t="s">
        <v>384</v>
      </c>
      <c r="D10285" t="s">
        <v>112</v>
      </c>
      <c r="E10285" t="s">
        <v>483</v>
      </c>
      <c r="F10285" s="20">
        <v>2048</v>
      </c>
      <c r="G10285" s="20">
        <v>33</v>
      </c>
      <c r="H10285" s="11">
        <v>1094.0459394970101</v>
      </c>
      <c r="I10285" s="10">
        <v>4626788.3346035099</v>
      </c>
      <c r="J10285" s="33">
        <f t="shared" si="640"/>
        <v>2.3645904251004898E-4</v>
      </c>
      <c r="K10285" s="33">
        <f t="shared" si="641"/>
        <v>2.3643108827409165E-4</v>
      </c>
      <c r="L10285" s="33">
        <f t="shared" si="642"/>
        <v>0.99944228080757935</v>
      </c>
      <c r="M10285" s="33">
        <f t="shared" si="643"/>
        <v>0.9992059815814609</v>
      </c>
    </row>
    <row r="10286" spans="1:13" ht="27.6">
      <c r="A10286" t="s">
        <v>164</v>
      </c>
      <c r="B10286" t="s">
        <v>112</v>
      </c>
      <c r="C10286" s="14" t="s">
        <v>384</v>
      </c>
      <c r="D10286" t="s">
        <v>112</v>
      </c>
      <c r="E10286" t="s">
        <v>483</v>
      </c>
      <c r="F10286" s="20">
        <v>2048</v>
      </c>
      <c r="G10286" s="20">
        <v>34</v>
      </c>
      <c r="H10286" s="11">
        <v>1181.6030329247401</v>
      </c>
      <c r="I10286" s="10">
        <v>4692694.7367550498</v>
      </c>
      <c r="J10286" s="33">
        <f t="shared" si="640"/>
        <v>2.5179627041792334E-4</v>
      </c>
      <c r="K10286" s="33">
        <f t="shared" si="641"/>
        <v>2.5176457239761696E-4</v>
      </c>
      <c r="L10286" s="33">
        <f t="shared" si="642"/>
        <v>0.9992059815814609</v>
      </c>
      <c r="M10286" s="33">
        <f t="shared" si="643"/>
        <v>0.99895441691477094</v>
      </c>
    </row>
    <row r="10287" spans="1:13" ht="27.6">
      <c r="A10287" t="s">
        <v>164</v>
      </c>
      <c r="B10287" t="s">
        <v>112</v>
      </c>
      <c r="C10287" s="14" t="s">
        <v>384</v>
      </c>
      <c r="D10287" t="s">
        <v>112</v>
      </c>
      <c r="E10287" t="s">
        <v>483</v>
      </c>
      <c r="F10287" s="20">
        <v>2048</v>
      </c>
      <c r="G10287" s="20">
        <v>35</v>
      </c>
      <c r="H10287" s="11">
        <v>1551.7836060219599</v>
      </c>
      <c r="I10287" s="10">
        <v>4759860.3515323699</v>
      </c>
      <c r="J10287" s="33">
        <f t="shared" si="640"/>
        <v>3.2601452383416779E-4</v>
      </c>
      <c r="K10287" s="33">
        <f t="shared" si="641"/>
        <v>3.2596138687390752E-4</v>
      </c>
      <c r="L10287" s="33">
        <f t="shared" si="642"/>
        <v>0.99895441691477094</v>
      </c>
      <c r="M10287" s="33">
        <f t="shared" si="643"/>
        <v>0.99862879634760959</v>
      </c>
    </row>
    <row r="10288" spans="1:13" ht="27.6">
      <c r="A10288" t="s">
        <v>164</v>
      </c>
      <c r="B10288" t="s">
        <v>112</v>
      </c>
      <c r="C10288" s="14" t="s">
        <v>384</v>
      </c>
      <c r="D10288" t="s">
        <v>112</v>
      </c>
      <c r="E10288" t="s">
        <v>483</v>
      </c>
      <c r="F10288" s="20">
        <v>2048</v>
      </c>
      <c r="G10288" s="20">
        <v>36</v>
      </c>
      <c r="H10288" s="11">
        <v>1936.1457038000201</v>
      </c>
      <c r="I10288" s="10">
        <v>4870578.6790521601</v>
      </c>
      <c r="J10288" s="33">
        <f t="shared" si="640"/>
        <v>3.9751861768031312E-4</v>
      </c>
      <c r="K10288" s="33">
        <f t="shared" si="641"/>
        <v>3.9743961762295221E-4</v>
      </c>
      <c r="L10288" s="33">
        <f t="shared" si="642"/>
        <v>0.99862879634760959</v>
      </c>
      <c r="M10288" s="33">
        <f t="shared" si="643"/>
        <v>0.99823190170064191</v>
      </c>
    </row>
    <row r="10289" spans="1:13" ht="27.6">
      <c r="A10289" t="s">
        <v>164</v>
      </c>
      <c r="B10289" t="s">
        <v>112</v>
      </c>
      <c r="C10289" s="14" t="s">
        <v>384</v>
      </c>
      <c r="D10289" t="s">
        <v>112</v>
      </c>
      <c r="E10289" t="s">
        <v>483</v>
      </c>
      <c r="F10289" s="20">
        <v>2048</v>
      </c>
      <c r="G10289" s="20">
        <v>37</v>
      </c>
      <c r="H10289" s="11">
        <v>2066.9474765927898</v>
      </c>
      <c r="I10289" s="10">
        <v>4841054.2078956002</v>
      </c>
      <c r="J10289" s="33">
        <f t="shared" si="640"/>
        <v>4.2696226644635925E-4</v>
      </c>
      <c r="K10289" s="33">
        <f t="shared" si="641"/>
        <v>4.2687113102879426E-4</v>
      </c>
      <c r="L10289" s="33">
        <f t="shared" si="642"/>
        <v>0.99823190170064191</v>
      </c>
      <c r="M10289" s="33">
        <f t="shared" si="643"/>
        <v>0.99780578531973396</v>
      </c>
    </row>
    <row r="10290" spans="1:13" ht="27.6">
      <c r="A10290" t="s">
        <v>164</v>
      </c>
      <c r="B10290" t="s">
        <v>112</v>
      </c>
      <c r="C10290" s="14" t="s">
        <v>384</v>
      </c>
      <c r="D10290" t="s">
        <v>112</v>
      </c>
      <c r="E10290" t="s">
        <v>483</v>
      </c>
      <c r="F10290" s="20">
        <v>2048</v>
      </c>
      <c r="G10290" s="20">
        <v>38</v>
      </c>
      <c r="H10290" s="11">
        <v>2166.0644812372898</v>
      </c>
      <c r="I10290" s="10">
        <v>4706243.4646536298</v>
      </c>
      <c r="J10290" s="33">
        <f t="shared" si="640"/>
        <v>4.6025338414928518E-4</v>
      </c>
      <c r="K10290" s="33">
        <f t="shared" si="641"/>
        <v>4.6014748380807102E-4</v>
      </c>
      <c r="L10290" s="33">
        <f t="shared" si="642"/>
        <v>0.99780578531973396</v>
      </c>
      <c r="M10290" s="33">
        <f t="shared" si="643"/>
        <v>0.99734664749828994</v>
      </c>
    </row>
    <row r="10291" spans="1:13" ht="27.6">
      <c r="A10291" t="s">
        <v>164</v>
      </c>
      <c r="B10291" t="s">
        <v>112</v>
      </c>
      <c r="C10291" s="14" t="s">
        <v>384</v>
      </c>
      <c r="D10291" t="s">
        <v>112</v>
      </c>
      <c r="E10291" t="s">
        <v>483</v>
      </c>
      <c r="F10291" s="20">
        <v>2048</v>
      </c>
      <c r="G10291" s="20">
        <v>39</v>
      </c>
      <c r="H10291" s="11">
        <v>2305.8695155740202</v>
      </c>
      <c r="I10291" s="10">
        <v>4633592.5450861203</v>
      </c>
      <c r="J10291" s="33">
        <f t="shared" si="640"/>
        <v>4.9764183905625715E-4</v>
      </c>
      <c r="K10291" s="33">
        <f t="shared" si="641"/>
        <v>4.9751803589370702E-4</v>
      </c>
      <c r="L10291" s="33">
        <f t="shared" si="642"/>
        <v>0.99734664749828994</v>
      </c>
      <c r="M10291" s="33">
        <f t="shared" si="643"/>
        <v>0.99685044955312141</v>
      </c>
    </row>
    <row r="10292" spans="1:13" ht="27.6">
      <c r="A10292" t="s">
        <v>164</v>
      </c>
      <c r="B10292" t="s">
        <v>112</v>
      </c>
      <c r="C10292" s="14" t="s">
        <v>384</v>
      </c>
      <c r="D10292" t="s">
        <v>112</v>
      </c>
      <c r="E10292" t="s">
        <v>483</v>
      </c>
      <c r="F10292" s="20">
        <v>2048</v>
      </c>
      <c r="G10292" s="20">
        <v>40</v>
      </c>
      <c r="H10292" s="11">
        <v>3064.8577348571098</v>
      </c>
      <c r="I10292" s="10">
        <v>4588369.3404433001</v>
      </c>
      <c r="J10292" s="33">
        <f t="shared" si="640"/>
        <v>6.679622993385711E-4</v>
      </c>
      <c r="K10292" s="33">
        <f t="shared" si="641"/>
        <v>6.6773926218477442E-4</v>
      </c>
      <c r="L10292" s="33">
        <f t="shared" si="642"/>
        <v>0.99685044955312141</v>
      </c>
      <c r="M10292" s="33">
        <f t="shared" si="643"/>
        <v>0.99618481336942821</v>
      </c>
    </row>
    <row r="10293" spans="1:13" ht="27.6">
      <c r="A10293" t="s">
        <v>164</v>
      </c>
      <c r="B10293" t="s">
        <v>112</v>
      </c>
      <c r="C10293" s="14" t="s">
        <v>384</v>
      </c>
      <c r="D10293" t="s">
        <v>112</v>
      </c>
      <c r="E10293" t="s">
        <v>483</v>
      </c>
      <c r="F10293" s="20">
        <v>2048</v>
      </c>
      <c r="G10293" s="20">
        <v>41</v>
      </c>
      <c r="H10293" s="11">
        <v>3555.9373758801398</v>
      </c>
      <c r="I10293" s="10">
        <v>4609316.3187638205</v>
      </c>
      <c r="J10293" s="33">
        <f t="shared" si="640"/>
        <v>7.7146742162269571E-4</v>
      </c>
      <c r="K10293" s="33">
        <f t="shared" si="641"/>
        <v>7.7116991714132332E-4</v>
      </c>
      <c r="L10293" s="33">
        <f t="shared" si="642"/>
        <v>0.99618481336942821</v>
      </c>
      <c r="M10293" s="33">
        <f t="shared" si="643"/>
        <v>0.99541658560944468</v>
      </c>
    </row>
    <row r="10294" spans="1:13" ht="27.6">
      <c r="A10294" t="s">
        <v>164</v>
      </c>
      <c r="B10294" t="s">
        <v>112</v>
      </c>
      <c r="C10294" s="14" t="s">
        <v>384</v>
      </c>
      <c r="D10294" t="s">
        <v>112</v>
      </c>
      <c r="E10294" t="s">
        <v>483</v>
      </c>
      <c r="F10294" s="20">
        <v>2048</v>
      </c>
      <c r="G10294" s="20">
        <v>42</v>
      </c>
      <c r="H10294" s="11">
        <v>3783.2036059328102</v>
      </c>
      <c r="I10294" s="10">
        <v>4523047.0689078402</v>
      </c>
      <c r="J10294" s="33">
        <f t="shared" si="640"/>
        <v>8.3642808670711518E-4</v>
      </c>
      <c r="K10294" s="33">
        <f t="shared" si="641"/>
        <v>8.3607837824384301E-4</v>
      </c>
      <c r="L10294" s="33">
        <f t="shared" si="642"/>
        <v>0.99541658560944468</v>
      </c>
      <c r="M10294" s="33">
        <f t="shared" si="643"/>
        <v>0.99458433932487134</v>
      </c>
    </row>
    <row r="10295" spans="1:13" ht="27.6">
      <c r="A10295" t="s">
        <v>164</v>
      </c>
      <c r="B10295" t="s">
        <v>112</v>
      </c>
      <c r="C10295" s="14" t="s">
        <v>384</v>
      </c>
      <c r="D10295" t="s">
        <v>112</v>
      </c>
      <c r="E10295" t="s">
        <v>483</v>
      </c>
      <c r="F10295" s="20">
        <v>2048</v>
      </c>
      <c r="G10295" s="20">
        <v>43</v>
      </c>
      <c r="H10295" s="11">
        <v>4051.2156311553899</v>
      </c>
      <c r="I10295" s="10">
        <v>4457883.5384701202</v>
      </c>
      <c r="J10295" s="33">
        <f t="shared" si="640"/>
        <v>9.0877556495020219E-4</v>
      </c>
      <c r="K10295" s="33">
        <f t="shared" si="641"/>
        <v>9.0836275349692741E-4</v>
      </c>
      <c r="L10295" s="33">
        <f t="shared" si="642"/>
        <v>0.99458433932487134</v>
      </c>
      <c r="M10295" s="33">
        <f t="shared" si="643"/>
        <v>0.99368089595581732</v>
      </c>
    </row>
    <row r="10296" spans="1:13" ht="27.6">
      <c r="A10296" t="s">
        <v>164</v>
      </c>
      <c r="B10296" t="s">
        <v>112</v>
      </c>
      <c r="C10296" s="14" t="s">
        <v>384</v>
      </c>
      <c r="D10296" t="s">
        <v>112</v>
      </c>
      <c r="E10296" t="s">
        <v>483</v>
      </c>
      <c r="F10296" s="20">
        <v>2048</v>
      </c>
      <c r="G10296" s="20">
        <v>44</v>
      </c>
      <c r="H10296" s="11">
        <v>4281.4449249382697</v>
      </c>
      <c r="I10296" s="10">
        <v>4325789.6581590697</v>
      </c>
      <c r="J10296" s="33">
        <f t="shared" si="640"/>
        <v>9.8974875416395713E-4</v>
      </c>
      <c r="K10296" s="33">
        <f t="shared" si="641"/>
        <v>9.8925911441916092E-4</v>
      </c>
      <c r="L10296" s="33">
        <f t="shared" si="642"/>
        <v>0.99368089595581732</v>
      </c>
      <c r="M10296" s="33">
        <f t="shared" si="643"/>
        <v>0.99269788807266879</v>
      </c>
    </row>
    <row r="10297" spans="1:13" ht="27.6">
      <c r="A10297" t="s">
        <v>164</v>
      </c>
      <c r="B10297" t="s">
        <v>112</v>
      </c>
      <c r="C10297" s="14" t="s">
        <v>384</v>
      </c>
      <c r="D10297" t="s">
        <v>112</v>
      </c>
      <c r="E10297" t="s">
        <v>483</v>
      </c>
      <c r="F10297" s="20">
        <v>2048</v>
      </c>
      <c r="G10297" s="20">
        <v>45</v>
      </c>
      <c r="H10297" s="11">
        <v>5400.4566169321997</v>
      </c>
      <c r="I10297" s="10">
        <v>4255030.7446245104</v>
      </c>
      <c r="J10297" s="33">
        <f t="shared" si="640"/>
        <v>1.2691933245734441E-3</v>
      </c>
      <c r="K10297" s="33">
        <f t="shared" si="641"/>
        <v>1.2683882393648149E-3</v>
      </c>
      <c r="L10297" s="33">
        <f t="shared" si="642"/>
        <v>0.99269788807266879</v>
      </c>
      <c r="M10297" s="33">
        <f t="shared" si="643"/>
        <v>0.99143876174619516</v>
      </c>
    </row>
    <row r="10298" spans="1:13" ht="27.6">
      <c r="A10298" t="s">
        <v>164</v>
      </c>
      <c r="B10298" t="s">
        <v>112</v>
      </c>
      <c r="C10298" s="14" t="s">
        <v>384</v>
      </c>
      <c r="D10298" t="s">
        <v>112</v>
      </c>
      <c r="E10298" t="s">
        <v>483</v>
      </c>
      <c r="F10298" s="20">
        <v>2048</v>
      </c>
      <c r="G10298" s="20">
        <v>46</v>
      </c>
      <c r="H10298" s="11">
        <v>6133.3297565656503</v>
      </c>
      <c r="I10298" s="10">
        <v>4223345.7762774797</v>
      </c>
      <c r="J10298" s="33">
        <f t="shared" si="640"/>
        <v>1.4522442824872509E-3</v>
      </c>
      <c r="K10298" s="33">
        <f t="shared" si="641"/>
        <v>1.4511902860411263E-3</v>
      </c>
      <c r="L10298" s="33">
        <f t="shared" si="642"/>
        <v>0.99143876174619516</v>
      </c>
      <c r="M10298" s="33">
        <f t="shared" si="643"/>
        <v>0.98999999544594441</v>
      </c>
    </row>
    <row r="10299" spans="1:13" ht="27.6">
      <c r="A10299" t="s">
        <v>164</v>
      </c>
      <c r="B10299" t="s">
        <v>112</v>
      </c>
      <c r="C10299" s="14" t="s">
        <v>384</v>
      </c>
      <c r="D10299" t="s">
        <v>112</v>
      </c>
      <c r="E10299" t="s">
        <v>483</v>
      </c>
      <c r="F10299" s="20">
        <v>2048</v>
      </c>
      <c r="G10299" s="20">
        <v>47</v>
      </c>
      <c r="H10299" s="11">
        <v>6668.9548608172299</v>
      </c>
      <c r="I10299" s="10">
        <v>4194977.1233370602</v>
      </c>
      <c r="J10299" s="33">
        <f t="shared" si="640"/>
        <v>1.5897476111889131E-3</v>
      </c>
      <c r="K10299" s="33">
        <f t="shared" si="641"/>
        <v>1.5884846318167112E-3</v>
      </c>
      <c r="L10299" s="33">
        <f t="shared" si="642"/>
        <v>0.98999999544594441</v>
      </c>
      <c r="M10299" s="33">
        <f t="shared" si="643"/>
        <v>0.9884273956676799</v>
      </c>
    </row>
    <row r="10300" spans="1:13" ht="27.6">
      <c r="A10300" t="s">
        <v>164</v>
      </c>
      <c r="B10300" t="s">
        <v>112</v>
      </c>
      <c r="C10300" s="14" t="s">
        <v>384</v>
      </c>
      <c r="D10300" t="s">
        <v>112</v>
      </c>
      <c r="E10300" t="s">
        <v>483</v>
      </c>
      <c r="F10300" s="20">
        <v>2048</v>
      </c>
      <c r="G10300" s="20">
        <v>48</v>
      </c>
      <c r="H10300" s="11">
        <v>7263.3814437733299</v>
      </c>
      <c r="I10300" s="10">
        <v>4165334.7078408799</v>
      </c>
      <c r="J10300" s="33">
        <f t="shared" si="640"/>
        <v>1.7437689773406797E-3</v>
      </c>
      <c r="K10300" s="33">
        <f t="shared" si="641"/>
        <v>1.7422494955542378E-3</v>
      </c>
      <c r="L10300" s="33">
        <f t="shared" si="642"/>
        <v>0.9884273956676799</v>
      </c>
      <c r="M10300" s="33">
        <f t="shared" si="643"/>
        <v>0.98670530853618588</v>
      </c>
    </row>
    <row r="10301" spans="1:13" ht="27.6">
      <c r="A10301" t="s">
        <v>164</v>
      </c>
      <c r="B10301" t="s">
        <v>112</v>
      </c>
      <c r="C10301" s="14" t="s">
        <v>384</v>
      </c>
      <c r="D10301" t="s">
        <v>112</v>
      </c>
      <c r="E10301" t="s">
        <v>483</v>
      </c>
      <c r="F10301" s="20">
        <v>2048</v>
      </c>
      <c r="G10301" s="20">
        <v>49</v>
      </c>
      <c r="H10301" s="11">
        <v>7989.5752920350797</v>
      </c>
      <c r="I10301" s="10">
        <v>4172867.1307812901</v>
      </c>
      <c r="J10301" s="33">
        <f t="shared" si="640"/>
        <v>1.9146488593177859E-3</v>
      </c>
      <c r="K10301" s="33">
        <f t="shared" si="641"/>
        <v>1.9128170884430418E-3</v>
      </c>
      <c r="L10301" s="33">
        <f t="shared" si="642"/>
        <v>0.98670530853618588</v>
      </c>
      <c r="M10301" s="33">
        <f t="shared" si="643"/>
        <v>0.98481792176076044</v>
      </c>
    </row>
    <row r="10302" spans="1:13" ht="27.6">
      <c r="A10302" t="s">
        <v>164</v>
      </c>
      <c r="B10302" t="s">
        <v>112</v>
      </c>
      <c r="C10302" s="14" t="s">
        <v>384</v>
      </c>
      <c r="D10302" t="s">
        <v>112</v>
      </c>
      <c r="E10302" t="s">
        <v>483</v>
      </c>
      <c r="F10302" s="20">
        <v>2048</v>
      </c>
      <c r="G10302" s="20">
        <v>50</v>
      </c>
      <c r="H10302" s="11">
        <v>9206.7446814573395</v>
      </c>
      <c r="I10302" s="10">
        <v>4216568.0459219804</v>
      </c>
      <c r="J10302" s="33">
        <f t="shared" si="640"/>
        <v>2.1834687786816505E-3</v>
      </c>
      <c r="K10302" s="33">
        <f t="shared" si="641"/>
        <v>2.1810867447422666E-3</v>
      </c>
      <c r="L10302" s="33">
        <f t="shared" si="642"/>
        <v>0.98481792176076044</v>
      </c>
      <c r="M10302" s="33">
        <f t="shared" si="643"/>
        <v>0.98266994844562339</v>
      </c>
    </row>
    <row r="10303" spans="1:13" ht="27.6">
      <c r="A10303" t="s">
        <v>164</v>
      </c>
      <c r="B10303" t="s">
        <v>112</v>
      </c>
      <c r="C10303" s="14" t="s">
        <v>384</v>
      </c>
      <c r="D10303" t="s">
        <v>112</v>
      </c>
      <c r="E10303" t="s">
        <v>483</v>
      </c>
      <c r="F10303" s="20">
        <v>2048</v>
      </c>
      <c r="G10303" s="20">
        <v>51</v>
      </c>
      <c r="H10303" s="11">
        <v>10575.8023915509</v>
      </c>
      <c r="I10303" s="10">
        <v>4330175.9729294404</v>
      </c>
      <c r="J10303" s="33">
        <f t="shared" si="640"/>
        <v>2.4423493312204082E-3</v>
      </c>
      <c r="K10303" s="33">
        <f t="shared" si="641"/>
        <v>2.439369222741572E-3</v>
      </c>
      <c r="L10303" s="33">
        <f t="shared" si="642"/>
        <v>0.98266994844562339</v>
      </c>
      <c r="M10303" s="33">
        <f t="shared" si="643"/>
        <v>0.98027285361727212</v>
      </c>
    </row>
    <row r="10304" spans="1:13" ht="27.6">
      <c r="A10304" t="s">
        <v>164</v>
      </c>
      <c r="B10304" t="s">
        <v>112</v>
      </c>
      <c r="C10304" s="14" t="s">
        <v>384</v>
      </c>
      <c r="D10304" t="s">
        <v>112</v>
      </c>
      <c r="E10304" t="s">
        <v>483</v>
      </c>
      <c r="F10304" s="20">
        <v>2048</v>
      </c>
      <c r="G10304" s="20">
        <v>52</v>
      </c>
      <c r="H10304" s="11">
        <v>11398.4998044639</v>
      </c>
      <c r="I10304" s="10">
        <v>4271466.76052617</v>
      </c>
      <c r="J10304" s="33">
        <f t="shared" si="640"/>
        <v>2.6685212465658525E-3</v>
      </c>
      <c r="K10304" s="33">
        <f t="shared" si="641"/>
        <v>2.6649639087249488E-3</v>
      </c>
      <c r="L10304" s="33">
        <f t="shared" si="642"/>
        <v>0.98027285361727212</v>
      </c>
      <c r="M10304" s="33">
        <f t="shared" si="643"/>
        <v>0.97766046184167932</v>
      </c>
    </row>
    <row r="10305" spans="1:13" ht="27.6">
      <c r="A10305" t="s">
        <v>164</v>
      </c>
      <c r="B10305" t="s">
        <v>112</v>
      </c>
      <c r="C10305" s="14" t="s">
        <v>384</v>
      </c>
      <c r="D10305" t="s">
        <v>112</v>
      </c>
      <c r="E10305" t="s">
        <v>483</v>
      </c>
      <c r="F10305" s="20">
        <v>2048</v>
      </c>
      <c r="G10305" s="20">
        <v>53</v>
      </c>
      <c r="H10305" s="11">
        <v>12167.993247934101</v>
      </c>
      <c r="I10305" s="10">
        <v>4182761.6731859599</v>
      </c>
      <c r="J10305" s="33">
        <f t="shared" si="640"/>
        <v>2.9090811761851793E-3</v>
      </c>
      <c r="K10305" s="33">
        <f t="shared" si="641"/>
        <v>2.9048538996974127E-3</v>
      </c>
      <c r="L10305" s="33">
        <f t="shared" si="642"/>
        <v>0.97766046184167932</v>
      </c>
      <c r="M10305" s="33">
        <f t="shared" si="643"/>
        <v>0.97482050103651852</v>
      </c>
    </row>
    <row r="10306" spans="1:13" ht="27.6">
      <c r="A10306" t="s">
        <v>164</v>
      </c>
      <c r="B10306" t="s">
        <v>112</v>
      </c>
      <c r="C10306" s="14" t="s">
        <v>384</v>
      </c>
      <c r="D10306" t="s">
        <v>112</v>
      </c>
      <c r="E10306" t="s">
        <v>483</v>
      </c>
      <c r="F10306" s="20">
        <v>2048</v>
      </c>
      <c r="G10306" s="20">
        <v>54</v>
      </c>
      <c r="H10306" s="11">
        <v>13002.0591967032</v>
      </c>
      <c r="I10306" s="10">
        <v>4107627.6732634399</v>
      </c>
      <c r="J10306" s="33">
        <f t="shared" ref="J10306:J10369" si="644">IF(I10306&gt;0,H10306/I10306,0)</f>
        <v>3.1653451166797904E-3</v>
      </c>
      <c r="K10306" s="33">
        <f t="shared" ref="K10306:K10369" si="645">1-EXP(-J10306)</f>
        <v>3.160340693460717E-3</v>
      </c>
      <c r="L10306" s="33">
        <f t="shared" ref="L10306:L10369" si="646">IF(G10306=30,1,M10305)</f>
        <v>0.97482050103651852</v>
      </c>
      <c r="M10306" s="33">
        <f t="shared" ref="M10306:M10369" si="647">L10306*(1-K10306)</f>
        <v>0.97173973613827302</v>
      </c>
    </row>
    <row r="10307" spans="1:13" ht="27.6">
      <c r="A10307" t="s">
        <v>164</v>
      </c>
      <c r="B10307" t="s">
        <v>112</v>
      </c>
      <c r="C10307" s="14" t="s">
        <v>384</v>
      </c>
      <c r="D10307" t="s">
        <v>112</v>
      </c>
      <c r="E10307" t="s">
        <v>483</v>
      </c>
      <c r="F10307" s="20">
        <v>2048</v>
      </c>
      <c r="G10307" s="20">
        <v>55</v>
      </c>
      <c r="H10307" s="11">
        <v>13617.422311479701</v>
      </c>
      <c r="I10307" s="10">
        <v>4034474.85822568</v>
      </c>
      <c r="J10307" s="33">
        <f t="shared" si="644"/>
        <v>3.3752651311522862E-3</v>
      </c>
      <c r="K10307" s="33">
        <f t="shared" si="645"/>
        <v>3.3695753271320017E-3</v>
      </c>
      <c r="L10307" s="33">
        <f t="shared" si="646"/>
        <v>0.97173973613827302</v>
      </c>
      <c r="M10307" s="33">
        <f t="shared" si="647"/>
        <v>0.96846538589898779</v>
      </c>
    </row>
    <row r="10308" spans="1:13" ht="27.6">
      <c r="A10308" t="s">
        <v>164</v>
      </c>
      <c r="B10308" t="s">
        <v>112</v>
      </c>
      <c r="C10308" s="14" t="s">
        <v>384</v>
      </c>
      <c r="D10308" t="s">
        <v>112</v>
      </c>
      <c r="E10308" t="s">
        <v>483</v>
      </c>
      <c r="F10308" s="20">
        <v>2048</v>
      </c>
      <c r="G10308" s="20">
        <v>56</v>
      </c>
      <c r="H10308" s="11">
        <v>14828.1943052232</v>
      </c>
      <c r="I10308" s="10">
        <v>4044946.3211936499</v>
      </c>
      <c r="J10308" s="33">
        <f t="shared" si="644"/>
        <v>3.6658568810988448E-3</v>
      </c>
      <c r="K10308" s="33">
        <f t="shared" si="645"/>
        <v>3.6591458308502522E-3</v>
      </c>
      <c r="L10308" s="33">
        <f t="shared" si="646"/>
        <v>0.96846538589898779</v>
      </c>
      <c r="M10308" s="33">
        <f t="shared" si="647"/>
        <v>0.96492162981985274</v>
      </c>
    </row>
    <row r="10309" spans="1:13" ht="27.6">
      <c r="A10309" t="s">
        <v>164</v>
      </c>
      <c r="B10309" t="s">
        <v>112</v>
      </c>
      <c r="C10309" s="14" t="s">
        <v>384</v>
      </c>
      <c r="D10309" t="s">
        <v>112</v>
      </c>
      <c r="E10309" t="s">
        <v>483</v>
      </c>
      <c r="F10309" s="20">
        <v>2048</v>
      </c>
      <c r="G10309" s="20">
        <v>57</v>
      </c>
      <c r="H10309" s="11">
        <v>16110.2885757984</v>
      </c>
      <c r="I10309" s="10">
        <v>4034369.2995865298</v>
      </c>
      <c r="J10309" s="33">
        <f t="shared" si="644"/>
        <v>3.993260750187023E-3</v>
      </c>
      <c r="K10309" s="33">
        <f t="shared" si="645"/>
        <v>3.98529828673444E-3</v>
      </c>
      <c r="L10309" s="33">
        <f t="shared" si="646"/>
        <v>0.96492162981985274</v>
      </c>
      <c r="M10309" s="33">
        <f t="shared" si="647"/>
        <v>0.96107612930169872</v>
      </c>
    </row>
    <row r="10310" spans="1:13" ht="27.6">
      <c r="A10310" t="s">
        <v>164</v>
      </c>
      <c r="B10310" t="s">
        <v>112</v>
      </c>
      <c r="C10310" s="14" t="s">
        <v>384</v>
      </c>
      <c r="D10310" t="s">
        <v>112</v>
      </c>
      <c r="E10310" t="s">
        <v>483</v>
      </c>
      <c r="F10310" s="20">
        <v>2048</v>
      </c>
      <c r="G10310" s="20">
        <v>58</v>
      </c>
      <c r="H10310" s="11">
        <v>23412.079338934</v>
      </c>
      <c r="I10310" s="10">
        <v>5931723.3536619702</v>
      </c>
      <c r="J10310" s="33">
        <f t="shared" si="644"/>
        <v>3.9469270468388369E-3</v>
      </c>
      <c r="K10310" s="33">
        <f t="shared" si="645"/>
        <v>3.9391481678701101E-3</v>
      </c>
      <c r="L10310" s="33">
        <f t="shared" si="646"/>
        <v>0.96107612930169872</v>
      </c>
      <c r="M10310" s="33">
        <f t="shared" si="647"/>
        <v>0.95729030802777626</v>
      </c>
    </row>
    <row r="10311" spans="1:13" ht="27.6">
      <c r="A10311" t="s">
        <v>164</v>
      </c>
      <c r="B10311" t="s">
        <v>112</v>
      </c>
      <c r="C10311" s="14" t="s">
        <v>384</v>
      </c>
      <c r="D10311" t="s">
        <v>112</v>
      </c>
      <c r="E10311" t="s">
        <v>483</v>
      </c>
      <c r="F10311" s="20">
        <v>2048</v>
      </c>
      <c r="G10311" s="20">
        <v>59</v>
      </c>
      <c r="H10311" s="11">
        <v>18758.646780115701</v>
      </c>
      <c r="I10311" s="10">
        <v>3934786.52001944</v>
      </c>
      <c r="J10311" s="33">
        <f t="shared" si="644"/>
        <v>4.7673861554306191E-3</v>
      </c>
      <c r="K10311" s="33">
        <f t="shared" si="645"/>
        <v>4.7560402073857366E-3</v>
      </c>
      <c r="L10311" s="33">
        <f t="shared" si="646"/>
        <v>0.95729030802777626</v>
      </c>
      <c r="M10311" s="33">
        <f t="shared" si="647"/>
        <v>0.95273739683265546</v>
      </c>
    </row>
    <row r="10312" spans="1:13" ht="27.6">
      <c r="A10312" t="s">
        <v>164</v>
      </c>
      <c r="B10312" t="s">
        <v>112</v>
      </c>
      <c r="C10312" s="14" t="s">
        <v>384</v>
      </c>
      <c r="D10312" t="s">
        <v>112</v>
      </c>
      <c r="E10312" t="s">
        <v>483</v>
      </c>
      <c r="F10312" s="20">
        <v>2048</v>
      </c>
      <c r="G10312" s="20">
        <v>60</v>
      </c>
      <c r="H10312" s="11">
        <v>19952.588045602599</v>
      </c>
      <c r="I10312" s="10">
        <v>3884850.6694521299</v>
      </c>
      <c r="J10312" s="33">
        <f t="shared" si="644"/>
        <v>5.1359987148274248E-3</v>
      </c>
      <c r="K10312" s="33">
        <f t="shared" si="645"/>
        <v>5.1228320244407488E-3</v>
      </c>
      <c r="L10312" s="33">
        <f t="shared" si="646"/>
        <v>0.95273739683265546</v>
      </c>
      <c r="M10312" s="33">
        <f t="shared" si="647"/>
        <v>0.94785668318527883</v>
      </c>
    </row>
    <row r="10313" spans="1:13" ht="27.6">
      <c r="A10313" t="s">
        <v>164</v>
      </c>
      <c r="B10313" t="s">
        <v>112</v>
      </c>
      <c r="C10313" s="14" t="s">
        <v>384</v>
      </c>
      <c r="D10313" t="s">
        <v>112</v>
      </c>
      <c r="E10313" t="s">
        <v>483</v>
      </c>
      <c r="F10313" s="20">
        <v>2048</v>
      </c>
      <c r="G10313" s="20">
        <v>61</v>
      </c>
      <c r="H10313" s="11">
        <v>21026.816397835199</v>
      </c>
      <c r="I10313" s="10">
        <v>3728974.81041937</v>
      </c>
      <c r="J10313" s="33">
        <f t="shared" si="644"/>
        <v>5.6387660058959928E-3</v>
      </c>
      <c r="K10313" s="33">
        <f t="shared" si="645"/>
        <v>5.6228980041871379E-3</v>
      </c>
      <c r="L10313" s="33">
        <f t="shared" si="646"/>
        <v>0.94785668318527883</v>
      </c>
      <c r="M10313" s="33">
        <f t="shared" si="647"/>
        <v>0.94252698173314087</v>
      </c>
    </row>
    <row r="10314" spans="1:13" ht="27.6">
      <c r="A10314" t="s">
        <v>164</v>
      </c>
      <c r="B10314" t="s">
        <v>112</v>
      </c>
      <c r="C10314" s="14" t="s">
        <v>384</v>
      </c>
      <c r="D10314" t="s">
        <v>112</v>
      </c>
      <c r="E10314" t="s">
        <v>483</v>
      </c>
      <c r="F10314" s="20">
        <v>2048</v>
      </c>
      <c r="G10314" s="20">
        <v>62</v>
      </c>
      <c r="H10314" s="11">
        <v>22647.188276592799</v>
      </c>
      <c r="I10314" s="10">
        <v>3658455.0516754999</v>
      </c>
      <c r="J10314" s="33">
        <f t="shared" si="644"/>
        <v>6.1903694200700467E-3</v>
      </c>
      <c r="K10314" s="33">
        <f t="shared" si="645"/>
        <v>6.1712485587017696E-3</v>
      </c>
      <c r="L10314" s="33">
        <f t="shared" si="646"/>
        <v>0.94252698173314087</v>
      </c>
      <c r="M10314" s="33">
        <f t="shared" si="647"/>
        <v>0.9367104134555827</v>
      </c>
    </row>
    <row r="10315" spans="1:13" ht="27.6">
      <c r="A10315" t="s">
        <v>164</v>
      </c>
      <c r="B10315" t="s">
        <v>112</v>
      </c>
      <c r="C10315" s="14" t="s">
        <v>384</v>
      </c>
      <c r="D10315" t="s">
        <v>112</v>
      </c>
      <c r="E10315" t="s">
        <v>483</v>
      </c>
      <c r="F10315" s="20">
        <v>2048</v>
      </c>
      <c r="G10315" s="20">
        <v>63</v>
      </c>
      <c r="H10315" s="11">
        <v>24921.236552112401</v>
      </c>
      <c r="I10315" s="10">
        <v>3666486.32355728</v>
      </c>
      <c r="J10315" s="33">
        <f t="shared" si="644"/>
        <v>6.7970351865197856E-3</v>
      </c>
      <c r="K10315" s="33">
        <f t="shared" si="645"/>
        <v>6.7739875908601199E-3</v>
      </c>
      <c r="L10315" s="33">
        <f t="shared" si="646"/>
        <v>0.9367104134555827</v>
      </c>
      <c r="M10315" s="33">
        <f t="shared" si="647"/>
        <v>0.9303651487386051</v>
      </c>
    </row>
    <row r="10316" spans="1:13" ht="27.6">
      <c r="A10316" t="s">
        <v>164</v>
      </c>
      <c r="B10316" t="s">
        <v>112</v>
      </c>
      <c r="C10316" s="14" t="s">
        <v>384</v>
      </c>
      <c r="D10316" t="s">
        <v>112</v>
      </c>
      <c r="E10316" t="s">
        <v>483</v>
      </c>
      <c r="F10316" s="20">
        <v>2048</v>
      </c>
      <c r="G10316" s="20">
        <v>64</v>
      </c>
      <c r="H10316" s="11">
        <v>27533.331422815401</v>
      </c>
      <c r="I10316" s="10">
        <v>3691002.83487726</v>
      </c>
      <c r="J10316" s="33">
        <f t="shared" si="644"/>
        <v>7.4595801343325142E-3</v>
      </c>
      <c r="K10316" s="33">
        <f t="shared" si="645"/>
        <v>7.4318265194245337E-3</v>
      </c>
      <c r="L10316" s="33">
        <f t="shared" si="646"/>
        <v>0.9303651487386051</v>
      </c>
      <c r="M10316" s="33">
        <f t="shared" si="647"/>
        <v>0.92345083635346115</v>
      </c>
    </row>
    <row r="10317" spans="1:13" ht="27.6">
      <c r="A10317" t="s">
        <v>164</v>
      </c>
      <c r="B10317" t="s">
        <v>112</v>
      </c>
      <c r="C10317" s="14" t="s">
        <v>384</v>
      </c>
      <c r="D10317" t="s">
        <v>112</v>
      </c>
      <c r="E10317" t="s">
        <v>483</v>
      </c>
      <c r="F10317" s="20">
        <v>2048</v>
      </c>
      <c r="G10317" s="20">
        <v>65</v>
      </c>
      <c r="H10317" s="11">
        <v>28142.525968361399</v>
      </c>
      <c r="I10317" s="10">
        <v>3617224.7745570899</v>
      </c>
      <c r="J10317" s="33">
        <f t="shared" si="644"/>
        <v>7.780142988710814E-3</v>
      </c>
      <c r="K10317" s="33">
        <f t="shared" si="645"/>
        <v>7.7499560133069689E-3</v>
      </c>
      <c r="L10317" s="33">
        <f t="shared" si="646"/>
        <v>0.92345083635346115</v>
      </c>
      <c r="M10317" s="33">
        <f t="shared" si="647"/>
        <v>0.91629413299127027</v>
      </c>
    </row>
    <row r="10318" spans="1:13" ht="27.6">
      <c r="A10318" t="s">
        <v>164</v>
      </c>
      <c r="B10318" t="s">
        <v>112</v>
      </c>
      <c r="C10318" s="14" t="s">
        <v>384</v>
      </c>
      <c r="D10318" t="s">
        <v>112</v>
      </c>
      <c r="E10318" t="s">
        <v>483</v>
      </c>
      <c r="F10318" s="20">
        <v>2048</v>
      </c>
      <c r="G10318" s="20">
        <v>66</v>
      </c>
      <c r="H10318" s="11">
        <v>29471.9187976582</v>
      </c>
      <c r="I10318" s="10">
        <v>3446341.7124520098</v>
      </c>
      <c r="J10318" s="33">
        <f t="shared" si="644"/>
        <v>8.551653102526929E-3</v>
      </c>
      <c r="K10318" s="33">
        <f t="shared" si="645"/>
        <v>8.5151917261737653E-3</v>
      </c>
      <c r="L10318" s="33">
        <f t="shared" si="646"/>
        <v>0.91629413299127027</v>
      </c>
      <c r="M10318" s="33">
        <f t="shared" si="647"/>
        <v>0.90849171277128149</v>
      </c>
    </row>
    <row r="10319" spans="1:13" ht="27.6">
      <c r="A10319" t="s">
        <v>164</v>
      </c>
      <c r="B10319" t="s">
        <v>112</v>
      </c>
      <c r="C10319" s="14" t="s">
        <v>384</v>
      </c>
      <c r="D10319" t="s">
        <v>112</v>
      </c>
      <c r="E10319" t="s">
        <v>483</v>
      </c>
      <c r="F10319" s="20">
        <v>2048</v>
      </c>
      <c r="G10319" s="20">
        <v>67</v>
      </c>
      <c r="H10319" s="11">
        <v>31242.559365452202</v>
      </c>
      <c r="I10319" s="10">
        <v>3325603.7558527999</v>
      </c>
      <c r="J10319" s="33">
        <f t="shared" si="644"/>
        <v>9.3945525862688135E-3</v>
      </c>
      <c r="K10319" s="33">
        <f t="shared" si="645"/>
        <v>9.3505616433103844E-3</v>
      </c>
      <c r="L10319" s="33">
        <f t="shared" si="646"/>
        <v>0.90849171277128149</v>
      </c>
      <c r="M10319" s="33">
        <f t="shared" si="647"/>
        <v>0.89999680500857704</v>
      </c>
    </row>
    <row r="10320" spans="1:13" ht="27.6">
      <c r="A10320" t="s">
        <v>164</v>
      </c>
      <c r="B10320" t="s">
        <v>112</v>
      </c>
      <c r="C10320" s="14" t="s">
        <v>384</v>
      </c>
      <c r="D10320" t="s">
        <v>112</v>
      </c>
      <c r="E10320" t="s">
        <v>483</v>
      </c>
      <c r="F10320" s="20">
        <v>2048</v>
      </c>
      <c r="G10320" s="20">
        <v>68</v>
      </c>
      <c r="H10320" s="11">
        <v>33204.7234507373</v>
      </c>
      <c r="I10320" s="10">
        <v>3215128.4059033198</v>
      </c>
      <c r="J10320" s="33">
        <f t="shared" si="644"/>
        <v>1.0327650799193549E-2</v>
      </c>
      <c r="K10320" s="33">
        <f t="shared" si="645"/>
        <v>1.0274503732482176E-2</v>
      </c>
      <c r="L10320" s="33">
        <f t="shared" si="646"/>
        <v>0.89999680500857704</v>
      </c>
      <c r="M10320" s="33">
        <f t="shared" si="647"/>
        <v>0.89074978447629438</v>
      </c>
    </row>
    <row r="10321" spans="1:13" ht="27.6">
      <c r="A10321" t="s">
        <v>164</v>
      </c>
      <c r="B10321" t="s">
        <v>112</v>
      </c>
      <c r="C10321" s="14" t="s">
        <v>384</v>
      </c>
      <c r="D10321" t="s">
        <v>112</v>
      </c>
      <c r="E10321" t="s">
        <v>483</v>
      </c>
      <c r="F10321" s="20">
        <v>2048</v>
      </c>
      <c r="G10321" s="20">
        <v>69</v>
      </c>
      <c r="H10321" s="11">
        <v>35198.847273391999</v>
      </c>
      <c r="I10321" s="10">
        <v>3097370.2224350902</v>
      </c>
      <c r="J10321" s="33">
        <f t="shared" si="644"/>
        <v>1.1364107208895219E-2</v>
      </c>
      <c r="K10321" s="33">
        <f t="shared" si="645"/>
        <v>1.1299779648253683E-2</v>
      </c>
      <c r="L10321" s="33">
        <f t="shared" si="646"/>
        <v>0.89074978447629438</v>
      </c>
      <c r="M10321" s="33">
        <f t="shared" si="647"/>
        <v>0.88068450818998278</v>
      </c>
    </row>
    <row r="10322" spans="1:13" ht="27.6">
      <c r="A10322" t="s">
        <v>164</v>
      </c>
      <c r="B10322" t="s">
        <v>112</v>
      </c>
      <c r="C10322" s="14" t="s">
        <v>384</v>
      </c>
      <c r="D10322" t="s">
        <v>112</v>
      </c>
      <c r="E10322" t="s">
        <v>483</v>
      </c>
      <c r="F10322" s="20">
        <v>2049</v>
      </c>
      <c r="G10322" s="20">
        <v>30</v>
      </c>
      <c r="H10322" s="11">
        <v>613.95011455684005</v>
      </c>
      <c r="I10322" s="10">
        <v>4266580.0782773299</v>
      </c>
      <c r="J10322" s="33">
        <f t="shared" si="644"/>
        <v>1.4389747837680991E-4</v>
      </c>
      <c r="K10322" s="33">
        <f t="shared" si="645"/>
        <v>1.4388712563129236E-4</v>
      </c>
      <c r="L10322" s="33">
        <f t="shared" si="646"/>
        <v>1</v>
      </c>
      <c r="M10322" s="33">
        <f t="shared" si="647"/>
        <v>0.99985611287436871</v>
      </c>
    </row>
    <row r="10323" spans="1:13" ht="27.6">
      <c r="A10323" t="s">
        <v>164</v>
      </c>
      <c r="B10323" t="s">
        <v>112</v>
      </c>
      <c r="C10323" s="14" t="s">
        <v>384</v>
      </c>
      <c r="D10323" t="s">
        <v>112</v>
      </c>
      <c r="E10323" t="s">
        <v>483</v>
      </c>
      <c r="F10323" s="20">
        <v>2049</v>
      </c>
      <c r="G10323" s="20">
        <v>31</v>
      </c>
      <c r="H10323" s="11">
        <v>845.57973909026396</v>
      </c>
      <c r="I10323" s="10">
        <v>4270683.5412570499</v>
      </c>
      <c r="J10323" s="33">
        <f t="shared" si="644"/>
        <v>1.9799634670223602E-4</v>
      </c>
      <c r="K10323" s="33">
        <f t="shared" si="645"/>
        <v>1.9797674671917509E-4</v>
      </c>
      <c r="L10323" s="33">
        <f t="shared" si="646"/>
        <v>0.99985611287436871</v>
      </c>
      <c r="M10323" s="33">
        <f t="shared" si="647"/>
        <v>0.99965816461395451</v>
      </c>
    </row>
    <row r="10324" spans="1:13" ht="27.6">
      <c r="A10324" t="s">
        <v>164</v>
      </c>
      <c r="B10324" t="s">
        <v>112</v>
      </c>
      <c r="C10324" s="14" t="s">
        <v>384</v>
      </c>
      <c r="D10324" t="s">
        <v>112</v>
      </c>
      <c r="E10324" t="s">
        <v>483</v>
      </c>
      <c r="F10324" s="20">
        <v>2049</v>
      </c>
      <c r="G10324" s="20">
        <v>32</v>
      </c>
      <c r="H10324" s="11">
        <v>900.57969190030497</v>
      </c>
      <c r="I10324" s="10">
        <v>4311227.228898</v>
      </c>
      <c r="J10324" s="33">
        <f t="shared" si="644"/>
        <v>2.0889172481184751E-4</v>
      </c>
      <c r="K10324" s="33">
        <f t="shared" si="645"/>
        <v>2.0886990845458975E-4</v>
      </c>
      <c r="L10324" s="33">
        <f t="shared" si="646"/>
        <v>0.99965816461395451</v>
      </c>
      <c r="M10324" s="33">
        <f t="shared" si="647"/>
        <v>0.99944936610462576</v>
      </c>
    </row>
    <row r="10325" spans="1:13" ht="27.6">
      <c r="A10325" t="s">
        <v>164</v>
      </c>
      <c r="B10325" t="s">
        <v>112</v>
      </c>
      <c r="C10325" s="14" t="s">
        <v>384</v>
      </c>
      <c r="D10325" t="s">
        <v>112</v>
      </c>
      <c r="E10325" t="s">
        <v>483</v>
      </c>
      <c r="F10325" s="20">
        <v>2049</v>
      </c>
      <c r="G10325" s="20">
        <v>33</v>
      </c>
      <c r="H10325" s="11">
        <v>1048.38045629983</v>
      </c>
      <c r="I10325" s="10">
        <v>4573201.9638042701</v>
      </c>
      <c r="J10325" s="33">
        <f t="shared" si="644"/>
        <v>2.2924429417233146E-4</v>
      </c>
      <c r="K10325" s="33">
        <f t="shared" si="645"/>
        <v>2.2921801970687827E-4</v>
      </c>
      <c r="L10325" s="33">
        <f t="shared" si="646"/>
        <v>0.99944936610462576</v>
      </c>
      <c r="M10325" s="33">
        <f t="shared" si="647"/>
        <v>0.99922027430012994</v>
      </c>
    </row>
    <row r="10326" spans="1:13" ht="27.6">
      <c r="A10326" t="s">
        <v>164</v>
      </c>
      <c r="B10326" t="s">
        <v>112</v>
      </c>
      <c r="C10326" s="14" t="s">
        <v>384</v>
      </c>
      <c r="D10326" t="s">
        <v>112</v>
      </c>
      <c r="E10326" t="s">
        <v>483</v>
      </c>
      <c r="F10326" s="20">
        <v>2049</v>
      </c>
      <c r="G10326" s="20">
        <v>34</v>
      </c>
      <c r="H10326" s="11">
        <v>1163.4684636594</v>
      </c>
      <c r="I10326" s="10">
        <v>4621364.8515109299</v>
      </c>
      <c r="J10326" s="33">
        <f t="shared" si="644"/>
        <v>2.5175862565341713E-4</v>
      </c>
      <c r="K10326" s="33">
        <f t="shared" si="645"/>
        <v>2.5172693710995286E-4</v>
      </c>
      <c r="L10326" s="33">
        <f t="shared" si="646"/>
        <v>0.99922027430012994</v>
      </c>
      <c r="M10326" s="33">
        <f t="shared" si="647"/>
        <v>0.9989687436409822</v>
      </c>
    </row>
    <row r="10327" spans="1:13" ht="27.6">
      <c r="A10327" t="s">
        <v>164</v>
      </c>
      <c r="B10327" t="s">
        <v>112</v>
      </c>
      <c r="C10327" s="14" t="s">
        <v>384</v>
      </c>
      <c r="D10327" t="s">
        <v>112</v>
      </c>
      <c r="E10327" t="s">
        <v>483</v>
      </c>
      <c r="F10327" s="20">
        <v>2049</v>
      </c>
      <c r="G10327" s="20">
        <v>35</v>
      </c>
      <c r="H10327" s="11">
        <v>1523.9510937421501</v>
      </c>
      <c r="I10327" s="10">
        <v>4686911.4784351904</v>
      </c>
      <c r="J10327" s="33">
        <f t="shared" si="644"/>
        <v>3.251503897084373E-4</v>
      </c>
      <c r="K10327" s="33">
        <f t="shared" si="645"/>
        <v>3.250975340493012E-4</v>
      </c>
      <c r="L10327" s="33">
        <f t="shared" si="646"/>
        <v>0.9989687436409822</v>
      </c>
      <c r="M10327" s="33">
        <f t="shared" si="647"/>
        <v>0.99864398136583221</v>
      </c>
    </row>
    <row r="10328" spans="1:13" ht="27.6">
      <c r="A10328" t="s">
        <v>164</v>
      </c>
      <c r="B10328" t="s">
        <v>112</v>
      </c>
      <c r="C10328" s="14" t="s">
        <v>384</v>
      </c>
      <c r="D10328" t="s">
        <v>112</v>
      </c>
      <c r="E10328" t="s">
        <v>483</v>
      </c>
      <c r="F10328" s="20">
        <v>2049</v>
      </c>
      <c r="G10328" s="20">
        <v>36</v>
      </c>
      <c r="H10328" s="11">
        <v>1836.3050170573499</v>
      </c>
      <c r="I10328" s="10">
        <v>4753355.5677889604</v>
      </c>
      <c r="J10328" s="33">
        <f t="shared" si="644"/>
        <v>3.8631762149270762E-4</v>
      </c>
      <c r="K10328" s="33">
        <f t="shared" si="645"/>
        <v>3.8624301044853926E-4</v>
      </c>
      <c r="L10328" s="33">
        <f t="shared" si="646"/>
        <v>0.99864398136583221</v>
      </c>
      <c r="M10328" s="33">
        <f t="shared" si="647"/>
        <v>0.9982582621081032</v>
      </c>
    </row>
    <row r="10329" spans="1:13" ht="27.6">
      <c r="A10329" t="s">
        <v>164</v>
      </c>
      <c r="B10329" t="s">
        <v>112</v>
      </c>
      <c r="C10329" s="14" t="s">
        <v>384</v>
      </c>
      <c r="D10329" t="s">
        <v>112</v>
      </c>
      <c r="E10329" t="s">
        <v>483</v>
      </c>
      <c r="F10329" s="20">
        <v>2049</v>
      </c>
      <c r="G10329" s="20">
        <v>37</v>
      </c>
      <c r="H10329" s="11">
        <v>2069.5811177843698</v>
      </c>
      <c r="I10329" s="10">
        <v>4863681.33735698</v>
      </c>
      <c r="J10329" s="33">
        <f t="shared" si="644"/>
        <v>4.2551741658901956E-4</v>
      </c>
      <c r="K10329" s="33">
        <f t="shared" si="645"/>
        <v>4.254268968928443E-4</v>
      </c>
      <c r="L10329" s="33">
        <f t="shared" si="646"/>
        <v>0.9982582621081032</v>
      </c>
      <c r="M10329" s="33">
        <f t="shared" si="647"/>
        <v>0.99783357619335689</v>
      </c>
    </row>
    <row r="10330" spans="1:13" ht="27.6">
      <c r="A10330" t="s">
        <v>164</v>
      </c>
      <c r="B10330" t="s">
        <v>112</v>
      </c>
      <c r="C10330" s="14" t="s">
        <v>384</v>
      </c>
      <c r="D10330" t="s">
        <v>112</v>
      </c>
      <c r="E10330" t="s">
        <v>483</v>
      </c>
      <c r="F10330" s="20">
        <v>2049</v>
      </c>
      <c r="G10330" s="20">
        <v>38</v>
      </c>
      <c r="H10330" s="11">
        <v>2216.9679585675399</v>
      </c>
      <c r="I10330" s="10">
        <v>4833741.4931889996</v>
      </c>
      <c r="J10330" s="33">
        <f t="shared" si="644"/>
        <v>4.5864429483690144E-4</v>
      </c>
      <c r="K10330" s="33">
        <f t="shared" si="645"/>
        <v>4.5853913362015053E-4</v>
      </c>
      <c r="L10330" s="33">
        <f t="shared" si="646"/>
        <v>0.99783357619335689</v>
      </c>
      <c r="M10330" s="33">
        <f t="shared" si="647"/>
        <v>0.99737603044983214</v>
      </c>
    </row>
    <row r="10331" spans="1:13" ht="27.6">
      <c r="A10331" t="s">
        <v>164</v>
      </c>
      <c r="B10331" t="s">
        <v>112</v>
      </c>
      <c r="C10331" s="14" t="s">
        <v>384</v>
      </c>
      <c r="D10331" t="s">
        <v>112</v>
      </c>
      <c r="E10331" t="s">
        <v>483</v>
      </c>
      <c r="F10331" s="20">
        <v>2049</v>
      </c>
      <c r="G10331" s="20">
        <v>39</v>
      </c>
      <c r="H10331" s="11">
        <v>2329.7080358237399</v>
      </c>
      <c r="I10331" s="10">
        <v>4698630.1507924199</v>
      </c>
      <c r="J10331" s="33">
        <f t="shared" si="644"/>
        <v>4.9582707322278527E-4</v>
      </c>
      <c r="K10331" s="33">
        <f t="shared" si="645"/>
        <v>4.9570417129307653E-4</v>
      </c>
      <c r="L10331" s="33">
        <f t="shared" si="646"/>
        <v>0.99737603044983214</v>
      </c>
      <c r="M10331" s="33">
        <f t="shared" si="647"/>
        <v>0.99688162699119043</v>
      </c>
    </row>
    <row r="10332" spans="1:13" ht="27.6">
      <c r="A10332" t="s">
        <v>164</v>
      </c>
      <c r="B10332" t="s">
        <v>112</v>
      </c>
      <c r="C10332" s="14" t="s">
        <v>384</v>
      </c>
      <c r="D10332" t="s">
        <v>112</v>
      </c>
      <c r="E10332" t="s">
        <v>483</v>
      </c>
      <c r="F10332" s="20">
        <v>2049</v>
      </c>
      <c r="G10332" s="20">
        <v>40</v>
      </c>
      <c r="H10332" s="11">
        <v>3076.3374039917499</v>
      </c>
      <c r="I10332" s="10">
        <v>4625538.3494434301</v>
      </c>
      <c r="J10332" s="33">
        <f t="shared" si="644"/>
        <v>6.6507661845716006E-4</v>
      </c>
      <c r="K10332" s="33">
        <f t="shared" si="645"/>
        <v>6.6485550402506366E-4</v>
      </c>
      <c r="L10332" s="33">
        <f t="shared" si="646"/>
        <v>0.99688162699119043</v>
      </c>
      <c r="M10332" s="33">
        <f t="shared" si="647"/>
        <v>0.99621884475462386</v>
      </c>
    </row>
    <row r="10333" spans="1:13" ht="27.6">
      <c r="A10333" t="s">
        <v>164</v>
      </c>
      <c r="B10333" t="s">
        <v>112</v>
      </c>
      <c r="C10333" s="14" t="s">
        <v>384</v>
      </c>
      <c r="D10333" t="s">
        <v>112</v>
      </c>
      <c r="E10333" t="s">
        <v>483</v>
      </c>
      <c r="F10333" s="20">
        <v>2049</v>
      </c>
      <c r="G10333" s="20">
        <v>41</v>
      </c>
      <c r="H10333" s="11">
        <v>3457.8094291162602</v>
      </c>
      <c r="I10333" s="10">
        <v>4579117.6849551303</v>
      </c>
      <c r="J10333" s="33">
        <f t="shared" si="644"/>
        <v>7.5512569604337272E-4</v>
      </c>
      <c r="K10333" s="33">
        <f t="shared" si="645"/>
        <v>7.5484066038533637E-4</v>
      </c>
      <c r="L10333" s="33">
        <f t="shared" si="646"/>
        <v>0.99621884475462386</v>
      </c>
      <c r="M10333" s="33">
        <f t="shared" si="647"/>
        <v>0.99546685826396097</v>
      </c>
    </row>
    <row r="10334" spans="1:13" ht="27.6">
      <c r="A10334" t="s">
        <v>164</v>
      </c>
      <c r="B10334" t="s">
        <v>112</v>
      </c>
      <c r="C10334" s="14" t="s">
        <v>384</v>
      </c>
      <c r="D10334" t="s">
        <v>112</v>
      </c>
      <c r="E10334" t="s">
        <v>483</v>
      </c>
      <c r="F10334" s="20">
        <v>2049</v>
      </c>
      <c r="G10334" s="20">
        <v>42</v>
      </c>
      <c r="H10334" s="11">
        <v>3828.64233859559</v>
      </c>
      <c r="I10334" s="10">
        <v>4599812.6849809503</v>
      </c>
      <c r="J10334" s="33">
        <f t="shared" si="644"/>
        <v>8.3234744560287371E-4</v>
      </c>
      <c r="K10334" s="33">
        <f t="shared" si="645"/>
        <v>8.32001140556482E-4</v>
      </c>
      <c r="L10334" s="33">
        <f t="shared" si="646"/>
        <v>0.99546685826396097</v>
      </c>
      <c r="M10334" s="33">
        <f t="shared" si="647"/>
        <v>0.99463862870249919</v>
      </c>
    </row>
    <row r="10335" spans="1:13" ht="27.6">
      <c r="A10335" t="s">
        <v>164</v>
      </c>
      <c r="B10335" t="s">
        <v>112</v>
      </c>
      <c r="C10335" s="14" t="s">
        <v>384</v>
      </c>
      <c r="D10335" t="s">
        <v>112</v>
      </c>
      <c r="E10335" t="s">
        <v>483</v>
      </c>
      <c r="F10335" s="20">
        <v>2049</v>
      </c>
      <c r="G10335" s="20">
        <v>43</v>
      </c>
      <c r="H10335" s="11">
        <v>4080.1269802961001</v>
      </c>
      <c r="I10335" s="10">
        <v>4512969.0489932802</v>
      </c>
      <c r="J10335" s="33">
        <f t="shared" si="644"/>
        <v>9.0408928933520267E-4</v>
      </c>
      <c r="K10335" s="33">
        <f t="shared" si="645"/>
        <v>9.0368072374957809E-4</v>
      </c>
      <c r="L10335" s="33">
        <f t="shared" si="646"/>
        <v>0.99463862870249919</v>
      </c>
      <c r="M10335" s="33">
        <f t="shared" si="647"/>
        <v>0.99373979294664405</v>
      </c>
    </row>
    <row r="10336" spans="1:13" ht="27.6">
      <c r="A10336" t="s">
        <v>164</v>
      </c>
      <c r="B10336" t="s">
        <v>112</v>
      </c>
      <c r="C10336" s="14" t="s">
        <v>384</v>
      </c>
      <c r="D10336" t="s">
        <v>112</v>
      </c>
      <c r="E10336" t="s">
        <v>483</v>
      </c>
      <c r="F10336" s="20">
        <v>2049</v>
      </c>
      <c r="G10336" s="20">
        <v>44</v>
      </c>
      <c r="H10336" s="11">
        <v>4377.1942820357799</v>
      </c>
      <c r="I10336" s="10">
        <v>4447129.06071968</v>
      </c>
      <c r="J10336" s="33">
        <f t="shared" si="644"/>
        <v>9.8427417380313621E-4</v>
      </c>
      <c r="K10336" s="33">
        <f t="shared" si="645"/>
        <v>9.8378993486614164E-4</v>
      </c>
      <c r="L10336" s="33">
        <f t="shared" si="646"/>
        <v>0.99373979294664405</v>
      </c>
      <c r="M10336" s="33">
        <f t="shared" si="647"/>
        <v>0.99276216174046716</v>
      </c>
    </row>
    <row r="10337" spans="1:13" ht="27.6">
      <c r="A10337" t="s">
        <v>164</v>
      </c>
      <c r="B10337" t="s">
        <v>112</v>
      </c>
      <c r="C10337" s="14" t="s">
        <v>384</v>
      </c>
      <c r="D10337" t="s">
        <v>112</v>
      </c>
      <c r="E10337" t="s">
        <v>483</v>
      </c>
      <c r="F10337" s="20">
        <v>2049</v>
      </c>
      <c r="G10337" s="20">
        <v>45</v>
      </c>
      <c r="H10337" s="11">
        <v>5441.3179112603502</v>
      </c>
      <c r="I10337" s="10">
        <v>4314466.6526300702</v>
      </c>
      <c r="J10337" s="33">
        <f t="shared" si="644"/>
        <v>1.2611797353778036E-3</v>
      </c>
      <c r="K10337" s="33">
        <f t="shared" si="645"/>
        <v>1.2603847824432801E-3</v>
      </c>
      <c r="L10337" s="33">
        <f t="shared" si="646"/>
        <v>0.99276216174046716</v>
      </c>
      <c r="M10337" s="33">
        <f t="shared" si="647"/>
        <v>0.99151089941922399</v>
      </c>
    </row>
    <row r="10338" spans="1:13" ht="27.6">
      <c r="A10338" t="s">
        <v>164</v>
      </c>
      <c r="B10338" t="s">
        <v>112</v>
      </c>
      <c r="C10338" s="14" t="s">
        <v>384</v>
      </c>
      <c r="D10338" t="s">
        <v>112</v>
      </c>
      <c r="E10338" t="s">
        <v>483</v>
      </c>
      <c r="F10338" s="20">
        <v>2049</v>
      </c>
      <c r="G10338" s="20">
        <v>46</v>
      </c>
      <c r="H10338" s="11">
        <v>5981.3882699035703</v>
      </c>
      <c r="I10338" s="10">
        <v>4242087.4770940198</v>
      </c>
      <c r="J10338" s="33">
        <f t="shared" si="644"/>
        <v>1.4100105908237972E-3</v>
      </c>
      <c r="K10338" s="33">
        <f t="shared" si="645"/>
        <v>1.4090169929400487E-3</v>
      </c>
      <c r="L10338" s="33">
        <f t="shared" si="646"/>
        <v>0.99151089941922399</v>
      </c>
      <c r="M10338" s="33">
        <f t="shared" si="647"/>
        <v>0.99011384371325706</v>
      </c>
    </row>
    <row r="10339" spans="1:13" ht="27.6">
      <c r="A10339" t="s">
        <v>164</v>
      </c>
      <c r="B10339" t="s">
        <v>112</v>
      </c>
      <c r="C10339" s="14" t="s">
        <v>384</v>
      </c>
      <c r="D10339" t="s">
        <v>112</v>
      </c>
      <c r="E10339" t="s">
        <v>483</v>
      </c>
      <c r="F10339" s="20">
        <v>2049</v>
      </c>
      <c r="G10339" s="20">
        <v>47</v>
      </c>
      <c r="H10339" s="11">
        <v>6645.9084144805602</v>
      </c>
      <c r="I10339" s="10">
        <v>4209894.6580423098</v>
      </c>
      <c r="J10339" s="33">
        <f t="shared" si="644"/>
        <v>1.5786400739944044E-3</v>
      </c>
      <c r="K10339" s="33">
        <f t="shared" si="645"/>
        <v>1.5773946771834302E-3</v>
      </c>
      <c r="L10339" s="33">
        <f t="shared" si="646"/>
        <v>0.99011384371325706</v>
      </c>
      <c r="M10339" s="33">
        <f t="shared" si="647"/>
        <v>0.98855204340637814</v>
      </c>
    </row>
    <row r="10340" spans="1:13" ht="27.6">
      <c r="A10340" t="s">
        <v>164</v>
      </c>
      <c r="B10340" t="s">
        <v>112</v>
      </c>
      <c r="C10340" s="14" t="s">
        <v>384</v>
      </c>
      <c r="D10340" t="s">
        <v>112</v>
      </c>
      <c r="E10340" t="s">
        <v>483</v>
      </c>
      <c r="F10340" s="20">
        <v>2049</v>
      </c>
      <c r="G10340" s="20">
        <v>48</v>
      </c>
      <c r="H10340" s="11">
        <v>7237.7465516746697</v>
      </c>
      <c r="I10340" s="10">
        <v>4180388.1438246402</v>
      </c>
      <c r="J10340" s="33">
        <f t="shared" si="644"/>
        <v>1.7313575444821852E-3</v>
      </c>
      <c r="K10340" s="33">
        <f t="shared" si="645"/>
        <v>1.7298596096204655E-3</v>
      </c>
      <c r="L10340" s="33">
        <f t="shared" si="646"/>
        <v>0.98855204340637814</v>
      </c>
      <c r="M10340" s="33">
        <f t="shared" si="647"/>
        <v>0.98684198715448168</v>
      </c>
    </row>
    <row r="10341" spans="1:13" ht="27.6">
      <c r="A10341" t="s">
        <v>164</v>
      </c>
      <c r="B10341" t="s">
        <v>112</v>
      </c>
      <c r="C10341" s="14" t="s">
        <v>384</v>
      </c>
      <c r="D10341" t="s">
        <v>112</v>
      </c>
      <c r="E10341" t="s">
        <v>483</v>
      </c>
      <c r="F10341" s="20">
        <v>2049</v>
      </c>
      <c r="G10341" s="20">
        <v>49</v>
      </c>
      <c r="H10341" s="11">
        <v>7889.3419486923603</v>
      </c>
      <c r="I10341" s="10">
        <v>4149483.5546107702</v>
      </c>
      <c r="J10341" s="33">
        <f t="shared" si="644"/>
        <v>1.9012828572186971E-3</v>
      </c>
      <c r="K10341" s="33">
        <f t="shared" si="645"/>
        <v>1.8994765639066546E-3</v>
      </c>
      <c r="L10341" s="33">
        <f t="shared" si="646"/>
        <v>0.98684198715448168</v>
      </c>
      <c r="M10341" s="33">
        <f t="shared" si="647"/>
        <v>0.98496750392760268</v>
      </c>
    </row>
    <row r="10342" spans="1:13" ht="27.6">
      <c r="A10342" t="s">
        <v>164</v>
      </c>
      <c r="B10342" t="s">
        <v>112</v>
      </c>
      <c r="C10342" s="14" t="s">
        <v>384</v>
      </c>
      <c r="D10342" t="s">
        <v>112</v>
      </c>
      <c r="E10342" t="s">
        <v>483</v>
      </c>
      <c r="F10342" s="20">
        <v>2049</v>
      </c>
      <c r="G10342" s="20">
        <v>50</v>
      </c>
      <c r="H10342" s="11">
        <v>9001.2401943627501</v>
      </c>
      <c r="I10342" s="10">
        <v>4155466.1214330001</v>
      </c>
      <c r="J10342" s="33">
        <f t="shared" si="644"/>
        <v>2.1661204618986761E-3</v>
      </c>
      <c r="K10342" s="33">
        <f t="shared" si="645"/>
        <v>2.1637761159883917E-3</v>
      </c>
      <c r="L10342" s="33">
        <f t="shared" si="646"/>
        <v>0.98496750392760268</v>
      </c>
      <c r="M10342" s="33">
        <f t="shared" si="647"/>
        <v>0.98283625476757941</v>
      </c>
    </row>
    <row r="10343" spans="1:13" ht="27.6">
      <c r="A10343" t="s">
        <v>164</v>
      </c>
      <c r="B10343" t="s">
        <v>112</v>
      </c>
      <c r="C10343" s="14" t="s">
        <v>384</v>
      </c>
      <c r="D10343" t="s">
        <v>112</v>
      </c>
      <c r="E10343" t="s">
        <v>483</v>
      </c>
      <c r="F10343" s="20">
        <v>2049</v>
      </c>
      <c r="G10343" s="20">
        <v>51</v>
      </c>
      <c r="H10343" s="11">
        <v>10026.890103027599</v>
      </c>
      <c r="I10343" s="10">
        <v>4196720.6043674499</v>
      </c>
      <c r="J10343" s="33">
        <f t="shared" si="644"/>
        <v>2.3892203099231337E-3</v>
      </c>
      <c r="K10343" s="33">
        <f t="shared" si="645"/>
        <v>2.3863683948150971E-3</v>
      </c>
      <c r="L10343" s="33">
        <f t="shared" si="646"/>
        <v>0.98283625476757941</v>
      </c>
      <c r="M10343" s="33">
        <f t="shared" si="647"/>
        <v>0.98049084539192366</v>
      </c>
    </row>
    <row r="10344" spans="1:13" ht="27.6">
      <c r="A10344" t="s">
        <v>164</v>
      </c>
      <c r="B10344" t="s">
        <v>112</v>
      </c>
      <c r="C10344" s="14" t="s">
        <v>384</v>
      </c>
      <c r="D10344" t="s">
        <v>112</v>
      </c>
      <c r="E10344" t="s">
        <v>483</v>
      </c>
      <c r="F10344" s="20">
        <v>2049</v>
      </c>
      <c r="G10344" s="20">
        <v>52</v>
      </c>
      <c r="H10344" s="11">
        <v>11408.773929982401</v>
      </c>
      <c r="I10344" s="10">
        <v>4308171.6292764097</v>
      </c>
      <c r="J10344" s="33">
        <f t="shared" si="644"/>
        <v>2.6481707117825739E-3</v>
      </c>
      <c r="K10344" s="33">
        <f t="shared" si="645"/>
        <v>2.6446674008606674E-3</v>
      </c>
      <c r="L10344" s="33">
        <f t="shared" si="646"/>
        <v>0.98049084539192366</v>
      </c>
      <c r="M10344" s="33">
        <f t="shared" si="647"/>
        <v>0.97789777321627336</v>
      </c>
    </row>
    <row r="10345" spans="1:13" ht="27.6">
      <c r="A10345" t="s">
        <v>164</v>
      </c>
      <c r="B10345" t="s">
        <v>112</v>
      </c>
      <c r="C10345" s="14" t="s">
        <v>384</v>
      </c>
      <c r="D10345" t="s">
        <v>112</v>
      </c>
      <c r="E10345" t="s">
        <v>483</v>
      </c>
      <c r="F10345" s="20">
        <v>2049</v>
      </c>
      <c r="G10345" s="20">
        <v>53</v>
      </c>
      <c r="H10345" s="11">
        <v>12260.562717262799</v>
      </c>
      <c r="I10345" s="10">
        <v>4247741.2227967298</v>
      </c>
      <c r="J10345" s="33">
        <f t="shared" si="644"/>
        <v>2.8863723268882173E-3</v>
      </c>
      <c r="K10345" s="33">
        <f t="shared" si="645"/>
        <v>2.8822107591910395E-3</v>
      </c>
      <c r="L10345" s="33">
        <f t="shared" si="646"/>
        <v>0.97789777321627336</v>
      </c>
      <c r="M10345" s="33">
        <f t="shared" si="647"/>
        <v>0.97507926573292047</v>
      </c>
    </row>
    <row r="10346" spans="1:13" ht="27.6">
      <c r="A10346" t="s">
        <v>164</v>
      </c>
      <c r="B10346" t="s">
        <v>112</v>
      </c>
      <c r="C10346" s="14" t="s">
        <v>384</v>
      </c>
      <c r="D10346" t="s">
        <v>112</v>
      </c>
      <c r="E10346" t="s">
        <v>483</v>
      </c>
      <c r="F10346" s="20">
        <v>2049</v>
      </c>
      <c r="G10346" s="20">
        <v>54</v>
      </c>
      <c r="H10346" s="11">
        <v>13053.510057773699</v>
      </c>
      <c r="I10346" s="10">
        <v>4157419.1014658101</v>
      </c>
      <c r="J10346" s="33">
        <f t="shared" si="644"/>
        <v>3.1398109594414796E-3</v>
      </c>
      <c r="K10346" s="33">
        <f t="shared" si="645"/>
        <v>3.1348869078894337E-3</v>
      </c>
      <c r="L10346" s="33">
        <f t="shared" si="646"/>
        <v>0.97507926573292047</v>
      </c>
      <c r="M10346" s="33">
        <f t="shared" si="647"/>
        <v>0.97202250250861988</v>
      </c>
    </row>
    <row r="10347" spans="1:13" ht="27.6">
      <c r="A10347" t="s">
        <v>164</v>
      </c>
      <c r="B10347" t="s">
        <v>112</v>
      </c>
      <c r="C10347" s="14" t="s">
        <v>384</v>
      </c>
      <c r="D10347" t="s">
        <v>112</v>
      </c>
      <c r="E10347" t="s">
        <v>483</v>
      </c>
      <c r="F10347" s="20">
        <v>2049</v>
      </c>
      <c r="G10347" s="20">
        <v>55</v>
      </c>
      <c r="H10347" s="11">
        <v>13639.4674926428</v>
      </c>
      <c r="I10347" s="10">
        <v>4080534.9100496601</v>
      </c>
      <c r="J10347" s="33">
        <f t="shared" si="644"/>
        <v>3.342568509596897E-3</v>
      </c>
      <c r="K10347" s="33">
        <f t="shared" si="645"/>
        <v>3.336988346566705E-3</v>
      </c>
      <c r="L10347" s="33">
        <f t="shared" si="646"/>
        <v>0.97202250250861988</v>
      </c>
      <c r="M10347" s="33">
        <f t="shared" si="647"/>
        <v>0.96877887474514801</v>
      </c>
    </row>
    <row r="10348" spans="1:13" ht="27.6">
      <c r="A10348" t="s">
        <v>164</v>
      </c>
      <c r="B10348" t="s">
        <v>112</v>
      </c>
      <c r="C10348" s="14" t="s">
        <v>384</v>
      </c>
      <c r="D10348" t="s">
        <v>112</v>
      </c>
      <c r="E10348" t="s">
        <v>483</v>
      </c>
      <c r="F10348" s="20">
        <v>2049</v>
      </c>
      <c r="G10348" s="20">
        <v>56</v>
      </c>
      <c r="H10348" s="11">
        <v>14560.2026669772</v>
      </c>
      <c r="I10348" s="10">
        <v>4005517.48138039</v>
      </c>
      <c r="J10348" s="33">
        <f t="shared" si="644"/>
        <v>3.6350366050479531E-3</v>
      </c>
      <c r="K10348" s="33">
        <f t="shared" si="645"/>
        <v>3.6284378574723553E-3</v>
      </c>
      <c r="L10348" s="33">
        <f t="shared" si="646"/>
        <v>0.96877887474514801</v>
      </c>
      <c r="M10348" s="33">
        <f t="shared" si="647"/>
        <v>0.96526372080050327</v>
      </c>
    </row>
    <row r="10349" spans="1:13" ht="27.6">
      <c r="A10349" t="s">
        <v>164</v>
      </c>
      <c r="B10349" t="s">
        <v>112</v>
      </c>
      <c r="C10349" s="14" t="s">
        <v>384</v>
      </c>
      <c r="D10349" t="s">
        <v>112</v>
      </c>
      <c r="E10349" t="s">
        <v>483</v>
      </c>
      <c r="F10349" s="20">
        <v>2049</v>
      </c>
      <c r="G10349" s="20">
        <v>57</v>
      </c>
      <c r="H10349" s="11">
        <v>15865.748348629701</v>
      </c>
      <c r="I10349" s="10">
        <v>4013448.31420821</v>
      </c>
      <c r="J10349" s="33">
        <f t="shared" si="644"/>
        <v>3.9531462987731939E-3</v>
      </c>
      <c r="K10349" s="33">
        <f t="shared" si="645"/>
        <v>3.9453429019863373E-3</v>
      </c>
      <c r="L10349" s="33">
        <f t="shared" si="646"/>
        <v>0.96526372080050327</v>
      </c>
      <c r="M10349" s="33">
        <f t="shared" si="647"/>
        <v>0.9614554244310981</v>
      </c>
    </row>
    <row r="10350" spans="1:13" ht="27.6">
      <c r="A10350" t="s">
        <v>164</v>
      </c>
      <c r="B10350" t="s">
        <v>112</v>
      </c>
      <c r="C10350" s="14" t="s">
        <v>384</v>
      </c>
      <c r="D10350" t="s">
        <v>112</v>
      </c>
      <c r="E10350" t="s">
        <v>483</v>
      </c>
      <c r="F10350" s="20">
        <v>2049</v>
      </c>
      <c r="G10350" s="20">
        <v>58</v>
      </c>
      <c r="H10350" s="11">
        <v>17259.458144280001</v>
      </c>
      <c r="I10350" s="10">
        <v>4000176.3881139099</v>
      </c>
      <c r="J10350" s="33">
        <f t="shared" si="644"/>
        <v>4.3146742717557673E-3</v>
      </c>
      <c r="K10350" s="33">
        <f t="shared" si="645"/>
        <v>4.30537943758591E-3</v>
      </c>
      <c r="L10350" s="33">
        <f t="shared" si="646"/>
        <v>0.9614554244310981</v>
      </c>
      <c r="M10350" s="33">
        <f t="shared" si="647"/>
        <v>0.95731599401659706</v>
      </c>
    </row>
    <row r="10351" spans="1:13" ht="27.6">
      <c r="A10351" t="s">
        <v>164</v>
      </c>
      <c r="B10351" t="s">
        <v>112</v>
      </c>
      <c r="C10351" s="14" t="s">
        <v>384</v>
      </c>
      <c r="D10351" t="s">
        <v>112</v>
      </c>
      <c r="E10351" t="s">
        <v>483</v>
      </c>
      <c r="F10351" s="20">
        <v>2049</v>
      </c>
      <c r="G10351" s="20">
        <v>59</v>
      </c>
      <c r="H10351" s="11">
        <v>25077.568253327299</v>
      </c>
      <c r="I10351" s="10">
        <v>5881615.49412267</v>
      </c>
      <c r="J10351" s="33">
        <f t="shared" si="644"/>
        <v>4.2637211287250235E-3</v>
      </c>
      <c r="K10351" s="33">
        <f t="shared" si="645"/>
        <v>4.2546443746249718E-3</v>
      </c>
      <c r="L10351" s="33">
        <f t="shared" si="646"/>
        <v>0.95731599401659706</v>
      </c>
      <c r="M10351" s="33">
        <f t="shared" si="647"/>
        <v>0.95324295490791588</v>
      </c>
    </row>
    <row r="10352" spans="1:13" ht="27.6">
      <c r="A10352" t="s">
        <v>164</v>
      </c>
      <c r="B10352" t="s">
        <v>112</v>
      </c>
      <c r="C10352" s="14" t="s">
        <v>384</v>
      </c>
      <c r="D10352" t="s">
        <v>112</v>
      </c>
      <c r="E10352" t="s">
        <v>483</v>
      </c>
      <c r="F10352" s="20">
        <v>2049</v>
      </c>
      <c r="G10352" s="20">
        <v>60</v>
      </c>
      <c r="H10352" s="11">
        <v>19771.254627136899</v>
      </c>
      <c r="I10352" s="10">
        <v>3895057.4861660199</v>
      </c>
      <c r="J10352" s="33">
        <f t="shared" si="644"/>
        <v>5.075985321746336E-3</v>
      </c>
      <c r="K10352" s="33">
        <f t="shared" si="645"/>
        <v>5.0631242782773755E-3</v>
      </c>
      <c r="L10352" s="33">
        <f t="shared" si="646"/>
        <v>0.95324295490791588</v>
      </c>
      <c r="M10352" s="33">
        <f t="shared" si="647"/>
        <v>0.94841656735982471</v>
      </c>
    </row>
    <row r="10353" spans="1:13" ht="27.6">
      <c r="A10353" t="s">
        <v>164</v>
      </c>
      <c r="B10353" t="s">
        <v>112</v>
      </c>
      <c r="C10353" s="14" t="s">
        <v>384</v>
      </c>
      <c r="D10353" t="s">
        <v>112</v>
      </c>
      <c r="E10353" t="s">
        <v>483</v>
      </c>
      <c r="F10353" s="20">
        <v>2049</v>
      </c>
      <c r="G10353" s="20">
        <v>61</v>
      </c>
      <c r="H10353" s="11">
        <v>21407.50451418</v>
      </c>
      <c r="I10353" s="10">
        <v>3841909.4674336701</v>
      </c>
      <c r="J10353" s="33">
        <f t="shared" si="644"/>
        <v>5.5721002006015119E-3</v>
      </c>
      <c r="K10353" s="33">
        <f t="shared" si="645"/>
        <v>5.5566048441972882E-3</v>
      </c>
      <c r="L10353" s="33">
        <f t="shared" si="646"/>
        <v>0.94841656735982471</v>
      </c>
      <c r="M10353" s="33">
        <f t="shared" si="647"/>
        <v>0.94314659126731615</v>
      </c>
    </row>
    <row r="10354" spans="1:13" ht="27.6">
      <c r="A10354" t="s">
        <v>164</v>
      </c>
      <c r="B10354" t="s">
        <v>112</v>
      </c>
      <c r="C10354" s="14" t="s">
        <v>384</v>
      </c>
      <c r="D10354" t="s">
        <v>112</v>
      </c>
      <c r="E10354" t="s">
        <v>483</v>
      </c>
      <c r="F10354" s="20">
        <v>2049</v>
      </c>
      <c r="G10354" s="20">
        <v>62</v>
      </c>
      <c r="H10354" s="11">
        <v>22550.831209273401</v>
      </c>
      <c r="I10354" s="10">
        <v>3683757.71287798</v>
      </c>
      <c r="J10354" s="33">
        <f t="shared" si="644"/>
        <v>6.1216922954618787E-3</v>
      </c>
      <c r="K10354" s="33">
        <f t="shared" si="645"/>
        <v>6.1029929139260197E-3</v>
      </c>
      <c r="L10354" s="33">
        <f t="shared" si="646"/>
        <v>0.94314659126731615</v>
      </c>
      <c r="M10354" s="33">
        <f t="shared" si="647"/>
        <v>0.93739057430401829</v>
      </c>
    </row>
    <row r="10355" spans="1:13" ht="27.6">
      <c r="A10355" t="s">
        <v>164</v>
      </c>
      <c r="B10355" t="s">
        <v>112</v>
      </c>
      <c r="C10355" s="14" t="s">
        <v>384</v>
      </c>
      <c r="D10355" t="s">
        <v>112</v>
      </c>
      <c r="E10355" t="s">
        <v>483</v>
      </c>
      <c r="F10355" s="20">
        <v>2049</v>
      </c>
      <c r="G10355" s="20">
        <v>63</v>
      </c>
      <c r="H10355" s="11">
        <v>24263.148590278499</v>
      </c>
      <c r="I10355" s="10">
        <v>3609768.0877415398</v>
      </c>
      <c r="J10355" s="33">
        <f t="shared" si="644"/>
        <v>6.7215255940330492E-3</v>
      </c>
      <c r="K10355" s="33">
        <f t="shared" si="645"/>
        <v>6.6989866678068832E-3</v>
      </c>
      <c r="L10355" s="33">
        <f t="shared" si="646"/>
        <v>0.93739057430401829</v>
      </c>
      <c r="M10355" s="33">
        <f t="shared" si="647"/>
        <v>0.9311110073442278</v>
      </c>
    </row>
    <row r="10356" spans="1:13" ht="27.6">
      <c r="A10356" t="s">
        <v>164</v>
      </c>
      <c r="B10356" t="s">
        <v>112</v>
      </c>
      <c r="C10356" s="14" t="s">
        <v>384</v>
      </c>
      <c r="D10356" t="s">
        <v>112</v>
      </c>
      <c r="E10356" t="s">
        <v>483</v>
      </c>
      <c r="F10356" s="20">
        <v>2049</v>
      </c>
      <c r="G10356" s="20">
        <v>64</v>
      </c>
      <c r="H10356" s="11">
        <v>26657.9709023711</v>
      </c>
      <c r="I10356" s="10">
        <v>3612914.3654372399</v>
      </c>
      <c r="J10356" s="33">
        <f t="shared" si="644"/>
        <v>7.3785227674902044E-3</v>
      </c>
      <c r="K10356" s="33">
        <f t="shared" si="645"/>
        <v>7.3513682960489879E-3</v>
      </c>
      <c r="L10356" s="33">
        <f t="shared" si="646"/>
        <v>0.9311110073442278</v>
      </c>
      <c r="M10356" s="33">
        <f t="shared" si="647"/>
        <v>0.92426606740473516</v>
      </c>
    </row>
    <row r="10357" spans="1:13" ht="27.6">
      <c r="A10357" t="s">
        <v>164</v>
      </c>
      <c r="B10357" t="s">
        <v>112</v>
      </c>
      <c r="C10357" s="14" t="s">
        <v>384</v>
      </c>
      <c r="D10357" t="s">
        <v>112</v>
      </c>
      <c r="E10357" t="s">
        <v>483</v>
      </c>
      <c r="F10357" s="20">
        <v>2049</v>
      </c>
      <c r="G10357" s="20">
        <v>65</v>
      </c>
      <c r="H10357" s="11">
        <v>27925.541096475801</v>
      </c>
      <c r="I10357" s="10">
        <v>3631812.8447541301</v>
      </c>
      <c r="J10357" s="33">
        <f t="shared" si="644"/>
        <v>7.6891465199843828E-3</v>
      </c>
      <c r="K10357" s="33">
        <f t="shared" si="645"/>
        <v>7.6596606549934609E-3</v>
      </c>
      <c r="L10357" s="33">
        <f t="shared" si="646"/>
        <v>0.92426606740473516</v>
      </c>
      <c r="M10357" s="33">
        <f t="shared" si="647"/>
        <v>0.91718650297348958</v>
      </c>
    </row>
    <row r="10358" spans="1:13" ht="27.6">
      <c r="A10358" t="s">
        <v>164</v>
      </c>
      <c r="B10358" t="s">
        <v>112</v>
      </c>
      <c r="C10358" s="14" t="s">
        <v>384</v>
      </c>
      <c r="D10358" t="s">
        <v>112</v>
      </c>
      <c r="E10358" t="s">
        <v>483</v>
      </c>
      <c r="F10358" s="20">
        <v>2049</v>
      </c>
      <c r="G10358" s="20">
        <v>66</v>
      </c>
      <c r="H10358" s="11">
        <v>30021.4270893869</v>
      </c>
      <c r="I10358" s="10">
        <v>3554376.3634396102</v>
      </c>
      <c r="J10358" s="33">
        <f t="shared" si="644"/>
        <v>8.4463275747014097E-3</v>
      </c>
      <c r="K10358" s="33">
        <f t="shared" si="645"/>
        <v>8.4107575657164091E-3</v>
      </c>
      <c r="L10358" s="33">
        <f t="shared" si="646"/>
        <v>0.91718650297348958</v>
      </c>
      <c r="M10358" s="33">
        <f t="shared" si="647"/>
        <v>0.90947226965443229</v>
      </c>
    </row>
    <row r="10359" spans="1:13" ht="27.6">
      <c r="A10359" t="s">
        <v>164</v>
      </c>
      <c r="B10359" t="s">
        <v>112</v>
      </c>
      <c r="C10359" s="14" t="s">
        <v>384</v>
      </c>
      <c r="D10359" t="s">
        <v>112</v>
      </c>
      <c r="E10359" t="s">
        <v>483</v>
      </c>
      <c r="F10359" s="20">
        <v>2049</v>
      </c>
      <c r="G10359" s="20">
        <v>67</v>
      </c>
      <c r="H10359" s="11">
        <v>31388.609269152399</v>
      </c>
      <c r="I10359" s="10">
        <v>3379816.4805306401</v>
      </c>
      <c r="J10359" s="33">
        <f t="shared" si="644"/>
        <v>9.2870750379394282E-3</v>
      </c>
      <c r="K10359" s="33">
        <f t="shared" si="645"/>
        <v>9.2440833485113449E-3</v>
      </c>
      <c r="L10359" s="33">
        <f t="shared" si="646"/>
        <v>0.90947226965443229</v>
      </c>
      <c r="M10359" s="33">
        <f t="shared" si="647"/>
        <v>0.90106503219058698</v>
      </c>
    </row>
    <row r="10360" spans="1:13" ht="27.6">
      <c r="A10360" t="s">
        <v>164</v>
      </c>
      <c r="B10360" t="s">
        <v>112</v>
      </c>
      <c r="C10360" s="14" t="s">
        <v>384</v>
      </c>
      <c r="D10360" t="s">
        <v>112</v>
      </c>
      <c r="E10360" t="s">
        <v>483</v>
      </c>
      <c r="F10360" s="20">
        <v>2049</v>
      </c>
      <c r="G10360" s="20">
        <v>68</v>
      </c>
      <c r="H10360" s="11">
        <v>33236.395905341597</v>
      </c>
      <c r="I10360" s="10">
        <v>3255138.20971211</v>
      </c>
      <c r="J10360" s="33">
        <f t="shared" si="644"/>
        <v>1.0210440775195558E-2</v>
      </c>
      <c r="K10360" s="33">
        <f t="shared" si="645"/>
        <v>1.0158491184529272E-2</v>
      </c>
      <c r="L10360" s="33">
        <f t="shared" si="646"/>
        <v>0.90106503219058698</v>
      </c>
      <c r="M10360" s="33">
        <f t="shared" si="647"/>
        <v>0.89191157100439133</v>
      </c>
    </row>
    <row r="10361" spans="1:13" ht="27.6">
      <c r="A10361" t="s">
        <v>164</v>
      </c>
      <c r="B10361" t="s">
        <v>112</v>
      </c>
      <c r="C10361" s="14" t="s">
        <v>384</v>
      </c>
      <c r="D10361" t="s">
        <v>112</v>
      </c>
      <c r="E10361" t="s">
        <v>483</v>
      </c>
      <c r="F10361" s="20">
        <v>2049</v>
      </c>
      <c r="G10361" s="20">
        <v>69</v>
      </c>
      <c r="H10361" s="11">
        <v>35285.8696681457</v>
      </c>
      <c r="I10361" s="10">
        <v>3140316.18428582</v>
      </c>
      <c r="J10361" s="33">
        <f t="shared" si="644"/>
        <v>1.1236406653800218E-2</v>
      </c>
      <c r="K10361" s="33">
        <f t="shared" si="645"/>
        <v>1.117351401936828E-2</v>
      </c>
      <c r="L10361" s="33">
        <f t="shared" si="646"/>
        <v>0.89191157100439133</v>
      </c>
      <c r="M10361" s="33">
        <f t="shared" si="647"/>
        <v>0.881945784561737</v>
      </c>
    </row>
    <row r="10362" spans="1:13" ht="27.6">
      <c r="A10362" t="s">
        <v>164</v>
      </c>
      <c r="B10362" t="s">
        <v>112</v>
      </c>
      <c r="C10362" s="14" t="s">
        <v>384</v>
      </c>
      <c r="D10362" t="s">
        <v>112</v>
      </c>
      <c r="E10362" t="s">
        <v>483</v>
      </c>
      <c r="F10362" s="20">
        <v>2050</v>
      </c>
      <c r="G10362" s="20">
        <v>30</v>
      </c>
      <c r="H10362" s="11">
        <v>612.445799566593</v>
      </c>
      <c r="I10362" s="10">
        <v>4253315.1016025897</v>
      </c>
      <c r="J10362" s="33">
        <f t="shared" si="644"/>
        <v>1.4399257636374789E-4</v>
      </c>
      <c r="K10362" s="33">
        <f t="shared" si="645"/>
        <v>1.4398220993028232E-4</v>
      </c>
      <c r="L10362" s="33">
        <f t="shared" si="646"/>
        <v>1</v>
      </c>
      <c r="M10362" s="33">
        <f t="shared" si="647"/>
        <v>0.99985601779006972</v>
      </c>
    </row>
    <row r="10363" spans="1:13" ht="27.6">
      <c r="A10363" t="s">
        <v>164</v>
      </c>
      <c r="B10363" t="s">
        <v>112</v>
      </c>
      <c r="C10363" s="14" t="s">
        <v>384</v>
      </c>
      <c r="D10363" t="s">
        <v>112</v>
      </c>
      <c r="E10363" t="s">
        <v>483</v>
      </c>
      <c r="F10363" s="20">
        <v>2050</v>
      </c>
      <c r="G10363" s="20">
        <v>31</v>
      </c>
      <c r="H10363" s="11">
        <v>844.33323600769097</v>
      </c>
      <c r="I10363" s="10">
        <v>4262032.0916932402</v>
      </c>
      <c r="J10363" s="33">
        <f t="shared" si="644"/>
        <v>1.981057903466537E-4</v>
      </c>
      <c r="K10363" s="33">
        <f t="shared" si="645"/>
        <v>1.9808616869032569E-4</v>
      </c>
      <c r="L10363" s="33">
        <f t="shared" si="646"/>
        <v>0.99985601779006972</v>
      </c>
      <c r="M10363" s="33">
        <f t="shared" si="647"/>
        <v>0.99965796014226371</v>
      </c>
    </row>
    <row r="10364" spans="1:13" ht="27.6">
      <c r="A10364" t="s">
        <v>164</v>
      </c>
      <c r="B10364" t="s">
        <v>112</v>
      </c>
      <c r="C10364" s="14" t="s">
        <v>384</v>
      </c>
      <c r="D10364" t="s">
        <v>112</v>
      </c>
      <c r="E10364" t="s">
        <v>483</v>
      </c>
      <c r="F10364" s="20">
        <v>2050</v>
      </c>
      <c r="G10364" s="20">
        <v>32</v>
      </c>
      <c r="H10364" s="11">
        <v>891.53952047435803</v>
      </c>
      <c r="I10364" s="10">
        <v>4266191.7002142901</v>
      </c>
      <c r="J10364" s="33">
        <f t="shared" si="644"/>
        <v>2.089778385789781E-4</v>
      </c>
      <c r="K10364" s="33">
        <f t="shared" si="645"/>
        <v>2.089560042314309E-4</v>
      </c>
      <c r="L10364" s="33">
        <f t="shared" si="646"/>
        <v>0.99965796014226371</v>
      </c>
      <c r="M10364" s="33">
        <f t="shared" si="647"/>
        <v>0.99944907560931429</v>
      </c>
    </row>
    <row r="10365" spans="1:13" ht="27.6">
      <c r="A10365" t="s">
        <v>164</v>
      </c>
      <c r="B10365" t="s">
        <v>112</v>
      </c>
      <c r="C10365" s="14" t="s">
        <v>384</v>
      </c>
      <c r="D10365" t="s">
        <v>112</v>
      </c>
      <c r="E10365" t="s">
        <v>483</v>
      </c>
      <c r="F10365" s="20">
        <v>2050</v>
      </c>
      <c r="G10365" s="20">
        <v>33</v>
      </c>
      <c r="H10365" s="11">
        <v>954.22025978234694</v>
      </c>
      <c r="I10365" s="10">
        <v>4306507.1600775803</v>
      </c>
      <c r="J10365" s="33">
        <f t="shared" si="644"/>
        <v>2.2157637833003323E-4</v>
      </c>
      <c r="K10365" s="33">
        <f t="shared" si="645"/>
        <v>2.2155183209726648E-4</v>
      </c>
      <c r="L10365" s="33">
        <f t="shared" si="646"/>
        <v>0.99944907560931429</v>
      </c>
      <c r="M10365" s="33">
        <f t="shared" si="647"/>
        <v>0.99922764583552515</v>
      </c>
    </row>
    <row r="10366" spans="1:13" ht="27.6">
      <c r="A10366" t="s">
        <v>164</v>
      </c>
      <c r="B10366" t="s">
        <v>112</v>
      </c>
      <c r="C10366" s="14" t="s">
        <v>384</v>
      </c>
      <c r="D10366" t="s">
        <v>112</v>
      </c>
      <c r="E10366" t="s">
        <v>483</v>
      </c>
      <c r="F10366" s="20">
        <v>2050</v>
      </c>
      <c r="G10366" s="20">
        <v>34</v>
      </c>
      <c r="H10366" s="11">
        <v>1115.8171414835899</v>
      </c>
      <c r="I10366" s="10">
        <v>4567927.1541139996</v>
      </c>
      <c r="J10366" s="33">
        <f t="shared" si="644"/>
        <v>2.442720962567572E-4</v>
      </c>
      <c r="K10366" s="33">
        <f t="shared" si="645"/>
        <v>2.4424226425734386E-4</v>
      </c>
      <c r="L10366" s="33">
        <f t="shared" si="646"/>
        <v>0.99922764583552515</v>
      </c>
      <c r="M10366" s="33">
        <f t="shared" si="647"/>
        <v>0.99898359221279776</v>
      </c>
    </row>
    <row r="10367" spans="1:13" ht="27.6">
      <c r="A10367" t="s">
        <v>164</v>
      </c>
      <c r="B10367" t="s">
        <v>112</v>
      </c>
      <c r="C10367" s="14" t="s">
        <v>384</v>
      </c>
      <c r="D10367" t="s">
        <v>112</v>
      </c>
      <c r="E10367" t="s">
        <v>483</v>
      </c>
      <c r="F10367" s="20">
        <v>2050</v>
      </c>
      <c r="G10367" s="20">
        <v>35</v>
      </c>
      <c r="H10367" s="11">
        <v>1496.6606741007399</v>
      </c>
      <c r="I10367" s="10">
        <v>4615726.9602482803</v>
      </c>
      <c r="J10367" s="33">
        <f t="shared" si="644"/>
        <v>3.2425242805528395E-4</v>
      </c>
      <c r="K10367" s="33">
        <f t="shared" si="645"/>
        <v>3.2419986391818423E-4</v>
      </c>
      <c r="L10367" s="33">
        <f t="shared" si="646"/>
        <v>0.99898359221279776</v>
      </c>
      <c r="M10367" s="33">
        <f t="shared" si="647"/>
        <v>0.99865972186814589</v>
      </c>
    </row>
    <row r="10368" spans="1:13" ht="27.6">
      <c r="A10368" t="s">
        <v>164</v>
      </c>
      <c r="B10368" t="s">
        <v>112</v>
      </c>
      <c r="C10368" s="14" t="s">
        <v>384</v>
      </c>
      <c r="D10368" t="s">
        <v>112</v>
      </c>
      <c r="E10368" t="s">
        <v>483</v>
      </c>
      <c r="F10368" s="20">
        <v>2050</v>
      </c>
      <c r="G10368" s="20">
        <v>36</v>
      </c>
      <c r="H10368" s="11">
        <v>1802.4229832237099</v>
      </c>
      <c r="I10368" s="10">
        <v>4680572.9671358401</v>
      </c>
      <c r="J10368" s="33">
        <f t="shared" si="644"/>
        <v>3.8508597043123501E-4</v>
      </c>
      <c r="K10368" s="33">
        <f t="shared" si="645"/>
        <v>3.8501183434547226E-4</v>
      </c>
      <c r="L10368" s="33">
        <f t="shared" si="646"/>
        <v>0.99865972186814589</v>
      </c>
      <c r="M10368" s="33">
        <f t="shared" si="647"/>
        <v>0.99827522605674246</v>
      </c>
    </row>
    <row r="10369" spans="1:13" ht="27.6">
      <c r="A10369" t="s">
        <v>164</v>
      </c>
      <c r="B10369" t="s">
        <v>112</v>
      </c>
      <c r="C10369" s="14" t="s">
        <v>384</v>
      </c>
      <c r="D10369" t="s">
        <v>112</v>
      </c>
      <c r="E10369" t="s">
        <v>483</v>
      </c>
      <c r="F10369" s="20">
        <v>2050</v>
      </c>
      <c r="G10369" s="20">
        <v>37</v>
      </c>
      <c r="H10369" s="11">
        <v>1964.24909121214</v>
      </c>
      <c r="I10369" s="10">
        <v>4746740.6812761901</v>
      </c>
      <c r="J10369" s="33">
        <f t="shared" si="644"/>
        <v>4.1381006949889657E-4</v>
      </c>
      <c r="K10369" s="33">
        <f t="shared" si="645"/>
        <v>4.1372446192089463E-4</v>
      </c>
      <c r="L10369" s="33">
        <f t="shared" si="646"/>
        <v>0.99827522605674246</v>
      </c>
      <c r="M10369" s="33">
        <f t="shared" si="647"/>
        <v>0.99786221517599316</v>
      </c>
    </row>
    <row r="10370" spans="1:13" ht="27.6">
      <c r="A10370" t="s">
        <v>164</v>
      </c>
      <c r="B10370" t="s">
        <v>112</v>
      </c>
      <c r="C10370" s="14" t="s">
        <v>384</v>
      </c>
      <c r="D10370" t="s">
        <v>112</v>
      </c>
      <c r="E10370" t="s">
        <v>483</v>
      </c>
      <c r="F10370" s="20">
        <v>2050</v>
      </c>
      <c r="G10370" s="20">
        <v>38</v>
      </c>
      <c r="H10370" s="11">
        <v>2219.3101944223799</v>
      </c>
      <c r="I10370" s="10">
        <v>4856411.2318150904</v>
      </c>
      <c r="J10370" s="33">
        <f t="shared" ref="J10370:J10401" si="648">IF(I10370&gt;0,H10370/I10370,0)</f>
        <v>4.5698563990696268E-4</v>
      </c>
      <c r="K10370" s="33">
        <f t="shared" ref="K10370:K10401" si="649">1-EXP(-J10370)</f>
        <v>4.5688123787346324E-4</v>
      </c>
      <c r="L10370" s="33">
        <f t="shared" ref="L10370:L10401" si="650">IF(G10370=30,1,M10369)</f>
        <v>0.99786221517599316</v>
      </c>
      <c r="M10370" s="33">
        <f t="shared" ref="M10370:M10401" si="651">L10370*(1-K10370)</f>
        <v>0.99740631065189644</v>
      </c>
    </row>
    <row r="10371" spans="1:13" ht="27.6">
      <c r="A10371" t="s">
        <v>164</v>
      </c>
      <c r="B10371" t="s">
        <v>112</v>
      </c>
      <c r="C10371" s="14" t="s">
        <v>384</v>
      </c>
      <c r="D10371" t="s">
        <v>112</v>
      </c>
      <c r="E10371" t="s">
        <v>483</v>
      </c>
      <c r="F10371" s="20">
        <v>2050</v>
      </c>
      <c r="G10371" s="20">
        <v>39</v>
      </c>
      <c r="H10371" s="11">
        <v>2384.0635979978902</v>
      </c>
      <c r="I10371" s="10">
        <v>4826004.7097374797</v>
      </c>
      <c r="J10371" s="33">
        <f t="shared" si="648"/>
        <v>4.9400357881697473E-4</v>
      </c>
      <c r="K10371" s="33">
        <f t="shared" si="649"/>
        <v>4.938815791393214E-4</v>
      </c>
      <c r="L10371" s="33">
        <f t="shared" si="650"/>
        <v>0.99740631065189644</v>
      </c>
      <c r="M10371" s="33">
        <f t="shared" si="651"/>
        <v>0.99691371004814822</v>
      </c>
    </row>
    <row r="10372" spans="1:13" ht="27.6">
      <c r="A10372" t="s">
        <v>164</v>
      </c>
      <c r="B10372" t="s">
        <v>112</v>
      </c>
      <c r="C10372" s="14" t="s">
        <v>384</v>
      </c>
      <c r="D10372" t="s">
        <v>112</v>
      </c>
      <c r="E10372" t="s">
        <v>483</v>
      </c>
      <c r="F10372" s="20">
        <v>2050</v>
      </c>
      <c r="G10372" s="20">
        <v>40</v>
      </c>
      <c r="H10372" s="11">
        <v>3106.1992036297602</v>
      </c>
      <c r="I10372" s="10">
        <v>4690550.6166594401</v>
      </c>
      <c r="J10372" s="33">
        <f t="shared" si="648"/>
        <v>6.6222485535012991E-4</v>
      </c>
      <c r="K10372" s="33">
        <f t="shared" si="649"/>
        <v>6.6200563286478165E-4</v>
      </c>
      <c r="L10372" s="33">
        <f t="shared" si="650"/>
        <v>0.99691371004814822</v>
      </c>
      <c r="M10372" s="33">
        <f t="shared" si="651"/>
        <v>0.99625374755661622</v>
      </c>
    </row>
    <row r="10373" spans="1:13" ht="27.6">
      <c r="A10373" t="s">
        <v>164</v>
      </c>
      <c r="B10373" t="s">
        <v>112</v>
      </c>
      <c r="C10373" s="14" t="s">
        <v>384</v>
      </c>
      <c r="D10373" t="s">
        <v>112</v>
      </c>
      <c r="E10373" t="s">
        <v>483</v>
      </c>
      <c r="F10373" s="20">
        <v>2050</v>
      </c>
      <c r="G10373" s="20">
        <v>41</v>
      </c>
      <c r="H10373" s="11">
        <v>3469.7955610907102</v>
      </c>
      <c r="I10373" s="10">
        <v>4616310.4371054396</v>
      </c>
      <c r="J10373" s="33">
        <f t="shared" si="648"/>
        <v>7.5163826357968521E-4</v>
      </c>
      <c r="K10373" s="33">
        <f t="shared" si="649"/>
        <v>7.513558543009724E-4</v>
      </c>
      <c r="L10373" s="33">
        <f t="shared" si="650"/>
        <v>0.99625374755661622</v>
      </c>
      <c r="M10373" s="33">
        <f t="shared" si="651"/>
        <v>0.99550520647102025</v>
      </c>
    </row>
    <row r="10374" spans="1:13" ht="27.6">
      <c r="A10374" t="s">
        <v>164</v>
      </c>
      <c r="B10374" t="s">
        <v>112</v>
      </c>
      <c r="C10374" s="14" t="s">
        <v>384</v>
      </c>
      <c r="D10374" t="s">
        <v>112</v>
      </c>
      <c r="E10374" t="s">
        <v>483</v>
      </c>
      <c r="F10374" s="20">
        <v>2050</v>
      </c>
      <c r="G10374" s="20">
        <v>42</v>
      </c>
      <c r="H10374" s="11">
        <v>3725.4243619461699</v>
      </c>
      <c r="I10374" s="10">
        <v>4569838.0015834998</v>
      </c>
      <c r="J10374" s="33">
        <f t="shared" si="648"/>
        <v>8.1522022458022992E-4</v>
      </c>
      <c r="K10374" s="33">
        <f t="shared" si="649"/>
        <v>8.1488802285156758E-4</v>
      </c>
      <c r="L10374" s="33">
        <f t="shared" si="650"/>
        <v>0.99550520647102025</v>
      </c>
      <c r="M10374" s="33">
        <f t="shared" si="651"/>
        <v>0.99469398120158059</v>
      </c>
    </row>
    <row r="10375" spans="1:13" ht="27.6">
      <c r="A10375" t="s">
        <v>164</v>
      </c>
      <c r="B10375" t="s">
        <v>112</v>
      </c>
      <c r="C10375" s="14" t="s">
        <v>384</v>
      </c>
      <c r="D10375" t="s">
        <v>112</v>
      </c>
      <c r="E10375" t="s">
        <v>483</v>
      </c>
      <c r="F10375" s="20">
        <v>2050</v>
      </c>
      <c r="G10375" s="20">
        <v>43</v>
      </c>
      <c r="H10375" s="11">
        <v>4127.8101400362302</v>
      </c>
      <c r="I10375" s="10">
        <v>4589676.5026562</v>
      </c>
      <c r="J10375" s="33">
        <f t="shared" si="648"/>
        <v>8.9936842774154737E-4</v>
      </c>
      <c r="K10375" s="33">
        <f t="shared" si="649"/>
        <v>8.9896411717427238E-4</v>
      </c>
      <c r="L10375" s="33">
        <f t="shared" si="650"/>
        <v>0.99469398120158059</v>
      </c>
      <c r="M10375" s="33">
        <f t="shared" si="651"/>
        <v>0.99379978700491112</v>
      </c>
    </row>
    <row r="10376" spans="1:13" ht="27.6">
      <c r="A10376" t="s">
        <v>164</v>
      </c>
      <c r="B10376" t="s">
        <v>112</v>
      </c>
      <c r="C10376" s="14" t="s">
        <v>384</v>
      </c>
      <c r="D10376" t="s">
        <v>112</v>
      </c>
      <c r="E10376" t="s">
        <v>483</v>
      </c>
      <c r="F10376" s="20">
        <v>2050</v>
      </c>
      <c r="G10376" s="20">
        <v>44</v>
      </c>
      <c r="H10376" s="11">
        <v>4406.8133024678</v>
      </c>
      <c r="I10376" s="10">
        <v>4502203.9162246799</v>
      </c>
      <c r="J10376" s="33">
        <f t="shared" si="648"/>
        <v>9.788124626223351E-4</v>
      </c>
      <c r="K10376" s="33">
        <f t="shared" si="649"/>
        <v>9.7833358196142139E-4</v>
      </c>
      <c r="L10376" s="33">
        <f t="shared" si="650"/>
        <v>0.99379978700491112</v>
      </c>
      <c r="M10376" s="33">
        <f t="shared" si="651"/>
        <v>0.99282751929953805</v>
      </c>
    </row>
    <row r="10377" spans="1:13" ht="27.6">
      <c r="A10377" t="s">
        <v>164</v>
      </c>
      <c r="B10377" t="s">
        <v>112</v>
      </c>
      <c r="C10377" s="14" t="s">
        <v>384</v>
      </c>
      <c r="D10377" t="s">
        <v>112</v>
      </c>
      <c r="E10377" t="s">
        <v>483</v>
      </c>
      <c r="F10377" s="20">
        <v>2050</v>
      </c>
      <c r="G10377" s="20">
        <v>45</v>
      </c>
      <c r="H10377" s="11">
        <v>5558.39544350913</v>
      </c>
      <c r="I10377" s="10">
        <v>4435622.7423257995</v>
      </c>
      <c r="J10377" s="33">
        <f t="shared" si="648"/>
        <v>1.2531262838179538E-3</v>
      </c>
      <c r="K10377" s="33">
        <f t="shared" si="649"/>
        <v>1.2523414489430396E-3</v>
      </c>
      <c r="L10377" s="33">
        <f t="shared" si="650"/>
        <v>0.99282751929953805</v>
      </c>
      <c r="M10377" s="33">
        <f t="shared" si="651"/>
        <v>0.99158416024546792</v>
      </c>
    </row>
    <row r="10378" spans="1:13" ht="27.6">
      <c r="A10378" t="s">
        <v>164</v>
      </c>
      <c r="B10378" t="s">
        <v>112</v>
      </c>
      <c r="C10378" s="14" t="s">
        <v>384</v>
      </c>
      <c r="D10378" t="s">
        <v>112</v>
      </c>
      <c r="E10378" t="s">
        <v>483</v>
      </c>
      <c r="F10378" s="20">
        <v>2050</v>
      </c>
      <c r="G10378" s="20">
        <v>46</v>
      </c>
      <c r="H10378" s="11">
        <v>6024.9265236174297</v>
      </c>
      <c r="I10378" s="10">
        <v>4301496.2384221498</v>
      </c>
      <c r="J10378" s="33">
        <f t="shared" si="648"/>
        <v>1.4006583267006318E-3</v>
      </c>
      <c r="K10378" s="33">
        <f t="shared" si="649"/>
        <v>1.3996778626450546E-3</v>
      </c>
      <c r="L10378" s="33">
        <f t="shared" si="650"/>
        <v>0.99158416024546792</v>
      </c>
      <c r="M10378" s="33">
        <f t="shared" si="651"/>
        <v>0.99019626184742282</v>
      </c>
    </row>
    <row r="10379" spans="1:13" ht="27.6">
      <c r="A10379" t="s">
        <v>164</v>
      </c>
      <c r="B10379" t="s">
        <v>112</v>
      </c>
      <c r="C10379" s="14" t="s">
        <v>384</v>
      </c>
      <c r="D10379" t="s">
        <v>112</v>
      </c>
      <c r="E10379" t="s">
        <v>483</v>
      </c>
      <c r="F10379" s="20">
        <v>2050</v>
      </c>
      <c r="G10379" s="20">
        <v>47</v>
      </c>
      <c r="H10379" s="11">
        <v>6488.2529183165498</v>
      </c>
      <c r="I10379" s="10">
        <v>4228908.4120809799</v>
      </c>
      <c r="J10379" s="33">
        <f t="shared" si="648"/>
        <v>1.5342618676207702E-3</v>
      </c>
      <c r="K10379" s="33">
        <f t="shared" si="649"/>
        <v>1.5330854895824197E-3</v>
      </c>
      <c r="L10379" s="33">
        <f t="shared" si="650"/>
        <v>0.99019626184742282</v>
      </c>
      <c r="M10379" s="33">
        <f t="shared" si="651"/>
        <v>0.98867820632654579</v>
      </c>
    </row>
    <row r="10380" spans="1:13" ht="27.6">
      <c r="A10380" t="s">
        <v>164</v>
      </c>
      <c r="B10380" t="s">
        <v>112</v>
      </c>
      <c r="C10380" s="14" t="s">
        <v>384</v>
      </c>
      <c r="D10380" t="s">
        <v>112</v>
      </c>
      <c r="E10380" t="s">
        <v>483</v>
      </c>
      <c r="F10380" s="20">
        <v>2050</v>
      </c>
      <c r="G10380" s="20">
        <v>48</v>
      </c>
      <c r="H10380" s="11">
        <v>7212.6039638395996</v>
      </c>
      <c r="I10380" s="10">
        <v>4195433.7927994803</v>
      </c>
      <c r="J10380" s="33">
        <f t="shared" si="648"/>
        <v>1.7191557107201678E-3</v>
      </c>
      <c r="K10380" s="33">
        <f t="shared" si="649"/>
        <v>1.7176788090038642E-3</v>
      </c>
      <c r="L10380" s="33">
        <f t="shared" si="650"/>
        <v>0.98867820632654579</v>
      </c>
      <c r="M10380" s="33">
        <f t="shared" si="651"/>
        <v>0.98697997472261478</v>
      </c>
    </row>
    <row r="10381" spans="1:13" ht="27.6">
      <c r="A10381" t="s">
        <v>164</v>
      </c>
      <c r="B10381" t="s">
        <v>112</v>
      </c>
      <c r="C10381" s="14" t="s">
        <v>384</v>
      </c>
      <c r="D10381" t="s">
        <v>112</v>
      </c>
      <c r="E10381" t="s">
        <v>483</v>
      </c>
      <c r="F10381" s="20">
        <v>2050</v>
      </c>
      <c r="G10381" s="20">
        <v>49</v>
      </c>
      <c r="H10381" s="11">
        <v>7862.1712474112801</v>
      </c>
      <c r="I10381" s="10">
        <v>4164677.5470901001</v>
      </c>
      <c r="J10381" s="33">
        <f t="shared" si="648"/>
        <v>1.8878223244209276E-3</v>
      </c>
      <c r="K10381" s="33">
        <f t="shared" si="649"/>
        <v>1.8860415086541238E-3</v>
      </c>
      <c r="L10381" s="33">
        <f t="shared" si="650"/>
        <v>0.98697997472261478</v>
      </c>
      <c r="M10381" s="33">
        <f t="shared" si="651"/>
        <v>0.98511848952207759</v>
      </c>
    </row>
    <row r="10382" spans="1:13" ht="27.6">
      <c r="A10382" t="s">
        <v>164</v>
      </c>
      <c r="B10382" t="s">
        <v>112</v>
      </c>
      <c r="C10382" s="14" t="s">
        <v>384</v>
      </c>
      <c r="D10382" t="s">
        <v>112</v>
      </c>
      <c r="E10382" t="s">
        <v>483</v>
      </c>
      <c r="F10382" s="20">
        <v>2050</v>
      </c>
      <c r="G10382" s="20">
        <v>50</v>
      </c>
      <c r="H10382" s="11">
        <v>8879.6920472284801</v>
      </c>
      <c r="I10382" s="10">
        <v>4132395.0740356599</v>
      </c>
      <c r="J10382" s="33">
        <f t="shared" si="648"/>
        <v>2.1488003659235447E-3</v>
      </c>
      <c r="K10382" s="33">
        <f t="shared" si="649"/>
        <v>2.1464933471539993E-3</v>
      </c>
      <c r="L10382" s="33">
        <f t="shared" si="650"/>
        <v>0.98511848952207759</v>
      </c>
      <c r="M10382" s="33">
        <f t="shared" si="651"/>
        <v>0.9830039392381601</v>
      </c>
    </row>
    <row r="10383" spans="1:13" ht="27.6">
      <c r="A10383" t="s">
        <v>164</v>
      </c>
      <c r="B10383" t="s">
        <v>112</v>
      </c>
      <c r="C10383" s="14" t="s">
        <v>384</v>
      </c>
      <c r="D10383" t="s">
        <v>112</v>
      </c>
      <c r="E10383" t="s">
        <v>483</v>
      </c>
      <c r="F10383" s="20">
        <v>2050</v>
      </c>
      <c r="G10383" s="20">
        <v>51</v>
      </c>
      <c r="H10383" s="11">
        <v>9805.55521240284</v>
      </c>
      <c r="I10383" s="10">
        <v>4136155.2594798901</v>
      </c>
      <c r="J10383" s="33">
        <f t="shared" si="648"/>
        <v>2.3706932156206972E-3</v>
      </c>
      <c r="K10383" s="33">
        <f t="shared" si="649"/>
        <v>2.3678853417669066E-3</v>
      </c>
      <c r="L10383" s="33">
        <f t="shared" si="650"/>
        <v>0.9830039392381601</v>
      </c>
      <c r="M10383" s="33">
        <f t="shared" si="651"/>
        <v>0.98067629861953898</v>
      </c>
    </row>
    <row r="10384" spans="1:13" ht="27.6">
      <c r="A10384" t="s">
        <v>164</v>
      </c>
      <c r="B10384" t="s">
        <v>112</v>
      </c>
      <c r="C10384" s="14" t="s">
        <v>384</v>
      </c>
      <c r="D10384" t="s">
        <v>112</v>
      </c>
      <c r="E10384" t="s">
        <v>483</v>
      </c>
      <c r="F10384" s="20">
        <v>2050</v>
      </c>
      <c r="G10384" s="20">
        <v>52</v>
      </c>
      <c r="H10384" s="11">
        <v>10827.746993483001</v>
      </c>
      <c r="I10384" s="10">
        <v>4175848.99687503</v>
      </c>
      <c r="J10384" s="33">
        <f t="shared" si="648"/>
        <v>2.5929450517932703E-3</v>
      </c>
      <c r="K10384" s="33">
        <f t="shared" si="649"/>
        <v>2.5895862734421904E-3</v>
      </c>
      <c r="L10384" s="33">
        <f t="shared" si="650"/>
        <v>0.98067629861953898</v>
      </c>
      <c r="M10384" s="33">
        <f t="shared" si="651"/>
        <v>0.97813675273794376</v>
      </c>
    </row>
    <row r="10385" spans="1:13" ht="27.6">
      <c r="A10385" t="s">
        <v>164</v>
      </c>
      <c r="B10385" t="s">
        <v>112</v>
      </c>
      <c r="C10385" s="14" t="s">
        <v>384</v>
      </c>
      <c r="D10385" t="s">
        <v>112</v>
      </c>
      <c r="E10385" t="s">
        <v>483</v>
      </c>
      <c r="F10385" s="20">
        <v>2050</v>
      </c>
      <c r="G10385" s="20">
        <v>53</v>
      </c>
      <c r="H10385" s="11">
        <v>12270.488078103101</v>
      </c>
      <c r="I10385" s="10">
        <v>4284530.0987240504</v>
      </c>
      <c r="J10385" s="33">
        <f t="shared" si="648"/>
        <v>2.8639052113923298E-3</v>
      </c>
      <c r="K10385" s="33">
        <f t="shared" si="649"/>
        <v>2.8598081469970449E-3</v>
      </c>
      <c r="L10385" s="33">
        <f t="shared" si="650"/>
        <v>0.97813675273794376</v>
      </c>
      <c r="M10385" s="33">
        <f t="shared" si="651"/>
        <v>0.9753394692835865</v>
      </c>
    </row>
    <row r="10386" spans="1:13" ht="27.6">
      <c r="A10386" t="s">
        <v>164</v>
      </c>
      <c r="B10386" t="s">
        <v>112</v>
      </c>
      <c r="C10386" s="14" t="s">
        <v>384</v>
      </c>
      <c r="D10386" t="s">
        <v>112</v>
      </c>
      <c r="E10386" t="s">
        <v>483</v>
      </c>
      <c r="F10386" s="20">
        <v>2050</v>
      </c>
      <c r="G10386" s="20">
        <v>54</v>
      </c>
      <c r="H10386" s="11">
        <v>13150.0187837471</v>
      </c>
      <c r="I10386" s="10">
        <v>4222317.6145317797</v>
      </c>
      <c r="J10386" s="33">
        <f t="shared" si="648"/>
        <v>3.1144077694414112E-3</v>
      </c>
      <c r="K10386" s="33">
        <f t="shared" si="649"/>
        <v>3.1095630323648704E-3</v>
      </c>
      <c r="L10386" s="33">
        <f t="shared" si="650"/>
        <v>0.9753394692835865</v>
      </c>
      <c r="M10386" s="33">
        <f t="shared" si="651"/>
        <v>0.9723065897258959</v>
      </c>
    </row>
    <row r="10387" spans="1:13" ht="27.6">
      <c r="A10387" t="s">
        <v>164</v>
      </c>
      <c r="B10387" t="s">
        <v>112</v>
      </c>
      <c r="C10387" s="14" t="s">
        <v>384</v>
      </c>
      <c r="D10387" t="s">
        <v>112</v>
      </c>
      <c r="E10387" t="s">
        <v>483</v>
      </c>
      <c r="F10387" s="20">
        <v>2050</v>
      </c>
      <c r="G10387" s="20">
        <v>55</v>
      </c>
      <c r="H10387" s="11">
        <v>13672.2690218975</v>
      </c>
      <c r="I10387" s="10">
        <v>4130336.7911022599</v>
      </c>
      <c r="J10387" s="33">
        <f t="shared" si="648"/>
        <v>3.3102068217175074E-3</v>
      </c>
      <c r="K10387" s="33">
        <f t="shared" si="649"/>
        <v>3.3047341273649833E-3</v>
      </c>
      <c r="L10387" s="33">
        <f t="shared" si="650"/>
        <v>0.9723065897258959</v>
      </c>
      <c r="M10387" s="33">
        <f t="shared" si="651"/>
        <v>0.96909337495656689</v>
      </c>
    </row>
    <row r="10388" spans="1:13" ht="27.6">
      <c r="A10388" t="s">
        <v>164</v>
      </c>
      <c r="B10388" t="s">
        <v>112</v>
      </c>
      <c r="C10388" s="14" t="s">
        <v>384</v>
      </c>
      <c r="D10388" t="s">
        <v>112</v>
      </c>
      <c r="E10388" t="s">
        <v>483</v>
      </c>
      <c r="F10388" s="20">
        <v>2050</v>
      </c>
      <c r="G10388" s="20">
        <v>56</v>
      </c>
      <c r="H10388" s="11">
        <v>14581.042316986701</v>
      </c>
      <c r="I10388" s="10">
        <v>4051635.0458965101</v>
      </c>
      <c r="J10388" s="33">
        <f t="shared" si="648"/>
        <v>3.598804470741845E-3</v>
      </c>
      <c r="K10388" s="33">
        <f t="shared" si="649"/>
        <v>3.592336535203966E-3</v>
      </c>
      <c r="L10388" s="33">
        <f t="shared" si="650"/>
        <v>0.96909337495656689</v>
      </c>
      <c r="M10388" s="33">
        <f t="shared" si="651"/>
        <v>0.96561206541968625</v>
      </c>
    </row>
    <row r="10389" spans="1:13" ht="27.6">
      <c r="A10389" t="s">
        <v>164</v>
      </c>
      <c r="B10389" t="s">
        <v>112</v>
      </c>
      <c r="C10389" s="14" t="s">
        <v>384</v>
      </c>
      <c r="D10389" t="s">
        <v>112</v>
      </c>
      <c r="E10389" t="s">
        <v>483</v>
      </c>
      <c r="F10389" s="20">
        <v>2050</v>
      </c>
      <c r="G10389" s="20">
        <v>57</v>
      </c>
      <c r="H10389" s="11">
        <v>15577.653712031601</v>
      </c>
      <c r="I10389" s="10">
        <v>3974688.19132462</v>
      </c>
      <c r="J10389" s="33">
        <f t="shared" si="648"/>
        <v>3.9192140269096506E-3</v>
      </c>
      <c r="K10389" s="33">
        <f t="shared" si="649"/>
        <v>3.9115439311360189E-3</v>
      </c>
      <c r="L10389" s="33">
        <f t="shared" si="650"/>
        <v>0.96561206541968625</v>
      </c>
      <c r="M10389" s="33">
        <f t="shared" si="651"/>
        <v>0.9618350314053622</v>
      </c>
    </row>
    <row r="10390" spans="1:13" ht="27.6">
      <c r="A10390" t="s">
        <v>164</v>
      </c>
      <c r="B10390" t="s">
        <v>112</v>
      </c>
      <c r="C10390" s="14" t="s">
        <v>384</v>
      </c>
      <c r="D10390" t="s">
        <v>112</v>
      </c>
      <c r="E10390" t="s">
        <v>483</v>
      </c>
      <c r="F10390" s="20">
        <v>2050</v>
      </c>
      <c r="G10390" s="20">
        <v>58</v>
      </c>
      <c r="H10390" s="11">
        <v>16997.464420250199</v>
      </c>
      <c r="I10390" s="10">
        <v>3979879.01536685</v>
      </c>
      <c r="J10390" s="33">
        <f t="shared" si="648"/>
        <v>4.2708495295009459E-3</v>
      </c>
      <c r="K10390" s="33">
        <f t="shared" si="649"/>
        <v>4.2617424212917365E-3</v>
      </c>
      <c r="L10390" s="33">
        <f t="shared" si="650"/>
        <v>0.9618350314053622</v>
      </c>
      <c r="M10390" s="33">
        <f t="shared" si="651"/>
        <v>0.95773593824973746</v>
      </c>
    </row>
    <row r="10391" spans="1:13" ht="27.6">
      <c r="A10391" t="s">
        <v>164</v>
      </c>
      <c r="B10391" t="s">
        <v>112</v>
      </c>
      <c r="C10391" s="14" t="s">
        <v>384</v>
      </c>
      <c r="D10391" t="s">
        <v>112</v>
      </c>
      <c r="E10391" t="s">
        <v>483</v>
      </c>
      <c r="F10391" s="20">
        <v>2050</v>
      </c>
      <c r="G10391" s="20">
        <v>59</v>
      </c>
      <c r="H10391" s="11">
        <v>18516.668265067401</v>
      </c>
      <c r="I10391" s="10">
        <v>3963698.9546801401</v>
      </c>
      <c r="J10391" s="33">
        <f t="shared" si="648"/>
        <v>4.6715627187589089E-3</v>
      </c>
      <c r="K10391" s="33">
        <f t="shared" si="649"/>
        <v>4.6606679414555874E-3</v>
      </c>
      <c r="L10391" s="33">
        <f t="shared" si="650"/>
        <v>0.95773593824973746</v>
      </c>
      <c r="M10391" s="33">
        <f t="shared" si="651"/>
        <v>0.95327224906595698</v>
      </c>
    </row>
    <row r="10392" spans="1:13" ht="27.6">
      <c r="A10392" t="s">
        <v>164</v>
      </c>
      <c r="B10392" t="s">
        <v>112</v>
      </c>
      <c r="C10392" s="14" t="s">
        <v>384</v>
      </c>
      <c r="D10392" t="s">
        <v>112</v>
      </c>
      <c r="E10392" t="s">
        <v>483</v>
      </c>
      <c r="F10392" s="20">
        <v>2050</v>
      </c>
      <c r="G10392" s="20">
        <v>60</v>
      </c>
      <c r="H10392" s="11">
        <v>26743.388260386098</v>
      </c>
      <c r="I10392" s="10">
        <v>5828171.2914196299</v>
      </c>
      <c r="J10392" s="33">
        <f t="shared" si="648"/>
        <v>4.5886414319631164E-3</v>
      </c>
      <c r="K10392" s="33">
        <f t="shared" si="649"/>
        <v>4.5781297012015276E-3</v>
      </c>
      <c r="L10392" s="33">
        <f t="shared" si="650"/>
        <v>0.95327224906595698</v>
      </c>
      <c r="M10392" s="33">
        <f t="shared" si="651"/>
        <v>0.94890804506917692</v>
      </c>
    </row>
    <row r="10393" spans="1:13" ht="27.6">
      <c r="A10393" t="s">
        <v>164</v>
      </c>
      <c r="B10393" t="s">
        <v>112</v>
      </c>
      <c r="C10393" s="14" t="s">
        <v>384</v>
      </c>
      <c r="D10393" t="s">
        <v>112</v>
      </c>
      <c r="E10393" t="s">
        <v>483</v>
      </c>
      <c r="F10393" s="20">
        <v>2050</v>
      </c>
      <c r="G10393" s="20">
        <v>61</v>
      </c>
      <c r="H10393" s="11">
        <v>21220.529753426701</v>
      </c>
      <c r="I10393" s="10">
        <v>3852602.4983477099</v>
      </c>
      <c r="J10393" s="33">
        <f t="shared" si="648"/>
        <v>5.5081025780696772E-3</v>
      </c>
      <c r="K10393" s="33">
        <f t="shared" si="649"/>
        <v>5.4929607946526682E-3</v>
      </c>
      <c r="L10393" s="33">
        <f t="shared" si="650"/>
        <v>0.94890804506917692</v>
      </c>
      <c r="M10393" s="33">
        <f t="shared" si="651"/>
        <v>0.94369573037988141</v>
      </c>
    </row>
    <row r="10394" spans="1:13" ht="27.6">
      <c r="A10394" t="s">
        <v>164</v>
      </c>
      <c r="B10394" t="s">
        <v>112</v>
      </c>
      <c r="C10394" s="14" t="s">
        <v>384</v>
      </c>
      <c r="D10394" t="s">
        <v>112</v>
      </c>
      <c r="E10394" t="s">
        <v>483</v>
      </c>
      <c r="F10394" s="20">
        <v>2050</v>
      </c>
      <c r="G10394" s="20">
        <v>62</v>
      </c>
      <c r="H10394" s="11">
        <v>22967.650248648799</v>
      </c>
      <c r="I10394" s="10">
        <v>3795953.6329981601</v>
      </c>
      <c r="J10394" s="33">
        <f t="shared" si="648"/>
        <v>6.0505613264059416E-3</v>
      </c>
      <c r="K10394" s="33">
        <f t="shared" si="649"/>
        <v>6.0322935422425505E-3</v>
      </c>
      <c r="L10394" s="33">
        <f t="shared" si="650"/>
        <v>0.94369573037988141</v>
      </c>
      <c r="M10394" s="33">
        <f t="shared" si="651"/>
        <v>0.93800308071966898</v>
      </c>
    </row>
    <row r="10395" spans="1:13" ht="27.6">
      <c r="A10395" t="s">
        <v>164</v>
      </c>
      <c r="B10395" t="s">
        <v>112</v>
      </c>
      <c r="C10395" s="14" t="s">
        <v>384</v>
      </c>
      <c r="D10395" t="s">
        <v>112</v>
      </c>
      <c r="E10395" t="s">
        <v>483</v>
      </c>
      <c r="F10395" s="20">
        <v>2050</v>
      </c>
      <c r="G10395" s="20">
        <v>63</v>
      </c>
      <c r="H10395" s="11">
        <v>24168.558136197102</v>
      </c>
      <c r="I10395" s="10">
        <v>3635361.0261593498</v>
      </c>
      <c r="J10395" s="33">
        <f t="shared" si="648"/>
        <v>6.6481865108540435E-3</v>
      </c>
      <c r="K10395" s="33">
        <f t="shared" si="649"/>
        <v>6.6261362108080979E-3</v>
      </c>
      <c r="L10395" s="33">
        <f t="shared" si="650"/>
        <v>0.93800308071966898</v>
      </c>
      <c r="M10395" s="33">
        <f t="shared" si="651"/>
        <v>0.93178774454066282</v>
      </c>
    </row>
    <row r="10396" spans="1:13" ht="27.6">
      <c r="A10396" t="s">
        <v>164</v>
      </c>
      <c r="B10396" t="s">
        <v>112</v>
      </c>
      <c r="C10396" s="14" t="s">
        <v>384</v>
      </c>
      <c r="D10396" t="s">
        <v>112</v>
      </c>
      <c r="E10396" t="s">
        <v>483</v>
      </c>
      <c r="F10396" s="20">
        <v>2050</v>
      </c>
      <c r="G10396" s="20">
        <v>64</v>
      </c>
      <c r="H10396" s="11">
        <v>25962.571948758999</v>
      </c>
      <c r="I10396" s="10">
        <v>3557700.1278818599</v>
      </c>
      <c r="J10396" s="33">
        <f t="shared" si="648"/>
        <v>7.2975717501565481E-3</v>
      </c>
      <c r="K10396" s="33">
        <f t="shared" si="649"/>
        <v>7.2710091269232446E-3</v>
      </c>
      <c r="L10396" s="33">
        <f t="shared" si="650"/>
        <v>0.93178774454066282</v>
      </c>
      <c r="M10396" s="33">
        <f t="shared" si="651"/>
        <v>0.92501270734575247</v>
      </c>
    </row>
    <row r="10397" spans="1:13" ht="27.6">
      <c r="A10397" t="s">
        <v>164</v>
      </c>
      <c r="B10397" t="s">
        <v>112</v>
      </c>
      <c r="C10397" s="14" t="s">
        <v>384</v>
      </c>
      <c r="D10397" t="s">
        <v>112</v>
      </c>
      <c r="E10397" t="s">
        <v>483</v>
      </c>
      <c r="F10397" s="20">
        <v>2050</v>
      </c>
      <c r="G10397" s="20">
        <v>65</v>
      </c>
      <c r="H10397" s="11">
        <v>27019.687174969898</v>
      </c>
      <c r="I10397" s="10">
        <v>3555702.9700062801</v>
      </c>
      <c r="J10397" s="33">
        <f t="shared" si="648"/>
        <v>7.5989719621946308E-3</v>
      </c>
      <c r="K10397" s="33">
        <f t="shared" si="649"/>
        <v>7.5701727690115073E-3</v>
      </c>
      <c r="L10397" s="33">
        <f t="shared" si="650"/>
        <v>0.92501270734575247</v>
      </c>
      <c r="M10397" s="33">
        <f t="shared" si="651"/>
        <v>0.91801020133761402</v>
      </c>
    </row>
    <row r="10398" spans="1:13" ht="27.6">
      <c r="A10398" t="s">
        <v>164</v>
      </c>
      <c r="B10398" t="s">
        <v>112</v>
      </c>
      <c r="C10398" s="14" t="s">
        <v>384</v>
      </c>
      <c r="D10398" t="s">
        <v>112</v>
      </c>
      <c r="E10398" t="s">
        <v>483</v>
      </c>
      <c r="F10398" s="20">
        <v>2050</v>
      </c>
      <c r="G10398" s="20">
        <v>66</v>
      </c>
      <c r="H10398" s="11">
        <v>29800.802264171001</v>
      </c>
      <c r="I10398" s="10">
        <v>3569514.4573428901</v>
      </c>
      <c r="J10398" s="33">
        <f t="shared" si="648"/>
        <v>8.3486991354993455E-3</v>
      </c>
      <c r="K10398" s="33">
        <f t="shared" si="649"/>
        <v>8.3139455299208187E-3</v>
      </c>
      <c r="L10398" s="33">
        <f t="shared" si="650"/>
        <v>0.91801020133761402</v>
      </c>
      <c r="M10398" s="33">
        <f t="shared" si="651"/>
        <v>0.9103779145277815</v>
      </c>
    </row>
    <row r="10399" spans="1:13" ht="27.6">
      <c r="A10399" t="s">
        <v>164</v>
      </c>
      <c r="B10399" t="s">
        <v>112</v>
      </c>
      <c r="C10399" s="14" t="s">
        <v>384</v>
      </c>
      <c r="D10399" t="s">
        <v>112</v>
      </c>
      <c r="E10399" t="s">
        <v>483</v>
      </c>
      <c r="F10399" s="20">
        <v>2050</v>
      </c>
      <c r="G10399" s="20">
        <v>67</v>
      </c>
      <c r="H10399" s="11">
        <v>31986.793725324798</v>
      </c>
      <c r="I10399" s="10">
        <v>3486672.9032592499</v>
      </c>
      <c r="J10399" s="33">
        <f t="shared" si="648"/>
        <v>9.174016207664443E-3</v>
      </c>
      <c r="K10399" s="33">
        <f t="shared" si="649"/>
        <v>9.132063311178773E-3</v>
      </c>
      <c r="L10399" s="33">
        <f t="shared" si="650"/>
        <v>0.9103779145277815</v>
      </c>
      <c r="M10399" s="33">
        <f t="shared" si="651"/>
        <v>0.90206428577521491</v>
      </c>
    </row>
    <row r="10400" spans="1:13" ht="27.6">
      <c r="A10400" t="s">
        <v>164</v>
      </c>
      <c r="B10400" t="s">
        <v>112</v>
      </c>
      <c r="C10400" s="14" t="s">
        <v>384</v>
      </c>
      <c r="D10400" t="s">
        <v>112</v>
      </c>
      <c r="E10400" t="s">
        <v>483</v>
      </c>
      <c r="F10400" s="20">
        <v>2050</v>
      </c>
      <c r="G10400" s="20">
        <v>68</v>
      </c>
      <c r="H10400" s="11">
        <v>33404.7712267034</v>
      </c>
      <c r="I10400" s="10">
        <v>3309071.9972345899</v>
      </c>
      <c r="J10400" s="33">
        <f t="shared" si="648"/>
        <v>1.009490614124442E-2</v>
      </c>
      <c r="K10400" s="33">
        <f t="shared" si="649"/>
        <v>1.0044123601557486E-2</v>
      </c>
      <c r="L10400" s="33">
        <f t="shared" si="650"/>
        <v>0.90206428577521491</v>
      </c>
      <c r="M10400" s="33">
        <f t="shared" si="651"/>
        <v>0.89300384059233795</v>
      </c>
    </row>
    <row r="10401" spans="1:13" ht="27.6">
      <c r="A10401" t="s">
        <v>164</v>
      </c>
      <c r="B10401" t="s">
        <v>112</v>
      </c>
      <c r="C10401" s="14" t="s">
        <v>384</v>
      </c>
      <c r="D10401" t="s">
        <v>112</v>
      </c>
      <c r="E10401" t="s">
        <v>483</v>
      </c>
      <c r="F10401" s="20">
        <v>2050</v>
      </c>
      <c r="G10401" s="20">
        <v>69</v>
      </c>
      <c r="H10401" s="11">
        <v>35334.4673836199</v>
      </c>
      <c r="I10401" s="10">
        <v>3180308.89407865</v>
      </c>
      <c r="J10401" s="33">
        <f t="shared" si="648"/>
        <v>1.1110388506414706E-2</v>
      </c>
      <c r="K10401" s="33">
        <f t="shared" si="649"/>
        <v>1.104889608562365E-2</v>
      </c>
      <c r="L10401" s="33">
        <f t="shared" si="650"/>
        <v>0.89300384059233795</v>
      </c>
      <c r="M10401" s="33">
        <f t="shared" si="651"/>
        <v>0.88313713395357041</v>
      </c>
    </row>
  </sheetData>
  <autoFilter ref="A1:M1" xr:uid="{00000000-0009-0000-0000-000008000000}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145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3" width="17.69921875" customWidth="1"/>
    <col min="4" max="4" width="12.69921875" customWidth="1"/>
    <col min="5" max="5" width="16.69921875" customWidth="1"/>
    <col min="6" max="6" width="20.69921875" customWidth="1"/>
    <col min="7" max="7" width="15.69921875" customWidth="1"/>
    <col min="8" max="8" width="12.69921875" customWidth="1"/>
    <col min="9" max="9" width="28.69921875" customWidth="1"/>
    <col min="10" max="10" width="29.69921875" customWidth="1"/>
    <col min="11" max="12" width="19.69921875" customWidth="1"/>
    <col min="13" max="13" width="20.69921875" customWidth="1"/>
    <col min="14" max="14" width="15.69921875" customWidth="1"/>
    <col min="15" max="16" width="14.69921875" customWidth="1"/>
    <col min="17" max="18" width="22.69921875" customWidth="1"/>
    <col min="19" max="20" width="25.69921875" customWidth="1"/>
    <col min="21" max="21" width="12.69921875" customWidth="1"/>
    <col min="22" max="22" width="17.69921875" customWidth="1"/>
    <col min="23" max="24" width="20.69921875" customWidth="1"/>
    <col min="25" max="25" width="23.69921875" customWidth="1"/>
    <col min="26" max="26" width="12.69921875" customWidth="1"/>
    <col min="27" max="27" width="16.69921875" customWidth="1"/>
    <col min="28" max="28" width="17.69921875" customWidth="1"/>
    <col min="29" max="29" width="13.69921875" customWidth="1"/>
    <col min="30" max="30" width="12.69921875" customWidth="1"/>
    <col min="31" max="31" width="11.69921875" customWidth="1"/>
    <col min="32" max="33" width="21.69921875" customWidth="1"/>
    <col min="34" max="34" width="24.69921875" customWidth="1"/>
    <col min="35" max="35" width="21.69921875" customWidth="1"/>
    <col min="36" max="37" width="33.69921875" customWidth="1"/>
    <col min="38" max="38" width="36.69921875" customWidth="1"/>
    <col min="39" max="39" width="34.69921875" customWidth="1"/>
  </cols>
  <sheetData>
    <row r="1" spans="1:39" ht="28.05" customHeight="1">
      <c r="A1" s="1" t="s">
        <v>374</v>
      </c>
      <c r="B1" s="1" t="s">
        <v>42</v>
      </c>
      <c r="C1" s="1" t="s">
        <v>182</v>
      </c>
      <c r="D1" s="1" t="s">
        <v>186</v>
      </c>
      <c r="E1" s="1" t="s">
        <v>276</v>
      </c>
      <c r="F1" s="1" t="s">
        <v>277</v>
      </c>
      <c r="G1" s="1" t="s">
        <v>198</v>
      </c>
      <c r="H1" s="1" t="s">
        <v>199</v>
      </c>
      <c r="I1" s="1" t="s">
        <v>280</v>
      </c>
      <c r="J1" s="1" t="s">
        <v>281</v>
      </c>
      <c r="K1" s="1" t="s">
        <v>385</v>
      </c>
      <c r="L1" s="1" t="s">
        <v>386</v>
      </c>
      <c r="M1" s="1" t="s">
        <v>282</v>
      </c>
      <c r="N1" s="1" t="s">
        <v>286</v>
      </c>
      <c r="O1" s="1" t="s">
        <v>387</v>
      </c>
      <c r="P1" s="1" t="s">
        <v>388</v>
      </c>
      <c r="Q1" s="1" t="s">
        <v>389</v>
      </c>
      <c r="R1" s="1" t="s">
        <v>390</v>
      </c>
      <c r="S1" s="1" t="s">
        <v>391</v>
      </c>
      <c r="T1" s="1" t="s">
        <v>288</v>
      </c>
      <c r="U1" s="1" t="s">
        <v>287</v>
      </c>
      <c r="V1" s="1" t="s">
        <v>392</v>
      </c>
      <c r="W1" s="1" t="s">
        <v>393</v>
      </c>
      <c r="X1" s="1" t="s">
        <v>394</v>
      </c>
      <c r="Y1" s="1" t="s">
        <v>395</v>
      </c>
      <c r="Z1" s="1" t="s">
        <v>290</v>
      </c>
      <c r="AA1" s="1" t="s">
        <v>291</v>
      </c>
      <c r="AB1" s="1" t="s">
        <v>292</v>
      </c>
      <c r="AC1" s="1" t="s">
        <v>283</v>
      </c>
      <c r="AD1" s="1" t="s">
        <v>284</v>
      </c>
      <c r="AE1" s="1" t="s">
        <v>285</v>
      </c>
      <c r="AF1" s="1" t="s">
        <v>396</v>
      </c>
      <c r="AG1" s="1" t="s">
        <v>397</v>
      </c>
      <c r="AH1" s="1" t="s">
        <v>398</v>
      </c>
      <c r="AI1" s="1" t="s">
        <v>399</v>
      </c>
      <c r="AJ1" s="1" t="s">
        <v>400</v>
      </c>
      <c r="AK1" s="1" t="s">
        <v>401</v>
      </c>
      <c r="AL1" s="1" t="s">
        <v>402</v>
      </c>
      <c r="AM1" s="1" t="s">
        <v>403</v>
      </c>
    </row>
    <row r="2" spans="1:39">
      <c r="A2" t="s">
        <v>204</v>
      </c>
      <c r="B2" s="20">
        <v>2025</v>
      </c>
      <c r="C2" t="s">
        <v>204</v>
      </c>
      <c r="E2" s="22" t="s">
        <v>302</v>
      </c>
      <c r="F2" s="22" t="s">
        <v>303</v>
      </c>
      <c r="G2" s="22" t="s">
        <v>213</v>
      </c>
      <c r="H2" s="22" t="s">
        <v>214</v>
      </c>
      <c r="I2" s="22" t="s">
        <v>115</v>
      </c>
      <c r="J2" s="17">
        <f>IFERROR(INDEX(Cost_Components!$K$2:$K$29,MATCH(E2,Cost_Components!$A$2:$A$29,0)),"")</f>
        <v>0.2</v>
      </c>
      <c r="K2" s="17">
        <f t="shared" ref="K2:K65" si="0">IF(OR(L2="",Z2="",AA2="",AB2=""),"",IF(B2&lt;AA2,L2,IF(B2&gt;AB2,Z2,L2+(Z2-L2)*MIN(MAX((B2-AA2+1)/MAX(AB2-AA2+1,1),0),1))))</f>
        <v>0.32884615384615384</v>
      </c>
      <c r="L2" s="17">
        <f>IFERROR(INDEX(Cost_Components!$S$2:$S$29,MATCH(E2,Cost_Components!$A$2:$A$29,0)),"")</f>
        <v>0.31</v>
      </c>
      <c r="M2" s="28">
        <f>IFERROR(INDEX(Cost_Components!$L$2:$L$29,MATCH(E2,Cost_Components!$A$2:$A$29,0)),"")</f>
        <v>1</v>
      </c>
      <c r="N2" s="29">
        <f>IFERROR(INDEX(Cost_Components!$P$2:$P$29,MATCH(E2,Cost_Components!$A$2:$A$29,0)),"")</f>
        <v>2.7665218579999999</v>
      </c>
      <c r="O2" s="23">
        <f t="shared" ref="O2:O65" si="1">AF2*J2</f>
        <v>31018637.156183399</v>
      </c>
      <c r="P2" s="23">
        <f t="shared" ref="P2:P65" si="2">AG2*J2</f>
        <v>31018637.156183399</v>
      </c>
      <c r="Q2" s="23">
        <f t="shared" ref="Q2:Q65" si="3">P2*L2*M2*N2</f>
        <v>26602258.686365224</v>
      </c>
      <c r="R2" s="23">
        <f t="shared" ref="R2:R65" si="4">O2*K2*M2*N2</f>
        <v>28219517.589134324</v>
      </c>
      <c r="S2" s="23">
        <f t="shared" ref="S2:S65" si="5">R2-Q2</f>
        <v>1617258.9027690999</v>
      </c>
      <c r="T2" s="16">
        <f>IFERROR(INDEX(Cost_Components!$R$2:$R$29,MATCH(E2,Cost_Components!$A$2:$A$29,0)),"")</f>
        <v>1</v>
      </c>
      <c r="U2" s="26">
        <f>IFERROR(INDEX(Cost_Components!$Q$2:$Q$29,MATCH(E2,Cost_Components!$A$2:$A$29,0)),"")</f>
        <v>2023</v>
      </c>
      <c r="V2" s="30">
        <f>1/(1+Calculation_Assumptions!$B$5)^(B2-Calculation_Assumptions!$B$2)</f>
        <v>1</v>
      </c>
      <c r="W2" s="23">
        <f t="shared" ref="W2:W65" si="6">Q2*V2</f>
        <v>26602258.686365224</v>
      </c>
      <c r="X2" s="23">
        <f t="shared" ref="X2:X65" si="7">R2*V2</f>
        <v>28219517.589134324</v>
      </c>
      <c r="Y2" s="23">
        <f t="shared" ref="Y2:Y65" si="8">S2*V2</f>
        <v>1617258.9027690999</v>
      </c>
      <c r="Z2" s="17">
        <f>IFERROR(INDEX(Cost_Components!$T$2:$T$29,MATCH(E2,Cost_Components!$A$2:$A$29,0)),"")</f>
        <v>0.8</v>
      </c>
      <c r="AA2" s="26">
        <f>IFERROR(INDEX(Cost_Components!$U$2:$U$29,MATCH(E2,Cost_Components!$A$2:$A$29,0)),"")</f>
        <v>2025</v>
      </c>
      <c r="AB2" s="26">
        <f>IFERROR(INDEX(Cost_Components!$V$2:$V$29,MATCH(E2,Cost_Components!$A$2:$A$29,0)),"")</f>
        <v>2050</v>
      </c>
      <c r="AC2" s="26">
        <f>IFERROR(INDEX(Cost_Components!$M$2:$M$29,MATCH(E2,Cost_Components!$A$2:$A$29,0)),"")</f>
        <v>30</v>
      </c>
      <c r="AD2" s="26">
        <f>IFERROR(INDEX(Cost_Components!$N$2:$N$29,MATCH(E2,Cost_Components!$A$2:$A$29,0)),"")</f>
        <v>95</v>
      </c>
      <c r="AE2" s="16" t="str">
        <f>IFERROR(INDEX(Cost_Components!$O$2:$O$29,MATCH(E2,Cost_Components!$A$2:$A$29,0)),"")</f>
        <v>Both</v>
      </c>
      <c r="AF2" s="11">
        <v>155093185.78091699</v>
      </c>
      <c r="AG2" s="11">
        <v>155093185.78091699</v>
      </c>
      <c r="AH2" s="23">
        <f t="shared" ref="AH2:AH65" si="9">IF(H2="shared-count-once",COUNTIFS($A$2:$A$1457,A2,$B$2:$B$1457,B2,$E$2:$E$1457,E2),1)</f>
        <v>1</v>
      </c>
      <c r="AI2" s="10">
        <v>288391907.64445603</v>
      </c>
      <c r="AJ2" s="29">
        <f t="shared" ref="AJ2:AJ65" si="10">IF(AI2=0,"",Q2/AI2)</f>
        <v>9.2243429795408199E-2</v>
      </c>
      <c r="AK2" s="29">
        <f t="shared" ref="AK2:AK65" si="11">IF(AI2=0,"",R2/AI2)</f>
        <v>9.7851280986444175E-2</v>
      </c>
      <c r="AL2" s="29">
        <f t="shared" ref="AL2:AL65" si="12">IF(AI2=0,"",S2/AI2)</f>
        <v>5.6078511910359757E-3</v>
      </c>
      <c r="AM2" s="29">
        <f t="shared" ref="AM2:AM65" si="13">IF(AI2=0,"",Y2/AI2)</f>
        <v>5.6078511910359757E-3</v>
      </c>
    </row>
    <row r="3" spans="1:39">
      <c r="A3" t="s">
        <v>204</v>
      </c>
      <c r="B3" s="20">
        <v>2026</v>
      </c>
      <c r="C3" t="s">
        <v>204</v>
      </c>
      <c r="E3" s="22" t="s">
        <v>302</v>
      </c>
      <c r="F3" s="22" t="s">
        <v>303</v>
      </c>
      <c r="G3" s="22" t="s">
        <v>213</v>
      </c>
      <c r="H3" s="22" t="s">
        <v>214</v>
      </c>
      <c r="I3" s="22" t="s">
        <v>115</v>
      </c>
      <c r="J3" s="17">
        <f>IFERROR(INDEX(Cost_Components!$K$2:$K$29,MATCH(E3,Cost_Components!$A$2:$A$29,0)),"")</f>
        <v>0.2</v>
      </c>
      <c r="K3" s="17">
        <f t="shared" si="0"/>
        <v>0.34769230769230769</v>
      </c>
      <c r="L3" s="17">
        <f>IFERROR(INDEX(Cost_Components!$S$2:$S$29,MATCH(E3,Cost_Components!$A$2:$A$29,0)),"")</f>
        <v>0.31</v>
      </c>
      <c r="M3" s="28">
        <f>IFERROR(INDEX(Cost_Components!$L$2:$L$29,MATCH(E3,Cost_Components!$A$2:$A$29,0)),"")</f>
        <v>1</v>
      </c>
      <c r="N3" s="29">
        <f>IFERROR(INDEX(Cost_Components!$P$2:$P$29,MATCH(E3,Cost_Components!$A$2:$A$29,0)),"")</f>
        <v>2.7665218579999999</v>
      </c>
      <c r="O3" s="23">
        <f t="shared" si="1"/>
        <v>31500765.685001805</v>
      </c>
      <c r="P3" s="23">
        <f t="shared" si="2"/>
        <v>31500765.685001805</v>
      </c>
      <c r="Q3" s="23">
        <f t="shared" si="3"/>
        <v>27015742.611501087</v>
      </c>
      <c r="R3" s="23">
        <f t="shared" si="4"/>
        <v>30300535.137465242</v>
      </c>
      <c r="S3" s="23">
        <f t="shared" si="5"/>
        <v>3284792.5259641558</v>
      </c>
      <c r="T3" s="16">
        <f>IFERROR(INDEX(Cost_Components!$R$2:$R$29,MATCH(E3,Cost_Components!$A$2:$A$29,0)),"")</f>
        <v>1</v>
      </c>
      <c r="U3" s="26">
        <f>IFERROR(INDEX(Cost_Components!$Q$2:$Q$29,MATCH(E3,Cost_Components!$A$2:$A$29,0)),"")</f>
        <v>2023</v>
      </c>
      <c r="V3" s="30">
        <f>1/(1+Calculation_Assumptions!$B$5)^(B3-Calculation_Assumptions!$B$2)</f>
        <v>0.970873786407767</v>
      </c>
      <c r="W3" s="23">
        <f t="shared" si="6"/>
        <v>26228876.321845714</v>
      </c>
      <c r="X3" s="23">
        <f t="shared" si="7"/>
        <v>29417995.279092468</v>
      </c>
      <c r="Y3" s="23">
        <f t="shared" si="8"/>
        <v>3189118.9572467534</v>
      </c>
      <c r="Z3" s="17">
        <f>IFERROR(INDEX(Cost_Components!$T$2:$T$29,MATCH(E3,Cost_Components!$A$2:$A$29,0)),"")</f>
        <v>0.8</v>
      </c>
      <c r="AA3" s="26">
        <f>IFERROR(INDEX(Cost_Components!$U$2:$U$29,MATCH(E3,Cost_Components!$A$2:$A$29,0)),"")</f>
        <v>2025</v>
      </c>
      <c r="AB3" s="26">
        <f>IFERROR(INDEX(Cost_Components!$V$2:$V$29,MATCH(E3,Cost_Components!$A$2:$A$29,0)),"")</f>
        <v>2050</v>
      </c>
      <c r="AC3" s="26">
        <f>IFERROR(INDEX(Cost_Components!$M$2:$M$29,MATCH(E3,Cost_Components!$A$2:$A$29,0)),"")</f>
        <v>30</v>
      </c>
      <c r="AD3" s="26">
        <f>IFERROR(INDEX(Cost_Components!$N$2:$N$29,MATCH(E3,Cost_Components!$A$2:$A$29,0)),"")</f>
        <v>95</v>
      </c>
      <c r="AE3" s="16" t="str">
        <f>IFERROR(INDEX(Cost_Components!$O$2:$O$29,MATCH(E3,Cost_Components!$A$2:$A$29,0)),"")</f>
        <v>Both</v>
      </c>
      <c r="AF3" s="11">
        <v>157503828.42500901</v>
      </c>
      <c r="AG3" s="11">
        <v>157503828.42500901</v>
      </c>
      <c r="AH3" s="23">
        <f t="shared" si="9"/>
        <v>1</v>
      </c>
      <c r="AI3" s="10">
        <v>290472130.233437</v>
      </c>
      <c r="AJ3" s="29">
        <f t="shared" si="10"/>
        <v>9.3006315579363744E-2</v>
      </c>
      <c r="AK3" s="29">
        <f t="shared" si="11"/>
        <v>0.10431477578628391</v>
      </c>
      <c r="AL3" s="29">
        <f t="shared" si="12"/>
        <v>1.1308460206920171E-2</v>
      </c>
      <c r="AM3" s="29">
        <f t="shared" si="13"/>
        <v>1.0979087579534147E-2</v>
      </c>
    </row>
    <row r="4" spans="1:39">
      <c r="A4" t="s">
        <v>204</v>
      </c>
      <c r="B4" s="20">
        <v>2027</v>
      </c>
      <c r="C4" t="s">
        <v>204</v>
      </c>
      <c r="E4" s="22" t="s">
        <v>302</v>
      </c>
      <c r="F4" s="22" t="s">
        <v>303</v>
      </c>
      <c r="G4" s="22" t="s">
        <v>213</v>
      </c>
      <c r="H4" s="22" t="s">
        <v>214</v>
      </c>
      <c r="I4" s="22" t="s">
        <v>115</v>
      </c>
      <c r="J4" s="17">
        <f>IFERROR(INDEX(Cost_Components!$K$2:$K$29,MATCH(E4,Cost_Components!$A$2:$A$29,0)),"")</f>
        <v>0.2</v>
      </c>
      <c r="K4" s="17">
        <f t="shared" si="0"/>
        <v>0.36653846153846154</v>
      </c>
      <c r="L4" s="17">
        <f>IFERROR(INDEX(Cost_Components!$S$2:$S$29,MATCH(E4,Cost_Components!$A$2:$A$29,0)),"")</f>
        <v>0.31</v>
      </c>
      <c r="M4" s="28">
        <f>IFERROR(INDEX(Cost_Components!$L$2:$L$29,MATCH(E4,Cost_Components!$A$2:$A$29,0)),"")</f>
        <v>1</v>
      </c>
      <c r="N4" s="29">
        <f>IFERROR(INDEX(Cost_Components!$P$2:$P$29,MATCH(E4,Cost_Components!$A$2:$A$29,0)),"")</f>
        <v>2.7665218579999999</v>
      </c>
      <c r="O4" s="23">
        <f t="shared" si="1"/>
        <v>31991723.640467402</v>
      </c>
      <c r="P4" s="23">
        <f t="shared" si="2"/>
        <v>31991422.432163402</v>
      </c>
      <c r="Q4" s="23">
        <f t="shared" si="3"/>
        <v>27436540.522398386</v>
      </c>
      <c r="R4" s="23">
        <f t="shared" si="4"/>
        <v>32440780.768578969</v>
      </c>
      <c r="S4" s="23">
        <f t="shared" si="5"/>
        <v>5004240.2461805828</v>
      </c>
      <c r="T4" s="16">
        <f>IFERROR(INDEX(Cost_Components!$R$2:$R$29,MATCH(E4,Cost_Components!$A$2:$A$29,0)),"")</f>
        <v>1</v>
      </c>
      <c r="U4" s="26">
        <f>IFERROR(INDEX(Cost_Components!$Q$2:$Q$29,MATCH(E4,Cost_Components!$A$2:$A$29,0)),"")</f>
        <v>2023</v>
      </c>
      <c r="V4" s="30">
        <f>1/(1+Calculation_Assumptions!$B$5)^(B4-Calculation_Assumptions!$B$2)</f>
        <v>0.94259590913375435</v>
      </c>
      <c r="W4" s="23">
        <f t="shared" si="6"/>
        <v>25861570.857195199</v>
      </c>
      <c r="X4" s="23">
        <f t="shared" si="7"/>
        <v>30578547.241567507</v>
      </c>
      <c r="Y4" s="23">
        <f t="shared" si="8"/>
        <v>4716976.3843723089</v>
      </c>
      <c r="Z4" s="17">
        <f>IFERROR(INDEX(Cost_Components!$T$2:$T$29,MATCH(E4,Cost_Components!$A$2:$A$29,0)),"")</f>
        <v>0.8</v>
      </c>
      <c r="AA4" s="26">
        <f>IFERROR(INDEX(Cost_Components!$U$2:$U$29,MATCH(E4,Cost_Components!$A$2:$A$29,0)),"")</f>
        <v>2025</v>
      </c>
      <c r="AB4" s="26">
        <f>IFERROR(INDEX(Cost_Components!$V$2:$V$29,MATCH(E4,Cost_Components!$A$2:$A$29,0)),"")</f>
        <v>2050</v>
      </c>
      <c r="AC4" s="26">
        <f>IFERROR(INDEX(Cost_Components!$M$2:$M$29,MATCH(E4,Cost_Components!$A$2:$A$29,0)),"")</f>
        <v>30</v>
      </c>
      <c r="AD4" s="26">
        <f>IFERROR(INDEX(Cost_Components!$N$2:$N$29,MATCH(E4,Cost_Components!$A$2:$A$29,0)),"")</f>
        <v>95</v>
      </c>
      <c r="AE4" s="16" t="str">
        <f>IFERROR(INDEX(Cost_Components!$O$2:$O$29,MATCH(E4,Cost_Components!$A$2:$A$29,0)),"")</f>
        <v>Both</v>
      </c>
      <c r="AF4" s="11">
        <v>159958618.202337</v>
      </c>
      <c r="AG4" s="11">
        <v>159957112.160817</v>
      </c>
      <c r="AH4" s="23">
        <f t="shared" si="9"/>
        <v>1</v>
      </c>
      <c r="AI4" s="10">
        <v>292505080.826208</v>
      </c>
      <c r="AJ4" s="29">
        <f t="shared" si="10"/>
        <v>9.3798509225553647E-2</v>
      </c>
      <c r="AK4" s="29">
        <f t="shared" si="11"/>
        <v>0.1109067257120695</v>
      </c>
      <c r="AL4" s="29">
        <f t="shared" si="12"/>
        <v>1.7108216486515851E-2</v>
      </c>
      <c r="AM4" s="29">
        <f t="shared" si="13"/>
        <v>1.6126134872764489E-2</v>
      </c>
    </row>
    <row r="5" spans="1:39">
      <c r="A5" t="s">
        <v>204</v>
      </c>
      <c r="B5" s="20">
        <v>2028</v>
      </c>
      <c r="C5" t="s">
        <v>204</v>
      </c>
      <c r="E5" s="22" t="s">
        <v>302</v>
      </c>
      <c r="F5" s="22" t="s">
        <v>303</v>
      </c>
      <c r="G5" s="22" t="s">
        <v>213</v>
      </c>
      <c r="H5" s="22" t="s">
        <v>214</v>
      </c>
      <c r="I5" s="22" t="s">
        <v>115</v>
      </c>
      <c r="J5" s="17">
        <f>IFERROR(INDEX(Cost_Components!$K$2:$K$29,MATCH(E5,Cost_Components!$A$2:$A$29,0)),"")</f>
        <v>0.2</v>
      </c>
      <c r="K5" s="17">
        <f t="shared" si="0"/>
        <v>0.38538461538461538</v>
      </c>
      <c r="L5" s="17">
        <f>IFERROR(INDEX(Cost_Components!$S$2:$S$29,MATCH(E5,Cost_Components!$A$2:$A$29,0)),"")</f>
        <v>0.31</v>
      </c>
      <c r="M5" s="28">
        <f>IFERROR(INDEX(Cost_Components!$L$2:$L$29,MATCH(E5,Cost_Components!$A$2:$A$29,0)),"")</f>
        <v>1</v>
      </c>
      <c r="N5" s="29">
        <f>IFERROR(INDEX(Cost_Components!$P$2:$P$29,MATCH(E5,Cost_Components!$A$2:$A$29,0)),"")</f>
        <v>2.7665218579999999</v>
      </c>
      <c r="O5" s="23">
        <f t="shared" si="1"/>
        <v>32441956.400226202</v>
      </c>
      <c r="P5" s="23">
        <f t="shared" si="2"/>
        <v>32440867.225235999</v>
      </c>
      <c r="Q5" s="23">
        <f t="shared" si="3"/>
        <v>27821994.164038274</v>
      </c>
      <c r="R5" s="23">
        <f t="shared" si="4"/>
        <v>34588801.638655312</v>
      </c>
      <c r="S5" s="23">
        <f t="shared" si="5"/>
        <v>6766807.4746170379</v>
      </c>
      <c r="T5" s="16">
        <f>IFERROR(INDEX(Cost_Components!$R$2:$R$29,MATCH(E5,Cost_Components!$A$2:$A$29,0)),"")</f>
        <v>1</v>
      </c>
      <c r="U5" s="26">
        <f>IFERROR(INDEX(Cost_Components!$Q$2:$Q$29,MATCH(E5,Cost_Components!$A$2:$A$29,0)),"")</f>
        <v>2023</v>
      </c>
      <c r="V5" s="30">
        <f>1/(1+Calculation_Assumptions!$B$5)^(B5-Calculation_Assumptions!$B$2)</f>
        <v>0.91514165935315961</v>
      </c>
      <c r="W5" s="23">
        <f t="shared" si="6"/>
        <v>25461065.905791909</v>
      </c>
      <c r="X5" s="23">
        <f t="shared" si="7"/>
        <v>31653653.326636307</v>
      </c>
      <c r="Y5" s="23">
        <f t="shared" si="8"/>
        <v>6192587.4208443994</v>
      </c>
      <c r="Z5" s="17">
        <f>IFERROR(INDEX(Cost_Components!$T$2:$T$29,MATCH(E5,Cost_Components!$A$2:$A$29,0)),"")</f>
        <v>0.8</v>
      </c>
      <c r="AA5" s="26">
        <f>IFERROR(INDEX(Cost_Components!$U$2:$U$29,MATCH(E5,Cost_Components!$A$2:$A$29,0)),"")</f>
        <v>2025</v>
      </c>
      <c r="AB5" s="26">
        <f>IFERROR(INDEX(Cost_Components!$V$2:$V$29,MATCH(E5,Cost_Components!$A$2:$A$29,0)),"")</f>
        <v>2050</v>
      </c>
      <c r="AC5" s="26">
        <f>IFERROR(INDEX(Cost_Components!$M$2:$M$29,MATCH(E5,Cost_Components!$A$2:$A$29,0)),"")</f>
        <v>30</v>
      </c>
      <c r="AD5" s="26">
        <f>IFERROR(INDEX(Cost_Components!$N$2:$N$29,MATCH(E5,Cost_Components!$A$2:$A$29,0)),"")</f>
        <v>95</v>
      </c>
      <c r="AE5" s="16" t="str">
        <f>IFERROR(INDEX(Cost_Components!$O$2:$O$29,MATCH(E5,Cost_Components!$A$2:$A$29,0)),"")</f>
        <v>Both</v>
      </c>
      <c r="AF5" s="11">
        <v>162209782.001131</v>
      </c>
      <c r="AG5" s="11">
        <v>162204336.12617999</v>
      </c>
      <c r="AH5" s="23">
        <f t="shared" si="9"/>
        <v>1</v>
      </c>
      <c r="AI5" s="10">
        <v>294484707.92155403</v>
      </c>
      <c r="AJ5" s="29">
        <f t="shared" si="10"/>
        <v>9.4476872365982428E-2</v>
      </c>
      <c r="AK5" s="29">
        <f t="shared" si="11"/>
        <v>0.11745534049214267</v>
      </c>
      <c r="AL5" s="29">
        <f t="shared" si="12"/>
        <v>2.2978468126160244E-2</v>
      </c>
      <c r="AM5" s="29">
        <f t="shared" si="13"/>
        <v>2.1028553450367971E-2</v>
      </c>
    </row>
    <row r="6" spans="1:39">
      <c r="A6" t="s">
        <v>204</v>
      </c>
      <c r="B6" s="20">
        <v>2029</v>
      </c>
      <c r="C6" t="s">
        <v>204</v>
      </c>
      <c r="E6" s="22" t="s">
        <v>302</v>
      </c>
      <c r="F6" s="22" t="s">
        <v>303</v>
      </c>
      <c r="G6" s="22" t="s">
        <v>213</v>
      </c>
      <c r="H6" s="22" t="s">
        <v>214</v>
      </c>
      <c r="I6" s="22" t="s">
        <v>115</v>
      </c>
      <c r="J6" s="17">
        <f>IFERROR(INDEX(Cost_Components!$K$2:$K$29,MATCH(E6,Cost_Components!$A$2:$A$29,0)),"")</f>
        <v>0.2</v>
      </c>
      <c r="K6" s="17">
        <f t="shared" si="0"/>
        <v>0.40423076923076923</v>
      </c>
      <c r="L6" s="17">
        <f>IFERROR(INDEX(Cost_Components!$S$2:$S$29,MATCH(E6,Cost_Components!$A$2:$A$29,0)),"")</f>
        <v>0.31</v>
      </c>
      <c r="M6" s="28">
        <f>IFERROR(INDEX(Cost_Components!$L$2:$L$29,MATCH(E6,Cost_Components!$A$2:$A$29,0)),"")</f>
        <v>1</v>
      </c>
      <c r="N6" s="29">
        <f>IFERROR(INDEX(Cost_Components!$P$2:$P$29,MATCH(E6,Cost_Components!$A$2:$A$29,0)),"")</f>
        <v>2.7665218579999999</v>
      </c>
      <c r="O6" s="23">
        <f t="shared" si="1"/>
        <v>32873417.029381599</v>
      </c>
      <c r="P6" s="23">
        <f t="shared" si="2"/>
        <v>32870901.433873601</v>
      </c>
      <c r="Q6" s="23">
        <f t="shared" si="3"/>
        <v>28190800.865782209</v>
      </c>
      <c r="R6" s="23">
        <f t="shared" si="4"/>
        <v>36762778.124476627</v>
      </c>
      <c r="S6" s="23">
        <f t="shared" si="5"/>
        <v>8571977.2586944178</v>
      </c>
      <c r="T6" s="16">
        <f>IFERROR(INDEX(Cost_Components!$R$2:$R$29,MATCH(E6,Cost_Components!$A$2:$A$29,0)),"")</f>
        <v>1</v>
      </c>
      <c r="U6" s="26">
        <f>IFERROR(INDEX(Cost_Components!$Q$2:$Q$29,MATCH(E6,Cost_Components!$A$2:$A$29,0)),"")</f>
        <v>2023</v>
      </c>
      <c r="V6" s="30">
        <f>1/(1+Calculation_Assumptions!$B$5)^(B6-Calculation_Assumptions!$B$2)</f>
        <v>0.888487047915689</v>
      </c>
      <c r="W6" s="23">
        <f t="shared" si="6"/>
        <v>25047161.439617883</v>
      </c>
      <c r="X6" s="23">
        <f t="shared" si="7"/>
        <v>32663252.208995707</v>
      </c>
      <c r="Y6" s="23">
        <f t="shared" si="8"/>
        <v>7616090.7693778239</v>
      </c>
      <c r="Z6" s="17">
        <f>IFERROR(INDEX(Cost_Components!$T$2:$T$29,MATCH(E6,Cost_Components!$A$2:$A$29,0)),"")</f>
        <v>0.8</v>
      </c>
      <c r="AA6" s="26">
        <f>IFERROR(INDEX(Cost_Components!$U$2:$U$29,MATCH(E6,Cost_Components!$A$2:$A$29,0)),"")</f>
        <v>2025</v>
      </c>
      <c r="AB6" s="26">
        <f>IFERROR(INDEX(Cost_Components!$V$2:$V$29,MATCH(E6,Cost_Components!$A$2:$A$29,0)),"")</f>
        <v>2050</v>
      </c>
      <c r="AC6" s="26">
        <f>IFERROR(INDEX(Cost_Components!$M$2:$M$29,MATCH(E6,Cost_Components!$A$2:$A$29,0)),"")</f>
        <v>30</v>
      </c>
      <c r="AD6" s="26">
        <f>IFERROR(INDEX(Cost_Components!$N$2:$N$29,MATCH(E6,Cost_Components!$A$2:$A$29,0)),"")</f>
        <v>95</v>
      </c>
      <c r="AE6" s="16" t="str">
        <f>IFERROR(INDEX(Cost_Components!$O$2:$O$29,MATCH(E6,Cost_Components!$A$2:$A$29,0)),"")</f>
        <v>Both</v>
      </c>
      <c r="AF6" s="11">
        <v>164367085.14690799</v>
      </c>
      <c r="AG6" s="11">
        <v>164354507.169368</v>
      </c>
      <c r="AH6" s="23">
        <f t="shared" si="9"/>
        <v>1</v>
      </c>
      <c r="AI6" s="10">
        <v>296414030.31142998</v>
      </c>
      <c r="AJ6" s="29">
        <f t="shared" si="10"/>
        <v>9.5106162269590608E-2</v>
      </c>
      <c r="AK6" s="29">
        <f t="shared" si="11"/>
        <v>0.12402509451341252</v>
      </c>
      <c r="AL6" s="29">
        <f t="shared" si="12"/>
        <v>2.8918932243821912E-2</v>
      </c>
      <c r="AM6" s="29">
        <f t="shared" si="13"/>
        <v>2.5694096738187164E-2</v>
      </c>
    </row>
    <row r="7" spans="1:39">
      <c r="A7" t="s">
        <v>204</v>
      </c>
      <c r="B7" s="20">
        <v>2030</v>
      </c>
      <c r="C7" t="s">
        <v>204</v>
      </c>
      <c r="E7" s="22" t="s">
        <v>302</v>
      </c>
      <c r="F7" s="22" t="s">
        <v>303</v>
      </c>
      <c r="G7" s="22" t="s">
        <v>213</v>
      </c>
      <c r="H7" s="22" t="s">
        <v>214</v>
      </c>
      <c r="I7" s="22" t="s">
        <v>115</v>
      </c>
      <c r="J7" s="17">
        <f>IFERROR(INDEX(Cost_Components!$K$2:$K$29,MATCH(E7,Cost_Components!$A$2:$A$29,0)),"")</f>
        <v>0.2</v>
      </c>
      <c r="K7" s="17">
        <f t="shared" si="0"/>
        <v>0.42307692307692307</v>
      </c>
      <c r="L7" s="17">
        <f>IFERROR(INDEX(Cost_Components!$S$2:$S$29,MATCH(E7,Cost_Components!$A$2:$A$29,0)),"")</f>
        <v>0.31</v>
      </c>
      <c r="M7" s="28">
        <f>IFERROR(INDEX(Cost_Components!$L$2:$L$29,MATCH(E7,Cost_Components!$A$2:$A$29,0)),"")</f>
        <v>1</v>
      </c>
      <c r="N7" s="29">
        <f>IFERROR(INDEX(Cost_Components!$P$2:$P$29,MATCH(E7,Cost_Components!$A$2:$A$29,0)),"")</f>
        <v>2.7665218579999999</v>
      </c>
      <c r="O7" s="23">
        <f t="shared" si="1"/>
        <v>33287827.944339599</v>
      </c>
      <c r="P7" s="23">
        <f t="shared" si="2"/>
        <v>33283110.456569202</v>
      </c>
      <c r="Q7" s="23">
        <f t="shared" si="3"/>
        <v>28544320.299901389</v>
      </c>
      <c r="R7" s="23">
        <f t="shared" si="4"/>
        <v>38961789.990267143</v>
      </c>
      <c r="S7" s="23">
        <f t="shared" si="5"/>
        <v>10417469.690365754</v>
      </c>
      <c r="T7" s="16">
        <f>IFERROR(INDEX(Cost_Components!$R$2:$R$29,MATCH(E7,Cost_Components!$A$2:$A$29,0)),"")</f>
        <v>1</v>
      </c>
      <c r="U7" s="26">
        <f>IFERROR(INDEX(Cost_Components!$Q$2:$Q$29,MATCH(E7,Cost_Components!$A$2:$A$29,0)),"")</f>
        <v>2023</v>
      </c>
      <c r="V7" s="30">
        <f>1/(1+Calculation_Assumptions!$B$5)^(B7-Calculation_Assumptions!$B$2)</f>
        <v>0.86260878438416411</v>
      </c>
      <c r="W7" s="23">
        <f t="shared" si="6"/>
        <v>24622581.434970155</v>
      </c>
      <c r="X7" s="23">
        <f t="shared" si="7"/>
        <v>33608782.300935432</v>
      </c>
      <c r="Y7" s="23">
        <f t="shared" si="8"/>
        <v>8986200.865965277</v>
      </c>
      <c r="Z7" s="17">
        <f>IFERROR(INDEX(Cost_Components!$T$2:$T$29,MATCH(E7,Cost_Components!$A$2:$A$29,0)),"")</f>
        <v>0.8</v>
      </c>
      <c r="AA7" s="26">
        <f>IFERROR(INDEX(Cost_Components!$U$2:$U$29,MATCH(E7,Cost_Components!$A$2:$A$29,0)),"")</f>
        <v>2025</v>
      </c>
      <c r="AB7" s="26">
        <f>IFERROR(INDEX(Cost_Components!$V$2:$V$29,MATCH(E7,Cost_Components!$A$2:$A$29,0)),"")</f>
        <v>2050</v>
      </c>
      <c r="AC7" s="26">
        <f>IFERROR(INDEX(Cost_Components!$M$2:$M$29,MATCH(E7,Cost_Components!$A$2:$A$29,0)),"")</f>
        <v>30</v>
      </c>
      <c r="AD7" s="26">
        <f>IFERROR(INDEX(Cost_Components!$N$2:$N$29,MATCH(E7,Cost_Components!$A$2:$A$29,0)),"")</f>
        <v>95</v>
      </c>
      <c r="AE7" s="16" t="str">
        <f>IFERROR(INDEX(Cost_Components!$O$2:$O$29,MATCH(E7,Cost_Components!$A$2:$A$29,0)),"")</f>
        <v>Both</v>
      </c>
      <c r="AF7" s="11">
        <v>166439139.72169799</v>
      </c>
      <c r="AG7" s="11">
        <v>166415552.282846</v>
      </c>
      <c r="AH7" s="23">
        <f t="shared" si="9"/>
        <v>1</v>
      </c>
      <c r="AI7" s="10">
        <v>298289404.664994</v>
      </c>
      <c r="AJ7" s="29">
        <f t="shared" si="10"/>
        <v>9.5693376477650097E-2</v>
      </c>
      <c r="AK7" s="29">
        <f t="shared" si="11"/>
        <v>0.13061741175159997</v>
      </c>
      <c r="AL7" s="29">
        <f t="shared" si="12"/>
        <v>3.4924035273949862E-2</v>
      </c>
      <c r="AM7" s="29">
        <f t="shared" si="13"/>
        <v>3.0125779613451552E-2</v>
      </c>
    </row>
    <row r="8" spans="1:39">
      <c r="A8" t="s">
        <v>204</v>
      </c>
      <c r="B8" s="20">
        <v>2031</v>
      </c>
      <c r="C8" t="s">
        <v>204</v>
      </c>
      <c r="E8" s="22" t="s">
        <v>302</v>
      </c>
      <c r="F8" s="22" t="s">
        <v>303</v>
      </c>
      <c r="G8" s="22" t="s">
        <v>213</v>
      </c>
      <c r="H8" s="22" t="s">
        <v>214</v>
      </c>
      <c r="I8" s="22" t="s">
        <v>115</v>
      </c>
      <c r="J8" s="17">
        <f>IFERROR(INDEX(Cost_Components!$K$2:$K$29,MATCH(E8,Cost_Components!$A$2:$A$29,0)),"")</f>
        <v>0.2</v>
      </c>
      <c r="K8" s="17">
        <f t="shared" si="0"/>
        <v>0.44192307692307692</v>
      </c>
      <c r="L8" s="17">
        <f>IFERROR(INDEX(Cost_Components!$S$2:$S$29,MATCH(E8,Cost_Components!$A$2:$A$29,0)),"")</f>
        <v>0.31</v>
      </c>
      <c r="M8" s="28">
        <f>IFERROR(INDEX(Cost_Components!$L$2:$L$29,MATCH(E8,Cost_Components!$A$2:$A$29,0)),"")</f>
        <v>1</v>
      </c>
      <c r="N8" s="29">
        <f>IFERROR(INDEX(Cost_Components!$P$2:$P$29,MATCH(E8,Cost_Components!$A$2:$A$29,0)),"")</f>
        <v>2.7665218579999999</v>
      </c>
      <c r="O8" s="23">
        <f t="shared" si="1"/>
        <v>33700081.638913602</v>
      </c>
      <c r="P8" s="23">
        <f t="shared" si="2"/>
        <v>33692257.180777006</v>
      </c>
      <c r="Q8" s="23">
        <f t="shared" si="3"/>
        <v>28895213.440152884</v>
      </c>
      <c r="R8" s="23">
        <f t="shared" si="4"/>
        <v>41201377.818667054</v>
      </c>
      <c r="S8" s="23">
        <f t="shared" si="5"/>
        <v>12306164.378514171</v>
      </c>
      <c r="T8" s="16">
        <f>IFERROR(INDEX(Cost_Components!$R$2:$R$29,MATCH(E8,Cost_Components!$A$2:$A$29,0)),"")</f>
        <v>1</v>
      </c>
      <c r="U8" s="26">
        <f>IFERROR(INDEX(Cost_Components!$Q$2:$Q$29,MATCH(E8,Cost_Components!$A$2:$A$29,0)),"")</f>
        <v>2023</v>
      </c>
      <c r="V8" s="30">
        <f>1/(1+Calculation_Assumptions!$B$5)^(B8-Calculation_Assumptions!$B$2)</f>
        <v>0.83748425668365445</v>
      </c>
      <c r="W8" s="23">
        <f t="shared" si="6"/>
        <v>24199286.349641979</v>
      </c>
      <c r="X8" s="23">
        <f t="shared" si="7"/>
        <v>34505505.276808783</v>
      </c>
      <c r="Y8" s="23">
        <f t="shared" si="8"/>
        <v>10306218.927166807</v>
      </c>
      <c r="Z8" s="17">
        <f>IFERROR(INDEX(Cost_Components!$T$2:$T$29,MATCH(E8,Cost_Components!$A$2:$A$29,0)),"")</f>
        <v>0.8</v>
      </c>
      <c r="AA8" s="26">
        <f>IFERROR(INDEX(Cost_Components!$U$2:$U$29,MATCH(E8,Cost_Components!$A$2:$A$29,0)),"")</f>
        <v>2025</v>
      </c>
      <c r="AB8" s="26">
        <f>IFERROR(INDEX(Cost_Components!$V$2:$V$29,MATCH(E8,Cost_Components!$A$2:$A$29,0)),"")</f>
        <v>2050</v>
      </c>
      <c r="AC8" s="26">
        <f>IFERROR(INDEX(Cost_Components!$M$2:$M$29,MATCH(E8,Cost_Components!$A$2:$A$29,0)),"")</f>
        <v>30</v>
      </c>
      <c r="AD8" s="26">
        <f>IFERROR(INDEX(Cost_Components!$N$2:$N$29,MATCH(E8,Cost_Components!$A$2:$A$29,0)),"")</f>
        <v>95</v>
      </c>
      <c r="AE8" s="16" t="str">
        <f>IFERROR(INDEX(Cost_Components!$O$2:$O$29,MATCH(E8,Cost_Components!$A$2:$A$29,0)),"")</f>
        <v>Both</v>
      </c>
      <c r="AF8" s="11">
        <v>168500408.19456801</v>
      </c>
      <c r="AG8" s="11">
        <v>168461285.90388501</v>
      </c>
      <c r="AH8" s="23">
        <f t="shared" si="9"/>
        <v>1</v>
      </c>
      <c r="AI8" s="10">
        <v>300119636.92551899</v>
      </c>
      <c r="AJ8" s="29">
        <f t="shared" si="10"/>
        <v>9.6278983062090803E-2</v>
      </c>
      <c r="AK8" s="29">
        <f t="shared" si="11"/>
        <v>0.13728317893737838</v>
      </c>
      <c r="AL8" s="29">
        <f t="shared" si="12"/>
        <v>4.1004195875287579E-2</v>
      </c>
      <c r="AM8" s="29">
        <f t="shared" si="13"/>
        <v>3.4340368503526182E-2</v>
      </c>
    </row>
    <row r="9" spans="1:39">
      <c r="A9" t="s">
        <v>204</v>
      </c>
      <c r="B9" s="20">
        <v>2032</v>
      </c>
      <c r="C9" t="s">
        <v>204</v>
      </c>
      <c r="E9" s="22" t="s">
        <v>302</v>
      </c>
      <c r="F9" s="22" t="s">
        <v>303</v>
      </c>
      <c r="G9" s="22" t="s">
        <v>213</v>
      </c>
      <c r="H9" s="22" t="s">
        <v>214</v>
      </c>
      <c r="I9" s="22" t="s">
        <v>115</v>
      </c>
      <c r="J9" s="17">
        <f>IFERROR(INDEX(Cost_Components!$K$2:$K$29,MATCH(E9,Cost_Components!$A$2:$A$29,0)),"")</f>
        <v>0.2</v>
      </c>
      <c r="K9" s="17">
        <f t="shared" si="0"/>
        <v>0.46076923076923082</v>
      </c>
      <c r="L9" s="17">
        <f>IFERROR(INDEX(Cost_Components!$S$2:$S$29,MATCH(E9,Cost_Components!$A$2:$A$29,0)),"")</f>
        <v>0.31</v>
      </c>
      <c r="M9" s="28">
        <f>IFERROR(INDEX(Cost_Components!$L$2:$L$29,MATCH(E9,Cost_Components!$A$2:$A$29,0)),"")</f>
        <v>1</v>
      </c>
      <c r="N9" s="29">
        <f>IFERROR(INDEX(Cost_Components!$P$2:$P$29,MATCH(E9,Cost_Components!$A$2:$A$29,0)),"")</f>
        <v>2.7665218579999999</v>
      </c>
      <c r="O9" s="23">
        <f t="shared" si="1"/>
        <v>34107237.018522799</v>
      </c>
      <c r="P9" s="23">
        <f t="shared" si="2"/>
        <v>34095323.070252798</v>
      </c>
      <c r="Q9" s="23">
        <f t="shared" si="3"/>
        <v>29240891.524122074</v>
      </c>
      <c r="R9" s="23">
        <f t="shared" si="4"/>
        <v>43477455.092238709</v>
      </c>
      <c r="S9" s="23">
        <f t="shared" si="5"/>
        <v>14236563.568116635</v>
      </c>
      <c r="T9" s="16">
        <f>IFERROR(INDEX(Cost_Components!$R$2:$R$29,MATCH(E9,Cost_Components!$A$2:$A$29,0)),"")</f>
        <v>1</v>
      </c>
      <c r="U9" s="26">
        <f>IFERROR(INDEX(Cost_Components!$Q$2:$Q$29,MATCH(E9,Cost_Components!$A$2:$A$29,0)),"")</f>
        <v>2023</v>
      </c>
      <c r="V9" s="30">
        <f>1/(1+Calculation_Assumptions!$B$5)^(B9-Calculation_Assumptions!$B$2)</f>
        <v>0.81309151134335378</v>
      </c>
      <c r="W9" s="23">
        <f t="shared" si="6"/>
        <v>23775520.682375479</v>
      </c>
      <c r="X9" s="23">
        <f t="shared" si="7"/>
        <v>35351149.670311168</v>
      </c>
      <c r="Y9" s="23">
        <f t="shared" si="8"/>
        <v>11575628.987935685</v>
      </c>
      <c r="Z9" s="17">
        <f>IFERROR(INDEX(Cost_Components!$T$2:$T$29,MATCH(E9,Cost_Components!$A$2:$A$29,0)),"")</f>
        <v>0.8</v>
      </c>
      <c r="AA9" s="26">
        <f>IFERROR(INDEX(Cost_Components!$U$2:$U$29,MATCH(E9,Cost_Components!$A$2:$A$29,0)),"")</f>
        <v>2025</v>
      </c>
      <c r="AB9" s="26">
        <f>IFERROR(INDEX(Cost_Components!$V$2:$V$29,MATCH(E9,Cost_Components!$A$2:$A$29,0)),"")</f>
        <v>2050</v>
      </c>
      <c r="AC9" s="26">
        <f>IFERROR(INDEX(Cost_Components!$M$2:$M$29,MATCH(E9,Cost_Components!$A$2:$A$29,0)),"")</f>
        <v>30</v>
      </c>
      <c r="AD9" s="26">
        <f>IFERROR(INDEX(Cost_Components!$N$2:$N$29,MATCH(E9,Cost_Components!$A$2:$A$29,0)),"")</f>
        <v>95</v>
      </c>
      <c r="AE9" s="16" t="str">
        <f>IFERROR(INDEX(Cost_Components!$O$2:$O$29,MATCH(E9,Cost_Components!$A$2:$A$29,0)),"")</f>
        <v>Both</v>
      </c>
      <c r="AF9" s="11">
        <v>170536185.092614</v>
      </c>
      <c r="AG9" s="11">
        <v>170476615.351264</v>
      </c>
      <c r="AH9" s="23">
        <f t="shared" si="9"/>
        <v>1</v>
      </c>
      <c r="AI9" s="10">
        <v>301904628.08354098</v>
      </c>
      <c r="AJ9" s="29">
        <f t="shared" si="10"/>
        <v>9.6854730945133888E-2</v>
      </c>
      <c r="AK9" s="29">
        <f t="shared" si="11"/>
        <v>0.14401056177319654</v>
      </c>
      <c r="AL9" s="29">
        <f t="shared" si="12"/>
        <v>4.7155830828062663E-2</v>
      </c>
      <c r="AM9" s="29">
        <f t="shared" si="13"/>
        <v>3.8342005756640991E-2</v>
      </c>
    </row>
    <row r="10" spans="1:39">
      <c r="A10" t="s">
        <v>204</v>
      </c>
      <c r="B10" s="20">
        <v>2033</v>
      </c>
      <c r="C10" t="s">
        <v>204</v>
      </c>
      <c r="E10" s="22" t="s">
        <v>302</v>
      </c>
      <c r="F10" s="22" t="s">
        <v>303</v>
      </c>
      <c r="G10" s="22" t="s">
        <v>213</v>
      </c>
      <c r="H10" s="22" t="s">
        <v>214</v>
      </c>
      <c r="I10" s="22" t="s">
        <v>115</v>
      </c>
      <c r="J10" s="17">
        <f>IFERROR(INDEX(Cost_Components!$K$2:$K$29,MATCH(E10,Cost_Components!$A$2:$A$29,0)),"")</f>
        <v>0.2</v>
      </c>
      <c r="K10" s="17">
        <f t="shared" si="0"/>
        <v>0.47961538461538467</v>
      </c>
      <c r="L10" s="17">
        <f>IFERROR(INDEX(Cost_Components!$S$2:$S$29,MATCH(E10,Cost_Components!$A$2:$A$29,0)),"")</f>
        <v>0.31</v>
      </c>
      <c r="M10" s="28">
        <f>IFERROR(INDEX(Cost_Components!$L$2:$L$29,MATCH(E10,Cost_Components!$A$2:$A$29,0)),"")</f>
        <v>1</v>
      </c>
      <c r="N10" s="29">
        <f>IFERROR(INDEX(Cost_Components!$P$2:$P$29,MATCH(E10,Cost_Components!$A$2:$A$29,0)),"")</f>
        <v>2.7665218579999999</v>
      </c>
      <c r="O10" s="23">
        <f t="shared" si="1"/>
        <v>34509329.409427799</v>
      </c>
      <c r="P10" s="23">
        <f t="shared" si="2"/>
        <v>34492301.9682514</v>
      </c>
      <c r="Q10" s="23">
        <f t="shared" si="3"/>
        <v>29581349.271650214</v>
      </c>
      <c r="R10" s="23">
        <f t="shared" si="4"/>
        <v>45789271.231839232</v>
      </c>
      <c r="S10" s="23">
        <f t="shared" si="5"/>
        <v>16207921.960189018</v>
      </c>
      <c r="T10" s="16">
        <f>IFERROR(INDEX(Cost_Components!$R$2:$R$29,MATCH(E10,Cost_Components!$A$2:$A$29,0)),"")</f>
        <v>1</v>
      </c>
      <c r="U10" s="26">
        <f>IFERROR(INDEX(Cost_Components!$Q$2:$Q$29,MATCH(E10,Cost_Components!$A$2:$A$29,0)),"")</f>
        <v>2023</v>
      </c>
      <c r="V10" s="30">
        <f>1/(1+Calculation_Assumptions!$B$5)^(B10-Calculation_Assumptions!$B$2)</f>
        <v>0.78940923431393573</v>
      </c>
      <c r="W10" s="23">
        <f t="shared" si="6"/>
        <v>23351790.278506495</v>
      </c>
      <c r="X10" s="23">
        <f t="shared" si="7"/>
        <v>36146473.54291933</v>
      </c>
      <c r="Y10" s="23">
        <f t="shared" si="8"/>
        <v>12794683.264412837</v>
      </c>
      <c r="Z10" s="17">
        <f>IFERROR(INDEX(Cost_Components!$T$2:$T$29,MATCH(E10,Cost_Components!$A$2:$A$29,0)),"")</f>
        <v>0.8</v>
      </c>
      <c r="AA10" s="26">
        <f>IFERROR(INDEX(Cost_Components!$U$2:$U$29,MATCH(E10,Cost_Components!$A$2:$A$29,0)),"")</f>
        <v>2025</v>
      </c>
      <c r="AB10" s="26">
        <f>IFERROR(INDEX(Cost_Components!$V$2:$V$29,MATCH(E10,Cost_Components!$A$2:$A$29,0)),"")</f>
        <v>2050</v>
      </c>
      <c r="AC10" s="26">
        <f>IFERROR(INDEX(Cost_Components!$M$2:$M$29,MATCH(E10,Cost_Components!$A$2:$A$29,0)),"")</f>
        <v>30</v>
      </c>
      <c r="AD10" s="26">
        <f>IFERROR(INDEX(Cost_Components!$N$2:$N$29,MATCH(E10,Cost_Components!$A$2:$A$29,0)),"")</f>
        <v>95</v>
      </c>
      <c r="AE10" s="16" t="str">
        <f>IFERROR(INDEX(Cost_Components!$O$2:$O$29,MATCH(E10,Cost_Components!$A$2:$A$29,0)),"")</f>
        <v>Both</v>
      </c>
      <c r="AF10" s="11">
        <v>172546647.04713899</v>
      </c>
      <c r="AG10" s="11">
        <v>172461509.84125701</v>
      </c>
      <c r="AH10" s="23">
        <f t="shared" si="9"/>
        <v>1</v>
      </c>
      <c r="AI10" s="10">
        <v>303644277.16916001</v>
      </c>
      <c r="AJ10" s="29">
        <f t="shared" si="10"/>
        <v>9.7421066345902071E-2</v>
      </c>
      <c r="AK10" s="29">
        <f t="shared" si="11"/>
        <v>0.15079905888142284</v>
      </c>
      <c r="AL10" s="29">
        <f t="shared" si="12"/>
        <v>5.3377992535520759E-2</v>
      </c>
      <c r="AM10" s="29">
        <f t="shared" si="13"/>
        <v>4.2137080216680417E-2</v>
      </c>
    </row>
    <row r="11" spans="1:39">
      <c r="A11" t="s">
        <v>204</v>
      </c>
      <c r="B11" s="20">
        <v>2034</v>
      </c>
      <c r="C11" t="s">
        <v>204</v>
      </c>
      <c r="E11" s="22" t="s">
        <v>302</v>
      </c>
      <c r="F11" s="22" t="s">
        <v>303</v>
      </c>
      <c r="G11" s="22" t="s">
        <v>213</v>
      </c>
      <c r="H11" s="22" t="s">
        <v>214</v>
      </c>
      <c r="I11" s="22" t="s">
        <v>115</v>
      </c>
      <c r="J11" s="17">
        <f>IFERROR(INDEX(Cost_Components!$K$2:$K$29,MATCH(E11,Cost_Components!$A$2:$A$29,0)),"")</f>
        <v>0.2</v>
      </c>
      <c r="K11" s="17">
        <f t="shared" si="0"/>
        <v>0.49846153846153851</v>
      </c>
      <c r="L11" s="17">
        <f>IFERROR(INDEX(Cost_Components!$S$2:$S$29,MATCH(E11,Cost_Components!$A$2:$A$29,0)),"")</f>
        <v>0.31</v>
      </c>
      <c r="M11" s="28">
        <f>IFERROR(INDEX(Cost_Components!$L$2:$L$29,MATCH(E11,Cost_Components!$A$2:$A$29,0)),"")</f>
        <v>1</v>
      </c>
      <c r="N11" s="29">
        <f>IFERROR(INDEX(Cost_Components!$P$2:$P$29,MATCH(E11,Cost_Components!$A$2:$A$29,0)),"")</f>
        <v>2.7665218579999999</v>
      </c>
      <c r="O11" s="23">
        <f t="shared" si="1"/>
        <v>34889282.341205798</v>
      </c>
      <c r="P11" s="23">
        <f t="shared" si="2"/>
        <v>34892337.255633406</v>
      </c>
      <c r="Q11" s="23">
        <f t="shared" si="3"/>
        <v>29924428.24526944</v>
      </c>
      <c r="R11" s="23">
        <f t="shared" si="4"/>
        <v>48112485.776967511</v>
      </c>
      <c r="S11" s="23">
        <f t="shared" si="5"/>
        <v>18188057.53169807</v>
      </c>
      <c r="T11" s="16">
        <f>IFERROR(INDEX(Cost_Components!$R$2:$R$29,MATCH(E11,Cost_Components!$A$2:$A$29,0)),"")</f>
        <v>1</v>
      </c>
      <c r="U11" s="26">
        <f>IFERROR(INDEX(Cost_Components!$Q$2:$Q$29,MATCH(E11,Cost_Components!$A$2:$A$29,0)),"")</f>
        <v>2023</v>
      </c>
      <c r="V11" s="30">
        <f>1/(1+Calculation_Assumptions!$B$5)^(B11-Calculation_Assumptions!$B$2)</f>
        <v>0.76641673234362695</v>
      </c>
      <c r="W11" s="23">
        <f t="shared" si="6"/>
        <v>22934582.512990739</v>
      </c>
      <c r="X11" s="23">
        <f t="shared" si="7"/>
        <v>36874214.134112664</v>
      </c>
      <c r="Y11" s="23">
        <f t="shared" si="8"/>
        <v>13939631.621121928</v>
      </c>
      <c r="Z11" s="17">
        <f>IFERROR(INDEX(Cost_Components!$T$2:$T$29,MATCH(E11,Cost_Components!$A$2:$A$29,0)),"")</f>
        <v>0.8</v>
      </c>
      <c r="AA11" s="26">
        <f>IFERROR(INDEX(Cost_Components!$U$2:$U$29,MATCH(E11,Cost_Components!$A$2:$A$29,0)),"")</f>
        <v>2025</v>
      </c>
      <c r="AB11" s="26">
        <f>IFERROR(INDEX(Cost_Components!$V$2:$V$29,MATCH(E11,Cost_Components!$A$2:$A$29,0)),"")</f>
        <v>2050</v>
      </c>
      <c r="AC11" s="26">
        <f>IFERROR(INDEX(Cost_Components!$M$2:$M$29,MATCH(E11,Cost_Components!$A$2:$A$29,0)),"")</f>
        <v>30</v>
      </c>
      <c r="AD11" s="26">
        <f>IFERROR(INDEX(Cost_Components!$N$2:$N$29,MATCH(E11,Cost_Components!$A$2:$A$29,0)),"")</f>
        <v>95</v>
      </c>
      <c r="AE11" s="16" t="str">
        <f>IFERROR(INDEX(Cost_Components!$O$2:$O$29,MATCH(E11,Cost_Components!$A$2:$A$29,0)),"")</f>
        <v>Both</v>
      </c>
      <c r="AF11" s="11">
        <v>174446411.706029</v>
      </c>
      <c r="AG11" s="11">
        <v>174461686.27816701</v>
      </c>
      <c r="AH11" s="23">
        <f t="shared" si="9"/>
        <v>1</v>
      </c>
      <c r="AI11" s="10">
        <v>305332541.18498403</v>
      </c>
      <c r="AJ11" s="29">
        <f t="shared" si="10"/>
        <v>9.8006023626351343E-2</v>
      </c>
      <c r="AK11" s="29">
        <f t="shared" si="11"/>
        <v>0.15757405218010756</v>
      </c>
      <c r="AL11" s="29">
        <f t="shared" si="12"/>
        <v>5.9568028553756203E-2</v>
      </c>
      <c r="AM11" s="29">
        <f t="shared" si="13"/>
        <v>4.5653933796321697E-2</v>
      </c>
    </row>
    <row r="12" spans="1:39">
      <c r="A12" t="s">
        <v>204</v>
      </c>
      <c r="B12" s="20">
        <v>2035</v>
      </c>
      <c r="C12" t="s">
        <v>204</v>
      </c>
      <c r="E12" s="22" t="s">
        <v>302</v>
      </c>
      <c r="F12" s="22" t="s">
        <v>303</v>
      </c>
      <c r="G12" s="22" t="s">
        <v>213</v>
      </c>
      <c r="H12" s="22" t="s">
        <v>214</v>
      </c>
      <c r="I12" s="22" t="s">
        <v>115</v>
      </c>
      <c r="J12" s="17">
        <f>IFERROR(INDEX(Cost_Components!$K$2:$K$29,MATCH(E12,Cost_Components!$A$2:$A$29,0)),"")</f>
        <v>0.2</v>
      </c>
      <c r="K12" s="17">
        <f t="shared" si="0"/>
        <v>0.51730769230769236</v>
      </c>
      <c r="L12" s="17">
        <f>IFERROR(INDEX(Cost_Components!$S$2:$S$29,MATCH(E12,Cost_Components!$A$2:$A$29,0)),"")</f>
        <v>0.31</v>
      </c>
      <c r="M12" s="28">
        <f>IFERROR(INDEX(Cost_Components!$L$2:$L$29,MATCH(E12,Cost_Components!$A$2:$A$29,0)),"")</f>
        <v>1</v>
      </c>
      <c r="N12" s="29">
        <f>IFERROR(INDEX(Cost_Components!$P$2:$P$29,MATCH(E12,Cost_Components!$A$2:$A$29,0)),"")</f>
        <v>2.7665218579999999</v>
      </c>
      <c r="O12" s="23">
        <f t="shared" si="1"/>
        <v>35316201.222621202</v>
      </c>
      <c r="P12" s="23">
        <f t="shared" si="2"/>
        <v>35307753.260416001</v>
      </c>
      <c r="Q12" s="23">
        <f t="shared" si="3"/>
        <v>30280698.057061609</v>
      </c>
      <c r="R12" s="23">
        <f t="shared" si="4"/>
        <v>50542535.511213884</v>
      </c>
      <c r="S12" s="23">
        <f t="shared" si="5"/>
        <v>20261837.454152275</v>
      </c>
      <c r="T12" s="16">
        <f>IFERROR(INDEX(Cost_Components!$R$2:$R$29,MATCH(E12,Cost_Components!$A$2:$A$29,0)),"")</f>
        <v>1</v>
      </c>
      <c r="U12" s="26">
        <f>IFERROR(INDEX(Cost_Components!$Q$2:$Q$29,MATCH(E12,Cost_Components!$A$2:$A$29,0)),"")</f>
        <v>2023</v>
      </c>
      <c r="V12" s="30">
        <f>1/(1+Calculation_Assumptions!$B$5)^(B12-Calculation_Assumptions!$B$2)</f>
        <v>0.74409391489672516</v>
      </c>
      <c r="W12" s="23">
        <f t="shared" si="6"/>
        <v>22531683.16308463</v>
      </c>
      <c r="X12" s="23">
        <f t="shared" si="7"/>
        <v>37608393.117345892</v>
      </c>
      <c r="Y12" s="23">
        <f t="shared" si="8"/>
        <v>15076709.954261262</v>
      </c>
      <c r="Z12" s="17">
        <f>IFERROR(INDEX(Cost_Components!$T$2:$T$29,MATCH(E12,Cost_Components!$A$2:$A$29,0)),"")</f>
        <v>0.8</v>
      </c>
      <c r="AA12" s="26">
        <f>IFERROR(INDEX(Cost_Components!$U$2:$U$29,MATCH(E12,Cost_Components!$A$2:$A$29,0)),"")</f>
        <v>2025</v>
      </c>
      <c r="AB12" s="26">
        <f>IFERROR(INDEX(Cost_Components!$V$2:$V$29,MATCH(E12,Cost_Components!$A$2:$A$29,0)),"")</f>
        <v>2050</v>
      </c>
      <c r="AC12" s="26">
        <f>IFERROR(INDEX(Cost_Components!$M$2:$M$29,MATCH(E12,Cost_Components!$A$2:$A$29,0)),"")</f>
        <v>30</v>
      </c>
      <c r="AD12" s="26">
        <f>IFERROR(INDEX(Cost_Components!$N$2:$N$29,MATCH(E12,Cost_Components!$A$2:$A$29,0)),"")</f>
        <v>95</v>
      </c>
      <c r="AE12" s="16" t="str">
        <f>IFERROR(INDEX(Cost_Components!$O$2:$O$29,MATCH(E12,Cost_Components!$A$2:$A$29,0)),"")</f>
        <v>Both</v>
      </c>
      <c r="AF12" s="11">
        <v>176581006.11310601</v>
      </c>
      <c r="AG12" s="11">
        <v>176538766.30208001</v>
      </c>
      <c r="AH12" s="23">
        <f t="shared" si="9"/>
        <v>1</v>
      </c>
      <c r="AI12" s="10">
        <v>306964650.16711998</v>
      </c>
      <c r="AJ12" s="29">
        <f t="shared" si="10"/>
        <v>9.8645554270095803E-2</v>
      </c>
      <c r="AK12" s="29">
        <f t="shared" si="11"/>
        <v>0.16465262525732896</v>
      </c>
      <c r="AL12" s="29">
        <f t="shared" si="12"/>
        <v>6.6007070987233143E-2</v>
      </c>
      <c r="AM12" s="29">
        <f t="shared" si="13"/>
        <v>4.9115459861756354E-2</v>
      </c>
    </row>
    <row r="13" spans="1:39">
      <c r="A13" t="s">
        <v>204</v>
      </c>
      <c r="B13" s="20">
        <v>2036</v>
      </c>
      <c r="C13" t="s">
        <v>204</v>
      </c>
      <c r="E13" s="22" t="s">
        <v>302</v>
      </c>
      <c r="F13" s="22" t="s">
        <v>303</v>
      </c>
      <c r="G13" s="22" t="s">
        <v>213</v>
      </c>
      <c r="H13" s="22" t="s">
        <v>214</v>
      </c>
      <c r="I13" s="22" t="s">
        <v>115</v>
      </c>
      <c r="J13" s="17">
        <f>IFERROR(INDEX(Cost_Components!$K$2:$K$29,MATCH(E13,Cost_Components!$A$2:$A$29,0)),"")</f>
        <v>0.2</v>
      </c>
      <c r="K13" s="17">
        <f t="shared" si="0"/>
        <v>0.5361538461538462</v>
      </c>
      <c r="L13" s="17">
        <f>IFERROR(INDEX(Cost_Components!$S$2:$S$29,MATCH(E13,Cost_Components!$A$2:$A$29,0)),"")</f>
        <v>0.31</v>
      </c>
      <c r="M13" s="28">
        <f>IFERROR(INDEX(Cost_Components!$L$2:$L$29,MATCH(E13,Cost_Components!$A$2:$A$29,0)),"")</f>
        <v>1</v>
      </c>
      <c r="N13" s="29">
        <f>IFERROR(INDEX(Cost_Components!$P$2:$P$29,MATCH(E13,Cost_Components!$A$2:$A$29,0)),"")</f>
        <v>2.7665218579999999</v>
      </c>
      <c r="O13" s="23">
        <f t="shared" si="1"/>
        <v>35745657.758319803</v>
      </c>
      <c r="P13" s="23">
        <f t="shared" si="2"/>
        <v>35724731.9140402</v>
      </c>
      <c r="Q13" s="23">
        <f t="shared" si="3"/>
        <v>30638308.030528542</v>
      </c>
      <c r="R13" s="23">
        <f t="shared" si="4"/>
        <v>53020866.947180294</v>
      </c>
      <c r="S13" s="23">
        <f t="shared" si="5"/>
        <v>22382558.916651752</v>
      </c>
      <c r="T13" s="16">
        <f>IFERROR(INDEX(Cost_Components!$R$2:$R$29,MATCH(E13,Cost_Components!$A$2:$A$29,0)),"")</f>
        <v>1</v>
      </c>
      <c r="U13" s="26">
        <f>IFERROR(INDEX(Cost_Components!$Q$2:$Q$29,MATCH(E13,Cost_Components!$A$2:$A$29,0)),"")</f>
        <v>2023</v>
      </c>
      <c r="V13" s="30">
        <f>1/(1+Calculation_Assumptions!$B$5)^(B13-Calculation_Assumptions!$B$2)</f>
        <v>0.72242127659876232</v>
      </c>
      <c r="W13" s="23">
        <f t="shared" si="6"/>
        <v>22133765.60024054</v>
      </c>
      <c r="X13" s="23">
        <f t="shared" si="7"/>
        <v>38303402.38635511</v>
      </c>
      <c r="Y13" s="23">
        <f t="shared" si="8"/>
        <v>16169636.78611457</v>
      </c>
      <c r="Z13" s="17">
        <f>IFERROR(INDEX(Cost_Components!$T$2:$T$29,MATCH(E13,Cost_Components!$A$2:$A$29,0)),"")</f>
        <v>0.8</v>
      </c>
      <c r="AA13" s="26">
        <f>IFERROR(INDEX(Cost_Components!$U$2:$U$29,MATCH(E13,Cost_Components!$A$2:$A$29,0)),"")</f>
        <v>2025</v>
      </c>
      <c r="AB13" s="26">
        <f>IFERROR(INDEX(Cost_Components!$V$2:$V$29,MATCH(E13,Cost_Components!$A$2:$A$29,0)),"")</f>
        <v>2050</v>
      </c>
      <c r="AC13" s="26">
        <f>IFERROR(INDEX(Cost_Components!$M$2:$M$29,MATCH(E13,Cost_Components!$A$2:$A$29,0)),"")</f>
        <v>30</v>
      </c>
      <c r="AD13" s="26">
        <f>IFERROR(INDEX(Cost_Components!$N$2:$N$29,MATCH(E13,Cost_Components!$A$2:$A$29,0)),"")</f>
        <v>95</v>
      </c>
      <c r="AE13" s="16" t="str">
        <f>IFERROR(INDEX(Cost_Components!$O$2:$O$29,MATCH(E13,Cost_Components!$A$2:$A$29,0)),"")</f>
        <v>Both</v>
      </c>
      <c r="AF13" s="11">
        <v>178728288.79159901</v>
      </c>
      <c r="AG13" s="11">
        <v>178623659.57020101</v>
      </c>
      <c r="AH13" s="23">
        <f t="shared" si="9"/>
        <v>1</v>
      </c>
      <c r="AI13" s="10">
        <v>308542769.75662202</v>
      </c>
      <c r="AJ13" s="29">
        <f t="shared" si="10"/>
        <v>9.9300035631027697E-2</v>
      </c>
      <c r="AK13" s="29">
        <f t="shared" si="11"/>
        <v>0.17184284366476343</v>
      </c>
      <c r="AL13" s="29">
        <f t="shared" si="12"/>
        <v>7.2542808033735723E-2</v>
      </c>
      <c r="AM13" s="29">
        <f t="shared" si="13"/>
        <v>5.2406467987790313E-2</v>
      </c>
    </row>
    <row r="14" spans="1:39">
      <c r="A14" t="s">
        <v>204</v>
      </c>
      <c r="B14" s="20">
        <v>2037</v>
      </c>
      <c r="C14" t="s">
        <v>204</v>
      </c>
      <c r="E14" s="22" t="s">
        <v>302</v>
      </c>
      <c r="F14" s="22" t="s">
        <v>303</v>
      </c>
      <c r="G14" s="22" t="s">
        <v>213</v>
      </c>
      <c r="H14" s="22" t="s">
        <v>214</v>
      </c>
      <c r="I14" s="22" t="s">
        <v>115</v>
      </c>
      <c r="J14" s="17">
        <f>IFERROR(INDEX(Cost_Components!$K$2:$K$29,MATCH(E14,Cost_Components!$A$2:$A$29,0)),"")</f>
        <v>0.2</v>
      </c>
      <c r="K14" s="17">
        <f t="shared" si="0"/>
        <v>0.55500000000000005</v>
      </c>
      <c r="L14" s="17">
        <f>IFERROR(INDEX(Cost_Components!$S$2:$S$29,MATCH(E14,Cost_Components!$A$2:$A$29,0)),"")</f>
        <v>0.31</v>
      </c>
      <c r="M14" s="28">
        <f>IFERROR(INDEX(Cost_Components!$L$2:$L$29,MATCH(E14,Cost_Components!$A$2:$A$29,0)),"")</f>
        <v>1</v>
      </c>
      <c r="N14" s="29">
        <f>IFERROR(INDEX(Cost_Components!$P$2:$P$29,MATCH(E14,Cost_Components!$A$2:$A$29,0)),"")</f>
        <v>2.7665218579999999</v>
      </c>
      <c r="O14" s="23">
        <f t="shared" si="1"/>
        <v>36181841.5899074</v>
      </c>
      <c r="P14" s="23">
        <f t="shared" si="2"/>
        <v>36147585.490798406</v>
      </c>
      <c r="Q14" s="23">
        <f t="shared" si="3"/>
        <v>31000956.466007408</v>
      </c>
      <c r="R14" s="23">
        <f t="shared" si="4"/>
        <v>55554309.869750626</v>
      </c>
      <c r="S14" s="23">
        <f t="shared" si="5"/>
        <v>24553353.403743219</v>
      </c>
      <c r="T14" s="16">
        <f>IFERROR(INDEX(Cost_Components!$R$2:$R$29,MATCH(E14,Cost_Components!$A$2:$A$29,0)),"")</f>
        <v>1</v>
      </c>
      <c r="U14" s="26">
        <f>IFERROR(INDEX(Cost_Components!$Q$2:$Q$29,MATCH(E14,Cost_Components!$A$2:$A$29,0)),"")</f>
        <v>2023</v>
      </c>
      <c r="V14" s="30">
        <f>1/(1+Calculation_Assumptions!$B$5)^(B14-Calculation_Assumptions!$B$2)</f>
        <v>0.70137988019297326</v>
      </c>
      <c r="W14" s="23">
        <f t="shared" si="6"/>
        <v>21743447.131995857</v>
      </c>
      <c r="X14" s="23">
        <f t="shared" si="7"/>
        <v>38964675.200649008</v>
      </c>
      <c r="Y14" s="23">
        <f t="shared" si="8"/>
        <v>17221228.068653151</v>
      </c>
      <c r="Z14" s="17">
        <f>IFERROR(INDEX(Cost_Components!$T$2:$T$29,MATCH(E14,Cost_Components!$A$2:$A$29,0)),"")</f>
        <v>0.8</v>
      </c>
      <c r="AA14" s="26">
        <f>IFERROR(INDEX(Cost_Components!$U$2:$U$29,MATCH(E14,Cost_Components!$A$2:$A$29,0)),"")</f>
        <v>2025</v>
      </c>
      <c r="AB14" s="26">
        <f>IFERROR(INDEX(Cost_Components!$V$2:$V$29,MATCH(E14,Cost_Components!$A$2:$A$29,0)),"")</f>
        <v>2050</v>
      </c>
      <c r="AC14" s="26">
        <f>IFERROR(INDEX(Cost_Components!$M$2:$M$29,MATCH(E14,Cost_Components!$A$2:$A$29,0)),"")</f>
        <v>30</v>
      </c>
      <c r="AD14" s="26">
        <f>IFERROR(INDEX(Cost_Components!$N$2:$N$29,MATCH(E14,Cost_Components!$A$2:$A$29,0)),"")</f>
        <v>95</v>
      </c>
      <c r="AE14" s="16" t="str">
        <f>IFERROR(INDEX(Cost_Components!$O$2:$O$29,MATCH(E14,Cost_Components!$A$2:$A$29,0)),"")</f>
        <v>Both</v>
      </c>
      <c r="AF14" s="11">
        <v>180909207.94953701</v>
      </c>
      <c r="AG14" s="11">
        <v>180737927.45399201</v>
      </c>
      <c r="AH14" s="23">
        <f t="shared" si="9"/>
        <v>1</v>
      </c>
      <c r="AI14" s="10">
        <v>310068287.63643003</v>
      </c>
      <c r="AJ14" s="29">
        <f t="shared" si="10"/>
        <v>9.9981061276274472E-2</v>
      </c>
      <c r="AK14" s="29">
        <f t="shared" si="11"/>
        <v>0.17916798358589553</v>
      </c>
      <c r="AL14" s="29">
        <f t="shared" si="12"/>
        <v>7.9186922309621058E-2</v>
      </c>
      <c r="AM14" s="29">
        <f t="shared" si="13"/>
        <v>5.5540114082372298E-2</v>
      </c>
    </row>
    <row r="15" spans="1:39">
      <c r="A15" t="s">
        <v>204</v>
      </c>
      <c r="B15" s="20">
        <v>2038</v>
      </c>
      <c r="C15" t="s">
        <v>204</v>
      </c>
      <c r="E15" s="22" t="s">
        <v>302</v>
      </c>
      <c r="F15" s="22" t="s">
        <v>303</v>
      </c>
      <c r="G15" s="22" t="s">
        <v>213</v>
      </c>
      <c r="H15" s="22" t="s">
        <v>214</v>
      </c>
      <c r="I15" s="22" t="s">
        <v>115</v>
      </c>
      <c r="J15" s="17">
        <f>IFERROR(INDEX(Cost_Components!$K$2:$K$29,MATCH(E15,Cost_Components!$A$2:$A$29,0)),"")</f>
        <v>0.2</v>
      </c>
      <c r="K15" s="17">
        <f t="shared" si="0"/>
        <v>0.57384615384615389</v>
      </c>
      <c r="L15" s="17">
        <f>IFERROR(INDEX(Cost_Components!$S$2:$S$29,MATCH(E15,Cost_Components!$A$2:$A$29,0)),"")</f>
        <v>0.31</v>
      </c>
      <c r="M15" s="28">
        <f>IFERROR(INDEX(Cost_Components!$L$2:$L$29,MATCH(E15,Cost_Components!$A$2:$A$29,0)),"")</f>
        <v>1</v>
      </c>
      <c r="N15" s="29">
        <f>IFERROR(INDEX(Cost_Components!$P$2:$P$29,MATCH(E15,Cost_Components!$A$2:$A$29,0)),"")</f>
        <v>2.7665218579999999</v>
      </c>
      <c r="O15" s="23">
        <f t="shared" si="1"/>
        <v>36609195.773626201</v>
      </c>
      <c r="P15" s="23">
        <f t="shared" si="2"/>
        <v>36560754.225877397</v>
      </c>
      <c r="Q15" s="23">
        <f t="shared" si="3"/>
        <v>31355298.970365264</v>
      </c>
      <c r="R15" s="23">
        <f t="shared" si="4"/>
        <v>58119218.978774942</v>
      </c>
      <c r="S15" s="23">
        <f t="shared" si="5"/>
        <v>26763920.008409679</v>
      </c>
      <c r="T15" s="16">
        <f>IFERROR(INDEX(Cost_Components!$R$2:$R$29,MATCH(E15,Cost_Components!$A$2:$A$29,0)),"")</f>
        <v>1</v>
      </c>
      <c r="U15" s="26">
        <f>IFERROR(INDEX(Cost_Components!$Q$2:$Q$29,MATCH(E15,Cost_Components!$A$2:$A$29,0)),"")</f>
        <v>2023</v>
      </c>
      <c r="V15" s="30">
        <f>1/(1+Calculation_Assumptions!$B$5)^(B15-Calculation_Assumptions!$B$2)</f>
        <v>0.68095133999317792</v>
      </c>
      <c r="W15" s="23">
        <f t="shared" si="6"/>
        <v>21351432.849756937</v>
      </c>
      <c r="X15" s="23">
        <f t="shared" si="7"/>
        <v>39576360.042953737</v>
      </c>
      <c r="Y15" s="23">
        <f t="shared" si="8"/>
        <v>18224927.193196796</v>
      </c>
      <c r="Z15" s="17">
        <f>IFERROR(INDEX(Cost_Components!$T$2:$T$29,MATCH(E15,Cost_Components!$A$2:$A$29,0)),"")</f>
        <v>0.8</v>
      </c>
      <c r="AA15" s="26">
        <f>IFERROR(INDEX(Cost_Components!$U$2:$U$29,MATCH(E15,Cost_Components!$A$2:$A$29,0)),"")</f>
        <v>2025</v>
      </c>
      <c r="AB15" s="26">
        <f>IFERROR(INDEX(Cost_Components!$V$2:$V$29,MATCH(E15,Cost_Components!$A$2:$A$29,0)),"")</f>
        <v>2050</v>
      </c>
      <c r="AC15" s="26">
        <f>IFERROR(INDEX(Cost_Components!$M$2:$M$29,MATCH(E15,Cost_Components!$A$2:$A$29,0)),"")</f>
        <v>30</v>
      </c>
      <c r="AD15" s="26">
        <f>IFERROR(INDEX(Cost_Components!$N$2:$N$29,MATCH(E15,Cost_Components!$A$2:$A$29,0)),"")</f>
        <v>95</v>
      </c>
      <c r="AE15" s="16" t="str">
        <f>IFERROR(INDEX(Cost_Components!$O$2:$O$29,MATCH(E15,Cost_Components!$A$2:$A$29,0)),"")</f>
        <v>Both</v>
      </c>
      <c r="AF15" s="11">
        <v>183045978.86813101</v>
      </c>
      <c r="AG15" s="11">
        <v>182803771.12938699</v>
      </c>
      <c r="AH15" s="23">
        <f t="shared" si="9"/>
        <v>1</v>
      </c>
      <c r="AI15" s="10">
        <v>311532999.13163</v>
      </c>
      <c r="AJ15" s="29">
        <f t="shared" si="10"/>
        <v>0.10064840340434342</v>
      </c>
      <c r="AK15" s="29">
        <f t="shared" si="11"/>
        <v>0.18655878876644527</v>
      </c>
      <c r="AL15" s="29">
        <f t="shared" si="12"/>
        <v>8.5910385362101868E-2</v>
      </c>
      <c r="AM15" s="29">
        <f t="shared" si="13"/>
        <v>5.8500792031653558E-2</v>
      </c>
    </row>
    <row r="16" spans="1:39">
      <c r="A16" t="s">
        <v>204</v>
      </c>
      <c r="B16" s="20">
        <v>2039</v>
      </c>
      <c r="C16" t="s">
        <v>204</v>
      </c>
      <c r="E16" s="22" t="s">
        <v>302</v>
      </c>
      <c r="F16" s="22" t="s">
        <v>303</v>
      </c>
      <c r="G16" s="22" t="s">
        <v>213</v>
      </c>
      <c r="H16" s="22" t="s">
        <v>214</v>
      </c>
      <c r="I16" s="22" t="s">
        <v>115</v>
      </c>
      <c r="J16" s="17">
        <f>IFERROR(INDEX(Cost_Components!$K$2:$K$29,MATCH(E16,Cost_Components!$A$2:$A$29,0)),"")</f>
        <v>0.2</v>
      </c>
      <c r="K16" s="17">
        <f t="shared" si="0"/>
        <v>0.59269230769230763</v>
      </c>
      <c r="L16" s="17">
        <f>IFERROR(INDEX(Cost_Components!$S$2:$S$29,MATCH(E16,Cost_Components!$A$2:$A$29,0)),"")</f>
        <v>0.31</v>
      </c>
      <c r="M16" s="28">
        <f>IFERROR(INDEX(Cost_Components!$L$2:$L$29,MATCH(E16,Cost_Components!$A$2:$A$29,0)),"")</f>
        <v>1</v>
      </c>
      <c r="N16" s="29">
        <f>IFERROR(INDEX(Cost_Components!$P$2:$P$29,MATCH(E16,Cost_Components!$A$2:$A$29,0)),"")</f>
        <v>2.7665218579999999</v>
      </c>
      <c r="O16" s="23">
        <f t="shared" si="1"/>
        <v>37029972.261113204</v>
      </c>
      <c r="P16" s="23">
        <f t="shared" si="2"/>
        <v>36966477.090850405</v>
      </c>
      <c r="Q16" s="23">
        <f t="shared" si="3"/>
        <v>31703255.734379109</v>
      </c>
      <c r="R16" s="23">
        <f t="shared" si="4"/>
        <v>60717905.702452563</v>
      </c>
      <c r="S16" s="23">
        <f t="shared" si="5"/>
        <v>29014649.968073454</v>
      </c>
      <c r="T16" s="16">
        <f>IFERROR(INDEX(Cost_Components!$R$2:$R$29,MATCH(E16,Cost_Components!$A$2:$A$29,0)),"")</f>
        <v>1</v>
      </c>
      <c r="U16" s="26">
        <f>IFERROR(INDEX(Cost_Components!$Q$2:$Q$29,MATCH(E16,Cost_Components!$A$2:$A$29,0)),"")</f>
        <v>2023</v>
      </c>
      <c r="V16" s="30">
        <f>1/(1+Calculation_Assumptions!$B$5)^(B16-Calculation_Assumptions!$B$2)</f>
        <v>0.66111780581861923</v>
      </c>
      <c r="W16" s="23">
        <f t="shared" si="6"/>
        <v>20959586.868419275</v>
      </c>
      <c r="X16" s="23">
        <f t="shared" si="7"/>
        <v>40141688.59190727</v>
      </c>
      <c r="Y16" s="23">
        <f t="shared" si="8"/>
        <v>19182101.723487992</v>
      </c>
      <c r="Z16" s="17">
        <f>IFERROR(INDEX(Cost_Components!$T$2:$T$29,MATCH(E16,Cost_Components!$A$2:$A$29,0)),"")</f>
        <v>0.8</v>
      </c>
      <c r="AA16" s="26">
        <f>IFERROR(INDEX(Cost_Components!$U$2:$U$29,MATCH(E16,Cost_Components!$A$2:$A$29,0)),"")</f>
        <v>2025</v>
      </c>
      <c r="AB16" s="26">
        <f>IFERROR(INDEX(Cost_Components!$V$2:$V$29,MATCH(E16,Cost_Components!$A$2:$A$29,0)),"")</f>
        <v>2050</v>
      </c>
      <c r="AC16" s="26">
        <f>IFERROR(INDEX(Cost_Components!$M$2:$M$29,MATCH(E16,Cost_Components!$A$2:$A$29,0)),"")</f>
        <v>30</v>
      </c>
      <c r="AD16" s="26">
        <f>IFERROR(INDEX(Cost_Components!$N$2:$N$29,MATCH(E16,Cost_Components!$A$2:$A$29,0)),"")</f>
        <v>95</v>
      </c>
      <c r="AE16" s="16" t="str">
        <f>IFERROR(INDEX(Cost_Components!$O$2:$O$29,MATCH(E16,Cost_Components!$A$2:$A$29,0)),"")</f>
        <v>Both</v>
      </c>
      <c r="AF16" s="11">
        <v>185149861.30556601</v>
      </c>
      <c r="AG16" s="11">
        <v>184832385.454252</v>
      </c>
      <c r="AH16" s="23">
        <f t="shared" si="9"/>
        <v>1</v>
      </c>
      <c r="AI16" s="10">
        <v>312936391.85847902</v>
      </c>
      <c r="AJ16" s="29">
        <f t="shared" si="10"/>
        <v>0.10130894507378499</v>
      </c>
      <c r="AK16" s="29">
        <f t="shared" si="11"/>
        <v>0.19402634938639979</v>
      </c>
      <c r="AL16" s="29">
        <f t="shared" si="12"/>
        <v>9.2717404312614785E-2</v>
      </c>
      <c r="AM16" s="29">
        <f t="shared" si="13"/>
        <v>6.1297126900353667E-2</v>
      </c>
    </row>
    <row r="17" spans="1:39">
      <c r="A17" t="s">
        <v>204</v>
      </c>
      <c r="B17" s="20">
        <v>2040</v>
      </c>
      <c r="C17" t="s">
        <v>204</v>
      </c>
      <c r="E17" s="22" t="s">
        <v>302</v>
      </c>
      <c r="F17" s="22" t="s">
        <v>303</v>
      </c>
      <c r="G17" s="22" t="s">
        <v>213</v>
      </c>
      <c r="H17" s="22" t="s">
        <v>214</v>
      </c>
      <c r="I17" s="22" t="s">
        <v>115</v>
      </c>
      <c r="J17" s="17">
        <f>IFERROR(INDEX(Cost_Components!$K$2:$K$29,MATCH(E17,Cost_Components!$A$2:$A$29,0)),"")</f>
        <v>0.2</v>
      </c>
      <c r="K17" s="17">
        <f t="shared" si="0"/>
        <v>0.61153846153846159</v>
      </c>
      <c r="L17" s="17">
        <f>IFERROR(INDEX(Cost_Components!$S$2:$S$29,MATCH(E17,Cost_Components!$A$2:$A$29,0)),"")</f>
        <v>0.31</v>
      </c>
      <c r="M17" s="28">
        <f>IFERROR(INDEX(Cost_Components!$L$2:$L$29,MATCH(E17,Cost_Components!$A$2:$A$29,0)),"")</f>
        <v>1</v>
      </c>
      <c r="N17" s="29">
        <f>IFERROR(INDEX(Cost_Components!$P$2:$P$29,MATCH(E17,Cost_Components!$A$2:$A$29,0)),"")</f>
        <v>2.7665218579999999</v>
      </c>
      <c r="O17" s="23">
        <f t="shared" si="1"/>
        <v>37454115.738296203</v>
      </c>
      <c r="P17" s="23">
        <f t="shared" si="2"/>
        <v>37374694.220673196</v>
      </c>
      <c r="Q17" s="23">
        <f t="shared" si="3"/>
        <v>32053351.634243187</v>
      </c>
      <c r="R17" s="23">
        <f t="shared" si="4"/>
        <v>63366165.954104863</v>
      </c>
      <c r="S17" s="23">
        <f t="shared" si="5"/>
        <v>31312814.319861677</v>
      </c>
      <c r="T17" s="16">
        <f>IFERROR(INDEX(Cost_Components!$R$2:$R$29,MATCH(E17,Cost_Components!$A$2:$A$29,0)),"")</f>
        <v>1</v>
      </c>
      <c r="U17" s="26">
        <f>IFERROR(INDEX(Cost_Components!$Q$2:$Q$29,MATCH(E17,Cost_Components!$A$2:$A$29,0)),"")</f>
        <v>2023</v>
      </c>
      <c r="V17" s="30">
        <f>1/(1+Calculation_Assumptions!$B$5)^(B17-Calculation_Assumptions!$B$2)</f>
        <v>0.64186194739671765</v>
      </c>
      <c r="W17" s="23">
        <f t="shared" si="6"/>
        <v>20573826.700547095</v>
      </c>
      <c r="X17" s="23">
        <f t="shared" si="7"/>
        <v>40672330.678365335</v>
      </c>
      <c r="Y17" s="23">
        <f t="shared" si="8"/>
        <v>20098503.977818243</v>
      </c>
      <c r="Z17" s="17">
        <f>IFERROR(INDEX(Cost_Components!$T$2:$T$29,MATCH(E17,Cost_Components!$A$2:$A$29,0)),"")</f>
        <v>0.8</v>
      </c>
      <c r="AA17" s="26">
        <f>IFERROR(INDEX(Cost_Components!$U$2:$U$29,MATCH(E17,Cost_Components!$A$2:$A$29,0)),"")</f>
        <v>2025</v>
      </c>
      <c r="AB17" s="26">
        <f>IFERROR(INDEX(Cost_Components!$V$2:$V$29,MATCH(E17,Cost_Components!$A$2:$A$29,0)),"")</f>
        <v>2050</v>
      </c>
      <c r="AC17" s="26">
        <f>IFERROR(INDEX(Cost_Components!$M$2:$M$29,MATCH(E17,Cost_Components!$A$2:$A$29,0)),"")</f>
        <v>30</v>
      </c>
      <c r="AD17" s="26">
        <f>IFERROR(INDEX(Cost_Components!$N$2:$N$29,MATCH(E17,Cost_Components!$A$2:$A$29,0)),"")</f>
        <v>95</v>
      </c>
      <c r="AE17" s="16" t="str">
        <f>IFERROR(INDEX(Cost_Components!$O$2:$O$29,MATCH(E17,Cost_Components!$A$2:$A$29,0)),"")</f>
        <v>Both</v>
      </c>
      <c r="AF17" s="11">
        <v>187270578.69148099</v>
      </c>
      <c r="AG17" s="11">
        <v>186873471.10336599</v>
      </c>
      <c r="AH17" s="23">
        <f t="shared" si="9"/>
        <v>1</v>
      </c>
      <c r="AI17" s="10">
        <v>314265537.41082901</v>
      </c>
      <c r="AJ17" s="29">
        <f t="shared" si="10"/>
        <v>0.10199448497701769</v>
      </c>
      <c r="AK17" s="29">
        <f t="shared" si="11"/>
        <v>0.20163256358354165</v>
      </c>
      <c r="AL17" s="29">
        <f t="shared" si="12"/>
        <v>9.9638078606523961E-2</v>
      </c>
      <c r="AM17" s="29">
        <f t="shared" si="13"/>
        <v>6.3953891169250696E-2</v>
      </c>
    </row>
    <row r="18" spans="1:39">
      <c r="A18" t="s">
        <v>204</v>
      </c>
      <c r="B18" s="20">
        <v>2041</v>
      </c>
      <c r="C18" t="s">
        <v>204</v>
      </c>
      <c r="E18" s="22" t="s">
        <v>302</v>
      </c>
      <c r="F18" s="22" t="s">
        <v>303</v>
      </c>
      <c r="G18" s="22" t="s">
        <v>213</v>
      </c>
      <c r="H18" s="22" t="s">
        <v>214</v>
      </c>
      <c r="I18" s="22" t="s">
        <v>115</v>
      </c>
      <c r="J18" s="17">
        <f>IFERROR(INDEX(Cost_Components!$K$2:$K$29,MATCH(E18,Cost_Components!$A$2:$A$29,0)),"")</f>
        <v>0.2</v>
      </c>
      <c r="K18" s="17">
        <f t="shared" si="0"/>
        <v>0.63038461538461543</v>
      </c>
      <c r="L18" s="17">
        <f>IFERROR(INDEX(Cost_Components!$S$2:$S$29,MATCH(E18,Cost_Components!$A$2:$A$29,0)),"")</f>
        <v>0.31</v>
      </c>
      <c r="M18" s="28">
        <f>IFERROR(INDEX(Cost_Components!$L$2:$L$29,MATCH(E18,Cost_Components!$A$2:$A$29,0)),"")</f>
        <v>1</v>
      </c>
      <c r="N18" s="29">
        <f>IFERROR(INDEX(Cost_Components!$P$2:$P$29,MATCH(E18,Cost_Components!$A$2:$A$29,0)),"")</f>
        <v>2.7665218579999999</v>
      </c>
      <c r="O18" s="23">
        <f t="shared" si="1"/>
        <v>37894457.4055418</v>
      </c>
      <c r="P18" s="23">
        <f t="shared" si="2"/>
        <v>37786880.045656003</v>
      </c>
      <c r="Q18" s="23">
        <f t="shared" si="3"/>
        <v>32406851.173498724</v>
      </c>
      <c r="R18" s="23">
        <f t="shared" si="4"/>
        <v>66086903.645707682</v>
      </c>
      <c r="S18" s="23">
        <f t="shared" si="5"/>
        <v>33680052.472208962</v>
      </c>
      <c r="T18" s="16">
        <f>IFERROR(INDEX(Cost_Components!$R$2:$R$29,MATCH(E18,Cost_Components!$A$2:$A$29,0)),"")</f>
        <v>1</v>
      </c>
      <c r="U18" s="26">
        <f>IFERROR(INDEX(Cost_Components!$Q$2:$Q$29,MATCH(E18,Cost_Components!$A$2:$A$29,0)),"")</f>
        <v>2023</v>
      </c>
      <c r="V18" s="30">
        <f>1/(1+Calculation_Assumptions!$B$5)^(B18-Calculation_Assumptions!$B$2)</f>
        <v>0.62316693922011435</v>
      </c>
      <c r="W18" s="23">
        <f t="shared" si="6"/>
        <v>20194878.255550969</v>
      </c>
      <c r="X18" s="23">
        <f t="shared" si="7"/>
        <v>41183173.467430271</v>
      </c>
      <c r="Y18" s="23">
        <f t="shared" si="8"/>
        <v>20988295.211879306</v>
      </c>
      <c r="Z18" s="17">
        <f>IFERROR(INDEX(Cost_Components!$T$2:$T$29,MATCH(E18,Cost_Components!$A$2:$A$29,0)),"")</f>
        <v>0.8</v>
      </c>
      <c r="AA18" s="26">
        <f>IFERROR(INDEX(Cost_Components!$U$2:$U$29,MATCH(E18,Cost_Components!$A$2:$A$29,0)),"")</f>
        <v>2025</v>
      </c>
      <c r="AB18" s="26">
        <f>IFERROR(INDEX(Cost_Components!$V$2:$V$29,MATCH(E18,Cost_Components!$A$2:$A$29,0)),"")</f>
        <v>2050</v>
      </c>
      <c r="AC18" s="26">
        <f>IFERROR(INDEX(Cost_Components!$M$2:$M$29,MATCH(E18,Cost_Components!$A$2:$A$29,0)),"")</f>
        <v>30</v>
      </c>
      <c r="AD18" s="26">
        <f>IFERROR(INDEX(Cost_Components!$N$2:$N$29,MATCH(E18,Cost_Components!$A$2:$A$29,0)),"")</f>
        <v>95</v>
      </c>
      <c r="AE18" s="16" t="str">
        <f>IFERROR(INDEX(Cost_Components!$O$2:$O$29,MATCH(E18,Cost_Components!$A$2:$A$29,0)),"")</f>
        <v>Both</v>
      </c>
      <c r="AF18" s="11">
        <v>189472287.02770901</v>
      </c>
      <c r="AG18" s="11">
        <v>188934400.22828001</v>
      </c>
      <c r="AH18" s="23">
        <f t="shared" si="9"/>
        <v>1</v>
      </c>
      <c r="AI18" s="10">
        <v>315525215.31254798</v>
      </c>
      <c r="AJ18" s="29">
        <f t="shared" si="10"/>
        <v>0.10270764300532259</v>
      </c>
      <c r="AK18" s="29">
        <f t="shared" si="11"/>
        <v>0.20945046683588936</v>
      </c>
      <c r="AL18" s="29">
        <f t="shared" si="12"/>
        <v>0.10674282383056678</v>
      </c>
      <c r="AM18" s="29">
        <f t="shared" si="13"/>
        <v>6.6518598810206192E-2</v>
      </c>
    </row>
    <row r="19" spans="1:39">
      <c r="A19" t="s">
        <v>204</v>
      </c>
      <c r="B19" s="20">
        <v>2042</v>
      </c>
      <c r="C19" t="s">
        <v>204</v>
      </c>
      <c r="E19" s="22" t="s">
        <v>302</v>
      </c>
      <c r="F19" s="22" t="s">
        <v>303</v>
      </c>
      <c r="G19" s="22" t="s">
        <v>213</v>
      </c>
      <c r="H19" s="22" t="s">
        <v>214</v>
      </c>
      <c r="I19" s="22" t="s">
        <v>115</v>
      </c>
      <c r="J19" s="17">
        <f>IFERROR(INDEX(Cost_Components!$K$2:$K$29,MATCH(E19,Cost_Components!$A$2:$A$29,0)),"")</f>
        <v>0.2</v>
      </c>
      <c r="K19" s="17">
        <f t="shared" si="0"/>
        <v>0.64923076923076928</v>
      </c>
      <c r="L19" s="17">
        <f>IFERROR(INDEX(Cost_Components!$S$2:$S$29,MATCH(E19,Cost_Components!$A$2:$A$29,0)),"")</f>
        <v>0.31</v>
      </c>
      <c r="M19" s="28">
        <f>IFERROR(INDEX(Cost_Components!$L$2:$L$29,MATCH(E19,Cost_Components!$A$2:$A$29,0)),"")</f>
        <v>1</v>
      </c>
      <c r="N19" s="29">
        <f>IFERROR(INDEX(Cost_Components!$P$2:$P$29,MATCH(E19,Cost_Components!$A$2:$A$29,0)),"")</f>
        <v>2.7665218579999999</v>
      </c>
      <c r="O19" s="23">
        <f t="shared" si="1"/>
        <v>38329843.459995203</v>
      </c>
      <c r="P19" s="23">
        <f t="shared" si="2"/>
        <v>38204098.980930403</v>
      </c>
      <c r="Q19" s="23">
        <f t="shared" si="3"/>
        <v>32764667.217741244</v>
      </c>
      <c r="R19" s="23">
        <f t="shared" si="4"/>
        <v>68844657.834962353</v>
      </c>
      <c r="S19" s="23">
        <f t="shared" si="5"/>
        <v>36079990.61722111</v>
      </c>
      <c r="T19" s="16">
        <f>IFERROR(INDEX(Cost_Components!$R$2:$R$29,MATCH(E19,Cost_Components!$A$2:$A$29,0)),"")</f>
        <v>1</v>
      </c>
      <c r="U19" s="26">
        <f>IFERROR(INDEX(Cost_Components!$Q$2:$Q$29,MATCH(E19,Cost_Components!$A$2:$A$29,0)),"")</f>
        <v>2023</v>
      </c>
      <c r="V19" s="30">
        <f>1/(1+Calculation_Assumptions!$B$5)^(B19-Calculation_Assumptions!$B$2)</f>
        <v>0.60501644584477121</v>
      </c>
      <c r="W19" s="23">
        <f t="shared" si="6"/>
        <v>19823162.509364497</v>
      </c>
      <c r="X19" s="23">
        <f t="shared" si="7"/>
        <v>41652150.198708303</v>
      </c>
      <c r="Y19" s="23">
        <f t="shared" si="8"/>
        <v>21828987.68934381</v>
      </c>
      <c r="Z19" s="17">
        <f>IFERROR(INDEX(Cost_Components!$T$2:$T$29,MATCH(E19,Cost_Components!$A$2:$A$29,0)),"")</f>
        <v>0.8</v>
      </c>
      <c r="AA19" s="26">
        <f>IFERROR(INDEX(Cost_Components!$U$2:$U$29,MATCH(E19,Cost_Components!$A$2:$A$29,0)),"")</f>
        <v>2025</v>
      </c>
      <c r="AB19" s="26">
        <f>IFERROR(INDEX(Cost_Components!$V$2:$V$29,MATCH(E19,Cost_Components!$A$2:$A$29,0)),"")</f>
        <v>2050</v>
      </c>
      <c r="AC19" s="26">
        <f>IFERROR(INDEX(Cost_Components!$M$2:$M$29,MATCH(E19,Cost_Components!$A$2:$A$29,0)),"")</f>
        <v>30</v>
      </c>
      <c r="AD19" s="26">
        <f>IFERROR(INDEX(Cost_Components!$N$2:$N$29,MATCH(E19,Cost_Components!$A$2:$A$29,0)),"")</f>
        <v>95</v>
      </c>
      <c r="AE19" s="16" t="str">
        <f>IFERROR(INDEX(Cost_Components!$O$2:$O$29,MATCH(E19,Cost_Components!$A$2:$A$29,0)),"")</f>
        <v>Both</v>
      </c>
      <c r="AF19" s="11">
        <v>191649217.29997599</v>
      </c>
      <c r="AG19" s="11">
        <v>191020494.904652</v>
      </c>
      <c r="AH19" s="23">
        <f t="shared" si="9"/>
        <v>1</v>
      </c>
      <c r="AI19" s="10">
        <v>316707694.211882</v>
      </c>
      <c r="AJ19" s="29">
        <f t="shared" si="10"/>
        <v>0.10345396659615479</v>
      </c>
      <c r="AK19" s="29">
        <f t="shared" si="11"/>
        <v>0.21737601925422212</v>
      </c>
      <c r="AL19" s="29">
        <f t="shared" si="12"/>
        <v>0.11392205265806735</v>
      </c>
      <c r="AM19" s="29">
        <f t="shared" si="13"/>
        <v>6.8924715402524775E-2</v>
      </c>
    </row>
    <row r="20" spans="1:39">
      <c r="A20" t="s">
        <v>204</v>
      </c>
      <c r="B20" s="20">
        <v>2043</v>
      </c>
      <c r="C20" t="s">
        <v>204</v>
      </c>
      <c r="E20" s="22" t="s">
        <v>302</v>
      </c>
      <c r="F20" s="22" t="s">
        <v>303</v>
      </c>
      <c r="G20" s="22" t="s">
        <v>213</v>
      </c>
      <c r="H20" s="22" t="s">
        <v>214</v>
      </c>
      <c r="I20" s="22" t="s">
        <v>115</v>
      </c>
      <c r="J20" s="17">
        <f>IFERROR(INDEX(Cost_Components!$K$2:$K$29,MATCH(E20,Cost_Components!$A$2:$A$29,0)),"")</f>
        <v>0.2</v>
      </c>
      <c r="K20" s="17">
        <f t="shared" si="0"/>
        <v>0.66807692307692301</v>
      </c>
      <c r="L20" s="17">
        <f>IFERROR(INDEX(Cost_Components!$S$2:$S$29,MATCH(E20,Cost_Components!$A$2:$A$29,0)),"")</f>
        <v>0.31</v>
      </c>
      <c r="M20" s="28">
        <f>IFERROR(INDEX(Cost_Components!$L$2:$L$29,MATCH(E20,Cost_Components!$A$2:$A$29,0)),"")</f>
        <v>1</v>
      </c>
      <c r="N20" s="29">
        <f>IFERROR(INDEX(Cost_Components!$P$2:$P$29,MATCH(E20,Cost_Components!$A$2:$A$29,0)),"")</f>
        <v>2.7665218579999999</v>
      </c>
      <c r="O20" s="23">
        <f t="shared" si="1"/>
        <v>38720286.979780003</v>
      </c>
      <c r="P20" s="23">
        <f t="shared" si="2"/>
        <v>38587241.3200856</v>
      </c>
      <c r="Q20" s="23">
        <f t="shared" si="3"/>
        <v>33093258.431100648</v>
      </c>
      <c r="R20" s="23">
        <f t="shared" si="4"/>
        <v>71564747.585454255</v>
      </c>
      <c r="S20" s="23">
        <f t="shared" si="5"/>
        <v>38471489.154353604</v>
      </c>
      <c r="T20" s="16">
        <f>IFERROR(INDEX(Cost_Components!$R$2:$R$29,MATCH(E20,Cost_Components!$A$2:$A$29,0)),"")</f>
        <v>1</v>
      </c>
      <c r="U20" s="26">
        <f>IFERROR(INDEX(Cost_Components!$Q$2:$Q$29,MATCH(E20,Cost_Components!$A$2:$A$29,0)),"")</f>
        <v>2023</v>
      </c>
      <c r="V20" s="30">
        <f>1/(1+Calculation_Assumptions!$B$5)^(B20-Calculation_Assumptions!$B$2)</f>
        <v>0.5873946076162827</v>
      </c>
      <c r="W20" s="23">
        <f t="shared" si="6"/>
        <v>19438801.550880603</v>
      </c>
      <c r="X20" s="23">
        <f t="shared" si="7"/>
        <v>42036746.827116214</v>
      </c>
      <c r="Y20" s="23">
        <f t="shared" si="8"/>
        <v>22597945.27623561</v>
      </c>
      <c r="Z20" s="17">
        <f>IFERROR(INDEX(Cost_Components!$T$2:$T$29,MATCH(E20,Cost_Components!$A$2:$A$29,0)),"")</f>
        <v>0.8</v>
      </c>
      <c r="AA20" s="26">
        <f>IFERROR(INDEX(Cost_Components!$U$2:$U$29,MATCH(E20,Cost_Components!$A$2:$A$29,0)),"")</f>
        <v>2025</v>
      </c>
      <c r="AB20" s="26">
        <f>IFERROR(INDEX(Cost_Components!$V$2:$V$29,MATCH(E20,Cost_Components!$A$2:$A$29,0)),"")</f>
        <v>2050</v>
      </c>
      <c r="AC20" s="26">
        <f>IFERROR(INDEX(Cost_Components!$M$2:$M$29,MATCH(E20,Cost_Components!$A$2:$A$29,0)),"")</f>
        <v>30</v>
      </c>
      <c r="AD20" s="26">
        <f>IFERROR(INDEX(Cost_Components!$N$2:$N$29,MATCH(E20,Cost_Components!$A$2:$A$29,0)),"")</f>
        <v>95</v>
      </c>
      <c r="AE20" s="16" t="str">
        <f>IFERROR(INDEX(Cost_Components!$O$2:$O$29,MATCH(E20,Cost_Components!$A$2:$A$29,0)),"")</f>
        <v>Both</v>
      </c>
      <c r="AF20" s="11">
        <v>193601434.8989</v>
      </c>
      <c r="AG20" s="11">
        <v>192936206.60042799</v>
      </c>
      <c r="AH20" s="23">
        <f t="shared" si="9"/>
        <v>1</v>
      </c>
      <c r="AI20" s="10">
        <v>317814114.06715202</v>
      </c>
      <c r="AJ20" s="29">
        <f t="shared" si="10"/>
        <v>0.10412771795310595</v>
      </c>
      <c r="AK20" s="29">
        <f t="shared" si="11"/>
        <v>0.22517800317179462</v>
      </c>
      <c r="AL20" s="29">
        <f t="shared" si="12"/>
        <v>0.12105028521868866</v>
      </c>
      <c r="AM20" s="29">
        <f t="shared" si="13"/>
        <v>7.1104284787870731E-2</v>
      </c>
    </row>
    <row r="21" spans="1:39">
      <c r="A21" t="s">
        <v>204</v>
      </c>
      <c r="B21" s="20">
        <v>2044</v>
      </c>
      <c r="C21" t="s">
        <v>204</v>
      </c>
      <c r="E21" s="22" t="s">
        <v>302</v>
      </c>
      <c r="F21" s="22" t="s">
        <v>303</v>
      </c>
      <c r="G21" s="22" t="s">
        <v>213</v>
      </c>
      <c r="H21" s="22" t="s">
        <v>214</v>
      </c>
      <c r="I21" s="22" t="s">
        <v>115</v>
      </c>
      <c r="J21" s="17">
        <f>IFERROR(INDEX(Cost_Components!$K$2:$K$29,MATCH(E21,Cost_Components!$A$2:$A$29,0)),"")</f>
        <v>0.2</v>
      </c>
      <c r="K21" s="17">
        <f t="shared" si="0"/>
        <v>0.68692307692307697</v>
      </c>
      <c r="L21" s="17">
        <f>IFERROR(INDEX(Cost_Components!$S$2:$S$29,MATCH(E21,Cost_Components!$A$2:$A$29,0)),"")</f>
        <v>0.31</v>
      </c>
      <c r="M21" s="28">
        <f>IFERROR(INDEX(Cost_Components!$L$2:$L$29,MATCH(E21,Cost_Components!$A$2:$A$29,0)),"")</f>
        <v>1</v>
      </c>
      <c r="N21" s="29">
        <f>IFERROR(INDEX(Cost_Components!$P$2:$P$29,MATCH(E21,Cost_Components!$A$2:$A$29,0)),"")</f>
        <v>2.7665218579999999</v>
      </c>
      <c r="O21" s="23">
        <f t="shared" si="1"/>
        <v>39098440.5925662</v>
      </c>
      <c r="P21" s="23">
        <f t="shared" si="2"/>
        <v>38948167.973310001</v>
      </c>
      <c r="Q21" s="23">
        <f t="shared" si="3"/>
        <v>33402796.988437481</v>
      </c>
      <c r="R21" s="23">
        <f t="shared" si="4"/>
        <v>74302195.867809713</v>
      </c>
      <c r="S21" s="23">
        <f t="shared" si="5"/>
        <v>40899398.879372232</v>
      </c>
      <c r="T21" s="16">
        <f>IFERROR(INDEX(Cost_Components!$R$2:$R$29,MATCH(E21,Cost_Components!$A$2:$A$29,0)),"")</f>
        <v>1</v>
      </c>
      <c r="U21" s="26">
        <f>IFERROR(INDEX(Cost_Components!$Q$2:$Q$29,MATCH(E21,Cost_Components!$A$2:$A$29,0)),"")</f>
        <v>2023</v>
      </c>
      <c r="V21" s="30">
        <f>1/(1+Calculation_Assumptions!$B$5)^(B21-Calculation_Assumptions!$B$2)</f>
        <v>0.57028602681192497</v>
      </c>
      <c r="W21" s="23">
        <f t="shared" si="6"/>
        <v>19049148.378941346</v>
      </c>
      <c r="X21" s="23">
        <f t="shared" si="7"/>
        <v>42373504.064854629</v>
      </c>
      <c r="Y21" s="23">
        <f t="shared" si="8"/>
        <v>23324355.685913287</v>
      </c>
      <c r="Z21" s="17">
        <f>IFERROR(INDEX(Cost_Components!$T$2:$T$29,MATCH(E21,Cost_Components!$A$2:$A$29,0)),"")</f>
        <v>0.8</v>
      </c>
      <c r="AA21" s="26">
        <f>IFERROR(INDEX(Cost_Components!$U$2:$U$29,MATCH(E21,Cost_Components!$A$2:$A$29,0)),"")</f>
        <v>2025</v>
      </c>
      <c r="AB21" s="26">
        <f>IFERROR(INDEX(Cost_Components!$V$2:$V$29,MATCH(E21,Cost_Components!$A$2:$A$29,0)),"")</f>
        <v>2050</v>
      </c>
      <c r="AC21" s="26">
        <f>IFERROR(INDEX(Cost_Components!$M$2:$M$29,MATCH(E21,Cost_Components!$A$2:$A$29,0)),"")</f>
        <v>30</v>
      </c>
      <c r="AD21" s="26">
        <f>IFERROR(INDEX(Cost_Components!$N$2:$N$29,MATCH(E21,Cost_Components!$A$2:$A$29,0)),"")</f>
        <v>95</v>
      </c>
      <c r="AE21" s="16" t="str">
        <f>IFERROR(INDEX(Cost_Components!$O$2:$O$29,MATCH(E21,Cost_Components!$A$2:$A$29,0)),"")</f>
        <v>Both</v>
      </c>
      <c r="AF21" s="11">
        <v>195492202.96283099</v>
      </c>
      <c r="AG21" s="11">
        <v>194740839.86655</v>
      </c>
      <c r="AH21" s="23">
        <f t="shared" si="9"/>
        <v>1</v>
      </c>
      <c r="AI21" s="10">
        <v>318840890.73215598</v>
      </c>
      <c r="AJ21" s="29">
        <f t="shared" si="10"/>
        <v>0.10476321563314689</v>
      </c>
      <c r="AK21" s="29">
        <f t="shared" si="11"/>
        <v>0.23303847789782922</v>
      </c>
      <c r="AL21" s="29">
        <f t="shared" si="12"/>
        <v>0.12827526226468233</v>
      </c>
      <c r="AM21" s="29">
        <f t="shared" si="13"/>
        <v>7.3153589655183343E-2</v>
      </c>
    </row>
    <row r="22" spans="1:39">
      <c r="A22" t="s">
        <v>204</v>
      </c>
      <c r="B22" s="20">
        <v>2045</v>
      </c>
      <c r="C22" t="s">
        <v>204</v>
      </c>
      <c r="E22" s="22" t="s">
        <v>302</v>
      </c>
      <c r="F22" s="22" t="s">
        <v>303</v>
      </c>
      <c r="G22" s="22" t="s">
        <v>213</v>
      </c>
      <c r="H22" s="22" t="s">
        <v>214</v>
      </c>
      <c r="I22" s="22" t="s">
        <v>115</v>
      </c>
      <c r="J22" s="17">
        <f>IFERROR(INDEX(Cost_Components!$K$2:$K$29,MATCH(E22,Cost_Components!$A$2:$A$29,0)),"")</f>
        <v>0.2</v>
      </c>
      <c r="K22" s="17">
        <f t="shared" si="0"/>
        <v>0.70576923076923082</v>
      </c>
      <c r="L22" s="17">
        <f>IFERROR(INDEX(Cost_Components!$S$2:$S$29,MATCH(E22,Cost_Components!$A$2:$A$29,0)),"")</f>
        <v>0.31</v>
      </c>
      <c r="M22" s="28">
        <f>IFERROR(INDEX(Cost_Components!$L$2:$L$29,MATCH(E22,Cost_Components!$A$2:$A$29,0)),"")</f>
        <v>1</v>
      </c>
      <c r="N22" s="29">
        <f>IFERROR(INDEX(Cost_Components!$P$2:$P$29,MATCH(E22,Cost_Components!$A$2:$A$29,0)),"")</f>
        <v>2.7665218579999999</v>
      </c>
      <c r="O22" s="23">
        <f t="shared" si="1"/>
        <v>39453182.398609005</v>
      </c>
      <c r="P22" s="23">
        <f t="shared" si="2"/>
        <v>39282979.812899604</v>
      </c>
      <c r="Q22" s="23">
        <f t="shared" si="3"/>
        <v>33689938.912925445</v>
      </c>
      <c r="R22" s="23">
        <f t="shared" si="4"/>
        <v>77033364.559120104</v>
      </c>
      <c r="S22" s="23">
        <f t="shared" si="5"/>
        <v>43343425.646194659</v>
      </c>
      <c r="T22" s="16">
        <f>IFERROR(INDEX(Cost_Components!$R$2:$R$29,MATCH(E22,Cost_Components!$A$2:$A$29,0)),"")</f>
        <v>1</v>
      </c>
      <c r="U22" s="26">
        <f>IFERROR(INDEX(Cost_Components!$Q$2:$Q$29,MATCH(E22,Cost_Components!$A$2:$A$29,0)),"")</f>
        <v>2023</v>
      </c>
      <c r="V22" s="30">
        <f>1/(1+Calculation_Assumptions!$B$5)^(B22-Calculation_Assumptions!$B$2)</f>
        <v>0.55367575418633497</v>
      </c>
      <c r="W22" s="23">
        <f t="shared" si="6"/>
        <v>18653302.336105548</v>
      </c>
      <c r="X22" s="23">
        <f t="shared" si="7"/>
        <v>42651506.219781712</v>
      </c>
      <c r="Y22" s="23">
        <f t="shared" si="8"/>
        <v>23998203.88367616</v>
      </c>
      <c r="Z22" s="17">
        <f>IFERROR(INDEX(Cost_Components!$T$2:$T$29,MATCH(E22,Cost_Components!$A$2:$A$29,0)),"")</f>
        <v>0.8</v>
      </c>
      <c r="AA22" s="26">
        <f>IFERROR(INDEX(Cost_Components!$U$2:$U$29,MATCH(E22,Cost_Components!$A$2:$A$29,0)),"")</f>
        <v>2025</v>
      </c>
      <c r="AB22" s="26">
        <f>IFERROR(INDEX(Cost_Components!$V$2:$V$29,MATCH(E22,Cost_Components!$A$2:$A$29,0)),"")</f>
        <v>2050</v>
      </c>
      <c r="AC22" s="26">
        <f>IFERROR(INDEX(Cost_Components!$M$2:$M$29,MATCH(E22,Cost_Components!$A$2:$A$29,0)),"")</f>
        <v>30</v>
      </c>
      <c r="AD22" s="26">
        <f>IFERROR(INDEX(Cost_Components!$N$2:$N$29,MATCH(E22,Cost_Components!$A$2:$A$29,0)),"")</f>
        <v>95</v>
      </c>
      <c r="AE22" s="16" t="str">
        <f>IFERROR(INDEX(Cost_Components!$O$2:$O$29,MATCH(E22,Cost_Components!$A$2:$A$29,0)),"")</f>
        <v>Both</v>
      </c>
      <c r="AF22" s="11">
        <v>197265911.993045</v>
      </c>
      <c r="AG22" s="11">
        <v>196414899.06449801</v>
      </c>
      <c r="AH22" s="23">
        <f t="shared" si="9"/>
        <v>1</v>
      </c>
      <c r="AI22" s="10">
        <v>319784682.33108002</v>
      </c>
      <c r="AJ22" s="29">
        <f t="shared" si="10"/>
        <v>0.10535194702679823</v>
      </c>
      <c r="AK22" s="29">
        <f t="shared" si="11"/>
        <v>0.24089135226109984</v>
      </c>
      <c r="AL22" s="29">
        <f t="shared" si="12"/>
        <v>0.13553940523430158</v>
      </c>
      <c r="AM22" s="29">
        <f t="shared" si="13"/>
        <v>7.5044882415069208E-2</v>
      </c>
    </row>
    <row r="23" spans="1:39">
      <c r="A23" t="s">
        <v>204</v>
      </c>
      <c r="B23" s="20">
        <v>2046</v>
      </c>
      <c r="C23" t="s">
        <v>204</v>
      </c>
      <c r="E23" s="22" t="s">
        <v>302</v>
      </c>
      <c r="F23" s="22" t="s">
        <v>303</v>
      </c>
      <c r="G23" s="22" t="s">
        <v>213</v>
      </c>
      <c r="H23" s="22" t="s">
        <v>214</v>
      </c>
      <c r="I23" s="22" t="s">
        <v>115</v>
      </c>
      <c r="J23" s="17">
        <f>IFERROR(INDEX(Cost_Components!$K$2:$K$29,MATCH(E23,Cost_Components!$A$2:$A$29,0)),"")</f>
        <v>0.2</v>
      </c>
      <c r="K23" s="17">
        <f t="shared" si="0"/>
        <v>0.72461538461538466</v>
      </c>
      <c r="L23" s="17">
        <f>IFERROR(INDEX(Cost_Components!$S$2:$S$29,MATCH(E23,Cost_Components!$A$2:$A$29,0)),"")</f>
        <v>0.31</v>
      </c>
      <c r="M23" s="28">
        <f>IFERROR(INDEX(Cost_Components!$L$2:$L$29,MATCH(E23,Cost_Components!$A$2:$A$29,0)),"")</f>
        <v>1</v>
      </c>
      <c r="N23" s="29">
        <f>IFERROR(INDEX(Cost_Components!$P$2:$P$29,MATCH(E23,Cost_Components!$A$2:$A$29,0)),"")</f>
        <v>2.7665218579999999</v>
      </c>
      <c r="O23" s="23">
        <f t="shared" si="1"/>
        <v>39787937.715096802</v>
      </c>
      <c r="P23" s="23">
        <f t="shared" si="2"/>
        <v>39596613.829148002</v>
      </c>
      <c r="Q23" s="23">
        <f t="shared" si="3"/>
        <v>33958918.274948135</v>
      </c>
      <c r="R23" s="23">
        <f t="shared" si="4"/>
        <v>79761458.31530118</v>
      </c>
      <c r="S23" s="23">
        <f t="shared" si="5"/>
        <v>45802540.040353045</v>
      </c>
      <c r="T23" s="16">
        <f>IFERROR(INDEX(Cost_Components!$R$2:$R$29,MATCH(E23,Cost_Components!$A$2:$A$29,0)),"")</f>
        <v>1</v>
      </c>
      <c r="U23" s="26">
        <f>IFERROR(INDEX(Cost_Components!$Q$2:$Q$29,MATCH(E23,Cost_Components!$A$2:$A$29,0)),"")</f>
        <v>2023</v>
      </c>
      <c r="V23" s="30">
        <f>1/(1+Calculation_Assumptions!$B$5)^(B23-Calculation_Assumptions!$B$2)</f>
        <v>0.5375492759090631</v>
      </c>
      <c r="W23" s="23">
        <f t="shared" si="6"/>
        <v>18254591.92935342</v>
      </c>
      <c r="X23" s="23">
        <f t="shared" si="7"/>
        <v>42875714.162841067</v>
      </c>
      <c r="Y23" s="23">
        <f t="shared" si="8"/>
        <v>24621122.233487647</v>
      </c>
      <c r="Z23" s="17">
        <f>IFERROR(INDEX(Cost_Components!$T$2:$T$29,MATCH(E23,Cost_Components!$A$2:$A$29,0)),"")</f>
        <v>0.8</v>
      </c>
      <c r="AA23" s="26">
        <f>IFERROR(INDEX(Cost_Components!$U$2:$U$29,MATCH(E23,Cost_Components!$A$2:$A$29,0)),"")</f>
        <v>2025</v>
      </c>
      <c r="AB23" s="26">
        <f>IFERROR(INDEX(Cost_Components!$V$2:$V$29,MATCH(E23,Cost_Components!$A$2:$A$29,0)),"")</f>
        <v>2050</v>
      </c>
      <c r="AC23" s="26">
        <f>IFERROR(INDEX(Cost_Components!$M$2:$M$29,MATCH(E23,Cost_Components!$A$2:$A$29,0)),"")</f>
        <v>30</v>
      </c>
      <c r="AD23" s="26">
        <f>IFERROR(INDEX(Cost_Components!$N$2:$N$29,MATCH(E23,Cost_Components!$A$2:$A$29,0)),"")</f>
        <v>95</v>
      </c>
      <c r="AE23" s="16" t="str">
        <f>IFERROR(INDEX(Cost_Components!$O$2:$O$29,MATCH(E23,Cost_Components!$A$2:$A$29,0)),"")</f>
        <v>Both</v>
      </c>
      <c r="AF23" s="11">
        <v>198939688.57548401</v>
      </c>
      <c r="AG23" s="11">
        <v>197983069.14574</v>
      </c>
      <c r="AH23" s="23">
        <f t="shared" si="9"/>
        <v>1</v>
      </c>
      <c r="AI23" s="10">
        <v>320645615.981408</v>
      </c>
      <c r="AJ23" s="29">
        <f t="shared" si="10"/>
        <v>0.10590794504084901</v>
      </c>
      <c r="AK23" s="29">
        <f t="shared" si="11"/>
        <v>0.24875268626758953</v>
      </c>
      <c r="AL23" s="29">
        <f t="shared" si="12"/>
        <v>0.14284474122674054</v>
      </c>
      <c r="AM23" s="29">
        <f t="shared" si="13"/>
        <v>7.6786087213851856E-2</v>
      </c>
    </row>
    <row r="24" spans="1:39">
      <c r="A24" t="s">
        <v>204</v>
      </c>
      <c r="B24" s="20">
        <v>2047</v>
      </c>
      <c r="C24" t="s">
        <v>204</v>
      </c>
      <c r="E24" s="22" t="s">
        <v>302</v>
      </c>
      <c r="F24" s="22" t="s">
        <v>303</v>
      </c>
      <c r="G24" s="22" t="s">
        <v>213</v>
      </c>
      <c r="H24" s="22" t="s">
        <v>214</v>
      </c>
      <c r="I24" s="22" t="s">
        <v>115</v>
      </c>
      <c r="J24" s="17">
        <f>IFERROR(INDEX(Cost_Components!$K$2:$K$29,MATCH(E24,Cost_Components!$A$2:$A$29,0)),"")</f>
        <v>0.2</v>
      </c>
      <c r="K24" s="17">
        <f t="shared" si="0"/>
        <v>0.74346153846153851</v>
      </c>
      <c r="L24" s="17">
        <f>IFERROR(INDEX(Cost_Components!$S$2:$S$29,MATCH(E24,Cost_Components!$A$2:$A$29,0)),"")</f>
        <v>0.31</v>
      </c>
      <c r="M24" s="28">
        <f>IFERROR(INDEX(Cost_Components!$L$2:$L$29,MATCH(E24,Cost_Components!$A$2:$A$29,0)),"")</f>
        <v>1</v>
      </c>
      <c r="N24" s="29">
        <f>IFERROR(INDEX(Cost_Components!$P$2:$P$29,MATCH(E24,Cost_Components!$A$2:$A$29,0)),"")</f>
        <v>2.7665218579999999</v>
      </c>
      <c r="O24" s="23">
        <f t="shared" si="1"/>
        <v>40059960.888232604</v>
      </c>
      <c r="P24" s="23">
        <f t="shared" si="2"/>
        <v>39846335.306775801</v>
      </c>
      <c r="Q24" s="23">
        <f t="shared" si="3"/>
        <v>34173084.85209164</v>
      </c>
      <c r="R24" s="23">
        <f t="shared" si="4"/>
        <v>82395431.580065593</v>
      </c>
      <c r="S24" s="23">
        <f t="shared" si="5"/>
        <v>48222346.727973953</v>
      </c>
      <c r="T24" s="16">
        <f>IFERROR(INDEX(Cost_Components!$R$2:$R$29,MATCH(E24,Cost_Components!$A$2:$A$29,0)),"")</f>
        <v>1</v>
      </c>
      <c r="U24" s="26">
        <f>IFERROR(INDEX(Cost_Components!$Q$2:$Q$29,MATCH(E24,Cost_Components!$A$2:$A$29,0)),"")</f>
        <v>2023</v>
      </c>
      <c r="V24" s="30">
        <f>1/(1+Calculation_Assumptions!$B$5)^(B24-Calculation_Assumptions!$B$2)</f>
        <v>0.52189250088258554</v>
      </c>
      <c r="W24" s="23">
        <f t="shared" si="6"/>
        <v>17834676.716330908</v>
      </c>
      <c r="X24" s="23">
        <f t="shared" si="7"/>
        <v>43001557.8486204</v>
      </c>
      <c r="Y24" s="23">
        <f t="shared" si="8"/>
        <v>25166881.132289492</v>
      </c>
      <c r="Z24" s="17">
        <f>IFERROR(INDEX(Cost_Components!$T$2:$T$29,MATCH(E24,Cost_Components!$A$2:$A$29,0)),"")</f>
        <v>0.8</v>
      </c>
      <c r="AA24" s="26">
        <f>IFERROR(INDEX(Cost_Components!$U$2:$U$29,MATCH(E24,Cost_Components!$A$2:$A$29,0)),"")</f>
        <v>2025</v>
      </c>
      <c r="AB24" s="26">
        <f>IFERROR(INDEX(Cost_Components!$V$2:$V$29,MATCH(E24,Cost_Components!$A$2:$A$29,0)),"")</f>
        <v>2050</v>
      </c>
      <c r="AC24" s="26">
        <f>IFERROR(INDEX(Cost_Components!$M$2:$M$29,MATCH(E24,Cost_Components!$A$2:$A$29,0)),"")</f>
        <v>30</v>
      </c>
      <c r="AD24" s="26">
        <f>IFERROR(INDEX(Cost_Components!$N$2:$N$29,MATCH(E24,Cost_Components!$A$2:$A$29,0)),"")</f>
        <v>95</v>
      </c>
      <c r="AE24" s="16" t="str">
        <f>IFERROR(INDEX(Cost_Components!$O$2:$O$29,MATCH(E24,Cost_Components!$A$2:$A$29,0)),"")</f>
        <v>Both</v>
      </c>
      <c r="AF24" s="11">
        <v>200299804.441163</v>
      </c>
      <c r="AG24" s="11">
        <v>199231676.53387901</v>
      </c>
      <c r="AH24" s="23">
        <f t="shared" si="9"/>
        <v>1</v>
      </c>
      <c r="AI24" s="10">
        <v>321429520.52287501</v>
      </c>
      <c r="AJ24" s="29">
        <f t="shared" si="10"/>
        <v>0.10631595006115707</v>
      </c>
      <c r="AK24" s="29">
        <f t="shared" si="11"/>
        <v>0.25634058578699154</v>
      </c>
      <c r="AL24" s="29">
        <f t="shared" si="12"/>
        <v>0.15002463572583447</v>
      </c>
      <c r="AM24" s="29">
        <f t="shared" si="13"/>
        <v>7.829673233295463E-2</v>
      </c>
    </row>
    <row r="25" spans="1:39">
      <c r="A25" t="s">
        <v>204</v>
      </c>
      <c r="B25" s="20">
        <v>2048</v>
      </c>
      <c r="C25" t="s">
        <v>204</v>
      </c>
      <c r="E25" s="22" t="s">
        <v>302</v>
      </c>
      <c r="F25" s="22" t="s">
        <v>303</v>
      </c>
      <c r="G25" s="22" t="s">
        <v>213</v>
      </c>
      <c r="H25" s="22" t="s">
        <v>214</v>
      </c>
      <c r="I25" s="22" t="s">
        <v>115</v>
      </c>
      <c r="J25" s="17">
        <f>IFERROR(INDEX(Cost_Components!$K$2:$K$29,MATCH(E25,Cost_Components!$A$2:$A$29,0)),"")</f>
        <v>0.2</v>
      </c>
      <c r="K25" s="17">
        <f t="shared" si="0"/>
        <v>0.76230769230769235</v>
      </c>
      <c r="L25" s="17">
        <f>IFERROR(INDEX(Cost_Components!$S$2:$S$29,MATCH(E25,Cost_Components!$A$2:$A$29,0)),"")</f>
        <v>0.31</v>
      </c>
      <c r="M25" s="28">
        <f>IFERROR(INDEX(Cost_Components!$L$2:$L$29,MATCH(E25,Cost_Components!$A$2:$A$29,0)),"")</f>
        <v>1</v>
      </c>
      <c r="N25" s="29">
        <f>IFERROR(INDEX(Cost_Components!$P$2:$P$29,MATCH(E25,Cost_Components!$A$2:$A$29,0)),"")</f>
        <v>2.7665218579999999</v>
      </c>
      <c r="O25" s="23">
        <f t="shared" si="1"/>
        <v>40313982.536712408</v>
      </c>
      <c r="P25" s="23">
        <f t="shared" si="2"/>
        <v>40076817.292443804</v>
      </c>
      <c r="Q25" s="23">
        <f t="shared" si="3"/>
        <v>34370751.221971631</v>
      </c>
      <c r="R25" s="23">
        <f t="shared" si="4"/>
        <v>85019806.343082741</v>
      </c>
      <c r="S25" s="23">
        <f t="shared" si="5"/>
        <v>50649055.12111111</v>
      </c>
      <c r="T25" s="16">
        <f>IFERROR(INDEX(Cost_Components!$R$2:$R$29,MATCH(E25,Cost_Components!$A$2:$A$29,0)),"")</f>
        <v>1</v>
      </c>
      <c r="U25" s="26">
        <f>IFERROR(INDEX(Cost_Components!$Q$2:$Q$29,MATCH(E25,Cost_Components!$A$2:$A$29,0)),"")</f>
        <v>2023</v>
      </c>
      <c r="V25" s="30">
        <f>1/(1+Calculation_Assumptions!$B$5)^(B25-Calculation_Assumptions!$B$2)</f>
        <v>0.50669174842969467</v>
      </c>
      <c r="W25" s="23">
        <f t="shared" si="6"/>
        <v>17415376.031502869</v>
      </c>
      <c r="X25" s="23">
        <f t="shared" si="7"/>
        <v>43078834.327130638</v>
      </c>
      <c r="Y25" s="23">
        <f t="shared" si="8"/>
        <v>25663458.295627769</v>
      </c>
      <c r="Z25" s="17">
        <f>IFERROR(INDEX(Cost_Components!$T$2:$T$29,MATCH(E25,Cost_Components!$A$2:$A$29,0)),"")</f>
        <v>0.8</v>
      </c>
      <c r="AA25" s="26">
        <f>IFERROR(INDEX(Cost_Components!$U$2:$U$29,MATCH(E25,Cost_Components!$A$2:$A$29,0)),"")</f>
        <v>2025</v>
      </c>
      <c r="AB25" s="26">
        <f>IFERROR(INDEX(Cost_Components!$V$2:$V$29,MATCH(E25,Cost_Components!$A$2:$A$29,0)),"")</f>
        <v>2050</v>
      </c>
      <c r="AC25" s="26">
        <f>IFERROR(INDEX(Cost_Components!$M$2:$M$29,MATCH(E25,Cost_Components!$A$2:$A$29,0)),"")</f>
        <v>30</v>
      </c>
      <c r="AD25" s="26">
        <f>IFERROR(INDEX(Cost_Components!$N$2:$N$29,MATCH(E25,Cost_Components!$A$2:$A$29,0)),"")</f>
        <v>95</v>
      </c>
      <c r="AE25" s="16" t="str">
        <f>IFERROR(INDEX(Cost_Components!$O$2:$O$29,MATCH(E25,Cost_Components!$A$2:$A$29,0)),"")</f>
        <v>Both</v>
      </c>
      <c r="AF25" s="11">
        <v>201569912.68356201</v>
      </c>
      <c r="AG25" s="11">
        <v>200384086.462219</v>
      </c>
      <c r="AH25" s="23">
        <f t="shared" si="9"/>
        <v>1</v>
      </c>
      <c r="AI25" s="10">
        <v>322136832.26016098</v>
      </c>
      <c r="AJ25" s="29">
        <f t="shared" si="10"/>
        <v>0.10669612344798084</v>
      </c>
      <c r="AK25" s="29">
        <f t="shared" si="11"/>
        <v>0.26392451228433228</v>
      </c>
      <c r="AL25" s="29">
        <f t="shared" si="12"/>
        <v>0.15722838883635143</v>
      </c>
      <c r="AM25" s="29">
        <f t="shared" si="13"/>
        <v>7.9666327242274793E-2</v>
      </c>
    </row>
    <row r="26" spans="1:39">
      <c r="A26" t="s">
        <v>204</v>
      </c>
      <c r="B26" s="20">
        <v>2049</v>
      </c>
      <c r="C26" t="s">
        <v>204</v>
      </c>
      <c r="E26" s="22" t="s">
        <v>302</v>
      </c>
      <c r="F26" s="22" t="s">
        <v>303</v>
      </c>
      <c r="G26" s="22" t="s">
        <v>213</v>
      </c>
      <c r="H26" s="22" t="s">
        <v>214</v>
      </c>
      <c r="I26" s="22" t="s">
        <v>115</v>
      </c>
      <c r="J26" s="17">
        <f>IFERROR(INDEX(Cost_Components!$K$2:$K$29,MATCH(E26,Cost_Components!$A$2:$A$29,0)),"")</f>
        <v>0.2</v>
      </c>
      <c r="K26" s="17">
        <f t="shared" si="0"/>
        <v>0.7811538461538462</v>
      </c>
      <c r="L26" s="17">
        <f>IFERROR(INDEX(Cost_Components!$S$2:$S$29,MATCH(E26,Cost_Components!$A$2:$A$29,0)),"")</f>
        <v>0.31</v>
      </c>
      <c r="M26" s="28">
        <f>IFERROR(INDEX(Cost_Components!$L$2:$L$29,MATCH(E26,Cost_Components!$A$2:$A$29,0)),"")</f>
        <v>1</v>
      </c>
      <c r="N26" s="29">
        <f>IFERROR(INDEX(Cost_Components!$P$2:$P$29,MATCH(E26,Cost_Components!$A$2:$A$29,0)),"")</f>
        <v>2.7665218579999999</v>
      </c>
      <c r="O26" s="23">
        <f t="shared" si="1"/>
        <v>40557677.595676802</v>
      </c>
      <c r="P26" s="23">
        <f t="shared" si="2"/>
        <v>40295942.300163805</v>
      </c>
      <c r="Q26" s="23">
        <f t="shared" si="3"/>
        <v>34558677.600254089</v>
      </c>
      <c r="R26" s="23">
        <f t="shared" si="4"/>
        <v>87648353.040475532</v>
      </c>
      <c r="S26" s="23">
        <f t="shared" si="5"/>
        <v>53089675.440221444</v>
      </c>
      <c r="T26" s="16">
        <f>IFERROR(INDEX(Cost_Components!$R$2:$R$29,MATCH(E26,Cost_Components!$A$2:$A$29,0)),"")</f>
        <v>1</v>
      </c>
      <c r="U26" s="26">
        <f>IFERROR(INDEX(Cost_Components!$Q$2:$Q$29,MATCH(E26,Cost_Components!$A$2:$A$29,0)),"")</f>
        <v>2023</v>
      </c>
      <c r="V26" s="30">
        <f>1/(1+Calculation_Assumptions!$B$5)^(B26-Calculation_Assumptions!$B$2)</f>
        <v>0.49193373633950943</v>
      </c>
      <c r="W26" s="23">
        <f t="shared" si="6"/>
        <v>17000579.394845504</v>
      </c>
      <c r="X26" s="23">
        <f t="shared" si="7"/>
        <v>43117181.795205534</v>
      </c>
      <c r="Y26" s="23">
        <f t="shared" si="8"/>
        <v>26116602.400360025</v>
      </c>
      <c r="Z26" s="17">
        <f>IFERROR(INDEX(Cost_Components!$T$2:$T$29,MATCH(E26,Cost_Components!$A$2:$A$29,0)),"")</f>
        <v>0.8</v>
      </c>
      <c r="AA26" s="26">
        <f>IFERROR(INDEX(Cost_Components!$U$2:$U$29,MATCH(E26,Cost_Components!$A$2:$A$29,0)),"")</f>
        <v>2025</v>
      </c>
      <c r="AB26" s="26">
        <f>IFERROR(INDEX(Cost_Components!$V$2:$V$29,MATCH(E26,Cost_Components!$A$2:$A$29,0)),"")</f>
        <v>2050</v>
      </c>
      <c r="AC26" s="26">
        <f>IFERROR(INDEX(Cost_Components!$M$2:$M$29,MATCH(E26,Cost_Components!$A$2:$A$29,0)),"")</f>
        <v>30</v>
      </c>
      <c r="AD26" s="26">
        <f>IFERROR(INDEX(Cost_Components!$N$2:$N$29,MATCH(E26,Cost_Components!$A$2:$A$29,0)),"")</f>
        <v>95</v>
      </c>
      <c r="AE26" s="16" t="str">
        <f>IFERROR(INDEX(Cost_Components!$O$2:$O$29,MATCH(E26,Cost_Components!$A$2:$A$29,0)),"")</f>
        <v>Both</v>
      </c>
      <c r="AF26" s="11">
        <v>202788387.97838399</v>
      </c>
      <c r="AG26" s="11">
        <v>201479711.500819</v>
      </c>
      <c r="AH26" s="23">
        <f t="shared" si="9"/>
        <v>1</v>
      </c>
      <c r="AI26" s="10">
        <v>322765819.75268102</v>
      </c>
      <c r="AJ26" s="29">
        <f t="shared" si="10"/>
        <v>0.10707043771467079</v>
      </c>
      <c r="AK26" s="29">
        <f t="shared" si="11"/>
        <v>0.2715540112259594</v>
      </c>
      <c r="AL26" s="29">
        <f t="shared" si="12"/>
        <v>0.16448357351128862</v>
      </c>
      <c r="AM26" s="29">
        <f t="shared" si="13"/>
        <v>8.0915018883882583E-2</v>
      </c>
    </row>
    <row r="27" spans="1:39">
      <c r="A27" t="s">
        <v>204</v>
      </c>
      <c r="B27" s="20">
        <v>2050</v>
      </c>
      <c r="C27" t="s">
        <v>204</v>
      </c>
      <c r="E27" s="22" t="s">
        <v>302</v>
      </c>
      <c r="F27" s="22" t="s">
        <v>303</v>
      </c>
      <c r="G27" s="22" t="s">
        <v>213</v>
      </c>
      <c r="H27" s="22" t="s">
        <v>214</v>
      </c>
      <c r="I27" s="22" t="s">
        <v>115</v>
      </c>
      <c r="J27" s="17">
        <f>IFERROR(INDEX(Cost_Components!$K$2:$K$29,MATCH(E27,Cost_Components!$A$2:$A$29,0)),"")</f>
        <v>0.2</v>
      </c>
      <c r="K27" s="17">
        <f t="shared" si="0"/>
        <v>0.8</v>
      </c>
      <c r="L27" s="17">
        <f>IFERROR(INDEX(Cost_Components!$S$2:$S$29,MATCH(E27,Cost_Components!$A$2:$A$29,0)),"")</f>
        <v>0.31</v>
      </c>
      <c r="M27" s="28">
        <f>IFERROR(INDEX(Cost_Components!$L$2:$L$29,MATCH(E27,Cost_Components!$A$2:$A$29,0)),"")</f>
        <v>1</v>
      </c>
      <c r="N27" s="29">
        <f>IFERROR(INDEX(Cost_Components!$P$2:$P$29,MATCH(E27,Cost_Components!$A$2:$A$29,0)),"")</f>
        <v>2.7665218579999999</v>
      </c>
      <c r="O27" s="23">
        <f t="shared" si="1"/>
        <v>40789937.414598405</v>
      </c>
      <c r="P27" s="23">
        <f t="shared" si="2"/>
        <v>40495959.952096604</v>
      </c>
      <c r="Q27" s="23">
        <f t="shared" si="3"/>
        <v>34730217.094132043</v>
      </c>
      <c r="R27" s="23">
        <f t="shared" si="4"/>
        <v>90277002.75515081</v>
      </c>
      <c r="S27" s="23">
        <f t="shared" si="5"/>
        <v>55546785.661018766</v>
      </c>
      <c r="T27" s="16">
        <f>IFERROR(INDEX(Cost_Components!$R$2:$R$29,MATCH(E27,Cost_Components!$A$2:$A$29,0)),"")</f>
        <v>1</v>
      </c>
      <c r="U27" s="26">
        <f>IFERROR(INDEX(Cost_Components!$Q$2:$Q$29,MATCH(E27,Cost_Components!$A$2:$A$29,0)),"")</f>
        <v>2023</v>
      </c>
      <c r="V27" s="30">
        <f>1/(1+Calculation_Assumptions!$B$5)^(B27-Calculation_Assumptions!$B$2)</f>
        <v>0.47760556926165965</v>
      </c>
      <c r="W27" s="23">
        <f t="shared" si="6"/>
        <v>16587345.105823958</v>
      </c>
      <c r="X27" s="23">
        <f t="shared" si="7"/>
        <v>43116799.29211022</v>
      </c>
      <c r="Y27" s="23">
        <f t="shared" si="8"/>
        <v>26529454.186286263</v>
      </c>
      <c r="Z27" s="17">
        <f>IFERROR(INDEX(Cost_Components!$T$2:$T$29,MATCH(E27,Cost_Components!$A$2:$A$29,0)),"")</f>
        <v>0.8</v>
      </c>
      <c r="AA27" s="26">
        <f>IFERROR(INDEX(Cost_Components!$U$2:$U$29,MATCH(E27,Cost_Components!$A$2:$A$29,0)),"")</f>
        <v>2025</v>
      </c>
      <c r="AB27" s="26">
        <f>IFERROR(INDEX(Cost_Components!$V$2:$V$29,MATCH(E27,Cost_Components!$A$2:$A$29,0)),"")</f>
        <v>2050</v>
      </c>
      <c r="AC27" s="26">
        <f>IFERROR(INDEX(Cost_Components!$M$2:$M$29,MATCH(E27,Cost_Components!$A$2:$A$29,0)),"")</f>
        <v>30</v>
      </c>
      <c r="AD27" s="26">
        <f>IFERROR(INDEX(Cost_Components!$N$2:$N$29,MATCH(E27,Cost_Components!$A$2:$A$29,0)),"")</f>
        <v>95</v>
      </c>
      <c r="AE27" s="16" t="str">
        <f>IFERROR(INDEX(Cost_Components!$O$2:$O$29,MATCH(E27,Cost_Components!$A$2:$A$29,0)),"")</f>
        <v>Both</v>
      </c>
      <c r="AF27" s="11">
        <v>203949687.072992</v>
      </c>
      <c r="AG27" s="11">
        <v>202479799.760483</v>
      </c>
      <c r="AH27" s="23">
        <f t="shared" si="9"/>
        <v>1</v>
      </c>
      <c r="AI27" s="10">
        <v>323312042.56328499</v>
      </c>
      <c r="AJ27" s="29">
        <f t="shared" si="10"/>
        <v>0.10742011593129558</v>
      </c>
      <c r="AK27" s="29">
        <f t="shared" si="11"/>
        <v>0.27922561139206564</v>
      </c>
      <c r="AL27" s="29">
        <f t="shared" si="12"/>
        <v>0.17180549546077009</v>
      </c>
      <c r="AM27" s="29">
        <f t="shared" si="13"/>
        <v>8.2055261461822585E-2</v>
      </c>
    </row>
    <row r="28" spans="1:39">
      <c r="A28" t="s">
        <v>204</v>
      </c>
      <c r="B28" s="20">
        <v>2025</v>
      </c>
      <c r="C28" t="s">
        <v>204</v>
      </c>
      <c r="E28" s="22" t="s">
        <v>295</v>
      </c>
      <c r="F28" s="22" t="s">
        <v>296</v>
      </c>
      <c r="G28" s="22" t="s">
        <v>213</v>
      </c>
      <c r="H28" s="22" t="s">
        <v>214</v>
      </c>
      <c r="I28" s="22" t="s">
        <v>115</v>
      </c>
      <c r="J28" s="17">
        <f>IFERROR(INDEX(Cost_Components!$K$2:$K$29,MATCH(E28,Cost_Components!$A$2:$A$29,0)),"")</f>
        <v>0.3</v>
      </c>
      <c r="K28" s="17">
        <f t="shared" si="0"/>
        <v>0.32884615384615384</v>
      </c>
      <c r="L28" s="17">
        <f>IFERROR(INDEX(Cost_Components!$S$2:$S$29,MATCH(E28,Cost_Components!$A$2:$A$29,0)),"")</f>
        <v>0.31</v>
      </c>
      <c r="M28" s="28">
        <f>IFERROR(INDEX(Cost_Components!$L$2:$L$29,MATCH(E28,Cost_Components!$A$2:$A$29,0)),"")</f>
        <v>1</v>
      </c>
      <c r="N28" s="29">
        <f>IFERROR(INDEX(Cost_Components!$P$2:$P$29,MATCH(E28,Cost_Components!$A$2:$A$29,0)),"")</f>
        <v>40.487718809999997</v>
      </c>
      <c r="O28" s="23">
        <f t="shared" si="1"/>
        <v>46527955.734275095</v>
      </c>
      <c r="P28" s="23">
        <f t="shared" si="2"/>
        <v>46527955.734275095</v>
      </c>
      <c r="Q28" s="23">
        <f t="shared" si="3"/>
        <v>583981344.45777166</v>
      </c>
      <c r="R28" s="23">
        <f t="shared" si="4"/>
        <v>619483932.39627147</v>
      </c>
      <c r="S28" s="23">
        <f t="shared" si="5"/>
        <v>35502587.938499808</v>
      </c>
      <c r="T28" s="16">
        <f>IFERROR(INDEX(Cost_Components!$R$2:$R$29,MATCH(E28,Cost_Components!$A$2:$A$29,0)),"")</f>
        <v>1</v>
      </c>
      <c r="U28" s="26">
        <f>IFERROR(INDEX(Cost_Components!$Q$2:$Q$29,MATCH(E28,Cost_Components!$A$2:$A$29,0)),"")</f>
        <v>2023</v>
      </c>
      <c r="V28" s="30">
        <f>1/(1+Calculation_Assumptions!$B$5)^(B28-Calculation_Assumptions!$B$2)</f>
        <v>1</v>
      </c>
      <c r="W28" s="23">
        <f t="shared" si="6"/>
        <v>583981344.45777166</v>
      </c>
      <c r="X28" s="23">
        <f t="shared" si="7"/>
        <v>619483932.39627147</v>
      </c>
      <c r="Y28" s="23">
        <f t="shared" si="8"/>
        <v>35502587.938499808</v>
      </c>
      <c r="Z28" s="17">
        <f>IFERROR(INDEX(Cost_Components!$T$2:$T$29,MATCH(E28,Cost_Components!$A$2:$A$29,0)),"")</f>
        <v>0.8</v>
      </c>
      <c r="AA28" s="26">
        <f>IFERROR(INDEX(Cost_Components!$U$2:$U$29,MATCH(E28,Cost_Components!$A$2:$A$29,0)),"")</f>
        <v>2025</v>
      </c>
      <c r="AB28" s="26">
        <f>IFERROR(INDEX(Cost_Components!$V$2:$V$29,MATCH(E28,Cost_Components!$A$2:$A$29,0)),"")</f>
        <v>2050</v>
      </c>
      <c r="AC28" s="26">
        <f>IFERROR(INDEX(Cost_Components!$M$2:$M$29,MATCH(E28,Cost_Components!$A$2:$A$29,0)),"")</f>
        <v>30</v>
      </c>
      <c r="AD28" s="26">
        <f>IFERROR(INDEX(Cost_Components!$N$2:$N$29,MATCH(E28,Cost_Components!$A$2:$A$29,0)),"")</f>
        <v>95</v>
      </c>
      <c r="AE28" s="16" t="str">
        <f>IFERROR(INDEX(Cost_Components!$O$2:$O$29,MATCH(E28,Cost_Components!$A$2:$A$29,0)),"")</f>
        <v>Both</v>
      </c>
      <c r="AF28" s="11">
        <v>155093185.78091699</v>
      </c>
      <c r="AG28" s="11">
        <v>155093185.78091699</v>
      </c>
      <c r="AH28" s="23">
        <f t="shared" si="9"/>
        <v>1</v>
      </c>
      <c r="AI28" s="10">
        <v>288391907.64445603</v>
      </c>
      <c r="AJ28" s="29">
        <f t="shared" si="10"/>
        <v>2.0249574588539878</v>
      </c>
      <c r="AK28" s="29">
        <f t="shared" si="11"/>
        <v>2.1480628130523076</v>
      </c>
      <c r="AL28" s="29">
        <f t="shared" si="12"/>
        <v>0.12310535419831951</v>
      </c>
      <c r="AM28" s="29">
        <f t="shared" si="13"/>
        <v>0.12310535419831951</v>
      </c>
    </row>
    <row r="29" spans="1:39">
      <c r="A29" t="s">
        <v>204</v>
      </c>
      <c r="B29" s="20">
        <v>2026</v>
      </c>
      <c r="C29" t="s">
        <v>204</v>
      </c>
      <c r="E29" s="22" t="s">
        <v>295</v>
      </c>
      <c r="F29" s="22" t="s">
        <v>296</v>
      </c>
      <c r="G29" s="22" t="s">
        <v>213</v>
      </c>
      <c r="H29" s="22" t="s">
        <v>214</v>
      </c>
      <c r="I29" s="22" t="s">
        <v>115</v>
      </c>
      <c r="J29" s="17">
        <f>IFERROR(INDEX(Cost_Components!$K$2:$K$29,MATCH(E29,Cost_Components!$A$2:$A$29,0)),"")</f>
        <v>0.3</v>
      </c>
      <c r="K29" s="17">
        <f t="shared" si="0"/>
        <v>0.34769230769230769</v>
      </c>
      <c r="L29" s="17">
        <f>IFERROR(INDEX(Cost_Components!$S$2:$S$29,MATCH(E29,Cost_Components!$A$2:$A$29,0)),"")</f>
        <v>0.31</v>
      </c>
      <c r="M29" s="28">
        <f>IFERROR(INDEX(Cost_Components!$L$2:$L$29,MATCH(E29,Cost_Components!$A$2:$A$29,0)),"")</f>
        <v>1</v>
      </c>
      <c r="N29" s="29">
        <f>IFERROR(INDEX(Cost_Components!$P$2:$P$29,MATCH(E29,Cost_Components!$A$2:$A$29,0)),"")</f>
        <v>40.487718809999997</v>
      </c>
      <c r="O29" s="23">
        <f t="shared" si="1"/>
        <v>47251148.527502701</v>
      </c>
      <c r="P29" s="23">
        <f t="shared" si="2"/>
        <v>47251148.527502701</v>
      </c>
      <c r="Q29" s="23">
        <f t="shared" si="3"/>
        <v>593058276.65963316</v>
      </c>
      <c r="R29" s="23">
        <f t="shared" si="4"/>
        <v>665167099.38003528</v>
      </c>
      <c r="S29" s="23">
        <f t="shared" si="5"/>
        <v>72108822.720402122</v>
      </c>
      <c r="T29" s="16">
        <f>IFERROR(INDEX(Cost_Components!$R$2:$R$29,MATCH(E29,Cost_Components!$A$2:$A$29,0)),"")</f>
        <v>1</v>
      </c>
      <c r="U29" s="26">
        <f>IFERROR(INDEX(Cost_Components!$Q$2:$Q$29,MATCH(E29,Cost_Components!$A$2:$A$29,0)),"")</f>
        <v>2023</v>
      </c>
      <c r="V29" s="30">
        <f>1/(1+Calculation_Assumptions!$B$5)^(B29-Calculation_Assumptions!$B$2)</f>
        <v>0.970873786407767</v>
      </c>
      <c r="W29" s="23">
        <f t="shared" si="6"/>
        <v>575784734.62100303</v>
      </c>
      <c r="X29" s="23">
        <f t="shared" si="7"/>
        <v>645793300.36896634</v>
      </c>
      <c r="Y29" s="23">
        <f t="shared" si="8"/>
        <v>70008565.74796322</v>
      </c>
      <c r="Z29" s="17">
        <f>IFERROR(INDEX(Cost_Components!$T$2:$T$29,MATCH(E29,Cost_Components!$A$2:$A$29,0)),"")</f>
        <v>0.8</v>
      </c>
      <c r="AA29" s="26">
        <f>IFERROR(INDEX(Cost_Components!$U$2:$U$29,MATCH(E29,Cost_Components!$A$2:$A$29,0)),"")</f>
        <v>2025</v>
      </c>
      <c r="AB29" s="26">
        <f>IFERROR(INDEX(Cost_Components!$V$2:$V$29,MATCH(E29,Cost_Components!$A$2:$A$29,0)),"")</f>
        <v>2050</v>
      </c>
      <c r="AC29" s="26">
        <f>IFERROR(INDEX(Cost_Components!$M$2:$M$29,MATCH(E29,Cost_Components!$A$2:$A$29,0)),"")</f>
        <v>30</v>
      </c>
      <c r="AD29" s="26">
        <f>IFERROR(INDEX(Cost_Components!$N$2:$N$29,MATCH(E29,Cost_Components!$A$2:$A$29,0)),"")</f>
        <v>95</v>
      </c>
      <c r="AE29" s="16" t="str">
        <f>IFERROR(INDEX(Cost_Components!$O$2:$O$29,MATCH(E29,Cost_Components!$A$2:$A$29,0)),"")</f>
        <v>Both</v>
      </c>
      <c r="AF29" s="11">
        <v>157503828.42500901</v>
      </c>
      <c r="AG29" s="11">
        <v>157503828.42500901</v>
      </c>
      <c r="AH29" s="23">
        <f t="shared" si="9"/>
        <v>1</v>
      </c>
      <c r="AI29" s="10">
        <v>290472130.233437</v>
      </c>
      <c r="AJ29" s="29">
        <f t="shared" si="10"/>
        <v>2.0417045731135159</v>
      </c>
      <c r="AK29" s="29">
        <f t="shared" si="11"/>
        <v>2.2899515311347627</v>
      </c>
      <c r="AL29" s="29">
        <f t="shared" si="12"/>
        <v>0.24824695802124663</v>
      </c>
      <c r="AM29" s="29">
        <f t="shared" si="13"/>
        <v>0.24101646409829769</v>
      </c>
    </row>
    <row r="30" spans="1:39">
      <c r="A30" t="s">
        <v>204</v>
      </c>
      <c r="B30" s="20">
        <v>2027</v>
      </c>
      <c r="C30" t="s">
        <v>204</v>
      </c>
      <c r="E30" s="22" t="s">
        <v>295</v>
      </c>
      <c r="F30" s="22" t="s">
        <v>296</v>
      </c>
      <c r="G30" s="22" t="s">
        <v>213</v>
      </c>
      <c r="H30" s="22" t="s">
        <v>214</v>
      </c>
      <c r="I30" s="22" t="s">
        <v>115</v>
      </c>
      <c r="J30" s="17">
        <f>IFERROR(INDEX(Cost_Components!$K$2:$K$29,MATCH(E30,Cost_Components!$A$2:$A$29,0)),"")</f>
        <v>0.3</v>
      </c>
      <c r="K30" s="17">
        <f t="shared" si="0"/>
        <v>0.36653846153846154</v>
      </c>
      <c r="L30" s="17">
        <f>IFERROR(INDEX(Cost_Components!$S$2:$S$29,MATCH(E30,Cost_Components!$A$2:$A$29,0)),"")</f>
        <v>0.31</v>
      </c>
      <c r="M30" s="28">
        <f>IFERROR(INDEX(Cost_Components!$L$2:$L$29,MATCH(E30,Cost_Components!$A$2:$A$29,0)),"")</f>
        <v>1</v>
      </c>
      <c r="N30" s="29">
        <f>IFERROR(INDEX(Cost_Components!$P$2:$P$29,MATCH(E30,Cost_Components!$A$2:$A$29,0)),"")</f>
        <v>40.487718809999997</v>
      </c>
      <c r="O30" s="23">
        <f t="shared" si="1"/>
        <v>47987585.460701101</v>
      </c>
      <c r="P30" s="23">
        <f t="shared" si="2"/>
        <v>47987133.648245096</v>
      </c>
      <c r="Q30" s="23">
        <f t="shared" si="3"/>
        <v>602295767.83089137</v>
      </c>
      <c r="R30" s="23">
        <f t="shared" si="4"/>
        <v>712150460.29924464</v>
      </c>
      <c r="S30" s="23">
        <f t="shared" si="5"/>
        <v>109854692.46835327</v>
      </c>
      <c r="T30" s="16">
        <f>IFERROR(INDEX(Cost_Components!$R$2:$R$29,MATCH(E30,Cost_Components!$A$2:$A$29,0)),"")</f>
        <v>1</v>
      </c>
      <c r="U30" s="26">
        <f>IFERROR(INDEX(Cost_Components!$Q$2:$Q$29,MATCH(E30,Cost_Components!$A$2:$A$29,0)),"")</f>
        <v>2023</v>
      </c>
      <c r="V30" s="30">
        <f>1/(1+Calculation_Assumptions!$B$5)^(B30-Calculation_Assumptions!$B$2)</f>
        <v>0.94259590913375435</v>
      </c>
      <c r="W30" s="23">
        <f t="shared" si="6"/>
        <v>567721526.8459717</v>
      </c>
      <c r="X30" s="23">
        <f t="shared" si="7"/>
        <v>671270110.56578815</v>
      </c>
      <c r="Y30" s="23">
        <f t="shared" si="8"/>
        <v>103548583.71981645</v>
      </c>
      <c r="Z30" s="17">
        <f>IFERROR(INDEX(Cost_Components!$T$2:$T$29,MATCH(E30,Cost_Components!$A$2:$A$29,0)),"")</f>
        <v>0.8</v>
      </c>
      <c r="AA30" s="26">
        <f>IFERROR(INDEX(Cost_Components!$U$2:$U$29,MATCH(E30,Cost_Components!$A$2:$A$29,0)),"")</f>
        <v>2025</v>
      </c>
      <c r="AB30" s="26">
        <f>IFERROR(INDEX(Cost_Components!$V$2:$V$29,MATCH(E30,Cost_Components!$A$2:$A$29,0)),"")</f>
        <v>2050</v>
      </c>
      <c r="AC30" s="26">
        <f>IFERROR(INDEX(Cost_Components!$M$2:$M$29,MATCH(E30,Cost_Components!$A$2:$A$29,0)),"")</f>
        <v>30</v>
      </c>
      <c r="AD30" s="26">
        <f>IFERROR(INDEX(Cost_Components!$N$2:$N$29,MATCH(E30,Cost_Components!$A$2:$A$29,0)),"")</f>
        <v>95</v>
      </c>
      <c r="AE30" s="16" t="str">
        <f>IFERROR(INDEX(Cost_Components!$O$2:$O$29,MATCH(E30,Cost_Components!$A$2:$A$29,0)),"")</f>
        <v>Both</v>
      </c>
      <c r="AF30" s="11">
        <v>159958618.202337</v>
      </c>
      <c r="AG30" s="11">
        <v>159957112.160817</v>
      </c>
      <c r="AH30" s="23">
        <f t="shared" si="9"/>
        <v>1</v>
      </c>
      <c r="AI30" s="10">
        <v>292505080.826208</v>
      </c>
      <c r="AJ30" s="29">
        <f t="shared" si="10"/>
        <v>2.0590950629973692</v>
      </c>
      <c r="AK30" s="29">
        <f t="shared" si="11"/>
        <v>2.4346601374844803</v>
      </c>
      <c r="AL30" s="29">
        <f t="shared" si="12"/>
        <v>0.37556507448711113</v>
      </c>
      <c r="AM30" s="29">
        <f t="shared" si="13"/>
        <v>0.35400610282506467</v>
      </c>
    </row>
    <row r="31" spans="1:39">
      <c r="A31" t="s">
        <v>204</v>
      </c>
      <c r="B31" s="20">
        <v>2028</v>
      </c>
      <c r="C31" t="s">
        <v>204</v>
      </c>
      <c r="E31" s="22" t="s">
        <v>295</v>
      </c>
      <c r="F31" s="22" t="s">
        <v>296</v>
      </c>
      <c r="G31" s="22" t="s">
        <v>213</v>
      </c>
      <c r="H31" s="22" t="s">
        <v>214</v>
      </c>
      <c r="I31" s="22" t="s">
        <v>115</v>
      </c>
      <c r="J31" s="17">
        <f>IFERROR(INDEX(Cost_Components!$K$2:$K$29,MATCH(E31,Cost_Components!$A$2:$A$29,0)),"")</f>
        <v>0.3</v>
      </c>
      <c r="K31" s="17">
        <f t="shared" si="0"/>
        <v>0.38538461538461538</v>
      </c>
      <c r="L31" s="17">
        <f>IFERROR(INDEX(Cost_Components!$S$2:$S$29,MATCH(E31,Cost_Components!$A$2:$A$29,0)),"")</f>
        <v>0.31</v>
      </c>
      <c r="M31" s="28">
        <f>IFERROR(INDEX(Cost_Components!$L$2:$L$29,MATCH(E31,Cost_Components!$A$2:$A$29,0)),"")</f>
        <v>1</v>
      </c>
      <c r="N31" s="29">
        <f>IFERROR(INDEX(Cost_Components!$P$2:$P$29,MATCH(E31,Cost_Components!$A$2:$A$29,0)),"")</f>
        <v>40.487718809999997</v>
      </c>
      <c r="O31" s="23">
        <f t="shared" si="1"/>
        <v>48662934.600339301</v>
      </c>
      <c r="P31" s="23">
        <f t="shared" si="2"/>
        <v>48661300.837853998</v>
      </c>
      <c r="Q31" s="23">
        <f t="shared" si="3"/>
        <v>610757370.22807348</v>
      </c>
      <c r="R31" s="23">
        <f t="shared" si="4"/>
        <v>759304505.76657426</v>
      </c>
      <c r="S31" s="23">
        <f t="shared" si="5"/>
        <v>148547135.53850079</v>
      </c>
      <c r="T31" s="16">
        <f>IFERROR(INDEX(Cost_Components!$R$2:$R$29,MATCH(E31,Cost_Components!$A$2:$A$29,0)),"")</f>
        <v>1</v>
      </c>
      <c r="U31" s="26">
        <f>IFERROR(INDEX(Cost_Components!$Q$2:$Q$29,MATCH(E31,Cost_Components!$A$2:$A$29,0)),"")</f>
        <v>2023</v>
      </c>
      <c r="V31" s="30">
        <f>1/(1+Calculation_Assumptions!$B$5)^(B31-Calculation_Assumptions!$B$2)</f>
        <v>0.91514165935315961</v>
      </c>
      <c r="W31" s="23">
        <f t="shared" si="6"/>
        <v>558929513.25269115</v>
      </c>
      <c r="X31" s="23">
        <f t="shared" si="7"/>
        <v>694871185.36155355</v>
      </c>
      <c r="Y31" s="23">
        <f t="shared" si="8"/>
        <v>135941672.10886231</v>
      </c>
      <c r="Z31" s="17">
        <f>IFERROR(INDEX(Cost_Components!$T$2:$T$29,MATCH(E31,Cost_Components!$A$2:$A$29,0)),"")</f>
        <v>0.8</v>
      </c>
      <c r="AA31" s="26">
        <f>IFERROR(INDEX(Cost_Components!$U$2:$U$29,MATCH(E31,Cost_Components!$A$2:$A$29,0)),"")</f>
        <v>2025</v>
      </c>
      <c r="AB31" s="26">
        <f>IFERROR(INDEX(Cost_Components!$V$2:$V$29,MATCH(E31,Cost_Components!$A$2:$A$29,0)),"")</f>
        <v>2050</v>
      </c>
      <c r="AC31" s="26">
        <f>IFERROR(INDEX(Cost_Components!$M$2:$M$29,MATCH(E31,Cost_Components!$A$2:$A$29,0)),"")</f>
        <v>30</v>
      </c>
      <c r="AD31" s="26">
        <f>IFERROR(INDEX(Cost_Components!$N$2:$N$29,MATCH(E31,Cost_Components!$A$2:$A$29,0)),"")</f>
        <v>95</v>
      </c>
      <c r="AE31" s="16" t="str">
        <f>IFERROR(INDEX(Cost_Components!$O$2:$O$29,MATCH(E31,Cost_Components!$A$2:$A$29,0)),"")</f>
        <v>Both</v>
      </c>
      <c r="AF31" s="11">
        <v>162209782.001131</v>
      </c>
      <c r="AG31" s="11">
        <v>162204336.12617999</v>
      </c>
      <c r="AH31" s="23">
        <f t="shared" si="9"/>
        <v>1</v>
      </c>
      <c r="AI31" s="10">
        <v>294484707.92155403</v>
      </c>
      <c r="AJ31" s="29">
        <f t="shared" si="10"/>
        <v>2.0739867089831008</v>
      </c>
      <c r="AK31" s="29">
        <f t="shared" si="11"/>
        <v>2.5784174367683659</v>
      </c>
      <c r="AL31" s="29">
        <f t="shared" si="12"/>
        <v>0.50443072778526532</v>
      </c>
      <c r="AM31" s="29">
        <f t="shared" si="13"/>
        <v>0.46162557325412962</v>
      </c>
    </row>
    <row r="32" spans="1:39">
      <c r="A32" t="s">
        <v>204</v>
      </c>
      <c r="B32" s="20">
        <v>2029</v>
      </c>
      <c r="C32" t="s">
        <v>204</v>
      </c>
      <c r="E32" s="22" t="s">
        <v>295</v>
      </c>
      <c r="F32" s="22" t="s">
        <v>296</v>
      </c>
      <c r="G32" s="22" t="s">
        <v>213</v>
      </c>
      <c r="H32" s="22" t="s">
        <v>214</v>
      </c>
      <c r="I32" s="22" t="s">
        <v>115</v>
      </c>
      <c r="J32" s="17">
        <f>IFERROR(INDEX(Cost_Components!$K$2:$K$29,MATCH(E32,Cost_Components!$A$2:$A$29,0)),"")</f>
        <v>0.3</v>
      </c>
      <c r="K32" s="17">
        <f t="shared" si="0"/>
        <v>0.40423076923076923</v>
      </c>
      <c r="L32" s="17">
        <f>IFERROR(INDEX(Cost_Components!$S$2:$S$29,MATCH(E32,Cost_Components!$A$2:$A$29,0)),"")</f>
        <v>0.31</v>
      </c>
      <c r="M32" s="28">
        <f>IFERROR(INDEX(Cost_Components!$L$2:$L$29,MATCH(E32,Cost_Components!$A$2:$A$29,0)),"")</f>
        <v>1</v>
      </c>
      <c r="N32" s="29">
        <f>IFERROR(INDEX(Cost_Components!$P$2:$P$29,MATCH(E32,Cost_Components!$A$2:$A$29,0)),"")</f>
        <v>40.487718809999997</v>
      </c>
      <c r="O32" s="23">
        <f t="shared" si="1"/>
        <v>49310125.544072397</v>
      </c>
      <c r="P32" s="23">
        <f t="shared" si="2"/>
        <v>49306352.150810398</v>
      </c>
      <c r="Q32" s="23">
        <f t="shared" si="3"/>
        <v>618853533.6429435</v>
      </c>
      <c r="R32" s="23">
        <f t="shared" si="4"/>
        <v>807028337.26439452</v>
      </c>
      <c r="S32" s="23">
        <f t="shared" si="5"/>
        <v>188174803.62145102</v>
      </c>
      <c r="T32" s="16">
        <f>IFERROR(INDEX(Cost_Components!$R$2:$R$29,MATCH(E32,Cost_Components!$A$2:$A$29,0)),"")</f>
        <v>1</v>
      </c>
      <c r="U32" s="26">
        <f>IFERROR(INDEX(Cost_Components!$Q$2:$Q$29,MATCH(E32,Cost_Components!$A$2:$A$29,0)),"")</f>
        <v>2023</v>
      </c>
      <c r="V32" s="30">
        <f>1/(1+Calculation_Assumptions!$B$5)^(B32-Calculation_Assumptions!$B$2)</f>
        <v>0.888487047915689</v>
      </c>
      <c r="W32" s="23">
        <f t="shared" si="6"/>
        <v>549843349.19861138</v>
      </c>
      <c r="X32" s="23">
        <f t="shared" si="7"/>
        <v>717034224.96034896</v>
      </c>
      <c r="Y32" s="23">
        <f t="shared" si="8"/>
        <v>167190875.76173753</v>
      </c>
      <c r="Z32" s="17">
        <f>IFERROR(INDEX(Cost_Components!$T$2:$T$29,MATCH(E32,Cost_Components!$A$2:$A$29,0)),"")</f>
        <v>0.8</v>
      </c>
      <c r="AA32" s="26">
        <f>IFERROR(INDEX(Cost_Components!$U$2:$U$29,MATCH(E32,Cost_Components!$A$2:$A$29,0)),"")</f>
        <v>2025</v>
      </c>
      <c r="AB32" s="26">
        <f>IFERROR(INDEX(Cost_Components!$V$2:$V$29,MATCH(E32,Cost_Components!$A$2:$A$29,0)),"")</f>
        <v>2050</v>
      </c>
      <c r="AC32" s="26">
        <f>IFERROR(INDEX(Cost_Components!$M$2:$M$29,MATCH(E32,Cost_Components!$A$2:$A$29,0)),"")</f>
        <v>30</v>
      </c>
      <c r="AD32" s="26">
        <f>IFERROR(INDEX(Cost_Components!$N$2:$N$29,MATCH(E32,Cost_Components!$A$2:$A$29,0)),"")</f>
        <v>95</v>
      </c>
      <c r="AE32" s="16" t="str">
        <f>IFERROR(INDEX(Cost_Components!$O$2:$O$29,MATCH(E32,Cost_Components!$A$2:$A$29,0)),"")</f>
        <v>Both</v>
      </c>
      <c r="AF32" s="11">
        <v>164367085.14690799</v>
      </c>
      <c r="AG32" s="11">
        <v>164354507.169368</v>
      </c>
      <c r="AH32" s="23">
        <f t="shared" si="9"/>
        <v>1</v>
      </c>
      <c r="AI32" s="10">
        <v>296414030.31142998</v>
      </c>
      <c r="AJ32" s="29">
        <f t="shared" si="10"/>
        <v>2.0878010834802243</v>
      </c>
      <c r="AK32" s="29">
        <f t="shared" si="11"/>
        <v>2.7226387914785382</v>
      </c>
      <c r="AL32" s="29">
        <f t="shared" si="12"/>
        <v>0.63483770799831418</v>
      </c>
      <c r="AM32" s="29">
        <f t="shared" si="13"/>
        <v>0.5640450810849843</v>
      </c>
    </row>
    <row r="33" spans="1:39">
      <c r="A33" t="s">
        <v>204</v>
      </c>
      <c r="B33" s="20">
        <v>2030</v>
      </c>
      <c r="C33" t="s">
        <v>204</v>
      </c>
      <c r="E33" s="22" t="s">
        <v>295</v>
      </c>
      <c r="F33" s="22" t="s">
        <v>296</v>
      </c>
      <c r="G33" s="22" t="s">
        <v>213</v>
      </c>
      <c r="H33" s="22" t="s">
        <v>214</v>
      </c>
      <c r="I33" s="22" t="s">
        <v>115</v>
      </c>
      <c r="J33" s="17">
        <f>IFERROR(INDEX(Cost_Components!$K$2:$K$29,MATCH(E33,Cost_Components!$A$2:$A$29,0)),"")</f>
        <v>0.3</v>
      </c>
      <c r="K33" s="17">
        <f t="shared" si="0"/>
        <v>0.42307692307692307</v>
      </c>
      <c r="L33" s="17">
        <f>IFERROR(INDEX(Cost_Components!$S$2:$S$29,MATCH(E33,Cost_Components!$A$2:$A$29,0)),"")</f>
        <v>0.31</v>
      </c>
      <c r="M33" s="28">
        <f>IFERROR(INDEX(Cost_Components!$L$2:$L$29,MATCH(E33,Cost_Components!$A$2:$A$29,0)),"")</f>
        <v>1</v>
      </c>
      <c r="N33" s="29">
        <f>IFERROR(INDEX(Cost_Components!$P$2:$P$29,MATCH(E33,Cost_Components!$A$2:$A$29,0)),"")</f>
        <v>40.487718809999997</v>
      </c>
      <c r="O33" s="23">
        <f t="shared" si="1"/>
        <v>49931741.916509397</v>
      </c>
      <c r="P33" s="23">
        <f t="shared" si="2"/>
        <v>49924665.6848538</v>
      </c>
      <c r="Q33" s="23">
        <f t="shared" si="3"/>
        <v>626614106.03880119</v>
      </c>
      <c r="R33" s="23">
        <f t="shared" si="4"/>
        <v>855301753.48078275</v>
      </c>
      <c r="S33" s="23">
        <f t="shared" si="5"/>
        <v>228687647.44198155</v>
      </c>
      <c r="T33" s="16">
        <f>IFERROR(INDEX(Cost_Components!$R$2:$R$29,MATCH(E33,Cost_Components!$A$2:$A$29,0)),"")</f>
        <v>1</v>
      </c>
      <c r="U33" s="26">
        <f>IFERROR(INDEX(Cost_Components!$Q$2:$Q$29,MATCH(E33,Cost_Components!$A$2:$A$29,0)),"")</f>
        <v>2023</v>
      </c>
      <c r="V33" s="30">
        <f>1/(1+Calculation_Assumptions!$B$5)^(B33-Calculation_Assumptions!$B$2)</f>
        <v>0.86260878438416411</v>
      </c>
      <c r="W33" s="23">
        <f t="shared" si="6"/>
        <v>540522832.2881</v>
      </c>
      <c r="X33" s="23">
        <f t="shared" si="7"/>
        <v>737790805.85170197</v>
      </c>
      <c r="Y33" s="23">
        <f t="shared" si="8"/>
        <v>197267973.563602</v>
      </c>
      <c r="Z33" s="17">
        <f>IFERROR(INDEX(Cost_Components!$T$2:$T$29,MATCH(E33,Cost_Components!$A$2:$A$29,0)),"")</f>
        <v>0.8</v>
      </c>
      <c r="AA33" s="26">
        <f>IFERROR(INDEX(Cost_Components!$U$2:$U$29,MATCH(E33,Cost_Components!$A$2:$A$29,0)),"")</f>
        <v>2025</v>
      </c>
      <c r="AB33" s="26">
        <f>IFERROR(INDEX(Cost_Components!$V$2:$V$29,MATCH(E33,Cost_Components!$A$2:$A$29,0)),"")</f>
        <v>2050</v>
      </c>
      <c r="AC33" s="26">
        <f>IFERROR(INDEX(Cost_Components!$M$2:$M$29,MATCH(E33,Cost_Components!$A$2:$A$29,0)),"")</f>
        <v>30</v>
      </c>
      <c r="AD33" s="26">
        <f>IFERROR(INDEX(Cost_Components!$N$2:$N$29,MATCH(E33,Cost_Components!$A$2:$A$29,0)),"")</f>
        <v>95</v>
      </c>
      <c r="AE33" s="16" t="str">
        <f>IFERROR(INDEX(Cost_Components!$O$2:$O$29,MATCH(E33,Cost_Components!$A$2:$A$29,0)),"")</f>
        <v>Both</v>
      </c>
      <c r="AF33" s="11">
        <v>166439139.72169799</v>
      </c>
      <c r="AG33" s="11">
        <v>166415552.282846</v>
      </c>
      <c r="AH33" s="23">
        <f t="shared" si="9"/>
        <v>1</v>
      </c>
      <c r="AI33" s="10">
        <v>298289404.664994</v>
      </c>
      <c r="AJ33" s="29">
        <f t="shared" si="10"/>
        <v>2.100691798766857</v>
      </c>
      <c r="AK33" s="29">
        <f t="shared" si="11"/>
        <v>2.8673554611883181</v>
      </c>
      <c r="AL33" s="29">
        <f t="shared" si="12"/>
        <v>0.76666366242146111</v>
      </c>
      <c r="AM33" s="29">
        <f t="shared" si="13"/>
        <v>0.66133080987288761</v>
      </c>
    </row>
    <row r="34" spans="1:39">
      <c r="A34" t="s">
        <v>204</v>
      </c>
      <c r="B34" s="20">
        <v>2031</v>
      </c>
      <c r="C34" t="s">
        <v>204</v>
      </c>
      <c r="E34" s="22" t="s">
        <v>295</v>
      </c>
      <c r="F34" s="22" t="s">
        <v>296</v>
      </c>
      <c r="G34" s="22" t="s">
        <v>213</v>
      </c>
      <c r="H34" s="22" t="s">
        <v>214</v>
      </c>
      <c r="I34" s="22" t="s">
        <v>115</v>
      </c>
      <c r="J34" s="17">
        <f>IFERROR(INDEX(Cost_Components!$K$2:$K$29,MATCH(E34,Cost_Components!$A$2:$A$29,0)),"")</f>
        <v>0.3</v>
      </c>
      <c r="K34" s="17">
        <f t="shared" si="0"/>
        <v>0.44192307692307692</v>
      </c>
      <c r="L34" s="17">
        <f>IFERROR(INDEX(Cost_Components!$S$2:$S$29,MATCH(E34,Cost_Components!$A$2:$A$29,0)),"")</f>
        <v>0.31</v>
      </c>
      <c r="M34" s="28">
        <f>IFERROR(INDEX(Cost_Components!$L$2:$L$29,MATCH(E34,Cost_Components!$A$2:$A$29,0)),"")</f>
        <v>1</v>
      </c>
      <c r="N34" s="29">
        <f>IFERROR(INDEX(Cost_Components!$P$2:$P$29,MATCH(E34,Cost_Components!$A$2:$A$29,0)),"")</f>
        <v>40.487718809999997</v>
      </c>
      <c r="O34" s="23">
        <f t="shared" si="1"/>
        <v>50550122.458370402</v>
      </c>
      <c r="P34" s="23">
        <f t="shared" si="2"/>
        <v>50538385.771165498</v>
      </c>
      <c r="Q34" s="23">
        <f t="shared" si="3"/>
        <v>634317025.18641865</v>
      </c>
      <c r="R34" s="23">
        <f t="shared" si="4"/>
        <v>904465906.28749847</v>
      </c>
      <c r="S34" s="23">
        <f t="shared" si="5"/>
        <v>270148881.10107982</v>
      </c>
      <c r="T34" s="16">
        <f>IFERROR(INDEX(Cost_Components!$R$2:$R$29,MATCH(E34,Cost_Components!$A$2:$A$29,0)),"")</f>
        <v>1</v>
      </c>
      <c r="U34" s="26">
        <f>IFERROR(INDEX(Cost_Components!$Q$2:$Q$29,MATCH(E34,Cost_Components!$A$2:$A$29,0)),"")</f>
        <v>2023</v>
      </c>
      <c r="V34" s="30">
        <f>1/(1+Calculation_Assumptions!$B$5)^(B34-Calculation_Assumptions!$B$2)</f>
        <v>0.83748425668365445</v>
      </c>
      <c r="W34" s="23">
        <f t="shared" si="6"/>
        <v>531230522.34003472</v>
      </c>
      <c r="X34" s="23">
        <f t="shared" si="7"/>
        <v>757475957.22289348</v>
      </c>
      <c r="Y34" s="23">
        <f t="shared" si="8"/>
        <v>226245434.88285878</v>
      </c>
      <c r="Z34" s="17">
        <f>IFERROR(INDEX(Cost_Components!$T$2:$T$29,MATCH(E34,Cost_Components!$A$2:$A$29,0)),"")</f>
        <v>0.8</v>
      </c>
      <c r="AA34" s="26">
        <f>IFERROR(INDEX(Cost_Components!$U$2:$U$29,MATCH(E34,Cost_Components!$A$2:$A$29,0)),"")</f>
        <v>2025</v>
      </c>
      <c r="AB34" s="26">
        <f>IFERROR(INDEX(Cost_Components!$V$2:$V$29,MATCH(E34,Cost_Components!$A$2:$A$29,0)),"")</f>
        <v>2050</v>
      </c>
      <c r="AC34" s="26">
        <f>IFERROR(INDEX(Cost_Components!$M$2:$M$29,MATCH(E34,Cost_Components!$A$2:$A$29,0)),"")</f>
        <v>30</v>
      </c>
      <c r="AD34" s="26">
        <f>IFERROR(INDEX(Cost_Components!$N$2:$N$29,MATCH(E34,Cost_Components!$A$2:$A$29,0)),"")</f>
        <v>95</v>
      </c>
      <c r="AE34" s="16" t="str">
        <f>IFERROR(INDEX(Cost_Components!$O$2:$O$29,MATCH(E34,Cost_Components!$A$2:$A$29,0)),"")</f>
        <v>Both</v>
      </c>
      <c r="AF34" s="11">
        <v>168500408.19456801</v>
      </c>
      <c r="AG34" s="11">
        <v>168461285.90388501</v>
      </c>
      <c r="AH34" s="23">
        <f t="shared" si="9"/>
        <v>1</v>
      </c>
      <c r="AI34" s="10">
        <v>300119636.92551899</v>
      </c>
      <c r="AJ34" s="29">
        <f t="shared" si="10"/>
        <v>2.1135472229824059</v>
      </c>
      <c r="AK34" s="29">
        <f t="shared" si="11"/>
        <v>3.0136845277870328</v>
      </c>
      <c r="AL34" s="29">
        <f t="shared" si="12"/>
        <v>0.90013730480462684</v>
      </c>
      <c r="AM34" s="29">
        <f t="shared" si="13"/>
        <v>0.75385082162753103</v>
      </c>
    </row>
    <row r="35" spans="1:39">
      <c r="A35" t="s">
        <v>204</v>
      </c>
      <c r="B35" s="20">
        <v>2032</v>
      </c>
      <c r="C35" t="s">
        <v>204</v>
      </c>
      <c r="E35" s="22" t="s">
        <v>295</v>
      </c>
      <c r="F35" s="22" t="s">
        <v>296</v>
      </c>
      <c r="G35" s="22" t="s">
        <v>213</v>
      </c>
      <c r="H35" s="22" t="s">
        <v>214</v>
      </c>
      <c r="I35" s="22" t="s">
        <v>115</v>
      </c>
      <c r="J35" s="17">
        <f>IFERROR(INDEX(Cost_Components!$K$2:$K$29,MATCH(E35,Cost_Components!$A$2:$A$29,0)),"")</f>
        <v>0.3</v>
      </c>
      <c r="K35" s="17">
        <f t="shared" si="0"/>
        <v>0.46076923076923082</v>
      </c>
      <c r="L35" s="17">
        <f>IFERROR(INDEX(Cost_Components!$S$2:$S$29,MATCH(E35,Cost_Components!$A$2:$A$29,0)),"")</f>
        <v>0.31</v>
      </c>
      <c r="M35" s="28">
        <f>IFERROR(INDEX(Cost_Components!$L$2:$L$29,MATCH(E35,Cost_Components!$A$2:$A$29,0)),"")</f>
        <v>1</v>
      </c>
      <c r="N35" s="29">
        <f>IFERROR(INDEX(Cost_Components!$P$2:$P$29,MATCH(E35,Cost_Components!$A$2:$A$29,0)),"")</f>
        <v>40.487718809999997</v>
      </c>
      <c r="O35" s="23">
        <f t="shared" si="1"/>
        <v>51160855.527784199</v>
      </c>
      <c r="P35" s="23">
        <f t="shared" si="2"/>
        <v>51142984.605379201</v>
      </c>
      <c r="Q35" s="23">
        <f t="shared" si="3"/>
        <v>641905461.74009299</v>
      </c>
      <c r="R35" s="23">
        <f t="shared" si="4"/>
        <v>954431087.13852954</v>
      </c>
      <c r="S35" s="23">
        <f t="shared" si="5"/>
        <v>312525625.39843655</v>
      </c>
      <c r="T35" s="16">
        <f>IFERROR(INDEX(Cost_Components!$R$2:$R$29,MATCH(E35,Cost_Components!$A$2:$A$29,0)),"")</f>
        <v>1</v>
      </c>
      <c r="U35" s="26">
        <f>IFERROR(INDEX(Cost_Components!$Q$2:$Q$29,MATCH(E35,Cost_Components!$A$2:$A$29,0)),"")</f>
        <v>2023</v>
      </c>
      <c r="V35" s="30">
        <f>1/(1+Calculation_Assumptions!$B$5)^(B35-Calculation_Assumptions!$B$2)</f>
        <v>0.81309151134335378</v>
      </c>
      <c r="W35" s="23">
        <f t="shared" si="6"/>
        <v>521927882.02580559</v>
      </c>
      <c r="X35" s="23">
        <f t="shared" si="7"/>
        <v>776039815.11454713</v>
      </c>
      <c r="Y35" s="23">
        <f t="shared" si="8"/>
        <v>254111933.0887416</v>
      </c>
      <c r="Z35" s="17">
        <f>IFERROR(INDEX(Cost_Components!$T$2:$T$29,MATCH(E35,Cost_Components!$A$2:$A$29,0)),"")</f>
        <v>0.8</v>
      </c>
      <c r="AA35" s="26">
        <f>IFERROR(INDEX(Cost_Components!$U$2:$U$29,MATCH(E35,Cost_Components!$A$2:$A$29,0)),"")</f>
        <v>2025</v>
      </c>
      <c r="AB35" s="26">
        <f>IFERROR(INDEX(Cost_Components!$V$2:$V$29,MATCH(E35,Cost_Components!$A$2:$A$29,0)),"")</f>
        <v>2050</v>
      </c>
      <c r="AC35" s="26">
        <f>IFERROR(INDEX(Cost_Components!$M$2:$M$29,MATCH(E35,Cost_Components!$A$2:$A$29,0)),"")</f>
        <v>30</v>
      </c>
      <c r="AD35" s="26">
        <f>IFERROR(INDEX(Cost_Components!$N$2:$N$29,MATCH(E35,Cost_Components!$A$2:$A$29,0)),"")</f>
        <v>95</v>
      </c>
      <c r="AE35" s="16" t="str">
        <f>IFERROR(INDEX(Cost_Components!$O$2:$O$29,MATCH(E35,Cost_Components!$A$2:$A$29,0)),"")</f>
        <v>Both</v>
      </c>
      <c r="AF35" s="11">
        <v>170536185.092614</v>
      </c>
      <c r="AG35" s="11">
        <v>170476615.351264</v>
      </c>
      <c r="AH35" s="23">
        <f t="shared" si="9"/>
        <v>1</v>
      </c>
      <c r="AI35" s="10">
        <v>301904628.08354098</v>
      </c>
      <c r="AJ35" s="29">
        <f t="shared" si="10"/>
        <v>2.126186225811912</v>
      </c>
      <c r="AK35" s="29">
        <f t="shared" si="11"/>
        <v>3.1613662009660413</v>
      </c>
      <c r="AL35" s="29">
        <f t="shared" si="12"/>
        <v>1.0351799751541291</v>
      </c>
      <c r="AM35" s="29">
        <f t="shared" si="13"/>
        <v>0.84169605051044627</v>
      </c>
    </row>
    <row r="36" spans="1:39">
      <c r="A36" t="s">
        <v>204</v>
      </c>
      <c r="B36" s="20">
        <v>2033</v>
      </c>
      <c r="C36" t="s">
        <v>204</v>
      </c>
      <c r="E36" s="22" t="s">
        <v>295</v>
      </c>
      <c r="F36" s="22" t="s">
        <v>296</v>
      </c>
      <c r="G36" s="22" t="s">
        <v>213</v>
      </c>
      <c r="H36" s="22" t="s">
        <v>214</v>
      </c>
      <c r="I36" s="22" t="s">
        <v>115</v>
      </c>
      <c r="J36" s="17">
        <f>IFERROR(INDEX(Cost_Components!$K$2:$K$29,MATCH(E36,Cost_Components!$A$2:$A$29,0)),"")</f>
        <v>0.3</v>
      </c>
      <c r="K36" s="17">
        <f t="shared" si="0"/>
        <v>0.47961538461538467</v>
      </c>
      <c r="L36" s="17">
        <f>IFERROR(INDEX(Cost_Components!$S$2:$S$29,MATCH(E36,Cost_Components!$A$2:$A$29,0)),"")</f>
        <v>0.31</v>
      </c>
      <c r="M36" s="28">
        <f>IFERROR(INDEX(Cost_Components!$L$2:$L$29,MATCH(E36,Cost_Components!$A$2:$A$29,0)),"")</f>
        <v>1</v>
      </c>
      <c r="N36" s="29">
        <f>IFERROR(INDEX(Cost_Components!$P$2:$P$29,MATCH(E36,Cost_Components!$A$2:$A$29,0)),"")</f>
        <v>40.487718809999997</v>
      </c>
      <c r="O36" s="23">
        <f t="shared" si="1"/>
        <v>51763994.114141695</v>
      </c>
      <c r="P36" s="23">
        <f t="shared" si="2"/>
        <v>51738452.952377103</v>
      </c>
      <c r="Q36" s="23">
        <f t="shared" si="3"/>
        <v>649379299.7880801</v>
      </c>
      <c r="R36" s="23">
        <f t="shared" si="4"/>
        <v>1005180819.0789624</v>
      </c>
      <c r="S36" s="23">
        <f t="shared" si="5"/>
        <v>355801519.29088235</v>
      </c>
      <c r="T36" s="16">
        <f>IFERROR(INDEX(Cost_Components!$R$2:$R$29,MATCH(E36,Cost_Components!$A$2:$A$29,0)),"")</f>
        <v>1</v>
      </c>
      <c r="U36" s="26">
        <f>IFERROR(INDEX(Cost_Components!$Q$2:$Q$29,MATCH(E36,Cost_Components!$A$2:$A$29,0)),"")</f>
        <v>2023</v>
      </c>
      <c r="V36" s="30">
        <f>1/(1+Calculation_Assumptions!$B$5)^(B36-Calculation_Assumptions!$B$2)</f>
        <v>0.78940923431393573</v>
      </c>
      <c r="W36" s="23">
        <f t="shared" si="6"/>
        <v>512626015.82502806</v>
      </c>
      <c r="X36" s="23">
        <f t="shared" si="7"/>
        <v>793499020.73617852</v>
      </c>
      <c r="Y36" s="23">
        <f t="shared" si="8"/>
        <v>280873004.91115046</v>
      </c>
      <c r="Z36" s="17">
        <f>IFERROR(INDEX(Cost_Components!$T$2:$T$29,MATCH(E36,Cost_Components!$A$2:$A$29,0)),"")</f>
        <v>0.8</v>
      </c>
      <c r="AA36" s="26">
        <f>IFERROR(INDEX(Cost_Components!$U$2:$U$29,MATCH(E36,Cost_Components!$A$2:$A$29,0)),"")</f>
        <v>2025</v>
      </c>
      <c r="AB36" s="26">
        <f>IFERROR(INDEX(Cost_Components!$V$2:$V$29,MATCH(E36,Cost_Components!$A$2:$A$29,0)),"")</f>
        <v>2050</v>
      </c>
      <c r="AC36" s="26">
        <f>IFERROR(INDEX(Cost_Components!$M$2:$M$29,MATCH(E36,Cost_Components!$A$2:$A$29,0)),"")</f>
        <v>30</v>
      </c>
      <c r="AD36" s="26">
        <f>IFERROR(INDEX(Cost_Components!$N$2:$N$29,MATCH(E36,Cost_Components!$A$2:$A$29,0)),"")</f>
        <v>95</v>
      </c>
      <c r="AE36" s="16" t="str">
        <f>IFERROR(INDEX(Cost_Components!$O$2:$O$29,MATCH(E36,Cost_Components!$A$2:$A$29,0)),"")</f>
        <v>Both</v>
      </c>
      <c r="AF36" s="11">
        <v>172546647.04713899</v>
      </c>
      <c r="AG36" s="11">
        <v>172461509.84125701</v>
      </c>
      <c r="AH36" s="23">
        <f t="shared" si="9"/>
        <v>1</v>
      </c>
      <c r="AI36" s="10">
        <v>303644277.16916001</v>
      </c>
      <c r="AJ36" s="29">
        <f t="shared" si="10"/>
        <v>2.1386186028011696</v>
      </c>
      <c r="AK36" s="29">
        <f t="shared" si="11"/>
        <v>3.310389474322208</v>
      </c>
      <c r="AL36" s="29">
        <f t="shared" si="12"/>
        <v>1.1717708715210384</v>
      </c>
      <c r="AM36" s="29">
        <f t="shared" si="13"/>
        <v>0.92500674647879599</v>
      </c>
    </row>
    <row r="37" spans="1:39">
      <c r="A37" t="s">
        <v>204</v>
      </c>
      <c r="B37" s="20">
        <v>2034</v>
      </c>
      <c r="C37" t="s">
        <v>204</v>
      </c>
      <c r="E37" s="22" t="s">
        <v>295</v>
      </c>
      <c r="F37" s="22" t="s">
        <v>296</v>
      </c>
      <c r="G37" s="22" t="s">
        <v>213</v>
      </c>
      <c r="H37" s="22" t="s">
        <v>214</v>
      </c>
      <c r="I37" s="22" t="s">
        <v>115</v>
      </c>
      <c r="J37" s="17">
        <f>IFERROR(INDEX(Cost_Components!$K$2:$K$29,MATCH(E37,Cost_Components!$A$2:$A$29,0)),"")</f>
        <v>0.3</v>
      </c>
      <c r="K37" s="17">
        <f t="shared" si="0"/>
        <v>0.49846153846153851</v>
      </c>
      <c r="L37" s="17">
        <f>IFERROR(INDEX(Cost_Components!$S$2:$S$29,MATCH(E37,Cost_Components!$A$2:$A$29,0)),"")</f>
        <v>0.31</v>
      </c>
      <c r="M37" s="28">
        <f>IFERROR(INDEX(Cost_Components!$L$2:$L$29,MATCH(E37,Cost_Components!$A$2:$A$29,0)),"")</f>
        <v>1</v>
      </c>
      <c r="N37" s="29">
        <f>IFERROR(INDEX(Cost_Components!$P$2:$P$29,MATCH(E37,Cost_Components!$A$2:$A$29,0)),"")</f>
        <v>40.487718809999997</v>
      </c>
      <c r="O37" s="23">
        <f t="shared" si="1"/>
        <v>52333923.511808701</v>
      </c>
      <c r="P37" s="23">
        <f t="shared" si="2"/>
        <v>52338505.883450098</v>
      </c>
      <c r="Q37" s="23">
        <f t="shared" si="3"/>
        <v>656910679.83484399</v>
      </c>
      <c r="R37" s="23">
        <f t="shared" si="4"/>
        <v>1056180772.4860482</v>
      </c>
      <c r="S37" s="23">
        <f t="shared" si="5"/>
        <v>399270092.65120423</v>
      </c>
      <c r="T37" s="16">
        <f>IFERROR(INDEX(Cost_Components!$R$2:$R$29,MATCH(E37,Cost_Components!$A$2:$A$29,0)),"")</f>
        <v>1</v>
      </c>
      <c r="U37" s="26">
        <f>IFERROR(INDEX(Cost_Components!$Q$2:$Q$29,MATCH(E37,Cost_Components!$A$2:$A$29,0)),"")</f>
        <v>2023</v>
      </c>
      <c r="V37" s="30">
        <f>1/(1+Calculation_Assumptions!$B$5)^(B37-Calculation_Assumptions!$B$2)</f>
        <v>0.76641673234362695</v>
      </c>
      <c r="W37" s="23">
        <f t="shared" si="6"/>
        <v>503467336.68065166</v>
      </c>
      <c r="X37" s="23">
        <f t="shared" si="7"/>
        <v>809474616.41292477</v>
      </c>
      <c r="Y37" s="23">
        <f t="shared" si="8"/>
        <v>306007279.7322731</v>
      </c>
      <c r="Z37" s="17">
        <f>IFERROR(INDEX(Cost_Components!$T$2:$T$29,MATCH(E37,Cost_Components!$A$2:$A$29,0)),"")</f>
        <v>0.8</v>
      </c>
      <c r="AA37" s="26">
        <f>IFERROR(INDEX(Cost_Components!$U$2:$U$29,MATCH(E37,Cost_Components!$A$2:$A$29,0)),"")</f>
        <v>2025</v>
      </c>
      <c r="AB37" s="26">
        <f>IFERROR(INDEX(Cost_Components!$V$2:$V$29,MATCH(E37,Cost_Components!$A$2:$A$29,0)),"")</f>
        <v>2050</v>
      </c>
      <c r="AC37" s="26">
        <f>IFERROR(INDEX(Cost_Components!$M$2:$M$29,MATCH(E37,Cost_Components!$A$2:$A$29,0)),"")</f>
        <v>30</v>
      </c>
      <c r="AD37" s="26">
        <f>IFERROR(INDEX(Cost_Components!$N$2:$N$29,MATCH(E37,Cost_Components!$A$2:$A$29,0)),"")</f>
        <v>95</v>
      </c>
      <c r="AE37" s="16" t="str">
        <f>IFERROR(INDEX(Cost_Components!$O$2:$O$29,MATCH(E37,Cost_Components!$A$2:$A$29,0)),"")</f>
        <v>Both</v>
      </c>
      <c r="AF37" s="11">
        <v>174446411.706029</v>
      </c>
      <c r="AG37" s="11">
        <v>174461686.27816701</v>
      </c>
      <c r="AH37" s="23">
        <f t="shared" si="9"/>
        <v>1</v>
      </c>
      <c r="AI37" s="10">
        <v>305332541.18498403</v>
      </c>
      <c r="AJ37" s="29">
        <f t="shared" si="10"/>
        <v>2.1514597732865242</v>
      </c>
      <c r="AK37" s="29">
        <f t="shared" si="11"/>
        <v>3.4591163077052012</v>
      </c>
      <c r="AL37" s="29">
        <f t="shared" si="12"/>
        <v>1.3076565344186772</v>
      </c>
      <c r="AM37" s="29">
        <f t="shared" si="13"/>
        <v>1.0022098481369541</v>
      </c>
    </row>
    <row r="38" spans="1:39">
      <c r="A38" t="s">
        <v>204</v>
      </c>
      <c r="B38" s="20">
        <v>2035</v>
      </c>
      <c r="C38" t="s">
        <v>204</v>
      </c>
      <c r="E38" s="22" t="s">
        <v>295</v>
      </c>
      <c r="F38" s="22" t="s">
        <v>296</v>
      </c>
      <c r="G38" s="22" t="s">
        <v>213</v>
      </c>
      <c r="H38" s="22" t="s">
        <v>214</v>
      </c>
      <c r="I38" s="22" t="s">
        <v>115</v>
      </c>
      <c r="J38" s="17">
        <f>IFERROR(INDEX(Cost_Components!$K$2:$K$29,MATCH(E38,Cost_Components!$A$2:$A$29,0)),"")</f>
        <v>0.3</v>
      </c>
      <c r="K38" s="17">
        <f t="shared" si="0"/>
        <v>0.51730769230769236</v>
      </c>
      <c r="L38" s="17">
        <f>IFERROR(INDEX(Cost_Components!$S$2:$S$29,MATCH(E38,Cost_Components!$A$2:$A$29,0)),"")</f>
        <v>0.31</v>
      </c>
      <c r="M38" s="28">
        <f>IFERROR(INDEX(Cost_Components!$L$2:$L$29,MATCH(E38,Cost_Components!$A$2:$A$29,0)),"")</f>
        <v>1</v>
      </c>
      <c r="N38" s="29">
        <f>IFERROR(INDEX(Cost_Components!$P$2:$P$29,MATCH(E38,Cost_Components!$A$2:$A$29,0)),"")</f>
        <v>40.487718809999997</v>
      </c>
      <c r="O38" s="23">
        <f t="shared" si="1"/>
        <v>52974301.833931804</v>
      </c>
      <c r="P38" s="23">
        <f t="shared" si="2"/>
        <v>52961629.890624002</v>
      </c>
      <c r="Q38" s="23">
        <f t="shared" si="3"/>
        <v>664731629.40657139</v>
      </c>
      <c r="R38" s="23">
        <f t="shared" si="4"/>
        <v>1109526006.3489082</v>
      </c>
      <c r="S38" s="23">
        <f t="shared" si="5"/>
        <v>444794376.9423368</v>
      </c>
      <c r="T38" s="16">
        <f>IFERROR(INDEX(Cost_Components!$R$2:$R$29,MATCH(E38,Cost_Components!$A$2:$A$29,0)),"")</f>
        <v>1</v>
      </c>
      <c r="U38" s="26">
        <f>IFERROR(INDEX(Cost_Components!$Q$2:$Q$29,MATCH(E38,Cost_Components!$A$2:$A$29,0)),"")</f>
        <v>2023</v>
      </c>
      <c r="V38" s="30">
        <f>1/(1+Calculation_Assumptions!$B$5)^(B38-Calculation_Assumptions!$B$2)</f>
        <v>0.74409391489672516</v>
      </c>
      <c r="W38" s="23">
        <f t="shared" si="6"/>
        <v>494622760.48081475</v>
      </c>
      <c r="X38" s="23">
        <f t="shared" si="7"/>
        <v>825591549.74388778</v>
      </c>
      <c r="Y38" s="23">
        <f t="shared" si="8"/>
        <v>330968789.26307303</v>
      </c>
      <c r="Z38" s="17">
        <f>IFERROR(INDEX(Cost_Components!$T$2:$T$29,MATCH(E38,Cost_Components!$A$2:$A$29,0)),"")</f>
        <v>0.8</v>
      </c>
      <c r="AA38" s="26">
        <f>IFERROR(INDEX(Cost_Components!$U$2:$U$29,MATCH(E38,Cost_Components!$A$2:$A$29,0)),"")</f>
        <v>2025</v>
      </c>
      <c r="AB38" s="26">
        <f>IFERROR(INDEX(Cost_Components!$V$2:$V$29,MATCH(E38,Cost_Components!$A$2:$A$29,0)),"")</f>
        <v>2050</v>
      </c>
      <c r="AC38" s="26">
        <f>IFERROR(INDEX(Cost_Components!$M$2:$M$29,MATCH(E38,Cost_Components!$A$2:$A$29,0)),"")</f>
        <v>30</v>
      </c>
      <c r="AD38" s="26">
        <f>IFERROR(INDEX(Cost_Components!$N$2:$N$29,MATCH(E38,Cost_Components!$A$2:$A$29,0)),"")</f>
        <v>95</v>
      </c>
      <c r="AE38" s="16" t="str">
        <f>IFERROR(INDEX(Cost_Components!$O$2:$O$29,MATCH(E38,Cost_Components!$A$2:$A$29,0)),"")</f>
        <v>Both</v>
      </c>
      <c r="AF38" s="11">
        <v>176581006.11310601</v>
      </c>
      <c r="AG38" s="11">
        <v>176538766.30208001</v>
      </c>
      <c r="AH38" s="23">
        <f t="shared" si="9"/>
        <v>1</v>
      </c>
      <c r="AI38" s="10">
        <v>306964650.16711998</v>
      </c>
      <c r="AJ38" s="29">
        <f t="shared" si="10"/>
        <v>2.1654989558070392</v>
      </c>
      <c r="AK38" s="29">
        <f t="shared" si="11"/>
        <v>3.6145074220919309</v>
      </c>
      <c r="AL38" s="29">
        <f t="shared" si="12"/>
        <v>1.4490084662848914</v>
      </c>
      <c r="AM38" s="29">
        <f t="shared" si="13"/>
        <v>1.0781983823964243</v>
      </c>
    </row>
    <row r="39" spans="1:39">
      <c r="A39" t="s">
        <v>204</v>
      </c>
      <c r="B39" s="20">
        <v>2036</v>
      </c>
      <c r="C39" t="s">
        <v>204</v>
      </c>
      <c r="E39" s="22" t="s">
        <v>295</v>
      </c>
      <c r="F39" s="22" t="s">
        <v>296</v>
      </c>
      <c r="G39" s="22" t="s">
        <v>213</v>
      </c>
      <c r="H39" s="22" t="s">
        <v>214</v>
      </c>
      <c r="I39" s="22" t="s">
        <v>115</v>
      </c>
      <c r="J39" s="17">
        <f>IFERROR(INDEX(Cost_Components!$K$2:$K$29,MATCH(E39,Cost_Components!$A$2:$A$29,0)),"")</f>
        <v>0.3</v>
      </c>
      <c r="K39" s="17">
        <f t="shared" si="0"/>
        <v>0.5361538461538462</v>
      </c>
      <c r="L39" s="17">
        <f>IFERROR(INDEX(Cost_Components!$S$2:$S$29,MATCH(E39,Cost_Components!$A$2:$A$29,0)),"")</f>
        <v>0.31</v>
      </c>
      <c r="M39" s="28">
        <f>IFERROR(INDEX(Cost_Components!$L$2:$L$29,MATCH(E39,Cost_Components!$A$2:$A$29,0)),"")</f>
        <v>1</v>
      </c>
      <c r="N39" s="29">
        <f>IFERROR(INDEX(Cost_Components!$P$2:$P$29,MATCH(E39,Cost_Components!$A$2:$A$29,0)),"")</f>
        <v>40.487718809999997</v>
      </c>
      <c r="O39" s="23">
        <f t="shared" si="1"/>
        <v>53618486.6374797</v>
      </c>
      <c r="P39" s="23">
        <f t="shared" si="2"/>
        <v>53587097.871060304</v>
      </c>
      <c r="Q39" s="23">
        <f t="shared" si="3"/>
        <v>672581998.63870609</v>
      </c>
      <c r="R39" s="23">
        <f t="shared" si="4"/>
        <v>1163931135.6670971</v>
      </c>
      <c r="S39" s="23">
        <f t="shared" si="5"/>
        <v>491349137.028391</v>
      </c>
      <c r="T39" s="16">
        <f>IFERROR(INDEX(Cost_Components!$R$2:$R$29,MATCH(E39,Cost_Components!$A$2:$A$29,0)),"")</f>
        <v>1</v>
      </c>
      <c r="U39" s="26">
        <f>IFERROR(INDEX(Cost_Components!$Q$2:$Q$29,MATCH(E39,Cost_Components!$A$2:$A$29,0)),"")</f>
        <v>2023</v>
      </c>
      <c r="V39" s="30">
        <f>1/(1+Calculation_Assumptions!$B$5)^(B39-Calculation_Assumptions!$B$2)</f>
        <v>0.72242127659876232</v>
      </c>
      <c r="W39" s="23">
        <f t="shared" si="6"/>
        <v>485887546.07392108</v>
      </c>
      <c r="X39" s="23">
        <f t="shared" si="7"/>
        <v>840848616.90167153</v>
      </c>
      <c r="Y39" s="23">
        <f t="shared" si="8"/>
        <v>354961070.82775044</v>
      </c>
      <c r="Z39" s="17">
        <f>IFERROR(INDEX(Cost_Components!$T$2:$T$29,MATCH(E39,Cost_Components!$A$2:$A$29,0)),"")</f>
        <v>0.8</v>
      </c>
      <c r="AA39" s="26">
        <f>IFERROR(INDEX(Cost_Components!$U$2:$U$29,MATCH(E39,Cost_Components!$A$2:$A$29,0)),"")</f>
        <v>2025</v>
      </c>
      <c r="AB39" s="26">
        <f>IFERROR(INDEX(Cost_Components!$V$2:$V$29,MATCH(E39,Cost_Components!$A$2:$A$29,0)),"")</f>
        <v>2050</v>
      </c>
      <c r="AC39" s="26">
        <f>IFERROR(INDEX(Cost_Components!$M$2:$M$29,MATCH(E39,Cost_Components!$A$2:$A$29,0)),"")</f>
        <v>30</v>
      </c>
      <c r="AD39" s="26">
        <f>IFERROR(INDEX(Cost_Components!$N$2:$N$29,MATCH(E39,Cost_Components!$A$2:$A$29,0)),"")</f>
        <v>95</v>
      </c>
      <c r="AE39" s="16" t="str">
        <f>IFERROR(INDEX(Cost_Components!$O$2:$O$29,MATCH(E39,Cost_Components!$A$2:$A$29,0)),"")</f>
        <v>Both</v>
      </c>
      <c r="AF39" s="11">
        <v>178728288.79159901</v>
      </c>
      <c r="AG39" s="11">
        <v>178623659.57020101</v>
      </c>
      <c r="AH39" s="23">
        <f t="shared" si="9"/>
        <v>1</v>
      </c>
      <c r="AI39" s="10">
        <v>308542769.75662202</v>
      </c>
      <c r="AJ39" s="29">
        <f t="shared" si="10"/>
        <v>2.1798663412830499</v>
      </c>
      <c r="AK39" s="29">
        <f t="shared" si="11"/>
        <v>3.7723494106998645</v>
      </c>
      <c r="AL39" s="29">
        <f t="shared" si="12"/>
        <v>1.5924830694168148</v>
      </c>
      <c r="AM39" s="29">
        <f t="shared" si="13"/>
        <v>1.1504436519700107</v>
      </c>
    </row>
    <row r="40" spans="1:39">
      <c r="A40" t="s">
        <v>204</v>
      </c>
      <c r="B40" s="20">
        <v>2037</v>
      </c>
      <c r="C40" t="s">
        <v>204</v>
      </c>
      <c r="E40" s="22" t="s">
        <v>295</v>
      </c>
      <c r="F40" s="22" t="s">
        <v>296</v>
      </c>
      <c r="G40" s="22" t="s">
        <v>213</v>
      </c>
      <c r="H40" s="22" t="s">
        <v>214</v>
      </c>
      <c r="I40" s="22" t="s">
        <v>115</v>
      </c>
      <c r="J40" s="17">
        <f>IFERROR(INDEX(Cost_Components!$K$2:$K$29,MATCH(E40,Cost_Components!$A$2:$A$29,0)),"")</f>
        <v>0.3</v>
      </c>
      <c r="K40" s="17">
        <f t="shared" si="0"/>
        <v>0.55500000000000005</v>
      </c>
      <c r="L40" s="17">
        <f>IFERROR(INDEX(Cost_Components!$S$2:$S$29,MATCH(E40,Cost_Components!$A$2:$A$29,0)),"")</f>
        <v>0.31</v>
      </c>
      <c r="M40" s="28">
        <f>IFERROR(INDEX(Cost_Components!$L$2:$L$29,MATCH(E40,Cost_Components!$A$2:$A$29,0)),"")</f>
        <v>1</v>
      </c>
      <c r="N40" s="29">
        <f>IFERROR(INDEX(Cost_Components!$P$2:$P$29,MATCH(E40,Cost_Components!$A$2:$A$29,0)),"")</f>
        <v>40.487718809999997</v>
      </c>
      <c r="O40" s="23">
        <f t="shared" si="1"/>
        <v>54272762.384861104</v>
      </c>
      <c r="P40" s="23">
        <f t="shared" si="2"/>
        <v>54221378.236197598</v>
      </c>
      <c r="Q40" s="23">
        <f t="shared" si="3"/>
        <v>680542973.81052482</v>
      </c>
      <c r="R40" s="23">
        <f t="shared" si="4"/>
        <v>1219546090.0765119</v>
      </c>
      <c r="S40" s="23">
        <f t="shared" si="5"/>
        <v>539003116.26598704</v>
      </c>
      <c r="T40" s="16">
        <f>IFERROR(INDEX(Cost_Components!$R$2:$R$29,MATCH(E40,Cost_Components!$A$2:$A$29,0)),"")</f>
        <v>1</v>
      </c>
      <c r="U40" s="26">
        <f>IFERROR(INDEX(Cost_Components!$Q$2:$Q$29,MATCH(E40,Cost_Components!$A$2:$A$29,0)),"")</f>
        <v>2023</v>
      </c>
      <c r="V40" s="30">
        <f>1/(1+Calculation_Assumptions!$B$5)^(B40-Calculation_Assumptions!$B$2)</f>
        <v>0.70137988019297326</v>
      </c>
      <c r="W40" s="23">
        <f t="shared" si="6"/>
        <v>477319149.43739563</v>
      </c>
      <c r="X40" s="23">
        <f t="shared" si="7"/>
        <v>855365090.54767287</v>
      </c>
      <c r="Y40" s="23">
        <f t="shared" si="8"/>
        <v>378045941.11027724</v>
      </c>
      <c r="Z40" s="17">
        <f>IFERROR(INDEX(Cost_Components!$T$2:$T$29,MATCH(E40,Cost_Components!$A$2:$A$29,0)),"")</f>
        <v>0.8</v>
      </c>
      <c r="AA40" s="26">
        <f>IFERROR(INDEX(Cost_Components!$U$2:$U$29,MATCH(E40,Cost_Components!$A$2:$A$29,0)),"")</f>
        <v>2025</v>
      </c>
      <c r="AB40" s="26">
        <f>IFERROR(INDEX(Cost_Components!$V$2:$V$29,MATCH(E40,Cost_Components!$A$2:$A$29,0)),"")</f>
        <v>2050</v>
      </c>
      <c r="AC40" s="26">
        <f>IFERROR(INDEX(Cost_Components!$M$2:$M$29,MATCH(E40,Cost_Components!$A$2:$A$29,0)),"")</f>
        <v>30</v>
      </c>
      <c r="AD40" s="26">
        <f>IFERROR(INDEX(Cost_Components!$N$2:$N$29,MATCH(E40,Cost_Components!$A$2:$A$29,0)),"")</f>
        <v>95</v>
      </c>
      <c r="AE40" s="16" t="str">
        <f>IFERROR(INDEX(Cost_Components!$O$2:$O$29,MATCH(E40,Cost_Components!$A$2:$A$29,0)),"")</f>
        <v>Both</v>
      </c>
      <c r="AF40" s="11">
        <v>180909207.94953701</v>
      </c>
      <c r="AG40" s="11">
        <v>180737927.45399201</v>
      </c>
      <c r="AH40" s="23">
        <f t="shared" si="9"/>
        <v>1</v>
      </c>
      <c r="AI40" s="10">
        <v>310068287.63643003</v>
      </c>
      <c r="AJ40" s="29">
        <f t="shared" si="10"/>
        <v>2.1948164354314561</v>
      </c>
      <c r="AK40" s="29">
        <f t="shared" si="11"/>
        <v>3.9331532398001574</v>
      </c>
      <c r="AL40" s="29">
        <f t="shared" si="12"/>
        <v>1.7383368043687013</v>
      </c>
      <c r="AM40" s="29">
        <f t="shared" si="13"/>
        <v>1.2192344595831557</v>
      </c>
    </row>
    <row r="41" spans="1:39">
      <c r="A41" t="s">
        <v>204</v>
      </c>
      <c r="B41" s="20">
        <v>2038</v>
      </c>
      <c r="C41" t="s">
        <v>204</v>
      </c>
      <c r="E41" s="22" t="s">
        <v>295</v>
      </c>
      <c r="F41" s="22" t="s">
        <v>296</v>
      </c>
      <c r="G41" s="22" t="s">
        <v>213</v>
      </c>
      <c r="H41" s="22" t="s">
        <v>214</v>
      </c>
      <c r="I41" s="22" t="s">
        <v>115</v>
      </c>
      <c r="J41" s="17">
        <f>IFERROR(INDEX(Cost_Components!$K$2:$K$29,MATCH(E41,Cost_Components!$A$2:$A$29,0)),"")</f>
        <v>0.3</v>
      </c>
      <c r="K41" s="17">
        <f t="shared" si="0"/>
        <v>0.57384615384615389</v>
      </c>
      <c r="L41" s="17">
        <f>IFERROR(INDEX(Cost_Components!$S$2:$S$29,MATCH(E41,Cost_Components!$A$2:$A$29,0)),"")</f>
        <v>0.31</v>
      </c>
      <c r="M41" s="28">
        <f>IFERROR(INDEX(Cost_Components!$L$2:$L$29,MATCH(E41,Cost_Components!$A$2:$A$29,0)),"")</f>
        <v>1</v>
      </c>
      <c r="N41" s="29">
        <f>IFERROR(INDEX(Cost_Components!$P$2:$P$29,MATCH(E41,Cost_Components!$A$2:$A$29,0)),"")</f>
        <v>40.487718809999997</v>
      </c>
      <c r="O41" s="23">
        <f t="shared" si="1"/>
        <v>54913793.660439305</v>
      </c>
      <c r="P41" s="23">
        <f t="shared" si="2"/>
        <v>54841131.338816099</v>
      </c>
      <c r="Q41" s="23">
        <f t="shared" si="3"/>
        <v>688321614.50916219</v>
      </c>
      <c r="R41" s="23">
        <f t="shared" si="4"/>
        <v>1275851800.3381643</v>
      </c>
      <c r="S41" s="23">
        <f t="shared" si="5"/>
        <v>587530185.82900214</v>
      </c>
      <c r="T41" s="16">
        <f>IFERROR(INDEX(Cost_Components!$R$2:$R$29,MATCH(E41,Cost_Components!$A$2:$A$29,0)),"")</f>
        <v>1</v>
      </c>
      <c r="U41" s="26">
        <f>IFERROR(INDEX(Cost_Components!$Q$2:$Q$29,MATCH(E41,Cost_Components!$A$2:$A$29,0)),"")</f>
        <v>2023</v>
      </c>
      <c r="V41" s="30">
        <f>1/(1+Calculation_Assumptions!$B$5)^(B41-Calculation_Assumptions!$B$2)</f>
        <v>0.68095133999317792</v>
      </c>
      <c r="W41" s="23">
        <f t="shared" si="6"/>
        <v>468713525.74628162</v>
      </c>
      <c r="X41" s="23">
        <f t="shared" si="7"/>
        <v>868792993.07298148</v>
      </c>
      <c r="Y41" s="23">
        <f t="shared" si="8"/>
        <v>400079467.32669985</v>
      </c>
      <c r="Z41" s="17">
        <f>IFERROR(INDEX(Cost_Components!$T$2:$T$29,MATCH(E41,Cost_Components!$A$2:$A$29,0)),"")</f>
        <v>0.8</v>
      </c>
      <c r="AA41" s="26">
        <f>IFERROR(INDEX(Cost_Components!$U$2:$U$29,MATCH(E41,Cost_Components!$A$2:$A$29,0)),"")</f>
        <v>2025</v>
      </c>
      <c r="AB41" s="26">
        <f>IFERROR(INDEX(Cost_Components!$V$2:$V$29,MATCH(E41,Cost_Components!$A$2:$A$29,0)),"")</f>
        <v>2050</v>
      </c>
      <c r="AC41" s="26">
        <f>IFERROR(INDEX(Cost_Components!$M$2:$M$29,MATCH(E41,Cost_Components!$A$2:$A$29,0)),"")</f>
        <v>30</v>
      </c>
      <c r="AD41" s="26">
        <f>IFERROR(INDEX(Cost_Components!$N$2:$N$29,MATCH(E41,Cost_Components!$A$2:$A$29,0)),"")</f>
        <v>95</v>
      </c>
      <c r="AE41" s="16" t="str">
        <f>IFERROR(INDEX(Cost_Components!$O$2:$O$29,MATCH(E41,Cost_Components!$A$2:$A$29,0)),"")</f>
        <v>Both</v>
      </c>
      <c r="AF41" s="11">
        <v>183045978.86813101</v>
      </c>
      <c r="AG41" s="11">
        <v>182803771.12938699</v>
      </c>
      <c r="AH41" s="23">
        <f t="shared" si="9"/>
        <v>1</v>
      </c>
      <c r="AI41" s="10">
        <v>311532999.13163</v>
      </c>
      <c r="AJ41" s="29">
        <f t="shared" si="10"/>
        <v>2.2094661446068193</v>
      </c>
      <c r="AK41" s="29">
        <f t="shared" si="11"/>
        <v>4.095398573809149</v>
      </c>
      <c r="AL41" s="29">
        <f t="shared" si="12"/>
        <v>1.8859324292023294</v>
      </c>
      <c r="AM41" s="29">
        <f t="shared" si="13"/>
        <v>1.2842282148019153</v>
      </c>
    </row>
    <row r="42" spans="1:39">
      <c r="A42" t="s">
        <v>204</v>
      </c>
      <c r="B42" s="20">
        <v>2039</v>
      </c>
      <c r="C42" t="s">
        <v>204</v>
      </c>
      <c r="E42" s="22" t="s">
        <v>295</v>
      </c>
      <c r="F42" s="22" t="s">
        <v>296</v>
      </c>
      <c r="G42" s="22" t="s">
        <v>213</v>
      </c>
      <c r="H42" s="22" t="s">
        <v>214</v>
      </c>
      <c r="I42" s="22" t="s">
        <v>115</v>
      </c>
      <c r="J42" s="17">
        <f>IFERROR(INDEX(Cost_Components!$K$2:$K$29,MATCH(E42,Cost_Components!$A$2:$A$29,0)),"")</f>
        <v>0.3</v>
      </c>
      <c r="K42" s="17">
        <f t="shared" si="0"/>
        <v>0.59269230769230763</v>
      </c>
      <c r="L42" s="17">
        <f>IFERROR(INDEX(Cost_Components!$S$2:$S$29,MATCH(E42,Cost_Components!$A$2:$A$29,0)),"")</f>
        <v>0.31</v>
      </c>
      <c r="M42" s="28">
        <f>IFERROR(INDEX(Cost_Components!$L$2:$L$29,MATCH(E42,Cost_Components!$A$2:$A$29,0)),"")</f>
        <v>1</v>
      </c>
      <c r="N42" s="29">
        <f>IFERROR(INDEX(Cost_Components!$P$2:$P$29,MATCH(E42,Cost_Components!$A$2:$A$29,0)),"")</f>
        <v>40.487718809999997</v>
      </c>
      <c r="O42" s="23">
        <f t="shared" si="1"/>
        <v>55544958.391669802</v>
      </c>
      <c r="P42" s="23">
        <f t="shared" si="2"/>
        <v>55449715.636275597</v>
      </c>
      <c r="Q42" s="23">
        <f t="shared" si="3"/>
        <v>695960073.38055587</v>
      </c>
      <c r="R42" s="23">
        <f t="shared" si="4"/>
        <v>1332899007.667805</v>
      </c>
      <c r="S42" s="23">
        <f t="shared" si="5"/>
        <v>636938934.28724909</v>
      </c>
      <c r="T42" s="16">
        <f>IFERROR(INDEX(Cost_Components!$R$2:$R$29,MATCH(E42,Cost_Components!$A$2:$A$29,0)),"")</f>
        <v>1</v>
      </c>
      <c r="U42" s="26">
        <f>IFERROR(INDEX(Cost_Components!$Q$2:$Q$29,MATCH(E42,Cost_Components!$A$2:$A$29,0)),"")</f>
        <v>2023</v>
      </c>
      <c r="V42" s="30">
        <f>1/(1+Calculation_Assumptions!$B$5)^(B42-Calculation_Assumptions!$B$2)</f>
        <v>0.66111780581861923</v>
      </c>
      <c r="W42" s="23">
        <f t="shared" si="6"/>
        <v>460111596.65071833</v>
      </c>
      <c r="X42" s="23">
        <f t="shared" si="7"/>
        <v>881203267.32715416</v>
      </c>
      <c r="Y42" s="23">
        <f t="shared" si="8"/>
        <v>421091670.67643583</v>
      </c>
      <c r="Z42" s="17">
        <f>IFERROR(INDEX(Cost_Components!$T$2:$T$29,MATCH(E42,Cost_Components!$A$2:$A$29,0)),"")</f>
        <v>0.8</v>
      </c>
      <c r="AA42" s="26">
        <f>IFERROR(INDEX(Cost_Components!$U$2:$U$29,MATCH(E42,Cost_Components!$A$2:$A$29,0)),"")</f>
        <v>2025</v>
      </c>
      <c r="AB42" s="26">
        <f>IFERROR(INDEX(Cost_Components!$V$2:$V$29,MATCH(E42,Cost_Components!$A$2:$A$29,0)),"")</f>
        <v>2050</v>
      </c>
      <c r="AC42" s="26">
        <f>IFERROR(INDEX(Cost_Components!$M$2:$M$29,MATCH(E42,Cost_Components!$A$2:$A$29,0)),"")</f>
        <v>30</v>
      </c>
      <c r="AD42" s="26">
        <f>IFERROR(INDEX(Cost_Components!$N$2:$N$29,MATCH(E42,Cost_Components!$A$2:$A$29,0)),"")</f>
        <v>95</v>
      </c>
      <c r="AE42" s="16" t="str">
        <f>IFERROR(INDEX(Cost_Components!$O$2:$O$29,MATCH(E42,Cost_Components!$A$2:$A$29,0)),"")</f>
        <v>Both</v>
      </c>
      <c r="AF42" s="11">
        <v>185149861.30556601</v>
      </c>
      <c r="AG42" s="11">
        <v>184832385.454252</v>
      </c>
      <c r="AH42" s="23">
        <f t="shared" si="9"/>
        <v>1</v>
      </c>
      <c r="AI42" s="10">
        <v>312936391.85847902</v>
      </c>
      <c r="AJ42" s="29">
        <f t="shared" si="10"/>
        <v>2.2239665679257072</v>
      </c>
      <c r="AK42" s="29">
        <f t="shared" si="11"/>
        <v>4.2593288679272217</v>
      </c>
      <c r="AL42" s="29">
        <f t="shared" si="12"/>
        <v>2.0353623000015144</v>
      </c>
      <c r="AM42" s="29">
        <f t="shared" si="13"/>
        <v>1.3456142578229395</v>
      </c>
    </row>
    <row r="43" spans="1:39">
      <c r="A43" t="s">
        <v>204</v>
      </c>
      <c r="B43" s="20">
        <v>2040</v>
      </c>
      <c r="C43" t="s">
        <v>204</v>
      </c>
      <c r="E43" s="22" t="s">
        <v>295</v>
      </c>
      <c r="F43" s="22" t="s">
        <v>296</v>
      </c>
      <c r="G43" s="22" t="s">
        <v>213</v>
      </c>
      <c r="H43" s="22" t="s">
        <v>214</v>
      </c>
      <c r="I43" s="22" t="s">
        <v>115</v>
      </c>
      <c r="J43" s="17">
        <f>IFERROR(INDEX(Cost_Components!$K$2:$K$29,MATCH(E43,Cost_Components!$A$2:$A$29,0)),"")</f>
        <v>0.3</v>
      </c>
      <c r="K43" s="17">
        <f t="shared" si="0"/>
        <v>0.61153846153846159</v>
      </c>
      <c r="L43" s="17">
        <f>IFERROR(INDEX(Cost_Components!$S$2:$S$29,MATCH(E43,Cost_Components!$A$2:$A$29,0)),"")</f>
        <v>0.31</v>
      </c>
      <c r="M43" s="28">
        <f>IFERROR(INDEX(Cost_Components!$L$2:$L$29,MATCH(E43,Cost_Components!$A$2:$A$29,0)),"")</f>
        <v>1</v>
      </c>
      <c r="N43" s="29">
        <f>IFERROR(INDEX(Cost_Components!$P$2:$P$29,MATCH(E43,Cost_Components!$A$2:$A$29,0)),"")</f>
        <v>40.487718809999997</v>
      </c>
      <c r="O43" s="23">
        <f t="shared" si="1"/>
        <v>56181173.607444294</v>
      </c>
      <c r="P43" s="23">
        <f t="shared" si="2"/>
        <v>56062041.331009798</v>
      </c>
      <c r="Q43" s="23">
        <f t="shared" si="3"/>
        <v>703645491.25060201</v>
      </c>
      <c r="R43" s="23">
        <f t="shared" si="4"/>
        <v>1391034469.0384831</v>
      </c>
      <c r="S43" s="23">
        <f t="shared" si="5"/>
        <v>687388977.78788114</v>
      </c>
      <c r="T43" s="16">
        <f>IFERROR(INDEX(Cost_Components!$R$2:$R$29,MATCH(E43,Cost_Components!$A$2:$A$29,0)),"")</f>
        <v>1</v>
      </c>
      <c r="U43" s="26">
        <f>IFERROR(INDEX(Cost_Components!$Q$2:$Q$29,MATCH(E43,Cost_Components!$A$2:$A$29,0)),"")</f>
        <v>2023</v>
      </c>
      <c r="V43" s="30">
        <f>1/(1+Calculation_Assumptions!$B$5)^(B43-Calculation_Assumptions!$B$2)</f>
        <v>0.64186194739671765</v>
      </c>
      <c r="W43" s="23">
        <f t="shared" si="6"/>
        <v>451643265.29103148</v>
      </c>
      <c r="X43" s="23">
        <f t="shared" si="7"/>
        <v>892852093.19299996</v>
      </c>
      <c r="Y43" s="23">
        <f t="shared" si="8"/>
        <v>441208827.90196848</v>
      </c>
      <c r="Z43" s="17">
        <f>IFERROR(INDEX(Cost_Components!$T$2:$T$29,MATCH(E43,Cost_Components!$A$2:$A$29,0)),"")</f>
        <v>0.8</v>
      </c>
      <c r="AA43" s="26">
        <f>IFERROR(INDEX(Cost_Components!$U$2:$U$29,MATCH(E43,Cost_Components!$A$2:$A$29,0)),"")</f>
        <v>2025</v>
      </c>
      <c r="AB43" s="26">
        <f>IFERROR(INDEX(Cost_Components!$V$2:$V$29,MATCH(E43,Cost_Components!$A$2:$A$29,0)),"")</f>
        <v>2050</v>
      </c>
      <c r="AC43" s="26">
        <f>IFERROR(INDEX(Cost_Components!$M$2:$M$29,MATCH(E43,Cost_Components!$A$2:$A$29,0)),"")</f>
        <v>30</v>
      </c>
      <c r="AD43" s="26">
        <f>IFERROR(INDEX(Cost_Components!$N$2:$N$29,MATCH(E43,Cost_Components!$A$2:$A$29,0)),"")</f>
        <v>95</v>
      </c>
      <c r="AE43" s="16" t="str">
        <f>IFERROR(INDEX(Cost_Components!$O$2:$O$29,MATCH(E43,Cost_Components!$A$2:$A$29,0)),"")</f>
        <v>Both</v>
      </c>
      <c r="AF43" s="11">
        <v>187270578.69148099</v>
      </c>
      <c r="AG43" s="11">
        <v>186873471.10336599</v>
      </c>
      <c r="AH43" s="23">
        <f t="shared" si="9"/>
        <v>1</v>
      </c>
      <c r="AI43" s="10">
        <v>314265537.41082901</v>
      </c>
      <c r="AJ43" s="29">
        <f t="shared" si="10"/>
        <v>2.2390157605183076</v>
      </c>
      <c r="AK43" s="29">
        <f t="shared" si="11"/>
        <v>4.4263029299965195</v>
      </c>
      <c r="AL43" s="29">
        <f t="shared" si="12"/>
        <v>2.1872871694782114</v>
      </c>
      <c r="AM43" s="29">
        <f t="shared" si="13"/>
        <v>1.4039364021171392</v>
      </c>
    </row>
    <row r="44" spans="1:39">
      <c r="A44" t="s">
        <v>204</v>
      </c>
      <c r="B44" s="20">
        <v>2041</v>
      </c>
      <c r="C44" t="s">
        <v>204</v>
      </c>
      <c r="E44" s="22" t="s">
        <v>295</v>
      </c>
      <c r="F44" s="22" t="s">
        <v>296</v>
      </c>
      <c r="G44" s="22" t="s">
        <v>213</v>
      </c>
      <c r="H44" s="22" t="s">
        <v>214</v>
      </c>
      <c r="I44" s="22" t="s">
        <v>115</v>
      </c>
      <c r="J44" s="17">
        <f>IFERROR(INDEX(Cost_Components!$K$2:$K$29,MATCH(E44,Cost_Components!$A$2:$A$29,0)),"")</f>
        <v>0.3</v>
      </c>
      <c r="K44" s="17">
        <f t="shared" si="0"/>
        <v>0.63038461538461543</v>
      </c>
      <c r="L44" s="17">
        <f>IFERROR(INDEX(Cost_Components!$S$2:$S$29,MATCH(E44,Cost_Components!$A$2:$A$29,0)),"")</f>
        <v>0.31</v>
      </c>
      <c r="M44" s="28">
        <f>IFERROR(INDEX(Cost_Components!$L$2:$L$29,MATCH(E44,Cost_Components!$A$2:$A$29,0)),"")</f>
        <v>1</v>
      </c>
      <c r="N44" s="29">
        <f>IFERROR(INDEX(Cost_Components!$P$2:$P$29,MATCH(E44,Cost_Components!$A$2:$A$29,0)),"")</f>
        <v>40.487718809999997</v>
      </c>
      <c r="O44" s="23">
        <f t="shared" si="1"/>
        <v>56841686.108312704</v>
      </c>
      <c r="P44" s="23">
        <f t="shared" si="2"/>
        <v>56680320.068484001</v>
      </c>
      <c r="Q44" s="23">
        <f t="shared" si="3"/>
        <v>711405626.90800989</v>
      </c>
      <c r="R44" s="23">
        <f t="shared" si="4"/>
        <v>1450760978.4973781</v>
      </c>
      <c r="S44" s="23">
        <f t="shared" si="5"/>
        <v>739355351.58936822</v>
      </c>
      <c r="T44" s="16">
        <f>IFERROR(INDEX(Cost_Components!$R$2:$R$29,MATCH(E44,Cost_Components!$A$2:$A$29,0)),"")</f>
        <v>1</v>
      </c>
      <c r="U44" s="26">
        <f>IFERROR(INDEX(Cost_Components!$Q$2:$Q$29,MATCH(E44,Cost_Components!$A$2:$A$29,0)),"")</f>
        <v>2023</v>
      </c>
      <c r="V44" s="30">
        <f>1/(1+Calculation_Assumptions!$B$5)^(B44-Calculation_Assumptions!$B$2)</f>
        <v>0.62316693922011435</v>
      </c>
      <c r="W44" s="23">
        <f t="shared" si="6"/>
        <v>443324467.06423116</v>
      </c>
      <c r="X44" s="23">
        <f t="shared" si="7"/>
        <v>904066278.51018929</v>
      </c>
      <c r="Y44" s="23">
        <f t="shared" si="8"/>
        <v>460741811.44595808</v>
      </c>
      <c r="Z44" s="17">
        <f>IFERROR(INDEX(Cost_Components!$T$2:$T$29,MATCH(E44,Cost_Components!$A$2:$A$29,0)),"")</f>
        <v>0.8</v>
      </c>
      <c r="AA44" s="26">
        <f>IFERROR(INDEX(Cost_Components!$U$2:$U$29,MATCH(E44,Cost_Components!$A$2:$A$29,0)),"")</f>
        <v>2025</v>
      </c>
      <c r="AB44" s="26">
        <f>IFERROR(INDEX(Cost_Components!$V$2:$V$29,MATCH(E44,Cost_Components!$A$2:$A$29,0)),"")</f>
        <v>2050</v>
      </c>
      <c r="AC44" s="26">
        <f>IFERROR(INDEX(Cost_Components!$M$2:$M$29,MATCH(E44,Cost_Components!$A$2:$A$29,0)),"")</f>
        <v>30</v>
      </c>
      <c r="AD44" s="26">
        <f>IFERROR(INDEX(Cost_Components!$N$2:$N$29,MATCH(E44,Cost_Components!$A$2:$A$29,0)),"")</f>
        <v>95</v>
      </c>
      <c r="AE44" s="16" t="str">
        <f>IFERROR(INDEX(Cost_Components!$O$2:$O$29,MATCH(E44,Cost_Components!$A$2:$A$29,0)),"")</f>
        <v>Both</v>
      </c>
      <c r="AF44" s="11">
        <v>189472287.02770901</v>
      </c>
      <c r="AG44" s="11">
        <v>188934400.22828001</v>
      </c>
      <c r="AH44" s="23">
        <f t="shared" si="9"/>
        <v>1</v>
      </c>
      <c r="AI44" s="10">
        <v>315525215.31254798</v>
      </c>
      <c r="AJ44" s="29">
        <f t="shared" si="10"/>
        <v>2.2546712350812181</v>
      </c>
      <c r="AK44" s="29">
        <f t="shared" si="11"/>
        <v>4.5979240583365302</v>
      </c>
      <c r="AL44" s="29">
        <f t="shared" si="12"/>
        <v>2.343252823255312</v>
      </c>
      <c r="AM44" s="29">
        <f t="shared" si="13"/>
        <v>1.4602376896869043</v>
      </c>
    </row>
    <row r="45" spans="1:39">
      <c r="A45" t="s">
        <v>204</v>
      </c>
      <c r="B45" s="20">
        <v>2042</v>
      </c>
      <c r="C45" t="s">
        <v>204</v>
      </c>
      <c r="E45" s="22" t="s">
        <v>295</v>
      </c>
      <c r="F45" s="22" t="s">
        <v>296</v>
      </c>
      <c r="G45" s="22" t="s">
        <v>213</v>
      </c>
      <c r="H45" s="22" t="s">
        <v>214</v>
      </c>
      <c r="I45" s="22" t="s">
        <v>115</v>
      </c>
      <c r="J45" s="17">
        <f>IFERROR(INDEX(Cost_Components!$K$2:$K$29,MATCH(E45,Cost_Components!$A$2:$A$29,0)),"")</f>
        <v>0.3</v>
      </c>
      <c r="K45" s="17">
        <f t="shared" si="0"/>
        <v>0.64923076923076928</v>
      </c>
      <c r="L45" s="17">
        <f>IFERROR(INDEX(Cost_Components!$S$2:$S$29,MATCH(E45,Cost_Components!$A$2:$A$29,0)),"")</f>
        <v>0.31</v>
      </c>
      <c r="M45" s="28">
        <f>IFERROR(INDEX(Cost_Components!$L$2:$L$29,MATCH(E45,Cost_Components!$A$2:$A$29,0)),"")</f>
        <v>1</v>
      </c>
      <c r="N45" s="29">
        <f>IFERROR(INDEX(Cost_Components!$P$2:$P$29,MATCH(E45,Cost_Components!$A$2:$A$29,0)),"")</f>
        <v>40.487718809999997</v>
      </c>
      <c r="O45" s="23">
        <f t="shared" si="1"/>
        <v>57494765.189992793</v>
      </c>
      <c r="P45" s="23">
        <f t="shared" si="2"/>
        <v>57306148.471395597</v>
      </c>
      <c r="Q45" s="23">
        <f t="shared" si="3"/>
        <v>719260519.87213266</v>
      </c>
      <c r="R45" s="23">
        <f t="shared" si="4"/>
        <v>1511300086.0262594</v>
      </c>
      <c r="S45" s="23">
        <f t="shared" si="5"/>
        <v>792039566.15412676</v>
      </c>
      <c r="T45" s="16">
        <f>IFERROR(INDEX(Cost_Components!$R$2:$R$29,MATCH(E45,Cost_Components!$A$2:$A$29,0)),"")</f>
        <v>1</v>
      </c>
      <c r="U45" s="26">
        <f>IFERROR(INDEX(Cost_Components!$Q$2:$Q$29,MATCH(E45,Cost_Components!$A$2:$A$29,0)),"")</f>
        <v>2023</v>
      </c>
      <c r="V45" s="30">
        <f>1/(1+Calculation_Assumptions!$B$5)^(B45-Calculation_Assumptions!$B$2)</f>
        <v>0.60501644584477121</v>
      </c>
      <c r="W45" s="23">
        <f t="shared" si="6"/>
        <v>435164443.36950016</v>
      </c>
      <c r="X45" s="23">
        <f t="shared" si="7"/>
        <v>914361406.65250444</v>
      </c>
      <c r="Y45" s="23">
        <f t="shared" si="8"/>
        <v>479196963.28300434</v>
      </c>
      <c r="Z45" s="17">
        <f>IFERROR(INDEX(Cost_Components!$T$2:$T$29,MATCH(E45,Cost_Components!$A$2:$A$29,0)),"")</f>
        <v>0.8</v>
      </c>
      <c r="AA45" s="26">
        <f>IFERROR(INDEX(Cost_Components!$U$2:$U$29,MATCH(E45,Cost_Components!$A$2:$A$29,0)),"")</f>
        <v>2025</v>
      </c>
      <c r="AB45" s="26">
        <f>IFERROR(INDEX(Cost_Components!$V$2:$V$29,MATCH(E45,Cost_Components!$A$2:$A$29,0)),"")</f>
        <v>2050</v>
      </c>
      <c r="AC45" s="26">
        <f>IFERROR(INDEX(Cost_Components!$M$2:$M$29,MATCH(E45,Cost_Components!$A$2:$A$29,0)),"")</f>
        <v>30</v>
      </c>
      <c r="AD45" s="26">
        <f>IFERROR(INDEX(Cost_Components!$N$2:$N$29,MATCH(E45,Cost_Components!$A$2:$A$29,0)),"")</f>
        <v>95</v>
      </c>
      <c r="AE45" s="16" t="str">
        <f>IFERROR(INDEX(Cost_Components!$O$2:$O$29,MATCH(E45,Cost_Components!$A$2:$A$29,0)),"")</f>
        <v>Both</v>
      </c>
      <c r="AF45" s="11">
        <v>191649217.29997599</v>
      </c>
      <c r="AG45" s="11">
        <v>191020494.904652</v>
      </c>
      <c r="AH45" s="23">
        <f t="shared" si="9"/>
        <v>1</v>
      </c>
      <c r="AI45" s="10">
        <v>316707694.211882</v>
      </c>
      <c r="AJ45" s="29">
        <f t="shared" si="10"/>
        <v>2.2710547707468609</v>
      </c>
      <c r="AK45" s="29">
        <f t="shared" si="11"/>
        <v>4.7719083358144685</v>
      </c>
      <c r="AL45" s="29">
        <f t="shared" si="12"/>
        <v>2.5008535650676076</v>
      </c>
      <c r="AM45" s="29">
        <f t="shared" si="13"/>
        <v>1.5130575355154292</v>
      </c>
    </row>
    <row r="46" spans="1:39">
      <c r="A46" t="s">
        <v>204</v>
      </c>
      <c r="B46" s="20">
        <v>2043</v>
      </c>
      <c r="C46" t="s">
        <v>204</v>
      </c>
      <c r="E46" s="22" t="s">
        <v>295</v>
      </c>
      <c r="F46" s="22" t="s">
        <v>296</v>
      </c>
      <c r="G46" s="22" t="s">
        <v>213</v>
      </c>
      <c r="H46" s="22" t="s">
        <v>214</v>
      </c>
      <c r="I46" s="22" t="s">
        <v>115</v>
      </c>
      <c r="J46" s="17">
        <f>IFERROR(INDEX(Cost_Components!$K$2:$K$29,MATCH(E46,Cost_Components!$A$2:$A$29,0)),"")</f>
        <v>0.3</v>
      </c>
      <c r="K46" s="17">
        <f t="shared" si="0"/>
        <v>0.66807692307692301</v>
      </c>
      <c r="L46" s="17">
        <f>IFERROR(INDEX(Cost_Components!$S$2:$S$29,MATCH(E46,Cost_Components!$A$2:$A$29,0)),"")</f>
        <v>0.31</v>
      </c>
      <c r="M46" s="28">
        <f>IFERROR(INDEX(Cost_Components!$L$2:$L$29,MATCH(E46,Cost_Components!$A$2:$A$29,0)),"")</f>
        <v>1</v>
      </c>
      <c r="N46" s="29">
        <f>IFERROR(INDEX(Cost_Components!$P$2:$P$29,MATCH(E46,Cost_Components!$A$2:$A$29,0)),"")</f>
        <v>40.487718809999997</v>
      </c>
      <c r="O46" s="23">
        <f t="shared" si="1"/>
        <v>58080430.469669998</v>
      </c>
      <c r="P46" s="23">
        <f t="shared" si="2"/>
        <v>57880861.980128393</v>
      </c>
      <c r="Q46" s="23">
        <f t="shared" si="3"/>
        <v>726473859.94287598</v>
      </c>
      <c r="R46" s="23">
        <f t="shared" si="4"/>
        <v>1571012371.6733515</v>
      </c>
      <c r="S46" s="23">
        <f t="shared" si="5"/>
        <v>844538511.73047554</v>
      </c>
      <c r="T46" s="16">
        <f>IFERROR(INDEX(Cost_Components!$R$2:$R$29,MATCH(E46,Cost_Components!$A$2:$A$29,0)),"")</f>
        <v>1</v>
      </c>
      <c r="U46" s="26">
        <f>IFERROR(INDEX(Cost_Components!$Q$2:$Q$29,MATCH(E46,Cost_Components!$A$2:$A$29,0)),"")</f>
        <v>2023</v>
      </c>
      <c r="V46" s="30">
        <f>1/(1+Calculation_Assumptions!$B$5)^(B46-Calculation_Assumptions!$B$2)</f>
        <v>0.5873946076162827</v>
      </c>
      <c r="W46" s="23">
        <f t="shared" si="6"/>
        <v>426726827.90463197</v>
      </c>
      <c r="X46" s="23">
        <f t="shared" si="7"/>
        <v>922804195.61939406</v>
      </c>
      <c r="Y46" s="23">
        <f t="shared" si="8"/>
        <v>496077367.71476203</v>
      </c>
      <c r="Z46" s="17">
        <f>IFERROR(INDEX(Cost_Components!$T$2:$T$29,MATCH(E46,Cost_Components!$A$2:$A$29,0)),"")</f>
        <v>0.8</v>
      </c>
      <c r="AA46" s="26">
        <f>IFERROR(INDEX(Cost_Components!$U$2:$U$29,MATCH(E46,Cost_Components!$A$2:$A$29,0)),"")</f>
        <v>2025</v>
      </c>
      <c r="AB46" s="26">
        <f>IFERROR(INDEX(Cost_Components!$V$2:$V$29,MATCH(E46,Cost_Components!$A$2:$A$29,0)),"")</f>
        <v>2050</v>
      </c>
      <c r="AC46" s="26">
        <f>IFERROR(INDEX(Cost_Components!$M$2:$M$29,MATCH(E46,Cost_Components!$A$2:$A$29,0)),"")</f>
        <v>30</v>
      </c>
      <c r="AD46" s="26">
        <f>IFERROR(INDEX(Cost_Components!$N$2:$N$29,MATCH(E46,Cost_Components!$A$2:$A$29,0)),"")</f>
        <v>95</v>
      </c>
      <c r="AE46" s="16" t="str">
        <f>IFERROR(INDEX(Cost_Components!$O$2:$O$29,MATCH(E46,Cost_Components!$A$2:$A$29,0)),"")</f>
        <v>Both</v>
      </c>
      <c r="AF46" s="11">
        <v>193601434.8989</v>
      </c>
      <c r="AG46" s="11">
        <v>192936206.60042799</v>
      </c>
      <c r="AH46" s="23">
        <f t="shared" si="9"/>
        <v>1</v>
      </c>
      <c r="AI46" s="10">
        <v>317814114.06715202</v>
      </c>
      <c r="AJ46" s="29">
        <f t="shared" si="10"/>
        <v>2.2858451773774178</v>
      </c>
      <c r="AK46" s="29">
        <f t="shared" si="11"/>
        <v>4.9431799977939521</v>
      </c>
      <c r="AL46" s="29">
        <f t="shared" si="12"/>
        <v>2.6573348204165348</v>
      </c>
      <c r="AM46" s="29">
        <f t="shared" si="13"/>
        <v>1.5609041441436555</v>
      </c>
    </row>
    <row r="47" spans="1:39">
      <c r="A47" t="s">
        <v>204</v>
      </c>
      <c r="B47" s="20">
        <v>2044</v>
      </c>
      <c r="C47" t="s">
        <v>204</v>
      </c>
      <c r="E47" s="22" t="s">
        <v>295</v>
      </c>
      <c r="F47" s="22" t="s">
        <v>296</v>
      </c>
      <c r="G47" s="22" t="s">
        <v>213</v>
      </c>
      <c r="H47" s="22" t="s">
        <v>214</v>
      </c>
      <c r="I47" s="22" t="s">
        <v>115</v>
      </c>
      <c r="J47" s="17">
        <f>IFERROR(INDEX(Cost_Components!$K$2:$K$29,MATCH(E47,Cost_Components!$A$2:$A$29,0)),"")</f>
        <v>0.3</v>
      </c>
      <c r="K47" s="17">
        <f t="shared" si="0"/>
        <v>0.68692307692307697</v>
      </c>
      <c r="L47" s="17">
        <f>IFERROR(INDEX(Cost_Components!$S$2:$S$29,MATCH(E47,Cost_Components!$A$2:$A$29,0)),"")</f>
        <v>0.31</v>
      </c>
      <c r="M47" s="28">
        <f>IFERROR(INDEX(Cost_Components!$L$2:$L$29,MATCH(E47,Cost_Components!$A$2:$A$29,0)),"")</f>
        <v>1</v>
      </c>
      <c r="N47" s="29">
        <f>IFERROR(INDEX(Cost_Components!$P$2:$P$29,MATCH(E47,Cost_Components!$A$2:$A$29,0)),"")</f>
        <v>40.487718809999997</v>
      </c>
      <c r="O47" s="23">
        <f t="shared" si="1"/>
        <v>58647660.888849296</v>
      </c>
      <c r="P47" s="23">
        <f t="shared" si="2"/>
        <v>58422251.959964998</v>
      </c>
      <c r="Q47" s="23">
        <f t="shared" si="3"/>
        <v>733268949.97663045</v>
      </c>
      <c r="R47" s="23">
        <f t="shared" si="4"/>
        <v>1631105717.3986499</v>
      </c>
      <c r="S47" s="23">
        <f t="shared" si="5"/>
        <v>897836767.42201948</v>
      </c>
      <c r="T47" s="16">
        <f>IFERROR(INDEX(Cost_Components!$R$2:$R$29,MATCH(E47,Cost_Components!$A$2:$A$29,0)),"")</f>
        <v>1</v>
      </c>
      <c r="U47" s="26">
        <f>IFERROR(INDEX(Cost_Components!$Q$2:$Q$29,MATCH(E47,Cost_Components!$A$2:$A$29,0)),"")</f>
        <v>2023</v>
      </c>
      <c r="V47" s="30">
        <f>1/(1+Calculation_Assumptions!$B$5)^(B47-Calculation_Assumptions!$B$2)</f>
        <v>0.57028602681192497</v>
      </c>
      <c r="W47" s="23">
        <f t="shared" si="6"/>
        <v>418173036.06672472</v>
      </c>
      <c r="X47" s="23">
        <f t="shared" si="7"/>
        <v>930196798.88549054</v>
      </c>
      <c r="Y47" s="23">
        <f t="shared" si="8"/>
        <v>512023762.81876582</v>
      </c>
      <c r="Z47" s="17">
        <f>IFERROR(INDEX(Cost_Components!$T$2:$T$29,MATCH(E47,Cost_Components!$A$2:$A$29,0)),"")</f>
        <v>0.8</v>
      </c>
      <c r="AA47" s="26">
        <f>IFERROR(INDEX(Cost_Components!$U$2:$U$29,MATCH(E47,Cost_Components!$A$2:$A$29,0)),"")</f>
        <v>2025</v>
      </c>
      <c r="AB47" s="26">
        <f>IFERROR(INDEX(Cost_Components!$V$2:$V$29,MATCH(E47,Cost_Components!$A$2:$A$29,0)),"")</f>
        <v>2050</v>
      </c>
      <c r="AC47" s="26">
        <f>IFERROR(INDEX(Cost_Components!$M$2:$M$29,MATCH(E47,Cost_Components!$A$2:$A$29,0)),"")</f>
        <v>30</v>
      </c>
      <c r="AD47" s="26">
        <f>IFERROR(INDEX(Cost_Components!$N$2:$N$29,MATCH(E47,Cost_Components!$A$2:$A$29,0)),"")</f>
        <v>95</v>
      </c>
      <c r="AE47" s="16" t="str">
        <f>IFERROR(INDEX(Cost_Components!$O$2:$O$29,MATCH(E47,Cost_Components!$A$2:$A$29,0)),"")</f>
        <v>Both</v>
      </c>
      <c r="AF47" s="11">
        <v>195492202.96283099</v>
      </c>
      <c r="AG47" s="11">
        <v>194740839.86655</v>
      </c>
      <c r="AH47" s="23">
        <f t="shared" si="9"/>
        <v>1</v>
      </c>
      <c r="AI47" s="10">
        <v>318840890.73215598</v>
      </c>
      <c r="AJ47" s="29">
        <f t="shared" si="10"/>
        <v>2.2997958269807275</v>
      </c>
      <c r="AK47" s="29">
        <f t="shared" si="11"/>
        <v>5.1157356688257067</v>
      </c>
      <c r="AL47" s="29">
        <f t="shared" si="12"/>
        <v>2.8159398418449788</v>
      </c>
      <c r="AM47" s="29">
        <f t="shared" si="13"/>
        <v>1.6058911441471733</v>
      </c>
    </row>
    <row r="48" spans="1:39">
      <c r="A48" t="s">
        <v>204</v>
      </c>
      <c r="B48" s="20">
        <v>2045</v>
      </c>
      <c r="C48" t="s">
        <v>204</v>
      </c>
      <c r="E48" s="22" t="s">
        <v>295</v>
      </c>
      <c r="F48" s="22" t="s">
        <v>296</v>
      </c>
      <c r="G48" s="22" t="s">
        <v>213</v>
      </c>
      <c r="H48" s="22" t="s">
        <v>214</v>
      </c>
      <c r="I48" s="22" t="s">
        <v>115</v>
      </c>
      <c r="J48" s="17">
        <f>IFERROR(INDEX(Cost_Components!$K$2:$K$29,MATCH(E48,Cost_Components!$A$2:$A$29,0)),"")</f>
        <v>0.3</v>
      </c>
      <c r="K48" s="17">
        <f t="shared" si="0"/>
        <v>0.70576923076923082</v>
      </c>
      <c r="L48" s="17">
        <f>IFERROR(INDEX(Cost_Components!$S$2:$S$29,MATCH(E48,Cost_Components!$A$2:$A$29,0)),"")</f>
        <v>0.31</v>
      </c>
      <c r="M48" s="28">
        <f>IFERROR(INDEX(Cost_Components!$L$2:$L$29,MATCH(E48,Cost_Components!$A$2:$A$29,0)),"")</f>
        <v>1</v>
      </c>
      <c r="N48" s="29">
        <f>IFERROR(INDEX(Cost_Components!$P$2:$P$29,MATCH(E48,Cost_Components!$A$2:$A$29,0)),"")</f>
        <v>40.487718809999997</v>
      </c>
      <c r="O48" s="23">
        <f t="shared" si="1"/>
        <v>59179773.597913496</v>
      </c>
      <c r="P48" s="23">
        <f t="shared" si="2"/>
        <v>58924469.719349399</v>
      </c>
      <c r="Q48" s="23">
        <f t="shared" si="3"/>
        <v>739572381.91786718</v>
      </c>
      <c r="R48" s="23">
        <f t="shared" si="4"/>
        <v>1691061211.520278</v>
      </c>
      <c r="S48" s="23">
        <f t="shared" si="5"/>
        <v>951488829.60241079</v>
      </c>
      <c r="T48" s="16">
        <f>IFERROR(INDEX(Cost_Components!$R$2:$R$29,MATCH(E48,Cost_Components!$A$2:$A$29,0)),"")</f>
        <v>1</v>
      </c>
      <c r="U48" s="26">
        <f>IFERROR(INDEX(Cost_Components!$Q$2:$Q$29,MATCH(E48,Cost_Components!$A$2:$A$29,0)),"")</f>
        <v>2023</v>
      </c>
      <c r="V48" s="30">
        <f>1/(1+Calculation_Assumptions!$B$5)^(B48-Calculation_Assumptions!$B$2)</f>
        <v>0.55367575418633497</v>
      </c>
      <c r="W48" s="23">
        <f t="shared" si="6"/>
        <v>409483296.33375925</v>
      </c>
      <c r="X48" s="23">
        <f t="shared" si="7"/>
        <v>936299591.66374719</v>
      </c>
      <c r="Y48" s="23">
        <f t="shared" si="8"/>
        <v>526816295.32998794</v>
      </c>
      <c r="Z48" s="17">
        <f>IFERROR(INDEX(Cost_Components!$T$2:$T$29,MATCH(E48,Cost_Components!$A$2:$A$29,0)),"")</f>
        <v>0.8</v>
      </c>
      <c r="AA48" s="26">
        <f>IFERROR(INDEX(Cost_Components!$U$2:$U$29,MATCH(E48,Cost_Components!$A$2:$A$29,0)),"")</f>
        <v>2025</v>
      </c>
      <c r="AB48" s="26">
        <f>IFERROR(INDEX(Cost_Components!$V$2:$V$29,MATCH(E48,Cost_Components!$A$2:$A$29,0)),"")</f>
        <v>2050</v>
      </c>
      <c r="AC48" s="26">
        <f>IFERROR(INDEX(Cost_Components!$M$2:$M$29,MATCH(E48,Cost_Components!$A$2:$A$29,0)),"")</f>
        <v>30</v>
      </c>
      <c r="AD48" s="26">
        <f>IFERROR(INDEX(Cost_Components!$N$2:$N$29,MATCH(E48,Cost_Components!$A$2:$A$29,0)),"")</f>
        <v>95</v>
      </c>
      <c r="AE48" s="16" t="str">
        <f>IFERROR(INDEX(Cost_Components!$O$2:$O$29,MATCH(E48,Cost_Components!$A$2:$A$29,0)),"")</f>
        <v>Both</v>
      </c>
      <c r="AF48" s="11">
        <v>197265911.993045</v>
      </c>
      <c r="AG48" s="11">
        <v>196414899.06449801</v>
      </c>
      <c r="AH48" s="23">
        <f t="shared" si="9"/>
        <v>1</v>
      </c>
      <c r="AI48" s="10">
        <v>319784682.33108002</v>
      </c>
      <c r="AJ48" s="29">
        <f t="shared" si="10"/>
        <v>2.3127198480137703</v>
      </c>
      <c r="AK48" s="29">
        <f t="shared" si="11"/>
        <v>5.2881244942479313</v>
      </c>
      <c r="AL48" s="29">
        <f t="shared" si="12"/>
        <v>2.9754046462341615</v>
      </c>
      <c r="AM48" s="29">
        <f t="shared" si="13"/>
        <v>1.6474094115132245</v>
      </c>
    </row>
    <row r="49" spans="1:39">
      <c r="A49" t="s">
        <v>204</v>
      </c>
      <c r="B49" s="20">
        <v>2046</v>
      </c>
      <c r="C49" t="s">
        <v>204</v>
      </c>
      <c r="E49" s="22" t="s">
        <v>295</v>
      </c>
      <c r="F49" s="22" t="s">
        <v>296</v>
      </c>
      <c r="G49" s="22" t="s">
        <v>213</v>
      </c>
      <c r="H49" s="22" t="s">
        <v>214</v>
      </c>
      <c r="I49" s="22" t="s">
        <v>115</v>
      </c>
      <c r="J49" s="17">
        <f>IFERROR(INDEX(Cost_Components!$K$2:$K$29,MATCH(E49,Cost_Components!$A$2:$A$29,0)),"")</f>
        <v>0.3</v>
      </c>
      <c r="K49" s="17">
        <f t="shared" si="0"/>
        <v>0.72461538461538466</v>
      </c>
      <c r="L49" s="17">
        <f>IFERROR(INDEX(Cost_Components!$S$2:$S$29,MATCH(E49,Cost_Components!$A$2:$A$29,0)),"")</f>
        <v>0.31</v>
      </c>
      <c r="M49" s="28">
        <f>IFERROR(INDEX(Cost_Components!$L$2:$L$29,MATCH(E49,Cost_Components!$A$2:$A$29,0)),"")</f>
        <v>1</v>
      </c>
      <c r="N49" s="29">
        <f>IFERROR(INDEX(Cost_Components!$P$2:$P$29,MATCH(E49,Cost_Components!$A$2:$A$29,0)),"")</f>
        <v>40.487718809999997</v>
      </c>
      <c r="O49" s="23">
        <f t="shared" si="1"/>
        <v>59681906.572645202</v>
      </c>
      <c r="P49" s="23">
        <f t="shared" si="2"/>
        <v>59394920.743721999</v>
      </c>
      <c r="Q49" s="23">
        <f t="shared" si="3"/>
        <v>745477103.44235623</v>
      </c>
      <c r="R49" s="23">
        <f t="shared" si="4"/>
        <v>1750949203.6762989</v>
      </c>
      <c r="S49" s="23">
        <f t="shared" si="5"/>
        <v>1005472100.2339426</v>
      </c>
      <c r="T49" s="16">
        <f>IFERROR(INDEX(Cost_Components!$R$2:$R$29,MATCH(E49,Cost_Components!$A$2:$A$29,0)),"")</f>
        <v>1</v>
      </c>
      <c r="U49" s="26">
        <f>IFERROR(INDEX(Cost_Components!$Q$2:$Q$29,MATCH(E49,Cost_Components!$A$2:$A$29,0)),"")</f>
        <v>2023</v>
      </c>
      <c r="V49" s="30">
        <f>1/(1+Calculation_Assumptions!$B$5)^(B49-Calculation_Assumptions!$B$2)</f>
        <v>0.5375492759090631</v>
      </c>
      <c r="W49" s="23">
        <f t="shared" si="6"/>
        <v>400730677.16222429</v>
      </c>
      <c r="X49" s="23">
        <f t="shared" si="7"/>
        <v>941221476.58974504</v>
      </c>
      <c r="Y49" s="23">
        <f t="shared" si="8"/>
        <v>540490799.42752075</v>
      </c>
      <c r="Z49" s="17">
        <f>IFERROR(INDEX(Cost_Components!$T$2:$T$29,MATCH(E49,Cost_Components!$A$2:$A$29,0)),"")</f>
        <v>0.8</v>
      </c>
      <c r="AA49" s="26">
        <f>IFERROR(INDEX(Cost_Components!$U$2:$U$29,MATCH(E49,Cost_Components!$A$2:$A$29,0)),"")</f>
        <v>2025</v>
      </c>
      <c r="AB49" s="26">
        <f>IFERROR(INDEX(Cost_Components!$V$2:$V$29,MATCH(E49,Cost_Components!$A$2:$A$29,0)),"")</f>
        <v>2050</v>
      </c>
      <c r="AC49" s="26">
        <f>IFERROR(INDEX(Cost_Components!$M$2:$M$29,MATCH(E49,Cost_Components!$A$2:$A$29,0)),"")</f>
        <v>30</v>
      </c>
      <c r="AD49" s="26">
        <f>IFERROR(INDEX(Cost_Components!$N$2:$N$29,MATCH(E49,Cost_Components!$A$2:$A$29,0)),"")</f>
        <v>95</v>
      </c>
      <c r="AE49" s="16" t="str">
        <f>IFERROR(INDEX(Cost_Components!$O$2:$O$29,MATCH(E49,Cost_Components!$A$2:$A$29,0)),"")</f>
        <v>Both</v>
      </c>
      <c r="AF49" s="11">
        <v>198939688.57548401</v>
      </c>
      <c r="AG49" s="11">
        <v>197983069.14574</v>
      </c>
      <c r="AH49" s="23">
        <f t="shared" si="9"/>
        <v>1</v>
      </c>
      <c r="AI49" s="10">
        <v>320645615.981408</v>
      </c>
      <c r="AJ49" s="29">
        <f t="shared" si="10"/>
        <v>2.3249252953627821</v>
      </c>
      <c r="AK49" s="29">
        <f t="shared" si="11"/>
        <v>5.4606990284807893</v>
      </c>
      <c r="AL49" s="29">
        <f t="shared" si="12"/>
        <v>3.1357737331180071</v>
      </c>
      <c r="AM49" s="29">
        <f t="shared" si="13"/>
        <v>1.6856328996522443</v>
      </c>
    </row>
    <row r="50" spans="1:39">
      <c r="A50" t="s">
        <v>204</v>
      </c>
      <c r="B50" s="20">
        <v>2047</v>
      </c>
      <c r="C50" t="s">
        <v>204</v>
      </c>
      <c r="E50" s="22" t="s">
        <v>295</v>
      </c>
      <c r="F50" s="22" t="s">
        <v>296</v>
      </c>
      <c r="G50" s="22" t="s">
        <v>213</v>
      </c>
      <c r="H50" s="22" t="s">
        <v>214</v>
      </c>
      <c r="I50" s="22" t="s">
        <v>115</v>
      </c>
      <c r="J50" s="17">
        <f>IFERROR(INDEX(Cost_Components!$K$2:$K$29,MATCH(E50,Cost_Components!$A$2:$A$29,0)),"")</f>
        <v>0.3</v>
      </c>
      <c r="K50" s="17">
        <f t="shared" si="0"/>
        <v>0.74346153846153851</v>
      </c>
      <c r="L50" s="17">
        <f>IFERROR(INDEX(Cost_Components!$S$2:$S$29,MATCH(E50,Cost_Components!$A$2:$A$29,0)),"")</f>
        <v>0.31</v>
      </c>
      <c r="M50" s="28">
        <f>IFERROR(INDEX(Cost_Components!$L$2:$L$29,MATCH(E50,Cost_Components!$A$2:$A$29,0)),"")</f>
        <v>1</v>
      </c>
      <c r="N50" s="29">
        <f>IFERROR(INDEX(Cost_Components!$P$2:$P$29,MATCH(E50,Cost_Components!$A$2:$A$29,0)),"")</f>
        <v>40.487718809999997</v>
      </c>
      <c r="O50" s="23">
        <f t="shared" si="1"/>
        <v>60089941.332348898</v>
      </c>
      <c r="P50" s="23">
        <f t="shared" si="2"/>
        <v>59769502.960163705</v>
      </c>
      <c r="Q50" s="23">
        <f t="shared" si="3"/>
        <v>750178557.07201684</v>
      </c>
      <c r="R50" s="23">
        <f t="shared" si="4"/>
        <v>1808771032.5126348</v>
      </c>
      <c r="S50" s="23">
        <f t="shared" si="5"/>
        <v>1058592475.4406179</v>
      </c>
      <c r="T50" s="16">
        <f>IFERROR(INDEX(Cost_Components!$R$2:$R$29,MATCH(E50,Cost_Components!$A$2:$A$29,0)),"")</f>
        <v>1</v>
      </c>
      <c r="U50" s="26">
        <f>IFERROR(INDEX(Cost_Components!$Q$2:$Q$29,MATCH(E50,Cost_Components!$A$2:$A$29,0)),"")</f>
        <v>2023</v>
      </c>
      <c r="V50" s="30">
        <f>1/(1+Calculation_Assumptions!$B$5)^(B50-Calculation_Assumptions!$B$2)</f>
        <v>0.52189250088258554</v>
      </c>
      <c r="W50" s="23">
        <f t="shared" si="6"/>
        <v>391512563.25880432</v>
      </c>
      <c r="X50" s="23">
        <f t="shared" si="7"/>
        <v>943984037.68199539</v>
      </c>
      <c r="Y50" s="23">
        <f t="shared" si="8"/>
        <v>552471474.42319107</v>
      </c>
      <c r="Z50" s="17">
        <f>IFERROR(INDEX(Cost_Components!$T$2:$T$29,MATCH(E50,Cost_Components!$A$2:$A$29,0)),"")</f>
        <v>0.8</v>
      </c>
      <c r="AA50" s="26">
        <f>IFERROR(INDEX(Cost_Components!$U$2:$U$29,MATCH(E50,Cost_Components!$A$2:$A$29,0)),"")</f>
        <v>2025</v>
      </c>
      <c r="AB50" s="26">
        <f>IFERROR(INDEX(Cost_Components!$V$2:$V$29,MATCH(E50,Cost_Components!$A$2:$A$29,0)),"")</f>
        <v>2050</v>
      </c>
      <c r="AC50" s="26">
        <f>IFERROR(INDEX(Cost_Components!$M$2:$M$29,MATCH(E50,Cost_Components!$A$2:$A$29,0)),"")</f>
        <v>30</v>
      </c>
      <c r="AD50" s="26">
        <f>IFERROR(INDEX(Cost_Components!$N$2:$N$29,MATCH(E50,Cost_Components!$A$2:$A$29,0)),"")</f>
        <v>95</v>
      </c>
      <c r="AE50" s="16" t="str">
        <f>IFERROR(INDEX(Cost_Components!$O$2:$O$29,MATCH(E50,Cost_Components!$A$2:$A$29,0)),"")</f>
        <v>Both</v>
      </c>
      <c r="AF50" s="11">
        <v>200299804.441163</v>
      </c>
      <c r="AG50" s="11">
        <v>199231676.53387901</v>
      </c>
      <c r="AH50" s="23">
        <f t="shared" si="9"/>
        <v>1</v>
      </c>
      <c r="AI50" s="10">
        <v>321429520.52287501</v>
      </c>
      <c r="AJ50" s="29">
        <f t="shared" si="10"/>
        <v>2.3338819528825114</v>
      </c>
      <c r="AK50" s="29">
        <f t="shared" si="11"/>
        <v>5.6272710408498741</v>
      </c>
      <c r="AL50" s="29">
        <f t="shared" si="12"/>
        <v>3.2933890879673622</v>
      </c>
      <c r="AM50" s="29">
        <f t="shared" si="13"/>
        <v>1.7187950674987043</v>
      </c>
    </row>
    <row r="51" spans="1:39">
      <c r="A51" t="s">
        <v>204</v>
      </c>
      <c r="B51" s="20">
        <v>2048</v>
      </c>
      <c r="C51" t="s">
        <v>204</v>
      </c>
      <c r="E51" s="22" t="s">
        <v>295</v>
      </c>
      <c r="F51" s="22" t="s">
        <v>296</v>
      </c>
      <c r="G51" s="22" t="s">
        <v>213</v>
      </c>
      <c r="H51" s="22" t="s">
        <v>214</v>
      </c>
      <c r="I51" s="22" t="s">
        <v>115</v>
      </c>
      <c r="J51" s="17">
        <f>IFERROR(INDEX(Cost_Components!$K$2:$K$29,MATCH(E51,Cost_Components!$A$2:$A$29,0)),"")</f>
        <v>0.3</v>
      </c>
      <c r="K51" s="17">
        <f t="shared" si="0"/>
        <v>0.76230769230769235</v>
      </c>
      <c r="L51" s="17">
        <f>IFERROR(INDEX(Cost_Components!$S$2:$S$29,MATCH(E51,Cost_Components!$A$2:$A$29,0)),"")</f>
        <v>0.31</v>
      </c>
      <c r="M51" s="28">
        <f>IFERROR(INDEX(Cost_Components!$L$2:$L$29,MATCH(E51,Cost_Components!$A$2:$A$29,0)),"")</f>
        <v>1</v>
      </c>
      <c r="N51" s="29">
        <f>IFERROR(INDEX(Cost_Components!$P$2:$P$29,MATCH(E51,Cost_Components!$A$2:$A$29,0)),"")</f>
        <v>40.487718809999997</v>
      </c>
      <c r="O51" s="23">
        <f t="shared" si="1"/>
        <v>60470973.805068597</v>
      </c>
      <c r="P51" s="23">
        <f t="shared" si="2"/>
        <v>60115225.938665695</v>
      </c>
      <c r="Q51" s="23">
        <f t="shared" si="3"/>
        <v>754517792.84133768</v>
      </c>
      <c r="R51" s="23">
        <f t="shared" si="4"/>
        <v>1866382151.9493957</v>
      </c>
      <c r="S51" s="23">
        <f t="shared" si="5"/>
        <v>1111864359.108058</v>
      </c>
      <c r="T51" s="16">
        <f>IFERROR(INDEX(Cost_Components!$R$2:$R$29,MATCH(E51,Cost_Components!$A$2:$A$29,0)),"")</f>
        <v>1</v>
      </c>
      <c r="U51" s="26">
        <f>IFERROR(INDEX(Cost_Components!$Q$2:$Q$29,MATCH(E51,Cost_Components!$A$2:$A$29,0)),"")</f>
        <v>2023</v>
      </c>
      <c r="V51" s="30">
        <f>1/(1+Calculation_Assumptions!$B$5)^(B51-Calculation_Assumptions!$B$2)</f>
        <v>0.50669174842969467</v>
      </c>
      <c r="W51" s="23">
        <f t="shared" si="6"/>
        <v>382307939.67609155</v>
      </c>
      <c r="X51" s="23">
        <f t="shared" si="7"/>
        <v>945680435.80921531</v>
      </c>
      <c r="Y51" s="23">
        <f t="shared" si="8"/>
        <v>563372496.13312376</v>
      </c>
      <c r="Z51" s="17">
        <f>IFERROR(INDEX(Cost_Components!$T$2:$T$29,MATCH(E51,Cost_Components!$A$2:$A$29,0)),"")</f>
        <v>0.8</v>
      </c>
      <c r="AA51" s="26">
        <f>IFERROR(INDEX(Cost_Components!$U$2:$U$29,MATCH(E51,Cost_Components!$A$2:$A$29,0)),"")</f>
        <v>2025</v>
      </c>
      <c r="AB51" s="26">
        <f>IFERROR(INDEX(Cost_Components!$V$2:$V$29,MATCH(E51,Cost_Components!$A$2:$A$29,0)),"")</f>
        <v>2050</v>
      </c>
      <c r="AC51" s="26">
        <f>IFERROR(INDEX(Cost_Components!$M$2:$M$29,MATCH(E51,Cost_Components!$A$2:$A$29,0)),"")</f>
        <v>30</v>
      </c>
      <c r="AD51" s="26">
        <f>IFERROR(INDEX(Cost_Components!$N$2:$N$29,MATCH(E51,Cost_Components!$A$2:$A$29,0)),"")</f>
        <v>95</v>
      </c>
      <c r="AE51" s="16" t="str">
        <f>IFERROR(INDEX(Cost_Components!$O$2:$O$29,MATCH(E51,Cost_Components!$A$2:$A$29,0)),"")</f>
        <v>Both</v>
      </c>
      <c r="AF51" s="11">
        <v>201569912.68356201</v>
      </c>
      <c r="AG51" s="11">
        <v>200384086.462219</v>
      </c>
      <c r="AH51" s="23">
        <f t="shared" si="9"/>
        <v>1</v>
      </c>
      <c r="AI51" s="10">
        <v>322136832.26016098</v>
      </c>
      <c r="AJ51" s="29">
        <f t="shared" si="10"/>
        <v>2.3422276414265522</v>
      </c>
      <c r="AK51" s="29">
        <f t="shared" si="11"/>
        <v>5.7937558361599786</v>
      </c>
      <c r="AL51" s="29">
        <f t="shared" si="12"/>
        <v>3.4515281947334264</v>
      </c>
      <c r="AM51" s="29">
        <f t="shared" si="13"/>
        <v>1.7488608557438672</v>
      </c>
    </row>
    <row r="52" spans="1:39">
      <c r="A52" t="s">
        <v>204</v>
      </c>
      <c r="B52" s="20">
        <v>2049</v>
      </c>
      <c r="C52" t="s">
        <v>204</v>
      </c>
      <c r="E52" s="22" t="s">
        <v>295</v>
      </c>
      <c r="F52" s="22" t="s">
        <v>296</v>
      </c>
      <c r="G52" s="22" t="s">
        <v>213</v>
      </c>
      <c r="H52" s="22" t="s">
        <v>214</v>
      </c>
      <c r="I52" s="22" t="s">
        <v>115</v>
      </c>
      <c r="J52" s="17">
        <f>IFERROR(INDEX(Cost_Components!$K$2:$K$29,MATCH(E52,Cost_Components!$A$2:$A$29,0)),"")</f>
        <v>0.3</v>
      </c>
      <c r="K52" s="17">
        <f t="shared" si="0"/>
        <v>0.7811538461538462</v>
      </c>
      <c r="L52" s="17">
        <f>IFERROR(INDEX(Cost_Components!$S$2:$S$29,MATCH(E52,Cost_Components!$A$2:$A$29,0)),"")</f>
        <v>0.31</v>
      </c>
      <c r="M52" s="28">
        <f>IFERROR(INDEX(Cost_Components!$L$2:$L$29,MATCH(E52,Cost_Components!$A$2:$A$29,0)),"")</f>
        <v>1</v>
      </c>
      <c r="N52" s="29">
        <f>IFERROR(INDEX(Cost_Components!$P$2:$P$29,MATCH(E52,Cost_Components!$A$2:$A$29,0)),"")</f>
        <v>40.487718809999997</v>
      </c>
      <c r="O52" s="23">
        <f t="shared" si="1"/>
        <v>60836516.393515192</v>
      </c>
      <c r="P52" s="23">
        <f t="shared" si="2"/>
        <v>60443913.450245693</v>
      </c>
      <c r="Q52" s="23">
        <f t="shared" si="3"/>
        <v>758643213.18035257</v>
      </c>
      <c r="R52" s="23">
        <f t="shared" si="4"/>
        <v>1924084855.0322826</v>
      </c>
      <c r="S52" s="23">
        <f t="shared" si="5"/>
        <v>1165441641.8519301</v>
      </c>
      <c r="T52" s="16">
        <f>IFERROR(INDEX(Cost_Components!$R$2:$R$29,MATCH(E52,Cost_Components!$A$2:$A$29,0)),"")</f>
        <v>1</v>
      </c>
      <c r="U52" s="26">
        <f>IFERROR(INDEX(Cost_Components!$Q$2:$Q$29,MATCH(E52,Cost_Components!$A$2:$A$29,0)),"")</f>
        <v>2023</v>
      </c>
      <c r="V52" s="30">
        <f>1/(1+Calculation_Assumptions!$B$5)^(B52-Calculation_Assumptions!$B$2)</f>
        <v>0.49193373633950943</v>
      </c>
      <c r="W52" s="23">
        <f t="shared" si="6"/>
        <v>373202190.40842181</v>
      </c>
      <c r="X52" s="23">
        <f t="shared" si="7"/>
        <v>946522251.77029407</v>
      </c>
      <c r="Y52" s="23">
        <f t="shared" si="8"/>
        <v>573320061.36187243</v>
      </c>
      <c r="Z52" s="17">
        <f>IFERROR(INDEX(Cost_Components!$T$2:$T$29,MATCH(E52,Cost_Components!$A$2:$A$29,0)),"")</f>
        <v>0.8</v>
      </c>
      <c r="AA52" s="26">
        <f>IFERROR(INDEX(Cost_Components!$U$2:$U$29,MATCH(E52,Cost_Components!$A$2:$A$29,0)),"")</f>
        <v>2025</v>
      </c>
      <c r="AB52" s="26">
        <f>IFERROR(INDEX(Cost_Components!$V$2:$V$29,MATCH(E52,Cost_Components!$A$2:$A$29,0)),"")</f>
        <v>2050</v>
      </c>
      <c r="AC52" s="26">
        <f>IFERROR(INDEX(Cost_Components!$M$2:$M$29,MATCH(E52,Cost_Components!$A$2:$A$29,0)),"")</f>
        <v>30</v>
      </c>
      <c r="AD52" s="26">
        <f>IFERROR(INDEX(Cost_Components!$N$2:$N$29,MATCH(E52,Cost_Components!$A$2:$A$29,0)),"")</f>
        <v>95</v>
      </c>
      <c r="AE52" s="16" t="str">
        <f>IFERROR(INDEX(Cost_Components!$O$2:$O$29,MATCH(E52,Cost_Components!$A$2:$A$29,0)),"")</f>
        <v>Both</v>
      </c>
      <c r="AF52" s="11">
        <v>202788387.97838399</v>
      </c>
      <c r="AG52" s="11">
        <v>201479711.500819</v>
      </c>
      <c r="AH52" s="23">
        <f t="shared" si="9"/>
        <v>1</v>
      </c>
      <c r="AI52" s="10">
        <v>322765819.75268102</v>
      </c>
      <c r="AJ52" s="29">
        <f t="shared" si="10"/>
        <v>2.3504447086796927</v>
      </c>
      <c r="AK52" s="29">
        <f t="shared" si="11"/>
        <v>5.9612410524342714</v>
      </c>
      <c r="AL52" s="29">
        <f t="shared" si="12"/>
        <v>3.6107963437545791</v>
      </c>
      <c r="AM52" s="29">
        <f t="shared" si="13"/>
        <v>1.77627253654423</v>
      </c>
    </row>
    <row r="53" spans="1:39">
      <c r="A53" t="s">
        <v>204</v>
      </c>
      <c r="B53" s="20">
        <v>2050</v>
      </c>
      <c r="C53" t="s">
        <v>204</v>
      </c>
      <c r="E53" s="22" t="s">
        <v>295</v>
      </c>
      <c r="F53" s="22" t="s">
        <v>296</v>
      </c>
      <c r="G53" s="22" t="s">
        <v>213</v>
      </c>
      <c r="H53" s="22" t="s">
        <v>214</v>
      </c>
      <c r="I53" s="22" t="s">
        <v>115</v>
      </c>
      <c r="J53" s="17">
        <f>IFERROR(INDEX(Cost_Components!$K$2:$K$29,MATCH(E53,Cost_Components!$A$2:$A$29,0)),"")</f>
        <v>0.3</v>
      </c>
      <c r="K53" s="17">
        <f t="shared" si="0"/>
        <v>0.8</v>
      </c>
      <c r="L53" s="17">
        <f>IFERROR(INDEX(Cost_Components!$S$2:$S$29,MATCH(E53,Cost_Components!$A$2:$A$29,0)),"")</f>
        <v>0.31</v>
      </c>
      <c r="M53" s="28">
        <f>IFERROR(INDEX(Cost_Components!$L$2:$L$29,MATCH(E53,Cost_Components!$A$2:$A$29,0)),"")</f>
        <v>1</v>
      </c>
      <c r="N53" s="29">
        <f>IFERROR(INDEX(Cost_Components!$P$2:$P$29,MATCH(E53,Cost_Components!$A$2:$A$29,0)),"")</f>
        <v>40.487718809999997</v>
      </c>
      <c r="O53" s="23">
        <f t="shared" si="1"/>
        <v>61184906.121897593</v>
      </c>
      <c r="P53" s="23">
        <f t="shared" si="2"/>
        <v>60743939.928144895</v>
      </c>
      <c r="Q53" s="23">
        <f t="shared" si="3"/>
        <v>762408903.35890114</v>
      </c>
      <c r="R53" s="23">
        <f t="shared" si="4"/>
        <v>1981789819.5837097</v>
      </c>
      <c r="S53" s="23">
        <f t="shared" si="5"/>
        <v>1219380916.2248087</v>
      </c>
      <c r="T53" s="16">
        <f>IFERROR(INDEX(Cost_Components!$R$2:$R$29,MATCH(E53,Cost_Components!$A$2:$A$29,0)),"")</f>
        <v>1</v>
      </c>
      <c r="U53" s="26">
        <f>IFERROR(INDEX(Cost_Components!$Q$2:$Q$29,MATCH(E53,Cost_Components!$A$2:$A$29,0)),"")</f>
        <v>2023</v>
      </c>
      <c r="V53" s="30">
        <f>1/(1+Calculation_Assumptions!$B$5)^(B53-Calculation_Assumptions!$B$2)</f>
        <v>0.47760556926165965</v>
      </c>
      <c r="W53" s="23">
        <f t="shared" si="6"/>
        <v>364130738.29888564</v>
      </c>
      <c r="X53" s="23">
        <f t="shared" si="7"/>
        <v>946513854.9392395</v>
      </c>
      <c r="Y53" s="23">
        <f t="shared" si="8"/>
        <v>582383116.64035392</v>
      </c>
      <c r="Z53" s="17">
        <f>IFERROR(INDEX(Cost_Components!$T$2:$T$29,MATCH(E53,Cost_Components!$A$2:$A$29,0)),"")</f>
        <v>0.8</v>
      </c>
      <c r="AA53" s="26">
        <f>IFERROR(INDEX(Cost_Components!$U$2:$U$29,MATCH(E53,Cost_Components!$A$2:$A$29,0)),"")</f>
        <v>2025</v>
      </c>
      <c r="AB53" s="26">
        <f>IFERROR(INDEX(Cost_Components!$V$2:$V$29,MATCH(E53,Cost_Components!$A$2:$A$29,0)),"")</f>
        <v>2050</v>
      </c>
      <c r="AC53" s="26">
        <f>IFERROR(INDEX(Cost_Components!$M$2:$M$29,MATCH(E53,Cost_Components!$A$2:$A$29,0)),"")</f>
        <v>30</v>
      </c>
      <c r="AD53" s="26">
        <f>IFERROR(INDEX(Cost_Components!$N$2:$N$29,MATCH(E53,Cost_Components!$A$2:$A$29,0)),"")</f>
        <v>95</v>
      </c>
      <c r="AE53" s="16" t="str">
        <f>IFERROR(INDEX(Cost_Components!$O$2:$O$29,MATCH(E53,Cost_Components!$A$2:$A$29,0)),"")</f>
        <v>Both</v>
      </c>
      <c r="AF53" s="11">
        <v>203949687.072992</v>
      </c>
      <c r="AG53" s="11">
        <v>202479799.760483</v>
      </c>
      <c r="AH53" s="23">
        <f t="shared" si="9"/>
        <v>1</v>
      </c>
      <c r="AI53" s="10">
        <v>323312042.56328499</v>
      </c>
      <c r="AJ53" s="29">
        <f t="shared" si="10"/>
        <v>2.3581209574328414</v>
      </c>
      <c r="AK53" s="29">
        <f t="shared" si="11"/>
        <v>6.1296504883383518</v>
      </c>
      <c r="AL53" s="29">
        <f t="shared" si="12"/>
        <v>3.7715295309055104</v>
      </c>
      <c r="AM53" s="29">
        <f t="shared" si="13"/>
        <v>1.8013035085952867</v>
      </c>
    </row>
    <row r="54" spans="1:39">
      <c r="A54" t="s">
        <v>228</v>
      </c>
      <c r="B54" s="20">
        <v>2025</v>
      </c>
      <c r="C54" t="s">
        <v>228</v>
      </c>
      <c r="D54" t="s">
        <v>232</v>
      </c>
      <c r="E54" s="22" t="s">
        <v>305</v>
      </c>
      <c r="F54" s="22" t="s">
        <v>306</v>
      </c>
      <c r="G54" s="22" t="s">
        <v>229</v>
      </c>
      <c r="H54" s="22" t="s">
        <v>237</v>
      </c>
      <c r="I54" s="22" t="s">
        <v>309</v>
      </c>
      <c r="J54" s="17">
        <f>IFERROR(INDEX(Cost_Components!$K$2:$K$29,MATCH(E54,Cost_Components!$A$2:$A$29,0)),"")</f>
        <v>0.5</v>
      </c>
      <c r="K54" s="17">
        <f t="shared" si="0"/>
        <v>0.32884615384615384</v>
      </c>
      <c r="L54" s="17">
        <f>IFERROR(INDEX(Cost_Components!$S$2:$S$29,MATCH(E54,Cost_Components!$A$2:$A$29,0)),"")</f>
        <v>0.31</v>
      </c>
      <c r="M54" s="28">
        <f>IFERROR(INDEX(Cost_Components!$L$2:$L$29,MATCH(E54,Cost_Components!$A$2:$A$29,0)),"")</f>
        <v>1</v>
      </c>
      <c r="N54" s="29">
        <f>IFERROR(INDEX(Cost_Components!$P$2:$P$29,MATCH(E54,Cost_Components!$A$2:$A$29,0)),"")</f>
        <v>282.51283610000002</v>
      </c>
      <c r="O54" s="23">
        <f t="shared" si="1"/>
        <v>24837.586504073352</v>
      </c>
      <c r="P54" s="23">
        <f t="shared" si="2"/>
        <v>24823.03684127055</v>
      </c>
      <c r="Q54" s="23">
        <f t="shared" si="3"/>
        <v>2173976.2269790601</v>
      </c>
      <c r="R54" s="23">
        <f t="shared" si="4"/>
        <v>2307492.7459226325</v>
      </c>
      <c r="S54" s="23">
        <f t="shared" si="5"/>
        <v>133516.51894357242</v>
      </c>
      <c r="T54" s="16">
        <f>IFERROR(INDEX(Cost_Components!$R$2:$R$29,MATCH(E54,Cost_Components!$A$2:$A$29,0)),"")</f>
        <v>1</v>
      </c>
      <c r="U54" s="26">
        <f>IFERROR(INDEX(Cost_Components!$Q$2:$Q$29,MATCH(E54,Cost_Components!$A$2:$A$29,0)),"")</f>
        <v>2023</v>
      </c>
      <c r="V54" s="30">
        <f>1/(1+Calculation_Assumptions!$B$5)^(B54-Calculation_Assumptions!$B$2)</f>
        <v>1</v>
      </c>
      <c r="W54" s="23">
        <f t="shared" si="6"/>
        <v>2173976.2269790601</v>
      </c>
      <c r="X54" s="23">
        <f t="shared" si="7"/>
        <v>2307492.7459226325</v>
      </c>
      <c r="Y54" s="23">
        <f t="shared" si="8"/>
        <v>133516.51894357242</v>
      </c>
      <c r="Z54" s="17">
        <f>IFERROR(INDEX(Cost_Components!$T$2:$T$29,MATCH(E54,Cost_Components!$A$2:$A$29,0)),"")</f>
        <v>0.8</v>
      </c>
      <c r="AA54" s="26">
        <f>IFERROR(INDEX(Cost_Components!$U$2:$U$29,MATCH(E54,Cost_Components!$A$2:$A$29,0)),"")</f>
        <v>2025</v>
      </c>
      <c r="AB54" s="26">
        <f>IFERROR(INDEX(Cost_Components!$V$2:$V$29,MATCH(E54,Cost_Components!$A$2:$A$29,0)),"")</f>
        <v>2050</v>
      </c>
      <c r="AC54" s="26">
        <f>IFERROR(INDEX(Cost_Components!$M$2:$M$29,MATCH(E54,Cost_Components!$A$2:$A$29,0)),"")</f>
        <v>30</v>
      </c>
      <c r="AD54" s="26">
        <f>IFERROR(INDEX(Cost_Components!$N$2:$N$29,MATCH(E54,Cost_Components!$A$2:$A$29,0)),"")</f>
        <v>95</v>
      </c>
      <c r="AE54" s="16" t="str">
        <f>IFERROR(INDEX(Cost_Components!$O$2:$O$29,MATCH(E54,Cost_Components!$A$2:$A$29,0)),"")</f>
        <v>Both</v>
      </c>
      <c r="AF54" s="11">
        <v>49675.173008146703</v>
      </c>
      <c r="AG54" s="11">
        <v>49646.0736825411</v>
      </c>
      <c r="AH54" s="23">
        <f t="shared" si="9"/>
        <v>1</v>
      </c>
      <c r="AI54" s="10">
        <v>288391907.64445603</v>
      </c>
      <c r="AJ54" s="29">
        <f t="shared" si="10"/>
        <v>7.5382705594473432E-3</v>
      </c>
      <c r="AK54" s="29">
        <f t="shared" si="11"/>
        <v>8.0012395797437741E-3</v>
      </c>
      <c r="AL54" s="29">
        <f t="shared" si="12"/>
        <v>4.6296902029643031E-4</v>
      </c>
      <c r="AM54" s="29">
        <f t="shared" si="13"/>
        <v>4.6296902029643031E-4</v>
      </c>
    </row>
    <row r="55" spans="1:39">
      <c r="A55" t="s">
        <v>228</v>
      </c>
      <c r="B55" s="20">
        <v>2026</v>
      </c>
      <c r="C55" t="s">
        <v>228</v>
      </c>
      <c r="D55" t="s">
        <v>232</v>
      </c>
      <c r="E55" s="22" t="s">
        <v>305</v>
      </c>
      <c r="F55" s="22" t="s">
        <v>306</v>
      </c>
      <c r="G55" s="22" t="s">
        <v>229</v>
      </c>
      <c r="H55" s="22" t="s">
        <v>237</v>
      </c>
      <c r="I55" s="22" t="s">
        <v>309</v>
      </c>
      <c r="J55" s="17">
        <f>IFERROR(INDEX(Cost_Components!$K$2:$K$29,MATCH(E55,Cost_Components!$A$2:$A$29,0)),"")</f>
        <v>0.5</v>
      </c>
      <c r="K55" s="17">
        <f t="shared" si="0"/>
        <v>0.34769230769230769</v>
      </c>
      <c r="L55" s="17">
        <f>IFERROR(INDEX(Cost_Components!$S$2:$S$29,MATCH(E55,Cost_Components!$A$2:$A$29,0)),"")</f>
        <v>0.31</v>
      </c>
      <c r="M55" s="28">
        <f>IFERROR(INDEX(Cost_Components!$L$2:$L$29,MATCH(E55,Cost_Components!$A$2:$A$29,0)),"")</f>
        <v>1</v>
      </c>
      <c r="N55" s="29">
        <f>IFERROR(INDEX(Cost_Components!$P$2:$P$29,MATCH(E55,Cost_Components!$A$2:$A$29,0)),"")</f>
        <v>282.51283610000002</v>
      </c>
      <c r="O55" s="23">
        <f t="shared" si="1"/>
        <v>25351.316842842349</v>
      </c>
      <c r="P55" s="23">
        <f t="shared" si="2"/>
        <v>25311.620702154702</v>
      </c>
      <c r="Q55" s="23">
        <f t="shared" si="3"/>
        <v>2216765.9027644917</v>
      </c>
      <c r="R55" s="23">
        <f t="shared" si="4"/>
        <v>2490197.4876182866</v>
      </c>
      <c r="S55" s="23">
        <f t="shared" si="5"/>
        <v>273431.58485379489</v>
      </c>
      <c r="T55" s="16">
        <f>IFERROR(INDEX(Cost_Components!$R$2:$R$29,MATCH(E55,Cost_Components!$A$2:$A$29,0)),"")</f>
        <v>1</v>
      </c>
      <c r="U55" s="26">
        <f>IFERROR(INDEX(Cost_Components!$Q$2:$Q$29,MATCH(E55,Cost_Components!$A$2:$A$29,0)),"")</f>
        <v>2023</v>
      </c>
      <c r="V55" s="30">
        <f>1/(1+Calculation_Assumptions!$B$5)^(B55-Calculation_Assumptions!$B$2)</f>
        <v>0.970873786407767</v>
      </c>
      <c r="W55" s="23">
        <f t="shared" si="6"/>
        <v>2152199.9055965939</v>
      </c>
      <c r="X55" s="23">
        <f t="shared" si="7"/>
        <v>2417667.4637070745</v>
      </c>
      <c r="Y55" s="23">
        <f t="shared" si="8"/>
        <v>265467.55811048049</v>
      </c>
      <c r="Z55" s="17">
        <f>IFERROR(INDEX(Cost_Components!$T$2:$T$29,MATCH(E55,Cost_Components!$A$2:$A$29,0)),"")</f>
        <v>0.8</v>
      </c>
      <c r="AA55" s="26">
        <f>IFERROR(INDEX(Cost_Components!$U$2:$U$29,MATCH(E55,Cost_Components!$A$2:$A$29,0)),"")</f>
        <v>2025</v>
      </c>
      <c r="AB55" s="26">
        <f>IFERROR(INDEX(Cost_Components!$V$2:$V$29,MATCH(E55,Cost_Components!$A$2:$A$29,0)),"")</f>
        <v>2050</v>
      </c>
      <c r="AC55" s="26">
        <f>IFERROR(INDEX(Cost_Components!$M$2:$M$29,MATCH(E55,Cost_Components!$A$2:$A$29,0)),"")</f>
        <v>30</v>
      </c>
      <c r="AD55" s="26">
        <f>IFERROR(INDEX(Cost_Components!$N$2:$N$29,MATCH(E55,Cost_Components!$A$2:$A$29,0)),"")</f>
        <v>95</v>
      </c>
      <c r="AE55" s="16" t="str">
        <f>IFERROR(INDEX(Cost_Components!$O$2:$O$29,MATCH(E55,Cost_Components!$A$2:$A$29,0)),"")</f>
        <v>Both</v>
      </c>
      <c r="AF55" s="11">
        <v>50702.633685684697</v>
      </c>
      <c r="AG55" s="11">
        <v>50623.241404309403</v>
      </c>
      <c r="AH55" s="23">
        <f t="shared" si="9"/>
        <v>1</v>
      </c>
      <c r="AI55" s="10">
        <v>290472130.233437</v>
      </c>
      <c r="AJ55" s="29">
        <f t="shared" si="10"/>
        <v>7.6315958470197977E-3</v>
      </c>
      <c r="AK55" s="29">
        <f t="shared" si="11"/>
        <v>8.5729308543888438E-3</v>
      </c>
      <c r="AL55" s="29">
        <f t="shared" si="12"/>
        <v>9.4133500736904598E-4</v>
      </c>
      <c r="AM55" s="29">
        <f t="shared" si="13"/>
        <v>9.1391748288256888E-4</v>
      </c>
    </row>
    <row r="56" spans="1:39">
      <c r="A56" t="s">
        <v>228</v>
      </c>
      <c r="B56" s="20">
        <v>2027</v>
      </c>
      <c r="C56" t="s">
        <v>228</v>
      </c>
      <c r="D56" t="s">
        <v>232</v>
      </c>
      <c r="E56" s="22" t="s">
        <v>305</v>
      </c>
      <c r="F56" s="22" t="s">
        <v>306</v>
      </c>
      <c r="G56" s="22" t="s">
        <v>229</v>
      </c>
      <c r="H56" s="22" t="s">
        <v>237</v>
      </c>
      <c r="I56" s="22" t="s">
        <v>309</v>
      </c>
      <c r="J56" s="17">
        <f>IFERROR(INDEX(Cost_Components!$K$2:$K$29,MATCH(E56,Cost_Components!$A$2:$A$29,0)),"")</f>
        <v>0.5</v>
      </c>
      <c r="K56" s="17">
        <f t="shared" si="0"/>
        <v>0.36653846153846154</v>
      </c>
      <c r="L56" s="17">
        <f>IFERROR(INDEX(Cost_Components!$S$2:$S$29,MATCH(E56,Cost_Components!$A$2:$A$29,0)),"")</f>
        <v>0.31</v>
      </c>
      <c r="M56" s="28">
        <f>IFERROR(INDEX(Cost_Components!$L$2:$L$29,MATCH(E56,Cost_Components!$A$2:$A$29,0)),"")</f>
        <v>1</v>
      </c>
      <c r="N56" s="29">
        <f>IFERROR(INDEX(Cost_Components!$P$2:$P$29,MATCH(E56,Cost_Components!$A$2:$A$29,0)),"")</f>
        <v>282.51283610000002</v>
      </c>
      <c r="O56" s="23">
        <f t="shared" si="1"/>
        <v>25906.449131878249</v>
      </c>
      <c r="P56" s="23">
        <f t="shared" si="2"/>
        <v>25833.1726679235</v>
      </c>
      <c r="Q56" s="23">
        <f t="shared" si="3"/>
        <v>2262442.8915215824</v>
      </c>
      <c r="R56" s="23">
        <f t="shared" si="4"/>
        <v>2682659.9653475094</v>
      </c>
      <c r="S56" s="23">
        <f t="shared" si="5"/>
        <v>420217.07382592699</v>
      </c>
      <c r="T56" s="16">
        <f>IFERROR(INDEX(Cost_Components!$R$2:$R$29,MATCH(E56,Cost_Components!$A$2:$A$29,0)),"")</f>
        <v>1</v>
      </c>
      <c r="U56" s="26">
        <f>IFERROR(INDEX(Cost_Components!$Q$2:$Q$29,MATCH(E56,Cost_Components!$A$2:$A$29,0)),"")</f>
        <v>2023</v>
      </c>
      <c r="V56" s="30">
        <f>1/(1+Calculation_Assumptions!$B$5)^(B56-Calculation_Assumptions!$B$2)</f>
        <v>0.94259590913375435</v>
      </c>
      <c r="W56" s="23">
        <f t="shared" si="6"/>
        <v>2132569.4141969858</v>
      </c>
      <c r="X56" s="23">
        <f t="shared" si="7"/>
        <v>2528664.3089334616</v>
      </c>
      <c r="Y56" s="23">
        <f t="shared" si="8"/>
        <v>396094.8947364756</v>
      </c>
      <c r="Z56" s="17">
        <f>IFERROR(INDEX(Cost_Components!$T$2:$T$29,MATCH(E56,Cost_Components!$A$2:$A$29,0)),"")</f>
        <v>0.8</v>
      </c>
      <c r="AA56" s="26">
        <f>IFERROR(INDEX(Cost_Components!$U$2:$U$29,MATCH(E56,Cost_Components!$A$2:$A$29,0)),"")</f>
        <v>2025</v>
      </c>
      <c r="AB56" s="26">
        <f>IFERROR(INDEX(Cost_Components!$V$2:$V$29,MATCH(E56,Cost_Components!$A$2:$A$29,0)),"")</f>
        <v>2050</v>
      </c>
      <c r="AC56" s="26">
        <f>IFERROR(INDEX(Cost_Components!$M$2:$M$29,MATCH(E56,Cost_Components!$A$2:$A$29,0)),"")</f>
        <v>30</v>
      </c>
      <c r="AD56" s="26">
        <f>IFERROR(INDEX(Cost_Components!$N$2:$N$29,MATCH(E56,Cost_Components!$A$2:$A$29,0)),"")</f>
        <v>95</v>
      </c>
      <c r="AE56" s="16" t="str">
        <f>IFERROR(INDEX(Cost_Components!$O$2:$O$29,MATCH(E56,Cost_Components!$A$2:$A$29,0)),"")</f>
        <v>Both</v>
      </c>
      <c r="AF56" s="11">
        <v>51812.898263756499</v>
      </c>
      <c r="AG56" s="11">
        <v>51666.345335847</v>
      </c>
      <c r="AH56" s="23">
        <f t="shared" si="9"/>
        <v>1</v>
      </c>
      <c r="AI56" s="10">
        <v>292505080.826208</v>
      </c>
      <c r="AJ56" s="29">
        <f t="shared" si="10"/>
        <v>7.7347131377379858E-3</v>
      </c>
      <c r="AK56" s="29">
        <f t="shared" si="11"/>
        <v>9.1713277518807017E-3</v>
      </c>
      <c r="AL56" s="29">
        <f t="shared" si="12"/>
        <v>1.4366146141427168E-3</v>
      </c>
      <c r="AM56" s="29">
        <f t="shared" si="13"/>
        <v>1.3541470582926918E-3</v>
      </c>
    </row>
    <row r="57" spans="1:39">
      <c r="A57" t="s">
        <v>228</v>
      </c>
      <c r="B57" s="20">
        <v>2028</v>
      </c>
      <c r="C57" t="s">
        <v>228</v>
      </c>
      <c r="D57" t="s">
        <v>232</v>
      </c>
      <c r="E57" s="22" t="s">
        <v>305</v>
      </c>
      <c r="F57" s="22" t="s">
        <v>306</v>
      </c>
      <c r="G57" s="22" t="s">
        <v>229</v>
      </c>
      <c r="H57" s="22" t="s">
        <v>237</v>
      </c>
      <c r="I57" s="22" t="s">
        <v>309</v>
      </c>
      <c r="J57" s="17">
        <f>IFERROR(INDEX(Cost_Components!$K$2:$K$29,MATCH(E57,Cost_Components!$A$2:$A$29,0)),"")</f>
        <v>0.5</v>
      </c>
      <c r="K57" s="17">
        <f t="shared" si="0"/>
        <v>0.38538461538461538</v>
      </c>
      <c r="L57" s="17">
        <f>IFERROR(INDEX(Cost_Components!$S$2:$S$29,MATCH(E57,Cost_Components!$A$2:$A$29,0)),"")</f>
        <v>0.31</v>
      </c>
      <c r="M57" s="28">
        <f>IFERROR(INDEX(Cost_Components!$L$2:$L$29,MATCH(E57,Cost_Components!$A$2:$A$29,0)),"")</f>
        <v>1</v>
      </c>
      <c r="N57" s="29">
        <f>IFERROR(INDEX(Cost_Components!$P$2:$P$29,MATCH(E57,Cost_Components!$A$2:$A$29,0)),"")</f>
        <v>282.51283610000002</v>
      </c>
      <c r="O57" s="23">
        <f t="shared" si="1"/>
        <v>26574.308224409499</v>
      </c>
      <c r="P57" s="23">
        <f t="shared" si="2"/>
        <v>26460.264226345251</v>
      </c>
      <c r="Q57" s="23">
        <f t="shared" si="3"/>
        <v>2317362.9300674526</v>
      </c>
      <c r="R57" s="23">
        <f t="shared" si="4"/>
        <v>2893307.0577850887</v>
      </c>
      <c r="S57" s="23">
        <f t="shared" si="5"/>
        <v>575944.12771763606</v>
      </c>
      <c r="T57" s="16">
        <f>IFERROR(INDEX(Cost_Components!$R$2:$R$29,MATCH(E57,Cost_Components!$A$2:$A$29,0)),"")</f>
        <v>1</v>
      </c>
      <c r="U57" s="26">
        <f>IFERROR(INDEX(Cost_Components!$Q$2:$Q$29,MATCH(E57,Cost_Components!$A$2:$A$29,0)),"")</f>
        <v>2023</v>
      </c>
      <c r="V57" s="30">
        <f>1/(1+Calculation_Assumptions!$B$5)^(B57-Calculation_Assumptions!$B$2)</f>
        <v>0.91514165935315961</v>
      </c>
      <c r="W57" s="23">
        <f t="shared" si="6"/>
        <v>2120715.3571454287</v>
      </c>
      <c r="X57" s="23">
        <f t="shared" si="7"/>
        <v>2647785.8218796542</v>
      </c>
      <c r="Y57" s="23">
        <f t="shared" si="8"/>
        <v>527070.46473422553</v>
      </c>
      <c r="Z57" s="17">
        <f>IFERROR(INDEX(Cost_Components!$T$2:$T$29,MATCH(E57,Cost_Components!$A$2:$A$29,0)),"")</f>
        <v>0.8</v>
      </c>
      <c r="AA57" s="26">
        <f>IFERROR(INDEX(Cost_Components!$U$2:$U$29,MATCH(E57,Cost_Components!$A$2:$A$29,0)),"")</f>
        <v>2025</v>
      </c>
      <c r="AB57" s="26">
        <f>IFERROR(INDEX(Cost_Components!$V$2:$V$29,MATCH(E57,Cost_Components!$A$2:$A$29,0)),"")</f>
        <v>2050</v>
      </c>
      <c r="AC57" s="26">
        <f>IFERROR(INDEX(Cost_Components!$M$2:$M$29,MATCH(E57,Cost_Components!$A$2:$A$29,0)),"")</f>
        <v>30</v>
      </c>
      <c r="AD57" s="26">
        <f>IFERROR(INDEX(Cost_Components!$N$2:$N$29,MATCH(E57,Cost_Components!$A$2:$A$29,0)),"")</f>
        <v>95</v>
      </c>
      <c r="AE57" s="16" t="str">
        <f>IFERROR(INDEX(Cost_Components!$O$2:$O$29,MATCH(E57,Cost_Components!$A$2:$A$29,0)),"")</f>
        <v>Both</v>
      </c>
      <c r="AF57" s="11">
        <v>53148.616448818997</v>
      </c>
      <c r="AG57" s="11">
        <v>52920.528452690502</v>
      </c>
      <c r="AH57" s="23">
        <f t="shared" si="9"/>
        <v>1</v>
      </c>
      <c r="AI57" s="10">
        <v>294484707.92155403</v>
      </c>
      <c r="AJ57" s="29">
        <f t="shared" si="10"/>
        <v>7.8692131296840065E-3</v>
      </c>
      <c r="AK57" s="29">
        <f t="shared" si="11"/>
        <v>9.8249823503766421E-3</v>
      </c>
      <c r="AL57" s="29">
        <f t="shared" si="12"/>
        <v>1.9557692206926352E-3</v>
      </c>
      <c r="AM57" s="29">
        <f t="shared" si="13"/>
        <v>1.7898058899364941E-3</v>
      </c>
    </row>
    <row r="58" spans="1:39">
      <c r="A58" t="s">
        <v>228</v>
      </c>
      <c r="B58" s="20">
        <v>2029</v>
      </c>
      <c r="C58" t="s">
        <v>228</v>
      </c>
      <c r="D58" t="s">
        <v>232</v>
      </c>
      <c r="E58" s="22" t="s">
        <v>305</v>
      </c>
      <c r="F58" s="22" t="s">
        <v>306</v>
      </c>
      <c r="G58" s="22" t="s">
        <v>229</v>
      </c>
      <c r="H58" s="22" t="s">
        <v>237</v>
      </c>
      <c r="I58" s="22" t="s">
        <v>309</v>
      </c>
      <c r="J58" s="17">
        <f>IFERROR(INDEX(Cost_Components!$K$2:$K$29,MATCH(E58,Cost_Components!$A$2:$A$29,0)),"")</f>
        <v>0.5</v>
      </c>
      <c r="K58" s="17">
        <f t="shared" si="0"/>
        <v>0.40423076923076923</v>
      </c>
      <c r="L58" s="17">
        <f>IFERROR(INDEX(Cost_Components!$S$2:$S$29,MATCH(E58,Cost_Components!$A$2:$A$29,0)),"")</f>
        <v>0.31</v>
      </c>
      <c r="M58" s="28">
        <f>IFERROR(INDEX(Cost_Components!$L$2:$L$29,MATCH(E58,Cost_Components!$A$2:$A$29,0)),"")</f>
        <v>1</v>
      </c>
      <c r="N58" s="29">
        <f>IFERROR(INDEX(Cost_Components!$P$2:$P$29,MATCH(E58,Cost_Components!$A$2:$A$29,0)),"")</f>
        <v>282.51283610000002</v>
      </c>
      <c r="O58" s="23">
        <f t="shared" si="1"/>
        <v>27256.100794937949</v>
      </c>
      <c r="P58" s="23">
        <f t="shared" si="2"/>
        <v>27094.891925226701</v>
      </c>
      <c r="Q58" s="23">
        <f t="shared" si="3"/>
        <v>2372942.9761018232</v>
      </c>
      <c r="R58" s="23">
        <f t="shared" si="4"/>
        <v>3112657.0968354843</v>
      </c>
      <c r="S58" s="23">
        <f t="shared" si="5"/>
        <v>739714.12073366111</v>
      </c>
      <c r="T58" s="16">
        <f>IFERROR(INDEX(Cost_Components!$R$2:$R$29,MATCH(E58,Cost_Components!$A$2:$A$29,0)),"")</f>
        <v>1</v>
      </c>
      <c r="U58" s="26">
        <f>IFERROR(INDEX(Cost_Components!$Q$2:$Q$29,MATCH(E58,Cost_Components!$A$2:$A$29,0)),"")</f>
        <v>2023</v>
      </c>
      <c r="V58" s="30">
        <f>1/(1+Calculation_Assumptions!$B$5)^(B58-Calculation_Assumptions!$B$2)</f>
        <v>0.888487047915689</v>
      </c>
      <c r="W58" s="23">
        <f t="shared" si="6"/>
        <v>2108329.0997089781</v>
      </c>
      <c r="X58" s="23">
        <f t="shared" si="7"/>
        <v>2765555.5151411784</v>
      </c>
      <c r="Y58" s="23">
        <f t="shared" si="8"/>
        <v>657226.41543220007</v>
      </c>
      <c r="Z58" s="17">
        <f>IFERROR(INDEX(Cost_Components!$T$2:$T$29,MATCH(E58,Cost_Components!$A$2:$A$29,0)),"")</f>
        <v>0.8</v>
      </c>
      <c r="AA58" s="26">
        <f>IFERROR(INDEX(Cost_Components!$U$2:$U$29,MATCH(E58,Cost_Components!$A$2:$A$29,0)),"")</f>
        <v>2025</v>
      </c>
      <c r="AB58" s="26">
        <f>IFERROR(INDEX(Cost_Components!$V$2:$V$29,MATCH(E58,Cost_Components!$A$2:$A$29,0)),"")</f>
        <v>2050</v>
      </c>
      <c r="AC58" s="26">
        <f>IFERROR(INDEX(Cost_Components!$M$2:$M$29,MATCH(E58,Cost_Components!$A$2:$A$29,0)),"")</f>
        <v>30</v>
      </c>
      <c r="AD58" s="26">
        <f>IFERROR(INDEX(Cost_Components!$N$2:$N$29,MATCH(E58,Cost_Components!$A$2:$A$29,0)),"")</f>
        <v>95</v>
      </c>
      <c r="AE58" s="16" t="str">
        <f>IFERROR(INDEX(Cost_Components!$O$2:$O$29,MATCH(E58,Cost_Components!$A$2:$A$29,0)),"")</f>
        <v>Both</v>
      </c>
      <c r="AF58" s="11">
        <v>54512.201589875898</v>
      </c>
      <c r="AG58" s="11">
        <v>54189.783850453401</v>
      </c>
      <c r="AH58" s="23">
        <f t="shared" si="9"/>
        <v>1</v>
      </c>
      <c r="AI58" s="10">
        <v>296414030.31142998</v>
      </c>
      <c r="AJ58" s="29">
        <f t="shared" si="10"/>
        <v>8.0055015398855112E-3</v>
      </c>
      <c r="AK58" s="29">
        <f t="shared" si="11"/>
        <v>1.050104508739058E-2</v>
      </c>
      <c r="AL58" s="29">
        <f t="shared" si="12"/>
        <v>2.4955435475050693E-3</v>
      </c>
      <c r="AM58" s="29">
        <f t="shared" si="13"/>
        <v>2.2172581194678247E-3</v>
      </c>
    </row>
    <row r="59" spans="1:39">
      <c r="A59" t="s">
        <v>228</v>
      </c>
      <c r="B59" s="20">
        <v>2030</v>
      </c>
      <c r="C59" t="s">
        <v>228</v>
      </c>
      <c r="D59" t="s">
        <v>232</v>
      </c>
      <c r="E59" s="22" t="s">
        <v>305</v>
      </c>
      <c r="F59" s="22" t="s">
        <v>306</v>
      </c>
      <c r="G59" s="22" t="s">
        <v>229</v>
      </c>
      <c r="H59" s="22" t="s">
        <v>237</v>
      </c>
      <c r="I59" s="22" t="s">
        <v>309</v>
      </c>
      <c r="J59" s="17">
        <f>IFERROR(INDEX(Cost_Components!$K$2:$K$29,MATCH(E59,Cost_Components!$A$2:$A$29,0)),"")</f>
        <v>0.5</v>
      </c>
      <c r="K59" s="17">
        <f t="shared" si="0"/>
        <v>0.42307692307692307</v>
      </c>
      <c r="L59" s="17">
        <f>IFERROR(INDEX(Cost_Components!$S$2:$S$29,MATCH(E59,Cost_Components!$A$2:$A$29,0)),"")</f>
        <v>0.31</v>
      </c>
      <c r="M59" s="28">
        <f>IFERROR(INDEX(Cost_Components!$L$2:$L$29,MATCH(E59,Cost_Components!$A$2:$A$29,0)),"")</f>
        <v>1</v>
      </c>
      <c r="N59" s="29">
        <f>IFERROR(INDEX(Cost_Components!$P$2:$P$29,MATCH(E59,Cost_Components!$A$2:$A$29,0)),"")</f>
        <v>282.51283610000002</v>
      </c>
      <c r="O59" s="23">
        <f t="shared" si="1"/>
        <v>27966.23948960525</v>
      </c>
      <c r="P59" s="23">
        <f t="shared" si="2"/>
        <v>27752.040686752251</v>
      </c>
      <c r="Q59" s="23">
        <f t="shared" si="3"/>
        <v>2430495.3938128608</v>
      </c>
      <c r="R59" s="23">
        <f t="shared" si="4"/>
        <v>3342655.306379314</v>
      </c>
      <c r="S59" s="23">
        <f t="shared" si="5"/>
        <v>912159.91256645322</v>
      </c>
      <c r="T59" s="16">
        <f>IFERROR(INDEX(Cost_Components!$R$2:$R$29,MATCH(E59,Cost_Components!$A$2:$A$29,0)),"")</f>
        <v>1</v>
      </c>
      <c r="U59" s="26">
        <f>IFERROR(INDEX(Cost_Components!$Q$2:$Q$29,MATCH(E59,Cost_Components!$A$2:$A$29,0)),"")</f>
        <v>2023</v>
      </c>
      <c r="V59" s="30">
        <f>1/(1+Calculation_Assumptions!$B$5)^(B59-Calculation_Assumptions!$B$2)</f>
        <v>0.86260878438416411</v>
      </c>
      <c r="W59" s="23">
        <f t="shared" si="6"/>
        <v>2096566.6771082222</v>
      </c>
      <c r="X59" s="23">
        <f t="shared" si="7"/>
        <v>2883403.8304511355</v>
      </c>
      <c r="Y59" s="23">
        <f t="shared" si="8"/>
        <v>786837.1533429136</v>
      </c>
      <c r="Z59" s="17">
        <f>IFERROR(INDEX(Cost_Components!$T$2:$T$29,MATCH(E59,Cost_Components!$A$2:$A$29,0)),"")</f>
        <v>0.8</v>
      </c>
      <c r="AA59" s="26">
        <f>IFERROR(INDEX(Cost_Components!$U$2:$U$29,MATCH(E59,Cost_Components!$A$2:$A$29,0)),"")</f>
        <v>2025</v>
      </c>
      <c r="AB59" s="26">
        <f>IFERROR(INDEX(Cost_Components!$V$2:$V$29,MATCH(E59,Cost_Components!$A$2:$A$29,0)),"")</f>
        <v>2050</v>
      </c>
      <c r="AC59" s="26">
        <f>IFERROR(INDEX(Cost_Components!$M$2:$M$29,MATCH(E59,Cost_Components!$A$2:$A$29,0)),"")</f>
        <v>30</v>
      </c>
      <c r="AD59" s="26">
        <f>IFERROR(INDEX(Cost_Components!$N$2:$N$29,MATCH(E59,Cost_Components!$A$2:$A$29,0)),"")</f>
        <v>95</v>
      </c>
      <c r="AE59" s="16" t="str">
        <f>IFERROR(INDEX(Cost_Components!$O$2:$O$29,MATCH(E59,Cost_Components!$A$2:$A$29,0)),"")</f>
        <v>Both</v>
      </c>
      <c r="AF59" s="11">
        <v>55932.4789792105</v>
      </c>
      <c r="AG59" s="11">
        <v>55504.081373504501</v>
      </c>
      <c r="AH59" s="23">
        <f t="shared" si="9"/>
        <v>1</v>
      </c>
      <c r="AI59" s="10">
        <v>298289404.664994</v>
      </c>
      <c r="AJ59" s="29">
        <f t="shared" si="10"/>
        <v>8.1481117190284613E-3</v>
      </c>
      <c r="AK59" s="29">
        <f t="shared" si="11"/>
        <v>1.1206081255663166E-2</v>
      </c>
      <c r="AL59" s="29">
        <f t="shared" si="12"/>
        <v>3.0579695366347035E-3</v>
      </c>
      <c r="AM59" s="29">
        <f t="shared" si="13"/>
        <v>2.637831384680267E-3</v>
      </c>
    </row>
    <row r="60" spans="1:39">
      <c r="A60" t="s">
        <v>228</v>
      </c>
      <c r="B60" s="20">
        <v>2031</v>
      </c>
      <c r="C60" t="s">
        <v>228</v>
      </c>
      <c r="D60" t="s">
        <v>232</v>
      </c>
      <c r="E60" s="22" t="s">
        <v>305</v>
      </c>
      <c r="F60" s="22" t="s">
        <v>306</v>
      </c>
      <c r="G60" s="22" t="s">
        <v>229</v>
      </c>
      <c r="H60" s="22" t="s">
        <v>237</v>
      </c>
      <c r="I60" s="22" t="s">
        <v>309</v>
      </c>
      <c r="J60" s="17">
        <f>IFERROR(INDEX(Cost_Components!$K$2:$K$29,MATCH(E60,Cost_Components!$A$2:$A$29,0)),"")</f>
        <v>0.5</v>
      </c>
      <c r="K60" s="17">
        <f t="shared" si="0"/>
        <v>0.44192307692307692</v>
      </c>
      <c r="L60" s="17">
        <f>IFERROR(INDEX(Cost_Components!$S$2:$S$29,MATCH(E60,Cost_Components!$A$2:$A$29,0)),"")</f>
        <v>0.31</v>
      </c>
      <c r="M60" s="28">
        <f>IFERROR(INDEX(Cost_Components!$L$2:$L$29,MATCH(E60,Cost_Components!$A$2:$A$29,0)),"")</f>
        <v>1</v>
      </c>
      <c r="N60" s="29">
        <f>IFERROR(INDEX(Cost_Components!$P$2:$P$29,MATCH(E60,Cost_Components!$A$2:$A$29,0)),"")</f>
        <v>282.51283610000002</v>
      </c>
      <c r="O60" s="23">
        <f t="shared" si="1"/>
        <v>28691.489938437149</v>
      </c>
      <c r="P60" s="23">
        <f t="shared" si="2"/>
        <v>28418.95196211365</v>
      </c>
      <c r="Q60" s="23">
        <f t="shared" si="3"/>
        <v>2488902.8025199804</v>
      </c>
      <c r="R60" s="23">
        <f t="shared" si="4"/>
        <v>3582102.1574670863</v>
      </c>
      <c r="S60" s="23">
        <f t="shared" si="5"/>
        <v>1093199.354947106</v>
      </c>
      <c r="T60" s="16">
        <f>IFERROR(INDEX(Cost_Components!$R$2:$R$29,MATCH(E60,Cost_Components!$A$2:$A$29,0)),"")</f>
        <v>1</v>
      </c>
      <c r="U60" s="26">
        <f>IFERROR(INDEX(Cost_Components!$Q$2:$Q$29,MATCH(E60,Cost_Components!$A$2:$A$29,0)),"")</f>
        <v>2023</v>
      </c>
      <c r="V60" s="30">
        <f>1/(1+Calculation_Assumptions!$B$5)^(B60-Calculation_Assumptions!$B$2)</f>
        <v>0.83748425668365445</v>
      </c>
      <c r="W60" s="23">
        <f t="shared" si="6"/>
        <v>2084416.9135263101</v>
      </c>
      <c r="X60" s="23">
        <f t="shared" si="7"/>
        <v>2999954.1627112376</v>
      </c>
      <c r="Y60" s="23">
        <f t="shared" si="8"/>
        <v>915537.24918492755</v>
      </c>
      <c r="Z60" s="17">
        <f>IFERROR(INDEX(Cost_Components!$T$2:$T$29,MATCH(E60,Cost_Components!$A$2:$A$29,0)),"")</f>
        <v>0.8</v>
      </c>
      <c r="AA60" s="26">
        <f>IFERROR(INDEX(Cost_Components!$U$2:$U$29,MATCH(E60,Cost_Components!$A$2:$A$29,0)),"")</f>
        <v>2025</v>
      </c>
      <c r="AB60" s="26">
        <f>IFERROR(INDEX(Cost_Components!$V$2:$V$29,MATCH(E60,Cost_Components!$A$2:$A$29,0)),"")</f>
        <v>2050</v>
      </c>
      <c r="AC60" s="26">
        <f>IFERROR(INDEX(Cost_Components!$M$2:$M$29,MATCH(E60,Cost_Components!$A$2:$A$29,0)),"")</f>
        <v>30</v>
      </c>
      <c r="AD60" s="26">
        <f>IFERROR(INDEX(Cost_Components!$N$2:$N$29,MATCH(E60,Cost_Components!$A$2:$A$29,0)),"")</f>
        <v>95</v>
      </c>
      <c r="AE60" s="16" t="str">
        <f>IFERROR(INDEX(Cost_Components!$O$2:$O$29,MATCH(E60,Cost_Components!$A$2:$A$29,0)),"")</f>
        <v>Both</v>
      </c>
      <c r="AF60" s="11">
        <v>57382.979876874298</v>
      </c>
      <c r="AG60" s="11">
        <v>56837.903924227299</v>
      </c>
      <c r="AH60" s="23">
        <f t="shared" si="9"/>
        <v>1</v>
      </c>
      <c r="AI60" s="10">
        <v>300119636.92551899</v>
      </c>
      <c r="AJ60" s="29">
        <f t="shared" si="10"/>
        <v>8.2930354974994659E-3</v>
      </c>
      <c r="AK60" s="29">
        <f t="shared" si="11"/>
        <v>1.1935580737611183E-2</v>
      </c>
      <c r="AL60" s="29">
        <f t="shared" si="12"/>
        <v>3.6425452401117175E-3</v>
      </c>
      <c r="AM60" s="29">
        <f t="shared" si="13"/>
        <v>3.050574292851545E-3</v>
      </c>
    </row>
    <row r="61" spans="1:39">
      <c r="A61" t="s">
        <v>228</v>
      </c>
      <c r="B61" s="20">
        <v>2032</v>
      </c>
      <c r="C61" t="s">
        <v>228</v>
      </c>
      <c r="D61" t="s">
        <v>232</v>
      </c>
      <c r="E61" s="22" t="s">
        <v>305</v>
      </c>
      <c r="F61" s="22" t="s">
        <v>306</v>
      </c>
      <c r="G61" s="22" t="s">
        <v>229</v>
      </c>
      <c r="H61" s="22" t="s">
        <v>237</v>
      </c>
      <c r="I61" s="22" t="s">
        <v>309</v>
      </c>
      <c r="J61" s="17">
        <f>IFERROR(INDEX(Cost_Components!$K$2:$K$29,MATCH(E61,Cost_Components!$A$2:$A$29,0)),"")</f>
        <v>0.5</v>
      </c>
      <c r="K61" s="17">
        <f t="shared" si="0"/>
        <v>0.46076923076923082</v>
      </c>
      <c r="L61" s="17">
        <f>IFERROR(INDEX(Cost_Components!$S$2:$S$29,MATCH(E61,Cost_Components!$A$2:$A$29,0)),"")</f>
        <v>0.31</v>
      </c>
      <c r="M61" s="28">
        <f>IFERROR(INDEX(Cost_Components!$L$2:$L$29,MATCH(E61,Cost_Components!$A$2:$A$29,0)),"")</f>
        <v>1</v>
      </c>
      <c r="N61" s="29">
        <f>IFERROR(INDEX(Cost_Components!$P$2:$P$29,MATCH(E61,Cost_Components!$A$2:$A$29,0)),"")</f>
        <v>282.51283610000002</v>
      </c>
      <c r="O61" s="23">
        <f t="shared" si="1"/>
        <v>29427.966987485899</v>
      </c>
      <c r="P61" s="23">
        <f t="shared" si="2"/>
        <v>29092.069082183501</v>
      </c>
      <c r="Q61" s="23">
        <f t="shared" si="3"/>
        <v>2547853.7127716835</v>
      </c>
      <c r="R61" s="23">
        <f t="shared" si="4"/>
        <v>3830733.2847390752</v>
      </c>
      <c r="S61" s="23">
        <f t="shared" si="5"/>
        <v>1282879.5719673918</v>
      </c>
      <c r="T61" s="16">
        <f>IFERROR(INDEX(Cost_Components!$R$2:$R$29,MATCH(E61,Cost_Components!$A$2:$A$29,0)),"")</f>
        <v>1</v>
      </c>
      <c r="U61" s="26">
        <f>IFERROR(INDEX(Cost_Components!$Q$2:$Q$29,MATCH(E61,Cost_Components!$A$2:$A$29,0)),"")</f>
        <v>2023</v>
      </c>
      <c r="V61" s="30">
        <f>1/(1+Calculation_Assumptions!$B$5)^(B61-Calculation_Assumptions!$B$2)</f>
        <v>0.81309151134335378</v>
      </c>
      <c r="W61" s="23">
        <f t="shared" si="6"/>
        <v>2071638.2259993034</v>
      </c>
      <c r="X61" s="23">
        <f t="shared" si="7"/>
        <v>3114736.7160417847</v>
      </c>
      <c r="Y61" s="23">
        <f t="shared" si="8"/>
        <v>1043098.4900424813</v>
      </c>
      <c r="Z61" s="17">
        <f>IFERROR(INDEX(Cost_Components!$T$2:$T$29,MATCH(E61,Cost_Components!$A$2:$A$29,0)),"")</f>
        <v>0.8</v>
      </c>
      <c r="AA61" s="26">
        <f>IFERROR(INDEX(Cost_Components!$U$2:$U$29,MATCH(E61,Cost_Components!$A$2:$A$29,0)),"")</f>
        <v>2025</v>
      </c>
      <c r="AB61" s="26">
        <f>IFERROR(INDEX(Cost_Components!$V$2:$V$29,MATCH(E61,Cost_Components!$A$2:$A$29,0)),"")</f>
        <v>2050</v>
      </c>
      <c r="AC61" s="26">
        <f>IFERROR(INDEX(Cost_Components!$M$2:$M$29,MATCH(E61,Cost_Components!$A$2:$A$29,0)),"")</f>
        <v>30</v>
      </c>
      <c r="AD61" s="26">
        <f>IFERROR(INDEX(Cost_Components!$N$2:$N$29,MATCH(E61,Cost_Components!$A$2:$A$29,0)),"")</f>
        <v>95</v>
      </c>
      <c r="AE61" s="16" t="str">
        <f>IFERROR(INDEX(Cost_Components!$O$2:$O$29,MATCH(E61,Cost_Components!$A$2:$A$29,0)),"")</f>
        <v>Both</v>
      </c>
      <c r="AF61" s="11">
        <v>58855.933974971798</v>
      </c>
      <c r="AG61" s="11">
        <v>58184.138164367003</v>
      </c>
      <c r="AH61" s="23">
        <f t="shared" si="9"/>
        <v>1</v>
      </c>
      <c r="AI61" s="10">
        <v>301904628.08354098</v>
      </c>
      <c r="AJ61" s="29">
        <f t="shared" si="10"/>
        <v>8.4392668272268382E-3</v>
      </c>
      <c r="AK61" s="29">
        <f t="shared" si="11"/>
        <v>1.2688554359223208E-2</v>
      </c>
      <c r="AL61" s="29">
        <f t="shared" si="12"/>
        <v>4.2492875319963697E-3</v>
      </c>
      <c r="AM61" s="29">
        <f t="shared" si="13"/>
        <v>3.4550596215233982E-3</v>
      </c>
    </row>
    <row r="62" spans="1:39">
      <c r="A62" t="s">
        <v>228</v>
      </c>
      <c r="B62" s="20">
        <v>2033</v>
      </c>
      <c r="C62" t="s">
        <v>228</v>
      </c>
      <c r="D62" t="s">
        <v>232</v>
      </c>
      <c r="E62" s="22" t="s">
        <v>305</v>
      </c>
      <c r="F62" s="22" t="s">
        <v>306</v>
      </c>
      <c r="G62" s="22" t="s">
        <v>229</v>
      </c>
      <c r="H62" s="22" t="s">
        <v>237</v>
      </c>
      <c r="I62" s="22" t="s">
        <v>309</v>
      </c>
      <c r="J62" s="17">
        <f>IFERROR(INDEX(Cost_Components!$K$2:$K$29,MATCH(E62,Cost_Components!$A$2:$A$29,0)),"")</f>
        <v>0.5</v>
      </c>
      <c r="K62" s="17">
        <f t="shared" si="0"/>
        <v>0.47961538461538467</v>
      </c>
      <c r="L62" s="17">
        <f>IFERROR(INDEX(Cost_Components!$S$2:$S$29,MATCH(E62,Cost_Components!$A$2:$A$29,0)),"")</f>
        <v>0.31</v>
      </c>
      <c r="M62" s="28">
        <f>IFERROR(INDEX(Cost_Components!$L$2:$L$29,MATCH(E62,Cost_Components!$A$2:$A$29,0)),"")</f>
        <v>1</v>
      </c>
      <c r="N62" s="29">
        <f>IFERROR(INDEX(Cost_Components!$P$2:$P$29,MATCH(E62,Cost_Components!$A$2:$A$29,0)),"")</f>
        <v>282.51283610000002</v>
      </c>
      <c r="O62" s="23">
        <f t="shared" si="1"/>
        <v>30168.665992615599</v>
      </c>
      <c r="P62" s="23">
        <f t="shared" si="2"/>
        <v>29764.503777116752</v>
      </c>
      <c r="Q62" s="23">
        <f t="shared" si="3"/>
        <v>2606744.8569265492</v>
      </c>
      <c r="R62" s="23">
        <f t="shared" si="4"/>
        <v>4087778.897110207</v>
      </c>
      <c r="S62" s="23">
        <f t="shared" si="5"/>
        <v>1481034.0401836578</v>
      </c>
      <c r="T62" s="16">
        <f>IFERROR(INDEX(Cost_Components!$R$2:$R$29,MATCH(E62,Cost_Components!$A$2:$A$29,0)),"")</f>
        <v>1</v>
      </c>
      <c r="U62" s="26">
        <f>IFERROR(INDEX(Cost_Components!$Q$2:$Q$29,MATCH(E62,Cost_Components!$A$2:$A$29,0)),"")</f>
        <v>2023</v>
      </c>
      <c r="V62" s="30">
        <f>1/(1+Calculation_Assumptions!$B$5)^(B62-Calculation_Assumptions!$B$2)</f>
        <v>0.78940923431393573</v>
      </c>
      <c r="W62" s="23">
        <f t="shared" si="6"/>
        <v>2057788.4615581771</v>
      </c>
      <c r="X62" s="23">
        <f t="shared" si="7"/>
        <v>3226930.4092124333</v>
      </c>
      <c r="Y62" s="23">
        <f t="shared" si="8"/>
        <v>1169141.9476542559</v>
      </c>
      <c r="Z62" s="17">
        <f>IFERROR(INDEX(Cost_Components!$T$2:$T$29,MATCH(E62,Cost_Components!$A$2:$A$29,0)),"")</f>
        <v>0.8</v>
      </c>
      <c r="AA62" s="26">
        <f>IFERROR(INDEX(Cost_Components!$U$2:$U$29,MATCH(E62,Cost_Components!$A$2:$A$29,0)),"")</f>
        <v>2025</v>
      </c>
      <c r="AB62" s="26">
        <f>IFERROR(INDEX(Cost_Components!$V$2:$V$29,MATCH(E62,Cost_Components!$A$2:$A$29,0)),"")</f>
        <v>2050</v>
      </c>
      <c r="AC62" s="26">
        <f>IFERROR(INDEX(Cost_Components!$M$2:$M$29,MATCH(E62,Cost_Components!$A$2:$A$29,0)),"")</f>
        <v>30</v>
      </c>
      <c r="AD62" s="26">
        <f>IFERROR(INDEX(Cost_Components!$N$2:$N$29,MATCH(E62,Cost_Components!$A$2:$A$29,0)),"")</f>
        <v>95</v>
      </c>
      <c r="AE62" s="16" t="str">
        <f>IFERROR(INDEX(Cost_Components!$O$2:$O$29,MATCH(E62,Cost_Components!$A$2:$A$29,0)),"")</f>
        <v>Both</v>
      </c>
      <c r="AF62" s="11">
        <v>60337.331985231198</v>
      </c>
      <c r="AG62" s="11">
        <v>59529.007554233503</v>
      </c>
      <c r="AH62" s="23">
        <f t="shared" si="9"/>
        <v>1</v>
      </c>
      <c r="AI62" s="10">
        <v>303644277.16916001</v>
      </c>
      <c r="AJ62" s="29">
        <f t="shared" si="10"/>
        <v>8.5848641088477808E-3</v>
      </c>
      <c r="AK62" s="29">
        <f t="shared" si="11"/>
        <v>1.3462394006632005E-2</v>
      </c>
      <c r="AL62" s="29">
        <f t="shared" si="12"/>
        <v>4.8775298977842248E-3</v>
      </c>
      <c r="AM62" s="29">
        <f t="shared" si="13"/>
        <v>3.8503671419531735E-3</v>
      </c>
    </row>
    <row r="63" spans="1:39">
      <c r="A63" t="s">
        <v>228</v>
      </c>
      <c r="B63" s="20">
        <v>2034</v>
      </c>
      <c r="C63" t="s">
        <v>228</v>
      </c>
      <c r="D63" t="s">
        <v>232</v>
      </c>
      <c r="E63" s="22" t="s">
        <v>305</v>
      </c>
      <c r="F63" s="22" t="s">
        <v>306</v>
      </c>
      <c r="G63" s="22" t="s">
        <v>229</v>
      </c>
      <c r="H63" s="22" t="s">
        <v>237</v>
      </c>
      <c r="I63" s="22" t="s">
        <v>309</v>
      </c>
      <c r="J63" s="17">
        <f>IFERROR(INDEX(Cost_Components!$K$2:$K$29,MATCH(E63,Cost_Components!$A$2:$A$29,0)),"")</f>
        <v>0.5</v>
      </c>
      <c r="K63" s="17">
        <f t="shared" si="0"/>
        <v>0.49846153846153851</v>
      </c>
      <c r="L63" s="17">
        <f>IFERROR(INDEX(Cost_Components!$S$2:$S$29,MATCH(E63,Cost_Components!$A$2:$A$29,0)),"")</f>
        <v>0.31</v>
      </c>
      <c r="M63" s="28">
        <f>IFERROR(INDEX(Cost_Components!$L$2:$L$29,MATCH(E63,Cost_Components!$A$2:$A$29,0)),"")</f>
        <v>1</v>
      </c>
      <c r="N63" s="29">
        <f>IFERROR(INDEX(Cost_Components!$P$2:$P$29,MATCH(E63,Cost_Components!$A$2:$A$29,0)),"")</f>
        <v>282.51283610000002</v>
      </c>
      <c r="O63" s="23">
        <f t="shared" si="1"/>
        <v>30912.142346783199</v>
      </c>
      <c r="P63" s="23">
        <f t="shared" si="2"/>
        <v>30434.973986210651</v>
      </c>
      <c r="Q63" s="23">
        <f t="shared" si="3"/>
        <v>2665463.9534169692</v>
      </c>
      <c r="R63" s="23">
        <f t="shared" si="4"/>
        <v>4353102.9990747524</v>
      </c>
      <c r="S63" s="23">
        <f t="shared" si="5"/>
        <v>1687639.0456577833</v>
      </c>
      <c r="T63" s="16">
        <f>IFERROR(INDEX(Cost_Components!$R$2:$R$29,MATCH(E63,Cost_Components!$A$2:$A$29,0)),"")</f>
        <v>1</v>
      </c>
      <c r="U63" s="26">
        <f>IFERROR(INDEX(Cost_Components!$Q$2:$Q$29,MATCH(E63,Cost_Components!$A$2:$A$29,0)),"")</f>
        <v>2023</v>
      </c>
      <c r="V63" s="30">
        <f>1/(1+Calculation_Assumptions!$B$5)^(B63-Calculation_Assumptions!$B$2)</f>
        <v>0.76641673234362695</v>
      </c>
      <c r="W63" s="23">
        <f t="shared" si="6"/>
        <v>2042856.1733575589</v>
      </c>
      <c r="X63" s="23">
        <f t="shared" si="7"/>
        <v>3336290.9761061142</v>
      </c>
      <c r="Y63" s="23">
        <f t="shared" si="8"/>
        <v>1293434.8027485553</v>
      </c>
      <c r="Z63" s="17">
        <f>IFERROR(INDEX(Cost_Components!$T$2:$T$29,MATCH(E63,Cost_Components!$A$2:$A$29,0)),"")</f>
        <v>0.8</v>
      </c>
      <c r="AA63" s="26">
        <f>IFERROR(INDEX(Cost_Components!$U$2:$U$29,MATCH(E63,Cost_Components!$A$2:$A$29,0)),"")</f>
        <v>2025</v>
      </c>
      <c r="AB63" s="26">
        <f>IFERROR(INDEX(Cost_Components!$V$2:$V$29,MATCH(E63,Cost_Components!$A$2:$A$29,0)),"")</f>
        <v>2050</v>
      </c>
      <c r="AC63" s="26">
        <f>IFERROR(INDEX(Cost_Components!$M$2:$M$29,MATCH(E63,Cost_Components!$A$2:$A$29,0)),"")</f>
        <v>30</v>
      </c>
      <c r="AD63" s="26">
        <f>IFERROR(INDEX(Cost_Components!$N$2:$N$29,MATCH(E63,Cost_Components!$A$2:$A$29,0)),"")</f>
        <v>95</v>
      </c>
      <c r="AE63" s="16" t="str">
        <f>IFERROR(INDEX(Cost_Components!$O$2:$O$29,MATCH(E63,Cost_Components!$A$2:$A$29,0)),"")</f>
        <v>Both</v>
      </c>
      <c r="AF63" s="11">
        <v>61824.284693566398</v>
      </c>
      <c r="AG63" s="11">
        <v>60869.947972421302</v>
      </c>
      <c r="AH63" s="23">
        <f t="shared" si="9"/>
        <v>1</v>
      </c>
      <c r="AI63" s="10">
        <v>305332541.18498403</v>
      </c>
      <c r="AJ63" s="29">
        <f t="shared" si="10"/>
        <v>8.7297080850681826E-3</v>
      </c>
      <c r="AK63" s="29">
        <f t="shared" si="11"/>
        <v>1.4256924539325302E-2</v>
      </c>
      <c r="AL63" s="29">
        <f t="shared" si="12"/>
        <v>5.5272164542571195E-3</v>
      </c>
      <c r="AM63" s="29">
        <f t="shared" si="13"/>
        <v>4.2361511738276698E-3</v>
      </c>
    </row>
    <row r="64" spans="1:39">
      <c r="A64" t="s">
        <v>228</v>
      </c>
      <c r="B64" s="20">
        <v>2035</v>
      </c>
      <c r="C64" t="s">
        <v>228</v>
      </c>
      <c r="D64" t="s">
        <v>232</v>
      </c>
      <c r="E64" s="22" t="s">
        <v>305</v>
      </c>
      <c r="F64" s="22" t="s">
        <v>306</v>
      </c>
      <c r="G64" s="22" t="s">
        <v>229</v>
      </c>
      <c r="H64" s="22" t="s">
        <v>237</v>
      </c>
      <c r="I64" s="22" t="s">
        <v>309</v>
      </c>
      <c r="J64" s="17">
        <f>IFERROR(INDEX(Cost_Components!$K$2:$K$29,MATCH(E64,Cost_Components!$A$2:$A$29,0)),"")</f>
        <v>0.5</v>
      </c>
      <c r="K64" s="17">
        <f t="shared" si="0"/>
        <v>0.51730769230769236</v>
      </c>
      <c r="L64" s="17">
        <f>IFERROR(INDEX(Cost_Components!$S$2:$S$29,MATCH(E64,Cost_Components!$A$2:$A$29,0)),"")</f>
        <v>0.31</v>
      </c>
      <c r="M64" s="28">
        <f>IFERROR(INDEX(Cost_Components!$L$2:$L$29,MATCH(E64,Cost_Components!$A$2:$A$29,0)),"")</f>
        <v>1</v>
      </c>
      <c r="N64" s="29">
        <f>IFERROR(INDEX(Cost_Components!$P$2:$P$29,MATCH(E64,Cost_Components!$A$2:$A$29,0)),"")</f>
        <v>282.51283610000002</v>
      </c>
      <c r="O64" s="23">
        <f t="shared" si="1"/>
        <v>31702.7504429822</v>
      </c>
      <c r="P64" s="23">
        <f t="shared" si="2"/>
        <v>31148.049993861099</v>
      </c>
      <c r="Q64" s="23">
        <f t="shared" si="3"/>
        <v>2727914.4222525889</v>
      </c>
      <c r="R64" s="23">
        <f t="shared" si="4"/>
        <v>4633232.1727132499</v>
      </c>
      <c r="S64" s="23">
        <f t="shared" si="5"/>
        <v>1905317.750460661</v>
      </c>
      <c r="T64" s="16">
        <f>IFERROR(INDEX(Cost_Components!$R$2:$R$29,MATCH(E64,Cost_Components!$A$2:$A$29,0)),"")</f>
        <v>1</v>
      </c>
      <c r="U64" s="26">
        <f>IFERROR(INDEX(Cost_Components!$Q$2:$Q$29,MATCH(E64,Cost_Components!$A$2:$A$29,0)),"")</f>
        <v>2023</v>
      </c>
      <c r="V64" s="30">
        <f>1/(1+Calculation_Assumptions!$B$5)^(B64-Calculation_Assumptions!$B$2)</f>
        <v>0.74409391489672516</v>
      </c>
      <c r="W64" s="23">
        <f t="shared" si="6"/>
        <v>2029824.5219571672</v>
      </c>
      <c r="X64" s="23">
        <f t="shared" si="7"/>
        <v>3447559.866019662</v>
      </c>
      <c r="Y64" s="23">
        <f t="shared" si="8"/>
        <v>1417735.3440624948</v>
      </c>
      <c r="Z64" s="17">
        <f>IFERROR(INDEX(Cost_Components!$T$2:$T$29,MATCH(E64,Cost_Components!$A$2:$A$29,0)),"")</f>
        <v>0.8</v>
      </c>
      <c r="AA64" s="26">
        <f>IFERROR(INDEX(Cost_Components!$U$2:$U$29,MATCH(E64,Cost_Components!$A$2:$A$29,0)),"")</f>
        <v>2025</v>
      </c>
      <c r="AB64" s="26">
        <f>IFERROR(INDEX(Cost_Components!$V$2:$V$29,MATCH(E64,Cost_Components!$A$2:$A$29,0)),"")</f>
        <v>2050</v>
      </c>
      <c r="AC64" s="26">
        <f>IFERROR(INDEX(Cost_Components!$M$2:$M$29,MATCH(E64,Cost_Components!$A$2:$A$29,0)),"")</f>
        <v>30</v>
      </c>
      <c r="AD64" s="26">
        <f>IFERROR(INDEX(Cost_Components!$N$2:$N$29,MATCH(E64,Cost_Components!$A$2:$A$29,0)),"")</f>
        <v>95</v>
      </c>
      <c r="AE64" s="16" t="str">
        <f>IFERROR(INDEX(Cost_Components!$O$2:$O$29,MATCH(E64,Cost_Components!$A$2:$A$29,0)),"")</f>
        <v>Both</v>
      </c>
      <c r="AF64" s="11">
        <v>63405.5008859644</v>
      </c>
      <c r="AG64" s="11">
        <v>62296.099987722198</v>
      </c>
      <c r="AH64" s="23">
        <f t="shared" si="9"/>
        <v>1</v>
      </c>
      <c r="AI64" s="10">
        <v>306964650.16711998</v>
      </c>
      <c r="AJ64" s="29">
        <f t="shared" si="10"/>
        <v>8.8867380031135094E-3</v>
      </c>
      <c r="AK64" s="29">
        <f t="shared" si="11"/>
        <v>1.5093699454288274E-2</v>
      </c>
      <c r="AL64" s="29">
        <f t="shared" si="12"/>
        <v>6.2069614511747646E-3</v>
      </c>
      <c r="AM64" s="29">
        <f t="shared" si="13"/>
        <v>4.6185622458176888E-3</v>
      </c>
    </row>
    <row r="65" spans="1:39">
      <c r="A65" t="s">
        <v>228</v>
      </c>
      <c r="B65" s="20">
        <v>2036</v>
      </c>
      <c r="C65" t="s">
        <v>228</v>
      </c>
      <c r="D65" t="s">
        <v>232</v>
      </c>
      <c r="E65" s="22" t="s">
        <v>305</v>
      </c>
      <c r="F65" s="22" t="s">
        <v>306</v>
      </c>
      <c r="G65" s="22" t="s">
        <v>229</v>
      </c>
      <c r="H65" s="22" t="s">
        <v>237</v>
      </c>
      <c r="I65" s="22" t="s">
        <v>309</v>
      </c>
      <c r="J65" s="17">
        <f>IFERROR(INDEX(Cost_Components!$K$2:$K$29,MATCH(E65,Cost_Components!$A$2:$A$29,0)),"")</f>
        <v>0.5</v>
      </c>
      <c r="K65" s="17">
        <f t="shared" si="0"/>
        <v>0.5361538461538462</v>
      </c>
      <c r="L65" s="17">
        <f>IFERROR(INDEX(Cost_Components!$S$2:$S$29,MATCH(E65,Cost_Components!$A$2:$A$29,0)),"")</f>
        <v>0.31</v>
      </c>
      <c r="M65" s="28">
        <f>IFERROR(INDEX(Cost_Components!$L$2:$L$29,MATCH(E65,Cost_Components!$A$2:$A$29,0)),"")</f>
        <v>1</v>
      </c>
      <c r="N65" s="29">
        <f>IFERROR(INDEX(Cost_Components!$P$2:$P$29,MATCH(E65,Cost_Components!$A$2:$A$29,0)),"")</f>
        <v>282.51283610000002</v>
      </c>
      <c r="O65" s="23">
        <f t="shared" si="1"/>
        <v>32526.84388990415</v>
      </c>
      <c r="P65" s="23">
        <f t="shared" si="2"/>
        <v>31890.046402955799</v>
      </c>
      <c r="Q65" s="23">
        <f t="shared" si="3"/>
        <v>2792897.7103244904</v>
      </c>
      <c r="R65" s="23">
        <f t="shared" si="4"/>
        <v>4926852.2222715309</v>
      </c>
      <c r="S65" s="23">
        <f t="shared" si="5"/>
        <v>2133954.5119470404</v>
      </c>
      <c r="T65" s="16">
        <f>IFERROR(INDEX(Cost_Components!$R$2:$R$29,MATCH(E65,Cost_Components!$A$2:$A$29,0)),"")</f>
        <v>1</v>
      </c>
      <c r="U65" s="26">
        <f>IFERROR(INDEX(Cost_Components!$Q$2:$Q$29,MATCH(E65,Cost_Components!$A$2:$A$29,0)),"")</f>
        <v>2023</v>
      </c>
      <c r="V65" s="30">
        <f>1/(1+Calculation_Assumptions!$B$5)^(B65-Calculation_Assumptions!$B$2)</f>
        <v>0.72242127659876232</v>
      </c>
      <c r="W65" s="23">
        <f t="shared" si="6"/>
        <v>2017648.7293023786</v>
      </c>
      <c r="X65" s="23">
        <f t="shared" si="7"/>
        <v>3559262.8720268486</v>
      </c>
      <c r="Y65" s="23">
        <f t="shared" si="8"/>
        <v>1541614.1427244698</v>
      </c>
      <c r="Z65" s="17">
        <f>IFERROR(INDEX(Cost_Components!$T$2:$T$29,MATCH(E65,Cost_Components!$A$2:$A$29,0)),"")</f>
        <v>0.8</v>
      </c>
      <c r="AA65" s="26">
        <f>IFERROR(INDEX(Cost_Components!$U$2:$U$29,MATCH(E65,Cost_Components!$A$2:$A$29,0)),"")</f>
        <v>2025</v>
      </c>
      <c r="AB65" s="26">
        <f>IFERROR(INDEX(Cost_Components!$V$2:$V$29,MATCH(E65,Cost_Components!$A$2:$A$29,0)),"")</f>
        <v>2050</v>
      </c>
      <c r="AC65" s="26">
        <f>IFERROR(INDEX(Cost_Components!$M$2:$M$29,MATCH(E65,Cost_Components!$A$2:$A$29,0)),"")</f>
        <v>30</v>
      </c>
      <c r="AD65" s="26">
        <f>IFERROR(INDEX(Cost_Components!$N$2:$N$29,MATCH(E65,Cost_Components!$A$2:$A$29,0)),"")</f>
        <v>95</v>
      </c>
      <c r="AE65" s="16" t="str">
        <f>IFERROR(INDEX(Cost_Components!$O$2:$O$29,MATCH(E65,Cost_Components!$A$2:$A$29,0)),"")</f>
        <v>Both</v>
      </c>
      <c r="AF65" s="11">
        <v>65053.687779808301</v>
      </c>
      <c r="AG65" s="11">
        <v>63780.092805911598</v>
      </c>
      <c r="AH65" s="23">
        <f t="shared" si="9"/>
        <v>1</v>
      </c>
      <c r="AI65" s="10">
        <v>308542769.75662202</v>
      </c>
      <c r="AJ65" s="29">
        <f t="shared" si="10"/>
        <v>9.0518980967453002E-3</v>
      </c>
      <c r="AK65" s="29">
        <f t="shared" si="11"/>
        <v>1.5968133773343069E-2</v>
      </c>
      <c r="AL65" s="29">
        <f t="shared" si="12"/>
        <v>6.9162356765977697E-3</v>
      </c>
      <c r="AM65" s="29">
        <f t="shared" si="13"/>
        <v>4.9964358067456655E-3</v>
      </c>
    </row>
    <row r="66" spans="1:39">
      <c r="A66" t="s">
        <v>228</v>
      </c>
      <c r="B66" s="20">
        <v>2037</v>
      </c>
      <c r="C66" t="s">
        <v>228</v>
      </c>
      <c r="D66" t="s">
        <v>232</v>
      </c>
      <c r="E66" s="22" t="s">
        <v>305</v>
      </c>
      <c r="F66" s="22" t="s">
        <v>306</v>
      </c>
      <c r="G66" s="22" t="s">
        <v>229</v>
      </c>
      <c r="H66" s="22" t="s">
        <v>237</v>
      </c>
      <c r="I66" s="22" t="s">
        <v>309</v>
      </c>
      <c r="J66" s="17">
        <f>IFERROR(INDEX(Cost_Components!$K$2:$K$29,MATCH(E66,Cost_Components!$A$2:$A$29,0)),"")</f>
        <v>0.5</v>
      </c>
      <c r="K66" s="17">
        <f t="shared" ref="K66:K129" si="14">IF(OR(L66="",Z66="",AA66="",AB66=""),"",IF(B66&lt;AA66,L66,IF(B66&gt;AB66,Z66,L66+(Z66-L66)*MIN(MAX((B66-AA66+1)/MAX(AB66-AA66+1,1),0),1))))</f>
        <v>0.55500000000000005</v>
      </c>
      <c r="L66" s="17">
        <f>IFERROR(INDEX(Cost_Components!$S$2:$S$29,MATCH(E66,Cost_Components!$A$2:$A$29,0)),"")</f>
        <v>0.31</v>
      </c>
      <c r="M66" s="28">
        <f>IFERROR(INDEX(Cost_Components!$L$2:$L$29,MATCH(E66,Cost_Components!$A$2:$A$29,0)),"")</f>
        <v>1</v>
      </c>
      <c r="N66" s="29">
        <f>IFERROR(INDEX(Cost_Components!$P$2:$P$29,MATCH(E66,Cost_Components!$A$2:$A$29,0)),"")</f>
        <v>282.51283610000002</v>
      </c>
      <c r="O66" s="23">
        <f t="shared" ref="O66:O129" si="15">AF66*J66</f>
        <v>33377.353651212346</v>
      </c>
      <c r="P66" s="23">
        <f t="shared" ref="P66:P129" si="16">AG66*J66</f>
        <v>32653.944209552199</v>
      </c>
      <c r="Q66" s="23">
        <f t="shared" ref="Q66:Q129" si="17">P66*L66*M66*N66</f>
        <v>2859799.1004324472</v>
      </c>
      <c r="R66" s="23">
        <f t="shared" ref="R66:R129" si="18">O66*K66*M66*N66</f>
        <v>5233389.6170417638</v>
      </c>
      <c r="S66" s="23">
        <f t="shared" ref="S66:S129" si="19">R66-Q66</f>
        <v>2373590.5166093167</v>
      </c>
      <c r="T66" s="16">
        <f>IFERROR(INDEX(Cost_Components!$R$2:$R$29,MATCH(E66,Cost_Components!$A$2:$A$29,0)),"")</f>
        <v>1</v>
      </c>
      <c r="U66" s="26">
        <f>IFERROR(INDEX(Cost_Components!$Q$2:$Q$29,MATCH(E66,Cost_Components!$A$2:$A$29,0)),"")</f>
        <v>2023</v>
      </c>
      <c r="V66" s="30">
        <f>1/(1+Calculation_Assumptions!$B$5)^(B66-Calculation_Assumptions!$B$2)</f>
        <v>0.70137988019297326</v>
      </c>
      <c r="W66" s="23">
        <f t="shared" ref="W66:W129" si="20">Q66*V66</f>
        <v>2005805.5504372825</v>
      </c>
      <c r="X66" s="23">
        <f t="shared" ref="X66:X129" si="21">R66*V66</f>
        <v>3670594.1826039026</v>
      </c>
      <c r="Y66" s="23">
        <f t="shared" ref="Y66:Y129" si="22">S66*V66</f>
        <v>1664788.6321666201</v>
      </c>
      <c r="Z66" s="17">
        <f>IFERROR(INDEX(Cost_Components!$T$2:$T$29,MATCH(E66,Cost_Components!$A$2:$A$29,0)),"")</f>
        <v>0.8</v>
      </c>
      <c r="AA66" s="26">
        <f>IFERROR(INDEX(Cost_Components!$U$2:$U$29,MATCH(E66,Cost_Components!$A$2:$A$29,0)),"")</f>
        <v>2025</v>
      </c>
      <c r="AB66" s="26">
        <f>IFERROR(INDEX(Cost_Components!$V$2:$V$29,MATCH(E66,Cost_Components!$A$2:$A$29,0)),"")</f>
        <v>2050</v>
      </c>
      <c r="AC66" s="26">
        <f>IFERROR(INDEX(Cost_Components!$M$2:$M$29,MATCH(E66,Cost_Components!$A$2:$A$29,0)),"")</f>
        <v>30</v>
      </c>
      <c r="AD66" s="26">
        <f>IFERROR(INDEX(Cost_Components!$N$2:$N$29,MATCH(E66,Cost_Components!$A$2:$A$29,0)),"")</f>
        <v>95</v>
      </c>
      <c r="AE66" s="16" t="str">
        <f>IFERROR(INDEX(Cost_Components!$O$2:$O$29,MATCH(E66,Cost_Components!$A$2:$A$29,0)),"")</f>
        <v>Both</v>
      </c>
      <c r="AF66" s="11">
        <v>66754.707302424693</v>
      </c>
      <c r="AG66" s="11">
        <v>65307.888419104398</v>
      </c>
      <c r="AH66" s="23">
        <f t="shared" ref="AH66:AH129" si="23">IF(H66="shared-count-once",COUNTIFS($A$2:$A$1457,A66,$B$2:$B$1457,B66,$E$2:$E$1457,E66),1)</f>
        <v>1</v>
      </c>
      <c r="AI66" s="10">
        <v>310068287.63643003</v>
      </c>
      <c r="AJ66" s="29">
        <f t="shared" ref="AJ66:AJ129" si="24">IF(AI66=0,"",Q66/AI66)</f>
        <v>9.2231266932582892E-3</v>
      </c>
      <c r="AK66" s="29">
        <f t="shared" ref="AK66:AK129" si="25">IF(AI66=0,"",R66/AI66)</f>
        <v>1.6878184018541634E-2</v>
      </c>
      <c r="AL66" s="29">
        <f t="shared" ref="AL66:AL129" si="26">IF(AI66=0,"",S66/AI66)</f>
        <v>7.6550573252833444E-3</v>
      </c>
      <c r="AM66" s="29">
        <f t="shared" ref="AM66:AM129" si="27">IF(AI66=0,"",Y66/AI66)</f>
        <v>5.3691031896775749E-3</v>
      </c>
    </row>
    <row r="67" spans="1:39">
      <c r="A67" t="s">
        <v>228</v>
      </c>
      <c r="B67" s="20">
        <v>2038</v>
      </c>
      <c r="C67" t="s">
        <v>228</v>
      </c>
      <c r="D67" t="s">
        <v>232</v>
      </c>
      <c r="E67" s="22" t="s">
        <v>305</v>
      </c>
      <c r="F67" s="22" t="s">
        <v>306</v>
      </c>
      <c r="G67" s="22" t="s">
        <v>229</v>
      </c>
      <c r="H67" s="22" t="s">
        <v>237</v>
      </c>
      <c r="I67" s="22" t="s">
        <v>309</v>
      </c>
      <c r="J67" s="17">
        <f>IFERROR(INDEX(Cost_Components!$K$2:$K$29,MATCH(E67,Cost_Components!$A$2:$A$29,0)),"")</f>
        <v>0.5</v>
      </c>
      <c r="K67" s="17">
        <f t="shared" si="14"/>
        <v>0.57384615384615389</v>
      </c>
      <c r="L67" s="17">
        <f>IFERROR(INDEX(Cost_Components!$S$2:$S$29,MATCH(E67,Cost_Components!$A$2:$A$29,0)),"")</f>
        <v>0.31</v>
      </c>
      <c r="M67" s="28">
        <f>IFERROR(INDEX(Cost_Components!$L$2:$L$29,MATCH(E67,Cost_Components!$A$2:$A$29,0)),"")</f>
        <v>1</v>
      </c>
      <c r="N67" s="29">
        <f>IFERROR(INDEX(Cost_Components!$P$2:$P$29,MATCH(E67,Cost_Components!$A$2:$A$29,0)),"")</f>
        <v>282.51283610000002</v>
      </c>
      <c r="O67" s="23">
        <f t="shared" si="15"/>
        <v>34277.9493651101</v>
      </c>
      <c r="P67" s="23">
        <f t="shared" si="16"/>
        <v>33463.306712207399</v>
      </c>
      <c r="Q67" s="23">
        <f t="shared" si="17"/>
        <v>2930682.2422104627</v>
      </c>
      <c r="R67" s="23">
        <f t="shared" si="18"/>
        <v>5557103.596429823</v>
      </c>
      <c r="S67" s="23">
        <f t="shared" si="19"/>
        <v>2626421.3542193603</v>
      </c>
      <c r="T67" s="16">
        <f>IFERROR(INDEX(Cost_Components!$R$2:$R$29,MATCH(E67,Cost_Components!$A$2:$A$29,0)),"")</f>
        <v>1</v>
      </c>
      <c r="U67" s="26">
        <f>IFERROR(INDEX(Cost_Components!$Q$2:$Q$29,MATCH(E67,Cost_Components!$A$2:$A$29,0)),"")</f>
        <v>2023</v>
      </c>
      <c r="V67" s="30">
        <f>1/(1+Calculation_Assumptions!$B$5)^(B67-Calculation_Assumptions!$B$2)</f>
        <v>0.68095133999317792</v>
      </c>
      <c r="W67" s="23">
        <f t="shared" si="20"/>
        <v>1995651.9999274258</v>
      </c>
      <c r="X67" s="23">
        <f t="shared" si="21"/>
        <v>3784117.140469796</v>
      </c>
      <c r="Y67" s="23">
        <f t="shared" si="22"/>
        <v>1788465.1405423703</v>
      </c>
      <c r="Z67" s="17">
        <f>IFERROR(INDEX(Cost_Components!$T$2:$T$29,MATCH(E67,Cost_Components!$A$2:$A$29,0)),"")</f>
        <v>0.8</v>
      </c>
      <c r="AA67" s="26">
        <f>IFERROR(INDEX(Cost_Components!$U$2:$U$29,MATCH(E67,Cost_Components!$A$2:$A$29,0)),"")</f>
        <v>2025</v>
      </c>
      <c r="AB67" s="26">
        <f>IFERROR(INDEX(Cost_Components!$V$2:$V$29,MATCH(E67,Cost_Components!$A$2:$A$29,0)),"")</f>
        <v>2050</v>
      </c>
      <c r="AC67" s="26">
        <f>IFERROR(INDEX(Cost_Components!$M$2:$M$29,MATCH(E67,Cost_Components!$A$2:$A$29,0)),"")</f>
        <v>30</v>
      </c>
      <c r="AD67" s="26">
        <f>IFERROR(INDEX(Cost_Components!$N$2:$N$29,MATCH(E67,Cost_Components!$A$2:$A$29,0)),"")</f>
        <v>95</v>
      </c>
      <c r="AE67" s="16" t="str">
        <f>IFERROR(INDEX(Cost_Components!$O$2:$O$29,MATCH(E67,Cost_Components!$A$2:$A$29,0)),"")</f>
        <v>Both</v>
      </c>
      <c r="AF67" s="11">
        <v>68555.8987302202</v>
      </c>
      <c r="AG67" s="11">
        <v>66926.613424414798</v>
      </c>
      <c r="AH67" s="23">
        <f t="shared" si="23"/>
        <v>1</v>
      </c>
      <c r="AI67" s="10">
        <v>311532999.13163</v>
      </c>
      <c r="AJ67" s="29">
        <f t="shared" si="24"/>
        <v>9.4072931290729196E-3</v>
      </c>
      <c r="AK67" s="29">
        <f t="shared" si="25"/>
        <v>1.7837929246403254E-2</v>
      </c>
      <c r="AL67" s="29">
        <f t="shared" si="26"/>
        <v>8.4306361173303365E-3</v>
      </c>
      <c r="AM67" s="29">
        <f t="shared" si="27"/>
        <v>5.7408529610909753E-3</v>
      </c>
    </row>
    <row r="68" spans="1:39">
      <c r="A68" t="s">
        <v>228</v>
      </c>
      <c r="B68" s="20">
        <v>2039</v>
      </c>
      <c r="C68" t="s">
        <v>228</v>
      </c>
      <c r="D68" t="s">
        <v>232</v>
      </c>
      <c r="E68" s="22" t="s">
        <v>305</v>
      </c>
      <c r="F68" s="22" t="s">
        <v>306</v>
      </c>
      <c r="G68" s="22" t="s">
        <v>229</v>
      </c>
      <c r="H68" s="22" t="s">
        <v>237</v>
      </c>
      <c r="I68" s="22" t="s">
        <v>309</v>
      </c>
      <c r="J68" s="17">
        <f>IFERROR(INDEX(Cost_Components!$K$2:$K$29,MATCH(E68,Cost_Components!$A$2:$A$29,0)),"")</f>
        <v>0.5</v>
      </c>
      <c r="K68" s="17">
        <f t="shared" si="14"/>
        <v>0.59269230769230763</v>
      </c>
      <c r="L68" s="17">
        <f>IFERROR(INDEX(Cost_Components!$S$2:$S$29,MATCH(E68,Cost_Components!$A$2:$A$29,0)),"")</f>
        <v>0.31</v>
      </c>
      <c r="M68" s="28">
        <f>IFERROR(INDEX(Cost_Components!$L$2:$L$29,MATCH(E68,Cost_Components!$A$2:$A$29,0)),"")</f>
        <v>1</v>
      </c>
      <c r="N68" s="29">
        <f>IFERROR(INDEX(Cost_Components!$P$2:$P$29,MATCH(E68,Cost_Components!$A$2:$A$29,0)),"")</f>
        <v>282.51283610000002</v>
      </c>
      <c r="O68" s="23">
        <f t="shared" si="15"/>
        <v>35189.634677163347</v>
      </c>
      <c r="P68" s="23">
        <f t="shared" si="16"/>
        <v>34279.103637743799</v>
      </c>
      <c r="Q68" s="23">
        <f t="shared" si="17"/>
        <v>3002128.9041760969</v>
      </c>
      <c r="R68" s="23">
        <f t="shared" si="18"/>
        <v>5892264.5016173804</v>
      </c>
      <c r="S68" s="23">
        <f t="shared" si="19"/>
        <v>2890135.5974412835</v>
      </c>
      <c r="T68" s="16">
        <f>IFERROR(INDEX(Cost_Components!$R$2:$R$29,MATCH(E68,Cost_Components!$A$2:$A$29,0)),"")</f>
        <v>1</v>
      </c>
      <c r="U68" s="26">
        <f>IFERROR(INDEX(Cost_Components!$Q$2:$Q$29,MATCH(E68,Cost_Components!$A$2:$A$29,0)),"")</f>
        <v>2023</v>
      </c>
      <c r="V68" s="30">
        <f>1/(1+Calculation_Assumptions!$B$5)^(B68-Calculation_Assumptions!$B$2)</f>
        <v>0.66111780581861923</v>
      </c>
      <c r="W68" s="23">
        <f t="shared" si="20"/>
        <v>1984760.873913557</v>
      </c>
      <c r="X68" s="23">
        <f t="shared" si="21"/>
        <v>3895480.9786122227</v>
      </c>
      <c r="Y68" s="23">
        <f t="shared" si="22"/>
        <v>1910720.1046986657</v>
      </c>
      <c r="Z68" s="17">
        <f>IFERROR(INDEX(Cost_Components!$T$2:$T$29,MATCH(E68,Cost_Components!$A$2:$A$29,0)),"")</f>
        <v>0.8</v>
      </c>
      <c r="AA68" s="26">
        <f>IFERROR(INDEX(Cost_Components!$U$2:$U$29,MATCH(E68,Cost_Components!$A$2:$A$29,0)),"")</f>
        <v>2025</v>
      </c>
      <c r="AB68" s="26">
        <f>IFERROR(INDEX(Cost_Components!$V$2:$V$29,MATCH(E68,Cost_Components!$A$2:$A$29,0)),"")</f>
        <v>2050</v>
      </c>
      <c r="AC68" s="26">
        <f>IFERROR(INDEX(Cost_Components!$M$2:$M$29,MATCH(E68,Cost_Components!$A$2:$A$29,0)),"")</f>
        <v>30</v>
      </c>
      <c r="AD68" s="26">
        <f>IFERROR(INDEX(Cost_Components!$N$2:$N$29,MATCH(E68,Cost_Components!$A$2:$A$29,0)),"")</f>
        <v>95</v>
      </c>
      <c r="AE68" s="16" t="str">
        <f>IFERROR(INDEX(Cost_Components!$O$2:$O$29,MATCH(E68,Cost_Components!$A$2:$A$29,0)),"")</f>
        <v>Both</v>
      </c>
      <c r="AF68" s="11">
        <v>70379.269354326694</v>
      </c>
      <c r="AG68" s="11">
        <v>68558.207275487599</v>
      </c>
      <c r="AH68" s="23">
        <f t="shared" si="23"/>
        <v>1</v>
      </c>
      <c r="AI68" s="10">
        <v>312936391.85847902</v>
      </c>
      <c r="AJ68" s="29">
        <f t="shared" si="24"/>
        <v>9.5934157301007239E-3</v>
      </c>
      <c r="AK68" s="29">
        <f t="shared" si="25"/>
        <v>1.8828952639941193E-2</v>
      </c>
      <c r="AL68" s="29">
        <f t="shared" si="26"/>
        <v>9.2355369098404694E-3</v>
      </c>
      <c r="AM68" s="29">
        <f t="shared" si="27"/>
        <v>6.1057778973906025E-3</v>
      </c>
    </row>
    <row r="69" spans="1:39">
      <c r="A69" t="s">
        <v>228</v>
      </c>
      <c r="B69" s="20">
        <v>2040</v>
      </c>
      <c r="C69" t="s">
        <v>228</v>
      </c>
      <c r="D69" t="s">
        <v>232</v>
      </c>
      <c r="E69" s="22" t="s">
        <v>305</v>
      </c>
      <c r="F69" s="22" t="s">
        <v>306</v>
      </c>
      <c r="G69" s="22" t="s">
        <v>229</v>
      </c>
      <c r="H69" s="22" t="s">
        <v>237</v>
      </c>
      <c r="I69" s="22" t="s">
        <v>309</v>
      </c>
      <c r="J69" s="17">
        <f>IFERROR(INDEX(Cost_Components!$K$2:$K$29,MATCH(E69,Cost_Components!$A$2:$A$29,0)),"")</f>
        <v>0.5</v>
      </c>
      <c r="K69" s="17">
        <f t="shared" si="14"/>
        <v>0.61153846153846159</v>
      </c>
      <c r="L69" s="17">
        <f>IFERROR(INDEX(Cost_Components!$S$2:$S$29,MATCH(E69,Cost_Components!$A$2:$A$29,0)),"")</f>
        <v>0.31</v>
      </c>
      <c r="M69" s="28">
        <f>IFERROR(INDEX(Cost_Components!$L$2:$L$29,MATCH(E69,Cost_Components!$A$2:$A$29,0)),"")</f>
        <v>1</v>
      </c>
      <c r="N69" s="29">
        <f>IFERROR(INDEX(Cost_Components!$P$2:$P$29,MATCH(E69,Cost_Components!$A$2:$A$29,0)),"")</f>
        <v>282.51283610000002</v>
      </c>
      <c r="O69" s="23">
        <f t="shared" si="15"/>
        <v>36138.216935427401</v>
      </c>
      <c r="P69" s="23">
        <f t="shared" si="16"/>
        <v>35127.301575082951</v>
      </c>
      <c r="Q69" s="23">
        <f t="shared" si="17"/>
        <v>3076413.2136801714</v>
      </c>
      <c r="R69" s="23">
        <f t="shared" si="18"/>
        <v>6243508.1350996876</v>
      </c>
      <c r="S69" s="23">
        <f t="shared" si="19"/>
        <v>3167094.9214195162</v>
      </c>
      <c r="T69" s="16">
        <f>IFERROR(INDEX(Cost_Components!$R$2:$R$29,MATCH(E69,Cost_Components!$A$2:$A$29,0)),"")</f>
        <v>1</v>
      </c>
      <c r="U69" s="26">
        <f>IFERROR(INDEX(Cost_Components!$Q$2:$Q$29,MATCH(E69,Cost_Components!$A$2:$A$29,0)),"")</f>
        <v>2023</v>
      </c>
      <c r="V69" s="30">
        <f>1/(1+Calculation_Assumptions!$B$5)^(B69-Calculation_Assumptions!$B$2)</f>
        <v>0.64186194739671765</v>
      </c>
      <c r="W69" s="23">
        <f t="shared" si="20"/>
        <v>1974632.5763297493</v>
      </c>
      <c r="X69" s="23">
        <f t="shared" si="21"/>
        <v>4007470.2901823344</v>
      </c>
      <c r="Y69" s="23">
        <f t="shared" si="22"/>
        <v>2032837.7138525851</v>
      </c>
      <c r="Z69" s="17">
        <f>IFERROR(INDEX(Cost_Components!$T$2:$T$29,MATCH(E69,Cost_Components!$A$2:$A$29,0)),"")</f>
        <v>0.8</v>
      </c>
      <c r="AA69" s="26">
        <f>IFERROR(INDEX(Cost_Components!$U$2:$U$29,MATCH(E69,Cost_Components!$A$2:$A$29,0)),"")</f>
        <v>2025</v>
      </c>
      <c r="AB69" s="26">
        <f>IFERROR(INDEX(Cost_Components!$V$2:$V$29,MATCH(E69,Cost_Components!$A$2:$A$29,0)),"")</f>
        <v>2050</v>
      </c>
      <c r="AC69" s="26">
        <f>IFERROR(INDEX(Cost_Components!$M$2:$M$29,MATCH(E69,Cost_Components!$A$2:$A$29,0)),"")</f>
        <v>30</v>
      </c>
      <c r="AD69" s="26">
        <f>IFERROR(INDEX(Cost_Components!$N$2:$N$29,MATCH(E69,Cost_Components!$A$2:$A$29,0)),"")</f>
        <v>95</v>
      </c>
      <c r="AE69" s="16" t="str">
        <f>IFERROR(INDEX(Cost_Components!$O$2:$O$29,MATCH(E69,Cost_Components!$A$2:$A$29,0)),"")</f>
        <v>Both</v>
      </c>
      <c r="AF69" s="11">
        <v>72276.433870854802</v>
      </c>
      <c r="AG69" s="11">
        <v>70254.603150165902</v>
      </c>
      <c r="AH69" s="23">
        <f t="shared" si="23"/>
        <v>1</v>
      </c>
      <c r="AI69" s="10">
        <v>314265537.41082901</v>
      </c>
      <c r="AJ69" s="29">
        <f t="shared" si="24"/>
        <v>9.7892159573910818E-3</v>
      </c>
      <c r="AK69" s="29">
        <f t="shared" si="25"/>
        <v>1.9866983145968548E-2</v>
      </c>
      <c r="AL69" s="29">
        <f t="shared" si="26"/>
        <v>1.0077767188577464E-2</v>
      </c>
      <c r="AM69" s="29">
        <f t="shared" si="27"/>
        <v>6.4685352730710754E-3</v>
      </c>
    </row>
    <row r="70" spans="1:39">
      <c r="A70" t="s">
        <v>228</v>
      </c>
      <c r="B70" s="20">
        <v>2041</v>
      </c>
      <c r="C70" t="s">
        <v>228</v>
      </c>
      <c r="D70" t="s">
        <v>232</v>
      </c>
      <c r="E70" s="22" t="s">
        <v>305</v>
      </c>
      <c r="F70" s="22" t="s">
        <v>306</v>
      </c>
      <c r="G70" s="22" t="s">
        <v>229</v>
      </c>
      <c r="H70" s="22" t="s">
        <v>237</v>
      </c>
      <c r="I70" s="22" t="s">
        <v>309</v>
      </c>
      <c r="J70" s="17">
        <f>IFERROR(INDEX(Cost_Components!$K$2:$K$29,MATCH(E70,Cost_Components!$A$2:$A$29,0)),"")</f>
        <v>0.5</v>
      </c>
      <c r="K70" s="17">
        <f t="shared" si="14"/>
        <v>0.63038461538461543</v>
      </c>
      <c r="L70" s="17">
        <f>IFERROR(INDEX(Cost_Components!$S$2:$S$29,MATCH(E70,Cost_Components!$A$2:$A$29,0)),"")</f>
        <v>0.31</v>
      </c>
      <c r="M70" s="28">
        <f>IFERROR(INDEX(Cost_Components!$L$2:$L$29,MATCH(E70,Cost_Components!$A$2:$A$29,0)),"")</f>
        <v>1</v>
      </c>
      <c r="N70" s="29">
        <f>IFERROR(INDEX(Cost_Components!$P$2:$P$29,MATCH(E70,Cost_Components!$A$2:$A$29,0)),"")</f>
        <v>282.51283610000002</v>
      </c>
      <c r="O70" s="23">
        <f t="shared" si="15"/>
        <v>37119.302417092404</v>
      </c>
      <c r="P70" s="23">
        <f t="shared" si="16"/>
        <v>36003.426633704199</v>
      </c>
      <c r="Q70" s="23">
        <f t="shared" si="17"/>
        <v>3153143.3519578753</v>
      </c>
      <c r="R70" s="23">
        <f t="shared" si="18"/>
        <v>6610641.3601717409</v>
      </c>
      <c r="S70" s="23">
        <f t="shared" si="19"/>
        <v>3457498.0082138656</v>
      </c>
      <c r="T70" s="16">
        <f>IFERROR(INDEX(Cost_Components!$R$2:$R$29,MATCH(E70,Cost_Components!$A$2:$A$29,0)),"")</f>
        <v>1</v>
      </c>
      <c r="U70" s="26">
        <f>IFERROR(INDEX(Cost_Components!$Q$2:$Q$29,MATCH(E70,Cost_Components!$A$2:$A$29,0)),"")</f>
        <v>2023</v>
      </c>
      <c r="V70" s="30">
        <f>1/(1+Calculation_Assumptions!$B$5)^(B70-Calculation_Assumptions!$B$2)</f>
        <v>0.62316693922011435</v>
      </c>
      <c r="W70" s="23">
        <f t="shared" si="20"/>
        <v>1964934.6915618409</v>
      </c>
      <c r="X70" s="23">
        <f t="shared" si="21"/>
        <v>4119533.1427001171</v>
      </c>
      <c r="Y70" s="23">
        <f t="shared" si="22"/>
        <v>2154598.4511382766</v>
      </c>
      <c r="Z70" s="17">
        <f>IFERROR(INDEX(Cost_Components!$T$2:$T$29,MATCH(E70,Cost_Components!$A$2:$A$29,0)),"")</f>
        <v>0.8</v>
      </c>
      <c r="AA70" s="26">
        <f>IFERROR(INDEX(Cost_Components!$U$2:$U$29,MATCH(E70,Cost_Components!$A$2:$A$29,0)),"")</f>
        <v>2025</v>
      </c>
      <c r="AB70" s="26">
        <f>IFERROR(INDEX(Cost_Components!$V$2:$V$29,MATCH(E70,Cost_Components!$A$2:$A$29,0)),"")</f>
        <v>2050</v>
      </c>
      <c r="AC70" s="26">
        <f>IFERROR(INDEX(Cost_Components!$M$2:$M$29,MATCH(E70,Cost_Components!$A$2:$A$29,0)),"")</f>
        <v>30</v>
      </c>
      <c r="AD70" s="26">
        <f>IFERROR(INDEX(Cost_Components!$N$2:$N$29,MATCH(E70,Cost_Components!$A$2:$A$29,0)),"")</f>
        <v>95</v>
      </c>
      <c r="AE70" s="16" t="str">
        <f>IFERROR(INDEX(Cost_Components!$O$2:$O$29,MATCH(E70,Cost_Components!$A$2:$A$29,0)),"")</f>
        <v>Both</v>
      </c>
      <c r="AF70" s="11">
        <v>74238.604834184807</v>
      </c>
      <c r="AG70" s="11">
        <v>72006.853267408398</v>
      </c>
      <c r="AH70" s="23">
        <f t="shared" si="23"/>
        <v>1</v>
      </c>
      <c r="AI70" s="10">
        <v>315525215.31254798</v>
      </c>
      <c r="AJ70" s="29">
        <f t="shared" si="24"/>
        <v>9.9933165367924216E-3</v>
      </c>
      <c r="AK70" s="29">
        <f t="shared" si="25"/>
        <v>2.0951230010645826E-2</v>
      </c>
      <c r="AL70" s="29">
        <f t="shared" si="26"/>
        <v>1.0957913473853402E-2</v>
      </c>
      <c r="AM70" s="29">
        <f t="shared" si="27"/>
        <v>6.8286093997400764E-3</v>
      </c>
    </row>
    <row r="71" spans="1:39">
      <c r="A71" t="s">
        <v>228</v>
      </c>
      <c r="B71" s="20">
        <v>2042</v>
      </c>
      <c r="C71" t="s">
        <v>228</v>
      </c>
      <c r="D71" t="s">
        <v>232</v>
      </c>
      <c r="E71" s="22" t="s">
        <v>305</v>
      </c>
      <c r="F71" s="22" t="s">
        <v>306</v>
      </c>
      <c r="G71" s="22" t="s">
        <v>229</v>
      </c>
      <c r="H71" s="22" t="s">
        <v>237</v>
      </c>
      <c r="I71" s="22" t="s">
        <v>309</v>
      </c>
      <c r="J71" s="17">
        <f>IFERROR(INDEX(Cost_Components!$K$2:$K$29,MATCH(E71,Cost_Components!$A$2:$A$29,0)),"")</f>
        <v>0.5</v>
      </c>
      <c r="K71" s="17">
        <f t="shared" si="14"/>
        <v>0.64923076923076928</v>
      </c>
      <c r="L71" s="17">
        <f>IFERROR(INDEX(Cost_Components!$S$2:$S$29,MATCH(E71,Cost_Components!$A$2:$A$29,0)),"")</f>
        <v>0.31</v>
      </c>
      <c r="M71" s="28">
        <f>IFERROR(INDEX(Cost_Components!$L$2:$L$29,MATCH(E71,Cost_Components!$A$2:$A$29,0)),"")</f>
        <v>1</v>
      </c>
      <c r="N71" s="29">
        <f>IFERROR(INDEX(Cost_Components!$P$2:$P$29,MATCH(E71,Cost_Components!$A$2:$A$29,0)),"")</f>
        <v>282.51283610000002</v>
      </c>
      <c r="O71" s="23">
        <f t="shared" si="15"/>
        <v>38118.759953783701</v>
      </c>
      <c r="P71" s="23">
        <f t="shared" si="16"/>
        <v>36893.3702463589</v>
      </c>
      <c r="Q71" s="23">
        <f t="shared" si="17"/>
        <v>3231083.7050917251</v>
      </c>
      <c r="R71" s="23">
        <f t="shared" si="18"/>
        <v>6991591.462912159</v>
      </c>
      <c r="S71" s="23">
        <f t="shared" si="19"/>
        <v>3760507.7578204339</v>
      </c>
      <c r="T71" s="16">
        <f>IFERROR(INDEX(Cost_Components!$R$2:$R$29,MATCH(E71,Cost_Components!$A$2:$A$29,0)),"")</f>
        <v>1</v>
      </c>
      <c r="U71" s="26">
        <f>IFERROR(INDEX(Cost_Components!$Q$2:$Q$29,MATCH(E71,Cost_Components!$A$2:$A$29,0)),"")</f>
        <v>2023</v>
      </c>
      <c r="V71" s="30">
        <f>1/(1+Calculation_Assumptions!$B$5)^(B71-Calculation_Assumptions!$B$2)</f>
        <v>0.60501644584477121</v>
      </c>
      <c r="W71" s="23">
        <f t="shared" si="20"/>
        <v>1954858.7794815504</v>
      </c>
      <c r="X71" s="23">
        <f t="shared" si="21"/>
        <v>4230027.8176897587</v>
      </c>
      <c r="Y71" s="23">
        <f t="shared" si="22"/>
        <v>2275169.0382082085</v>
      </c>
      <c r="Z71" s="17">
        <f>IFERROR(INDEX(Cost_Components!$T$2:$T$29,MATCH(E71,Cost_Components!$A$2:$A$29,0)),"")</f>
        <v>0.8</v>
      </c>
      <c r="AA71" s="26">
        <f>IFERROR(INDEX(Cost_Components!$U$2:$U$29,MATCH(E71,Cost_Components!$A$2:$A$29,0)),"")</f>
        <v>2025</v>
      </c>
      <c r="AB71" s="26">
        <f>IFERROR(INDEX(Cost_Components!$V$2:$V$29,MATCH(E71,Cost_Components!$A$2:$A$29,0)),"")</f>
        <v>2050</v>
      </c>
      <c r="AC71" s="26">
        <f>IFERROR(INDEX(Cost_Components!$M$2:$M$29,MATCH(E71,Cost_Components!$A$2:$A$29,0)),"")</f>
        <v>30</v>
      </c>
      <c r="AD71" s="26">
        <f>IFERROR(INDEX(Cost_Components!$N$2:$N$29,MATCH(E71,Cost_Components!$A$2:$A$29,0)),"")</f>
        <v>95</v>
      </c>
      <c r="AE71" s="16" t="str">
        <f>IFERROR(INDEX(Cost_Components!$O$2:$O$29,MATCH(E71,Cost_Components!$A$2:$A$29,0)),"")</f>
        <v>Both</v>
      </c>
      <c r="AF71" s="11">
        <v>76237.519907567403</v>
      </c>
      <c r="AG71" s="11">
        <v>73786.740492717799</v>
      </c>
      <c r="AH71" s="23">
        <f t="shared" si="23"/>
        <v>1</v>
      </c>
      <c r="AI71" s="10">
        <v>316707694.211882</v>
      </c>
      <c r="AJ71" s="29">
        <f t="shared" si="24"/>
        <v>1.0202100435646769E-2</v>
      </c>
      <c r="AK71" s="29">
        <f t="shared" si="25"/>
        <v>2.2075849721019673E-2</v>
      </c>
      <c r="AL71" s="29">
        <f t="shared" si="26"/>
        <v>1.1873749285372904E-2</v>
      </c>
      <c r="AM71" s="29">
        <f t="shared" si="27"/>
        <v>7.1838135914882063E-3</v>
      </c>
    </row>
    <row r="72" spans="1:39">
      <c r="A72" t="s">
        <v>228</v>
      </c>
      <c r="B72" s="20">
        <v>2043</v>
      </c>
      <c r="C72" t="s">
        <v>228</v>
      </c>
      <c r="D72" t="s">
        <v>232</v>
      </c>
      <c r="E72" s="22" t="s">
        <v>305</v>
      </c>
      <c r="F72" s="22" t="s">
        <v>306</v>
      </c>
      <c r="G72" s="22" t="s">
        <v>229</v>
      </c>
      <c r="H72" s="22" t="s">
        <v>237</v>
      </c>
      <c r="I72" s="22" t="s">
        <v>309</v>
      </c>
      <c r="J72" s="17">
        <f>IFERROR(INDEX(Cost_Components!$K$2:$K$29,MATCH(E72,Cost_Components!$A$2:$A$29,0)),"")</f>
        <v>0.5</v>
      </c>
      <c r="K72" s="17">
        <f t="shared" si="14"/>
        <v>0.66807692307692301</v>
      </c>
      <c r="L72" s="17">
        <f>IFERROR(INDEX(Cost_Components!$S$2:$S$29,MATCH(E72,Cost_Components!$A$2:$A$29,0)),"")</f>
        <v>0.31</v>
      </c>
      <c r="M72" s="28">
        <f>IFERROR(INDEX(Cost_Components!$L$2:$L$29,MATCH(E72,Cost_Components!$A$2:$A$29,0)),"")</f>
        <v>1</v>
      </c>
      <c r="N72" s="29">
        <f>IFERROR(INDEX(Cost_Components!$P$2:$P$29,MATCH(E72,Cost_Components!$A$2:$A$29,0)),"")</f>
        <v>282.51283610000002</v>
      </c>
      <c r="O72" s="23">
        <f t="shared" si="15"/>
        <v>39203.801227156349</v>
      </c>
      <c r="P72" s="23">
        <f t="shared" si="16"/>
        <v>37864.283599020397</v>
      </c>
      <c r="Q72" s="23">
        <f t="shared" si="17"/>
        <v>3316115.3054007296</v>
      </c>
      <c r="R72" s="23">
        <f t="shared" si="18"/>
        <v>7399337.4506174801</v>
      </c>
      <c r="S72" s="23">
        <f t="shared" si="19"/>
        <v>4083222.1452167504</v>
      </c>
      <c r="T72" s="16">
        <f>IFERROR(INDEX(Cost_Components!$R$2:$R$29,MATCH(E72,Cost_Components!$A$2:$A$29,0)),"")</f>
        <v>1</v>
      </c>
      <c r="U72" s="26">
        <f>IFERROR(INDEX(Cost_Components!$Q$2:$Q$29,MATCH(E72,Cost_Components!$A$2:$A$29,0)),"")</f>
        <v>2023</v>
      </c>
      <c r="V72" s="30">
        <f>1/(1+Calculation_Assumptions!$B$5)^(B72-Calculation_Assumptions!$B$2)</f>
        <v>0.5873946076162827</v>
      </c>
      <c r="W72" s="23">
        <f t="shared" si="20"/>
        <v>1947868.2486262112</v>
      </c>
      <c r="X72" s="23">
        <f t="shared" si="21"/>
        <v>4346330.9184259204</v>
      </c>
      <c r="Y72" s="23">
        <f t="shared" si="22"/>
        <v>2398462.6697997092</v>
      </c>
      <c r="Z72" s="17">
        <f>IFERROR(INDEX(Cost_Components!$T$2:$T$29,MATCH(E72,Cost_Components!$A$2:$A$29,0)),"")</f>
        <v>0.8</v>
      </c>
      <c r="AA72" s="26">
        <f>IFERROR(INDEX(Cost_Components!$U$2:$U$29,MATCH(E72,Cost_Components!$A$2:$A$29,0)),"")</f>
        <v>2025</v>
      </c>
      <c r="AB72" s="26">
        <f>IFERROR(INDEX(Cost_Components!$V$2:$V$29,MATCH(E72,Cost_Components!$A$2:$A$29,0)),"")</f>
        <v>2050</v>
      </c>
      <c r="AC72" s="26">
        <f>IFERROR(INDEX(Cost_Components!$M$2:$M$29,MATCH(E72,Cost_Components!$A$2:$A$29,0)),"")</f>
        <v>30</v>
      </c>
      <c r="AD72" s="26">
        <f>IFERROR(INDEX(Cost_Components!$N$2:$N$29,MATCH(E72,Cost_Components!$A$2:$A$29,0)),"")</f>
        <v>95</v>
      </c>
      <c r="AE72" s="16" t="str">
        <f>IFERROR(INDEX(Cost_Components!$O$2:$O$29,MATCH(E72,Cost_Components!$A$2:$A$29,0)),"")</f>
        <v>Both</v>
      </c>
      <c r="AF72" s="11">
        <v>78407.602454312699</v>
      </c>
      <c r="AG72" s="11">
        <v>75728.567198040793</v>
      </c>
      <c r="AH72" s="23">
        <f t="shared" si="23"/>
        <v>1</v>
      </c>
      <c r="AI72" s="10">
        <v>317814114.06715202</v>
      </c>
      <c r="AJ72" s="29">
        <f t="shared" si="24"/>
        <v>1.043413479333412E-2</v>
      </c>
      <c r="AK72" s="29">
        <f t="shared" si="25"/>
        <v>2.3281966165461264E-2</v>
      </c>
      <c r="AL72" s="29">
        <f t="shared" si="26"/>
        <v>1.2847831372127144E-2</v>
      </c>
      <c r="AM72" s="29">
        <f t="shared" si="27"/>
        <v>7.5467468675507908E-3</v>
      </c>
    </row>
    <row r="73" spans="1:39">
      <c r="A73" t="s">
        <v>228</v>
      </c>
      <c r="B73" s="20">
        <v>2044</v>
      </c>
      <c r="C73" t="s">
        <v>228</v>
      </c>
      <c r="D73" t="s">
        <v>232</v>
      </c>
      <c r="E73" s="22" t="s">
        <v>305</v>
      </c>
      <c r="F73" s="22" t="s">
        <v>306</v>
      </c>
      <c r="G73" s="22" t="s">
        <v>229</v>
      </c>
      <c r="H73" s="22" t="s">
        <v>237</v>
      </c>
      <c r="I73" s="22" t="s">
        <v>309</v>
      </c>
      <c r="J73" s="17">
        <f>IFERROR(INDEX(Cost_Components!$K$2:$K$29,MATCH(E73,Cost_Components!$A$2:$A$29,0)),"")</f>
        <v>0.5</v>
      </c>
      <c r="K73" s="17">
        <f t="shared" si="14"/>
        <v>0.68692307692307697</v>
      </c>
      <c r="L73" s="17">
        <f>IFERROR(INDEX(Cost_Components!$S$2:$S$29,MATCH(E73,Cost_Components!$A$2:$A$29,0)),"")</f>
        <v>0.31</v>
      </c>
      <c r="M73" s="28">
        <f>IFERROR(INDEX(Cost_Components!$L$2:$L$29,MATCH(E73,Cost_Components!$A$2:$A$29,0)),"")</f>
        <v>1</v>
      </c>
      <c r="N73" s="29">
        <f>IFERROR(INDEX(Cost_Components!$P$2:$P$29,MATCH(E73,Cost_Components!$A$2:$A$29,0)),"")</f>
        <v>282.51283610000002</v>
      </c>
      <c r="O73" s="23">
        <f t="shared" si="15"/>
        <v>40285.372195614553</v>
      </c>
      <c r="P73" s="23">
        <f t="shared" si="16"/>
        <v>38827.015310895848</v>
      </c>
      <c r="Q73" s="23">
        <f t="shared" si="17"/>
        <v>3400430.3659615861</v>
      </c>
      <c r="R73" s="23">
        <f t="shared" si="18"/>
        <v>7817964.1029447289</v>
      </c>
      <c r="S73" s="23">
        <f t="shared" si="19"/>
        <v>4417533.7369831428</v>
      </c>
      <c r="T73" s="16">
        <f>IFERROR(INDEX(Cost_Components!$R$2:$R$29,MATCH(E73,Cost_Components!$A$2:$A$29,0)),"")</f>
        <v>1</v>
      </c>
      <c r="U73" s="26">
        <f>IFERROR(INDEX(Cost_Components!$Q$2:$Q$29,MATCH(E73,Cost_Components!$A$2:$A$29,0)),"")</f>
        <v>2023</v>
      </c>
      <c r="V73" s="30">
        <f>1/(1+Calculation_Assumptions!$B$5)^(B73-Calculation_Assumptions!$B$2)</f>
        <v>0.57028602681192497</v>
      </c>
      <c r="W73" s="23">
        <f t="shared" si="20"/>
        <v>1939217.9228548529</v>
      </c>
      <c r="X73" s="23">
        <f t="shared" si="21"/>
        <v>4458475.6860266048</v>
      </c>
      <c r="Y73" s="23">
        <f t="shared" si="22"/>
        <v>2519257.7631717515</v>
      </c>
      <c r="Z73" s="17">
        <f>IFERROR(INDEX(Cost_Components!$T$2:$T$29,MATCH(E73,Cost_Components!$A$2:$A$29,0)),"")</f>
        <v>0.8</v>
      </c>
      <c r="AA73" s="26">
        <f>IFERROR(INDEX(Cost_Components!$U$2:$U$29,MATCH(E73,Cost_Components!$A$2:$A$29,0)),"")</f>
        <v>2025</v>
      </c>
      <c r="AB73" s="26">
        <f>IFERROR(INDEX(Cost_Components!$V$2:$V$29,MATCH(E73,Cost_Components!$A$2:$A$29,0)),"")</f>
        <v>2050</v>
      </c>
      <c r="AC73" s="26">
        <f>IFERROR(INDEX(Cost_Components!$M$2:$M$29,MATCH(E73,Cost_Components!$A$2:$A$29,0)),"")</f>
        <v>30</v>
      </c>
      <c r="AD73" s="26">
        <f>IFERROR(INDEX(Cost_Components!$N$2:$N$29,MATCH(E73,Cost_Components!$A$2:$A$29,0)),"")</f>
        <v>95</v>
      </c>
      <c r="AE73" s="16" t="str">
        <f>IFERROR(INDEX(Cost_Components!$O$2:$O$29,MATCH(E73,Cost_Components!$A$2:$A$29,0)),"")</f>
        <v>Both</v>
      </c>
      <c r="AF73" s="11">
        <v>80570.744391229106</v>
      </c>
      <c r="AG73" s="11">
        <v>77654.030621791695</v>
      </c>
      <c r="AH73" s="23">
        <f t="shared" si="23"/>
        <v>1</v>
      </c>
      <c r="AI73" s="10">
        <v>318840890.73215598</v>
      </c>
      <c r="AJ73" s="29">
        <f t="shared" si="24"/>
        <v>1.0664975744338064E-2</v>
      </c>
      <c r="AK73" s="29">
        <f t="shared" si="25"/>
        <v>2.4519954404192943E-2</v>
      </c>
      <c r="AL73" s="29">
        <f t="shared" si="26"/>
        <v>1.3854978659854881E-2</v>
      </c>
      <c r="AM73" s="29">
        <f t="shared" si="27"/>
        <v>7.9013007314926477E-3</v>
      </c>
    </row>
    <row r="74" spans="1:39">
      <c r="A74" t="s">
        <v>228</v>
      </c>
      <c r="B74" s="20">
        <v>2045</v>
      </c>
      <c r="C74" t="s">
        <v>228</v>
      </c>
      <c r="D74" t="s">
        <v>232</v>
      </c>
      <c r="E74" s="22" t="s">
        <v>305</v>
      </c>
      <c r="F74" s="22" t="s">
        <v>306</v>
      </c>
      <c r="G74" s="22" t="s">
        <v>229</v>
      </c>
      <c r="H74" s="22" t="s">
        <v>237</v>
      </c>
      <c r="I74" s="22" t="s">
        <v>309</v>
      </c>
      <c r="J74" s="17">
        <f>IFERROR(INDEX(Cost_Components!$K$2:$K$29,MATCH(E74,Cost_Components!$A$2:$A$29,0)),"")</f>
        <v>0.5</v>
      </c>
      <c r="K74" s="17">
        <f t="shared" si="14"/>
        <v>0.70576923076923082</v>
      </c>
      <c r="L74" s="17">
        <f>IFERROR(INDEX(Cost_Components!$S$2:$S$29,MATCH(E74,Cost_Components!$A$2:$A$29,0)),"")</f>
        <v>0.31</v>
      </c>
      <c r="M74" s="28">
        <f>IFERROR(INDEX(Cost_Components!$L$2:$L$29,MATCH(E74,Cost_Components!$A$2:$A$29,0)),"")</f>
        <v>1</v>
      </c>
      <c r="N74" s="29">
        <f>IFERROR(INDEX(Cost_Components!$P$2:$P$29,MATCH(E74,Cost_Components!$A$2:$A$29,0)),"")</f>
        <v>282.51283610000002</v>
      </c>
      <c r="O74" s="23">
        <f t="shared" si="15"/>
        <v>41375.813362195651</v>
      </c>
      <c r="P74" s="23">
        <f t="shared" si="16"/>
        <v>39793.929688296797</v>
      </c>
      <c r="Q74" s="23">
        <f t="shared" si="17"/>
        <v>3485111.7400994627</v>
      </c>
      <c r="R74" s="23">
        <f t="shared" si="18"/>
        <v>8249876.5481839012</v>
      </c>
      <c r="S74" s="23">
        <f t="shared" si="19"/>
        <v>4764764.8080844386</v>
      </c>
      <c r="T74" s="16">
        <f>IFERROR(INDEX(Cost_Components!$R$2:$R$29,MATCH(E74,Cost_Components!$A$2:$A$29,0)),"")</f>
        <v>1</v>
      </c>
      <c r="U74" s="26">
        <f>IFERROR(INDEX(Cost_Components!$Q$2:$Q$29,MATCH(E74,Cost_Components!$A$2:$A$29,0)),"")</f>
        <v>2023</v>
      </c>
      <c r="V74" s="30">
        <f>1/(1+Calculation_Assumptions!$B$5)^(B74-Calculation_Assumptions!$B$2)</f>
        <v>0.55367575418633497</v>
      </c>
      <c r="W74" s="23">
        <f t="shared" si="20"/>
        <v>1929621.8711232203</v>
      </c>
      <c r="X74" s="23">
        <f t="shared" si="21"/>
        <v>4567756.6197598791</v>
      </c>
      <c r="Y74" s="23">
        <f t="shared" si="22"/>
        <v>2638134.7486366592</v>
      </c>
      <c r="Z74" s="17">
        <f>IFERROR(INDEX(Cost_Components!$T$2:$T$29,MATCH(E74,Cost_Components!$A$2:$A$29,0)),"")</f>
        <v>0.8</v>
      </c>
      <c r="AA74" s="26">
        <f>IFERROR(INDEX(Cost_Components!$U$2:$U$29,MATCH(E74,Cost_Components!$A$2:$A$29,0)),"")</f>
        <v>2025</v>
      </c>
      <c r="AB74" s="26">
        <f>IFERROR(INDEX(Cost_Components!$V$2:$V$29,MATCH(E74,Cost_Components!$A$2:$A$29,0)),"")</f>
        <v>2050</v>
      </c>
      <c r="AC74" s="26">
        <f>IFERROR(INDEX(Cost_Components!$M$2:$M$29,MATCH(E74,Cost_Components!$A$2:$A$29,0)),"")</f>
        <v>30</v>
      </c>
      <c r="AD74" s="26">
        <f>IFERROR(INDEX(Cost_Components!$N$2:$N$29,MATCH(E74,Cost_Components!$A$2:$A$29,0)),"")</f>
        <v>95</v>
      </c>
      <c r="AE74" s="16" t="str">
        <f>IFERROR(INDEX(Cost_Components!$O$2:$O$29,MATCH(E74,Cost_Components!$A$2:$A$29,0)),"")</f>
        <v>Both</v>
      </c>
      <c r="AF74" s="11">
        <v>82751.626724391303</v>
      </c>
      <c r="AG74" s="11">
        <v>79587.859376593595</v>
      </c>
      <c r="AH74" s="23">
        <f t="shared" si="23"/>
        <v>1</v>
      </c>
      <c r="AI74" s="10">
        <v>319784682.33108002</v>
      </c>
      <c r="AJ74" s="29">
        <f t="shared" si="24"/>
        <v>1.0898307306949902E-2</v>
      </c>
      <c r="AK74" s="29">
        <f t="shared" si="25"/>
        <v>2.5798223004448426E-2</v>
      </c>
      <c r="AL74" s="29">
        <f t="shared" si="26"/>
        <v>1.4899915697498526E-2</v>
      </c>
      <c r="AM74" s="29">
        <f t="shared" si="27"/>
        <v>8.2497220611253072E-3</v>
      </c>
    </row>
    <row r="75" spans="1:39">
      <c r="A75" t="s">
        <v>228</v>
      </c>
      <c r="B75" s="20">
        <v>2046</v>
      </c>
      <c r="C75" t="s">
        <v>228</v>
      </c>
      <c r="D75" t="s">
        <v>232</v>
      </c>
      <c r="E75" s="22" t="s">
        <v>305</v>
      </c>
      <c r="F75" s="22" t="s">
        <v>306</v>
      </c>
      <c r="G75" s="22" t="s">
        <v>229</v>
      </c>
      <c r="H75" s="22" t="s">
        <v>237</v>
      </c>
      <c r="I75" s="22" t="s">
        <v>309</v>
      </c>
      <c r="J75" s="17">
        <f>IFERROR(INDEX(Cost_Components!$K$2:$K$29,MATCH(E75,Cost_Components!$A$2:$A$29,0)),"")</f>
        <v>0.5</v>
      </c>
      <c r="K75" s="17">
        <f t="shared" si="14"/>
        <v>0.72461538461538466</v>
      </c>
      <c r="L75" s="17">
        <f>IFERROR(INDEX(Cost_Components!$S$2:$S$29,MATCH(E75,Cost_Components!$A$2:$A$29,0)),"")</f>
        <v>0.31</v>
      </c>
      <c r="M75" s="28">
        <f>IFERROR(INDEX(Cost_Components!$L$2:$L$29,MATCH(E75,Cost_Components!$A$2:$A$29,0)),"")</f>
        <v>1</v>
      </c>
      <c r="N75" s="29">
        <f>IFERROR(INDEX(Cost_Components!$P$2:$P$29,MATCH(E75,Cost_Components!$A$2:$A$29,0)),"")</f>
        <v>282.51283610000002</v>
      </c>
      <c r="O75" s="23">
        <f t="shared" si="15"/>
        <v>42427.950360711096</v>
      </c>
      <c r="P75" s="23">
        <f t="shared" si="16"/>
        <v>40717.833705018696</v>
      </c>
      <c r="Q75" s="23">
        <f t="shared" si="17"/>
        <v>3566026.3107544309</v>
      </c>
      <c r="R75" s="23">
        <f t="shared" si="18"/>
        <v>8685559.2556217462</v>
      </c>
      <c r="S75" s="23">
        <f t="shared" si="19"/>
        <v>5119532.9448673148</v>
      </c>
      <c r="T75" s="16">
        <f>IFERROR(INDEX(Cost_Components!$R$2:$R$29,MATCH(E75,Cost_Components!$A$2:$A$29,0)),"")</f>
        <v>1</v>
      </c>
      <c r="U75" s="26">
        <f>IFERROR(INDEX(Cost_Components!$Q$2:$Q$29,MATCH(E75,Cost_Components!$A$2:$A$29,0)),"")</f>
        <v>2023</v>
      </c>
      <c r="V75" s="30">
        <f>1/(1+Calculation_Assumptions!$B$5)^(B75-Calculation_Assumptions!$B$2)</f>
        <v>0.5375492759090631</v>
      </c>
      <c r="W75" s="23">
        <f t="shared" si="20"/>
        <v>1916914.8612187121</v>
      </c>
      <c r="X75" s="23">
        <f t="shared" si="21"/>
        <v>4668916.0887247305</v>
      </c>
      <c r="Y75" s="23">
        <f t="shared" si="22"/>
        <v>2752001.2275060187</v>
      </c>
      <c r="Z75" s="17">
        <f>IFERROR(INDEX(Cost_Components!$T$2:$T$29,MATCH(E75,Cost_Components!$A$2:$A$29,0)),"")</f>
        <v>0.8</v>
      </c>
      <c r="AA75" s="26">
        <f>IFERROR(INDEX(Cost_Components!$U$2:$U$29,MATCH(E75,Cost_Components!$A$2:$A$29,0)),"")</f>
        <v>2025</v>
      </c>
      <c r="AB75" s="26">
        <f>IFERROR(INDEX(Cost_Components!$V$2:$V$29,MATCH(E75,Cost_Components!$A$2:$A$29,0)),"")</f>
        <v>2050</v>
      </c>
      <c r="AC75" s="26">
        <f>IFERROR(INDEX(Cost_Components!$M$2:$M$29,MATCH(E75,Cost_Components!$A$2:$A$29,0)),"")</f>
        <v>30</v>
      </c>
      <c r="AD75" s="26">
        <f>IFERROR(INDEX(Cost_Components!$N$2:$N$29,MATCH(E75,Cost_Components!$A$2:$A$29,0)),"")</f>
        <v>95</v>
      </c>
      <c r="AE75" s="16" t="str">
        <f>IFERROR(INDEX(Cost_Components!$O$2:$O$29,MATCH(E75,Cost_Components!$A$2:$A$29,0)),"")</f>
        <v>Both</v>
      </c>
      <c r="AF75" s="11">
        <v>84855.900721422193</v>
      </c>
      <c r="AG75" s="11">
        <v>81435.667410037393</v>
      </c>
      <c r="AH75" s="23">
        <f t="shared" si="23"/>
        <v>1</v>
      </c>
      <c r="AI75" s="10">
        <v>320645615.981408</v>
      </c>
      <c r="AJ75" s="29">
        <f t="shared" si="24"/>
        <v>1.1121394252779056E-2</v>
      </c>
      <c r="AK75" s="29">
        <f t="shared" si="25"/>
        <v>2.7087721842189046E-2</v>
      </c>
      <c r="AL75" s="29">
        <f t="shared" si="26"/>
        <v>1.5966327589409988E-2</v>
      </c>
      <c r="AM75" s="29">
        <f t="shared" si="27"/>
        <v>8.5826878346142374E-3</v>
      </c>
    </row>
    <row r="76" spans="1:39">
      <c r="A76" t="s">
        <v>228</v>
      </c>
      <c r="B76" s="20">
        <v>2047</v>
      </c>
      <c r="C76" t="s">
        <v>228</v>
      </c>
      <c r="D76" t="s">
        <v>232</v>
      </c>
      <c r="E76" s="22" t="s">
        <v>305</v>
      </c>
      <c r="F76" s="22" t="s">
        <v>306</v>
      </c>
      <c r="G76" s="22" t="s">
        <v>229</v>
      </c>
      <c r="H76" s="22" t="s">
        <v>237</v>
      </c>
      <c r="I76" s="22" t="s">
        <v>309</v>
      </c>
      <c r="J76" s="17">
        <f>IFERROR(INDEX(Cost_Components!$K$2:$K$29,MATCH(E76,Cost_Components!$A$2:$A$29,0)),"")</f>
        <v>0.5</v>
      </c>
      <c r="K76" s="17">
        <f t="shared" si="14"/>
        <v>0.74346153846153851</v>
      </c>
      <c r="L76" s="17">
        <f>IFERROR(INDEX(Cost_Components!$S$2:$S$29,MATCH(E76,Cost_Components!$A$2:$A$29,0)),"")</f>
        <v>0.31</v>
      </c>
      <c r="M76" s="28">
        <f>IFERROR(INDEX(Cost_Components!$L$2:$L$29,MATCH(E76,Cost_Components!$A$2:$A$29,0)),"")</f>
        <v>1</v>
      </c>
      <c r="N76" s="29">
        <f>IFERROR(INDEX(Cost_Components!$P$2:$P$29,MATCH(E76,Cost_Components!$A$2:$A$29,0)),"")</f>
        <v>282.51283610000002</v>
      </c>
      <c r="O76" s="23">
        <f t="shared" si="15"/>
        <v>43304.571924060452</v>
      </c>
      <c r="P76" s="23">
        <f t="shared" si="16"/>
        <v>41461.909406770952</v>
      </c>
      <c r="Q76" s="23">
        <f t="shared" si="17"/>
        <v>3631191.7011547205</v>
      </c>
      <c r="R76" s="23">
        <f t="shared" si="18"/>
        <v>9095580.8972658478</v>
      </c>
      <c r="S76" s="23">
        <f t="shared" si="19"/>
        <v>5464389.1961111277</v>
      </c>
      <c r="T76" s="16">
        <f>IFERROR(INDEX(Cost_Components!$R$2:$R$29,MATCH(E76,Cost_Components!$A$2:$A$29,0)),"")</f>
        <v>1</v>
      </c>
      <c r="U76" s="26">
        <f>IFERROR(INDEX(Cost_Components!$Q$2:$Q$29,MATCH(E76,Cost_Components!$A$2:$A$29,0)),"")</f>
        <v>2023</v>
      </c>
      <c r="V76" s="30">
        <f>1/(1+Calculation_Assumptions!$B$5)^(B76-Calculation_Assumptions!$B$2)</f>
        <v>0.52189250088258554</v>
      </c>
      <c r="W76" s="23">
        <f t="shared" si="20"/>
        <v>1895091.7180997273</v>
      </c>
      <c r="X76" s="23">
        <f t="shared" si="21"/>
        <v>4746915.4614539444</v>
      </c>
      <c r="Y76" s="23">
        <f t="shared" si="22"/>
        <v>2851823.7433542176</v>
      </c>
      <c r="Z76" s="17">
        <f>IFERROR(INDEX(Cost_Components!$T$2:$T$29,MATCH(E76,Cost_Components!$A$2:$A$29,0)),"")</f>
        <v>0.8</v>
      </c>
      <c r="AA76" s="26">
        <f>IFERROR(INDEX(Cost_Components!$U$2:$U$29,MATCH(E76,Cost_Components!$A$2:$A$29,0)),"")</f>
        <v>2025</v>
      </c>
      <c r="AB76" s="26">
        <f>IFERROR(INDEX(Cost_Components!$V$2:$V$29,MATCH(E76,Cost_Components!$A$2:$A$29,0)),"")</f>
        <v>2050</v>
      </c>
      <c r="AC76" s="26">
        <f>IFERROR(INDEX(Cost_Components!$M$2:$M$29,MATCH(E76,Cost_Components!$A$2:$A$29,0)),"")</f>
        <v>30</v>
      </c>
      <c r="AD76" s="26">
        <f>IFERROR(INDEX(Cost_Components!$N$2:$N$29,MATCH(E76,Cost_Components!$A$2:$A$29,0)),"")</f>
        <v>95</v>
      </c>
      <c r="AE76" s="16" t="str">
        <f>IFERROR(INDEX(Cost_Components!$O$2:$O$29,MATCH(E76,Cost_Components!$A$2:$A$29,0)),"")</f>
        <v>Both</v>
      </c>
      <c r="AF76" s="11">
        <v>86609.143848120904</v>
      </c>
      <c r="AG76" s="11">
        <v>82923.818813541904</v>
      </c>
      <c r="AH76" s="23">
        <f t="shared" si="23"/>
        <v>1</v>
      </c>
      <c r="AI76" s="10">
        <v>321429520.52287501</v>
      </c>
      <c r="AJ76" s="29">
        <f t="shared" si="24"/>
        <v>1.1297007490935486E-2</v>
      </c>
      <c r="AK76" s="29">
        <f t="shared" si="25"/>
        <v>2.8297279237046766E-2</v>
      </c>
      <c r="AL76" s="29">
        <f t="shared" si="26"/>
        <v>1.7000271746111281E-2</v>
      </c>
      <c r="AM76" s="29">
        <f t="shared" si="27"/>
        <v>8.8723143372615755E-3</v>
      </c>
    </row>
    <row r="77" spans="1:39">
      <c r="A77" t="s">
        <v>228</v>
      </c>
      <c r="B77" s="20">
        <v>2048</v>
      </c>
      <c r="C77" t="s">
        <v>228</v>
      </c>
      <c r="D77" t="s">
        <v>232</v>
      </c>
      <c r="E77" s="22" t="s">
        <v>305</v>
      </c>
      <c r="F77" s="22" t="s">
        <v>306</v>
      </c>
      <c r="G77" s="22" t="s">
        <v>229</v>
      </c>
      <c r="H77" s="22" t="s">
        <v>237</v>
      </c>
      <c r="I77" s="22" t="s">
        <v>309</v>
      </c>
      <c r="J77" s="17">
        <f>IFERROR(INDEX(Cost_Components!$K$2:$K$29,MATCH(E77,Cost_Components!$A$2:$A$29,0)),"")</f>
        <v>0.5</v>
      </c>
      <c r="K77" s="17">
        <f t="shared" si="14"/>
        <v>0.76230769230769235</v>
      </c>
      <c r="L77" s="17">
        <f>IFERROR(INDEX(Cost_Components!$S$2:$S$29,MATCH(E77,Cost_Components!$A$2:$A$29,0)),"")</f>
        <v>0.31</v>
      </c>
      <c r="M77" s="28">
        <f>IFERROR(INDEX(Cost_Components!$L$2:$L$29,MATCH(E77,Cost_Components!$A$2:$A$29,0)),"")</f>
        <v>1</v>
      </c>
      <c r="N77" s="29">
        <f>IFERROR(INDEX(Cost_Components!$P$2:$P$29,MATCH(E77,Cost_Components!$A$2:$A$29,0)),"")</f>
        <v>282.51283610000002</v>
      </c>
      <c r="O77" s="23">
        <f t="shared" si="15"/>
        <v>44236.96070342345</v>
      </c>
      <c r="P77" s="23">
        <f t="shared" si="16"/>
        <v>42258.348620988349</v>
      </c>
      <c r="Q77" s="23">
        <f t="shared" si="17"/>
        <v>3700943.0345235621</v>
      </c>
      <c r="R77" s="23">
        <f t="shared" si="18"/>
        <v>9526947.4197765347</v>
      </c>
      <c r="S77" s="23">
        <f t="shared" si="19"/>
        <v>5826004.3852529731</v>
      </c>
      <c r="T77" s="16">
        <f>IFERROR(INDEX(Cost_Components!$R$2:$R$29,MATCH(E77,Cost_Components!$A$2:$A$29,0)),"")</f>
        <v>1</v>
      </c>
      <c r="U77" s="26">
        <f>IFERROR(INDEX(Cost_Components!$Q$2:$Q$29,MATCH(E77,Cost_Components!$A$2:$A$29,0)),"")</f>
        <v>2023</v>
      </c>
      <c r="V77" s="30">
        <f>1/(1+Calculation_Assumptions!$B$5)^(B77-Calculation_Assumptions!$B$2)</f>
        <v>0.50669174842969467</v>
      </c>
      <c r="W77" s="23">
        <f t="shared" si="20"/>
        <v>1875237.2970014436</v>
      </c>
      <c r="X77" s="23">
        <f t="shared" si="21"/>
        <v>4827225.645324341</v>
      </c>
      <c r="Y77" s="23">
        <f t="shared" si="22"/>
        <v>2951988.3483228972</v>
      </c>
      <c r="Z77" s="17">
        <f>IFERROR(INDEX(Cost_Components!$T$2:$T$29,MATCH(E77,Cost_Components!$A$2:$A$29,0)),"")</f>
        <v>0.8</v>
      </c>
      <c r="AA77" s="26">
        <f>IFERROR(INDEX(Cost_Components!$U$2:$U$29,MATCH(E77,Cost_Components!$A$2:$A$29,0)),"")</f>
        <v>2025</v>
      </c>
      <c r="AB77" s="26">
        <f>IFERROR(INDEX(Cost_Components!$V$2:$V$29,MATCH(E77,Cost_Components!$A$2:$A$29,0)),"")</f>
        <v>2050</v>
      </c>
      <c r="AC77" s="26">
        <f>IFERROR(INDEX(Cost_Components!$M$2:$M$29,MATCH(E77,Cost_Components!$A$2:$A$29,0)),"")</f>
        <v>30</v>
      </c>
      <c r="AD77" s="26">
        <f>IFERROR(INDEX(Cost_Components!$N$2:$N$29,MATCH(E77,Cost_Components!$A$2:$A$29,0)),"")</f>
        <v>95</v>
      </c>
      <c r="AE77" s="16" t="str">
        <f>IFERROR(INDEX(Cost_Components!$O$2:$O$29,MATCH(E77,Cost_Components!$A$2:$A$29,0)),"")</f>
        <v>Both</v>
      </c>
      <c r="AF77" s="11">
        <v>88473.921406846901</v>
      </c>
      <c r="AG77" s="11">
        <v>84516.697241976697</v>
      </c>
      <c r="AH77" s="23">
        <f t="shared" si="23"/>
        <v>1</v>
      </c>
      <c r="AI77" s="10">
        <v>322136832.26016098</v>
      </c>
      <c r="AJ77" s="29">
        <f t="shared" si="24"/>
        <v>1.1488729831224773E-2</v>
      </c>
      <c r="AK77" s="29">
        <f t="shared" si="25"/>
        <v>2.957422581247237E-2</v>
      </c>
      <c r="AL77" s="29">
        <f t="shared" si="26"/>
        <v>1.8085495981247597E-2</v>
      </c>
      <c r="AM77" s="29">
        <f t="shared" si="27"/>
        <v>9.1637715799565613E-3</v>
      </c>
    </row>
    <row r="78" spans="1:39">
      <c r="A78" t="s">
        <v>228</v>
      </c>
      <c r="B78" s="20">
        <v>2049</v>
      </c>
      <c r="C78" t="s">
        <v>228</v>
      </c>
      <c r="D78" t="s">
        <v>232</v>
      </c>
      <c r="E78" s="22" t="s">
        <v>305</v>
      </c>
      <c r="F78" s="22" t="s">
        <v>306</v>
      </c>
      <c r="G78" s="22" t="s">
        <v>229</v>
      </c>
      <c r="H78" s="22" t="s">
        <v>237</v>
      </c>
      <c r="I78" s="22" t="s">
        <v>309</v>
      </c>
      <c r="J78" s="17">
        <f>IFERROR(INDEX(Cost_Components!$K$2:$K$29,MATCH(E78,Cost_Components!$A$2:$A$29,0)),"")</f>
        <v>0.5</v>
      </c>
      <c r="K78" s="17">
        <f t="shared" si="14"/>
        <v>0.7811538461538462</v>
      </c>
      <c r="L78" s="17">
        <f>IFERROR(INDEX(Cost_Components!$S$2:$S$29,MATCH(E78,Cost_Components!$A$2:$A$29,0)),"")</f>
        <v>0.31</v>
      </c>
      <c r="M78" s="28">
        <f>IFERROR(INDEX(Cost_Components!$L$2:$L$29,MATCH(E78,Cost_Components!$A$2:$A$29,0)),"")</f>
        <v>1</v>
      </c>
      <c r="N78" s="29">
        <f>IFERROR(INDEX(Cost_Components!$P$2:$P$29,MATCH(E78,Cost_Components!$A$2:$A$29,0)),"")</f>
        <v>282.51283610000002</v>
      </c>
      <c r="O78" s="23">
        <f t="shared" si="15"/>
        <v>45174.047040157449</v>
      </c>
      <c r="P78" s="23">
        <f t="shared" si="16"/>
        <v>43055.886843319749</v>
      </c>
      <c r="Q78" s="23">
        <f t="shared" si="17"/>
        <v>3770790.6179011515</v>
      </c>
      <c r="R78" s="23">
        <f t="shared" si="18"/>
        <v>9969279.2259345017</v>
      </c>
      <c r="S78" s="23">
        <f t="shared" si="19"/>
        <v>6198488.6080333497</v>
      </c>
      <c r="T78" s="16">
        <f>IFERROR(INDEX(Cost_Components!$R$2:$R$29,MATCH(E78,Cost_Components!$A$2:$A$29,0)),"")</f>
        <v>1</v>
      </c>
      <c r="U78" s="26">
        <f>IFERROR(INDEX(Cost_Components!$Q$2:$Q$29,MATCH(E78,Cost_Components!$A$2:$A$29,0)),"")</f>
        <v>2023</v>
      </c>
      <c r="V78" s="30">
        <f>1/(1+Calculation_Assumptions!$B$5)^(B78-Calculation_Assumptions!$B$2)</f>
        <v>0.49193373633950943</v>
      </c>
      <c r="W78" s="23">
        <f t="shared" si="20"/>
        <v>1854979.1176180809</v>
      </c>
      <c r="X78" s="23">
        <f t="shared" si="21"/>
        <v>4904224.7782258121</v>
      </c>
      <c r="Y78" s="23">
        <f t="shared" si="22"/>
        <v>3049245.6606077305</v>
      </c>
      <c r="Z78" s="17">
        <f>IFERROR(INDEX(Cost_Components!$T$2:$T$29,MATCH(E78,Cost_Components!$A$2:$A$29,0)),"")</f>
        <v>0.8</v>
      </c>
      <c r="AA78" s="26">
        <f>IFERROR(INDEX(Cost_Components!$U$2:$U$29,MATCH(E78,Cost_Components!$A$2:$A$29,0)),"")</f>
        <v>2025</v>
      </c>
      <c r="AB78" s="26">
        <f>IFERROR(INDEX(Cost_Components!$V$2:$V$29,MATCH(E78,Cost_Components!$A$2:$A$29,0)),"")</f>
        <v>2050</v>
      </c>
      <c r="AC78" s="26">
        <f>IFERROR(INDEX(Cost_Components!$M$2:$M$29,MATCH(E78,Cost_Components!$A$2:$A$29,0)),"")</f>
        <v>30</v>
      </c>
      <c r="AD78" s="26">
        <f>IFERROR(INDEX(Cost_Components!$N$2:$N$29,MATCH(E78,Cost_Components!$A$2:$A$29,0)),"")</f>
        <v>95</v>
      </c>
      <c r="AE78" s="16" t="str">
        <f>IFERROR(INDEX(Cost_Components!$O$2:$O$29,MATCH(E78,Cost_Components!$A$2:$A$29,0)),"")</f>
        <v>Both</v>
      </c>
      <c r="AF78" s="11">
        <v>90348.094080314899</v>
      </c>
      <c r="AG78" s="11">
        <v>86111.773686639499</v>
      </c>
      <c r="AH78" s="23">
        <f t="shared" si="23"/>
        <v>1</v>
      </c>
      <c r="AI78" s="10">
        <v>322765819.75268102</v>
      </c>
      <c r="AJ78" s="29">
        <f t="shared" si="24"/>
        <v>1.1682744538410282E-2</v>
      </c>
      <c r="AK78" s="29">
        <f t="shared" si="25"/>
        <v>3.0887035168635425E-2</v>
      </c>
      <c r="AL78" s="29">
        <f t="shared" si="26"/>
        <v>1.9204290630225145E-2</v>
      </c>
      <c r="AM78" s="29">
        <f t="shared" si="27"/>
        <v>9.4472384434764866E-3</v>
      </c>
    </row>
    <row r="79" spans="1:39">
      <c r="A79" t="s">
        <v>228</v>
      </c>
      <c r="B79" s="20">
        <v>2050</v>
      </c>
      <c r="C79" t="s">
        <v>228</v>
      </c>
      <c r="D79" t="s">
        <v>232</v>
      </c>
      <c r="E79" s="22" t="s">
        <v>305</v>
      </c>
      <c r="F79" s="22" t="s">
        <v>306</v>
      </c>
      <c r="G79" s="22" t="s">
        <v>229</v>
      </c>
      <c r="H79" s="22" t="s">
        <v>237</v>
      </c>
      <c r="I79" s="22" t="s">
        <v>309</v>
      </c>
      <c r="J79" s="17">
        <f>IFERROR(INDEX(Cost_Components!$K$2:$K$29,MATCH(E79,Cost_Components!$A$2:$A$29,0)),"")</f>
        <v>0.5</v>
      </c>
      <c r="K79" s="17">
        <f t="shared" si="14"/>
        <v>0.8</v>
      </c>
      <c r="L79" s="17">
        <f>IFERROR(INDEX(Cost_Components!$S$2:$S$29,MATCH(E79,Cost_Components!$A$2:$A$29,0)),"")</f>
        <v>0.31</v>
      </c>
      <c r="M79" s="28">
        <f>IFERROR(INDEX(Cost_Components!$L$2:$L$29,MATCH(E79,Cost_Components!$A$2:$A$29,0)),"")</f>
        <v>1</v>
      </c>
      <c r="N79" s="29">
        <f>IFERROR(INDEX(Cost_Components!$P$2:$P$29,MATCH(E79,Cost_Components!$A$2:$A$29,0)),"")</f>
        <v>282.51283610000002</v>
      </c>
      <c r="O79" s="23">
        <f t="shared" si="15"/>
        <v>46106.772231818701</v>
      </c>
      <c r="P79" s="23">
        <f t="shared" si="16"/>
        <v>43845.680617728947</v>
      </c>
      <c r="Q79" s="23">
        <f t="shared" si="17"/>
        <v>3839959.9504353157</v>
      </c>
      <c r="R79" s="23">
        <f t="shared" si="18"/>
        <v>10420603.989302265</v>
      </c>
      <c r="S79" s="23">
        <f t="shared" si="19"/>
        <v>6580644.0388669483</v>
      </c>
      <c r="T79" s="16">
        <f>IFERROR(INDEX(Cost_Components!$R$2:$R$29,MATCH(E79,Cost_Components!$A$2:$A$29,0)),"")</f>
        <v>1</v>
      </c>
      <c r="U79" s="26">
        <f>IFERROR(INDEX(Cost_Components!$Q$2:$Q$29,MATCH(E79,Cost_Components!$A$2:$A$29,0)),"")</f>
        <v>2023</v>
      </c>
      <c r="V79" s="30">
        <f>1/(1+Calculation_Assumptions!$B$5)^(B79-Calculation_Assumptions!$B$2)</f>
        <v>0.47760556926165965</v>
      </c>
      <c r="W79" s="23">
        <f t="shared" si="20"/>
        <v>1833986.2580696333</v>
      </c>
      <c r="X79" s="23">
        <f t="shared" si="21"/>
        <v>4976938.5003610291</v>
      </c>
      <c r="Y79" s="23">
        <f t="shared" si="22"/>
        <v>3142952.242291396</v>
      </c>
      <c r="Z79" s="17">
        <f>IFERROR(INDEX(Cost_Components!$T$2:$T$29,MATCH(E79,Cost_Components!$A$2:$A$29,0)),"")</f>
        <v>0.8</v>
      </c>
      <c r="AA79" s="26">
        <f>IFERROR(INDEX(Cost_Components!$U$2:$U$29,MATCH(E79,Cost_Components!$A$2:$A$29,0)),"")</f>
        <v>2025</v>
      </c>
      <c r="AB79" s="26">
        <f>IFERROR(INDEX(Cost_Components!$V$2:$V$29,MATCH(E79,Cost_Components!$A$2:$A$29,0)),"")</f>
        <v>2050</v>
      </c>
      <c r="AC79" s="26">
        <f>IFERROR(INDEX(Cost_Components!$M$2:$M$29,MATCH(E79,Cost_Components!$A$2:$A$29,0)),"")</f>
        <v>30</v>
      </c>
      <c r="AD79" s="26">
        <f>IFERROR(INDEX(Cost_Components!$N$2:$N$29,MATCH(E79,Cost_Components!$A$2:$A$29,0)),"")</f>
        <v>95</v>
      </c>
      <c r="AE79" s="16" t="str">
        <f>IFERROR(INDEX(Cost_Components!$O$2:$O$29,MATCH(E79,Cost_Components!$A$2:$A$29,0)),"")</f>
        <v>Both</v>
      </c>
      <c r="AF79" s="11">
        <v>92213.544463637401</v>
      </c>
      <c r="AG79" s="11">
        <v>87691.361235457895</v>
      </c>
      <c r="AH79" s="23">
        <f t="shared" si="23"/>
        <v>1</v>
      </c>
      <c r="AI79" s="10">
        <v>323312042.56328499</v>
      </c>
      <c r="AJ79" s="29">
        <f t="shared" si="24"/>
        <v>1.1876946865298664E-2</v>
      </c>
      <c r="AK79" s="29">
        <f t="shared" si="25"/>
        <v>3.2230794456913986E-2</v>
      </c>
      <c r="AL79" s="29">
        <f t="shared" si="26"/>
        <v>2.0353847591615321E-2</v>
      </c>
      <c r="AM79" s="29">
        <f t="shared" si="27"/>
        <v>9.7211109656584957E-3</v>
      </c>
    </row>
    <row r="80" spans="1:39">
      <c r="A80" t="s">
        <v>228</v>
      </c>
      <c r="B80" s="20">
        <v>2025</v>
      </c>
      <c r="C80" t="s">
        <v>228</v>
      </c>
      <c r="D80" t="s">
        <v>208</v>
      </c>
      <c r="E80" s="22" t="s">
        <v>310</v>
      </c>
      <c r="F80" s="22" t="s">
        <v>311</v>
      </c>
      <c r="G80" s="22" t="s">
        <v>238</v>
      </c>
      <c r="H80" s="22" t="s">
        <v>237</v>
      </c>
      <c r="I80" s="22" t="s">
        <v>309</v>
      </c>
      <c r="J80" s="17">
        <f>IFERROR(INDEX(Cost_Components!$K$2:$K$29,MATCH(E80,Cost_Components!$A$2:$A$29,0)),"")</f>
        <v>0.5</v>
      </c>
      <c r="K80" s="17">
        <f t="shared" si="14"/>
        <v>0.32884615384615384</v>
      </c>
      <c r="L80" s="17">
        <f>IFERROR(INDEX(Cost_Components!$S$2:$S$29,MATCH(E80,Cost_Components!$A$2:$A$29,0)),"")</f>
        <v>0.31</v>
      </c>
      <c r="M80" s="28">
        <f>IFERROR(INDEX(Cost_Components!$L$2:$L$29,MATCH(E80,Cost_Components!$A$2:$A$29,0)),"")</f>
        <v>1</v>
      </c>
      <c r="N80" s="29">
        <f>IFERROR(INDEX(Cost_Components!$P$2:$P$29,MATCH(E80,Cost_Components!$A$2:$A$29,0)),"")</f>
        <v>282.51283610000002</v>
      </c>
      <c r="O80" s="23">
        <f t="shared" si="15"/>
        <v>233435.8888135645</v>
      </c>
      <c r="P80" s="23">
        <f t="shared" si="16"/>
        <v>233307.683902166</v>
      </c>
      <c r="Q80" s="23">
        <f t="shared" si="17"/>
        <v>20432848.793568205</v>
      </c>
      <c r="R80" s="23">
        <f t="shared" si="18"/>
        <v>21686954.969918821</v>
      </c>
      <c r="S80" s="23">
        <f t="shared" si="19"/>
        <v>1254106.1763506159</v>
      </c>
      <c r="T80" s="16">
        <f>IFERROR(INDEX(Cost_Components!$R$2:$R$29,MATCH(E80,Cost_Components!$A$2:$A$29,0)),"")</f>
        <v>1</v>
      </c>
      <c r="U80" s="26">
        <f>IFERROR(INDEX(Cost_Components!$Q$2:$Q$29,MATCH(E80,Cost_Components!$A$2:$A$29,0)),"")</f>
        <v>2023</v>
      </c>
      <c r="V80" s="30">
        <f>1/(1+Calculation_Assumptions!$B$5)^(B80-Calculation_Assumptions!$B$2)</f>
        <v>1</v>
      </c>
      <c r="W80" s="23">
        <f t="shared" si="20"/>
        <v>20432848.793568205</v>
      </c>
      <c r="X80" s="23">
        <f t="shared" si="21"/>
        <v>21686954.969918821</v>
      </c>
      <c r="Y80" s="23">
        <f t="shared" si="22"/>
        <v>1254106.1763506159</v>
      </c>
      <c r="Z80" s="17">
        <f>IFERROR(INDEX(Cost_Components!$T$2:$T$29,MATCH(E80,Cost_Components!$A$2:$A$29,0)),"")</f>
        <v>0.8</v>
      </c>
      <c r="AA80" s="26">
        <f>IFERROR(INDEX(Cost_Components!$U$2:$U$29,MATCH(E80,Cost_Components!$A$2:$A$29,0)),"")</f>
        <v>2025</v>
      </c>
      <c r="AB80" s="26">
        <f>IFERROR(INDEX(Cost_Components!$V$2:$V$29,MATCH(E80,Cost_Components!$A$2:$A$29,0)),"")</f>
        <v>2050</v>
      </c>
      <c r="AC80" s="26">
        <f>IFERROR(INDEX(Cost_Components!$M$2:$M$29,MATCH(E80,Cost_Components!$A$2:$A$29,0)),"")</f>
        <v>30</v>
      </c>
      <c r="AD80" s="26">
        <f>IFERROR(INDEX(Cost_Components!$N$2:$N$29,MATCH(E80,Cost_Components!$A$2:$A$29,0)),"")</f>
        <v>95</v>
      </c>
      <c r="AE80" s="16" t="str">
        <f>IFERROR(INDEX(Cost_Components!$O$2:$O$29,MATCH(E80,Cost_Components!$A$2:$A$29,0)),"")</f>
        <v>Both</v>
      </c>
      <c r="AF80" s="11">
        <v>466871.77762712899</v>
      </c>
      <c r="AG80" s="11">
        <v>466615.367804332</v>
      </c>
      <c r="AH80" s="23">
        <f t="shared" si="23"/>
        <v>1</v>
      </c>
      <c r="AI80" s="10">
        <v>288391907.64445603</v>
      </c>
      <c r="AJ80" s="29">
        <f t="shared" si="24"/>
        <v>7.0850978310940824E-2</v>
      </c>
      <c r="AK80" s="29">
        <f t="shared" si="25"/>
        <v>7.5199596088027496E-2</v>
      </c>
      <c r="AL80" s="29">
        <f t="shared" si="26"/>
        <v>4.3486177770866606E-3</v>
      </c>
      <c r="AM80" s="29">
        <f t="shared" si="27"/>
        <v>4.3486177770866606E-3</v>
      </c>
    </row>
    <row r="81" spans="1:39">
      <c r="A81" t="s">
        <v>228</v>
      </c>
      <c r="B81" s="20">
        <v>2026</v>
      </c>
      <c r="C81" t="s">
        <v>228</v>
      </c>
      <c r="D81" t="s">
        <v>208</v>
      </c>
      <c r="E81" s="22" t="s">
        <v>310</v>
      </c>
      <c r="F81" s="22" t="s">
        <v>311</v>
      </c>
      <c r="G81" s="22" t="s">
        <v>238</v>
      </c>
      <c r="H81" s="22" t="s">
        <v>237</v>
      </c>
      <c r="I81" s="22" t="s">
        <v>309</v>
      </c>
      <c r="J81" s="17">
        <f>IFERROR(INDEX(Cost_Components!$K$2:$K$29,MATCH(E81,Cost_Components!$A$2:$A$29,0)),"")</f>
        <v>0.5</v>
      </c>
      <c r="K81" s="17">
        <f t="shared" si="14"/>
        <v>0.34769230769230769</v>
      </c>
      <c r="L81" s="17">
        <f>IFERROR(INDEX(Cost_Components!$S$2:$S$29,MATCH(E81,Cost_Components!$A$2:$A$29,0)),"")</f>
        <v>0.31</v>
      </c>
      <c r="M81" s="28">
        <f>IFERROR(INDEX(Cost_Components!$L$2:$L$29,MATCH(E81,Cost_Components!$A$2:$A$29,0)),"")</f>
        <v>1</v>
      </c>
      <c r="N81" s="29">
        <f>IFERROR(INDEX(Cost_Components!$P$2:$P$29,MATCH(E81,Cost_Components!$A$2:$A$29,0)),"")</f>
        <v>282.51283610000002</v>
      </c>
      <c r="O81" s="23">
        <f t="shared" si="15"/>
        <v>240698.3668166135</v>
      </c>
      <c r="P81" s="23">
        <f t="shared" si="16"/>
        <v>240340.05398796199</v>
      </c>
      <c r="Q81" s="23">
        <f t="shared" si="17"/>
        <v>21048736.586975541</v>
      </c>
      <c r="R81" s="23">
        <f t="shared" si="18"/>
        <v>23643208.439082943</v>
      </c>
      <c r="S81" s="23">
        <f t="shared" si="19"/>
        <v>2594471.8521074019</v>
      </c>
      <c r="T81" s="16">
        <f>IFERROR(INDEX(Cost_Components!$R$2:$R$29,MATCH(E81,Cost_Components!$A$2:$A$29,0)),"")</f>
        <v>1</v>
      </c>
      <c r="U81" s="26">
        <f>IFERROR(INDEX(Cost_Components!$Q$2:$Q$29,MATCH(E81,Cost_Components!$A$2:$A$29,0)),"")</f>
        <v>2023</v>
      </c>
      <c r="V81" s="30">
        <f>1/(1+Calculation_Assumptions!$B$5)^(B81-Calculation_Assumptions!$B$2)</f>
        <v>0.970873786407767</v>
      </c>
      <c r="W81" s="23">
        <f t="shared" si="20"/>
        <v>20435666.589296643</v>
      </c>
      <c r="X81" s="23">
        <f t="shared" si="21"/>
        <v>22954571.300080527</v>
      </c>
      <c r="Y81" s="23">
        <f t="shared" si="22"/>
        <v>2518904.7107838853</v>
      </c>
      <c r="Z81" s="17">
        <f>IFERROR(INDEX(Cost_Components!$T$2:$T$29,MATCH(E81,Cost_Components!$A$2:$A$29,0)),"")</f>
        <v>0.8</v>
      </c>
      <c r="AA81" s="26">
        <f>IFERROR(INDEX(Cost_Components!$U$2:$U$29,MATCH(E81,Cost_Components!$A$2:$A$29,0)),"")</f>
        <v>2025</v>
      </c>
      <c r="AB81" s="26">
        <f>IFERROR(INDEX(Cost_Components!$V$2:$V$29,MATCH(E81,Cost_Components!$A$2:$A$29,0)),"")</f>
        <v>2050</v>
      </c>
      <c r="AC81" s="26">
        <f>IFERROR(INDEX(Cost_Components!$M$2:$M$29,MATCH(E81,Cost_Components!$A$2:$A$29,0)),"")</f>
        <v>30</v>
      </c>
      <c r="AD81" s="26">
        <f>IFERROR(INDEX(Cost_Components!$N$2:$N$29,MATCH(E81,Cost_Components!$A$2:$A$29,0)),"")</f>
        <v>95</v>
      </c>
      <c r="AE81" s="16" t="str">
        <f>IFERROR(INDEX(Cost_Components!$O$2:$O$29,MATCH(E81,Cost_Components!$A$2:$A$29,0)),"")</f>
        <v>Both</v>
      </c>
      <c r="AF81" s="11">
        <v>481396.73363322701</v>
      </c>
      <c r="AG81" s="11">
        <v>480680.10797592398</v>
      </c>
      <c r="AH81" s="23">
        <f t="shared" si="23"/>
        <v>1</v>
      </c>
      <c r="AI81" s="10">
        <v>290472130.233437</v>
      </c>
      <c r="AJ81" s="29">
        <f t="shared" si="24"/>
        <v>7.2463876551804779E-2</v>
      </c>
      <c r="AK81" s="29">
        <f t="shared" si="25"/>
        <v>8.139578974437979E-2</v>
      </c>
      <c r="AL81" s="29">
        <f t="shared" si="26"/>
        <v>8.9319131925750077E-3</v>
      </c>
      <c r="AM81" s="29">
        <f t="shared" si="27"/>
        <v>8.6717603811407844E-3</v>
      </c>
    </row>
    <row r="82" spans="1:39">
      <c r="A82" t="s">
        <v>228</v>
      </c>
      <c r="B82" s="20">
        <v>2027</v>
      </c>
      <c r="C82" t="s">
        <v>228</v>
      </c>
      <c r="D82" t="s">
        <v>208</v>
      </c>
      <c r="E82" s="22" t="s">
        <v>310</v>
      </c>
      <c r="F82" s="22" t="s">
        <v>311</v>
      </c>
      <c r="G82" s="22" t="s">
        <v>238</v>
      </c>
      <c r="H82" s="22" t="s">
        <v>237</v>
      </c>
      <c r="I82" s="22" t="s">
        <v>309</v>
      </c>
      <c r="J82" s="17">
        <f>IFERROR(INDEX(Cost_Components!$K$2:$K$29,MATCH(E82,Cost_Components!$A$2:$A$29,0)),"")</f>
        <v>0.5</v>
      </c>
      <c r="K82" s="17">
        <f t="shared" si="14"/>
        <v>0.36653846153846154</v>
      </c>
      <c r="L82" s="17">
        <f>IFERROR(INDEX(Cost_Components!$S$2:$S$29,MATCH(E82,Cost_Components!$A$2:$A$29,0)),"")</f>
        <v>0.31</v>
      </c>
      <c r="M82" s="28">
        <f>IFERROR(INDEX(Cost_Components!$L$2:$L$29,MATCH(E82,Cost_Components!$A$2:$A$29,0)),"")</f>
        <v>1</v>
      </c>
      <c r="N82" s="29">
        <f>IFERROR(INDEX(Cost_Components!$P$2:$P$29,MATCH(E82,Cost_Components!$A$2:$A$29,0)),"")</f>
        <v>282.51283610000002</v>
      </c>
      <c r="O82" s="23">
        <f t="shared" si="15"/>
        <v>248436.14396302699</v>
      </c>
      <c r="P82" s="23">
        <f t="shared" si="16"/>
        <v>247762.74755453601</v>
      </c>
      <c r="Q82" s="23">
        <f t="shared" si="17"/>
        <v>21698808.512383696</v>
      </c>
      <c r="R82" s="23">
        <f t="shared" si="18"/>
        <v>25726014.937910672</v>
      </c>
      <c r="S82" s="23">
        <f t="shared" si="19"/>
        <v>4027206.4255269766</v>
      </c>
      <c r="T82" s="16">
        <f>IFERROR(INDEX(Cost_Components!$R$2:$R$29,MATCH(E82,Cost_Components!$A$2:$A$29,0)),"")</f>
        <v>1</v>
      </c>
      <c r="U82" s="26">
        <f>IFERROR(INDEX(Cost_Components!$Q$2:$Q$29,MATCH(E82,Cost_Components!$A$2:$A$29,0)),"")</f>
        <v>2023</v>
      </c>
      <c r="V82" s="30">
        <f>1/(1+Calculation_Assumptions!$B$5)^(B82-Calculation_Assumptions!$B$2)</f>
        <v>0.94259590913375435</v>
      </c>
      <c r="W82" s="23">
        <f t="shared" si="20"/>
        <v>20453208.136849556</v>
      </c>
      <c r="X82" s="23">
        <f t="shared" si="21"/>
        <v>24249236.438788455</v>
      </c>
      <c r="Y82" s="23">
        <f t="shared" si="22"/>
        <v>3796028.3019388975</v>
      </c>
      <c r="Z82" s="17">
        <f>IFERROR(INDEX(Cost_Components!$T$2:$T$29,MATCH(E82,Cost_Components!$A$2:$A$29,0)),"")</f>
        <v>0.8</v>
      </c>
      <c r="AA82" s="26">
        <f>IFERROR(INDEX(Cost_Components!$U$2:$U$29,MATCH(E82,Cost_Components!$A$2:$A$29,0)),"")</f>
        <v>2025</v>
      </c>
      <c r="AB82" s="26">
        <f>IFERROR(INDEX(Cost_Components!$V$2:$V$29,MATCH(E82,Cost_Components!$A$2:$A$29,0)),"")</f>
        <v>2050</v>
      </c>
      <c r="AC82" s="26">
        <f>IFERROR(INDEX(Cost_Components!$M$2:$M$29,MATCH(E82,Cost_Components!$A$2:$A$29,0)),"")</f>
        <v>30</v>
      </c>
      <c r="AD82" s="26">
        <f>IFERROR(INDEX(Cost_Components!$N$2:$N$29,MATCH(E82,Cost_Components!$A$2:$A$29,0)),"")</f>
        <v>95</v>
      </c>
      <c r="AE82" s="16" t="str">
        <f>IFERROR(INDEX(Cost_Components!$O$2:$O$29,MATCH(E82,Cost_Components!$A$2:$A$29,0)),"")</f>
        <v>Both</v>
      </c>
      <c r="AF82" s="11">
        <v>496872.28792605398</v>
      </c>
      <c r="AG82" s="11">
        <v>495525.49510907201</v>
      </c>
      <c r="AH82" s="23">
        <f t="shared" si="23"/>
        <v>1</v>
      </c>
      <c r="AI82" s="10">
        <v>292505080.826208</v>
      </c>
      <c r="AJ82" s="29">
        <f t="shared" si="24"/>
        <v>7.4182672147414946E-2</v>
      </c>
      <c r="AK82" s="29">
        <f t="shared" si="25"/>
        <v>8.7950660088519261E-2</v>
      </c>
      <c r="AL82" s="29">
        <f t="shared" si="26"/>
        <v>1.3767987941104322E-2</v>
      </c>
      <c r="AM82" s="29">
        <f t="shared" si="27"/>
        <v>1.2977649110287794E-2</v>
      </c>
    </row>
    <row r="83" spans="1:39">
      <c r="A83" t="s">
        <v>228</v>
      </c>
      <c r="B83" s="20">
        <v>2028</v>
      </c>
      <c r="C83" t="s">
        <v>228</v>
      </c>
      <c r="D83" t="s">
        <v>208</v>
      </c>
      <c r="E83" s="22" t="s">
        <v>310</v>
      </c>
      <c r="F83" s="22" t="s">
        <v>311</v>
      </c>
      <c r="G83" s="22" t="s">
        <v>238</v>
      </c>
      <c r="H83" s="22" t="s">
        <v>237</v>
      </c>
      <c r="I83" s="22" t="s">
        <v>309</v>
      </c>
      <c r="J83" s="17">
        <f>IFERROR(INDEX(Cost_Components!$K$2:$K$29,MATCH(E83,Cost_Components!$A$2:$A$29,0)),"")</f>
        <v>0.5</v>
      </c>
      <c r="K83" s="17">
        <f t="shared" si="14"/>
        <v>0.38538461538461538</v>
      </c>
      <c r="L83" s="17">
        <f>IFERROR(INDEX(Cost_Components!$S$2:$S$29,MATCH(E83,Cost_Components!$A$2:$A$29,0)),"")</f>
        <v>0.31</v>
      </c>
      <c r="M83" s="28">
        <f>IFERROR(INDEX(Cost_Components!$L$2:$L$29,MATCH(E83,Cost_Components!$A$2:$A$29,0)),"")</f>
        <v>1</v>
      </c>
      <c r="N83" s="29">
        <f>IFERROR(INDEX(Cost_Components!$P$2:$P$29,MATCH(E83,Cost_Components!$A$2:$A$29,0)),"")</f>
        <v>282.51283610000002</v>
      </c>
      <c r="O83" s="23">
        <f t="shared" si="15"/>
        <v>256941.33654845899</v>
      </c>
      <c r="P83" s="23">
        <f t="shared" si="16"/>
        <v>255878.97248339301</v>
      </c>
      <c r="Q83" s="23">
        <f t="shared" si="17"/>
        <v>22409619.206537537</v>
      </c>
      <c r="R83" s="23">
        <f t="shared" si="18"/>
        <v>27974770.827318843</v>
      </c>
      <c r="S83" s="23">
        <f t="shared" si="19"/>
        <v>5565151.6207813062</v>
      </c>
      <c r="T83" s="16">
        <f>IFERROR(INDEX(Cost_Components!$R$2:$R$29,MATCH(E83,Cost_Components!$A$2:$A$29,0)),"")</f>
        <v>1</v>
      </c>
      <c r="U83" s="26">
        <f>IFERROR(INDEX(Cost_Components!$Q$2:$Q$29,MATCH(E83,Cost_Components!$A$2:$A$29,0)),"")</f>
        <v>2023</v>
      </c>
      <c r="V83" s="30">
        <f>1/(1+Calculation_Assumptions!$B$5)^(B83-Calculation_Assumptions!$B$2)</f>
        <v>0.91514165935315961</v>
      </c>
      <c r="W83" s="23">
        <f t="shared" si="20"/>
        <v>20507976.106143199</v>
      </c>
      <c r="X83" s="23">
        <f t="shared" si="21"/>
        <v>25600878.194936927</v>
      </c>
      <c r="Y83" s="23">
        <f t="shared" si="22"/>
        <v>5092902.0887937304</v>
      </c>
      <c r="Z83" s="17">
        <f>IFERROR(INDEX(Cost_Components!$T$2:$T$29,MATCH(E83,Cost_Components!$A$2:$A$29,0)),"")</f>
        <v>0.8</v>
      </c>
      <c r="AA83" s="26">
        <f>IFERROR(INDEX(Cost_Components!$U$2:$U$29,MATCH(E83,Cost_Components!$A$2:$A$29,0)),"")</f>
        <v>2025</v>
      </c>
      <c r="AB83" s="26">
        <f>IFERROR(INDEX(Cost_Components!$V$2:$V$29,MATCH(E83,Cost_Components!$A$2:$A$29,0)),"")</f>
        <v>2050</v>
      </c>
      <c r="AC83" s="26">
        <f>IFERROR(INDEX(Cost_Components!$M$2:$M$29,MATCH(E83,Cost_Components!$A$2:$A$29,0)),"")</f>
        <v>30</v>
      </c>
      <c r="AD83" s="26">
        <f>IFERROR(INDEX(Cost_Components!$N$2:$N$29,MATCH(E83,Cost_Components!$A$2:$A$29,0)),"")</f>
        <v>95</v>
      </c>
      <c r="AE83" s="16" t="str">
        <f>IFERROR(INDEX(Cost_Components!$O$2:$O$29,MATCH(E83,Cost_Components!$A$2:$A$29,0)),"")</f>
        <v>Both</v>
      </c>
      <c r="AF83" s="11">
        <v>513882.67309691798</v>
      </c>
      <c r="AG83" s="11">
        <v>511757.94496678602</v>
      </c>
      <c r="AH83" s="23">
        <f t="shared" si="23"/>
        <v>1</v>
      </c>
      <c r="AI83" s="10">
        <v>294484707.92155403</v>
      </c>
      <c r="AJ83" s="29">
        <f t="shared" si="24"/>
        <v>7.609773480158806E-2</v>
      </c>
      <c r="AK83" s="29">
        <f t="shared" si="25"/>
        <v>9.4995665563628762E-2</v>
      </c>
      <c r="AL83" s="29">
        <f t="shared" si="26"/>
        <v>1.8897930762040698E-2</v>
      </c>
      <c r="AM83" s="29">
        <f t="shared" si="27"/>
        <v>1.7294283715915047E-2</v>
      </c>
    </row>
    <row r="84" spans="1:39">
      <c r="A84" t="s">
        <v>228</v>
      </c>
      <c r="B84" s="20">
        <v>2029</v>
      </c>
      <c r="C84" t="s">
        <v>228</v>
      </c>
      <c r="D84" t="s">
        <v>208</v>
      </c>
      <c r="E84" s="22" t="s">
        <v>310</v>
      </c>
      <c r="F84" s="22" t="s">
        <v>311</v>
      </c>
      <c r="G84" s="22" t="s">
        <v>238</v>
      </c>
      <c r="H84" s="22" t="s">
        <v>237</v>
      </c>
      <c r="I84" s="22" t="s">
        <v>309</v>
      </c>
      <c r="J84" s="17">
        <f>IFERROR(INDEX(Cost_Components!$K$2:$K$29,MATCH(E84,Cost_Components!$A$2:$A$29,0)),"")</f>
        <v>0.5</v>
      </c>
      <c r="K84" s="17">
        <f t="shared" si="14"/>
        <v>0.40423076923076923</v>
      </c>
      <c r="L84" s="17">
        <f>IFERROR(INDEX(Cost_Components!$S$2:$S$29,MATCH(E84,Cost_Components!$A$2:$A$29,0)),"")</f>
        <v>0.31</v>
      </c>
      <c r="M84" s="28">
        <f>IFERROR(INDEX(Cost_Components!$L$2:$L$29,MATCH(E84,Cost_Components!$A$2:$A$29,0)),"")</f>
        <v>1</v>
      </c>
      <c r="N84" s="29">
        <f>IFERROR(INDEX(Cost_Components!$P$2:$P$29,MATCH(E84,Cost_Components!$A$2:$A$29,0)),"")</f>
        <v>282.51283610000002</v>
      </c>
      <c r="O84" s="23">
        <f t="shared" si="15"/>
        <v>265764.32976511249</v>
      </c>
      <c r="P84" s="23">
        <f t="shared" si="16"/>
        <v>264246.31617308198</v>
      </c>
      <c r="Q84" s="23">
        <f t="shared" si="17"/>
        <v>23142422.625420753</v>
      </c>
      <c r="R84" s="23">
        <f t="shared" si="18"/>
        <v>30350387.729808316</v>
      </c>
      <c r="S84" s="23">
        <f t="shared" si="19"/>
        <v>7207965.1043875627</v>
      </c>
      <c r="T84" s="16">
        <f>IFERROR(INDEX(Cost_Components!$R$2:$R$29,MATCH(E84,Cost_Components!$A$2:$A$29,0)),"")</f>
        <v>1</v>
      </c>
      <c r="U84" s="26">
        <f>IFERROR(INDEX(Cost_Components!$Q$2:$Q$29,MATCH(E84,Cost_Components!$A$2:$A$29,0)),"")</f>
        <v>2023</v>
      </c>
      <c r="V84" s="30">
        <f>1/(1+Calculation_Assumptions!$B$5)^(B84-Calculation_Assumptions!$B$2)</f>
        <v>0.888487047915689</v>
      </c>
      <c r="W84" s="23">
        <f t="shared" si="20"/>
        <v>20561742.760077335</v>
      </c>
      <c r="X84" s="23">
        <f t="shared" si="21"/>
        <v>26965926.39715394</v>
      </c>
      <c r="Y84" s="23">
        <f t="shared" si="22"/>
        <v>6404183.637076607</v>
      </c>
      <c r="Z84" s="17">
        <f>IFERROR(INDEX(Cost_Components!$T$2:$T$29,MATCH(E84,Cost_Components!$A$2:$A$29,0)),"")</f>
        <v>0.8</v>
      </c>
      <c r="AA84" s="26">
        <f>IFERROR(INDEX(Cost_Components!$U$2:$U$29,MATCH(E84,Cost_Components!$A$2:$A$29,0)),"")</f>
        <v>2025</v>
      </c>
      <c r="AB84" s="26">
        <f>IFERROR(INDEX(Cost_Components!$V$2:$V$29,MATCH(E84,Cost_Components!$A$2:$A$29,0)),"")</f>
        <v>2050</v>
      </c>
      <c r="AC84" s="26">
        <f>IFERROR(INDEX(Cost_Components!$M$2:$M$29,MATCH(E84,Cost_Components!$A$2:$A$29,0)),"")</f>
        <v>30</v>
      </c>
      <c r="AD84" s="26">
        <f>IFERROR(INDEX(Cost_Components!$N$2:$N$29,MATCH(E84,Cost_Components!$A$2:$A$29,0)),"")</f>
        <v>95</v>
      </c>
      <c r="AE84" s="16" t="str">
        <f>IFERROR(INDEX(Cost_Components!$O$2:$O$29,MATCH(E84,Cost_Components!$A$2:$A$29,0)),"")</f>
        <v>Both</v>
      </c>
      <c r="AF84" s="11">
        <v>531528.65953022498</v>
      </c>
      <c r="AG84" s="11">
        <v>528492.63234616397</v>
      </c>
      <c r="AH84" s="23">
        <f t="shared" si="23"/>
        <v>1</v>
      </c>
      <c r="AI84" s="10">
        <v>296414030.31142998</v>
      </c>
      <c r="AJ84" s="29">
        <f t="shared" si="24"/>
        <v>7.8074653217683268E-2</v>
      </c>
      <c r="AK84" s="29">
        <f t="shared" si="25"/>
        <v>0.10239187294177815</v>
      </c>
      <c r="AL84" s="29">
        <f t="shared" si="26"/>
        <v>2.4317219724094879E-2</v>
      </c>
      <c r="AM84" s="29">
        <f t="shared" si="27"/>
        <v>2.1605534766178228E-2</v>
      </c>
    </row>
    <row r="85" spans="1:39">
      <c r="A85" t="s">
        <v>228</v>
      </c>
      <c r="B85" s="20">
        <v>2030</v>
      </c>
      <c r="C85" t="s">
        <v>228</v>
      </c>
      <c r="D85" t="s">
        <v>208</v>
      </c>
      <c r="E85" s="22" t="s">
        <v>310</v>
      </c>
      <c r="F85" s="22" t="s">
        <v>311</v>
      </c>
      <c r="G85" s="22" t="s">
        <v>238</v>
      </c>
      <c r="H85" s="22" t="s">
        <v>237</v>
      </c>
      <c r="I85" s="22" t="s">
        <v>309</v>
      </c>
      <c r="J85" s="17">
        <f>IFERROR(INDEX(Cost_Components!$K$2:$K$29,MATCH(E85,Cost_Components!$A$2:$A$29,0)),"")</f>
        <v>0.5</v>
      </c>
      <c r="K85" s="17">
        <f t="shared" si="14"/>
        <v>0.42307692307692307</v>
      </c>
      <c r="L85" s="17">
        <f>IFERROR(INDEX(Cost_Components!$S$2:$S$29,MATCH(E85,Cost_Components!$A$2:$A$29,0)),"")</f>
        <v>0.31</v>
      </c>
      <c r="M85" s="28">
        <f>IFERROR(INDEX(Cost_Components!$L$2:$L$29,MATCH(E85,Cost_Components!$A$2:$A$29,0)),"")</f>
        <v>1</v>
      </c>
      <c r="N85" s="29">
        <f>IFERROR(INDEX(Cost_Components!$P$2:$P$29,MATCH(E85,Cost_Components!$A$2:$A$29,0)),"")</f>
        <v>282.51283610000002</v>
      </c>
      <c r="O85" s="23">
        <f t="shared" si="15"/>
        <v>274988.68715839548</v>
      </c>
      <c r="P85" s="23">
        <f t="shared" si="16"/>
        <v>272953.42855401599</v>
      </c>
      <c r="Q85" s="23">
        <f t="shared" si="17"/>
        <v>23904982.639444273</v>
      </c>
      <c r="R85" s="23">
        <f t="shared" si="18"/>
        <v>32867929.728841294</v>
      </c>
      <c r="S85" s="23">
        <f t="shared" si="19"/>
        <v>8962947.0893970206</v>
      </c>
      <c r="T85" s="16">
        <f>IFERROR(INDEX(Cost_Components!$R$2:$R$29,MATCH(E85,Cost_Components!$A$2:$A$29,0)),"")</f>
        <v>1</v>
      </c>
      <c r="U85" s="26">
        <f>IFERROR(INDEX(Cost_Components!$Q$2:$Q$29,MATCH(E85,Cost_Components!$A$2:$A$29,0)),"")</f>
        <v>2023</v>
      </c>
      <c r="V85" s="30">
        <f>1/(1+Calculation_Assumptions!$B$5)^(B85-Calculation_Assumptions!$B$2)</f>
        <v>0.86260878438416411</v>
      </c>
      <c r="W85" s="23">
        <f t="shared" si="20"/>
        <v>20620648.015335571</v>
      </c>
      <c r="X85" s="23">
        <f t="shared" si="21"/>
        <v>28352164.908619918</v>
      </c>
      <c r="Y85" s="23">
        <f t="shared" si="22"/>
        <v>7731516.893284346</v>
      </c>
      <c r="Z85" s="17">
        <f>IFERROR(INDEX(Cost_Components!$T$2:$T$29,MATCH(E85,Cost_Components!$A$2:$A$29,0)),"")</f>
        <v>0.8</v>
      </c>
      <c r="AA85" s="26">
        <f>IFERROR(INDEX(Cost_Components!$U$2:$U$29,MATCH(E85,Cost_Components!$A$2:$A$29,0)),"")</f>
        <v>2025</v>
      </c>
      <c r="AB85" s="26">
        <f>IFERROR(INDEX(Cost_Components!$V$2:$V$29,MATCH(E85,Cost_Components!$A$2:$A$29,0)),"")</f>
        <v>2050</v>
      </c>
      <c r="AC85" s="26">
        <f>IFERROR(INDEX(Cost_Components!$M$2:$M$29,MATCH(E85,Cost_Components!$A$2:$A$29,0)),"")</f>
        <v>30</v>
      </c>
      <c r="AD85" s="26">
        <f>IFERROR(INDEX(Cost_Components!$N$2:$N$29,MATCH(E85,Cost_Components!$A$2:$A$29,0)),"")</f>
        <v>95</v>
      </c>
      <c r="AE85" s="16" t="str">
        <f>IFERROR(INDEX(Cost_Components!$O$2:$O$29,MATCH(E85,Cost_Components!$A$2:$A$29,0)),"")</f>
        <v>Both</v>
      </c>
      <c r="AF85" s="11">
        <v>549977.37431679096</v>
      </c>
      <c r="AG85" s="11">
        <v>545906.85710803198</v>
      </c>
      <c r="AH85" s="23">
        <f t="shared" si="23"/>
        <v>1</v>
      </c>
      <c r="AI85" s="10">
        <v>298289404.664994</v>
      </c>
      <c r="AJ85" s="29">
        <f t="shared" si="24"/>
        <v>8.0140233831944963E-2</v>
      </c>
      <c r="AK85" s="29">
        <f t="shared" si="25"/>
        <v>0.11018805634667096</v>
      </c>
      <c r="AL85" s="29">
        <f t="shared" si="26"/>
        <v>3.0047822514725996E-2</v>
      </c>
      <c r="AM85" s="29">
        <f t="shared" si="27"/>
        <v>2.5919515652818911E-2</v>
      </c>
    </row>
    <row r="86" spans="1:39">
      <c r="A86" t="s">
        <v>228</v>
      </c>
      <c r="B86" s="20">
        <v>2031</v>
      </c>
      <c r="C86" t="s">
        <v>228</v>
      </c>
      <c r="D86" t="s">
        <v>208</v>
      </c>
      <c r="E86" s="22" t="s">
        <v>310</v>
      </c>
      <c r="F86" s="22" t="s">
        <v>311</v>
      </c>
      <c r="G86" s="22" t="s">
        <v>238</v>
      </c>
      <c r="H86" s="22" t="s">
        <v>237</v>
      </c>
      <c r="I86" s="22" t="s">
        <v>309</v>
      </c>
      <c r="J86" s="17">
        <f>IFERROR(INDEX(Cost_Components!$K$2:$K$29,MATCH(E86,Cost_Components!$A$2:$A$29,0)),"")</f>
        <v>0.5</v>
      </c>
      <c r="K86" s="17">
        <f t="shared" si="14"/>
        <v>0.44192307692307692</v>
      </c>
      <c r="L86" s="17">
        <f>IFERROR(INDEX(Cost_Components!$S$2:$S$29,MATCH(E86,Cost_Components!$A$2:$A$29,0)),"")</f>
        <v>0.31</v>
      </c>
      <c r="M86" s="28">
        <f>IFERROR(INDEX(Cost_Components!$L$2:$L$29,MATCH(E86,Cost_Components!$A$2:$A$29,0)),"")</f>
        <v>1</v>
      </c>
      <c r="N86" s="29">
        <f>IFERROR(INDEX(Cost_Components!$P$2:$P$29,MATCH(E86,Cost_Components!$A$2:$A$29,0)),"")</f>
        <v>282.51283610000002</v>
      </c>
      <c r="O86" s="23">
        <f t="shared" si="15"/>
        <v>284549.11238864547</v>
      </c>
      <c r="P86" s="23">
        <f t="shared" si="16"/>
        <v>281939.61466334102</v>
      </c>
      <c r="Q86" s="23">
        <f t="shared" si="17"/>
        <v>24691983.645719305</v>
      </c>
      <c r="R86" s="23">
        <f t="shared" si="18"/>
        <v>35525655.571731277</v>
      </c>
      <c r="S86" s="23">
        <f t="shared" si="19"/>
        <v>10833671.926011972</v>
      </c>
      <c r="T86" s="16">
        <f>IFERROR(INDEX(Cost_Components!$R$2:$R$29,MATCH(E86,Cost_Components!$A$2:$A$29,0)),"")</f>
        <v>1</v>
      </c>
      <c r="U86" s="26">
        <f>IFERROR(INDEX(Cost_Components!$Q$2:$Q$29,MATCH(E86,Cost_Components!$A$2:$A$29,0)),"")</f>
        <v>2023</v>
      </c>
      <c r="V86" s="30">
        <f>1/(1+Calculation_Assumptions!$B$5)^(B86-Calculation_Assumptions!$B$2)</f>
        <v>0.83748425668365445</v>
      </c>
      <c r="W86" s="23">
        <f t="shared" si="20"/>
        <v>20679147.569580182</v>
      </c>
      <c r="X86" s="23">
        <f t="shared" si="21"/>
        <v>29752177.249690894</v>
      </c>
      <c r="Y86" s="23">
        <f t="shared" si="22"/>
        <v>9073029.6801107116</v>
      </c>
      <c r="Z86" s="17">
        <f>IFERROR(INDEX(Cost_Components!$T$2:$T$29,MATCH(E86,Cost_Components!$A$2:$A$29,0)),"")</f>
        <v>0.8</v>
      </c>
      <c r="AA86" s="26">
        <f>IFERROR(INDEX(Cost_Components!$U$2:$U$29,MATCH(E86,Cost_Components!$A$2:$A$29,0)),"")</f>
        <v>2025</v>
      </c>
      <c r="AB86" s="26">
        <f>IFERROR(INDEX(Cost_Components!$V$2:$V$29,MATCH(E86,Cost_Components!$A$2:$A$29,0)),"")</f>
        <v>2050</v>
      </c>
      <c r="AC86" s="26">
        <f>IFERROR(INDEX(Cost_Components!$M$2:$M$29,MATCH(E86,Cost_Components!$A$2:$A$29,0)),"")</f>
        <v>30</v>
      </c>
      <c r="AD86" s="26">
        <f>IFERROR(INDEX(Cost_Components!$N$2:$N$29,MATCH(E86,Cost_Components!$A$2:$A$29,0)),"")</f>
        <v>95</v>
      </c>
      <c r="AE86" s="16" t="str">
        <f>IFERROR(INDEX(Cost_Components!$O$2:$O$29,MATCH(E86,Cost_Components!$A$2:$A$29,0)),"")</f>
        <v>Both</v>
      </c>
      <c r="AF86" s="11">
        <v>569098.22477729095</v>
      </c>
      <c r="AG86" s="11">
        <v>563879.22932668205</v>
      </c>
      <c r="AH86" s="23">
        <f t="shared" si="23"/>
        <v>1</v>
      </c>
      <c r="AI86" s="10">
        <v>300119636.92551899</v>
      </c>
      <c r="AJ86" s="29">
        <f t="shared" si="24"/>
        <v>8.2273802203243165E-2</v>
      </c>
      <c r="AK86" s="29">
        <f t="shared" si="25"/>
        <v>0.11837164650624883</v>
      </c>
      <c r="AL86" s="29">
        <f t="shared" si="26"/>
        <v>3.6097844303005659E-2</v>
      </c>
      <c r="AM86" s="29">
        <f t="shared" si="27"/>
        <v>3.0231376303984984E-2</v>
      </c>
    </row>
    <row r="87" spans="1:39">
      <c r="A87" t="s">
        <v>228</v>
      </c>
      <c r="B87" s="20">
        <v>2032</v>
      </c>
      <c r="C87" t="s">
        <v>228</v>
      </c>
      <c r="D87" t="s">
        <v>208</v>
      </c>
      <c r="E87" s="22" t="s">
        <v>310</v>
      </c>
      <c r="F87" s="22" t="s">
        <v>311</v>
      </c>
      <c r="G87" s="22" t="s">
        <v>238</v>
      </c>
      <c r="H87" s="22" t="s">
        <v>237</v>
      </c>
      <c r="I87" s="22" t="s">
        <v>309</v>
      </c>
      <c r="J87" s="17">
        <f>IFERROR(INDEX(Cost_Components!$K$2:$K$29,MATCH(E87,Cost_Components!$A$2:$A$29,0)),"")</f>
        <v>0.5</v>
      </c>
      <c r="K87" s="17">
        <f t="shared" si="14"/>
        <v>0.46076923076923082</v>
      </c>
      <c r="L87" s="17">
        <f>IFERROR(INDEX(Cost_Components!$S$2:$S$29,MATCH(E87,Cost_Components!$A$2:$A$29,0)),"")</f>
        <v>0.31</v>
      </c>
      <c r="M87" s="28">
        <f>IFERROR(INDEX(Cost_Components!$L$2:$L$29,MATCH(E87,Cost_Components!$A$2:$A$29,0)),"")</f>
        <v>1</v>
      </c>
      <c r="N87" s="29">
        <f>IFERROR(INDEX(Cost_Components!$P$2:$P$29,MATCH(E87,Cost_Components!$A$2:$A$29,0)),"")</f>
        <v>282.51283610000002</v>
      </c>
      <c r="O87" s="23">
        <f t="shared" si="15"/>
        <v>294378.23255970649</v>
      </c>
      <c r="P87" s="23">
        <f t="shared" si="16"/>
        <v>291140.03356028203</v>
      </c>
      <c r="Q87" s="23">
        <f t="shared" si="17"/>
        <v>25497746.940842986</v>
      </c>
      <c r="R87" s="23">
        <f t="shared" si="18"/>
        <v>38320163.069663294</v>
      </c>
      <c r="S87" s="23">
        <f t="shared" si="19"/>
        <v>12822416.128820308</v>
      </c>
      <c r="T87" s="16">
        <f>IFERROR(INDEX(Cost_Components!$R$2:$R$29,MATCH(E87,Cost_Components!$A$2:$A$29,0)),"")</f>
        <v>1</v>
      </c>
      <c r="U87" s="26">
        <f>IFERROR(INDEX(Cost_Components!$Q$2:$Q$29,MATCH(E87,Cost_Components!$A$2:$A$29,0)),"")</f>
        <v>2023</v>
      </c>
      <c r="V87" s="30">
        <f>1/(1+Calculation_Assumptions!$B$5)^(B87-Calculation_Assumptions!$B$2)</f>
        <v>0.81309151134335378</v>
      </c>
      <c r="W87" s="23">
        <f t="shared" si="20"/>
        <v>20732001.595980398</v>
      </c>
      <c r="X87" s="23">
        <f t="shared" si="21"/>
        <v>31157799.305236299</v>
      </c>
      <c r="Y87" s="23">
        <f t="shared" si="22"/>
        <v>10425797.7092559</v>
      </c>
      <c r="Z87" s="17">
        <f>IFERROR(INDEX(Cost_Components!$T$2:$T$29,MATCH(E87,Cost_Components!$A$2:$A$29,0)),"")</f>
        <v>0.8</v>
      </c>
      <c r="AA87" s="26">
        <f>IFERROR(INDEX(Cost_Components!$U$2:$U$29,MATCH(E87,Cost_Components!$A$2:$A$29,0)),"")</f>
        <v>2025</v>
      </c>
      <c r="AB87" s="26">
        <f>IFERROR(INDEX(Cost_Components!$V$2:$V$29,MATCH(E87,Cost_Components!$A$2:$A$29,0)),"")</f>
        <v>2050</v>
      </c>
      <c r="AC87" s="26">
        <f>IFERROR(INDEX(Cost_Components!$M$2:$M$29,MATCH(E87,Cost_Components!$A$2:$A$29,0)),"")</f>
        <v>30</v>
      </c>
      <c r="AD87" s="26">
        <f>IFERROR(INDEX(Cost_Components!$N$2:$N$29,MATCH(E87,Cost_Components!$A$2:$A$29,0)),"")</f>
        <v>95</v>
      </c>
      <c r="AE87" s="16" t="str">
        <f>IFERROR(INDEX(Cost_Components!$O$2:$O$29,MATCH(E87,Cost_Components!$A$2:$A$29,0)),"")</f>
        <v>Both</v>
      </c>
      <c r="AF87" s="11">
        <v>588756.46511941298</v>
      </c>
      <c r="AG87" s="11">
        <v>582280.06712056405</v>
      </c>
      <c r="AH87" s="23">
        <f t="shared" si="23"/>
        <v>1</v>
      </c>
      <c r="AI87" s="10">
        <v>301904628.08354098</v>
      </c>
      <c r="AJ87" s="29">
        <f t="shared" si="24"/>
        <v>8.4456297019028889E-2</v>
      </c>
      <c r="AK87" s="29">
        <f t="shared" si="25"/>
        <v>0.12692804119272924</v>
      </c>
      <c r="AL87" s="29">
        <f t="shared" si="26"/>
        <v>4.2471744173700365E-2</v>
      </c>
      <c r="AM87" s="29">
        <f t="shared" si="27"/>
        <v>3.4533414659582311E-2</v>
      </c>
    </row>
    <row r="88" spans="1:39">
      <c r="A88" t="s">
        <v>228</v>
      </c>
      <c r="B88" s="20">
        <v>2033</v>
      </c>
      <c r="C88" t="s">
        <v>228</v>
      </c>
      <c r="D88" t="s">
        <v>208</v>
      </c>
      <c r="E88" s="22" t="s">
        <v>310</v>
      </c>
      <c r="F88" s="22" t="s">
        <v>311</v>
      </c>
      <c r="G88" s="22" t="s">
        <v>238</v>
      </c>
      <c r="H88" s="22" t="s">
        <v>237</v>
      </c>
      <c r="I88" s="22" t="s">
        <v>309</v>
      </c>
      <c r="J88" s="17">
        <f>IFERROR(INDEX(Cost_Components!$K$2:$K$29,MATCH(E88,Cost_Components!$A$2:$A$29,0)),"")</f>
        <v>0.5</v>
      </c>
      <c r="K88" s="17">
        <f t="shared" si="14"/>
        <v>0.47961538461538467</v>
      </c>
      <c r="L88" s="17">
        <f>IFERROR(INDEX(Cost_Components!$S$2:$S$29,MATCH(E88,Cost_Components!$A$2:$A$29,0)),"")</f>
        <v>0.31</v>
      </c>
      <c r="M88" s="28">
        <f>IFERROR(INDEX(Cost_Components!$L$2:$L$29,MATCH(E88,Cost_Components!$A$2:$A$29,0)),"")</f>
        <v>1</v>
      </c>
      <c r="N88" s="29">
        <f>IFERROR(INDEX(Cost_Components!$P$2:$P$29,MATCH(E88,Cost_Components!$A$2:$A$29,0)),"")</f>
        <v>282.51283610000002</v>
      </c>
      <c r="O88" s="23">
        <f t="shared" si="15"/>
        <v>304853.30158278102</v>
      </c>
      <c r="P88" s="23">
        <f t="shared" si="16"/>
        <v>300933.82649109547</v>
      </c>
      <c r="Q88" s="23">
        <f t="shared" si="17"/>
        <v>26355477.328131657</v>
      </c>
      <c r="R88" s="23">
        <f t="shared" si="18"/>
        <v>41306861.007029355</v>
      </c>
      <c r="S88" s="23">
        <f t="shared" si="19"/>
        <v>14951383.678897697</v>
      </c>
      <c r="T88" s="16">
        <f>IFERROR(INDEX(Cost_Components!$R$2:$R$29,MATCH(E88,Cost_Components!$A$2:$A$29,0)),"")</f>
        <v>1</v>
      </c>
      <c r="U88" s="26">
        <f>IFERROR(INDEX(Cost_Components!$Q$2:$Q$29,MATCH(E88,Cost_Components!$A$2:$A$29,0)),"")</f>
        <v>2023</v>
      </c>
      <c r="V88" s="30">
        <f>1/(1+Calculation_Assumptions!$B$5)^(B88-Calculation_Assumptions!$B$2)</f>
        <v>0.78940923431393573</v>
      </c>
      <c r="W88" s="23">
        <f t="shared" si="20"/>
        <v>20805257.177578703</v>
      </c>
      <c r="X88" s="23">
        <f t="shared" si="21"/>
        <v>32608017.519471209</v>
      </c>
      <c r="Y88" s="23">
        <f t="shared" si="22"/>
        <v>11802760.341892507</v>
      </c>
      <c r="Z88" s="17">
        <f>IFERROR(INDEX(Cost_Components!$T$2:$T$29,MATCH(E88,Cost_Components!$A$2:$A$29,0)),"")</f>
        <v>0.8</v>
      </c>
      <c r="AA88" s="26">
        <f>IFERROR(INDEX(Cost_Components!$U$2:$U$29,MATCH(E88,Cost_Components!$A$2:$A$29,0)),"")</f>
        <v>2025</v>
      </c>
      <c r="AB88" s="26">
        <f>IFERROR(INDEX(Cost_Components!$V$2:$V$29,MATCH(E88,Cost_Components!$A$2:$A$29,0)),"")</f>
        <v>2050</v>
      </c>
      <c r="AC88" s="26">
        <f>IFERROR(INDEX(Cost_Components!$M$2:$M$29,MATCH(E88,Cost_Components!$A$2:$A$29,0)),"")</f>
        <v>30</v>
      </c>
      <c r="AD88" s="26">
        <f>IFERROR(INDEX(Cost_Components!$N$2:$N$29,MATCH(E88,Cost_Components!$A$2:$A$29,0)),"")</f>
        <v>95</v>
      </c>
      <c r="AE88" s="16" t="str">
        <f>IFERROR(INDEX(Cost_Components!$O$2:$O$29,MATCH(E88,Cost_Components!$A$2:$A$29,0)),"")</f>
        <v>Both</v>
      </c>
      <c r="AF88" s="11">
        <v>609706.60316556203</v>
      </c>
      <c r="AG88" s="11">
        <v>601867.65298219095</v>
      </c>
      <c r="AH88" s="23">
        <f t="shared" si="23"/>
        <v>1</v>
      </c>
      <c r="AI88" s="10">
        <v>303644277.16916001</v>
      </c>
      <c r="AJ88" s="29">
        <f t="shared" si="24"/>
        <v>8.6797214075103546E-2</v>
      </c>
      <c r="AK88" s="29">
        <f t="shared" si="25"/>
        <v>0.13603701473358357</v>
      </c>
      <c r="AL88" s="29">
        <f t="shared" si="26"/>
        <v>4.9239800658480028E-2</v>
      </c>
      <c r="AM88" s="29">
        <f t="shared" si="27"/>
        <v>3.8870353335581545E-2</v>
      </c>
    </row>
    <row r="89" spans="1:39">
      <c r="A89" t="s">
        <v>228</v>
      </c>
      <c r="B89" s="20">
        <v>2034</v>
      </c>
      <c r="C89" t="s">
        <v>228</v>
      </c>
      <c r="D89" t="s">
        <v>208</v>
      </c>
      <c r="E89" s="22" t="s">
        <v>310</v>
      </c>
      <c r="F89" s="22" t="s">
        <v>311</v>
      </c>
      <c r="G89" s="22" t="s">
        <v>238</v>
      </c>
      <c r="H89" s="22" t="s">
        <v>237</v>
      </c>
      <c r="I89" s="22" t="s">
        <v>309</v>
      </c>
      <c r="J89" s="17">
        <f>IFERROR(INDEX(Cost_Components!$K$2:$K$29,MATCH(E89,Cost_Components!$A$2:$A$29,0)),"")</f>
        <v>0.5</v>
      </c>
      <c r="K89" s="17">
        <f t="shared" si="14"/>
        <v>0.49846153846153851</v>
      </c>
      <c r="L89" s="17">
        <f>IFERROR(INDEX(Cost_Components!$S$2:$S$29,MATCH(E89,Cost_Components!$A$2:$A$29,0)),"")</f>
        <v>0.31</v>
      </c>
      <c r="M89" s="28">
        <f>IFERROR(INDEX(Cost_Components!$L$2:$L$29,MATCH(E89,Cost_Components!$A$2:$A$29,0)),"")</f>
        <v>1</v>
      </c>
      <c r="N89" s="29">
        <f>IFERROR(INDEX(Cost_Components!$P$2:$P$29,MATCH(E89,Cost_Components!$A$2:$A$29,0)),"")</f>
        <v>282.51283610000002</v>
      </c>
      <c r="O89" s="23">
        <f t="shared" si="15"/>
        <v>315501.80402234598</v>
      </c>
      <c r="P89" s="23">
        <f t="shared" si="16"/>
        <v>310848.83809423703</v>
      </c>
      <c r="Q89" s="23">
        <f t="shared" si="17"/>
        <v>27223823.923001714</v>
      </c>
      <c r="R89" s="23">
        <f t="shared" si="18"/>
        <v>44429526.556126572</v>
      </c>
      <c r="S89" s="23">
        <f t="shared" si="19"/>
        <v>17205702.633124858</v>
      </c>
      <c r="T89" s="16">
        <f>IFERROR(INDEX(Cost_Components!$R$2:$R$29,MATCH(E89,Cost_Components!$A$2:$A$29,0)),"")</f>
        <v>1</v>
      </c>
      <c r="U89" s="26">
        <f>IFERROR(INDEX(Cost_Components!$Q$2:$Q$29,MATCH(E89,Cost_Components!$A$2:$A$29,0)),"")</f>
        <v>2023</v>
      </c>
      <c r="V89" s="30">
        <f>1/(1+Calculation_Assumptions!$B$5)^(B89-Calculation_Assumptions!$B$2)</f>
        <v>0.76641673234362695</v>
      </c>
      <c r="W89" s="23">
        <f t="shared" si="20"/>
        <v>20864794.172965232</v>
      </c>
      <c r="X89" s="23">
        <f t="shared" si="21"/>
        <v>34051532.562720925</v>
      </c>
      <c r="Y89" s="23">
        <f t="shared" si="22"/>
        <v>13186738.389755692</v>
      </c>
      <c r="Z89" s="17">
        <f>IFERROR(INDEX(Cost_Components!$T$2:$T$29,MATCH(E89,Cost_Components!$A$2:$A$29,0)),"")</f>
        <v>0.8</v>
      </c>
      <c r="AA89" s="26">
        <f>IFERROR(INDEX(Cost_Components!$U$2:$U$29,MATCH(E89,Cost_Components!$A$2:$A$29,0)),"")</f>
        <v>2025</v>
      </c>
      <c r="AB89" s="26">
        <f>IFERROR(INDEX(Cost_Components!$V$2:$V$29,MATCH(E89,Cost_Components!$A$2:$A$29,0)),"")</f>
        <v>2050</v>
      </c>
      <c r="AC89" s="26">
        <f>IFERROR(INDEX(Cost_Components!$M$2:$M$29,MATCH(E89,Cost_Components!$A$2:$A$29,0)),"")</f>
        <v>30</v>
      </c>
      <c r="AD89" s="26">
        <f>IFERROR(INDEX(Cost_Components!$N$2:$N$29,MATCH(E89,Cost_Components!$A$2:$A$29,0)),"")</f>
        <v>95</v>
      </c>
      <c r="AE89" s="16" t="str">
        <f>IFERROR(INDEX(Cost_Components!$O$2:$O$29,MATCH(E89,Cost_Components!$A$2:$A$29,0)),"")</f>
        <v>Both</v>
      </c>
      <c r="AF89" s="11">
        <v>631003.60804469197</v>
      </c>
      <c r="AG89" s="11">
        <v>621697.67618847406</v>
      </c>
      <c r="AH89" s="23">
        <f t="shared" si="23"/>
        <v>1</v>
      </c>
      <c r="AI89" s="10">
        <v>305332541.18498403</v>
      </c>
      <c r="AJ89" s="29">
        <f t="shared" si="24"/>
        <v>8.9161226698428811E-2</v>
      </c>
      <c r="AK89" s="29">
        <f t="shared" si="25"/>
        <v>0.14551192736842677</v>
      </c>
      <c r="AL89" s="29">
        <f t="shared" si="26"/>
        <v>5.6350700669997957E-2</v>
      </c>
      <c r="AM89" s="29">
        <f t="shared" si="27"/>
        <v>4.3188119872773663E-2</v>
      </c>
    </row>
    <row r="90" spans="1:39">
      <c r="A90" t="s">
        <v>228</v>
      </c>
      <c r="B90" s="20">
        <v>2035</v>
      </c>
      <c r="C90" t="s">
        <v>228</v>
      </c>
      <c r="D90" t="s">
        <v>208</v>
      </c>
      <c r="E90" s="22" t="s">
        <v>310</v>
      </c>
      <c r="F90" s="22" t="s">
        <v>311</v>
      </c>
      <c r="G90" s="22" t="s">
        <v>238</v>
      </c>
      <c r="H90" s="22" t="s">
        <v>237</v>
      </c>
      <c r="I90" s="22" t="s">
        <v>309</v>
      </c>
      <c r="J90" s="17">
        <f>IFERROR(INDEX(Cost_Components!$K$2:$K$29,MATCH(E90,Cost_Components!$A$2:$A$29,0)),"")</f>
        <v>0.5</v>
      </c>
      <c r="K90" s="17">
        <f t="shared" si="14"/>
        <v>0.51730769230769236</v>
      </c>
      <c r="L90" s="17">
        <f>IFERROR(INDEX(Cost_Components!$S$2:$S$29,MATCH(E90,Cost_Components!$A$2:$A$29,0)),"")</f>
        <v>0.31</v>
      </c>
      <c r="M90" s="28">
        <f>IFERROR(INDEX(Cost_Components!$L$2:$L$29,MATCH(E90,Cost_Components!$A$2:$A$29,0)),"")</f>
        <v>1</v>
      </c>
      <c r="N90" s="29">
        <f>IFERROR(INDEX(Cost_Components!$P$2:$P$29,MATCH(E90,Cost_Components!$A$2:$A$29,0)),"")</f>
        <v>282.51283610000002</v>
      </c>
      <c r="O90" s="23">
        <f t="shared" si="15"/>
        <v>326443.61378813651</v>
      </c>
      <c r="P90" s="23">
        <f t="shared" si="16"/>
        <v>321005.97801775899</v>
      </c>
      <c r="Q90" s="23">
        <f t="shared" si="17"/>
        <v>28113375.869003918</v>
      </c>
      <c r="R90" s="23">
        <f t="shared" si="18"/>
        <v>47708449.041360095</v>
      </c>
      <c r="S90" s="23">
        <f t="shared" si="19"/>
        <v>19595073.172356177</v>
      </c>
      <c r="T90" s="16">
        <f>IFERROR(INDEX(Cost_Components!$R$2:$R$29,MATCH(E90,Cost_Components!$A$2:$A$29,0)),"")</f>
        <v>1</v>
      </c>
      <c r="U90" s="26">
        <f>IFERROR(INDEX(Cost_Components!$Q$2:$Q$29,MATCH(E90,Cost_Components!$A$2:$A$29,0)),"")</f>
        <v>2023</v>
      </c>
      <c r="V90" s="30">
        <f>1/(1+Calculation_Assumptions!$B$5)^(B90-Calculation_Assumptions!$B$2)</f>
        <v>0.74409391489672516</v>
      </c>
      <c r="W90" s="23">
        <f t="shared" si="20"/>
        <v>20918991.911330249</v>
      </c>
      <c r="X90" s="23">
        <f t="shared" si="21"/>
        <v>35499566.620836549</v>
      </c>
      <c r="Y90" s="23">
        <f t="shared" si="22"/>
        <v>14580574.709506299</v>
      </c>
      <c r="Z90" s="17">
        <f>IFERROR(INDEX(Cost_Components!$T$2:$T$29,MATCH(E90,Cost_Components!$A$2:$A$29,0)),"")</f>
        <v>0.8</v>
      </c>
      <c r="AA90" s="26">
        <f>IFERROR(INDEX(Cost_Components!$U$2:$U$29,MATCH(E90,Cost_Components!$A$2:$A$29,0)),"")</f>
        <v>2025</v>
      </c>
      <c r="AB90" s="26">
        <f>IFERROR(INDEX(Cost_Components!$V$2:$V$29,MATCH(E90,Cost_Components!$A$2:$A$29,0)),"")</f>
        <v>2050</v>
      </c>
      <c r="AC90" s="26">
        <f>IFERROR(INDEX(Cost_Components!$M$2:$M$29,MATCH(E90,Cost_Components!$A$2:$A$29,0)),"")</f>
        <v>30</v>
      </c>
      <c r="AD90" s="26">
        <f>IFERROR(INDEX(Cost_Components!$N$2:$N$29,MATCH(E90,Cost_Components!$A$2:$A$29,0)),"")</f>
        <v>95</v>
      </c>
      <c r="AE90" s="16" t="str">
        <f>IFERROR(INDEX(Cost_Components!$O$2:$O$29,MATCH(E90,Cost_Components!$A$2:$A$29,0)),"")</f>
        <v>Both</v>
      </c>
      <c r="AF90" s="11">
        <v>652887.22757627303</v>
      </c>
      <c r="AG90" s="11">
        <v>642011.95603551797</v>
      </c>
      <c r="AH90" s="23">
        <f t="shared" si="23"/>
        <v>1</v>
      </c>
      <c r="AI90" s="10">
        <v>306964650.16711998</v>
      </c>
      <c r="AJ90" s="29">
        <f t="shared" si="24"/>
        <v>9.1585059887834719E-2</v>
      </c>
      <c r="AK90" s="29">
        <f t="shared" si="25"/>
        <v>0.15542001013923365</v>
      </c>
      <c r="AL90" s="29">
        <f t="shared" si="26"/>
        <v>6.3834950251398917E-2</v>
      </c>
      <c r="AM90" s="29">
        <f t="shared" si="27"/>
        <v>4.7499198039801113E-2</v>
      </c>
    </row>
    <row r="91" spans="1:39">
      <c r="A91" t="s">
        <v>228</v>
      </c>
      <c r="B91" s="20">
        <v>2036</v>
      </c>
      <c r="C91" t="s">
        <v>228</v>
      </c>
      <c r="D91" t="s">
        <v>208</v>
      </c>
      <c r="E91" s="22" t="s">
        <v>310</v>
      </c>
      <c r="F91" s="22" t="s">
        <v>311</v>
      </c>
      <c r="G91" s="22" t="s">
        <v>238</v>
      </c>
      <c r="H91" s="22" t="s">
        <v>237</v>
      </c>
      <c r="I91" s="22" t="s">
        <v>309</v>
      </c>
      <c r="J91" s="17">
        <f>IFERROR(INDEX(Cost_Components!$K$2:$K$29,MATCH(E91,Cost_Components!$A$2:$A$29,0)),"")</f>
        <v>0.5</v>
      </c>
      <c r="K91" s="17">
        <f t="shared" si="14"/>
        <v>0.5361538461538462</v>
      </c>
      <c r="L91" s="17">
        <f>IFERROR(INDEX(Cost_Components!$S$2:$S$29,MATCH(E91,Cost_Components!$A$2:$A$29,0)),"")</f>
        <v>0.31</v>
      </c>
      <c r="M91" s="28">
        <f>IFERROR(INDEX(Cost_Components!$L$2:$L$29,MATCH(E91,Cost_Components!$A$2:$A$29,0)),"")</f>
        <v>1</v>
      </c>
      <c r="N91" s="29">
        <f>IFERROR(INDEX(Cost_Components!$P$2:$P$29,MATCH(E91,Cost_Components!$A$2:$A$29,0)),"")</f>
        <v>282.51283610000002</v>
      </c>
      <c r="O91" s="23">
        <f t="shared" si="15"/>
        <v>337620.070281461</v>
      </c>
      <c r="P91" s="23">
        <f t="shared" si="16"/>
        <v>331346.2438757575</v>
      </c>
      <c r="Q91" s="23">
        <f t="shared" si="17"/>
        <v>29018965.79741098</v>
      </c>
      <c r="R91" s="23">
        <f t="shared" si="18"/>
        <v>51139428.073007174</v>
      </c>
      <c r="S91" s="23">
        <f t="shared" si="19"/>
        <v>22120462.275596194</v>
      </c>
      <c r="T91" s="16">
        <f>IFERROR(INDEX(Cost_Components!$R$2:$R$29,MATCH(E91,Cost_Components!$A$2:$A$29,0)),"")</f>
        <v>1</v>
      </c>
      <c r="U91" s="26">
        <f>IFERROR(INDEX(Cost_Components!$Q$2:$Q$29,MATCH(E91,Cost_Components!$A$2:$A$29,0)),"")</f>
        <v>2023</v>
      </c>
      <c r="V91" s="30">
        <f>1/(1+Calculation_Assumptions!$B$5)^(B91-Calculation_Assumptions!$B$2)</f>
        <v>0.72242127659876232</v>
      </c>
      <c r="W91" s="23">
        <f t="shared" si="20"/>
        <v>20963918.316941462</v>
      </c>
      <c r="X91" s="23">
        <f t="shared" si="21"/>
        <v>36944210.913032427</v>
      </c>
      <c r="Y91" s="23">
        <f t="shared" si="22"/>
        <v>15980292.596090965</v>
      </c>
      <c r="Z91" s="17">
        <f>IFERROR(INDEX(Cost_Components!$T$2:$T$29,MATCH(E91,Cost_Components!$A$2:$A$29,0)),"")</f>
        <v>0.8</v>
      </c>
      <c r="AA91" s="26">
        <f>IFERROR(INDEX(Cost_Components!$U$2:$U$29,MATCH(E91,Cost_Components!$A$2:$A$29,0)),"")</f>
        <v>2025</v>
      </c>
      <c r="AB91" s="26">
        <f>IFERROR(INDEX(Cost_Components!$V$2:$V$29,MATCH(E91,Cost_Components!$A$2:$A$29,0)),"")</f>
        <v>2050</v>
      </c>
      <c r="AC91" s="26">
        <f>IFERROR(INDEX(Cost_Components!$M$2:$M$29,MATCH(E91,Cost_Components!$A$2:$A$29,0)),"")</f>
        <v>30</v>
      </c>
      <c r="AD91" s="26">
        <f>IFERROR(INDEX(Cost_Components!$N$2:$N$29,MATCH(E91,Cost_Components!$A$2:$A$29,0)),"")</f>
        <v>95</v>
      </c>
      <c r="AE91" s="16" t="str">
        <f>IFERROR(INDEX(Cost_Components!$O$2:$O$29,MATCH(E91,Cost_Components!$A$2:$A$29,0)),"")</f>
        <v>Both</v>
      </c>
      <c r="AF91" s="11">
        <v>675240.140562922</v>
      </c>
      <c r="AG91" s="11">
        <v>662692.487751515</v>
      </c>
      <c r="AH91" s="23">
        <f t="shared" si="23"/>
        <v>1</v>
      </c>
      <c r="AI91" s="10">
        <v>308542769.75662202</v>
      </c>
      <c r="AJ91" s="29">
        <f t="shared" si="24"/>
        <v>9.4051679837777721E-2</v>
      </c>
      <c r="AK91" s="29">
        <f t="shared" si="25"/>
        <v>0.16574502171399402</v>
      </c>
      <c r="AL91" s="29">
        <f t="shared" si="26"/>
        <v>7.1693341876216302E-2</v>
      </c>
      <c r="AM91" s="29">
        <f t="shared" si="27"/>
        <v>5.1792795561847682E-2</v>
      </c>
    </row>
    <row r="92" spans="1:39">
      <c r="A92" t="s">
        <v>228</v>
      </c>
      <c r="B92" s="20">
        <v>2037</v>
      </c>
      <c r="C92" t="s">
        <v>228</v>
      </c>
      <c r="D92" t="s">
        <v>208</v>
      </c>
      <c r="E92" s="22" t="s">
        <v>310</v>
      </c>
      <c r="F92" s="22" t="s">
        <v>311</v>
      </c>
      <c r="G92" s="22" t="s">
        <v>238</v>
      </c>
      <c r="H92" s="22" t="s">
        <v>237</v>
      </c>
      <c r="I92" s="22" t="s">
        <v>309</v>
      </c>
      <c r="J92" s="17">
        <f>IFERROR(INDEX(Cost_Components!$K$2:$K$29,MATCH(E92,Cost_Components!$A$2:$A$29,0)),"")</f>
        <v>0.5</v>
      </c>
      <c r="K92" s="17">
        <f t="shared" si="14"/>
        <v>0.55500000000000005</v>
      </c>
      <c r="L92" s="17">
        <f>IFERROR(INDEX(Cost_Components!$S$2:$S$29,MATCH(E92,Cost_Components!$A$2:$A$29,0)),"")</f>
        <v>0.31</v>
      </c>
      <c r="M92" s="28">
        <f>IFERROR(INDEX(Cost_Components!$L$2:$L$29,MATCH(E92,Cost_Components!$A$2:$A$29,0)),"")</f>
        <v>1</v>
      </c>
      <c r="N92" s="29">
        <f>IFERROR(INDEX(Cost_Components!$P$2:$P$29,MATCH(E92,Cost_Components!$A$2:$A$29,0)),"")</f>
        <v>282.51283610000002</v>
      </c>
      <c r="O92" s="23">
        <f t="shared" si="15"/>
        <v>348966.766822092</v>
      </c>
      <c r="P92" s="23">
        <f t="shared" si="16"/>
        <v>341805.62843037548</v>
      </c>
      <c r="Q92" s="23">
        <f t="shared" si="17"/>
        <v>29934988.019670535</v>
      </c>
      <c r="R92" s="23">
        <f t="shared" si="18"/>
        <v>54716113.004753925</v>
      </c>
      <c r="S92" s="23">
        <f t="shared" si="19"/>
        <v>24781124.98508339</v>
      </c>
      <c r="T92" s="16">
        <f>IFERROR(INDEX(Cost_Components!$R$2:$R$29,MATCH(E92,Cost_Components!$A$2:$A$29,0)),"")</f>
        <v>1</v>
      </c>
      <c r="U92" s="26">
        <f>IFERROR(INDEX(Cost_Components!$Q$2:$Q$29,MATCH(E92,Cost_Components!$A$2:$A$29,0)),"")</f>
        <v>2023</v>
      </c>
      <c r="V92" s="30">
        <f>1/(1+Calculation_Assumptions!$B$5)^(B92-Calculation_Assumptions!$B$2)</f>
        <v>0.70137988019297326</v>
      </c>
      <c r="W92" s="23">
        <f t="shared" si="20"/>
        <v>20995798.310814608</v>
      </c>
      <c r="X92" s="23">
        <f t="shared" si="21"/>
        <v>38376780.783899494</v>
      </c>
      <c r="Y92" s="23">
        <f t="shared" si="22"/>
        <v>17380982.473084886</v>
      </c>
      <c r="Z92" s="17">
        <f>IFERROR(INDEX(Cost_Components!$T$2:$T$29,MATCH(E92,Cost_Components!$A$2:$A$29,0)),"")</f>
        <v>0.8</v>
      </c>
      <c r="AA92" s="26">
        <f>IFERROR(INDEX(Cost_Components!$U$2:$U$29,MATCH(E92,Cost_Components!$A$2:$A$29,0)),"")</f>
        <v>2025</v>
      </c>
      <c r="AB92" s="26">
        <f>IFERROR(INDEX(Cost_Components!$V$2:$V$29,MATCH(E92,Cost_Components!$A$2:$A$29,0)),"")</f>
        <v>2050</v>
      </c>
      <c r="AC92" s="26">
        <f>IFERROR(INDEX(Cost_Components!$M$2:$M$29,MATCH(E92,Cost_Components!$A$2:$A$29,0)),"")</f>
        <v>30</v>
      </c>
      <c r="AD92" s="26">
        <f>IFERROR(INDEX(Cost_Components!$N$2:$N$29,MATCH(E92,Cost_Components!$A$2:$A$29,0)),"")</f>
        <v>95</v>
      </c>
      <c r="AE92" s="16" t="str">
        <f>IFERROR(INDEX(Cost_Components!$O$2:$O$29,MATCH(E92,Cost_Components!$A$2:$A$29,0)),"")</f>
        <v>Both</v>
      </c>
      <c r="AF92" s="11">
        <v>697933.533644184</v>
      </c>
      <c r="AG92" s="11">
        <v>683611.25686075096</v>
      </c>
      <c r="AH92" s="23">
        <f t="shared" si="23"/>
        <v>1</v>
      </c>
      <c r="AI92" s="10">
        <v>310068287.63643003</v>
      </c>
      <c r="AJ92" s="29">
        <f t="shared" si="24"/>
        <v>9.6543210683869576E-2</v>
      </c>
      <c r="AK92" s="29">
        <f t="shared" si="25"/>
        <v>0.1764647182136575</v>
      </c>
      <c r="AL92" s="29">
        <f t="shared" si="26"/>
        <v>7.9921507529787925E-2</v>
      </c>
      <c r="AM92" s="29">
        <f t="shared" si="27"/>
        <v>5.6055337376084466E-2</v>
      </c>
    </row>
    <row r="93" spans="1:39">
      <c r="A93" t="s">
        <v>228</v>
      </c>
      <c r="B93" s="20">
        <v>2038</v>
      </c>
      <c r="C93" t="s">
        <v>228</v>
      </c>
      <c r="D93" t="s">
        <v>208</v>
      </c>
      <c r="E93" s="22" t="s">
        <v>310</v>
      </c>
      <c r="F93" s="22" t="s">
        <v>311</v>
      </c>
      <c r="G93" s="22" t="s">
        <v>238</v>
      </c>
      <c r="H93" s="22" t="s">
        <v>237</v>
      </c>
      <c r="I93" s="22" t="s">
        <v>309</v>
      </c>
      <c r="J93" s="17">
        <f>IFERROR(INDEX(Cost_Components!$K$2:$K$29,MATCH(E93,Cost_Components!$A$2:$A$29,0)),"")</f>
        <v>0.5</v>
      </c>
      <c r="K93" s="17">
        <f t="shared" si="14"/>
        <v>0.57384615384615389</v>
      </c>
      <c r="L93" s="17">
        <f>IFERROR(INDEX(Cost_Components!$S$2:$S$29,MATCH(E93,Cost_Components!$A$2:$A$29,0)),"")</f>
        <v>0.31</v>
      </c>
      <c r="M93" s="28">
        <f>IFERROR(INDEX(Cost_Components!$L$2:$L$29,MATCH(E93,Cost_Components!$A$2:$A$29,0)),"")</f>
        <v>1</v>
      </c>
      <c r="N93" s="29">
        <f>IFERROR(INDEX(Cost_Components!$P$2:$P$29,MATCH(E93,Cost_Components!$A$2:$A$29,0)),"")</f>
        <v>282.51283610000002</v>
      </c>
      <c r="O93" s="23">
        <f t="shared" si="15"/>
        <v>360875.52410425252</v>
      </c>
      <c r="P93" s="23">
        <f t="shared" si="16"/>
        <v>352776.37299351802</v>
      </c>
      <c r="Q93" s="23">
        <f t="shared" si="17"/>
        <v>30895794.629475769</v>
      </c>
      <c r="R93" s="23">
        <f t="shared" si="18"/>
        <v>58504744.595499739</v>
      </c>
      <c r="S93" s="23">
        <f t="shared" si="19"/>
        <v>27608949.96602397</v>
      </c>
      <c r="T93" s="16">
        <f>IFERROR(INDEX(Cost_Components!$R$2:$R$29,MATCH(E93,Cost_Components!$A$2:$A$29,0)),"")</f>
        <v>1</v>
      </c>
      <c r="U93" s="26">
        <f>IFERROR(INDEX(Cost_Components!$Q$2:$Q$29,MATCH(E93,Cost_Components!$A$2:$A$29,0)),"")</f>
        <v>2023</v>
      </c>
      <c r="V93" s="30">
        <f>1/(1+Calculation_Assumptions!$B$5)^(B93-Calculation_Assumptions!$B$2)</f>
        <v>0.68095133999317792</v>
      </c>
      <c r="W93" s="23">
        <f t="shared" si="20"/>
        <v>21038532.753095556</v>
      </c>
      <c r="X93" s="23">
        <f t="shared" si="21"/>
        <v>39838884.228264183</v>
      </c>
      <c r="Y93" s="23">
        <f t="shared" si="22"/>
        <v>18800351.475168627</v>
      </c>
      <c r="Z93" s="17">
        <f>IFERROR(INDEX(Cost_Components!$T$2:$T$29,MATCH(E93,Cost_Components!$A$2:$A$29,0)),"")</f>
        <v>0.8</v>
      </c>
      <c r="AA93" s="26">
        <f>IFERROR(INDEX(Cost_Components!$U$2:$U$29,MATCH(E93,Cost_Components!$A$2:$A$29,0)),"")</f>
        <v>2025</v>
      </c>
      <c r="AB93" s="26">
        <f>IFERROR(INDEX(Cost_Components!$V$2:$V$29,MATCH(E93,Cost_Components!$A$2:$A$29,0)),"")</f>
        <v>2050</v>
      </c>
      <c r="AC93" s="26">
        <f>IFERROR(INDEX(Cost_Components!$M$2:$M$29,MATCH(E93,Cost_Components!$A$2:$A$29,0)),"")</f>
        <v>30</v>
      </c>
      <c r="AD93" s="26">
        <f>IFERROR(INDEX(Cost_Components!$N$2:$N$29,MATCH(E93,Cost_Components!$A$2:$A$29,0)),"")</f>
        <v>95</v>
      </c>
      <c r="AE93" s="16" t="str">
        <f>IFERROR(INDEX(Cost_Components!$O$2:$O$29,MATCH(E93,Cost_Components!$A$2:$A$29,0)),"")</f>
        <v>Both</v>
      </c>
      <c r="AF93" s="11">
        <v>721751.04820850503</v>
      </c>
      <c r="AG93" s="11">
        <v>705552.74598703603</v>
      </c>
      <c r="AH93" s="23">
        <f t="shared" si="23"/>
        <v>1</v>
      </c>
      <c r="AI93" s="10">
        <v>311532999.13163</v>
      </c>
      <c r="AJ93" s="29">
        <f t="shared" si="24"/>
        <v>9.9173425337267626E-2</v>
      </c>
      <c r="AK93" s="29">
        <f t="shared" si="25"/>
        <v>0.18779630009846923</v>
      </c>
      <c r="AL93" s="29">
        <f t="shared" si="26"/>
        <v>8.8622874761201592E-2</v>
      </c>
      <c r="AM93" s="29">
        <f t="shared" si="27"/>
        <v>6.0347865322687815E-2</v>
      </c>
    </row>
    <row r="94" spans="1:39">
      <c r="A94" t="s">
        <v>228</v>
      </c>
      <c r="B94" s="20">
        <v>2039</v>
      </c>
      <c r="C94" t="s">
        <v>228</v>
      </c>
      <c r="D94" t="s">
        <v>208</v>
      </c>
      <c r="E94" s="22" t="s">
        <v>310</v>
      </c>
      <c r="F94" s="22" t="s">
        <v>311</v>
      </c>
      <c r="G94" s="22" t="s">
        <v>238</v>
      </c>
      <c r="H94" s="22" t="s">
        <v>237</v>
      </c>
      <c r="I94" s="22" t="s">
        <v>309</v>
      </c>
      <c r="J94" s="17">
        <f>IFERROR(INDEX(Cost_Components!$K$2:$K$29,MATCH(E94,Cost_Components!$A$2:$A$29,0)),"")</f>
        <v>0.5</v>
      </c>
      <c r="K94" s="17">
        <f t="shared" si="14"/>
        <v>0.59269230769230763</v>
      </c>
      <c r="L94" s="17">
        <f>IFERROR(INDEX(Cost_Components!$S$2:$S$29,MATCH(E94,Cost_Components!$A$2:$A$29,0)),"")</f>
        <v>0.31</v>
      </c>
      <c r="M94" s="28">
        <f>IFERROR(INDEX(Cost_Components!$L$2:$L$29,MATCH(E94,Cost_Components!$A$2:$A$29,0)),"")</f>
        <v>1</v>
      </c>
      <c r="N94" s="29">
        <f>IFERROR(INDEX(Cost_Components!$P$2:$P$29,MATCH(E94,Cost_Components!$A$2:$A$29,0)),"")</f>
        <v>282.51283610000002</v>
      </c>
      <c r="O94" s="23">
        <f t="shared" si="15"/>
        <v>372843.18440406898</v>
      </c>
      <c r="P94" s="23">
        <f t="shared" si="16"/>
        <v>363754.25529342052</v>
      </c>
      <c r="Q94" s="23">
        <f t="shared" si="17"/>
        <v>31857226.354980178</v>
      </c>
      <c r="R94" s="23">
        <f t="shared" si="18"/>
        <v>62430050.220435277</v>
      </c>
      <c r="S94" s="23">
        <f t="shared" si="19"/>
        <v>30572823.865455098</v>
      </c>
      <c r="T94" s="16">
        <f>IFERROR(INDEX(Cost_Components!$R$2:$R$29,MATCH(E94,Cost_Components!$A$2:$A$29,0)),"")</f>
        <v>1</v>
      </c>
      <c r="U94" s="26">
        <f>IFERROR(INDEX(Cost_Components!$Q$2:$Q$29,MATCH(E94,Cost_Components!$A$2:$A$29,0)),"")</f>
        <v>2023</v>
      </c>
      <c r="V94" s="30">
        <f>1/(1+Calculation_Assumptions!$B$5)^(B94-Calculation_Assumptions!$B$2)</f>
        <v>0.66111780581861923</v>
      </c>
      <c r="W94" s="23">
        <f t="shared" si="20"/>
        <v>21061379.587271586</v>
      </c>
      <c r="X94" s="23">
        <f t="shared" si="21"/>
        <v>41273617.818880379</v>
      </c>
      <c r="Y94" s="23">
        <f t="shared" si="22"/>
        <v>20212238.231608793</v>
      </c>
      <c r="Z94" s="17">
        <f>IFERROR(INDEX(Cost_Components!$T$2:$T$29,MATCH(E94,Cost_Components!$A$2:$A$29,0)),"")</f>
        <v>0.8</v>
      </c>
      <c r="AA94" s="26">
        <f>IFERROR(INDEX(Cost_Components!$U$2:$U$29,MATCH(E94,Cost_Components!$A$2:$A$29,0)),"")</f>
        <v>2025</v>
      </c>
      <c r="AB94" s="26">
        <f>IFERROR(INDEX(Cost_Components!$V$2:$V$29,MATCH(E94,Cost_Components!$A$2:$A$29,0)),"")</f>
        <v>2050</v>
      </c>
      <c r="AC94" s="26">
        <f>IFERROR(INDEX(Cost_Components!$M$2:$M$29,MATCH(E94,Cost_Components!$A$2:$A$29,0)),"")</f>
        <v>30</v>
      </c>
      <c r="AD94" s="26">
        <f>IFERROR(INDEX(Cost_Components!$N$2:$N$29,MATCH(E94,Cost_Components!$A$2:$A$29,0)),"")</f>
        <v>95</v>
      </c>
      <c r="AE94" s="16" t="str">
        <f>IFERROR(INDEX(Cost_Components!$O$2:$O$29,MATCH(E94,Cost_Components!$A$2:$A$29,0)),"")</f>
        <v>Both</v>
      </c>
      <c r="AF94" s="11">
        <v>745686.36880813795</v>
      </c>
      <c r="AG94" s="11">
        <v>727508.51058684103</v>
      </c>
      <c r="AH94" s="23">
        <f t="shared" si="23"/>
        <v>1</v>
      </c>
      <c r="AI94" s="10">
        <v>312936391.85847902</v>
      </c>
      <c r="AJ94" s="29">
        <f t="shared" si="24"/>
        <v>0.1018009639779676</v>
      </c>
      <c r="AK94" s="29">
        <f t="shared" si="25"/>
        <v>0.19949757153418055</v>
      </c>
      <c r="AL94" s="29">
        <f t="shared" si="26"/>
        <v>9.7696607556212955E-2</v>
      </c>
      <c r="AM94" s="29">
        <f t="shared" si="27"/>
        <v>6.4588966823486249E-2</v>
      </c>
    </row>
    <row r="95" spans="1:39">
      <c r="A95" t="s">
        <v>228</v>
      </c>
      <c r="B95" s="20">
        <v>2040</v>
      </c>
      <c r="C95" t="s">
        <v>228</v>
      </c>
      <c r="D95" t="s">
        <v>208</v>
      </c>
      <c r="E95" s="22" t="s">
        <v>310</v>
      </c>
      <c r="F95" s="22" t="s">
        <v>311</v>
      </c>
      <c r="G95" s="22" t="s">
        <v>238</v>
      </c>
      <c r="H95" s="22" t="s">
        <v>237</v>
      </c>
      <c r="I95" s="22" t="s">
        <v>309</v>
      </c>
      <c r="J95" s="17">
        <f>IFERROR(INDEX(Cost_Components!$K$2:$K$29,MATCH(E95,Cost_Components!$A$2:$A$29,0)),"")</f>
        <v>0.5</v>
      </c>
      <c r="K95" s="17">
        <f t="shared" si="14"/>
        <v>0.61153846153846159</v>
      </c>
      <c r="L95" s="17">
        <f>IFERROR(INDEX(Cost_Components!$S$2:$S$29,MATCH(E95,Cost_Components!$A$2:$A$29,0)),"")</f>
        <v>0.31</v>
      </c>
      <c r="M95" s="28">
        <f>IFERROR(INDEX(Cost_Components!$L$2:$L$29,MATCH(E95,Cost_Components!$A$2:$A$29,0)),"")</f>
        <v>1</v>
      </c>
      <c r="N95" s="29">
        <f>IFERROR(INDEX(Cost_Components!$P$2:$P$29,MATCH(E95,Cost_Components!$A$2:$A$29,0)),"")</f>
        <v>282.51283610000002</v>
      </c>
      <c r="O95" s="23">
        <f t="shared" si="15"/>
        <v>384974.74477384752</v>
      </c>
      <c r="P95" s="23">
        <f t="shared" si="16"/>
        <v>374845.47984711447</v>
      </c>
      <c r="Q95" s="23">
        <f t="shared" si="17"/>
        <v>32828584.479370847</v>
      </c>
      <c r="R95" s="23">
        <f t="shared" si="18"/>
        <v>66511110.802678458</v>
      </c>
      <c r="S95" s="23">
        <f t="shared" si="19"/>
        <v>33682526.323307611</v>
      </c>
      <c r="T95" s="16">
        <f>IFERROR(INDEX(Cost_Components!$R$2:$R$29,MATCH(E95,Cost_Components!$A$2:$A$29,0)),"")</f>
        <v>1</v>
      </c>
      <c r="U95" s="26">
        <f>IFERROR(INDEX(Cost_Components!$Q$2:$Q$29,MATCH(E95,Cost_Components!$A$2:$A$29,0)),"")</f>
        <v>2023</v>
      </c>
      <c r="V95" s="30">
        <f>1/(1+Calculation_Assumptions!$B$5)^(B95-Calculation_Assumptions!$B$2)</f>
        <v>0.64186194739671765</v>
      </c>
      <c r="W95" s="23">
        <f t="shared" si="20"/>
        <v>21071419.164206631</v>
      </c>
      <c r="X95" s="23">
        <f t="shared" si="21"/>
        <v>42690951.10332606</v>
      </c>
      <c r="Y95" s="23">
        <f t="shared" si="22"/>
        <v>21619531.939119428</v>
      </c>
      <c r="Z95" s="17">
        <f>IFERROR(INDEX(Cost_Components!$T$2:$T$29,MATCH(E95,Cost_Components!$A$2:$A$29,0)),"")</f>
        <v>0.8</v>
      </c>
      <c r="AA95" s="26">
        <f>IFERROR(INDEX(Cost_Components!$U$2:$U$29,MATCH(E95,Cost_Components!$A$2:$A$29,0)),"")</f>
        <v>2025</v>
      </c>
      <c r="AB95" s="26">
        <f>IFERROR(INDEX(Cost_Components!$V$2:$V$29,MATCH(E95,Cost_Components!$A$2:$A$29,0)),"")</f>
        <v>2050</v>
      </c>
      <c r="AC95" s="26">
        <f>IFERROR(INDEX(Cost_Components!$M$2:$M$29,MATCH(E95,Cost_Components!$A$2:$A$29,0)),"")</f>
        <v>30</v>
      </c>
      <c r="AD95" s="26">
        <f>IFERROR(INDEX(Cost_Components!$N$2:$N$29,MATCH(E95,Cost_Components!$A$2:$A$29,0)),"")</f>
        <v>95</v>
      </c>
      <c r="AE95" s="16" t="str">
        <f>IFERROR(INDEX(Cost_Components!$O$2:$O$29,MATCH(E95,Cost_Components!$A$2:$A$29,0)),"")</f>
        <v>Both</v>
      </c>
      <c r="AF95" s="11">
        <v>769949.48954769503</v>
      </c>
      <c r="AG95" s="11">
        <v>749690.95969422895</v>
      </c>
      <c r="AH95" s="23">
        <f t="shared" si="23"/>
        <v>1</v>
      </c>
      <c r="AI95" s="10">
        <v>314265537.41082901</v>
      </c>
      <c r="AJ95" s="29">
        <f t="shared" si="24"/>
        <v>0.10446129330577893</v>
      </c>
      <c r="AK95" s="29">
        <f t="shared" si="25"/>
        <v>0.21163984874272315</v>
      </c>
      <c r="AL95" s="29">
        <f t="shared" si="26"/>
        <v>0.10717855543694424</v>
      </c>
      <c r="AM95" s="29">
        <f t="shared" si="27"/>
        <v>6.8793836311924095E-2</v>
      </c>
    </row>
    <row r="96" spans="1:39">
      <c r="A96" t="s">
        <v>228</v>
      </c>
      <c r="B96" s="20">
        <v>2041</v>
      </c>
      <c r="C96" t="s">
        <v>228</v>
      </c>
      <c r="D96" t="s">
        <v>208</v>
      </c>
      <c r="E96" s="22" t="s">
        <v>310</v>
      </c>
      <c r="F96" s="22" t="s">
        <v>311</v>
      </c>
      <c r="G96" s="22" t="s">
        <v>238</v>
      </c>
      <c r="H96" s="22" t="s">
        <v>237</v>
      </c>
      <c r="I96" s="22" t="s">
        <v>309</v>
      </c>
      <c r="J96" s="17">
        <f>IFERROR(INDEX(Cost_Components!$K$2:$K$29,MATCH(E96,Cost_Components!$A$2:$A$29,0)),"")</f>
        <v>0.5</v>
      </c>
      <c r="K96" s="17">
        <f t="shared" si="14"/>
        <v>0.63038461538461543</v>
      </c>
      <c r="L96" s="17">
        <f>IFERROR(INDEX(Cost_Components!$S$2:$S$29,MATCH(E96,Cost_Components!$A$2:$A$29,0)),"")</f>
        <v>0.31</v>
      </c>
      <c r="M96" s="28">
        <f>IFERROR(INDEX(Cost_Components!$L$2:$L$29,MATCH(E96,Cost_Components!$A$2:$A$29,0)),"")</f>
        <v>1</v>
      </c>
      <c r="N96" s="29">
        <f>IFERROR(INDEX(Cost_Components!$P$2:$P$29,MATCH(E96,Cost_Components!$A$2:$A$29,0)),"")</f>
        <v>282.51283610000002</v>
      </c>
      <c r="O96" s="23">
        <f t="shared" si="15"/>
        <v>397197.76230378047</v>
      </c>
      <c r="P96" s="23">
        <f t="shared" si="16"/>
        <v>385977.77393018</v>
      </c>
      <c r="Q96" s="23">
        <f t="shared" si="17"/>
        <v>33803539.431219734</v>
      </c>
      <c r="R96" s="23">
        <f t="shared" si="18"/>
        <v>70737642.807747349</v>
      </c>
      <c r="S96" s="23">
        <f t="shared" si="19"/>
        <v>36934103.376527615</v>
      </c>
      <c r="T96" s="16">
        <f>IFERROR(INDEX(Cost_Components!$R$2:$R$29,MATCH(E96,Cost_Components!$A$2:$A$29,0)),"")</f>
        <v>1</v>
      </c>
      <c r="U96" s="26">
        <f>IFERROR(INDEX(Cost_Components!$Q$2:$Q$29,MATCH(E96,Cost_Components!$A$2:$A$29,0)),"")</f>
        <v>2023</v>
      </c>
      <c r="V96" s="30">
        <f>1/(1+Calculation_Assumptions!$B$5)^(B96-Calculation_Assumptions!$B$2)</f>
        <v>0.62316693922011435</v>
      </c>
      <c r="W96" s="23">
        <f t="shared" si="20"/>
        <v>21065248.202159647</v>
      </c>
      <c r="X96" s="23">
        <f t="shared" si="21"/>
        <v>44081360.356149651</v>
      </c>
      <c r="Y96" s="23">
        <f t="shared" si="22"/>
        <v>23016112.153990004</v>
      </c>
      <c r="Z96" s="17">
        <f>IFERROR(INDEX(Cost_Components!$T$2:$T$29,MATCH(E96,Cost_Components!$A$2:$A$29,0)),"")</f>
        <v>0.8</v>
      </c>
      <c r="AA96" s="26">
        <f>IFERROR(INDEX(Cost_Components!$U$2:$U$29,MATCH(E96,Cost_Components!$A$2:$A$29,0)),"")</f>
        <v>2025</v>
      </c>
      <c r="AB96" s="26">
        <f>IFERROR(INDEX(Cost_Components!$V$2:$V$29,MATCH(E96,Cost_Components!$A$2:$A$29,0)),"")</f>
        <v>2050</v>
      </c>
      <c r="AC96" s="26">
        <f>IFERROR(INDEX(Cost_Components!$M$2:$M$29,MATCH(E96,Cost_Components!$A$2:$A$29,0)),"")</f>
        <v>30</v>
      </c>
      <c r="AD96" s="26">
        <f>IFERROR(INDEX(Cost_Components!$N$2:$N$29,MATCH(E96,Cost_Components!$A$2:$A$29,0)),"")</f>
        <v>95</v>
      </c>
      <c r="AE96" s="16" t="str">
        <f>IFERROR(INDEX(Cost_Components!$O$2:$O$29,MATCH(E96,Cost_Components!$A$2:$A$29,0)),"")</f>
        <v>Both</v>
      </c>
      <c r="AF96" s="11">
        <v>794395.52460756095</v>
      </c>
      <c r="AG96" s="11">
        <v>771955.54786036001</v>
      </c>
      <c r="AH96" s="23">
        <f t="shared" si="23"/>
        <v>1</v>
      </c>
      <c r="AI96" s="10">
        <v>315525215.31254798</v>
      </c>
      <c r="AJ96" s="29">
        <f t="shared" si="24"/>
        <v>0.10713419337258089</v>
      </c>
      <c r="AK96" s="29">
        <f t="shared" si="25"/>
        <v>0.22419014194373396</v>
      </c>
      <c r="AL96" s="29">
        <f t="shared" si="26"/>
        <v>0.11705594857115306</v>
      </c>
      <c r="AM96" s="29">
        <f t="shared" si="27"/>
        <v>7.2945397188592581E-2</v>
      </c>
    </row>
    <row r="97" spans="1:39">
      <c r="A97" t="s">
        <v>228</v>
      </c>
      <c r="B97" s="20">
        <v>2042</v>
      </c>
      <c r="C97" t="s">
        <v>228</v>
      </c>
      <c r="D97" t="s">
        <v>208</v>
      </c>
      <c r="E97" s="22" t="s">
        <v>310</v>
      </c>
      <c r="F97" s="22" t="s">
        <v>311</v>
      </c>
      <c r="G97" s="22" t="s">
        <v>238</v>
      </c>
      <c r="H97" s="22" t="s">
        <v>237</v>
      </c>
      <c r="I97" s="22" t="s">
        <v>309</v>
      </c>
      <c r="J97" s="17">
        <f>IFERROR(INDEX(Cost_Components!$K$2:$K$29,MATCH(E97,Cost_Components!$A$2:$A$29,0)),"")</f>
        <v>0.5</v>
      </c>
      <c r="K97" s="17">
        <f t="shared" si="14"/>
        <v>0.64923076923076928</v>
      </c>
      <c r="L97" s="17">
        <f>IFERROR(INDEX(Cost_Components!$S$2:$S$29,MATCH(E97,Cost_Components!$A$2:$A$29,0)),"")</f>
        <v>0.31</v>
      </c>
      <c r="M97" s="28">
        <f>IFERROR(INDEX(Cost_Components!$L$2:$L$29,MATCH(E97,Cost_Components!$A$2:$A$29,0)),"")</f>
        <v>1</v>
      </c>
      <c r="N97" s="29">
        <f>IFERROR(INDEX(Cost_Components!$P$2:$P$29,MATCH(E97,Cost_Components!$A$2:$A$29,0)),"")</f>
        <v>282.51283610000002</v>
      </c>
      <c r="O97" s="23">
        <f t="shared" si="15"/>
        <v>409478.03862583649</v>
      </c>
      <c r="P97" s="23">
        <f t="shared" si="16"/>
        <v>397117.81851951702</v>
      </c>
      <c r="Q97" s="23">
        <f t="shared" si="17"/>
        <v>34779173.164496094</v>
      </c>
      <c r="R97" s="23">
        <f t="shared" si="18"/>
        <v>75104834.537573665</v>
      </c>
      <c r="S97" s="23">
        <f t="shared" si="19"/>
        <v>40325661.373077571</v>
      </c>
      <c r="T97" s="16">
        <f>IFERROR(INDEX(Cost_Components!$R$2:$R$29,MATCH(E97,Cost_Components!$A$2:$A$29,0)),"")</f>
        <v>1</v>
      </c>
      <c r="U97" s="26">
        <f>IFERROR(INDEX(Cost_Components!$Q$2:$Q$29,MATCH(E97,Cost_Components!$A$2:$A$29,0)),"")</f>
        <v>2023</v>
      </c>
      <c r="V97" s="30">
        <f>1/(1+Calculation_Assumptions!$B$5)^(B97-Calculation_Assumptions!$B$2)</f>
        <v>0.60501644584477121</v>
      </c>
      <c r="W97" s="23">
        <f t="shared" si="20"/>
        <v>21041971.73740327</v>
      </c>
      <c r="X97" s="23">
        <f t="shared" si="21"/>
        <v>45439660.05768244</v>
      </c>
      <c r="Y97" s="23">
        <f t="shared" si="22"/>
        <v>24397688.32027917</v>
      </c>
      <c r="Z97" s="17">
        <f>IFERROR(INDEX(Cost_Components!$T$2:$T$29,MATCH(E97,Cost_Components!$A$2:$A$29,0)),"")</f>
        <v>0.8</v>
      </c>
      <c r="AA97" s="26">
        <f>IFERROR(INDEX(Cost_Components!$U$2:$U$29,MATCH(E97,Cost_Components!$A$2:$A$29,0)),"")</f>
        <v>2025</v>
      </c>
      <c r="AB97" s="26">
        <f>IFERROR(INDEX(Cost_Components!$V$2:$V$29,MATCH(E97,Cost_Components!$A$2:$A$29,0)),"")</f>
        <v>2050</v>
      </c>
      <c r="AC97" s="26">
        <f>IFERROR(INDEX(Cost_Components!$M$2:$M$29,MATCH(E97,Cost_Components!$A$2:$A$29,0)),"")</f>
        <v>30</v>
      </c>
      <c r="AD97" s="26">
        <f>IFERROR(INDEX(Cost_Components!$N$2:$N$29,MATCH(E97,Cost_Components!$A$2:$A$29,0)),"")</f>
        <v>95</v>
      </c>
      <c r="AE97" s="16" t="str">
        <f>IFERROR(INDEX(Cost_Components!$O$2:$O$29,MATCH(E97,Cost_Components!$A$2:$A$29,0)),"")</f>
        <v>Both</v>
      </c>
      <c r="AF97" s="11">
        <v>818956.07725167298</v>
      </c>
      <c r="AG97" s="11">
        <v>794235.63703903405</v>
      </c>
      <c r="AH97" s="23">
        <f t="shared" si="23"/>
        <v>1</v>
      </c>
      <c r="AI97" s="10">
        <v>316707694.211882</v>
      </c>
      <c r="AJ97" s="29">
        <f t="shared" si="24"/>
        <v>0.10981474021666278</v>
      </c>
      <c r="AK97" s="29">
        <f t="shared" si="25"/>
        <v>0.23714243736474383</v>
      </c>
      <c r="AL97" s="29">
        <f t="shared" si="26"/>
        <v>0.12732769714808104</v>
      </c>
      <c r="AM97" s="29">
        <f t="shared" si="27"/>
        <v>7.7035350786131412E-2</v>
      </c>
    </row>
    <row r="98" spans="1:39">
      <c r="A98" t="s">
        <v>228</v>
      </c>
      <c r="B98" s="20">
        <v>2043</v>
      </c>
      <c r="C98" t="s">
        <v>228</v>
      </c>
      <c r="D98" t="s">
        <v>208</v>
      </c>
      <c r="E98" s="22" t="s">
        <v>310</v>
      </c>
      <c r="F98" s="22" t="s">
        <v>311</v>
      </c>
      <c r="G98" s="22" t="s">
        <v>238</v>
      </c>
      <c r="H98" s="22" t="s">
        <v>237</v>
      </c>
      <c r="I98" s="22" t="s">
        <v>309</v>
      </c>
      <c r="J98" s="17">
        <f>IFERROR(INDEX(Cost_Components!$K$2:$K$29,MATCH(E98,Cost_Components!$A$2:$A$29,0)),"")</f>
        <v>0.5</v>
      </c>
      <c r="K98" s="17">
        <f t="shared" si="14"/>
        <v>0.66807692307692301</v>
      </c>
      <c r="L98" s="17">
        <f>IFERROR(INDEX(Cost_Components!$S$2:$S$29,MATCH(E98,Cost_Components!$A$2:$A$29,0)),"")</f>
        <v>0.31</v>
      </c>
      <c r="M98" s="28">
        <f>IFERROR(INDEX(Cost_Components!$L$2:$L$29,MATCH(E98,Cost_Components!$A$2:$A$29,0)),"")</f>
        <v>1</v>
      </c>
      <c r="N98" s="29">
        <f>IFERROR(INDEX(Cost_Components!$P$2:$P$29,MATCH(E98,Cost_Components!$A$2:$A$29,0)),"")</f>
        <v>282.51283610000002</v>
      </c>
      <c r="O98" s="23">
        <f t="shared" si="15"/>
        <v>422169.43665646552</v>
      </c>
      <c r="P98" s="23">
        <f t="shared" si="16"/>
        <v>408620.30957662151</v>
      </c>
      <c r="Q98" s="23">
        <f t="shared" si="17"/>
        <v>35786549.589430913</v>
      </c>
      <c r="R98" s="23">
        <f t="shared" si="18"/>
        <v>79680388.772975445</v>
      </c>
      <c r="S98" s="23">
        <f t="shared" si="19"/>
        <v>43893839.183544531</v>
      </c>
      <c r="T98" s="16">
        <f>IFERROR(INDEX(Cost_Components!$R$2:$R$29,MATCH(E98,Cost_Components!$A$2:$A$29,0)),"")</f>
        <v>1</v>
      </c>
      <c r="U98" s="26">
        <f>IFERROR(INDEX(Cost_Components!$Q$2:$Q$29,MATCH(E98,Cost_Components!$A$2:$A$29,0)),"")</f>
        <v>2023</v>
      </c>
      <c r="V98" s="30">
        <f>1/(1+Calculation_Assumptions!$B$5)^(B98-Calculation_Assumptions!$B$2)</f>
        <v>0.5873946076162827</v>
      </c>
      <c r="W98" s="23">
        <f t="shared" si="20"/>
        <v>21020826.254024412</v>
      </c>
      <c r="X98" s="23">
        <f t="shared" si="21"/>
        <v>46803830.698014766</v>
      </c>
      <c r="Y98" s="23">
        <f t="shared" si="22"/>
        <v>25783004.443990353</v>
      </c>
      <c r="Z98" s="17">
        <f>IFERROR(INDEX(Cost_Components!$T$2:$T$29,MATCH(E98,Cost_Components!$A$2:$A$29,0)),"")</f>
        <v>0.8</v>
      </c>
      <c r="AA98" s="26">
        <f>IFERROR(INDEX(Cost_Components!$U$2:$U$29,MATCH(E98,Cost_Components!$A$2:$A$29,0)),"")</f>
        <v>2025</v>
      </c>
      <c r="AB98" s="26">
        <f>IFERROR(INDEX(Cost_Components!$V$2:$V$29,MATCH(E98,Cost_Components!$A$2:$A$29,0)),"")</f>
        <v>2050</v>
      </c>
      <c r="AC98" s="26">
        <f>IFERROR(INDEX(Cost_Components!$M$2:$M$29,MATCH(E98,Cost_Components!$A$2:$A$29,0)),"")</f>
        <v>30</v>
      </c>
      <c r="AD98" s="26">
        <f>IFERROR(INDEX(Cost_Components!$N$2:$N$29,MATCH(E98,Cost_Components!$A$2:$A$29,0)),"")</f>
        <v>95</v>
      </c>
      <c r="AE98" s="16" t="str">
        <f>IFERROR(INDEX(Cost_Components!$O$2:$O$29,MATCH(E98,Cost_Components!$A$2:$A$29,0)),"")</f>
        <v>Both</v>
      </c>
      <c r="AF98" s="11">
        <v>844338.87331293104</v>
      </c>
      <c r="AG98" s="11">
        <v>817240.61915324302</v>
      </c>
      <c r="AH98" s="23">
        <f t="shared" si="23"/>
        <v>1</v>
      </c>
      <c r="AI98" s="10">
        <v>317814114.06715202</v>
      </c>
      <c r="AJ98" s="29">
        <f t="shared" si="24"/>
        <v>0.11260214070250339</v>
      </c>
      <c r="AK98" s="29">
        <f t="shared" si="25"/>
        <v>0.25071381429000822</v>
      </c>
      <c r="AL98" s="29">
        <f t="shared" si="26"/>
        <v>0.13811167358750484</v>
      </c>
      <c r="AM98" s="29">
        <f t="shared" si="27"/>
        <v>8.1126052314160521E-2</v>
      </c>
    </row>
    <row r="99" spans="1:39">
      <c r="A99" t="s">
        <v>228</v>
      </c>
      <c r="B99" s="20">
        <v>2044</v>
      </c>
      <c r="C99" t="s">
        <v>228</v>
      </c>
      <c r="D99" t="s">
        <v>208</v>
      </c>
      <c r="E99" s="22" t="s">
        <v>310</v>
      </c>
      <c r="F99" s="22" t="s">
        <v>311</v>
      </c>
      <c r="G99" s="22" t="s">
        <v>238</v>
      </c>
      <c r="H99" s="22" t="s">
        <v>237</v>
      </c>
      <c r="I99" s="22" t="s">
        <v>309</v>
      </c>
      <c r="J99" s="17">
        <f>IFERROR(INDEX(Cost_Components!$K$2:$K$29,MATCH(E99,Cost_Components!$A$2:$A$29,0)),"")</f>
        <v>0.5</v>
      </c>
      <c r="K99" s="17">
        <f t="shared" si="14"/>
        <v>0.68692307692307697</v>
      </c>
      <c r="L99" s="17">
        <f>IFERROR(INDEX(Cost_Components!$S$2:$S$29,MATCH(E99,Cost_Components!$A$2:$A$29,0)),"")</f>
        <v>0.31</v>
      </c>
      <c r="M99" s="28">
        <f>IFERROR(INDEX(Cost_Components!$L$2:$L$29,MATCH(E99,Cost_Components!$A$2:$A$29,0)),"")</f>
        <v>1</v>
      </c>
      <c r="N99" s="29">
        <f>IFERROR(INDEX(Cost_Components!$P$2:$P$29,MATCH(E99,Cost_Components!$A$2:$A$29,0)),"")</f>
        <v>282.51283610000002</v>
      </c>
      <c r="O99" s="23">
        <f t="shared" si="15"/>
        <v>434788.60131979448</v>
      </c>
      <c r="P99" s="23">
        <f t="shared" si="16"/>
        <v>420002.057692756</v>
      </c>
      <c r="Q99" s="23">
        <f t="shared" si="17"/>
        <v>36783351.470851056</v>
      </c>
      <c r="R99" s="23">
        <f t="shared" si="18"/>
        <v>84377070.192682281</v>
      </c>
      <c r="S99" s="23">
        <f t="shared" si="19"/>
        <v>47593718.721831225</v>
      </c>
      <c r="T99" s="16">
        <f>IFERROR(INDEX(Cost_Components!$R$2:$R$29,MATCH(E99,Cost_Components!$A$2:$A$29,0)),"")</f>
        <v>1</v>
      </c>
      <c r="U99" s="26">
        <f>IFERROR(INDEX(Cost_Components!$Q$2:$Q$29,MATCH(E99,Cost_Components!$A$2:$A$29,0)),"")</f>
        <v>2023</v>
      </c>
      <c r="V99" s="30">
        <f>1/(1+Calculation_Assumptions!$B$5)^(B99-Calculation_Assumptions!$B$2)</f>
        <v>0.57028602681192497</v>
      </c>
      <c r="W99" s="23">
        <f t="shared" si="20"/>
        <v>20977031.363138225</v>
      </c>
      <c r="X99" s="23">
        <f t="shared" si="21"/>
        <v>48119064.114215679</v>
      </c>
      <c r="Y99" s="23">
        <f t="shared" si="22"/>
        <v>27142032.751077458</v>
      </c>
      <c r="Z99" s="17">
        <f>IFERROR(INDEX(Cost_Components!$T$2:$T$29,MATCH(E99,Cost_Components!$A$2:$A$29,0)),"")</f>
        <v>0.8</v>
      </c>
      <c r="AA99" s="26">
        <f>IFERROR(INDEX(Cost_Components!$U$2:$U$29,MATCH(E99,Cost_Components!$A$2:$A$29,0)),"")</f>
        <v>2025</v>
      </c>
      <c r="AB99" s="26">
        <f>IFERROR(INDEX(Cost_Components!$V$2:$V$29,MATCH(E99,Cost_Components!$A$2:$A$29,0)),"")</f>
        <v>2050</v>
      </c>
      <c r="AC99" s="26">
        <f>IFERROR(INDEX(Cost_Components!$M$2:$M$29,MATCH(E99,Cost_Components!$A$2:$A$29,0)),"")</f>
        <v>30</v>
      </c>
      <c r="AD99" s="26">
        <f>IFERROR(INDEX(Cost_Components!$N$2:$N$29,MATCH(E99,Cost_Components!$A$2:$A$29,0)),"")</f>
        <v>95</v>
      </c>
      <c r="AE99" s="16" t="str">
        <f>IFERROR(INDEX(Cost_Components!$O$2:$O$29,MATCH(E99,Cost_Components!$A$2:$A$29,0)),"")</f>
        <v>Both</v>
      </c>
      <c r="AF99" s="11">
        <v>869577.20263958897</v>
      </c>
      <c r="AG99" s="11">
        <v>840004.11538551201</v>
      </c>
      <c r="AH99" s="23">
        <f t="shared" si="23"/>
        <v>1</v>
      </c>
      <c r="AI99" s="10">
        <v>318840890.73215598</v>
      </c>
      <c r="AJ99" s="29">
        <f t="shared" si="24"/>
        <v>0.11536585343989367</v>
      </c>
      <c r="AK99" s="29">
        <f t="shared" si="25"/>
        <v>0.26463691654770749</v>
      </c>
      <c r="AL99" s="29">
        <f t="shared" si="26"/>
        <v>0.14927106310781382</v>
      </c>
      <c r="AM99" s="29">
        <f t="shared" si="27"/>
        <v>8.512720149774726E-2</v>
      </c>
    </row>
    <row r="100" spans="1:39">
      <c r="A100" t="s">
        <v>228</v>
      </c>
      <c r="B100" s="20">
        <v>2045</v>
      </c>
      <c r="C100" t="s">
        <v>228</v>
      </c>
      <c r="D100" t="s">
        <v>208</v>
      </c>
      <c r="E100" s="22" t="s">
        <v>310</v>
      </c>
      <c r="F100" s="22" t="s">
        <v>311</v>
      </c>
      <c r="G100" s="22" t="s">
        <v>238</v>
      </c>
      <c r="H100" s="22" t="s">
        <v>237</v>
      </c>
      <c r="I100" s="22" t="s">
        <v>309</v>
      </c>
      <c r="J100" s="17">
        <f>IFERROR(INDEX(Cost_Components!$K$2:$K$29,MATCH(E100,Cost_Components!$A$2:$A$29,0)),"")</f>
        <v>0.5</v>
      </c>
      <c r="K100" s="17">
        <f t="shared" si="14"/>
        <v>0.70576923076923082</v>
      </c>
      <c r="L100" s="17">
        <f>IFERROR(INDEX(Cost_Components!$S$2:$S$29,MATCH(E100,Cost_Components!$A$2:$A$29,0)),"")</f>
        <v>0.31</v>
      </c>
      <c r="M100" s="28">
        <f>IFERROR(INDEX(Cost_Components!$L$2:$L$29,MATCH(E100,Cost_Components!$A$2:$A$29,0)),"")</f>
        <v>1</v>
      </c>
      <c r="N100" s="29">
        <f>IFERROR(INDEX(Cost_Components!$P$2:$P$29,MATCH(E100,Cost_Components!$A$2:$A$29,0)),"")</f>
        <v>282.51283610000002</v>
      </c>
      <c r="O100" s="23">
        <f t="shared" si="15"/>
        <v>447377.21399916802</v>
      </c>
      <c r="P100" s="23">
        <f t="shared" si="16"/>
        <v>431305.13075395551</v>
      </c>
      <c r="Q100" s="23">
        <f t="shared" si="17"/>
        <v>37773263.071272209</v>
      </c>
      <c r="R100" s="23">
        <f t="shared" si="18"/>
        <v>89202035.82839562</v>
      </c>
      <c r="S100" s="23">
        <f t="shared" si="19"/>
        <v>51428772.757123411</v>
      </c>
      <c r="T100" s="16">
        <f>IFERROR(INDEX(Cost_Components!$R$2:$R$29,MATCH(E100,Cost_Components!$A$2:$A$29,0)),"")</f>
        <v>1</v>
      </c>
      <c r="U100" s="26">
        <f>IFERROR(INDEX(Cost_Components!$Q$2:$Q$29,MATCH(E100,Cost_Components!$A$2:$A$29,0)),"")</f>
        <v>2023</v>
      </c>
      <c r="V100" s="30">
        <f>1/(1+Calculation_Assumptions!$B$5)^(B100-Calculation_Assumptions!$B$2)</f>
        <v>0.55367575418633497</v>
      </c>
      <c r="W100" s="23">
        <f t="shared" si="20"/>
        <v>20914139.919065475</v>
      </c>
      <c r="X100" s="23">
        <f t="shared" si="21"/>
        <v>49389004.462243415</v>
      </c>
      <c r="Y100" s="23">
        <f t="shared" si="22"/>
        <v>28474864.543177944</v>
      </c>
      <c r="Z100" s="17">
        <f>IFERROR(INDEX(Cost_Components!$T$2:$T$29,MATCH(E100,Cost_Components!$A$2:$A$29,0)),"")</f>
        <v>0.8</v>
      </c>
      <c r="AA100" s="26">
        <f>IFERROR(INDEX(Cost_Components!$U$2:$U$29,MATCH(E100,Cost_Components!$A$2:$A$29,0)),"")</f>
        <v>2025</v>
      </c>
      <c r="AB100" s="26">
        <f>IFERROR(INDEX(Cost_Components!$V$2:$V$29,MATCH(E100,Cost_Components!$A$2:$A$29,0)),"")</f>
        <v>2050</v>
      </c>
      <c r="AC100" s="26">
        <f>IFERROR(INDEX(Cost_Components!$M$2:$M$29,MATCH(E100,Cost_Components!$A$2:$A$29,0)),"")</f>
        <v>30</v>
      </c>
      <c r="AD100" s="26">
        <f>IFERROR(INDEX(Cost_Components!$N$2:$N$29,MATCH(E100,Cost_Components!$A$2:$A$29,0)),"")</f>
        <v>95</v>
      </c>
      <c r="AE100" s="16" t="str">
        <f>IFERROR(INDEX(Cost_Components!$O$2:$O$29,MATCH(E100,Cost_Components!$A$2:$A$29,0)),"")</f>
        <v>Both</v>
      </c>
      <c r="AF100" s="11">
        <v>894754.42799833603</v>
      </c>
      <c r="AG100" s="11">
        <v>862610.26150791103</v>
      </c>
      <c r="AH100" s="23">
        <f t="shared" si="23"/>
        <v>1</v>
      </c>
      <c r="AI100" s="10">
        <v>319784682.33108002</v>
      </c>
      <c r="AJ100" s="29">
        <f t="shared" si="24"/>
        <v>0.11812092685591717</v>
      </c>
      <c r="AK100" s="29">
        <f t="shared" si="25"/>
        <v>0.27894405441234615</v>
      </c>
      <c r="AL100" s="29">
        <f t="shared" si="26"/>
        <v>0.160823127556429</v>
      </c>
      <c r="AM100" s="29">
        <f t="shared" si="27"/>
        <v>8.9043866440410985E-2</v>
      </c>
    </row>
    <row r="101" spans="1:39">
      <c r="A101" t="s">
        <v>228</v>
      </c>
      <c r="B101" s="20">
        <v>2046</v>
      </c>
      <c r="C101" t="s">
        <v>228</v>
      </c>
      <c r="D101" t="s">
        <v>208</v>
      </c>
      <c r="E101" s="22" t="s">
        <v>310</v>
      </c>
      <c r="F101" s="22" t="s">
        <v>311</v>
      </c>
      <c r="G101" s="22" t="s">
        <v>238</v>
      </c>
      <c r="H101" s="22" t="s">
        <v>237</v>
      </c>
      <c r="I101" s="22" t="s">
        <v>309</v>
      </c>
      <c r="J101" s="17">
        <f>IFERROR(INDEX(Cost_Components!$K$2:$K$29,MATCH(E101,Cost_Components!$A$2:$A$29,0)),"")</f>
        <v>0.5</v>
      </c>
      <c r="K101" s="17">
        <f t="shared" si="14"/>
        <v>0.72461538461538466</v>
      </c>
      <c r="L101" s="17">
        <f>IFERROR(INDEX(Cost_Components!$S$2:$S$29,MATCH(E101,Cost_Components!$A$2:$A$29,0)),"")</f>
        <v>0.31</v>
      </c>
      <c r="M101" s="28">
        <f>IFERROR(INDEX(Cost_Components!$L$2:$L$29,MATCH(E101,Cost_Components!$A$2:$A$29,0)),"")</f>
        <v>1</v>
      </c>
      <c r="N101" s="29">
        <f>IFERROR(INDEX(Cost_Components!$P$2:$P$29,MATCH(E101,Cost_Components!$A$2:$A$29,0)),"")</f>
        <v>282.51283610000002</v>
      </c>
      <c r="O101" s="23">
        <f t="shared" si="15"/>
        <v>459866.36253149947</v>
      </c>
      <c r="P101" s="23">
        <f t="shared" si="16"/>
        <v>442462.01229758601</v>
      </c>
      <c r="Q101" s="23">
        <f t="shared" si="17"/>
        <v>38750371.367818274</v>
      </c>
      <c r="R101" s="23">
        <f t="shared" si="18"/>
        <v>94140690.452331036</v>
      </c>
      <c r="S101" s="23">
        <f t="shared" si="19"/>
        <v>55390319.084512763</v>
      </c>
      <c r="T101" s="16">
        <f>IFERROR(INDEX(Cost_Components!$R$2:$R$29,MATCH(E101,Cost_Components!$A$2:$A$29,0)),"")</f>
        <v>1</v>
      </c>
      <c r="U101" s="26">
        <f>IFERROR(INDEX(Cost_Components!$Q$2:$Q$29,MATCH(E101,Cost_Components!$A$2:$A$29,0)),"")</f>
        <v>2023</v>
      </c>
      <c r="V101" s="30">
        <f>1/(1+Calculation_Assumptions!$B$5)^(B101-Calculation_Assumptions!$B$2)</f>
        <v>0.5375492759090631</v>
      </c>
      <c r="W101" s="23">
        <f t="shared" si="20"/>
        <v>20830234.069978002</v>
      </c>
      <c r="X101" s="23">
        <f t="shared" si="21"/>
        <v>50605259.9862298</v>
      </c>
      <c r="Y101" s="23">
        <f t="shared" si="22"/>
        <v>29775025.916251794</v>
      </c>
      <c r="Z101" s="17">
        <f>IFERROR(INDEX(Cost_Components!$T$2:$T$29,MATCH(E101,Cost_Components!$A$2:$A$29,0)),"")</f>
        <v>0.8</v>
      </c>
      <c r="AA101" s="26">
        <f>IFERROR(INDEX(Cost_Components!$U$2:$U$29,MATCH(E101,Cost_Components!$A$2:$A$29,0)),"")</f>
        <v>2025</v>
      </c>
      <c r="AB101" s="26">
        <f>IFERROR(INDEX(Cost_Components!$V$2:$V$29,MATCH(E101,Cost_Components!$A$2:$A$29,0)),"")</f>
        <v>2050</v>
      </c>
      <c r="AC101" s="26">
        <f>IFERROR(INDEX(Cost_Components!$M$2:$M$29,MATCH(E101,Cost_Components!$A$2:$A$29,0)),"")</f>
        <v>30</v>
      </c>
      <c r="AD101" s="26">
        <f>IFERROR(INDEX(Cost_Components!$N$2:$N$29,MATCH(E101,Cost_Components!$A$2:$A$29,0)),"")</f>
        <v>95</v>
      </c>
      <c r="AE101" s="16" t="str">
        <f>IFERROR(INDEX(Cost_Components!$O$2:$O$29,MATCH(E101,Cost_Components!$A$2:$A$29,0)),"")</f>
        <v>Both</v>
      </c>
      <c r="AF101" s="11">
        <v>919732.72506299894</v>
      </c>
      <c r="AG101" s="11">
        <v>884924.02459517203</v>
      </c>
      <c r="AH101" s="23">
        <f t="shared" si="23"/>
        <v>1</v>
      </c>
      <c r="AI101" s="10">
        <v>320645615.981408</v>
      </c>
      <c r="AJ101" s="29">
        <f t="shared" si="24"/>
        <v>0.12085108742002927</v>
      </c>
      <c r="AK101" s="29">
        <f t="shared" si="25"/>
        <v>0.29359731042694059</v>
      </c>
      <c r="AL101" s="29">
        <f t="shared" si="26"/>
        <v>0.17274622300691134</v>
      </c>
      <c r="AM101" s="29">
        <f t="shared" si="27"/>
        <v>9.2859607093390722E-2</v>
      </c>
    </row>
    <row r="102" spans="1:39">
      <c r="A102" t="s">
        <v>228</v>
      </c>
      <c r="B102" s="20">
        <v>2047</v>
      </c>
      <c r="C102" t="s">
        <v>228</v>
      </c>
      <c r="D102" t="s">
        <v>208</v>
      </c>
      <c r="E102" s="22" t="s">
        <v>310</v>
      </c>
      <c r="F102" s="22" t="s">
        <v>311</v>
      </c>
      <c r="G102" s="22" t="s">
        <v>238</v>
      </c>
      <c r="H102" s="22" t="s">
        <v>237</v>
      </c>
      <c r="I102" s="22" t="s">
        <v>309</v>
      </c>
      <c r="J102" s="17">
        <f>IFERROR(INDEX(Cost_Components!$K$2:$K$29,MATCH(E102,Cost_Components!$A$2:$A$29,0)),"")</f>
        <v>0.5</v>
      </c>
      <c r="K102" s="17">
        <f t="shared" si="14"/>
        <v>0.74346153846153851</v>
      </c>
      <c r="L102" s="17">
        <f>IFERROR(INDEX(Cost_Components!$S$2:$S$29,MATCH(E102,Cost_Components!$A$2:$A$29,0)),"")</f>
        <v>0.31</v>
      </c>
      <c r="M102" s="28">
        <f>IFERROR(INDEX(Cost_Components!$L$2:$L$29,MATCH(E102,Cost_Components!$A$2:$A$29,0)),"")</f>
        <v>1</v>
      </c>
      <c r="N102" s="29">
        <f>IFERROR(INDEX(Cost_Components!$P$2:$P$29,MATCH(E102,Cost_Components!$A$2:$A$29,0)),"")</f>
        <v>282.51283610000002</v>
      </c>
      <c r="O102" s="23">
        <f t="shared" si="15"/>
        <v>472306.70014235552</v>
      </c>
      <c r="P102" s="23">
        <f t="shared" si="16"/>
        <v>453525.46590079652</v>
      </c>
      <c r="Q102" s="23">
        <f t="shared" si="17"/>
        <v>39719297.34071444</v>
      </c>
      <c r="R102" s="23">
        <f t="shared" si="18"/>
        <v>99202084.412676767</v>
      </c>
      <c r="S102" s="23">
        <f t="shared" si="19"/>
        <v>59482787.071962327</v>
      </c>
      <c r="T102" s="16">
        <f>IFERROR(INDEX(Cost_Components!$R$2:$R$29,MATCH(E102,Cost_Components!$A$2:$A$29,0)),"")</f>
        <v>1</v>
      </c>
      <c r="U102" s="26">
        <f>IFERROR(INDEX(Cost_Components!$Q$2:$Q$29,MATCH(E102,Cost_Components!$A$2:$A$29,0)),"")</f>
        <v>2023</v>
      </c>
      <c r="V102" s="30">
        <f>1/(1+Calculation_Assumptions!$B$5)^(B102-Calculation_Assumptions!$B$2)</f>
        <v>0.52189250088258554</v>
      </c>
      <c r="W102" s="23">
        <f t="shared" si="20"/>
        <v>20729203.422444489</v>
      </c>
      <c r="X102" s="23">
        <f t="shared" si="21"/>
        <v>51772823.926897235</v>
      </c>
      <c r="Y102" s="23">
        <f t="shared" si="22"/>
        <v>31043620.504452746</v>
      </c>
      <c r="Z102" s="17">
        <f>IFERROR(INDEX(Cost_Components!$T$2:$T$29,MATCH(E102,Cost_Components!$A$2:$A$29,0)),"")</f>
        <v>0.8</v>
      </c>
      <c r="AA102" s="26">
        <f>IFERROR(INDEX(Cost_Components!$U$2:$U$29,MATCH(E102,Cost_Components!$A$2:$A$29,0)),"")</f>
        <v>2025</v>
      </c>
      <c r="AB102" s="26">
        <f>IFERROR(INDEX(Cost_Components!$V$2:$V$29,MATCH(E102,Cost_Components!$A$2:$A$29,0)),"")</f>
        <v>2050</v>
      </c>
      <c r="AC102" s="26">
        <f>IFERROR(INDEX(Cost_Components!$M$2:$M$29,MATCH(E102,Cost_Components!$A$2:$A$29,0)),"")</f>
        <v>30</v>
      </c>
      <c r="AD102" s="26">
        <f>IFERROR(INDEX(Cost_Components!$N$2:$N$29,MATCH(E102,Cost_Components!$A$2:$A$29,0)),"")</f>
        <v>95</v>
      </c>
      <c r="AE102" s="16" t="str">
        <f>IFERROR(INDEX(Cost_Components!$O$2:$O$29,MATCH(E102,Cost_Components!$A$2:$A$29,0)),"")</f>
        <v>Both</v>
      </c>
      <c r="AF102" s="11">
        <v>944613.40028471104</v>
      </c>
      <c r="AG102" s="11">
        <v>907050.93180159305</v>
      </c>
      <c r="AH102" s="23">
        <f t="shared" si="23"/>
        <v>1</v>
      </c>
      <c r="AI102" s="10">
        <v>321429520.52287501</v>
      </c>
      <c r="AJ102" s="29">
        <f t="shared" si="24"/>
        <v>0.12357078241009838</v>
      </c>
      <c r="AK102" s="29">
        <f t="shared" si="25"/>
        <v>0.30862779576469207</v>
      </c>
      <c r="AL102" s="29">
        <f t="shared" si="26"/>
        <v>0.18505701335459368</v>
      </c>
      <c r="AM102" s="29">
        <f t="shared" si="27"/>
        <v>9.6579867505490927E-2</v>
      </c>
    </row>
    <row r="103" spans="1:39">
      <c r="A103" t="s">
        <v>228</v>
      </c>
      <c r="B103" s="20">
        <v>2048</v>
      </c>
      <c r="C103" t="s">
        <v>228</v>
      </c>
      <c r="D103" t="s">
        <v>208</v>
      </c>
      <c r="E103" s="22" t="s">
        <v>310</v>
      </c>
      <c r="F103" s="22" t="s">
        <v>311</v>
      </c>
      <c r="G103" s="22" t="s">
        <v>238</v>
      </c>
      <c r="H103" s="22" t="s">
        <v>237</v>
      </c>
      <c r="I103" s="22" t="s">
        <v>309</v>
      </c>
      <c r="J103" s="17">
        <f>IFERROR(INDEX(Cost_Components!$K$2:$K$29,MATCH(E103,Cost_Components!$A$2:$A$29,0)),"")</f>
        <v>0.5</v>
      </c>
      <c r="K103" s="17">
        <f t="shared" si="14"/>
        <v>0.76230769230769235</v>
      </c>
      <c r="L103" s="17">
        <f>IFERROR(INDEX(Cost_Components!$S$2:$S$29,MATCH(E103,Cost_Components!$A$2:$A$29,0)),"")</f>
        <v>0.31</v>
      </c>
      <c r="M103" s="28">
        <f>IFERROR(INDEX(Cost_Components!$L$2:$L$29,MATCH(E103,Cost_Components!$A$2:$A$29,0)),"")</f>
        <v>1</v>
      </c>
      <c r="N103" s="29">
        <f>IFERROR(INDEX(Cost_Components!$P$2:$P$29,MATCH(E103,Cost_Components!$A$2:$A$29,0)),"")</f>
        <v>282.51283610000002</v>
      </c>
      <c r="O103" s="23">
        <f t="shared" si="15"/>
        <v>485161.651904859</v>
      </c>
      <c r="P103" s="23">
        <f t="shared" si="16"/>
        <v>464961.27262462699</v>
      </c>
      <c r="Q103" s="23">
        <f t="shared" si="17"/>
        <v>40720833.619813085</v>
      </c>
      <c r="R103" s="23">
        <f t="shared" si="18"/>
        <v>104485242.07567944</v>
      </c>
      <c r="S103" s="23">
        <f t="shared" si="19"/>
        <v>63764408.455866352</v>
      </c>
      <c r="T103" s="16">
        <f>IFERROR(INDEX(Cost_Components!$R$2:$R$29,MATCH(E103,Cost_Components!$A$2:$A$29,0)),"")</f>
        <v>1</v>
      </c>
      <c r="U103" s="26">
        <f>IFERROR(INDEX(Cost_Components!$Q$2:$Q$29,MATCH(E103,Cost_Components!$A$2:$A$29,0)),"")</f>
        <v>2023</v>
      </c>
      <c r="V103" s="30">
        <f>1/(1+Calculation_Assumptions!$B$5)^(B103-Calculation_Assumptions!$B$2)</f>
        <v>0.50669174842969467</v>
      </c>
      <c r="W103" s="23">
        <f t="shared" si="20"/>
        <v>20632910.384337783</v>
      </c>
      <c r="X103" s="23">
        <f t="shared" si="21"/>
        <v>52941809.992425911</v>
      </c>
      <c r="Y103" s="23">
        <f t="shared" si="22"/>
        <v>32308899.608088128</v>
      </c>
      <c r="Z103" s="17">
        <f>IFERROR(INDEX(Cost_Components!$T$2:$T$29,MATCH(E103,Cost_Components!$A$2:$A$29,0)),"")</f>
        <v>0.8</v>
      </c>
      <c r="AA103" s="26">
        <f>IFERROR(INDEX(Cost_Components!$U$2:$U$29,MATCH(E103,Cost_Components!$A$2:$A$29,0)),"")</f>
        <v>2025</v>
      </c>
      <c r="AB103" s="26">
        <f>IFERROR(INDEX(Cost_Components!$V$2:$V$29,MATCH(E103,Cost_Components!$A$2:$A$29,0)),"")</f>
        <v>2050</v>
      </c>
      <c r="AC103" s="26">
        <f>IFERROR(INDEX(Cost_Components!$M$2:$M$29,MATCH(E103,Cost_Components!$A$2:$A$29,0)),"")</f>
        <v>30</v>
      </c>
      <c r="AD103" s="26">
        <f>IFERROR(INDEX(Cost_Components!$N$2:$N$29,MATCH(E103,Cost_Components!$A$2:$A$29,0)),"")</f>
        <v>95</v>
      </c>
      <c r="AE103" s="16" t="str">
        <f>IFERROR(INDEX(Cost_Components!$O$2:$O$29,MATCH(E103,Cost_Components!$A$2:$A$29,0)),"")</f>
        <v>Both</v>
      </c>
      <c r="AF103" s="11">
        <v>970323.303809718</v>
      </c>
      <c r="AG103" s="11">
        <v>929922.54524925398</v>
      </c>
      <c r="AH103" s="23">
        <f t="shared" si="23"/>
        <v>1</v>
      </c>
      <c r="AI103" s="10">
        <v>322136832.26016098</v>
      </c>
      <c r="AJ103" s="29">
        <f t="shared" si="24"/>
        <v>0.12640849956246705</v>
      </c>
      <c r="AK103" s="29">
        <f t="shared" si="25"/>
        <v>0.3243504983351177</v>
      </c>
      <c r="AL103" s="29">
        <f t="shared" si="26"/>
        <v>0.19794199877265065</v>
      </c>
      <c r="AM103" s="29">
        <f t="shared" si="27"/>
        <v>0.10029557744578282</v>
      </c>
    </row>
    <row r="104" spans="1:39">
      <c r="A104" t="s">
        <v>228</v>
      </c>
      <c r="B104" s="20">
        <v>2049</v>
      </c>
      <c r="C104" t="s">
        <v>228</v>
      </c>
      <c r="D104" t="s">
        <v>208</v>
      </c>
      <c r="E104" s="22" t="s">
        <v>310</v>
      </c>
      <c r="F104" s="22" t="s">
        <v>311</v>
      </c>
      <c r="G104" s="22" t="s">
        <v>238</v>
      </c>
      <c r="H104" s="22" t="s">
        <v>237</v>
      </c>
      <c r="I104" s="22" t="s">
        <v>309</v>
      </c>
      <c r="J104" s="17">
        <f>IFERROR(INDEX(Cost_Components!$K$2:$K$29,MATCH(E104,Cost_Components!$A$2:$A$29,0)),"")</f>
        <v>0.5</v>
      </c>
      <c r="K104" s="17">
        <f t="shared" si="14"/>
        <v>0.7811538461538462</v>
      </c>
      <c r="L104" s="17">
        <f>IFERROR(INDEX(Cost_Components!$S$2:$S$29,MATCH(E104,Cost_Components!$A$2:$A$29,0)),"")</f>
        <v>0.31</v>
      </c>
      <c r="M104" s="28">
        <f>IFERROR(INDEX(Cost_Components!$L$2:$L$29,MATCH(E104,Cost_Components!$A$2:$A$29,0)),"")</f>
        <v>1</v>
      </c>
      <c r="N104" s="29">
        <f>IFERROR(INDEX(Cost_Components!$P$2:$P$29,MATCH(E104,Cost_Components!$A$2:$A$29,0)),"")</f>
        <v>282.51283610000002</v>
      </c>
      <c r="O104" s="23">
        <f t="shared" si="15"/>
        <v>497828.44655741547</v>
      </c>
      <c r="P104" s="23">
        <f t="shared" si="16"/>
        <v>476164.84904386301</v>
      </c>
      <c r="Q104" s="23">
        <f t="shared" si="17"/>
        <v>41702031.405898139</v>
      </c>
      <c r="R104" s="23">
        <f t="shared" si="18"/>
        <v>109863762.83559979</v>
      </c>
      <c r="S104" s="23">
        <f t="shared" si="19"/>
        <v>68161731.429701656</v>
      </c>
      <c r="T104" s="16">
        <f>IFERROR(INDEX(Cost_Components!$R$2:$R$29,MATCH(E104,Cost_Components!$A$2:$A$29,0)),"")</f>
        <v>1</v>
      </c>
      <c r="U104" s="26">
        <f>IFERROR(INDEX(Cost_Components!$Q$2:$Q$29,MATCH(E104,Cost_Components!$A$2:$A$29,0)),"")</f>
        <v>2023</v>
      </c>
      <c r="V104" s="30">
        <f>1/(1+Calculation_Assumptions!$B$5)^(B104-Calculation_Assumptions!$B$2)</f>
        <v>0.49193373633950943</v>
      </c>
      <c r="W104" s="23">
        <f t="shared" si="20"/>
        <v>20514636.122451037</v>
      </c>
      <c r="X104" s="23">
        <f t="shared" si="21"/>
        <v>54045691.340034343</v>
      </c>
      <c r="Y104" s="23">
        <f t="shared" si="22"/>
        <v>33531055.217583306</v>
      </c>
      <c r="Z104" s="17">
        <f>IFERROR(INDEX(Cost_Components!$T$2:$T$29,MATCH(E104,Cost_Components!$A$2:$A$29,0)),"")</f>
        <v>0.8</v>
      </c>
      <c r="AA104" s="26">
        <f>IFERROR(INDEX(Cost_Components!$U$2:$U$29,MATCH(E104,Cost_Components!$A$2:$A$29,0)),"")</f>
        <v>2025</v>
      </c>
      <c r="AB104" s="26">
        <f>IFERROR(INDEX(Cost_Components!$V$2:$V$29,MATCH(E104,Cost_Components!$A$2:$A$29,0)),"")</f>
        <v>2050</v>
      </c>
      <c r="AC104" s="26">
        <f>IFERROR(INDEX(Cost_Components!$M$2:$M$29,MATCH(E104,Cost_Components!$A$2:$A$29,0)),"")</f>
        <v>30</v>
      </c>
      <c r="AD104" s="26">
        <f>IFERROR(INDEX(Cost_Components!$N$2:$N$29,MATCH(E104,Cost_Components!$A$2:$A$29,0)),"")</f>
        <v>95</v>
      </c>
      <c r="AE104" s="16" t="str">
        <f>IFERROR(INDEX(Cost_Components!$O$2:$O$29,MATCH(E104,Cost_Components!$A$2:$A$29,0)),"")</f>
        <v>Both</v>
      </c>
      <c r="AF104" s="11">
        <v>995656.89311483095</v>
      </c>
      <c r="AG104" s="11">
        <v>952329.69808772602</v>
      </c>
      <c r="AH104" s="23">
        <f t="shared" si="23"/>
        <v>1</v>
      </c>
      <c r="AI104" s="10">
        <v>322765819.75268102</v>
      </c>
      <c r="AJ104" s="29">
        <f t="shared" si="24"/>
        <v>0.12920213000822789</v>
      </c>
      <c r="AK104" s="29">
        <f t="shared" si="25"/>
        <v>0.34038227133152699</v>
      </c>
      <c r="AL104" s="29">
        <f t="shared" si="26"/>
        <v>0.2111801413232991</v>
      </c>
      <c r="AM104" s="29">
        <f t="shared" si="27"/>
        <v>0.10388663596187615</v>
      </c>
    </row>
    <row r="105" spans="1:39">
      <c r="A105" t="s">
        <v>228</v>
      </c>
      <c r="B105" s="20">
        <v>2050</v>
      </c>
      <c r="C105" t="s">
        <v>228</v>
      </c>
      <c r="D105" t="s">
        <v>208</v>
      </c>
      <c r="E105" s="22" t="s">
        <v>310</v>
      </c>
      <c r="F105" s="22" t="s">
        <v>311</v>
      </c>
      <c r="G105" s="22" t="s">
        <v>238</v>
      </c>
      <c r="H105" s="22" t="s">
        <v>237</v>
      </c>
      <c r="I105" s="22" t="s">
        <v>309</v>
      </c>
      <c r="J105" s="17">
        <f>IFERROR(INDEX(Cost_Components!$K$2:$K$29,MATCH(E105,Cost_Components!$A$2:$A$29,0)),"")</f>
        <v>0.5</v>
      </c>
      <c r="K105" s="17">
        <f t="shared" si="14"/>
        <v>0.8</v>
      </c>
      <c r="L105" s="17">
        <f>IFERROR(INDEX(Cost_Components!$S$2:$S$29,MATCH(E105,Cost_Components!$A$2:$A$29,0)),"")</f>
        <v>0.31</v>
      </c>
      <c r="M105" s="28">
        <f>IFERROR(INDEX(Cost_Components!$L$2:$L$29,MATCH(E105,Cost_Components!$A$2:$A$29,0)),"")</f>
        <v>1</v>
      </c>
      <c r="N105" s="29">
        <f>IFERROR(INDEX(Cost_Components!$P$2:$P$29,MATCH(E105,Cost_Components!$A$2:$A$29,0)),"")</f>
        <v>282.51283610000002</v>
      </c>
      <c r="O105" s="23">
        <f t="shared" si="15"/>
        <v>510079.24644562003</v>
      </c>
      <c r="P105" s="23">
        <f t="shared" si="16"/>
        <v>486910.56876541948</v>
      </c>
      <c r="Q105" s="23">
        <f t="shared" si="17"/>
        <v>42643130.569784649</v>
      </c>
      <c r="R105" s="23">
        <f t="shared" si="18"/>
        <v>115283147.63928239</v>
      </c>
      <c r="S105" s="23">
        <f t="shared" si="19"/>
        <v>72640017.069497734</v>
      </c>
      <c r="T105" s="16">
        <f>IFERROR(INDEX(Cost_Components!$R$2:$R$29,MATCH(E105,Cost_Components!$A$2:$A$29,0)),"")</f>
        <v>1</v>
      </c>
      <c r="U105" s="26">
        <f>IFERROR(INDEX(Cost_Components!$Q$2:$Q$29,MATCH(E105,Cost_Components!$A$2:$A$29,0)),"")</f>
        <v>2023</v>
      </c>
      <c r="V105" s="30">
        <f>1/(1+Calculation_Assumptions!$B$5)^(B105-Calculation_Assumptions!$B$2)</f>
        <v>0.47760556926165965</v>
      </c>
      <c r="W105" s="23">
        <f t="shared" si="20"/>
        <v>20366596.650881279</v>
      </c>
      <c r="X105" s="23">
        <f t="shared" si="21"/>
        <v>55059873.354535423</v>
      </c>
      <c r="Y105" s="23">
        <f t="shared" si="22"/>
        <v>34693276.70365414</v>
      </c>
      <c r="Z105" s="17">
        <f>IFERROR(INDEX(Cost_Components!$T$2:$T$29,MATCH(E105,Cost_Components!$A$2:$A$29,0)),"")</f>
        <v>0.8</v>
      </c>
      <c r="AA105" s="26">
        <f>IFERROR(INDEX(Cost_Components!$U$2:$U$29,MATCH(E105,Cost_Components!$A$2:$A$29,0)),"")</f>
        <v>2025</v>
      </c>
      <c r="AB105" s="26">
        <f>IFERROR(INDEX(Cost_Components!$V$2:$V$29,MATCH(E105,Cost_Components!$A$2:$A$29,0)),"")</f>
        <v>2050</v>
      </c>
      <c r="AC105" s="26">
        <f>IFERROR(INDEX(Cost_Components!$M$2:$M$29,MATCH(E105,Cost_Components!$A$2:$A$29,0)),"")</f>
        <v>30</v>
      </c>
      <c r="AD105" s="26">
        <f>IFERROR(INDEX(Cost_Components!$N$2:$N$29,MATCH(E105,Cost_Components!$A$2:$A$29,0)),"")</f>
        <v>95</v>
      </c>
      <c r="AE105" s="16" t="str">
        <f>IFERROR(INDEX(Cost_Components!$O$2:$O$29,MATCH(E105,Cost_Components!$A$2:$A$29,0)),"")</f>
        <v>Both</v>
      </c>
      <c r="AF105" s="11">
        <v>1020158.4928912401</v>
      </c>
      <c r="AG105" s="11">
        <v>973821.13753083895</v>
      </c>
      <c r="AH105" s="23">
        <f t="shared" si="23"/>
        <v>1</v>
      </c>
      <c r="AI105" s="10">
        <v>323312042.56328499</v>
      </c>
      <c r="AJ105" s="29">
        <f t="shared" si="24"/>
        <v>0.13189465579970686</v>
      </c>
      <c r="AK105" s="29">
        <f t="shared" si="25"/>
        <v>0.35656929672428428</v>
      </c>
      <c r="AL105" s="29">
        <f t="shared" si="26"/>
        <v>0.22467464092457737</v>
      </c>
      <c r="AM105" s="29">
        <f t="shared" si="27"/>
        <v>0.10730585977744175</v>
      </c>
    </row>
    <row r="106" spans="1:39">
      <c r="A106" t="s">
        <v>228</v>
      </c>
      <c r="B106" s="20">
        <v>2025</v>
      </c>
      <c r="C106" t="s">
        <v>228</v>
      </c>
      <c r="D106" t="s">
        <v>222</v>
      </c>
      <c r="E106" s="22" t="s">
        <v>312</v>
      </c>
      <c r="F106" s="22" t="s">
        <v>313</v>
      </c>
      <c r="G106" s="22" t="s">
        <v>240</v>
      </c>
      <c r="H106" s="22" t="s">
        <v>237</v>
      </c>
      <c r="I106" s="22" t="s">
        <v>309</v>
      </c>
      <c r="J106" s="17">
        <f>IFERROR(INDEX(Cost_Components!$K$2:$K$29,MATCH(E106,Cost_Components!$A$2:$A$29,0)),"")</f>
        <v>0.1</v>
      </c>
      <c r="K106" s="17">
        <f t="shared" si="14"/>
        <v>0.32884615384615384</v>
      </c>
      <c r="L106" s="17">
        <f>IFERROR(INDEX(Cost_Components!$S$2:$S$29,MATCH(E106,Cost_Components!$A$2:$A$29,0)),"")</f>
        <v>0.31</v>
      </c>
      <c r="M106" s="28">
        <f>IFERROR(INDEX(Cost_Components!$L$2:$L$29,MATCH(E106,Cost_Components!$A$2:$A$29,0)),"")</f>
        <v>1</v>
      </c>
      <c r="N106" s="29">
        <f>IFERROR(INDEX(Cost_Components!$P$2:$P$29,MATCH(E106,Cost_Components!$A$2:$A$29,0)),"")</f>
        <v>282.51283610000002</v>
      </c>
      <c r="O106" s="23">
        <f t="shared" si="15"/>
        <v>518971.27040526504</v>
      </c>
      <c r="P106" s="23">
        <f t="shared" si="16"/>
        <v>518965.273871082</v>
      </c>
      <c r="Q106" s="23">
        <f t="shared" si="17"/>
        <v>45450448.921207115</v>
      </c>
      <c r="R106" s="23">
        <f t="shared" si="18"/>
        <v>48214122.640539527</v>
      </c>
      <c r="S106" s="23">
        <f t="shared" si="19"/>
        <v>2763673.7193324119</v>
      </c>
      <c r="T106" s="16">
        <f>IFERROR(INDEX(Cost_Components!$R$2:$R$29,MATCH(E106,Cost_Components!$A$2:$A$29,0)),"")</f>
        <v>1</v>
      </c>
      <c r="U106" s="26">
        <f>IFERROR(INDEX(Cost_Components!$Q$2:$Q$29,MATCH(E106,Cost_Components!$A$2:$A$29,0)),"")</f>
        <v>2023</v>
      </c>
      <c r="V106" s="30">
        <f>1/(1+Calculation_Assumptions!$B$5)^(B106-Calculation_Assumptions!$B$2)</f>
        <v>1</v>
      </c>
      <c r="W106" s="23">
        <f t="shared" si="20"/>
        <v>45450448.921207115</v>
      </c>
      <c r="X106" s="23">
        <f t="shared" si="21"/>
        <v>48214122.640539527</v>
      </c>
      <c r="Y106" s="23">
        <f t="shared" si="22"/>
        <v>2763673.7193324119</v>
      </c>
      <c r="Z106" s="17">
        <f>IFERROR(INDEX(Cost_Components!$T$2:$T$29,MATCH(E106,Cost_Components!$A$2:$A$29,0)),"")</f>
        <v>0.8</v>
      </c>
      <c r="AA106" s="26">
        <f>IFERROR(INDEX(Cost_Components!$U$2:$U$29,MATCH(E106,Cost_Components!$A$2:$A$29,0)),"")</f>
        <v>2025</v>
      </c>
      <c r="AB106" s="26">
        <f>IFERROR(INDEX(Cost_Components!$V$2:$V$29,MATCH(E106,Cost_Components!$A$2:$A$29,0)),"")</f>
        <v>2050</v>
      </c>
      <c r="AC106" s="26">
        <f>IFERROR(INDEX(Cost_Components!$M$2:$M$29,MATCH(E106,Cost_Components!$A$2:$A$29,0)),"")</f>
        <v>30</v>
      </c>
      <c r="AD106" s="26">
        <f>IFERROR(INDEX(Cost_Components!$N$2:$N$29,MATCH(E106,Cost_Components!$A$2:$A$29,0)),"")</f>
        <v>95</v>
      </c>
      <c r="AE106" s="16" t="str">
        <f>IFERROR(INDEX(Cost_Components!$O$2:$O$29,MATCH(E106,Cost_Components!$A$2:$A$29,0)),"")</f>
        <v>Both</v>
      </c>
      <c r="AF106" s="11">
        <v>5189712.7040526504</v>
      </c>
      <c r="AG106" s="11">
        <v>5189652.7387108197</v>
      </c>
      <c r="AH106" s="23">
        <f t="shared" si="23"/>
        <v>1</v>
      </c>
      <c r="AI106" s="10">
        <v>288391907.64445603</v>
      </c>
      <c r="AJ106" s="29">
        <f t="shared" si="24"/>
        <v>0.15759959872813317</v>
      </c>
      <c r="AK106" s="29">
        <f t="shared" si="25"/>
        <v>0.16718264751027725</v>
      </c>
      <c r="AL106" s="29">
        <f t="shared" si="26"/>
        <v>9.5830487821440789E-3</v>
      </c>
      <c r="AM106" s="29">
        <f t="shared" si="27"/>
        <v>9.5830487821440789E-3</v>
      </c>
    </row>
    <row r="107" spans="1:39">
      <c r="A107" t="s">
        <v>228</v>
      </c>
      <c r="B107" s="20">
        <v>2026</v>
      </c>
      <c r="C107" t="s">
        <v>228</v>
      </c>
      <c r="D107" t="s">
        <v>222</v>
      </c>
      <c r="E107" s="22" t="s">
        <v>312</v>
      </c>
      <c r="F107" s="22" t="s">
        <v>313</v>
      </c>
      <c r="G107" s="22" t="s">
        <v>240</v>
      </c>
      <c r="H107" s="22" t="s">
        <v>237</v>
      </c>
      <c r="I107" s="22" t="s">
        <v>309</v>
      </c>
      <c r="J107" s="17">
        <f>IFERROR(INDEX(Cost_Components!$K$2:$K$29,MATCH(E107,Cost_Components!$A$2:$A$29,0)),"")</f>
        <v>0.1</v>
      </c>
      <c r="K107" s="17">
        <f t="shared" si="14"/>
        <v>0.34769230769230769</v>
      </c>
      <c r="L107" s="17">
        <f>IFERROR(INDEX(Cost_Components!$S$2:$S$29,MATCH(E107,Cost_Components!$A$2:$A$29,0)),"")</f>
        <v>0.31</v>
      </c>
      <c r="M107" s="28">
        <f>IFERROR(INDEX(Cost_Components!$L$2:$L$29,MATCH(E107,Cost_Components!$A$2:$A$29,0)),"")</f>
        <v>1</v>
      </c>
      <c r="N107" s="29">
        <f>IFERROR(INDEX(Cost_Components!$P$2:$P$29,MATCH(E107,Cost_Components!$A$2:$A$29,0)),"")</f>
        <v>282.51283610000002</v>
      </c>
      <c r="O107" s="23">
        <f t="shared" si="15"/>
        <v>533178.51077332196</v>
      </c>
      <c r="P107" s="23">
        <f t="shared" si="16"/>
        <v>533160.66317660909</v>
      </c>
      <c r="Q107" s="23">
        <f t="shared" si="17"/>
        <v>46693666.625804015</v>
      </c>
      <c r="R107" s="23">
        <f t="shared" si="18"/>
        <v>52372813.460167542</v>
      </c>
      <c r="S107" s="23">
        <f t="shared" si="19"/>
        <v>5679146.8343635276</v>
      </c>
      <c r="T107" s="16">
        <f>IFERROR(INDEX(Cost_Components!$R$2:$R$29,MATCH(E107,Cost_Components!$A$2:$A$29,0)),"")</f>
        <v>1</v>
      </c>
      <c r="U107" s="26">
        <f>IFERROR(INDEX(Cost_Components!$Q$2:$Q$29,MATCH(E107,Cost_Components!$A$2:$A$29,0)),"")</f>
        <v>2023</v>
      </c>
      <c r="V107" s="30">
        <f>1/(1+Calculation_Assumptions!$B$5)^(B107-Calculation_Assumptions!$B$2)</f>
        <v>0.970873786407767</v>
      </c>
      <c r="W107" s="23">
        <f t="shared" si="20"/>
        <v>45333656.918256328</v>
      </c>
      <c r="X107" s="23">
        <f t="shared" si="21"/>
        <v>50847391.708900526</v>
      </c>
      <c r="Y107" s="23">
        <f t="shared" si="22"/>
        <v>5513734.7906442015</v>
      </c>
      <c r="Z107" s="17">
        <f>IFERROR(INDEX(Cost_Components!$T$2:$T$29,MATCH(E107,Cost_Components!$A$2:$A$29,0)),"")</f>
        <v>0.8</v>
      </c>
      <c r="AA107" s="26">
        <f>IFERROR(INDEX(Cost_Components!$U$2:$U$29,MATCH(E107,Cost_Components!$A$2:$A$29,0)),"")</f>
        <v>2025</v>
      </c>
      <c r="AB107" s="26">
        <f>IFERROR(INDEX(Cost_Components!$V$2:$V$29,MATCH(E107,Cost_Components!$A$2:$A$29,0)),"")</f>
        <v>2050</v>
      </c>
      <c r="AC107" s="26">
        <f>IFERROR(INDEX(Cost_Components!$M$2:$M$29,MATCH(E107,Cost_Components!$A$2:$A$29,0)),"")</f>
        <v>30</v>
      </c>
      <c r="AD107" s="26">
        <f>IFERROR(INDEX(Cost_Components!$N$2:$N$29,MATCH(E107,Cost_Components!$A$2:$A$29,0)),"")</f>
        <v>95</v>
      </c>
      <c r="AE107" s="16" t="str">
        <f>IFERROR(INDEX(Cost_Components!$O$2:$O$29,MATCH(E107,Cost_Components!$A$2:$A$29,0)),"")</f>
        <v>Both</v>
      </c>
      <c r="AF107" s="11">
        <v>5331785.1077332199</v>
      </c>
      <c r="AG107" s="11">
        <v>5331606.6317660902</v>
      </c>
      <c r="AH107" s="23">
        <f t="shared" si="23"/>
        <v>1</v>
      </c>
      <c r="AI107" s="10">
        <v>290472130.233437</v>
      </c>
      <c r="AJ107" s="29">
        <f t="shared" si="24"/>
        <v>0.16075093534198548</v>
      </c>
      <c r="AK107" s="29">
        <f t="shared" si="25"/>
        <v>0.1803023698627414</v>
      </c>
      <c r="AL107" s="29">
        <f t="shared" si="26"/>
        <v>1.9551434520755914E-2</v>
      </c>
      <c r="AM107" s="29">
        <f t="shared" si="27"/>
        <v>1.8981975262869818E-2</v>
      </c>
    </row>
    <row r="108" spans="1:39">
      <c r="A108" t="s">
        <v>228</v>
      </c>
      <c r="B108" s="20">
        <v>2027</v>
      </c>
      <c r="C108" t="s">
        <v>228</v>
      </c>
      <c r="D108" t="s">
        <v>222</v>
      </c>
      <c r="E108" s="22" t="s">
        <v>312</v>
      </c>
      <c r="F108" s="22" t="s">
        <v>313</v>
      </c>
      <c r="G108" s="22" t="s">
        <v>240</v>
      </c>
      <c r="H108" s="22" t="s">
        <v>237</v>
      </c>
      <c r="I108" s="22" t="s">
        <v>309</v>
      </c>
      <c r="J108" s="17">
        <f>IFERROR(INDEX(Cost_Components!$K$2:$K$29,MATCH(E108,Cost_Components!$A$2:$A$29,0)),"")</f>
        <v>0.1</v>
      </c>
      <c r="K108" s="17">
        <f t="shared" si="14"/>
        <v>0.36653846153846154</v>
      </c>
      <c r="L108" s="17">
        <f>IFERROR(INDEX(Cost_Components!$S$2:$S$29,MATCH(E108,Cost_Components!$A$2:$A$29,0)),"")</f>
        <v>0.31</v>
      </c>
      <c r="M108" s="28">
        <f>IFERROR(INDEX(Cost_Components!$L$2:$L$29,MATCH(E108,Cost_Components!$A$2:$A$29,0)),"")</f>
        <v>1</v>
      </c>
      <c r="N108" s="29">
        <f>IFERROR(INDEX(Cost_Components!$P$2:$P$29,MATCH(E108,Cost_Components!$A$2:$A$29,0)),"")</f>
        <v>282.51283610000002</v>
      </c>
      <c r="O108" s="23">
        <f t="shared" si="15"/>
        <v>547679.46798698406</v>
      </c>
      <c r="P108" s="23">
        <f t="shared" si="16"/>
        <v>547644.06908597401</v>
      </c>
      <c r="Q108" s="23">
        <f t="shared" si="17"/>
        <v>47962108.530555084</v>
      </c>
      <c r="R108" s="23">
        <f t="shared" si="18"/>
        <v>56713205.855895825</v>
      </c>
      <c r="S108" s="23">
        <f t="shared" si="19"/>
        <v>8751097.3253407404</v>
      </c>
      <c r="T108" s="16">
        <f>IFERROR(INDEX(Cost_Components!$R$2:$R$29,MATCH(E108,Cost_Components!$A$2:$A$29,0)),"")</f>
        <v>1</v>
      </c>
      <c r="U108" s="26">
        <f>IFERROR(INDEX(Cost_Components!$Q$2:$Q$29,MATCH(E108,Cost_Components!$A$2:$A$29,0)),"")</f>
        <v>2023</v>
      </c>
      <c r="V108" s="30">
        <f>1/(1+Calculation_Assumptions!$B$5)^(B108-Calculation_Assumptions!$B$2)</f>
        <v>0.94259590913375435</v>
      </c>
      <c r="W108" s="23">
        <f t="shared" si="20"/>
        <v>45208887.294330366</v>
      </c>
      <c r="X108" s="23">
        <f t="shared" si="21"/>
        <v>53457635.833627887</v>
      </c>
      <c r="Y108" s="23">
        <f t="shared" si="22"/>
        <v>8248748.5392975211</v>
      </c>
      <c r="Z108" s="17">
        <f>IFERROR(INDEX(Cost_Components!$T$2:$T$29,MATCH(E108,Cost_Components!$A$2:$A$29,0)),"")</f>
        <v>0.8</v>
      </c>
      <c r="AA108" s="26">
        <f>IFERROR(INDEX(Cost_Components!$U$2:$U$29,MATCH(E108,Cost_Components!$A$2:$A$29,0)),"")</f>
        <v>2025</v>
      </c>
      <c r="AB108" s="26">
        <f>IFERROR(INDEX(Cost_Components!$V$2:$V$29,MATCH(E108,Cost_Components!$A$2:$A$29,0)),"")</f>
        <v>2050</v>
      </c>
      <c r="AC108" s="26">
        <f>IFERROR(INDEX(Cost_Components!$M$2:$M$29,MATCH(E108,Cost_Components!$A$2:$A$29,0)),"")</f>
        <v>30</v>
      </c>
      <c r="AD108" s="26">
        <f>IFERROR(INDEX(Cost_Components!$N$2:$N$29,MATCH(E108,Cost_Components!$A$2:$A$29,0)),"")</f>
        <v>95</v>
      </c>
      <c r="AE108" s="16" t="str">
        <f>IFERROR(INDEX(Cost_Components!$O$2:$O$29,MATCH(E108,Cost_Components!$A$2:$A$29,0)),"")</f>
        <v>Both</v>
      </c>
      <c r="AF108" s="11">
        <v>5476794.6798698399</v>
      </c>
      <c r="AG108" s="11">
        <v>5476440.6908597397</v>
      </c>
      <c r="AH108" s="23">
        <f t="shared" si="23"/>
        <v>1</v>
      </c>
      <c r="AI108" s="10">
        <v>292505080.826208</v>
      </c>
      <c r="AJ108" s="29">
        <f t="shared" si="24"/>
        <v>0.16397017239865241</v>
      </c>
      <c r="AK108" s="29">
        <f t="shared" si="25"/>
        <v>0.19388793417093494</v>
      </c>
      <c r="AL108" s="29">
        <f t="shared" si="26"/>
        <v>2.9917761772282541E-2</v>
      </c>
      <c r="AM108" s="29">
        <f t="shared" si="27"/>
        <v>2.8200359856991743E-2</v>
      </c>
    </row>
    <row r="109" spans="1:39">
      <c r="A109" t="s">
        <v>228</v>
      </c>
      <c r="B109" s="20">
        <v>2028</v>
      </c>
      <c r="C109" t="s">
        <v>228</v>
      </c>
      <c r="D109" t="s">
        <v>222</v>
      </c>
      <c r="E109" s="22" t="s">
        <v>312</v>
      </c>
      <c r="F109" s="22" t="s">
        <v>313</v>
      </c>
      <c r="G109" s="22" t="s">
        <v>240</v>
      </c>
      <c r="H109" s="22" t="s">
        <v>237</v>
      </c>
      <c r="I109" s="22" t="s">
        <v>309</v>
      </c>
      <c r="J109" s="17">
        <f>IFERROR(INDEX(Cost_Components!$K$2:$K$29,MATCH(E109,Cost_Components!$A$2:$A$29,0)),"")</f>
        <v>0.1</v>
      </c>
      <c r="K109" s="17">
        <f t="shared" si="14"/>
        <v>0.38538461538461538</v>
      </c>
      <c r="L109" s="17">
        <f>IFERROR(INDEX(Cost_Components!$S$2:$S$29,MATCH(E109,Cost_Components!$A$2:$A$29,0)),"")</f>
        <v>0.31</v>
      </c>
      <c r="M109" s="28">
        <f>IFERROR(INDEX(Cost_Components!$L$2:$L$29,MATCH(E109,Cost_Components!$A$2:$A$29,0)),"")</f>
        <v>1</v>
      </c>
      <c r="N109" s="29">
        <f>IFERROR(INDEX(Cost_Components!$P$2:$P$29,MATCH(E109,Cost_Components!$A$2:$A$29,0)),"")</f>
        <v>282.51283610000002</v>
      </c>
      <c r="O109" s="23">
        <f t="shared" si="15"/>
        <v>562188.80862522009</v>
      </c>
      <c r="P109" s="23">
        <f t="shared" si="16"/>
        <v>562130.28328635497</v>
      </c>
      <c r="Q109" s="23">
        <f t="shared" si="17"/>
        <v>49230796.382566623</v>
      </c>
      <c r="R109" s="23">
        <f t="shared" si="18"/>
        <v>61208925.329956867</v>
      </c>
      <c r="S109" s="23">
        <f t="shared" si="19"/>
        <v>11978128.947390243</v>
      </c>
      <c r="T109" s="16">
        <f>IFERROR(INDEX(Cost_Components!$R$2:$R$29,MATCH(E109,Cost_Components!$A$2:$A$29,0)),"")</f>
        <v>1</v>
      </c>
      <c r="U109" s="26">
        <f>IFERROR(INDEX(Cost_Components!$Q$2:$Q$29,MATCH(E109,Cost_Components!$A$2:$A$29,0)),"")</f>
        <v>2023</v>
      </c>
      <c r="V109" s="30">
        <f>1/(1+Calculation_Assumptions!$B$5)^(B109-Calculation_Assumptions!$B$2)</f>
        <v>0.91514165935315961</v>
      </c>
      <c r="W109" s="23">
        <f t="shared" si="20"/>
        <v>45053152.692819551</v>
      </c>
      <c r="X109" s="23">
        <f t="shared" si="21"/>
        <v>56014837.493680373</v>
      </c>
      <c r="Y109" s="23">
        <f t="shared" si="22"/>
        <v>10961684.800860822</v>
      </c>
      <c r="Z109" s="17">
        <f>IFERROR(INDEX(Cost_Components!$T$2:$T$29,MATCH(E109,Cost_Components!$A$2:$A$29,0)),"")</f>
        <v>0.8</v>
      </c>
      <c r="AA109" s="26">
        <f>IFERROR(INDEX(Cost_Components!$U$2:$U$29,MATCH(E109,Cost_Components!$A$2:$A$29,0)),"")</f>
        <v>2025</v>
      </c>
      <c r="AB109" s="26">
        <f>IFERROR(INDEX(Cost_Components!$V$2:$V$29,MATCH(E109,Cost_Components!$A$2:$A$29,0)),"")</f>
        <v>2050</v>
      </c>
      <c r="AC109" s="26">
        <f>IFERROR(INDEX(Cost_Components!$M$2:$M$29,MATCH(E109,Cost_Components!$A$2:$A$29,0)),"")</f>
        <v>30</v>
      </c>
      <c r="AD109" s="26">
        <f>IFERROR(INDEX(Cost_Components!$N$2:$N$29,MATCH(E109,Cost_Components!$A$2:$A$29,0)),"")</f>
        <v>95</v>
      </c>
      <c r="AE109" s="16" t="str">
        <f>IFERROR(INDEX(Cost_Components!$O$2:$O$29,MATCH(E109,Cost_Components!$A$2:$A$29,0)),"")</f>
        <v>Both</v>
      </c>
      <c r="AF109" s="11">
        <v>5621888.0862522004</v>
      </c>
      <c r="AG109" s="11">
        <v>5621302.8328635497</v>
      </c>
      <c r="AH109" s="23">
        <f t="shared" si="23"/>
        <v>1</v>
      </c>
      <c r="AI109" s="10">
        <v>294484707.92155403</v>
      </c>
      <c r="AJ109" s="29">
        <f t="shared" si="24"/>
        <v>0.16717607080528241</v>
      </c>
      <c r="AK109" s="29">
        <f t="shared" si="25"/>
        <v>0.20785094669928306</v>
      </c>
      <c r="AL109" s="29">
        <f t="shared" si="26"/>
        <v>4.0674875894000657E-2</v>
      </c>
      <c r="AM109" s="29">
        <f t="shared" si="27"/>
        <v>3.7223273419619597E-2</v>
      </c>
    </row>
    <row r="110" spans="1:39">
      <c r="A110" t="s">
        <v>228</v>
      </c>
      <c r="B110" s="20">
        <v>2029</v>
      </c>
      <c r="C110" t="s">
        <v>228</v>
      </c>
      <c r="D110" t="s">
        <v>222</v>
      </c>
      <c r="E110" s="22" t="s">
        <v>312</v>
      </c>
      <c r="F110" s="22" t="s">
        <v>313</v>
      </c>
      <c r="G110" s="22" t="s">
        <v>240</v>
      </c>
      <c r="H110" s="22" t="s">
        <v>237</v>
      </c>
      <c r="I110" s="22" t="s">
        <v>309</v>
      </c>
      <c r="J110" s="17">
        <f>IFERROR(INDEX(Cost_Components!$K$2:$K$29,MATCH(E110,Cost_Components!$A$2:$A$29,0)),"")</f>
        <v>0.1</v>
      </c>
      <c r="K110" s="17">
        <f t="shared" si="14"/>
        <v>0.40423076923076923</v>
      </c>
      <c r="L110" s="17">
        <f>IFERROR(INDEX(Cost_Components!$S$2:$S$29,MATCH(E110,Cost_Components!$A$2:$A$29,0)),"")</f>
        <v>0.31</v>
      </c>
      <c r="M110" s="28">
        <f>IFERROR(INDEX(Cost_Components!$L$2:$L$29,MATCH(E110,Cost_Components!$A$2:$A$29,0)),"")</f>
        <v>1</v>
      </c>
      <c r="N110" s="29">
        <f>IFERROR(INDEX(Cost_Components!$P$2:$P$29,MATCH(E110,Cost_Components!$A$2:$A$29,0)),"")</f>
        <v>282.51283610000002</v>
      </c>
      <c r="O110" s="23">
        <f t="shared" si="15"/>
        <v>576783.93069115409</v>
      </c>
      <c r="P110" s="23">
        <f t="shared" si="16"/>
        <v>576696.81668583001</v>
      </c>
      <c r="Q110" s="23">
        <f t="shared" si="17"/>
        <v>50506518.508044258</v>
      </c>
      <c r="R110" s="23">
        <f t="shared" si="18"/>
        <v>65868944.67090901</v>
      </c>
      <c r="S110" s="23">
        <f t="shared" si="19"/>
        <v>15362426.162864752</v>
      </c>
      <c r="T110" s="16">
        <f>IFERROR(INDEX(Cost_Components!$R$2:$R$29,MATCH(E110,Cost_Components!$A$2:$A$29,0)),"")</f>
        <v>1</v>
      </c>
      <c r="U110" s="26">
        <f>IFERROR(INDEX(Cost_Components!$Q$2:$Q$29,MATCH(E110,Cost_Components!$A$2:$A$29,0)),"")</f>
        <v>2023</v>
      </c>
      <c r="V110" s="30">
        <f>1/(1+Calculation_Assumptions!$B$5)^(B110-Calculation_Assumptions!$B$2)</f>
        <v>0.888487047915689</v>
      </c>
      <c r="W110" s="23">
        <f t="shared" si="20"/>
        <v>44874387.529711351</v>
      </c>
      <c r="X110" s="23">
        <f t="shared" si="21"/>
        <v>58523704.1999778</v>
      </c>
      <c r="Y110" s="23">
        <f t="shared" si="22"/>
        <v>13649316.670266449</v>
      </c>
      <c r="Z110" s="17">
        <f>IFERROR(INDEX(Cost_Components!$T$2:$T$29,MATCH(E110,Cost_Components!$A$2:$A$29,0)),"")</f>
        <v>0.8</v>
      </c>
      <c r="AA110" s="26">
        <f>IFERROR(INDEX(Cost_Components!$U$2:$U$29,MATCH(E110,Cost_Components!$A$2:$A$29,0)),"")</f>
        <v>2025</v>
      </c>
      <c r="AB110" s="26">
        <f>IFERROR(INDEX(Cost_Components!$V$2:$V$29,MATCH(E110,Cost_Components!$A$2:$A$29,0)),"")</f>
        <v>2050</v>
      </c>
      <c r="AC110" s="26">
        <f>IFERROR(INDEX(Cost_Components!$M$2:$M$29,MATCH(E110,Cost_Components!$A$2:$A$29,0)),"")</f>
        <v>30</v>
      </c>
      <c r="AD110" s="26">
        <f>IFERROR(INDEX(Cost_Components!$N$2:$N$29,MATCH(E110,Cost_Components!$A$2:$A$29,0)),"")</f>
        <v>95</v>
      </c>
      <c r="AE110" s="16" t="str">
        <f>IFERROR(INDEX(Cost_Components!$O$2:$O$29,MATCH(E110,Cost_Components!$A$2:$A$29,0)),"")</f>
        <v>Both</v>
      </c>
      <c r="AF110" s="11">
        <v>5767839.3069115402</v>
      </c>
      <c r="AG110" s="11">
        <v>5766968.1668582996</v>
      </c>
      <c r="AH110" s="23">
        <f t="shared" si="23"/>
        <v>1</v>
      </c>
      <c r="AI110" s="10">
        <v>296414030.31142998</v>
      </c>
      <c r="AJ110" s="29">
        <f t="shared" si="24"/>
        <v>0.17039179439306279</v>
      </c>
      <c r="AK110" s="29">
        <f t="shared" si="25"/>
        <v>0.22221938887880319</v>
      </c>
      <c r="AL110" s="29">
        <f t="shared" si="26"/>
        <v>5.182759448574039E-2</v>
      </c>
      <c r="AM110" s="29">
        <f t="shared" si="27"/>
        <v>4.6048146425206916E-2</v>
      </c>
    </row>
    <row r="111" spans="1:39">
      <c r="A111" t="s">
        <v>228</v>
      </c>
      <c r="B111" s="20">
        <v>2030</v>
      </c>
      <c r="C111" t="s">
        <v>228</v>
      </c>
      <c r="D111" t="s">
        <v>222</v>
      </c>
      <c r="E111" s="22" t="s">
        <v>312</v>
      </c>
      <c r="F111" s="22" t="s">
        <v>313</v>
      </c>
      <c r="G111" s="22" t="s">
        <v>240</v>
      </c>
      <c r="H111" s="22" t="s">
        <v>237</v>
      </c>
      <c r="I111" s="22" t="s">
        <v>309</v>
      </c>
      <c r="J111" s="17">
        <f>IFERROR(INDEX(Cost_Components!$K$2:$K$29,MATCH(E111,Cost_Components!$A$2:$A$29,0)),"")</f>
        <v>0.1</v>
      </c>
      <c r="K111" s="17">
        <f t="shared" si="14"/>
        <v>0.42307692307692307</v>
      </c>
      <c r="L111" s="17">
        <f>IFERROR(INDEX(Cost_Components!$S$2:$S$29,MATCH(E111,Cost_Components!$A$2:$A$29,0)),"")</f>
        <v>0.31</v>
      </c>
      <c r="M111" s="28">
        <f>IFERROR(INDEX(Cost_Components!$L$2:$L$29,MATCH(E111,Cost_Components!$A$2:$A$29,0)),"")</f>
        <v>1</v>
      </c>
      <c r="N111" s="29">
        <f>IFERROR(INDEX(Cost_Components!$P$2:$P$29,MATCH(E111,Cost_Components!$A$2:$A$29,0)),"")</f>
        <v>282.51283610000002</v>
      </c>
      <c r="O111" s="23">
        <f t="shared" si="15"/>
        <v>591470.41976155096</v>
      </c>
      <c r="P111" s="23">
        <f t="shared" si="16"/>
        <v>591349.35628833005</v>
      </c>
      <c r="Q111" s="23">
        <f t="shared" si="17"/>
        <v>51789772.968986906</v>
      </c>
      <c r="R111" s="23">
        <f t="shared" si="18"/>
        <v>70695301.666039452</v>
      </c>
      <c r="S111" s="23">
        <f t="shared" si="19"/>
        <v>18905528.697052546</v>
      </c>
      <c r="T111" s="16">
        <f>IFERROR(INDEX(Cost_Components!$R$2:$R$29,MATCH(E111,Cost_Components!$A$2:$A$29,0)),"")</f>
        <v>1</v>
      </c>
      <c r="U111" s="26">
        <f>IFERROR(INDEX(Cost_Components!$Q$2:$Q$29,MATCH(E111,Cost_Components!$A$2:$A$29,0)),"")</f>
        <v>2023</v>
      </c>
      <c r="V111" s="30">
        <f>1/(1+Calculation_Assumptions!$B$5)^(B111-Calculation_Assumptions!$B$2)</f>
        <v>0.86260878438416411</v>
      </c>
      <c r="W111" s="23">
        <f t="shared" si="20"/>
        <v>44674313.104309633</v>
      </c>
      <c r="X111" s="23">
        <f t="shared" si="21"/>
        <v>60982388.231814064</v>
      </c>
      <c r="Y111" s="23">
        <f t="shared" si="22"/>
        <v>16308075.127504427</v>
      </c>
      <c r="Z111" s="17">
        <f>IFERROR(INDEX(Cost_Components!$T$2:$T$29,MATCH(E111,Cost_Components!$A$2:$A$29,0)),"")</f>
        <v>0.8</v>
      </c>
      <c r="AA111" s="26">
        <f>IFERROR(INDEX(Cost_Components!$U$2:$U$29,MATCH(E111,Cost_Components!$A$2:$A$29,0)),"")</f>
        <v>2025</v>
      </c>
      <c r="AB111" s="26">
        <f>IFERROR(INDEX(Cost_Components!$V$2:$V$29,MATCH(E111,Cost_Components!$A$2:$A$29,0)),"")</f>
        <v>2050</v>
      </c>
      <c r="AC111" s="26">
        <f>IFERROR(INDEX(Cost_Components!$M$2:$M$29,MATCH(E111,Cost_Components!$A$2:$A$29,0)),"")</f>
        <v>30</v>
      </c>
      <c r="AD111" s="26">
        <f>IFERROR(INDEX(Cost_Components!$N$2:$N$29,MATCH(E111,Cost_Components!$A$2:$A$29,0)),"")</f>
        <v>95</v>
      </c>
      <c r="AE111" s="16" t="str">
        <f>IFERROR(INDEX(Cost_Components!$O$2:$O$29,MATCH(E111,Cost_Components!$A$2:$A$29,0)),"")</f>
        <v>Both</v>
      </c>
      <c r="AF111" s="11">
        <v>5914704.1976155099</v>
      </c>
      <c r="AG111" s="11">
        <v>5913493.5628832998</v>
      </c>
      <c r="AH111" s="23">
        <f t="shared" si="23"/>
        <v>1</v>
      </c>
      <c r="AI111" s="10">
        <v>298289404.664994</v>
      </c>
      <c r="AJ111" s="29">
        <f t="shared" si="24"/>
        <v>0.17362256975621213</v>
      </c>
      <c r="AK111" s="29">
        <f t="shared" si="25"/>
        <v>0.23700238949297134</v>
      </c>
      <c r="AL111" s="29">
        <f t="shared" si="26"/>
        <v>6.3379819736759227E-2</v>
      </c>
      <c r="AM111" s="29">
        <f t="shared" si="27"/>
        <v>5.4671989257613331E-2</v>
      </c>
    </row>
    <row r="112" spans="1:39">
      <c r="A112" t="s">
        <v>228</v>
      </c>
      <c r="B112" s="20">
        <v>2031</v>
      </c>
      <c r="C112" t="s">
        <v>228</v>
      </c>
      <c r="D112" t="s">
        <v>222</v>
      </c>
      <c r="E112" s="22" t="s">
        <v>312</v>
      </c>
      <c r="F112" s="22" t="s">
        <v>313</v>
      </c>
      <c r="G112" s="22" t="s">
        <v>240</v>
      </c>
      <c r="H112" s="22" t="s">
        <v>237</v>
      </c>
      <c r="I112" s="22" t="s">
        <v>309</v>
      </c>
      <c r="J112" s="17">
        <f>IFERROR(INDEX(Cost_Components!$K$2:$K$29,MATCH(E112,Cost_Components!$A$2:$A$29,0)),"")</f>
        <v>0.1</v>
      </c>
      <c r="K112" s="17">
        <f t="shared" si="14"/>
        <v>0.44192307692307692</v>
      </c>
      <c r="L112" s="17">
        <f>IFERROR(INDEX(Cost_Components!$S$2:$S$29,MATCH(E112,Cost_Components!$A$2:$A$29,0)),"")</f>
        <v>0.31</v>
      </c>
      <c r="M112" s="28">
        <f>IFERROR(INDEX(Cost_Components!$L$2:$L$29,MATCH(E112,Cost_Components!$A$2:$A$29,0)),"")</f>
        <v>1</v>
      </c>
      <c r="N112" s="29">
        <f>IFERROR(INDEX(Cost_Components!$P$2:$P$29,MATCH(E112,Cost_Components!$A$2:$A$29,0)),"")</f>
        <v>282.51283610000002</v>
      </c>
      <c r="O112" s="23">
        <f t="shared" si="15"/>
        <v>606249.39174459397</v>
      </c>
      <c r="P112" s="23">
        <f t="shared" si="16"/>
        <v>606089.17902345106</v>
      </c>
      <c r="Q112" s="23">
        <f t="shared" si="17"/>
        <v>53080671.59758509</v>
      </c>
      <c r="R112" s="23">
        <f t="shared" si="18"/>
        <v>75689595.025949731</v>
      </c>
      <c r="S112" s="23">
        <f t="shared" si="19"/>
        <v>22608923.428364642</v>
      </c>
      <c r="T112" s="16">
        <f>IFERROR(INDEX(Cost_Components!$R$2:$R$29,MATCH(E112,Cost_Components!$A$2:$A$29,0)),"")</f>
        <v>1</v>
      </c>
      <c r="U112" s="26">
        <f>IFERROR(INDEX(Cost_Components!$Q$2:$Q$29,MATCH(E112,Cost_Components!$A$2:$A$29,0)),"")</f>
        <v>2023</v>
      </c>
      <c r="V112" s="30">
        <f>1/(1+Calculation_Assumptions!$B$5)^(B112-Calculation_Assumptions!$B$2)</f>
        <v>0.83748425668365445</v>
      </c>
      <c r="W112" s="23">
        <f t="shared" si="20"/>
        <v>44454226.797172718</v>
      </c>
      <c r="X112" s="23">
        <f t="shared" si="21"/>
        <v>63388844.22899434</v>
      </c>
      <c r="Y112" s="23">
        <f t="shared" si="22"/>
        <v>18934617.431821622</v>
      </c>
      <c r="Z112" s="17">
        <f>IFERROR(INDEX(Cost_Components!$T$2:$T$29,MATCH(E112,Cost_Components!$A$2:$A$29,0)),"")</f>
        <v>0.8</v>
      </c>
      <c r="AA112" s="26">
        <f>IFERROR(INDEX(Cost_Components!$U$2:$U$29,MATCH(E112,Cost_Components!$A$2:$A$29,0)),"")</f>
        <v>2025</v>
      </c>
      <c r="AB112" s="26">
        <f>IFERROR(INDEX(Cost_Components!$V$2:$V$29,MATCH(E112,Cost_Components!$A$2:$A$29,0)),"")</f>
        <v>2050</v>
      </c>
      <c r="AC112" s="26">
        <f>IFERROR(INDEX(Cost_Components!$M$2:$M$29,MATCH(E112,Cost_Components!$A$2:$A$29,0)),"")</f>
        <v>30</v>
      </c>
      <c r="AD112" s="26">
        <f>IFERROR(INDEX(Cost_Components!$N$2:$N$29,MATCH(E112,Cost_Components!$A$2:$A$29,0)),"")</f>
        <v>95</v>
      </c>
      <c r="AE112" s="16" t="str">
        <f>IFERROR(INDEX(Cost_Components!$O$2:$O$29,MATCH(E112,Cost_Components!$A$2:$A$29,0)),"")</f>
        <v>Both</v>
      </c>
      <c r="AF112" s="11">
        <v>6062493.91744594</v>
      </c>
      <c r="AG112" s="11">
        <v>6060891.7902345099</v>
      </c>
      <c r="AH112" s="23">
        <f t="shared" si="23"/>
        <v>1</v>
      </c>
      <c r="AI112" s="10">
        <v>300119636.92551899</v>
      </c>
      <c r="AJ112" s="29">
        <f t="shared" si="24"/>
        <v>0.1768650400265484</v>
      </c>
      <c r="AK112" s="29">
        <f t="shared" si="25"/>
        <v>0.25219807607835304</v>
      </c>
      <c r="AL112" s="29">
        <f t="shared" si="26"/>
        <v>7.5333036051804636E-2</v>
      </c>
      <c r="AM112" s="29">
        <f t="shared" si="27"/>
        <v>6.309023170156855E-2</v>
      </c>
    </row>
    <row r="113" spans="1:39">
      <c r="A113" t="s">
        <v>228</v>
      </c>
      <c r="B113" s="20">
        <v>2032</v>
      </c>
      <c r="C113" t="s">
        <v>228</v>
      </c>
      <c r="D113" t="s">
        <v>222</v>
      </c>
      <c r="E113" s="22" t="s">
        <v>312</v>
      </c>
      <c r="F113" s="22" t="s">
        <v>313</v>
      </c>
      <c r="G113" s="22" t="s">
        <v>240</v>
      </c>
      <c r="H113" s="22" t="s">
        <v>237</v>
      </c>
      <c r="I113" s="22" t="s">
        <v>309</v>
      </c>
      <c r="J113" s="17">
        <f>IFERROR(INDEX(Cost_Components!$K$2:$K$29,MATCH(E113,Cost_Components!$A$2:$A$29,0)),"")</f>
        <v>0.1</v>
      </c>
      <c r="K113" s="17">
        <f t="shared" si="14"/>
        <v>0.46076923076923082</v>
      </c>
      <c r="L113" s="17">
        <f>IFERROR(INDEX(Cost_Components!$S$2:$S$29,MATCH(E113,Cost_Components!$A$2:$A$29,0)),"")</f>
        <v>0.31</v>
      </c>
      <c r="M113" s="28">
        <f>IFERROR(INDEX(Cost_Components!$L$2:$L$29,MATCH(E113,Cost_Components!$A$2:$A$29,0)),"")</f>
        <v>1</v>
      </c>
      <c r="N113" s="29">
        <f>IFERROR(INDEX(Cost_Components!$P$2:$P$29,MATCH(E113,Cost_Components!$A$2:$A$29,0)),"")</f>
        <v>282.51283610000002</v>
      </c>
      <c r="O113" s="23">
        <f t="shared" si="15"/>
        <v>621138.85663085303</v>
      </c>
      <c r="P113" s="23">
        <f t="shared" si="16"/>
        <v>620934.39832019899</v>
      </c>
      <c r="Q113" s="23">
        <f t="shared" si="17"/>
        <v>54380800.749460816</v>
      </c>
      <c r="R113" s="23">
        <f t="shared" si="18"/>
        <v>80855646.384013429</v>
      </c>
      <c r="S113" s="23">
        <f t="shared" si="19"/>
        <v>26474845.634552613</v>
      </c>
      <c r="T113" s="16">
        <f>IFERROR(INDEX(Cost_Components!$R$2:$R$29,MATCH(E113,Cost_Components!$A$2:$A$29,0)),"")</f>
        <v>1</v>
      </c>
      <c r="U113" s="26">
        <f>IFERROR(INDEX(Cost_Components!$Q$2:$Q$29,MATCH(E113,Cost_Components!$A$2:$A$29,0)),"")</f>
        <v>2023</v>
      </c>
      <c r="V113" s="30">
        <f>1/(1+Calculation_Assumptions!$B$5)^(B113-Calculation_Assumptions!$B$2)</f>
        <v>0.81309151134335378</v>
      </c>
      <c r="W113" s="23">
        <f t="shared" si="20"/>
        <v>44216567.469440877</v>
      </c>
      <c r="X113" s="23">
        <f t="shared" si="21"/>
        <v>65743039.719021261</v>
      </c>
      <c r="Y113" s="23">
        <f t="shared" si="22"/>
        <v>21526472.249580376</v>
      </c>
      <c r="Z113" s="17">
        <f>IFERROR(INDEX(Cost_Components!$T$2:$T$29,MATCH(E113,Cost_Components!$A$2:$A$29,0)),"")</f>
        <v>0.8</v>
      </c>
      <c r="AA113" s="26">
        <f>IFERROR(INDEX(Cost_Components!$U$2:$U$29,MATCH(E113,Cost_Components!$A$2:$A$29,0)),"")</f>
        <v>2025</v>
      </c>
      <c r="AB113" s="26">
        <f>IFERROR(INDEX(Cost_Components!$V$2:$V$29,MATCH(E113,Cost_Components!$A$2:$A$29,0)),"")</f>
        <v>2050</v>
      </c>
      <c r="AC113" s="26">
        <f>IFERROR(INDEX(Cost_Components!$M$2:$M$29,MATCH(E113,Cost_Components!$A$2:$A$29,0)),"")</f>
        <v>30</v>
      </c>
      <c r="AD113" s="26">
        <f>IFERROR(INDEX(Cost_Components!$N$2:$N$29,MATCH(E113,Cost_Components!$A$2:$A$29,0)),"")</f>
        <v>95</v>
      </c>
      <c r="AE113" s="16" t="str">
        <f>IFERROR(INDEX(Cost_Components!$O$2:$O$29,MATCH(E113,Cost_Components!$A$2:$A$29,0)),"")</f>
        <v>Both</v>
      </c>
      <c r="AF113" s="11">
        <v>6211388.56630853</v>
      </c>
      <c r="AG113" s="11">
        <v>6209343.9832019899</v>
      </c>
      <c r="AH113" s="23">
        <f t="shared" si="23"/>
        <v>1</v>
      </c>
      <c r="AI113" s="10">
        <v>301904628.08354098</v>
      </c>
      <c r="AJ113" s="29">
        <f t="shared" si="24"/>
        <v>0.18012576055777765</v>
      </c>
      <c r="AK113" s="29">
        <f t="shared" si="25"/>
        <v>0.26781850578865457</v>
      </c>
      <c r="AL113" s="29">
        <f t="shared" si="26"/>
        <v>8.7692745230876931E-2</v>
      </c>
      <c r="AM113" s="29">
        <f t="shared" si="27"/>
        <v>7.1302226753621412E-2</v>
      </c>
    </row>
    <row r="114" spans="1:39">
      <c r="A114" t="s">
        <v>228</v>
      </c>
      <c r="B114" s="20">
        <v>2033</v>
      </c>
      <c r="C114" t="s">
        <v>228</v>
      </c>
      <c r="D114" t="s">
        <v>222</v>
      </c>
      <c r="E114" s="22" t="s">
        <v>312</v>
      </c>
      <c r="F114" s="22" t="s">
        <v>313</v>
      </c>
      <c r="G114" s="22" t="s">
        <v>240</v>
      </c>
      <c r="H114" s="22" t="s">
        <v>237</v>
      </c>
      <c r="I114" s="22" t="s">
        <v>309</v>
      </c>
      <c r="J114" s="17">
        <f>IFERROR(INDEX(Cost_Components!$K$2:$K$29,MATCH(E114,Cost_Components!$A$2:$A$29,0)),"")</f>
        <v>0.1</v>
      </c>
      <c r="K114" s="17">
        <f t="shared" si="14"/>
        <v>0.47961538461538467</v>
      </c>
      <c r="L114" s="17">
        <f>IFERROR(INDEX(Cost_Components!$S$2:$S$29,MATCH(E114,Cost_Components!$A$2:$A$29,0)),"")</f>
        <v>0.31</v>
      </c>
      <c r="M114" s="28">
        <f>IFERROR(INDEX(Cost_Components!$L$2:$L$29,MATCH(E114,Cost_Components!$A$2:$A$29,0)),"")</f>
        <v>1</v>
      </c>
      <c r="N114" s="29">
        <f>IFERROR(INDEX(Cost_Components!$P$2:$P$29,MATCH(E114,Cost_Components!$A$2:$A$29,0)),"")</f>
        <v>282.51283610000002</v>
      </c>
      <c r="O114" s="23">
        <f t="shared" si="15"/>
        <v>636084.13985816296</v>
      </c>
      <c r="P114" s="23">
        <f t="shared" si="16"/>
        <v>635830.448888944</v>
      </c>
      <c r="Q114" s="23">
        <f t="shared" si="17"/>
        <v>55685381.652249023</v>
      </c>
      <c r="R114" s="23">
        <f t="shared" si="18"/>
        <v>86187812.359192193</v>
      </c>
      <c r="S114" s="23">
        <f t="shared" si="19"/>
        <v>30502430.706943169</v>
      </c>
      <c r="T114" s="16">
        <f>IFERROR(INDEX(Cost_Components!$R$2:$R$29,MATCH(E114,Cost_Components!$A$2:$A$29,0)),"")</f>
        <v>1</v>
      </c>
      <c r="U114" s="26">
        <f>IFERROR(INDEX(Cost_Components!$Q$2:$Q$29,MATCH(E114,Cost_Components!$A$2:$A$29,0)),"")</f>
        <v>2023</v>
      </c>
      <c r="V114" s="30">
        <f>1/(1+Calculation_Assumptions!$B$5)^(B114-Calculation_Assumptions!$B$2)</f>
        <v>0.78940923431393573</v>
      </c>
      <c r="W114" s="23">
        <f t="shared" si="20"/>
        <v>43958554.492581189</v>
      </c>
      <c r="X114" s="23">
        <f t="shared" si="21"/>
        <v>68037454.961663082</v>
      </c>
      <c r="Y114" s="23">
        <f t="shared" si="22"/>
        <v>24078900.46908189</v>
      </c>
      <c r="Z114" s="17">
        <f>IFERROR(INDEX(Cost_Components!$T$2:$T$29,MATCH(E114,Cost_Components!$A$2:$A$29,0)),"")</f>
        <v>0.8</v>
      </c>
      <c r="AA114" s="26">
        <f>IFERROR(INDEX(Cost_Components!$U$2:$U$29,MATCH(E114,Cost_Components!$A$2:$A$29,0)),"")</f>
        <v>2025</v>
      </c>
      <c r="AB114" s="26">
        <f>IFERROR(INDEX(Cost_Components!$V$2:$V$29,MATCH(E114,Cost_Components!$A$2:$A$29,0)),"")</f>
        <v>2050</v>
      </c>
      <c r="AC114" s="26">
        <f>IFERROR(INDEX(Cost_Components!$M$2:$M$29,MATCH(E114,Cost_Components!$A$2:$A$29,0)),"")</f>
        <v>30</v>
      </c>
      <c r="AD114" s="26">
        <f>IFERROR(INDEX(Cost_Components!$N$2:$N$29,MATCH(E114,Cost_Components!$A$2:$A$29,0)),"")</f>
        <v>95</v>
      </c>
      <c r="AE114" s="16" t="str">
        <f>IFERROR(INDEX(Cost_Components!$O$2:$O$29,MATCH(E114,Cost_Components!$A$2:$A$29,0)),"")</f>
        <v>Both</v>
      </c>
      <c r="AF114" s="11">
        <v>6360841.3985816296</v>
      </c>
      <c r="AG114" s="11">
        <v>6358304.48888944</v>
      </c>
      <c r="AH114" s="23">
        <f t="shared" si="23"/>
        <v>1</v>
      </c>
      <c r="AI114" s="10">
        <v>303644277.16916001</v>
      </c>
      <c r="AJ114" s="29">
        <f t="shared" si="24"/>
        <v>0.18339018990048916</v>
      </c>
      <c r="AK114" s="29">
        <f t="shared" si="25"/>
        <v>0.28384467892071297</v>
      </c>
      <c r="AL114" s="29">
        <f t="shared" si="26"/>
        <v>0.10045448902022378</v>
      </c>
      <c r="AM114" s="29">
        <f t="shared" si="27"/>
        <v>7.929970126085252E-2</v>
      </c>
    </row>
    <row r="115" spans="1:39">
      <c r="A115" t="s">
        <v>228</v>
      </c>
      <c r="B115" s="20">
        <v>2034</v>
      </c>
      <c r="C115" t="s">
        <v>228</v>
      </c>
      <c r="D115" t="s">
        <v>222</v>
      </c>
      <c r="E115" s="22" t="s">
        <v>312</v>
      </c>
      <c r="F115" s="22" t="s">
        <v>313</v>
      </c>
      <c r="G115" s="22" t="s">
        <v>240</v>
      </c>
      <c r="H115" s="22" t="s">
        <v>237</v>
      </c>
      <c r="I115" s="22" t="s">
        <v>309</v>
      </c>
      <c r="J115" s="17">
        <f>IFERROR(INDEX(Cost_Components!$K$2:$K$29,MATCH(E115,Cost_Components!$A$2:$A$29,0)),"")</f>
        <v>0.1</v>
      </c>
      <c r="K115" s="17">
        <f t="shared" si="14"/>
        <v>0.49846153846153851</v>
      </c>
      <c r="L115" s="17">
        <f>IFERROR(INDEX(Cost_Components!$S$2:$S$29,MATCH(E115,Cost_Components!$A$2:$A$29,0)),"")</f>
        <v>0.31</v>
      </c>
      <c r="M115" s="28">
        <f>IFERROR(INDEX(Cost_Components!$L$2:$L$29,MATCH(E115,Cost_Components!$A$2:$A$29,0)),"")</f>
        <v>1</v>
      </c>
      <c r="N115" s="29">
        <f>IFERROR(INDEX(Cost_Components!$P$2:$P$29,MATCH(E115,Cost_Components!$A$2:$A$29,0)),"")</f>
        <v>282.51283610000002</v>
      </c>
      <c r="O115" s="23">
        <f t="shared" si="15"/>
        <v>651051.87307952298</v>
      </c>
      <c r="P115" s="23">
        <f t="shared" si="16"/>
        <v>650744.08082355605</v>
      </c>
      <c r="Q115" s="23">
        <f t="shared" si="17"/>
        <v>56991502.313112639</v>
      </c>
      <c r="R115" s="23">
        <f t="shared" si="18"/>
        <v>91682285.538861409</v>
      </c>
      <c r="S115" s="23">
        <f t="shared" si="19"/>
        <v>34690783.22574877</v>
      </c>
      <c r="T115" s="16">
        <f>IFERROR(INDEX(Cost_Components!$R$2:$R$29,MATCH(E115,Cost_Components!$A$2:$A$29,0)),"")</f>
        <v>1</v>
      </c>
      <c r="U115" s="26">
        <f>IFERROR(INDEX(Cost_Components!$Q$2:$Q$29,MATCH(E115,Cost_Components!$A$2:$A$29,0)),"")</f>
        <v>2023</v>
      </c>
      <c r="V115" s="30">
        <f>1/(1+Calculation_Assumptions!$B$5)^(B115-Calculation_Assumptions!$B$2)</f>
        <v>0.76641673234362695</v>
      </c>
      <c r="W115" s="23">
        <f t="shared" si="20"/>
        <v>43679240.974170044</v>
      </c>
      <c r="X115" s="23">
        <f t="shared" si="21"/>
        <v>70266837.696489528</v>
      </c>
      <c r="Y115" s="23">
        <f t="shared" si="22"/>
        <v>26587596.72231948</v>
      </c>
      <c r="Z115" s="17">
        <f>IFERROR(INDEX(Cost_Components!$T$2:$T$29,MATCH(E115,Cost_Components!$A$2:$A$29,0)),"")</f>
        <v>0.8</v>
      </c>
      <c r="AA115" s="26">
        <f>IFERROR(INDEX(Cost_Components!$U$2:$U$29,MATCH(E115,Cost_Components!$A$2:$A$29,0)),"")</f>
        <v>2025</v>
      </c>
      <c r="AB115" s="26">
        <f>IFERROR(INDEX(Cost_Components!$V$2:$V$29,MATCH(E115,Cost_Components!$A$2:$A$29,0)),"")</f>
        <v>2050</v>
      </c>
      <c r="AC115" s="26">
        <f>IFERROR(INDEX(Cost_Components!$M$2:$M$29,MATCH(E115,Cost_Components!$A$2:$A$29,0)),"")</f>
        <v>30</v>
      </c>
      <c r="AD115" s="26">
        <f>IFERROR(INDEX(Cost_Components!$N$2:$N$29,MATCH(E115,Cost_Components!$A$2:$A$29,0)),"")</f>
        <v>95</v>
      </c>
      <c r="AE115" s="16" t="str">
        <f>IFERROR(INDEX(Cost_Components!$O$2:$O$29,MATCH(E115,Cost_Components!$A$2:$A$29,0)),"")</f>
        <v>Both</v>
      </c>
      <c r="AF115" s="11">
        <v>6510518.7307952298</v>
      </c>
      <c r="AG115" s="11">
        <v>6507440.8082355596</v>
      </c>
      <c r="AH115" s="23">
        <f t="shared" si="23"/>
        <v>1</v>
      </c>
      <c r="AI115" s="10">
        <v>305332541.18498403</v>
      </c>
      <c r="AJ115" s="29">
        <f t="shared" si="24"/>
        <v>0.18665387610482256</v>
      </c>
      <c r="AK115" s="29">
        <f t="shared" si="25"/>
        <v>0.30027027313579463</v>
      </c>
      <c r="AL115" s="29">
        <f t="shared" si="26"/>
        <v>0.11361639703097205</v>
      </c>
      <c r="AM115" s="29">
        <f t="shared" si="27"/>
        <v>8.7077507753133762E-2</v>
      </c>
    </row>
    <row r="116" spans="1:39">
      <c r="A116" t="s">
        <v>228</v>
      </c>
      <c r="B116" s="20">
        <v>2035</v>
      </c>
      <c r="C116" t="s">
        <v>228</v>
      </c>
      <c r="D116" t="s">
        <v>222</v>
      </c>
      <c r="E116" s="22" t="s">
        <v>312</v>
      </c>
      <c r="F116" s="22" t="s">
        <v>313</v>
      </c>
      <c r="G116" s="22" t="s">
        <v>240</v>
      </c>
      <c r="H116" s="22" t="s">
        <v>237</v>
      </c>
      <c r="I116" s="22" t="s">
        <v>309</v>
      </c>
      <c r="J116" s="17">
        <f>IFERROR(INDEX(Cost_Components!$K$2:$K$29,MATCH(E116,Cost_Components!$A$2:$A$29,0)),"")</f>
        <v>0.1</v>
      </c>
      <c r="K116" s="17">
        <f t="shared" si="14"/>
        <v>0.51730769230769236</v>
      </c>
      <c r="L116" s="17">
        <f>IFERROR(INDEX(Cost_Components!$S$2:$S$29,MATCH(E116,Cost_Components!$A$2:$A$29,0)),"")</f>
        <v>0.31</v>
      </c>
      <c r="M116" s="28">
        <f>IFERROR(INDEX(Cost_Components!$L$2:$L$29,MATCH(E116,Cost_Components!$A$2:$A$29,0)),"")</f>
        <v>1</v>
      </c>
      <c r="N116" s="29">
        <f>IFERROR(INDEX(Cost_Components!$P$2:$P$29,MATCH(E116,Cost_Components!$A$2:$A$29,0)),"")</f>
        <v>282.51283610000002</v>
      </c>
      <c r="O116" s="23">
        <f t="shared" si="15"/>
        <v>666029.28774919501</v>
      </c>
      <c r="P116" s="23">
        <f t="shared" si="16"/>
        <v>665662.58682492201</v>
      </c>
      <c r="Q116" s="23">
        <f t="shared" si="17"/>
        <v>58298049.839767076</v>
      </c>
      <c r="R116" s="23">
        <f t="shared" si="18"/>
        <v>97337558.440515578</v>
      </c>
      <c r="S116" s="23">
        <f t="shared" si="19"/>
        <v>39039508.600748502</v>
      </c>
      <c r="T116" s="16">
        <f>IFERROR(INDEX(Cost_Components!$R$2:$R$29,MATCH(E116,Cost_Components!$A$2:$A$29,0)),"")</f>
        <v>1</v>
      </c>
      <c r="U116" s="26">
        <f>IFERROR(INDEX(Cost_Components!$Q$2:$Q$29,MATCH(E116,Cost_Components!$A$2:$A$29,0)),"")</f>
        <v>2023</v>
      </c>
      <c r="V116" s="30">
        <f>1/(1+Calculation_Assumptions!$B$5)^(B116-Calculation_Assumptions!$B$2)</f>
        <v>0.74409391489672516</v>
      </c>
      <c r="W116" s="23">
        <f t="shared" si="20"/>
        <v>43379224.136116683</v>
      </c>
      <c r="X116" s="23">
        <f t="shared" si="21"/>
        <v>72428284.926492006</v>
      </c>
      <c r="Y116" s="23">
        <f t="shared" si="22"/>
        <v>29049060.790375326</v>
      </c>
      <c r="Z116" s="17">
        <f>IFERROR(INDEX(Cost_Components!$T$2:$T$29,MATCH(E116,Cost_Components!$A$2:$A$29,0)),"")</f>
        <v>0.8</v>
      </c>
      <c r="AA116" s="26">
        <f>IFERROR(INDEX(Cost_Components!$U$2:$U$29,MATCH(E116,Cost_Components!$A$2:$A$29,0)),"")</f>
        <v>2025</v>
      </c>
      <c r="AB116" s="26">
        <f>IFERROR(INDEX(Cost_Components!$V$2:$V$29,MATCH(E116,Cost_Components!$A$2:$A$29,0)),"")</f>
        <v>2050</v>
      </c>
      <c r="AC116" s="26">
        <f>IFERROR(INDEX(Cost_Components!$M$2:$M$29,MATCH(E116,Cost_Components!$A$2:$A$29,0)),"")</f>
        <v>30</v>
      </c>
      <c r="AD116" s="26">
        <f>IFERROR(INDEX(Cost_Components!$N$2:$N$29,MATCH(E116,Cost_Components!$A$2:$A$29,0)),"")</f>
        <v>95</v>
      </c>
      <c r="AE116" s="16" t="str">
        <f>IFERROR(INDEX(Cost_Components!$O$2:$O$29,MATCH(E116,Cost_Components!$A$2:$A$29,0)),"")</f>
        <v>Both</v>
      </c>
      <c r="AF116" s="11">
        <v>6660292.8774919501</v>
      </c>
      <c r="AG116" s="11">
        <v>6656625.8682492198</v>
      </c>
      <c r="AH116" s="23">
        <f t="shared" si="23"/>
        <v>1</v>
      </c>
      <c r="AI116" s="10">
        <v>306964650.16711998</v>
      </c>
      <c r="AJ116" s="29">
        <f t="shared" si="24"/>
        <v>0.18991779609811102</v>
      </c>
      <c r="AK116" s="29">
        <f t="shared" si="25"/>
        <v>0.31709696340449084</v>
      </c>
      <c r="AL116" s="29">
        <f t="shared" si="26"/>
        <v>0.12717916730637982</v>
      </c>
      <c r="AM116" s="29">
        <f t="shared" si="27"/>
        <v>9.4633244494309751E-2</v>
      </c>
    </row>
    <row r="117" spans="1:39">
      <c r="A117" t="s">
        <v>228</v>
      </c>
      <c r="B117" s="20">
        <v>2036</v>
      </c>
      <c r="C117" t="s">
        <v>228</v>
      </c>
      <c r="D117" t="s">
        <v>222</v>
      </c>
      <c r="E117" s="22" t="s">
        <v>312</v>
      </c>
      <c r="F117" s="22" t="s">
        <v>313</v>
      </c>
      <c r="G117" s="22" t="s">
        <v>240</v>
      </c>
      <c r="H117" s="22" t="s">
        <v>237</v>
      </c>
      <c r="I117" s="22" t="s">
        <v>309</v>
      </c>
      <c r="J117" s="17">
        <f>IFERROR(INDEX(Cost_Components!$K$2:$K$29,MATCH(E117,Cost_Components!$A$2:$A$29,0)),"")</f>
        <v>0.1</v>
      </c>
      <c r="K117" s="17">
        <f t="shared" si="14"/>
        <v>0.5361538461538462</v>
      </c>
      <c r="L117" s="17">
        <f>IFERROR(INDEX(Cost_Components!$S$2:$S$29,MATCH(E117,Cost_Components!$A$2:$A$29,0)),"")</f>
        <v>0.31</v>
      </c>
      <c r="M117" s="28">
        <f>IFERROR(INDEX(Cost_Components!$L$2:$L$29,MATCH(E117,Cost_Components!$A$2:$A$29,0)),"")</f>
        <v>1</v>
      </c>
      <c r="N117" s="29">
        <f>IFERROR(INDEX(Cost_Components!$P$2:$P$29,MATCH(E117,Cost_Components!$A$2:$A$29,0)),"")</f>
        <v>282.51283610000002</v>
      </c>
      <c r="O117" s="23">
        <f t="shared" si="15"/>
        <v>681020.95902598405</v>
      </c>
      <c r="P117" s="23">
        <f t="shared" si="16"/>
        <v>680590.587886533</v>
      </c>
      <c r="Q117" s="23">
        <f t="shared" si="17"/>
        <v>59605428.934105136</v>
      </c>
      <c r="R117" s="23">
        <f t="shared" si="18"/>
        <v>103154478.70526689</v>
      </c>
      <c r="S117" s="23">
        <f t="shared" si="19"/>
        <v>43549049.771161757</v>
      </c>
      <c r="T117" s="16">
        <f>IFERROR(INDEX(Cost_Components!$R$2:$R$29,MATCH(E117,Cost_Components!$A$2:$A$29,0)),"")</f>
        <v>1</v>
      </c>
      <c r="U117" s="26">
        <f>IFERROR(INDEX(Cost_Components!$Q$2:$Q$29,MATCH(E117,Cost_Components!$A$2:$A$29,0)),"")</f>
        <v>2023</v>
      </c>
      <c r="V117" s="30">
        <f>1/(1+Calculation_Assumptions!$B$5)^(B117-Calculation_Assumptions!$B$2)</f>
        <v>0.72242127659876232</v>
      </c>
      <c r="W117" s="23">
        <f t="shared" si="20"/>
        <v>43060230.062793039</v>
      </c>
      <c r="X117" s="23">
        <f t="shared" si="21"/>
        <v>74520990.193138748</v>
      </c>
      <c r="Y117" s="23">
        <f t="shared" si="22"/>
        <v>31460760.130345713</v>
      </c>
      <c r="Z117" s="17">
        <f>IFERROR(INDEX(Cost_Components!$T$2:$T$29,MATCH(E117,Cost_Components!$A$2:$A$29,0)),"")</f>
        <v>0.8</v>
      </c>
      <c r="AA117" s="26">
        <f>IFERROR(INDEX(Cost_Components!$U$2:$U$29,MATCH(E117,Cost_Components!$A$2:$A$29,0)),"")</f>
        <v>2025</v>
      </c>
      <c r="AB117" s="26">
        <f>IFERROR(INDEX(Cost_Components!$V$2:$V$29,MATCH(E117,Cost_Components!$A$2:$A$29,0)),"")</f>
        <v>2050</v>
      </c>
      <c r="AC117" s="26">
        <f>IFERROR(INDEX(Cost_Components!$M$2:$M$29,MATCH(E117,Cost_Components!$A$2:$A$29,0)),"")</f>
        <v>30</v>
      </c>
      <c r="AD117" s="26">
        <f>IFERROR(INDEX(Cost_Components!$N$2:$N$29,MATCH(E117,Cost_Components!$A$2:$A$29,0)),"")</f>
        <v>95</v>
      </c>
      <c r="AE117" s="16" t="str">
        <f>IFERROR(INDEX(Cost_Components!$O$2:$O$29,MATCH(E117,Cost_Components!$A$2:$A$29,0)),"")</f>
        <v>Both</v>
      </c>
      <c r="AF117" s="11">
        <v>6810209.5902598398</v>
      </c>
      <c r="AG117" s="11">
        <v>6805905.8788653295</v>
      </c>
      <c r="AH117" s="23">
        <f t="shared" si="23"/>
        <v>1</v>
      </c>
      <c r="AI117" s="10">
        <v>308542769.75662202</v>
      </c>
      <c r="AJ117" s="29">
        <f t="shared" si="24"/>
        <v>0.19318368400310204</v>
      </c>
      <c r="AK117" s="29">
        <f t="shared" si="25"/>
        <v>0.33432797270418929</v>
      </c>
      <c r="AL117" s="29">
        <f t="shared" si="26"/>
        <v>0.14114428870108728</v>
      </c>
      <c r="AM117" s="29">
        <f t="shared" si="27"/>
        <v>0.10196563722806373</v>
      </c>
    </row>
    <row r="118" spans="1:39">
      <c r="A118" t="s">
        <v>228</v>
      </c>
      <c r="B118" s="20">
        <v>2037</v>
      </c>
      <c r="C118" t="s">
        <v>228</v>
      </c>
      <c r="D118" t="s">
        <v>222</v>
      </c>
      <c r="E118" s="22" t="s">
        <v>312</v>
      </c>
      <c r="F118" s="22" t="s">
        <v>313</v>
      </c>
      <c r="G118" s="22" t="s">
        <v>240</v>
      </c>
      <c r="H118" s="22" t="s">
        <v>237</v>
      </c>
      <c r="I118" s="22" t="s">
        <v>309</v>
      </c>
      <c r="J118" s="17">
        <f>IFERROR(INDEX(Cost_Components!$K$2:$K$29,MATCH(E118,Cost_Components!$A$2:$A$29,0)),"")</f>
        <v>0.1</v>
      </c>
      <c r="K118" s="17">
        <f t="shared" si="14"/>
        <v>0.55500000000000005</v>
      </c>
      <c r="L118" s="17">
        <f>IFERROR(INDEX(Cost_Components!$S$2:$S$29,MATCH(E118,Cost_Components!$A$2:$A$29,0)),"")</f>
        <v>0.31</v>
      </c>
      <c r="M118" s="28">
        <f>IFERROR(INDEX(Cost_Components!$L$2:$L$29,MATCH(E118,Cost_Components!$A$2:$A$29,0)),"")</f>
        <v>1</v>
      </c>
      <c r="N118" s="29">
        <f>IFERROR(INDEX(Cost_Components!$P$2:$P$29,MATCH(E118,Cost_Components!$A$2:$A$29,0)),"")</f>
        <v>282.51283610000002</v>
      </c>
      <c r="O118" s="23">
        <f t="shared" si="15"/>
        <v>696038.29291744402</v>
      </c>
      <c r="P118" s="23">
        <f t="shared" si="16"/>
        <v>695539.570671767</v>
      </c>
      <c r="Q118" s="23">
        <f t="shared" si="17"/>
        <v>60914645.586379759</v>
      </c>
      <c r="R118" s="23">
        <f t="shared" si="18"/>
        <v>109135062.45230186</v>
      </c>
      <c r="S118" s="23">
        <f t="shared" si="19"/>
        <v>48220416.865922101</v>
      </c>
      <c r="T118" s="16">
        <f>IFERROR(INDEX(Cost_Components!$R$2:$R$29,MATCH(E118,Cost_Components!$A$2:$A$29,0)),"")</f>
        <v>1</v>
      </c>
      <c r="U118" s="26">
        <f>IFERROR(INDEX(Cost_Components!$Q$2:$Q$29,MATCH(E118,Cost_Components!$A$2:$A$29,0)),"")</f>
        <v>2023</v>
      </c>
      <c r="V118" s="30">
        <f>1/(1+Calculation_Assumptions!$B$5)^(B118-Calculation_Assumptions!$B$2)</f>
        <v>0.70137988019297326</v>
      </c>
      <c r="W118" s="23">
        <f t="shared" si="20"/>
        <v>42724306.823372461</v>
      </c>
      <c r="X118" s="23">
        <f t="shared" si="21"/>
        <v>76545137.027648136</v>
      </c>
      <c r="Y118" s="23">
        <f t="shared" si="22"/>
        <v>33820830.204275668</v>
      </c>
      <c r="Z118" s="17">
        <f>IFERROR(INDEX(Cost_Components!$T$2:$T$29,MATCH(E118,Cost_Components!$A$2:$A$29,0)),"")</f>
        <v>0.8</v>
      </c>
      <c r="AA118" s="26">
        <f>IFERROR(INDEX(Cost_Components!$U$2:$U$29,MATCH(E118,Cost_Components!$A$2:$A$29,0)),"")</f>
        <v>2025</v>
      </c>
      <c r="AB118" s="26">
        <f>IFERROR(INDEX(Cost_Components!$V$2:$V$29,MATCH(E118,Cost_Components!$A$2:$A$29,0)),"")</f>
        <v>2050</v>
      </c>
      <c r="AC118" s="26">
        <f>IFERROR(INDEX(Cost_Components!$M$2:$M$29,MATCH(E118,Cost_Components!$A$2:$A$29,0)),"")</f>
        <v>30</v>
      </c>
      <c r="AD118" s="26">
        <f>IFERROR(INDEX(Cost_Components!$N$2:$N$29,MATCH(E118,Cost_Components!$A$2:$A$29,0)),"")</f>
        <v>95</v>
      </c>
      <c r="AE118" s="16" t="str">
        <f>IFERROR(INDEX(Cost_Components!$O$2:$O$29,MATCH(E118,Cost_Components!$A$2:$A$29,0)),"")</f>
        <v>Both</v>
      </c>
      <c r="AF118" s="11">
        <v>6960382.92917444</v>
      </c>
      <c r="AG118" s="11">
        <v>6955395.70671767</v>
      </c>
      <c r="AH118" s="23">
        <f t="shared" si="23"/>
        <v>1</v>
      </c>
      <c r="AI118" s="10">
        <v>310068287.63643003</v>
      </c>
      <c r="AJ118" s="29">
        <f t="shared" si="24"/>
        <v>0.1964555809648135</v>
      </c>
      <c r="AK118" s="29">
        <f t="shared" si="25"/>
        <v>0.35197105542204937</v>
      </c>
      <c r="AL118" s="29">
        <f t="shared" si="26"/>
        <v>0.15551547445723587</v>
      </c>
      <c r="AM118" s="29">
        <f t="shared" si="27"/>
        <v>0.10907542484296949</v>
      </c>
    </row>
    <row r="119" spans="1:39">
      <c r="A119" t="s">
        <v>228</v>
      </c>
      <c r="B119" s="20">
        <v>2038</v>
      </c>
      <c r="C119" t="s">
        <v>228</v>
      </c>
      <c r="D119" t="s">
        <v>222</v>
      </c>
      <c r="E119" s="22" t="s">
        <v>312</v>
      </c>
      <c r="F119" s="22" t="s">
        <v>313</v>
      </c>
      <c r="G119" s="22" t="s">
        <v>240</v>
      </c>
      <c r="H119" s="22" t="s">
        <v>237</v>
      </c>
      <c r="I119" s="22" t="s">
        <v>309</v>
      </c>
      <c r="J119" s="17">
        <f>IFERROR(INDEX(Cost_Components!$K$2:$K$29,MATCH(E119,Cost_Components!$A$2:$A$29,0)),"")</f>
        <v>0.1</v>
      </c>
      <c r="K119" s="17">
        <f t="shared" si="14"/>
        <v>0.57384615384615389</v>
      </c>
      <c r="L119" s="17">
        <f>IFERROR(INDEX(Cost_Components!$S$2:$S$29,MATCH(E119,Cost_Components!$A$2:$A$29,0)),"")</f>
        <v>0.31</v>
      </c>
      <c r="M119" s="28">
        <f>IFERROR(INDEX(Cost_Components!$L$2:$L$29,MATCH(E119,Cost_Components!$A$2:$A$29,0)),"")</f>
        <v>1</v>
      </c>
      <c r="N119" s="29">
        <f>IFERROR(INDEX(Cost_Components!$P$2:$P$29,MATCH(E119,Cost_Components!$A$2:$A$29,0)),"")</f>
        <v>282.51283610000002</v>
      </c>
      <c r="O119" s="23">
        <f t="shared" si="15"/>
        <v>711319.65034201799</v>
      </c>
      <c r="P119" s="23">
        <f t="shared" si="16"/>
        <v>710747.98285674397</v>
      </c>
      <c r="Q119" s="23">
        <f t="shared" si="17"/>
        <v>62246582.800656006</v>
      </c>
      <c r="R119" s="23">
        <f t="shared" si="18"/>
        <v>115318362.39743905</v>
      </c>
      <c r="S119" s="23">
        <f t="shared" si="19"/>
        <v>53071779.596783042</v>
      </c>
      <c r="T119" s="16">
        <f>IFERROR(INDEX(Cost_Components!$R$2:$R$29,MATCH(E119,Cost_Components!$A$2:$A$29,0)),"")</f>
        <v>1</v>
      </c>
      <c r="U119" s="26">
        <f>IFERROR(INDEX(Cost_Components!$Q$2:$Q$29,MATCH(E119,Cost_Components!$A$2:$A$29,0)),"")</f>
        <v>2023</v>
      </c>
      <c r="V119" s="30">
        <f>1/(1+Calculation_Assumptions!$B$5)^(B119-Calculation_Assumptions!$B$2)</f>
        <v>0.68095133999317792</v>
      </c>
      <c r="W119" s="23">
        <f t="shared" si="20"/>
        <v>42386893.968103006</v>
      </c>
      <c r="X119" s="23">
        <f t="shared" si="21"/>
        <v>78526193.400355026</v>
      </c>
      <c r="Y119" s="23">
        <f t="shared" si="22"/>
        <v>36139299.432252012</v>
      </c>
      <c r="Z119" s="17">
        <f>IFERROR(INDEX(Cost_Components!$T$2:$T$29,MATCH(E119,Cost_Components!$A$2:$A$29,0)),"")</f>
        <v>0.8</v>
      </c>
      <c r="AA119" s="26">
        <f>IFERROR(INDEX(Cost_Components!$U$2:$U$29,MATCH(E119,Cost_Components!$A$2:$A$29,0)),"")</f>
        <v>2025</v>
      </c>
      <c r="AB119" s="26">
        <f>IFERROR(INDEX(Cost_Components!$V$2:$V$29,MATCH(E119,Cost_Components!$A$2:$A$29,0)),"")</f>
        <v>2050</v>
      </c>
      <c r="AC119" s="26">
        <f>IFERROR(INDEX(Cost_Components!$M$2:$M$29,MATCH(E119,Cost_Components!$A$2:$A$29,0)),"")</f>
        <v>30</v>
      </c>
      <c r="AD119" s="26">
        <f>IFERROR(INDEX(Cost_Components!$N$2:$N$29,MATCH(E119,Cost_Components!$A$2:$A$29,0)),"")</f>
        <v>95</v>
      </c>
      <c r="AE119" s="16" t="str">
        <f>IFERROR(INDEX(Cost_Components!$O$2:$O$29,MATCH(E119,Cost_Components!$A$2:$A$29,0)),"")</f>
        <v>Both</v>
      </c>
      <c r="AF119" s="11">
        <v>7113196.5034201797</v>
      </c>
      <c r="AG119" s="11">
        <v>7107479.8285674397</v>
      </c>
      <c r="AH119" s="23">
        <f t="shared" si="23"/>
        <v>1</v>
      </c>
      <c r="AI119" s="10">
        <v>311532999.13163</v>
      </c>
      <c r="AJ119" s="29">
        <f t="shared" si="24"/>
        <v>0.1998073493792398</v>
      </c>
      <c r="AK119" s="29">
        <f t="shared" si="25"/>
        <v>0.37016419679096124</v>
      </c>
      <c r="AL119" s="29">
        <f t="shared" si="26"/>
        <v>0.17035684741172144</v>
      </c>
      <c r="AM119" s="29">
        <f t="shared" si="27"/>
        <v>0.11600472352202507</v>
      </c>
    </row>
    <row r="120" spans="1:39">
      <c r="A120" t="s">
        <v>228</v>
      </c>
      <c r="B120" s="20">
        <v>2039</v>
      </c>
      <c r="C120" t="s">
        <v>228</v>
      </c>
      <c r="D120" t="s">
        <v>222</v>
      </c>
      <c r="E120" s="22" t="s">
        <v>312</v>
      </c>
      <c r="F120" s="22" t="s">
        <v>313</v>
      </c>
      <c r="G120" s="22" t="s">
        <v>240</v>
      </c>
      <c r="H120" s="22" t="s">
        <v>237</v>
      </c>
      <c r="I120" s="22" t="s">
        <v>309</v>
      </c>
      <c r="J120" s="17">
        <f>IFERROR(INDEX(Cost_Components!$K$2:$K$29,MATCH(E120,Cost_Components!$A$2:$A$29,0)),"")</f>
        <v>0.1</v>
      </c>
      <c r="K120" s="17">
        <f t="shared" si="14"/>
        <v>0.59269230769230763</v>
      </c>
      <c r="L120" s="17">
        <f>IFERROR(INDEX(Cost_Components!$S$2:$S$29,MATCH(E120,Cost_Components!$A$2:$A$29,0)),"")</f>
        <v>0.31</v>
      </c>
      <c r="M120" s="28">
        <f>IFERROR(INDEX(Cost_Components!$L$2:$L$29,MATCH(E120,Cost_Components!$A$2:$A$29,0)),"")</f>
        <v>1</v>
      </c>
      <c r="N120" s="29">
        <f>IFERROR(INDEX(Cost_Components!$P$2:$P$29,MATCH(E120,Cost_Components!$A$2:$A$29,0)),"")</f>
        <v>282.51283610000002</v>
      </c>
      <c r="O120" s="23">
        <f t="shared" si="15"/>
        <v>726496.43259951402</v>
      </c>
      <c r="P120" s="23">
        <f t="shared" si="16"/>
        <v>725847.29573597899</v>
      </c>
      <c r="Q120" s="23">
        <f t="shared" si="17"/>
        <v>63568965.209104933</v>
      </c>
      <c r="R120" s="23">
        <f t="shared" si="18"/>
        <v>121646876.40635802</v>
      </c>
      <c r="S120" s="23">
        <f t="shared" si="19"/>
        <v>58077911.197253086</v>
      </c>
      <c r="T120" s="16">
        <f>IFERROR(INDEX(Cost_Components!$R$2:$R$29,MATCH(E120,Cost_Components!$A$2:$A$29,0)),"")</f>
        <v>1</v>
      </c>
      <c r="U120" s="26">
        <f>IFERROR(INDEX(Cost_Components!$Q$2:$Q$29,MATCH(E120,Cost_Components!$A$2:$A$29,0)),"")</f>
        <v>2023</v>
      </c>
      <c r="V120" s="30">
        <f>1/(1+Calculation_Assumptions!$B$5)^(B120-Calculation_Assumptions!$B$2)</f>
        <v>0.66111780581861923</v>
      </c>
      <c r="W120" s="23">
        <f t="shared" si="20"/>
        <v>42026574.797203593</v>
      </c>
      <c r="X120" s="23">
        <f t="shared" si="21"/>
        <v>80422916.014460176</v>
      </c>
      <c r="Y120" s="23">
        <f t="shared" si="22"/>
        <v>38396341.217256576</v>
      </c>
      <c r="Z120" s="17">
        <f>IFERROR(INDEX(Cost_Components!$T$2:$T$29,MATCH(E120,Cost_Components!$A$2:$A$29,0)),"")</f>
        <v>0.8</v>
      </c>
      <c r="AA120" s="26">
        <f>IFERROR(INDEX(Cost_Components!$U$2:$U$29,MATCH(E120,Cost_Components!$A$2:$A$29,0)),"")</f>
        <v>2025</v>
      </c>
      <c r="AB120" s="26">
        <f>IFERROR(INDEX(Cost_Components!$V$2:$V$29,MATCH(E120,Cost_Components!$A$2:$A$29,0)),"")</f>
        <v>2050</v>
      </c>
      <c r="AC120" s="26">
        <f>IFERROR(INDEX(Cost_Components!$M$2:$M$29,MATCH(E120,Cost_Components!$A$2:$A$29,0)),"")</f>
        <v>30</v>
      </c>
      <c r="AD120" s="26">
        <f>IFERROR(INDEX(Cost_Components!$N$2:$N$29,MATCH(E120,Cost_Components!$A$2:$A$29,0)),"")</f>
        <v>95</v>
      </c>
      <c r="AE120" s="16" t="str">
        <f>IFERROR(INDEX(Cost_Components!$O$2:$O$29,MATCH(E120,Cost_Components!$A$2:$A$29,0)),"")</f>
        <v>Both</v>
      </c>
      <c r="AF120" s="11">
        <v>7264964.3259951398</v>
      </c>
      <c r="AG120" s="11">
        <v>7258472.9573597899</v>
      </c>
      <c r="AH120" s="23">
        <f t="shared" si="23"/>
        <v>1</v>
      </c>
      <c r="AI120" s="10">
        <v>312936391.85847902</v>
      </c>
      <c r="AJ120" s="29">
        <f t="shared" si="24"/>
        <v>0.20313701717968641</v>
      </c>
      <c r="AK120" s="29">
        <f t="shared" si="25"/>
        <v>0.38872716491654019</v>
      </c>
      <c r="AL120" s="29">
        <f t="shared" si="26"/>
        <v>0.18559014773685378</v>
      </c>
      <c r="AM120" s="29">
        <f t="shared" si="27"/>
        <v>0.12269695125334214</v>
      </c>
    </row>
    <row r="121" spans="1:39">
      <c r="A121" t="s">
        <v>228</v>
      </c>
      <c r="B121" s="20">
        <v>2040</v>
      </c>
      <c r="C121" t="s">
        <v>228</v>
      </c>
      <c r="D121" t="s">
        <v>222</v>
      </c>
      <c r="E121" s="22" t="s">
        <v>312</v>
      </c>
      <c r="F121" s="22" t="s">
        <v>313</v>
      </c>
      <c r="G121" s="22" t="s">
        <v>240</v>
      </c>
      <c r="H121" s="22" t="s">
        <v>237</v>
      </c>
      <c r="I121" s="22" t="s">
        <v>309</v>
      </c>
      <c r="J121" s="17">
        <f>IFERROR(INDEX(Cost_Components!$K$2:$K$29,MATCH(E121,Cost_Components!$A$2:$A$29,0)),"")</f>
        <v>0.1</v>
      </c>
      <c r="K121" s="17">
        <f t="shared" si="14"/>
        <v>0.61153846153846159</v>
      </c>
      <c r="L121" s="17">
        <f>IFERROR(INDEX(Cost_Components!$S$2:$S$29,MATCH(E121,Cost_Components!$A$2:$A$29,0)),"")</f>
        <v>0.31</v>
      </c>
      <c r="M121" s="28">
        <f>IFERROR(INDEX(Cost_Components!$L$2:$L$29,MATCH(E121,Cost_Components!$A$2:$A$29,0)),"")</f>
        <v>1</v>
      </c>
      <c r="N121" s="29">
        <f>IFERROR(INDEX(Cost_Components!$P$2:$P$29,MATCH(E121,Cost_Components!$A$2:$A$29,0)),"")</f>
        <v>282.51283610000002</v>
      </c>
      <c r="O121" s="23">
        <f t="shared" si="15"/>
        <v>741499.64346708602</v>
      </c>
      <c r="P121" s="23">
        <f t="shared" si="16"/>
        <v>740768.6472076741</v>
      </c>
      <c r="Q121" s="23">
        <f t="shared" si="17"/>
        <v>64875761.939146116</v>
      </c>
      <c r="R121" s="23">
        <f t="shared" si="18"/>
        <v>128107013.81400394</v>
      </c>
      <c r="S121" s="23">
        <f t="shared" si="19"/>
        <v>63231251.874857828</v>
      </c>
      <c r="T121" s="16">
        <f>IFERROR(INDEX(Cost_Components!$R$2:$R$29,MATCH(E121,Cost_Components!$A$2:$A$29,0)),"")</f>
        <v>1</v>
      </c>
      <c r="U121" s="26">
        <f>IFERROR(INDEX(Cost_Components!$Q$2:$Q$29,MATCH(E121,Cost_Components!$A$2:$A$29,0)),"")</f>
        <v>2023</v>
      </c>
      <c r="V121" s="30">
        <f>1/(1+Calculation_Assumptions!$B$5)^(B121-Calculation_Assumptions!$B$2)</f>
        <v>0.64186194739671765</v>
      </c>
      <c r="W121" s="23">
        <f t="shared" si="20"/>
        <v>41641282.897106178</v>
      </c>
      <c r="X121" s="23">
        <f t="shared" si="21"/>
        <v>82227017.361834779</v>
      </c>
      <c r="Y121" s="23">
        <f t="shared" si="22"/>
        <v>40585734.464728601</v>
      </c>
      <c r="Z121" s="17">
        <f>IFERROR(INDEX(Cost_Components!$T$2:$T$29,MATCH(E121,Cost_Components!$A$2:$A$29,0)),"")</f>
        <v>0.8</v>
      </c>
      <c r="AA121" s="26">
        <f>IFERROR(INDEX(Cost_Components!$U$2:$U$29,MATCH(E121,Cost_Components!$A$2:$A$29,0)),"")</f>
        <v>2025</v>
      </c>
      <c r="AB121" s="26">
        <f>IFERROR(INDEX(Cost_Components!$V$2:$V$29,MATCH(E121,Cost_Components!$A$2:$A$29,0)),"")</f>
        <v>2050</v>
      </c>
      <c r="AC121" s="26">
        <f>IFERROR(INDEX(Cost_Components!$M$2:$M$29,MATCH(E121,Cost_Components!$A$2:$A$29,0)),"")</f>
        <v>30</v>
      </c>
      <c r="AD121" s="26">
        <f>IFERROR(INDEX(Cost_Components!$N$2:$N$29,MATCH(E121,Cost_Components!$A$2:$A$29,0)),"")</f>
        <v>95</v>
      </c>
      <c r="AE121" s="16" t="str">
        <f>IFERROR(INDEX(Cost_Components!$O$2:$O$29,MATCH(E121,Cost_Components!$A$2:$A$29,0)),"")</f>
        <v>Both</v>
      </c>
      <c r="AF121" s="11">
        <v>7414996.4346708599</v>
      </c>
      <c r="AG121" s="11">
        <v>7407686.4720767401</v>
      </c>
      <c r="AH121" s="23">
        <f t="shared" si="23"/>
        <v>1</v>
      </c>
      <c r="AI121" s="10">
        <v>314265537.41082901</v>
      </c>
      <c r="AJ121" s="29">
        <f t="shared" si="24"/>
        <v>0.20643613192093718</v>
      </c>
      <c r="AK121" s="29">
        <f t="shared" si="25"/>
        <v>0.40763939587347708</v>
      </c>
      <c r="AL121" s="29">
        <f t="shared" si="26"/>
        <v>0.2012032639525399</v>
      </c>
      <c r="AM121" s="29">
        <f t="shared" si="27"/>
        <v>0.12914471882315307</v>
      </c>
    </row>
    <row r="122" spans="1:39">
      <c r="A122" t="s">
        <v>228</v>
      </c>
      <c r="B122" s="20">
        <v>2041</v>
      </c>
      <c r="C122" t="s">
        <v>228</v>
      </c>
      <c r="D122" t="s">
        <v>222</v>
      </c>
      <c r="E122" s="22" t="s">
        <v>312</v>
      </c>
      <c r="F122" s="22" t="s">
        <v>313</v>
      </c>
      <c r="G122" s="22" t="s">
        <v>240</v>
      </c>
      <c r="H122" s="22" t="s">
        <v>237</v>
      </c>
      <c r="I122" s="22" t="s">
        <v>309</v>
      </c>
      <c r="J122" s="17">
        <f>IFERROR(INDEX(Cost_Components!$K$2:$K$29,MATCH(E122,Cost_Components!$A$2:$A$29,0)),"")</f>
        <v>0.1</v>
      </c>
      <c r="K122" s="17">
        <f t="shared" si="14"/>
        <v>0.63038461538461543</v>
      </c>
      <c r="L122" s="17">
        <f>IFERROR(INDEX(Cost_Components!$S$2:$S$29,MATCH(E122,Cost_Components!$A$2:$A$29,0)),"")</f>
        <v>0.31</v>
      </c>
      <c r="M122" s="28">
        <f>IFERROR(INDEX(Cost_Components!$L$2:$L$29,MATCH(E122,Cost_Components!$A$2:$A$29,0)),"")</f>
        <v>1</v>
      </c>
      <c r="N122" s="29">
        <f>IFERROR(INDEX(Cost_Components!$P$2:$P$29,MATCH(E122,Cost_Components!$A$2:$A$29,0)),"")</f>
        <v>282.51283610000002</v>
      </c>
      <c r="O122" s="23">
        <f t="shared" si="15"/>
        <v>756439.55969616107</v>
      </c>
      <c r="P122" s="23">
        <f t="shared" si="16"/>
        <v>755622.40472777304</v>
      </c>
      <c r="Q122" s="23">
        <f t="shared" si="17"/>
        <v>66176638.859907016</v>
      </c>
      <c r="R122" s="23">
        <f t="shared" si="18"/>
        <v>134715641.5712955</v>
      </c>
      <c r="S122" s="23">
        <f t="shared" si="19"/>
        <v>68539002.711388484</v>
      </c>
      <c r="T122" s="16">
        <f>IFERROR(INDEX(Cost_Components!$R$2:$R$29,MATCH(E122,Cost_Components!$A$2:$A$29,0)),"")</f>
        <v>1</v>
      </c>
      <c r="U122" s="26">
        <f>IFERROR(INDEX(Cost_Components!$Q$2:$Q$29,MATCH(E122,Cost_Components!$A$2:$A$29,0)),"")</f>
        <v>2023</v>
      </c>
      <c r="V122" s="30">
        <f>1/(1+Calculation_Assumptions!$B$5)^(B122-Calculation_Assumptions!$B$2)</f>
        <v>0.62316693922011435</v>
      </c>
      <c r="W122" s="23">
        <f t="shared" si="20"/>
        <v>41239093.486203134</v>
      </c>
      <c r="X122" s="23">
        <f t="shared" si="21"/>
        <v>83950334.023058206</v>
      </c>
      <c r="Y122" s="23">
        <f t="shared" si="22"/>
        <v>42711240.536855079</v>
      </c>
      <c r="Z122" s="17">
        <f>IFERROR(INDEX(Cost_Components!$T$2:$T$29,MATCH(E122,Cost_Components!$A$2:$A$29,0)),"")</f>
        <v>0.8</v>
      </c>
      <c r="AA122" s="26">
        <f>IFERROR(INDEX(Cost_Components!$U$2:$U$29,MATCH(E122,Cost_Components!$A$2:$A$29,0)),"")</f>
        <v>2025</v>
      </c>
      <c r="AB122" s="26">
        <f>IFERROR(INDEX(Cost_Components!$V$2:$V$29,MATCH(E122,Cost_Components!$A$2:$A$29,0)),"")</f>
        <v>2050</v>
      </c>
      <c r="AC122" s="26">
        <f>IFERROR(INDEX(Cost_Components!$M$2:$M$29,MATCH(E122,Cost_Components!$A$2:$A$29,0)),"")</f>
        <v>30</v>
      </c>
      <c r="AD122" s="26">
        <f>IFERROR(INDEX(Cost_Components!$N$2:$N$29,MATCH(E122,Cost_Components!$A$2:$A$29,0)),"")</f>
        <v>95</v>
      </c>
      <c r="AE122" s="16" t="str">
        <f>IFERROR(INDEX(Cost_Components!$O$2:$O$29,MATCH(E122,Cost_Components!$A$2:$A$29,0)),"")</f>
        <v>Both</v>
      </c>
      <c r="AF122" s="11">
        <v>7564395.59696161</v>
      </c>
      <c r="AG122" s="11">
        <v>7556224.04727773</v>
      </c>
      <c r="AH122" s="23">
        <f t="shared" si="23"/>
        <v>1</v>
      </c>
      <c r="AI122" s="10">
        <v>315525215.31254798</v>
      </c>
      <c r="AJ122" s="29">
        <f t="shared" si="24"/>
        <v>0.20973486633819363</v>
      </c>
      <c r="AK122" s="29">
        <f t="shared" si="25"/>
        <v>0.42695681686755527</v>
      </c>
      <c r="AL122" s="29">
        <f t="shared" si="26"/>
        <v>0.21722195052936166</v>
      </c>
      <c r="AM122" s="29">
        <f t="shared" si="27"/>
        <v>0.13536553804280541</v>
      </c>
    </row>
    <row r="123" spans="1:39">
      <c r="A123" t="s">
        <v>228</v>
      </c>
      <c r="B123" s="20">
        <v>2042</v>
      </c>
      <c r="C123" t="s">
        <v>228</v>
      </c>
      <c r="D123" t="s">
        <v>222</v>
      </c>
      <c r="E123" s="22" t="s">
        <v>312</v>
      </c>
      <c r="F123" s="22" t="s">
        <v>313</v>
      </c>
      <c r="G123" s="22" t="s">
        <v>240</v>
      </c>
      <c r="H123" s="22" t="s">
        <v>237</v>
      </c>
      <c r="I123" s="22" t="s">
        <v>309</v>
      </c>
      <c r="J123" s="17">
        <f>IFERROR(INDEX(Cost_Components!$K$2:$K$29,MATCH(E123,Cost_Components!$A$2:$A$29,0)),"")</f>
        <v>0.1</v>
      </c>
      <c r="K123" s="17">
        <f t="shared" si="14"/>
        <v>0.64923076923076928</v>
      </c>
      <c r="L123" s="17">
        <f>IFERROR(INDEX(Cost_Components!$S$2:$S$29,MATCH(E123,Cost_Components!$A$2:$A$29,0)),"")</f>
        <v>0.31</v>
      </c>
      <c r="M123" s="28">
        <f>IFERROR(INDEX(Cost_Components!$L$2:$L$29,MATCH(E123,Cost_Components!$A$2:$A$29,0)),"")</f>
        <v>1</v>
      </c>
      <c r="N123" s="29">
        <f>IFERROR(INDEX(Cost_Components!$P$2:$P$29,MATCH(E123,Cost_Components!$A$2:$A$29,0)),"")</f>
        <v>282.51283610000002</v>
      </c>
      <c r="O123" s="23">
        <f t="shared" si="15"/>
        <v>771280.80829737103</v>
      </c>
      <c r="P123" s="23">
        <f t="shared" si="16"/>
        <v>770373.32663089212</v>
      </c>
      <c r="Q123" s="23">
        <f t="shared" si="17"/>
        <v>67468509.54230836</v>
      </c>
      <c r="R123" s="23">
        <f t="shared" si="18"/>
        <v>141465260.70989427</v>
      </c>
      <c r="S123" s="23">
        <f t="shared" si="19"/>
        <v>73996751.167585909</v>
      </c>
      <c r="T123" s="16">
        <f>IFERROR(INDEX(Cost_Components!$R$2:$R$29,MATCH(E123,Cost_Components!$A$2:$A$29,0)),"")</f>
        <v>1</v>
      </c>
      <c r="U123" s="26">
        <f>IFERROR(INDEX(Cost_Components!$Q$2:$Q$29,MATCH(E123,Cost_Components!$A$2:$A$29,0)),"")</f>
        <v>2023</v>
      </c>
      <c r="V123" s="30">
        <f>1/(1+Calculation_Assumptions!$B$5)^(B123-Calculation_Assumptions!$B$2)</f>
        <v>0.60501644584477121</v>
      </c>
      <c r="W123" s="23">
        <f t="shared" si="20"/>
        <v>40819557.849731438</v>
      </c>
      <c r="X123" s="23">
        <f t="shared" si="21"/>
        <v>85588809.24520418</v>
      </c>
      <c r="Y123" s="23">
        <f t="shared" si="22"/>
        <v>44769251.39547275</v>
      </c>
      <c r="Z123" s="17">
        <f>IFERROR(INDEX(Cost_Components!$T$2:$T$29,MATCH(E123,Cost_Components!$A$2:$A$29,0)),"")</f>
        <v>0.8</v>
      </c>
      <c r="AA123" s="26">
        <f>IFERROR(INDEX(Cost_Components!$U$2:$U$29,MATCH(E123,Cost_Components!$A$2:$A$29,0)),"")</f>
        <v>2025</v>
      </c>
      <c r="AB123" s="26">
        <f>IFERROR(INDEX(Cost_Components!$V$2:$V$29,MATCH(E123,Cost_Components!$A$2:$A$29,0)),"")</f>
        <v>2050</v>
      </c>
      <c r="AC123" s="26">
        <f>IFERROR(INDEX(Cost_Components!$M$2:$M$29,MATCH(E123,Cost_Components!$A$2:$A$29,0)),"")</f>
        <v>30</v>
      </c>
      <c r="AD123" s="26">
        <f>IFERROR(INDEX(Cost_Components!$N$2:$N$29,MATCH(E123,Cost_Components!$A$2:$A$29,0)),"")</f>
        <v>95</v>
      </c>
      <c r="AE123" s="16" t="str">
        <f>IFERROR(INDEX(Cost_Components!$O$2:$O$29,MATCH(E123,Cost_Components!$A$2:$A$29,0)),"")</f>
        <v>Both</v>
      </c>
      <c r="AF123" s="11">
        <v>7712808.0829737103</v>
      </c>
      <c r="AG123" s="11">
        <v>7703733.2663089205</v>
      </c>
      <c r="AH123" s="23">
        <f t="shared" si="23"/>
        <v>1</v>
      </c>
      <c r="AI123" s="10">
        <v>316707694.211882</v>
      </c>
      <c r="AJ123" s="29">
        <f t="shared" si="24"/>
        <v>0.21303085076667244</v>
      </c>
      <c r="AK123" s="29">
        <f t="shared" si="25"/>
        <v>0.44667453079069175</v>
      </c>
      <c r="AL123" s="29">
        <f t="shared" si="26"/>
        <v>0.23364368002401931</v>
      </c>
      <c r="AM123" s="29">
        <f t="shared" si="27"/>
        <v>0.14135826888222514</v>
      </c>
    </row>
    <row r="124" spans="1:39">
      <c r="A124" t="s">
        <v>228</v>
      </c>
      <c r="B124" s="20">
        <v>2043</v>
      </c>
      <c r="C124" t="s">
        <v>228</v>
      </c>
      <c r="D124" t="s">
        <v>222</v>
      </c>
      <c r="E124" s="22" t="s">
        <v>312</v>
      </c>
      <c r="F124" s="22" t="s">
        <v>313</v>
      </c>
      <c r="G124" s="22" t="s">
        <v>240</v>
      </c>
      <c r="H124" s="22" t="s">
        <v>237</v>
      </c>
      <c r="I124" s="22" t="s">
        <v>309</v>
      </c>
      <c r="J124" s="17">
        <f>IFERROR(INDEX(Cost_Components!$K$2:$K$29,MATCH(E124,Cost_Components!$A$2:$A$29,0)),"")</f>
        <v>0.1</v>
      </c>
      <c r="K124" s="17">
        <f t="shared" si="14"/>
        <v>0.66807692307692301</v>
      </c>
      <c r="L124" s="17">
        <f>IFERROR(INDEX(Cost_Components!$S$2:$S$29,MATCH(E124,Cost_Components!$A$2:$A$29,0)),"")</f>
        <v>0.31</v>
      </c>
      <c r="M124" s="28">
        <f>IFERROR(INDEX(Cost_Components!$L$2:$L$29,MATCH(E124,Cost_Components!$A$2:$A$29,0)),"")</f>
        <v>1</v>
      </c>
      <c r="N124" s="29">
        <f>IFERROR(INDEX(Cost_Components!$P$2:$P$29,MATCH(E124,Cost_Components!$A$2:$A$29,0)),"")</f>
        <v>282.51283610000002</v>
      </c>
      <c r="O124" s="23">
        <f t="shared" si="15"/>
        <v>786194.25318311004</v>
      </c>
      <c r="P124" s="23">
        <f t="shared" si="16"/>
        <v>785192.34531465499</v>
      </c>
      <c r="Q124" s="23">
        <f t="shared" si="17"/>
        <v>68766344.071244657</v>
      </c>
      <c r="R124" s="23">
        <f t="shared" si="18"/>
        <v>148386544.13461289</v>
      </c>
      <c r="S124" s="23">
        <f t="shared" si="19"/>
        <v>79620200.063368231</v>
      </c>
      <c r="T124" s="16">
        <f>IFERROR(INDEX(Cost_Components!$R$2:$R$29,MATCH(E124,Cost_Components!$A$2:$A$29,0)),"")</f>
        <v>1</v>
      </c>
      <c r="U124" s="26">
        <f>IFERROR(INDEX(Cost_Components!$Q$2:$Q$29,MATCH(E124,Cost_Components!$A$2:$A$29,0)),"")</f>
        <v>2023</v>
      </c>
      <c r="V124" s="30">
        <f>1/(1+Calculation_Assumptions!$B$5)^(B124-Calculation_Assumptions!$B$2)</f>
        <v>0.5873946076162827</v>
      </c>
      <c r="W124" s="23">
        <f t="shared" si="20"/>
        <v>40392979.692935042</v>
      </c>
      <c r="X124" s="23">
        <f t="shared" si="21"/>
        <v>87161455.867487147</v>
      </c>
      <c r="Y124" s="23">
        <f t="shared" si="22"/>
        <v>46768476.174552113</v>
      </c>
      <c r="Z124" s="17">
        <f>IFERROR(INDEX(Cost_Components!$T$2:$T$29,MATCH(E124,Cost_Components!$A$2:$A$29,0)),"")</f>
        <v>0.8</v>
      </c>
      <c r="AA124" s="26">
        <f>IFERROR(INDEX(Cost_Components!$U$2:$U$29,MATCH(E124,Cost_Components!$A$2:$A$29,0)),"")</f>
        <v>2025</v>
      </c>
      <c r="AB124" s="26">
        <f>IFERROR(INDEX(Cost_Components!$V$2:$V$29,MATCH(E124,Cost_Components!$A$2:$A$29,0)),"")</f>
        <v>2050</v>
      </c>
      <c r="AC124" s="26">
        <f>IFERROR(INDEX(Cost_Components!$M$2:$M$29,MATCH(E124,Cost_Components!$A$2:$A$29,0)),"")</f>
        <v>30</v>
      </c>
      <c r="AD124" s="26">
        <f>IFERROR(INDEX(Cost_Components!$N$2:$N$29,MATCH(E124,Cost_Components!$A$2:$A$29,0)),"")</f>
        <v>95</v>
      </c>
      <c r="AE124" s="16" t="str">
        <f>IFERROR(INDEX(Cost_Components!$O$2:$O$29,MATCH(E124,Cost_Components!$A$2:$A$29,0)),"")</f>
        <v>Both</v>
      </c>
      <c r="AF124" s="11">
        <v>7861942.5318310997</v>
      </c>
      <c r="AG124" s="11">
        <v>7851923.4531465499</v>
      </c>
      <c r="AH124" s="23">
        <f t="shared" si="23"/>
        <v>1</v>
      </c>
      <c r="AI124" s="10">
        <v>317814114.06715202</v>
      </c>
      <c r="AJ124" s="29">
        <f t="shared" si="24"/>
        <v>0.21637284509244539</v>
      </c>
      <c r="AK124" s="29">
        <f t="shared" si="25"/>
        <v>0.46689727600725683</v>
      </c>
      <c r="AL124" s="29">
        <f t="shared" si="26"/>
        <v>0.25052443091481147</v>
      </c>
      <c r="AM124" s="29">
        <f t="shared" si="27"/>
        <v>0.1471566997954982</v>
      </c>
    </row>
    <row r="125" spans="1:39">
      <c r="A125" t="s">
        <v>228</v>
      </c>
      <c r="B125" s="20">
        <v>2044</v>
      </c>
      <c r="C125" t="s">
        <v>228</v>
      </c>
      <c r="D125" t="s">
        <v>222</v>
      </c>
      <c r="E125" s="22" t="s">
        <v>312</v>
      </c>
      <c r="F125" s="22" t="s">
        <v>313</v>
      </c>
      <c r="G125" s="22" t="s">
        <v>240</v>
      </c>
      <c r="H125" s="22" t="s">
        <v>237</v>
      </c>
      <c r="I125" s="22" t="s">
        <v>309</v>
      </c>
      <c r="J125" s="17">
        <f>IFERROR(INDEX(Cost_Components!$K$2:$K$29,MATCH(E125,Cost_Components!$A$2:$A$29,0)),"")</f>
        <v>0.1</v>
      </c>
      <c r="K125" s="17">
        <f t="shared" si="14"/>
        <v>0.68692307692307697</v>
      </c>
      <c r="L125" s="17">
        <f>IFERROR(INDEX(Cost_Components!$S$2:$S$29,MATCH(E125,Cost_Components!$A$2:$A$29,0)),"")</f>
        <v>0.31</v>
      </c>
      <c r="M125" s="28">
        <f>IFERROR(INDEX(Cost_Components!$L$2:$L$29,MATCH(E125,Cost_Components!$A$2:$A$29,0)),"")</f>
        <v>1</v>
      </c>
      <c r="N125" s="29">
        <f>IFERROR(INDEX(Cost_Components!$P$2:$P$29,MATCH(E125,Cost_Components!$A$2:$A$29,0)),"")</f>
        <v>282.51283610000002</v>
      </c>
      <c r="O125" s="23">
        <f t="shared" si="15"/>
        <v>800828.4701066491</v>
      </c>
      <c r="P125" s="23">
        <f t="shared" si="16"/>
        <v>799728.333339417</v>
      </c>
      <c r="Q125" s="23">
        <f t="shared" si="17"/>
        <v>70039391.063985914</v>
      </c>
      <c r="R125" s="23">
        <f t="shared" si="18"/>
        <v>155412446.02405539</v>
      </c>
      <c r="S125" s="23">
        <f t="shared" si="19"/>
        <v>85373054.960069478</v>
      </c>
      <c r="T125" s="16">
        <f>IFERROR(INDEX(Cost_Components!$R$2:$R$29,MATCH(E125,Cost_Components!$A$2:$A$29,0)),"")</f>
        <v>1</v>
      </c>
      <c r="U125" s="26">
        <f>IFERROR(INDEX(Cost_Components!$Q$2:$Q$29,MATCH(E125,Cost_Components!$A$2:$A$29,0)),"")</f>
        <v>2023</v>
      </c>
      <c r="V125" s="30">
        <f>1/(1+Calculation_Assumptions!$B$5)^(B125-Calculation_Assumptions!$B$2)</f>
        <v>0.57028602681192497</v>
      </c>
      <c r="W125" s="23">
        <f t="shared" si="20"/>
        <v>39942486.050207168</v>
      </c>
      <c r="X125" s="23">
        <f t="shared" si="21"/>
        <v>88629546.360181302</v>
      </c>
      <c r="Y125" s="23">
        <f t="shared" si="22"/>
        <v>48687060.309974127</v>
      </c>
      <c r="Z125" s="17">
        <f>IFERROR(INDEX(Cost_Components!$T$2:$T$29,MATCH(E125,Cost_Components!$A$2:$A$29,0)),"")</f>
        <v>0.8</v>
      </c>
      <c r="AA125" s="26">
        <f>IFERROR(INDEX(Cost_Components!$U$2:$U$29,MATCH(E125,Cost_Components!$A$2:$A$29,0)),"")</f>
        <v>2025</v>
      </c>
      <c r="AB125" s="26">
        <f>IFERROR(INDEX(Cost_Components!$V$2:$V$29,MATCH(E125,Cost_Components!$A$2:$A$29,0)),"")</f>
        <v>2050</v>
      </c>
      <c r="AC125" s="26">
        <f>IFERROR(INDEX(Cost_Components!$M$2:$M$29,MATCH(E125,Cost_Components!$A$2:$A$29,0)),"")</f>
        <v>30</v>
      </c>
      <c r="AD125" s="26">
        <f>IFERROR(INDEX(Cost_Components!$N$2:$N$29,MATCH(E125,Cost_Components!$A$2:$A$29,0)),"")</f>
        <v>95</v>
      </c>
      <c r="AE125" s="16" t="str">
        <f>IFERROR(INDEX(Cost_Components!$O$2:$O$29,MATCH(E125,Cost_Components!$A$2:$A$29,0)),"")</f>
        <v>Both</v>
      </c>
      <c r="AF125" s="11">
        <v>8008284.7010664903</v>
      </c>
      <c r="AG125" s="11">
        <v>7997283.3333941698</v>
      </c>
      <c r="AH125" s="23">
        <f t="shared" si="23"/>
        <v>1</v>
      </c>
      <c r="AI125" s="10">
        <v>318840890.73215598</v>
      </c>
      <c r="AJ125" s="29">
        <f t="shared" si="24"/>
        <v>0.21966878496404305</v>
      </c>
      <c r="AK125" s="29">
        <f t="shared" si="25"/>
        <v>0.4874294688713891</v>
      </c>
      <c r="AL125" s="29">
        <f t="shared" si="26"/>
        <v>0.26776068390734603</v>
      </c>
      <c r="AM125" s="29">
        <f t="shared" si="27"/>
        <v>0.15270017656196411</v>
      </c>
    </row>
    <row r="126" spans="1:39">
      <c r="A126" t="s">
        <v>228</v>
      </c>
      <c r="B126" s="20">
        <v>2045</v>
      </c>
      <c r="C126" t="s">
        <v>228</v>
      </c>
      <c r="D126" t="s">
        <v>222</v>
      </c>
      <c r="E126" s="22" t="s">
        <v>312</v>
      </c>
      <c r="F126" s="22" t="s">
        <v>313</v>
      </c>
      <c r="G126" s="22" t="s">
        <v>240</v>
      </c>
      <c r="H126" s="22" t="s">
        <v>237</v>
      </c>
      <c r="I126" s="22" t="s">
        <v>309</v>
      </c>
      <c r="J126" s="17">
        <f>IFERROR(INDEX(Cost_Components!$K$2:$K$29,MATCH(E126,Cost_Components!$A$2:$A$29,0)),"")</f>
        <v>0.1</v>
      </c>
      <c r="K126" s="17">
        <f t="shared" si="14"/>
        <v>0.70576923076923082</v>
      </c>
      <c r="L126" s="17">
        <f>IFERROR(INDEX(Cost_Components!$S$2:$S$29,MATCH(E126,Cost_Components!$A$2:$A$29,0)),"")</f>
        <v>0.31</v>
      </c>
      <c r="M126" s="28">
        <f>IFERROR(INDEX(Cost_Components!$L$2:$L$29,MATCH(E126,Cost_Components!$A$2:$A$29,0)),"")</f>
        <v>1</v>
      </c>
      <c r="N126" s="29">
        <f>IFERROR(INDEX(Cost_Components!$P$2:$P$29,MATCH(E126,Cost_Components!$A$2:$A$29,0)),"")</f>
        <v>282.51283610000002</v>
      </c>
      <c r="O126" s="23">
        <f t="shared" si="15"/>
        <v>815131.06501396606</v>
      </c>
      <c r="P126" s="23">
        <f t="shared" si="16"/>
        <v>813928.88940327009</v>
      </c>
      <c r="Q126" s="23">
        <f t="shared" si="17"/>
        <v>71283061.268002734</v>
      </c>
      <c r="R126" s="23">
        <f t="shared" si="18"/>
        <v>162528059.52327582</v>
      </c>
      <c r="S126" s="23">
        <f t="shared" si="19"/>
        <v>91244998.255273089</v>
      </c>
      <c r="T126" s="16">
        <f>IFERROR(INDEX(Cost_Components!$R$2:$R$29,MATCH(E126,Cost_Components!$A$2:$A$29,0)),"")</f>
        <v>1</v>
      </c>
      <c r="U126" s="26">
        <f>IFERROR(INDEX(Cost_Components!$Q$2:$Q$29,MATCH(E126,Cost_Components!$A$2:$A$29,0)),"")</f>
        <v>2023</v>
      </c>
      <c r="V126" s="30">
        <f>1/(1+Calculation_Assumptions!$B$5)^(B126-Calculation_Assumptions!$B$2)</f>
        <v>0.55367575418633497</v>
      </c>
      <c r="W126" s="23">
        <f t="shared" si="20"/>
        <v>39467702.708272137</v>
      </c>
      <c r="X126" s="23">
        <f t="shared" si="21"/>
        <v>89987845.932991281</v>
      </c>
      <c r="Y126" s="23">
        <f t="shared" si="22"/>
        <v>50520143.224719144</v>
      </c>
      <c r="Z126" s="17">
        <f>IFERROR(INDEX(Cost_Components!$T$2:$T$29,MATCH(E126,Cost_Components!$A$2:$A$29,0)),"")</f>
        <v>0.8</v>
      </c>
      <c r="AA126" s="26">
        <f>IFERROR(INDEX(Cost_Components!$U$2:$U$29,MATCH(E126,Cost_Components!$A$2:$A$29,0)),"")</f>
        <v>2025</v>
      </c>
      <c r="AB126" s="26">
        <f>IFERROR(INDEX(Cost_Components!$V$2:$V$29,MATCH(E126,Cost_Components!$A$2:$A$29,0)),"")</f>
        <v>2050</v>
      </c>
      <c r="AC126" s="26">
        <f>IFERROR(INDEX(Cost_Components!$M$2:$M$29,MATCH(E126,Cost_Components!$A$2:$A$29,0)),"")</f>
        <v>30</v>
      </c>
      <c r="AD126" s="26">
        <f>IFERROR(INDEX(Cost_Components!$N$2:$N$29,MATCH(E126,Cost_Components!$A$2:$A$29,0)),"")</f>
        <v>95</v>
      </c>
      <c r="AE126" s="16" t="str">
        <f>IFERROR(INDEX(Cost_Components!$O$2:$O$29,MATCH(E126,Cost_Components!$A$2:$A$29,0)),"")</f>
        <v>Both</v>
      </c>
      <c r="AF126" s="11">
        <v>8151310.6501396596</v>
      </c>
      <c r="AG126" s="11">
        <v>8139288.8940327</v>
      </c>
      <c r="AH126" s="23">
        <f t="shared" si="23"/>
        <v>1</v>
      </c>
      <c r="AI126" s="10">
        <v>319784682.33108002</v>
      </c>
      <c r="AJ126" s="29">
        <f t="shared" si="24"/>
        <v>0.22290955510558769</v>
      </c>
      <c r="AK126" s="29">
        <f t="shared" si="25"/>
        <v>0.50824216575516579</v>
      </c>
      <c r="AL126" s="29">
        <f t="shared" si="26"/>
        <v>0.28533261064957816</v>
      </c>
      <c r="AM126" s="29">
        <f t="shared" si="27"/>
        <v>0.15798174839536105</v>
      </c>
    </row>
    <row r="127" spans="1:39">
      <c r="A127" t="s">
        <v>228</v>
      </c>
      <c r="B127" s="20">
        <v>2046</v>
      </c>
      <c r="C127" t="s">
        <v>228</v>
      </c>
      <c r="D127" t="s">
        <v>222</v>
      </c>
      <c r="E127" s="22" t="s">
        <v>312</v>
      </c>
      <c r="F127" s="22" t="s">
        <v>313</v>
      </c>
      <c r="G127" s="22" t="s">
        <v>240</v>
      </c>
      <c r="H127" s="22" t="s">
        <v>237</v>
      </c>
      <c r="I127" s="22" t="s">
        <v>309</v>
      </c>
      <c r="J127" s="17">
        <f>IFERROR(INDEX(Cost_Components!$K$2:$K$29,MATCH(E127,Cost_Components!$A$2:$A$29,0)),"")</f>
        <v>0.1</v>
      </c>
      <c r="K127" s="17">
        <f t="shared" si="14"/>
        <v>0.72461538461538466</v>
      </c>
      <c r="L127" s="17">
        <f>IFERROR(INDEX(Cost_Components!$S$2:$S$29,MATCH(E127,Cost_Components!$A$2:$A$29,0)),"")</f>
        <v>0.31</v>
      </c>
      <c r="M127" s="28">
        <f>IFERROR(INDEX(Cost_Components!$L$2:$L$29,MATCH(E127,Cost_Components!$A$2:$A$29,0)),"")</f>
        <v>1</v>
      </c>
      <c r="N127" s="29">
        <f>IFERROR(INDEX(Cost_Components!$P$2:$P$29,MATCH(E127,Cost_Components!$A$2:$A$29,0)),"")</f>
        <v>282.51283610000002</v>
      </c>
      <c r="O127" s="23">
        <f t="shared" si="15"/>
        <v>829225.43630827707</v>
      </c>
      <c r="P127" s="23">
        <f t="shared" si="16"/>
        <v>827917.55381456611</v>
      </c>
      <c r="Q127" s="23">
        <f t="shared" si="17"/>
        <v>72508174.217389509</v>
      </c>
      <c r="R127" s="23">
        <f t="shared" si="18"/>
        <v>169753348.96200311</v>
      </c>
      <c r="S127" s="23">
        <f t="shared" si="19"/>
        <v>97245174.744613603</v>
      </c>
      <c r="T127" s="16">
        <f>IFERROR(INDEX(Cost_Components!$R$2:$R$29,MATCH(E127,Cost_Components!$A$2:$A$29,0)),"")</f>
        <v>1</v>
      </c>
      <c r="U127" s="26">
        <f>IFERROR(INDEX(Cost_Components!$Q$2:$Q$29,MATCH(E127,Cost_Components!$A$2:$A$29,0)),"")</f>
        <v>2023</v>
      </c>
      <c r="V127" s="30">
        <f>1/(1+Calculation_Assumptions!$B$5)^(B127-Calculation_Assumptions!$B$2)</f>
        <v>0.5375492759090631</v>
      </c>
      <c r="W127" s="23">
        <f t="shared" si="20"/>
        <v>38976716.548045926</v>
      </c>
      <c r="X127" s="23">
        <f t="shared" si="21"/>
        <v>91250789.817663282</v>
      </c>
      <c r="Y127" s="23">
        <f t="shared" si="22"/>
        <v>52274073.269617349</v>
      </c>
      <c r="Z127" s="17">
        <f>IFERROR(INDEX(Cost_Components!$T$2:$T$29,MATCH(E127,Cost_Components!$A$2:$A$29,0)),"")</f>
        <v>0.8</v>
      </c>
      <c r="AA127" s="26">
        <f>IFERROR(INDEX(Cost_Components!$U$2:$U$29,MATCH(E127,Cost_Components!$A$2:$A$29,0)),"")</f>
        <v>2025</v>
      </c>
      <c r="AB127" s="26">
        <f>IFERROR(INDEX(Cost_Components!$V$2:$V$29,MATCH(E127,Cost_Components!$A$2:$A$29,0)),"")</f>
        <v>2050</v>
      </c>
      <c r="AC127" s="26">
        <f>IFERROR(INDEX(Cost_Components!$M$2:$M$29,MATCH(E127,Cost_Components!$A$2:$A$29,0)),"")</f>
        <v>30</v>
      </c>
      <c r="AD127" s="26">
        <f>IFERROR(INDEX(Cost_Components!$N$2:$N$29,MATCH(E127,Cost_Components!$A$2:$A$29,0)),"")</f>
        <v>95</v>
      </c>
      <c r="AE127" s="16" t="str">
        <f>IFERROR(INDEX(Cost_Components!$O$2:$O$29,MATCH(E127,Cost_Components!$A$2:$A$29,0)),"")</f>
        <v>Both</v>
      </c>
      <c r="AF127" s="11">
        <v>8292254.3630827703</v>
      </c>
      <c r="AG127" s="11">
        <v>8279175.5381456604</v>
      </c>
      <c r="AH127" s="23">
        <f t="shared" si="23"/>
        <v>1</v>
      </c>
      <c r="AI127" s="10">
        <v>320645615.981408</v>
      </c>
      <c r="AJ127" s="29">
        <f t="shared" si="24"/>
        <v>0.22613181220476675</v>
      </c>
      <c r="AK127" s="29">
        <f t="shared" si="25"/>
        <v>0.52941110216783982</v>
      </c>
      <c r="AL127" s="29">
        <f t="shared" si="26"/>
        <v>0.30327928996307302</v>
      </c>
      <c r="AM127" s="29">
        <f t="shared" si="27"/>
        <v>0.1630275627178647</v>
      </c>
    </row>
    <row r="128" spans="1:39">
      <c r="A128" t="s">
        <v>228</v>
      </c>
      <c r="B128" s="20">
        <v>2047</v>
      </c>
      <c r="C128" t="s">
        <v>228</v>
      </c>
      <c r="D128" t="s">
        <v>222</v>
      </c>
      <c r="E128" s="22" t="s">
        <v>312</v>
      </c>
      <c r="F128" s="22" t="s">
        <v>313</v>
      </c>
      <c r="G128" s="22" t="s">
        <v>240</v>
      </c>
      <c r="H128" s="22" t="s">
        <v>237</v>
      </c>
      <c r="I128" s="22" t="s">
        <v>309</v>
      </c>
      <c r="J128" s="17">
        <f>IFERROR(INDEX(Cost_Components!$K$2:$K$29,MATCH(E128,Cost_Components!$A$2:$A$29,0)),"")</f>
        <v>0.1</v>
      </c>
      <c r="K128" s="17">
        <f t="shared" si="14"/>
        <v>0.74346153846153851</v>
      </c>
      <c r="L128" s="17">
        <f>IFERROR(INDEX(Cost_Components!$S$2:$S$29,MATCH(E128,Cost_Components!$A$2:$A$29,0)),"")</f>
        <v>0.31</v>
      </c>
      <c r="M128" s="28">
        <f>IFERROR(INDEX(Cost_Components!$L$2:$L$29,MATCH(E128,Cost_Components!$A$2:$A$29,0)),"")</f>
        <v>1</v>
      </c>
      <c r="N128" s="29">
        <f>IFERROR(INDEX(Cost_Components!$P$2:$P$29,MATCH(E128,Cost_Components!$A$2:$A$29,0)),"")</f>
        <v>282.51283610000002</v>
      </c>
      <c r="O128" s="23">
        <f t="shared" si="15"/>
        <v>842969.0080982371</v>
      </c>
      <c r="P128" s="23">
        <f t="shared" si="16"/>
        <v>841551.94499264995</v>
      </c>
      <c r="Q128" s="23">
        <f t="shared" si="17"/>
        <v>73702260.27865687</v>
      </c>
      <c r="R128" s="23">
        <f t="shared" si="18"/>
        <v>177055042.14407071</v>
      </c>
      <c r="S128" s="23">
        <f t="shared" si="19"/>
        <v>103352781.86541384</v>
      </c>
      <c r="T128" s="16">
        <f>IFERROR(INDEX(Cost_Components!$R$2:$R$29,MATCH(E128,Cost_Components!$A$2:$A$29,0)),"")</f>
        <v>1</v>
      </c>
      <c r="U128" s="26">
        <f>IFERROR(INDEX(Cost_Components!$Q$2:$Q$29,MATCH(E128,Cost_Components!$A$2:$A$29,0)),"")</f>
        <v>2023</v>
      </c>
      <c r="V128" s="30">
        <f>1/(1+Calculation_Assumptions!$B$5)^(B128-Calculation_Assumptions!$B$2)</f>
        <v>0.52189250088258554</v>
      </c>
      <c r="W128" s="23">
        <f t="shared" si="20"/>
        <v>38464656.937527478</v>
      </c>
      <c r="X128" s="23">
        <f t="shared" si="21"/>
        <v>92403698.738440648</v>
      </c>
      <c r="Y128" s="23">
        <f t="shared" si="22"/>
        <v>53939041.800913163</v>
      </c>
      <c r="Z128" s="17">
        <f>IFERROR(INDEX(Cost_Components!$T$2:$T$29,MATCH(E128,Cost_Components!$A$2:$A$29,0)),"")</f>
        <v>0.8</v>
      </c>
      <c r="AA128" s="26">
        <f>IFERROR(INDEX(Cost_Components!$U$2:$U$29,MATCH(E128,Cost_Components!$A$2:$A$29,0)),"")</f>
        <v>2025</v>
      </c>
      <c r="AB128" s="26">
        <f>IFERROR(INDEX(Cost_Components!$V$2:$V$29,MATCH(E128,Cost_Components!$A$2:$A$29,0)),"")</f>
        <v>2050</v>
      </c>
      <c r="AC128" s="26">
        <f>IFERROR(INDEX(Cost_Components!$M$2:$M$29,MATCH(E128,Cost_Components!$A$2:$A$29,0)),"")</f>
        <v>30</v>
      </c>
      <c r="AD128" s="26">
        <f>IFERROR(INDEX(Cost_Components!$N$2:$N$29,MATCH(E128,Cost_Components!$A$2:$A$29,0)),"")</f>
        <v>95</v>
      </c>
      <c r="AE128" s="16" t="str">
        <f>IFERROR(INDEX(Cost_Components!$O$2:$O$29,MATCH(E128,Cost_Components!$A$2:$A$29,0)),"")</f>
        <v>Both</v>
      </c>
      <c r="AF128" s="11">
        <v>8429690.0809823703</v>
      </c>
      <c r="AG128" s="11">
        <v>8415519.4499264993</v>
      </c>
      <c r="AH128" s="23">
        <f t="shared" si="23"/>
        <v>1</v>
      </c>
      <c r="AI128" s="10">
        <v>321429520.52287501</v>
      </c>
      <c r="AJ128" s="29">
        <f t="shared" si="24"/>
        <v>0.22929524381819105</v>
      </c>
      <c r="AK128" s="29">
        <f t="shared" si="25"/>
        <v>0.55083628241753335</v>
      </c>
      <c r="AL128" s="29">
        <f t="shared" si="26"/>
        <v>0.3215410385993423</v>
      </c>
      <c r="AM128" s="29">
        <f t="shared" si="27"/>
        <v>0.16780985677099472</v>
      </c>
    </row>
    <row r="129" spans="1:39">
      <c r="A129" t="s">
        <v>228</v>
      </c>
      <c r="B129" s="20">
        <v>2048</v>
      </c>
      <c r="C129" t="s">
        <v>228</v>
      </c>
      <c r="D129" t="s">
        <v>222</v>
      </c>
      <c r="E129" s="22" t="s">
        <v>312</v>
      </c>
      <c r="F129" s="22" t="s">
        <v>313</v>
      </c>
      <c r="G129" s="22" t="s">
        <v>240</v>
      </c>
      <c r="H129" s="22" t="s">
        <v>237</v>
      </c>
      <c r="I129" s="22" t="s">
        <v>309</v>
      </c>
      <c r="J129" s="17">
        <f>IFERROR(INDEX(Cost_Components!$K$2:$K$29,MATCH(E129,Cost_Components!$A$2:$A$29,0)),"")</f>
        <v>0.1</v>
      </c>
      <c r="K129" s="17">
        <f t="shared" si="14"/>
        <v>0.76230769230769235</v>
      </c>
      <c r="L129" s="17">
        <f>IFERROR(INDEX(Cost_Components!$S$2:$S$29,MATCH(E129,Cost_Components!$A$2:$A$29,0)),"")</f>
        <v>0.31</v>
      </c>
      <c r="M129" s="28">
        <f>IFERROR(INDEX(Cost_Components!$L$2:$L$29,MATCH(E129,Cost_Components!$A$2:$A$29,0)),"")</f>
        <v>1</v>
      </c>
      <c r="N129" s="29">
        <f>IFERROR(INDEX(Cost_Components!$P$2:$P$29,MATCH(E129,Cost_Components!$A$2:$A$29,0)),"")</f>
        <v>282.51283610000002</v>
      </c>
      <c r="O129" s="23">
        <f t="shared" si="15"/>
        <v>856629.59812341805</v>
      </c>
      <c r="P129" s="23">
        <f t="shared" si="16"/>
        <v>855099.94763112999</v>
      </c>
      <c r="Q129" s="23">
        <f t="shared" si="17"/>
        <v>74888780.519811928</v>
      </c>
      <c r="R129" s="23">
        <f t="shared" si="18"/>
        <v>184485213.49059433</v>
      </c>
      <c r="S129" s="23">
        <f t="shared" si="19"/>
        <v>109596432.9707824</v>
      </c>
      <c r="T129" s="16">
        <f>IFERROR(INDEX(Cost_Components!$R$2:$R$29,MATCH(E129,Cost_Components!$A$2:$A$29,0)),"")</f>
        <v>1</v>
      </c>
      <c r="U129" s="26">
        <f>IFERROR(INDEX(Cost_Components!$Q$2:$Q$29,MATCH(E129,Cost_Components!$A$2:$A$29,0)),"")</f>
        <v>2023</v>
      </c>
      <c r="V129" s="30">
        <f>1/(1+Calculation_Assumptions!$B$5)^(B129-Calculation_Assumptions!$B$2)</f>
        <v>0.50669174842969467</v>
      </c>
      <c r="W129" s="23">
        <f t="shared" si="20"/>
        <v>37945527.139351167</v>
      </c>
      <c r="X129" s="23">
        <f t="shared" si="21"/>
        <v>93477135.382974729</v>
      </c>
      <c r="Y129" s="23">
        <f t="shared" si="22"/>
        <v>55531608.24362357</v>
      </c>
      <c r="Z129" s="17">
        <f>IFERROR(INDEX(Cost_Components!$T$2:$T$29,MATCH(E129,Cost_Components!$A$2:$A$29,0)),"")</f>
        <v>0.8</v>
      </c>
      <c r="AA129" s="26">
        <f>IFERROR(INDEX(Cost_Components!$U$2:$U$29,MATCH(E129,Cost_Components!$A$2:$A$29,0)),"")</f>
        <v>2025</v>
      </c>
      <c r="AB129" s="26">
        <f>IFERROR(INDEX(Cost_Components!$V$2:$V$29,MATCH(E129,Cost_Components!$A$2:$A$29,0)),"")</f>
        <v>2050</v>
      </c>
      <c r="AC129" s="26">
        <f>IFERROR(INDEX(Cost_Components!$M$2:$M$29,MATCH(E129,Cost_Components!$A$2:$A$29,0)),"")</f>
        <v>30</v>
      </c>
      <c r="AD129" s="26">
        <f>IFERROR(INDEX(Cost_Components!$N$2:$N$29,MATCH(E129,Cost_Components!$A$2:$A$29,0)),"")</f>
        <v>95</v>
      </c>
      <c r="AE129" s="16" t="str">
        <f>IFERROR(INDEX(Cost_Components!$O$2:$O$29,MATCH(E129,Cost_Components!$A$2:$A$29,0)),"")</f>
        <v>Both</v>
      </c>
      <c r="AF129" s="11">
        <v>8566295.9812341798</v>
      </c>
      <c r="AG129" s="11">
        <v>8550999.4763112999</v>
      </c>
      <c r="AH129" s="23">
        <f t="shared" si="23"/>
        <v>1</v>
      </c>
      <c r="AI129" s="10">
        <v>322136832.26016098</v>
      </c>
      <c r="AJ129" s="29">
        <f t="shared" si="24"/>
        <v>0.23247506345170424</v>
      </c>
      <c r="AK129" s="29">
        <f t="shared" si="25"/>
        <v>0.57269208303880692</v>
      </c>
      <c r="AL129" s="29">
        <f t="shared" si="26"/>
        <v>0.34021701958710265</v>
      </c>
      <c r="AM129" s="29">
        <f t="shared" si="27"/>
        <v>0.17238515650012873</v>
      </c>
    </row>
    <row r="130" spans="1:39">
      <c r="A130" t="s">
        <v>228</v>
      </c>
      <c r="B130" s="20">
        <v>2049</v>
      </c>
      <c r="C130" t="s">
        <v>228</v>
      </c>
      <c r="D130" t="s">
        <v>222</v>
      </c>
      <c r="E130" s="22" t="s">
        <v>312</v>
      </c>
      <c r="F130" s="22" t="s">
        <v>313</v>
      </c>
      <c r="G130" s="22" t="s">
        <v>240</v>
      </c>
      <c r="H130" s="22" t="s">
        <v>237</v>
      </c>
      <c r="I130" s="22" t="s">
        <v>309</v>
      </c>
      <c r="J130" s="17">
        <f>IFERROR(INDEX(Cost_Components!$K$2:$K$29,MATCH(E130,Cost_Components!$A$2:$A$29,0)),"")</f>
        <v>0.1</v>
      </c>
      <c r="K130" s="17">
        <f t="shared" ref="K130:K193" si="28">IF(OR(L130="",Z130="",AA130="",AB130=""),"",IF(B130&lt;AA130,L130,IF(B130&gt;AB130,Z130,L130+(Z130-L130)*MIN(MAX((B130-AA130+1)/MAX(AB130-AA130+1,1),0),1))))</f>
        <v>0.7811538461538462</v>
      </c>
      <c r="L130" s="17">
        <f>IFERROR(INDEX(Cost_Components!$S$2:$S$29,MATCH(E130,Cost_Components!$A$2:$A$29,0)),"")</f>
        <v>0.31</v>
      </c>
      <c r="M130" s="28">
        <f>IFERROR(INDEX(Cost_Components!$L$2:$L$29,MATCH(E130,Cost_Components!$A$2:$A$29,0)),"")</f>
        <v>1</v>
      </c>
      <c r="N130" s="29">
        <f>IFERROR(INDEX(Cost_Components!$P$2:$P$29,MATCH(E130,Cost_Components!$A$2:$A$29,0)),"")</f>
        <v>282.51283610000002</v>
      </c>
      <c r="O130" s="23">
        <f t="shared" ref="O130:O193" si="29">AF130*J130</f>
        <v>869957.99583132192</v>
      </c>
      <c r="P130" s="23">
        <f t="shared" ref="P130:P193" si="30">AG130*J130</f>
        <v>868312.58672385104</v>
      </c>
      <c r="Q130" s="23">
        <f t="shared" ref="Q130:Q193" si="31">P130*L130*M130*N130</f>
        <v>76045929.96397154</v>
      </c>
      <c r="R130" s="23">
        <f t="shared" ref="R130:R193" si="32">O130*K130*M130*N130</f>
        <v>191987540.26990503</v>
      </c>
      <c r="S130" s="23">
        <f t="shared" ref="S130:S193" si="33">R130-Q130</f>
        <v>115941610.30593349</v>
      </c>
      <c r="T130" s="16">
        <f>IFERROR(INDEX(Cost_Components!$R$2:$R$29,MATCH(E130,Cost_Components!$A$2:$A$29,0)),"")</f>
        <v>1</v>
      </c>
      <c r="U130" s="26">
        <f>IFERROR(INDEX(Cost_Components!$Q$2:$Q$29,MATCH(E130,Cost_Components!$A$2:$A$29,0)),"")</f>
        <v>2023</v>
      </c>
      <c r="V130" s="30">
        <f>1/(1+Calculation_Assumptions!$B$5)^(B130-Calculation_Assumptions!$B$2)</f>
        <v>0.49193373633950943</v>
      </c>
      <c r="W130" s="23">
        <f t="shared" ref="W130:W193" si="34">Q130*V130</f>
        <v>37409558.460589178</v>
      </c>
      <c r="X130" s="23">
        <f t="shared" ref="X130:X193" si="35">R130*V130</f>
        <v>94445148.015606403</v>
      </c>
      <c r="Y130" s="23">
        <f t="shared" ref="Y130:Y193" si="36">S130*V130</f>
        <v>57035589.555017233</v>
      </c>
      <c r="Z130" s="17">
        <f>IFERROR(INDEX(Cost_Components!$T$2:$T$29,MATCH(E130,Cost_Components!$A$2:$A$29,0)),"")</f>
        <v>0.8</v>
      </c>
      <c r="AA130" s="26">
        <f>IFERROR(INDEX(Cost_Components!$U$2:$U$29,MATCH(E130,Cost_Components!$A$2:$A$29,0)),"")</f>
        <v>2025</v>
      </c>
      <c r="AB130" s="26">
        <f>IFERROR(INDEX(Cost_Components!$V$2:$V$29,MATCH(E130,Cost_Components!$A$2:$A$29,0)),"")</f>
        <v>2050</v>
      </c>
      <c r="AC130" s="26">
        <f>IFERROR(INDEX(Cost_Components!$M$2:$M$29,MATCH(E130,Cost_Components!$A$2:$A$29,0)),"")</f>
        <v>30</v>
      </c>
      <c r="AD130" s="26">
        <f>IFERROR(INDEX(Cost_Components!$N$2:$N$29,MATCH(E130,Cost_Components!$A$2:$A$29,0)),"")</f>
        <v>95</v>
      </c>
      <c r="AE130" s="16" t="str">
        <f>IFERROR(INDEX(Cost_Components!$O$2:$O$29,MATCH(E130,Cost_Components!$A$2:$A$29,0)),"")</f>
        <v>Both</v>
      </c>
      <c r="AF130" s="11">
        <v>8699579.9583132192</v>
      </c>
      <c r="AG130" s="11">
        <v>8683125.8672385104</v>
      </c>
      <c r="AH130" s="23">
        <f t="shared" ref="AH130:AH193" si="37">IF(H130="shared-count-once",COUNTIFS($A$2:$A$1457,A130,$B$2:$B$1457,B130,$E$2:$E$1457,E130),1)</f>
        <v>1</v>
      </c>
      <c r="AI130" s="10">
        <v>322765819.75268102</v>
      </c>
      <c r="AJ130" s="29">
        <f t="shared" ref="AJ130:AJ193" si="38">IF(AI130=0,"",Q130/AI130)</f>
        <v>0.23560713467814423</v>
      </c>
      <c r="AK130" s="29">
        <f t="shared" ref="AK130:AK193" si="39">IF(AI130=0,"",R130/AI130)</f>
        <v>0.59481992367412162</v>
      </c>
      <c r="AL130" s="29">
        <f t="shared" ref="AL130:AL193" si="40">IF(AI130=0,"",S130/AI130)</f>
        <v>0.35921278899597742</v>
      </c>
      <c r="AM130" s="29">
        <f t="shared" ref="AM130:AM193" si="41">IF(AI130=0,"",Y130/AI130)</f>
        <v>0.176708889431727</v>
      </c>
    </row>
    <row r="131" spans="1:39">
      <c r="A131" t="s">
        <v>228</v>
      </c>
      <c r="B131" s="20">
        <v>2050</v>
      </c>
      <c r="C131" t="s">
        <v>228</v>
      </c>
      <c r="D131" t="s">
        <v>222</v>
      </c>
      <c r="E131" s="22" t="s">
        <v>312</v>
      </c>
      <c r="F131" s="22" t="s">
        <v>313</v>
      </c>
      <c r="G131" s="22" t="s">
        <v>240</v>
      </c>
      <c r="H131" s="22" t="s">
        <v>237</v>
      </c>
      <c r="I131" s="22" t="s">
        <v>309</v>
      </c>
      <c r="J131" s="17">
        <f>IFERROR(INDEX(Cost_Components!$K$2:$K$29,MATCH(E131,Cost_Components!$A$2:$A$29,0)),"")</f>
        <v>0.1</v>
      </c>
      <c r="K131" s="17">
        <f t="shared" si="28"/>
        <v>0.8</v>
      </c>
      <c r="L131" s="17">
        <f>IFERROR(INDEX(Cost_Components!$S$2:$S$29,MATCH(E131,Cost_Components!$A$2:$A$29,0)),"")</f>
        <v>0.31</v>
      </c>
      <c r="M131" s="28">
        <f>IFERROR(INDEX(Cost_Components!$L$2:$L$29,MATCH(E131,Cost_Components!$A$2:$A$29,0)),"")</f>
        <v>1</v>
      </c>
      <c r="N131" s="29">
        <f>IFERROR(INDEX(Cost_Components!$P$2:$P$29,MATCH(E131,Cost_Components!$A$2:$A$29,0)),"")</f>
        <v>282.51283610000002</v>
      </c>
      <c r="O131" s="23">
        <f t="shared" si="29"/>
        <v>882874.99574422091</v>
      </c>
      <c r="P131" s="23">
        <f t="shared" si="30"/>
        <v>881110.84479971009</v>
      </c>
      <c r="Q131" s="23">
        <f t="shared" si="31"/>
        <v>77166788.341678247</v>
      </c>
      <c r="R131" s="23">
        <f t="shared" si="32"/>
        <v>199538815.17558023</v>
      </c>
      <c r="S131" s="23">
        <f t="shared" si="33"/>
        <v>122372026.83390199</v>
      </c>
      <c r="T131" s="16">
        <f>IFERROR(INDEX(Cost_Components!$R$2:$R$29,MATCH(E131,Cost_Components!$A$2:$A$29,0)),"")</f>
        <v>1</v>
      </c>
      <c r="U131" s="26">
        <f>IFERROR(INDEX(Cost_Components!$Q$2:$Q$29,MATCH(E131,Cost_Components!$A$2:$A$29,0)),"")</f>
        <v>2023</v>
      </c>
      <c r="V131" s="30">
        <f>1/(1+Calculation_Assumptions!$B$5)^(B131-Calculation_Assumptions!$B$2)</f>
        <v>0.47760556926165965</v>
      </c>
      <c r="W131" s="23">
        <f t="shared" si="34"/>
        <v>36855287.87402124</v>
      </c>
      <c r="X131" s="23">
        <f t="shared" si="35"/>
        <v>95300849.411730081</v>
      </c>
      <c r="Y131" s="23">
        <f t="shared" si="36"/>
        <v>58445561.537708849</v>
      </c>
      <c r="Z131" s="17">
        <f>IFERROR(INDEX(Cost_Components!$T$2:$T$29,MATCH(E131,Cost_Components!$A$2:$A$29,0)),"")</f>
        <v>0.8</v>
      </c>
      <c r="AA131" s="26">
        <f>IFERROR(INDEX(Cost_Components!$U$2:$U$29,MATCH(E131,Cost_Components!$A$2:$A$29,0)),"")</f>
        <v>2025</v>
      </c>
      <c r="AB131" s="26">
        <f>IFERROR(INDEX(Cost_Components!$V$2:$V$29,MATCH(E131,Cost_Components!$A$2:$A$29,0)),"")</f>
        <v>2050</v>
      </c>
      <c r="AC131" s="26">
        <f>IFERROR(INDEX(Cost_Components!$M$2:$M$29,MATCH(E131,Cost_Components!$A$2:$A$29,0)),"")</f>
        <v>30</v>
      </c>
      <c r="AD131" s="26">
        <f>IFERROR(INDEX(Cost_Components!$N$2:$N$29,MATCH(E131,Cost_Components!$A$2:$A$29,0)),"")</f>
        <v>95</v>
      </c>
      <c r="AE131" s="16" t="str">
        <f>IFERROR(INDEX(Cost_Components!$O$2:$O$29,MATCH(E131,Cost_Components!$A$2:$A$29,0)),"")</f>
        <v>Both</v>
      </c>
      <c r="AF131" s="11">
        <v>8828749.9574422091</v>
      </c>
      <c r="AG131" s="11">
        <v>8811108.4479971007</v>
      </c>
      <c r="AH131" s="23">
        <f t="shared" si="37"/>
        <v>1</v>
      </c>
      <c r="AI131" s="10">
        <v>323312042.56328499</v>
      </c>
      <c r="AJ131" s="29">
        <f t="shared" si="38"/>
        <v>0.23867588639719056</v>
      </c>
      <c r="AK131" s="29">
        <f t="shared" si="39"/>
        <v>0.61717099552987598</v>
      </c>
      <c r="AL131" s="29">
        <f t="shared" si="40"/>
        <v>0.37849510913268541</v>
      </c>
      <c r="AM131" s="29">
        <f t="shared" si="41"/>
        <v>0.18077137206007021</v>
      </c>
    </row>
    <row r="132" spans="1:39">
      <c r="A132" t="s">
        <v>242</v>
      </c>
      <c r="B132" s="20">
        <v>2025</v>
      </c>
      <c r="C132" t="s">
        <v>242</v>
      </c>
      <c r="D132" t="s">
        <v>232</v>
      </c>
      <c r="E132" s="22" t="s">
        <v>314</v>
      </c>
      <c r="F132" s="22" t="s">
        <v>315</v>
      </c>
      <c r="G132" s="22" t="s">
        <v>243</v>
      </c>
      <c r="H132" s="22" t="s">
        <v>237</v>
      </c>
      <c r="I132" s="22" t="s">
        <v>309</v>
      </c>
      <c r="J132" s="17">
        <f>IFERROR(INDEX(Cost_Components!$K$2:$K$29,MATCH(E132,Cost_Components!$A$2:$A$29,0)),"")</f>
        <v>1</v>
      </c>
      <c r="K132" s="17">
        <f t="shared" si="28"/>
        <v>0.32884615384615384</v>
      </c>
      <c r="L132" s="17">
        <f>IFERROR(INDEX(Cost_Components!$S$2:$S$29,MATCH(E132,Cost_Components!$A$2:$A$29,0)),"")</f>
        <v>0.31</v>
      </c>
      <c r="M132" s="28">
        <f>IFERROR(INDEX(Cost_Components!$L$2:$L$29,MATCH(E132,Cost_Components!$A$2:$A$29,0)),"")</f>
        <v>1</v>
      </c>
      <c r="N132" s="29">
        <f>IFERROR(INDEX(Cost_Components!$P$2:$P$29,MATCH(E132,Cost_Components!$A$2:$A$29,0)),"")</f>
        <v>5.133311162</v>
      </c>
      <c r="O132" s="23">
        <f t="shared" si="29"/>
        <v>72381.106606243397</v>
      </c>
      <c r="P132" s="23">
        <f t="shared" si="30"/>
        <v>72327.695471622297</v>
      </c>
      <c r="Q132" s="23">
        <f t="shared" si="31"/>
        <v>115096.97561072683</v>
      </c>
      <c r="R132" s="23">
        <f t="shared" si="32"/>
        <v>122184.34800118412</v>
      </c>
      <c r="S132" s="23">
        <f t="shared" si="33"/>
        <v>7087.3723904572835</v>
      </c>
      <c r="T132" s="16">
        <f>IFERROR(INDEX(Cost_Components!$R$2:$R$29,MATCH(E132,Cost_Components!$A$2:$A$29,0)),"")</f>
        <v>1</v>
      </c>
      <c r="U132" s="26">
        <f>IFERROR(INDEX(Cost_Components!$Q$2:$Q$29,MATCH(E132,Cost_Components!$A$2:$A$29,0)),"")</f>
        <v>2023</v>
      </c>
      <c r="V132" s="30">
        <f>1/(1+Calculation_Assumptions!$B$5)^(B132-Calculation_Assumptions!$B$2)</f>
        <v>1</v>
      </c>
      <c r="W132" s="23">
        <f t="shared" si="34"/>
        <v>115096.97561072683</v>
      </c>
      <c r="X132" s="23">
        <f t="shared" si="35"/>
        <v>122184.34800118412</v>
      </c>
      <c r="Y132" s="23">
        <f t="shared" si="36"/>
        <v>7087.3723904572835</v>
      </c>
      <c r="Z132" s="17">
        <f>IFERROR(INDEX(Cost_Components!$T$2:$T$29,MATCH(E132,Cost_Components!$A$2:$A$29,0)),"")</f>
        <v>0.8</v>
      </c>
      <c r="AA132" s="26">
        <f>IFERROR(INDEX(Cost_Components!$U$2:$U$29,MATCH(E132,Cost_Components!$A$2:$A$29,0)),"")</f>
        <v>2025</v>
      </c>
      <c r="AB132" s="26">
        <f>IFERROR(INDEX(Cost_Components!$V$2:$V$29,MATCH(E132,Cost_Components!$A$2:$A$29,0)),"")</f>
        <v>2050</v>
      </c>
      <c r="AC132" s="26">
        <f>IFERROR(INDEX(Cost_Components!$M$2:$M$29,MATCH(E132,Cost_Components!$A$2:$A$29,0)),"")</f>
        <v>0</v>
      </c>
      <c r="AD132" s="26">
        <f>IFERROR(INDEX(Cost_Components!$N$2:$N$29,MATCH(E132,Cost_Components!$A$2:$A$29,0)),"")</f>
        <v>95</v>
      </c>
      <c r="AE132" s="16" t="str">
        <f>IFERROR(INDEX(Cost_Components!$O$2:$O$29,MATCH(E132,Cost_Components!$A$2:$A$29,0)),"")</f>
        <v>Both</v>
      </c>
      <c r="AF132" s="11">
        <v>72381.106606243397</v>
      </c>
      <c r="AG132" s="11">
        <v>72327.695471622297</v>
      </c>
      <c r="AH132" s="23">
        <f t="shared" si="37"/>
        <v>1</v>
      </c>
      <c r="AI132" s="10">
        <v>288391907.64445603</v>
      </c>
      <c r="AJ132" s="29">
        <f t="shared" si="38"/>
        <v>3.9909918607225324E-4</v>
      </c>
      <c r="AK132" s="29">
        <f t="shared" si="39"/>
        <v>4.2367467589215124E-4</v>
      </c>
      <c r="AL132" s="29">
        <f t="shared" si="40"/>
        <v>2.4575489819897964E-5</v>
      </c>
      <c r="AM132" s="29">
        <f t="shared" si="41"/>
        <v>2.4575489819897964E-5</v>
      </c>
    </row>
    <row r="133" spans="1:39">
      <c r="A133" t="s">
        <v>242</v>
      </c>
      <c r="B133" s="20">
        <v>2026</v>
      </c>
      <c r="C133" t="s">
        <v>242</v>
      </c>
      <c r="D133" t="s">
        <v>232</v>
      </c>
      <c r="E133" s="22" t="s">
        <v>314</v>
      </c>
      <c r="F133" s="22" t="s">
        <v>315</v>
      </c>
      <c r="G133" s="22" t="s">
        <v>243</v>
      </c>
      <c r="H133" s="22" t="s">
        <v>237</v>
      </c>
      <c r="I133" s="22" t="s">
        <v>309</v>
      </c>
      <c r="J133" s="17">
        <f>IFERROR(INDEX(Cost_Components!$K$2:$K$29,MATCH(E133,Cost_Components!$A$2:$A$29,0)),"")</f>
        <v>1</v>
      </c>
      <c r="K133" s="17">
        <f t="shared" si="28"/>
        <v>0.34769230769230769</v>
      </c>
      <c r="L133" s="17">
        <f>IFERROR(INDEX(Cost_Components!$S$2:$S$29,MATCH(E133,Cost_Components!$A$2:$A$29,0)),"")</f>
        <v>0.31</v>
      </c>
      <c r="M133" s="28">
        <f>IFERROR(INDEX(Cost_Components!$L$2:$L$29,MATCH(E133,Cost_Components!$A$2:$A$29,0)),"")</f>
        <v>1</v>
      </c>
      <c r="N133" s="29">
        <f>IFERROR(INDEX(Cost_Components!$P$2:$P$29,MATCH(E133,Cost_Components!$A$2:$A$29,0)),"")</f>
        <v>5.133311162</v>
      </c>
      <c r="O133" s="23">
        <f t="shared" si="29"/>
        <v>72951.137090251694</v>
      </c>
      <c r="P133" s="23">
        <f t="shared" si="30"/>
        <v>72799.294006316093</v>
      </c>
      <c r="Q133" s="23">
        <f t="shared" si="31"/>
        <v>115847.44283758604</v>
      </c>
      <c r="R133" s="23">
        <f t="shared" si="32"/>
        <v>130204.12354638732</v>
      </c>
      <c r="S133" s="23">
        <f t="shared" si="33"/>
        <v>14356.680708801272</v>
      </c>
      <c r="T133" s="16">
        <f>IFERROR(INDEX(Cost_Components!$R$2:$R$29,MATCH(E133,Cost_Components!$A$2:$A$29,0)),"")</f>
        <v>1</v>
      </c>
      <c r="U133" s="26">
        <f>IFERROR(INDEX(Cost_Components!$Q$2:$Q$29,MATCH(E133,Cost_Components!$A$2:$A$29,0)),"")</f>
        <v>2023</v>
      </c>
      <c r="V133" s="30">
        <f>1/(1+Calculation_Assumptions!$B$5)^(B133-Calculation_Assumptions!$B$2)</f>
        <v>0.970873786407767</v>
      </c>
      <c r="W133" s="23">
        <f t="shared" si="34"/>
        <v>112473.24547338451</v>
      </c>
      <c r="X133" s="23">
        <f t="shared" si="35"/>
        <v>126411.77043338574</v>
      </c>
      <c r="Y133" s="23">
        <f t="shared" si="36"/>
        <v>13938.524960001236</v>
      </c>
      <c r="Z133" s="17">
        <f>IFERROR(INDEX(Cost_Components!$T$2:$T$29,MATCH(E133,Cost_Components!$A$2:$A$29,0)),"")</f>
        <v>0.8</v>
      </c>
      <c r="AA133" s="26">
        <f>IFERROR(INDEX(Cost_Components!$U$2:$U$29,MATCH(E133,Cost_Components!$A$2:$A$29,0)),"")</f>
        <v>2025</v>
      </c>
      <c r="AB133" s="26">
        <f>IFERROR(INDEX(Cost_Components!$V$2:$V$29,MATCH(E133,Cost_Components!$A$2:$A$29,0)),"")</f>
        <v>2050</v>
      </c>
      <c r="AC133" s="26">
        <f>IFERROR(INDEX(Cost_Components!$M$2:$M$29,MATCH(E133,Cost_Components!$A$2:$A$29,0)),"")</f>
        <v>0</v>
      </c>
      <c r="AD133" s="26">
        <f>IFERROR(INDEX(Cost_Components!$N$2:$N$29,MATCH(E133,Cost_Components!$A$2:$A$29,0)),"")</f>
        <v>95</v>
      </c>
      <c r="AE133" s="16" t="str">
        <f>IFERROR(INDEX(Cost_Components!$O$2:$O$29,MATCH(E133,Cost_Components!$A$2:$A$29,0)),"")</f>
        <v>Both</v>
      </c>
      <c r="AF133" s="11">
        <v>72951.137090251694</v>
      </c>
      <c r="AG133" s="11">
        <v>72799.294006316093</v>
      </c>
      <c r="AH133" s="23">
        <f t="shared" si="37"/>
        <v>1</v>
      </c>
      <c r="AI133" s="10">
        <v>290472130.233437</v>
      </c>
      <c r="AJ133" s="29">
        <f t="shared" si="38"/>
        <v>3.9882464023135582E-4</v>
      </c>
      <c r="AK133" s="29">
        <f t="shared" si="39"/>
        <v>4.4824996959862959E-4</v>
      </c>
      <c r="AL133" s="29">
        <f t="shared" si="40"/>
        <v>4.9425329367273793E-5</v>
      </c>
      <c r="AM133" s="29">
        <f t="shared" si="41"/>
        <v>4.7985756667256117E-5</v>
      </c>
    </row>
    <row r="134" spans="1:39">
      <c r="A134" t="s">
        <v>242</v>
      </c>
      <c r="B134" s="20">
        <v>2027</v>
      </c>
      <c r="C134" t="s">
        <v>242</v>
      </c>
      <c r="D134" t="s">
        <v>232</v>
      </c>
      <c r="E134" s="22" t="s">
        <v>314</v>
      </c>
      <c r="F134" s="22" t="s">
        <v>315</v>
      </c>
      <c r="G134" s="22" t="s">
        <v>243</v>
      </c>
      <c r="H134" s="22" t="s">
        <v>237</v>
      </c>
      <c r="I134" s="22" t="s">
        <v>309</v>
      </c>
      <c r="J134" s="17">
        <f>IFERROR(INDEX(Cost_Components!$K$2:$K$29,MATCH(E134,Cost_Components!$A$2:$A$29,0)),"")</f>
        <v>1</v>
      </c>
      <c r="K134" s="17">
        <f t="shared" si="28"/>
        <v>0.36653846153846154</v>
      </c>
      <c r="L134" s="17">
        <f>IFERROR(INDEX(Cost_Components!$S$2:$S$29,MATCH(E134,Cost_Components!$A$2:$A$29,0)),"")</f>
        <v>0.31</v>
      </c>
      <c r="M134" s="28">
        <f>IFERROR(INDEX(Cost_Components!$L$2:$L$29,MATCH(E134,Cost_Components!$A$2:$A$29,0)),"")</f>
        <v>1</v>
      </c>
      <c r="N134" s="29">
        <f>IFERROR(INDEX(Cost_Components!$P$2:$P$29,MATCH(E134,Cost_Components!$A$2:$A$29,0)),"")</f>
        <v>5.133311162</v>
      </c>
      <c r="O134" s="23">
        <f t="shared" si="29"/>
        <v>73590.115950509993</v>
      </c>
      <c r="P134" s="23">
        <f t="shared" si="30"/>
        <v>73300.980349161197</v>
      </c>
      <c r="Q134" s="23">
        <f t="shared" si="31"/>
        <v>116645.78958968646</v>
      </c>
      <c r="R134" s="23">
        <f t="shared" si="32"/>
        <v>138463.92243515796</v>
      </c>
      <c r="S134" s="23">
        <f t="shared" si="33"/>
        <v>21818.132845471497</v>
      </c>
      <c r="T134" s="16">
        <f>IFERROR(INDEX(Cost_Components!$R$2:$R$29,MATCH(E134,Cost_Components!$A$2:$A$29,0)),"")</f>
        <v>1</v>
      </c>
      <c r="U134" s="26">
        <f>IFERROR(INDEX(Cost_Components!$Q$2:$Q$29,MATCH(E134,Cost_Components!$A$2:$A$29,0)),"")</f>
        <v>2023</v>
      </c>
      <c r="V134" s="30">
        <f>1/(1+Calculation_Assumptions!$B$5)^(B134-Calculation_Assumptions!$B$2)</f>
        <v>0.94259590913375435</v>
      </c>
      <c r="W134" s="23">
        <f t="shared" si="34"/>
        <v>109949.84408491514</v>
      </c>
      <c r="X134" s="23">
        <f t="shared" si="35"/>
        <v>130515.52684999336</v>
      </c>
      <c r="Y134" s="23">
        <f t="shared" si="36"/>
        <v>20565.682765078232</v>
      </c>
      <c r="Z134" s="17">
        <f>IFERROR(INDEX(Cost_Components!$T$2:$T$29,MATCH(E134,Cost_Components!$A$2:$A$29,0)),"")</f>
        <v>0.8</v>
      </c>
      <c r="AA134" s="26">
        <f>IFERROR(INDEX(Cost_Components!$U$2:$U$29,MATCH(E134,Cost_Components!$A$2:$A$29,0)),"")</f>
        <v>2025</v>
      </c>
      <c r="AB134" s="26">
        <f>IFERROR(INDEX(Cost_Components!$V$2:$V$29,MATCH(E134,Cost_Components!$A$2:$A$29,0)),"")</f>
        <v>2050</v>
      </c>
      <c r="AC134" s="26">
        <f>IFERROR(INDEX(Cost_Components!$M$2:$M$29,MATCH(E134,Cost_Components!$A$2:$A$29,0)),"")</f>
        <v>0</v>
      </c>
      <c r="AD134" s="26">
        <f>IFERROR(INDEX(Cost_Components!$N$2:$N$29,MATCH(E134,Cost_Components!$A$2:$A$29,0)),"")</f>
        <v>95</v>
      </c>
      <c r="AE134" s="16" t="str">
        <f>IFERROR(INDEX(Cost_Components!$O$2:$O$29,MATCH(E134,Cost_Components!$A$2:$A$29,0)),"")</f>
        <v>Both</v>
      </c>
      <c r="AF134" s="11">
        <v>73590.115950509993</v>
      </c>
      <c r="AG134" s="11">
        <v>73300.980349161197</v>
      </c>
      <c r="AH134" s="23">
        <f t="shared" si="37"/>
        <v>1</v>
      </c>
      <c r="AI134" s="10">
        <v>292505080.826208</v>
      </c>
      <c r="AJ134" s="29">
        <f t="shared" si="38"/>
        <v>3.9878209725523233E-4</v>
      </c>
      <c r="AK134" s="29">
        <f t="shared" si="39"/>
        <v>4.7337270875450659E-4</v>
      </c>
      <c r="AL134" s="29">
        <f t="shared" si="40"/>
        <v>7.4590611499274261E-5</v>
      </c>
      <c r="AM134" s="29">
        <f t="shared" si="41"/>
        <v>7.0308805259001087E-5</v>
      </c>
    </row>
    <row r="135" spans="1:39">
      <c r="A135" t="s">
        <v>242</v>
      </c>
      <c r="B135" s="20">
        <v>2028</v>
      </c>
      <c r="C135" t="s">
        <v>242</v>
      </c>
      <c r="D135" t="s">
        <v>232</v>
      </c>
      <c r="E135" s="22" t="s">
        <v>314</v>
      </c>
      <c r="F135" s="22" t="s">
        <v>315</v>
      </c>
      <c r="G135" s="22" t="s">
        <v>243</v>
      </c>
      <c r="H135" s="22" t="s">
        <v>237</v>
      </c>
      <c r="I135" s="22" t="s">
        <v>309</v>
      </c>
      <c r="J135" s="17">
        <f>IFERROR(INDEX(Cost_Components!$K$2:$K$29,MATCH(E135,Cost_Components!$A$2:$A$29,0)),"")</f>
        <v>1</v>
      </c>
      <c r="K135" s="17">
        <f t="shared" si="28"/>
        <v>0.38538461538461538</v>
      </c>
      <c r="L135" s="17">
        <f>IFERROR(INDEX(Cost_Components!$S$2:$S$29,MATCH(E135,Cost_Components!$A$2:$A$29,0)),"")</f>
        <v>0.31</v>
      </c>
      <c r="M135" s="28">
        <f>IFERROR(INDEX(Cost_Components!$L$2:$L$29,MATCH(E135,Cost_Components!$A$2:$A$29,0)),"")</f>
        <v>1</v>
      </c>
      <c r="N135" s="29">
        <f>IFERROR(INDEX(Cost_Components!$P$2:$P$29,MATCH(E135,Cost_Components!$A$2:$A$29,0)),"")</f>
        <v>5.133311162</v>
      </c>
      <c r="O135" s="23">
        <f t="shared" si="29"/>
        <v>74450.999171068805</v>
      </c>
      <c r="P135" s="23">
        <f t="shared" si="30"/>
        <v>73989.820852270306</v>
      </c>
      <c r="Q135" s="23">
        <f t="shared" si="31"/>
        <v>117741.95970915524</v>
      </c>
      <c r="R135" s="23">
        <f t="shared" si="32"/>
        <v>147286.34821424386</v>
      </c>
      <c r="S135" s="23">
        <f t="shared" si="33"/>
        <v>29544.388505088617</v>
      </c>
      <c r="T135" s="16">
        <f>IFERROR(INDEX(Cost_Components!$R$2:$R$29,MATCH(E135,Cost_Components!$A$2:$A$29,0)),"")</f>
        <v>1</v>
      </c>
      <c r="U135" s="26">
        <f>IFERROR(INDEX(Cost_Components!$Q$2:$Q$29,MATCH(E135,Cost_Components!$A$2:$A$29,0)),"")</f>
        <v>2023</v>
      </c>
      <c r="V135" s="30">
        <f>1/(1+Calculation_Assumptions!$B$5)^(B135-Calculation_Assumptions!$B$2)</f>
        <v>0.91514165935315961</v>
      </c>
      <c r="W135" s="23">
        <f t="shared" si="34"/>
        <v>107750.57238372919</v>
      </c>
      <c r="X135" s="23">
        <f t="shared" si="35"/>
        <v>134787.87310485041</v>
      </c>
      <c r="Y135" s="23">
        <f t="shared" si="36"/>
        <v>27037.30072112121</v>
      </c>
      <c r="Z135" s="17">
        <f>IFERROR(INDEX(Cost_Components!$T$2:$T$29,MATCH(E135,Cost_Components!$A$2:$A$29,0)),"")</f>
        <v>0.8</v>
      </c>
      <c r="AA135" s="26">
        <f>IFERROR(INDEX(Cost_Components!$U$2:$U$29,MATCH(E135,Cost_Components!$A$2:$A$29,0)),"")</f>
        <v>2025</v>
      </c>
      <c r="AB135" s="26">
        <f>IFERROR(INDEX(Cost_Components!$V$2:$V$29,MATCH(E135,Cost_Components!$A$2:$A$29,0)),"")</f>
        <v>2050</v>
      </c>
      <c r="AC135" s="26">
        <f>IFERROR(INDEX(Cost_Components!$M$2:$M$29,MATCH(E135,Cost_Components!$A$2:$A$29,0)),"")</f>
        <v>0</v>
      </c>
      <c r="AD135" s="26">
        <f>IFERROR(INDEX(Cost_Components!$N$2:$N$29,MATCH(E135,Cost_Components!$A$2:$A$29,0)),"")</f>
        <v>95</v>
      </c>
      <c r="AE135" s="16" t="str">
        <f>IFERROR(INDEX(Cost_Components!$O$2:$O$29,MATCH(E135,Cost_Components!$A$2:$A$29,0)),"")</f>
        <v>Both</v>
      </c>
      <c r="AF135" s="11">
        <v>74450.999171068805</v>
      </c>
      <c r="AG135" s="11">
        <v>73989.820852270306</v>
      </c>
      <c r="AH135" s="23">
        <f t="shared" si="37"/>
        <v>1</v>
      </c>
      <c r="AI135" s="10">
        <v>294484707.92155403</v>
      </c>
      <c r="AJ135" s="29">
        <f t="shared" si="38"/>
        <v>3.9982368028603985E-4</v>
      </c>
      <c r="AK135" s="29">
        <f t="shared" si="39"/>
        <v>5.001493940170182E-4</v>
      </c>
      <c r="AL135" s="29">
        <f t="shared" si="40"/>
        <v>1.003257137309784E-4</v>
      </c>
      <c r="AM135" s="29">
        <f t="shared" si="41"/>
        <v>9.1812240139557634E-5</v>
      </c>
    </row>
    <row r="136" spans="1:39">
      <c r="A136" t="s">
        <v>242</v>
      </c>
      <c r="B136" s="20">
        <v>2029</v>
      </c>
      <c r="C136" t="s">
        <v>242</v>
      </c>
      <c r="D136" t="s">
        <v>232</v>
      </c>
      <c r="E136" s="22" t="s">
        <v>314</v>
      </c>
      <c r="F136" s="22" t="s">
        <v>315</v>
      </c>
      <c r="G136" s="22" t="s">
        <v>243</v>
      </c>
      <c r="H136" s="22" t="s">
        <v>237</v>
      </c>
      <c r="I136" s="22" t="s">
        <v>309</v>
      </c>
      <c r="J136" s="17">
        <f>IFERROR(INDEX(Cost_Components!$K$2:$K$29,MATCH(E136,Cost_Components!$A$2:$A$29,0)),"")</f>
        <v>1</v>
      </c>
      <c r="K136" s="17">
        <f t="shared" si="28"/>
        <v>0.40423076923076923</v>
      </c>
      <c r="L136" s="17">
        <f>IFERROR(INDEX(Cost_Components!$S$2:$S$29,MATCH(E136,Cost_Components!$A$2:$A$29,0)),"")</f>
        <v>0.31</v>
      </c>
      <c r="M136" s="28">
        <f>IFERROR(INDEX(Cost_Components!$L$2:$L$29,MATCH(E136,Cost_Components!$A$2:$A$29,0)),"")</f>
        <v>1</v>
      </c>
      <c r="N136" s="29">
        <f>IFERROR(INDEX(Cost_Components!$P$2:$P$29,MATCH(E136,Cost_Components!$A$2:$A$29,0)),"")</f>
        <v>5.133311162</v>
      </c>
      <c r="O136" s="23">
        <f t="shared" si="29"/>
        <v>75361.794098320301</v>
      </c>
      <c r="P136" s="23">
        <f t="shared" si="30"/>
        <v>74696.648316796694</v>
      </c>
      <c r="Q136" s="23">
        <f t="shared" si="31"/>
        <v>118866.7529562663</v>
      </c>
      <c r="R136" s="23">
        <f t="shared" si="32"/>
        <v>156378.9120437497</v>
      </c>
      <c r="S136" s="23">
        <f t="shared" si="33"/>
        <v>37512.159087483407</v>
      </c>
      <c r="T136" s="16">
        <f>IFERROR(INDEX(Cost_Components!$R$2:$R$29,MATCH(E136,Cost_Components!$A$2:$A$29,0)),"")</f>
        <v>1</v>
      </c>
      <c r="U136" s="26">
        <f>IFERROR(INDEX(Cost_Components!$Q$2:$Q$29,MATCH(E136,Cost_Components!$A$2:$A$29,0)),"")</f>
        <v>2023</v>
      </c>
      <c r="V136" s="30">
        <f>1/(1+Calculation_Assumptions!$B$5)^(B136-Calculation_Assumptions!$B$2)</f>
        <v>0.888487047915689</v>
      </c>
      <c r="W136" s="23">
        <f t="shared" si="34"/>
        <v>105611.57042943654</v>
      </c>
      <c r="X136" s="23">
        <f t="shared" si="35"/>
        <v>138940.63791801836</v>
      </c>
      <c r="Y136" s="23">
        <f t="shared" si="36"/>
        <v>33329.067488581815</v>
      </c>
      <c r="Z136" s="17">
        <f>IFERROR(INDEX(Cost_Components!$T$2:$T$29,MATCH(E136,Cost_Components!$A$2:$A$29,0)),"")</f>
        <v>0.8</v>
      </c>
      <c r="AA136" s="26">
        <f>IFERROR(INDEX(Cost_Components!$U$2:$U$29,MATCH(E136,Cost_Components!$A$2:$A$29,0)),"")</f>
        <v>2025</v>
      </c>
      <c r="AB136" s="26">
        <f>IFERROR(INDEX(Cost_Components!$V$2:$V$29,MATCH(E136,Cost_Components!$A$2:$A$29,0)),"")</f>
        <v>2050</v>
      </c>
      <c r="AC136" s="26">
        <f>IFERROR(INDEX(Cost_Components!$M$2:$M$29,MATCH(E136,Cost_Components!$A$2:$A$29,0)),"")</f>
        <v>0</v>
      </c>
      <c r="AD136" s="26">
        <f>IFERROR(INDEX(Cost_Components!$N$2:$N$29,MATCH(E136,Cost_Components!$A$2:$A$29,0)),"")</f>
        <v>95</v>
      </c>
      <c r="AE136" s="16" t="str">
        <f>IFERROR(INDEX(Cost_Components!$O$2:$O$29,MATCH(E136,Cost_Components!$A$2:$A$29,0)),"")</f>
        <v>Both</v>
      </c>
      <c r="AF136" s="11">
        <v>75361.794098320301</v>
      </c>
      <c r="AG136" s="11">
        <v>74696.648316796694</v>
      </c>
      <c r="AH136" s="23">
        <f t="shared" si="37"/>
        <v>1</v>
      </c>
      <c r="AI136" s="10">
        <v>296414030.31142998</v>
      </c>
      <c r="AJ136" s="29">
        <f t="shared" si="38"/>
        <v>4.0101594661824175E-4</v>
      </c>
      <c r="AK136" s="29">
        <f t="shared" si="39"/>
        <v>5.2756919731312599E-4</v>
      </c>
      <c r="AL136" s="29">
        <f t="shared" si="40"/>
        <v>1.2655325069488421E-4</v>
      </c>
      <c r="AM136" s="29">
        <f t="shared" si="41"/>
        <v>1.1244092411403179E-4</v>
      </c>
    </row>
    <row r="137" spans="1:39">
      <c r="A137" t="s">
        <v>242</v>
      </c>
      <c r="B137" s="20">
        <v>2030</v>
      </c>
      <c r="C137" t="s">
        <v>242</v>
      </c>
      <c r="D137" t="s">
        <v>232</v>
      </c>
      <c r="E137" s="22" t="s">
        <v>314</v>
      </c>
      <c r="F137" s="22" t="s">
        <v>315</v>
      </c>
      <c r="G137" s="22" t="s">
        <v>243</v>
      </c>
      <c r="H137" s="22" t="s">
        <v>237</v>
      </c>
      <c r="I137" s="22" t="s">
        <v>309</v>
      </c>
      <c r="J137" s="17">
        <f>IFERROR(INDEX(Cost_Components!$K$2:$K$29,MATCH(E137,Cost_Components!$A$2:$A$29,0)),"")</f>
        <v>1</v>
      </c>
      <c r="K137" s="17">
        <f t="shared" si="28"/>
        <v>0.42307692307692307</v>
      </c>
      <c r="L137" s="17">
        <f>IFERROR(INDEX(Cost_Components!$S$2:$S$29,MATCH(E137,Cost_Components!$A$2:$A$29,0)),"")</f>
        <v>0.31</v>
      </c>
      <c r="M137" s="28">
        <f>IFERROR(INDEX(Cost_Components!$L$2:$L$29,MATCH(E137,Cost_Components!$A$2:$A$29,0)),"")</f>
        <v>1</v>
      </c>
      <c r="N137" s="29">
        <f>IFERROR(INDEX(Cost_Components!$P$2:$P$29,MATCH(E137,Cost_Components!$A$2:$A$29,0)),"")</f>
        <v>5.133311162</v>
      </c>
      <c r="O137" s="23">
        <f t="shared" si="29"/>
        <v>76353.050790947498</v>
      </c>
      <c r="P137" s="23">
        <f t="shared" si="30"/>
        <v>75456.501426061295</v>
      </c>
      <c r="Q137" s="23">
        <f t="shared" si="31"/>
        <v>120075.92731491951</v>
      </c>
      <c r="R137" s="23">
        <f t="shared" si="32"/>
        <v>165822.44794835235</v>
      </c>
      <c r="S137" s="23">
        <f t="shared" si="33"/>
        <v>45746.52063343284</v>
      </c>
      <c r="T137" s="16">
        <f>IFERROR(INDEX(Cost_Components!$R$2:$R$29,MATCH(E137,Cost_Components!$A$2:$A$29,0)),"")</f>
        <v>1</v>
      </c>
      <c r="U137" s="26">
        <f>IFERROR(INDEX(Cost_Components!$Q$2:$Q$29,MATCH(E137,Cost_Components!$A$2:$A$29,0)),"")</f>
        <v>2023</v>
      </c>
      <c r="V137" s="30">
        <f>1/(1+Calculation_Assumptions!$B$5)^(B137-Calculation_Assumptions!$B$2)</f>
        <v>0.86260878438416411</v>
      </c>
      <c r="W137" s="23">
        <f t="shared" si="34"/>
        <v>103578.54969492396</v>
      </c>
      <c r="X137" s="23">
        <f t="shared" si="35"/>
        <v>143039.90024833454</v>
      </c>
      <c r="Y137" s="23">
        <f t="shared" si="36"/>
        <v>39461.350553410586</v>
      </c>
      <c r="Z137" s="17">
        <f>IFERROR(INDEX(Cost_Components!$T$2:$T$29,MATCH(E137,Cost_Components!$A$2:$A$29,0)),"")</f>
        <v>0.8</v>
      </c>
      <c r="AA137" s="26">
        <f>IFERROR(INDEX(Cost_Components!$U$2:$U$29,MATCH(E137,Cost_Components!$A$2:$A$29,0)),"")</f>
        <v>2025</v>
      </c>
      <c r="AB137" s="26">
        <f>IFERROR(INDEX(Cost_Components!$V$2:$V$29,MATCH(E137,Cost_Components!$A$2:$A$29,0)),"")</f>
        <v>2050</v>
      </c>
      <c r="AC137" s="26">
        <f>IFERROR(INDEX(Cost_Components!$M$2:$M$29,MATCH(E137,Cost_Components!$A$2:$A$29,0)),"")</f>
        <v>0</v>
      </c>
      <c r="AD137" s="26">
        <f>IFERROR(INDEX(Cost_Components!$N$2:$N$29,MATCH(E137,Cost_Components!$A$2:$A$29,0)),"")</f>
        <v>95</v>
      </c>
      <c r="AE137" s="16" t="str">
        <f>IFERROR(INDEX(Cost_Components!$O$2:$O$29,MATCH(E137,Cost_Components!$A$2:$A$29,0)),"")</f>
        <v>Both</v>
      </c>
      <c r="AF137" s="11">
        <v>76353.050790947498</v>
      </c>
      <c r="AG137" s="11">
        <v>75456.501426061295</v>
      </c>
      <c r="AH137" s="23">
        <f t="shared" si="37"/>
        <v>1</v>
      </c>
      <c r="AI137" s="10">
        <v>298289404.664994</v>
      </c>
      <c r="AJ137" s="29">
        <f t="shared" si="38"/>
        <v>4.0254841585733036E-4</v>
      </c>
      <c r="AK137" s="29">
        <f t="shared" si="39"/>
        <v>5.5591129069631541E-4</v>
      </c>
      <c r="AL137" s="29">
        <f t="shared" si="40"/>
        <v>1.5336287483898507E-4</v>
      </c>
      <c r="AM137" s="29">
        <f t="shared" si="41"/>
        <v>1.3229216303451761E-4</v>
      </c>
    </row>
    <row r="138" spans="1:39">
      <c r="A138" t="s">
        <v>242</v>
      </c>
      <c r="B138" s="20">
        <v>2031</v>
      </c>
      <c r="C138" t="s">
        <v>242</v>
      </c>
      <c r="D138" t="s">
        <v>232</v>
      </c>
      <c r="E138" s="22" t="s">
        <v>314</v>
      </c>
      <c r="F138" s="22" t="s">
        <v>315</v>
      </c>
      <c r="G138" s="22" t="s">
        <v>243</v>
      </c>
      <c r="H138" s="22" t="s">
        <v>237</v>
      </c>
      <c r="I138" s="22" t="s">
        <v>309</v>
      </c>
      <c r="J138" s="17">
        <f>IFERROR(INDEX(Cost_Components!$K$2:$K$29,MATCH(E138,Cost_Components!$A$2:$A$29,0)),"")</f>
        <v>1</v>
      </c>
      <c r="K138" s="17">
        <f t="shared" si="28"/>
        <v>0.44192307692307692</v>
      </c>
      <c r="L138" s="17">
        <f>IFERROR(INDEX(Cost_Components!$S$2:$S$29,MATCH(E138,Cost_Components!$A$2:$A$29,0)),"")</f>
        <v>0.31</v>
      </c>
      <c r="M138" s="28">
        <f>IFERROR(INDEX(Cost_Components!$L$2:$L$29,MATCH(E138,Cost_Components!$A$2:$A$29,0)),"")</f>
        <v>1</v>
      </c>
      <c r="N138" s="29">
        <f>IFERROR(INDEX(Cost_Components!$P$2:$P$29,MATCH(E138,Cost_Components!$A$2:$A$29,0)),"")</f>
        <v>5.133311162</v>
      </c>
      <c r="O138" s="23">
        <f t="shared" si="29"/>
        <v>77394.806860894794</v>
      </c>
      <c r="P138" s="23">
        <f t="shared" si="30"/>
        <v>76240.522317662995</v>
      </c>
      <c r="Q138" s="23">
        <f t="shared" si="31"/>
        <v>121323.56050509056</v>
      </c>
      <c r="R138" s="23">
        <f t="shared" si="32"/>
        <v>175572.33777111745</v>
      </c>
      <c r="S138" s="23">
        <f t="shared" si="33"/>
        <v>54248.777266026897</v>
      </c>
      <c r="T138" s="16">
        <f>IFERROR(INDEX(Cost_Components!$R$2:$R$29,MATCH(E138,Cost_Components!$A$2:$A$29,0)),"")</f>
        <v>1</v>
      </c>
      <c r="U138" s="26">
        <f>IFERROR(INDEX(Cost_Components!$Q$2:$Q$29,MATCH(E138,Cost_Components!$A$2:$A$29,0)),"")</f>
        <v>2023</v>
      </c>
      <c r="V138" s="30">
        <f>1/(1+Calculation_Assumptions!$B$5)^(B138-Calculation_Assumptions!$B$2)</f>
        <v>0.83748425668365445</v>
      </c>
      <c r="W138" s="23">
        <f t="shared" si="34"/>
        <v>101606.57188782014</v>
      </c>
      <c r="X138" s="23">
        <f t="shared" si="35"/>
        <v>147039.0687924558</v>
      </c>
      <c r="Y138" s="23">
        <f t="shared" si="36"/>
        <v>45432.496904635671</v>
      </c>
      <c r="Z138" s="17">
        <f>IFERROR(INDEX(Cost_Components!$T$2:$T$29,MATCH(E138,Cost_Components!$A$2:$A$29,0)),"")</f>
        <v>0.8</v>
      </c>
      <c r="AA138" s="26">
        <f>IFERROR(INDEX(Cost_Components!$U$2:$U$29,MATCH(E138,Cost_Components!$A$2:$A$29,0)),"")</f>
        <v>2025</v>
      </c>
      <c r="AB138" s="26">
        <f>IFERROR(INDEX(Cost_Components!$V$2:$V$29,MATCH(E138,Cost_Components!$A$2:$A$29,0)),"")</f>
        <v>2050</v>
      </c>
      <c r="AC138" s="26">
        <f>IFERROR(INDEX(Cost_Components!$M$2:$M$29,MATCH(E138,Cost_Components!$A$2:$A$29,0)),"")</f>
        <v>0</v>
      </c>
      <c r="AD138" s="26">
        <f>IFERROR(INDEX(Cost_Components!$N$2:$N$29,MATCH(E138,Cost_Components!$A$2:$A$29,0)),"")</f>
        <v>95</v>
      </c>
      <c r="AE138" s="16" t="str">
        <f>IFERROR(INDEX(Cost_Components!$O$2:$O$29,MATCH(E138,Cost_Components!$A$2:$A$29,0)),"")</f>
        <v>Both</v>
      </c>
      <c r="AF138" s="11">
        <v>77394.806860894794</v>
      </c>
      <c r="AG138" s="11">
        <v>76240.522317662995</v>
      </c>
      <c r="AH138" s="23">
        <f t="shared" si="37"/>
        <v>1</v>
      </c>
      <c r="AI138" s="10">
        <v>300119636.92551899</v>
      </c>
      <c r="AJ138" s="29">
        <f t="shared" si="38"/>
        <v>4.0425065733102814E-4</v>
      </c>
      <c r="AK138" s="29">
        <f t="shared" si="39"/>
        <v>5.8500783077612955E-4</v>
      </c>
      <c r="AL138" s="29">
        <f t="shared" si="40"/>
        <v>1.8075717344510141E-4</v>
      </c>
      <c r="AM138" s="29">
        <f t="shared" si="41"/>
        <v>1.5138128704290916E-4</v>
      </c>
    </row>
    <row r="139" spans="1:39">
      <c r="A139" t="s">
        <v>242</v>
      </c>
      <c r="B139" s="20">
        <v>2032</v>
      </c>
      <c r="C139" t="s">
        <v>242</v>
      </c>
      <c r="D139" t="s">
        <v>232</v>
      </c>
      <c r="E139" s="22" t="s">
        <v>314</v>
      </c>
      <c r="F139" s="22" t="s">
        <v>315</v>
      </c>
      <c r="G139" s="22" t="s">
        <v>243</v>
      </c>
      <c r="H139" s="22" t="s">
        <v>237</v>
      </c>
      <c r="I139" s="22" t="s">
        <v>309</v>
      </c>
      <c r="J139" s="17">
        <f>IFERROR(INDEX(Cost_Components!$K$2:$K$29,MATCH(E139,Cost_Components!$A$2:$A$29,0)),"")</f>
        <v>1</v>
      </c>
      <c r="K139" s="17">
        <f t="shared" si="28"/>
        <v>0.46076923076923082</v>
      </c>
      <c r="L139" s="17">
        <f>IFERROR(INDEX(Cost_Components!$S$2:$S$29,MATCH(E139,Cost_Components!$A$2:$A$29,0)),"")</f>
        <v>0.31</v>
      </c>
      <c r="M139" s="28">
        <f>IFERROR(INDEX(Cost_Components!$L$2:$L$29,MATCH(E139,Cost_Components!$A$2:$A$29,0)),"")</f>
        <v>1</v>
      </c>
      <c r="N139" s="29">
        <f>IFERROR(INDEX(Cost_Components!$P$2:$P$29,MATCH(E139,Cost_Components!$A$2:$A$29,0)),"")</f>
        <v>5.133311162</v>
      </c>
      <c r="O139" s="23">
        <f t="shared" si="29"/>
        <v>78478.387535975402</v>
      </c>
      <c r="P139" s="23">
        <f t="shared" si="30"/>
        <v>77042.179160751897</v>
      </c>
      <c r="Q139" s="23">
        <f t="shared" si="31"/>
        <v>122599.25825151436</v>
      </c>
      <c r="R139" s="23">
        <f t="shared" si="32"/>
        <v>185622.71972753567</v>
      </c>
      <c r="S139" s="23">
        <f t="shared" si="33"/>
        <v>63023.461476021315</v>
      </c>
      <c r="T139" s="16">
        <f>IFERROR(INDEX(Cost_Components!$R$2:$R$29,MATCH(E139,Cost_Components!$A$2:$A$29,0)),"")</f>
        <v>1</v>
      </c>
      <c r="U139" s="26">
        <f>IFERROR(INDEX(Cost_Components!$Q$2:$Q$29,MATCH(E139,Cost_Components!$A$2:$A$29,0)),"")</f>
        <v>2023</v>
      </c>
      <c r="V139" s="30">
        <f>1/(1+Calculation_Assumptions!$B$5)^(B139-Calculation_Assumptions!$B$2)</f>
        <v>0.81309151134335378</v>
      </c>
      <c r="W139" s="23">
        <f t="shared" si="34"/>
        <v>99684.416181297944</v>
      </c>
      <c r="X139" s="23">
        <f t="shared" si="35"/>
        <v>150928.25772292574</v>
      </c>
      <c r="Y139" s="23">
        <f t="shared" si="36"/>
        <v>51243.841541627808</v>
      </c>
      <c r="Z139" s="17">
        <f>IFERROR(INDEX(Cost_Components!$T$2:$T$29,MATCH(E139,Cost_Components!$A$2:$A$29,0)),"")</f>
        <v>0.8</v>
      </c>
      <c r="AA139" s="26">
        <f>IFERROR(INDEX(Cost_Components!$U$2:$U$29,MATCH(E139,Cost_Components!$A$2:$A$29,0)),"")</f>
        <v>2025</v>
      </c>
      <c r="AB139" s="26">
        <f>IFERROR(INDEX(Cost_Components!$V$2:$V$29,MATCH(E139,Cost_Components!$A$2:$A$29,0)),"")</f>
        <v>2050</v>
      </c>
      <c r="AC139" s="26">
        <f>IFERROR(INDEX(Cost_Components!$M$2:$M$29,MATCH(E139,Cost_Components!$A$2:$A$29,0)),"")</f>
        <v>0</v>
      </c>
      <c r="AD139" s="26">
        <f>IFERROR(INDEX(Cost_Components!$N$2:$N$29,MATCH(E139,Cost_Components!$A$2:$A$29,0)),"")</f>
        <v>95</v>
      </c>
      <c r="AE139" s="16" t="str">
        <f>IFERROR(INDEX(Cost_Components!$O$2:$O$29,MATCH(E139,Cost_Components!$A$2:$A$29,0)),"")</f>
        <v>Both</v>
      </c>
      <c r="AF139" s="11">
        <v>78478.387535975402</v>
      </c>
      <c r="AG139" s="11">
        <v>77042.179160751897</v>
      </c>
      <c r="AH139" s="23">
        <f t="shared" si="37"/>
        <v>1</v>
      </c>
      <c r="AI139" s="10">
        <v>301904628.08354098</v>
      </c>
      <c r="AJ139" s="29">
        <f t="shared" si="38"/>
        <v>4.0608605118034008E-4</v>
      </c>
      <c r="AK139" s="29">
        <f t="shared" si="39"/>
        <v>6.1483893408938216E-4</v>
      </c>
      <c r="AL139" s="29">
        <f t="shared" si="40"/>
        <v>2.0875288290904203E-4</v>
      </c>
      <c r="AM139" s="29">
        <f t="shared" si="41"/>
        <v>1.6973519706179517E-4</v>
      </c>
    </row>
    <row r="140" spans="1:39">
      <c r="A140" t="s">
        <v>242</v>
      </c>
      <c r="B140" s="20">
        <v>2033</v>
      </c>
      <c r="C140" t="s">
        <v>242</v>
      </c>
      <c r="D140" t="s">
        <v>232</v>
      </c>
      <c r="E140" s="22" t="s">
        <v>314</v>
      </c>
      <c r="F140" s="22" t="s">
        <v>315</v>
      </c>
      <c r="G140" s="22" t="s">
        <v>243</v>
      </c>
      <c r="H140" s="22" t="s">
        <v>237</v>
      </c>
      <c r="I140" s="22" t="s">
        <v>309</v>
      </c>
      <c r="J140" s="17">
        <f>IFERROR(INDEX(Cost_Components!$K$2:$K$29,MATCH(E140,Cost_Components!$A$2:$A$29,0)),"")</f>
        <v>1</v>
      </c>
      <c r="K140" s="17">
        <f t="shared" si="28"/>
        <v>0.47961538461538467</v>
      </c>
      <c r="L140" s="17">
        <f>IFERROR(INDEX(Cost_Components!$S$2:$S$29,MATCH(E140,Cost_Components!$A$2:$A$29,0)),"")</f>
        <v>0.31</v>
      </c>
      <c r="M140" s="28">
        <f>IFERROR(INDEX(Cost_Components!$L$2:$L$29,MATCH(E140,Cost_Components!$A$2:$A$29,0)),"")</f>
        <v>1</v>
      </c>
      <c r="N140" s="29">
        <f>IFERROR(INDEX(Cost_Components!$P$2:$P$29,MATCH(E140,Cost_Components!$A$2:$A$29,0)),"")</f>
        <v>5.133311162</v>
      </c>
      <c r="O140" s="23">
        <f t="shared" si="29"/>
        <v>79747.161263359303</v>
      </c>
      <c r="P140" s="23">
        <f t="shared" si="30"/>
        <v>78006.790806776597</v>
      </c>
      <c r="Q140" s="23">
        <f t="shared" si="31"/>
        <v>124134.27028766985</v>
      </c>
      <c r="R140" s="23">
        <f t="shared" si="32"/>
        <v>196338.70782100671</v>
      </c>
      <c r="S140" s="23">
        <f t="shared" si="33"/>
        <v>72204.437533336866</v>
      </c>
      <c r="T140" s="16">
        <f>IFERROR(INDEX(Cost_Components!$R$2:$R$29,MATCH(E140,Cost_Components!$A$2:$A$29,0)),"")</f>
        <v>1</v>
      </c>
      <c r="U140" s="26">
        <f>IFERROR(INDEX(Cost_Components!$Q$2:$Q$29,MATCH(E140,Cost_Components!$A$2:$A$29,0)),"")</f>
        <v>2023</v>
      </c>
      <c r="V140" s="30">
        <f>1/(1+Calculation_Assumptions!$B$5)^(B140-Calculation_Assumptions!$B$2)</f>
        <v>0.78940923431393573</v>
      </c>
      <c r="W140" s="23">
        <f t="shared" si="34"/>
        <v>97992.739259908602</v>
      </c>
      <c r="X140" s="23">
        <f t="shared" si="35"/>
        <v>154991.58900716846</v>
      </c>
      <c r="Y140" s="23">
        <f t="shared" si="36"/>
        <v>56998.849747259861</v>
      </c>
      <c r="Z140" s="17">
        <f>IFERROR(INDEX(Cost_Components!$T$2:$T$29,MATCH(E140,Cost_Components!$A$2:$A$29,0)),"")</f>
        <v>0.8</v>
      </c>
      <c r="AA140" s="26">
        <f>IFERROR(INDEX(Cost_Components!$U$2:$U$29,MATCH(E140,Cost_Components!$A$2:$A$29,0)),"")</f>
        <v>2025</v>
      </c>
      <c r="AB140" s="26">
        <f>IFERROR(INDEX(Cost_Components!$V$2:$V$29,MATCH(E140,Cost_Components!$A$2:$A$29,0)),"")</f>
        <v>2050</v>
      </c>
      <c r="AC140" s="26">
        <f>IFERROR(INDEX(Cost_Components!$M$2:$M$29,MATCH(E140,Cost_Components!$A$2:$A$29,0)),"")</f>
        <v>0</v>
      </c>
      <c r="AD140" s="26">
        <f>IFERROR(INDEX(Cost_Components!$N$2:$N$29,MATCH(E140,Cost_Components!$A$2:$A$29,0)),"")</f>
        <v>95</v>
      </c>
      <c r="AE140" s="16" t="str">
        <f>IFERROR(INDEX(Cost_Components!$O$2:$O$29,MATCH(E140,Cost_Components!$A$2:$A$29,0)),"")</f>
        <v>Both</v>
      </c>
      <c r="AF140" s="11">
        <v>79747.161263359303</v>
      </c>
      <c r="AG140" s="11">
        <v>78006.790806776597</v>
      </c>
      <c r="AH140" s="23">
        <f t="shared" si="37"/>
        <v>1</v>
      </c>
      <c r="AI140" s="10">
        <v>303644277.16916001</v>
      </c>
      <c r="AJ140" s="29">
        <f t="shared" si="38"/>
        <v>4.0881478631825071E-4</v>
      </c>
      <c r="AK140" s="29">
        <f t="shared" si="39"/>
        <v>6.4660763460273136E-4</v>
      </c>
      <c r="AL140" s="29">
        <f t="shared" si="40"/>
        <v>2.3779284828448068E-4</v>
      </c>
      <c r="AM140" s="29">
        <f t="shared" si="41"/>
        <v>1.877158702895818E-4</v>
      </c>
    </row>
    <row r="141" spans="1:39">
      <c r="A141" t="s">
        <v>242</v>
      </c>
      <c r="B141" s="20">
        <v>2034</v>
      </c>
      <c r="C141" t="s">
        <v>242</v>
      </c>
      <c r="D141" t="s">
        <v>232</v>
      </c>
      <c r="E141" s="22" t="s">
        <v>314</v>
      </c>
      <c r="F141" s="22" t="s">
        <v>315</v>
      </c>
      <c r="G141" s="22" t="s">
        <v>243</v>
      </c>
      <c r="H141" s="22" t="s">
        <v>237</v>
      </c>
      <c r="I141" s="22" t="s">
        <v>309</v>
      </c>
      <c r="J141" s="17">
        <f>IFERROR(INDEX(Cost_Components!$K$2:$K$29,MATCH(E141,Cost_Components!$A$2:$A$29,0)),"")</f>
        <v>1</v>
      </c>
      <c r="K141" s="17">
        <f t="shared" si="28"/>
        <v>0.49846153846153851</v>
      </c>
      <c r="L141" s="17">
        <f>IFERROR(INDEX(Cost_Components!$S$2:$S$29,MATCH(E141,Cost_Components!$A$2:$A$29,0)),"")</f>
        <v>0.31</v>
      </c>
      <c r="M141" s="28">
        <f>IFERROR(INDEX(Cost_Components!$L$2:$L$29,MATCH(E141,Cost_Components!$A$2:$A$29,0)),"")</f>
        <v>1</v>
      </c>
      <c r="N141" s="29">
        <f>IFERROR(INDEX(Cost_Components!$P$2:$P$29,MATCH(E141,Cost_Components!$A$2:$A$29,0)),"")</f>
        <v>5.133311162</v>
      </c>
      <c r="O141" s="23">
        <f t="shared" si="29"/>
        <v>81019.185533984506</v>
      </c>
      <c r="P141" s="23">
        <f t="shared" si="30"/>
        <v>78954.072396123796</v>
      </c>
      <c r="Q141" s="23">
        <f t="shared" si="31"/>
        <v>125641.70454607729</v>
      </c>
      <c r="R141" s="23">
        <f t="shared" si="32"/>
        <v>207308.50365820233</v>
      </c>
      <c r="S141" s="23">
        <f t="shared" si="33"/>
        <v>81666.799112125038</v>
      </c>
      <c r="T141" s="16">
        <f>IFERROR(INDEX(Cost_Components!$R$2:$R$29,MATCH(E141,Cost_Components!$A$2:$A$29,0)),"")</f>
        <v>1</v>
      </c>
      <c r="U141" s="26">
        <f>IFERROR(INDEX(Cost_Components!$Q$2:$Q$29,MATCH(E141,Cost_Components!$A$2:$A$29,0)),"")</f>
        <v>2023</v>
      </c>
      <c r="V141" s="30">
        <f>1/(1+Calculation_Assumptions!$B$5)^(B141-Calculation_Assumptions!$B$2)</f>
        <v>0.76641673234362695</v>
      </c>
      <c r="W141" s="23">
        <f t="shared" si="34"/>
        <v>96293.904644287977</v>
      </c>
      <c r="X141" s="23">
        <f t="shared" si="35"/>
        <v>158884.70596076627</v>
      </c>
      <c r="Y141" s="23">
        <f t="shared" si="36"/>
        <v>62590.80131647829</v>
      </c>
      <c r="Z141" s="17">
        <f>IFERROR(INDEX(Cost_Components!$T$2:$T$29,MATCH(E141,Cost_Components!$A$2:$A$29,0)),"")</f>
        <v>0.8</v>
      </c>
      <c r="AA141" s="26">
        <f>IFERROR(INDEX(Cost_Components!$U$2:$U$29,MATCH(E141,Cost_Components!$A$2:$A$29,0)),"")</f>
        <v>2025</v>
      </c>
      <c r="AB141" s="26">
        <f>IFERROR(INDEX(Cost_Components!$V$2:$V$29,MATCH(E141,Cost_Components!$A$2:$A$29,0)),"")</f>
        <v>2050</v>
      </c>
      <c r="AC141" s="26">
        <f>IFERROR(INDEX(Cost_Components!$M$2:$M$29,MATCH(E141,Cost_Components!$A$2:$A$29,0)),"")</f>
        <v>0</v>
      </c>
      <c r="AD141" s="26">
        <f>IFERROR(INDEX(Cost_Components!$N$2:$N$29,MATCH(E141,Cost_Components!$A$2:$A$29,0)),"")</f>
        <v>95</v>
      </c>
      <c r="AE141" s="16" t="str">
        <f>IFERROR(INDEX(Cost_Components!$O$2:$O$29,MATCH(E141,Cost_Components!$A$2:$A$29,0)),"")</f>
        <v>Both</v>
      </c>
      <c r="AF141" s="11">
        <v>81019.185533984506</v>
      </c>
      <c r="AG141" s="11">
        <v>78954.072396123796</v>
      </c>
      <c r="AH141" s="23">
        <f t="shared" si="37"/>
        <v>1</v>
      </c>
      <c r="AI141" s="10">
        <v>305332541.18498403</v>
      </c>
      <c r="AJ141" s="29">
        <f t="shared" si="38"/>
        <v>4.114913662935061E-4</v>
      </c>
      <c r="AK141" s="29">
        <f t="shared" si="39"/>
        <v>6.7895974288769182E-4</v>
      </c>
      <c r="AL141" s="29">
        <f t="shared" si="40"/>
        <v>2.6746837659418572E-4</v>
      </c>
      <c r="AM141" s="29">
        <f t="shared" si="41"/>
        <v>2.0499223919457049E-4</v>
      </c>
    </row>
    <row r="142" spans="1:39">
      <c r="A142" t="s">
        <v>242</v>
      </c>
      <c r="B142" s="20">
        <v>2035</v>
      </c>
      <c r="C142" t="s">
        <v>242</v>
      </c>
      <c r="D142" t="s">
        <v>232</v>
      </c>
      <c r="E142" s="22" t="s">
        <v>314</v>
      </c>
      <c r="F142" s="22" t="s">
        <v>315</v>
      </c>
      <c r="G142" s="22" t="s">
        <v>243</v>
      </c>
      <c r="H142" s="22" t="s">
        <v>237</v>
      </c>
      <c r="I142" s="22" t="s">
        <v>309</v>
      </c>
      <c r="J142" s="17">
        <f>IFERROR(INDEX(Cost_Components!$K$2:$K$29,MATCH(E142,Cost_Components!$A$2:$A$29,0)),"")</f>
        <v>1</v>
      </c>
      <c r="K142" s="17">
        <f t="shared" si="28"/>
        <v>0.51730769230769236</v>
      </c>
      <c r="L142" s="17">
        <f>IFERROR(INDEX(Cost_Components!$S$2:$S$29,MATCH(E142,Cost_Components!$A$2:$A$29,0)),"")</f>
        <v>0.31</v>
      </c>
      <c r="M142" s="28">
        <f>IFERROR(INDEX(Cost_Components!$L$2:$L$29,MATCH(E142,Cost_Components!$A$2:$A$29,0)),"")</f>
        <v>1</v>
      </c>
      <c r="N142" s="29">
        <f>IFERROR(INDEX(Cost_Components!$P$2:$P$29,MATCH(E142,Cost_Components!$A$2:$A$29,0)),"")</f>
        <v>5.133311162</v>
      </c>
      <c r="O142" s="23">
        <f t="shared" si="29"/>
        <v>82372.947547832606</v>
      </c>
      <c r="P142" s="23">
        <f t="shared" si="30"/>
        <v>79962.913962192993</v>
      </c>
      <c r="Q142" s="23">
        <f t="shared" si="31"/>
        <v>127247.100824333</v>
      </c>
      <c r="R142" s="23">
        <f t="shared" si="32"/>
        <v>218741.4735083094</v>
      </c>
      <c r="S142" s="23">
        <f t="shared" si="33"/>
        <v>91494.372683976399</v>
      </c>
      <c r="T142" s="16">
        <f>IFERROR(INDEX(Cost_Components!$R$2:$R$29,MATCH(E142,Cost_Components!$A$2:$A$29,0)),"")</f>
        <v>1</v>
      </c>
      <c r="U142" s="26">
        <f>IFERROR(INDEX(Cost_Components!$Q$2:$Q$29,MATCH(E142,Cost_Components!$A$2:$A$29,0)),"")</f>
        <v>2023</v>
      </c>
      <c r="V142" s="30">
        <f>1/(1+Calculation_Assumptions!$B$5)^(B142-Calculation_Assumptions!$B$2)</f>
        <v>0.74409391489672516</v>
      </c>
      <c r="W142" s="23">
        <f t="shared" si="34"/>
        <v>94683.793411636245</v>
      </c>
      <c r="X142" s="23">
        <f t="shared" si="35"/>
        <v>162764.19937307623</v>
      </c>
      <c r="Y142" s="23">
        <f t="shared" si="36"/>
        <v>68080.405961439988</v>
      </c>
      <c r="Z142" s="17">
        <f>IFERROR(INDEX(Cost_Components!$T$2:$T$29,MATCH(E142,Cost_Components!$A$2:$A$29,0)),"")</f>
        <v>0.8</v>
      </c>
      <c r="AA142" s="26">
        <f>IFERROR(INDEX(Cost_Components!$U$2:$U$29,MATCH(E142,Cost_Components!$A$2:$A$29,0)),"")</f>
        <v>2025</v>
      </c>
      <c r="AB142" s="26">
        <f>IFERROR(INDEX(Cost_Components!$V$2:$V$29,MATCH(E142,Cost_Components!$A$2:$A$29,0)),"")</f>
        <v>2050</v>
      </c>
      <c r="AC142" s="26">
        <f>IFERROR(INDEX(Cost_Components!$M$2:$M$29,MATCH(E142,Cost_Components!$A$2:$A$29,0)),"")</f>
        <v>0</v>
      </c>
      <c r="AD142" s="26">
        <f>IFERROR(INDEX(Cost_Components!$N$2:$N$29,MATCH(E142,Cost_Components!$A$2:$A$29,0)),"")</f>
        <v>95</v>
      </c>
      <c r="AE142" s="16" t="str">
        <f>IFERROR(INDEX(Cost_Components!$O$2:$O$29,MATCH(E142,Cost_Components!$A$2:$A$29,0)),"")</f>
        <v>Both</v>
      </c>
      <c r="AF142" s="11">
        <v>82372.947547832606</v>
      </c>
      <c r="AG142" s="11">
        <v>79962.913962192993</v>
      </c>
      <c r="AH142" s="23">
        <f t="shared" si="37"/>
        <v>1</v>
      </c>
      <c r="AI142" s="10">
        <v>306964650.16711998</v>
      </c>
      <c r="AJ142" s="29">
        <f t="shared" si="38"/>
        <v>4.1453340231540074E-4</v>
      </c>
      <c r="AK142" s="29">
        <f t="shared" si="39"/>
        <v>7.1259499551241663E-4</v>
      </c>
      <c r="AL142" s="29">
        <f t="shared" si="40"/>
        <v>2.9806159319701583E-4</v>
      </c>
      <c r="AM142" s="29">
        <f t="shared" si="41"/>
        <v>2.2178581776232263E-4</v>
      </c>
    </row>
    <row r="143" spans="1:39">
      <c r="A143" t="s">
        <v>242</v>
      </c>
      <c r="B143" s="20">
        <v>2036</v>
      </c>
      <c r="C143" t="s">
        <v>242</v>
      </c>
      <c r="D143" t="s">
        <v>232</v>
      </c>
      <c r="E143" s="22" t="s">
        <v>314</v>
      </c>
      <c r="F143" s="22" t="s">
        <v>315</v>
      </c>
      <c r="G143" s="22" t="s">
        <v>243</v>
      </c>
      <c r="H143" s="22" t="s">
        <v>237</v>
      </c>
      <c r="I143" s="22" t="s">
        <v>309</v>
      </c>
      <c r="J143" s="17">
        <f>IFERROR(INDEX(Cost_Components!$K$2:$K$29,MATCH(E143,Cost_Components!$A$2:$A$29,0)),"")</f>
        <v>1</v>
      </c>
      <c r="K143" s="17">
        <f t="shared" si="28"/>
        <v>0.5361538461538462</v>
      </c>
      <c r="L143" s="17">
        <f>IFERROR(INDEX(Cost_Components!$S$2:$S$29,MATCH(E143,Cost_Components!$A$2:$A$29,0)),"")</f>
        <v>0.31</v>
      </c>
      <c r="M143" s="28">
        <f>IFERROR(INDEX(Cost_Components!$L$2:$L$29,MATCH(E143,Cost_Components!$A$2:$A$29,0)),"")</f>
        <v>1</v>
      </c>
      <c r="N143" s="29">
        <f>IFERROR(INDEX(Cost_Components!$P$2:$P$29,MATCH(E143,Cost_Components!$A$2:$A$29,0)),"")</f>
        <v>5.133311162</v>
      </c>
      <c r="O143" s="23">
        <f t="shared" si="29"/>
        <v>83790.573654324602</v>
      </c>
      <c r="P143" s="23">
        <f t="shared" si="30"/>
        <v>81016.277531952801</v>
      </c>
      <c r="Q143" s="23">
        <f t="shared" si="31"/>
        <v>128923.34614512356</v>
      </c>
      <c r="R143" s="23">
        <f t="shared" si="32"/>
        <v>230612.14742004537</v>
      </c>
      <c r="S143" s="23">
        <f t="shared" si="33"/>
        <v>101688.8012749218</v>
      </c>
      <c r="T143" s="16">
        <f>IFERROR(INDEX(Cost_Components!$R$2:$R$29,MATCH(E143,Cost_Components!$A$2:$A$29,0)),"")</f>
        <v>1</v>
      </c>
      <c r="U143" s="26">
        <f>IFERROR(INDEX(Cost_Components!$Q$2:$Q$29,MATCH(E143,Cost_Components!$A$2:$A$29,0)),"")</f>
        <v>2023</v>
      </c>
      <c r="V143" s="30">
        <f>1/(1+Calculation_Assumptions!$B$5)^(B143-Calculation_Assumptions!$B$2)</f>
        <v>0.72242127659876232</v>
      </c>
      <c r="W143" s="23">
        <f t="shared" si="34"/>
        <v>93136.968305544287</v>
      </c>
      <c r="X143" s="23">
        <f t="shared" si="35"/>
        <v>166599.12193837116</v>
      </c>
      <c r="Y143" s="23">
        <f t="shared" si="36"/>
        <v>73462.153632826856</v>
      </c>
      <c r="Z143" s="17">
        <f>IFERROR(INDEX(Cost_Components!$T$2:$T$29,MATCH(E143,Cost_Components!$A$2:$A$29,0)),"")</f>
        <v>0.8</v>
      </c>
      <c r="AA143" s="26">
        <f>IFERROR(INDEX(Cost_Components!$U$2:$U$29,MATCH(E143,Cost_Components!$A$2:$A$29,0)),"")</f>
        <v>2025</v>
      </c>
      <c r="AB143" s="26">
        <f>IFERROR(INDEX(Cost_Components!$V$2:$V$29,MATCH(E143,Cost_Components!$A$2:$A$29,0)),"")</f>
        <v>2050</v>
      </c>
      <c r="AC143" s="26">
        <f>IFERROR(INDEX(Cost_Components!$M$2:$M$29,MATCH(E143,Cost_Components!$A$2:$A$29,0)),"")</f>
        <v>0</v>
      </c>
      <c r="AD143" s="26">
        <f>IFERROR(INDEX(Cost_Components!$N$2:$N$29,MATCH(E143,Cost_Components!$A$2:$A$29,0)),"")</f>
        <v>95</v>
      </c>
      <c r="AE143" s="16" t="str">
        <f>IFERROR(INDEX(Cost_Components!$O$2:$O$29,MATCH(E143,Cost_Components!$A$2:$A$29,0)),"")</f>
        <v>Both</v>
      </c>
      <c r="AF143" s="11">
        <v>83790.573654324602</v>
      </c>
      <c r="AG143" s="11">
        <v>81016.277531952801</v>
      </c>
      <c r="AH143" s="23">
        <f t="shared" si="37"/>
        <v>1</v>
      </c>
      <c r="AI143" s="10">
        <v>308542769.75662202</v>
      </c>
      <c r="AJ143" s="29">
        <f t="shared" si="38"/>
        <v>4.1784594805711401E-4</v>
      </c>
      <c r="AK143" s="29">
        <f t="shared" si="39"/>
        <v>7.4742359901012047E-4</v>
      </c>
      <c r="AL143" s="29">
        <f t="shared" si="40"/>
        <v>3.2957765095300646E-4</v>
      </c>
      <c r="AM143" s="29">
        <f t="shared" si="41"/>
        <v>2.380939073398922E-4</v>
      </c>
    </row>
    <row r="144" spans="1:39">
      <c r="A144" t="s">
        <v>242</v>
      </c>
      <c r="B144" s="20">
        <v>2037</v>
      </c>
      <c r="C144" t="s">
        <v>242</v>
      </c>
      <c r="D144" t="s">
        <v>232</v>
      </c>
      <c r="E144" s="22" t="s">
        <v>314</v>
      </c>
      <c r="F144" s="22" t="s">
        <v>315</v>
      </c>
      <c r="G144" s="22" t="s">
        <v>243</v>
      </c>
      <c r="H144" s="22" t="s">
        <v>237</v>
      </c>
      <c r="I144" s="22" t="s">
        <v>309</v>
      </c>
      <c r="J144" s="17">
        <f>IFERROR(INDEX(Cost_Components!$K$2:$K$29,MATCH(E144,Cost_Components!$A$2:$A$29,0)),"")</f>
        <v>1</v>
      </c>
      <c r="K144" s="17">
        <f t="shared" si="28"/>
        <v>0.55500000000000005</v>
      </c>
      <c r="L144" s="17">
        <f>IFERROR(INDEX(Cost_Components!$S$2:$S$29,MATCH(E144,Cost_Components!$A$2:$A$29,0)),"")</f>
        <v>0.31</v>
      </c>
      <c r="M144" s="28">
        <f>IFERROR(INDEX(Cost_Components!$L$2:$L$29,MATCH(E144,Cost_Components!$A$2:$A$29,0)),"")</f>
        <v>1</v>
      </c>
      <c r="N144" s="29">
        <f>IFERROR(INDEX(Cost_Components!$P$2:$P$29,MATCH(E144,Cost_Components!$A$2:$A$29,0)),"")</f>
        <v>5.133311162</v>
      </c>
      <c r="O144" s="23">
        <f t="shared" si="29"/>
        <v>85256.256029420096</v>
      </c>
      <c r="P144" s="23">
        <f t="shared" si="30"/>
        <v>82099.352122769196</v>
      </c>
      <c r="Q144" s="23">
        <f t="shared" si="31"/>
        <v>130646.87139988164</v>
      </c>
      <c r="R144" s="23">
        <f t="shared" si="32"/>
        <v>242894.02434191437</v>
      </c>
      <c r="S144" s="23">
        <f t="shared" si="33"/>
        <v>112247.15294203273</v>
      </c>
      <c r="T144" s="16">
        <f>IFERROR(INDEX(Cost_Components!$R$2:$R$29,MATCH(E144,Cost_Components!$A$2:$A$29,0)),"")</f>
        <v>1</v>
      </c>
      <c r="U144" s="26">
        <f>IFERROR(INDEX(Cost_Components!$Q$2:$Q$29,MATCH(E144,Cost_Components!$A$2:$A$29,0)),"")</f>
        <v>2023</v>
      </c>
      <c r="V144" s="30">
        <f>1/(1+Calculation_Assumptions!$B$5)^(B144-Calculation_Assumptions!$B$2)</f>
        <v>0.70137988019297326</v>
      </c>
      <c r="W144" s="23">
        <f t="shared" si="34"/>
        <v>91633.087010035772</v>
      </c>
      <c r="X144" s="23">
        <f t="shared" si="35"/>
        <v>170360.98169252102</v>
      </c>
      <c r="Y144" s="23">
        <f t="shared" si="36"/>
        <v>78727.894682485261</v>
      </c>
      <c r="Z144" s="17">
        <f>IFERROR(INDEX(Cost_Components!$T$2:$T$29,MATCH(E144,Cost_Components!$A$2:$A$29,0)),"")</f>
        <v>0.8</v>
      </c>
      <c r="AA144" s="26">
        <f>IFERROR(INDEX(Cost_Components!$U$2:$U$29,MATCH(E144,Cost_Components!$A$2:$A$29,0)),"")</f>
        <v>2025</v>
      </c>
      <c r="AB144" s="26">
        <f>IFERROR(INDEX(Cost_Components!$V$2:$V$29,MATCH(E144,Cost_Components!$A$2:$A$29,0)),"")</f>
        <v>2050</v>
      </c>
      <c r="AC144" s="26">
        <f>IFERROR(INDEX(Cost_Components!$M$2:$M$29,MATCH(E144,Cost_Components!$A$2:$A$29,0)),"")</f>
        <v>0</v>
      </c>
      <c r="AD144" s="26">
        <f>IFERROR(INDEX(Cost_Components!$N$2:$N$29,MATCH(E144,Cost_Components!$A$2:$A$29,0)),"")</f>
        <v>95</v>
      </c>
      <c r="AE144" s="16" t="str">
        <f>IFERROR(INDEX(Cost_Components!$O$2:$O$29,MATCH(E144,Cost_Components!$A$2:$A$29,0)),"")</f>
        <v>Both</v>
      </c>
      <c r="AF144" s="11">
        <v>85256.256029420096</v>
      </c>
      <c r="AG144" s="11">
        <v>82099.352122769196</v>
      </c>
      <c r="AH144" s="23">
        <f t="shared" si="37"/>
        <v>1</v>
      </c>
      <c r="AI144" s="10">
        <v>310068287.63643003</v>
      </c>
      <c r="AJ144" s="29">
        <f t="shared" si="38"/>
        <v>4.21348704815216E-4</v>
      </c>
      <c r="AK144" s="29">
        <f t="shared" si="39"/>
        <v>7.8335655088571739E-4</v>
      </c>
      <c r="AL144" s="29">
        <f t="shared" si="40"/>
        <v>3.6200784607050144E-4</v>
      </c>
      <c r="AM144" s="29">
        <f t="shared" si="41"/>
        <v>2.5390501970584461E-4</v>
      </c>
    </row>
    <row r="145" spans="1:39">
      <c r="A145" t="s">
        <v>242</v>
      </c>
      <c r="B145" s="20">
        <v>2038</v>
      </c>
      <c r="C145" t="s">
        <v>242</v>
      </c>
      <c r="D145" t="s">
        <v>232</v>
      </c>
      <c r="E145" s="22" t="s">
        <v>314</v>
      </c>
      <c r="F145" s="22" t="s">
        <v>315</v>
      </c>
      <c r="G145" s="22" t="s">
        <v>243</v>
      </c>
      <c r="H145" s="22" t="s">
        <v>237</v>
      </c>
      <c r="I145" s="22" t="s">
        <v>309</v>
      </c>
      <c r="J145" s="17">
        <f>IFERROR(INDEX(Cost_Components!$K$2:$K$29,MATCH(E145,Cost_Components!$A$2:$A$29,0)),"")</f>
        <v>1</v>
      </c>
      <c r="K145" s="17">
        <f t="shared" si="28"/>
        <v>0.57384615384615389</v>
      </c>
      <c r="L145" s="17">
        <f>IFERROR(INDEX(Cost_Components!$S$2:$S$29,MATCH(E145,Cost_Components!$A$2:$A$29,0)),"")</f>
        <v>0.31</v>
      </c>
      <c r="M145" s="28">
        <f>IFERROR(INDEX(Cost_Components!$L$2:$L$29,MATCH(E145,Cost_Components!$A$2:$A$29,0)),"")</f>
        <v>1</v>
      </c>
      <c r="N145" s="29">
        <f>IFERROR(INDEX(Cost_Components!$P$2:$P$29,MATCH(E145,Cost_Components!$A$2:$A$29,0)),"")</f>
        <v>5.133311162</v>
      </c>
      <c r="O145" s="23">
        <f t="shared" si="29"/>
        <v>86834.289844315703</v>
      </c>
      <c r="P145" s="23">
        <f t="shared" si="30"/>
        <v>83277.300726588597</v>
      </c>
      <c r="Q145" s="23">
        <f t="shared" si="31"/>
        <v>132521.37218191865</v>
      </c>
      <c r="R145" s="23">
        <f t="shared" si="32"/>
        <v>255790.44789186009</v>
      </c>
      <c r="S145" s="23">
        <f t="shared" si="33"/>
        <v>123269.07570994145</v>
      </c>
      <c r="T145" s="16">
        <f>IFERROR(INDEX(Cost_Components!$R$2:$R$29,MATCH(E145,Cost_Components!$A$2:$A$29,0)),"")</f>
        <v>1</v>
      </c>
      <c r="U145" s="26">
        <f>IFERROR(INDEX(Cost_Components!$Q$2:$Q$29,MATCH(E145,Cost_Components!$A$2:$A$29,0)),"")</f>
        <v>2023</v>
      </c>
      <c r="V145" s="30">
        <f>1/(1+Calculation_Assumptions!$B$5)^(B145-Calculation_Assumptions!$B$2)</f>
        <v>0.68095133999317792</v>
      </c>
      <c r="W145" s="23">
        <f t="shared" si="34"/>
        <v>90240.605965012161</v>
      </c>
      <c r="X145" s="23">
        <f t="shared" si="35"/>
        <v>174180.84824941729</v>
      </c>
      <c r="Y145" s="23">
        <f t="shared" si="36"/>
        <v>83940.242284405133</v>
      </c>
      <c r="Z145" s="17">
        <f>IFERROR(INDEX(Cost_Components!$T$2:$T$29,MATCH(E145,Cost_Components!$A$2:$A$29,0)),"")</f>
        <v>0.8</v>
      </c>
      <c r="AA145" s="26">
        <f>IFERROR(INDEX(Cost_Components!$U$2:$U$29,MATCH(E145,Cost_Components!$A$2:$A$29,0)),"")</f>
        <v>2025</v>
      </c>
      <c r="AB145" s="26">
        <f>IFERROR(INDEX(Cost_Components!$V$2:$V$29,MATCH(E145,Cost_Components!$A$2:$A$29,0)),"")</f>
        <v>2050</v>
      </c>
      <c r="AC145" s="26">
        <f>IFERROR(INDEX(Cost_Components!$M$2:$M$29,MATCH(E145,Cost_Components!$A$2:$A$29,0)),"")</f>
        <v>0</v>
      </c>
      <c r="AD145" s="26">
        <f>IFERROR(INDEX(Cost_Components!$N$2:$N$29,MATCH(E145,Cost_Components!$A$2:$A$29,0)),"")</f>
        <v>95</v>
      </c>
      <c r="AE145" s="16" t="str">
        <f>IFERROR(INDEX(Cost_Components!$O$2:$O$29,MATCH(E145,Cost_Components!$A$2:$A$29,0)),"")</f>
        <v>Both</v>
      </c>
      <c r="AF145" s="11">
        <v>86834.289844315703</v>
      </c>
      <c r="AG145" s="11">
        <v>83277.300726588597</v>
      </c>
      <c r="AH145" s="23">
        <f t="shared" si="37"/>
        <v>1</v>
      </c>
      <c r="AI145" s="10">
        <v>311532999.13163</v>
      </c>
      <c r="AJ145" s="29">
        <f t="shared" si="38"/>
        <v>4.2538470258787981E-4</v>
      </c>
      <c r="AK145" s="29">
        <f t="shared" si="39"/>
        <v>8.2107015502323277E-4</v>
      </c>
      <c r="AL145" s="29">
        <f t="shared" si="40"/>
        <v>3.9568545243535297E-4</v>
      </c>
      <c r="AM145" s="29">
        <f t="shared" si="41"/>
        <v>2.6944253905166051E-4</v>
      </c>
    </row>
    <row r="146" spans="1:39">
      <c r="A146" t="s">
        <v>242</v>
      </c>
      <c r="B146" s="20">
        <v>2039</v>
      </c>
      <c r="C146" t="s">
        <v>242</v>
      </c>
      <c r="D146" t="s">
        <v>232</v>
      </c>
      <c r="E146" s="22" t="s">
        <v>314</v>
      </c>
      <c r="F146" s="22" t="s">
        <v>315</v>
      </c>
      <c r="G146" s="22" t="s">
        <v>243</v>
      </c>
      <c r="H146" s="22" t="s">
        <v>237</v>
      </c>
      <c r="I146" s="22" t="s">
        <v>309</v>
      </c>
      <c r="J146" s="17">
        <f>IFERROR(INDEX(Cost_Components!$K$2:$K$29,MATCH(E146,Cost_Components!$A$2:$A$29,0)),"")</f>
        <v>1</v>
      </c>
      <c r="K146" s="17">
        <f t="shared" si="28"/>
        <v>0.59269230769230763</v>
      </c>
      <c r="L146" s="17">
        <f>IFERROR(INDEX(Cost_Components!$S$2:$S$29,MATCH(E146,Cost_Components!$A$2:$A$29,0)),"")</f>
        <v>0.31</v>
      </c>
      <c r="M146" s="28">
        <f>IFERROR(INDEX(Cost_Components!$L$2:$L$29,MATCH(E146,Cost_Components!$A$2:$A$29,0)),"")</f>
        <v>1</v>
      </c>
      <c r="N146" s="29">
        <f>IFERROR(INDEX(Cost_Components!$P$2:$P$29,MATCH(E146,Cost_Components!$A$2:$A$29,0)),"")</f>
        <v>5.133311162</v>
      </c>
      <c r="O146" s="23">
        <f t="shared" si="29"/>
        <v>88442.845780056203</v>
      </c>
      <c r="P146" s="23">
        <f t="shared" si="30"/>
        <v>84468.557509787701</v>
      </c>
      <c r="Q146" s="23">
        <f t="shared" si="31"/>
        <v>134417.05062193997</v>
      </c>
      <c r="R146" s="23">
        <f t="shared" si="32"/>
        <v>269085.06219531718</v>
      </c>
      <c r="S146" s="23">
        <f t="shared" si="33"/>
        <v>134668.01157337721</v>
      </c>
      <c r="T146" s="16">
        <f>IFERROR(INDEX(Cost_Components!$R$2:$R$29,MATCH(E146,Cost_Components!$A$2:$A$29,0)),"")</f>
        <v>1</v>
      </c>
      <c r="U146" s="26">
        <f>IFERROR(INDEX(Cost_Components!$Q$2:$Q$29,MATCH(E146,Cost_Components!$A$2:$A$29,0)),"")</f>
        <v>2023</v>
      </c>
      <c r="V146" s="30">
        <f>1/(1+Calculation_Assumptions!$B$5)^(B146-Calculation_Assumptions!$B$2)</f>
        <v>0.66111780581861923</v>
      </c>
      <c r="W146" s="23">
        <f t="shared" si="34"/>
        <v>88865.505571787216</v>
      </c>
      <c r="X146" s="23">
        <f t="shared" si="35"/>
        <v>177896.92589713479</v>
      </c>
      <c r="Y146" s="23">
        <f t="shared" si="36"/>
        <v>89031.420325347557</v>
      </c>
      <c r="Z146" s="17">
        <f>IFERROR(INDEX(Cost_Components!$T$2:$T$29,MATCH(E146,Cost_Components!$A$2:$A$29,0)),"")</f>
        <v>0.8</v>
      </c>
      <c r="AA146" s="26">
        <f>IFERROR(INDEX(Cost_Components!$U$2:$U$29,MATCH(E146,Cost_Components!$A$2:$A$29,0)),"")</f>
        <v>2025</v>
      </c>
      <c r="AB146" s="26">
        <f>IFERROR(INDEX(Cost_Components!$V$2:$V$29,MATCH(E146,Cost_Components!$A$2:$A$29,0)),"")</f>
        <v>2050</v>
      </c>
      <c r="AC146" s="26">
        <f>IFERROR(INDEX(Cost_Components!$M$2:$M$29,MATCH(E146,Cost_Components!$A$2:$A$29,0)),"")</f>
        <v>0</v>
      </c>
      <c r="AD146" s="26">
        <f>IFERROR(INDEX(Cost_Components!$N$2:$N$29,MATCH(E146,Cost_Components!$A$2:$A$29,0)),"")</f>
        <v>95</v>
      </c>
      <c r="AE146" s="16" t="str">
        <f>IFERROR(INDEX(Cost_Components!$O$2:$O$29,MATCH(E146,Cost_Components!$A$2:$A$29,0)),"")</f>
        <v>Both</v>
      </c>
      <c r="AF146" s="11">
        <v>88442.845780056203</v>
      </c>
      <c r="AG146" s="11">
        <v>84468.557509787701</v>
      </c>
      <c r="AH146" s="23">
        <f t="shared" si="37"/>
        <v>1</v>
      </c>
      <c r="AI146" s="10">
        <v>312936391.85847902</v>
      </c>
      <c r="AJ146" s="29">
        <f t="shared" si="38"/>
        <v>4.2953473651197508E-4</v>
      </c>
      <c r="AK146" s="29">
        <f t="shared" si="39"/>
        <v>8.598714281751131E-4</v>
      </c>
      <c r="AL146" s="29">
        <f t="shared" si="40"/>
        <v>4.3033669166313797E-4</v>
      </c>
      <c r="AM146" s="29">
        <f t="shared" si="41"/>
        <v>2.8450324935557744E-4</v>
      </c>
    </row>
    <row r="147" spans="1:39">
      <c r="A147" t="s">
        <v>242</v>
      </c>
      <c r="B147" s="20">
        <v>2040</v>
      </c>
      <c r="C147" t="s">
        <v>242</v>
      </c>
      <c r="D147" t="s">
        <v>232</v>
      </c>
      <c r="E147" s="22" t="s">
        <v>314</v>
      </c>
      <c r="F147" s="22" t="s">
        <v>315</v>
      </c>
      <c r="G147" s="22" t="s">
        <v>243</v>
      </c>
      <c r="H147" s="22" t="s">
        <v>237</v>
      </c>
      <c r="I147" s="22" t="s">
        <v>309</v>
      </c>
      <c r="J147" s="17">
        <f>IFERROR(INDEX(Cost_Components!$K$2:$K$29,MATCH(E147,Cost_Components!$A$2:$A$29,0)),"")</f>
        <v>1</v>
      </c>
      <c r="K147" s="17">
        <f t="shared" si="28"/>
        <v>0.61153846153846159</v>
      </c>
      <c r="L147" s="17">
        <f>IFERROR(INDEX(Cost_Components!$S$2:$S$29,MATCH(E147,Cost_Components!$A$2:$A$29,0)),"")</f>
        <v>0.31</v>
      </c>
      <c r="M147" s="28">
        <f>IFERROR(INDEX(Cost_Components!$L$2:$L$29,MATCH(E147,Cost_Components!$A$2:$A$29,0)),"")</f>
        <v>1</v>
      </c>
      <c r="N147" s="29">
        <f>IFERROR(INDEX(Cost_Components!$P$2:$P$29,MATCH(E147,Cost_Components!$A$2:$A$29,0)),"")</f>
        <v>5.133311162</v>
      </c>
      <c r="O147" s="23">
        <f t="shared" si="29"/>
        <v>90129.408665917101</v>
      </c>
      <c r="P147" s="23">
        <f t="shared" si="30"/>
        <v>85720.978766401604</v>
      </c>
      <c r="Q147" s="23">
        <f t="shared" si="31"/>
        <v>136410.06170693165</v>
      </c>
      <c r="R147" s="23">
        <f t="shared" si="32"/>
        <v>282935.79086594103</v>
      </c>
      <c r="S147" s="23">
        <f t="shared" si="33"/>
        <v>146525.72915900938</v>
      </c>
      <c r="T147" s="16">
        <f>IFERROR(INDEX(Cost_Components!$R$2:$R$29,MATCH(E147,Cost_Components!$A$2:$A$29,0)),"")</f>
        <v>1</v>
      </c>
      <c r="U147" s="26">
        <f>IFERROR(INDEX(Cost_Components!$Q$2:$Q$29,MATCH(E147,Cost_Components!$A$2:$A$29,0)),"")</f>
        <v>2023</v>
      </c>
      <c r="V147" s="30">
        <f>1/(1+Calculation_Assumptions!$B$5)^(B147-Calculation_Assumptions!$B$2)</f>
        <v>0.64186194739671765</v>
      </c>
      <c r="W147" s="23">
        <f t="shared" si="34"/>
        <v>87556.42785171757</v>
      </c>
      <c r="X147" s="23">
        <f t="shared" si="35"/>
        <v>181605.71771344336</v>
      </c>
      <c r="Y147" s="23">
        <f t="shared" si="36"/>
        <v>94049.289861725774</v>
      </c>
      <c r="Z147" s="17">
        <f>IFERROR(INDEX(Cost_Components!$T$2:$T$29,MATCH(E147,Cost_Components!$A$2:$A$29,0)),"")</f>
        <v>0.8</v>
      </c>
      <c r="AA147" s="26">
        <f>IFERROR(INDEX(Cost_Components!$U$2:$U$29,MATCH(E147,Cost_Components!$A$2:$A$29,0)),"")</f>
        <v>2025</v>
      </c>
      <c r="AB147" s="26">
        <f>IFERROR(INDEX(Cost_Components!$V$2:$V$29,MATCH(E147,Cost_Components!$A$2:$A$29,0)),"")</f>
        <v>2050</v>
      </c>
      <c r="AC147" s="26">
        <f>IFERROR(INDEX(Cost_Components!$M$2:$M$29,MATCH(E147,Cost_Components!$A$2:$A$29,0)),"")</f>
        <v>0</v>
      </c>
      <c r="AD147" s="26">
        <f>IFERROR(INDEX(Cost_Components!$N$2:$N$29,MATCH(E147,Cost_Components!$A$2:$A$29,0)),"")</f>
        <v>95</v>
      </c>
      <c r="AE147" s="16" t="str">
        <f>IFERROR(INDEX(Cost_Components!$O$2:$O$29,MATCH(E147,Cost_Components!$A$2:$A$29,0)),"")</f>
        <v>Both</v>
      </c>
      <c r="AF147" s="11">
        <v>90129.408665917101</v>
      </c>
      <c r="AG147" s="11">
        <v>85720.978766401604</v>
      </c>
      <c r="AH147" s="23">
        <f t="shared" si="37"/>
        <v>1</v>
      </c>
      <c r="AI147" s="10">
        <v>314265537.41082901</v>
      </c>
      <c r="AJ147" s="29">
        <f t="shared" si="38"/>
        <v>4.3405988079630654E-4</v>
      </c>
      <c r="AK147" s="29">
        <f t="shared" si="39"/>
        <v>9.0030804267306078E-4</v>
      </c>
      <c r="AL147" s="29">
        <f t="shared" si="40"/>
        <v>4.662481618767543E-4</v>
      </c>
      <c r="AM147" s="29">
        <f t="shared" si="41"/>
        <v>2.9926695315235356E-4</v>
      </c>
    </row>
    <row r="148" spans="1:39">
      <c r="A148" t="s">
        <v>242</v>
      </c>
      <c r="B148" s="20">
        <v>2041</v>
      </c>
      <c r="C148" t="s">
        <v>242</v>
      </c>
      <c r="D148" t="s">
        <v>232</v>
      </c>
      <c r="E148" s="22" t="s">
        <v>314</v>
      </c>
      <c r="F148" s="22" t="s">
        <v>315</v>
      </c>
      <c r="G148" s="22" t="s">
        <v>243</v>
      </c>
      <c r="H148" s="22" t="s">
        <v>237</v>
      </c>
      <c r="I148" s="22" t="s">
        <v>309</v>
      </c>
      <c r="J148" s="17">
        <f>IFERROR(INDEX(Cost_Components!$K$2:$K$29,MATCH(E148,Cost_Components!$A$2:$A$29,0)),"")</f>
        <v>1</v>
      </c>
      <c r="K148" s="17">
        <f t="shared" si="28"/>
        <v>0.63038461538461543</v>
      </c>
      <c r="L148" s="17">
        <f>IFERROR(INDEX(Cost_Components!$S$2:$S$29,MATCH(E148,Cost_Components!$A$2:$A$29,0)),"")</f>
        <v>0.31</v>
      </c>
      <c r="M148" s="28">
        <f>IFERROR(INDEX(Cost_Components!$L$2:$L$29,MATCH(E148,Cost_Components!$A$2:$A$29,0)),"")</f>
        <v>1</v>
      </c>
      <c r="N148" s="29">
        <f>IFERROR(INDEX(Cost_Components!$P$2:$P$29,MATCH(E148,Cost_Components!$A$2:$A$29,0)),"")</f>
        <v>5.133311162</v>
      </c>
      <c r="O148" s="23">
        <f t="shared" si="29"/>
        <v>91875.354539810796</v>
      </c>
      <c r="P148" s="23">
        <f t="shared" si="30"/>
        <v>87016.566257538099</v>
      </c>
      <c r="Q148" s="23">
        <f t="shared" si="31"/>
        <v>138471.76436310718</v>
      </c>
      <c r="R148" s="23">
        <f t="shared" si="32"/>
        <v>297305.00741960533</v>
      </c>
      <c r="S148" s="23">
        <f t="shared" si="33"/>
        <v>158833.24305649815</v>
      </c>
      <c r="T148" s="16">
        <f>IFERROR(INDEX(Cost_Components!$R$2:$R$29,MATCH(E148,Cost_Components!$A$2:$A$29,0)),"")</f>
        <v>1</v>
      </c>
      <c r="U148" s="26">
        <f>IFERROR(INDEX(Cost_Components!$Q$2:$Q$29,MATCH(E148,Cost_Components!$A$2:$A$29,0)),"")</f>
        <v>2023</v>
      </c>
      <c r="V148" s="30">
        <f>1/(1+Calculation_Assumptions!$B$5)^(B148-Calculation_Assumptions!$B$2)</f>
        <v>0.62316693922011435</v>
      </c>
      <c r="W148" s="23">
        <f t="shared" si="34"/>
        <v>86291.025566566415</v>
      </c>
      <c r="X148" s="23">
        <f t="shared" si="35"/>
        <v>185270.65148848883</v>
      </c>
      <c r="Y148" s="23">
        <f t="shared" si="36"/>
        <v>98979.62592192243</v>
      </c>
      <c r="Z148" s="17">
        <f>IFERROR(INDEX(Cost_Components!$T$2:$T$29,MATCH(E148,Cost_Components!$A$2:$A$29,0)),"")</f>
        <v>0.8</v>
      </c>
      <c r="AA148" s="26">
        <f>IFERROR(INDEX(Cost_Components!$U$2:$U$29,MATCH(E148,Cost_Components!$A$2:$A$29,0)),"")</f>
        <v>2025</v>
      </c>
      <c r="AB148" s="26">
        <f>IFERROR(INDEX(Cost_Components!$V$2:$V$29,MATCH(E148,Cost_Components!$A$2:$A$29,0)),"")</f>
        <v>2050</v>
      </c>
      <c r="AC148" s="26">
        <f>IFERROR(INDEX(Cost_Components!$M$2:$M$29,MATCH(E148,Cost_Components!$A$2:$A$29,0)),"")</f>
        <v>0</v>
      </c>
      <c r="AD148" s="26">
        <f>IFERROR(INDEX(Cost_Components!$N$2:$N$29,MATCH(E148,Cost_Components!$A$2:$A$29,0)),"")</f>
        <v>95</v>
      </c>
      <c r="AE148" s="16" t="str">
        <f>IFERROR(INDEX(Cost_Components!$O$2:$O$29,MATCH(E148,Cost_Components!$A$2:$A$29,0)),"")</f>
        <v>Both</v>
      </c>
      <c r="AF148" s="11">
        <v>91875.354539810796</v>
      </c>
      <c r="AG148" s="11">
        <v>87016.566257538099</v>
      </c>
      <c r="AH148" s="23">
        <f t="shared" si="37"/>
        <v>1</v>
      </c>
      <c r="AI148" s="10">
        <v>315525215.31254798</v>
      </c>
      <c r="AJ148" s="29">
        <f t="shared" si="38"/>
        <v>4.3886116748527378E-4</v>
      </c>
      <c r="AK148" s="29">
        <f t="shared" si="39"/>
        <v>9.4225435239812967E-4</v>
      </c>
      <c r="AL148" s="29">
        <f t="shared" si="40"/>
        <v>5.0339318491285595E-4</v>
      </c>
      <c r="AM148" s="29">
        <f t="shared" si="41"/>
        <v>3.136979902664095E-4</v>
      </c>
    </row>
    <row r="149" spans="1:39">
      <c r="A149" t="s">
        <v>242</v>
      </c>
      <c r="B149" s="20">
        <v>2042</v>
      </c>
      <c r="C149" t="s">
        <v>242</v>
      </c>
      <c r="D149" t="s">
        <v>232</v>
      </c>
      <c r="E149" s="22" t="s">
        <v>314</v>
      </c>
      <c r="F149" s="22" t="s">
        <v>315</v>
      </c>
      <c r="G149" s="22" t="s">
        <v>243</v>
      </c>
      <c r="H149" s="22" t="s">
        <v>237</v>
      </c>
      <c r="I149" s="22" t="s">
        <v>309</v>
      </c>
      <c r="J149" s="17">
        <f>IFERROR(INDEX(Cost_Components!$K$2:$K$29,MATCH(E149,Cost_Components!$A$2:$A$29,0)),"")</f>
        <v>1</v>
      </c>
      <c r="K149" s="17">
        <f t="shared" si="28"/>
        <v>0.64923076923076928</v>
      </c>
      <c r="L149" s="17">
        <f>IFERROR(INDEX(Cost_Components!$S$2:$S$29,MATCH(E149,Cost_Components!$A$2:$A$29,0)),"")</f>
        <v>0.31</v>
      </c>
      <c r="M149" s="28">
        <f>IFERROR(INDEX(Cost_Components!$L$2:$L$29,MATCH(E149,Cost_Components!$A$2:$A$29,0)),"")</f>
        <v>1</v>
      </c>
      <c r="N149" s="29">
        <f>IFERROR(INDEX(Cost_Components!$P$2:$P$29,MATCH(E149,Cost_Components!$A$2:$A$29,0)),"")</f>
        <v>5.133311162</v>
      </c>
      <c r="O149" s="23">
        <f t="shared" si="29"/>
        <v>93673.265547842399</v>
      </c>
      <c r="P149" s="23">
        <f t="shared" si="30"/>
        <v>88348.741861778006</v>
      </c>
      <c r="Q149" s="23">
        <f t="shared" si="31"/>
        <v>140591.69065179373</v>
      </c>
      <c r="R149" s="23">
        <f t="shared" si="32"/>
        <v>312185.22504412587</v>
      </c>
      <c r="S149" s="23">
        <f t="shared" si="33"/>
        <v>171593.53439233213</v>
      </c>
      <c r="T149" s="16">
        <f>IFERROR(INDEX(Cost_Components!$R$2:$R$29,MATCH(E149,Cost_Components!$A$2:$A$29,0)),"")</f>
        <v>1</v>
      </c>
      <c r="U149" s="26">
        <f>IFERROR(INDEX(Cost_Components!$Q$2:$Q$29,MATCH(E149,Cost_Components!$A$2:$A$29,0)),"")</f>
        <v>2023</v>
      </c>
      <c r="V149" s="30">
        <f>1/(1+Calculation_Assumptions!$B$5)^(B149-Calculation_Assumptions!$B$2)</f>
        <v>0.60501644584477121</v>
      </c>
      <c r="W149" s="23">
        <f t="shared" si="34"/>
        <v>85060.284993455789</v>
      </c>
      <c r="X149" s="23">
        <f t="shared" si="35"/>
        <v>188877.19530144709</v>
      </c>
      <c r="Y149" s="23">
        <f t="shared" si="36"/>
        <v>103816.9103079913</v>
      </c>
      <c r="Z149" s="17">
        <f>IFERROR(INDEX(Cost_Components!$T$2:$T$29,MATCH(E149,Cost_Components!$A$2:$A$29,0)),"")</f>
        <v>0.8</v>
      </c>
      <c r="AA149" s="26">
        <f>IFERROR(INDEX(Cost_Components!$U$2:$U$29,MATCH(E149,Cost_Components!$A$2:$A$29,0)),"")</f>
        <v>2025</v>
      </c>
      <c r="AB149" s="26">
        <f>IFERROR(INDEX(Cost_Components!$V$2:$V$29,MATCH(E149,Cost_Components!$A$2:$A$29,0)),"")</f>
        <v>2050</v>
      </c>
      <c r="AC149" s="26">
        <f>IFERROR(INDEX(Cost_Components!$M$2:$M$29,MATCH(E149,Cost_Components!$A$2:$A$29,0)),"")</f>
        <v>0</v>
      </c>
      <c r="AD149" s="26">
        <f>IFERROR(INDEX(Cost_Components!$N$2:$N$29,MATCH(E149,Cost_Components!$A$2:$A$29,0)),"")</f>
        <v>95</v>
      </c>
      <c r="AE149" s="16" t="str">
        <f>IFERROR(INDEX(Cost_Components!$O$2:$O$29,MATCH(E149,Cost_Components!$A$2:$A$29,0)),"")</f>
        <v>Both</v>
      </c>
      <c r="AF149" s="11">
        <v>93673.265547842399</v>
      </c>
      <c r="AG149" s="11">
        <v>88348.741861778006</v>
      </c>
      <c r="AH149" s="23">
        <f t="shared" si="37"/>
        <v>1</v>
      </c>
      <c r="AI149" s="10">
        <v>316707694.211882</v>
      </c>
      <c r="AJ149" s="29">
        <f t="shared" si="38"/>
        <v>4.4391624586719345E-4</v>
      </c>
      <c r="AK149" s="29">
        <f t="shared" si="39"/>
        <v>9.8572036849622446E-4</v>
      </c>
      <c r="AL149" s="29">
        <f t="shared" si="40"/>
        <v>5.4180412262903096E-4</v>
      </c>
      <c r="AM149" s="29">
        <f t="shared" si="41"/>
        <v>3.2780040461706088E-4</v>
      </c>
    </row>
    <row r="150" spans="1:39">
      <c r="A150" t="s">
        <v>242</v>
      </c>
      <c r="B150" s="20">
        <v>2043</v>
      </c>
      <c r="C150" t="s">
        <v>242</v>
      </c>
      <c r="D150" t="s">
        <v>232</v>
      </c>
      <c r="E150" s="22" t="s">
        <v>314</v>
      </c>
      <c r="F150" s="22" t="s">
        <v>315</v>
      </c>
      <c r="G150" s="22" t="s">
        <v>243</v>
      </c>
      <c r="H150" s="22" t="s">
        <v>237</v>
      </c>
      <c r="I150" s="22" t="s">
        <v>309</v>
      </c>
      <c r="J150" s="17">
        <f>IFERROR(INDEX(Cost_Components!$K$2:$K$29,MATCH(E150,Cost_Components!$A$2:$A$29,0)),"")</f>
        <v>1</v>
      </c>
      <c r="K150" s="17">
        <f t="shared" si="28"/>
        <v>0.66807692307692301</v>
      </c>
      <c r="L150" s="17">
        <f>IFERROR(INDEX(Cost_Components!$S$2:$S$29,MATCH(E150,Cost_Components!$A$2:$A$29,0)),"")</f>
        <v>0.31</v>
      </c>
      <c r="M150" s="28">
        <f>IFERROR(INDEX(Cost_Components!$L$2:$L$29,MATCH(E150,Cost_Components!$A$2:$A$29,0)),"")</f>
        <v>1</v>
      </c>
      <c r="N150" s="29">
        <f>IFERROR(INDEX(Cost_Components!$P$2:$P$29,MATCH(E150,Cost_Components!$A$2:$A$29,0)),"")</f>
        <v>5.133311162</v>
      </c>
      <c r="O150" s="23">
        <f t="shared" si="29"/>
        <v>95564.369422580203</v>
      </c>
      <c r="P150" s="23">
        <f t="shared" si="30"/>
        <v>89759.069383794806</v>
      </c>
      <c r="Q150" s="23">
        <f t="shared" si="31"/>
        <v>142835.98215515557</v>
      </c>
      <c r="R150" s="23">
        <f t="shared" si="32"/>
        <v>327732.91386770603</v>
      </c>
      <c r="S150" s="23">
        <f t="shared" si="33"/>
        <v>184896.93171255046</v>
      </c>
      <c r="T150" s="16">
        <f>IFERROR(INDEX(Cost_Components!$R$2:$R$29,MATCH(E150,Cost_Components!$A$2:$A$29,0)),"")</f>
        <v>1</v>
      </c>
      <c r="U150" s="26">
        <f>IFERROR(INDEX(Cost_Components!$Q$2:$Q$29,MATCH(E150,Cost_Components!$A$2:$A$29,0)),"")</f>
        <v>2023</v>
      </c>
      <c r="V150" s="30">
        <f>1/(1+Calculation_Assumptions!$B$5)^(B150-Calculation_Assumptions!$B$2)</f>
        <v>0.5873946076162827</v>
      </c>
      <c r="W150" s="23">
        <f t="shared" si="34"/>
        <v>83901.085691513959</v>
      </c>
      <c r="X150" s="23">
        <f t="shared" si="35"/>
        <v>192508.54634426217</v>
      </c>
      <c r="Y150" s="23">
        <f t="shared" si="36"/>
        <v>108607.4606527482</v>
      </c>
      <c r="Z150" s="17">
        <f>IFERROR(INDEX(Cost_Components!$T$2:$T$29,MATCH(E150,Cost_Components!$A$2:$A$29,0)),"")</f>
        <v>0.8</v>
      </c>
      <c r="AA150" s="26">
        <f>IFERROR(INDEX(Cost_Components!$U$2:$U$29,MATCH(E150,Cost_Components!$A$2:$A$29,0)),"")</f>
        <v>2025</v>
      </c>
      <c r="AB150" s="26">
        <f>IFERROR(INDEX(Cost_Components!$V$2:$V$29,MATCH(E150,Cost_Components!$A$2:$A$29,0)),"")</f>
        <v>2050</v>
      </c>
      <c r="AC150" s="26">
        <f>IFERROR(INDEX(Cost_Components!$M$2:$M$29,MATCH(E150,Cost_Components!$A$2:$A$29,0)),"")</f>
        <v>0</v>
      </c>
      <c r="AD150" s="26">
        <f>IFERROR(INDEX(Cost_Components!$N$2:$N$29,MATCH(E150,Cost_Components!$A$2:$A$29,0)),"")</f>
        <v>95</v>
      </c>
      <c r="AE150" s="16" t="str">
        <f>IFERROR(INDEX(Cost_Components!$O$2:$O$29,MATCH(E150,Cost_Components!$A$2:$A$29,0)),"")</f>
        <v>Both</v>
      </c>
      <c r="AF150" s="11">
        <v>95564.369422580203</v>
      </c>
      <c r="AG150" s="11">
        <v>89759.069383794806</v>
      </c>
      <c r="AH150" s="23">
        <f t="shared" si="37"/>
        <v>1</v>
      </c>
      <c r="AI150" s="10">
        <v>317814114.06715202</v>
      </c>
      <c r="AJ150" s="29">
        <f t="shared" si="38"/>
        <v>4.4943246958810418E-4</v>
      </c>
      <c r="AK150" s="29">
        <f t="shared" si="39"/>
        <v>1.0312094377232669E-3</v>
      </c>
      <c r="AL150" s="29">
        <f t="shared" si="40"/>
        <v>5.8177696813516264E-4</v>
      </c>
      <c r="AM150" s="29">
        <f t="shared" si="41"/>
        <v>3.4173265391794451E-4</v>
      </c>
    </row>
    <row r="151" spans="1:39">
      <c r="A151" t="s">
        <v>242</v>
      </c>
      <c r="B151" s="20">
        <v>2044</v>
      </c>
      <c r="C151" t="s">
        <v>242</v>
      </c>
      <c r="D151" t="s">
        <v>232</v>
      </c>
      <c r="E151" s="22" t="s">
        <v>314</v>
      </c>
      <c r="F151" s="22" t="s">
        <v>315</v>
      </c>
      <c r="G151" s="22" t="s">
        <v>243</v>
      </c>
      <c r="H151" s="22" t="s">
        <v>237</v>
      </c>
      <c r="I151" s="22" t="s">
        <v>309</v>
      </c>
      <c r="J151" s="17">
        <f>IFERROR(INDEX(Cost_Components!$K$2:$K$29,MATCH(E151,Cost_Components!$A$2:$A$29,0)),"")</f>
        <v>1</v>
      </c>
      <c r="K151" s="17">
        <f t="shared" si="28"/>
        <v>0.68692307692307697</v>
      </c>
      <c r="L151" s="17">
        <f>IFERROR(INDEX(Cost_Components!$S$2:$S$29,MATCH(E151,Cost_Components!$A$2:$A$29,0)),"")</f>
        <v>0.31</v>
      </c>
      <c r="M151" s="28">
        <f>IFERROR(INDEX(Cost_Components!$L$2:$L$29,MATCH(E151,Cost_Components!$A$2:$A$29,0)),"")</f>
        <v>1</v>
      </c>
      <c r="N151" s="29">
        <f>IFERROR(INDEX(Cost_Components!$P$2:$P$29,MATCH(E151,Cost_Components!$A$2:$A$29,0)),"")</f>
        <v>5.133311162</v>
      </c>
      <c r="O151" s="23">
        <f t="shared" si="29"/>
        <v>97486.241729077505</v>
      </c>
      <c r="P151" s="23">
        <f t="shared" si="30"/>
        <v>91184.026040179495</v>
      </c>
      <c r="Q151" s="23">
        <f t="shared" si="31"/>
        <v>145103.55338712715</v>
      </c>
      <c r="R151" s="23">
        <f t="shared" si="32"/>
        <v>343755.00079900638</v>
      </c>
      <c r="S151" s="23">
        <f t="shared" si="33"/>
        <v>198651.44741187923</v>
      </c>
      <c r="T151" s="16">
        <f>IFERROR(INDEX(Cost_Components!$R$2:$R$29,MATCH(E151,Cost_Components!$A$2:$A$29,0)),"")</f>
        <v>1</v>
      </c>
      <c r="U151" s="26">
        <f>IFERROR(INDEX(Cost_Components!$Q$2:$Q$29,MATCH(E151,Cost_Components!$A$2:$A$29,0)),"")</f>
        <v>2023</v>
      </c>
      <c r="V151" s="30">
        <f>1/(1+Calculation_Assumptions!$B$5)^(B151-Calculation_Assumptions!$B$2)</f>
        <v>0.57028602681192497</v>
      </c>
      <c r="W151" s="23">
        <f t="shared" si="34"/>
        <v>82750.528937436786</v>
      </c>
      <c r="X151" s="23">
        <f t="shared" si="35"/>
        <v>196038.67360239543</v>
      </c>
      <c r="Y151" s="23">
        <f t="shared" si="36"/>
        <v>113288.14466495866</v>
      </c>
      <c r="Z151" s="17">
        <f>IFERROR(INDEX(Cost_Components!$T$2:$T$29,MATCH(E151,Cost_Components!$A$2:$A$29,0)),"")</f>
        <v>0.8</v>
      </c>
      <c r="AA151" s="26">
        <f>IFERROR(INDEX(Cost_Components!$U$2:$U$29,MATCH(E151,Cost_Components!$A$2:$A$29,0)),"")</f>
        <v>2025</v>
      </c>
      <c r="AB151" s="26">
        <f>IFERROR(INDEX(Cost_Components!$V$2:$V$29,MATCH(E151,Cost_Components!$A$2:$A$29,0)),"")</f>
        <v>2050</v>
      </c>
      <c r="AC151" s="26">
        <f>IFERROR(INDEX(Cost_Components!$M$2:$M$29,MATCH(E151,Cost_Components!$A$2:$A$29,0)),"")</f>
        <v>0</v>
      </c>
      <c r="AD151" s="26">
        <f>IFERROR(INDEX(Cost_Components!$N$2:$N$29,MATCH(E151,Cost_Components!$A$2:$A$29,0)),"")</f>
        <v>95</v>
      </c>
      <c r="AE151" s="16" t="str">
        <f>IFERROR(INDEX(Cost_Components!$O$2:$O$29,MATCH(E151,Cost_Components!$A$2:$A$29,0)),"")</f>
        <v>Both</v>
      </c>
      <c r="AF151" s="11">
        <v>97486.241729077505</v>
      </c>
      <c r="AG151" s="11">
        <v>91184.026040179495</v>
      </c>
      <c r="AH151" s="23">
        <f t="shared" si="37"/>
        <v>1</v>
      </c>
      <c r="AI151" s="10">
        <v>318840890.73215598</v>
      </c>
      <c r="AJ151" s="29">
        <f t="shared" si="38"/>
        <v>4.550970644133038E-4</v>
      </c>
      <c r="AK151" s="29">
        <f t="shared" si="39"/>
        <v>1.0781396326225285E-3</v>
      </c>
      <c r="AL151" s="29">
        <f t="shared" si="40"/>
        <v>6.2304256820922466E-4</v>
      </c>
      <c r="AM151" s="29">
        <f t="shared" si="41"/>
        <v>3.5531247075873645E-4</v>
      </c>
    </row>
    <row r="152" spans="1:39">
      <c r="A152" t="s">
        <v>242</v>
      </c>
      <c r="B152" s="20">
        <v>2045</v>
      </c>
      <c r="C152" t="s">
        <v>242</v>
      </c>
      <c r="D152" t="s">
        <v>232</v>
      </c>
      <c r="E152" s="22" t="s">
        <v>314</v>
      </c>
      <c r="F152" s="22" t="s">
        <v>315</v>
      </c>
      <c r="G152" s="22" t="s">
        <v>243</v>
      </c>
      <c r="H152" s="22" t="s">
        <v>237</v>
      </c>
      <c r="I152" s="22" t="s">
        <v>309</v>
      </c>
      <c r="J152" s="17">
        <f>IFERROR(INDEX(Cost_Components!$K$2:$K$29,MATCH(E152,Cost_Components!$A$2:$A$29,0)),"")</f>
        <v>1</v>
      </c>
      <c r="K152" s="17">
        <f t="shared" si="28"/>
        <v>0.70576923076923082</v>
      </c>
      <c r="L152" s="17">
        <f>IFERROR(INDEX(Cost_Components!$S$2:$S$29,MATCH(E152,Cost_Components!$A$2:$A$29,0)),"")</f>
        <v>0.31</v>
      </c>
      <c r="M152" s="28">
        <f>IFERROR(INDEX(Cost_Components!$L$2:$L$29,MATCH(E152,Cost_Components!$A$2:$A$29,0)),"")</f>
        <v>1</v>
      </c>
      <c r="N152" s="29">
        <f>IFERROR(INDEX(Cost_Components!$P$2:$P$29,MATCH(E152,Cost_Components!$A$2:$A$29,0)),"")</f>
        <v>5.133311162</v>
      </c>
      <c r="O152" s="23">
        <f t="shared" si="29"/>
        <v>99461.037706542498</v>
      </c>
      <c r="P152" s="23">
        <f t="shared" si="30"/>
        <v>92647.427394862301</v>
      </c>
      <c r="Q152" s="23">
        <f t="shared" si="31"/>
        <v>147432.30268475568</v>
      </c>
      <c r="R152" s="23">
        <f t="shared" si="32"/>
        <v>360340.68269387842</v>
      </c>
      <c r="S152" s="23">
        <f t="shared" si="33"/>
        <v>212908.38000912275</v>
      </c>
      <c r="T152" s="16">
        <f>IFERROR(INDEX(Cost_Components!$R$2:$R$29,MATCH(E152,Cost_Components!$A$2:$A$29,0)),"")</f>
        <v>1</v>
      </c>
      <c r="U152" s="26">
        <f>IFERROR(INDEX(Cost_Components!$Q$2:$Q$29,MATCH(E152,Cost_Components!$A$2:$A$29,0)),"")</f>
        <v>2023</v>
      </c>
      <c r="V152" s="30">
        <f>1/(1+Calculation_Assumptions!$B$5)^(B152-Calculation_Assumptions!$B$2)</f>
        <v>0.55367575418633497</v>
      </c>
      <c r="W152" s="23">
        <f t="shared" si="34"/>
        <v>81629.69138041012</v>
      </c>
      <c r="X152" s="23">
        <f t="shared" si="35"/>
        <v>199511.89925455194</v>
      </c>
      <c r="Y152" s="23">
        <f t="shared" si="36"/>
        <v>117882.20787414184</v>
      </c>
      <c r="Z152" s="17">
        <f>IFERROR(INDEX(Cost_Components!$T$2:$T$29,MATCH(E152,Cost_Components!$A$2:$A$29,0)),"")</f>
        <v>0.8</v>
      </c>
      <c r="AA152" s="26">
        <f>IFERROR(INDEX(Cost_Components!$U$2:$U$29,MATCH(E152,Cost_Components!$A$2:$A$29,0)),"")</f>
        <v>2025</v>
      </c>
      <c r="AB152" s="26">
        <f>IFERROR(INDEX(Cost_Components!$V$2:$V$29,MATCH(E152,Cost_Components!$A$2:$A$29,0)),"")</f>
        <v>2050</v>
      </c>
      <c r="AC152" s="26">
        <f>IFERROR(INDEX(Cost_Components!$M$2:$M$29,MATCH(E152,Cost_Components!$A$2:$A$29,0)),"")</f>
        <v>0</v>
      </c>
      <c r="AD152" s="26">
        <f>IFERROR(INDEX(Cost_Components!$N$2:$N$29,MATCH(E152,Cost_Components!$A$2:$A$29,0)),"")</f>
        <v>95</v>
      </c>
      <c r="AE152" s="16" t="str">
        <f>IFERROR(INDEX(Cost_Components!$O$2:$O$29,MATCH(E152,Cost_Components!$A$2:$A$29,0)),"")</f>
        <v>Both</v>
      </c>
      <c r="AF152" s="11">
        <v>99461.037706542498</v>
      </c>
      <c r="AG152" s="11">
        <v>92647.427394862301</v>
      </c>
      <c r="AH152" s="23">
        <f t="shared" si="37"/>
        <v>1</v>
      </c>
      <c r="AI152" s="10">
        <v>319784682.33108002</v>
      </c>
      <c r="AJ152" s="29">
        <f t="shared" si="38"/>
        <v>4.610361622390525E-4</v>
      </c>
      <c r="AK152" s="29">
        <f t="shared" si="39"/>
        <v>1.1268228361257463E-3</v>
      </c>
      <c r="AL152" s="29">
        <f t="shared" si="40"/>
        <v>6.6578667388669376E-4</v>
      </c>
      <c r="AM152" s="29">
        <f t="shared" si="41"/>
        <v>3.6862993879142663E-4</v>
      </c>
    </row>
    <row r="153" spans="1:39">
      <c r="A153" t="s">
        <v>242</v>
      </c>
      <c r="B153" s="20">
        <v>2046</v>
      </c>
      <c r="C153" t="s">
        <v>242</v>
      </c>
      <c r="D153" t="s">
        <v>232</v>
      </c>
      <c r="E153" s="22" t="s">
        <v>314</v>
      </c>
      <c r="F153" s="22" t="s">
        <v>315</v>
      </c>
      <c r="G153" s="22" t="s">
        <v>243</v>
      </c>
      <c r="H153" s="22" t="s">
        <v>237</v>
      </c>
      <c r="I153" s="22" t="s">
        <v>309</v>
      </c>
      <c r="J153" s="17">
        <f>IFERROR(INDEX(Cost_Components!$K$2:$K$29,MATCH(E153,Cost_Components!$A$2:$A$29,0)),"")</f>
        <v>1</v>
      </c>
      <c r="K153" s="17">
        <f t="shared" si="28"/>
        <v>0.72461538461538466</v>
      </c>
      <c r="L153" s="17">
        <f>IFERROR(INDEX(Cost_Components!$S$2:$S$29,MATCH(E153,Cost_Components!$A$2:$A$29,0)),"")</f>
        <v>0.31</v>
      </c>
      <c r="M153" s="28">
        <f>IFERROR(INDEX(Cost_Components!$L$2:$L$29,MATCH(E153,Cost_Components!$A$2:$A$29,0)),"")</f>
        <v>1</v>
      </c>
      <c r="N153" s="29">
        <f>IFERROR(INDEX(Cost_Components!$P$2:$P$29,MATCH(E153,Cost_Components!$A$2:$A$29,0)),"")</f>
        <v>5.133311162</v>
      </c>
      <c r="O153" s="23">
        <f t="shared" si="29"/>
        <v>101466.014185808</v>
      </c>
      <c r="P153" s="23">
        <f t="shared" si="30"/>
        <v>94127.114990458605</v>
      </c>
      <c r="Q153" s="23">
        <f t="shared" si="31"/>
        <v>149786.9687084874</v>
      </c>
      <c r="R153" s="23">
        <f t="shared" si="32"/>
        <v>377420.72233769723</v>
      </c>
      <c r="S153" s="23">
        <f t="shared" si="33"/>
        <v>227633.75362920982</v>
      </c>
      <c r="T153" s="16">
        <f>IFERROR(INDEX(Cost_Components!$R$2:$R$29,MATCH(E153,Cost_Components!$A$2:$A$29,0)),"")</f>
        <v>1</v>
      </c>
      <c r="U153" s="26">
        <f>IFERROR(INDEX(Cost_Components!$Q$2:$Q$29,MATCH(E153,Cost_Components!$A$2:$A$29,0)),"")</f>
        <v>2023</v>
      </c>
      <c r="V153" s="30">
        <f>1/(1+Calculation_Assumptions!$B$5)^(B153-Calculation_Assumptions!$B$2)</f>
        <v>0.5375492759090631</v>
      </c>
      <c r="W153" s="23">
        <f t="shared" si="34"/>
        <v>80517.876569860891</v>
      </c>
      <c r="X153" s="23">
        <f t="shared" si="35"/>
        <v>202882.2360057047</v>
      </c>
      <c r="Y153" s="23">
        <f t="shared" si="36"/>
        <v>122364.3594358438</v>
      </c>
      <c r="Z153" s="17">
        <f>IFERROR(INDEX(Cost_Components!$T$2:$T$29,MATCH(E153,Cost_Components!$A$2:$A$29,0)),"")</f>
        <v>0.8</v>
      </c>
      <c r="AA153" s="26">
        <f>IFERROR(INDEX(Cost_Components!$U$2:$U$29,MATCH(E153,Cost_Components!$A$2:$A$29,0)),"")</f>
        <v>2025</v>
      </c>
      <c r="AB153" s="26">
        <f>IFERROR(INDEX(Cost_Components!$V$2:$V$29,MATCH(E153,Cost_Components!$A$2:$A$29,0)),"")</f>
        <v>2050</v>
      </c>
      <c r="AC153" s="26">
        <f>IFERROR(INDEX(Cost_Components!$M$2:$M$29,MATCH(E153,Cost_Components!$A$2:$A$29,0)),"")</f>
        <v>0</v>
      </c>
      <c r="AD153" s="26">
        <f>IFERROR(INDEX(Cost_Components!$N$2:$N$29,MATCH(E153,Cost_Components!$A$2:$A$29,0)),"")</f>
        <v>95</v>
      </c>
      <c r="AE153" s="16" t="str">
        <f>IFERROR(INDEX(Cost_Components!$O$2:$O$29,MATCH(E153,Cost_Components!$A$2:$A$29,0)),"")</f>
        <v>Both</v>
      </c>
      <c r="AF153" s="11">
        <v>101466.014185808</v>
      </c>
      <c r="AG153" s="11">
        <v>94127.114990458605</v>
      </c>
      <c r="AH153" s="23">
        <f t="shared" si="37"/>
        <v>1</v>
      </c>
      <c r="AI153" s="10">
        <v>320645615.981408</v>
      </c>
      <c r="AJ153" s="29">
        <f t="shared" si="38"/>
        <v>4.6714179531203229E-4</v>
      </c>
      <c r="AK153" s="29">
        <f t="shared" si="39"/>
        <v>1.1770649699435816E-3</v>
      </c>
      <c r="AL153" s="29">
        <f t="shared" si="40"/>
        <v>7.0992317463154935E-4</v>
      </c>
      <c r="AM153" s="29">
        <f t="shared" si="41"/>
        <v>3.8161868847425267E-4</v>
      </c>
    </row>
    <row r="154" spans="1:39">
      <c r="A154" t="s">
        <v>242</v>
      </c>
      <c r="B154" s="20">
        <v>2047</v>
      </c>
      <c r="C154" t="s">
        <v>242</v>
      </c>
      <c r="D154" t="s">
        <v>232</v>
      </c>
      <c r="E154" s="22" t="s">
        <v>314</v>
      </c>
      <c r="F154" s="22" t="s">
        <v>315</v>
      </c>
      <c r="G154" s="22" t="s">
        <v>243</v>
      </c>
      <c r="H154" s="22" t="s">
        <v>237</v>
      </c>
      <c r="I154" s="22" t="s">
        <v>309</v>
      </c>
      <c r="J154" s="17">
        <f>IFERROR(INDEX(Cost_Components!$K$2:$K$29,MATCH(E154,Cost_Components!$A$2:$A$29,0)),"")</f>
        <v>1</v>
      </c>
      <c r="K154" s="17">
        <f t="shared" si="28"/>
        <v>0.74346153846153851</v>
      </c>
      <c r="L154" s="17">
        <f>IFERROR(INDEX(Cost_Components!$S$2:$S$29,MATCH(E154,Cost_Components!$A$2:$A$29,0)),"")</f>
        <v>0.31</v>
      </c>
      <c r="M154" s="28">
        <f>IFERROR(INDEX(Cost_Components!$L$2:$L$29,MATCH(E154,Cost_Components!$A$2:$A$29,0)),"")</f>
        <v>1</v>
      </c>
      <c r="N154" s="29">
        <f>IFERROR(INDEX(Cost_Components!$P$2:$P$29,MATCH(E154,Cost_Components!$A$2:$A$29,0)),"")</f>
        <v>5.133311162</v>
      </c>
      <c r="O154" s="23">
        <f t="shared" si="29"/>
        <v>103496.43295984701</v>
      </c>
      <c r="P154" s="23">
        <f t="shared" si="30"/>
        <v>95620.397949063903</v>
      </c>
      <c r="Q154" s="23">
        <f t="shared" si="31"/>
        <v>152163.26939311161</v>
      </c>
      <c r="R154" s="23">
        <f t="shared" si="32"/>
        <v>394985.79601759883</v>
      </c>
      <c r="S154" s="23">
        <f t="shared" si="33"/>
        <v>242822.52662448722</v>
      </c>
      <c r="T154" s="16">
        <f>IFERROR(INDEX(Cost_Components!$R$2:$R$29,MATCH(E154,Cost_Components!$A$2:$A$29,0)),"")</f>
        <v>1</v>
      </c>
      <c r="U154" s="26">
        <f>IFERROR(INDEX(Cost_Components!$Q$2:$Q$29,MATCH(E154,Cost_Components!$A$2:$A$29,0)),"")</f>
        <v>2023</v>
      </c>
      <c r="V154" s="30">
        <f>1/(1+Calculation_Assumptions!$B$5)^(B154-Calculation_Assumptions!$B$2)</f>
        <v>0.52189250088258554</v>
      </c>
      <c r="W154" s="23">
        <f t="shared" si="34"/>
        <v>79412.869206041607</v>
      </c>
      <c r="X154" s="23">
        <f t="shared" si="35"/>
        <v>206140.12489672346</v>
      </c>
      <c r="Y154" s="23">
        <f t="shared" si="36"/>
        <v>126727.25569068185</v>
      </c>
      <c r="Z154" s="17">
        <f>IFERROR(INDEX(Cost_Components!$T$2:$T$29,MATCH(E154,Cost_Components!$A$2:$A$29,0)),"")</f>
        <v>0.8</v>
      </c>
      <c r="AA154" s="26">
        <f>IFERROR(INDEX(Cost_Components!$U$2:$U$29,MATCH(E154,Cost_Components!$A$2:$A$29,0)),"")</f>
        <v>2025</v>
      </c>
      <c r="AB154" s="26">
        <f>IFERROR(INDEX(Cost_Components!$V$2:$V$29,MATCH(E154,Cost_Components!$A$2:$A$29,0)),"")</f>
        <v>2050</v>
      </c>
      <c r="AC154" s="26">
        <f>IFERROR(INDEX(Cost_Components!$M$2:$M$29,MATCH(E154,Cost_Components!$A$2:$A$29,0)),"")</f>
        <v>0</v>
      </c>
      <c r="AD154" s="26">
        <f>IFERROR(INDEX(Cost_Components!$N$2:$N$29,MATCH(E154,Cost_Components!$A$2:$A$29,0)),"")</f>
        <v>95</v>
      </c>
      <c r="AE154" s="16" t="str">
        <f>IFERROR(INDEX(Cost_Components!$O$2:$O$29,MATCH(E154,Cost_Components!$A$2:$A$29,0)),"")</f>
        <v>Both</v>
      </c>
      <c r="AF154" s="11">
        <v>103496.43295984701</v>
      </c>
      <c r="AG154" s="11">
        <v>95620.397949063903</v>
      </c>
      <c r="AH154" s="23">
        <f t="shared" si="37"/>
        <v>1</v>
      </c>
      <c r="AI154" s="10">
        <v>321429520.52287501</v>
      </c>
      <c r="AJ154" s="29">
        <f t="shared" si="38"/>
        <v>4.7339544029927609E-4</v>
      </c>
      <c r="AK154" s="29">
        <f t="shared" si="39"/>
        <v>1.2288410702758991E-3</v>
      </c>
      <c r="AL154" s="29">
        <f t="shared" si="40"/>
        <v>7.5544562997662316E-4</v>
      </c>
      <c r="AM154" s="29">
        <f t="shared" si="41"/>
        <v>3.9426140910932018E-4</v>
      </c>
    </row>
    <row r="155" spans="1:39">
      <c r="A155" t="s">
        <v>242</v>
      </c>
      <c r="B155" s="20">
        <v>2048</v>
      </c>
      <c r="C155" t="s">
        <v>242</v>
      </c>
      <c r="D155" t="s">
        <v>232</v>
      </c>
      <c r="E155" s="22" t="s">
        <v>314</v>
      </c>
      <c r="F155" s="22" t="s">
        <v>315</v>
      </c>
      <c r="G155" s="22" t="s">
        <v>243</v>
      </c>
      <c r="H155" s="22" t="s">
        <v>237</v>
      </c>
      <c r="I155" s="22" t="s">
        <v>309</v>
      </c>
      <c r="J155" s="17">
        <f>IFERROR(INDEX(Cost_Components!$K$2:$K$29,MATCH(E155,Cost_Components!$A$2:$A$29,0)),"")</f>
        <v>1</v>
      </c>
      <c r="K155" s="17">
        <f t="shared" si="28"/>
        <v>0.76230769230769235</v>
      </c>
      <c r="L155" s="17">
        <f>IFERROR(INDEX(Cost_Components!$S$2:$S$29,MATCH(E155,Cost_Components!$A$2:$A$29,0)),"")</f>
        <v>0.31</v>
      </c>
      <c r="M155" s="28">
        <f>IFERROR(INDEX(Cost_Components!$L$2:$L$29,MATCH(E155,Cost_Components!$A$2:$A$29,0)),"")</f>
        <v>1</v>
      </c>
      <c r="N155" s="29">
        <f>IFERROR(INDEX(Cost_Components!$P$2:$P$29,MATCH(E155,Cost_Components!$A$2:$A$29,0)),"")</f>
        <v>5.133311162</v>
      </c>
      <c r="O155" s="23">
        <f t="shared" si="29"/>
        <v>105641.523807669</v>
      </c>
      <c r="P155" s="23">
        <f t="shared" si="30"/>
        <v>97221.627483885604</v>
      </c>
      <c r="Q155" s="23">
        <f t="shared" si="31"/>
        <v>154711.34832075913</v>
      </c>
      <c r="R155" s="23">
        <f t="shared" si="32"/>
        <v>413392.45847123285</v>
      </c>
      <c r="S155" s="23">
        <f t="shared" si="33"/>
        <v>258681.11015047372</v>
      </c>
      <c r="T155" s="16">
        <f>IFERROR(INDEX(Cost_Components!$R$2:$R$29,MATCH(E155,Cost_Components!$A$2:$A$29,0)),"")</f>
        <v>1</v>
      </c>
      <c r="U155" s="26">
        <f>IFERROR(INDEX(Cost_Components!$Q$2:$Q$29,MATCH(E155,Cost_Components!$A$2:$A$29,0)),"")</f>
        <v>2023</v>
      </c>
      <c r="V155" s="30">
        <f>1/(1+Calculation_Assumptions!$B$5)^(B155-Calculation_Assumptions!$B$2)</f>
        <v>0.50669174842969467</v>
      </c>
      <c r="W155" s="23">
        <f t="shared" si="34"/>
        <v>78390.963582560958</v>
      </c>
      <c r="X155" s="23">
        <f t="shared" si="35"/>
        <v>209462.54757043891</v>
      </c>
      <c r="Y155" s="23">
        <f t="shared" si="36"/>
        <v>131071.58398787797</v>
      </c>
      <c r="Z155" s="17">
        <f>IFERROR(INDEX(Cost_Components!$T$2:$T$29,MATCH(E155,Cost_Components!$A$2:$A$29,0)),"")</f>
        <v>0.8</v>
      </c>
      <c r="AA155" s="26">
        <f>IFERROR(INDEX(Cost_Components!$U$2:$U$29,MATCH(E155,Cost_Components!$A$2:$A$29,0)),"")</f>
        <v>2025</v>
      </c>
      <c r="AB155" s="26">
        <f>IFERROR(INDEX(Cost_Components!$V$2:$V$29,MATCH(E155,Cost_Components!$A$2:$A$29,0)),"")</f>
        <v>2050</v>
      </c>
      <c r="AC155" s="26">
        <f>IFERROR(INDEX(Cost_Components!$M$2:$M$29,MATCH(E155,Cost_Components!$A$2:$A$29,0)),"")</f>
        <v>0</v>
      </c>
      <c r="AD155" s="26">
        <f>IFERROR(INDEX(Cost_Components!$N$2:$N$29,MATCH(E155,Cost_Components!$A$2:$A$29,0)),"")</f>
        <v>95</v>
      </c>
      <c r="AE155" s="16" t="str">
        <f>IFERROR(INDEX(Cost_Components!$O$2:$O$29,MATCH(E155,Cost_Components!$A$2:$A$29,0)),"")</f>
        <v>Both</v>
      </c>
      <c r="AF155" s="11">
        <v>105641.523807669</v>
      </c>
      <c r="AG155" s="11">
        <v>97221.627483885604</v>
      </c>
      <c r="AH155" s="23">
        <f t="shared" si="37"/>
        <v>1</v>
      </c>
      <c r="AI155" s="10">
        <v>322136832.26016098</v>
      </c>
      <c r="AJ155" s="29">
        <f t="shared" si="38"/>
        <v>4.802659392758065E-4</v>
      </c>
      <c r="AK155" s="29">
        <f t="shared" si="39"/>
        <v>1.2832821865503814E-3</v>
      </c>
      <c r="AL155" s="29">
        <f t="shared" si="40"/>
        <v>8.0301624727457499E-4</v>
      </c>
      <c r="AM155" s="29">
        <f t="shared" si="41"/>
        <v>4.0688170634900646E-4</v>
      </c>
    </row>
    <row r="156" spans="1:39">
      <c r="A156" t="s">
        <v>242</v>
      </c>
      <c r="B156" s="20">
        <v>2049</v>
      </c>
      <c r="C156" t="s">
        <v>242</v>
      </c>
      <c r="D156" t="s">
        <v>232</v>
      </c>
      <c r="E156" s="22" t="s">
        <v>314</v>
      </c>
      <c r="F156" s="22" t="s">
        <v>315</v>
      </c>
      <c r="G156" s="22" t="s">
        <v>243</v>
      </c>
      <c r="H156" s="22" t="s">
        <v>237</v>
      </c>
      <c r="I156" s="22" t="s">
        <v>309</v>
      </c>
      <c r="J156" s="17">
        <f>IFERROR(INDEX(Cost_Components!$K$2:$K$29,MATCH(E156,Cost_Components!$A$2:$A$29,0)),"")</f>
        <v>1</v>
      </c>
      <c r="K156" s="17">
        <f t="shared" si="28"/>
        <v>0.7811538461538462</v>
      </c>
      <c r="L156" s="17">
        <f>IFERROR(INDEX(Cost_Components!$S$2:$S$29,MATCH(E156,Cost_Components!$A$2:$A$29,0)),"")</f>
        <v>0.31</v>
      </c>
      <c r="M156" s="28">
        <f>IFERROR(INDEX(Cost_Components!$L$2:$L$29,MATCH(E156,Cost_Components!$A$2:$A$29,0)),"")</f>
        <v>1</v>
      </c>
      <c r="N156" s="29">
        <f>IFERROR(INDEX(Cost_Components!$P$2:$P$29,MATCH(E156,Cost_Components!$A$2:$A$29,0)),"")</f>
        <v>5.133311162</v>
      </c>
      <c r="O156" s="23">
        <f t="shared" si="29"/>
        <v>107795.688793528</v>
      </c>
      <c r="P156" s="23">
        <f t="shared" si="30"/>
        <v>98824.228145921399</v>
      </c>
      <c r="Q156" s="23">
        <f t="shared" si="31"/>
        <v>157261.60915942278</v>
      </c>
      <c r="R156" s="23">
        <f t="shared" si="32"/>
        <v>432250.55314848822</v>
      </c>
      <c r="S156" s="23">
        <f t="shared" si="33"/>
        <v>274988.94398906548</v>
      </c>
      <c r="T156" s="16">
        <f>IFERROR(INDEX(Cost_Components!$R$2:$R$29,MATCH(E156,Cost_Components!$A$2:$A$29,0)),"")</f>
        <v>1</v>
      </c>
      <c r="U156" s="26">
        <f>IFERROR(INDEX(Cost_Components!$Q$2:$Q$29,MATCH(E156,Cost_Components!$A$2:$A$29,0)),"")</f>
        <v>2023</v>
      </c>
      <c r="V156" s="30">
        <f>1/(1+Calculation_Assumptions!$B$5)^(B156-Calculation_Assumptions!$B$2)</f>
        <v>0.49193373633950943</v>
      </c>
      <c r="W156" s="23">
        <f t="shared" si="34"/>
        <v>77362.290976558463</v>
      </c>
      <c r="X156" s="23">
        <f t="shared" si="35"/>
        <v>212638.62964515551</v>
      </c>
      <c r="Y156" s="23">
        <f t="shared" si="36"/>
        <v>135276.33866859708</v>
      </c>
      <c r="Z156" s="17">
        <f>IFERROR(INDEX(Cost_Components!$T$2:$T$29,MATCH(E156,Cost_Components!$A$2:$A$29,0)),"")</f>
        <v>0.8</v>
      </c>
      <c r="AA156" s="26">
        <f>IFERROR(INDEX(Cost_Components!$U$2:$U$29,MATCH(E156,Cost_Components!$A$2:$A$29,0)),"")</f>
        <v>2025</v>
      </c>
      <c r="AB156" s="26">
        <f>IFERROR(INDEX(Cost_Components!$V$2:$V$29,MATCH(E156,Cost_Components!$A$2:$A$29,0)),"")</f>
        <v>2050</v>
      </c>
      <c r="AC156" s="26">
        <f>IFERROR(INDEX(Cost_Components!$M$2:$M$29,MATCH(E156,Cost_Components!$A$2:$A$29,0)),"")</f>
        <v>0</v>
      </c>
      <c r="AD156" s="26">
        <f>IFERROR(INDEX(Cost_Components!$N$2:$N$29,MATCH(E156,Cost_Components!$A$2:$A$29,0)),"")</f>
        <v>95</v>
      </c>
      <c r="AE156" s="16" t="str">
        <f>IFERROR(INDEX(Cost_Components!$O$2:$O$29,MATCH(E156,Cost_Components!$A$2:$A$29,0)),"")</f>
        <v>Both</v>
      </c>
      <c r="AF156" s="11">
        <v>107795.688793528</v>
      </c>
      <c r="AG156" s="11">
        <v>98824.228145921399</v>
      </c>
      <c r="AH156" s="23">
        <f t="shared" si="37"/>
        <v>1</v>
      </c>
      <c r="AI156" s="10">
        <v>322765819.75268102</v>
      </c>
      <c r="AJ156" s="29">
        <f t="shared" si="38"/>
        <v>4.8723129753926338E-4</v>
      </c>
      <c r="AK156" s="29">
        <f t="shared" si="39"/>
        <v>1.3392079541746391E-3</v>
      </c>
      <c r="AL156" s="29">
        <f t="shared" si="40"/>
        <v>8.5197665663537569E-4</v>
      </c>
      <c r="AM156" s="29">
        <f t="shared" si="41"/>
        <v>4.191160599726837E-4</v>
      </c>
    </row>
    <row r="157" spans="1:39">
      <c r="A157" t="s">
        <v>242</v>
      </c>
      <c r="B157" s="20">
        <v>2050</v>
      </c>
      <c r="C157" t="s">
        <v>242</v>
      </c>
      <c r="D157" t="s">
        <v>232</v>
      </c>
      <c r="E157" s="22" t="s">
        <v>314</v>
      </c>
      <c r="F157" s="22" t="s">
        <v>315</v>
      </c>
      <c r="G157" s="22" t="s">
        <v>243</v>
      </c>
      <c r="H157" s="22" t="s">
        <v>237</v>
      </c>
      <c r="I157" s="22" t="s">
        <v>309</v>
      </c>
      <c r="J157" s="17">
        <f>IFERROR(INDEX(Cost_Components!$K$2:$K$29,MATCH(E157,Cost_Components!$A$2:$A$29,0)),"")</f>
        <v>1</v>
      </c>
      <c r="K157" s="17">
        <f t="shared" si="28"/>
        <v>0.8</v>
      </c>
      <c r="L157" s="17">
        <f>IFERROR(INDEX(Cost_Components!$S$2:$S$29,MATCH(E157,Cost_Components!$A$2:$A$29,0)),"")</f>
        <v>0.31</v>
      </c>
      <c r="M157" s="28">
        <f>IFERROR(INDEX(Cost_Components!$L$2:$L$29,MATCH(E157,Cost_Components!$A$2:$A$29,0)),"")</f>
        <v>1</v>
      </c>
      <c r="N157" s="29">
        <f>IFERROR(INDEX(Cost_Components!$P$2:$P$29,MATCH(E157,Cost_Components!$A$2:$A$29,0)),"")</f>
        <v>5.133311162</v>
      </c>
      <c r="O157" s="23">
        <f t="shared" si="29"/>
        <v>109938.59359909499</v>
      </c>
      <c r="P157" s="23">
        <f t="shared" si="30"/>
        <v>100410.417452596</v>
      </c>
      <c r="Q157" s="23">
        <f t="shared" si="31"/>
        <v>159785.7541740521</v>
      </c>
      <c r="R157" s="23">
        <f t="shared" si="32"/>
        <v>451479.2077254529</v>
      </c>
      <c r="S157" s="23">
        <f t="shared" si="33"/>
        <v>291693.4535514008</v>
      </c>
      <c r="T157" s="16">
        <f>IFERROR(INDEX(Cost_Components!$R$2:$R$29,MATCH(E157,Cost_Components!$A$2:$A$29,0)),"")</f>
        <v>1</v>
      </c>
      <c r="U157" s="26">
        <f>IFERROR(INDEX(Cost_Components!$Q$2:$Q$29,MATCH(E157,Cost_Components!$A$2:$A$29,0)),"")</f>
        <v>2023</v>
      </c>
      <c r="V157" s="30">
        <f>1/(1+Calculation_Assumptions!$B$5)^(B157-Calculation_Assumptions!$B$2)</f>
        <v>0.47760556926165965</v>
      </c>
      <c r="W157" s="23">
        <f t="shared" si="34"/>
        <v>76314.566082201767</v>
      </c>
      <c r="X157" s="23">
        <f t="shared" si="35"/>
        <v>215628.98401551801</v>
      </c>
      <c r="Y157" s="23">
        <f t="shared" si="36"/>
        <v>139314.41793331626</v>
      </c>
      <c r="Z157" s="17">
        <f>IFERROR(INDEX(Cost_Components!$T$2:$T$29,MATCH(E157,Cost_Components!$A$2:$A$29,0)),"")</f>
        <v>0.8</v>
      </c>
      <c r="AA157" s="26">
        <f>IFERROR(INDEX(Cost_Components!$U$2:$U$29,MATCH(E157,Cost_Components!$A$2:$A$29,0)),"")</f>
        <v>2025</v>
      </c>
      <c r="AB157" s="26">
        <f>IFERROR(INDEX(Cost_Components!$V$2:$V$29,MATCH(E157,Cost_Components!$A$2:$A$29,0)),"")</f>
        <v>2050</v>
      </c>
      <c r="AC157" s="26">
        <f>IFERROR(INDEX(Cost_Components!$M$2:$M$29,MATCH(E157,Cost_Components!$A$2:$A$29,0)),"")</f>
        <v>0</v>
      </c>
      <c r="AD157" s="26">
        <f>IFERROR(INDEX(Cost_Components!$N$2:$N$29,MATCH(E157,Cost_Components!$A$2:$A$29,0)),"")</f>
        <v>95</v>
      </c>
      <c r="AE157" s="16" t="str">
        <f>IFERROR(INDEX(Cost_Components!$O$2:$O$29,MATCH(E157,Cost_Components!$A$2:$A$29,0)),"")</f>
        <v>Both</v>
      </c>
      <c r="AF157" s="11">
        <v>109938.59359909499</v>
      </c>
      <c r="AG157" s="11">
        <v>100410.417452596</v>
      </c>
      <c r="AH157" s="23">
        <f t="shared" si="37"/>
        <v>1</v>
      </c>
      <c r="AI157" s="10">
        <v>323312042.56328499</v>
      </c>
      <c r="AJ157" s="29">
        <f t="shared" si="38"/>
        <v>4.9421528782917412E-4</v>
      </c>
      <c r="AK157" s="29">
        <f t="shared" si="39"/>
        <v>1.3964193976383683E-3</v>
      </c>
      <c r="AL157" s="29">
        <f t="shared" si="40"/>
        <v>9.0220410980919406E-4</v>
      </c>
      <c r="AM157" s="29">
        <f t="shared" si="41"/>
        <v>4.3089770745562904E-4</v>
      </c>
    </row>
    <row r="158" spans="1:39">
      <c r="A158" t="s">
        <v>242</v>
      </c>
      <c r="B158" s="20">
        <v>2025</v>
      </c>
      <c r="C158" t="s">
        <v>242</v>
      </c>
      <c r="D158" t="s">
        <v>232</v>
      </c>
      <c r="E158" s="22" t="s">
        <v>317</v>
      </c>
      <c r="F158" s="22" t="s">
        <v>318</v>
      </c>
      <c r="G158" s="22" t="s">
        <v>243</v>
      </c>
      <c r="H158" s="22" t="s">
        <v>237</v>
      </c>
      <c r="I158" s="22" t="s">
        <v>309</v>
      </c>
      <c r="J158" s="17">
        <f>IFERROR(INDEX(Cost_Components!$K$2:$K$29,MATCH(E158,Cost_Components!$A$2:$A$29,0)),"")</f>
        <v>1</v>
      </c>
      <c r="K158" s="17">
        <f t="shared" si="28"/>
        <v>0.32884615384615384</v>
      </c>
      <c r="L158" s="17">
        <f>IFERROR(INDEX(Cost_Components!$S$2:$S$29,MATCH(E158,Cost_Components!$A$2:$A$29,0)),"")</f>
        <v>0.31</v>
      </c>
      <c r="M158" s="28">
        <f>IFERROR(INDEX(Cost_Components!$L$2:$L$29,MATCH(E158,Cost_Components!$A$2:$A$29,0)),"")</f>
        <v>1</v>
      </c>
      <c r="N158" s="29">
        <f>IFERROR(INDEX(Cost_Components!$P$2:$P$29,MATCH(E158,Cost_Components!$A$2:$A$29,0)),"")</f>
        <v>64.94344126</v>
      </c>
      <c r="O158" s="23">
        <f t="shared" si="29"/>
        <v>72381.106606243397</v>
      </c>
      <c r="P158" s="23">
        <f t="shared" si="30"/>
        <v>72327.695471622297</v>
      </c>
      <c r="Q158" s="23">
        <f t="shared" si="31"/>
        <v>1456134.927123066</v>
      </c>
      <c r="R158" s="23">
        <f t="shared" si="32"/>
        <v>1545799.9285230744</v>
      </c>
      <c r="S158" s="23">
        <f t="shared" si="33"/>
        <v>89665.001400008332</v>
      </c>
      <c r="T158" s="16">
        <f>IFERROR(INDEX(Cost_Components!$R$2:$R$29,MATCH(E158,Cost_Components!$A$2:$A$29,0)),"")</f>
        <v>1</v>
      </c>
      <c r="U158" s="26">
        <f>IFERROR(INDEX(Cost_Components!$Q$2:$Q$29,MATCH(E158,Cost_Components!$A$2:$A$29,0)),"")</f>
        <v>2023</v>
      </c>
      <c r="V158" s="30">
        <f>1/(1+Calculation_Assumptions!$B$5)^(B158-Calculation_Assumptions!$B$2)</f>
        <v>1</v>
      </c>
      <c r="W158" s="23">
        <f t="shared" si="34"/>
        <v>1456134.927123066</v>
      </c>
      <c r="X158" s="23">
        <f t="shared" si="35"/>
        <v>1545799.9285230744</v>
      </c>
      <c r="Y158" s="23">
        <f t="shared" si="36"/>
        <v>89665.001400008332</v>
      </c>
      <c r="Z158" s="17">
        <f>IFERROR(INDEX(Cost_Components!$T$2:$T$29,MATCH(E158,Cost_Components!$A$2:$A$29,0)),"")</f>
        <v>0.8</v>
      </c>
      <c r="AA158" s="26">
        <f>IFERROR(INDEX(Cost_Components!$U$2:$U$29,MATCH(E158,Cost_Components!$A$2:$A$29,0)),"")</f>
        <v>2025</v>
      </c>
      <c r="AB158" s="26">
        <f>IFERROR(INDEX(Cost_Components!$V$2:$V$29,MATCH(E158,Cost_Components!$A$2:$A$29,0)),"")</f>
        <v>2050</v>
      </c>
      <c r="AC158" s="26">
        <f>IFERROR(INDEX(Cost_Components!$M$2:$M$29,MATCH(E158,Cost_Components!$A$2:$A$29,0)),"")</f>
        <v>0</v>
      </c>
      <c r="AD158" s="26">
        <f>IFERROR(INDEX(Cost_Components!$N$2:$N$29,MATCH(E158,Cost_Components!$A$2:$A$29,0)),"")</f>
        <v>95</v>
      </c>
      <c r="AE158" s="16" t="str">
        <f>IFERROR(INDEX(Cost_Components!$O$2:$O$29,MATCH(E158,Cost_Components!$A$2:$A$29,0)),"")</f>
        <v>Both</v>
      </c>
      <c r="AF158" s="11">
        <v>72381.106606243397</v>
      </c>
      <c r="AG158" s="11">
        <v>72327.695471622297</v>
      </c>
      <c r="AH158" s="23">
        <f t="shared" si="37"/>
        <v>1</v>
      </c>
      <c r="AI158" s="10">
        <v>288391907.64445603</v>
      </c>
      <c r="AJ158" s="29">
        <f t="shared" si="38"/>
        <v>5.0491532131278181E-3</v>
      </c>
      <c r="AK158" s="29">
        <f t="shared" si="39"/>
        <v>5.3600669351263966E-3</v>
      </c>
      <c r="AL158" s="29">
        <f t="shared" si="40"/>
        <v>3.1091372199857921E-4</v>
      </c>
      <c r="AM158" s="29">
        <f t="shared" si="41"/>
        <v>3.1091372199857921E-4</v>
      </c>
    </row>
    <row r="159" spans="1:39">
      <c r="A159" t="s">
        <v>242</v>
      </c>
      <c r="B159" s="20">
        <v>2026</v>
      </c>
      <c r="C159" t="s">
        <v>242</v>
      </c>
      <c r="D159" t="s">
        <v>232</v>
      </c>
      <c r="E159" s="22" t="s">
        <v>317</v>
      </c>
      <c r="F159" s="22" t="s">
        <v>318</v>
      </c>
      <c r="G159" s="22" t="s">
        <v>243</v>
      </c>
      <c r="H159" s="22" t="s">
        <v>237</v>
      </c>
      <c r="I159" s="22" t="s">
        <v>309</v>
      </c>
      <c r="J159" s="17">
        <f>IFERROR(INDEX(Cost_Components!$K$2:$K$29,MATCH(E159,Cost_Components!$A$2:$A$29,0)),"")</f>
        <v>1</v>
      </c>
      <c r="K159" s="17">
        <f t="shared" si="28"/>
        <v>0.34769230769230769</v>
      </c>
      <c r="L159" s="17">
        <f>IFERROR(INDEX(Cost_Components!$S$2:$S$29,MATCH(E159,Cost_Components!$A$2:$A$29,0)),"")</f>
        <v>0.31</v>
      </c>
      <c r="M159" s="28">
        <f>IFERROR(INDEX(Cost_Components!$L$2:$L$29,MATCH(E159,Cost_Components!$A$2:$A$29,0)),"")</f>
        <v>1</v>
      </c>
      <c r="N159" s="29">
        <f>IFERROR(INDEX(Cost_Components!$P$2:$P$29,MATCH(E159,Cost_Components!$A$2:$A$29,0)),"")</f>
        <v>64.94344126</v>
      </c>
      <c r="O159" s="23">
        <f t="shared" si="29"/>
        <v>72951.137090251694</v>
      </c>
      <c r="P159" s="23">
        <f t="shared" si="30"/>
        <v>72799.294006316093</v>
      </c>
      <c r="Q159" s="23">
        <f t="shared" si="31"/>
        <v>1465629.3689612844</v>
      </c>
      <c r="R159" s="23">
        <f t="shared" si="32"/>
        <v>1647261.1112960596</v>
      </c>
      <c r="S159" s="23">
        <f t="shared" si="33"/>
        <v>181631.74233477516</v>
      </c>
      <c r="T159" s="16">
        <f>IFERROR(INDEX(Cost_Components!$R$2:$R$29,MATCH(E159,Cost_Components!$A$2:$A$29,0)),"")</f>
        <v>1</v>
      </c>
      <c r="U159" s="26">
        <f>IFERROR(INDEX(Cost_Components!$Q$2:$Q$29,MATCH(E159,Cost_Components!$A$2:$A$29,0)),"")</f>
        <v>2023</v>
      </c>
      <c r="V159" s="30">
        <f>1/(1+Calculation_Assumptions!$B$5)^(B159-Calculation_Assumptions!$B$2)</f>
        <v>0.970873786407767</v>
      </c>
      <c r="W159" s="23">
        <f t="shared" si="34"/>
        <v>1422941.1349138683</v>
      </c>
      <c r="X159" s="23">
        <f t="shared" si="35"/>
        <v>1599282.6323262714</v>
      </c>
      <c r="Y159" s="23">
        <f t="shared" si="36"/>
        <v>176341.49741240309</v>
      </c>
      <c r="Z159" s="17">
        <f>IFERROR(INDEX(Cost_Components!$T$2:$T$29,MATCH(E159,Cost_Components!$A$2:$A$29,0)),"")</f>
        <v>0.8</v>
      </c>
      <c r="AA159" s="26">
        <f>IFERROR(INDEX(Cost_Components!$U$2:$U$29,MATCH(E159,Cost_Components!$A$2:$A$29,0)),"")</f>
        <v>2025</v>
      </c>
      <c r="AB159" s="26">
        <f>IFERROR(INDEX(Cost_Components!$V$2:$V$29,MATCH(E159,Cost_Components!$A$2:$A$29,0)),"")</f>
        <v>2050</v>
      </c>
      <c r="AC159" s="26">
        <f>IFERROR(INDEX(Cost_Components!$M$2:$M$29,MATCH(E159,Cost_Components!$A$2:$A$29,0)),"")</f>
        <v>0</v>
      </c>
      <c r="AD159" s="26">
        <f>IFERROR(INDEX(Cost_Components!$N$2:$N$29,MATCH(E159,Cost_Components!$A$2:$A$29,0)),"")</f>
        <v>95</v>
      </c>
      <c r="AE159" s="16" t="str">
        <f>IFERROR(INDEX(Cost_Components!$O$2:$O$29,MATCH(E159,Cost_Components!$A$2:$A$29,0)),"")</f>
        <v>Both</v>
      </c>
      <c r="AF159" s="11">
        <v>72951.137090251694</v>
      </c>
      <c r="AG159" s="11">
        <v>72799.294006316093</v>
      </c>
      <c r="AH159" s="23">
        <f t="shared" si="37"/>
        <v>1</v>
      </c>
      <c r="AI159" s="10">
        <v>290472130.233437</v>
      </c>
      <c r="AJ159" s="29">
        <f t="shared" si="38"/>
        <v>5.0456798309133346E-3</v>
      </c>
      <c r="AK159" s="29">
        <f t="shared" si="39"/>
        <v>5.6709781760206851E-3</v>
      </c>
      <c r="AL159" s="29">
        <f t="shared" si="40"/>
        <v>6.2529834510735127E-4</v>
      </c>
      <c r="AM159" s="29">
        <f t="shared" si="41"/>
        <v>6.0708577194888474E-4</v>
      </c>
    </row>
    <row r="160" spans="1:39">
      <c r="A160" t="s">
        <v>242</v>
      </c>
      <c r="B160" s="20">
        <v>2027</v>
      </c>
      <c r="C160" t="s">
        <v>242</v>
      </c>
      <c r="D160" t="s">
        <v>232</v>
      </c>
      <c r="E160" s="22" t="s">
        <v>317</v>
      </c>
      <c r="F160" s="22" t="s">
        <v>318</v>
      </c>
      <c r="G160" s="22" t="s">
        <v>243</v>
      </c>
      <c r="H160" s="22" t="s">
        <v>237</v>
      </c>
      <c r="I160" s="22" t="s">
        <v>309</v>
      </c>
      <c r="J160" s="17">
        <f>IFERROR(INDEX(Cost_Components!$K$2:$K$29,MATCH(E160,Cost_Components!$A$2:$A$29,0)),"")</f>
        <v>1</v>
      </c>
      <c r="K160" s="17">
        <f t="shared" si="28"/>
        <v>0.36653846153846154</v>
      </c>
      <c r="L160" s="17">
        <f>IFERROR(INDEX(Cost_Components!$S$2:$S$29,MATCH(E160,Cost_Components!$A$2:$A$29,0)),"")</f>
        <v>0.31</v>
      </c>
      <c r="M160" s="28">
        <f>IFERROR(INDEX(Cost_Components!$L$2:$L$29,MATCH(E160,Cost_Components!$A$2:$A$29,0)),"")</f>
        <v>1</v>
      </c>
      <c r="N160" s="29">
        <f>IFERROR(INDEX(Cost_Components!$P$2:$P$29,MATCH(E160,Cost_Components!$A$2:$A$29,0)),"")</f>
        <v>64.94344126</v>
      </c>
      <c r="O160" s="23">
        <f t="shared" si="29"/>
        <v>73590.115950509993</v>
      </c>
      <c r="P160" s="23">
        <f t="shared" si="30"/>
        <v>73300.980349161197</v>
      </c>
      <c r="Q160" s="23">
        <f t="shared" si="31"/>
        <v>1475729.5525979109</v>
      </c>
      <c r="R160" s="23">
        <f t="shared" si="32"/>
        <v>1751758.9192456745</v>
      </c>
      <c r="S160" s="23">
        <f t="shared" si="33"/>
        <v>276029.36664776364</v>
      </c>
      <c r="T160" s="16">
        <f>IFERROR(INDEX(Cost_Components!$R$2:$R$29,MATCH(E160,Cost_Components!$A$2:$A$29,0)),"")</f>
        <v>1</v>
      </c>
      <c r="U160" s="26">
        <f>IFERROR(INDEX(Cost_Components!$Q$2:$Q$29,MATCH(E160,Cost_Components!$A$2:$A$29,0)),"")</f>
        <v>2023</v>
      </c>
      <c r="V160" s="30">
        <f>1/(1+Calculation_Assumptions!$B$5)^(B160-Calculation_Assumptions!$B$2)</f>
        <v>0.94259590913375435</v>
      </c>
      <c r="W160" s="23">
        <f t="shared" si="34"/>
        <v>1391016.6392665764</v>
      </c>
      <c r="X160" s="23">
        <f t="shared" si="35"/>
        <v>1651200.7910695395</v>
      </c>
      <c r="Y160" s="23">
        <f t="shared" si="36"/>
        <v>260184.15180296317</v>
      </c>
      <c r="Z160" s="17">
        <f>IFERROR(INDEX(Cost_Components!$T$2:$T$29,MATCH(E160,Cost_Components!$A$2:$A$29,0)),"")</f>
        <v>0.8</v>
      </c>
      <c r="AA160" s="26">
        <f>IFERROR(INDEX(Cost_Components!$U$2:$U$29,MATCH(E160,Cost_Components!$A$2:$A$29,0)),"")</f>
        <v>2025</v>
      </c>
      <c r="AB160" s="26">
        <f>IFERROR(INDEX(Cost_Components!$V$2:$V$29,MATCH(E160,Cost_Components!$A$2:$A$29,0)),"")</f>
        <v>2050</v>
      </c>
      <c r="AC160" s="26">
        <f>IFERROR(INDEX(Cost_Components!$M$2:$M$29,MATCH(E160,Cost_Components!$A$2:$A$29,0)),"")</f>
        <v>0</v>
      </c>
      <c r="AD160" s="26">
        <f>IFERROR(INDEX(Cost_Components!$N$2:$N$29,MATCH(E160,Cost_Components!$A$2:$A$29,0)),"")</f>
        <v>95</v>
      </c>
      <c r="AE160" s="16" t="str">
        <f>IFERROR(INDEX(Cost_Components!$O$2:$O$29,MATCH(E160,Cost_Components!$A$2:$A$29,0)),"")</f>
        <v>Both</v>
      </c>
      <c r="AF160" s="11">
        <v>73590.115950509993</v>
      </c>
      <c r="AG160" s="11">
        <v>73300.980349161197</v>
      </c>
      <c r="AH160" s="23">
        <f t="shared" si="37"/>
        <v>1</v>
      </c>
      <c r="AI160" s="10">
        <v>292505080.826208</v>
      </c>
      <c r="AJ160" s="29">
        <f t="shared" si="38"/>
        <v>5.0451416037956484E-3</v>
      </c>
      <c r="AK160" s="29">
        <f t="shared" si="39"/>
        <v>5.9888153542415994E-3</v>
      </c>
      <c r="AL160" s="29">
        <f t="shared" si="40"/>
        <v>9.4367375044595073E-4</v>
      </c>
      <c r="AM160" s="29">
        <f t="shared" si="41"/>
        <v>8.8950301672726046E-4</v>
      </c>
    </row>
    <row r="161" spans="1:39">
      <c r="A161" t="s">
        <v>242</v>
      </c>
      <c r="B161" s="20">
        <v>2028</v>
      </c>
      <c r="C161" t="s">
        <v>242</v>
      </c>
      <c r="D161" t="s">
        <v>232</v>
      </c>
      <c r="E161" s="22" t="s">
        <v>317</v>
      </c>
      <c r="F161" s="22" t="s">
        <v>318</v>
      </c>
      <c r="G161" s="22" t="s">
        <v>243</v>
      </c>
      <c r="H161" s="22" t="s">
        <v>237</v>
      </c>
      <c r="I161" s="22" t="s">
        <v>309</v>
      </c>
      <c r="J161" s="17">
        <f>IFERROR(INDEX(Cost_Components!$K$2:$K$29,MATCH(E161,Cost_Components!$A$2:$A$29,0)),"")</f>
        <v>1</v>
      </c>
      <c r="K161" s="17">
        <f t="shared" si="28"/>
        <v>0.38538461538461538</v>
      </c>
      <c r="L161" s="17">
        <f>IFERROR(INDEX(Cost_Components!$S$2:$S$29,MATCH(E161,Cost_Components!$A$2:$A$29,0)),"")</f>
        <v>0.31</v>
      </c>
      <c r="M161" s="28">
        <f>IFERROR(INDEX(Cost_Components!$L$2:$L$29,MATCH(E161,Cost_Components!$A$2:$A$29,0)),"")</f>
        <v>1</v>
      </c>
      <c r="N161" s="29">
        <f>IFERROR(INDEX(Cost_Components!$P$2:$P$29,MATCH(E161,Cost_Components!$A$2:$A$29,0)),"")</f>
        <v>64.94344126</v>
      </c>
      <c r="O161" s="23">
        <f t="shared" si="29"/>
        <v>74450.999171068805</v>
      </c>
      <c r="P161" s="23">
        <f t="shared" si="30"/>
        <v>73989.820852270306</v>
      </c>
      <c r="Q161" s="23">
        <f t="shared" si="31"/>
        <v>1489597.6111507753</v>
      </c>
      <c r="R161" s="23">
        <f t="shared" si="32"/>
        <v>1863374.7306144019</v>
      </c>
      <c r="S161" s="23">
        <f t="shared" si="33"/>
        <v>373777.11946362653</v>
      </c>
      <c r="T161" s="16">
        <f>IFERROR(INDEX(Cost_Components!$R$2:$R$29,MATCH(E161,Cost_Components!$A$2:$A$29,0)),"")</f>
        <v>1</v>
      </c>
      <c r="U161" s="26">
        <f>IFERROR(INDEX(Cost_Components!$Q$2:$Q$29,MATCH(E161,Cost_Components!$A$2:$A$29,0)),"")</f>
        <v>2023</v>
      </c>
      <c r="V161" s="30">
        <f>1/(1+Calculation_Assumptions!$B$5)^(B161-Calculation_Assumptions!$B$2)</f>
        <v>0.91514165935315961</v>
      </c>
      <c r="W161" s="23">
        <f t="shared" si="34"/>
        <v>1363192.8296370232</v>
      </c>
      <c r="X161" s="23">
        <f t="shared" si="35"/>
        <v>1705251.8429712106</v>
      </c>
      <c r="Y161" s="23">
        <f t="shared" si="36"/>
        <v>342059.01333418733</v>
      </c>
      <c r="Z161" s="17">
        <f>IFERROR(INDEX(Cost_Components!$T$2:$T$29,MATCH(E161,Cost_Components!$A$2:$A$29,0)),"")</f>
        <v>0.8</v>
      </c>
      <c r="AA161" s="26">
        <f>IFERROR(INDEX(Cost_Components!$U$2:$U$29,MATCH(E161,Cost_Components!$A$2:$A$29,0)),"")</f>
        <v>2025</v>
      </c>
      <c r="AB161" s="26">
        <f>IFERROR(INDEX(Cost_Components!$V$2:$V$29,MATCH(E161,Cost_Components!$A$2:$A$29,0)),"")</f>
        <v>2050</v>
      </c>
      <c r="AC161" s="26">
        <f>IFERROR(INDEX(Cost_Components!$M$2:$M$29,MATCH(E161,Cost_Components!$A$2:$A$29,0)),"")</f>
        <v>0</v>
      </c>
      <c r="AD161" s="26">
        <f>IFERROR(INDEX(Cost_Components!$N$2:$N$29,MATCH(E161,Cost_Components!$A$2:$A$29,0)),"")</f>
        <v>95</v>
      </c>
      <c r="AE161" s="16" t="str">
        <f>IFERROR(INDEX(Cost_Components!$O$2:$O$29,MATCH(E161,Cost_Components!$A$2:$A$29,0)),"")</f>
        <v>Both</v>
      </c>
      <c r="AF161" s="11">
        <v>74450.999171068805</v>
      </c>
      <c r="AG161" s="11">
        <v>73989.820852270306</v>
      </c>
      <c r="AH161" s="23">
        <f t="shared" si="37"/>
        <v>1</v>
      </c>
      <c r="AI161" s="10">
        <v>294484707.92155403</v>
      </c>
      <c r="AJ161" s="29">
        <f t="shared" si="38"/>
        <v>5.0583190606541782E-3</v>
      </c>
      <c r="AK161" s="29">
        <f t="shared" si="39"/>
        <v>6.327577223842723E-3</v>
      </c>
      <c r="AL161" s="29">
        <f t="shared" si="40"/>
        <v>1.2692581631885439E-3</v>
      </c>
      <c r="AM161" s="29">
        <f t="shared" si="41"/>
        <v>1.1615510216079076E-3</v>
      </c>
    </row>
    <row r="162" spans="1:39">
      <c r="A162" t="s">
        <v>242</v>
      </c>
      <c r="B162" s="20">
        <v>2029</v>
      </c>
      <c r="C162" t="s">
        <v>242</v>
      </c>
      <c r="D162" t="s">
        <v>232</v>
      </c>
      <c r="E162" s="22" t="s">
        <v>317</v>
      </c>
      <c r="F162" s="22" t="s">
        <v>318</v>
      </c>
      <c r="G162" s="22" t="s">
        <v>243</v>
      </c>
      <c r="H162" s="22" t="s">
        <v>237</v>
      </c>
      <c r="I162" s="22" t="s">
        <v>309</v>
      </c>
      <c r="J162" s="17">
        <f>IFERROR(INDEX(Cost_Components!$K$2:$K$29,MATCH(E162,Cost_Components!$A$2:$A$29,0)),"")</f>
        <v>1</v>
      </c>
      <c r="K162" s="17">
        <f t="shared" si="28"/>
        <v>0.40423076923076923</v>
      </c>
      <c r="L162" s="17">
        <f>IFERROR(INDEX(Cost_Components!$S$2:$S$29,MATCH(E162,Cost_Components!$A$2:$A$29,0)),"")</f>
        <v>0.31</v>
      </c>
      <c r="M162" s="28">
        <f>IFERROR(INDEX(Cost_Components!$L$2:$L$29,MATCH(E162,Cost_Components!$A$2:$A$29,0)),"")</f>
        <v>1</v>
      </c>
      <c r="N162" s="29">
        <f>IFERROR(INDEX(Cost_Components!$P$2:$P$29,MATCH(E162,Cost_Components!$A$2:$A$29,0)),"")</f>
        <v>64.94344126</v>
      </c>
      <c r="O162" s="23">
        <f t="shared" si="29"/>
        <v>75361.794098320301</v>
      </c>
      <c r="P162" s="23">
        <f t="shared" si="30"/>
        <v>74696.648316796694</v>
      </c>
      <c r="Q162" s="23">
        <f t="shared" si="31"/>
        <v>1503827.7916070367</v>
      </c>
      <c r="R162" s="23">
        <f t="shared" si="32"/>
        <v>1978408.1595901444</v>
      </c>
      <c r="S162" s="23">
        <f t="shared" si="33"/>
        <v>474580.36798310769</v>
      </c>
      <c r="T162" s="16">
        <f>IFERROR(INDEX(Cost_Components!$R$2:$R$29,MATCH(E162,Cost_Components!$A$2:$A$29,0)),"")</f>
        <v>1</v>
      </c>
      <c r="U162" s="26">
        <f>IFERROR(INDEX(Cost_Components!$Q$2:$Q$29,MATCH(E162,Cost_Components!$A$2:$A$29,0)),"")</f>
        <v>2023</v>
      </c>
      <c r="V162" s="30">
        <f>1/(1+Calculation_Assumptions!$B$5)^(B162-Calculation_Assumptions!$B$2)</f>
        <v>0.888487047915689</v>
      </c>
      <c r="W162" s="23">
        <f t="shared" si="34"/>
        <v>1336131.515138506</v>
      </c>
      <c r="X162" s="23">
        <f t="shared" si="35"/>
        <v>1757790.0252865588</v>
      </c>
      <c r="Y162" s="23">
        <f t="shared" si="36"/>
        <v>421658.51014805271</v>
      </c>
      <c r="Z162" s="17">
        <f>IFERROR(INDEX(Cost_Components!$T$2:$T$29,MATCH(E162,Cost_Components!$A$2:$A$29,0)),"")</f>
        <v>0.8</v>
      </c>
      <c r="AA162" s="26">
        <f>IFERROR(INDEX(Cost_Components!$U$2:$U$29,MATCH(E162,Cost_Components!$A$2:$A$29,0)),"")</f>
        <v>2025</v>
      </c>
      <c r="AB162" s="26">
        <f>IFERROR(INDEX(Cost_Components!$V$2:$V$29,MATCH(E162,Cost_Components!$A$2:$A$29,0)),"")</f>
        <v>2050</v>
      </c>
      <c r="AC162" s="26">
        <f>IFERROR(INDEX(Cost_Components!$M$2:$M$29,MATCH(E162,Cost_Components!$A$2:$A$29,0)),"")</f>
        <v>0</v>
      </c>
      <c r="AD162" s="26">
        <f>IFERROR(INDEX(Cost_Components!$N$2:$N$29,MATCH(E162,Cost_Components!$A$2:$A$29,0)),"")</f>
        <v>95</v>
      </c>
      <c r="AE162" s="16" t="str">
        <f>IFERROR(INDEX(Cost_Components!$O$2:$O$29,MATCH(E162,Cost_Components!$A$2:$A$29,0)),"")</f>
        <v>Both</v>
      </c>
      <c r="AF162" s="11">
        <v>75361.794098320301</v>
      </c>
      <c r="AG162" s="11">
        <v>74696.648316796694</v>
      </c>
      <c r="AH162" s="23">
        <f t="shared" si="37"/>
        <v>1</v>
      </c>
      <c r="AI162" s="10">
        <v>296414030.31142998</v>
      </c>
      <c r="AJ162" s="29">
        <f t="shared" si="38"/>
        <v>5.0734028683697158E-3</v>
      </c>
      <c r="AK162" s="29">
        <f t="shared" si="39"/>
        <v>6.6744754204499449E-3</v>
      </c>
      <c r="AL162" s="29">
        <f t="shared" si="40"/>
        <v>1.6010725520802294E-3</v>
      </c>
      <c r="AM162" s="29">
        <f t="shared" si="41"/>
        <v>1.4225322252966013E-3</v>
      </c>
    </row>
    <row r="163" spans="1:39">
      <c r="A163" t="s">
        <v>242</v>
      </c>
      <c r="B163" s="20">
        <v>2030</v>
      </c>
      <c r="C163" t="s">
        <v>242</v>
      </c>
      <c r="D163" t="s">
        <v>232</v>
      </c>
      <c r="E163" s="22" t="s">
        <v>317</v>
      </c>
      <c r="F163" s="22" t="s">
        <v>318</v>
      </c>
      <c r="G163" s="22" t="s">
        <v>243</v>
      </c>
      <c r="H163" s="22" t="s">
        <v>237</v>
      </c>
      <c r="I163" s="22" t="s">
        <v>309</v>
      </c>
      <c r="J163" s="17">
        <f>IFERROR(INDEX(Cost_Components!$K$2:$K$29,MATCH(E163,Cost_Components!$A$2:$A$29,0)),"")</f>
        <v>1</v>
      </c>
      <c r="K163" s="17">
        <f t="shared" si="28"/>
        <v>0.42307692307692307</v>
      </c>
      <c r="L163" s="17">
        <f>IFERROR(INDEX(Cost_Components!$S$2:$S$29,MATCH(E163,Cost_Components!$A$2:$A$29,0)),"")</f>
        <v>0.31</v>
      </c>
      <c r="M163" s="28">
        <f>IFERROR(INDEX(Cost_Components!$L$2:$L$29,MATCH(E163,Cost_Components!$A$2:$A$29,0)),"")</f>
        <v>1</v>
      </c>
      <c r="N163" s="29">
        <f>IFERROR(INDEX(Cost_Components!$P$2:$P$29,MATCH(E163,Cost_Components!$A$2:$A$29,0)),"")</f>
        <v>64.94344126</v>
      </c>
      <c r="O163" s="23">
        <f t="shared" si="29"/>
        <v>76353.050790947498</v>
      </c>
      <c r="P163" s="23">
        <f t="shared" si="30"/>
        <v>75456.501426061295</v>
      </c>
      <c r="Q163" s="23">
        <f t="shared" si="31"/>
        <v>1519125.5090950406</v>
      </c>
      <c r="R163" s="23">
        <f t="shared" si="32"/>
        <v>2097881.8676807941</v>
      </c>
      <c r="S163" s="23">
        <f t="shared" si="33"/>
        <v>578756.35858575348</v>
      </c>
      <c r="T163" s="16">
        <f>IFERROR(INDEX(Cost_Components!$R$2:$R$29,MATCH(E163,Cost_Components!$A$2:$A$29,0)),"")</f>
        <v>1</v>
      </c>
      <c r="U163" s="26">
        <f>IFERROR(INDEX(Cost_Components!$Q$2:$Q$29,MATCH(E163,Cost_Components!$A$2:$A$29,0)),"")</f>
        <v>2023</v>
      </c>
      <c r="V163" s="30">
        <f>1/(1+Calculation_Assumptions!$B$5)^(B163-Calculation_Assumptions!$B$2)</f>
        <v>0.86260878438416411</v>
      </c>
      <c r="W163" s="23">
        <f t="shared" si="34"/>
        <v>1310411.0087274474</v>
      </c>
      <c r="X163" s="23">
        <f t="shared" si="35"/>
        <v>1809651.3276617096</v>
      </c>
      <c r="Y163" s="23">
        <f t="shared" si="36"/>
        <v>499240.31893426221</v>
      </c>
      <c r="Z163" s="17">
        <f>IFERROR(INDEX(Cost_Components!$T$2:$T$29,MATCH(E163,Cost_Components!$A$2:$A$29,0)),"")</f>
        <v>0.8</v>
      </c>
      <c r="AA163" s="26">
        <f>IFERROR(INDEX(Cost_Components!$U$2:$U$29,MATCH(E163,Cost_Components!$A$2:$A$29,0)),"")</f>
        <v>2025</v>
      </c>
      <c r="AB163" s="26">
        <f>IFERROR(INDEX(Cost_Components!$V$2:$V$29,MATCH(E163,Cost_Components!$A$2:$A$29,0)),"")</f>
        <v>2050</v>
      </c>
      <c r="AC163" s="26">
        <f>IFERROR(INDEX(Cost_Components!$M$2:$M$29,MATCH(E163,Cost_Components!$A$2:$A$29,0)),"")</f>
        <v>0</v>
      </c>
      <c r="AD163" s="26">
        <f>IFERROR(INDEX(Cost_Components!$N$2:$N$29,MATCH(E163,Cost_Components!$A$2:$A$29,0)),"")</f>
        <v>95</v>
      </c>
      <c r="AE163" s="16" t="str">
        <f>IFERROR(INDEX(Cost_Components!$O$2:$O$29,MATCH(E163,Cost_Components!$A$2:$A$29,0)),"")</f>
        <v>Both</v>
      </c>
      <c r="AF163" s="11">
        <v>76353.050790947498</v>
      </c>
      <c r="AG163" s="11">
        <v>75456.501426061295</v>
      </c>
      <c r="AH163" s="23">
        <f t="shared" si="37"/>
        <v>1</v>
      </c>
      <c r="AI163" s="10">
        <v>298289404.664994</v>
      </c>
      <c r="AJ163" s="29">
        <f t="shared" si="38"/>
        <v>5.0927907104214984E-3</v>
      </c>
      <c r="AK163" s="29">
        <f t="shared" si="39"/>
        <v>7.0330418542251119E-3</v>
      </c>
      <c r="AL163" s="29">
        <f t="shared" si="40"/>
        <v>1.9402511438036134E-3</v>
      </c>
      <c r="AM163" s="29">
        <f t="shared" si="41"/>
        <v>1.6736776805564189E-3</v>
      </c>
    </row>
    <row r="164" spans="1:39">
      <c r="A164" t="s">
        <v>242</v>
      </c>
      <c r="B164" s="20">
        <v>2031</v>
      </c>
      <c r="C164" t="s">
        <v>242</v>
      </c>
      <c r="D164" t="s">
        <v>232</v>
      </c>
      <c r="E164" s="22" t="s">
        <v>317</v>
      </c>
      <c r="F164" s="22" t="s">
        <v>318</v>
      </c>
      <c r="G164" s="22" t="s">
        <v>243</v>
      </c>
      <c r="H164" s="22" t="s">
        <v>237</v>
      </c>
      <c r="I164" s="22" t="s">
        <v>309</v>
      </c>
      <c r="J164" s="17">
        <f>IFERROR(INDEX(Cost_Components!$K$2:$K$29,MATCH(E164,Cost_Components!$A$2:$A$29,0)),"")</f>
        <v>1</v>
      </c>
      <c r="K164" s="17">
        <f t="shared" si="28"/>
        <v>0.44192307692307692</v>
      </c>
      <c r="L164" s="17">
        <f>IFERROR(INDEX(Cost_Components!$S$2:$S$29,MATCH(E164,Cost_Components!$A$2:$A$29,0)),"")</f>
        <v>0.31</v>
      </c>
      <c r="M164" s="28">
        <f>IFERROR(INDEX(Cost_Components!$L$2:$L$29,MATCH(E164,Cost_Components!$A$2:$A$29,0)),"")</f>
        <v>1</v>
      </c>
      <c r="N164" s="29">
        <f>IFERROR(INDEX(Cost_Components!$P$2:$P$29,MATCH(E164,Cost_Components!$A$2:$A$29,0)),"")</f>
        <v>64.94344126</v>
      </c>
      <c r="O164" s="23">
        <f t="shared" si="29"/>
        <v>77394.806860894794</v>
      </c>
      <c r="P164" s="23">
        <f t="shared" si="30"/>
        <v>76240.522317662995</v>
      </c>
      <c r="Q164" s="23">
        <f t="shared" si="31"/>
        <v>1534909.7836583483</v>
      </c>
      <c r="R164" s="23">
        <f t="shared" si="32"/>
        <v>2221231.373879347</v>
      </c>
      <c r="S164" s="23">
        <f t="shared" si="33"/>
        <v>686321.59022099874</v>
      </c>
      <c r="T164" s="16">
        <f>IFERROR(INDEX(Cost_Components!$R$2:$R$29,MATCH(E164,Cost_Components!$A$2:$A$29,0)),"")</f>
        <v>1</v>
      </c>
      <c r="U164" s="26">
        <f>IFERROR(INDEX(Cost_Components!$Q$2:$Q$29,MATCH(E164,Cost_Components!$A$2:$A$29,0)),"")</f>
        <v>2023</v>
      </c>
      <c r="V164" s="30">
        <f>1/(1+Calculation_Assumptions!$B$5)^(B164-Calculation_Assumptions!$B$2)</f>
        <v>0.83748425668365445</v>
      </c>
      <c r="W164" s="23">
        <f t="shared" si="34"/>
        <v>1285462.7792435808</v>
      </c>
      <c r="X164" s="23">
        <f t="shared" si="35"/>
        <v>1860246.3060757574</v>
      </c>
      <c r="Y164" s="23">
        <f t="shared" si="36"/>
        <v>574783.52683217684</v>
      </c>
      <c r="Z164" s="17">
        <f>IFERROR(INDEX(Cost_Components!$T$2:$T$29,MATCH(E164,Cost_Components!$A$2:$A$29,0)),"")</f>
        <v>0.8</v>
      </c>
      <c r="AA164" s="26">
        <f>IFERROR(INDEX(Cost_Components!$U$2:$U$29,MATCH(E164,Cost_Components!$A$2:$A$29,0)),"")</f>
        <v>2025</v>
      </c>
      <c r="AB164" s="26">
        <f>IFERROR(INDEX(Cost_Components!$V$2:$V$29,MATCH(E164,Cost_Components!$A$2:$A$29,0)),"")</f>
        <v>2050</v>
      </c>
      <c r="AC164" s="26">
        <f>IFERROR(INDEX(Cost_Components!$M$2:$M$29,MATCH(E164,Cost_Components!$A$2:$A$29,0)),"")</f>
        <v>0</v>
      </c>
      <c r="AD164" s="26">
        <f>IFERROR(INDEX(Cost_Components!$N$2:$N$29,MATCH(E164,Cost_Components!$A$2:$A$29,0)),"")</f>
        <v>95</v>
      </c>
      <c r="AE164" s="16" t="str">
        <f>IFERROR(INDEX(Cost_Components!$O$2:$O$29,MATCH(E164,Cost_Components!$A$2:$A$29,0)),"")</f>
        <v>Both</v>
      </c>
      <c r="AF164" s="11">
        <v>77394.806860894794</v>
      </c>
      <c r="AG164" s="11">
        <v>76240.522317662995</v>
      </c>
      <c r="AH164" s="23">
        <f t="shared" si="37"/>
        <v>1</v>
      </c>
      <c r="AI164" s="10">
        <v>300119636.92551899</v>
      </c>
      <c r="AJ164" s="29">
        <f t="shared" si="38"/>
        <v>5.1143264045706831E-3</v>
      </c>
      <c r="AK164" s="29">
        <f t="shared" si="39"/>
        <v>7.4011530756002896E-3</v>
      </c>
      <c r="AL164" s="29">
        <f t="shared" si="40"/>
        <v>2.2868266710296065E-3</v>
      </c>
      <c r="AM164" s="29">
        <f t="shared" si="41"/>
        <v>1.915181334751586E-3</v>
      </c>
    </row>
    <row r="165" spans="1:39">
      <c r="A165" t="s">
        <v>242</v>
      </c>
      <c r="B165" s="20">
        <v>2032</v>
      </c>
      <c r="C165" t="s">
        <v>242</v>
      </c>
      <c r="D165" t="s">
        <v>232</v>
      </c>
      <c r="E165" s="22" t="s">
        <v>317</v>
      </c>
      <c r="F165" s="22" t="s">
        <v>318</v>
      </c>
      <c r="G165" s="22" t="s">
        <v>243</v>
      </c>
      <c r="H165" s="22" t="s">
        <v>237</v>
      </c>
      <c r="I165" s="22" t="s">
        <v>309</v>
      </c>
      <c r="J165" s="17">
        <f>IFERROR(INDEX(Cost_Components!$K$2:$K$29,MATCH(E165,Cost_Components!$A$2:$A$29,0)),"")</f>
        <v>1</v>
      </c>
      <c r="K165" s="17">
        <f t="shared" si="28"/>
        <v>0.46076923076923082</v>
      </c>
      <c r="L165" s="17">
        <f>IFERROR(INDEX(Cost_Components!$S$2:$S$29,MATCH(E165,Cost_Components!$A$2:$A$29,0)),"")</f>
        <v>0.31</v>
      </c>
      <c r="M165" s="28">
        <f>IFERROR(INDEX(Cost_Components!$L$2:$L$29,MATCH(E165,Cost_Components!$A$2:$A$29,0)),"")</f>
        <v>1</v>
      </c>
      <c r="N165" s="29">
        <f>IFERROR(INDEX(Cost_Components!$P$2:$P$29,MATCH(E165,Cost_Components!$A$2:$A$29,0)),"")</f>
        <v>64.94344126</v>
      </c>
      <c r="O165" s="23">
        <f t="shared" si="29"/>
        <v>78478.387535975402</v>
      </c>
      <c r="P165" s="23">
        <f t="shared" si="30"/>
        <v>77042.179160751897</v>
      </c>
      <c r="Q165" s="23">
        <f t="shared" si="31"/>
        <v>1551049.1134292928</v>
      </c>
      <c r="R165" s="23">
        <f t="shared" si="32"/>
        <v>2348382.5185555071</v>
      </c>
      <c r="S165" s="23">
        <f t="shared" si="33"/>
        <v>797333.40512621426</v>
      </c>
      <c r="T165" s="16">
        <f>IFERROR(INDEX(Cost_Components!$R$2:$R$29,MATCH(E165,Cost_Components!$A$2:$A$29,0)),"")</f>
        <v>1</v>
      </c>
      <c r="U165" s="26">
        <f>IFERROR(INDEX(Cost_Components!$Q$2:$Q$29,MATCH(E165,Cost_Components!$A$2:$A$29,0)),"")</f>
        <v>2023</v>
      </c>
      <c r="V165" s="30">
        <f>1/(1+Calculation_Assumptions!$B$5)^(B165-Calculation_Assumptions!$B$2)</f>
        <v>0.81309151134335378</v>
      </c>
      <c r="W165" s="23">
        <f t="shared" si="34"/>
        <v>1261144.8678059927</v>
      </c>
      <c r="X165" s="23">
        <f t="shared" si="35"/>
        <v>1909449.8912246088</v>
      </c>
      <c r="Y165" s="23">
        <f t="shared" si="36"/>
        <v>648305.02341861615</v>
      </c>
      <c r="Z165" s="17">
        <f>IFERROR(INDEX(Cost_Components!$T$2:$T$29,MATCH(E165,Cost_Components!$A$2:$A$29,0)),"")</f>
        <v>0.8</v>
      </c>
      <c r="AA165" s="26">
        <f>IFERROR(INDEX(Cost_Components!$U$2:$U$29,MATCH(E165,Cost_Components!$A$2:$A$29,0)),"")</f>
        <v>2025</v>
      </c>
      <c r="AB165" s="26">
        <f>IFERROR(INDEX(Cost_Components!$V$2:$V$29,MATCH(E165,Cost_Components!$A$2:$A$29,0)),"")</f>
        <v>2050</v>
      </c>
      <c r="AC165" s="26">
        <f>IFERROR(INDEX(Cost_Components!$M$2:$M$29,MATCH(E165,Cost_Components!$A$2:$A$29,0)),"")</f>
        <v>0</v>
      </c>
      <c r="AD165" s="26">
        <f>IFERROR(INDEX(Cost_Components!$N$2:$N$29,MATCH(E165,Cost_Components!$A$2:$A$29,0)),"")</f>
        <v>95</v>
      </c>
      <c r="AE165" s="16" t="str">
        <f>IFERROR(INDEX(Cost_Components!$O$2:$O$29,MATCH(E165,Cost_Components!$A$2:$A$29,0)),"")</f>
        <v>Both</v>
      </c>
      <c r="AF165" s="11">
        <v>78478.387535975402</v>
      </c>
      <c r="AG165" s="11">
        <v>77042.179160751897</v>
      </c>
      <c r="AH165" s="23">
        <f t="shared" si="37"/>
        <v>1</v>
      </c>
      <c r="AI165" s="10">
        <v>301904628.08354098</v>
      </c>
      <c r="AJ165" s="29">
        <f t="shared" si="38"/>
        <v>5.1375466592718053E-3</v>
      </c>
      <c r="AK165" s="29">
        <f t="shared" si="39"/>
        <v>7.7785575314389642E-3</v>
      </c>
      <c r="AL165" s="29">
        <f t="shared" si="40"/>
        <v>2.6410108721671589E-3</v>
      </c>
      <c r="AM165" s="29">
        <f t="shared" si="41"/>
        <v>2.1473835215246239E-3</v>
      </c>
    </row>
    <row r="166" spans="1:39">
      <c r="A166" t="s">
        <v>242</v>
      </c>
      <c r="B166" s="20">
        <v>2033</v>
      </c>
      <c r="C166" t="s">
        <v>242</v>
      </c>
      <c r="D166" t="s">
        <v>232</v>
      </c>
      <c r="E166" s="22" t="s">
        <v>317</v>
      </c>
      <c r="F166" s="22" t="s">
        <v>318</v>
      </c>
      <c r="G166" s="22" t="s">
        <v>243</v>
      </c>
      <c r="H166" s="22" t="s">
        <v>237</v>
      </c>
      <c r="I166" s="22" t="s">
        <v>309</v>
      </c>
      <c r="J166" s="17">
        <f>IFERROR(INDEX(Cost_Components!$K$2:$K$29,MATCH(E166,Cost_Components!$A$2:$A$29,0)),"")</f>
        <v>1</v>
      </c>
      <c r="K166" s="17">
        <f t="shared" si="28"/>
        <v>0.47961538461538467</v>
      </c>
      <c r="L166" s="17">
        <f>IFERROR(INDEX(Cost_Components!$S$2:$S$29,MATCH(E166,Cost_Components!$A$2:$A$29,0)),"")</f>
        <v>0.31</v>
      </c>
      <c r="M166" s="28">
        <f>IFERROR(INDEX(Cost_Components!$L$2:$L$29,MATCH(E166,Cost_Components!$A$2:$A$29,0)),"")</f>
        <v>1</v>
      </c>
      <c r="N166" s="29">
        <f>IFERROR(INDEX(Cost_Components!$P$2:$P$29,MATCH(E166,Cost_Components!$A$2:$A$29,0)),"")</f>
        <v>64.94344126</v>
      </c>
      <c r="O166" s="23">
        <f t="shared" si="29"/>
        <v>79747.161263359303</v>
      </c>
      <c r="P166" s="23">
        <f t="shared" si="30"/>
        <v>78006.790806776597</v>
      </c>
      <c r="Q166" s="23">
        <f t="shared" si="31"/>
        <v>1570469.1253587112</v>
      </c>
      <c r="R166" s="23">
        <f t="shared" si="32"/>
        <v>2483954.4956534337</v>
      </c>
      <c r="S166" s="23">
        <f t="shared" si="33"/>
        <v>913485.3702947225</v>
      </c>
      <c r="T166" s="16">
        <f>IFERROR(INDEX(Cost_Components!$R$2:$R$29,MATCH(E166,Cost_Components!$A$2:$A$29,0)),"")</f>
        <v>1</v>
      </c>
      <c r="U166" s="26">
        <f>IFERROR(INDEX(Cost_Components!$Q$2:$Q$29,MATCH(E166,Cost_Components!$A$2:$A$29,0)),"")</f>
        <v>2023</v>
      </c>
      <c r="V166" s="30">
        <f>1/(1+Calculation_Assumptions!$B$5)^(B166-Calculation_Assumptions!$B$2)</f>
        <v>0.78940923431393573</v>
      </c>
      <c r="W166" s="23">
        <f t="shared" si="34"/>
        <v>1239742.8297630965</v>
      </c>
      <c r="X166" s="23">
        <f t="shared" si="35"/>
        <v>1960856.6164844355</v>
      </c>
      <c r="Y166" s="23">
        <f t="shared" si="36"/>
        <v>721113.78672133898</v>
      </c>
      <c r="Z166" s="17">
        <f>IFERROR(INDEX(Cost_Components!$T$2:$T$29,MATCH(E166,Cost_Components!$A$2:$A$29,0)),"")</f>
        <v>0.8</v>
      </c>
      <c r="AA166" s="26">
        <f>IFERROR(INDEX(Cost_Components!$U$2:$U$29,MATCH(E166,Cost_Components!$A$2:$A$29,0)),"")</f>
        <v>2025</v>
      </c>
      <c r="AB166" s="26">
        <f>IFERROR(INDEX(Cost_Components!$V$2:$V$29,MATCH(E166,Cost_Components!$A$2:$A$29,0)),"")</f>
        <v>2050</v>
      </c>
      <c r="AC166" s="26">
        <f>IFERROR(INDEX(Cost_Components!$M$2:$M$29,MATCH(E166,Cost_Components!$A$2:$A$29,0)),"")</f>
        <v>0</v>
      </c>
      <c r="AD166" s="26">
        <f>IFERROR(INDEX(Cost_Components!$N$2:$N$29,MATCH(E166,Cost_Components!$A$2:$A$29,0)),"")</f>
        <v>95</v>
      </c>
      <c r="AE166" s="16" t="str">
        <f>IFERROR(INDEX(Cost_Components!$O$2:$O$29,MATCH(E166,Cost_Components!$A$2:$A$29,0)),"")</f>
        <v>Both</v>
      </c>
      <c r="AF166" s="11">
        <v>79747.161263359303</v>
      </c>
      <c r="AG166" s="11">
        <v>78006.790806776597</v>
      </c>
      <c r="AH166" s="23">
        <f t="shared" si="37"/>
        <v>1</v>
      </c>
      <c r="AI166" s="10">
        <v>303644277.16916001</v>
      </c>
      <c r="AJ166" s="29">
        <f t="shared" si="38"/>
        <v>5.1720689090537482E-3</v>
      </c>
      <c r="AK166" s="29">
        <f t="shared" si="39"/>
        <v>8.1804752548312459E-3</v>
      </c>
      <c r="AL166" s="29">
        <f t="shared" si="40"/>
        <v>3.0084063457774981E-3</v>
      </c>
      <c r="AM166" s="29">
        <f t="shared" si="41"/>
        <v>2.3748637499254005E-3</v>
      </c>
    </row>
    <row r="167" spans="1:39">
      <c r="A167" t="s">
        <v>242</v>
      </c>
      <c r="B167" s="20">
        <v>2034</v>
      </c>
      <c r="C167" t="s">
        <v>242</v>
      </c>
      <c r="D167" t="s">
        <v>232</v>
      </c>
      <c r="E167" s="22" t="s">
        <v>317</v>
      </c>
      <c r="F167" s="22" t="s">
        <v>318</v>
      </c>
      <c r="G167" s="22" t="s">
        <v>243</v>
      </c>
      <c r="H167" s="22" t="s">
        <v>237</v>
      </c>
      <c r="I167" s="22" t="s">
        <v>309</v>
      </c>
      <c r="J167" s="17">
        <f>IFERROR(INDEX(Cost_Components!$K$2:$K$29,MATCH(E167,Cost_Components!$A$2:$A$29,0)),"")</f>
        <v>1</v>
      </c>
      <c r="K167" s="17">
        <f t="shared" si="28"/>
        <v>0.49846153846153851</v>
      </c>
      <c r="L167" s="17">
        <f>IFERROR(INDEX(Cost_Components!$S$2:$S$29,MATCH(E167,Cost_Components!$A$2:$A$29,0)),"")</f>
        <v>0.31</v>
      </c>
      <c r="M167" s="28">
        <f>IFERROR(INDEX(Cost_Components!$L$2:$L$29,MATCH(E167,Cost_Components!$A$2:$A$29,0)),"")</f>
        <v>1</v>
      </c>
      <c r="N167" s="29">
        <f>IFERROR(INDEX(Cost_Components!$P$2:$P$29,MATCH(E167,Cost_Components!$A$2:$A$29,0)),"")</f>
        <v>64.94344126</v>
      </c>
      <c r="O167" s="23">
        <f t="shared" si="29"/>
        <v>81019.185533984506</v>
      </c>
      <c r="P167" s="23">
        <f t="shared" si="30"/>
        <v>78954.072396123796</v>
      </c>
      <c r="Q167" s="23">
        <f t="shared" si="31"/>
        <v>1589540.2404975905</v>
      </c>
      <c r="R167" s="23">
        <f t="shared" si="32"/>
        <v>2622737.4895348218</v>
      </c>
      <c r="S167" s="23">
        <f t="shared" si="33"/>
        <v>1033197.2490372313</v>
      </c>
      <c r="T167" s="16">
        <f>IFERROR(INDEX(Cost_Components!$R$2:$R$29,MATCH(E167,Cost_Components!$A$2:$A$29,0)),"")</f>
        <v>1</v>
      </c>
      <c r="U167" s="26">
        <f>IFERROR(INDEX(Cost_Components!$Q$2:$Q$29,MATCH(E167,Cost_Components!$A$2:$A$29,0)),"")</f>
        <v>2023</v>
      </c>
      <c r="V167" s="30">
        <f>1/(1+Calculation_Assumptions!$B$5)^(B167-Calculation_Assumptions!$B$2)</f>
        <v>0.76641673234362695</v>
      </c>
      <c r="W167" s="23">
        <f t="shared" si="34"/>
        <v>1218250.2370508662</v>
      </c>
      <c r="X167" s="23">
        <f t="shared" si="35"/>
        <v>2010109.8965244056</v>
      </c>
      <c r="Y167" s="23">
        <f t="shared" si="36"/>
        <v>791859.65947353945</v>
      </c>
      <c r="Z167" s="17">
        <f>IFERROR(INDEX(Cost_Components!$T$2:$T$29,MATCH(E167,Cost_Components!$A$2:$A$29,0)),"")</f>
        <v>0.8</v>
      </c>
      <c r="AA167" s="26">
        <f>IFERROR(INDEX(Cost_Components!$U$2:$U$29,MATCH(E167,Cost_Components!$A$2:$A$29,0)),"")</f>
        <v>2025</v>
      </c>
      <c r="AB167" s="26">
        <f>IFERROR(INDEX(Cost_Components!$V$2:$V$29,MATCH(E167,Cost_Components!$A$2:$A$29,0)),"")</f>
        <v>2050</v>
      </c>
      <c r="AC167" s="26">
        <f>IFERROR(INDEX(Cost_Components!$M$2:$M$29,MATCH(E167,Cost_Components!$A$2:$A$29,0)),"")</f>
        <v>0</v>
      </c>
      <c r="AD167" s="26">
        <f>IFERROR(INDEX(Cost_Components!$N$2:$N$29,MATCH(E167,Cost_Components!$A$2:$A$29,0)),"")</f>
        <v>95</v>
      </c>
      <c r="AE167" s="16" t="str">
        <f>IFERROR(INDEX(Cost_Components!$O$2:$O$29,MATCH(E167,Cost_Components!$A$2:$A$29,0)),"")</f>
        <v>Both</v>
      </c>
      <c r="AF167" s="11">
        <v>81019.185533984506</v>
      </c>
      <c r="AG167" s="11">
        <v>78954.072396123796</v>
      </c>
      <c r="AH167" s="23">
        <f t="shared" si="37"/>
        <v>1</v>
      </c>
      <c r="AI167" s="10">
        <v>305332541.18498403</v>
      </c>
      <c r="AJ167" s="29">
        <f t="shared" si="38"/>
        <v>5.2059313243476932E-3</v>
      </c>
      <c r="AK167" s="29">
        <f t="shared" si="39"/>
        <v>8.5897738883516216E-3</v>
      </c>
      <c r="AL167" s="29">
        <f t="shared" si="40"/>
        <v>3.3838425640039279E-3</v>
      </c>
      <c r="AM167" s="29">
        <f t="shared" si="41"/>
        <v>2.5934335606691713E-3</v>
      </c>
    </row>
    <row r="168" spans="1:39">
      <c r="A168" t="s">
        <v>242</v>
      </c>
      <c r="B168" s="20">
        <v>2035</v>
      </c>
      <c r="C168" t="s">
        <v>242</v>
      </c>
      <c r="D168" t="s">
        <v>232</v>
      </c>
      <c r="E168" s="22" t="s">
        <v>317</v>
      </c>
      <c r="F168" s="22" t="s">
        <v>318</v>
      </c>
      <c r="G168" s="22" t="s">
        <v>243</v>
      </c>
      <c r="H168" s="22" t="s">
        <v>237</v>
      </c>
      <c r="I168" s="22" t="s">
        <v>309</v>
      </c>
      <c r="J168" s="17">
        <f>IFERROR(INDEX(Cost_Components!$K$2:$K$29,MATCH(E168,Cost_Components!$A$2:$A$29,0)),"")</f>
        <v>1</v>
      </c>
      <c r="K168" s="17">
        <f t="shared" si="28"/>
        <v>0.51730769230769236</v>
      </c>
      <c r="L168" s="17">
        <f>IFERROR(INDEX(Cost_Components!$S$2:$S$29,MATCH(E168,Cost_Components!$A$2:$A$29,0)),"")</f>
        <v>0.31</v>
      </c>
      <c r="M168" s="28">
        <f>IFERROR(INDEX(Cost_Components!$L$2:$L$29,MATCH(E168,Cost_Components!$A$2:$A$29,0)),"")</f>
        <v>1</v>
      </c>
      <c r="N168" s="29">
        <f>IFERROR(INDEX(Cost_Components!$P$2:$P$29,MATCH(E168,Cost_Components!$A$2:$A$29,0)),"")</f>
        <v>64.94344126</v>
      </c>
      <c r="O168" s="23">
        <f t="shared" si="29"/>
        <v>82372.947547832606</v>
      </c>
      <c r="P168" s="23">
        <f t="shared" si="30"/>
        <v>79962.913962192993</v>
      </c>
      <c r="Q168" s="23">
        <f t="shared" si="31"/>
        <v>1609850.7098234557</v>
      </c>
      <c r="R168" s="23">
        <f t="shared" si="32"/>
        <v>2767380.271251271</v>
      </c>
      <c r="S168" s="23">
        <f t="shared" si="33"/>
        <v>1157529.5614278154</v>
      </c>
      <c r="T168" s="16">
        <f>IFERROR(INDEX(Cost_Components!$R$2:$R$29,MATCH(E168,Cost_Components!$A$2:$A$29,0)),"")</f>
        <v>1</v>
      </c>
      <c r="U168" s="26">
        <f>IFERROR(INDEX(Cost_Components!$Q$2:$Q$29,MATCH(E168,Cost_Components!$A$2:$A$29,0)),"")</f>
        <v>2023</v>
      </c>
      <c r="V168" s="30">
        <f>1/(1+Calculation_Assumptions!$B$5)^(B168-Calculation_Assumptions!$B$2)</f>
        <v>0.74409391489672516</v>
      </c>
      <c r="W168" s="23">
        <f t="shared" si="34"/>
        <v>1197880.1170718069</v>
      </c>
      <c r="X168" s="23">
        <f t="shared" si="35"/>
        <v>2059190.8200433194</v>
      </c>
      <c r="Y168" s="23">
        <f t="shared" si="36"/>
        <v>861310.70297151245</v>
      </c>
      <c r="Z168" s="17">
        <f>IFERROR(INDEX(Cost_Components!$T$2:$T$29,MATCH(E168,Cost_Components!$A$2:$A$29,0)),"")</f>
        <v>0.8</v>
      </c>
      <c r="AA168" s="26">
        <f>IFERROR(INDEX(Cost_Components!$U$2:$U$29,MATCH(E168,Cost_Components!$A$2:$A$29,0)),"")</f>
        <v>2025</v>
      </c>
      <c r="AB168" s="26">
        <f>IFERROR(INDEX(Cost_Components!$V$2:$V$29,MATCH(E168,Cost_Components!$A$2:$A$29,0)),"")</f>
        <v>2050</v>
      </c>
      <c r="AC168" s="26">
        <f>IFERROR(INDEX(Cost_Components!$M$2:$M$29,MATCH(E168,Cost_Components!$A$2:$A$29,0)),"")</f>
        <v>0</v>
      </c>
      <c r="AD168" s="26">
        <f>IFERROR(INDEX(Cost_Components!$N$2:$N$29,MATCH(E168,Cost_Components!$A$2:$A$29,0)),"")</f>
        <v>95</v>
      </c>
      <c r="AE168" s="16" t="str">
        <f>IFERROR(INDEX(Cost_Components!$O$2:$O$29,MATCH(E168,Cost_Components!$A$2:$A$29,0)),"")</f>
        <v>Both</v>
      </c>
      <c r="AF168" s="11">
        <v>82372.947547832606</v>
      </c>
      <c r="AG168" s="11">
        <v>79962.913962192993</v>
      </c>
      <c r="AH168" s="23">
        <f t="shared" si="37"/>
        <v>1</v>
      </c>
      <c r="AI168" s="10">
        <v>306964650.16711998</v>
      </c>
      <c r="AJ168" s="29">
        <f t="shared" si="38"/>
        <v>5.2444172609028717E-3</v>
      </c>
      <c r="AK168" s="29">
        <f t="shared" si="39"/>
        <v>9.0153060612830609E-3</v>
      </c>
      <c r="AL168" s="29">
        <f t="shared" si="40"/>
        <v>3.7708888003801888E-3</v>
      </c>
      <c r="AM168" s="29">
        <f t="shared" si="41"/>
        <v>2.8058954101151104E-3</v>
      </c>
    </row>
    <row r="169" spans="1:39">
      <c r="A169" t="s">
        <v>242</v>
      </c>
      <c r="B169" s="20">
        <v>2036</v>
      </c>
      <c r="C169" t="s">
        <v>242</v>
      </c>
      <c r="D169" t="s">
        <v>232</v>
      </c>
      <c r="E169" s="22" t="s">
        <v>317</v>
      </c>
      <c r="F169" s="22" t="s">
        <v>318</v>
      </c>
      <c r="G169" s="22" t="s">
        <v>243</v>
      </c>
      <c r="H169" s="22" t="s">
        <v>237</v>
      </c>
      <c r="I169" s="22" t="s">
        <v>309</v>
      </c>
      <c r="J169" s="17">
        <f>IFERROR(INDEX(Cost_Components!$K$2:$K$29,MATCH(E169,Cost_Components!$A$2:$A$29,0)),"")</f>
        <v>1</v>
      </c>
      <c r="K169" s="17">
        <f t="shared" si="28"/>
        <v>0.5361538461538462</v>
      </c>
      <c r="L169" s="17">
        <f>IFERROR(INDEX(Cost_Components!$S$2:$S$29,MATCH(E169,Cost_Components!$A$2:$A$29,0)),"")</f>
        <v>0.31</v>
      </c>
      <c r="M169" s="28">
        <f>IFERROR(INDEX(Cost_Components!$L$2:$L$29,MATCH(E169,Cost_Components!$A$2:$A$29,0)),"")</f>
        <v>1</v>
      </c>
      <c r="N169" s="29">
        <f>IFERROR(INDEX(Cost_Components!$P$2:$P$29,MATCH(E169,Cost_Components!$A$2:$A$29,0)),"")</f>
        <v>64.94344126</v>
      </c>
      <c r="O169" s="23">
        <f t="shared" si="29"/>
        <v>83790.573654324602</v>
      </c>
      <c r="P169" s="23">
        <f t="shared" si="30"/>
        <v>81016.277531952801</v>
      </c>
      <c r="Q169" s="23">
        <f t="shared" si="31"/>
        <v>1631057.5169100726</v>
      </c>
      <c r="R169" s="23">
        <f t="shared" si="32"/>
        <v>2917560.6109139612</v>
      </c>
      <c r="S169" s="23">
        <f t="shared" si="33"/>
        <v>1286503.0940038885</v>
      </c>
      <c r="T169" s="16">
        <f>IFERROR(INDEX(Cost_Components!$R$2:$R$29,MATCH(E169,Cost_Components!$A$2:$A$29,0)),"")</f>
        <v>1</v>
      </c>
      <c r="U169" s="26">
        <f>IFERROR(INDEX(Cost_Components!$Q$2:$Q$29,MATCH(E169,Cost_Components!$A$2:$A$29,0)),"")</f>
        <v>2023</v>
      </c>
      <c r="V169" s="30">
        <f>1/(1+Calculation_Assumptions!$B$5)^(B169-Calculation_Assumptions!$B$2)</f>
        <v>0.72242127659876232</v>
      </c>
      <c r="W169" s="23">
        <f t="shared" si="34"/>
        <v>1178310.6535721819</v>
      </c>
      <c r="X169" s="23">
        <f t="shared" si="35"/>
        <v>2107707.8610907285</v>
      </c>
      <c r="Y169" s="23">
        <f t="shared" si="36"/>
        <v>929397.20751854673</v>
      </c>
      <c r="Z169" s="17">
        <f>IFERROR(INDEX(Cost_Components!$T$2:$T$29,MATCH(E169,Cost_Components!$A$2:$A$29,0)),"")</f>
        <v>0.8</v>
      </c>
      <c r="AA169" s="26">
        <f>IFERROR(INDEX(Cost_Components!$U$2:$U$29,MATCH(E169,Cost_Components!$A$2:$A$29,0)),"")</f>
        <v>2025</v>
      </c>
      <c r="AB169" s="26">
        <f>IFERROR(INDEX(Cost_Components!$V$2:$V$29,MATCH(E169,Cost_Components!$A$2:$A$29,0)),"")</f>
        <v>2050</v>
      </c>
      <c r="AC169" s="26">
        <f>IFERROR(INDEX(Cost_Components!$M$2:$M$29,MATCH(E169,Cost_Components!$A$2:$A$29,0)),"")</f>
        <v>0</v>
      </c>
      <c r="AD169" s="26">
        <f>IFERROR(INDEX(Cost_Components!$N$2:$N$29,MATCH(E169,Cost_Components!$A$2:$A$29,0)),"")</f>
        <v>95</v>
      </c>
      <c r="AE169" s="16" t="str">
        <f>IFERROR(INDEX(Cost_Components!$O$2:$O$29,MATCH(E169,Cost_Components!$A$2:$A$29,0)),"")</f>
        <v>Both</v>
      </c>
      <c r="AF169" s="11">
        <v>83790.573654324602</v>
      </c>
      <c r="AG169" s="11">
        <v>81016.277531952801</v>
      </c>
      <c r="AH169" s="23">
        <f t="shared" si="37"/>
        <v>1</v>
      </c>
      <c r="AI169" s="10">
        <v>308542769.75662202</v>
      </c>
      <c r="AJ169" s="29">
        <f t="shared" si="38"/>
        <v>5.2863255171937684E-3</v>
      </c>
      <c r="AK169" s="29">
        <f t="shared" si="39"/>
        <v>9.4559357628614272E-3</v>
      </c>
      <c r="AL169" s="29">
        <f t="shared" si="40"/>
        <v>4.1696102456676588E-3</v>
      </c>
      <c r="AM169" s="29">
        <f t="shared" si="41"/>
        <v>3.012215156594509E-3</v>
      </c>
    </row>
    <row r="170" spans="1:39">
      <c r="A170" t="s">
        <v>242</v>
      </c>
      <c r="B170" s="20">
        <v>2037</v>
      </c>
      <c r="C170" t="s">
        <v>242</v>
      </c>
      <c r="D170" t="s">
        <v>232</v>
      </c>
      <c r="E170" s="22" t="s">
        <v>317</v>
      </c>
      <c r="F170" s="22" t="s">
        <v>318</v>
      </c>
      <c r="G170" s="22" t="s">
        <v>243</v>
      </c>
      <c r="H170" s="22" t="s">
        <v>237</v>
      </c>
      <c r="I170" s="22" t="s">
        <v>309</v>
      </c>
      <c r="J170" s="17">
        <f>IFERROR(INDEX(Cost_Components!$K$2:$K$29,MATCH(E170,Cost_Components!$A$2:$A$29,0)),"")</f>
        <v>1</v>
      </c>
      <c r="K170" s="17">
        <f t="shared" si="28"/>
        <v>0.55500000000000005</v>
      </c>
      <c r="L170" s="17">
        <f>IFERROR(INDEX(Cost_Components!$S$2:$S$29,MATCH(E170,Cost_Components!$A$2:$A$29,0)),"")</f>
        <v>0.31</v>
      </c>
      <c r="M170" s="28">
        <f>IFERROR(INDEX(Cost_Components!$L$2:$L$29,MATCH(E170,Cost_Components!$A$2:$A$29,0)),"")</f>
        <v>1</v>
      </c>
      <c r="N170" s="29">
        <f>IFERROR(INDEX(Cost_Components!$P$2:$P$29,MATCH(E170,Cost_Components!$A$2:$A$29,0)),"")</f>
        <v>64.94344126</v>
      </c>
      <c r="O170" s="23">
        <f t="shared" si="29"/>
        <v>85256.256029420096</v>
      </c>
      <c r="P170" s="23">
        <f t="shared" si="30"/>
        <v>82099.352122769196</v>
      </c>
      <c r="Q170" s="23">
        <f t="shared" si="31"/>
        <v>1652862.4801414264</v>
      </c>
      <c r="R170" s="23">
        <f t="shared" si="32"/>
        <v>3072943.233799262</v>
      </c>
      <c r="S170" s="23">
        <f t="shared" si="33"/>
        <v>1420080.7536578355</v>
      </c>
      <c r="T170" s="16">
        <f>IFERROR(INDEX(Cost_Components!$R$2:$R$29,MATCH(E170,Cost_Components!$A$2:$A$29,0)),"")</f>
        <v>1</v>
      </c>
      <c r="U170" s="26">
        <f>IFERROR(INDEX(Cost_Components!$Q$2:$Q$29,MATCH(E170,Cost_Components!$A$2:$A$29,0)),"")</f>
        <v>2023</v>
      </c>
      <c r="V170" s="30">
        <f>1/(1+Calculation_Assumptions!$B$5)^(B170-Calculation_Assumptions!$B$2)</f>
        <v>0.70137988019297326</v>
      </c>
      <c r="W170" s="23">
        <f t="shared" si="34"/>
        <v>1159284.4882970543</v>
      </c>
      <c r="X170" s="23">
        <f t="shared" si="35"/>
        <v>2155300.5571619342</v>
      </c>
      <c r="Y170" s="23">
        <f t="shared" si="36"/>
        <v>996016.0688648799</v>
      </c>
      <c r="Z170" s="17">
        <f>IFERROR(INDEX(Cost_Components!$T$2:$T$29,MATCH(E170,Cost_Components!$A$2:$A$29,0)),"")</f>
        <v>0.8</v>
      </c>
      <c r="AA170" s="26">
        <f>IFERROR(INDEX(Cost_Components!$U$2:$U$29,MATCH(E170,Cost_Components!$A$2:$A$29,0)),"")</f>
        <v>2025</v>
      </c>
      <c r="AB170" s="26">
        <f>IFERROR(INDEX(Cost_Components!$V$2:$V$29,MATCH(E170,Cost_Components!$A$2:$A$29,0)),"")</f>
        <v>2050</v>
      </c>
      <c r="AC170" s="26">
        <f>IFERROR(INDEX(Cost_Components!$M$2:$M$29,MATCH(E170,Cost_Components!$A$2:$A$29,0)),"")</f>
        <v>0</v>
      </c>
      <c r="AD170" s="26">
        <f>IFERROR(INDEX(Cost_Components!$N$2:$N$29,MATCH(E170,Cost_Components!$A$2:$A$29,0)),"")</f>
        <v>95</v>
      </c>
      <c r="AE170" s="16" t="str">
        <f>IFERROR(INDEX(Cost_Components!$O$2:$O$29,MATCH(E170,Cost_Components!$A$2:$A$29,0)),"")</f>
        <v>Both</v>
      </c>
      <c r="AF170" s="11">
        <v>85256.256029420096</v>
      </c>
      <c r="AG170" s="11">
        <v>82099.352122769196</v>
      </c>
      <c r="AH170" s="23">
        <f t="shared" si="37"/>
        <v>1</v>
      </c>
      <c r="AI170" s="10">
        <v>310068287.63643003</v>
      </c>
      <c r="AJ170" s="29">
        <f t="shared" si="38"/>
        <v>5.3306402042619955E-3</v>
      </c>
      <c r="AK170" s="29">
        <f t="shared" si="39"/>
        <v>9.9105369892016678E-3</v>
      </c>
      <c r="AL170" s="29">
        <f t="shared" si="40"/>
        <v>4.5798967849396731E-3</v>
      </c>
      <c r="AM170" s="29">
        <f t="shared" si="41"/>
        <v>3.2122474583171712E-3</v>
      </c>
    </row>
    <row r="171" spans="1:39">
      <c r="A171" t="s">
        <v>242</v>
      </c>
      <c r="B171" s="20">
        <v>2038</v>
      </c>
      <c r="C171" t="s">
        <v>242</v>
      </c>
      <c r="D171" t="s">
        <v>232</v>
      </c>
      <c r="E171" s="22" t="s">
        <v>317</v>
      </c>
      <c r="F171" s="22" t="s">
        <v>318</v>
      </c>
      <c r="G171" s="22" t="s">
        <v>243</v>
      </c>
      <c r="H171" s="22" t="s">
        <v>237</v>
      </c>
      <c r="I171" s="22" t="s">
        <v>309</v>
      </c>
      <c r="J171" s="17">
        <f>IFERROR(INDEX(Cost_Components!$K$2:$K$29,MATCH(E171,Cost_Components!$A$2:$A$29,0)),"")</f>
        <v>1</v>
      </c>
      <c r="K171" s="17">
        <f t="shared" si="28"/>
        <v>0.57384615384615389</v>
      </c>
      <c r="L171" s="17">
        <f>IFERROR(INDEX(Cost_Components!$S$2:$S$29,MATCH(E171,Cost_Components!$A$2:$A$29,0)),"")</f>
        <v>0.31</v>
      </c>
      <c r="M171" s="28">
        <f>IFERROR(INDEX(Cost_Components!$L$2:$L$29,MATCH(E171,Cost_Components!$A$2:$A$29,0)),"")</f>
        <v>1</v>
      </c>
      <c r="N171" s="29">
        <f>IFERROR(INDEX(Cost_Components!$P$2:$P$29,MATCH(E171,Cost_Components!$A$2:$A$29,0)),"")</f>
        <v>64.94344126</v>
      </c>
      <c r="O171" s="23">
        <f t="shared" si="29"/>
        <v>86834.289844315703</v>
      </c>
      <c r="P171" s="23">
        <f t="shared" si="30"/>
        <v>83277.300726588597</v>
      </c>
      <c r="Q171" s="23">
        <f t="shared" si="31"/>
        <v>1676577.491288854</v>
      </c>
      <c r="R171" s="23">
        <f t="shared" si="32"/>
        <v>3236100.7161432048</v>
      </c>
      <c r="S171" s="23">
        <f t="shared" si="33"/>
        <v>1559523.2248543508</v>
      </c>
      <c r="T171" s="16">
        <f>IFERROR(INDEX(Cost_Components!$R$2:$R$29,MATCH(E171,Cost_Components!$A$2:$A$29,0)),"")</f>
        <v>1</v>
      </c>
      <c r="U171" s="26">
        <f>IFERROR(INDEX(Cost_Components!$Q$2:$Q$29,MATCH(E171,Cost_Components!$A$2:$A$29,0)),"")</f>
        <v>2023</v>
      </c>
      <c r="V171" s="30">
        <f>1/(1+Calculation_Assumptions!$B$5)^(B171-Calculation_Assumptions!$B$2)</f>
        <v>0.68095133999317792</v>
      </c>
      <c r="W171" s="23">
        <f t="shared" si="34"/>
        <v>1141667.6892955457</v>
      </c>
      <c r="X171" s="23">
        <f t="shared" si="35"/>
        <v>2203627.1190105979</v>
      </c>
      <c r="Y171" s="23">
        <f t="shared" si="36"/>
        <v>1061959.4297150522</v>
      </c>
      <c r="Z171" s="17">
        <f>IFERROR(INDEX(Cost_Components!$T$2:$T$29,MATCH(E171,Cost_Components!$A$2:$A$29,0)),"")</f>
        <v>0.8</v>
      </c>
      <c r="AA171" s="26">
        <f>IFERROR(INDEX(Cost_Components!$U$2:$U$29,MATCH(E171,Cost_Components!$A$2:$A$29,0)),"")</f>
        <v>2025</v>
      </c>
      <c r="AB171" s="26">
        <f>IFERROR(INDEX(Cost_Components!$V$2:$V$29,MATCH(E171,Cost_Components!$A$2:$A$29,0)),"")</f>
        <v>2050</v>
      </c>
      <c r="AC171" s="26">
        <f>IFERROR(INDEX(Cost_Components!$M$2:$M$29,MATCH(E171,Cost_Components!$A$2:$A$29,0)),"")</f>
        <v>0</v>
      </c>
      <c r="AD171" s="26">
        <f>IFERROR(INDEX(Cost_Components!$N$2:$N$29,MATCH(E171,Cost_Components!$A$2:$A$29,0)),"")</f>
        <v>95</v>
      </c>
      <c r="AE171" s="16" t="str">
        <f>IFERROR(INDEX(Cost_Components!$O$2:$O$29,MATCH(E171,Cost_Components!$A$2:$A$29,0)),"")</f>
        <v>Both</v>
      </c>
      <c r="AF171" s="11">
        <v>86834.289844315703</v>
      </c>
      <c r="AG171" s="11">
        <v>83277.300726588597</v>
      </c>
      <c r="AH171" s="23">
        <f t="shared" si="37"/>
        <v>1</v>
      </c>
      <c r="AI171" s="10">
        <v>311532999.13163</v>
      </c>
      <c r="AJ171" s="29">
        <f t="shared" si="38"/>
        <v>5.3817011230340344E-3</v>
      </c>
      <c r="AK171" s="29">
        <f t="shared" si="39"/>
        <v>1.0387665913927393E-2</v>
      </c>
      <c r="AL171" s="29">
        <f t="shared" si="40"/>
        <v>5.0059647908933576E-3</v>
      </c>
      <c r="AM171" s="29">
        <f t="shared" si="41"/>
        <v>3.4088184323175005E-3</v>
      </c>
    </row>
    <row r="172" spans="1:39">
      <c r="A172" t="s">
        <v>242</v>
      </c>
      <c r="B172" s="20">
        <v>2039</v>
      </c>
      <c r="C172" t="s">
        <v>242</v>
      </c>
      <c r="D172" t="s">
        <v>232</v>
      </c>
      <c r="E172" s="22" t="s">
        <v>317</v>
      </c>
      <c r="F172" s="22" t="s">
        <v>318</v>
      </c>
      <c r="G172" s="22" t="s">
        <v>243</v>
      </c>
      <c r="H172" s="22" t="s">
        <v>237</v>
      </c>
      <c r="I172" s="22" t="s">
        <v>309</v>
      </c>
      <c r="J172" s="17">
        <f>IFERROR(INDEX(Cost_Components!$K$2:$K$29,MATCH(E172,Cost_Components!$A$2:$A$29,0)),"")</f>
        <v>1</v>
      </c>
      <c r="K172" s="17">
        <f t="shared" si="28"/>
        <v>0.59269230769230763</v>
      </c>
      <c r="L172" s="17">
        <f>IFERROR(INDEX(Cost_Components!$S$2:$S$29,MATCH(E172,Cost_Components!$A$2:$A$29,0)),"")</f>
        <v>0.31</v>
      </c>
      <c r="M172" s="28">
        <f>IFERROR(INDEX(Cost_Components!$L$2:$L$29,MATCH(E172,Cost_Components!$A$2:$A$29,0)),"")</f>
        <v>1</v>
      </c>
      <c r="N172" s="29">
        <f>IFERROR(INDEX(Cost_Components!$P$2:$P$29,MATCH(E172,Cost_Components!$A$2:$A$29,0)),"")</f>
        <v>64.94344126</v>
      </c>
      <c r="O172" s="23">
        <f t="shared" si="29"/>
        <v>88442.845780056203</v>
      </c>
      <c r="P172" s="23">
        <f t="shared" si="30"/>
        <v>84468.557509787701</v>
      </c>
      <c r="Q172" s="23">
        <f t="shared" si="31"/>
        <v>1700560.4289156871</v>
      </c>
      <c r="R172" s="23">
        <f t="shared" si="32"/>
        <v>3404295.8587798593</v>
      </c>
      <c r="S172" s="23">
        <f t="shared" si="33"/>
        <v>1703735.4298641721</v>
      </c>
      <c r="T172" s="16">
        <f>IFERROR(INDEX(Cost_Components!$R$2:$R$29,MATCH(E172,Cost_Components!$A$2:$A$29,0)),"")</f>
        <v>1</v>
      </c>
      <c r="U172" s="26">
        <f>IFERROR(INDEX(Cost_Components!$Q$2:$Q$29,MATCH(E172,Cost_Components!$A$2:$A$29,0)),"")</f>
        <v>2023</v>
      </c>
      <c r="V172" s="30">
        <f>1/(1+Calculation_Assumptions!$B$5)^(B172-Calculation_Assumptions!$B$2)</f>
        <v>0.66111780581861923</v>
      </c>
      <c r="W172" s="23">
        <f t="shared" si="34"/>
        <v>1124270.7794267091</v>
      </c>
      <c r="X172" s="23">
        <f t="shared" si="35"/>
        <v>2250640.6085139527</v>
      </c>
      <c r="Y172" s="23">
        <f t="shared" si="36"/>
        <v>1126369.8290872434</v>
      </c>
      <c r="Z172" s="17">
        <f>IFERROR(INDEX(Cost_Components!$T$2:$T$29,MATCH(E172,Cost_Components!$A$2:$A$29,0)),"")</f>
        <v>0.8</v>
      </c>
      <c r="AA172" s="26">
        <f>IFERROR(INDEX(Cost_Components!$U$2:$U$29,MATCH(E172,Cost_Components!$A$2:$A$29,0)),"")</f>
        <v>2025</v>
      </c>
      <c r="AB172" s="26">
        <f>IFERROR(INDEX(Cost_Components!$V$2:$V$29,MATCH(E172,Cost_Components!$A$2:$A$29,0)),"")</f>
        <v>2050</v>
      </c>
      <c r="AC172" s="26">
        <f>IFERROR(INDEX(Cost_Components!$M$2:$M$29,MATCH(E172,Cost_Components!$A$2:$A$29,0)),"")</f>
        <v>0</v>
      </c>
      <c r="AD172" s="26">
        <f>IFERROR(INDEX(Cost_Components!$N$2:$N$29,MATCH(E172,Cost_Components!$A$2:$A$29,0)),"")</f>
        <v>95</v>
      </c>
      <c r="AE172" s="16" t="str">
        <f>IFERROR(INDEX(Cost_Components!$O$2:$O$29,MATCH(E172,Cost_Components!$A$2:$A$29,0)),"")</f>
        <v>Both</v>
      </c>
      <c r="AF172" s="11">
        <v>88442.845780056203</v>
      </c>
      <c r="AG172" s="11">
        <v>84468.557509787701</v>
      </c>
      <c r="AH172" s="23">
        <f t="shared" si="37"/>
        <v>1</v>
      </c>
      <c r="AI172" s="10">
        <v>312936391.85847902</v>
      </c>
      <c r="AJ172" s="29">
        <f t="shared" si="38"/>
        <v>5.4342047558493646E-3</v>
      </c>
      <c r="AK172" s="29">
        <f t="shared" si="39"/>
        <v>1.0878555346542767E-2</v>
      </c>
      <c r="AL172" s="29">
        <f t="shared" si="40"/>
        <v>5.4443505906934019E-3</v>
      </c>
      <c r="AM172" s="29">
        <f t="shared" si="41"/>
        <v>3.5993571166265249E-3</v>
      </c>
    </row>
    <row r="173" spans="1:39">
      <c r="A173" t="s">
        <v>242</v>
      </c>
      <c r="B173" s="20">
        <v>2040</v>
      </c>
      <c r="C173" t="s">
        <v>242</v>
      </c>
      <c r="D173" t="s">
        <v>232</v>
      </c>
      <c r="E173" s="22" t="s">
        <v>317</v>
      </c>
      <c r="F173" s="22" t="s">
        <v>318</v>
      </c>
      <c r="G173" s="22" t="s">
        <v>243</v>
      </c>
      <c r="H173" s="22" t="s">
        <v>237</v>
      </c>
      <c r="I173" s="22" t="s">
        <v>309</v>
      </c>
      <c r="J173" s="17">
        <f>IFERROR(INDEX(Cost_Components!$K$2:$K$29,MATCH(E173,Cost_Components!$A$2:$A$29,0)),"")</f>
        <v>1</v>
      </c>
      <c r="K173" s="17">
        <f t="shared" si="28"/>
        <v>0.61153846153846159</v>
      </c>
      <c r="L173" s="17">
        <f>IFERROR(INDEX(Cost_Components!$S$2:$S$29,MATCH(E173,Cost_Components!$A$2:$A$29,0)),"")</f>
        <v>0.31</v>
      </c>
      <c r="M173" s="28">
        <f>IFERROR(INDEX(Cost_Components!$L$2:$L$29,MATCH(E173,Cost_Components!$A$2:$A$29,0)),"")</f>
        <v>1</v>
      </c>
      <c r="N173" s="29">
        <f>IFERROR(INDEX(Cost_Components!$P$2:$P$29,MATCH(E173,Cost_Components!$A$2:$A$29,0)),"")</f>
        <v>64.94344126</v>
      </c>
      <c r="O173" s="23">
        <f t="shared" si="29"/>
        <v>90129.408665917101</v>
      </c>
      <c r="P173" s="23">
        <f t="shared" si="30"/>
        <v>85720.978766401604</v>
      </c>
      <c r="Q173" s="23">
        <f t="shared" si="31"/>
        <v>1725774.7582723079</v>
      </c>
      <c r="R173" s="23">
        <f t="shared" si="32"/>
        <v>3579526.6124671926</v>
      </c>
      <c r="S173" s="23">
        <f t="shared" si="33"/>
        <v>1853751.8541948847</v>
      </c>
      <c r="T173" s="16">
        <f>IFERROR(INDEX(Cost_Components!$R$2:$R$29,MATCH(E173,Cost_Components!$A$2:$A$29,0)),"")</f>
        <v>1</v>
      </c>
      <c r="U173" s="26">
        <f>IFERROR(INDEX(Cost_Components!$Q$2:$Q$29,MATCH(E173,Cost_Components!$A$2:$A$29,0)),"")</f>
        <v>2023</v>
      </c>
      <c r="V173" s="30">
        <f>1/(1+Calculation_Assumptions!$B$5)^(B173-Calculation_Assumptions!$B$2)</f>
        <v>0.64186194739671765</v>
      </c>
      <c r="W173" s="23">
        <f t="shared" si="34"/>
        <v>1107709.1471127633</v>
      </c>
      <c r="X173" s="23">
        <f t="shared" si="35"/>
        <v>2297561.9222365683</v>
      </c>
      <c r="Y173" s="23">
        <f t="shared" si="36"/>
        <v>1189852.7751238048</v>
      </c>
      <c r="Z173" s="17">
        <f>IFERROR(INDEX(Cost_Components!$T$2:$T$29,MATCH(E173,Cost_Components!$A$2:$A$29,0)),"")</f>
        <v>0.8</v>
      </c>
      <c r="AA173" s="26">
        <f>IFERROR(INDEX(Cost_Components!$U$2:$U$29,MATCH(E173,Cost_Components!$A$2:$A$29,0)),"")</f>
        <v>2025</v>
      </c>
      <c r="AB173" s="26">
        <f>IFERROR(INDEX(Cost_Components!$V$2:$V$29,MATCH(E173,Cost_Components!$A$2:$A$29,0)),"")</f>
        <v>2050</v>
      </c>
      <c r="AC173" s="26">
        <f>IFERROR(INDEX(Cost_Components!$M$2:$M$29,MATCH(E173,Cost_Components!$A$2:$A$29,0)),"")</f>
        <v>0</v>
      </c>
      <c r="AD173" s="26">
        <f>IFERROR(INDEX(Cost_Components!$N$2:$N$29,MATCH(E173,Cost_Components!$A$2:$A$29,0)),"")</f>
        <v>95</v>
      </c>
      <c r="AE173" s="16" t="str">
        <f>IFERROR(INDEX(Cost_Components!$O$2:$O$29,MATCH(E173,Cost_Components!$A$2:$A$29,0)),"")</f>
        <v>Both</v>
      </c>
      <c r="AF173" s="11">
        <v>90129.408665917101</v>
      </c>
      <c r="AG173" s="11">
        <v>85720.978766401604</v>
      </c>
      <c r="AH173" s="23">
        <f t="shared" si="37"/>
        <v>1</v>
      </c>
      <c r="AI173" s="10">
        <v>314265537.41082901</v>
      </c>
      <c r="AJ173" s="29">
        <f t="shared" si="38"/>
        <v>5.4914540502615126E-3</v>
      </c>
      <c r="AK173" s="29">
        <f t="shared" si="39"/>
        <v>1.1390134094747383E-2</v>
      </c>
      <c r="AL173" s="29">
        <f t="shared" si="40"/>
        <v>5.8986800444858697E-3</v>
      </c>
      <c r="AM173" s="29">
        <f t="shared" si="41"/>
        <v>3.7861382604238575E-3</v>
      </c>
    </row>
    <row r="174" spans="1:39">
      <c r="A174" t="s">
        <v>242</v>
      </c>
      <c r="B174" s="20">
        <v>2041</v>
      </c>
      <c r="C174" t="s">
        <v>242</v>
      </c>
      <c r="D174" t="s">
        <v>232</v>
      </c>
      <c r="E174" s="22" t="s">
        <v>317</v>
      </c>
      <c r="F174" s="22" t="s">
        <v>318</v>
      </c>
      <c r="G174" s="22" t="s">
        <v>243</v>
      </c>
      <c r="H174" s="22" t="s">
        <v>237</v>
      </c>
      <c r="I174" s="22" t="s">
        <v>309</v>
      </c>
      <c r="J174" s="17">
        <f>IFERROR(INDEX(Cost_Components!$K$2:$K$29,MATCH(E174,Cost_Components!$A$2:$A$29,0)),"")</f>
        <v>1</v>
      </c>
      <c r="K174" s="17">
        <f t="shared" si="28"/>
        <v>0.63038461538461543</v>
      </c>
      <c r="L174" s="17">
        <f>IFERROR(INDEX(Cost_Components!$S$2:$S$29,MATCH(E174,Cost_Components!$A$2:$A$29,0)),"")</f>
        <v>0.31</v>
      </c>
      <c r="M174" s="28">
        <f>IFERROR(INDEX(Cost_Components!$L$2:$L$29,MATCH(E174,Cost_Components!$A$2:$A$29,0)),"")</f>
        <v>1</v>
      </c>
      <c r="N174" s="29">
        <f>IFERROR(INDEX(Cost_Components!$P$2:$P$29,MATCH(E174,Cost_Components!$A$2:$A$29,0)),"")</f>
        <v>64.94344126</v>
      </c>
      <c r="O174" s="23">
        <f t="shared" si="29"/>
        <v>91875.354539810796</v>
      </c>
      <c r="P174" s="23">
        <f t="shared" si="30"/>
        <v>87016.566257538099</v>
      </c>
      <c r="Q174" s="23">
        <f t="shared" si="31"/>
        <v>1751858.1304119304</v>
      </c>
      <c r="R174" s="23">
        <f t="shared" si="32"/>
        <v>3761316.9504683539</v>
      </c>
      <c r="S174" s="23">
        <f t="shared" si="33"/>
        <v>2009458.8200564235</v>
      </c>
      <c r="T174" s="16">
        <f>IFERROR(INDEX(Cost_Components!$R$2:$R$29,MATCH(E174,Cost_Components!$A$2:$A$29,0)),"")</f>
        <v>1</v>
      </c>
      <c r="U174" s="26">
        <f>IFERROR(INDEX(Cost_Components!$Q$2:$Q$29,MATCH(E174,Cost_Components!$A$2:$A$29,0)),"")</f>
        <v>2023</v>
      </c>
      <c r="V174" s="30">
        <f>1/(1+Calculation_Assumptions!$B$5)^(B174-Calculation_Assumptions!$B$2)</f>
        <v>0.62316693922011435</v>
      </c>
      <c r="W174" s="23">
        <f t="shared" si="34"/>
        <v>1091700.0690766745</v>
      </c>
      <c r="X174" s="23">
        <f t="shared" si="35"/>
        <v>2343928.3714600988</v>
      </c>
      <c r="Y174" s="23">
        <f t="shared" si="36"/>
        <v>1252228.302383424</v>
      </c>
      <c r="Z174" s="17">
        <f>IFERROR(INDEX(Cost_Components!$T$2:$T$29,MATCH(E174,Cost_Components!$A$2:$A$29,0)),"")</f>
        <v>0.8</v>
      </c>
      <c r="AA174" s="26">
        <f>IFERROR(INDEX(Cost_Components!$U$2:$U$29,MATCH(E174,Cost_Components!$A$2:$A$29,0)),"")</f>
        <v>2025</v>
      </c>
      <c r="AB174" s="26">
        <f>IFERROR(INDEX(Cost_Components!$V$2:$V$29,MATCH(E174,Cost_Components!$A$2:$A$29,0)),"")</f>
        <v>2050</v>
      </c>
      <c r="AC174" s="26">
        <f>IFERROR(INDEX(Cost_Components!$M$2:$M$29,MATCH(E174,Cost_Components!$A$2:$A$29,0)),"")</f>
        <v>0</v>
      </c>
      <c r="AD174" s="26">
        <f>IFERROR(INDEX(Cost_Components!$N$2:$N$29,MATCH(E174,Cost_Components!$A$2:$A$29,0)),"")</f>
        <v>95</v>
      </c>
      <c r="AE174" s="16" t="str">
        <f>IFERROR(INDEX(Cost_Components!$O$2:$O$29,MATCH(E174,Cost_Components!$A$2:$A$29,0)),"")</f>
        <v>Both</v>
      </c>
      <c r="AF174" s="11">
        <v>91875.354539810796</v>
      </c>
      <c r="AG174" s="11">
        <v>87016.566257538099</v>
      </c>
      <c r="AH174" s="23">
        <f t="shared" si="37"/>
        <v>1</v>
      </c>
      <c r="AI174" s="10">
        <v>315525215.31254798</v>
      </c>
      <c r="AJ174" s="29">
        <f t="shared" si="38"/>
        <v>5.5521969256137026E-3</v>
      </c>
      <c r="AK174" s="29">
        <f t="shared" si="39"/>
        <v>1.1920812562452506E-2</v>
      </c>
      <c r="AL174" s="29">
        <f t="shared" si="40"/>
        <v>6.3686156368388041E-3</v>
      </c>
      <c r="AM174" s="29">
        <f t="shared" si="41"/>
        <v>3.968710713478197E-3</v>
      </c>
    </row>
    <row r="175" spans="1:39">
      <c r="A175" t="s">
        <v>242</v>
      </c>
      <c r="B175" s="20">
        <v>2042</v>
      </c>
      <c r="C175" t="s">
        <v>242</v>
      </c>
      <c r="D175" t="s">
        <v>232</v>
      </c>
      <c r="E175" s="22" t="s">
        <v>317</v>
      </c>
      <c r="F175" s="22" t="s">
        <v>318</v>
      </c>
      <c r="G175" s="22" t="s">
        <v>243</v>
      </c>
      <c r="H175" s="22" t="s">
        <v>237</v>
      </c>
      <c r="I175" s="22" t="s">
        <v>309</v>
      </c>
      <c r="J175" s="17">
        <f>IFERROR(INDEX(Cost_Components!$K$2:$K$29,MATCH(E175,Cost_Components!$A$2:$A$29,0)),"")</f>
        <v>1</v>
      </c>
      <c r="K175" s="17">
        <f t="shared" si="28"/>
        <v>0.64923076923076928</v>
      </c>
      <c r="L175" s="17">
        <f>IFERROR(INDEX(Cost_Components!$S$2:$S$29,MATCH(E175,Cost_Components!$A$2:$A$29,0)),"")</f>
        <v>0.31</v>
      </c>
      <c r="M175" s="28">
        <f>IFERROR(INDEX(Cost_Components!$L$2:$L$29,MATCH(E175,Cost_Components!$A$2:$A$29,0)),"")</f>
        <v>1</v>
      </c>
      <c r="N175" s="29">
        <f>IFERROR(INDEX(Cost_Components!$P$2:$P$29,MATCH(E175,Cost_Components!$A$2:$A$29,0)),"")</f>
        <v>64.94344126</v>
      </c>
      <c r="O175" s="23">
        <f t="shared" si="29"/>
        <v>93673.265547842399</v>
      </c>
      <c r="P175" s="23">
        <f t="shared" si="30"/>
        <v>88348.741861778006</v>
      </c>
      <c r="Q175" s="23">
        <f t="shared" si="31"/>
        <v>1778678.1115235377</v>
      </c>
      <c r="R175" s="23">
        <f t="shared" si="32"/>
        <v>3949572.1543195769</v>
      </c>
      <c r="S175" s="23">
        <f t="shared" si="33"/>
        <v>2170894.042796039</v>
      </c>
      <c r="T175" s="16">
        <f>IFERROR(INDEX(Cost_Components!$R$2:$R$29,MATCH(E175,Cost_Components!$A$2:$A$29,0)),"")</f>
        <v>1</v>
      </c>
      <c r="U175" s="26">
        <f>IFERROR(INDEX(Cost_Components!$Q$2:$Q$29,MATCH(E175,Cost_Components!$A$2:$A$29,0)),"")</f>
        <v>2023</v>
      </c>
      <c r="V175" s="30">
        <f>1/(1+Calculation_Assumptions!$B$5)^(B175-Calculation_Assumptions!$B$2)</f>
        <v>0.60501644584477121</v>
      </c>
      <c r="W175" s="23">
        <f t="shared" si="34"/>
        <v>1076129.5093358604</v>
      </c>
      <c r="X175" s="23">
        <f t="shared" si="35"/>
        <v>2389556.1074139066</v>
      </c>
      <c r="Y175" s="23">
        <f t="shared" si="36"/>
        <v>1313426.5980780462</v>
      </c>
      <c r="Z175" s="17">
        <f>IFERROR(INDEX(Cost_Components!$T$2:$T$29,MATCH(E175,Cost_Components!$A$2:$A$29,0)),"")</f>
        <v>0.8</v>
      </c>
      <c r="AA175" s="26">
        <f>IFERROR(INDEX(Cost_Components!$U$2:$U$29,MATCH(E175,Cost_Components!$A$2:$A$29,0)),"")</f>
        <v>2025</v>
      </c>
      <c r="AB175" s="26">
        <f>IFERROR(INDEX(Cost_Components!$V$2:$V$29,MATCH(E175,Cost_Components!$A$2:$A$29,0)),"")</f>
        <v>2050</v>
      </c>
      <c r="AC175" s="26">
        <f>IFERROR(INDEX(Cost_Components!$M$2:$M$29,MATCH(E175,Cost_Components!$A$2:$A$29,0)),"")</f>
        <v>0</v>
      </c>
      <c r="AD175" s="26">
        <f>IFERROR(INDEX(Cost_Components!$N$2:$N$29,MATCH(E175,Cost_Components!$A$2:$A$29,0)),"")</f>
        <v>95</v>
      </c>
      <c r="AE175" s="16" t="str">
        <f>IFERROR(INDEX(Cost_Components!$O$2:$O$29,MATCH(E175,Cost_Components!$A$2:$A$29,0)),"")</f>
        <v>Both</v>
      </c>
      <c r="AF175" s="11">
        <v>93673.265547842399</v>
      </c>
      <c r="AG175" s="11">
        <v>88348.741861778006</v>
      </c>
      <c r="AH175" s="23">
        <f t="shared" si="37"/>
        <v>1</v>
      </c>
      <c r="AI175" s="10">
        <v>316707694.211882</v>
      </c>
      <c r="AJ175" s="29">
        <f t="shared" si="38"/>
        <v>5.6161506146850237E-3</v>
      </c>
      <c r="AK175" s="29">
        <f t="shared" si="39"/>
        <v>1.2470717404412841E-2</v>
      </c>
      <c r="AL175" s="29">
        <f t="shared" si="40"/>
        <v>6.8545667897278164E-3</v>
      </c>
      <c r="AM175" s="29">
        <f t="shared" si="41"/>
        <v>4.1471256369267273E-3</v>
      </c>
    </row>
    <row r="176" spans="1:39">
      <c r="A176" t="s">
        <v>242</v>
      </c>
      <c r="B176" s="20">
        <v>2043</v>
      </c>
      <c r="C176" t="s">
        <v>242</v>
      </c>
      <c r="D176" t="s">
        <v>232</v>
      </c>
      <c r="E176" s="22" t="s">
        <v>317</v>
      </c>
      <c r="F176" s="22" t="s">
        <v>318</v>
      </c>
      <c r="G176" s="22" t="s">
        <v>243</v>
      </c>
      <c r="H176" s="22" t="s">
        <v>237</v>
      </c>
      <c r="I176" s="22" t="s">
        <v>309</v>
      </c>
      <c r="J176" s="17">
        <f>IFERROR(INDEX(Cost_Components!$K$2:$K$29,MATCH(E176,Cost_Components!$A$2:$A$29,0)),"")</f>
        <v>1</v>
      </c>
      <c r="K176" s="17">
        <f t="shared" si="28"/>
        <v>0.66807692307692301</v>
      </c>
      <c r="L176" s="17">
        <f>IFERROR(INDEX(Cost_Components!$S$2:$S$29,MATCH(E176,Cost_Components!$A$2:$A$29,0)),"")</f>
        <v>0.31</v>
      </c>
      <c r="M176" s="28">
        <f>IFERROR(INDEX(Cost_Components!$L$2:$L$29,MATCH(E176,Cost_Components!$A$2:$A$29,0)),"")</f>
        <v>1</v>
      </c>
      <c r="N176" s="29">
        <f>IFERROR(INDEX(Cost_Components!$P$2:$P$29,MATCH(E176,Cost_Components!$A$2:$A$29,0)),"")</f>
        <v>64.94344126</v>
      </c>
      <c r="O176" s="23">
        <f t="shared" si="29"/>
        <v>95564.369422580203</v>
      </c>
      <c r="P176" s="23">
        <f t="shared" si="30"/>
        <v>89759.069383794806</v>
      </c>
      <c r="Q176" s="23">
        <f t="shared" si="31"/>
        <v>1807071.4835244101</v>
      </c>
      <c r="R176" s="23">
        <f t="shared" si="32"/>
        <v>4146271.7861902341</v>
      </c>
      <c r="S176" s="23">
        <f t="shared" si="33"/>
        <v>2339200.3026658241</v>
      </c>
      <c r="T176" s="16">
        <f>IFERROR(INDEX(Cost_Components!$R$2:$R$29,MATCH(E176,Cost_Components!$A$2:$A$29,0)),"")</f>
        <v>1</v>
      </c>
      <c r="U176" s="26">
        <f>IFERROR(INDEX(Cost_Components!$Q$2:$Q$29,MATCH(E176,Cost_Components!$A$2:$A$29,0)),"")</f>
        <v>2023</v>
      </c>
      <c r="V176" s="30">
        <f>1/(1+Calculation_Assumptions!$B$5)^(B176-Calculation_Assumptions!$B$2)</f>
        <v>0.5873946076162827</v>
      </c>
      <c r="W176" s="23">
        <f t="shared" si="34"/>
        <v>1061464.0449993948</v>
      </c>
      <c r="X176" s="23">
        <f t="shared" si="35"/>
        <v>2435497.688919676</v>
      </c>
      <c r="Y176" s="23">
        <f t="shared" si="36"/>
        <v>1374033.6439202814</v>
      </c>
      <c r="Z176" s="17">
        <f>IFERROR(INDEX(Cost_Components!$T$2:$T$29,MATCH(E176,Cost_Components!$A$2:$A$29,0)),"")</f>
        <v>0.8</v>
      </c>
      <c r="AA176" s="26">
        <f>IFERROR(INDEX(Cost_Components!$U$2:$U$29,MATCH(E176,Cost_Components!$A$2:$A$29,0)),"")</f>
        <v>2025</v>
      </c>
      <c r="AB176" s="26">
        <f>IFERROR(INDEX(Cost_Components!$V$2:$V$29,MATCH(E176,Cost_Components!$A$2:$A$29,0)),"")</f>
        <v>2050</v>
      </c>
      <c r="AC176" s="26">
        <f>IFERROR(INDEX(Cost_Components!$M$2:$M$29,MATCH(E176,Cost_Components!$A$2:$A$29,0)),"")</f>
        <v>0</v>
      </c>
      <c r="AD176" s="26">
        <f>IFERROR(INDEX(Cost_Components!$N$2:$N$29,MATCH(E176,Cost_Components!$A$2:$A$29,0)),"")</f>
        <v>95</v>
      </c>
      <c r="AE176" s="16" t="str">
        <f>IFERROR(INDEX(Cost_Components!$O$2:$O$29,MATCH(E176,Cost_Components!$A$2:$A$29,0)),"")</f>
        <v>Both</v>
      </c>
      <c r="AF176" s="11">
        <v>95564.369422580203</v>
      </c>
      <c r="AG176" s="11">
        <v>89759.069383794806</v>
      </c>
      <c r="AH176" s="23">
        <f t="shared" si="37"/>
        <v>1</v>
      </c>
      <c r="AI176" s="10">
        <v>317814114.06715202</v>
      </c>
      <c r="AJ176" s="29">
        <f t="shared" si="38"/>
        <v>5.685938426078169E-3</v>
      </c>
      <c r="AK176" s="29">
        <f t="shared" si="39"/>
        <v>1.3046216648874676E-2</v>
      </c>
      <c r="AL176" s="29">
        <f t="shared" si="40"/>
        <v>7.3602782227965074E-3</v>
      </c>
      <c r="AM176" s="29">
        <f t="shared" si="41"/>
        <v>4.323387738626225E-3</v>
      </c>
    </row>
    <row r="177" spans="1:39">
      <c r="A177" t="s">
        <v>242</v>
      </c>
      <c r="B177" s="20">
        <v>2044</v>
      </c>
      <c r="C177" t="s">
        <v>242</v>
      </c>
      <c r="D177" t="s">
        <v>232</v>
      </c>
      <c r="E177" s="22" t="s">
        <v>317</v>
      </c>
      <c r="F177" s="22" t="s">
        <v>318</v>
      </c>
      <c r="G177" s="22" t="s">
        <v>243</v>
      </c>
      <c r="H177" s="22" t="s">
        <v>237</v>
      </c>
      <c r="I177" s="22" t="s">
        <v>309</v>
      </c>
      <c r="J177" s="17">
        <f>IFERROR(INDEX(Cost_Components!$K$2:$K$29,MATCH(E177,Cost_Components!$A$2:$A$29,0)),"")</f>
        <v>1</v>
      </c>
      <c r="K177" s="17">
        <f t="shared" si="28"/>
        <v>0.68692307692307697</v>
      </c>
      <c r="L177" s="17">
        <f>IFERROR(INDEX(Cost_Components!$S$2:$S$29,MATCH(E177,Cost_Components!$A$2:$A$29,0)),"")</f>
        <v>0.31</v>
      </c>
      <c r="M177" s="28">
        <f>IFERROR(INDEX(Cost_Components!$L$2:$L$29,MATCH(E177,Cost_Components!$A$2:$A$29,0)),"")</f>
        <v>1</v>
      </c>
      <c r="N177" s="29">
        <f>IFERROR(INDEX(Cost_Components!$P$2:$P$29,MATCH(E177,Cost_Components!$A$2:$A$29,0)),"")</f>
        <v>64.94344126</v>
      </c>
      <c r="O177" s="23">
        <f t="shared" si="29"/>
        <v>97486.241729077505</v>
      </c>
      <c r="P177" s="23">
        <f t="shared" si="30"/>
        <v>91184.026040179495</v>
      </c>
      <c r="Q177" s="23">
        <f t="shared" si="31"/>
        <v>1835759.3760871193</v>
      </c>
      <c r="R177" s="23">
        <f t="shared" si="32"/>
        <v>4348973.2061213246</v>
      </c>
      <c r="S177" s="23">
        <f t="shared" si="33"/>
        <v>2513213.8300342052</v>
      </c>
      <c r="T177" s="16">
        <f>IFERROR(INDEX(Cost_Components!$R$2:$R$29,MATCH(E177,Cost_Components!$A$2:$A$29,0)),"")</f>
        <v>1</v>
      </c>
      <c r="U177" s="26">
        <f>IFERROR(INDEX(Cost_Components!$Q$2:$Q$29,MATCH(E177,Cost_Components!$A$2:$A$29,0)),"")</f>
        <v>2023</v>
      </c>
      <c r="V177" s="30">
        <f>1/(1+Calculation_Assumptions!$B$5)^(B177-Calculation_Assumptions!$B$2)</f>
        <v>0.57028602681192497</v>
      </c>
      <c r="W177" s="23">
        <f t="shared" si="34"/>
        <v>1046907.9207714616</v>
      </c>
      <c r="X177" s="23">
        <f t="shared" si="35"/>
        <v>2480158.6504304488</v>
      </c>
      <c r="Y177" s="23">
        <f t="shared" si="36"/>
        <v>1433250.7296589874</v>
      </c>
      <c r="Z177" s="17">
        <f>IFERROR(INDEX(Cost_Components!$T$2:$T$29,MATCH(E177,Cost_Components!$A$2:$A$29,0)),"")</f>
        <v>0.8</v>
      </c>
      <c r="AA177" s="26">
        <f>IFERROR(INDEX(Cost_Components!$U$2:$U$29,MATCH(E177,Cost_Components!$A$2:$A$29,0)),"")</f>
        <v>2025</v>
      </c>
      <c r="AB177" s="26">
        <f>IFERROR(INDEX(Cost_Components!$V$2:$V$29,MATCH(E177,Cost_Components!$A$2:$A$29,0)),"")</f>
        <v>2050</v>
      </c>
      <c r="AC177" s="26">
        <f>IFERROR(INDEX(Cost_Components!$M$2:$M$29,MATCH(E177,Cost_Components!$A$2:$A$29,0)),"")</f>
        <v>0</v>
      </c>
      <c r="AD177" s="26">
        <f>IFERROR(INDEX(Cost_Components!$N$2:$N$29,MATCH(E177,Cost_Components!$A$2:$A$29,0)),"")</f>
        <v>95</v>
      </c>
      <c r="AE177" s="16" t="str">
        <f>IFERROR(INDEX(Cost_Components!$O$2:$O$29,MATCH(E177,Cost_Components!$A$2:$A$29,0)),"")</f>
        <v>Both</v>
      </c>
      <c r="AF177" s="11">
        <v>97486.241729077505</v>
      </c>
      <c r="AG177" s="11">
        <v>91184.026040179495</v>
      </c>
      <c r="AH177" s="23">
        <f t="shared" si="37"/>
        <v>1</v>
      </c>
      <c r="AI177" s="10">
        <v>318840890.73215598</v>
      </c>
      <c r="AJ177" s="29">
        <f t="shared" si="38"/>
        <v>5.7576033358571277E-3</v>
      </c>
      <c r="AK177" s="29">
        <f t="shared" si="39"/>
        <v>1.3639948113727681E-2</v>
      </c>
      <c r="AL177" s="29">
        <f t="shared" si="40"/>
        <v>7.8823447778705522E-3</v>
      </c>
      <c r="AM177" s="29">
        <f t="shared" si="41"/>
        <v>4.4951910853335232E-3</v>
      </c>
    </row>
    <row r="178" spans="1:39">
      <c r="A178" t="s">
        <v>242</v>
      </c>
      <c r="B178" s="20">
        <v>2045</v>
      </c>
      <c r="C178" t="s">
        <v>242</v>
      </c>
      <c r="D178" t="s">
        <v>232</v>
      </c>
      <c r="E178" s="22" t="s">
        <v>317</v>
      </c>
      <c r="F178" s="22" t="s">
        <v>318</v>
      </c>
      <c r="G178" s="22" t="s">
        <v>243</v>
      </c>
      <c r="H178" s="22" t="s">
        <v>237</v>
      </c>
      <c r="I178" s="22" t="s">
        <v>309</v>
      </c>
      <c r="J178" s="17">
        <f>IFERROR(INDEX(Cost_Components!$K$2:$K$29,MATCH(E178,Cost_Components!$A$2:$A$29,0)),"")</f>
        <v>1</v>
      </c>
      <c r="K178" s="17">
        <f t="shared" si="28"/>
        <v>0.70576923076923082</v>
      </c>
      <c r="L178" s="17">
        <f>IFERROR(INDEX(Cost_Components!$S$2:$S$29,MATCH(E178,Cost_Components!$A$2:$A$29,0)),"")</f>
        <v>0.31</v>
      </c>
      <c r="M178" s="28">
        <f>IFERROR(INDEX(Cost_Components!$L$2:$L$29,MATCH(E178,Cost_Components!$A$2:$A$29,0)),"")</f>
        <v>1</v>
      </c>
      <c r="N178" s="29">
        <f>IFERROR(INDEX(Cost_Components!$P$2:$P$29,MATCH(E178,Cost_Components!$A$2:$A$29,0)),"")</f>
        <v>64.94344126</v>
      </c>
      <c r="O178" s="23">
        <f t="shared" si="29"/>
        <v>99461.037706542498</v>
      </c>
      <c r="P178" s="23">
        <f t="shared" si="30"/>
        <v>92647.427394862301</v>
      </c>
      <c r="Q178" s="23">
        <f t="shared" si="31"/>
        <v>1865221.2552615898</v>
      </c>
      <c r="R178" s="23">
        <f t="shared" si="32"/>
        <v>4558804.8769287113</v>
      </c>
      <c r="S178" s="23">
        <f t="shared" si="33"/>
        <v>2693583.6216671215</v>
      </c>
      <c r="T178" s="16">
        <f>IFERROR(INDEX(Cost_Components!$R$2:$R$29,MATCH(E178,Cost_Components!$A$2:$A$29,0)),"")</f>
        <v>1</v>
      </c>
      <c r="U178" s="26">
        <f>IFERROR(INDEX(Cost_Components!$Q$2:$Q$29,MATCH(E178,Cost_Components!$A$2:$A$29,0)),"")</f>
        <v>2023</v>
      </c>
      <c r="V178" s="30">
        <f>1/(1+Calculation_Assumptions!$B$5)^(B178-Calculation_Assumptions!$B$2)</f>
        <v>0.55367575418633497</v>
      </c>
      <c r="W178" s="23">
        <f t="shared" si="34"/>
        <v>1032727.7852313431</v>
      </c>
      <c r="X178" s="23">
        <f t="shared" si="35"/>
        <v>2524099.7284218464</v>
      </c>
      <c r="Y178" s="23">
        <f t="shared" si="36"/>
        <v>1491371.9431905032</v>
      </c>
      <c r="Z178" s="17">
        <f>IFERROR(INDEX(Cost_Components!$T$2:$T$29,MATCH(E178,Cost_Components!$A$2:$A$29,0)),"")</f>
        <v>0.8</v>
      </c>
      <c r="AA178" s="26">
        <f>IFERROR(INDEX(Cost_Components!$U$2:$U$29,MATCH(E178,Cost_Components!$A$2:$A$29,0)),"")</f>
        <v>2025</v>
      </c>
      <c r="AB178" s="26">
        <f>IFERROR(INDEX(Cost_Components!$V$2:$V$29,MATCH(E178,Cost_Components!$A$2:$A$29,0)),"")</f>
        <v>2050</v>
      </c>
      <c r="AC178" s="26">
        <f>IFERROR(INDEX(Cost_Components!$M$2:$M$29,MATCH(E178,Cost_Components!$A$2:$A$29,0)),"")</f>
        <v>0</v>
      </c>
      <c r="AD178" s="26">
        <f>IFERROR(INDEX(Cost_Components!$N$2:$N$29,MATCH(E178,Cost_Components!$A$2:$A$29,0)),"")</f>
        <v>95</v>
      </c>
      <c r="AE178" s="16" t="str">
        <f>IFERROR(INDEX(Cost_Components!$O$2:$O$29,MATCH(E178,Cost_Components!$A$2:$A$29,0)),"")</f>
        <v>Both</v>
      </c>
      <c r="AF178" s="11">
        <v>99461.037706542498</v>
      </c>
      <c r="AG178" s="11">
        <v>92647.427394862301</v>
      </c>
      <c r="AH178" s="23">
        <f t="shared" si="37"/>
        <v>1</v>
      </c>
      <c r="AI178" s="10">
        <v>319784682.33108002</v>
      </c>
      <c r="AJ178" s="29">
        <f t="shared" si="38"/>
        <v>5.8327410858612849E-3</v>
      </c>
      <c r="AK178" s="29">
        <f t="shared" si="39"/>
        <v>1.4255857546700381E-2</v>
      </c>
      <c r="AL178" s="29">
        <f t="shared" si="40"/>
        <v>8.4231164608390974E-3</v>
      </c>
      <c r="AM178" s="29">
        <f t="shared" si="41"/>
        <v>4.6636753590544198E-3</v>
      </c>
    </row>
    <row r="179" spans="1:39">
      <c r="A179" t="s">
        <v>242</v>
      </c>
      <c r="B179" s="20">
        <v>2046</v>
      </c>
      <c r="C179" t="s">
        <v>242</v>
      </c>
      <c r="D179" t="s">
        <v>232</v>
      </c>
      <c r="E179" s="22" t="s">
        <v>317</v>
      </c>
      <c r="F179" s="22" t="s">
        <v>318</v>
      </c>
      <c r="G179" s="22" t="s">
        <v>243</v>
      </c>
      <c r="H179" s="22" t="s">
        <v>237</v>
      </c>
      <c r="I179" s="22" t="s">
        <v>309</v>
      </c>
      <c r="J179" s="17">
        <f>IFERROR(INDEX(Cost_Components!$K$2:$K$29,MATCH(E179,Cost_Components!$A$2:$A$29,0)),"")</f>
        <v>1</v>
      </c>
      <c r="K179" s="17">
        <f t="shared" si="28"/>
        <v>0.72461538461538466</v>
      </c>
      <c r="L179" s="17">
        <f>IFERROR(INDEX(Cost_Components!$S$2:$S$29,MATCH(E179,Cost_Components!$A$2:$A$29,0)),"")</f>
        <v>0.31</v>
      </c>
      <c r="M179" s="28">
        <f>IFERROR(INDEX(Cost_Components!$L$2:$L$29,MATCH(E179,Cost_Components!$A$2:$A$29,0)),"")</f>
        <v>1</v>
      </c>
      <c r="N179" s="29">
        <f>IFERROR(INDEX(Cost_Components!$P$2:$P$29,MATCH(E179,Cost_Components!$A$2:$A$29,0)),"")</f>
        <v>64.94344126</v>
      </c>
      <c r="O179" s="23">
        <f t="shared" si="29"/>
        <v>101466.014185808</v>
      </c>
      <c r="P179" s="23">
        <f t="shared" si="30"/>
        <v>94127.114990458605</v>
      </c>
      <c r="Q179" s="23">
        <f t="shared" si="31"/>
        <v>1895011.0166403954</v>
      </c>
      <c r="R179" s="23">
        <f t="shared" si="32"/>
        <v>4774890.8526899479</v>
      </c>
      <c r="S179" s="23">
        <f t="shared" si="33"/>
        <v>2879879.8360495525</v>
      </c>
      <c r="T179" s="16">
        <f>IFERROR(INDEX(Cost_Components!$R$2:$R$29,MATCH(E179,Cost_Components!$A$2:$A$29,0)),"")</f>
        <v>1</v>
      </c>
      <c r="U179" s="26">
        <f>IFERROR(INDEX(Cost_Components!$Q$2:$Q$29,MATCH(E179,Cost_Components!$A$2:$A$29,0)),"")</f>
        <v>2023</v>
      </c>
      <c r="V179" s="30">
        <f>1/(1+Calculation_Assumptions!$B$5)^(B179-Calculation_Assumptions!$B$2)</f>
        <v>0.5375492759090631</v>
      </c>
      <c r="W179" s="23">
        <f t="shared" si="34"/>
        <v>1018661.7998347421</v>
      </c>
      <c r="X179" s="23">
        <f t="shared" si="35"/>
        <v>2566739.1204082905</v>
      </c>
      <c r="Y179" s="23">
        <f t="shared" si="36"/>
        <v>1548077.3205735483</v>
      </c>
      <c r="Z179" s="17">
        <f>IFERROR(INDEX(Cost_Components!$T$2:$T$29,MATCH(E179,Cost_Components!$A$2:$A$29,0)),"")</f>
        <v>0.8</v>
      </c>
      <c r="AA179" s="26">
        <f>IFERROR(INDEX(Cost_Components!$U$2:$U$29,MATCH(E179,Cost_Components!$A$2:$A$29,0)),"")</f>
        <v>2025</v>
      </c>
      <c r="AB179" s="26">
        <f>IFERROR(INDEX(Cost_Components!$V$2:$V$29,MATCH(E179,Cost_Components!$A$2:$A$29,0)),"")</f>
        <v>2050</v>
      </c>
      <c r="AC179" s="26">
        <f>IFERROR(INDEX(Cost_Components!$M$2:$M$29,MATCH(E179,Cost_Components!$A$2:$A$29,0)),"")</f>
        <v>0</v>
      </c>
      <c r="AD179" s="26">
        <f>IFERROR(INDEX(Cost_Components!$N$2:$N$29,MATCH(E179,Cost_Components!$A$2:$A$29,0)),"")</f>
        <v>95</v>
      </c>
      <c r="AE179" s="16" t="str">
        <f>IFERROR(INDEX(Cost_Components!$O$2:$O$29,MATCH(E179,Cost_Components!$A$2:$A$29,0)),"")</f>
        <v>Both</v>
      </c>
      <c r="AF179" s="11">
        <v>101466.014185808</v>
      </c>
      <c r="AG179" s="11">
        <v>94127.114990458605</v>
      </c>
      <c r="AH179" s="23">
        <f t="shared" si="37"/>
        <v>1</v>
      </c>
      <c r="AI179" s="10">
        <v>320645615.981408</v>
      </c>
      <c r="AJ179" s="29">
        <f t="shared" si="38"/>
        <v>5.9099857356236978E-3</v>
      </c>
      <c r="AK179" s="29">
        <f t="shared" si="39"/>
        <v>1.4891489590697572E-2</v>
      </c>
      <c r="AL179" s="29">
        <f t="shared" si="40"/>
        <v>8.9815038550738729E-3</v>
      </c>
      <c r="AM179" s="29">
        <f t="shared" si="41"/>
        <v>4.8280008938694193E-3</v>
      </c>
    </row>
    <row r="180" spans="1:39">
      <c r="A180" t="s">
        <v>242</v>
      </c>
      <c r="B180" s="20">
        <v>2047</v>
      </c>
      <c r="C180" t="s">
        <v>242</v>
      </c>
      <c r="D180" t="s">
        <v>232</v>
      </c>
      <c r="E180" s="22" t="s">
        <v>317</v>
      </c>
      <c r="F180" s="22" t="s">
        <v>318</v>
      </c>
      <c r="G180" s="22" t="s">
        <v>243</v>
      </c>
      <c r="H180" s="22" t="s">
        <v>237</v>
      </c>
      <c r="I180" s="22" t="s">
        <v>309</v>
      </c>
      <c r="J180" s="17">
        <f>IFERROR(INDEX(Cost_Components!$K$2:$K$29,MATCH(E180,Cost_Components!$A$2:$A$29,0)),"")</f>
        <v>1</v>
      </c>
      <c r="K180" s="17">
        <f t="shared" si="28"/>
        <v>0.74346153846153851</v>
      </c>
      <c r="L180" s="17">
        <f>IFERROR(INDEX(Cost_Components!$S$2:$S$29,MATCH(E180,Cost_Components!$A$2:$A$29,0)),"")</f>
        <v>0.31</v>
      </c>
      <c r="M180" s="28">
        <f>IFERROR(INDEX(Cost_Components!$L$2:$L$29,MATCH(E180,Cost_Components!$A$2:$A$29,0)),"")</f>
        <v>1</v>
      </c>
      <c r="N180" s="29">
        <f>IFERROR(INDEX(Cost_Components!$P$2:$P$29,MATCH(E180,Cost_Components!$A$2:$A$29,0)),"")</f>
        <v>64.94344126</v>
      </c>
      <c r="O180" s="23">
        <f t="shared" si="29"/>
        <v>103496.43295984701</v>
      </c>
      <c r="P180" s="23">
        <f t="shared" si="30"/>
        <v>95620.397949063903</v>
      </c>
      <c r="Q180" s="23">
        <f t="shared" si="31"/>
        <v>1925074.4862134852</v>
      </c>
      <c r="R180" s="23">
        <f t="shared" si="32"/>
        <v>4997113.17562309</v>
      </c>
      <c r="S180" s="23">
        <f t="shared" si="33"/>
        <v>3072038.6894096048</v>
      </c>
      <c r="T180" s="16">
        <f>IFERROR(INDEX(Cost_Components!$R$2:$R$29,MATCH(E180,Cost_Components!$A$2:$A$29,0)),"")</f>
        <v>1</v>
      </c>
      <c r="U180" s="26">
        <f>IFERROR(INDEX(Cost_Components!$Q$2:$Q$29,MATCH(E180,Cost_Components!$A$2:$A$29,0)),"")</f>
        <v>2023</v>
      </c>
      <c r="V180" s="30">
        <f>1/(1+Calculation_Assumptions!$B$5)^(B180-Calculation_Assumptions!$B$2)</f>
        <v>0.52189250088258554</v>
      </c>
      <c r="W180" s="23">
        <f t="shared" si="34"/>
        <v>1004681.9379952142</v>
      </c>
      <c r="X180" s="23">
        <f t="shared" si="35"/>
        <v>2607955.8924192535</v>
      </c>
      <c r="Y180" s="23">
        <f t="shared" si="36"/>
        <v>1603273.954424039</v>
      </c>
      <c r="Z180" s="17">
        <f>IFERROR(INDEX(Cost_Components!$T$2:$T$29,MATCH(E180,Cost_Components!$A$2:$A$29,0)),"")</f>
        <v>0.8</v>
      </c>
      <c r="AA180" s="26">
        <f>IFERROR(INDEX(Cost_Components!$U$2:$U$29,MATCH(E180,Cost_Components!$A$2:$A$29,0)),"")</f>
        <v>2025</v>
      </c>
      <c r="AB180" s="26">
        <f>IFERROR(INDEX(Cost_Components!$V$2:$V$29,MATCH(E180,Cost_Components!$A$2:$A$29,0)),"")</f>
        <v>2050</v>
      </c>
      <c r="AC180" s="26">
        <f>IFERROR(INDEX(Cost_Components!$M$2:$M$29,MATCH(E180,Cost_Components!$A$2:$A$29,0)),"")</f>
        <v>0</v>
      </c>
      <c r="AD180" s="26">
        <f>IFERROR(INDEX(Cost_Components!$N$2:$N$29,MATCH(E180,Cost_Components!$A$2:$A$29,0)),"")</f>
        <v>95</v>
      </c>
      <c r="AE180" s="16" t="str">
        <f>IFERROR(INDEX(Cost_Components!$O$2:$O$29,MATCH(E180,Cost_Components!$A$2:$A$29,0)),"")</f>
        <v>Both</v>
      </c>
      <c r="AF180" s="11">
        <v>103496.43295984701</v>
      </c>
      <c r="AG180" s="11">
        <v>95620.397949063903</v>
      </c>
      <c r="AH180" s="23">
        <f t="shared" si="37"/>
        <v>1</v>
      </c>
      <c r="AI180" s="10">
        <v>321429520.52287501</v>
      </c>
      <c r="AJ180" s="29">
        <f t="shared" si="38"/>
        <v>5.98910293952445E-3</v>
      </c>
      <c r="AK180" s="29">
        <f t="shared" si="39"/>
        <v>1.5546528419338084E-2</v>
      </c>
      <c r="AL180" s="29">
        <f t="shared" si="40"/>
        <v>9.5574254798136329E-3</v>
      </c>
      <c r="AM180" s="29">
        <f t="shared" si="41"/>
        <v>4.987948685658882E-3</v>
      </c>
    </row>
    <row r="181" spans="1:39">
      <c r="A181" t="s">
        <v>242</v>
      </c>
      <c r="B181" s="20">
        <v>2048</v>
      </c>
      <c r="C181" t="s">
        <v>242</v>
      </c>
      <c r="D181" t="s">
        <v>232</v>
      </c>
      <c r="E181" s="22" t="s">
        <v>317</v>
      </c>
      <c r="F181" s="22" t="s">
        <v>318</v>
      </c>
      <c r="G181" s="22" t="s">
        <v>243</v>
      </c>
      <c r="H181" s="22" t="s">
        <v>237</v>
      </c>
      <c r="I181" s="22" t="s">
        <v>309</v>
      </c>
      <c r="J181" s="17">
        <f>IFERROR(INDEX(Cost_Components!$K$2:$K$29,MATCH(E181,Cost_Components!$A$2:$A$29,0)),"")</f>
        <v>1</v>
      </c>
      <c r="K181" s="17">
        <f t="shared" si="28"/>
        <v>0.76230769230769235</v>
      </c>
      <c r="L181" s="17">
        <f>IFERROR(INDEX(Cost_Components!$S$2:$S$29,MATCH(E181,Cost_Components!$A$2:$A$29,0)),"")</f>
        <v>0.31</v>
      </c>
      <c r="M181" s="28">
        <f>IFERROR(INDEX(Cost_Components!$L$2:$L$29,MATCH(E181,Cost_Components!$A$2:$A$29,0)),"")</f>
        <v>1</v>
      </c>
      <c r="N181" s="29">
        <f>IFERROR(INDEX(Cost_Components!$P$2:$P$29,MATCH(E181,Cost_Components!$A$2:$A$29,0)),"")</f>
        <v>64.94344126</v>
      </c>
      <c r="O181" s="23">
        <f t="shared" si="29"/>
        <v>105641.523807669</v>
      </c>
      <c r="P181" s="23">
        <f t="shared" si="30"/>
        <v>97221.627483885604</v>
      </c>
      <c r="Q181" s="23">
        <f t="shared" si="31"/>
        <v>1957311.186647411</v>
      </c>
      <c r="R181" s="23">
        <f t="shared" si="32"/>
        <v>5229982.7531969706</v>
      </c>
      <c r="S181" s="23">
        <f t="shared" si="33"/>
        <v>3272671.5665495596</v>
      </c>
      <c r="T181" s="16">
        <f>IFERROR(INDEX(Cost_Components!$R$2:$R$29,MATCH(E181,Cost_Components!$A$2:$A$29,0)),"")</f>
        <v>1</v>
      </c>
      <c r="U181" s="26">
        <f>IFERROR(INDEX(Cost_Components!$Q$2:$Q$29,MATCH(E181,Cost_Components!$A$2:$A$29,0)),"")</f>
        <v>2023</v>
      </c>
      <c r="V181" s="30">
        <f>1/(1+Calculation_Assumptions!$B$5)^(B181-Calculation_Assumptions!$B$2)</f>
        <v>0.50669174842969467</v>
      </c>
      <c r="W181" s="23">
        <f t="shared" si="34"/>
        <v>991753.4273833771</v>
      </c>
      <c r="X181" s="23">
        <f t="shared" si="35"/>
        <v>2649989.1054745214</v>
      </c>
      <c r="Y181" s="23">
        <f t="shared" si="36"/>
        <v>1658235.6780911442</v>
      </c>
      <c r="Z181" s="17">
        <f>IFERROR(INDEX(Cost_Components!$T$2:$T$29,MATCH(E181,Cost_Components!$A$2:$A$29,0)),"")</f>
        <v>0.8</v>
      </c>
      <c r="AA181" s="26">
        <f>IFERROR(INDEX(Cost_Components!$U$2:$U$29,MATCH(E181,Cost_Components!$A$2:$A$29,0)),"")</f>
        <v>2025</v>
      </c>
      <c r="AB181" s="26">
        <f>IFERROR(INDEX(Cost_Components!$V$2:$V$29,MATCH(E181,Cost_Components!$A$2:$A$29,0)),"")</f>
        <v>2050</v>
      </c>
      <c r="AC181" s="26">
        <f>IFERROR(INDEX(Cost_Components!$M$2:$M$29,MATCH(E181,Cost_Components!$A$2:$A$29,0)),"")</f>
        <v>0</v>
      </c>
      <c r="AD181" s="26">
        <f>IFERROR(INDEX(Cost_Components!$N$2:$N$29,MATCH(E181,Cost_Components!$A$2:$A$29,0)),"")</f>
        <v>95</v>
      </c>
      <c r="AE181" s="16" t="str">
        <f>IFERROR(INDEX(Cost_Components!$O$2:$O$29,MATCH(E181,Cost_Components!$A$2:$A$29,0)),"")</f>
        <v>Both</v>
      </c>
      <c r="AF181" s="11">
        <v>105641.523807669</v>
      </c>
      <c r="AG181" s="11">
        <v>97221.627483885604</v>
      </c>
      <c r="AH181" s="23">
        <f t="shared" si="37"/>
        <v>1</v>
      </c>
      <c r="AI181" s="10">
        <v>322136832.26016098</v>
      </c>
      <c r="AJ181" s="29">
        <f t="shared" si="38"/>
        <v>6.0760241941743148E-3</v>
      </c>
      <c r="AK181" s="29">
        <f t="shared" si="39"/>
        <v>1.6235283362360697E-2</v>
      </c>
      <c r="AL181" s="29">
        <f t="shared" si="40"/>
        <v>1.0159259168186384E-2</v>
      </c>
      <c r="AM181" s="29">
        <f t="shared" si="41"/>
        <v>5.147612790678764E-3</v>
      </c>
    </row>
    <row r="182" spans="1:39">
      <c r="A182" t="s">
        <v>242</v>
      </c>
      <c r="B182" s="20">
        <v>2049</v>
      </c>
      <c r="C182" t="s">
        <v>242</v>
      </c>
      <c r="D182" t="s">
        <v>232</v>
      </c>
      <c r="E182" s="22" t="s">
        <v>317</v>
      </c>
      <c r="F182" s="22" t="s">
        <v>318</v>
      </c>
      <c r="G182" s="22" t="s">
        <v>243</v>
      </c>
      <c r="H182" s="22" t="s">
        <v>237</v>
      </c>
      <c r="I182" s="22" t="s">
        <v>309</v>
      </c>
      <c r="J182" s="17">
        <f>IFERROR(INDEX(Cost_Components!$K$2:$K$29,MATCH(E182,Cost_Components!$A$2:$A$29,0)),"")</f>
        <v>1</v>
      </c>
      <c r="K182" s="17">
        <f t="shared" si="28"/>
        <v>0.7811538461538462</v>
      </c>
      <c r="L182" s="17">
        <f>IFERROR(INDEX(Cost_Components!$S$2:$S$29,MATCH(E182,Cost_Components!$A$2:$A$29,0)),"")</f>
        <v>0.31</v>
      </c>
      <c r="M182" s="28">
        <f>IFERROR(INDEX(Cost_Components!$L$2:$L$29,MATCH(E182,Cost_Components!$A$2:$A$29,0)),"")</f>
        <v>1</v>
      </c>
      <c r="N182" s="29">
        <f>IFERROR(INDEX(Cost_Components!$P$2:$P$29,MATCH(E182,Cost_Components!$A$2:$A$29,0)),"")</f>
        <v>64.94344126</v>
      </c>
      <c r="O182" s="23">
        <f t="shared" si="29"/>
        <v>107795.688793528</v>
      </c>
      <c r="P182" s="23">
        <f t="shared" si="30"/>
        <v>98824.228145921399</v>
      </c>
      <c r="Q182" s="23">
        <f t="shared" si="31"/>
        <v>1989575.4912544403</v>
      </c>
      <c r="R182" s="23">
        <f t="shared" si="32"/>
        <v>5468563.5688338494</v>
      </c>
      <c r="S182" s="23">
        <f t="shared" si="33"/>
        <v>3478988.0775794089</v>
      </c>
      <c r="T182" s="16">
        <f>IFERROR(INDEX(Cost_Components!$R$2:$R$29,MATCH(E182,Cost_Components!$A$2:$A$29,0)),"")</f>
        <v>1</v>
      </c>
      <c r="U182" s="26">
        <f>IFERROR(INDEX(Cost_Components!$Q$2:$Q$29,MATCH(E182,Cost_Components!$A$2:$A$29,0)),"")</f>
        <v>2023</v>
      </c>
      <c r="V182" s="30">
        <f>1/(1+Calculation_Assumptions!$B$5)^(B182-Calculation_Assumptions!$B$2)</f>
        <v>0.49193373633950943</v>
      </c>
      <c r="W182" s="23">
        <f t="shared" si="34"/>
        <v>978739.30514231173</v>
      </c>
      <c r="X182" s="23">
        <f t="shared" si="35"/>
        <v>2690170.9088265575</v>
      </c>
      <c r="Y182" s="23">
        <f t="shared" si="36"/>
        <v>1711431.6036842456</v>
      </c>
      <c r="Z182" s="17">
        <f>IFERROR(INDEX(Cost_Components!$T$2:$T$29,MATCH(E182,Cost_Components!$A$2:$A$29,0)),"")</f>
        <v>0.8</v>
      </c>
      <c r="AA182" s="26">
        <f>IFERROR(INDEX(Cost_Components!$U$2:$U$29,MATCH(E182,Cost_Components!$A$2:$A$29,0)),"")</f>
        <v>2025</v>
      </c>
      <c r="AB182" s="26">
        <f>IFERROR(INDEX(Cost_Components!$V$2:$V$29,MATCH(E182,Cost_Components!$A$2:$A$29,0)),"")</f>
        <v>2050</v>
      </c>
      <c r="AC182" s="26">
        <f>IFERROR(INDEX(Cost_Components!$M$2:$M$29,MATCH(E182,Cost_Components!$A$2:$A$29,0)),"")</f>
        <v>0</v>
      </c>
      <c r="AD182" s="26">
        <f>IFERROR(INDEX(Cost_Components!$N$2:$N$29,MATCH(E182,Cost_Components!$A$2:$A$29,0)),"")</f>
        <v>95</v>
      </c>
      <c r="AE182" s="16" t="str">
        <f>IFERROR(INDEX(Cost_Components!$O$2:$O$29,MATCH(E182,Cost_Components!$A$2:$A$29,0)),"")</f>
        <v>Both</v>
      </c>
      <c r="AF182" s="11">
        <v>107795.688793528</v>
      </c>
      <c r="AG182" s="11">
        <v>98824.228145921399</v>
      </c>
      <c r="AH182" s="23">
        <f t="shared" si="37"/>
        <v>1</v>
      </c>
      <c r="AI182" s="10">
        <v>322765819.75268102</v>
      </c>
      <c r="AJ182" s="29">
        <f t="shared" si="38"/>
        <v>6.1641455491754068E-3</v>
      </c>
      <c r="AK182" s="29">
        <f t="shared" si="39"/>
        <v>1.6942821185415888E-2</v>
      </c>
      <c r="AL182" s="29">
        <f t="shared" si="40"/>
        <v>1.0778675636240478E-2</v>
      </c>
      <c r="AM182" s="29">
        <f t="shared" si="41"/>
        <v>5.3023941785274179E-3</v>
      </c>
    </row>
    <row r="183" spans="1:39">
      <c r="A183" t="s">
        <v>242</v>
      </c>
      <c r="B183" s="20">
        <v>2050</v>
      </c>
      <c r="C183" t="s">
        <v>242</v>
      </c>
      <c r="D183" t="s">
        <v>232</v>
      </c>
      <c r="E183" s="22" t="s">
        <v>317</v>
      </c>
      <c r="F183" s="22" t="s">
        <v>318</v>
      </c>
      <c r="G183" s="22" t="s">
        <v>243</v>
      </c>
      <c r="H183" s="22" t="s">
        <v>237</v>
      </c>
      <c r="I183" s="22" t="s">
        <v>309</v>
      </c>
      <c r="J183" s="17">
        <f>IFERROR(INDEX(Cost_Components!$K$2:$K$29,MATCH(E183,Cost_Components!$A$2:$A$29,0)),"")</f>
        <v>1</v>
      </c>
      <c r="K183" s="17">
        <f t="shared" si="28"/>
        <v>0.8</v>
      </c>
      <c r="L183" s="17">
        <f>IFERROR(INDEX(Cost_Components!$S$2:$S$29,MATCH(E183,Cost_Components!$A$2:$A$29,0)),"")</f>
        <v>0.31</v>
      </c>
      <c r="M183" s="28">
        <f>IFERROR(INDEX(Cost_Components!$L$2:$L$29,MATCH(E183,Cost_Components!$A$2:$A$29,0)),"")</f>
        <v>1</v>
      </c>
      <c r="N183" s="29">
        <f>IFERROR(INDEX(Cost_Components!$P$2:$P$29,MATCH(E183,Cost_Components!$A$2:$A$29,0)),"")</f>
        <v>64.94344126</v>
      </c>
      <c r="O183" s="23">
        <f t="shared" si="29"/>
        <v>109938.59359909499</v>
      </c>
      <c r="P183" s="23">
        <f t="shared" si="30"/>
        <v>100410.417452596</v>
      </c>
      <c r="Q183" s="23">
        <f t="shared" si="31"/>
        <v>2021509.3947946713</v>
      </c>
      <c r="R183" s="23">
        <f t="shared" si="32"/>
        <v>5711832.4764878703</v>
      </c>
      <c r="S183" s="23">
        <f t="shared" si="33"/>
        <v>3690323.081693199</v>
      </c>
      <c r="T183" s="16">
        <f>IFERROR(INDEX(Cost_Components!$R$2:$R$29,MATCH(E183,Cost_Components!$A$2:$A$29,0)),"")</f>
        <v>1</v>
      </c>
      <c r="U183" s="26">
        <f>IFERROR(INDEX(Cost_Components!$Q$2:$Q$29,MATCH(E183,Cost_Components!$A$2:$A$29,0)),"")</f>
        <v>2023</v>
      </c>
      <c r="V183" s="30">
        <f>1/(1+Calculation_Assumptions!$B$5)^(B183-Calculation_Assumptions!$B$2)</f>
        <v>0.47760556926165965</v>
      </c>
      <c r="W183" s="23">
        <f t="shared" si="34"/>
        <v>965484.14526870206</v>
      </c>
      <c r="X183" s="23">
        <f t="shared" si="35"/>
        <v>2728003.0014602244</v>
      </c>
      <c r="Y183" s="23">
        <f t="shared" si="36"/>
        <v>1762518.8561915224</v>
      </c>
      <c r="Z183" s="17">
        <f>IFERROR(INDEX(Cost_Components!$T$2:$T$29,MATCH(E183,Cost_Components!$A$2:$A$29,0)),"")</f>
        <v>0.8</v>
      </c>
      <c r="AA183" s="26">
        <f>IFERROR(INDEX(Cost_Components!$U$2:$U$29,MATCH(E183,Cost_Components!$A$2:$A$29,0)),"")</f>
        <v>2025</v>
      </c>
      <c r="AB183" s="26">
        <f>IFERROR(INDEX(Cost_Components!$V$2:$V$29,MATCH(E183,Cost_Components!$A$2:$A$29,0)),"")</f>
        <v>2050</v>
      </c>
      <c r="AC183" s="26">
        <f>IFERROR(INDEX(Cost_Components!$M$2:$M$29,MATCH(E183,Cost_Components!$A$2:$A$29,0)),"")</f>
        <v>0</v>
      </c>
      <c r="AD183" s="26">
        <f>IFERROR(INDEX(Cost_Components!$N$2:$N$29,MATCH(E183,Cost_Components!$A$2:$A$29,0)),"")</f>
        <v>95</v>
      </c>
      <c r="AE183" s="16" t="str">
        <f>IFERROR(INDEX(Cost_Components!$O$2:$O$29,MATCH(E183,Cost_Components!$A$2:$A$29,0)),"")</f>
        <v>Both</v>
      </c>
      <c r="AF183" s="11">
        <v>109938.59359909499</v>
      </c>
      <c r="AG183" s="11">
        <v>100410.417452596</v>
      </c>
      <c r="AH183" s="23">
        <f t="shared" si="37"/>
        <v>1</v>
      </c>
      <c r="AI183" s="10">
        <v>323312042.56328499</v>
      </c>
      <c r="AJ183" s="29">
        <f t="shared" si="38"/>
        <v>6.2525026249184079E-3</v>
      </c>
      <c r="AK183" s="29">
        <f t="shared" si="39"/>
        <v>1.7666624574832649E-2</v>
      </c>
      <c r="AL183" s="29">
        <f t="shared" si="40"/>
        <v>1.1414121949914242E-2</v>
      </c>
      <c r="AM183" s="29">
        <f t="shared" si="41"/>
        <v>5.4514482115107961E-3</v>
      </c>
    </row>
    <row r="184" spans="1:39">
      <c r="A184" t="s">
        <v>242</v>
      </c>
      <c r="B184" s="20">
        <v>2025</v>
      </c>
      <c r="C184" t="s">
        <v>242</v>
      </c>
      <c r="D184" t="s">
        <v>232</v>
      </c>
      <c r="E184" s="22" t="s">
        <v>320</v>
      </c>
      <c r="F184" s="22" t="s">
        <v>321</v>
      </c>
      <c r="G184" s="22" t="s">
        <v>243</v>
      </c>
      <c r="H184" s="22" t="s">
        <v>237</v>
      </c>
      <c r="I184" s="22" t="s">
        <v>309</v>
      </c>
      <c r="J184" s="17">
        <f>IFERROR(INDEX(Cost_Components!$K$2:$K$29,MATCH(E184,Cost_Components!$A$2:$A$29,0)),"")</f>
        <v>1</v>
      </c>
      <c r="K184" s="17">
        <f t="shared" si="28"/>
        <v>0.32884615384615384</v>
      </c>
      <c r="L184" s="17">
        <f>IFERROR(INDEX(Cost_Components!$S$2:$S$29,MATCH(E184,Cost_Components!$A$2:$A$29,0)),"")</f>
        <v>0.31</v>
      </c>
      <c r="M184" s="28">
        <f>IFERROR(INDEX(Cost_Components!$L$2:$L$29,MATCH(E184,Cost_Components!$A$2:$A$29,0)),"")</f>
        <v>1</v>
      </c>
      <c r="N184" s="29">
        <f>IFERROR(INDEX(Cost_Components!$P$2:$P$29,MATCH(E184,Cost_Components!$A$2:$A$29,0)),"")</f>
        <v>115.1062307</v>
      </c>
      <c r="O184" s="23">
        <f t="shared" si="29"/>
        <v>72381.106606243397</v>
      </c>
      <c r="P184" s="23">
        <f t="shared" si="30"/>
        <v>72327.695471622297</v>
      </c>
      <c r="Q184" s="23">
        <f t="shared" si="31"/>
        <v>2580864.2042963295</v>
      </c>
      <c r="R184" s="23">
        <f t="shared" si="32"/>
        <v>2739787.1091597355</v>
      </c>
      <c r="S184" s="23">
        <f t="shared" si="33"/>
        <v>158922.90486340597</v>
      </c>
      <c r="T184" s="16">
        <f>IFERROR(INDEX(Cost_Components!$R$2:$R$29,MATCH(E184,Cost_Components!$A$2:$A$29,0)),"")</f>
        <v>1</v>
      </c>
      <c r="U184" s="26">
        <f>IFERROR(INDEX(Cost_Components!$Q$2:$Q$29,MATCH(E184,Cost_Components!$A$2:$A$29,0)),"")</f>
        <v>2023</v>
      </c>
      <c r="V184" s="30">
        <f>1/(1+Calculation_Assumptions!$B$5)^(B184-Calculation_Assumptions!$B$2)</f>
        <v>1</v>
      </c>
      <c r="W184" s="23">
        <f t="shared" si="34"/>
        <v>2580864.2042963295</v>
      </c>
      <c r="X184" s="23">
        <f t="shared" si="35"/>
        <v>2739787.1091597355</v>
      </c>
      <c r="Y184" s="23">
        <f t="shared" si="36"/>
        <v>158922.90486340597</v>
      </c>
      <c r="Z184" s="17">
        <f>IFERROR(INDEX(Cost_Components!$T$2:$T$29,MATCH(E184,Cost_Components!$A$2:$A$29,0)),"")</f>
        <v>0.8</v>
      </c>
      <c r="AA184" s="26">
        <f>IFERROR(INDEX(Cost_Components!$U$2:$U$29,MATCH(E184,Cost_Components!$A$2:$A$29,0)),"")</f>
        <v>2025</v>
      </c>
      <c r="AB184" s="26">
        <f>IFERROR(INDEX(Cost_Components!$V$2:$V$29,MATCH(E184,Cost_Components!$A$2:$A$29,0)),"")</f>
        <v>2050</v>
      </c>
      <c r="AC184" s="26">
        <f>IFERROR(INDEX(Cost_Components!$M$2:$M$29,MATCH(E184,Cost_Components!$A$2:$A$29,0)),"")</f>
        <v>0</v>
      </c>
      <c r="AD184" s="26">
        <f>IFERROR(INDEX(Cost_Components!$N$2:$N$29,MATCH(E184,Cost_Components!$A$2:$A$29,0)),"")</f>
        <v>95</v>
      </c>
      <c r="AE184" s="16" t="str">
        <f>IFERROR(INDEX(Cost_Components!$O$2:$O$29,MATCH(E184,Cost_Components!$A$2:$A$29,0)),"")</f>
        <v>Both</v>
      </c>
      <c r="AF184" s="11">
        <v>72381.106606243397</v>
      </c>
      <c r="AG184" s="11">
        <v>72327.695471622297</v>
      </c>
      <c r="AH184" s="23">
        <f t="shared" si="37"/>
        <v>1</v>
      </c>
      <c r="AI184" s="10">
        <v>288391907.64445603</v>
      </c>
      <c r="AJ184" s="29">
        <f t="shared" si="38"/>
        <v>8.9491561166762969E-3</v>
      </c>
      <c r="AK184" s="29">
        <f t="shared" si="39"/>
        <v>9.5002218735536857E-3</v>
      </c>
      <c r="AL184" s="29">
        <f t="shared" si="40"/>
        <v>5.5106575687738813E-4</v>
      </c>
      <c r="AM184" s="29">
        <f t="shared" si="41"/>
        <v>5.5106575687738813E-4</v>
      </c>
    </row>
    <row r="185" spans="1:39">
      <c r="A185" t="s">
        <v>242</v>
      </c>
      <c r="B185" s="20">
        <v>2026</v>
      </c>
      <c r="C185" t="s">
        <v>242</v>
      </c>
      <c r="D185" t="s">
        <v>232</v>
      </c>
      <c r="E185" s="22" t="s">
        <v>320</v>
      </c>
      <c r="F185" s="22" t="s">
        <v>321</v>
      </c>
      <c r="G185" s="22" t="s">
        <v>243</v>
      </c>
      <c r="H185" s="22" t="s">
        <v>237</v>
      </c>
      <c r="I185" s="22" t="s">
        <v>309</v>
      </c>
      <c r="J185" s="17">
        <f>IFERROR(INDEX(Cost_Components!$K$2:$K$29,MATCH(E185,Cost_Components!$A$2:$A$29,0)),"")</f>
        <v>1</v>
      </c>
      <c r="K185" s="17">
        <f t="shared" si="28"/>
        <v>0.34769230769230769</v>
      </c>
      <c r="L185" s="17">
        <f>IFERROR(INDEX(Cost_Components!$S$2:$S$29,MATCH(E185,Cost_Components!$A$2:$A$29,0)),"")</f>
        <v>0.31</v>
      </c>
      <c r="M185" s="28">
        <f>IFERROR(INDEX(Cost_Components!$L$2:$L$29,MATCH(E185,Cost_Components!$A$2:$A$29,0)),"")</f>
        <v>1</v>
      </c>
      <c r="N185" s="29">
        <f>IFERROR(INDEX(Cost_Components!$P$2:$P$29,MATCH(E185,Cost_Components!$A$2:$A$29,0)),"")</f>
        <v>115.1062307</v>
      </c>
      <c r="O185" s="23">
        <f t="shared" si="29"/>
        <v>72951.137090251694</v>
      </c>
      <c r="P185" s="23">
        <f t="shared" si="30"/>
        <v>72799.294006316093</v>
      </c>
      <c r="Q185" s="23">
        <f t="shared" si="31"/>
        <v>2597692.2225133255</v>
      </c>
      <c r="R185" s="23">
        <f t="shared" si="32"/>
        <v>2919617.652241156</v>
      </c>
      <c r="S185" s="23">
        <f t="shared" si="33"/>
        <v>321925.42972783046</v>
      </c>
      <c r="T185" s="16">
        <f>IFERROR(INDEX(Cost_Components!$R$2:$R$29,MATCH(E185,Cost_Components!$A$2:$A$29,0)),"")</f>
        <v>1</v>
      </c>
      <c r="U185" s="26">
        <f>IFERROR(INDEX(Cost_Components!$Q$2:$Q$29,MATCH(E185,Cost_Components!$A$2:$A$29,0)),"")</f>
        <v>2023</v>
      </c>
      <c r="V185" s="30">
        <f>1/(1+Calculation_Assumptions!$B$5)^(B185-Calculation_Assumptions!$B$2)</f>
        <v>0.970873786407767</v>
      </c>
      <c r="W185" s="23">
        <f t="shared" si="34"/>
        <v>2522031.2839935198</v>
      </c>
      <c r="X185" s="23">
        <f t="shared" si="35"/>
        <v>2834580.2448943262</v>
      </c>
      <c r="Y185" s="23">
        <f t="shared" si="36"/>
        <v>312548.9609008063</v>
      </c>
      <c r="Z185" s="17">
        <f>IFERROR(INDEX(Cost_Components!$T$2:$T$29,MATCH(E185,Cost_Components!$A$2:$A$29,0)),"")</f>
        <v>0.8</v>
      </c>
      <c r="AA185" s="26">
        <f>IFERROR(INDEX(Cost_Components!$U$2:$U$29,MATCH(E185,Cost_Components!$A$2:$A$29,0)),"")</f>
        <v>2025</v>
      </c>
      <c r="AB185" s="26">
        <f>IFERROR(INDEX(Cost_Components!$V$2:$V$29,MATCH(E185,Cost_Components!$A$2:$A$29,0)),"")</f>
        <v>2050</v>
      </c>
      <c r="AC185" s="26">
        <f>IFERROR(INDEX(Cost_Components!$M$2:$M$29,MATCH(E185,Cost_Components!$A$2:$A$29,0)),"")</f>
        <v>0</v>
      </c>
      <c r="AD185" s="26">
        <f>IFERROR(INDEX(Cost_Components!$N$2:$N$29,MATCH(E185,Cost_Components!$A$2:$A$29,0)),"")</f>
        <v>95</v>
      </c>
      <c r="AE185" s="16" t="str">
        <f>IFERROR(INDEX(Cost_Components!$O$2:$O$29,MATCH(E185,Cost_Components!$A$2:$A$29,0)),"")</f>
        <v>Both</v>
      </c>
      <c r="AF185" s="11">
        <v>72951.137090251694</v>
      </c>
      <c r="AG185" s="11">
        <v>72799.294006316093</v>
      </c>
      <c r="AH185" s="23">
        <f t="shared" si="37"/>
        <v>1</v>
      </c>
      <c r="AI185" s="10">
        <v>290472130.233437</v>
      </c>
      <c r="AJ185" s="29">
        <f t="shared" si="38"/>
        <v>8.9429998686128623E-3</v>
      </c>
      <c r="AK185" s="29">
        <f t="shared" si="39"/>
        <v>1.0051283232903668E-2</v>
      </c>
      <c r="AL185" s="29">
        <f t="shared" si="40"/>
        <v>1.1082833642908053E-3</v>
      </c>
      <c r="AM185" s="29">
        <f t="shared" si="41"/>
        <v>1.0760032663017526E-3</v>
      </c>
    </row>
    <row r="186" spans="1:39">
      <c r="A186" t="s">
        <v>242</v>
      </c>
      <c r="B186" s="20">
        <v>2027</v>
      </c>
      <c r="C186" t="s">
        <v>242</v>
      </c>
      <c r="D186" t="s">
        <v>232</v>
      </c>
      <c r="E186" s="22" t="s">
        <v>320</v>
      </c>
      <c r="F186" s="22" t="s">
        <v>321</v>
      </c>
      <c r="G186" s="22" t="s">
        <v>243</v>
      </c>
      <c r="H186" s="22" t="s">
        <v>237</v>
      </c>
      <c r="I186" s="22" t="s">
        <v>309</v>
      </c>
      <c r="J186" s="17">
        <f>IFERROR(INDEX(Cost_Components!$K$2:$K$29,MATCH(E186,Cost_Components!$A$2:$A$29,0)),"")</f>
        <v>1</v>
      </c>
      <c r="K186" s="17">
        <f t="shared" si="28"/>
        <v>0.36653846153846154</v>
      </c>
      <c r="L186" s="17">
        <f>IFERROR(INDEX(Cost_Components!$S$2:$S$29,MATCH(E186,Cost_Components!$A$2:$A$29,0)),"")</f>
        <v>0.31</v>
      </c>
      <c r="M186" s="28">
        <f>IFERROR(INDEX(Cost_Components!$L$2:$L$29,MATCH(E186,Cost_Components!$A$2:$A$29,0)),"")</f>
        <v>1</v>
      </c>
      <c r="N186" s="29">
        <f>IFERROR(INDEX(Cost_Components!$P$2:$P$29,MATCH(E186,Cost_Components!$A$2:$A$29,0)),"")</f>
        <v>115.1062307</v>
      </c>
      <c r="O186" s="23">
        <f t="shared" si="29"/>
        <v>73590.115950509993</v>
      </c>
      <c r="P186" s="23">
        <f t="shared" si="30"/>
        <v>73300.980349161197</v>
      </c>
      <c r="Q186" s="23">
        <f t="shared" si="31"/>
        <v>2615593.8619280816</v>
      </c>
      <c r="R186" s="23">
        <f t="shared" si="32"/>
        <v>3104830.3320148895</v>
      </c>
      <c r="S186" s="23">
        <f t="shared" si="33"/>
        <v>489236.47008680785</v>
      </c>
      <c r="T186" s="16">
        <f>IFERROR(INDEX(Cost_Components!$R$2:$R$29,MATCH(E186,Cost_Components!$A$2:$A$29,0)),"")</f>
        <v>1</v>
      </c>
      <c r="U186" s="26">
        <f>IFERROR(INDEX(Cost_Components!$Q$2:$Q$29,MATCH(E186,Cost_Components!$A$2:$A$29,0)),"")</f>
        <v>2023</v>
      </c>
      <c r="V186" s="30">
        <f>1/(1+Calculation_Assumptions!$B$5)^(B186-Calculation_Assumptions!$B$2)</f>
        <v>0.94259590913375435</v>
      </c>
      <c r="W186" s="23">
        <f t="shared" si="34"/>
        <v>2465448.0742087676</v>
      </c>
      <c r="X186" s="23">
        <f t="shared" si="35"/>
        <v>2926600.3695116313</v>
      </c>
      <c r="Y186" s="23">
        <f t="shared" si="36"/>
        <v>461152.29530286347</v>
      </c>
      <c r="Z186" s="17">
        <f>IFERROR(INDEX(Cost_Components!$T$2:$T$29,MATCH(E186,Cost_Components!$A$2:$A$29,0)),"")</f>
        <v>0.8</v>
      </c>
      <c r="AA186" s="26">
        <f>IFERROR(INDEX(Cost_Components!$U$2:$U$29,MATCH(E186,Cost_Components!$A$2:$A$29,0)),"")</f>
        <v>2025</v>
      </c>
      <c r="AB186" s="26">
        <f>IFERROR(INDEX(Cost_Components!$V$2:$V$29,MATCH(E186,Cost_Components!$A$2:$A$29,0)),"")</f>
        <v>2050</v>
      </c>
      <c r="AC186" s="26">
        <f>IFERROR(INDEX(Cost_Components!$M$2:$M$29,MATCH(E186,Cost_Components!$A$2:$A$29,0)),"")</f>
        <v>0</v>
      </c>
      <c r="AD186" s="26">
        <f>IFERROR(INDEX(Cost_Components!$N$2:$N$29,MATCH(E186,Cost_Components!$A$2:$A$29,0)),"")</f>
        <v>95</v>
      </c>
      <c r="AE186" s="16" t="str">
        <f>IFERROR(INDEX(Cost_Components!$O$2:$O$29,MATCH(E186,Cost_Components!$A$2:$A$29,0)),"")</f>
        <v>Both</v>
      </c>
      <c r="AF186" s="11">
        <v>73590.115950509993</v>
      </c>
      <c r="AG186" s="11">
        <v>73300.980349161197</v>
      </c>
      <c r="AH186" s="23">
        <f t="shared" si="37"/>
        <v>1</v>
      </c>
      <c r="AI186" s="10">
        <v>292505080.826208</v>
      </c>
      <c r="AJ186" s="29">
        <f t="shared" si="38"/>
        <v>8.9420459109294508E-3</v>
      </c>
      <c r="AK186" s="29">
        <f t="shared" si="39"/>
        <v>1.0614620174271864E-2</v>
      </c>
      <c r="AL186" s="29">
        <f t="shared" si="40"/>
        <v>1.6725742633424132E-3</v>
      </c>
      <c r="AM186" s="29">
        <f t="shared" si="41"/>
        <v>1.5765616583489615E-3</v>
      </c>
    </row>
    <row r="187" spans="1:39">
      <c r="A187" t="s">
        <v>242</v>
      </c>
      <c r="B187" s="20">
        <v>2028</v>
      </c>
      <c r="C187" t="s">
        <v>242</v>
      </c>
      <c r="D187" t="s">
        <v>232</v>
      </c>
      <c r="E187" s="22" t="s">
        <v>320</v>
      </c>
      <c r="F187" s="22" t="s">
        <v>321</v>
      </c>
      <c r="G187" s="22" t="s">
        <v>243</v>
      </c>
      <c r="H187" s="22" t="s">
        <v>237</v>
      </c>
      <c r="I187" s="22" t="s">
        <v>309</v>
      </c>
      <c r="J187" s="17">
        <f>IFERROR(INDEX(Cost_Components!$K$2:$K$29,MATCH(E187,Cost_Components!$A$2:$A$29,0)),"")</f>
        <v>1</v>
      </c>
      <c r="K187" s="17">
        <f t="shared" si="28"/>
        <v>0.38538461538461538</v>
      </c>
      <c r="L187" s="17">
        <f>IFERROR(INDEX(Cost_Components!$S$2:$S$29,MATCH(E187,Cost_Components!$A$2:$A$29,0)),"")</f>
        <v>0.31</v>
      </c>
      <c r="M187" s="28">
        <f>IFERROR(INDEX(Cost_Components!$L$2:$L$29,MATCH(E187,Cost_Components!$A$2:$A$29,0)),"")</f>
        <v>1</v>
      </c>
      <c r="N187" s="29">
        <f>IFERROR(INDEX(Cost_Components!$P$2:$P$29,MATCH(E187,Cost_Components!$A$2:$A$29,0)),"")</f>
        <v>115.1062307</v>
      </c>
      <c r="O187" s="23">
        <f t="shared" si="29"/>
        <v>74450.999171068805</v>
      </c>
      <c r="P187" s="23">
        <f t="shared" si="30"/>
        <v>73989.820852270306</v>
      </c>
      <c r="Q187" s="23">
        <f t="shared" si="31"/>
        <v>2640173.7104266598</v>
      </c>
      <c r="R187" s="23">
        <f t="shared" si="32"/>
        <v>3302659.01315516</v>
      </c>
      <c r="S187" s="23">
        <f t="shared" si="33"/>
        <v>662485.30272850022</v>
      </c>
      <c r="T187" s="16">
        <f>IFERROR(INDEX(Cost_Components!$R$2:$R$29,MATCH(E187,Cost_Components!$A$2:$A$29,0)),"")</f>
        <v>1</v>
      </c>
      <c r="U187" s="26">
        <f>IFERROR(INDEX(Cost_Components!$Q$2:$Q$29,MATCH(E187,Cost_Components!$A$2:$A$29,0)),"")</f>
        <v>2023</v>
      </c>
      <c r="V187" s="30">
        <f>1/(1+Calculation_Assumptions!$B$5)^(B187-Calculation_Assumptions!$B$2)</f>
        <v>0.91514165935315961</v>
      </c>
      <c r="W187" s="23">
        <f t="shared" si="34"/>
        <v>2416132.9503404419</v>
      </c>
      <c r="X187" s="23">
        <f t="shared" si="35"/>
        <v>3022400.8495764816</v>
      </c>
      <c r="Y187" s="23">
        <f t="shared" si="36"/>
        <v>606267.89923603996</v>
      </c>
      <c r="Z187" s="17">
        <f>IFERROR(INDEX(Cost_Components!$T$2:$T$29,MATCH(E187,Cost_Components!$A$2:$A$29,0)),"")</f>
        <v>0.8</v>
      </c>
      <c r="AA187" s="26">
        <f>IFERROR(INDEX(Cost_Components!$U$2:$U$29,MATCH(E187,Cost_Components!$A$2:$A$29,0)),"")</f>
        <v>2025</v>
      </c>
      <c r="AB187" s="26">
        <f>IFERROR(INDEX(Cost_Components!$V$2:$V$29,MATCH(E187,Cost_Components!$A$2:$A$29,0)),"")</f>
        <v>2050</v>
      </c>
      <c r="AC187" s="26">
        <f>IFERROR(INDEX(Cost_Components!$M$2:$M$29,MATCH(E187,Cost_Components!$A$2:$A$29,0)),"")</f>
        <v>0</v>
      </c>
      <c r="AD187" s="26">
        <f>IFERROR(INDEX(Cost_Components!$N$2:$N$29,MATCH(E187,Cost_Components!$A$2:$A$29,0)),"")</f>
        <v>95</v>
      </c>
      <c r="AE187" s="16" t="str">
        <f>IFERROR(INDEX(Cost_Components!$O$2:$O$29,MATCH(E187,Cost_Components!$A$2:$A$29,0)),"")</f>
        <v>Both</v>
      </c>
      <c r="AF187" s="11">
        <v>74450.999171068805</v>
      </c>
      <c r="AG187" s="11">
        <v>73989.820852270306</v>
      </c>
      <c r="AH187" s="23">
        <f t="shared" si="37"/>
        <v>1</v>
      </c>
      <c r="AI187" s="10">
        <v>294484707.92155403</v>
      </c>
      <c r="AJ187" s="29">
        <f t="shared" si="38"/>
        <v>8.9654017319295218E-3</v>
      </c>
      <c r="AK187" s="29">
        <f t="shared" si="39"/>
        <v>1.1215044191819071E-2</v>
      </c>
      <c r="AL187" s="29">
        <f t="shared" si="40"/>
        <v>2.2496424598895492E-3</v>
      </c>
      <c r="AM187" s="29">
        <f t="shared" si="41"/>
        <v>2.058741533694646E-3</v>
      </c>
    </row>
    <row r="188" spans="1:39">
      <c r="A188" t="s">
        <v>242</v>
      </c>
      <c r="B188" s="20">
        <v>2029</v>
      </c>
      <c r="C188" t="s">
        <v>242</v>
      </c>
      <c r="D188" t="s">
        <v>232</v>
      </c>
      <c r="E188" s="22" t="s">
        <v>320</v>
      </c>
      <c r="F188" s="22" t="s">
        <v>321</v>
      </c>
      <c r="G188" s="22" t="s">
        <v>243</v>
      </c>
      <c r="H188" s="22" t="s">
        <v>237</v>
      </c>
      <c r="I188" s="22" t="s">
        <v>309</v>
      </c>
      <c r="J188" s="17">
        <f>IFERROR(INDEX(Cost_Components!$K$2:$K$29,MATCH(E188,Cost_Components!$A$2:$A$29,0)),"")</f>
        <v>1</v>
      </c>
      <c r="K188" s="17">
        <f t="shared" si="28"/>
        <v>0.40423076923076923</v>
      </c>
      <c r="L188" s="17">
        <f>IFERROR(INDEX(Cost_Components!$S$2:$S$29,MATCH(E188,Cost_Components!$A$2:$A$29,0)),"")</f>
        <v>0.31</v>
      </c>
      <c r="M188" s="28">
        <f>IFERROR(INDEX(Cost_Components!$L$2:$L$29,MATCH(E188,Cost_Components!$A$2:$A$29,0)),"")</f>
        <v>1</v>
      </c>
      <c r="N188" s="29">
        <f>IFERROR(INDEX(Cost_Components!$P$2:$P$29,MATCH(E188,Cost_Components!$A$2:$A$29,0)),"")</f>
        <v>115.1062307</v>
      </c>
      <c r="O188" s="23">
        <f t="shared" si="29"/>
        <v>75361.794098320301</v>
      </c>
      <c r="P188" s="23">
        <f t="shared" si="30"/>
        <v>74696.648316796694</v>
      </c>
      <c r="Q188" s="23">
        <f t="shared" si="31"/>
        <v>2665395.3864376894</v>
      </c>
      <c r="R188" s="23">
        <f t="shared" si="32"/>
        <v>3506545.1047603688</v>
      </c>
      <c r="S188" s="23">
        <f t="shared" si="33"/>
        <v>841149.7183226794</v>
      </c>
      <c r="T188" s="16">
        <f>IFERROR(INDEX(Cost_Components!$R$2:$R$29,MATCH(E188,Cost_Components!$A$2:$A$29,0)),"")</f>
        <v>1</v>
      </c>
      <c r="U188" s="26">
        <f>IFERROR(INDEX(Cost_Components!$Q$2:$Q$29,MATCH(E188,Cost_Components!$A$2:$A$29,0)),"")</f>
        <v>2023</v>
      </c>
      <c r="V188" s="30">
        <f>1/(1+Calculation_Assumptions!$B$5)^(B188-Calculation_Assumptions!$B$2)</f>
        <v>0.888487047915689</v>
      </c>
      <c r="W188" s="23">
        <f t="shared" si="34"/>
        <v>2368169.2784241196</v>
      </c>
      <c r="X188" s="23">
        <f t="shared" si="35"/>
        <v>3115519.9085117504</v>
      </c>
      <c r="Y188" s="23">
        <f t="shared" si="36"/>
        <v>747350.63008763071</v>
      </c>
      <c r="Z188" s="17">
        <f>IFERROR(INDEX(Cost_Components!$T$2:$T$29,MATCH(E188,Cost_Components!$A$2:$A$29,0)),"")</f>
        <v>0.8</v>
      </c>
      <c r="AA188" s="26">
        <f>IFERROR(INDEX(Cost_Components!$U$2:$U$29,MATCH(E188,Cost_Components!$A$2:$A$29,0)),"")</f>
        <v>2025</v>
      </c>
      <c r="AB188" s="26">
        <f>IFERROR(INDEX(Cost_Components!$V$2:$V$29,MATCH(E188,Cost_Components!$A$2:$A$29,0)),"")</f>
        <v>2050</v>
      </c>
      <c r="AC188" s="26">
        <f>IFERROR(INDEX(Cost_Components!$M$2:$M$29,MATCH(E188,Cost_Components!$A$2:$A$29,0)),"")</f>
        <v>0</v>
      </c>
      <c r="AD188" s="26">
        <f>IFERROR(INDEX(Cost_Components!$N$2:$N$29,MATCH(E188,Cost_Components!$A$2:$A$29,0)),"")</f>
        <v>95</v>
      </c>
      <c r="AE188" s="16" t="str">
        <f>IFERROR(INDEX(Cost_Components!$O$2:$O$29,MATCH(E188,Cost_Components!$A$2:$A$29,0)),"")</f>
        <v>Both</v>
      </c>
      <c r="AF188" s="11">
        <v>75361.794098320301</v>
      </c>
      <c r="AG188" s="11">
        <v>74696.648316796694</v>
      </c>
      <c r="AH188" s="23">
        <f t="shared" si="37"/>
        <v>1</v>
      </c>
      <c r="AI188" s="10">
        <v>296414030.31142998</v>
      </c>
      <c r="AJ188" s="29">
        <f t="shared" si="38"/>
        <v>8.992136383143768E-3</v>
      </c>
      <c r="AK188" s="29">
        <f t="shared" si="39"/>
        <v>1.1829889094912905E-2</v>
      </c>
      <c r="AL188" s="29">
        <f t="shared" si="40"/>
        <v>2.8377527117691365E-3</v>
      </c>
      <c r="AM188" s="29">
        <f t="shared" si="41"/>
        <v>2.5213065295945007E-3</v>
      </c>
    </row>
    <row r="189" spans="1:39">
      <c r="A189" t="s">
        <v>242</v>
      </c>
      <c r="B189" s="20">
        <v>2030</v>
      </c>
      <c r="C189" t="s">
        <v>242</v>
      </c>
      <c r="D189" t="s">
        <v>232</v>
      </c>
      <c r="E189" s="22" t="s">
        <v>320</v>
      </c>
      <c r="F189" s="22" t="s">
        <v>321</v>
      </c>
      <c r="G189" s="22" t="s">
        <v>243</v>
      </c>
      <c r="H189" s="22" t="s">
        <v>237</v>
      </c>
      <c r="I189" s="22" t="s">
        <v>309</v>
      </c>
      <c r="J189" s="17">
        <f>IFERROR(INDEX(Cost_Components!$K$2:$K$29,MATCH(E189,Cost_Components!$A$2:$A$29,0)),"")</f>
        <v>1</v>
      </c>
      <c r="K189" s="17">
        <f t="shared" si="28"/>
        <v>0.42307692307692307</v>
      </c>
      <c r="L189" s="17">
        <f>IFERROR(INDEX(Cost_Components!$S$2:$S$29,MATCH(E189,Cost_Components!$A$2:$A$29,0)),"")</f>
        <v>0.31</v>
      </c>
      <c r="M189" s="28">
        <f>IFERROR(INDEX(Cost_Components!$L$2:$L$29,MATCH(E189,Cost_Components!$A$2:$A$29,0)),"")</f>
        <v>1</v>
      </c>
      <c r="N189" s="29">
        <f>IFERROR(INDEX(Cost_Components!$P$2:$P$29,MATCH(E189,Cost_Components!$A$2:$A$29,0)),"")</f>
        <v>115.1062307</v>
      </c>
      <c r="O189" s="23">
        <f t="shared" si="29"/>
        <v>76353.050790947498</v>
      </c>
      <c r="P189" s="23">
        <f t="shared" si="30"/>
        <v>75456.501426061295</v>
      </c>
      <c r="Q189" s="23">
        <f t="shared" si="31"/>
        <v>2692509.172898558</v>
      </c>
      <c r="R189" s="23">
        <f t="shared" si="32"/>
        <v>3718301.1795733776</v>
      </c>
      <c r="S189" s="23">
        <f t="shared" si="33"/>
        <v>1025792.0066748196</v>
      </c>
      <c r="T189" s="16">
        <f>IFERROR(INDEX(Cost_Components!$R$2:$R$29,MATCH(E189,Cost_Components!$A$2:$A$29,0)),"")</f>
        <v>1</v>
      </c>
      <c r="U189" s="26">
        <f>IFERROR(INDEX(Cost_Components!$Q$2:$Q$29,MATCH(E189,Cost_Components!$A$2:$A$29,0)),"")</f>
        <v>2023</v>
      </c>
      <c r="V189" s="30">
        <f>1/(1+Calculation_Assumptions!$B$5)^(B189-Calculation_Assumptions!$B$2)</f>
        <v>0.86260878438416411</v>
      </c>
      <c r="W189" s="23">
        <f t="shared" si="34"/>
        <v>2322582.0645772363</v>
      </c>
      <c r="X189" s="23">
        <f t="shared" si="35"/>
        <v>3207439.2604859946</v>
      </c>
      <c r="Y189" s="23">
        <f t="shared" si="36"/>
        <v>884857.19590875856</v>
      </c>
      <c r="Z189" s="17">
        <f>IFERROR(INDEX(Cost_Components!$T$2:$T$29,MATCH(E189,Cost_Components!$A$2:$A$29,0)),"")</f>
        <v>0.8</v>
      </c>
      <c r="AA189" s="26">
        <f>IFERROR(INDEX(Cost_Components!$U$2:$U$29,MATCH(E189,Cost_Components!$A$2:$A$29,0)),"")</f>
        <v>2025</v>
      </c>
      <c r="AB189" s="26">
        <f>IFERROR(INDEX(Cost_Components!$V$2:$V$29,MATCH(E189,Cost_Components!$A$2:$A$29,0)),"")</f>
        <v>2050</v>
      </c>
      <c r="AC189" s="26">
        <f>IFERROR(INDEX(Cost_Components!$M$2:$M$29,MATCH(E189,Cost_Components!$A$2:$A$29,0)),"")</f>
        <v>0</v>
      </c>
      <c r="AD189" s="26">
        <f>IFERROR(INDEX(Cost_Components!$N$2:$N$29,MATCH(E189,Cost_Components!$A$2:$A$29,0)),"")</f>
        <v>95</v>
      </c>
      <c r="AE189" s="16" t="str">
        <f>IFERROR(INDEX(Cost_Components!$O$2:$O$29,MATCH(E189,Cost_Components!$A$2:$A$29,0)),"")</f>
        <v>Both</v>
      </c>
      <c r="AF189" s="11">
        <v>76353.050790947498</v>
      </c>
      <c r="AG189" s="11">
        <v>75456.501426061295</v>
      </c>
      <c r="AH189" s="23">
        <f t="shared" si="37"/>
        <v>1</v>
      </c>
      <c r="AI189" s="10">
        <v>298289404.664994</v>
      </c>
      <c r="AJ189" s="29">
        <f t="shared" si="38"/>
        <v>9.0264995363227522E-3</v>
      </c>
      <c r="AK189" s="29">
        <f t="shared" si="39"/>
        <v>1.2465414866979154E-2</v>
      </c>
      <c r="AL189" s="29">
        <f t="shared" si="40"/>
        <v>3.4389153306564036E-3</v>
      </c>
      <c r="AM189" s="29">
        <f t="shared" si="41"/>
        <v>2.966438572977586E-3</v>
      </c>
    </row>
    <row r="190" spans="1:39">
      <c r="A190" t="s">
        <v>242</v>
      </c>
      <c r="B190" s="20">
        <v>2031</v>
      </c>
      <c r="C190" t="s">
        <v>242</v>
      </c>
      <c r="D190" t="s">
        <v>232</v>
      </c>
      <c r="E190" s="22" t="s">
        <v>320</v>
      </c>
      <c r="F190" s="22" t="s">
        <v>321</v>
      </c>
      <c r="G190" s="22" t="s">
        <v>243</v>
      </c>
      <c r="H190" s="22" t="s">
        <v>237</v>
      </c>
      <c r="I190" s="22" t="s">
        <v>309</v>
      </c>
      <c r="J190" s="17">
        <f>IFERROR(INDEX(Cost_Components!$K$2:$K$29,MATCH(E190,Cost_Components!$A$2:$A$29,0)),"")</f>
        <v>1</v>
      </c>
      <c r="K190" s="17">
        <f t="shared" si="28"/>
        <v>0.44192307692307692</v>
      </c>
      <c r="L190" s="17">
        <f>IFERROR(INDEX(Cost_Components!$S$2:$S$29,MATCH(E190,Cost_Components!$A$2:$A$29,0)),"")</f>
        <v>0.31</v>
      </c>
      <c r="M190" s="28">
        <f>IFERROR(INDEX(Cost_Components!$L$2:$L$29,MATCH(E190,Cost_Components!$A$2:$A$29,0)),"")</f>
        <v>1</v>
      </c>
      <c r="N190" s="29">
        <f>IFERROR(INDEX(Cost_Components!$P$2:$P$29,MATCH(E190,Cost_Components!$A$2:$A$29,0)),"")</f>
        <v>115.1062307</v>
      </c>
      <c r="O190" s="23">
        <f t="shared" si="29"/>
        <v>77394.806860894794</v>
      </c>
      <c r="P190" s="23">
        <f t="shared" si="30"/>
        <v>76240.522317662995</v>
      </c>
      <c r="Q190" s="23">
        <f t="shared" si="31"/>
        <v>2720485.3366814787</v>
      </c>
      <c r="R190" s="23">
        <f t="shared" si="32"/>
        <v>3936926.7473251545</v>
      </c>
      <c r="S190" s="23">
        <f t="shared" si="33"/>
        <v>1216441.4106436758</v>
      </c>
      <c r="T190" s="16">
        <f>IFERROR(INDEX(Cost_Components!$R$2:$R$29,MATCH(E190,Cost_Components!$A$2:$A$29,0)),"")</f>
        <v>1</v>
      </c>
      <c r="U190" s="26">
        <f>IFERROR(INDEX(Cost_Components!$Q$2:$Q$29,MATCH(E190,Cost_Components!$A$2:$A$29,0)),"")</f>
        <v>2023</v>
      </c>
      <c r="V190" s="30">
        <f>1/(1+Calculation_Assumptions!$B$5)^(B190-Calculation_Assumptions!$B$2)</f>
        <v>0.83748425668365445</v>
      </c>
      <c r="W190" s="23">
        <f t="shared" si="34"/>
        <v>2278363.6400094694</v>
      </c>
      <c r="X190" s="23">
        <f t="shared" si="35"/>
        <v>3297114.1706016045</v>
      </c>
      <c r="Y190" s="23">
        <f t="shared" si="36"/>
        <v>1018750.5305921349</v>
      </c>
      <c r="Z190" s="17">
        <f>IFERROR(INDEX(Cost_Components!$T$2:$T$29,MATCH(E190,Cost_Components!$A$2:$A$29,0)),"")</f>
        <v>0.8</v>
      </c>
      <c r="AA190" s="26">
        <f>IFERROR(INDEX(Cost_Components!$U$2:$U$29,MATCH(E190,Cost_Components!$A$2:$A$29,0)),"")</f>
        <v>2025</v>
      </c>
      <c r="AB190" s="26">
        <f>IFERROR(INDEX(Cost_Components!$V$2:$V$29,MATCH(E190,Cost_Components!$A$2:$A$29,0)),"")</f>
        <v>2050</v>
      </c>
      <c r="AC190" s="26">
        <f>IFERROR(INDEX(Cost_Components!$M$2:$M$29,MATCH(E190,Cost_Components!$A$2:$A$29,0)),"")</f>
        <v>0</v>
      </c>
      <c r="AD190" s="26">
        <f>IFERROR(INDEX(Cost_Components!$N$2:$N$29,MATCH(E190,Cost_Components!$A$2:$A$29,0)),"")</f>
        <v>95</v>
      </c>
      <c r="AE190" s="16" t="str">
        <f>IFERROR(INDEX(Cost_Components!$O$2:$O$29,MATCH(E190,Cost_Components!$A$2:$A$29,0)),"")</f>
        <v>Both</v>
      </c>
      <c r="AF190" s="11">
        <v>77394.806860894794</v>
      </c>
      <c r="AG190" s="11">
        <v>76240.522317662995</v>
      </c>
      <c r="AH190" s="23">
        <f t="shared" si="37"/>
        <v>1</v>
      </c>
      <c r="AI190" s="10">
        <v>300119636.92551899</v>
      </c>
      <c r="AJ190" s="29">
        <f t="shared" si="38"/>
        <v>9.0646695582822668E-3</v>
      </c>
      <c r="AK190" s="29">
        <f t="shared" si="39"/>
        <v>1.3117857890459149E-2</v>
      </c>
      <c r="AL190" s="29">
        <f t="shared" si="40"/>
        <v>4.0531883321768825E-3</v>
      </c>
      <c r="AM190" s="29">
        <f t="shared" si="41"/>
        <v>3.3944814175720177E-3</v>
      </c>
    </row>
    <row r="191" spans="1:39">
      <c r="A191" t="s">
        <v>242</v>
      </c>
      <c r="B191" s="20">
        <v>2032</v>
      </c>
      <c r="C191" t="s">
        <v>242</v>
      </c>
      <c r="D191" t="s">
        <v>232</v>
      </c>
      <c r="E191" s="22" t="s">
        <v>320</v>
      </c>
      <c r="F191" s="22" t="s">
        <v>321</v>
      </c>
      <c r="G191" s="22" t="s">
        <v>243</v>
      </c>
      <c r="H191" s="22" t="s">
        <v>237</v>
      </c>
      <c r="I191" s="22" t="s">
        <v>309</v>
      </c>
      <c r="J191" s="17">
        <f>IFERROR(INDEX(Cost_Components!$K$2:$K$29,MATCH(E191,Cost_Components!$A$2:$A$29,0)),"")</f>
        <v>1</v>
      </c>
      <c r="K191" s="17">
        <f t="shared" si="28"/>
        <v>0.46076923076923082</v>
      </c>
      <c r="L191" s="17">
        <f>IFERROR(INDEX(Cost_Components!$S$2:$S$29,MATCH(E191,Cost_Components!$A$2:$A$29,0)),"")</f>
        <v>0.31</v>
      </c>
      <c r="M191" s="28">
        <f>IFERROR(INDEX(Cost_Components!$L$2:$L$29,MATCH(E191,Cost_Components!$A$2:$A$29,0)),"")</f>
        <v>1</v>
      </c>
      <c r="N191" s="29">
        <f>IFERROR(INDEX(Cost_Components!$P$2:$P$29,MATCH(E191,Cost_Components!$A$2:$A$29,0)),"")</f>
        <v>115.1062307</v>
      </c>
      <c r="O191" s="23">
        <f t="shared" si="29"/>
        <v>78478.387535975402</v>
      </c>
      <c r="P191" s="23">
        <f t="shared" si="30"/>
        <v>77042.179160751897</v>
      </c>
      <c r="Q191" s="23">
        <f t="shared" si="31"/>
        <v>2749090.8029135545</v>
      </c>
      <c r="R191" s="23">
        <f t="shared" si="32"/>
        <v>4162290.3669440877</v>
      </c>
      <c r="S191" s="23">
        <f t="shared" si="33"/>
        <v>1413199.5640305332</v>
      </c>
      <c r="T191" s="16">
        <f>IFERROR(INDEX(Cost_Components!$R$2:$R$29,MATCH(E191,Cost_Components!$A$2:$A$29,0)),"")</f>
        <v>1</v>
      </c>
      <c r="U191" s="26">
        <f>IFERROR(INDEX(Cost_Components!$Q$2:$Q$29,MATCH(E191,Cost_Components!$A$2:$A$29,0)),"")</f>
        <v>2023</v>
      </c>
      <c r="V191" s="30">
        <f>1/(1+Calculation_Assumptions!$B$5)^(B191-Calculation_Assumptions!$B$2)</f>
        <v>0.81309151134335378</v>
      </c>
      <c r="W191" s="23">
        <f t="shared" si="34"/>
        <v>2235262.3957610959</v>
      </c>
      <c r="X191" s="23">
        <f t="shared" si="35"/>
        <v>3384322.965108451</v>
      </c>
      <c r="Y191" s="23">
        <f t="shared" si="36"/>
        <v>1149060.5693473548</v>
      </c>
      <c r="Z191" s="17">
        <f>IFERROR(INDEX(Cost_Components!$T$2:$T$29,MATCH(E191,Cost_Components!$A$2:$A$29,0)),"")</f>
        <v>0.8</v>
      </c>
      <c r="AA191" s="26">
        <f>IFERROR(INDEX(Cost_Components!$U$2:$U$29,MATCH(E191,Cost_Components!$A$2:$A$29,0)),"")</f>
        <v>2025</v>
      </c>
      <c r="AB191" s="26">
        <f>IFERROR(INDEX(Cost_Components!$V$2:$V$29,MATCH(E191,Cost_Components!$A$2:$A$29,0)),"")</f>
        <v>2050</v>
      </c>
      <c r="AC191" s="26">
        <f>IFERROR(INDEX(Cost_Components!$M$2:$M$29,MATCH(E191,Cost_Components!$A$2:$A$29,0)),"")</f>
        <v>0</v>
      </c>
      <c r="AD191" s="26">
        <f>IFERROR(INDEX(Cost_Components!$N$2:$N$29,MATCH(E191,Cost_Components!$A$2:$A$29,0)),"")</f>
        <v>95</v>
      </c>
      <c r="AE191" s="16" t="str">
        <f>IFERROR(INDEX(Cost_Components!$O$2:$O$29,MATCH(E191,Cost_Components!$A$2:$A$29,0)),"")</f>
        <v>Both</v>
      </c>
      <c r="AF191" s="11">
        <v>78478.387535975402</v>
      </c>
      <c r="AG191" s="11">
        <v>77042.179160751897</v>
      </c>
      <c r="AH191" s="23">
        <f t="shared" si="37"/>
        <v>1</v>
      </c>
      <c r="AI191" s="10">
        <v>301904628.08354098</v>
      </c>
      <c r="AJ191" s="29">
        <f t="shared" si="38"/>
        <v>9.1058253076956638E-3</v>
      </c>
      <c r="AK191" s="29">
        <f t="shared" si="39"/>
        <v>1.3786772310732272E-2</v>
      </c>
      <c r="AL191" s="29">
        <f t="shared" si="40"/>
        <v>4.6809470030366087E-3</v>
      </c>
      <c r="AM191" s="29">
        <f t="shared" si="41"/>
        <v>3.8060382732171788E-3</v>
      </c>
    </row>
    <row r="192" spans="1:39">
      <c r="A192" t="s">
        <v>242</v>
      </c>
      <c r="B192" s="20">
        <v>2033</v>
      </c>
      <c r="C192" t="s">
        <v>242</v>
      </c>
      <c r="D192" t="s">
        <v>232</v>
      </c>
      <c r="E192" s="22" t="s">
        <v>320</v>
      </c>
      <c r="F192" s="22" t="s">
        <v>321</v>
      </c>
      <c r="G192" s="22" t="s">
        <v>243</v>
      </c>
      <c r="H192" s="22" t="s">
        <v>237</v>
      </c>
      <c r="I192" s="22" t="s">
        <v>309</v>
      </c>
      <c r="J192" s="17">
        <f>IFERROR(INDEX(Cost_Components!$K$2:$K$29,MATCH(E192,Cost_Components!$A$2:$A$29,0)),"")</f>
        <v>1</v>
      </c>
      <c r="K192" s="17">
        <f t="shared" si="28"/>
        <v>0.47961538461538467</v>
      </c>
      <c r="L192" s="17">
        <f>IFERROR(INDEX(Cost_Components!$S$2:$S$29,MATCH(E192,Cost_Components!$A$2:$A$29,0)),"")</f>
        <v>0.31</v>
      </c>
      <c r="M192" s="28">
        <f>IFERROR(INDEX(Cost_Components!$L$2:$L$29,MATCH(E192,Cost_Components!$A$2:$A$29,0)),"")</f>
        <v>1</v>
      </c>
      <c r="N192" s="29">
        <f>IFERROR(INDEX(Cost_Components!$P$2:$P$29,MATCH(E192,Cost_Components!$A$2:$A$29,0)),"")</f>
        <v>115.1062307</v>
      </c>
      <c r="O192" s="23">
        <f t="shared" si="29"/>
        <v>79747.161263359303</v>
      </c>
      <c r="P192" s="23">
        <f t="shared" si="30"/>
        <v>78006.790806776597</v>
      </c>
      <c r="Q192" s="23">
        <f t="shared" si="31"/>
        <v>2783510.9742191546</v>
      </c>
      <c r="R192" s="23">
        <f t="shared" si="32"/>
        <v>4402579.1315910667</v>
      </c>
      <c r="S192" s="23">
        <f t="shared" si="33"/>
        <v>1619068.1573719122</v>
      </c>
      <c r="T192" s="16">
        <f>IFERROR(INDEX(Cost_Components!$R$2:$R$29,MATCH(E192,Cost_Components!$A$2:$A$29,0)),"")</f>
        <v>1</v>
      </c>
      <c r="U192" s="26">
        <f>IFERROR(INDEX(Cost_Components!$Q$2:$Q$29,MATCH(E192,Cost_Components!$A$2:$A$29,0)),"")</f>
        <v>2023</v>
      </c>
      <c r="V192" s="30">
        <f>1/(1+Calculation_Assumptions!$B$5)^(B192-Calculation_Assumptions!$B$2)</f>
        <v>0.78940923431393573</v>
      </c>
      <c r="W192" s="23">
        <f t="shared" si="34"/>
        <v>2197329.2668627803</v>
      </c>
      <c r="X192" s="23">
        <f t="shared" si="35"/>
        <v>3475436.6212758161</v>
      </c>
      <c r="Y192" s="23">
        <f t="shared" si="36"/>
        <v>1278107.354413036</v>
      </c>
      <c r="Z192" s="17">
        <f>IFERROR(INDEX(Cost_Components!$T$2:$T$29,MATCH(E192,Cost_Components!$A$2:$A$29,0)),"")</f>
        <v>0.8</v>
      </c>
      <c r="AA192" s="26">
        <f>IFERROR(INDEX(Cost_Components!$U$2:$U$29,MATCH(E192,Cost_Components!$A$2:$A$29,0)),"")</f>
        <v>2025</v>
      </c>
      <c r="AB192" s="26">
        <f>IFERROR(INDEX(Cost_Components!$V$2:$V$29,MATCH(E192,Cost_Components!$A$2:$A$29,0)),"")</f>
        <v>2050</v>
      </c>
      <c r="AC192" s="26">
        <f>IFERROR(INDEX(Cost_Components!$M$2:$M$29,MATCH(E192,Cost_Components!$A$2:$A$29,0)),"")</f>
        <v>0</v>
      </c>
      <c r="AD192" s="26">
        <f>IFERROR(INDEX(Cost_Components!$N$2:$N$29,MATCH(E192,Cost_Components!$A$2:$A$29,0)),"")</f>
        <v>95</v>
      </c>
      <c r="AE192" s="16" t="str">
        <f>IFERROR(INDEX(Cost_Components!$O$2:$O$29,MATCH(E192,Cost_Components!$A$2:$A$29,0)),"")</f>
        <v>Both</v>
      </c>
      <c r="AF192" s="11">
        <v>79747.161263359303</v>
      </c>
      <c r="AG192" s="11">
        <v>78006.790806776597</v>
      </c>
      <c r="AH192" s="23">
        <f t="shared" si="37"/>
        <v>1</v>
      </c>
      <c r="AI192" s="10">
        <v>303644277.16916001</v>
      </c>
      <c r="AJ192" s="29">
        <f t="shared" si="38"/>
        <v>9.167012795925222E-3</v>
      </c>
      <c r="AK192" s="29">
        <f t="shared" si="39"/>
        <v>1.4499134225863882E-2</v>
      </c>
      <c r="AL192" s="29">
        <f t="shared" si="40"/>
        <v>5.3321214299386598E-3</v>
      </c>
      <c r="AM192" s="29">
        <f t="shared" si="41"/>
        <v>4.2092258952768054E-3</v>
      </c>
    </row>
    <row r="193" spans="1:39">
      <c r="A193" t="s">
        <v>242</v>
      </c>
      <c r="B193" s="20">
        <v>2034</v>
      </c>
      <c r="C193" t="s">
        <v>242</v>
      </c>
      <c r="D193" t="s">
        <v>232</v>
      </c>
      <c r="E193" s="22" t="s">
        <v>320</v>
      </c>
      <c r="F193" s="22" t="s">
        <v>321</v>
      </c>
      <c r="G193" s="22" t="s">
        <v>243</v>
      </c>
      <c r="H193" s="22" t="s">
        <v>237</v>
      </c>
      <c r="I193" s="22" t="s">
        <v>309</v>
      </c>
      <c r="J193" s="17">
        <f>IFERROR(INDEX(Cost_Components!$K$2:$K$29,MATCH(E193,Cost_Components!$A$2:$A$29,0)),"")</f>
        <v>1</v>
      </c>
      <c r="K193" s="17">
        <f t="shared" si="28"/>
        <v>0.49846153846153851</v>
      </c>
      <c r="L193" s="17">
        <f>IFERROR(INDEX(Cost_Components!$S$2:$S$29,MATCH(E193,Cost_Components!$A$2:$A$29,0)),"")</f>
        <v>0.31</v>
      </c>
      <c r="M193" s="28">
        <f>IFERROR(INDEX(Cost_Components!$L$2:$L$29,MATCH(E193,Cost_Components!$A$2:$A$29,0)),"")</f>
        <v>1</v>
      </c>
      <c r="N193" s="29">
        <f>IFERROR(INDEX(Cost_Components!$P$2:$P$29,MATCH(E193,Cost_Components!$A$2:$A$29,0)),"")</f>
        <v>115.1062307</v>
      </c>
      <c r="O193" s="23">
        <f t="shared" si="29"/>
        <v>81019.185533984506</v>
      </c>
      <c r="P193" s="23">
        <f t="shared" si="30"/>
        <v>78954.072396123796</v>
      </c>
      <c r="Q193" s="23">
        <f t="shared" si="31"/>
        <v>2817312.7582991454</v>
      </c>
      <c r="R193" s="23">
        <f t="shared" si="32"/>
        <v>4648559.1258909218</v>
      </c>
      <c r="S193" s="23">
        <f t="shared" si="33"/>
        <v>1831246.3675917764</v>
      </c>
      <c r="T193" s="16">
        <f>IFERROR(INDEX(Cost_Components!$R$2:$R$29,MATCH(E193,Cost_Components!$A$2:$A$29,0)),"")</f>
        <v>1</v>
      </c>
      <c r="U193" s="26">
        <f>IFERROR(INDEX(Cost_Components!$Q$2:$Q$29,MATCH(E193,Cost_Components!$A$2:$A$29,0)),"")</f>
        <v>2023</v>
      </c>
      <c r="V193" s="30">
        <f>1/(1+Calculation_Assumptions!$B$5)^(B193-Calculation_Assumptions!$B$2)</f>
        <v>0.76641673234362695</v>
      </c>
      <c r="W193" s="23">
        <f t="shared" si="34"/>
        <v>2159235.6382056414</v>
      </c>
      <c r="X193" s="23">
        <f t="shared" si="35"/>
        <v>3562733.495371467</v>
      </c>
      <c r="Y193" s="23">
        <f t="shared" si="36"/>
        <v>1403497.8571658256</v>
      </c>
      <c r="Z193" s="17">
        <f>IFERROR(INDEX(Cost_Components!$T$2:$T$29,MATCH(E193,Cost_Components!$A$2:$A$29,0)),"")</f>
        <v>0.8</v>
      </c>
      <c r="AA193" s="26">
        <f>IFERROR(INDEX(Cost_Components!$U$2:$U$29,MATCH(E193,Cost_Components!$A$2:$A$29,0)),"")</f>
        <v>2025</v>
      </c>
      <c r="AB193" s="26">
        <f>IFERROR(INDEX(Cost_Components!$V$2:$V$29,MATCH(E193,Cost_Components!$A$2:$A$29,0)),"")</f>
        <v>2050</v>
      </c>
      <c r="AC193" s="26">
        <f>IFERROR(INDEX(Cost_Components!$M$2:$M$29,MATCH(E193,Cost_Components!$A$2:$A$29,0)),"")</f>
        <v>0</v>
      </c>
      <c r="AD193" s="26">
        <f>IFERROR(INDEX(Cost_Components!$N$2:$N$29,MATCH(E193,Cost_Components!$A$2:$A$29,0)),"")</f>
        <v>95</v>
      </c>
      <c r="AE193" s="16" t="str">
        <f>IFERROR(INDEX(Cost_Components!$O$2:$O$29,MATCH(E193,Cost_Components!$A$2:$A$29,0)),"")</f>
        <v>Both</v>
      </c>
      <c r="AF193" s="11">
        <v>81019.185533984506</v>
      </c>
      <c r="AG193" s="11">
        <v>78954.072396123796</v>
      </c>
      <c r="AH193" s="23">
        <f t="shared" si="37"/>
        <v>1</v>
      </c>
      <c r="AI193" s="10">
        <v>305332541.18498403</v>
      </c>
      <c r="AJ193" s="29">
        <f t="shared" si="38"/>
        <v>9.2270307886780142E-3</v>
      </c>
      <c r="AK193" s="29">
        <f t="shared" si="39"/>
        <v>1.5224578120137604E-2</v>
      </c>
      <c r="AL193" s="29">
        <f t="shared" si="40"/>
        <v>5.9975473314595905E-3</v>
      </c>
      <c r="AM193" s="29">
        <f t="shared" si="41"/>
        <v>4.5966206278534984E-3</v>
      </c>
    </row>
    <row r="194" spans="1:39">
      <c r="A194" t="s">
        <v>242</v>
      </c>
      <c r="B194" s="20">
        <v>2035</v>
      </c>
      <c r="C194" t="s">
        <v>242</v>
      </c>
      <c r="D194" t="s">
        <v>232</v>
      </c>
      <c r="E194" s="22" t="s">
        <v>320</v>
      </c>
      <c r="F194" s="22" t="s">
        <v>321</v>
      </c>
      <c r="G194" s="22" t="s">
        <v>243</v>
      </c>
      <c r="H194" s="22" t="s">
        <v>237</v>
      </c>
      <c r="I194" s="22" t="s">
        <v>309</v>
      </c>
      <c r="J194" s="17">
        <f>IFERROR(INDEX(Cost_Components!$K$2:$K$29,MATCH(E194,Cost_Components!$A$2:$A$29,0)),"")</f>
        <v>1</v>
      </c>
      <c r="K194" s="17">
        <f t="shared" ref="K194:K257" si="42">IF(OR(L194="",Z194="",AA194="",AB194=""),"",IF(B194&lt;AA194,L194,IF(B194&gt;AB194,Z194,L194+(Z194-L194)*MIN(MAX((B194-AA194+1)/MAX(AB194-AA194+1,1),0),1))))</f>
        <v>0.51730769230769236</v>
      </c>
      <c r="L194" s="17">
        <f>IFERROR(INDEX(Cost_Components!$S$2:$S$29,MATCH(E194,Cost_Components!$A$2:$A$29,0)),"")</f>
        <v>0.31</v>
      </c>
      <c r="M194" s="28">
        <f>IFERROR(INDEX(Cost_Components!$L$2:$L$29,MATCH(E194,Cost_Components!$A$2:$A$29,0)),"")</f>
        <v>1</v>
      </c>
      <c r="N194" s="29">
        <f>IFERROR(INDEX(Cost_Components!$P$2:$P$29,MATCH(E194,Cost_Components!$A$2:$A$29,0)),"")</f>
        <v>115.1062307</v>
      </c>
      <c r="O194" s="23">
        <f t="shared" ref="O194:O257" si="43">AF194*J194</f>
        <v>82372.947547832606</v>
      </c>
      <c r="P194" s="23">
        <f t="shared" ref="P194:P257" si="44">AG194*J194</f>
        <v>79962.913962192993</v>
      </c>
      <c r="Q194" s="23">
        <f t="shared" ref="Q194:Q257" si="45">P194*L194*M194*N194</f>
        <v>2853311.1828126959</v>
      </c>
      <c r="R194" s="23">
        <f t="shared" ref="R194:R257" si="46">O194*K194*M194*N194</f>
        <v>4904925.0510455221</v>
      </c>
      <c r="S194" s="23">
        <f t="shared" ref="S194:S257" si="47">R194-Q194</f>
        <v>2051613.8682328262</v>
      </c>
      <c r="T194" s="16">
        <f>IFERROR(INDEX(Cost_Components!$R$2:$R$29,MATCH(E194,Cost_Components!$A$2:$A$29,0)),"")</f>
        <v>1</v>
      </c>
      <c r="U194" s="26">
        <f>IFERROR(INDEX(Cost_Components!$Q$2:$Q$29,MATCH(E194,Cost_Components!$A$2:$A$29,0)),"")</f>
        <v>2023</v>
      </c>
      <c r="V194" s="30">
        <f>1/(1+Calculation_Assumptions!$B$5)^(B194-Calculation_Assumptions!$B$2)</f>
        <v>0.74409391489672516</v>
      </c>
      <c r="W194" s="23">
        <f t="shared" ref="W194:W257" si="48">Q194*V194</f>
        <v>2123131.4884377043</v>
      </c>
      <c r="X194" s="23">
        <f t="shared" ref="X194:X257" si="49">R194*V194</f>
        <v>3649724.8835074822</v>
      </c>
      <c r="Y194" s="23">
        <f t="shared" ref="Y194:Y257" si="50">S194*V194</f>
        <v>1526593.3950697777</v>
      </c>
      <c r="Z194" s="17">
        <f>IFERROR(INDEX(Cost_Components!$T$2:$T$29,MATCH(E194,Cost_Components!$A$2:$A$29,0)),"")</f>
        <v>0.8</v>
      </c>
      <c r="AA194" s="26">
        <f>IFERROR(INDEX(Cost_Components!$U$2:$U$29,MATCH(E194,Cost_Components!$A$2:$A$29,0)),"")</f>
        <v>2025</v>
      </c>
      <c r="AB194" s="26">
        <f>IFERROR(INDEX(Cost_Components!$V$2:$V$29,MATCH(E194,Cost_Components!$A$2:$A$29,0)),"")</f>
        <v>2050</v>
      </c>
      <c r="AC194" s="26">
        <f>IFERROR(INDEX(Cost_Components!$M$2:$M$29,MATCH(E194,Cost_Components!$A$2:$A$29,0)),"")</f>
        <v>0</v>
      </c>
      <c r="AD194" s="26">
        <f>IFERROR(INDEX(Cost_Components!$N$2:$N$29,MATCH(E194,Cost_Components!$A$2:$A$29,0)),"")</f>
        <v>95</v>
      </c>
      <c r="AE194" s="16" t="str">
        <f>IFERROR(INDEX(Cost_Components!$O$2:$O$29,MATCH(E194,Cost_Components!$A$2:$A$29,0)),"")</f>
        <v>Both</v>
      </c>
      <c r="AF194" s="11">
        <v>82372.947547832606</v>
      </c>
      <c r="AG194" s="11">
        <v>79962.913962192993</v>
      </c>
      <c r="AH194" s="23">
        <f t="shared" ref="AH194:AH257" si="51">IF(H194="shared-count-once",COUNTIFS($A$2:$A$1457,A194,$B$2:$B$1457,B194,$E$2:$E$1457,E194),1)</f>
        <v>1</v>
      </c>
      <c r="AI194" s="10">
        <v>306964650.16711998</v>
      </c>
      <c r="AJ194" s="29">
        <f t="shared" ref="AJ194:AJ257" si="52">IF(AI194=0,"",Q194/AI194)</f>
        <v>9.2952435443601558E-3</v>
      </c>
      <c r="AK194" s="29">
        <f t="shared" ref="AK194:AK257" si="53">IF(AI194=0,"",R194/AI194)</f>
        <v>1.5978794458499198E-2</v>
      </c>
      <c r="AL194" s="29">
        <f t="shared" ref="AL194:AL257" si="54">IF(AI194=0,"",S194/AI194)</f>
        <v>6.683550914139043E-3</v>
      </c>
      <c r="AM194" s="29">
        <f t="shared" ref="AM194:AM257" si="55">IF(AI194=0,"",Y194/AI194)</f>
        <v>4.9731895651133071E-3</v>
      </c>
    </row>
    <row r="195" spans="1:39">
      <c r="A195" t="s">
        <v>242</v>
      </c>
      <c r="B195" s="20">
        <v>2036</v>
      </c>
      <c r="C195" t="s">
        <v>242</v>
      </c>
      <c r="D195" t="s">
        <v>232</v>
      </c>
      <c r="E195" s="22" t="s">
        <v>320</v>
      </c>
      <c r="F195" s="22" t="s">
        <v>321</v>
      </c>
      <c r="G195" s="22" t="s">
        <v>243</v>
      </c>
      <c r="H195" s="22" t="s">
        <v>237</v>
      </c>
      <c r="I195" s="22" t="s">
        <v>309</v>
      </c>
      <c r="J195" s="17">
        <f>IFERROR(INDEX(Cost_Components!$K$2:$K$29,MATCH(E195,Cost_Components!$A$2:$A$29,0)),"")</f>
        <v>1</v>
      </c>
      <c r="K195" s="17">
        <f t="shared" si="42"/>
        <v>0.5361538461538462</v>
      </c>
      <c r="L195" s="17">
        <f>IFERROR(INDEX(Cost_Components!$S$2:$S$29,MATCH(E195,Cost_Components!$A$2:$A$29,0)),"")</f>
        <v>0.31</v>
      </c>
      <c r="M195" s="28">
        <f>IFERROR(INDEX(Cost_Components!$L$2:$L$29,MATCH(E195,Cost_Components!$A$2:$A$29,0)),"")</f>
        <v>1</v>
      </c>
      <c r="N195" s="29">
        <f>IFERROR(INDEX(Cost_Components!$P$2:$P$29,MATCH(E195,Cost_Components!$A$2:$A$29,0)),"")</f>
        <v>115.1062307</v>
      </c>
      <c r="O195" s="23">
        <f t="shared" si="43"/>
        <v>83790.573654324602</v>
      </c>
      <c r="P195" s="23">
        <f t="shared" si="44"/>
        <v>81016.277531952801</v>
      </c>
      <c r="Q195" s="23">
        <f t="shared" si="45"/>
        <v>2890898.2829349376</v>
      </c>
      <c r="R195" s="23">
        <f t="shared" si="46"/>
        <v>5171105.7844410781</v>
      </c>
      <c r="S195" s="23">
        <f t="shared" si="47"/>
        <v>2280207.5015061405</v>
      </c>
      <c r="T195" s="16">
        <f>IFERROR(INDEX(Cost_Components!$R$2:$R$29,MATCH(E195,Cost_Components!$A$2:$A$29,0)),"")</f>
        <v>1</v>
      </c>
      <c r="U195" s="26">
        <f>IFERROR(INDEX(Cost_Components!$Q$2:$Q$29,MATCH(E195,Cost_Components!$A$2:$A$29,0)),"")</f>
        <v>2023</v>
      </c>
      <c r="V195" s="30">
        <f>1/(1+Calculation_Assumptions!$B$5)^(B195-Calculation_Assumptions!$B$2)</f>
        <v>0.72242127659876232</v>
      </c>
      <c r="W195" s="23">
        <f t="shared" si="48"/>
        <v>2088446.4280750277</v>
      </c>
      <c r="X195" s="23">
        <f t="shared" si="49"/>
        <v>3735716.8422231679</v>
      </c>
      <c r="Y195" s="23">
        <f t="shared" si="50"/>
        <v>1647270.4141481402</v>
      </c>
      <c r="Z195" s="17">
        <f>IFERROR(INDEX(Cost_Components!$T$2:$T$29,MATCH(E195,Cost_Components!$A$2:$A$29,0)),"")</f>
        <v>0.8</v>
      </c>
      <c r="AA195" s="26">
        <f>IFERROR(INDEX(Cost_Components!$U$2:$U$29,MATCH(E195,Cost_Components!$A$2:$A$29,0)),"")</f>
        <v>2025</v>
      </c>
      <c r="AB195" s="26">
        <f>IFERROR(INDEX(Cost_Components!$V$2:$V$29,MATCH(E195,Cost_Components!$A$2:$A$29,0)),"")</f>
        <v>2050</v>
      </c>
      <c r="AC195" s="26">
        <f>IFERROR(INDEX(Cost_Components!$M$2:$M$29,MATCH(E195,Cost_Components!$A$2:$A$29,0)),"")</f>
        <v>0</v>
      </c>
      <c r="AD195" s="26">
        <f>IFERROR(INDEX(Cost_Components!$N$2:$N$29,MATCH(E195,Cost_Components!$A$2:$A$29,0)),"")</f>
        <v>95</v>
      </c>
      <c r="AE195" s="16" t="str">
        <f>IFERROR(INDEX(Cost_Components!$O$2:$O$29,MATCH(E195,Cost_Components!$A$2:$A$29,0)),"")</f>
        <v>Both</v>
      </c>
      <c r="AF195" s="11">
        <v>83790.573654324602</v>
      </c>
      <c r="AG195" s="11">
        <v>81016.277531952801</v>
      </c>
      <c r="AH195" s="23">
        <f t="shared" si="51"/>
        <v>1</v>
      </c>
      <c r="AI195" s="10">
        <v>308542769.75662202</v>
      </c>
      <c r="AJ195" s="29">
        <f t="shared" si="52"/>
        <v>9.3695220445945727E-3</v>
      </c>
      <c r="AK195" s="29">
        <f t="shared" si="53"/>
        <v>1.6759769767154282E-2</v>
      </c>
      <c r="AL195" s="29">
        <f t="shared" si="54"/>
        <v>7.3902477225597091E-3</v>
      </c>
      <c r="AM195" s="29">
        <f t="shared" si="55"/>
        <v>5.3388721941126805E-3</v>
      </c>
    </row>
    <row r="196" spans="1:39">
      <c r="A196" t="s">
        <v>242</v>
      </c>
      <c r="B196" s="20">
        <v>2037</v>
      </c>
      <c r="C196" t="s">
        <v>242</v>
      </c>
      <c r="D196" t="s">
        <v>232</v>
      </c>
      <c r="E196" s="22" t="s">
        <v>320</v>
      </c>
      <c r="F196" s="22" t="s">
        <v>321</v>
      </c>
      <c r="G196" s="22" t="s">
        <v>243</v>
      </c>
      <c r="H196" s="22" t="s">
        <v>237</v>
      </c>
      <c r="I196" s="22" t="s">
        <v>309</v>
      </c>
      <c r="J196" s="17">
        <f>IFERROR(INDEX(Cost_Components!$K$2:$K$29,MATCH(E196,Cost_Components!$A$2:$A$29,0)),"")</f>
        <v>1</v>
      </c>
      <c r="K196" s="17">
        <f t="shared" si="42"/>
        <v>0.55500000000000005</v>
      </c>
      <c r="L196" s="17">
        <f>IFERROR(INDEX(Cost_Components!$S$2:$S$29,MATCH(E196,Cost_Components!$A$2:$A$29,0)),"")</f>
        <v>0.31</v>
      </c>
      <c r="M196" s="28">
        <f>IFERROR(INDEX(Cost_Components!$L$2:$L$29,MATCH(E196,Cost_Components!$A$2:$A$29,0)),"")</f>
        <v>1</v>
      </c>
      <c r="N196" s="29">
        <f>IFERROR(INDEX(Cost_Components!$P$2:$P$29,MATCH(E196,Cost_Components!$A$2:$A$29,0)),"")</f>
        <v>115.1062307</v>
      </c>
      <c r="O196" s="23">
        <f t="shared" si="43"/>
        <v>85256.256029420096</v>
      </c>
      <c r="P196" s="23">
        <f t="shared" si="44"/>
        <v>82099.352122769196</v>
      </c>
      <c r="Q196" s="23">
        <f t="shared" si="45"/>
        <v>2929545.5593868415</v>
      </c>
      <c r="R196" s="23">
        <f t="shared" si="46"/>
        <v>5446507.0827030865</v>
      </c>
      <c r="S196" s="23">
        <f t="shared" si="47"/>
        <v>2516961.5233162451</v>
      </c>
      <c r="T196" s="16">
        <f>IFERROR(INDEX(Cost_Components!$R$2:$R$29,MATCH(E196,Cost_Components!$A$2:$A$29,0)),"")</f>
        <v>1</v>
      </c>
      <c r="U196" s="26">
        <f>IFERROR(INDEX(Cost_Components!$Q$2:$Q$29,MATCH(E196,Cost_Components!$A$2:$A$29,0)),"")</f>
        <v>2023</v>
      </c>
      <c r="V196" s="30">
        <f>1/(1+Calculation_Assumptions!$B$5)^(B196-Calculation_Assumptions!$B$2)</f>
        <v>0.70137988019297326</v>
      </c>
      <c r="W196" s="23">
        <f t="shared" si="48"/>
        <v>2054724.3134625996</v>
      </c>
      <c r="X196" s="23">
        <f t="shared" si="49"/>
        <v>3820070.4851364712</v>
      </c>
      <c r="Y196" s="23">
        <f t="shared" si="50"/>
        <v>1765346.1716738713</v>
      </c>
      <c r="Z196" s="17">
        <f>IFERROR(INDEX(Cost_Components!$T$2:$T$29,MATCH(E196,Cost_Components!$A$2:$A$29,0)),"")</f>
        <v>0.8</v>
      </c>
      <c r="AA196" s="26">
        <f>IFERROR(INDEX(Cost_Components!$U$2:$U$29,MATCH(E196,Cost_Components!$A$2:$A$29,0)),"")</f>
        <v>2025</v>
      </c>
      <c r="AB196" s="26">
        <f>IFERROR(INDEX(Cost_Components!$V$2:$V$29,MATCH(E196,Cost_Components!$A$2:$A$29,0)),"")</f>
        <v>2050</v>
      </c>
      <c r="AC196" s="26">
        <f>IFERROR(INDEX(Cost_Components!$M$2:$M$29,MATCH(E196,Cost_Components!$A$2:$A$29,0)),"")</f>
        <v>0</v>
      </c>
      <c r="AD196" s="26">
        <f>IFERROR(INDEX(Cost_Components!$N$2:$N$29,MATCH(E196,Cost_Components!$A$2:$A$29,0)),"")</f>
        <v>95</v>
      </c>
      <c r="AE196" s="16" t="str">
        <f>IFERROR(INDEX(Cost_Components!$O$2:$O$29,MATCH(E196,Cost_Components!$A$2:$A$29,0)),"")</f>
        <v>Both</v>
      </c>
      <c r="AF196" s="11">
        <v>85256.256029420096</v>
      </c>
      <c r="AG196" s="11">
        <v>82099.352122769196</v>
      </c>
      <c r="AH196" s="23">
        <f t="shared" si="51"/>
        <v>1</v>
      </c>
      <c r="AI196" s="10">
        <v>310068287.63643003</v>
      </c>
      <c r="AJ196" s="29">
        <f t="shared" si="52"/>
        <v>9.4480657203547189E-3</v>
      </c>
      <c r="AK196" s="29">
        <f t="shared" si="53"/>
        <v>1.7565508308574201E-2</v>
      </c>
      <c r="AL196" s="29">
        <f t="shared" si="54"/>
        <v>8.1174425882194808E-3</v>
      </c>
      <c r="AM196" s="29">
        <f t="shared" si="55"/>
        <v>5.6934109099987182E-3</v>
      </c>
    </row>
    <row r="197" spans="1:39">
      <c r="A197" t="s">
        <v>242</v>
      </c>
      <c r="B197" s="20">
        <v>2038</v>
      </c>
      <c r="C197" t="s">
        <v>242</v>
      </c>
      <c r="D197" t="s">
        <v>232</v>
      </c>
      <c r="E197" s="22" t="s">
        <v>320</v>
      </c>
      <c r="F197" s="22" t="s">
        <v>321</v>
      </c>
      <c r="G197" s="22" t="s">
        <v>243</v>
      </c>
      <c r="H197" s="22" t="s">
        <v>237</v>
      </c>
      <c r="I197" s="22" t="s">
        <v>309</v>
      </c>
      <c r="J197" s="17">
        <f>IFERROR(INDEX(Cost_Components!$K$2:$K$29,MATCH(E197,Cost_Components!$A$2:$A$29,0)),"")</f>
        <v>1</v>
      </c>
      <c r="K197" s="17">
        <f t="shared" si="42"/>
        <v>0.57384615384615389</v>
      </c>
      <c r="L197" s="17">
        <f>IFERROR(INDEX(Cost_Components!$S$2:$S$29,MATCH(E197,Cost_Components!$A$2:$A$29,0)),"")</f>
        <v>0.31</v>
      </c>
      <c r="M197" s="28">
        <f>IFERROR(INDEX(Cost_Components!$L$2:$L$29,MATCH(E197,Cost_Components!$A$2:$A$29,0)),"")</f>
        <v>1</v>
      </c>
      <c r="N197" s="29">
        <f>IFERROR(INDEX(Cost_Components!$P$2:$P$29,MATCH(E197,Cost_Components!$A$2:$A$29,0)),"")</f>
        <v>115.1062307</v>
      </c>
      <c r="O197" s="23">
        <f t="shared" si="43"/>
        <v>86834.289844315703</v>
      </c>
      <c r="P197" s="23">
        <f t="shared" si="44"/>
        <v>83277.300726588597</v>
      </c>
      <c r="Q197" s="23">
        <f t="shared" si="45"/>
        <v>2971578.2187474752</v>
      </c>
      <c r="R197" s="23">
        <f t="shared" si="46"/>
        <v>5735688.5987845315</v>
      </c>
      <c r="S197" s="23">
        <f t="shared" si="47"/>
        <v>2764110.3800370563</v>
      </c>
      <c r="T197" s="16">
        <f>IFERROR(INDEX(Cost_Components!$R$2:$R$29,MATCH(E197,Cost_Components!$A$2:$A$29,0)),"")</f>
        <v>1</v>
      </c>
      <c r="U197" s="26">
        <f>IFERROR(INDEX(Cost_Components!$Q$2:$Q$29,MATCH(E197,Cost_Components!$A$2:$A$29,0)),"")</f>
        <v>2023</v>
      </c>
      <c r="V197" s="30">
        <f>1/(1+Calculation_Assumptions!$B$5)^(B197-Calculation_Assumptions!$B$2)</f>
        <v>0.68095133999317792</v>
      </c>
      <c r="W197" s="23">
        <f t="shared" si="48"/>
        <v>2023500.169950634</v>
      </c>
      <c r="X197" s="23">
        <f t="shared" si="49"/>
        <v>3905724.8371259198</v>
      </c>
      <c r="Y197" s="23">
        <f t="shared" si="50"/>
        <v>1882224.6671752858</v>
      </c>
      <c r="Z197" s="17">
        <f>IFERROR(INDEX(Cost_Components!$T$2:$T$29,MATCH(E197,Cost_Components!$A$2:$A$29,0)),"")</f>
        <v>0.8</v>
      </c>
      <c r="AA197" s="26">
        <f>IFERROR(INDEX(Cost_Components!$U$2:$U$29,MATCH(E197,Cost_Components!$A$2:$A$29,0)),"")</f>
        <v>2025</v>
      </c>
      <c r="AB197" s="26">
        <f>IFERROR(INDEX(Cost_Components!$V$2:$V$29,MATCH(E197,Cost_Components!$A$2:$A$29,0)),"")</f>
        <v>2050</v>
      </c>
      <c r="AC197" s="26">
        <f>IFERROR(INDEX(Cost_Components!$M$2:$M$29,MATCH(E197,Cost_Components!$A$2:$A$29,0)),"")</f>
        <v>0</v>
      </c>
      <c r="AD197" s="26">
        <f>IFERROR(INDEX(Cost_Components!$N$2:$N$29,MATCH(E197,Cost_Components!$A$2:$A$29,0)),"")</f>
        <v>95</v>
      </c>
      <c r="AE197" s="16" t="str">
        <f>IFERROR(INDEX(Cost_Components!$O$2:$O$29,MATCH(E197,Cost_Components!$A$2:$A$29,0)),"")</f>
        <v>Both</v>
      </c>
      <c r="AF197" s="11">
        <v>86834.289844315703</v>
      </c>
      <c r="AG197" s="11">
        <v>83277.300726588597</v>
      </c>
      <c r="AH197" s="23">
        <f t="shared" si="51"/>
        <v>1</v>
      </c>
      <c r="AI197" s="10">
        <v>311532999.13163</v>
      </c>
      <c r="AJ197" s="29">
        <f t="shared" si="52"/>
        <v>9.5385664665716963E-3</v>
      </c>
      <c r="AK197" s="29">
        <f t="shared" si="53"/>
        <v>1.8411175107523901E-2</v>
      </c>
      <c r="AL197" s="29">
        <f t="shared" si="54"/>
        <v>8.8726086409522051E-3</v>
      </c>
      <c r="AM197" s="29">
        <f t="shared" si="55"/>
        <v>6.0418147432914539E-3</v>
      </c>
    </row>
    <row r="198" spans="1:39">
      <c r="A198" t="s">
        <v>242</v>
      </c>
      <c r="B198" s="20">
        <v>2039</v>
      </c>
      <c r="C198" t="s">
        <v>242</v>
      </c>
      <c r="D198" t="s">
        <v>232</v>
      </c>
      <c r="E198" s="22" t="s">
        <v>320</v>
      </c>
      <c r="F198" s="22" t="s">
        <v>321</v>
      </c>
      <c r="G198" s="22" t="s">
        <v>243</v>
      </c>
      <c r="H198" s="22" t="s">
        <v>237</v>
      </c>
      <c r="I198" s="22" t="s">
        <v>309</v>
      </c>
      <c r="J198" s="17">
        <f>IFERROR(INDEX(Cost_Components!$K$2:$K$29,MATCH(E198,Cost_Components!$A$2:$A$29,0)),"")</f>
        <v>1</v>
      </c>
      <c r="K198" s="17">
        <f t="shared" si="42"/>
        <v>0.59269230769230763</v>
      </c>
      <c r="L198" s="17">
        <f>IFERROR(INDEX(Cost_Components!$S$2:$S$29,MATCH(E198,Cost_Components!$A$2:$A$29,0)),"")</f>
        <v>0.31</v>
      </c>
      <c r="M198" s="28">
        <f>IFERROR(INDEX(Cost_Components!$L$2:$L$29,MATCH(E198,Cost_Components!$A$2:$A$29,0)),"")</f>
        <v>1</v>
      </c>
      <c r="N198" s="29">
        <f>IFERROR(INDEX(Cost_Components!$P$2:$P$29,MATCH(E198,Cost_Components!$A$2:$A$29,0)),"")</f>
        <v>115.1062307</v>
      </c>
      <c r="O198" s="23">
        <f t="shared" si="43"/>
        <v>88442.845780056203</v>
      </c>
      <c r="P198" s="23">
        <f t="shared" si="44"/>
        <v>84468.557509787701</v>
      </c>
      <c r="Q198" s="23">
        <f t="shared" si="45"/>
        <v>3014085.7529615304</v>
      </c>
      <c r="R198" s="23">
        <f t="shared" si="46"/>
        <v>6033798.9008463752</v>
      </c>
      <c r="S198" s="23">
        <f t="shared" si="47"/>
        <v>3019713.1478848448</v>
      </c>
      <c r="T198" s="16">
        <f>IFERROR(INDEX(Cost_Components!$R$2:$R$29,MATCH(E198,Cost_Components!$A$2:$A$29,0)),"")</f>
        <v>1</v>
      </c>
      <c r="U198" s="26">
        <f>IFERROR(INDEX(Cost_Components!$Q$2:$Q$29,MATCH(E198,Cost_Components!$A$2:$A$29,0)),"")</f>
        <v>2023</v>
      </c>
      <c r="V198" s="30">
        <f>1/(1+Calculation_Assumptions!$B$5)^(B198-Calculation_Assumptions!$B$2)</f>
        <v>0.66111780581861923</v>
      </c>
      <c r="W198" s="23">
        <f t="shared" si="48"/>
        <v>1992665.7595470878</v>
      </c>
      <c r="X198" s="23">
        <f t="shared" si="49"/>
        <v>3989051.8900783518</v>
      </c>
      <c r="Y198" s="23">
        <f t="shared" si="50"/>
        <v>1996386.1305312642</v>
      </c>
      <c r="Z198" s="17">
        <f>IFERROR(INDEX(Cost_Components!$T$2:$T$29,MATCH(E198,Cost_Components!$A$2:$A$29,0)),"")</f>
        <v>0.8</v>
      </c>
      <c r="AA198" s="26">
        <f>IFERROR(INDEX(Cost_Components!$U$2:$U$29,MATCH(E198,Cost_Components!$A$2:$A$29,0)),"")</f>
        <v>2025</v>
      </c>
      <c r="AB198" s="26">
        <f>IFERROR(INDEX(Cost_Components!$V$2:$V$29,MATCH(E198,Cost_Components!$A$2:$A$29,0)),"")</f>
        <v>2050</v>
      </c>
      <c r="AC198" s="26">
        <f>IFERROR(INDEX(Cost_Components!$M$2:$M$29,MATCH(E198,Cost_Components!$A$2:$A$29,0)),"")</f>
        <v>0</v>
      </c>
      <c r="AD198" s="26">
        <f>IFERROR(INDEX(Cost_Components!$N$2:$N$29,MATCH(E198,Cost_Components!$A$2:$A$29,0)),"")</f>
        <v>95</v>
      </c>
      <c r="AE198" s="16" t="str">
        <f>IFERROR(INDEX(Cost_Components!$O$2:$O$29,MATCH(E198,Cost_Components!$A$2:$A$29,0)),"")</f>
        <v>Both</v>
      </c>
      <c r="AF198" s="11">
        <v>88442.845780056203</v>
      </c>
      <c r="AG198" s="11">
        <v>84468.557509787701</v>
      </c>
      <c r="AH198" s="23">
        <f t="shared" si="51"/>
        <v>1</v>
      </c>
      <c r="AI198" s="10">
        <v>312936391.85847902</v>
      </c>
      <c r="AJ198" s="29">
        <f t="shared" si="52"/>
        <v>9.6316242897202167E-3</v>
      </c>
      <c r="AK198" s="29">
        <f t="shared" si="53"/>
        <v>1.9281231131389392E-2</v>
      </c>
      <c r="AL198" s="29">
        <f t="shared" si="54"/>
        <v>9.6496068416691734E-3</v>
      </c>
      <c r="AM198" s="29">
        <f t="shared" si="55"/>
        <v>6.3795269021766606E-3</v>
      </c>
    </row>
    <row r="199" spans="1:39">
      <c r="A199" t="s">
        <v>242</v>
      </c>
      <c r="B199" s="20">
        <v>2040</v>
      </c>
      <c r="C199" t="s">
        <v>242</v>
      </c>
      <c r="D199" t="s">
        <v>232</v>
      </c>
      <c r="E199" s="22" t="s">
        <v>320</v>
      </c>
      <c r="F199" s="22" t="s">
        <v>321</v>
      </c>
      <c r="G199" s="22" t="s">
        <v>243</v>
      </c>
      <c r="H199" s="22" t="s">
        <v>237</v>
      </c>
      <c r="I199" s="22" t="s">
        <v>309</v>
      </c>
      <c r="J199" s="17">
        <f>IFERROR(INDEX(Cost_Components!$K$2:$K$29,MATCH(E199,Cost_Components!$A$2:$A$29,0)),"")</f>
        <v>1</v>
      </c>
      <c r="K199" s="17">
        <f t="shared" si="42"/>
        <v>0.61153846153846159</v>
      </c>
      <c r="L199" s="17">
        <f>IFERROR(INDEX(Cost_Components!$S$2:$S$29,MATCH(E199,Cost_Components!$A$2:$A$29,0)),"")</f>
        <v>0.31</v>
      </c>
      <c r="M199" s="28">
        <f>IFERROR(INDEX(Cost_Components!$L$2:$L$29,MATCH(E199,Cost_Components!$A$2:$A$29,0)),"")</f>
        <v>1</v>
      </c>
      <c r="N199" s="29">
        <f>IFERROR(INDEX(Cost_Components!$P$2:$P$29,MATCH(E199,Cost_Components!$A$2:$A$29,0)),"")</f>
        <v>115.1062307</v>
      </c>
      <c r="O199" s="23">
        <f t="shared" si="43"/>
        <v>90129.408665917101</v>
      </c>
      <c r="P199" s="23">
        <f t="shared" si="44"/>
        <v>85720.978766401604</v>
      </c>
      <c r="Q199" s="23">
        <f t="shared" si="45"/>
        <v>3058775.8148917193</v>
      </c>
      <c r="R199" s="23">
        <f t="shared" si="46"/>
        <v>6344379.171437799</v>
      </c>
      <c r="S199" s="23">
        <f t="shared" si="47"/>
        <v>3285603.3565460797</v>
      </c>
      <c r="T199" s="16">
        <f>IFERROR(INDEX(Cost_Components!$R$2:$R$29,MATCH(E199,Cost_Components!$A$2:$A$29,0)),"")</f>
        <v>1</v>
      </c>
      <c r="U199" s="26">
        <f>IFERROR(INDEX(Cost_Components!$Q$2:$Q$29,MATCH(E199,Cost_Components!$A$2:$A$29,0)),"")</f>
        <v>2023</v>
      </c>
      <c r="V199" s="30">
        <f>1/(1+Calculation_Assumptions!$B$5)^(B199-Calculation_Assumptions!$B$2)</f>
        <v>0.64186194739671765</v>
      </c>
      <c r="W199" s="23">
        <f t="shared" si="48"/>
        <v>1963311.8011963808</v>
      </c>
      <c r="X199" s="23">
        <f t="shared" si="49"/>
        <v>4072215.5700022397</v>
      </c>
      <c r="Y199" s="23">
        <f t="shared" si="50"/>
        <v>2108903.7688058587</v>
      </c>
      <c r="Z199" s="17">
        <f>IFERROR(INDEX(Cost_Components!$T$2:$T$29,MATCH(E199,Cost_Components!$A$2:$A$29,0)),"")</f>
        <v>0.8</v>
      </c>
      <c r="AA199" s="26">
        <f>IFERROR(INDEX(Cost_Components!$U$2:$U$29,MATCH(E199,Cost_Components!$A$2:$A$29,0)),"")</f>
        <v>2025</v>
      </c>
      <c r="AB199" s="26">
        <f>IFERROR(INDEX(Cost_Components!$V$2:$V$29,MATCH(E199,Cost_Components!$A$2:$A$29,0)),"")</f>
        <v>2050</v>
      </c>
      <c r="AC199" s="26">
        <f>IFERROR(INDEX(Cost_Components!$M$2:$M$29,MATCH(E199,Cost_Components!$A$2:$A$29,0)),"")</f>
        <v>0</v>
      </c>
      <c r="AD199" s="26">
        <f>IFERROR(INDEX(Cost_Components!$N$2:$N$29,MATCH(E199,Cost_Components!$A$2:$A$29,0)),"")</f>
        <v>95</v>
      </c>
      <c r="AE199" s="16" t="str">
        <f>IFERROR(INDEX(Cost_Components!$O$2:$O$29,MATCH(E199,Cost_Components!$A$2:$A$29,0)),"")</f>
        <v>Both</v>
      </c>
      <c r="AF199" s="11">
        <v>90129.408665917101</v>
      </c>
      <c r="AG199" s="11">
        <v>85720.978766401604</v>
      </c>
      <c r="AH199" s="23">
        <f t="shared" si="51"/>
        <v>1</v>
      </c>
      <c r="AI199" s="10">
        <v>314265537.41082901</v>
      </c>
      <c r="AJ199" s="29">
        <f t="shared" si="52"/>
        <v>9.7330933582229929E-3</v>
      </c>
      <c r="AK199" s="29">
        <f t="shared" si="53"/>
        <v>2.0187957049658933E-2</v>
      </c>
      <c r="AL199" s="29">
        <f t="shared" si="54"/>
        <v>1.0454863691435941E-2</v>
      </c>
      <c r="AM199" s="29">
        <f t="shared" si="55"/>
        <v>6.7105791687523094E-3</v>
      </c>
    </row>
    <row r="200" spans="1:39">
      <c r="A200" t="s">
        <v>242</v>
      </c>
      <c r="B200" s="20">
        <v>2041</v>
      </c>
      <c r="C200" t="s">
        <v>242</v>
      </c>
      <c r="D200" t="s">
        <v>232</v>
      </c>
      <c r="E200" s="22" t="s">
        <v>320</v>
      </c>
      <c r="F200" s="22" t="s">
        <v>321</v>
      </c>
      <c r="G200" s="22" t="s">
        <v>243</v>
      </c>
      <c r="H200" s="22" t="s">
        <v>237</v>
      </c>
      <c r="I200" s="22" t="s">
        <v>309</v>
      </c>
      <c r="J200" s="17">
        <f>IFERROR(INDEX(Cost_Components!$K$2:$K$29,MATCH(E200,Cost_Components!$A$2:$A$29,0)),"")</f>
        <v>1</v>
      </c>
      <c r="K200" s="17">
        <f t="shared" si="42"/>
        <v>0.63038461538461543</v>
      </c>
      <c r="L200" s="17">
        <f>IFERROR(INDEX(Cost_Components!$S$2:$S$29,MATCH(E200,Cost_Components!$A$2:$A$29,0)),"")</f>
        <v>0.31</v>
      </c>
      <c r="M200" s="28">
        <f>IFERROR(INDEX(Cost_Components!$L$2:$L$29,MATCH(E200,Cost_Components!$A$2:$A$29,0)),"")</f>
        <v>1</v>
      </c>
      <c r="N200" s="29">
        <f>IFERROR(INDEX(Cost_Components!$P$2:$P$29,MATCH(E200,Cost_Components!$A$2:$A$29,0)),"")</f>
        <v>115.1062307</v>
      </c>
      <c r="O200" s="23">
        <f t="shared" si="43"/>
        <v>91875.354539810796</v>
      </c>
      <c r="P200" s="23">
        <f t="shared" si="44"/>
        <v>87016.566257538099</v>
      </c>
      <c r="Q200" s="23">
        <f t="shared" si="45"/>
        <v>3105006.174612225</v>
      </c>
      <c r="R200" s="23">
        <f t="shared" si="46"/>
        <v>6666585.6972857127</v>
      </c>
      <c r="S200" s="23">
        <f t="shared" si="47"/>
        <v>3561579.5226734877</v>
      </c>
      <c r="T200" s="16">
        <f>IFERROR(INDEX(Cost_Components!$R$2:$R$29,MATCH(E200,Cost_Components!$A$2:$A$29,0)),"")</f>
        <v>1</v>
      </c>
      <c r="U200" s="26">
        <f>IFERROR(INDEX(Cost_Components!$Q$2:$Q$29,MATCH(E200,Cost_Components!$A$2:$A$29,0)),"")</f>
        <v>2023</v>
      </c>
      <c r="V200" s="30">
        <f>1/(1+Calculation_Assumptions!$B$5)^(B200-Calculation_Assumptions!$B$2)</f>
        <v>0.62316693922011435</v>
      </c>
      <c r="W200" s="23">
        <f t="shared" si="48"/>
        <v>1934937.1940926563</v>
      </c>
      <c r="X200" s="23">
        <f t="shared" si="49"/>
        <v>4154395.8040261292</v>
      </c>
      <c r="Y200" s="23">
        <f t="shared" si="50"/>
        <v>2219458.6099334732</v>
      </c>
      <c r="Z200" s="17">
        <f>IFERROR(INDEX(Cost_Components!$T$2:$T$29,MATCH(E200,Cost_Components!$A$2:$A$29,0)),"")</f>
        <v>0.8</v>
      </c>
      <c r="AA200" s="26">
        <f>IFERROR(INDEX(Cost_Components!$U$2:$U$29,MATCH(E200,Cost_Components!$A$2:$A$29,0)),"")</f>
        <v>2025</v>
      </c>
      <c r="AB200" s="26">
        <f>IFERROR(INDEX(Cost_Components!$V$2:$V$29,MATCH(E200,Cost_Components!$A$2:$A$29,0)),"")</f>
        <v>2050</v>
      </c>
      <c r="AC200" s="26">
        <f>IFERROR(INDEX(Cost_Components!$M$2:$M$29,MATCH(E200,Cost_Components!$A$2:$A$29,0)),"")</f>
        <v>0</v>
      </c>
      <c r="AD200" s="26">
        <f>IFERROR(INDEX(Cost_Components!$N$2:$N$29,MATCH(E200,Cost_Components!$A$2:$A$29,0)),"")</f>
        <v>95</v>
      </c>
      <c r="AE200" s="16" t="str">
        <f>IFERROR(INDEX(Cost_Components!$O$2:$O$29,MATCH(E200,Cost_Components!$A$2:$A$29,0)),"")</f>
        <v>Both</v>
      </c>
      <c r="AF200" s="11">
        <v>91875.354539810796</v>
      </c>
      <c r="AG200" s="11">
        <v>87016.566257538099</v>
      </c>
      <c r="AH200" s="23">
        <f t="shared" si="51"/>
        <v>1</v>
      </c>
      <c r="AI200" s="10">
        <v>315525215.31254798</v>
      </c>
      <c r="AJ200" s="29">
        <f t="shared" si="52"/>
        <v>9.8407544751582445E-3</v>
      </c>
      <c r="AK200" s="29">
        <f t="shared" si="53"/>
        <v>2.1128535450588414E-2</v>
      </c>
      <c r="AL200" s="29">
        <f t="shared" si="54"/>
        <v>1.1287780975430171E-2</v>
      </c>
      <c r="AM200" s="29">
        <f t="shared" si="55"/>
        <v>7.0341719210458564E-3</v>
      </c>
    </row>
    <row r="201" spans="1:39">
      <c r="A201" t="s">
        <v>242</v>
      </c>
      <c r="B201" s="20">
        <v>2042</v>
      </c>
      <c r="C201" t="s">
        <v>242</v>
      </c>
      <c r="D201" t="s">
        <v>232</v>
      </c>
      <c r="E201" s="22" t="s">
        <v>320</v>
      </c>
      <c r="F201" s="22" t="s">
        <v>321</v>
      </c>
      <c r="G201" s="22" t="s">
        <v>243</v>
      </c>
      <c r="H201" s="22" t="s">
        <v>237</v>
      </c>
      <c r="I201" s="22" t="s">
        <v>309</v>
      </c>
      <c r="J201" s="17">
        <f>IFERROR(INDEX(Cost_Components!$K$2:$K$29,MATCH(E201,Cost_Components!$A$2:$A$29,0)),"")</f>
        <v>1</v>
      </c>
      <c r="K201" s="17">
        <f t="shared" si="42"/>
        <v>0.64923076923076928</v>
      </c>
      <c r="L201" s="17">
        <f>IFERROR(INDEX(Cost_Components!$S$2:$S$29,MATCH(E201,Cost_Components!$A$2:$A$29,0)),"")</f>
        <v>0.31</v>
      </c>
      <c r="M201" s="28">
        <f>IFERROR(INDEX(Cost_Components!$L$2:$L$29,MATCH(E201,Cost_Components!$A$2:$A$29,0)),"")</f>
        <v>1</v>
      </c>
      <c r="N201" s="29">
        <f>IFERROR(INDEX(Cost_Components!$P$2:$P$29,MATCH(E201,Cost_Components!$A$2:$A$29,0)),"")</f>
        <v>115.1062307</v>
      </c>
      <c r="O201" s="23">
        <f t="shared" si="43"/>
        <v>93673.265547842399</v>
      </c>
      <c r="P201" s="23">
        <f t="shared" si="44"/>
        <v>88348.741861778006</v>
      </c>
      <c r="Q201" s="23">
        <f t="shared" si="45"/>
        <v>3152542.1054669353</v>
      </c>
      <c r="R201" s="23">
        <f t="shared" si="46"/>
        <v>7000250.5986915603</v>
      </c>
      <c r="S201" s="23">
        <f t="shared" si="47"/>
        <v>3847708.493224625</v>
      </c>
      <c r="T201" s="16">
        <f>IFERROR(INDEX(Cost_Components!$R$2:$R$29,MATCH(E201,Cost_Components!$A$2:$A$29,0)),"")</f>
        <v>1</v>
      </c>
      <c r="U201" s="26">
        <f>IFERROR(INDEX(Cost_Components!$Q$2:$Q$29,MATCH(E201,Cost_Components!$A$2:$A$29,0)),"")</f>
        <v>2023</v>
      </c>
      <c r="V201" s="30">
        <f>1/(1+Calculation_Assumptions!$B$5)^(B201-Calculation_Assumptions!$B$2)</f>
        <v>0.60501644584477121</v>
      </c>
      <c r="W201" s="23">
        <f t="shared" si="48"/>
        <v>1907339.820025597</v>
      </c>
      <c r="X201" s="23">
        <f t="shared" si="49"/>
        <v>4235266.7372431001</v>
      </c>
      <c r="Y201" s="23">
        <f t="shared" si="50"/>
        <v>2327926.9172175024</v>
      </c>
      <c r="Z201" s="17">
        <f>IFERROR(INDEX(Cost_Components!$T$2:$T$29,MATCH(E201,Cost_Components!$A$2:$A$29,0)),"")</f>
        <v>0.8</v>
      </c>
      <c r="AA201" s="26">
        <f>IFERROR(INDEX(Cost_Components!$U$2:$U$29,MATCH(E201,Cost_Components!$A$2:$A$29,0)),"")</f>
        <v>2025</v>
      </c>
      <c r="AB201" s="26">
        <f>IFERROR(INDEX(Cost_Components!$V$2:$V$29,MATCH(E201,Cost_Components!$A$2:$A$29,0)),"")</f>
        <v>2050</v>
      </c>
      <c r="AC201" s="26">
        <f>IFERROR(INDEX(Cost_Components!$M$2:$M$29,MATCH(E201,Cost_Components!$A$2:$A$29,0)),"")</f>
        <v>0</v>
      </c>
      <c r="AD201" s="26">
        <f>IFERROR(INDEX(Cost_Components!$N$2:$N$29,MATCH(E201,Cost_Components!$A$2:$A$29,0)),"")</f>
        <v>95</v>
      </c>
      <c r="AE201" s="16" t="str">
        <f>IFERROR(INDEX(Cost_Components!$O$2:$O$29,MATCH(E201,Cost_Components!$A$2:$A$29,0)),"")</f>
        <v>Both</v>
      </c>
      <c r="AF201" s="11">
        <v>93673.265547842399</v>
      </c>
      <c r="AG201" s="11">
        <v>88348.741861778006</v>
      </c>
      <c r="AH201" s="23">
        <f t="shared" si="51"/>
        <v>1</v>
      </c>
      <c r="AI201" s="10">
        <v>316707694.211882</v>
      </c>
      <c r="AJ201" s="29">
        <f t="shared" si="52"/>
        <v>9.9541064618336658E-3</v>
      </c>
      <c r="AK201" s="29">
        <f t="shared" si="53"/>
        <v>2.2103190817992228E-2</v>
      </c>
      <c r="AL201" s="29">
        <f t="shared" si="54"/>
        <v>1.2149084356158562E-2</v>
      </c>
      <c r="AM201" s="29">
        <f t="shared" si="55"/>
        <v>7.350395837431363E-3</v>
      </c>
    </row>
    <row r="202" spans="1:39">
      <c r="A202" t="s">
        <v>242</v>
      </c>
      <c r="B202" s="20">
        <v>2043</v>
      </c>
      <c r="C202" t="s">
        <v>242</v>
      </c>
      <c r="D202" t="s">
        <v>232</v>
      </c>
      <c r="E202" s="22" t="s">
        <v>320</v>
      </c>
      <c r="F202" s="22" t="s">
        <v>321</v>
      </c>
      <c r="G202" s="22" t="s">
        <v>243</v>
      </c>
      <c r="H202" s="22" t="s">
        <v>237</v>
      </c>
      <c r="I202" s="22" t="s">
        <v>309</v>
      </c>
      <c r="J202" s="17">
        <f>IFERROR(INDEX(Cost_Components!$K$2:$K$29,MATCH(E202,Cost_Components!$A$2:$A$29,0)),"")</f>
        <v>1</v>
      </c>
      <c r="K202" s="17">
        <f t="shared" si="42"/>
        <v>0.66807692307692301</v>
      </c>
      <c r="L202" s="17">
        <f>IFERROR(INDEX(Cost_Components!$S$2:$S$29,MATCH(E202,Cost_Components!$A$2:$A$29,0)),"")</f>
        <v>0.31</v>
      </c>
      <c r="M202" s="28">
        <f>IFERROR(INDEX(Cost_Components!$L$2:$L$29,MATCH(E202,Cost_Components!$A$2:$A$29,0)),"")</f>
        <v>1</v>
      </c>
      <c r="N202" s="29">
        <f>IFERROR(INDEX(Cost_Components!$P$2:$P$29,MATCH(E202,Cost_Components!$A$2:$A$29,0)),"")</f>
        <v>115.1062307</v>
      </c>
      <c r="O202" s="23">
        <f t="shared" si="43"/>
        <v>95564.369422580203</v>
      </c>
      <c r="P202" s="23">
        <f t="shared" si="44"/>
        <v>89759.069383794806</v>
      </c>
      <c r="Q202" s="23">
        <f t="shared" si="45"/>
        <v>3202866.7258516015</v>
      </c>
      <c r="R202" s="23">
        <f t="shared" si="46"/>
        <v>7348882.4661354907</v>
      </c>
      <c r="S202" s="23">
        <f t="shared" si="47"/>
        <v>4146015.7402838892</v>
      </c>
      <c r="T202" s="16">
        <f>IFERROR(INDEX(Cost_Components!$R$2:$R$29,MATCH(E202,Cost_Components!$A$2:$A$29,0)),"")</f>
        <v>1</v>
      </c>
      <c r="U202" s="26">
        <f>IFERROR(INDEX(Cost_Components!$Q$2:$Q$29,MATCH(E202,Cost_Components!$A$2:$A$29,0)),"")</f>
        <v>2023</v>
      </c>
      <c r="V202" s="30">
        <f>1/(1+Calculation_Assumptions!$B$5)^(B202-Calculation_Assumptions!$B$2)</f>
        <v>0.5873946076162827</v>
      </c>
      <c r="W202" s="23">
        <f t="shared" si="48"/>
        <v>1881346.6436788496</v>
      </c>
      <c r="X202" s="23">
        <f t="shared" si="49"/>
        <v>4316693.9326138366</v>
      </c>
      <c r="Y202" s="23">
        <f t="shared" si="50"/>
        <v>2435347.288934987</v>
      </c>
      <c r="Z202" s="17">
        <f>IFERROR(INDEX(Cost_Components!$T$2:$T$29,MATCH(E202,Cost_Components!$A$2:$A$29,0)),"")</f>
        <v>0.8</v>
      </c>
      <c r="AA202" s="26">
        <f>IFERROR(INDEX(Cost_Components!$U$2:$U$29,MATCH(E202,Cost_Components!$A$2:$A$29,0)),"")</f>
        <v>2025</v>
      </c>
      <c r="AB202" s="26">
        <f>IFERROR(INDEX(Cost_Components!$V$2:$V$29,MATCH(E202,Cost_Components!$A$2:$A$29,0)),"")</f>
        <v>2050</v>
      </c>
      <c r="AC202" s="26">
        <f>IFERROR(INDEX(Cost_Components!$M$2:$M$29,MATCH(E202,Cost_Components!$A$2:$A$29,0)),"")</f>
        <v>0</v>
      </c>
      <c r="AD202" s="26">
        <f>IFERROR(INDEX(Cost_Components!$N$2:$N$29,MATCH(E202,Cost_Components!$A$2:$A$29,0)),"")</f>
        <v>95</v>
      </c>
      <c r="AE202" s="16" t="str">
        <f>IFERROR(INDEX(Cost_Components!$O$2:$O$29,MATCH(E202,Cost_Components!$A$2:$A$29,0)),"")</f>
        <v>Both</v>
      </c>
      <c r="AF202" s="11">
        <v>95564.369422580203</v>
      </c>
      <c r="AG202" s="11">
        <v>89759.069383794806</v>
      </c>
      <c r="AH202" s="23">
        <f t="shared" si="51"/>
        <v>1</v>
      </c>
      <c r="AI202" s="10">
        <v>317814114.06715202</v>
      </c>
      <c r="AJ202" s="29">
        <f t="shared" si="52"/>
        <v>1.0077798889620291E-2</v>
      </c>
      <c r="AK202" s="29">
        <f t="shared" si="53"/>
        <v>2.3123209891750499E-2</v>
      </c>
      <c r="AL202" s="29">
        <f t="shared" si="54"/>
        <v>1.3045411002130206E-2</v>
      </c>
      <c r="AM202" s="29">
        <f t="shared" si="55"/>
        <v>7.6628040767894095E-3</v>
      </c>
    </row>
    <row r="203" spans="1:39">
      <c r="A203" t="s">
        <v>242</v>
      </c>
      <c r="B203" s="20">
        <v>2044</v>
      </c>
      <c r="C203" t="s">
        <v>242</v>
      </c>
      <c r="D203" t="s">
        <v>232</v>
      </c>
      <c r="E203" s="22" t="s">
        <v>320</v>
      </c>
      <c r="F203" s="22" t="s">
        <v>321</v>
      </c>
      <c r="G203" s="22" t="s">
        <v>243</v>
      </c>
      <c r="H203" s="22" t="s">
        <v>237</v>
      </c>
      <c r="I203" s="22" t="s">
        <v>309</v>
      </c>
      <c r="J203" s="17">
        <f>IFERROR(INDEX(Cost_Components!$K$2:$K$29,MATCH(E203,Cost_Components!$A$2:$A$29,0)),"")</f>
        <v>1</v>
      </c>
      <c r="K203" s="17">
        <f t="shared" si="42"/>
        <v>0.68692307692307697</v>
      </c>
      <c r="L203" s="17">
        <f>IFERROR(INDEX(Cost_Components!$S$2:$S$29,MATCH(E203,Cost_Components!$A$2:$A$29,0)),"")</f>
        <v>0.31</v>
      </c>
      <c r="M203" s="28">
        <f>IFERROR(INDEX(Cost_Components!$L$2:$L$29,MATCH(E203,Cost_Components!$A$2:$A$29,0)),"")</f>
        <v>1</v>
      </c>
      <c r="N203" s="29">
        <f>IFERROR(INDEX(Cost_Components!$P$2:$P$29,MATCH(E203,Cost_Components!$A$2:$A$29,0)),"")</f>
        <v>115.1062307</v>
      </c>
      <c r="O203" s="23">
        <f t="shared" si="43"/>
        <v>97486.241729077505</v>
      </c>
      <c r="P203" s="23">
        <f t="shared" si="44"/>
        <v>91184.026040179495</v>
      </c>
      <c r="Q203" s="23">
        <f t="shared" si="45"/>
        <v>3253713.3566360697</v>
      </c>
      <c r="R203" s="23">
        <f t="shared" si="46"/>
        <v>7708151.9466731111</v>
      </c>
      <c r="S203" s="23">
        <f t="shared" si="47"/>
        <v>4454438.5900370413</v>
      </c>
      <c r="T203" s="16">
        <f>IFERROR(INDEX(Cost_Components!$R$2:$R$29,MATCH(E203,Cost_Components!$A$2:$A$29,0)),"")</f>
        <v>1</v>
      </c>
      <c r="U203" s="26">
        <f>IFERROR(INDEX(Cost_Components!$Q$2:$Q$29,MATCH(E203,Cost_Components!$A$2:$A$29,0)),"")</f>
        <v>2023</v>
      </c>
      <c r="V203" s="30">
        <f>1/(1+Calculation_Assumptions!$B$5)^(B203-Calculation_Assumptions!$B$2)</f>
        <v>0.57028602681192497</v>
      </c>
      <c r="W203" s="23">
        <f t="shared" si="48"/>
        <v>1855547.2625408762</v>
      </c>
      <c r="X203" s="23">
        <f t="shared" si="49"/>
        <v>4395851.3477308135</v>
      </c>
      <c r="Y203" s="23">
        <f t="shared" si="50"/>
        <v>2540304.0851899376</v>
      </c>
      <c r="Z203" s="17">
        <f>IFERROR(INDEX(Cost_Components!$T$2:$T$29,MATCH(E203,Cost_Components!$A$2:$A$29,0)),"")</f>
        <v>0.8</v>
      </c>
      <c r="AA203" s="26">
        <f>IFERROR(INDEX(Cost_Components!$U$2:$U$29,MATCH(E203,Cost_Components!$A$2:$A$29,0)),"")</f>
        <v>2025</v>
      </c>
      <c r="AB203" s="26">
        <f>IFERROR(INDEX(Cost_Components!$V$2:$V$29,MATCH(E203,Cost_Components!$A$2:$A$29,0)),"")</f>
        <v>2050</v>
      </c>
      <c r="AC203" s="26">
        <f>IFERROR(INDEX(Cost_Components!$M$2:$M$29,MATCH(E203,Cost_Components!$A$2:$A$29,0)),"")</f>
        <v>0</v>
      </c>
      <c r="AD203" s="26">
        <f>IFERROR(INDEX(Cost_Components!$N$2:$N$29,MATCH(E203,Cost_Components!$A$2:$A$29,0)),"")</f>
        <v>95</v>
      </c>
      <c r="AE203" s="16" t="str">
        <f>IFERROR(INDEX(Cost_Components!$O$2:$O$29,MATCH(E203,Cost_Components!$A$2:$A$29,0)),"")</f>
        <v>Both</v>
      </c>
      <c r="AF203" s="11">
        <v>97486.241729077505</v>
      </c>
      <c r="AG203" s="11">
        <v>91184.026040179495</v>
      </c>
      <c r="AH203" s="23">
        <f t="shared" si="51"/>
        <v>1</v>
      </c>
      <c r="AI203" s="10">
        <v>318840890.73215598</v>
      </c>
      <c r="AJ203" s="29">
        <f t="shared" si="52"/>
        <v>1.0204818300327009E-2</v>
      </c>
      <c r="AK203" s="29">
        <f t="shared" si="53"/>
        <v>2.4175543886396887E-2</v>
      </c>
      <c r="AL203" s="29">
        <f t="shared" si="54"/>
        <v>1.3970725586069876E-2</v>
      </c>
      <c r="AM203" s="29">
        <f t="shared" si="55"/>
        <v>7.967309586159493E-3</v>
      </c>
    </row>
    <row r="204" spans="1:39">
      <c r="A204" t="s">
        <v>242</v>
      </c>
      <c r="B204" s="20">
        <v>2045</v>
      </c>
      <c r="C204" t="s">
        <v>242</v>
      </c>
      <c r="D204" t="s">
        <v>232</v>
      </c>
      <c r="E204" s="22" t="s">
        <v>320</v>
      </c>
      <c r="F204" s="22" t="s">
        <v>321</v>
      </c>
      <c r="G204" s="22" t="s">
        <v>243</v>
      </c>
      <c r="H204" s="22" t="s">
        <v>237</v>
      </c>
      <c r="I204" s="22" t="s">
        <v>309</v>
      </c>
      <c r="J204" s="17">
        <f>IFERROR(INDEX(Cost_Components!$K$2:$K$29,MATCH(E204,Cost_Components!$A$2:$A$29,0)),"")</f>
        <v>1</v>
      </c>
      <c r="K204" s="17">
        <f t="shared" si="42"/>
        <v>0.70576923076923082</v>
      </c>
      <c r="L204" s="17">
        <f>IFERROR(INDEX(Cost_Components!$S$2:$S$29,MATCH(E204,Cost_Components!$A$2:$A$29,0)),"")</f>
        <v>0.31</v>
      </c>
      <c r="M204" s="28">
        <f>IFERROR(INDEX(Cost_Components!$L$2:$L$29,MATCH(E204,Cost_Components!$A$2:$A$29,0)),"")</f>
        <v>1</v>
      </c>
      <c r="N204" s="29">
        <f>IFERROR(INDEX(Cost_Components!$P$2:$P$29,MATCH(E204,Cost_Components!$A$2:$A$29,0)),"")</f>
        <v>115.1062307</v>
      </c>
      <c r="O204" s="23">
        <f t="shared" si="43"/>
        <v>99461.037706542498</v>
      </c>
      <c r="P204" s="23">
        <f t="shared" si="44"/>
        <v>92647.427394862301</v>
      </c>
      <c r="Q204" s="23">
        <f t="shared" si="45"/>
        <v>3305931.806957101</v>
      </c>
      <c r="R204" s="23">
        <f t="shared" si="46"/>
        <v>8080059.1360600367</v>
      </c>
      <c r="S204" s="23">
        <f t="shared" si="47"/>
        <v>4774127.3291029353</v>
      </c>
      <c r="T204" s="16">
        <f>IFERROR(INDEX(Cost_Components!$R$2:$R$29,MATCH(E204,Cost_Components!$A$2:$A$29,0)),"")</f>
        <v>1</v>
      </c>
      <c r="U204" s="26">
        <f>IFERROR(INDEX(Cost_Components!$Q$2:$Q$29,MATCH(E204,Cost_Components!$A$2:$A$29,0)),"")</f>
        <v>2023</v>
      </c>
      <c r="V204" s="30">
        <f>1/(1+Calculation_Assumptions!$B$5)^(B204-Calculation_Assumptions!$B$2)</f>
        <v>0.55367575418633497</v>
      </c>
      <c r="W204" s="23">
        <f t="shared" si="48"/>
        <v>1830414.286505566</v>
      </c>
      <c r="X204" s="23">
        <f t="shared" si="49"/>
        <v>4473732.8360282267</v>
      </c>
      <c r="Y204" s="23">
        <f t="shared" si="50"/>
        <v>2643318.5495226607</v>
      </c>
      <c r="Z204" s="17">
        <f>IFERROR(INDEX(Cost_Components!$T$2:$T$29,MATCH(E204,Cost_Components!$A$2:$A$29,0)),"")</f>
        <v>0.8</v>
      </c>
      <c r="AA204" s="26">
        <f>IFERROR(INDEX(Cost_Components!$U$2:$U$29,MATCH(E204,Cost_Components!$A$2:$A$29,0)),"")</f>
        <v>2025</v>
      </c>
      <c r="AB204" s="26">
        <f>IFERROR(INDEX(Cost_Components!$V$2:$V$29,MATCH(E204,Cost_Components!$A$2:$A$29,0)),"")</f>
        <v>2050</v>
      </c>
      <c r="AC204" s="26">
        <f>IFERROR(INDEX(Cost_Components!$M$2:$M$29,MATCH(E204,Cost_Components!$A$2:$A$29,0)),"")</f>
        <v>0</v>
      </c>
      <c r="AD204" s="26">
        <f>IFERROR(INDEX(Cost_Components!$N$2:$N$29,MATCH(E204,Cost_Components!$A$2:$A$29,0)),"")</f>
        <v>95</v>
      </c>
      <c r="AE204" s="16" t="str">
        <f>IFERROR(INDEX(Cost_Components!$O$2:$O$29,MATCH(E204,Cost_Components!$A$2:$A$29,0)),"")</f>
        <v>Both</v>
      </c>
      <c r="AF204" s="11">
        <v>99461.037706542498</v>
      </c>
      <c r="AG204" s="11">
        <v>92647.427394862301</v>
      </c>
      <c r="AH204" s="23">
        <f t="shared" si="51"/>
        <v>1</v>
      </c>
      <c r="AI204" s="10">
        <v>319784682.33108002</v>
      </c>
      <c r="AJ204" s="29">
        <f t="shared" si="52"/>
        <v>1.0337992998471384E-2</v>
      </c>
      <c r="AK204" s="29">
        <f t="shared" si="53"/>
        <v>2.5267186274089814E-2</v>
      </c>
      <c r="AL204" s="29">
        <f t="shared" si="54"/>
        <v>1.4929193275618429E-2</v>
      </c>
      <c r="AM204" s="29">
        <f t="shared" si="55"/>
        <v>8.2659323462715949E-3</v>
      </c>
    </row>
    <row r="205" spans="1:39">
      <c r="A205" t="s">
        <v>242</v>
      </c>
      <c r="B205" s="20">
        <v>2046</v>
      </c>
      <c r="C205" t="s">
        <v>242</v>
      </c>
      <c r="D205" t="s">
        <v>232</v>
      </c>
      <c r="E205" s="22" t="s">
        <v>320</v>
      </c>
      <c r="F205" s="22" t="s">
        <v>321</v>
      </c>
      <c r="G205" s="22" t="s">
        <v>243</v>
      </c>
      <c r="H205" s="22" t="s">
        <v>237</v>
      </c>
      <c r="I205" s="22" t="s">
        <v>309</v>
      </c>
      <c r="J205" s="17">
        <f>IFERROR(INDEX(Cost_Components!$K$2:$K$29,MATCH(E205,Cost_Components!$A$2:$A$29,0)),"")</f>
        <v>1</v>
      </c>
      <c r="K205" s="17">
        <f t="shared" si="42"/>
        <v>0.72461538461538466</v>
      </c>
      <c r="L205" s="17">
        <f>IFERROR(INDEX(Cost_Components!$S$2:$S$29,MATCH(E205,Cost_Components!$A$2:$A$29,0)),"")</f>
        <v>0.31</v>
      </c>
      <c r="M205" s="28">
        <f>IFERROR(INDEX(Cost_Components!$L$2:$L$29,MATCH(E205,Cost_Components!$A$2:$A$29,0)),"")</f>
        <v>1</v>
      </c>
      <c r="N205" s="29">
        <f>IFERROR(INDEX(Cost_Components!$P$2:$P$29,MATCH(E205,Cost_Components!$A$2:$A$29,0)),"")</f>
        <v>115.1062307</v>
      </c>
      <c r="O205" s="23">
        <f t="shared" si="43"/>
        <v>101466.014185808</v>
      </c>
      <c r="P205" s="23">
        <f t="shared" si="44"/>
        <v>94127.114990458605</v>
      </c>
      <c r="Q205" s="23">
        <f t="shared" si="45"/>
        <v>3358731.3980973186</v>
      </c>
      <c r="R205" s="23">
        <f t="shared" si="46"/>
        <v>8463051.5013310649</v>
      </c>
      <c r="S205" s="23">
        <f t="shared" si="47"/>
        <v>5104320.1032337463</v>
      </c>
      <c r="T205" s="16">
        <f>IFERROR(INDEX(Cost_Components!$R$2:$R$29,MATCH(E205,Cost_Components!$A$2:$A$29,0)),"")</f>
        <v>1</v>
      </c>
      <c r="U205" s="26">
        <f>IFERROR(INDEX(Cost_Components!$Q$2:$Q$29,MATCH(E205,Cost_Components!$A$2:$A$29,0)),"")</f>
        <v>2023</v>
      </c>
      <c r="V205" s="30">
        <f>1/(1+Calculation_Assumptions!$B$5)^(B205-Calculation_Assumptions!$B$2)</f>
        <v>0.5375492759090631</v>
      </c>
      <c r="W205" s="23">
        <f t="shared" si="48"/>
        <v>1805483.6310202489</v>
      </c>
      <c r="X205" s="23">
        <f t="shared" si="49"/>
        <v>4549307.2065216228</v>
      </c>
      <c r="Y205" s="23">
        <f t="shared" si="50"/>
        <v>2743823.5755013744</v>
      </c>
      <c r="Z205" s="17">
        <f>IFERROR(INDEX(Cost_Components!$T$2:$T$29,MATCH(E205,Cost_Components!$A$2:$A$29,0)),"")</f>
        <v>0.8</v>
      </c>
      <c r="AA205" s="26">
        <f>IFERROR(INDEX(Cost_Components!$U$2:$U$29,MATCH(E205,Cost_Components!$A$2:$A$29,0)),"")</f>
        <v>2025</v>
      </c>
      <c r="AB205" s="26">
        <f>IFERROR(INDEX(Cost_Components!$V$2:$V$29,MATCH(E205,Cost_Components!$A$2:$A$29,0)),"")</f>
        <v>2050</v>
      </c>
      <c r="AC205" s="26">
        <f>IFERROR(INDEX(Cost_Components!$M$2:$M$29,MATCH(E205,Cost_Components!$A$2:$A$29,0)),"")</f>
        <v>0</v>
      </c>
      <c r="AD205" s="26">
        <f>IFERROR(INDEX(Cost_Components!$N$2:$N$29,MATCH(E205,Cost_Components!$A$2:$A$29,0)),"")</f>
        <v>95</v>
      </c>
      <c r="AE205" s="16" t="str">
        <f>IFERROR(INDEX(Cost_Components!$O$2:$O$29,MATCH(E205,Cost_Components!$A$2:$A$29,0)),"")</f>
        <v>Both</v>
      </c>
      <c r="AF205" s="11">
        <v>101466.014185808</v>
      </c>
      <c r="AG205" s="11">
        <v>94127.114990458605</v>
      </c>
      <c r="AH205" s="23">
        <f t="shared" si="51"/>
        <v>1</v>
      </c>
      <c r="AI205" s="10">
        <v>320645615.981408</v>
      </c>
      <c r="AJ205" s="29">
        <f t="shared" si="52"/>
        <v>1.0474901981170601E-2</v>
      </c>
      <c r="AK205" s="29">
        <f t="shared" si="53"/>
        <v>2.6393785161939586E-2</v>
      </c>
      <c r="AL205" s="29">
        <f t="shared" si="54"/>
        <v>1.5918883180768985E-2</v>
      </c>
      <c r="AM205" s="29">
        <f t="shared" si="55"/>
        <v>8.5571841271033303E-3</v>
      </c>
    </row>
    <row r="206" spans="1:39">
      <c r="A206" t="s">
        <v>242</v>
      </c>
      <c r="B206" s="20">
        <v>2047</v>
      </c>
      <c r="C206" t="s">
        <v>242</v>
      </c>
      <c r="D206" t="s">
        <v>232</v>
      </c>
      <c r="E206" s="22" t="s">
        <v>320</v>
      </c>
      <c r="F206" s="22" t="s">
        <v>321</v>
      </c>
      <c r="G206" s="22" t="s">
        <v>243</v>
      </c>
      <c r="H206" s="22" t="s">
        <v>237</v>
      </c>
      <c r="I206" s="22" t="s">
        <v>309</v>
      </c>
      <c r="J206" s="17">
        <f>IFERROR(INDEX(Cost_Components!$K$2:$K$29,MATCH(E206,Cost_Components!$A$2:$A$29,0)),"")</f>
        <v>1</v>
      </c>
      <c r="K206" s="17">
        <f t="shared" si="42"/>
        <v>0.74346153846153851</v>
      </c>
      <c r="L206" s="17">
        <f>IFERROR(INDEX(Cost_Components!$S$2:$S$29,MATCH(E206,Cost_Components!$A$2:$A$29,0)),"")</f>
        <v>0.31</v>
      </c>
      <c r="M206" s="28">
        <f>IFERROR(INDEX(Cost_Components!$L$2:$L$29,MATCH(E206,Cost_Components!$A$2:$A$29,0)),"")</f>
        <v>1</v>
      </c>
      <c r="N206" s="29">
        <f>IFERROR(INDEX(Cost_Components!$P$2:$P$29,MATCH(E206,Cost_Components!$A$2:$A$29,0)),"")</f>
        <v>115.1062307</v>
      </c>
      <c r="O206" s="23">
        <f t="shared" si="43"/>
        <v>103496.43295984701</v>
      </c>
      <c r="P206" s="23">
        <f t="shared" si="44"/>
        <v>95620.397949063903</v>
      </c>
      <c r="Q206" s="23">
        <f t="shared" si="45"/>
        <v>3412016.1116447342</v>
      </c>
      <c r="R206" s="23">
        <f t="shared" si="46"/>
        <v>8856919.9732499812</v>
      </c>
      <c r="S206" s="23">
        <f t="shared" si="47"/>
        <v>5444903.8616052475</v>
      </c>
      <c r="T206" s="16">
        <f>IFERROR(INDEX(Cost_Components!$R$2:$R$29,MATCH(E206,Cost_Components!$A$2:$A$29,0)),"")</f>
        <v>1</v>
      </c>
      <c r="U206" s="26">
        <f>IFERROR(INDEX(Cost_Components!$Q$2:$Q$29,MATCH(E206,Cost_Components!$A$2:$A$29,0)),"")</f>
        <v>2023</v>
      </c>
      <c r="V206" s="30">
        <f>1/(1+Calculation_Assumptions!$B$5)^(B206-Calculation_Assumptions!$B$2)</f>
        <v>0.52189250088258554</v>
      </c>
      <c r="W206" s="23">
        <f t="shared" si="48"/>
        <v>1780705.6215579456</v>
      </c>
      <c r="X206" s="23">
        <f t="shared" si="49"/>
        <v>4622360.1149563557</v>
      </c>
      <c r="Y206" s="23">
        <f t="shared" si="50"/>
        <v>2841654.4933984103</v>
      </c>
      <c r="Z206" s="17">
        <f>IFERROR(INDEX(Cost_Components!$T$2:$T$29,MATCH(E206,Cost_Components!$A$2:$A$29,0)),"")</f>
        <v>0.8</v>
      </c>
      <c r="AA206" s="26">
        <f>IFERROR(INDEX(Cost_Components!$U$2:$U$29,MATCH(E206,Cost_Components!$A$2:$A$29,0)),"")</f>
        <v>2025</v>
      </c>
      <c r="AB206" s="26">
        <f>IFERROR(INDEX(Cost_Components!$V$2:$V$29,MATCH(E206,Cost_Components!$A$2:$A$29,0)),"")</f>
        <v>2050</v>
      </c>
      <c r="AC206" s="26">
        <f>IFERROR(INDEX(Cost_Components!$M$2:$M$29,MATCH(E206,Cost_Components!$A$2:$A$29,0)),"")</f>
        <v>0</v>
      </c>
      <c r="AD206" s="26">
        <f>IFERROR(INDEX(Cost_Components!$N$2:$N$29,MATCH(E206,Cost_Components!$A$2:$A$29,0)),"")</f>
        <v>95</v>
      </c>
      <c r="AE206" s="16" t="str">
        <f>IFERROR(INDEX(Cost_Components!$O$2:$O$29,MATCH(E206,Cost_Components!$A$2:$A$29,0)),"")</f>
        <v>Both</v>
      </c>
      <c r="AF206" s="11">
        <v>103496.43295984701</v>
      </c>
      <c r="AG206" s="11">
        <v>95620.397949063903</v>
      </c>
      <c r="AH206" s="23">
        <f t="shared" si="51"/>
        <v>1</v>
      </c>
      <c r="AI206" s="10">
        <v>321429520.52287501</v>
      </c>
      <c r="AJ206" s="29">
        <f t="shared" si="52"/>
        <v>1.0615129892532422E-2</v>
      </c>
      <c r="AK206" s="29">
        <f t="shared" si="53"/>
        <v>2.755478077695625E-2</v>
      </c>
      <c r="AL206" s="29">
        <f t="shared" si="54"/>
        <v>1.693965088442383E-2</v>
      </c>
      <c r="AM206" s="29">
        <f t="shared" si="55"/>
        <v>8.8406767641498549E-3</v>
      </c>
    </row>
    <row r="207" spans="1:39">
      <c r="A207" t="s">
        <v>242</v>
      </c>
      <c r="B207" s="20">
        <v>2048</v>
      </c>
      <c r="C207" t="s">
        <v>242</v>
      </c>
      <c r="D207" t="s">
        <v>232</v>
      </c>
      <c r="E207" s="22" t="s">
        <v>320</v>
      </c>
      <c r="F207" s="22" t="s">
        <v>321</v>
      </c>
      <c r="G207" s="22" t="s">
        <v>243</v>
      </c>
      <c r="H207" s="22" t="s">
        <v>237</v>
      </c>
      <c r="I207" s="22" t="s">
        <v>309</v>
      </c>
      <c r="J207" s="17">
        <f>IFERROR(INDEX(Cost_Components!$K$2:$K$29,MATCH(E207,Cost_Components!$A$2:$A$29,0)),"")</f>
        <v>1</v>
      </c>
      <c r="K207" s="17">
        <f t="shared" si="42"/>
        <v>0.76230769230769235</v>
      </c>
      <c r="L207" s="17">
        <f>IFERROR(INDEX(Cost_Components!$S$2:$S$29,MATCH(E207,Cost_Components!$A$2:$A$29,0)),"")</f>
        <v>0.31</v>
      </c>
      <c r="M207" s="28">
        <f>IFERROR(INDEX(Cost_Components!$L$2:$L$29,MATCH(E207,Cost_Components!$A$2:$A$29,0)),"")</f>
        <v>1</v>
      </c>
      <c r="N207" s="29">
        <f>IFERROR(INDEX(Cost_Components!$P$2:$P$29,MATCH(E207,Cost_Components!$A$2:$A$29,0)),"")</f>
        <v>115.1062307</v>
      </c>
      <c r="O207" s="23">
        <f t="shared" si="43"/>
        <v>105641.523807669</v>
      </c>
      <c r="P207" s="23">
        <f t="shared" si="44"/>
        <v>97221.627483885604</v>
      </c>
      <c r="Q207" s="23">
        <f t="shared" si="45"/>
        <v>3469152.6754787746</v>
      </c>
      <c r="R207" s="23">
        <f t="shared" si="46"/>
        <v>9269659.7172361109</v>
      </c>
      <c r="S207" s="23">
        <f t="shared" si="47"/>
        <v>5800507.0417573359</v>
      </c>
      <c r="T207" s="16">
        <f>IFERROR(INDEX(Cost_Components!$R$2:$R$29,MATCH(E207,Cost_Components!$A$2:$A$29,0)),"")</f>
        <v>1</v>
      </c>
      <c r="U207" s="26">
        <f>IFERROR(INDEX(Cost_Components!$Q$2:$Q$29,MATCH(E207,Cost_Components!$A$2:$A$29,0)),"")</f>
        <v>2023</v>
      </c>
      <c r="V207" s="30">
        <f>1/(1+Calculation_Assumptions!$B$5)^(B207-Calculation_Assumptions!$B$2)</f>
        <v>0.50669174842969467</v>
      </c>
      <c r="W207" s="23">
        <f t="shared" si="48"/>
        <v>1757791.0347078934</v>
      </c>
      <c r="X207" s="23">
        <f t="shared" si="49"/>
        <v>4696860.0894746743</v>
      </c>
      <c r="Y207" s="23">
        <f t="shared" si="50"/>
        <v>2939069.0547667802</v>
      </c>
      <c r="Z207" s="17">
        <f>IFERROR(INDEX(Cost_Components!$T$2:$T$29,MATCH(E207,Cost_Components!$A$2:$A$29,0)),"")</f>
        <v>0.8</v>
      </c>
      <c r="AA207" s="26">
        <f>IFERROR(INDEX(Cost_Components!$U$2:$U$29,MATCH(E207,Cost_Components!$A$2:$A$29,0)),"")</f>
        <v>2025</v>
      </c>
      <c r="AB207" s="26">
        <f>IFERROR(INDEX(Cost_Components!$V$2:$V$29,MATCH(E207,Cost_Components!$A$2:$A$29,0)),"")</f>
        <v>2050</v>
      </c>
      <c r="AC207" s="26">
        <f>IFERROR(INDEX(Cost_Components!$M$2:$M$29,MATCH(E207,Cost_Components!$A$2:$A$29,0)),"")</f>
        <v>0</v>
      </c>
      <c r="AD207" s="26">
        <f>IFERROR(INDEX(Cost_Components!$N$2:$N$29,MATCH(E207,Cost_Components!$A$2:$A$29,0)),"")</f>
        <v>95</v>
      </c>
      <c r="AE207" s="16" t="str">
        <f>IFERROR(INDEX(Cost_Components!$O$2:$O$29,MATCH(E207,Cost_Components!$A$2:$A$29,0)),"")</f>
        <v>Both</v>
      </c>
      <c r="AF207" s="11">
        <v>105641.523807669</v>
      </c>
      <c r="AG207" s="11">
        <v>97221.627483885604</v>
      </c>
      <c r="AH207" s="23">
        <f t="shared" si="51"/>
        <v>1</v>
      </c>
      <c r="AI207" s="10">
        <v>322136832.26016098</v>
      </c>
      <c r="AJ207" s="29">
        <f t="shared" si="52"/>
        <v>1.07691897605706E-2</v>
      </c>
      <c r="AK207" s="29">
        <f t="shared" si="53"/>
        <v>2.8775535079918584E-2</v>
      </c>
      <c r="AL207" s="29">
        <f t="shared" si="54"/>
        <v>1.8006345319347982E-2</v>
      </c>
      <c r="AM207" s="29">
        <f t="shared" si="55"/>
        <v>9.1236665926892769E-3</v>
      </c>
    </row>
    <row r="208" spans="1:39">
      <c r="A208" t="s">
        <v>242</v>
      </c>
      <c r="B208" s="20">
        <v>2049</v>
      </c>
      <c r="C208" t="s">
        <v>242</v>
      </c>
      <c r="D208" t="s">
        <v>232</v>
      </c>
      <c r="E208" s="22" t="s">
        <v>320</v>
      </c>
      <c r="F208" s="22" t="s">
        <v>321</v>
      </c>
      <c r="G208" s="22" t="s">
        <v>243</v>
      </c>
      <c r="H208" s="22" t="s">
        <v>237</v>
      </c>
      <c r="I208" s="22" t="s">
        <v>309</v>
      </c>
      <c r="J208" s="17">
        <f>IFERROR(INDEX(Cost_Components!$K$2:$K$29,MATCH(E208,Cost_Components!$A$2:$A$29,0)),"")</f>
        <v>1</v>
      </c>
      <c r="K208" s="17">
        <f t="shared" si="42"/>
        <v>0.7811538461538462</v>
      </c>
      <c r="L208" s="17">
        <f>IFERROR(INDEX(Cost_Components!$S$2:$S$29,MATCH(E208,Cost_Components!$A$2:$A$29,0)),"")</f>
        <v>0.31</v>
      </c>
      <c r="M208" s="28">
        <f>IFERROR(INDEX(Cost_Components!$L$2:$L$29,MATCH(E208,Cost_Components!$A$2:$A$29,0)),"")</f>
        <v>1</v>
      </c>
      <c r="N208" s="29">
        <f>IFERROR(INDEX(Cost_Components!$P$2:$P$29,MATCH(E208,Cost_Components!$A$2:$A$29,0)),"")</f>
        <v>115.1062307</v>
      </c>
      <c r="O208" s="23">
        <f t="shared" si="43"/>
        <v>107795.688793528</v>
      </c>
      <c r="P208" s="23">
        <f t="shared" si="44"/>
        <v>98824.228145921399</v>
      </c>
      <c r="Q208" s="23">
        <f t="shared" si="45"/>
        <v>3526338.1651512971</v>
      </c>
      <c r="R208" s="23">
        <f t="shared" si="46"/>
        <v>9692522.1013735421</v>
      </c>
      <c r="S208" s="23">
        <f t="shared" si="47"/>
        <v>6166183.936222245</v>
      </c>
      <c r="T208" s="16">
        <f>IFERROR(INDEX(Cost_Components!$R$2:$R$29,MATCH(E208,Cost_Components!$A$2:$A$29,0)),"")</f>
        <v>1</v>
      </c>
      <c r="U208" s="26">
        <f>IFERROR(INDEX(Cost_Components!$Q$2:$Q$29,MATCH(E208,Cost_Components!$A$2:$A$29,0)),"")</f>
        <v>2023</v>
      </c>
      <c r="V208" s="30">
        <f>1/(1+Calculation_Assumptions!$B$5)^(B208-Calculation_Assumptions!$B$2)</f>
        <v>0.49193373633950943</v>
      </c>
      <c r="W208" s="23">
        <f t="shared" si="48"/>
        <v>1734724.7091794875</v>
      </c>
      <c r="X208" s="23">
        <f t="shared" si="49"/>
        <v>4768078.6118819602</v>
      </c>
      <c r="Y208" s="23">
        <f t="shared" si="50"/>
        <v>3033353.9027024722</v>
      </c>
      <c r="Z208" s="17">
        <f>IFERROR(INDEX(Cost_Components!$T$2:$T$29,MATCH(E208,Cost_Components!$A$2:$A$29,0)),"")</f>
        <v>0.8</v>
      </c>
      <c r="AA208" s="26">
        <f>IFERROR(INDEX(Cost_Components!$U$2:$U$29,MATCH(E208,Cost_Components!$A$2:$A$29,0)),"")</f>
        <v>2025</v>
      </c>
      <c r="AB208" s="26">
        <f>IFERROR(INDEX(Cost_Components!$V$2:$V$29,MATCH(E208,Cost_Components!$A$2:$A$29,0)),"")</f>
        <v>2050</v>
      </c>
      <c r="AC208" s="26">
        <f>IFERROR(INDEX(Cost_Components!$M$2:$M$29,MATCH(E208,Cost_Components!$A$2:$A$29,0)),"")</f>
        <v>0</v>
      </c>
      <c r="AD208" s="26">
        <f>IFERROR(INDEX(Cost_Components!$N$2:$N$29,MATCH(E208,Cost_Components!$A$2:$A$29,0)),"")</f>
        <v>95</v>
      </c>
      <c r="AE208" s="16" t="str">
        <f>IFERROR(INDEX(Cost_Components!$O$2:$O$29,MATCH(E208,Cost_Components!$A$2:$A$29,0)),"")</f>
        <v>Both</v>
      </c>
      <c r="AF208" s="11">
        <v>107795.688793528</v>
      </c>
      <c r="AG208" s="11">
        <v>98824.228145921399</v>
      </c>
      <c r="AH208" s="23">
        <f t="shared" si="51"/>
        <v>1</v>
      </c>
      <c r="AI208" s="10">
        <v>322765819.75268102</v>
      </c>
      <c r="AJ208" s="29">
        <f t="shared" si="52"/>
        <v>1.0925376695256487E-2</v>
      </c>
      <c r="AK208" s="29">
        <f t="shared" si="53"/>
        <v>3.0029580296948504E-2</v>
      </c>
      <c r="AL208" s="29">
        <f t="shared" si="54"/>
        <v>1.9104203601692016E-2</v>
      </c>
      <c r="AM208" s="29">
        <f t="shared" si="55"/>
        <v>9.398002257571066E-3</v>
      </c>
    </row>
    <row r="209" spans="1:39">
      <c r="A209" t="s">
        <v>242</v>
      </c>
      <c r="B209" s="20">
        <v>2050</v>
      </c>
      <c r="C209" t="s">
        <v>242</v>
      </c>
      <c r="D209" t="s">
        <v>232</v>
      </c>
      <c r="E209" s="22" t="s">
        <v>320</v>
      </c>
      <c r="F209" s="22" t="s">
        <v>321</v>
      </c>
      <c r="G209" s="22" t="s">
        <v>243</v>
      </c>
      <c r="H209" s="22" t="s">
        <v>237</v>
      </c>
      <c r="I209" s="22" t="s">
        <v>309</v>
      </c>
      <c r="J209" s="17">
        <f>IFERROR(INDEX(Cost_Components!$K$2:$K$29,MATCH(E209,Cost_Components!$A$2:$A$29,0)),"")</f>
        <v>1</v>
      </c>
      <c r="K209" s="17">
        <f t="shared" si="42"/>
        <v>0.8</v>
      </c>
      <c r="L209" s="17">
        <f>IFERROR(INDEX(Cost_Components!$S$2:$S$29,MATCH(E209,Cost_Components!$A$2:$A$29,0)),"")</f>
        <v>0.31</v>
      </c>
      <c r="M209" s="28">
        <f>IFERROR(INDEX(Cost_Components!$L$2:$L$29,MATCH(E209,Cost_Components!$A$2:$A$29,0)),"")</f>
        <v>1</v>
      </c>
      <c r="N209" s="29">
        <f>IFERROR(INDEX(Cost_Components!$P$2:$P$29,MATCH(E209,Cost_Components!$A$2:$A$29,0)),"")</f>
        <v>115.1062307</v>
      </c>
      <c r="O209" s="23">
        <f t="shared" si="43"/>
        <v>109938.59359909499</v>
      </c>
      <c r="P209" s="23">
        <f t="shared" si="44"/>
        <v>100410.417452596</v>
      </c>
      <c r="Q209" s="23">
        <f t="shared" si="45"/>
        <v>3582938.0495543643</v>
      </c>
      <c r="R209" s="23">
        <f t="shared" si="46"/>
        <v>10123693.694120778</v>
      </c>
      <c r="S209" s="23">
        <f t="shared" si="47"/>
        <v>6540755.644566413</v>
      </c>
      <c r="T209" s="16">
        <f>IFERROR(INDEX(Cost_Components!$R$2:$R$29,MATCH(E209,Cost_Components!$A$2:$A$29,0)),"")</f>
        <v>1</v>
      </c>
      <c r="U209" s="26">
        <f>IFERROR(INDEX(Cost_Components!$Q$2:$Q$29,MATCH(E209,Cost_Components!$A$2:$A$29,0)),"")</f>
        <v>2023</v>
      </c>
      <c r="V209" s="30">
        <f>1/(1+Calculation_Assumptions!$B$5)^(B209-Calculation_Assumptions!$B$2)</f>
        <v>0.47760556926165965</v>
      </c>
      <c r="W209" s="23">
        <f t="shared" si="48"/>
        <v>1711231.1667866725</v>
      </c>
      <c r="X209" s="23">
        <f t="shared" si="49"/>
        <v>4835132.4898112286</v>
      </c>
      <c r="Y209" s="23">
        <f t="shared" si="50"/>
        <v>3123901.3230245551</v>
      </c>
      <c r="Z209" s="17">
        <f>IFERROR(INDEX(Cost_Components!$T$2:$T$29,MATCH(E209,Cost_Components!$A$2:$A$29,0)),"")</f>
        <v>0.8</v>
      </c>
      <c r="AA209" s="26">
        <f>IFERROR(INDEX(Cost_Components!$U$2:$U$29,MATCH(E209,Cost_Components!$A$2:$A$29,0)),"")</f>
        <v>2025</v>
      </c>
      <c r="AB209" s="26">
        <f>IFERROR(INDEX(Cost_Components!$V$2:$V$29,MATCH(E209,Cost_Components!$A$2:$A$29,0)),"")</f>
        <v>2050</v>
      </c>
      <c r="AC209" s="26">
        <f>IFERROR(INDEX(Cost_Components!$M$2:$M$29,MATCH(E209,Cost_Components!$A$2:$A$29,0)),"")</f>
        <v>0</v>
      </c>
      <c r="AD209" s="26">
        <f>IFERROR(INDEX(Cost_Components!$N$2:$N$29,MATCH(E209,Cost_Components!$A$2:$A$29,0)),"")</f>
        <v>95</v>
      </c>
      <c r="AE209" s="16" t="str">
        <f>IFERROR(INDEX(Cost_Components!$O$2:$O$29,MATCH(E209,Cost_Components!$A$2:$A$29,0)),"")</f>
        <v>Both</v>
      </c>
      <c r="AF209" s="11">
        <v>109938.59359909499</v>
      </c>
      <c r="AG209" s="11">
        <v>100410.417452596</v>
      </c>
      <c r="AH209" s="23">
        <f t="shared" si="51"/>
        <v>1</v>
      </c>
      <c r="AI209" s="10">
        <v>323312042.56328499</v>
      </c>
      <c r="AJ209" s="29">
        <f t="shared" si="52"/>
        <v>1.1081981423110898E-2</v>
      </c>
      <c r="AK209" s="29">
        <f t="shared" si="53"/>
        <v>3.1312454722867832E-2</v>
      </c>
      <c r="AL209" s="29">
        <f t="shared" si="54"/>
        <v>2.023047329975693E-2</v>
      </c>
      <c r="AM209" s="29">
        <f t="shared" si="55"/>
        <v>9.6621867167632144E-3</v>
      </c>
    </row>
    <row r="210" spans="1:39">
      <c r="A210" t="s">
        <v>242</v>
      </c>
      <c r="B210" s="20">
        <v>2025</v>
      </c>
      <c r="C210" t="s">
        <v>242</v>
      </c>
      <c r="D210" t="s">
        <v>208</v>
      </c>
      <c r="E210" s="22" t="s">
        <v>323</v>
      </c>
      <c r="F210" s="22" t="s">
        <v>324</v>
      </c>
      <c r="G210" s="22" t="s">
        <v>245</v>
      </c>
      <c r="H210" s="22" t="s">
        <v>237</v>
      </c>
      <c r="I210" s="22" t="s">
        <v>309</v>
      </c>
      <c r="J210" s="17">
        <f>IFERROR(INDEX(Cost_Components!$K$2:$K$29,MATCH(E210,Cost_Components!$A$2:$A$29,0)),"")</f>
        <v>1</v>
      </c>
      <c r="K210" s="17">
        <f t="shared" si="42"/>
        <v>0.32884615384615384</v>
      </c>
      <c r="L210" s="17">
        <f>IFERROR(INDEX(Cost_Components!$S$2:$S$29,MATCH(E210,Cost_Components!$A$2:$A$29,0)),"")</f>
        <v>0.31</v>
      </c>
      <c r="M210" s="28">
        <f>IFERROR(INDEX(Cost_Components!$L$2:$L$29,MATCH(E210,Cost_Components!$A$2:$A$29,0)),"")</f>
        <v>1</v>
      </c>
      <c r="N210" s="29">
        <f>IFERROR(INDEX(Cost_Components!$P$2:$P$29,MATCH(E210,Cost_Components!$A$2:$A$29,0)),"")</f>
        <v>5.133311162</v>
      </c>
      <c r="O210" s="23">
        <f t="shared" si="43"/>
        <v>466863.85865354701</v>
      </c>
      <c r="P210" s="23">
        <f t="shared" si="44"/>
        <v>466615.367804332</v>
      </c>
      <c r="Q210" s="23">
        <f t="shared" si="45"/>
        <v>742537.38153232099</v>
      </c>
      <c r="R210" s="23">
        <f t="shared" si="46"/>
        <v>788098.70212705759</v>
      </c>
      <c r="S210" s="23">
        <f t="shared" si="47"/>
        <v>45561.320594736608</v>
      </c>
      <c r="T210" s="16">
        <f>IFERROR(INDEX(Cost_Components!$R$2:$R$29,MATCH(E210,Cost_Components!$A$2:$A$29,0)),"")</f>
        <v>1</v>
      </c>
      <c r="U210" s="26">
        <f>IFERROR(INDEX(Cost_Components!$Q$2:$Q$29,MATCH(E210,Cost_Components!$A$2:$A$29,0)),"")</f>
        <v>2023</v>
      </c>
      <c r="V210" s="30">
        <f>1/(1+Calculation_Assumptions!$B$5)^(B210-Calculation_Assumptions!$B$2)</f>
        <v>1</v>
      </c>
      <c r="W210" s="23">
        <f t="shared" si="48"/>
        <v>742537.38153232099</v>
      </c>
      <c r="X210" s="23">
        <f t="shared" si="49"/>
        <v>788098.70212705759</v>
      </c>
      <c r="Y210" s="23">
        <f t="shared" si="50"/>
        <v>45561.320594736608</v>
      </c>
      <c r="Z210" s="17">
        <f>IFERROR(INDEX(Cost_Components!$T$2:$T$29,MATCH(E210,Cost_Components!$A$2:$A$29,0)),"")</f>
        <v>0.8</v>
      </c>
      <c r="AA210" s="26">
        <f>IFERROR(INDEX(Cost_Components!$U$2:$U$29,MATCH(E210,Cost_Components!$A$2:$A$29,0)),"")</f>
        <v>2025</v>
      </c>
      <c r="AB210" s="26">
        <f>IFERROR(INDEX(Cost_Components!$V$2:$V$29,MATCH(E210,Cost_Components!$A$2:$A$29,0)),"")</f>
        <v>2050</v>
      </c>
      <c r="AC210" s="26">
        <f>IFERROR(INDEX(Cost_Components!$M$2:$M$29,MATCH(E210,Cost_Components!$A$2:$A$29,0)),"")</f>
        <v>30</v>
      </c>
      <c r="AD210" s="26">
        <f>IFERROR(INDEX(Cost_Components!$N$2:$N$29,MATCH(E210,Cost_Components!$A$2:$A$29,0)),"")</f>
        <v>95</v>
      </c>
      <c r="AE210" s="16" t="str">
        <f>IFERROR(INDEX(Cost_Components!$O$2:$O$29,MATCH(E210,Cost_Components!$A$2:$A$29,0)),"")</f>
        <v>Both</v>
      </c>
      <c r="AF210" s="11">
        <v>466863.85865354701</v>
      </c>
      <c r="AG210" s="11">
        <v>466615.367804332</v>
      </c>
      <c r="AH210" s="23">
        <f t="shared" si="51"/>
        <v>1</v>
      </c>
      <c r="AI210" s="10">
        <v>288391907.64445603</v>
      </c>
      <c r="AJ210" s="29">
        <f t="shared" si="52"/>
        <v>2.5747511003247642E-3</v>
      </c>
      <c r="AK210" s="29">
        <f t="shared" si="53"/>
        <v>2.7327351469884692E-3</v>
      </c>
      <c r="AL210" s="29">
        <f t="shared" si="54"/>
        <v>1.5798404666370487E-4</v>
      </c>
      <c r="AM210" s="29">
        <f t="shared" si="55"/>
        <v>1.5798404666370487E-4</v>
      </c>
    </row>
    <row r="211" spans="1:39">
      <c r="A211" t="s">
        <v>242</v>
      </c>
      <c r="B211" s="20">
        <v>2026</v>
      </c>
      <c r="C211" t="s">
        <v>242</v>
      </c>
      <c r="D211" t="s">
        <v>208</v>
      </c>
      <c r="E211" s="22" t="s">
        <v>323</v>
      </c>
      <c r="F211" s="22" t="s">
        <v>324</v>
      </c>
      <c r="G211" s="22" t="s">
        <v>245</v>
      </c>
      <c r="H211" s="22" t="s">
        <v>237</v>
      </c>
      <c r="I211" s="22" t="s">
        <v>309</v>
      </c>
      <c r="J211" s="17">
        <f>IFERROR(INDEX(Cost_Components!$K$2:$K$29,MATCH(E211,Cost_Components!$A$2:$A$29,0)),"")</f>
        <v>1</v>
      </c>
      <c r="K211" s="17">
        <f t="shared" si="42"/>
        <v>0.34769230769230769</v>
      </c>
      <c r="L211" s="17">
        <f>IFERROR(INDEX(Cost_Components!$S$2:$S$29,MATCH(E211,Cost_Components!$A$2:$A$29,0)),"")</f>
        <v>0.31</v>
      </c>
      <c r="M211" s="28">
        <f>IFERROR(INDEX(Cost_Components!$L$2:$L$29,MATCH(E211,Cost_Components!$A$2:$A$29,0)),"")</f>
        <v>1</v>
      </c>
      <c r="N211" s="29">
        <f>IFERROR(INDEX(Cost_Components!$P$2:$P$29,MATCH(E211,Cost_Components!$A$2:$A$29,0)),"")</f>
        <v>5.133311162</v>
      </c>
      <c r="O211" s="23">
        <f t="shared" si="43"/>
        <v>481389.49189803802</v>
      </c>
      <c r="P211" s="23">
        <f t="shared" si="44"/>
        <v>480680.10797592398</v>
      </c>
      <c r="Q211" s="23">
        <f t="shared" si="45"/>
        <v>764918.9747234945</v>
      </c>
      <c r="R211" s="23">
        <f t="shared" si="46"/>
        <v>859190.12885955977</v>
      </c>
      <c r="S211" s="23">
        <f t="shared" si="47"/>
        <v>94271.154136065277</v>
      </c>
      <c r="T211" s="16">
        <f>IFERROR(INDEX(Cost_Components!$R$2:$R$29,MATCH(E211,Cost_Components!$A$2:$A$29,0)),"")</f>
        <v>1</v>
      </c>
      <c r="U211" s="26">
        <f>IFERROR(INDEX(Cost_Components!$Q$2:$Q$29,MATCH(E211,Cost_Components!$A$2:$A$29,0)),"")</f>
        <v>2023</v>
      </c>
      <c r="V211" s="30">
        <f>1/(1+Calculation_Assumptions!$B$5)^(B211-Calculation_Assumptions!$B$2)</f>
        <v>0.970873786407767</v>
      </c>
      <c r="W211" s="23">
        <f t="shared" si="48"/>
        <v>742639.78128494613</v>
      </c>
      <c r="X211" s="23">
        <f t="shared" si="49"/>
        <v>834165.17365005799</v>
      </c>
      <c r="Y211" s="23">
        <f t="shared" si="50"/>
        <v>91525.392365111926</v>
      </c>
      <c r="Z211" s="17">
        <f>IFERROR(INDEX(Cost_Components!$T$2:$T$29,MATCH(E211,Cost_Components!$A$2:$A$29,0)),"")</f>
        <v>0.8</v>
      </c>
      <c r="AA211" s="26">
        <f>IFERROR(INDEX(Cost_Components!$U$2:$U$29,MATCH(E211,Cost_Components!$A$2:$A$29,0)),"")</f>
        <v>2025</v>
      </c>
      <c r="AB211" s="26">
        <f>IFERROR(INDEX(Cost_Components!$V$2:$V$29,MATCH(E211,Cost_Components!$A$2:$A$29,0)),"")</f>
        <v>2050</v>
      </c>
      <c r="AC211" s="26">
        <f>IFERROR(INDEX(Cost_Components!$M$2:$M$29,MATCH(E211,Cost_Components!$A$2:$A$29,0)),"")</f>
        <v>30</v>
      </c>
      <c r="AD211" s="26">
        <f>IFERROR(INDEX(Cost_Components!$N$2:$N$29,MATCH(E211,Cost_Components!$A$2:$A$29,0)),"")</f>
        <v>95</v>
      </c>
      <c r="AE211" s="16" t="str">
        <f>IFERROR(INDEX(Cost_Components!$O$2:$O$29,MATCH(E211,Cost_Components!$A$2:$A$29,0)),"")</f>
        <v>Both</v>
      </c>
      <c r="AF211" s="11">
        <v>481389.49189803802</v>
      </c>
      <c r="AG211" s="11">
        <v>480680.10797592398</v>
      </c>
      <c r="AH211" s="23">
        <f t="shared" si="51"/>
        <v>1</v>
      </c>
      <c r="AI211" s="10">
        <v>290472130.233437</v>
      </c>
      <c r="AJ211" s="29">
        <f t="shared" si="52"/>
        <v>2.633364426765383E-3</v>
      </c>
      <c r="AK211" s="29">
        <f t="shared" si="53"/>
        <v>2.9579090020411748E-3</v>
      </c>
      <c r="AL211" s="29">
        <f t="shared" si="54"/>
        <v>3.2454457527579175E-4</v>
      </c>
      <c r="AM211" s="29">
        <f t="shared" si="55"/>
        <v>3.1509182065610854E-4</v>
      </c>
    </row>
    <row r="212" spans="1:39">
      <c r="A212" t="s">
        <v>242</v>
      </c>
      <c r="B212" s="20">
        <v>2027</v>
      </c>
      <c r="C212" t="s">
        <v>242</v>
      </c>
      <c r="D212" t="s">
        <v>208</v>
      </c>
      <c r="E212" s="22" t="s">
        <v>323</v>
      </c>
      <c r="F212" s="22" t="s">
        <v>324</v>
      </c>
      <c r="G212" s="22" t="s">
        <v>245</v>
      </c>
      <c r="H212" s="22" t="s">
        <v>237</v>
      </c>
      <c r="I212" s="22" t="s">
        <v>309</v>
      </c>
      <c r="J212" s="17">
        <f>IFERROR(INDEX(Cost_Components!$K$2:$K$29,MATCH(E212,Cost_Components!$A$2:$A$29,0)),"")</f>
        <v>1</v>
      </c>
      <c r="K212" s="17">
        <f t="shared" si="42"/>
        <v>0.36653846153846154</v>
      </c>
      <c r="L212" s="17">
        <f>IFERROR(INDEX(Cost_Components!$S$2:$S$29,MATCH(E212,Cost_Components!$A$2:$A$29,0)),"")</f>
        <v>0.31</v>
      </c>
      <c r="M212" s="28">
        <f>IFERROR(INDEX(Cost_Components!$L$2:$L$29,MATCH(E212,Cost_Components!$A$2:$A$29,0)),"")</f>
        <v>1</v>
      </c>
      <c r="N212" s="29">
        <f>IFERROR(INDEX(Cost_Components!$P$2:$P$29,MATCH(E212,Cost_Components!$A$2:$A$29,0)),"")</f>
        <v>5.133311162</v>
      </c>
      <c r="O212" s="23">
        <f t="shared" si="43"/>
        <v>496881.74303534499</v>
      </c>
      <c r="P212" s="23">
        <f t="shared" si="44"/>
        <v>495525.49510907201</v>
      </c>
      <c r="Q212" s="23">
        <f t="shared" si="45"/>
        <v>788542.83208068251</v>
      </c>
      <c r="R212" s="23">
        <f t="shared" si="46"/>
        <v>934910.81293255254</v>
      </c>
      <c r="S212" s="23">
        <f t="shared" si="47"/>
        <v>146367.98085187003</v>
      </c>
      <c r="T212" s="16">
        <f>IFERROR(INDEX(Cost_Components!$R$2:$R$29,MATCH(E212,Cost_Components!$A$2:$A$29,0)),"")</f>
        <v>1</v>
      </c>
      <c r="U212" s="26">
        <f>IFERROR(INDEX(Cost_Components!$Q$2:$Q$29,MATCH(E212,Cost_Components!$A$2:$A$29,0)),"")</f>
        <v>2023</v>
      </c>
      <c r="V212" s="30">
        <f>1/(1+Calculation_Assumptions!$B$5)^(B212-Calculation_Assumptions!$B$2)</f>
        <v>0.94259590913375435</v>
      </c>
      <c r="W212" s="23">
        <f t="shared" si="48"/>
        <v>743277.24769599631</v>
      </c>
      <c r="X212" s="23">
        <f t="shared" si="49"/>
        <v>881243.10767513665</v>
      </c>
      <c r="Y212" s="23">
        <f t="shared" si="50"/>
        <v>137965.85997914037</v>
      </c>
      <c r="Z212" s="17">
        <f>IFERROR(INDEX(Cost_Components!$T$2:$T$29,MATCH(E212,Cost_Components!$A$2:$A$29,0)),"")</f>
        <v>0.8</v>
      </c>
      <c r="AA212" s="26">
        <f>IFERROR(INDEX(Cost_Components!$U$2:$U$29,MATCH(E212,Cost_Components!$A$2:$A$29,0)),"")</f>
        <v>2025</v>
      </c>
      <c r="AB212" s="26">
        <f>IFERROR(INDEX(Cost_Components!$V$2:$V$29,MATCH(E212,Cost_Components!$A$2:$A$29,0)),"")</f>
        <v>2050</v>
      </c>
      <c r="AC212" s="26">
        <f>IFERROR(INDEX(Cost_Components!$M$2:$M$29,MATCH(E212,Cost_Components!$A$2:$A$29,0)),"")</f>
        <v>30</v>
      </c>
      <c r="AD212" s="26">
        <f>IFERROR(INDEX(Cost_Components!$N$2:$N$29,MATCH(E212,Cost_Components!$A$2:$A$29,0)),"")</f>
        <v>95</v>
      </c>
      <c r="AE212" s="16" t="str">
        <f>IFERROR(INDEX(Cost_Components!$O$2:$O$29,MATCH(E212,Cost_Components!$A$2:$A$29,0)),"")</f>
        <v>Both</v>
      </c>
      <c r="AF212" s="11">
        <v>496881.74303534499</v>
      </c>
      <c r="AG212" s="11">
        <v>495525.49510907201</v>
      </c>
      <c r="AH212" s="23">
        <f t="shared" si="51"/>
        <v>1</v>
      </c>
      <c r="AI212" s="10">
        <v>292505080.826208</v>
      </c>
      <c r="AJ212" s="29">
        <f t="shared" si="52"/>
        <v>2.6958261027581793E-3</v>
      </c>
      <c r="AK212" s="29">
        <f t="shared" si="53"/>
        <v>3.196220764069497E-3</v>
      </c>
      <c r="AL212" s="29">
        <f t="shared" si="54"/>
        <v>5.0039466131131792E-4</v>
      </c>
      <c r="AM212" s="29">
        <f t="shared" si="55"/>
        <v>4.7166996070441877E-4</v>
      </c>
    </row>
    <row r="213" spans="1:39">
      <c r="A213" t="s">
        <v>242</v>
      </c>
      <c r="B213" s="20">
        <v>2028</v>
      </c>
      <c r="C213" t="s">
        <v>242</v>
      </c>
      <c r="D213" t="s">
        <v>208</v>
      </c>
      <c r="E213" s="22" t="s">
        <v>323</v>
      </c>
      <c r="F213" s="22" t="s">
        <v>324</v>
      </c>
      <c r="G213" s="22" t="s">
        <v>245</v>
      </c>
      <c r="H213" s="22" t="s">
        <v>237</v>
      </c>
      <c r="I213" s="22" t="s">
        <v>309</v>
      </c>
      <c r="J213" s="17">
        <f>IFERROR(INDEX(Cost_Components!$K$2:$K$29,MATCH(E213,Cost_Components!$A$2:$A$29,0)),"")</f>
        <v>1</v>
      </c>
      <c r="K213" s="17">
        <f t="shared" si="42"/>
        <v>0.38538461538461538</v>
      </c>
      <c r="L213" s="17">
        <f>IFERROR(INDEX(Cost_Components!$S$2:$S$29,MATCH(E213,Cost_Components!$A$2:$A$29,0)),"")</f>
        <v>0.31</v>
      </c>
      <c r="M213" s="28">
        <f>IFERROR(INDEX(Cost_Components!$L$2:$L$29,MATCH(E213,Cost_Components!$A$2:$A$29,0)),"")</f>
        <v>1</v>
      </c>
      <c r="N213" s="29">
        <f>IFERROR(INDEX(Cost_Components!$P$2:$P$29,MATCH(E213,Cost_Components!$A$2:$A$29,0)),"")</f>
        <v>5.133311162</v>
      </c>
      <c r="O213" s="23">
        <f t="shared" si="43"/>
        <v>513928.26967756299</v>
      </c>
      <c r="P213" s="23">
        <f t="shared" si="44"/>
        <v>511757.94496678602</v>
      </c>
      <c r="Q213" s="23">
        <f t="shared" si="45"/>
        <v>814373.95905345713</v>
      </c>
      <c r="R213" s="23">
        <f t="shared" si="46"/>
        <v>1016703.8579421487</v>
      </c>
      <c r="S213" s="23">
        <f t="shared" si="47"/>
        <v>202329.89888869156</v>
      </c>
      <c r="T213" s="16">
        <f>IFERROR(INDEX(Cost_Components!$R$2:$R$29,MATCH(E213,Cost_Components!$A$2:$A$29,0)),"")</f>
        <v>1</v>
      </c>
      <c r="U213" s="26">
        <f>IFERROR(INDEX(Cost_Components!$Q$2:$Q$29,MATCH(E213,Cost_Components!$A$2:$A$29,0)),"")</f>
        <v>2023</v>
      </c>
      <c r="V213" s="30">
        <f>1/(1+Calculation_Assumptions!$B$5)^(B213-Calculation_Assumptions!$B$2)</f>
        <v>0.91514165935315961</v>
      </c>
      <c r="W213" s="23">
        <f t="shared" si="48"/>
        <v>745267.5362221828</v>
      </c>
      <c r="X213" s="23">
        <f t="shared" si="49"/>
        <v>930428.05562793696</v>
      </c>
      <c r="Y213" s="23">
        <f t="shared" si="50"/>
        <v>185160.5194057542</v>
      </c>
      <c r="Z213" s="17">
        <f>IFERROR(INDEX(Cost_Components!$T$2:$T$29,MATCH(E213,Cost_Components!$A$2:$A$29,0)),"")</f>
        <v>0.8</v>
      </c>
      <c r="AA213" s="26">
        <f>IFERROR(INDEX(Cost_Components!$U$2:$U$29,MATCH(E213,Cost_Components!$A$2:$A$29,0)),"")</f>
        <v>2025</v>
      </c>
      <c r="AB213" s="26">
        <f>IFERROR(INDEX(Cost_Components!$V$2:$V$29,MATCH(E213,Cost_Components!$A$2:$A$29,0)),"")</f>
        <v>2050</v>
      </c>
      <c r="AC213" s="26">
        <f>IFERROR(INDEX(Cost_Components!$M$2:$M$29,MATCH(E213,Cost_Components!$A$2:$A$29,0)),"")</f>
        <v>30</v>
      </c>
      <c r="AD213" s="26">
        <f>IFERROR(INDEX(Cost_Components!$N$2:$N$29,MATCH(E213,Cost_Components!$A$2:$A$29,0)),"")</f>
        <v>95</v>
      </c>
      <c r="AE213" s="16" t="str">
        <f>IFERROR(INDEX(Cost_Components!$O$2:$O$29,MATCH(E213,Cost_Components!$A$2:$A$29,0)),"")</f>
        <v>Both</v>
      </c>
      <c r="AF213" s="11">
        <v>513928.26967756299</v>
      </c>
      <c r="AG213" s="11">
        <v>511757.94496678602</v>
      </c>
      <c r="AH213" s="23">
        <f t="shared" si="51"/>
        <v>1</v>
      </c>
      <c r="AI213" s="10">
        <v>294484707.92155403</v>
      </c>
      <c r="AJ213" s="29">
        <f t="shared" si="52"/>
        <v>2.7654201972022031E-3</v>
      </c>
      <c r="AK213" s="29">
        <f t="shared" si="53"/>
        <v>3.4524843925443564E-3</v>
      </c>
      <c r="AL213" s="29">
        <f t="shared" si="54"/>
        <v>6.8706419534215329E-4</v>
      </c>
      <c r="AM213" s="29">
        <f t="shared" si="55"/>
        <v>6.2876106780756157E-4</v>
      </c>
    </row>
    <row r="214" spans="1:39">
      <c r="A214" t="s">
        <v>242</v>
      </c>
      <c r="B214" s="20">
        <v>2029</v>
      </c>
      <c r="C214" t="s">
        <v>242</v>
      </c>
      <c r="D214" t="s">
        <v>208</v>
      </c>
      <c r="E214" s="22" t="s">
        <v>323</v>
      </c>
      <c r="F214" s="22" t="s">
        <v>324</v>
      </c>
      <c r="G214" s="22" t="s">
        <v>245</v>
      </c>
      <c r="H214" s="22" t="s">
        <v>237</v>
      </c>
      <c r="I214" s="22" t="s">
        <v>309</v>
      </c>
      <c r="J214" s="17">
        <f>IFERROR(INDEX(Cost_Components!$K$2:$K$29,MATCH(E214,Cost_Components!$A$2:$A$29,0)),"")</f>
        <v>1</v>
      </c>
      <c r="K214" s="17">
        <f t="shared" si="42"/>
        <v>0.40423076923076923</v>
      </c>
      <c r="L214" s="17">
        <f>IFERROR(INDEX(Cost_Components!$S$2:$S$29,MATCH(E214,Cost_Components!$A$2:$A$29,0)),"")</f>
        <v>0.31</v>
      </c>
      <c r="M214" s="28">
        <f>IFERROR(INDEX(Cost_Components!$L$2:$L$29,MATCH(E214,Cost_Components!$A$2:$A$29,0)),"")</f>
        <v>1</v>
      </c>
      <c r="N214" s="29">
        <f>IFERROR(INDEX(Cost_Components!$P$2:$P$29,MATCH(E214,Cost_Components!$A$2:$A$29,0)),"")</f>
        <v>5.133311162</v>
      </c>
      <c r="O214" s="23">
        <f t="shared" si="43"/>
        <v>531631.92359483801</v>
      </c>
      <c r="P214" s="23">
        <f t="shared" si="44"/>
        <v>528492.63234616397</v>
      </c>
      <c r="Q214" s="23">
        <f t="shared" si="45"/>
        <v>841004.30988377088</v>
      </c>
      <c r="R214" s="23">
        <f t="shared" si="46"/>
        <v>1103158.7399713937</v>
      </c>
      <c r="S214" s="23">
        <f t="shared" si="47"/>
        <v>262154.43008762284</v>
      </c>
      <c r="T214" s="16">
        <f>IFERROR(INDEX(Cost_Components!$R$2:$R$29,MATCH(E214,Cost_Components!$A$2:$A$29,0)),"")</f>
        <v>1</v>
      </c>
      <c r="U214" s="26">
        <f>IFERROR(INDEX(Cost_Components!$Q$2:$Q$29,MATCH(E214,Cost_Components!$A$2:$A$29,0)),"")</f>
        <v>2023</v>
      </c>
      <c r="V214" s="30">
        <f>1/(1+Calculation_Assumptions!$B$5)^(B214-Calculation_Assumptions!$B$2)</f>
        <v>0.888487047915689</v>
      </c>
      <c r="W214" s="23">
        <f t="shared" si="48"/>
        <v>747221.43657300295</v>
      </c>
      <c r="X214" s="23">
        <f t="shared" si="49"/>
        <v>980142.25225957483</v>
      </c>
      <c r="Y214" s="23">
        <f t="shared" si="50"/>
        <v>232920.81568657191</v>
      </c>
      <c r="Z214" s="17">
        <f>IFERROR(INDEX(Cost_Components!$T$2:$T$29,MATCH(E214,Cost_Components!$A$2:$A$29,0)),"")</f>
        <v>0.8</v>
      </c>
      <c r="AA214" s="26">
        <f>IFERROR(INDEX(Cost_Components!$U$2:$U$29,MATCH(E214,Cost_Components!$A$2:$A$29,0)),"")</f>
        <v>2025</v>
      </c>
      <c r="AB214" s="26">
        <f>IFERROR(INDEX(Cost_Components!$V$2:$V$29,MATCH(E214,Cost_Components!$A$2:$A$29,0)),"")</f>
        <v>2050</v>
      </c>
      <c r="AC214" s="26">
        <f>IFERROR(INDEX(Cost_Components!$M$2:$M$29,MATCH(E214,Cost_Components!$A$2:$A$29,0)),"")</f>
        <v>30</v>
      </c>
      <c r="AD214" s="26">
        <f>IFERROR(INDEX(Cost_Components!$N$2:$N$29,MATCH(E214,Cost_Components!$A$2:$A$29,0)),"")</f>
        <v>95</v>
      </c>
      <c r="AE214" s="16" t="str">
        <f>IFERROR(INDEX(Cost_Components!$O$2:$O$29,MATCH(E214,Cost_Components!$A$2:$A$29,0)),"")</f>
        <v>Both</v>
      </c>
      <c r="AF214" s="11">
        <v>531631.92359483801</v>
      </c>
      <c r="AG214" s="11">
        <v>528492.63234616397</v>
      </c>
      <c r="AH214" s="23">
        <f t="shared" si="51"/>
        <v>1</v>
      </c>
      <c r="AI214" s="10">
        <v>296414030.31142998</v>
      </c>
      <c r="AJ214" s="29">
        <f t="shared" si="52"/>
        <v>2.8372621532123912E-3</v>
      </c>
      <c r="AK214" s="29">
        <f t="shared" si="53"/>
        <v>3.7216819285252807E-3</v>
      </c>
      <c r="AL214" s="29">
        <f t="shared" si="54"/>
        <v>8.844197753128892E-4</v>
      </c>
      <c r="AM214" s="29">
        <f t="shared" si="55"/>
        <v>7.8579551528600597E-4</v>
      </c>
    </row>
    <row r="215" spans="1:39">
      <c r="A215" t="s">
        <v>242</v>
      </c>
      <c r="B215" s="20">
        <v>2030</v>
      </c>
      <c r="C215" t="s">
        <v>242</v>
      </c>
      <c r="D215" t="s">
        <v>208</v>
      </c>
      <c r="E215" s="22" t="s">
        <v>323</v>
      </c>
      <c r="F215" s="22" t="s">
        <v>324</v>
      </c>
      <c r="G215" s="22" t="s">
        <v>245</v>
      </c>
      <c r="H215" s="22" t="s">
        <v>237</v>
      </c>
      <c r="I215" s="22" t="s">
        <v>309</v>
      </c>
      <c r="J215" s="17">
        <f>IFERROR(INDEX(Cost_Components!$K$2:$K$29,MATCH(E215,Cost_Components!$A$2:$A$29,0)),"")</f>
        <v>1</v>
      </c>
      <c r="K215" s="17">
        <f t="shared" si="42"/>
        <v>0.42307692307692307</v>
      </c>
      <c r="L215" s="17">
        <f>IFERROR(INDEX(Cost_Components!$S$2:$S$29,MATCH(E215,Cost_Components!$A$2:$A$29,0)),"")</f>
        <v>0.31</v>
      </c>
      <c r="M215" s="28">
        <f>IFERROR(INDEX(Cost_Components!$L$2:$L$29,MATCH(E215,Cost_Components!$A$2:$A$29,0)),"")</f>
        <v>1</v>
      </c>
      <c r="N215" s="29">
        <f>IFERROR(INDEX(Cost_Components!$P$2:$P$29,MATCH(E215,Cost_Components!$A$2:$A$29,0)),"")</f>
        <v>5.133311162</v>
      </c>
      <c r="O215" s="23">
        <f t="shared" si="43"/>
        <v>550150.79990604403</v>
      </c>
      <c r="P215" s="23">
        <f t="shared" si="44"/>
        <v>545906.85710803198</v>
      </c>
      <c r="Q215" s="23">
        <f t="shared" si="45"/>
        <v>868716.02653154987</v>
      </c>
      <c r="R215" s="23">
        <f t="shared" si="46"/>
        <v>1194809.5254365448</v>
      </c>
      <c r="S215" s="23">
        <f t="shared" si="47"/>
        <v>326093.49890499492</v>
      </c>
      <c r="T215" s="16">
        <f>IFERROR(INDEX(Cost_Components!$R$2:$R$29,MATCH(E215,Cost_Components!$A$2:$A$29,0)),"")</f>
        <v>1</v>
      </c>
      <c r="U215" s="26">
        <f>IFERROR(INDEX(Cost_Components!$Q$2:$Q$29,MATCH(E215,Cost_Components!$A$2:$A$29,0)),"")</f>
        <v>2023</v>
      </c>
      <c r="V215" s="30">
        <f>1/(1+Calculation_Assumptions!$B$5)^(B215-Calculation_Assumptions!$B$2)</f>
        <v>0.86260878438416411</v>
      </c>
      <c r="W215" s="23">
        <f t="shared" si="48"/>
        <v>749362.07562142145</v>
      </c>
      <c r="X215" s="23">
        <f t="shared" si="49"/>
        <v>1030653.1923074379</v>
      </c>
      <c r="Y215" s="23">
        <f t="shared" si="50"/>
        <v>281291.11668601644</v>
      </c>
      <c r="Z215" s="17">
        <f>IFERROR(INDEX(Cost_Components!$T$2:$T$29,MATCH(E215,Cost_Components!$A$2:$A$29,0)),"")</f>
        <v>0.8</v>
      </c>
      <c r="AA215" s="26">
        <f>IFERROR(INDEX(Cost_Components!$U$2:$U$29,MATCH(E215,Cost_Components!$A$2:$A$29,0)),"")</f>
        <v>2025</v>
      </c>
      <c r="AB215" s="26">
        <f>IFERROR(INDEX(Cost_Components!$V$2:$V$29,MATCH(E215,Cost_Components!$A$2:$A$29,0)),"")</f>
        <v>2050</v>
      </c>
      <c r="AC215" s="26">
        <f>IFERROR(INDEX(Cost_Components!$M$2:$M$29,MATCH(E215,Cost_Components!$A$2:$A$29,0)),"")</f>
        <v>30</v>
      </c>
      <c r="AD215" s="26">
        <f>IFERROR(INDEX(Cost_Components!$N$2:$N$29,MATCH(E215,Cost_Components!$A$2:$A$29,0)),"")</f>
        <v>95</v>
      </c>
      <c r="AE215" s="16" t="str">
        <f>IFERROR(INDEX(Cost_Components!$O$2:$O$29,MATCH(E215,Cost_Components!$A$2:$A$29,0)),"")</f>
        <v>Both</v>
      </c>
      <c r="AF215" s="11">
        <v>550150.79990604403</v>
      </c>
      <c r="AG215" s="11">
        <v>545906.85710803198</v>
      </c>
      <c r="AH215" s="23">
        <f t="shared" si="51"/>
        <v>1</v>
      </c>
      <c r="AI215" s="10">
        <v>298289404.664994</v>
      </c>
      <c r="AJ215" s="29">
        <f t="shared" si="52"/>
        <v>2.9123261267264811E-3</v>
      </c>
      <c r="AK215" s="29">
        <f t="shared" si="53"/>
        <v>4.0055379331304913E-3</v>
      </c>
      <c r="AL215" s="29">
        <f t="shared" si="54"/>
        <v>1.0932118064040104E-3</v>
      </c>
      <c r="AM215" s="29">
        <f t="shared" si="55"/>
        <v>9.4301410739657953E-4</v>
      </c>
    </row>
    <row r="216" spans="1:39">
      <c r="A216" t="s">
        <v>242</v>
      </c>
      <c r="B216" s="20">
        <v>2031</v>
      </c>
      <c r="C216" t="s">
        <v>242</v>
      </c>
      <c r="D216" t="s">
        <v>208</v>
      </c>
      <c r="E216" s="22" t="s">
        <v>323</v>
      </c>
      <c r="F216" s="22" t="s">
        <v>324</v>
      </c>
      <c r="G216" s="22" t="s">
        <v>245</v>
      </c>
      <c r="H216" s="22" t="s">
        <v>237</v>
      </c>
      <c r="I216" s="22" t="s">
        <v>309</v>
      </c>
      <c r="J216" s="17">
        <f>IFERROR(INDEX(Cost_Components!$K$2:$K$29,MATCH(E216,Cost_Components!$A$2:$A$29,0)),"")</f>
        <v>1</v>
      </c>
      <c r="K216" s="17">
        <f t="shared" si="42"/>
        <v>0.44192307692307692</v>
      </c>
      <c r="L216" s="17">
        <f>IFERROR(INDEX(Cost_Components!$S$2:$S$29,MATCH(E216,Cost_Components!$A$2:$A$29,0)),"")</f>
        <v>0.31</v>
      </c>
      <c r="M216" s="28">
        <f>IFERROR(INDEX(Cost_Components!$L$2:$L$29,MATCH(E216,Cost_Components!$A$2:$A$29,0)),"")</f>
        <v>1</v>
      </c>
      <c r="N216" s="29">
        <f>IFERROR(INDEX(Cost_Components!$P$2:$P$29,MATCH(E216,Cost_Components!$A$2:$A$29,0)),"")</f>
        <v>5.133311162</v>
      </c>
      <c r="O216" s="23">
        <f t="shared" si="43"/>
        <v>569356.42002049403</v>
      </c>
      <c r="P216" s="23">
        <f t="shared" si="44"/>
        <v>563879.22932668205</v>
      </c>
      <c r="Q216" s="23">
        <f t="shared" si="45"/>
        <v>897315.93799601053</v>
      </c>
      <c r="R216" s="23">
        <f t="shared" si="46"/>
        <v>1291601.3585725573</v>
      </c>
      <c r="S216" s="23">
        <f t="shared" si="47"/>
        <v>394285.42057654681</v>
      </c>
      <c r="T216" s="16">
        <f>IFERROR(INDEX(Cost_Components!$R$2:$R$29,MATCH(E216,Cost_Components!$A$2:$A$29,0)),"")</f>
        <v>1</v>
      </c>
      <c r="U216" s="26">
        <f>IFERROR(INDEX(Cost_Components!$Q$2:$Q$29,MATCH(E216,Cost_Components!$A$2:$A$29,0)),"")</f>
        <v>2023</v>
      </c>
      <c r="V216" s="30">
        <f>1/(1+Calculation_Assumptions!$B$5)^(B216-Calculation_Assumptions!$B$2)</f>
        <v>0.83748425668365445</v>
      </c>
      <c r="W216" s="23">
        <f t="shared" si="48"/>
        <v>751487.97134298505</v>
      </c>
      <c r="X216" s="23">
        <f t="shared" si="49"/>
        <v>1081695.8037157364</v>
      </c>
      <c r="Y216" s="23">
        <f t="shared" si="50"/>
        <v>330207.83237275138</v>
      </c>
      <c r="Z216" s="17">
        <f>IFERROR(INDEX(Cost_Components!$T$2:$T$29,MATCH(E216,Cost_Components!$A$2:$A$29,0)),"")</f>
        <v>0.8</v>
      </c>
      <c r="AA216" s="26">
        <f>IFERROR(INDEX(Cost_Components!$U$2:$U$29,MATCH(E216,Cost_Components!$A$2:$A$29,0)),"")</f>
        <v>2025</v>
      </c>
      <c r="AB216" s="26">
        <f>IFERROR(INDEX(Cost_Components!$V$2:$V$29,MATCH(E216,Cost_Components!$A$2:$A$29,0)),"")</f>
        <v>2050</v>
      </c>
      <c r="AC216" s="26">
        <f>IFERROR(INDEX(Cost_Components!$M$2:$M$29,MATCH(E216,Cost_Components!$A$2:$A$29,0)),"")</f>
        <v>30</v>
      </c>
      <c r="AD216" s="26">
        <f>IFERROR(INDEX(Cost_Components!$N$2:$N$29,MATCH(E216,Cost_Components!$A$2:$A$29,0)),"")</f>
        <v>95</v>
      </c>
      <c r="AE216" s="16" t="str">
        <f>IFERROR(INDEX(Cost_Components!$O$2:$O$29,MATCH(E216,Cost_Components!$A$2:$A$29,0)),"")</f>
        <v>Both</v>
      </c>
      <c r="AF216" s="11">
        <v>569356.42002049403</v>
      </c>
      <c r="AG216" s="11">
        <v>563879.22932668205</v>
      </c>
      <c r="AH216" s="23">
        <f t="shared" si="51"/>
        <v>1</v>
      </c>
      <c r="AI216" s="10">
        <v>300119636.92551899</v>
      </c>
      <c r="AJ216" s="29">
        <f t="shared" si="52"/>
        <v>2.9898608008069073E-3</v>
      </c>
      <c r="AK216" s="29">
        <f t="shared" si="53"/>
        <v>4.3036216217104632E-3</v>
      </c>
      <c r="AL216" s="29">
        <f t="shared" si="54"/>
        <v>1.3137608209035554E-3</v>
      </c>
      <c r="AM216" s="29">
        <f t="shared" si="55"/>
        <v>1.1002540045545216E-3</v>
      </c>
    </row>
    <row r="217" spans="1:39">
      <c r="A217" t="s">
        <v>242</v>
      </c>
      <c r="B217" s="20">
        <v>2032</v>
      </c>
      <c r="C217" t="s">
        <v>242</v>
      </c>
      <c r="D217" t="s">
        <v>208</v>
      </c>
      <c r="E217" s="22" t="s">
        <v>323</v>
      </c>
      <c r="F217" s="22" t="s">
        <v>324</v>
      </c>
      <c r="G217" s="22" t="s">
        <v>245</v>
      </c>
      <c r="H217" s="22" t="s">
        <v>237</v>
      </c>
      <c r="I217" s="22" t="s">
        <v>309</v>
      </c>
      <c r="J217" s="17">
        <f>IFERROR(INDEX(Cost_Components!$K$2:$K$29,MATCH(E217,Cost_Components!$A$2:$A$29,0)),"")</f>
        <v>1</v>
      </c>
      <c r="K217" s="17">
        <f t="shared" si="42"/>
        <v>0.46076923076923082</v>
      </c>
      <c r="L217" s="17">
        <f>IFERROR(INDEX(Cost_Components!$S$2:$S$29,MATCH(E217,Cost_Components!$A$2:$A$29,0)),"")</f>
        <v>0.31</v>
      </c>
      <c r="M217" s="28">
        <f>IFERROR(INDEX(Cost_Components!$L$2:$L$29,MATCH(E217,Cost_Components!$A$2:$A$29,0)),"")</f>
        <v>1</v>
      </c>
      <c r="N217" s="29">
        <f>IFERROR(INDEX(Cost_Components!$P$2:$P$29,MATCH(E217,Cost_Components!$A$2:$A$29,0)),"")</f>
        <v>5.133311162</v>
      </c>
      <c r="O217" s="23">
        <f t="shared" si="43"/>
        <v>589109.35274841404</v>
      </c>
      <c r="P217" s="23">
        <f t="shared" si="44"/>
        <v>582280.06712056405</v>
      </c>
      <c r="Q217" s="23">
        <f t="shared" si="45"/>
        <v>926597.67806763132</v>
      </c>
      <c r="R217" s="23">
        <f t="shared" si="46"/>
        <v>1393403.7600347043</v>
      </c>
      <c r="S217" s="23">
        <f t="shared" si="47"/>
        <v>466806.08196707303</v>
      </c>
      <c r="T217" s="16">
        <f>IFERROR(INDEX(Cost_Components!$R$2:$R$29,MATCH(E217,Cost_Components!$A$2:$A$29,0)),"")</f>
        <v>1</v>
      </c>
      <c r="U217" s="26">
        <f>IFERROR(INDEX(Cost_Components!$Q$2:$Q$29,MATCH(E217,Cost_Components!$A$2:$A$29,0)),"")</f>
        <v>2023</v>
      </c>
      <c r="V217" s="30">
        <f>1/(1+Calculation_Assumptions!$B$5)^(B217-Calculation_Assumptions!$B$2)</f>
        <v>0.81309151134335378</v>
      </c>
      <c r="W217" s="23">
        <f t="shared" si="48"/>
        <v>753408.70646725269</v>
      </c>
      <c r="X217" s="23">
        <f t="shared" si="49"/>
        <v>1132964.7691581296</v>
      </c>
      <c r="Y217" s="23">
        <f t="shared" si="50"/>
        <v>379556.06269087689</v>
      </c>
      <c r="Z217" s="17">
        <f>IFERROR(INDEX(Cost_Components!$T$2:$T$29,MATCH(E217,Cost_Components!$A$2:$A$29,0)),"")</f>
        <v>0.8</v>
      </c>
      <c r="AA217" s="26">
        <f>IFERROR(INDEX(Cost_Components!$U$2:$U$29,MATCH(E217,Cost_Components!$A$2:$A$29,0)),"")</f>
        <v>2025</v>
      </c>
      <c r="AB217" s="26">
        <f>IFERROR(INDEX(Cost_Components!$V$2:$V$29,MATCH(E217,Cost_Components!$A$2:$A$29,0)),"")</f>
        <v>2050</v>
      </c>
      <c r="AC217" s="26">
        <f>IFERROR(INDEX(Cost_Components!$M$2:$M$29,MATCH(E217,Cost_Components!$A$2:$A$29,0)),"")</f>
        <v>30</v>
      </c>
      <c r="AD217" s="26">
        <f>IFERROR(INDEX(Cost_Components!$N$2:$N$29,MATCH(E217,Cost_Components!$A$2:$A$29,0)),"")</f>
        <v>95</v>
      </c>
      <c r="AE217" s="16" t="str">
        <f>IFERROR(INDEX(Cost_Components!$O$2:$O$29,MATCH(E217,Cost_Components!$A$2:$A$29,0)),"")</f>
        <v>Both</v>
      </c>
      <c r="AF217" s="11">
        <v>589109.35274841404</v>
      </c>
      <c r="AG217" s="11">
        <v>582280.06712056405</v>
      </c>
      <c r="AH217" s="23">
        <f t="shared" si="51"/>
        <v>1</v>
      </c>
      <c r="AI217" s="10">
        <v>301904628.08354098</v>
      </c>
      <c r="AJ217" s="29">
        <f t="shared" si="52"/>
        <v>3.0691734802131936E-3</v>
      </c>
      <c r="AK217" s="29">
        <f t="shared" si="53"/>
        <v>4.6153772761944253E-3</v>
      </c>
      <c r="AL217" s="29">
        <f t="shared" si="54"/>
        <v>1.5462037959812318E-3</v>
      </c>
      <c r="AM217" s="29">
        <f t="shared" si="55"/>
        <v>1.2572051813192103E-3</v>
      </c>
    </row>
    <row r="218" spans="1:39">
      <c r="A218" t="s">
        <v>242</v>
      </c>
      <c r="B218" s="20">
        <v>2033</v>
      </c>
      <c r="C218" t="s">
        <v>242</v>
      </c>
      <c r="D218" t="s">
        <v>208</v>
      </c>
      <c r="E218" s="22" t="s">
        <v>323</v>
      </c>
      <c r="F218" s="22" t="s">
        <v>324</v>
      </c>
      <c r="G218" s="22" t="s">
        <v>245</v>
      </c>
      <c r="H218" s="22" t="s">
        <v>237</v>
      </c>
      <c r="I218" s="22" t="s">
        <v>309</v>
      </c>
      <c r="J218" s="17">
        <f>IFERROR(INDEX(Cost_Components!$K$2:$K$29,MATCH(E218,Cost_Components!$A$2:$A$29,0)),"")</f>
        <v>1</v>
      </c>
      <c r="K218" s="17">
        <f t="shared" si="42"/>
        <v>0.47961538461538467</v>
      </c>
      <c r="L218" s="17">
        <f>IFERROR(INDEX(Cost_Components!$S$2:$S$29,MATCH(E218,Cost_Components!$A$2:$A$29,0)),"")</f>
        <v>0.31</v>
      </c>
      <c r="M218" s="28">
        <f>IFERROR(INDEX(Cost_Components!$L$2:$L$29,MATCH(E218,Cost_Components!$A$2:$A$29,0)),"")</f>
        <v>1</v>
      </c>
      <c r="N218" s="29">
        <f>IFERROR(INDEX(Cost_Components!$P$2:$P$29,MATCH(E218,Cost_Components!$A$2:$A$29,0)),"")</f>
        <v>5.133311162</v>
      </c>
      <c r="O218" s="23">
        <f t="shared" si="43"/>
        <v>610160.53395238204</v>
      </c>
      <c r="P218" s="23">
        <f t="shared" si="44"/>
        <v>601867.65298219095</v>
      </c>
      <c r="Q218" s="23">
        <f t="shared" si="45"/>
        <v>957767.92174106929</v>
      </c>
      <c r="R218" s="23">
        <f t="shared" si="46"/>
        <v>1502224.3914609251</v>
      </c>
      <c r="S218" s="23">
        <f t="shared" si="47"/>
        <v>544456.46971985581</v>
      </c>
      <c r="T218" s="16">
        <f>IFERROR(INDEX(Cost_Components!$R$2:$R$29,MATCH(E218,Cost_Components!$A$2:$A$29,0)),"")</f>
        <v>1</v>
      </c>
      <c r="U218" s="26">
        <f>IFERROR(INDEX(Cost_Components!$Q$2:$Q$29,MATCH(E218,Cost_Components!$A$2:$A$29,0)),"")</f>
        <v>2023</v>
      </c>
      <c r="V218" s="30">
        <f>1/(1+Calculation_Assumptions!$B$5)^(B218-Calculation_Assumptions!$B$2)</f>
        <v>0.78940923431393573</v>
      </c>
      <c r="W218" s="23">
        <f t="shared" si="48"/>
        <v>756070.84175206698</v>
      </c>
      <c r="X218" s="23">
        <f t="shared" si="49"/>
        <v>1185869.8066308869</v>
      </c>
      <c r="Y218" s="23">
        <f t="shared" si="50"/>
        <v>429798.96487881988</v>
      </c>
      <c r="Z218" s="17">
        <f>IFERROR(INDEX(Cost_Components!$T$2:$T$29,MATCH(E218,Cost_Components!$A$2:$A$29,0)),"")</f>
        <v>0.8</v>
      </c>
      <c r="AA218" s="26">
        <f>IFERROR(INDEX(Cost_Components!$U$2:$U$29,MATCH(E218,Cost_Components!$A$2:$A$29,0)),"")</f>
        <v>2025</v>
      </c>
      <c r="AB218" s="26">
        <f>IFERROR(INDEX(Cost_Components!$V$2:$V$29,MATCH(E218,Cost_Components!$A$2:$A$29,0)),"")</f>
        <v>2050</v>
      </c>
      <c r="AC218" s="26">
        <f>IFERROR(INDEX(Cost_Components!$M$2:$M$29,MATCH(E218,Cost_Components!$A$2:$A$29,0)),"")</f>
        <v>30</v>
      </c>
      <c r="AD218" s="26">
        <f>IFERROR(INDEX(Cost_Components!$N$2:$N$29,MATCH(E218,Cost_Components!$A$2:$A$29,0)),"")</f>
        <v>95</v>
      </c>
      <c r="AE218" s="16" t="str">
        <f>IFERROR(INDEX(Cost_Components!$O$2:$O$29,MATCH(E218,Cost_Components!$A$2:$A$29,0)),"")</f>
        <v>Both</v>
      </c>
      <c r="AF218" s="11">
        <v>610160.53395238204</v>
      </c>
      <c r="AG218" s="11">
        <v>601867.65298219095</v>
      </c>
      <c r="AH218" s="23">
        <f t="shared" si="51"/>
        <v>1</v>
      </c>
      <c r="AI218" s="10">
        <v>303644277.16916001</v>
      </c>
      <c r="AJ218" s="29">
        <f t="shared" si="52"/>
        <v>3.1542432831938323E-3</v>
      </c>
      <c r="AK218" s="29">
        <f t="shared" si="53"/>
        <v>4.947316661015274E-3</v>
      </c>
      <c r="AL218" s="29">
        <f t="shared" si="54"/>
        <v>1.7930733778214417E-3</v>
      </c>
      <c r="AM218" s="29">
        <f t="shared" si="55"/>
        <v>1.4154686822547267E-3</v>
      </c>
    </row>
    <row r="219" spans="1:39">
      <c r="A219" t="s">
        <v>242</v>
      </c>
      <c r="B219" s="20">
        <v>2034</v>
      </c>
      <c r="C219" t="s">
        <v>242</v>
      </c>
      <c r="D219" t="s">
        <v>208</v>
      </c>
      <c r="E219" s="22" t="s">
        <v>323</v>
      </c>
      <c r="F219" s="22" t="s">
        <v>324</v>
      </c>
      <c r="G219" s="22" t="s">
        <v>245</v>
      </c>
      <c r="H219" s="22" t="s">
        <v>237</v>
      </c>
      <c r="I219" s="22" t="s">
        <v>309</v>
      </c>
      <c r="J219" s="17">
        <f>IFERROR(INDEX(Cost_Components!$K$2:$K$29,MATCH(E219,Cost_Components!$A$2:$A$29,0)),"")</f>
        <v>1</v>
      </c>
      <c r="K219" s="17">
        <f t="shared" si="42"/>
        <v>0.49846153846153851</v>
      </c>
      <c r="L219" s="17">
        <f>IFERROR(INDEX(Cost_Components!$S$2:$S$29,MATCH(E219,Cost_Components!$A$2:$A$29,0)),"")</f>
        <v>0.31</v>
      </c>
      <c r="M219" s="28">
        <f>IFERROR(INDEX(Cost_Components!$L$2:$L$29,MATCH(E219,Cost_Components!$A$2:$A$29,0)),"")</f>
        <v>1</v>
      </c>
      <c r="N219" s="29">
        <f>IFERROR(INDEX(Cost_Components!$P$2:$P$29,MATCH(E219,Cost_Components!$A$2:$A$29,0)),"")</f>
        <v>5.133311162</v>
      </c>
      <c r="O219" s="23">
        <f t="shared" si="43"/>
        <v>631560.68339824094</v>
      </c>
      <c r="P219" s="23">
        <f t="shared" si="44"/>
        <v>621697.67618847406</v>
      </c>
      <c r="Q219" s="23">
        <f t="shared" si="45"/>
        <v>989323.9623760042</v>
      </c>
      <c r="R219" s="23">
        <f t="shared" si="46"/>
        <v>1616011.064314164</v>
      </c>
      <c r="S219" s="23">
        <f t="shared" si="47"/>
        <v>626687.10193815979</v>
      </c>
      <c r="T219" s="16">
        <f>IFERROR(INDEX(Cost_Components!$R$2:$R$29,MATCH(E219,Cost_Components!$A$2:$A$29,0)),"")</f>
        <v>1</v>
      </c>
      <c r="U219" s="26">
        <f>IFERROR(INDEX(Cost_Components!$Q$2:$Q$29,MATCH(E219,Cost_Components!$A$2:$A$29,0)),"")</f>
        <v>2023</v>
      </c>
      <c r="V219" s="30">
        <f>1/(1+Calculation_Assumptions!$B$5)^(B219-Calculation_Assumptions!$B$2)</f>
        <v>0.76641673234362695</v>
      </c>
      <c r="W219" s="23">
        <f t="shared" si="48"/>
        <v>758234.43847346643</v>
      </c>
      <c r="X219" s="23">
        <f t="shared" si="49"/>
        <v>1238537.9193428084</v>
      </c>
      <c r="Y219" s="23">
        <f t="shared" si="50"/>
        <v>480303.48086934187</v>
      </c>
      <c r="Z219" s="17">
        <f>IFERROR(INDEX(Cost_Components!$T$2:$T$29,MATCH(E219,Cost_Components!$A$2:$A$29,0)),"")</f>
        <v>0.8</v>
      </c>
      <c r="AA219" s="26">
        <f>IFERROR(INDEX(Cost_Components!$U$2:$U$29,MATCH(E219,Cost_Components!$A$2:$A$29,0)),"")</f>
        <v>2025</v>
      </c>
      <c r="AB219" s="26">
        <f>IFERROR(INDEX(Cost_Components!$V$2:$V$29,MATCH(E219,Cost_Components!$A$2:$A$29,0)),"")</f>
        <v>2050</v>
      </c>
      <c r="AC219" s="26">
        <f>IFERROR(INDEX(Cost_Components!$M$2:$M$29,MATCH(E219,Cost_Components!$A$2:$A$29,0)),"")</f>
        <v>30</v>
      </c>
      <c r="AD219" s="26">
        <f>IFERROR(INDEX(Cost_Components!$N$2:$N$29,MATCH(E219,Cost_Components!$A$2:$A$29,0)),"")</f>
        <v>95</v>
      </c>
      <c r="AE219" s="16" t="str">
        <f>IFERROR(INDEX(Cost_Components!$O$2:$O$29,MATCH(E219,Cost_Components!$A$2:$A$29,0)),"")</f>
        <v>Both</v>
      </c>
      <c r="AF219" s="11">
        <v>631560.68339824094</v>
      </c>
      <c r="AG219" s="11">
        <v>621697.67618847406</v>
      </c>
      <c r="AH219" s="23">
        <f t="shared" si="51"/>
        <v>1</v>
      </c>
      <c r="AI219" s="10">
        <v>305332541.18498403</v>
      </c>
      <c r="AJ219" s="29">
        <f t="shared" si="52"/>
        <v>3.2401523877424771E-3</v>
      </c>
      <c r="AK219" s="29">
        <f t="shared" si="53"/>
        <v>5.29262638709417E-3</v>
      </c>
      <c r="AL219" s="29">
        <f t="shared" si="54"/>
        <v>2.0524739993516934E-3</v>
      </c>
      <c r="AM219" s="29">
        <f t="shared" si="55"/>
        <v>1.5730504158033803E-3</v>
      </c>
    </row>
    <row r="220" spans="1:39">
      <c r="A220" t="s">
        <v>242</v>
      </c>
      <c r="B220" s="20">
        <v>2035</v>
      </c>
      <c r="C220" t="s">
        <v>242</v>
      </c>
      <c r="D220" t="s">
        <v>208</v>
      </c>
      <c r="E220" s="22" t="s">
        <v>323</v>
      </c>
      <c r="F220" s="22" t="s">
        <v>324</v>
      </c>
      <c r="G220" s="22" t="s">
        <v>245</v>
      </c>
      <c r="H220" s="22" t="s">
        <v>237</v>
      </c>
      <c r="I220" s="22" t="s">
        <v>309</v>
      </c>
      <c r="J220" s="17">
        <f>IFERROR(INDEX(Cost_Components!$K$2:$K$29,MATCH(E220,Cost_Components!$A$2:$A$29,0)),"")</f>
        <v>1</v>
      </c>
      <c r="K220" s="17">
        <f t="shared" si="42"/>
        <v>0.51730769230769236</v>
      </c>
      <c r="L220" s="17">
        <f>IFERROR(INDEX(Cost_Components!$S$2:$S$29,MATCH(E220,Cost_Components!$A$2:$A$29,0)),"")</f>
        <v>0.31</v>
      </c>
      <c r="M220" s="28">
        <f>IFERROR(INDEX(Cost_Components!$L$2:$L$29,MATCH(E220,Cost_Components!$A$2:$A$29,0)),"")</f>
        <v>1</v>
      </c>
      <c r="N220" s="29">
        <f>IFERROR(INDEX(Cost_Components!$P$2:$P$29,MATCH(E220,Cost_Components!$A$2:$A$29,0)),"")</f>
        <v>5.133311162</v>
      </c>
      <c r="O220" s="23">
        <f t="shared" si="43"/>
        <v>653549.58568720706</v>
      </c>
      <c r="P220" s="23">
        <f t="shared" si="44"/>
        <v>642011.95603551797</v>
      </c>
      <c r="Q220" s="23">
        <f t="shared" si="45"/>
        <v>1021650.6134169191</v>
      </c>
      <c r="R220" s="23">
        <f t="shared" si="46"/>
        <v>1735501.8078107648</v>
      </c>
      <c r="S220" s="23">
        <f t="shared" si="47"/>
        <v>713851.19439384562</v>
      </c>
      <c r="T220" s="16">
        <f>IFERROR(INDEX(Cost_Components!$R$2:$R$29,MATCH(E220,Cost_Components!$A$2:$A$29,0)),"")</f>
        <v>1</v>
      </c>
      <c r="U220" s="26">
        <f>IFERROR(INDEX(Cost_Components!$Q$2:$Q$29,MATCH(E220,Cost_Components!$A$2:$A$29,0)),"")</f>
        <v>2023</v>
      </c>
      <c r="V220" s="30">
        <f>1/(1+Calculation_Assumptions!$B$5)^(B220-Calculation_Assumptions!$B$2)</f>
        <v>0.74409391489672516</v>
      </c>
      <c r="W220" s="23">
        <f t="shared" si="48"/>
        <v>760204.00459403603</v>
      </c>
      <c r="X220" s="23">
        <f t="shared" si="49"/>
        <v>1291376.3344842559</v>
      </c>
      <c r="Y220" s="23">
        <f t="shared" si="50"/>
        <v>531172.32989021973</v>
      </c>
      <c r="Z220" s="17">
        <f>IFERROR(INDEX(Cost_Components!$T$2:$T$29,MATCH(E220,Cost_Components!$A$2:$A$29,0)),"")</f>
        <v>0.8</v>
      </c>
      <c r="AA220" s="26">
        <f>IFERROR(INDEX(Cost_Components!$U$2:$U$29,MATCH(E220,Cost_Components!$A$2:$A$29,0)),"")</f>
        <v>2025</v>
      </c>
      <c r="AB220" s="26">
        <f>IFERROR(INDEX(Cost_Components!$V$2:$V$29,MATCH(E220,Cost_Components!$A$2:$A$29,0)),"")</f>
        <v>2050</v>
      </c>
      <c r="AC220" s="26">
        <f>IFERROR(INDEX(Cost_Components!$M$2:$M$29,MATCH(E220,Cost_Components!$A$2:$A$29,0)),"")</f>
        <v>30</v>
      </c>
      <c r="AD220" s="26">
        <f>IFERROR(INDEX(Cost_Components!$N$2:$N$29,MATCH(E220,Cost_Components!$A$2:$A$29,0)),"")</f>
        <v>95</v>
      </c>
      <c r="AE220" s="16" t="str">
        <f>IFERROR(INDEX(Cost_Components!$O$2:$O$29,MATCH(E220,Cost_Components!$A$2:$A$29,0)),"")</f>
        <v>Both</v>
      </c>
      <c r="AF220" s="11">
        <v>653549.58568720706</v>
      </c>
      <c r="AG220" s="11">
        <v>642011.95603551797</v>
      </c>
      <c r="AH220" s="23">
        <f t="shared" si="51"/>
        <v>1</v>
      </c>
      <c r="AI220" s="10">
        <v>306964650.16711998</v>
      </c>
      <c r="AJ220" s="29">
        <f t="shared" si="52"/>
        <v>3.3282353940778018E-3</v>
      </c>
      <c r="AK220" s="29">
        <f t="shared" si="53"/>
        <v>5.6537513582293917E-3</v>
      </c>
      <c r="AL220" s="29">
        <f t="shared" si="54"/>
        <v>2.3255159641515904E-3</v>
      </c>
      <c r="AM220" s="29">
        <f t="shared" si="55"/>
        <v>1.730402277920389E-3</v>
      </c>
    </row>
    <row r="221" spans="1:39">
      <c r="A221" t="s">
        <v>242</v>
      </c>
      <c r="B221" s="20">
        <v>2036</v>
      </c>
      <c r="C221" t="s">
        <v>242</v>
      </c>
      <c r="D221" t="s">
        <v>208</v>
      </c>
      <c r="E221" s="22" t="s">
        <v>323</v>
      </c>
      <c r="F221" s="22" t="s">
        <v>324</v>
      </c>
      <c r="G221" s="22" t="s">
        <v>245</v>
      </c>
      <c r="H221" s="22" t="s">
        <v>237</v>
      </c>
      <c r="I221" s="22" t="s">
        <v>309</v>
      </c>
      <c r="J221" s="17">
        <f>IFERROR(INDEX(Cost_Components!$K$2:$K$29,MATCH(E221,Cost_Components!$A$2:$A$29,0)),"")</f>
        <v>1</v>
      </c>
      <c r="K221" s="17">
        <f t="shared" si="42"/>
        <v>0.5361538461538462</v>
      </c>
      <c r="L221" s="17">
        <f>IFERROR(INDEX(Cost_Components!$S$2:$S$29,MATCH(E221,Cost_Components!$A$2:$A$29,0)),"")</f>
        <v>0.31</v>
      </c>
      <c r="M221" s="28">
        <f>IFERROR(INDEX(Cost_Components!$L$2:$L$29,MATCH(E221,Cost_Components!$A$2:$A$29,0)),"")</f>
        <v>1</v>
      </c>
      <c r="N221" s="29">
        <f>IFERROR(INDEX(Cost_Components!$P$2:$P$29,MATCH(E221,Cost_Components!$A$2:$A$29,0)),"")</f>
        <v>5.133311162</v>
      </c>
      <c r="O221" s="23">
        <f t="shared" si="43"/>
        <v>676005.57611829299</v>
      </c>
      <c r="P221" s="23">
        <f t="shared" si="44"/>
        <v>662692.487751515</v>
      </c>
      <c r="Q221" s="23">
        <f t="shared" si="45"/>
        <v>1054560.0907480041</v>
      </c>
      <c r="R221" s="23">
        <f t="shared" si="46"/>
        <v>1860532.6443963118</v>
      </c>
      <c r="S221" s="23">
        <f t="shared" si="47"/>
        <v>805972.55364830769</v>
      </c>
      <c r="T221" s="16">
        <f>IFERROR(INDEX(Cost_Components!$R$2:$R$29,MATCH(E221,Cost_Components!$A$2:$A$29,0)),"")</f>
        <v>1</v>
      </c>
      <c r="U221" s="26">
        <f>IFERROR(INDEX(Cost_Components!$Q$2:$Q$29,MATCH(E221,Cost_Components!$A$2:$A$29,0)),"")</f>
        <v>2023</v>
      </c>
      <c r="V221" s="30">
        <f>1/(1+Calculation_Assumptions!$B$5)^(B221-Calculation_Assumptions!$B$2)</f>
        <v>0.72242127659876232</v>
      </c>
      <c r="W221" s="23">
        <f t="shared" si="48"/>
        <v>761836.6470082798</v>
      </c>
      <c r="X221" s="23">
        <f t="shared" si="49"/>
        <v>1344088.3681184547</v>
      </c>
      <c r="Y221" s="23">
        <f t="shared" si="50"/>
        <v>582251.7211101749</v>
      </c>
      <c r="Z221" s="17">
        <f>IFERROR(INDEX(Cost_Components!$T$2:$T$29,MATCH(E221,Cost_Components!$A$2:$A$29,0)),"")</f>
        <v>0.8</v>
      </c>
      <c r="AA221" s="26">
        <f>IFERROR(INDEX(Cost_Components!$U$2:$U$29,MATCH(E221,Cost_Components!$A$2:$A$29,0)),"")</f>
        <v>2025</v>
      </c>
      <c r="AB221" s="26">
        <f>IFERROR(INDEX(Cost_Components!$V$2:$V$29,MATCH(E221,Cost_Components!$A$2:$A$29,0)),"")</f>
        <v>2050</v>
      </c>
      <c r="AC221" s="26">
        <f>IFERROR(INDEX(Cost_Components!$M$2:$M$29,MATCH(E221,Cost_Components!$A$2:$A$29,0)),"")</f>
        <v>30</v>
      </c>
      <c r="AD221" s="26">
        <f>IFERROR(INDEX(Cost_Components!$N$2:$N$29,MATCH(E221,Cost_Components!$A$2:$A$29,0)),"")</f>
        <v>95</v>
      </c>
      <c r="AE221" s="16" t="str">
        <f>IFERROR(INDEX(Cost_Components!$O$2:$O$29,MATCH(E221,Cost_Components!$A$2:$A$29,0)),"")</f>
        <v>Both</v>
      </c>
      <c r="AF221" s="11">
        <v>676005.57611829299</v>
      </c>
      <c r="AG221" s="11">
        <v>662692.487751515</v>
      </c>
      <c r="AH221" s="23">
        <f t="shared" si="51"/>
        <v>1</v>
      </c>
      <c r="AI221" s="10">
        <v>308542769.75662202</v>
      </c>
      <c r="AJ221" s="29">
        <f t="shared" si="52"/>
        <v>3.417873287323632E-3</v>
      </c>
      <c r="AK221" s="29">
        <f t="shared" si="53"/>
        <v>6.0300639871220989E-3</v>
      </c>
      <c r="AL221" s="29">
        <f t="shared" si="54"/>
        <v>2.6121906997984669E-3</v>
      </c>
      <c r="AM221" s="29">
        <f t="shared" si="55"/>
        <v>1.8871021400678227E-3</v>
      </c>
    </row>
    <row r="222" spans="1:39">
      <c r="A222" t="s">
        <v>242</v>
      </c>
      <c r="B222" s="20">
        <v>2037</v>
      </c>
      <c r="C222" t="s">
        <v>242</v>
      </c>
      <c r="D222" t="s">
        <v>208</v>
      </c>
      <c r="E222" s="22" t="s">
        <v>323</v>
      </c>
      <c r="F222" s="22" t="s">
        <v>324</v>
      </c>
      <c r="G222" s="22" t="s">
        <v>245</v>
      </c>
      <c r="H222" s="22" t="s">
        <v>237</v>
      </c>
      <c r="I222" s="22" t="s">
        <v>309</v>
      </c>
      <c r="J222" s="17">
        <f>IFERROR(INDEX(Cost_Components!$K$2:$K$29,MATCH(E222,Cost_Components!$A$2:$A$29,0)),"")</f>
        <v>1</v>
      </c>
      <c r="K222" s="17">
        <f t="shared" si="42"/>
        <v>0.55500000000000005</v>
      </c>
      <c r="L222" s="17">
        <f>IFERROR(INDEX(Cost_Components!$S$2:$S$29,MATCH(E222,Cost_Components!$A$2:$A$29,0)),"")</f>
        <v>0.31</v>
      </c>
      <c r="M222" s="28">
        <f>IFERROR(INDEX(Cost_Components!$L$2:$L$29,MATCH(E222,Cost_Components!$A$2:$A$29,0)),"")</f>
        <v>1</v>
      </c>
      <c r="N222" s="29">
        <f>IFERROR(INDEX(Cost_Components!$P$2:$P$29,MATCH(E222,Cost_Components!$A$2:$A$29,0)),"")</f>
        <v>5.133311162</v>
      </c>
      <c r="O222" s="23">
        <f t="shared" si="43"/>
        <v>698795.92109841597</v>
      </c>
      <c r="P222" s="23">
        <f t="shared" si="44"/>
        <v>683611.25686075096</v>
      </c>
      <c r="Q222" s="23">
        <f t="shared" si="45"/>
        <v>1087848.681546764</v>
      </c>
      <c r="R222" s="23">
        <f t="shared" si="46"/>
        <v>1990860.9804626866</v>
      </c>
      <c r="S222" s="23">
        <f t="shared" si="47"/>
        <v>903012.29891592264</v>
      </c>
      <c r="T222" s="16">
        <f>IFERROR(INDEX(Cost_Components!$R$2:$R$29,MATCH(E222,Cost_Components!$A$2:$A$29,0)),"")</f>
        <v>1</v>
      </c>
      <c r="U222" s="26">
        <f>IFERROR(INDEX(Cost_Components!$Q$2:$Q$29,MATCH(E222,Cost_Components!$A$2:$A$29,0)),"")</f>
        <v>2023</v>
      </c>
      <c r="V222" s="30">
        <f>1/(1+Calculation_Assumptions!$B$5)^(B222-Calculation_Assumptions!$B$2)</f>
        <v>0.70137988019297326</v>
      </c>
      <c r="W222" s="23">
        <f t="shared" si="48"/>
        <v>762995.17793135322</v>
      </c>
      <c r="X222" s="23">
        <f t="shared" si="49"/>
        <v>1396349.8359577844</v>
      </c>
      <c r="Y222" s="23">
        <f t="shared" si="50"/>
        <v>633354.65802643122</v>
      </c>
      <c r="Z222" s="17">
        <f>IFERROR(INDEX(Cost_Components!$T$2:$T$29,MATCH(E222,Cost_Components!$A$2:$A$29,0)),"")</f>
        <v>0.8</v>
      </c>
      <c r="AA222" s="26">
        <f>IFERROR(INDEX(Cost_Components!$U$2:$U$29,MATCH(E222,Cost_Components!$A$2:$A$29,0)),"")</f>
        <v>2025</v>
      </c>
      <c r="AB222" s="26">
        <f>IFERROR(INDEX(Cost_Components!$V$2:$V$29,MATCH(E222,Cost_Components!$A$2:$A$29,0)),"")</f>
        <v>2050</v>
      </c>
      <c r="AC222" s="26">
        <f>IFERROR(INDEX(Cost_Components!$M$2:$M$29,MATCH(E222,Cost_Components!$A$2:$A$29,0)),"")</f>
        <v>30</v>
      </c>
      <c r="AD222" s="26">
        <f>IFERROR(INDEX(Cost_Components!$N$2:$N$29,MATCH(E222,Cost_Components!$A$2:$A$29,0)),"")</f>
        <v>95</v>
      </c>
      <c r="AE222" s="16" t="str">
        <f>IFERROR(INDEX(Cost_Components!$O$2:$O$29,MATCH(E222,Cost_Components!$A$2:$A$29,0)),"")</f>
        <v>Both</v>
      </c>
      <c r="AF222" s="11">
        <v>698795.92109841597</v>
      </c>
      <c r="AG222" s="11">
        <v>683611.25686075096</v>
      </c>
      <c r="AH222" s="23">
        <f t="shared" si="51"/>
        <v>1</v>
      </c>
      <c r="AI222" s="10">
        <v>310068287.63643003</v>
      </c>
      <c r="AJ222" s="29">
        <f t="shared" si="52"/>
        <v>3.5084164518698504E-3</v>
      </c>
      <c r="AK222" s="29">
        <f t="shared" si="53"/>
        <v>6.4207178219949628E-3</v>
      </c>
      <c r="AL222" s="29">
        <f t="shared" si="54"/>
        <v>2.9123013701251124E-3</v>
      </c>
      <c r="AM222" s="29">
        <f t="shared" si="55"/>
        <v>2.0426295860641835E-3</v>
      </c>
    </row>
    <row r="223" spans="1:39">
      <c r="A223" t="s">
        <v>242</v>
      </c>
      <c r="B223" s="20">
        <v>2038</v>
      </c>
      <c r="C223" t="s">
        <v>242</v>
      </c>
      <c r="D223" t="s">
        <v>208</v>
      </c>
      <c r="E223" s="22" t="s">
        <v>323</v>
      </c>
      <c r="F223" s="22" t="s">
        <v>324</v>
      </c>
      <c r="G223" s="22" t="s">
        <v>245</v>
      </c>
      <c r="H223" s="22" t="s">
        <v>237</v>
      </c>
      <c r="I223" s="22" t="s">
        <v>309</v>
      </c>
      <c r="J223" s="17">
        <f>IFERROR(INDEX(Cost_Components!$K$2:$K$29,MATCH(E223,Cost_Components!$A$2:$A$29,0)),"")</f>
        <v>1</v>
      </c>
      <c r="K223" s="17">
        <f t="shared" si="42"/>
        <v>0.57384615384615389</v>
      </c>
      <c r="L223" s="17">
        <f>IFERROR(INDEX(Cost_Components!$S$2:$S$29,MATCH(E223,Cost_Components!$A$2:$A$29,0)),"")</f>
        <v>0.31</v>
      </c>
      <c r="M223" s="28">
        <f>IFERROR(INDEX(Cost_Components!$L$2:$L$29,MATCH(E223,Cost_Components!$A$2:$A$29,0)),"")</f>
        <v>1</v>
      </c>
      <c r="N223" s="29">
        <f>IFERROR(INDEX(Cost_Components!$P$2:$P$29,MATCH(E223,Cost_Components!$A$2:$A$29,0)),"")</f>
        <v>5.133311162</v>
      </c>
      <c r="O223" s="23">
        <f t="shared" si="43"/>
        <v>722701.11286243598</v>
      </c>
      <c r="P223" s="23">
        <f t="shared" si="44"/>
        <v>705552.74598703603</v>
      </c>
      <c r="Q223" s="23">
        <f t="shared" si="45"/>
        <v>1122764.7537700508</v>
      </c>
      <c r="R223" s="23">
        <f t="shared" si="46"/>
        <v>2128882.9756362592</v>
      </c>
      <c r="S223" s="23">
        <f t="shared" si="47"/>
        <v>1006118.2218662084</v>
      </c>
      <c r="T223" s="16">
        <f>IFERROR(INDEX(Cost_Components!$R$2:$R$29,MATCH(E223,Cost_Components!$A$2:$A$29,0)),"")</f>
        <v>1</v>
      </c>
      <c r="U223" s="26">
        <f>IFERROR(INDEX(Cost_Components!$Q$2:$Q$29,MATCH(E223,Cost_Components!$A$2:$A$29,0)),"")</f>
        <v>2023</v>
      </c>
      <c r="V223" s="30">
        <f>1/(1+Calculation_Assumptions!$B$5)^(B223-Calculation_Assumptions!$B$2)</f>
        <v>0.68095133999317792</v>
      </c>
      <c r="W223" s="23">
        <f t="shared" si="48"/>
        <v>764548.16357682657</v>
      </c>
      <c r="X223" s="23">
        <f t="shared" si="49"/>
        <v>1449665.7149481745</v>
      </c>
      <c r="Y223" s="23">
        <f t="shared" si="50"/>
        <v>685117.55137134809</v>
      </c>
      <c r="Z223" s="17">
        <f>IFERROR(INDEX(Cost_Components!$T$2:$T$29,MATCH(E223,Cost_Components!$A$2:$A$29,0)),"")</f>
        <v>0.8</v>
      </c>
      <c r="AA223" s="26">
        <f>IFERROR(INDEX(Cost_Components!$U$2:$U$29,MATCH(E223,Cost_Components!$A$2:$A$29,0)),"")</f>
        <v>2025</v>
      </c>
      <c r="AB223" s="26">
        <f>IFERROR(INDEX(Cost_Components!$V$2:$V$29,MATCH(E223,Cost_Components!$A$2:$A$29,0)),"")</f>
        <v>2050</v>
      </c>
      <c r="AC223" s="26">
        <f>IFERROR(INDEX(Cost_Components!$M$2:$M$29,MATCH(E223,Cost_Components!$A$2:$A$29,0)),"")</f>
        <v>30</v>
      </c>
      <c r="AD223" s="26">
        <f>IFERROR(INDEX(Cost_Components!$N$2:$N$29,MATCH(E223,Cost_Components!$A$2:$A$29,0)),"")</f>
        <v>95</v>
      </c>
      <c r="AE223" s="16" t="str">
        <f>IFERROR(INDEX(Cost_Components!$O$2:$O$29,MATCH(E223,Cost_Components!$A$2:$A$29,0)),"")</f>
        <v>Both</v>
      </c>
      <c r="AF223" s="11">
        <v>722701.11286243598</v>
      </c>
      <c r="AG223" s="11">
        <v>705552.74598703603</v>
      </c>
      <c r="AH223" s="23">
        <f t="shared" si="51"/>
        <v>1</v>
      </c>
      <c r="AI223" s="10">
        <v>311532999.13163</v>
      </c>
      <c r="AJ223" s="29">
        <f t="shared" si="52"/>
        <v>3.603999437939659E-3</v>
      </c>
      <c r="AK223" s="29">
        <f t="shared" si="53"/>
        <v>6.8335713441925175E-3</v>
      </c>
      <c r="AL223" s="29">
        <f t="shared" si="54"/>
        <v>3.2295719062528584E-3</v>
      </c>
      <c r="AM223" s="29">
        <f t="shared" si="55"/>
        <v>2.1991813171672058E-3</v>
      </c>
    </row>
    <row r="224" spans="1:39">
      <c r="A224" t="s">
        <v>242</v>
      </c>
      <c r="B224" s="20">
        <v>2039</v>
      </c>
      <c r="C224" t="s">
        <v>242</v>
      </c>
      <c r="D224" t="s">
        <v>208</v>
      </c>
      <c r="E224" s="22" t="s">
        <v>323</v>
      </c>
      <c r="F224" s="22" t="s">
        <v>324</v>
      </c>
      <c r="G224" s="22" t="s">
        <v>245</v>
      </c>
      <c r="H224" s="22" t="s">
        <v>237</v>
      </c>
      <c r="I224" s="22" t="s">
        <v>309</v>
      </c>
      <c r="J224" s="17">
        <f>IFERROR(INDEX(Cost_Components!$K$2:$K$29,MATCH(E224,Cost_Components!$A$2:$A$29,0)),"")</f>
        <v>1</v>
      </c>
      <c r="K224" s="17">
        <f t="shared" si="42"/>
        <v>0.59269230769230763</v>
      </c>
      <c r="L224" s="17">
        <f>IFERROR(INDEX(Cost_Components!$S$2:$S$29,MATCH(E224,Cost_Components!$A$2:$A$29,0)),"")</f>
        <v>0.31</v>
      </c>
      <c r="M224" s="28">
        <f>IFERROR(INDEX(Cost_Components!$L$2:$L$29,MATCH(E224,Cost_Components!$A$2:$A$29,0)),"")</f>
        <v>1</v>
      </c>
      <c r="N224" s="29">
        <f>IFERROR(INDEX(Cost_Components!$P$2:$P$29,MATCH(E224,Cost_Components!$A$2:$A$29,0)),"")</f>
        <v>5.133311162</v>
      </c>
      <c r="O224" s="23">
        <f t="shared" si="43"/>
        <v>746712.59932485095</v>
      </c>
      <c r="P224" s="23">
        <f t="shared" si="44"/>
        <v>727508.51058684103</v>
      </c>
      <c r="Q224" s="23">
        <f t="shared" si="45"/>
        <v>1157703.5429320822</v>
      </c>
      <c r="R224" s="23">
        <f t="shared" si="46"/>
        <v>2271853.6978223724</v>
      </c>
      <c r="S224" s="23">
        <f t="shared" si="47"/>
        <v>1114150.1548902902</v>
      </c>
      <c r="T224" s="16">
        <f>IFERROR(INDEX(Cost_Components!$R$2:$R$29,MATCH(E224,Cost_Components!$A$2:$A$29,0)),"")</f>
        <v>1</v>
      </c>
      <c r="U224" s="26">
        <f>IFERROR(INDEX(Cost_Components!$Q$2:$Q$29,MATCH(E224,Cost_Components!$A$2:$A$29,0)),"")</f>
        <v>2023</v>
      </c>
      <c r="V224" s="30">
        <f>1/(1+Calculation_Assumptions!$B$5)^(B224-Calculation_Assumptions!$B$2)</f>
        <v>0.66111780581861923</v>
      </c>
      <c r="W224" s="23">
        <f t="shared" si="48"/>
        <v>765378.42609169986</v>
      </c>
      <c r="X224" s="23">
        <f t="shared" si="49"/>
        <v>1501962.9318452433</v>
      </c>
      <c r="Y224" s="23">
        <f t="shared" si="50"/>
        <v>736584.50575354346</v>
      </c>
      <c r="Z224" s="17">
        <f>IFERROR(INDEX(Cost_Components!$T$2:$T$29,MATCH(E224,Cost_Components!$A$2:$A$29,0)),"")</f>
        <v>0.8</v>
      </c>
      <c r="AA224" s="26">
        <f>IFERROR(INDEX(Cost_Components!$U$2:$U$29,MATCH(E224,Cost_Components!$A$2:$A$29,0)),"")</f>
        <v>2025</v>
      </c>
      <c r="AB224" s="26">
        <f>IFERROR(INDEX(Cost_Components!$V$2:$V$29,MATCH(E224,Cost_Components!$A$2:$A$29,0)),"")</f>
        <v>2050</v>
      </c>
      <c r="AC224" s="26">
        <f>IFERROR(INDEX(Cost_Components!$M$2:$M$29,MATCH(E224,Cost_Components!$A$2:$A$29,0)),"")</f>
        <v>30</v>
      </c>
      <c r="AD224" s="26">
        <f>IFERROR(INDEX(Cost_Components!$N$2:$N$29,MATCH(E224,Cost_Components!$A$2:$A$29,0)),"")</f>
        <v>95</v>
      </c>
      <c r="AE224" s="16" t="str">
        <f>IFERROR(INDEX(Cost_Components!$O$2:$O$29,MATCH(E224,Cost_Components!$A$2:$A$29,0)),"")</f>
        <v>Both</v>
      </c>
      <c r="AF224" s="11">
        <v>746712.59932485095</v>
      </c>
      <c r="AG224" s="11">
        <v>727508.51058684103</v>
      </c>
      <c r="AH224" s="23">
        <f t="shared" si="51"/>
        <v>1</v>
      </c>
      <c r="AI224" s="10">
        <v>312936391.85847902</v>
      </c>
      <c r="AJ224" s="29">
        <f t="shared" si="52"/>
        <v>3.6994851767052934E-3</v>
      </c>
      <c r="AK224" s="29">
        <f t="shared" si="53"/>
        <v>7.2597938652331157E-3</v>
      </c>
      <c r="AL224" s="29">
        <f t="shared" si="54"/>
        <v>3.5603086885278227E-3</v>
      </c>
      <c r="AM224" s="29">
        <f t="shared" si="55"/>
        <v>2.3537834681964802E-3</v>
      </c>
    </row>
    <row r="225" spans="1:39">
      <c r="A225" t="s">
        <v>242</v>
      </c>
      <c r="B225" s="20">
        <v>2040</v>
      </c>
      <c r="C225" t="s">
        <v>242</v>
      </c>
      <c r="D225" t="s">
        <v>208</v>
      </c>
      <c r="E225" s="22" t="s">
        <v>323</v>
      </c>
      <c r="F225" s="22" t="s">
        <v>324</v>
      </c>
      <c r="G225" s="22" t="s">
        <v>245</v>
      </c>
      <c r="H225" s="22" t="s">
        <v>237</v>
      </c>
      <c r="I225" s="22" t="s">
        <v>309</v>
      </c>
      <c r="J225" s="17">
        <f>IFERROR(INDEX(Cost_Components!$K$2:$K$29,MATCH(E225,Cost_Components!$A$2:$A$29,0)),"")</f>
        <v>1</v>
      </c>
      <c r="K225" s="17">
        <f t="shared" si="42"/>
        <v>0.61153846153846159</v>
      </c>
      <c r="L225" s="17">
        <f>IFERROR(INDEX(Cost_Components!$S$2:$S$29,MATCH(E225,Cost_Components!$A$2:$A$29,0)),"")</f>
        <v>0.31</v>
      </c>
      <c r="M225" s="28">
        <f>IFERROR(INDEX(Cost_Components!$L$2:$L$29,MATCH(E225,Cost_Components!$A$2:$A$29,0)),"")</f>
        <v>1</v>
      </c>
      <c r="N225" s="29">
        <f>IFERROR(INDEX(Cost_Components!$P$2:$P$29,MATCH(E225,Cost_Components!$A$2:$A$29,0)),"")</f>
        <v>5.133311162</v>
      </c>
      <c r="O225" s="23">
        <f t="shared" si="43"/>
        <v>771039.59742471995</v>
      </c>
      <c r="P225" s="23">
        <f t="shared" si="44"/>
        <v>749690.95969422895</v>
      </c>
      <c r="Q225" s="23">
        <f t="shared" si="45"/>
        <v>1193003.061149152</v>
      </c>
      <c r="R225" s="23">
        <f t="shared" si="46"/>
        <v>2420460.7742957077</v>
      </c>
      <c r="S225" s="23">
        <f t="shared" si="47"/>
        <v>1227457.7131465557</v>
      </c>
      <c r="T225" s="16">
        <f>IFERROR(INDEX(Cost_Components!$R$2:$R$29,MATCH(E225,Cost_Components!$A$2:$A$29,0)),"")</f>
        <v>1</v>
      </c>
      <c r="U225" s="26">
        <f>IFERROR(INDEX(Cost_Components!$Q$2:$Q$29,MATCH(E225,Cost_Components!$A$2:$A$29,0)),"")</f>
        <v>2023</v>
      </c>
      <c r="V225" s="30">
        <f>1/(1+Calculation_Assumptions!$B$5)^(B225-Calculation_Assumptions!$B$2)</f>
        <v>0.64186194739671765</v>
      </c>
      <c r="W225" s="23">
        <f t="shared" si="48"/>
        <v>765743.26807944011</v>
      </c>
      <c r="X225" s="23">
        <f t="shared" si="49"/>
        <v>1553601.66618681</v>
      </c>
      <c r="Y225" s="23">
        <f t="shared" si="50"/>
        <v>787858.3981073699</v>
      </c>
      <c r="Z225" s="17">
        <f>IFERROR(INDEX(Cost_Components!$T$2:$T$29,MATCH(E225,Cost_Components!$A$2:$A$29,0)),"")</f>
        <v>0.8</v>
      </c>
      <c r="AA225" s="26">
        <f>IFERROR(INDEX(Cost_Components!$U$2:$U$29,MATCH(E225,Cost_Components!$A$2:$A$29,0)),"")</f>
        <v>2025</v>
      </c>
      <c r="AB225" s="26">
        <f>IFERROR(INDEX(Cost_Components!$V$2:$V$29,MATCH(E225,Cost_Components!$A$2:$A$29,0)),"")</f>
        <v>2050</v>
      </c>
      <c r="AC225" s="26">
        <f>IFERROR(INDEX(Cost_Components!$M$2:$M$29,MATCH(E225,Cost_Components!$A$2:$A$29,0)),"")</f>
        <v>30</v>
      </c>
      <c r="AD225" s="26">
        <f>IFERROR(INDEX(Cost_Components!$N$2:$N$29,MATCH(E225,Cost_Components!$A$2:$A$29,0)),"")</f>
        <v>95</v>
      </c>
      <c r="AE225" s="16" t="str">
        <f>IFERROR(INDEX(Cost_Components!$O$2:$O$29,MATCH(E225,Cost_Components!$A$2:$A$29,0)),"")</f>
        <v>Both</v>
      </c>
      <c r="AF225" s="11">
        <v>771039.59742471995</v>
      </c>
      <c r="AG225" s="11">
        <v>749690.95969422895</v>
      </c>
      <c r="AH225" s="23">
        <f t="shared" si="51"/>
        <v>1</v>
      </c>
      <c r="AI225" s="10">
        <v>314265537.41082901</v>
      </c>
      <c r="AJ225" s="29">
        <f t="shared" si="52"/>
        <v>3.7961625413275219E-3</v>
      </c>
      <c r="AK225" s="29">
        <f t="shared" si="53"/>
        <v>7.7019605593327241E-3</v>
      </c>
      <c r="AL225" s="29">
        <f t="shared" si="54"/>
        <v>3.9057980180052022E-3</v>
      </c>
      <c r="AM225" s="29">
        <f t="shared" si="55"/>
        <v>2.5069831219750593E-3</v>
      </c>
    </row>
    <row r="226" spans="1:39">
      <c r="A226" t="s">
        <v>242</v>
      </c>
      <c r="B226" s="20">
        <v>2041</v>
      </c>
      <c r="C226" t="s">
        <v>242</v>
      </c>
      <c r="D226" t="s">
        <v>208</v>
      </c>
      <c r="E226" s="22" t="s">
        <v>323</v>
      </c>
      <c r="F226" s="22" t="s">
        <v>324</v>
      </c>
      <c r="G226" s="22" t="s">
        <v>245</v>
      </c>
      <c r="H226" s="22" t="s">
        <v>237</v>
      </c>
      <c r="I226" s="22" t="s">
        <v>309</v>
      </c>
      <c r="J226" s="17">
        <f>IFERROR(INDEX(Cost_Components!$K$2:$K$29,MATCH(E226,Cost_Components!$A$2:$A$29,0)),"")</f>
        <v>1</v>
      </c>
      <c r="K226" s="17">
        <f t="shared" si="42"/>
        <v>0.63038461538461543</v>
      </c>
      <c r="L226" s="17">
        <f>IFERROR(INDEX(Cost_Components!$S$2:$S$29,MATCH(E226,Cost_Components!$A$2:$A$29,0)),"")</f>
        <v>0.31</v>
      </c>
      <c r="M226" s="28">
        <f>IFERROR(INDEX(Cost_Components!$L$2:$L$29,MATCH(E226,Cost_Components!$A$2:$A$29,0)),"")</f>
        <v>1</v>
      </c>
      <c r="N226" s="29">
        <f>IFERROR(INDEX(Cost_Components!$P$2:$P$29,MATCH(E226,Cost_Components!$A$2:$A$29,0)),"")</f>
        <v>5.133311162</v>
      </c>
      <c r="O226" s="23">
        <f t="shared" si="43"/>
        <v>795533.71297375299</v>
      </c>
      <c r="P226" s="23">
        <f t="shared" si="44"/>
        <v>771955.54786036001</v>
      </c>
      <c r="Q226" s="23">
        <f t="shared" si="45"/>
        <v>1228433.2894238175</v>
      </c>
      <c r="R226" s="23">
        <f t="shared" si="46"/>
        <v>2574315.5781316985</v>
      </c>
      <c r="S226" s="23">
        <f t="shared" si="47"/>
        <v>1345882.288707881</v>
      </c>
      <c r="T226" s="16">
        <f>IFERROR(INDEX(Cost_Components!$R$2:$R$29,MATCH(E226,Cost_Components!$A$2:$A$29,0)),"")</f>
        <v>1</v>
      </c>
      <c r="U226" s="26">
        <f>IFERROR(INDEX(Cost_Components!$Q$2:$Q$29,MATCH(E226,Cost_Components!$A$2:$A$29,0)),"")</f>
        <v>2023</v>
      </c>
      <c r="V226" s="30">
        <f>1/(1+Calculation_Assumptions!$B$5)^(B226-Calculation_Assumptions!$B$2)</f>
        <v>0.62316693922011435</v>
      </c>
      <c r="W226" s="23">
        <f t="shared" si="48"/>
        <v>765519.01300633722</v>
      </c>
      <c r="X226" s="23">
        <f t="shared" si="49"/>
        <v>1604228.3594109898</v>
      </c>
      <c r="Y226" s="23">
        <f t="shared" si="50"/>
        <v>838709.34640465246</v>
      </c>
      <c r="Z226" s="17">
        <f>IFERROR(INDEX(Cost_Components!$T$2:$T$29,MATCH(E226,Cost_Components!$A$2:$A$29,0)),"")</f>
        <v>0.8</v>
      </c>
      <c r="AA226" s="26">
        <f>IFERROR(INDEX(Cost_Components!$U$2:$U$29,MATCH(E226,Cost_Components!$A$2:$A$29,0)),"")</f>
        <v>2025</v>
      </c>
      <c r="AB226" s="26">
        <f>IFERROR(INDEX(Cost_Components!$V$2:$V$29,MATCH(E226,Cost_Components!$A$2:$A$29,0)),"")</f>
        <v>2050</v>
      </c>
      <c r="AC226" s="26">
        <f>IFERROR(INDEX(Cost_Components!$M$2:$M$29,MATCH(E226,Cost_Components!$A$2:$A$29,0)),"")</f>
        <v>30</v>
      </c>
      <c r="AD226" s="26">
        <f>IFERROR(INDEX(Cost_Components!$N$2:$N$29,MATCH(E226,Cost_Components!$A$2:$A$29,0)),"")</f>
        <v>95</v>
      </c>
      <c r="AE226" s="16" t="str">
        <f>IFERROR(INDEX(Cost_Components!$O$2:$O$29,MATCH(E226,Cost_Components!$A$2:$A$29,0)),"")</f>
        <v>Both</v>
      </c>
      <c r="AF226" s="11">
        <v>795533.71297375299</v>
      </c>
      <c r="AG226" s="11">
        <v>771955.54786036001</v>
      </c>
      <c r="AH226" s="23">
        <f t="shared" si="51"/>
        <v>1</v>
      </c>
      <c r="AI226" s="10">
        <v>315525215.31254798</v>
      </c>
      <c r="AJ226" s="29">
        <f t="shared" si="52"/>
        <v>3.8932967313150407E-3</v>
      </c>
      <c r="AK226" s="29">
        <f t="shared" si="53"/>
        <v>8.1588267853067581E-3</v>
      </c>
      <c r="AL226" s="29">
        <f t="shared" si="54"/>
        <v>4.2655300539917174E-3</v>
      </c>
      <c r="AM226" s="29">
        <f t="shared" si="55"/>
        <v>2.6581373078974277E-3</v>
      </c>
    </row>
    <row r="227" spans="1:39">
      <c r="A227" t="s">
        <v>242</v>
      </c>
      <c r="B227" s="20">
        <v>2042</v>
      </c>
      <c r="C227" t="s">
        <v>242</v>
      </c>
      <c r="D227" t="s">
        <v>208</v>
      </c>
      <c r="E227" s="22" t="s">
        <v>323</v>
      </c>
      <c r="F227" s="22" t="s">
        <v>324</v>
      </c>
      <c r="G227" s="22" t="s">
        <v>245</v>
      </c>
      <c r="H227" s="22" t="s">
        <v>237</v>
      </c>
      <c r="I227" s="22" t="s">
        <v>309</v>
      </c>
      <c r="J227" s="17">
        <f>IFERROR(INDEX(Cost_Components!$K$2:$K$29,MATCH(E227,Cost_Components!$A$2:$A$29,0)),"")</f>
        <v>1</v>
      </c>
      <c r="K227" s="17">
        <f t="shared" si="42"/>
        <v>0.64923076923076928</v>
      </c>
      <c r="L227" s="17">
        <f>IFERROR(INDEX(Cost_Components!$S$2:$S$29,MATCH(E227,Cost_Components!$A$2:$A$29,0)),"")</f>
        <v>0.31</v>
      </c>
      <c r="M227" s="28">
        <f>IFERROR(INDEX(Cost_Components!$L$2:$L$29,MATCH(E227,Cost_Components!$A$2:$A$29,0)),"")</f>
        <v>1</v>
      </c>
      <c r="N227" s="29">
        <f>IFERROR(INDEX(Cost_Components!$P$2:$P$29,MATCH(E227,Cost_Components!$A$2:$A$29,0)),"")</f>
        <v>5.133311162</v>
      </c>
      <c r="O227" s="23">
        <f t="shared" si="43"/>
        <v>820123.053442423</v>
      </c>
      <c r="P227" s="23">
        <f t="shared" si="44"/>
        <v>794235.63703903405</v>
      </c>
      <c r="Q227" s="23">
        <f t="shared" si="45"/>
        <v>1263888.1848699027</v>
      </c>
      <c r="R227" s="23">
        <f t="shared" si="46"/>
        <v>2733227.0152579914</v>
      </c>
      <c r="S227" s="23">
        <f t="shared" si="47"/>
        <v>1469338.8303880887</v>
      </c>
      <c r="T227" s="16">
        <f>IFERROR(INDEX(Cost_Components!$R$2:$R$29,MATCH(E227,Cost_Components!$A$2:$A$29,0)),"")</f>
        <v>1</v>
      </c>
      <c r="U227" s="26">
        <f>IFERROR(INDEX(Cost_Components!$Q$2:$Q$29,MATCH(E227,Cost_Components!$A$2:$A$29,0)),"")</f>
        <v>2023</v>
      </c>
      <c r="V227" s="30">
        <f>1/(1+Calculation_Assumptions!$B$5)^(B227-Calculation_Assumptions!$B$2)</f>
        <v>0.60501644584477121</v>
      </c>
      <c r="W227" s="23">
        <f t="shared" si="48"/>
        <v>764673.13755518768</v>
      </c>
      <c r="X227" s="23">
        <f t="shared" si="49"/>
        <v>1653647.2944583022</v>
      </c>
      <c r="Y227" s="23">
        <f t="shared" si="50"/>
        <v>888974.15690311452</v>
      </c>
      <c r="Z227" s="17">
        <f>IFERROR(INDEX(Cost_Components!$T$2:$T$29,MATCH(E227,Cost_Components!$A$2:$A$29,0)),"")</f>
        <v>0.8</v>
      </c>
      <c r="AA227" s="26">
        <f>IFERROR(INDEX(Cost_Components!$U$2:$U$29,MATCH(E227,Cost_Components!$A$2:$A$29,0)),"")</f>
        <v>2025</v>
      </c>
      <c r="AB227" s="26">
        <f>IFERROR(INDEX(Cost_Components!$V$2:$V$29,MATCH(E227,Cost_Components!$A$2:$A$29,0)),"")</f>
        <v>2050</v>
      </c>
      <c r="AC227" s="26">
        <f>IFERROR(INDEX(Cost_Components!$M$2:$M$29,MATCH(E227,Cost_Components!$A$2:$A$29,0)),"")</f>
        <v>30</v>
      </c>
      <c r="AD227" s="26">
        <f>IFERROR(INDEX(Cost_Components!$N$2:$N$29,MATCH(E227,Cost_Components!$A$2:$A$29,0)),"")</f>
        <v>95</v>
      </c>
      <c r="AE227" s="16" t="str">
        <f>IFERROR(INDEX(Cost_Components!$O$2:$O$29,MATCH(E227,Cost_Components!$A$2:$A$29,0)),"")</f>
        <v>Both</v>
      </c>
      <c r="AF227" s="11">
        <v>820123.053442423</v>
      </c>
      <c r="AG227" s="11">
        <v>794235.63703903405</v>
      </c>
      <c r="AH227" s="23">
        <f t="shared" si="51"/>
        <v>1</v>
      </c>
      <c r="AI227" s="10">
        <v>316707694.211882</v>
      </c>
      <c r="AJ227" s="29">
        <f t="shared" si="52"/>
        <v>3.9907088080542285E-3</v>
      </c>
      <c r="AK227" s="29">
        <f t="shared" si="53"/>
        <v>8.6301250812979083E-3</v>
      </c>
      <c r="AL227" s="29">
        <f t="shared" si="54"/>
        <v>4.6394162732436807E-3</v>
      </c>
      <c r="AM227" s="29">
        <f t="shared" si="55"/>
        <v>2.8069231444322854E-3</v>
      </c>
    </row>
    <row r="228" spans="1:39">
      <c r="A228" t="s">
        <v>242</v>
      </c>
      <c r="B228" s="20">
        <v>2043</v>
      </c>
      <c r="C228" t="s">
        <v>242</v>
      </c>
      <c r="D228" t="s">
        <v>208</v>
      </c>
      <c r="E228" s="22" t="s">
        <v>323</v>
      </c>
      <c r="F228" s="22" t="s">
        <v>324</v>
      </c>
      <c r="G228" s="22" t="s">
        <v>245</v>
      </c>
      <c r="H228" s="22" t="s">
        <v>237</v>
      </c>
      <c r="I228" s="22" t="s">
        <v>309</v>
      </c>
      <c r="J228" s="17">
        <f>IFERROR(INDEX(Cost_Components!$K$2:$K$29,MATCH(E228,Cost_Components!$A$2:$A$29,0)),"")</f>
        <v>1</v>
      </c>
      <c r="K228" s="17">
        <f t="shared" si="42"/>
        <v>0.66807692307692301</v>
      </c>
      <c r="L228" s="17">
        <f>IFERROR(INDEX(Cost_Components!$S$2:$S$29,MATCH(E228,Cost_Components!$A$2:$A$29,0)),"")</f>
        <v>0.31</v>
      </c>
      <c r="M228" s="28">
        <f>IFERROR(INDEX(Cost_Components!$L$2:$L$29,MATCH(E228,Cost_Components!$A$2:$A$29,0)),"")</f>
        <v>1</v>
      </c>
      <c r="N228" s="29">
        <f>IFERROR(INDEX(Cost_Components!$P$2:$P$29,MATCH(E228,Cost_Components!$A$2:$A$29,0)),"")</f>
        <v>5.133311162</v>
      </c>
      <c r="O228" s="23">
        <f t="shared" si="43"/>
        <v>845512.93954215304</v>
      </c>
      <c r="P228" s="23">
        <f t="shared" si="44"/>
        <v>817240.61915324302</v>
      </c>
      <c r="Q228" s="23">
        <f t="shared" si="45"/>
        <v>1300496.6216251315</v>
      </c>
      <c r="R228" s="23">
        <f t="shared" si="46"/>
        <v>2899641.5825616792</v>
      </c>
      <c r="S228" s="23">
        <f t="shared" si="47"/>
        <v>1599144.9609365477</v>
      </c>
      <c r="T228" s="16">
        <f>IFERROR(INDEX(Cost_Components!$R$2:$R$29,MATCH(E228,Cost_Components!$A$2:$A$29,0)),"")</f>
        <v>1</v>
      </c>
      <c r="U228" s="26">
        <f>IFERROR(INDEX(Cost_Components!$Q$2:$Q$29,MATCH(E228,Cost_Components!$A$2:$A$29,0)),"")</f>
        <v>2023</v>
      </c>
      <c r="V228" s="30">
        <f>1/(1+Calculation_Assumptions!$B$5)^(B228-Calculation_Assumptions!$B$2)</f>
        <v>0.5873946076162827</v>
      </c>
      <c r="W228" s="23">
        <f t="shared" si="48"/>
        <v>763904.7027657954</v>
      </c>
      <c r="X228" s="23">
        <f t="shared" si="49"/>
        <v>1703233.8296166745</v>
      </c>
      <c r="Y228" s="23">
        <f t="shared" si="50"/>
        <v>939329.12685087917</v>
      </c>
      <c r="Z228" s="17">
        <f>IFERROR(INDEX(Cost_Components!$T$2:$T$29,MATCH(E228,Cost_Components!$A$2:$A$29,0)),"")</f>
        <v>0.8</v>
      </c>
      <c r="AA228" s="26">
        <f>IFERROR(INDEX(Cost_Components!$U$2:$U$29,MATCH(E228,Cost_Components!$A$2:$A$29,0)),"")</f>
        <v>2025</v>
      </c>
      <c r="AB228" s="26">
        <f>IFERROR(INDEX(Cost_Components!$V$2:$V$29,MATCH(E228,Cost_Components!$A$2:$A$29,0)),"")</f>
        <v>2050</v>
      </c>
      <c r="AC228" s="26">
        <f>IFERROR(INDEX(Cost_Components!$M$2:$M$29,MATCH(E228,Cost_Components!$A$2:$A$29,0)),"")</f>
        <v>30</v>
      </c>
      <c r="AD228" s="26">
        <f>IFERROR(INDEX(Cost_Components!$N$2:$N$29,MATCH(E228,Cost_Components!$A$2:$A$29,0)),"")</f>
        <v>95</v>
      </c>
      <c r="AE228" s="16" t="str">
        <f>IFERROR(INDEX(Cost_Components!$O$2:$O$29,MATCH(E228,Cost_Components!$A$2:$A$29,0)),"")</f>
        <v>Both</v>
      </c>
      <c r="AF228" s="11">
        <v>845512.93954215304</v>
      </c>
      <c r="AG228" s="11">
        <v>817240.61915324302</v>
      </c>
      <c r="AH228" s="23">
        <f t="shared" si="51"/>
        <v>1</v>
      </c>
      <c r="AI228" s="10">
        <v>317814114.06715202</v>
      </c>
      <c r="AJ228" s="29">
        <f t="shared" si="52"/>
        <v>4.0920039861739596E-3</v>
      </c>
      <c r="AK228" s="29">
        <f t="shared" si="53"/>
        <v>9.1237029893172211E-3</v>
      </c>
      <c r="AL228" s="29">
        <f t="shared" si="54"/>
        <v>5.0316990031432614E-3</v>
      </c>
      <c r="AM228" s="29">
        <f t="shared" si="55"/>
        <v>2.9555928615945769E-3</v>
      </c>
    </row>
    <row r="229" spans="1:39">
      <c r="A229" t="s">
        <v>242</v>
      </c>
      <c r="B229" s="20">
        <v>2044</v>
      </c>
      <c r="C229" t="s">
        <v>242</v>
      </c>
      <c r="D229" t="s">
        <v>208</v>
      </c>
      <c r="E229" s="22" t="s">
        <v>323</v>
      </c>
      <c r="F229" s="22" t="s">
        <v>324</v>
      </c>
      <c r="G229" s="22" t="s">
        <v>245</v>
      </c>
      <c r="H229" s="22" t="s">
        <v>237</v>
      </c>
      <c r="I229" s="22" t="s">
        <v>309</v>
      </c>
      <c r="J229" s="17">
        <f>IFERROR(INDEX(Cost_Components!$K$2:$K$29,MATCH(E229,Cost_Components!$A$2:$A$29,0)),"")</f>
        <v>1</v>
      </c>
      <c r="K229" s="17">
        <f t="shared" si="42"/>
        <v>0.68692307692307697</v>
      </c>
      <c r="L229" s="17">
        <f>IFERROR(INDEX(Cost_Components!$S$2:$S$29,MATCH(E229,Cost_Components!$A$2:$A$29,0)),"")</f>
        <v>0.31</v>
      </c>
      <c r="M229" s="28">
        <f>IFERROR(INDEX(Cost_Components!$L$2:$L$29,MATCH(E229,Cost_Components!$A$2:$A$29,0)),"")</f>
        <v>1</v>
      </c>
      <c r="N229" s="29">
        <f>IFERROR(INDEX(Cost_Components!$P$2:$P$29,MATCH(E229,Cost_Components!$A$2:$A$29,0)),"")</f>
        <v>5.133311162</v>
      </c>
      <c r="O229" s="23">
        <f t="shared" si="43"/>
        <v>870736.89885180502</v>
      </c>
      <c r="P229" s="23">
        <f t="shared" si="44"/>
        <v>840004.11538551201</v>
      </c>
      <c r="Q229" s="23">
        <f t="shared" si="45"/>
        <v>1336720.7755066592</v>
      </c>
      <c r="R229" s="23">
        <f t="shared" si="46"/>
        <v>3070383.6567252488</v>
      </c>
      <c r="S229" s="23">
        <f t="shared" si="47"/>
        <v>1733662.8812185896</v>
      </c>
      <c r="T229" s="16">
        <f>IFERROR(INDEX(Cost_Components!$R$2:$R$29,MATCH(E229,Cost_Components!$A$2:$A$29,0)),"")</f>
        <v>1</v>
      </c>
      <c r="U229" s="26">
        <f>IFERROR(INDEX(Cost_Components!$Q$2:$Q$29,MATCH(E229,Cost_Components!$A$2:$A$29,0)),"")</f>
        <v>2023</v>
      </c>
      <c r="V229" s="30">
        <f>1/(1+Calculation_Assumptions!$B$5)^(B229-Calculation_Assumptions!$B$2)</f>
        <v>0.57028602681192497</v>
      </c>
      <c r="W229" s="23">
        <f t="shared" si="48"/>
        <v>762313.18002064782</v>
      </c>
      <c r="X229" s="23">
        <f t="shared" si="49"/>
        <v>1750996.8963821114</v>
      </c>
      <c r="Y229" s="23">
        <f t="shared" si="50"/>
        <v>988683.71636146365</v>
      </c>
      <c r="Z229" s="17">
        <f>IFERROR(INDEX(Cost_Components!$T$2:$T$29,MATCH(E229,Cost_Components!$A$2:$A$29,0)),"")</f>
        <v>0.8</v>
      </c>
      <c r="AA229" s="26">
        <f>IFERROR(INDEX(Cost_Components!$U$2:$U$29,MATCH(E229,Cost_Components!$A$2:$A$29,0)),"")</f>
        <v>2025</v>
      </c>
      <c r="AB229" s="26">
        <f>IFERROR(INDEX(Cost_Components!$V$2:$V$29,MATCH(E229,Cost_Components!$A$2:$A$29,0)),"")</f>
        <v>2050</v>
      </c>
      <c r="AC229" s="26">
        <f>IFERROR(INDEX(Cost_Components!$M$2:$M$29,MATCH(E229,Cost_Components!$A$2:$A$29,0)),"")</f>
        <v>30</v>
      </c>
      <c r="AD229" s="26">
        <f>IFERROR(INDEX(Cost_Components!$N$2:$N$29,MATCH(E229,Cost_Components!$A$2:$A$29,0)),"")</f>
        <v>95</v>
      </c>
      <c r="AE229" s="16" t="str">
        <f>IFERROR(INDEX(Cost_Components!$O$2:$O$29,MATCH(E229,Cost_Components!$A$2:$A$29,0)),"")</f>
        <v>Both</v>
      </c>
      <c r="AF229" s="11">
        <v>870736.89885180502</v>
      </c>
      <c r="AG229" s="11">
        <v>840004.11538551201</v>
      </c>
      <c r="AH229" s="23">
        <f t="shared" si="51"/>
        <v>1</v>
      </c>
      <c r="AI229" s="10">
        <v>318840890.73215598</v>
      </c>
      <c r="AJ229" s="29">
        <f t="shared" si="52"/>
        <v>4.1924383426389898E-3</v>
      </c>
      <c r="AK229" s="29">
        <f t="shared" si="53"/>
        <v>9.629830256949511E-3</v>
      </c>
      <c r="AL229" s="29">
        <f t="shared" si="54"/>
        <v>5.437391914310522E-3</v>
      </c>
      <c r="AM229" s="29">
        <f t="shared" si="55"/>
        <v>3.1008686310314343E-3</v>
      </c>
    </row>
    <row r="230" spans="1:39">
      <c r="A230" t="s">
        <v>242</v>
      </c>
      <c r="B230" s="20">
        <v>2045</v>
      </c>
      <c r="C230" t="s">
        <v>242</v>
      </c>
      <c r="D230" t="s">
        <v>208</v>
      </c>
      <c r="E230" s="22" t="s">
        <v>323</v>
      </c>
      <c r="F230" s="22" t="s">
        <v>324</v>
      </c>
      <c r="G230" s="22" t="s">
        <v>245</v>
      </c>
      <c r="H230" s="22" t="s">
        <v>237</v>
      </c>
      <c r="I230" s="22" t="s">
        <v>309</v>
      </c>
      <c r="J230" s="17">
        <f>IFERROR(INDEX(Cost_Components!$K$2:$K$29,MATCH(E230,Cost_Components!$A$2:$A$29,0)),"")</f>
        <v>1</v>
      </c>
      <c r="K230" s="17">
        <f t="shared" si="42"/>
        <v>0.70576923076923082</v>
      </c>
      <c r="L230" s="17">
        <f>IFERROR(INDEX(Cost_Components!$S$2:$S$29,MATCH(E230,Cost_Components!$A$2:$A$29,0)),"")</f>
        <v>0.31</v>
      </c>
      <c r="M230" s="28">
        <f>IFERROR(INDEX(Cost_Components!$L$2:$L$29,MATCH(E230,Cost_Components!$A$2:$A$29,0)),"")</f>
        <v>1</v>
      </c>
      <c r="N230" s="29">
        <f>IFERROR(INDEX(Cost_Components!$P$2:$P$29,MATCH(E230,Cost_Components!$A$2:$A$29,0)),"")</f>
        <v>5.133311162</v>
      </c>
      <c r="O230" s="23">
        <f t="shared" si="43"/>
        <v>895870.33760952298</v>
      </c>
      <c r="P230" s="23">
        <f t="shared" si="44"/>
        <v>862610.26150791103</v>
      </c>
      <c r="Q230" s="23">
        <f t="shared" si="45"/>
        <v>1372694.5339948325</v>
      </c>
      <c r="R230" s="23">
        <f t="shared" si="46"/>
        <v>3245678.2726506386</v>
      </c>
      <c r="S230" s="23">
        <f t="shared" si="47"/>
        <v>1872983.7386558061</v>
      </c>
      <c r="T230" s="16">
        <f>IFERROR(INDEX(Cost_Components!$R$2:$R$29,MATCH(E230,Cost_Components!$A$2:$A$29,0)),"")</f>
        <v>1</v>
      </c>
      <c r="U230" s="26">
        <f>IFERROR(INDEX(Cost_Components!$Q$2:$Q$29,MATCH(E230,Cost_Components!$A$2:$A$29,0)),"")</f>
        <v>2023</v>
      </c>
      <c r="V230" s="30">
        <f>1/(1+Calculation_Assumptions!$B$5)^(B230-Calculation_Assumptions!$B$2)</f>
        <v>0.55367575418633497</v>
      </c>
      <c r="W230" s="23">
        <f t="shared" si="48"/>
        <v>760027.68137704849</v>
      </c>
      <c r="X230" s="23">
        <f t="shared" si="49"/>
        <v>1797053.3654560433</v>
      </c>
      <c r="Y230" s="23">
        <f t="shared" si="50"/>
        <v>1037025.6840789947</v>
      </c>
      <c r="Z230" s="17">
        <f>IFERROR(INDEX(Cost_Components!$T$2:$T$29,MATCH(E230,Cost_Components!$A$2:$A$29,0)),"")</f>
        <v>0.8</v>
      </c>
      <c r="AA230" s="26">
        <f>IFERROR(INDEX(Cost_Components!$U$2:$U$29,MATCH(E230,Cost_Components!$A$2:$A$29,0)),"")</f>
        <v>2025</v>
      </c>
      <c r="AB230" s="26">
        <f>IFERROR(INDEX(Cost_Components!$V$2:$V$29,MATCH(E230,Cost_Components!$A$2:$A$29,0)),"")</f>
        <v>2050</v>
      </c>
      <c r="AC230" s="26">
        <f>IFERROR(INDEX(Cost_Components!$M$2:$M$29,MATCH(E230,Cost_Components!$A$2:$A$29,0)),"")</f>
        <v>30</v>
      </c>
      <c r="AD230" s="26">
        <f>IFERROR(INDEX(Cost_Components!$N$2:$N$29,MATCH(E230,Cost_Components!$A$2:$A$29,0)),"")</f>
        <v>95</v>
      </c>
      <c r="AE230" s="16" t="str">
        <f>IFERROR(INDEX(Cost_Components!$O$2:$O$29,MATCH(E230,Cost_Components!$A$2:$A$29,0)),"")</f>
        <v>Both</v>
      </c>
      <c r="AF230" s="11">
        <v>895870.33760952298</v>
      </c>
      <c r="AG230" s="11">
        <v>862610.26150791103</v>
      </c>
      <c r="AH230" s="23">
        <f t="shared" si="51"/>
        <v>1</v>
      </c>
      <c r="AI230" s="10">
        <v>319784682.33108002</v>
      </c>
      <c r="AJ230" s="29">
        <f t="shared" si="52"/>
        <v>4.2925587429283188E-3</v>
      </c>
      <c r="AK230" s="29">
        <f t="shared" si="53"/>
        <v>1.0149573922650609E-2</v>
      </c>
      <c r="AL230" s="29">
        <f t="shared" si="54"/>
        <v>5.8570151797222901E-3</v>
      </c>
      <c r="AM230" s="29">
        <f t="shared" si="55"/>
        <v>3.2428872969135509E-3</v>
      </c>
    </row>
    <row r="231" spans="1:39">
      <c r="A231" t="s">
        <v>242</v>
      </c>
      <c r="B231" s="20">
        <v>2046</v>
      </c>
      <c r="C231" t="s">
        <v>242</v>
      </c>
      <c r="D231" t="s">
        <v>208</v>
      </c>
      <c r="E231" s="22" t="s">
        <v>323</v>
      </c>
      <c r="F231" s="22" t="s">
        <v>324</v>
      </c>
      <c r="G231" s="22" t="s">
        <v>245</v>
      </c>
      <c r="H231" s="22" t="s">
        <v>237</v>
      </c>
      <c r="I231" s="22" t="s">
        <v>309</v>
      </c>
      <c r="J231" s="17">
        <f>IFERROR(INDEX(Cost_Components!$K$2:$K$29,MATCH(E231,Cost_Components!$A$2:$A$29,0)),"")</f>
        <v>1</v>
      </c>
      <c r="K231" s="17">
        <f t="shared" si="42"/>
        <v>0.72461538461538466</v>
      </c>
      <c r="L231" s="17">
        <f>IFERROR(INDEX(Cost_Components!$S$2:$S$29,MATCH(E231,Cost_Components!$A$2:$A$29,0)),"")</f>
        <v>0.31</v>
      </c>
      <c r="M231" s="28">
        <f>IFERROR(INDEX(Cost_Components!$L$2:$L$29,MATCH(E231,Cost_Components!$A$2:$A$29,0)),"")</f>
        <v>1</v>
      </c>
      <c r="N231" s="29">
        <f>IFERROR(INDEX(Cost_Components!$P$2:$P$29,MATCH(E231,Cost_Components!$A$2:$A$29,0)),"")</f>
        <v>5.133311162</v>
      </c>
      <c r="O231" s="23">
        <f t="shared" si="43"/>
        <v>920773.33380493103</v>
      </c>
      <c r="P231" s="23">
        <f t="shared" si="44"/>
        <v>884924.02459517203</v>
      </c>
      <c r="Q231" s="23">
        <f t="shared" si="45"/>
        <v>1408203.0156226715</v>
      </c>
      <c r="R231" s="23">
        <f t="shared" si="46"/>
        <v>3424978.6940241707</v>
      </c>
      <c r="S231" s="23">
        <f t="shared" si="47"/>
        <v>2016775.6784014993</v>
      </c>
      <c r="T231" s="16">
        <f>IFERROR(INDEX(Cost_Components!$R$2:$R$29,MATCH(E231,Cost_Components!$A$2:$A$29,0)),"")</f>
        <v>1</v>
      </c>
      <c r="U231" s="26">
        <f>IFERROR(INDEX(Cost_Components!$Q$2:$Q$29,MATCH(E231,Cost_Components!$A$2:$A$29,0)),"")</f>
        <v>2023</v>
      </c>
      <c r="V231" s="30">
        <f>1/(1+Calculation_Assumptions!$B$5)^(B231-Calculation_Assumptions!$B$2)</f>
        <v>0.5375492759090631</v>
      </c>
      <c r="W231" s="23">
        <f t="shared" si="48"/>
        <v>756978.51138092612</v>
      </c>
      <c r="X231" s="23">
        <f t="shared" si="49"/>
        <v>1841094.8169766616</v>
      </c>
      <c r="Y231" s="23">
        <f t="shared" si="50"/>
        <v>1084116.3055957356</v>
      </c>
      <c r="Z231" s="17">
        <f>IFERROR(INDEX(Cost_Components!$T$2:$T$29,MATCH(E231,Cost_Components!$A$2:$A$29,0)),"")</f>
        <v>0.8</v>
      </c>
      <c r="AA231" s="26">
        <f>IFERROR(INDEX(Cost_Components!$U$2:$U$29,MATCH(E231,Cost_Components!$A$2:$A$29,0)),"")</f>
        <v>2025</v>
      </c>
      <c r="AB231" s="26">
        <f>IFERROR(INDEX(Cost_Components!$V$2:$V$29,MATCH(E231,Cost_Components!$A$2:$A$29,0)),"")</f>
        <v>2050</v>
      </c>
      <c r="AC231" s="26">
        <f>IFERROR(INDEX(Cost_Components!$M$2:$M$29,MATCH(E231,Cost_Components!$A$2:$A$29,0)),"")</f>
        <v>30</v>
      </c>
      <c r="AD231" s="26">
        <f>IFERROR(INDEX(Cost_Components!$N$2:$N$29,MATCH(E231,Cost_Components!$A$2:$A$29,0)),"")</f>
        <v>95</v>
      </c>
      <c r="AE231" s="16" t="str">
        <f>IFERROR(INDEX(Cost_Components!$O$2:$O$29,MATCH(E231,Cost_Components!$A$2:$A$29,0)),"")</f>
        <v>Both</v>
      </c>
      <c r="AF231" s="11">
        <v>920773.33380493103</v>
      </c>
      <c r="AG231" s="11">
        <v>884924.02459517203</v>
      </c>
      <c r="AH231" s="23">
        <f t="shared" si="51"/>
        <v>1</v>
      </c>
      <c r="AI231" s="10">
        <v>320645615.981408</v>
      </c>
      <c r="AJ231" s="29">
        <f t="shared" si="52"/>
        <v>4.3917738008441174E-3</v>
      </c>
      <c r="AK231" s="29">
        <f t="shared" si="53"/>
        <v>1.0681507943095537E-2</v>
      </c>
      <c r="AL231" s="29">
        <f t="shared" si="54"/>
        <v>6.2897341422514198E-3</v>
      </c>
      <c r="AM231" s="29">
        <f t="shared" si="55"/>
        <v>3.381042033827763E-3</v>
      </c>
    </row>
    <row r="232" spans="1:39">
      <c r="A232" t="s">
        <v>242</v>
      </c>
      <c r="B232" s="20">
        <v>2047</v>
      </c>
      <c r="C232" t="s">
        <v>242</v>
      </c>
      <c r="D232" t="s">
        <v>208</v>
      </c>
      <c r="E232" s="22" t="s">
        <v>323</v>
      </c>
      <c r="F232" s="22" t="s">
        <v>324</v>
      </c>
      <c r="G232" s="22" t="s">
        <v>245</v>
      </c>
      <c r="H232" s="22" t="s">
        <v>237</v>
      </c>
      <c r="I232" s="22" t="s">
        <v>309</v>
      </c>
      <c r="J232" s="17">
        <f>IFERROR(INDEX(Cost_Components!$K$2:$K$29,MATCH(E232,Cost_Components!$A$2:$A$29,0)),"")</f>
        <v>1</v>
      </c>
      <c r="K232" s="17">
        <f t="shared" si="42"/>
        <v>0.74346153846153851</v>
      </c>
      <c r="L232" s="17">
        <f>IFERROR(INDEX(Cost_Components!$S$2:$S$29,MATCH(E232,Cost_Components!$A$2:$A$29,0)),"")</f>
        <v>0.31</v>
      </c>
      <c r="M232" s="28">
        <f>IFERROR(INDEX(Cost_Components!$L$2:$L$29,MATCH(E232,Cost_Components!$A$2:$A$29,0)),"")</f>
        <v>1</v>
      </c>
      <c r="N232" s="29">
        <f>IFERROR(INDEX(Cost_Components!$P$2:$P$29,MATCH(E232,Cost_Components!$A$2:$A$29,0)),"")</f>
        <v>5.133311162</v>
      </c>
      <c r="O232" s="23">
        <f t="shared" si="43"/>
        <v>945545.37547109404</v>
      </c>
      <c r="P232" s="23">
        <f t="shared" si="44"/>
        <v>907050.93180159305</v>
      </c>
      <c r="Q232" s="23">
        <f t="shared" si="45"/>
        <v>1443414.1485430817</v>
      </c>
      <c r="R232" s="23">
        <f t="shared" si="46"/>
        <v>3608597.7276734305</v>
      </c>
      <c r="S232" s="23">
        <f t="shared" si="47"/>
        <v>2165183.5791303487</v>
      </c>
      <c r="T232" s="16">
        <f>IFERROR(INDEX(Cost_Components!$R$2:$R$29,MATCH(E232,Cost_Components!$A$2:$A$29,0)),"")</f>
        <v>1</v>
      </c>
      <c r="U232" s="26">
        <f>IFERROR(INDEX(Cost_Components!$Q$2:$Q$29,MATCH(E232,Cost_Components!$A$2:$A$29,0)),"")</f>
        <v>2023</v>
      </c>
      <c r="V232" s="30">
        <f>1/(1+Calculation_Assumptions!$B$5)^(B232-Calculation_Assumptions!$B$2)</f>
        <v>0.52189250088258554</v>
      </c>
      <c r="W232" s="23">
        <f t="shared" si="48"/>
        <v>753307.01979245676</v>
      </c>
      <c r="X232" s="23">
        <f t="shared" si="49"/>
        <v>1883300.092774702</v>
      </c>
      <c r="Y232" s="23">
        <f t="shared" si="50"/>
        <v>1129993.0729822454</v>
      </c>
      <c r="Z232" s="17">
        <f>IFERROR(INDEX(Cost_Components!$T$2:$T$29,MATCH(E232,Cost_Components!$A$2:$A$29,0)),"")</f>
        <v>0.8</v>
      </c>
      <c r="AA232" s="26">
        <f>IFERROR(INDEX(Cost_Components!$U$2:$U$29,MATCH(E232,Cost_Components!$A$2:$A$29,0)),"")</f>
        <v>2025</v>
      </c>
      <c r="AB232" s="26">
        <f>IFERROR(INDEX(Cost_Components!$V$2:$V$29,MATCH(E232,Cost_Components!$A$2:$A$29,0)),"")</f>
        <v>2050</v>
      </c>
      <c r="AC232" s="26">
        <f>IFERROR(INDEX(Cost_Components!$M$2:$M$29,MATCH(E232,Cost_Components!$A$2:$A$29,0)),"")</f>
        <v>30</v>
      </c>
      <c r="AD232" s="26">
        <f>IFERROR(INDEX(Cost_Components!$N$2:$N$29,MATCH(E232,Cost_Components!$A$2:$A$29,0)),"")</f>
        <v>95</v>
      </c>
      <c r="AE232" s="16" t="str">
        <f>IFERROR(INDEX(Cost_Components!$O$2:$O$29,MATCH(E232,Cost_Components!$A$2:$A$29,0)),"")</f>
        <v>Both</v>
      </c>
      <c r="AF232" s="11">
        <v>945545.37547109404</v>
      </c>
      <c r="AG232" s="11">
        <v>907050.93180159305</v>
      </c>
      <c r="AH232" s="23">
        <f t="shared" si="51"/>
        <v>1</v>
      </c>
      <c r="AI232" s="10">
        <v>321429520.52287501</v>
      </c>
      <c r="AJ232" s="29">
        <f t="shared" si="52"/>
        <v>4.4906085358776462E-3</v>
      </c>
      <c r="AK232" s="29">
        <f t="shared" si="53"/>
        <v>1.1226715336547998E-2</v>
      </c>
      <c r="AL232" s="29">
        <f t="shared" si="54"/>
        <v>6.7361068006703516E-3</v>
      </c>
      <c r="AM232" s="29">
        <f t="shared" si="55"/>
        <v>3.5155236244140422E-3</v>
      </c>
    </row>
    <row r="233" spans="1:39">
      <c r="A233" t="s">
        <v>242</v>
      </c>
      <c r="B233" s="20">
        <v>2048</v>
      </c>
      <c r="C233" t="s">
        <v>242</v>
      </c>
      <c r="D233" t="s">
        <v>208</v>
      </c>
      <c r="E233" s="22" t="s">
        <v>323</v>
      </c>
      <c r="F233" s="22" t="s">
        <v>324</v>
      </c>
      <c r="G233" s="22" t="s">
        <v>245</v>
      </c>
      <c r="H233" s="22" t="s">
        <v>237</v>
      </c>
      <c r="I233" s="22" t="s">
        <v>309</v>
      </c>
      <c r="J233" s="17">
        <f>IFERROR(INDEX(Cost_Components!$K$2:$K$29,MATCH(E233,Cost_Components!$A$2:$A$29,0)),"")</f>
        <v>1</v>
      </c>
      <c r="K233" s="17">
        <f t="shared" si="42"/>
        <v>0.76230769230769235</v>
      </c>
      <c r="L233" s="17">
        <f>IFERROR(INDEX(Cost_Components!$S$2:$S$29,MATCH(E233,Cost_Components!$A$2:$A$29,0)),"")</f>
        <v>0.31</v>
      </c>
      <c r="M233" s="28">
        <f>IFERROR(INDEX(Cost_Components!$L$2:$L$29,MATCH(E233,Cost_Components!$A$2:$A$29,0)),"")</f>
        <v>1</v>
      </c>
      <c r="N233" s="29">
        <f>IFERROR(INDEX(Cost_Components!$P$2:$P$29,MATCH(E233,Cost_Components!$A$2:$A$29,0)),"")</f>
        <v>5.133311162</v>
      </c>
      <c r="O233" s="23">
        <f t="shared" si="43"/>
        <v>971111.45955948206</v>
      </c>
      <c r="P233" s="23">
        <f t="shared" si="44"/>
        <v>929922.54524925398</v>
      </c>
      <c r="Q233" s="23">
        <f t="shared" si="45"/>
        <v>1479810.3522102681</v>
      </c>
      <c r="R233" s="23">
        <f t="shared" si="46"/>
        <v>3800117.0301912893</v>
      </c>
      <c r="S233" s="23">
        <f t="shared" si="47"/>
        <v>2320306.6779810209</v>
      </c>
      <c r="T233" s="16">
        <f>IFERROR(INDEX(Cost_Components!$R$2:$R$29,MATCH(E233,Cost_Components!$A$2:$A$29,0)),"")</f>
        <v>1</v>
      </c>
      <c r="U233" s="26">
        <f>IFERROR(INDEX(Cost_Components!$Q$2:$Q$29,MATCH(E233,Cost_Components!$A$2:$A$29,0)),"")</f>
        <v>2023</v>
      </c>
      <c r="V233" s="30">
        <f>1/(1+Calculation_Assumptions!$B$5)^(B233-Calculation_Assumptions!$B$2)</f>
        <v>0.50669174842969467</v>
      </c>
      <c r="W233" s="23">
        <f t="shared" si="48"/>
        <v>749807.69470578304</v>
      </c>
      <c r="X233" s="23">
        <f t="shared" si="49"/>
        <v>1925487.9422650831</v>
      </c>
      <c r="Y233" s="23">
        <f t="shared" si="50"/>
        <v>1175680.2475592999</v>
      </c>
      <c r="Z233" s="17">
        <f>IFERROR(INDEX(Cost_Components!$T$2:$T$29,MATCH(E233,Cost_Components!$A$2:$A$29,0)),"")</f>
        <v>0.8</v>
      </c>
      <c r="AA233" s="26">
        <f>IFERROR(INDEX(Cost_Components!$U$2:$U$29,MATCH(E233,Cost_Components!$A$2:$A$29,0)),"")</f>
        <v>2025</v>
      </c>
      <c r="AB233" s="26">
        <f>IFERROR(INDEX(Cost_Components!$V$2:$V$29,MATCH(E233,Cost_Components!$A$2:$A$29,0)),"")</f>
        <v>2050</v>
      </c>
      <c r="AC233" s="26">
        <f>IFERROR(INDEX(Cost_Components!$M$2:$M$29,MATCH(E233,Cost_Components!$A$2:$A$29,0)),"")</f>
        <v>30</v>
      </c>
      <c r="AD233" s="26">
        <f>IFERROR(INDEX(Cost_Components!$N$2:$N$29,MATCH(E233,Cost_Components!$A$2:$A$29,0)),"")</f>
        <v>95</v>
      </c>
      <c r="AE233" s="16" t="str">
        <f>IFERROR(INDEX(Cost_Components!$O$2:$O$29,MATCH(E233,Cost_Components!$A$2:$A$29,0)),"")</f>
        <v>Both</v>
      </c>
      <c r="AF233" s="11">
        <v>971111.45955948206</v>
      </c>
      <c r="AG233" s="11">
        <v>929922.54524925398</v>
      </c>
      <c r="AH233" s="23">
        <f t="shared" si="51"/>
        <v>1</v>
      </c>
      <c r="AI233" s="10">
        <v>322136832.26016098</v>
      </c>
      <c r="AJ233" s="29">
        <f t="shared" si="52"/>
        <v>4.5937322405131195E-3</v>
      </c>
      <c r="AK233" s="29">
        <f t="shared" si="53"/>
        <v>1.1796592781797382E-2</v>
      </c>
      <c r="AL233" s="29">
        <f t="shared" si="54"/>
        <v>7.2028605412842624E-3</v>
      </c>
      <c r="AM233" s="29">
        <f t="shared" si="55"/>
        <v>3.64963000135858E-3</v>
      </c>
    </row>
    <row r="234" spans="1:39">
      <c r="A234" t="s">
        <v>242</v>
      </c>
      <c r="B234" s="20">
        <v>2049</v>
      </c>
      <c r="C234" t="s">
        <v>242</v>
      </c>
      <c r="D234" t="s">
        <v>208</v>
      </c>
      <c r="E234" s="22" t="s">
        <v>323</v>
      </c>
      <c r="F234" s="22" t="s">
        <v>324</v>
      </c>
      <c r="G234" s="22" t="s">
        <v>245</v>
      </c>
      <c r="H234" s="22" t="s">
        <v>237</v>
      </c>
      <c r="I234" s="22" t="s">
        <v>309</v>
      </c>
      <c r="J234" s="17">
        <f>IFERROR(INDEX(Cost_Components!$K$2:$K$29,MATCH(E234,Cost_Components!$A$2:$A$29,0)),"")</f>
        <v>1</v>
      </c>
      <c r="K234" s="17">
        <f t="shared" si="42"/>
        <v>0.7811538461538462</v>
      </c>
      <c r="L234" s="17">
        <f>IFERROR(INDEX(Cost_Components!$S$2:$S$29,MATCH(E234,Cost_Components!$A$2:$A$29,0)),"")</f>
        <v>0.31</v>
      </c>
      <c r="M234" s="28">
        <f>IFERROR(INDEX(Cost_Components!$L$2:$L$29,MATCH(E234,Cost_Components!$A$2:$A$29,0)),"")</f>
        <v>1</v>
      </c>
      <c r="N234" s="29">
        <f>IFERROR(INDEX(Cost_Components!$P$2:$P$29,MATCH(E234,Cost_Components!$A$2:$A$29,0)),"")</f>
        <v>5.133311162</v>
      </c>
      <c r="O234" s="23">
        <f t="shared" si="43"/>
        <v>996267.655333856</v>
      </c>
      <c r="P234" s="23">
        <f t="shared" si="44"/>
        <v>952329.69808772602</v>
      </c>
      <c r="Q234" s="23">
        <f t="shared" si="45"/>
        <v>1515467.4474203223</v>
      </c>
      <c r="R234" s="23">
        <f t="shared" si="46"/>
        <v>3994939.4073342746</v>
      </c>
      <c r="S234" s="23">
        <f t="shared" si="47"/>
        <v>2479471.9599139523</v>
      </c>
      <c r="T234" s="16">
        <f>IFERROR(INDEX(Cost_Components!$R$2:$R$29,MATCH(E234,Cost_Components!$A$2:$A$29,0)),"")</f>
        <v>1</v>
      </c>
      <c r="U234" s="26">
        <f>IFERROR(INDEX(Cost_Components!$Q$2:$Q$29,MATCH(E234,Cost_Components!$A$2:$A$29,0)),"")</f>
        <v>2023</v>
      </c>
      <c r="V234" s="30">
        <f>1/(1+Calculation_Assumptions!$B$5)^(B234-Calculation_Assumptions!$B$2)</f>
        <v>0.49193373633950943</v>
      </c>
      <c r="W234" s="23">
        <f t="shared" si="48"/>
        <v>745509.56371037825</v>
      </c>
      <c r="X234" s="23">
        <f t="shared" si="49"/>
        <v>1965245.4690998951</v>
      </c>
      <c r="Y234" s="23">
        <f t="shared" si="50"/>
        <v>1219735.9053895168</v>
      </c>
      <c r="Z234" s="17">
        <f>IFERROR(INDEX(Cost_Components!$T$2:$T$29,MATCH(E234,Cost_Components!$A$2:$A$29,0)),"")</f>
        <v>0.8</v>
      </c>
      <c r="AA234" s="26">
        <f>IFERROR(INDEX(Cost_Components!$U$2:$U$29,MATCH(E234,Cost_Components!$A$2:$A$29,0)),"")</f>
        <v>2025</v>
      </c>
      <c r="AB234" s="26">
        <f>IFERROR(INDEX(Cost_Components!$V$2:$V$29,MATCH(E234,Cost_Components!$A$2:$A$29,0)),"")</f>
        <v>2050</v>
      </c>
      <c r="AC234" s="26">
        <f>IFERROR(INDEX(Cost_Components!$M$2:$M$29,MATCH(E234,Cost_Components!$A$2:$A$29,0)),"")</f>
        <v>30</v>
      </c>
      <c r="AD234" s="26">
        <f>IFERROR(INDEX(Cost_Components!$N$2:$N$29,MATCH(E234,Cost_Components!$A$2:$A$29,0)),"")</f>
        <v>95</v>
      </c>
      <c r="AE234" s="16" t="str">
        <f>IFERROR(INDEX(Cost_Components!$O$2:$O$29,MATCH(E234,Cost_Components!$A$2:$A$29,0)),"")</f>
        <v>Both</v>
      </c>
      <c r="AF234" s="11">
        <v>996267.655333856</v>
      </c>
      <c r="AG234" s="11">
        <v>952329.69808772602</v>
      </c>
      <c r="AH234" s="23">
        <f t="shared" si="51"/>
        <v>1</v>
      </c>
      <c r="AI234" s="10">
        <v>322765819.75268102</v>
      </c>
      <c r="AJ234" s="29">
        <f t="shared" si="52"/>
        <v>4.6952538177107714E-3</v>
      </c>
      <c r="AK234" s="29">
        <f t="shared" si="53"/>
        <v>1.2377207135487249E-2</v>
      </c>
      <c r="AL234" s="29">
        <f t="shared" si="54"/>
        <v>7.6819533177764771E-3</v>
      </c>
      <c r="AM234" s="29">
        <f t="shared" si="55"/>
        <v>3.7790119979994731E-3</v>
      </c>
    </row>
    <row r="235" spans="1:39">
      <c r="A235" t="s">
        <v>242</v>
      </c>
      <c r="B235" s="20">
        <v>2050</v>
      </c>
      <c r="C235" t="s">
        <v>242</v>
      </c>
      <c r="D235" t="s">
        <v>208</v>
      </c>
      <c r="E235" s="22" t="s">
        <v>323</v>
      </c>
      <c r="F235" s="22" t="s">
        <v>324</v>
      </c>
      <c r="G235" s="22" t="s">
        <v>245</v>
      </c>
      <c r="H235" s="22" t="s">
        <v>237</v>
      </c>
      <c r="I235" s="22" t="s">
        <v>309</v>
      </c>
      <c r="J235" s="17">
        <f>IFERROR(INDEX(Cost_Components!$K$2:$K$29,MATCH(E235,Cost_Components!$A$2:$A$29,0)),"")</f>
        <v>1</v>
      </c>
      <c r="K235" s="17">
        <f t="shared" si="42"/>
        <v>0.8</v>
      </c>
      <c r="L235" s="17">
        <f>IFERROR(INDEX(Cost_Components!$S$2:$S$29,MATCH(E235,Cost_Components!$A$2:$A$29,0)),"")</f>
        <v>0.31</v>
      </c>
      <c r="M235" s="28">
        <f>IFERROR(INDEX(Cost_Components!$L$2:$L$29,MATCH(E235,Cost_Components!$A$2:$A$29,0)),"")</f>
        <v>1</v>
      </c>
      <c r="N235" s="29">
        <f>IFERROR(INDEX(Cost_Components!$P$2:$P$29,MATCH(E235,Cost_Components!$A$2:$A$29,0)),"")</f>
        <v>5.133311162</v>
      </c>
      <c r="O235" s="23">
        <f t="shared" si="43"/>
        <v>1020551.5539814</v>
      </c>
      <c r="P235" s="23">
        <f t="shared" si="44"/>
        <v>973821.13753083895</v>
      </c>
      <c r="Q235" s="23">
        <f t="shared" si="45"/>
        <v>1549667.3436743638</v>
      </c>
      <c r="R235" s="23">
        <f t="shared" si="46"/>
        <v>4191046.9467593334</v>
      </c>
      <c r="S235" s="23">
        <f t="shared" si="47"/>
        <v>2641379.6030849693</v>
      </c>
      <c r="T235" s="16">
        <f>IFERROR(INDEX(Cost_Components!$R$2:$R$29,MATCH(E235,Cost_Components!$A$2:$A$29,0)),"")</f>
        <v>1</v>
      </c>
      <c r="U235" s="26">
        <f>IFERROR(INDEX(Cost_Components!$Q$2:$Q$29,MATCH(E235,Cost_Components!$A$2:$A$29,0)),"")</f>
        <v>2023</v>
      </c>
      <c r="V235" s="30">
        <f>1/(1+Calculation_Assumptions!$B$5)^(B235-Calculation_Assumptions!$B$2)</f>
        <v>0.47760556926165965</v>
      </c>
      <c r="W235" s="23">
        <f t="shared" si="48"/>
        <v>740129.75384179852</v>
      </c>
      <c r="X235" s="23">
        <f t="shared" si="49"/>
        <v>2001667.3628093321</v>
      </c>
      <c r="Y235" s="23">
        <f t="shared" si="50"/>
        <v>1261537.6089675333</v>
      </c>
      <c r="Z235" s="17">
        <f>IFERROR(INDEX(Cost_Components!$T$2:$T$29,MATCH(E235,Cost_Components!$A$2:$A$29,0)),"")</f>
        <v>0.8</v>
      </c>
      <c r="AA235" s="26">
        <f>IFERROR(INDEX(Cost_Components!$U$2:$U$29,MATCH(E235,Cost_Components!$A$2:$A$29,0)),"")</f>
        <v>2025</v>
      </c>
      <c r="AB235" s="26">
        <f>IFERROR(INDEX(Cost_Components!$V$2:$V$29,MATCH(E235,Cost_Components!$A$2:$A$29,0)),"")</f>
        <v>2050</v>
      </c>
      <c r="AC235" s="26">
        <f>IFERROR(INDEX(Cost_Components!$M$2:$M$29,MATCH(E235,Cost_Components!$A$2:$A$29,0)),"")</f>
        <v>30</v>
      </c>
      <c r="AD235" s="26">
        <f>IFERROR(INDEX(Cost_Components!$N$2:$N$29,MATCH(E235,Cost_Components!$A$2:$A$29,0)),"")</f>
        <v>95</v>
      </c>
      <c r="AE235" s="16" t="str">
        <f>IFERROR(INDEX(Cost_Components!$O$2:$O$29,MATCH(E235,Cost_Components!$A$2:$A$29,0)),"")</f>
        <v>Both</v>
      </c>
      <c r="AF235" s="11">
        <v>1020551.5539814</v>
      </c>
      <c r="AG235" s="11">
        <v>973821.13753083895</v>
      </c>
      <c r="AH235" s="23">
        <f t="shared" si="51"/>
        <v>1</v>
      </c>
      <c r="AI235" s="10">
        <v>323312042.56328499</v>
      </c>
      <c r="AJ235" s="29">
        <f t="shared" si="52"/>
        <v>4.7931012138869907E-3</v>
      </c>
      <c r="AK235" s="29">
        <f t="shared" si="53"/>
        <v>1.2962854440966204E-2</v>
      </c>
      <c r="AL235" s="29">
        <f t="shared" si="54"/>
        <v>8.1697532270792132E-3</v>
      </c>
      <c r="AM235" s="29">
        <f t="shared" si="55"/>
        <v>3.9019196407464483E-3</v>
      </c>
    </row>
    <row r="236" spans="1:39">
      <c r="A236" t="s">
        <v>242</v>
      </c>
      <c r="B236" s="20">
        <v>2025</v>
      </c>
      <c r="C236" t="s">
        <v>242</v>
      </c>
      <c r="D236" t="s">
        <v>208</v>
      </c>
      <c r="E236" s="22" t="s">
        <v>325</v>
      </c>
      <c r="F236" s="22" t="s">
        <v>326</v>
      </c>
      <c r="G236" s="22" t="s">
        <v>245</v>
      </c>
      <c r="H236" s="22" t="s">
        <v>237</v>
      </c>
      <c r="I236" s="22" t="s">
        <v>309</v>
      </c>
      <c r="J236" s="17">
        <f>IFERROR(INDEX(Cost_Components!$K$2:$K$29,MATCH(E236,Cost_Components!$A$2:$A$29,0)),"")</f>
        <v>1</v>
      </c>
      <c r="K236" s="17">
        <f t="shared" si="42"/>
        <v>0.32884615384615384</v>
      </c>
      <c r="L236" s="17">
        <f>IFERROR(INDEX(Cost_Components!$S$2:$S$29,MATCH(E236,Cost_Components!$A$2:$A$29,0)),"")</f>
        <v>0.31</v>
      </c>
      <c r="M236" s="28">
        <f>IFERROR(INDEX(Cost_Components!$L$2:$L$29,MATCH(E236,Cost_Components!$A$2:$A$29,0)),"")</f>
        <v>1</v>
      </c>
      <c r="N236" s="29">
        <f>IFERROR(INDEX(Cost_Components!$P$2:$P$29,MATCH(E236,Cost_Components!$A$2:$A$29,0)),"")</f>
        <v>64.94344126</v>
      </c>
      <c r="O236" s="23">
        <f t="shared" si="43"/>
        <v>466863.85865354701</v>
      </c>
      <c r="P236" s="23">
        <f t="shared" si="44"/>
        <v>466615.367804332</v>
      </c>
      <c r="Q236" s="23">
        <f t="shared" si="45"/>
        <v>9394118.3963043187</v>
      </c>
      <c r="R236" s="23">
        <f t="shared" si="46"/>
        <v>9970531.7198674828</v>
      </c>
      <c r="S236" s="23">
        <f t="shared" si="47"/>
        <v>576413.3235631641</v>
      </c>
      <c r="T236" s="16">
        <f>IFERROR(INDEX(Cost_Components!$R$2:$R$29,MATCH(E236,Cost_Components!$A$2:$A$29,0)),"")</f>
        <v>1</v>
      </c>
      <c r="U236" s="26">
        <f>IFERROR(INDEX(Cost_Components!$Q$2:$Q$29,MATCH(E236,Cost_Components!$A$2:$A$29,0)),"")</f>
        <v>2023</v>
      </c>
      <c r="V236" s="30">
        <f>1/(1+Calculation_Assumptions!$B$5)^(B236-Calculation_Assumptions!$B$2)</f>
        <v>1</v>
      </c>
      <c r="W236" s="23">
        <f t="shared" si="48"/>
        <v>9394118.3963043187</v>
      </c>
      <c r="X236" s="23">
        <f t="shared" si="49"/>
        <v>9970531.7198674828</v>
      </c>
      <c r="Y236" s="23">
        <f t="shared" si="50"/>
        <v>576413.3235631641</v>
      </c>
      <c r="Z236" s="17">
        <f>IFERROR(INDEX(Cost_Components!$T$2:$T$29,MATCH(E236,Cost_Components!$A$2:$A$29,0)),"")</f>
        <v>0.8</v>
      </c>
      <c r="AA236" s="26">
        <f>IFERROR(INDEX(Cost_Components!$U$2:$U$29,MATCH(E236,Cost_Components!$A$2:$A$29,0)),"")</f>
        <v>2025</v>
      </c>
      <c r="AB236" s="26">
        <f>IFERROR(INDEX(Cost_Components!$V$2:$V$29,MATCH(E236,Cost_Components!$A$2:$A$29,0)),"")</f>
        <v>2050</v>
      </c>
      <c r="AC236" s="26">
        <f>IFERROR(INDEX(Cost_Components!$M$2:$M$29,MATCH(E236,Cost_Components!$A$2:$A$29,0)),"")</f>
        <v>30</v>
      </c>
      <c r="AD236" s="26">
        <f>IFERROR(INDEX(Cost_Components!$N$2:$N$29,MATCH(E236,Cost_Components!$A$2:$A$29,0)),"")</f>
        <v>95</v>
      </c>
      <c r="AE236" s="16" t="str">
        <f>IFERROR(INDEX(Cost_Components!$O$2:$O$29,MATCH(E236,Cost_Components!$A$2:$A$29,0)),"")</f>
        <v>Both</v>
      </c>
      <c r="AF236" s="11">
        <v>466863.85865354701</v>
      </c>
      <c r="AG236" s="11">
        <v>466615.367804332</v>
      </c>
      <c r="AH236" s="23">
        <f t="shared" si="51"/>
        <v>1</v>
      </c>
      <c r="AI236" s="10">
        <v>288391907.64445603</v>
      </c>
      <c r="AJ236" s="29">
        <f t="shared" si="52"/>
        <v>3.2574140075684294E-2</v>
      </c>
      <c r="AK236" s="29">
        <f t="shared" si="53"/>
        <v>3.4572855394263191E-2</v>
      </c>
      <c r="AL236" s="29">
        <f t="shared" si="54"/>
        <v>1.9987153185788945E-3</v>
      </c>
      <c r="AM236" s="29">
        <f t="shared" si="55"/>
        <v>1.9987153185788945E-3</v>
      </c>
    </row>
    <row r="237" spans="1:39">
      <c r="A237" t="s">
        <v>242</v>
      </c>
      <c r="B237" s="20">
        <v>2026</v>
      </c>
      <c r="C237" t="s">
        <v>242</v>
      </c>
      <c r="D237" t="s">
        <v>208</v>
      </c>
      <c r="E237" s="22" t="s">
        <v>325</v>
      </c>
      <c r="F237" s="22" t="s">
        <v>326</v>
      </c>
      <c r="G237" s="22" t="s">
        <v>245</v>
      </c>
      <c r="H237" s="22" t="s">
        <v>237</v>
      </c>
      <c r="I237" s="22" t="s">
        <v>309</v>
      </c>
      <c r="J237" s="17">
        <f>IFERROR(INDEX(Cost_Components!$K$2:$K$29,MATCH(E237,Cost_Components!$A$2:$A$29,0)),"")</f>
        <v>1</v>
      </c>
      <c r="K237" s="17">
        <f t="shared" si="42"/>
        <v>0.34769230769230769</v>
      </c>
      <c r="L237" s="17">
        <f>IFERROR(INDEX(Cost_Components!$S$2:$S$29,MATCH(E237,Cost_Components!$A$2:$A$29,0)),"")</f>
        <v>0.31</v>
      </c>
      <c r="M237" s="28">
        <f>IFERROR(INDEX(Cost_Components!$L$2:$L$29,MATCH(E237,Cost_Components!$A$2:$A$29,0)),"")</f>
        <v>1</v>
      </c>
      <c r="N237" s="29">
        <f>IFERROR(INDEX(Cost_Components!$P$2:$P$29,MATCH(E237,Cost_Components!$A$2:$A$29,0)),"")</f>
        <v>64.94344126</v>
      </c>
      <c r="O237" s="23">
        <f t="shared" si="43"/>
        <v>481389.49189803802</v>
      </c>
      <c r="P237" s="23">
        <f t="shared" si="44"/>
        <v>480680.10797592398</v>
      </c>
      <c r="Q237" s="23">
        <f t="shared" si="45"/>
        <v>9677276.3107273113</v>
      </c>
      <c r="R237" s="23">
        <f t="shared" si="46"/>
        <v>10869935.973844761</v>
      </c>
      <c r="S237" s="23">
        <f t="shared" si="47"/>
        <v>1192659.6631174497</v>
      </c>
      <c r="T237" s="16">
        <f>IFERROR(INDEX(Cost_Components!$R$2:$R$29,MATCH(E237,Cost_Components!$A$2:$A$29,0)),"")</f>
        <v>1</v>
      </c>
      <c r="U237" s="26">
        <f>IFERROR(INDEX(Cost_Components!$Q$2:$Q$29,MATCH(E237,Cost_Components!$A$2:$A$29,0)),"")</f>
        <v>2023</v>
      </c>
      <c r="V237" s="30">
        <f>1/(1+Calculation_Assumptions!$B$5)^(B237-Calculation_Assumptions!$B$2)</f>
        <v>0.970873786407767</v>
      </c>
      <c r="W237" s="23">
        <f t="shared" si="48"/>
        <v>9395413.8939100113</v>
      </c>
      <c r="X237" s="23">
        <f t="shared" si="49"/>
        <v>10553335.896936661</v>
      </c>
      <c r="Y237" s="23">
        <f t="shared" si="50"/>
        <v>1157922.0030266503</v>
      </c>
      <c r="Z237" s="17">
        <f>IFERROR(INDEX(Cost_Components!$T$2:$T$29,MATCH(E237,Cost_Components!$A$2:$A$29,0)),"")</f>
        <v>0.8</v>
      </c>
      <c r="AA237" s="26">
        <f>IFERROR(INDEX(Cost_Components!$U$2:$U$29,MATCH(E237,Cost_Components!$A$2:$A$29,0)),"")</f>
        <v>2025</v>
      </c>
      <c r="AB237" s="26">
        <f>IFERROR(INDEX(Cost_Components!$V$2:$V$29,MATCH(E237,Cost_Components!$A$2:$A$29,0)),"")</f>
        <v>2050</v>
      </c>
      <c r="AC237" s="26">
        <f>IFERROR(INDEX(Cost_Components!$M$2:$M$29,MATCH(E237,Cost_Components!$A$2:$A$29,0)),"")</f>
        <v>30</v>
      </c>
      <c r="AD237" s="26">
        <f>IFERROR(INDEX(Cost_Components!$N$2:$N$29,MATCH(E237,Cost_Components!$A$2:$A$29,0)),"")</f>
        <v>95</v>
      </c>
      <c r="AE237" s="16" t="str">
        <f>IFERROR(INDEX(Cost_Components!$O$2:$O$29,MATCH(E237,Cost_Components!$A$2:$A$29,0)),"")</f>
        <v>Both</v>
      </c>
      <c r="AF237" s="11">
        <v>481389.49189803802</v>
      </c>
      <c r="AG237" s="11">
        <v>480680.10797592398</v>
      </c>
      <c r="AH237" s="23">
        <f t="shared" si="51"/>
        <v>1</v>
      </c>
      <c r="AI237" s="10">
        <v>290472130.233437</v>
      </c>
      <c r="AJ237" s="29">
        <f t="shared" si="52"/>
        <v>3.3315679211462383E-2</v>
      </c>
      <c r="AK237" s="29">
        <f t="shared" si="53"/>
        <v>3.7421614132513062E-2</v>
      </c>
      <c r="AL237" s="29">
        <f t="shared" si="54"/>
        <v>4.1059349210506788E-3</v>
      </c>
      <c r="AM237" s="29">
        <f t="shared" si="55"/>
        <v>3.9863445835443484E-3</v>
      </c>
    </row>
    <row r="238" spans="1:39">
      <c r="A238" t="s">
        <v>242</v>
      </c>
      <c r="B238" s="20">
        <v>2027</v>
      </c>
      <c r="C238" t="s">
        <v>242</v>
      </c>
      <c r="D238" t="s">
        <v>208</v>
      </c>
      <c r="E238" s="22" t="s">
        <v>325</v>
      </c>
      <c r="F238" s="22" t="s">
        <v>326</v>
      </c>
      <c r="G238" s="22" t="s">
        <v>245</v>
      </c>
      <c r="H238" s="22" t="s">
        <v>237</v>
      </c>
      <c r="I238" s="22" t="s">
        <v>309</v>
      </c>
      <c r="J238" s="17">
        <f>IFERROR(INDEX(Cost_Components!$K$2:$K$29,MATCH(E238,Cost_Components!$A$2:$A$29,0)),"")</f>
        <v>1</v>
      </c>
      <c r="K238" s="17">
        <f t="shared" si="42"/>
        <v>0.36653846153846154</v>
      </c>
      <c r="L238" s="17">
        <f>IFERROR(INDEX(Cost_Components!$S$2:$S$29,MATCH(E238,Cost_Components!$A$2:$A$29,0)),"")</f>
        <v>0.31</v>
      </c>
      <c r="M238" s="28">
        <f>IFERROR(INDEX(Cost_Components!$L$2:$L$29,MATCH(E238,Cost_Components!$A$2:$A$29,0)),"")</f>
        <v>1</v>
      </c>
      <c r="N238" s="29">
        <f>IFERROR(INDEX(Cost_Components!$P$2:$P$29,MATCH(E238,Cost_Components!$A$2:$A$29,0)),"")</f>
        <v>64.94344126</v>
      </c>
      <c r="O238" s="23">
        <f t="shared" si="43"/>
        <v>496881.74303534499</v>
      </c>
      <c r="P238" s="23">
        <f t="shared" si="44"/>
        <v>495525.49510907201</v>
      </c>
      <c r="Q238" s="23">
        <f t="shared" si="45"/>
        <v>9976150.5741790142</v>
      </c>
      <c r="R238" s="23">
        <f t="shared" si="46"/>
        <v>11827906.695484295</v>
      </c>
      <c r="S238" s="23">
        <f t="shared" si="47"/>
        <v>1851756.1213052813</v>
      </c>
      <c r="T238" s="16">
        <f>IFERROR(INDEX(Cost_Components!$R$2:$R$29,MATCH(E238,Cost_Components!$A$2:$A$29,0)),"")</f>
        <v>1</v>
      </c>
      <c r="U238" s="26">
        <f>IFERROR(INDEX(Cost_Components!$Q$2:$Q$29,MATCH(E238,Cost_Components!$A$2:$A$29,0)),"")</f>
        <v>2023</v>
      </c>
      <c r="V238" s="30">
        <f>1/(1+Calculation_Assumptions!$B$5)^(B238-Calculation_Assumptions!$B$2)</f>
        <v>0.94259590913375435</v>
      </c>
      <c r="W238" s="23">
        <f t="shared" si="48"/>
        <v>9403478.720123494</v>
      </c>
      <c r="X238" s="23">
        <f t="shared" si="49"/>
        <v>11148936.464779239</v>
      </c>
      <c r="Y238" s="23">
        <f t="shared" si="50"/>
        <v>1745457.7446557463</v>
      </c>
      <c r="Z238" s="17">
        <f>IFERROR(INDEX(Cost_Components!$T$2:$T$29,MATCH(E238,Cost_Components!$A$2:$A$29,0)),"")</f>
        <v>0.8</v>
      </c>
      <c r="AA238" s="26">
        <f>IFERROR(INDEX(Cost_Components!$U$2:$U$29,MATCH(E238,Cost_Components!$A$2:$A$29,0)),"")</f>
        <v>2025</v>
      </c>
      <c r="AB238" s="26">
        <f>IFERROR(INDEX(Cost_Components!$V$2:$V$29,MATCH(E238,Cost_Components!$A$2:$A$29,0)),"")</f>
        <v>2050</v>
      </c>
      <c r="AC238" s="26">
        <f>IFERROR(INDEX(Cost_Components!$M$2:$M$29,MATCH(E238,Cost_Components!$A$2:$A$29,0)),"")</f>
        <v>30</v>
      </c>
      <c r="AD238" s="26">
        <f>IFERROR(INDEX(Cost_Components!$N$2:$N$29,MATCH(E238,Cost_Components!$A$2:$A$29,0)),"")</f>
        <v>95</v>
      </c>
      <c r="AE238" s="16" t="str">
        <f>IFERROR(INDEX(Cost_Components!$O$2:$O$29,MATCH(E238,Cost_Components!$A$2:$A$29,0)),"")</f>
        <v>Both</v>
      </c>
      <c r="AF238" s="11">
        <v>496881.74303534499</v>
      </c>
      <c r="AG238" s="11">
        <v>495525.49510907201</v>
      </c>
      <c r="AH238" s="23">
        <f t="shared" si="51"/>
        <v>1</v>
      </c>
      <c r="AI238" s="10">
        <v>292505080.826208</v>
      </c>
      <c r="AJ238" s="29">
        <f t="shared" si="52"/>
        <v>3.4105905258125575E-2</v>
      </c>
      <c r="AK238" s="29">
        <f t="shared" si="53"/>
        <v>4.0436585450328813E-2</v>
      </c>
      <c r="AL238" s="29">
        <f t="shared" si="54"/>
        <v>6.3306801922032351E-3</v>
      </c>
      <c r="AM238" s="29">
        <f t="shared" si="55"/>
        <v>5.9672732512048594E-3</v>
      </c>
    </row>
    <row r="239" spans="1:39">
      <c r="A239" t="s">
        <v>242</v>
      </c>
      <c r="B239" s="20">
        <v>2028</v>
      </c>
      <c r="C239" t="s">
        <v>242</v>
      </c>
      <c r="D239" t="s">
        <v>208</v>
      </c>
      <c r="E239" s="22" t="s">
        <v>325</v>
      </c>
      <c r="F239" s="22" t="s">
        <v>326</v>
      </c>
      <c r="G239" s="22" t="s">
        <v>245</v>
      </c>
      <c r="H239" s="22" t="s">
        <v>237</v>
      </c>
      <c r="I239" s="22" t="s">
        <v>309</v>
      </c>
      <c r="J239" s="17">
        <f>IFERROR(INDEX(Cost_Components!$K$2:$K$29,MATCH(E239,Cost_Components!$A$2:$A$29,0)),"")</f>
        <v>1</v>
      </c>
      <c r="K239" s="17">
        <f t="shared" si="42"/>
        <v>0.38538461538461538</v>
      </c>
      <c r="L239" s="17">
        <f>IFERROR(INDEX(Cost_Components!$S$2:$S$29,MATCH(E239,Cost_Components!$A$2:$A$29,0)),"")</f>
        <v>0.31</v>
      </c>
      <c r="M239" s="28">
        <f>IFERROR(INDEX(Cost_Components!$L$2:$L$29,MATCH(E239,Cost_Components!$A$2:$A$29,0)),"")</f>
        <v>1</v>
      </c>
      <c r="N239" s="29">
        <f>IFERROR(INDEX(Cost_Components!$P$2:$P$29,MATCH(E239,Cost_Components!$A$2:$A$29,0)),"")</f>
        <v>64.94344126</v>
      </c>
      <c r="O239" s="23">
        <f t="shared" si="43"/>
        <v>513928.26967756299</v>
      </c>
      <c r="P239" s="23">
        <f t="shared" si="44"/>
        <v>511757.94496678602</v>
      </c>
      <c r="Q239" s="23">
        <f t="shared" si="45"/>
        <v>10302949.831869522</v>
      </c>
      <c r="R239" s="23">
        <f t="shared" si="46"/>
        <v>12862701.128632911</v>
      </c>
      <c r="S239" s="23">
        <f t="shared" si="47"/>
        <v>2559751.2967633884</v>
      </c>
      <c r="T239" s="16">
        <f>IFERROR(INDEX(Cost_Components!$R$2:$R$29,MATCH(E239,Cost_Components!$A$2:$A$29,0)),"")</f>
        <v>1</v>
      </c>
      <c r="U239" s="26">
        <f>IFERROR(INDEX(Cost_Components!$Q$2:$Q$29,MATCH(E239,Cost_Components!$A$2:$A$29,0)),"")</f>
        <v>2023</v>
      </c>
      <c r="V239" s="30">
        <f>1/(1+Calculation_Assumptions!$B$5)^(B239-Calculation_Assumptions!$B$2)</f>
        <v>0.91514165935315961</v>
      </c>
      <c r="W239" s="23">
        <f t="shared" si="48"/>
        <v>9428658.6053694319</v>
      </c>
      <c r="X239" s="23">
        <f t="shared" si="49"/>
        <v>11771193.65462088</v>
      </c>
      <c r="Y239" s="23">
        <f t="shared" si="50"/>
        <v>2342535.0492514493</v>
      </c>
      <c r="Z239" s="17">
        <f>IFERROR(INDEX(Cost_Components!$T$2:$T$29,MATCH(E239,Cost_Components!$A$2:$A$29,0)),"")</f>
        <v>0.8</v>
      </c>
      <c r="AA239" s="26">
        <f>IFERROR(INDEX(Cost_Components!$U$2:$U$29,MATCH(E239,Cost_Components!$A$2:$A$29,0)),"")</f>
        <v>2025</v>
      </c>
      <c r="AB239" s="26">
        <f>IFERROR(INDEX(Cost_Components!$V$2:$V$29,MATCH(E239,Cost_Components!$A$2:$A$29,0)),"")</f>
        <v>2050</v>
      </c>
      <c r="AC239" s="26">
        <f>IFERROR(INDEX(Cost_Components!$M$2:$M$29,MATCH(E239,Cost_Components!$A$2:$A$29,0)),"")</f>
        <v>30</v>
      </c>
      <c r="AD239" s="26">
        <f>IFERROR(INDEX(Cost_Components!$N$2:$N$29,MATCH(E239,Cost_Components!$A$2:$A$29,0)),"")</f>
        <v>95</v>
      </c>
      <c r="AE239" s="16" t="str">
        <f>IFERROR(INDEX(Cost_Components!$O$2:$O$29,MATCH(E239,Cost_Components!$A$2:$A$29,0)),"")</f>
        <v>Both</v>
      </c>
      <c r="AF239" s="11">
        <v>513928.26967756299</v>
      </c>
      <c r="AG239" s="11">
        <v>511757.94496678602</v>
      </c>
      <c r="AH239" s="23">
        <f t="shared" si="51"/>
        <v>1</v>
      </c>
      <c r="AI239" s="10">
        <v>294484707.92155403</v>
      </c>
      <c r="AJ239" s="29">
        <f t="shared" si="52"/>
        <v>3.4986366200767414E-2</v>
      </c>
      <c r="AK239" s="29">
        <f t="shared" si="53"/>
        <v>4.3678672551171409E-2</v>
      </c>
      <c r="AL239" s="29">
        <f t="shared" si="54"/>
        <v>8.6923063504039909E-3</v>
      </c>
      <c r="AM239" s="29">
        <f t="shared" si="55"/>
        <v>7.9546916571147149E-3</v>
      </c>
    </row>
    <row r="240" spans="1:39">
      <c r="A240" t="s">
        <v>242</v>
      </c>
      <c r="B240" s="20">
        <v>2029</v>
      </c>
      <c r="C240" t="s">
        <v>242</v>
      </c>
      <c r="D240" t="s">
        <v>208</v>
      </c>
      <c r="E240" s="22" t="s">
        <v>325</v>
      </c>
      <c r="F240" s="22" t="s">
        <v>326</v>
      </c>
      <c r="G240" s="22" t="s">
        <v>245</v>
      </c>
      <c r="H240" s="22" t="s">
        <v>237</v>
      </c>
      <c r="I240" s="22" t="s">
        <v>309</v>
      </c>
      <c r="J240" s="17">
        <f>IFERROR(INDEX(Cost_Components!$K$2:$K$29,MATCH(E240,Cost_Components!$A$2:$A$29,0)),"")</f>
        <v>1</v>
      </c>
      <c r="K240" s="17">
        <f t="shared" si="42"/>
        <v>0.40423076923076923</v>
      </c>
      <c r="L240" s="17">
        <f>IFERROR(INDEX(Cost_Components!$S$2:$S$29,MATCH(E240,Cost_Components!$A$2:$A$29,0)),"")</f>
        <v>0.31</v>
      </c>
      <c r="M240" s="28">
        <f>IFERROR(INDEX(Cost_Components!$L$2:$L$29,MATCH(E240,Cost_Components!$A$2:$A$29,0)),"")</f>
        <v>1</v>
      </c>
      <c r="N240" s="29">
        <f>IFERROR(INDEX(Cost_Components!$P$2:$P$29,MATCH(E240,Cost_Components!$A$2:$A$29,0)),"")</f>
        <v>64.94344126</v>
      </c>
      <c r="O240" s="23">
        <f t="shared" si="43"/>
        <v>531631.92359483801</v>
      </c>
      <c r="P240" s="23">
        <f t="shared" si="44"/>
        <v>528492.63234616397</v>
      </c>
      <c r="Q240" s="23">
        <f t="shared" si="45"/>
        <v>10639860.36978592</v>
      </c>
      <c r="R240" s="23">
        <f t="shared" si="46"/>
        <v>13956474.207161615</v>
      </c>
      <c r="S240" s="23">
        <f t="shared" si="47"/>
        <v>3316613.8373756949</v>
      </c>
      <c r="T240" s="16">
        <f>IFERROR(INDEX(Cost_Components!$R$2:$R$29,MATCH(E240,Cost_Components!$A$2:$A$29,0)),"")</f>
        <v>1</v>
      </c>
      <c r="U240" s="26">
        <f>IFERROR(INDEX(Cost_Components!$Q$2:$Q$29,MATCH(E240,Cost_Components!$A$2:$A$29,0)),"")</f>
        <v>2023</v>
      </c>
      <c r="V240" s="30">
        <f>1/(1+Calculation_Assumptions!$B$5)^(B240-Calculation_Assumptions!$B$2)</f>
        <v>0.888487047915689</v>
      </c>
      <c r="W240" s="23">
        <f t="shared" si="48"/>
        <v>9453378.1301862225</v>
      </c>
      <c r="X240" s="23">
        <f t="shared" si="49"/>
        <v>12400146.56763248</v>
      </c>
      <c r="Y240" s="23">
        <f t="shared" si="50"/>
        <v>2946768.4374462562</v>
      </c>
      <c r="Z240" s="17">
        <f>IFERROR(INDEX(Cost_Components!$T$2:$T$29,MATCH(E240,Cost_Components!$A$2:$A$29,0)),"")</f>
        <v>0.8</v>
      </c>
      <c r="AA240" s="26">
        <f>IFERROR(INDEX(Cost_Components!$U$2:$U$29,MATCH(E240,Cost_Components!$A$2:$A$29,0)),"")</f>
        <v>2025</v>
      </c>
      <c r="AB240" s="26">
        <f>IFERROR(INDEX(Cost_Components!$V$2:$V$29,MATCH(E240,Cost_Components!$A$2:$A$29,0)),"")</f>
        <v>2050</v>
      </c>
      <c r="AC240" s="26">
        <f>IFERROR(INDEX(Cost_Components!$M$2:$M$29,MATCH(E240,Cost_Components!$A$2:$A$29,0)),"")</f>
        <v>30</v>
      </c>
      <c r="AD240" s="26">
        <f>IFERROR(INDEX(Cost_Components!$N$2:$N$29,MATCH(E240,Cost_Components!$A$2:$A$29,0)),"")</f>
        <v>95</v>
      </c>
      <c r="AE240" s="16" t="str">
        <f>IFERROR(INDEX(Cost_Components!$O$2:$O$29,MATCH(E240,Cost_Components!$A$2:$A$29,0)),"")</f>
        <v>Both</v>
      </c>
      <c r="AF240" s="11">
        <v>531631.92359483801</v>
      </c>
      <c r="AG240" s="11">
        <v>528492.63234616397</v>
      </c>
      <c r="AH240" s="23">
        <f t="shared" si="51"/>
        <v>1</v>
      </c>
      <c r="AI240" s="10">
        <v>296414030.31142998</v>
      </c>
      <c r="AJ240" s="29">
        <f t="shared" si="52"/>
        <v>3.5895265681611152E-2</v>
      </c>
      <c r="AK240" s="29">
        <f t="shared" si="53"/>
        <v>4.7084391357919607E-2</v>
      </c>
      <c r="AL240" s="29">
        <f t="shared" si="54"/>
        <v>1.1189125676308458E-2</v>
      </c>
      <c r="AM240" s="29">
        <f t="shared" si="55"/>
        <v>9.9413932409009396E-3</v>
      </c>
    </row>
    <row r="241" spans="1:39">
      <c r="A241" t="s">
        <v>242</v>
      </c>
      <c r="B241" s="20">
        <v>2030</v>
      </c>
      <c r="C241" t="s">
        <v>242</v>
      </c>
      <c r="D241" t="s">
        <v>208</v>
      </c>
      <c r="E241" s="22" t="s">
        <v>325</v>
      </c>
      <c r="F241" s="22" t="s">
        <v>326</v>
      </c>
      <c r="G241" s="22" t="s">
        <v>245</v>
      </c>
      <c r="H241" s="22" t="s">
        <v>237</v>
      </c>
      <c r="I241" s="22" t="s">
        <v>309</v>
      </c>
      <c r="J241" s="17">
        <f>IFERROR(INDEX(Cost_Components!$K$2:$K$29,MATCH(E241,Cost_Components!$A$2:$A$29,0)),"")</f>
        <v>1</v>
      </c>
      <c r="K241" s="17">
        <f t="shared" si="42"/>
        <v>0.42307692307692307</v>
      </c>
      <c r="L241" s="17">
        <f>IFERROR(INDEX(Cost_Components!$S$2:$S$29,MATCH(E241,Cost_Components!$A$2:$A$29,0)),"")</f>
        <v>0.31</v>
      </c>
      <c r="M241" s="28">
        <f>IFERROR(INDEX(Cost_Components!$L$2:$L$29,MATCH(E241,Cost_Components!$A$2:$A$29,0)),"")</f>
        <v>1</v>
      </c>
      <c r="N241" s="29">
        <f>IFERROR(INDEX(Cost_Components!$P$2:$P$29,MATCH(E241,Cost_Components!$A$2:$A$29,0)),"")</f>
        <v>64.94344126</v>
      </c>
      <c r="O241" s="23">
        <f t="shared" si="43"/>
        <v>550150.79990604403</v>
      </c>
      <c r="P241" s="23">
        <f t="shared" si="44"/>
        <v>545906.85710803198</v>
      </c>
      <c r="Q241" s="23">
        <f t="shared" si="45"/>
        <v>10990451.671488272</v>
      </c>
      <c r="R241" s="23">
        <f t="shared" si="46"/>
        <v>15115982.605240077</v>
      </c>
      <c r="S241" s="23">
        <f t="shared" si="47"/>
        <v>4125530.9337518048</v>
      </c>
      <c r="T241" s="16">
        <f>IFERROR(INDEX(Cost_Components!$R$2:$R$29,MATCH(E241,Cost_Components!$A$2:$A$29,0)),"")</f>
        <v>1</v>
      </c>
      <c r="U241" s="26">
        <f>IFERROR(INDEX(Cost_Components!$Q$2:$Q$29,MATCH(E241,Cost_Components!$A$2:$A$29,0)),"")</f>
        <v>2023</v>
      </c>
      <c r="V241" s="30">
        <f>1/(1+Calculation_Assumptions!$B$5)^(B241-Calculation_Assumptions!$B$2)</f>
        <v>0.86260878438416411</v>
      </c>
      <c r="W241" s="23">
        <f t="shared" si="48"/>
        <v>9480460.1561754029</v>
      </c>
      <c r="X241" s="23">
        <f t="shared" si="49"/>
        <v>13039179.379878312</v>
      </c>
      <c r="Y241" s="23">
        <f t="shared" si="50"/>
        <v>3558719.2237029099</v>
      </c>
      <c r="Z241" s="17">
        <f>IFERROR(INDEX(Cost_Components!$T$2:$T$29,MATCH(E241,Cost_Components!$A$2:$A$29,0)),"")</f>
        <v>0.8</v>
      </c>
      <c r="AA241" s="26">
        <f>IFERROR(INDEX(Cost_Components!$U$2:$U$29,MATCH(E241,Cost_Components!$A$2:$A$29,0)),"")</f>
        <v>2025</v>
      </c>
      <c r="AB241" s="26">
        <f>IFERROR(INDEX(Cost_Components!$V$2:$V$29,MATCH(E241,Cost_Components!$A$2:$A$29,0)),"")</f>
        <v>2050</v>
      </c>
      <c r="AC241" s="26">
        <f>IFERROR(INDEX(Cost_Components!$M$2:$M$29,MATCH(E241,Cost_Components!$A$2:$A$29,0)),"")</f>
        <v>30</v>
      </c>
      <c r="AD241" s="26">
        <f>IFERROR(INDEX(Cost_Components!$N$2:$N$29,MATCH(E241,Cost_Components!$A$2:$A$29,0)),"")</f>
        <v>95</v>
      </c>
      <c r="AE241" s="16" t="str">
        <f>IFERROR(INDEX(Cost_Components!$O$2:$O$29,MATCH(E241,Cost_Components!$A$2:$A$29,0)),"")</f>
        <v>Both</v>
      </c>
      <c r="AF241" s="11">
        <v>550150.79990604403</v>
      </c>
      <c r="AG241" s="11">
        <v>545906.85710803198</v>
      </c>
      <c r="AH241" s="23">
        <f t="shared" si="51"/>
        <v>1</v>
      </c>
      <c r="AI241" s="10">
        <v>298289404.664994</v>
      </c>
      <c r="AJ241" s="29">
        <f t="shared" si="52"/>
        <v>3.6844928112118307E-2</v>
      </c>
      <c r="AK241" s="29">
        <f t="shared" si="53"/>
        <v>5.0675559938901257E-2</v>
      </c>
      <c r="AL241" s="29">
        <f t="shared" si="54"/>
        <v>1.3830631826782951E-2</v>
      </c>
      <c r="AM241" s="29">
        <f t="shared" si="55"/>
        <v>1.1930424507366172E-2</v>
      </c>
    </row>
    <row r="242" spans="1:39">
      <c r="A242" t="s">
        <v>242</v>
      </c>
      <c r="B242" s="20">
        <v>2031</v>
      </c>
      <c r="C242" t="s">
        <v>242</v>
      </c>
      <c r="D242" t="s">
        <v>208</v>
      </c>
      <c r="E242" s="22" t="s">
        <v>325</v>
      </c>
      <c r="F242" s="22" t="s">
        <v>326</v>
      </c>
      <c r="G242" s="22" t="s">
        <v>245</v>
      </c>
      <c r="H242" s="22" t="s">
        <v>237</v>
      </c>
      <c r="I242" s="22" t="s">
        <v>309</v>
      </c>
      <c r="J242" s="17">
        <f>IFERROR(INDEX(Cost_Components!$K$2:$K$29,MATCH(E242,Cost_Components!$A$2:$A$29,0)),"")</f>
        <v>1</v>
      </c>
      <c r="K242" s="17">
        <f t="shared" si="42"/>
        <v>0.44192307692307692</v>
      </c>
      <c r="L242" s="17">
        <f>IFERROR(INDEX(Cost_Components!$S$2:$S$29,MATCH(E242,Cost_Components!$A$2:$A$29,0)),"")</f>
        <v>0.31</v>
      </c>
      <c r="M242" s="28">
        <f>IFERROR(INDEX(Cost_Components!$L$2:$L$29,MATCH(E242,Cost_Components!$A$2:$A$29,0)),"")</f>
        <v>1</v>
      </c>
      <c r="N242" s="29">
        <f>IFERROR(INDEX(Cost_Components!$P$2:$P$29,MATCH(E242,Cost_Components!$A$2:$A$29,0)),"")</f>
        <v>64.94344126</v>
      </c>
      <c r="O242" s="23">
        <f t="shared" si="43"/>
        <v>569356.42002049403</v>
      </c>
      <c r="P242" s="23">
        <f t="shared" si="44"/>
        <v>563879.22932668205</v>
      </c>
      <c r="Q242" s="23">
        <f t="shared" si="45"/>
        <v>11352279.858328547</v>
      </c>
      <c r="R242" s="23">
        <f t="shared" si="46"/>
        <v>16340532.322048448</v>
      </c>
      <c r="S242" s="23">
        <f t="shared" si="47"/>
        <v>4988252.4637199007</v>
      </c>
      <c r="T242" s="16">
        <f>IFERROR(INDEX(Cost_Components!$R$2:$R$29,MATCH(E242,Cost_Components!$A$2:$A$29,0)),"")</f>
        <v>1</v>
      </c>
      <c r="U242" s="26">
        <f>IFERROR(INDEX(Cost_Components!$Q$2:$Q$29,MATCH(E242,Cost_Components!$A$2:$A$29,0)),"")</f>
        <v>2023</v>
      </c>
      <c r="V242" s="30">
        <f>1/(1+Calculation_Assumptions!$B$5)^(B242-Calculation_Assumptions!$B$2)</f>
        <v>0.83748425668365445</v>
      </c>
      <c r="W242" s="23">
        <f t="shared" si="48"/>
        <v>9507355.658817105</v>
      </c>
      <c r="X242" s="23">
        <f t="shared" si="49"/>
        <v>13684938.565545974</v>
      </c>
      <c r="Y242" s="23">
        <f t="shared" si="50"/>
        <v>4177582.9067288688</v>
      </c>
      <c r="Z242" s="17">
        <f>IFERROR(INDEX(Cost_Components!$T$2:$T$29,MATCH(E242,Cost_Components!$A$2:$A$29,0)),"")</f>
        <v>0.8</v>
      </c>
      <c r="AA242" s="26">
        <f>IFERROR(INDEX(Cost_Components!$U$2:$U$29,MATCH(E242,Cost_Components!$A$2:$A$29,0)),"")</f>
        <v>2025</v>
      </c>
      <c r="AB242" s="26">
        <f>IFERROR(INDEX(Cost_Components!$V$2:$V$29,MATCH(E242,Cost_Components!$A$2:$A$29,0)),"")</f>
        <v>2050</v>
      </c>
      <c r="AC242" s="26">
        <f>IFERROR(INDEX(Cost_Components!$M$2:$M$29,MATCH(E242,Cost_Components!$A$2:$A$29,0)),"")</f>
        <v>30</v>
      </c>
      <c r="AD242" s="26">
        <f>IFERROR(INDEX(Cost_Components!$N$2:$N$29,MATCH(E242,Cost_Components!$A$2:$A$29,0)),"")</f>
        <v>95</v>
      </c>
      <c r="AE242" s="16" t="str">
        <f>IFERROR(INDEX(Cost_Components!$O$2:$O$29,MATCH(E242,Cost_Components!$A$2:$A$29,0)),"")</f>
        <v>Both</v>
      </c>
      <c r="AF242" s="11">
        <v>569356.42002049403</v>
      </c>
      <c r="AG242" s="11">
        <v>563879.22932668205</v>
      </c>
      <c r="AH242" s="23">
        <f t="shared" si="51"/>
        <v>1</v>
      </c>
      <c r="AI242" s="10">
        <v>300119636.92551899</v>
      </c>
      <c r="AJ242" s="29">
        <f t="shared" si="52"/>
        <v>3.7825848300442451E-2</v>
      </c>
      <c r="AK242" s="29">
        <f t="shared" si="53"/>
        <v>5.4446728276243035E-2</v>
      </c>
      <c r="AL242" s="29">
        <f t="shared" si="54"/>
        <v>1.6620879975800584E-2</v>
      </c>
      <c r="AM242" s="29">
        <f t="shared" si="55"/>
        <v>1.3919725311961589E-2</v>
      </c>
    </row>
    <row r="243" spans="1:39">
      <c r="A243" t="s">
        <v>242</v>
      </c>
      <c r="B243" s="20">
        <v>2032</v>
      </c>
      <c r="C243" t="s">
        <v>242</v>
      </c>
      <c r="D243" t="s">
        <v>208</v>
      </c>
      <c r="E243" s="22" t="s">
        <v>325</v>
      </c>
      <c r="F243" s="22" t="s">
        <v>326</v>
      </c>
      <c r="G243" s="22" t="s">
        <v>245</v>
      </c>
      <c r="H243" s="22" t="s">
        <v>237</v>
      </c>
      <c r="I243" s="22" t="s">
        <v>309</v>
      </c>
      <c r="J243" s="17">
        <f>IFERROR(INDEX(Cost_Components!$K$2:$K$29,MATCH(E243,Cost_Components!$A$2:$A$29,0)),"")</f>
        <v>1</v>
      </c>
      <c r="K243" s="17">
        <f t="shared" si="42"/>
        <v>0.46076923076923082</v>
      </c>
      <c r="L243" s="17">
        <f>IFERROR(INDEX(Cost_Components!$S$2:$S$29,MATCH(E243,Cost_Components!$A$2:$A$29,0)),"")</f>
        <v>0.31</v>
      </c>
      <c r="M243" s="28">
        <f>IFERROR(INDEX(Cost_Components!$L$2:$L$29,MATCH(E243,Cost_Components!$A$2:$A$29,0)),"")</f>
        <v>1</v>
      </c>
      <c r="N243" s="29">
        <f>IFERROR(INDEX(Cost_Components!$P$2:$P$29,MATCH(E243,Cost_Components!$A$2:$A$29,0)),"")</f>
        <v>64.94344126</v>
      </c>
      <c r="O243" s="23">
        <f t="shared" si="43"/>
        <v>589109.35274841404</v>
      </c>
      <c r="P243" s="23">
        <f t="shared" si="44"/>
        <v>582280.06712056405</v>
      </c>
      <c r="Q243" s="23">
        <f t="shared" si="45"/>
        <v>11722734.114133095</v>
      </c>
      <c r="R243" s="23">
        <f t="shared" si="46"/>
        <v>17628472.614549246</v>
      </c>
      <c r="S243" s="23">
        <f t="shared" si="47"/>
        <v>5905738.5004161503</v>
      </c>
      <c r="T243" s="16">
        <f>IFERROR(INDEX(Cost_Components!$R$2:$R$29,MATCH(E243,Cost_Components!$A$2:$A$29,0)),"")</f>
        <v>1</v>
      </c>
      <c r="U243" s="26">
        <f>IFERROR(INDEX(Cost_Components!$Q$2:$Q$29,MATCH(E243,Cost_Components!$A$2:$A$29,0)),"")</f>
        <v>2023</v>
      </c>
      <c r="V243" s="30">
        <f>1/(1+Calculation_Assumptions!$B$5)^(B243-Calculation_Assumptions!$B$2)</f>
        <v>0.81309151134335378</v>
      </c>
      <c r="W243" s="23">
        <f t="shared" si="48"/>
        <v>9531655.5979367699</v>
      </c>
      <c r="X243" s="23">
        <f t="shared" si="49"/>
        <v>14333561.440838769</v>
      </c>
      <c r="Y243" s="23">
        <f t="shared" si="50"/>
        <v>4801905.8429019991</v>
      </c>
      <c r="Z243" s="17">
        <f>IFERROR(INDEX(Cost_Components!$T$2:$T$29,MATCH(E243,Cost_Components!$A$2:$A$29,0)),"")</f>
        <v>0.8</v>
      </c>
      <c r="AA243" s="26">
        <f>IFERROR(INDEX(Cost_Components!$U$2:$U$29,MATCH(E243,Cost_Components!$A$2:$A$29,0)),"")</f>
        <v>2025</v>
      </c>
      <c r="AB243" s="26">
        <f>IFERROR(INDEX(Cost_Components!$V$2:$V$29,MATCH(E243,Cost_Components!$A$2:$A$29,0)),"")</f>
        <v>2050</v>
      </c>
      <c r="AC243" s="26">
        <f>IFERROR(INDEX(Cost_Components!$M$2:$M$29,MATCH(E243,Cost_Components!$A$2:$A$29,0)),"")</f>
        <v>30</v>
      </c>
      <c r="AD243" s="26">
        <f>IFERROR(INDEX(Cost_Components!$N$2:$N$29,MATCH(E243,Cost_Components!$A$2:$A$29,0)),"")</f>
        <v>95</v>
      </c>
      <c r="AE243" s="16" t="str">
        <f>IFERROR(INDEX(Cost_Components!$O$2:$O$29,MATCH(E243,Cost_Components!$A$2:$A$29,0)),"")</f>
        <v>Both</v>
      </c>
      <c r="AF243" s="11">
        <v>589109.35274841404</v>
      </c>
      <c r="AG243" s="11">
        <v>582280.06712056405</v>
      </c>
      <c r="AH243" s="23">
        <f t="shared" si="51"/>
        <v>1</v>
      </c>
      <c r="AI243" s="10">
        <v>301904628.08354098</v>
      </c>
      <c r="AJ243" s="29">
        <f t="shared" si="52"/>
        <v>3.8829262699773055E-2</v>
      </c>
      <c r="AK243" s="29">
        <f t="shared" si="53"/>
        <v>5.8390865772588341E-2</v>
      </c>
      <c r="AL243" s="29">
        <f t="shared" si="54"/>
        <v>1.9561603072815282E-2</v>
      </c>
      <c r="AM243" s="29">
        <f t="shared" si="55"/>
        <v>1.590537340677417E-2</v>
      </c>
    </row>
    <row r="244" spans="1:39">
      <c r="A244" t="s">
        <v>242</v>
      </c>
      <c r="B244" s="20">
        <v>2033</v>
      </c>
      <c r="C244" t="s">
        <v>242</v>
      </c>
      <c r="D244" t="s">
        <v>208</v>
      </c>
      <c r="E244" s="22" t="s">
        <v>325</v>
      </c>
      <c r="F244" s="22" t="s">
        <v>326</v>
      </c>
      <c r="G244" s="22" t="s">
        <v>245</v>
      </c>
      <c r="H244" s="22" t="s">
        <v>237</v>
      </c>
      <c r="I244" s="22" t="s">
        <v>309</v>
      </c>
      <c r="J244" s="17">
        <f>IFERROR(INDEX(Cost_Components!$K$2:$K$29,MATCH(E244,Cost_Components!$A$2:$A$29,0)),"")</f>
        <v>1</v>
      </c>
      <c r="K244" s="17">
        <f t="shared" si="42"/>
        <v>0.47961538461538467</v>
      </c>
      <c r="L244" s="17">
        <f>IFERROR(INDEX(Cost_Components!$S$2:$S$29,MATCH(E244,Cost_Components!$A$2:$A$29,0)),"")</f>
        <v>0.31</v>
      </c>
      <c r="M244" s="28">
        <f>IFERROR(INDEX(Cost_Components!$L$2:$L$29,MATCH(E244,Cost_Components!$A$2:$A$29,0)),"")</f>
        <v>1</v>
      </c>
      <c r="N244" s="29">
        <f>IFERROR(INDEX(Cost_Components!$P$2:$P$29,MATCH(E244,Cost_Components!$A$2:$A$29,0)),"")</f>
        <v>64.94344126</v>
      </c>
      <c r="O244" s="23">
        <f t="shared" si="43"/>
        <v>610160.53395238204</v>
      </c>
      <c r="P244" s="23">
        <f t="shared" si="44"/>
        <v>601867.65298219095</v>
      </c>
      <c r="Q244" s="23">
        <f t="shared" si="45"/>
        <v>12117080.536000324</v>
      </c>
      <c r="R244" s="23">
        <f t="shared" si="46"/>
        <v>19005203.161729127</v>
      </c>
      <c r="S244" s="23">
        <f t="shared" si="47"/>
        <v>6888122.6257288028</v>
      </c>
      <c r="T244" s="16">
        <f>IFERROR(INDEX(Cost_Components!$R$2:$R$29,MATCH(E244,Cost_Components!$A$2:$A$29,0)),"")</f>
        <v>1</v>
      </c>
      <c r="U244" s="26">
        <f>IFERROR(INDEX(Cost_Components!$Q$2:$Q$29,MATCH(E244,Cost_Components!$A$2:$A$29,0)),"")</f>
        <v>2023</v>
      </c>
      <c r="V244" s="30">
        <f>1/(1+Calculation_Assumptions!$B$5)^(B244-Calculation_Assumptions!$B$2)</f>
        <v>0.78940923431393573</v>
      </c>
      <c r="W244" s="23">
        <f t="shared" si="48"/>
        <v>9565335.2680443097</v>
      </c>
      <c r="X244" s="23">
        <f t="shared" si="49"/>
        <v>15002882.875881381</v>
      </c>
      <c r="Y244" s="23">
        <f t="shared" si="50"/>
        <v>5437547.6078370707</v>
      </c>
      <c r="Z244" s="17">
        <f>IFERROR(INDEX(Cost_Components!$T$2:$T$29,MATCH(E244,Cost_Components!$A$2:$A$29,0)),"")</f>
        <v>0.8</v>
      </c>
      <c r="AA244" s="26">
        <f>IFERROR(INDEX(Cost_Components!$U$2:$U$29,MATCH(E244,Cost_Components!$A$2:$A$29,0)),"")</f>
        <v>2025</v>
      </c>
      <c r="AB244" s="26">
        <f>IFERROR(INDEX(Cost_Components!$V$2:$V$29,MATCH(E244,Cost_Components!$A$2:$A$29,0)),"")</f>
        <v>2050</v>
      </c>
      <c r="AC244" s="26">
        <f>IFERROR(INDEX(Cost_Components!$M$2:$M$29,MATCH(E244,Cost_Components!$A$2:$A$29,0)),"")</f>
        <v>30</v>
      </c>
      <c r="AD244" s="26">
        <f>IFERROR(INDEX(Cost_Components!$N$2:$N$29,MATCH(E244,Cost_Components!$A$2:$A$29,0)),"")</f>
        <v>95</v>
      </c>
      <c r="AE244" s="16" t="str">
        <f>IFERROR(INDEX(Cost_Components!$O$2:$O$29,MATCH(E244,Cost_Components!$A$2:$A$29,0)),"")</f>
        <v>Both</v>
      </c>
      <c r="AF244" s="11">
        <v>610160.53395238204</v>
      </c>
      <c r="AG244" s="11">
        <v>601867.65298219095</v>
      </c>
      <c r="AH244" s="23">
        <f t="shared" si="51"/>
        <v>1</v>
      </c>
      <c r="AI244" s="10">
        <v>303644277.16916001</v>
      </c>
      <c r="AJ244" s="29">
        <f t="shared" si="52"/>
        <v>3.9905512624728003E-2</v>
      </c>
      <c r="AK244" s="29">
        <f t="shared" si="53"/>
        <v>6.2590355197576608E-2</v>
      </c>
      <c r="AL244" s="29">
        <f t="shared" si="54"/>
        <v>2.2684842572848606E-2</v>
      </c>
      <c r="AM244" s="29">
        <f t="shared" si="55"/>
        <v>1.790762420596459E-2</v>
      </c>
    </row>
    <row r="245" spans="1:39">
      <c r="A245" t="s">
        <v>242</v>
      </c>
      <c r="B245" s="20">
        <v>2034</v>
      </c>
      <c r="C245" t="s">
        <v>242</v>
      </c>
      <c r="D245" t="s">
        <v>208</v>
      </c>
      <c r="E245" s="22" t="s">
        <v>325</v>
      </c>
      <c r="F245" s="22" t="s">
        <v>326</v>
      </c>
      <c r="G245" s="22" t="s">
        <v>245</v>
      </c>
      <c r="H245" s="22" t="s">
        <v>237</v>
      </c>
      <c r="I245" s="22" t="s">
        <v>309</v>
      </c>
      <c r="J245" s="17">
        <f>IFERROR(INDEX(Cost_Components!$K$2:$K$29,MATCH(E245,Cost_Components!$A$2:$A$29,0)),"")</f>
        <v>1</v>
      </c>
      <c r="K245" s="17">
        <f t="shared" si="42"/>
        <v>0.49846153846153851</v>
      </c>
      <c r="L245" s="17">
        <f>IFERROR(INDEX(Cost_Components!$S$2:$S$29,MATCH(E245,Cost_Components!$A$2:$A$29,0)),"")</f>
        <v>0.31</v>
      </c>
      <c r="M245" s="28">
        <f>IFERROR(INDEX(Cost_Components!$L$2:$L$29,MATCH(E245,Cost_Components!$A$2:$A$29,0)),"")</f>
        <v>1</v>
      </c>
      <c r="N245" s="29">
        <f>IFERROR(INDEX(Cost_Components!$P$2:$P$29,MATCH(E245,Cost_Components!$A$2:$A$29,0)),"")</f>
        <v>64.94344126</v>
      </c>
      <c r="O245" s="23">
        <f t="shared" si="43"/>
        <v>631560.68339824094</v>
      </c>
      <c r="P245" s="23">
        <f t="shared" si="44"/>
        <v>621697.67618847406</v>
      </c>
      <c r="Q245" s="23">
        <f t="shared" si="45"/>
        <v>12516307.819657646</v>
      </c>
      <c r="R245" s="23">
        <f t="shared" si="46"/>
        <v>20444760.958131254</v>
      </c>
      <c r="S245" s="23">
        <f t="shared" si="47"/>
        <v>7928453.1384736076</v>
      </c>
      <c r="T245" s="16">
        <f>IFERROR(INDEX(Cost_Components!$R$2:$R$29,MATCH(E245,Cost_Components!$A$2:$A$29,0)),"")</f>
        <v>1</v>
      </c>
      <c r="U245" s="26">
        <f>IFERROR(INDEX(Cost_Components!$Q$2:$Q$29,MATCH(E245,Cost_Components!$A$2:$A$29,0)),"")</f>
        <v>2023</v>
      </c>
      <c r="V245" s="30">
        <f>1/(1+Calculation_Assumptions!$B$5)^(B245-Calculation_Assumptions!$B$2)</f>
        <v>0.76641673234362695</v>
      </c>
      <c r="W245" s="23">
        <f t="shared" si="48"/>
        <v>9592707.7401489988</v>
      </c>
      <c r="X245" s="23">
        <f t="shared" si="49"/>
        <v>15669206.887077516</v>
      </c>
      <c r="Y245" s="23">
        <f t="shared" si="50"/>
        <v>6076499.1469285162</v>
      </c>
      <c r="Z245" s="17">
        <f>IFERROR(INDEX(Cost_Components!$T$2:$T$29,MATCH(E245,Cost_Components!$A$2:$A$29,0)),"")</f>
        <v>0.8</v>
      </c>
      <c r="AA245" s="26">
        <f>IFERROR(INDEX(Cost_Components!$U$2:$U$29,MATCH(E245,Cost_Components!$A$2:$A$29,0)),"")</f>
        <v>2025</v>
      </c>
      <c r="AB245" s="26">
        <f>IFERROR(INDEX(Cost_Components!$V$2:$V$29,MATCH(E245,Cost_Components!$A$2:$A$29,0)),"")</f>
        <v>2050</v>
      </c>
      <c r="AC245" s="26">
        <f>IFERROR(INDEX(Cost_Components!$M$2:$M$29,MATCH(E245,Cost_Components!$A$2:$A$29,0)),"")</f>
        <v>30</v>
      </c>
      <c r="AD245" s="26">
        <f>IFERROR(INDEX(Cost_Components!$N$2:$N$29,MATCH(E245,Cost_Components!$A$2:$A$29,0)),"")</f>
        <v>95</v>
      </c>
      <c r="AE245" s="16" t="str">
        <f>IFERROR(INDEX(Cost_Components!$O$2:$O$29,MATCH(E245,Cost_Components!$A$2:$A$29,0)),"")</f>
        <v>Both</v>
      </c>
      <c r="AF245" s="11">
        <v>631560.68339824094</v>
      </c>
      <c r="AG245" s="11">
        <v>621697.67618847406</v>
      </c>
      <c r="AH245" s="23">
        <f t="shared" si="51"/>
        <v>1</v>
      </c>
      <c r="AI245" s="10">
        <v>305332541.18498403</v>
      </c>
      <c r="AJ245" s="29">
        <f t="shared" si="52"/>
        <v>4.099238086802779E-2</v>
      </c>
      <c r="AK245" s="29">
        <f t="shared" si="53"/>
        <v>6.6958997815253857E-2</v>
      </c>
      <c r="AL245" s="29">
        <f t="shared" si="54"/>
        <v>2.5966616947226066E-2</v>
      </c>
      <c r="AM245" s="29">
        <f t="shared" si="55"/>
        <v>1.9901249710711649E-2</v>
      </c>
    </row>
    <row r="246" spans="1:39">
      <c r="A246" t="s">
        <v>242</v>
      </c>
      <c r="B246" s="20">
        <v>2035</v>
      </c>
      <c r="C246" t="s">
        <v>242</v>
      </c>
      <c r="D246" t="s">
        <v>208</v>
      </c>
      <c r="E246" s="22" t="s">
        <v>325</v>
      </c>
      <c r="F246" s="22" t="s">
        <v>326</v>
      </c>
      <c r="G246" s="22" t="s">
        <v>245</v>
      </c>
      <c r="H246" s="22" t="s">
        <v>237</v>
      </c>
      <c r="I246" s="22" t="s">
        <v>309</v>
      </c>
      <c r="J246" s="17">
        <f>IFERROR(INDEX(Cost_Components!$K$2:$K$29,MATCH(E246,Cost_Components!$A$2:$A$29,0)),"")</f>
        <v>1</v>
      </c>
      <c r="K246" s="17">
        <f t="shared" si="42"/>
        <v>0.51730769230769236</v>
      </c>
      <c r="L246" s="17">
        <f>IFERROR(INDEX(Cost_Components!$S$2:$S$29,MATCH(E246,Cost_Components!$A$2:$A$29,0)),"")</f>
        <v>0.31</v>
      </c>
      <c r="M246" s="28">
        <f>IFERROR(INDEX(Cost_Components!$L$2:$L$29,MATCH(E246,Cost_Components!$A$2:$A$29,0)),"")</f>
        <v>1</v>
      </c>
      <c r="N246" s="29">
        <f>IFERROR(INDEX(Cost_Components!$P$2:$P$29,MATCH(E246,Cost_Components!$A$2:$A$29,0)),"")</f>
        <v>64.94344126</v>
      </c>
      <c r="O246" s="23">
        <f t="shared" si="43"/>
        <v>653549.58568720706</v>
      </c>
      <c r="P246" s="23">
        <f t="shared" si="44"/>
        <v>642011.95603551797</v>
      </c>
      <c r="Q246" s="23">
        <f t="shared" si="45"/>
        <v>12925284.384053214</v>
      </c>
      <c r="R246" s="23">
        <f t="shared" si="46"/>
        <v>21956483.087666411</v>
      </c>
      <c r="S246" s="23">
        <f t="shared" si="47"/>
        <v>9031198.7036131974</v>
      </c>
      <c r="T246" s="16">
        <f>IFERROR(INDEX(Cost_Components!$R$2:$R$29,MATCH(E246,Cost_Components!$A$2:$A$29,0)),"")</f>
        <v>1</v>
      </c>
      <c r="U246" s="26">
        <f>IFERROR(INDEX(Cost_Components!$Q$2:$Q$29,MATCH(E246,Cost_Components!$A$2:$A$29,0)),"")</f>
        <v>2023</v>
      </c>
      <c r="V246" s="30">
        <f>1/(1+Calculation_Assumptions!$B$5)^(B246-Calculation_Assumptions!$B$2)</f>
        <v>0.74409391489672516</v>
      </c>
      <c r="W246" s="23">
        <f t="shared" si="48"/>
        <v>9617625.4584836625</v>
      </c>
      <c r="X246" s="23">
        <f t="shared" si="49"/>
        <v>16337685.458065435</v>
      </c>
      <c r="Y246" s="23">
        <f t="shared" si="50"/>
        <v>6720059.9995817728</v>
      </c>
      <c r="Z246" s="17">
        <f>IFERROR(INDEX(Cost_Components!$T$2:$T$29,MATCH(E246,Cost_Components!$A$2:$A$29,0)),"")</f>
        <v>0.8</v>
      </c>
      <c r="AA246" s="26">
        <f>IFERROR(INDEX(Cost_Components!$U$2:$U$29,MATCH(E246,Cost_Components!$A$2:$A$29,0)),"")</f>
        <v>2025</v>
      </c>
      <c r="AB246" s="26">
        <f>IFERROR(INDEX(Cost_Components!$V$2:$V$29,MATCH(E246,Cost_Components!$A$2:$A$29,0)),"")</f>
        <v>2050</v>
      </c>
      <c r="AC246" s="26">
        <f>IFERROR(INDEX(Cost_Components!$M$2:$M$29,MATCH(E246,Cost_Components!$A$2:$A$29,0)),"")</f>
        <v>30</v>
      </c>
      <c r="AD246" s="26">
        <f>IFERROR(INDEX(Cost_Components!$N$2:$N$29,MATCH(E246,Cost_Components!$A$2:$A$29,0)),"")</f>
        <v>95</v>
      </c>
      <c r="AE246" s="16" t="str">
        <f>IFERROR(INDEX(Cost_Components!$O$2:$O$29,MATCH(E246,Cost_Components!$A$2:$A$29,0)),"")</f>
        <v>Both</v>
      </c>
      <c r="AF246" s="11">
        <v>653549.58568720706</v>
      </c>
      <c r="AG246" s="11">
        <v>642011.95603551797</v>
      </c>
      <c r="AH246" s="23">
        <f t="shared" si="51"/>
        <v>1</v>
      </c>
      <c r="AI246" s="10">
        <v>306964650.16711998</v>
      </c>
      <c r="AJ246" s="29">
        <f t="shared" si="52"/>
        <v>4.2106751956671018E-2</v>
      </c>
      <c r="AK246" s="29">
        <f t="shared" si="53"/>
        <v>7.1527725018866825E-2</v>
      </c>
      <c r="AL246" s="29">
        <f t="shared" si="54"/>
        <v>2.9420973062195811E-2</v>
      </c>
      <c r="AM246" s="29">
        <f t="shared" si="55"/>
        <v>2.1891967025920372E-2</v>
      </c>
    </row>
    <row r="247" spans="1:39">
      <c r="A247" t="s">
        <v>242</v>
      </c>
      <c r="B247" s="20">
        <v>2036</v>
      </c>
      <c r="C247" t="s">
        <v>242</v>
      </c>
      <c r="D247" t="s">
        <v>208</v>
      </c>
      <c r="E247" s="22" t="s">
        <v>325</v>
      </c>
      <c r="F247" s="22" t="s">
        <v>326</v>
      </c>
      <c r="G247" s="22" t="s">
        <v>245</v>
      </c>
      <c r="H247" s="22" t="s">
        <v>237</v>
      </c>
      <c r="I247" s="22" t="s">
        <v>309</v>
      </c>
      <c r="J247" s="17">
        <f>IFERROR(INDEX(Cost_Components!$K$2:$K$29,MATCH(E247,Cost_Components!$A$2:$A$29,0)),"")</f>
        <v>1</v>
      </c>
      <c r="K247" s="17">
        <f t="shared" si="42"/>
        <v>0.5361538461538462</v>
      </c>
      <c r="L247" s="17">
        <f>IFERROR(INDEX(Cost_Components!$S$2:$S$29,MATCH(E247,Cost_Components!$A$2:$A$29,0)),"")</f>
        <v>0.31</v>
      </c>
      <c r="M247" s="28">
        <f>IFERROR(INDEX(Cost_Components!$L$2:$L$29,MATCH(E247,Cost_Components!$A$2:$A$29,0)),"")</f>
        <v>1</v>
      </c>
      <c r="N247" s="29">
        <f>IFERROR(INDEX(Cost_Components!$P$2:$P$29,MATCH(E247,Cost_Components!$A$2:$A$29,0)),"")</f>
        <v>64.94344126</v>
      </c>
      <c r="O247" s="23">
        <f t="shared" si="43"/>
        <v>676005.57611829299</v>
      </c>
      <c r="P247" s="23">
        <f t="shared" si="44"/>
        <v>662692.487751515</v>
      </c>
      <c r="Q247" s="23">
        <f t="shared" si="45"/>
        <v>13341634.502037473</v>
      </c>
      <c r="R247" s="23">
        <f t="shared" si="46"/>
        <v>23538295.008905664</v>
      </c>
      <c r="S247" s="23">
        <f t="shared" si="47"/>
        <v>10196660.506868191</v>
      </c>
      <c r="T247" s="16">
        <f>IFERROR(INDEX(Cost_Components!$R$2:$R$29,MATCH(E247,Cost_Components!$A$2:$A$29,0)),"")</f>
        <v>1</v>
      </c>
      <c r="U247" s="26">
        <f>IFERROR(INDEX(Cost_Components!$Q$2:$Q$29,MATCH(E247,Cost_Components!$A$2:$A$29,0)),"")</f>
        <v>2023</v>
      </c>
      <c r="V247" s="30">
        <f>1/(1+Calculation_Assumptions!$B$5)^(B247-Calculation_Assumptions!$B$2)</f>
        <v>0.72242127659876232</v>
      </c>
      <c r="W247" s="23">
        <f t="shared" si="48"/>
        <v>9638280.6288760044</v>
      </c>
      <c r="X247" s="23">
        <f t="shared" si="49"/>
        <v>17004565.129291907</v>
      </c>
      <c r="Y247" s="23">
        <f t="shared" si="50"/>
        <v>7366284.5004159017</v>
      </c>
      <c r="Z247" s="17">
        <f>IFERROR(INDEX(Cost_Components!$T$2:$T$29,MATCH(E247,Cost_Components!$A$2:$A$29,0)),"")</f>
        <v>0.8</v>
      </c>
      <c r="AA247" s="26">
        <f>IFERROR(INDEX(Cost_Components!$U$2:$U$29,MATCH(E247,Cost_Components!$A$2:$A$29,0)),"")</f>
        <v>2025</v>
      </c>
      <c r="AB247" s="26">
        <f>IFERROR(INDEX(Cost_Components!$V$2:$V$29,MATCH(E247,Cost_Components!$A$2:$A$29,0)),"")</f>
        <v>2050</v>
      </c>
      <c r="AC247" s="26">
        <f>IFERROR(INDEX(Cost_Components!$M$2:$M$29,MATCH(E247,Cost_Components!$A$2:$A$29,0)),"")</f>
        <v>30</v>
      </c>
      <c r="AD247" s="26">
        <f>IFERROR(INDEX(Cost_Components!$N$2:$N$29,MATCH(E247,Cost_Components!$A$2:$A$29,0)),"")</f>
        <v>95</v>
      </c>
      <c r="AE247" s="16" t="str">
        <f>IFERROR(INDEX(Cost_Components!$O$2:$O$29,MATCH(E247,Cost_Components!$A$2:$A$29,0)),"")</f>
        <v>Both</v>
      </c>
      <c r="AF247" s="11">
        <v>676005.57611829299</v>
      </c>
      <c r="AG247" s="11">
        <v>662692.487751515</v>
      </c>
      <c r="AH247" s="23">
        <f t="shared" si="51"/>
        <v>1</v>
      </c>
      <c r="AI247" s="10">
        <v>308542769.75662202</v>
      </c>
      <c r="AJ247" s="29">
        <f t="shared" si="52"/>
        <v>4.3240794501719582E-2</v>
      </c>
      <c r="AK247" s="29">
        <f t="shared" si="53"/>
        <v>7.6288596966549008E-2</v>
      </c>
      <c r="AL247" s="29">
        <f t="shared" si="54"/>
        <v>3.3047802464829426E-2</v>
      </c>
      <c r="AM247" s="29">
        <f t="shared" si="55"/>
        <v>2.3874435645425799E-2</v>
      </c>
    </row>
    <row r="248" spans="1:39">
      <c r="A248" t="s">
        <v>242</v>
      </c>
      <c r="B248" s="20">
        <v>2037</v>
      </c>
      <c r="C248" t="s">
        <v>242</v>
      </c>
      <c r="D248" t="s">
        <v>208</v>
      </c>
      <c r="E248" s="22" t="s">
        <v>325</v>
      </c>
      <c r="F248" s="22" t="s">
        <v>326</v>
      </c>
      <c r="G248" s="22" t="s">
        <v>245</v>
      </c>
      <c r="H248" s="22" t="s">
        <v>237</v>
      </c>
      <c r="I248" s="22" t="s">
        <v>309</v>
      </c>
      <c r="J248" s="17">
        <f>IFERROR(INDEX(Cost_Components!$K$2:$K$29,MATCH(E248,Cost_Components!$A$2:$A$29,0)),"")</f>
        <v>1</v>
      </c>
      <c r="K248" s="17">
        <f t="shared" si="42"/>
        <v>0.55500000000000005</v>
      </c>
      <c r="L248" s="17">
        <f>IFERROR(INDEX(Cost_Components!$S$2:$S$29,MATCH(E248,Cost_Components!$A$2:$A$29,0)),"")</f>
        <v>0.31</v>
      </c>
      <c r="M248" s="28">
        <f>IFERROR(INDEX(Cost_Components!$L$2:$L$29,MATCH(E248,Cost_Components!$A$2:$A$29,0)),"")</f>
        <v>1</v>
      </c>
      <c r="N248" s="29">
        <f>IFERROR(INDEX(Cost_Components!$P$2:$P$29,MATCH(E248,Cost_Components!$A$2:$A$29,0)),"")</f>
        <v>64.94344126</v>
      </c>
      <c r="O248" s="23">
        <f t="shared" si="43"/>
        <v>698795.92109841597</v>
      </c>
      <c r="P248" s="23">
        <f t="shared" si="44"/>
        <v>683611.25686075096</v>
      </c>
      <c r="Q248" s="23">
        <f t="shared" si="45"/>
        <v>13762780.926429395</v>
      </c>
      <c r="R248" s="23">
        <f t="shared" si="46"/>
        <v>25187127.579293329</v>
      </c>
      <c r="S248" s="23">
        <f t="shared" si="47"/>
        <v>11424346.652863935</v>
      </c>
      <c r="T248" s="16">
        <f>IFERROR(INDEX(Cost_Components!$R$2:$R$29,MATCH(E248,Cost_Components!$A$2:$A$29,0)),"")</f>
        <v>1</v>
      </c>
      <c r="U248" s="26">
        <f>IFERROR(INDEX(Cost_Components!$Q$2:$Q$29,MATCH(E248,Cost_Components!$A$2:$A$29,0)),"")</f>
        <v>2023</v>
      </c>
      <c r="V248" s="30">
        <f>1/(1+Calculation_Assumptions!$B$5)^(B248-Calculation_Assumptions!$B$2)</f>
        <v>0.70137988019297326</v>
      </c>
      <c r="W248" s="23">
        <f t="shared" si="48"/>
        <v>9652937.6373011861</v>
      </c>
      <c r="X248" s="23">
        <f t="shared" si="49"/>
        <v>17665744.523969889</v>
      </c>
      <c r="Y248" s="23">
        <f t="shared" si="50"/>
        <v>8012806.8866687017</v>
      </c>
      <c r="Z248" s="17">
        <f>IFERROR(INDEX(Cost_Components!$T$2:$T$29,MATCH(E248,Cost_Components!$A$2:$A$29,0)),"")</f>
        <v>0.8</v>
      </c>
      <c r="AA248" s="26">
        <f>IFERROR(INDEX(Cost_Components!$U$2:$U$29,MATCH(E248,Cost_Components!$A$2:$A$29,0)),"")</f>
        <v>2025</v>
      </c>
      <c r="AB248" s="26">
        <f>IFERROR(INDEX(Cost_Components!$V$2:$V$29,MATCH(E248,Cost_Components!$A$2:$A$29,0)),"")</f>
        <v>2050</v>
      </c>
      <c r="AC248" s="26">
        <f>IFERROR(INDEX(Cost_Components!$M$2:$M$29,MATCH(E248,Cost_Components!$A$2:$A$29,0)),"")</f>
        <v>30</v>
      </c>
      <c r="AD248" s="26">
        <f>IFERROR(INDEX(Cost_Components!$N$2:$N$29,MATCH(E248,Cost_Components!$A$2:$A$29,0)),"")</f>
        <v>95</v>
      </c>
      <c r="AE248" s="16" t="str">
        <f>IFERROR(INDEX(Cost_Components!$O$2:$O$29,MATCH(E248,Cost_Components!$A$2:$A$29,0)),"")</f>
        <v>Both</v>
      </c>
      <c r="AF248" s="11">
        <v>698795.92109841597</v>
      </c>
      <c r="AG248" s="11">
        <v>683611.25686075096</v>
      </c>
      <c r="AH248" s="23">
        <f t="shared" si="51"/>
        <v>1</v>
      </c>
      <c r="AI248" s="10">
        <v>310068287.63643003</v>
      </c>
      <c r="AJ248" s="29">
        <f t="shared" si="52"/>
        <v>4.4386289972894351E-2</v>
      </c>
      <c r="AK248" s="29">
        <f t="shared" si="53"/>
        <v>8.123090487998065E-2</v>
      </c>
      <c r="AL248" s="29">
        <f t="shared" si="54"/>
        <v>3.6844614907086307E-2</v>
      </c>
      <c r="AM248" s="29">
        <f t="shared" si="55"/>
        <v>2.5842071589288432E-2</v>
      </c>
    </row>
    <row r="249" spans="1:39">
      <c r="A249" t="s">
        <v>242</v>
      </c>
      <c r="B249" s="20">
        <v>2038</v>
      </c>
      <c r="C249" t="s">
        <v>242</v>
      </c>
      <c r="D249" t="s">
        <v>208</v>
      </c>
      <c r="E249" s="22" t="s">
        <v>325</v>
      </c>
      <c r="F249" s="22" t="s">
        <v>326</v>
      </c>
      <c r="G249" s="22" t="s">
        <v>245</v>
      </c>
      <c r="H249" s="22" t="s">
        <v>237</v>
      </c>
      <c r="I249" s="22" t="s">
        <v>309</v>
      </c>
      <c r="J249" s="17">
        <f>IFERROR(INDEX(Cost_Components!$K$2:$K$29,MATCH(E249,Cost_Components!$A$2:$A$29,0)),"")</f>
        <v>1</v>
      </c>
      <c r="K249" s="17">
        <f t="shared" si="42"/>
        <v>0.57384615384615389</v>
      </c>
      <c r="L249" s="17">
        <f>IFERROR(INDEX(Cost_Components!$S$2:$S$29,MATCH(E249,Cost_Components!$A$2:$A$29,0)),"")</f>
        <v>0.31</v>
      </c>
      <c r="M249" s="28">
        <f>IFERROR(INDEX(Cost_Components!$L$2:$L$29,MATCH(E249,Cost_Components!$A$2:$A$29,0)),"")</f>
        <v>1</v>
      </c>
      <c r="N249" s="29">
        <f>IFERROR(INDEX(Cost_Components!$P$2:$P$29,MATCH(E249,Cost_Components!$A$2:$A$29,0)),"")</f>
        <v>64.94344126</v>
      </c>
      <c r="O249" s="23">
        <f t="shared" si="43"/>
        <v>722701.11286243598</v>
      </c>
      <c r="P249" s="23">
        <f t="shared" si="44"/>
        <v>705552.74598703603</v>
      </c>
      <c r="Q249" s="23">
        <f t="shared" si="45"/>
        <v>14204517.22760064</v>
      </c>
      <c r="R249" s="23">
        <f t="shared" si="46"/>
        <v>26933295.511309084</v>
      </c>
      <c r="S249" s="23">
        <f t="shared" si="47"/>
        <v>12728778.283708444</v>
      </c>
      <c r="T249" s="16">
        <f>IFERROR(INDEX(Cost_Components!$R$2:$R$29,MATCH(E249,Cost_Components!$A$2:$A$29,0)),"")</f>
        <v>1</v>
      </c>
      <c r="U249" s="26">
        <f>IFERROR(INDEX(Cost_Components!$Q$2:$Q$29,MATCH(E249,Cost_Components!$A$2:$A$29,0)),"")</f>
        <v>2023</v>
      </c>
      <c r="V249" s="30">
        <f>1/(1+Calculation_Assumptions!$B$5)^(B249-Calculation_Assumptions!$B$2)</f>
        <v>0.68095133999317792</v>
      </c>
      <c r="W249" s="23">
        <f t="shared" si="48"/>
        <v>9672585.0400908366</v>
      </c>
      <c r="X249" s="23">
        <f t="shared" si="49"/>
        <v>18340263.668858163</v>
      </c>
      <c r="Y249" s="23">
        <f t="shared" si="50"/>
        <v>8667678.6287673283</v>
      </c>
      <c r="Z249" s="17">
        <f>IFERROR(INDEX(Cost_Components!$T$2:$T$29,MATCH(E249,Cost_Components!$A$2:$A$29,0)),"")</f>
        <v>0.8</v>
      </c>
      <c r="AA249" s="26">
        <f>IFERROR(INDEX(Cost_Components!$U$2:$U$29,MATCH(E249,Cost_Components!$A$2:$A$29,0)),"")</f>
        <v>2025</v>
      </c>
      <c r="AB249" s="26">
        <f>IFERROR(INDEX(Cost_Components!$V$2:$V$29,MATCH(E249,Cost_Components!$A$2:$A$29,0)),"")</f>
        <v>2050</v>
      </c>
      <c r="AC249" s="26">
        <f>IFERROR(INDEX(Cost_Components!$M$2:$M$29,MATCH(E249,Cost_Components!$A$2:$A$29,0)),"")</f>
        <v>30</v>
      </c>
      <c r="AD249" s="26">
        <f>IFERROR(INDEX(Cost_Components!$N$2:$N$29,MATCH(E249,Cost_Components!$A$2:$A$29,0)),"")</f>
        <v>95</v>
      </c>
      <c r="AE249" s="16" t="str">
        <f>IFERROR(INDEX(Cost_Components!$O$2:$O$29,MATCH(E249,Cost_Components!$A$2:$A$29,0)),"")</f>
        <v>Both</v>
      </c>
      <c r="AF249" s="11">
        <v>722701.11286243598</v>
      </c>
      <c r="AG249" s="11">
        <v>705552.74598703603</v>
      </c>
      <c r="AH249" s="23">
        <f t="shared" si="51"/>
        <v>1</v>
      </c>
      <c r="AI249" s="10">
        <v>311532999.13163</v>
      </c>
      <c r="AJ249" s="29">
        <f t="shared" si="52"/>
        <v>4.5595546112914019E-2</v>
      </c>
      <c r="AK249" s="29">
        <f t="shared" si="53"/>
        <v>8.6454069348618615E-2</v>
      </c>
      <c r="AL249" s="29">
        <f t="shared" si="54"/>
        <v>4.0858523235704595E-2</v>
      </c>
      <c r="AM249" s="29">
        <f t="shared" si="55"/>
        <v>2.7822666147495439E-2</v>
      </c>
    </row>
    <row r="250" spans="1:39">
      <c r="A250" t="s">
        <v>242</v>
      </c>
      <c r="B250" s="20">
        <v>2039</v>
      </c>
      <c r="C250" t="s">
        <v>242</v>
      </c>
      <c r="D250" t="s">
        <v>208</v>
      </c>
      <c r="E250" s="22" t="s">
        <v>325</v>
      </c>
      <c r="F250" s="22" t="s">
        <v>326</v>
      </c>
      <c r="G250" s="22" t="s">
        <v>245</v>
      </c>
      <c r="H250" s="22" t="s">
        <v>237</v>
      </c>
      <c r="I250" s="22" t="s">
        <v>309</v>
      </c>
      <c r="J250" s="17">
        <f>IFERROR(INDEX(Cost_Components!$K$2:$K$29,MATCH(E250,Cost_Components!$A$2:$A$29,0)),"")</f>
        <v>1</v>
      </c>
      <c r="K250" s="17">
        <f t="shared" si="42"/>
        <v>0.59269230769230763</v>
      </c>
      <c r="L250" s="17">
        <f>IFERROR(INDEX(Cost_Components!$S$2:$S$29,MATCH(E250,Cost_Components!$A$2:$A$29,0)),"")</f>
        <v>0.31</v>
      </c>
      <c r="M250" s="28">
        <f>IFERROR(INDEX(Cost_Components!$L$2:$L$29,MATCH(E250,Cost_Components!$A$2:$A$29,0)),"")</f>
        <v>1</v>
      </c>
      <c r="N250" s="29">
        <f>IFERROR(INDEX(Cost_Components!$P$2:$P$29,MATCH(E250,Cost_Components!$A$2:$A$29,0)),"")</f>
        <v>64.94344126</v>
      </c>
      <c r="O250" s="23">
        <f t="shared" si="43"/>
        <v>746712.59932485095</v>
      </c>
      <c r="P250" s="23">
        <f t="shared" si="44"/>
        <v>727508.51058684103</v>
      </c>
      <c r="Q250" s="23">
        <f t="shared" si="45"/>
        <v>14646540.929268446</v>
      </c>
      <c r="R250" s="23">
        <f t="shared" si="46"/>
        <v>28742071.641407549</v>
      </c>
      <c r="S250" s="23">
        <f t="shared" si="47"/>
        <v>14095530.712139104</v>
      </c>
      <c r="T250" s="16">
        <f>IFERROR(INDEX(Cost_Components!$R$2:$R$29,MATCH(E250,Cost_Components!$A$2:$A$29,0)),"")</f>
        <v>1</v>
      </c>
      <c r="U250" s="26">
        <f>IFERROR(INDEX(Cost_Components!$Q$2:$Q$29,MATCH(E250,Cost_Components!$A$2:$A$29,0)),"")</f>
        <v>2023</v>
      </c>
      <c r="V250" s="30">
        <f>1/(1+Calculation_Assumptions!$B$5)^(B250-Calculation_Assumptions!$B$2)</f>
        <v>0.66111780581861923</v>
      </c>
      <c r="W250" s="23">
        <f t="shared" si="48"/>
        <v>9683089.0019905549</v>
      </c>
      <c r="X250" s="23">
        <f t="shared" si="49"/>
        <v>19001895.33824892</v>
      </c>
      <c r="Y250" s="23">
        <f t="shared" si="50"/>
        <v>9318806.336258363</v>
      </c>
      <c r="Z250" s="17">
        <f>IFERROR(INDEX(Cost_Components!$T$2:$T$29,MATCH(E250,Cost_Components!$A$2:$A$29,0)),"")</f>
        <v>0.8</v>
      </c>
      <c r="AA250" s="26">
        <f>IFERROR(INDEX(Cost_Components!$U$2:$U$29,MATCH(E250,Cost_Components!$A$2:$A$29,0)),"")</f>
        <v>2025</v>
      </c>
      <c r="AB250" s="26">
        <f>IFERROR(INDEX(Cost_Components!$V$2:$V$29,MATCH(E250,Cost_Components!$A$2:$A$29,0)),"")</f>
        <v>2050</v>
      </c>
      <c r="AC250" s="26">
        <f>IFERROR(INDEX(Cost_Components!$M$2:$M$29,MATCH(E250,Cost_Components!$A$2:$A$29,0)),"")</f>
        <v>30</v>
      </c>
      <c r="AD250" s="26">
        <f>IFERROR(INDEX(Cost_Components!$N$2:$N$29,MATCH(E250,Cost_Components!$A$2:$A$29,0)),"")</f>
        <v>95</v>
      </c>
      <c r="AE250" s="16" t="str">
        <f>IFERROR(INDEX(Cost_Components!$O$2:$O$29,MATCH(E250,Cost_Components!$A$2:$A$29,0)),"")</f>
        <v>Both</v>
      </c>
      <c r="AF250" s="11">
        <v>746712.59932485095</v>
      </c>
      <c r="AG250" s="11">
        <v>727508.51058684103</v>
      </c>
      <c r="AH250" s="23">
        <f t="shared" si="51"/>
        <v>1</v>
      </c>
      <c r="AI250" s="10">
        <v>312936391.85847902</v>
      </c>
      <c r="AJ250" s="29">
        <f t="shared" si="52"/>
        <v>4.6803571940882263E-2</v>
      </c>
      <c r="AK250" s="29">
        <f t="shared" si="53"/>
        <v>9.1846370026550758E-2</v>
      </c>
      <c r="AL250" s="29">
        <f t="shared" si="54"/>
        <v>4.5042798085668488E-2</v>
      </c>
      <c r="AM250" s="29">
        <f t="shared" si="55"/>
        <v>2.9778595838328252E-2</v>
      </c>
    </row>
    <row r="251" spans="1:39">
      <c r="A251" t="s">
        <v>242</v>
      </c>
      <c r="B251" s="20">
        <v>2040</v>
      </c>
      <c r="C251" t="s">
        <v>242</v>
      </c>
      <c r="D251" t="s">
        <v>208</v>
      </c>
      <c r="E251" s="22" t="s">
        <v>325</v>
      </c>
      <c r="F251" s="22" t="s">
        <v>326</v>
      </c>
      <c r="G251" s="22" t="s">
        <v>245</v>
      </c>
      <c r="H251" s="22" t="s">
        <v>237</v>
      </c>
      <c r="I251" s="22" t="s">
        <v>309</v>
      </c>
      <c r="J251" s="17">
        <f>IFERROR(INDEX(Cost_Components!$K$2:$K$29,MATCH(E251,Cost_Components!$A$2:$A$29,0)),"")</f>
        <v>1</v>
      </c>
      <c r="K251" s="17">
        <f t="shared" si="42"/>
        <v>0.61153846153846159</v>
      </c>
      <c r="L251" s="17">
        <f>IFERROR(INDEX(Cost_Components!$S$2:$S$29,MATCH(E251,Cost_Components!$A$2:$A$29,0)),"")</f>
        <v>0.31</v>
      </c>
      <c r="M251" s="28">
        <f>IFERROR(INDEX(Cost_Components!$L$2:$L$29,MATCH(E251,Cost_Components!$A$2:$A$29,0)),"")</f>
        <v>1</v>
      </c>
      <c r="N251" s="29">
        <f>IFERROR(INDEX(Cost_Components!$P$2:$P$29,MATCH(E251,Cost_Components!$A$2:$A$29,0)),"")</f>
        <v>64.94344126</v>
      </c>
      <c r="O251" s="23">
        <f t="shared" si="43"/>
        <v>771039.59742471995</v>
      </c>
      <c r="P251" s="23">
        <f t="shared" si="44"/>
        <v>749690.95969422895</v>
      </c>
      <c r="Q251" s="23">
        <f t="shared" si="45"/>
        <v>15093128.349257106</v>
      </c>
      <c r="R251" s="23">
        <f t="shared" si="46"/>
        <v>30622155.399666652</v>
      </c>
      <c r="S251" s="23">
        <f t="shared" si="47"/>
        <v>15529027.050409546</v>
      </c>
      <c r="T251" s="16">
        <f>IFERROR(INDEX(Cost_Components!$R$2:$R$29,MATCH(E251,Cost_Components!$A$2:$A$29,0)),"")</f>
        <v>1</v>
      </c>
      <c r="U251" s="26">
        <f>IFERROR(INDEX(Cost_Components!$Q$2:$Q$29,MATCH(E251,Cost_Components!$A$2:$A$29,0)),"")</f>
        <v>2023</v>
      </c>
      <c r="V251" s="30">
        <f>1/(1+Calculation_Assumptions!$B$5)^(B251-Calculation_Assumptions!$B$2)</f>
        <v>0.64186194739671765</v>
      </c>
      <c r="W251" s="23">
        <f t="shared" si="48"/>
        <v>9687704.7545627728</v>
      </c>
      <c r="X251" s="23">
        <f t="shared" si="49"/>
        <v>19655196.298314951</v>
      </c>
      <c r="Y251" s="23">
        <f t="shared" si="50"/>
        <v>9967491.5437521767</v>
      </c>
      <c r="Z251" s="17">
        <f>IFERROR(INDEX(Cost_Components!$T$2:$T$29,MATCH(E251,Cost_Components!$A$2:$A$29,0)),"")</f>
        <v>0.8</v>
      </c>
      <c r="AA251" s="26">
        <f>IFERROR(INDEX(Cost_Components!$U$2:$U$29,MATCH(E251,Cost_Components!$A$2:$A$29,0)),"")</f>
        <v>2025</v>
      </c>
      <c r="AB251" s="26">
        <f>IFERROR(INDEX(Cost_Components!$V$2:$V$29,MATCH(E251,Cost_Components!$A$2:$A$29,0)),"")</f>
        <v>2050</v>
      </c>
      <c r="AC251" s="26">
        <f>IFERROR(INDEX(Cost_Components!$M$2:$M$29,MATCH(E251,Cost_Components!$A$2:$A$29,0)),"")</f>
        <v>30</v>
      </c>
      <c r="AD251" s="26">
        <f>IFERROR(INDEX(Cost_Components!$N$2:$N$29,MATCH(E251,Cost_Components!$A$2:$A$29,0)),"")</f>
        <v>95</v>
      </c>
      <c r="AE251" s="16" t="str">
        <f>IFERROR(INDEX(Cost_Components!$O$2:$O$29,MATCH(E251,Cost_Components!$A$2:$A$29,0)),"")</f>
        <v>Both</v>
      </c>
      <c r="AF251" s="11">
        <v>771039.59742471995</v>
      </c>
      <c r="AG251" s="11">
        <v>749690.95969422895</v>
      </c>
      <c r="AH251" s="23">
        <f t="shared" si="51"/>
        <v>1</v>
      </c>
      <c r="AI251" s="10">
        <v>314265537.41082901</v>
      </c>
      <c r="AJ251" s="29">
        <f t="shared" si="52"/>
        <v>4.8026673473669353E-2</v>
      </c>
      <c r="AK251" s="29">
        <f t="shared" si="53"/>
        <v>9.7440386406847129E-2</v>
      </c>
      <c r="AL251" s="29">
        <f t="shared" si="54"/>
        <v>4.9413712933177777E-2</v>
      </c>
      <c r="AM251" s="29">
        <f t="shared" si="55"/>
        <v>3.1716782011391859E-2</v>
      </c>
    </row>
    <row r="252" spans="1:39">
      <c r="A252" t="s">
        <v>242</v>
      </c>
      <c r="B252" s="20">
        <v>2041</v>
      </c>
      <c r="C252" t="s">
        <v>242</v>
      </c>
      <c r="D252" t="s">
        <v>208</v>
      </c>
      <c r="E252" s="22" t="s">
        <v>325</v>
      </c>
      <c r="F252" s="22" t="s">
        <v>326</v>
      </c>
      <c r="G252" s="22" t="s">
        <v>245</v>
      </c>
      <c r="H252" s="22" t="s">
        <v>237</v>
      </c>
      <c r="I252" s="22" t="s">
        <v>309</v>
      </c>
      <c r="J252" s="17">
        <f>IFERROR(INDEX(Cost_Components!$K$2:$K$29,MATCH(E252,Cost_Components!$A$2:$A$29,0)),"")</f>
        <v>1</v>
      </c>
      <c r="K252" s="17">
        <f t="shared" si="42"/>
        <v>0.63038461538461543</v>
      </c>
      <c r="L252" s="17">
        <f>IFERROR(INDEX(Cost_Components!$S$2:$S$29,MATCH(E252,Cost_Components!$A$2:$A$29,0)),"")</f>
        <v>0.31</v>
      </c>
      <c r="M252" s="28">
        <f>IFERROR(INDEX(Cost_Components!$L$2:$L$29,MATCH(E252,Cost_Components!$A$2:$A$29,0)),"")</f>
        <v>1</v>
      </c>
      <c r="N252" s="29">
        <f>IFERROR(INDEX(Cost_Components!$P$2:$P$29,MATCH(E252,Cost_Components!$A$2:$A$29,0)),"")</f>
        <v>64.94344126</v>
      </c>
      <c r="O252" s="23">
        <f t="shared" si="43"/>
        <v>795533.71297375299</v>
      </c>
      <c r="P252" s="23">
        <f t="shared" si="44"/>
        <v>771955.54786036001</v>
      </c>
      <c r="Q252" s="23">
        <f t="shared" si="45"/>
        <v>15541369.431118127</v>
      </c>
      <c r="R252" s="23">
        <f t="shared" si="46"/>
        <v>32568630.121374067</v>
      </c>
      <c r="S252" s="23">
        <f t="shared" si="47"/>
        <v>17027260.69025594</v>
      </c>
      <c r="T252" s="16">
        <f>IFERROR(INDEX(Cost_Components!$R$2:$R$29,MATCH(E252,Cost_Components!$A$2:$A$29,0)),"")</f>
        <v>1</v>
      </c>
      <c r="U252" s="26">
        <f>IFERROR(INDEX(Cost_Components!$Q$2:$Q$29,MATCH(E252,Cost_Components!$A$2:$A$29,0)),"")</f>
        <v>2023</v>
      </c>
      <c r="V252" s="30">
        <f>1/(1+Calculation_Assumptions!$B$5)^(B252-Calculation_Assumptions!$B$2)</f>
        <v>0.62316693922011435</v>
      </c>
      <c r="W252" s="23">
        <f t="shared" si="48"/>
        <v>9684867.6196789332</v>
      </c>
      <c r="X252" s="23">
        <f t="shared" si="49"/>
        <v>20295693.547328699</v>
      </c>
      <c r="Y252" s="23">
        <f t="shared" si="50"/>
        <v>10610825.927649766</v>
      </c>
      <c r="Z252" s="17">
        <f>IFERROR(INDEX(Cost_Components!$T$2:$T$29,MATCH(E252,Cost_Components!$A$2:$A$29,0)),"")</f>
        <v>0.8</v>
      </c>
      <c r="AA252" s="26">
        <f>IFERROR(INDEX(Cost_Components!$U$2:$U$29,MATCH(E252,Cost_Components!$A$2:$A$29,0)),"")</f>
        <v>2025</v>
      </c>
      <c r="AB252" s="26">
        <f>IFERROR(INDEX(Cost_Components!$V$2:$V$29,MATCH(E252,Cost_Components!$A$2:$A$29,0)),"")</f>
        <v>2050</v>
      </c>
      <c r="AC252" s="26">
        <f>IFERROR(INDEX(Cost_Components!$M$2:$M$29,MATCH(E252,Cost_Components!$A$2:$A$29,0)),"")</f>
        <v>30</v>
      </c>
      <c r="AD252" s="26">
        <f>IFERROR(INDEX(Cost_Components!$N$2:$N$29,MATCH(E252,Cost_Components!$A$2:$A$29,0)),"")</f>
        <v>95</v>
      </c>
      <c r="AE252" s="16" t="str">
        <f>IFERROR(INDEX(Cost_Components!$O$2:$O$29,MATCH(E252,Cost_Components!$A$2:$A$29,0)),"")</f>
        <v>Both</v>
      </c>
      <c r="AF252" s="11">
        <v>795533.71297375299</v>
      </c>
      <c r="AG252" s="11">
        <v>771955.54786036001</v>
      </c>
      <c r="AH252" s="23">
        <f t="shared" si="51"/>
        <v>1</v>
      </c>
      <c r="AI252" s="10">
        <v>315525215.31254798</v>
      </c>
      <c r="AJ252" s="29">
        <f t="shared" si="52"/>
        <v>4.9255554475173727E-2</v>
      </c>
      <c r="AK252" s="29">
        <f t="shared" si="53"/>
        <v>0.10322037206792728</v>
      </c>
      <c r="AL252" s="29">
        <f t="shared" si="54"/>
        <v>5.3964817592753546E-2</v>
      </c>
      <c r="AM252" s="29">
        <f t="shared" si="55"/>
        <v>3.3629090204848007E-2</v>
      </c>
    </row>
    <row r="253" spans="1:39">
      <c r="A253" t="s">
        <v>242</v>
      </c>
      <c r="B253" s="20">
        <v>2042</v>
      </c>
      <c r="C253" t="s">
        <v>242</v>
      </c>
      <c r="D253" t="s">
        <v>208</v>
      </c>
      <c r="E253" s="22" t="s">
        <v>325</v>
      </c>
      <c r="F253" s="22" t="s">
        <v>326</v>
      </c>
      <c r="G253" s="22" t="s">
        <v>245</v>
      </c>
      <c r="H253" s="22" t="s">
        <v>237</v>
      </c>
      <c r="I253" s="22" t="s">
        <v>309</v>
      </c>
      <c r="J253" s="17">
        <f>IFERROR(INDEX(Cost_Components!$K$2:$K$29,MATCH(E253,Cost_Components!$A$2:$A$29,0)),"")</f>
        <v>1</v>
      </c>
      <c r="K253" s="17">
        <f t="shared" si="42"/>
        <v>0.64923076923076928</v>
      </c>
      <c r="L253" s="17">
        <f>IFERROR(INDEX(Cost_Components!$S$2:$S$29,MATCH(E253,Cost_Components!$A$2:$A$29,0)),"")</f>
        <v>0.31</v>
      </c>
      <c r="M253" s="28">
        <f>IFERROR(INDEX(Cost_Components!$L$2:$L$29,MATCH(E253,Cost_Components!$A$2:$A$29,0)),"")</f>
        <v>1</v>
      </c>
      <c r="N253" s="29">
        <f>IFERROR(INDEX(Cost_Components!$P$2:$P$29,MATCH(E253,Cost_Components!$A$2:$A$29,0)),"")</f>
        <v>64.94344126</v>
      </c>
      <c r="O253" s="23">
        <f t="shared" si="43"/>
        <v>820123.053442423</v>
      </c>
      <c r="P253" s="23">
        <f t="shared" si="44"/>
        <v>794235.63703903405</v>
      </c>
      <c r="Q253" s="23">
        <f t="shared" si="45"/>
        <v>15989922.586599387</v>
      </c>
      <c r="R253" s="23">
        <f t="shared" si="46"/>
        <v>34579078.203880854</v>
      </c>
      <c r="S253" s="23">
        <f t="shared" si="47"/>
        <v>18589155.617281467</v>
      </c>
      <c r="T253" s="16">
        <f>IFERROR(INDEX(Cost_Components!$R$2:$R$29,MATCH(E253,Cost_Components!$A$2:$A$29,0)),"")</f>
        <v>1</v>
      </c>
      <c r="U253" s="26">
        <f>IFERROR(INDEX(Cost_Components!$Q$2:$Q$29,MATCH(E253,Cost_Components!$A$2:$A$29,0)),"")</f>
        <v>2023</v>
      </c>
      <c r="V253" s="30">
        <f>1/(1+Calculation_Assumptions!$B$5)^(B253-Calculation_Assumptions!$B$2)</f>
        <v>0.60501644584477121</v>
      </c>
      <c r="W253" s="23">
        <f t="shared" si="48"/>
        <v>9674166.132677393</v>
      </c>
      <c r="X253" s="23">
        <f t="shared" si="49"/>
        <v>20920910.995500389</v>
      </c>
      <c r="Y253" s="23">
        <f t="shared" si="50"/>
        <v>11246744.862822996</v>
      </c>
      <c r="Z253" s="17">
        <f>IFERROR(INDEX(Cost_Components!$T$2:$T$29,MATCH(E253,Cost_Components!$A$2:$A$29,0)),"")</f>
        <v>0.8</v>
      </c>
      <c r="AA253" s="26">
        <f>IFERROR(INDEX(Cost_Components!$U$2:$U$29,MATCH(E253,Cost_Components!$A$2:$A$29,0)),"")</f>
        <v>2025</v>
      </c>
      <c r="AB253" s="26">
        <f>IFERROR(INDEX(Cost_Components!$V$2:$V$29,MATCH(E253,Cost_Components!$A$2:$A$29,0)),"")</f>
        <v>2050</v>
      </c>
      <c r="AC253" s="26">
        <f>IFERROR(INDEX(Cost_Components!$M$2:$M$29,MATCH(E253,Cost_Components!$A$2:$A$29,0)),"")</f>
        <v>30</v>
      </c>
      <c r="AD253" s="26">
        <f>IFERROR(INDEX(Cost_Components!$N$2:$N$29,MATCH(E253,Cost_Components!$A$2:$A$29,0)),"")</f>
        <v>95</v>
      </c>
      <c r="AE253" s="16" t="str">
        <f>IFERROR(INDEX(Cost_Components!$O$2:$O$29,MATCH(E253,Cost_Components!$A$2:$A$29,0)),"")</f>
        <v>Both</v>
      </c>
      <c r="AF253" s="11">
        <v>820123.053442423</v>
      </c>
      <c r="AG253" s="11">
        <v>794235.63703903405</v>
      </c>
      <c r="AH253" s="23">
        <f t="shared" si="51"/>
        <v>1</v>
      </c>
      <c r="AI253" s="10">
        <v>316707694.211882</v>
      </c>
      <c r="AJ253" s="29">
        <f t="shared" si="52"/>
        <v>5.048795112600548E-2</v>
      </c>
      <c r="AK253" s="29">
        <f t="shared" si="53"/>
        <v>0.10918294324970505</v>
      </c>
      <c r="AL253" s="29">
        <f t="shared" si="54"/>
        <v>5.8694992123699573E-2</v>
      </c>
      <c r="AM253" s="29">
        <f t="shared" si="55"/>
        <v>3.5511435523567551E-2</v>
      </c>
    </row>
    <row r="254" spans="1:39">
      <c r="A254" t="s">
        <v>242</v>
      </c>
      <c r="B254" s="20">
        <v>2043</v>
      </c>
      <c r="C254" t="s">
        <v>242</v>
      </c>
      <c r="D254" t="s">
        <v>208</v>
      </c>
      <c r="E254" s="22" t="s">
        <v>325</v>
      </c>
      <c r="F254" s="22" t="s">
        <v>326</v>
      </c>
      <c r="G254" s="22" t="s">
        <v>245</v>
      </c>
      <c r="H254" s="22" t="s">
        <v>237</v>
      </c>
      <c r="I254" s="22" t="s">
        <v>309</v>
      </c>
      <c r="J254" s="17">
        <f>IFERROR(INDEX(Cost_Components!$K$2:$K$29,MATCH(E254,Cost_Components!$A$2:$A$29,0)),"")</f>
        <v>1</v>
      </c>
      <c r="K254" s="17">
        <f t="shared" si="42"/>
        <v>0.66807692307692301</v>
      </c>
      <c r="L254" s="17">
        <f>IFERROR(INDEX(Cost_Components!$S$2:$S$29,MATCH(E254,Cost_Components!$A$2:$A$29,0)),"")</f>
        <v>0.31</v>
      </c>
      <c r="M254" s="28">
        <f>IFERROR(INDEX(Cost_Components!$L$2:$L$29,MATCH(E254,Cost_Components!$A$2:$A$29,0)),"")</f>
        <v>1</v>
      </c>
      <c r="N254" s="29">
        <f>IFERROR(INDEX(Cost_Components!$P$2:$P$29,MATCH(E254,Cost_Components!$A$2:$A$29,0)),"")</f>
        <v>64.94344126</v>
      </c>
      <c r="O254" s="23">
        <f t="shared" si="43"/>
        <v>845512.93954215304</v>
      </c>
      <c r="P254" s="23">
        <f t="shared" si="44"/>
        <v>817240.61915324302</v>
      </c>
      <c r="Q254" s="23">
        <f t="shared" si="45"/>
        <v>16453069.625032049</v>
      </c>
      <c r="R254" s="23">
        <f t="shared" si="46"/>
        <v>36684451.19519677</v>
      </c>
      <c r="S254" s="23">
        <f t="shared" si="47"/>
        <v>20231381.570164721</v>
      </c>
      <c r="T254" s="16">
        <f>IFERROR(INDEX(Cost_Components!$R$2:$R$29,MATCH(E254,Cost_Components!$A$2:$A$29,0)),"")</f>
        <v>1</v>
      </c>
      <c r="U254" s="26">
        <f>IFERROR(INDEX(Cost_Components!$Q$2:$Q$29,MATCH(E254,Cost_Components!$A$2:$A$29,0)),"")</f>
        <v>2023</v>
      </c>
      <c r="V254" s="30">
        <f>1/(1+Calculation_Assumptions!$B$5)^(B254-Calculation_Assumptions!$B$2)</f>
        <v>0.5873946076162827</v>
      </c>
      <c r="W254" s="23">
        <f t="shared" si="48"/>
        <v>9664444.3764790799</v>
      </c>
      <c r="X254" s="23">
        <f t="shared" si="49"/>
        <v>21548248.81542128</v>
      </c>
      <c r="Y254" s="23">
        <f t="shared" si="50"/>
        <v>11883804.4389422</v>
      </c>
      <c r="Z254" s="17">
        <f>IFERROR(INDEX(Cost_Components!$T$2:$T$29,MATCH(E254,Cost_Components!$A$2:$A$29,0)),"")</f>
        <v>0.8</v>
      </c>
      <c r="AA254" s="26">
        <f>IFERROR(INDEX(Cost_Components!$U$2:$U$29,MATCH(E254,Cost_Components!$A$2:$A$29,0)),"")</f>
        <v>2025</v>
      </c>
      <c r="AB254" s="26">
        <f>IFERROR(INDEX(Cost_Components!$V$2:$V$29,MATCH(E254,Cost_Components!$A$2:$A$29,0)),"")</f>
        <v>2050</v>
      </c>
      <c r="AC254" s="26">
        <f>IFERROR(INDEX(Cost_Components!$M$2:$M$29,MATCH(E254,Cost_Components!$A$2:$A$29,0)),"")</f>
        <v>30</v>
      </c>
      <c r="AD254" s="26">
        <f>IFERROR(INDEX(Cost_Components!$N$2:$N$29,MATCH(E254,Cost_Components!$A$2:$A$29,0)),"")</f>
        <v>95</v>
      </c>
      <c r="AE254" s="16" t="str">
        <f>IFERROR(INDEX(Cost_Components!$O$2:$O$29,MATCH(E254,Cost_Components!$A$2:$A$29,0)),"")</f>
        <v>Both</v>
      </c>
      <c r="AF254" s="11">
        <v>845512.93954215304</v>
      </c>
      <c r="AG254" s="11">
        <v>817240.61915324302</v>
      </c>
      <c r="AH254" s="23">
        <f t="shared" si="51"/>
        <v>1</v>
      </c>
      <c r="AI254" s="10">
        <v>317814114.06715202</v>
      </c>
      <c r="AJ254" s="29">
        <f t="shared" si="52"/>
        <v>5.1769474346112974E-2</v>
      </c>
      <c r="AK254" s="29">
        <f t="shared" si="53"/>
        <v>0.115427382144034</v>
      </c>
      <c r="AL254" s="29">
        <f t="shared" si="54"/>
        <v>6.3657907797921034E-2</v>
      </c>
      <c r="AM254" s="29">
        <f t="shared" si="55"/>
        <v>3.739231177263333E-2</v>
      </c>
    </row>
    <row r="255" spans="1:39">
      <c r="A255" t="s">
        <v>242</v>
      </c>
      <c r="B255" s="20">
        <v>2044</v>
      </c>
      <c r="C255" t="s">
        <v>242</v>
      </c>
      <c r="D255" t="s">
        <v>208</v>
      </c>
      <c r="E255" s="22" t="s">
        <v>325</v>
      </c>
      <c r="F255" s="22" t="s">
        <v>326</v>
      </c>
      <c r="G255" s="22" t="s">
        <v>245</v>
      </c>
      <c r="H255" s="22" t="s">
        <v>237</v>
      </c>
      <c r="I255" s="22" t="s">
        <v>309</v>
      </c>
      <c r="J255" s="17">
        <f>IFERROR(INDEX(Cost_Components!$K$2:$K$29,MATCH(E255,Cost_Components!$A$2:$A$29,0)),"")</f>
        <v>1</v>
      </c>
      <c r="K255" s="17">
        <f t="shared" si="42"/>
        <v>0.68692307692307697</v>
      </c>
      <c r="L255" s="17">
        <f>IFERROR(INDEX(Cost_Components!$S$2:$S$29,MATCH(E255,Cost_Components!$A$2:$A$29,0)),"")</f>
        <v>0.31</v>
      </c>
      <c r="M255" s="28">
        <f>IFERROR(INDEX(Cost_Components!$L$2:$L$29,MATCH(E255,Cost_Components!$A$2:$A$29,0)),"")</f>
        <v>1</v>
      </c>
      <c r="N255" s="29">
        <f>IFERROR(INDEX(Cost_Components!$P$2:$P$29,MATCH(E255,Cost_Components!$A$2:$A$29,0)),"")</f>
        <v>64.94344126</v>
      </c>
      <c r="O255" s="23">
        <f t="shared" si="43"/>
        <v>870736.89885180502</v>
      </c>
      <c r="P255" s="23">
        <f t="shared" si="44"/>
        <v>840004.11538551201</v>
      </c>
      <c r="Q255" s="23">
        <f t="shared" si="45"/>
        <v>16911354.956966151</v>
      </c>
      <c r="R255" s="23">
        <f t="shared" si="46"/>
        <v>38844573.095878929</v>
      </c>
      <c r="S255" s="23">
        <f t="shared" si="47"/>
        <v>21933218.138912778</v>
      </c>
      <c r="T255" s="16">
        <f>IFERROR(INDEX(Cost_Components!$R$2:$R$29,MATCH(E255,Cost_Components!$A$2:$A$29,0)),"")</f>
        <v>1</v>
      </c>
      <c r="U255" s="26">
        <f>IFERROR(INDEX(Cost_Components!$Q$2:$Q$29,MATCH(E255,Cost_Components!$A$2:$A$29,0)),"")</f>
        <v>2023</v>
      </c>
      <c r="V255" s="30">
        <f>1/(1+Calculation_Assumptions!$B$5)^(B255-Calculation_Assumptions!$B$2)</f>
        <v>0.57028602681192497</v>
      </c>
      <c r="W255" s="23">
        <f t="shared" si="48"/>
        <v>9644309.426414378</v>
      </c>
      <c r="X255" s="23">
        <f t="shared" si="49"/>
        <v>22152517.254054189</v>
      </c>
      <c r="Y255" s="23">
        <f t="shared" si="50"/>
        <v>12508207.827639813</v>
      </c>
      <c r="Z255" s="17">
        <f>IFERROR(INDEX(Cost_Components!$T$2:$T$29,MATCH(E255,Cost_Components!$A$2:$A$29,0)),"")</f>
        <v>0.8</v>
      </c>
      <c r="AA255" s="26">
        <f>IFERROR(INDEX(Cost_Components!$U$2:$U$29,MATCH(E255,Cost_Components!$A$2:$A$29,0)),"")</f>
        <v>2025</v>
      </c>
      <c r="AB255" s="26">
        <f>IFERROR(INDEX(Cost_Components!$V$2:$V$29,MATCH(E255,Cost_Components!$A$2:$A$29,0)),"")</f>
        <v>2050</v>
      </c>
      <c r="AC255" s="26">
        <f>IFERROR(INDEX(Cost_Components!$M$2:$M$29,MATCH(E255,Cost_Components!$A$2:$A$29,0)),"")</f>
        <v>30</v>
      </c>
      <c r="AD255" s="26">
        <f>IFERROR(INDEX(Cost_Components!$N$2:$N$29,MATCH(E255,Cost_Components!$A$2:$A$29,0)),"")</f>
        <v>95</v>
      </c>
      <c r="AE255" s="16" t="str">
        <f>IFERROR(INDEX(Cost_Components!$O$2:$O$29,MATCH(E255,Cost_Components!$A$2:$A$29,0)),"")</f>
        <v>Both</v>
      </c>
      <c r="AF255" s="11">
        <v>870736.89885180502</v>
      </c>
      <c r="AG255" s="11">
        <v>840004.11538551201</v>
      </c>
      <c r="AH255" s="23">
        <f t="shared" si="51"/>
        <v>1</v>
      </c>
      <c r="AI255" s="10">
        <v>318840890.73215598</v>
      </c>
      <c r="AJ255" s="29">
        <f t="shared" si="52"/>
        <v>5.3040106989202418E-2</v>
      </c>
      <c r="AK255" s="29">
        <f t="shared" si="53"/>
        <v>0.1218305876849106</v>
      </c>
      <c r="AL255" s="29">
        <f t="shared" si="54"/>
        <v>6.8790480695708187E-2</v>
      </c>
      <c r="AM255" s="29">
        <f t="shared" si="55"/>
        <v>3.9230249918437848E-2</v>
      </c>
    </row>
    <row r="256" spans="1:39">
      <c r="A256" t="s">
        <v>242</v>
      </c>
      <c r="B256" s="20">
        <v>2045</v>
      </c>
      <c r="C256" t="s">
        <v>242</v>
      </c>
      <c r="D256" t="s">
        <v>208</v>
      </c>
      <c r="E256" s="22" t="s">
        <v>325</v>
      </c>
      <c r="F256" s="22" t="s">
        <v>326</v>
      </c>
      <c r="G256" s="22" t="s">
        <v>245</v>
      </c>
      <c r="H256" s="22" t="s">
        <v>237</v>
      </c>
      <c r="I256" s="22" t="s">
        <v>309</v>
      </c>
      <c r="J256" s="17">
        <f>IFERROR(INDEX(Cost_Components!$K$2:$K$29,MATCH(E256,Cost_Components!$A$2:$A$29,0)),"")</f>
        <v>1</v>
      </c>
      <c r="K256" s="17">
        <f t="shared" si="42"/>
        <v>0.70576923076923082</v>
      </c>
      <c r="L256" s="17">
        <f>IFERROR(INDEX(Cost_Components!$S$2:$S$29,MATCH(E256,Cost_Components!$A$2:$A$29,0)),"")</f>
        <v>0.31</v>
      </c>
      <c r="M256" s="28">
        <f>IFERROR(INDEX(Cost_Components!$L$2:$L$29,MATCH(E256,Cost_Components!$A$2:$A$29,0)),"")</f>
        <v>1</v>
      </c>
      <c r="N256" s="29">
        <f>IFERROR(INDEX(Cost_Components!$P$2:$P$29,MATCH(E256,Cost_Components!$A$2:$A$29,0)),"")</f>
        <v>64.94344126</v>
      </c>
      <c r="O256" s="23">
        <f t="shared" si="43"/>
        <v>895870.33760952298</v>
      </c>
      <c r="P256" s="23">
        <f t="shared" si="44"/>
        <v>862610.26150791103</v>
      </c>
      <c r="Q256" s="23">
        <f t="shared" si="45"/>
        <v>17366472.443038799</v>
      </c>
      <c r="R256" s="23">
        <f t="shared" si="46"/>
        <v>41062290.906717688</v>
      </c>
      <c r="S256" s="23">
        <f t="shared" si="47"/>
        <v>23695818.463678889</v>
      </c>
      <c r="T256" s="16">
        <f>IFERROR(INDEX(Cost_Components!$R$2:$R$29,MATCH(E256,Cost_Components!$A$2:$A$29,0)),"")</f>
        <v>1</v>
      </c>
      <c r="U256" s="26">
        <f>IFERROR(INDEX(Cost_Components!$Q$2:$Q$29,MATCH(E256,Cost_Components!$A$2:$A$29,0)),"")</f>
        <v>2023</v>
      </c>
      <c r="V256" s="30">
        <f>1/(1+Calculation_Assumptions!$B$5)^(B256-Calculation_Assumptions!$B$2)</f>
        <v>0.55367575418633497</v>
      </c>
      <c r="W256" s="23">
        <f t="shared" si="48"/>
        <v>9615394.727455711</v>
      </c>
      <c r="X256" s="23">
        <f t="shared" si="49"/>
        <v>22735194.8863956</v>
      </c>
      <c r="Y256" s="23">
        <f t="shared" si="50"/>
        <v>13119800.158939891</v>
      </c>
      <c r="Z256" s="17">
        <f>IFERROR(INDEX(Cost_Components!$T$2:$T$29,MATCH(E256,Cost_Components!$A$2:$A$29,0)),"")</f>
        <v>0.8</v>
      </c>
      <c r="AA256" s="26">
        <f>IFERROR(INDEX(Cost_Components!$U$2:$U$29,MATCH(E256,Cost_Components!$A$2:$A$29,0)),"")</f>
        <v>2025</v>
      </c>
      <c r="AB256" s="26">
        <f>IFERROR(INDEX(Cost_Components!$V$2:$V$29,MATCH(E256,Cost_Components!$A$2:$A$29,0)),"")</f>
        <v>2050</v>
      </c>
      <c r="AC256" s="26">
        <f>IFERROR(INDEX(Cost_Components!$M$2:$M$29,MATCH(E256,Cost_Components!$A$2:$A$29,0)),"")</f>
        <v>30</v>
      </c>
      <c r="AD256" s="26">
        <f>IFERROR(INDEX(Cost_Components!$N$2:$N$29,MATCH(E256,Cost_Components!$A$2:$A$29,0)),"")</f>
        <v>95</v>
      </c>
      <c r="AE256" s="16" t="str">
        <f>IFERROR(INDEX(Cost_Components!$O$2:$O$29,MATCH(E256,Cost_Components!$A$2:$A$29,0)),"")</f>
        <v>Both</v>
      </c>
      <c r="AF256" s="11">
        <v>895870.33760952298</v>
      </c>
      <c r="AG256" s="11">
        <v>862610.26150791103</v>
      </c>
      <c r="AH256" s="23">
        <f t="shared" si="51"/>
        <v>1</v>
      </c>
      <c r="AI256" s="10">
        <v>319784682.33108002</v>
      </c>
      <c r="AJ256" s="29">
        <f t="shared" si="52"/>
        <v>5.4306767655177786E-2</v>
      </c>
      <c r="AK256" s="29">
        <f t="shared" si="53"/>
        <v>0.12840605937530494</v>
      </c>
      <c r="AL256" s="29">
        <f t="shared" si="54"/>
        <v>7.409929172012715E-2</v>
      </c>
      <c r="AM256" s="29">
        <f t="shared" si="55"/>
        <v>4.1026981227814646E-2</v>
      </c>
    </row>
    <row r="257" spans="1:39">
      <c r="A257" t="s">
        <v>242</v>
      </c>
      <c r="B257" s="20">
        <v>2046</v>
      </c>
      <c r="C257" t="s">
        <v>242</v>
      </c>
      <c r="D257" t="s">
        <v>208</v>
      </c>
      <c r="E257" s="22" t="s">
        <v>325</v>
      </c>
      <c r="F257" s="22" t="s">
        <v>326</v>
      </c>
      <c r="G257" s="22" t="s">
        <v>245</v>
      </c>
      <c r="H257" s="22" t="s">
        <v>237</v>
      </c>
      <c r="I257" s="22" t="s">
        <v>309</v>
      </c>
      <c r="J257" s="17">
        <f>IFERROR(INDEX(Cost_Components!$K$2:$K$29,MATCH(E257,Cost_Components!$A$2:$A$29,0)),"")</f>
        <v>1</v>
      </c>
      <c r="K257" s="17">
        <f t="shared" si="42"/>
        <v>0.72461538461538466</v>
      </c>
      <c r="L257" s="17">
        <f>IFERROR(INDEX(Cost_Components!$S$2:$S$29,MATCH(E257,Cost_Components!$A$2:$A$29,0)),"")</f>
        <v>0.31</v>
      </c>
      <c r="M257" s="28">
        <f>IFERROR(INDEX(Cost_Components!$L$2:$L$29,MATCH(E257,Cost_Components!$A$2:$A$29,0)),"")</f>
        <v>1</v>
      </c>
      <c r="N257" s="29">
        <f>IFERROR(INDEX(Cost_Components!$P$2:$P$29,MATCH(E257,Cost_Components!$A$2:$A$29,0)),"")</f>
        <v>64.94344126</v>
      </c>
      <c r="O257" s="23">
        <f t="shared" si="43"/>
        <v>920773.33380493103</v>
      </c>
      <c r="P257" s="23">
        <f t="shared" si="44"/>
        <v>884924.02459517203</v>
      </c>
      <c r="Q257" s="23">
        <f t="shared" si="45"/>
        <v>17815703.537366398</v>
      </c>
      <c r="R257" s="23">
        <f t="shared" si="46"/>
        <v>43330687.661927916</v>
      </c>
      <c r="S257" s="23">
        <f t="shared" si="47"/>
        <v>25514984.124561518</v>
      </c>
      <c r="T257" s="16">
        <f>IFERROR(INDEX(Cost_Components!$R$2:$R$29,MATCH(E257,Cost_Components!$A$2:$A$29,0)),"")</f>
        <v>1</v>
      </c>
      <c r="U257" s="26">
        <f>IFERROR(INDEX(Cost_Components!$Q$2:$Q$29,MATCH(E257,Cost_Components!$A$2:$A$29,0)),"")</f>
        <v>2023</v>
      </c>
      <c r="V257" s="30">
        <f>1/(1+Calculation_Assumptions!$B$5)^(B257-Calculation_Assumptions!$B$2)</f>
        <v>0.5375492759090631</v>
      </c>
      <c r="W257" s="23">
        <f t="shared" si="48"/>
        <v>9576818.5363218412</v>
      </c>
      <c r="X257" s="23">
        <f t="shared" si="49"/>
        <v>23292379.777311124</v>
      </c>
      <c r="Y257" s="23">
        <f t="shared" si="50"/>
        <v>13715561.240989285</v>
      </c>
      <c r="Z257" s="17">
        <f>IFERROR(INDEX(Cost_Components!$T$2:$T$29,MATCH(E257,Cost_Components!$A$2:$A$29,0)),"")</f>
        <v>0.8</v>
      </c>
      <c r="AA257" s="26">
        <f>IFERROR(INDEX(Cost_Components!$U$2:$U$29,MATCH(E257,Cost_Components!$A$2:$A$29,0)),"")</f>
        <v>2025</v>
      </c>
      <c r="AB257" s="26">
        <f>IFERROR(INDEX(Cost_Components!$V$2:$V$29,MATCH(E257,Cost_Components!$A$2:$A$29,0)),"")</f>
        <v>2050</v>
      </c>
      <c r="AC257" s="26">
        <f>IFERROR(INDEX(Cost_Components!$M$2:$M$29,MATCH(E257,Cost_Components!$A$2:$A$29,0)),"")</f>
        <v>30</v>
      </c>
      <c r="AD257" s="26">
        <f>IFERROR(INDEX(Cost_Components!$N$2:$N$29,MATCH(E257,Cost_Components!$A$2:$A$29,0)),"")</f>
        <v>95</v>
      </c>
      <c r="AE257" s="16" t="str">
        <f>IFERROR(INDEX(Cost_Components!$O$2:$O$29,MATCH(E257,Cost_Components!$A$2:$A$29,0)),"")</f>
        <v>Both</v>
      </c>
      <c r="AF257" s="11">
        <v>920773.33380493103</v>
      </c>
      <c r="AG257" s="11">
        <v>884924.02459517203</v>
      </c>
      <c r="AH257" s="23">
        <f t="shared" si="51"/>
        <v>1</v>
      </c>
      <c r="AI257" s="10">
        <v>320645615.981408</v>
      </c>
      <c r="AJ257" s="29">
        <f t="shared" si="52"/>
        <v>5.5561974495854032E-2</v>
      </c>
      <c r="AK257" s="29">
        <f t="shared" si="53"/>
        <v>0.13513575580724721</v>
      </c>
      <c r="AL257" s="29">
        <f t="shared" si="54"/>
        <v>7.9573781311393185E-2</v>
      </c>
      <c r="AM257" s="29">
        <f t="shared" si="55"/>
        <v>4.2774828525285545E-2</v>
      </c>
    </row>
    <row r="258" spans="1:39">
      <c r="A258" t="s">
        <v>242</v>
      </c>
      <c r="B258" s="20">
        <v>2047</v>
      </c>
      <c r="C258" t="s">
        <v>242</v>
      </c>
      <c r="D258" t="s">
        <v>208</v>
      </c>
      <c r="E258" s="22" t="s">
        <v>325</v>
      </c>
      <c r="F258" s="22" t="s">
        <v>326</v>
      </c>
      <c r="G258" s="22" t="s">
        <v>245</v>
      </c>
      <c r="H258" s="22" t="s">
        <v>237</v>
      </c>
      <c r="I258" s="22" t="s">
        <v>309</v>
      </c>
      <c r="J258" s="17">
        <f>IFERROR(INDEX(Cost_Components!$K$2:$K$29,MATCH(E258,Cost_Components!$A$2:$A$29,0)),"")</f>
        <v>1</v>
      </c>
      <c r="K258" s="17">
        <f t="shared" ref="K258:K321" si="56">IF(OR(L258="",Z258="",AA258="",AB258=""),"",IF(B258&lt;AA258,L258,IF(B258&gt;AB258,Z258,L258+(Z258-L258)*MIN(MAX((B258-AA258+1)/MAX(AB258-AA258+1,1),0),1))))</f>
        <v>0.74346153846153851</v>
      </c>
      <c r="L258" s="17">
        <f>IFERROR(INDEX(Cost_Components!$S$2:$S$29,MATCH(E258,Cost_Components!$A$2:$A$29,0)),"")</f>
        <v>0.31</v>
      </c>
      <c r="M258" s="28">
        <f>IFERROR(INDEX(Cost_Components!$L$2:$L$29,MATCH(E258,Cost_Components!$A$2:$A$29,0)),"")</f>
        <v>1</v>
      </c>
      <c r="N258" s="29">
        <f>IFERROR(INDEX(Cost_Components!$P$2:$P$29,MATCH(E258,Cost_Components!$A$2:$A$29,0)),"")</f>
        <v>64.94344126</v>
      </c>
      <c r="O258" s="23">
        <f t="shared" ref="O258:O321" si="57">AF258*J258</f>
        <v>945545.37547109404</v>
      </c>
      <c r="P258" s="23">
        <f t="shared" ref="P258:P321" si="58">AG258*J258</f>
        <v>907050.93180159305</v>
      </c>
      <c r="Q258" s="23">
        <f t="shared" ref="Q258:Q321" si="59">P258*L258*M258*N258</f>
        <v>18261172.761878356</v>
      </c>
      <c r="R258" s="23">
        <f t="shared" ref="R258:R321" si="60">O258*K258*M258*N258</f>
        <v>45653720.797790378</v>
      </c>
      <c r="S258" s="23">
        <f t="shared" ref="S258:S321" si="61">R258-Q258</f>
        <v>27392548.035912022</v>
      </c>
      <c r="T258" s="16">
        <f>IFERROR(INDEX(Cost_Components!$R$2:$R$29,MATCH(E258,Cost_Components!$A$2:$A$29,0)),"")</f>
        <v>1</v>
      </c>
      <c r="U258" s="26">
        <f>IFERROR(INDEX(Cost_Components!$Q$2:$Q$29,MATCH(E258,Cost_Components!$A$2:$A$29,0)),"")</f>
        <v>2023</v>
      </c>
      <c r="V258" s="30">
        <f>1/(1+Calculation_Assumptions!$B$5)^(B258-Calculation_Assumptions!$B$2)</f>
        <v>0.52189250088258554</v>
      </c>
      <c r="W258" s="23">
        <f t="shared" ref="W258:W321" si="62">Q258*V258</f>
        <v>9530369.1217456479</v>
      </c>
      <c r="X258" s="23">
        <f t="shared" ref="X258:X321" si="63">R258*V258</f>
        <v>23826334.521754131</v>
      </c>
      <c r="Y258" s="23">
        <f t="shared" ref="Y258:Y321" si="64">S258*V258</f>
        <v>14295965.400008481</v>
      </c>
      <c r="Z258" s="17">
        <f>IFERROR(INDEX(Cost_Components!$T$2:$T$29,MATCH(E258,Cost_Components!$A$2:$A$29,0)),"")</f>
        <v>0.8</v>
      </c>
      <c r="AA258" s="26">
        <f>IFERROR(INDEX(Cost_Components!$U$2:$U$29,MATCH(E258,Cost_Components!$A$2:$A$29,0)),"")</f>
        <v>2025</v>
      </c>
      <c r="AB258" s="26">
        <f>IFERROR(INDEX(Cost_Components!$V$2:$V$29,MATCH(E258,Cost_Components!$A$2:$A$29,0)),"")</f>
        <v>2050</v>
      </c>
      <c r="AC258" s="26">
        <f>IFERROR(INDEX(Cost_Components!$M$2:$M$29,MATCH(E258,Cost_Components!$A$2:$A$29,0)),"")</f>
        <v>30</v>
      </c>
      <c r="AD258" s="26">
        <f>IFERROR(INDEX(Cost_Components!$N$2:$N$29,MATCH(E258,Cost_Components!$A$2:$A$29,0)),"")</f>
        <v>95</v>
      </c>
      <c r="AE258" s="16" t="str">
        <f>IFERROR(INDEX(Cost_Components!$O$2:$O$29,MATCH(E258,Cost_Components!$A$2:$A$29,0)),"")</f>
        <v>Both</v>
      </c>
      <c r="AF258" s="11">
        <v>945545.37547109404</v>
      </c>
      <c r="AG258" s="11">
        <v>907050.93180159305</v>
      </c>
      <c r="AH258" s="23">
        <f t="shared" ref="AH258:AH321" si="65">IF(H258="shared-count-once",COUNTIFS($A$2:$A$1457,A258,$B$2:$B$1457,B258,$E$2:$E$1457,E258),1)</f>
        <v>1</v>
      </c>
      <c r="AI258" s="10">
        <v>321429520.52287501</v>
      </c>
      <c r="AJ258" s="29">
        <f t="shared" ref="AJ258:AJ321" si="66">IF(AI258=0,"",Q258/AI258)</f>
        <v>5.6812369729365826E-2</v>
      </c>
      <c r="AK258" s="29">
        <f t="shared" ref="AK258:AK321" si="67">IF(AI258=0,"",R258/AI258)</f>
        <v>0.14203337865023932</v>
      </c>
      <c r="AL258" s="29">
        <f t="shared" ref="AL258:AL321" si="68">IF(AI258=0,"",S258/AI258)</f>
        <v>8.5221008920873503E-2</v>
      </c>
      <c r="AM258" s="29">
        <f t="shared" ref="AM258:AM321" si="69">IF(AI258=0,"",Y258/AI258)</f>
        <v>4.4476205473451796E-2</v>
      </c>
    </row>
    <row r="259" spans="1:39">
      <c r="A259" t="s">
        <v>242</v>
      </c>
      <c r="B259" s="20">
        <v>2048</v>
      </c>
      <c r="C259" t="s">
        <v>242</v>
      </c>
      <c r="D259" t="s">
        <v>208</v>
      </c>
      <c r="E259" s="22" t="s">
        <v>325</v>
      </c>
      <c r="F259" s="22" t="s">
        <v>326</v>
      </c>
      <c r="G259" s="22" t="s">
        <v>245</v>
      </c>
      <c r="H259" s="22" t="s">
        <v>237</v>
      </c>
      <c r="I259" s="22" t="s">
        <v>309</v>
      </c>
      <c r="J259" s="17">
        <f>IFERROR(INDEX(Cost_Components!$K$2:$K$29,MATCH(E259,Cost_Components!$A$2:$A$29,0)),"")</f>
        <v>1</v>
      </c>
      <c r="K259" s="17">
        <f t="shared" si="56"/>
        <v>0.76230769230769235</v>
      </c>
      <c r="L259" s="17">
        <f>IFERROR(INDEX(Cost_Components!$S$2:$S$29,MATCH(E259,Cost_Components!$A$2:$A$29,0)),"")</f>
        <v>0.31</v>
      </c>
      <c r="M259" s="28">
        <f>IFERROR(INDEX(Cost_Components!$L$2:$L$29,MATCH(E259,Cost_Components!$A$2:$A$29,0)),"")</f>
        <v>1</v>
      </c>
      <c r="N259" s="29">
        <f>IFERROR(INDEX(Cost_Components!$P$2:$P$29,MATCH(E259,Cost_Components!$A$2:$A$29,0)),"")</f>
        <v>64.94344126</v>
      </c>
      <c r="O259" s="23">
        <f t="shared" si="57"/>
        <v>971111.45955948206</v>
      </c>
      <c r="P259" s="23">
        <f t="shared" si="58"/>
        <v>929922.54524925398</v>
      </c>
      <c r="Q259" s="23">
        <f t="shared" si="59"/>
        <v>18721634.760060832</v>
      </c>
      <c r="R259" s="23">
        <f t="shared" si="60"/>
        <v>48076703.192720592</v>
      </c>
      <c r="S259" s="23">
        <f t="shared" si="61"/>
        <v>29355068.43265976</v>
      </c>
      <c r="T259" s="16">
        <f>IFERROR(INDEX(Cost_Components!$R$2:$R$29,MATCH(E259,Cost_Components!$A$2:$A$29,0)),"")</f>
        <v>1</v>
      </c>
      <c r="U259" s="26">
        <f>IFERROR(INDEX(Cost_Components!$Q$2:$Q$29,MATCH(E259,Cost_Components!$A$2:$A$29,0)),"")</f>
        <v>2023</v>
      </c>
      <c r="V259" s="30">
        <f>1/(1+Calculation_Assumptions!$B$5)^(B259-Calculation_Assumptions!$B$2)</f>
        <v>0.50669174842969467</v>
      </c>
      <c r="W259" s="23">
        <f t="shared" si="62"/>
        <v>9486097.8500373699</v>
      </c>
      <c r="X259" s="23">
        <f t="shared" si="63"/>
        <v>24360068.79945508</v>
      </c>
      <c r="Y259" s="23">
        <f t="shared" si="64"/>
        <v>14873970.94941771</v>
      </c>
      <c r="Z259" s="17">
        <f>IFERROR(INDEX(Cost_Components!$T$2:$T$29,MATCH(E259,Cost_Components!$A$2:$A$29,0)),"")</f>
        <v>0.8</v>
      </c>
      <c r="AA259" s="26">
        <f>IFERROR(INDEX(Cost_Components!$U$2:$U$29,MATCH(E259,Cost_Components!$A$2:$A$29,0)),"")</f>
        <v>2025</v>
      </c>
      <c r="AB259" s="26">
        <f>IFERROR(INDEX(Cost_Components!$V$2:$V$29,MATCH(E259,Cost_Components!$A$2:$A$29,0)),"")</f>
        <v>2050</v>
      </c>
      <c r="AC259" s="26">
        <f>IFERROR(INDEX(Cost_Components!$M$2:$M$29,MATCH(E259,Cost_Components!$A$2:$A$29,0)),"")</f>
        <v>30</v>
      </c>
      <c r="AD259" s="26">
        <f>IFERROR(INDEX(Cost_Components!$N$2:$N$29,MATCH(E259,Cost_Components!$A$2:$A$29,0)),"")</f>
        <v>95</v>
      </c>
      <c r="AE259" s="16" t="str">
        <f>IFERROR(INDEX(Cost_Components!$O$2:$O$29,MATCH(E259,Cost_Components!$A$2:$A$29,0)),"")</f>
        <v>Both</v>
      </c>
      <c r="AF259" s="11">
        <v>971111.45955948206</v>
      </c>
      <c r="AG259" s="11">
        <v>929922.54524925398</v>
      </c>
      <c r="AH259" s="23">
        <f t="shared" si="65"/>
        <v>1</v>
      </c>
      <c r="AI259" s="10">
        <v>322136832.26016098</v>
      </c>
      <c r="AJ259" s="29">
        <f t="shared" si="66"/>
        <v>5.8117026322966538E-2</v>
      </c>
      <c r="AK259" s="29">
        <f t="shared" si="67"/>
        <v>0.14924311155420239</v>
      </c>
      <c r="AL259" s="29">
        <f t="shared" si="68"/>
        <v>9.1126085231235859E-2</v>
      </c>
      <c r="AM259" s="29">
        <f t="shared" si="69"/>
        <v>4.6172835453368276E-2</v>
      </c>
    </row>
    <row r="260" spans="1:39">
      <c r="A260" t="s">
        <v>242</v>
      </c>
      <c r="B260" s="20">
        <v>2049</v>
      </c>
      <c r="C260" t="s">
        <v>242</v>
      </c>
      <c r="D260" t="s">
        <v>208</v>
      </c>
      <c r="E260" s="22" t="s">
        <v>325</v>
      </c>
      <c r="F260" s="22" t="s">
        <v>326</v>
      </c>
      <c r="G260" s="22" t="s">
        <v>245</v>
      </c>
      <c r="H260" s="22" t="s">
        <v>237</v>
      </c>
      <c r="I260" s="22" t="s">
        <v>309</v>
      </c>
      <c r="J260" s="17">
        <f>IFERROR(INDEX(Cost_Components!$K$2:$K$29,MATCH(E260,Cost_Components!$A$2:$A$29,0)),"")</f>
        <v>1</v>
      </c>
      <c r="K260" s="17">
        <f t="shared" si="56"/>
        <v>0.7811538461538462</v>
      </c>
      <c r="L260" s="17">
        <f>IFERROR(INDEX(Cost_Components!$S$2:$S$29,MATCH(E260,Cost_Components!$A$2:$A$29,0)),"")</f>
        <v>0.31</v>
      </c>
      <c r="M260" s="28">
        <f>IFERROR(INDEX(Cost_Components!$L$2:$L$29,MATCH(E260,Cost_Components!$A$2:$A$29,0)),"")</f>
        <v>1</v>
      </c>
      <c r="N260" s="29">
        <f>IFERROR(INDEX(Cost_Components!$P$2:$P$29,MATCH(E260,Cost_Components!$A$2:$A$29,0)),"")</f>
        <v>64.94344126</v>
      </c>
      <c r="O260" s="23">
        <f t="shared" si="57"/>
        <v>996267.655333856</v>
      </c>
      <c r="P260" s="23">
        <f t="shared" si="58"/>
        <v>952329.69808772602</v>
      </c>
      <c r="Q260" s="23">
        <f t="shared" si="59"/>
        <v>19172746.020453271</v>
      </c>
      <c r="R260" s="23">
        <f t="shared" si="60"/>
        <v>50541474.02130007</v>
      </c>
      <c r="S260" s="23">
        <f t="shared" si="61"/>
        <v>31368728.000846799</v>
      </c>
      <c r="T260" s="16">
        <f>IFERROR(INDEX(Cost_Components!$R$2:$R$29,MATCH(E260,Cost_Components!$A$2:$A$29,0)),"")</f>
        <v>1</v>
      </c>
      <c r="U260" s="26">
        <f>IFERROR(INDEX(Cost_Components!$Q$2:$Q$29,MATCH(E260,Cost_Components!$A$2:$A$29,0)),"")</f>
        <v>2023</v>
      </c>
      <c r="V260" s="30">
        <f>1/(1+Calculation_Assumptions!$B$5)^(B260-Calculation_Assumptions!$B$2)</f>
        <v>0.49193373633950943</v>
      </c>
      <c r="W260" s="23">
        <f t="shared" si="62"/>
        <v>9431720.5857300386</v>
      </c>
      <c r="X260" s="23">
        <f t="shared" si="63"/>
        <v>24863056.155404393</v>
      </c>
      <c r="Y260" s="23">
        <f t="shared" si="64"/>
        <v>15431335.569674356</v>
      </c>
      <c r="Z260" s="17">
        <f>IFERROR(INDEX(Cost_Components!$T$2:$T$29,MATCH(E260,Cost_Components!$A$2:$A$29,0)),"")</f>
        <v>0.8</v>
      </c>
      <c r="AA260" s="26">
        <f>IFERROR(INDEX(Cost_Components!$U$2:$U$29,MATCH(E260,Cost_Components!$A$2:$A$29,0)),"")</f>
        <v>2025</v>
      </c>
      <c r="AB260" s="26">
        <f>IFERROR(INDEX(Cost_Components!$V$2:$V$29,MATCH(E260,Cost_Components!$A$2:$A$29,0)),"")</f>
        <v>2050</v>
      </c>
      <c r="AC260" s="26">
        <f>IFERROR(INDEX(Cost_Components!$M$2:$M$29,MATCH(E260,Cost_Components!$A$2:$A$29,0)),"")</f>
        <v>30</v>
      </c>
      <c r="AD260" s="26">
        <f>IFERROR(INDEX(Cost_Components!$N$2:$N$29,MATCH(E260,Cost_Components!$A$2:$A$29,0)),"")</f>
        <v>95</v>
      </c>
      <c r="AE260" s="16" t="str">
        <f>IFERROR(INDEX(Cost_Components!$O$2:$O$29,MATCH(E260,Cost_Components!$A$2:$A$29,0)),"")</f>
        <v>Both</v>
      </c>
      <c r="AF260" s="11">
        <v>996267.655333856</v>
      </c>
      <c r="AG260" s="11">
        <v>952329.69808772602</v>
      </c>
      <c r="AH260" s="23">
        <f t="shared" si="65"/>
        <v>1</v>
      </c>
      <c r="AI260" s="10">
        <v>322765819.75268102</v>
      </c>
      <c r="AJ260" s="29">
        <f t="shared" si="66"/>
        <v>5.9401413802565486E-2</v>
      </c>
      <c r="AK260" s="29">
        <f t="shared" si="67"/>
        <v>0.15658868110640534</v>
      </c>
      <c r="AL260" s="29">
        <f t="shared" si="68"/>
        <v>9.7187267303839836E-2</v>
      </c>
      <c r="AM260" s="29">
        <f t="shared" si="69"/>
        <v>4.7809695529404575E-2</v>
      </c>
    </row>
    <row r="261" spans="1:39">
      <c r="A261" t="s">
        <v>242</v>
      </c>
      <c r="B261" s="20">
        <v>2050</v>
      </c>
      <c r="C261" t="s">
        <v>242</v>
      </c>
      <c r="D261" t="s">
        <v>208</v>
      </c>
      <c r="E261" s="22" t="s">
        <v>325</v>
      </c>
      <c r="F261" s="22" t="s">
        <v>326</v>
      </c>
      <c r="G261" s="22" t="s">
        <v>245</v>
      </c>
      <c r="H261" s="22" t="s">
        <v>237</v>
      </c>
      <c r="I261" s="22" t="s">
        <v>309</v>
      </c>
      <c r="J261" s="17">
        <f>IFERROR(INDEX(Cost_Components!$K$2:$K$29,MATCH(E261,Cost_Components!$A$2:$A$29,0)),"")</f>
        <v>1</v>
      </c>
      <c r="K261" s="17">
        <f t="shared" si="56"/>
        <v>0.8</v>
      </c>
      <c r="L261" s="17">
        <f>IFERROR(INDEX(Cost_Components!$S$2:$S$29,MATCH(E261,Cost_Components!$A$2:$A$29,0)),"")</f>
        <v>0.31</v>
      </c>
      <c r="M261" s="28">
        <f>IFERROR(INDEX(Cost_Components!$L$2:$L$29,MATCH(E261,Cost_Components!$A$2:$A$29,0)),"")</f>
        <v>1</v>
      </c>
      <c r="N261" s="29">
        <f>IFERROR(INDEX(Cost_Components!$P$2:$P$29,MATCH(E261,Cost_Components!$A$2:$A$29,0)),"")</f>
        <v>64.94344126</v>
      </c>
      <c r="O261" s="23">
        <f t="shared" si="57"/>
        <v>1020551.5539814</v>
      </c>
      <c r="P261" s="23">
        <f t="shared" si="58"/>
        <v>973821.13753083895</v>
      </c>
      <c r="Q261" s="23">
        <f t="shared" si="59"/>
        <v>19605421.711323932</v>
      </c>
      <c r="R261" s="23">
        <f t="shared" si="60"/>
        <v>53022503.91903422</v>
      </c>
      <c r="S261" s="23">
        <f t="shared" si="61"/>
        <v>33417082.207710288</v>
      </c>
      <c r="T261" s="16">
        <f>IFERROR(INDEX(Cost_Components!$R$2:$R$29,MATCH(E261,Cost_Components!$A$2:$A$29,0)),"")</f>
        <v>1</v>
      </c>
      <c r="U261" s="26">
        <f>IFERROR(INDEX(Cost_Components!$Q$2:$Q$29,MATCH(E261,Cost_Components!$A$2:$A$29,0)),"")</f>
        <v>2023</v>
      </c>
      <c r="V261" s="30">
        <f>1/(1+Calculation_Assumptions!$B$5)^(B261-Calculation_Assumptions!$B$2)</f>
        <v>0.47760556926165965</v>
      </c>
      <c r="W261" s="23">
        <f t="shared" si="62"/>
        <v>9363658.5970517676</v>
      </c>
      <c r="X261" s="23">
        <f t="shared" si="63"/>
        <v>25323843.167928919</v>
      </c>
      <c r="Y261" s="23">
        <f t="shared" si="64"/>
        <v>15960184.57087715</v>
      </c>
      <c r="Z261" s="17">
        <f>IFERROR(INDEX(Cost_Components!$T$2:$T$29,MATCH(E261,Cost_Components!$A$2:$A$29,0)),"")</f>
        <v>0.8</v>
      </c>
      <c r="AA261" s="26">
        <f>IFERROR(INDEX(Cost_Components!$U$2:$U$29,MATCH(E261,Cost_Components!$A$2:$A$29,0)),"")</f>
        <v>2025</v>
      </c>
      <c r="AB261" s="26">
        <f>IFERROR(INDEX(Cost_Components!$V$2:$V$29,MATCH(E261,Cost_Components!$A$2:$A$29,0)),"")</f>
        <v>2050</v>
      </c>
      <c r="AC261" s="26">
        <f>IFERROR(INDEX(Cost_Components!$M$2:$M$29,MATCH(E261,Cost_Components!$A$2:$A$29,0)),"")</f>
        <v>30</v>
      </c>
      <c r="AD261" s="26">
        <f>IFERROR(INDEX(Cost_Components!$N$2:$N$29,MATCH(E261,Cost_Components!$A$2:$A$29,0)),"")</f>
        <v>95</v>
      </c>
      <c r="AE261" s="16" t="str">
        <f>IFERROR(INDEX(Cost_Components!$O$2:$O$29,MATCH(E261,Cost_Components!$A$2:$A$29,0)),"")</f>
        <v>Both</v>
      </c>
      <c r="AF261" s="11">
        <v>1020551.5539814</v>
      </c>
      <c r="AG261" s="11">
        <v>973821.13753083895</v>
      </c>
      <c r="AH261" s="23">
        <f t="shared" si="65"/>
        <v>1</v>
      </c>
      <c r="AI261" s="10">
        <v>323312042.56328499</v>
      </c>
      <c r="AJ261" s="29">
        <f t="shared" si="66"/>
        <v>6.0639317842564967E-2</v>
      </c>
      <c r="AK261" s="29">
        <f t="shared" si="67"/>
        <v>0.16399792441587019</v>
      </c>
      <c r="AL261" s="29">
        <f t="shared" si="68"/>
        <v>0.10335860657330523</v>
      </c>
      <c r="AM261" s="29">
        <f t="shared" si="69"/>
        <v>4.9364646130535358E-2</v>
      </c>
    </row>
    <row r="262" spans="1:39">
      <c r="A262" t="s">
        <v>242</v>
      </c>
      <c r="B262" s="20">
        <v>2025</v>
      </c>
      <c r="C262" t="s">
        <v>242</v>
      </c>
      <c r="D262" t="s">
        <v>208</v>
      </c>
      <c r="E262" s="22" t="s">
        <v>327</v>
      </c>
      <c r="F262" s="22" t="s">
        <v>328</v>
      </c>
      <c r="G262" s="22" t="s">
        <v>245</v>
      </c>
      <c r="H262" s="22" t="s">
        <v>237</v>
      </c>
      <c r="I262" s="22" t="s">
        <v>309</v>
      </c>
      <c r="J262" s="17">
        <f>IFERROR(INDEX(Cost_Components!$K$2:$K$29,MATCH(E262,Cost_Components!$A$2:$A$29,0)),"")</f>
        <v>1</v>
      </c>
      <c r="K262" s="17">
        <f t="shared" si="56"/>
        <v>0.32884615384615384</v>
      </c>
      <c r="L262" s="17">
        <f>IFERROR(INDEX(Cost_Components!$S$2:$S$29,MATCH(E262,Cost_Components!$A$2:$A$29,0)),"")</f>
        <v>0.31</v>
      </c>
      <c r="M262" s="28">
        <f>IFERROR(INDEX(Cost_Components!$L$2:$L$29,MATCH(E262,Cost_Components!$A$2:$A$29,0)),"")</f>
        <v>1</v>
      </c>
      <c r="N262" s="29">
        <f>IFERROR(INDEX(Cost_Components!$P$2:$P$29,MATCH(E262,Cost_Components!$A$2:$A$29,0)),"")</f>
        <v>115.1062307</v>
      </c>
      <c r="O262" s="23">
        <f t="shared" si="57"/>
        <v>468911.04941545398</v>
      </c>
      <c r="P262" s="23">
        <f t="shared" si="58"/>
        <v>468662.55856623902</v>
      </c>
      <c r="Q262" s="23">
        <f t="shared" si="59"/>
        <v>16723253.981901107</v>
      </c>
      <c r="R262" s="23">
        <f t="shared" si="60"/>
        <v>17749334.166993909</v>
      </c>
      <c r="S262" s="23">
        <f t="shared" si="61"/>
        <v>1026080.1850928012</v>
      </c>
      <c r="T262" s="16">
        <f>IFERROR(INDEX(Cost_Components!$R$2:$R$29,MATCH(E262,Cost_Components!$A$2:$A$29,0)),"")</f>
        <v>1</v>
      </c>
      <c r="U262" s="26">
        <f>IFERROR(INDEX(Cost_Components!$Q$2:$Q$29,MATCH(E262,Cost_Components!$A$2:$A$29,0)),"")</f>
        <v>2023</v>
      </c>
      <c r="V262" s="30">
        <f>1/(1+Calculation_Assumptions!$B$5)^(B262-Calculation_Assumptions!$B$2)</f>
        <v>1</v>
      </c>
      <c r="W262" s="23">
        <f t="shared" si="62"/>
        <v>16723253.981901107</v>
      </c>
      <c r="X262" s="23">
        <f t="shared" si="63"/>
        <v>17749334.166993909</v>
      </c>
      <c r="Y262" s="23">
        <f t="shared" si="64"/>
        <v>1026080.1850928012</v>
      </c>
      <c r="Z262" s="17">
        <f>IFERROR(INDEX(Cost_Components!$T$2:$T$29,MATCH(E262,Cost_Components!$A$2:$A$29,0)),"")</f>
        <v>0.8</v>
      </c>
      <c r="AA262" s="26">
        <f>IFERROR(INDEX(Cost_Components!$U$2:$U$29,MATCH(E262,Cost_Components!$A$2:$A$29,0)),"")</f>
        <v>2025</v>
      </c>
      <c r="AB262" s="26">
        <f>IFERROR(INDEX(Cost_Components!$V$2:$V$29,MATCH(E262,Cost_Components!$A$2:$A$29,0)),"")</f>
        <v>2050</v>
      </c>
      <c r="AC262" s="26">
        <f>IFERROR(INDEX(Cost_Components!$M$2:$M$29,MATCH(E262,Cost_Components!$A$2:$A$29,0)),"")</f>
        <v>0</v>
      </c>
      <c r="AD262" s="26">
        <f>IFERROR(INDEX(Cost_Components!$N$2:$N$29,MATCH(E262,Cost_Components!$A$2:$A$29,0)),"")</f>
        <v>95</v>
      </c>
      <c r="AE262" s="16" t="str">
        <f>IFERROR(INDEX(Cost_Components!$O$2:$O$29,MATCH(E262,Cost_Components!$A$2:$A$29,0)),"")</f>
        <v>Both</v>
      </c>
      <c r="AF262" s="11">
        <v>468911.04941545398</v>
      </c>
      <c r="AG262" s="11">
        <v>468662.55856623902</v>
      </c>
      <c r="AH262" s="23">
        <f t="shared" si="65"/>
        <v>1</v>
      </c>
      <c r="AI262" s="10">
        <v>288391907.64445603</v>
      </c>
      <c r="AJ262" s="29">
        <f t="shared" si="66"/>
        <v>5.7987944663545732E-2</v>
      </c>
      <c r="AK262" s="29">
        <f t="shared" si="67"/>
        <v>6.1545881477632083E-2</v>
      </c>
      <c r="AL262" s="29">
        <f t="shared" si="68"/>
        <v>3.5579368140863515E-3</v>
      </c>
      <c r="AM262" s="29">
        <f t="shared" si="69"/>
        <v>3.5579368140863515E-3</v>
      </c>
    </row>
    <row r="263" spans="1:39">
      <c r="A263" t="s">
        <v>242</v>
      </c>
      <c r="B263" s="20">
        <v>2026</v>
      </c>
      <c r="C263" t="s">
        <v>242</v>
      </c>
      <c r="D263" t="s">
        <v>208</v>
      </c>
      <c r="E263" s="22" t="s">
        <v>327</v>
      </c>
      <c r="F263" s="22" t="s">
        <v>328</v>
      </c>
      <c r="G263" s="22" t="s">
        <v>245</v>
      </c>
      <c r="H263" s="22" t="s">
        <v>237</v>
      </c>
      <c r="I263" s="22" t="s">
        <v>309</v>
      </c>
      <c r="J263" s="17">
        <f>IFERROR(INDEX(Cost_Components!$K$2:$K$29,MATCH(E263,Cost_Components!$A$2:$A$29,0)),"")</f>
        <v>1</v>
      </c>
      <c r="K263" s="17">
        <f t="shared" si="56"/>
        <v>0.34769230769230769</v>
      </c>
      <c r="L263" s="17">
        <f>IFERROR(INDEX(Cost_Components!$S$2:$S$29,MATCH(E263,Cost_Components!$A$2:$A$29,0)),"")</f>
        <v>0.31</v>
      </c>
      <c r="M263" s="28">
        <f>IFERROR(INDEX(Cost_Components!$L$2:$L$29,MATCH(E263,Cost_Components!$A$2:$A$29,0)),"")</f>
        <v>1</v>
      </c>
      <c r="N263" s="29">
        <f>IFERROR(INDEX(Cost_Components!$P$2:$P$29,MATCH(E263,Cost_Components!$A$2:$A$29,0)),"")</f>
        <v>115.1062307</v>
      </c>
      <c r="O263" s="23">
        <f t="shared" si="57"/>
        <v>483173.13109208399</v>
      </c>
      <c r="P263" s="23">
        <f t="shared" si="58"/>
        <v>482463.74716997001</v>
      </c>
      <c r="Q263" s="23">
        <f t="shared" si="59"/>
        <v>17215720.849701244</v>
      </c>
      <c r="R263" s="23">
        <f t="shared" si="60"/>
        <v>19337338.099060073</v>
      </c>
      <c r="S263" s="23">
        <f t="shared" si="61"/>
        <v>2121617.2493588291</v>
      </c>
      <c r="T263" s="16">
        <f>IFERROR(INDEX(Cost_Components!$R$2:$R$29,MATCH(E263,Cost_Components!$A$2:$A$29,0)),"")</f>
        <v>1</v>
      </c>
      <c r="U263" s="26">
        <f>IFERROR(INDEX(Cost_Components!$Q$2:$Q$29,MATCH(E263,Cost_Components!$A$2:$A$29,0)),"")</f>
        <v>2023</v>
      </c>
      <c r="V263" s="30">
        <f>1/(1+Calculation_Assumptions!$B$5)^(B263-Calculation_Assumptions!$B$2)</f>
        <v>0.970873786407767</v>
      </c>
      <c r="W263" s="23">
        <f t="shared" si="62"/>
        <v>16714292.087088587</v>
      </c>
      <c r="X263" s="23">
        <f t="shared" si="63"/>
        <v>18774114.659281626</v>
      </c>
      <c r="Y263" s="23">
        <f t="shared" si="64"/>
        <v>2059822.572193038</v>
      </c>
      <c r="Z263" s="17">
        <f>IFERROR(INDEX(Cost_Components!$T$2:$T$29,MATCH(E263,Cost_Components!$A$2:$A$29,0)),"")</f>
        <v>0.8</v>
      </c>
      <c r="AA263" s="26">
        <f>IFERROR(INDEX(Cost_Components!$U$2:$U$29,MATCH(E263,Cost_Components!$A$2:$A$29,0)),"")</f>
        <v>2025</v>
      </c>
      <c r="AB263" s="26">
        <f>IFERROR(INDEX(Cost_Components!$V$2:$V$29,MATCH(E263,Cost_Components!$A$2:$A$29,0)),"")</f>
        <v>2050</v>
      </c>
      <c r="AC263" s="26">
        <f>IFERROR(INDEX(Cost_Components!$M$2:$M$29,MATCH(E263,Cost_Components!$A$2:$A$29,0)),"")</f>
        <v>0</v>
      </c>
      <c r="AD263" s="26">
        <f>IFERROR(INDEX(Cost_Components!$N$2:$N$29,MATCH(E263,Cost_Components!$A$2:$A$29,0)),"")</f>
        <v>95</v>
      </c>
      <c r="AE263" s="16" t="str">
        <f>IFERROR(INDEX(Cost_Components!$O$2:$O$29,MATCH(E263,Cost_Components!$A$2:$A$29,0)),"")</f>
        <v>Both</v>
      </c>
      <c r="AF263" s="11">
        <v>483173.13109208399</v>
      </c>
      <c r="AG263" s="11">
        <v>482463.74716997001</v>
      </c>
      <c r="AH263" s="23">
        <f t="shared" si="65"/>
        <v>1</v>
      </c>
      <c r="AI263" s="10">
        <v>290472130.233437</v>
      </c>
      <c r="AJ263" s="29">
        <f t="shared" si="66"/>
        <v>5.9268064154264596E-2</v>
      </c>
      <c r="AK263" s="29">
        <f t="shared" si="67"/>
        <v>6.6572094484657382E-2</v>
      </c>
      <c r="AL263" s="29">
        <f t="shared" si="68"/>
        <v>7.3040303303927925E-3</v>
      </c>
      <c r="AM263" s="29">
        <f t="shared" si="69"/>
        <v>7.0912915829056235E-3</v>
      </c>
    </row>
    <row r="264" spans="1:39">
      <c r="A264" t="s">
        <v>242</v>
      </c>
      <c r="B264" s="20">
        <v>2027</v>
      </c>
      <c r="C264" t="s">
        <v>242</v>
      </c>
      <c r="D264" t="s">
        <v>208</v>
      </c>
      <c r="E264" s="22" t="s">
        <v>327</v>
      </c>
      <c r="F264" s="22" t="s">
        <v>328</v>
      </c>
      <c r="G264" s="22" t="s">
        <v>245</v>
      </c>
      <c r="H264" s="22" t="s">
        <v>237</v>
      </c>
      <c r="I264" s="22" t="s">
        <v>309</v>
      </c>
      <c r="J264" s="17">
        <f>IFERROR(INDEX(Cost_Components!$K$2:$K$29,MATCH(E264,Cost_Components!$A$2:$A$29,0)),"")</f>
        <v>1</v>
      </c>
      <c r="K264" s="17">
        <f t="shared" si="56"/>
        <v>0.36653846153846154</v>
      </c>
      <c r="L264" s="17">
        <f>IFERROR(INDEX(Cost_Components!$S$2:$S$29,MATCH(E264,Cost_Components!$A$2:$A$29,0)),"")</f>
        <v>0.31</v>
      </c>
      <c r="M264" s="28">
        <f>IFERROR(INDEX(Cost_Components!$L$2:$L$29,MATCH(E264,Cost_Components!$A$2:$A$29,0)),"")</f>
        <v>1</v>
      </c>
      <c r="N264" s="29">
        <f>IFERROR(INDEX(Cost_Components!$P$2:$P$29,MATCH(E264,Cost_Components!$A$2:$A$29,0)),"")</f>
        <v>115.1062307</v>
      </c>
      <c r="O264" s="23">
        <f t="shared" si="57"/>
        <v>498409.546702041</v>
      </c>
      <c r="P264" s="23">
        <f t="shared" si="58"/>
        <v>497053.29877576802</v>
      </c>
      <c r="Q264" s="23">
        <f t="shared" si="59"/>
        <v>17736318.820514668</v>
      </c>
      <c r="R264" s="23">
        <f t="shared" si="60"/>
        <v>21028327.763567876</v>
      </c>
      <c r="S264" s="23">
        <f t="shared" si="61"/>
        <v>3292008.9430532083</v>
      </c>
      <c r="T264" s="16">
        <f>IFERROR(INDEX(Cost_Components!$R$2:$R$29,MATCH(E264,Cost_Components!$A$2:$A$29,0)),"")</f>
        <v>1</v>
      </c>
      <c r="U264" s="26">
        <f>IFERROR(INDEX(Cost_Components!$Q$2:$Q$29,MATCH(E264,Cost_Components!$A$2:$A$29,0)),"")</f>
        <v>2023</v>
      </c>
      <c r="V264" s="30">
        <f>1/(1+Calculation_Assumptions!$B$5)^(B264-Calculation_Assumptions!$B$2)</f>
        <v>0.94259590913375435</v>
      </c>
      <c r="W264" s="23">
        <f t="shared" si="62"/>
        <v>16718181.563309141</v>
      </c>
      <c r="X264" s="23">
        <f t="shared" si="63"/>
        <v>19821215.725862831</v>
      </c>
      <c r="Y264" s="23">
        <f t="shared" si="64"/>
        <v>3103034.1625536885</v>
      </c>
      <c r="Z264" s="17">
        <f>IFERROR(INDEX(Cost_Components!$T$2:$T$29,MATCH(E264,Cost_Components!$A$2:$A$29,0)),"")</f>
        <v>0.8</v>
      </c>
      <c r="AA264" s="26">
        <f>IFERROR(INDEX(Cost_Components!$U$2:$U$29,MATCH(E264,Cost_Components!$A$2:$A$29,0)),"")</f>
        <v>2025</v>
      </c>
      <c r="AB264" s="26">
        <f>IFERROR(INDEX(Cost_Components!$V$2:$V$29,MATCH(E264,Cost_Components!$A$2:$A$29,0)),"")</f>
        <v>2050</v>
      </c>
      <c r="AC264" s="26">
        <f>IFERROR(INDEX(Cost_Components!$M$2:$M$29,MATCH(E264,Cost_Components!$A$2:$A$29,0)),"")</f>
        <v>0</v>
      </c>
      <c r="AD264" s="26">
        <f>IFERROR(INDEX(Cost_Components!$N$2:$N$29,MATCH(E264,Cost_Components!$A$2:$A$29,0)),"")</f>
        <v>95</v>
      </c>
      <c r="AE264" s="16" t="str">
        <f>IFERROR(INDEX(Cost_Components!$O$2:$O$29,MATCH(E264,Cost_Components!$A$2:$A$29,0)),"")</f>
        <v>Both</v>
      </c>
      <c r="AF264" s="11">
        <v>498409.546702041</v>
      </c>
      <c r="AG264" s="11">
        <v>497053.29877576802</v>
      </c>
      <c r="AH264" s="23">
        <f t="shared" si="65"/>
        <v>1</v>
      </c>
      <c r="AI264" s="10">
        <v>292505080.826208</v>
      </c>
      <c r="AJ264" s="29">
        <f t="shared" si="66"/>
        <v>6.0635934153406068E-2</v>
      </c>
      <c r="AK264" s="29">
        <f t="shared" si="67"/>
        <v>7.189047008746445E-2</v>
      </c>
      <c r="AL264" s="29">
        <f t="shared" si="68"/>
        <v>1.1254535934058379E-2</v>
      </c>
      <c r="AM264" s="29">
        <f t="shared" si="69"/>
        <v>1.0608479530642263E-2</v>
      </c>
    </row>
    <row r="265" spans="1:39">
      <c r="A265" t="s">
        <v>242</v>
      </c>
      <c r="B265" s="20">
        <v>2028</v>
      </c>
      <c r="C265" t="s">
        <v>242</v>
      </c>
      <c r="D265" t="s">
        <v>208</v>
      </c>
      <c r="E265" s="22" t="s">
        <v>327</v>
      </c>
      <c r="F265" s="22" t="s">
        <v>328</v>
      </c>
      <c r="G265" s="22" t="s">
        <v>245</v>
      </c>
      <c r="H265" s="22" t="s">
        <v>237</v>
      </c>
      <c r="I265" s="22" t="s">
        <v>309</v>
      </c>
      <c r="J265" s="17">
        <f>IFERROR(INDEX(Cost_Components!$K$2:$K$29,MATCH(E265,Cost_Components!$A$2:$A$29,0)),"")</f>
        <v>1</v>
      </c>
      <c r="K265" s="17">
        <f t="shared" si="56"/>
        <v>0.38538461538461538</v>
      </c>
      <c r="L265" s="17">
        <f>IFERROR(INDEX(Cost_Components!$S$2:$S$29,MATCH(E265,Cost_Components!$A$2:$A$29,0)),"")</f>
        <v>0.31</v>
      </c>
      <c r="M265" s="28">
        <f>IFERROR(INDEX(Cost_Components!$L$2:$L$29,MATCH(E265,Cost_Components!$A$2:$A$29,0)),"")</f>
        <v>1</v>
      </c>
      <c r="N265" s="29">
        <f>IFERROR(INDEX(Cost_Components!$P$2:$P$29,MATCH(E265,Cost_Components!$A$2:$A$29,0)),"")</f>
        <v>115.1062307</v>
      </c>
      <c r="O265" s="23">
        <f t="shared" si="57"/>
        <v>515379.52422491199</v>
      </c>
      <c r="P265" s="23">
        <f t="shared" si="58"/>
        <v>513209.19951413601</v>
      </c>
      <c r="Q265" s="23">
        <f t="shared" si="59"/>
        <v>18312808.720157303</v>
      </c>
      <c r="R265" s="23">
        <f t="shared" si="60"/>
        <v>22862323.539352283</v>
      </c>
      <c r="S265" s="23">
        <f t="shared" si="61"/>
        <v>4549514.81919498</v>
      </c>
      <c r="T265" s="16">
        <f>IFERROR(INDEX(Cost_Components!$R$2:$R$29,MATCH(E265,Cost_Components!$A$2:$A$29,0)),"")</f>
        <v>1</v>
      </c>
      <c r="U265" s="26">
        <f>IFERROR(INDEX(Cost_Components!$Q$2:$Q$29,MATCH(E265,Cost_Components!$A$2:$A$29,0)),"")</f>
        <v>2023</v>
      </c>
      <c r="V265" s="30">
        <f>1/(1+Calculation_Assumptions!$B$5)^(B265-Calculation_Assumptions!$B$2)</f>
        <v>0.91514165935315961</v>
      </c>
      <c r="W265" s="23">
        <f t="shared" si="62"/>
        <v>16758814.159581766</v>
      </c>
      <c r="X265" s="23">
        <f t="shared" si="63"/>
        <v>20922264.700471651</v>
      </c>
      <c r="Y265" s="23">
        <f t="shared" si="64"/>
        <v>4163450.5408898839</v>
      </c>
      <c r="Z265" s="17">
        <f>IFERROR(INDEX(Cost_Components!$T$2:$T$29,MATCH(E265,Cost_Components!$A$2:$A$29,0)),"")</f>
        <v>0.8</v>
      </c>
      <c r="AA265" s="26">
        <f>IFERROR(INDEX(Cost_Components!$U$2:$U$29,MATCH(E265,Cost_Components!$A$2:$A$29,0)),"")</f>
        <v>2025</v>
      </c>
      <c r="AB265" s="26">
        <f>IFERROR(INDEX(Cost_Components!$V$2:$V$29,MATCH(E265,Cost_Components!$A$2:$A$29,0)),"")</f>
        <v>2050</v>
      </c>
      <c r="AC265" s="26">
        <f>IFERROR(INDEX(Cost_Components!$M$2:$M$29,MATCH(E265,Cost_Components!$A$2:$A$29,0)),"")</f>
        <v>0</v>
      </c>
      <c r="AD265" s="26">
        <f>IFERROR(INDEX(Cost_Components!$N$2:$N$29,MATCH(E265,Cost_Components!$A$2:$A$29,0)),"")</f>
        <v>95</v>
      </c>
      <c r="AE265" s="16" t="str">
        <f>IFERROR(INDEX(Cost_Components!$O$2:$O$29,MATCH(E265,Cost_Components!$A$2:$A$29,0)),"")</f>
        <v>Both</v>
      </c>
      <c r="AF265" s="11">
        <v>515379.52422491199</v>
      </c>
      <c r="AG265" s="11">
        <v>513209.19951413601</v>
      </c>
      <c r="AH265" s="23">
        <f t="shared" si="65"/>
        <v>1</v>
      </c>
      <c r="AI265" s="10">
        <v>294484707.92155403</v>
      </c>
      <c r="AJ265" s="29">
        <f t="shared" si="66"/>
        <v>6.218594116281087E-2</v>
      </c>
      <c r="AK265" s="29">
        <f t="shared" si="67"/>
        <v>7.7635011001801951E-2</v>
      </c>
      <c r="AL265" s="29">
        <f t="shared" si="68"/>
        <v>1.5449069838991088E-2</v>
      </c>
      <c r="AM265" s="29">
        <f t="shared" si="69"/>
        <v>1.4138087407917154E-2</v>
      </c>
    </row>
    <row r="266" spans="1:39">
      <c r="A266" t="s">
        <v>242</v>
      </c>
      <c r="B266" s="20">
        <v>2029</v>
      </c>
      <c r="C266" t="s">
        <v>242</v>
      </c>
      <c r="D266" t="s">
        <v>208</v>
      </c>
      <c r="E266" s="22" t="s">
        <v>327</v>
      </c>
      <c r="F266" s="22" t="s">
        <v>328</v>
      </c>
      <c r="G266" s="22" t="s">
        <v>245</v>
      </c>
      <c r="H266" s="22" t="s">
        <v>237</v>
      </c>
      <c r="I266" s="22" t="s">
        <v>309</v>
      </c>
      <c r="J266" s="17">
        <f>IFERROR(INDEX(Cost_Components!$K$2:$K$29,MATCH(E266,Cost_Components!$A$2:$A$29,0)),"")</f>
        <v>1</v>
      </c>
      <c r="K266" s="17">
        <f t="shared" si="56"/>
        <v>0.40423076923076923</v>
      </c>
      <c r="L266" s="17">
        <f>IFERROR(INDEX(Cost_Components!$S$2:$S$29,MATCH(E266,Cost_Components!$A$2:$A$29,0)),"")</f>
        <v>0.31</v>
      </c>
      <c r="M266" s="28">
        <f>IFERROR(INDEX(Cost_Components!$L$2:$L$29,MATCH(E266,Cost_Components!$A$2:$A$29,0)),"")</f>
        <v>1</v>
      </c>
      <c r="N266" s="29">
        <f>IFERROR(INDEX(Cost_Components!$P$2:$P$29,MATCH(E266,Cost_Components!$A$2:$A$29,0)),"")</f>
        <v>115.1062307</v>
      </c>
      <c r="O266" s="23">
        <f t="shared" si="57"/>
        <v>533016.46306279697</v>
      </c>
      <c r="P266" s="23">
        <f t="shared" si="58"/>
        <v>529877.17181412305</v>
      </c>
      <c r="Q266" s="23">
        <f t="shared" si="59"/>
        <v>18907570.834264994</v>
      </c>
      <c r="R266" s="23">
        <f t="shared" si="60"/>
        <v>24800978.953222599</v>
      </c>
      <c r="S266" s="23">
        <f t="shared" si="61"/>
        <v>5893408.1189576052</v>
      </c>
      <c r="T266" s="16">
        <f>IFERROR(INDEX(Cost_Components!$R$2:$R$29,MATCH(E266,Cost_Components!$A$2:$A$29,0)),"")</f>
        <v>1</v>
      </c>
      <c r="U266" s="26">
        <f>IFERROR(INDEX(Cost_Components!$Q$2:$Q$29,MATCH(E266,Cost_Components!$A$2:$A$29,0)),"")</f>
        <v>2023</v>
      </c>
      <c r="V266" s="30">
        <f>1/(1+Calculation_Assumptions!$B$5)^(B266-Calculation_Assumptions!$B$2)</f>
        <v>0.888487047915689</v>
      </c>
      <c r="W266" s="23">
        <f t="shared" si="62"/>
        <v>16799131.793792885</v>
      </c>
      <c r="X266" s="23">
        <f t="shared" si="63"/>
        <v>22035348.575567883</v>
      </c>
      <c r="Y266" s="23">
        <f t="shared" si="64"/>
        <v>5236216.7817749968</v>
      </c>
      <c r="Z266" s="17">
        <f>IFERROR(INDEX(Cost_Components!$T$2:$T$29,MATCH(E266,Cost_Components!$A$2:$A$29,0)),"")</f>
        <v>0.8</v>
      </c>
      <c r="AA266" s="26">
        <f>IFERROR(INDEX(Cost_Components!$U$2:$U$29,MATCH(E266,Cost_Components!$A$2:$A$29,0)),"")</f>
        <v>2025</v>
      </c>
      <c r="AB266" s="26">
        <f>IFERROR(INDEX(Cost_Components!$V$2:$V$29,MATCH(E266,Cost_Components!$A$2:$A$29,0)),"")</f>
        <v>2050</v>
      </c>
      <c r="AC266" s="26">
        <f>IFERROR(INDEX(Cost_Components!$M$2:$M$29,MATCH(E266,Cost_Components!$A$2:$A$29,0)),"")</f>
        <v>0</v>
      </c>
      <c r="AD266" s="26">
        <f>IFERROR(INDEX(Cost_Components!$N$2:$N$29,MATCH(E266,Cost_Components!$A$2:$A$29,0)),"")</f>
        <v>95</v>
      </c>
      <c r="AE266" s="16" t="str">
        <f>IFERROR(INDEX(Cost_Components!$O$2:$O$29,MATCH(E266,Cost_Components!$A$2:$A$29,0)),"")</f>
        <v>Both</v>
      </c>
      <c r="AF266" s="11">
        <v>533016.46306279697</v>
      </c>
      <c r="AG266" s="11">
        <v>529877.17181412305</v>
      </c>
      <c r="AH266" s="23">
        <f t="shared" si="65"/>
        <v>1</v>
      </c>
      <c r="AI266" s="10">
        <v>296414030.31142998</v>
      </c>
      <c r="AJ266" s="29">
        <f t="shared" si="66"/>
        <v>6.3787705374133571E-2</v>
      </c>
      <c r="AK266" s="29">
        <f t="shared" si="67"/>
        <v>8.3670057477256504E-2</v>
      </c>
      <c r="AL266" s="29">
        <f t="shared" si="68"/>
        <v>1.9882352103122936E-2</v>
      </c>
      <c r="AM266" s="29">
        <f t="shared" si="69"/>
        <v>1.7665212325723989E-2</v>
      </c>
    </row>
    <row r="267" spans="1:39">
      <c r="A267" t="s">
        <v>242</v>
      </c>
      <c r="B267" s="20">
        <v>2030</v>
      </c>
      <c r="C267" t="s">
        <v>242</v>
      </c>
      <c r="D267" t="s">
        <v>208</v>
      </c>
      <c r="E267" s="22" t="s">
        <v>327</v>
      </c>
      <c r="F267" s="22" t="s">
        <v>328</v>
      </c>
      <c r="G267" s="22" t="s">
        <v>245</v>
      </c>
      <c r="H267" s="22" t="s">
        <v>237</v>
      </c>
      <c r="I267" s="22" t="s">
        <v>309</v>
      </c>
      <c r="J267" s="17">
        <f>IFERROR(INDEX(Cost_Components!$K$2:$K$29,MATCH(E267,Cost_Components!$A$2:$A$29,0)),"")</f>
        <v>1</v>
      </c>
      <c r="K267" s="17">
        <f t="shared" si="56"/>
        <v>0.42307692307692307</v>
      </c>
      <c r="L267" s="17">
        <f>IFERROR(INDEX(Cost_Components!$S$2:$S$29,MATCH(E267,Cost_Components!$A$2:$A$29,0)),"")</f>
        <v>0.31</v>
      </c>
      <c r="M267" s="28">
        <f>IFERROR(INDEX(Cost_Components!$L$2:$L$29,MATCH(E267,Cost_Components!$A$2:$A$29,0)),"")</f>
        <v>1</v>
      </c>
      <c r="N267" s="29">
        <f>IFERROR(INDEX(Cost_Components!$P$2:$P$29,MATCH(E267,Cost_Components!$A$2:$A$29,0)),"")</f>
        <v>115.1062307</v>
      </c>
      <c r="O267" s="23">
        <f t="shared" si="57"/>
        <v>551476.42204952496</v>
      </c>
      <c r="P267" s="23">
        <f t="shared" si="58"/>
        <v>547232.47925151302</v>
      </c>
      <c r="Q267" s="23">
        <f t="shared" si="59"/>
        <v>19526859.081009865</v>
      </c>
      <c r="R267" s="23">
        <f t="shared" si="60"/>
        <v>26856234.418556731</v>
      </c>
      <c r="S267" s="23">
        <f t="shared" si="61"/>
        <v>7329375.3375468664</v>
      </c>
      <c r="T267" s="16">
        <f>IFERROR(INDEX(Cost_Components!$R$2:$R$29,MATCH(E267,Cost_Components!$A$2:$A$29,0)),"")</f>
        <v>1</v>
      </c>
      <c r="U267" s="26">
        <f>IFERROR(INDEX(Cost_Components!$Q$2:$Q$29,MATCH(E267,Cost_Components!$A$2:$A$29,0)),"")</f>
        <v>2023</v>
      </c>
      <c r="V267" s="30">
        <f>1/(1+Calculation_Assumptions!$B$5)^(B267-Calculation_Assumptions!$B$2)</f>
        <v>0.86260878438416411</v>
      </c>
      <c r="W267" s="23">
        <f t="shared" si="62"/>
        <v>16844040.174710795</v>
      </c>
      <c r="X267" s="23">
        <f t="shared" si="63"/>
        <v>23166423.72492737</v>
      </c>
      <c r="Y267" s="23">
        <f t="shared" si="64"/>
        <v>6322383.5502165752</v>
      </c>
      <c r="Z267" s="17">
        <f>IFERROR(INDEX(Cost_Components!$T$2:$T$29,MATCH(E267,Cost_Components!$A$2:$A$29,0)),"")</f>
        <v>0.8</v>
      </c>
      <c r="AA267" s="26">
        <f>IFERROR(INDEX(Cost_Components!$U$2:$U$29,MATCH(E267,Cost_Components!$A$2:$A$29,0)),"")</f>
        <v>2025</v>
      </c>
      <c r="AB267" s="26">
        <f>IFERROR(INDEX(Cost_Components!$V$2:$V$29,MATCH(E267,Cost_Components!$A$2:$A$29,0)),"")</f>
        <v>2050</v>
      </c>
      <c r="AC267" s="26">
        <f>IFERROR(INDEX(Cost_Components!$M$2:$M$29,MATCH(E267,Cost_Components!$A$2:$A$29,0)),"")</f>
        <v>0</v>
      </c>
      <c r="AD267" s="26">
        <f>IFERROR(INDEX(Cost_Components!$N$2:$N$29,MATCH(E267,Cost_Components!$A$2:$A$29,0)),"")</f>
        <v>95</v>
      </c>
      <c r="AE267" s="16" t="str">
        <f>IFERROR(INDEX(Cost_Components!$O$2:$O$29,MATCH(E267,Cost_Components!$A$2:$A$29,0)),"")</f>
        <v>Both</v>
      </c>
      <c r="AF267" s="11">
        <v>551476.42204952496</v>
      </c>
      <c r="AG267" s="11">
        <v>547232.47925151302</v>
      </c>
      <c r="AH267" s="23">
        <f t="shared" si="65"/>
        <v>1</v>
      </c>
      <c r="AI267" s="10">
        <v>298289404.664994</v>
      </c>
      <c r="AJ267" s="29">
        <f t="shared" si="66"/>
        <v>6.5462798127007879E-2</v>
      </c>
      <c r="AK267" s="29">
        <f t="shared" si="67"/>
        <v>9.0034154745518749E-2</v>
      </c>
      <c r="AL267" s="29">
        <f t="shared" si="68"/>
        <v>2.4571356618510867E-2</v>
      </c>
      <c r="AM267" s="29">
        <f t="shared" si="69"/>
        <v>2.1195468063363445E-2</v>
      </c>
    </row>
    <row r="268" spans="1:39">
      <c r="A268" t="s">
        <v>242</v>
      </c>
      <c r="B268" s="20">
        <v>2031</v>
      </c>
      <c r="C268" t="s">
        <v>242</v>
      </c>
      <c r="D268" t="s">
        <v>208</v>
      </c>
      <c r="E268" s="22" t="s">
        <v>327</v>
      </c>
      <c r="F268" s="22" t="s">
        <v>328</v>
      </c>
      <c r="G268" s="22" t="s">
        <v>245</v>
      </c>
      <c r="H268" s="22" t="s">
        <v>237</v>
      </c>
      <c r="I268" s="22" t="s">
        <v>309</v>
      </c>
      <c r="J268" s="17">
        <f>IFERROR(INDEX(Cost_Components!$K$2:$K$29,MATCH(E268,Cost_Components!$A$2:$A$29,0)),"")</f>
        <v>1</v>
      </c>
      <c r="K268" s="17">
        <f t="shared" si="56"/>
        <v>0.44192307692307692</v>
      </c>
      <c r="L268" s="17">
        <f>IFERROR(INDEX(Cost_Components!$S$2:$S$29,MATCH(E268,Cost_Components!$A$2:$A$29,0)),"")</f>
        <v>0.31</v>
      </c>
      <c r="M268" s="28">
        <f>IFERROR(INDEX(Cost_Components!$L$2:$L$29,MATCH(E268,Cost_Components!$A$2:$A$29,0)),"")</f>
        <v>1</v>
      </c>
      <c r="N268" s="29">
        <f>IFERROR(INDEX(Cost_Components!$P$2:$P$29,MATCH(E268,Cost_Components!$A$2:$A$29,0)),"")</f>
        <v>115.1062307</v>
      </c>
      <c r="O268" s="23">
        <f t="shared" si="57"/>
        <v>570622.58213975804</v>
      </c>
      <c r="P268" s="23">
        <f t="shared" si="58"/>
        <v>565145.39144594502</v>
      </c>
      <c r="Q268" s="23">
        <f t="shared" si="59"/>
        <v>20166044.300113812</v>
      </c>
      <c r="R268" s="23">
        <f t="shared" si="60"/>
        <v>29026486.367379837</v>
      </c>
      <c r="S268" s="23">
        <f t="shared" si="61"/>
        <v>8860442.0672660246</v>
      </c>
      <c r="T268" s="16">
        <f>IFERROR(INDEX(Cost_Components!$R$2:$R$29,MATCH(E268,Cost_Components!$A$2:$A$29,0)),"")</f>
        <v>1</v>
      </c>
      <c r="U268" s="26">
        <f>IFERROR(INDEX(Cost_Components!$Q$2:$Q$29,MATCH(E268,Cost_Components!$A$2:$A$29,0)),"")</f>
        <v>2023</v>
      </c>
      <c r="V268" s="30">
        <f>1/(1+Calculation_Assumptions!$B$5)^(B268-Calculation_Assumptions!$B$2)</f>
        <v>0.83748425668365445</v>
      </c>
      <c r="W268" s="23">
        <f t="shared" si="62"/>
        <v>16888744.620930463</v>
      </c>
      <c r="X268" s="23">
        <f t="shared" si="63"/>
        <v>24309225.359523334</v>
      </c>
      <c r="Y268" s="23">
        <f t="shared" si="64"/>
        <v>7420480.7385928696</v>
      </c>
      <c r="Z268" s="17">
        <f>IFERROR(INDEX(Cost_Components!$T$2:$T$29,MATCH(E268,Cost_Components!$A$2:$A$29,0)),"")</f>
        <v>0.8</v>
      </c>
      <c r="AA268" s="26">
        <f>IFERROR(INDEX(Cost_Components!$U$2:$U$29,MATCH(E268,Cost_Components!$A$2:$A$29,0)),"")</f>
        <v>2025</v>
      </c>
      <c r="AB268" s="26">
        <f>IFERROR(INDEX(Cost_Components!$V$2:$V$29,MATCH(E268,Cost_Components!$A$2:$A$29,0)),"")</f>
        <v>2050</v>
      </c>
      <c r="AC268" s="26">
        <f>IFERROR(INDEX(Cost_Components!$M$2:$M$29,MATCH(E268,Cost_Components!$A$2:$A$29,0)),"")</f>
        <v>0</v>
      </c>
      <c r="AD268" s="26">
        <f>IFERROR(INDEX(Cost_Components!$N$2:$N$29,MATCH(E268,Cost_Components!$A$2:$A$29,0)),"")</f>
        <v>95</v>
      </c>
      <c r="AE268" s="16" t="str">
        <f>IFERROR(INDEX(Cost_Components!$O$2:$O$29,MATCH(E268,Cost_Components!$A$2:$A$29,0)),"")</f>
        <v>Both</v>
      </c>
      <c r="AF268" s="11">
        <v>570622.58213975804</v>
      </c>
      <c r="AG268" s="11">
        <v>565145.39144594502</v>
      </c>
      <c r="AH268" s="23">
        <f t="shared" si="65"/>
        <v>1</v>
      </c>
      <c r="AI268" s="10">
        <v>300119636.92551899</v>
      </c>
      <c r="AJ268" s="29">
        <f t="shared" si="66"/>
        <v>6.7193351647024821E-2</v>
      </c>
      <c r="AK268" s="29">
        <f t="shared" si="67"/>
        <v>9.6716385054748583E-2</v>
      </c>
      <c r="AL268" s="29">
        <f t="shared" si="68"/>
        <v>2.9523033407723769E-2</v>
      </c>
      <c r="AM268" s="29">
        <f t="shared" si="69"/>
        <v>2.4725075688514238E-2</v>
      </c>
    </row>
    <row r="269" spans="1:39">
      <c r="A269" t="s">
        <v>242</v>
      </c>
      <c r="B269" s="20">
        <v>2032</v>
      </c>
      <c r="C269" t="s">
        <v>242</v>
      </c>
      <c r="D269" t="s">
        <v>208</v>
      </c>
      <c r="E269" s="22" t="s">
        <v>327</v>
      </c>
      <c r="F269" s="22" t="s">
        <v>328</v>
      </c>
      <c r="G269" s="22" t="s">
        <v>245</v>
      </c>
      <c r="H269" s="22" t="s">
        <v>237</v>
      </c>
      <c r="I269" s="22" t="s">
        <v>309</v>
      </c>
      <c r="J269" s="17">
        <f>IFERROR(INDEX(Cost_Components!$K$2:$K$29,MATCH(E269,Cost_Components!$A$2:$A$29,0)),"")</f>
        <v>1</v>
      </c>
      <c r="K269" s="17">
        <f t="shared" si="56"/>
        <v>0.46076923076923082</v>
      </c>
      <c r="L269" s="17">
        <f>IFERROR(INDEX(Cost_Components!$S$2:$S$29,MATCH(E269,Cost_Components!$A$2:$A$29,0)),"")</f>
        <v>0.31</v>
      </c>
      <c r="M269" s="28">
        <f>IFERROR(INDEX(Cost_Components!$L$2:$L$29,MATCH(E269,Cost_Components!$A$2:$A$29,0)),"")</f>
        <v>1</v>
      </c>
      <c r="N269" s="29">
        <f>IFERROR(INDEX(Cost_Components!$P$2:$P$29,MATCH(E269,Cost_Components!$A$2:$A$29,0)),"")</f>
        <v>115.1062307</v>
      </c>
      <c r="O269" s="23">
        <f t="shared" si="57"/>
        <v>590315.58091196395</v>
      </c>
      <c r="P269" s="23">
        <f t="shared" si="58"/>
        <v>583486.29528411396</v>
      </c>
      <c r="Q269" s="23">
        <f t="shared" si="59"/>
        <v>20820501.515731078</v>
      </c>
      <c r="R269" s="23">
        <f t="shared" si="60"/>
        <v>31308809.126086127</v>
      </c>
      <c r="S269" s="23">
        <f t="shared" si="61"/>
        <v>10488307.610355049</v>
      </c>
      <c r="T269" s="16">
        <f>IFERROR(INDEX(Cost_Components!$R$2:$R$29,MATCH(E269,Cost_Components!$A$2:$A$29,0)),"")</f>
        <v>1</v>
      </c>
      <c r="U269" s="26">
        <f>IFERROR(INDEX(Cost_Components!$Q$2:$Q$29,MATCH(E269,Cost_Components!$A$2:$A$29,0)),"")</f>
        <v>2023</v>
      </c>
      <c r="V269" s="30">
        <f>1/(1+Calculation_Assumptions!$B$5)^(B269-Calculation_Assumptions!$B$2)</f>
        <v>0.81309151134335378</v>
      </c>
      <c r="W269" s="23">
        <f t="shared" si="62"/>
        <v>16928973.044352371</v>
      </c>
      <c r="X269" s="23">
        <f t="shared" si="63"/>
        <v>25456926.930689957</v>
      </c>
      <c r="Y269" s="23">
        <f t="shared" si="64"/>
        <v>8527953.8863375857</v>
      </c>
      <c r="Z269" s="17">
        <f>IFERROR(INDEX(Cost_Components!$T$2:$T$29,MATCH(E269,Cost_Components!$A$2:$A$29,0)),"")</f>
        <v>0.8</v>
      </c>
      <c r="AA269" s="26">
        <f>IFERROR(INDEX(Cost_Components!$U$2:$U$29,MATCH(E269,Cost_Components!$A$2:$A$29,0)),"")</f>
        <v>2025</v>
      </c>
      <c r="AB269" s="26">
        <f>IFERROR(INDEX(Cost_Components!$V$2:$V$29,MATCH(E269,Cost_Components!$A$2:$A$29,0)),"")</f>
        <v>2050</v>
      </c>
      <c r="AC269" s="26">
        <f>IFERROR(INDEX(Cost_Components!$M$2:$M$29,MATCH(E269,Cost_Components!$A$2:$A$29,0)),"")</f>
        <v>0</v>
      </c>
      <c r="AD269" s="26">
        <f>IFERROR(INDEX(Cost_Components!$N$2:$N$29,MATCH(E269,Cost_Components!$A$2:$A$29,0)),"")</f>
        <v>95</v>
      </c>
      <c r="AE269" s="16" t="str">
        <f>IFERROR(INDEX(Cost_Components!$O$2:$O$29,MATCH(E269,Cost_Components!$A$2:$A$29,0)),"")</f>
        <v>Both</v>
      </c>
      <c r="AF269" s="11">
        <v>590315.58091196395</v>
      </c>
      <c r="AG269" s="11">
        <v>583486.29528411396</v>
      </c>
      <c r="AH269" s="23">
        <f t="shared" si="65"/>
        <v>1</v>
      </c>
      <c r="AI269" s="10">
        <v>301904628.08354098</v>
      </c>
      <c r="AJ269" s="29">
        <f t="shared" si="66"/>
        <v>6.8963836851052743E-2</v>
      </c>
      <c r="AK269" s="29">
        <f t="shared" si="67"/>
        <v>0.10370430332529572</v>
      </c>
      <c r="AL269" s="29">
        <f t="shared" si="68"/>
        <v>3.4740466474242976E-2</v>
      </c>
      <c r="AM269" s="29">
        <f t="shared" si="69"/>
        <v>2.824717839031533E-2</v>
      </c>
    </row>
    <row r="270" spans="1:39">
      <c r="A270" t="s">
        <v>242</v>
      </c>
      <c r="B270" s="20">
        <v>2033</v>
      </c>
      <c r="C270" t="s">
        <v>242</v>
      </c>
      <c r="D270" t="s">
        <v>208</v>
      </c>
      <c r="E270" s="22" t="s">
        <v>327</v>
      </c>
      <c r="F270" s="22" t="s">
        <v>328</v>
      </c>
      <c r="G270" s="22" t="s">
        <v>245</v>
      </c>
      <c r="H270" s="22" t="s">
        <v>237</v>
      </c>
      <c r="I270" s="22" t="s">
        <v>309</v>
      </c>
      <c r="J270" s="17">
        <f>IFERROR(INDEX(Cost_Components!$K$2:$K$29,MATCH(E270,Cost_Components!$A$2:$A$29,0)),"")</f>
        <v>1</v>
      </c>
      <c r="K270" s="17">
        <f t="shared" si="56"/>
        <v>0.47961538461538467</v>
      </c>
      <c r="L270" s="17">
        <f>IFERROR(INDEX(Cost_Components!$S$2:$S$29,MATCH(E270,Cost_Components!$A$2:$A$29,0)),"")</f>
        <v>0.31</v>
      </c>
      <c r="M270" s="28">
        <f>IFERROR(INDEX(Cost_Components!$L$2:$L$29,MATCH(E270,Cost_Components!$A$2:$A$29,0)),"")</f>
        <v>1</v>
      </c>
      <c r="N270" s="29">
        <f>IFERROR(INDEX(Cost_Components!$P$2:$P$29,MATCH(E270,Cost_Components!$A$2:$A$29,0)),"")</f>
        <v>115.1062307</v>
      </c>
      <c r="O270" s="23">
        <f t="shared" si="57"/>
        <v>611378.55099104205</v>
      </c>
      <c r="P270" s="23">
        <f t="shared" si="58"/>
        <v>603085.67002085096</v>
      </c>
      <c r="Q270" s="23">
        <f t="shared" si="59"/>
        <v>21519864.662238084</v>
      </c>
      <c r="R270" s="23">
        <f t="shared" si="60"/>
        <v>33752203.933712326</v>
      </c>
      <c r="S270" s="23">
        <f t="shared" si="61"/>
        <v>12232339.271474242</v>
      </c>
      <c r="T270" s="16">
        <f>IFERROR(INDEX(Cost_Components!$R$2:$R$29,MATCH(E270,Cost_Components!$A$2:$A$29,0)),"")</f>
        <v>1</v>
      </c>
      <c r="U270" s="26">
        <f>IFERROR(INDEX(Cost_Components!$Q$2:$Q$29,MATCH(E270,Cost_Components!$A$2:$A$29,0)),"")</f>
        <v>2023</v>
      </c>
      <c r="V270" s="30">
        <f>1/(1+Calculation_Assumptions!$B$5)^(B270-Calculation_Assumptions!$B$2)</f>
        <v>0.78940923431393573</v>
      </c>
      <c r="W270" s="23">
        <f t="shared" si="62"/>
        <v>16987979.885556888</v>
      </c>
      <c r="X270" s="23">
        <f t="shared" si="63"/>
        <v>26644301.463719655</v>
      </c>
      <c r="Y270" s="23">
        <f t="shared" si="64"/>
        <v>9656321.578162767</v>
      </c>
      <c r="Z270" s="17">
        <f>IFERROR(INDEX(Cost_Components!$T$2:$T$29,MATCH(E270,Cost_Components!$A$2:$A$29,0)),"")</f>
        <v>0.8</v>
      </c>
      <c r="AA270" s="26">
        <f>IFERROR(INDEX(Cost_Components!$U$2:$U$29,MATCH(E270,Cost_Components!$A$2:$A$29,0)),"")</f>
        <v>2025</v>
      </c>
      <c r="AB270" s="26">
        <f>IFERROR(INDEX(Cost_Components!$V$2:$V$29,MATCH(E270,Cost_Components!$A$2:$A$29,0)),"")</f>
        <v>2050</v>
      </c>
      <c r="AC270" s="26">
        <f>IFERROR(INDEX(Cost_Components!$M$2:$M$29,MATCH(E270,Cost_Components!$A$2:$A$29,0)),"")</f>
        <v>0</v>
      </c>
      <c r="AD270" s="26">
        <f>IFERROR(INDEX(Cost_Components!$N$2:$N$29,MATCH(E270,Cost_Components!$A$2:$A$29,0)),"")</f>
        <v>95</v>
      </c>
      <c r="AE270" s="16" t="str">
        <f>IFERROR(INDEX(Cost_Components!$O$2:$O$29,MATCH(E270,Cost_Components!$A$2:$A$29,0)),"")</f>
        <v>Both</v>
      </c>
      <c r="AF270" s="11">
        <v>611378.55099104205</v>
      </c>
      <c r="AG270" s="11">
        <v>603085.67002085096</v>
      </c>
      <c r="AH270" s="23">
        <f t="shared" si="65"/>
        <v>1</v>
      </c>
      <c r="AI270" s="10">
        <v>303644277.16916001</v>
      </c>
      <c r="AJ270" s="29">
        <f t="shared" si="66"/>
        <v>7.0871958671064897E-2</v>
      </c>
      <c r="AK270" s="29">
        <f t="shared" si="67"/>
        <v>0.11115705604064126</v>
      </c>
      <c r="AL270" s="29">
        <f t="shared" si="68"/>
        <v>4.0285097369576355E-2</v>
      </c>
      <c r="AM270" s="29">
        <f t="shared" si="69"/>
        <v>3.1801427868779618E-2</v>
      </c>
    </row>
    <row r="271" spans="1:39">
      <c r="A271" t="s">
        <v>242</v>
      </c>
      <c r="B271" s="20">
        <v>2034</v>
      </c>
      <c r="C271" t="s">
        <v>242</v>
      </c>
      <c r="D271" t="s">
        <v>208</v>
      </c>
      <c r="E271" s="22" t="s">
        <v>327</v>
      </c>
      <c r="F271" s="22" t="s">
        <v>328</v>
      </c>
      <c r="G271" s="22" t="s">
        <v>245</v>
      </c>
      <c r="H271" s="22" t="s">
        <v>237</v>
      </c>
      <c r="I271" s="22" t="s">
        <v>309</v>
      </c>
      <c r="J271" s="17">
        <f>IFERROR(INDEX(Cost_Components!$K$2:$K$29,MATCH(E271,Cost_Components!$A$2:$A$29,0)),"")</f>
        <v>1</v>
      </c>
      <c r="K271" s="17">
        <f t="shared" si="56"/>
        <v>0.49846153846153851</v>
      </c>
      <c r="L271" s="17">
        <f>IFERROR(INDEX(Cost_Components!$S$2:$S$29,MATCH(E271,Cost_Components!$A$2:$A$29,0)),"")</f>
        <v>0.31</v>
      </c>
      <c r="M271" s="28">
        <f>IFERROR(INDEX(Cost_Components!$L$2:$L$29,MATCH(E271,Cost_Components!$A$2:$A$29,0)),"")</f>
        <v>1</v>
      </c>
      <c r="N271" s="29">
        <f>IFERROR(INDEX(Cost_Components!$P$2:$P$29,MATCH(E271,Cost_Components!$A$2:$A$29,0)),"")</f>
        <v>115.1062307</v>
      </c>
      <c r="O271" s="23">
        <f t="shared" si="57"/>
        <v>632790.07914358901</v>
      </c>
      <c r="P271" s="23">
        <f t="shared" si="58"/>
        <v>622927.07193382201</v>
      </c>
      <c r="Q271" s="23">
        <f t="shared" si="59"/>
        <v>22227864.047899902</v>
      </c>
      <c r="R271" s="23">
        <f t="shared" si="60"/>
        <v>36306981.831387267</v>
      </c>
      <c r="S271" s="23">
        <f t="shared" si="61"/>
        <v>14079117.783487365</v>
      </c>
      <c r="T271" s="16">
        <f>IFERROR(INDEX(Cost_Components!$R$2:$R$29,MATCH(E271,Cost_Components!$A$2:$A$29,0)),"")</f>
        <v>1</v>
      </c>
      <c r="U271" s="26">
        <f>IFERROR(INDEX(Cost_Components!$Q$2:$Q$29,MATCH(E271,Cost_Components!$A$2:$A$29,0)),"")</f>
        <v>2023</v>
      </c>
      <c r="V271" s="30">
        <f>1/(1+Calculation_Assumptions!$B$5)^(B271-Calculation_Assumptions!$B$2)</f>
        <v>0.76641673234362695</v>
      </c>
      <c r="W271" s="23">
        <f t="shared" si="62"/>
        <v>17035806.930569828</v>
      </c>
      <c r="X271" s="23">
        <f t="shared" si="63"/>
        <v>27826278.376471262</v>
      </c>
      <c r="Y271" s="23">
        <f t="shared" si="64"/>
        <v>10790471.445901433</v>
      </c>
      <c r="Z271" s="17">
        <f>IFERROR(INDEX(Cost_Components!$T$2:$T$29,MATCH(E271,Cost_Components!$A$2:$A$29,0)),"")</f>
        <v>0.8</v>
      </c>
      <c r="AA271" s="26">
        <f>IFERROR(INDEX(Cost_Components!$U$2:$U$29,MATCH(E271,Cost_Components!$A$2:$A$29,0)),"")</f>
        <v>2025</v>
      </c>
      <c r="AB271" s="26">
        <f>IFERROR(INDEX(Cost_Components!$V$2:$V$29,MATCH(E271,Cost_Components!$A$2:$A$29,0)),"")</f>
        <v>2050</v>
      </c>
      <c r="AC271" s="26">
        <f>IFERROR(INDEX(Cost_Components!$M$2:$M$29,MATCH(E271,Cost_Components!$A$2:$A$29,0)),"")</f>
        <v>0</v>
      </c>
      <c r="AD271" s="26">
        <f>IFERROR(INDEX(Cost_Components!$N$2:$N$29,MATCH(E271,Cost_Components!$A$2:$A$29,0)),"")</f>
        <v>95</v>
      </c>
      <c r="AE271" s="16" t="str">
        <f>IFERROR(INDEX(Cost_Components!$O$2:$O$29,MATCH(E271,Cost_Components!$A$2:$A$29,0)),"")</f>
        <v>Both</v>
      </c>
      <c r="AF271" s="11">
        <v>632790.07914358901</v>
      </c>
      <c r="AG271" s="11">
        <v>622927.07193382201</v>
      </c>
      <c r="AH271" s="23">
        <f t="shared" si="65"/>
        <v>1</v>
      </c>
      <c r="AI271" s="10">
        <v>305332541.18498403</v>
      </c>
      <c r="AJ271" s="29">
        <f t="shared" si="66"/>
        <v>7.2798870246958955E-2</v>
      </c>
      <c r="AK271" s="29">
        <f t="shared" si="67"/>
        <v>0.11890963763797087</v>
      </c>
      <c r="AL271" s="29">
        <f t="shared" si="68"/>
        <v>4.6110767391011914E-2</v>
      </c>
      <c r="AM271" s="29">
        <f t="shared" si="69"/>
        <v>3.5340063669676416E-2</v>
      </c>
    </row>
    <row r="272" spans="1:39">
      <c r="A272" t="s">
        <v>242</v>
      </c>
      <c r="B272" s="20">
        <v>2035</v>
      </c>
      <c r="C272" t="s">
        <v>242</v>
      </c>
      <c r="D272" t="s">
        <v>208</v>
      </c>
      <c r="E272" s="22" t="s">
        <v>327</v>
      </c>
      <c r="F272" s="22" t="s">
        <v>328</v>
      </c>
      <c r="G272" s="22" t="s">
        <v>245</v>
      </c>
      <c r="H272" s="22" t="s">
        <v>237</v>
      </c>
      <c r="I272" s="22" t="s">
        <v>309</v>
      </c>
      <c r="J272" s="17">
        <f>IFERROR(INDEX(Cost_Components!$K$2:$K$29,MATCH(E272,Cost_Components!$A$2:$A$29,0)),"")</f>
        <v>1</v>
      </c>
      <c r="K272" s="17">
        <f t="shared" si="56"/>
        <v>0.51730769230769236</v>
      </c>
      <c r="L272" s="17">
        <f>IFERROR(INDEX(Cost_Components!$S$2:$S$29,MATCH(E272,Cost_Components!$A$2:$A$29,0)),"")</f>
        <v>0.31</v>
      </c>
      <c r="M272" s="28">
        <f>IFERROR(INDEX(Cost_Components!$L$2:$L$29,MATCH(E272,Cost_Components!$A$2:$A$29,0)),"")</f>
        <v>1</v>
      </c>
      <c r="N272" s="29">
        <f>IFERROR(INDEX(Cost_Components!$P$2:$P$29,MATCH(E272,Cost_Components!$A$2:$A$29,0)),"")</f>
        <v>115.1062307</v>
      </c>
      <c r="O272" s="23">
        <f t="shared" si="57"/>
        <v>654786.91575476294</v>
      </c>
      <c r="P272" s="23">
        <f t="shared" si="58"/>
        <v>643249.28610307397</v>
      </c>
      <c r="Q272" s="23">
        <f t="shared" si="59"/>
        <v>22953020.224375129</v>
      </c>
      <c r="R272" s="23">
        <f t="shared" si="60"/>
        <v>38989508.592215918</v>
      </c>
      <c r="S272" s="23">
        <f t="shared" si="61"/>
        <v>16036488.367840789</v>
      </c>
      <c r="T272" s="16">
        <f>IFERROR(INDEX(Cost_Components!$R$2:$R$29,MATCH(E272,Cost_Components!$A$2:$A$29,0)),"")</f>
        <v>1</v>
      </c>
      <c r="U272" s="26">
        <f>IFERROR(INDEX(Cost_Components!$Q$2:$Q$29,MATCH(E272,Cost_Components!$A$2:$A$29,0)),"")</f>
        <v>2023</v>
      </c>
      <c r="V272" s="30">
        <f>1/(1+Calculation_Assumptions!$B$5)^(B272-Calculation_Assumptions!$B$2)</f>
        <v>0.74409391489672516</v>
      </c>
      <c r="W272" s="23">
        <f t="shared" si="62"/>
        <v>17079202.677458998</v>
      </c>
      <c r="X272" s="23">
        <f t="shared" si="63"/>
        <v>29011856.088281445</v>
      </c>
      <c r="Y272" s="23">
        <f t="shared" si="64"/>
        <v>11932653.410822447</v>
      </c>
      <c r="Z272" s="17">
        <f>IFERROR(INDEX(Cost_Components!$T$2:$T$29,MATCH(E272,Cost_Components!$A$2:$A$29,0)),"")</f>
        <v>0.8</v>
      </c>
      <c r="AA272" s="26">
        <f>IFERROR(INDEX(Cost_Components!$U$2:$U$29,MATCH(E272,Cost_Components!$A$2:$A$29,0)),"")</f>
        <v>2025</v>
      </c>
      <c r="AB272" s="26">
        <f>IFERROR(INDEX(Cost_Components!$V$2:$V$29,MATCH(E272,Cost_Components!$A$2:$A$29,0)),"")</f>
        <v>2050</v>
      </c>
      <c r="AC272" s="26">
        <f>IFERROR(INDEX(Cost_Components!$M$2:$M$29,MATCH(E272,Cost_Components!$A$2:$A$29,0)),"")</f>
        <v>0</v>
      </c>
      <c r="AD272" s="26">
        <f>IFERROR(INDEX(Cost_Components!$N$2:$N$29,MATCH(E272,Cost_Components!$A$2:$A$29,0)),"")</f>
        <v>95</v>
      </c>
      <c r="AE272" s="16" t="str">
        <f>IFERROR(INDEX(Cost_Components!$O$2:$O$29,MATCH(E272,Cost_Components!$A$2:$A$29,0)),"")</f>
        <v>Both</v>
      </c>
      <c r="AF272" s="11">
        <v>654786.91575476294</v>
      </c>
      <c r="AG272" s="11">
        <v>643249.28610307397</v>
      </c>
      <c r="AH272" s="23">
        <f t="shared" si="65"/>
        <v>1</v>
      </c>
      <c r="AI272" s="10">
        <v>306964650.16711998</v>
      </c>
      <c r="AJ272" s="29">
        <f t="shared" si="66"/>
        <v>7.4774148136858343E-2</v>
      </c>
      <c r="AK272" s="29">
        <f t="shared" si="67"/>
        <v>0.12701628207348617</v>
      </c>
      <c r="AL272" s="29">
        <f t="shared" si="68"/>
        <v>5.2242133936627834E-2</v>
      </c>
      <c r="AM272" s="29">
        <f t="shared" si="69"/>
        <v>3.8873053963464466E-2</v>
      </c>
    </row>
    <row r="273" spans="1:39">
      <c r="A273" t="s">
        <v>242</v>
      </c>
      <c r="B273" s="20">
        <v>2036</v>
      </c>
      <c r="C273" t="s">
        <v>242</v>
      </c>
      <c r="D273" t="s">
        <v>208</v>
      </c>
      <c r="E273" s="22" t="s">
        <v>327</v>
      </c>
      <c r="F273" s="22" t="s">
        <v>328</v>
      </c>
      <c r="G273" s="22" t="s">
        <v>245</v>
      </c>
      <c r="H273" s="22" t="s">
        <v>237</v>
      </c>
      <c r="I273" s="22" t="s">
        <v>309</v>
      </c>
      <c r="J273" s="17">
        <f>IFERROR(INDEX(Cost_Components!$K$2:$K$29,MATCH(E273,Cost_Components!$A$2:$A$29,0)),"")</f>
        <v>1</v>
      </c>
      <c r="K273" s="17">
        <f t="shared" si="56"/>
        <v>0.5361538461538462</v>
      </c>
      <c r="L273" s="17">
        <f>IFERROR(INDEX(Cost_Components!$S$2:$S$29,MATCH(E273,Cost_Components!$A$2:$A$29,0)),"")</f>
        <v>0.31</v>
      </c>
      <c r="M273" s="28">
        <f>IFERROR(INDEX(Cost_Components!$L$2:$L$29,MATCH(E273,Cost_Components!$A$2:$A$29,0)),"")</f>
        <v>1</v>
      </c>
      <c r="N273" s="29">
        <f>IFERROR(INDEX(Cost_Components!$P$2:$P$29,MATCH(E273,Cost_Components!$A$2:$A$29,0)),"")</f>
        <v>115.1062307</v>
      </c>
      <c r="O273" s="23">
        <f t="shared" si="57"/>
        <v>677252.784350837</v>
      </c>
      <c r="P273" s="23">
        <f t="shared" si="58"/>
        <v>663939.69598405901</v>
      </c>
      <c r="Q273" s="23">
        <f t="shared" si="59"/>
        <v>23691314.703216977</v>
      </c>
      <c r="R273" s="23">
        <f t="shared" si="60"/>
        <v>41796417.400523268</v>
      </c>
      <c r="S273" s="23">
        <f t="shared" si="61"/>
        <v>18105102.69730629</v>
      </c>
      <c r="T273" s="16">
        <f>IFERROR(INDEX(Cost_Components!$R$2:$R$29,MATCH(E273,Cost_Components!$A$2:$A$29,0)),"")</f>
        <v>1</v>
      </c>
      <c r="U273" s="26">
        <f>IFERROR(INDEX(Cost_Components!$Q$2:$Q$29,MATCH(E273,Cost_Components!$A$2:$A$29,0)),"")</f>
        <v>2023</v>
      </c>
      <c r="V273" s="30">
        <f>1/(1+Calculation_Assumptions!$B$5)^(B273-Calculation_Assumptions!$B$2)</f>
        <v>0.72242127659876232</v>
      </c>
      <c r="W273" s="23">
        <f t="shared" si="62"/>
        <v>17115109.812201038</v>
      </c>
      <c r="X273" s="23">
        <f t="shared" si="63"/>
        <v>30194621.21574074</v>
      </c>
      <c r="Y273" s="23">
        <f t="shared" si="64"/>
        <v>13079511.403539706</v>
      </c>
      <c r="Z273" s="17">
        <f>IFERROR(INDEX(Cost_Components!$T$2:$T$29,MATCH(E273,Cost_Components!$A$2:$A$29,0)),"")</f>
        <v>0.8</v>
      </c>
      <c r="AA273" s="26">
        <f>IFERROR(INDEX(Cost_Components!$U$2:$U$29,MATCH(E273,Cost_Components!$A$2:$A$29,0)),"")</f>
        <v>2025</v>
      </c>
      <c r="AB273" s="26">
        <f>IFERROR(INDEX(Cost_Components!$V$2:$V$29,MATCH(E273,Cost_Components!$A$2:$A$29,0)),"")</f>
        <v>2050</v>
      </c>
      <c r="AC273" s="26">
        <f>IFERROR(INDEX(Cost_Components!$M$2:$M$29,MATCH(E273,Cost_Components!$A$2:$A$29,0)),"")</f>
        <v>0</v>
      </c>
      <c r="AD273" s="26">
        <f>IFERROR(INDEX(Cost_Components!$N$2:$N$29,MATCH(E273,Cost_Components!$A$2:$A$29,0)),"")</f>
        <v>95</v>
      </c>
      <c r="AE273" s="16" t="str">
        <f>IFERROR(INDEX(Cost_Components!$O$2:$O$29,MATCH(E273,Cost_Components!$A$2:$A$29,0)),"")</f>
        <v>Both</v>
      </c>
      <c r="AF273" s="11">
        <v>677252.784350837</v>
      </c>
      <c r="AG273" s="11">
        <v>663939.69598405901</v>
      </c>
      <c r="AH273" s="23">
        <f t="shared" si="65"/>
        <v>1</v>
      </c>
      <c r="AI273" s="10">
        <v>308542769.75662202</v>
      </c>
      <c r="AJ273" s="29">
        <f t="shared" si="66"/>
        <v>7.6784540185156971E-2</v>
      </c>
      <c r="AK273" s="29">
        <f t="shared" si="67"/>
        <v>0.13546393400659559</v>
      </c>
      <c r="AL273" s="29">
        <f t="shared" si="68"/>
        <v>5.8679393821438636E-2</v>
      </c>
      <c r="AM273" s="29">
        <f t="shared" si="69"/>
        <v>4.239124259452523E-2</v>
      </c>
    </row>
    <row r="274" spans="1:39">
      <c r="A274" t="s">
        <v>242</v>
      </c>
      <c r="B274" s="20">
        <v>2037</v>
      </c>
      <c r="C274" t="s">
        <v>242</v>
      </c>
      <c r="D274" t="s">
        <v>208</v>
      </c>
      <c r="E274" s="22" t="s">
        <v>327</v>
      </c>
      <c r="F274" s="22" t="s">
        <v>328</v>
      </c>
      <c r="G274" s="22" t="s">
        <v>245</v>
      </c>
      <c r="H274" s="22" t="s">
        <v>237</v>
      </c>
      <c r="I274" s="22" t="s">
        <v>309</v>
      </c>
      <c r="J274" s="17">
        <f>IFERROR(INDEX(Cost_Components!$K$2:$K$29,MATCH(E274,Cost_Components!$A$2:$A$29,0)),"")</f>
        <v>1</v>
      </c>
      <c r="K274" s="17">
        <f t="shared" si="56"/>
        <v>0.55500000000000005</v>
      </c>
      <c r="L274" s="17">
        <f>IFERROR(INDEX(Cost_Components!$S$2:$S$29,MATCH(E274,Cost_Components!$A$2:$A$29,0)),"")</f>
        <v>0.31</v>
      </c>
      <c r="M274" s="28">
        <f>IFERROR(INDEX(Cost_Components!$L$2:$L$29,MATCH(E274,Cost_Components!$A$2:$A$29,0)),"")</f>
        <v>1</v>
      </c>
      <c r="N274" s="29">
        <f>IFERROR(INDEX(Cost_Components!$P$2:$P$29,MATCH(E274,Cost_Components!$A$2:$A$29,0)),"")</f>
        <v>115.1062307</v>
      </c>
      <c r="O274" s="23">
        <f t="shared" si="57"/>
        <v>700049.84168356995</v>
      </c>
      <c r="P274" s="23">
        <f t="shared" si="58"/>
        <v>684865.177445904</v>
      </c>
      <c r="Q274" s="23">
        <f t="shared" si="59"/>
        <v>24437997.225180242</v>
      </c>
      <c r="R274" s="23">
        <f t="shared" si="60"/>
        <v>44721954.710971758</v>
      </c>
      <c r="S274" s="23">
        <f t="shared" si="61"/>
        <v>20283957.485791516</v>
      </c>
      <c r="T274" s="16">
        <f>IFERROR(INDEX(Cost_Components!$R$2:$R$29,MATCH(E274,Cost_Components!$A$2:$A$29,0)),"")</f>
        <v>1</v>
      </c>
      <c r="U274" s="26">
        <f>IFERROR(INDEX(Cost_Components!$Q$2:$Q$29,MATCH(E274,Cost_Components!$A$2:$A$29,0)),"")</f>
        <v>2023</v>
      </c>
      <c r="V274" s="30">
        <f>1/(1+Calculation_Assumptions!$B$5)^(B274-Calculation_Assumptions!$B$2)</f>
        <v>0.70137988019297326</v>
      </c>
      <c r="W274" s="23">
        <f t="shared" si="62"/>
        <v>17140319.565953132</v>
      </c>
      <c r="X274" s="23">
        <f t="shared" si="63"/>
        <v>31367079.237176947</v>
      </c>
      <c r="Y274" s="23">
        <f t="shared" si="64"/>
        <v>14226759.671223816</v>
      </c>
      <c r="Z274" s="17">
        <f>IFERROR(INDEX(Cost_Components!$T$2:$T$29,MATCH(E274,Cost_Components!$A$2:$A$29,0)),"")</f>
        <v>0.8</v>
      </c>
      <c r="AA274" s="26">
        <f>IFERROR(INDEX(Cost_Components!$U$2:$U$29,MATCH(E274,Cost_Components!$A$2:$A$29,0)),"")</f>
        <v>2025</v>
      </c>
      <c r="AB274" s="26">
        <f>IFERROR(INDEX(Cost_Components!$V$2:$V$29,MATCH(E274,Cost_Components!$A$2:$A$29,0)),"")</f>
        <v>2050</v>
      </c>
      <c r="AC274" s="26">
        <f>IFERROR(INDEX(Cost_Components!$M$2:$M$29,MATCH(E274,Cost_Components!$A$2:$A$29,0)),"")</f>
        <v>0</v>
      </c>
      <c r="AD274" s="26">
        <f>IFERROR(INDEX(Cost_Components!$N$2:$N$29,MATCH(E274,Cost_Components!$A$2:$A$29,0)),"")</f>
        <v>95</v>
      </c>
      <c r="AE274" s="16" t="str">
        <f>IFERROR(INDEX(Cost_Components!$O$2:$O$29,MATCH(E274,Cost_Components!$A$2:$A$29,0)),"")</f>
        <v>Both</v>
      </c>
      <c r="AF274" s="11">
        <v>700049.84168356995</v>
      </c>
      <c r="AG274" s="11">
        <v>684865.177445904</v>
      </c>
      <c r="AH274" s="23">
        <f t="shared" si="65"/>
        <v>1</v>
      </c>
      <c r="AI274" s="10">
        <v>310068287.63643003</v>
      </c>
      <c r="AJ274" s="29">
        <f t="shared" si="66"/>
        <v>7.8814887557398225E-2</v>
      </c>
      <c r="AK274" s="29">
        <f t="shared" si="67"/>
        <v>0.1442325980895228</v>
      </c>
      <c r="AL274" s="29">
        <f t="shared" si="68"/>
        <v>6.5417710532124557E-2</v>
      </c>
      <c r="AM274" s="29">
        <f t="shared" si="69"/>
        <v>4.5882665975520126E-2</v>
      </c>
    </row>
    <row r="275" spans="1:39">
      <c r="A275" t="s">
        <v>242</v>
      </c>
      <c r="B275" s="20">
        <v>2038</v>
      </c>
      <c r="C275" t="s">
        <v>242</v>
      </c>
      <c r="D275" t="s">
        <v>208</v>
      </c>
      <c r="E275" s="22" t="s">
        <v>327</v>
      </c>
      <c r="F275" s="22" t="s">
        <v>328</v>
      </c>
      <c r="G275" s="22" t="s">
        <v>245</v>
      </c>
      <c r="H275" s="22" t="s">
        <v>237</v>
      </c>
      <c r="I275" s="22" t="s">
        <v>309</v>
      </c>
      <c r="J275" s="17">
        <f>IFERROR(INDEX(Cost_Components!$K$2:$K$29,MATCH(E275,Cost_Components!$A$2:$A$29,0)),"")</f>
        <v>1</v>
      </c>
      <c r="K275" s="17">
        <f t="shared" si="56"/>
        <v>0.57384615384615389</v>
      </c>
      <c r="L275" s="17">
        <f>IFERROR(INDEX(Cost_Components!$S$2:$S$29,MATCH(E275,Cost_Components!$A$2:$A$29,0)),"")</f>
        <v>0.31</v>
      </c>
      <c r="M275" s="28">
        <f>IFERROR(INDEX(Cost_Components!$L$2:$L$29,MATCH(E275,Cost_Components!$A$2:$A$29,0)),"")</f>
        <v>1</v>
      </c>
      <c r="N275" s="29">
        <f>IFERROR(INDEX(Cost_Components!$P$2:$P$29,MATCH(E275,Cost_Components!$A$2:$A$29,0)),"")</f>
        <v>115.1062307</v>
      </c>
      <c r="O275" s="23">
        <f t="shared" si="57"/>
        <v>723959.13622712204</v>
      </c>
      <c r="P275" s="23">
        <f t="shared" si="58"/>
        <v>706810.76935172302</v>
      </c>
      <c r="Q275" s="23">
        <f t="shared" si="59"/>
        <v>25221080.278255615</v>
      </c>
      <c r="R275" s="23">
        <f t="shared" si="60"/>
        <v>47819866.680416271</v>
      </c>
      <c r="S275" s="23">
        <f t="shared" si="61"/>
        <v>22598786.402160656</v>
      </c>
      <c r="T275" s="16">
        <f>IFERROR(INDEX(Cost_Components!$R$2:$R$29,MATCH(E275,Cost_Components!$A$2:$A$29,0)),"")</f>
        <v>1</v>
      </c>
      <c r="U275" s="26">
        <f>IFERROR(INDEX(Cost_Components!$Q$2:$Q$29,MATCH(E275,Cost_Components!$A$2:$A$29,0)),"")</f>
        <v>2023</v>
      </c>
      <c r="V275" s="30">
        <f>1/(1+Calculation_Assumptions!$B$5)^(B275-Calculation_Assumptions!$B$2)</f>
        <v>0.68095133999317792</v>
      </c>
      <c r="W275" s="23">
        <f t="shared" si="62"/>
        <v>17174328.411553673</v>
      </c>
      <c r="X275" s="23">
        <f t="shared" si="63"/>
        <v>32563002.294324581</v>
      </c>
      <c r="Y275" s="23">
        <f t="shared" si="64"/>
        <v>15388673.882770907</v>
      </c>
      <c r="Z275" s="17">
        <f>IFERROR(INDEX(Cost_Components!$T$2:$T$29,MATCH(E275,Cost_Components!$A$2:$A$29,0)),"")</f>
        <v>0.8</v>
      </c>
      <c r="AA275" s="26">
        <f>IFERROR(INDEX(Cost_Components!$U$2:$U$29,MATCH(E275,Cost_Components!$A$2:$A$29,0)),"")</f>
        <v>2025</v>
      </c>
      <c r="AB275" s="26">
        <f>IFERROR(INDEX(Cost_Components!$V$2:$V$29,MATCH(E275,Cost_Components!$A$2:$A$29,0)),"")</f>
        <v>2050</v>
      </c>
      <c r="AC275" s="26">
        <f>IFERROR(INDEX(Cost_Components!$M$2:$M$29,MATCH(E275,Cost_Components!$A$2:$A$29,0)),"")</f>
        <v>0</v>
      </c>
      <c r="AD275" s="26">
        <f>IFERROR(INDEX(Cost_Components!$N$2:$N$29,MATCH(E275,Cost_Components!$A$2:$A$29,0)),"")</f>
        <v>95</v>
      </c>
      <c r="AE275" s="16" t="str">
        <f>IFERROR(INDEX(Cost_Components!$O$2:$O$29,MATCH(E275,Cost_Components!$A$2:$A$29,0)),"")</f>
        <v>Both</v>
      </c>
      <c r="AF275" s="11">
        <v>723959.13622712204</v>
      </c>
      <c r="AG275" s="11">
        <v>706810.76935172302</v>
      </c>
      <c r="AH275" s="23">
        <f t="shared" si="65"/>
        <v>1</v>
      </c>
      <c r="AI275" s="10">
        <v>311532999.13163</v>
      </c>
      <c r="AJ275" s="29">
        <f t="shared" si="66"/>
        <v>8.095797346848356E-2</v>
      </c>
      <c r="AK275" s="29">
        <f t="shared" si="67"/>
        <v>0.15349855974715299</v>
      </c>
      <c r="AL275" s="29">
        <f t="shared" si="68"/>
        <v>7.2540586278669439E-2</v>
      </c>
      <c r="AM275" s="29">
        <f t="shared" si="69"/>
        <v>4.9396609430350687E-2</v>
      </c>
    </row>
    <row r="276" spans="1:39">
      <c r="A276" t="s">
        <v>242</v>
      </c>
      <c r="B276" s="20">
        <v>2039</v>
      </c>
      <c r="C276" t="s">
        <v>242</v>
      </c>
      <c r="D276" t="s">
        <v>208</v>
      </c>
      <c r="E276" s="22" t="s">
        <v>327</v>
      </c>
      <c r="F276" s="22" t="s">
        <v>328</v>
      </c>
      <c r="G276" s="22" t="s">
        <v>245</v>
      </c>
      <c r="H276" s="22" t="s">
        <v>237</v>
      </c>
      <c r="I276" s="22" t="s">
        <v>309</v>
      </c>
      <c r="J276" s="17">
        <f>IFERROR(INDEX(Cost_Components!$K$2:$K$29,MATCH(E276,Cost_Components!$A$2:$A$29,0)),"")</f>
        <v>1</v>
      </c>
      <c r="K276" s="17">
        <f t="shared" si="56"/>
        <v>0.59269230769230763</v>
      </c>
      <c r="L276" s="17">
        <f>IFERROR(INDEX(Cost_Components!$S$2:$S$29,MATCH(E276,Cost_Components!$A$2:$A$29,0)),"")</f>
        <v>0.31</v>
      </c>
      <c r="M276" s="28">
        <f>IFERROR(INDEX(Cost_Components!$L$2:$L$29,MATCH(E276,Cost_Components!$A$2:$A$29,0)),"")</f>
        <v>1</v>
      </c>
      <c r="N276" s="29">
        <f>IFERROR(INDEX(Cost_Components!$P$2:$P$29,MATCH(E276,Cost_Components!$A$2:$A$29,0)),"")</f>
        <v>115.1062307</v>
      </c>
      <c r="O276" s="23">
        <f t="shared" si="57"/>
        <v>747969.57814352203</v>
      </c>
      <c r="P276" s="23">
        <f t="shared" si="58"/>
        <v>728765.48940551199</v>
      </c>
      <c r="Q276" s="23">
        <f t="shared" si="59"/>
        <v>26004489.050409872</v>
      </c>
      <c r="R276" s="23">
        <f t="shared" si="60"/>
        <v>51028412.515041552</v>
      </c>
      <c r="S276" s="23">
        <f t="shared" si="61"/>
        <v>25023923.46463168</v>
      </c>
      <c r="T276" s="16">
        <f>IFERROR(INDEX(Cost_Components!$R$2:$R$29,MATCH(E276,Cost_Components!$A$2:$A$29,0)),"")</f>
        <v>1</v>
      </c>
      <c r="U276" s="26">
        <f>IFERROR(INDEX(Cost_Components!$Q$2:$Q$29,MATCH(E276,Cost_Components!$A$2:$A$29,0)),"")</f>
        <v>2023</v>
      </c>
      <c r="V276" s="30">
        <f>1/(1+Calculation_Assumptions!$B$5)^(B276-Calculation_Assumptions!$B$2)</f>
        <v>0.66111780581861923</v>
      </c>
      <c r="W276" s="23">
        <f t="shared" si="62"/>
        <v>17192030.742441285</v>
      </c>
      <c r="X276" s="23">
        <f t="shared" si="63"/>
        <v>33735792.116351642</v>
      </c>
      <c r="Y276" s="23">
        <f t="shared" si="64"/>
        <v>16543761.373910356</v>
      </c>
      <c r="Z276" s="17">
        <f>IFERROR(INDEX(Cost_Components!$T$2:$T$29,MATCH(E276,Cost_Components!$A$2:$A$29,0)),"")</f>
        <v>0.8</v>
      </c>
      <c r="AA276" s="26">
        <f>IFERROR(INDEX(Cost_Components!$U$2:$U$29,MATCH(E276,Cost_Components!$A$2:$A$29,0)),"")</f>
        <v>2025</v>
      </c>
      <c r="AB276" s="26">
        <f>IFERROR(INDEX(Cost_Components!$V$2:$V$29,MATCH(E276,Cost_Components!$A$2:$A$29,0)),"")</f>
        <v>2050</v>
      </c>
      <c r="AC276" s="26">
        <f>IFERROR(INDEX(Cost_Components!$M$2:$M$29,MATCH(E276,Cost_Components!$A$2:$A$29,0)),"")</f>
        <v>0</v>
      </c>
      <c r="AD276" s="26">
        <f>IFERROR(INDEX(Cost_Components!$N$2:$N$29,MATCH(E276,Cost_Components!$A$2:$A$29,0)),"")</f>
        <v>95</v>
      </c>
      <c r="AE276" s="16" t="str">
        <f>IFERROR(INDEX(Cost_Components!$O$2:$O$29,MATCH(E276,Cost_Components!$A$2:$A$29,0)),"")</f>
        <v>Both</v>
      </c>
      <c r="AF276" s="11">
        <v>747969.57814352203</v>
      </c>
      <c r="AG276" s="11">
        <v>728765.48940551199</v>
      </c>
      <c r="AH276" s="23">
        <f t="shared" si="65"/>
        <v>1</v>
      </c>
      <c r="AI276" s="10">
        <v>312936391.85847902</v>
      </c>
      <c r="AJ276" s="29">
        <f t="shared" si="66"/>
        <v>8.3098321981580292E-2</v>
      </c>
      <c r="AK276" s="29">
        <f t="shared" si="67"/>
        <v>0.16306320978519628</v>
      </c>
      <c r="AL276" s="29">
        <f t="shared" si="68"/>
        <v>7.9964887803615978E-2</v>
      </c>
      <c r="AM276" s="29">
        <f t="shared" si="69"/>
        <v>5.2866211167258662E-2</v>
      </c>
    </row>
    <row r="277" spans="1:39">
      <c r="A277" t="s">
        <v>242</v>
      </c>
      <c r="B277" s="20">
        <v>2040</v>
      </c>
      <c r="C277" t="s">
        <v>242</v>
      </c>
      <c r="D277" t="s">
        <v>208</v>
      </c>
      <c r="E277" s="22" t="s">
        <v>327</v>
      </c>
      <c r="F277" s="22" t="s">
        <v>328</v>
      </c>
      <c r="G277" s="22" t="s">
        <v>245</v>
      </c>
      <c r="H277" s="22" t="s">
        <v>237</v>
      </c>
      <c r="I277" s="22" t="s">
        <v>309</v>
      </c>
      <c r="J277" s="17">
        <f>IFERROR(INDEX(Cost_Components!$K$2:$K$29,MATCH(E277,Cost_Components!$A$2:$A$29,0)),"")</f>
        <v>1</v>
      </c>
      <c r="K277" s="17">
        <f t="shared" si="56"/>
        <v>0.61153846153846159</v>
      </c>
      <c r="L277" s="17">
        <f>IFERROR(INDEX(Cost_Components!$S$2:$S$29,MATCH(E277,Cost_Components!$A$2:$A$29,0)),"")</f>
        <v>0.31</v>
      </c>
      <c r="M277" s="28">
        <f>IFERROR(INDEX(Cost_Components!$L$2:$L$29,MATCH(E277,Cost_Components!$A$2:$A$29,0)),"")</f>
        <v>1</v>
      </c>
      <c r="N277" s="29">
        <f>IFERROR(INDEX(Cost_Components!$P$2:$P$29,MATCH(E277,Cost_Components!$A$2:$A$29,0)),"")</f>
        <v>115.1062307</v>
      </c>
      <c r="O277" s="23">
        <f t="shared" si="57"/>
        <v>772288.61725864105</v>
      </c>
      <c r="P277" s="23">
        <f t="shared" si="58"/>
        <v>750939.97952815006</v>
      </c>
      <c r="Q277" s="23">
        <f t="shared" si="59"/>
        <v>26795739.86288036</v>
      </c>
      <c r="R277" s="23">
        <f t="shared" si="60"/>
        <v>54362853.259538412</v>
      </c>
      <c r="S277" s="23">
        <f t="shared" si="61"/>
        <v>27567113.396658052</v>
      </c>
      <c r="T277" s="16">
        <f>IFERROR(INDEX(Cost_Components!$R$2:$R$29,MATCH(E277,Cost_Components!$A$2:$A$29,0)),"")</f>
        <v>1</v>
      </c>
      <c r="U277" s="26">
        <f>IFERROR(INDEX(Cost_Components!$Q$2:$Q$29,MATCH(E277,Cost_Components!$A$2:$A$29,0)),"")</f>
        <v>2023</v>
      </c>
      <c r="V277" s="30">
        <f>1/(1+Calculation_Assumptions!$B$5)^(B277-Calculation_Assumptions!$B$2)</f>
        <v>0.64186194739671765</v>
      </c>
      <c r="W277" s="23">
        <f t="shared" si="62"/>
        <v>17199165.770324245</v>
      </c>
      <c r="X277" s="23">
        <f t="shared" si="63"/>
        <v>34893446.859209321</v>
      </c>
      <c r="Y277" s="23">
        <f t="shared" si="64"/>
        <v>17694281.08888508</v>
      </c>
      <c r="Z277" s="17">
        <f>IFERROR(INDEX(Cost_Components!$T$2:$T$29,MATCH(E277,Cost_Components!$A$2:$A$29,0)),"")</f>
        <v>0.8</v>
      </c>
      <c r="AA277" s="26">
        <f>IFERROR(INDEX(Cost_Components!$U$2:$U$29,MATCH(E277,Cost_Components!$A$2:$A$29,0)),"")</f>
        <v>2025</v>
      </c>
      <c r="AB277" s="26">
        <f>IFERROR(INDEX(Cost_Components!$V$2:$V$29,MATCH(E277,Cost_Components!$A$2:$A$29,0)),"")</f>
        <v>2050</v>
      </c>
      <c r="AC277" s="26">
        <f>IFERROR(INDEX(Cost_Components!$M$2:$M$29,MATCH(E277,Cost_Components!$A$2:$A$29,0)),"")</f>
        <v>0</v>
      </c>
      <c r="AD277" s="26">
        <f>IFERROR(INDEX(Cost_Components!$N$2:$N$29,MATCH(E277,Cost_Components!$A$2:$A$29,0)),"")</f>
        <v>95</v>
      </c>
      <c r="AE277" s="16" t="str">
        <f>IFERROR(INDEX(Cost_Components!$O$2:$O$29,MATCH(E277,Cost_Components!$A$2:$A$29,0)),"")</f>
        <v>Both</v>
      </c>
      <c r="AF277" s="11">
        <v>772288.61725864105</v>
      </c>
      <c r="AG277" s="11">
        <v>750939.97952815006</v>
      </c>
      <c r="AH277" s="23">
        <f t="shared" si="65"/>
        <v>1</v>
      </c>
      <c r="AI277" s="10">
        <v>314265537.41082901</v>
      </c>
      <c r="AJ277" s="29">
        <f t="shared" si="66"/>
        <v>8.5264646208569703E-2</v>
      </c>
      <c r="AK277" s="29">
        <f t="shared" si="67"/>
        <v>0.17298382033048582</v>
      </c>
      <c r="AL277" s="29">
        <f t="shared" si="68"/>
        <v>8.7719174121916113E-2</v>
      </c>
      <c r="AM277" s="29">
        <f t="shared" si="69"/>
        <v>5.6303599925924833E-2</v>
      </c>
    </row>
    <row r="278" spans="1:39">
      <c r="A278" t="s">
        <v>242</v>
      </c>
      <c r="B278" s="20">
        <v>2041</v>
      </c>
      <c r="C278" t="s">
        <v>242</v>
      </c>
      <c r="D278" t="s">
        <v>208</v>
      </c>
      <c r="E278" s="22" t="s">
        <v>327</v>
      </c>
      <c r="F278" s="22" t="s">
        <v>328</v>
      </c>
      <c r="G278" s="22" t="s">
        <v>245</v>
      </c>
      <c r="H278" s="22" t="s">
        <v>237</v>
      </c>
      <c r="I278" s="22" t="s">
        <v>309</v>
      </c>
      <c r="J278" s="17">
        <f>IFERROR(INDEX(Cost_Components!$K$2:$K$29,MATCH(E278,Cost_Components!$A$2:$A$29,0)),"")</f>
        <v>1</v>
      </c>
      <c r="K278" s="17">
        <f t="shared" si="56"/>
        <v>0.63038461538461543</v>
      </c>
      <c r="L278" s="17">
        <f>IFERROR(INDEX(Cost_Components!$S$2:$S$29,MATCH(E278,Cost_Components!$A$2:$A$29,0)),"")</f>
        <v>0.31</v>
      </c>
      <c r="M278" s="28">
        <f>IFERROR(INDEX(Cost_Components!$L$2:$L$29,MATCH(E278,Cost_Components!$A$2:$A$29,0)),"")</f>
        <v>1</v>
      </c>
      <c r="N278" s="29">
        <f>IFERROR(INDEX(Cost_Components!$P$2:$P$29,MATCH(E278,Cost_Components!$A$2:$A$29,0)),"")</f>
        <v>115.1062307</v>
      </c>
      <c r="O278" s="23">
        <f t="shared" si="57"/>
        <v>796764.74218424002</v>
      </c>
      <c r="P278" s="23">
        <f t="shared" si="58"/>
        <v>773186.57707084704</v>
      </c>
      <c r="Q278" s="23">
        <f t="shared" si="59"/>
        <v>27589563.679482676</v>
      </c>
      <c r="R278" s="23">
        <f t="shared" si="60"/>
        <v>57814203.394941606</v>
      </c>
      <c r="S278" s="23">
        <f t="shared" si="61"/>
        <v>30224639.71545893</v>
      </c>
      <c r="T278" s="16">
        <f>IFERROR(INDEX(Cost_Components!$R$2:$R$29,MATCH(E278,Cost_Components!$A$2:$A$29,0)),"")</f>
        <v>1</v>
      </c>
      <c r="U278" s="26">
        <f>IFERROR(INDEX(Cost_Components!$Q$2:$Q$29,MATCH(E278,Cost_Components!$A$2:$A$29,0)),"")</f>
        <v>2023</v>
      </c>
      <c r="V278" s="30">
        <f>1/(1+Calculation_Assumptions!$B$5)^(B278-Calculation_Assumptions!$B$2)</f>
        <v>0.62316693922011435</v>
      </c>
      <c r="W278" s="23">
        <f t="shared" si="62"/>
        <v>17192903.952561654</v>
      </c>
      <c r="X278" s="23">
        <f t="shared" si="63"/>
        <v>36027900.173074901</v>
      </c>
      <c r="Y278" s="23">
        <f t="shared" si="64"/>
        <v>18834996.220513251</v>
      </c>
      <c r="Z278" s="17">
        <f>IFERROR(INDEX(Cost_Components!$T$2:$T$29,MATCH(E278,Cost_Components!$A$2:$A$29,0)),"")</f>
        <v>0.8</v>
      </c>
      <c r="AA278" s="26">
        <f>IFERROR(INDEX(Cost_Components!$U$2:$U$29,MATCH(E278,Cost_Components!$A$2:$A$29,0)),"")</f>
        <v>2025</v>
      </c>
      <c r="AB278" s="26">
        <f>IFERROR(INDEX(Cost_Components!$V$2:$V$29,MATCH(E278,Cost_Components!$A$2:$A$29,0)),"")</f>
        <v>2050</v>
      </c>
      <c r="AC278" s="26">
        <f>IFERROR(INDEX(Cost_Components!$M$2:$M$29,MATCH(E278,Cost_Components!$A$2:$A$29,0)),"")</f>
        <v>0</v>
      </c>
      <c r="AD278" s="26">
        <f>IFERROR(INDEX(Cost_Components!$N$2:$N$29,MATCH(E278,Cost_Components!$A$2:$A$29,0)),"")</f>
        <v>95</v>
      </c>
      <c r="AE278" s="16" t="str">
        <f>IFERROR(INDEX(Cost_Components!$O$2:$O$29,MATCH(E278,Cost_Components!$A$2:$A$29,0)),"")</f>
        <v>Both</v>
      </c>
      <c r="AF278" s="11">
        <v>796764.74218424002</v>
      </c>
      <c r="AG278" s="11">
        <v>773186.57707084704</v>
      </c>
      <c r="AH278" s="23">
        <f t="shared" si="65"/>
        <v>1</v>
      </c>
      <c r="AI278" s="10">
        <v>315525215.31254798</v>
      </c>
      <c r="AJ278" s="29">
        <f t="shared" si="66"/>
        <v>8.7440123136128575E-2</v>
      </c>
      <c r="AK278" s="29">
        <f t="shared" si="67"/>
        <v>0.1832316423195304</v>
      </c>
      <c r="AL278" s="29">
        <f t="shared" si="68"/>
        <v>9.5791519183401813E-2</v>
      </c>
      <c r="AM278" s="29">
        <f t="shared" si="69"/>
        <v>5.9694107812765386E-2</v>
      </c>
    </row>
    <row r="279" spans="1:39">
      <c r="A279" t="s">
        <v>242</v>
      </c>
      <c r="B279" s="20">
        <v>2042</v>
      </c>
      <c r="C279" t="s">
        <v>242</v>
      </c>
      <c r="D279" t="s">
        <v>208</v>
      </c>
      <c r="E279" s="22" t="s">
        <v>327</v>
      </c>
      <c r="F279" s="22" t="s">
        <v>328</v>
      </c>
      <c r="G279" s="22" t="s">
        <v>245</v>
      </c>
      <c r="H279" s="22" t="s">
        <v>237</v>
      </c>
      <c r="I279" s="22" t="s">
        <v>309</v>
      </c>
      <c r="J279" s="17">
        <f>IFERROR(INDEX(Cost_Components!$K$2:$K$29,MATCH(E279,Cost_Components!$A$2:$A$29,0)),"")</f>
        <v>1</v>
      </c>
      <c r="K279" s="17">
        <f t="shared" si="56"/>
        <v>0.64923076923076928</v>
      </c>
      <c r="L279" s="17">
        <f>IFERROR(INDEX(Cost_Components!$S$2:$S$29,MATCH(E279,Cost_Components!$A$2:$A$29,0)),"")</f>
        <v>0.31</v>
      </c>
      <c r="M279" s="28">
        <f>IFERROR(INDEX(Cost_Components!$L$2:$L$29,MATCH(E279,Cost_Components!$A$2:$A$29,0)),"")</f>
        <v>1</v>
      </c>
      <c r="N279" s="29">
        <f>IFERROR(INDEX(Cost_Components!$P$2:$P$29,MATCH(E279,Cost_Components!$A$2:$A$29,0)),"")</f>
        <v>115.1062307</v>
      </c>
      <c r="O279" s="23">
        <f t="shared" si="57"/>
        <v>821324.49511285895</v>
      </c>
      <c r="P279" s="23">
        <f t="shared" si="58"/>
        <v>795437.07870946894</v>
      </c>
      <c r="Q279" s="23">
        <f t="shared" si="59"/>
        <v>28383526.805672515</v>
      </c>
      <c r="R279" s="23">
        <f t="shared" si="60"/>
        <v>61377995.685411051</v>
      </c>
      <c r="S279" s="23">
        <f t="shared" si="61"/>
        <v>32994468.879738536</v>
      </c>
      <c r="T279" s="16">
        <f>IFERROR(INDEX(Cost_Components!$R$2:$R$29,MATCH(E279,Cost_Components!$A$2:$A$29,0)),"")</f>
        <v>1</v>
      </c>
      <c r="U279" s="26">
        <f>IFERROR(INDEX(Cost_Components!$Q$2:$Q$29,MATCH(E279,Cost_Components!$A$2:$A$29,0)),"")</f>
        <v>2023</v>
      </c>
      <c r="V279" s="30">
        <f>1/(1+Calculation_Assumptions!$B$5)^(B279-Calculation_Assumptions!$B$2)</f>
        <v>0.60501644584477121</v>
      </c>
      <c r="W279" s="23">
        <f t="shared" si="62"/>
        <v>17172500.508507777</v>
      </c>
      <c r="X279" s="23">
        <f t="shared" si="63"/>
        <v>37134696.802663095</v>
      </c>
      <c r="Y279" s="23">
        <f t="shared" si="64"/>
        <v>19962196.294155318</v>
      </c>
      <c r="Z279" s="17">
        <f>IFERROR(INDEX(Cost_Components!$T$2:$T$29,MATCH(E279,Cost_Components!$A$2:$A$29,0)),"")</f>
        <v>0.8</v>
      </c>
      <c r="AA279" s="26">
        <f>IFERROR(INDEX(Cost_Components!$U$2:$U$29,MATCH(E279,Cost_Components!$A$2:$A$29,0)),"")</f>
        <v>2025</v>
      </c>
      <c r="AB279" s="26">
        <f>IFERROR(INDEX(Cost_Components!$V$2:$V$29,MATCH(E279,Cost_Components!$A$2:$A$29,0)),"")</f>
        <v>2050</v>
      </c>
      <c r="AC279" s="26">
        <f>IFERROR(INDEX(Cost_Components!$M$2:$M$29,MATCH(E279,Cost_Components!$A$2:$A$29,0)),"")</f>
        <v>0</v>
      </c>
      <c r="AD279" s="26">
        <f>IFERROR(INDEX(Cost_Components!$N$2:$N$29,MATCH(E279,Cost_Components!$A$2:$A$29,0)),"")</f>
        <v>95</v>
      </c>
      <c r="AE279" s="16" t="str">
        <f>IFERROR(INDEX(Cost_Components!$O$2:$O$29,MATCH(E279,Cost_Components!$A$2:$A$29,0)),"")</f>
        <v>Both</v>
      </c>
      <c r="AF279" s="11">
        <v>821324.49511285895</v>
      </c>
      <c r="AG279" s="11">
        <v>795437.07870946894</v>
      </c>
      <c r="AH279" s="23">
        <f t="shared" si="65"/>
        <v>1</v>
      </c>
      <c r="AI279" s="10">
        <v>316707694.211882</v>
      </c>
      <c r="AJ279" s="29">
        <f t="shared" si="66"/>
        <v>8.9620578610520044E-2</v>
      </c>
      <c r="AK279" s="29">
        <f t="shared" si="67"/>
        <v>0.19380014065698162</v>
      </c>
      <c r="AL279" s="29">
        <f t="shared" si="68"/>
        <v>0.10417956204646156</v>
      </c>
      <c r="AM279" s="29">
        <f t="shared" si="69"/>
        <v>6.3030348359014998E-2</v>
      </c>
    </row>
    <row r="280" spans="1:39">
      <c r="A280" t="s">
        <v>242</v>
      </c>
      <c r="B280" s="20">
        <v>2043</v>
      </c>
      <c r="C280" t="s">
        <v>242</v>
      </c>
      <c r="D280" t="s">
        <v>208</v>
      </c>
      <c r="E280" s="22" t="s">
        <v>327</v>
      </c>
      <c r="F280" s="22" t="s">
        <v>328</v>
      </c>
      <c r="G280" s="22" t="s">
        <v>245</v>
      </c>
      <c r="H280" s="22" t="s">
        <v>237</v>
      </c>
      <c r="I280" s="22" t="s">
        <v>309</v>
      </c>
      <c r="J280" s="17">
        <f>IFERROR(INDEX(Cost_Components!$K$2:$K$29,MATCH(E280,Cost_Components!$A$2:$A$29,0)),"")</f>
        <v>1</v>
      </c>
      <c r="K280" s="17">
        <f t="shared" si="56"/>
        <v>0.66807692307692301</v>
      </c>
      <c r="L280" s="17">
        <f>IFERROR(INDEX(Cost_Components!$S$2:$S$29,MATCH(E280,Cost_Components!$A$2:$A$29,0)),"")</f>
        <v>0.31</v>
      </c>
      <c r="M280" s="28">
        <f>IFERROR(INDEX(Cost_Components!$L$2:$L$29,MATCH(E280,Cost_Components!$A$2:$A$29,0)),"")</f>
        <v>1</v>
      </c>
      <c r="N280" s="29">
        <f>IFERROR(INDEX(Cost_Components!$P$2:$P$29,MATCH(E280,Cost_Components!$A$2:$A$29,0)),"")</f>
        <v>115.1062307</v>
      </c>
      <c r="O280" s="23">
        <f t="shared" si="57"/>
        <v>846688.07548320096</v>
      </c>
      <c r="P280" s="23">
        <f t="shared" si="58"/>
        <v>818415.75509429094</v>
      </c>
      <c r="Q280" s="23">
        <f t="shared" si="59"/>
        <v>29203473.341463428</v>
      </c>
      <c r="R280" s="23">
        <f t="shared" si="60"/>
        <v>65110157.580700755</v>
      </c>
      <c r="S280" s="23">
        <f t="shared" si="61"/>
        <v>35906684.239237323</v>
      </c>
      <c r="T280" s="16">
        <f>IFERROR(INDEX(Cost_Components!$R$2:$R$29,MATCH(E280,Cost_Components!$A$2:$A$29,0)),"")</f>
        <v>1</v>
      </c>
      <c r="U280" s="26">
        <f>IFERROR(INDEX(Cost_Components!$Q$2:$Q$29,MATCH(E280,Cost_Components!$A$2:$A$29,0)),"")</f>
        <v>2023</v>
      </c>
      <c r="V280" s="30">
        <f>1/(1+Calculation_Assumptions!$B$5)^(B280-Calculation_Assumptions!$B$2)</f>
        <v>0.5873946076162827</v>
      </c>
      <c r="W280" s="23">
        <f t="shared" si="62"/>
        <v>17153962.764441483</v>
      </c>
      <c r="X280" s="23">
        <f t="shared" si="63"/>
        <v>38245355.463950053</v>
      </c>
      <c r="Y280" s="23">
        <f t="shared" si="64"/>
        <v>21091392.69950857</v>
      </c>
      <c r="Z280" s="17">
        <f>IFERROR(INDEX(Cost_Components!$T$2:$T$29,MATCH(E280,Cost_Components!$A$2:$A$29,0)),"")</f>
        <v>0.8</v>
      </c>
      <c r="AA280" s="26">
        <f>IFERROR(INDEX(Cost_Components!$U$2:$U$29,MATCH(E280,Cost_Components!$A$2:$A$29,0)),"")</f>
        <v>2025</v>
      </c>
      <c r="AB280" s="26">
        <f>IFERROR(INDEX(Cost_Components!$V$2:$V$29,MATCH(E280,Cost_Components!$A$2:$A$29,0)),"")</f>
        <v>2050</v>
      </c>
      <c r="AC280" s="26">
        <f>IFERROR(INDEX(Cost_Components!$M$2:$M$29,MATCH(E280,Cost_Components!$A$2:$A$29,0)),"")</f>
        <v>0</v>
      </c>
      <c r="AD280" s="26">
        <f>IFERROR(INDEX(Cost_Components!$N$2:$N$29,MATCH(E280,Cost_Components!$A$2:$A$29,0)),"")</f>
        <v>95</v>
      </c>
      <c r="AE280" s="16" t="str">
        <f>IFERROR(INDEX(Cost_Components!$O$2:$O$29,MATCH(E280,Cost_Components!$A$2:$A$29,0)),"")</f>
        <v>Both</v>
      </c>
      <c r="AF280" s="11">
        <v>846688.07548320096</v>
      </c>
      <c r="AG280" s="11">
        <v>818415.75509429094</v>
      </c>
      <c r="AH280" s="23">
        <f t="shared" si="65"/>
        <v>1</v>
      </c>
      <c r="AI280" s="10">
        <v>317814114.06715202</v>
      </c>
      <c r="AJ280" s="29">
        <f t="shared" si="66"/>
        <v>9.1888534992165039E-2</v>
      </c>
      <c r="AK280" s="29">
        <f t="shared" si="67"/>
        <v>0.20486867857273139</v>
      </c>
      <c r="AL280" s="29">
        <f t="shared" si="68"/>
        <v>0.11298014358056634</v>
      </c>
      <c r="AM280" s="29">
        <f t="shared" si="69"/>
        <v>6.6363927106938045E-2</v>
      </c>
    </row>
    <row r="281" spans="1:39">
      <c r="A281" t="s">
        <v>242</v>
      </c>
      <c r="B281" s="20">
        <v>2044</v>
      </c>
      <c r="C281" t="s">
        <v>242</v>
      </c>
      <c r="D281" t="s">
        <v>208</v>
      </c>
      <c r="E281" s="22" t="s">
        <v>327</v>
      </c>
      <c r="F281" s="22" t="s">
        <v>328</v>
      </c>
      <c r="G281" s="22" t="s">
        <v>245</v>
      </c>
      <c r="H281" s="22" t="s">
        <v>237</v>
      </c>
      <c r="I281" s="22" t="s">
        <v>309</v>
      </c>
      <c r="J281" s="17">
        <f>IFERROR(INDEX(Cost_Components!$K$2:$K$29,MATCH(E281,Cost_Components!$A$2:$A$29,0)),"")</f>
        <v>1</v>
      </c>
      <c r="K281" s="17">
        <f t="shared" si="56"/>
        <v>0.68692307692307697</v>
      </c>
      <c r="L281" s="17">
        <f>IFERROR(INDEX(Cost_Components!$S$2:$S$29,MATCH(E281,Cost_Components!$A$2:$A$29,0)),"")</f>
        <v>0.31</v>
      </c>
      <c r="M281" s="28">
        <f>IFERROR(INDEX(Cost_Components!$L$2:$L$29,MATCH(E281,Cost_Components!$A$2:$A$29,0)),"")</f>
        <v>1</v>
      </c>
      <c r="N281" s="29">
        <f>IFERROR(INDEX(Cost_Components!$P$2:$P$29,MATCH(E281,Cost_Components!$A$2:$A$29,0)),"")</f>
        <v>115.1062307</v>
      </c>
      <c r="O281" s="23">
        <f t="shared" si="57"/>
        <v>871887.96649224195</v>
      </c>
      <c r="P281" s="23">
        <f t="shared" si="58"/>
        <v>841155.18302594998</v>
      </c>
      <c r="Q281" s="23">
        <f t="shared" si="59"/>
        <v>30014882.791084573</v>
      </c>
      <c r="R281" s="23">
        <f t="shared" si="60"/>
        <v>68939419.624722779</v>
      </c>
      <c r="S281" s="23">
        <f t="shared" si="61"/>
        <v>38924536.833638206</v>
      </c>
      <c r="T281" s="16">
        <f>IFERROR(INDEX(Cost_Components!$R$2:$R$29,MATCH(E281,Cost_Components!$A$2:$A$29,0)),"")</f>
        <v>1</v>
      </c>
      <c r="U281" s="26">
        <f>IFERROR(INDEX(Cost_Components!$Q$2:$Q$29,MATCH(E281,Cost_Components!$A$2:$A$29,0)),"")</f>
        <v>2023</v>
      </c>
      <c r="V281" s="30">
        <f>1/(1+Calculation_Assumptions!$B$5)^(B281-Calculation_Assumptions!$B$2)</f>
        <v>0.57028602681192497</v>
      </c>
      <c r="W281" s="23">
        <f t="shared" si="62"/>
        <v>17117068.252153244</v>
      </c>
      <c r="X281" s="23">
        <f t="shared" si="63"/>
        <v>39315187.708503202</v>
      </c>
      <c r="Y281" s="23">
        <f t="shared" si="64"/>
        <v>22198119.456349958</v>
      </c>
      <c r="Z281" s="17">
        <f>IFERROR(INDEX(Cost_Components!$T$2:$T$29,MATCH(E281,Cost_Components!$A$2:$A$29,0)),"")</f>
        <v>0.8</v>
      </c>
      <c r="AA281" s="26">
        <f>IFERROR(INDEX(Cost_Components!$U$2:$U$29,MATCH(E281,Cost_Components!$A$2:$A$29,0)),"")</f>
        <v>2025</v>
      </c>
      <c r="AB281" s="26">
        <f>IFERROR(INDEX(Cost_Components!$V$2:$V$29,MATCH(E281,Cost_Components!$A$2:$A$29,0)),"")</f>
        <v>2050</v>
      </c>
      <c r="AC281" s="26">
        <f>IFERROR(INDEX(Cost_Components!$M$2:$M$29,MATCH(E281,Cost_Components!$A$2:$A$29,0)),"")</f>
        <v>0</v>
      </c>
      <c r="AD281" s="26">
        <f>IFERROR(INDEX(Cost_Components!$N$2:$N$29,MATCH(E281,Cost_Components!$A$2:$A$29,0)),"")</f>
        <v>95</v>
      </c>
      <c r="AE281" s="16" t="str">
        <f>IFERROR(INDEX(Cost_Components!$O$2:$O$29,MATCH(E281,Cost_Components!$A$2:$A$29,0)),"")</f>
        <v>Both</v>
      </c>
      <c r="AF281" s="11">
        <v>871887.96649224195</v>
      </c>
      <c r="AG281" s="11">
        <v>841155.18302594998</v>
      </c>
      <c r="AH281" s="23">
        <f t="shared" si="65"/>
        <v>1</v>
      </c>
      <c r="AI281" s="10">
        <v>318840890.73215598</v>
      </c>
      <c r="AJ281" s="29">
        <f t="shared" si="66"/>
        <v>9.4137495106607072E-2</v>
      </c>
      <c r="AK281" s="29">
        <f t="shared" si="67"/>
        <v>0.21621887790620845</v>
      </c>
      <c r="AL281" s="29">
        <f t="shared" si="68"/>
        <v>0.12208138279960137</v>
      </c>
      <c r="AM281" s="29">
        <f t="shared" si="69"/>
        <v>6.9621306744490338E-2</v>
      </c>
    </row>
    <row r="282" spans="1:39">
      <c r="A282" t="s">
        <v>242</v>
      </c>
      <c r="B282" s="20">
        <v>2045</v>
      </c>
      <c r="C282" t="s">
        <v>242</v>
      </c>
      <c r="D282" t="s">
        <v>208</v>
      </c>
      <c r="E282" s="22" t="s">
        <v>327</v>
      </c>
      <c r="F282" s="22" t="s">
        <v>328</v>
      </c>
      <c r="G282" s="22" t="s">
        <v>245</v>
      </c>
      <c r="H282" s="22" t="s">
        <v>237</v>
      </c>
      <c r="I282" s="22" t="s">
        <v>309</v>
      </c>
      <c r="J282" s="17">
        <f>IFERROR(INDEX(Cost_Components!$K$2:$K$29,MATCH(E282,Cost_Components!$A$2:$A$29,0)),"")</f>
        <v>1</v>
      </c>
      <c r="K282" s="17">
        <f t="shared" si="56"/>
        <v>0.70576923076923082</v>
      </c>
      <c r="L282" s="17">
        <f>IFERROR(INDEX(Cost_Components!$S$2:$S$29,MATCH(E282,Cost_Components!$A$2:$A$29,0)),"")</f>
        <v>0.31</v>
      </c>
      <c r="M282" s="28">
        <f>IFERROR(INDEX(Cost_Components!$L$2:$L$29,MATCH(E282,Cost_Components!$A$2:$A$29,0)),"")</f>
        <v>1</v>
      </c>
      <c r="N282" s="29">
        <f>IFERROR(INDEX(Cost_Components!$P$2:$P$29,MATCH(E282,Cost_Components!$A$2:$A$29,0)),"")</f>
        <v>115.1062307</v>
      </c>
      <c r="O282" s="23">
        <f t="shared" si="57"/>
        <v>896999.50638244301</v>
      </c>
      <c r="P282" s="23">
        <f t="shared" si="58"/>
        <v>863739.43028083094</v>
      </c>
      <c r="Q282" s="23">
        <f t="shared" si="59"/>
        <v>30820754.939243488</v>
      </c>
      <c r="R282" s="23">
        <f t="shared" si="60"/>
        <v>72870836.899684235</v>
      </c>
      <c r="S282" s="23">
        <f t="shared" si="61"/>
        <v>42050081.960440747</v>
      </c>
      <c r="T282" s="16">
        <f>IFERROR(INDEX(Cost_Components!$R$2:$R$29,MATCH(E282,Cost_Components!$A$2:$A$29,0)),"")</f>
        <v>1</v>
      </c>
      <c r="U282" s="26">
        <f>IFERROR(INDEX(Cost_Components!$Q$2:$Q$29,MATCH(E282,Cost_Components!$A$2:$A$29,0)),"")</f>
        <v>2023</v>
      </c>
      <c r="V282" s="30">
        <f>1/(1+Calculation_Assumptions!$B$5)^(B282-Calculation_Assumptions!$B$2)</f>
        <v>0.55367575418633497</v>
      </c>
      <c r="W282" s="23">
        <f t="shared" si="62"/>
        <v>17064704.735577848</v>
      </c>
      <c r="X282" s="23">
        <f t="shared" si="63"/>
        <v>40346815.578622073</v>
      </c>
      <c r="Y282" s="23">
        <f t="shared" si="64"/>
        <v>23282110.843044229</v>
      </c>
      <c r="Z282" s="17">
        <f>IFERROR(INDEX(Cost_Components!$T$2:$T$29,MATCH(E282,Cost_Components!$A$2:$A$29,0)),"")</f>
        <v>0.8</v>
      </c>
      <c r="AA282" s="26">
        <f>IFERROR(INDEX(Cost_Components!$U$2:$U$29,MATCH(E282,Cost_Components!$A$2:$A$29,0)),"")</f>
        <v>2025</v>
      </c>
      <c r="AB282" s="26">
        <f>IFERROR(INDEX(Cost_Components!$V$2:$V$29,MATCH(E282,Cost_Components!$A$2:$A$29,0)),"")</f>
        <v>2050</v>
      </c>
      <c r="AC282" s="26">
        <f>IFERROR(INDEX(Cost_Components!$M$2:$M$29,MATCH(E282,Cost_Components!$A$2:$A$29,0)),"")</f>
        <v>0</v>
      </c>
      <c r="AD282" s="26">
        <f>IFERROR(INDEX(Cost_Components!$N$2:$N$29,MATCH(E282,Cost_Components!$A$2:$A$29,0)),"")</f>
        <v>95</v>
      </c>
      <c r="AE282" s="16" t="str">
        <f>IFERROR(INDEX(Cost_Components!$O$2:$O$29,MATCH(E282,Cost_Components!$A$2:$A$29,0)),"")</f>
        <v>Both</v>
      </c>
      <c r="AF282" s="11">
        <v>896999.50638244301</v>
      </c>
      <c r="AG282" s="11">
        <v>863739.43028083094</v>
      </c>
      <c r="AH282" s="23">
        <f t="shared" si="65"/>
        <v>1</v>
      </c>
      <c r="AI282" s="10">
        <v>319784682.33108002</v>
      </c>
      <c r="AJ282" s="29">
        <f t="shared" si="66"/>
        <v>9.6379709980398909E-2</v>
      </c>
      <c r="AK282" s="29">
        <f t="shared" si="67"/>
        <v>0.22787469483681985</v>
      </c>
      <c r="AL282" s="29">
        <f t="shared" si="68"/>
        <v>0.13149498485642094</v>
      </c>
      <c r="AM282" s="29">
        <f t="shared" si="69"/>
        <v>7.2805584912099555E-2</v>
      </c>
    </row>
    <row r="283" spans="1:39">
      <c r="A283" t="s">
        <v>242</v>
      </c>
      <c r="B283" s="20">
        <v>2046</v>
      </c>
      <c r="C283" t="s">
        <v>242</v>
      </c>
      <c r="D283" t="s">
        <v>208</v>
      </c>
      <c r="E283" s="22" t="s">
        <v>327</v>
      </c>
      <c r="F283" s="22" t="s">
        <v>328</v>
      </c>
      <c r="G283" s="22" t="s">
        <v>245</v>
      </c>
      <c r="H283" s="22" t="s">
        <v>237</v>
      </c>
      <c r="I283" s="22" t="s">
        <v>309</v>
      </c>
      <c r="J283" s="17">
        <f>IFERROR(INDEX(Cost_Components!$K$2:$K$29,MATCH(E283,Cost_Components!$A$2:$A$29,0)),"")</f>
        <v>1</v>
      </c>
      <c r="K283" s="17">
        <f t="shared" si="56"/>
        <v>0.72461538461538466</v>
      </c>
      <c r="L283" s="17">
        <f>IFERROR(INDEX(Cost_Components!$S$2:$S$29,MATCH(E283,Cost_Components!$A$2:$A$29,0)),"")</f>
        <v>0.31</v>
      </c>
      <c r="M283" s="28">
        <f>IFERROR(INDEX(Cost_Components!$L$2:$L$29,MATCH(E283,Cost_Components!$A$2:$A$29,0)),"")</f>
        <v>1</v>
      </c>
      <c r="N283" s="29">
        <f>IFERROR(INDEX(Cost_Components!$P$2:$P$29,MATCH(E283,Cost_Components!$A$2:$A$29,0)),"")</f>
        <v>115.1062307</v>
      </c>
      <c r="O283" s="23">
        <f t="shared" si="57"/>
        <v>921881.57182904601</v>
      </c>
      <c r="P283" s="23">
        <f t="shared" si="58"/>
        <v>886032.26261928701</v>
      </c>
      <c r="Q283" s="23">
        <f t="shared" si="59"/>
        <v>31616228.548896577</v>
      </c>
      <c r="R283" s="23">
        <f t="shared" si="60"/>
        <v>76892063.644385308</v>
      </c>
      <c r="S283" s="23">
        <f t="shared" si="61"/>
        <v>45275835.095488727</v>
      </c>
      <c r="T283" s="16">
        <f>IFERROR(INDEX(Cost_Components!$R$2:$R$29,MATCH(E283,Cost_Components!$A$2:$A$29,0)),"")</f>
        <v>1</v>
      </c>
      <c r="U283" s="26">
        <f>IFERROR(INDEX(Cost_Components!$Q$2:$Q$29,MATCH(E283,Cost_Components!$A$2:$A$29,0)),"")</f>
        <v>2023</v>
      </c>
      <c r="V283" s="30">
        <f>1/(1+Calculation_Assumptions!$B$5)^(B283-Calculation_Assumptions!$B$2)</f>
        <v>0.5375492759090631</v>
      </c>
      <c r="W283" s="23">
        <f t="shared" si="62"/>
        <v>16995280.763434805</v>
      </c>
      <c r="X283" s="23">
        <f t="shared" si="63"/>
        <v>41333273.135192916</v>
      </c>
      <c r="Y283" s="23">
        <f t="shared" si="64"/>
        <v>24337992.371758111</v>
      </c>
      <c r="Z283" s="17">
        <f>IFERROR(INDEX(Cost_Components!$T$2:$T$29,MATCH(E283,Cost_Components!$A$2:$A$29,0)),"")</f>
        <v>0.8</v>
      </c>
      <c r="AA283" s="26">
        <f>IFERROR(INDEX(Cost_Components!$U$2:$U$29,MATCH(E283,Cost_Components!$A$2:$A$29,0)),"")</f>
        <v>2025</v>
      </c>
      <c r="AB283" s="26">
        <f>IFERROR(INDEX(Cost_Components!$V$2:$V$29,MATCH(E283,Cost_Components!$A$2:$A$29,0)),"")</f>
        <v>2050</v>
      </c>
      <c r="AC283" s="26">
        <f>IFERROR(INDEX(Cost_Components!$M$2:$M$29,MATCH(E283,Cost_Components!$A$2:$A$29,0)),"")</f>
        <v>0</v>
      </c>
      <c r="AD283" s="26">
        <f>IFERROR(INDEX(Cost_Components!$N$2:$N$29,MATCH(E283,Cost_Components!$A$2:$A$29,0)),"")</f>
        <v>95</v>
      </c>
      <c r="AE283" s="16" t="str">
        <f>IFERROR(INDEX(Cost_Components!$O$2:$O$29,MATCH(E283,Cost_Components!$A$2:$A$29,0)),"")</f>
        <v>Both</v>
      </c>
      <c r="AF283" s="11">
        <v>921881.57182904601</v>
      </c>
      <c r="AG283" s="11">
        <v>886032.26261928701</v>
      </c>
      <c r="AH283" s="23">
        <f t="shared" si="65"/>
        <v>1</v>
      </c>
      <c r="AI283" s="10">
        <v>320645615.981408</v>
      </c>
      <c r="AJ283" s="29">
        <f t="shared" si="66"/>
        <v>9.8601780199389283E-2</v>
      </c>
      <c r="AK283" s="29">
        <f t="shared" si="67"/>
        <v>0.23980388257933874</v>
      </c>
      <c r="AL283" s="29">
        <f t="shared" si="68"/>
        <v>0.14120210237994946</v>
      </c>
      <c r="AM283" s="29">
        <f t="shared" si="69"/>
        <v>7.5903087891179222E-2</v>
      </c>
    </row>
    <row r="284" spans="1:39">
      <c r="A284" t="s">
        <v>242</v>
      </c>
      <c r="B284" s="20">
        <v>2047</v>
      </c>
      <c r="C284" t="s">
        <v>242</v>
      </c>
      <c r="D284" t="s">
        <v>208</v>
      </c>
      <c r="E284" s="22" t="s">
        <v>327</v>
      </c>
      <c r="F284" s="22" t="s">
        <v>328</v>
      </c>
      <c r="G284" s="22" t="s">
        <v>245</v>
      </c>
      <c r="H284" s="22" t="s">
        <v>237</v>
      </c>
      <c r="I284" s="22" t="s">
        <v>309</v>
      </c>
      <c r="J284" s="17">
        <f>IFERROR(INDEX(Cost_Components!$K$2:$K$29,MATCH(E284,Cost_Components!$A$2:$A$29,0)),"")</f>
        <v>1</v>
      </c>
      <c r="K284" s="17">
        <f t="shared" si="56"/>
        <v>0.74346153846153851</v>
      </c>
      <c r="L284" s="17">
        <f>IFERROR(INDEX(Cost_Components!$S$2:$S$29,MATCH(E284,Cost_Components!$A$2:$A$29,0)),"")</f>
        <v>0.31</v>
      </c>
      <c r="M284" s="28">
        <f>IFERROR(INDEX(Cost_Components!$L$2:$L$29,MATCH(E284,Cost_Components!$A$2:$A$29,0)),"")</f>
        <v>1</v>
      </c>
      <c r="N284" s="29">
        <f>IFERROR(INDEX(Cost_Components!$P$2:$P$29,MATCH(E284,Cost_Components!$A$2:$A$29,0)),"")</f>
        <v>115.1062307</v>
      </c>
      <c r="O284" s="23">
        <f t="shared" si="57"/>
        <v>946645.85243825498</v>
      </c>
      <c r="P284" s="23">
        <f t="shared" si="58"/>
        <v>908151.40876875399</v>
      </c>
      <c r="Q284" s="23">
        <f t="shared" si="59"/>
        <v>32405504.52616252</v>
      </c>
      <c r="R284" s="23">
        <f t="shared" si="60"/>
        <v>81011164.523008019</v>
      </c>
      <c r="S284" s="23">
        <f t="shared" si="61"/>
        <v>48605659.996845499</v>
      </c>
      <c r="T284" s="16">
        <f>IFERROR(INDEX(Cost_Components!$R$2:$R$29,MATCH(E284,Cost_Components!$A$2:$A$29,0)),"")</f>
        <v>1</v>
      </c>
      <c r="U284" s="26">
        <f>IFERROR(INDEX(Cost_Components!$Q$2:$Q$29,MATCH(E284,Cost_Components!$A$2:$A$29,0)),"")</f>
        <v>2023</v>
      </c>
      <c r="V284" s="30">
        <f>1/(1+Calculation_Assumptions!$B$5)^(B284-Calculation_Assumptions!$B$2)</f>
        <v>0.52189250088258554</v>
      </c>
      <c r="W284" s="23">
        <f t="shared" si="62"/>
        <v>16912189.799520902</v>
      </c>
      <c r="X284" s="23">
        <f t="shared" si="63"/>
        <v>42279119.252323247</v>
      </c>
      <c r="Y284" s="23">
        <f t="shared" si="64"/>
        <v>25366929.452802341</v>
      </c>
      <c r="Z284" s="17">
        <f>IFERROR(INDEX(Cost_Components!$T$2:$T$29,MATCH(E284,Cost_Components!$A$2:$A$29,0)),"")</f>
        <v>0.8</v>
      </c>
      <c r="AA284" s="26">
        <f>IFERROR(INDEX(Cost_Components!$U$2:$U$29,MATCH(E284,Cost_Components!$A$2:$A$29,0)),"")</f>
        <v>2025</v>
      </c>
      <c r="AB284" s="26">
        <f>IFERROR(INDEX(Cost_Components!$V$2:$V$29,MATCH(E284,Cost_Components!$A$2:$A$29,0)),"")</f>
        <v>2050</v>
      </c>
      <c r="AC284" s="26">
        <f>IFERROR(INDEX(Cost_Components!$M$2:$M$29,MATCH(E284,Cost_Components!$A$2:$A$29,0)),"")</f>
        <v>0</v>
      </c>
      <c r="AD284" s="26">
        <f>IFERROR(INDEX(Cost_Components!$N$2:$N$29,MATCH(E284,Cost_Components!$A$2:$A$29,0)),"")</f>
        <v>95</v>
      </c>
      <c r="AE284" s="16" t="str">
        <f>IFERROR(INDEX(Cost_Components!$O$2:$O$29,MATCH(E284,Cost_Components!$A$2:$A$29,0)),"")</f>
        <v>Both</v>
      </c>
      <c r="AF284" s="11">
        <v>946645.85243825498</v>
      </c>
      <c r="AG284" s="11">
        <v>908151.40876875399</v>
      </c>
      <c r="AH284" s="23">
        <f t="shared" si="65"/>
        <v>1</v>
      </c>
      <c r="AI284" s="10">
        <v>321429520.52287501</v>
      </c>
      <c r="AJ284" s="29">
        <f t="shared" si="66"/>
        <v>0.1008168275068448</v>
      </c>
      <c r="AK284" s="29">
        <f t="shared" si="67"/>
        <v>0.25203398988128328</v>
      </c>
      <c r="AL284" s="29">
        <f t="shared" si="68"/>
        <v>0.1512171623744385</v>
      </c>
      <c r="AM284" s="29">
        <f t="shared" si="69"/>
        <v>7.8919103047963721E-2</v>
      </c>
    </row>
    <row r="285" spans="1:39">
      <c r="A285" t="s">
        <v>242</v>
      </c>
      <c r="B285" s="20">
        <v>2048</v>
      </c>
      <c r="C285" t="s">
        <v>242</v>
      </c>
      <c r="D285" t="s">
        <v>208</v>
      </c>
      <c r="E285" s="22" t="s">
        <v>327</v>
      </c>
      <c r="F285" s="22" t="s">
        <v>328</v>
      </c>
      <c r="G285" s="22" t="s">
        <v>245</v>
      </c>
      <c r="H285" s="22" t="s">
        <v>237</v>
      </c>
      <c r="I285" s="22" t="s">
        <v>309</v>
      </c>
      <c r="J285" s="17">
        <f>IFERROR(INDEX(Cost_Components!$K$2:$K$29,MATCH(E285,Cost_Components!$A$2:$A$29,0)),"")</f>
        <v>1</v>
      </c>
      <c r="K285" s="17">
        <f t="shared" si="56"/>
        <v>0.76230769230769235</v>
      </c>
      <c r="L285" s="17">
        <f>IFERROR(INDEX(Cost_Components!$S$2:$S$29,MATCH(E285,Cost_Components!$A$2:$A$29,0)),"")</f>
        <v>0.31</v>
      </c>
      <c r="M285" s="28">
        <f>IFERROR(INDEX(Cost_Components!$L$2:$L$29,MATCH(E285,Cost_Components!$A$2:$A$29,0)),"")</f>
        <v>1</v>
      </c>
      <c r="N285" s="29">
        <f>IFERROR(INDEX(Cost_Components!$P$2:$P$29,MATCH(E285,Cost_Components!$A$2:$A$29,0)),"")</f>
        <v>115.1062307</v>
      </c>
      <c r="O285" s="23">
        <f t="shared" si="57"/>
        <v>972205.36768004997</v>
      </c>
      <c r="P285" s="23">
        <f t="shared" si="58"/>
        <v>931016.45336982305</v>
      </c>
      <c r="Q285" s="23">
        <f t="shared" si="59"/>
        <v>33221396.346795622</v>
      </c>
      <c r="R285" s="23">
        <f t="shared" si="60"/>
        <v>85307487.139921948</v>
      </c>
      <c r="S285" s="23">
        <f t="shared" si="61"/>
        <v>52086090.79312633</v>
      </c>
      <c r="T285" s="16">
        <f>IFERROR(INDEX(Cost_Components!$R$2:$R$29,MATCH(E285,Cost_Components!$A$2:$A$29,0)),"")</f>
        <v>1</v>
      </c>
      <c r="U285" s="26">
        <f>IFERROR(INDEX(Cost_Components!$Q$2:$Q$29,MATCH(E285,Cost_Components!$A$2:$A$29,0)),"")</f>
        <v>2023</v>
      </c>
      <c r="V285" s="30">
        <f>1/(1+Calculation_Assumptions!$B$5)^(B285-Calculation_Assumptions!$B$2)</f>
        <v>0.50669174842969467</v>
      </c>
      <c r="W285" s="23">
        <f t="shared" si="62"/>
        <v>16833007.400233746</v>
      </c>
      <c r="X285" s="23">
        <f t="shared" si="63"/>
        <v>43224599.813070744</v>
      </c>
      <c r="Y285" s="23">
        <f t="shared" si="64"/>
        <v>26391592.412837002</v>
      </c>
      <c r="Z285" s="17">
        <f>IFERROR(INDEX(Cost_Components!$T$2:$T$29,MATCH(E285,Cost_Components!$A$2:$A$29,0)),"")</f>
        <v>0.8</v>
      </c>
      <c r="AA285" s="26">
        <f>IFERROR(INDEX(Cost_Components!$U$2:$U$29,MATCH(E285,Cost_Components!$A$2:$A$29,0)),"")</f>
        <v>2025</v>
      </c>
      <c r="AB285" s="26">
        <f>IFERROR(INDEX(Cost_Components!$V$2:$V$29,MATCH(E285,Cost_Components!$A$2:$A$29,0)),"")</f>
        <v>2050</v>
      </c>
      <c r="AC285" s="26">
        <f>IFERROR(INDEX(Cost_Components!$M$2:$M$29,MATCH(E285,Cost_Components!$A$2:$A$29,0)),"")</f>
        <v>0</v>
      </c>
      <c r="AD285" s="26">
        <f>IFERROR(INDEX(Cost_Components!$N$2:$N$29,MATCH(E285,Cost_Components!$A$2:$A$29,0)),"")</f>
        <v>95</v>
      </c>
      <c r="AE285" s="16" t="str">
        <f>IFERROR(INDEX(Cost_Components!$O$2:$O$29,MATCH(E285,Cost_Components!$A$2:$A$29,0)),"")</f>
        <v>Both</v>
      </c>
      <c r="AF285" s="11">
        <v>972205.36768004997</v>
      </c>
      <c r="AG285" s="11">
        <v>931016.45336982305</v>
      </c>
      <c r="AH285" s="23">
        <f t="shared" si="65"/>
        <v>1</v>
      </c>
      <c r="AI285" s="10">
        <v>322136832.26016098</v>
      </c>
      <c r="AJ285" s="29">
        <f t="shared" si="66"/>
        <v>0.10312821453451708</v>
      </c>
      <c r="AK285" s="29">
        <f t="shared" si="67"/>
        <v>0.26481755141562563</v>
      </c>
      <c r="AL285" s="29">
        <f t="shared" si="68"/>
        <v>0.16168933688110856</v>
      </c>
      <c r="AM285" s="29">
        <f t="shared" si="69"/>
        <v>8.1926652806726813E-2</v>
      </c>
    </row>
    <row r="286" spans="1:39">
      <c r="A286" t="s">
        <v>242</v>
      </c>
      <c r="B286" s="20">
        <v>2049</v>
      </c>
      <c r="C286" t="s">
        <v>242</v>
      </c>
      <c r="D286" t="s">
        <v>208</v>
      </c>
      <c r="E286" s="22" t="s">
        <v>327</v>
      </c>
      <c r="F286" s="22" t="s">
        <v>328</v>
      </c>
      <c r="G286" s="22" t="s">
        <v>245</v>
      </c>
      <c r="H286" s="22" t="s">
        <v>237</v>
      </c>
      <c r="I286" s="22" t="s">
        <v>309</v>
      </c>
      <c r="J286" s="17">
        <f>IFERROR(INDEX(Cost_Components!$K$2:$K$29,MATCH(E286,Cost_Components!$A$2:$A$29,0)),"")</f>
        <v>1</v>
      </c>
      <c r="K286" s="17">
        <f t="shared" si="56"/>
        <v>0.7811538461538462</v>
      </c>
      <c r="L286" s="17">
        <f>IFERROR(INDEX(Cost_Components!$S$2:$S$29,MATCH(E286,Cost_Components!$A$2:$A$29,0)),"")</f>
        <v>0.31</v>
      </c>
      <c r="M286" s="28">
        <f>IFERROR(INDEX(Cost_Components!$L$2:$L$29,MATCH(E286,Cost_Components!$A$2:$A$29,0)),"")</f>
        <v>1</v>
      </c>
      <c r="N286" s="29">
        <f>IFERROR(INDEX(Cost_Components!$P$2:$P$29,MATCH(E286,Cost_Components!$A$2:$A$29,0)),"")</f>
        <v>115.1062307</v>
      </c>
      <c r="O286" s="23">
        <f t="shared" si="57"/>
        <v>997354.65655597195</v>
      </c>
      <c r="P286" s="23">
        <f t="shared" si="58"/>
        <v>953416.69930984196</v>
      </c>
      <c r="Q286" s="23">
        <f t="shared" si="59"/>
        <v>34020702.788637273</v>
      </c>
      <c r="R286" s="23">
        <f t="shared" si="60"/>
        <v>89677816.986656427</v>
      </c>
      <c r="S286" s="23">
        <f t="shared" si="61"/>
        <v>55657114.198019154</v>
      </c>
      <c r="T286" s="16">
        <f>IFERROR(INDEX(Cost_Components!$R$2:$R$29,MATCH(E286,Cost_Components!$A$2:$A$29,0)),"")</f>
        <v>1</v>
      </c>
      <c r="U286" s="26">
        <f>IFERROR(INDEX(Cost_Components!$Q$2:$Q$29,MATCH(E286,Cost_Components!$A$2:$A$29,0)),"")</f>
        <v>2023</v>
      </c>
      <c r="V286" s="30">
        <f>1/(1+Calculation_Assumptions!$B$5)^(B286-Calculation_Assumptions!$B$2)</f>
        <v>0.49193373633950943</v>
      </c>
      <c r="W286" s="23">
        <f t="shared" si="62"/>
        <v>16735931.435710302</v>
      </c>
      <c r="X286" s="23">
        <f t="shared" si="63"/>
        <v>44115543.577016622</v>
      </c>
      <c r="Y286" s="23">
        <f t="shared" si="64"/>
        <v>27379612.141306322</v>
      </c>
      <c r="Z286" s="17">
        <f>IFERROR(INDEX(Cost_Components!$T$2:$T$29,MATCH(E286,Cost_Components!$A$2:$A$29,0)),"")</f>
        <v>0.8</v>
      </c>
      <c r="AA286" s="26">
        <f>IFERROR(INDEX(Cost_Components!$U$2:$U$29,MATCH(E286,Cost_Components!$A$2:$A$29,0)),"")</f>
        <v>2025</v>
      </c>
      <c r="AB286" s="26">
        <f>IFERROR(INDEX(Cost_Components!$V$2:$V$29,MATCH(E286,Cost_Components!$A$2:$A$29,0)),"")</f>
        <v>2050</v>
      </c>
      <c r="AC286" s="26">
        <f>IFERROR(INDEX(Cost_Components!$M$2:$M$29,MATCH(E286,Cost_Components!$A$2:$A$29,0)),"")</f>
        <v>0</v>
      </c>
      <c r="AD286" s="26">
        <f>IFERROR(INDEX(Cost_Components!$N$2:$N$29,MATCH(E286,Cost_Components!$A$2:$A$29,0)),"")</f>
        <v>95</v>
      </c>
      <c r="AE286" s="16" t="str">
        <f>IFERROR(INDEX(Cost_Components!$O$2:$O$29,MATCH(E286,Cost_Components!$A$2:$A$29,0)),"")</f>
        <v>Both</v>
      </c>
      <c r="AF286" s="11">
        <v>997354.65655597195</v>
      </c>
      <c r="AG286" s="11">
        <v>953416.69930984196</v>
      </c>
      <c r="AH286" s="23">
        <f t="shared" si="65"/>
        <v>1</v>
      </c>
      <c r="AI286" s="10">
        <v>322765819.75268102</v>
      </c>
      <c r="AJ286" s="29">
        <f t="shared" si="66"/>
        <v>0.10540367259056613</v>
      </c>
      <c r="AK286" s="29">
        <f t="shared" si="67"/>
        <v>0.27784174004351503</v>
      </c>
      <c r="AL286" s="29">
        <f t="shared" si="68"/>
        <v>0.1724380674529489</v>
      </c>
      <c r="AM286" s="29">
        <f t="shared" si="69"/>
        <v>8.482810280929351E-2</v>
      </c>
    </row>
    <row r="287" spans="1:39">
      <c r="A287" t="s">
        <v>242</v>
      </c>
      <c r="B287" s="20">
        <v>2050</v>
      </c>
      <c r="C287" t="s">
        <v>242</v>
      </c>
      <c r="D287" t="s">
        <v>208</v>
      </c>
      <c r="E287" s="22" t="s">
        <v>327</v>
      </c>
      <c r="F287" s="22" t="s">
        <v>328</v>
      </c>
      <c r="G287" s="22" t="s">
        <v>245</v>
      </c>
      <c r="H287" s="22" t="s">
        <v>237</v>
      </c>
      <c r="I287" s="22" t="s">
        <v>309</v>
      </c>
      <c r="J287" s="17">
        <f>IFERROR(INDEX(Cost_Components!$K$2:$K$29,MATCH(E287,Cost_Components!$A$2:$A$29,0)),"")</f>
        <v>1</v>
      </c>
      <c r="K287" s="17">
        <f t="shared" si="56"/>
        <v>0.8</v>
      </c>
      <c r="L287" s="17">
        <f>IFERROR(INDEX(Cost_Components!$S$2:$S$29,MATCH(E287,Cost_Components!$A$2:$A$29,0)),"")</f>
        <v>0.31</v>
      </c>
      <c r="M287" s="28">
        <f>IFERROR(INDEX(Cost_Components!$L$2:$L$29,MATCH(E287,Cost_Components!$A$2:$A$29,0)),"")</f>
        <v>1</v>
      </c>
      <c r="N287" s="29">
        <f>IFERROR(INDEX(Cost_Components!$P$2:$P$29,MATCH(E287,Cost_Components!$A$2:$A$29,0)),"")</f>
        <v>115.1062307</v>
      </c>
      <c r="O287" s="23">
        <f t="shared" si="57"/>
        <v>1021631.5711897</v>
      </c>
      <c r="P287" s="23">
        <f t="shared" si="58"/>
        <v>974901.15473913203</v>
      </c>
      <c r="Q287" s="23">
        <f t="shared" si="59"/>
        <v>34787331.140400663</v>
      </c>
      <c r="R287" s="23">
        <f t="shared" si="60"/>
        <v>94076927.459012061</v>
      </c>
      <c r="S287" s="23">
        <f t="shared" si="61"/>
        <v>59289596.318611398</v>
      </c>
      <c r="T287" s="16">
        <f>IFERROR(INDEX(Cost_Components!$R$2:$R$29,MATCH(E287,Cost_Components!$A$2:$A$29,0)),"")</f>
        <v>1</v>
      </c>
      <c r="U287" s="26">
        <f>IFERROR(INDEX(Cost_Components!$Q$2:$Q$29,MATCH(E287,Cost_Components!$A$2:$A$29,0)),"")</f>
        <v>2023</v>
      </c>
      <c r="V287" s="30">
        <f>1/(1+Calculation_Assumptions!$B$5)^(B287-Calculation_Assumptions!$B$2)</f>
        <v>0.47760556926165965</v>
      </c>
      <c r="W287" s="23">
        <f t="shared" si="62"/>
        <v>16614623.092404919</v>
      </c>
      <c r="X287" s="23">
        <f t="shared" si="63"/>
        <v>44931664.493449315</v>
      </c>
      <c r="Y287" s="23">
        <f t="shared" si="64"/>
        <v>28317041.401044399</v>
      </c>
      <c r="Z287" s="17">
        <f>IFERROR(INDEX(Cost_Components!$T$2:$T$29,MATCH(E287,Cost_Components!$A$2:$A$29,0)),"")</f>
        <v>0.8</v>
      </c>
      <c r="AA287" s="26">
        <f>IFERROR(INDEX(Cost_Components!$U$2:$U$29,MATCH(E287,Cost_Components!$A$2:$A$29,0)),"")</f>
        <v>2025</v>
      </c>
      <c r="AB287" s="26">
        <f>IFERROR(INDEX(Cost_Components!$V$2:$V$29,MATCH(E287,Cost_Components!$A$2:$A$29,0)),"")</f>
        <v>2050</v>
      </c>
      <c r="AC287" s="26">
        <f>IFERROR(INDEX(Cost_Components!$M$2:$M$29,MATCH(E287,Cost_Components!$A$2:$A$29,0)),"")</f>
        <v>0</v>
      </c>
      <c r="AD287" s="26">
        <f>IFERROR(INDEX(Cost_Components!$N$2:$N$29,MATCH(E287,Cost_Components!$A$2:$A$29,0)),"")</f>
        <v>95</v>
      </c>
      <c r="AE287" s="16" t="str">
        <f>IFERROR(INDEX(Cost_Components!$O$2:$O$29,MATCH(E287,Cost_Components!$A$2:$A$29,0)),"")</f>
        <v>Both</v>
      </c>
      <c r="AF287" s="11">
        <v>1021631.5711897</v>
      </c>
      <c r="AG287" s="11">
        <v>974901.15473913203</v>
      </c>
      <c r="AH287" s="23">
        <f t="shared" si="65"/>
        <v>1</v>
      </c>
      <c r="AI287" s="10">
        <v>323312042.56328499</v>
      </c>
      <c r="AJ287" s="29">
        <f t="shared" si="66"/>
        <v>0.10759676894370986</v>
      </c>
      <c r="AK287" s="29">
        <f t="shared" si="67"/>
        <v>0.29097872975330785</v>
      </c>
      <c r="AL287" s="29">
        <f t="shared" si="68"/>
        <v>0.18338196080959795</v>
      </c>
      <c r="AM287" s="29">
        <f t="shared" si="69"/>
        <v>8.7584245784787407E-2</v>
      </c>
    </row>
    <row r="288" spans="1:39">
      <c r="A288" t="s">
        <v>242</v>
      </c>
      <c r="B288" s="20">
        <v>2025</v>
      </c>
      <c r="C288" t="s">
        <v>242</v>
      </c>
      <c r="D288" t="s">
        <v>222</v>
      </c>
      <c r="E288" s="22" t="s">
        <v>329</v>
      </c>
      <c r="F288" s="22" t="s">
        <v>330</v>
      </c>
      <c r="G288" s="22" t="s">
        <v>246</v>
      </c>
      <c r="H288" s="22" t="s">
        <v>237</v>
      </c>
      <c r="I288" s="22" t="s">
        <v>309</v>
      </c>
      <c r="J288" s="17">
        <f>IFERROR(INDEX(Cost_Components!$K$2:$K$29,MATCH(E288,Cost_Components!$A$2:$A$29,0)),"")</f>
        <v>0.2</v>
      </c>
      <c r="K288" s="17">
        <f t="shared" si="56"/>
        <v>0.32884615384615384</v>
      </c>
      <c r="L288" s="17">
        <f>IFERROR(INDEX(Cost_Components!$S$2:$S$29,MATCH(E288,Cost_Components!$A$2:$A$29,0)),"")</f>
        <v>0.31</v>
      </c>
      <c r="M288" s="28">
        <f>IFERROR(INDEX(Cost_Components!$L$2:$L$29,MATCH(E288,Cost_Components!$A$2:$A$29,0)),"")</f>
        <v>1</v>
      </c>
      <c r="N288" s="29">
        <f>IFERROR(INDEX(Cost_Components!$P$2:$P$29,MATCH(E288,Cost_Components!$A$2:$A$29,0)),"")</f>
        <v>5.133311162</v>
      </c>
      <c r="O288" s="23">
        <f t="shared" si="57"/>
        <v>1037950.4311954421</v>
      </c>
      <c r="P288" s="23">
        <f t="shared" si="58"/>
        <v>1037930.547742164</v>
      </c>
      <c r="Q288" s="23">
        <f t="shared" si="59"/>
        <v>1651686.3444927437</v>
      </c>
      <c r="R288" s="23">
        <f t="shared" si="60"/>
        <v>1752132.602546087</v>
      </c>
      <c r="S288" s="23">
        <f t="shared" si="61"/>
        <v>100446.25805334328</v>
      </c>
      <c r="T288" s="16">
        <f>IFERROR(INDEX(Cost_Components!$R$2:$R$29,MATCH(E288,Cost_Components!$A$2:$A$29,0)),"")</f>
        <v>1</v>
      </c>
      <c r="U288" s="26">
        <f>IFERROR(INDEX(Cost_Components!$Q$2:$Q$29,MATCH(E288,Cost_Components!$A$2:$A$29,0)),"")</f>
        <v>2023</v>
      </c>
      <c r="V288" s="30">
        <f>1/(1+Calculation_Assumptions!$B$5)^(B288-Calculation_Assumptions!$B$2)</f>
        <v>1</v>
      </c>
      <c r="W288" s="23">
        <f t="shared" si="62"/>
        <v>1651686.3444927437</v>
      </c>
      <c r="X288" s="23">
        <f t="shared" si="63"/>
        <v>1752132.602546087</v>
      </c>
      <c r="Y288" s="23">
        <f t="shared" si="64"/>
        <v>100446.25805334328</v>
      </c>
      <c r="Z288" s="17">
        <f>IFERROR(INDEX(Cost_Components!$T$2:$T$29,MATCH(E288,Cost_Components!$A$2:$A$29,0)),"")</f>
        <v>0.8</v>
      </c>
      <c r="AA288" s="26">
        <f>IFERROR(INDEX(Cost_Components!$U$2:$U$29,MATCH(E288,Cost_Components!$A$2:$A$29,0)),"")</f>
        <v>2025</v>
      </c>
      <c r="AB288" s="26">
        <f>IFERROR(INDEX(Cost_Components!$V$2:$V$29,MATCH(E288,Cost_Components!$A$2:$A$29,0)),"")</f>
        <v>2050</v>
      </c>
      <c r="AC288" s="26">
        <f>IFERROR(INDEX(Cost_Components!$M$2:$M$29,MATCH(E288,Cost_Components!$A$2:$A$29,0)),"")</f>
        <v>30</v>
      </c>
      <c r="AD288" s="26">
        <f>IFERROR(INDEX(Cost_Components!$N$2:$N$29,MATCH(E288,Cost_Components!$A$2:$A$29,0)),"")</f>
        <v>95</v>
      </c>
      <c r="AE288" s="16" t="str">
        <f>IFERROR(INDEX(Cost_Components!$O$2:$O$29,MATCH(E288,Cost_Components!$A$2:$A$29,0)),"")</f>
        <v>Both</v>
      </c>
      <c r="AF288" s="11">
        <v>5189752.15597721</v>
      </c>
      <c r="AG288" s="11">
        <v>5189652.7387108197</v>
      </c>
      <c r="AH288" s="23">
        <f t="shared" si="65"/>
        <v>1</v>
      </c>
      <c r="AI288" s="10">
        <v>288391907.64445603</v>
      </c>
      <c r="AJ288" s="29">
        <f t="shared" si="66"/>
        <v>5.727228471781619E-3</v>
      </c>
      <c r="AK288" s="29">
        <f t="shared" si="67"/>
        <v>6.0755262408618057E-3</v>
      </c>
      <c r="AL288" s="29">
        <f t="shared" si="68"/>
        <v>3.482977690801867E-4</v>
      </c>
      <c r="AM288" s="29">
        <f t="shared" si="69"/>
        <v>3.482977690801867E-4</v>
      </c>
    </row>
    <row r="289" spans="1:39">
      <c r="A289" t="s">
        <v>242</v>
      </c>
      <c r="B289" s="20">
        <v>2026</v>
      </c>
      <c r="C289" t="s">
        <v>242</v>
      </c>
      <c r="D289" t="s">
        <v>222</v>
      </c>
      <c r="E289" s="22" t="s">
        <v>329</v>
      </c>
      <c r="F289" s="22" t="s">
        <v>330</v>
      </c>
      <c r="G289" s="22" t="s">
        <v>246</v>
      </c>
      <c r="H289" s="22" t="s">
        <v>237</v>
      </c>
      <c r="I289" s="22" t="s">
        <v>309</v>
      </c>
      <c r="J289" s="17">
        <f>IFERROR(INDEX(Cost_Components!$K$2:$K$29,MATCH(E289,Cost_Components!$A$2:$A$29,0)),"")</f>
        <v>0.2</v>
      </c>
      <c r="K289" s="17">
        <f t="shared" si="56"/>
        <v>0.34769230769230769</v>
      </c>
      <c r="L289" s="17">
        <f>IFERROR(INDEX(Cost_Components!$S$2:$S$29,MATCH(E289,Cost_Components!$A$2:$A$29,0)),"")</f>
        <v>0.31</v>
      </c>
      <c r="M289" s="28">
        <f>IFERROR(INDEX(Cost_Components!$L$2:$L$29,MATCH(E289,Cost_Components!$A$2:$A$29,0)),"")</f>
        <v>1</v>
      </c>
      <c r="N289" s="29">
        <f>IFERROR(INDEX(Cost_Components!$P$2:$P$29,MATCH(E289,Cost_Components!$A$2:$A$29,0)),"")</f>
        <v>5.133311162</v>
      </c>
      <c r="O289" s="23">
        <f t="shared" si="57"/>
        <v>1066380.89867735</v>
      </c>
      <c r="P289" s="23">
        <f t="shared" si="58"/>
        <v>1066321.3263532182</v>
      </c>
      <c r="Q289" s="23">
        <f t="shared" si="59"/>
        <v>1696865.3417227622</v>
      </c>
      <c r="R289" s="23">
        <f t="shared" si="60"/>
        <v>1903290.2819200479</v>
      </c>
      <c r="S289" s="23">
        <f t="shared" si="61"/>
        <v>206424.94019728573</v>
      </c>
      <c r="T289" s="16">
        <f>IFERROR(INDEX(Cost_Components!$R$2:$R$29,MATCH(E289,Cost_Components!$A$2:$A$29,0)),"")</f>
        <v>1</v>
      </c>
      <c r="U289" s="26">
        <f>IFERROR(INDEX(Cost_Components!$Q$2:$Q$29,MATCH(E289,Cost_Components!$A$2:$A$29,0)),"")</f>
        <v>2023</v>
      </c>
      <c r="V289" s="30">
        <f>1/(1+Calculation_Assumptions!$B$5)^(B289-Calculation_Assumptions!$B$2)</f>
        <v>0.970873786407767</v>
      </c>
      <c r="W289" s="23">
        <f t="shared" si="62"/>
        <v>1647442.0793424875</v>
      </c>
      <c r="X289" s="23">
        <f t="shared" si="63"/>
        <v>1847854.6426408233</v>
      </c>
      <c r="Y289" s="23">
        <f t="shared" si="64"/>
        <v>200412.56329833568</v>
      </c>
      <c r="Z289" s="17">
        <f>IFERROR(INDEX(Cost_Components!$T$2:$T$29,MATCH(E289,Cost_Components!$A$2:$A$29,0)),"")</f>
        <v>0.8</v>
      </c>
      <c r="AA289" s="26">
        <f>IFERROR(INDEX(Cost_Components!$U$2:$U$29,MATCH(E289,Cost_Components!$A$2:$A$29,0)),"")</f>
        <v>2025</v>
      </c>
      <c r="AB289" s="26">
        <f>IFERROR(INDEX(Cost_Components!$V$2:$V$29,MATCH(E289,Cost_Components!$A$2:$A$29,0)),"")</f>
        <v>2050</v>
      </c>
      <c r="AC289" s="26">
        <f>IFERROR(INDEX(Cost_Components!$M$2:$M$29,MATCH(E289,Cost_Components!$A$2:$A$29,0)),"")</f>
        <v>30</v>
      </c>
      <c r="AD289" s="26">
        <f>IFERROR(INDEX(Cost_Components!$N$2:$N$29,MATCH(E289,Cost_Components!$A$2:$A$29,0)),"")</f>
        <v>95</v>
      </c>
      <c r="AE289" s="16" t="str">
        <f>IFERROR(INDEX(Cost_Components!$O$2:$O$29,MATCH(E289,Cost_Components!$A$2:$A$29,0)),"")</f>
        <v>Both</v>
      </c>
      <c r="AF289" s="11">
        <v>5331904.4933867501</v>
      </c>
      <c r="AG289" s="11">
        <v>5331606.6317660902</v>
      </c>
      <c r="AH289" s="23">
        <f t="shared" si="65"/>
        <v>1</v>
      </c>
      <c r="AI289" s="10">
        <v>290472130.233437</v>
      </c>
      <c r="AJ289" s="29">
        <f t="shared" si="66"/>
        <v>5.8417492251634671E-3</v>
      </c>
      <c r="AK289" s="29">
        <f t="shared" si="67"/>
        <v>6.55240239533643E-3</v>
      </c>
      <c r="AL289" s="29">
        <f t="shared" si="68"/>
        <v>7.1065317017296285E-4</v>
      </c>
      <c r="AM289" s="29">
        <f t="shared" si="69"/>
        <v>6.8995453414850765E-4</v>
      </c>
    </row>
    <row r="290" spans="1:39">
      <c r="A290" t="s">
        <v>242</v>
      </c>
      <c r="B290" s="20">
        <v>2027</v>
      </c>
      <c r="C290" t="s">
        <v>242</v>
      </c>
      <c r="D290" t="s">
        <v>222</v>
      </c>
      <c r="E290" s="22" t="s">
        <v>329</v>
      </c>
      <c r="F290" s="22" t="s">
        <v>330</v>
      </c>
      <c r="G290" s="22" t="s">
        <v>246</v>
      </c>
      <c r="H290" s="22" t="s">
        <v>237</v>
      </c>
      <c r="I290" s="22" t="s">
        <v>309</v>
      </c>
      <c r="J290" s="17">
        <f>IFERROR(INDEX(Cost_Components!$K$2:$K$29,MATCH(E290,Cost_Components!$A$2:$A$29,0)),"")</f>
        <v>0.2</v>
      </c>
      <c r="K290" s="17">
        <f t="shared" si="56"/>
        <v>0.36653846153846154</v>
      </c>
      <c r="L290" s="17">
        <f>IFERROR(INDEX(Cost_Components!$S$2:$S$29,MATCH(E290,Cost_Components!$A$2:$A$29,0)),"")</f>
        <v>0.31</v>
      </c>
      <c r="M290" s="28">
        <f>IFERROR(INDEX(Cost_Components!$L$2:$L$29,MATCH(E290,Cost_Components!$A$2:$A$29,0)),"")</f>
        <v>1</v>
      </c>
      <c r="N290" s="29">
        <f>IFERROR(INDEX(Cost_Components!$P$2:$P$29,MATCH(E290,Cost_Components!$A$2:$A$29,0)),"")</f>
        <v>5.133311162</v>
      </c>
      <c r="O290" s="23">
        <f t="shared" si="57"/>
        <v>1095407.0738583081</v>
      </c>
      <c r="P290" s="23">
        <f t="shared" si="58"/>
        <v>1095288.138171948</v>
      </c>
      <c r="Q290" s="23">
        <f t="shared" si="59"/>
        <v>1742960.9958381203</v>
      </c>
      <c r="R290" s="23">
        <f t="shared" si="60"/>
        <v>2061069.7258806129</v>
      </c>
      <c r="S290" s="23">
        <f t="shared" si="61"/>
        <v>318108.73004249251</v>
      </c>
      <c r="T290" s="16">
        <f>IFERROR(INDEX(Cost_Components!$R$2:$R$29,MATCH(E290,Cost_Components!$A$2:$A$29,0)),"")</f>
        <v>1</v>
      </c>
      <c r="U290" s="26">
        <f>IFERROR(INDEX(Cost_Components!$Q$2:$Q$29,MATCH(E290,Cost_Components!$A$2:$A$29,0)),"")</f>
        <v>2023</v>
      </c>
      <c r="V290" s="30">
        <f>1/(1+Calculation_Assumptions!$B$5)^(B290-Calculation_Assumptions!$B$2)</f>
        <v>0.94259590913375435</v>
      </c>
      <c r="W290" s="23">
        <f t="shared" si="62"/>
        <v>1642907.904456707</v>
      </c>
      <c r="X290" s="23">
        <f t="shared" si="63"/>
        <v>1942755.8920544942</v>
      </c>
      <c r="Y290" s="23">
        <f t="shared" si="64"/>
        <v>299847.98759778729</v>
      </c>
      <c r="Z290" s="17">
        <f>IFERROR(INDEX(Cost_Components!$T$2:$T$29,MATCH(E290,Cost_Components!$A$2:$A$29,0)),"")</f>
        <v>0.8</v>
      </c>
      <c r="AA290" s="26">
        <f>IFERROR(INDEX(Cost_Components!$U$2:$U$29,MATCH(E290,Cost_Components!$A$2:$A$29,0)),"")</f>
        <v>2025</v>
      </c>
      <c r="AB290" s="26">
        <f>IFERROR(INDEX(Cost_Components!$V$2:$V$29,MATCH(E290,Cost_Components!$A$2:$A$29,0)),"")</f>
        <v>2050</v>
      </c>
      <c r="AC290" s="26">
        <f>IFERROR(INDEX(Cost_Components!$M$2:$M$29,MATCH(E290,Cost_Components!$A$2:$A$29,0)),"")</f>
        <v>30</v>
      </c>
      <c r="AD290" s="26">
        <f>IFERROR(INDEX(Cost_Components!$N$2:$N$29,MATCH(E290,Cost_Components!$A$2:$A$29,0)),"")</f>
        <v>95</v>
      </c>
      <c r="AE290" s="16" t="str">
        <f>IFERROR(INDEX(Cost_Components!$O$2:$O$29,MATCH(E290,Cost_Components!$A$2:$A$29,0)),"")</f>
        <v>Both</v>
      </c>
      <c r="AF290" s="11">
        <v>5477035.3692915402</v>
      </c>
      <c r="AG290" s="11">
        <v>5476440.6908597397</v>
      </c>
      <c r="AH290" s="23">
        <f t="shared" si="65"/>
        <v>1</v>
      </c>
      <c r="AI290" s="10">
        <v>292505080.826208</v>
      </c>
      <c r="AJ290" s="29">
        <f t="shared" si="66"/>
        <v>5.9587375060801123E-3</v>
      </c>
      <c r="AK290" s="29">
        <f t="shared" si="67"/>
        <v>7.0462698290878513E-3</v>
      </c>
      <c r="AL290" s="29">
        <f t="shared" si="68"/>
        <v>1.0875323230077393E-3</v>
      </c>
      <c r="AM290" s="29">
        <f t="shared" si="69"/>
        <v>1.0251035187178238E-3</v>
      </c>
    </row>
    <row r="291" spans="1:39">
      <c r="A291" t="s">
        <v>242</v>
      </c>
      <c r="B291" s="20">
        <v>2028</v>
      </c>
      <c r="C291" t="s">
        <v>242</v>
      </c>
      <c r="D291" t="s">
        <v>222</v>
      </c>
      <c r="E291" s="22" t="s">
        <v>329</v>
      </c>
      <c r="F291" s="22" t="s">
        <v>330</v>
      </c>
      <c r="G291" s="22" t="s">
        <v>246</v>
      </c>
      <c r="H291" s="22" t="s">
        <v>237</v>
      </c>
      <c r="I291" s="22" t="s">
        <v>309</v>
      </c>
      <c r="J291" s="17">
        <f>IFERROR(INDEX(Cost_Components!$K$2:$K$29,MATCH(E291,Cost_Components!$A$2:$A$29,0)),"")</f>
        <v>0.2</v>
      </c>
      <c r="K291" s="17">
        <f t="shared" si="56"/>
        <v>0.38538461538461538</v>
      </c>
      <c r="L291" s="17">
        <f>IFERROR(INDEX(Cost_Components!$S$2:$S$29,MATCH(E291,Cost_Components!$A$2:$A$29,0)),"")</f>
        <v>0.31</v>
      </c>
      <c r="M291" s="28">
        <f>IFERROR(INDEX(Cost_Components!$L$2:$L$29,MATCH(E291,Cost_Components!$A$2:$A$29,0)),"")</f>
        <v>1</v>
      </c>
      <c r="N291" s="29">
        <f>IFERROR(INDEX(Cost_Components!$P$2:$P$29,MATCH(E291,Cost_Components!$A$2:$A$29,0)),"")</f>
        <v>5.133311162</v>
      </c>
      <c r="O291" s="23">
        <f t="shared" si="57"/>
        <v>1124458.435143858</v>
      </c>
      <c r="P291" s="23">
        <f t="shared" si="58"/>
        <v>1124260.5665727099</v>
      </c>
      <c r="Q291" s="23">
        <f t="shared" si="59"/>
        <v>1789065.5877690823</v>
      </c>
      <c r="R291" s="23">
        <f t="shared" si="60"/>
        <v>2224515.1640006453</v>
      </c>
      <c r="S291" s="23">
        <f t="shared" si="61"/>
        <v>435449.576231563</v>
      </c>
      <c r="T291" s="16">
        <f>IFERROR(INDEX(Cost_Components!$R$2:$R$29,MATCH(E291,Cost_Components!$A$2:$A$29,0)),"")</f>
        <v>1</v>
      </c>
      <c r="U291" s="26">
        <f>IFERROR(INDEX(Cost_Components!$Q$2:$Q$29,MATCH(E291,Cost_Components!$A$2:$A$29,0)),"")</f>
        <v>2023</v>
      </c>
      <c r="V291" s="30">
        <f>1/(1+Calculation_Assumptions!$B$5)^(B291-Calculation_Assumptions!$B$2)</f>
        <v>0.91514165935315961</v>
      </c>
      <c r="W291" s="23">
        <f t="shared" si="62"/>
        <v>1637248.4506826338</v>
      </c>
      <c r="X291" s="23">
        <f t="shared" si="63"/>
        <v>2035746.4984398165</v>
      </c>
      <c r="Y291" s="23">
        <f t="shared" si="64"/>
        <v>398498.04775718274</v>
      </c>
      <c r="Z291" s="17">
        <f>IFERROR(INDEX(Cost_Components!$T$2:$T$29,MATCH(E291,Cost_Components!$A$2:$A$29,0)),"")</f>
        <v>0.8</v>
      </c>
      <c r="AA291" s="26">
        <f>IFERROR(INDEX(Cost_Components!$U$2:$U$29,MATCH(E291,Cost_Components!$A$2:$A$29,0)),"")</f>
        <v>2025</v>
      </c>
      <c r="AB291" s="26">
        <f>IFERROR(INDEX(Cost_Components!$V$2:$V$29,MATCH(E291,Cost_Components!$A$2:$A$29,0)),"")</f>
        <v>2050</v>
      </c>
      <c r="AC291" s="26">
        <f>IFERROR(INDEX(Cost_Components!$M$2:$M$29,MATCH(E291,Cost_Components!$A$2:$A$29,0)),"")</f>
        <v>30</v>
      </c>
      <c r="AD291" s="26">
        <f>IFERROR(INDEX(Cost_Components!$N$2:$N$29,MATCH(E291,Cost_Components!$A$2:$A$29,0)),"")</f>
        <v>95</v>
      </c>
      <c r="AE291" s="16" t="str">
        <f>IFERROR(INDEX(Cost_Components!$O$2:$O$29,MATCH(E291,Cost_Components!$A$2:$A$29,0)),"")</f>
        <v>Both</v>
      </c>
      <c r="AF291" s="11">
        <v>5622292.17571929</v>
      </c>
      <c r="AG291" s="11">
        <v>5621302.8328635497</v>
      </c>
      <c r="AH291" s="23">
        <f t="shared" si="65"/>
        <v>1</v>
      </c>
      <c r="AI291" s="10">
        <v>294484707.92155403</v>
      </c>
      <c r="AJ291" s="29">
        <f t="shared" si="66"/>
        <v>6.0752410554563005E-3</v>
      </c>
      <c r="AK291" s="29">
        <f t="shared" si="67"/>
        <v>7.553924207817338E-3</v>
      </c>
      <c r="AL291" s="29">
        <f t="shared" si="68"/>
        <v>1.4786831523610378E-3</v>
      </c>
      <c r="AM291" s="29">
        <f t="shared" si="69"/>
        <v>1.353204553709241E-3</v>
      </c>
    </row>
    <row r="292" spans="1:39">
      <c r="A292" t="s">
        <v>242</v>
      </c>
      <c r="B292" s="20">
        <v>2029</v>
      </c>
      <c r="C292" t="s">
        <v>242</v>
      </c>
      <c r="D292" t="s">
        <v>222</v>
      </c>
      <c r="E292" s="22" t="s">
        <v>329</v>
      </c>
      <c r="F292" s="22" t="s">
        <v>330</v>
      </c>
      <c r="G292" s="22" t="s">
        <v>246</v>
      </c>
      <c r="H292" s="22" t="s">
        <v>237</v>
      </c>
      <c r="I292" s="22" t="s">
        <v>309</v>
      </c>
      <c r="J292" s="17">
        <f>IFERROR(INDEX(Cost_Components!$K$2:$K$29,MATCH(E292,Cost_Components!$A$2:$A$29,0)),"")</f>
        <v>0.2</v>
      </c>
      <c r="K292" s="17">
        <f t="shared" si="56"/>
        <v>0.40423076923076923</v>
      </c>
      <c r="L292" s="17">
        <f>IFERROR(INDEX(Cost_Components!$S$2:$S$29,MATCH(E292,Cost_Components!$A$2:$A$29,0)),"")</f>
        <v>0.31</v>
      </c>
      <c r="M292" s="28">
        <f>IFERROR(INDEX(Cost_Components!$L$2:$L$29,MATCH(E292,Cost_Components!$A$2:$A$29,0)),"")</f>
        <v>1</v>
      </c>
      <c r="N292" s="29">
        <f>IFERROR(INDEX(Cost_Components!$P$2:$P$29,MATCH(E292,Cost_Components!$A$2:$A$29,0)),"")</f>
        <v>5.133311162</v>
      </c>
      <c r="O292" s="23">
        <f t="shared" si="57"/>
        <v>1153689.911258548</v>
      </c>
      <c r="P292" s="23">
        <f t="shared" si="58"/>
        <v>1153393.63337166</v>
      </c>
      <c r="Q292" s="23">
        <f t="shared" si="59"/>
        <v>1835425.8078336082</v>
      </c>
      <c r="R292" s="23">
        <f t="shared" si="60"/>
        <v>2393955.3896910609</v>
      </c>
      <c r="S292" s="23">
        <f t="shared" si="61"/>
        <v>558529.58185745263</v>
      </c>
      <c r="T292" s="16">
        <f>IFERROR(INDEX(Cost_Components!$R$2:$R$29,MATCH(E292,Cost_Components!$A$2:$A$29,0)),"")</f>
        <v>1</v>
      </c>
      <c r="U292" s="26">
        <f>IFERROR(INDEX(Cost_Components!$Q$2:$Q$29,MATCH(E292,Cost_Components!$A$2:$A$29,0)),"")</f>
        <v>2023</v>
      </c>
      <c r="V292" s="30">
        <f>1/(1+Calculation_Assumptions!$B$5)^(B292-Calculation_Assumptions!$B$2)</f>
        <v>0.888487047915689</v>
      </c>
      <c r="W292" s="23">
        <f t="shared" si="62"/>
        <v>1630752.0576703514</v>
      </c>
      <c r="X292" s="23">
        <f t="shared" si="63"/>
        <v>2126998.3570284634</v>
      </c>
      <c r="Y292" s="23">
        <f t="shared" si="64"/>
        <v>496246.29935811227</v>
      </c>
      <c r="Z292" s="17">
        <f>IFERROR(INDEX(Cost_Components!$T$2:$T$29,MATCH(E292,Cost_Components!$A$2:$A$29,0)),"")</f>
        <v>0.8</v>
      </c>
      <c r="AA292" s="26">
        <f>IFERROR(INDEX(Cost_Components!$U$2:$U$29,MATCH(E292,Cost_Components!$A$2:$A$29,0)),"")</f>
        <v>2025</v>
      </c>
      <c r="AB292" s="26">
        <f>IFERROR(INDEX(Cost_Components!$V$2:$V$29,MATCH(E292,Cost_Components!$A$2:$A$29,0)),"")</f>
        <v>2050</v>
      </c>
      <c r="AC292" s="26">
        <f>IFERROR(INDEX(Cost_Components!$M$2:$M$29,MATCH(E292,Cost_Components!$A$2:$A$29,0)),"")</f>
        <v>30</v>
      </c>
      <c r="AD292" s="26">
        <f>IFERROR(INDEX(Cost_Components!$N$2:$N$29,MATCH(E292,Cost_Components!$A$2:$A$29,0)),"")</f>
        <v>95</v>
      </c>
      <c r="AE292" s="16" t="str">
        <f>IFERROR(INDEX(Cost_Components!$O$2:$O$29,MATCH(E292,Cost_Components!$A$2:$A$29,0)),"")</f>
        <v>Both</v>
      </c>
      <c r="AF292" s="11">
        <v>5768449.5562927397</v>
      </c>
      <c r="AG292" s="11">
        <v>5766968.1668582996</v>
      </c>
      <c r="AH292" s="23">
        <f t="shared" si="65"/>
        <v>1</v>
      </c>
      <c r="AI292" s="10">
        <v>296414030.31142998</v>
      </c>
      <c r="AJ292" s="29">
        <f t="shared" si="66"/>
        <v>6.1921016555970786E-3</v>
      </c>
      <c r="AK292" s="29">
        <f t="shared" si="67"/>
        <v>8.0763902679499705E-3</v>
      </c>
      <c r="AL292" s="29">
        <f t="shared" si="68"/>
        <v>1.8842886123528926E-3</v>
      </c>
      <c r="AM292" s="29">
        <f t="shared" si="69"/>
        <v>1.6741660266105718E-3</v>
      </c>
    </row>
    <row r="293" spans="1:39">
      <c r="A293" t="s">
        <v>242</v>
      </c>
      <c r="B293" s="20">
        <v>2030</v>
      </c>
      <c r="C293" t="s">
        <v>242</v>
      </c>
      <c r="D293" t="s">
        <v>222</v>
      </c>
      <c r="E293" s="22" t="s">
        <v>329</v>
      </c>
      <c r="F293" s="22" t="s">
        <v>330</v>
      </c>
      <c r="G293" s="22" t="s">
        <v>246</v>
      </c>
      <c r="H293" s="22" t="s">
        <v>237</v>
      </c>
      <c r="I293" s="22" t="s">
        <v>309</v>
      </c>
      <c r="J293" s="17">
        <f>IFERROR(INDEX(Cost_Components!$K$2:$K$29,MATCH(E293,Cost_Components!$A$2:$A$29,0)),"")</f>
        <v>0.2</v>
      </c>
      <c r="K293" s="17">
        <f t="shared" si="56"/>
        <v>0.42307692307692307</v>
      </c>
      <c r="L293" s="17">
        <f>IFERROR(INDEX(Cost_Components!$S$2:$S$29,MATCH(E293,Cost_Components!$A$2:$A$29,0)),"")</f>
        <v>0.31</v>
      </c>
      <c r="M293" s="28">
        <f>IFERROR(INDEX(Cost_Components!$L$2:$L$29,MATCH(E293,Cost_Components!$A$2:$A$29,0)),"")</f>
        <v>1</v>
      </c>
      <c r="N293" s="29">
        <f>IFERROR(INDEX(Cost_Components!$P$2:$P$29,MATCH(E293,Cost_Components!$A$2:$A$29,0)),"")</f>
        <v>5.133311162</v>
      </c>
      <c r="O293" s="23">
        <f t="shared" si="57"/>
        <v>1183112.135144758</v>
      </c>
      <c r="P293" s="23">
        <f t="shared" si="58"/>
        <v>1182698.7125766601</v>
      </c>
      <c r="Q293" s="23">
        <f t="shared" si="59"/>
        <v>1882059.7557913677</v>
      </c>
      <c r="R293" s="23">
        <f t="shared" si="60"/>
        <v>2569465.7700614855</v>
      </c>
      <c r="S293" s="23">
        <f t="shared" si="61"/>
        <v>687406.01427011774</v>
      </c>
      <c r="T293" s="16">
        <f>IFERROR(INDEX(Cost_Components!$R$2:$R$29,MATCH(E293,Cost_Components!$A$2:$A$29,0)),"")</f>
        <v>1</v>
      </c>
      <c r="U293" s="26">
        <f>IFERROR(INDEX(Cost_Components!$Q$2:$Q$29,MATCH(E293,Cost_Components!$A$2:$A$29,0)),"")</f>
        <v>2023</v>
      </c>
      <c r="V293" s="30">
        <f>1/(1+Calculation_Assumptions!$B$5)^(B293-Calculation_Assumptions!$B$2)</f>
        <v>0.86260878438416411</v>
      </c>
      <c r="W293" s="23">
        <f t="shared" si="62"/>
        <v>1623481.2780815484</v>
      </c>
      <c r="X293" s="23">
        <f t="shared" si="63"/>
        <v>2216443.7444294579</v>
      </c>
      <c r="Y293" s="23">
        <f t="shared" si="64"/>
        <v>592962.46634790965</v>
      </c>
      <c r="Z293" s="17">
        <f>IFERROR(INDEX(Cost_Components!$T$2:$T$29,MATCH(E293,Cost_Components!$A$2:$A$29,0)),"")</f>
        <v>0.8</v>
      </c>
      <c r="AA293" s="26">
        <f>IFERROR(INDEX(Cost_Components!$U$2:$U$29,MATCH(E293,Cost_Components!$A$2:$A$29,0)),"")</f>
        <v>2025</v>
      </c>
      <c r="AB293" s="26">
        <f>IFERROR(INDEX(Cost_Components!$V$2:$V$29,MATCH(E293,Cost_Components!$A$2:$A$29,0)),"")</f>
        <v>2050</v>
      </c>
      <c r="AC293" s="26">
        <f>IFERROR(INDEX(Cost_Components!$M$2:$M$29,MATCH(E293,Cost_Components!$A$2:$A$29,0)),"")</f>
        <v>30</v>
      </c>
      <c r="AD293" s="26">
        <f>IFERROR(INDEX(Cost_Components!$N$2:$N$29,MATCH(E293,Cost_Components!$A$2:$A$29,0)),"")</f>
        <v>95</v>
      </c>
      <c r="AE293" s="16" t="str">
        <f>IFERROR(INDEX(Cost_Components!$O$2:$O$29,MATCH(E293,Cost_Components!$A$2:$A$29,0)),"")</f>
        <v>Both</v>
      </c>
      <c r="AF293" s="11">
        <v>5915560.6757237902</v>
      </c>
      <c r="AG293" s="11">
        <v>5913493.5628832998</v>
      </c>
      <c r="AH293" s="23">
        <f t="shared" si="65"/>
        <v>1</v>
      </c>
      <c r="AI293" s="10">
        <v>298289404.664994</v>
      </c>
      <c r="AJ293" s="29">
        <f t="shared" si="66"/>
        <v>6.3095092428948028E-3</v>
      </c>
      <c r="AK293" s="29">
        <f t="shared" si="67"/>
        <v>8.6140028102816065E-3</v>
      </c>
      <c r="AL293" s="29">
        <f t="shared" si="68"/>
        <v>2.3044935673868032E-3</v>
      </c>
      <c r="AM293" s="29">
        <f t="shared" si="69"/>
        <v>1.9878763947846559E-3</v>
      </c>
    </row>
    <row r="294" spans="1:39">
      <c r="A294" t="s">
        <v>242</v>
      </c>
      <c r="B294" s="20">
        <v>2031</v>
      </c>
      <c r="C294" t="s">
        <v>242</v>
      </c>
      <c r="D294" t="s">
        <v>222</v>
      </c>
      <c r="E294" s="22" t="s">
        <v>329</v>
      </c>
      <c r="F294" s="22" t="s">
        <v>330</v>
      </c>
      <c r="G294" s="22" t="s">
        <v>246</v>
      </c>
      <c r="H294" s="22" t="s">
        <v>237</v>
      </c>
      <c r="I294" s="22" t="s">
        <v>309</v>
      </c>
      <c r="J294" s="17">
        <f>IFERROR(INDEX(Cost_Components!$K$2:$K$29,MATCH(E294,Cost_Components!$A$2:$A$29,0)),"")</f>
        <v>0.2</v>
      </c>
      <c r="K294" s="17">
        <f t="shared" si="56"/>
        <v>0.44192307692307692</v>
      </c>
      <c r="L294" s="17">
        <f>IFERROR(INDEX(Cost_Components!$S$2:$S$29,MATCH(E294,Cost_Components!$A$2:$A$29,0)),"")</f>
        <v>0.31</v>
      </c>
      <c r="M294" s="28">
        <f>IFERROR(INDEX(Cost_Components!$L$2:$L$29,MATCH(E294,Cost_Components!$A$2:$A$29,0)),"")</f>
        <v>1</v>
      </c>
      <c r="N294" s="29">
        <f>IFERROR(INDEX(Cost_Components!$P$2:$P$29,MATCH(E294,Cost_Components!$A$2:$A$29,0)),"")</f>
        <v>5.133311162</v>
      </c>
      <c r="O294" s="23">
        <f t="shared" si="57"/>
        <v>1212727.294450898</v>
      </c>
      <c r="P294" s="23">
        <f t="shared" si="58"/>
        <v>1212178.3580469021</v>
      </c>
      <c r="Q294" s="23">
        <f t="shared" si="59"/>
        <v>1928971.4956660683</v>
      </c>
      <c r="R294" s="23">
        <f t="shared" si="60"/>
        <v>2751106.6284883912</v>
      </c>
      <c r="S294" s="23">
        <f t="shared" si="61"/>
        <v>822135.13282232289</v>
      </c>
      <c r="T294" s="16">
        <f>IFERROR(INDEX(Cost_Components!$R$2:$R$29,MATCH(E294,Cost_Components!$A$2:$A$29,0)),"")</f>
        <v>1</v>
      </c>
      <c r="U294" s="26">
        <f>IFERROR(INDEX(Cost_Components!$Q$2:$Q$29,MATCH(E294,Cost_Components!$A$2:$A$29,0)),"")</f>
        <v>2023</v>
      </c>
      <c r="V294" s="30">
        <f>1/(1+Calculation_Assumptions!$B$5)^(B294-Calculation_Assumptions!$B$2)</f>
        <v>0.83748425668365445</v>
      </c>
      <c r="W294" s="23">
        <f t="shared" si="62"/>
        <v>1615483.2592118543</v>
      </c>
      <c r="X294" s="23">
        <f t="shared" si="63"/>
        <v>2304008.489817075</v>
      </c>
      <c r="Y294" s="23">
        <f t="shared" si="64"/>
        <v>688525.23060522065</v>
      </c>
      <c r="Z294" s="17">
        <f>IFERROR(INDEX(Cost_Components!$T$2:$T$29,MATCH(E294,Cost_Components!$A$2:$A$29,0)),"")</f>
        <v>0.8</v>
      </c>
      <c r="AA294" s="26">
        <f>IFERROR(INDEX(Cost_Components!$U$2:$U$29,MATCH(E294,Cost_Components!$A$2:$A$29,0)),"")</f>
        <v>2025</v>
      </c>
      <c r="AB294" s="26">
        <f>IFERROR(INDEX(Cost_Components!$V$2:$V$29,MATCH(E294,Cost_Components!$A$2:$A$29,0)),"")</f>
        <v>2050</v>
      </c>
      <c r="AC294" s="26">
        <f>IFERROR(INDEX(Cost_Components!$M$2:$M$29,MATCH(E294,Cost_Components!$A$2:$A$29,0)),"")</f>
        <v>30</v>
      </c>
      <c r="AD294" s="26">
        <f>IFERROR(INDEX(Cost_Components!$N$2:$N$29,MATCH(E294,Cost_Components!$A$2:$A$29,0)),"")</f>
        <v>95</v>
      </c>
      <c r="AE294" s="16" t="str">
        <f>IFERROR(INDEX(Cost_Components!$O$2:$O$29,MATCH(E294,Cost_Components!$A$2:$A$29,0)),"")</f>
        <v>Both</v>
      </c>
      <c r="AF294" s="11">
        <v>6063636.4722544895</v>
      </c>
      <c r="AG294" s="11">
        <v>6060891.7902345099</v>
      </c>
      <c r="AH294" s="23">
        <f t="shared" si="65"/>
        <v>1</v>
      </c>
      <c r="AI294" s="10">
        <v>300119636.92551899</v>
      </c>
      <c r="AJ294" s="29">
        <f t="shared" si="66"/>
        <v>6.4273418275018878E-3</v>
      </c>
      <c r="AK294" s="29">
        <f t="shared" si="67"/>
        <v>9.1666998423403281E-3</v>
      </c>
      <c r="AL294" s="29">
        <f t="shared" si="68"/>
        <v>2.7393580148384394E-3</v>
      </c>
      <c r="AM294" s="29">
        <f t="shared" si="69"/>
        <v>2.2941692108473816E-3</v>
      </c>
    </row>
    <row r="295" spans="1:39">
      <c r="A295" t="s">
        <v>242</v>
      </c>
      <c r="B295" s="20">
        <v>2032</v>
      </c>
      <c r="C295" t="s">
        <v>242</v>
      </c>
      <c r="D295" t="s">
        <v>222</v>
      </c>
      <c r="E295" s="22" t="s">
        <v>329</v>
      </c>
      <c r="F295" s="22" t="s">
        <v>330</v>
      </c>
      <c r="G295" s="22" t="s">
        <v>246</v>
      </c>
      <c r="H295" s="22" t="s">
        <v>237</v>
      </c>
      <c r="I295" s="22" t="s">
        <v>309</v>
      </c>
      <c r="J295" s="17">
        <f>IFERROR(INDEX(Cost_Components!$K$2:$K$29,MATCH(E295,Cost_Components!$A$2:$A$29,0)),"")</f>
        <v>0.2</v>
      </c>
      <c r="K295" s="17">
        <f t="shared" si="56"/>
        <v>0.46076923076923082</v>
      </c>
      <c r="L295" s="17">
        <f>IFERROR(INDEX(Cost_Components!$S$2:$S$29,MATCH(E295,Cost_Components!$A$2:$A$29,0)),"")</f>
        <v>0.31</v>
      </c>
      <c r="M295" s="28">
        <f>IFERROR(INDEX(Cost_Components!$L$2:$L$29,MATCH(E295,Cost_Components!$A$2:$A$29,0)),"")</f>
        <v>1</v>
      </c>
      <c r="N295" s="29">
        <f>IFERROR(INDEX(Cost_Components!$P$2:$P$29,MATCH(E295,Cost_Components!$A$2:$A$29,0)),"")</f>
        <v>5.133311162</v>
      </c>
      <c r="O295" s="23">
        <f t="shared" si="57"/>
        <v>1242570.997412872</v>
      </c>
      <c r="P295" s="23">
        <f t="shared" si="58"/>
        <v>1241868.796640398</v>
      </c>
      <c r="Q295" s="23">
        <f t="shared" si="59"/>
        <v>1976218.6762154356</v>
      </c>
      <c r="R295" s="23">
        <f t="shared" si="60"/>
        <v>2939018.1836827574</v>
      </c>
      <c r="S295" s="23">
        <f t="shared" si="61"/>
        <v>962799.50746732182</v>
      </c>
      <c r="T295" s="16">
        <f>IFERROR(INDEX(Cost_Components!$R$2:$R$29,MATCH(E295,Cost_Components!$A$2:$A$29,0)),"")</f>
        <v>1</v>
      </c>
      <c r="U295" s="26">
        <f>IFERROR(INDEX(Cost_Components!$Q$2:$Q$29,MATCH(E295,Cost_Components!$A$2:$A$29,0)),"")</f>
        <v>2023</v>
      </c>
      <c r="V295" s="30">
        <f>1/(1+Calculation_Assumptions!$B$5)^(B295-Calculation_Assumptions!$B$2)</f>
        <v>0.81309151134335378</v>
      </c>
      <c r="W295" s="23">
        <f t="shared" si="62"/>
        <v>1606846.6301889704</v>
      </c>
      <c r="X295" s="23">
        <f t="shared" si="63"/>
        <v>2389690.7368362118</v>
      </c>
      <c r="Y295" s="23">
        <f t="shared" si="64"/>
        <v>782844.10664724128</v>
      </c>
      <c r="Z295" s="17">
        <f>IFERROR(INDEX(Cost_Components!$T$2:$T$29,MATCH(E295,Cost_Components!$A$2:$A$29,0)),"")</f>
        <v>0.8</v>
      </c>
      <c r="AA295" s="26">
        <f>IFERROR(INDEX(Cost_Components!$U$2:$U$29,MATCH(E295,Cost_Components!$A$2:$A$29,0)),"")</f>
        <v>2025</v>
      </c>
      <c r="AB295" s="26">
        <f>IFERROR(INDEX(Cost_Components!$V$2:$V$29,MATCH(E295,Cost_Components!$A$2:$A$29,0)),"")</f>
        <v>2050</v>
      </c>
      <c r="AC295" s="26">
        <f>IFERROR(INDEX(Cost_Components!$M$2:$M$29,MATCH(E295,Cost_Components!$A$2:$A$29,0)),"")</f>
        <v>30</v>
      </c>
      <c r="AD295" s="26">
        <f>IFERROR(INDEX(Cost_Components!$N$2:$N$29,MATCH(E295,Cost_Components!$A$2:$A$29,0)),"")</f>
        <v>95</v>
      </c>
      <c r="AE295" s="16" t="str">
        <f>IFERROR(INDEX(Cost_Components!$O$2:$O$29,MATCH(E295,Cost_Components!$A$2:$A$29,0)),"")</f>
        <v>Both</v>
      </c>
      <c r="AF295" s="11">
        <v>6212854.9870643597</v>
      </c>
      <c r="AG295" s="11">
        <v>6209343.9832019899</v>
      </c>
      <c r="AH295" s="23">
        <f t="shared" si="65"/>
        <v>1</v>
      </c>
      <c r="AI295" s="10">
        <v>301904628.08354098</v>
      </c>
      <c r="AJ295" s="29">
        <f t="shared" si="66"/>
        <v>6.5458376334283615E-3</v>
      </c>
      <c r="AK295" s="29">
        <f t="shared" si="67"/>
        <v>9.7349225890948996E-3</v>
      </c>
      <c r="AL295" s="29">
        <f t="shared" si="68"/>
        <v>3.1890849556665377E-3</v>
      </c>
      <c r="AM295" s="29">
        <f t="shared" si="69"/>
        <v>2.5930179064052573E-3</v>
      </c>
    </row>
    <row r="296" spans="1:39">
      <c r="A296" t="s">
        <v>242</v>
      </c>
      <c r="B296" s="20">
        <v>2033</v>
      </c>
      <c r="C296" t="s">
        <v>242</v>
      </c>
      <c r="D296" t="s">
        <v>222</v>
      </c>
      <c r="E296" s="22" t="s">
        <v>329</v>
      </c>
      <c r="F296" s="22" t="s">
        <v>330</v>
      </c>
      <c r="G296" s="22" t="s">
        <v>246</v>
      </c>
      <c r="H296" s="22" t="s">
        <v>237</v>
      </c>
      <c r="I296" s="22" t="s">
        <v>309</v>
      </c>
      <c r="J296" s="17">
        <f>IFERROR(INDEX(Cost_Components!$K$2:$K$29,MATCH(E296,Cost_Components!$A$2:$A$29,0)),"")</f>
        <v>0.2</v>
      </c>
      <c r="K296" s="17">
        <f t="shared" si="56"/>
        <v>0.47961538461538467</v>
      </c>
      <c r="L296" s="17">
        <f>IFERROR(INDEX(Cost_Components!$S$2:$S$29,MATCH(E296,Cost_Components!$A$2:$A$29,0)),"")</f>
        <v>0.31</v>
      </c>
      <c r="M296" s="28">
        <f>IFERROR(INDEX(Cost_Components!$L$2:$L$29,MATCH(E296,Cost_Components!$A$2:$A$29,0)),"")</f>
        <v>1</v>
      </c>
      <c r="N296" s="29">
        <f>IFERROR(INDEX(Cost_Components!$P$2:$P$29,MATCH(E296,Cost_Components!$A$2:$A$29,0)),"")</f>
        <v>5.133311162</v>
      </c>
      <c r="O296" s="23">
        <f t="shared" si="57"/>
        <v>1272533.4541570561</v>
      </c>
      <c r="P296" s="23">
        <f t="shared" si="58"/>
        <v>1271660.897777888</v>
      </c>
      <c r="Q296" s="23">
        <f t="shared" si="59"/>
        <v>2023627.6350610738</v>
      </c>
      <c r="R296" s="23">
        <f t="shared" si="60"/>
        <v>3132996.46144262</v>
      </c>
      <c r="S296" s="23">
        <f t="shared" si="61"/>
        <v>1109368.8263815462</v>
      </c>
      <c r="T296" s="16">
        <f>IFERROR(INDEX(Cost_Components!$R$2:$R$29,MATCH(E296,Cost_Components!$A$2:$A$29,0)),"")</f>
        <v>1</v>
      </c>
      <c r="U296" s="26">
        <f>IFERROR(INDEX(Cost_Components!$Q$2:$Q$29,MATCH(E296,Cost_Components!$A$2:$A$29,0)),"")</f>
        <v>2023</v>
      </c>
      <c r="V296" s="30">
        <f>1/(1+Calculation_Assumptions!$B$5)^(B296-Calculation_Assumptions!$B$2)</f>
        <v>0.78940923431393573</v>
      </c>
      <c r="W296" s="23">
        <f t="shared" si="62"/>
        <v>1597470.3419300828</v>
      </c>
      <c r="X296" s="23">
        <f t="shared" si="63"/>
        <v>2473216.3377356888</v>
      </c>
      <c r="Y296" s="23">
        <f t="shared" si="64"/>
        <v>875745.9958056059</v>
      </c>
      <c r="Z296" s="17">
        <f>IFERROR(INDEX(Cost_Components!$T$2:$T$29,MATCH(E296,Cost_Components!$A$2:$A$29,0)),"")</f>
        <v>0.8</v>
      </c>
      <c r="AA296" s="26">
        <f>IFERROR(INDEX(Cost_Components!$U$2:$U$29,MATCH(E296,Cost_Components!$A$2:$A$29,0)),"")</f>
        <v>2025</v>
      </c>
      <c r="AB296" s="26">
        <f>IFERROR(INDEX(Cost_Components!$V$2:$V$29,MATCH(E296,Cost_Components!$A$2:$A$29,0)),"")</f>
        <v>2050</v>
      </c>
      <c r="AC296" s="26">
        <f>IFERROR(INDEX(Cost_Components!$M$2:$M$29,MATCH(E296,Cost_Components!$A$2:$A$29,0)),"")</f>
        <v>30</v>
      </c>
      <c r="AD296" s="26">
        <f>IFERROR(INDEX(Cost_Components!$N$2:$N$29,MATCH(E296,Cost_Components!$A$2:$A$29,0)),"")</f>
        <v>95</v>
      </c>
      <c r="AE296" s="16" t="str">
        <f>IFERROR(INDEX(Cost_Components!$O$2:$O$29,MATCH(E296,Cost_Components!$A$2:$A$29,0)),"")</f>
        <v>Both</v>
      </c>
      <c r="AF296" s="11">
        <v>6362667.2707852796</v>
      </c>
      <c r="AG296" s="11">
        <v>6358304.48888944</v>
      </c>
      <c r="AH296" s="23">
        <f t="shared" si="65"/>
        <v>1</v>
      </c>
      <c r="AI296" s="10">
        <v>303644277.16916001</v>
      </c>
      <c r="AJ296" s="29">
        <f t="shared" si="66"/>
        <v>6.6644682189538262E-3</v>
      </c>
      <c r="AK296" s="29">
        <f t="shared" si="67"/>
        <v>1.0317982906350743E-2</v>
      </c>
      <c r="AL296" s="29">
        <f t="shared" si="68"/>
        <v>3.6535146873969164E-3</v>
      </c>
      <c r="AM296" s="29">
        <f t="shared" si="69"/>
        <v>2.884118231932718E-3</v>
      </c>
    </row>
    <row r="297" spans="1:39">
      <c r="A297" t="s">
        <v>242</v>
      </c>
      <c r="B297" s="20">
        <v>2034</v>
      </c>
      <c r="C297" t="s">
        <v>242</v>
      </c>
      <c r="D297" t="s">
        <v>222</v>
      </c>
      <c r="E297" s="22" t="s">
        <v>329</v>
      </c>
      <c r="F297" s="22" t="s">
        <v>330</v>
      </c>
      <c r="G297" s="22" t="s">
        <v>246</v>
      </c>
      <c r="H297" s="22" t="s">
        <v>237</v>
      </c>
      <c r="I297" s="22" t="s">
        <v>309</v>
      </c>
      <c r="J297" s="17">
        <f>IFERROR(INDEX(Cost_Components!$K$2:$K$29,MATCH(E297,Cost_Components!$A$2:$A$29,0)),"")</f>
        <v>0.2</v>
      </c>
      <c r="K297" s="17">
        <f t="shared" si="56"/>
        <v>0.49846153846153851</v>
      </c>
      <c r="L297" s="17">
        <f>IFERROR(INDEX(Cost_Components!$S$2:$S$29,MATCH(E297,Cost_Components!$A$2:$A$29,0)),"")</f>
        <v>0.31</v>
      </c>
      <c r="M297" s="28">
        <f>IFERROR(INDEX(Cost_Components!$L$2:$L$29,MATCH(E297,Cost_Components!$A$2:$A$29,0)),"")</f>
        <v>1</v>
      </c>
      <c r="N297" s="29">
        <f>IFERROR(INDEX(Cost_Components!$P$2:$P$29,MATCH(E297,Cost_Components!$A$2:$A$29,0)),"")</f>
        <v>5.133311162</v>
      </c>
      <c r="O297" s="23">
        <f t="shared" si="57"/>
        <v>1302547.6042424662</v>
      </c>
      <c r="P297" s="23">
        <f t="shared" si="58"/>
        <v>1301488.1616471121</v>
      </c>
      <c r="Q297" s="23">
        <f t="shared" si="59"/>
        <v>2071092.5492921341</v>
      </c>
      <c r="R297" s="23">
        <f t="shared" si="60"/>
        <v>3332904.3361688065</v>
      </c>
      <c r="S297" s="23">
        <f t="shared" si="61"/>
        <v>1261811.7868766724</v>
      </c>
      <c r="T297" s="16">
        <f>IFERROR(INDEX(Cost_Components!$R$2:$R$29,MATCH(E297,Cost_Components!$A$2:$A$29,0)),"")</f>
        <v>1</v>
      </c>
      <c r="U297" s="26">
        <f>IFERROR(INDEX(Cost_Components!$Q$2:$Q$29,MATCH(E297,Cost_Components!$A$2:$A$29,0)),"")</f>
        <v>2023</v>
      </c>
      <c r="V297" s="30">
        <f>1/(1+Calculation_Assumptions!$B$5)^(B297-Calculation_Assumptions!$B$2)</f>
        <v>0.76641673234362695</v>
      </c>
      <c r="W297" s="23">
        <f t="shared" si="62"/>
        <v>1587319.9840097097</v>
      </c>
      <c r="X297" s="23">
        <f t="shared" si="63"/>
        <v>2554393.6505404017</v>
      </c>
      <c r="Y297" s="23">
        <f t="shared" si="64"/>
        <v>967073.66653069225</v>
      </c>
      <c r="Z297" s="17">
        <f>IFERROR(INDEX(Cost_Components!$T$2:$T$29,MATCH(E297,Cost_Components!$A$2:$A$29,0)),"")</f>
        <v>0.8</v>
      </c>
      <c r="AA297" s="26">
        <f>IFERROR(INDEX(Cost_Components!$U$2:$U$29,MATCH(E297,Cost_Components!$A$2:$A$29,0)),"")</f>
        <v>2025</v>
      </c>
      <c r="AB297" s="26">
        <f>IFERROR(INDEX(Cost_Components!$V$2:$V$29,MATCH(E297,Cost_Components!$A$2:$A$29,0)),"")</f>
        <v>2050</v>
      </c>
      <c r="AC297" s="26">
        <f>IFERROR(INDEX(Cost_Components!$M$2:$M$29,MATCH(E297,Cost_Components!$A$2:$A$29,0)),"")</f>
        <v>30</v>
      </c>
      <c r="AD297" s="26">
        <f>IFERROR(INDEX(Cost_Components!$N$2:$N$29,MATCH(E297,Cost_Components!$A$2:$A$29,0)),"")</f>
        <v>95</v>
      </c>
      <c r="AE297" s="16" t="str">
        <f>IFERROR(INDEX(Cost_Components!$O$2:$O$29,MATCH(E297,Cost_Components!$A$2:$A$29,0)),"")</f>
        <v>Both</v>
      </c>
      <c r="AF297" s="11">
        <v>6512738.0212123301</v>
      </c>
      <c r="AG297" s="11">
        <v>6507440.8082355596</v>
      </c>
      <c r="AH297" s="23">
        <f t="shared" si="65"/>
        <v>1</v>
      </c>
      <c r="AI297" s="10">
        <v>305332541.18498403</v>
      </c>
      <c r="AJ297" s="29">
        <f t="shared" si="66"/>
        <v>6.7830717985521696E-3</v>
      </c>
      <c r="AK297" s="29">
        <f t="shared" si="67"/>
        <v>1.0915653874408312E-2</v>
      </c>
      <c r="AL297" s="29">
        <f t="shared" si="68"/>
        <v>4.1325820758561426E-3</v>
      </c>
      <c r="AM297" s="29">
        <f t="shared" si="69"/>
        <v>3.1672800507195073E-3</v>
      </c>
    </row>
    <row r="298" spans="1:39">
      <c r="A298" t="s">
        <v>242</v>
      </c>
      <c r="B298" s="20">
        <v>2035</v>
      </c>
      <c r="C298" t="s">
        <v>242</v>
      </c>
      <c r="D298" t="s">
        <v>222</v>
      </c>
      <c r="E298" s="22" t="s">
        <v>329</v>
      </c>
      <c r="F298" s="22" t="s">
        <v>330</v>
      </c>
      <c r="G298" s="22" t="s">
        <v>246</v>
      </c>
      <c r="H298" s="22" t="s">
        <v>237</v>
      </c>
      <c r="I298" s="22" t="s">
        <v>309</v>
      </c>
      <c r="J298" s="17">
        <f>IFERROR(INDEX(Cost_Components!$K$2:$K$29,MATCH(E298,Cost_Components!$A$2:$A$29,0)),"")</f>
        <v>0.2</v>
      </c>
      <c r="K298" s="17">
        <f t="shared" si="56"/>
        <v>0.51730769230769236</v>
      </c>
      <c r="L298" s="17">
        <f>IFERROR(INDEX(Cost_Components!$S$2:$S$29,MATCH(E298,Cost_Components!$A$2:$A$29,0)),"")</f>
        <v>0.31</v>
      </c>
      <c r="M298" s="28">
        <f>IFERROR(INDEX(Cost_Components!$L$2:$L$29,MATCH(E298,Cost_Components!$A$2:$A$29,0)),"")</f>
        <v>1</v>
      </c>
      <c r="N298" s="29">
        <f>IFERROR(INDEX(Cost_Components!$P$2:$P$29,MATCH(E298,Cost_Components!$A$2:$A$29,0)),"")</f>
        <v>5.133311162</v>
      </c>
      <c r="O298" s="23">
        <f t="shared" si="57"/>
        <v>1332587.6565285642</v>
      </c>
      <c r="P298" s="23">
        <f t="shared" si="58"/>
        <v>1331325.173649844</v>
      </c>
      <c r="Q298" s="23">
        <f t="shared" si="59"/>
        <v>2118572.9759859829</v>
      </c>
      <c r="R298" s="23">
        <f t="shared" si="60"/>
        <v>3538688.3223861614</v>
      </c>
      <c r="S298" s="23">
        <f t="shared" si="61"/>
        <v>1420115.3464001785</v>
      </c>
      <c r="T298" s="16">
        <f>IFERROR(INDEX(Cost_Components!$R$2:$R$29,MATCH(E298,Cost_Components!$A$2:$A$29,0)),"")</f>
        <v>1</v>
      </c>
      <c r="U298" s="26">
        <f>IFERROR(INDEX(Cost_Components!$Q$2:$Q$29,MATCH(E298,Cost_Components!$A$2:$A$29,0)),"")</f>
        <v>2023</v>
      </c>
      <c r="V298" s="30">
        <f>1/(1+Calculation_Assumptions!$B$5)^(B298-Calculation_Assumptions!$B$2)</f>
        <v>0.74409391489672516</v>
      </c>
      <c r="W298" s="23">
        <f t="shared" si="62"/>
        <v>1576417.2596958156</v>
      </c>
      <c r="X298" s="23">
        <f t="shared" si="63"/>
        <v>2633116.4474036437</v>
      </c>
      <c r="Y298" s="23">
        <f t="shared" si="64"/>
        <v>1056699.1877078279</v>
      </c>
      <c r="Z298" s="17">
        <f>IFERROR(INDEX(Cost_Components!$T$2:$T$29,MATCH(E298,Cost_Components!$A$2:$A$29,0)),"")</f>
        <v>0.8</v>
      </c>
      <c r="AA298" s="26">
        <f>IFERROR(INDEX(Cost_Components!$U$2:$U$29,MATCH(E298,Cost_Components!$A$2:$A$29,0)),"")</f>
        <v>2025</v>
      </c>
      <c r="AB298" s="26">
        <f>IFERROR(INDEX(Cost_Components!$V$2:$V$29,MATCH(E298,Cost_Components!$A$2:$A$29,0)),"")</f>
        <v>2050</v>
      </c>
      <c r="AC298" s="26">
        <f>IFERROR(INDEX(Cost_Components!$M$2:$M$29,MATCH(E298,Cost_Components!$A$2:$A$29,0)),"")</f>
        <v>30</v>
      </c>
      <c r="AD298" s="26">
        <f>IFERROR(INDEX(Cost_Components!$N$2:$N$29,MATCH(E298,Cost_Components!$A$2:$A$29,0)),"")</f>
        <v>95</v>
      </c>
      <c r="AE298" s="16" t="str">
        <f>IFERROR(INDEX(Cost_Components!$O$2:$O$29,MATCH(E298,Cost_Components!$A$2:$A$29,0)),"")</f>
        <v>Both</v>
      </c>
      <c r="AF298" s="11">
        <v>6662938.2826428199</v>
      </c>
      <c r="AG298" s="11">
        <v>6656625.8682492198</v>
      </c>
      <c r="AH298" s="23">
        <f t="shared" si="65"/>
        <v>1</v>
      </c>
      <c r="AI298" s="10">
        <v>306964650.16711998</v>
      </c>
      <c r="AJ298" s="29">
        <f t="shared" si="66"/>
        <v>6.901683874128743E-3</v>
      </c>
      <c r="AK298" s="29">
        <f t="shared" si="67"/>
        <v>1.152799946332453E-2</v>
      </c>
      <c r="AL298" s="29">
        <f t="shared" si="68"/>
        <v>4.6263155891957874E-3</v>
      </c>
      <c r="AM298" s="29">
        <f t="shared" si="69"/>
        <v>3.4424132783124435E-3</v>
      </c>
    </row>
    <row r="299" spans="1:39">
      <c r="A299" t="s">
        <v>242</v>
      </c>
      <c r="B299" s="20">
        <v>2036</v>
      </c>
      <c r="C299" t="s">
        <v>242</v>
      </c>
      <c r="D299" t="s">
        <v>222</v>
      </c>
      <c r="E299" s="22" t="s">
        <v>329</v>
      </c>
      <c r="F299" s="22" t="s">
        <v>330</v>
      </c>
      <c r="G299" s="22" t="s">
        <v>246</v>
      </c>
      <c r="H299" s="22" t="s">
        <v>237</v>
      </c>
      <c r="I299" s="22" t="s">
        <v>309</v>
      </c>
      <c r="J299" s="17">
        <f>IFERROR(INDEX(Cost_Components!$K$2:$K$29,MATCH(E299,Cost_Components!$A$2:$A$29,0)),"")</f>
        <v>0.2</v>
      </c>
      <c r="K299" s="17">
        <f t="shared" si="56"/>
        <v>0.5361538461538462</v>
      </c>
      <c r="L299" s="17">
        <f>IFERROR(INDEX(Cost_Components!$S$2:$S$29,MATCH(E299,Cost_Components!$A$2:$A$29,0)),"")</f>
        <v>0.31</v>
      </c>
      <c r="M299" s="28">
        <f>IFERROR(INDEX(Cost_Components!$L$2:$L$29,MATCH(E299,Cost_Components!$A$2:$A$29,0)),"")</f>
        <v>1</v>
      </c>
      <c r="N299" s="29">
        <f>IFERROR(INDEX(Cost_Components!$P$2:$P$29,MATCH(E299,Cost_Components!$A$2:$A$29,0)),"")</f>
        <v>5.133311162</v>
      </c>
      <c r="O299" s="23">
        <f t="shared" si="57"/>
        <v>1362662.34619716</v>
      </c>
      <c r="P299" s="23">
        <f t="shared" si="58"/>
        <v>1361181.175773066</v>
      </c>
      <c r="Q299" s="23">
        <f t="shared" si="59"/>
        <v>2166083.6221610508</v>
      </c>
      <c r="R299" s="23">
        <f t="shared" si="60"/>
        <v>3750379.9790341388</v>
      </c>
      <c r="S299" s="23">
        <f t="shared" si="61"/>
        <v>1584296.3568730881</v>
      </c>
      <c r="T299" s="16">
        <f>IFERROR(INDEX(Cost_Components!$R$2:$R$29,MATCH(E299,Cost_Components!$A$2:$A$29,0)),"")</f>
        <v>1</v>
      </c>
      <c r="U299" s="26">
        <f>IFERROR(INDEX(Cost_Components!$Q$2:$Q$29,MATCH(E299,Cost_Components!$A$2:$A$29,0)),"")</f>
        <v>2023</v>
      </c>
      <c r="V299" s="30">
        <f>1/(1+Calculation_Assumptions!$B$5)^(B299-Calculation_Assumptions!$B$2)</f>
        <v>0.72242127659876232</v>
      </c>
      <c r="W299" s="23">
        <f t="shared" si="62"/>
        <v>1564824.8955412575</v>
      </c>
      <c r="X299" s="23">
        <f t="shared" si="63"/>
        <v>2709354.2921842821</v>
      </c>
      <c r="Y299" s="23">
        <f t="shared" si="64"/>
        <v>1144529.3966430246</v>
      </c>
      <c r="Z299" s="17">
        <f>IFERROR(INDEX(Cost_Components!$T$2:$T$29,MATCH(E299,Cost_Components!$A$2:$A$29,0)),"")</f>
        <v>0.8</v>
      </c>
      <c r="AA299" s="26">
        <f>IFERROR(INDEX(Cost_Components!$U$2:$U$29,MATCH(E299,Cost_Components!$A$2:$A$29,0)),"")</f>
        <v>2025</v>
      </c>
      <c r="AB299" s="26">
        <f>IFERROR(INDEX(Cost_Components!$V$2:$V$29,MATCH(E299,Cost_Components!$A$2:$A$29,0)),"")</f>
        <v>2050</v>
      </c>
      <c r="AC299" s="26">
        <f>IFERROR(INDEX(Cost_Components!$M$2:$M$29,MATCH(E299,Cost_Components!$A$2:$A$29,0)),"")</f>
        <v>30</v>
      </c>
      <c r="AD299" s="26">
        <f>IFERROR(INDEX(Cost_Components!$N$2:$N$29,MATCH(E299,Cost_Components!$A$2:$A$29,0)),"")</f>
        <v>95</v>
      </c>
      <c r="AE299" s="16" t="str">
        <f>IFERROR(INDEX(Cost_Components!$O$2:$O$29,MATCH(E299,Cost_Components!$A$2:$A$29,0)),"")</f>
        <v>Both</v>
      </c>
      <c r="AF299" s="11">
        <v>6813311.7309857998</v>
      </c>
      <c r="AG299" s="11">
        <v>6805905.8788653295</v>
      </c>
      <c r="AH299" s="23">
        <f t="shared" si="65"/>
        <v>1</v>
      </c>
      <c r="AI299" s="10">
        <v>308542769.75662202</v>
      </c>
      <c r="AJ299" s="29">
        <f t="shared" si="66"/>
        <v>7.0203674643539811E-3</v>
      </c>
      <c r="AK299" s="29">
        <f t="shared" si="67"/>
        <v>1.2155138109353305E-2</v>
      </c>
      <c r="AL299" s="29">
        <f t="shared" si="68"/>
        <v>5.1347706449993242E-3</v>
      </c>
      <c r="AM299" s="29">
        <f t="shared" si="69"/>
        <v>3.7094675644022621E-3</v>
      </c>
    </row>
    <row r="300" spans="1:39">
      <c r="A300" t="s">
        <v>242</v>
      </c>
      <c r="B300" s="20">
        <v>2037</v>
      </c>
      <c r="C300" t="s">
        <v>242</v>
      </c>
      <c r="D300" t="s">
        <v>222</v>
      </c>
      <c r="E300" s="22" t="s">
        <v>329</v>
      </c>
      <c r="F300" s="22" t="s">
        <v>330</v>
      </c>
      <c r="G300" s="22" t="s">
        <v>246</v>
      </c>
      <c r="H300" s="22" t="s">
        <v>237</v>
      </c>
      <c r="I300" s="22" t="s">
        <v>309</v>
      </c>
      <c r="J300" s="17">
        <f>IFERROR(INDEX(Cost_Components!$K$2:$K$29,MATCH(E300,Cost_Components!$A$2:$A$29,0)),"")</f>
        <v>0.2</v>
      </c>
      <c r="K300" s="17">
        <f t="shared" si="56"/>
        <v>0.55500000000000005</v>
      </c>
      <c r="L300" s="17">
        <f>IFERROR(INDEX(Cost_Components!$S$2:$S$29,MATCH(E300,Cost_Components!$A$2:$A$29,0)),"")</f>
        <v>0.31</v>
      </c>
      <c r="M300" s="28">
        <f>IFERROR(INDEX(Cost_Components!$L$2:$L$29,MATCH(E300,Cost_Components!$A$2:$A$29,0)),"")</f>
        <v>1</v>
      </c>
      <c r="N300" s="29">
        <f>IFERROR(INDEX(Cost_Components!$P$2:$P$29,MATCH(E300,Cost_Components!$A$2:$A$29,0)),"")</f>
        <v>5.133311162</v>
      </c>
      <c r="O300" s="23">
        <f t="shared" si="57"/>
        <v>1392794.015121096</v>
      </c>
      <c r="P300" s="23">
        <f t="shared" si="58"/>
        <v>1391079.141343534</v>
      </c>
      <c r="Q300" s="23">
        <f t="shared" si="59"/>
        <v>2213661.045880083</v>
      </c>
      <c r="R300" s="23">
        <f t="shared" si="60"/>
        <v>3968053.0106242956</v>
      </c>
      <c r="S300" s="23">
        <f t="shared" si="61"/>
        <v>1754391.9647442126</v>
      </c>
      <c r="T300" s="16">
        <f>IFERROR(INDEX(Cost_Components!$R$2:$R$29,MATCH(E300,Cost_Components!$A$2:$A$29,0)),"")</f>
        <v>1</v>
      </c>
      <c r="U300" s="26">
        <f>IFERROR(INDEX(Cost_Components!$Q$2:$Q$29,MATCH(E300,Cost_Components!$A$2:$A$29,0)),"")</f>
        <v>2023</v>
      </c>
      <c r="V300" s="30">
        <f>1/(1+Calculation_Assumptions!$B$5)^(B300-Calculation_Assumptions!$B$2)</f>
        <v>0.70137988019297326</v>
      </c>
      <c r="W300" s="23">
        <f t="shared" si="62"/>
        <v>1552617.3191472245</v>
      </c>
      <c r="X300" s="23">
        <f t="shared" si="63"/>
        <v>2783112.5451910351</v>
      </c>
      <c r="Y300" s="23">
        <f t="shared" si="64"/>
        <v>1230495.2260438108</v>
      </c>
      <c r="Z300" s="17">
        <f>IFERROR(INDEX(Cost_Components!$T$2:$T$29,MATCH(E300,Cost_Components!$A$2:$A$29,0)),"")</f>
        <v>0.8</v>
      </c>
      <c r="AA300" s="26">
        <f>IFERROR(INDEX(Cost_Components!$U$2:$U$29,MATCH(E300,Cost_Components!$A$2:$A$29,0)),"")</f>
        <v>2025</v>
      </c>
      <c r="AB300" s="26">
        <f>IFERROR(INDEX(Cost_Components!$V$2:$V$29,MATCH(E300,Cost_Components!$A$2:$A$29,0)),"")</f>
        <v>2050</v>
      </c>
      <c r="AC300" s="26">
        <f>IFERROR(INDEX(Cost_Components!$M$2:$M$29,MATCH(E300,Cost_Components!$A$2:$A$29,0)),"")</f>
        <v>30</v>
      </c>
      <c r="AD300" s="26">
        <f>IFERROR(INDEX(Cost_Components!$N$2:$N$29,MATCH(E300,Cost_Components!$A$2:$A$29,0)),"")</f>
        <v>95</v>
      </c>
      <c r="AE300" s="16" t="str">
        <f>IFERROR(INDEX(Cost_Components!$O$2:$O$29,MATCH(E300,Cost_Components!$A$2:$A$29,0)),"")</f>
        <v>Both</v>
      </c>
      <c r="AF300" s="11">
        <v>6963970.07560548</v>
      </c>
      <c r="AG300" s="11">
        <v>6955395.70671767</v>
      </c>
      <c r="AH300" s="23">
        <f t="shared" si="65"/>
        <v>1</v>
      </c>
      <c r="AI300" s="10">
        <v>310068287.63643003</v>
      </c>
      <c r="AJ300" s="29">
        <f t="shared" si="66"/>
        <v>7.1392694259520889E-3</v>
      </c>
      <c r="AK300" s="29">
        <f t="shared" si="67"/>
        <v>1.2797351966793291E-2</v>
      </c>
      <c r="AL300" s="29">
        <f t="shared" si="68"/>
        <v>5.6580825408412017E-3</v>
      </c>
      <c r="AM300" s="29">
        <f t="shared" si="69"/>
        <v>3.9684652546171564E-3</v>
      </c>
    </row>
    <row r="301" spans="1:39">
      <c r="A301" t="s">
        <v>242</v>
      </c>
      <c r="B301" s="20">
        <v>2038</v>
      </c>
      <c r="C301" t="s">
        <v>242</v>
      </c>
      <c r="D301" t="s">
        <v>222</v>
      </c>
      <c r="E301" s="22" t="s">
        <v>329</v>
      </c>
      <c r="F301" s="22" t="s">
        <v>330</v>
      </c>
      <c r="G301" s="22" t="s">
        <v>246</v>
      </c>
      <c r="H301" s="22" t="s">
        <v>237</v>
      </c>
      <c r="I301" s="22" t="s">
        <v>309</v>
      </c>
      <c r="J301" s="17">
        <f>IFERROR(INDEX(Cost_Components!$K$2:$K$29,MATCH(E301,Cost_Components!$A$2:$A$29,0)),"")</f>
        <v>0.2</v>
      </c>
      <c r="K301" s="17">
        <f t="shared" si="56"/>
        <v>0.57384615384615389</v>
      </c>
      <c r="L301" s="17">
        <f>IFERROR(INDEX(Cost_Components!$S$2:$S$29,MATCH(E301,Cost_Components!$A$2:$A$29,0)),"")</f>
        <v>0.31</v>
      </c>
      <c r="M301" s="28">
        <f>IFERROR(INDEX(Cost_Components!$L$2:$L$29,MATCH(E301,Cost_Components!$A$2:$A$29,0)),"")</f>
        <v>1</v>
      </c>
      <c r="N301" s="29">
        <f>IFERROR(INDEX(Cost_Components!$P$2:$P$29,MATCH(E301,Cost_Components!$A$2:$A$29,0)),"")</f>
        <v>5.133311162</v>
      </c>
      <c r="O301" s="23">
        <f t="shared" si="57"/>
        <v>1423458.9642156721</v>
      </c>
      <c r="P301" s="23">
        <f t="shared" si="58"/>
        <v>1421495.9657134879</v>
      </c>
      <c r="Q301" s="23">
        <f t="shared" si="59"/>
        <v>2262064.1433358551</v>
      </c>
      <c r="R301" s="23">
        <f t="shared" si="60"/>
        <v>4193127.0085264021</v>
      </c>
      <c r="S301" s="23">
        <f t="shared" si="61"/>
        <v>1931062.865190547</v>
      </c>
      <c r="T301" s="16">
        <f>IFERROR(INDEX(Cost_Components!$R$2:$R$29,MATCH(E301,Cost_Components!$A$2:$A$29,0)),"")</f>
        <v>1</v>
      </c>
      <c r="U301" s="26">
        <f>IFERROR(INDEX(Cost_Components!$Q$2:$Q$29,MATCH(E301,Cost_Components!$A$2:$A$29,0)),"")</f>
        <v>2023</v>
      </c>
      <c r="V301" s="30">
        <f>1/(1+Calculation_Assumptions!$B$5)^(B301-Calculation_Assumptions!$B$2)</f>
        <v>0.68095133999317792</v>
      </c>
      <c r="W301" s="23">
        <f t="shared" si="62"/>
        <v>1540355.6095550705</v>
      </c>
      <c r="X301" s="23">
        <f t="shared" si="63"/>
        <v>2855315.455217639</v>
      </c>
      <c r="Y301" s="23">
        <f t="shared" si="64"/>
        <v>1314959.8456625685</v>
      </c>
      <c r="Z301" s="17">
        <f>IFERROR(INDEX(Cost_Components!$T$2:$T$29,MATCH(E301,Cost_Components!$A$2:$A$29,0)),"")</f>
        <v>0.8</v>
      </c>
      <c r="AA301" s="26">
        <f>IFERROR(INDEX(Cost_Components!$U$2:$U$29,MATCH(E301,Cost_Components!$A$2:$A$29,0)),"")</f>
        <v>2025</v>
      </c>
      <c r="AB301" s="26">
        <f>IFERROR(INDEX(Cost_Components!$V$2:$V$29,MATCH(E301,Cost_Components!$A$2:$A$29,0)),"")</f>
        <v>2050</v>
      </c>
      <c r="AC301" s="26">
        <f>IFERROR(INDEX(Cost_Components!$M$2:$M$29,MATCH(E301,Cost_Components!$A$2:$A$29,0)),"")</f>
        <v>30</v>
      </c>
      <c r="AD301" s="26">
        <f>IFERROR(INDEX(Cost_Components!$N$2:$N$29,MATCH(E301,Cost_Components!$A$2:$A$29,0)),"")</f>
        <v>95</v>
      </c>
      <c r="AE301" s="16" t="str">
        <f>IFERROR(INDEX(Cost_Components!$O$2:$O$29,MATCH(E301,Cost_Components!$A$2:$A$29,0)),"")</f>
        <v>Both</v>
      </c>
      <c r="AF301" s="11">
        <v>7117294.8210783601</v>
      </c>
      <c r="AG301" s="11">
        <v>7107479.8285674397</v>
      </c>
      <c r="AH301" s="23">
        <f t="shared" si="65"/>
        <v>1</v>
      </c>
      <c r="AI301" s="10">
        <v>311532999.13163</v>
      </c>
      <c r="AJ301" s="29">
        <f t="shared" si="66"/>
        <v>7.2610739460704128E-3</v>
      </c>
      <c r="AK301" s="29">
        <f t="shared" si="67"/>
        <v>1.3459656024287519E-2</v>
      </c>
      <c r="AL301" s="29">
        <f t="shared" si="68"/>
        <v>6.1985820782171058E-3</v>
      </c>
      <c r="AM301" s="29">
        <f t="shared" si="69"/>
        <v>4.2209327722196356E-3</v>
      </c>
    </row>
    <row r="302" spans="1:39">
      <c r="A302" t="s">
        <v>242</v>
      </c>
      <c r="B302" s="20">
        <v>2039</v>
      </c>
      <c r="C302" t="s">
        <v>242</v>
      </c>
      <c r="D302" t="s">
        <v>222</v>
      </c>
      <c r="E302" s="22" t="s">
        <v>329</v>
      </c>
      <c r="F302" s="22" t="s">
        <v>330</v>
      </c>
      <c r="G302" s="22" t="s">
        <v>246</v>
      </c>
      <c r="H302" s="22" t="s">
        <v>237</v>
      </c>
      <c r="I302" s="22" t="s">
        <v>309</v>
      </c>
      <c r="J302" s="17">
        <f>IFERROR(INDEX(Cost_Components!$K$2:$K$29,MATCH(E302,Cost_Components!$A$2:$A$29,0)),"")</f>
        <v>0.2</v>
      </c>
      <c r="K302" s="17">
        <f t="shared" si="56"/>
        <v>0.59269230769230763</v>
      </c>
      <c r="L302" s="17">
        <f>IFERROR(INDEX(Cost_Components!$S$2:$S$29,MATCH(E302,Cost_Components!$A$2:$A$29,0)),"")</f>
        <v>0.31</v>
      </c>
      <c r="M302" s="28">
        <f>IFERROR(INDEX(Cost_Components!$L$2:$L$29,MATCH(E302,Cost_Components!$A$2:$A$29,0)),"")</f>
        <v>1</v>
      </c>
      <c r="N302" s="29">
        <f>IFERROR(INDEX(Cost_Components!$P$2:$P$29,MATCH(E302,Cost_Components!$A$2:$A$29,0)),"")</f>
        <v>5.133311162</v>
      </c>
      <c r="O302" s="23">
        <f t="shared" si="57"/>
        <v>1453919.6750508042</v>
      </c>
      <c r="P302" s="23">
        <f t="shared" si="58"/>
        <v>1451694.591471958</v>
      </c>
      <c r="Q302" s="23">
        <f t="shared" si="59"/>
        <v>2310120.01556759</v>
      </c>
      <c r="R302" s="23">
        <f t="shared" si="60"/>
        <v>4423512.8657095134</v>
      </c>
      <c r="S302" s="23">
        <f t="shared" si="61"/>
        <v>2113392.8501419234</v>
      </c>
      <c r="T302" s="16">
        <f>IFERROR(INDEX(Cost_Components!$R$2:$R$29,MATCH(E302,Cost_Components!$A$2:$A$29,0)),"")</f>
        <v>1</v>
      </c>
      <c r="U302" s="26">
        <f>IFERROR(INDEX(Cost_Components!$Q$2:$Q$29,MATCH(E302,Cost_Components!$A$2:$A$29,0)),"")</f>
        <v>2023</v>
      </c>
      <c r="V302" s="30">
        <f>1/(1+Calculation_Assumptions!$B$5)^(B302-Calculation_Assumptions!$B$2)</f>
        <v>0.66111780581861923</v>
      </c>
      <c r="W302" s="23">
        <f t="shared" si="62"/>
        <v>1527261.4758697196</v>
      </c>
      <c r="X302" s="23">
        <f t="shared" si="63"/>
        <v>2924463.1197883058</v>
      </c>
      <c r="Y302" s="23">
        <f t="shared" si="64"/>
        <v>1397201.6439185864</v>
      </c>
      <c r="Z302" s="17">
        <f>IFERROR(INDEX(Cost_Components!$T$2:$T$29,MATCH(E302,Cost_Components!$A$2:$A$29,0)),"")</f>
        <v>0.8</v>
      </c>
      <c r="AA302" s="26">
        <f>IFERROR(INDEX(Cost_Components!$U$2:$U$29,MATCH(E302,Cost_Components!$A$2:$A$29,0)),"")</f>
        <v>2025</v>
      </c>
      <c r="AB302" s="26">
        <f>IFERROR(INDEX(Cost_Components!$V$2:$V$29,MATCH(E302,Cost_Components!$A$2:$A$29,0)),"")</f>
        <v>2050</v>
      </c>
      <c r="AC302" s="26">
        <f>IFERROR(INDEX(Cost_Components!$M$2:$M$29,MATCH(E302,Cost_Components!$A$2:$A$29,0)),"")</f>
        <v>30</v>
      </c>
      <c r="AD302" s="26">
        <f>IFERROR(INDEX(Cost_Components!$N$2:$N$29,MATCH(E302,Cost_Components!$A$2:$A$29,0)),"")</f>
        <v>95</v>
      </c>
      <c r="AE302" s="16" t="str">
        <f>IFERROR(INDEX(Cost_Components!$O$2:$O$29,MATCH(E302,Cost_Components!$A$2:$A$29,0)),"")</f>
        <v>Both</v>
      </c>
      <c r="AF302" s="11">
        <v>7269598.3752540201</v>
      </c>
      <c r="AG302" s="11">
        <v>7258472.9573597899</v>
      </c>
      <c r="AH302" s="23">
        <f t="shared" si="65"/>
        <v>1</v>
      </c>
      <c r="AI302" s="10">
        <v>312936391.85847902</v>
      </c>
      <c r="AJ302" s="29">
        <f t="shared" si="66"/>
        <v>7.3820753215954136E-3</v>
      </c>
      <c r="AK302" s="29">
        <f t="shared" si="67"/>
        <v>1.413550159327581E-2</v>
      </c>
      <c r="AL302" s="29">
        <f t="shared" si="68"/>
        <v>6.7534262716803959E-3</v>
      </c>
      <c r="AM302" s="29">
        <f t="shared" si="69"/>
        <v>4.4648103584911617E-3</v>
      </c>
    </row>
    <row r="303" spans="1:39">
      <c r="A303" t="s">
        <v>242</v>
      </c>
      <c r="B303" s="20">
        <v>2040</v>
      </c>
      <c r="C303" t="s">
        <v>242</v>
      </c>
      <c r="D303" t="s">
        <v>222</v>
      </c>
      <c r="E303" s="22" t="s">
        <v>329</v>
      </c>
      <c r="F303" s="22" t="s">
        <v>330</v>
      </c>
      <c r="G303" s="22" t="s">
        <v>246</v>
      </c>
      <c r="H303" s="22" t="s">
        <v>237</v>
      </c>
      <c r="I303" s="22" t="s">
        <v>309</v>
      </c>
      <c r="J303" s="17">
        <f>IFERROR(INDEX(Cost_Components!$K$2:$K$29,MATCH(E303,Cost_Components!$A$2:$A$29,0)),"")</f>
        <v>0.2</v>
      </c>
      <c r="K303" s="17">
        <f t="shared" si="56"/>
        <v>0.61153846153846159</v>
      </c>
      <c r="L303" s="17">
        <f>IFERROR(INDEX(Cost_Components!$S$2:$S$29,MATCH(E303,Cost_Components!$A$2:$A$29,0)),"")</f>
        <v>0.31</v>
      </c>
      <c r="M303" s="28">
        <f>IFERROR(INDEX(Cost_Components!$L$2:$L$29,MATCH(E303,Cost_Components!$A$2:$A$29,0)),"")</f>
        <v>1</v>
      </c>
      <c r="N303" s="29">
        <f>IFERROR(INDEX(Cost_Components!$P$2:$P$29,MATCH(E303,Cost_Components!$A$2:$A$29,0)),"")</f>
        <v>5.133311162</v>
      </c>
      <c r="O303" s="23">
        <f t="shared" si="57"/>
        <v>1484037.8028125521</v>
      </c>
      <c r="P303" s="23">
        <f t="shared" si="58"/>
        <v>1481537.2944153482</v>
      </c>
      <c r="Q303" s="23">
        <f t="shared" si="59"/>
        <v>2357609.4984058924</v>
      </c>
      <c r="R303" s="23">
        <f t="shared" si="60"/>
        <v>4658717.0117815882</v>
      </c>
      <c r="S303" s="23">
        <f t="shared" si="61"/>
        <v>2301107.5133756958</v>
      </c>
      <c r="T303" s="16">
        <f>IFERROR(INDEX(Cost_Components!$R$2:$R$29,MATCH(E303,Cost_Components!$A$2:$A$29,0)),"")</f>
        <v>1</v>
      </c>
      <c r="U303" s="26">
        <f>IFERROR(INDEX(Cost_Components!$Q$2:$Q$29,MATCH(E303,Cost_Components!$A$2:$A$29,0)),"")</f>
        <v>2023</v>
      </c>
      <c r="V303" s="30">
        <f>1/(1+Calculation_Assumptions!$B$5)^(B303-Calculation_Assumptions!$B$2)</f>
        <v>0.64186194739671765</v>
      </c>
      <c r="W303" s="23">
        <f t="shared" si="62"/>
        <v>1513259.8238478047</v>
      </c>
      <c r="X303" s="23">
        <f t="shared" si="63"/>
        <v>2990253.1735523473</v>
      </c>
      <c r="Y303" s="23">
        <f t="shared" si="64"/>
        <v>1476993.3497045427</v>
      </c>
      <c r="Z303" s="17">
        <f>IFERROR(INDEX(Cost_Components!$T$2:$T$29,MATCH(E303,Cost_Components!$A$2:$A$29,0)),"")</f>
        <v>0.8</v>
      </c>
      <c r="AA303" s="26">
        <f>IFERROR(INDEX(Cost_Components!$U$2:$U$29,MATCH(E303,Cost_Components!$A$2:$A$29,0)),"")</f>
        <v>2025</v>
      </c>
      <c r="AB303" s="26">
        <f>IFERROR(INDEX(Cost_Components!$V$2:$V$29,MATCH(E303,Cost_Components!$A$2:$A$29,0)),"")</f>
        <v>2050</v>
      </c>
      <c r="AC303" s="26">
        <f>IFERROR(INDEX(Cost_Components!$M$2:$M$29,MATCH(E303,Cost_Components!$A$2:$A$29,0)),"")</f>
        <v>30</v>
      </c>
      <c r="AD303" s="26">
        <f>IFERROR(INDEX(Cost_Components!$N$2:$N$29,MATCH(E303,Cost_Components!$A$2:$A$29,0)),"")</f>
        <v>95</v>
      </c>
      <c r="AE303" s="16" t="str">
        <f>IFERROR(INDEX(Cost_Components!$O$2:$O$29,MATCH(E303,Cost_Components!$A$2:$A$29,0)),"")</f>
        <v>Both</v>
      </c>
      <c r="AF303" s="11">
        <v>7420189.0140627604</v>
      </c>
      <c r="AG303" s="11">
        <v>7407686.4720767401</v>
      </c>
      <c r="AH303" s="23">
        <f t="shared" si="65"/>
        <v>1</v>
      </c>
      <c r="AI303" s="10">
        <v>314265537.41082901</v>
      </c>
      <c r="AJ303" s="29">
        <f t="shared" si="66"/>
        <v>7.50196638750073E-3</v>
      </c>
      <c r="AK303" s="29">
        <f t="shared" si="67"/>
        <v>1.4824142189321257E-2</v>
      </c>
      <c r="AL303" s="29">
        <f t="shared" si="68"/>
        <v>7.3221758018205269E-3</v>
      </c>
      <c r="AM303" s="29">
        <f t="shared" si="69"/>
        <v>4.6998260193376459E-3</v>
      </c>
    </row>
    <row r="304" spans="1:39">
      <c r="A304" t="s">
        <v>242</v>
      </c>
      <c r="B304" s="20">
        <v>2041</v>
      </c>
      <c r="C304" t="s">
        <v>242</v>
      </c>
      <c r="D304" t="s">
        <v>222</v>
      </c>
      <c r="E304" s="22" t="s">
        <v>329</v>
      </c>
      <c r="F304" s="22" t="s">
        <v>330</v>
      </c>
      <c r="G304" s="22" t="s">
        <v>246</v>
      </c>
      <c r="H304" s="22" t="s">
        <v>237</v>
      </c>
      <c r="I304" s="22" t="s">
        <v>309</v>
      </c>
      <c r="J304" s="17">
        <f>IFERROR(INDEX(Cost_Components!$K$2:$K$29,MATCH(E304,Cost_Components!$A$2:$A$29,0)),"")</f>
        <v>0.2</v>
      </c>
      <c r="K304" s="17">
        <f t="shared" si="56"/>
        <v>0.63038461538461543</v>
      </c>
      <c r="L304" s="17">
        <f>IFERROR(INDEX(Cost_Components!$S$2:$S$29,MATCH(E304,Cost_Components!$A$2:$A$29,0)),"")</f>
        <v>0.31</v>
      </c>
      <c r="M304" s="28">
        <f>IFERROR(INDEX(Cost_Components!$L$2:$L$29,MATCH(E304,Cost_Components!$A$2:$A$29,0)),"")</f>
        <v>1</v>
      </c>
      <c r="N304" s="29">
        <f>IFERROR(INDEX(Cost_Components!$P$2:$P$29,MATCH(E304,Cost_Components!$A$2:$A$29,0)),"")</f>
        <v>5.133311162</v>
      </c>
      <c r="O304" s="23">
        <f t="shared" si="57"/>
        <v>1514033.4376566082</v>
      </c>
      <c r="P304" s="23">
        <f t="shared" si="58"/>
        <v>1511244.8094555461</v>
      </c>
      <c r="Q304" s="23">
        <f t="shared" si="59"/>
        <v>2404883.8531567426</v>
      </c>
      <c r="R304" s="23">
        <f t="shared" si="60"/>
        <v>4899352.2220475497</v>
      </c>
      <c r="S304" s="23">
        <f t="shared" si="61"/>
        <v>2494468.368890807</v>
      </c>
      <c r="T304" s="16">
        <f>IFERROR(INDEX(Cost_Components!$R$2:$R$29,MATCH(E304,Cost_Components!$A$2:$A$29,0)),"")</f>
        <v>1</v>
      </c>
      <c r="U304" s="26">
        <f>IFERROR(INDEX(Cost_Components!$Q$2:$Q$29,MATCH(E304,Cost_Components!$A$2:$A$29,0)),"")</f>
        <v>2023</v>
      </c>
      <c r="V304" s="30">
        <f>1/(1+Calculation_Assumptions!$B$5)^(B304-Calculation_Assumptions!$B$2)</f>
        <v>0.62316693922011435</v>
      </c>
      <c r="W304" s="23">
        <f t="shared" si="62"/>
        <v>1498644.1099515622</v>
      </c>
      <c r="X304" s="23">
        <f t="shared" si="63"/>
        <v>3053114.3283746378</v>
      </c>
      <c r="Y304" s="23">
        <f t="shared" si="64"/>
        <v>1554470.2184230753</v>
      </c>
      <c r="Z304" s="17">
        <f>IFERROR(INDEX(Cost_Components!$T$2:$T$29,MATCH(E304,Cost_Components!$A$2:$A$29,0)),"")</f>
        <v>0.8</v>
      </c>
      <c r="AA304" s="26">
        <f>IFERROR(INDEX(Cost_Components!$U$2:$U$29,MATCH(E304,Cost_Components!$A$2:$A$29,0)),"")</f>
        <v>2025</v>
      </c>
      <c r="AB304" s="26">
        <f>IFERROR(INDEX(Cost_Components!$V$2:$V$29,MATCH(E304,Cost_Components!$A$2:$A$29,0)),"")</f>
        <v>2050</v>
      </c>
      <c r="AC304" s="26">
        <f>IFERROR(INDEX(Cost_Components!$M$2:$M$29,MATCH(E304,Cost_Components!$A$2:$A$29,0)),"")</f>
        <v>30</v>
      </c>
      <c r="AD304" s="26">
        <f>IFERROR(INDEX(Cost_Components!$N$2:$N$29,MATCH(E304,Cost_Components!$A$2:$A$29,0)),"")</f>
        <v>95</v>
      </c>
      <c r="AE304" s="16" t="str">
        <f>IFERROR(INDEX(Cost_Components!$O$2:$O$29,MATCH(E304,Cost_Components!$A$2:$A$29,0)),"")</f>
        <v>Both</v>
      </c>
      <c r="AF304" s="11">
        <v>7570167.1882830402</v>
      </c>
      <c r="AG304" s="11">
        <v>7556224.04727773</v>
      </c>
      <c r="AH304" s="23">
        <f t="shared" si="65"/>
        <v>1</v>
      </c>
      <c r="AI304" s="10">
        <v>315525215.31254798</v>
      </c>
      <c r="AJ304" s="29">
        <f t="shared" si="66"/>
        <v>7.6218436322895806E-3</v>
      </c>
      <c r="AK304" s="29">
        <f t="shared" si="67"/>
        <v>1.5527609155402768E-2</v>
      </c>
      <c r="AL304" s="29">
        <f t="shared" si="68"/>
        <v>7.9057655231131868E-3</v>
      </c>
      <c r="AM304" s="29">
        <f t="shared" si="69"/>
        <v>4.9266117032303507E-3</v>
      </c>
    </row>
    <row r="305" spans="1:39">
      <c r="A305" t="s">
        <v>242</v>
      </c>
      <c r="B305" s="20">
        <v>2042</v>
      </c>
      <c r="C305" t="s">
        <v>242</v>
      </c>
      <c r="D305" t="s">
        <v>222</v>
      </c>
      <c r="E305" s="22" t="s">
        <v>329</v>
      </c>
      <c r="F305" s="22" t="s">
        <v>330</v>
      </c>
      <c r="G305" s="22" t="s">
        <v>246</v>
      </c>
      <c r="H305" s="22" t="s">
        <v>237</v>
      </c>
      <c r="I305" s="22" t="s">
        <v>309</v>
      </c>
      <c r="J305" s="17">
        <f>IFERROR(INDEX(Cost_Components!$K$2:$K$29,MATCH(E305,Cost_Components!$A$2:$A$29,0)),"")</f>
        <v>0.2</v>
      </c>
      <c r="K305" s="17">
        <f t="shared" si="56"/>
        <v>0.64923076923076928</v>
      </c>
      <c r="L305" s="17">
        <f>IFERROR(INDEX(Cost_Components!$S$2:$S$29,MATCH(E305,Cost_Components!$A$2:$A$29,0)),"")</f>
        <v>0.31</v>
      </c>
      <c r="M305" s="28">
        <f>IFERROR(INDEX(Cost_Components!$L$2:$L$29,MATCH(E305,Cost_Components!$A$2:$A$29,0)),"")</f>
        <v>1</v>
      </c>
      <c r="N305" s="29">
        <f>IFERROR(INDEX(Cost_Components!$P$2:$P$29,MATCH(E305,Cost_Components!$A$2:$A$29,0)),"")</f>
        <v>5.133311162</v>
      </c>
      <c r="O305" s="23">
        <f t="shared" si="57"/>
        <v>1543835.331484728</v>
      </c>
      <c r="P305" s="23">
        <f t="shared" si="58"/>
        <v>1540746.6532617842</v>
      </c>
      <c r="Q305" s="23">
        <f t="shared" si="59"/>
        <v>2451830.9178308868</v>
      </c>
      <c r="R305" s="23">
        <f t="shared" si="60"/>
        <v>5145145.4966569562</v>
      </c>
      <c r="S305" s="23">
        <f t="shared" si="61"/>
        <v>2693314.5788260694</v>
      </c>
      <c r="T305" s="16">
        <f>IFERROR(INDEX(Cost_Components!$R$2:$R$29,MATCH(E305,Cost_Components!$A$2:$A$29,0)),"")</f>
        <v>1</v>
      </c>
      <c r="U305" s="26">
        <f>IFERROR(INDEX(Cost_Components!$Q$2:$Q$29,MATCH(E305,Cost_Components!$A$2:$A$29,0)),"")</f>
        <v>2023</v>
      </c>
      <c r="V305" s="30">
        <f>1/(1+Calculation_Assumptions!$B$5)^(B305-Calculation_Assumptions!$B$2)</f>
        <v>0.60501644584477121</v>
      </c>
      <c r="W305" s="23">
        <f t="shared" si="62"/>
        <v>1483398.0277183664</v>
      </c>
      <c r="X305" s="23">
        <f t="shared" si="63"/>
        <v>3112897.6417416218</v>
      </c>
      <c r="Y305" s="23">
        <f t="shared" si="64"/>
        <v>1629499.6140232554</v>
      </c>
      <c r="Z305" s="17">
        <f>IFERROR(INDEX(Cost_Components!$T$2:$T$29,MATCH(E305,Cost_Components!$A$2:$A$29,0)),"")</f>
        <v>0.8</v>
      </c>
      <c r="AA305" s="26">
        <f>IFERROR(INDEX(Cost_Components!$U$2:$U$29,MATCH(E305,Cost_Components!$A$2:$A$29,0)),"")</f>
        <v>2025</v>
      </c>
      <c r="AB305" s="26">
        <f>IFERROR(INDEX(Cost_Components!$V$2:$V$29,MATCH(E305,Cost_Components!$A$2:$A$29,0)),"")</f>
        <v>2050</v>
      </c>
      <c r="AC305" s="26">
        <f>IFERROR(INDEX(Cost_Components!$M$2:$M$29,MATCH(E305,Cost_Components!$A$2:$A$29,0)),"")</f>
        <v>30</v>
      </c>
      <c r="AD305" s="26">
        <f>IFERROR(INDEX(Cost_Components!$N$2:$N$29,MATCH(E305,Cost_Components!$A$2:$A$29,0)),"")</f>
        <v>95</v>
      </c>
      <c r="AE305" s="16" t="str">
        <f>IFERROR(INDEX(Cost_Components!$O$2:$O$29,MATCH(E305,Cost_Components!$A$2:$A$29,0)),"")</f>
        <v>Both</v>
      </c>
      <c r="AF305" s="11">
        <v>7719176.6574236397</v>
      </c>
      <c r="AG305" s="11">
        <v>7703733.2663089205</v>
      </c>
      <c r="AH305" s="23">
        <f t="shared" si="65"/>
        <v>1</v>
      </c>
      <c r="AI305" s="10">
        <v>316707694.211882</v>
      </c>
      <c r="AJ305" s="29">
        <f t="shared" si="66"/>
        <v>7.7416209414558042E-3</v>
      </c>
      <c r="AK305" s="29">
        <f t="shared" si="67"/>
        <v>1.6245723077427918E-2</v>
      </c>
      <c r="AL305" s="29">
        <f t="shared" si="68"/>
        <v>8.504102135972115E-3</v>
      </c>
      <c r="AM305" s="29">
        <f t="shared" si="69"/>
        <v>5.1451216494067765E-3</v>
      </c>
    </row>
    <row r="306" spans="1:39">
      <c r="A306" t="s">
        <v>242</v>
      </c>
      <c r="B306" s="20">
        <v>2043</v>
      </c>
      <c r="C306" t="s">
        <v>242</v>
      </c>
      <c r="D306" t="s">
        <v>222</v>
      </c>
      <c r="E306" s="22" t="s">
        <v>329</v>
      </c>
      <c r="F306" s="22" t="s">
        <v>330</v>
      </c>
      <c r="G306" s="22" t="s">
        <v>246</v>
      </c>
      <c r="H306" s="22" t="s">
        <v>237</v>
      </c>
      <c r="I306" s="22" t="s">
        <v>309</v>
      </c>
      <c r="J306" s="17">
        <f>IFERROR(INDEX(Cost_Components!$K$2:$K$29,MATCH(E306,Cost_Components!$A$2:$A$29,0)),"")</f>
        <v>0.2</v>
      </c>
      <c r="K306" s="17">
        <f t="shared" si="56"/>
        <v>0.66807692307692301</v>
      </c>
      <c r="L306" s="17">
        <f>IFERROR(INDEX(Cost_Components!$S$2:$S$29,MATCH(E306,Cost_Components!$A$2:$A$29,0)),"")</f>
        <v>0.31</v>
      </c>
      <c r="M306" s="28">
        <f>IFERROR(INDEX(Cost_Components!$L$2:$L$29,MATCH(E306,Cost_Components!$A$2:$A$29,0)),"")</f>
        <v>1</v>
      </c>
      <c r="N306" s="29">
        <f>IFERROR(INDEX(Cost_Components!$P$2:$P$29,MATCH(E306,Cost_Components!$A$2:$A$29,0)),"")</f>
        <v>5.133311162</v>
      </c>
      <c r="O306" s="23">
        <f t="shared" si="57"/>
        <v>1573784.780457254</v>
      </c>
      <c r="P306" s="23">
        <f t="shared" si="58"/>
        <v>1570384.69062931</v>
      </c>
      <c r="Q306" s="23">
        <f t="shared" si="59"/>
        <v>2498994.7109228196</v>
      </c>
      <c r="R306" s="23">
        <f t="shared" si="60"/>
        <v>5397211.063248368</v>
      </c>
      <c r="S306" s="23">
        <f t="shared" si="61"/>
        <v>2898216.3523255484</v>
      </c>
      <c r="T306" s="16">
        <f>IFERROR(INDEX(Cost_Components!$R$2:$R$29,MATCH(E306,Cost_Components!$A$2:$A$29,0)),"")</f>
        <v>1</v>
      </c>
      <c r="U306" s="26">
        <f>IFERROR(INDEX(Cost_Components!$Q$2:$Q$29,MATCH(E306,Cost_Components!$A$2:$A$29,0)),"")</f>
        <v>2023</v>
      </c>
      <c r="V306" s="30">
        <f>1/(1+Calculation_Assumptions!$B$5)^(B306-Calculation_Assumptions!$B$2)</f>
        <v>0.5873946076162827</v>
      </c>
      <c r="W306" s="23">
        <f t="shared" si="62"/>
        <v>1467896.0176576753</v>
      </c>
      <c r="X306" s="23">
        <f t="shared" si="63"/>
        <v>3170292.6747190352</v>
      </c>
      <c r="Y306" s="23">
        <f t="shared" si="64"/>
        <v>1702396.6570613596</v>
      </c>
      <c r="Z306" s="17">
        <f>IFERROR(INDEX(Cost_Components!$T$2:$T$29,MATCH(E306,Cost_Components!$A$2:$A$29,0)),"")</f>
        <v>0.8</v>
      </c>
      <c r="AA306" s="26">
        <f>IFERROR(INDEX(Cost_Components!$U$2:$U$29,MATCH(E306,Cost_Components!$A$2:$A$29,0)),"")</f>
        <v>2025</v>
      </c>
      <c r="AB306" s="26">
        <f>IFERROR(INDEX(Cost_Components!$V$2:$V$29,MATCH(E306,Cost_Components!$A$2:$A$29,0)),"")</f>
        <v>2050</v>
      </c>
      <c r="AC306" s="26">
        <f>IFERROR(INDEX(Cost_Components!$M$2:$M$29,MATCH(E306,Cost_Components!$A$2:$A$29,0)),"")</f>
        <v>30</v>
      </c>
      <c r="AD306" s="26">
        <f>IFERROR(INDEX(Cost_Components!$N$2:$N$29,MATCH(E306,Cost_Components!$A$2:$A$29,0)),"")</f>
        <v>95</v>
      </c>
      <c r="AE306" s="16" t="str">
        <f>IFERROR(INDEX(Cost_Components!$O$2:$O$29,MATCH(E306,Cost_Components!$A$2:$A$29,0)),"")</f>
        <v>Both</v>
      </c>
      <c r="AF306" s="11">
        <v>7868923.9022862697</v>
      </c>
      <c r="AG306" s="11">
        <v>7851923.4531465499</v>
      </c>
      <c r="AH306" s="23">
        <f t="shared" si="65"/>
        <v>1</v>
      </c>
      <c r="AI306" s="10">
        <v>317814114.06715202</v>
      </c>
      <c r="AJ306" s="29">
        <f t="shared" si="66"/>
        <v>7.8630702675300274E-3</v>
      </c>
      <c r="AK306" s="29">
        <f t="shared" si="67"/>
        <v>1.6982288779371118E-2</v>
      </c>
      <c r="AL306" s="29">
        <f t="shared" si="68"/>
        <v>9.1192185118410905E-3</v>
      </c>
      <c r="AM306" s="29">
        <f t="shared" si="69"/>
        <v>5.3565797795300379E-3</v>
      </c>
    </row>
    <row r="307" spans="1:39">
      <c r="A307" t="s">
        <v>242</v>
      </c>
      <c r="B307" s="20">
        <v>2044</v>
      </c>
      <c r="C307" t="s">
        <v>242</v>
      </c>
      <c r="D307" t="s">
        <v>222</v>
      </c>
      <c r="E307" s="22" t="s">
        <v>329</v>
      </c>
      <c r="F307" s="22" t="s">
        <v>330</v>
      </c>
      <c r="G307" s="22" t="s">
        <v>246</v>
      </c>
      <c r="H307" s="22" t="s">
        <v>237</v>
      </c>
      <c r="I307" s="22" t="s">
        <v>309</v>
      </c>
      <c r="J307" s="17">
        <f>IFERROR(INDEX(Cost_Components!$K$2:$K$29,MATCH(E307,Cost_Components!$A$2:$A$29,0)),"")</f>
        <v>0.2</v>
      </c>
      <c r="K307" s="17">
        <f t="shared" si="56"/>
        <v>0.68692307692307697</v>
      </c>
      <c r="L307" s="17">
        <f>IFERROR(INDEX(Cost_Components!$S$2:$S$29,MATCH(E307,Cost_Components!$A$2:$A$29,0)),"")</f>
        <v>0.31</v>
      </c>
      <c r="M307" s="28">
        <f>IFERROR(INDEX(Cost_Components!$L$2:$L$29,MATCH(E307,Cost_Components!$A$2:$A$29,0)),"")</f>
        <v>1</v>
      </c>
      <c r="N307" s="29">
        <f>IFERROR(INDEX(Cost_Components!$P$2:$P$29,MATCH(E307,Cost_Components!$A$2:$A$29,0)),"")</f>
        <v>5.133311162</v>
      </c>
      <c r="O307" s="23">
        <f t="shared" si="57"/>
        <v>1603178.7467065121</v>
      </c>
      <c r="P307" s="23">
        <f t="shared" si="58"/>
        <v>1599456.666678834</v>
      </c>
      <c r="Q307" s="23">
        <f t="shared" si="59"/>
        <v>2545257.7156613097</v>
      </c>
      <c r="R307" s="23">
        <f t="shared" si="60"/>
        <v>5653112.7016528398</v>
      </c>
      <c r="S307" s="23">
        <f t="shared" si="61"/>
        <v>3107854.9859915301</v>
      </c>
      <c r="T307" s="16">
        <f>IFERROR(INDEX(Cost_Components!$R$2:$R$29,MATCH(E307,Cost_Components!$A$2:$A$29,0)),"")</f>
        <v>1</v>
      </c>
      <c r="U307" s="26">
        <f>IFERROR(INDEX(Cost_Components!$Q$2:$Q$29,MATCH(E307,Cost_Components!$A$2:$A$29,0)),"")</f>
        <v>2023</v>
      </c>
      <c r="V307" s="30">
        <f>1/(1+Calculation_Assumptions!$B$5)^(B307-Calculation_Assumptions!$B$2)</f>
        <v>0.57028602681192497</v>
      </c>
      <c r="W307" s="23">
        <f t="shared" si="62"/>
        <v>1451524.9098768847</v>
      </c>
      <c r="X307" s="23">
        <f t="shared" si="63"/>
        <v>3223891.1817456251</v>
      </c>
      <c r="Y307" s="23">
        <f t="shared" si="64"/>
        <v>1772366.2718687404</v>
      </c>
      <c r="Z307" s="17">
        <f>IFERROR(INDEX(Cost_Components!$T$2:$T$29,MATCH(E307,Cost_Components!$A$2:$A$29,0)),"")</f>
        <v>0.8</v>
      </c>
      <c r="AA307" s="26">
        <f>IFERROR(INDEX(Cost_Components!$U$2:$U$29,MATCH(E307,Cost_Components!$A$2:$A$29,0)),"")</f>
        <v>2025</v>
      </c>
      <c r="AB307" s="26">
        <f>IFERROR(INDEX(Cost_Components!$V$2:$V$29,MATCH(E307,Cost_Components!$A$2:$A$29,0)),"")</f>
        <v>2050</v>
      </c>
      <c r="AC307" s="26">
        <f>IFERROR(INDEX(Cost_Components!$M$2:$M$29,MATCH(E307,Cost_Components!$A$2:$A$29,0)),"")</f>
        <v>30</v>
      </c>
      <c r="AD307" s="26">
        <f>IFERROR(INDEX(Cost_Components!$N$2:$N$29,MATCH(E307,Cost_Components!$A$2:$A$29,0)),"")</f>
        <v>95</v>
      </c>
      <c r="AE307" s="16" t="str">
        <f>IFERROR(INDEX(Cost_Components!$O$2:$O$29,MATCH(E307,Cost_Components!$A$2:$A$29,0)),"")</f>
        <v>Both</v>
      </c>
      <c r="AF307" s="11">
        <v>8015893.7335325601</v>
      </c>
      <c r="AG307" s="11">
        <v>7997283.3333941698</v>
      </c>
      <c r="AH307" s="23">
        <f t="shared" si="65"/>
        <v>1</v>
      </c>
      <c r="AI307" s="10">
        <v>318840890.73215598</v>
      </c>
      <c r="AJ307" s="29">
        <f t="shared" si="66"/>
        <v>7.9828459574824966E-3</v>
      </c>
      <c r="AK307" s="29">
        <f t="shared" si="67"/>
        <v>1.773019981430728E-2</v>
      </c>
      <c r="AL307" s="29">
        <f t="shared" si="68"/>
        <v>9.7473538568247833E-3</v>
      </c>
      <c r="AM307" s="29">
        <f t="shared" si="69"/>
        <v>5.5587797029384989E-3</v>
      </c>
    </row>
    <row r="308" spans="1:39">
      <c r="A308" t="s">
        <v>242</v>
      </c>
      <c r="B308" s="20">
        <v>2045</v>
      </c>
      <c r="C308" t="s">
        <v>242</v>
      </c>
      <c r="D308" t="s">
        <v>222</v>
      </c>
      <c r="E308" s="22" t="s">
        <v>329</v>
      </c>
      <c r="F308" s="22" t="s">
        <v>330</v>
      </c>
      <c r="G308" s="22" t="s">
        <v>246</v>
      </c>
      <c r="H308" s="22" t="s">
        <v>237</v>
      </c>
      <c r="I308" s="22" t="s">
        <v>309</v>
      </c>
      <c r="J308" s="17">
        <f>IFERROR(INDEX(Cost_Components!$K$2:$K$29,MATCH(E308,Cost_Components!$A$2:$A$29,0)),"")</f>
        <v>0.2</v>
      </c>
      <c r="K308" s="17">
        <f t="shared" si="56"/>
        <v>0.70576923076923082</v>
      </c>
      <c r="L308" s="17">
        <f>IFERROR(INDEX(Cost_Components!$S$2:$S$29,MATCH(E308,Cost_Components!$A$2:$A$29,0)),"")</f>
        <v>0.31</v>
      </c>
      <c r="M308" s="28">
        <f>IFERROR(INDEX(Cost_Components!$L$2:$L$29,MATCH(E308,Cost_Components!$A$2:$A$29,0)),"")</f>
        <v>1</v>
      </c>
      <c r="N308" s="29">
        <f>IFERROR(INDEX(Cost_Components!$P$2:$P$29,MATCH(E308,Cost_Components!$A$2:$A$29,0)),"")</f>
        <v>5.133311162</v>
      </c>
      <c r="O308" s="23">
        <f t="shared" si="57"/>
        <v>1631911.68720039</v>
      </c>
      <c r="P308" s="23">
        <f t="shared" si="58"/>
        <v>1627857.7788065402</v>
      </c>
      <c r="Q308" s="23">
        <f t="shared" si="59"/>
        <v>2590453.1568898032</v>
      </c>
      <c r="R308" s="23">
        <f t="shared" si="60"/>
        <v>5912306.8190472564</v>
      </c>
      <c r="S308" s="23">
        <f t="shared" si="61"/>
        <v>3321853.6621574531</v>
      </c>
      <c r="T308" s="16">
        <f>IFERROR(INDEX(Cost_Components!$R$2:$R$29,MATCH(E308,Cost_Components!$A$2:$A$29,0)),"")</f>
        <v>1</v>
      </c>
      <c r="U308" s="26">
        <f>IFERROR(INDEX(Cost_Components!$Q$2:$Q$29,MATCH(E308,Cost_Components!$A$2:$A$29,0)),"")</f>
        <v>2023</v>
      </c>
      <c r="V308" s="30">
        <f>1/(1+Calculation_Assumptions!$B$5)^(B308-Calculation_Assumptions!$B$2)</f>
        <v>0.55367575418633497</v>
      </c>
      <c r="W308" s="23">
        <f t="shared" si="62"/>
        <v>1434271.105325334</v>
      </c>
      <c r="X308" s="23">
        <f t="shared" si="63"/>
        <v>3273500.9370170007</v>
      </c>
      <c r="Y308" s="23">
        <f t="shared" si="64"/>
        <v>1839229.8316916667</v>
      </c>
      <c r="Z308" s="17">
        <f>IFERROR(INDEX(Cost_Components!$T$2:$T$29,MATCH(E308,Cost_Components!$A$2:$A$29,0)),"")</f>
        <v>0.8</v>
      </c>
      <c r="AA308" s="26">
        <f>IFERROR(INDEX(Cost_Components!$U$2:$U$29,MATCH(E308,Cost_Components!$A$2:$A$29,0)),"")</f>
        <v>2025</v>
      </c>
      <c r="AB308" s="26">
        <f>IFERROR(INDEX(Cost_Components!$V$2:$V$29,MATCH(E308,Cost_Components!$A$2:$A$29,0)),"")</f>
        <v>2050</v>
      </c>
      <c r="AC308" s="26">
        <f>IFERROR(INDEX(Cost_Components!$M$2:$M$29,MATCH(E308,Cost_Components!$A$2:$A$29,0)),"")</f>
        <v>30</v>
      </c>
      <c r="AD308" s="26">
        <f>IFERROR(INDEX(Cost_Components!$N$2:$N$29,MATCH(E308,Cost_Components!$A$2:$A$29,0)),"")</f>
        <v>95</v>
      </c>
      <c r="AE308" s="16" t="str">
        <f>IFERROR(INDEX(Cost_Components!$O$2:$O$29,MATCH(E308,Cost_Components!$A$2:$A$29,0)),"")</f>
        <v>Both</v>
      </c>
      <c r="AF308" s="11">
        <v>8159558.4360019499</v>
      </c>
      <c r="AG308" s="11">
        <v>8139288.8940327</v>
      </c>
      <c r="AH308" s="23">
        <f t="shared" si="65"/>
        <v>1</v>
      </c>
      <c r="AI308" s="10">
        <v>319784682.33108002</v>
      </c>
      <c r="AJ308" s="29">
        <f t="shared" si="66"/>
        <v>8.1006167587722375E-3</v>
      </c>
      <c r="AK308" s="29">
        <f t="shared" si="67"/>
        <v>1.8488399056356668E-2</v>
      </c>
      <c r="AL308" s="29">
        <f t="shared" si="68"/>
        <v>1.0387782297584429E-2</v>
      </c>
      <c r="AM308" s="29">
        <f t="shared" si="69"/>
        <v>5.7514631979385181E-3</v>
      </c>
    </row>
    <row r="309" spans="1:39">
      <c r="A309" t="s">
        <v>242</v>
      </c>
      <c r="B309" s="20">
        <v>2046</v>
      </c>
      <c r="C309" t="s">
        <v>242</v>
      </c>
      <c r="D309" t="s">
        <v>222</v>
      </c>
      <c r="E309" s="22" t="s">
        <v>329</v>
      </c>
      <c r="F309" s="22" t="s">
        <v>330</v>
      </c>
      <c r="G309" s="22" t="s">
        <v>246</v>
      </c>
      <c r="H309" s="22" t="s">
        <v>237</v>
      </c>
      <c r="I309" s="22" t="s">
        <v>309</v>
      </c>
      <c r="J309" s="17">
        <f>IFERROR(INDEX(Cost_Components!$K$2:$K$29,MATCH(E309,Cost_Components!$A$2:$A$29,0)),"")</f>
        <v>0.2</v>
      </c>
      <c r="K309" s="17">
        <f t="shared" si="56"/>
        <v>0.72461538461538466</v>
      </c>
      <c r="L309" s="17">
        <f>IFERROR(INDEX(Cost_Components!$S$2:$S$29,MATCH(E309,Cost_Components!$A$2:$A$29,0)),"")</f>
        <v>0.31</v>
      </c>
      <c r="M309" s="28">
        <f>IFERROR(INDEX(Cost_Components!$L$2:$L$29,MATCH(E309,Cost_Components!$A$2:$A$29,0)),"")</f>
        <v>1</v>
      </c>
      <c r="N309" s="29">
        <f>IFERROR(INDEX(Cost_Components!$P$2:$P$29,MATCH(E309,Cost_Components!$A$2:$A$29,0)),"")</f>
        <v>5.133311162</v>
      </c>
      <c r="O309" s="23">
        <f t="shared" si="57"/>
        <v>1660230.0463335761</v>
      </c>
      <c r="P309" s="23">
        <f t="shared" si="58"/>
        <v>1655835.1076291322</v>
      </c>
      <c r="Q309" s="23">
        <f t="shared" si="59"/>
        <v>2634974.2205314697</v>
      </c>
      <c r="R309" s="23">
        <f t="shared" si="60"/>
        <v>6175518.2596066706</v>
      </c>
      <c r="S309" s="23">
        <f t="shared" si="61"/>
        <v>3540544.0390752009</v>
      </c>
      <c r="T309" s="16">
        <f>IFERROR(INDEX(Cost_Components!$R$2:$R$29,MATCH(E309,Cost_Components!$A$2:$A$29,0)),"")</f>
        <v>1</v>
      </c>
      <c r="U309" s="26">
        <f>IFERROR(INDEX(Cost_Components!$Q$2:$Q$29,MATCH(E309,Cost_Components!$A$2:$A$29,0)),"")</f>
        <v>2023</v>
      </c>
      <c r="V309" s="30">
        <f>1/(1+Calculation_Assumptions!$B$5)^(B309-Calculation_Assumptions!$B$2)</f>
        <v>0.5375492759090631</v>
      </c>
      <c r="W309" s="23">
        <f t="shared" si="62"/>
        <v>1416428.4842857395</v>
      </c>
      <c r="X309" s="23">
        <f t="shared" si="63"/>
        <v>3319645.3688147631</v>
      </c>
      <c r="Y309" s="23">
        <f t="shared" si="64"/>
        <v>1903216.8845290239</v>
      </c>
      <c r="Z309" s="17">
        <f>IFERROR(INDEX(Cost_Components!$T$2:$T$29,MATCH(E309,Cost_Components!$A$2:$A$29,0)),"")</f>
        <v>0.8</v>
      </c>
      <c r="AA309" s="26">
        <f>IFERROR(INDEX(Cost_Components!$U$2:$U$29,MATCH(E309,Cost_Components!$A$2:$A$29,0)),"")</f>
        <v>2025</v>
      </c>
      <c r="AB309" s="26">
        <f>IFERROR(INDEX(Cost_Components!$V$2:$V$29,MATCH(E309,Cost_Components!$A$2:$A$29,0)),"")</f>
        <v>2050</v>
      </c>
      <c r="AC309" s="26">
        <f>IFERROR(INDEX(Cost_Components!$M$2:$M$29,MATCH(E309,Cost_Components!$A$2:$A$29,0)),"")</f>
        <v>30</v>
      </c>
      <c r="AD309" s="26">
        <f>IFERROR(INDEX(Cost_Components!$N$2:$N$29,MATCH(E309,Cost_Components!$A$2:$A$29,0)),"")</f>
        <v>95</v>
      </c>
      <c r="AE309" s="16" t="str">
        <f>IFERROR(INDEX(Cost_Components!$O$2:$O$29,MATCH(E309,Cost_Components!$A$2:$A$29,0)),"")</f>
        <v>Both</v>
      </c>
      <c r="AF309" s="11">
        <v>8301150.23166788</v>
      </c>
      <c r="AG309" s="11">
        <v>8279175.5381456604</v>
      </c>
      <c r="AH309" s="23">
        <f t="shared" si="65"/>
        <v>1</v>
      </c>
      <c r="AI309" s="10">
        <v>320645615.981408</v>
      </c>
      <c r="AJ309" s="29">
        <f t="shared" si="66"/>
        <v>8.2177147891654111E-3</v>
      </c>
      <c r="AK309" s="29">
        <f t="shared" si="67"/>
        <v>1.9259637281193159E-2</v>
      </c>
      <c r="AL309" s="29">
        <f t="shared" si="68"/>
        <v>1.1041922492027748E-2</v>
      </c>
      <c r="AM309" s="29">
        <f t="shared" si="69"/>
        <v>5.9355774402335137E-3</v>
      </c>
    </row>
    <row r="310" spans="1:39">
      <c r="A310" t="s">
        <v>242</v>
      </c>
      <c r="B310" s="20">
        <v>2047</v>
      </c>
      <c r="C310" t="s">
        <v>242</v>
      </c>
      <c r="D310" t="s">
        <v>222</v>
      </c>
      <c r="E310" s="22" t="s">
        <v>329</v>
      </c>
      <c r="F310" s="22" t="s">
        <v>330</v>
      </c>
      <c r="G310" s="22" t="s">
        <v>246</v>
      </c>
      <c r="H310" s="22" t="s">
        <v>237</v>
      </c>
      <c r="I310" s="22" t="s">
        <v>309</v>
      </c>
      <c r="J310" s="17">
        <f>IFERROR(INDEX(Cost_Components!$K$2:$K$29,MATCH(E310,Cost_Components!$A$2:$A$29,0)),"")</f>
        <v>0.2</v>
      </c>
      <c r="K310" s="17">
        <f t="shared" si="56"/>
        <v>0.74346153846153851</v>
      </c>
      <c r="L310" s="17">
        <f>IFERROR(INDEX(Cost_Components!$S$2:$S$29,MATCH(E310,Cost_Components!$A$2:$A$29,0)),"")</f>
        <v>0.31</v>
      </c>
      <c r="M310" s="28">
        <f>IFERROR(INDEX(Cost_Components!$L$2:$L$29,MATCH(E310,Cost_Components!$A$2:$A$29,0)),"")</f>
        <v>1</v>
      </c>
      <c r="N310" s="29">
        <f>IFERROR(INDEX(Cost_Components!$P$2:$P$29,MATCH(E310,Cost_Components!$A$2:$A$29,0)),"")</f>
        <v>5.133311162</v>
      </c>
      <c r="O310" s="23">
        <f t="shared" si="57"/>
        <v>1687848.2861643462</v>
      </c>
      <c r="P310" s="23">
        <f t="shared" si="58"/>
        <v>1683103.8899852999</v>
      </c>
      <c r="Q310" s="23">
        <f t="shared" si="59"/>
        <v>2678367.7554328195</v>
      </c>
      <c r="R310" s="23">
        <f t="shared" si="60"/>
        <v>6441536.9670393486</v>
      </c>
      <c r="S310" s="23">
        <f t="shared" si="61"/>
        <v>3763169.2116065291</v>
      </c>
      <c r="T310" s="16">
        <f>IFERROR(INDEX(Cost_Components!$R$2:$R$29,MATCH(E310,Cost_Components!$A$2:$A$29,0)),"")</f>
        <v>1</v>
      </c>
      <c r="U310" s="26">
        <f>IFERROR(INDEX(Cost_Components!$Q$2:$Q$29,MATCH(E310,Cost_Components!$A$2:$A$29,0)),"")</f>
        <v>2023</v>
      </c>
      <c r="V310" s="30">
        <f>1/(1+Calculation_Assumptions!$B$5)^(B310-Calculation_Assumptions!$B$2)</f>
        <v>0.52189250088258554</v>
      </c>
      <c r="W310" s="23">
        <f t="shared" si="62"/>
        <v>1397820.0461661115</v>
      </c>
      <c r="X310" s="23">
        <f t="shared" si="63"/>
        <v>3361789.8372557908</v>
      </c>
      <c r="Y310" s="23">
        <f t="shared" si="64"/>
        <v>1963969.7910896791</v>
      </c>
      <c r="Z310" s="17">
        <f>IFERROR(INDEX(Cost_Components!$T$2:$T$29,MATCH(E310,Cost_Components!$A$2:$A$29,0)),"")</f>
        <v>0.8</v>
      </c>
      <c r="AA310" s="26">
        <f>IFERROR(INDEX(Cost_Components!$U$2:$U$29,MATCH(E310,Cost_Components!$A$2:$A$29,0)),"")</f>
        <v>2025</v>
      </c>
      <c r="AB310" s="26">
        <f>IFERROR(INDEX(Cost_Components!$V$2:$V$29,MATCH(E310,Cost_Components!$A$2:$A$29,0)),"")</f>
        <v>2050</v>
      </c>
      <c r="AC310" s="26">
        <f>IFERROR(INDEX(Cost_Components!$M$2:$M$29,MATCH(E310,Cost_Components!$A$2:$A$29,0)),"")</f>
        <v>30</v>
      </c>
      <c r="AD310" s="26">
        <f>IFERROR(INDEX(Cost_Components!$N$2:$N$29,MATCH(E310,Cost_Components!$A$2:$A$29,0)),"")</f>
        <v>95</v>
      </c>
      <c r="AE310" s="16" t="str">
        <f>IFERROR(INDEX(Cost_Components!$O$2:$O$29,MATCH(E310,Cost_Components!$A$2:$A$29,0)),"")</f>
        <v>Both</v>
      </c>
      <c r="AF310" s="11">
        <v>8439241.4308217298</v>
      </c>
      <c r="AG310" s="11">
        <v>8415519.4499264993</v>
      </c>
      <c r="AH310" s="23">
        <f t="shared" si="65"/>
        <v>1</v>
      </c>
      <c r="AI310" s="10">
        <v>321429520.52287501</v>
      </c>
      <c r="AJ310" s="29">
        <f t="shared" si="66"/>
        <v>8.3326750793638119E-3</v>
      </c>
      <c r="AK310" s="29">
        <f t="shared" si="67"/>
        <v>2.0040278057101873E-2</v>
      </c>
      <c r="AL310" s="29">
        <f t="shared" si="68"/>
        <v>1.1707602977738062E-2</v>
      </c>
      <c r="AM310" s="29">
        <f t="shared" si="69"/>
        <v>6.1101101973921228E-3</v>
      </c>
    </row>
    <row r="311" spans="1:39">
      <c r="A311" t="s">
        <v>242</v>
      </c>
      <c r="B311" s="20">
        <v>2048</v>
      </c>
      <c r="C311" t="s">
        <v>242</v>
      </c>
      <c r="D311" t="s">
        <v>222</v>
      </c>
      <c r="E311" s="22" t="s">
        <v>329</v>
      </c>
      <c r="F311" s="22" t="s">
        <v>330</v>
      </c>
      <c r="G311" s="22" t="s">
        <v>246</v>
      </c>
      <c r="H311" s="22" t="s">
        <v>237</v>
      </c>
      <c r="I311" s="22" t="s">
        <v>309</v>
      </c>
      <c r="J311" s="17">
        <f>IFERROR(INDEX(Cost_Components!$K$2:$K$29,MATCH(E311,Cost_Components!$A$2:$A$29,0)),"")</f>
        <v>0.2</v>
      </c>
      <c r="K311" s="17">
        <f t="shared" si="56"/>
        <v>0.76230769230769235</v>
      </c>
      <c r="L311" s="17">
        <f>IFERROR(INDEX(Cost_Components!$S$2:$S$29,MATCH(E311,Cost_Components!$A$2:$A$29,0)),"")</f>
        <v>0.31</v>
      </c>
      <c r="M311" s="28">
        <f>IFERROR(INDEX(Cost_Components!$L$2:$L$29,MATCH(E311,Cost_Components!$A$2:$A$29,0)),"")</f>
        <v>1</v>
      </c>
      <c r="N311" s="29">
        <f>IFERROR(INDEX(Cost_Components!$P$2:$P$29,MATCH(E311,Cost_Components!$A$2:$A$29,0)),"")</f>
        <v>5.133311162</v>
      </c>
      <c r="O311" s="23">
        <f t="shared" si="57"/>
        <v>1715301.537945892</v>
      </c>
      <c r="P311" s="23">
        <f t="shared" si="58"/>
        <v>1710199.89526226</v>
      </c>
      <c r="Q311" s="23">
        <f t="shared" si="59"/>
        <v>2721486.345596307</v>
      </c>
      <c r="R311" s="23">
        <f t="shared" si="60"/>
        <v>6712253.8016577018</v>
      </c>
      <c r="S311" s="23">
        <f t="shared" si="61"/>
        <v>3990767.4560613949</v>
      </c>
      <c r="T311" s="16">
        <f>IFERROR(INDEX(Cost_Components!$R$2:$R$29,MATCH(E311,Cost_Components!$A$2:$A$29,0)),"")</f>
        <v>1</v>
      </c>
      <c r="U311" s="26">
        <f>IFERROR(INDEX(Cost_Components!$Q$2:$Q$29,MATCH(E311,Cost_Components!$A$2:$A$29,0)),"")</f>
        <v>2023</v>
      </c>
      <c r="V311" s="30">
        <f>1/(1+Calculation_Assumptions!$B$5)^(B311-Calculation_Assumptions!$B$2)</f>
        <v>0.50669174842969467</v>
      </c>
      <c r="W311" s="23">
        <f t="shared" si="62"/>
        <v>1378954.6747777329</v>
      </c>
      <c r="X311" s="23">
        <f t="shared" si="63"/>
        <v>3401043.6146658058</v>
      </c>
      <c r="Y311" s="23">
        <f t="shared" si="64"/>
        <v>2022088.9398880729</v>
      </c>
      <c r="Z311" s="17">
        <f>IFERROR(INDEX(Cost_Components!$T$2:$T$29,MATCH(E311,Cost_Components!$A$2:$A$29,0)),"")</f>
        <v>0.8</v>
      </c>
      <c r="AA311" s="26">
        <f>IFERROR(INDEX(Cost_Components!$U$2:$U$29,MATCH(E311,Cost_Components!$A$2:$A$29,0)),"")</f>
        <v>2025</v>
      </c>
      <c r="AB311" s="26">
        <f>IFERROR(INDEX(Cost_Components!$V$2:$V$29,MATCH(E311,Cost_Components!$A$2:$A$29,0)),"")</f>
        <v>2050</v>
      </c>
      <c r="AC311" s="26">
        <f>IFERROR(INDEX(Cost_Components!$M$2:$M$29,MATCH(E311,Cost_Components!$A$2:$A$29,0)),"")</f>
        <v>30</v>
      </c>
      <c r="AD311" s="26">
        <f>IFERROR(INDEX(Cost_Components!$N$2:$N$29,MATCH(E311,Cost_Components!$A$2:$A$29,0)),"")</f>
        <v>95</v>
      </c>
      <c r="AE311" s="16" t="str">
        <f>IFERROR(INDEX(Cost_Components!$O$2:$O$29,MATCH(E311,Cost_Components!$A$2:$A$29,0)),"")</f>
        <v>Both</v>
      </c>
      <c r="AF311" s="11">
        <v>8576507.6897294596</v>
      </c>
      <c r="AG311" s="11">
        <v>8550999.4763112999</v>
      </c>
      <c r="AH311" s="23">
        <f t="shared" si="65"/>
        <v>1</v>
      </c>
      <c r="AI311" s="10">
        <v>322136832.26016098</v>
      </c>
      <c r="AJ311" s="29">
        <f t="shared" si="66"/>
        <v>8.4482309163529824E-3</v>
      </c>
      <c r="AK311" s="29">
        <f t="shared" si="67"/>
        <v>2.0836654270682146E-2</v>
      </c>
      <c r="AL311" s="29">
        <f t="shared" si="68"/>
        <v>1.2388423354329164E-2</v>
      </c>
      <c r="AM311" s="29">
        <f t="shared" si="69"/>
        <v>6.277111889692307E-3</v>
      </c>
    </row>
    <row r="312" spans="1:39">
      <c r="A312" t="s">
        <v>242</v>
      </c>
      <c r="B312" s="20">
        <v>2049</v>
      </c>
      <c r="C312" t="s">
        <v>242</v>
      </c>
      <c r="D312" t="s">
        <v>222</v>
      </c>
      <c r="E312" s="22" t="s">
        <v>329</v>
      </c>
      <c r="F312" s="22" t="s">
        <v>330</v>
      </c>
      <c r="G312" s="22" t="s">
        <v>246</v>
      </c>
      <c r="H312" s="22" t="s">
        <v>237</v>
      </c>
      <c r="I312" s="22" t="s">
        <v>309</v>
      </c>
      <c r="J312" s="17">
        <f>IFERROR(INDEX(Cost_Components!$K$2:$K$29,MATCH(E312,Cost_Components!$A$2:$A$29,0)),"")</f>
        <v>0.2</v>
      </c>
      <c r="K312" s="17">
        <f t="shared" si="56"/>
        <v>0.7811538461538462</v>
      </c>
      <c r="L312" s="17">
        <f>IFERROR(INDEX(Cost_Components!$S$2:$S$29,MATCH(E312,Cost_Components!$A$2:$A$29,0)),"")</f>
        <v>0.31</v>
      </c>
      <c r="M312" s="28">
        <f>IFERROR(INDEX(Cost_Components!$L$2:$L$29,MATCH(E312,Cost_Components!$A$2:$A$29,0)),"")</f>
        <v>1</v>
      </c>
      <c r="N312" s="29">
        <f>IFERROR(INDEX(Cost_Components!$P$2:$P$29,MATCH(E312,Cost_Components!$A$2:$A$29,0)),"")</f>
        <v>5.133311162</v>
      </c>
      <c r="O312" s="23">
        <f t="shared" si="57"/>
        <v>1742091.1675753722</v>
      </c>
      <c r="P312" s="23">
        <f t="shared" si="58"/>
        <v>1736625.1734477021</v>
      </c>
      <c r="Q312" s="23">
        <f t="shared" si="59"/>
        <v>2763537.5899914755</v>
      </c>
      <c r="R312" s="23">
        <f t="shared" si="60"/>
        <v>6985621.403300141</v>
      </c>
      <c r="S312" s="23">
        <f t="shared" si="61"/>
        <v>4222083.8133086655</v>
      </c>
      <c r="T312" s="16">
        <f>IFERROR(INDEX(Cost_Components!$R$2:$R$29,MATCH(E312,Cost_Components!$A$2:$A$29,0)),"")</f>
        <v>1</v>
      </c>
      <c r="U312" s="26">
        <f>IFERROR(INDEX(Cost_Components!$Q$2:$Q$29,MATCH(E312,Cost_Components!$A$2:$A$29,0)),"")</f>
        <v>2023</v>
      </c>
      <c r="V312" s="30">
        <f>1/(1+Calculation_Assumptions!$B$5)^(B312-Calculation_Assumptions!$B$2)</f>
        <v>0.49193373633950943</v>
      </c>
      <c r="W312" s="23">
        <f t="shared" si="62"/>
        <v>1359477.3721591898</v>
      </c>
      <c r="X312" s="23">
        <f t="shared" si="63"/>
        <v>3436462.8375786855</v>
      </c>
      <c r="Y312" s="23">
        <f t="shared" si="64"/>
        <v>2076985.4654194957</v>
      </c>
      <c r="Z312" s="17">
        <f>IFERROR(INDEX(Cost_Components!$T$2:$T$29,MATCH(E312,Cost_Components!$A$2:$A$29,0)),"")</f>
        <v>0.8</v>
      </c>
      <c r="AA312" s="26">
        <f>IFERROR(INDEX(Cost_Components!$U$2:$U$29,MATCH(E312,Cost_Components!$A$2:$A$29,0)),"")</f>
        <v>2025</v>
      </c>
      <c r="AB312" s="26">
        <f>IFERROR(INDEX(Cost_Components!$V$2:$V$29,MATCH(E312,Cost_Components!$A$2:$A$29,0)),"")</f>
        <v>2050</v>
      </c>
      <c r="AC312" s="26">
        <f>IFERROR(INDEX(Cost_Components!$M$2:$M$29,MATCH(E312,Cost_Components!$A$2:$A$29,0)),"")</f>
        <v>30</v>
      </c>
      <c r="AD312" s="26">
        <f>IFERROR(INDEX(Cost_Components!$N$2:$N$29,MATCH(E312,Cost_Components!$A$2:$A$29,0)),"")</f>
        <v>95</v>
      </c>
      <c r="AE312" s="16" t="str">
        <f>IFERROR(INDEX(Cost_Components!$O$2:$O$29,MATCH(E312,Cost_Components!$A$2:$A$29,0)),"")</f>
        <v>Both</v>
      </c>
      <c r="AF312" s="11">
        <v>8710455.8378768601</v>
      </c>
      <c r="AG312" s="11">
        <v>8683125.8672385104</v>
      </c>
      <c r="AH312" s="23">
        <f t="shared" si="65"/>
        <v>1</v>
      </c>
      <c r="AI312" s="10">
        <v>322765819.75268102</v>
      </c>
      <c r="AJ312" s="29">
        <f t="shared" si="66"/>
        <v>8.5620515583373531E-3</v>
      </c>
      <c r="AK312" s="29">
        <f t="shared" si="67"/>
        <v>2.1643002374454847E-2</v>
      </c>
      <c r="AL312" s="29">
        <f t="shared" si="68"/>
        <v>1.3080950816117496E-2</v>
      </c>
      <c r="AM312" s="29">
        <f t="shared" si="69"/>
        <v>6.4349610098460358E-3</v>
      </c>
    </row>
    <row r="313" spans="1:39">
      <c r="A313" t="s">
        <v>242</v>
      </c>
      <c r="B313" s="20">
        <v>2050</v>
      </c>
      <c r="C313" t="s">
        <v>242</v>
      </c>
      <c r="D313" t="s">
        <v>222</v>
      </c>
      <c r="E313" s="22" t="s">
        <v>329</v>
      </c>
      <c r="F313" s="22" t="s">
        <v>330</v>
      </c>
      <c r="G313" s="22" t="s">
        <v>246</v>
      </c>
      <c r="H313" s="22" t="s">
        <v>237</v>
      </c>
      <c r="I313" s="22" t="s">
        <v>309</v>
      </c>
      <c r="J313" s="17">
        <f>IFERROR(INDEX(Cost_Components!$K$2:$K$29,MATCH(E313,Cost_Components!$A$2:$A$29,0)),"")</f>
        <v>0.2</v>
      </c>
      <c r="K313" s="17">
        <f t="shared" si="56"/>
        <v>0.8</v>
      </c>
      <c r="L313" s="17">
        <f>IFERROR(INDEX(Cost_Components!$S$2:$S$29,MATCH(E313,Cost_Components!$A$2:$A$29,0)),"")</f>
        <v>0.31</v>
      </c>
      <c r="M313" s="28">
        <f>IFERROR(INDEX(Cost_Components!$L$2:$L$29,MATCH(E313,Cost_Components!$A$2:$A$29,0)),"")</f>
        <v>1</v>
      </c>
      <c r="N313" s="29">
        <f>IFERROR(INDEX(Cost_Components!$P$2:$P$29,MATCH(E313,Cost_Components!$A$2:$A$29,0)),"")</f>
        <v>5.133311162</v>
      </c>
      <c r="O313" s="23">
        <f t="shared" si="57"/>
        <v>1768058.1492558219</v>
      </c>
      <c r="P313" s="23">
        <f t="shared" si="58"/>
        <v>1762221.6895994202</v>
      </c>
      <c r="Q313" s="23">
        <f t="shared" si="59"/>
        <v>2804270.0034331526</v>
      </c>
      <c r="R313" s="23">
        <f t="shared" si="60"/>
        <v>7260794.1061119791</v>
      </c>
      <c r="S313" s="23">
        <f t="shared" si="61"/>
        <v>4456524.1026788261</v>
      </c>
      <c r="T313" s="16">
        <f>IFERROR(INDEX(Cost_Components!$R$2:$R$29,MATCH(E313,Cost_Components!$A$2:$A$29,0)),"")</f>
        <v>1</v>
      </c>
      <c r="U313" s="26">
        <f>IFERROR(INDEX(Cost_Components!$Q$2:$Q$29,MATCH(E313,Cost_Components!$A$2:$A$29,0)),"")</f>
        <v>2023</v>
      </c>
      <c r="V313" s="30">
        <f>1/(1+Calculation_Assumptions!$B$5)^(B313-Calculation_Assumptions!$B$2)</f>
        <v>0.47760556926165965</v>
      </c>
      <c r="W313" s="23">
        <f t="shared" si="62"/>
        <v>1339334.9713530871</v>
      </c>
      <c r="X313" s="23">
        <f t="shared" si="63"/>
        <v>3467795.7023413149</v>
      </c>
      <c r="Y313" s="23">
        <f t="shared" si="64"/>
        <v>2128460.7309882278</v>
      </c>
      <c r="Z313" s="17">
        <f>IFERROR(INDEX(Cost_Components!$T$2:$T$29,MATCH(E313,Cost_Components!$A$2:$A$29,0)),"")</f>
        <v>0.8</v>
      </c>
      <c r="AA313" s="26">
        <f>IFERROR(INDEX(Cost_Components!$U$2:$U$29,MATCH(E313,Cost_Components!$A$2:$A$29,0)),"")</f>
        <v>2025</v>
      </c>
      <c r="AB313" s="26">
        <f>IFERROR(INDEX(Cost_Components!$V$2:$V$29,MATCH(E313,Cost_Components!$A$2:$A$29,0)),"")</f>
        <v>2050</v>
      </c>
      <c r="AC313" s="26">
        <f>IFERROR(INDEX(Cost_Components!$M$2:$M$29,MATCH(E313,Cost_Components!$A$2:$A$29,0)),"")</f>
        <v>30</v>
      </c>
      <c r="AD313" s="26">
        <f>IFERROR(INDEX(Cost_Components!$N$2:$N$29,MATCH(E313,Cost_Components!$A$2:$A$29,0)),"")</f>
        <v>95</v>
      </c>
      <c r="AE313" s="16" t="str">
        <f>IFERROR(INDEX(Cost_Components!$O$2:$O$29,MATCH(E313,Cost_Components!$A$2:$A$29,0)),"")</f>
        <v>Both</v>
      </c>
      <c r="AF313" s="11">
        <v>8840290.7462791093</v>
      </c>
      <c r="AG313" s="11">
        <v>8811108.4479971007</v>
      </c>
      <c r="AH313" s="23">
        <f t="shared" si="65"/>
        <v>1</v>
      </c>
      <c r="AI313" s="10">
        <v>323312042.56328499</v>
      </c>
      <c r="AJ313" s="29">
        <f t="shared" si="66"/>
        <v>8.6735711456966402E-3</v>
      </c>
      <c r="AK313" s="29">
        <f t="shared" si="67"/>
        <v>2.2457543024215543E-2</v>
      </c>
      <c r="AL313" s="29">
        <f t="shared" si="68"/>
        <v>1.3783971878518901E-2</v>
      </c>
      <c r="AM313" s="29">
        <f t="shared" si="69"/>
        <v>6.5833017357267275E-3</v>
      </c>
    </row>
    <row r="314" spans="1:39">
      <c r="A314" t="s">
        <v>242</v>
      </c>
      <c r="B314" s="20">
        <v>2025</v>
      </c>
      <c r="C314" t="s">
        <v>242</v>
      </c>
      <c r="D314" t="s">
        <v>222</v>
      </c>
      <c r="E314" s="22" t="s">
        <v>331</v>
      </c>
      <c r="F314" s="22" t="s">
        <v>332</v>
      </c>
      <c r="G314" s="22" t="s">
        <v>246</v>
      </c>
      <c r="H314" s="22" t="s">
        <v>237</v>
      </c>
      <c r="I314" s="22" t="s">
        <v>309</v>
      </c>
      <c r="J314" s="17">
        <f>IFERROR(INDEX(Cost_Components!$K$2:$K$29,MATCH(E314,Cost_Components!$A$2:$A$29,0)),"")</f>
        <v>0.2</v>
      </c>
      <c r="K314" s="17">
        <f t="shared" si="56"/>
        <v>0.32884615384615384</v>
      </c>
      <c r="L314" s="17">
        <f>IFERROR(INDEX(Cost_Components!$S$2:$S$29,MATCH(E314,Cost_Components!$A$2:$A$29,0)),"")</f>
        <v>0.31</v>
      </c>
      <c r="M314" s="28">
        <f>IFERROR(INDEX(Cost_Components!$L$2:$L$29,MATCH(E314,Cost_Components!$A$2:$A$29,0)),"")</f>
        <v>1</v>
      </c>
      <c r="N314" s="29">
        <f>IFERROR(INDEX(Cost_Components!$P$2:$P$29,MATCH(E314,Cost_Components!$A$2:$A$29,0)),"")</f>
        <v>7</v>
      </c>
      <c r="O314" s="23">
        <f t="shared" si="57"/>
        <v>1037950.4311954421</v>
      </c>
      <c r="P314" s="23">
        <f t="shared" si="58"/>
        <v>1037930.547742164</v>
      </c>
      <c r="Q314" s="23">
        <f t="shared" si="59"/>
        <v>2252309.288600496</v>
      </c>
      <c r="R314" s="23">
        <f t="shared" si="60"/>
        <v>2389282.0502710463</v>
      </c>
      <c r="S314" s="23">
        <f t="shared" si="61"/>
        <v>136972.76167055033</v>
      </c>
      <c r="T314" s="16">
        <f>IFERROR(INDEX(Cost_Components!$R$2:$R$29,MATCH(E314,Cost_Components!$A$2:$A$29,0)),"")</f>
        <v>1</v>
      </c>
      <c r="U314" s="26">
        <f>IFERROR(INDEX(Cost_Components!$Q$2:$Q$29,MATCH(E314,Cost_Components!$A$2:$A$29,0)),"")</f>
        <v>2023</v>
      </c>
      <c r="V314" s="30">
        <f>1/(1+Calculation_Assumptions!$B$5)^(B314-Calculation_Assumptions!$B$2)</f>
        <v>1</v>
      </c>
      <c r="W314" s="23">
        <f t="shared" si="62"/>
        <v>2252309.288600496</v>
      </c>
      <c r="X314" s="23">
        <f t="shared" si="63"/>
        <v>2389282.0502710463</v>
      </c>
      <c r="Y314" s="23">
        <f t="shared" si="64"/>
        <v>136972.76167055033</v>
      </c>
      <c r="Z314" s="17">
        <f>IFERROR(INDEX(Cost_Components!$T$2:$T$29,MATCH(E314,Cost_Components!$A$2:$A$29,0)),"")</f>
        <v>0.8</v>
      </c>
      <c r="AA314" s="26">
        <f>IFERROR(INDEX(Cost_Components!$U$2:$U$29,MATCH(E314,Cost_Components!$A$2:$A$29,0)),"")</f>
        <v>2025</v>
      </c>
      <c r="AB314" s="26">
        <f>IFERROR(INDEX(Cost_Components!$V$2:$V$29,MATCH(E314,Cost_Components!$A$2:$A$29,0)),"")</f>
        <v>2050</v>
      </c>
      <c r="AC314" s="26">
        <f>IFERROR(INDEX(Cost_Components!$M$2:$M$29,MATCH(E314,Cost_Components!$A$2:$A$29,0)),"")</f>
        <v>30</v>
      </c>
      <c r="AD314" s="26">
        <f>IFERROR(INDEX(Cost_Components!$N$2:$N$29,MATCH(E314,Cost_Components!$A$2:$A$29,0)),"")</f>
        <v>95</v>
      </c>
      <c r="AE314" s="16" t="str">
        <f>IFERROR(INDEX(Cost_Components!$O$2:$O$29,MATCH(E314,Cost_Components!$A$2:$A$29,0)),"")</f>
        <v>Both</v>
      </c>
      <c r="AF314" s="11">
        <v>5189752.15597721</v>
      </c>
      <c r="AG314" s="11">
        <v>5189652.7387108197</v>
      </c>
      <c r="AH314" s="23">
        <f t="shared" si="65"/>
        <v>1</v>
      </c>
      <c r="AI314" s="10">
        <v>288391907.64445603</v>
      </c>
      <c r="AJ314" s="29">
        <f t="shared" si="66"/>
        <v>7.809890738603025E-3</v>
      </c>
      <c r="AK314" s="29">
        <f t="shared" si="67"/>
        <v>8.2848442932617686E-3</v>
      </c>
      <c r="AL314" s="29">
        <f t="shared" si="68"/>
        <v>4.7495355465874305E-4</v>
      </c>
      <c r="AM314" s="29">
        <f t="shared" si="69"/>
        <v>4.7495355465874305E-4</v>
      </c>
    </row>
    <row r="315" spans="1:39">
      <c r="A315" t="s">
        <v>242</v>
      </c>
      <c r="B315" s="20">
        <v>2026</v>
      </c>
      <c r="C315" t="s">
        <v>242</v>
      </c>
      <c r="D315" t="s">
        <v>222</v>
      </c>
      <c r="E315" s="22" t="s">
        <v>331</v>
      </c>
      <c r="F315" s="22" t="s">
        <v>332</v>
      </c>
      <c r="G315" s="22" t="s">
        <v>246</v>
      </c>
      <c r="H315" s="22" t="s">
        <v>237</v>
      </c>
      <c r="I315" s="22" t="s">
        <v>309</v>
      </c>
      <c r="J315" s="17">
        <f>IFERROR(INDEX(Cost_Components!$K$2:$K$29,MATCH(E315,Cost_Components!$A$2:$A$29,0)),"")</f>
        <v>0.2</v>
      </c>
      <c r="K315" s="17">
        <f t="shared" si="56"/>
        <v>0.34769230769230769</v>
      </c>
      <c r="L315" s="17">
        <f>IFERROR(INDEX(Cost_Components!$S$2:$S$29,MATCH(E315,Cost_Components!$A$2:$A$29,0)),"")</f>
        <v>0.31</v>
      </c>
      <c r="M315" s="28">
        <f>IFERROR(INDEX(Cost_Components!$L$2:$L$29,MATCH(E315,Cost_Components!$A$2:$A$29,0)),"")</f>
        <v>1</v>
      </c>
      <c r="N315" s="29">
        <f>IFERROR(INDEX(Cost_Components!$P$2:$P$29,MATCH(E315,Cost_Components!$A$2:$A$29,0)),"")</f>
        <v>7</v>
      </c>
      <c r="O315" s="23">
        <f t="shared" si="57"/>
        <v>1066380.89867735</v>
      </c>
      <c r="P315" s="23">
        <f t="shared" si="58"/>
        <v>1066321.3263532182</v>
      </c>
      <c r="Q315" s="23">
        <f t="shared" si="59"/>
        <v>2313917.2781864838</v>
      </c>
      <c r="R315" s="23">
        <f t="shared" si="60"/>
        <v>2595407.0487808734</v>
      </c>
      <c r="S315" s="23">
        <f t="shared" si="61"/>
        <v>281489.77059438964</v>
      </c>
      <c r="T315" s="16">
        <f>IFERROR(INDEX(Cost_Components!$R$2:$R$29,MATCH(E315,Cost_Components!$A$2:$A$29,0)),"")</f>
        <v>1</v>
      </c>
      <c r="U315" s="26">
        <f>IFERROR(INDEX(Cost_Components!$Q$2:$Q$29,MATCH(E315,Cost_Components!$A$2:$A$29,0)),"")</f>
        <v>2023</v>
      </c>
      <c r="V315" s="30">
        <f>1/(1+Calculation_Assumptions!$B$5)^(B315-Calculation_Assumptions!$B$2)</f>
        <v>0.970873786407767</v>
      </c>
      <c r="W315" s="23">
        <f t="shared" si="62"/>
        <v>2246521.6293072659</v>
      </c>
      <c r="X315" s="23">
        <f t="shared" si="63"/>
        <v>2519812.6687192945</v>
      </c>
      <c r="Y315" s="23">
        <f t="shared" si="64"/>
        <v>273291.0394120288</v>
      </c>
      <c r="Z315" s="17">
        <f>IFERROR(INDEX(Cost_Components!$T$2:$T$29,MATCH(E315,Cost_Components!$A$2:$A$29,0)),"")</f>
        <v>0.8</v>
      </c>
      <c r="AA315" s="26">
        <f>IFERROR(INDEX(Cost_Components!$U$2:$U$29,MATCH(E315,Cost_Components!$A$2:$A$29,0)),"")</f>
        <v>2025</v>
      </c>
      <c r="AB315" s="26">
        <f>IFERROR(INDEX(Cost_Components!$V$2:$V$29,MATCH(E315,Cost_Components!$A$2:$A$29,0)),"")</f>
        <v>2050</v>
      </c>
      <c r="AC315" s="26">
        <f>IFERROR(INDEX(Cost_Components!$M$2:$M$29,MATCH(E315,Cost_Components!$A$2:$A$29,0)),"")</f>
        <v>30</v>
      </c>
      <c r="AD315" s="26">
        <f>IFERROR(INDEX(Cost_Components!$N$2:$N$29,MATCH(E315,Cost_Components!$A$2:$A$29,0)),"")</f>
        <v>95</v>
      </c>
      <c r="AE315" s="16" t="str">
        <f>IFERROR(INDEX(Cost_Components!$O$2:$O$29,MATCH(E315,Cost_Components!$A$2:$A$29,0)),"")</f>
        <v>Both</v>
      </c>
      <c r="AF315" s="11">
        <v>5331904.4933867501</v>
      </c>
      <c r="AG315" s="11">
        <v>5331606.6317660902</v>
      </c>
      <c r="AH315" s="23">
        <f t="shared" si="65"/>
        <v>1</v>
      </c>
      <c r="AI315" s="10">
        <v>290472130.233437</v>
      </c>
      <c r="AJ315" s="29">
        <f t="shared" si="66"/>
        <v>7.9660560767978381E-3</v>
      </c>
      <c r="AK315" s="29">
        <f t="shared" si="67"/>
        <v>8.9351327671094733E-3</v>
      </c>
      <c r="AL315" s="29">
        <f t="shared" si="68"/>
        <v>9.6907669031163601E-4</v>
      </c>
      <c r="AM315" s="29">
        <f t="shared" si="69"/>
        <v>9.4085115564236513E-4</v>
      </c>
    </row>
    <row r="316" spans="1:39">
      <c r="A316" t="s">
        <v>242</v>
      </c>
      <c r="B316" s="20">
        <v>2027</v>
      </c>
      <c r="C316" t="s">
        <v>242</v>
      </c>
      <c r="D316" t="s">
        <v>222</v>
      </c>
      <c r="E316" s="22" t="s">
        <v>331</v>
      </c>
      <c r="F316" s="22" t="s">
        <v>332</v>
      </c>
      <c r="G316" s="22" t="s">
        <v>246</v>
      </c>
      <c r="H316" s="22" t="s">
        <v>237</v>
      </c>
      <c r="I316" s="22" t="s">
        <v>309</v>
      </c>
      <c r="J316" s="17">
        <f>IFERROR(INDEX(Cost_Components!$K$2:$K$29,MATCH(E316,Cost_Components!$A$2:$A$29,0)),"")</f>
        <v>0.2</v>
      </c>
      <c r="K316" s="17">
        <f t="shared" si="56"/>
        <v>0.36653846153846154</v>
      </c>
      <c r="L316" s="17">
        <f>IFERROR(INDEX(Cost_Components!$S$2:$S$29,MATCH(E316,Cost_Components!$A$2:$A$29,0)),"")</f>
        <v>0.31</v>
      </c>
      <c r="M316" s="28">
        <f>IFERROR(INDEX(Cost_Components!$L$2:$L$29,MATCH(E316,Cost_Components!$A$2:$A$29,0)),"")</f>
        <v>1</v>
      </c>
      <c r="N316" s="29">
        <f>IFERROR(INDEX(Cost_Components!$P$2:$P$29,MATCH(E316,Cost_Components!$A$2:$A$29,0)),"")</f>
        <v>7</v>
      </c>
      <c r="O316" s="23">
        <f t="shared" si="57"/>
        <v>1095407.0738583081</v>
      </c>
      <c r="P316" s="23">
        <f t="shared" si="58"/>
        <v>1095288.138171948</v>
      </c>
      <c r="Q316" s="23">
        <f t="shared" si="59"/>
        <v>2376775.2598331273</v>
      </c>
      <c r="R316" s="23">
        <f t="shared" si="60"/>
        <v>2810561.7652726052</v>
      </c>
      <c r="S316" s="23">
        <f t="shared" si="61"/>
        <v>433786.50543947797</v>
      </c>
      <c r="T316" s="16">
        <f>IFERROR(INDEX(Cost_Components!$R$2:$R$29,MATCH(E316,Cost_Components!$A$2:$A$29,0)),"")</f>
        <v>1</v>
      </c>
      <c r="U316" s="26">
        <f>IFERROR(INDEX(Cost_Components!$Q$2:$Q$29,MATCH(E316,Cost_Components!$A$2:$A$29,0)),"")</f>
        <v>2023</v>
      </c>
      <c r="V316" s="30">
        <f>1/(1+Calculation_Assumptions!$B$5)^(B316-Calculation_Assumptions!$B$2)</f>
        <v>0.94259590913375435</v>
      </c>
      <c r="W316" s="23">
        <f t="shared" si="62"/>
        <v>2240338.636849022</v>
      </c>
      <c r="X316" s="23">
        <f t="shared" si="63"/>
        <v>2649224.022313701</v>
      </c>
      <c r="Y316" s="23">
        <f t="shared" si="64"/>
        <v>408885.38546467904</v>
      </c>
      <c r="Z316" s="17">
        <f>IFERROR(INDEX(Cost_Components!$T$2:$T$29,MATCH(E316,Cost_Components!$A$2:$A$29,0)),"")</f>
        <v>0.8</v>
      </c>
      <c r="AA316" s="26">
        <f>IFERROR(INDEX(Cost_Components!$U$2:$U$29,MATCH(E316,Cost_Components!$A$2:$A$29,0)),"")</f>
        <v>2025</v>
      </c>
      <c r="AB316" s="26">
        <f>IFERROR(INDEX(Cost_Components!$V$2:$V$29,MATCH(E316,Cost_Components!$A$2:$A$29,0)),"")</f>
        <v>2050</v>
      </c>
      <c r="AC316" s="26">
        <f>IFERROR(INDEX(Cost_Components!$M$2:$M$29,MATCH(E316,Cost_Components!$A$2:$A$29,0)),"")</f>
        <v>30</v>
      </c>
      <c r="AD316" s="26">
        <f>IFERROR(INDEX(Cost_Components!$N$2:$N$29,MATCH(E316,Cost_Components!$A$2:$A$29,0)),"")</f>
        <v>95</v>
      </c>
      <c r="AE316" s="16" t="str">
        <f>IFERROR(INDEX(Cost_Components!$O$2:$O$29,MATCH(E316,Cost_Components!$A$2:$A$29,0)),"")</f>
        <v>Both</v>
      </c>
      <c r="AF316" s="11">
        <v>5477035.3692915402</v>
      </c>
      <c r="AG316" s="11">
        <v>5476440.6908597397</v>
      </c>
      <c r="AH316" s="23">
        <f t="shared" si="65"/>
        <v>1</v>
      </c>
      <c r="AI316" s="10">
        <v>292505080.826208</v>
      </c>
      <c r="AJ316" s="29">
        <f t="shared" si="66"/>
        <v>8.125586239800359E-3</v>
      </c>
      <c r="AK316" s="29">
        <f t="shared" si="67"/>
        <v>9.6085912673171698E-3</v>
      </c>
      <c r="AL316" s="29">
        <f t="shared" si="68"/>
        <v>1.4830050275168123E-3</v>
      </c>
      <c r="AM316" s="29">
        <f t="shared" si="69"/>
        <v>1.3978744721621381E-3</v>
      </c>
    </row>
    <row r="317" spans="1:39">
      <c r="A317" t="s">
        <v>242</v>
      </c>
      <c r="B317" s="20">
        <v>2028</v>
      </c>
      <c r="C317" t="s">
        <v>242</v>
      </c>
      <c r="D317" t="s">
        <v>222</v>
      </c>
      <c r="E317" s="22" t="s">
        <v>331</v>
      </c>
      <c r="F317" s="22" t="s">
        <v>332</v>
      </c>
      <c r="G317" s="22" t="s">
        <v>246</v>
      </c>
      <c r="H317" s="22" t="s">
        <v>237</v>
      </c>
      <c r="I317" s="22" t="s">
        <v>309</v>
      </c>
      <c r="J317" s="17">
        <f>IFERROR(INDEX(Cost_Components!$K$2:$K$29,MATCH(E317,Cost_Components!$A$2:$A$29,0)),"")</f>
        <v>0.2</v>
      </c>
      <c r="K317" s="17">
        <f t="shared" si="56"/>
        <v>0.38538461538461538</v>
      </c>
      <c r="L317" s="17">
        <f>IFERROR(INDEX(Cost_Components!$S$2:$S$29,MATCH(E317,Cost_Components!$A$2:$A$29,0)),"")</f>
        <v>0.31</v>
      </c>
      <c r="M317" s="28">
        <f>IFERROR(INDEX(Cost_Components!$L$2:$L$29,MATCH(E317,Cost_Components!$A$2:$A$29,0)),"")</f>
        <v>1</v>
      </c>
      <c r="N317" s="29">
        <f>IFERROR(INDEX(Cost_Components!$P$2:$P$29,MATCH(E317,Cost_Components!$A$2:$A$29,0)),"")</f>
        <v>7</v>
      </c>
      <c r="O317" s="23">
        <f t="shared" si="57"/>
        <v>1124458.435143858</v>
      </c>
      <c r="P317" s="23">
        <f t="shared" si="58"/>
        <v>1124260.5665727099</v>
      </c>
      <c r="Q317" s="23">
        <f t="shared" si="59"/>
        <v>2439645.4294627807</v>
      </c>
      <c r="R317" s="23">
        <f t="shared" si="60"/>
        <v>3033442.8708073152</v>
      </c>
      <c r="S317" s="23">
        <f t="shared" si="61"/>
        <v>593797.44134453451</v>
      </c>
      <c r="T317" s="16">
        <f>IFERROR(INDEX(Cost_Components!$R$2:$R$29,MATCH(E317,Cost_Components!$A$2:$A$29,0)),"")</f>
        <v>1</v>
      </c>
      <c r="U317" s="26">
        <f>IFERROR(INDEX(Cost_Components!$Q$2:$Q$29,MATCH(E317,Cost_Components!$A$2:$A$29,0)),"")</f>
        <v>2023</v>
      </c>
      <c r="V317" s="30">
        <f>1/(1+Calculation_Assumptions!$B$5)^(B317-Calculation_Assumptions!$B$2)</f>
        <v>0.91514165935315961</v>
      </c>
      <c r="W317" s="23">
        <f t="shared" si="62"/>
        <v>2232621.1665519211</v>
      </c>
      <c r="X317" s="23">
        <f t="shared" si="63"/>
        <v>2776029.9423436187</v>
      </c>
      <c r="Y317" s="23">
        <f t="shared" si="64"/>
        <v>543408.77579169779</v>
      </c>
      <c r="Z317" s="17">
        <f>IFERROR(INDEX(Cost_Components!$T$2:$T$29,MATCH(E317,Cost_Components!$A$2:$A$29,0)),"")</f>
        <v>0.8</v>
      </c>
      <c r="AA317" s="26">
        <f>IFERROR(INDEX(Cost_Components!$U$2:$U$29,MATCH(E317,Cost_Components!$A$2:$A$29,0)),"")</f>
        <v>2025</v>
      </c>
      <c r="AB317" s="26">
        <f>IFERROR(INDEX(Cost_Components!$V$2:$V$29,MATCH(E317,Cost_Components!$A$2:$A$29,0)),"")</f>
        <v>2050</v>
      </c>
      <c r="AC317" s="26">
        <f>IFERROR(INDEX(Cost_Components!$M$2:$M$29,MATCH(E317,Cost_Components!$A$2:$A$29,0)),"")</f>
        <v>30</v>
      </c>
      <c r="AD317" s="26">
        <f>IFERROR(INDEX(Cost_Components!$N$2:$N$29,MATCH(E317,Cost_Components!$A$2:$A$29,0)),"")</f>
        <v>95</v>
      </c>
      <c r="AE317" s="16" t="str">
        <f>IFERROR(INDEX(Cost_Components!$O$2:$O$29,MATCH(E317,Cost_Components!$A$2:$A$29,0)),"")</f>
        <v>Both</v>
      </c>
      <c r="AF317" s="11">
        <v>5622292.17571929</v>
      </c>
      <c r="AG317" s="11">
        <v>5621302.8328635497</v>
      </c>
      <c r="AH317" s="23">
        <f t="shared" si="65"/>
        <v>1</v>
      </c>
      <c r="AI317" s="10">
        <v>294484707.92155403</v>
      </c>
      <c r="AJ317" s="29">
        <f t="shared" si="66"/>
        <v>8.2844554023927888E-3</v>
      </c>
      <c r="AK317" s="29">
        <f t="shared" si="67"/>
        <v>1.030085022824131E-2</v>
      </c>
      <c r="AL317" s="29">
        <f t="shared" si="68"/>
        <v>2.016394825848521E-3</v>
      </c>
      <c r="AM317" s="29">
        <f t="shared" si="69"/>
        <v>1.8452869068381408E-3</v>
      </c>
    </row>
    <row r="318" spans="1:39">
      <c r="A318" t="s">
        <v>242</v>
      </c>
      <c r="B318" s="20">
        <v>2029</v>
      </c>
      <c r="C318" t="s">
        <v>242</v>
      </c>
      <c r="D318" t="s">
        <v>222</v>
      </c>
      <c r="E318" s="22" t="s">
        <v>331</v>
      </c>
      <c r="F318" s="22" t="s">
        <v>332</v>
      </c>
      <c r="G318" s="22" t="s">
        <v>246</v>
      </c>
      <c r="H318" s="22" t="s">
        <v>237</v>
      </c>
      <c r="I318" s="22" t="s">
        <v>309</v>
      </c>
      <c r="J318" s="17">
        <f>IFERROR(INDEX(Cost_Components!$K$2:$K$29,MATCH(E318,Cost_Components!$A$2:$A$29,0)),"")</f>
        <v>0.2</v>
      </c>
      <c r="K318" s="17">
        <f t="shared" si="56"/>
        <v>0.40423076923076923</v>
      </c>
      <c r="L318" s="17">
        <f>IFERROR(INDEX(Cost_Components!$S$2:$S$29,MATCH(E318,Cost_Components!$A$2:$A$29,0)),"")</f>
        <v>0.31</v>
      </c>
      <c r="M318" s="28">
        <f>IFERROR(INDEX(Cost_Components!$L$2:$L$29,MATCH(E318,Cost_Components!$A$2:$A$29,0)),"")</f>
        <v>1</v>
      </c>
      <c r="N318" s="29">
        <f>IFERROR(INDEX(Cost_Components!$P$2:$P$29,MATCH(E318,Cost_Components!$A$2:$A$29,0)),"")</f>
        <v>7</v>
      </c>
      <c r="O318" s="23">
        <f t="shared" si="57"/>
        <v>1153689.911258548</v>
      </c>
      <c r="P318" s="23">
        <f t="shared" si="58"/>
        <v>1153393.63337166</v>
      </c>
      <c r="Q318" s="23">
        <f t="shared" si="59"/>
        <v>2502864.1844165022</v>
      </c>
      <c r="R318" s="23">
        <f t="shared" si="60"/>
        <v>3264498.7219727449</v>
      </c>
      <c r="S318" s="23">
        <f t="shared" si="61"/>
        <v>761634.53755624266</v>
      </c>
      <c r="T318" s="16">
        <f>IFERROR(INDEX(Cost_Components!$R$2:$R$29,MATCH(E318,Cost_Components!$A$2:$A$29,0)),"")</f>
        <v>1</v>
      </c>
      <c r="U318" s="26">
        <f>IFERROR(INDEX(Cost_Components!$Q$2:$Q$29,MATCH(E318,Cost_Components!$A$2:$A$29,0)),"")</f>
        <v>2023</v>
      </c>
      <c r="V318" s="30">
        <f>1/(1+Calculation_Assumptions!$B$5)^(B318-Calculation_Assumptions!$B$2)</f>
        <v>0.888487047915689</v>
      </c>
      <c r="W318" s="23">
        <f t="shared" si="62"/>
        <v>2223762.4105461268</v>
      </c>
      <c r="X318" s="23">
        <f t="shared" si="63"/>
        <v>2900464.8324101036</v>
      </c>
      <c r="Y318" s="23">
        <f t="shared" si="64"/>
        <v>676702.42186397698</v>
      </c>
      <c r="Z318" s="17">
        <f>IFERROR(INDEX(Cost_Components!$T$2:$T$29,MATCH(E318,Cost_Components!$A$2:$A$29,0)),"")</f>
        <v>0.8</v>
      </c>
      <c r="AA318" s="26">
        <f>IFERROR(INDEX(Cost_Components!$U$2:$U$29,MATCH(E318,Cost_Components!$A$2:$A$29,0)),"")</f>
        <v>2025</v>
      </c>
      <c r="AB318" s="26">
        <f>IFERROR(INDEX(Cost_Components!$V$2:$V$29,MATCH(E318,Cost_Components!$A$2:$A$29,0)),"")</f>
        <v>2050</v>
      </c>
      <c r="AC318" s="26">
        <f>IFERROR(INDEX(Cost_Components!$M$2:$M$29,MATCH(E318,Cost_Components!$A$2:$A$29,0)),"")</f>
        <v>30</v>
      </c>
      <c r="AD318" s="26">
        <f>IFERROR(INDEX(Cost_Components!$N$2:$N$29,MATCH(E318,Cost_Components!$A$2:$A$29,0)),"")</f>
        <v>95</v>
      </c>
      <c r="AE318" s="16" t="str">
        <f>IFERROR(INDEX(Cost_Components!$O$2:$O$29,MATCH(E318,Cost_Components!$A$2:$A$29,0)),"")</f>
        <v>Both</v>
      </c>
      <c r="AF318" s="11">
        <v>5768449.5562927397</v>
      </c>
      <c r="AG318" s="11">
        <v>5766968.1668582996</v>
      </c>
      <c r="AH318" s="23">
        <f t="shared" si="65"/>
        <v>1</v>
      </c>
      <c r="AI318" s="10">
        <v>296414030.31142998</v>
      </c>
      <c r="AJ318" s="29">
        <f t="shared" si="66"/>
        <v>8.4438114544943977E-3</v>
      </c>
      <c r="AK318" s="29">
        <f t="shared" si="67"/>
        <v>1.1013307023769662E-2</v>
      </c>
      <c r="AL318" s="29">
        <f t="shared" si="68"/>
        <v>2.5694955692752625E-3</v>
      </c>
      <c r="AM318" s="29">
        <f t="shared" si="69"/>
        <v>2.2829635329778206E-3</v>
      </c>
    </row>
    <row r="319" spans="1:39">
      <c r="A319" t="s">
        <v>242</v>
      </c>
      <c r="B319" s="20">
        <v>2030</v>
      </c>
      <c r="C319" t="s">
        <v>242</v>
      </c>
      <c r="D319" t="s">
        <v>222</v>
      </c>
      <c r="E319" s="22" t="s">
        <v>331</v>
      </c>
      <c r="F319" s="22" t="s">
        <v>332</v>
      </c>
      <c r="G319" s="22" t="s">
        <v>246</v>
      </c>
      <c r="H319" s="22" t="s">
        <v>237</v>
      </c>
      <c r="I319" s="22" t="s">
        <v>309</v>
      </c>
      <c r="J319" s="17">
        <f>IFERROR(INDEX(Cost_Components!$K$2:$K$29,MATCH(E319,Cost_Components!$A$2:$A$29,0)),"")</f>
        <v>0.2</v>
      </c>
      <c r="K319" s="17">
        <f t="shared" si="56"/>
        <v>0.42307692307692307</v>
      </c>
      <c r="L319" s="17">
        <f>IFERROR(INDEX(Cost_Components!$S$2:$S$29,MATCH(E319,Cost_Components!$A$2:$A$29,0)),"")</f>
        <v>0.31</v>
      </c>
      <c r="M319" s="28">
        <f>IFERROR(INDEX(Cost_Components!$L$2:$L$29,MATCH(E319,Cost_Components!$A$2:$A$29,0)),"")</f>
        <v>1</v>
      </c>
      <c r="N319" s="29">
        <f>IFERROR(INDEX(Cost_Components!$P$2:$P$29,MATCH(E319,Cost_Components!$A$2:$A$29,0)),"")</f>
        <v>7</v>
      </c>
      <c r="O319" s="23">
        <f t="shared" si="57"/>
        <v>1183112.135144758</v>
      </c>
      <c r="P319" s="23">
        <f t="shared" si="58"/>
        <v>1182698.7125766601</v>
      </c>
      <c r="Q319" s="23">
        <f t="shared" si="59"/>
        <v>2566456.2062913524</v>
      </c>
      <c r="R319" s="23">
        <f t="shared" si="60"/>
        <v>3503832.0925440909</v>
      </c>
      <c r="S319" s="23">
        <f t="shared" si="61"/>
        <v>937375.88625273854</v>
      </c>
      <c r="T319" s="16">
        <f>IFERROR(INDEX(Cost_Components!$R$2:$R$29,MATCH(E319,Cost_Components!$A$2:$A$29,0)),"")</f>
        <v>1</v>
      </c>
      <c r="U319" s="26">
        <f>IFERROR(INDEX(Cost_Components!$Q$2:$Q$29,MATCH(E319,Cost_Components!$A$2:$A$29,0)),"")</f>
        <v>2023</v>
      </c>
      <c r="V319" s="30">
        <f>1/(1+Calculation_Assumptions!$B$5)^(B319-Calculation_Assumptions!$B$2)</f>
        <v>0.86260878438416411</v>
      </c>
      <c r="W319" s="23">
        <f t="shared" si="62"/>
        <v>2213847.6682841768</v>
      </c>
      <c r="X319" s="23">
        <f t="shared" si="63"/>
        <v>3022436.3420356801</v>
      </c>
      <c r="Y319" s="23">
        <f t="shared" si="64"/>
        <v>808588.67375150323</v>
      </c>
      <c r="Z319" s="17">
        <f>IFERROR(INDEX(Cost_Components!$T$2:$T$29,MATCH(E319,Cost_Components!$A$2:$A$29,0)),"")</f>
        <v>0.8</v>
      </c>
      <c r="AA319" s="26">
        <f>IFERROR(INDEX(Cost_Components!$U$2:$U$29,MATCH(E319,Cost_Components!$A$2:$A$29,0)),"")</f>
        <v>2025</v>
      </c>
      <c r="AB319" s="26">
        <f>IFERROR(INDEX(Cost_Components!$V$2:$V$29,MATCH(E319,Cost_Components!$A$2:$A$29,0)),"")</f>
        <v>2050</v>
      </c>
      <c r="AC319" s="26">
        <f>IFERROR(INDEX(Cost_Components!$M$2:$M$29,MATCH(E319,Cost_Components!$A$2:$A$29,0)),"")</f>
        <v>30</v>
      </c>
      <c r="AD319" s="26">
        <f>IFERROR(INDEX(Cost_Components!$N$2:$N$29,MATCH(E319,Cost_Components!$A$2:$A$29,0)),"")</f>
        <v>95</v>
      </c>
      <c r="AE319" s="16" t="str">
        <f>IFERROR(INDEX(Cost_Components!$O$2:$O$29,MATCH(E319,Cost_Components!$A$2:$A$29,0)),"")</f>
        <v>Both</v>
      </c>
      <c r="AF319" s="11">
        <v>5915560.6757237902</v>
      </c>
      <c r="AG319" s="11">
        <v>5913493.5628832998</v>
      </c>
      <c r="AH319" s="23">
        <f t="shared" si="65"/>
        <v>1</v>
      </c>
      <c r="AI319" s="10">
        <v>298289404.664994</v>
      </c>
      <c r="AJ319" s="29">
        <f t="shared" si="66"/>
        <v>8.6039134013952499E-3</v>
      </c>
      <c r="AK319" s="29">
        <f t="shared" si="67"/>
        <v>1.17464182024139E-2</v>
      </c>
      <c r="AL319" s="29">
        <f t="shared" si="68"/>
        <v>3.1425048010186498E-3</v>
      </c>
      <c r="AM319" s="29">
        <f t="shared" si="69"/>
        <v>2.7107522463280971E-3</v>
      </c>
    </row>
    <row r="320" spans="1:39">
      <c r="A320" t="s">
        <v>242</v>
      </c>
      <c r="B320" s="20">
        <v>2031</v>
      </c>
      <c r="C320" t="s">
        <v>242</v>
      </c>
      <c r="D320" t="s">
        <v>222</v>
      </c>
      <c r="E320" s="22" t="s">
        <v>331</v>
      </c>
      <c r="F320" s="22" t="s">
        <v>332</v>
      </c>
      <c r="G320" s="22" t="s">
        <v>246</v>
      </c>
      <c r="H320" s="22" t="s">
        <v>237</v>
      </c>
      <c r="I320" s="22" t="s">
        <v>309</v>
      </c>
      <c r="J320" s="17">
        <f>IFERROR(INDEX(Cost_Components!$K$2:$K$29,MATCH(E320,Cost_Components!$A$2:$A$29,0)),"")</f>
        <v>0.2</v>
      </c>
      <c r="K320" s="17">
        <f t="shared" si="56"/>
        <v>0.44192307692307692</v>
      </c>
      <c r="L320" s="17">
        <f>IFERROR(INDEX(Cost_Components!$S$2:$S$29,MATCH(E320,Cost_Components!$A$2:$A$29,0)),"")</f>
        <v>0.31</v>
      </c>
      <c r="M320" s="28">
        <f>IFERROR(INDEX(Cost_Components!$L$2:$L$29,MATCH(E320,Cost_Components!$A$2:$A$29,0)),"")</f>
        <v>1</v>
      </c>
      <c r="N320" s="29">
        <f>IFERROR(INDEX(Cost_Components!$P$2:$P$29,MATCH(E320,Cost_Components!$A$2:$A$29,0)),"")</f>
        <v>7</v>
      </c>
      <c r="O320" s="23">
        <f t="shared" si="57"/>
        <v>1212727.294450898</v>
      </c>
      <c r="P320" s="23">
        <f t="shared" si="58"/>
        <v>1212178.3580469021</v>
      </c>
      <c r="Q320" s="23">
        <f t="shared" si="59"/>
        <v>2630427.0369617771</v>
      </c>
      <c r="R320" s="23">
        <f t="shared" si="60"/>
        <v>3751525.2420263742</v>
      </c>
      <c r="S320" s="23">
        <f t="shared" si="61"/>
        <v>1121098.2050645971</v>
      </c>
      <c r="T320" s="16">
        <f>IFERROR(INDEX(Cost_Components!$R$2:$R$29,MATCH(E320,Cost_Components!$A$2:$A$29,0)),"")</f>
        <v>1</v>
      </c>
      <c r="U320" s="26">
        <f>IFERROR(INDEX(Cost_Components!$Q$2:$Q$29,MATCH(E320,Cost_Components!$A$2:$A$29,0)),"")</f>
        <v>2023</v>
      </c>
      <c r="V320" s="30">
        <f>1/(1+Calculation_Assumptions!$B$5)^(B320-Calculation_Assumptions!$B$2)</f>
        <v>0.83748425668365445</v>
      </c>
      <c r="W320" s="23">
        <f t="shared" si="62"/>
        <v>2202941.2318105218</v>
      </c>
      <c r="X320" s="23">
        <f t="shared" si="63"/>
        <v>3141843.328748425</v>
      </c>
      <c r="Y320" s="23">
        <f t="shared" si="64"/>
        <v>938902.09693790332</v>
      </c>
      <c r="Z320" s="17">
        <f>IFERROR(INDEX(Cost_Components!$T$2:$T$29,MATCH(E320,Cost_Components!$A$2:$A$29,0)),"")</f>
        <v>0.8</v>
      </c>
      <c r="AA320" s="26">
        <f>IFERROR(INDEX(Cost_Components!$U$2:$U$29,MATCH(E320,Cost_Components!$A$2:$A$29,0)),"")</f>
        <v>2025</v>
      </c>
      <c r="AB320" s="26">
        <f>IFERROR(INDEX(Cost_Components!$V$2:$V$29,MATCH(E320,Cost_Components!$A$2:$A$29,0)),"")</f>
        <v>2050</v>
      </c>
      <c r="AC320" s="26">
        <f>IFERROR(INDEX(Cost_Components!$M$2:$M$29,MATCH(E320,Cost_Components!$A$2:$A$29,0)),"")</f>
        <v>30</v>
      </c>
      <c r="AD320" s="26">
        <f>IFERROR(INDEX(Cost_Components!$N$2:$N$29,MATCH(E320,Cost_Components!$A$2:$A$29,0)),"")</f>
        <v>95</v>
      </c>
      <c r="AE320" s="16" t="str">
        <f>IFERROR(INDEX(Cost_Components!$O$2:$O$29,MATCH(E320,Cost_Components!$A$2:$A$29,0)),"")</f>
        <v>Both</v>
      </c>
      <c r="AF320" s="11">
        <v>6063636.4722544895</v>
      </c>
      <c r="AG320" s="11">
        <v>6060891.7902345099</v>
      </c>
      <c r="AH320" s="23">
        <f t="shared" si="65"/>
        <v>1</v>
      </c>
      <c r="AI320" s="10">
        <v>300119636.92551899</v>
      </c>
      <c r="AJ320" s="29">
        <f t="shared" si="66"/>
        <v>8.7645948925846959E-3</v>
      </c>
      <c r="AK320" s="29">
        <f t="shared" si="67"/>
        <v>1.2500099228619933E-2</v>
      </c>
      <c r="AL320" s="29">
        <f t="shared" si="68"/>
        <v>3.7355043360352367E-3</v>
      </c>
      <c r="AM320" s="29">
        <f t="shared" si="69"/>
        <v>3.1284260722030384E-3</v>
      </c>
    </row>
    <row r="321" spans="1:39">
      <c r="A321" t="s">
        <v>242</v>
      </c>
      <c r="B321" s="20">
        <v>2032</v>
      </c>
      <c r="C321" t="s">
        <v>242</v>
      </c>
      <c r="D321" t="s">
        <v>222</v>
      </c>
      <c r="E321" s="22" t="s">
        <v>331</v>
      </c>
      <c r="F321" s="22" t="s">
        <v>332</v>
      </c>
      <c r="G321" s="22" t="s">
        <v>246</v>
      </c>
      <c r="H321" s="22" t="s">
        <v>237</v>
      </c>
      <c r="I321" s="22" t="s">
        <v>309</v>
      </c>
      <c r="J321" s="17">
        <f>IFERROR(INDEX(Cost_Components!$K$2:$K$29,MATCH(E321,Cost_Components!$A$2:$A$29,0)),"")</f>
        <v>0.2</v>
      </c>
      <c r="K321" s="17">
        <f t="shared" si="56"/>
        <v>0.46076923076923082</v>
      </c>
      <c r="L321" s="17">
        <f>IFERROR(INDEX(Cost_Components!$S$2:$S$29,MATCH(E321,Cost_Components!$A$2:$A$29,0)),"")</f>
        <v>0.31</v>
      </c>
      <c r="M321" s="28">
        <f>IFERROR(INDEX(Cost_Components!$L$2:$L$29,MATCH(E321,Cost_Components!$A$2:$A$29,0)),"")</f>
        <v>1</v>
      </c>
      <c r="N321" s="29">
        <f>IFERROR(INDEX(Cost_Components!$P$2:$P$29,MATCH(E321,Cost_Components!$A$2:$A$29,0)),"")</f>
        <v>7</v>
      </c>
      <c r="O321" s="23">
        <f t="shared" si="57"/>
        <v>1242570.997412872</v>
      </c>
      <c r="P321" s="23">
        <f t="shared" si="58"/>
        <v>1241868.796640398</v>
      </c>
      <c r="Q321" s="23">
        <f t="shared" si="59"/>
        <v>2694855.2887096638</v>
      </c>
      <c r="R321" s="23">
        <f t="shared" si="60"/>
        <v>4007769.3785785944</v>
      </c>
      <c r="S321" s="23">
        <f t="shared" si="61"/>
        <v>1312914.0898689306</v>
      </c>
      <c r="T321" s="16">
        <f>IFERROR(INDEX(Cost_Components!$R$2:$R$29,MATCH(E321,Cost_Components!$A$2:$A$29,0)),"")</f>
        <v>1</v>
      </c>
      <c r="U321" s="26">
        <f>IFERROR(INDEX(Cost_Components!$Q$2:$Q$29,MATCH(E321,Cost_Components!$A$2:$A$29,0)),"")</f>
        <v>2023</v>
      </c>
      <c r="V321" s="30">
        <f>1/(1+Calculation_Assumptions!$B$5)^(B321-Calculation_Assumptions!$B$2)</f>
        <v>0.81309151134335378</v>
      </c>
      <c r="W321" s="23">
        <f t="shared" si="62"/>
        <v>2191163.9595485707</v>
      </c>
      <c r="X321" s="23">
        <f t="shared" si="63"/>
        <v>3258683.261144083</v>
      </c>
      <c r="Y321" s="23">
        <f t="shared" si="64"/>
        <v>1067519.3015955125</v>
      </c>
      <c r="Z321" s="17">
        <f>IFERROR(INDEX(Cost_Components!$T$2:$T$29,MATCH(E321,Cost_Components!$A$2:$A$29,0)),"")</f>
        <v>0.8</v>
      </c>
      <c r="AA321" s="26">
        <f>IFERROR(INDEX(Cost_Components!$U$2:$U$29,MATCH(E321,Cost_Components!$A$2:$A$29,0)),"")</f>
        <v>2025</v>
      </c>
      <c r="AB321" s="26">
        <f>IFERROR(INDEX(Cost_Components!$V$2:$V$29,MATCH(E321,Cost_Components!$A$2:$A$29,0)),"")</f>
        <v>2050</v>
      </c>
      <c r="AC321" s="26">
        <f>IFERROR(INDEX(Cost_Components!$M$2:$M$29,MATCH(E321,Cost_Components!$A$2:$A$29,0)),"")</f>
        <v>30</v>
      </c>
      <c r="AD321" s="26">
        <f>IFERROR(INDEX(Cost_Components!$N$2:$N$29,MATCH(E321,Cost_Components!$A$2:$A$29,0)),"")</f>
        <v>95</v>
      </c>
      <c r="AE321" s="16" t="str">
        <f>IFERROR(INDEX(Cost_Components!$O$2:$O$29,MATCH(E321,Cost_Components!$A$2:$A$29,0)),"")</f>
        <v>Both</v>
      </c>
      <c r="AF321" s="11">
        <v>6212854.9870643597</v>
      </c>
      <c r="AG321" s="11">
        <v>6209343.9832019899</v>
      </c>
      <c r="AH321" s="23">
        <f t="shared" si="65"/>
        <v>1</v>
      </c>
      <c r="AI321" s="10">
        <v>301904628.08354098</v>
      </c>
      <c r="AJ321" s="29">
        <f t="shared" si="66"/>
        <v>8.9261807803885738E-3</v>
      </c>
      <c r="AK321" s="29">
        <f t="shared" si="67"/>
        <v>1.3274951775398395E-2</v>
      </c>
      <c r="AL321" s="29">
        <f t="shared" si="68"/>
        <v>4.348770995009822E-3</v>
      </c>
      <c r="AM321" s="29">
        <f t="shared" si="69"/>
        <v>3.5359487808186759E-3</v>
      </c>
    </row>
    <row r="322" spans="1:39">
      <c r="A322" t="s">
        <v>242</v>
      </c>
      <c r="B322" s="20">
        <v>2033</v>
      </c>
      <c r="C322" t="s">
        <v>242</v>
      </c>
      <c r="D322" t="s">
        <v>222</v>
      </c>
      <c r="E322" s="22" t="s">
        <v>331</v>
      </c>
      <c r="F322" s="22" t="s">
        <v>332</v>
      </c>
      <c r="G322" s="22" t="s">
        <v>246</v>
      </c>
      <c r="H322" s="22" t="s">
        <v>237</v>
      </c>
      <c r="I322" s="22" t="s">
        <v>309</v>
      </c>
      <c r="J322" s="17">
        <f>IFERROR(INDEX(Cost_Components!$K$2:$K$29,MATCH(E322,Cost_Components!$A$2:$A$29,0)),"")</f>
        <v>0.2</v>
      </c>
      <c r="K322" s="17">
        <f t="shared" ref="K322:K385" si="70">IF(OR(L322="",Z322="",AA322="",AB322=""),"",IF(B322&lt;AA322,L322,IF(B322&gt;AB322,Z322,L322+(Z322-L322)*MIN(MAX((B322-AA322+1)/MAX(AB322-AA322+1,1),0),1))))</f>
        <v>0.47961538461538467</v>
      </c>
      <c r="L322" s="17">
        <f>IFERROR(INDEX(Cost_Components!$S$2:$S$29,MATCH(E322,Cost_Components!$A$2:$A$29,0)),"")</f>
        <v>0.31</v>
      </c>
      <c r="M322" s="28">
        <f>IFERROR(INDEX(Cost_Components!$L$2:$L$29,MATCH(E322,Cost_Components!$A$2:$A$29,0)),"")</f>
        <v>1</v>
      </c>
      <c r="N322" s="29">
        <f>IFERROR(INDEX(Cost_Components!$P$2:$P$29,MATCH(E322,Cost_Components!$A$2:$A$29,0)),"")</f>
        <v>7</v>
      </c>
      <c r="O322" s="23">
        <f t="shared" ref="O322:O385" si="71">AF322*J322</f>
        <v>1272533.4541570561</v>
      </c>
      <c r="P322" s="23">
        <f t="shared" ref="P322:P385" si="72">AG322*J322</f>
        <v>1271660.897777888</v>
      </c>
      <c r="Q322" s="23">
        <f t="shared" ref="Q322:Q385" si="73">P322*L322*M322*N322</f>
        <v>2759504.1481780172</v>
      </c>
      <c r="R322" s="23">
        <f t="shared" ref="R322:R385" si="74">O322*K322*M322*N322</f>
        <v>4272286.3543603634</v>
      </c>
      <c r="S322" s="23">
        <f t="shared" ref="S322:S385" si="75">R322-Q322</f>
        <v>1512782.2061823462</v>
      </c>
      <c r="T322" s="16">
        <f>IFERROR(INDEX(Cost_Components!$R$2:$R$29,MATCH(E322,Cost_Components!$A$2:$A$29,0)),"")</f>
        <v>1</v>
      </c>
      <c r="U322" s="26">
        <f>IFERROR(INDEX(Cost_Components!$Q$2:$Q$29,MATCH(E322,Cost_Components!$A$2:$A$29,0)),"")</f>
        <v>2023</v>
      </c>
      <c r="V322" s="30">
        <f>1/(1+Calculation_Assumptions!$B$5)^(B322-Calculation_Assumptions!$B$2)</f>
        <v>0.78940923431393573</v>
      </c>
      <c r="W322" s="23">
        <f t="shared" ref="W322:W385" si="76">Q322*V322</f>
        <v>2178378.0566993379</v>
      </c>
      <c r="X322" s="23">
        <f t="shared" ref="X322:X385" si="77">R322*V322</f>
        <v>3372582.2997654905</v>
      </c>
      <c r="Y322" s="23">
        <f t="shared" ref="Y322:Y385" si="78">S322*V322</f>
        <v>1194204.2430661523</v>
      </c>
      <c r="Z322" s="17">
        <f>IFERROR(INDEX(Cost_Components!$T$2:$T$29,MATCH(E322,Cost_Components!$A$2:$A$29,0)),"")</f>
        <v>0.8</v>
      </c>
      <c r="AA322" s="26">
        <f>IFERROR(INDEX(Cost_Components!$U$2:$U$29,MATCH(E322,Cost_Components!$A$2:$A$29,0)),"")</f>
        <v>2025</v>
      </c>
      <c r="AB322" s="26">
        <f>IFERROR(INDEX(Cost_Components!$V$2:$V$29,MATCH(E322,Cost_Components!$A$2:$A$29,0)),"")</f>
        <v>2050</v>
      </c>
      <c r="AC322" s="26">
        <f>IFERROR(INDEX(Cost_Components!$M$2:$M$29,MATCH(E322,Cost_Components!$A$2:$A$29,0)),"")</f>
        <v>30</v>
      </c>
      <c r="AD322" s="26">
        <f>IFERROR(INDEX(Cost_Components!$N$2:$N$29,MATCH(E322,Cost_Components!$A$2:$A$29,0)),"")</f>
        <v>95</v>
      </c>
      <c r="AE322" s="16" t="str">
        <f>IFERROR(INDEX(Cost_Components!$O$2:$O$29,MATCH(E322,Cost_Components!$A$2:$A$29,0)),"")</f>
        <v>Both</v>
      </c>
      <c r="AF322" s="11">
        <v>6362667.2707852796</v>
      </c>
      <c r="AG322" s="11">
        <v>6358304.48888944</v>
      </c>
      <c r="AH322" s="23">
        <f t="shared" ref="AH322:AH385" si="79">IF(H322="shared-count-once",COUNTIFS($A$2:$A$1457,A322,$B$2:$B$1457,B322,$E$2:$E$1457,E322),1)</f>
        <v>1</v>
      </c>
      <c r="AI322" s="10">
        <v>303644277.16916001</v>
      </c>
      <c r="AJ322" s="29">
        <f t="shared" ref="AJ322:AJ385" si="80">IF(AI322=0,"",Q322/AI322)</f>
        <v>9.0879504593485202E-3</v>
      </c>
      <c r="AK322" s="29">
        <f t="shared" ref="AK322:AK385" si="81">IF(AI322=0,"",R322/AI322)</f>
        <v>1.4070037460249171E-2</v>
      </c>
      <c r="AL322" s="29">
        <f t="shared" ref="AL322:AL385" si="82">IF(AI322=0,"",S322/AI322)</f>
        <v>4.9820870009006507E-3</v>
      </c>
      <c r="AM322" s="29">
        <f t="shared" ref="AM322:AM385" si="83">IF(AI322=0,"",Y322/AI322)</f>
        <v>3.9329054846663943E-3</v>
      </c>
    </row>
    <row r="323" spans="1:39">
      <c r="A323" t="s">
        <v>242</v>
      </c>
      <c r="B323" s="20">
        <v>2034</v>
      </c>
      <c r="C323" t="s">
        <v>242</v>
      </c>
      <c r="D323" t="s">
        <v>222</v>
      </c>
      <c r="E323" s="22" t="s">
        <v>331</v>
      </c>
      <c r="F323" s="22" t="s">
        <v>332</v>
      </c>
      <c r="G323" s="22" t="s">
        <v>246</v>
      </c>
      <c r="H323" s="22" t="s">
        <v>237</v>
      </c>
      <c r="I323" s="22" t="s">
        <v>309</v>
      </c>
      <c r="J323" s="17">
        <f>IFERROR(INDEX(Cost_Components!$K$2:$K$29,MATCH(E323,Cost_Components!$A$2:$A$29,0)),"")</f>
        <v>0.2</v>
      </c>
      <c r="K323" s="17">
        <f t="shared" si="70"/>
        <v>0.49846153846153851</v>
      </c>
      <c r="L323" s="17">
        <f>IFERROR(INDEX(Cost_Components!$S$2:$S$29,MATCH(E323,Cost_Components!$A$2:$A$29,0)),"")</f>
        <v>0.31</v>
      </c>
      <c r="M323" s="28">
        <f>IFERROR(INDEX(Cost_Components!$L$2:$L$29,MATCH(E323,Cost_Components!$A$2:$A$29,0)),"")</f>
        <v>1</v>
      </c>
      <c r="N323" s="29">
        <f>IFERROR(INDEX(Cost_Components!$P$2:$P$29,MATCH(E323,Cost_Components!$A$2:$A$29,0)),"")</f>
        <v>7</v>
      </c>
      <c r="O323" s="23">
        <f t="shared" si="71"/>
        <v>1302547.6042424662</v>
      </c>
      <c r="P323" s="23">
        <f t="shared" si="72"/>
        <v>1301488.1616471121</v>
      </c>
      <c r="Q323" s="23">
        <f t="shared" si="73"/>
        <v>2824229.3107742332</v>
      </c>
      <c r="R323" s="23">
        <f t="shared" si="74"/>
        <v>4544889.179110636</v>
      </c>
      <c r="S323" s="23">
        <f t="shared" si="75"/>
        <v>1720659.8683364028</v>
      </c>
      <c r="T323" s="16">
        <f>IFERROR(INDEX(Cost_Components!$R$2:$R$29,MATCH(E323,Cost_Components!$A$2:$A$29,0)),"")</f>
        <v>1</v>
      </c>
      <c r="U323" s="26">
        <f>IFERROR(INDEX(Cost_Components!$Q$2:$Q$29,MATCH(E323,Cost_Components!$A$2:$A$29,0)),"")</f>
        <v>2023</v>
      </c>
      <c r="V323" s="30">
        <f>1/(1+Calculation_Assumptions!$B$5)^(B323-Calculation_Assumptions!$B$2)</f>
        <v>0.76641673234362695</v>
      </c>
      <c r="W323" s="23">
        <f t="shared" si="76"/>
        <v>2164536.5997526813</v>
      </c>
      <c r="X323" s="23">
        <f t="shared" si="77"/>
        <v>3483279.1135178828</v>
      </c>
      <c r="Y323" s="23">
        <f t="shared" si="78"/>
        <v>1318742.5137652012</v>
      </c>
      <c r="Z323" s="17">
        <f>IFERROR(INDEX(Cost_Components!$T$2:$T$29,MATCH(E323,Cost_Components!$A$2:$A$29,0)),"")</f>
        <v>0.8</v>
      </c>
      <c r="AA323" s="26">
        <f>IFERROR(INDEX(Cost_Components!$U$2:$U$29,MATCH(E323,Cost_Components!$A$2:$A$29,0)),"")</f>
        <v>2025</v>
      </c>
      <c r="AB323" s="26">
        <f>IFERROR(INDEX(Cost_Components!$V$2:$V$29,MATCH(E323,Cost_Components!$A$2:$A$29,0)),"")</f>
        <v>2050</v>
      </c>
      <c r="AC323" s="26">
        <f>IFERROR(INDEX(Cost_Components!$M$2:$M$29,MATCH(E323,Cost_Components!$A$2:$A$29,0)),"")</f>
        <v>30</v>
      </c>
      <c r="AD323" s="26">
        <f>IFERROR(INDEX(Cost_Components!$N$2:$N$29,MATCH(E323,Cost_Components!$A$2:$A$29,0)),"")</f>
        <v>95</v>
      </c>
      <c r="AE323" s="16" t="str">
        <f>IFERROR(INDEX(Cost_Components!$O$2:$O$29,MATCH(E323,Cost_Components!$A$2:$A$29,0)),"")</f>
        <v>Both</v>
      </c>
      <c r="AF323" s="11">
        <v>6512738.0212123301</v>
      </c>
      <c r="AG323" s="11">
        <v>6507440.8082355596</v>
      </c>
      <c r="AH323" s="23">
        <f t="shared" si="79"/>
        <v>1</v>
      </c>
      <c r="AI323" s="10">
        <v>305332541.18498403</v>
      </c>
      <c r="AJ323" s="29">
        <f t="shared" si="80"/>
        <v>9.249683311885153E-3</v>
      </c>
      <c r="AK323" s="29">
        <f t="shared" si="81"/>
        <v>1.4885046845881848E-2</v>
      </c>
      <c r="AL323" s="29">
        <f t="shared" si="82"/>
        <v>5.6353635339966941E-3</v>
      </c>
      <c r="AM323" s="29">
        <f t="shared" si="83"/>
        <v>4.31903690529418E-3</v>
      </c>
    </row>
    <row r="324" spans="1:39">
      <c r="A324" t="s">
        <v>242</v>
      </c>
      <c r="B324" s="20">
        <v>2035</v>
      </c>
      <c r="C324" t="s">
        <v>242</v>
      </c>
      <c r="D324" t="s">
        <v>222</v>
      </c>
      <c r="E324" s="22" t="s">
        <v>331</v>
      </c>
      <c r="F324" s="22" t="s">
        <v>332</v>
      </c>
      <c r="G324" s="22" t="s">
        <v>246</v>
      </c>
      <c r="H324" s="22" t="s">
        <v>237</v>
      </c>
      <c r="I324" s="22" t="s">
        <v>309</v>
      </c>
      <c r="J324" s="17">
        <f>IFERROR(INDEX(Cost_Components!$K$2:$K$29,MATCH(E324,Cost_Components!$A$2:$A$29,0)),"")</f>
        <v>0.2</v>
      </c>
      <c r="K324" s="17">
        <f t="shared" si="70"/>
        <v>0.51730769230769236</v>
      </c>
      <c r="L324" s="17">
        <f>IFERROR(INDEX(Cost_Components!$S$2:$S$29,MATCH(E324,Cost_Components!$A$2:$A$29,0)),"")</f>
        <v>0.31</v>
      </c>
      <c r="M324" s="28">
        <f>IFERROR(INDEX(Cost_Components!$L$2:$L$29,MATCH(E324,Cost_Components!$A$2:$A$29,0)),"")</f>
        <v>1</v>
      </c>
      <c r="N324" s="29">
        <f>IFERROR(INDEX(Cost_Components!$P$2:$P$29,MATCH(E324,Cost_Components!$A$2:$A$29,0)),"")</f>
        <v>7</v>
      </c>
      <c r="O324" s="23">
        <f t="shared" si="71"/>
        <v>1332587.6565285642</v>
      </c>
      <c r="P324" s="23">
        <f t="shared" si="72"/>
        <v>1331325.173649844</v>
      </c>
      <c r="Q324" s="23">
        <f t="shared" si="73"/>
        <v>2888975.6268201615</v>
      </c>
      <c r="R324" s="23">
        <f t="shared" si="74"/>
        <v>4825504.9177755509</v>
      </c>
      <c r="S324" s="23">
        <f t="shared" si="75"/>
        <v>1936529.2909553894</v>
      </c>
      <c r="T324" s="16">
        <f>IFERROR(INDEX(Cost_Components!$R$2:$R$29,MATCH(E324,Cost_Components!$A$2:$A$29,0)),"")</f>
        <v>1</v>
      </c>
      <c r="U324" s="26">
        <f>IFERROR(INDEX(Cost_Components!$Q$2:$Q$29,MATCH(E324,Cost_Components!$A$2:$A$29,0)),"")</f>
        <v>2023</v>
      </c>
      <c r="V324" s="30">
        <f>1/(1+Calculation_Assumptions!$B$5)^(B324-Calculation_Assumptions!$B$2)</f>
        <v>0.74409391489672516</v>
      </c>
      <c r="W324" s="23">
        <f t="shared" si="76"/>
        <v>2149669.1842018343</v>
      </c>
      <c r="X324" s="23">
        <f t="shared" si="77"/>
        <v>3590628.8456210094</v>
      </c>
      <c r="Y324" s="23">
        <f t="shared" si="78"/>
        <v>1440959.6614191751</v>
      </c>
      <c r="Z324" s="17">
        <f>IFERROR(INDEX(Cost_Components!$T$2:$T$29,MATCH(E324,Cost_Components!$A$2:$A$29,0)),"")</f>
        <v>0.8</v>
      </c>
      <c r="AA324" s="26">
        <f>IFERROR(INDEX(Cost_Components!$U$2:$U$29,MATCH(E324,Cost_Components!$A$2:$A$29,0)),"")</f>
        <v>2025</v>
      </c>
      <c r="AB324" s="26">
        <f>IFERROR(INDEX(Cost_Components!$V$2:$V$29,MATCH(E324,Cost_Components!$A$2:$A$29,0)),"")</f>
        <v>2050</v>
      </c>
      <c r="AC324" s="26">
        <f>IFERROR(INDEX(Cost_Components!$M$2:$M$29,MATCH(E324,Cost_Components!$A$2:$A$29,0)),"")</f>
        <v>30</v>
      </c>
      <c r="AD324" s="26">
        <f>IFERROR(INDEX(Cost_Components!$N$2:$N$29,MATCH(E324,Cost_Components!$A$2:$A$29,0)),"")</f>
        <v>95</v>
      </c>
      <c r="AE324" s="16" t="str">
        <f>IFERROR(INDEX(Cost_Components!$O$2:$O$29,MATCH(E324,Cost_Components!$A$2:$A$29,0)),"")</f>
        <v>Both</v>
      </c>
      <c r="AF324" s="11">
        <v>6662938.2826428199</v>
      </c>
      <c r="AG324" s="11">
        <v>6656625.8682492198</v>
      </c>
      <c r="AH324" s="23">
        <f t="shared" si="79"/>
        <v>1</v>
      </c>
      <c r="AI324" s="10">
        <v>306964650.16711998</v>
      </c>
      <c r="AJ324" s="29">
        <f t="shared" si="80"/>
        <v>9.4114277498966864E-3</v>
      </c>
      <c r="AK324" s="29">
        <f t="shared" si="81"/>
        <v>1.5720067164568995E-2</v>
      </c>
      <c r="AL324" s="29">
        <f t="shared" si="82"/>
        <v>6.3086394146723073E-3</v>
      </c>
      <c r="AM324" s="29">
        <f t="shared" si="83"/>
        <v>4.6942201997353019E-3</v>
      </c>
    </row>
    <row r="325" spans="1:39">
      <c r="A325" t="s">
        <v>242</v>
      </c>
      <c r="B325" s="20">
        <v>2036</v>
      </c>
      <c r="C325" t="s">
        <v>242</v>
      </c>
      <c r="D325" t="s">
        <v>222</v>
      </c>
      <c r="E325" s="22" t="s">
        <v>331</v>
      </c>
      <c r="F325" s="22" t="s">
        <v>332</v>
      </c>
      <c r="G325" s="22" t="s">
        <v>246</v>
      </c>
      <c r="H325" s="22" t="s">
        <v>237</v>
      </c>
      <c r="I325" s="22" t="s">
        <v>309</v>
      </c>
      <c r="J325" s="17">
        <f>IFERROR(INDEX(Cost_Components!$K$2:$K$29,MATCH(E325,Cost_Components!$A$2:$A$29,0)),"")</f>
        <v>0.2</v>
      </c>
      <c r="K325" s="17">
        <f t="shared" si="70"/>
        <v>0.5361538461538462</v>
      </c>
      <c r="L325" s="17">
        <f>IFERROR(INDEX(Cost_Components!$S$2:$S$29,MATCH(E325,Cost_Components!$A$2:$A$29,0)),"")</f>
        <v>0.31</v>
      </c>
      <c r="M325" s="28">
        <f>IFERROR(INDEX(Cost_Components!$L$2:$L$29,MATCH(E325,Cost_Components!$A$2:$A$29,0)),"")</f>
        <v>1</v>
      </c>
      <c r="N325" s="29">
        <f>IFERROR(INDEX(Cost_Components!$P$2:$P$29,MATCH(E325,Cost_Components!$A$2:$A$29,0)),"")</f>
        <v>7</v>
      </c>
      <c r="O325" s="23">
        <f t="shared" si="71"/>
        <v>1362662.34619716</v>
      </c>
      <c r="P325" s="23">
        <f t="shared" si="72"/>
        <v>1361181.175773066</v>
      </c>
      <c r="Q325" s="23">
        <f t="shared" si="73"/>
        <v>2953763.151427553</v>
      </c>
      <c r="R325" s="23">
        <f t="shared" si="74"/>
        <v>5114176.6054584188</v>
      </c>
      <c r="S325" s="23">
        <f t="shared" si="75"/>
        <v>2160413.4540308658</v>
      </c>
      <c r="T325" s="16">
        <f>IFERROR(INDEX(Cost_Components!$R$2:$R$29,MATCH(E325,Cost_Components!$A$2:$A$29,0)),"")</f>
        <v>1</v>
      </c>
      <c r="U325" s="26">
        <f>IFERROR(INDEX(Cost_Components!$Q$2:$Q$29,MATCH(E325,Cost_Components!$A$2:$A$29,0)),"")</f>
        <v>2023</v>
      </c>
      <c r="V325" s="30">
        <f>1/(1+Calculation_Assumptions!$B$5)^(B325-Calculation_Assumptions!$B$2)</f>
        <v>0.72242127659876232</v>
      </c>
      <c r="W325" s="23">
        <f t="shared" si="76"/>
        <v>2133861.3466246761</v>
      </c>
      <c r="X325" s="23">
        <f t="shared" si="77"/>
        <v>3694589.9920667959</v>
      </c>
      <c r="Y325" s="23">
        <f t="shared" si="78"/>
        <v>1560728.6454421196</v>
      </c>
      <c r="Z325" s="17">
        <f>IFERROR(INDEX(Cost_Components!$T$2:$T$29,MATCH(E325,Cost_Components!$A$2:$A$29,0)),"")</f>
        <v>0.8</v>
      </c>
      <c r="AA325" s="26">
        <f>IFERROR(INDEX(Cost_Components!$U$2:$U$29,MATCH(E325,Cost_Components!$A$2:$A$29,0)),"")</f>
        <v>2025</v>
      </c>
      <c r="AB325" s="26">
        <f>IFERROR(INDEX(Cost_Components!$V$2:$V$29,MATCH(E325,Cost_Components!$A$2:$A$29,0)),"")</f>
        <v>2050</v>
      </c>
      <c r="AC325" s="26">
        <f>IFERROR(INDEX(Cost_Components!$M$2:$M$29,MATCH(E325,Cost_Components!$A$2:$A$29,0)),"")</f>
        <v>30</v>
      </c>
      <c r="AD325" s="26">
        <f>IFERROR(INDEX(Cost_Components!$N$2:$N$29,MATCH(E325,Cost_Components!$A$2:$A$29,0)),"")</f>
        <v>95</v>
      </c>
      <c r="AE325" s="16" t="str">
        <f>IFERROR(INDEX(Cost_Components!$O$2:$O$29,MATCH(E325,Cost_Components!$A$2:$A$29,0)),"")</f>
        <v>Both</v>
      </c>
      <c r="AF325" s="11">
        <v>6813311.7309857998</v>
      </c>
      <c r="AG325" s="11">
        <v>6805905.8788653295</v>
      </c>
      <c r="AH325" s="23">
        <f t="shared" si="79"/>
        <v>1</v>
      </c>
      <c r="AI325" s="10">
        <v>308542769.75662202</v>
      </c>
      <c r="AJ325" s="29">
        <f t="shared" si="80"/>
        <v>9.5732697083048685E-3</v>
      </c>
      <c r="AK325" s="29">
        <f t="shared" si="81"/>
        <v>1.6575259920990765E-2</v>
      </c>
      <c r="AL325" s="29">
        <f t="shared" si="82"/>
        <v>7.001990212685898E-3</v>
      </c>
      <c r="AM325" s="29">
        <f t="shared" si="83"/>
        <v>5.0583867081805851E-3</v>
      </c>
    </row>
    <row r="326" spans="1:39">
      <c r="A326" t="s">
        <v>242</v>
      </c>
      <c r="B326" s="20">
        <v>2037</v>
      </c>
      <c r="C326" t="s">
        <v>242</v>
      </c>
      <c r="D326" t="s">
        <v>222</v>
      </c>
      <c r="E326" s="22" t="s">
        <v>331</v>
      </c>
      <c r="F326" s="22" t="s">
        <v>332</v>
      </c>
      <c r="G326" s="22" t="s">
        <v>246</v>
      </c>
      <c r="H326" s="22" t="s">
        <v>237</v>
      </c>
      <c r="I326" s="22" t="s">
        <v>309</v>
      </c>
      <c r="J326" s="17">
        <f>IFERROR(INDEX(Cost_Components!$K$2:$K$29,MATCH(E326,Cost_Components!$A$2:$A$29,0)),"")</f>
        <v>0.2</v>
      </c>
      <c r="K326" s="17">
        <f t="shared" si="70"/>
        <v>0.55500000000000005</v>
      </c>
      <c r="L326" s="17">
        <f>IFERROR(INDEX(Cost_Components!$S$2:$S$29,MATCH(E326,Cost_Components!$A$2:$A$29,0)),"")</f>
        <v>0.31</v>
      </c>
      <c r="M326" s="28">
        <f>IFERROR(INDEX(Cost_Components!$L$2:$L$29,MATCH(E326,Cost_Components!$A$2:$A$29,0)),"")</f>
        <v>1</v>
      </c>
      <c r="N326" s="29">
        <f>IFERROR(INDEX(Cost_Components!$P$2:$P$29,MATCH(E326,Cost_Components!$A$2:$A$29,0)),"")</f>
        <v>7</v>
      </c>
      <c r="O326" s="23">
        <f t="shared" si="71"/>
        <v>1392794.015121096</v>
      </c>
      <c r="P326" s="23">
        <f t="shared" si="72"/>
        <v>1391079.141343534</v>
      </c>
      <c r="Q326" s="23">
        <f t="shared" si="73"/>
        <v>3018641.736715469</v>
      </c>
      <c r="R326" s="23">
        <f t="shared" si="74"/>
        <v>5411004.7487454591</v>
      </c>
      <c r="S326" s="23">
        <f t="shared" si="75"/>
        <v>2392363.0120299901</v>
      </c>
      <c r="T326" s="16">
        <f>IFERROR(INDEX(Cost_Components!$R$2:$R$29,MATCH(E326,Cost_Components!$A$2:$A$29,0)),"")</f>
        <v>1</v>
      </c>
      <c r="U326" s="26">
        <f>IFERROR(INDEX(Cost_Components!$Q$2:$Q$29,MATCH(E326,Cost_Components!$A$2:$A$29,0)),"")</f>
        <v>2023</v>
      </c>
      <c r="V326" s="30">
        <f>1/(1+Calculation_Assumptions!$B$5)^(B326-Calculation_Assumptions!$B$2)</f>
        <v>0.70137988019297326</v>
      </c>
      <c r="W326" s="23">
        <f t="shared" si="76"/>
        <v>2117214.5796430046</v>
      </c>
      <c r="X326" s="23">
        <f t="shared" si="77"/>
        <v>3795169.8623986994</v>
      </c>
      <c r="Y326" s="23">
        <f t="shared" si="78"/>
        <v>1677955.2827556951</v>
      </c>
      <c r="Z326" s="17">
        <f>IFERROR(INDEX(Cost_Components!$T$2:$T$29,MATCH(E326,Cost_Components!$A$2:$A$29,0)),"")</f>
        <v>0.8</v>
      </c>
      <c r="AA326" s="26">
        <f>IFERROR(INDEX(Cost_Components!$U$2:$U$29,MATCH(E326,Cost_Components!$A$2:$A$29,0)),"")</f>
        <v>2025</v>
      </c>
      <c r="AB326" s="26">
        <f>IFERROR(INDEX(Cost_Components!$V$2:$V$29,MATCH(E326,Cost_Components!$A$2:$A$29,0)),"")</f>
        <v>2050</v>
      </c>
      <c r="AC326" s="26">
        <f>IFERROR(INDEX(Cost_Components!$M$2:$M$29,MATCH(E326,Cost_Components!$A$2:$A$29,0)),"")</f>
        <v>30</v>
      </c>
      <c r="AD326" s="26">
        <f>IFERROR(INDEX(Cost_Components!$N$2:$N$29,MATCH(E326,Cost_Components!$A$2:$A$29,0)),"")</f>
        <v>95</v>
      </c>
      <c r="AE326" s="16" t="str">
        <f>IFERROR(INDEX(Cost_Components!$O$2:$O$29,MATCH(E326,Cost_Components!$A$2:$A$29,0)),"")</f>
        <v>Both</v>
      </c>
      <c r="AF326" s="11">
        <v>6963970.07560548</v>
      </c>
      <c r="AG326" s="11">
        <v>6955395.70671767</v>
      </c>
      <c r="AH326" s="23">
        <f t="shared" si="79"/>
        <v>1</v>
      </c>
      <c r="AI326" s="10">
        <v>310068287.63643003</v>
      </c>
      <c r="AJ326" s="29">
        <f t="shared" si="80"/>
        <v>9.7354094471440167E-3</v>
      </c>
      <c r="AK326" s="29">
        <f t="shared" si="81"/>
        <v>1.7451009872670765E-2</v>
      </c>
      <c r="AL326" s="29">
        <f t="shared" si="82"/>
        <v>7.7156004255267497E-3</v>
      </c>
      <c r="AM326" s="29">
        <f t="shared" si="83"/>
        <v>5.4115669020728049E-3</v>
      </c>
    </row>
    <row r="327" spans="1:39">
      <c r="A327" t="s">
        <v>242</v>
      </c>
      <c r="B327" s="20">
        <v>2038</v>
      </c>
      <c r="C327" t="s">
        <v>242</v>
      </c>
      <c r="D327" t="s">
        <v>222</v>
      </c>
      <c r="E327" s="22" t="s">
        <v>331</v>
      </c>
      <c r="F327" s="22" t="s">
        <v>332</v>
      </c>
      <c r="G327" s="22" t="s">
        <v>246</v>
      </c>
      <c r="H327" s="22" t="s">
        <v>237</v>
      </c>
      <c r="I327" s="22" t="s">
        <v>309</v>
      </c>
      <c r="J327" s="17">
        <f>IFERROR(INDEX(Cost_Components!$K$2:$K$29,MATCH(E327,Cost_Components!$A$2:$A$29,0)),"")</f>
        <v>0.2</v>
      </c>
      <c r="K327" s="17">
        <f t="shared" si="70"/>
        <v>0.57384615384615389</v>
      </c>
      <c r="L327" s="17">
        <f>IFERROR(INDEX(Cost_Components!$S$2:$S$29,MATCH(E327,Cost_Components!$A$2:$A$29,0)),"")</f>
        <v>0.31</v>
      </c>
      <c r="M327" s="28">
        <f>IFERROR(INDEX(Cost_Components!$L$2:$L$29,MATCH(E327,Cost_Components!$A$2:$A$29,0)),"")</f>
        <v>1</v>
      </c>
      <c r="N327" s="29">
        <f>IFERROR(INDEX(Cost_Components!$P$2:$P$29,MATCH(E327,Cost_Components!$A$2:$A$29,0)),"")</f>
        <v>7</v>
      </c>
      <c r="O327" s="23">
        <f t="shared" si="71"/>
        <v>1423458.9642156721</v>
      </c>
      <c r="P327" s="23">
        <f t="shared" si="72"/>
        <v>1421495.9657134879</v>
      </c>
      <c r="Q327" s="23">
        <f t="shared" si="73"/>
        <v>3084646.2455982687</v>
      </c>
      <c r="R327" s="23">
        <f t="shared" si="74"/>
        <v>5717925.162410954</v>
      </c>
      <c r="S327" s="23">
        <f t="shared" si="75"/>
        <v>2633278.9168126853</v>
      </c>
      <c r="T327" s="16">
        <f>IFERROR(INDEX(Cost_Components!$R$2:$R$29,MATCH(E327,Cost_Components!$A$2:$A$29,0)),"")</f>
        <v>1</v>
      </c>
      <c r="U327" s="26">
        <f>IFERROR(INDEX(Cost_Components!$Q$2:$Q$29,MATCH(E327,Cost_Components!$A$2:$A$29,0)),"")</f>
        <v>2023</v>
      </c>
      <c r="V327" s="30">
        <f>1/(1+Calculation_Assumptions!$B$5)^(B327-Calculation_Assumptions!$B$2)</f>
        <v>0.68095133999317792</v>
      </c>
      <c r="W327" s="23">
        <f t="shared" si="76"/>
        <v>2100493.9943450666</v>
      </c>
      <c r="X327" s="23">
        <f t="shared" si="77"/>
        <v>3893628.8013244485</v>
      </c>
      <c r="Y327" s="23">
        <f t="shared" si="78"/>
        <v>1793134.8069793822</v>
      </c>
      <c r="Z327" s="17">
        <f>IFERROR(INDEX(Cost_Components!$T$2:$T$29,MATCH(E327,Cost_Components!$A$2:$A$29,0)),"")</f>
        <v>0.8</v>
      </c>
      <c r="AA327" s="26">
        <f>IFERROR(INDEX(Cost_Components!$U$2:$U$29,MATCH(E327,Cost_Components!$A$2:$A$29,0)),"")</f>
        <v>2025</v>
      </c>
      <c r="AB327" s="26">
        <f>IFERROR(INDEX(Cost_Components!$V$2:$V$29,MATCH(E327,Cost_Components!$A$2:$A$29,0)),"")</f>
        <v>2050</v>
      </c>
      <c r="AC327" s="26">
        <f>IFERROR(INDEX(Cost_Components!$M$2:$M$29,MATCH(E327,Cost_Components!$A$2:$A$29,0)),"")</f>
        <v>30</v>
      </c>
      <c r="AD327" s="26">
        <f>IFERROR(INDEX(Cost_Components!$N$2:$N$29,MATCH(E327,Cost_Components!$A$2:$A$29,0)),"")</f>
        <v>95</v>
      </c>
      <c r="AE327" s="16" t="str">
        <f>IFERROR(INDEX(Cost_Components!$O$2:$O$29,MATCH(E327,Cost_Components!$A$2:$A$29,0)),"")</f>
        <v>Both</v>
      </c>
      <c r="AF327" s="11">
        <v>7117294.8210783601</v>
      </c>
      <c r="AG327" s="11">
        <v>7107479.8285674397</v>
      </c>
      <c r="AH327" s="23">
        <f t="shared" si="79"/>
        <v>1</v>
      </c>
      <c r="AI327" s="10">
        <v>311532999.13163</v>
      </c>
      <c r="AJ327" s="29">
        <f t="shared" si="80"/>
        <v>9.9015072374240946E-3</v>
      </c>
      <c r="AK327" s="29">
        <f t="shared" si="81"/>
        <v>1.8354155670022604E-2</v>
      </c>
      <c r="AL327" s="29">
        <f t="shared" si="82"/>
        <v>8.4526484325985092E-3</v>
      </c>
      <c r="AM327" s="29">
        <f t="shared" si="83"/>
        <v>5.7558422766691908E-3</v>
      </c>
    </row>
    <row r="328" spans="1:39">
      <c r="A328" t="s">
        <v>242</v>
      </c>
      <c r="B328" s="20">
        <v>2039</v>
      </c>
      <c r="C328" t="s">
        <v>242</v>
      </c>
      <c r="D328" t="s">
        <v>222</v>
      </c>
      <c r="E328" s="22" t="s">
        <v>331</v>
      </c>
      <c r="F328" s="22" t="s">
        <v>332</v>
      </c>
      <c r="G328" s="22" t="s">
        <v>246</v>
      </c>
      <c r="H328" s="22" t="s">
        <v>237</v>
      </c>
      <c r="I328" s="22" t="s">
        <v>309</v>
      </c>
      <c r="J328" s="17">
        <f>IFERROR(INDEX(Cost_Components!$K$2:$K$29,MATCH(E328,Cost_Components!$A$2:$A$29,0)),"")</f>
        <v>0.2</v>
      </c>
      <c r="K328" s="17">
        <f t="shared" si="70"/>
        <v>0.59269230769230763</v>
      </c>
      <c r="L328" s="17">
        <f>IFERROR(INDEX(Cost_Components!$S$2:$S$29,MATCH(E328,Cost_Components!$A$2:$A$29,0)),"")</f>
        <v>0.31</v>
      </c>
      <c r="M328" s="28">
        <f>IFERROR(INDEX(Cost_Components!$L$2:$L$29,MATCH(E328,Cost_Components!$A$2:$A$29,0)),"")</f>
        <v>1</v>
      </c>
      <c r="N328" s="29">
        <f>IFERROR(INDEX(Cost_Components!$P$2:$P$29,MATCH(E328,Cost_Components!$A$2:$A$29,0)),"")</f>
        <v>7</v>
      </c>
      <c r="O328" s="23">
        <f t="shared" si="71"/>
        <v>1453919.6750508042</v>
      </c>
      <c r="P328" s="23">
        <f t="shared" si="72"/>
        <v>1451694.591471958</v>
      </c>
      <c r="Q328" s="23">
        <f t="shared" si="73"/>
        <v>3150177.2634941489</v>
      </c>
      <c r="R328" s="23">
        <f t="shared" si="74"/>
        <v>6032089.0518357772</v>
      </c>
      <c r="S328" s="23">
        <f t="shared" si="75"/>
        <v>2881911.7883416284</v>
      </c>
      <c r="T328" s="16">
        <f>IFERROR(INDEX(Cost_Components!$R$2:$R$29,MATCH(E328,Cost_Components!$A$2:$A$29,0)),"")</f>
        <v>1</v>
      </c>
      <c r="U328" s="26">
        <f>IFERROR(INDEX(Cost_Components!$Q$2:$Q$29,MATCH(E328,Cost_Components!$A$2:$A$29,0)),"")</f>
        <v>2023</v>
      </c>
      <c r="V328" s="30">
        <f>1/(1+Calculation_Assumptions!$B$5)^(B328-Calculation_Assumptions!$B$2)</f>
        <v>0.66111780581861923</v>
      </c>
      <c r="W328" s="23">
        <f t="shared" si="76"/>
        <v>2082638.280380954</v>
      </c>
      <c r="X328" s="23">
        <f t="shared" si="77"/>
        <v>3987921.4784521842</v>
      </c>
      <c r="Y328" s="23">
        <f t="shared" si="78"/>
        <v>1905283.1980712304</v>
      </c>
      <c r="Z328" s="17">
        <f>IFERROR(INDEX(Cost_Components!$T$2:$T$29,MATCH(E328,Cost_Components!$A$2:$A$29,0)),"")</f>
        <v>0.8</v>
      </c>
      <c r="AA328" s="26">
        <f>IFERROR(INDEX(Cost_Components!$U$2:$U$29,MATCH(E328,Cost_Components!$A$2:$A$29,0)),"")</f>
        <v>2025</v>
      </c>
      <c r="AB328" s="26">
        <f>IFERROR(INDEX(Cost_Components!$V$2:$V$29,MATCH(E328,Cost_Components!$A$2:$A$29,0)),"")</f>
        <v>2050</v>
      </c>
      <c r="AC328" s="26">
        <f>IFERROR(INDEX(Cost_Components!$M$2:$M$29,MATCH(E328,Cost_Components!$A$2:$A$29,0)),"")</f>
        <v>30</v>
      </c>
      <c r="AD328" s="26">
        <f>IFERROR(INDEX(Cost_Components!$N$2:$N$29,MATCH(E328,Cost_Components!$A$2:$A$29,0)),"")</f>
        <v>95</v>
      </c>
      <c r="AE328" s="16" t="str">
        <f>IFERROR(INDEX(Cost_Components!$O$2:$O$29,MATCH(E328,Cost_Components!$A$2:$A$29,0)),"")</f>
        <v>Both</v>
      </c>
      <c r="AF328" s="11">
        <v>7269598.3752540201</v>
      </c>
      <c r="AG328" s="11">
        <v>7258472.9573597899</v>
      </c>
      <c r="AH328" s="23">
        <f t="shared" si="79"/>
        <v>1</v>
      </c>
      <c r="AI328" s="10">
        <v>312936391.85847902</v>
      </c>
      <c r="AJ328" s="29">
        <f t="shared" si="80"/>
        <v>1.0066509825801184E-2</v>
      </c>
      <c r="AK328" s="29">
        <f t="shared" si="81"/>
        <v>1.9275767244621721E-2</v>
      </c>
      <c r="AL328" s="29">
        <f t="shared" si="82"/>
        <v>9.2092574188205358E-3</v>
      </c>
      <c r="AM328" s="29">
        <f t="shared" si="83"/>
        <v>6.0884040579494737E-3</v>
      </c>
    </row>
    <row r="329" spans="1:39">
      <c r="A329" t="s">
        <v>242</v>
      </c>
      <c r="B329" s="20">
        <v>2040</v>
      </c>
      <c r="C329" t="s">
        <v>242</v>
      </c>
      <c r="D329" t="s">
        <v>222</v>
      </c>
      <c r="E329" s="22" t="s">
        <v>331</v>
      </c>
      <c r="F329" s="22" t="s">
        <v>332</v>
      </c>
      <c r="G329" s="22" t="s">
        <v>246</v>
      </c>
      <c r="H329" s="22" t="s">
        <v>237</v>
      </c>
      <c r="I329" s="22" t="s">
        <v>309</v>
      </c>
      <c r="J329" s="17">
        <f>IFERROR(INDEX(Cost_Components!$K$2:$K$29,MATCH(E329,Cost_Components!$A$2:$A$29,0)),"")</f>
        <v>0.2</v>
      </c>
      <c r="K329" s="17">
        <f t="shared" si="70"/>
        <v>0.61153846153846159</v>
      </c>
      <c r="L329" s="17">
        <f>IFERROR(INDEX(Cost_Components!$S$2:$S$29,MATCH(E329,Cost_Components!$A$2:$A$29,0)),"")</f>
        <v>0.31</v>
      </c>
      <c r="M329" s="28">
        <f>IFERROR(INDEX(Cost_Components!$L$2:$L$29,MATCH(E329,Cost_Components!$A$2:$A$29,0)),"")</f>
        <v>1</v>
      </c>
      <c r="N329" s="29">
        <f>IFERROR(INDEX(Cost_Components!$P$2:$P$29,MATCH(E329,Cost_Components!$A$2:$A$29,0)),"")</f>
        <v>7</v>
      </c>
      <c r="O329" s="23">
        <f t="shared" si="71"/>
        <v>1484037.8028125521</v>
      </c>
      <c r="P329" s="23">
        <f t="shared" si="72"/>
        <v>1481537.2944153482</v>
      </c>
      <c r="Q329" s="23">
        <f t="shared" si="73"/>
        <v>3214935.9288813057</v>
      </c>
      <c r="R329" s="23">
        <f t="shared" si="74"/>
        <v>6352823.3635783484</v>
      </c>
      <c r="S329" s="23">
        <f t="shared" si="75"/>
        <v>3137887.4346970427</v>
      </c>
      <c r="T329" s="16">
        <f>IFERROR(INDEX(Cost_Components!$R$2:$R$29,MATCH(E329,Cost_Components!$A$2:$A$29,0)),"")</f>
        <v>1</v>
      </c>
      <c r="U329" s="26">
        <f>IFERROR(INDEX(Cost_Components!$Q$2:$Q$29,MATCH(E329,Cost_Components!$A$2:$A$29,0)),"")</f>
        <v>2023</v>
      </c>
      <c r="V329" s="30">
        <f>1/(1+Calculation_Assumptions!$B$5)^(B329-Calculation_Assumptions!$B$2)</f>
        <v>0.64186194739671765</v>
      </c>
      <c r="W329" s="23">
        <f t="shared" si="76"/>
        <v>2063545.0360674302</v>
      </c>
      <c r="X329" s="23">
        <f t="shared" si="77"/>
        <v>4077635.5756137646</v>
      </c>
      <c r="Y329" s="23">
        <f t="shared" si="78"/>
        <v>2014090.5395463344</v>
      </c>
      <c r="Z329" s="17">
        <f>IFERROR(INDEX(Cost_Components!$T$2:$T$29,MATCH(E329,Cost_Components!$A$2:$A$29,0)),"")</f>
        <v>0.8</v>
      </c>
      <c r="AA329" s="26">
        <f>IFERROR(INDEX(Cost_Components!$U$2:$U$29,MATCH(E329,Cost_Components!$A$2:$A$29,0)),"")</f>
        <v>2025</v>
      </c>
      <c r="AB329" s="26">
        <f>IFERROR(INDEX(Cost_Components!$V$2:$V$29,MATCH(E329,Cost_Components!$A$2:$A$29,0)),"")</f>
        <v>2050</v>
      </c>
      <c r="AC329" s="26">
        <f>IFERROR(INDEX(Cost_Components!$M$2:$M$29,MATCH(E329,Cost_Components!$A$2:$A$29,0)),"")</f>
        <v>30</v>
      </c>
      <c r="AD329" s="26">
        <f>IFERROR(INDEX(Cost_Components!$N$2:$N$29,MATCH(E329,Cost_Components!$A$2:$A$29,0)),"")</f>
        <v>95</v>
      </c>
      <c r="AE329" s="16" t="str">
        <f>IFERROR(INDEX(Cost_Components!$O$2:$O$29,MATCH(E329,Cost_Components!$A$2:$A$29,0)),"")</f>
        <v>Both</v>
      </c>
      <c r="AF329" s="11">
        <v>7420189.0140627604</v>
      </c>
      <c r="AG329" s="11">
        <v>7407686.4720767401</v>
      </c>
      <c r="AH329" s="23">
        <f t="shared" si="79"/>
        <v>1</v>
      </c>
      <c r="AI329" s="10">
        <v>314265537.41082901</v>
      </c>
      <c r="AJ329" s="29">
        <f t="shared" si="80"/>
        <v>1.022999834906659E-2</v>
      </c>
      <c r="AK329" s="29">
        <f t="shared" si="81"/>
        <v>2.0214826658748495E-2</v>
      </c>
      <c r="AL329" s="29">
        <f t="shared" si="82"/>
        <v>9.9848283096819028E-3</v>
      </c>
      <c r="AM329" s="29">
        <f t="shared" si="83"/>
        <v>6.408881343274303E-3</v>
      </c>
    </row>
    <row r="330" spans="1:39">
      <c r="A330" t="s">
        <v>242</v>
      </c>
      <c r="B330" s="20">
        <v>2041</v>
      </c>
      <c r="C330" t="s">
        <v>242</v>
      </c>
      <c r="D330" t="s">
        <v>222</v>
      </c>
      <c r="E330" s="22" t="s">
        <v>331</v>
      </c>
      <c r="F330" s="22" t="s">
        <v>332</v>
      </c>
      <c r="G330" s="22" t="s">
        <v>246</v>
      </c>
      <c r="H330" s="22" t="s">
        <v>237</v>
      </c>
      <c r="I330" s="22" t="s">
        <v>309</v>
      </c>
      <c r="J330" s="17">
        <f>IFERROR(INDEX(Cost_Components!$K$2:$K$29,MATCH(E330,Cost_Components!$A$2:$A$29,0)),"")</f>
        <v>0.2</v>
      </c>
      <c r="K330" s="17">
        <f t="shared" si="70"/>
        <v>0.63038461538461543</v>
      </c>
      <c r="L330" s="17">
        <f>IFERROR(INDEX(Cost_Components!$S$2:$S$29,MATCH(E330,Cost_Components!$A$2:$A$29,0)),"")</f>
        <v>0.31</v>
      </c>
      <c r="M330" s="28">
        <f>IFERROR(INDEX(Cost_Components!$L$2:$L$29,MATCH(E330,Cost_Components!$A$2:$A$29,0)),"")</f>
        <v>1</v>
      </c>
      <c r="N330" s="29">
        <f>IFERROR(INDEX(Cost_Components!$P$2:$P$29,MATCH(E330,Cost_Components!$A$2:$A$29,0)),"")</f>
        <v>7</v>
      </c>
      <c r="O330" s="23">
        <f t="shared" si="71"/>
        <v>1514033.4376566082</v>
      </c>
      <c r="P330" s="23">
        <f t="shared" si="72"/>
        <v>1511244.8094555461</v>
      </c>
      <c r="Q330" s="23">
        <f t="shared" si="73"/>
        <v>3279401.2365185348</v>
      </c>
      <c r="R330" s="23">
        <f t="shared" si="74"/>
        <v>6680963.7039362565</v>
      </c>
      <c r="S330" s="23">
        <f t="shared" si="75"/>
        <v>3401562.4674177216</v>
      </c>
      <c r="T330" s="16">
        <f>IFERROR(INDEX(Cost_Components!$R$2:$R$29,MATCH(E330,Cost_Components!$A$2:$A$29,0)),"")</f>
        <v>1</v>
      </c>
      <c r="U330" s="26">
        <f>IFERROR(INDEX(Cost_Components!$Q$2:$Q$29,MATCH(E330,Cost_Components!$A$2:$A$29,0)),"")</f>
        <v>2023</v>
      </c>
      <c r="V330" s="30">
        <f>1/(1+Calculation_Assumptions!$B$5)^(B330-Calculation_Assumptions!$B$2)</f>
        <v>0.62316693922011435</v>
      </c>
      <c r="W330" s="23">
        <f t="shared" si="76"/>
        <v>2043614.4310359135</v>
      </c>
      <c r="X330" s="23">
        <f t="shared" si="77"/>
        <v>4163355.7024226352</v>
      </c>
      <c r="Y330" s="23">
        <f t="shared" si="78"/>
        <v>2119741.2713867216</v>
      </c>
      <c r="Z330" s="17">
        <f>IFERROR(INDEX(Cost_Components!$T$2:$T$29,MATCH(E330,Cost_Components!$A$2:$A$29,0)),"")</f>
        <v>0.8</v>
      </c>
      <c r="AA330" s="26">
        <f>IFERROR(INDEX(Cost_Components!$U$2:$U$29,MATCH(E330,Cost_Components!$A$2:$A$29,0)),"")</f>
        <v>2025</v>
      </c>
      <c r="AB330" s="26">
        <f>IFERROR(INDEX(Cost_Components!$V$2:$V$29,MATCH(E330,Cost_Components!$A$2:$A$29,0)),"")</f>
        <v>2050</v>
      </c>
      <c r="AC330" s="26">
        <f>IFERROR(INDEX(Cost_Components!$M$2:$M$29,MATCH(E330,Cost_Components!$A$2:$A$29,0)),"")</f>
        <v>30</v>
      </c>
      <c r="AD330" s="26">
        <f>IFERROR(INDEX(Cost_Components!$N$2:$N$29,MATCH(E330,Cost_Components!$A$2:$A$29,0)),"")</f>
        <v>95</v>
      </c>
      <c r="AE330" s="16" t="str">
        <f>IFERROR(INDEX(Cost_Components!$O$2:$O$29,MATCH(E330,Cost_Components!$A$2:$A$29,0)),"")</f>
        <v>Both</v>
      </c>
      <c r="AF330" s="11">
        <v>7570167.1882830402</v>
      </c>
      <c r="AG330" s="11">
        <v>7556224.04727773</v>
      </c>
      <c r="AH330" s="23">
        <f t="shared" si="79"/>
        <v>1</v>
      </c>
      <c r="AI330" s="10">
        <v>315525215.31254798</v>
      </c>
      <c r="AJ330" s="29">
        <f t="shared" si="80"/>
        <v>1.0393468025273599E-2</v>
      </c>
      <c r="AK330" s="29">
        <f t="shared" si="81"/>
        <v>2.1174103937519964E-2</v>
      </c>
      <c r="AL330" s="29">
        <f t="shared" si="82"/>
        <v>1.0780635912246365E-2</v>
      </c>
      <c r="AM330" s="29">
        <f t="shared" si="83"/>
        <v>6.7181358842810131E-3</v>
      </c>
    </row>
    <row r="331" spans="1:39">
      <c r="A331" t="s">
        <v>242</v>
      </c>
      <c r="B331" s="20">
        <v>2042</v>
      </c>
      <c r="C331" t="s">
        <v>242</v>
      </c>
      <c r="D331" t="s">
        <v>222</v>
      </c>
      <c r="E331" s="22" t="s">
        <v>331</v>
      </c>
      <c r="F331" s="22" t="s">
        <v>332</v>
      </c>
      <c r="G331" s="22" t="s">
        <v>246</v>
      </c>
      <c r="H331" s="22" t="s">
        <v>237</v>
      </c>
      <c r="I331" s="22" t="s">
        <v>309</v>
      </c>
      <c r="J331" s="17">
        <f>IFERROR(INDEX(Cost_Components!$K$2:$K$29,MATCH(E331,Cost_Components!$A$2:$A$29,0)),"")</f>
        <v>0.2</v>
      </c>
      <c r="K331" s="17">
        <f t="shared" si="70"/>
        <v>0.64923076923076928</v>
      </c>
      <c r="L331" s="17">
        <f>IFERROR(INDEX(Cost_Components!$S$2:$S$29,MATCH(E331,Cost_Components!$A$2:$A$29,0)),"")</f>
        <v>0.31</v>
      </c>
      <c r="M331" s="28">
        <f>IFERROR(INDEX(Cost_Components!$L$2:$L$29,MATCH(E331,Cost_Components!$A$2:$A$29,0)),"")</f>
        <v>1</v>
      </c>
      <c r="N331" s="29">
        <f>IFERROR(INDEX(Cost_Components!$P$2:$P$29,MATCH(E331,Cost_Components!$A$2:$A$29,0)),"")</f>
        <v>7</v>
      </c>
      <c r="O331" s="23">
        <f t="shared" si="71"/>
        <v>1543835.331484728</v>
      </c>
      <c r="P331" s="23">
        <f t="shared" si="72"/>
        <v>1540746.6532617842</v>
      </c>
      <c r="Q331" s="23">
        <f t="shared" si="73"/>
        <v>3343420.2375780721</v>
      </c>
      <c r="R331" s="23">
        <f t="shared" si="74"/>
        <v>7016137.7987782881</v>
      </c>
      <c r="S331" s="23">
        <f t="shared" si="75"/>
        <v>3672717.5612002159</v>
      </c>
      <c r="T331" s="16">
        <f>IFERROR(INDEX(Cost_Components!$R$2:$R$29,MATCH(E331,Cost_Components!$A$2:$A$29,0)),"")</f>
        <v>1</v>
      </c>
      <c r="U331" s="26">
        <f>IFERROR(INDEX(Cost_Components!$Q$2:$Q$29,MATCH(E331,Cost_Components!$A$2:$A$29,0)),"")</f>
        <v>2023</v>
      </c>
      <c r="V331" s="30">
        <f>1/(1+Calculation_Assumptions!$B$5)^(B331-Calculation_Assumptions!$B$2)</f>
        <v>0.60501644584477121</v>
      </c>
      <c r="W331" s="23">
        <f t="shared" si="76"/>
        <v>2022824.2291049657</v>
      </c>
      <c r="X331" s="23">
        <f t="shared" si="77"/>
        <v>4244878.7545739962</v>
      </c>
      <c r="Y331" s="23">
        <f t="shared" si="78"/>
        <v>2222054.5254690307</v>
      </c>
      <c r="Z331" s="17">
        <f>IFERROR(INDEX(Cost_Components!$T$2:$T$29,MATCH(E331,Cost_Components!$A$2:$A$29,0)),"")</f>
        <v>0.8</v>
      </c>
      <c r="AA331" s="26">
        <f>IFERROR(INDEX(Cost_Components!$U$2:$U$29,MATCH(E331,Cost_Components!$A$2:$A$29,0)),"")</f>
        <v>2025</v>
      </c>
      <c r="AB331" s="26">
        <f>IFERROR(INDEX(Cost_Components!$V$2:$V$29,MATCH(E331,Cost_Components!$A$2:$A$29,0)),"")</f>
        <v>2050</v>
      </c>
      <c r="AC331" s="26">
        <f>IFERROR(INDEX(Cost_Components!$M$2:$M$29,MATCH(E331,Cost_Components!$A$2:$A$29,0)),"")</f>
        <v>30</v>
      </c>
      <c r="AD331" s="26">
        <f>IFERROR(INDEX(Cost_Components!$N$2:$N$29,MATCH(E331,Cost_Components!$A$2:$A$29,0)),"")</f>
        <v>95</v>
      </c>
      <c r="AE331" s="16" t="str">
        <f>IFERROR(INDEX(Cost_Components!$O$2:$O$29,MATCH(E331,Cost_Components!$A$2:$A$29,0)),"")</f>
        <v>Both</v>
      </c>
      <c r="AF331" s="11">
        <v>7719176.6574236397</v>
      </c>
      <c r="AG331" s="11">
        <v>7703733.2663089205</v>
      </c>
      <c r="AH331" s="23">
        <f t="shared" si="79"/>
        <v>1</v>
      </c>
      <c r="AI331" s="10">
        <v>316707694.211882</v>
      </c>
      <c r="AJ331" s="29">
        <f t="shared" si="80"/>
        <v>1.0556801425042979E-2</v>
      </c>
      <c r="AK331" s="29">
        <f t="shared" si="81"/>
        <v>2.2153354424298864E-2</v>
      </c>
      <c r="AL331" s="29">
        <f t="shared" si="82"/>
        <v>1.1596552999255886E-2</v>
      </c>
      <c r="AM331" s="29">
        <f t="shared" si="83"/>
        <v>7.0161052796603174E-3</v>
      </c>
    </row>
    <row r="332" spans="1:39">
      <c r="A332" t="s">
        <v>242</v>
      </c>
      <c r="B332" s="20">
        <v>2043</v>
      </c>
      <c r="C332" t="s">
        <v>242</v>
      </c>
      <c r="D332" t="s">
        <v>222</v>
      </c>
      <c r="E332" s="22" t="s">
        <v>331</v>
      </c>
      <c r="F332" s="22" t="s">
        <v>332</v>
      </c>
      <c r="G332" s="22" t="s">
        <v>246</v>
      </c>
      <c r="H332" s="22" t="s">
        <v>237</v>
      </c>
      <c r="I332" s="22" t="s">
        <v>309</v>
      </c>
      <c r="J332" s="17">
        <f>IFERROR(INDEX(Cost_Components!$K$2:$K$29,MATCH(E332,Cost_Components!$A$2:$A$29,0)),"")</f>
        <v>0.2</v>
      </c>
      <c r="K332" s="17">
        <f t="shared" si="70"/>
        <v>0.66807692307692301</v>
      </c>
      <c r="L332" s="17">
        <f>IFERROR(INDEX(Cost_Components!$S$2:$S$29,MATCH(E332,Cost_Components!$A$2:$A$29,0)),"")</f>
        <v>0.31</v>
      </c>
      <c r="M332" s="28">
        <f>IFERROR(INDEX(Cost_Components!$L$2:$L$29,MATCH(E332,Cost_Components!$A$2:$A$29,0)),"")</f>
        <v>1</v>
      </c>
      <c r="N332" s="29">
        <f>IFERROR(INDEX(Cost_Components!$P$2:$P$29,MATCH(E332,Cost_Components!$A$2:$A$29,0)),"")</f>
        <v>7</v>
      </c>
      <c r="O332" s="23">
        <f t="shared" si="71"/>
        <v>1573784.780457254</v>
      </c>
      <c r="P332" s="23">
        <f t="shared" si="72"/>
        <v>1570384.69062931</v>
      </c>
      <c r="Q332" s="23">
        <f t="shared" si="73"/>
        <v>3407734.7786656027</v>
      </c>
      <c r="R332" s="23">
        <f t="shared" si="74"/>
        <v>7359865.0559922121</v>
      </c>
      <c r="S332" s="23">
        <f t="shared" si="75"/>
        <v>3952130.2773266095</v>
      </c>
      <c r="T332" s="16">
        <f>IFERROR(INDEX(Cost_Components!$R$2:$R$29,MATCH(E332,Cost_Components!$A$2:$A$29,0)),"")</f>
        <v>1</v>
      </c>
      <c r="U332" s="26">
        <f>IFERROR(INDEX(Cost_Components!$Q$2:$Q$29,MATCH(E332,Cost_Components!$A$2:$A$29,0)),"")</f>
        <v>2023</v>
      </c>
      <c r="V332" s="30">
        <f>1/(1+Calculation_Assumptions!$B$5)^(B332-Calculation_Assumptions!$B$2)</f>
        <v>0.5873946076162827</v>
      </c>
      <c r="W332" s="23">
        <f t="shared" si="76"/>
        <v>2001685.0331746417</v>
      </c>
      <c r="X332" s="23">
        <f t="shared" si="77"/>
        <v>4323145.0466733361</v>
      </c>
      <c r="Y332" s="23">
        <f t="shared" si="78"/>
        <v>2321460.0134986942</v>
      </c>
      <c r="Z332" s="17">
        <f>IFERROR(INDEX(Cost_Components!$T$2:$T$29,MATCH(E332,Cost_Components!$A$2:$A$29,0)),"")</f>
        <v>0.8</v>
      </c>
      <c r="AA332" s="26">
        <f>IFERROR(INDEX(Cost_Components!$U$2:$U$29,MATCH(E332,Cost_Components!$A$2:$A$29,0)),"")</f>
        <v>2025</v>
      </c>
      <c r="AB332" s="26">
        <f>IFERROR(INDEX(Cost_Components!$V$2:$V$29,MATCH(E332,Cost_Components!$A$2:$A$29,0)),"")</f>
        <v>2050</v>
      </c>
      <c r="AC332" s="26">
        <f>IFERROR(INDEX(Cost_Components!$M$2:$M$29,MATCH(E332,Cost_Components!$A$2:$A$29,0)),"")</f>
        <v>30</v>
      </c>
      <c r="AD332" s="26">
        <f>IFERROR(INDEX(Cost_Components!$N$2:$N$29,MATCH(E332,Cost_Components!$A$2:$A$29,0)),"")</f>
        <v>95</v>
      </c>
      <c r="AE332" s="16" t="str">
        <f>IFERROR(INDEX(Cost_Components!$O$2:$O$29,MATCH(E332,Cost_Components!$A$2:$A$29,0)),"")</f>
        <v>Both</v>
      </c>
      <c r="AF332" s="11">
        <v>7868923.9022862697</v>
      </c>
      <c r="AG332" s="11">
        <v>7851923.4531465499</v>
      </c>
      <c r="AH332" s="23">
        <f t="shared" si="79"/>
        <v>1</v>
      </c>
      <c r="AI332" s="10">
        <v>317814114.06715202</v>
      </c>
      <c r="AJ332" s="29">
        <f t="shared" si="80"/>
        <v>1.0722414857716391E-2</v>
      </c>
      <c r="AK332" s="29">
        <f t="shared" si="81"/>
        <v>2.3157766537823178E-2</v>
      </c>
      <c r="AL332" s="29">
        <f t="shared" si="82"/>
        <v>1.2435351680106789E-2</v>
      </c>
      <c r="AM332" s="29">
        <f t="shared" si="83"/>
        <v>7.3044585207068082E-3</v>
      </c>
    </row>
    <row r="333" spans="1:39">
      <c r="A333" t="s">
        <v>242</v>
      </c>
      <c r="B333" s="20">
        <v>2044</v>
      </c>
      <c r="C333" t="s">
        <v>242</v>
      </c>
      <c r="D333" t="s">
        <v>222</v>
      </c>
      <c r="E333" s="22" t="s">
        <v>331</v>
      </c>
      <c r="F333" s="22" t="s">
        <v>332</v>
      </c>
      <c r="G333" s="22" t="s">
        <v>246</v>
      </c>
      <c r="H333" s="22" t="s">
        <v>237</v>
      </c>
      <c r="I333" s="22" t="s">
        <v>309</v>
      </c>
      <c r="J333" s="17">
        <f>IFERROR(INDEX(Cost_Components!$K$2:$K$29,MATCH(E333,Cost_Components!$A$2:$A$29,0)),"")</f>
        <v>0.2</v>
      </c>
      <c r="K333" s="17">
        <f t="shared" si="70"/>
        <v>0.68692307692307697</v>
      </c>
      <c r="L333" s="17">
        <f>IFERROR(INDEX(Cost_Components!$S$2:$S$29,MATCH(E333,Cost_Components!$A$2:$A$29,0)),"")</f>
        <v>0.31</v>
      </c>
      <c r="M333" s="28">
        <f>IFERROR(INDEX(Cost_Components!$L$2:$L$29,MATCH(E333,Cost_Components!$A$2:$A$29,0)),"")</f>
        <v>1</v>
      </c>
      <c r="N333" s="29">
        <f>IFERROR(INDEX(Cost_Components!$P$2:$P$29,MATCH(E333,Cost_Components!$A$2:$A$29,0)),"")</f>
        <v>7</v>
      </c>
      <c r="O333" s="23">
        <f t="shared" si="71"/>
        <v>1603178.7467065121</v>
      </c>
      <c r="P333" s="23">
        <f t="shared" si="72"/>
        <v>1599456.666678834</v>
      </c>
      <c r="Q333" s="23">
        <f t="shared" si="73"/>
        <v>3470820.9666930698</v>
      </c>
      <c r="R333" s="23">
        <f t="shared" si="74"/>
        <v>7708823.3428172376</v>
      </c>
      <c r="S333" s="23">
        <f t="shared" si="75"/>
        <v>4238002.3761241678</v>
      </c>
      <c r="T333" s="16">
        <f>IFERROR(INDEX(Cost_Components!$R$2:$R$29,MATCH(E333,Cost_Components!$A$2:$A$29,0)),"")</f>
        <v>1</v>
      </c>
      <c r="U333" s="26">
        <f>IFERROR(INDEX(Cost_Components!$Q$2:$Q$29,MATCH(E333,Cost_Components!$A$2:$A$29,0)),"")</f>
        <v>2023</v>
      </c>
      <c r="V333" s="30">
        <f>1/(1+Calculation_Assumptions!$B$5)^(B333-Calculation_Assumptions!$B$2)</f>
        <v>0.57028602681192497</v>
      </c>
      <c r="W333" s="23">
        <f t="shared" si="76"/>
        <v>1979360.6988709155</v>
      </c>
      <c r="X333" s="23">
        <f t="shared" si="77"/>
        <v>4396234.235570264</v>
      </c>
      <c r="Y333" s="23">
        <f t="shared" si="78"/>
        <v>2416873.5366993491</v>
      </c>
      <c r="Z333" s="17">
        <f>IFERROR(INDEX(Cost_Components!$T$2:$T$29,MATCH(E333,Cost_Components!$A$2:$A$29,0)),"")</f>
        <v>0.8</v>
      </c>
      <c r="AA333" s="26">
        <f>IFERROR(INDEX(Cost_Components!$U$2:$U$29,MATCH(E333,Cost_Components!$A$2:$A$29,0)),"")</f>
        <v>2025</v>
      </c>
      <c r="AB333" s="26">
        <f>IFERROR(INDEX(Cost_Components!$V$2:$V$29,MATCH(E333,Cost_Components!$A$2:$A$29,0)),"")</f>
        <v>2050</v>
      </c>
      <c r="AC333" s="26">
        <f>IFERROR(INDEX(Cost_Components!$M$2:$M$29,MATCH(E333,Cost_Components!$A$2:$A$29,0)),"")</f>
        <v>30</v>
      </c>
      <c r="AD333" s="26">
        <f>IFERROR(INDEX(Cost_Components!$N$2:$N$29,MATCH(E333,Cost_Components!$A$2:$A$29,0)),"")</f>
        <v>95</v>
      </c>
      <c r="AE333" s="16" t="str">
        <f>IFERROR(INDEX(Cost_Components!$O$2:$O$29,MATCH(E333,Cost_Components!$A$2:$A$29,0)),"")</f>
        <v>Both</v>
      </c>
      <c r="AF333" s="11">
        <v>8015893.7335325601</v>
      </c>
      <c r="AG333" s="11">
        <v>7997283.3333941698</v>
      </c>
      <c r="AH333" s="23">
        <f t="shared" si="79"/>
        <v>1</v>
      </c>
      <c r="AI333" s="10">
        <v>318840890.73215598</v>
      </c>
      <c r="AJ333" s="29">
        <f t="shared" si="80"/>
        <v>1.0885746049457476E-2</v>
      </c>
      <c r="AK333" s="29">
        <f t="shared" si="81"/>
        <v>2.4177649626794816E-2</v>
      </c>
      <c r="AL333" s="29">
        <f t="shared" si="82"/>
        <v>1.329190357733734E-2</v>
      </c>
      <c r="AM333" s="29">
        <f t="shared" si="83"/>
        <v>7.5801868798869238E-3</v>
      </c>
    </row>
    <row r="334" spans="1:39">
      <c r="A334" t="s">
        <v>242</v>
      </c>
      <c r="B334" s="20">
        <v>2045</v>
      </c>
      <c r="C334" t="s">
        <v>242</v>
      </c>
      <c r="D334" t="s">
        <v>222</v>
      </c>
      <c r="E334" s="22" t="s">
        <v>331</v>
      </c>
      <c r="F334" s="22" t="s">
        <v>332</v>
      </c>
      <c r="G334" s="22" t="s">
        <v>246</v>
      </c>
      <c r="H334" s="22" t="s">
        <v>237</v>
      </c>
      <c r="I334" s="22" t="s">
        <v>309</v>
      </c>
      <c r="J334" s="17">
        <f>IFERROR(INDEX(Cost_Components!$K$2:$K$29,MATCH(E334,Cost_Components!$A$2:$A$29,0)),"")</f>
        <v>0.2</v>
      </c>
      <c r="K334" s="17">
        <f t="shared" si="70"/>
        <v>0.70576923076923082</v>
      </c>
      <c r="L334" s="17">
        <f>IFERROR(INDEX(Cost_Components!$S$2:$S$29,MATCH(E334,Cost_Components!$A$2:$A$29,0)),"")</f>
        <v>0.31</v>
      </c>
      <c r="M334" s="28">
        <f>IFERROR(INDEX(Cost_Components!$L$2:$L$29,MATCH(E334,Cost_Components!$A$2:$A$29,0)),"")</f>
        <v>1</v>
      </c>
      <c r="N334" s="29">
        <f>IFERROR(INDEX(Cost_Components!$P$2:$P$29,MATCH(E334,Cost_Components!$A$2:$A$29,0)),"")</f>
        <v>7</v>
      </c>
      <c r="O334" s="23">
        <f t="shared" si="71"/>
        <v>1631911.68720039</v>
      </c>
      <c r="P334" s="23">
        <f t="shared" si="72"/>
        <v>1627857.7788065402</v>
      </c>
      <c r="Q334" s="23">
        <f t="shared" si="73"/>
        <v>3532451.3800101923</v>
      </c>
      <c r="R334" s="23">
        <f t="shared" si="74"/>
        <v>8062271.3931111582</v>
      </c>
      <c r="S334" s="23">
        <f t="shared" si="75"/>
        <v>4529820.0131009659</v>
      </c>
      <c r="T334" s="16">
        <f>IFERROR(INDEX(Cost_Components!$R$2:$R$29,MATCH(E334,Cost_Components!$A$2:$A$29,0)),"")</f>
        <v>1</v>
      </c>
      <c r="U334" s="26">
        <f>IFERROR(INDEX(Cost_Components!$Q$2:$Q$29,MATCH(E334,Cost_Components!$A$2:$A$29,0)),"")</f>
        <v>2023</v>
      </c>
      <c r="V334" s="30">
        <f>1/(1+Calculation_Assumptions!$B$5)^(B334-Calculation_Assumptions!$B$2)</f>
        <v>0.55367575418633497</v>
      </c>
      <c r="W334" s="23">
        <f t="shared" si="76"/>
        <v>1955832.6819537031</v>
      </c>
      <c r="X334" s="23">
        <f t="shared" si="77"/>
        <v>4463884.194035734</v>
      </c>
      <c r="Y334" s="23">
        <f t="shared" si="78"/>
        <v>2508051.512082031</v>
      </c>
      <c r="Z334" s="17">
        <f>IFERROR(INDEX(Cost_Components!$T$2:$T$29,MATCH(E334,Cost_Components!$A$2:$A$29,0)),"")</f>
        <v>0.8</v>
      </c>
      <c r="AA334" s="26">
        <f>IFERROR(INDEX(Cost_Components!$U$2:$U$29,MATCH(E334,Cost_Components!$A$2:$A$29,0)),"")</f>
        <v>2025</v>
      </c>
      <c r="AB334" s="26">
        <f>IFERROR(INDEX(Cost_Components!$V$2:$V$29,MATCH(E334,Cost_Components!$A$2:$A$29,0)),"")</f>
        <v>2050</v>
      </c>
      <c r="AC334" s="26">
        <f>IFERROR(INDEX(Cost_Components!$M$2:$M$29,MATCH(E334,Cost_Components!$A$2:$A$29,0)),"")</f>
        <v>30</v>
      </c>
      <c r="AD334" s="26">
        <f>IFERROR(INDEX(Cost_Components!$N$2:$N$29,MATCH(E334,Cost_Components!$A$2:$A$29,0)),"")</f>
        <v>95</v>
      </c>
      <c r="AE334" s="16" t="str">
        <f>IFERROR(INDEX(Cost_Components!$O$2:$O$29,MATCH(E334,Cost_Components!$A$2:$A$29,0)),"")</f>
        <v>Both</v>
      </c>
      <c r="AF334" s="11">
        <v>8159558.4360019499</v>
      </c>
      <c r="AG334" s="11">
        <v>8139288.8940327</v>
      </c>
      <c r="AH334" s="23">
        <f t="shared" si="79"/>
        <v>1</v>
      </c>
      <c r="AI334" s="10">
        <v>319784682.33108002</v>
      </c>
      <c r="AJ334" s="29">
        <f t="shared" si="80"/>
        <v>1.1046343290304846E-2</v>
      </c>
      <c r="AK334" s="29">
        <f t="shared" si="81"/>
        <v>2.5211562149697071E-2</v>
      </c>
      <c r="AL334" s="29">
        <f t="shared" si="82"/>
        <v>1.4165218859392224E-2</v>
      </c>
      <c r="AM334" s="29">
        <f t="shared" si="83"/>
        <v>7.8429382351884857E-3</v>
      </c>
    </row>
    <row r="335" spans="1:39">
      <c r="A335" t="s">
        <v>242</v>
      </c>
      <c r="B335" s="20">
        <v>2046</v>
      </c>
      <c r="C335" t="s">
        <v>242</v>
      </c>
      <c r="D335" t="s">
        <v>222</v>
      </c>
      <c r="E335" s="22" t="s">
        <v>331</v>
      </c>
      <c r="F335" s="22" t="s">
        <v>332</v>
      </c>
      <c r="G335" s="22" t="s">
        <v>246</v>
      </c>
      <c r="H335" s="22" t="s">
        <v>237</v>
      </c>
      <c r="I335" s="22" t="s">
        <v>309</v>
      </c>
      <c r="J335" s="17">
        <f>IFERROR(INDEX(Cost_Components!$K$2:$K$29,MATCH(E335,Cost_Components!$A$2:$A$29,0)),"")</f>
        <v>0.2</v>
      </c>
      <c r="K335" s="17">
        <f t="shared" si="70"/>
        <v>0.72461538461538466</v>
      </c>
      <c r="L335" s="17">
        <f>IFERROR(INDEX(Cost_Components!$S$2:$S$29,MATCH(E335,Cost_Components!$A$2:$A$29,0)),"")</f>
        <v>0.31</v>
      </c>
      <c r="M335" s="28">
        <f>IFERROR(INDEX(Cost_Components!$L$2:$L$29,MATCH(E335,Cost_Components!$A$2:$A$29,0)),"")</f>
        <v>1</v>
      </c>
      <c r="N335" s="29">
        <f>IFERROR(INDEX(Cost_Components!$P$2:$P$29,MATCH(E335,Cost_Components!$A$2:$A$29,0)),"")</f>
        <v>7</v>
      </c>
      <c r="O335" s="23">
        <f t="shared" si="71"/>
        <v>1660230.0463335761</v>
      </c>
      <c r="P335" s="23">
        <f t="shared" si="72"/>
        <v>1655835.1076291322</v>
      </c>
      <c r="Q335" s="23">
        <f t="shared" si="73"/>
        <v>3593162.183555217</v>
      </c>
      <c r="R335" s="23">
        <f t="shared" si="74"/>
        <v>8421197.635018155</v>
      </c>
      <c r="S335" s="23">
        <f t="shared" si="75"/>
        <v>4828035.4514629375</v>
      </c>
      <c r="T335" s="16">
        <f>IFERROR(INDEX(Cost_Components!$R$2:$R$29,MATCH(E335,Cost_Components!$A$2:$A$29,0)),"")</f>
        <v>1</v>
      </c>
      <c r="U335" s="26">
        <f>IFERROR(INDEX(Cost_Components!$Q$2:$Q$29,MATCH(E335,Cost_Components!$A$2:$A$29,0)),"")</f>
        <v>2023</v>
      </c>
      <c r="V335" s="30">
        <f>1/(1+Calculation_Assumptions!$B$5)^(B335-Calculation_Assumptions!$B$2)</f>
        <v>0.5375492759090631</v>
      </c>
      <c r="W335" s="23">
        <f t="shared" si="76"/>
        <v>1931501.729993935</v>
      </c>
      <c r="X335" s="23">
        <f t="shared" si="77"/>
        <v>4526808.6909911241</v>
      </c>
      <c r="Y335" s="23">
        <f t="shared" si="78"/>
        <v>2595306.9609971885</v>
      </c>
      <c r="Z335" s="17">
        <f>IFERROR(INDEX(Cost_Components!$T$2:$T$29,MATCH(E335,Cost_Components!$A$2:$A$29,0)),"")</f>
        <v>0.8</v>
      </c>
      <c r="AA335" s="26">
        <f>IFERROR(INDEX(Cost_Components!$U$2:$U$29,MATCH(E335,Cost_Components!$A$2:$A$29,0)),"")</f>
        <v>2025</v>
      </c>
      <c r="AB335" s="26">
        <f>IFERROR(INDEX(Cost_Components!$V$2:$V$29,MATCH(E335,Cost_Components!$A$2:$A$29,0)),"")</f>
        <v>2050</v>
      </c>
      <c r="AC335" s="26">
        <f>IFERROR(INDEX(Cost_Components!$M$2:$M$29,MATCH(E335,Cost_Components!$A$2:$A$29,0)),"")</f>
        <v>30</v>
      </c>
      <c r="AD335" s="26">
        <f>IFERROR(INDEX(Cost_Components!$N$2:$N$29,MATCH(E335,Cost_Components!$A$2:$A$29,0)),"")</f>
        <v>95</v>
      </c>
      <c r="AE335" s="16" t="str">
        <f>IFERROR(INDEX(Cost_Components!$O$2:$O$29,MATCH(E335,Cost_Components!$A$2:$A$29,0)),"")</f>
        <v>Both</v>
      </c>
      <c r="AF335" s="11">
        <v>8301150.23166788</v>
      </c>
      <c r="AG335" s="11">
        <v>8279175.5381456604</v>
      </c>
      <c r="AH335" s="23">
        <f t="shared" si="79"/>
        <v>1</v>
      </c>
      <c r="AI335" s="10">
        <v>320645615.981408</v>
      </c>
      <c r="AJ335" s="29">
        <f t="shared" si="80"/>
        <v>1.120602311233084E-2</v>
      </c>
      <c r="AK335" s="29">
        <f t="shared" si="81"/>
        <v>2.6263255180468275E-2</v>
      </c>
      <c r="AL335" s="29">
        <f t="shared" si="82"/>
        <v>1.5057232068137433E-2</v>
      </c>
      <c r="AM335" s="29">
        <f t="shared" si="83"/>
        <v>8.0940041954220016E-3</v>
      </c>
    </row>
    <row r="336" spans="1:39">
      <c r="A336" t="s">
        <v>242</v>
      </c>
      <c r="B336" s="20">
        <v>2047</v>
      </c>
      <c r="C336" t="s">
        <v>242</v>
      </c>
      <c r="D336" t="s">
        <v>222</v>
      </c>
      <c r="E336" s="22" t="s">
        <v>331</v>
      </c>
      <c r="F336" s="22" t="s">
        <v>332</v>
      </c>
      <c r="G336" s="22" t="s">
        <v>246</v>
      </c>
      <c r="H336" s="22" t="s">
        <v>237</v>
      </c>
      <c r="I336" s="22" t="s">
        <v>309</v>
      </c>
      <c r="J336" s="17">
        <f>IFERROR(INDEX(Cost_Components!$K$2:$K$29,MATCH(E336,Cost_Components!$A$2:$A$29,0)),"")</f>
        <v>0.2</v>
      </c>
      <c r="K336" s="17">
        <f t="shared" si="70"/>
        <v>0.74346153846153851</v>
      </c>
      <c r="L336" s="17">
        <f>IFERROR(INDEX(Cost_Components!$S$2:$S$29,MATCH(E336,Cost_Components!$A$2:$A$29,0)),"")</f>
        <v>0.31</v>
      </c>
      <c r="M336" s="28">
        <f>IFERROR(INDEX(Cost_Components!$L$2:$L$29,MATCH(E336,Cost_Components!$A$2:$A$29,0)),"")</f>
        <v>1</v>
      </c>
      <c r="N336" s="29">
        <f>IFERROR(INDEX(Cost_Components!$P$2:$P$29,MATCH(E336,Cost_Components!$A$2:$A$29,0)),"")</f>
        <v>7</v>
      </c>
      <c r="O336" s="23">
        <f t="shared" si="71"/>
        <v>1687848.2861643462</v>
      </c>
      <c r="P336" s="23">
        <f t="shared" si="72"/>
        <v>1683103.8899852999</v>
      </c>
      <c r="Q336" s="23">
        <f t="shared" si="73"/>
        <v>3652335.4412681009</v>
      </c>
      <c r="R336" s="23">
        <f t="shared" si="74"/>
        <v>8783951.9846499115</v>
      </c>
      <c r="S336" s="23">
        <f t="shared" si="75"/>
        <v>5131616.5433818102</v>
      </c>
      <c r="T336" s="16">
        <f>IFERROR(INDEX(Cost_Components!$R$2:$R$29,MATCH(E336,Cost_Components!$A$2:$A$29,0)),"")</f>
        <v>1</v>
      </c>
      <c r="U336" s="26">
        <f>IFERROR(INDEX(Cost_Components!$Q$2:$Q$29,MATCH(E336,Cost_Components!$A$2:$A$29,0)),"")</f>
        <v>2023</v>
      </c>
      <c r="V336" s="30">
        <f>1/(1+Calculation_Assumptions!$B$5)^(B336-Calculation_Assumptions!$B$2)</f>
        <v>0.52189250088258554</v>
      </c>
      <c r="W336" s="23">
        <f t="shared" si="76"/>
        <v>1906126.4775055107</v>
      </c>
      <c r="X336" s="23">
        <f t="shared" si="77"/>
        <v>4584278.6689014928</v>
      </c>
      <c r="Y336" s="23">
        <f t="shared" si="78"/>
        <v>2678152.1913959822</v>
      </c>
      <c r="Z336" s="17">
        <f>IFERROR(INDEX(Cost_Components!$T$2:$T$29,MATCH(E336,Cost_Components!$A$2:$A$29,0)),"")</f>
        <v>0.8</v>
      </c>
      <c r="AA336" s="26">
        <f>IFERROR(INDEX(Cost_Components!$U$2:$U$29,MATCH(E336,Cost_Components!$A$2:$A$29,0)),"")</f>
        <v>2025</v>
      </c>
      <c r="AB336" s="26">
        <f>IFERROR(INDEX(Cost_Components!$V$2:$V$29,MATCH(E336,Cost_Components!$A$2:$A$29,0)),"")</f>
        <v>2050</v>
      </c>
      <c r="AC336" s="26">
        <f>IFERROR(INDEX(Cost_Components!$M$2:$M$29,MATCH(E336,Cost_Components!$A$2:$A$29,0)),"")</f>
        <v>30</v>
      </c>
      <c r="AD336" s="26">
        <f>IFERROR(INDEX(Cost_Components!$N$2:$N$29,MATCH(E336,Cost_Components!$A$2:$A$29,0)),"")</f>
        <v>95</v>
      </c>
      <c r="AE336" s="16" t="str">
        <f>IFERROR(INDEX(Cost_Components!$O$2:$O$29,MATCH(E336,Cost_Components!$A$2:$A$29,0)),"")</f>
        <v>Both</v>
      </c>
      <c r="AF336" s="11">
        <v>8439241.4308217298</v>
      </c>
      <c r="AG336" s="11">
        <v>8415519.4499264993</v>
      </c>
      <c r="AH336" s="23">
        <f t="shared" si="79"/>
        <v>1</v>
      </c>
      <c r="AI336" s="10">
        <v>321429520.52287501</v>
      </c>
      <c r="AJ336" s="29">
        <f t="shared" si="80"/>
        <v>1.1362787821500599E-2</v>
      </c>
      <c r="AK336" s="29">
        <f t="shared" si="81"/>
        <v>2.7327769927170672E-2</v>
      </c>
      <c r="AL336" s="29">
        <f t="shared" si="82"/>
        <v>1.5964982105670069E-2</v>
      </c>
      <c r="AM336" s="29">
        <f t="shared" si="83"/>
        <v>8.3320044376738803E-3</v>
      </c>
    </row>
    <row r="337" spans="1:39">
      <c r="A337" t="s">
        <v>242</v>
      </c>
      <c r="B337" s="20">
        <v>2048</v>
      </c>
      <c r="C337" t="s">
        <v>242</v>
      </c>
      <c r="D337" t="s">
        <v>222</v>
      </c>
      <c r="E337" s="22" t="s">
        <v>331</v>
      </c>
      <c r="F337" s="22" t="s">
        <v>332</v>
      </c>
      <c r="G337" s="22" t="s">
        <v>246</v>
      </c>
      <c r="H337" s="22" t="s">
        <v>237</v>
      </c>
      <c r="I337" s="22" t="s">
        <v>309</v>
      </c>
      <c r="J337" s="17">
        <f>IFERROR(INDEX(Cost_Components!$K$2:$K$29,MATCH(E337,Cost_Components!$A$2:$A$29,0)),"")</f>
        <v>0.2</v>
      </c>
      <c r="K337" s="17">
        <f t="shared" si="70"/>
        <v>0.76230769230769235</v>
      </c>
      <c r="L337" s="17">
        <f>IFERROR(INDEX(Cost_Components!$S$2:$S$29,MATCH(E337,Cost_Components!$A$2:$A$29,0)),"")</f>
        <v>0.31</v>
      </c>
      <c r="M337" s="28">
        <f>IFERROR(INDEX(Cost_Components!$L$2:$L$29,MATCH(E337,Cost_Components!$A$2:$A$29,0)),"")</f>
        <v>1</v>
      </c>
      <c r="N337" s="29">
        <f>IFERROR(INDEX(Cost_Components!$P$2:$P$29,MATCH(E337,Cost_Components!$A$2:$A$29,0)),"")</f>
        <v>7</v>
      </c>
      <c r="O337" s="23">
        <f t="shared" si="71"/>
        <v>1715301.537945892</v>
      </c>
      <c r="P337" s="23">
        <f t="shared" si="72"/>
        <v>1710199.89526226</v>
      </c>
      <c r="Q337" s="23">
        <f t="shared" si="73"/>
        <v>3711133.7727191043</v>
      </c>
      <c r="R337" s="23">
        <f t="shared" si="74"/>
        <v>9153112.8990235794</v>
      </c>
      <c r="S337" s="23">
        <f t="shared" si="75"/>
        <v>5441979.1263044756</v>
      </c>
      <c r="T337" s="16">
        <f>IFERROR(INDEX(Cost_Components!$R$2:$R$29,MATCH(E337,Cost_Components!$A$2:$A$29,0)),"")</f>
        <v>1</v>
      </c>
      <c r="U337" s="26">
        <f>IFERROR(INDEX(Cost_Components!$Q$2:$Q$29,MATCH(E337,Cost_Components!$A$2:$A$29,0)),"")</f>
        <v>2023</v>
      </c>
      <c r="V337" s="30">
        <f>1/(1+Calculation_Assumptions!$B$5)^(B337-Calculation_Assumptions!$B$2)</f>
        <v>0.50669174842969467</v>
      </c>
      <c r="W337" s="23">
        <f t="shared" si="76"/>
        <v>1880400.859955532</v>
      </c>
      <c r="X337" s="23">
        <f t="shared" si="77"/>
        <v>4637806.7783806492</v>
      </c>
      <c r="Y337" s="23">
        <f t="shared" si="78"/>
        <v>2757405.9184251167</v>
      </c>
      <c r="Z337" s="17">
        <f>IFERROR(INDEX(Cost_Components!$T$2:$T$29,MATCH(E337,Cost_Components!$A$2:$A$29,0)),"")</f>
        <v>0.8</v>
      </c>
      <c r="AA337" s="26">
        <f>IFERROR(INDEX(Cost_Components!$U$2:$U$29,MATCH(E337,Cost_Components!$A$2:$A$29,0)),"")</f>
        <v>2025</v>
      </c>
      <c r="AB337" s="26">
        <f>IFERROR(INDEX(Cost_Components!$V$2:$V$29,MATCH(E337,Cost_Components!$A$2:$A$29,0)),"")</f>
        <v>2050</v>
      </c>
      <c r="AC337" s="26">
        <f>IFERROR(INDEX(Cost_Components!$M$2:$M$29,MATCH(E337,Cost_Components!$A$2:$A$29,0)),"")</f>
        <v>30</v>
      </c>
      <c r="AD337" s="26">
        <f>IFERROR(INDEX(Cost_Components!$N$2:$N$29,MATCH(E337,Cost_Components!$A$2:$A$29,0)),"")</f>
        <v>95</v>
      </c>
      <c r="AE337" s="16" t="str">
        <f>IFERROR(INDEX(Cost_Components!$O$2:$O$29,MATCH(E337,Cost_Components!$A$2:$A$29,0)),"")</f>
        <v>Both</v>
      </c>
      <c r="AF337" s="11">
        <v>8576507.6897294596</v>
      </c>
      <c r="AG337" s="11">
        <v>8550999.4763112999</v>
      </c>
      <c r="AH337" s="23">
        <f t="shared" si="79"/>
        <v>1</v>
      </c>
      <c r="AI337" s="10">
        <v>322136832.26016098</v>
      </c>
      <c r="AJ337" s="29">
        <f t="shared" si="80"/>
        <v>1.1520364643438087E-2</v>
      </c>
      <c r="AK337" s="29">
        <f t="shared" si="81"/>
        <v>2.8413742181556664E-2</v>
      </c>
      <c r="AL337" s="29">
        <f t="shared" si="82"/>
        <v>1.6893377538118579E-2</v>
      </c>
      <c r="AM337" s="29">
        <f t="shared" si="83"/>
        <v>8.5597350016722324E-3</v>
      </c>
    </row>
    <row r="338" spans="1:39">
      <c r="A338" t="s">
        <v>242</v>
      </c>
      <c r="B338" s="20">
        <v>2049</v>
      </c>
      <c r="C338" t="s">
        <v>242</v>
      </c>
      <c r="D338" t="s">
        <v>222</v>
      </c>
      <c r="E338" s="22" t="s">
        <v>331</v>
      </c>
      <c r="F338" s="22" t="s">
        <v>332</v>
      </c>
      <c r="G338" s="22" t="s">
        <v>246</v>
      </c>
      <c r="H338" s="22" t="s">
        <v>237</v>
      </c>
      <c r="I338" s="22" t="s">
        <v>309</v>
      </c>
      <c r="J338" s="17">
        <f>IFERROR(INDEX(Cost_Components!$K$2:$K$29,MATCH(E338,Cost_Components!$A$2:$A$29,0)),"")</f>
        <v>0.2</v>
      </c>
      <c r="K338" s="17">
        <f t="shared" si="70"/>
        <v>0.7811538461538462</v>
      </c>
      <c r="L338" s="17">
        <f>IFERROR(INDEX(Cost_Components!$S$2:$S$29,MATCH(E338,Cost_Components!$A$2:$A$29,0)),"")</f>
        <v>0.31</v>
      </c>
      <c r="M338" s="28">
        <f>IFERROR(INDEX(Cost_Components!$L$2:$L$29,MATCH(E338,Cost_Components!$A$2:$A$29,0)),"")</f>
        <v>1</v>
      </c>
      <c r="N338" s="29">
        <f>IFERROR(INDEX(Cost_Components!$P$2:$P$29,MATCH(E338,Cost_Components!$A$2:$A$29,0)),"")</f>
        <v>7</v>
      </c>
      <c r="O338" s="23">
        <f t="shared" si="71"/>
        <v>1742091.1675753722</v>
      </c>
      <c r="P338" s="23">
        <f t="shared" si="72"/>
        <v>1736625.1734477021</v>
      </c>
      <c r="Q338" s="23">
        <f t="shared" si="73"/>
        <v>3768476.6263815137</v>
      </c>
      <c r="R338" s="23">
        <f t="shared" si="74"/>
        <v>9525888.5113150273</v>
      </c>
      <c r="S338" s="23">
        <f t="shared" si="75"/>
        <v>5757411.8849335136</v>
      </c>
      <c r="T338" s="16">
        <f>IFERROR(INDEX(Cost_Components!$R$2:$R$29,MATCH(E338,Cost_Components!$A$2:$A$29,0)),"")</f>
        <v>1</v>
      </c>
      <c r="U338" s="26">
        <f>IFERROR(INDEX(Cost_Components!$Q$2:$Q$29,MATCH(E338,Cost_Components!$A$2:$A$29,0)),"")</f>
        <v>2023</v>
      </c>
      <c r="V338" s="30">
        <f>1/(1+Calculation_Assumptions!$B$5)^(B338-Calculation_Assumptions!$B$2)</f>
        <v>0.49193373633950943</v>
      </c>
      <c r="W338" s="23">
        <f t="shared" si="76"/>
        <v>1853840.7871239674</v>
      </c>
      <c r="X338" s="23">
        <f t="shared" si="77"/>
        <v>4686105.9273248082</v>
      </c>
      <c r="Y338" s="23">
        <f t="shared" si="78"/>
        <v>2832265.1402008412</v>
      </c>
      <c r="Z338" s="17">
        <f>IFERROR(INDEX(Cost_Components!$T$2:$T$29,MATCH(E338,Cost_Components!$A$2:$A$29,0)),"")</f>
        <v>0.8</v>
      </c>
      <c r="AA338" s="26">
        <f>IFERROR(INDEX(Cost_Components!$U$2:$U$29,MATCH(E338,Cost_Components!$A$2:$A$29,0)),"")</f>
        <v>2025</v>
      </c>
      <c r="AB338" s="26">
        <f>IFERROR(INDEX(Cost_Components!$V$2:$V$29,MATCH(E338,Cost_Components!$A$2:$A$29,0)),"")</f>
        <v>2050</v>
      </c>
      <c r="AC338" s="26">
        <f>IFERROR(INDEX(Cost_Components!$M$2:$M$29,MATCH(E338,Cost_Components!$A$2:$A$29,0)),"")</f>
        <v>30</v>
      </c>
      <c r="AD338" s="26">
        <f>IFERROR(INDEX(Cost_Components!$N$2:$N$29,MATCH(E338,Cost_Components!$A$2:$A$29,0)),"")</f>
        <v>95</v>
      </c>
      <c r="AE338" s="16" t="str">
        <f>IFERROR(INDEX(Cost_Components!$O$2:$O$29,MATCH(E338,Cost_Components!$A$2:$A$29,0)),"")</f>
        <v>Both</v>
      </c>
      <c r="AF338" s="11">
        <v>8710455.8378768601</v>
      </c>
      <c r="AG338" s="11">
        <v>8683125.8672385104</v>
      </c>
      <c r="AH338" s="23">
        <f t="shared" si="79"/>
        <v>1</v>
      </c>
      <c r="AI338" s="10">
        <v>322765819.75268102</v>
      </c>
      <c r="AJ338" s="29">
        <f t="shared" si="80"/>
        <v>1.1675575280149258E-2</v>
      </c>
      <c r="AK338" s="29">
        <f t="shared" si="81"/>
        <v>2.9513312526754629E-2</v>
      </c>
      <c r="AL338" s="29">
        <f t="shared" si="82"/>
        <v>1.7837737246605371E-2</v>
      </c>
      <c r="AM338" s="29">
        <f t="shared" si="83"/>
        <v>8.774984731565013E-3</v>
      </c>
    </row>
    <row r="339" spans="1:39">
      <c r="A339" t="s">
        <v>242</v>
      </c>
      <c r="B339" s="20">
        <v>2050</v>
      </c>
      <c r="C339" t="s">
        <v>242</v>
      </c>
      <c r="D339" t="s">
        <v>222</v>
      </c>
      <c r="E339" s="22" t="s">
        <v>331</v>
      </c>
      <c r="F339" s="22" t="s">
        <v>332</v>
      </c>
      <c r="G339" s="22" t="s">
        <v>246</v>
      </c>
      <c r="H339" s="22" t="s">
        <v>237</v>
      </c>
      <c r="I339" s="22" t="s">
        <v>309</v>
      </c>
      <c r="J339" s="17">
        <f>IFERROR(INDEX(Cost_Components!$K$2:$K$29,MATCH(E339,Cost_Components!$A$2:$A$29,0)),"")</f>
        <v>0.2</v>
      </c>
      <c r="K339" s="17">
        <f t="shared" si="70"/>
        <v>0.8</v>
      </c>
      <c r="L339" s="17">
        <f>IFERROR(INDEX(Cost_Components!$S$2:$S$29,MATCH(E339,Cost_Components!$A$2:$A$29,0)),"")</f>
        <v>0.31</v>
      </c>
      <c r="M339" s="28">
        <f>IFERROR(INDEX(Cost_Components!$L$2:$L$29,MATCH(E339,Cost_Components!$A$2:$A$29,0)),"")</f>
        <v>1</v>
      </c>
      <c r="N339" s="29">
        <f>IFERROR(INDEX(Cost_Components!$P$2:$P$29,MATCH(E339,Cost_Components!$A$2:$A$29,0)),"")</f>
        <v>7</v>
      </c>
      <c r="O339" s="23">
        <f t="shared" si="71"/>
        <v>1768058.1492558219</v>
      </c>
      <c r="P339" s="23">
        <f t="shared" si="72"/>
        <v>1762221.6895994202</v>
      </c>
      <c r="Q339" s="23">
        <f t="shared" si="73"/>
        <v>3824021.0664307415</v>
      </c>
      <c r="R339" s="23">
        <f t="shared" si="74"/>
        <v>9901125.635832604</v>
      </c>
      <c r="S339" s="23">
        <f t="shared" si="75"/>
        <v>6077104.5694018621</v>
      </c>
      <c r="T339" s="16">
        <f>IFERROR(INDEX(Cost_Components!$R$2:$R$29,MATCH(E339,Cost_Components!$A$2:$A$29,0)),"")</f>
        <v>1</v>
      </c>
      <c r="U339" s="26">
        <f>IFERROR(INDEX(Cost_Components!$Q$2:$Q$29,MATCH(E339,Cost_Components!$A$2:$A$29,0)),"")</f>
        <v>2023</v>
      </c>
      <c r="V339" s="30">
        <f>1/(1+Calculation_Assumptions!$B$5)^(B339-Calculation_Assumptions!$B$2)</f>
        <v>0.47760556926165965</v>
      </c>
      <c r="W339" s="23">
        <f t="shared" si="76"/>
        <v>1826373.7583012332</v>
      </c>
      <c r="X339" s="23">
        <f t="shared" si="77"/>
        <v>4728832.7456330424</v>
      </c>
      <c r="Y339" s="23">
        <f t="shared" si="78"/>
        <v>2902458.9873318095</v>
      </c>
      <c r="Z339" s="17">
        <f>IFERROR(INDEX(Cost_Components!$T$2:$T$29,MATCH(E339,Cost_Components!$A$2:$A$29,0)),"")</f>
        <v>0.8</v>
      </c>
      <c r="AA339" s="26">
        <f>IFERROR(INDEX(Cost_Components!$U$2:$U$29,MATCH(E339,Cost_Components!$A$2:$A$29,0)),"")</f>
        <v>2025</v>
      </c>
      <c r="AB339" s="26">
        <f>IFERROR(INDEX(Cost_Components!$V$2:$V$29,MATCH(E339,Cost_Components!$A$2:$A$29,0)),"")</f>
        <v>2050</v>
      </c>
      <c r="AC339" s="26">
        <f>IFERROR(INDEX(Cost_Components!$M$2:$M$29,MATCH(E339,Cost_Components!$A$2:$A$29,0)),"")</f>
        <v>30</v>
      </c>
      <c r="AD339" s="26">
        <f>IFERROR(INDEX(Cost_Components!$N$2:$N$29,MATCH(E339,Cost_Components!$A$2:$A$29,0)),"")</f>
        <v>95</v>
      </c>
      <c r="AE339" s="16" t="str">
        <f>IFERROR(INDEX(Cost_Components!$O$2:$O$29,MATCH(E339,Cost_Components!$A$2:$A$29,0)),"")</f>
        <v>Both</v>
      </c>
      <c r="AF339" s="11">
        <v>8840290.7462791093</v>
      </c>
      <c r="AG339" s="11">
        <v>8811108.4479971007</v>
      </c>
      <c r="AH339" s="23">
        <f t="shared" si="79"/>
        <v>1</v>
      </c>
      <c r="AI339" s="10">
        <v>323312042.56328499</v>
      </c>
      <c r="AJ339" s="29">
        <f t="shared" si="80"/>
        <v>1.1827648101546446E-2</v>
      </c>
      <c r="AK339" s="29">
        <f t="shared" si="81"/>
        <v>3.0624054573824173E-2</v>
      </c>
      <c r="AL339" s="29">
        <f t="shared" si="82"/>
        <v>1.8796406472277729E-2</v>
      </c>
      <c r="AM339" s="29">
        <f t="shared" si="83"/>
        <v>8.9772684132657481E-3</v>
      </c>
    </row>
    <row r="340" spans="1:39">
      <c r="A340" t="s">
        <v>242</v>
      </c>
      <c r="B340" s="20">
        <v>2025</v>
      </c>
      <c r="C340" t="s">
        <v>242</v>
      </c>
      <c r="D340" t="s">
        <v>222</v>
      </c>
      <c r="E340" s="22" t="s">
        <v>335</v>
      </c>
      <c r="F340" s="22" t="s">
        <v>336</v>
      </c>
      <c r="G340" s="22" t="s">
        <v>246</v>
      </c>
      <c r="H340" s="22" t="s">
        <v>237</v>
      </c>
      <c r="I340" s="22" t="s">
        <v>309</v>
      </c>
      <c r="J340" s="17">
        <f>IFERROR(INDEX(Cost_Components!$K$2:$K$29,MATCH(E340,Cost_Components!$A$2:$A$29,0)),"")</f>
        <v>0.2</v>
      </c>
      <c r="K340" s="17">
        <f t="shared" si="70"/>
        <v>0.32884615384615384</v>
      </c>
      <c r="L340" s="17">
        <f>IFERROR(INDEX(Cost_Components!$S$2:$S$29,MATCH(E340,Cost_Components!$A$2:$A$29,0)),"")</f>
        <v>0.31</v>
      </c>
      <c r="M340" s="28">
        <f>IFERROR(INDEX(Cost_Components!$L$2:$L$29,MATCH(E340,Cost_Components!$A$2:$A$29,0)),"")</f>
        <v>1</v>
      </c>
      <c r="N340" s="29">
        <f>IFERROR(INDEX(Cost_Components!$P$2:$P$29,MATCH(E340,Cost_Components!$A$2:$A$29,0)),"")</f>
        <v>29.216219469999999</v>
      </c>
      <c r="O340" s="23">
        <f t="shared" si="71"/>
        <v>1037950.4311954421</v>
      </c>
      <c r="P340" s="23">
        <f t="shared" si="72"/>
        <v>1037930.547742164</v>
      </c>
      <c r="Q340" s="23">
        <f t="shared" si="73"/>
        <v>9400566.0700102374</v>
      </c>
      <c r="R340" s="23">
        <f t="shared" si="74"/>
        <v>9972255.5366357807</v>
      </c>
      <c r="S340" s="23">
        <f t="shared" si="75"/>
        <v>571689.46662554331</v>
      </c>
      <c r="T340" s="16">
        <f>IFERROR(INDEX(Cost_Components!$R$2:$R$29,MATCH(E340,Cost_Components!$A$2:$A$29,0)),"")</f>
        <v>1</v>
      </c>
      <c r="U340" s="26">
        <f>IFERROR(INDEX(Cost_Components!$Q$2:$Q$29,MATCH(E340,Cost_Components!$A$2:$A$29,0)),"")</f>
        <v>2023</v>
      </c>
      <c r="V340" s="30">
        <f>1/(1+Calculation_Assumptions!$B$5)^(B340-Calculation_Assumptions!$B$2)</f>
        <v>1</v>
      </c>
      <c r="W340" s="23">
        <f t="shared" si="76"/>
        <v>9400566.0700102374</v>
      </c>
      <c r="X340" s="23">
        <f t="shared" si="77"/>
        <v>9972255.5366357807</v>
      </c>
      <c r="Y340" s="23">
        <f t="shared" si="78"/>
        <v>571689.46662554331</v>
      </c>
      <c r="Z340" s="17">
        <f>IFERROR(INDEX(Cost_Components!$T$2:$T$29,MATCH(E340,Cost_Components!$A$2:$A$29,0)),"")</f>
        <v>0.8</v>
      </c>
      <c r="AA340" s="26">
        <f>IFERROR(INDEX(Cost_Components!$U$2:$U$29,MATCH(E340,Cost_Components!$A$2:$A$29,0)),"")</f>
        <v>2025</v>
      </c>
      <c r="AB340" s="26">
        <f>IFERROR(INDEX(Cost_Components!$V$2:$V$29,MATCH(E340,Cost_Components!$A$2:$A$29,0)),"")</f>
        <v>2050</v>
      </c>
      <c r="AC340" s="26">
        <f>IFERROR(INDEX(Cost_Components!$M$2:$M$29,MATCH(E340,Cost_Components!$A$2:$A$29,0)),"")</f>
        <v>30</v>
      </c>
      <c r="AD340" s="26">
        <f>IFERROR(INDEX(Cost_Components!$N$2:$N$29,MATCH(E340,Cost_Components!$A$2:$A$29,0)),"")</f>
        <v>95</v>
      </c>
      <c r="AE340" s="16" t="str">
        <f>IFERROR(INDEX(Cost_Components!$O$2:$O$29,MATCH(E340,Cost_Components!$A$2:$A$29,0)),"")</f>
        <v>Both</v>
      </c>
      <c r="AF340" s="11">
        <v>5189752.15597721</v>
      </c>
      <c r="AG340" s="11">
        <v>5189652.7387108197</v>
      </c>
      <c r="AH340" s="23">
        <f t="shared" si="79"/>
        <v>1</v>
      </c>
      <c r="AI340" s="10">
        <v>288391907.64445603</v>
      </c>
      <c r="AJ340" s="29">
        <f t="shared" si="80"/>
        <v>3.2596497407963769E-2</v>
      </c>
      <c r="AK340" s="29">
        <f t="shared" si="81"/>
        <v>3.4578832735244695E-2</v>
      </c>
      <c r="AL340" s="29">
        <f t="shared" si="82"/>
        <v>1.9823353272809259E-3</v>
      </c>
      <c r="AM340" s="29">
        <f t="shared" si="83"/>
        <v>1.9823353272809259E-3</v>
      </c>
    </row>
    <row r="341" spans="1:39">
      <c r="A341" t="s">
        <v>242</v>
      </c>
      <c r="B341" s="20">
        <v>2026</v>
      </c>
      <c r="C341" t="s">
        <v>242</v>
      </c>
      <c r="D341" t="s">
        <v>222</v>
      </c>
      <c r="E341" s="22" t="s">
        <v>335</v>
      </c>
      <c r="F341" s="22" t="s">
        <v>336</v>
      </c>
      <c r="G341" s="22" t="s">
        <v>246</v>
      </c>
      <c r="H341" s="22" t="s">
        <v>237</v>
      </c>
      <c r="I341" s="22" t="s">
        <v>309</v>
      </c>
      <c r="J341" s="17">
        <f>IFERROR(INDEX(Cost_Components!$K$2:$K$29,MATCH(E341,Cost_Components!$A$2:$A$29,0)),"")</f>
        <v>0.2</v>
      </c>
      <c r="K341" s="17">
        <f t="shared" si="70"/>
        <v>0.34769230769230769</v>
      </c>
      <c r="L341" s="17">
        <f>IFERROR(INDEX(Cost_Components!$S$2:$S$29,MATCH(E341,Cost_Components!$A$2:$A$29,0)),"")</f>
        <v>0.31</v>
      </c>
      <c r="M341" s="28">
        <f>IFERROR(INDEX(Cost_Components!$L$2:$L$29,MATCH(E341,Cost_Components!$A$2:$A$29,0)),"")</f>
        <v>1</v>
      </c>
      <c r="N341" s="29">
        <f>IFERROR(INDEX(Cost_Components!$P$2:$P$29,MATCH(E341,Cost_Components!$A$2:$A$29,0)),"")</f>
        <v>29.216219469999999</v>
      </c>
      <c r="O341" s="23">
        <f t="shared" si="71"/>
        <v>1066380.89867735</v>
      </c>
      <c r="P341" s="23">
        <f t="shared" si="72"/>
        <v>1066321.3263532182</v>
      </c>
      <c r="Q341" s="23">
        <f t="shared" si="73"/>
        <v>9657702.1478459071</v>
      </c>
      <c r="R341" s="23">
        <f t="shared" si="74"/>
        <v>10832568.850166712</v>
      </c>
      <c r="S341" s="23">
        <f t="shared" si="75"/>
        <v>1174866.7023208048</v>
      </c>
      <c r="T341" s="16">
        <f>IFERROR(INDEX(Cost_Components!$R$2:$R$29,MATCH(E341,Cost_Components!$A$2:$A$29,0)),"")</f>
        <v>1</v>
      </c>
      <c r="U341" s="26">
        <f>IFERROR(INDEX(Cost_Components!$Q$2:$Q$29,MATCH(E341,Cost_Components!$A$2:$A$29,0)),"")</f>
        <v>2023</v>
      </c>
      <c r="V341" s="30">
        <f>1/(1+Calculation_Assumptions!$B$5)^(B341-Calculation_Assumptions!$B$2)</f>
        <v>0.970873786407767</v>
      </c>
      <c r="W341" s="23">
        <f t="shared" si="76"/>
        <v>9376409.8522775806</v>
      </c>
      <c r="X341" s="23">
        <f t="shared" si="77"/>
        <v>10517057.136084186</v>
      </c>
      <c r="Y341" s="23">
        <f t="shared" si="78"/>
        <v>1140647.2838066067</v>
      </c>
      <c r="Z341" s="17">
        <f>IFERROR(INDEX(Cost_Components!$T$2:$T$29,MATCH(E341,Cost_Components!$A$2:$A$29,0)),"")</f>
        <v>0.8</v>
      </c>
      <c r="AA341" s="26">
        <f>IFERROR(INDEX(Cost_Components!$U$2:$U$29,MATCH(E341,Cost_Components!$A$2:$A$29,0)),"")</f>
        <v>2025</v>
      </c>
      <c r="AB341" s="26">
        <f>IFERROR(INDEX(Cost_Components!$V$2:$V$29,MATCH(E341,Cost_Components!$A$2:$A$29,0)),"")</f>
        <v>2050</v>
      </c>
      <c r="AC341" s="26">
        <f>IFERROR(INDEX(Cost_Components!$M$2:$M$29,MATCH(E341,Cost_Components!$A$2:$A$29,0)),"")</f>
        <v>30</v>
      </c>
      <c r="AD341" s="26">
        <f>IFERROR(INDEX(Cost_Components!$N$2:$N$29,MATCH(E341,Cost_Components!$A$2:$A$29,0)),"")</f>
        <v>95</v>
      </c>
      <c r="AE341" s="16" t="str">
        <f>IFERROR(INDEX(Cost_Components!$O$2:$O$29,MATCH(E341,Cost_Components!$A$2:$A$29,0)),"")</f>
        <v>Both</v>
      </c>
      <c r="AF341" s="11">
        <v>5331904.4933867501</v>
      </c>
      <c r="AG341" s="11">
        <v>5331606.6317660902</v>
      </c>
      <c r="AH341" s="23">
        <f t="shared" si="79"/>
        <v>1</v>
      </c>
      <c r="AI341" s="10">
        <v>290472130.233437</v>
      </c>
      <c r="AJ341" s="29">
        <f t="shared" si="80"/>
        <v>3.3248291807150401E-2</v>
      </c>
      <c r="AK341" s="29">
        <f t="shared" si="81"/>
        <v>3.729297141677982E-2</v>
      </c>
      <c r="AL341" s="29">
        <f t="shared" si="82"/>
        <v>4.0446796096294231E-3</v>
      </c>
      <c r="AM341" s="29">
        <f t="shared" si="83"/>
        <v>3.9268734074072069E-3</v>
      </c>
    </row>
    <row r="342" spans="1:39">
      <c r="A342" t="s">
        <v>242</v>
      </c>
      <c r="B342" s="20">
        <v>2027</v>
      </c>
      <c r="C342" t="s">
        <v>242</v>
      </c>
      <c r="D342" t="s">
        <v>222</v>
      </c>
      <c r="E342" s="22" t="s">
        <v>335</v>
      </c>
      <c r="F342" s="22" t="s">
        <v>336</v>
      </c>
      <c r="G342" s="22" t="s">
        <v>246</v>
      </c>
      <c r="H342" s="22" t="s">
        <v>237</v>
      </c>
      <c r="I342" s="22" t="s">
        <v>309</v>
      </c>
      <c r="J342" s="17">
        <f>IFERROR(INDEX(Cost_Components!$K$2:$K$29,MATCH(E342,Cost_Components!$A$2:$A$29,0)),"")</f>
        <v>0.2</v>
      </c>
      <c r="K342" s="17">
        <f t="shared" si="70"/>
        <v>0.36653846153846154</v>
      </c>
      <c r="L342" s="17">
        <f>IFERROR(INDEX(Cost_Components!$S$2:$S$29,MATCH(E342,Cost_Components!$A$2:$A$29,0)),"")</f>
        <v>0.31</v>
      </c>
      <c r="M342" s="28">
        <f>IFERROR(INDEX(Cost_Components!$L$2:$L$29,MATCH(E342,Cost_Components!$A$2:$A$29,0)),"")</f>
        <v>1</v>
      </c>
      <c r="N342" s="29">
        <f>IFERROR(INDEX(Cost_Components!$P$2:$P$29,MATCH(E342,Cost_Components!$A$2:$A$29,0)),"")</f>
        <v>29.216219469999999</v>
      </c>
      <c r="O342" s="23">
        <f t="shared" si="71"/>
        <v>1095407.0738583081</v>
      </c>
      <c r="P342" s="23">
        <f t="shared" si="72"/>
        <v>1095288.138171948</v>
      </c>
      <c r="Q342" s="23">
        <f t="shared" si="73"/>
        <v>9920055.3745929878</v>
      </c>
      <c r="R342" s="23">
        <f t="shared" si="74"/>
        <v>11730569.909742152</v>
      </c>
      <c r="S342" s="23">
        <f t="shared" si="75"/>
        <v>1810514.5351491645</v>
      </c>
      <c r="T342" s="16">
        <f>IFERROR(INDEX(Cost_Components!$R$2:$R$29,MATCH(E342,Cost_Components!$A$2:$A$29,0)),"")</f>
        <v>1</v>
      </c>
      <c r="U342" s="26">
        <f>IFERROR(INDEX(Cost_Components!$Q$2:$Q$29,MATCH(E342,Cost_Components!$A$2:$A$29,0)),"")</f>
        <v>2023</v>
      </c>
      <c r="V342" s="30">
        <f>1/(1+Calculation_Assumptions!$B$5)^(B342-Calculation_Assumptions!$B$2)</f>
        <v>0.94259590913375435</v>
      </c>
      <c r="W342" s="23">
        <f t="shared" si="76"/>
        <v>9350603.6144716628</v>
      </c>
      <c r="X342" s="23">
        <f t="shared" si="77"/>
        <v>11057187.208730467</v>
      </c>
      <c r="Y342" s="23">
        <f t="shared" si="78"/>
        <v>1706583.5942588034</v>
      </c>
      <c r="Z342" s="17">
        <f>IFERROR(INDEX(Cost_Components!$T$2:$T$29,MATCH(E342,Cost_Components!$A$2:$A$29,0)),"")</f>
        <v>0.8</v>
      </c>
      <c r="AA342" s="26">
        <f>IFERROR(INDEX(Cost_Components!$U$2:$U$29,MATCH(E342,Cost_Components!$A$2:$A$29,0)),"")</f>
        <v>2025</v>
      </c>
      <c r="AB342" s="26">
        <f>IFERROR(INDEX(Cost_Components!$V$2:$V$29,MATCH(E342,Cost_Components!$A$2:$A$29,0)),"")</f>
        <v>2050</v>
      </c>
      <c r="AC342" s="26">
        <f>IFERROR(INDEX(Cost_Components!$M$2:$M$29,MATCH(E342,Cost_Components!$A$2:$A$29,0)),"")</f>
        <v>30</v>
      </c>
      <c r="AD342" s="26">
        <f>IFERROR(INDEX(Cost_Components!$N$2:$N$29,MATCH(E342,Cost_Components!$A$2:$A$29,0)),"")</f>
        <v>95</v>
      </c>
      <c r="AE342" s="16" t="str">
        <f>IFERROR(INDEX(Cost_Components!$O$2:$O$29,MATCH(E342,Cost_Components!$A$2:$A$29,0)),"")</f>
        <v>Both</v>
      </c>
      <c r="AF342" s="11">
        <v>5477035.3692915402</v>
      </c>
      <c r="AG342" s="11">
        <v>5476440.6908597397</v>
      </c>
      <c r="AH342" s="23">
        <f t="shared" si="79"/>
        <v>1</v>
      </c>
      <c r="AI342" s="10">
        <v>292505080.826208</v>
      </c>
      <c r="AJ342" s="29">
        <f t="shared" si="80"/>
        <v>3.3914130129202753E-2</v>
      </c>
      <c r="AK342" s="29">
        <f t="shared" si="81"/>
        <v>4.0103815894780556E-2</v>
      </c>
      <c r="AL342" s="29">
        <f t="shared" si="82"/>
        <v>6.1896857655778037E-3</v>
      </c>
      <c r="AM342" s="29">
        <f t="shared" si="83"/>
        <v>5.8343724814570678E-3</v>
      </c>
    </row>
    <row r="343" spans="1:39">
      <c r="A343" t="s">
        <v>242</v>
      </c>
      <c r="B343" s="20">
        <v>2028</v>
      </c>
      <c r="C343" t="s">
        <v>242</v>
      </c>
      <c r="D343" t="s">
        <v>222</v>
      </c>
      <c r="E343" s="22" t="s">
        <v>335</v>
      </c>
      <c r="F343" s="22" t="s">
        <v>336</v>
      </c>
      <c r="G343" s="22" t="s">
        <v>246</v>
      </c>
      <c r="H343" s="22" t="s">
        <v>237</v>
      </c>
      <c r="I343" s="22" t="s">
        <v>309</v>
      </c>
      <c r="J343" s="17">
        <f>IFERROR(INDEX(Cost_Components!$K$2:$K$29,MATCH(E343,Cost_Components!$A$2:$A$29,0)),"")</f>
        <v>0.2</v>
      </c>
      <c r="K343" s="17">
        <f t="shared" si="70"/>
        <v>0.38538461538461538</v>
      </c>
      <c r="L343" s="17">
        <f>IFERROR(INDEX(Cost_Components!$S$2:$S$29,MATCH(E343,Cost_Components!$A$2:$A$29,0)),"")</f>
        <v>0.31</v>
      </c>
      <c r="M343" s="28">
        <f>IFERROR(INDEX(Cost_Components!$L$2:$L$29,MATCH(E343,Cost_Components!$A$2:$A$29,0)),"")</f>
        <v>1</v>
      </c>
      <c r="N343" s="29">
        <f>IFERROR(INDEX(Cost_Components!$P$2:$P$29,MATCH(E343,Cost_Components!$A$2:$A$29,0)),"")</f>
        <v>29.216219469999999</v>
      </c>
      <c r="O343" s="23">
        <f t="shared" si="71"/>
        <v>1124458.435143858</v>
      </c>
      <c r="P343" s="23">
        <f t="shared" si="72"/>
        <v>1124260.5665727099</v>
      </c>
      <c r="Q343" s="23">
        <f t="shared" si="73"/>
        <v>10182459.470881</v>
      </c>
      <c r="R343" s="23">
        <f t="shared" si="74"/>
        <v>12660818.951887626</v>
      </c>
      <c r="S343" s="23">
        <f t="shared" si="75"/>
        <v>2478359.481006626</v>
      </c>
      <c r="T343" s="16">
        <f>IFERROR(INDEX(Cost_Components!$R$2:$R$29,MATCH(E343,Cost_Components!$A$2:$A$29,0)),"")</f>
        <v>1</v>
      </c>
      <c r="U343" s="26">
        <f>IFERROR(INDEX(Cost_Components!$Q$2:$Q$29,MATCH(E343,Cost_Components!$A$2:$A$29,0)),"")</f>
        <v>2023</v>
      </c>
      <c r="V343" s="30">
        <f>1/(1+Calculation_Assumptions!$B$5)^(B343-Calculation_Assumptions!$B$2)</f>
        <v>0.91514165935315961</v>
      </c>
      <c r="W343" s="23">
        <f t="shared" si="76"/>
        <v>9318392.8564783335</v>
      </c>
      <c r="X343" s="23">
        <f t="shared" si="77"/>
        <v>11586442.864400374</v>
      </c>
      <c r="Y343" s="23">
        <f t="shared" si="78"/>
        <v>2268050.0079220394</v>
      </c>
      <c r="Z343" s="17">
        <f>IFERROR(INDEX(Cost_Components!$T$2:$T$29,MATCH(E343,Cost_Components!$A$2:$A$29,0)),"")</f>
        <v>0.8</v>
      </c>
      <c r="AA343" s="26">
        <f>IFERROR(INDEX(Cost_Components!$U$2:$U$29,MATCH(E343,Cost_Components!$A$2:$A$29,0)),"")</f>
        <v>2025</v>
      </c>
      <c r="AB343" s="26">
        <f>IFERROR(INDEX(Cost_Components!$V$2:$V$29,MATCH(E343,Cost_Components!$A$2:$A$29,0)),"")</f>
        <v>2050</v>
      </c>
      <c r="AC343" s="26">
        <f>IFERROR(INDEX(Cost_Components!$M$2:$M$29,MATCH(E343,Cost_Components!$A$2:$A$29,0)),"")</f>
        <v>30</v>
      </c>
      <c r="AD343" s="26">
        <f>IFERROR(INDEX(Cost_Components!$N$2:$N$29,MATCH(E343,Cost_Components!$A$2:$A$29,0)),"")</f>
        <v>95</v>
      </c>
      <c r="AE343" s="16" t="str">
        <f>IFERROR(INDEX(Cost_Components!$O$2:$O$29,MATCH(E343,Cost_Components!$A$2:$A$29,0)),"")</f>
        <v>Both</v>
      </c>
      <c r="AF343" s="11">
        <v>5622292.17571929</v>
      </c>
      <c r="AG343" s="11">
        <v>5621302.8328635497</v>
      </c>
      <c r="AH343" s="23">
        <f t="shared" si="79"/>
        <v>1</v>
      </c>
      <c r="AI343" s="10">
        <v>294484707.92155403</v>
      </c>
      <c r="AJ343" s="29">
        <f t="shared" si="80"/>
        <v>3.4577209603676412E-2</v>
      </c>
      <c r="AK343" s="29">
        <f t="shared" si="81"/>
        <v>4.2993128713699674E-2</v>
      </c>
      <c r="AL343" s="29">
        <f t="shared" si="82"/>
        <v>8.4159191100232639E-3</v>
      </c>
      <c r="AM343" s="29">
        <f t="shared" si="83"/>
        <v>7.7017581793286573E-3</v>
      </c>
    </row>
    <row r="344" spans="1:39">
      <c r="A344" t="s">
        <v>242</v>
      </c>
      <c r="B344" s="20">
        <v>2029</v>
      </c>
      <c r="C344" t="s">
        <v>242</v>
      </c>
      <c r="D344" t="s">
        <v>222</v>
      </c>
      <c r="E344" s="22" t="s">
        <v>335</v>
      </c>
      <c r="F344" s="22" t="s">
        <v>336</v>
      </c>
      <c r="G344" s="22" t="s">
        <v>246</v>
      </c>
      <c r="H344" s="22" t="s">
        <v>237</v>
      </c>
      <c r="I344" s="22" t="s">
        <v>309</v>
      </c>
      <c r="J344" s="17">
        <f>IFERROR(INDEX(Cost_Components!$K$2:$K$29,MATCH(E344,Cost_Components!$A$2:$A$29,0)),"")</f>
        <v>0.2</v>
      </c>
      <c r="K344" s="17">
        <f t="shared" si="70"/>
        <v>0.40423076923076923</v>
      </c>
      <c r="L344" s="17">
        <f>IFERROR(INDEX(Cost_Components!$S$2:$S$29,MATCH(E344,Cost_Components!$A$2:$A$29,0)),"")</f>
        <v>0.31</v>
      </c>
      <c r="M344" s="28">
        <f>IFERROR(INDEX(Cost_Components!$L$2:$L$29,MATCH(E344,Cost_Components!$A$2:$A$29,0)),"")</f>
        <v>1</v>
      </c>
      <c r="N344" s="29">
        <f>IFERROR(INDEX(Cost_Components!$P$2:$P$29,MATCH(E344,Cost_Components!$A$2:$A$29,0)),"")</f>
        <v>29.216219469999999</v>
      </c>
      <c r="O344" s="23">
        <f t="shared" si="71"/>
        <v>1153689.911258548</v>
      </c>
      <c r="P344" s="23">
        <f t="shared" si="72"/>
        <v>1153393.63337166</v>
      </c>
      <c r="Q344" s="23">
        <f t="shared" si="73"/>
        <v>10446318.473645013</v>
      </c>
      <c r="R344" s="23">
        <f t="shared" si="74"/>
        <v>13625187.302955747</v>
      </c>
      <c r="S344" s="23">
        <f t="shared" si="75"/>
        <v>3178868.8293107338</v>
      </c>
      <c r="T344" s="16">
        <f>IFERROR(INDEX(Cost_Components!$R$2:$R$29,MATCH(E344,Cost_Components!$A$2:$A$29,0)),"")</f>
        <v>1</v>
      </c>
      <c r="U344" s="26">
        <f>IFERROR(INDEX(Cost_Components!$Q$2:$Q$29,MATCH(E344,Cost_Components!$A$2:$A$29,0)),"")</f>
        <v>2023</v>
      </c>
      <c r="V344" s="30">
        <f>1/(1+Calculation_Assumptions!$B$5)^(B344-Calculation_Assumptions!$B$2)</f>
        <v>0.888487047915689</v>
      </c>
      <c r="W344" s="23">
        <f t="shared" si="76"/>
        <v>9281418.6622359846</v>
      </c>
      <c r="X344" s="23">
        <f t="shared" si="77"/>
        <v>12105802.444101479</v>
      </c>
      <c r="Y344" s="23">
        <f t="shared" si="78"/>
        <v>2824383.7818654962</v>
      </c>
      <c r="Z344" s="17">
        <f>IFERROR(INDEX(Cost_Components!$T$2:$T$29,MATCH(E344,Cost_Components!$A$2:$A$29,0)),"")</f>
        <v>0.8</v>
      </c>
      <c r="AA344" s="26">
        <f>IFERROR(INDEX(Cost_Components!$U$2:$U$29,MATCH(E344,Cost_Components!$A$2:$A$29,0)),"")</f>
        <v>2025</v>
      </c>
      <c r="AB344" s="26">
        <f>IFERROR(INDEX(Cost_Components!$V$2:$V$29,MATCH(E344,Cost_Components!$A$2:$A$29,0)),"")</f>
        <v>2050</v>
      </c>
      <c r="AC344" s="26">
        <f>IFERROR(INDEX(Cost_Components!$M$2:$M$29,MATCH(E344,Cost_Components!$A$2:$A$29,0)),"")</f>
        <v>30</v>
      </c>
      <c r="AD344" s="26">
        <f>IFERROR(INDEX(Cost_Components!$N$2:$N$29,MATCH(E344,Cost_Components!$A$2:$A$29,0)),"")</f>
        <v>95</v>
      </c>
      <c r="AE344" s="16" t="str">
        <f>IFERROR(INDEX(Cost_Components!$O$2:$O$29,MATCH(E344,Cost_Components!$A$2:$A$29,0)),"")</f>
        <v>Both</v>
      </c>
      <c r="AF344" s="11">
        <v>5768449.5562927397</v>
      </c>
      <c r="AG344" s="11">
        <v>5766968.1668582996</v>
      </c>
      <c r="AH344" s="23">
        <f t="shared" si="79"/>
        <v>1</v>
      </c>
      <c r="AI344" s="10">
        <v>296414030.31142998</v>
      </c>
      <c r="AJ344" s="29">
        <f t="shared" si="80"/>
        <v>3.5242321231115467E-2</v>
      </c>
      <c r="AK344" s="29">
        <f t="shared" si="81"/>
        <v>4.5966742156706701E-2</v>
      </c>
      <c r="AL344" s="29">
        <f t="shared" si="82"/>
        <v>1.0724420925591234E-2</v>
      </c>
      <c r="AM344" s="29">
        <f t="shared" si="83"/>
        <v>9.5285090887837955E-3</v>
      </c>
    </row>
    <row r="345" spans="1:39">
      <c r="A345" t="s">
        <v>242</v>
      </c>
      <c r="B345" s="20">
        <v>2030</v>
      </c>
      <c r="C345" t="s">
        <v>242</v>
      </c>
      <c r="D345" t="s">
        <v>222</v>
      </c>
      <c r="E345" s="22" t="s">
        <v>335</v>
      </c>
      <c r="F345" s="22" t="s">
        <v>336</v>
      </c>
      <c r="G345" s="22" t="s">
        <v>246</v>
      </c>
      <c r="H345" s="22" t="s">
        <v>237</v>
      </c>
      <c r="I345" s="22" t="s">
        <v>309</v>
      </c>
      <c r="J345" s="17">
        <f>IFERROR(INDEX(Cost_Components!$K$2:$K$29,MATCH(E345,Cost_Components!$A$2:$A$29,0)),"")</f>
        <v>0.2</v>
      </c>
      <c r="K345" s="17">
        <f t="shared" si="70"/>
        <v>0.42307692307692307</v>
      </c>
      <c r="L345" s="17">
        <f>IFERROR(INDEX(Cost_Components!$S$2:$S$29,MATCH(E345,Cost_Components!$A$2:$A$29,0)),"")</f>
        <v>0.31</v>
      </c>
      <c r="M345" s="28">
        <f>IFERROR(INDEX(Cost_Components!$L$2:$L$29,MATCH(E345,Cost_Components!$A$2:$A$29,0)),"")</f>
        <v>1</v>
      </c>
      <c r="N345" s="29">
        <f>IFERROR(INDEX(Cost_Components!$P$2:$P$29,MATCH(E345,Cost_Components!$A$2:$A$29,0)),"")</f>
        <v>29.216219469999999</v>
      </c>
      <c r="O345" s="23">
        <f t="shared" si="71"/>
        <v>1183112.135144758</v>
      </c>
      <c r="P345" s="23">
        <f t="shared" si="72"/>
        <v>1182698.7125766601</v>
      </c>
      <c r="Q345" s="23">
        <f t="shared" si="73"/>
        <v>10711735.397593105</v>
      </c>
      <c r="R345" s="23">
        <f t="shared" si="74"/>
        <v>14624103.914542502</v>
      </c>
      <c r="S345" s="23">
        <f t="shared" si="75"/>
        <v>3912368.5169493966</v>
      </c>
      <c r="T345" s="16">
        <f>IFERROR(INDEX(Cost_Components!$R$2:$R$29,MATCH(E345,Cost_Components!$A$2:$A$29,0)),"")</f>
        <v>1</v>
      </c>
      <c r="U345" s="26">
        <f>IFERROR(INDEX(Cost_Components!$Q$2:$Q$29,MATCH(E345,Cost_Components!$A$2:$A$29,0)),"")</f>
        <v>2023</v>
      </c>
      <c r="V345" s="30">
        <f>1/(1+Calculation_Assumptions!$B$5)^(B345-Calculation_Assumptions!$B$2)</f>
        <v>0.86260878438416411</v>
      </c>
      <c r="W345" s="23">
        <f t="shared" si="76"/>
        <v>9240037.04996261</v>
      </c>
      <c r="X345" s="23">
        <f t="shared" si="77"/>
        <v>12614880.500431202</v>
      </c>
      <c r="Y345" s="23">
        <f t="shared" si="78"/>
        <v>3374843.4504685937</v>
      </c>
      <c r="Z345" s="17">
        <f>IFERROR(INDEX(Cost_Components!$T$2:$T$29,MATCH(E345,Cost_Components!$A$2:$A$29,0)),"")</f>
        <v>0.8</v>
      </c>
      <c r="AA345" s="26">
        <f>IFERROR(INDEX(Cost_Components!$U$2:$U$29,MATCH(E345,Cost_Components!$A$2:$A$29,0)),"")</f>
        <v>2025</v>
      </c>
      <c r="AB345" s="26">
        <f>IFERROR(INDEX(Cost_Components!$V$2:$V$29,MATCH(E345,Cost_Components!$A$2:$A$29,0)),"")</f>
        <v>2050</v>
      </c>
      <c r="AC345" s="26">
        <f>IFERROR(INDEX(Cost_Components!$M$2:$M$29,MATCH(E345,Cost_Components!$A$2:$A$29,0)),"")</f>
        <v>30</v>
      </c>
      <c r="AD345" s="26">
        <f>IFERROR(INDEX(Cost_Components!$N$2:$N$29,MATCH(E345,Cost_Components!$A$2:$A$29,0)),"")</f>
        <v>95</v>
      </c>
      <c r="AE345" s="16" t="str">
        <f>IFERROR(INDEX(Cost_Components!$O$2:$O$29,MATCH(E345,Cost_Components!$A$2:$A$29,0)),"")</f>
        <v>Both</v>
      </c>
      <c r="AF345" s="11">
        <v>5915560.6757237902</v>
      </c>
      <c r="AG345" s="11">
        <v>5913493.5628832998</v>
      </c>
      <c r="AH345" s="23">
        <f t="shared" si="79"/>
        <v>1</v>
      </c>
      <c r="AI345" s="10">
        <v>298289404.664994</v>
      </c>
      <c r="AJ345" s="29">
        <f t="shared" si="80"/>
        <v>3.5910546033719681E-2</v>
      </c>
      <c r="AK345" s="29">
        <f t="shared" si="81"/>
        <v>4.9026561741161052E-2</v>
      </c>
      <c r="AL345" s="29">
        <f t="shared" si="82"/>
        <v>1.3116015707441371E-2</v>
      </c>
      <c r="AM345" s="29">
        <f t="shared" si="83"/>
        <v>1.1313990365359603E-2</v>
      </c>
    </row>
    <row r="346" spans="1:39">
      <c r="A346" t="s">
        <v>242</v>
      </c>
      <c r="B346" s="20">
        <v>2031</v>
      </c>
      <c r="C346" t="s">
        <v>242</v>
      </c>
      <c r="D346" t="s">
        <v>222</v>
      </c>
      <c r="E346" s="22" t="s">
        <v>335</v>
      </c>
      <c r="F346" s="22" t="s">
        <v>336</v>
      </c>
      <c r="G346" s="22" t="s">
        <v>246</v>
      </c>
      <c r="H346" s="22" t="s">
        <v>237</v>
      </c>
      <c r="I346" s="22" t="s">
        <v>309</v>
      </c>
      <c r="J346" s="17">
        <f>IFERROR(INDEX(Cost_Components!$K$2:$K$29,MATCH(E346,Cost_Components!$A$2:$A$29,0)),"")</f>
        <v>0.2</v>
      </c>
      <c r="K346" s="17">
        <f t="shared" si="70"/>
        <v>0.44192307692307692</v>
      </c>
      <c r="L346" s="17">
        <f>IFERROR(INDEX(Cost_Components!$S$2:$S$29,MATCH(E346,Cost_Components!$A$2:$A$29,0)),"")</f>
        <v>0.31</v>
      </c>
      <c r="M346" s="28">
        <f>IFERROR(INDEX(Cost_Components!$L$2:$L$29,MATCH(E346,Cost_Components!$A$2:$A$29,0)),"")</f>
        <v>1</v>
      </c>
      <c r="N346" s="29">
        <f>IFERROR(INDEX(Cost_Components!$P$2:$P$29,MATCH(E346,Cost_Components!$A$2:$A$29,0)),"")</f>
        <v>29.216219469999999</v>
      </c>
      <c r="O346" s="23">
        <f t="shared" si="71"/>
        <v>1212727.294450898</v>
      </c>
      <c r="P346" s="23">
        <f t="shared" si="72"/>
        <v>1212178.3580469021</v>
      </c>
      <c r="Q346" s="23">
        <f t="shared" si="73"/>
        <v>10978733.373099584</v>
      </c>
      <c r="R346" s="23">
        <f t="shared" si="74"/>
        <v>15657912.116898201</v>
      </c>
      <c r="S346" s="23">
        <f t="shared" si="75"/>
        <v>4679178.7437986173</v>
      </c>
      <c r="T346" s="16">
        <f>IFERROR(INDEX(Cost_Components!$R$2:$R$29,MATCH(E346,Cost_Components!$A$2:$A$29,0)),"")</f>
        <v>1</v>
      </c>
      <c r="U346" s="26">
        <f>IFERROR(INDEX(Cost_Components!$Q$2:$Q$29,MATCH(E346,Cost_Components!$A$2:$A$29,0)),"")</f>
        <v>2023</v>
      </c>
      <c r="V346" s="30">
        <f>1/(1+Calculation_Assumptions!$B$5)^(B346-Calculation_Assumptions!$B$2)</f>
        <v>0.83748425668365445</v>
      </c>
      <c r="W346" s="23">
        <f t="shared" si="76"/>
        <v>9194516.3582983352</v>
      </c>
      <c r="X346" s="23">
        <f t="shared" si="77"/>
        <v>13113254.890438477</v>
      </c>
      <c r="Y346" s="23">
        <f t="shared" si="78"/>
        <v>3918738.5321401409</v>
      </c>
      <c r="Z346" s="17">
        <f>IFERROR(INDEX(Cost_Components!$T$2:$T$29,MATCH(E346,Cost_Components!$A$2:$A$29,0)),"")</f>
        <v>0.8</v>
      </c>
      <c r="AA346" s="26">
        <f>IFERROR(INDEX(Cost_Components!$U$2:$U$29,MATCH(E346,Cost_Components!$A$2:$A$29,0)),"")</f>
        <v>2025</v>
      </c>
      <c r="AB346" s="26">
        <f>IFERROR(INDEX(Cost_Components!$V$2:$V$29,MATCH(E346,Cost_Components!$A$2:$A$29,0)),"")</f>
        <v>2050</v>
      </c>
      <c r="AC346" s="26">
        <f>IFERROR(INDEX(Cost_Components!$M$2:$M$29,MATCH(E346,Cost_Components!$A$2:$A$29,0)),"")</f>
        <v>30</v>
      </c>
      <c r="AD346" s="26">
        <f>IFERROR(INDEX(Cost_Components!$N$2:$N$29,MATCH(E346,Cost_Components!$A$2:$A$29,0)),"")</f>
        <v>95</v>
      </c>
      <c r="AE346" s="16" t="str">
        <f>IFERROR(INDEX(Cost_Components!$O$2:$O$29,MATCH(E346,Cost_Components!$A$2:$A$29,0)),"")</f>
        <v>Both</v>
      </c>
      <c r="AF346" s="11">
        <v>6063636.4722544895</v>
      </c>
      <c r="AG346" s="11">
        <v>6060891.7902345099</v>
      </c>
      <c r="AH346" s="23">
        <f t="shared" si="79"/>
        <v>1</v>
      </c>
      <c r="AI346" s="10">
        <v>300119636.92551899</v>
      </c>
      <c r="AJ346" s="29">
        <f t="shared" si="80"/>
        <v>3.6581189706770795E-2</v>
      </c>
      <c r="AK346" s="29">
        <f t="shared" si="81"/>
        <v>5.2172234637162522E-2</v>
      </c>
      <c r="AL346" s="29">
        <f t="shared" si="82"/>
        <v>1.5591044930391722E-2</v>
      </c>
      <c r="AM346" s="29">
        <f t="shared" si="83"/>
        <v>1.3057254674450571E-2</v>
      </c>
    </row>
    <row r="347" spans="1:39">
      <c r="A347" t="s">
        <v>242</v>
      </c>
      <c r="B347" s="20">
        <v>2032</v>
      </c>
      <c r="C347" t="s">
        <v>242</v>
      </c>
      <c r="D347" t="s">
        <v>222</v>
      </c>
      <c r="E347" s="22" t="s">
        <v>335</v>
      </c>
      <c r="F347" s="22" t="s">
        <v>336</v>
      </c>
      <c r="G347" s="22" t="s">
        <v>246</v>
      </c>
      <c r="H347" s="22" t="s">
        <v>237</v>
      </c>
      <c r="I347" s="22" t="s">
        <v>309</v>
      </c>
      <c r="J347" s="17">
        <f>IFERROR(INDEX(Cost_Components!$K$2:$K$29,MATCH(E347,Cost_Components!$A$2:$A$29,0)),"")</f>
        <v>0.2</v>
      </c>
      <c r="K347" s="17">
        <f t="shared" si="70"/>
        <v>0.46076923076923082</v>
      </c>
      <c r="L347" s="17">
        <f>IFERROR(INDEX(Cost_Components!$S$2:$S$29,MATCH(E347,Cost_Components!$A$2:$A$29,0)),"")</f>
        <v>0.31</v>
      </c>
      <c r="M347" s="28">
        <f>IFERROR(INDEX(Cost_Components!$L$2:$L$29,MATCH(E347,Cost_Components!$A$2:$A$29,0)),"")</f>
        <v>1</v>
      </c>
      <c r="N347" s="29">
        <f>IFERROR(INDEX(Cost_Components!$P$2:$P$29,MATCH(E347,Cost_Components!$A$2:$A$29,0)),"")</f>
        <v>29.216219469999999</v>
      </c>
      <c r="O347" s="23">
        <f t="shared" si="71"/>
        <v>1242570.997412872</v>
      </c>
      <c r="P347" s="23">
        <f t="shared" si="72"/>
        <v>1241868.796640398</v>
      </c>
      <c r="Q347" s="23">
        <f t="shared" si="73"/>
        <v>11247640.507833106</v>
      </c>
      <c r="R347" s="23">
        <f t="shared" si="74"/>
        <v>16727409.964242533</v>
      </c>
      <c r="S347" s="23">
        <f t="shared" si="75"/>
        <v>5479769.4564094264</v>
      </c>
      <c r="T347" s="16">
        <f>IFERROR(INDEX(Cost_Components!$R$2:$R$29,MATCH(E347,Cost_Components!$A$2:$A$29,0)),"")</f>
        <v>1</v>
      </c>
      <c r="U347" s="26">
        <f>IFERROR(INDEX(Cost_Components!$Q$2:$Q$29,MATCH(E347,Cost_Components!$A$2:$A$29,0)),"")</f>
        <v>2023</v>
      </c>
      <c r="V347" s="30">
        <f>1/(1+Calculation_Assumptions!$B$5)^(B347-Calculation_Assumptions!$B$2)</f>
        <v>0.81309151134335378</v>
      </c>
      <c r="W347" s="23">
        <f t="shared" si="76"/>
        <v>9145361.0195607468</v>
      </c>
      <c r="X347" s="23">
        <f t="shared" si="77"/>
        <v>13600915.048685836</v>
      </c>
      <c r="Y347" s="23">
        <f t="shared" si="78"/>
        <v>4455554.0291250888</v>
      </c>
      <c r="Z347" s="17">
        <f>IFERROR(INDEX(Cost_Components!$T$2:$T$29,MATCH(E347,Cost_Components!$A$2:$A$29,0)),"")</f>
        <v>0.8</v>
      </c>
      <c r="AA347" s="26">
        <f>IFERROR(INDEX(Cost_Components!$U$2:$U$29,MATCH(E347,Cost_Components!$A$2:$A$29,0)),"")</f>
        <v>2025</v>
      </c>
      <c r="AB347" s="26">
        <f>IFERROR(INDEX(Cost_Components!$V$2:$V$29,MATCH(E347,Cost_Components!$A$2:$A$29,0)),"")</f>
        <v>2050</v>
      </c>
      <c r="AC347" s="26">
        <f>IFERROR(INDEX(Cost_Components!$M$2:$M$29,MATCH(E347,Cost_Components!$A$2:$A$29,0)),"")</f>
        <v>30</v>
      </c>
      <c r="AD347" s="26">
        <f>IFERROR(INDEX(Cost_Components!$N$2:$N$29,MATCH(E347,Cost_Components!$A$2:$A$29,0)),"")</f>
        <v>95</v>
      </c>
      <c r="AE347" s="16" t="str">
        <f>IFERROR(INDEX(Cost_Components!$O$2:$O$29,MATCH(E347,Cost_Components!$A$2:$A$29,0)),"")</f>
        <v>Both</v>
      </c>
      <c r="AF347" s="11">
        <v>6212854.9870643597</v>
      </c>
      <c r="AG347" s="11">
        <v>6209343.9832019899</v>
      </c>
      <c r="AH347" s="23">
        <f t="shared" si="79"/>
        <v>1</v>
      </c>
      <c r="AI347" s="10">
        <v>301904628.08354098</v>
      </c>
      <c r="AJ347" s="29">
        <f t="shared" si="80"/>
        <v>3.7255608101246916E-2</v>
      </c>
      <c r="AK347" s="29">
        <f t="shared" si="81"/>
        <v>5.5406272074815091E-2</v>
      </c>
      <c r="AL347" s="29">
        <f t="shared" si="82"/>
        <v>1.8150663973568178E-2</v>
      </c>
      <c r="AM347" s="29">
        <f t="shared" si="83"/>
        <v>1.4758150802153912E-2</v>
      </c>
    </row>
    <row r="348" spans="1:39">
      <c r="A348" t="s">
        <v>242</v>
      </c>
      <c r="B348" s="20">
        <v>2033</v>
      </c>
      <c r="C348" t="s">
        <v>242</v>
      </c>
      <c r="D348" t="s">
        <v>222</v>
      </c>
      <c r="E348" s="22" t="s">
        <v>335</v>
      </c>
      <c r="F348" s="22" t="s">
        <v>336</v>
      </c>
      <c r="G348" s="22" t="s">
        <v>246</v>
      </c>
      <c r="H348" s="22" t="s">
        <v>237</v>
      </c>
      <c r="I348" s="22" t="s">
        <v>309</v>
      </c>
      <c r="J348" s="17">
        <f>IFERROR(INDEX(Cost_Components!$K$2:$K$29,MATCH(E348,Cost_Components!$A$2:$A$29,0)),"")</f>
        <v>0.2</v>
      </c>
      <c r="K348" s="17">
        <f t="shared" si="70"/>
        <v>0.47961538461538467</v>
      </c>
      <c r="L348" s="17">
        <f>IFERROR(INDEX(Cost_Components!$S$2:$S$29,MATCH(E348,Cost_Components!$A$2:$A$29,0)),"")</f>
        <v>0.31</v>
      </c>
      <c r="M348" s="28">
        <f>IFERROR(INDEX(Cost_Components!$L$2:$L$29,MATCH(E348,Cost_Components!$A$2:$A$29,0)),"")</f>
        <v>1</v>
      </c>
      <c r="N348" s="29">
        <f>IFERROR(INDEX(Cost_Components!$P$2:$P$29,MATCH(E348,Cost_Components!$A$2:$A$29,0)),"")</f>
        <v>29.216219469999999</v>
      </c>
      <c r="O348" s="23">
        <f t="shared" si="71"/>
        <v>1272533.4541570561</v>
      </c>
      <c r="P348" s="23">
        <f t="shared" si="72"/>
        <v>1271660.897777888</v>
      </c>
      <c r="Q348" s="23">
        <f t="shared" si="73"/>
        <v>11517468.403077763</v>
      </c>
      <c r="R348" s="23">
        <f t="shared" si="74"/>
        <v>17831436.538239796</v>
      </c>
      <c r="S348" s="23">
        <f t="shared" si="75"/>
        <v>6313968.1351620331</v>
      </c>
      <c r="T348" s="16">
        <f>IFERROR(INDEX(Cost_Components!$R$2:$R$29,MATCH(E348,Cost_Components!$A$2:$A$29,0)),"")</f>
        <v>1</v>
      </c>
      <c r="U348" s="26">
        <f>IFERROR(INDEX(Cost_Components!$Q$2:$Q$29,MATCH(E348,Cost_Components!$A$2:$A$29,0)),"")</f>
        <v>2023</v>
      </c>
      <c r="V348" s="30">
        <f>1/(1+Calculation_Assumptions!$B$5)^(B348-Calculation_Assumptions!$B$2)</f>
        <v>0.78940923431393573</v>
      </c>
      <c r="W348" s="23">
        <f t="shared" si="76"/>
        <v>9091995.9133085646</v>
      </c>
      <c r="X348" s="23">
        <f t="shared" si="77"/>
        <v>14076300.664369414</v>
      </c>
      <c r="Y348" s="23">
        <f t="shared" si="78"/>
        <v>4984304.7510608491</v>
      </c>
      <c r="Z348" s="17">
        <f>IFERROR(INDEX(Cost_Components!$T$2:$T$29,MATCH(E348,Cost_Components!$A$2:$A$29,0)),"")</f>
        <v>0.8</v>
      </c>
      <c r="AA348" s="26">
        <f>IFERROR(INDEX(Cost_Components!$U$2:$U$29,MATCH(E348,Cost_Components!$A$2:$A$29,0)),"")</f>
        <v>2025</v>
      </c>
      <c r="AB348" s="26">
        <f>IFERROR(INDEX(Cost_Components!$V$2:$V$29,MATCH(E348,Cost_Components!$A$2:$A$29,0)),"")</f>
        <v>2050</v>
      </c>
      <c r="AC348" s="26">
        <f>IFERROR(INDEX(Cost_Components!$M$2:$M$29,MATCH(E348,Cost_Components!$A$2:$A$29,0)),"")</f>
        <v>30</v>
      </c>
      <c r="AD348" s="26">
        <f>IFERROR(INDEX(Cost_Components!$N$2:$N$29,MATCH(E348,Cost_Components!$A$2:$A$29,0)),"")</f>
        <v>95</v>
      </c>
      <c r="AE348" s="16" t="str">
        <f>IFERROR(INDEX(Cost_Components!$O$2:$O$29,MATCH(E348,Cost_Components!$A$2:$A$29,0)),"")</f>
        <v>Both</v>
      </c>
      <c r="AF348" s="11">
        <v>6362667.2707852796</v>
      </c>
      <c r="AG348" s="11">
        <v>6358304.48888944</v>
      </c>
      <c r="AH348" s="23">
        <f t="shared" si="79"/>
        <v>1</v>
      </c>
      <c r="AI348" s="10">
        <v>303644277.16916001</v>
      </c>
      <c r="AJ348" s="29">
        <f t="shared" si="80"/>
        <v>3.7930793593259092E-2</v>
      </c>
      <c r="AK348" s="29">
        <f t="shared" si="81"/>
        <v>5.87247574842516E-2</v>
      </c>
      <c r="AL348" s="29">
        <f t="shared" si="82"/>
        <v>2.0793963890992504E-2</v>
      </c>
      <c r="AM348" s="29">
        <f t="shared" si="83"/>
        <v>1.641494711354002E-2</v>
      </c>
    </row>
    <row r="349" spans="1:39">
      <c r="A349" t="s">
        <v>242</v>
      </c>
      <c r="B349" s="20">
        <v>2034</v>
      </c>
      <c r="C349" t="s">
        <v>242</v>
      </c>
      <c r="D349" t="s">
        <v>222</v>
      </c>
      <c r="E349" s="22" t="s">
        <v>335</v>
      </c>
      <c r="F349" s="22" t="s">
        <v>336</v>
      </c>
      <c r="G349" s="22" t="s">
        <v>246</v>
      </c>
      <c r="H349" s="22" t="s">
        <v>237</v>
      </c>
      <c r="I349" s="22" t="s">
        <v>309</v>
      </c>
      <c r="J349" s="17">
        <f>IFERROR(INDEX(Cost_Components!$K$2:$K$29,MATCH(E349,Cost_Components!$A$2:$A$29,0)),"")</f>
        <v>0.2</v>
      </c>
      <c r="K349" s="17">
        <f t="shared" si="70"/>
        <v>0.49846153846153851</v>
      </c>
      <c r="L349" s="17">
        <f>IFERROR(INDEX(Cost_Components!$S$2:$S$29,MATCH(E349,Cost_Components!$A$2:$A$29,0)),"")</f>
        <v>0.31</v>
      </c>
      <c r="M349" s="28">
        <f>IFERROR(INDEX(Cost_Components!$L$2:$L$29,MATCH(E349,Cost_Components!$A$2:$A$29,0)),"")</f>
        <v>1</v>
      </c>
      <c r="N349" s="29">
        <f>IFERROR(INDEX(Cost_Components!$P$2:$P$29,MATCH(E349,Cost_Components!$A$2:$A$29,0)),"")</f>
        <v>29.216219469999999</v>
      </c>
      <c r="O349" s="23">
        <f t="shared" si="71"/>
        <v>1302547.6042424662</v>
      </c>
      <c r="P349" s="23">
        <f t="shared" si="72"/>
        <v>1301488.1616471121</v>
      </c>
      <c r="Q349" s="23">
        <f t="shared" si="73"/>
        <v>11787614.768169548</v>
      </c>
      <c r="R349" s="23">
        <f t="shared" si="74"/>
        <v>18969211.389103498</v>
      </c>
      <c r="S349" s="23">
        <f t="shared" si="75"/>
        <v>7181596.6209339499</v>
      </c>
      <c r="T349" s="16">
        <f>IFERROR(INDEX(Cost_Components!$R$2:$R$29,MATCH(E349,Cost_Components!$A$2:$A$29,0)),"")</f>
        <v>1</v>
      </c>
      <c r="U349" s="26">
        <f>IFERROR(INDEX(Cost_Components!$Q$2:$Q$29,MATCH(E349,Cost_Components!$A$2:$A$29,0)),"")</f>
        <v>2023</v>
      </c>
      <c r="V349" s="30">
        <f>1/(1+Calculation_Assumptions!$B$5)^(B349-Calculation_Assumptions!$B$2)</f>
        <v>0.76641673234362695</v>
      </c>
      <c r="W349" s="23">
        <f t="shared" si="76"/>
        <v>9034225.1927459855</v>
      </c>
      <c r="X349" s="23">
        <f t="shared" si="77"/>
        <v>14538321.007972216</v>
      </c>
      <c r="Y349" s="23">
        <f t="shared" si="78"/>
        <v>5504095.8152262308</v>
      </c>
      <c r="Z349" s="17">
        <f>IFERROR(INDEX(Cost_Components!$T$2:$T$29,MATCH(E349,Cost_Components!$A$2:$A$29,0)),"")</f>
        <v>0.8</v>
      </c>
      <c r="AA349" s="26">
        <f>IFERROR(INDEX(Cost_Components!$U$2:$U$29,MATCH(E349,Cost_Components!$A$2:$A$29,0)),"")</f>
        <v>2025</v>
      </c>
      <c r="AB349" s="26">
        <f>IFERROR(INDEX(Cost_Components!$V$2:$V$29,MATCH(E349,Cost_Components!$A$2:$A$29,0)),"")</f>
        <v>2050</v>
      </c>
      <c r="AC349" s="26">
        <f>IFERROR(INDEX(Cost_Components!$M$2:$M$29,MATCH(E349,Cost_Components!$A$2:$A$29,0)),"")</f>
        <v>30</v>
      </c>
      <c r="AD349" s="26">
        <f>IFERROR(INDEX(Cost_Components!$N$2:$N$29,MATCH(E349,Cost_Components!$A$2:$A$29,0)),"")</f>
        <v>95</v>
      </c>
      <c r="AE349" s="16" t="str">
        <f>IFERROR(INDEX(Cost_Components!$O$2:$O$29,MATCH(E349,Cost_Components!$A$2:$A$29,0)),"")</f>
        <v>Both</v>
      </c>
      <c r="AF349" s="11">
        <v>6512738.0212123301</v>
      </c>
      <c r="AG349" s="11">
        <v>6507440.8082355596</v>
      </c>
      <c r="AH349" s="23">
        <f t="shared" si="79"/>
        <v>1</v>
      </c>
      <c r="AI349" s="10">
        <v>305332541.18498403</v>
      </c>
      <c r="AJ349" s="29">
        <f t="shared" si="80"/>
        <v>3.8605825381147589E-2</v>
      </c>
      <c r="AK349" s="29">
        <f t="shared" si="81"/>
        <v>6.2126399352930767E-2</v>
      </c>
      <c r="AL349" s="29">
        <f t="shared" si="82"/>
        <v>2.3520573971783178E-2</v>
      </c>
      <c r="AM349" s="29">
        <f t="shared" si="83"/>
        <v>1.8026561446300625E-2</v>
      </c>
    </row>
    <row r="350" spans="1:39">
      <c r="A350" t="s">
        <v>242</v>
      </c>
      <c r="B350" s="20">
        <v>2035</v>
      </c>
      <c r="C350" t="s">
        <v>242</v>
      </c>
      <c r="D350" t="s">
        <v>222</v>
      </c>
      <c r="E350" s="22" t="s">
        <v>335</v>
      </c>
      <c r="F350" s="22" t="s">
        <v>336</v>
      </c>
      <c r="G350" s="22" t="s">
        <v>246</v>
      </c>
      <c r="H350" s="22" t="s">
        <v>237</v>
      </c>
      <c r="I350" s="22" t="s">
        <v>309</v>
      </c>
      <c r="J350" s="17">
        <f>IFERROR(INDEX(Cost_Components!$K$2:$K$29,MATCH(E350,Cost_Components!$A$2:$A$29,0)),"")</f>
        <v>0.2</v>
      </c>
      <c r="K350" s="17">
        <f t="shared" si="70"/>
        <v>0.51730769230769236</v>
      </c>
      <c r="L350" s="17">
        <f>IFERROR(INDEX(Cost_Components!$S$2:$S$29,MATCH(E350,Cost_Components!$A$2:$A$29,0)),"")</f>
        <v>0.31</v>
      </c>
      <c r="M350" s="28">
        <f>IFERROR(INDEX(Cost_Components!$L$2:$L$29,MATCH(E350,Cost_Components!$A$2:$A$29,0)),"")</f>
        <v>1</v>
      </c>
      <c r="N350" s="29">
        <f>IFERROR(INDEX(Cost_Components!$P$2:$P$29,MATCH(E350,Cost_Components!$A$2:$A$29,0)),"")</f>
        <v>29.216219469999999</v>
      </c>
      <c r="O350" s="23">
        <f t="shared" si="71"/>
        <v>1332587.6565285642</v>
      </c>
      <c r="P350" s="23">
        <f t="shared" si="72"/>
        <v>1331325.173649844</v>
      </c>
      <c r="Q350" s="23">
        <f t="shared" si="73"/>
        <v>12057849.422379807</v>
      </c>
      <c r="R350" s="23">
        <f t="shared" si="74"/>
        <v>20140430.104470685</v>
      </c>
      <c r="S350" s="23">
        <f t="shared" si="75"/>
        <v>8082580.6820908785</v>
      </c>
      <c r="T350" s="16">
        <f>IFERROR(INDEX(Cost_Components!$R$2:$R$29,MATCH(E350,Cost_Components!$A$2:$A$29,0)),"")</f>
        <v>1</v>
      </c>
      <c r="U350" s="26">
        <f>IFERROR(INDEX(Cost_Components!$Q$2:$Q$29,MATCH(E350,Cost_Components!$A$2:$A$29,0)),"")</f>
        <v>2023</v>
      </c>
      <c r="V350" s="30">
        <f>1/(1+Calculation_Assumptions!$B$5)^(B350-Calculation_Assumptions!$B$2)</f>
        <v>0.74409391489672516</v>
      </c>
      <c r="W350" s="23">
        <f t="shared" si="76"/>
        <v>8972172.3819338065</v>
      </c>
      <c r="X350" s="23">
        <f t="shared" si="77"/>
        <v>14986371.484139452</v>
      </c>
      <c r="Y350" s="23">
        <f t="shared" si="78"/>
        <v>6014199.1022056453</v>
      </c>
      <c r="Z350" s="17">
        <f>IFERROR(INDEX(Cost_Components!$T$2:$T$29,MATCH(E350,Cost_Components!$A$2:$A$29,0)),"")</f>
        <v>0.8</v>
      </c>
      <c r="AA350" s="26">
        <f>IFERROR(INDEX(Cost_Components!$U$2:$U$29,MATCH(E350,Cost_Components!$A$2:$A$29,0)),"")</f>
        <v>2025</v>
      </c>
      <c r="AB350" s="26">
        <f>IFERROR(INDEX(Cost_Components!$V$2:$V$29,MATCH(E350,Cost_Components!$A$2:$A$29,0)),"")</f>
        <v>2050</v>
      </c>
      <c r="AC350" s="26">
        <f>IFERROR(INDEX(Cost_Components!$M$2:$M$29,MATCH(E350,Cost_Components!$A$2:$A$29,0)),"")</f>
        <v>30</v>
      </c>
      <c r="AD350" s="26">
        <f>IFERROR(INDEX(Cost_Components!$N$2:$N$29,MATCH(E350,Cost_Components!$A$2:$A$29,0)),"")</f>
        <v>95</v>
      </c>
      <c r="AE350" s="16" t="str">
        <f>IFERROR(INDEX(Cost_Components!$O$2:$O$29,MATCH(E350,Cost_Components!$A$2:$A$29,0)),"")</f>
        <v>Both</v>
      </c>
      <c r="AF350" s="11">
        <v>6662938.2826428199</v>
      </c>
      <c r="AG350" s="11">
        <v>6656625.8682492198</v>
      </c>
      <c r="AH350" s="23">
        <f t="shared" si="79"/>
        <v>1</v>
      </c>
      <c r="AI350" s="10">
        <v>306964650.16711998</v>
      </c>
      <c r="AJ350" s="29">
        <f t="shared" si="80"/>
        <v>3.9280905523861404E-2</v>
      </c>
      <c r="AK350" s="29">
        <f t="shared" si="81"/>
        <v>6.5611561766169765E-2</v>
      </c>
      <c r="AL350" s="29">
        <f t="shared" si="82"/>
        <v>2.6330656242308355E-2</v>
      </c>
      <c r="AM350" s="29">
        <f t="shared" si="83"/>
        <v>1.959248108513912E-2</v>
      </c>
    </row>
    <row r="351" spans="1:39">
      <c r="A351" t="s">
        <v>242</v>
      </c>
      <c r="B351" s="20">
        <v>2036</v>
      </c>
      <c r="C351" t="s">
        <v>242</v>
      </c>
      <c r="D351" t="s">
        <v>222</v>
      </c>
      <c r="E351" s="22" t="s">
        <v>335</v>
      </c>
      <c r="F351" s="22" t="s">
        <v>336</v>
      </c>
      <c r="G351" s="22" t="s">
        <v>246</v>
      </c>
      <c r="H351" s="22" t="s">
        <v>237</v>
      </c>
      <c r="I351" s="22" t="s">
        <v>309</v>
      </c>
      <c r="J351" s="17">
        <f>IFERROR(INDEX(Cost_Components!$K$2:$K$29,MATCH(E351,Cost_Components!$A$2:$A$29,0)),"")</f>
        <v>0.2</v>
      </c>
      <c r="K351" s="17">
        <f t="shared" si="70"/>
        <v>0.5361538461538462</v>
      </c>
      <c r="L351" s="17">
        <f>IFERROR(INDEX(Cost_Components!$S$2:$S$29,MATCH(E351,Cost_Components!$A$2:$A$29,0)),"")</f>
        <v>0.31</v>
      </c>
      <c r="M351" s="28">
        <f>IFERROR(INDEX(Cost_Components!$L$2:$L$29,MATCH(E351,Cost_Components!$A$2:$A$29,0)),"")</f>
        <v>1</v>
      </c>
      <c r="N351" s="29">
        <f>IFERROR(INDEX(Cost_Components!$P$2:$P$29,MATCH(E351,Cost_Components!$A$2:$A$29,0)),"")</f>
        <v>29.216219469999999</v>
      </c>
      <c r="O351" s="23">
        <f t="shared" si="71"/>
        <v>1362662.34619716</v>
      </c>
      <c r="P351" s="23">
        <f t="shared" si="72"/>
        <v>1361181.175773066</v>
      </c>
      <c r="Q351" s="23">
        <f t="shared" si="73"/>
        <v>12328256.070643747</v>
      </c>
      <c r="R351" s="23">
        <f t="shared" si="74"/>
        <v>21345272.301916108</v>
      </c>
      <c r="S351" s="23">
        <f t="shared" si="75"/>
        <v>9017016.2312723603</v>
      </c>
      <c r="T351" s="16">
        <f>IFERROR(INDEX(Cost_Components!$R$2:$R$29,MATCH(E351,Cost_Components!$A$2:$A$29,0)),"")</f>
        <v>1</v>
      </c>
      <c r="U351" s="26">
        <f>IFERROR(INDEX(Cost_Components!$Q$2:$Q$29,MATCH(E351,Cost_Components!$A$2:$A$29,0)),"")</f>
        <v>2023</v>
      </c>
      <c r="V351" s="30">
        <f>1/(1+Calculation_Assumptions!$B$5)^(B351-Calculation_Assumptions!$B$2)</f>
        <v>0.72242127659876232</v>
      </c>
      <c r="W351" s="23">
        <f t="shared" si="76"/>
        <v>8906194.4887908977</v>
      </c>
      <c r="X351" s="23">
        <f t="shared" si="77"/>
        <v>15420278.865698436</v>
      </c>
      <c r="Y351" s="23">
        <f t="shared" si="78"/>
        <v>6514084.3769075396</v>
      </c>
      <c r="Z351" s="17">
        <f>IFERROR(INDEX(Cost_Components!$T$2:$T$29,MATCH(E351,Cost_Components!$A$2:$A$29,0)),"")</f>
        <v>0.8</v>
      </c>
      <c r="AA351" s="26">
        <f>IFERROR(INDEX(Cost_Components!$U$2:$U$29,MATCH(E351,Cost_Components!$A$2:$A$29,0)),"")</f>
        <v>2025</v>
      </c>
      <c r="AB351" s="26">
        <f>IFERROR(INDEX(Cost_Components!$V$2:$V$29,MATCH(E351,Cost_Components!$A$2:$A$29,0)),"")</f>
        <v>2050</v>
      </c>
      <c r="AC351" s="26">
        <f>IFERROR(INDEX(Cost_Components!$M$2:$M$29,MATCH(E351,Cost_Components!$A$2:$A$29,0)),"")</f>
        <v>30</v>
      </c>
      <c r="AD351" s="26">
        <f>IFERROR(INDEX(Cost_Components!$N$2:$N$29,MATCH(E351,Cost_Components!$A$2:$A$29,0)),"")</f>
        <v>95</v>
      </c>
      <c r="AE351" s="16" t="str">
        <f>IFERROR(INDEX(Cost_Components!$O$2:$O$29,MATCH(E351,Cost_Components!$A$2:$A$29,0)),"")</f>
        <v>Both</v>
      </c>
      <c r="AF351" s="11">
        <v>6813311.7309857998</v>
      </c>
      <c r="AG351" s="11">
        <v>6805905.8788653295</v>
      </c>
      <c r="AH351" s="23">
        <f t="shared" si="79"/>
        <v>1</v>
      </c>
      <c r="AI351" s="10">
        <v>308542769.75662202</v>
      </c>
      <c r="AJ351" s="29">
        <f t="shared" si="80"/>
        <v>3.9956392691905415E-2</v>
      </c>
      <c r="AK351" s="29">
        <f t="shared" si="81"/>
        <v>6.9180918803423003E-2</v>
      </c>
      <c r="AL351" s="29">
        <f t="shared" si="82"/>
        <v>2.9224526111517591E-2</v>
      </c>
      <c r="AM351" s="29">
        <f t="shared" si="83"/>
        <v>2.1112419461476403E-2</v>
      </c>
    </row>
    <row r="352" spans="1:39">
      <c r="A352" t="s">
        <v>242</v>
      </c>
      <c r="B352" s="20">
        <v>2037</v>
      </c>
      <c r="C352" t="s">
        <v>242</v>
      </c>
      <c r="D352" t="s">
        <v>222</v>
      </c>
      <c r="E352" s="22" t="s">
        <v>335</v>
      </c>
      <c r="F352" s="22" t="s">
        <v>336</v>
      </c>
      <c r="G352" s="22" t="s">
        <v>246</v>
      </c>
      <c r="H352" s="22" t="s">
        <v>237</v>
      </c>
      <c r="I352" s="22" t="s">
        <v>309</v>
      </c>
      <c r="J352" s="17">
        <f>IFERROR(INDEX(Cost_Components!$K$2:$K$29,MATCH(E352,Cost_Components!$A$2:$A$29,0)),"")</f>
        <v>0.2</v>
      </c>
      <c r="K352" s="17">
        <f t="shared" si="70"/>
        <v>0.55500000000000005</v>
      </c>
      <c r="L352" s="17">
        <f>IFERROR(INDEX(Cost_Components!$S$2:$S$29,MATCH(E352,Cost_Components!$A$2:$A$29,0)),"")</f>
        <v>0.31</v>
      </c>
      <c r="M352" s="28">
        <f>IFERROR(INDEX(Cost_Components!$L$2:$L$29,MATCH(E352,Cost_Components!$A$2:$A$29,0)),"")</f>
        <v>1</v>
      </c>
      <c r="N352" s="29">
        <f>IFERROR(INDEX(Cost_Components!$P$2:$P$29,MATCH(E352,Cost_Components!$A$2:$A$29,0)),"")</f>
        <v>29.216219469999999</v>
      </c>
      <c r="O352" s="23">
        <f t="shared" si="71"/>
        <v>1392794.015121096</v>
      </c>
      <c r="P352" s="23">
        <f t="shared" si="72"/>
        <v>1391079.141343534</v>
      </c>
      <c r="Q352" s="23">
        <f t="shared" si="73"/>
        <v>12599042.78302587</v>
      </c>
      <c r="R352" s="23">
        <f t="shared" si="74"/>
        <v>22584157.470365647</v>
      </c>
      <c r="S352" s="23">
        <f t="shared" si="75"/>
        <v>9985114.6873397771</v>
      </c>
      <c r="T352" s="16">
        <f>IFERROR(INDEX(Cost_Components!$R$2:$R$29,MATCH(E352,Cost_Components!$A$2:$A$29,0)),"")</f>
        <v>1</v>
      </c>
      <c r="U352" s="26">
        <f>IFERROR(INDEX(Cost_Components!$Q$2:$Q$29,MATCH(E352,Cost_Components!$A$2:$A$29,0)),"")</f>
        <v>2023</v>
      </c>
      <c r="V352" s="30">
        <f>1/(1+Calculation_Assumptions!$B$5)^(B352-Calculation_Assumptions!$B$2)</f>
        <v>0.70137988019297326</v>
      </c>
      <c r="W352" s="23">
        <f t="shared" si="76"/>
        <v>8836715.1177048292</v>
      </c>
      <c r="X352" s="23">
        <f t="shared" si="77"/>
        <v>15840073.660824299</v>
      </c>
      <c r="Y352" s="23">
        <f t="shared" si="78"/>
        <v>7003358.5431194706</v>
      </c>
      <c r="Z352" s="17">
        <f>IFERROR(INDEX(Cost_Components!$T$2:$T$29,MATCH(E352,Cost_Components!$A$2:$A$29,0)),"")</f>
        <v>0.8</v>
      </c>
      <c r="AA352" s="26">
        <f>IFERROR(INDEX(Cost_Components!$U$2:$U$29,MATCH(E352,Cost_Components!$A$2:$A$29,0)),"")</f>
        <v>2025</v>
      </c>
      <c r="AB352" s="26">
        <f>IFERROR(INDEX(Cost_Components!$V$2:$V$29,MATCH(E352,Cost_Components!$A$2:$A$29,0)),"")</f>
        <v>2050</v>
      </c>
      <c r="AC352" s="26">
        <f>IFERROR(INDEX(Cost_Components!$M$2:$M$29,MATCH(E352,Cost_Components!$A$2:$A$29,0)),"")</f>
        <v>30</v>
      </c>
      <c r="AD352" s="26">
        <f>IFERROR(INDEX(Cost_Components!$N$2:$N$29,MATCH(E352,Cost_Components!$A$2:$A$29,0)),"")</f>
        <v>95</v>
      </c>
      <c r="AE352" s="16" t="str">
        <f>IFERROR(INDEX(Cost_Components!$O$2:$O$29,MATCH(E352,Cost_Components!$A$2:$A$29,0)),"")</f>
        <v>Both</v>
      </c>
      <c r="AF352" s="11">
        <v>6963970.07560548</v>
      </c>
      <c r="AG352" s="11">
        <v>6955395.70671767</v>
      </c>
      <c r="AH352" s="23">
        <f t="shared" si="79"/>
        <v>1</v>
      </c>
      <c r="AI352" s="10">
        <v>310068287.63643003</v>
      </c>
      <c r="AJ352" s="29">
        <f t="shared" si="80"/>
        <v>4.0633122719724413E-2</v>
      </c>
      <c r="AK352" s="29">
        <f t="shared" si="81"/>
        <v>7.2836076344726539E-2</v>
      </c>
      <c r="AL352" s="29">
        <f t="shared" si="82"/>
        <v>3.2202953625002126E-2</v>
      </c>
      <c r="AM352" s="29">
        <f t="shared" si="83"/>
        <v>2.2586503755363866E-2</v>
      </c>
    </row>
    <row r="353" spans="1:39">
      <c r="A353" t="s">
        <v>242</v>
      </c>
      <c r="B353" s="20">
        <v>2038</v>
      </c>
      <c r="C353" t="s">
        <v>242</v>
      </c>
      <c r="D353" t="s">
        <v>222</v>
      </c>
      <c r="E353" s="22" t="s">
        <v>335</v>
      </c>
      <c r="F353" s="22" t="s">
        <v>336</v>
      </c>
      <c r="G353" s="22" t="s">
        <v>246</v>
      </c>
      <c r="H353" s="22" t="s">
        <v>237</v>
      </c>
      <c r="I353" s="22" t="s">
        <v>309</v>
      </c>
      <c r="J353" s="17">
        <f>IFERROR(INDEX(Cost_Components!$K$2:$K$29,MATCH(E353,Cost_Components!$A$2:$A$29,0)),"")</f>
        <v>0.2</v>
      </c>
      <c r="K353" s="17">
        <f t="shared" si="70"/>
        <v>0.57384615384615389</v>
      </c>
      <c r="L353" s="17">
        <f>IFERROR(INDEX(Cost_Components!$S$2:$S$29,MATCH(E353,Cost_Components!$A$2:$A$29,0)),"")</f>
        <v>0.31</v>
      </c>
      <c r="M353" s="28">
        <f>IFERROR(INDEX(Cost_Components!$L$2:$L$29,MATCH(E353,Cost_Components!$A$2:$A$29,0)),"")</f>
        <v>1</v>
      </c>
      <c r="N353" s="29">
        <f>IFERROR(INDEX(Cost_Components!$P$2:$P$29,MATCH(E353,Cost_Components!$A$2:$A$29,0)),"")</f>
        <v>29.216219469999999</v>
      </c>
      <c r="O353" s="23">
        <f t="shared" si="71"/>
        <v>1423458.9642156721</v>
      </c>
      <c r="P353" s="23">
        <f t="shared" si="72"/>
        <v>1421495.9657134879</v>
      </c>
      <c r="Q353" s="23">
        <f t="shared" si="73"/>
        <v>12874528.814101504</v>
      </c>
      <c r="R353" s="23">
        <f t="shared" si="74"/>
        <v>23865165.208290547</v>
      </c>
      <c r="S353" s="23">
        <f t="shared" si="75"/>
        <v>10990636.394189043</v>
      </c>
      <c r="T353" s="16">
        <f>IFERROR(INDEX(Cost_Components!$R$2:$R$29,MATCH(E353,Cost_Components!$A$2:$A$29,0)),"")</f>
        <v>1</v>
      </c>
      <c r="U353" s="26">
        <f>IFERROR(INDEX(Cost_Components!$Q$2:$Q$29,MATCH(E353,Cost_Components!$A$2:$A$29,0)),"")</f>
        <v>2023</v>
      </c>
      <c r="V353" s="30">
        <f>1/(1+Calculation_Assumptions!$B$5)^(B353-Calculation_Assumptions!$B$2)</f>
        <v>0.68095133999317792</v>
      </c>
      <c r="W353" s="23">
        <f t="shared" si="76"/>
        <v>8766927.647743199</v>
      </c>
      <c r="X353" s="23">
        <f t="shared" si="77"/>
        <v>16251016.227744017</v>
      </c>
      <c r="Y353" s="23">
        <f t="shared" si="78"/>
        <v>7484088.5800008178</v>
      </c>
      <c r="Z353" s="17">
        <f>IFERROR(INDEX(Cost_Components!$T$2:$T$29,MATCH(E353,Cost_Components!$A$2:$A$29,0)),"")</f>
        <v>0.8</v>
      </c>
      <c r="AA353" s="26">
        <f>IFERROR(INDEX(Cost_Components!$U$2:$U$29,MATCH(E353,Cost_Components!$A$2:$A$29,0)),"")</f>
        <v>2025</v>
      </c>
      <c r="AB353" s="26">
        <f>IFERROR(INDEX(Cost_Components!$V$2:$V$29,MATCH(E353,Cost_Components!$A$2:$A$29,0)),"")</f>
        <v>2050</v>
      </c>
      <c r="AC353" s="26">
        <f>IFERROR(INDEX(Cost_Components!$M$2:$M$29,MATCH(E353,Cost_Components!$A$2:$A$29,0)),"")</f>
        <v>30</v>
      </c>
      <c r="AD353" s="26">
        <f>IFERROR(INDEX(Cost_Components!$N$2:$N$29,MATCH(E353,Cost_Components!$A$2:$A$29,0)),"")</f>
        <v>95</v>
      </c>
      <c r="AE353" s="16" t="str">
        <f>IFERROR(INDEX(Cost_Components!$O$2:$O$29,MATCH(E353,Cost_Components!$A$2:$A$29,0)),"")</f>
        <v>Both</v>
      </c>
      <c r="AF353" s="11">
        <v>7117294.8210783601</v>
      </c>
      <c r="AG353" s="11">
        <v>7107479.8285674397</v>
      </c>
      <c r="AH353" s="23">
        <f t="shared" si="79"/>
        <v>1</v>
      </c>
      <c r="AI353" s="10">
        <v>311532999.13163</v>
      </c>
      <c r="AJ353" s="29">
        <f t="shared" si="80"/>
        <v>4.1326372647482248E-2</v>
      </c>
      <c r="AK353" s="29">
        <f t="shared" si="81"/>
        <v>7.6605577177417908E-2</v>
      </c>
      <c r="AL353" s="29">
        <f t="shared" si="82"/>
        <v>3.5279204529935659E-2</v>
      </c>
      <c r="AM353" s="29">
        <f t="shared" si="83"/>
        <v>2.4023421598553078E-2</v>
      </c>
    </row>
    <row r="354" spans="1:39">
      <c r="A354" t="s">
        <v>242</v>
      </c>
      <c r="B354" s="20">
        <v>2039</v>
      </c>
      <c r="C354" t="s">
        <v>242</v>
      </c>
      <c r="D354" t="s">
        <v>222</v>
      </c>
      <c r="E354" s="22" t="s">
        <v>335</v>
      </c>
      <c r="F354" s="22" t="s">
        <v>336</v>
      </c>
      <c r="G354" s="22" t="s">
        <v>246</v>
      </c>
      <c r="H354" s="22" t="s">
        <v>237</v>
      </c>
      <c r="I354" s="22" t="s">
        <v>309</v>
      </c>
      <c r="J354" s="17">
        <f>IFERROR(INDEX(Cost_Components!$K$2:$K$29,MATCH(E354,Cost_Components!$A$2:$A$29,0)),"")</f>
        <v>0.2</v>
      </c>
      <c r="K354" s="17">
        <f t="shared" si="70"/>
        <v>0.59269230769230763</v>
      </c>
      <c r="L354" s="17">
        <f>IFERROR(INDEX(Cost_Components!$S$2:$S$29,MATCH(E354,Cost_Components!$A$2:$A$29,0)),"")</f>
        <v>0.31</v>
      </c>
      <c r="M354" s="28">
        <f>IFERROR(INDEX(Cost_Components!$L$2:$L$29,MATCH(E354,Cost_Components!$A$2:$A$29,0)),"")</f>
        <v>1</v>
      </c>
      <c r="N354" s="29">
        <f>IFERROR(INDEX(Cost_Components!$P$2:$P$29,MATCH(E354,Cost_Components!$A$2:$A$29,0)),"")</f>
        <v>29.216219469999999</v>
      </c>
      <c r="O354" s="23">
        <f t="shared" si="71"/>
        <v>1453919.6750508042</v>
      </c>
      <c r="P354" s="23">
        <f t="shared" si="72"/>
        <v>1451694.591471958</v>
      </c>
      <c r="Q354" s="23">
        <f t="shared" si="73"/>
        <v>13148038.614235582</v>
      </c>
      <c r="R354" s="23">
        <f t="shared" si="74"/>
        <v>25176405.371574041</v>
      </c>
      <c r="S354" s="23">
        <f t="shared" si="75"/>
        <v>12028366.757338459</v>
      </c>
      <c r="T354" s="16">
        <f>IFERROR(INDEX(Cost_Components!$R$2:$R$29,MATCH(E354,Cost_Components!$A$2:$A$29,0)),"")</f>
        <v>1</v>
      </c>
      <c r="U354" s="26">
        <f>IFERROR(INDEX(Cost_Components!$Q$2:$Q$29,MATCH(E354,Cost_Components!$A$2:$A$29,0)),"")</f>
        <v>2023</v>
      </c>
      <c r="V354" s="30">
        <f>1/(1+Calculation_Assumptions!$B$5)^(B354-Calculation_Assumptions!$B$2)</f>
        <v>0.66111780581861923</v>
      </c>
      <c r="W354" s="23">
        <f t="shared" si="76"/>
        <v>8692402.4394619074</v>
      </c>
      <c r="X354" s="23">
        <f t="shared" si="77"/>
        <v>16644569.877655128</v>
      </c>
      <c r="Y354" s="23">
        <f t="shared" si="78"/>
        <v>7952167.4381932216</v>
      </c>
      <c r="Z354" s="17">
        <f>IFERROR(INDEX(Cost_Components!$T$2:$T$29,MATCH(E354,Cost_Components!$A$2:$A$29,0)),"")</f>
        <v>0.8</v>
      </c>
      <c r="AA354" s="26">
        <f>IFERROR(INDEX(Cost_Components!$U$2:$U$29,MATCH(E354,Cost_Components!$A$2:$A$29,0)),"")</f>
        <v>2025</v>
      </c>
      <c r="AB354" s="26">
        <f>IFERROR(INDEX(Cost_Components!$V$2:$V$29,MATCH(E354,Cost_Components!$A$2:$A$29,0)),"")</f>
        <v>2050</v>
      </c>
      <c r="AC354" s="26">
        <f>IFERROR(INDEX(Cost_Components!$M$2:$M$29,MATCH(E354,Cost_Components!$A$2:$A$29,0)),"")</f>
        <v>30</v>
      </c>
      <c r="AD354" s="26">
        <f>IFERROR(INDEX(Cost_Components!$N$2:$N$29,MATCH(E354,Cost_Components!$A$2:$A$29,0)),"")</f>
        <v>95</v>
      </c>
      <c r="AE354" s="16" t="str">
        <f>IFERROR(INDEX(Cost_Components!$O$2:$O$29,MATCH(E354,Cost_Components!$A$2:$A$29,0)),"")</f>
        <v>Both</v>
      </c>
      <c r="AF354" s="11">
        <v>7269598.3752540201</v>
      </c>
      <c r="AG354" s="11">
        <v>7258472.9573597899</v>
      </c>
      <c r="AH354" s="23">
        <f t="shared" si="79"/>
        <v>1</v>
      </c>
      <c r="AI354" s="10">
        <v>312936391.85847902</v>
      </c>
      <c r="AJ354" s="29">
        <f t="shared" si="80"/>
        <v>4.2015051481074123E-2</v>
      </c>
      <c r="AK354" s="29">
        <f t="shared" si="81"/>
        <v>8.0452149467357917E-2</v>
      </c>
      <c r="AL354" s="29">
        <f t="shared" si="82"/>
        <v>3.8437097986283787E-2</v>
      </c>
      <c r="AM354" s="29">
        <f t="shared" si="83"/>
        <v>2.5411449882727206E-2</v>
      </c>
    </row>
    <row r="355" spans="1:39">
      <c r="A355" t="s">
        <v>242</v>
      </c>
      <c r="B355" s="20">
        <v>2040</v>
      </c>
      <c r="C355" t="s">
        <v>242</v>
      </c>
      <c r="D355" t="s">
        <v>222</v>
      </c>
      <c r="E355" s="22" t="s">
        <v>335</v>
      </c>
      <c r="F355" s="22" t="s">
        <v>336</v>
      </c>
      <c r="G355" s="22" t="s">
        <v>246</v>
      </c>
      <c r="H355" s="22" t="s">
        <v>237</v>
      </c>
      <c r="I355" s="22" t="s">
        <v>309</v>
      </c>
      <c r="J355" s="17">
        <f>IFERROR(INDEX(Cost_Components!$K$2:$K$29,MATCH(E355,Cost_Components!$A$2:$A$29,0)),"")</f>
        <v>0.2</v>
      </c>
      <c r="K355" s="17">
        <f t="shared" si="70"/>
        <v>0.61153846153846159</v>
      </c>
      <c r="L355" s="17">
        <f>IFERROR(INDEX(Cost_Components!$S$2:$S$29,MATCH(E355,Cost_Components!$A$2:$A$29,0)),"")</f>
        <v>0.31</v>
      </c>
      <c r="M355" s="28">
        <f>IFERROR(INDEX(Cost_Components!$L$2:$L$29,MATCH(E355,Cost_Components!$A$2:$A$29,0)),"")</f>
        <v>1</v>
      </c>
      <c r="N355" s="29">
        <f>IFERROR(INDEX(Cost_Components!$P$2:$P$29,MATCH(E355,Cost_Components!$A$2:$A$29,0)),"")</f>
        <v>29.216219469999999</v>
      </c>
      <c r="O355" s="23">
        <f t="shared" si="71"/>
        <v>1484037.8028125521</v>
      </c>
      <c r="P355" s="23">
        <f t="shared" si="72"/>
        <v>1481537.2944153482</v>
      </c>
      <c r="Q355" s="23">
        <f t="shared" si="73"/>
        <v>13418324.811454933</v>
      </c>
      <c r="R355" s="23">
        <f t="shared" si="74"/>
        <v>26515068.806349803</v>
      </c>
      <c r="S355" s="23">
        <f t="shared" si="75"/>
        <v>13096743.99489487</v>
      </c>
      <c r="T355" s="16">
        <f>IFERROR(INDEX(Cost_Components!$R$2:$R$29,MATCH(E355,Cost_Components!$A$2:$A$29,0)),"")</f>
        <v>1</v>
      </c>
      <c r="U355" s="26">
        <f>IFERROR(INDEX(Cost_Components!$Q$2:$Q$29,MATCH(E355,Cost_Components!$A$2:$A$29,0)),"")</f>
        <v>2023</v>
      </c>
      <c r="V355" s="30">
        <f>1/(1+Calculation_Assumptions!$B$5)^(B355-Calculation_Assumptions!$B$2)</f>
        <v>0.64186194739671765</v>
      </c>
      <c r="W355" s="23">
        <f t="shared" si="76"/>
        <v>8612712.0942821577</v>
      </c>
      <c r="X355" s="23">
        <f t="shared" si="77"/>
        <v>17019013.699401647</v>
      </c>
      <c r="Y355" s="23">
        <f t="shared" si="78"/>
        <v>8406301.6051194891</v>
      </c>
      <c r="Z355" s="17">
        <f>IFERROR(INDEX(Cost_Components!$T$2:$T$29,MATCH(E355,Cost_Components!$A$2:$A$29,0)),"")</f>
        <v>0.8</v>
      </c>
      <c r="AA355" s="26">
        <f>IFERROR(INDEX(Cost_Components!$U$2:$U$29,MATCH(E355,Cost_Components!$A$2:$A$29,0)),"")</f>
        <v>2025</v>
      </c>
      <c r="AB355" s="26">
        <f>IFERROR(INDEX(Cost_Components!$V$2:$V$29,MATCH(E355,Cost_Components!$A$2:$A$29,0)),"")</f>
        <v>2050</v>
      </c>
      <c r="AC355" s="26">
        <f>IFERROR(INDEX(Cost_Components!$M$2:$M$29,MATCH(E355,Cost_Components!$A$2:$A$29,0)),"")</f>
        <v>30</v>
      </c>
      <c r="AD355" s="26">
        <f>IFERROR(INDEX(Cost_Components!$N$2:$N$29,MATCH(E355,Cost_Components!$A$2:$A$29,0)),"")</f>
        <v>95</v>
      </c>
      <c r="AE355" s="16" t="str">
        <f>IFERROR(INDEX(Cost_Components!$O$2:$O$29,MATCH(E355,Cost_Components!$A$2:$A$29,0)),"")</f>
        <v>Both</v>
      </c>
      <c r="AF355" s="11">
        <v>7420189.0140627604</v>
      </c>
      <c r="AG355" s="11">
        <v>7407686.4720767401</v>
      </c>
      <c r="AH355" s="23">
        <f t="shared" si="79"/>
        <v>1</v>
      </c>
      <c r="AI355" s="10">
        <v>314265537.41082901</v>
      </c>
      <c r="AJ355" s="29">
        <f t="shared" si="80"/>
        <v>4.2697410992009598E-2</v>
      </c>
      <c r="AK355" s="29">
        <f t="shared" si="81"/>
        <v>8.4371544601428969E-2</v>
      </c>
      <c r="AL355" s="29">
        <f t="shared" si="82"/>
        <v>4.1674133609419371E-2</v>
      </c>
      <c r="AM355" s="29">
        <f t="shared" si="83"/>
        <v>2.674904055461292E-2</v>
      </c>
    </row>
    <row r="356" spans="1:39">
      <c r="A356" t="s">
        <v>242</v>
      </c>
      <c r="B356" s="20">
        <v>2041</v>
      </c>
      <c r="C356" t="s">
        <v>242</v>
      </c>
      <c r="D356" t="s">
        <v>222</v>
      </c>
      <c r="E356" s="22" t="s">
        <v>335</v>
      </c>
      <c r="F356" s="22" t="s">
        <v>336</v>
      </c>
      <c r="G356" s="22" t="s">
        <v>246</v>
      </c>
      <c r="H356" s="22" t="s">
        <v>237</v>
      </c>
      <c r="I356" s="22" t="s">
        <v>309</v>
      </c>
      <c r="J356" s="17">
        <f>IFERROR(INDEX(Cost_Components!$K$2:$K$29,MATCH(E356,Cost_Components!$A$2:$A$29,0)),"")</f>
        <v>0.2</v>
      </c>
      <c r="K356" s="17">
        <f t="shared" si="70"/>
        <v>0.63038461538461543</v>
      </c>
      <c r="L356" s="17">
        <f>IFERROR(INDEX(Cost_Components!$S$2:$S$29,MATCH(E356,Cost_Components!$A$2:$A$29,0)),"")</f>
        <v>0.31</v>
      </c>
      <c r="M356" s="28">
        <f>IFERROR(INDEX(Cost_Components!$L$2:$L$29,MATCH(E356,Cost_Components!$A$2:$A$29,0)),"")</f>
        <v>1</v>
      </c>
      <c r="N356" s="29">
        <f>IFERROR(INDEX(Cost_Components!$P$2:$P$29,MATCH(E356,Cost_Components!$A$2:$A$29,0)),"")</f>
        <v>29.216219469999999</v>
      </c>
      <c r="O356" s="23">
        <f t="shared" si="71"/>
        <v>1514033.4376566082</v>
      </c>
      <c r="P356" s="23">
        <f t="shared" si="72"/>
        <v>1511244.8094555461</v>
      </c>
      <c r="Q356" s="23">
        <f t="shared" si="73"/>
        <v>13687386.608044984</v>
      </c>
      <c r="R356" s="23">
        <f t="shared" si="74"/>
        <v>27884643.120757967</v>
      </c>
      <c r="S356" s="23">
        <f t="shared" si="75"/>
        <v>14197256.512712983</v>
      </c>
      <c r="T356" s="16">
        <f>IFERROR(INDEX(Cost_Components!$R$2:$R$29,MATCH(E356,Cost_Components!$A$2:$A$29,0)),"")</f>
        <v>1</v>
      </c>
      <c r="U356" s="26">
        <f>IFERROR(INDEX(Cost_Components!$Q$2:$Q$29,MATCH(E356,Cost_Components!$A$2:$A$29,0)),"")</f>
        <v>2023</v>
      </c>
      <c r="V356" s="30">
        <f>1/(1+Calculation_Assumptions!$B$5)^(B356-Calculation_Assumptions!$B$2)</f>
        <v>0.62316693922011435</v>
      </c>
      <c r="W356" s="23">
        <f t="shared" si="76"/>
        <v>8529526.8184577748</v>
      </c>
      <c r="X356" s="23">
        <f t="shared" si="77"/>
        <v>17376787.704807959</v>
      </c>
      <c r="Y356" s="23">
        <f t="shared" si="78"/>
        <v>8847260.8863501847</v>
      </c>
      <c r="Z356" s="17">
        <f>IFERROR(INDEX(Cost_Components!$T$2:$T$29,MATCH(E356,Cost_Components!$A$2:$A$29,0)),"")</f>
        <v>0.8</v>
      </c>
      <c r="AA356" s="26">
        <f>IFERROR(INDEX(Cost_Components!$U$2:$U$29,MATCH(E356,Cost_Components!$A$2:$A$29,0)),"")</f>
        <v>2025</v>
      </c>
      <c r="AB356" s="26">
        <f>IFERROR(INDEX(Cost_Components!$V$2:$V$29,MATCH(E356,Cost_Components!$A$2:$A$29,0)),"")</f>
        <v>2050</v>
      </c>
      <c r="AC356" s="26">
        <f>IFERROR(INDEX(Cost_Components!$M$2:$M$29,MATCH(E356,Cost_Components!$A$2:$A$29,0)),"")</f>
        <v>30</v>
      </c>
      <c r="AD356" s="26">
        <f>IFERROR(INDEX(Cost_Components!$N$2:$N$29,MATCH(E356,Cost_Components!$A$2:$A$29,0)),"")</f>
        <v>95</v>
      </c>
      <c r="AE356" s="16" t="str">
        <f>IFERROR(INDEX(Cost_Components!$O$2:$O$29,MATCH(E356,Cost_Components!$A$2:$A$29,0)),"")</f>
        <v>Both</v>
      </c>
      <c r="AF356" s="11">
        <v>7570167.1882830402</v>
      </c>
      <c r="AG356" s="11">
        <v>7556224.04727773</v>
      </c>
      <c r="AH356" s="23">
        <f t="shared" si="79"/>
        <v>1</v>
      </c>
      <c r="AI356" s="10">
        <v>315525215.31254798</v>
      </c>
      <c r="AJ356" s="29">
        <f t="shared" si="80"/>
        <v>4.3379691840117272E-2</v>
      </c>
      <c r="AK356" s="29">
        <f t="shared" si="81"/>
        <v>8.8375323959882054E-2</v>
      </c>
      <c r="AL356" s="29">
        <f t="shared" si="82"/>
        <v>4.4995632119764782E-2</v>
      </c>
      <c r="AM356" s="29">
        <f t="shared" si="83"/>
        <v>2.8039790346348088E-2</v>
      </c>
    </row>
    <row r="357" spans="1:39">
      <c r="A357" t="s">
        <v>242</v>
      </c>
      <c r="B357" s="20">
        <v>2042</v>
      </c>
      <c r="C357" t="s">
        <v>242</v>
      </c>
      <c r="D357" t="s">
        <v>222</v>
      </c>
      <c r="E357" s="22" t="s">
        <v>335</v>
      </c>
      <c r="F357" s="22" t="s">
        <v>336</v>
      </c>
      <c r="G357" s="22" t="s">
        <v>246</v>
      </c>
      <c r="H357" s="22" t="s">
        <v>237</v>
      </c>
      <c r="I357" s="22" t="s">
        <v>309</v>
      </c>
      <c r="J357" s="17">
        <f>IFERROR(INDEX(Cost_Components!$K$2:$K$29,MATCH(E357,Cost_Components!$A$2:$A$29,0)),"")</f>
        <v>0.2</v>
      </c>
      <c r="K357" s="17">
        <f t="shared" si="70"/>
        <v>0.64923076923076928</v>
      </c>
      <c r="L357" s="17">
        <f>IFERROR(INDEX(Cost_Components!$S$2:$S$29,MATCH(E357,Cost_Components!$A$2:$A$29,0)),"")</f>
        <v>0.31</v>
      </c>
      <c r="M357" s="28">
        <f>IFERROR(INDEX(Cost_Components!$L$2:$L$29,MATCH(E357,Cost_Components!$A$2:$A$29,0)),"")</f>
        <v>1</v>
      </c>
      <c r="N357" s="29">
        <f>IFERROR(INDEX(Cost_Components!$P$2:$P$29,MATCH(E357,Cost_Components!$A$2:$A$29,0)),"")</f>
        <v>29.216219469999999</v>
      </c>
      <c r="O357" s="23">
        <f t="shared" si="71"/>
        <v>1543835.331484728</v>
      </c>
      <c r="P357" s="23">
        <f t="shared" si="72"/>
        <v>1540746.6532617842</v>
      </c>
      <c r="Q357" s="23">
        <f t="shared" si="73"/>
        <v>13954585.634502927</v>
      </c>
      <c r="R357" s="23">
        <f t="shared" si="74"/>
        <v>29283574.537267022</v>
      </c>
      <c r="S357" s="23">
        <f t="shared" si="75"/>
        <v>15328988.902764095</v>
      </c>
      <c r="T357" s="16">
        <f>IFERROR(INDEX(Cost_Components!$R$2:$R$29,MATCH(E357,Cost_Components!$A$2:$A$29,0)),"")</f>
        <v>1</v>
      </c>
      <c r="U357" s="26">
        <f>IFERROR(INDEX(Cost_Components!$Q$2:$Q$29,MATCH(E357,Cost_Components!$A$2:$A$29,0)),"")</f>
        <v>2023</v>
      </c>
      <c r="V357" s="30">
        <f>1/(1+Calculation_Assumptions!$B$5)^(B357-Calculation_Assumptions!$B$2)</f>
        <v>0.60501644584477121</v>
      </c>
      <c r="W357" s="23">
        <f t="shared" si="76"/>
        <v>8442753.8038234618</v>
      </c>
      <c r="X357" s="23">
        <f t="shared" si="77"/>
        <v>17717044.188167736</v>
      </c>
      <c r="Y357" s="23">
        <f t="shared" si="78"/>
        <v>9274290.3843442723</v>
      </c>
      <c r="Z357" s="17">
        <f>IFERROR(INDEX(Cost_Components!$T$2:$T$29,MATCH(E357,Cost_Components!$A$2:$A$29,0)),"")</f>
        <v>0.8</v>
      </c>
      <c r="AA357" s="26">
        <f>IFERROR(INDEX(Cost_Components!$U$2:$U$29,MATCH(E357,Cost_Components!$A$2:$A$29,0)),"")</f>
        <v>2025</v>
      </c>
      <c r="AB357" s="26">
        <f>IFERROR(INDEX(Cost_Components!$V$2:$V$29,MATCH(E357,Cost_Components!$A$2:$A$29,0)),"")</f>
        <v>2050</v>
      </c>
      <c r="AC357" s="26">
        <f>IFERROR(INDEX(Cost_Components!$M$2:$M$29,MATCH(E357,Cost_Components!$A$2:$A$29,0)),"")</f>
        <v>30</v>
      </c>
      <c r="AD357" s="26">
        <f>IFERROR(INDEX(Cost_Components!$N$2:$N$29,MATCH(E357,Cost_Components!$A$2:$A$29,0)),"")</f>
        <v>95</v>
      </c>
      <c r="AE357" s="16" t="str">
        <f>IFERROR(INDEX(Cost_Components!$O$2:$O$29,MATCH(E357,Cost_Components!$A$2:$A$29,0)),"")</f>
        <v>Both</v>
      </c>
      <c r="AF357" s="11">
        <v>7719176.6574236397</v>
      </c>
      <c r="AG357" s="11">
        <v>7703733.2663089205</v>
      </c>
      <c r="AH357" s="23">
        <f t="shared" si="79"/>
        <v>1</v>
      </c>
      <c r="AI357" s="10">
        <v>316707694.211882</v>
      </c>
      <c r="AJ357" s="29">
        <f t="shared" si="80"/>
        <v>4.4061403905037773E-2</v>
      </c>
      <c r="AK357" s="29">
        <f t="shared" si="81"/>
        <v>9.2462466408144442E-2</v>
      </c>
      <c r="AL357" s="29">
        <f t="shared" si="82"/>
        <v>4.8401062503106669E-2</v>
      </c>
      <c r="AM357" s="29">
        <f t="shared" si="83"/>
        <v>2.9283438810740223E-2</v>
      </c>
    </row>
    <row r="358" spans="1:39">
      <c r="A358" t="s">
        <v>242</v>
      </c>
      <c r="B358" s="20">
        <v>2043</v>
      </c>
      <c r="C358" t="s">
        <v>242</v>
      </c>
      <c r="D358" t="s">
        <v>222</v>
      </c>
      <c r="E358" s="22" t="s">
        <v>335</v>
      </c>
      <c r="F358" s="22" t="s">
        <v>336</v>
      </c>
      <c r="G358" s="22" t="s">
        <v>246</v>
      </c>
      <c r="H358" s="22" t="s">
        <v>237</v>
      </c>
      <c r="I358" s="22" t="s">
        <v>309</v>
      </c>
      <c r="J358" s="17">
        <f>IFERROR(INDEX(Cost_Components!$K$2:$K$29,MATCH(E358,Cost_Components!$A$2:$A$29,0)),"")</f>
        <v>0.2</v>
      </c>
      <c r="K358" s="17">
        <f t="shared" si="70"/>
        <v>0.66807692307692301</v>
      </c>
      <c r="L358" s="17">
        <f>IFERROR(INDEX(Cost_Components!$S$2:$S$29,MATCH(E358,Cost_Components!$A$2:$A$29,0)),"")</f>
        <v>0.31</v>
      </c>
      <c r="M358" s="28">
        <f>IFERROR(INDEX(Cost_Components!$L$2:$L$29,MATCH(E358,Cost_Components!$A$2:$A$29,0)),"")</f>
        <v>1</v>
      </c>
      <c r="N358" s="29">
        <f>IFERROR(INDEX(Cost_Components!$P$2:$P$29,MATCH(E358,Cost_Components!$A$2:$A$29,0)),"")</f>
        <v>29.216219469999999</v>
      </c>
      <c r="O358" s="23">
        <f t="shared" si="71"/>
        <v>1573784.780457254</v>
      </c>
      <c r="P358" s="23">
        <f t="shared" si="72"/>
        <v>1570384.69062931</v>
      </c>
      <c r="Q358" s="23">
        <f t="shared" si="73"/>
        <v>14223018.169863731</v>
      </c>
      <c r="R358" s="23">
        <f t="shared" si="74"/>
        <v>30718204.677921757</v>
      </c>
      <c r="S358" s="23">
        <f t="shared" si="75"/>
        <v>16495186.508058026</v>
      </c>
      <c r="T358" s="16">
        <f>IFERROR(INDEX(Cost_Components!$R$2:$R$29,MATCH(E358,Cost_Components!$A$2:$A$29,0)),"")</f>
        <v>1</v>
      </c>
      <c r="U358" s="26">
        <f>IFERROR(INDEX(Cost_Components!$Q$2:$Q$29,MATCH(E358,Cost_Components!$A$2:$A$29,0)),"")</f>
        <v>2023</v>
      </c>
      <c r="V358" s="30">
        <f>1/(1+Calculation_Assumptions!$B$5)^(B358-Calculation_Assumptions!$B$2)</f>
        <v>0.5873946076162827</v>
      </c>
      <c r="W358" s="23">
        <f t="shared" si="76"/>
        <v>8354524.1770063657</v>
      </c>
      <c r="X358" s="23">
        <f t="shared" si="77"/>
        <v>18043707.78346451</v>
      </c>
      <c r="Y358" s="23">
        <f t="shared" si="78"/>
        <v>9689183.6064581443</v>
      </c>
      <c r="Z358" s="17">
        <f>IFERROR(INDEX(Cost_Components!$T$2:$T$29,MATCH(E358,Cost_Components!$A$2:$A$29,0)),"")</f>
        <v>0.8</v>
      </c>
      <c r="AA358" s="26">
        <f>IFERROR(INDEX(Cost_Components!$U$2:$U$29,MATCH(E358,Cost_Components!$A$2:$A$29,0)),"")</f>
        <v>2025</v>
      </c>
      <c r="AB358" s="26">
        <f>IFERROR(INDEX(Cost_Components!$V$2:$V$29,MATCH(E358,Cost_Components!$A$2:$A$29,0)),"")</f>
        <v>2050</v>
      </c>
      <c r="AC358" s="26">
        <f>IFERROR(INDEX(Cost_Components!$M$2:$M$29,MATCH(E358,Cost_Components!$A$2:$A$29,0)),"")</f>
        <v>30</v>
      </c>
      <c r="AD358" s="26">
        <f>IFERROR(INDEX(Cost_Components!$N$2:$N$29,MATCH(E358,Cost_Components!$A$2:$A$29,0)),"")</f>
        <v>95</v>
      </c>
      <c r="AE358" s="16" t="str">
        <f>IFERROR(INDEX(Cost_Components!$O$2:$O$29,MATCH(E358,Cost_Components!$A$2:$A$29,0)),"")</f>
        <v>Both</v>
      </c>
      <c r="AF358" s="11">
        <v>7868923.9022862697</v>
      </c>
      <c r="AG358" s="11">
        <v>7851923.4531465499</v>
      </c>
      <c r="AH358" s="23">
        <f t="shared" si="79"/>
        <v>1</v>
      </c>
      <c r="AI358" s="10">
        <v>317814114.06715202</v>
      </c>
      <c r="AJ358" s="29">
        <f t="shared" si="80"/>
        <v>4.4752632247347268E-2</v>
      </c>
      <c r="AK358" s="29">
        <f t="shared" si="81"/>
        <v>9.6654627086294867E-2</v>
      </c>
      <c r="AL358" s="29">
        <f t="shared" si="82"/>
        <v>5.1901994838947592E-2</v>
      </c>
      <c r="AM358" s="29">
        <f t="shared" si="83"/>
        <v>3.048695189292595E-2</v>
      </c>
    </row>
    <row r="359" spans="1:39">
      <c r="A359" t="s">
        <v>242</v>
      </c>
      <c r="B359" s="20">
        <v>2044</v>
      </c>
      <c r="C359" t="s">
        <v>242</v>
      </c>
      <c r="D359" t="s">
        <v>222</v>
      </c>
      <c r="E359" s="22" t="s">
        <v>335</v>
      </c>
      <c r="F359" s="22" t="s">
        <v>336</v>
      </c>
      <c r="G359" s="22" t="s">
        <v>246</v>
      </c>
      <c r="H359" s="22" t="s">
        <v>237</v>
      </c>
      <c r="I359" s="22" t="s">
        <v>309</v>
      </c>
      <c r="J359" s="17">
        <f>IFERROR(INDEX(Cost_Components!$K$2:$K$29,MATCH(E359,Cost_Components!$A$2:$A$29,0)),"")</f>
        <v>0.2</v>
      </c>
      <c r="K359" s="17">
        <f t="shared" si="70"/>
        <v>0.68692307692307697</v>
      </c>
      <c r="L359" s="17">
        <f>IFERROR(INDEX(Cost_Components!$S$2:$S$29,MATCH(E359,Cost_Components!$A$2:$A$29,0)),"")</f>
        <v>0.31</v>
      </c>
      <c r="M359" s="28">
        <f>IFERROR(INDEX(Cost_Components!$L$2:$L$29,MATCH(E359,Cost_Components!$A$2:$A$29,0)),"")</f>
        <v>1</v>
      </c>
      <c r="N359" s="29">
        <f>IFERROR(INDEX(Cost_Components!$P$2:$P$29,MATCH(E359,Cost_Components!$A$2:$A$29,0)),"")</f>
        <v>29.216219469999999</v>
      </c>
      <c r="O359" s="23">
        <f t="shared" si="71"/>
        <v>1603178.7467065121</v>
      </c>
      <c r="P359" s="23">
        <f t="shared" si="72"/>
        <v>1599456.666678834</v>
      </c>
      <c r="Q359" s="23">
        <f t="shared" si="73"/>
        <v>14486323.87199747</v>
      </c>
      <c r="R359" s="23">
        <f t="shared" si="74"/>
        <v>32174667.805601064</v>
      </c>
      <c r="S359" s="23">
        <f t="shared" si="75"/>
        <v>17688343.933603592</v>
      </c>
      <c r="T359" s="16">
        <f>IFERROR(INDEX(Cost_Components!$R$2:$R$29,MATCH(E359,Cost_Components!$A$2:$A$29,0)),"")</f>
        <v>1</v>
      </c>
      <c r="U359" s="26">
        <f>IFERROR(INDEX(Cost_Components!$Q$2:$Q$29,MATCH(E359,Cost_Components!$A$2:$A$29,0)),"")</f>
        <v>2023</v>
      </c>
      <c r="V359" s="30">
        <f>1/(1+Calculation_Assumptions!$B$5)^(B359-Calculation_Assumptions!$B$2)</f>
        <v>0.57028602681192497</v>
      </c>
      <c r="W359" s="23">
        <f t="shared" si="76"/>
        <v>8261348.0840721782</v>
      </c>
      <c r="X359" s="23">
        <f t="shared" si="77"/>
        <v>18348763.466849789</v>
      </c>
      <c r="Y359" s="23">
        <f t="shared" si="78"/>
        <v>10087415.382777609</v>
      </c>
      <c r="Z359" s="17">
        <f>IFERROR(INDEX(Cost_Components!$T$2:$T$29,MATCH(E359,Cost_Components!$A$2:$A$29,0)),"")</f>
        <v>0.8</v>
      </c>
      <c r="AA359" s="26">
        <f>IFERROR(INDEX(Cost_Components!$U$2:$U$29,MATCH(E359,Cost_Components!$A$2:$A$29,0)),"")</f>
        <v>2025</v>
      </c>
      <c r="AB359" s="26">
        <f>IFERROR(INDEX(Cost_Components!$V$2:$V$29,MATCH(E359,Cost_Components!$A$2:$A$29,0)),"")</f>
        <v>2050</v>
      </c>
      <c r="AC359" s="26">
        <f>IFERROR(INDEX(Cost_Components!$M$2:$M$29,MATCH(E359,Cost_Components!$A$2:$A$29,0)),"")</f>
        <v>30</v>
      </c>
      <c r="AD359" s="26">
        <f>IFERROR(INDEX(Cost_Components!$N$2:$N$29,MATCH(E359,Cost_Components!$A$2:$A$29,0)),"")</f>
        <v>95</v>
      </c>
      <c r="AE359" s="16" t="str">
        <f>IFERROR(INDEX(Cost_Components!$O$2:$O$29,MATCH(E359,Cost_Components!$A$2:$A$29,0)),"")</f>
        <v>Both</v>
      </c>
      <c r="AF359" s="11">
        <v>8015893.7335325601</v>
      </c>
      <c r="AG359" s="11">
        <v>7997283.3333941698</v>
      </c>
      <c r="AH359" s="23">
        <f t="shared" si="79"/>
        <v>1</v>
      </c>
      <c r="AI359" s="10">
        <v>318840890.73215598</v>
      </c>
      <c r="AJ359" s="29">
        <f t="shared" si="80"/>
        <v>4.5434335096519299E-2</v>
      </c>
      <c r="AK359" s="29">
        <f t="shared" si="81"/>
        <v>0.10091135968074298</v>
      </c>
      <c r="AL359" s="29">
        <f t="shared" si="82"/>
        <v>5.5477024584223676E-2</v>
      </c>
      <c r="AM359" s="29">
        <f t="shared" si="83"/>
        <v>3.1637771929484408E-2</v>
      </c>
    </row>
    <row r="360" spans="1:39">
      <c r="A360" t="s">
        <v>242</v>
      </c>
      <c r="B360" s="20">
        <v>2045</v>
      </c>
      <c r="C360" t="s">
        <v>242</v>
      </c>
      <c r="D360" t="s">
        <v>222</v>
      </c>
      <c r="E360" s="22" t="s">
        <v>335</v>
      </c>
      <c r="F360" s="22" t="s">
        <v>336</v>
      </c>
      <c r="G360" s="22" t="s">
        <v>246</v>
      </c>
      <c r="H360" s="22" t="s">
        <v>237</v>
      </c>
      <c r="I360" s="22" t="s">
        <v>309</v>
      </c>
      <c r="J360" s="17">
        <f>IFERROR(INDEX(Cost_Components!$K$2:$K$29,MATCH(E360,Cost_Components!$A$2:$A$29,0)),"")</f>
        <v>0.2</v>
      </c>
      <c r="K360" s="17">
        <f t="shared" si="70"/>
        <v>0.70576923076923082</v>
      </c>
      <c r="L360" s="17">
        <f>IFERROR(INDEX(Cost_Components!$S$2:$S$29,MATCH(E360,Cost_Components!$A$2:$A$29,0)),"")</f>
        <v>0.31</v>
      </c>
      <c r="M360" s="28">
        <f>IFERROR(INDEX(Cost_Components!$L$2:$L$29,MATCH(E360,Cost_Components!$A$2:$A$29,0)),"")</f>
        <v>1</v>
      </c>
      <c r="N360" s="29">
        <f>IFERROR(INDEX(Cost_Components!$P$2:$P$29,MATCH(E360,Cost_Components!$A$2:$A$29,0)),"")</f>
        <v>29.216219469999999</v>
      </c>
      <c r="O360" s="23">
        <f t="shared" si="71"/>
        <v>1631911.68720039</v>
      </c>
      <c r="P360" s="23">
        <f t="shared" si="72"/>
        <v>1627857.7788065402</v>
      </c>
      <c r="Q360" s="23">
        <f t="shared" si="73"/>
        <v>14743553.540783163</v>
      </c>
      <c r="R360" s="23">
        <f t="shared" si="74"/>
        <v>33649870.063976891</v>
      </c>
      <c r="S360" s="23">
        <f t="shared" si="75"/>
        <v>18906316.523193728</v>
      </c>
      <c r="T360" s="16">
        <f>IFERROR(INDEX(Cost_Components!$R$2:$R$29,MATCH(E360,Cost_Components!$A$2:$A$29,0)),"")</f>
        <v>1</v>
      </c>
      <c r="U360" s="26">
        <f>IFERROR(INDEX(Cost_Components!$Q$2:$Q$29,MATCH(E360,Cost_Components!$A$2:$A$29,0)),"")</f>
        <v>2023</v>
      </c>
      <c r="V360" s="30">
        <f>1/(1+Calculation_Assumptions!$B$5)^(B360-Calculation_Assumptions!$B$2)</f>
        <v>0.55367575418633497</v>
      </c>
      <c r="W360" s="23">
        <f t="shared" si="76"/>
        <v>8163148.126079727</v>
      </c>
      <c r="X360" s="23">
        <f t="shared" si="77"/>
        <v>18631117.18594458</v>
      </c>
      <c r="Y360" s="23">
        <f t="shared" si="78"/>
        <v>10467969.059864854</v>
      </c>
      <c r="Z360" s="17">
        <f>IFERROR(INDEX(Cost_Components!$T$2:$T$29,MATCH(E360,Cost_Components!$A$2:$A$29,0)),"")</f>
        <v>0.8</v>
      </c>
      <c r="AA360" s="26">
        <f>IFERROR(INDEX(Cost_Components!$U$2:$U$29,MATCH(E360,Cost_Components!$A$2:$A$29,0)),"")</f>
        <v>2025</v>
      </c>
      <c r="AB360" s="26">
        <f>IFERROR(INDEX(Cost_Components!$V$2:$V$29,MATCH(E360,Cost_Components!$A$2:$A$29,0)),"")</f>
        <v>2050</v>
      </c>
      <c r="AC360" s="26">
        <f>IFERROR(INDEX(Cost_Components!$M$2:$M$29,MATCH(E360,Cost_Components!$A$2:$A$29,0)),"")</f>
        <v>30</v>
      </c>
      <c r="AD360" s="26">
        <f>IFERROR(INDEX(Cost_Components!$N$2:$N$29,MATCH(E360,Cost_Components!$A$2:$A$29,0)),"")</f>
        <v>95</v>
      </c>
      <c r="AE360" s="16" t="str">
        <f>IFERROR(INDEX(Cost_Components!$O$2:$O$29,MATCH(E360,Cost_Components!$A$2:$A$29,0)),"")</f>
        <v>Both</v>
      </c>
      <c r="AF360" s="11">
        <v>8159558.4360019499</v>
      </c>
      <c r="AG360" s="11">
        <v>8139288.8940327</v>
      </c>
      <c r="AH360" s="23">
        <f t="shared" si="79"/>
        <v>1</v>
      </c>
      <c r="AI360" s="10">
        <v>319784682.33108002</v>
      </c>
      <c r="AJ360" s="29">
        <f t="shared" si="80"/>
        <v>4.6104627130072608E-2</v>
      </c>
      <c r="AK360" s="29">
        <f t="shared" si="81"/>
        <v>0.10522664756387065</v>
      </c>
      <c r="AL360" s="29">
        <f t="shared" si="82"/>
        <v>5.9122020433798043E-2</v>
      </c>
      <c r="AM360" s="29">
        <f t="shared" si="83"/>
        <v>3.2734429252703041E-2</v>
      </c>
    </row>
    <row r="361" spans="1:39">
      <c r="A361" t="s">
        <v>242</v>
      </c>
      <c r="B361" s="20">
        <v>2046</v>
      </c>
      <c r="C361" t="s">
        <v>242</v>
      </c>
      <c r="D361" t="s">
        <v>222</v>
      </c>
      <c r="E361" s="22" t="s">
        <v>335</v>
      </c>
      <c r="F361" s="22" t="s">
        <v>336</v>
      </c>
      <c r="G361" s="22" t="s">
        <v>246</v>
      </c>
      <c r="H361" s="22" t="s">
        <v>237</v>
      </c>
      <c r="I361" s="22" t="s">
        <v>309</v>
      </c>
      <c r="J361" s="17">
        <f>IFERROR(INDEX(Cost_Components!$K$2:$K$29,MATCH(E361,Cost_Components!$A$2:$A$29,0)),"")</f>
        <v>0.2</v>
      </c>
      <c r="K361" s="17">
        <f t="shared" si="70"/>
        <v>0.72461538461538466</v>
      </c>
      <c r="L361" s="17">
        <f>IFERROR(INDEX(Cost_Components!$S$2:$S$29,MATCH(E361,Cost_Components!$A$2:$A$29,0)),"")</f>
        <v>0.31</v>
      </c>
      <c r="M361" s="28">
        <f>IFERROR(INDEX(Cost_Components!$L$2:$L$29,MATCH(E361,Cost_Components!$A$2:$A$29,0)),"")</f>
        <v>1</v>
      </c>
      <c r="N361" s="29">
        <f>IFERROR(INDEX(Cost_Components!$P$2:$P$29,MATCH(E361,Cost_Components!$A$2:$A$29,0)),"")</f>
        <v>29.216219469999999</v>
      </c>
      <c r="O361" s="23">
        <f t="shared" si="71"/>
        <v>1660230.0463335761</v>
      </c>
      <c r="P361" s="23">
        <f t="shared" si="72"/>
        <v>1655835.1076291322</v>
      </c>
      <c r="Q361" s="23">
        <f t="shared" si="73"/>
        <v>14996944.992293376</v>
      </c>
      <c r="R361" s="23">
        <f t="shared" si="74"/>
        <v>35147936.900705047</v>
      </c>
      <c r="S361" s="23">
        <f t="shared" si="75"/>
        <v>20150991.90841167</v>
      </c>
      <c r="T361" s="16">
        <f>IFERROR(INDEX(Cost_Components!$R$2:$R$29,MATCH(E361,Cost_Components!$A$2:$A$29,0)),"")</f>
        <v>1</v>
      </c>
      <c r="U361" s="26">
        <f>IFERROR(INDEX(Cost_Components!$Q$2:$Q$29,MATCH(E361,Cost_Components!$A$2:$A$29,0)),"")</f>
        <v>2023</v>
      </c>
      <c r="V361" s="30">
        <f>1/(1+Calculation_Assumptions!$B$5)^(B361-Calculation_Assumptions!$B$2)</f>
        <v>0.5375492759090631</v>
      </c>
      <c r="W361" s="23">
        <f t="shared" si="76"/>
        <v>8061596.9214553544</v>
      </c>
      <c r="X361" s="23">
        <f t="shared" si="77"/>
        <v>18893748.030671436</v>
      </c>
      <c r="Y361" s="23">
        <f t="shared" si="78"/>
        <v>10832151.109216083</v>
      </c>
      <c r="Z361" s="17">
        <f>IFERROR(INDEX(Cost_Components!$T$2:$T$29,MATCH(E361,Cost_Components!$A$2:$A$29,0)),"")</f>
        <v>0.8</v>
      </c>
      <c r="AA361" s="26">
        <f>IFERROR(INDEX(Cost_Components!$U$2:$U$29,MATCH(E361,Cost_Components!$A$2:$A$29,0)),"")</f>
        <v>2025</v>
      </c>
      <c r="AB361" s="26">
        <f>IFERROR(INDEX(Cost_Components!$V$2:$V$29,MATCH(E361,Cost_Components!$A$2:$A$29,0)),"")</f>
        <v>2050</v>
      </c>
      <c r="AC361" s="26">
        <f>IFERROR(INDEX(Cost_Components!$M$2:$M$29,MATCH(E361,Cost_Components!$A$2:$A$29,0)),"")</f>
        <v>30</v>
      </c>
      <c r="AD361" s="26">
        <f>IFERROR(INDEX(Cost_Components!$N$2:$N$29,MATCH(E361,Cost_Components!$A$2:$A$29,0)),"")</f>
        <v>95</v>
      </c>
      <c r="AE361" s="16" t="str">
        <f>IFERROR(INDEX(Cost_Components!$O$2:$O$29,MATCH(E361,Cost_Components!$A$2:$A$29,0)),"")</f>
        <v>Both</v>
      </c>
      <c r="AF361" s="11">
        <v>8301150.23166788</v>
      </c>
      <c r="AG361" s="11">
        <v>8279175.5381456604</v>
      </c>
      <c r="AH361" s="23">
        <f t="shared" si="79"/>
        <v>1</v>
      </c>
      <c r="AI361" s="10">
        <v>320645615.981408</v>
      </c>
      <c r="AJ361" s="29">
        <f t="shared" si="80"/>
        <v>4.6771090090821463E-2</v>
      </c>
      <c r="AK361" s="29">
        <f t="shared" si="81"/>
        <v>0.10961614676416792</v>
      </c>
      <c r="AL361" s="29">
        <f t="shared" si="82"/>
        <v>6.2845056673346458E-2</v>
      </c>
      <c r="AM361" s="29">
        <f t="shared" si="83"/>
        <v>3.3782314709221418E-2</v>
      </c>
    </row>
    <row r="362" spans="1:39">
      <c r="A362" t="s">
        <v>242</v>
      </c>
      <c r="B362" s="20">
        <v>2047</v>
      </c>
      <c r="C362" t="s">
        <v>242</v>
      </c>
      <c r="D362" t="s">
        <v>222</v>
      </c>
      <c r="E362" s="22" t="s">
        <v>335</v>
      </c>
      <c r="F362" s="22" t="s">
        <v>336</v>
      </c>
      <c r="G362" s="22" t="s">
        <v>246</v>
      </c>
      <c r="H362" s="22" t="s">
        <v>237</v>
      </c>
      <c r="I362" s="22" t="s">
        <v>309</v>
      </c>
      <c r="J362" s="17">
        <f>IFERROR(INDEX(Cost_Components!$K$2:$K$29,MATCH(E362,Cost_Components!$A$2:$A$29,0)),"")</f>
        <v>0.2</v>
      </c>
      <c r="K362" s="17">
        <f t="shared" si="70"/>
        <v>0.74346153846153851</v>
      </c>
      <c r="L362" s="17">
        <f>IFERROR(INDEX(Cost_Components!$S$2:$S$29,MATCH(E362,Cost_Components!$A$2:$A$29,0)),"")</f>
        <v>0.31</v>
      </c>
      <c r="M362" s="28">
        <f>IFERROR(INDEX(Cost_Components!$L$2:$L$29,MATCH(E362,Cost_Components!$A$2:$A$29,0)),"")</f>
        <v>1</v>
      </c>
      <c r="N362" s="29">
        <f>IFERROR(INDEX(Cost_Components!$P$2:$P$29,MATCH(E362,Cost_Components!$A$2:$A$29,0)),"")</f>
        <v>29.216219469999999</v>
      </c>
      <c r="O362" s="23">
        <f t="shared" si="71"/>
        <v>1687848.2861643462</v>
      </c>
      <c r="P362" s="23">
        <f t="shared" si="72"/>
        <v>1683103.8899852999</v>
      </c>
      <c r="Q362" s="23">
        <f t="shared" si="73"/>
        <v>15243919.11859259</v>
      </c>
      <c r="R362" s="23">
        <f t="shared" si="74"/>
        <v>36661981.285353407</v>
      </c>
      <c r="S362" s="23">
        <f t="shared" si="75"/>
        <v>21418062.166760817</v>
      </c>
      <c r="T362" s="16">
        <f>IFERROR(INDEX(Cost_Components!$R$2:$R$29,MATCH(E362,Cost_Components!$A$2:$A$29,0)),"")</f>
        <v>1</v>
      </c>
      <c r="U362" s="26">
        <f>IFERROR(INDEX(Cost_Components!$Q$2:$Q$29,MATCH(E362,Cost_Components!$A$2:$A$29,0)),"")</f>
        <v>2023</v>
      </c>
      <c r="V362" s="30">
        <f>1/(1+Calculation_Assumptions!$B$5)^(B362-Calculation_Assumptions!$B$2)</f>
        <v>0.52189250088258554</v>
      </c>
      <c r="W362" s="23">
        <f t="shared" si="76"/>
        <v>7955687.0720541459</v>
      </c>
      <c r="X362" s="23">
        <f t="shared" si="77"/>
        <v>19133613.100323636</v>
      </c>
      <c r="Y362" s="23">
        <f t="shared" si="78"/>
        <v>11177926.028269492</v>
      </c>
      <c r="Z362" s="17">
        <f>IFERROR(INDEX(Cost_Components!$T$2:$T$29,MATCH(E362,Cost_Components!$A$2:$A$29,0)),"")</f>
        <v>0.8</v>
      </c>
      <c r="AA362" s="26">
        <f>IFERROR(INDEX(Cost_Components!$U$2:$U$29,MATCH(E362,Cost_Components!$A$2:$A$29,0)),"")</f>
        <v>2025</v>
      </c>
      <c r="AB362" s="26">
        <f>IFERROR(INDEX(Cost_Components!$V$2:$V$29,MATCH(E362,Cost_Components!$A$2:$A$29,0)),"")</f>
        <v>2050</v>
      </c>
      <c r="AC362" s="26">
        <f>IFERROR(INDEX(Cost_Components!$M$2:$M$29,MATCH(E362,Cost_Components!$A$2:$A$29,0)),"")</f>
        <v>30</v>
      </c>
      <c r="AD362" s="26">
        <f>IFERROR(INDEX(Cost_Components!$N$2:$N$29,MATCH(E362,Cost_Components!$A$2:$A$29,0)),"")</f>
        <v>95</v>
      </c>
      <c r="AE362" s="16" t="str">
        <f>IFERROR(INDEX(Cost_Components!$O$2:$O$29,MATCH(E362,Cost_Components!$A$2:$A$29,0)),"")</f>
        <v>Both</v>
      </c>
      <c r="AF362" s="11">
        <v>8439241.4308217298</v>
      </c>
      <c r="AG362" s="11">
        <v>8415519.4499264993</v>
      </c>
      <c r="AH362" s="23">
        <f t="shared" si="79"/>
        <v>1</v>
      </c>
      <c r="AI362" s="10">
        <v>321429520.52287501</v>
      </c>
      <c r="AJ362" s="29">
        <f t="shared" si="80"/>
        <v>4.7425386112000666E-2</v>
      </c>
      <c r="AK362" s="29">
        <f t="shared" si="81"/>
        <v>0.11405916054541201</v>
      </c>
      <c r="AL362" s="29">
        <f t="shared" si="82"/>
        <v>6.6633774433411341E-2</v>
      </c>
      <c r="AM362" s="29">
        <f t="shared" si="83"/>
        <v>3.4775667182299137E-2</v>
      </c>
    </row>
    <row r="363" spans="1:39">
      <c r="A363" t="s">
        <v>242</v>
      </c>
      <c r="B363" s="20">
        <v>2048</v>
      </c>
      <c r="C363" t="s">
        <v>242</v>
      </c>
      <c r="D363" t="s">
        <v>222</v>
      </c>
      <c r="E363" s="22" t="s">
        <v>335</v>
      </c>
      <c r="F363" s="22" t="s">
        <v>336</v>
      </c>
      <c r="G363" s="22" t="s">
        <v>246</v>
      </c>
      <c r="H363" s="22" t="s">
        <v>237</v>
      </c>
      <c r="I363" s="22" t="s">
        <v>309</v>
      </c>
      <c r="J363" s="17">
        <f>IFERROR(INDEX(Cost_Components!$K$2:$K$29,MATCH(E363,Cost_Components!$A$2:$A$29,0)),"")</f>
        <v>0.2</v>
      </c>
      <c r="K363" s="17">
        <f t="shared" si="70"/>
        <v>0.76230769230769235</v>
      </c>
      <c r="L363" s="17">
        <f>IFERROR(INDEX(Cost_Components!$S$2:$S$29,MATCH(E363,Cost_Components!$A$2:$A$29,0)),"")</f>
        <v>0.31</v>
      </c>
      <c r="M363" s="28">
        <f>IFERROR(INDEX(Cost_Components!$L$2:$L$29,MATCH(E363,Cost_Components!$A$2:$A$29,0)),"")</f>
        <v>1</v>
      </c>
      <c r="N363" s="29">
        <f>IFERROR(INDEX(Cost_Components!$P$2:$P$29,MATCH(E363,Cost_Components!$A$2:$A$29,0)),"")</f>
        <v>29.216219469999999</v>
      </c>
      <c r="O363" s="23">
        <f t="shared" si="71"/>
        <v>1715301.537945892</v>
      </c>
      <c r="P363" s="23">
        <f t="shared" si="72"/>
        <v>1710199.89526226</v>
      </c>
      <c r="Q363" s="23">
        <f t="shared" si="73"/>
        <v>15489328.398041492</v>
      </c>
      <c r="R363" s="23">
        <f t="shared" si="74"/>
        <v>38202765.041651547</v>
      </c>
      <c r="S363" s="23">
        <f t="shared" si="75"/>
        <v>22713436.643610053</v>
      </c>
      <c r="T363" s="16">
        <f>IFERROR(INDEX(Cost_Components!$R$2:$R$29,MATCH(E363,Cost_Components!$A$2:$A$29,0)),"")</f>
        <v>1</v>
      </c>
      <c r="U363" s="26">
        <f>IFERROR(INDEX(Cost_Components!$Q$2:$Q$29,MATCH(E363,Cost_Components!$A$2:$A$29,0)),"")</f>
        <v>2023</v>
      </c>
      <c r="V363" s="30">
        <f>1/(1+Calculation_Assumptions!$B$5)^(B363-Calculation_Assumptions!$B$2)</f>
        <v>0.50669174842969467</v>
      </c>
      <c r="W363" s="23">
        <f t="shared" si="76"/>
        <v>7848314.8880053656</v>
      </c>
      <c r="X363" s="23">
        <f t="shared" si="77"/>
        <v>19357025.813803241</v>
      </c>
      <c r="Y363" s="23">
        <f t="shared" si="78"/>
        <v>11508710.925797874</v>
      </c>
      <c r="Z363" s="17">
        <f>IFERROR(INDEX(Cost_Components!$T$2:$T$29,MATCH(E363,Cost_Components!$A$2:$A$29,0)),"")</f>
        <v>0.8</v>
      </c>
      <c r="AA363" s="26">
        <f>IFERROR(INDEX(Cost_Components!$U$2:$U$29,MATCH(E363,Cost_Components!$A$2:$A$29,0)),"")</f>
        <v>2025</v>
      </c>
      <c r="AB363" s="26">
        <f>IFERROR(INDEX(Cost_Components!$V$2:$V$29,MATCH(E363,Cost_Components!$A$2:$A$29,0)),"")</f>
        <v>2050</v>
      </c>
      <c r="AC363" s="26">
        <f>IFERROR(INDEX(Cost_Components!$M$2:$M$29,MATCH(E363,Cost_Components!$A$2:$A$29,0)),"")</f>
        <v>30</v>
      </c>
      <c r="AD363" s="26">
        <f>IFERROR(INDEX(Cost_Components!$N$2:$N$29,MATCH(E363,Cost_Components!$A$2:$A$29,0)),"")</f>
        <v>95</v>
      </c>
      <c r="AE363" s="16" t="str">
        <f>IFERROR(INDEX(Cost_Components!$O$2:$O$29,MATCH(E363,Cost_Components!$A$2:$A$29,0)),"")</f>
        <v>Both</v>
      </c>
      <c r="AF363" s="11">
        <v>8576507.6897294596</v>
      </c>
      <c r="AG363" s="11">
        <v>8550999.4763112999</v>
      </c>
      <c r="AH363" s="23">
        <f t="shared" si="79"/>
        <v>1</v>
      </c>
      <c r="AI363" s="10">
        <v>322136832.26016098</v>
      </c>
      <c r="AJ363" s="29">
        <f t="shared" si="80"/>
        <v>4.8083071685302202E-2</v>
      </c>
      <c r="AK363" s="29">
        <f t="shared" si="81"/>
        <v>0.11859173250576514</v>
      </c>
      <c r="AL363" s="29">
        <f t="shared" si="82"/>
        <v>7.0508660820462934E-2</v>
      </c>
      <c r="AM363" s="29">
        <f t="shared" si="83"/>
        <v>3.5726156630556678E-2</v>
      </c>
    </row>
    <row r="364" spans="1:39">
      <c r="A364" t="s">
        <v>242</v>
      </c>
      <c r="B364" s="20">
        <v>2049</v>
      </c>
      <c r="C364" t="s">
        <v>242</v>
      </c>
      <c r="D364" t="s">
        <v>222</v>
      </c>
      <c r="E364" s="22" t="s">
        <v>335</v>
      </c>
      <c r="F364" s="22" t="s">
        <v>336</v>
      </c>
      <c r="G364" s="22" t="s">
        <v>246</v>
      </c>
      <c r="H364" s="22" t="s">
        <v>237</v>
      </c>
      <c r="I364" s="22" t="s">
        <v>309</v>
      </c>
      <c r="J364" s="17">
        <f>IFERROR(INDEX(Cost_Components!$K$2:$K$29,MATCH(E364,Cost_Components!$A$2:$A$29,0)),"")</f>
        <v>0.2</v>
      </c>
      <c r="K364" s="17">
        <f t="shared" si="70"/>
        <v>0.7811538461538462</v>
      </c>
      <c r="L364" s="17">
        <f>IFERROR(INDEX(Cost_Components!$S$2:$S$29,MATCH(E364,Cost_Components!$A$2:$A$29,0)),"")</f>
        <v>0.31</v>
      </c>
      <c r="M364" s="28">
        <f>IFERROR(INDEX(Cost_Components!$L$2:$L$29,MATCH(E364,Cost_Components!$A$2:$A$29,0)),"")</f>
        <v>1</v>
      </c>
      <c r="N364" s="29">
        <f>IFERROR(INDEX(Cost_Components!$P$2:$P$29,MATCH(E364,Cost_Components!$A$2:$A$29,0)),"")</f>
        <v>29.216219469999999</v>
      </c>
      <c r="O364" s="23">
        <f t="shared" si="71"/>
        <v>1742091.1675753722</v>
      </c>
      <c r="P364" s="23">
        <f t="shared" si="72"/>
        <v>1736625.1734477021</v>
      </c>
      <c r="Q364" s="23">
        <f t="shared" si="73"/>
        <v>15728662.883418212</v>
      </c>
      <c r="R364" s="23">
        <f t="shared" si="74"/>
        <v>39758635.627618767</v>
      </c>
      <c r="S364" s="23">
        <f t="shared" si="75"/>
        <v>24029972.744200557</v>
      </c>
      <c r="T364" s="16">
        <f>IFERROR(INDEX(Cost_Components!$R$2:$R$29,MATCH(E364,Cost_Components!$A$2:$A$29,0)),"")</f>
        <v>1</v>
      </c>
      <c r="U364" s="26">
        <f>IFERROR(INDEX(Cost_Components!$Q$2:$Q$29,MATCH(E364,Cost_Components!$A$2:$A$29,0)),"")</f>
        <v>2023</v>
      </c>
      <c r="V364" s="30">
        <f>1/(1+Calculation_Assumptions!$B$5)^(B364-Calculation_Assumptions!$B$2)</f>
        <v>0.49193373633950943</v>
      </c>
      <c r="W364" s="23">
        <f t="shared" si="76"/>
        <v>7737459.8998644827</v>
      </c>
      <c r="X364" s="23">
        <f t="shared" si="77"/>
        <v>19558614.176055636</v>
      </c>
      <c r="Y364" s="23">
        <f t="shared" si="78"/>
        <v>11821154.276191154</v>
      </c>
      <c r="Z364" s="17">
        <f>IFERROR(INDEX(Cost_Components!$T$2:$T$29,MATCH(E364,Cost_Components!$A$2:$A$29,0)),"")</f>
        <v>0.8</v>
      </c>
      <c r="AA364" s="26">
        <f>IFERROR(INDEX(Cost_Components!$U$2:$U$29,MATCH(E364,Cost_Components!$A$2:$A$29,0)),"")</f>
        <v>2025</v>
      </c>
      <c r="AB364" s="26">
        <f>IFERROR(INDEX(Cost_Components!$V$2:$V$29,MATCH(E364,Cost_Components!$A$2:$A$29,0)),"")</f>
        <v>2050</v>
      </c>
      <c r="AC364" s="26">
        <f>IFERROR(INDEX(Cost_Components!$M$2:$M$29,MATCH(E364,Cost_Components!$A$2:$A$29,0)),"")</f>
        <v>30</v>
      </c>
      <c r="AD364" s="26">
        <f>IFERROR(INDEX(Cost_Components!$N$2:$N$29,MATCH(E364,Cost_Components!$A$2:$A$29,0)),"")</f>
        <v>95</v>
      </c>
      <c r="AE364" s="16" t="str">
        <f>IFERROR(INDEX(Cost_Components!$O$2:$O$29,MATCH(E364,Cost_Components!$A$2:$A$29,0)),"")</f>
        <v>Both</v>
      </c>
      <c r="AF364" s="11">
        <v>8710455.8378768601</v>
      </c>
      <c r="AG364" s="11">
        <v>8683125.8672385104</v>
      </c>
      <c r="AH364" s="23">
        <f t="shared" si="79"/>
        <v>1</v>
      </c>
      <c r="AI364" s="10">
        <v>322765819.75268102</v>
      </c>
      <c r="AJ364" s="29">
        <f t="shared" si="80"/>
        <v>4.8730881403335348E-2</v>
      </c>
      <c r="AK364" s="29">
        <f t="shared" si="81"/>
        <v>0.12318105943833763</v>
      </c>
      <c r="AL364" s="29">
        <f t="shared" si="82"/>
        <v>7.4450178035002285E-2</v>
      </c>
      <c r="AM364" s="29">
        <f t="shared" si="83"/>
        <v>3.6624554251900344E-2</v>
      </c>
    </row>
    <row r="365" spans="1:39">
      <c r="A365" t="s">
        <v>242</v>
      </c>
      <c r="B365" s="20">
        <v>2050</v>
      </c>
      <c r="C365" t="s">
        <v>242</v>
      </c>
      <c r="D365" t="s">
        <v>222</v>
      </c>
      <c r="E365" s="22" t="s">
        <v>335</v>
      </c>
      <c r="F365" s="22" t="s">
        <v>336</v>
      </c>
      <c r="G365" s="22" t="s">
        <v>246</v>
      </c>
      <c r="H365" s="22" t="s">
        <v>237</v>
      </c>
      <c r="I365" s="22" t="s">
        <v>309</v>
      </c>
      <c r="J365" s="17">
        <f>IFERROR(INDEX(Cost_Components!$K$2:$K$29,MATCH(E365,Cost_Components!$A$2:$A$29,0)),"")</f>
        <v>0.2</v>
      </c>
      <c r="K365" s="17">
        <f t="shared" si="70"/>
        <v>0.8</v>
      </c>
      <c r="L365" s="17">
        <f>IFERROR(INDEX(Cost_Components!$S$2:$S$29,MATCH(E365,Cost_Components!$A$2:$A$29,0)),"")</f>
        <v>0.31</v>
      </c>
      <c r="M365" s="28">
        <f>IFERROR(INDEX(Cost_Components!$L$2:$L$29,MATCH(E365,Cost_Components!$A$2:$A$29,0)),"")</f>
        <v>1</v>
      </c>
      <c r="N365" s="29">
        <f>IFERROR(INDEX(Cost_Components!$P$2:$P$29,MATCH(E365,Cost_Components!$A$2:$A$29,0)),"")</f>
        <v>29.216219469999999</v>
      </c>
      <c r="O365" s="23">
        <f t="shared" si="71"/>
        <v>1768058.1492558219</v>
      </c>
      <c r="P365" s="23">
        <f t="shared" si="72"/>
        <v>1762221.6895994202</v>
      </c>
      <c r="Q365" s="23">
        <f t="shared" si="73"/>
        <v>15960491.247820569</v>
      </c>
      <c r="R365" s="23">
        <f t="shared" si="74"/>
        <v>41324779.939504087</v>
      </c>
      <c r="S365" s="23">
        <f t="shared" si="75"/>
        <v>25364288.691683516</v>
      </c>
      <c r="T365" s="16">
        <f>IFERROR(INDEX(Cost_Components!$R$2:$R$29,MATCH(E365,Cost_Components!$A$2:$A$29,0)),"")</f>
        <v>1</v>
      </c>
      <c r="U365" s="26">
        <f>IFERROR(INDEX(Cost_Components!$Q$2:$Q$29,MATCH(E365,Cost_Components!$A$2:$A$29,0)),"")</f>
        <v>2023</v>
      </c>
      <c r="V365" s="30">
        <f>1/(1+Calculation_Assumptions!$B$5)^(B365-Calculation_Assumptions!$B$2)</f>
        <v>0.47760556926165965</v>
      </c>
      <c r="W365" s="23">
        <f t="shared" si="76"/>
        <v>7622819.5081110792</v>
      </c>
      <c r="X365" s="23">
        <f t="shared" si="77"/>
        <v>19736945.047619663</v>
      </c>
      <c r="Y365" s="23">
        <f t="shared" si="78"/>
        <v>12114125.539508581</v>
      </c>
      <c r="Z365" s="17">
        <f>IFERROR(INDEX(Cost_Components!$T$2:$T$29,MATCH(E365,Cost_Components!$A$2:$A$29,0)),"")</f>
        <v>0.8</v>
      </c>
      <c r="AA365" s="26">
        <f>IFERROR(INDEX(Cost_Components!$U$2:$U$29,MATCH(E365,Cost_Components!$A$2:$A$29,0)),"")</f>
        <v>2025</v>
      </c>
      <c r="AB365" s="26">
        <f>IFERROR(INDEX(Cost_Components!$V$2:$V$29,MATCH(E365,Cost_Components!$A$2:$A$29,0)),"")</f>
        <v>2050</v>
      </c>
      <c r="AC365" s="26">
        <f>IFERROR(INDEX(Cost_Components!$M$2:$M$29,MATCH(E365,Cost_Components!$A$2:$A$29,0)),"")</f>
        <v>30</v>
      </c>
      <c r="AD365" s="26">
        <f>IFERROR(INDEX(Cost_Components!$N$2:$N$29,MATCH(E365,Cost_Components!$A$2:$A$29,0)),"")</f>
        <v>95</v>
      </c>
      <c r="AE365" s="16" t="str">
        <f>IFERROR(INDEX(Cost_Components!$O$2:$O$29,MATCH(E365,Cost_Components!$A$2:$A$29,0)),"")</f>
        <v>Both</v>
      </c>
      <c r="AF365" s="11">
        <v>8840290.7462791093</v>
      </c>
      <c r="AG365" s="11">
        <v>8811108.4479971007</v>
      </c>
      <c r="AH365" s="23">
        <f t="shared" si="79"/>
        <v>1</v>
      </c>
      <c r="AI365" s="10">
        <v>323312042.56328499</v>
      </c>
      <c r="AJ365" s="29">
        <f t="shared" si="80"/>
        <v>4.9365594678387109E-2</v>
      </c>
      <c r="AK365" s="29">
        <f t="shared" si="81"/>
        <v>0.12781701421287203</v>
      </c>
      <c r="AL365" s="29">
        <f t="shared" si="82"/>
        <v>7.8451419534484923E-2</v>
      </c>
      <c r="AM365" s="29">
        <f t="shared" si="83"/>
        <v>3.7468834886152956E-2</v>
      </c>
    </row>
    <row r="366" spans="1:39">
      <c r="A366" t="s">
        <v>247</v>
      </c>
      <c r="B366" s="20">
        <v>2025</v>
      </c>
      <c r="C366" t="s">
        <v>247</v>
      </c>
      <c r="D366" t="s">
        <v>222</v>
      </c>
      <c r="E366" s="22" t="s">
        <v>337</v>
      </c>
      <c r="F366" s="22" t="s">
        <v>338</v>
      </c>
      <c r="G366" s="22" t="s">
        <v>248</v>
      </c>
      <c r="H366" s="22" t="s">
        <v>237</v>
      </c>
      <c r="I366" s="22" t="s">
        <v>212</v>
      </c>
      <c r="J366" s="17">
        <f>IFERROR(INDEX(Cost_Components!$K$2:$K$29,MATCH(E366,Cost_Components!$A$2:$A$29,0)),"")</f>
        <v>0.52</v>
      </c>
      <c r="K366" s="17">
        <f t="shared" si="70"/>
        <v>0.32884615384615384</v>
      </c>
      <c r="L366" s="17">
        <f>IFERROR(INDEX(Cost_Components!$S$2:$S$29,MATCH(E366,Cost_Components!$A$2:$A$29,0)),"")</f>
        <v>0.31</v>
      </c>
      <c r="M366" s="28">
        <f>IFERROR(INDEX(Cost_Components!$L$2:$L$29,MATCH(E366,Cost_Components!$A$2:$A$29,0)),"")</f>
        <v>1</v>
      </c>
      <c r="N366" s="29">
        <f>IFERROR(INDEX(Cost_Components!$P$2:$P$29,MATCH(E366,Cost_Components!$A$2:$A$29,0)),"")</f>
        <v>64.94344126</v>
      </c>
      <c r="O366" s="23">
        <f t="shared" si="71"/>
        <v>308105.33185462945</v>
      </c>
      <c r="P366" s="23">
        <f t="shared" si="72"/>
        <v>308105.33185462945</v>
      </c>
      <c r="Q366" s="23">
        <f t="shared" si="73"/>
        <v>6202920.3615701199</v>
      </c>
      <c r="R366" s="23">
        <f t="shared" si="74"/>
        <v>6580020.9790849285</v>
      </c>
      <c r="S366" s="23">
        <f t="shared" si="75"/>
        <v>377100.61751480866</v>
      </c>
      <c r="T366" s="16">
        <f>IFERROR(INDEX(Cost_Components!$R$2:$R$29,MATCH(E366,Cost_Components!$A$2:$A$29,0)),"")</f>
        <v>1</v>
      </c>
      <c r="U366" s="26">
        <f>IFERROR(INDEX(Cost_Components!$Q$2:$Q$29,MATCH(E366,Cost_Components!$A$2:$A$29,0)),"")</f>
        <v>2023</v>
      </c>
      <c r="V366" s="30">
        <f>1/(1+Calculation_Assumptions!$B$5)^(B366-Calculation_Assumptions!$B$2)</f>
        <v>1</v>
      </c>
      <c r="W366" s="23">
        <f t="shared" si="76"/>
        <v>6202920.3615701199</v>
      </c>
      <c r="X366" s="23">
        <f t="shared" si="77"/>
        <v>6580020.9790849285</v>
      </c>
      <c r="Y366" s="23">
        <f t="shared" si="78"/>
        <v>377100.61751480866</v>
      </c>
      <c r="Z366" s="17">
        <f>IFERROR(INDEX(Cost_Components!$T$2:$T$29,MATCH(E366,Cost_Components!$A$2:$A$29,0)),"")</f>
        <v>0.8</v>
      </c>
      <c r="AA366" s="26">
        <f>IFERROR(INDEX(Cost_Components!$U$2:$U$29,MATCH(E366,Cost_Components!$A$2:$A$29,0)),"")</f>
        <v>2025</v>
      </c>
      <c r="AB366" s="26">
        <f>IFERROR(INDEX(Cost_Components!$V$2:$V$29,MATCH(E366,Cost_Components!$A$2:$A$29,0)),"")</f>
        <v>2050</v>
      </c>
      <c r="AC366" s="26">
        <f>IFERROR(INDEX(Cost_Components!$M$2:$M$29,MATCH(E366,Cost_Components!$A$2:$A$29,0)),"")</f>
        <v>30</v>
      </c>
      <c r="AD366" s="26">
        <f>IFERROR(INDEX(Cost_Components!$N$2:$N$29,MATCH(E366,Cost_Components!$A$2:$A$29,0)),"")</f>
        <v>95</v>
      </c>
      <c r="AE366" s="16" t="str">
        <f>IFERROR(INDEX(Cost_Components!$O$2:$O$29,MATCH(E366,Cost_Components!$A$2:$A$29,0)),"")</f>
        <v>Both</v>
      </c>
      <c r="AF366" s="11">
        <v>592510.25356659503</v>
      </c>
      <c r="AG366" s="11">
        <v>592510.25356659503</v>
      </c>
      <c r="AH366" s="23">
        <f t="shared" si="79"/>
        <v>1</v>
      </c>
      <c r="AI366" s="10">
        <v>288391907.64445603</v>
      </c>
      <c r="AJ366" s="29">
        <f t="shared" si="80"/>
        <v>2.1508649158135846E-2</v>
      </c>
      <c r="AK366" s="29">
        <f t="shared" si="81"/>
        <v>2.2816246935739637E-2</v>
      </c>
      <c r="AL366" s="29">
        <f t="shared" si="82"/>
        <v>1.3075977776037917E-3</v>
      </c>
      <c r="AM366" s="29">
        <f t="shared" si="83"/>
        <v>1.3075977776037917E-3</v>
      </c>
    </row>
    <row r="367" spans="1:39">
      <c r="A367" t="s">
        <v>247</v>
      </c>
      <c r="B367" s="20">
        <v>2026</v>
      </c>
      <c r="C367" t="s">
        <v>247</v>
      </c>
      <c r="D367" t="s">
        <v>222</v>
      </c>
      <c r="E367" s="22" t="s">
        <v>337</v>
      </c>
      <c r="F367" s="22" t="s">
        <v>338</v>
      </c>
      <c r="G367" s="22" t="s">
        <v>248</v>
      </c>
      <c r="H367" s="22" t="s">
        <v>237</v>
      </c>
      <c r="I367" s="22" t="s">
        <v>212</v>
      </c>
      <c r="J367" s="17">
        <f>IFERROR(INDEX(Cost_Components!$K$2:$K$29,MATCH(E367,Cost_Components!$A$2:$A$29,0)),"")</f>
        <v>0.52</v>
      </c>
      <c r="K367" s="17">
        <f t="shared" si="70"/>
        <v>0.34769230769230769</v>
      </c>
      <c r="L367" s="17">
        <f>IFERROR(INDEX(Cost_Components!$S$2:$S$29,MATCH(E367,Cost_Components!$A$2:$A$29,0)),"")</f>
        <v>0.31</v>
      </c>
      <c r="M367" s="28">
        <f>IFERROR(INDEX(Cost_Components!$L$2:$L$29,MATCH(E367,Cost_Components!$A$2:$A$29,0)),"")</f>
        <v>1</v>
      </c>
      <c r="N367" s="29">
        <f>IFERROR(INDEX(Cost_Components!$P$2:$P$29,MATCH(E367,Cost_Components!$A$2:$A$29,0)),"")</f>
        <v>64.94344126</v>
      </c>
      <c r="O367" s="23">
        <f t="shared" si="71"/>
        <v>315778.24710637558</v>
      </c>
      <c r="P367" s="23">
        <f t="shared" si="72"/>
        <v>315778.24710637558</v>
      </c>
      <c r="Q367" s="23">
        <f t="shared" si="73"/>
        <v>6357395.0730629871</v>
      </c>
      <c r="R367" s="23">
        <f t="shared" si="74"/>
        <v>7130378.5931128282</v>
      </c>
      <c r="S367" s="23">
        <f t="shared" si="75"/>
        <v>772983.52004984114</v>
      </c>
      <c r="T367" s="16">
        <f>IFERROR(INDEX(Cost_Components!$R$2:$R$29,MATCH(E367,Cost_Components!$A$2:$A$29,0)),"")</f>
        <v>1</v>
      </c>
      <c r="U367" s="26">
        <f>IFERROR(INDEX(Cost_Components!$Q$2:$Q$29,MATCH(E367,Cost_Components!$A$2:$A$29,0)),"")</f>
        <v>2023</v>
      </c>
      <c r="V367" s="30">
        <f>1/(1+Calculation_Assumptions!$B$5)^(B367-Calculation_Assumptions!$B$2)</f>
        <v>0.970873786407767</v>
      </c>
      <c r="W367" s="23">
        <f t="shared" si="76"/>
        <v>6172228.2262747446</v>
      </c>
      <c r="X367" s="23">
        <f t="shared" si="77"/>
        <v>6922697.6632163385</v>
      </c>
      <c r="Y367" s="23">
        <f t="shared" si="78"/>
        <v>750469.4369415933</v>
      </c>
      <c r="Z367" s="17">
        <f>IFERROR(INDEX(Cost_Components!$T$2:$T$29,MATCH(E367,Cost_Components!$A$2:$A$29,0)),"")</f>
        <v>0.8</v>
      </c>
      <c r="AA367" s="26">
        <f>IFERROR(INDEX(Cost_Components!$U$2:$U$29,MATCH(E367,Cost_Components!$A$2:$A$29,0)),"")</f>
        <v>2025</v>
      </c>
      <c r="AB367" s="26">
        <f>IFERROR(INDEX(Cost_Components!$V$2:$V$29,MATCH(E367,Cost_Components!$A$2:$A$29,0)),"")</f>
        <v>2050</v>
      </c>
      <c r="AC367" s="26">
        <f>IFERROR(INDEX(Cost_Components!$M$2:$M$29,MATCH(E367,Cost_Components!$A$2:$A$29,0)),"")</f>
        <v>30</v>
      </c>
      <c r="AD367" s="26">
        <f>IFERROR(INDEX(Cost_Components!$N$2:$N$29,MATCH(E367,Cost_Components!$A$2:$A$29,0)),"")</f>
        <v>95</v>
      </c>
      <c r="AE367" s="16" t="str">
        <f>IFERROR(INDEX(Cost_Components!$O$2:$O$29,MATCH(E367,Cost_Components!$A$2:$A$29,0)),"")</f>
        <v>Both</v>
      </c>
      <c r="AF367" s="11">
        <v>607265.85981995298</v>
      </c>
      <c r="AG367" s="11">
        <v>607265.85981995298</v>
      </c>
      <c r="AH367" s="23">
        <f t="shared" si="79"/>
        <v>1</v>
      </c>
      <c r="AI367" s="10">
        <v>290472130.233437</v>
      </c>
      <c r="AJ367" s="29">
        <f t="shared" si="80"/>
        <v>2.1886420111815501E-2</v>
      </c>
      <c r="AK367" s="29">
        <f t="shared" si="81"/>
        <v>2.4547548115485374E-2</v>
      </c>
      <c r="AL367" s="29">
        <f t="shared" si="82"/>
        <v>2.6611280036698717E-3</v>
      </c>
      <c r="AM367" s="29">
        <f t="shared" si="83"/>
        <v>2.5836194210387101E-3</v>
      </c>
    </row>
    <row r="368" spans="1:39">
      <c r="A368" t="s">
        <v>247</v>
      </c>
      <c r="B368" s="20">
        <v>2027</v>
      </c>
      <c r="C368" t="s">
        <v>247</v>
      </c>
      <c r="D368" t="s">
        <v>222</v>
      </c>
      <c r="E368" s="22" t="s">
        <v>337</v>
      </c>
      <c r="F368" s="22" t="s">
        <v>338</v>
      </c>
      <c r="G368" s="22" t="s">
        <v>248</v>
      </c>
      <c r="H368" s="22" t="s">
        <v>237</v>
      </c>
      <c r="I368" s="22" t="s">
        <v>212</v>
      </c>
      <c r="J368" s="17">
        <f>IFERROR(INDEX(Cost_Components!$K$2:$K$29,MATCH(E368,Cost_Components!$A$2:$A$29,0)),"")</f>
        <v>0.52</v>
      </c>
      <c r="K368" s="17">
        <f t="shared" si="70"/>
        <v>0.36653846153846154</v>
      </c>
      <c r="L368" s="17">
        <f>IFERROR(INDEX(Cost_Components!$S$2:$S$29,MATCH(E368,Cost_Components!$A$2:$A$29,0)),"")</f>
        <v>0.31</v>
      </c>
      <c r="M368" s="28">
        <f>IFERROR(INDEX(Cost_Components!$L$2:$L$29,MATCH(E368,Cost_Components!$A$2:$A$29,0)),"")</f>
        <v>1</v>
      </c>
      <c r="N368" s="29">
        <f>IFERROR(INDEX(Cost_Components!$P$2:$P$29,MATCH(E368,Cost_Components!$A$2:$A$29,0)),"")</f>
        <v>64.94344126</v>
      </c>
      <c r="O368" s="23">
        <f t="shared" si="71"/>
        <v>323550.72214174009</v>
      </c>
      <c r="P368" s="23">
        <f t="shared" si="72"/>
        <v>323550.65718974388</v>
      </c>
      <c r="Q368" s="23">
        <f t="shared" si="73"/>
        <v>6513872.8609493235</v>
      </c>
      <c r="R368" s="23">
        <f t="shared" si="74"/>
        <v>7701888.4400364133</v>
      </c>
      <c r="S368" s="23">
        <f t="shared" si="75"/>
        <v>1188015.5790870897</v>
      </c>
      <c r="T368" s="16">
        <f>IFERROR(INDEX(Cost_Components!$R$2:$R$29,MATCH(E368,Cost_Components!$A$2:$A$29,0)),"")</f>
        <v>1</v>
      </c>
      <c r="U368" s="26">
        <f>IFERROR(INDEX(Cost_Components!$Q$2:$Q$29,MATCH(E368,Cost_Components!$A$2:$A$29,0)),"")</f>
        <v>2023</v>
      </c>
      <c r="V368" s="30">
        <f>1/(1+Calculation_Assumptions!$B$5)^(B368-Calculation_Assumptions!$B$2)</f>
        <v>0.94259590913375435</v>
      </c>
      <c r="W368" s="23">
        <f t="shared" si="76"/>
        <v>6139949.9113482172</v>
      </c>
      <c r="X368" s="23">
        <f t="shared" si="77"/>
        <v>7259768.5361828757</v>
      </c>
      <c r="Y368" s="23">
        <f t="shared" si="78"/>
        <v>1119818.624834659</v>
      </c>
      <c r="Z368" s="17">
        <f>IFERROR(INDEX(Cost_Components!$T$2:$T$29,MATCH(E368,Cost_Components!$A$2:$A$29,0)),"")</f>
        <v>0.8</v>
      </c>
      <c r="AA368" s="26">
        <f>IFERROR(INDEX(Cost_Components!$U$2:$U$29,MATCH(E368,Cost_Components!$A$2:$A$29,0)),"")</f>
        <v>2025</v>
      </c>
      <c r="AB368" s="26">
        <f>IFERROR(INDEX(Cost_Components!$V$2:$V$29,MATCH(E368,Cost_Components!$A$2:$A$29,0)),"")</f>
        <v>2050</v>
      </c>
      <c r="AC368" s="26">
        <f>IFERROR(INDEX(Cost_Components!$M$2:$M$29,MATCH(E368,Cost_Components!$A$2:$A$29,0)),"")</f>
        <v>30</v>
      </c>
      <c r="AD368" s="26">
        <f>IFERROR(INDEX(Cost_Components!$N$2:$N$29,MATCH(E368,Cost_Components!$A$2:$A$29,0)),"")</f>
        <v>95</v>
      </c>
      <c r="AE368" s="16" t="str">
        <f>IFERROR(INDEX(Cost_Components!$O$2:$O$29,MATCH(E368,Cost_Components!$A$2:$A$29,0)),"")</f>
        <v>Both</v>
      </c>
      <c r="AF368" s="11">
        <v>622212.92719565402</v>
      </c>
      <c r="AG368" s="11">
        <v>622212.80228796904</v>
      </c>
      <c r="AH368" s="23">
        <f t="shared" si="79"/>
        <v>1</v>
      </c>
      <c r="AI368" s="10">
        <v>292505080.826208</v>
      </c>
      <c r="AJ368" s="29">
        <f t="shared" si="80"/>
        <v>2.2269263981843597E-2</v>
      </c>
      <c r="AK368" s="29">
        <f t="shared" si="81"/>
        <v>2.6330785155190151E-2</v>
      </c>
      <c r="AL368" s="29">
        <f t="shared" si="82"/>
        <v>4.061521173346557E-3</v>
      </c>
      <c r="AM368" s="29">
        <f t="shared" si="83"/>
        <v>3.8283732428565907E-3</v>
      </c>
    </row>
    <row r="369" spans="1:39">
      <c r="A369" t="s">
        <v>247</v>
      </c>
      <c r="B369" s="20">
        <v>2028</v>
      </c>
      <c r="C369" t="s">
        <v>247</v>
      </c>
      <c r="D369" t="s">
        <v>222</v>
      </c>
      <c r="E369" s="22" t="s">
        <v>337</v>
      </c>
      <c r="F369" s="22" t="s">
        <v>338</v>
      </c>
      <c r="G369" s="22" t="s">
        <v>248</v>
      </c>
      <c r="H369" s="22" t="s">
        <v>237</v>
      </c>
      <c r="I369" s="22" t="s">
        <v>212</v>
      </c>
      <c r="J369" s="17">
        <f>IFERROR(INDEX(Cost_Components!$K$2:$K$29,MATCH(E369,Cost_Components!$A$2:$A$29,0)),"")</f>
        <v>0.52</v>
      </c>
      <c r="K369" s="17">
        <f t="shared" si="70"/>
        <v>0.38538461538461538</v>
      </c>
      <c r="L369" s="17">
        <f>IFERROR(INDEX(Cost_Components!$S$2:$S$29,MATCH(E369,Cost_Components!$A$2:$A$29,0)),"")</f>
        <v>0.31</v>
      </c>
      <c r="M369" s="28">
        <f>IFERROR(INDEX(Cost_Components!$L$2:$L$29,MATCH(E369,Cost_Components!$A$2:$A$29,0)),"")</f>
        <v>1</v>
      </c>
      <c r="N369" s="29">
        <f>IFERROR(INDEX(Cost_Components!$P$2:$P$29,MATCH(E369,Cost_Components!$A$2:$A$29,0)),"")</f>
        <v>64.94344126</v>
      </c>
      <c r="O369" s="23">
        <f t="shared" si="71"/>
        <v>333446.18347456213</v>
      </c>
      <c r="P369" s="23">
        <f t="shared" si="72"/>
        <v>333445.94608363899</v>
      </c>
      <c r="Q369" s="23">
        <f t="shared" si="73"/>
        <v>6713089.4359890595</v>
      </c>
      <c r="R369" s="23">
        <f t="shared" si="74"/>
        <v>8345558.813504274</v>
      </c>
      <c r="S369" s="23">
        <f t="shared" si="75"/>
        <v>1632469.3775152145</v>
      </c>
      <c r="T369" s="16">
        <f>IFERROR(INDEX(Cost_Components!$R$2:$R$29,MATCH(E369,Cost_Components!$A$2:$A$29,0)),"")</f>
        <v>1</v>
      </c>
      <c r="U369" s="26">
        <f>IFERROR(INDEX(Cost_Components!$Q$2:$Q$29,MATCH(E369,Cost_Components!$A$2:$A$29,0)),"")</f>
        <v>2023</v>
      </c>
      <c r="V369" s="30">
        <f>1/(1+Calculation_Assumptions!$B$5)^(B369-Calculation_Assumptions!$B$2)</f>
        <v>0.91514165935315961</v>
      </c>
      <c r="W369" s="23">
        <f t="shared" si="76"/>
        <v>6143427.8058371944</v>
      </c>
      <c r="X369" s="23">
        <f t="shared" si="77"/>
        <v>7637368.5408196868</v>
      </c>
      <c r="Y369" s="23">
        <f t="shared" si="78"/>
        <v>1493940.7349824929</v>
      </c>
      <c r="Z369" s="17">
        <f>IFERROR(INDEX(Cost_Components!$T$2:$T$29,MATCH(E369,Cost_Components!$A$2:$A$29,0)),"")</f>
        <v>0.8</v>
      </c>
      <c r="AA369" s="26">
        <f>IFERROR(INDEX(Cost_Components!$U$2:$U$29,MATCH(E369,Cost_Components!$A$2:$A$29,0)),"")</f>
        <v>2025</v>
      </c>
      <c r="AB369" s="26">
        <f>IFERROR(INDEX(Cost_Components!$V$2:$V$29,MATCH(E369,Cost_Components!$A$2:$A$29,0)),"")</f>
        <v>2050</v>
      </c>
      <c r="AC369" s="26">
        <f>IFERROR(INDEX(Cost_Components!$M$2:$M$29,MATCH(E369,Cost_Components!$A$2:$A$29,0)),"")</f>
        <v>30</v>
      </c>
      <c r="AD369" s="26">
        <f>IFERROR(INDEX(Cost_Components!$N$2:$N$29,MATCH(E369,Cost_Components!$A$2:$A$29,0)),"")</f>
        <v>95</v>
      </c>
      <c r="AE369" s="16" t="str">
        <f>IFERROR(INDEX(Cost_Components!$O$2:$O$29,MATCH(E369,Cost_Components!$A$2:$A$29,0)),"")</f>
        <v>Both</v>
      </c>
      <c r="AF369" s="11">
        <v>641242.66052800405</v>
      </c>
      <c r="AG369" s="11">
        <v>641242.20400699798</v>
      </c>
      <c r="AH369" s="23">
        <f t="shared" si="79"/>
        <v>1</v>
      </c>
      <c r="AI369" s="10">
        <v>294484707.92155403</v>
      </c>
      <c r="AJ369" s="29">
        <f t="shared" si="80"/>
        <v>2.2796054448359738E-2</v>
      </c>
      <c r="AK369" s="29">
        <f t="shared" si="81"/>
        <v>2.8339532033450771E-2</v>
      </c>
      <c r="AL369" s="29">
        <f t="shared" si="82"/>
        <v>5.5434775850910327E-3</v>
      </c>
      <c r="AM369" s="29">
        <f t="shared" si="83"/>
        <v>5.0730672758072535E-3</v>
      </c>
    </row>
    <row r="370" spans="1:39">
      <c r="A370" t="s">
        <v>247</v>
      </c>
      <c r="B370" s="20">
        <v>2029</v>
      </c>
      <c r="C370" t="s">
        <v>247</v>
      </c>
      <c r="D370" t="s">
        <v>222</v>
      </c>
      <c r="E370" s="22" t="s">
        <v>337</v>
      </c>
      <c r="F370" s="22" t="s">
        <v>338</v>
      </c>
      <c r="G370" s="22" t="s">
        <v>248</v>
      </c>
      <c r="H370" s="22" t="s">
        <v>237</v>
      </c>
      <c r="I370" s="22" t="s">
        <v>212</v>
      </c>
      <c r="J370" s="17">
        <f>IFERROR(INDEX(Cost_Components!$K$2:$K$29,MATCH(E370,Cost_Components!$A$2:$A$29,0)),"")</f>
        <v>0.52</v>
      </c>
      <c r="K370" s="17">
        <f t="shared" si="70"/>
        <v>0.40423076923076923</v>
      </c>
      <c r="L370" s="17">
        <f>IFERROR(INDEX(Cost_Components!$S$2:$S$29,MATCH(E370,Cost_Components!$A$2:$A$29,0)),"")</f>
        <v>0.31</v>
      </c>
      <c r="M370" s="28">
        <f>IFERROR(INDEX(Cost_Components!$L$2:$L$29,MATCH(E370,Cost_Components!$A$2:$A$29,0)),"")</f>
        <v>1</v>
      </c>
      <c r="N370" s="29">
        <f>IFERROR(INDEX(Cost_Components!$P$2:$P$29,MATCH(E370,Cost_Components!$A$2:$A$29,0)),"")</f>
        <v>64.94344126</v>
      </c>
      <c r="O370" s="23">
        <f t="shared" si="71"/>
        <v>341589.24165754911</v>
      </c>
      <c r="P370" s="23">
        <f t="shared" si="72"/>
        <v>341588.68994926941</v>
      </c>
      <c r="Q370" s="23">
        <f t="shared" si="73"/>
        <v>6877022.9564482262</v>
      </c>
      <c r="R370" s="23">
        <f t="shared" si="74"/>
        <v>8967447.6438528337</v>
      </c>
      <c r="S370" s="23">
        <f t="shared" si="75"/>
        <v>2090424.6874046074</v>
      </c>
      <c r="T370" s="16">
        <f>IFERROR(INDEX(Cost_Components!$R$2:$R$29,MATCH(E370,Cost_Components!$A$2:$A$29,0)),"")</f>
        <v>1</v>
      </c>
      <c r="U370" s="26">
        <f>IFERROR(INDEX(Cost_Components!$Q$2:$Q$29,MATCH(E370,Cost_Components!$A$2:$A$29,0)),"")</f>
        <v>2023</v>
      </c>
      <c r="V370" s="30">
        <f>1/(1+Calculation_Assumptions!$B$5)^(B370-Calculation_Assumptions!$B$2)</f>
        <v>0.888487047915689</v>
      </c>
      <c r="W370" s="23">
        <f t="shared" si="76"/>
        <v>6110145.8250231082</v>
      </c>
      <c r="X370" s="23">
        <f t="shared" si="77"/>
        <v>7967461.084425305</v>
      </c>
      <c r="Y370" s="23">
        <f t="shared" si="78"/>
        <v>1857315.2594021966</v>
      </c>
      <c r="Z370" s="17">
        <f>IFERROR(INDEX(Cost_Components!$T$2:$T$29,MATCH(E370,Cost_Components!$A$2:$A$29,0)),"")</f>
        <v>0.8</v>
      </c>
      <c r="AA370" s="26">
        <f>IFERROR(INDEX(Cost_Components!$U$2:$U$29,MATCH(E370,Cost_Components!$A$2:$A$29,0)),"")</f>
        <v>2025</v>
      </c>
      <c r="AB370" s="26">
        <f>IFERROR(INDEX(Cost_Components!$V$2:$V$29,MATCH(E370,Cost_Components!$A$2:$A$29,0)),"")</f>
        <v>2050</v>
      </c>
      <c r="AC370" s="26">
        <f>IFERROR(INDEX(Cost_Components!$M$2:$M$29,MATCH(E370,Cost_Components!$A$2:$A$29,0)),"")</f>
        <v>30</v>
      </c>
      <c r="AD370" s="26">
        <f>IFERROR(INDEX(Cost_Components!$N$2:$N$29,MATCH(E370,Cost_Components!$A$2:$A$29,0)),"")</f>
        <v>95</v>
      </c>
      <c r="AE370" s="16" t="str">
        <f>IFERROR(INDEX(Cost_Components!$O$2:$O$29,MATCH(E370,Cost_Components!$A$2:$A$29,0)),"")</f>
        <v>Both</v>
      </c>
      <c r="AF370" s="11">
        <v>656902.38780297898</v>
      </c>
      <c r="AG370" s="11">
        <v>656901.32682551804</v>
      </c>
      <c r="AH370" s="23">
        <f t="shared" si="79"/>
        <v>1</v>
      </c>
      <c r="AI370" s="10">
        <v>296414030.31142998</v>
      </c>
      <c r="AJ370" s="29">
        <f t="shared" si="80"/>
        <v>2.3200733613124934E-2</v>
      </c>
      <c r="AK370" s="29">
        <f t="shared" si="81"/>
        <v>3.0253114653281111E-2</v>
      </c>
      <c r="AL370" s="29">
        <f t="shared" si="82"/>
        <v>7.0523810401561778E-3</v>
      </c>
      <c r="AM370" s="29">
        <f t="shared" si="83"/>
        <v>6.265949211144939E-3</v>
      </c>
    </row>
    <row r="371" spans="1:39">
      <c r="A371" t="s">
        <v>247</v>
      </c>
      <c r="B371" s="20">
        <v>2030</v>
      </c>
      <c r="C371" t="s">
        <v>247</v>
      </c>
      <c r="D371" t="s">
        <v>222</v>
      </c>
      <c r="E371" s="22" t="s">
        <v>337</v>
      </c>
      <c r="F371" s="22" t="s">
        <v>338</v>
      </c>
      <c r="G371" s="22" t="s">
        <v>248</v>
      </c>
      <c r="H371" s="22" t="s">
        <v>237</v>
      </c>
      <c r="I371" s="22" t="s">
        <v>212</v>
      </c>
      <c r="J371" s="17">
        <f>IFERROR(INDEX(Cost_Components!$K$2:$K$29,MATCH(E371,Cost_Components!$A$2:$A$29,0)),"")</f>
        <v>0.52</v>
      </c>
      <c r="K371" s="17">
        <f t="shared" si="70"/>
        <v>0.42307692307692307</v>
      </c>
      <c r="L371" s="17">
        <f>IFERROR(INDEX(Cost_Components!$S$2:$S$29,MATCH(E371,Cost_Components!$A$2:$A$29,0)),"")</f>
        <v>0.31</v>
      </c>
      <c r="M371" s="28">
        <f>IFERROR(INDEX(Cost_Components!$L$2:$L$29,MATCH(E371,Cost_Components!$A$2:$A$29,0)),"")</f>
        <v>1</v>
      </c>
      <c r="N371" s="29">
        <f>IFERROR(INDEX(Cost_Components!$P$2:$P$29,MATCH(E371,Cost_Components!$A$2:$A$29,0)),"")</f>
        <v>64.94344126</v>
      </c>
      <c r="O371" s="23">
        <f t="shared" si="71"/>
        <v>349995.42670057266</v>
      </c>
      <c r="P371" s="23">
        <f t="shared" si="72"/>
        <v>349994.38588248059</v>
      </c>
      <c r="Q371" s="23">
        <f t="shared" si="73"/>
        <v>7046250.3506754823</v>
      </c>
      <c r="R371" s="23">
        <f t="shared" si="74"/>
        <v>9616499.2995065395</v>
      </c>
      <c r="S371" s="23">
        <f t="shared" si="75"/>
        <v>2570248.9488310572</v>
      </c>
      <c r="T371" s="16">
        <f>IFERROR(INDEX(Cost_Components!$R$2:$R$29,MATCH(E371,Cost_Components!$A$2:$A$29,0)),"")</f>
        <v>1</v>
      </c>
      <c r="U371" s="26">
        <f>IFERROR(INDEX(Cost_Components!$Q$2:$Q$29,MATCH(E371,Cost_Components!$A$2:$A$29,0)),"")</f>
        <v>2023</v>
      </c>
      <c r="V371" s="30">
        <f>1/(1+Calculation_Assumptions!$B$5)^(B371-Calculation_Assumptions!$B$2)</f>
        <v>0.86260878438416411</v>
      </c>
      <c r="W371" s="23">
        <f t="shared" si="76"/>
        <v>6078157.449462668</v>
      </c>
      <c r="X371" s="23">
        <f t="shared" si="77"/>
        <v>8295276.7707785014</v>
      </c>
      <c r="Y371" s="23">
        <f t="shared" si="78"/>
        <v>2217119.3213158338</v>
      </c>
      <c r="Z371" s="17">
        <f>IFERROR(INDEX(Cost_Components!$T$2:$T$29,MATCH(E371,Cost_Components!$A$2:$A$29,0)),"")</f>
        <v>0.8</v>
      </c>
      <c r="AA371" s="26">
        <f>IFERROR(INDEX(Cost_Components!$U$2:$U$29,MATCH(E371,Cost_Components!$A$2:$A$29,0)),"")</f>
        <v>2025</v>
      </c>
      <c r="AB371" s="26">
        <f>IFERROR(INDEX(Cost_Components!$V$2:$V$29,MATCH(E371,Cost_Components!$A$2:$A$29,0)),"")</f>
        <v>2050</v>
      </c>
      <c r="AC371" s="26">
        <f>IFERROR(INDEX(Cost_Components!$M$2:$M$29,MATCH(E371,Cost_Components!$A$2:$A$29,0)),"")</f>
        <v>30</v>
      </c>
      <c r="AD371" s="26">
        <f>IFERROR(INDEX(Cost_Components!$N$2:$N$29,MATCH(E371,Cost_Components!$A$2:$A$29,0)),"")</f>
        <v>95</v>
      </c>
      <c r="AE371" s="16" t="str">
        <f>IFERROR(INDEX(Cost_Components!$O$2:$O$29,MATCH(E371,Cost_Components!$A$2:$A$29,0)),"")</f>
        <v>Both</v>
      </c>
      <c r="AF371" s="11">
        <v>673068.128270332</v>
      </c>
      <c r="AG371" s="11">
        <v>673066.126697078</v>
      </c>
      <c r="AH371" s="23">
        <f t="shared" si="79"/>
        <v>1</v>
      </c>
      <c r="AI371" s="10">
        <v>298289404.664994</v>
      </c>
      <c r="AJ371" s="29">
        <f t="shared" si="80"/>
        <v>2.3622194554945922E-2</v>
      </c>
      <c r="AK371" s="29">
        <f t="shared" si="81"/>
        <v>3.2238822932067396E-2</v>
      </c>
      <c r="AL371" s="29">
        <f t="shared" si="82"/>
        <v>8.6166283771214724E-3</v>
      </c>
      <c r="AM371" s="29">
        <f t="shared" si="83"/>
        <v>7.4327793298788452E-3</v>
      </c>
    </row>
    <row r="372" spans="1:39">
      <c r="A372" t="s">
        <v>247</v>
      </c>
      <c r="B372" s="20">
        <v>2031</v>
      </c>
      <c r="C372" t="s">
        <v>247</v>
      </c>
      <c r="D372" t="s">
        <v>222</v>
      </c>
      <c r="E372" s="22" t="s">
        <v>337</v>
      </c>
      <c r="F372" s="22" t="s">
        <v>338</v>
      </c>
      <c r="G372" s="22" t="s">
        <v>248</v>
      </c>
      <c r="H372" s="22" t="s">
        <v>237</v>
      </c>
      <c r="I372" s="22" t="s">
        <v>212</v>
      </c>
      <c r="J372" s="17">
        <f>IFERROR(INDEX(Cost_Components!$K$2:$K$29,MATCH(E372,Cost_Components!$A$2:$A$29,0)),"")</f>
        <v>0.52</v>
      </c>
      <c r="K372" s="17">
        <f t="shared" si="70"/>
        <v>0.44192307692307692</v>
      </c>
      <c r="L372" s="17">
        <f>IFERROR(INDEX(Cost_Components!$S$2:$S$29,MATCH(E372,Cost_Components!$A$2:$A$29,0)),"")</f>
        <v>0.31</v>
      </c>
      <c r="M372" s="28">
        <f>IFERROR(INDEX(Cost_Components!$L$2:$L$29,MATCH(E372,Cost_Components!$A$2:$A$29,0)),"")</f>
        <v>1</v>
      </c>
      <c r="N372" s="29">
        <f>IFERROR(INDEX(Cost_Components!$P$2:$P$29,MATCH(E372,Cost_Components!$A$2:$A$29,0)),"")</f>
        <v>64.94344126</v>
      </c>
      <c r="O372" s="23">
        <f t="shared" si="71"/>
        <v>358221.55298240954</v>
      </c>
      <c r="P372" s="23">
        <f t="shared" si="72"/>
        <v>358219.83053089166</v>
      </c>
      <c r="Q372" s="23">
        <f t="shared" si="73"/>
        <v>7211848.8418975361</v>
      </c>
      <c r="R372" s="23">
        <f t="shared" si="74"/>
        <v>10280960.500546837</v>
      </c>
      <c r="S372" s="23">
        <f t="shared" si="75"/>
        <v>3069111.6586493012</v>
      </c>
      <c r="T372" s="16">
        <f>IFERROR(INDEX(Cost_Components!$R$2:$R$29,MATCH(E372,Cost_Components!$A$2:$A$29,0)),"")</f>
        <v>1</v>
      </c>
      <c r="U372" s="26">
        <f>IFERROR(INDEX(Cost_Components!$Q$2:$Q$29,MATCH(E372,Cost_Components!$A$2:$A$29,0)),"")</f>
        <v>2023</v>
      </c>
      <c r="V372" s="30">
        <f>1/(1+Calculation_Assumptions!$B$5)^(B372-Calculation_Assumptions!$B$2)</f>
        <v>0.83748425668365445</v>
      </c>
      <c r="W372" s="23">
        <f t="shared" si="76"/>
        <v>6039809.8666714318</v>
      </c>
      <c r="X372" s="23">
        <f t="shared" si="77"/>
        <v>8610142.5627944805</v>
      </c>
      <c r="Y372" s="23">
        <f t="shared" si="78"/>
        <v>2570332.6961230477</v>
      </c>
      <c r="Z372" s="17">
        <f>IFERROR(INDEX(Cost_Components!$T$2:$T$29,MATCH(E372,Cost_Components!$A$2:$A$29,0)),"")</f>
        <v>0.8</v>
      </c>
      <c r="AA372" s="26">
        <f>IFERROR(INDEX(Cost_Components!$U$2:$U$29,MATCH(E372,Cost_Components!$A$2:$A$29,0)),"")</f>
        <v>2025</v>
      </c>
      <c r="AB372" s="26">
        <f>IFERROR(INDEX(Cost_Components!$V$2:$V$29,MATCH(E372,Cost_Components!$A$2:$A$29,0)),"")</f>
        <v>2050</v>
      </c>
      <c r="AC372" s="26">
        <f>IFERROR(INDEX(Cost_Components!$M$2:$M$29,MATCH(E372,Cost_Components!$A$2:$A$29,0)),"")</f>
        <v>30</v>
      </c>
      <c r="AD372" s="26">
        <f>IFERROR(INDEX(Cost_Components!$N$2:$N$29,MATCH(E372,Cost_Components!$A$2:$A$29,0)),"")</f>
        <v>95</v>
      </c>
      <c r="AE372" s="16" t="str">
        <f>IFERROR(INDEX(Cost_Components!$O$2:$O$29,MATCH(E372,Cost_Components!$A$2:$A$29,0)),"")</f>
        <v>Both</v>
      </c>
      <c r="AF372" s="11">
        <v>688887.60188924905</v>
      </c>
      <c r="AG372" s="11">
        <v>688884.28948248399</v>
      </c>
      <c r="AH372" s="23">
        <f t="shared" si="79"/>
        <v>1</v>
      </c>
      <c r="AI372" s="10">
        <v>300119636.92551899</v>
      </c>
      <c r="AJ372" s="29">
        <f t="shared" si="80"/>
        <v>2.4029913256516794E-2</v>
      </c>
      <c r="AK372" s="29">
        <f t="shared" si="81"/>
        <v>3.4256207310747459E-2</v>
      </c>
      <c r="AL372" s="29">
        <f t="shared" si="82"/>
        <v>1.0226294054230665E-2</v>
      </c>
      <c r="AM372" s="29">
        <f t="shared" si="83"/>
        <v>8.5643602746358436E-3</v>
      </c>
    </row>
    <row r="373" spans="1:39">
      <c r="A373" t="s">
        <v>247</v>
      </c>
      <c r="B373" s="20">
        <v>2032</v>
      </c>
      <c r="C373" t="s">
        <v>247</v>
      </c>
      <c r="D373" t="s">
        <v>222</v>
      </c>
      <c r="E373" s="22" t="s">
        <v>337</v>
      </c>
      <c r="F373" s="22" t="s">
        <v>338</v>
      </c>
      <c r="G373" s="22" t="s">
        <v>248</v>
      </c>
      <c r="H373" s="22" t="s">
        <v>237</v>
      </c>
      <c r="I373" s="22" t="s">
        <v>212</v>
      </c>
      <c r="J373" s="17">
        <f>IFERROR(INDEX(Cost_Components!$K$2:$K$29,MATCH(E373,Cost_Components!$A$2:$A$29,0)),"")</f>
        <v>0.52</v>
      </c>
      <c r="K373" s="17">
        <f t="shared" si="70"/>
        <v>0.46076923076923082</v>
      </c>
      <c r="L373" s="17">
        <f>IFERROR(INDEX(Cost_Components!$S$2:$S$29,MATCH(E373,Cost_Components!$A$2:$A$29,0)),"")</f>
        <v>0.31</v>
      </c>
      <c r="M373" s="28">
        <f>IFERROR(INDEX(Cost_Components!$L$2:$L$29,MATCH(E373,Cost_Components!$A$2:$A$29,0)),"")</f>
        <v>1</v>
      </c>
      <c r="N373" s="29">
        <f>IFERROR(INDEX(Cost_Components!$P$2:$P$29,MATCH(E373,Cost_Components!$A$2:$A$29,0)),"")</f>
        <v>64.94344126</v>
      </c>
      <c r="O373" s="23">
        <f t="shared" si="71"/>
        <v>366733.04769951355</v>
      </c>
      <c r="P373" s="23">
        <f t="shared" si="72"/>
        <v>366730.43713846488</v>
      </c>
      <c r="Q373" s="23">
        <f t="shared" si="73"/>
        <v>7383188.3467923654</v>
      </c>
      <c r="R373" s="23">
        <f t="shared" si="74"/>
        <v>10974097.522063931</v>
      </c>
      <c r="S373" s="23">
        <f t="shared" si="75"/>
        <v>3590909.175271566</v>
      </c>
      <c r="T373" s="16">
        <f>IFERROR(INDEX(Cost_Components!$R$2:$R$29,MATCH(E373,Cost_Components!$A$2:$A$29,0)),"")</f>
        <v>1</v>
      </c>
      <c r="U373" s="26">
        <f>IFERROR(INDEX(Cost_Components!$Q$2:$Q$29,MATCH(E373,Cost_Components!$A$2:$A$29,0)),"")</f>
        <v>2023</v>
      </c>
      <c r="V373" s="30">
        <f>1/(1+Calculation_Assumptions!$B$5)^(B373-Calculation_Assumptions!$B$2)</f>
        <v>0.81309151134335378</v>
      </c>
      <c r="W373" s="23">
        <f t="shared" si="76"/>
        <v>6003207.7714260416</v>
      </c>
      <c r="X373" s="23">
        <f t="shared" si="77"/>
        <v>8922945.5398443155</v>
      </c>
      <c r="Y373" s="23">
        <f t="shared" si="78"/>
        <v>2919737.7684182739</v>
      </c>
      <c r="Z373" s="17">
        <f>IFERROR(INDEX(Cost_Components!$T$2:$T$29,MATCH(E373,Cost_Components!$A$2:$A$29,0)),"")</f>
        <v>0.8</v>
      </c>
      <c r="AA373" s="26">
        <f>IFERROR(INDEX(Cost_Components!$U$2:$U$29,MATCH(E373,Cost_Components!$A$2:$A$29,0)),"")</f>
        <v>2025</v>
      </c>
      <c r="AB373" s="26">
        <f>IFERROR(INDEX(Cost_Components!$V$2:$V$29,MATCH(E373,Cost_Components!$A$2:$A$29,0)),"")</f>
        <v>2050</v>
      </c>
      <c r="AC373" s="26">
        <f>IFERROR(INDEX(Cost_Components!$M$2:$M$29,MATCH(E373,Cost_Components!$A$2:$A$29,0)),"")</f>
        <v>30</v>
      </c>
      <c r="AD373" s="26">
        <f>IFERROR(INDEX(Cost_Components!$N$2:$N$29,MATCH(E373,Cost_Components!$A$2:$A$29,0)),"")</f>
        <v>95</v>
      </c>
      <c r="AE373" s="16" t="str">
        <f>IFERROR(INDEX(Cost_Components!$O$2:$O$29,MATCH(E373,Cost_Components!$A$2:$A$29,0)),"")</f>
        <v>Both</v>
      </c>
      <c r="AF373" s="11">
        <v>705255.86096060299</v>
      </c>
      <c r="AG373" s="11">
        <v>705250.84065089398</v>
      </c>
      <c r="AH373" s="23">
        <f t="shared" si="79"/>
        <v>1</v>
      </c>
      <c r="AI373" s="10">
        <v>301904628.08354098</v>
      </c>
      <c r="AJ373" s="29">
        <f t="shared" si="80"/>
        <v>2.4455366562811817E-2</v>
      </c>
      <c r="AK373" s="29">
        <f t="shared" si="81"/>
        <v>3.634955049124737E-2</v>
      </c>
      <c r="AL373" s="29">
        <f t="shared" si="82"/>
        <v>1.1894183928435553E-2</v>
      </c>
      <c r="AM373" s="29">
        <f t="shared" si="83"/>
        <v>9.6710599865674936E-3</v>
      </c>
    </row>
    <row r="374" spans="1:39">
      <c r="A374" t="s">
        <v>247</v>
      </c>
      <c r="B374" s="20">
        <v>2033</v>
      </c>
      <c r="C374" t="s">
        <v>247</v>
      </c>
      <c r="D374" t="s">
        <v>222</v>
      </c>
      <c r="E374" s="22" t="s">
        <v>337</v>
      </c>
      <c r="F374" s="22" t="s">
        <v>338</v>
      </c>
      <c r="G374" s="22" t="s">
        <v>248</v>
      </c>
      <c r="H374" s="22" t="s">
        <v>237</v>
      </c>
      <c r="I374" s="22" t="s">
        <v>212</v>
      </c>
      <c r="J374" s="17">
        <f>IFERROR(INDEX(Cost_Components!$K$2:$K$29,MATCH(E374,Cost_Components!$A$2:$A$29,0)),"")</f>
        <v>0.52</v>
      </c>
      <c r="K374" s="17">
        <f t="shared" si="70"/>
        <v>0.47961538461538467</v>
      </c>
      <c r="L374" s="17">
        <f>IFERROR(INDEX(Cost_Components!$S$2:$S$29,MATCH(E374,Cost_Components!$A$2:$A$29,0)),"")</f>
        <v>0.31</v>
      </c>
      <c r="M374" s="28">
        <f>IFERROR(INDEX(Cost_Components!$L$2:$L$29,MATCH(E374,Cost_Components!$A$2:$A$29,0)),"")</f>
        <v>1</v>
      </c>
      <c r="N374" s="29">
        <f>IFERROR(INDEX(Cost_Components!$P$2:$P$29,MATCH(E374,Cost_Components!$A$2:$A$29,0)),"")</f>
        <v>64.94344126</v>
      </c>
      <c r="O374" s="23">
        <f t="shared" si="71"/>
        <v>376728.49938255741</v>
      </c>
      <c r="P374" s="23">
        <f t="shared" si="72"/>
        <v>376724.7823344933</v>
      </c>
      <c r="Q374" s="23">
        <f t="shared" si="73"/>
        <v>7584399.1695452007</v>
      </c>
      <c r="R374" s="23">
        <f t="shared" si="74"/>
        <v>11734291.664523838</v>
      </c>
      <c r="S374" s="23">
        <f t="shared" si="75"/>
        <v>4149892.4949786374</v>
      </c>
      <c r="T374" s="16">
        <f>IFERROR(INDEX(Cost_Components!$R$2:$R$29,MATCH(E374,Cost_Components!$A$2:$A$29,0)),"")</f>
        <v>1</v>
      </c>
      <c r="U374" s="26">
        <f>IFERROR(INDEX(Cost_Components!$Q$2:$Q$29,MATCH(E374,Cost_Components!$A$2:$A$29,0)),"")</f>
        <v>2023</v>
      </c>
      <c r="V374" s="30">
        <f>1/(1+Calculation_Assumptions!$B$5)^(B374-Calculation_Assumptions!$B$2)</f>
        <v>0.78940923431393573</v>
      </c>
      <c r="W374" s="23">
        <f t="shared" si="76"/>
        <v>5987194.7411619266</v>
      </c>
      <c r="X374" s="23">
        <f t="shared" si="77"/>
        <v>9263158.1981081609</v>
      </c>
      <c r="Y374" s="23">
        <f t="shared" si="78"/>
        <v>3275963.4569462347</v>
      </c>
      <c r="Z374" s="17">
        <f>IFERROR(INDEX(Cost_Components!$T$2:$T$29,MATCH(E374,Cost_Components!$A$2:$A$29,0)),"")</f>
        <v>0.8</v>
      </c>
      <c r="AA374" s="26">
        <f>IFERROR(INDEX(Cost_Components!$U$2:$U$29,MATCH(E374,Cost_Components!$A$2:$A$29,0)),"")</f>
        <v>2025</v>
      </c>
      <c r="AB374" s="26">
        <f>IFERROR(INDEX(Cost_Components!$V$2:$V$29,MATCH(E374,Cost_Components!$A$2:$A$29,0)),"")</f>
        <v>2050</v>
      </c>
      <c r="AC374" s="26">
        <f>IFERROR(INDEX(Cost_Components!$M$2:$M$29,MATCH(E374,Cost_Components!$A$2:$A$29,0)),"")</f>
        <v>30</v>
      </c>
      <c r="AD374" s="26">
        <f>IFERROR(INDEX(Cost_Components!$N$2:$N$29,MATCH(E374,Cost_Components!$A$2:$A$29,0)),"")</f>
        <v>95</v>
      </c>
      <c r="AE374" s="16" t="str">
        <f>IFERROR(INDEX(Cost_Components!$O$2:$O$29,MATCH(E374,Cost_Components!$A$2:$A$29,0)),"")</f>
        <v>Both</v>
      </c>
      <c r="AF374" s="11">
        <v>724477.88342799502</v>
      </c>
      <c r="AG374" s="11">
        <v>724470.73525864095</v>
      </c>
      <c r="AH374" s="23">
        <f t="shared" si="79"/>
        <v>1</v>
      </c>
      <c r="AI374" s="10">
        <v>303644277.16916001</v>
      </c>
      <c r="AJ374" s="29">
        <f t="shared" si="80"/>
        <v>2.4977909151635145E-2</v>
      </c>
      <c r="AK374" s="29">
        <f t="shared" si="81"/>
        <v>3.8644863568387533E-2</v>
      </c>
      <c r="AL374" s="29">
        <f t="shared" si="82"/>
        <v>1.3666954416752388E-2</v>
      </c>
      <c r="AM374" s="29">
        <f t="shared" si="83"/>
        <v>1.0788820021531965E-2</v>
      </c>
    </row>
    <row r="375" spans="1:39">
      <c r="A375" t="s">
        <v>247</v>
      </c>
      <c r="B375" s="20">
        <v>2034</v>
      </c>
      <c r="C375" t="s">
        <v>247</v>
      </c>
      <c r="D375" t="s">
        <v>222</v>
      </c>
      <c r="E375" s="22" t="s">
        <v>337</v>
      </c>
      <c r="F375" s="22" t="s">
        <v>338</v>
      </c>
      <c r="G375" s="22" t="s">
        <v>248</v>
      </c>
      <c r="H375" s="22" t="s">
        <v>237</v>
      </c>
      <c r="I375" s="22" t="s">
        <v>212</v>
      </c>
      <c r="J375" s="17">
        <f>IFERROR(INDEX(Cost_Components!$K$2:$K$29,MATCH(E375,Cost_Components!$A$2:$A$29,0)),"")</f>
        <v>0.52</v>
      </c>
      <c r="K375" s="17">
        <f t="shared" si="70"/>
        <v>0.49846153846153851</v>
      </c>
      <c r="L375" s="17">
        <f>IFERROR(INDEX(Cost_Components!$S$2:$S$29,MATCH(E375,Cost_Components!$A$2:$A$29,0)),"")</f>
        <v>0.31</v>
      </c>
      <c r="M375" s="28">
        <f>IFERROR(INDEX(Cost_Components!$L$2:$L$29,MATCH(E375,Cost_Components!$A$2:$A$29,0)),"")</f>
        <v>1</v>
      </c>
      <c r="N375" s="29">
        <f>IFERROR(INDEX(Cost_Components!$P$2:$P$29,MATCH(E375,Cost_Components!$A$2:$A$29,0)),"")</f>
        <v>64.94344126</v>
      </c>
      <c r="O375" s="23">
        <f t="shared" si="71"/>
        <v>384893.90997843345</v>
      </c>
      <c r="P375" s="23">
        <f t="shared" si="72"/>
        <v>384888.8686871478</v>
      </c>
      <c r="Q375" s="23">
        <f t="shared" si="73"/>
        <v>7748762.3669156078</v>
      </c>
      <c r="R375" s="23">
        <f t="shared" si="74"/>
        <v>12459711.616955729</v>
      </c>
      <c r="S375" s="23">
        <f t="shared" si="75"/>
        <v>4710949.2500401214</v>
      </c>
      <c r="T375" s="16">
        <f>IFERROR(INDEX(Cost_Components!$R$2:$R$29,MATCH(E375,Cost_Components!$A$2:$A$29,0)),"")</f>
        <v>1</v>
      </c>
      <c r="U375" s="26">
        <f>IFERROR(INDEX(Cost_Components!$Q$2:$Q$29,MATCH(E375,Cost_Components!$A$2:$A$29,0)),"")</f>
        <v>2023</v>
      </c>
      <c r="V375" s="30">
        <f>1/(1+Calculation_Assumptions!$B$5)^(B375-Calculation_Assumptions!$B$2)</f>
        <v>0.76641673234362695</v>
      </c>
      <c r="W375" s="23">
        <f t="shared" si="76"/>
        <v>5938781.1329587288</v>
      </c>
      <c r="X375" s="23">
        <f t="shared" si="77"/>
        <v>9549331.4634111393</v>
      </c>
      <c r="Y375" s="23">
        <f t="shared" si="78"/>
        <v>3610550.33045241</v>
      </c>
      <c r="Z375" s="17">
        <f>IFERROR(INDEX(Cost_Components!$T$2:$T$29,MATCH(E375,Cost_Components!$A$2:$A$29,0)),"")</f>
        <v>0.8</v>
      </c>
      <c r="AA375" s="26">
        <f>IFERROR(INDEX(Cost_Components!$U$2:$U$29,MATCH(E375,Cost_Components!$A$2:$A$29,0)),"")</f>
        <v>2025</v>
      </c>
      <c r="AB375" s="26">
        <f>IFERROR(INDEX(Cost_Components!$V$2:$V$29,MATCH(E375,Cost_Components!$A$2:$A$29,0)),"")</f>
        <v>2050</v>
      </c>
      <c r="AC375" s="26">
        <f>IFERROR(INDEX(Cost_Components!$M$2:$M$29,MATCH(E375,Cost_Components!$A$2:$A$29,0)),"")</f>
        <v>30</v>
      </c>
      <c r="AD375" s="26">
        <f>IFERROR(INDEX(Cost_Components!$N$2:$N$29,MATCH(E375,Cost_Components!$A$2:$A$29,0)),"")</f>
        <v>95</v>
      </c>
      <c r="AE375" s="16" t="str">
        <f>IFERROR(INDEX(Cost_Components!$O$2:$O$29,MATCH(E375,Cost_Components!$A$2:$A$29,0)),"")</f>
        <v>Both</v>
      </c>
      <c r="AF375" s="11">
        <v>740180.596112372</v>
      </c>
      <c r="AG375" s="11">
        <v>740170.90132143802</v>
      </c>
      <c r="AH375" s="23">
        <f t="shared" si="79"/>
        <v>1</v>
      </c>
      <c r="AI375" s="10">
        <v>305332541.18498403</v>
      </c>
      <c r="AJ375" s="29">
        <f t="shared" si="80"/>
        <v>2.5378108526667203E-2</v>
      </c>
      <c r="AK375" s="29">
        <f t="shared" si="81"/>
        <v>4.0807021644663426E-2</v>
      </c>
      <c r="AL375" s="29">
        <f t="shared" si="82"/>
        <v>1.5428913117996221E-2</v>
      </c>
      <c r="AM375" s="29">
        <f t="shared" si="83"/>
        <v>1.1824977175508384E-2</v>
      </c>
    </row>
    <row r="376" spans="1:39">
      <c r="A376" t="s">
        <v>247</v>
      </c>
      <c r="B376" s="20">
        <v>2035</v>
      </c>
      <c r="C376" t="s">
        <v>247</v>
      </c>
      <c r="D376" t="s">
        <v>222</v>
      </c>
      <c r="E376" s="22" t="s">
        <v>337</v>
      </c>
      <c r="F376" s="22" t="s">
        <v>338</v>
      </c>
      <c r="G376" s="22" t="s">
        <v>248</v>
      </c>
      <c r="H376" s="22" t="s">
        <v>237</v>
      </c>
      <c r="I376" s="22" t="s">
        <v>212</v>
      </c>
      <c r="J376" s="17">
        <f>IFERROR(INDEX(Cost_Components!$K$2:$K$29,MATCH(E376,Cost_Components!$A$2:$A$29,0)),"")</f>
        <v>0.52</v>
      </c>
      <c r="K376" s="17">
        <f t="shared" si="70"/>
        <v>0.51730769230769236</v>
      </c>
      <c r="L376" s="17">
        <f>IFERROR(INDEX(Cost_Components!$S$2:$S$29,MATCH(E376,Cost_Components!$A$2:$A$29,0)),"")</f>
        <v>0.31</v>
      </c>
      <c r="M376" s="28">
        <f>IFERROR(INDEX(Cost_Components!$L$2:$L$29,MATCH(E376,Cost_Components!$A$2:$A$29,0)),"")</f>
        <v>1</v>
      </c>
      <c r="N376" s="29">
        <f>IFERROR(INDEX(Cost_Components!$P$2:$P$29,MATCH(E376,Cost_Components!$A$2:$A$29,0)),"")</f>
        <v>64.94344126</v>
      </c>
      <c r="O376" s="23">
        <f t="shared" si="71"/>
        <v>392989.59732670616</v>
      </c>
      <c r="P376" s="23">
        <f t="shared" si="72"/>
        <v>392982.99891323928</v>
      </c>
      <c r="Q376" s="23">
        <f t="shared" si="73"/>
        <v>7911717.1748911859</v>
      </c>
      <c r="R376" s="23">
        <f t="shared" si="74"/>
        <v>13202777.013865925</v>
      </c>
      <c r="S376" s="23">
        <f t="shared" si="75"/>
        <v>5291059.8389747394</v>
      </c>
      <c r="T376" s="16">
        <f>IFERROR(INDEX(Cost_Components!$R$2:$R$29,MATCH(E376,Cost_Components!$A$2:$A$29,0)),"")</f>
        <v>1</v>
      </c>
      <c r="U376" s="26">
        <f>IFERROR(INDEX(Cost_Components!$Q$2:$Q$29,MATCH(E376,Cost_Components!$A$2:$A$29,0)),"")</f>
        <v>2023</v>
      </c>
      <c r="V376" s="30">
        <f>1/(1+Calculation_Assumptions!$B$5)^(B376-Calculation_Assumptions!$B$2)</f>
        <v>0.74409391489672516</v>
      </c>
      <c r="W376" s="23">
        <f t="shared" si="76"/>
        <v>5887060.6062204409</v>
      </c>
      <c r="X376" s="23">
        <f t="shared" si="77"/>
        <v>9824106.0357559919</v>
      </c>
      <c r="Y376" s="23">
        <f t="shared" si="78"/>
        <v>3937045.4295355501</v>
      </c>
      <c r="Z376" s="17">
        <f>IFERROR(INDEX(Cost_Components!$T$2:$T$29,MATCH(E376,Cost_Components!$A$2:$A$29,0)),"")</f>
        <v>0.8</v>
      </c>
      <c r="AA376" s="26">
        <f>IFERROR(INDEX(Cost_Components!$U$2:$U$29,MATCH(E376,Cost_Components!$A$2:$A$29,0)),"")</f>
        <v>2025</v>
      </c>
      <c r="AB376" s="26">
        <f>IFERROR(INDEX(Cost_Components!$V$2:$V$29,MATCH(E376,Cost_Components!$A$2:$A$29,0)),"")</f>
        <v>2050</v>
      </c>
      <c r="AC376" s="26">
        <f>IFERROR(INDEX(Cost_Components!$M$2:$M$29,MATCH(E376,Cost_Components!$A$2:$A$29,0)),"")</f>
        <v>30</v>
      </c>
      <c r="AD376" s="26">
        <f>IFERROR(INDEX(Cost_Components!$N$2:$N$29,MATCH(E376,Cost_Components!$A$2:$A$29,0)),"")</f>
        <v>95</v>
      </c>
      <c r="AE376" s="16" t="str">
        <f>IFERROR(INDEX(Cost_Components!$O$2:$O$29,MATCH(E376,Cost_Components!$A$2:$A$29,0)),"")</f>
        <v>Both</v>
      </c>
      <c r="AF376" s="11">
        <v>755749.22562828101</v>
      </c>
      <c r="AG376" s="11">
        <v>755736.53637161397</v>
      </c>
      <c r="AH376" s="23">
        <f t="shared" si="79"/>
        <v>1</v>
      </c>
      <c r="AI376" s="10">
        <v>306964650.16711998</v>
      </c>
      <c r="AJ376" s="29">
        <f t="shared" si="80"/>
        <v>2.5774033494032064E-2</v>
      </c>
      <c r="AK376" s="29">
        <f t="shared" si="81"/>
        <v>4.3010740835070005E-2</v>
      </c>
      <c r="AL376" s="29">
        <f t="shared" si="82"/>
        <v>1.7236707341037938E-2</v>
      </c>
      <c r="AM376" s="29">
        <f t="shared" si="83"/>
        <v>1.2825729045322041E-2</v>
      </c>
    </row>
    <row r="377" spans="1:39">
      <c r="A377" t="s">
        <v>247</v>
      </c>
      <c r="B377" s="20">
        <v>2036</v>
      </c>
      <c r="C377" t="s">
        <v>247</v>
      </c>
      <c r="D377" t="s">
        <v>222</v>
      </c>
      <c r="E377" s="22" t="s">
        <v>337</v>
      </c>
      <c r="F377" s="22" t="s">
        <v>338</v>
      </c>
      <c r="G377" s="22" t="s">
        <v>248</v>
      </c>
      <c r="H377" s="22" t="s">
        <v>237</v>
      </c>
      <c r="I377" s="22" t="s">
        <v>212</v>
      </c>
      <c r="J377" s="17">
        <f>IFERROR(INDEX(Cost_Components!$K$2:$K$29,MATCH(E377,Cost_Components!$A$2:$A$29,0)),"")</f>
        <v>0.52</v>
      </c>
      <c r="K377" s="17">
        <f t="shared" si="70"/>
        <v>0.5361538461538462</v>
      </c>
      <c r="L377" s="17">
        <f>IFERROR(INDEX(Cost_Components!$S$2:$S$29,MATCH(E377,Cost_Components!$A$2:$A$29,0)),"")</f>
        <v>0.31</v>
      </c>
      <c r="M377" s="28">
        <f>IFERROR(INDEX(Cost_Components!$L$2:$L$29,MATCH(E377,Cost_Components!$A$2:$A$29,0)),"")</f>
        <v>1</v>
      </c>
      <c r="N377" s="29">
        <f>IFERROR(INDEX(Cost_Components!$P$2:$P$29,MATCH(E377,Cost_Components!$A$2:$A$29,0)),"")</f>
        <v>64.94344126</v>
      </c>
      <c r="O377" s="23">
        <f t="shared" si="71"/>
        <v>401475.69733653514</v>
      </c>
      <c r="P377" s="23">
        <f t="shared" si="72"/>
        <v>401467.32310726028</v>
      </c>
      <c r="Q377" s="23">
        <f t="shared" si="73"/>
        <v>8082527.5499679977</v>
      </c>
      <c r="R377" s="23">
        <f t="shared" si="74"/>
        <v>13979253.628463916</v>
      </c>
      <c r="S377" s="23">
        <f t="shared" si="75"/>
        <v>5896726.0784959188</v>
      </c>
      <c r="T377" s="16">
        <f>IFERROR(INDEX(Cost_Components!$R$2:$R$29,MATCH(E377,Cost_Components!$A$2:$A$29,0)),"")</f>
        <v>1</v>
      </c>
      <c r="U377" s="26">
        <f>IFERROR(INDEX(Cost_Components!$Q$2:$Q$29,MATCH(E377,Cost_Components!$A$2:$A$29,0)),"")</f>
        <v>2023</v>
      </c>
      <c r="V377" s="30">
        <f>1/(1+Calculation_Assumptions!$B$5)^(B377-Calculation_Assumptions!$B$2)</f>
        <v>0.72242127659876232</v>
      </c>
      <c r="W377" s="23">
        <f t="shared" si="76"/>
        <v>5838989.8707925472</v>
      </c>
      <c r="X377" s="23">
        <f t="shared" si="77"/>
        <v>10098910.252172783</v>
      </c>
      <c r="Y377" s="23">
        <f t="shared" si="78"/>
        <v>4259920.3813802348</v>
      </c>
      <c r="Z377" s="17">
        <f>IFERROR(INDEX(Cost_Components!$T$2:$T$29,MATCH(E377,Cost_Components!$A$2:$A$29,0)),"")</f>
        <v>0.8</v>
      </c>
      <c r="AA377" s="26">
        <f>IFERROR(INDEX(Cost_Components!$U$2:$U$29,MATCH(E377,Cost_Components!$A$2:$A$29,0)),"")</f>
        <v>2025</v>
      </c>
      <c r="AB377" s="26">
        <f>IFERROR(INDEX(Cost_Components!$V$2:$V$29,MATCH(E377,Cost_Components!$A$2:$A$29,0)),"")</f>
        <v>2050</v>
      </c>
      <c r="AC377" s="26">
        <f>IFERROR(INDEX(Cost_Components!$M$2:$M$29,MATCH(E377,Cost_Components!$A$2:$A$29,0)),"")</f>
        <v>30</v>
      </c>
      <c r="AD377" s="26">
        <f>IFERROR(INDEX(Cost_Components!$N$2:$N$29,MATCH(E377,Cost_Components!$A$2:$A$29,0)),"")</f>
        <v>95</v>
      </c>
      <c r="AE377" s="16" t="str">
        <f>IFERROR(INDEX(Cost_Components!$O$2:$O$29,MATCH(E377,Cost_Components!$A$2:$A$29,0)),"")</f>
        <v>Both</v>
      </c>
      <c r="AF377" s="11">
        <v>772068.64872410602</v>
      </c>
      <c r="AG377" s="11">
        <v>772052.54443703895</v>
      </c>
      <c r="AH377" s="23">
        <f t="shared" si="79"/>
        <v>1</v>
      </c>
      <c r="AI377" s="10">
        <v>308542769.75662202</v>
      </c>
      <c r="AJ377" s="29">
        <f t="shared" si="80"/>
        <v>2.6195809275788511E-2</v>
      </c>
      <c r="AK377" s="29">
        <f t="shared" si="81"/>
        <v>4.5307344714286213E-2</v>
      </c>
      <c r="AL377" s="29">
        <f t="shared" si="82"/>
        <v>1.9111535438497702E-2</v>
      </c>
      <c r="AM377" s="29">
        <f t="shared" si="83"/>
        <v>1.3806579829241996E-2</v>
      </c>
    </row>
    <row r="378" spans="1:39">
      <c r="A378" t="s">
        <v>247</v>
      </c>
      <c r="B378" s="20">
        <v>2037</v>
      </c>
      <c r="C378" t="s">
        <v>247</v>
      </c>
      <c r="D378" t="s">
        <v>222</v>
      </c>
      <c r="E378" s="22" t="s">
        <v>337</v>
      </c>
      <c r="F378" s="22" t="s">
        <v>338</v>
      </c>
      <c r="G378" s="22" t="s">
        <v>248</v>
      </c>
      <c r="H378" s="22" t="s">
        <v>237</v>
      </c>
      <c r="I378" s="22" t="s">
        <v>212</v>
      </c>
      <c r="J378" s="17">
        <f>IFERROR(INDEX(Cost_Components!$K$2:$K$29,MATCH(E378,Cost_Components!$A$2:$A$29,0)),"")</f>
        <v>0.52</v>
      </c>
      <c r="K378" s="17">
        <f t="shared" si="70"/>
        <v>0.55500000000000005</v>
      </c>
      <c r="L378" s="17">
        <f>IFERROR(INDEX(Cost_Components!$S$2:$S$29,MATCH(E378,Cost_Components!$A$2:$A$29,0)),"")</f>
        <v>0.31</v>
      </c>
      <c r="M378" s="28">
        <f>IFERROR(INDEX(Cost_Components!$L$2:$L$29,MATCH(E378,Cost_Components!$A$2:$A$29,0)),"")</f>
        <v>1</v>
      </c>
      <c r="N378" s="29">
        <f>IFERROR(INDEX(Cost_Components!$P$2:$P$29,MATCH(E378,Cost_Components!$A$2:$A$29,0)),"")</f>
        <v>64.94344126</v>
      </c>
      <c r="O378" s="23">
        <f t="shared" si="71"/>
        <v>410134.07383690146</v>
      </c>
      <c r="P378" s="23">
        <f t="shared" si="72"/>
        <v>410123.7024063291</v>
      </c>
      <c r="Q378" s="23">
        <f t="shared" si="73"/>
        <v>8256801.8187333383</v>
      </c>
      <c r="R378" s="23">
        <f t="shared" si="74"/>
        <v>14782712.56378798</v>
      </c>
      <c r="S378" s="23">
        <f t="shared" si="75"/>
        <v>6525910.7450546417</v>
      </c>
      <c r="T378" s="16">
        <f>IFERROR(INDEX(Cost_Components!$R$2:$R$29,MATCH(E378,Cost_Components!$A$2:$A$29,0)),"")</f>
        <v>1</v>
      </c>
      <c r="U378" s="26">
        <f>IFERROR(INDEX(Cost_Components!$Q$2:$Q$29,MATCH(E378,Cost_Components!$A$2:$A$29,0)),"")</f>
        <v>2023</v>
      </c>
      <c r="V378" s="30">
        <f>1/(1+Calculation_Assumptions!$B$5)^(B378-Calculation_Assumptions!$B$2)</f>
        <v>0.70137988019297326</v>
      </c>
      <c r="W378" s="23">
        <f t="shared" si="76"/>
        <v>5791154.6704003122</v>
      </c>
      <c r="X378" s="23">
        <f t="shared" si="77"/>
        <v>10368297.166916775</v>
      </c>
      <c r="Y378" s="23">
        <f t="shared" si="78"/>
        <v>4577142.4965164615</v>
      </c>
      <c r="Z378" s="17">
        <f>IFERROR(INDEX(Cost_Components!$T$2:$T$29,MATCH(E378,Cost_Components!$A$2:$A$29,0)),"")</f>
        <v>0.8</v>
      </c>
      <c r="AA378" s="26">
        <f>IFERROR(INDEX(Cost_Components!$U$2:$U$29,MATCH(E378,Cost_Components!$A$2:$A$29,0)),"")</f>
        <v>2025</v>
      </c>
      <c r="AB378" s="26">
        <f>IFERROR(INDEX(Cost_Components!$V$2:$V$29,MATCH(E378,Cost_Components!$A$2:$A$29,0)),"")</f>
        <v>2050</v>
      </c>
      <c r="AC378" s="26">
        <f>IFERROR(INDEX(Cost_Components!$M$2:$M$29,MATCH(E378,Cost_Components!$A$2:$A$29,0)),"")</f>
        <v>30</v>
      </c>
      <c r="AD378" s="26">
        <f>IFERROR(INDEX(Cost_Components!$N$2:$N$29,MATCH(E378,Cost_Components!$A$2:$A$29,0)),"")</f>
        <v>95</v>
      </c>
      <c r="AE378" s="16" t="str">
        <f>IFERROR(INDEX(Cost_Components!$O$2:$O$29,MATCH(E378,Cost_Components!$A$2:$A$29,0)),"")</f>
        <v>Both</v>
      </c>
      <c r="AF378" s="11">
        <v>788719.37276327203</v>
      </c>
      <c r="AG378" s="11">
        <v>788699.42770447896</v>
      </c>
      <c r="AH378" s="23">
        <f t="shared" si="79"/>
        <v>1</v>
      </c>
      <c r="AI378" s="10">
        <v>310068287.63643003</v>
      </c>
      <c r="AJ378" s="29">
        <f t="shared" si="80"/>
        <v>2.6628978673287722E-2</v>
      </c>
      <c r="AK378" s="29">
        <f t="shared" si="81"/>
        <v>4.767566743594695E-2</v>
      </c>
      <c r="AL378" s="29">
        <f t="shared" si="82"/>
        <v>2.1046688762659232E-2</v>
      </c>
      <c r="AM378" s="29">
        <f t="shared" si="83"/>
        <v>1.4761724042812728E-2</v>
      </c>
    </row>
    <row r="379" spans="1:39">
      <c r="A379" t="s">
        <v>247</v>
      </c>
      <c r="B379" s="20">
        <v>2038</v>
      </c>
      <c r="C379" t="s">
        <v>247</v>
      </c>
      <c r="D379" t="s">
        <v>222</v>
      </c>
      <c r="E379" s="22" t="s">
        <v>337</v>
      </c>
      <c r="F379" s="22" t="s">
        <v>338</v>
      </c>
      <c r="G379" s="22" t="s">
        <v>248</v>
      </c>
      <c r="H379" s="22" t="s">
        <v>237</v>
      </c>
      <c r="I379" s="22" t="s">
        <v>212</v>
      </c>
      <c r="J379" s="17">
        <f>IFERROR(INDEX(Cost_Components!$K$2:$K$29,MATCH(E379,Cost_Components!$A$2:$A$29,0)),"")</f>
        <v>0.52</v>
      </c>
      <c r="K379" s="17">
        <f t="shared" si="70"/>
        <v>0.57384615384615389</v>
      </c>
      <c r="L379" s="17">
        <f>IFERROR(INDEX(Cost_Components!$S$2:$S$29,MATCH(E379,Cost_Components!$A$2:$A$29,0)),"")</f>
        <v>0.31</v>
      </c>
      <c r="M379" s="28">
        <f>IFERROR(INDEX(Cost_Components!$L$2:$L$29,MATCH(E379,Cost_Components!$A$2:$A$29,0)),"")</f>
        <v>1</v>
      </c>
      <c r="N379" s="29">
        <f>IFERROR(INDEX(Cost_Components!$P$2:$P$29,MATCH(E379,Cost_Components!$A$2:$A$29,0)),"")</f>
        <v>64.94344126</v>
      </c>
      <c r="O379" s="23">
        <f t="shared" si="71"/>
        <v>420172.63161303254</v>
      </c>
      <c r="P379" s="23">
        <f t="shared" si="72"/>
        <v>420160.05781607522</v>
      </c>
      <c r="Q379" s="23">
        <f t="shared" si="73"/>
        <v>8458858.4107187111</v>
      </c>
      <c r="R379" s="23">
        <f t="shared" si="74"/>
        <v>15658802.02975736</v>
      </c>
      <c r="S379" s="23">
        <f t="shared" si="75"/>
        <v>7199943.6190386489</v>
      </c>
      <c r="T379" s="16">
        <f>IFERROR(INDEX(Cost_Components!$R$2:$R$29,MATCH(E379,Cost_Components!$A$2:$A$29,0)),"")</f>
        <v>1</v>
      </c>
      <c r="U379" s="26">
        <f>IFERROR(INDEX(Cost_Components!$Q$2:$Q$29,MATCH(E379,Cost_Components!$A$2:$A$29,0)),"")</f>
        <v>2023</v>
      </c>
      <c r="V379" s="30">
        <f>1/(1+Calculation_Assumptions!$B$5)^(B379-Calculation_Assumptions!$B$2)</f>
        <v>0.68095133999317792</v>
      </c>
      <c r="W379" s="23">
        <f t="shared" si="76"/>
        <v>5760070.9695914695</v>
      </c>
      <c r="X379" s="23">
        <f t="shared" si="77"/>
        <v>10662882.224851169</v>
      </c>
      <c r="Y379" s="23">
        <f t="shared" si="78"/>
        <v>4902811.2552596992</v>
      </c>
      <c r="Z379" s="17">
        <f>IFERROR(INDEX(Cost_Components!$T$2:$T$29,MATCH(E379,Cost_Components!$A$2:$A$29,0)),"")</f>
        <v>0.8</v>
      </c>
      <c r="AA379" s="26">
        <f>IFERROR(INDEX(Cost_Components!$U$2:$U$29,MATCH(E379,Cost_Components!$A$2:$A$29,0)),"")</f>
        <v>2025</v>
      </c>
      <c r="AB379" s="26">
        <f>IFERROR(INDEX(Cost_Components!$V$2:$V$29,MATCH(E379,Cost_Components!$A$2:$A$29,0)),"")</f>
        <v>2050</v>
      </c>
      <c r="AC379" s="26">
        <f>IFERROR(INDEX(Cost_Components!$M$2:$M$29,MATCH(E379,Cost_Components!$A$2:$A$29,0)),"")</f>
        <v>30</v>
      </c>
      <c r="AD379" s="26">
        <f>IFERROR(INDEX(Cost_Components!$N$2:$N$29,MATCH(E379,Cost_Components!$A$2:$A$29,0)),"")</f>
        <v>95</v>
      </c>
      <c r="AE379" s="16" t="str">
        <f>IFERROR(INDEX(Cost_Components!$O$2:$O$29,MATCH(E379,Cost_Components!$A$2:$A$29,0)),"")</f>
        <v>Both</v>
      </c>
      <c r="AF379" s="11">
        <v>808024.29156352405</v>
      </c>
      <c r="AG379" s="11">
        <v>808000.11118476</v>
      </c>
      <c r="AH379" s="23">
        <f t="shared" si="79"/>
        <v>1</v>
      </c>
      <c r="AI379" s="10">
        <v>311532999.13163</v>
      </c>
      <c r="AJ379" s="29">
        <f t="shared" si="80"/>
        <v>2.7152367275046344E-2</v>
      </c>
      <c r="AK379" s="29">
        <f t="shared" si="81"/>
        <v>5.0263702636333396E-2</v>
      </c>
      <c r="AL379" s="29">
        <f t="shared" si="82"/>
        <v>2.3111335361287053E-2</v>
      </c>
      <c r="AM379" s="29">
        <f t="shared" si="83"/>
        <v>1.5737694783300137E-2</v>
      </c>
    </row>
    <row r="380" spans="1:39">
      <c r="A380" t="s">
        <v>247</v>
      </c>
      <c r="B380" s="20">
        <v>2039</v>
      </c>
      <c r="C380" t="s">
        <v>247</v>
      </c>
      <c r="D380" t="s">
        <v>222</v>
      </c>
      <c r="E380" s="22" t="s">
        <v>337</v>
      </c>
      <c r="F380" s="22" t="s">
        <v>338</v>
      </c>
      <c r="G380" s="22" t="s">
        <v>248</v>
      </c>
      <c r="H380" s="22" t="s">
        <v>237</v>
      </c>
      <c r="I380" s="22" t="s">
        <v>212</v>
      </c>
      <c r="J380" s="17">
        <f>IFERROR(INDEX(Cost_Components!$K$2:$K$29,MATCH(E380,Cost_Components!$A$2:$A$29,0)),"")</f>
        <v>0.52</v>
      </c>
      <c r="K380" s="17">
        <f t="shared" si="70"/>
        <v>0.59269230769230763</v>
      </c>
      <c r="L380" s="17">
        <f>IFERROR(INDEX(Cost_Components!$S$2:$S$29,MATCH(E380,Cost_Components!$A$2:$A$29,0)),"")</f>
        <v>0.31</v>
      </c>
      <c r="M380" s="28">
        <f>IFERROR(INDEX(Cost_Components!$L$2:$L$29,MATCH(E380,Cost_Components!$A$2:$A$29,0)),"")</f>
        <v>1</v>
      </c>
      <c r="N380" s="29">
        <f>IFERROR(INDEX(Cost_Components!$P$2:$P$29,MATCH(E380,Cost_Components!$A$2:$A$29,0)),"")</f>
        <v>64.94344126</v>
      </c>
      <c r="O380" s="23">
        <f t="shared" si="71"/>
        <v>428500.25250210881</v>
      </c>
      <c r="P380" s="23">
        <f t="shared" si="72"/>
        <v>428485.24982354883</v>
      </c>
      <c r="Q380" s="23">
        <f t="shared" si="73"/>
        <v>8626465.0623345412</v>
      </c>
      <c r="R380" s="23">
        <f t="shared" si="74"/>
        <v>16493608.072118348</v>
      </c>
      <c r="S380" s="23">
        <f t="shared" si="75"/>
        <v>7867143.0097838063</v>
      </c>
      <c r="T380" s="16">
        <f>IFERROR(INDEX(Cost_Components!$R$2:$R$29,MATCH(E380,Cost_Components!$A$2:$A$29,0)),"")</f>
        <v>1</v>
      </c>
      <c r="U380" s="26">
        <f>IFERROR(INDEX(Cost_Components!$Q$2:$Q$29,MATCH(E380,Cost_Components!$A$2:$A$29,0)),"")</f>
        <v>2023</v>
      </c>
      <c r="V380" s="30">
        <f>1/(1+Calculation_Assumptions!$B$5)^(B380-Calculation_Assumptions!$B$2)</f>
        <v>0.66111780581861923</v>
      </c>
      <c r="W380" s="23">
        <f t="shared" si="76"/>
        <v>5703109.6539815906</v>
      </c>
      <c r="X380" s="23">
        <f t="shared" si="77"/>
        <v>10904217.978671148</v>
      </c>
      <c r="Y380" s="23">
        <f t="shared" si="78"/>
        <v>5201108.3246895578</v>
      </c>
      <c r="Z380" s="17">
        <f>IFERROR(INDEX(Cost_Components!$T$2:$T$29,MATCH(E380,Cost_Components!$A$2:$A$29,0)),"")</f>
        <v>0.8</v>
      </c>
      <c r="AA380" s="26">
        <f>IFERROR(INDEX(Cost_Components!$U$2:$U$29,MATCH(E380,Cost_Components!$A$2:$A$29,0)),"")</f>
        <v>2025</v>
      </c>
      <c r="AB380" s="26">
        <f>IFERROR(INDEX(Cost_Components!$V$2:$V$29,MATCH(E380,Cost_Components!$A$2:$A$29,0)),"")</f>
        <v>2050</v>
      </c>
      <c r="AC380" s="26">
        <f>IFERROR(INDEX(Cost_Components!$M$2:$M$29,MATCH(E380,Cost_Components!$A$2:$A$29,0)),"")</f>
        <v>30</v>
      </c>
      <c r="AD380" s="26">
        <f>IFERROR(INDEX(Cost_Components!$N$2:$N$29,MATCH(E380,Cost_Components!$A$2:$A$29,0)),"")</f>
        <v>95</v>
      </c>
      <c r="AE380" s="16" t="str">
        <f>IFERROR(INDEX(Cost_Components!$O$2:$O$29,MATCH(E380,Cost_Components!$A$2:$A$29,0)),"")</f>
        <v>Both</v>
      </c>
      <c r="AF380" s="11">
        <v>824038.94711943995</v>
      </c>
      <c r="AG380" s="11">
        <v>824010.095814517</v>
      </c>
      <c r="AH380" s="23">
        <f t="shared" si="79"/>
        <v>1</v>
      </c>
      <c r="AI380" s="10">
        <v>312936391.85847902</v>
      </c>
      <c r="AJ380" s="29">
        <f t="shared" si="80"/>
        <v>2.7566193280057168E-2</v>
      </c>
      <c r="AK380" s="29">
        <f t="shared" si="81"/>
        <v>5.2705944406674643E-2</v>
      </c>
      <c r="AL380" s="29">
        <f t="shared" si="82"/>
        <v>2.5139751126617475E-2</v>
      </c>
      <c r="AM380" s="29">
        <f t="shared" si="83"/>
        <v>1.6620337103655507E-2</v>
      </c>
    </row>
    <row r="381" spans="1:39">
      <c r="A381" t="s">
        <v>247</v>
      </c>
      <c r="B381" s="20">
        <v>2040</v>
      </c>
      <c r="C381" t="s">
        <v>247</v>
      </c>
      <c r="D381" t="s">
        <v>222</v>
      </c>
      <c r="E381" s="22" t="s">
        <v>337</v>
      </c>
      <c r="F381" s="22" t="s">
        <v>338</v>
      </c>
      <c r="G381" s="22" t="s">
        <v>248</v>
      </c>
      <c r="H381" s="22" t="s">
        <v>237</v>
      </c>
      <c r="I381" s="22" t="s">
        <v>212</v>
      </c>
      <c r="J381" s="17">
        <f>IFERROR(INDEX(Cost_Components!$K$2:$K$29,MATCH(E381,Cost_Components!$A$2:$A$29,0)),"")</f>
        <v>0.52</v>
      </c>
      <c r="K381" s="17">
        <f t="shared" si="70"/>
        <v>0.61153846153846159</v>
      </c>
      <c r="L381" s="17">
        <f>IFERROR(INDEX(Cost_Components!$S$2:$S$29,MATCH(E381,Cost_Components!$A$2:$A$29,0)),"")</f>
        <v>0.31</v>
      </c>
      <c r="M381" s="28">
        <f>IFERROR(INDEX(Cost_Components!$L$2:$L$29,MATCH(E381,Cost_Components!$A$2:$A$29,0)),"")</f>
        <v>1</v>
      </c>
      <c r="N381" s="29">
        <f>IFERROR(INDEX(Cost_Components!$P$2:$P$29,MATCH(E381,Cost_Components!$A$2:$A$29,0)),"")</f>
        <v>64.94344126</v>
      </c>
      <c r="O381" s="23">
        <f t="shared" si="71"/>
        <v>436306.37251612474</v>
      </c>
      <c r="P381" s="23">
        <f t="shared" si="72"/>
        <v>436288.74305482546</v>
      </c>
      <c r="Q381" s="23">
        <f t="shared" si="73"/>
        <v>8783568.6306638904</v>
      </c>
      <c r="R381" s="23">
        <f t="shared" si="74"/>
        <v>17328087.410397984</v>
      </c>
      <c r="S381" s="23">
        <f t="shared" si="75"/>
        <v>8544518.7797340937</v>
      </c>
      <c r="T381" s="16">
        <f>IFERROR(INDEX(Cost_Components!$R$2:$R$29,MATCH(E381,Cost_Components!$A$2:$A$29,0)),"")</f>
        <v>1</v>
      </c>
      <c r="U381" s="26">
        <f>IFERROR(INDEX(Cost_Components!$Q$2:$Q$29,MATCH(E381,Cost_Components!$A$2:$A$29,0)),"")</f>
        <v>2023</v>
      </c>
      <c r="V381" s="30">
        <f>1/(1+Calculation_Assumptions!$B$5)^(B381-Calculation_Assumptions!$B$2)</f>
        <v>0.64186194739671765</v>
      </c>
      <c r="W381" s="23">
        <f t="shared" si="76"/>
        <v>5637838.466370645</v>
      </c>
      <c r="X381" s="23">
        <f t="shared" si="77"/>
        <v>11122239.929898595</v>
      </c>
      <c r="Y381" s="23">
        <f t="shared" si="78"/>
        <v>5484401.4635279505</v>
      </c>
      <c r="Z381" s="17">
        <f>IFERROR(INDEX(Cost_Components!$T$2:$T$29,MATCH(E381,Cost_Components!$A$2:$A$29,0)),"")</f>
        <v>0.8</v>
      </c>
      <c r="AA381" s="26">
        <f>IFERROR(INDEX(Cost_Components!$U$2:$U$29,MATCH(E381,Cost_Components!$A$2:$A$29,0)),"")</f>
        <v>2025</v>
      </c>
      <c r="AB381" s="26">
        <f>IFERROR(INDEX(Cost_Components!$V$2:$V$29,MATCH(E381,Cost_Components!$A$2:$A$29,0)),"")</f>
        <v>2050</v>
      </c>
      <c r="AC381" s="26">
        <f>IFERROR(INDEX(Cost_Components!$M$2:$M$29,MATCH(E381,Cost_Components!$A$2:$A$29,0)),"")</f>
        <v>30</v>
      </c>
      <c r="AD381" s="26">
        <f>IFERROR(INDEX(Cost_Components!$N$2:$N$29,MATCH(E381,Cost_Components!$A$2:$A$29,0)),"")</f>
        <v>95</v>
      </c>
      <c r="AE381" s="16" t="str">
        <f>IFERROR(INDEX(Cost_Components!$O$2:$O$29,MATCH(E381,Cost_Components!$A$2:$A$29,0)),"")</f>
        <v>Both</v>
      </c>
      <c r="AF381" s="11">
        <v>839050.71637716296</v>
      </c>
      <c r="AG381" s="11">
        <v>839016.81356697204</v>
      </c>
      <c r="AH381" s="23">
        <f t="shared" si="79"/>
        <v>1</v>
      </c>
      <c r="AI381" s="10">
        <v>314265537.41082901</v>
      </c>
      <c r="AJ381" s="29">
        <f t="shared" si="80"/>
        <v>2.794951270517906E-2</v>
      </c>
      <c r="AK381" s="29">
        <f t="shared" si="81"/>
        <v>5.51383634144572E-2</v>
      </c>
      <c r="AL381" s="29">
        <f t="shared" si="82"/>
        <v>2.718885070927814E-2</v>
      </c>
      <c r="AM381" s="29">
        <f t="shared" si="83"/>
        <v>1.7451488663735894E-2</v>
      </c>
    </row>
    <row r="382" spans="1:39">
      <c r="A382" t="s">
        <v>247</v>
      </c>
      <c r="B382" s="20">
        <v>2041</v>
      </c>
      <c r="C382" t="s">
        <v>247</v>
      </c>
      <c r="D382" t="s">
        <v>222</v>
      </c>
      <c r="E382" s="22" t="s">
        <v>337</v>
      </c>
      <c r="F382" s="22" t="s">
        <v>338</v>
      </c>
      <c r="G382" s="22" t="s">
        <v>248</v>
      </c>
      <c r="H382" s="22" t="s">
        <v>237</v>
      </c>
      <c r="I382" s="22" t="s">
        <v>212</v>
      </c>
      <c r="J382" s="17">
        <f>IFERROR(INDEX(Cost_Components!$K$2:$K$29,MATCH(E382,Cost_Components!$A$2:$A$29,0)),"")</f>
        <v>0.52</v>
      </c>
      <c r="K382" s="17">
        <f t="shared" si="70"/>
        <v>0.63038461538461543</v>
      </c>
      <c r="L382" s="17">
        <f>IFERROR(INDEX(Cost_Components!$S$2:$S$29,MATCH(E382,Cost_Components!$A$2:$A$29,0)),"")</f>
        <v>0.31</v>
      </c>
      <c r="M382" s="28">
        <f>IFERROR(INDEX(Cost_Components!$L$2:$L$29,MATCH(E382,Cost_Components!$A$2:$A$29,0)),"")</f>
        <v>1</v>
      </c>
      <c r="N382" s="29">
        <f>IFERROR(INDEX(Cost_Components!$P$2:$P$29,MATCH(E382,Cost_Components!$A$2:$A$29,0)),"")</f>
        <v>64.94344126</v>
      </c>
      <c r="O382" s="23">
        <f t="shared" si="71"/>
        <v>444622.69963024888</v>
      </c>
      <c r="P382" s="23">
        <f t="shared" si="72"/>
        <v>444602.25204954727</v>
      </c>
      <c r="Q382" s="23">
        <f t="shared" si="73"/>
        <v>8950940.0744134802</v>
      </c>
      <c r="R382" s="23">
        <f t="shared" si="74"/>
        <v>18202562.646521229</v>
      </c>
      <c r="S382" s="23">
        <f t="shared" si="75"/>
        <v>9251622.5721077491</v>
      </c>
      <c r="T382" s="16">
        <f>IFERROR(INDEX(Cost_Components!$R$2:$R$29,MATCH(E382,Cost_Components!$A$2:$A$29,0)),"")</f>
        <v>1</v>
      </c>
      <c r="U382" s="26">
        <f>IFERROR(INDEX(Cost_Components!$Q$2:$Q$29,MATCH(E382,Cost_Components!$A$2:$A$29,0)),"")</f>
        <v>2023</v>
      </c>
      <c r="V382" s="30">
        <f>1/(1+Calculation_Assumptions!$B$5)^(B382-Calculation_Assumptions!$B$2)</f>
        <v>0.62316693922011435</v>
      </c>
      <c r="W382" s="23">
        <f t="shared" si="76"/>
        <v>5577929.9293149114</v>
      </c>
      <c r="X382" s="23">
        <f t="shared" si="77"/>
        <v>11343235.250395019</v>
      </c>
      <c r="Y382" s="23">
        <f t="shared" si="78"/>
        <v>5765305.3210801072</v>
      </c>
      <c r="Z382" s="17">
        <f>IFERROR(INDEX(Cost_Components!$T$2:$T$29,MATCH(E382,Cost_Components!$A$2:$A$29,0)),"")</f>
        <v>0.8</v>
      </c>
      <c r="AA382" s="26">
        <f>IFERROR(INDEX(Cost_Components!$U$2:$U$29,MATCH(E382,Cost_Components!$A$2:$A$29,0)),"")</f>
        <v>2025</v>
      </c>
      <c r="AB382" s="26">
        <f>IFERROR(INDEX(Cost_Components!$V$2:$V$29,MATCH(E382,Cost_Components!$A$2:$A$29,0)),"")</f>
        <v>2050</v>
      </c>
      <c r="AC382" s="26">
        <f>IFERROR(INDEX(Cost_Components!$M$2:$M$29,MATCH(E382,Cost_Components!$A$2:$A$29,0)),"")</f>
        <v>30</v>
      </c>
      <c r="AD382" s="26">
        <f>IFERROR(INDEX(Cost_Components!$N$2:$N$29,MATCH(E382,Cost_Components!$A$2:$A$29,0)),"")</f>
        <v>95</v>
      </c>
      <c r="AE382" s="16" t="str">
        <f>IFERROR(INDEX(Cost_Components!$O$2:$O$29,MATCH(E382,Cost_Components!$A$2:$A$29,0)),"")</f>
        <v>Both</v>
      </c>
      <c r="AF382" s="11">
        <v>855043.65313509398</v>
      </c>
      <c r="AG382" s="11">
        <v>855004.33086451399</v>
      </c>
      <c r="AH382" s="23">
        <f t="shared" si="79"/>
        <v>1</v>
      </c>
      <c r="AI382" s="10">
        <v>315525215.31254798</v>
      </c>
      <c r="AJ382" s="29">
        <f t="shared" si="80"/>
        <v>2.8368382747309115E-2</v>
      </c>
      <c r="AK382" s="29">
        <f t="shared" si="81"/>
        <v>5.7689724190475307E-2</v>
      </c>
      <c r="AL382" s="29">
        <f t="shared" si="82"/>
        <v>2.9321341443166192E-2</v>
      </c>
      <c r="AM382" s="29">
        <f t="shared" si="83"/>
        <v>1.8272090600965765E-2</v>
      </c>
    </row>
    <row r="383" spans="1:39">
      <c r="A383" t="s">
        <v>247</v>
      </c>
      <c r="B383" s="20">
        <v>2042</v>
      </c>
      <c r="C383" t="s">
        <v>247</v>
      </c>
      <c r="D383" t="s">
        <v>222</v>
      </c>
      <c r="E383" s="22" t="s">
        <v>337</v>
      </c>
      <c r="F383" s="22" t="s">
        <v>338</v>
      </c>
      <c r="G383" s="22" t="s">
        <v>248</v>
      </c>
      <c r="H383" s="22" t="s">
        <v>237</v>
      </c>
      <c r="I383" s="22" t="s">
        <v>212</v>
      </c>
      <c r="J383" s="17">
        <f>IFERROR(INDEX(Cost_Components!$K$2:$K$29,MATCH(E383,Cost_Components!$A$2:$A$29,0)),"")</f>
        <v>0.52</v>
      </c>
      <c r="K383" s="17">
        <f t="shared" si="70"/>
        <v>0.64923076923076928</v>
      </c>
      <c r="L383" s="17">
        <f>IFERROR(INDEX(Cost_Components!$S$2:$S$29,MATCH(E383,Cost_Components!$A$2:$A$29,0)),"")</f>
        <v>0.31</v>
      </c>
      <c r="M383" s="28">
        <f>IFERROR(INDEX(Cost_Components!$L$2:$L$29,MATCH(E383,Cost_Components!$A$2:$A$29,0)),"")</f>
        <v>1</v>
      </c>
      <c r="N383" s="29">
        <f>IFERROR(INDEX(Cost_Components!$P$2:$P$29,MATCH(E383,Cost_Components!$A$2:$A$29,0)),"")</f>
        <v>64.94344126</v>
      </c>
      <c r="O383" s="23">
        <f t="shared" si="71"/>
        <v>452867.8677378383</v>
      </c>
      <c r="P383" s="23">
        <f t="shared" si="72"/>
        <v>452844.41962190601</v>
      </c>
      <c r="Q383" s="23">
        <f t="shared" si="73"/>
        <v>9116875.2393465545</v>
      </c>
      <c r="R383" s="23">
        <f t="shared" si="74"/>
        <v>19094394.857942961</v>
      </c>
      <c r="S383" s="23">
        <f t="shared" si="75"/>
        <v>9977519.6185964067</v>
      </c>
      <c r="T383" s="16">
        <f>IFERROR(INDEX(Cost_Components!$R$2:$R$29,MATCH(E383,Cost_Components!$A$2:$A$29,0)),"")</f>
        <v>1</v>
      </c>
      <c r="U383" s="26">
        <f>IFERROR(INDEX(Cost_Components!$Q$2:$Q$29,MATCH(E383,Cost_Components!$A$2:$A$29,0)),"")</f>
        <v>2023</v>
      </c>
      <c r="V383" s="30">
        <f>1/(1+Calculation_Assumptions!$B$5)^(B383-Calculation_Assumptions!$B$2)</f>
        <v>0.60501644584477121</v>
      </c>
      <c r="W383" s="23">
        <f t="shared" si="76"/>
        <v>5515859.45451965</v>
      </c>
      <c r="X383" s="23">
        <f t="shared" si="77"/>
        <v>11552422.912509326</v>
      </c>
      <c r="Y383" s="23">
        <f t="shared" si="78"/>
        <v>6036563.457989675</v>
      </c>
      <c r="Z383" s="17">
        <f>IFERROR(INDEX(Cost_Components!$T$2:$T$29,MATCH(E383,Cost_Components!$A$2:$A$29,0)),"")</f>
        <v>0.8</v>
      </c>
      <c r="AA383" s="26">
        <f>IFERROR(INDEX(Cost_Components!$U$2:$U$29,MATCH(E383,Cost_Components!$A$2:$A$29,0)),"")</f>
        <v>2025</v>
      </c>
      <c r="AB383" s="26">
        <f>IFERROR(INDEX(Cost_Components!$V$2:$V$29,MATCH(E383,Cost_Components!$A$2:$A$29,0)),"")</f>
        <v>2050</v>
      </c>
      <c r="AC383" s="26">
        <f>IFERROR(INDEX(Cost_Components!$M$2:$M$29,MATCH(E383,Cost_Components!$A$2:$A$29,0)),"")</f>
        <v>30</v>
      </c>
      <c r="AD383" s="26">
        <f>IFERROR(INDEX(Cost_Components!$N$2:$N$29,MATCH(E383,Cost_Components!$A$2:$A$29,0)),"")</f>
        <v>95</v>
      </c>
      <c r="AE383" s="16" t="str">
        <f>IFERROR(INDEX(Cost_Components!$O$2:$O$29,MATCH(E383,Cost_Components!$A$2:$A$29,0)),"")</f>
        <v>Both</v>
      </c>
      <c r="AF383" s="11">
        <v>870899.74564968899</v>
      </c>
      <c r="AG383" s="11">
        <v>870854.65311904997</v>
      </c>
      <c r="AH383" s="23">
        <f t="shared" si="79"/>
        <v>1</v>
      </c>
      <c r="AI383" s="10">
        <v>316707694.211882</v>
      </c>
      <c r="AJ383" s="29">
        <f t="shared" si="80"/>
        <v>2.8786402749177396E-2</v>
      </c>
      <c r="AK383" s="29">
        <f t="shared" si="81"/>
        <v>6.0290277776354047E-2</v>
      </c>
      <c r="AL383" s="29">
        <f t="shared" si="82"/>
        <v>3.1503875027176644E-2</v>
      </c>
      <c r="AM383" s="29">
        <f t="shared" si="83"/>
        <v>1.9060362499280257E-2</v>
      </c>
    </row>
    <row r="384" spans="1:39">
      <c r="A384" t="s">
        <v>247</v>
      </c>
      <c r="B384" s="20">
        <v>2043</v>
      </c>
      <c r="C384" t="s">
        <v>247</v>
      </c>
      <c r="D384" t="s">
        <v>222</v>
      </c>
      <c r="E384" s="22" t="s">
        <v>337</v>
      </c>
      <c r="F384" s="22" t="s">
        <v>338</v>
      </c>
      <c r="G384" s="22" t="s">
        <v>248</v>
      </c>
      <c r="H384" s="22" t="s">
        <v>237</v>
      </c>
      <c r="I384" s="22" t="s">
        <v>212</v>
      </c>
      <c r="J384" s="17">
        <f>IFERROR(INDEX(Cost_Components!$K$2:$K$29,MATCH(E384,Cost_Components!$A$2:$A$29,0)),"")</f>
        <v>0.52</v>
      </c>
      <c r="K384" s="17">
        <f t="shared" si="70"/>
        <v>0.66807692307692301</v>
      </c>
      <c r="L384" s="17">
        <f>IFERROR(INDEX(Cost_Components!$S$2:$S$29,MATCH(E384,Cost_Components!$A$2:$A$29,0)),"")</f>
        <v>0.31</v>
      </c>
      <c r="M384" s="28">
        <f>IFERROR(INDEX(Cost_Components!$L$2:$L$29,MATCH(E384,Cost_Components!$A$2:$A$29,0)),"")</f>
        <v>1</v>
      </c>
      <c r="N384" s="29">
        <f>IFERROR(INDEX(Cost_Components!$P$2:$P$29,MATCH(E384,Cost_Components!$A$2:$A$29,0)),"")</f>
        <v>64.94344126</v>
      </c>
      <c r="O384" s="23">
        <f t="shared" si="71"/>
        <v>462034.68024408503</v>
      </c>
      <c r="P384" s="23">
        <f t="shared" si="72"/>
        <v>462008.01743424742</v>
      </c>
      <c r="Q384" s="23">
        <f t="shared" si="73"/>
        <v>9301361.0679859314</v>
      </c>
      <c r="R384" s="23">
        <f t="shared" si="74"/>
        <v>20046397.737071496</v>
      </c>
      <c r="S384" s="23">
        <f t="shared" si="75"/>
        <v>10745036.669085564</v>
      </c>
      <c r="T384" s="16">
        <f>IFERROR(INDEX(Cost_Components!$R$2:$R$29,MATCH(E384,Cost_Components!$A$2:$A$29,0)),"")</f>
        <v>1</v>
      </c>
      <c r="U384" s="26">
        <f>IFERROR(INDEX(Cost_Components!$Q$2:$Q$29,MATCH(E384,Cost_Components!$A$2:$A$29,0)),"")</f>
        <v>2023</v>
      </c>
      <c r="V384" s="30">
        <f>1/(1+Calculation_Assumptions!$B$5)^(B384-Calculation_Assumptions!$B$2)</f>
        <v>0.5873946076162827</v>
      </c>
      <c r="W384" s="23">
        <f t="shared" si="76"/>
        <v>5463569.334826964</v>
      </c>
      <c r="X384" s="23">
        <f t="shared" si="77"/>
        <v>11775145.932887049</v>
      </c>
      <c r="Y384" s="23">
        <f t="shared" si="78"/>
        <v>6311576.5980600845</v>
      </c>
      <c r="Z384" s="17">
        <f>IFERROR(INDEX(Cost_Components!$T$2:$T$29,MATCH(E384,Cost_Components!$A$2:$A$29,0)),"")</f>
        <v>0.8</v>
      </c>
      <c r="AA384" s="26">
        <f>IFERROR(INDEX(Cost_Components!$U$2:$U$29,MATCH(E384,Cost_Components!$A$2:$A$29,0)),"")</f>
        <v>2025</v>
      </c>
      <c r="AB384" s="26">
        <f>IFERROR(INDEX(Cost_Components!$V$2:$V$29,MATCH(E384,Cost_Components!$A$2:$A$29,0)),"")</f>
        <v>2050</v>
      </c>
      <c r="AC384" s="26">
        <f>IFERROR(INDEX(Cost_Components!$M$2:$M$29,MATCH(E384,Cost_Components!$A$2:$A$29,0)),"")</f>
        <v>30</v>
      </c>
      <c r="AD384" s="26">
        <f>IFERROR(INDEX(Cost_Components!$N$2:$N$29,MATCH(E384,Cost_Components!$A$2:$A$29,0)),"")</f>
        <v>95</v>
      </c>
      <c r="AE384" s="16" t="str">
        <f>IFERROR(INDEX(Cost_Components!$O$2:$O$29,MATCH(E384,Cost_Components!$A$2:$A$29,0)),"")</f>
        <v>Both</v>
      </c>
      <c r="AF384" s="11">
        <v>888528.23123862501</v>
      </c>
      <c r="AG384" s="11">
        <v>888476.95660432195</v>
      </c>
      <c r="AH384" s="23">
        <f t="shared" si="79"/>
        <v>1</v>
      </c>
      <c r="AI384" s="10">
        <v>317814114.06715202</v>
      </c>
      <c r="AJ384" s="29">
        <f t="shared" si="80"/>
        <v>2.9266670850309106E-2</v>
      </c>
      <c r="AK384" s="29">
        <f t="shared" si="81"/>
        <v>6.3075857395168494E-2</v>
      </c>
      <c r="AL384" s="29">
        <f t="shared" si="82"/>
        <v>3.3809186544859392E-2</v>
      </c>
      <c r="AM384" s="29">
        <f t="shared" si="83"/>
        <v>1.9859333864343388E-2</v>
      </c>
    </row>
    <row r="385" spans="1:39">
      <c r="A385" t="s">
        <v>247</v>
      </c>
      <c r="B385" s="20">
        <v>2044</v>
      </c>
      <c r="C385" t="s">
        <v>247</v>
      </c>
      <c r="D385" t="s">
        <v>222</v>
      </c>
      <c r="E385" s="22" t="s">
        <v>337</v>
      </c>
      <c r="F385" s="22" t="s">
        <v>338</v>
      </c>
      <c r="G385" s="22" t="s">
        <v>248</v>
      </c>
      <c r="H385" s="22" t="s">
        <v>237</v>
      </c>
      <c r="I385" s="22" t="s">
        <v>212</v>
      </c>
      <c r="J385" s="17">
        <f>IFERROR(INDEX(Cost_Components!$K$2:$K$29,MATCH(E385,Cost_Components!$A$2:$A$29,0)),"")</f>
        <v>0.52</v>
      </c>
      <c r="K385" s="17">
        <f t="shared" si="70"/>
        <v>0.68692307692307697</v>
      </c>
      <c r="L385" s="17">
        <f>IFERROR(INDEX(Cost_Components!$S$2:$S$29,MATCH(E385,Cost_Components!$A$2:$A$29,0)),"")</f>
        <v>0.31</v>
      </c>
      <c r="M385" s="28">
        <f>IFERROR(INDEX(Cost_Components!$L$2:$L$29,MATCH(E385,Cost_Components!$A$2:$A$29,0)),"")</f>
        <v>1</v>
      </c>
      <c r="N385" s="29">
        <f>IFERROR(INDEX(Cost_Components!$P$2:$P$29,MATCH(E385,Cost_Components!$A$2:$A$29,0)),"")</f>
        <v>64.94344126</v>
      </c>
      <c r="O385" s="23">
        <f t="shared" si="71"/>
        <v>469308.13686565746</v>
      </c>
      <c r="P385" s="23">
        <f t="shared" si="72"/>
        <v>469278.12872991286</v>
      </c>
      <c r="Q385" s="23">
        <f t="shared" si="73"/>
        <v>9447726.3422098812</v>
      </c>
      <c r="R385" s="23">
        <f t="shared" si="74"/>
        <v>20936374.98423212</v>
      </c>
      <c r="S385" s="23">
        <f t="shared" si="75"/>
        <v>11488648.642022239</v>
      </c>
      <c r="T385" s="16">
        <f>IFERROR(INDEX(Cost_Components!$R$2:$R$29,MATCH(E385,Cost_Components!$A$2:$A$29,0)),"")</f>
        <v>1</v>
      </c>
      <c r="U385" s="26">
        <f>IFERROR(INDEX(Cost_Components!$Q$2:$Q$29,MATCH(E385,Cost_Components!$A$2:$A$29,0)),"")</f>
        <v>2023</v>
      </c>
      <c r="V385" s="30">
        <f>1/(1+Calculation_Assumptions!$B$5)^(B385-Calculation_Assumptions!$B$2)</f>
        <v>0.57028602681192497</v>
      </c>
      <c r="W385" s="23">
        <f t="shared" si="76"/>
        <v>5387906.3181052338</v>
      </c>
      <c r="X385" s="23">
        <f t="shared" si="77"/>
        <v>11939722.105602315</v>
      </c>
      <c r="Y385" s="23">
        <f t="shared" si="78"/>
        <v>6551815.7874970799</v>
      </c>
      <c r="Z385" s="17">
        <f>IFERROR(INDEX(Cost_Components!$T$2:$T$29,MATCH(E385,Cost_Components!$A$2:$A$29,0)),"")</f>
        <v>0.8</v>
      </c>
      <c r="AA385" s="26">
        <f>IFERROR(INDEX(Cost_Components!$U$2:$U$29,MATCH(E385,Cost_Components!$A$2:$A$29,0)),"")</f>
        <v>2025</v>
      </c>
      <c r="AB385" s="26">
        <f>IFERROR(INDEX(Cost_Components!$V$2:$V$29,MATCH(E385,Cost_Components!$A$2:$A$29,0)),"")</f>
        <v>2050</v>
      </c>
      <c r="AC385" s="26">
        <f>IFERROR(INDEX(Cost_Components!$M$2:$M$29,MATCH(E385,Cost_Components!$A$2:$A$29,0)),"")</f>
        <v>30</v>
      </c>
      <c r="AD385" s="26">
        <f>IFERROR(INDEX(Cost_Components!$N$2:$N$29,MATCH(E385,Cost_Components!$A$2:$A$29,0)),"")</f>
        <v>95</v>
      </c>
      <c r="AE385" s="16" t="str">
        <f>IFERROR(INDEX(Cost_Components!$O$2:$O$29,MATCH(E385,Cost_Components!$A$2:$A$29,0)),"")</f>
        <v>Both</v>
      </c>
      <c r="AF385" s="11">
        <v>902515.647818572</v>
      </c>
      <c r="AG385" s="11">
        <v>902457.93986521696</v>
      </c>
      <c r="AH385" s="23">
        <f t="shared" si="79"/>
        <v>1</v>
      </c>
      <c r="AI385" s="10">
        <v>318840890.73215598</v>
      </c>
      <c r="AJ385" s="29">
        <f t="shared" si="80"/>
        <v>2.9631476441164803E-2</v>
      </c>
      <c r="AK385" s="29">
        <f t="shared" si="81"/>
        <v>6.5664021124002672E-2</v>
      </c>
      <c r="AL385" s="29">
        <f t="shared" si="82"/>
        <v>3.6032544682837876E-2</v>
      </c>
      <c r="AM385" s="29">
        <f t="shared" si="83"/>
        <v>2.0548856743098764E-2</v>
      </c>
    </row>
    <row r="386" spans="1:39">
      <c r="A386" t="s">
        <v>247</v>
      </c>
      <c r="B386" s="20">
        <v>2045</v>
      </c>
      <c r="C386" t="s">
        <v>247</v>
      </c>
      <c r="D386" t="s">
        <v>222</v>
      </c>
      <c r="E386" s="22" t="s">
        <v>337</v>
      </c>
      <c r="F386" s="22" t="s">
        <v>338</v>
      </c>
      <c r="G386" s="22" t="s">
        <v>248</v>
      </c>
      <c r="H386" s="22" t="s">
        <v>237</v>
      </c>
      <c r="I386" s="22" t="s">
        <v>212</v>
      </c>
      <c r="J386" s="17">
        <f>IFERROR(INDEX(Cost_Components!$K$2:$K$29,MATCH(E386,Cost_Components!$A$2:$A$29,0)),"")</f>
        <v>0.52</v>
      </c>
      <c r="K386" s="17">
        <f t="shared" ref="K386:K449" si="84">IF(OR(L386="",Z386="",AA386="",AB386=""),"",IF(B386&lt;AA386,L386,IF(B386&gt;AB386,Z386,L386+(Z386-L386)*MIN(MAX((B386-AA386+1)/MAX(AB386-AA386+1,1),0),1))))</f>
        <v>0.70576923076923082</v>
      </c>
      <c r="L386" s="17">
        <f>IFERROR(INDEX(Cost_Components!$S$2:$S$29,MATCH(E386,Cost_Components!$A$2:$A$29,0)),"")</f>
        <v>0.31</v>
      </c>
      <c r="M386" s="28">
        <f>IFERROR(INDEX(Cost_Components!$L$2:$L$29,MATCH(E386,Cost_Components!$A$2:$A$29,0)),"")</f>
        <v>1</v>
      </c>
      <c r="N386" s="29">
        <f>IFERROR(INDEX(Cost_Components!$P$2:$P$29,MATCH(E386,Cost_Components!$A$2:$A$29,0)),"")</f>
        <v>64.94344126</v>
      </c>
      <c r="O386" s="23">
        <f t="shared" ref="O386:O449" si="85">AF386*J386</f>
        <v>476356.61216170248</v>
      </c>
      <c r="P386" s="23">
        <f t="shared" ref="P386:P449" si="86">AG386*J386</f>
        <v>476323.06550884538</v>
      </c>
      <c r="Q386" s="23">
        <f t="shared" ref="Q386:Q449" si="87">P386*L386*M386*N386</f>
        <v>9589558.2979536168</v>
      </c>
      <c r="R386" s="23">
        <f t="shared" ref="R386:R449" si="88">O386*K386*M386*N386</f>
        <v>21833844.656711843</v>
      </c>
      <c r="S386" s="23">
        <f t="shared" ref="S386:S449" si="89">R386-Q386</f>
        <v>12244286.358758226</v>
      </c>
      <c r="T386" s="16">
        <f>IFERROR(INDEX(Cost_Components!$R$2:$R$29,MATCH(E386,Cost_Components!$A$2:$A$29,0)),"")</f>
        <v>1</v>
      </c>
      <c r="U386" s="26">
        <f>IFERROR(INDEX(Cost_Components!$Q$2:$Q$29,MATCH(E386,Cost_Components!$A$2:$A$29,0)),"")</f>
        <v>2023</v>
      </c>
      <c r="V386" s="30">
        <f>1/(1+Calculation_Assumptions!$B$5)^(B386-Calculation_Assumptions!$B$2)</f>
        <v>0.55367575418633497</v>
      </c>
      <c r="W386" s="23">
        <f t="shared" ref="W386:W449" si="90">Q386*V386</f>
        <v>5309505.9229332954</v>
      </c>
      <c r="X386" s="23">
        <f t="shared" ref="X386:X449" si="91">R386*V386</f>
        <v>12088870.40709221</v>
      </c>
      <c r="Y386" s="23">
        <f t="shared" ref="Y386:Y449" si="92">S386*V386</f>
        <v>6779364.4841589136</v>
      </c>
      <c r="Z386" s="17">
        <f>IFERROR(INDEX(Cost_Components!$T$2:$T$29,MATCH(E386,Cost_Components!$A$2:$A$29,0)),"")</f>
        <v>0.8</v>
      </c>
      <c r="AA386" s="26">
        <f>IFERROR(INDEX(Cost_Components!$U$2:$U$29,MATCH(E386,Cost_Components!$A$2:$A$29,0)),"")</f>
        <v>2025</v>
      </c>
      <c r="AB386" s="26">
        <f>IFERROR(INDEX(Cost_Components!$V$2:$V$29,MATCH(E386,Cost_Components!$A$2:$A$29,0)),"")</f>
        <v>2050</v>
      </c>
      <c r="AC386" s="26">
        <f>IFERROR(INDEX(Cost_Components!$M$2:$M$29,MATCH(E386,Cost_Components!$A$2:$A$29,0)),"")</f>
        <v>30</v>
      </c>
      <c r="AD386" s="26">
        <f>IFERROR(INDEX(Cost_Components!$N$2:$N$29,MATCH(E386,Cost_Components!$A$2:$A$29,0)),"")</f>
        <v>95</v>
      </c>
      <c r="AE386" s="16" t="str">
        <f>IFERROR(INDEX(Cost_Components!$O$2:$O$29,MATCH(E386,Cost_Components!$A$2:$A$29,0)),"")</f>
        <v>Both</v>
      </c>
      <c r="AF386" s="11">
        <v>916070.408003274</v>
      </c>
      <c r="AG386" s="11">
        <v>916005.89520931803</v>
      </c>
      <c r="AH386" s="23">
        <f t="shared" ref="AH386:AH449" si="93">IF(H386="shared-count-once",COUNTIFS($A$2:$A$1457,A386,$B$2:$B$1457,B386,$E$2:$E$1457,E386),1)</f>
        <v>1</v>
      </c>
      <c r="AI386" s="10">
        <v>319784682.33108002</v>
      </c>
      <c r="AJ386" s="29">
        <f t="shared" ref="AJ386:AJ449" si="94">IF(AI386=0,"",Q386/AI386)</f>
        <v>2.9987547333569089E-2</v>
      </c>
      <c r="AK386" s="29">
        <f t="shared" ref="AK386:AK449" si="95">IF(AI386=0,"",R386/AI386)</f>
        <v>6.8276705743231289E-2</v>
      </c>
      <c r="AL386" s="29">
        <f t="shared" ref="AL386:AL449" si="96">IF(AI386=0,"",S386/AI386)</f>
        <v>3.8289158409662197E-2</v>
      </c>
      <c r="AM386" s="29">
        <f t="shared" ref="AM386:AM449" si="97">IF(AI386=0,"",Y386/AI386)</f>
        <v>2.1199778659629763E-2</v>
      </c>
    </row>
    <row r="387" spans="1:39">
      <c r="A387" t="s">
        <v>247</v>
      </c>
      <c r="B387" s="20">
        <v>2046</v>
      </c>
      <c r="C387" t="s">
        <v>247</v>
      </c>
      <c r="D387" t="s">
        <v>222</v>
      </c>
      <c r="E387" s="22" t="s">
        <v>337</v>
      </c>
      <c r="F387" s="22" t="s">
        <v>338</v>
      </c>
      <c r="G387" s="22" t="s">
        <v>248</v>
      </c>
      <c r="H387" s="22" t="s">
        <v>237</v>
      </c>
      <c r="I387" s="22" t="s">
        <v>212</v>
      </c>
      <c r="J387" s="17">
        <f>IFERROR(INDEX(Cost_Components!$K$2:$K$29,MATCH(E387,Cost_Components!$A$2:$A$29,0)),"")</f>
        <v>0.52</v>
      </c>
      <c r="K387" s="17">
        <f t="shared" si="84"/>
        <v>0.72461538461538466</v>
      </c>
      <c r="L387" s="17">
        <f>IFERROR(INDEX(Cost_Components!$S$2:$S$29,MATCH(E387,Cost_Components!$A$2:$A$29,0)),"")</f>
        <v>0.31</v>
      </c>
      <c r="M387" s="28">
        <f>IFERROR(INDEX(Cost_Components!$L$2:$L$29,MATCH(E387,Cost_Components!$A$2:$A$29,0)),"")</f>
        <v>1</v>
      </c>
      <c r="N387" s="29">
        <f>IFERROR(INDEX(Cost_Components!$P$2:$P$29,MATCH(E387,Cost_Components!$A$2:$A$29,0)),"")</f>
        <v>64.94344126</v>
      </c>
      <c r="O387" s="23">
        <f t="shared" si="85"/>
        <v>484105.693803576</v>
      </c>
      <c r="P387" s="23">
        <f t="shared" si="86"/>
        <v>484068.42814980209</v>
      </c>
      <c r="Q387" s="23">
        <f t="shared" si="87"/>
        <v>9745491.5541038327</v>
      </c>
      <c r="R387" s="23">
        <f t="shared" si="88"/>
        <v>22781537.913225051</v>
      </c>
      <c r="S387" s="23">
        <f t="shared" si="89"/>
        <v>13036046.359121218</v>
      </c>
      <c r="T387" s="16">
        <f>IFERROR(INDEX(Cost_Components!$R$2:$R$29,MATCH(E387,Cost_Components!$A$2:$A$29,0)),"")</f>
        <v>1</v>
      </c>
      <c r="U387" s="26">
        <f>IFERROR(INDEX(Cost_Components!$Q$2:$Q$29,MATCH(E387,Cost_Components!$A$2:$A$29,0)),"")</f>
        <v>2023</v>
      </c>
      <c r="V387" s="30">
        <f>1/(1+Calculation_Assumptions!$B$5)^(B387-Calculation_Assumptions!$B$2)</f>
        <v>0.5375492759090631</v>
      </c>
      <c r="W387" s="23">
        <f t="shared" si="90"/>
        <v>5238681.9282864053</v>
      </c>
      <c r="X387" s="23">
        <f t="shared" si="91"/>
        <v>12246199.209348995</v>
      </c>
      <c r="Y387" s="23">
        <f t="shared" si="92"/>
        <v>7007517.281062589</v>
      </c>
      <c r="Z387" s="17">
        <f>IFERROR(INDEX(Cost_Components!$T$2:$T$29,MATCH(E387,Cost_Components!$A$2:$A$29,0)),"")</f>
        <v>0.8</v>
      </c>
      <c r="AA387" s="26">
        <f>IFERROR(INDEX(Cost_Components!$U$2:$U$29,MATCH(E387,Cost_Components!$A$2:$A$29,0)),"")</f>
        <v>2025</v>
      </c>
      <c r="AB387" s="26">
        <f>IFERROR(INDEX(Cost_Components!$V$2:$V$29,MATCH(E387,Cost_Components!$A$2:$A$29,0)),"")</f>
        <v>2050</v>
      </c>
      <c r="AC387" s="26">
        <f>IFERROR(INDEX(Cost_Components!$M$2:$M$29,MATCH(E387,Cost_Components!$A$2:$A$29,0)),"")</f>
        <v>30</v>
      </c>
      <c r="AD387" s="26">
        <f>IFERROR(INDEX(Cost_Components!$N$2:$N$29,MATCH(E387,Cost_Components!$A$2:$A$29,0)),"")</f>
        <v>95</v>
      </c>
      <c r="AE387" s="16" t="str">
        <f>IFERROR(INDEX(Cost_Components!$O$2:$O$29,MATCH(E387,Cost_Components!$A$2:$A$29,0)),"")</f>
        <v>Both</v>
      </c>
      <c r="AF387" s="11">
        <v>930972.48808379995</v>
      </c>
      <c r="AG387" s="11">
        <v>930900.82336500403</v>
      </c>
      <c r="AH387" s="23">
        <f t="shared" si="93"/>
        <v>1</v>
      </c>
      <c r="AI387" s="10">
        <v>320645615.981408</v>
      </c>
      <c r="AJ387" s="29">
        <f t="shared" si="94"/>
        <v>3.0393341023159055E-2</v>
      </c>
      <c r="AK387" s="29">
        <f t="shared" si="95"/>
        <v>7.1048961151385245E-2</v>
      </c>
      <c r="AL387" s="29">
        <f t="shared" si="96"/>
        <v>4.0655620128226197E-2</v>
      </c>
      <c r="AM387" s="29">
        <f t="shared" si="97"/>
        <v>2.1854399161561924E-2</v>
      </c>
    </row>
    <row r="388" spans="1:39">
      <c r="A388" t="s">
        <v>247</v>
      </c>
      <c r="B388" s="20">
        <v>2047</v>
      </c>
      <c r="C388" t="s">
        <v>247</v>
      </c>
      <c r="D388" t="s">
        <v>222</v>
      </c>
      <c r="E388" s="22" t="s">
        <v>337</v>
      </c>
      <c r="F388" s="22" t="s">
        <v>338</v>
      </c>
      <c r="G388" s="22" t="s">
        <v>248</v>
      </c>
      <c r="H388" s="22" t="s">
        <v>237</v>
      </c>
      <c r="I388" s="22" t="s">
        <v>212</v>
      </c>
      <c r="J388" s="17">
        <f>IFERROR(INDEX(Cost_Components!$K$2:$K$29,MATCH(E388,Cost_Components!$A$2:$A$29,0)),"")</f>
        <v>0.52</v>
      </c>
      <c r="K388" s="17">
        <f t="shared" si="84"/>
        <v>0.74346153846153851</v>
      </c>
      <c r="L388" s="17">
        <f>IFERROR(INDEX(Cost_Components!$S$2:$S$29,MATCH(E388,Cost_Components!$A$2:$A$29,0)),"")</f>
        <v>0.31</v>
      </c>
      <c r="M388" s="28">
        <f>IFERROR(INDEX(Cost_Components!$L$2:$L$29,MATCH(E388,Cost_Components!$A$2:$A$29,0)),"")</f>
        <v>1</v>
      </c>
      <c r="N388" s="29">
        <f>IFERROR(INDEX(Cost_Components!$P$2:$P$29,MATCH(E388,Cost_Components!$A$2:$A$29,0)),"")</f>
        <v>64.94344126</v>
      </c>
      <c r="O388" s="23">
        <f t="shared" si="85"/>
        <v>491242.17547348113</v>
      </c>
      <c r="P388" s="23">
        <f t="shared" si="86"/>
        <v>491201.06996974419</v>
      </c>
      <c r="Q388" s="23">
        <f t="shared" si="87"/>
        <v>9889089.2286730614</v>
      </c>
      <c r="R388" s="23">
        <f t="shared" si="88"/>
        <v>23718621.765763231</v>
      </c>
      <c r="S388" s="23">
        <f t="shared" si="89"/>
        <v>13829532.537090169</v>
      </c>
      <c r="T388" s="16">
        <f>IFERROR(INDEX(Cost_Components!$R$2:$R$29,MATCH(E388,Cost_Components!$A$2:$A$29,0)),"")</f>
        <v>1</v>
      </c>
      <c r="U388" s="26">
        <f>IFERROR(INDEX(Cost_Components!$Q$2:$Q$29,MATCH(E388,Cost_Components!$A$2:$A$29,0)),"")</f>
        <v>2023</v>
      </c>
      <c r="V388" s="30">
        <f>1/(1+Calculation_Assumptions!$B$5)^(B388-Calculation_Assumptions!$B$2)</f>
        <v>0.52189250088258554</v>
      </c>
      <c r="W388" s="23">
        <f t="shared" si="90"/>
        <v>5161041.5090032229</v>
      </c>
      <c r="X388" s="23">
        <f t="shared" si="91"/>
        <v>12378570.8308223</v>
      </c>
      <c r="Y388" s="23">
        <f t="shared" si="92"/>
        <v>7217529.3218190763</v>
      </c>
      <c r="Z388" s="17">
        <f>IFERROR(INDEX(Cost_Components!$T$2:$T$29,MATCH(E388,Cost_Components!$A$2:$A$29,0)),"")</f>
        <v>0.8</v>
      </c>
      <c r="AA388" s="26">
        <f>IFERROR(INDEX(Cost_Components!$U$2:$U$29,MATCH(E388,Cost_Components!$A$2:$A$29,0)),"")</f>
        <v>2025</v>
      </c>
      <c r="AB388" s="26">
        <f>IFERROR(INDEX(Cost_Components!$V$2:$V$29,MATCH(E388,Cost_Components!$A$2:$A$29,0)),"")</f>
        <v>2050</v>
      </c>
      <c r="AC388" s="26">
        <f>IFERROR(INDEX(Cost_Components!$M$2:$M$29,MATCH(E388,Cost_Components!$A$2:$A$29,0)),"")</f>
        <v>30</v>
      </c>
      <c r="AD388" s="26">
        <f>IFERROR(INDEX(Cost_Components!$N$2:$N$29,MATCH(E388,Cost_Components!$A$2:$A$29,0)),"")</f>
        <v>95</v>
      </c>
      <c r="AE388" s="16" t="str">
        <f>IFERROR(INDEX(Cost_Components!$O$2:$O$29,MATCH(E388,Cost_Components!$A$2:$A$29,0)),"")</f>
        <v>Both</v>
      </c>
      <c r="AF388" s="11">
        <v>944696.49129515595</v>
      </c>
      <c r="AG388" s="11">
        <v>944617.44224950799</v>
      </c>
      <c r="AH388" s="23">
        <f t="shared" si="93"/>
        <v>1</v>
      </c>
      <c r="AI388" s="10">
        <v>321429520.52287501</v>
      </c>
      <c r="AJ388" s="29">
        <f t="shared" si="94"/>
        <v>3.0765964534266509E-2</v>
      </c>
      <c r="AK388" s="29">
        <f t="shared" si="95"/>
        <v>7.3791049830083236E-2</v>
      </c>
      <c r="AL388" s="29">
        <f t="shared" si="96"/>
        <v>4.3025085295816723E-2</v>
      </c>
      <c r="AM388" s="29">
        <f t="shared" si="97"/>
        <v>2.2454469365720348E-2</v>
      </c>
    </row>
    <row r="389" spans="1:39">
      <c r="A389" t="s">
        <v>247</v>
      </c>
      <c r="B389" s="20">
        <v>2048</v>
      </c>
      <c r="C389" t="s">
        <v>247</v>
      </c>
      <c r="D389" t="s">
        <v>222</v>
      </c>
      <c r="E389" s="22" t="s">
        <v>337</v>
      </c>
      <c r="F389" s="22" t="s">
        <v>338</v>
      </c>
      <c r="G389" s="22" t="s">
        <v>248</v>
      </c>
      <c r="H389" s="22" t="s">
        <v>237</v>
      </c>
      <c r="I389" s="22" t="s">
        <v>212</v>
      </c>
      <c r="J389" s="17">
        <f>IFERROR(INDEX(Cost_Components!$K$2:$K$29,MATCH(E389,Cost_Components!$A$2:$A$29,0)),"")</f>
        <v>0.52</v>
      </c>
      <c r="K389" s="17">
        <f t="shared" si="84"/>
        <v>0.76230769230769235</v>
      </c>
      <c r="L389" s="17">
        <f>IFERROR(INDEX(Cost_Components!$S$2:$S$29,MATCH(E389,Cost_Components!$A$2:$A$29,0)),"")</f>
        <v>0.31</v>
      </c>
      <c r="M389" s="28">
        <f>IFERROR(INDEX(Cost_Components!$L$2:$L$29,MATCH(E389,Cost_Components!$A$2:$A$29,0)),"")</f>
        <v>1</v>
      </c>
      <c r="N389" s="29">
        <f>IFERROR(INDEX(Cost_Components!$P$2:$P$29,MATCH(E389,Cost_Components!$A$2:$A$29,0)),"")</f>
        <v>64.94344126</v>
      </c>
      <c r="O389" s="23">
        <f t="shared" si="85"/>
        <v>499098.52488196013</v>
      </c>
      <c r="P389" s="23">
        <f t="shared" si="86"/>
        <v>499053.34077084257</v>
      </c>
      <c r="Q389" s="23">
        <f t="shared" si="87"/>
        <v>10047174.809806973</v>
      </c>
      <c r="R389" s="23">
        <f t="shared" si="88"/>
        <v>24708813.193862777</v>
      </c>
      <c r="S389" s="23">
        <f t="shared" si="89"/>
        <v>14661638.384055804</v>
      </c>
      <c r="T389" s="16">
        <f>IFERROR(INDEX(Cost_Components!$R$2:$R$29,MATCH(E389,Cost_Components!$A$2:$A$29,0)),"")</f>
        <v>1</v>
      </c>
      <c r="U389" s="26">
        <f>IFERROR(INDEX(Cost_Components!$Q$2:$Q$29,MATCH(E389,Cost_Components!$A$2:$A$29,0)),"")</f>
        <v>2023</v>
      </c>
      <c r="V389" s="30">
        <f>1/(1+Calculation_Assumptions!$B$5)^(B389-Calculation_Assumptions!$B$2)</f>
        <v>0.50669174842969467</v>
      </c>
      <c r="W389" s="23">
        <f t="shared" si="90"/>
        <v>5090820.5711598797</v>
      </c>
      <c r="X389" s="23">
        <f t="shared" si="91"/>
        <v>12519751.758821039</v>
      </c>
      <c r="Y389" s="23">
        <f t="shared" si="92"/>
        <v>7428931.1876611589</v>
      </c>
      <c r="Z389" s="17">
        <f>IFERROR(INDEX(Cost_Components!$T$2:$T$29,MATCH(E389,Cost_Components!$A$2:$A$29,0)),"")</f>
        <v>0.8</v>
      </c>
      <c r="AA389" s="26">
        <f>IFERROR(INDEX(Cost_Components!$U$2:$U$29,MATCH(E389,Cost_Components!$A$2:$A$29,0)),"")</f>
        <v>2025</v>
      </c>
      <c r="AB389" s="26">
        <f>IFERROR(INDEX(Cost_Components!$V$2:$V$29,MATCH(E389,Cost_Components!$A$2:$A$29,0)),"")</f>
        <v>2050</v>
      </c>
      <c r="AC389" s="26">
        <f>IFERROR(INDEX(Cost_Components!$M$2:$M$29,MATCH(E389,Cost_Components!$A$2:$A$29,0)),"")</f>
        <v>30</v>
      </c>
      <c r="AD389" s="26">
        <f>IFERROR(INDEX(Cost_Components!$N$2:$N$29,MATCH(E389,Cost_Components!$A$2:$A$29,0)),"")</f>
        <v>95</v>
      </c>
      <c r="AE389" s="16" t="str">
        <f>IFERROR(INDEX(Cost_Components!$O$2:$O$29,MATCH(E389,Cost_Components!$A$2:$A$29,0)),"")</f>
        <v>Both</v>
      </c>
      <c r="AF389" s="11">
        <v>959804.855542231</v>
      </c>
      <c r="AG389" s="11">
        <v>959717.96302085102</v>
      </c>
      <c r="AH389" s="23">
        <f t="shared" si="93"/>
        <v>1</v>
      </c>
      <c r="AI389" s="10">
        <v>322136832.26016098</v>
      </c>
      <c r="AJ389" s="29">
        <f t="shared" si="94"/>
        <v>3.1189152570087895E-2</v>
      </c>
      <c r="AK389" s="29">
        <f t="shared" si="95"/>
        <v>7.6702850215860097E-2</v>
      </c>
      <c r="AL389" s="29">
        <f t="shared" si="96"/>
        <v>4.5513697645772205E-2</v>
      </c>
      <c r="AM389" s="29">
        <f t="shared" si="97"/>
        <v>2.3061415037636798E-2</v>
      </c>
    </row>
    <row r="390" spans="1:39">
      <c r="A390" t="s">
        <v>247</v>
      </c>
      <c r="B390" s="20">
        <v>2049</v>
      </c>
      <c r="C390" t="s">
        <v>247</v>
      </c>
      <c r="D390" t="s">
        <v>222</v>
      </c>
      <c r="E390" s="22" t="s">
        <v>337</v>
      </c>
      <c r="F390" s="22" t="s">
        <v>338</v>
      </c>
      <c r="G390" s="22" t="s">
        <v>248</v>
      </c>
      <c r="H390" s="22" t="s">
        <v>237</v>
      </c>
      <c r="I390" s="22" t="s">
        <v>212</v>
      </c>
      <c r="J390" s="17">
        <f>IFERROR(INDEX(Cost_Components!$K$2:$K$29,MATCH(E390,Cost_Components!$A$2:$A$29,0)),"")</f>
        <v>0.52</v>
      </c>
      <c r="K390" s="17">
        <f t="shared" si="84"/>
        <v>0.7811538461538462</v>
      </c>
      <c r="L390" s="17">
        <f>IFERROR(INDEX(Cost_Components!$S$2:$S$29,MATCH(E390,Cost_Components!$A$2:$A$29,0)),"")</f>
        <v>0.31</v>
      </c>
      <c r="M390" s="28">
        <f>IFERROR(INDEX(Cost_Components!$L$2:$L$29,MATCH(E390,Cost_Components!$A$2:$A$29,0)),"")</f>
        <v>1</v>
      </c>
      <c r="N390" s="29">
        <f>IFERROR(INDEX(Cost_Components!$P$2:$P$29,MATCH(E390,Cost_Components!$A$2:$A$29,0)),"")</f>
        <v>64.94344126</v>
      </c>
      <c r="O390" s="23">
        <f t="shared" si="85"/>
        <v>505746.23343818187</v>
      </c>
      <c r="P390" s="23">
        <f t="shared" si="86"/>
        <v>505696.91861296038</v>
      </c>
      <c r="Q390" s="23">
        <f t="shared" si="87"/>
        <v>10180926.420084175</v>
      </c>
      <c r="R390" s="23">
        <f t="shared" si="88"/>
        <v>25656920.589397751</v>
      </c>
      <c r="S390" s="23">
        <f t="shared" si="89"/>
        <v>15475994.169313576</v>
      </c>
      <c r="T390" s="16">
        <f>IFERROR(INDEX(Cost_Components!$R$2:$R$29,MATCH(E390,Cost_Components!$A$2:$A$29,0)),"")</f>
        <v>1</v>
      </c>
      <c r="U390" s="26">
        <f>IFERROR(INDEX(Cost_Components!$Q$2:$Q$29,MATCH(E390,Cost_Components!$A$2:$A$29,0)),"")</f>
        <v>2023</v>
      </c>
      <c r="V390" s="30">
        <f>1/(1+Calculation_Assumptions!$B$5)^(B390-Calculation_Assumptions!$B$2)</f>
        <v>0.49193373633950943</v>
      </c>
      <c r="W390" s="23">
        <f t="shared" si="90"/>
        <v>5008341.1732296338</v>
      </c>
      <c r="X390" s="23">
        <f t="shared" si="91"/>
        <v>12621504.808508525</v>
      </c>
      <c r="Y390" s="23">
        <f t="shared" si="92"/>
        <v>7613163.6352788899</v>
      </c>
      <c r="Z390" s="17">
        <f>IFERROR(INDEX(Cost_Components!$T$2:$T$29,MATCH(E390,Cost_Components!$A$2:$A$29,0)),"")</f>
        <v>0.8</v>
      </c>
      <c r="AA390" s="26">
        <f>IFERROR(INDEX(Cost_Components!$U$2:$U$29,MATCH(E390,Cost_Components!$A$2:$A$29,0)),"")</f>
        <v>2025</v>
      </c>
      <c r="AB390" s="26">
        <f>IFERROR(INDEX(Cost_Components!$V$2:$V$29,MATCH(E390,Cost_Components!$A$2:$A$29,0)),"")</f>
        <v>2050</v>
      </c>
      <c r="AC390" s="26">
        <f>IFERROR(INDEX(Cost_Components!$M$2:$M$29,MATCH(E390,Cost_Components!$A$2:$A$29,0)),"")</f>
        <v>30</v>
      </c>
      <c r="AD390" s="26">
        <f>IFERROR(INDEX(Cost_Components!$N$2:$N$29,MATCH(E390,Cost_Components!$A$2:$A$29,0)),"")</f>
        <v>95</v>
      </c>
      <c r="AE390" s="16" t="str">
        <f>IFERROR(INDEX(Cost_Components!$O$2:$O$29,MATCH(E390,Cost_Components!$A$2:$A$29,0)),"")</f>
        <v>Both</v>
      </c>
      <c r="AF390" s="11">
        <v>972588.91045804205</v>
      </c>
      <c r="AG390" s="11">
        <v>972494.07425569301</v>
      </c>
      <c r="AH390" s="23">
        <f t="shared" si="93"/>
        <v>1</v>
      </c>
      <c r="AI390" s="10">
        <v>322765819.75268102</v>
      </c>
      <c r="AJ390" s="29">
        <f t="shared" si="94"/>
        <v>3.154276505450701E-2</v>
      </c>
      <c r="AK390" s="29">
        <f t="shared" si="95"/>
        <v>7.9490822817166143E-2</v>
      </c>
      <c r="AL390" s="29">
        <f t="shared" si="96"/>
        <v>4.7948057762659133E-2</v>
      </c>
      <c r="AM390" s="29">
        <f t="shared" si="97"/>
        <v>2.3587267205407526E-2</v>
      </c>
    </row>
    <row r="391" spans="1:39">
      <c r="A391" t="s">
        <v>247</v>
      </c>
      <c r="B391" s="20">
        <v>2050</v>
      </c>
      <c r="C391" t="s">
        <v>247</v>
      </c>
      <c r="D391" t="s">
        <v>222</v>
      </c>
      <c r="E391" s="22" t="s">
        <v>337</v>
      </c>
      <c r="F391" s="22" t="s">
        <v>338</v>
      </c>
      <c r="G391" s="22" t="s">
        <v>248</v>
      </c>
      <c r="H391" s="22" t="s">
        <v>237</v>
      </c>
      <c r="I391" s="22" t="s">
        <v>212</v>
      </c>
      <c r="J391" s="17">
        <f>IFERROR(INDEX(Cost_Components!$K$2:$K$29,MATCH(E391,Cost_Components!$A$2:$A$29,0)),"")</f>
        <v>0.52</v>
      </c>
      <c r="K391" s="17">
        <f t="shared" si="84"/>
        <v>0.8</v>
      </c>
      <c r="L391" s="17">
        <f>IFERROR(INDEX(Cost_Components!$S$2:$S$29,MATCH(E391,Cost_Components!$A$2:$A$29,0)),"")</f>
        <v>0.31</v>
      </c>
      <c r="M391" s="28">
        <f>IFERROR(INDEX(Cost_Components!$L$2:$L$29,MATCH(E391,Cost_Components!$A$2:$A$29,0)),"")</f>
        <v>1</v>
      </c>
      <c r="N391" s="29">
        <f>IFERROR(INDEX(Cost_Components!$P$2:$P$29,MATCH(E391,Cost_Components!$A$2:$A$29,0)),"")</f>
        <v>64.94344126</v>
      </c>
      <c r="O391" s="23">
        <f t="shared" si="85"/>
        <v>511873.03826316528</v>
      </c>
      <c r="P391" s="23">
        <f t="shared" si="86"/>
        <v>511819.46994517354</v>
      </c>
      <c r="Q391" s="23">
        <f t="shared" si="87"/>
        <v>10304188.481453702</v>
      </c>
      <c r="R391" s="23">
        <f t="shared" si="88"/>
        <v>26594237.274417285</v>
      </c>
      <c r="S391" s="23">
        <f t="shared" si="89"/>
        <v>16290048.792963583</v>
      </c>
      <c r="T391" s="16">
        <f>IFERROR(INDEX(Cost_Components!$R$2:$R$29,MATCH(E391,Cost_Components!$A$2:$A$29,0)),"")</f>
        <v>1</v>
      </c>
      <c r="U391" s="26">
        <f>IFERROR(INDEX(Cost_Components!$Q$2:$Q$29,MATCH(E391,Cost_Components!$A$2:$A$29,0)),"")</f>
        <v>2023</v>
      </c>
      <c r="V391" s="30">
        <f>1/(1+Calculation_Assumptions!$B$5)^(B391-Calculation_Assumptions!$B$2)</f>
        <v>0.47760556926165965</v>
      </c>
      <c r="W391" s="23">
        <f t="shared" si="90"/>
        <v>4921337.8054641318</v>
      </c>
      <c r="X391" s="23">
        <f t="shared" si="91"/>
        <v>12701555.832527716</v>
      </c>
      <c r="Y391" s="23">
        <f t="shared" si="92"/>
        <v>7780218.027063584</v>
      </c>
      <c r="Z391" s="17">
        <f>IFERROR(INDEX(Cost_Components!$T$2:$T$29,MATCH(E391,Cost_Components!$A$2:$A$29,0)),"")</f>
        <v>0.8</v>
      </c>
      <c r="AA391" s="26">
        <f>IFERROR(INDEX(Cost_Components!$U$2:$U$29,MATCH(E391,Cost_Components!$A$2:$A$29,0)),"")</f>
        <v>2025</v>
      </c>
      <c r="AB391" s="26">
        <f>IFERROR(INDEX(Cost_Components!$V$2:$V$29,MATCH(E391,Cost_Components!$A$2:$A$29,0)),"")</f>
        <v>2050</v>
      </c>
      <c r="AC391" s="26">
        <f>IFERROR(INDEX(Cost_Components!$M$2:$M$29,MATCH(E391,Cost_Components!$A$2:$A$29,0)),"")</f>
        <v>30</v>
      </c>
      <c r="AD391" s="26">
        <f>IFERROR(INDEX(Cost_Components!$N$2:$N$29,MATCH(E391,Cost_Components!$A$2:$A$29,0)),"")</f>
        <v>95</v>
      </c>
      <c r="AE391" s="16" t="str">
        <f>IFERROR(INDEX(Cost_Components!$O$2:$O$29,MATCH(E391,Cost_Components!$A$2:$A$29,0)),"")</f>
        <v>Both</v>
      </c>
      <c r="AF391" s="11">
        <v>984371.22742916399</v>
      </c>
      <c r="AG391" s="11">
        <v>984268.21143302601</v>
      </c>
      <c r="AH391" s="23">
        <f t="shared" si="93"/>
        <v>1</v>
      </c>
      <c r="AI391" s="10">
        <v>323312042.56328499</v>
      </c>
      <c r="AJ391" s="29">
        <f t="shared" si="94"/>
        <v>3.1870722784589016E-2</v>
      </c>
      <c r="AK391" s="29">
        <f t="shared" si="95"/>
        <v>8.2255634722334034E-2</v>
      </c>
      <c r="AL391" s="29">
        <f t="shared" si="96"/>
        <v>5.0384911937745018E-2</v>
      </c>
      <c r="AM391" s="29">
        <f t="shared" si="97"/>
        <v>2.40641145482253E-2</v>
      </c>
    </row>
    <row r="392" spans="1:39">
      <c r="A392" t="s">
        <v>247</v>
      </c>
      <c r="B392" s="20">
        <v>2025</v>
      </c>
      <c r="C392" t="s">
        <v>247</v>
      </c>
      <c r="D392" t="s">
        <v>222</v>
      </c>
      <c r="E392" s="22" t="s">
        <v>340</v>
      </c>
      <c r="F392" s="22" t="s">
        <v>341</v>
      </c>
      <c r="G392" s="22" t="s">
        <v>248</v>
      </c>
      <c r="H392" s="22" t="s">
        <v>237</v>
      </c>
      <c r="I392" s="22" t="s">
        <v>309</v>
      </c>
      <c r="J392" s="17">
        <f>IFERROR(INDEX(Cost_Components!$K$2:$K$29,MATCH(E392,Cost_Components!$A$2:$A$29,0)),"")</f>
        <v>1</v>
      </c>
      <c r="K392" s="17">
        <f t="shared" si="84"/>
        <v>0.32884615384615384</v>
      </c>
      <c r="L392" s="17">
        <f>IFERROR(INDEX(Cost_Components!$S$2:$S$29,MATCH(E392,Cost_Components!$A$2:$A$29,0)),"")</f>
        <v>0.31</v>
      </c>
      <c r="M392" s="28">
        <f>IFERROR(INDEX(Cost_Components!$L$2:$L$29,MATCH(E392,Cost_Components!$A$2:$A$29,0)),"")</f>
        <v>1</v>
      </c>
      <c r="N392" s="29">
        <f>IFERROR(INDEX(Cost_Components!$P$2:$P$29,MATCH(E392,Cost_Components!$A$2:$A$29,0)),"")</f>
        <v>119.7214874</v>
      </c>
      <c r="O392" s="23">
        <f t="shared" si="85"/>
        <v>5190390.2825361099</v>
      </c>
      <c r="P392" s="23">
        <f t="shared" si="86"/>
        <v>5189652.7387108197</v>
      </c>
      <c r="Q392" s="23">
        <f t="shared" si="87"/>
        <v>192607012.94006228</v>
      </c>
      <c r="R392" s="23">
        <f t="shared" si="88"/>
        <v>204345409.35154945</v>
      </c>
      <c r="S392" s="23">
        <f t="shared" si="89"/>
        <v>11738396.411487162</v>
      </c>
      <c r="T392" s="16">
        <f>IFERROR(INDEX(Cost_Components!$R$2:$R$29,MATCH(E392,Cost_Components!$A$2:$A$29,0)),"")</f>
        <v>1</v>
      </c>
      <c r="U392" s="26">
        <f>IFERROR(INDEX(Cost_Components!$Q$2:$Q$29,MATCH(E392,Cost_Components!$A$2:$A$29,0)),"")</f>
        <v>2023</v>
      </c>
      <c r="V392" s="30">
        <f>1/(1+Calculation_Assumptions!$B$5)^(B392-Calculation_Assumptions!$B$2)</f>
        <v>1</v>
      </c>
      <c r="W392" s="23">
        <f t="shared" si="90"/>
        <v>192607012.94006228</v>
      </c>
      <c r="X392" s="23">
        <f t="shared" si="91"/>
        <v>204345409.35154945</v>
      </c>
      <c r="Y392" s="23">
        <f t="shared" si="92"/>
        <v>11738396.411487162</v>
      </c>
      <c r="Z392" s="17">
        <f>IFERROR(INDEX(Cost_Components!$T$2:$T$29,MATCH(E392,Cost_Components!$A$2:$A$29,0)),"")</f>
        <v>0.8</v>
      </c>
      <c r="AA392" s="26">
        <f>IFERROR(INDEX(Cost_Components!$U$2:$U$29,MATCH(E392,Cost_Components!$A$2:$A$29,0)),"")</f>
        <v>2025</v>
      </c>
      <c r="AB392" s="26">
        <f>IFERROR(INDEX(Cost_Components!$V$2:$V$29,MATCH(E392,Cost_Components!$A$2:$A$29,0)),"")</f>
        <v>2050</v>
      </c>
      <c r="AC392" s="26">
        <f>IFERROR(INDEX(Cost_Components!$M$2:$M$29,MATCH(E392,Cost_Components!$A$2:$A$29,0)),"")</f>
        <v>30</v>
      </c>
      <c r="AD392" s="26">
        <f>IFERROR(INDEX(Cost_Components!$N$2:$N$29,MATCH(E392,Cost_Components!$A$2:$A$29,0)),"")</f>
        <v>95</v>
      </c>
      <c r="AE392" s="16" t="str">
        <f>IFERROR(INDEX(Cost_Components!$O$2:$O$29,MATCH(E392,Cost_Components!$A$2:$A$29,0)),"")</f>
        <v>Both</v>
      </c>
      <c r="AF392" s="11">
        <v>5190390.2825361099</v>
      </c>
      <c r="AG392" s="11">
        <v>5189652.7387108197</v>
      </c>
      <c r="AH392" s="23">
        <f t="shared" si="93"/>
        <v>1</v>
      </c>
      <c r="AI392" s="10">
        <v>288391907.64445603</v>
      </c>
      <c r="AJ392" s="29">
        <f t="shared" si="94"/>
        <v>0.66786552546931321</v>
      </c>
      <c r="AK392" s="29">
        <f t="shared" si="95"/>
        <v>0.70856845818113834</v>
      </c>
      <c r="AL392" s="29">
        <f t="shared" si="96"/>
        <v>4.0702932711825061E-2</v>
      </c>
      <c r="AM392" s="29">
        <f t="shared" si="97"/>
        <v>4.0702932711825061E-2</v>
      </c>
    </row>
    <row r="393" spans="1:39">
      <c r="A393" t="s">
        <v>247</v>
      </c>
      <c r="B393" s="20">
        <v>2026</v>
      </c>
      <c r="C393" t="s">
        <v>247</v>
      </c>
      <c r="D393" t="s">
        <v>222</v>
      </c>
      <c r="E393" s="22" t="s">
        <v>340</v>
      </c>
      <c r="F393" s="22" t="s">
        <v>341</v>
      </c>
      <c r="G393" s="22" t="s">
        <v>248</v>
      </c>
      <c r="H393" s="22" t="s">
        <v>237</v>
      </c>
      <c r="I393" s="22" t="s">
        <v>309</v>
      </c>
      <c r="J393" s="17">
        <f>IFERROR(INDEX(Cost_Components!$K$2:$K$29,MATCH(E393,Cost_Components!$A$2:$A$29,0)),"")</f>
        <v>1</v>
      </c>
      <c r="K393" s="17">
        <f t="shared" si="84"/>
        <v>0.34769230769230769</v>
      </c>
      <c r="L393" s="17">
        <f>IFERROR(INDEX(Cost_Components!$S$2:$S$29,MATCH(E393,Cost_Components!$A$2:$A$29,0)),"")</f>
        <v>0.31</v>
      </c>
      <c r="M393" s="28">
        <f>IFERROR(INDEX(Cost_Components!$L$2:$L$29,MATCH(E393,Cost_Components!$A$2:$A$29,0)),"")</f>
        <v>1</v>
      </c>
      <c r="N393" s="29">
        <f>IFERROR(INDEX(Cost_Components!$P$2:$P$29,MATCH(E393,Cost_Components!$A$2:$A$29,0)),"")</f>
        <v>119.7214874</v>
      </c>
      <c r="O393" s="23">
        <f t="shared" si="85"/>
        <v>5333793.7700207904</v>
      </c>
      <c r="P393" s="23">
        <f t="shared" si="86"/>
        <v>5331606.6317660902</v>
      </c>
      <c r="Q393" s="23">
        <f t="shared" si="87"/>
        <v>197875441.61788952</v>
      </c>
      <c r="R393" s="23">
        <f t="shared" si="88"/>
        <v>222025780.83195969</v>
      </c>
      <c r="S393" s="23">
        <f t="shared" si="89"/>
        <v>24150339.214070171</v>
      </c>
      <c r="T393" s="16">
        <f>IFERROR(INDEX(Cost_Components!$R$2:$R$29,MATCH(E393,Cost_Components!$A$2:$A$29,0)),"")</f>
        <v>1</v>
      </c>
      <c r="U393" s="26">
        <f>IFERROR(INDEX(Cost_Components!$Q$2:$Q$29,MATCH(E393,Cost_Components!$A$2:$A$29,0)),"")</f>
        <v>2023</v>
      </c>
      <c r="V393" s="30">
        <f>1/(1+Calculation_Assumptions!$B$5)^(B393-Calculation_Assumptions!$B$2)</f>
        <v>0.970873786407767</v>
      </c>
      <c r="W393" s="23">
        <f t="shared" si="90"/>
        <v>192112079.24066943</v>
      </c>
      <c r="X393" s="23">
        <f t="shared" si="91"/>
        <v>215559010.51646572</v>
      </c>
      <c r="Y393" s="23">
        <f t="shared" si="92"/>
        <v>23446931.275796283</v>
      </c>
      <c r="Z393" s="17">
        <f>IFERROR(INDEX(Cost_Components!$T$2:$T$29,MATCH(E393,Cost_Components!$A$2:$A$29,0)),"")</f>
        <v>0.8</v>
      </c>
      <c r="AA393" s="26">
        <f>IFERROR(INDEX(Cost_Components!$U$2:$U$29,MATCH(E393,Cost_Components!$A$2:$A$29,0)),"")</f>
        <v>2025</v>
      </c>
      <c r="AB393" s="26">
        <f>IFERROR(INDEX(Cost_Components!$V$2:$V$29,MATCH(E393,Cost_Components!$A$2:$A$29,0)),"")</f>
        <v>2050</v>
      </c>
      <c r="AC393" s="26">
        <f>IFERROR(INDEX(Cost_Components!$M$2:$M$29,MATCH(E393,Cost_Components!$A$2:$A$29,0)),"")</f>
        <v>30</v>
      </c>
      <c r="AD393" s="26">
        <f>IFERROR(INDEX(Cost_Components!$N$2:$N$29,MATCH(E393,Cost_Components!$A$2:$A$29,0)),"")</f>
        <v>95</v>
      </c>
      <c r="AE393" s="16" t="str">
        <f>IFERROR(INDEX(Cost_Components!$O$2:$O$29,MATCH(E393,Cost_Components!$A$2:$A$29,0)),"")</f>
        <v>Both</v>
      </c>
      <c r="AF393" s="11">
        <v>5333793.7700207904</v>
      </c>
      <c r="AG393" s="11">
        <v>5331606.6317660902</v>
      </c>
      <c r="AH393" s="23">
        <f t="shared" si="93"/>
        <v>1</v>
      </c>
      <c r="AI393" s="10">
        <v>290472130.233437</v>
      </c>
      <c r="AJ393" s="29">
        <f t="shared" si="94"/>
        <v>0.6812200587328896</v>
      </c>
      <c r="AK393" s="29">
        <f t="shared" si="95"/>
        <v>0.76436173292607934</v>
      </c>
      <c r="AL393" s="29">
        <f t="shared" si="96"/>
        <v>8.3141674193189644E-2</v>
      </c>
      <c r="AM393" s="29">
        <f t="shared" si="97"/>
        <v>8.0720072032222964E-2</v>
      </c>
    </row>
    <row r="394" spans="1:39">
      <c r="A394" t="s">
        <v>247</v>
      </c>
      <c r="B394" s="20">
        <v>2027</v>
      </c>
      <c r="C394" t="s">
        <v>247</v>
      </c>
      <c r="D394" t="s">
        <v>222</v>
      </c>
      <c r="E394" s="22" t="s">
        <v>340</v>
      </c>
      <c r="F394" s="22" t="s">
        <v>341</v>
      </c>
      <c r="G394" s="22" t="s">
        <v>248</v>
      </c>
      <c r="H394" s="22" t="s">
        <v>237</v>
      </c>
      <c r="I394" s="22" t="s">
        <v>309</v>
      </c>
      <c r="J394" s="17">
        <f>IFERROR(INDEX(Cost_Components!$K$2:$K$29,MATCH(E394,Cost_Components!$A$2:$A$29,0)),"")</f>
        <v>1</v>
      </c>
      <c r="K394" s="17">
        <f t="shared" si="84"/>
        <v>0.36653846153846154</v>
      </c>
      <c r="L394" s="17">
        <f>IFERROR(INDEX(Cost_Components!$S$2:$S$29,MATCH(E394,Cost_Components!$A$2:$A$29,0)),"")</f>
        <v>0.31</v>
      </c>
      <c r="M394" s="28">
        <f>IFERROR(INDEX(Cost_Components!$L$2:$L$29,MATCH(E394,Cost_Components!$A$2:$A$29,0)),"")</f>
        <v>1</v>
      </c>
      <c r="N394" s="29">
        <f>IFERROR(INDEX(Cost_Components!$P$2:$P$29,MATCH(E394,Cost_Components!$A$2:$A$29,0)),"")</f>
        <v>119.7214874</v>
      </c>
      <c r="O394" s="23">
        <f t="shared" si="85"/>
        <v>5480768.1840834497</v>
      </c>
      <c r="P394" s="23">
        <f t="shared" si="86"/>
        <v>5476440.6908597397</v>
      </c>
      <c r="Q394" s="23">
        <f t="shared" si="87"/>
        <v>203250763.8019596</v>
      </c>
      <c r="R394" s="23">
        <f t="shared" si="88"/>
        <v>240509973.19065133</v>
      </c>
      <c r="S394" s="23">
        <f t="shared" si="89"/>
        <v>37259209.388691723</v>
      </c>
      <c r="T394" s="16">
        <f>IFERROR(INDEX(Cost_Components!$R$2:$R$29,MATCH(E394,Cost_Components!$A$2:$A$29,0)),"")</f>
        <v>1</v>
      </c>
      <c r="U394" s="26">
        <f>IFERROR(INDEX(Cost_Components!$Q$2:$Q$29,MATCH(E394,Cost_Components!$A$2:$A$29,0)),"")</f>
        <v>2023</v>
      </c>
      <c r="V394" s="30">
        <f>1/(1+Calculation_Assumptions!$B$5)^(B394-Calculation_Assumptions!$B$2)</f>
        <v>0.94259590913375435</v>
      </c>
      <c r="W394" s="23">
        <f t="shared" si="90"/>
        <v>191583338.48803809</v>
      </c>
      <c r="X394" s="23">
        <f t="shared" si="91"/>
        <v>226703716.83537686</v>
      </c>
      <c r="Y394" s="23">
        <f t="shared" si="92"/>
        <v>35120378.347338788</v>
      </c>
      <c r="Z394" s="17">
        <f>IFERROR(INDEX(Cost_Components!$T$2:$T$29,MATCH(E394,Cost_Components!$A$2:$A$29,0)),"")</f>
        <v>0.8</v>
      </c>
      <c r="AA394" s="26">
        <f>IFERROR(INDEX(Cost_Components!$U$2:$U$29,MATCH(E394,Cost_Components!$A$2:$A$29,0)),"")</f>
        <v>2025</v>
      </c>
      <c r="AB394" s="26">
        <f>IFERROR(INDEX(Cost_Components!$V$2:$V$29,MATCH(E394,Cost_Components!$A$2:$A$29,0)),"")</f>
        <v>2050</v>
      </c>
      <c r="AC394" s="26">
        <f>IFERROR(INDEX(Cost_Components!$M$2:$M$29,MATCH(E394,Cost_Components!$A$2:$A$29,0)),"")</f>
        <v>30</v>
      </c>
      <c r="AD394" s="26">
        <f>IFERROR(INDEX(Cost_Components!$N$2:$N$29,MATCH(E394,Cost_Components!$A$2:$A$29,0)),"")</f>
        <v>95</v>
      </c>
      <c r="AE394" s="16" t="str">
        <f>IFERROR(INDEX(Cost_Components!$O$2:$O$29,MATCH(E394,Cost_Components!$A$2:$A$29,0)),"")</f>
        <v>Both</v>
      </c>
      <c r="AF394" s="11">
        <v>5480768.1840834497</v>
      </c>
      <c r="AG394" s="11">
        <v>5476440.6908597397</v>
      </c>
      <c r="AH394" s="23">
        <f t="shared" si="93"/>
        <v>1</v>
      </c>
      <c r="AI394" s="10">
        <v>292505080.826208</v>
      </c>
      <c r="AJ394" s="29">
        <f t="shared" si="94"/>
        <v>0.69486233616133708</v>
      </c>
      <c r="AK394" s="29">
        <f t="shared" si="95"/>
        <v>0.82224203597184842</v>
      </c>
      <c r="AL394" s="29">
        <f t="shared" si="96"/>
        <v>0.12737969981051131</v>
      </c>
      <c r="AM394" s="29">
        <f t="shared" si="97"/>
        <v>0.12006758394807363</v>
      </c>
    </row>
    <row r="395" spans="1:39">
      <c r="A395" t="s">
        <v>247</v>
      </c>
      <c r="B395" s="20">
        <v>2028</v>
      </c>
      <c r="C395" t="s">
        <v>247</v>
      </c>
      <c r="D395" t="s">
        <v>222</v>
      </c>
      <c r="E395" s="22" t="s">
        <v>340</v>
      </c>
      <c r="F395" s="22" t="s">
        <v>341</v>
      </c>
      <c r="G395" s="22" t="s">
        <v>248</v>
      </c>
      <c r="H395" s="22" t="s">
        <v>237</v>
      </c>
      <c r="I395" s="22" t="s">
        <v>309</v>
      </c>
      <c r="J395" s="17">
        <f>IFERROR(INDEX(Cost_Components!$K$2:$K$29,MATCH(E395,Cost_Components!$A$2:$A$29,0)),"")</f>
        <v>1</v>
      </c>
      <c r="K395" s="17">
        <f t="shared" si="84"/>
        <v>0.38538461538461538</v>
      </c>
      <c r="L395" s="17">
        <f>IFERROR(INDEX(Cost_Components!$S$2:$S$29,MATCH(E395,Cost_Components!$A$2:$A$29,0)),"")</f>
        <v>0.31</v>
      </c>
      <c r="M395" s="28">
        <f>IFERROR(INDEX(Cost_Components!$L$2:$L$29,MATCH(E395,Cost_Components!$A$2:$A$29,0)),"")</f>
        <v>1</v>
      </c>
      <c r="N395" s="29">
        <f>IFERROR(INDEX(Cost_Components!$P$2:$P$29,MATCH(E395,Cost_Components!$A$2:$A$29,0)),"")</f>
        <v>119.7214874</v>
      </c>
      <c r="O395" s="23">
        <f t="shared" si="85"/>
        <v>5628444.8080369597</v>
      </c>
      <c r="P395" s="23">
        <f t="shared" si="86"/>
        <v>5621302.8328635497</v>
      </c>
      <c r="Q395" s="23">
        <f t="shared" si="87"/>
        <v>208627128.24563992</v>
      </c>
      <c r="R395" s="23">
        <f t="shared" si="88"/>
        <v>259689798.35974088</v>
      </c>
      <c r="S395" s="23">
        <f t="shared" si="89"/>
        <v>51062670.114100963</v>
      </c>
      <c r="T395" s="16">
        <f>IFERROR(INDEX(Cost_Components!$R$2:$R$29,MATCH(E395,Cost_Components!$A$2:$A$29,0)),"")</f>
        <v>1</v>
      </c>
      <c r="U395" s="26">
        <f>IFERROR(INDEX(Cost_Components!$Q$2:$Q$29,MATCH(E395,Cost_Components!$A$2:$A$29,0)),"")</f>
        <v>2023</v>
      </c>
      <c r="V395" s="30">
        <f>1/(1+Calculation_Assumptions!$B$5)^(B395-Calculation_Assumptions!$B$2)</f>
        <v>0.91514165935315961</v>
      </c>
      <c r="W395" s="23">
        <f t="shared" si="90"/>
        <v>190923376.32879934</v>
      </c>
      <c r="X395" s="23">
        <f t="shared" si="91"/>
        <v>237652952.98802069</v>
      </c>
      <c r="Y395" s="23">
        <f t="shared" si="92"/>
        <v>46729576.659221344</v>
      </c>
      <c r="Z395" s="17">
        <f>IFERROR(INDEX(Cost_Components!$T$2:$T$29,MATCH(E395,Cost_Components!$A$2:$A$29,0)),"")</f>
        <v>0.8</v>
      </c>
      <c r="AA395" s="26">
        <f>IFERROR(INDEX(Cost_Components!$U$2:$U$29,MATCH(E395,Cost_Components!$A$2:$A$29,0)),"")</f>
        <v>2025</v>
      </c>
      <c r="AB395" s="26">
        <f>IFERROR(INDEX(Cost_Components!$V$2:$V$29,MATCH(E395,Cost_Components!$A$2:$A$29,0)),"")</f>
        <v>2050</v>
      </c>
      <c r="AC395" s="26">
        <f>IFERROR(INDEX(Cost_Components!$M$2:$M$29,MATCH(E395,Cost_Components!$A$2:$A$29,0)),"")</f>
        <v>30</v>
      </c>
      <c r="AD395" s="26">
        <f>IFERROR(INDEX(Cost_Components!$N$2:$N$29,MATCH(E395,Cost_Components!$A$2:$A$29,0)),"")</f>
        <v>95</v>
      </c>
      <c r="AE395" s="16" t="str">
        <f>IFERROR(INDEX(Cost_Components!$O$2:$O$29,MATCH(E395,Cost_Components!$A$2:$A$29,0)),"")</f>
        <v>Both</v>
      </c>
      <c r="AF395" s="11">
        <v>5628444.8080369597</v>
      </c>
      <c r="AG395" s="11">
        <v>5621302.8328635497</v>
      </c>
      <c r="AH395" s="23">
        <f t="shared" si="93"/>
        <v>1</v>
      </c>
      <c r="AI395" s="10">
        <v>294484707.92155403</v>
      </c>
      <c r="AJ395" s="29">
        <f t="shared" si="94"/>
        <v>0.70844808790959302</v>
      </c>
      <c r="AK395" s="29">
        <f t="shared" si="95"/>
        <v>0.88184476604101991</v>
      </c>
      <c r="AL395" s="29">
        <f t="shared" si="96"/>
        <v>0.1733966781314269</v>
      </c>
      <c r="AM395" s="29">
        <f t="shared" si="97"/>
        <v>0.15868252375151973</v>
      </c>
    </row>
    <row r="396" spans="1:39">
      <c r="A396" t="s">
        <v>247</v>
      </c>
      <c r="B396" s="20">
        <v>2029</v>
      </c>
      <c r="C396" t="s">
        <v>247</v>
      </c>
      <c r="D396" t="s">
        <v>222</v>
      </c>
      <c r="E396" s="22" t="s">
        <v>340</v>
      </c>
      <c r="F396" s="22" t="s">
        <v>341</v>
      </c>
      <c r="G396" s="22" t="s">
        <v>248</v>
      </c>
      <c r="H396" s="22" t="s">
        <v>237</v>
      </c>
      <c r="I396" s="22" t="s">
        <v>309</v>
      </c>
      <c r="J396" s="17">
        <f>IFERROR(INDEX(Cost_Components!$K$2:$K$29,MATCH(E396,Cost_Components!$A$2:$A$29,0)),"")</f>
        <v>1</v>
      </c>
      <c r="K396" s="17">
        <f t="shared" si="84"/>
        <v>0.40423076923076923</v>
      </c>
      <c r="L396" s="17">
        <f>IFERROR(INDEX(Cost_Components!$S$2:$S$29,MATCH(E396,Cost_Components!$A$2:$A$29,0)),"")</f>
        <v>0.31</v>
      </c>
      <c r="M396" s="28">
        <f>IFERROR(INDEX(Cost_Components!$L$2:$L$29,MATCH(E396,Cost_Components!$A$2:$A$29,0)),"")</f>
        <v>1</v>
      </c>
      <c r="N396" s="29">
        <f>IFERROR(INDEX(Cost_Components!$P$2:$P$29,MATCH(E396,Cost_Components!$A$2:$A$29,0)),"")</f>
        <v>119.7214874</v>
      </c>
      <c r="O396" s="23">
        <f t="shared" si="85"/>
        <v>5777587.4746783404</v>
      </c>
      <c r="P396" s="23">
        <f t="shared" si="86"/>
        <v>5766968.1668582996</v>
      </c>
      <c r="Q396" s="23">
        <f t="shared" si="87"/>
        <v>214033302.08466539</v>
      </c>
      <c r="R396" s="23">
        <f t="shared" si="88"/>
        <v>279606975.27721459</v>
      </c>
      <c r="S396" s="23">
        <f t="shared" si="89"/>
        <v>65573673.192549199</v>
      </c>
      <c r="T396" s="16">
        <f>IFERROR(INDEX(Cost_Components!$R$2:$R$29,MATCH(E396,Cost_Components!$A$2:$A$29,0)),"")</f>
        <v>1</v>
      </c>
      <c r="U396" s="26">
        <f>IFERROR(INDEX(Cost_Components!$Q$2:$Q$29,MATCH(E396,Cost_Components!$A$2:$A$29,0)),"")</f>
        <v>2023</v>
      </c>
      <c r="V396" s="30">
        <f>1/(1+Calculation_Assumptions!$B$5)^(B396-Calculation_Assumptions!$B$2)</f>
        <v>0.888487047915689</v>
      </c>
      <c r="W396" s="23">
        <f t="shared" si="90"/>
        <v>190165816.72485122</v>
      </c>
      <c r="X396" s="23">
        <f t="shared" si="91"/>
        <v>248427176.04068741</v>
      </c>
      <c r="Y396" s="23">
        <f t="shared" si="92"/>
        <v>58261359.315836191</v>
      </c>
      <c r="Z396" s="17">
        <f>IFERROR(INDEX(Cost_Components!$T$2:$T$29,MATCH(E396,Cost_Components!$A$2:$A$29,0)),"")</f>
        <v>0.8</v>
      </c>
      <c r="AA396" s="26">
        <f>IFERROR(INDEX(Cost_Components!$U$2:$U$29,MATCH(E396,Cost_Components!$A$2:$A$29,0)),"")</f>
        <v>2025</v>
      </c>
      <c r="AB396" s="26">
        <f>IFERROR(INDEX(Cost_Components!$V$2:$V$29,MATCH(E396,Cost_Components!$A$2:$A$29,0)),"")</f>
        <v>2050</v>
      </c>
      <c r="AC396" s="26">
        <f>IFERROR(INDEX(Cost_Components!$M$2:$M$29,MATCH(E396,Cost_Components!$A$2:$A$29,0)),"")</f>
        <v>30</v>
      </c>
      <c r="AD396" s="26">
        <f>IFERROR(INDEX(Cost_Components!$N$2:$N$29,MATCH(E396,Cost_Components!$A$2:$A$29,0)),"")</f>
        <v>95</v>
      </c>
      <c r="AE396" s="16" t="str">
        <f>IFERROR(INDEX(Cost_Components!$O$2:$O$29,MATCH(E396,Cost_Components!$A$2:$A$29,0)),"")</f>
        <v>Both</v>
      </c>
      <c r="AF396" s="11">
        <v>5777587.4746783404</v>
      </c>
      <c r="AG396" s="11">
        <v>5766968.1668582996</v>
      </c>
      <c r="AH396" s="23">
        <f t="shared" si="93"/>
        <v>1</v>
      </c>
      <c r="AI396" s="10">
        <v>296414030.31142998</v>
      </c>
      <c r="AJ396" s="29">
        <f t="shared" si="94"/>
        <v>0.72207547618373336</v>
      </c>
      <c r="AK396" s="29">
        <f t="shared" si="95"/>
        <v>0.94329871964374656</v>
      </c>
      <c r="AL396" s="29">
        <f t="shared" si="96"/>
        <v>0.22122324346001318</v>
      </c>
      <c r="AM396" s="29">
        <f t="shared" si="97"/>
        <v>0.19655398651212086</v>
      </c>
    </row>
    <row r="397" spans="1:39">
      <c r="A397" t="s">
        <v>247</v>
      </c>
      <c r="B397" s="20">
        <v>2030</v>
      </c>
      <c r="C397" t="s">
        <v>247</v>
      </c>
      <c r="D397" t="s">
        <v>222</v>
      </c>
      <c r="E397" s="22" t="s">
        <v>340</v>
      </c>
      <c r="F397" s="22" t="s">
        <v>341</v>
      </c>
      <c r="G397" s="22" t="s">
        <v>248</v>
      </c>
      <c r="H397" s="22" t="s">
        <v>237</v>
      </c>
      <c r="I397" s="22" t="s">
        <v>309</v>
      </c>
      <c r="J397" s="17">
        <f>IFERROR(INDEX(Cost_Components!$K$2:$K$29,MATCH(E397,Cost_Components!$A$2:$A$29,0)),"")</f>
        <v>1</v>
      </c>
      <c r="K397" s="17">
        <f t="shared" si="84"/>
        <v>0.42307692307692307</v>
      </c>
      <c r="L397" s="17">
        <f>IFERROR(INDEX(Cost_Components!$S$2:$S$29,MATCH(E397,Cost_Components!$A$2:$A$29,0)),"")</f>
        <v>0.31</v>
      </c>
      <c r="M397" s="28">
        <f>IFERROR(INDEX(Cost_Components!$L$2:$L$29,MATCH(E397,Cost_Components!$A$2:$A$29,0)),"")</f>
        <v>1</v>
      </c>
      <c r="N397" s="29">
        <f>IFERROR(INDEX(Cost_Components!$P$2:$P$29,MATCH(E397,Cost_Components!$A$2:$A$29,0)),"")</f>
        <v>119.7214874</v>
      </c>
      <c r="O397" s="23">
        <f t="shared" si="85"/>
        <v>5928218.3309235899</v>
      </c>
      <c r="P397" s="23">
        <f t="shared" si="86"/>
        <v>5913493.5628832998</v>
      </c>
      <c r="Q397" s="23">
        <f t="shared" si="87"/>
        <v>219471395.97440135</v>
      </c>
      <c r="R397" s="23">
        <f t="shared" si="88"/>
        <v>300272549.16581899</v>
      </c>
      <c r="S397" s="23">
        <f t="shared" si="89"/>
        <v>80801153.191417634</v>
      </c>
      <c r="T397" s="16">
        <f>IFERROR(INDEX(Cost_Components!$R$2:$R$29,MATCH(E397,Cost_Components!$A$2:$A$29,0)),"")</f>
        <v>1</v>
      </c>
      <c r="U397" s="26">
        <f>IFERROR(INDEX(Cost_Components!$Q$2:$Q$29,MATCH(E397,Cost_Components!$A$2:$A$29,0)),"")</f>
        <v>2023</v>
      </c>
      <c r="V397" s="30">
        <f>1/(1+Calculation_Assumptions!$B$5)^(B397-Calculation_Assumptions!$B$2)</f>
        <v>0.86260878438416411</v>
      </c>
      <c r="W397" s="23">
        <f t="shared" si="90"/>
        <v>189317954.08857387</v>
      </c>
      <c r="X397" s="23">
        <f t="shared" si="91"/>
        <v>259017738.61986127</v>
      </c>
      <c r="Y397" s="23">
        <f t="shared" si="92"/>
        <v>69699784.531287387</v>
      </c>
      <c r="Z397" s="17">
        <f>IFERROR(INDEX(Cost_Components!$T$2:$T$29,MATCH(E397,Cost_Components!$A$2:$A$29,0)),"")</f>
        <v>0.8</v>
      </c>
      <c r="AA397" s="26">
        <f>IFERROR(INDEX(Cost_Components!$U$2:$U$29,MATCH(E397,Cost_Components!$A$2:$A$29,0)),"")</f>
        <v>2025</v>
      </c>
      <c r="AB397" s="26">
        <f>IFERROR(INDEX(Cost_Components!$V$2:$V$29,MATCH(E397,Cost_Components!$A$2:$A$29,0)),"")</f>
        <v>2050</v>
      </c>
      <c r="AC397" s="26">
        <f>IFERROR(INDEX(Cost_Components!$M$2:$M$29,MATCH(E397,Cost_Components!$A$2:$A$29,0)),"")</f>
        <v>30</v>
      </c>
      <c r="AD397" s="26">
        <f>IFERROR(INDEX(Cost_Components!$N$2:$N$29,MATCH(E397,Cost_Components!$A$2:$A$29,0)),"")</f>
        <v>95</v>
      </c>
      <c r="AE397" s="16" t="str">
        <f>IFERROR(INDEX(Cost_Components!$O$2:$O$29,MATCH(E397,Cost_Components!$A$2:$A$29,0)),"")</f>
        <v>Both</v>
      </c>
      <c r="AF397" s="11">
        <v>5928218.3309235899</v>
      </c>
      <c r="AG397" s="11">
        <v>5913493.5628832998</v>
      </c>
      <c r="AH397" s="23">
        <f t="shared" si="93"/>
        <v>1</v>
      </c>
      <c r="AI397" s="10">
        <v>298289404.664994</v>
      </c>
      <c r="AJ397" s="29">
        <f t="shared" si="94"/>
        <v>0.7357666499113088</v>
      </c>
      <c r="AK397" s="29">
        <f t="shared" si="95"/>
        <v>1.0066483906897472</v>
      </c>
      <c r="AL397" s="29">
        <f t="shared" si="96"/>
        <v>0.27088174077843846</v>
      </c>
      <c r="AM397" s="29">
        <f t="shared" si="97"/>
        <v>0.23366496912475504</v>
      </c>
    </row>
    <row r="398" spans="1:39">
      <c r="A398" t="s">
        <v>247</v>
      </c>
      <c r="B398" s="20">
        <v>2031</v>
      </c>
      <c r="C398" t="s">
        <v>247</v>
      </c>
      <c r="D398" t="s">
        <v>222</v>
      </c>
      <c r="E398" s="22" t="s">
        <v>340</v>
      </c>
      <c r="F398" s="22" t="s">
        <v>341</v>
      </c>
      <c r="G398" s="22" t="s">
        <v>248</v>
      </c>
      <c r="H398" s="22" t="s">
        <v>237</v>
      </c>
      <c r="I398" s="22" t="s">
        <v>309</v>
      </c>
      <c r="J398" s="17">
        <f>IFERROR(INDEX(Cost_Components!$K$2:$K$29,MATCH(E398,Cost_Components!$A$2:$A$29,0)),"")</f>
        <v>1</v>
      </c>
      <c r="K398" s="17">
        <f t="shared" si="84"/>
        <v>0.44192307692307692</v>
      </c>
      <c r="L398" s="17">
        <f>IFERROR(INDEX(Cost_Components!$S$2:$S$29,MATCH(E398,Cost_Components!$A$2:$A$29,0)),"")</f>
        <v>0.31</v>
      </c>
      <c r="M398" s="28">
        <f>IFERROR(INDEX(Cost_Components!$L$2:$L$29,MATCH(E398,Cost_Components!$A$2:$A$29,0)),"")</f>
        <v>1</v>
      </c>
      <c r="N398" s="29">
        <f>IFERROR(INDEX(Cost_Components!$P$2:$P$29,MATCH(E398,Cost_Components!$A$2:$A$29,0)),"")</f>
        <v>119.7214874</v>
      </c>
      <c r="O398" s="23">
        <f t="shared" si="85"/>
        <v>6080335.1257076804</v>
      </c>
      <c r="P398" s="23">
        <f t="shared" si="86"/>
        <v>6060891.7902345099</v>
      </c>
      <c r="Q398" s="23">
        <f t="shared" si="87"/>
        <v>224941883.83017054</v>
      </c>
      <c r="R398" s="23">
        <f t="shared" si="88"/>
        <v>321696474.28695297</v>
      </c>
      <c r="S398" s="23">
        <f t="shared" si="89"/>
        <v>96754590.45678243</v>
      </c>
      <c r="T398" s="16">
        <f>IFERROR(INDEX(Cost_Components!$R$2:$R$29,MATCH(E398,Cost_Components!$A$2:$A$29,0)),"")</f>
        <v>1</v>
      </c>
      <c r="U398" s="26">
        <f>IFERROR(INDEX(Cost_Components!$Q$2:$Q$29,MATCH(E398,Cost_Components!$A$2:$A$29,0)),"")</f>
        <v>2023</v>
      </c>
      <c r="V398" s="30">
        <f>1/(1+Calculation_Assumptions!$B$5)^(B398-Calculation_Assumptions!$B$2)</f>
        <v>0.83748425668365445</v>
      </c>
      <c r="W398" s="23">
        <f t="shared" si="90"/>
        <v>188385286.37653133</v>
      </c>
      <c r="X398" s="23">
        <f t="shared" si="91"/>
        <v>269415732.64596117</v>
      </c>
      <c r="Y398" s="23">
        <f t="shared" si="92"/>
        <v>81030446.269429833</v>
      </c>
      <c r="Z398" s="17">
        <f>IFERROR(INDEX(Cost_Components!$T$2:$T$29,MATCH(E398,Cost_Components!$A$2:$A$29,0)),"")</f>
        <v>0.8</v>
      </c>
      <c r="AA398" s="26">
        <f>IFERROR(INDEX(Cost_Components!$U$2:$U$29,MATCH(E398,Cost_Components!$A$2:$A$29,0)),"")</f>
        <v>2025</v>
      </c>
      <c r="AB398" s="26">
        <f>IFERROR(INDEX(Cost_Components!$V$2:$V$29,MATCH(E398,Cost_Components!$A$2:$A$29,0)),"")</f>
        <v>2050</v>
      </c>
      <c r="AC398" s="26">
        <f>IFERROR(INDEX(Cost_Components!$M$2:$M$29,MATCH(E398,Cost_Components!$A$2:$A$29,0)),"")</f>
        <v>30</v>
      </c>
      <c r="AD398" s="26">
        <f>IFERROR(INDEX(Cost_Components!$N$2:$N$29,MATCH(E398,Cost_Components!$A$2:$A$29,0)),"")</f>
        <v>95</v>
      </c>
      <c r="AE398" s="16" t="str">
        <f>IFERROR(INDEX(Cost_Components!$O$2:$O$29,MATCH(E398,Cost_Components!$A$2:$A$29,0)),"")</f>
        <v>Both</v>
      </c>
      <c r="AF398" s="11">
        <v>6080335.1257076804</v>
      </c>
      <c r="AG398" s="11">
        <v>6060891.7902345099</v>
      </c>
      <c r="AH398" s="23">
        <f t="shared" si="93"/>
        <v>1</v>
      </c>
      <c r="AI398" s="10">
        <v>300119636.92551899</v>
      </c>
      <c r="AJ398" s="29">
        <f t="shared" si="94"/>
        <v>0.74950738357048796</v>
      </c>
      <c r="AK398" s="29">
        <f t="shared" si="95"/>
        <v>1.0718941205662884</v>
      </c>
      <c r="AL398" s="29">
        <f t="shared" si="96"/>
        <v>0.3223867369958005</v>
      </c>
      <c r="AM398" s="29">
        <f t="shared" si="97"/>
        <v>0.26999381679759676</v>
      </c>
    </row>
    <row r="399" spans="1:39">
      <c r="A399" t="s">
        <v>247</v>
      </c>
      <c r="B399" s="20">
        <v>2032</v>
      </c>
      <c r="C399" t="s">
        <v>247</v>
      </c>
      <c r="D399" t="s">
        <v>222</v>
      </c>
      <c r="E399" s="22" t="s">
        <v>340</v>
      </c>
      <c r="F399" s="22" t="s">
        <v>341</v>
      </c>
      <c r="G399" s="22" t="s">
        <v>248</v>
      </c>
      <c r="H399" s="22" t="s">
        <v>237</v>
      </c>
      <c r="I399" s="22" t="s">
        <v>309</v>
      </c>
      <c r="J399" s="17">
        <f>IFERROR(INDEX(Cost_Components!$K$2:$K$29,MATCH(E399,Cost_Components!$A$2:$A$29,0)),"")</f>
        <v>1</v>
      </c>
      <c r="K399" s="17">
        <f t="shared" si="84"/>
        <v>0.46076923076923082</v>
      </c>
      <c r="L399" s="17">
        <f>IFERROR(INDEX(Cost_Components!$S$2:$S$29,MATCH(E399,Cost_Components!$A$2:$A$29,0)),"")</f>
        <v>0.31</v>
      </c>
      <c r="M399" s="28">
        <f>IFERROR(INDEX(Cost_Components!$L$2:$L$29,MATCH(E399,Cost_Components!$A$2:$A$29,0)),"")</f>
        <v>1</v>
      </c>
      <c r="N399" s="29">
        <f>IFERROR(INDEX(Cost_Components!$P$2:$P$29,MATCH(E399,Cost_Components!$A$2:$A$29,0)),"")</f>
        <v>119.7214874</v>
      </c>
      <c r="O399" s="23">
        <f t="shared" si="85"/>
        <v>6234094.7261233497</v>
      </c>
      <c r="P399" s="23">
        <f t="shared" si="86"/>
        <v>6209343.9832019899</v>
      </c>
      <c r="Q399" s="23">
        <f t="shared" si="87"/>
        <v>230451488.20862669</v>
      </c>
      <c r="R399" s="23">
        <f t="shared" si="88"/>
        <v>343897462.17629683</v>
      </c>
      <c r="S399" s="23">
        <f t="shared" si="89"/>
        <v>113445973.96767014</v>
      </c>
      <c r="T399" s="16">
        <f>IFERROR(INDEX(Cost_Components!$R$2:$R$29,MATCH(E399,Cost_Components!$A$2:$A$29,0)),"")</f>
        <v>1</v>
      </c>
      <c r="U399" s="26">
        <f>IFERROR(INDEX(Cost_Components!$Q$2:$Q$29,MATCH(E399,Cost_Components!$A$2:$A$29,0)),"")</f>
        <v>2023</v>
      </c>
      <c r="V399" s="30">
        <f>1/(1+Calculation_Assumptions!$B$5)^(B399-Calculation_Assumptions!$B$2)</f>
        <v>0.81309151134335378</v>
      </c>
      <c r="W399" s="23">
        <f t="shared" si="90"/>
        <v>187378148.83887735</v>
      </c>
      <c r="X399" s="23">
        <f t="shared" si="91"/>
        <v>279620107.26806903</v>
      </c>
      <c r="Y399" s="23">
        <f t="shared" si="92"/>
        <v>92241958.429191679</v>
      </c>
      <c r="Z399" s="17">
        <f>IFERROR(INDEX(Cost_Components!$T$2:$T$29,MATCH(E399,Cost_Components!$A$2:$A$29,0)),"")</f>
        <v>0.8</v>
      </c>
      <c r="AA399" s="26">
        <f>IFERROR(INDEX(Cost_Components!$U$2:$U$29,MATCH(E399,Cost_Components!$A$2:$A$29,0)),"")</f>
        <v>2025</v>
      </c>
      <c r="AB399" s="26">
        <f>IFERROR(INDEX(Cost_Components!$V$2:$V$29,MATCH(E399,Cost_Components!$A$2:$A$29,0)),"")</f>
        <v>2050</v>
      </c>
      <c r="AC399" s="26">
        <f>IFERROR(INDEX(Cost_Components!$M$2:$M$29,MATCH(E399,Cost_Components!$A$2:$A$29,0)),"")</f>
        <v>30</v>
      </c>
      <c r="AD399" s="26">
        <f>IFERROR(INDEX(Cost_Components!$N$2:$N$29,MATCH(E399,Cost_Components!$A$2:$A$29,0)),"")</f>
        <v>95</v>
      </c>
      <c r="AE399" s="16" t="str">
        <f>IFERROR(INDEX(Cost_Components!$O$2:$O$29,MATCH(E399,Cost_Components!$A$2:$A$29,0)),"")</f>
        <v>Both</v>
      </c>
      <c r="AF399" s="11">
        <v>6234094.7261233497</v>
      </c>
      <c r="AG399" s="11">
        <v>6209343.9832019899</v>
      </c>
      <c r="AH399" s="23">
        <f t="shared" si="93"/>
        <v>1</v>
      </c>
      <c r="AI399" s="10">
        <v>301904628.08354098</v>
      </c>
      <c r="AJ399" s="29">
        <f t="shared" si="94"/>
        <v>0.76332545702100907</v>
      </c>
      <c r="AK399" s="29">
        <f t="shared" si="95"/>
        <v>1.1390930452418764</v>
      </c>
      <c r="AL399" s="29">
        <f t="shared" si="96"/>
        <v>0.37576758822086737</v>
      </c>
      <c r="AM399" s="29">
        <f t="shared" si="97"/>
        <v>0.30553343622035206</v>
      </c>
    </row>
    <row r="400" spans="1:39">
      <c r="A400" t="s">
        <v>247</v>
      </c>
      <c r="B400" s="20">
        <v>2033</v>
      </c>
      <c r="C400" t="s">
        <v>247</v>
      </c>
      <c r="D400" t="s">
        <v>222</v>
      </c>
      <c r="E400" s="22" t="s">
        <v>340</v>
      </c>
      <c r="F400" s="22" t="s">
        <v>341</v>
      </c>
      <c r="G400" s="22" t="s">
        <v>248</v>
      </c>
      <c r="H400" s="22" t="s">
        <v>237</v>
      </c>
      <c r="I400" s="22" t="s">
        <v>309</v>
      </c>
      <c r="J400" s="17">
        <f>IFERROR(INDEX(Cost_Components!$K$2:$K$29,MATCH(E400,Cost_Components!$A$2:$A$29,0)),"")</f>
        <v>1</v>
      </c>
      <c r="K400" s="17">
        <f t="shared" si="84"/>
        <v>0.47961538461538467</v>
      </c>
      <c r="L400" s="17">
        <f>IFERROR(INDEX(Cost_Components!$S$2:$S$29,MATCH(E400,Cost_Components!$A$2:$A$29,0)),"")</f>
        <v>0.31</v>
      </c>
      <c r="M400" s="28">
        <f>IFERROR(INDEX(Cost_Components!$L$2:$L$29,MATCH(E400,Cost_Components!$A$2:$A$29,0)),"")</f>
        <v>1</v>
      </c>
      <c r="N400" s="29">
        <f>IFERROR(INDEX(Cost_Components!$P$2:$P$29,MATCH(E400,Cost_Components!$A$2:$A$29,0)),"")</f>
        <v>119.7214874</v>
      </c>
      <c r="O400" s="23">
        <f t="shared" si="85"/>
        <v>6388927.1556401001</v>
      </c>
      <c r="P400" s="23">
        <f t="shared" si="86"/>
        <v>6358304.48888944</v>
      </c>
      <c r="Q400" s="23">
        <f t="shared" si="87"/>
        <v>235979957.93310156</v>
      </c>
      <c r="R400" s="23">
        <f t="shared" si="88"/>
        <v>366853904.56479412</v>
      </c>
      <c r="S400" s="23">
        <f t="shared" si="89"/>
        <v>130873946.63169256</v>
      </c>
      <c r="T400" s="16">
        <f>IFERROR(INDEX(Cost_Components!$R$2:$R$29,MATCH(E400,Cost_Components!$A$2:$A$29,0)),"")</f>
        <v>1</v>
      </c>
      <c r="U400" s="26">
        <f>IFERROR(INDEX(Cost_Components!$Q$2:$Q$29,MATCH(E400,Cost_Components!$A$2:$A$29,0)),"")</f>
        <v>2023</v>
      </c>
      <c r="V400" s="30">
        <f>1/(1+Calculation_Assumptions!$B$5)^(B400-Calculation_Assumptions!$B$2)</f>
        <v>0.78940923431393573</v>
      </c>
      <c r="W400" s="23">
        <f t="shared" si="90"/>
        <v>186284757.90540448</v>
      </c>
      <c r="X400" s="23">
        <f t="shared" si="91"/>
        <v>289597859.90757179</v>
      </c>
      <c r="Y400" s="23">
        <f t="shared" si="92"/>
        <v>103313102.00216731</v>
      </c>
      <c r="Z400" s="17">
        <f>IFERROR(INDEX(Cost_Components!$T$2:$T$29,MATCH(E400,Cost_Components!$A$2:$A$29,0)),"")</f>
        <v>0.8</v>
      </c>
      <c r="AA400" s="26">
        <f>IFERROR(INDEX(Cost_Components!$U$2:$U$29,MATCH(E400,Cost_Components!$A$2:$A$29,0)),"")</f>
        <v>2025</v>
      </c>
      <c r="AB400" s="26">
        <f>IFERROR(INDEX(Cost_Components!$V$2:$V$29,MATCH(E400,Cost_Components!$A$2:$A$29,0)),"")</f>
        <v>2050</v>
      </c>
      <c r="AC400" s="26">
        <f>IFERROR(INDEX(Cost_Components!$M$2:$M$29,MATCH(E400,Cost_Components!$A$2:$A$29,0)),"")</f>
        <v>30</v>
      </c>
      <c r="AD400" s="26">
        <f>IFERROR(INDEX(Cost_Components!$N$2:$N$29,MATCH(E400,Cost_Components!$A$2:$A$29,0)),"")</f>
        <v>95</v>
      </c>
      <c r="AE400" s="16" t="str">
        <f>IFERROR(INDEX(Cost_Components!$O$2:$O$29,MATCH(E400,Cost_Components!$A$2:$A$29,0)),"")</f>
        <v>Both</v>
      </c>
      <c r="AF400" s="11">
        <v>6388927.1556401001</v>
      </c>
      <c r="AG400" s="11">
        <v>6358304.48888944</v>
      </c>
      <c r="AH400" s="23">
        <f t="shared" si="93"/>
        <v>1</v>
      </c>
      <c r="AI400" s="10">
        <v>303644277.16916001</v>
      </c>
      <c r="AJ400" s="29">
        <f t="shared" si="94"/>
        <v>0.77715924743622711</v>
      </c>
      <c r="AK400" s="29">
        <f t="shared" si="95"/>
        <v>1.2081699941290844</v>
      </c>
      <c r="AL400" s="29">
        <f t="shared" si="96"/>
        <v>0.43101074669285722</v>
      </c>
      <c r="AM400" s="29">
        <f t="shared" si="97"/>
        <v>0.34024386352788616</v>
      </c>
    </row>
    <row r="401" spans="1:39">
      <c r="A401" t="s">
        <v>247</v>
      </c>
      <c r="B401" s="20">
        <v>2034</v>
      </c>
      <c r="C401" t="s">
        <v>247</v>
      </c>
      <c r="D401" t="s">
        <v>222</v>
      </c>
      <c r="E401" s="22" t="s">
        <v>340</v>
      </c>
      <c r="F401" s="22" t="s">
        <v>341</v>
      </c>
      <c r="G401" s="22" t="s">
        <v>248</v>
      </c>
      <c r="H401" s="22" t="s">
        <v>237</v>
      </c>
      <c r="I401" s="22" t="s">
        <v>309</v>
      </c>
      <c r="J401" s="17">
        <f>IFERROR(INDEX(Cost_Components!$K$2:$K$29,MATCH(E401,Cost_Components!$A$2:$A$29,0)),"")</f>
        <v>1</v>
      </c>
      <c r="K401" s="17">
        <f t="shared" si="84"/>
        <v>0.49846153846153851</v>
      </c>
      <c r="L401" s="17">
        <f>IFERROR(INDEX(Cost_Components!$S$2:$S$29,MATCH(E401,Cost_Components!$A$2:$A$29,0)),"")</f>
        <v>0.31</v>
      </c>
      <c r="M401" s="28">
        <f>IFERROR(INDEX(Cost_Components!$L$2:$L$29,MATCH(E401,Cost_Components!$A$2:$A$29,0)),"")</f>
        <v>1</v>
      </c>
      <c r="N401" s="29">
        <f>IFERROR(INDEX(Cost_Components!$P$2:$P$29,MATCH(E401,Cost_Components!$A$2:$A$29,0)),"")</f>
        <v>119.7214874</v>
      </c>
      <c r="O401" s="23">
        <f t="shared" si="85"/>
        <v>6544481.1454060404</v>
      </c>
      <c r="P401" s="23">
        <f t="shared" si="86"/>
        <v>6507440.8082355596</v>
      </c>
      <c r="Q401" s="23">
        <f t="shared" si="87"/>
        <v>241514952.74612001</v>
      </c>
      <c r="R401" s="23">
        <f t="shared" si="88"/>
        <v>390552100.77618843</v>
      </c>
      <c r="S401" s="23">
        <f t="shared" si="89"/>
        <v>149037148.03006843</v>
      </c>
      <c r="T401" s="16">
        <f>IFERROR(INDEX(Cost_Components!$R$2:$R$29,MATCH(E401,Cost_Components!$A$2:$A$29,0)),"")</f>
        <v>1</v>
      </c>
      <c r="U401" s="26">
        <f>IFERROR(INDEX(Cost_Components!$Q$2:$Q$29,MATCH(E401,Cost_Components!$A$2:$A$29,0)),"")</f>
        <v>2023</v>
      </c>
      <c r="V401" s="30">
        <f>1/(1+Calculation_Assumptions!$B$5)^(B401-Calculation_Assumptions!$B$2)</f>
        <v>0.76641673234362695</v>
      </c>
      <c r="W401" s="23">
        <f t="shared" si="90"/>
        <v>185101100.89580676</v>
      </c>
      <c r="X401" s="23">
        <f t="shared" si="91"/>
        <v>299325664.8868252</v>
      </c>
      <c r="Y401" s="23">
        <f t="shared" si="92"/>
        <v>114224563.99101846</v>
      </c>
      <c r="Z401" s="17">
        <f>IFERROR(INDEX(Cost_Components!$T$2:$T$29,MATCH(E401,Cost_Components!$A$2:$A$29,0)),"")</f>
        <v>0.8</v>
      </c>
      <c r="AA401" s="26">
        <f>IFERROR(INDEX(Cost_Components!$U$2:$U$29,MATCH(E401,Cost_Components!$A$2:$A$29,0)),"")</f>
        <v>2025</v>
      </c>
      <c r="AB401" s="26">
        <f>IFERROR(INDEX(Cost_Components!$V$2:$V$29,MATCH(E401,Cost_Components!$A$2:$A$29,0)),"")</f>
        <v>2050</v>
      </c>
      <c r="AC401" s="26">
        <f>IFERROR(INDEX(Cost_Components!$M$2:$M$29,MATCH(E401,Cost_Components!$A$2:$A$29,0)),"")</f>
        <v>30</v>
      </c>
      <c r="AD401" s="26">
        <f>IFERROR(INDEX(Cost_Components!$N$2:$N$29,MATCH(E401,Cost_Components!$A$2:$A$29,0)),"")</f>
        <v>95</v>
      </c>
      <c r="AE401" s="16" t="str">
        <f>IFERROR(INDEX(Cost_Components!$O$2:$O$29,MATCH(E401,Cost_Components!$A$2:$A$29,0)),"")</f>
        <v>Both</v>
      </c>
      <c r="AF401" s="11">
        <v>6544481.1454060404</v>
      </c>
      <c r="AG401" s="11">
        <v>6507440.8082355596</v>
      </c>
      <c r="AH401" s="23">
        <f t="shared" si="93"/>
        <v>1</v>
      </c>
      <c r="AI401" s="10">
        <v>305332541.18498403</v>
      </c>
      <c r="AJ401" s="29">
        <f t="shared" si="94"/>
        <v>0.79098988862703468</v>
      </c>
      <c r="AK401" s="29">
        <f t="shared" si="95"/>
        <v>1.2791040852064786</v>
      </c>
      <c r="AL401" s="29">
        <f t="shared" si="96"/>
        <v>0.48811419657944383</v>
      </c>
      <c r="AM401" s="29">
        <f t="shared" si="97"/>
        <v>0.37409888755295212</v>
      </c>
    </row>
    <row r="402" spans="1:39">
      <c r="A402" t="s">
        <v>247</v>
      </c>
      <c r="B402" s="20">
        <v>2035</v>
      </c>
      <c r="C402" t="s">
        <v>247</v>
      </c>
      <c r="D402" t="s">
        <v>222</v>
      </c>
      <c r="E402" s="22" t="s">
        <v>340</v>
      </c>
      <c r="F402" s="22" t="s">
        <v>341</v>
      </c>
      <c r="G402" s="22" t="s">
        <v>248</v>
      </c>
      <c r="H402" s="22" t="s">
        <v>237</v>
      </c>
      <c r="I402" s="22" t="s">
        <v>309</v>
      </c>
      <c r="J402" s="17">
        <f>IFERROR(INDEX(Cost_Components!$K$2:$K$29,MATCH(E402,Cost_Components!$A$2:$A$29,0)),"")</f>
        <v>1</v>
      </c>
      <c r="K402" s="17">
        <f t="shared" si="84"/>
        <v>0.51730769230769236</v>
      </c>
      <c r="L402" s="17">
        <f>IFERROR(INDEX(Cost_Components!$S$2:$S$29,MATCH(E402,Cost_Components!$A$2:$A$29,0)),"")</f>
        <v>0.31</v>
      </c>
      <c r="M402" s="28">
        <f>IFERROR(INDEX(Cost_Components!$L$2:$L$29,MATCH(E402,Cost_Components!$A$2:$A$29,0)),"")</f>
        <v>1</v>
      </c>
      <c r="N402" s="29">
        <f>IFERROR(INDEX(Cost_Components!$P$2:$P$29,MATCH(E402,Cost_Components!$A$2:$A$29,0)),"")</f>
        <v>119.7214874</v>
      </c>
      <c r="O402" s="23">
        <f t="shared" si="85"/>
        <v>6700617.2498009596</v>
      </c>
      <c r="P402" s="23">
        <f t="shared" si="86"/>
        <v>6656625.8682492198</v>
      </c>
      <c r="Q402" s="23">
        <f t="shared" si="87"/>
        <v>247051756.50375503</v>
      </c>
      <c r="R402" s="23">
        <f t="shared" si="88"/>
        <v>414988298.69290036</v>
      </c>
      <c r="S402" s="23">
        <f t="shared" si="89"/>
        <v>167936542.18914533</v>
      </c>
      <c r="T402" s="16">
        <f>IFERROR(INDEX(Cost_Components!$R$2:$R$29,MATCH(E402,Cost_Components!$A$2:$A$29,0)),"")</f>
        <v>1</v>
      </c>
      <c r="U402" s="26">
        <f>IFERROR(INDEX(Cost_Components!$Q$2:$Q$29,MATCH(E402,Cost_Components!$A$2:$A$29,0)),"")</f>
        <v>2023</v>
      </c>
      <c r="V402" s="30">
        <f>1/(1+Calculation_Assumptions!$B$5)^(B402-Calculation_Assumptions!$B$2)</f>
        <v>0.74409391489672516</v>
      </c>
      <c r="W402" s="23">
        <f t="shared" si="90"/>
        <v>183829708.67899156</v>
      </c>
      <c r="X402" s="23">
        <f t="shared" si="91"/>
        <v>308790267.81073177</v>
      </c>
      <c r="Y402" s="23">
        <f t="shared" si="92"/>
        <v>124960559.1317402</v>
      </c>
      <c r="Z402" s="17">
        <f>IFERROR(INDEX(Cost_Components!$T$2:$T$29,MATCH(E402,Cost_Components!$A$2:$A$29,0)),"")</f>
        <v>0.8</v>
      </c>
      <c r="AA402" s="26">
        <f>IFERROR(INDEX(Cost_Components!$U$2:$U$29,MATCH(E402,Cost_Components!$A$2:$A$29,0)),"")</f>
        <v>2025</v>
      </c>
      <c r="AB402" s="26">
        <f>IFERROR(INDEX(Cost_Components!$V$2:$V$29,MATCH(E402,Cost_Components!$A$2:$A$29,0)),"")</f>
        <v>2050</v>
      </c>
      <c r="AC402" s="26">
        <f>IFERROR(INDEX(Cost_Components!$M$2:$M$29,MATCH(E402,Cost_Components!$A$2:$A$29,0)),"")</f>
        <v>30</v>
      </c>
      <c r="AD402" s="26">
        <f>IFERROR(INDEX(Cost_Components!$N$2:$N$29,MATCH(E402,Cost_Components!$A$2:$A$29,0)),"")</f>
        <v>95</v>
      </c>
      <c r="AE402" s="16" t="str">
        <f>IFERROR(INDEX(Cost_Components!$O$2:$O$29,MATCH(E402,Cost_Components!$A$2:$A$29,0)),"")</f>
        <v>Both</v>
      </c>
      <c r="AF402" s="11">
        <v>6700617.2498009596</v>
      </c>
      <c r="AG402" s="11">
        <v>6656625.8682492198</v>
      </c>
      <c r="AH402" s="23">
        <f t="shared" si="93"/>
        <v>1</v>
      </c>
      <c r="AI402" s="10">
        <v>306964650.16711998</v>
      </c>
      <c r="AJ402" s="29">
        <f t="shared" si="94"/>
        <v>0.80482152055376177</v>
      </c>
      <c r="AK402" s="29">
        <f t="shared" si="95"/>
        <v>1.3519090829089582</v>
      </c>
      <c r="AL402" s="29">
        <f t="shared" si="96"/>
        <v>0.54708756235519651</v>
      </c>
      <c r="AM402" s="29">
        <f t="shared" si="97"/>
        <v>0.40708452606418438</v>
      </c>
    </row>
    <row r="403" spans="1:39">
      <c r="A403" t="s">
        <v>247</v>
      </c>
      <c r="B403" s="20">
        <v>2036</v>
      </c>
      <c r="C403" t="s">
        <v>247</v>
      </c>
      <c r="D403" t="s">
        <v>222</v>
      </c>
      <c r="E403" s="22" t="s">
        <v>340</v>
      </c>
      <c r="F403" s="22" t="s">
        <v>341</v>
      </c>
      <c r="G403" s="22" t="s">
        <v>248</v>
      </c>
      <c r="H403" s="22" t="s">
        <v>237</v>
      </c>
      <c r="I403" s="22" t="s">
        <v>309</v>
      </c>
      <c r="J403" s="17">
        <f>IFERROR(INDEX(Cost_Components!$K$2:$K$29,MATCH(E403,Cost_Components!$A$2:$A$29,0)),"")</f>
        <v>1</v>
      </c>
      <c r="K403" s="17">
        <f t="shared" si="84"/>
        <v>0.5361538461538462</v>
      </c>
      <c r="L403" s="17">
        <f>IFERROR(INDEX(Cost_Components!$S$2:$S$29,MATCH(E403,Cost_Components!$A$2:$A$29,0)),"")</f>
        <v>0.31</v>
      </c>
      <c r="M403" s="28">
        <f>IFERROR(INDEX(Cost_Components!$L$2:$L$29,MATCH(E403,Cost_Components!$A$2:$A$29,0)),"")</f>
        <v>1</v>
      </c>
      <c r="N403" s="29">
        <f>IFERROR(INDEX(Cost_Components!$P$2:$P$29,MATCH(E403,Cost_Components!$A$2:$A$29,0)),"")</f>
        <v>119.7214874</v>
      </c>
      <c r="O403" s="23">
        <f t="shared" si="85"/>
        <v>6857364.99143863</v>
      </c>
      <c r="P403" s="23">
        <f t="shared" si="86"/>
        <v>6805905.8788653295</v>
      </c>
      <c r="Q403" s="23">
        <f t="shared" si="87"/>
        <v>252592084.22587007</v>
      </c>
      <c r="R403" s="23">
        <f t="shared" si="88"/>
        <v>440168333.60349661</v>
      </c>
      <c r="S403" s="23">
        <f t="shared" si="89"/>
        <v>187576249.37762654</v>
      </c>
      <c r="T403" s="16">
        <f>IFERROR(INDEX(Cost_Components!$R$2:$R$29,MATCH(E403,Cost_Components!$A$2:$A$29,0)),"")</f>
        <v>1</v>
      </c>
      <c r="U403" s="26">
        <f>IFERROR(INDEX(Cost_Components!$Q$2:$Q$29,MATCH(E403,Cost_Components!$A$2:$A$29,0)),"")</f>
        <v>2023</v>
      </c>
      <c r="V403" s="30">
        <f>1/(1+Calculation_Assumptions!$B$5)^(B403-Calculation_Assumptions!$B$2)</f>
        <v>0.72242127659876232</v>
      </c>
      <c r="W403" s="23">
        <f t="shared" si="90"/>
        <v>182477895.94519514</v>
      </c>
      <c r="X403" s="23">
        <f t="shared" si="91"/>
        <v>317986969.48018789</v>
      </c>
      <c r="Y403" s="23">
        <f t="shared" si="92"/>
        <v>135509073.53499275</v>
      </c>
      <c r="Z403" s="17">
        <f>IFERROR(INDEX(Cost_Components!$T$2:$T$29,MATCH(E403,Cost_Components!$A$2:$A$29,0)),"")</f>
        <v>0.8</v>
      </c>
      <c r="AA403" s="26">
        <f>IFERROR(INDEX(Cost_Components!$U$2:$U$29,MATCH(E403,Cost_Components!$A$2:$A$29,0)),"")</f>
        <v>2025</v>
      </c>
      <c r="AB403" s="26">
        <f>IFERROR(INDEX(Cost_Components!$V$2:$V$29,MATCH(E403,Cost_Components!$A$2:$A$29,0)),"")</f>
        <v>2050</v>
      </c>
      <c r="AC403" s="26">
        <f>IFERROR(INDEX(Cost_Components!$M$2:$M$29,MATCH(E403,Cost_Components!$A$2:$A$29,0)),"")</f>
        <v>30</v>
      </c>
      <c r="AD403" s="26">
        <f>IFERROR(INDEX(Cost_Components!$N$2:$N$29,MATCH(E403,Cost_Components!$A$2:$A$29,0)),"")</f>
        <v>95</v>
      </c>
      <c r="AE403" s="16" t="str">
        <f>IFERROR(INDEX(Cost_Components!$O$2:$O$29,MATCH(E403,Cost_Components!$A$2:$A$29,0)),"")</f>
        <v>Both</v>
      </c>
      <c r="AF403" s="11">
        <v>6857364.99143863</v>
      </c>
      <c r="AG403" s="11">
        <v>6805905.8788653295</v>
      </c>
      <c r="AH403" s="23">
        <f t="shared" si="93"/>
        <v>1</v>
      </c>
      <c r="AI403" s="10">
        <v>308542769.75662202</v>
      </c>
      <c r="AJ403" s="29">
        <f t="shared" si="94"/>
        <v>0.81866149197115934</v>
      </c>
      <c r="AK403" s="29">
        <f t="shared" si="95"/>
        <v>1.4266039484597244</v>
      </c>
      <c r="AL403" s="29">
        <f t="shared" si="96"/>
        <v>0.60794245648856504</v>
      </c>
      <c r="AM403" s="29">
        <f t="shared" si="97"/>
        <v>0.4391905655150567</v>
      </c>
    </row>
    <row r="404" spans="1:39">
      <c r="A404" t="s">
        <v>247</v>
      </c>
      <c r="B404" s="20">
        <v>2037</v>
      </c>
      <c r="C404" t="s">
        <v>247</v>
      </c>
      <c r="D404" t="s">
        <v>222</v>
      </c>
      <c r="E404" s="22" t="s">
        <v>340</v>
      </c>
      <c r="F404" s="22" t="s">
        <v>341</v>
      </c>
      <c r="G404" s="22" t="s">
        <v>248</v>
      </c>
      <c r="H404" s="22" t="s">
        <v>237</v>
      </c>
      <c r="I404" s="22" t="s">
        <v>309</v>
      </c>
      <c r="J404" s="17">
        <f>IFERROR(INDEX(Cost_Components!$K$2:$K$29,MATCH(E404,Cost_Components!$A$2:$A$29,0)),"")</f>
        <v>1</v>
      </c>
      <c r="K404" s="17">
        <f t="shared" si="84"/>
        <v>0.55500000000000005</v>
      </c>
      <c r="L404" s="17">
        <f>IFERROR(INDEX(Cost_Components!$S$2:$S$29,MATCH(E404,Cost_Components!$A$2:$A$29,0)),"")</f>
        <v>0.31</v>
      </c>
      <c r="M404" s="28">
        <f>IFERROR(INDEX(Cost_Components!$L$2:$L$29,MATCH(E404,Cost_Components!$A$2:$A$29,0)),"")</f>
        <v>1</v>
      </c>
      <c r="N404" s="29">
        <f>IFERROR(INDEX(Cost_Components!$P$2:$P$29,MATCH(E404,Cost_Components!$A$2:$A$29,0)),"")</f>
        <v>119.7214874</v>
      </c>
      <c r="O404" s="23">
        <f t="shared" si="85"/>
        <v>7014818.3943988103</v>
      </c>
      <c r="P404" s="23">
        <f t="shared" si="86"/>
        <v>6955395.70671767</v>
      </c>
      <c r="Q404" s="23">
        <f t="shared" si="87"/>
        <v>258140199.03378221</v>
      </c>
      <c r="R404" s="23">
        <f t="shared" si="88"/>
        <v>466102593.07015955</v>
      </c>
      <c r="S404" s="23">
        <f t="shared" si="89"/>
        <v>207962394.03637734</v>
      </c>
      <c r="T404" s="16">
        <f>IFERROR(INDEX(Cost_Components!$R$2:$R$29,MATCH(E404,Cost_Components!$A$2:$A$29,0)),"")</f>
        <v>1</v>
      </c>
      <c r="U404" s="26">
        <f>IFERROR(INDEX(Cost_Components!$Q$2:$Q$29,MATCH(E404,Cost_Components!$A$2:$A$29,0)),"")</f>
        <v>2023</v>
      </c>
      <c r="V404" s="30">
        <f>1/(1+Calculation_Assumptions!$B$5)^(B404-Calculation_Assumptions!$B$2)</f>
        <v>0.70137988019297326</v>
      </c>
      <c r="W404" s="23">
        <f t="shared" si="90"/>
        <v>181054341.87130445</v>
      </c>
      <c r="X404" s="23">
        <f t="shared" si="91"/>
        <v>326914980.88518268</v>
      </c>
      <c r="Y404" s="23">
        <f t="shared" si="92"/>
        <v>145860639.01387823</v>
      </c>
      <c r="Z404" s="17">
        <f>IFERROR(INDEX(Cost_Components!$T$2:$T$29,MATCH(E404,Cost_Components!$A$2:$A$29,0)),"")</f>
        <v>0.8</v>
      </c>
      <c r="AA404" s="26">
        <f>IFERROR(INDEX(Cost_Components!$U$2:$U$29,MATCH(E404,Cost_Components!$A$2:$A$29,0)),"")</f>
        <v>2025</v>
      </c>
      <c r="AB404" s="26">
        <f>IFERROR(INDEX(Cost_Components!$V$2:$V$29,MATCH(E404,Cost_Components!$A$2:$A$29,0)),"")</f>
        <v>2050</v>
      </c>
      <c r="AC404" s="26">
        <f>IFERROR(INDEX(Cost_Components!$M$2:$M$29,MATCH(E404,Cost_Components!$A$2:$A$29,0)),"")</f>
        <v>30</v>
      </c>
      <c r="AD404" s="26">
        <f>IFERROR(INDEX(Cost_Components!$N$2:$N$29,MATCH(E404,Cost_Components!$A$2:$A$29,0)),"")</f>
        <v>95</v>
      </c>
      <c r="AE404" s="16" t="str">
        <f>IFERROR(INDEX(Cost_Components!$O$2:$O$29,MATCH(E404,Cost_Components!$A$2:$A$29,0)),"")</f>
        <v>Both</v>
      </c>
      <c r="AF404" s="11">
        <v>7014818.3943988103</v>
      </c>
      <c r="AG404" s="11">
        <v>6955395.70671767</v>
      </c>
      <c r="AH404" s="23">
        <f t="shared" si="93"/>
        <v>1</v>
      </c>
      <c r="AI404" s="10">
        <v>310068287.63643003</v>
      </c>
      <c r="AJ404" s="29">
        <f t="shared" si="94"/>
        <v>0.83252692818578078</v>
      </c>
      <c r="AK404" s="29">
        <f t="shared" si="95"/>
        <v>1.5032256172443126</v>
      </c>
      <c r="AL404" s="29">
        <f t="shared" si="96"/>
        <v>0.67069868905853169</v>
      </c>
      <c r="AM404" s="29">
        <f t="shared" si="97"/>
        <v>0.47041456617745714</v>
      </c>
    </row>
    <row r="405" spans="1:39">
      <c r="A405" t="s">
        <v>247</v>
      </c>
      <c r="B405" s="20">
        <v>2038</v>
      </c>
      <c r="C405" t="s">
        <v>247</v>
      </c>
      <c r="D405" t="s">
        <v>222</v>
      </c>
      <c r="E405" s="22" t="s">
        <v>340</v>
      </c>
      <c r="F405" s="22" t="s">
        <v>341</v>
      </c>
      <c r="G405" s="22" t="s">
        <v>248</v>
      </c>
      <c r="H405" s="22" t="s">
        <v>237</v>
      </c>
      <c r="I405" s="22" t="s">
        <v>309</v>
      </c>
      <c r="J405" s="17">
        <f>IFERROR(INDEX(Cost_Components!$K$2:$K$29,MATCH(E405,Cost_Components!$A$2:$A$29,0)),"")</f>
        <v>1</v>
      </c>
      <c r="K405" s="17">
        <f t="shared" si="84"/>
        <v>0.57384615384615389</v>
      </c>
      <c r="L405" s="17">
        <f>IFERROR(INDEX(Cost_Components!$S$2:$S$29,MATCH(E405,Cost_Components!$A$2:$A$29,0)),"")</f>
        <v>0.31</v>
      </c>
      <c r="M405" s="28">
        <f>IFERROR(INDEX(Cost_Components!$L$2:$L$29,MATCH(E405,Cost_Components!$A$2:$A$29,0)),"")</f>
        <v>1</v>
      </c>
      <c r="N405" s="29">
        <f>IFERROR(INDEX(Cost_Components!$P$2:$P$29,MATCH(E405,Cost_Components!$A$2:$A$29,0)),"")</f>
        <v>119.7214874</v>
      </c>
      <c r="O405" s="23">
        <f t="shared" si="85"/>
        <v>7175338.9598301901</v>
      </c>
      <c r="P405" s="23">
        <f t="shared" si="86"/>
        <v>7107479.8285674397</v>
      </c>
      <c r="Q405" s="23">
        <f t="shared" si="87"/>
        <v>263784597.58989316</v>
      </c>
      <c r="R405" s="23">
        <f t="shared" si="88"/>
        <v>492958092.80080718</v>
      </c>
      <c r="S405" s="23">
        <f t="shared" si="89"/>
        <v>229173495.21091402</v>
      </c>
      <c r="T405" s="16">
        <f>IFERROR(INDEX(Cost_Components!$R$2:$R$29,MATCH(E405,Cost_Components!$A$2:$A$29,0)),"")</f>
        <v>1</v>
      </c>
      <c r="U405" s="26">
        <f>IFERROR(INDEX(Cost_Components!$Q$2:$Q$29,MATCH(E405,Cost_Components!$A$2:$A$29,0)),"")</f>
        <v>2023</v>
      </c>
      <c r="V405" s="30">
        <f>1/(1+Calculation_Assumptions!$B$5)^(B405-Calculation_Assumptions!$B$2)</f>
        <v>0.68095133999317792</v>
      </c>
      <c r="W405" s="23">
        <f t="shared" si="90"/>
        <v>179624475.19839895</v>
      </c>
      <c r="X405" s="23">
        <f t="shared" si="91"/>
        <v>335680473.85319102</v>
      </c>
      <c r="Y405" s="23">
        <f t="shared" si="92"/>
        <v>156055998.65479204</v>
      </c>
      <c r="Z405" s="17">
        <f>IFERROR(INDEX(Cost_Components!$T$2:$T$29,MATCH(E405,Cost_Components!$A$2:$A$29,0)),"")</f>
        <v>0.8</v>
      </c>
      <c r="AA405" s="26">
        <f>IFERROR(INDEX(Cost_Components!$U$2:$U$29,MATCH(E405,Cost_Components!$A$2:$A$29,0)),"")</f>
        <v>2025</v>
      </c>
      <c r="AB405" s="26">
        <f>IFERROR(INDEX(Cost_Components!$V$2:$V$29,MATCH(E405,Cost_Components!$A$2:$A$29,0)),"")</f>
        <v>2050</v>
      </c>
      <c r="AC405" s="26">
        <f>IFERROR(INDEX(Cost_Components!$M$2:$M$29,MATCH(E405,Cost_Components!$A$2:$A$29,0)),"")</f>
        <v>30</v>
      </c>
      <c r="AD405" s="26">
        <f>IFERROR(INDEX(Cost_Components!$N$2:$N$29,MATCH(E405,Cost_Components!$A$2:$A$29,0)),"")</f>
        <v>95</v>
      </c>
      <c r="AE405" s="16" t="str">
        <f>IFERROR(INDEX(Cost_Components!$O$2:$O$29,MATCH(E405,Cost_Components!$A$2:$A$29,0)),"")</f>
        <v>Both</v>
      </c>
      <c r="AF405" s="11">
        <v>7175338.9598301901</v>
      </c>
      <c r="AG405" s="11">
        <v>7107479.8285674397</v>
      </c>
      <c r="AH405" s="23">
        <f t="shared" si="93"/>
        <v>1</v>
      </c>
      <c r="AI405" s="10">
        <v>311532999.13163</v>
      </c>
      <c r="AJ405" s="29">
        <f t="shared" si="94"/>
        <v>0.8467308385473411</v>
      </c>
      <c r="AK405" s="29">
        <f t="shared" si="95"/>
        <v>1.5823623634571078</v>
      </c>
      <c r="AL405" s="29">
        <f t="shared" si="96"/>
        <v>0.73563152490976669</v>
      </c>
      <c r="AM405" s="29">
        <f t="shared" si="97"/>
        <v>0.50092927262853049</v>
      </c>
    </row>
    <row r="406" spans="1:39">
      <c r="A406" t="s">
        <v>247</v>
      </c>
      <c r="B406" s="20">
        <v>2039</v>
      </c>
      <c r="C406" t="s">
        <v>247</v>
      </c>
      <c r="D406" t="s">
        <v>222</v>
      </c>
      <c r="E406" s="22" t="s">
        <v>340</v>
      </c>
      <c r="F406" s="22" t="s">
        <v>341</v>
      </c>
      <c r="G406" s="22" t="s">
        <v>248</v>
      </c>
      <c r="H406" s="22" t="s">
        <v>237</v>
      </c>
      <c r="I406" s="22" t="s">
        <v>309</v>
      </c>
      <c r="J406" s="17">
        <f>IFERROR(INDEX(Cost_Components!$K$2:$K$29,MATCH(E406,Cost_Components!$A$2:$A$29,0)),"")</f>
        <v>1</v>
      </c>
      <c r="K406" s="17">
        <f t="shared" si="84"/>
        <v>0.59269230769230763</v>
      </c>
      <c r="L406" s="17">
        <f>IFERROR(INDEX(Cost_Components!$S$2:$S$29,MATCH(E406,Cost_Components!$A$2:$A$29,0)),"")</f>
        <v>0.31</v>
      </c>
      <c r="M406" s="28">
        <f>IFERROR(INDEX(Cost_Components!$L$2:$L$29,MATCH(E406,Cost_Components!$A$2:$A$29,0)),"")</f>
        <v>1</v>
      </c>
      <c r="N406" s="29">
        <f>IFERROR(INDEX(Cost_Components!$P$2:$P$29,MATCH(E406,Cost_Components!$A$2:$A$29,0)),"")</f>
        <v>119.7214874</v>
      </c>
      <c r="O406" s="23">
        <f t="shared" si="85"/>
        <v>7335229.7610960295</v>
      </c>
      <c r="P406" s="23">
        <f t="shared" si="86"/>
        <v>7258472.9573597899</v>
      </c>
      <c r="Q406" s="23">
        <f t="shared" si="87"/>
        <v>269388505.39941514</v>
      </c>
      <c r="R406" s="23">
        <f t="shared" si="88"/>
        <v>520493267.47805023</v>
      </c>
      <c r="S406" s="23">
        <f t="shared" si="89"/>
        <v>251104762.0786351</v>
      </c>
      <c r="T406" s="16">
        <f>IFERROR(INDEX(Cost_Components!$R$2:$R$29,MATCH(E406,Cost_Components!$A$2:$A$29,0)),"")</f>
        <v>1</v>
      </c>
      <c r="U406" s="26">
        <f>IFERROR(INDEX(Cost_Components!$Q$2:$Q$29,MATCH(E406,Cost_Components!$A$2:$A$29,0)),"")</f>
        <v>2023</v>
      </c>
      <c r="V406" s="30">
        <f>1/(1+Calculation_Assumptions!$B$5)^(B406-Calculation_Assumptions!$B$2)</f>
        <v>0.66111780581861923</v>
      </c>
      <c r="W406" s="23">
        <f t="shared" si="90"/>
        <v>178097537.6024186</v>
      </c>
      <c r="X406" s="23">
        <f t="shared" si="91"/>
        <v>344107366.93845224</v>
      </c>
      <c r="Y406" s="23">
        <f t="shared" si="92"/>
        <v>166009829.33603367</v>
      </c>
      <c r="Z406" s="17">
        <f>IFERROR(INDEX(Cost_Components!$T$2:$T$29,MATCH(E406,Cost_Components!$A$2:$A$29,0)),"")</f>
        <v>0.8</v>
      </c>
      <c r="AA406" s="26">
        <f>IFERROR(INDEX(Cost_Components!$U$2:$U$29,MATCH(E406,Cost_Components!$A$2:$A$29,0)),"")</f>
        <v>2025</v>
      </c>
      <c r="AB406" s="26">
        <f>IFERROR(INDEX(Cost_Components!$V$2:$V$29,MATCH(E406,Cost_Components!$A$2:$A$29,0)),"")</f>
        <v>2050</v>
      </c>
      <c r="AC406" s="26">
        <f>IFERROR(INDEX(Cost_Components!$M$2:$M$29,MATCH(E406,Cost_Components!$A$2:$A$29,0)),"")</f>
        <v>30</v>
      </c>
      <c r="AD406" s="26">
        <f>IFERROR(INDEX(Cost_Components!$N$2:$N$29,MATCH(E406,Cost_Components!$A$2:$A$29,0)),"")</f>
        <v>95</v>
      </c>
      <c r="AE406" s="16" t="str">
        <f>IFERROR(INDEX(Cost_Components!$O$2:$O$29,MATCH(E406,Cost_Components!$A$2:$A$29,0)),"")</f>
        <v>Both</v>
      </c>
      <c r="AF406" s="11">
        <v>7335229.7610960295</v>
      </c>
      <c r="AG406" s="11">
        <v>7258472.9573597899</v>
      </c>
      <c r="AH406" s="23">
        <f t="shared" si="93"/>
        <v>1</v>
      </c>
      <c r="AI406" s="10">
        <v>312936391.85847902</v>
      </c>
      <c r="AJ406" s="29">
        <f t="shared" si="94"/>
        <v>0.86084109233688044</v>
      </c>
      <c r="AK406" s="29">
        <f t="shared" si="95"/>
        <v>1.6632557958086123</v>
      </c>
      <c r="AL406" s="29">
        <f t="shared" si="96"/>
        <v>0.80241470347173172</v>
      </c>
      <c r="AM406" s="29">
        <f t="shared" si="97"/>
        <v>0.53049064811582936</v>
      </c>
    </row>
    <row r="407" spans="1:39">
      <c r="A407" t="s">
        <v>247</v>
      </c>
      <c r="B407" s="20">
        <v>2040</v>
      </c>
      <c r="C407" t="s">
        <v>247</v>
      </c>
      <c r="D407" t="s">
        <v>222</v>
      </c>
      <c r="E407" s="22" t="s">
        <v>340</v>
      </c>
      <c r="F407" s="22" t="s">
        <v>341</v>
      </c>
      <c r="G407" s="22" t="s">
        <v>248</v>
      </c>
      <c r="H407" s="22" t="s">
        <v>237</v>
      </c>
      <c r="I407" s="22" t="s">
        <v>309</v>
      </c>
      <c r="J407" s="17">
        <f>IFERROR(INDEX(Cost_Components!$K$2:$K$29,MATCH(E407,Cost_Components!$A$2:$A$29,0)),"")</f>
        <v>1</v>
      </c>
      <c r="K407" s="17">
        <f t="shared" si="84"/>
        <v>0.61153846153846159</v>
      </c>
      <c r="L407" s="17">
        <f>IFERROR(INDEX(Cost_Components!$S$2:$S$29,MATCH(E407,Cost_Components!$A$2:$A$29,0)),"")</f>
        <v>0.31</v>
      </c>
      <c r="M407" s="28">
        <f>IFERROR(INDEX(Cost_Components!$L$2:$L$29,MATCH(E407,Cost_Components!$A$2:$A$29,0)),"")</f>
        <v>1</v>
      </c>
      <c r="N407" s="29">
        <f>IFERROR(INDEX(Cost_Components!$P$2:$P$29,MATCH(E407,Cost_Components!$A$2:$A$29,0)),"")</f>
        <v>119.7214874</v>
      </c>
      <c r="O407" s="23">
        <f t="shared" si="85"/>
        <v>7493782.6518530101</v>
      </c>
      <c r="P407" s="23">
        <f t="shared" si="86"/>
        <v>7407686.4720767401</v>
      </c>
      <c r="Q407" s="23">
        <f t="shared" si="87"/>
        <v>274926365.21526462</v>
      </c>
      <c r="R407" s="23">
        <f t="shared" si="88"/>
        <v>548652007.87620473</v>
      </c>
      <c r="S407" s="23">
        <f t="shared" si="89"/>
        <v>273725642.66094011</v>
      </c>
      <c r="T407" s="16">
        <f>IFERROR(INDEX(Cost_Components!$R$2:$R$29,MATCH(E407,Cost_Components!$A$2:$A$29,0)),"")</f>
        <v>1</v>
      </c>
      <c r="U407" s="26">
        <f>IFERROR(INDEX(Cost_Components!$Q$2:$Q$29,MATCH(E407,Cost_Components!$A$2:$A$29,0)),"")</f>
        <v>2023</v>
      </c>
      <c r="V407" s="30">
        <f>1/(1+Calculation_Assumptions!$B$5)^(B407-Calculation_Assumptions!$B$2)</f>
        <v>0.64186194739671765</v>
      </c>
      <c r="W407" s="23">
        <f t="shared" si="90"/>
        <v>176464772.16777095</v>
      </c>
      <c r="X407" s="23">
        <f t="shared" si="91"/>
        <v>352158846.21854001</v>
      </c>
      <c r="Y407" s="23">
        <f t="shared" si="92"/>
        <v>175694074.05076906</v>
      </c>
      <c r="Z407" s="17">
        <f>IFERROR(INDEX(Cost_Components!$T$2:$T$29,MATCH(E407,Cost_Components!$A$2:$A$29,0)),"")</f>
        <v>0.8</v>
      </c>
      <c r="AA407" s="26">
        <f>IFERROR(INDEX(Cost_Components!$U$2:$U$29,MATCH(E407,Cost_Components!$A$2:$A$29,0)),"")</f>
        <v>2025</v>
      </c>
      <c r="AB407" s="26">
        <f>IFERROR(INDEX(Cost_Components!$V$2:$V$29,MATCH(E407,Cost_Components!$A$2:$A$29,0)),"")</f>
        <v>2050</v>
      </c>
      <c r="AC407" s="26">
        <f>IFERROR(INDEX(Cost_Components!$M$2:$M$29,MATCH(E407,Cost_Components!$A$2:$A$29,0)),"")</f>
        <v>30</v>
      </c>
      <c r="AD407" s="26">
        <f>IFERROR(INDEX(Cost_Components!$N$2:$N$29,MATCH(E407,Cost_Components!$A$2:$A$29,0)),"")</f>
        <v>95</v>
      </c>
      <c r="AE407" s="16" t="str">
        <f>IFERROR(INDEX(Cost_Components!$O$2:$O$29,MATCH(E407,Cost_Components!$A$2:$A$29,0)),"")</f>
        <v>Both</v>
      </c>
      <c r="AF407" s="11">
        <v>7493782.6518530101</v>
      </c>
      <c r="AG407" s="11">
        <v>7407686.4720767401</v>
      </c>
      <c r="AH407" s="23">
        <f t="shared" si="93"/>
        <v>1</v>
      </c>
      <c r="AI407" s="10">
        <v>314265537.41082901</v>
      </c>
      <c r="AJ407" s="29">
        <f t="shared" si="94"/>
        <v>0.87482187032128322</v>
      </c>
      <c r="AK407" s="29">
        <f t="shared" si="95"/>
        <v>1.7458230145005369</v>
      </c>
      <c r="AL407" s="29">
        <f t="shared" si="96"/>
        <v>0.87100114417925367</v>
      </c>
      <c r="AM407" s="29">
        <f t="shared" si="97"/>
        <v>0.559062490587665</v>
      </c>
    </row>
    <row r="408" spans="1:39">
      <c r="A408" t="s">
        <v>247</v>
      </c>
      <c r="B408" s="20">
        <v>2041</v>
      </c>
      <c r="C408" t="s">
        <v>247</v>
      </c>
      <c r="D408" t="s">
        <v>222</v>
      </c>
      <c r="E408" s="22" t="s">
        <v>340</v>
      </c>
      <c r="F408" s="22" t="s">
        <v>341</v>
      </c>
      <c r="G408" s="22" t="s">
        <v>248</v>
      </c>
      <c r="H408" s="22" t="s">
        <v>237</v>
      </c>
      <c r="I408" s="22" t="s">
        <v>309</v>
      </c>
      <c r="J408" s="17">
        <f>IFERROR(INDEX(Cost_Components!$K$2:$K$29,MATCH(E408,Cost_Components!$A$2:$A$29,0)),"")</f>
        <v>1</v>
      </c>
      <c r="K408" s="17">
        <f t="shared" si="84"/>
        <v>0.63038461538461543</v>
      </c>
      <c r="L408" s="17">
        <f>IFERROR(INDEX(Cost_Components!$S$2:$S$29,MATCH(E408,Cost_Components!$A$2:$A$29,0)),"")</f>
        <v>0.31</v>
      </c>
      <c r="M408" s="28">
        <f>IFERROR(INDEX(Cost_Components!$L$2:$L$29,MATCH(E408,Cost_Components!$A$2:$A$29,0)),"")</f>
        <v>1</v>
      </c>
      <c r="N408" s="29">
        <f>IFERROR(INDEX(Cost_Components!$P$2:$P$29,MATCH(E408,Cost_Components!$A$2:$A$29,0)),"")</f>
        <v>119.7214874</v>
      </c>
      <c r="O408" s="23">
        <f t="shared" si="85"/>
        <v>7652079.7748692203</v>
      </c>
      <c r="P408" s="23">
        <f t="shared" si="86"/>
        <v>7556224.04727773</v>
      </c>
      <c r="Q408" s="23">
        <f t="shared" si="87"/>
        <v>280439138.44099867</v>
      </c>
      <c r="R408" s="23">
        <f t="shared" si="88"/>
        <v>577506927.801139</v>
      </c>
      <c r="S408" s="23">
        <f t="shared" si="89"/>
        <v>297067789.36014032</v>
      </c>
      <c r="T408" s="16">
        <f>IFERROR(INDEX(Cost_Components!$R$2:$R$29,MATCH(E408,Cost_Components!$A$2:$A$29,0)),"")</f>
        <v>1</v>
      </c>
      <c r="U408" s="26">
        <f>IFERROR(INDEX(Cost_Components!$Q$2:$Q$29,MATCH(E408,Cost_Components!$A$2:$A$29,0)),"")</f>
        <v>2023</v>
      </c>
      <c r="V408" s="30">
        <f>1/(1+Calculation_Assumptions!$B$5)^(B408-Calculation_Assumptions!$B$2)</f>
        <v>0.62316693922011435</v>
      </c>
      <c r="W408" s="23">
        <f t="shared" si="90"/>
        <v>174760399.53980306</v>
      </c>
      <c r="X408" s="23">
        <f t="shared" si="91"/>
        <v>359883224.57624733</v>
      </c>
      <c r="Y408" s="23">
        <f t="shared" si="92"/>
        <v>185122825.03644431</v>
      </c>
      <c r="Z408" s="17">
        <f>IFERROR(INDEX(Cost_Components!$T$2:$T$29,MATCH(E408,Cost_Components!$A$2:$A$29,0)),"")</f>
        <v>0.8</v>
      </c>
      <c r="AA408" s="26">
        <f>IFERROR(INDEX(Cost_Components!$U$2:$U$29,MATCH(E408,Cost_Components!$A$2:$A$29,0)),"")</f>
        <v>2025</v>
      </c>
      <c r="AB408" s="26">
        <f>IFERROR(INDEX(Cost_Components!$V$2:$V$29,MATCH(E408,Cost_Components!$A$2:$A$29,0)),"")</f>
        <v>2050</v>
      </c>
      <c r="AC408" s="26">
        <f>IFERROR(INDEX(Cost_Components!$M$2:$M$29,MATCH(E408,Cost_Components!$A$2:$A$29,0)),"")</f>
        <v>30</v>
      </c>
      <c r="AD408" s="26">
        <f>IFERROR(INDEX(Cost_Components!$N$2:$N$29,MATCH(E408,Cost_Components!$A$2:$A$29,0)),"")</f>
        <v>95</v>
      </c>
      <c r="AE408" s="16" t="str">
        <f>IFERROR(INDEX(Cost_Components!$O$2:$O$29,MATCH(E408,Cost_Components!$A$2:$A$29,0)),"")</f>
        <v>Both</v>
      </c>
      <c r="AF408" s="11">
        <v>7652079.7748692203</v>
      </c>
      <c r="AG408" s="11">
        <v>7556224.04727773</v>
      </c>
      <c r="AH408" s="23">
        <f t="shared" si="93"/>
        <v>1</v>
      </c>
      <c r="AI408" s="10">
        <v>315525215.31254798</v>
      </c>
      <c r="AJ408" s="29">
        <f t="shared" si="94"/>
        <v>0.88880103659292553</v>
      </c>
      <c r="AK408" s="29">
        <f t="shared" si="95"/>
        <v>1.8303035693330605</v>
      </c>
      <c r="AL408" s="29">
        <f t="shared" si="96"/>
        <v>0.94150253274013496</v>
      </c>
      <c r="AM408" s="29">
        <f t="shared" si="97"/>
        <v>0.58671325159565535</v>
      </c>
    </row>
    <row r="409" spans="1:39">
      <c r="A409" t="s">
        <v>247</v>
      </c>
      <c r="B409" s="20">
        <v>2042</v>
      </c>
      <c r="C409" t="s">
        <v>247</v>
      </c>
      <c r="D409" t="s">
        <v>222</v>
      </c>
      <c r="E409" s="22" t="s">
        <v>340</v>
      </c>
      <c r="F409" s="22" t="s">
        <v>341</v>
      </c>
      <c r="G409" s="22" t="s">
        <v>248</v>
      </c>
      <c r="H409" s="22" t="s">
        <v>237</v>
      </c>
      <c r="I409" s="22" t="s">
        <v>309</v>
      </c>
      <c r="J409" s="17">
        <f>IFERROR(INDEX(Cost_Components!$K$2:$K$29,MATCH(E409,Cost_Components!$A$2:$A$29,0)),"")</f>
        <v>1</v>
      </c>
      <c r="K409" s="17">
        <f t="shared" si="84"/>
        <v>0.64923076923076928</v>
      </c>
      <c r="L409" s="17">
        <f>IFERROR(INDEX(Cost_Components!$S$2:$S$29,MATCH(E409,Cost_Components!$A$2:$A$29,0)),"")</f>
        <v>0.31</v>
      </c>
      <c r="M409" s="28">
        <f>IFERROR(INDEX(Cost_Components!$L$2:$L$29,MATCH(E409,Cost_Components!$A$2:$A$29,0)),"")</f>
        <v>1</v>
      </c>
      <c r="N409" s="29">
        <f>IFERROR(INDEX(Cost_Components!$P$2:$P$29,MATCH(E409,Cost_Components!$A$2:$A$29,0)),"")</f>
        <v>119.7214874</v>
      </c>
      <c r="O409" s="23">
        <f t="shared" si="85"/>
        <v>7809743.2726118704</v>
      </c>
      <c r="P409" s="23">
        <f t="shared" si="86"/>
        <v>7703733.2663089205</v>
      </c>
      <c r="Q409" s="23">
        <f t="shared" si="87"/>
        <v>285913745.60436291</v>
      </c>
      <c r="R409" s="23">
        <f t="shared" si="88"/>
        <v>607026926.30999684</v>
      </c>
      <c r="S409" s="23">
        <f t="shared" si="89"/>
        <v>321113180.70563394</v>
      </c>
      <c r="T409" s="16">
        <f>IFERROR(INDEX(Cost_Components!$R$2:$R$29,MATCH(E409,Cost_Components!$A$2:$A$29,0)),"")</f>
        <v>1</v>
      </c>
      <c r="U409" s="26">
        <f>IFERROR(INDEX(Cost_Components!$Q$2:$Q$29,MATCH(E409,Cost_Components!$A$2:$A$29,0)),"")</f>
        <v>2023</v>
      </c>
      <c r="V409" s="30">
        <f>1/(1+Calculation_Assumptions!$B$5)^(B409-Calculation_Assumptions!$B$2)</f>
        <v>0.60501644584477121</v>
      </c>
      <c r="W409" s="23">
        <f t="shared" si="90"/>
        <v>172982518.18371773</v>
      </c>
      <c r="X409" s="23">
        <f t="shared" si="91"/>
        <v>367261273.48815012</v>
      </c>
      <c r="Y409" s="23">
        <f t="shared" si="92"/>
        <v>194278755.30443242</v>
      </c>
      <c r="Z409" s="17">
        <f>IFERROR(INDEX(Cost_Components!$T$2:$T$29,MATCH(E409,Cost_Components!$A$2:$A$29,0)),"")</f>
        <v>0.8</v>
      </c>
      <c r="AA409" s="26">
        <f>IFERROR(INDEX(Cost_Components!$U$2:$U$29,MATCH(E409,Cost_Components!$A$2:$A$29,0)),"")</f>
        <v>2025</v>
      </c>
      <c r="AB409" s="26">
        <f>IFERROR(INDEX(Cost_Components!$V$2:$V$29,MATCH(E409,Cost_Components!$A$2:$A$29,0)),"")</f>
        <v>2050</v>
      </c>
      <c r="AC409" s="26">
        <f>IFERROR(INDEX(Cost_Components!$M$2:$M$29,MATCH(E409,Cost_Components!$A$2:$A$29,0)),"")</f>
        <v>30</v>
      </c>
      <c r="AD409" s="26">
        <f>IFERROR(INDEX(Cost_Components!$N$2:$N$29,MATCH(E409,Cost_Components!$A$2:$A$29,0)),"")</f>
        <v>95</v>
      </c>
      <c r="AE409" s="16" t="str">
        <f>IFERROR(INDEX(Cost_Components!$O$2:$O$29,MATCH(E409,Cost_Components!$A$2:$A$29,0)),"")</f>
        <v>Both</v>
      </c>
      <c r="AF409" s="11">
        <v>7809743.2726118704</v>
      </c>
      <c r="AG409" s="11">
        <v>7703733.2663089205</v>
      </c>
      <c r="AH409" s="23">
        <f t="shared" si="93"/>
        <v>1</v>
      </c>
      <c r="AI409" s="10">
        <v>316707694.211882</v>
      </c>
      <c r="AJ409" s="29">
        <f t="shared" si="94"/>
        <v>0.90276854913756055</v>
      </c>
      <c r="AK409" s="29">
        <f t="shared" si="95"/>
        <v>1.9166788095267655</v>
      </c>
      <c r="AL409" s="29">
        <f t="shared" si="96"/>
        <v>1.013910260389205</v>
      </c>
      <c r="AM409" s="29">
        <f t="shared" si="97"/>
        <v>0.61343238214622331</v>
      </c>
    </row>
    <row r="410" spans="1:39">
      <c r="A410" t="s">
        <v>247</v>
      </c>
      <c r="B410" s="20">
        <v>2043</v>
      </c>
      <c r="C410" t="s">
        <v>247</v>
      </c>
      <c r="D410" t="s">
        <v>222</v>
      </c>
      <c r="E410" s="22" t="s">
        <v>340</v>
      </c>
      <c r="F410" s="22" t="s">
        <v>341</v>
      </c>
      <c r="G410" s="22" t="s">
        <v>248</v>
      </c>
      <c r="H410" s="22" t="s">
        <v>237</v>
      </c>
      <c r="I410" s="22" t="s">
        <v>309</v>
      </c>
      <c r="J410" s="17">
        <f>IFERROR(INDEX(Cost_Components!$K$2:$K$29,MATCH(E410,Cost_Components!$A$2:$A$29,0)),"")</f>
        <v>1</v>
      </c>
      <c r="K410" s="17">
        <f t="shared" si="84"/>
        <v>0.66807692307692301</v>
      </c>
      <c r="L410" s="17">
        <f>IFERROR(INDEX(Cost_Components!$S$2:$S$29,MATCH(E410,Cost_Components!$A$2:$A$29,0)),"")</f>
        <v>0.31</v>
      </c>
      <c r="M410" s="28">
        <f>IFERROR(INDEX(Cost_Components!$L$2:$L$29,MATCH(E410,Cost_Components!$A$2:$A$29,0)),"")</f>
        <v>1</v>
      </c>
      <c r="N410" s="29">
        <f>IFERROR(INDEX(Cost_Components!$P$2:$P$29,MATCH(E410,Cost_Components!$A$2:$A$29,0)),"")</f>
        <v>119.7214874</v>
      </c>
      <c r="O410" s="23">
        <f t="shared" si="85"/>
        <v>7968453.5711850096</v>
      </c>
      <c r="P410" s="23">
        <f t="shared" si="86"/>
        <v>7851923.4531465499</v>
      </c>
      <c r="Q410" s="23">
        <f t="shared" si="87"/>
        <v>291413625.97611123</v>
      </c>
      <c r="R410" s="23">
        <f t="shared" si="88"/>
        <v>637342120.27135885</v>
      </c>
      <c r="S410" s="23">
        <f t="shared" si="89"/>
        <v>345928494.29524761</v>
      </c>
      <c r="T410" s="16">
        <f>IFERROR(INDEX(Cost_Components!$R$2:$R$29,MATCH(E410,Cost_Components!$A$2:$A$29,0)),"")</f>
        <v>1</v>
      </c>
      <c r="U410" s="26">
        <f>IFERROR(INDEX(Cost_Components!$Q$2:$Q$29,MATCH(E410,Cost_Components!$A$2:$A$29,0)),"")</f>
        <v>2023</v>
      </c>
      <c r="V410" s="30">
        <f>1/(1+Calculation_Assumptions!$B$5)^(B410-Calculation_Assumptions!$B$2)</f>
        <v>0.5873946076162827</v>
      </c>
      <c r="W410" s="23">
        <f t="shared" si="90"/>
        <v>171174792.48427603</v>
      </c>
      <c r="X410" s="23">
        <f t="shared" si="91"/>
        <v>374371324.6541245</v>
      </c>
      <c r="Y410" s="23">
        <f t="shared" si="92"/>
        <v>203196532.16984847</v>
      </c>
      <c r="Z410" s="17">
        <f>IFERROR(INDEX(Cost_Components!$T$2:$T$29,MATCH(E410,Cost_Components!$A$2:$A$29,0)),"")</f>
        <v>0.8</v>
      </c>
      <c r="AA410" s="26">
        <f>IFERROR(INDEX(Cost_Components!$U$2:$U$29,MATCH(E410,Cost_Components!$A$2:$A$29,0)),"")</f>
        <v>2025</v>
      </c>
      <c r="AB410" s="26">
        <f>IFERROR(INDEX(Cost_Components!$V$2:$V$29,MATCH(E410,Cost_Components!$A$2:$A$29,0)),"")</f>
        <v>2050</v>
      </c>
      <c r="AC410" s="26">
        <f>IFERROR(INDEX(Cost_Components!$M$2:$M$29,MATCH(E410,Cost_Components!$A$2:$A$29,0)),"")</f>
        <v>30</v>
      </c>
      <c r="AD410" s="26">
        <f>IFERROR(INDEX(Cost_Components!$N$2:$N$29,MATCH(E410,Cost_Components!$A$2:$A$29,0)),"")</f>
        <v>95</v>
      </c>
      <c r="AE410" s="16" t="str">
        <f>IFERROR(INDEX(Cost_Components!$O$2:$O$29,MATCH(E410,Cost_Components!$A$2:$A$29,0)),"")</f>
        <v>Both</v>
      </c>
      <c r="AF410" s="11">
        <v>7968453.5711850096</v>
      </c>
      <c r="AG410" s="11">
        <v>7851923.4531465499</v>
      </c>
      <c r="AH410" s="23">
        <f t="shared" si="93"/>
        <v>1</v>
      </c>
      <c r="AI410" s="10">
        <v>317814114.06715202</v>
      </c>
      <c r="AJ410" s="29">
        <f t="shared" si="94"/>
        <v>0.91693103948976118</v>
      </c>
      <c r="AK410" s="29">
        <f t="shared" si="95"/>
        <v>2.0053927502310129</v>
      </c>
      <c r="AL410" s="29">
        <f t="shared" si="96"/>
        <v>1.0884617107412518</v>
      </c>
      <c r="AM410" s="29">
        <f t="shared" si="97"/>
        <v>0.63935653948620541</v>
      </c>
    </row>
    <row r="411" spans="1:39">
      <c r="A411" t="s">
        <v>247</v>
      </c>
      <c r="B411" s="20">
        <v>2044</v>
      </c>
      <c r="C411" t="s">
        <v>247</v>
      </c>
      <c r="D411" t="s">
        <v>222</v>
      </c>
      <c r="E411" s="22" t="s">
        <v>340</v>
      </c>
      <c r="F411" s="22" t="s">
        <v>341</v>
      </c>
      <c r="G411" s="22" t="s">
        <v>248</v>
      </c>
      <c r="H411" s="22" t="s">
        <v>237</v>
      </c>
      <c r="I411" s="22" t="s">
        <v>309</v>
      </c>
      <c r="J411" s="17">
        <f>IFERROR(INDEX(Cost_Components!$K$2:$K$29,MATCH(E411,Cost_Components!$A$2:$A$29,0)),"")</f>
        <v>1</v>
      </c>
      <c r="K411" s="17">
        <f t="shared" si="84"/>
        <v>0.68692307692307697</v>
      </c>
      <c r="L411" s="17">
        <f>IFERROR(INDEX(Cost_Components!$S$2:$S$29,MATCH(E411,Cost_Components!$A$2:$A$29,0)),"")</f>
        <v>0.31</v>
      </c>
      <c r="M411" s="28">
        <f>IFERROR(INDEX(Cost_Components!$L$2:$L$29,MATCH(E411,Cost_Components!$A$2:$A$29,0)),"")</f>
        <v>1</v>
      </c>
      <c r="N411" s="29">
        <f>IFERROR(INDEX(Cost_Components!$P$2:$P$29,MATCH(E411,Cost_Components!$A$2:$A$29,0)),"")</f>
        <v>119.7214874</v>
      </c>
      <c r="O411" s="23">
        <f t="shared" si="85"/>
        <v>8124684.3070315504</v>
      </c>
      <c r="P411" s="23">
        <f t="shared" si="86"/>
        <v>7997283.3333941698</v>
      </c>
      <c r="Q411" s="23">
        <f t="shared" si="87"/>
        <v>296808463.30828583</v>
      </c>
      <c r="R411" s="23">
        <f t="shared" si="88"/>
        <v>668169589.13436711</v>
      </c>
      <c r="S411" s="23">
        <f t="shared" si="89"/>
        <v>371361125.82608128</v>
      </c>
      <c r="T411" s="16">
        <f>IFERROR(INDEX(Cost_Components!$R$2:$R$29,MATCH(E411,Cost_Components!$A$2:$A$29,0)),"")</f>
        <v>1</v>
      </c>
      <c r="U411" s="26">
        <f>IFERROR(INDEX(Cost_Components!$Q$2:$Q$29,MATCH(E411,Cost_Components!$A$2:$A$29,0)),"")</f>
        <v>2023</v>
      </c>
      <c r="V411" s="30">
        <f>1/(1+Calculation_Assumptions!$B$5)^(B411-Calculation_Assumptions!$B$2)</f>
        <v>0.57028602681192497</v>
      </c>
      <c r="W411" s="23">
        <f t="shared" si="90"/>
        <v>169265719.26423535</v>
      </c>
      <c r="X411" s="23">
        <f t="shared" si="91"/>
        <v>381047780.22399455</v>
      </c>
      <c r="Y411" s="23">
        <f t="shared" si="92"/>
        <v>211782060.95975924</v>
      </c>
      <c r="Z411" s="17">
        <f>IFERROR(INDEX(Cost_Components!$T$2:$T$29,MATCH(E411,Cost_Components!$A$2:$A$29,0)),"")</f>
        <v>0.8</v>
      </c>
      <c r="AA411" s="26">
        <f>IFERROR(INDEX(Cost_Components!$U$2:$U$29,MATCH(E411,Cost_Components!$A$2:$A$29,0)),"")</f>
        <v>2025</v>
      </c>
      <c r="AB411" s="26">
        <f>IFERROR(INDEX(Cost_Components!$V$2:$V$29,MATCH(E411,Cost_Components!$A$2:$A$29,0)),"")</f>
        <v>2050</v>
      </c>
      <c r="AC411" s="26">
        <f>IFERROR(INDEX(Cost_Components!$M$2:$M$29,MATCH(E411,Cost_Components!$A$2:$A$29,0)),"")</f>
        <v>30</v>
      </c>
      <c r="AD411" s="26">
        <f>IFERROR(INDEX(Cost_Components!$N$2:$N$29,MATCH(E411,Cost_Components!$A$2:$A$29,0)),"")</f>
        <v>95</v>
      </c>
      <c r="AE411" s="16" t="str">
        <f>IFERROR(INDEX(Cost_Components!$O$2:$O$29,MATCH(E411,Cost_Components!$A$2:$A$29,0)),"")</f>
        <v>Both</v>
      </c>
      <c r="AF411" s="11">
        <v>8124684.3070315504</v>
      </c>
      <c r="AG411" s="11">
        <v>7997283.3333941698</v>
      </c>
      <c r="AH411" s="23">
        <f t="shared" si="93"/>
        <v>1</v>
      </c>
      <c r="AI411" s="10">
        <v>318840890.73215598</v>
      </c>
      <c r="AJ411" s="29">
        <f t="shared" si="94"/>
        <v>0.93089836321408781</v>
      </c>
      <c r="AK411" s="29">
        <f t="shared" si="95"/>
        <v>2.0956207580528514</v>
      </c>
      <c r="AL411" s="29">
        <f t="shared" si="96"/>
        <v>1.1647223948387637</v>
      </c>
      <c r="AM411" s="29">
        <f t="shared" si="97"/>
        <v>0.66422490689146862</v>
      </c>
    </row>
    <row r="412" spans="1:39">
      <c r="A412" t="s">
        <v>247</v>
      </c>
      <c r="B412" s="20">
        <v>2045</v>
      </c>
      <c r="C412" t="s">
        <v>247</v>
      </c>
      <c r="D412" t="s">
        <v>222</v>
      </c>
      <c r="E412" s="22" t="s">
        <v>340</v>
      </c>
      <c r="F412" s="22" t="s">
        <v>341</v>
      </c>
      <c r="G412" s="22" t="s">
        <v>248</v>
      </c>
      <c r="H412" s="22" t="s">
        <v>237</v>
      </c>
      <c r="I412" s="22" t="s">
        <v>309</v>
      </c>
      <c r="J412" s="17">
        <f>IFERROR(INDEX(Cost_Components!$K$2:$K$29,MATCH(E412,Cost_Components!$A$2:$A$29,0)),"")</f>
        <v>1</v>
      </c>
      <c r="K412" s="17">
        <f t="shared" si="84"/>
        <v>0.70576923076923082</v>
      </c>
      <c r="L412" s="17">
        <f>IFERROR(INDEX(Cost_Components!$S$2:$S$29,MATCH(E412,Cost_Components!$A$2:$A$29,0)),"")</f>
        <v>0.31</v>
      </c>
      <c r="M412" s="28">
        <f>IFERROR(INDEX(Cost_Components!$L$2:$L$29,MATCH(E412,Cost_Components!$A$2:$A$29,0)),"")</f>
        <v>1</v>
      </c>
      <c r="N412" s="29">
        <f>IFERROR(INDEX(Cost_Components!$P$2:$P$29,MATCH(E412,Cost_Components!$A$2:$A$29,0)),"")</f>
        <v>119.7214874</v>
      </c>
      <c r="O412" s="23">
        <f t="shared" si="85"/>
        <v>8277885.0976212798</v>
      </c>
      <c r="P412" s="23">
        <f t="shared" si="86"/>
        <v>8139288.8940327</v>
      </c>
      <c r="Q412" s="23">
        <f t="shared" si="87"/>
        <v>302078809.55928773</v>
      </c>
      <c r="R412" s="23">
        <f t="shared" si="88"/>
        <v>699446044.08415306</v>
      </c>
      <c r="S412" s="23">
        <f t="shared" si="89"/>
        <v>397367234.52486533</v>
      </c>
      <c r="T412" s="16">
        <f>IFERROR(INDEX(Cost_Components!$R$2:$R$29,MATCH(E412,Cost_Components!$A$2:$A$29,0)),"")</f>
        <v>1</v>
      </c>
      <c r="U412" s="26">
        <f>IFERROR(INDEX(Cost_Components!$Q$2:$Q$29,MATCH(E412,Cost_Components!$A$2:$A$29,0)),"")</f>
        <v>2023</v>
      </c>
      <c r="V412" s="30">
        <f>1/(1+Calculation_Assumptions!$B$5)^(B412-Calculation_Assumptions!$B$2)</f>
        <v>0.55367575418633497</v>
      </c>
      <c r="W412" s="23">
        <f t="shared" si="90"/>
        <v>167253712.70644888</v>
      </c>
      <c r="X412" s="23">
        <f t="shared" si="91"/>
        <v>387266315.97094196</v>
      </c>
      <c r="Y412" s="23">
        <f t="shared" si="92"/>
        <v>220012603.26449305</v>
      </c>
      <c r="Z412" s="17">
        <f>IFERROR(INDEX(Cost_Components!$T$2:$T$29,MATCH(E412,Cost_Components!$A$2:$A$29,0)),"")</f>
        <v>0.8</v>
      </c>
      <c r="AA412" s="26">
        <f>IFERROR(INDEX(Cost_Components!$U$2:$U$29,MATCH(E412,Cost_Components!$A$2:$A$29,0)),"")</f>
        <v>2025</v>
      </c>
      <c r="AB412" s="26">
        <f>IFERROR(INDEX(Cost_Components!$V$2:$V$29,MATCH(E412,Cost_Components!$A$2:$A$29,0)),"")</f>
        <v>2050</v>
      </c>
      <c r="AC412" s="26">
        <f>IFERROR(INDEX(Cost_Components!$M$2:$M$29,MATCH(E412,Cost_Components!$A$2:$A$29,0)),"")</f>
        <v>30</v>
      </c>
      <c r="AD412" s="26">
        <f>IFERROR(INDEX(Cost_Components!$N$2:$N$29,MATCH(E412,Cost_Components!$A$2:$A$29,0)),"")</f>
        <v>95</v>
      </c>
      <c r="AE412" s="16" t="str">
        <f>IFERROR(INDEX(Cost_Components!$O$2:$O$29,MATCH(E412,Cost_Components!$A$2:$A$29,0)),"")</f>
        <v>Both</v>
      </c>
      <c r="AF412" s="11">
        <v>8277885.0976212798</v>
      </c>
      <c r="AG412" s="11">
        <v>8139288.8940327</v>
      </c>
      <c r="AH412" s="23">
        <f t="shared" si="93"/>
        <v>1</v>
      </c>
      <c r="AI412" s="10">
        <v>319784682.33108002</v>
      </c>
      <c r="AJ412" s="29">
        <f t="shared" si="94"/>
        <v>0.94463189217593291</v>
      </c>
      <c r="AK412" s="29">
        <f t="shared" si="95"/>
        <v>2.1872406113561169</v>
      </c>
      <c r="AL412" s="29">
        <f t="shared" si="96"/>
        <v>1.242608719180184</v>
      </c>
      <c r="AM412" s="29">
        <f t="shared" si="97"/>
        <v>0.688002319750604</v>
      </c>
    </row>
    <row r="413" spans="1:39">
      <c r="A413" t="s">
        <v>247</v>
      </c>
      <c r="B413" s="20">
        <v>2046</v>
      </c>
      <c r="C413" t="s">
        <v>247</v>
      </c>
      <c r="D413" t="s">
        <v>222</v>
      </c>
      <c r="E413" s="22" t="s">
        <v>340</v>
      </c>
      <c r="F413" s="22" t="s">
        <v>341</v>
      </c>
      <c r="G413" s="22" t="s">
        <v>248</v>
      </c>
      <c r="H413" s="22" t="s">
        <v>237</v>
      </c>
      <c r="I413" s="22" t="s">
        <v>309</v>
      </c>
      <c r="J413" s="17">
        <f>IFERROR(INDEX(Cost_Components!$K$2:$K$29,MATCH(E413,Cost_Components!$A$2:$A$29,0)),"")</f>
        <v>1</v>
      </c>
      <c r="K413" s="17">
        <f t="shared" si="84"/>
        <v>0.72461538461538466</v>
      </c>
      <c r="L413" s="17">
        <f>IFERROR(INDEX(Cost_Components!$S$2:$S$29,MATCH(E413,Cost_Components!$A$2:$A$29,0)),"")</f>
        <v>0.31</v>
      </c>
      <c r="M413" s="28">
        <f>IFERROR(INDEX(Cost_Components!$L$2:$L$29,MATCH(E413,Cost_Components!$A$2:$A$29,0)),"")</f>
        <v>1</v>
      </c>
      <c r="N413" s="29">
        <f>IFERROR(INDEX(Cost_Components!$P$2:$P$29,MATCH(E413,Cost_Components!$A$2:$A$29,0)),"")</f>
        <v>119.7214874</v>
      </c>
      <c r="O413" s="23">
        <f t="shared" si="85"/>
        <v>8429270.8469800204</v>
      </c>
      <c r="P413" s="23">
        <f t="shared" si="86"/>
        <v>8279175.5381456604</v>
      </c>
      <c r="Q413" s="23">
        <f t="shared" si="87"/>
        <v>307270515.06047314</v>
      </c>
      <c r="R413" s="23">
        <f t="shared" si="88"/>
        <v>731256371.21155953</v>
      </c>
      <c r="S413" s="23">
        <f t="shared" si="89"/>
        <v>423985856.15108639</v>
      </c>
      <c r="T413" s="16">
        <f>IFERROR(INDEX(Cost_Components!$R$2:$R$29,MATCH(E413,Cost_Components!$A$2:$A$29,0)),"")</f>
        <v>1</v>
      </c>
      <c r="U413" s="26">
        <f>IFERROR(INDEX(Cost_Components!$Q$2:$Q$29,MATCH(E413,Cost_Components!$A$2:$A$29,0)),"")</f>
        <v>2023</v>
      </c>
      <c r="V413" s="30">
        <f>1/(1+Calculation_Assumptions!$B$5)^(B413-Calculation_Assumptions!$B$2)</f>
        <v>0.5375492759090631</v>
      </c>
      <c r="W413" s="23">
        <f t="shared" si="90"/>
        <v>165173042.87896222</v>
      </c>
      <c r="X413" s="23">
        <f t="shared" si="91"/>
        <v>393086332.84866285</v>
      </c>
      <c r="Y413" s="23">
        <f t="shared" si="92"/>
        <v>227913289.96970066</v>
      </c>
      <c r="Z413" s="17">
        <f>IFERROR(INDEX(Cost_Components!$T$2:$T$29,MATCH(E413,Cost_Components!$A$2:$A$29,0)),"")</f>
        <v>0.8</v>
      </c>
      <c r="AA413" s="26">
        <f>IFERROR(INDEX(Cost_Components!$U$2:$U$29,MATCH(E413,Cost_Components!$A$2:$A$29,0)),"")</f>
        <v>2025</v>
      </c>
      <c r="AB413" s="26">
        <f>IFERROR(INDEX(Cost_Components!$V$2:$V$29,MATCH(E413,Cost_Components!$A$2:$A$29,0)),"")</f>
        <v>2050</v>
      </c>
      <c r="AC413" s="26">
        <f>IFERROR(INDEX(Cost_Components!$M$2:$M$29,MATCH(E413,Cost_Components!$A$2:$A$29,0)),"")</f>
        <v>30</v>
      </c>
      <c r="AD413" s="26">
        <f>IFERROR(INDEX(Cost_Components!$N$2:$N$29,MATCH(E413,Cost_Components!$A$2:$A$29,0)),"")</f>
        <v>95</v>
      </c>
      <c r="AE413" s="16" t="str">
        <f>IFERROR(INDEX(Cost_Components!$O$2:$O$29,MATCH(E413,Cost_Components!$A$2:$A$29,0)),"")</f>
        <v>Both</v>
      </c>
      <c r="AF413" s="11">
        <v>8429270.8469800204</v>
      </c>
      <c r="AG413" s="11">
        <v>8279175.5381456604</v>
      </c>
      <c r="AH413" s="23">
        <f t="shared" si="93"/>
        <v>1</v>
      </c>
      <c r="AI413" s="10">
        <v>320645615.981408</v>
      </c>
      <c r="AJ413" s="29">
        <f t="shared" si="94"/>
        <v>0.95828696774787536</v>
      </c>
      <c r="AK413" s="29">
        <f t="shared" si="95"/>
        <v>2.2805749861054081</v>
      </c>
      <c r="AL413" s="29">
        <f t="shared" si="96"/>
        <v>1.3222880183575327</v>
      </c>
      <c r="AM413" s="29">
        <f t="shared" si="97"/>
        <v>0.71079496681132159</v>
      </c>
    </row>
    <row r="414" spans="1:39">
      <c r="A414" t="s">
        <v>247</v>
      </c>
      <c r="B414" s="20">
        <v>2047</v>
      </c>
      <c r="C414" t="s">
        <v>247</v>
      </c>
      <c r="D414" t="s">
        <v>222</v>
      </c>
      <c r="E414" s="22" t="s">
        <v>340</v>
      </c>
      <c r="F414" s="22" t="s">
        <v>341</v>
      </c>
      <c r="G414" s="22" t="s">
        <v>248</v>
      </c>
      <c r="H414" s="22" t="s">
        <v>237</v>
      </c>
      <c r="I414" s="22" t="s">
        <v>309</v>
      </c>
      <c r="J414" s="17">
        <f>IFERROR(INDEX(Cost_Components!$K$2:$K$29,MATCH(E414,Cost_Components!$A$2:$A$29,0)),"")</f>
        <v>1</v>
      </c>
      <c r="K414" s="17">
        <f t="shared" si="84"/>
        <v>0.74346153846153851</v>
      </c>
      <c r="L414" s="17">
        <f>IFERROR(INDEX(Cost_Components!$S$2:$S$29,MATCH(E414,Cost_Components!$A$2:$A$29,0)),"")</f>
        <v>0.31</v>
      </c>
      <c r="M414" s="28">
        <f>IFERROR(INDEX(Cost_Components!$L$2:$L$29,MATCH(E414,Cost_Components!$A$2:$A$29,0)),"")</f>
        <v>1</v>
      </c>
      <c r="N414" s="29">
        <f>IFERROR(INDEX(Cost_Components!$P$2:$P$29,MATCH(E414,Cost_Components!$A$2:$A$29,0)),"")</f>
        <v>119.7214874</v>
      </c>
      <c r="O414" s="23">
        <f t="shared" si="85"/>
        <v>8577392.8150189295</v>
      </c>
      <c r="P414" s="23">
        <f t="shared" si="86"/>
        <v>8415519.4499264993</v>
      </c>
      <c r="Q414" s="23">
        <f t="shared" si="87"/>
        <v>312330736.79453743</v>
      </c>
      <c r="R414" s="23">
        <f t="shared" si="88"/>
        <v>763459334.81761277</v>
      </c>
      <c r="S414" s="23">
        <f t="shared" si="89"/>
        <v>451128598.02307534</v>
      </c>
      <c r="T414" s="16">
        <f>IFERROR(INDEX(Cost_Components!$R$2:$R$29,MATCH(E414,Cost_Components!$A$2:$A$29,0)),"")</f>
        <v>1</v>
      </c>
      <c r="U414" s="26">
        <f>IFERROR(INDEX(Cost_Components!$Q$2:$Q$29,MATCH(E414,Cost_Components!$A$2:$A$29,0)),"")</f>
        <v>2023</v>
      </c>
      <c r="V414" s="30">
        <f>1/(1+Calculation_Assumptions!$B$5)^(B414-Calculation_Assumptions!$B$2)</f>
        <v>0.52189250088258554</v>
      </c>
      <c r="W414" s="23">
        <f t="shared" si="90"/>
        <v>163003069.32820171</v>
      </c>
      <c r="X414" s="23">
        <f t="shared" si="91"/>
        <v>398443701.57011914</v>
      </c>
      <c r="Y414" s="23">
        <f t="shared" si="92"/>
        <v>235440632.24191743</v>
      </c>
      <c r="Z414" s="17">
        <f>IFERROR(INDEX(Cost_Components!$T$2:$T$29,MATCH(E414,Cost_Components!$A$2:$A$29,0)),"")</f>
        <v>0.8</v>
      </c>
      <c r="AA414" s="26">
        <f>IFERROR(INDEX(Cost_Components!$U$2:$U$29,MATCH(E414,Cost_Components!$A$2:$A$29,0)),"")</f>
        <v>2025</v>
      </c>
      <c r="AB414" s="26">
        <f>IFERROR(INDEX(Cost_Components!$V$2:$V$29,MATCH(E414,Cost_Components!$A$2:$A$29,0)),"")</f>
        <v>2050</v>
      </c>
      <c r="AC414" s="26">
        <f>IFERROR(INDEX(Cost_Components!$M$2:$M$29,MATCH(E414,Cost_Components!$A$2:$A$29,0)),"")</f>
        <v>30</v>
      </c>
      <c r="AD414" s="26">
        <f>IFERROR(INDEX(Cost_Components!$N$2:$N$29,MATCH(E414,Cost_Components!$A$2:$A$29,0)),"")</f>
        <v>95</v>
      </c>
      <c r="AE414" s="16" t="str">
        <f>IFERROR(INDEX(Cost_Components!$O$2:$O$29,MATCH(E414,Cost_Components!$A$2:$A$29,0)),"")</f>
        <v>Both</v>
      </c>
      <c r="AF414" s="11">
        <v>8577392.8150189295</v>
      </c>
      <c r="AG414" s="11">
        <v>8415519.4499264993</v>
      </c>
      <c r="AH414" s="23">
        <f t="shared" si="93"/>
        <v>1</v>
      </c>
      <c r="AI414" s="10">
        <v>321429520.52287501</v>
      </c>
      <c r="AJ414" s="29">
        <f t="shared" si="94"/>
        <v>0.97169275642904096</v>
      </c>
      <c r="AK414" s="29">
        <f t="shared" si="95"/>
        <v>2.3751998060902437</v>
      </c>
      <c r="AL414" s="29">
        <f t="shared" si="96"/>
        <v>1.4035070496612028</v>
      </c>
      <c r="AM414" s="29">
        <f t="shared" si="97"/>
        <v>0.73247980415402436</v>
      </c>
    </row>
    <row r="415" spans="1:39">
      <c r="A415" t="s">
        <v>247</v>
      </c>
      <c r="B415" s="20">
        <v>2048</v>
      </c>
      <c r="C415" t="s">
        <v>247</v>
      </c>
      <c r="D415" t="s">
        <v>222</v>
      </c>
      <c r="E415" s="22" t="s">
        <v>340</v>
      </c>
      <c r="F415" s="22" t="s">
        <v>341</v>
      </c>
      <c r="G415" s="22" t="s">
        <v>248</v>
      </c>
      <c r="H415" s="22" t="s">
        <v>237</v>
      </c>
      <c r="I415" s="22" t="s">
        <v>309</v>
      </c>
      <c r="J415" s="17">
        <f>IFERROR(INDEX(Cost_Components!$K$2:$K$29,MATCH(E415,Cost_Components!$A$2:$A$29,0)),"")</f>
        <v>1</v>
      </c>
      <c r="K415" s="17">
        <f t="shared" si="84"/>
        <v>0.76230769230769235</v>
      </c>
      <c r="L415" s="17">
        <f>IFERROR(INDEX(Cost_Components!$S$2:$S$29,MATCH(E415,Cost_Components!$A$2:$A$29,0)),"")</f>
        <v>0.31</v>
      </c>
      <c r="M415" s="28">
        <f>IFERROR(INDEX(Cost_Components!$L$2:$L$29,MATCH(E415,Cost_Components!$A$2:$A$29,0)),"")</f>
        <v>1</v>
      </c>
      <c r="N415" s="29">
        <f>IFERROR(INDEX(Cost_Components!$P$2:$P$29,MATCH(E415,Cost_Components!$A$2:$A$29,0)),"")</f>
        <v>119.7214874</v>
      </c>
      <c r="O415" s="23">
        <f t="shared" si="85"/>
        <v>8724892.6716400106</v>
      </c>
      <c r="P415" s="23">
        <f t="shared" si="86"/>
        <v>8550999.4763112999</v>
      </c>
      <c r="Q415" s="23">
        <f t="shared" si="87"/>
        <v>317358896.57878906</v>
      </c>
      <c r="R415" s="23">
        <f t="shared" si="88"/>
        <v>796273933.77047312</v>
      </c>
      <c r="S415" s="23">
        <f t="shared" si="89"/>
        <v>478915037.19168407</v>
      </c>
      <c r="T415" s="16">
        <f>IFERROR(INDEX(Cost_Components!$R$2:$R$29,MATCH(E415,Cost_Components!$A$2:$A$29,0)),"")</f>
        <v>1</v>
      </c>
      <c r="U415" s="26">
        <f>IFERROR(INDEX(Cost_Components!$Q$2:$Q$29,MATCH(E415,Cost_Components!$A$2:$A$29,0)),"")</f>
        <v>2023</v>
      </c>
      <c r="V415" s="30">
        <f>1/(1+Calculation_Assumptions!$B$5)^(B415-Calculation_Assumptions!$B$2)</f>
        <v>0.50669174842969467</v>
      </c>
      <c r="W415" s="23">
        <f t="shared" si="90"/>
        <v>160803134.18722528</v>
      </c>
      <c r="X415" s="23">
        <f t="shared" si="91"/>
        <v>403465431.73115194</v>
      </c>
      <c r="Y415" s="23">
        <f t="shared" si="92"/>
        <v>242662297.54392666</v>
      </c>
      <c r="Z415" s="17">
        <f>IFERROR(INDEX(Cost_Components!$T$2:$T$29,MATCH(E415,Cost_Components!$A$2:$A$29,0)),"")</f>
        <v>0.8</v>
      </c>
      <c r="AA415" s="26">
        <f>IFERROR(INDEX(Cost_Components!$U$2:$U$29,MATCH(E415,Cost_Components!$A$2:$A$29,0)),"")</f>
        <v>2025</v>
      </c>
      <c r="AB415" s="26">
        <f>IFERROR(INDEX(Cost_Components!$V$2:$V$29,MATCH(E415,Cost_Components!$A$2:$A$29,0)),"")</f>
        <v>2050</v>
      </c>
      <c r="AC415" s="26">
        <f>IFERROR(INDEX(Cost_Components!$M$2:$M$29,MATCH(E415,Cost_Components!$A$2:$A$29,0)),"")</f>
        <v>30</v>
      </c>
      <c r="AD415" s="26">
        <f>IFERROR(INDEX(Cost_Components!$N$2:$N$29,MATCH(E415,Cost_Components!$A$2:$A$29,0)),"")</f>
        <v>95</v>
      </c>
      <c r="AE415" s="16" t="str">
        <f>IFERROR(INDEX(Cost_Components!$O$2:$O$29,MATCH(E415,Cost_Components!$A$2:$A$29,0)),"")</f>
        <v>Both</v>
      </c>
      <c r="AF415" s="11">
        <v>8724892.6716400106</v>
      </c>
      <c r="AG415" s="11">
        <v>8550999.4763112999</v>
      </c>
      <c r="AH415" s="23">
        <f t="shared" si="93"/>
        <v>1</v>
      </c>
      <c r="AI415" s="10">
        <v>322136832.26016098</v>
      </c>
      <c r="AJ415" s="29">
        <f t="shared" si="94"/>
        <v>0.98516799321627024</v>
      </c>
      <c r="AK415" s="29">
        <f t="shared" si="95"/>
        <v>2.4718500153605354</v>
      </c>
      <c r="AL415" s="29">
        <f t="shared" si="96"/>
        <v>1.4866820221442651</v>
      </c>
      <c r="AM415" s="29">
        <f t="shared" si="97"/>
        <v>0.75328951315927173</v>
      </c>
    </row>
    <row r="416" spans="1:39">
      <c r="A416" t="s">
        <v>247</v>
      </c>
      <c r="B416" s="20">
        <v>2049</v>
      </c>
      <c r="C416" t="s">
        <v>247</v>
      </c>
      <c r="D416" t="s">
        <v>222</v>
      </c>
      <c r="E416" s="22" t="s">
        <v>340</v>
      </c>
      <c r="F416" s="22" t="s">
        <v>341</v>
      </c>
      <c r="G416" s="22" t="s">
        <v>248</v>
      </c>
      <c r="H416" s="22" t="s">
        <v>237</v>
      </c>
      <c r="I416" s="22" t="s">
        <v>309</v>
      </c>
      <c r="J416" s="17">
        <f>IFERROR(INDEX(Cost_Components!$K$2:$K$29,MATCH(E416,Cost_Components!$A$2:$A$29,0)),"")</f>
        <v>1</v>
      </c>
      <c r="K416" s="17">
        <f t="shared" si="84"/>
        <v>0.7811538461538462</v>
      </c>
      <c r="L416" s="17">
        <f>IFERROR(INDEX(Cost_Components!$S$2:$S$29,MATCH(E416,Cost_Components!$A$2:$A$29,0)),"")</f>
        <v>0.31</v>
      </c>
      <c r="M416" s="28">
        <f>IFERROR(INDEX(Cost_Components!$L$2:$L$29,MATCH(E416,Cost_Components!$A$2:$A$29,0)),"")</f>
        <v>1</v>
      </c>
      <c r="N416" s="29">
        <f>IFERROR(INDEX(Cost_Components!$P$2:$P$29,MATCH(E416,Cost_Components!$A$2:$A$29,0)),"")</f>
        <v>119.7214874</v>
      </c>
      <c r="O416" s="23">
        <f t="shared" si="85"/>
        <v>8869276.8113975897</v>
      </c>
      <c r="P416" s="23">
        <f t="shared" si="86"/>
        <v>8683125.8672385104</v>
      </c>
      <c r="Q416" s="23">
        <f t="shared" si="87"/>
        <v>322262590.67323488</v>
      </c>
      <c r="R416" s="23">
        <f t="shared" si="88"/>
        <v>829462752.8532331</v>
      </c>
      <c r="S416" s="23">
        <f t="shared" si="89"/>
        <v>507200162.17999822</v>
      </c>
      <c r="T416" s="16">
        <f>IFERROR(INDEX(Cost_Components!$R$2:$R$29,MATCH(E416,Cost_Components!$A$2:$A$29,0)),"")</f>
        <v>1</v>
      </c>
      <c r="U416" s="26">
        <f>IFERROR(INDEX(Cost_Components!$Q$2:$Q$29,MATCH(E416,Cost_Components!$A$2:$A$29,0)),"")</f>
        <v>2023</v>
      </c>
      <c r="V416" s="30">
        <f>1/(1+Calculation_Assumptions!$B$5)^(B416-Calculation_Assumptions!$B$2)</f>
        <v>0.49193373633950943</v>
      </c>
      <c r="W416" s="23">
        <f t="shared" si="90"/>
        <v>158531840.31233439</v>
      </c>
      <c r="X416" s="23">
        <f t="shared" si="91"/>
        <v>408040711.16554606</v>
      </c>
      <c r="Y416" s="23">
        <f t="shared" si="92"/>
        <v>249508870.85321167</v>
      </c>
      <c r="Z416" s="17">
        <f>IFERROR(INDEX(Cost_Components!$T$2:$T$29,MATCH(E416,Cost_Components!$A$2:$A$29,0)),"")</f>
        <v>0.8</v>
      </c>
      <c r="AA416" s="26">
        <f>IFERROR(INDEX(Cost_Components!$U$2:$U$29,MATCH(E416,Cost_Components!$A$2:$A$29,0)),"")</f>
        <v>2025</v>
      </c>
      <c r="AB416" s="26">
        <f>IFERROR(INDEX(Cost_Components!$V$2:$V$29,MATCH(E416,Cost_Components!$A$2:$A$29,0)),"")</f>
        <v>2050</v>
      </c>
      <c r="AC416" s="26">
        <f>IFERROR(INDEX(Cost_Components!$M$2:$M$29,MATCH(E416,Cost_Components!$A$2:$A$29,0)),"")</f>
        <v>30</v>
      </c>
      <c r="AD416" s="26">
        <f>IFERROR(INDEX(Cost_Components!$N$2:$N$29,MATCH(E416,Cost_Components!$A$2:$A$29,0)),"")</f>
        <v>95</v>
      </c>
      <c r="AE416" s="16" t="str">
        <f>IFERROR(INDEX(Cost_Components!$O$2:$O$29,MATCH(E416,Cost_Components!$A$2:$A$29,0)),"")</f>
        <v>Both</v>
      </c>
      <c r="AF416" s="11">
        <v>8869276.8113975897</v>
      </c>
      <c r="AG416" s="11">
        <v>8683125.8672385104</v>
      </c>
      <c r="AH416" s="23">
        <f t="shared" si="93"/>
        <v>1</v>
      </c>
      <c r="AI416" s="10">
        <v>322765819.75268102</v>
      </c>
      <c r="AJ416" s="29">
        <f t="shared" si="94"/>
        <v>0.99844088485010052</v>
      </c>
      <c r="AK416" s="29">
        <f t="shared" si="95"/>
        <v>2.5698593286265816</v>
      </c>
      <c r="AL416" s="29">
        <f t="shared" si="96"/>
        <v>1.5714184437764811</v>
      </c>
      <c r="AM416" s="29">
        <f t="shared" si="97"/>
        <v>0.77303374639978173</v>
      </c>
    </row>
    <row r="417" spans="1:39">
      <c r="A417" t="s">
        <v>247</v>
      </c>
      <c r="B417" s="20">
        <v>2050</v>
      </c>
      <c r="C417" t="s">
        <v>247</v>
      </c>
      <c r="D417" t="s">
        <v>222</v>
      </c>
      <c r="E417" s="22" t="s">
        <v>340</v>
      </c>
      <c r="F417" s="22" t="s">
        <v>341</v>
      </c>
      <c r="G417" s="22" t="s">
        <v>248</v>
      </c>
      <c r="H417" s="22" t="s">
        <v>237</v>
      </c>
      <c r="I417" s="22" t="s">
        <v>309</v>
      </c>
      <c r="J417" s="17">
        <f>IFERROR(INDEX(Cost_Components!$K$2:$K$29,MATCH(E417,Cost_Components!$A$2:$A$29,0)),"")</f>
        <v>1</v>
      </c>
      <c r="K417" s="17">
        <f t="shared" si="84"/>
        <v>0.8</v>
      </c>
      <c r="L417" s="17">
        <f>IFERROR(INDEX(Cost_Components!$S$2:$S$29,MATCH(E417,Cost_Components!$A$2:$A$29,0)),"")</f>
        <v>0.31</v>
      </c>
      <c r="M417" s="28">
        <f>IFERROR(INDEX(Cost_Components!$L$2:$L$29,MATCH(E417,Cost_Components!$A$2:$A$29,0)),"")</f>
        <v>1</v>
      </c>
      <c r="N417" s="29">
        <f>IFERROR(INDEX(Cost_Components!$P$2:$P$29,MATCH(E417,Cost_Components!$A$2:$A$29,0)),"")</f>
        <v>119.7214874</v>
      </c>
      <c r="O417" s="23">
        <f t="shared" si="85"/>
        <v>9009721.3788341396</v>
      </c>
      <c r="P417" s="23">
        <f t="shared" si="86"/>
        <v>8811108.4479971007</v>
      </c>
      <c r="Q417" s="23">
        <f t="shared" si="87"/>
        <v>327012492.80144471</v>
      </c>
      <c r="R417" s="23">
        <f t="shared" si="88"/>
        <v>862925795.62688172</v>
      </c>
      <c r="S417" s="23">
        <f t="shared" si="89"/>
        <v>535913302.82543701</v>
      </c>
      <c r="T417" s="16">
        <f>IFERROR(INDEX(Cost_Components!$R$2:$R$29,MATCH(E417,Cost_Components!$A$2:$A$29,0)),"")</f>
        <v>1</v>
      </c>
      <c r="U417" s="26">
        <f>IFERROR(INDEX(Cost_Components!$Q$2:$Q$29,MATCH(E417,Cost_Components!$A$2:$A$29,0)),"")</f>
        <v>2023</v>
      </c>
      <c r="V417" s="30">
        <f>1/(1+Calculation_Assumptions!$B$5)^(B417-Calculation_Assumptions!$B$2)</f>
        <v>0.47760556926165965</v>
      </c>
      <c r="W417" s="23">
        <f t="shared" si="90"/>
        <v>156182987.78010839</v>
      </c>
      <c r="X417" s="23">
        <f t="shared" si="91"/>
        <v>412138165.85094744</v>
      </c>
      <c r="Y417" s="23">
        <f t="shared" si="92"/>
        <v>255955178.07083905</v>
      </c>
      <c r="Z417" s="17">
        <f>IFERROR(INDEX(Cost_Components!$T$2:$T$29,MATCH(E417,Cost_Components!$A$2:$A$29,0)),"")</f>
        <v>0.8</v>
      </c>
      <c r="AA417" s="26">
        <f>IFERROR(INDEX(Cost_Components!$U$2:$U$29,MATCH(E417,Cost_Components!$A$2:$A$29,0)),"")</f>
        <v>2025</v>
      </c>
      <c r="AB417" s="26">
        <f>IFERROR(INDEX(Cost_Components!$V$2:$V$29,MATCH(E417,Cost_Components!$A$2:$A$29,0)),"")</f>
        <v>2050</v>
      </c>
      <c r="AC417" s="26">
        <f>IFERROR(INDEX(Cost_Components!$M$2:$M$29,MATCH(E417,Cost_Components!$A$2:$A$29,0)),"")</f>
        <v>30</v>
      </c>
      <c r="AD417" s="26">
        <f>IFERROR(INDEX(Cost_Components!$N$2:$N$29,MATCH(E417,Cost_Components!$A$2:$A$29,0)),"")</f>
        <v>95</v>
      </c>
      <c r="AE417" s="16" t="str">
        <f>IFERROR(INDEX(Cost_Components!$O$2:$O$29,MATCH(E417,Cost_Components!$A$2:$A$29,0)),"")</f>
        <v>Both</v>
      </c>
      <c r="AF417" s="11">
        <v>9009721.3788341396</v>
      </c>
      <c r="AG417" s="11">
        <v>8811108.4479971007</v>
      </c>
      <c r="AH417" s="23">
        <f t="shared" si="93"/>
        <v>1</v>
      </c>
      <c r="AI417" s="10">
        <v>323312042.56328499</v>
      </c>
      <c r="AJ417" s="29">
        <f t="shared" si="94"/>
        <v>1.0114454451149477</v>
      </c>
      <c r="AK417" s="29">
        <f t="shared" si="95"/>
        <v>2.6690184157244095</v>
      </c>
      <c r="AL417" s="29">
        <f t="shared" si="96"/>
        <v>1.6575729706094617</v>
      </c>
      <c r="AM417" s="29">
        <f t="shared" si="97"/>
        <v>0.79166608222067225</v>
      </c>
    </row>
    <row r="418" spans="1:39">
      <c r="A418" t="s">
        <v>247</v>
      </c>
      <c r="B418" s="20">
        <v>2025</v>
      </c>
      <c r="C418" t="s">
        <v>247</v>
      </c>
      <c r="D418" t="s">
        <v>222</v>
      </c>
      <c r="E418" s="22" t="s">
        <v>343</v>
      </c>
      <c r="F418" s="22" t="s">
        <v>344</v>
      </c>
      <c r="G418" s="22" t="s">
        <v>248</v>
      </c>
      <c r="H418" s="22" t="s">
        <v>237</v>
      </c>
      <c r="I418" s="22" t="s">
        <v>309</v>
      </c>
      <c r="J418" s="17">
        <f>IFERROR(INDEX(Cost_Components!$K$2:$K$29,MATCH(E418,Cost_Components!$A$2:$A$29,0)),"")</f>
        <v>1</v>
      </c>
      <c r="K418" s="17">
        <f t="shared" si="84"/>
        <v>0.32884615384615384</v>
      </c>
      <c r="L418" s="17">
        <f>IFERROR(INDEX(Cost_Components!$S$2:$S$29,MATCH(E418,Cost_Components!$A$2:$A$29,0)),"")</f>
        <v>0.31</v>
      </c>
      <c r="M418" s="28">
        <f>IFERROR(INDEX(Cost_Components!$L$2:$L$29,MATCH(E418,Cost_Components!$A$2:$A$29,0)),"")</f>
        <v>1</v>
      </c>
      <c r="N418" s="29">
        <f>IFERROR(INDEX(Cost_Components!$P$2:$P$29,MATCH(E418,Cost_Components!$A$2:$A$29,0)),"")</f>
        <v>36.463998099999998</v>
      </c>
      <c r="O418" s="23">
        <f t="shared" si="85"/>
        <v>5190390.2825361099</v>
      </c>
      <c r="P418" s="23">
        <f t="shared" si="86"/>
        <v>5189652.7387108197</v>
      </c>
      <c r="Q418" s="23">
        <f t="shared" si="87"/>
        <v>58663001.157243446</v>
      </c>
      <c r="R418" s="23">
        <f t="shared" si="88"/>
        <v>62238206.191369295</v>
      </c>
      <c r="S418" s="23">
        <f t="shared" si="89"/>
        <v>3575205.0341258496</v>
      </c>
      <c r="T418" s="16">
        <f>IFERROR(INDEX(Cost_Components!$R$2:$R$29,MATCH(E418,Cost_Components!$A$2:$A$29,0)),"")</f>
        <v>1</v>
      </c>
      <c r="U418" s="26">
        <f>IFERROR(INDEX(Cost_Components!$Q$2:$Q$29,MATCH(E418,Cost_Components!$A$2:$A$29,0)),"")</f>
        <v>2023</v>
      </c>
      <c r="V418" s="30">
        <f>1/(1+Calculation_Assumptions!$B$5)^(B418-Calculation_Assumptions!$B$2)</f>
        <v>1</v>
      </c>
      <c r="W418" s="23">
        <f t="shared" si="90"/>
        <v>58663001.157243446</v>
      </c>
      <c r="X418" s="23">
        <f t="shared" si="91"/>
        <v>62238206.191369295</v>
      </c>
      <c r="Y418" s="23">
        <f t="shared" si="92"/>
        <v>3575205.0341258496</v>
      </c>
      <c r="Z418" s="17">
        <f>IFERROR(INDEX(Cost_Components!$T$2:$T$29,MATCH(E418,Cost_Components!$A$2:$A$29,0)),"")</f>
        <v>0.8</v>
      </c>
      <c r="AA418" s="26">
        <f>IFERROR(INDEX(Cost_Components!$U$2:$U$29,MATCH(E418,Cost_Components!$A$2:$A$29,0)),"")</f>
        <v>2025</v>
      </c>
      <c r="AB418" s="26">
        <f>IFERROR(INDEX(Cost_Components!$V$2:$V$29,MATCH(E418,Cost_Components!$A$2:$A$29,0)),"")</f>
        <v>2050</v>
      </c>
      <c r="AC418" s="26">
        <f>IFERROR(INDEX(Cost_Components!$M$2:$M$29,MATCH(E418,Cost_Components!$A$2:$A$29,0)),"")</f>
        <v>30</v>
      </c>
      <c r="AD418" s="26">
        <f>IFERROR(INDEX(Cost_Components!$N$2:$N$29,MATCH(E418,Cost_Components!$A$2:$A$29,0)),"")</f>
        <v>95</v>
      </c>
      <c r="AE418" s="16" t="str">
        <f>IFERROR(INDEX(Cost_Components!$O$2:$O$29,MATCH(E418,Cost_Components!$A$2:$A$29,0)),"")</f>
        <v>Both</v>
      </c>
      <c r="AF418" s="11">
        <v>5190390.2825361099</v>
      </c>
      <c r="AG418" s="11">
        <v>5189652.7387108197</v>
      </c>
      <c r="AH418" s="23">
        <f t="shared" si="93"/>
        <v>1</v>
      </c>
      <c r="AI418" s="10">
        <v>288391907.64445603</v>
      </c>
      <c r="AJ418" s="29">
        <f t="shared" si="94"/>
        <v>0.20341417218116303</v>
      </c>
      <c r="AK418" s="29">
        <f t="shared" si="95"/>
        <v>0.21581120878086382</v>
      </c>
      <c r="AL418" s="29">
        <f t="shared" si="96"/>
        <v>1.2397036599700784E-2</v>
      </c>
      <c r="AM418" s="29">
        <f t="shared" si="97"/>
        <v>1.2397036599700784E-2</v>
      </c>
    </row>
    <row r="419" spans="1:39">
      <c r="A419" t="s">
        <v>247</v>
      </c>
      <c r="B419" s="20">
        <v>2026</v>
      </c>
      <c r="C419" t="s">
        <v>247</v>
      </c>
      <c r="D419" t="s">
        <v>222</v>
      </c>
      <c r="E419" s="22" t="s">
        <v>343</v>
      </c>
      <c r="F419" s="22" t="s">
        <v>344</v>
      </c>
      <c r="G419" s="22" t="s">
        <v>248</v>
      </c>
      <c r="H419" s="22" t="s">
        <v>237</v>
      </c>
      <c r="I419" s="22" t="s">
        <v>309</v>
      </c>
      <c r="J419" s="17">
        <f>IFERROR(INDEX(Cost_Components!$K$2:$K$29,MATCH(E419,Cost_Components!$A$2:$A$29,0)),"")</f>
        <v>1</v>
      </c>
      <c r="K419" s="17">
        <f t="shared" si="84"/>
        <v>0.34769230769230769</v>
      </c>
      <c r="L419" s="17">
        <f>IFERROR(INDEX(Cost_Components!$S$2:$S$29,MATCH(E419,Cost_Components!$A$2:$A$29,0)),"")</f>
        <v>0.31</v>
      </c>
      <c r="M419" s="28">
        <f>IFERROR(INDEX(Cost_Components!$L$2:$L$29,MATCH(E419,Cost_Components!$A$2:$A$29,0)),"")</f>
        <v>1</v>
      </c>
      <c r="N419" s="29">
        <f>IFERROR(INDEX(Cost_Components!$P$2:$P$29,MATCH(E419,Cost_Components!$A$2:$A$29,0)),"")</f>
        <v>36.463998099999998</v>
      </c>
      <c r="O419" s="23">
        <f t="shared" si="85"/>
        <v>5333793.7700207904</v>
      </c>
      <c r="P419" s="23">
        <f t="shared" si="86"/>
        <v>5331606.6317660902</v>
      </c>
      <c r="Q419" s="23">
        <f t="shared" si="87"/>
        <v>60267625.168106489</v>
      </c>
      <c r="R419" s="23">
        <f t="shared" si="88"/>
        <v>67623179.649934709</v>
      </c>
      <c r="S419" s="23">
        <f t="shared" si="89"/>
        <v>7355554.4818282202</v>
      </c>
      <c r="T419" s="16">
        <f>IFERROR(INDEX(Cost_Components!$R$2:$R$29,MATCH(E419,Cost_Components!$A$2:$A$29,0)),"")</f>
        <v>1</v>
      </c>
      <c r="U419" s="26">
        <f>IFERROR(INDEX(Cost_Components!$Q$2:$Q$29,MATCH(E419,Cost_Components!$A$2:$A$29,0)),"")</f>
        <v>2023</v>
      </c>
      <c r="V419" s="30">
        <f>1/(1+Calculation_Assumptions!$B$5)^(B419-Calculation_Assumptions!$B$2)</f>
        <v>0.970873786407767</v>
      </c>
      <c r="W419" s="23">
        <f t="shared" si="90"/>
        <v>58512257.444763586</v>
      </c>
      <c r="X419" s="23">
        <f t="shared" si="91"/>
        <v>65653572.475664765</v>
      </c>
      <c r="Y419" s="23">
        <f t="shared" si="92"/>
        <v>7141315.0309011843</v>
      </c>
      <c r="Z419" s="17">
        <f>IFERROR(INDEX(Cost_Components!$T$2:$T$29,MATCH(E419,Cost_Components!$A$2:$A$29,0)),"")</f>
        <v>0.8</v>
      </c>
      <c r="AA419" s="26">
        <f>IFERROR(INDEX(Cost_Components!$U$2:$U$29,MATCH(E419,Cost_Components!$A$2:$A$29,0)),"")</f>
        <v>2025</v>
      </c>
      <c r="AB419" s="26">
        <f>IFERROR(INDEX(Cost_Components!$V$2:$V$29,MATCH(E419,Cost_Components!$A$2:$A$29,0)),"")</f>
        <v>2050</v>
      </c>
      <c r="AC419" s="26">
        <f>IFERROR(INDEX(Cost_Components!$M$2:$M$29,MATCH(E419,Cost_Components!$A$2:$A$29,0)),"")</f>
        <v>30</v>
      </c>
      <c r="AD419" s="26">
        <f>IFERROR(INDEX(Cost_Components!$N$2:$N$29,MATCH(E419,Cost_Components!$A$2:$A$29,0)),"")</f>
        <v>95</v>
      </c>
      <c r="AE419" s="16" t="str">
        <f>IFERROR(INDEX(Cost_Components!$O$2:$O$29,MATCH(E419,Cost_Components!$A$2:$A$29,0)),"")</f>
        <v>Both</v>
      </c>
      <c r="AF419" s="11">
        <v>5333793.7700207904</v>
      </c>
      <c r="AG419" s="11">
        <v>5331606.6317660902</v>
      </c>
      <c r="AH419" s="23">
        <f t="shared" si="93"/>
        <v>1</v>
      </c>
      <c r="AI419" s="10">
        <v>290472130.233437</v>
      </c>
      <c r="AJ419" s="29">
        <f t="shared" si="94"/>
        <v>0.20748160974917837</v>
      </c>
      <c r="AK419" s="29">
        <f t="shared" si="95"/>
        <v>0.23280436438287402</v>
      </c>
      <c r="AL419" s="29">
        <f t="shared" si="96"/>
        <v>2.5322754633695675E-2</v>
      </c>
      <c r="AM419" s="29">
        <f t="shared" si="97"/>
        <v>2.4585198673490946E-2</v>
      </c>
    </row>
    <row r="420" spans="1:39">
      <c r="A420" t="s">
        <v>247</v>
      </c>
      <c r="B420" s="20">
        <v>2027</v>
      </c>
      <c r="C420" t="s">
        <v>247</v>
      </c>
      <c r="D420" t="s">
        <v>222</v>
      </c>
      <c r="E420" s="22" t="s">
        <v>343</v>
      </c>
      <c r="F420" s="22" t="s">
        <v>344</v>
      </c>
      <c r="G420" s="22" t="s">
        <v>248</v>
      </c>
      <c r="H420" s="22" t="s">
        <v>237</v>
      </c>
      <c r="I420" s="22" t="s">
        <v>309</v>
      </c>
      <c r="J420" s="17">
        <f>IFERROR(INDEX(Cost_Components!$K$2:$K$29,MATCH(E420,Cost_Components!$A$2:$A$29,0)),"")</f>
        <v>1</v>
      </c>
      <c r="K420" s="17">
        <f t="shared" si="84"/>
        <v>0.36653846153846154</v>
      </c>
      <c r="L420" s="17">
        <f>IFERROR(INDEX(Cost_Components!$S$2:$S$29,MATCH(E420,Cost_Components!$A$2:$A$29,0)),"")</f>
        <v>0.31</v>
      </c>
      <c r="M420" s="28">
        <f>IFERROR(INDEX(Cost_Components!$L$2:$L$29,MATCH(E420,Cost_Components!$A$2:$A$29,0)),"")</f>
        <v>1</v>
      </c>
      <c r="N420" s="29">
        <f>IFERROR(INDEX(Cost_Components!$P$2:$P$29,MATCH(E420,Cost_Components!$A$2:$A$29,0)),"")</f>
        <v>36.463998099999998</v>
      </c>
      <c r="O420" s="23">
        <f t="shared" si="85"/>
        <v>5480768.1840834497</v>
      </c>
      <c r="P420" s="23">
        <f t="shared" si="86"/>
        <v>5476440.6908597397</v>
      </c>
      <c r="Q420" s="23">
        <f t="shared" si="87"/>
        <v>61904806.113344394</v>
      </c>
      <c r="R420" s="23">
        <f t="shared" si="88"/>
        <v>73252975.684755489</v>
      </c>
      <c r="S420" s="23">
        <f t="shared" si="89"/>
        <v>11348169.571411096</v>
      </c>
      <c r="T420" s="16">
        <f>IFERROR(INDEX(Cost_Components!$R$2:$R$29,MATCH(E420,Cost_Components!$A$2:$A$29,0)),"")</f>
        <v>1</v>
      </c>
      <c r="U420" s="26">
        <f>IFERROR(INDEX(Cost_Components!$Q$2:$Q$29,MATCH(E420,Cost_Components!$A$2:$A$29,0)),"")</f>
        <v>2023</v>
      </c>
      <c r="V420" s="30">
        <f>1/(1+Calculation_Assumptions!$B$5)^(B420-Calculation_Assumptions!$B$2)</f>
        <v>0.94259590913375435</v>
      </c>
      <c r="W420" s="23">
        <f t="shared" si="90"/>
        <v>58351216.998156652</v>
      </c>
      <c r="X420" s="23">
        <f t="shared" si="91"/>
        <v>69047955.212324902</v>
      </c>
      <c r="Y420" s="23">
        <f t="shared" si="92"/>
        <v>10696738.214168249</v>
      </c>
      <c r="Z420" s="17">
        <f>IFERROR(INDEX(Cost_Components!$T$2:$T$29,MATCH(E420,Cost_Components!$A$2:$A$29,0)),"")</f>
        <v>0.8</v>
      </c>
      <c r="AA420" s="26">
        <f>IFERROR(INDEX(Cost_Components!$U$2:$U$29,MATCH(E420,Cost_Components!$A$2:$A$29,0)),"")</f>
        <v>2025</v>
      </c>
      <c r="AB420" s="26">
        <f>IFERROR(INDEX(Cost_Components!$V$2:$V$29,MATCH(E420,Cost_Components!$A$2:$A$29,0)),"")</f>
        <v>2050</v>
      </c>
      <c r="AC420" s="26">
        <f>IFERROR(INDEX(Cost_Components!$M$2:$M$29,MATCH(E420,Cost_Components!$A$2:$A$29,0)),"")</f>
        <v>30</v>
      </c>
      <c r="AD420" s="26">
        <f>IFERROR(INDEX(Cost_Components!$N$2:$N$29,MATCH(E420,Cost_Components!$A$2:$A$29,0)),"")</f>
        <v>95</v>
      </c>
      <c r="AE420" s="16" t="str">
        <f>IFERROR(INDEX(Cost_Components!$O$2:$O$29,MATCH(E420,Cost_Components!$A$2:$A$29,0)),"")</f>
        <v>Both</v>
      </c>
      <c r="AF420" s="11">
        <v>5480768.1840834497</v>
      </c>
      <c r="AG420" s="11">
        <v>5476440.6908597397</v>
      </c>
      <c r="AH420" s="23">
        <f t="shared" si="93"/>
        <v>1</v>
      </c>
      <c r="AI420" s="10">
        <v>292505080.826208</v>
      </c>
      <c r="AJ420" s="29">
        <f t="shared" si="94"/>
        <v>0.21163668657819026</v>
      </c>
      <c r="AK420" s="29">
        <f t="shared" si="95"/>
        <v>0.25043317359768796</v>
      </c>
      <c r="AL420" s="29">
        <f t="shared" si="96"/>
        <v>3.8796487019497672E-2</v>
      </c>
      <c r="AM420" s="29">
        <f t="shared" si="97"/>
        <v>3.6569409953339307E-2</v>
      </c>
    </row>
    <row r="421" spans="1:39">
      <c r="A421" t="s">
        <v>247</v>
      </c>
      <c r="B421" s="20">
        <v>2028</v>
      </c>
      <c r="C421" t="s">
        <v>247</v>
      </c>
      <c r="D421" t="s">
        <v>222</v>
      </c>
      <c r="E421" s="22" t="s">
        <v>343</v>
      </c>
      <c r="F421" s="22" t="s">
        <v>344</v>
      </c>
      <c r="G421" s="22" t="s">
        <v>248</v>
      </c>
      <c r="H421" s="22" t="s">
        <v>237</v>
      </c>
      <c r="I421" s="22" t="s">
        <v>309</v>
      </c>
      <c r="J421" s="17">
        <f>IFERROR(INDEX(Cost_Components!$K$2:$K$29,MATCH(E421,Cost_Components!$A$2:$A$29,0)),"")</f>
        <v>1</v>
      </c>
      <c r="K421" s="17">
        <f t="shared" si="84"/>
        <v>0.38538461538461538</v>
      </c>
      <c r="L421" s="17">
        <f>IFERROR(INDEX(Cost_Components!$S$2:$S$29,MATCH(E421,Cost_Components!$A$2:$A$29,0)),"")</f>
        <v>0.31</v>
      </c>
      <c r="M421" s="28">
        <f>IFERROR(INDEX(Cost_Components!$L$2:$L$29,MATCH(E421,Cost_Components!$A$2:$A$29,0)),"")</f>
        <v>1</v>
      </c>
      <c r="N421" s="29">
        <f>IFERROR(INDEX(Cost_Components!$P$2:$P$29,MATCH(E421,Cost_Components!$A$2:$A$29,0)),"")</f>
        <v>36.463998099999998</v>
      </c>
      <c r="O421" s="23">
        <f t="shared" si="85"/>
        <v>5628444.8080369597</v>
      </c>
      <c r="P421" s="23">
        <f t="shared" si="86"/>
        <v>5621302.8328635497</v>
      </c>
      <c r="Q421" s="23">
        <f t="shared" si="87"/>
        <v>63542304.503288932</v>
      </c>
      <c r="R421" s="23">
        <f t="shared" si="88"/>
        <v>79094643.072225764</v>
      </c>
      <c r="S421" s="23">
        <f t="shared" si="89"/>
        <v>15552338.568936832</v>
      </c>
      <c r="T421" s="16">
        <f>IFERROR(INDEX(Cost_Components!$R$2:$R$29,MATCH(E421,Cost_Components!$A$2:$A$29,0)),"")</f>
        <v>1</v>
      </c>
      <c r="U421" s="26">
        <f>IFERROR(INDEX(Cost_Components!$Q$2:$Q$29,MATCH(E421,Cost_Components!$A$2:$A$29,0)),"")</f>
        <v>2023</v>
      </c>
      <c r="V421" s="30">
        <f>1/(1+Calculation_Assumptions!$B$5)^(B421-Calculation_Assumptions!$B$2)</f>
        <v>0.91514165935315961</v>
      </c>
      <c r="W421" s="23">
        <f t="shared" si="90"/>
        <v>58150209.98226358</v>
      </c>
      <c r="X421" s="23">
        <f t="shared" si="91"/>
        <v>72382802.907062575</v>
      </c>
      <c r="Y421" s="23">
        <f t="shared" si="92"/>
        <v>14232592.924798997</v>
      </c>
      <c r="Z421" s="17">
        <f>IFERROR(INDEX(Cost_Components!$T$2:$T$29,MATCH(E421,Cost_Components!$A$2:$A$29,0)),"")</f>
        <v>0.8</v>
      </c>
      <c r="AA421" s="26">
        <f>IFERROR(INDEX(Cost_Components!$U$2:$U$29,MATCH(E421,Cost_Components!$A$2:$A$29,0)),"")</f>
        <v>2025</v>
      </c>
      <c r="AB421" s="26">
        <f>IFERROR(INDEX(Cost_Components!$V$2:$V$29,MATCH(E421,Cost_Components!$A$2:$A$29,0)),"")</f>
        <v>2050</v>
      </c>
      <c r="AC421" s="26">
        <f>IFERROR(INDEX(Cost_Components!$M$2:$M$29,MATCH(E421,Cost_Components!$A$2:$A$29,0)),"")</f>
        <v>30</v>
      </c>
      <c r="AD421" s="26">
        <f>IFERROR(INDEX(Cost_Components!$N$2:$N$29,MATCH(E421,Cost_Components!$A$2:$A$29,0)),"")</f>
        <v>95</v>
      </c>
      <c r="AE421" s="16" t="str">
        <f>IFERROR(INDEX(Cost_Components!$O$2:$O$29,MATCH(E421,Cost_Components!$A$2:$A$29,0)),"")</f>
        <v>Both</v>
      </c>
      <c r="AF421" s="11">
        <v>5628444.8080369597</v>
      </c>
      <c r="AG421" s="11">
        <v>5621302.8328635497</v>
      </c>
      <c r="AH421" s="23">
        <f t="shared" si="93"/>
        <v>1</v>
      </c>
      <c r="AI421" s="10">
        <v>294484707.92155403</v>
      </c>
      <c r="AJ421" s="29">
        <f t="shared" si="94"/>
        <v>0.21577454718027522</v>
      </c>
      <c r="AK421" s="29">
        <f t="shared" si="95"/>
        <v>0.2685865885209065</v>
      </c>
      <c r="AL421" s="29">
        <f t="shared" si="96"/>
        <v>5.2812041340631256E-2</v>
      </c>
      <c r="AM421" s="29">
        <f t="shared" si="97"/>
        <v>4.8330499146292956E-2</v>
      </c>
    </row>
    <row r="422" spans="1:39">
      <c r="A422" t="s">
        <v>247</v>
      </c>
      <c r="B422" s="20">
        <v>2029</v>
      </c>
      <c r="C422" t="s">
        <v>247</v>
      </c>
      <c r="D422" t="s">
        <v>222</v>
      </c>
      <c r="E422" s="22" t="s">
        <v>343</v>
      </c>
      <c r="F422" s="22" t="s">
        <v>344</v>
      </c>
      <c r="G422" s="22" t="s">
        <v>248</v>
      </c>
      <c r="H422" s="22" t="s">
        <v>237</v>
      </c>
      <c r="I422" s="22" t="s">
        <v>309</v>
      </c>
      <c r="J422" s="17">
        <f>IFERROR(INDEX(Cost_Components!$K$2:$K$29,MATCH(E422,Cost_Components!$A$2:$A$29,0)),"")</f>
        <v>1</v>
      </c>
      <c r="K422" s="17">
        <f t="shared" si="84"/>
        <v>0.40423076923076923</v>
      </c>
      <c r="L422" s="17">
        <f>IFERROR(INDEX(Cost_Components!$S$2:$S$29,MATCH(E422,Cost_Components!$A$2:$A$29,0)),"")</f>
        <v>0.31</v>
      </c>
      <c r="M422" s="28">
        <f>IFERROR(INDEX(Cost_Components!$L$2:$L$29,MATCH(E422,Cost_Components!$A$2:$A$29,0)),"")</f>
        <v>1</v>
      </c>
      <c r="N422" s="29">
        <f>IFERROR(INDEX(Cost_Components!$P$2:$P$29,MATCH(E422,Cost_Components!$A$2:$A$29,0)),"")</f>
        <v>36.463998099999998</v>
      </c>
      <c r="O422" s="23">
        <f t="shared" si="85"/>
        <v>5777587.4746783404</v>
      </c>
      <c r="P422" s="23">
        <f t="shared" si="86"/>
        <v>5766968.1668582996</v>
      </c>
      <c r="Q422" s="23">
        <f t="shared" si="87"/>
        <v>65188882.046515264</v>
      </c>
      <c r="R422" s="23">
        <f t="shared" si="88"/>
        <v>85160888.297275692</v>
      </c>
      <c r="S422" s="23">
        <f t="shared" si="89"/>
        <v>19972006.250760429</v>
      </c>
      <c r="T422" s="16">
        <f>IFERROR(INDEX(Cost_Components!$R$2:$R$29,MATCH(E422,Cost_Components!$A$2:$A$29,0)),"")</f>
        <v>1</v>
      </c>
      <c r="U422" s="26">
        <f>IFERROR(INDEX(Cost_Components!$Q$2:$Q$29,MATCH(E422,Cost_Components!$A$2:$A$29,0)),"")</f>
        <v>2023</v>
      </c>
      <c r="V422" s="30">
        <f>1/(1+Calculation_Assumptions!$B$5)^(B422-Calculation_Assumptions!$B$2)</f>
        <v>0.888487047915689</v>
      </c>
      <c r="W422" s="23">
        <f t="shared" si="90"/>
        <v>57919477.366432406</v>
      </c>
      <c r="X422" s="23">
        <f t="shared" si="91"/>
        <v>75664346.241124228</v>
      </c>
      <c r="Y422" s="23">
        <f t="shared" si="92"/>
        <v>17744868.874691822</v>
      </c>
      <c r="Z422" s="17">
        <f>IFERROR(INDEX(Cost_Components!$T$2:$T$29,MATCH(E422,Cost_Components!$A$2:$A$29,0)),"")</f>
        <v>0.8</v>
      </c>
      <c r="AA422" s="26">
        <f>IFERROR(INDEX(Cost_Components!$U$2:$U$29,MATCH(E422,Cost_Components!$A$2:$A$29,0)),"")</f>
        <v>2025</v>
      </c>
      <c r="AB422" s="26">
        <f>IFERROR(INDEX(Cost_Components!$V$2:$V$29,MATCH(E422,Cost_Components!$A$2:$A$29,0)),"")</f>
        <v>2050</v>
      </c>
      <c r="AC422" s="26">
        <f>IFERROR(INDEX(Cost_Components!$M$2:$M$29,MATCH(E422,Cost_Components!$A$2:$A$29,0)),"")</f>
        <v>30</v>
      </c>
      <c r="AD422" s="26">
        <f>IFERROR(INDEX(Cost_Components!$N$2:$N$29,MATCH(E422,Cost_Components!$A$2:$A$29,0)),"")</f>
        <v>95</v>
      </c>
      <c r="AE422" s="16" t="str">
        <f>IFERROR(INDEX(Cost_Components!$O$2:$O$29,MATCH(E422,Cost_Components!$A$2:$A$29,0)),"")</f>
        <v>Both</v>
      </c>
      <c r="AF422" s="11">
        <v>5777587.4746783404</v>
      </c>
      <c r="AG422" s="11">
        <v>5766968.1668582996</v>
      </c>
      <c r="AH422" s="23">
        <f t="shared" si="93"/>
        <v>1</v>
      </c>
      <c r="AI422" s="10">
        <v>296414030.31142998</v>
      </c>
      <c r="AJ422" s="29">
        <f t="shared" si="94"/>
        <v>0.21992508916674422</v>
      </c>
      <c r="AK422" s="29">
        <f t="shared" si="95"/>
        <v>0.28730383716250091</v>
      </c>
      <c r="AL422" s="29">
        <f t="shared" si="96"/>
        <v>6.7378747995756702E-2</v>
      </c>
      <c r="AM422" s="29">
        <f t="shared" si="97"/>
        <v>5.9865144899005018E-2</v>
      </c>
    </row>
    <row r="423" spans="1:39">
      <c r="A423" t="s">
        <v>247</v>
      </c>
      <c r="B423" s="20">
        <v>2030</v>
      </c>
      <c r="C423" t="s">
        <v>247</v>
      </c>
      <c r="D423" t="s">
        <v>222</v>
      </c>
      <c r="E423" s="22" t="s">
        <v>343</v>
      </c>
      <c r="F423" s="22" t="s">
        <v>344</v>
      </c>
      <c r="G423" s="22" t="s">
        <v>248</v>
      </c>
      <c r="H423" s="22" t="s">
        <v>237</v>
      </c>
      <c r="I423" s="22" t="s">
        <v>309</v>
      </c>
      <c r="J423" s="17">
        <f>IFERROR(INDEX(Cost_Components!$K$2:$K$29,MATCH(E423,Cost_Components!$A$2:$A$29,0)),"")</f>
        <v>1</v>
      </c>
      <c r="K423" s="17">
        <f t="shared" si="84"/>
        <v>0.42307692307692307</v>
      </c>
      <c r="L423" s="17">
        <f>IFERROR(INDEX(Cost_Components!$S$2:$S$29,MATCH(E423,Cost_Components!$A$2:$A$29,0)),"")</f>
        <v>0.31</v>
      </c>
      <c r="M423" s="28">
        <f>IFERROR(INDEX(Cost_Components!$L$2:$L$29,MATCH(E423,Cost_Components!$A$2:$A$29,0)),"")</f>
        <v>1</v>
      </c>
      <c r="N423" s="29">
        <f>IFERROR(INDEX(Cost_Components!$P$2:$P$29,MATCH(E423,Cost_Components!$A$2:$A$29,0)),"")</f>
        <v>36.463998099999998</v>
      </c>
      <c r="O423" s="23">
        <f t="shared" si="85"/>
        <v>5928218.3309235899</v>
      </c>
      <c r="P423" s="23">
        <f t="shared" si="86"/>
        <v>5913493.5628832998</v>
      </c>
      <c r="Q423" s="23">
        <f t="shared" si="87"/>
        <v>66845181.592815042</v>
      </c>
      <c r="R423" s="23">
        <f t="shared" si="88"/>
        <v>91455075.442577392</v>
      </c>
      <c r="S423" s="23">
        <f t="shared" si="89"/>
        <v>24609893.84976235</v>
      </c>
      <c r="T423" s="16">
        <f>IFERROR(INDEX(Cost_Components!$R$2:$R$29,MATCH(E423,Cost_Components!$A$2:$A$29,0)),"")</f>
        <v>1</v>
      </c>
      <c r="U423" s="26">
        <f>IFERROR(INDEX(Cost_Components!$Q$2:$Q$29,MATCH(E423,Cost_Components!$A$2:$A$29,0)),"")</f>
        <v>2023</v>
      </c>
      <c r="V423" s="30">
        <f>1/(1+Calculation_Assumptions!$B$5)^(B423-Calculation_Assumptions!$B$2)</f>
        <v>0.86260878438416411</v>
      </c>
      <c r="W423" s="23">
        <f t="shared" si="90"/>
        <v>57661240.835716888</v>
      </c>
      <c r="X423" s="23">
        <f t="shared" si="91"/>
        <v>78889951.453283697</v>
      </c>
      <c r="Y423" s="23">
        <f t="shared" si="92"/>
        <v>21228710.617566817</v>
      </c>
      <c r="Z423" s="17">
        <f>IFERROR(INDEX(Cost_Components!$T$2:$T$29,MATCH(E423,Cost_Components!$A$2:$A$29,0)),"")</f>
        <v>0.8</v>
      </c>
      <c r="AA423" s="26">
        <f>IFERROR(INDEX(Cost_Components!$U$2:$U$29,MATCH(E423,Cost_Components!$A$2:$A$29,0)),"")</f>
        <v>2025</v>
      </c>
      <c r="AB423" s="26">
        <f>IFERROR(INDEX(Cost_Components!$V$2:$V$29,MATCH(E423,Cost_Components!$A$2:$A$29,0)),"")</f>
        <v>2050</v>
      </c>
      <c r="AC423" s="26">
        <f>IFERROR(INDEX(Cost_Components!$M$2:$M$29,MATCH(E423,Cost_Components!$A$2:$A$29,0)),"")</f>
        <v>30</v>
      </c>
      <c r="AD423" s="26">
        <f>IFERROR(INDEX(Cost_Components!$N$2:$N$29,MATCH(E423,Cost_Components!$A$2:$A$29,0)),"")</f>
        <v>95</v>
      </c>
      <c r="AE423" s="16" t="str">
        <f>IFERROR(INDEX(Cost_Components!$O$2:$O$29,MATCH(E423,Cost_Components!$A$2:$A$29,0)),"")</f>
        <v>Both</v>
      </c>
      <c r="AF423" s="11">
        <v>5928218.3309235899</v>
      </c>
      <c r="AG423" s="11">
        <v>5913493.5628832998</v>
      </c>
      <c r="AH423" s="23">
        <f t="shared" si="93"/>
        <v>1</v>
      </c>
      <c r="AI423" s="10">
        <v>298289404.664994</v>
      </c>
      <c r="AJ423" s="29">
        <f t="shared" si="94"/>
        <v>0.22409505851502914</v>
      </c>
      <c r="AK423" s="29">
        <f t="shared" si="95"/>
        <v>0.30659847119038547</v>
      </c>
      <c r="AL423" s="29">
        <f t="shared" si="96"/>
        <v>8.2503412675356297E-2</v>
      </c>
      <c r="AM423" s="29">
        <f t="shared" si="97"/>
        <v>7.116816851543413E-2</v>
      </c>
    </row>
    <row r="424" spans="1:39">
      <c r="A424" t="s">
        <v>247</v>
      </c>
      <c r="B424" s="20">
        <v>2031</v>
      </c>
      <c r="C424" t="s">
        <v>247</v>
      </c>
      <c r="D424" t="s">
        <v>222</v>
      </c>
      <c r="E424" s="22" t="s">
        <v>343</v>
      </c>
      <c r="F424" s="22" t="s">
        <v>344</v>
      </c>
      <c r="G424" s="22" t="s">
        <v>248</v>
      </c>
      <c r="H424" s="22" t="s">
        <v>237</v>
      </c>
      <c r="I424" s="22" t="s">
        <v>309</v>
      </c>
      <c r="J424" s="17">
        <f>IFERROR(INDEX(Cost_Components!$K$2:$K$29,MATCH(E424,Cost_Components!$A$2:$A$29,0)),"")</f>
        <v>1</v>
      </c>
      <c r="K424" s="17">
        <f t="shared" si="84"/>
        <v>0.44192307692307692</v>
      </c>
      <c r="L424" s="17">
        <f>IFERROR(INDEX(Cost_Components!$S$2:$S$29,MATCH(E424,Cost_Components!$A$2:$A$29,0)),"")</f>
        <v>0.31</v>
      </c>
      <c r="M424" s="28">
        <f>IFERROR(INDEX(Cost_Components!$L$2:$L$29,MATCH(E424,Cost_Components!$A$2:$A$29,0)),"")</f>
        <v>1</v>
      </c>
      <c r="N424" s="29">
        <f>IFERROR(INDEX(Cost_Components!$P$2:$P$29,MATCH(E424,Cost_Components!$A$2:$A$29,0)),"")</f>
        <v>36.463998099999998</v>
      </c>
      <c r="O424" s="23">
        <f t="shared" si="85"/>
        <v>6080335.1257076804</v>
      </c>
      <c r="P424" s="23">
        <f t="shared" si="86"/>
        <v>6060891.7902345099</v>
      </c>
      <c r="Q424" s="23">
        <f t="shared" si="87"/>
        <v>68511347.484259188</v>
      </c>
      <c r="R424" s="23">
        <f t="shared" si="88"/>
        <v>97980236.31283544</v>
      </c>
      <c r="S424" s="23">
        <f t="shared" si="89"/>
        <v>29468888.828576252</v>
      </c>
      <c r="T424" s="16">
        <f>IFERROR(INDEX(Cost_Components!$R$2:$R$29,MATCH(E424,Cost_Components!$A$2:$A$29,0)),"")</f>
        <v>1</v>
      </c>
      <c r="U424" s="26">
        <f>IFERROR(INDEX(Cost_Components!$Q$2:$Q$29,MATCH(E424,Cost_Components!$A$2:$A$29,0)),"")</f>
        <v>2023</v>
      </c>
      <c r="V424" s="30">
        <f>1/(1+Calculation_Assumptions!$B$5)^(B424-Calculation_Assumptions!$B$2)</f>
        <v>0.83748425668365445</v>
      </c>
      <c r="W424" s="23">
        <f t="shared" si="90"/>
        <v>57377174.922250368</v>
      </c>
      <c r="X424" s="23">
        <f t="shared" si="91"/>
        <v>82056905.378143802</v>
      </c>
      <c r="Y424" s="23">
        <f t="shared" si="92"/>
        <v>24679730.455893431</v>
      </c>
      <c r="Z424" s="17">
        <f>IFERROR(INDEX(Cost_Components!$T$2:$T$29,MATCH(E424,Cost_Components!$A$2:$A$29,0)),"")</f>
        <v>0.8</v>
      </c>
      <c r="AA424" s="26">
        <f>IFERROR(INDEX(Cost_Components!$U$2:$U$29,MATCH(E424,Cost_Components!$A$2:$A$29,0)),"")</f>
        <v>2025</v>
      </c>
      <c r="AB424" s="26">
        <f>IFERROR(INDEX(Cost_Components!$V$2:$V$29,MATCH(E424,Cost_Components!$A$2:$A$29,0)),"")</f>
        <v>2050</v>
      </c>
      <c r="AC424" s="26">
        <f>IFERROR(INDEX(Cost_Components!$M$2:$M$29,MATCH(E424,Cost_Components!$A$2:$A$29,0)),"")</f>
        <v>30</v>
      </c>
      <c r="AD424" s="26">
        <f>IFERROR(INDEX(Cost_Components!$N$2:$N$29,MATCH(E424,Cost_Components!$A$2:$A$29,0)),"")</f>
        <v>95</v>
      </c>
      <c r="AE424" s="16" t="str">
        <f>IFERROR(INDEX(Cost_Components!$O$2:$O$29,MATCH(E424,Cost_Components!$A$2:$A$29,0)),"")</f>
        <v>Both</v>
      </c>
      <c r="AF424" s="11">
        <v>6080335.1257076804</v>
      </c>
      <c r="AG424" s="11">
        <v>6060891.7902345099</v>
      </c>
      <c r="AH424" s="23">
        <f t="shared" si="93"/>
        <v>1</v>
      </c>
      <c r="AI424" s="10">
        <v>300119636.92551899</v>
      </c>
      <c r="AJ424" s="29">
        <f t="shared" si="94"/>
        <v>0.22828012250748431</v>
      </c>
      <c r="AK424" s="29">
        <f t="shared" si="95"/>
        <v>0.32647059458209093</v>
      </c>
      <c r="AL424" s="29">
        <f t="shared" si="96"/>
        <v>9.8190472074606627E-2</v>
      </c>
      <c r="AM424" s="29">
        <f t="shared" si="97"/>
        <v>8.2232974518819058E-2</v>
      </c>
    </row>
    <row r="425" spans="1:39">
      <c r="A425" t="s">
        <v>247</v>
      </c>
      <c r="B425" s="20">
        <v>2032</v>
      </c>
      <c r="C425" t="s">
        <v>247</v>
      </c>
      <c r="D425" t="s">
        <v>222</v>
      </c>
      <c r="E425" s="22" t="s">
        <v>343</v>
      </c>
      <c r="F425" s="22" t="s">
        <v>344</v>
      </c>
      <c r="G425" s="22" t="s">
        <v>248</v>
      </c>
      <c r="H425" s="22" t="s">
        <v>237</v>
      </c>
      <c r="I425" s="22" t="s">
        <v>309</v>
      </c>
      <c r="J425" s="17">
        <f>IFERROR(INDEX(Cost_Components!$K$2:$K$29,MATCH(E425,Cost_Components!$A$2:$A$29,0)),"")</f>
        <v>1</v>
      </c>
      <c r="K425" s="17">
        <f t="shared" si="84"/>
        <v>0.46076923076923082</v>
      </c>
      <c r="L425" s="17">
        <f>IFERROR(INDEX(Cost_Components!$S$2:$S$29,MATCH(E425,Cost_Components!$A$2:$A$29,0)),"")</f>
        <v>0.31</v>
      </c>
      <c r="M425" s="28">
        <f>IFERROR(INDEX(Cost_Components!$L$2:$L$29,MATCH(E425,Cost_Components!$A$2:$A$29,0)),"")</f>
        <v>1</v>
      </c>
      <c r="N425" s="29">
        <f>IFERROR(INDEX(Cost_Components!$P$2:$P$29,MATCH(E425,Cost_Components!$A$2:$A$29,0)),"")</f>
        <v>36.463998099999998</v>
      </c>
      <c r="O425" s="23">
        <f t="shared" si="85"/>
        <v>6234094.7261233497</v>
      </c>
      <c r="P425" s="23">
        <f t="shared" si="86"/>
        <v>6209343.9832019899</v>
      </c>
      <c r="Q425" s="23">
        <f t="shared" si="87"/>
        <v>70189427.233774364</v>
      </c>
      <c r="R425" s="23">
        <f t="shared" si="88"/>
        <v>104742069.94684656</v>
      </c>
      <c r="S425" s="23">
        <f t="shared" si="89"/>
        <v>34552642.713072196</v>
      </c>
      <c r="T425" s="16">
        <f>IFERROR(INDEX(Cost_Components!$R$2:$R$29,MATCH(E425,Cost_Components!$A$2:$A$29,0)),"")</f>
        <v>1</v>
      </c>
      <c r="U425" s="26">
        <f>IFERROR(INDEX(Cost_Components!$Q$2:$Q$29,MATCH(E425,Cost_Components!$A$2:$A$29,0)),"")</f>
        <v>2023</v>
      </c>
      <c r="V425" s="30">
        <f>1/(1+Calculation_Assumptions!$B$5)^(B425-Calculation_Assumptions!$B$2)</f>
        <v>0.81309151134335378</v>
      </c>
      <c r="W425" s="23">
        <f t="shared" si="90"/>
        <v>57070427.469833955</v>
      </c>
      <c r="X425" s="23">
        <f t="shared" si="91"/>
        <v>85164887.954312742</v>
      </c>
      <c r="Y425" s="23">
        <f t="shared" si="92"/>
        <v>28094460.48447879</v>
      </c>
      <c r="Z425" s="17">
        <f>IFERROR(INDEX(Cost_Components!$T$2:$T$29,MATCH(E425,Cost_Components!$A$2:$A$29,0)),"")</f>
        <v>0.8</v>
      </c>
      <c r="AA425" s="26">
        <f>IFERROR(INDEX(Cost_Components!$U$2:$U$29,MATCH(E425,Cost_Components!$A$2:$A$29,0)),"")</f>
        <v>2025</v>
      </c>
      <c r="AB425" s="26">
        <f>IFERROR(INDEX(Cost_Components!$V$2:$V$29,MATCH(E425,Cost_Components!$A$2:$A$29,0)),"")</f>
        <v>2050</v>
      </c>
      <c r="AC425" s="26">
        <f>IFERROR(INDEX(Cost_Components!$M$2:$M$29,MATCH(E425,Cost_Components!$A$2:$A$29,0)),"")</f>
        <v>30</v>
      </c>
      <c r="AD425" s="26">
        <f>IFERROR(INDEX(Cost_Components!$N$2:$N$29,MATCH(E425,Cost_Components!$A$2:$A$29,0)),"")</f>
        <v>95</v>
      </c>
      <c r="AE425" s="16" t="str">
        <f>IFERROR(INDEX(Cost_Components!$O$2:$O$29,MATCH(E425,Cost_Components!$A$2:$A$29,0)),"")</f>
        <v>Both</v>
      </c>
      <c r="AF425" s="11">
        <v>6234094.7261233497</v>
      </c>
      <c r="AG425" s="11">
        <v>6209343.9832019899</v>
      </c>
      <c r="AH425" s="23">
        <f t="shared" si="93"/>
        <v>1</v>
      </c>
      <c r="AI425" s="10">
        <v>301904628.08354098</v>
      </c>
      <c r="AJ425" s="29">
        <f t="shared" si="94"/>
        <v>0.23248874215453241</v>
      </c>
      <c r="AK425" s="29">
        <f t="shared" si="95"/>
        <v>0.34693760944222113</v>
      </c>
      <c r="AL425" s="29">
        <f t="shared" si="96"/>
        <v>0.1144488672876887</v>
      </c>
      <c r="AM425" s="29">
        <f t="shared" si="97"/>
        <v>9.3057402474481729E-2</v>
      </c>
    </row>
    <row r="426" spans="1:39">
      <c r="A426" t="s">
        <v>247</v>
      </c>
      <c r="B426" s="20">
        <v>2033</v>
      </c>
      <c r="C426" t="s">
        <v>247</v>
      </c>
      <c r="D426" t="s">
        <v>222</v>
      </c>
      <c r="E426" s="22" t="s">
        <v>343</v>
      </c>
      <c r="F426" s="22" t="s">
        <v>344</v>
      </c>
      <c r="G426" s="22" t="s">
        <v>248</v>
      </c>
      <c r="H426" s="22" t="s">
        <v>237</v>
      </c>
      <c r="I426" s="22" t="s">
        <v>309</v>
      </c>
      <c r="J426" s="17">
        <f>IFERROR(INDEX(Cost_Components!$K$2:$K$29,MATCH(E426,Cost_Components!$A$2:$A$29,0)),"")</f>
        <v>1</v>
      </c>
      <c r="K426" s="17">
        <f t="shared" si="84"/>
        <v>0.47961538461538467</v>
      </c>
      <c r="L426" s="17">
        <f>IFERROR(INDEX(Cost_Components!$S$2:$S$29,MATCH(E426,Cost_Components!$A$2:$A$29,0)),"")</f>
        <v>0.31</v>
      </c>
      <c r="M426" s="28">
        <f>IFERROR(INDEX(Cost_Components!$L$2:$L$29,MATCH(E426,Cost_Components!$A$2:$A$29,0)),"")</f>
        <v>1</v>
      </c>
      <c r="N426" s="29">
        <f>IFERROR(INDEX(Cost_Components!$P$2:$P$29,MATCH(E426,Cost_Components!$A$2:$A$29,0)),"")</f>
        <v>36.463998099999998</v>
      </c>
      <c r="O426" s="23">
        <f t="shared" si="85"/>
        <v>6388927.1556401001</v>
      </c>
      <c r="P426" s="23">
        <f t="shared" si="86"/>
        <v>6358304.48888944</v>
      </c>
      <c r="Q426" s="23">
        <f t="shared" si="87"/>
        <v>71873252.868646652</v>
      </c>
      <c r="R426" s="23">
        <f t="shared" si="88"/>
        <v>111733995.03745417</v>
      </c>
      <c r="S426" s="23">
        <f t="shared" si="89"/>
        <v>39860742.168807521</v>
      </c>
      <c r="T426" s="16">
        <f>IFERROR(INDEX(Cost_Components!$R$2:$R$29,MATCH(E426,Cost_Components!$A$2:$A$29,0)),"")</f>
        <v>1</v>
      </c>
      <c r="U426" s="26">
        <f>IFERROR(INDEX(Cost_Components!$Q$2:$Q$29,MATCH(E426,Cost_Components!$A$2:$A$29,0)),"")</f>
        <v>2023</v>
      </c>
      <c r="V426" s="30">
        <f>1/(1+Calculation_Assumptions!$B$5)^(B426-Calculation_Assumptions!$B$2)</f>
        <v>0.78940923431393573</v>
      </c>
      <c r="W426" s="23">
        <f t="shared" si="90"/>
        <v>56737409.514690235</v>
      </c>
      <c r="X426" s="23">
        <f t="shared" si="91"/>
        <v>88203847.469353795</v>
      </c>
      <c r="Y426" s="23">
        <f t="shared" si="92"/>
        <v>31466437.954663556</v>
      </c>
      <c r="Z426" s="17">
        <f>IFERROR(INDEX(Cost_Components!$T$2:$T$29,MATCH(E426,Cost_Components!$A$2:$A$29,0)),"")</f>
        <v>0.8</v>
      </c>
      <c r="AA426" s="26">
        <f>IFERROR(INDEX(Cost_Components!$U$2:$U$29,MATCH(E426,Cost_Components!$A$2:$A$29,0)),"")</f>
        <v>2025</v>
      </c>
      <c r="AB426" s="26">
        <f>IFERROR(INDEX(Cost_Components!$V$2:$V$29,MATCH(E426,Cost_Components!$A$2:$A$29,0)),"")</f>
        <v>2050</v>
      </c>
      <c r="AC426" s="26">
        <f>IFERROR(INDEX(Cost_Components!$M$2:$M$29,MATCH(E426,Cost_Components!$A$2:$A$29,0)),"")</f>
        <v>30</v>
      </c>
      <c r="AD426" s="26">
        <f>IFERROR(INDEX(Cost_Components!$N$2:$N$29,MATCH(E426,Cost_Components!$A$2:$A$29,0)),"")</f>
        <v>95</v>
      </c>
      <c r="AE426" s="16" t="str">
        <f>IFERROR(INDEX(Cost_Components!$O$2:$O$29,MATCH(E426,Cost_Components!$A$2:$A$29,0)),"")</f>
        <v>Both</v>
      </c>
      <c r="AF426" s="11">
        <v>6388927.1556401001</v>
      </c>
      <c r="AG426" s="11">
        <v>6358304.48888944</v>
      </c>
      <c r="AH426" s="23">
        <f t="shared" si="93"/>
        <v>1</v>
      </c>
      <c r="AI426" s="10">
        <v>303644277.16916001</v>
      </c>
      <c r="AJ426" s="29">
        <f t="shared" si="94"/>
        <v>0.23670214877327037</v>
      </c>
      <c r="AK426" s="29">
        <f t="shared" si="95"/>
        <v>0.36797662079831411</v>
      </c>
      <c r="AL426" s="29">
        <f t="shared" si="96"/>
        <v>0.13127447202504375</v>
      </c>
      <c r="AM426" s="29">
        <f t="shared" si="97"/>
        <v>0.10362928044625595</v>
      </c>
    </row>
    <row r="427" spans="1:39">
      <c r="A427" t="s">
        <v>247</v>
      </c>
      <c r="B427" s="20">
        <v>2034</v>
      </c>
      <c r="C427" t="s">
        <v>247</v>
      </c>
      <c r="D427" t="s">
        <v>222</v>
      </c>
      <c r="E427" s="22" t="s">
        <v>343</v>
      </c>
      <c r="F427" s="22" t="s">
        <v>344</v>
      </c>
      <c r="G427" s="22" t="s">
        <v>248</v>
      </c>
      <c r="H427" s="22" t="s">
        <v>237</v>
      </c>
      <c r="I427" s="22" t="s">
        <v>309</v>
      </c>
      <c r="J427" s="17">
        <f>IFERROR(INDEX(Cost_Components!$K$2:$K$29,MATCH(E427,Cost_Components!$A$2:$A$29,0)),"")</f>
        <v>1</v>
      </c>
      <c r="K427" s="17">
        <f t="shared" si="84"/>
        <v>0.49846153846153851</v>
      </c>
      <c r="L427" s="17">
        <f>IFERROR(INDEX(Cost_Components!$S$2:$S$29,MATCH(E427,Cost_Components!$A$2:$A$29,0)),"")</f>
        <v>0.31</v>
      </c>
      <c r="M427" s="28">
        <f>IFERROR(INDEX(Cost_Components!$L$2:$L$29,MATCH(E427,Cost_Components!$A$2:$A$29,0)),"")</f>
        <v>1</v>
      </c>
      <c r="N427" s="29">
        <f>IFERROR(INDEX(Cost_Components!$P$2:$P$29,MATCH(E427,Cost_Components!$A$2:$A$29,0)),"")</f>
        <v>36.463998099999998</v>
      </c>
      <c r="O427" s="23">
        <f t="shared" si="85"/>
        <v>6544481.1454060404</v>
      </c>
      <c r="P427" s="23">
        <f t="shared" si="86"/>
        <v>6507440.8082355596</v>
      </c>
      <c r="Q427" s="23">
        <f t="shared" si="87"/>
        <v>73559065.872882813</v>
      </c>
      <c r="R427" s="23">
        <f t="shared" si="88"/>
        <v>118951838.72109112</v>
      </c>
      <c r="S427" s="23">
        <f t="shared" si="89"/>
        <v>45392772.848208308</v>
      </c>
      <c r="T427" s="16">
        <f>IFERROR(INDEX(Cost_Components!$R$2:$R$29,MATCH(E427,Cost_Components!$A$2:$A$29,0)),"")</f>
        <v>1</v>
      </c>
      <c r="U427" s="26">
        <f>IFERROR(INDEX(Cost_Components!$Q$2:$Q$29,MATCH(E427,Cost_Components!$A$2:$A$29,0)),"")</f>
        <v>2023</v>
      </c>
      <c r="V427" s="30">
        <f>1/(1+Calculation_Assumptions!$B$5)^(B427-Calculation_Assumptions!$B$2)</f>
        <v>0.76641673234362695</v>
      </c>
      <c r="W427" s="23">
        <f t="shared" si="90"/>
        <v>56376898.90054445</v>
      </c>
      <c r="X427" s="23">
        <f t="shared" si="91"/>
        <v>91166679.538884774</v>
      </c>
      <c r="Y427" s="23">
        <f t="shared" si="92"/>
        <v>34789780.638340324</v>
      </c>
      <c r="Z427" s="17">
        <f>IFERROR(INDEX(Cost_Components!$T$2:$T$29,MATCH(E427,Cost_Components!$A$2:$A$29,0)),"")</f>
        <v>0.8</v>
      </c>
      <c r="AA427" s="26">
        <f>IFERROR(INDEX(Cost_Components!$U$2:$U$29,MATCH(E427,Cost_Components!$A$2:$A$29,0)),"")</f>
        <v>2025</v>
      </c>
      <c r="AB427" s="26">
        <f>IFERROR(INDEX(Cost_Components!$V$2:$V$29,MATCH(E427,Cost_Components!$A$2:$A$29,0)),"")</f>
        <v>2050</v>
      </c>
      <c r="AC427" s="26">
        <f>IFERROR(INDEX(Cost_Components!$M$2:$M$29,MATCH(E427,Cost_Components!$A$2:$A$29,0)),"")</f>
        <v>30</v>
      </c>
      <c r="AD427" s="26">
        <f>IFERROR(INDEX(Cost_Components!$N$2:$N$29,MATCH(E427,Cost_Components!$A$2:$A$29,0)),"")</f>
        <v>95</v>
      </c>
      <c r="AE427" s="16" t="str">
        <f>IFERROR(INDEX(Cost_Components!$O$2:$O$29,MATCH(E427,Cost_Components!$A$2:$A$29,0)),"")</f>
        <v>Both</v>
      </c>
      <c r="AF427" s="11">
        <v>6544481.1454060404</v>
      </c>
      <c r="AG427" s="11">
        <v>6507440.8082355596</v>
      </c>
      <c r="AH427" s="23">
        <f t="shared" si="93"/>
        <v>1</v>
      </c>
      <c r="AI427" s="10">
        <v>305332541.18498403</v>
      </c>
      <c r="AJ427" s="29">
        <f t="shared" si="94"/>
        <v>0.2409145962215585</v>
      </c>
      <c r="AK427" s="29">
        <f t="shared" si="95"/>
        <v>0.38958126853902808</v>
      </c>
      <c r="AL427" s="29">
        <f t="shared" si="96"/>
        <v>0.14866667231746958</v>
      </c>
      <c r="AM427" s="29">
        <f t="shared" si="97"/>
        <v>0.11394062520595578</v>
      </c>
    </row>
    <row r="428" spans="1:39">
      <c r="A428" t="s">
        <v>247</v>
      </c>
      <c r="B428" s="20">
        <v>2035</v>
      </c>
      <c r="C428" t="s">
        <v>247</v>
      </c>
      <c r="D428" t="s">
        <v>222</v>
      </c>
      <c r="E428" s="22" t="s">
        <v>343</v>
      </c>
      <c r="F428" s="22" t="s">
        <v>344</v>
      </c>
      <c r="G428" s="22" t="s">
        <v>248</v>
      </c>
      <c r="H428" s="22" t="s">
        <v>237</v>
      </c>
      <c r="I428" s="22" t="s">
        <v>309</v>
      </c>
      <c r="J428" s="17">
        <f>IFERROR(INDEX(Cost_Components!$K$2:$K$29,MATCH(E428,Cost_Components!$A$2:$A$29,0)),"")</f>
        <v>1</v>
      </c>
      <c r="K428" s="17">
        <f t="shared" si="84"/>
        <v>0.51730769230769236</v>
      </c>
      <c r="L428" s="17">
        <f>IFERROR(INDEX(Cost_Components!$S$2:$S$29,MATCH(E428,Cost_Components!$A$2:$A$29,0)),"")</f>
        <v>0.31</v>
      </c>
      <c r="M428" s="28">
        <f>IFERROR(INDEX(Cost_Components!$L$2:$L$29,MATCH(E428,Cost_Components!$A$2:$A$29,0)),"")</f>
        <v>1</v>
      </c>
      <c r="N428" s="29">
        <f>IFERROR(INDEX(Cost_Components!$P$2:$P$29,MATCH(E428,Cost_Components!$A$2:$A$29,0)),"")</f>
        <v>36.463998099999998</v>
      </c>
      <c r="O428" s="23">
        <f t="shared" si="85"/>
        <v>6700617.2498009596</v>
      </c>
      <c r="P428" s="23">
        <f t="shared" si="86"/>
        <v>6656625.8682492198</v>
      </c>
      <c r="Q428" s="23">
        <f t="shared" si="87"/>
        <v>75245429.833797619</v>
      </c>
      <c r="R428" s="23">
        <f t="shared" si="88"/>
        <v>126394458.20199649</v>
      </c>
      <c r="S428" s="23">
        <f t="shared" si="89"/>
        <v>51149028.368198872</v>
      </c>
      <c r="T428" s="16">
        <f>IFERROR(INDEX(Cost_Components!$R$2:$R$29,MATCH(E428,Cost_Components!$A$2:$A$29,0)),"")</f>
        <v>1</v>
      </c>
      <c r="U428" s="26">
        <f>IFERROR(INDEX(Cost_Components!$Q$2:$Q$29,MATCH(E428,Cost_Components!$A$2:$A$29,0)),"")</f>
        <v>2023</v>
      </c>
      <c r="V428" s="30">
        <f>1/(1+Calculation_Assumptions!$B$5)^(B428-Calculation_Assumptions!$B$2)</f>
        <v>0.74409391489672516</v>
      </c>
      <c r="W428" s="23">
        <f t="shared" si="90"/>
        <v>55989666.463117309</v>
      </c>
      <c r="X428" s="23">
        <f t="shared" si="91"/>
        <v>94049347.224774063</v>
      </c>
      <c r="Y428" s="23">
        <f t="shared" si="92"/>
        <v>38059680.761656754</v>
      </c>
      <c r="Z428" s="17">
        <f>IFERROR(INDEX(Cost_Components!$T$2:$T$29,MATCH(E428,Cost_Components!$A$2:$A$29,0)),"")</f>
        <v>0.8</v>
      </c>
      <c r="AA428" s="26">
        <f>IFERROR(INDEX(Cost_Components!$U$2:$U$29,MATCH(E428,Cost_Components!$A$2:$A$29,0)),"")</f>
        <v>2025</v>
      </c>
      <c r="AB428" s="26">
        <f>IFERROR(INDEX(Cost_Components!$V$2:$V$29,MATCH(E428,Cost_Components!$A$2:$A$29,0)),"")</f>
        <v>2050</v>
      </c>
      <c r="AC428" s="26">
        <f>IFERROR(INDEX(Cost_Components!$M$2:$M$29,MATCH(E428,Cost_Components!$A$2:$A$29,0)),"")</f>
        <v>30</v>
      </c>
      <c r="AD428" s="26">
        <f>IFERROR(INDEX(Cost_Components!$N$2:$N$29,MATCH(E428,Cost_Components!$A$2:$A$29,0)),"")</f>
        <v>95</v>
      </c>
      <c r="AE428" s="16" t="str">
        <f>IFERROR(INDEX(Cost_Components!$O$2:$O$29,MATCH(E428,Cost_Components!$A$2:$A$29,0)),"")</f>
        <v>Both</v>
      </c>
      <c r="AF428" s="11">
        <v>6700617.2498009596</v>
      </c>
      <c r="AG428" s="11">
        <v>6656625.8682492198</v>
      </c>
      <c r="AH428" s="23">
        <f t="shared" si="93"/>
        <v>1</v>
      </c>
      <c r="AI428" s="10">
        <v>306964650.16711998</v>
      </c>
      <c r="AJ428" s="29">
        <f t="shared" si="94"/>
        <v>0.24512734542180001</v>
      </c>
      <c r="AK428" s="29">
        <f t="shared" si="95"/>
        <v>0.41175574494712625</v>
      </c>
      <c r="AL428" s="29">
        <f t="shared" si="96"/>
        <v>0.16662839952532624</v>
      </c>
      <c r="AM428" s="29">
        <f t="shared" si="97"/>
        <v>0.12398717813577563</v>
      </c>
    </row>
    <row r="429" spans="1:39">
      <c r="A429" t="s">
        <v>247</v>
      </c>
      <c r="B429" s="20">
        <v>2036</v>
      </c>
      <c r="C429" t="s">
        <v>247</v>
      </c>
      <c r="D429" t="s">
        <v>222</v>
      </c>
      <c r="E429" s="22" t="s">
        <v>343</v>
      </c>
      <c r="F429" s="22" t="s">
        <v>344</v>
      </c>
      <c r="G429" s="22" t="s">
        <v>248</v>
      </c>
      <c r="H429" s="22" t="s">
        <v>237</v>
      </c>
      <c r="I429" s="22" t="s">
        <v>309</v>
      </c>
      <c r="J429" s="17">
        <f>IFERROR(INDEX(Cost_Components!$K$2:$K$29,MATCH(E429,Cost_Components!$A$2:$A$29,0)),"")</f>
        <v>1</v>
      </c>
      <c r="K429" s="17">
        <f t="shared" si="84"/>
        <v>0.5361538461538462</v>
      </c>
      <c r="L429" s="17">
        <f>IFERROR(INDEX(Cost_Components!$S$2:$S$29,MATCH(E429,Cost_Components!$A$2:$A$29,0)),"")</f>
        <v>0.31</v>
      </c>
      <c r="M429" s="28">
        <f>IFERROR(INDEX(Cost_Components!$L$2:$L$29,MATCH(E429,Cost_Components!$A$2:$A$29,0)),"")</f>
        <v>1</v>
      </c>
      <c r="N429" s="29">
        <f>IFERROR(INDEX(Cost_Components!$P$2:$P$29,MATCH(E429,Cost_Components!$A$2:$A$29,0)),"")</f>
        <v>36.463998099999998</v>
      </c>
      <c r="O429" s="23">
        <f t="shared" si="85"/>
        <v>6857364.99143863</v>
      </c>
      <c r="P429" s="23">
        <f t="shared" si="86"/>
        <v>6805905.8788653295</v>
      </c>
      <c r="Q429" s="23">
        <f t="shared" si="87"/>
        <v>76932867.101074502</v>
      </c>
      <c r="R429" s="23">
        <f t="shared" si="88"/>
        <v>134063630.75470833</v>
      </c>
      <c r="S429" s="23">
        <f t="shared" si="89"/>
        <v>57130763.653633833</v>
      </c>
      <c r="T429" s="16">
        <f>IFERROR(INDEX(Cost_Components!$R$2:$R$29,MATCH(E429,Cost_Components!$A$2:$A$29,0)),"")</f>
        <v>1</v>
      </c>
      <c r="U429" s="26">
        <f>IFERROR(INDEX(Cost_Components!$Q$2:$Q$29,MATCH(E429,Cost_Components!$A$2:$A$29,0)),"")</f>
        <v>2023</v>
      </c>
      <c r="V429" s="30">
        <f>1/(1+Calculation_Assumptions!$B$5)^(B429-Calculation_Assumptions!$B$2)</f>
        <v>0.72242127659876232</v>
      </c>
      <c r="W429" s="23">
        <f t="shared" si="90"/>
        <v>55577940.063561164</v>
      </c>
      <c r="X429" s="23">
        <f t="shared" si="91"/>
        <v>96850419.275281489</v>
      </c>
      <c r="Y429" s="23">
        <f t="shared" si="92"/>
        <v>41272479.211720325</v>
      </c>
      <c r="Z429" s="17">
        <f>IFERROR(INDEX(Cost_Components!$T$2:$T$29,MATCH(E429,Cost_Components!$A$2:$A$29,0)),"")</f>
        <v>0.8</v>
      </c>
      <c r="AA429" s="26">
        <f>IFERROR(INDEX(Cost_Components!$U$2:$U$29,MATCH(E429,Cost_Components!$A$2:$A$29,0)),"")</f>
        <v>2025</v>
      </c>
      <c r="AB429" s="26">
        <f>IFERROR(INDEX(Cost_Components!$V$2:$V$29,MATCH(E429,Cost_Components!$A$2:$A$29,0)),"")</f>
        <v>2050</v>
      </c>
      <c r="AC429" s="26">
        <f>IFERROR(INDEX(Cost_Components!$M$2:$M$29,MATCH(E429,Cost_Components!$A$2:$A$29,0)),"")</f>
        <v>30</v>
      </c>
      <c r="AD429" s="26">
        <f>IFERROR(INDEX(Cost_Components!$N$2:$N$29,MATCH(E429,Cost_Components!$A$2:$A$29,0)),"")</f>
        <v>95</v>
      </c>
      <c r="AE429" s="16" t="str">
        <f>IFERROR(INDEX(Cost_Components!$O$2:$O$29,MATCH(E429,Cost_Components!$A$2:$A$29,0)),"")</f>
        <v>Both</v>
      </c>
      <c r="AF429" s="11">
        <v>6857364.99143863</v>
      </c>
      <c r="AG429" s="11">
        <v>6805905.8788653295</v>
      </c>
      <c r="AH429" s="23">
        <f t="shared" si="93"/>
        <v>1</v>
      </c>
      <c r="AI429" s="10">
        <v>308542769.75662202</v>
      </c>
      <c r="AJ429" s="29">
        <f t="shared" si="94"/>
        <v>0.24934263461029732</v>
      </c>
      <c r="AK429" s="29">
        <f t="shared" si="95"/>
        <v>0.43450582510961927</v>
      </c>
      <c r="AL429" s="29">
        <f t="shared" si="96"/>
        <v>0.18516319049932195</v>
      </c>
      <c r="AM429" s="29">
        <f t="shared" si="97"/>
        <v>0.13376582845961998</v>
      </c>
    </row>
    <row r="430" spans="1:39">
      <c r="A430" t="s">
        <v>247</v>
      </c>
      <c r="B430" s="20">
        <v>2037</v>
      </c>
      <c r="C430" t="s">
        <v>247</v>
      </c>
      <c r="D430" t="s">
        <v>222</v>
      </c>
      <c r="E430" s="22" t="s">
        <v>343</v>
      </c>
      <c r="F430" s="22" t="s">
        <v>344</v>
      </c>
      <c r="G430" s="22" t="s">
        <v>248</v>
      </c>
      <c r="H430" s="22" t="s">
        <v>237</v>
      </c>
      <c r="I430" s="22" t="s">
        <v>309</v>
      </c>
      <c r="J430" s="17">
        <f>IFERROR(INDEX(Cost_Components!$K$2:$K$29,MATCH(E430,Cost_Components!$A$2:$A$29,0)),"")</f>
        <v>1</v>
      </c>
      <c r="K430" s="17">
        <f t="shared" si="84"/>
        <v>0.55500000000000005</v>
      </c>
      <c r="L430" s="17">
        <f>IFERROR(INDEX(Cost_Components!$S$2:$S$29,MATCH(E430,Cost_Components!$A$2:$A$29,0)),"")</f>
        <v>0.31</v>
      </c>
      <c r="M430" s="28">
        <f>IFERROR(INDEX(Cost_Components!$L$2:$L$29,MATCH(E430,Cost_Components!$A$2:$A$29,0)),"")</f>
        <v>1</v>
      </c>
      <c r="N430" s="29">
        <f>IFERROR(INDEX(Cost_Components!$P$2:$P$29,MATCH(E430,Cost_Components!$A$2:$A$29,0)),"")</f>
        <v>36.463998099999998</v>
      </c>
      <c r="O430" s="23">
        <f t="shared" si="85"/>
        <v>7014818.3943988103</v>
      </c>
      <c r="P430" s="23">
        <f t="shared" si="86"/>
        <v>6955395.70671767</v>
      </c>
      <c r="Q430" s="23">
        <f t="shared" si="87"/>
        <v>78622676.108695388</v>
      </c>
      <c r="R430" s="23">
        <f t="shared" si="88"/>
        <v>141962520.15588781</v>
      </c>
      <c r="S430" s="23">
        <f t="shared" si="89"/>
        <v>63339844.047192425</v>
      </c>
      <c r="T430" s="16">
        <f>IFERROR(INDEX(Cost_Components!$R$2:$R$29,MATCH(E430,Cost_Components!$A$2:$A$29,0)),"")</f>
        <v>1</v>
      </c>
      <c r="U430" s="26">
        <f>IFERROR(INDEX(Cost_Components!$Q$2:$Q$29,MATCH(E430,Cost_Components!$A$2:$A$29,0)),"")</f>
        <v>2023</v>
      </c>
      <c r="V430" s="30">
        <f>1/(1+Calculation_Assumptions!$B$5)^(B430-Calculation_Assumptions!$B$2)</f>
        <v>0.70137988019297326</v>
      </c>
      <c r="W430" s="23">
        <f t="shared" si="90"/>
        <v>55144363.149567716</v>
      </c>
      <c r="X430" s="23">
        <f t="shared" si="91"/>
        <v>99569655.378829151</v>
      </c>
      <c r="Y430" s="23">
        <f t="shared" si="92"/>
        <v>44425292.229261436</v>
      </c>
      <c r="Z430" s="17">
        <f>IFERROR(INDEX(Cost_Components!$T$2:$T$29,MATCH(E430,Cost_Components!$A$2:$A$29,0)),"")</f>
        <v>0.8</v>
      </c>
      <c r="AA430" s="26">
        <f>IFERROR(INDEX(Cost_Components!$U$2:$U$29,MATCH(E430,Cost_Components!$A$2:$A$29,0)),"")</f>
        <v>2025</v>
      </c>
      <c r="AB430" s="26">
        <f>IFERROR(INDEX(Cost_Components!$V$2:$V$29,MATCH(E430,Cost_Components!$A$2:$A$29,0)),"")</f>
        <v>2050</v>
      </c>
      <c r="AC430" s="26">
        <f>IFERROR(INDEX(Cost_Components!$M$2:$M$29,MATCH(E430,Cost_Components!$A$2:$A$29,0)),"")</f>
        <v>30</v>
      </c>
      <c r="AD430" s="26">
        <f>IFERROR(INDEX(Cost_Components!$N$2:$N$29,MATCH(E430,Cost_Components!$A$2:$A$29,0)),"")</f>
        <v>95</v>
      </c>
      <c r="AE430" s="16" t="str">
        <f>IFERROR(INDEX(Cost_Components!$O$2:$O$29,MATCH(E430,Cost_Components!$A$2:$A$29,0)),"")</f>
        <v>Both</v>
      </c>
      <c r="AF430" s="11">
        <v>7014818.3943988103</v>
      </c>
      <c r="AG430" s="11">
        <v>6955395.70671767</v>
      </c>
      <c r="AH430" s="23">
        <f t="shared" si="93"/>
        <v>1</v>
      </c>
      <c r="AI430" s="10">
        <v>310068287.63643003</v>
      </c>
      <c r="AJ430" s="29">
        <f t="shared" si="94"/>
        <v>0.25356567970241528</v>
      </c>
      <c r="AK430" s="29">
        <f t="shared" si="95"/>
        <v>0.45784275856789874</v>
      </c>
      <c r="AL430" s="29">
        <f t="shared" si="96"/>
        <v>0.20427707886548346</v>
      </c>
      <c r="AM430" s="29">
        <f t="shared" si="97"/>
        <v>0.14327583310084335</v>
      </c>
    </row>
    <row r="431" spans="1:39">
      <c r="A431" t="s">
        <v>247</v>
      </c>
      <c r="B431" s="20">
        <v>2038</v>
      </c>
      <c r="C431" t="s">
        <v>247</v>
      </c>
      <c r="D431" t="s">
        <v>222</v>
      </c>
      <c r="E431" s="22" t="s">
        <v>343</v>
      </c>
      <c r="F431" s="22" t="s">
        <v>344</v>
      </c>
      <c r="G431" s="22" t="s">
        <v>248</v>
      </c>
      <c r="H431" s="22" t="s">
        <v>237</v>
      </c>
      <c r="I431" s="22" t="s">
        <v>309</v>
      </c>
      <c r="J431" s="17">
        <f>IFERROR(INDEX(Cost_Components!$K$2:$K$29,MATCH(E431,Cost_Components!$A$2:$A$29,0)),"")</f>
        <v>1</v>
      </c>
      <c r="K431" s="17">
        <f t="shared" si="84"/>
        <v>0.57384615384615389</v>
      </c>
      <c r="L431" s="17">
        <f>IFERROR(INDEX(Cost_Components!$S$2:$S$29,MATCH(E431,Cost_Components!$A$2:$A$29,0)),"")</f>
        <v>0.31</v>
      </c>
      <c r="M431" s="28">
        <f>IFERROR(INDEX(Cost_Components!$L$2:$L$29,MATCH(E431,Cost_Components!$A$2:$A$29,0)),"")</f>
        <v>1</v>
      </c>
      <c r="N431" s="29">
        <f>IFERROR(INDEX(Cost_Components!$P$2:$P$29,MATCH(E431,Cost_Components!$A$2:$A$29,0)),"")</f>
        <v>36.463998099999998</v>
      </c>
      <c r="O431" s="23">
        <f t="shared" si="85"/>
        <v>7175338.9598301901</v>
      </c>
      <c r="P431" s="23">
        <f t="shared" si="86"/>
        <v>7107479.8285674397</v>
      </c>
      <c r="Q431" s="23">
        <f t="shared" si="87"/>
        <v>80341810.599048138</v>
      </c>
      <c r="R431" s="23">
        <f t="shared" si="88"/>
        <v>150141994.97214279</v>
      </c>
      <c r="S431" s="23">
        <f t="shared" si="89"/>
        <v>69800184.373094648</v>
      </c>
      <c r="T431" s="16">
        <f>IFERROR(INDEX(Cost_Components!$R$2:$R$29,MATCH(E431,Cost_Components!$A$2:$A$29,0)),"")</f>
        <v>1</v>
      </c>
      <c r="U431" s="26">
        <f>IFERROR(INDEX(Cost_Components!$Q$2:$Q$29,MATCH(E431,Cost_Components!$A$2:$A$29,0)),"")</f>
        <v>2023</v>
      </c>
      <c r="V431" s="30">
        <f>1/(1+Calculation_Assumptions!$B$5)^(B431-Calculation_Assumptions!$B$2)</f>
        <v>0.68095133999317792</v>
      </c>
      <c r="W431" s="23">
        <f t="shared" si="90"/>
        <v>54708863.584899932</v>
      </c>
      <c r="X431" s="23">
        <f t="shared" si="91"/>
        <v>102239392.66552961</v>
      </c>
      <c r="Y431" s="23">
        <f t="shared" si="92"/>
        <v>47530529.080629677</v>
      </c>
      <c r="Z431" s="17">
        <f>IFERROR(INDEX(Cost_Components!$T$2:$T$29,MATCH(E431,Cost_Components!$A$2:$A$29,0)),"")</f>
        <v>0.8</v>
      </c>
      <c r="AA431" s="26">
        <f>IFERROR(INDEX(Cost_Components!$U$2:$U$29,MATCH(E431,Cost_Components!$A$2:$A$29,0)),"")</f>
        <v>2025</v>
      </c>
      <c r="AB431" s="26">
        <f>IFERROR(INDEX(Cost_Components!$V$2:$V$29,MATCH(E431,Cost_Components!$A$2:$A$29,0)),"")</f>
        <v>2050</v>
      </c>
      <c r="AC431" s="26">
        <f>IFERROR(INDEX(Cost_Components!$M$2:$M$29,MATCH(E431,Cost_Components!$A$2:$A$29,0)),"")</f>
        <v>30</v>
      </c>
      <c r="AD431" s="26">
        <f>IFERROR(INDEX(Cost_Components!$N$2:$N$29,MATCH(E431,Cost_Components!$A$2:$A$29,0)),"")</f>
        <v>95</v>
      </c>
      <c r="AE431" s="16" t="str">
        <f>IFERROR(INDEX(Cost_Components!$O$2:$O$29,MATCH(E431,Cost_Components!$A$2:$A$29,0)),"")</f>
        <v>Both</v>
      </c>
      <c r="AF431" s="11">
        <v>7175338.9598301901</v>
      </c>
      <c r="AG431" s="11">
        <v>7107479.8285674397</v>
      </c>
      <c r="AH431" s="23">
        <f t="shared" si="93"/>
        <v>1</v>
      </c>
      <c r="AI431" s="10">
        <v>311532999.13163</v>
      </c>
      <c r="AJ431" s="29">
        <f t="shared" si="94"/>
        <v>0.2578918150661203</v>
      </c>
      <c r="AK431" s="29">
        <f t="shared" si="95"/>
        <v>0.48194571808010706</v>
      </c>
      <c r="AL431" s="29">
        <f t="shared" si="96"/>
        <v>0.22405390301398675</v>
      </c>
      <c r="AM431" s="29">
        <f t="shared" si="97"/>
        <v>0.1525698054880758</v>
      </c>
    </row>
    <row r="432" spans="1:39">
      <c r="A432" t="s">
        <v>247</v>
      </c>
      <c r="B432" s="20">
        <v>2039</v>
      </c>
      <c r="C432" t="s">
        <v>247</v>
      </c>
      <c r="D432" t="s">
        <v>222</v>
      </c>
      <c r="E432" s="22" t="s">
        <v>343</v>
      </c>
      <c r="F432" s="22" t="s">
        <v>344</v>
      </c>
      <c r="G432" s="22" t="s">
        <v>248</v>
      </c>
      <c r="H432" s="22" t="s">
        <v>237</v>
      </c>
      <c r="I432" s="22" t="s">
        <v>309</v>
      </c>
      <c r="J432" s="17">
        <f>IFERROR(INDEX(Cost_Components!$K$2:$K$29,MATCH(E432,Cost_Components!$A$2:$A$29,0)),"")</f>
        <v>1</v>
      </c>
      <c r="K432" s="17">
        <f t="shared" si="84"/>
        <v>0.59269230769230763</v>
      </c>
      <c r="L432" s="17">
        <f>IFERROR(INDEX(Cost_Components!$S$2:$S$29,MATCH(E432,Cost_Components!$A$2:$A$29,0)),"")</f>
        <v>0.31</v>
      </c>
      <c r="M432" s="28">
        <f>IFERROR(INDEX(Cost_Components!$L$2:$L$29,MATCH(E432,Cost_Components!$A$2:$A$29,0)),"")</f>
        <v>1</v>
      </c>
      <c r="N432" s="29">
        <f>IFERROR(INDEX(Cost_Components!$P$2:$P$29,MATCH(E432,Cost_Components!$A$2:$A$29,0)),"")</f>
        <v>36.463998099999998</v>
      </c>
      <c r="O432" s="23">
        <f t="shared" si="85"/>
        <v>7335229.7610960295</v>
      </c>
      <c r="P432" s="23">
        <f t="shared" si="86"/>
        <v>7258472.9573597899</v>
      </c>
      <c r="Q432" s="23">
        <f t="shared" si="87"/>
        <v>82048612.679081306</v>
      </c>
      <c r="R432" s="23">
        <f t="shared" si="88"/>
        <v>158528480.79786232</v>
      </c>
      <c r="S432" s="23">
        <f t="shared" si="89"/>
        <v>76479868.118781015</v>
      </c>
      <c r="T432" s="16">
        <f>IFERROR(INDEX(Cost_Components!$R$2:$R$29,MATCH(E432,Cost_Components!$A$2:$A$29,0)),"")</f>
        <v>1</v>
      </c>
      <c r="U432" s="26">
        <f>IFERROR(INDEX(Cost_Components!$Q$2:$Q$29,MATCH(E432,Cost_Components!$A$2:$A$29,0)),"")</f>
        <v>2023</v>
      </c>
      <c r="V432" s="30">
        <f>1/(1+Calculation_Assumptions!$B$5)^(B432-Calculation_Assumptions!$B$2)</f>
        <v>0.66111780581861923</v>
      </c>
      <c r="W432" s="23">
        <f t="shared" si="90"/>
        <v>54243798.784855977</v>
      </c>
      <c r="X432" s="23">
        <f t="shared" si="91"/>
        <v>104806001.38484184</v>
      </c>
      <c r="Y432" s="23">
        <f t="shared" si="92"/>
        <v>50562202.599985875</v>
      </c>
      <c r="Z432" s="17">
        <f>IFERROR(INDEX(Cost_Components!$T$2:$T$29,MATCH(E432,Cost_Components!$A$2:$A$29,0)),"")</f>
        <v>0.8</v>
      </c>
      <c r="AA432" s="26">
        <f>IFERROR(INDEX(Cost_Components!$U$2:$U$29,MATCH(E432,Cost_Components!$A$2:$A$29,0)),"")</f>
        <v>2025</v>
      </c>
      <c r="AB432" s="26">
        <f>IFERROR(INDEX(Cost_Components!$V$2:$V$29,MATCH(E432,Cost_Components!$A$2:$A$29,0)),"")</f>
        <v>2050</v>
      </c>
      <c r="AC432" s="26">
        <f>IFERROR(INDEX(Cost_Components!$M$2:$M$29,MATCH(E432,Cost_Components!$A$2:$A$29,0)),"")</f>
        <v>30</v>
      </c>
      <c r="AD432" s="26">
        <f>IFERROR(INDEX(Cost_Components!$N$2:$N$29,MATCH(E432,Cost_Components!$A$2:$A$29,0)),"")</f>
        <v>95</v>
      </c>
      <c r="AE432" s="16" t="str">
        <f>IFERROR(INDEX(Cost_Components!$O$2:$O$29,MATCH(E432,Cost_Components!$A$2:$A$29,0)),"")</f>
        <v>Both</v>
      </c>
      <c r="AF432" s="11">
        <v>7335229.7610960295</v>
      </c>
      <c r="AG432" s="11">
        <v>7258472.9573597899</v>
      </c>
      <c r="AH432" s="23">
        <f t="shared" si="93"/>
        <v>1</v>
      </c>
      <c r="AI432" s="10">
        <v>312936391.85847902</v>
      </c>
      <c r="AJ432" s="29">
        <f t="shared" si="94"/>
        <v>0.26218942511546117</v>
      </c>
      <c r="AK432" s="29">
        <f t="shared" si="95"/>
        <v>0.50658371772099475</v>
      </c>
      <c r="AL432" s="29">
        <f t="shared" si="96"/>
        <v>0.2443942926055335</v>
      </c>
      <c r="AM432" s="29">
        <f t="shared" si="97"/>
        <v>0.16157341848196391</v>
      </c>
    </row>
    <row r="433" spans="1:39">
      <c r="A433" t="s">
        <v>247</v>
      </c>
      <c r="B433" s="20">
        <v>2040</v>
      </c>
      <c r="C433" t="s">
        <v>247</v>
      </c>
      <c r="D433" t="s">
        <v>222</v>
      </c>
      <c r="E433" s="22" t="s">
        <v>343</v>
      </c>
      <c r="F433" s="22" t="s">
        <v>344</v>
      </c>
      <c r="G433" s="22" t="s">
        <v>248</v>
      </c>
      <c r="H433" s="22" t="s">
        <v>237</v>
      </c>
      <c r="I433" s="22" t="s">
        <v>309</v>
      </c>
      <c r="J433" s="17">
        <f>IFERROR(INDEX(Cost_Components!$K$2:$K$29,MATCH(E433,Cost_Components!$A$2:$A$29,0)),"")</f>
        <v>1</v>
      </c>
      <c r="K433" s="17">
        <f t="shared" si="84"/>
        <v>0.61153846153846159</v>
      </c>
      <c r="L433" s="17">
        <f>IFERROR(INDEX(Cost_Components!$S$2:$S$29,MATCH(E433,Cost_Components!$A$2:$A$29,0)),"")</f>
        <v>0.31</v>
      </c>
      <c r="M433" s="28">
        <f>IFERROR(INDEX(Cost_Components!$L$2:$L$29,MATCH(E433,Cost_Components!$A$2:$A$29,0)),"")</f>
        <v>1</v>
      </c>
      <c r="N433" s="29">
        <f>IFERROR(INDEX(Cost_Components!$P$2:$P$29,MATCH(E433,Cost_Components!$A$2:$A$29,0)),"")</f>
        <v>36.463998099999998</v>
      </c>
      <c r="O433" s="23">
        <f t="shared" si="85"/>
        <v>7493782.6518530101</v>
      </c>
      <c r="P433" s="23">
        <f t="shared" si="86"/>
        <v>7407686.4720767401</v>
      </c>
      <c r="Q433" s="23">
        <f t="shared" si="87"/>
        <v>83735298.287392586</v>
      </c>
      <c r="R433" s="23">
        <f t="shared" si="88"/>
        <v>167104888.24714613</v>
      </c>
      <c r="S433" s="23">
        <f t="shared" si="89"/>
        <v>83369589.959753543</v>
      </c>
      <c r="T433" s="16">
        <f>IFERROR(INDEX(Cost_Components!$R$2:$R$29,MATCH(E433,Cost_Components!$A$2:$A$29,0)),"")</f>
        <v>1</v>
      </c>
      <c r="U433" s="26">
        <f>IFERROR(INDEX(Cost_Components!$Q$2:$Q$29,MATCH(E433,Cost_Components!$A$2:$A$29,0)),"")</f>
        <v>2023</v>
      </c>
      <c r="V433" s="30">
        <f>1/(1+Calculation_Assumptions!$B$5)^(B433-Calculation_Assumptions!$B$2)</f>
        <v>0.64186194739671765</v>
      </c>
      <c r="W433" s="23">
        <f t="shared" si="90"/>
        <v>53746501.624590844</v>
      </c>
      <c r="X433" s="23">
        <f t="shared" si="91"/>
        <v>107258268.98982409</v>
      </c>
      <c r="Y433" s="23">
        <f t="shared" si="92"/>
        <v>53511767.36523325</v>
      </c>
      <c r="Z433" s="17">
        <f>IFERROR(INDEX(Cost_Components!$T$2:$T$29,MATCH(E433,Cost_Components!$A$2:$A$29,0)),"")</f>
        <v>0.8</v>
      </c>
      <c r="AA433" s="26">
        <f>IFERROR(INDEX(Cost_Components!$U$2:$U$29,MATCH(E433,Cost_Components!$A$2:$A$29,0)),"")</f>
        <v>2025</v>
      </c>
      <c r="AB433" s="26">
        <f>IFERROR(INDEX(Cost_Components!$V$2:$V$29,MATCH(E433,Cost_Components!$A$2:$A$29,0)),"")</f>
        <v>2050</v>
      </c>
      <c r="AC433" s="26">
        <f>IFERROR(INDEX(Cost_Components!$M$2:$M$29,MATCH(E433,Cost_Components!$A$2:$A$29,0)),"")</f>
        <v>30</v>
      </c>
      <c r="AD433" s="26">
        <f>IFERROR(INDEX(Cost_Components!$N$2:$N$29,MATCH(E433,Cost_Components!$A$2:$A$29,0)),"")</f>
        <v>95</v>
      </c>
      <c r="AE433" s="16" t="str">
        <f>IFERROR(INDEX(Cost_Components!$O$2:$O$29,MATCH(E433,Cost_Components!$A$2:$A$29,0)),"")</f>
        <v>Both</v>
      </c>
      <c r="AF433" s="11">
        <v>7493782.6518530101</v>
      </c>
      <c r="AG433" s="11">
        <v>7407686.4720767401</v>
      </c>
      <c r="AH433" s="23">
        <f t="shared" si="93"/>
        <v>1</v>
      </c>
      <c r="AI433" s="10">
        <v>314265537.41082901</v>
      </c>
      <c r="AJ433" s="29">
        <f t="shared" si="94"/>
        <v>0.266447600259548</v>
      </c>
      <c r="AK433" s="29">
        <f t="shared" si="95"/>
        <v>0.53173150840493022</v>
      </c>
      <c r="AL433" s="29">
        <f t="shared" si="96"/>
        <v>0.26528390814538222</v>
      </c>
      <c r="AM433" s="29">
        <f t="shared" si="97"/>
        <v>0.170275645895207</v>
      </c>
    </row>
    <row r="434" spans="1:39">
      <c r="A434" t="s">
        <v>247</v>
      </c>
      <c r="B434" s="20">
        <v>2041</v>
      </c>
      <c r="C434" t="s">
        <v>247</v>
      </c>
      <c r="D434" t="s">
        <v>222</v>
      </c>
      <c r="E434" s="22" t="s">
        <v>343</v>
      </c>
      <c r="F434" s="22" t="s">
        <v>344</v>
      </c>
      <c r="G434" s="22" t="s">
        <v>248</v>
      </c>
      <c r="H434" s="22" t="s">
        <v>237</v>
      </c>
      <c r="I434" s="22" t="s">
        <v>309</v>
      </c>
      <c r="J434" s="17">
        <f>IFERROR(INDEX(Cost_Components!$K$2:$K$29,MATCH(E434,Cost_Components!$A$2:$A$29,0)),"")</f>
        <v>1</v>
      </c>
      <c r="K434" s="17">
        <f t="shared" si="84"/>
        <v>0.63038461538461543</v>
      </c>
      <c r="L434" s="17">
        <f>IFERROR(INDEX(Cost_Components!$S$2:$S$29,MATCH(E434,Cost_Components!$A$2:$A$29,0)),"")</f>
        <v>0.31</v>
      </c>
      <c r="M434" s="28">
        <f>IFERROR(INDEX(Cost_Components!$L$2:$L$29,MATCH(E434,Cost_Components!$A$2:$A$29,0)),"")</f>
        <v>1</v>
      </c>
      <c r="N434" s="29">
        <f>IFERROR(INDEX(Cost_Components!$P$2:$P$29,MATCH(E434,Cost_Components!$A$2:$A$29,0)),"")</f>
        <v>36.463998099999998</v>
      </c>
      <c r="O434" s="23">
        <f t="shared" si="85"/>
        <v>7652079.7748692203</v>
      </c>
      <c r="P434" s="23">
        <f t="shared" si="86"/>
        <v>7556224.04727773</v>
      </c>
      <c r="Q434" s="23">
        <f t="shared" si="87"/>
        <v>85414343.183963925</v>
      </c>
      <c r="R434" s="23">
        <f t="shared" si="88"/>
        <v>175893333.56442723</v>
      </c>
      <c r="S434" s="23">
        <f t="shared" si="89"/>
        <v>90478990.380463302</v>
      </c>
      <c r="T434" s="16">
        <f>IFERROR(INDEX(Cost_Components!$R$2:$R$29,MATCH(E434,Cost_Components!$A$2:$A$29,0)),"")</f>
        <v>1</v>
      </c>
      <c r="U434" s="26">
        <f>IFERROR(INDEX(Cost_Components!$Q$2:$Q$29,MATCH(E434,Cost_Components!$A$2:$A$29,0)),"")</f>
        <v>2023</v>
      </c>
      <c r="V434" s="30">
        <f>1/(1+Calculation_Assumptions!$B$5)^(B434-Calculation_Assumptions!$B$2)</f>
        <v>0.62316693922011435</v>
      </c>
      <c r="W434" s="23">
        <f t="shared" si="90"/>
        <v>53227394.807447232</v>
      </c>
      <c r="X434" s="23">
        <f t="shared" si="91"/>
        <v>109610910.30656672</v>
      </c>
      <c r="Y434" s="23">
        <f t="shared" si="92"/>
        <v>56383515.499119483</v>
      </c>
      <c r="Z434" s="17">
        <f>IFERROR(INDEX(Cost_Components!$T$2:$T$29,MATCH(E434,Cost_Components!$A$2:$A$29,0)),"")</f>
        <v>0.8</v>
      </c>
      <c r="AA434" s="26">
        <f>IFERROR(INDEX(Cost_Components!$U$2:$U$29,MATCH(E434,Cost_Components!$A$2:$A$29,0)),"")</f>
        <v>2025</v>
      </c>
      <c r="AB434" s="26">
        <f>IFERROR(INDEX(Cost_Components!$V$2:$V$29,MATCH(E434,Cost_Components!$A$2:$A$29,0)),"")</f>
        <v>2050</v>
      </c>
      <c r="AC434" s="26">
        <f>IFERROR(INDEX(Cost_Components!$M$2:$M$29,MATCH(E434,Cost_Components!$A$2:$A$29,0)),"")</f>
        <v>30</v>
      </c>
      <c r="AD434" s="26">
        <f>IFERROR(INDEX(Cost_Components!$N$2:$N$29,MATCH(E434,Cost_Components!$A$2:$A$29,0)),"")</f>
        <v>95</v>
      </c>
      <c r="AE434" s="16" t="str">
        <f>IFERROR(INDEX(Cost_Components!$O$2:$O$29,MATCH(E434,Cost_Components!$A$2:$A$29,0)),"")</f>
        <v>Both</v>
      </c>
      <c r="AF434" s="11">
        <v>7652079.7748692203</v>
      </c>
      <c r="AG434" s="11">
        <v>7556224.04727773</v>
      </c>
      <c r="AH434" s="23">
        <f t="shared" si="93"/>
        <v>1</v>
      </c>
      <c r="AI434" s="10">
        <v>315525215.31254798</v>
      </c>
      <c r="AJ434" s="29">
        <f t="shared" si="94"/>
        <v>0.27070528451856229</v>
      </c>
      <c r="AK434" s="29">
        <f t="shared" si="95"/>
        <v>0.55746205066429821</v>
      </c>
      <c r="AL434" s="29">
        <f t="shared" si="96"/>
        <v>0.28675676614573592</v>
      </c>
      <c r="AM434" s="29">
        <f t="shared" si="97"/>
        <v>0.17869733625969636</v>
      </c>
    </row>
    <row r="435" spans="1:39">
      <c r="A435" t="s">
        <v>247</v>
      </c>
      <c r="B435" s="20">
        <v>2042</v>
      </c>
      <c r="C435" t="s">
        <v>247</v>
      </c>
      <c r="D435" t="s">
        <v>222</v>
      </c>
      <c r="E435" s="22" t="s">
        <v>343</v>
      </c>
      <c r="F435" s="22" t="s">
        <v>344</v>
      </c>
      <c r="G435" s="22" t="s">
        <v>248</v>
      </c>
      <c r="H435" s="22" t="s">
        <v>237</v>
      </c>
      <c r="I435" s="22" t="s">
        <v>309</v>
      </c>
      <c r="J435" s="17">
        <f>IFERROR(INDEX(Cost_Components!$K$2:$K$29,MATCH(E435,Cost_Components!$A$2:$A$29,0)),"")</f>
        <v>1</v>
      </c>
      <c r="K435" s="17">
        <f t="shared" si="84"/>
        <v>0.64923076923076928</v>
      </c>
      <c r="L435" s="17">
        <f>IFERROR(INDEX(Cost_Components!$S$2:$S$29,MATCH(E435,Cost_Components!$A$2:$A$29,0)),"")</f>
        <v>0.31</v>
      </c>
      <c r="M435" s="28">
        <f>IFERROR(INDEX(Cost_Components!$L$2:$L$29,MATCH(E435,Cost_Components!$A$2:$A$29,0)),"")</f>
        <v>1</v>
      </c>
      <c r="N435" s="29">
        <f>IFERROR(INDEX(Cost_Components!$P$2:$P$29,MATCH(E435,Cost_Components!$A$2:$A$29,0)),"")</f>
        <v>36.463998099999998</v>
      </c>
      <c r="O435" s="23">
        <f t="shared" si="85"/>
        <v>7809743.2726118704</v>
      </c>
      <c r="P435" s="23">
        <f t="shared" si="86"/>
        <v>7703733.2663089205</v>
      </c>
      <c r="Q435" s="23">
        <f t="shared" si="87"/>
        <v>87081763.707534522</v>
      </c>
      <c r="R435" s="23">
        <f t="shared" si="88"/>
        <v>184884344.22521687</v>
      </c>
      <c r="S435" s="23">
        <f t="shared" si="89"/>
        <v>97802580.517682344</v>
      </c>
      <c r="T435" s="16">
        <f>IFERROR(INDEX(Cost_Components!$R$2:$R$29,MATCH(E435,Cost_Components!$A$2:$A$29,0)),"")</f>
        <v>1</v>
      </c>
      <c r="U435" s="26">
        <f>IFERROR(INDEX(Cost_Components!$Q$2:$Q$29,MATCH(E435,Cost_Components!$A$2:$A$29,0)),"")</f>
        <v>2023</v>
      </c>
      <c r="V435" s="30">
        <f>1/(1+Calculation_Assumptions!$B$5)^(B435-Calculation_Assumptions!$B$2)</f>
        <v>0.60501644584477121</v>
      </c>
      <c r="W435" s="23">
        <f t="shared" si="90"/>
        <v>52685899.17622672</v>
      </c>
      <c r="X435" s="23">
        <f t="shared" si="91"/>
        <v>111858068.83548196</v>
      </c>
      <c r="Y435" s="23">
        <f t="shared" si="92"/>
        <v>59172169.659255236</v>
      </c>
      <c r="Z435" s="17">
        <f>IFERROR(INDEX(Cost_Components!$T$2:$T$29,MATCH(E435,Cost_Components!$A$2:$A$29,0)),"")</f>
        <v>0.8</v>
      </c>
      <c r="AA435" s="26">
        <f>IFERROR(INDEX(Cost_Components!$U$2:$U$29,MATCH(E435,Cost_Components!$A$2:$A$29,0)),"")</f>
        <v>2025</v>
      </c>
      <c r="AB435" s="26">
        <f>IFERROR(INDEX(Cost_Components!$V$2:$V$29,MATCH(E435,Cost_Components!$A$2:$A$29,0)),"")</f>
        <v>2050</v>
      </c>
      <c r="AC435" s="26">
        <f>IFERROR(INDEX(Cost_Components!$M$2:$M$29,MATCH(E435,Cost_Components!$A$2:$A$29,0)),"")</f>
        <v>30</v>
      </c>
      <c r="AD435" s="26">
        <f>IFERROR(INDEX(Cost_Components!$N$2:$N$29,MATCH(E435,Cost_Components!$A$2:$A$29,0)),"")</f>
        <v>95</v>
      </c>
      <c r="AE435" s="16" t="str">
        <f>IFERROR(INDEX(Cost_Components!$O$2:$O$29,MATCH(E435,Cost_Components!$A$2:$A$29,0)),"")</f>
        <v>Both</v>
      </c>
      <c r="AF435" s="11">
        <v>7809743.2726118704</v>
      </c>
      <c r="AG435" s="11">
        <v>7703733.2663089205</v>
      </c>
      <c r="AH435" s="23">
        <f t="shared" si="93"/>
        <v>1</v>
      </c>
      <c r="AI435" s="10">
        <v>316707694.211882</v>
      </c>
      <c r="AJ435" s="29">
        <f t="shared" si="94"/>
        <v>0.27495941936060314</v>
      </c>
      <c r="AK435" s="29">
        <f t="shared" si="95"/>
        <v>0.58376966396505225</v>
      </c>
      <c r="AL435" s="29">
        <f t="shared" si="96"/>
        <v>0.30881024460444911</v>
      </c>
      <c r="AM435" s="29">
        <f t="shared" si="97"/>
        <v>0.18683527663103822</v>
      </c>
    </row>
    <row r="436" spans="1:39">
      <c r="A436" t="s">
        <v>247</v>
      </c>
      <c r="B436" s="20">
        <v>2043</v>
      </c>
      <c r="C436" t="s">
        <v>247</v>
      </c>
      <c r="D436" t="s">
        <v>222</v>
      </c>
      <c r="E436" s="22" t="s">
        <v>343</v>
      </c>
      <c r="F436" s="22" t="s">
        <v>344</v>
      </c>
      <c r="G436" s="22" t="s">
        <v>248</v>
      </c>
      <c r="H436" s="22" t="s">
        <v>237</v>
      </c>
      <c r="I436" s="22" t="s">
        <v>309</v>
      </c>
      <c r="J436" s="17">
        <f>IFERROR(INDEX(Cost_Components!$K$2:$K$29,MATCH(E436,Cost_Components!$A$2:$A$29,0)),"")</f>
        <v>1</v>
      </c>
      <c r="K436" s="17">
        <f t="shared" si="84"/>
        <v>0.66807692307692301</v>
      </c>
      <c r="L436" s="17">
        <f>IFERROR(INDEX(Cost_Components!$S$2:$S$29,MATCH(E436,Cost_Components!$A$2:$A$29,0)),"")</f>
        <v>0.31</v>
      </c>
      <c r="M436" s="28">
        <f>IFERROR(INDEX(Cost_Components!$L$2:$L$29,MATCH(E436,Cost_Components!$A$2:$A$29,0)),"")</f>
        <v>1</v>
      </c>
      <c r="N436" s="29">
        <f>IFERROR(INDEX(Cost_Components!$P$2:$P$29,MATCH(E436,Cost_Components!$A$2:$A$29,0)),"")</f>
        <v>36.463998099999998</v>
      </c>
      <c r="O436" s="23">
        <f t="shared" si="85"/>
        <v>7968453.5711850096</v>
      </c>
      <c r="P436" s="23">
        <f t="shared" si="86"/>
        <v>7851923.4531465499</v>
      </c>
      <c r="Q436" s="23">
        <f t="shared" si="87"/>
        <v>88756881.781833172</v>
      </c>
      <c r="R436" s="23">
        <f t="shared" si="88"/>
        <v>194117550.38573635</v>
      </c>
      <c r="S436" s="23">
        <f t="shared" si="89"/>
        <v>105360668.60390317</v>
      </c>
      <c r="T436" s="16">
        <f>IFERROR(INDEX(Cost_Components!$R$2:$R$29,MATCH(E436,Cost_Components!$A$2:$A$29,0)),"")</f>
        <v>1</v>
      </c>
      <c r="U436" s="26">
        <f>IFERROR(INDEX(Cost_Components!$Q$2:$Q$29,MATCH(E436,Cost_Components!$A$2:$A$29,0)),"")</f>
        <v>2023</v>
      </c>
      <c r="V436" s="30">
        <f>1/(1+Calculation_Assumptions!$B$5)^(B436-Calculation_Assumptions!$B$2)</f>
        <v>0.5873946076162827</v>
      </c>
      <c r="W436" s="23">
        <f t="shared" si="90"/>
        <v>52135313.747484684</v>
      </c>
      <c r="X436" s="23">
        <f t="shared" si="91"/>
        <v>114023602.34026359</v>
      </c>
      <c r="Y436" s="23">
        <f t="shared" si="92"/>
        <v>61888288.592778899</v>
      </c>
      <c r="Z436" s="17">
        <f>IFERROR(INDEX(Cost_Components!$T$2:$T$29,MATCH(E436,Cost_Components!$A$2:$A$29,0)),"")</f>
        <v>0.8</v>
      </c>
      <c r="AA436" s="26">
        <f>IFERROR(INDEX(Cost_Components!$U$2:$U$29,MATCH(E436,Cost_Components!$A$2:$A$29,0)),"")</f>
        <v>2025</v>
      </c>
      <c r="AB436" s="26">
        <f>IFERROR(INDEX(Cost_Components!$V$2:$V$29,MATCH(E436,Cost_Components!$A$2:$A$29,0)),"")</f>
        <v>2050</v>
      </c>
      <c r="AC436" s="26">
        <f>IFERROR(INDEX(Cost_Components!$M$2:$M$29,MATCH(E436,Cost_Components!$A$2:$A$29,0)),"")</f>
        <v>30</v>
      </c>
      <c r="AD436" s="26">
        <f>IFERROR(INDEX(Cost_Components!$N$2:$N$29,MATCH(E436,Cost_Components!$A$2:$A$29,0)),"")</f>
        <v>95</v>
      </c>
      <c r="AE436" s="16" t="str">
        <f>IFERROR(INDEX(Cost_Components!$O$2:$O$29,MATCH(E436,Cost_Components!$A$2:$A$29,0)),"")</f>
        <v>Both</v>
      </c>
      <c r="AF436" s="11">
        <v>7968453.5711850096</v>
      </c>
      <c r="AG436" s="11">
        <v>7851923.4531465499</v>
      </c>
      <c r="AH436" s="23">
        <f t="shared" si="93"/>
        <v>1</v>
      </c>
      <c r="AI436" s="10">
        <v>317814114.06715202</v>
      </c>
      <c r="AJ436" s="29">
        <f t="shared" si="94"/>
        <v>0.27927293928513014</v>
      </c>
      <c r="AK436" s="29">
        <f t="shared" si="95"/>
        <v>0.61078958357626811</v>
      </c>
      <c r="AL436" s="29">
        <f t="shared" si="96"/>
        <v>0.33151664429113792</v>
      </c>
      <c r="AM436" s="29">
        <f t="shared" si="97"/>
        <v>0.19473108919165974</v>
      </c>
    </row>
    <row r="437" spans="1:39">
      <c r="A437" t="s">
        <v>247</v>
      </c>
      <c r="B437" s="20">
        <v>2044</v>
      </c>
      <c r="C437" t="s">
        <v>247</v>
      </c>
      <c r="D437" t="s">
        <v>222</v>
      </c>
      <c r="E437" s="22" t="s">
        <v>343</v>
      </c>
      <c r="F437" s="22" t="s">
        <v>344</v>
      </c>
      <c r="G437" s="22" t="s">
        <v>248</v>
      </c>
      <c r="H437" s="22" t="s">
        <v>237</v>
      </c>
      <c r="I437" s="22" t="s">
        <v>309</v>
      </c>
      <c r="J437" s="17">
        <f>IFERROR(INDEX(Cost_Components!$K$2:$K$29,MATCH(E437,Cost_Components!$A$2:$A$29,0)),"")</f>
        <v>1</v>
      </c>
      <c r="K437" s="17">
        <f t="shared" si="84"/>
        <v>0.68692307692307697</v>
      </c>
      <c r="L437" s="17">
        <f>IFERROR(INDEX(Cost_Components!$S$2:$S$29,MATCH(E437,Cost_Components!$A$2:$A$29,0)),"")</f>
        <v>0.31</v>
      </c>
      <c r="M437" s="28">
        <f>IFERROR(INDEX(Cost_Components!$L$2:$L$29,MATCH(E437,Cost_Components!$A$2:$A$29,0)),"")</f>
        <v>1</v>
      </c>
      <c r="N437" s="29">
        <f>IFERROR(INDEX(Cost_Components!$P$2:$P$29,MATCH(E437,Cost_Components!$A$2:$A$29,0)),"")</f>
        <v>36.463998099999998</v>
      </c>
      <c r="O437" s="23">
        <f t="shared" si="85"/>
        <v>8124684.3070315504</v>
      </c>
      <c r="P437" s="23">
        <f t="shared" si="86"/>
        <v>7997283.3333941698</v>
      </c>
      <c r="Q437" s="23">
        <f t="shared" si="87"/>
        <v>90400006.524954468</v>
      </c>
      <c r="R437" s="23">
        <f t="shared" si="88"/>
        <v>203506781.93021965</v>
      </c>
      <c r="S437" s="23">
        <f t="shared" si="89"/>
        <v>113106775.40526518</v>
      </c>
      <c r="T437" s="16">
        <f>IFERROR(INDEX(Cost_Components!$R$2:$R$29,MATCH(E437,Cost_Components!$A$2:$A$29,0)),"")</f>
        <v>1</v>
      </c>
      <c r="U437" s="26">
        <f>IFERROR(INDEX(Cost_Components!$Q$2:$Q$29,MATCH(E437,Cost_Components!$A$2:$A$29,0)),"")</f>
        <v>2023</v>
      </c>
      <c r="V437" s="30">
        <f>1/(1+Calculation_Assumptions!$B$5)^(B437-Calculation_Assumptions!$B$2)</f>
        <v>0.57028602681192497</v>
      </c>
      <c r="W437" s="23">
        <f t="shared" si="90"/>
        <v>51553860.544888377</v>
      </c>
      <c r="X437" s="23">
        <f t="shared" si="91"/>
        <v>116057074.09626581</v>
      </c>
      <c r="Y437" s="23">
        <f t="shared" si="92"/>
        <v>64503213.551377438</v>
      </c>
      <c r="Z437" s="17">
        <f>IFERROR(INDEX(Cost_Components!$T$2:$T$29,MATCH(E437,Cost_Components!$A$2:$A$29,0)),"")</f>
        <v>0.8</v>
      </c>
      <c r="AA437" s="26">
        <f>IFERROR(INDEX(Cost_Components!$U$2:$U$29,MATCH(E437,Cost_Components!$A$2:$A$29,0)),"")</f>
        <v>2025</v>
      </c>
      <c r="AB437" s="26">
        <f>IFERROR(INDEX(Cost_Components!$V$2:$V$29,MATCH(E437,Cost_Components!$A$2:$A$29,0)),"")</f>
        <v>2050</v>
      </c>
      <c r="AC437" s="26">
        <f>IFERROR(INDEX(Cost_Components!$M$2:$M$29,MATCH(E437,Cost_Components!$A$2:$A$29,0)),"")</f>
        <v>30</v>
      </c>
      <c r="AD437" s="26">
        <f>IFERROR(INDEX(Cost_Components!$N$2:$N$29,MATCH(E437,Cost_Components!$A$2:$A$29,0)),"")</f>
        <v>95</v>
      </c>
      <c r="AE437" s="16" t="str">
        <f>IFERROR(INDEX(Cost_Components!$O$2:$O$29,MATCH(E437,Cost_Components!$A$2:$A$29,0)),"")</f>
        <v>Both</v>
      </c>
      <c r="AF437" s="11">
        <v>8124684.3070315504</v>
      </c>
      <c r="AG437" s="11">
        <v>7997283.3333941698</v>
      </c>
      <c r="AH437" s="23">
        <f t="shared" si="93"/>
        <v>1</v>
      </c>
      <c r="AI437" s="10">
        <v>318840890.73215598</v>
      </c>
      <c r="AJ437" s="29">
        <f t="shared" si="94"/>
        <v>0.28352701661749991</v>
      </c>
      <c r="AK437" s="29">
        <f t="shared" si="95"/>
        <v>0.63827064798027</v>
      </c>
      <c r="AL437" s="29">
        <f t="shared" si="96"/>
        <v>0.35474363136277004</v>
      </c>
      <c r="AM437" s="29">
        <f t="shared" si="97"/>
        <v>0.20230533606670831</v>
      </c>
    </row>
    <row r="438" spans="1:39">
      <c r="A438" t="s">
        <v>247</v>
      </c>
      <c r="B438" s="20">
        <v>2045</v>
      </c>
      <c r="C438" t="s">
        <v>247</v>
      </c>
      <c r="D438" t="s">
        <v>222</v>
      </c>
      <c r="E438" s="22" t="s">
        <v>343</v>
      </c>
      <c r="F438" s="22" t="s">
        <v>344</v>
      </c>
      <c r="G438" s="22" t="s">
        <v>248</v>
      </c>
      <c r="H438" s="22" t="s">
        <v>237</v>
      </c>
      <c r="I438" s="22" t="s">
        <v>309</v>
      </c>
      <c r="J438" s="17">
        <f>IFERROR(INDEX(Cost_Components!$K$2:$K$29,MATCH(E438,Cost_Components!$A$2:$A$29,0)),"")</f>
        <v>1</v>
      </c>
      <c r="K438" s="17">
        <f t="shared" si="84"/>
        <v>0.70576923076923082</v>
      </c>
      <c r="L438" s="17">
        <f>IFERROR(INDEX(Cost_Components!$S$2:$S$29,MATCH(E438,Cost_Components!$A$2:$A$29,0)),"")</f>
        <v>0.31</v>
      </c>
      <c r="M438" s="28">
        <f>IFERROR(INDEX(Cost_Components!$L$2:$L$29,MATCH(E438,Cost_Components!$A$2:$A$29,0)),"")</f>
        <v>1</v>
      </c>
      <c r="N438" s="29">
        <f>IFERROR(INDEX(Cost_Components!$P$2:$P$29,MATCH(E438,Cost_Components!$A$2:$A$29,0)),"")</f>
        <v>36.463998099999998</v>
      </c>
      <c r="O438" s="23">
        <f t="shared" si="85"/>
        <v>8277885.0976212798</v>
      </c>
      <c r="P438" s="23">
        <f t="shared" si="86"/>
        <v>8139288.8940327</v>
      </c>
      <c r="Q438" s="23">
        <f t="shared" si="87"/>
        <v>92005214.577881441</v>
      </c>
      <c r="R438" s="23">
        <f t="shared" si="88"/>
        <v>213032762.75982076</v>
      </c>
      <c r="S438" s="23">
        <f t="shared" si="89"/>
        <v>121027548.18193932</v>
      </c>
      <c r="T438" s="16">
        <f>IFERROR(INDEX(Cost_Components!$R$2:$R$29,MATCH(E438,Cost_Components!$A$2:$A$29,0)),"")</f>
        <v>1</v>
      </c>
      <c r="U438" s="26">
        <f>IFERROR(INDEX(Cost_Components!$Q$2:$Q$29,MATCH(E438,Cost_Components!$A$2:$A$29,0)),"")</f>
        <v>2023</v>
      </c>
      <c r="V438" s="30">
        <f>1/(1+Calculation_Assumptions!$B$5)^(B438-Calculation_Assumptions!$B$2)</f>
        <v>0.55367575418633497</v>
      </c>
      <c r="W438" s="23">
        <f t="shared" si="90"/>
        <v>50941056.570484087</v>
      </c>
      <c r="X438" s="23">
        <f t="shared" si="91"/>
        <v>117951075.58744234</v>
      </c>
      <c r="Y438" s="23">
        <f t="shared" si="92"/>
        <v>67010019.016958244</v>
      </c>
      <c r="Z438" s="17">
        <f>IFERROR(INDEX(Cost_Components!$T$2:$T$29,MATCH(E438,Cost_Components!$A$2:$A$29,0)),"")</f>
        <v>0.8</v>
      </c>
      <c r="AA438" s="26">
        <f>IFERROR(INDEX(Cost_Components!$U$2:$U$29,MATCH(E438,Cost_Components!$A$2:$A$29,0)),"")</f>
        <v>2025</v>
      </c>
      <c r="AB438" s="26">
        <f>IFERROR(INDEX(Cost_Components!$V$2:$V$29,MATCH(E438,Cost_Components!$A$2:$A$29,0)),"")</f>
        <v>2050</v>
      </c>
      <c r="AC438" s="26">
        <f>IFERROR(INDEX(Cost_Components!$M$2:$M$29,MATCH(E438,Cost_Components!$A$2:$A$29,0)),"")</f>
        <v>30</v>
      </c>
      <c r="AD438" s="26">
        <f>IFERROR(INDEX(Cost_Components!$N$2:$N$29,MATCH(E438,Cost_Components!$A$2:$A$29,0)),"")</f>
        <v>95</v>
      </c>
      <c r="AE438" s="16" t="str">
        <f>IFERROR(INDEX(Cost_Components!$O$2:$O$29,MATCH(E438,Cost_Components!$A$2:$A$29,0)),"")</f>
        <v>Both</v>
      </c>
      <c r="AF438" s="11">
        <v>8277885.0976212798</v>
      </c>
      <c r="AG438" s="11">
        <v>8139288.8940327</v>
      </c>
      <c r="AH438" s="23">
        <f t="shared" si="93"/>
        <v>1</v>
      </c>
      <c r="AI438" s="10">
        <v>319784682.33108002</v>
      </c>
      <c r="AJ438" s="29">
        <f t="shared" si="94"/>
        <v>0.28770988624973115</v>
      </c>
      <c r="AK438" s="29">
        <f t="shared" si="95"/>
        <v>0.66617563169978011</v>
      </c>
      <c r="AL438" s="29">
        <f t="shared" si="96"/>
        <v>0.37846574545004902</v>
      </c>
      <c r="AM438" s="29">
        <f t="shared" si="97"/>
        <v>0.20954730704574936</v>
      </c>
    </row>
    <row r="439" spans="1:39">
      <c r="A439" t="s">
        <v>247</v>
      </c>
      <c r="B439" s="20">
        <v>2046</v>
      </c>
      <c r="C439" t="s">
        <v>247</v>
      </c>
      <c r="D439" t="s">
        <v>222</v>
      </c>
      <c r="E439" s="22" t="s">
        <v>343</v>
      </c>
      <c r="F439" s="22" t="s">
        <v>344</v>
      </c>
      <c r="G439" s="22" t="s">
        <v>248</v>
      </c>
      <c r="H439" s="22" t="s">
        <v>237</v>
      </c>
      <c r="I439" s="22" t="s">
        <v>309</v>
      </c>
      <c r="J439" s="17">
        <f>IFERROR(INDEX(Cost_Components!$K$2:$K$29,MATCH(E439,Cost_Components!$A$2:$A$29,0)),"")</f>
        <v>1</v>
      </c>
      <c r="K439" s="17">
        <f t="shared" si="84"/>
        <v>0.72461538461538466</v>
      </c>
      <c r="L439" s="17">
        <f>IFERROR(INDEX(Cost_Components!$S$2:$S$29,MATCH(E439,Cost_Components!$A$2:$A$29,0)),"")</f>
        <v>0.31</v>
      </c>
      <c r="M439" s="28">
        <f>IFERROR(INDEX(Cost_Components!$L$2:$L$29,MATCH(E439,Cost_Components!$A$2:$A$29,0)),"")</f>
        <v>1</v>
      </c>
      <c r="N439" s="29">
        <f>IFERROR(INDEX(Cost_Components!$P$2:$P$29,MATCH(E439,Cost_Components!$A$2:$A$29,0)),"")</f>
        <v>36.463998099999998</v>
      </c>
      <c r="O439" s="23">
        <f t="shared" si="85"/>
        <v>8429270.8469800204</v>
      </c>
      <c r="P439" s="23">
        <f t="shared" si="86"/>
        <v>8279175.5381456604</v>
      </c>
      <c r="Q439" s="23">
        <f t="shared" si="87"/>
        <v>93586470.738678053</v>
      </c>
      <c r="R439" s="23">
        <f t="shared" si="88"/>
        <v>222721346.93234023</v>
      </c>
      <c r="S439" s="23">
        <f t="shared" si="89"/>
        <v>129134876.19366218</v>
      </c>
      <c r="T439" s="16">
        <f>IFERROR(INDEX(Cost_Components!$R$2:$R$29,MATCH(E439,Cost_Components!$A$2:$A$29,0)),"")</f>
        <v>1</v>
      </c>
      <c r="U439" s="26">
        <f>IFERROR(INDEX(Cost_Components!$Q$2:$Q$29,MATCH(E439,Cost_Components!$A$2:$A$29,0)),"")</f>
        <v>2023</v>
      </c>
      <c r="V439" s="30">
        <f>1/(1+Calculation_Assumptions!$B$5)^(B439-Calculation_Assumptions!$B$2)</f>
        <v>0.5375492759090631</v>
      </c>
      <c r="W439" s="23">
        <f t="shared" si="90"/>
        <v>50307339.580461107</v>
      </c>
      <c r="X439" s="23">
        <f t="shared" si="91"/>
        <v>119723698.77297072</v>
      </c>
      <c r="Y439" s="23">
        <f t="shared" si="92"/>
        <v>69416359.192509621</v>
      </c>
      <c r="Z439" s="17">
        <f>IFERROR(INDEX(Cost_Components!$T$2:$T$29,MATCH(E439,Cost_Components!$A$2:$A$29,0)),"")</f>
        <v>0.8</v>
      </c>
      <c r="AA439" s="26">
        <f>IFERROR(INDEX(Cost_Components!$U$2:$U$29,MATCH(E439,Cost_Components!$A$2:$A$29,0)),"")</f>
        <v>2025</v>
      </c>
      <c r="AB439" s="26">
        <f>IFERROR(INDEX(Cost_Components!$V$2:$V$29,MATCH(E439,Cost_Components!$A$2:$A$29,0)),"")</f>
        <v>2050</v>
      </c>
      <c r="AC439" s="26">
        <f>IFERROR(INDEX(Cost_Components!$M$2:$M$29,MATCH(E439,Cost_Components!$A$2:$A$29,0)),"")</f>
        <v>30</v>
      </c>
      <c r="AD439" s="26">
        <f>IFERROR(INDEX(Cost_Components!$N$2:$N$29,MATCH(E439,Cost_Components!$A$2:$A$29,0)),"")</f>
        <v>95</v>
      </c>
      <c r="AE439" s="16" t="str">
        <f>IFERROR(INDEX(Cost_Components!$O$2:$O$29,MATCH(E439,Cost_Components!$A$2:$A$29,0)),"")</f>
        <v>Both</v>
      </c>
      <c r="AF439" s="11">
        <v>8429270.8469800204</v>
      </c>
      <c r="AG439" s="11">
        <v>8279175.5381456604</v>
      </c>
      <c r="AH439" s="23">
        <f t="shared" si="93"/>
        <v>1</v>
      </c>
      <c r="AI439" s="10">
        <v>320645615.981408</v>
      </c>
      <c r="AJ439" s="29">
        <f t="shared" si="94"/>
        <v>0.29186886105470555</v>
      </c>
      <c r="AK439" s="29">
        <f t="shared" si="95"/>
        <v>0.69460281329795037</v>
      </c>
      <c r="AL439" s="29">
        <f t="shared" si="96"/>
        <v>0.40273395224324482</v>
      </c>
      <c r="AM439" s="29">
        <f t="shared" si="97"/>
        <v>0.21648934441235146</v>
      </c>
    </row>
    <row r="440" spans="1:39">
      <c r="A440" t="s">
        <v>247</v>
      </c>
      <c r="B440" s="20">
        <v>2047</v>
      </c>
      <c r="C440" t="s">
        <v>247</v>
      </c>
      <c r="D440" t="s">
        <v>222</v>
      </c>
      <c r="E440" s="22" t="s">
        <v>343</v>
      </c>
      <c r="F440" s="22" t="s">
        <v>344</v>
      </c>
      <c r="G440" s="22" t="s">
        <v>248</v>
      </c>
      <c r="H440" s="22" t="s">
        <v>237</v>
      </c>
      <c r="I440" s="22" t="s">
        <v>309</v>
      </c>
      <c r="J440" s="17">
        <f>IFERROR(INDEX(Cost_Components!$K$2:$K$29,MATCH(E440,Cost_Components!$A$2:$A$29,0)),"")</f>
        <v>1</v>
      </c>
      <c r="K440" s="17">
        <f t="shared" si="84"/>
        <v>0.74346153846153851</v>
      </c>
      <c r="L440" s="17">
        <f>IFERROR(INDEX(Cost_Components!$S$2:$S$29,MATCH(E440,Cost_Components!$A$2:$A$29,0)),"")</f>
        <v>0.31</v>
      </c>
      <c r="M440" s="28">
        <f>IFERROR(INDEX(Cost_Components!$L$2:$L$29,MATCH(E440,Cost_Components!$A$2:$A$29,0)),"")</f>
        <v>1</v>
      </c>
      <c r="N440" s="29">
        <f>IFERROR(INDEX(Cost_Components!$P$2:$P$29,MATCH(E440,Cost_Components!$A$2:$A$29,0)),"")</f>
        <v>36.463998099999998</v>
      </c>
      <c r="O440" s="23">
        <f t="shared" si="85"/>
        <v>8577392.8150189295</v>
      </c>
      <c r="P440" s="23">
        <f t="shared" si="86"/>
        <v>8415519.4499264993</v>
      </c>
      <c r="Q440" s="23">
        <f t="shared" si="87"/>
        <v>95127680.422116205</v>
      </c>
      <c r="R440" s="23">
        <f t="shared" si="88"/>
        <v>232529517.78994265</v>
      </c>
      <c r="S440" s="23">
        <f t="shared" si="89"/>
        <v>137401837.36782646</v>
      </c>
      <c r="T440" s="16">
        <f>IFERROR(INDEX(Cost_Components!$R$2:$R$29,MATCH(E440,Cost_Components!$A$2:$A$29,0)),"")</f>
        <v>1</v>
      </c>
      <c r="U440" s="26">
        <f>IFERROR(INDEX(Cost_Components!$Q$2:$Q$29,MATCH(E440,Cost_Components!$A$2:$A$29,0)),"")</f>
        <v>2023</v>
      </c>
      <c r="V440" s="30">
        <f>1/(1+Calculation_Assumptions!$B$5)^(B440-Calculation_Assumptions!$B$2)</f>
        <v>0.52189250088258554</v>
      </c>
      <c r="W440" s="23">
        <f t="shared" si="90"/>
        <v>49646423.038657598</v>
      </c>
      <c r="X440" s="23">
        <f t="shared" si="91"/>
        <v>121355411.56841484</v>
      </c>
      <c r="Y440" s="23">
        <f t="shared" si="92"/>
        <v>71708988.529757246</v>
      </c>
      <c r="Z440" s="17">
        <f>IFERROR(INDEX(Cost_Components!$T$2:$T$29,MATCH(E440,Cost_Components!$A$2:$A$29,0)),"")</f>
        <v>0.8</v>
      </c>
      <c r="AA440" s="26">
        <f>IFERROR(INDEX(Cost_Components!$U$2:$U$29,MATCH(E440,Cost_Components!$A$2:$A$29,0)),"")</f>
        <v>2025</v>
      </c>
      <c r="AB440" s="26">
        <f>IFERROR(INDEX(Cost_Components!$V$2:$V$29,MATCH(E440,Cost_Components!$A$2:$A$29,0)),"")</f>
        <v>2050</v>
      </c>
      <c r="AC440" s="26">
        <f>IFERROR(INDEX(Cost_Components!$M$2:$M$29,MATCH(E440,Cost_Components!$A$2:$A$29,0)),"")</f>
        <v>30</v>
      </c>
      <c r="AD440" s="26">
        <f>IFERROR(INDEX(Cost_Components!$N$2:$N$29,MATCH(E440,Cost_Components!$A$2:$A$29,0)),"")</f>
        <v>95</v>
      </c>
      <c r="AE440" s="16" t="str">
        <f>IFERROR(INDEX(Cost_Components!$O$2:$O$29,MATCH(E440,Cost_Components!$A$2:$A$29,0)),"")</f>
        <v>Both</v>
      </c>
      <c r="AF440" s="11">
        <v>8577392.8150189295</v>
      </c>
      <c r="AG440" s="11">
        <v>8415519.4499264993</v>
      </c>
      <c r="AH440" s="23">
        <f t="shared" si="93"/>
        <v>1</v>
      </c>
      <c r="AI440" s="10">
        <v>321429520.52287501</v>
      </c>
      <c r="AJ440" s="29">
        <f t="shared" si="94"/>
        <v>0.29595190966707213</v>
      </c>
      <c r="AK440" s="29">
        <f t="shared" si="95"/>
        <v>0.72342303037904798</v>
      </c>
      <c r="AL440" s="29">
        <f t="shared" si="96"/>
        <v>0.42747112071197596</v>
      </c>
      <c r="AM440" s="29">
        <f t="shared" si="97"/>
        <v>0.22309397224345476</v>
      </c>
    </row>
    <row r="441" spans="1:39">
      <c r="A441" t="s">
        <v>247</v>
      </c>
      <c r="B441" s="20">
        <v>2048</v>
      </c>
      <c r="C441" t="s">
        <v>247</v>
      </c>
      <c r="D441" t="s">
        <v>222</v>
      </c>
      <c r="E441" s="22" t="s">
        <v>343</v>
      </c>
      <c r="F441" s="22" t="s">
        <v>344</v>
      </c>
      <c r="G441" s="22" t="s">
        <v>248</v>
      </c>
      <c r="H441" s="22" t="s">
        <v>237</v>
      </c>
      <c r="I441" s="22" t="s">
        <v>309</v>
      </c>
      <c r="J441" s="17">
        <f>IFERROR(INDEX(Cost_Components!$K$2:$K$29,MATCH(E441,Cost_Components!$A$2:$A$29,0)),"")</f>
        <v>1</v>
      </c>
      <c r="K441" s="17">
        <f t="shared" si="84"/>
        <v>0.76230769230769235</v>
      </c>
      <c r="L441" s="17">
        <f>IFERROR(INDEX(Cost_Components!$S$2:$S$29,MATCH(E441,Cost_Components!$A$2:$A$29,0)),"")</f>
        <v>0.31</v>
      </c>
      <c r="M441" s="28">
        <f>IFERROR(INDEX(Cost_Components!$L$2:$L$29,MATCH(E441,Cost_Components!$A$2:$A$29,0)),"")</f>
        <v>1</v>
      </c>
      <c r="N441" s="29">
        <f>IFERROR(INDEX(Cost_Components!$P$2:$P$29,MATCH(E441,Cost_Components!$A$2:$A$29,0)),"")</f>
        <v>36.463998099999998</v>
      </c>
      <c r="O441" s="23">
        <f t="shared" si="85"/>
        <v>8724892.6716400106</v>
      </c>
      <c r="P441" s="23">
        <f t="shared" si="86"/>
        <v>8550999.4763112999</v>
      </c>
      <c r="Q441" s="23">
        <f t="shared" si="87"/>
        <v>96659124.883768037</v>
      </c>
      <c r="R441" s="23">
        <f t="shared" si="88"/>
        <v>242523976.59474832</v>
      </c>
      <c r="S441" s="23">
        <f t="shared" si="89"/>
        <v>145864851.7109803</v>
      </c>
      <c r="T441" s="16">
        <f>IFERROR(INDEX(Cost_Components!$R$2:$R$29,MATCH(E441,Cost_Components!$A$2:$A$29,0)),"")</f>
        <v>1</v>
      </c>
      <c r="U441" s="26">
        <f>IFERROR(INDEX(Cost_Components!$Q$2:$Q$29,MATCH(E441,Cost_Components!$A$2:$A$29,0)),"")</f>
        <v>2023</v>
      </c>
      <c r="V441" s="30">
        <f>1/(1+Calculation_Assumptions!$B$5)^(B441-Calculation_Assumptions!$B$2)</f>
        <v>0.50669174842969467</v>
      </c>
      <c r="W441" s="23">
        <f t="shared" si="90"/>
        <v>48976380.989040636</v>
      </c>
      <c r="X441" s="23">
        <f t="shared" si="91"/>
        <v>122884897.73691536</v>
      </c>
      <c r="Y441" s="23">
        <f t="shared" si="92"/>
        <v>73908516.747874752</v>
      </c>
      <c r="Z441" s="17">
        <f>IFERROR(INDEX(Cost_Components!$T$2:$T$29,MATCH(E441,Cost_Components!$A$2:$A$29,0)),"")</f>
        <v>0.8</v>
      </c>
      <c r="AA441" s="26">
        <f>IFERROR(INDEX(Cost_Components!$U$2:$U$29,MATCH(E441,Cost_Components!$A$2:$A$29,0)),"")</f>
        <v>2025</v>
      </c>
      <c r="AB441" s="26">
        <f>IFERROR(INDEX(Cost_Components!$V$2:$V$29,MATCH(E441,Cost_Components!$A$2:$A$29,0)),"")</f>
        <v>2050</v>
      </c>
      <c r="AC441" s="26">
        <f>IFERROR(INDEX(Cost_Components!$M$2:$M$29,MATCH(E441,Cost_Components!$A$2:$A$29,0)),"")</f>
        <v>30</v>
      </c>
      <c r="AD441" s="26">
        <f>IFERROR(INDEX(Cost_Components!$N$2:$N$29,MATCH(E441,Cost_Components!$A$2:$A$29,0)),"")</f>
        <v>95</v>
      </c>
      <c r="AE441" s="16" t="str">
        <f>IFERROR(INDEX(Cost_Components!$O$2:$O$29,MATCH(E441,Cost_Components!$A$2:$A$29,0)),"")</f>
        <v>Both</v>
      </c>
      <c r="AF441" s="11">
        <v>8724892.6716400106</v>
      </c>
      <c r="AG441" s="11">
        <v>8550999.4763112999</v>
      </c>
      <c r="AH441" s="23">
        <f t="shared" si="93"/>
        <v>1</v>
      </c>
      <c r="AI441" s="10">
        <v>322136832.26016098</v>
      </c>
      <c r="AJ441" s="29">
        <f t="shared" si="94"/>
        <v>0.30005611033545254</v>
      </c>
      <c r="AK441" s="29">
        <f t="shared" si="95"/>
        <v>0.75286012745938813</v>
      </c>
      <c r="AL441" s="29">
        <f t="shared" si="96"/>
        <v>0.45280401712393559</v>
      </c>
      <c r="AM441" s="29">
        <f t="shared" si="97"/>
        <v>0.22943205913251635</v>
      </c>
    </row>
    <row r="442" spans="1:39">
      <c r="A442" t="s">
        <v>247</v>
      </c>
      <c r="B442" s="20">
        <v>2049</v>
      </c>
      <c r="C442" t="s">
        <v>247</v>
      </c>
      <c r="D442" t="s">
        <v>222</v>
      </c>
      <c r="E442" s="22" t="s">
        <v>343</v>
      </c>
      <c r="F442" s="22" t="s">
        <v>344</v>
      </c>
      <c r="G442" s="22" t="s">
        <v>248</v>
      </c>
      <c r="H442" s="22" t="s">
        <v>237</v>
      </c>
      <c r="I442" s="22" t="s">
        <v>309</v>
      </c>
      <c r="J442" s="17">
        <f>IFERROR(INDEX(Cost_Components!$K$2:$K$29,MATCH(E442,Cost_Components!$A$2:$A$29,0)),"")</f>
        <v>1</v>
      </c>
      <c r="K442" s="17">
        <f t="shared" si="84"/>
        <v>0.7811538461538462</v>
      </c>
      <c r="L442" s="17">
        <f>IFERROR(INDEX(Cost_Components!$S$2:$S$29,MATCH(E442,Cost_Components!$A$2:$A$29,0)),"")</f>
        <v>0.31</v>
      </c>
      <c r="M442" s="28">
        <f>IFERROR(INDEX(Cost_Components!$L$2:$L$29,MATCH(E442,Cost_Components!$A$2:$A$29,0)),"")</f>
        <v>1</v>
      </c>
      <c r="N442" s="29">
        <f>IFERROR(INDEX(Cost_Components!$P$2:$P$29,MATCH(E442,Cost_Components!$A$2:$A$29,0)),"")</f>
        <v>36.463998099999998</v>
      </c>
      <c r="O442" s="23">
        <f t="shared" si="85"/>
        <v>8869276.8113975897</v>
      </c>
      <c r="P442" s="23">
        <f t="shared" si="86"/>
        <v>8683125.8672385104</v>
      </c>
      <c r="Q442" s="23">
        <f t="shared" si="87"/>
        <v>98152660.388764217</v>
      </c>
      <c r="R442" s="23">
        <f t="shared" si="88"/>
        <v>252632412.95197153</v>
      </c>
      <c r="S442" s="23">
        <f t="shared" si="89"/>
        <v>154479752.56320733</v>
      </c>
      <c r="T442" s="16">
        <f>IFERROR(INDEX(Cost_Components!$R$2:$R$29,MATCH(E442,Cost_Components!$A$2:$A$29,0)),"")</f>
        <v>1</v>
      </c>
      <c r="U442" s="26">
        <f>IFERROR(INDEX(Cost_Components!$Q$2:$Q$29,MATCH(E442,Cost_Components!$A$2:$A$29,0)),"")</f>
        <v>2023</v>
      </c>
      <c r="V442" s="30">
        <f>1/(1+Calculation_Assumptions!$B$5)^(B442-Calculation_Assumptions!$B$2)</f>
        <v>0.49193373633950943</v>
      </c>
      <c r="W442" s="23">
        <f t="shared" si="90"/>
        <v>48284604.956707746</v>
      </c>
      <c r="X442" s="23">
        <f t="shared" si="91"/>
        <v>124278406.82392924</v>
      </c>
      <c r="Y442" s="23">
        <f t="shared" si="92"/>
        <v>75993801.86722149</v>
      </c>
      <c r="Z442" s="17">
        <f>IFERROR(INDEX(Cost_Components!$T$2:$T$29,MATCH(E442,Cost_Components!$A$2:$A$29,0)),"")</f>
        <v>0.8</v>
      </c>
      <c r="AA442" s="26">
        <f>IFERROR(INDEX(Cost_Components!$U$2:$U$29,MATCH(E442,Cost_Components!$A$2:$A$29,0)),"")</f>
        <v>2025</v>
      </c>
      <c r="AB442" s="26">
        <f>IFERROR(INDEX(Cost_Components!$V$2:$V$29,MATCH(E442,Cost_Components!$A$2:$A$29,0)),"")</f>
        <v>2050</v>
      </c>
      <c r="AC442" s="26">
        <f>IFERROR(INDEX(Cost_Components!$M$2:$M$29,MATCH(E442,Cost_Components!$A$2:$A$29,0)),"")</f>
        <v>30</v>
      </c>
      <c r="AD442" s="26">
        <f>IFERROR(INDEX(Cost_Components!$N$2:$N$29,MATCH(E442,Cost_Components!$A$2:$A$29,0)),"")</f>
        <v>95</v>
      </c>
      <c r="AE442" s="16" t="str">
        <f>IFERROR(INDEX(Cost_Components!$O$2:$O$29,MATCH(E442,Cost_Components!$A$2:$A$29,0)),"")</f>
        <v>Both</v>
      </c>
      <c r="AF442" s="11">
        <v>8869276.8113975897</v>
      </c>
      <c r="AG442" s="11">
        <v>8683125.8672385104</v>
      </c>
      <c r="AH442" s="23">
        <f t="shared" si="93"/>
        <v>1</v>
      </c>
      <c r="AI442" s="10">
        <v>322765819.75268102</v>
      </c>
      <c r="AJ442" s="29">
        <f t="shared" si="94"/>
        <v>0.30409868202269247</v>
      </c>
      <c r="AK442" s="29">
        <f t="shared" si="95"/>
        <v>0.78271117166480286</v>
      </c>
      <c r="AL442" s="29">
        <f t="shared" si="96"/>
        <v>0.47861248964211045</v>
      </c>
      <c r="AM442" s="29">
        <f t="shared" si="97"/>
        <v>0.23544563028839816</v>
      </c>
    </row>
    <row r="443" spans="1:39">
      <c r="A443" t="s">
        <v>247</v>
      </c>
      <c r="B443" s="20">
        <v>2050</v>
      </c>
      <c r="C443" t="s">
        <v>247</v>
      </c>
      <c r="D443" t="s">
        <v>222</v>
      </c>
      <c r="E443" s="22" t="s">
        <v>343</v>
      </c>
      <c r="F443" s="22" t="s">
        <v>344</v>
      </c>
      <c r="G443" s="22" t="s">
        <v>248</v>
      </c>
      <c r="H443" s="22" t="s">
        <v>237</v>
      </c>
      <c r="I443" s="22" t="s">
        <v>309</v>
      </c>
      <c r="J443" s="17">
        <f>IFERROR(INDEX(Cost_Components!$K$2:$K$29,MATCH(E443,Cost_Components!$A$2:$A$29,0)),"")</f>
        <v>1</v>
      </c>
      <c r="K443" s="17">
        <f t="shared" si="84"/>
        <v>0.8</v>
      </c>
      <c r="L443" s="17">
        <f>IFERROR(INDEX(Cost_Components!$S$2:$S$29,MATCH(E443,Cost_Components!$A$2:$A$29,0)),"")</f>
        <v>0.31</v>
      </c>
      <c r="M443" s="28">
        <f>IFERROR(INDEX(Cost_Components!$L$2:$L$29,MATCH(E443,Cost_Components!$A$2:$A$29,0)),"")</f>
        <v>1</v>
      </c>
      <c r="N443" s="29">
        <f>IFERROR(INDEX(Cost_Components!$P$2:$P$29,MATCH(E443,Cost_Components!$A$2:$A$29,0)),"")</f>
        <v>36.463998099999998</v>
      </c>
      <c r="O443" s="23">
        <f t="shared" si="85"/>
        <v>9009721.3788341396</v>
      </c>
      <c r="P443" s="23">
        <f t="shared" si="86"/>
        <v>8811108.4479971007</v>
      </c>
      <c r="Q443" s="23">
        <f t="shared" si="87"/>
        <v>99599354.929064661</v>
      </c>
      <c r="R443" s="23">
        <f t="shared" si="88"/>
        <v>262824370.59146997</v>
      </c>
      <c r="S443" s="23">
        <f t="shared" si="89"/>
        <v>163225015.66240531</v>
      </c>
      <c r="T443" s="16">
        <f>IFERROR(INDEX(Cost_Components!$R$2:$R$29,MATCH(E443,Cost_Components!$A$2:$A$29,0)),"")</f>
        <v>1</v>
      </c>
      <c r="U443" s="26">
        <f>IFERROR(INDEX(Cost_Components!$Q$2:$Q$29,MATCH(E443,Cost_Components!$A$2:$A$29,0)),"")</f>
        <v>2023</v>
      </c>
      <c r="V443" s="30">
        <f>1/(1+Calculation_Assumptions!$B$5)^(B443-Calculation_Assumptions!$B$2)</f>
        <v>0.47760556926165965</v>
      </c>
      <c r="W443" s="23">
        <f t="shared" si="90"/>
        <v>47569206.608990014</v>
      </c>
      <c r="X443" s="23">
        <f t="shared" si="91"/>
        <v>125526383.13217641</v>
      </c>
      <c r="Y443" s="23">
        <f t="shared" si="92"/>
        <v>77957176.523186401</v>
      </c>
      <c r="Z443" s="17">
        <f>IFERROR(INDEX(Cost_Components!$T$2:$T$29,MATCH(E443,Cost_Components!$A$2:$A$29,0)),"")</f>
        <v>0.8</v>
      </c>
      <c r="AA443" s="26">
        <f>IFERROR(INDEX(Cost_Components!$U$2:$U$29,MATCH(E443,Cost_Components!$A$2:$A$29,0)),"")</f>
        <v>2025</v>
      </c>
      <c r="AB443" s="26">
        <f>IFERROR(INDEX(Cost_Components!$V$2:$V$29,MATCH(E443,Cost_Components!$A$2:$A$29,0)),"")</f>
        <v>2050</v>
      </c>
      <c r="AC443" s="26">
        <f>IFERROR(INDEX(Cost_Components!$M$2:$M$29,MATCH(E443,Cost_Components!$A$2:$A$29,0)),"")</f>
        <v>30</v>
      </c>
      <c r="AD443" s="26">
        <f>IFERROR(INDEX(Cost_Components!$N$2:$N$29,MATCH(E443,Cost_Components!$A$2:$A$29,0)),"")</f>
        <v>95</v>
      </c>
      <c r="AE443" s="16" t="str">
        <f>IFERROR(INDEX(Cost_Components!$O$2:$O$29,MATCH(E443,Cost_Components!$A$2:$A$29,0)),"")</f>
        <v>Both</v>
      </c>
      <c r="AF443" s="11">
        <v>9009721.3788341396</v>
      </c>
      <c r="AG443" s="11">
        <v>8811108.4479971007</v>
      </c>
      <c r="AH443" s="23">
        <f t="shared" si="93"/>
        <v>1</v>
      </c>
      <c r="AI443" s="10">
        <v>323312042.56328499</v>
      </c>
      <c r="AJ443" s="29">
        <f t="shared" si="94"/>
        <v>0.30805952707304157</v>
      </c>
      <c r="AK443" s="29">
        <f t="shared" si="95"/>
        <v>0.81291240656470387</v>
      </c>
      <c r="AL443" s="29">
        <f t="shared" si="96"/>
        <v>0.50485287949166235</v>
      </c>
      <c r="AM443" s="29">
        <f t="shared" si="97"/>
        <v>0.24112054690300344</v>
      </c>
    </row>
    <row r="444" spans="1:39">
      <c r="A444" t="s">
        <v>250</v>
      </c>
      <c r="B444" s="20">
        <v>2025</v>
      </c>
      <c r="C444" t="s">
        <v>250</v>
      </c>
      <c r="D444" t="s">
        <v>254</v>
      </c>
      <c r="E444" s="22" t="s">
        <v>346</v>
      </c>
      <c r="F444" s="22" t="s">
        <v>347</v>
      </c>
      <c r="G444" s="22" t="s">
        <v>251</v>
      </c>
      <c r="H444" s="22" t="s">
        <v>237</v>
      </c>
      <c r="I444" s="22" t="s">
        <v>309</v>
      </c>
      <c r="J444" s="17">
        <f>IFERROR(INDEX(Cost_Components!$K$2:$K$29,MATCH(E444,Cost_Components!$A$2:$A$29,0)),"")</f>
        <v>1</v>
      </c>
      <c r="K444" s="17">
        <f t="shared" si="84"/>
        <v>0.32884615384615384</v>
      </c>
      <c r="L444" s="17">
        <f>IFERROR(INDEX(Cost_Components!$S$2:$S$29,MATCH(E444,Cost_Components!$A$2:$A$29,0)),"")</f>
        <v>0.31</v>
      </c>
      <c r="M444" s="28">
        <f>IFERROR(INDEX(Cost_Components!$L$2:$L$29,MATCH(E444,Cost_Components!$A$2:$A$29,0)),"")</f>
        <v>1</v>
      </c>
      <c r="N444" s="29">
        <f>IFERROR(INDEX(Cost_Components!$P$2:$P$29,MATCH(E444,Cost_Components!$A$2:$A$29,0)),"")</f>
        <v>50.857353529999997</v>
      </c>
      <c r="O444" s="23">
        <f t="shared" si="85"/>
        <v>575854.43574470805</v>
      </c>
      <c r="P444" s="23">
        <f t="shared" si="86"/>
        <v>575839.63357855403</v>
      </c>
      <c r="Q444" s="23">
        <f t="shared" si="87"/>
        <v>9078560.7446619552</v>
      </c>
      <c r="R444" s="23">
        <f t="shared" si="88"/>
        <v>9630730.7271217797</v>
      </c>
      <c r="S444" s="23">
        <f t="shared" si="89"/>
        <v>552169.98245982453</v>
      </c>
      <c r="T444" s="16">
        <f>IFERROR(INDEX(Cost_Components!$R$2:$R$29,MATCH(E444,Cost_Components!$A$2:$A$29,0)),"")</f>
        <v>1</v>
      </c>
      <c r="U444" s="26">
        <f>IFERROR(INDEX(Cost_Components!$Q$2:$Q$29,MATCH(E444,Cost_Components!$A$2:$A$29,0)),"")</f>
        <v>2023</v>
      </c>
      <c r="V444" s="30">
        <f>1/(1+Calculation_Assumptions!$B$5)^(B444-Calculation_Assumptions!$B$2)</f>
        <v>1</v>
      </c>
      <c r="W444" s="23">
        <f t="shared" si="90"/>
        <v>9078560.7446619552</v>
      </c>
      <c r="X444" s="23">
        <f t="shared" si="91"/>
        <v>9630730.7271217797</v>
      </c>
      <c r="Y444" s="23">
        <f t="shared" si="92"/>
        <v>552169.98245982453</v>
      </c>
      <c r="Z444" s="17">
        <f>IFERROR(INDEX(Cost_Components!$T$2:$T$29,MATCH(E444,Cost_Components!$A$2:$A$29,0)),"")</f>
        <v>0.8</v>
      </c>
      <c r="AA444" s="26">
        <f>IFERROR(INDEX(Cost_Components!$U$2:$U$29,MATCH(E444,Cost_Components!$A$2:$A$29,0)),"")</f>
        <v>2025</v>
      </c>
      <c r="AB444" s="26">
        <f>IFERROR(INDEX(Cost_Components!$V$2:$V$29,MATCH(E444,Cost_Components!$A$2:$A$29,0)),"")</f>
        <v>2050</v>
      </c>
      <c r="AC444" s="26">
        <f>IFERROR(INDEX(Cost_Components!$M$2:$M$29,MATCH(E444,Cost_Components!$A$2:$A$29,0)),"")</f>
        <v>5</v>
      </c>
      <c r="AD444" s="26">
        <f>IFERROR(INDEX(Cost_Components!$N$2:$N$29,MATCH(E444,Cost_Components!$A$2:$A$29,0)),"")</f>
        <v>39</v>
      </c>
      <c r="AE444" s="16" t="str">
        <f>IFERROR(INDEX(Cost_Components!$O$2:$O$29,MATCH(E444,Cost_Components!$A$2:$A$29,0)),"")</f>
        <v>Both</v>
      </c>
      <c r="AF444" s="11">
        <v>575854.43574470805</v>
      </c>
      <c r="AG444" s="11">
        <v>575839.63357855403</v>
      </c>
      <c r="AH444" s="23">
        <f t="shared" si="93"/>
        <v>1</v>
      </c>
      <c r="AI444" s="10">
        <v>288391907.64445603</v>
      </c>
      <c r="AJ444" s="29">
        <f t="shared" si="94"/>
        <v>3.1479942758499517E-2</v>
      </c>
      <c r="AK444" s="29">
        <f t="shared" si="95"/>
        <v>3.339459420267446E-2</v>
      </c>
      <c r="AL444" s="29">
        <f t="shared" si="96"/>
        <v>1.914651444174943E-3</v>
      </c>
      <c r="AM444" s="29">
        <f t="shared" si="97"/>
        <v>1.914651444174943E-3</v>
      </c>
    </row>
    <row r="445" spans="1:39">
      <c r="A445" t="s">
        <v>250</v>
      </c>
      <c r="B445" s="20">
        <v>2026</v>
      </c>
      <c r="C445" t="s">
        <v>250</v>
      </c>
      <c r="D445" t="s">
        <v>254</v>
      </c>
      <c r="E445" s="22" t="s">
        <v>346</v>
      </c>
      <c r="F445" s="22" t="s">
        <v>347</v>
      </c>
      <c r="G445" s="22" t="s">
        <v>251</v>
      </c>
      <c r="H445" s="22" t="s">
        <v>237</v>
      </c>
      <c r="I445" s="22" t="s">
        <v>309</v>
      </c>
      <c r="J445" s="17">
        <f>IFERROR(INDEX(Cost_Components!$K$2:$K$29,MATCH(E445,Cost_Components!$A$2:$A$29,0)),"")</f>
        <v>1</v>
      </c>
      <c r="K445" s="17">
        <f t="shared" si="84"/>
        <v>0.34769230769230769</v>
      </c>
      <c r="L445" s="17">
        <f>IFERROR(INDEX(Cost_Components!$S$2:$S$29,MATCH(E445,Cost_Components!$A$2:$A$29,0)),"")</f>
        <v>0.31</v>
      </c>
      <c r="M445" s="28">
        <f>IFERROR(INDEX(Cost_Components!$L$2:$L$29,MATCH(E445,Cost_Components!$A$2:$A$29,0)),"")</f>
        <v>1</v>
      </c>
      <c r="N445" s="29">
        <f>IFERROR(INDEX(Cost_Components!$P$2:$P$29,MATCH(E445,Cost_Components!$A$2:$A$29,0)),"")</f>
        <v>50.857353529999997</v>
      </c>
      <c r="O445" s="23">
        <f t="shared" si="85"/>
        <v>551963.57629267999</v>
      </c>
      <c r="P445" s="23">
        <f t="shared" si="86"/>
        <v>551922.25322840305</v>
      </c>
      <c r="Q445" s="23">
        <f t="shared" si="87"/>
        <v>8701484.597588433</v>
      </c>
      <c r="R445" s="23">
        <f t="shared" si="88"/>
        <v>9760212.1879310608</v>
      </c>
      <c r="S445" s="23">
        <f t="shared" si="89"/>
        <v>1058727.5903426278</v>
      </c>
      <c r="T445" s="16">
        <f>IFERROR(INDEX(Cost_Components!$R$2:$R$29,MATCH(E445,Cost_Components!$A$2:$A$29,0)),"")</f>
        <v>1</v>
      </c>
      <c r="U445" s="26">
        <f>IFERROR(INDEX(Cost_Components!$Q$2:$Q$29,MATCH(E445,Cost_Components!$A$2:$A$29,0)),"")</f>
        <v>2023</v>
      </c>
      <c r="V445" s="30">
        <f>1/(1+Calculation_Assumptions!$B$5)^(B445-Calculation_Assumptions!$B$2)</f>
        <v>0.970873786407767</v>
      </c>
      <c r="W445" s="23">
        <f t="shared" si="90"/>
        <v>8448043.2986295465</v>
      </c>
      <c r="X445" s="23">
        <f t="shared" si="91"/>
        <v>9475934.163039865</v>
      </c>
      <c r="Y445" s="23">
        <f t="shared" si="92"/>
        <v>1027890.8644103183</v>
      </c>
      <c r="Z445" s="17">
        <f>IFERROR(INDEX(Cost_Components!$T$2:$T$29,MATCH(E445,Cost_Components!$A$2:$A$29,0)),"")</f>
        <v>0.8</v>
      </c>
      <c r="AA445" s="26">
        <f>IFERROR(INDEX(Cost_Components!$U$2:$U$29,MATCH(E445,Cost_Components!$A$2:$A$29,0)),"")</f>
        <v>2025</v>
      </c>
      <c r="AB445" s="26">
        <f>IFERROR(INDEX(Cost_Components!$V$2:$V$29,MATCH(E445,Cost_Components!$A$2:$A$29,0)),"")</f>
        <v>2050</v>
      </c>
      <c r="AC445" s="26">
        <f>IFERROR(INDEX(Cost_Components!$M$2:$M$29,MATCH(E445,Cost_Components!$A$2:$A$29,0)),"")</f>
        <v>5</v>
      </c>
      <c r="AD445" s="26">
        <f>IFERROR(INDEX(Cost_Components!$N$2:$N$29,MATCH(E445,Cost_Components!$A$2:$A$29,0)),"")</f>
        <v>39</v>
      </c>
      <c r="AE445" s="16" t="str">
        <f>IFERROR(INDEX(Cost_Components!$O$2:$O$29,MATCH(E445,Cost_Components!$A$2:$A$29,0)),"")</f>
        <v>Both</v>
      </c>
      <c r="AF445" s="11">
        <v>551963.57629267999</v>
      </c>
      <c r="AG445" s="11">
        <v>551922.25322840305</v>
      </c>
      <c r="AH445" s="23">
        <f t="shared" si="93"/>
        <v>1</v>
      </c>
      <c r="AI445" s="10">
        <v>290472130.233437</v>
      </c>
      <c r="AJ445" s="29">
        <f t="shared" si="94"/>
        <v>2.9956349308264144E-2</v>
      </c>
      <c r="AK445" s="29">
        <f t="shared" si="95"/>
        <v>3.3601200156749278E-2</v>
      </c>
      <c r="AL445" s="29">
        <f t="shared" si="96"/>
        <v>3.6448508484851361E-3</v>
      </c>
      <c r="AM445" s="29">
        <f t="shared" si="97"/>
        <v>3.5386901441603266E-3</v>
      </c>
    </row>
    <row r="446" spans="1:39">
      <c r="A446" t="s">
        <v>250</v>
      </c>
      <c r="B446" s="20">
        <v>2027</v>
      </c>
      <c r="C446" t="s">
        <v>250</v>
      </c>
      <c r="D446" t="s">
        <v>254</v>
      </c>
      <c r="E446" s="22" t="s">
        <v>346</v>
      </c>
      <c r="F446" s="22" t="s">
        <v>347</v>
      </c>
      <c r="G446" s="22" t="s">
        <v>251</v>
      </c>
      <c r="H446" s="22" t="s">
        <v>237</v>
      </c>
      <c r="I446" s="22" t="s">
        <v>309</v>
      </c>
      <c r="J446" s="17">
        <f>IFERROR(INDEX(Cost_Components!$K$2:$K$29,MATCH(E446,Cost_Components!$A$2:$A$29,0)),"")</f>
        <v>1</v>
      </c>
      <c r="K446" s="17">
        <f t="shared" si="84"/>
        <v>0.36653846153846154</v>
      </c>
      <c r="L446" s="17">
        <f>IFERROR(INDEX(Cost_Components!$S$2:$S$29,MATCH(E446,Cost_Components!$A$2:$A$29,0)),"")</f>
        <v>0.31</v>
      </c>
      <c r="M446" s="28">
        <f>IFERROR(INDEX(Cost_Components!$L$2:$L$29,MATCH(E446,Cost_Components!$A$2:$A$29,0)),"")</f>
        <v>1</v>
      </c>
      <c r="N446" s="29">
        <f>IFERROR(INDEX(Cost_Components!$P$2:$P$29,MATCH(E446,Cost_Components!$A$2:$A$29,0)),"")</f>
        <v>50.857353529999997</v>
      </c>
      <c r="O446" s="23">
        <f t="shared" si="85"/>
        <v>528058.48083982395</v>
      </c>
      <c r="P446" s="23">
        <f t="shared" si="86"/>
        <v>527981.77270171698</v>
      </c>
      <c r="Q446" s="23">
        <f t="shared" si="87"/>
        <v>8324044.2582230698</v>
      </c>
      <c r="R446" s="23">
        <f t="shared" si="88"/>
        <v>9843631.1434192806</v>
      </c>
      <c r="S446" s="23">
        <f t="shared" si="89"/>
        <v>1519586.8851962108</v>
      </c>
      <c r="T446" s="16">
        <f>IFERROR(INDEX(Cost_Components!$R$2:$R$29,MATCH(E446,Cost_Components!$A$2:$A$29,0)),"")</f>
        <v>1</v>
      </c>
      <c r="U446" s="26">
        <f>IFERROR(INDEX(Cost_Components!$Q$2:$Q$29,MATCH(E446,Cost_Components!$A$2:$A$29,0)),"")</f>
        <v>2023</v>
      </c>
      <c r="V446" s="30">
        <f>1/(1+Calculation_Assumptions!$B$5)^(B446-Calculation_Assumptions!$B$2)</f>
        <v>0.94259590913375435</v>
      </c>
      <c r="W446" s="23">
        <f t="shared" si="90"/>
        <v>7846210.0652493825</v>
      </c>
      <c r="X446" s="23">
        <f t="shared" si="91"/>
        <v>9278566.4468086343</v>
      </c>
      <c r="Y446" s="23">
        <f t="shared" si="92"/>
        <v>1432356.3815592523</v>
      </c>
      <c r="Z446" s="17">
        <f>IFERROR(INDEX(Cost_Components!$T$2:$T$29,MATCH(E446,Cost_Components!$A$2:$A$29,0)),"")</f>
        <v>0.8</v>
      </c>
      <c r="AA446" s="26">
        <f>IFERROR(INDEX(Cost_Components!$U$2:$U$29,MATCH(E446,Cost_Components!$A$2:$A$29,0)),"")</f>
        <v>2025</v>
      </c>
      <c r="AB446" s="26">
        <f>IFERROR(INDEX(Cost_Components!$V$2:$V$29,MATCH(E446,Cost_Components!$A$2:$A$29,0)),"")</f>
        <v>2050</v>
      </c>
      <c r="AC446" s="26">
        <f>IFERROR(INDEX(Cost_Components!$M$2:$M$29,MATCH(E446,Cost_Components!$A$2:$A$29,0)),"")</f>
        <v>5</v>
      </c>
      <c r="AD446" s="26">
        <f>IFERROR(INDEX(Cost_Components!$N$2:$N$29,MATCH(E446,Cost_Components!$A$2:$A$29,0)),"")</f>
        <v>39</v>
      </c>
      <c r="AE446" s="16" t="str">
        <f>IFERROR(INDEX(Cost_Components!$O$2:$O$29,MATCH(E446,Cost_Components!$A$2:$A$29,0)),"")</f>
        <v>Both</v>
      </c>
      <c r="AF446" s="11">
        <v>528058.48083982395</v>
      </c>
      <c r="AG446" s="11">
        <v>527981.77270171698</v>
      </c>
      <c r="AH446" s="23">
        <f t="shared" si="93"/>
        <v>1</v>
      </c>
      <c r="AI446" s="10">
        <v>292505080.826208</v>
      </c>
      <c r="AJ446" s="29">
        <f t="shared" si="94"/>
        <v>2.8457776646856961E-2</v>
      </c>
      <c r="AK446" s="29">
        <f t="shared" si="95"/>
        <v>3.3652855244821811E-2</v>
      </c>
      <c r="AL446" s="29">
        <f t="shared" si="96"/>
        <v>5.1950785979648466E-3</v>
      </c>
      <c r="AM446" s="29">
        <f t="shared" si="97"/>
        <v>4.896859834069984E-3</v>
      </c>
    </row>
    <row r="447" spans="1:39">
      <c r="A447" t="s">
        <v>250</v>
      </c>
      <c r="B447" s="20">
        <v>2028</v>
      </c>
      <c r="C447" t="s">
        <v>250</v>
      </c>
      <c r="D447" t="s">
        <v>254</v>
      </c>
      <c r="E447" s="22" t="s">
        <v>346</v>
      </c>
      <c r="F447" s="22" t="s">
        <v>347</v>
      </c>
      <c r="G447" s="22" t="s">
        <v>251</v>
      </c>
      <c r="H447" s="22" t="s">
        <v>237</v>
      </c>
      <c r="I447" s="22" t="s">
        <v>309</v>
      </c>
      <c r="J447" s="17">
        <f>IFERROR(INDEX(Cost_Components!$K$2:$K$29,MATCH(E447,Cost_Components!$A$2:$A$29,0)),"")</f>
        <v>1</v>
      </c>
      <c r="K447" s="17">
        <f t="shared" si="84"/>
        <v>0.38538461538461538</v>
      </c>
      <c r="L447" s="17">
        <f>IFERROR(INDEX(Cost_Components!$S$2:$S$29,MATCH(E447,Cost_Components!$A$2:$A$29,0)),"")</f>
        <v>0.31</v>
      </c>
      <c r="M447" s="28">
        <f>IFERROR(INDEX(Cost_Components!$L$2:$L$29,MATCH(E447,Cost_Components!$A$2:$A$29,0)),"")</f>
        <v>1</v>
      </c>
      <c r="N447" s="29">
        <f>IFERROR(INDEX(Cost_Components!$P$2:$P$29,MATCH(E447,Cost_Components!$A$2:$A$29,0)),"")</f>
        <v>50.857353529999997</v>
      </c>
      <c r="O447" s="23">
        <f t="shared" si="85"/>
        <v>503176.25234476698</v>
      </c>
      <c r="P447" s="23">
        <f t="shared" si="86"/>
        <v>503058.15975674801</v>
      </c>
      <c r="Q447" s="23">
        <f t="shared" si="87"/>
        <v>7931104.0698390463</v>
      </c>
      <c r="R447" s="23">
        <f t="shared" si="88"/>
        <v>9862074.2225019615</v>
      </c>
      <c r="S447" s="23">
        <f t="shared" si="89"/>
        <v>1930970.1526629152</v>
      </c>
      <c r="T447" s="16">
        <f>IFERROR(INDEX(Cost_Components!$R$2:$R$29,MATCH(E447,Cost_Components!$A$2:$A$29,0)),"")</f>
        <v>1</v>
      </c>
      <c r="U447" s="26">
        <f>IFERROR(INDEX(Cost_Components!$Q$2:$Q$29,MATCH(E447,Cost_Components!$A$2:$A$29,0)),"")</f>
        <v>2023</v>
      </c>
      <c r="V447" s="30">
        <f>1/(1+Calculation_Assumptions!$B$5)^(B447-Calculation_Assumptions!$B$2)</f>
        <v>0.91514165935315961</v>
      </c>
      <c r="W447" s="23">
        <f t="shared" si="90"/>
        <v>7258083.7389751021</v>
      </c>
      <c r="X447" s="23">
        <f t="shared" si="91"/>
        <v>9025194.9686444663</v>
      </c>
      <c r="Y447" s="23">
        <f t="shared" si="92"/>
        <v>1767111.2296693642</v>
      </c>
      <c r="Z447" s="17">
        <f>IFERROR(INDEX(Cost_Components!$T$2:$T$29,MATCH(E447,Cost_Components!$A$2:$A$29,0)),"")</f>
        <v>0.8</v>
      </c>
      <c r="AA447" s="26">
        <f>IFERROR(INDEX(Cost_Components!$U$2:$U$29,MATCH(E447,Cost_Components!$A$2:$A$29,0)),"")</f>
        <v>2025</v>
      </c>
      <c r="AB447" s="26">
        <f>IFERROR(INDEX(Cost_Components!$V$2:$V$29,MATCH(E447,Cost_Components!$A$2:$A$29,0)),"")</f>
        <v>2050</v>
      </c>
      <c r="AC447" s="26">
        <f>IFERROR(INDEX(Cost_Components!$M$2:$M$29,MATCH(E447,Cost_Components!$A$2:$A$29,0)),"")</f>
        <v>5</v>
      </c>
      <c r="AD447" s="26">
        <f>IFERROR(INDEX(Cost_Components!$N$2:$N$29,MATCH(E447,Cost_Components!$A$2:$A$29,0)),"")</f>
        <v>39</v>
      </c>
      <c r="AE447" s="16" t="str">
        <f>IFERROR(INDEX(Cost_Components!$O$2:$O$29,MATCH(E447,Cost_Components!$A$2:$A$29,0)),"")</f>
        <v>Both</v>
      </c>
      <c r="AF447" s="11">
        <v>503176.25234476698</v>
      </c>
      <c r="AG447" s="11">
        <v>503058.15975674801</v>
      </c>
      <c r="AH447" s="23">
        <f t="shared" si="93"/>
        <v>1</v>
      </c>
      <c r="AI447" s="10">
        <v>294484707.92155403</v>
      </c>
      <c r="AJ447" s="29">
        <f t="shared" si="94"/>
        <v>2.6932142337087888E-2</v>
      </c>
      <c r="AK447" s="29">
        <f t="shared" si="95"/>
        <v>3.3489257530917561E-2</v>
      </c>
      <c r="AL447" s="29">
        <f t="shared" si="96"/>
        <v>6.5571151938296724E-3</v>
      </c>
      <c r="AM447" s="29">
        <f t="shared" si="97"/>
        <v>6.0006892790511008E-3</v>
      </c>
    </row>
    <row r="448" spans="1:39">
      <c r="A448" t="s">
        <v>250</v>
      </c>
      <c r="B448" s="20">
        <v>2029</v>
      </c>
      <c r="C448" t="s">
        <v>250</v>
      </c>
      <c r="D448" t="s">
        <v>254</v>
      </c>
      <c r="E448" s="22" t="s">
        <v>346</v>
      </c>
      <c r="F448" s="22" t="s">
        <v>347</v>
      </c>
      <c r="G448" s="22" t="s">
        <v>251</v>
      </c>
      <c r="H448" s="22" t="s">
        <v>237</v>
      </c>
      <c r="I448" s="22" t="s">
        <v>309</v>
      </c>
      <c r="J448" s="17">
        <f>IFERROR(INDEX(Cost_Components!$K$2:$K$29,MATCH(E448,Cost_Components!$A$2:$A$29,0)),"")</f>
        <v>1</v>
      </c>
      <c r="K448" s="17">
        <f t="shared" si="84"/>
        <v>0.40423076923076923</v>
      </c>
      <c r="L448" s="17">
        <f>IFERROR(INDEX(Cost_Components!$S$2:$S$29,MATCH(E448,Cost_Components!$A$2:$A$29,0)),"")</f>
        <v>0.31</v>
      </c>
      <c r="M448" s="28">
        <f>IFERROR(INDEX(Cost_Components!$L$2:$L$29,MATCH(E448,Cost_Components!$A$2:$A$29,0)),"")</f>
        <v>1</v>
      </c>
      <c r="N448" s="29">
        <f>IFERROR(INDEX(Cost_Components!$P$2:$P$29,MATCH(E448,Cost_Components!$A$2:$A$29,0)),"")</f>
        <v>50.857353529999997</v>
      </c>
      <c r="O448" s="23">
        <f t="shared" si="85"/>
        <v>478411.11034503201</v>
      </c>
      <c r="P448" s="23">
        <f t="shared" si="86"/>
        <v>478247.90091498202</v>
      </c>
      <c r="Q448" s="23">
        <f t="shared" si="87"/>
        <v>7539950.997262232</v>
      </c>
      <c r="R448" s="23">
        <f t="shared" si="88"/>
        <v>9835226.8627090324</v>
      </c>
      <c r="S448" s="23">
        <f t="shared" si="89"/>
        <v>2295275.8654468004</v>
      </c>
      <c r="T448" s="16">
        <f>IFERROR(INDEX(Cost_Components!$R$2:$R$29,MATCH(E448,Cost_Components!$A$2:$A$29,0)),"")</f>
        <v>1</v>
      </c>
      <c r="U448" s="26">
        <f>IFERROR(INDEX(Cost_Components!$Q$2:$Q$29,MATCH(E448,Cost_Components!$A$2:$A$29,0)),"")</f>
        <v>2023</v>
      </c>
      <c r="V448" s="30">
        <f>1/(1+Calculation_Assumptions!$B$5)^(B448-Calculation_Assumptions!$B$2)</f>
        <v>0.888487047915689</v>
      </c>
      <c r="W448" s="23">
        <f t="shared" si="90"/>
        <v>6699148.8029864756</v>
      </c>
      <c r="X448" s="23">
        <f t="shared" si="91"/>
        <v>8738471.6808294319</v>
      </c>
      <c r="Y448" s="23">
        <f t="shared" si="92"/>
        <v>2039322.8778429558</v>
      </c>
      <c r="Z448" s="17">
        <f>IFERROR(INDEX(Cost_Components!$T$2:$T$29,MATCH(E448,Cost_Components!$A$2:$A$29,0)),"")</f>
        <v>0.8</v>
      </c>
      <c r="AA448" s="26">
        <f>IFERROR(INDEX(Cost_Components!$U$2:$U$29,MATCH(E448,Cost_Components!$A$2:$A$29,0)),"")</f>
        <v>2025</v>
      </c>
      <c r="AB448" s="26">
        <f>IFERROR(INDEX(Cost_Components!$V$2:$V$29,MATCH(E448,Cost_Components!$A$2:$A$29,0)),"")</f>
        <v>2050</v>
      </c>
      <c r="AC448" s="26">
        <f>IFERROR(INDEX(Cost_Components!$M$2:$M$29,MATCH(E448,Cost_Components!$A$2:$A$29,0)),"")</f>
        <v>5</v>
      </c>
      <c r="AD448" s="26">
        <f>IFERROR(INDEX(Cost_Components!$N$2:$N$29,MATCH(E448,Cost_Components!$A$2:$A$29,0)),"")</f>
        <v>39</v>
      </c>
      <c r="AE448" s="16" t="str">
        <f>IFERROR(INDEX(Cost_Components!$O$2:$O$29,MATCH(E448,Cost_Components!$A$2:$A$29,0)),"")</f>
        <v>Both</v>
      </c>
      <c r="AF448" s="11">
        <v>478411.11034503201</v>
      </c>
      <c r="AG448" s="11">
        <v>478247.90091498202</v>
      </c>
      <c r="AH448" s="23">
        <f t="shared" si="93"/>
        <v>1</v>
      </c>
      <c r="AI448" s="10">
        <v>296414030.31142998</v>
      </c>
      <c r="AJ448" s="29">
        <f t="shared" si="94"/>
        <v>2.5437227075048766E-2</v>
      </c>
      <c r="AK448" s="29">
        <f t="shared" si="95"/>
        <v>3.31807062316705E-2</v>
      </c>
      <c r="AL448" s="29">
        <f t="shared" si="96"/>
        <v>7.7434791566217322E-3</v>
      </c>
      <c r="AM448" s="29">
        <f t="shared" si="97"/>
        <v>6.8799809364635117E-3</v>
      </c>
    </row>
    <row r="449" spans="1:39">
      <c r="A449" t="s">
        <v>250</v>
      </c>
      <c r="B449" s="20">
        <v>2030</v>
      </c>
      <c r="C449" t="s">
        <v>250</v>
      </c>
      <c r="D449" t="s">
        <v>254</v>
      </c>
      <c r="E449" s="22" t="s">
        <v>346</v>
      </c>
      <c r="F449" s="22" t="s">
        <v>347</v>
      </c>
      <c r="G449" s="22" t="s">
        <v>251</v>
      </c>
      <c r="H449" s="22" t="s">
        <v>237</v>
      </c>
      <c r="I449" s="22" t="s">
        <v>309</v>
      </c>
      <c r="J449" s="17">
        <f>IFERROR(INDEX(Cost_Components!$K$2:$K$29,MATCH(E449,Cost_Components!$A$2:$A$29,0)),"")</f>
        <v>1</v>
      </c>
      <c r="K449" s="17">
        <f t="shared" si="84"/>
        <v>0.42307692307692307</v>
      </c>
      <c r="L449" s="17">
        <f>IFERROR(INDEX(Cost_Components!$S$2:$S$29,MATCH(E449,Cost_Components!$A$2:$A$29,0)),"")</f>
        <v>0.31</v>
      </c>
      <c r="M449" s="28">
        <f>IFERROR(INDEX(Cost_Components!$L$2:$L$29,MATCH(E449,Cost_Components!$A$2:$A$29,0)),"")</f>
        <v>1</v>
      </c>
      <c r="N449" s="29">
        <f>IFERROR(INDEX(Cost_Components!$P$2:$P$29,MATCH(E449,Cost_Components!$A$2:$A$29,0)),"")</f>
        <v>50.857353529999997</v>
      </c>
      <c r="O449" s="23">
        <f t="shared" si="85"/>
        <v>454233.57551122899</v>
      </c>
      <c r="P449" s="23">
        <f t="shared" si="86"/>
        <v>454023.656616705</v>
      </c>
      <c r="Q449" s="23">
        <f t="shared" si="87"/>
        <v>7158036.9008171167</v>
      </c>
      <c r="R449" s="23">
        <f t="shared" si="88"/>
        <v>9773549.7263336815</v>
      </c>
      <c r="S449" s="23">
        <f t="shared" si="89"/>
        <v>2615512.8255165648</v>
      </c>
      <c r="T449" s="16">
        <f>IFERROR(INDEX(Cost_Components!$R$2:$R$29,MATCH(E449,Cost_Components!$A$2:$A$29,0)),"")</f>
        <v>1</v>
      </c>
      <c r="U449" s="26">
        <f>IFERROR(INDEX(Cost_Components!$Q$2:$Q$29,MATCH(E449,Cost_Components!$A$2:$A$29,0)),"")</f>
        <v>2023</v>
      </c>
      <c r="V449" s="30">
        <f>1/(1+Calculation_Assumptions!$B$5)^(B449-Calculation_Assumptions!$B$2)</f>
        <v>0.86260878438416411</v>
      </c>
      <c r="W449" s="23">
        <f t="shared" si="90"/>
        <v>6174585.5095908428</v>
      </c>
      <c r="X449" s="23">
        <f t="shared" si="91"/>
        <v>8430749.8485508766</v>
      </c>
      <c r="Y449" s="23">
        <f t="shared" si="92"/>
        <v>2256164.3389600343</v>
      </c>
      <c r="Z449" s="17">
        <f>IFERROR(INDEX(Cost_Components!$T$2:$T$29,MATCH(E449,Cost_Components!$A$2:$A$29,0)),"")</f>
        <v>0.8</v>
      </c>
      <c r="AA449" s="26">
        <f>IFERROR(INDEX(Cost_Components!$U$2:$U$29,MATCH(E449,Cost_Components!$A$2:$A$29,0)),"")</f>
        <v>2025</v>
      </c>
      <c r="AB449" s="26">
        <f>IFERROR(INDEX(Cost_Components!$V$2:$V$29,MATCH(E449,Cost_Components!$A$2:$A$29,0)),"")</f>
        <v>2050</v>
      </c>
      <c r="AC449" s="26">
        <f>IFERROR(INDEX(Cost_Components!$M$2:$M$29,MATCH(E449,Cost_Components!$A$2:$A$29,0)),"")</f>
        <v>5</v>
      </c>
      <c r="AD449" s="26">
        <f>IFERROR(INDEX(Cost_Components!$N$2:$N$29,MATCH(E449,Cost_Components!$A$2:$A$29,0)),"")</f>
        <v>39</v>
      </c>
      <c r="AE449" s="16" t="str">
        <f>IFERROR(INDEX(Cost_Components!$O$2:$O$29,MATCH(E449,Cost_Components!$A$2:$A$29,0)),"")</f>
        <v>Both</v>
      </c>
      <c r="AF449" s="11">
        <v>454233.57551122899</v>
      </c>
      <c r="AG449" s="11">
        <v>454023.656616705</v>
      </c>
      <c r="AH449" s="23">
        <f t="shared" si="93"/>
        <v>1</v>
      </c>
      <c r="AI449" s="10">
        <v>298289404.664994</v>
      </c>
      <c r="AJ449" s="29">
        <f t="shared" si="94"/>
        <v>2.3996953257043239E-2</v>
      </c>
      <c r="AK449" s="29">
        <f t="shared" si="95"/>
        <v>3.2765326469809619E-2</v>
      </c>
      <c r="AL449" s="29">
        <f t="shared" si="96"/>
        <v>8.7683732127663821E-3</v>
      </c>
      <c r="AM449" s="29">
        <f t="shared" si="97"/>
        <v>7.5636757580910766E-3</v>
      </c>
    </row>
    <row r="450" spans="1:39">
      <c r="A450" t="s">
        <v>250</v>
      </c>
      <c r="B450" s="20">
        <v>2031</v>
      </c>
      <c r="C450" t="s">
        <v>250</v>
      </c>
      <c r="D450" t="s">
        <v>254</v>
      </c>
      <c r="E450" s="22" t="s">
        <v>346</v>
      </c>
      <c r="F450" s="22" t="s">
        <v>347</v>
      </c>
      <c r="G450" s="22" t="s">
        <v>251</v>
      </c>
      <c r="H450" s="22" t="s">
        <v>237</v>
      </c>
      <c r="I450" s="22" t="s">
        <v>309</v>
      </c>
      <c r="J450" s="17">
        <f>IFERROR(INDEX(Cost_Components!$K$2:$K$29,MATCH(E450,Cost_Components!$A$2:$A$29,0)),"")</f>
        <v>1</v>
      </c>
      <c r="K450" s="17">
        <f t="shared" ref="K450:K513" si="98">IF(OR(L450="",Z450="",AA450="",AB450=""),"",IF(B450&lt;AA450,L450,IF(B450&gt;AB450,Z450,L450+(Z450-L450)*MIN(MAX((B450-AA450+1)/MAX(AB450-AA450+1,1),0),1))))</f>
        <v>0.44192307692307692</v>
      </c>
      <c r="L450" s="17">
        <f>IFERROR(INDEX(Cost_Components!$S$2:$S$29,MATCH(E450,Cost_Components!$A$2:$A$29,0)),"")</f>
        <v>0.31</v>
      </c>
      <c r="M450" s="28">
        <f>IFERROR(INDEX(Cost_Components!$L$2:$L$29,MATCH(E450,Cost_Components!$A$2:$A$29,0)),"")</f>
        <v>1</v>
      </c>
      <c r="N450" s="29">
        <f>IFERROR(INDEX(Cost_Components!$P$2:$P$29,MATCH(E450,Cost_Components!$A$2:$A$29,0)),"")</f>
        <v>50.857353529999997</v>
      </c>
      <c r="O450" s="23">
        <f t="shared" ref="O450:O513" si="99">AF450*J450</f>
        <v>429812.27717272198</v>
      </c>
      <c r="P450" s="23">
        <f t="shared" ref="P450:P513" si="100">AG450*J450</f>
        <v>429556.26310911198</v>
      </c>
      <c r="Q450" s="23">
        <f t="shared" ref="Q450:Q513" si="101">P450*L450*M450*N450</f>
        <v>6772289.3675293997</v>
      </c>
      <c r="R450" s="23">
        <f t="shared" ref="R450:R513" si="102">O450*K450*M450*N450</f>
        <v>9660047.3294353392</v>
      </c>
      <c r="S450" s="23">
        <f t="shared" ref="S450:S513" si="103">R450-Q450</f>
        <v>2887757.9619059395</v>
      </c>
      <c r="T450" s="16">
        <f>IFERROR(INDEX(Cost_Components!$R$2:$R$29,MATCH(E450,Cost_Components!$A$2:$A$29,0)),"")</f>
        <v>1</v>
      </c>
      <c r="U450" s="26">
        <f>IFERROR(INDEX(Cost_Components!$Q$2:$Q$29,MATCH(E450,Cost_Components!$A$2:$A$29,0)),"")</f>
        <v>2023</v>
      </c>
      <c r="V450" s="30">
        <f>1/(1+Calculation_Assumptions!$B$5)^(B450-Calculation_Assumptions!$B$2)</f>
        <v>0.83748425668365445</v>
      </c>
      <c r="W450" s="23">
        <f t="shared" ref="W450:W513" si="104">Q450*V450</f>
        <v>5671685.7270119758</v>
      </c>
      <c r="X450" s="23">
        <f t="shared" ref="X450:X513" si="105">R450*V450</f>
        <v>8090137.5572210765</v>
      </c>
      <c r="Y450" s="23">
        <f t="shared" ref="Y450:Y513" si="106">S450*V450</f>
        <v>2418451.8302091006</v>
      </c>
      <c r="Z450" s="17">
        <f>IFERROR(INDEX(Cost_Components!$T$2:$T$29,MATCH(E450,Cost_Components!$A$2:$A$29,0)),"")</f>
        <v>0.8</v>
      </c>
      <c r="AA450" s="26">
        <f>IFERROR(INDEX(Cost_Components!$U$2:$U$29,MATCH(E450,Cost_Components!$A$2:$A$29,0)),"")</f>
        <v>2025</v>
      </c>
      <c r="AB450" s="26">
        <f>IFERROR(INDEX(Cost_Components!$V$2:$V$29,MATCH(E450,Cost_Components!$A$2:$A$29,0)),"")</f>
        <v>2050</v>
      </c>
      <c r="AC450" s="26">
        <f>IFERROR(INDEX(Cost_Components!$M$2:$M$29,MATCH(E450,Cost_Components!$A$2:$A$29,0)),"")</f>
        <v>5</v>
      </c>
      <c r="AD450" s="26">
        <f>IFERROR(INDEX(Cost_Components!$N$2:$N$29,MATCH(E450,Cost_Components!$A$2:$A$29,0)),"")</f>
        <v>39</v>
      </c>
      <c r="AE450" s="16" t="str">
        <f>IFERROR(INDEX(Cost_Components!$O$2:$O$29,MATCH(E450,Cost_Components!$A$2:$A$29,0)),"")</f>
        <v>Both</v>
      </c>
      <c r="AF450" s="11">
        <v>429812.27717272198</v>
      </c>
      <c r="AG450" s="11">
        <v>429556.26310911198</v>
      </c>
      <c r="AH450" s="23">
        <f t="shared" ref="AH450:AH513" si="107">IF(H450="shared-count-once",COUNTIFS($A$2:$A$1457,A450,$B$2:$B$1457,B450,$E$2:$E$1457,E450),1)</f>
        <v>1</v>
      </c>
      <c r="AI450" s="10">
        <v>300119636.92551899</v>
      </c>
      <c r="AJ450" s="29">
        <f t="shared" ref="AJ450:AJ513" si="108">IF(AI450=0,"",Q450/AI450)</f>
        <v>2.2565299081746145E-2</v>
      </c>
      <c r="AK450" s="29">
        <f t="shared" ref="AK450:AK513" si="109">IF(AI450=0,"",R450/AI450)</f>
        <v>3.218732179071869E-2</v>
      </c>
      <c r="AL450" s="29">
        <f t="shared" ref="AL450:AL513" si="110">IF(AI450=0,"",S450/AI450)</f>
        <v>9.6220227089725465E-3</v>
      </c>
      <c r="AM450" s="29">
        <f t="shared" ref="AM450:AM513" si="111">IF(AI450=0,"",Y450/AI450)</f>
        <v>8.0582925362171175E-3</v>
      </c>
    </row>
    <row r="451" spans="1:39">
      <c r="A451" t="s">
        <v>250</v>
      </c>
      <c r="B451" s="20">
        <v>2032</v>
      </c>
      <c r="C451" t="s">
        <v>250</v>
      </c>
      <c r="D451" t="s">
        <v>254</v>
      </c>
      <c r="E451" s="22" t="s">
        <v>346</v>
      </c>
      <c r="F451" s="22" t="s">
        <v>347</v>
      </c>
      <c r="G451" s="22" t="s">
        <v>251</v>
      </c>
      <c r="H451" s="22" t="s">
        <v>237</v>
      </c>
      <c r="I451" s="22" t="s">
        <v>309</v>
      </c>
      <c r="J451" s="17">
        <f>IFERROR(INDEX(Cost_Components!$K$2:$K$29,MATCH(E451,Cost_Components!$A$2:$A$29,0)),"")</f>
        <v>1</v>
      </c>
      <c r="K451" s="17">
        <f t="shared" si="98"/>
        <v>0.46076923076923082</v>
      </c>
      <c r="L451" s="17">
        <f>IFERROR(INDEX(Cost_Components!$S$2:$S$29,MATCH(E451,Cost_Components!$A$2:$A$29,0)),"")</f>
        <v>0.31</v>
      </c>
      <c r="M451" s="28">
        <f>IFERROR(INDEX(Cost_Components!$L$2:$L$29,MATCH(E451,Cost_Components!$A$2:$A$29,0)),"")</f>
        <v>1</v>
      </c>
      <c r="N451" s="29">
        <f>IFERROR(INDEX(Cost_Components!$P$2:$P$29,MATCH(E451,Cost_Components!$A$2:$A$29,0)),"")</f>
        <v>50.857353529999997</v>
      </c>
      <c r="O451" s="23">
        <f t="shared" si="99"/>
        <v>405856.96092189802</v>
      </c>
      <c r="P451" s="23">
        <f t="shared" si="100"/>
        <v>405557.17292110401</v>
      </c>
      <c r="Q451" s="23">
        <f t="shared" si="101"/>
        <v>6393925.0011615381</v>
      </c>
      <c r="R451" s="23">
        <f t="shared" si="102"/>
        <v>9510650.5812196936</v>
      </c>
      <c r="S451" s="23">
        <f t="shared" si="103"/>
        <v>3116725.5800581556</v>
      </c>
      <c r="T451" s="16">
        <f>IFERROR(INDEX(Cost_Components!$R$2:$R$29,MATCH(E451,Cost_Components!$A$2:$A$29,0)),"")</f>
        <v>1</v>
      </c>
      <c r="U451" s="26">
        <f>IFERROR(INDEX(Cost_Components!$Q$2:$Q$29,MATCH(E451,Cost_Components!$A$2:$A$29,0)),"")</f>
        <v>2023</v>
      </c>
      <c r="V451" s="30">
        <f>1/(1+Calculation_Assumptions!$B$5)^(B451-Calculation_Assumptions!$B$2)</f>
        <v>0.81309151134335378</v>
      </c>
      <c r="W451" s="23">
        <f t="shared" si="104"/>
        <v>5198846.1426104903</v>
      </c>
      <c r="X451" s="23">
        <f t="shared" si="105"/>
        <v>7733029.2549424665</v>
      </c>
      <c r="Y451" s="23">
        <f t="shared" si="106"/>
        <v>2534183.1123319766</v>
      </c>
      <c r="Z451" s="17">
        <f>IFERROR(INDEX(Cost_Components!$T$2:$T$29,MATCH(E451,Cost_Components!$A$2:$A$29,0)),"")</f>
        <v>0.8</v>
      </c>
      <c r="AA451" s="26">
        <f>IFERROR(INDEX(Cost_Components!$U$2:$U$29,MATCH(E451,Cost_Components!$A$2:$A$29,0)),"")</f>
        <v>2025</v>
      </c>
      <c r="AB451" s="26">
        <f>IFERROR(INDEX(Cost_Components!$V$2:$V$29,MATCH(E451,Cost_Components!$A$2:$A$29,0)),"")</f>
        <v>2050</v>
      </c>
      <c r="AC451" s="26">
        <f>IFERROR(INDEX(Cost_Components!$M$2:$M$29,MATCH(E451,Cost_Components!$A$2:$A$29,0)),"")</f>
        <v>5</v>
      </c>
      <c r="AD451" s="26">
        <f>IFERROR(INDEX(Cost_Components!$N$2:$N$29,MATCH(E451,Cost_Components!$A$2:$A$29,0)),"")</f>
        <v>39</v>
      </c>
      <c r="AE451" s="16" t="str">
        <f>IFERROR(INDEX(Cost_Components!$O$2:$O$29,MATCH(E451,Cost_Components!$A$2:$A$29,0)),"")</f>
        <v>Both</v>
      </c>
      <c r="AF451" s="11">
        <v>405856.96092189802</v>
      </c>
      <c r="AG451" s="11">
        <v>405557.17292110401</v>
      </c>
      <c r="AH451" s="23">
        <f t="shared" si="107"/>
        <v>1</v>
      </c>
      <c r="AI451" s="10">
        <v>301904628.08354098</v>
      </c>
      <c r="AJ451" s="29">
        <f t="shared" si="108"/>
        <v>2.1178625322008163E-2</v>
      </c>
      <c r="AK451" s="29">
        <f t="shared" si="109"/>
        <v>3.1502168885559352E-2</v>
      </c>
      <c r="AL451" s="29">
        <f t="shared" si="110"/>
        <v>1.0323543563551191E-2</v>
      </c>
      <c r="AM451" s="29">
        <f t="shared" si="111"/>
        <v>8.3939856385067905E-3</v>
      </c>
    </row>
    <row r="452" spans="1:39">
      <c r="A452" t="s">
        <v>250</v>
      </c>
      <c r="B452" s="20">
        <v>2033</v>
      </c>
      <c r="C452" t="s">
        <v>250</v>
      </c>
      <c r="D452" t="s">
        <v>254</v>
      </c>
      <c r="E452" s="22" t="s">
        <v>346</v>
      </c>
      <c r="F452" s="22" t="s">
        <v>347</v>
      </c>
      <c r="G452" s="22" t="s">
        <v>251</v>
      </c>
      <c r="H452" s="22" t="s">
        <v>237</v>
      </c>
      <c r="I452" s="22" t="s">
        <v>309</v>
      </c>
      <c r="J452" s="17">
        <f>IFERROR(INDEX(Cost_Components!$K$2:$K$29,MATCH(E452,Cost_Components!$A$2:$A$29,0)),"")</f>
        <v>1</v>
      </c>
      <c r="K452" s="17">
        <f t="shared" si="98"/>
        <v>0.47961538461538467</v>
      </c>
      <c r="L452" s="17">
        <f>IFERROR(INDEX(Cost_Components!$S$2:$S$29,MATCH(E452,Cost_Components!$A$2:$A$29,0)),"")</f>
        <v>0.31</v>
      </c>
      <c r="M452" s="28">
        <f>IFERROR(INDEX(Cost_Components!$L$2:$L$29,MATCH(E452,Cost_Components!$A$2:$A$29,0)),"")</f>
        <v>1</v>
      </c>
      <c r="N452" s="29">
        <f>IFERROR(INDEX(Cost_Components!$P$2:$P$29,MATCH(E452,Cost_Components!$A$2:$A$29,0)),"")</f>
        <v>50.857353529999997</v>
      </c>
      <c r="O452" s="23">
        <f t="shared" si="99"/>
        <v>382339.92842696502</v>
      </c>
      <c r="P452" s="23">
        <f t="shared" si="100"/>
        <v>381999.59814040299</v>
      </c>
      <c r="Q452" s="23">
        <f t="shared" si="101"/>
        <v>6022521.4693927653</v>
      </c>
      <c r="R452" s="23">
        <f t="shared" si="102"/>
        <v>9326023.7481078412</v>
      </c>
      <c r="S452" s="23">
        <f t="shared" si="103"/>
        <v>3303502.2787150759</v>
      </c>
      <c r="T452" s="16">
        <f>IFERROR(INDEX(Cost_Components!$R$2:$R$29,MATCH(E452,Cost_Components!$A$2:$A$29,0)),"")</f>
        <v>1</v>
      </c>
      <c r="U452" s="26">
        <f>IFERROR(INDEX(Cost_Components!$Q$2:$Q$29,MATCH(E452,Cost_Components!$A$2:$A$29,0)),"")</f>
        <v>2023</v>
      </c>
      <c r="V452" s="30">
        <f>1/(1+Calculation_Assumptions!$B$5)^(B452-Calculation_Assumptions!$B$2)</f>
        <v>0.78940923431393573</v>
      </c>
      <c r="W452" s="23">
        <f t="shared" si="104"/>
        <v>4754234.0617925823</v>
      </c>
      <c r="X452" s="23">
        <f t="shared" si="105"/>
        <v>7362049.2661873922</v>
      </c>
      <c r="Y452" s="23">
        <f t="shared" si="106"/>
        <v>2607815.2043948099</v>
      </c>
      <c r="Z452" s="17">
        <f>IFERROR(INDEX(Cost_Components!$T$2:$T$29,MATCH(E452,Cost_Components!$A$2:$A$29,0)),"")</f>
        <v>0.8</v>
      </c>
      <c r="AA452" s="26">
        <f>IFERROR(INDEX(Cost_Components!$U$2:$U$29,MATCH(E452,Cost_Components!$A$2:$A$29,0)),"")</f>
        <v>2025</v>
      </c>
      <c r="AB452" s="26">
        <f>IFERROR(INDEX(Cost_Components!$V$2:$V$29,MATCH(E452,Cost_Components!$A$2:$A$29,0)),"")</f>
        <v>2050</v>
      </c>
      <c r="AC452" s="26">
        <f>IFERROR(INDEX(Cost_Components!$M$2:$M$29,MATCH(E452,Cost_Components!$A$2:$A$29,0)),"")</f>
        <v>5</v>
      </c>
      <c r="AD452" s="26">
        <f>IFERROR(INDEX(Cost_Components!$N$2:$N$29,MATCH(E452,Cost_Components!$A$2:$A$29,0)),"")</f>
        <v>39</v>
      </c>
      <c r="AE452" s="16" t="str">
        <f>IFERROR(INDEX(Cost_Components!$O$2:$O$29,MATCH(E452,Cost_Components!$A$2:$A$29,0)),"")</f>
        <v>Both</v>
      </c>
      <c r="AF452" s="11">
        <v>382339.92842696502</v>
      </c>
      <c r="AG452" s="11">
        <v>381999.59814040299</v>
      </c>
      <c r="AH452" s="23">
        <f t="shared" si="107"/>
        <v>1</v>
      </c>
      <c r="AI452" s="10">
        <v>303644277.16916001</v>
      </c>
      <c r="AJ452" s="29">
        <f t="shared" si="108"/>
        <v>1.9834134618113099E-2</v>
      </c>
      <c r="AK452" s="29">
        <f t="shared" si="109"/>
        <v>3.0713648994320813E-2</v>
      </c>
      <c r="AL452" s="29">
        <f t="shared" si="110"/>
        <v>1.0879514376207714E-2</v>
      </c>
      <c r="AM452" s="29">
        <f t="shared" si="111"/>
        <v>8.588389113429587E-3</v>
      </c>
    </row>
    <row r="453" spans="1:39">
      <c r="A453" t="s">
        <v>250</v>
      </c>
      <c r="B453" s="20">
        <v>2034</v>
      </c>
      <c r="C453" t="s">
        <v>250</v>
      </c>
      <c r="D453" t="s">
        <v>254</v>
      </c>
      <c r="E453" s="22" t="s">
        <v>346</v>
      </c>
      <c r="F453" s="22" t="s">
        <v>347</v>
      </c>
      <c r="G453" s="22" t="s">
        <v>251</v>
      </c>
      <c r="H453" s="22" t="s">
        <v>237</v>
      </c>
      <c r="I453" s="22" t="s">
        <v>309</v>
      </c>
      <c r="J453" s="17">
        <f>IFERROR(INDEX(Cost_Components!$K$2:$K$29,MATCH(E453,Cost_Components!$A$2:$A$29,0)),"")</f>
        <v>1</v>
      </c>
      <c r="K453" s="17">
        <f t="shared" si="98"/>
        <v>0.49846153846153851</v>
      </c>
      <c r="L453" s="17">
        <f>IFERROR(INDEX(Cost_Components!$S$2:$S$29,MATCH(E453,Cost_Components!$A$2:$A$29,0)),"")</f>
        <v>0.31</v>
      </c>
      <c r="M453" s="28">
        <f>IFERROR(INDEX(Cost_Components!$L$2:$L$29,MATCH(E453,Cost_Components!$A$2:$A$29,0)),"")</f>
        <v>1</v>
      </c>
      <c r="N453" s="29">
        <f>IFERROR(INDEX(Cost_Components!$P$2:$P$29,MATCH(E453,Cost_Components!$A$2:$A$29,0)),"")</f>
        <v>50.857353529999997</v>
      </c>
      <c r="O453" s="23">
        <f t="shared" si="99"/>
        <v>358653.04052628699</v>
      </c>
      <c r="P453" s="23">
        <f t="shared" si="100"/>
        <v>358277.68361449998</v>
      </c>
      <c r="Q453" s="23">
        <f t="shared" si="101"/>
        <v>5648526.9934225548</v>
      </c>
      <c r="R453" s="23">
        <f t="shared" si="102"/>
        <v>9092010.4775940832</v>
      </c>
      <c r="S453" s="23">
        <f t="shared" si="103"/>
        <v>3443483.4841715284</v>
      </c>
      <c r="T453" s="16">
        <f>IFERROR(INDEX(Cost_Components!$R$2:$R$29,MATCH(E453,Cost_Components!$A$2:$A$29,0)),"")</f>
        <v>1</v>
      </c>
      <c r="U453" s="26">
        <f>IFERROR(INDEX(Cost_Components!$Q$2:$Q$29,MATCH(E453,Cost_Components!$A$2:$A$29,0)),"")</f>
        <v>2023</v>
      </c>
      <c r="V453" s="30">
        <f>1/(1+Calculation_Assumptions!$B$5)^(B453-Calculation_Assumptions!$B$2)</f>
        <v>0.76641673234362695</v>
      </c>
      <c r="W453" s="23">
        <f t="shared" si="104"/>
        <v>4329125.6008536862</v>
      </c>
      <c r="X453" s="23">
        <f t="shared" si="105"/>
        <v>6968268.9606716763</v>
      </c>
      <c r="Y453" s="23">
        <f t="shared" si="106"/>
        <v>2639143.3598179901</v>
      </c>
      <c r="Z453" s="17">
        <f>IFERROR(INDEX(Cost_Components!$T$2:$T$29,MATCH(E453,Cost_Components!$A$2:$A$29,0)),"")</f>
        <v>0.8</v>
      </c>
      <c r="AA453" s="26">
        <f>IFERROR(INDEX(Cost_Components!$U$2:$U$29,MATCH(E453,Cost_Components!$A$2:$A$29,0)),"")</f>
        <v>2025</v>
      </c>
      <c r="AB453" s="26">
        <f>IFERROR(INDEX(Cost_Components!$V$2:$V$29,MATCH(E453,Cost_Components!$A$2:$A$29,0)),"")</f>
        <v>2050</v>
      </c>
      <c r="AC453" s="26">
        <f>IFERROR(INDEX(Cost_Components!$M$2:$M$29,MATCH(E453,Cost_Components!$A$2:$A$29,0)),"")</f>
        <v>5</v>
      </c>
      <c r="AD453" s="26">
        <f>IFERROR(INDEX(Cost_Components!$N$2:$N$29,MATCH(E453,Cost_Components!$A$2:$A$29,0)),"")</f>
        <v>39</v>
      </c>
      <c r="AE453" s="16" t="str">
        <f>IFERROR(INDEX(Cost_Components!$O$2:$O$29,MATCH(E453,Cost_Components!$A$2:$A$29,0)),"")</f>
        <v>Both</v>
      </c>
      <c r="AF453" s="11">
        <v>358653.04052628699</v>
      </c>
      <c r="AG453" s="11">
        <v>358277.68361449998</v>
      </c>
      <c r="AH453" s="23">
        <f t="shared" si="107"/>
        <v>1</v>
      </c>
      <c r="AI453" s="10">
        <v>305332541.18498403</v>
      </c>
      <c r="AJ453" s="29">
        <f t="shared" si="108"/>
        <v>1.8499590549703075E-2</v>
      </c>
      <c r="AK453" s="29">
        <f t="shared" si="109"/>
        <v>2.9777404145356845E-2</v>
      </c>
      <c r="AL453" s="29">
        <f t="shared" si="110"/>
        <v>1.1277813595653772E-2</v>
      </c>
      <c r="AM453" s="29">
        <f t="shared" si="111"/>
        <v>8.6435050439614934E-3</v>
      </c>
    </row>
    <row r="454" spans="1:39">
      <c r="A454" t="s">
        <v>250</v>
      </c>
      <c r="B454" s="20">
        <v>2035</v>
      </c>
      <c r="C454" t="s">
        <v>250</v>
      </c>
      <c r="D454" t="s">
        <v>254</v>
      </c>
      <c r="E454" s="22" t="s">
        <v>346</v>
      </c>
      <c r="F454" s="22" t="s">
        <v>347</v>
      </c>
      <c r="G454" s="22" t="s">
        <v>251</v>
      </c>
      <c r="H454" s="22" t="s">
        <v>237</v>
      </c>
      <c r="I454" s="22" t="s">
        <v>309</v>
      </c>
      <c r="J454" s="17">
        <f>IFERROR(INDEX(Cost_Components!$K$2:$K$29,MATCH(E454,Cost_Components!$A$2:$A$29,0)),"")</f>
        <v>1</v>
      </c>
      <c r="K454" s="17">
        <f t="shared" si="98"/>
        <v>0.51730769230769236</v>
      </c>
      <c r="L454" s="17">
        <f>IFERROR(INDEX(Cost_Components!$S$2:$S$29,MATCH(E454,Cost_Components!$A$2:$A$29,0)),"")</f>
        <v>0.31</v>
      </c>
      <c r="M454" s="28">
        <f>IFERROR(INDEX(Cost_Components!$L$2:$L$29,MATCH(E454,Cost_Components!$A$2:$A$29,0)),"")</f>
        <v>1</v>
      </c>
      <c r="N454" s="29">
        <f>IFERROR(INDEX(Cost_Components!$P$2:$P$29,MATCH(E454,Cost_Components!$A$2:$A$29,0)),"")</f>
        <v>50.857353529999997</v>
      </c>
      <c r="O454" s="23">
        <f t="shared" si="99"/>
        <v>334863.61316250998</v>
      </c>
      <c r="P454" s="23">
        <f t="shared" si="100"/>
        <v>334460.64433282497</v>
      </c>
      <c r="Q454" s="23">
        <f t="shared" si="101"/>
        <v>5273032.8015188817</v>
      </c>
      <c r="R454" s="23">
        <f t="shared" si="102"/>
        <v>8809893.3764511012</v>
      </c>
      <c r="S454" s="23">
        <f t="shared" si="103"/>
        <v>3536860.5749322195</v>
      </c>
      <c r="T454" s="16">
        <f>IFERROR(INDEX(Cost_Components!$R$2:$R$29,MATCH(E454,Cost_Components!$A$2:$A$29,0)),"")</f>
        <v>1</v>
      </c>
      <c r="U454" s="26">
        <f>IFERROR(INDEX(Cost_Components!$Q$2:$Q$29,MATCH(E454,Cost_Components!$A$2:$A$29,0)),"")</f>
        <v>2023</v>
      </c>
      <c r="V454" s="30">
        <f>1/(1+Calculation_Assumptions!$B$5)^(B454-Calculation_Assumptions!$B$2)</f>
        <v>0.74409391489672516</v>
      </c>
      <c r="W454" s="23">
        <f t="shared" si="104"/>
        <v>3923631.620661031</v>
      </c>
      <c r="X454" s="23">
        <f t="shared" si="105"/>
        <v>6555388.0523062283</v>
      </c>
      <c r="Y454" s="23">
        <f t="shared" si="106"/>
        <v>2631756.4316451973</v>
      </c>
      <c r="Z454" s="17">
        <f>IFERROR(INDEX(Cost_Components!$T$2:$T$29,MATCH(E454,Cost_Components!$A$2:$A$29,0)),"")</f>
        <v>0.8</v>
      </c>
      <c r="AA454" s="26">
        <f>IFERROR(INDEX(Cost_Components!$U$2:$U$29,MATCH(E454,Cost_Components!$A$2:$A$29,0)),"")</f>
        <v>2025</v>
      </c>
      <c r="AB454" s="26">
        <f>IFERROR(INDEX(Cost_Components!$V$2:$V$29,MATCH(E454,Cost_Components!$A$2:$A$29,0)),"")</f>
        <v>2050</v>
      </c>
      <c r="AC454" s="26">
        <f>IFERROR(INDEX(Cost_Components!$M$2:$M$29,MATCH(E454,Cost_Components!$A$2:$A$29,0)),"")</f>
        <v>5</v>
      </c>
      <c r="AD454" s="26">
        <f>IFERROR(INDEX(Cost_Components!$N$2:$N$29,MATCH(E454,Cost_Components!$A$2:$A$29,0)),"")</f>
        <v>39</v>
      </c>
      <c r="AE454" s="16" t="str">
        <f>IFERROR(INDEX(Cost_Components!$O$2:$O$29,MATCH(E454,Cost_Components!$A$2:$A$29,0)),"")</f>
        <v>Both</v>
      </c>
      <c r="AF454" s="11">
        <v>334863.61316250998</v>
      </c>
      <c r="AG454" s="11">
        <v>334460.64433282497</v>
      </c>
      <c r="AH454" s="23">
        <f t="shared" si="107"/>
        <v>1</v>
      </c>
      <c r="AI454" s="10">
        <v>306964650.16711998</v>
      </c>
      <c r="AJ454" s="29">
        <f t="shared" si="108"/>
        <v>1.7177980587172164E-2</v>
      </c>
      <c r="AK454" s="29">
        <f t="shared" si="109"/>
        <v>2.8700025790118679E-2</v>
      </c>
      <c r="AL454" s="29">
        <f t="shared" si="110"/>
        <v>1.1522045202946514E-2</v>
      </c>
      <c r="AM454" s="29">
        <f t="shared" si="111"/>
        <v>8.5734837226775027E-3</v>
      </c>
    </row>
    <row r="455" spans="1:39">
      <c r="A455" t="s">
        <v>250</v>
      </c>
      <c r="B455" s="20">
        <v>2036</v>
      </c>
      <c r="C455" t="s">
        <v>250</v>
      </c>
      <c r="D455" t="s">
        <v>254</v>
      </c>
      <c r="E455" s="22" t="s">
        <v>346</v>
      </c>
      <c r="F455" s="22" t="s">
        <v>347</v>
      </c>
      <c r="G455" s="22" t="s">
        <v>251</v>
      </c>
      <c r="H455" s="22" t="s">
        <v>237</v>
      </c>
      <c r="I455" s="22" t="s">
        <v>309</v>
      </c>
      <c r="J455" s="17">
        <f>IFERROR(INDEX(Cost_Components!$K$2:$K$29,MATCH(E455,Cost_Components!$A$2:$A$29,0)),"")</f>
        <v>1</v>
      </c>
      <c r="K455" s="17">
        <f t="shared" si="98"/>
        <v>0.5361538461538462</v>
      </c>
      <c r="L455" s="17">
        <f>IFERROR(INDEX(Cost_Components!$S$2:$S$29,MATCH(E455,Cost_Components!$A$2:$A$29,0)),"")</f>
        <v>0.31</v>
      </c>
      <c r="M455" s="28">
        <f>IFERROR(INDEX(Cost_Components!$L$2:$L$29,MATCH(E455,Cost_Components!$A$2:$A$29,0)),"")</f>
        <v>1</v>
      </c>
      <c r="N455" s="29">
        <f>IFERROR(INDEX(Cost_Components!$P$2:$P$29,MATCH(E455,Cost_Components!$A$2:$A$29,0)),"")</f>
        <v>50.857353529999997</v>
      </c>
      <c r="O455" s="23">
        <f t="shared" si="99"/>
        <v>310898.46591916302</v>
      </c>
      <c r="P455" s="23">
        <f t="shared" si="100"/>
        <v>310477.42756363901</v>
      </c>
      <c r="Q455" s="23">
        <f t="shared" si="101"/>
        <v>4894918.6919735763</v>
      </c>
      <c r="R455" s="23">
        <f t="shared" si="102"/>
        <v>8477382.165884858</v>
      </c>
      <c r="S455" s="23">
        <f t="shared" si="103"/>
        <v>3582463.4739112817</v>
      </c>
      <c r="T455" s="16">
        <f>IFERROR(INDEX(Cost_Components!$R$2:$R$29,MATCH(E455,Cost_Components!$A$2:$A$29,0)),"")</f>
        <v>1</v>
      </c>
      <c r="U455" s="26">
        <f>IFERROR(INDEX(Cost_Components!$Q$2:$Q$29,MATCH(E455,Cost_Components!$A$2:$A$29,0)),"")</f>
        <v>2023</v>
      </c>
      <c r="V455" s="30">
        <f>1/(1+Calculation_Assumptions!$B$5)^(B455-Calculation_Assumptions!$B$2)</f>
        <v>0.72242127659876232</v>
      </c>
      <c r="W455" s="23">
        <f t="shared" si="104"/>
        <v>3536193.4103026949</v>
      </c>
      <c r="X455" s="23">
        <f t="shared" si="105"/>
        <v>6124241.24649412</v>
      </c>
      <c r="Y455" s="23">
        <f t="shared" si="106"/>
        <v>2588047.8361914251</v>
      </c>
      <c r="Z455" s="17">
        <f>IFERROR(INDEX(Cost_Components!$T$2:$T$29,MATCH(E455,Cost_Components!$A$2:$A$29,0)),"")</f>
        <v>0.8</v>
      </c>
      <c r="AA455" s="26">
        <f>IFERROR(INDEX(Cost_Components!$U$2:$U$29,MATCH(E455,Cost_Components!$A$2:$A$29,0)),"")</f>
        <v>2025</v>
      </c>
      <c r="AB455" s="26">
        <f>IFERROR(INDEX(Cost_Components!$V$2:$V$29,MATCH(E455,Cost_Components!$A$2:$A$29,0)),"")</f>
        <v>2050</v>
      </c>
      <c r="AC455" s="26">
        <f>IFERROR(INDEX(Cost_Components!$M$2:$M$29,MATCH(E455,Cost_Components!$A$2:$A$29,0)),"")</f>
        <v>5</v>
      </c>
      <c r="AD455" s="26">
        <f>IFERROR(INDEX(Cost_Components!$N$2:$N$29,MATCH(E455,Cost_Components!$A$2:$A$29,0)),"")</f>
        <v>39</v>
      </c>
      <c r="AE455" s="16" t="str">
        <f>IFERROR(INDEX(Cost_Components!$O$2:$O$29,MATCH(E455,Cost_Components!$A$2:$A$29,0)),"")</f>
        <v>Both</v>
      </c>
      <c r="AF455" s="11">
        <v>310898.46591916302</v>
      </c>
      <c r="AG455" s="11">
        <v>310477.42756363901</v>
      </c>
      <c r="AH455" s="23">
        <f t="shared" si="107"/>
        <v>1</v>
      </c>
      <c r="AI455" s="10">
        <v>308542769.75662202</v>
      </c>
      <c r="AJ455" s="29">
        <f t="shared" si="108"/>
        <v>1.5864635868261243E-2</v>
      </c>
      <c r="AK455" s="29">
        <f t="shared" si="109"/>
        <v>2.7475549573149297E-2</v>
      </c>
      <c r="AL455" s="29">
        <f t="shared" si="110"/>
        <v>1.1610913704888053E-2</v>
      </c>
      <c r="AM455" s="29">
        <f t="shared" si="111"/>
        <v>8.3879711011632923E-3</v>
      </c>
    </row>
    <row r="456" spans="1:39">
      <c r="A456" t="s">
        <v>250</v>
      </c>
      <c r="B456" s="20">
        <v>2037</v>
      </c>
      <c r="C456" t="s">
        <v>250</v>
      </c>
      <c r="D456" t="s">
        <v>254</v>
      </c>
      <c r="E456" s="22" t="s">
        <v>346</v>
      </c>
      <c r="F456" s="22" t="s">
        <v>347</v>
      </c>
      <c r="G456" s="22" t="s">
        <v>251</v>
      </c>
      <c r="H456" s="22" t="s">
        <v>237</v>
      </c>
      <c r="I456" s="22" t="s">
        <v>309</v>
      </c>
      <c r="J456" s="17">
        <f>IFERROR(INDEX(Cost_Components!$K$2:$K$29,MATCH(E456,Cost_Components!$A$2:$A$29,0)),"")</f>
        <v>1</v>
      </c>
      <c r="K456" s="17">
        <f t="shared" si="98"/>
        <v>0.55500000000000005</v>
      </c>
      <c r="L456" s="17">
        <f>IFERROR(INDEX(Cost_Components!$S$2:$S$29,MATCH(E456,Cost_Components!$A$2:$A$29,0)),"")</f>
        <v>0.31</v>
      </c>
      <c r="M456" s="28">
        <f>IFERROR(INDEX(Cost_Components!$L$2:$L$29,MATCH(E456,Cost_Components!$A$2:$A$29,0)),"")</f>
        <v>1</v>
      </c>
      <c r="N456" s="29">
        <f>IFERROR(INDEX(Cost_Components!$P$2:$P$29,MATCH(E456,Cost_Components!$A$2:$A$29,0)),"")</f>
        <v>50.857353529999997</v>
      </c>
      <c r="O456" s="23">
        <f t="shared" si="99"/>
        <v>286832.07317660999</v>
      </c>
      <c r="P456" s="23">
        <f t="shared" si="100"/>
        <v>286404.27939852601</v>
      </c>
      <c r="Q456" s="23">
        <f t="shared" si="101"/>
        <v>4515386.7438614769</v>
      </c>
      <c r="R456" s="23">
        <f t="shared" si="102"/>
        <v>8096073.6828535553</v>
      </c>
      <c r="S456" s="23">
        <f t="shared" si="103"/>
        <v>3580686.9389920784</v>
      </c>
      <c r="T456" s="16">
        <f>IFERROR(INDEX(Cost_Components!$R$2:$R$29,MATCH(E456,Cost_Components!$A$2:$A$29,0)),"")</f>
        <v>1</v>
      </c>
      <c r="U456" s="26">
        <f>IFERROR(INDEX(Cost_Components!$Q$2:$Q$29,MATCH(E456,Cost_Components!$A$2:$A$29,0)),"")</f>
        <v>2023</v>
      </c>
      <c r="V456" s="30">
        <f>1/(1+Calculation_Assumptions!$B$5)^(B456-Calculation_Assumptions!$B$2)</f>
        <v>0.70137988019297326</v>
      </c>
      <c r="W456" s="23">
        <f t="shared" si="104"/>
        <v>3167001.4134345022</v>
      </c>
      <c r="X456" s="23">
        <f t="shared" si="105"/>
        <v>5678423.1897133105</v>
      </c>
      <c r="Y456" s="23">
        <f t="shared" si="106"/>
        <v>2511421.7762788082</v>
      </c>
      <c r="Z456" s="17">
        <f>IFERROR(INDEX(Cost_Components!$T$2:$T$29,MATCH(E456,Cost_Components!$A$2:$A$29,0)),"")</f>
        <v>0.8</v>
      </c>
      <c r="AA456" s="26">
        <f>IFERROR(INDEX(Cost_Components!$U$2:$U$29,MATCH(E456,Cost_Components!$A$2:$A$29,0)),"")</f>
        <v>2025</v>
      </c>
      <c r="AB456" s="26">
        <f>IFERROR(INDEX(Cost_Components!$V$2:$V$29,MATCH(E456,Cost_Components!$A$2:$A$29,0)),"")</f>
        <v>2050</v>
      </c>
      <c r="AC456" s="26">
        <f>IFERROR(INDEX(Cost_Components!$M$2:$M$29,MATCH(E456,Cost_Components!$A$2:$A$29,0)),"")</f>
        <v>5</v>
      </c>
      <c r="AD456" s="26">
        <f>IFERROR(INDEX(Cost_Components!$N$2:$N$29,MATCH(E456,Cost_Components!$A$2:$A$29,0)),"")</f>
        <v>39</v>
      </c>
      <c r="AE456" s="16" t="str">
        <f>IFERROR(INDEX(Cost_Components!$O$2:$O$29,MATCH(E456,Cost_Components!$A$2:$A$29,0)),"")</f>
        <v>Both</v>
      </c>
      <c r="AF456" s="11">
        <v>286832.07317660999</v>
      </c>
      <c r="AG456" s="11">
        <v>286404.27939852601</v>
      </c>
      <c r="AH456" s="23">
        <f t="shared" si="107"/>
        <v>1</v>
      </c>
      <c r="AI456" s="10">
        <v>310068287.63643003</v>
      </c>
      <c r="AJ456" s="29">
        <f t="shared" si="108"/>
        <v>1.4562555810789605E-2</v>
      </c>
      <c r="AK456" s="29">
        <f t="shared" si="109"/>
        <v>2.6110615002159106E-2</v>
      </c>
      <c r="AL456" s="29">
        <f t="shared" si="110"/>
        <v>1.1548059191369503E-2</v>
      </c>
      <c r="AM456" s="29">
        <f t="shared" si="111"/>
        <v>8.0995763721041052E-3</v>
      </c>
    </row>
    <row r="457" spans="1:39">
      <c r="A457" t="s">
        <v>250</v>
      </c>
      <c r="B457" s="20">
        <v>2038</v>
      </c>
      <c r="C457" t="s">
        <v>250</v>
      </c>
      <c r="D457" t="s">
        <v>254</v>
      </c>
      <c r="E457" s="22" t="s">
        <v>346</v>
      </c>
      <c r="F457" s="22" t="s">
        <v>347</v>
      </c>
      <c r="G457" s="22" t="s">
        <v>251</v>
      </c>
      <c r="H457" s="22" t="s">
        <v>237</v>
      </c>
      <c r="I457" s="22" t="s">
        <v>309</v>
      </c>
      <c r="J457" s="17">
        <f>IFERROR(INDEX(Cost_Components!$K$2:$K$29,MATCH(E457,Cost_Components!$A$2:$A$29,0)),"")</f>
        <v>1</v>
      </c>
      <c r="K457" s="17">
        <f t="shared" si="98"/>
        <v>0.57384615384615389</v>
      </c>
      <c r="L457" s="17">
        <f>IFERROR(INDEX(Cost_Components!$S$2:$S$29,MATCH(E457,Cost_Components!$A$2:$A$29,0)),"")</f>
        <v>0.31</v>
      </c>
      <c r="M457" s="28">
        <f>IFERROR(INDEX(Cost_Components!$L$2:$L$29,MATCH(E457,Cost_Components!$A$2:$A$29,0)),"")</f>
        <v>1</v>
      </c>
      <c r="N457" s="29">
        <f>IFERROR(INDEX(Cost_Components!$P$2:$P$29,MATCH(E457,Cost_Components!$A$2:$A$29,0)),"")</f>
        <v>50.857353529999997</v>
      </c>
      <c r="O457" s="23">
        <f t="shared" si="99"/>
        <v>274104.28481248801</v>
      </c>
      <c r="P457" s="23">
        <f t="shared" si="100"/>
        <v>273654.568002577</v>
      </c>
      <c r="Q457" s="23">
        <f t="shared" si="101"/>
        <v>4314377.6041020099</v>
      </c>
      <c r="R457" s="23">
        <f t="shared" si="102"/>
        <v>7999540.7796386145</v>
      </c>
      <c r="S457" s="23">
        <f t="shared" si="103"/>
        <v>3685163.1755366046</v>
      </c>
      <c r="T457" s="16">
        <f>IFERROR(INDEX(Cost_Components!$R$2:$R$29,MATCH(E457,Cost_Components!$A$2:$A$29,0)),"")</f>
        <v>1</v>
      </c>
      <c r="U457" s="26">
        <f>IFERROR(INDEX(Cost_Components!$Q$2:$Q$29,MATCH(E457,Cost_Components!$A$2:$A$29,0)),"")</f>
        <v>2023</v>
      </c>
      <c r="V457" s="30">
        <f>1/(1+Calculation_Assumptions!$B$5)^(B457-Calculation_Assumptions!$B$2)</f>
        <v>0.68095133999317792</v>
      </c>
      <c r="W457" s="23">
        <f t="shared" si="104"/>
        <v>2937881.2107498199</v>
      </c>
      <c r="X457" s="23">
        <f t="shared" si="105"/>
        <v>5447298.0132249855</v>
      </c>
      <c r="Y457" s="23">
        <f t="shared" si="106"/>
        <v>2509416.8024751656</v>
      </c>
      <c r="Z457" s="17">
        <f>IFERROR(INDEX(Cost_Components!$T$2:$T$29,MATCH(E457,Cost_Components!$A$2:$A$29,0)),"")</f>
        <v>0.8</v>
      </c>
      <c r="AA457" s="26">
        <f>IFERROR(INDEX(Cost_Components!$U$2:$U$29,MATCH(E457,Cost_Components!$A$2:$A$29,0)),"")</f>
        <v>2025</v>
      </c>
      <c r="AB457" s="26">
        <f>IFERROR(INDEX(Cost_Components!$V$2:$V$29,MATCH(E457,Cost_Components!$A$2:$A$29,0)),"")</f>
        <v>2050</v>
      </c>
      <c r="AC457" s="26">
        <f>IFERROR(INDEX(Cost_Components!$M$2:$M$29,MATCH(E457,Cost_Components!$A$2:$A$29,0)),"")</f>
        <v>5</v>
      </c>
      <c r="AD457" s="26">
        <f>IFERROR(INDEX(Cost_Components!$N$2:$N$29,MATCH(E457,Cost_Components!$A$2:$A$29,0)),"")</f>
        <v>39</v>
      </c>
      <c r="AE457" s="16" t="str">
        <f>IFERROR(INDEX(Cost_Components!$O$2:$O$29,MATCH(E457,Cost_Components!$A$2:$A$29,0)),"")</f>
        <v>Both</v>
      </c>
      <c r="AF457" s="11">
        <v>274104.28481248801</v>
      </c>
      <c r="AG457" s="11">
        <v>273654.568002577</v>
      </c>
      <c r="AH457" s="23">
        <f t="shared" si="107"/>
        <v>1</v>
      </c>
      <c r="AI457" s="10">
        <v>311532999.13163</v>
      </c>
      <c r="AJ457" s="29">
        <f t="shared" si="108"/>
        <v>1.3848862291082956E-2</v>
      </c>
      <c r="AK457" s="29">
        <f t="shared" si="109"/>
        <v>2.56779885339165E-2</v>
      </c>
      <c r="AL457" s="29">
        <f t="shared" si="110"/>
        <v>1.1829126242833546E-2</v>
      </c>
      <c r="AM457" s="29">
        <f t="shared" si="111"/>
        <v>8.0550593660059684E-3</v>
      </c>
    </row>
    <row r="458" spans="1:39">
      <c r="A458" t="s">
        <v>250</v>
      </c>
      <c r="B458" s="20">
        <v>2039</v>
      </c>
      <c r="C458" t="s">
        <v>250</v>
      </c>
      <c r="D458" t="s">
        <v>254</v>
      </c>
      <c r="E458" s="22" t="s">
        <v>346</v>
      </c>
      <c r="F458" s="22" t="s">
        <v>347</v>
      </c>
      <c r="G458" s="22" t="s">
        <v>251</v>
      </c>
      <c r="H458" s="22" t="s">
        <v>237</v>
      </c>
      <c r="I458" s="22" t="s">
        <v>309</v>
      </c>
      <c r="J458" s="17">
        <f>IFERROR(INDEX(Cost_Components!$K$2:$K$29,MATCH(E458,Cost_Components!$A$2:$A$29,0)),"")</f>
        <v>1</v>
      </c>
      <c r="K458" s="17">
        <f t="shared" si="98"/>
        <v>0.59269230769230763</v>
      </c>
      <c r="L458" s="17">
        <f>IFERROR(INDEX(Cost_Components!$S$2:$S$29,MATCH(E458,Cost_Components!$A$2:$A$29,0)),"")</f>
        <v>0.31</v>
      </c>
      <c r="M458" s="28">
        <f>IFERROR(INDEX(Cost_Components!$L$2:$L$29,MATCH(E458,Cost_Components!$A$2:$A$29,0)),"")</f>
        <v>1</v>
      </c>
      <c r="N458" s="29">
        <f>IFERROR(INDEX(Cost_Components!$P$2:$P$29,MATCH(E458,Cost_Components!$A$2:$A$29,0)),"")</f>
        <v>50.857353529999997</v>
      </c>
      <c r="O458" s="23">
        <f t="shared" si="99"/>
        <v>261671.43193476801</v>
      </c>
      <c r="P458" s="23">
        <f t="shared" si="100"/>
        <v>261204.84601014701</v>
      </c>
      <c r="Q458" s="23">
        <f t="shared" si="101"/>
        <v>4118098.0311590498</v>
      </c>
      <c r="R458" s="23">
        <f t="shared" si="102"/>
        <v>7887499.7543610241</v>
      </c>
      <c r="S458" s="23">
        <f t="shared" si="103"/>
        <v>3769401.7232019743</v>
      </c>
      <c r="T458" s="16">
        <f>IFERROR(INDEX(Cost_Components!$R$2:$R$29,MATCH(E458,Cost_Components!$A$2:$A$29,0)),"")</f>
        <v>1</v>
      </c>
      <c r="U458" s="26">
        <f>IFERROR(INDEX(Cost_Components!$Q$2:$Q$29,MATCH(E458,Cost_Components!$A$2:$A$29,0)),"")</f>
        <v>2023</v>
      </c>
      <c r="V458" s="30">
        <f>1/(1+Calculation_Assumptions!$B$5)^(B458-Calculation_Assumptions!$B$2)</f>
        <v>0.66111780581861923</v>
      </c>
      <c r="W458" s="23">
        <f t="shared" si="104"/>
        <v>2722547.9345058468</v>
      </c>
      <c r="X458" s="23">
        <f t="shared" si="105"/>
        <v>5214566.5309980586</v>
      </c>
      <c r="Y458" s="23">
        <f t="shared" si="106"/>
        <v>2492018.5964922113</v>
      </c>
      <c r="Z458" s="17">
        <f>IFERROR(INDEX(Cost_Components!$T$2:$T$29,MATCH(E458,Cost_Components!$A$2:$A$29,0)),"")</f>
        <v>0.8</v>
      </c>
      <c r="AA458" s="26">
        <f>IFERROR(INDEX(Cost_Components!$U$2:$U$29,MATCH(E458,Cost_Components!$A$2:$A$29,0)),"")</f>
        <v>2025</v>
      </c>
      <c r="AB458" s="26">
        <f>IFERROR(INDEX(Cost_Components!$V$2:$V$29,MATCH(E458,Cost_Components!$A$2:$A$29,0)),"")</f>
        <v>2050</v>
      </c>
      <c r="AC458" s="26">
        <f>IFERROR(INDEX(Cost_Components!$M$2:$M$29,MATCH(E458,Cost_Components!$A$2:$A$29,0)),"")</f>
        <v>5</v>
      </c>
      <c r="AD458" s="26">
        <f>IFERROR(INDEX(Cost_Components!$N$2:$N$29,MATCH(E458,Cost_Components!$A$2:$A$29,0)),"")</f>
        <v>39</v>
      </c>
      <c r="AE458" s="16" t="str">
        <f>IFERROR(INDEX(Cost_Components!$O$2:$O$29,MATCH(E458,Cost_Components!$A$2:$A$29,0)),"")</f>
        <v>Both</v>
      </c>
      <c r="AF458" s="11">
        <v>261671.43193476801</v>
      </c>
      <c r="AG458" s="11">
        <v>261204.84601014701</v>
      </c>
      <c r="AH458" s="23">
        <f t="shared" si="107"/>
        <v>1</v>
      </c>
      <c r="AI458" s="10">
        <v>312936391.85847902</v>
      </c>
      <c r="AJ458" s="29">
        <f t="shared" si="108"/>
        <v>1.3159537012305683E-2</v>
      </c>
      <c r="AK458" s="29">
        <f t="shared" si="109"/>
        <v>2.520480186889875E-2</v>
      </c>
      <c r="AL458" s="29">
        <f t="shared" si="110"/>
        <v>1.2045264856593067E-2</v>
      </c>
      <c r="AM458" s="29">
        <f t="shared" si="111"/>
        <v>7.9633390724949335E-3</v>
      </c>
    </row>
    <row r="459" spans="1:39">
      <c r="A459" t="s">
        <v>250</v>
      </c>
      <c r="B459" s="20">
        <v>2040</v>
      </c>
      <c r="C459" t="s">
        <v>250</v>
      </c>
      <c r="D459" t="s">
        <v>254</v>
      </c>
      <c r="E459" s="22" t="s">
        <v>346</v>
      </c>
      <c r="F459" s="22" t="s">
        <v>347</v>
      </c>
      <c r="G459" s="22" t="s">
        <v>251</v>
      </c>
      <c r="H459" s="22" t="s">
        <v>237</v>
      </c>
      <c r="I459" s="22" t="s">
        <v>309</v>
      </c>
      <c r="J459" s="17">
        <f>IFERROR(INDEX(Cost_Components!$K$2:$K$29,MATCH(E459,Cost_Components!$A$2:$A$29,0)),"")</f>
        <v>1</v>
      </c>
      <c r="K459" s="17">
        <f t="shared" si="98"/>
        <v>0.61153846153846159</v>
      </c>
      <c r="L459" s="17">
        <f>IFERROR(INDEX(Cost_Components!$S$2:$S$29,MATCH(E459,Cost_Components!$A$2:$A$29,0)),"")</f>
        <v>0.31</v>
      </c>
      <c r="M459" s="28">
        <f>IFERROR(INDEX(Cost_Components!$L$2:$L$29,MATCH(E459,Cost_Components!$A$2:$A$29,0)),"")</f>
        <v>1</v>
      </c>
      <c r="N459" s="29">
        <f>IFERROR(INDEX(Cost_Components!$P$2:$P$29,MATCH(E459,Cost_Components!$A$2:$A$29,0)),"")</f>
        <v>50.857353529999997</v>
      </c>
      <c r="O459" s="23">
        <f t="shared" si="99"/>
        <v>249349.388013021</v>
      </c>
      <c r="P459" s="23">
        <f t="shared" si="100"/>
        <v>248872.11174165801</v>
      </c>
      <c r="Q459" s="23">
        <f t="shared" si="101"/>
        <v>3923662.8608869812</v>
      </c>
      <c r="R459" s="23">
        <f t="shared" si="102"/>
        <v>7755072.1023388812</v>
      </c>
      <c r="S459" s="23">
        <f t="shared" si="103"/>
        <v>3831409.2414519</v>
      </c>
      <c r="T459" s="16">
        <f>IFERROR(INDEX(Cost_Components!$R$2:$R$29,MATCH(E459,Cost_Components!$A$2:$A$29,0)),"")</f>
        <v>1</v>
      </c>
      <c r="U459" s="26">
        <f>IFERROR(INDEX(Cost_Components!$Q$2:$Q$29,MATCH(E459,Cost_Components!$A$2:$A$29,0)),"")</f>
        <v>2023</v>
      </c>
      <c r="V459" s="30">
        <f>1/(1+Calculation_Assumptions!$B$5)^(B459-Calculation_Assumptions!$B$2)</f>
        <v>0.64186194739671765</v>
      </c>
      <c r="W459" s="23">
        <f t="shared" si="104"/>
        <v>2518449.8848170941</v>
      </c>
      <c r="X459" s="23">
        <f t="shared" si="105"/>
        <v>4977685.6818091916</v>
      </c>
      <c r="Y459" s="23">
        <f t="shared" si="106"/>
        <v>2459235.7969920975</v>
      </c>
      <c r="Z459" s="17">
        <f>IFERROR(INDEX(Cost_Components!$T$2:$T$29,MATCH(E459,Cost_Components!$A$2:$A$29,0)),"")</f>
        <v>0.8</v>
      </c>
      <c r="AA459" s="26">
        <f>IFERROR(INDEX(Cost_Components!$U$2:$U$29,MATCH(E459,Cost_Components!$A$2:$A$29,0)),"")</f>
        <v>2025</v>
      </c>
      <c r="AB459" s="26">
        <f>IFERROR(INDEX(Cost_Components!$V$2:$V$29,MATCH(E459,Cost_Components!$A$2:$A$29,0)),"")</f>
        <v>2050</v>
      </c>
      <c r="AC459" s="26">
        <f>IFERROR(INDEX(Cost_Components!$M$2:$M$29,MATCH(E459,Cost_Components!$A$2:$A$29,0)),"")</f>
        <v>5</v>
      </c>
      <c r="AD459" s="26">
        <f>IFERROR(INDEX(Cost_Components!$N$2:$N$29,MATCH(E459,Cost_Components!$A$2:$A$29,0)),"")</f>
        <v>39</v>
      </c>
      <c r="AE459" s="16" t="str">
        <f>IFERROR(INDEX(Cost_Components!$O$2:$O$29,MATCH(E459,Cost_Components!$A$2:$A$29,0)),"")</f>
        <v>Both</v>
      </c>
      <c r="AF459" s="11">
        <v>249349.388013021</v>
      </c>
      <c r="AG459" s="11">
        <v>248872.11174165801</v>
      </c>
      <c r="AH459" s="23">
        <f t="shared" si="107"/>
        <v>1</v>
      </c>
      <c r="AI459" s="10">
        <v>314265537.41082901</v>
      </c>
      <c r="AJ459" s="29">
        <f t="shared" si="108"/>
        <v>1.2485183368221842E-2</v>
      </c>
      <c r="AK459" s="29">
        <f t="shared" si="109"/>
        <v>2.4676813646928555E-2</v>
      </c>
      <c r="AL459" s="29">
        <f t="shared" si="110"/>
        <v>1.2191630278706712E-2</v>
      </c>
      <c r="AM459" s="29">
        <f t="shared" si="111"/>
        <v>7.825343552631479E-3</v>
      </c>
    </row>
    <row r="460" spans="1:39">
      <c r="A460" t="s">
        <v>250</v>
      </c>
      <c r="B460" s="20">
        <v>2041</v>
      </c>
      <c r="C460" t="s">
        <v>250</v>
      </c>
      <c r="D460" t="s">
        <v>254</v>
      </c>
      <c r="E460" s="22" t="s">
        <v>346</v>
      </c>
      <c r="F460" s="22" t="s">
        <v>347</v>
      </c>
      <c r="G460" s="22" t="s">
        <v>251</v>
      </c>
      <c r="H460" s="22" t="s">
        <v>237</v>
      </c>
      <c r="I460" s="22" t="s">
        <v>309</v>
      </c>
      <c r="J460" s="17">
        <f>IFERROR(INDEX(Cost_Components!$K$2:$K$29,MATCH(E460,Cost_Components!$A$2:$A$29,0)),"")</f>
        <v>1</v>
      </c>
      <c r="K460" s="17">
        <f t="shared" si="98"/>
        <v>0.63038461538461543</v>
      </c>
      <c r="L460" s="17">
        <f>IFERROR(INDEX(Cost_Components!$S$2:$S$29,MATCH(E460,Cost_Components!$A$2:$A$29,0)),"")</f>
        <v>0.31</v>
      </c>
      <c r="M460" s="28">
        <f>IFERROR(INDEX(Cost_Components!$L$2:$L$29,MATCH(E460,Cost_Components!$A$2:$A$29,0)),"")</f>
        <v>1</v>
      </c>
      <c r="N460" s="29">
        <f>IFERROR(INDEX(Cost_Components!$P$2:$P$29,MATCH(E460,Cost_Components!$A$2:$A$29,0)),"")</f>
        <v>50.857353529999997</v>
      </c>
      <c r="O460" s="23">
        <f t="shared" si="99"/>
        <v>237002.77805441699</v>
      </c>
      <c r="P460" s="23">
        <f t="shared" si="100"/>
        <v>236522.327006979</v>
      </c>
      <c r="Q460" s="23">
        <f t="shared" si="101"/>
        <v>3728958.8767229812</v>
      </c>
      <c r="R460" s="23">
        <f t="shared" si="102"/>
        <v>7598236.3625161918</v>
      </c>
      <c r="S460" s="23">
        <f t="shared" si="103"/>
        <v>3869277.4857932106</v>
      </c>
      <c r="T460" s="16">
        <f>IFERROR(INDEX(Cost_Components!$R$2:$R$29,MATCH(E460,Cost_Components!$A$2:$A$29,0)),"")</f>
        <v>1</v>
      </c>
      <c r="U460" s="26">
        <f>IFERROR(INDEX(Cost_Components!$Q$2:$Q$29,MATCH(E460,Cost_Components!$A$2:$A$29,0)),"")</f>
        <v>2023</v>
      </c>
      <c r="V460" s="30">
        <f>1/(1+Calculation_Assumptions!$B$5)^(B460-Calculation_Assumptions!$B$2)</f>
        <v>0.62316693922011435</v>
      </c>
      <c r="W460" s="23">
        <f t="shared" si="104"/>
        <v>2323763.8896851358</v>
      </c>
      <c r="X460" s="23">
        <f t="shared" si="105"/>
        <v>4734969.6975001907</v>
      </c>
      <c r="Y460" s="23">
        <f t="shared" si="106"/>
        <v>2411205.8078150544</v>
      </c>
      <c r="Z460" s="17">
        <f>IFERROR(INDEX(Cost_Components!$T$2:$T$29,MATCH(E460,Cost_Components!$A$2:$A$29,0)),"")</f>
        <v>0.8</v>
      </c>
      <c r="AA460" s="26">
        <f>IFERROR(INDEX(Cost_Components!$U$2:$U$29,MATCH(E460,Cost_Components!$A$2:$A$29,0)),"")</f>
        <v>2025</v>
      </c>
      <c r="AB460" s="26">
        <f>IFERROR(INDEX(Cost_Components!$V$2:$V$29,MATCH(E460,Cost_Components!$A$2:$A$29,0)),"")</f>
        <v>2050</v>
      </c>
      <c r="AC460" s="26">
        <f>IFERROR(INDEX(Cost_Components!$M$2:$M$29,MATCH(E460,Cost_Components!$A$2:$A$29,0)),"")</f>
        <v>5</v>
      </c>
      <c r="AD460" s="26">
        <f>IFERROR(INDEX(Cost_Components!$N$2:$N$29,MATCH(E460,Cost_Components!$A$2:$A$29,0)),"")</f>
        <v>39</v>
      </c>
      <c r="AE460" s="16" t="str">
        <f>IFERROR(INDEX(Cost_Components!$O$2:$O$29,MATCH(E460,Cost_Components!$A$2:$A$29,0)),"")</f>
        <v>Both</v>
      </c>
      <c r="AF460" s="11">
        <v>237002.77805441699</v>
      </c>
      <c r="AG460" s="11">
        <v>236522.327006979</v>
      </c>
      <c r="AH460" s="23">
        <f t="shared" si="107"/>
        <v>1</v>
      </c>
      <c r="AI460" s="10">
        <v>315525215.31254798</v>
      </c>
      <c r="AJ460" s="29">
        <f t="shared" si="108"/>
        <v>1.181825951066766E-2</v>
      </c>
      <c r="AK460" s="29">
        <f t="shared" si="109"/>
        <v>2.4081233428490497E-2</v>
      </c>
      <c r="AL460" s="29">
        <f t="shared" si="110"/>
        <v>1.2262973917822837E-2</v>
      </c>
      <c r="AM460" s="29">
        <f t="shared" si="111"/>
        <v>7.641879922105751E-3</v>
      </c>
    </row>
    <row r="461" spans="1:39">
      <c r="A461" t="s">
        <v>250</v>
      </c>
      <c r="B461" s="20">
        <v>2042</v>
      </c>
      <c r="C461" t="s">
        <v>250</v>
      </c>
      <c r="D461" t="s">
        <v>254</v>
      </c>
      <c r="E461" s="22" t="s">
        <v>346</v>
      </c>
      <c r="F461" s="22" t="s">
        <v>347</v>
      </c>
      <c r="G461" s="22" t="s">
        <v>251</v>
      </c>
      <c r="H461" s="22" t="s">
        <v>237</v>
      </c>
      <c r="I461" s="22" t="s">
        <v>309</v>
      </c>
      <c r="J461" s="17">
        <f>IFERROR(INDEX(Cost_Components!$K$2:$K$29,MATCH(E461,Cost_Components!$A$2:$A$29,0)),"")</f>
        <v>1</v>
      </c>
      <c r="K461" s="17">
        <f t="shared" si="98"/>
        <v>0.64923076923076928</v>
      </c>
      <c r="L461" s="17">
        <f>IFERROR(INDEX(Cost_Components!$S$2:$S$29,MATCH(E461,Cost_Components!$A$2:$A$29,0)),"")</f>
        <v>0.31</v>
      </c>
      <c r="M461" s="28">
        <f>IFERROR(INDEX(Cost_Components!$L$2:$L$29,MATCH(E461,Cost_Components!$A$2:$A$29,0)),"")</f>
        <v>1</v>
      </c>
      <c r="N461" s="29">
        <f>IFERROR(INDEX(Cost_Components!$P$2:$P$29,MATCH(E461,Cost_Components!$A$2:$A$29,0)),"")</f>
        <v>50.857353529999997</v>
      </c>
      <c r="O461" s="23">
        <f t="shared" si="99"/>
        <v>224160.58523149899</v>
      </c>
      <c r="P461" s="23">
        <f t="shared" si="100"/>
        <v>223685.27707506801</v>
      </c>
      <c r="Q461" s="23">
        <f t="shared" si="101"/>
        <v>3526572.7768554483</v>
      </c>
      <c r="R461" s="23">
        <f t="shared" si="102"/>
        <v>7401369.7894114424</v>
      </c>
      <c r="S461" s="23">
        <f t="shared" si="103"/>
        <v>3874797.0125559941</v>
      </c>
      <c r="T461" s="16">
        <f>IFERROR(INDEX(Cost_Components!$R$2:$R$29,MATCH(E461,Cost_Components!$A$2:$A$29,0)),"")</f>
        <v>1</v>
      </c>
      <c r="U461" s="26">
        <f>IFERROR(INDEX(Cost_Components!$Q$2:$Q$29,MATCH(E461,Cost_Components!$A$2:$A$29,0)),"")</f>
        <v>2023</v>
      </c>
      <c r="V461" s="30">
        <f>1/(1+Calculation_Assumptions!$B$5)^(B461-Calculation_Assumptions!$B$2)</f>
        <v>0.60501644584477121</v>
      </c>
      <c r="W461" s="23">
        <f t="shared" si="104"/>
        <v>2133634.5274660089</v>
      </c>
      <c r="X461" s="23">
        <f t="shared" si="105"/>
        <v>4477950.4443725739</v>
      </c>
      <c r="Y461" s="23">
        <f t="shared" si="106"/>
        <v>2344315.916906565</v>
      </c>
      <c r="Z461" s="17">
        <f>IFERROR(INDEX(Cost_Components!$T$2:$T$29,MATCH(E461,Cost_Components!$A$2:$A$29,0)),"")</f>
        <v>0.8</v>
      </c>
      <c r="AA461" s="26">
        <f>IFERROR(INDEX(Cost_Components!$U$2:$U$29,MATCH(E461,Cost_Components!$A$2:$A$29,0)),"")</f>
        <v>2025</v>
      </c>
      <c r="AB461" s="26">
        <f>IFERROR(INDEX(Cost_Components!$V$2:$V$29,MATCH(E461,Cost_Components!$A$2:$A$29,0)),"")</f>
        <v>2050</v>
      </c>
      <c r="AC461" s="26">
        <f>IFERROR(INDEX(Cost_Components!$M$2:$M$29,MATCH(E461,Cost_Components!$A$2:$A$29,0)),"")</f>
        <v>5</v>
      </c>
      <c r="AD461" s="26">
        <f>IFERROR(INDEX(Cost_Components!$N$2:$N$29,MATCH(E461,Cost_Components!$A$2:$A$29,0)),"")</f>
        <v>39</v>
      </c>
      <c r="AE461" s="16" t="str">
        <f>IFERROR(INDEX(Cost_Components!$O$2:$O$29,MATCH(E461,Cost_Components!$A$2:$A$29,0)),"")</f>
        <v>Both</v>
      </c>
      <c r="AF461" s="11">
        <v>224160.58523149899</v>
      </c>
      <c r="AG461" s="11">
        <v>223685.27707506801</v>
      </c>
      <c r="AH461" s="23">
        <f t="shared" si="107"/>
        <v>1</v>
      </c>
      <c r="AI461" s="10">
        <v>316707694.211882</v>
      </c>
      <c r="AJ461" s="29">
        <f t="shared" si="108"/>
        <v>1.1135102939735088E-2</v>
      </c>
      <c r="AK461" s="29">
        <f t="shared" si="109"/>
        <v>2.3369718906986262E-2</v>
      </c>
      <c r="AL461" s="29">
        <f t="shared" si="110"/>
        <v>1.2234615967251176E-2</v>
      </c>
      <c r="AM461" s="29">
        <f t="shared" si="111"/>
        <v>7.4021438687819942E-3</v>
      </c>
    </row>
    <row r="462" spans="1:39">
      <c r="A462" t="s">
        <v>250</v>
      </c>
      <c r="B462" s="20">
        <v>2043</v>
      </c>
      <c r="C462" t="s">
        <v>250</v>
      </c>
      <c r="D462" t="s">
        <v>254</v>
      </c>
      <c r="E462" s="22" t="s">
        <v>346</v>
      </c>
      <c r="F462" s="22" t="s">
        <v>347</v>
      </c>
      <c r="G462" s="22" t="s">
        <v>251</v>
      </c>
      <c r="H462" s="22" t="s">
        <v>237</v>
      </c>
      <c r="I462" s="22" t="s">
        <v>309</v>
      </c>
      <c r="J462" s="17">
        <f>IFERROR(INDEX(Cost_Components!$K$2:$K$29,MATCH(E462,Cost_Components!$A$2:$A$29,0)),"")</f>
        <v>1</v>
      </c>
      <c r="K462" s="17">
        <f t="shared" si="98"/>
        <v>0.66807692307692301</v>
      </c>
      <c r="L462" s="17">
        <f>IFERROR(INDEX(Cost_Components!$S$2:$S$29,MATCH(E462,Cost_Components!$A$2:$A$29,0)),"")</f>
        <v>0.31</v>
      </c>
      <c r="M462" s="28">
        <f>IFERROR(INDEX(Cost_Components!$L$2:$L$29,MATCH(E462,Cost_Components!$A$2:$A$29,0)),"")</f>
        <v>1</v>
      </c>
      <c r="N462" s="29">
        <f>IFERROR(INDEX(Cost_Components!$P$2:$P$29,MATCH(E462,Cost_Components!$A$2:$A$29,0)),"")</f>
        <v>50.857353529999997</v>
      </c>
      <c r="O462" s="23">
        <f t="shared" si="99"/>
        <v>217258.290159845</v>
      </c>
      <c r="P462" s="23">
        <f t="shared" si="100"/>
        <v>216773.31155929301</v>
      </c>
      <c r="Q462" s="23">
        <f t="shared" si="101"/>
        <v>3417600.2519703382</v>
      </c>
      <c r="R462" s="23">
        <f t="shared" si="102"/>
        <v>7381703.2925998839</v>
      </c>
      <c r="S462" s="23">
        <f t="shared" si="103"/>
        <v>3964103.0406295457</v>
      </c>
      <c r="T462" s="16">
        <f>IFERROR(INDEX(Cost_Components!$R$2:$R$29,MATCH(E462,Cost_Components!$A$2:$A$29,0)),"")</f>
        <v>1</v>
      </c>
      <c r="U462" s="26">
        <f>IFERROR(INDEX(Cost_Components!$Q$2:$Q$29,MATCH(E462,Cost_Components!$A$2:$A$29,0)),"")</f>
        <v>2023</v>
      </c>
      <c r="V462" s="30">
        <f>1/(1+Calculation_Assumptions!$B$5)^(B462-Calculation_Assumptions!$B$2)</f>
        <v>0.5873946076162827</v>
      </c>
      <c r="W462" s="23">
        <f t="shared" si="104"/>
        <v>2007479.9589954256</v>
      </c>
      <c r="X462" s="23">
        <f t="shared" si="105"/>
        <v>4335972.7090965305</v>
      </c>
      <c r="Y462" s="23">
        <f t="shared" si="106"/>
        <v>2328492.7501011053</v>
      </c>
      <c r="Z462" s="17">
        <f>IFERROR(INDEX(Cost_Components!$T$2:$T$29,MATCH(E462,Cost_Components!$A$2:$A$29,0)),"")</f>
        <v>0.8</v>
      </c>
      <c r="AA462" s="26">
        <f>IFERROR(INDEX(Cost_Components!$U$2:$U$29,MATCH(E462,Cost_Components!$A$2:$A$29,0)),"")</f>
        <v>2025</v>
      </c>
      <c r="AB462" s="26">
        <f>IFERROR(INDEX(Cost_Components!$V$2:$V$29,MATCH(E462,Cost_Components!$A$2:$A$29,0)),"")</f>
        <v>2050</v>
      </c>
      <c r="AC462" s="26">
        <f>IFERROR(INDEX(Cost_Components!$M$2:$M$29,MATCH(E462,Cost_Components!$A$2:$A$29,0)),"")</f>
        <v>5</v>
      </c>
      <c r="AD462" s="26">
        <f>IFERROR(INDEX(Cost_Components!$N$2:$N$29,MATCH(E462,Cost_Components!$A$2:$A$29,0)),"")</f>
        <v>39</v>
      </c>
      <c r="AE462" s="16" t="str">
        <f>IFERROR(INDEX(Cost_Components!$O$2:$O$29,MATCH(E462,Cost_Components!$A$2:$A$29,0)),"")</f>
        <v>Both</v>
      </c>
      <c r="AF462" s="11">
        <v>217258.290159845</v>
      </c>
      <c r="AG462" s="11">
        <v>216773.31155929301</v>
      </c>
      <c r="AH462" s="23">
        <f t="shared" si="107"/>
        <v>1</v>
      </c>
      <c r="AI462" s="10">
        <v>317814114.06715202</v>
      </c>
      <c r="AJ462" s="29">
        <f t="shared" si="108"/>
        <v>1.0753456503974589E-2</v>
      </c>
      <c r="AK462" s="29">
        <f t="shared" si="109"/>
        <v>2.3226480404328988E-2</v>
      </c>
      <c r="AL462" s="29">
        <f t="shared" si="110"/>
        <v>1.2473023900354397E-2</v>
      </c>
      <c r="AM462" s="29">
        <f t="shared" si="111"/>
        <v>7.3265869797371876E-3</v>
      </c>
    </row>
    <row r="463" spans="1:39">
      <c r="A463" t="s">
        <v>250</v>
      </c>
      <c r="B463" s="20">
        <v>2044</v>
      </c>
      <c r="C463" t="s">
        <v>250</v>
      </c>
      <c r="D463" t="s">
        <v>254</v>
      </c>
      <c r="E463" s="22" t="s">
        <v>346</v>
      </c>
      <c r="F463" s="22" t="s">
        <v>347</v>
      </c>
      <c r="G463" s="22" t="s">
        <v>251</v>
      </c>
      <c r="H463" s="22" t="s">
        <v>237</v>
      </c>
      <c r="I463" s="22" t="s">
        <v>309</v>
      </c>
      <c r="J463" s="17">
        <f>IFERROR(INDEX(Cost_Components!$K$2:$K$29,MATCH(E463,Cost_Components!$A$2:$A$29,0)),"")</f>
        <v>1</v>
      </c>
      <c r="K463" s="17">
        <f t="shared" si="98"/>
        <v>0.68692307692307697</v>
      </c>
      <c r="L463" s="17">
        <f>IFERROR(INDEX(Cost_Components!$S$2:$S$29,MATCH(E463,Cost_Components!$A$2:$A$29,0)),"")</f>
        <v>0.31</v>
      </c>
      <c r="M463" s="28">
        <f>IFERROR(INDEX(Cost_Components!$L$2:$L$29,MATCH(E463,Cost_Components!$A$2:$A$29,0)),"")</f>
        <v>1</v>
      </c>
      <c r="N463" s="29">
        <f>IFERROR(INDEX(Cost_Components!$P$2:$P$29,MATCH(E463,Cost_Components!$A$2:$A$29,0)),"")</f>
        <v>50.857353529999997</v>
      </c>
      <c r="O463" s="23">
        <f t="shared" si="99"/>
        <v>210043.46432996899</v>
      </c>
      <c r="P463" s="23">
        <f t="shared" si="100"/>
        <v>209554.15403124</v>
      </c>
      <c r="Q463" s="23">
        <f t="shared" si="101"/>
        <v>3303784.6055265227</v>
      </c>
      <c r="R463" s="23">
        <f t="shared" si="102"/>
        <v>7337887.2821776876</v>
      </c>
      <c r="S463" s="23">
        <f t="shared" si="103"/>
        <v>4034102.6766511649</v>
      </c>
      <c r="T463" s="16">
        <f>IFERROR(INDEX(Cost_Components!$R$2:$R$29,MATCH(E463,Cost_Components!$A$2:$A$29,0)),"")</f>
        <v>1</v>
      </c>
      <c r="U463" s="26">
        <f>IFERROR(INDEX(Cost_Components!$Q$2:$Q$29,MATCH(E463,Cost_Components!$A$2:$A$29,0)),"")</f>
        <v>2023</v>
      </c>
      <c r="V463" s="30">
        <f>1/(1+Calculation_Assumptions!$B$5)^(B463-Calculation_Assumptions!$B$2)</f>
        <v>0.57028602681192497</v>
      </c>
      <c r="W463" s="23">
        <f t="shared" si="104"/>
        <v>1884102.1961281234</v>
      </c>
      <c r="X463" s="23">
        <f t="shared" si="105"/>
        <v>4184694.5833468679</v>
      </c>
      <c r="Y463" s="23">
        <f t="shared" si="106"/>
        <v>2300592.3872187445</v>
      </c>
      <c r="Z463" s="17">
        <f>IFERROR(INDEX(Cost_Components!$T$2:$T$29,MATCH(E463,Cost_Components!$A$2:$A$29,0)),"")</f>
        <v>0.8</v>
      </c>
      <c r="AA463" s="26">
        <f>IFERROR(INDEX(Cost_Components!$U$2:$U$29,MATCH(E463,Cost_Components!$A$2:$A$29,0)),"")</f>
        <v>2025</v>
      </c>
      <c r="AB463" s="26">
        <f>IFERROR(INDEX(Cost_Components!$V$2:$V$29,MATCH(E463,Cost_Components!$A$2:$A$29,0)),"")</f>
        <v>2050</v>
      </c>
      <c r="AC463" s="26">
        <f>IFERROR(INDEX(Cost_Components!$M$2:$M$29,MATCH(E463,Cost_Components!$A$2:$A$29,0)),"")</f>
        <v>5</v>
      </c>
      <c r="AD463" s="26">
        <f>IFERROR(INDEX(Cost_Components!$N$2:$N$29,MATCH(E463,Cost_Components!$A$2:$A$29,0)),"")</f>
        <v>39</v>
      </c>
      <c r="AE463" s="16" t="str">
        <f>IFERROR(INDEX(Cost_Components!$O$2:$O$29,MATCH(E463,Cost_Components!$A$2:$A$29,0)),"")</f>
        <v>Both</v>
      </c>
      <c r="AF463" s="11">
        <v>210043.46432996899</v>
      </c>
      <c r="AG463" s="11">
        <v>209554.15403124</v>
      </c>
      <c r="AH463" s="23">
        <f t="shared" si="107"/>
        <v>1</v>
      </c>
      <c r="AI463" s="10">
        <v>318840890.73215598</v>
      </c>
      <c r="AJ463" s="29">
        <f t="shared" si="108"/>
        <v>1.03618597913838E-2</v>
      </c>
      <c r="AK463" s="29">
        <f t="shared" si="109"/>
        <v>2.3014260389649707E-2</v>
      </c>
      <c r="AL463" s="29">
        <f t="shared" si="110"/>
        <v>1.2652400598265907E-2</v>
      </c>
      <c r="AM463" s="29">
        <f t="shared" si="111"/>
        <v>7.215487266817886E-3</v>
      </c>
    </row>
    <row r="464" spans="1:39">
      <c r="A464" t="s">
        <v>250</v>
      </c>
      <c r="B464" s="20">
        <v>2045</v>
      </c>
      <c r="C464" t="s">
        <v>250</v>
      </c>
      <c r="D464" t="s">
        <v>254</v>
      </c>
      <c r="E464" s="22" t="s">
        <v>346</v>
      </c>
      <c r="F464" s="22" t="s">
        <v>347</v>
      </c>
      <c r="G464" s="22" t="s">
        <v>251</v>
      </c>
      <c r="H464" s="22" t="s">
        <v>237</v>
      </c>
      <c r="I464" s="22" t="s">
        <v>309</v>
      </c>
      <c r="J464" s="17">
        <f>IFERROR(INDEX(Cost_Components!$K$2:$K$29,MATCH(E464,Cost_Components!$A$2:$A$29,0)),"")</f>
        <v>1</v>
      </c>
      <c r="K464" s="17">
        <f t="shared" si="98"/>
        <v>0.70576923076923082</v>
      </c>
      <c r="L464" s="17">
        <f>IFERROR(INDEX(Cost_Components!$S$2:$S$29,MATCH(E464,Cost_Components!$A$2:$A$29,0)),"")</f>
        <v>0.31</v>
      </c>
      <c r="M464" s="28">
        <f>IFERROR(INDEX(Cost_Components!$L$2:$L$29,MATCH(E464,Cost_Components!$A$2:$A$29,0)),"")</f>
        <v>1</v>
      </c>
      <c r="N464" s="29">
        <f>IFERROR(INDEX(Cost_Components!$P$2:$P$29,MATCH(E464,Cost_Components!$A$2:$A$29,0)),"")</f>
        <v>50.857353529999997</v>
      </c>
      <c r="O464" s="23">
        <f t="shared" si="99"/>
        <v>202241.982817896</v>
      </c>
      <c r="P464" s="23">
        <f t="shared" si="100"/>
        <v>201755.05901111299</v>
      </c>
      <c r="Q464" s="23">
        <f t="shared" si="101"/>
        <v>3180825.7924041972</v>
      </c>
      <c r="R464" s="23">
        <f t="shared" si="102"/>
        <v>7259183.7901759567</v>
      </c>
      <c r="S464" s="23">
        <f t="shared" si="103"/>
        <v>4078357.9977717595</v>
      </c>
      <c r="T464" s="16">
        <f>IFERROR(INDEX(Cost_Components!$R$2:$R$29,MATCH(E464,Cost_Components!$A$2:$A$29,0)),"")</f>
        <v>1</v>
      </c>
      <c r="U464" s="26">
        <f>IFERROR(INDEX(Cost_Components!$Q$2:$Q$29,MATCH(E464,Cost_Components!$A$2:$A$29,0)),"")</f>
        <v>2023</v>
      </c>
      <c r="V464" s="30">
        <f>1/(1+Calculation_Assumptions!$B$5)^(B464-Calculation_Assumptions!$B$2)</f>
        <v>0.55367575418633497</v>
      </c>
      <c r="W464" s="23">
        <f t="shared" si="104"/>
        <v>1761146.1195447403</v>
      </c>
      <c r="X464" s="23">
        <f t="shared" si="105"/>
        <v>4019234.0598028903</v>
      </c>
      <c r="Y464" s="23">
        <f t="shared" si="106"/>
        <v>2258087.94025815</v>
      </c>
      <c r="Z464" s="17">
        <f>IFERROR(INDEX(Cost_Components!$T$2:$T$29,MATCH(E464,Cost_Components!$A$2:$A$29,0)),"")</f>
        <v>0.8</v>
      </c>
      <c r="AA464" s="26">
        <f>IFERROR(INDEX(Cost_Components!$U$2:$U$29,MATCH(E464,Cost_Components!$A$2:$A$29,0)),"")</f>
        <v>2025</v>
      </c>
      <c r="AB464" s="26">
        <f>IFERROR(INDEX(Cost_Components!$V$2:$V$29,MATCH(E464,Cost_Components!$A$2:$A$29,0)),"")</f>
        <v>2050</v>
      </c>
      <c r="AC464" s="26">
        <f>IFERROR(INDEX(Cost_Components!$M$2:$M$29,MATCH(E464,Cost_Components!$A$2:$A$29,0)),"")</f>
        <v>5</v>
      </c>
      <c r="AD464" s="26">
        <f>IFERROR(INDEX(Cost_Components!$N$2:$N$29,MATCH(E464,Cost_Components!$A$2:$A$29,0)),"")</f>
        <v>39</v>
      </c>
      <c r="AE464" s="16" t="str">
        <f>IFERROR(INDEX(Cost_Components!$O$2:$O$29,MATCH(E464,Cost_Components!$A$2:$A$29,0)),"")</f>
        <v>Both</v>
      </c>
      <c r="AF464" s="11">
        <v>202241.982817896</v>
      </c>
      <c r="AG464" s="11">
        <v>201755.05901111299</v>
      </c>
      <c r="AH464" s="23">
        <f t="shared" si="107"/>
        <v>1</v>
      </c>
      <c r="AI464" s="10">
        <v>319784682.33108002</v>
      </c>
      <c r="AJ464" s="29">
        <f t="shared" si="108"/>
        <v>9.9467734639991888E-3</v>
      </c>
      <c r="AK464" s="29">
        <f t="shared" si="109"/>
        <v>2.2700223591886639E-2</v>
      </c>
      <c r="AL464" s="29">
        <f t="shared" si="110"/>
        <v>1.2753450127887448E-2</v>
      </c>
      <c r="AM464" s="29">
        <f t="shared" si="111"/>
        <v>7.0612761180358936E-3</v>
      </c>
    </row>
    <row r="465" spans="1:39">
      <c r="A465" t="s">
        <v>250</v>
      </c>
      <c r="B465" s="20">
        <v>2046</v>
      </c>
      <c r="C465" t="s">
        <v>250</v>
      </c>
      <c r="D465" t="s">
        <v>254</v>
      </c>
      <c r="E465" s="22" t="s">
        <v>346</v>
      </c>
      <c r="F465" s="22" t="s">
        <v>347</v>
      </c>
      <c r="G465" s="22" t="s">
        <v>251</v>
      </c>
      <c r="H465" s="22" t="s">
        <v>237</v>
      </c>
      <c r="I465" s="22" t="s">
        <v>309</v>
      </c>
      <c r="J465" s="17">
        <f>IFERROR(INDEX(Cost_Components!$K$2:$K$29,MATCH(E465,Cost_Components!$A$2:$A$29,0)),"")</f>
        <v>1</v>
      </c>
      <c r="K465" s="17">
        <f t="shared" si="98"/>
        <v>0.72461538461538466</v>
      </c>
      <c r="L465" s="17">
        <f>IFERROR(INDEX(Cost_Components!$S$2:$S$29,MATCH(E465,Cost_Components!$A$2:$A$29,0)),"")</f>
        <v>0.31</v>
      </c>
      <c r="M465" s="28">
        <f>IFERROR(INDEX(Cost_Components!$L$2:$L$29,MATCH(E465,Cost_Components!$A$2:$A$29,0)),"")</f>
        <v>1</v>
      </c>
      <c r="N465" s="29">
        <f>IFERROR(INDEX(Cost_Components!$P$2:$P$29,MATCH(E465,Cost_Components!$A$2:$A$29,0)),"")</f>
        <v>50.857353529999997</v>
      </c>
      <c r="O465" s="23">
        <f t="shared" si="99"/>
        <v>194139.795105242</v>
      </c>
      <c r="P465" s="23">
        <f t="shared" si="100"/>
        <v>193661.31207498201</v>
      </c>
      <c r="Q465" s="23">
        <f t="shared" si="101"/>
        <v>3053221.5621171151</v>
      </c>
      <c r="R465" s="23">
        <f t="shared" si="102"/>
        <v>7154443.7651248705</v>
      </c>
      <c r="S465" s="23">
        <f t="shared" si="103"/>
        <v>4101222.2030077553</v>
      </c>
      <c r="T465" s="16">
        <f>IFERROR(INDEX(Cost_Components!$R$2:$R$29,MATCH(E465,Cost_Components!$A$2:$A$29,0)),"")</f>
        <v>1</v>
      </c>
      <c r="U465" s="26">
        <f>IFERROR(INDEX(Cost_Components!$Q$2:$Q$29,MATCH(E465,Cost_Components!$A$2:$A$29,0)),"")</f>
        <v>2023</v>
      </c>
      <c r="V465" s="30">
        <f>1/(1+Calculation_Assumptions!$B$5)^(B465-Calculation_Assumptions!$B$2)</f>
        <v>0.5375492759090631</v>
      </c>
      <c r="W465" s="23">
        <f t="shared" si="104"/>
        <v>1641257.0399059937</v>
      </c>
      <c r="X465" s="23">
        <f t="shared" si="105"/>
        <v>3845866.0654749852</v>
      </c>
      <c r="Y465" s="23">
        <f t="shared" si="106"/>
        <v>2204609.0255689914</v>
      </c>
      <c r="Z465" s="17">
        <f>IFERROR(INDEX(Cost_Components!$T$2:$T$29,MATCH(E465,Cost_Components!$A$2:$A$29,0)),"")</f>
        <v>0.8</v>
      </c>
      <c r="AA465" s="26">
        <f>IFERROR(INDEX(Cost_Components!$U$2:$U$29,MATCH(E465,Cost_Components!$A$2:$A$29,0)),"")</f>
        <v>2025</v>
      </c>
      <c r="AB465" s="26">
        <f>IFERROR(INDEX(Cost_Components!$V$2:$V$29,MATCH(E465,Cost_Components!$A$2:$A$29,0)),"")</f>
        <v>2050</v>
      </c>
      <c r="AC465" s="26">
        <f>IFERROR(INDEX(Cost_Components!$M$2:$M$29,MATCH(E465,Cost_Components!$A$2:$A$29,0)),"")</f>
        <v>5</v>
      </c>
      <c r="AD465" s="26">
        <f>IFERROR(INDEX(Cost_Components!$N$2:$N$29,MATCH(E465,Cost_Components!$A$2:$A$29,0)),"")</f>
        <v>39</v>
      </c>
      <c r="AE465" s="16" t="str">
        <f>IFERROR(INDEX(Cost_Components!$O$2:$O$29,MATCH(E465,Cost_Components!$A$2:$A$29,0)),"")</f>
        <v>Both</v>
      </c>
      <c r="AF465" s="11">
        <v>194139.795105242</v>
      </c>
      <c r="AG465" s="11">
        <v>193661.31207498201</v>
      </c>
      <c r="AH465" s="23">
        <f t="shared" si="107"/>
        <v>1</v>
      </c>
      <c r="AI465" s="10">
        <v>320645615.981408</v>
      </c>
      <c r="AJ465" s="29">
        <f t="shared" si="108"/>
        <v>9.5221060570937297E-3</v>
      </c>
      <c r="AK465" s="29">
        <f t="shared" si="109"/>
        <v>2.231261994094972E-2</v>
      </c>
      <c r="AL465" s="29">
        <f t="shared" si="110"/>
        <v>1.279051388385599E-2</v>
      </c>
      <c r="AM465" s="29">
        <f t="shared" si="111"/>
        <v>6.8755314767716064E-3</v>
      </c>
    </row>
    <row r="466" spans="1:39">
      <c r="A466" t="s">
        <v>250</v>
      </c>
      <c r="B466" s="20">
        <v>2047</v>
      </c>
      <c r="C466" t="s">
        <v>250</v>
      </c>
      <c r="D466" t="s">
        <v>254</v>
      </c>
      <c r="E466" s="22" t="s">
        <v>346</v>
      </c>
      <c r="F466" s="22" t="s">
        <v>347</v>
      </c>
      <c r="G466" s="22" t="s">
        <v>251</v>
      </c>
      <c r="H466" s="22" t="s">
        <v>237</v>
      </c>
      <c r="I466" s="22" t="s">
        <v>309</v>
      </c>
      <c r="J466" s="17">
        <f>IFERROR(INDEX(Cost_Components!$K$2:$K$29,MATCH(E466,Cost_Components!$A$2:$A$29,0)),"")</f>
        <v>1</v>
      </c>
      <c r="K466" s="17">
        <f t="shared" si="98"/>
        <v>0.74346153846153851</v>
      </c>
      <c r="L466" s="17">
        <f>IFERROR(INDEX(Cost_Components!$S$2:$S$29,MATCH(E466,Cost_Components!$A$2:$A$29,0)),"")</f>
        <v>0.31</v>
      </c>
      <c r="M466" s="28">
        <f>IFERROR(INDEX(Cost_Components!$L$2:$L$29,MATCH(E466,Cost_Components!$A$2:$A$29,0)),"")</f>
        <v>1</v>
      </c>
      <c r="N466" s="29">
        <f>IFERROR(INDEX(Cost_Components!$P$2:$P$29,MATCH(E466,Cost_Components!$A$2:$A$29,0)),"")</f>
        <v>50.857353529999997</v>
      </c>
      <c r="O466" s="23">
        <f t="shared" si="99"/>
        <v>185480.76827362299</v>
      </c>
      <c r="P466" s="23">
        <f t="shared" si="100"/>
        <v>185017.486796729</v>
      </c>
      <c r="Q466" s="23">
        <f t="shared" si="101"/>
        <v>2916944.9179285397</v>
      </c>
      <c r="R466" s="23">
        <f t="shared" si="102"/>
        <v>7013118.0472588809</v>
      </c>
      <c r="S466" s="23">
        <f t="shared" si="103"/>
        <v>4096173.1293303412</v>
      </c>
      <c r="T466" s="16">
        <f>IFERROR(INDEX(Cost_Components!$R$2:$R$29,MATCH(E466,Cost_Components!$A$2:$A$29,0)),"")</f>
        <v>1</v>
      </c>
      <c r="U466" s="26">
        <f>IFERROR(INDEX(Cost_Components!$Q$2:$Q$29,MATCH(E466,Cost_Components!$A$2:$A$29,0)),"")</f>
        <v>2023</v>
      </c>
      <c r="V466" s="30">
        <f>1/(1+Calculation_Assumptions!$B$5)^(B466-Calculation_Assumptions!$B$2)</f>
        <v>0.52189250088258554</v>
      </c>
      <c r="W466" s="23">
        <f t="shared" si="104"/>
        <v>1522331.6781544739</v>
      </c>
      <c r="X466" s="23">
        <f t="shared" si="105"/>
        <v>3660093.716668732</v>
      </c>
      <c r="Y466" s="23">
        <f t="shared" si="106"/>
        <v>2137762.0385142583</v>
      </c>
      <c r="Z466" s="17">
        <f>IFERROR(INDEX(Cost_Components!$T$2:$T$29,MATCH(E466,Cost_Components!$A$2:$A$29,0)),"")</f>
        <v>0.8</v>
      </c>
      <c r="AA466" s="26">
        <f>IFERROR(INDEX(Cost_Components!$U$2:$U$29,MATCH(E466,Cost_Components!$A$2:$A$29,0)),"")</f>
        <v>2025</v>
      </c>
      <c r="AB466" s="26">
        <f>IFERROR(INDEX(Cost_Components!$V$2:$V$29,MATCH(E466,Cost_Components!$A$2:$A$29,0)),"")</f>
        <v>2050</v>
      </c>
      <c r="AC466" s="26">
        <f>IFERROR(INDEX(Cost_Components!$M$2:$M$29,MATCH(E466,Cost_Components!$A$2:$A$29,0)),"")</f>
        <v>5</v>
      </c>
      <c r="AD466" s="26">
        <f>IFERROR(INDEX(Cost_Components!$N$2:$N$29,MATCH(E466,Cost_Components!$A$2:$A$29,0)),"")</f>
        <v>39</v>
      </c>
      <c r="AE466" s="16" t="str">
        <f>IFERROR(INDEX(Cost_Components!$O$2:$O$29,MATCH(E466,Cost_Components!$A$2:$A$29,0)),"")</f>
        <v>Both</v>
      </c>
      <c r="AF466" s="11">
        <v>185480.76827362299</v>
      </c>
      <c r="AG466" s="11">
        <v>185017.486796729</v>
      </c>
      <c r="AH466" s="23">
        <f t="shared" si="107"/>
        <v>1</v>
      </c>
      <c r="AI466" s="10">
        <v>321429520.52287501</v>
      </c>
      <c r="AJ466" s="29">
        <f t="shared" si="108"/>
        <v>9.074912948827769E-3</v>
      </c>
      <c r="AK466" s="29">
        <f t="shared" si="109"/>
        <v>2.1818525055976562E-2</v>
      </c>
      <c r="AL466" s="29">
        <f t="shared" si="110"/>
        <v>1.2743612107148793E-2</v>
      </c>
      <c r="AM466" s="29">
        <f t="shared" si="111"/>
        <v>6.650795592877479E-3</v>
      </c>
    </row>
    <row r="467" spans="1:39">
      <c r="A467" t="s">
        <v>250</v>
      </c>
      <c r="B467" s="20">
        <v>2048</v>
      </c>
      <c r="C467" t="s">
        <v>250</v>
      </c>
      <c r="D467" t="s">
        <v>254</v>
      </c>
      <c r="E467" s="22" t="s">
        <v>346</v>
      </c>
      <c r="F467" s="22" t="s">
        <v>347</v>
      </c>
      <c r="G467" s="22" t="s">
        <v>251</v>
      </c>
      <c r="H467" s="22" t="s">
        <v>237</v>
      </c>
      <c r="I467" s="22" t="s">
        <v>309</v>
      </c>
      <c r="J467" s="17">
        <f>IFERROR(INDEX(Cost_Components!$K$2:$K$29,MATCH(E467,Cost_Components!$A$2:$A$29,0)),"")</f>
        <v>1</v>
      </c>
      <c r="K467" s="17">
        <f t="shared" si="98"/>
        <v>0.76230769230769235</v>
      </c>
      <c r="L467" s="17">
        <f>IFERROR(INDEX(Cost_Components!$S$2:$S$29,MATCH(E467,Cost_Components!$A$2:$A$29,0)),"")</f>
        <v>0.31</v>
      </c>
      <c r="M467" s="28">
        <f>IFERROR(INDEX(Cost_Components!$L$2:$L$29,MATCH(E467,Cost_Components!$A$2:$A$29,0)),"")</f>
        <v>1</v>
      </c>
      <c r="N467" s="29">
        <f>IFERROR(INDEX(Cost_Components!$P$2:$P$29,MATCH(E467,Cost_Components!$A$2:$A$29,0)),"")</f>
        <v>50.857353529999997</v>
      </c>
      <c r="O467" s="23">
        <f t="shared" si="99"/>
        <v>180453.21357994599</v>
      </c>
      <c r="P467" s="23">
        <f t="shared" si="100"/>
        <v>179991.44805817</v>
      </c>
      <c r="Q467" s="23">
        <f t="shared" si="101"/>
        <v>2837705.498944005</v>
      </c>
      <c r="R467" s="23">
        <f t="shared" si="102"/>
        <v>6995981.9405784393</v>
      </c>
      <c r="S467" s="23">
        <f t="shared" si="103"/>
        <v>4158276.4416344343</v>
      </c>
      <c r="T467" s="16">
        <f>IFERROR(INDEX(Cost_Components!$R$2:$R$29,MATCH(E467,Cost_Components!$A$2:$A$29,0)),"")</f>
        <v>1</v>
      </c>
      <c r="U467" s="26">
        <f>IFERROR(INDEX(Cost_Components!$Q$2:$Q$29,MATCH(E467,Cost_Components!$A$2:$A$29,0)),"")</f>
        <v>2023</v>
      </c>
      <c r="V467" s="30">
        <f>1/(1+Calculation_Assumptions!$B$5)^(B467-Calculation_Assumptions!$B$2)</f>
        <v>0.50669174842969467</v>
      </c>
      <c r="W467" s="23">
        <f t="shared" si="104"/>
        <v>1437841.960788497</v>
      </c>
      <c r="X467" s="23">
        <f t="shared" si="105"/>
        <v>3544806.3214542577</v>
      </c>
      <c r="Y467" s="23">
        <f t="shared" si="106"/>
        <v>2106964.3606657605</v>
      </c>
      <c r="Z467" s="17">
        <f>IFERROR(INDEX(Cost_Components!$T$2:$T$29,MATCH(E467,Cost_Components!$A$2:$A$29,0)),"")</f>
        <v>0.8</v>
      </c>
      <c r="AA467" s="26">
        <f>IFERROR(INDEX(Cost_Components!$U$2:$U$29,MATCH(E467,Cost_Components!$A$2:$A$29,0)),"")</f>
        <v>2025</v>
      </c>
      <c r="AB467" s="26">
        <f>IFERROR(INDEX(Cost_Components!$V$2:$V$29,MATCH(E467,Cost_Components!$A$2:$A$29,0)),"")</f>
        <v>2050</v>
      </c>
      <c r="AC467" s="26">
        <f>IFERROR(INDEX(Cost_Components!$M$2:$M$29,MATCH(E467,Cost_Components!$A$2:$A$29,0)),"")</f>
        <v>5</v>
      </c>
      <c r="AD467" s="26">
        <f>IFERROR(INDEX(Cost_Components!$N$2:$N$29,MATCH(E467,Cost_Components!$A$2:$A$29,0)),"")</f>
        <v>39</v>
      </c>
      <c r="AE467" s="16" t="str">
        <f>IFERROR(INDEX(Cost_Components!$O$2:$O$29,MATCH(E467,Cost_Components!$A$2:$A$29,0)),"")</f>
        <v>Both</v>
      </c>
      <c r="AF467" s="11">
        <v>180453.21357994599</v>
      </c>
      <c r="AG467" s="11">
        <v>179991.44805817</v>
      </c>
      <c r="AH467" s="23">
        <f t="shared" si="107"/>
        <v>1</v>
      </c>
      <c r="AI467" s="10">
        <v>322136832.26016098</v>
      </c>
      <c r="AJ467" s="29">
        <f t="shared" si="108"/>
        <v>8.8090066542041521E-3</v>
      </c>
      <c r="AK467" s="29">
        <f t="shared" si="109"/>
        <v>2.1717423280950415E-2</v>
      </c>
      <c r="AL467" s="29">
        <f t="shared" si="110"/>
        <v>1.2908416626746263E-2</v>
      </c>
      <c r="AM467" s="29">
        <f t="shared" si="111"/>
        <v>6.5405881900650054E-3</v>
      </c>
    </row>
    <row r="468" spans="1:39">
      <c r="A468" t="s">
        <v>250</v>
      </c>
      <c r="B468" s="20">
        <v>2049</v>
      </c>
      <c r="C468" t="s">
        <v>250</v>
      </c>
      <c r="D468" t="s">
        <v>254</v>
      </c>
      <c r="E468" s="22" t="s">
        <v>346</v>
      </c>
      <c r="F468" s="22" t="s">
        <v>347</v>
      </c>
      <c r="G468" s="22" t="s">
        <v>251</v>
      </c>
      <c r="H468" s="22" t="s">
        <v>237</v>
      </c>
      <c r="I468" s="22" t="s">
        <v>309</v>
      </c>
      <c r="J468" s="17">
        <f>IFERROR(INDEX(Cost_Components!$K$2:$K$29,MATCH(E468,Cost_Components!$A$2:$A$29,0)),"")</f>
        <v>1</v>
      </c>
      <c r="K468" s="17">
        <f t="shared" si="98"/>
        <v>0.7811538461538462</v>
      </c>
      <c r="L468" s="17">
        <f>IFERROR(INDEX(Cost_Components!$S$2:$S$29,MATCH(E468,Cost_Components!$A$2:$A$29,0)),"")</f>
        <v>0.31</v>
      </c>
      <c r="M468" s="28">
        <f>IFERROR(INDEX(Cost_Components!$L$2:$L$29,MATCH(E468,Cost_Components!$A$2:$A$29,0)),"")</f>
        <v>1</v>
      </c>
      <c r="N468" s="29">
        <f>IFERROR(INDEX(Cost_Components!$P$2:$P$29,MATCH(E468,Cost_Components!$A$2:$A$29,0)),"")</f>
        <v>50.857353529999997</v>
      </c>
      <c r="O468" s="23">
        <f t="shared" si="99"/>
        <v>175274.598613001</v>
      </c>
      <c r="P468" s="23">
        <f t="shared" si="100"/>
        <v>174817.96911946899</v>
      </c>
      <c r="Q468" s="23">
        <f t="shared" si="101"/>
        <v>2756141.5702606919</v>
      </c>
      <c r="R468" s="23">
        <f t="shared" si="102"/>
        <v>6963207.1238467982</v>
      </c>
      <c r="S468" s="23">
        <f t="shared" si="103"/>
        <v>4207065.5535861067</v>
      </c>
      <c r="T468" s="16">
        <f>IFERROR(INDEX(Cost_Components!$R$2:$R$29,MATCH(E468,Cost_Components!$A$2:$A$29,0)),"")</f>
        <v>1</v>
      </c>
      <c r="U468" s="26">
        <f>IFERROR(INDEX(Cost_Components!$Q$2:$Q$29,MATCH(E468,Cost_Components!$A$2:$A$29,0)),"")</f>
        <v>2023</v>
      </c>
      <c r="V468" s="30">
        <f>1/(1+Calculation_Assumptions!$B$5)^(B468-Calculation_Assumptions!$B$2)</f>
        <v>0.49193373633950943</v>
      </c>
      <c r="W468" s="23">
        <f t="shared" si="104"/>
        <v>1355839.0205389848</v>
      </c>
      <c r="X468" s="23">
        <f t="shared" si="105"/>
        <v>3425436.4973398447</v>
      </c>
      <c r="Y468" s="23">
        <f t="shared" si="106"/>
        <v>2069597.4768008601</v>
      </c>
      <c r="Z468" s="17">
        <f>IFERROR(INDEX(Cost_Components!$T$2:$T$29,MATCH(E468,Cost_Components!$A$2:$A$29,0)),"")</f>
        <v>0.8</v>
      </c>
      <c r="AA468" s="26">
        <f>IFERROR(INDEX(Cost_Components!$U$2:$U$29,MATCH(E468,Cost_Components!$A$2:$A$29,0)),"")</f>
        <v>2025</v>
      </c>
      <c r="AB468" s="26">
        <f>IFERROR(INDEX(Cost_Components!$V$2:$V$29,MATCH(E468,Cost_Components!$A$2:$A$29,0)),"")</f>
        <v>2050</v>
      </c>
      <c r="AC468" s="26">
        <f>IFERROR(INDEX(Cost_Components!$M$2:$M$29,MATCH(E468,Cost_Components!$A$2:$A$29,0)),"")</f>
        <v>5</v>
      </c>
      <c r="AD468" s="26">
        <f>IFERROR(INDEX(Cost_Components!$N$2:$N$29,MATCH(E468,Cost_Components!$A$2:$A$29,0)),"")</f>
        <v>39</v>
      </c>
      <c r="AE468" s="16" t="str">
        <f>IFERROR(INDEX(Cost_Components!$O$2:$O$29,MATCH(E468,Cost_Components!$A$2:$A$29,0)),"")</f>
        <v>Both</v>
      </c>
      <c r="AF468" s="11">
        <v>175274.598613001</v>
      </c>
      <c r="AG468" s="11">
        <v>174817.96911946899</v>
      </c>
      <c r="AH468" s="23">
        <f t="shared" si="107"/>
        <v>1</v>
      </c>
      <c r="AI468" s="10">
        <v>322765819.75268102</v>
      </c>
      <c r="AJ468" s="29">
        <f t="shared" si="108"/>
        <v>8.5391370510439508E-3</v>
      </c>
      <c r="AK468" s="29">
        <f t="shared" si="109"/>
        <v>2.1573557972099859E-2</v>
      </c>
      <c r="AL468" s="29">
        <f t="shared" si="110"/>
        <v>1.3034420921055912E-2</v>
      </c>
      <c r="AM468" s="29">
        <f t="shared" si="111"/>
        <v>6.4120713847169043E-3</v>
      </c>
    </row>
    <row r="469" spans="1:39">
      <c r="A469" t="s">
        <v>250</v>
      </c>
      <c r="B469" s="20">
        <v>2050</v>
      </c>
      <c r="C469" t="s">
        <v>250</v>
      </c>
      <c r="D469" t="s">
        <v>254</v>
      </c>
      <c r="E469" s="22" t="s">
        <v>346</v>
      </c>
      <c r="F469" s="22" t="s">
        <v>347</v>
      </c>
      <c r="G469" s="22" t="s">
        <v>251</v>
      </c>
      <c r="H469" s="22" t="s">
        <v>237</v>
      </c>
      <c r="I469" s="22" t="s">
        <v>309</v>
      </c>
      <c r="J469" s="17">
        <f>IFERROR(INDEX(Cost_Components!$K$2:$K$29,MATCH(E469,Cost_Components!$A$2:$A$29,0)),"")</f>
        <v>1</v>
      </c>
      <c r="K469" s="17">
        <f t="shared" si="98"/>
        <v>0.8</v>
      </c>
      <c r="L469" s="17">
        <f>IFERROR(INDEX(Cost_Components!$S$2:$S$29,MATCH(E469,Cost_Components!$A$2:$A$29,0)),"")</f>
        <v>0.31</v>
      </c>
      <c r="M469" s="28">
        <f>IFERROR(INDEX(Cost_Components!$L$2:$L$29,MATCH(E469,Cost_Components!$A$2:$A$29,0)),"")</f>
        <v>1</v>
      </c>
      <c r="N469" s="29">
        <f>IFERROR(INDEX(Cost_Components!$P$2:$P$29,MATCH(E469,Cost_Components!$A$2:$A$29,0)),"")</f>
        <v>50.857353529999997</v>
      </c>
      <c r="O469" s="23">
        <f t="shared" si="99"/>
        <v>169843.45953262699</v>
      </c>
      <c r="P469" s="23">
        <f t="shared" si="100"/>
        <v>169396.162864527</v>
      </c>
      <c r="Q469" s="23">
        <f t="shared" si="101"/>
        <v>2670662.5678422791</v>
      </c>
      <c r="R469" s="23">
        <f t="shared" si="102"/>
        <v>6910231.0929672467</v>
      </c>
      <c r="S469" s="23">
        <f t="shared" si="103"/>
        <v>4239568.5251249671</v>
      </c>
      <c r="T469" s="16">
        <f>IFERROR(INDEX(Cost_Components!$R$2:$R$29,MATCH(E469,Cost_Components!$A$2:$A$29,0)),"")</f>
        <v>1</v>
      </c>
      <c r="U469" s="26">
        <f>IFERROR(INDEX(Cost_Components!$Q$2:$Q$29,MATCH(E469,Cost_Components!$A$2:$A$29,0)),"")</f>
        <v>2023</v>
      </c>
      <c r="V469" s="30">
        <f>1/(1+Calculation_Assumptions!$B$5)^(B469-Calculation_Assumptions!$B$2)</f>
        <v>0.47760556926165965</v>
      </c>
      <c r="W469" s="23">
        <f t="shared" si="104"/>
        <v>1275523.3160201174</v>
      </c>
      <c r="X469" s="23">
        <f t="shared" si="105"/>
        <v>3300364.8548862422</v>
      </c>
      <c r="Y469" s="23">
        <f t="shared" si="106"/>
        <v>2024841.5388661248</v>
      </c>
      <c r="Z469" s="17">
        <f>IFERROR(INDEX(Cost_Components!$T$2:$T$29,MATCH(E469,Cost_Components!$A$2:$A$29,0)),"")</f>
        <v>0.8</v>
      </c>
      <c r="AA469" s="26">
        <f>IFERROR(INDEX(Cost_Components!$U$2:$U$29,MATCH(E469,Cost_Components!$A$2:$A$29,0)),"")</f>
        <v>2025</v>
      </c>
      <c r="AB469" s="26">
        <f>IFERROR(INDEX(Cost_Components!$V$2:$V$29,MATCH(E469,Cost_Components!$A$2:$A$29,0)),"")</f>
        <v>2050</v>
      </c>
      <c r="AC469" s="26">
        <f>IFERROR(INDEX(Cost_Components!$M$2:$M$29,MATCH(E469,Cost_Components!$A$2:$A$29,0)),"")</f>
        <v>5</v>
      </c>
      <c r="AD469" s="26">
        <f>IFERROR(INDEX(Cost_Components!$N$2:$N$29,MATCH(E469,Cost_Components!$A$2:$A$29,0)),"")</f>
        <v>39</v>
      </c>
      <c r="AE469" s="16" t="str">
        <f>IFERROR(INDEX(Cost_Components!$O$2:$O$29,MATCH(E469,Cost_Components!$A$2:$A$29,0)),"")</f>
        <v>Both</v>
      </c>
      <c r="AF469" s="11">
        <v>169843.45953262699</v>
      </c>
      <c r="AG469" s="11">
        <v>169396.162864527</v>
      </c>
      <c r="AH469" s="23">
        <f t="shared" si="107"/>
        <v>1</v>
      </c>
      <c r="AI469" s="10">
        <v>323312042.56328499</v>
      </c>
      <c r="AJ469" s="29">
        <f t="shared" si="108"/>
        <v>8.2603250614134618E-3</v>
      </c>
      <c r="AK469" s="29">
        <f t="shared" si="109"/>
        <v>2.1373256121799546E-2</v>
      </c>
      <c r="AL469" s="29">
        <f t="shared" si="110"/>
        <v>1.3112931060386083E-2</v>
      </c>
      <c r="AM469" s="29">
        <f t="shared" si="111"/>
        <v>6.262808903784594E-3</v>
      </c>
    </row>
    <row r="470" spans="1:39">
      <c r="A470" t="s">
        <v>257</v>
      </c>
      <c r="B470" s="20">
        <v>2025</v>
      </c>
      <c r="C470" t="s">
        <v>257</v>
      </c>
      <c r="D470" t="s">
        <v>254</v>
      </c>
      <c r="E470" s="22" t="s">
        <v>349</v>
      </c>
      <c r="F470" s="22" t="s">
        <v>350</v>
      </c>
      <c r="G470" s="22" t="s">
        <v>258</v>
      </c>
      <c r="H470" s="22" t="s">
        <v>237</v>
      </c>
      <c r="I470" s="22" t="s">
        <v>309</v>
      </c>
      <c r="J470" s="17">
        <f>IFERROR(INDEX(Cost_Components!$K$2:$K$29,MATCH(E470,Cost_Components!$A$2:$A$29,0)),"")</f>
        <v>4.1000000000000002E-2</v>
      </c>
      <c r="K470" s="17">
        <f t="shared" si="98"/>
        <v>0.12692307692307694</v>
      </c>
      <c r="L470" s="17">
        <f>IFERROR(INDEX(Cost_Components!$S$2:$S$29,MATCH(E470,Cost_Components!$A$2:$A$29,0)),"")</f>
        <v>0.1</v>
      </c>
      <c r="M470" s="28">
        <f>IFERROR(INDEX(Cost_Components!$L$2:$L$29,MATCH(E470,Cost_Components!$A$2:$A$29,0)),"")</f>
        <v>1</v>
      </c>
      <c r="N470" s="29">
        <f>IFERROR(INDEX(Cost_Components!$P$2:$P$29,MATCH(E470,Cost_Components!$A$2:$A$29,0)),"")</f>
        <v>12488.38616</v>
      </c>
      <c r="O470" s="23">
        <f t="shared" si="99"/>
        <v>25045.831778407988</v>
      </c>
      <c r="P470" s="23">
        <f t="shared" si="100"/>
        <v>25045.718625180205</v>
      </c>
      <c r="Q470" s="23">
        <f t="shared" si="101"/>
        <v>31278060.584595472</v>
      </c>
      <c r="R470" s="23">
        <f t="shared" si="102"/>
        <v>39699256.250985511</v>
      </c>
      <c r="S470" s="23">
        <f t="shared" si="103"/>
        <v>8421195.666390039</v>
      </c>
      <c r="T470" s="16">
        <f>IFERROR(INDEX(Cost_Components!$R$2:$R$29,MATCH(E470,Cost_Components!$A$2:$A$29,0)),"")</f>
        <v>1</v>
      </c>
      <c r="U470" s="26">
        <f>IFERROR(INDEX(Cost_Components!$Q$2:$Q$29,MATCH(E470,Cost_Components!$A$2:$A$29,0)),"")</f>
        <v>2023</v>
      </c>
      <c r="V470" s="30">
        <f>1/(1+Calculation_Assumptions!$B$5)^(B470-Calculation_Assumptions!$B$2)</f>
        <v>1</v>
      </c>
      <c r="W470" s="23">
        <f t="shared" si="104"/>
        <v>31278060.584595472</v>
      </c>
      <c r="X470" s="23">
        <f t="shared" si="105"/>
        <v>39699256.250985511</v>
      </c>
      <c r="Y470" s="23">
        <f t="shared" si="106"/>
        <v>8421195.666390039</v>
      </c>
      <c r="Z470" s="17">
        <f>IFERROR(INDEX(Cost_Components!$T$2:$T$29,MATCH(E470,Cost_Components!$A$2:$A$29,0)),"")</f>
        <v>0.8</v>
      </c>
      <c r="AA470" s="26">
        <f>IFERROR(INDEX(Cost_Components!$U$2:$U$29,MATCH(E470,Cost_Components!$A$2:$A$29,0)),"")</f>
        <v>2025</v>
      </c>
      <c r="AB470" s="26">
        <f>IFERROR(INDEX(Cost_Components!$V$2:$V$29,MATCH(E470,Cost_Components!$A$2:$A$29,0)),"")</f>
        <v>2050</v>
      </c>
      <c r="AC470" s="26">
        <f>IFERROR(INDEX(Cost_Components!$M$2:$M$29,MATCH(E470,Cost_Components!$A$2:$A$29,0)),"")</f>
        <v>5</v>
      </c>
      <c r="AD470" s="26">
        <f>IFERROR(INDEX(Cost_Components!$N$2:$N$29,MATCH(E470,Cost_Components!$A$2:$A$29,0)),"")</f>
        <v>40</v>
      </c>
      <c r="AE470" s="16" t="str">
        <f>IFERROR(INDEX(Cost_Components!$O$2:$O$29,MATCH(E470,Cost_Components!$A$2:$A$29,0)),"")</f>
        <v>Both</v>
      </c>
      <c r="AF470" s="11">
        <v>610873.94581482897</v>
      </c>
      <c r="AG470" s="11">
        <v>610871.18598000496</v>
      </c>
      <c r="AH470" s="23">
        <f t="shared" si="107"/>
        <v>1</v>
      </c>
      <c r="AI470" s="10">
        <v>288391907.64445603</v>
      </c>
      <c r="AJ470" s="29">
        <f t="shared" si="108"/>
        <v>0.10845679006762086</v>
      </c>
      <c r="AK470" s="29">
        <f t="shared" si="109"/>
        <v>0.13765731700047817</v>
      </c>
      <c r="AL470" s="29">
        <f t="shared" si="110"/>
        <v>2.920052693285732E-2</v>
      </c>
      <c r="AM470" s="29">
        <f t="shared" si="111"/>
        <v>2.920052693285732E-2</v>
      </c>
    </row>
    <row r="471" spans="1:39">
      <c r="A471" t="s">
        <v>257</v>
      </c>
      <c r="B471" s="20">
        <v>2026</v>
      </c>
      <c r="C471" t="s">
        <v>257</v>
      </c>
      <c r="D471" t="s">
        <v>254</v>
      </c>
      <c r="E471" s="22" t="s">
        <v>349</v>
      </c>
      <c r="F471" s="22" t="s">
        <v>350</v>
      </c>
      <c r="G471" s="22" t="s">
        <v>258</v>
      </c>
      <c r="H471" s="22" t="s">
        <v>237</v>
      </c>
      <c r="I471" s="22" t="s">
        <v>309</v>
      </c>
      <c r="J471" s="17">
        <f>IFERROR(INDEX(Cost_Components!$K$2:$K$29,MATCH(E471,Cost_Components!$A$2:$A$29,0)),"")</f>
        <v>4.1000000000000002E-2</v>
      </c>
      <c r="K471" s="17">
        <f t="shared" si="98"/>
        <v>0.15384615384615385</v>
      </c>
      <c r="L471" s="17">
        <f>IFERROR(INDEX(Cost_Components!$S$2:$S$29,MATCH(E471,Cost_Components!$A$2:$A$29,0)),"")</f>
        <v>0.1</v>
      </c>
      <c r="M471" s="28">
        <f>IFERROR(INDEX(Cost_Components!$L$2:$L$29,MATCH(E471,Cost_Components!$A$2:$A$29,0)),"")</f>
        <v>1</v>
      </c>
      <c r="N471" s="29">
        <f>IFERROR(INDEX(Cost_Components!$P$2:$P$29,MATCH(E471,Cost_Components!$A$2:$A$29,0)),"")</f>
        <v>12488.38616</v>
      </c>
      <c r="O471" s="23">
        <f t="shared" si="99"/>
        <v>24039.272984838772</v>
      </c>
      <c r="P471" s="23">
        <f t="shared" si="100"/>
        <v>24038.955108314411</v>
      </c>
      <c r="Q471" s="23">
        <f t="shared" si="101"/>
        <v>30020775.427553501</v>
      </c>
      <c r="R471" s="23">
        <f t="shared" si="102"/>
        <v>46186419.083126523</v>
      </c>
      <c r="S471" s="23">
        <f t="shared" si="103"/>
        <v>16165643.655573022</v>
      </c>
      <c r="T471" s="16">
        <f>IFERROR(INDEX(Cost_Components!$R$2:$R$29,MATCH(E471,Cost_Components!$A$2:$A$29,0)),"")</f>
        <v>1</v>
      </c>
      <c r="U471" s="26">
        <f>IFERROR(INDEX(Cost_Components!$Q$2:$Q$29,MATCH(E471,Cost_Components!$A$2:$A$29,0)),"")</f>
        <v>2023</v>
      </c>
      <c r="V471" s="30">
        <f>1/(1+Calculation_Assumptions!$B$5)^(B471-Calculation_Assumptions!$B$2)</f>
        <v>0.970873786407767</v>
      </c>
      <c r="W471" s="23">
        <f t="shared" si="104"/>
        <v>29146383.910246119</v>
      </c>
      <c r="X471" s="23">
        <f t="shared" si="105"/>
        <v>44841183.575850993</v>
      </c>
      <c r="Y471" s="23">
        <f t="shared" si="106"/>
        <v>15694799.665604876</v>
      </c>
      <c r="Z471" s="17">
        <f>IFERROR(INDEX(Cost_Components!$T$2:$T$29,MATCH(E471,Cost_Components!$A$2:$A$29,0)),"")</f>
        <v>0.8</v>
      </c>
      <c r="AA471" s="26">
        <f>IFERROR(INDEX(Cost_Components!$U$2:$U$29,MATCH(E471,Cost_Components!$A$2:$A$29,0)),"")</f>
        <v>2025</v>
      </c>
      <c r="AB471" s="26">
        <f>IFERROR(INDEX(Cost_Components!$V$2:$V$29,MATCH(E471,Cost_Components!$A$2:$A$29,0)),"")</f>
        <v>2050</v>
      </c>
      <c r="AC471" s="26">
        <f>IFERROR(INDEX(Cost_Components!$M$2:$M$29,MATCH(E471,Cost_Components!$A$2:$A$29,0)),"")</f>
        <v>5</v>
      </c>
      <c r="AD471" s="26">
        <f>IFERROR(INDEX(Cost_Components!$N$2:$N$29,MATCH(E471,Cost_Components!$A$2:$A$29,0)),"")</f>
        <v>40</v>
      </c>
      <c r="AE471" s="16" t="str">
        <f>IFERROR(INDEX(Cost_Components!$O$2:$O$29,MATCH(E471,Cost_Components!$A$2:$A$29,0)),"")</f>
        <v>Both</v>
      </c>
      <c r="AF471" s="11">
        <v>586323.731337531</v>
      </c>
      <c r="AG471" s="11">
        <v>586315.97825157095</v>
      </c>
      <c r="AH471" s="23">
        <f t="shared" si="107"/>
        <v>1</v>
      </c>
      <c r="AI471" s="10">
        <v>290472130.233437</v>
      </c>
      <c r="AJ471" s="29">
        <f t="shared" si="108"/>
        <v>0.10335165512583737</v>
      </c>
      <c r="AK471" s="29">
        <f t="shared" si="109"/>
        <v>0.1590046489004262</v>
      </c>
      <c r="AL471" s="29">
        <f t="shared" si="110"/>
        <v>5.5652993774588815E-2</v>
      </c>
      <c r="AM471" s="29">
        <f t="shared" si="111"/>
        <v>5.4032032790862931E-2</v>
      </c>
    </row>
    <row r="472" spans="1:39">
      <c r="A472" t="s">
        <v>257</v>
      </c>
      <c r="B472" s="20">
        <v>2027</v>
      </c>
      <c r="C472" t="s">
        <v>257</v>
      </c>
      <c r="D472" t="s">
        <v>254</v>
      </c>
      <c r="E472" s="22" t="s">
        <v>349</v>
      </c>
      <c r="F472" s="22" t="s">
        <v>350</v>
      </c>
      <c r="G472" s="22" t="s">
        <v>258</v>
      </c>
      <c r="H472" s="22" t="s">
        <v>237</v>
      </c>
      <c r="I472" s="22" t="s">
        <v>309</v>
      </c>
      <c r="J472" s="17">
        <f>IFERROR(INDEX(Cost_Components!$K$2:$K$29,MATCH(E472,Cost_Components!$A$2:$A$29,0)),"")</f>
        <v>4.1000000000000002E-2</v>
      </c>
      <c r="K472" s="17">
        <f t="shared" si="98"/>
        <v>0.18076923076923079</v>
      </c>
      <c r="L472" s="17">
        <f>IFERROR(INDEX(Cost_Components!$S$2:$S$29,MATCH(E472,Cost_Components!$A$2:$A$29,0)),"")</f>
        <v>0.1</v>
      </c>
      <c r="M472" s="28">
        <f>IFERROR(INDEX(Cost_Components!$L$2:$L$29,MATCH(E472,Cost_Components!$A$2:$A$29,0)),"")</f>
        <v>1</v>
      </c>
      <c r="N472" s="29">
        <f>IFERROR(INDEX(Cost_Components!$P$2:$P$29,MATCH(E472,Cost_Components!$A$2:$A$29,0)),"")</f>
        <v>12488.38616</v>
      </c>
      <c r="O472" s="23">
        <f t="shared" si="99"/>
        <v>23064.034250915232</v>
      </c>
      <c r="P472" s="23">
        <f t="shared" si="100"/>
        <v>23063.44116604167</v>
      </c>
      <c r="Q472" s="23">
        <f t="shared" si="101"/>
        <v>28802515.945996907</v>
      </c>
      <c r="R472" s="23">
        <f t="shared" si="102"/>
        <v>52067425.416331157</v>
      </c>
      <c r="S472" s="23">
        <f t="shared" si="103"/>
        <v>23264909.47033425</v>
      </c>
      <c r="T472" s="16">
        <f>IFERROR(INDEX(Cost_Components!$R$2:$R$29,MATCH(E472,Cost_Components!$A$2:$A$29,0)),"")</f>
        <v>1</v>
      </c>
      <c r="U472" s="26">
        <f>IFERROR(INDEX(Cost_Components!$Q$2:$Q$29,MATCH(E472,Cost_Components!$A$2:$A$29,0)),"")</f>
        <v>2023</v>
      </c>
      <c r="V472" s="30">
        <f>1/(1+Calculation_Assumptions!$B$5)^(B472-Calculation_Assumptions!$B$2)</f>
        <v>0.94259590913375435</v>
      </c>
      <c r="W472" s="23">
        <f t="shared" si="104"/>
        <v>27149133.703456409</v>
      </c>
      <c r="X472" s="23">
        <f t="shared" si="105"/>
        <v>49078542.196560614</v>
      </c>
      <c r="Y472" s="23">
        <f t="shared" si="106"/>
        <v>21929408.493104205</v>
      </c>
      <c r="Z472" s="17">
        <f>IFERROR(INDEX(Cost_Components!$T$2:$T$29,MATCH(E472,Cost_Components!$A$2:$A$29,0)),"")</f>
        <v>0.8</v>
      </c>
      <c r="AA472" s="26">
        <f>IFERROR(INDEX(Cost_Components!$U$2:$U$29,MATCH(E472,Cost_Components!$A$2:$A$29,0)),"")</f>
        <v>2025</v>
      </c>
      <c r="AB472" s="26">
        <f>IFERROR(INDEX(Cost_Components!$V$2:$V$29,MATCH(E472,Cost_Components!$A$2:$A$29,0)),"")</f>
        <v>2050</v>
      </c>
      <c r="AC472" s="26">
        <f>IFERROR(INDEX(Cost_Components!$M$2:$M$29,MATCH(E472,Cost_Components!$A$2:$A$29,0)),"")</f>
        <v>5</v>
      </c>
      <c r="AD472" s="26">
        <f>IFERROR(INDEX(Cost_Components!$N$2:$N$29,MATCH(E472,Cost_Components!$A$2:$A$29,0)),"")</f>
        <v>40</v>
      </c>
      <c r="AE472" s="16" t="str">
        <f>IFERROR(INDEX(Cost_Components!$O$2:$O$29,MATCH(E472,Cost_Components!$A$2:$A$29,0)),"")</f>
        <v>Both</v>
      </c>
      <c r="AF472" s="11">
        <v>562537.42075403</v>
      </c>
      <c r="AG472" s="11">
        <v>562522.95526930899</v>
      </c>
      <c r="AH472" s="23">
        <f t="shared" si="107"/>
        <v>1</v>
      </c>
      <c r="AI472" s="10">
        <v>292505080.826208</v>
      </c>
      <c r="AJ472" s="29">
        <f t="shared" si="108"/>
        <v>9.8468429555621739E-2</v>
      </c>
      <c r="AK472" s="29">
        <f t="shared" si="109"/>
        <v>0.17800520000972919</v>
      </c>
      <c r="AL472" s="29">
        <f t="shared" si="110"/>
        <v>7.9536770454107453E-2</v>
      </c>
      <c r="AM472" s="29">
        <f t="shared" si="111"/>
        <v>7.4971034455752136E-2</v>
      </c>
    </row>
    <row r="473" spans="1:39">
      <c r="A473" t="s">
        <v>257</v>
      </c>
      <c r="B473" s="20">
        <v>2028</v>
      </c>
      <c r="C473" t="s">
        <v>257</v>
      </c>
      <c r="D473" t="s">
        <v>254</v>
      </c>
      <c r="E473" s="22" t="s">
        <v>349</v>
      </c>
      <c r="F473" s="22" t="s">
        <v>350</v>
      </c>
      <c r="G473" s="22" t="s">
        <v>258</v>
      </c>
      <c r="H473" s="22" t="s">
        <v>237</v>
      </c>
      <c r="I473" s="22" t="s">
        <v>309</v>
      </c>
      <c r="J473" s="17">
        <f>IFERROR(INDEX(Cost_Components!$K$2:$K$29,MATCH(E473,Cost_Components!$A$2:$A$29,0)),"")</f>
        <v>4.1000000000000002E-2</v>
      </c>
      <c r="K473" s="17">
        <f t="shared" si="98"/>
        <v>0.20769230769230773</v>
      </c>
      <c r="L473" s="17">
        <f>IFERROR(INDEX(Cost_Components!$S$2:$S$29,MATCH(E473,Cost_Components!$A$2:$A$29,0)),"")</f>
        <v>0.1</v>
      </c>
      <c r="M473" s="28">
        <f>IFERROR(INDEX(Cost_Components!$L$2:$L$29,MATCH(E473,Cost_Components!$A$2:$A$29,0)),"")</f>
        <v>1</v>
      </c>
      <c r="N473" s="29">
        <f>IFERROR(INDEX(Cost_Components!$P$2:$P$29,MATCH(E473,Cost_Components!$A$2:$A$29,0)),"")</f>
        <v>12488.38616</v>
      </c>
      <c r="O473" s="23">
        <f t="shared" si="99"/>
        <v>22082.092000672375</v>
      </c>
      <c r="P473" s="23">
        <f t="shared" si="100"/>
        <v>22081.173210923178</v>
      </c>
      <c r="Q473" s="23">
        <f t="shared" si="101"/>
        <v>27575821.792385578</v>
      </c>
      <c r="R473" s="23">
        <f t="shared" si="102"/>
        <v>57275243.749047525</v>
      </c>
      <c r="S473" s="23">
        <f t="shared" si="103"/>
        <v>29699421.956661947</v>
      </c>
      <c r="T473" s="16">
        <f>IFERROR(INDEX(Cost_Components!$R$2:$R$29,MATCH(E473,Cost_Components!$A$2:$A$29,0)),"")</f>
        <v>1</v>
      </c>
      <c r="U473" s="26">
        <f>IFERROR(INDEX(Cost_Components!$Q$2:$Q$29,MATCH(E473,Cost_Components!$A$2:$A$29,0)),"")</f>
        <v>2023</v>
      </c>
      <c r="V473" s="30">
        <f>1/(1+Calculation_Assumptions!$B$5)^(B473-Calculation_Assumptions!$B$2)</f>
        <v>0.91514165935315961</v>
      </c>
      <c r="W473" s="23">
        <f t="shared" si="104"/>
        <v>25235783.313110758</v>
      </c>
      <c r="X473" s="23">
        <f t="shared" si="105"/>
        <v>52414961.604360037</v>
      </c>
      <c r="Y473" s="23">
        <f t="shared" si="106"/>
        <v>27179178.291249275</v>
      </c>
      <c r="Z473" s="17">
        <f>IFERROR(INDEX(Cost_Components!$T$2:$T$29,MATCH(E473,Cost_Components!$A$2:$A$29,0)),"")</f>
        <v>0.8</v>
      </c>
      <c r="AA473" s="26">
        <f>IFERROR(INDEX(Cost_Components!$U$2:$U$29,MATCH(E473,Cost_Components!$A$2:$A$29,0)),"")</f>
        <v>2025</v>
      </c>
      <c r="AB473" s="26">
        <f>IFERROR(INDEX(Cost_Components!$V$2:$V$29,MATCH(E473,Cost_Components!$A$2:$A$29,0)),"")</f>
        <v>2050</v>
      </c>
      <c r="AC473" s="26">
        <f>IFERROR(INDEX(Cost_Components!$M$2:$M$29,MATCH(E473,Cost_Components!$A$2:$A$29,0)),"")</f>
        <v>5</v>
      </c>
      <c r="AD473" s="26">
        <f>IFERROR(INDEX(Cost_Components!$N$2:$N$29,MATCH(E473,Cost_Components!$A$2:$A$29,0)),"")</f>
        <v>40</v>
      </c>
      <c r="AE473" s="16" t="str">
        <f>IFERROR(INDEX(Cost_Components!$O$2:$O$29,MATCH(E473,Cost_Components!$A$2:$A$29,0)),"")</f>
        <v>Both</v>
      </c>
      <c r="AF473" s="11">
        <v>538587.60977249697</v>
      </c>
      <c r="AG473" s="11">
        <v>538565.20026641898</v>
      </c>
      <c r="AH473" s="23">
        <f t="shared" si="107"/>
        <v>1</v>
      </c>
      <c r="AI473" s="10">
        <v>294484707.92155403</v>
      </c>
      <c r="AJ473" s="29">
        <f t="shared" si="108"/>
        <v>9.3640929564775002E-2</v>
      </c>
      <c r="AK473" s="29">
        <f t="shared" si="109"/>
        <v>0.19449310000947392</v>
      </c>
      <c r="AL473" s="29">
        <f t="shared" si="110"/>
        <v>0.10085217044469892</v>
      </c>
      <c r="AM473" s="29">
        <f t="shared" si="111"/>
        <v>9.229402261012945E-2</v>
      </c>
    </row>
    <row r="474" spans="1:39">
      <c r="A474" t="s">
        <v>257</v>
      </c>
      <c r="B474" s="20">
        <v>2029</v>
      </c>
      <c r="C474" t="s">
        <v>257</v>
      </c>
      <c r="D474" t="s">
        <v>254</v>
      </c>
      <c r="E474" s="22" t="s">
        <v>349</v>
      </c>
      <c r="F474" s="22" t="s">
        <v>350</v>
      </c>
      <c r="G474" s="22" t="s">
        <v>258</v>
      </c>
      <c r="H474" s="22" t="s">
        <v>237</v>
      </c>
      <c r="I474" s="22" t="s">
        <v>309</v>
      </c>
      <c r="J474" s="17">
        <f>IFERROR(INDEX(Cost_Components!$K$2:$K$29,MATCH(E474,Cost_Components!$A$2:$A$29,0)),"")</f>
        <v>4.1000000000000002E-2</v>
      </c>
      <c r="K474" s="17">
        <f t="shared" si="98"/>
        <v>0.23461538461538464</v>
      </c>
      <c r="L474" s="17">
        <f>IFERROR(INDEX(Cost_Components!$S$2:$S$29,MATCH(E474,Cost_Components!$A$2:$A$29,0)),"")</f>
        <v>0.1</v>
      </c>
      <c r="M474" s="28">
        <f>IFERROR(INDEX(Cost_Components!$L$2:$L$29,MATCH(E474,Cost_Components!$A$2:$A$29,0)),"")</f>
        <v>1</v>
      </c>
      <c r="N474" s="29">
        <f>IFERROR(INDEX(Cost_Components!$P$2:$P$29,MATCH(E474,Cost_Components!$A$2:$A$29,0)),"")</f>
        <v>12488.38616</v>
      </c>
      <c r="O474" s="23">
        <f t="shared" si="99"/>
        <v>21065.89103897148</v>
      </c>
      <c r="P474" s="23">
        <f t="shared" si="100"/>
        <v>21064.61620130916</v>
      </c>
      <c r="Q474" s="23">
        <f t="shared" si="101"/>
        <v>26306306.143414106</v>
      </c>
      <c r="R474" s="23">
        <f t="shared" si="102"/>
        <v>61722376.569418192</v>
      </c>
      <c r="S474" s="23">
        <f t="shared" si="103"/>
        <v>35416070.426004082</v>
      </c>
      <c r="T474" s="16">
        <f>IFERROR(INDEX(Cost_Components!$R$2:$R$29,MATCH(E474,Cost_Components!$A$2:$A$29,0)),"")</f>
        <v>1</v>
      </c>
      <c r="U474" s="26">
        <f>IFERROR(INDEX(Cost_Components!$Q$2:$Q$29,MATCH(E474,Cost_Components!$A$2:$A$29,0)),"")</f>
        <v>2023</v>
      </c>
      <c r="V474" s="30">
        <f>1/(1+Calculation_Assumptions!$B$5)^(B474-Calculation_Assumptions!$B$2)</f>
        <v>0.888487047915689</v>
      </c>
      <c r="W474" s="23">
        <f t="shared" si="104"/>
        <v>23372812.286928352</v>
      </c>
      <c r="X474" s="23">
        <f t="shared" si="105"/>
        <v>54839532.148502864</v>
      </c>
      <c r="Y474" s="23">
        <f t="shared" si="106"/>
        <v>31466719.861574505</v>
      </c>
      <c r="Z474" s="17">
        <f>IFERROR(INDEX(Cost_Components!$T$2:$T$29,MATCH(E474,Cost_Components!$A$2:$A$29,0)),"")</f>
        <v>0.8</v>
      </c>
      <c r="AA474" s="26">
        <f>IFERROR(INDEX(Cost_Components!$U$2:$U$29,MATCH(E474,Cost_Components!$A$2:$A$29,0)),"")</f>
        <v>2025</v>
      </c>
      <c r="AB474" s="26">
        <f>IFERROR(INDEX(Cost_Components!$V$2:$V$29,MATCH(E474,Cost_Components!$A$2:$A$29,0)),"")</f>
        <v>2050</v>
      </c>
      <c r="AC474" s="26">
        <f>IFERROR(INDEX(Cost_Components!$M$2:$M$29,MATCH(E474,Cost_Components!$A$2:$A$29,0)),"")</f>
        <v>5</v>
      </c>
      <c r="AD474" s="26">
        <f>IFERROR(INDEX(Cost_Components!$N$2:$N$29,MATCH(E474,Cost_Components!$A$2:$A$29,0)),"")</f>
        <v>40</v>
      </c>
      <c r="AE474" s="16" t="str">
        <f>IFERROR(INDEX(Cost_Components!$O$2:$O$29,MATCH(E474,Cost_Components!$A$2:$A$29,0)),"")</f>
        <v>Both</v>
      </c>
      <c r="AF474" s="11">
        <v>513802.22046271898</v>
      </c>
      <c r="AG474" s="11">
        <v>513771.12686119898</v>
      </c>
      <c r="AH474" s="23">
        <f t="shared" si="107"/>
        <v>1</v>
      </c>
      <c r="AI474" s="10">
        <v>296414030.31142998</v>
      </c>
      <c r="AJ474" s="29">
        <f t="shared" si="108"/>
        <v>8.8748518805858004E-2</v>
      </c>
      <c r="AK474" s="29">
        <f t="shared" si="109"/>
        <v>0.20823028014081871</v>
      </c>
      <c r="AL474" s="29">
        <f t="shared" si="110"/>
        <v>0.11948176133496069</v>
      </c>
      <c r="AM474" s="29">
        <f t="shared" si="111"/>
        <v>0.10615799740826613</v>
      </c>
    </row>
    <row r="475" spans="1:39">
      <c r="A475" t="s">
        <v>257</v>
      </c>
      <c r="B475" s="20">
        <v>2030</v>
      </c>
      <c r="C475" t="s">
        <v>257</v>
      </c>
      <c r="D475" t="s">
        <v>254</v>
      </c>
      <c r="E475" s="22" t="s">
        <v>349</v>
      </c>
      <c r="F475" s="22" t="s">
        <v>350</v>
      </c>
      <c r="G475" s="22" t="s">
        <v>258</v>
      </c>
      <c r="H475" s="22" t="s">
        <v>237</v>
      </c>
      <c r="I475" s="22" t="s">
        <v>309</v>
      </c>
      <c r="J475" s="17">
        <f>IFERROR(INDEX(Cost_Components!$K$2:$K$29,MATCH(E475,Cost_Components!$A$2:$A$29,0)),"")</f>
        <v>4.1000000000000002E-2</v>
      </c>
      <c r="K475" s="17">
        <f t="shared" si="98"/>
        <v>0.26153846153846161</v>
      </c>
      <c r="L475" s="17">
        <f>IFERROR(INDEX(Cost_Components!$S$2:$S$29,MATCH(E475,Cost_Components!$A$2:$A$29,0)),"")</f>
        <v>0.1</v>
      </c>
      <c r="M475" s="28">
        <f>IFERROR(INDEX(Cost_Components!$L$2:$L$29,MATCH(E475,Cost_Components!$A$2:$A$29,0)),"")</f>
        <v>1</v>
      </c>
      <c r="N475" s="29">
        <f>IFERROR(INDEX(Cost_Components!$P$2:$P$29,MATCH(E475,Cost_Components!$A$2:$A$29,0)),"")</f>
        <v>12488.38616</v>
      </c>
      <c r="O475" s="23">
        <f t="shared" si="99"/>
        <v>20060.195013972399</v>
      </c>
      <c r="P475" s="23">
        <f t="shared" si="100"/>
        <v>20058.55015423469</v>
      </c>
      <c r="Q475" s="23">
        <f t="shared" si="101"/>
        <v>25049892.013581038</v>
      </c>
      <c r="R475" s="23">
        <f t="shared" si="102"/>
        <v>65520474.61922612</v>
      </c>
      <c r="S475" s="23">
        <f t="shared" si="103"/>
        <v>40470582.605645083</v>
      </c>
      <c r="T475" s="16">
        <f>IFERROR(INDEX(Cost_Components!$R$2:$R$29,MATCH(E475,Cost_Components!$A$2:$A$29,0)),"")</f>
        <v>1</v>
      </c>
      <c r="U475" s="26">
        <f>IFERROR(INDEX(Cost_Components!$Q$2:$Q$29,MATCH(E475,Cost_Components!$A$2:$A$29,0)),"")</f>
        <v>2023</v>
      </c>
      <c r="V475" s="30">
        <f>1/(1+Calculation_Assumptions!$B$5)^(B475-Calculation_Assumptions!$B$2)</f>
        <v>0.86260878438416411</v>
      </c>
      <c r="W475" s="23">
        <f t="shared" si="104"/>
        <v>21608256.898789719</v>
      </c>
      <c r="X475" s="23">
        <f t="shared" si="105"/>
        <v>56518536.96356412</v>
      </c>
      <c r="Y475" s="23">
        <f t="shared" si="106"/>
        <v>34910280.064774401</v>
      </c>
      <c r="Z475" s="17">
        <f>IFERROR(INDEX(Cost_Components!$T$2:$T$29,MATCH(E475,Cost_Components!$A$2:$A$29,0)),"")</f>
        <v>0.8</v>
      </c>
      <c r="AA475" s="26">
        <f>IFERROR(INDEX(Cost_Components!$U$2:$U$29,MATCH(E475,Cost_Components!$A$2:$A$29,0)),"")</f>
        <v>2025</v>
      </c>
      <c r="AB475" s="26">
        <f>IFERROR(INDEX(Cost_Components!$V$2:$V$29,MATCH(E475,Cost_Components!$A$2:$A$29,0)),"")</f>
        <v>2050</v>
      </c>
      <c r="AC475" s="26">
        <f>IFERROR(INDEX(Cost_Components!$M$2:$M$29,MATCH(E475,Cost_Components!$A$2:$A$29,0)),"")</f>
        <v>5</v>
      </c>
      <c r="AD475" s="26">
        <f>IFERROR(INDEX(Cost_Components!$N$2:$N$29,MATCH(E475,Cost_Components!$A$2:$A$29,0)),"")</f>
        <v>40</v>
      </c>
      <c r="AE475" s="16" t="str">
        <f>IFERROR(INDEX(Cost_Components!$O$2:$O$29,MATCH(E475,Cost_Components!$A$2:$A$29,0)),"")</f>
        <v>Both</v>
      </c>
      <c r="AF475" s="11">
        <v>489273.04912127799</v>
      </c>
      <c r="AG475" s="11">
        <v>489232.93059109</v>
      </c>
      <c r="AH475" s="23">
        <f t="shared" si="107"/>
        <v>1</v>
      </c>
      <c r="AI475" s="10">
        <v>298289404.664994</v>
      </c>
      <c r="AJ475" s="29">
        <f t="shared" si="108"/>
        <v>8.3978484055490785E-2</v>
      </c>
      <c r="AK475" s="29">
        <f t="shared" si="109"/>
        <v>0.21965404601887065</v>
      </c>
      <c r="AL475" s="29">
        <f t="shared" si="110"/>
        <v>0.13567556196337985</v>
      </c>
      <c r="AM475" s="29">
        <f t="shared" si="111"/>
        <v>0.11703493157586943</v>
      </c>
    </row>
    <row r="476" spans="1:39">
      <c r="A476" t="s">
        <v>257</v>
      </c>
      <c r="B476" s="20">
        <v>2031</v>
      </c>
      <c r="C476" t="s">
        <v>257</v>
      </c>
      <c r="D476" t="s">
        <v>254</v>
      </c>
      <c r="E476" s="22" t="s">
        <v>349</v>
      </c>
      <c r="F476" s="22" t="s">
        <v>350</v>
      </c>
      <c r="G476" s="22" t="s">
        <v>258</v>
      </c>
      <c r="H476" s="22" t="s">
        <v>237</v>
      </c>
      <c r="I476" s="22" t="s">
        <v>309</v>
      </c>
      <c r="J476" s="17">
        <f>IFERROR(INDEX(Cost_Components!$K$2:$K$29,MATCH(E476,Cost_Components!$A$2:$A$29,0)),"")</f>
        <v>4.1000000000000002E-2</v>
      </c>
      <c r="K476" s="17">
        <f t="shared" si="98"/>
        <v>0.28846153846153844</v>
      </c>
      <c r="L476" s="17">
        <f>IFERROR(INDEX(Cost_Components!$S$2:$S$29,MATCH(E476,Cost_Components!$A$2:$A$29,0)),"")</f>
        <v>0.1</v>
      </c>
      <c r="M476" s="28">
        <f>IFERROR(INDEX(Cost_Components!$L$2:$L$29,MATCH(E476,Cost_Components!$A$2:$A$29,0)),"")</f>
        <v>1</v>
      </c>
      <c r="N476" s="29">
        <f>IFERROR(INDEX(Cost_Components!$P$2:$P$29,MATCH(E476,Cost_Components!$A$2:$A$29,0)),"")</f>
        <v>12488.38616</v>
      </c>
      <c r="O476" s="23">
        <f t="shared" si="99"/>
        <v>19075.106806053482</v>
      </c>
      <c r="P476" s="23">
        <f t="shared" si="100"/>
        <v>19073.088734095985</v>
      </c>
      <c r="Q476" s="23">
        <f t="shared" si="101"/>
        <v>23819209.737533625</v>
      </c>
      <c r="R476" s="23">
        <f t="shared" si="102"/>
        <v>68716528.799203873</v>
      </c>
      <c r="S476" s="23">
        <f t="shared" si="103"/>
        <v>44897319.061670244</v>
      </c>
      <c r="T476" s="16">
        <f>IFERROR(INDEX(Cost_Components!$R$2:$R$29,MATCH(E476,Cost_Components!$A$2:$A$29,0)),"")</f>
        <v>1</v>
      </c>
      <c r="U476" s="26">
        <f>IFERROR(INDEX(Cost_Components!$Q$2:$Q$29,MATCH(E476,Cost_Components!$A$2:$A$29,0)),"")</f>
        <v>2023</v>
      </c>
      <c r="V476" s="30">
        <f>1/(1+Calculation_Assumptions!$B$5)^(B476-Calculation_Assumptions!$B$2)</f>
        <v>0.83748425668365445</v>
      </c>
      <c r="W476" s="23">
        <f t="shared" si="104"/>
        <v>19948213.16183041</v>
      </c>
      <c r="X476" s="23">
        <f t="shared" si="105"/>
        <v>57549011.043282188</v>
      </c>
      <c r="Y476" s="23">
        <f t="shared" si="106"/>
        <v>37600797.881451771</v>
      </c>
      <c r="Z476" s="17">
        <f>IFERROR(INDEX(Cost_Components!$T$2:$T$29,MATCH(E476,Cost_Components!$A$2:$A$29,0)),"")</f>
        <v>0.8</v>
      </c>
      <c r="AA476" s="26">
        <f>IFERROR(INDEX(Cost_Components!$U$2:$U$29,MATCH(E476,Cost_Components!$A$2:$A$29,0)),"")</f>
        <v>2025</v>
      </c>
      <c r="AB476" s="26">
        <f>IFERROR(INDEX(Cost_Components!$V$2:$V$29,MATCH(E476,Cost_Components!$A$2:$A$29,0)),"")</f>
        <v>2050</v>
      </c>
      <c r="AC476" s="26">
        <f>IFERROR(INDEX(Cost_Components!$M$2:$M$29,MATCH(E476,Cost_Components!$A$2:$A$29,0)),"")</f>
        <v>5</v>
      </c>
      <c r="AD476" s="26">
        <f>IFERROR(INDEX(Cost_Components!$N$2:$N$29,MATCH(E476,Cost_Components!$A$2:$A$29,0)),"")</f>
        <v>40</v>
      </c>
      <c r="AE476" s="16" t="str">
        <f>IFERROR(INDEX(Cost_Components!$O$2:$O$29,MATCH(E476,Cost_Components!$A$2:$A$29,0)),"")</f>
        <v>Both</v>
      </c>
      <c r="AF476" s="11">
        <v>465246.507464719</v>
      </c>
      <c r="AG476" s="11">
        <v>465197.28619746299</v>
      </c>
      <c r="AH476" s="23">
        <f t="shared" si="107"/>
        <v>1</v>
      </c>
      <c r="AI476" s="10">
        <v>300119636.92551899</v>
      </c>
      <c r="AJ476" s="29">
        <f t="shared" si="108"/>
        <v>7.9365715557775593E-2</v>
      </c>
      <c r="AK476" s="29">
        <f t="shared" si="109"/>
        <v>0.22896378758533995</v>
      </c>
      <c r="AL476" s="29">
        <f t="shared" si="110"/>
        <v>0.14959807202756434</v>
      </c>
      <c r="AM476" s="29">
        <f t="shared" si="111"/>
        <v>0.12528603015331249</v>
      </c>
    </row>
    <row r="477" spans="1:39">
      <c r="A477" t="s">
        <v>257</v>
      </c>
      <c r="B477" s="20">
        <v>2032</v>
      </c>
      <c r="C477" t="s">
        <v>257</v>
      </c>
      <c r="D477" t="s">
        <v>254</v>
      </c>
      <c r="E477" s="22" t="s">
        <v>349</v>
      </c>
      <c r="F477" s="22" t="s">
        <v>350</v>
      </c>
      <c r="G477" s="22" t="s">
        <v>258</v>
      </c>
      <c r="H477" s="22" t="s">
        <v>237</v>
      </c>
      <c r="I477" s="22" t="s">
        <v>309</v>
      </c>
      <c r="J477" s="17">
        <f>IFERROR(INDEX(Cost_Components!$K$2:$K$29,MATCH(E477,Cost_Components!$A$2:$A$29,0)),"")</f>
        <v>4.1000000000000002E-2</v>
      </c>
      <c r="K477" s="17">
        <f t="shared" si="98"/>
        <v>0.31538461538461543</v>
      </c>
      <c r="L477" s="17">
        <f>IFERROR(INDEX(Cost_Components!$S$2:$S$29,MATCH(E477,Cost_Components!$A$2:$A$29,0)),"")</f>
        <v>0.1</v>
      </c>
      <c r="M477" s="28">
        <f>IFERROR(INDEX(Cost_Components!$L$2:$L$29,MATCH(E477,Cost_Components!$A$2:$A$29,0)),"")</f>
        <v>1</v>
      </c>
      <c r="N477" s="29">
        <f>IFERROR(INDEX(Cost_Components!$P$2:$P$29,MATCH(E477,Cost_Components!$A$2:$A$29,0)),"")</f>
        <v>12488.38616</v>
      </c>
      <c r="O477" s="23">
        <f t="shared" si="99"/>
        <v>18081.439119434799</v>
      </c>
      <c r="P477" s="23">
        <f t="shared" si="100"/>
        <v>18079.063961254349</v>
      </c>
      <c r="Q477" s="23">
        <f t="shared" si="101"/>
        <v>22577833.215948362</v>
      </c>
      <c r="R477" s="23">
        <f t="shared" si="102"/>
        <v>71216367.35487169</v>
      </c>
      <c r="S477" s="23">
        <f t="shared" si="103"/>
        <v>48638534.138923332</v>
      </c>
      <c r="T477" s="16">
        <f>IFERROR(INDEX(Cost_Components!$R$2:$R$29,MATCH(E477,Cost_Components!$A$2:$A$29,0)),"")</f>
        <v>1</v>
      </c>
      <c r="U477" s="26">
        <f>IFERROR(INDEX(Cost_Components!$Q$2:$Q$29,MATCH(E477,Cost_Components!$A$2:$A$29,0)),"")</f>
        <v>2023</v>
      </c>
      <c r="V477" s="30">
        <f>1/(1+Calculation_Assumptions!$B$5)^(B477-Calculation_Assumptions!$B$2)</f>
        <v>0.81309151134335378</v>
      </c>
      <c r="W477" s="23">
        <f t="shared" si="104"/>
        <v>18357844.532413628</v>
      </c>
      <c r="X477" s="23">
        <f t="shared" si="105"/>
        <v>57905423.764956102</v>
      </c>
      <c r="Y477" s="23">
        <f t="shared" si="106"/>
        <v>39547579.232542478</v>
      </c>
      <c r="Z477" s="17">
        <f>IFERROR(INDEX(Cost_Components!$T$2:$T$29,MATCH(E477,Cost_Components!$A$2:$A$29,0)),"")</f>
        <v>0.8</v>
      </c>
      <c r="AA477" s="26">
        <f>IFERROR(INDEX(Cost_Components!$U$2:$U$29,MATCH(E477,Cost_Components!$A$2:$A$29,0)),"")</f>
        <v>2025</v>
      </c>
      <c r="AB477" s="26">
        <f>IFERROR(INDEX(Cost_Components!$V$2:$V$29,MATCH(E477,Cost_Components!$A$2:$A$29,0)),"")</f>
        <v>2050</v>
      </c>
      <c r="AC477" s="26">
        <f>IFERROR(INDEX(Cost_Components!$M$2:$M$29,MATCH(E477,Cost_Components!$A$2:$A$29,0)),"")</f>
        <v>5</v>
      </c>
      <c r="AD477" s="26">
        <f>IFERROR(INDEX(Cost_Components!$N$2:$N$29,MATCH(E477,Cost_Components!$A$2:$A$29,0)),"")</f>
        <v>40</v>
      </c>
      <c r="AE477" s="16" t="str">
        <f>IFERROR(INDEX(Cost_Components!$O$2:$O$29,MATCH(E477,Cost_Components!$A$2:$A$29,0)),"")</f>
        <v>Both</v>
      </c>
      <c r="AF477" s="11">
        <v>441010.71023011702</v>
      </c>
      <c r="AG477" s="11">
        <v>440952.77954278898</v>
      </c>
      <c r="AH477" s="23">
        <f t="shared" si="107"/>
        <v>1</v>
      </c>
      <c r="AI477" s="10">
        <v>301904628.08354098</v>
      </c>
      <c r="AJ477" s="29">
        <f t="shared" si="108"/>
        <v>7.4784654211066878E-2</v>
      </c>
      <c r="AK477" s="29">
        <f t="shared" si="109"/>
        <v>0.23589028034099957</v>
      </c>
      <c r="AL477" s="29">
        <f t="shared" si="110"/>
        <v>0.16110562612993271</v>
      </c>
      <c r="AM477" s="29">
        <f t="shared" si="111"/>
        <v>0.13099361703590429</v>
      </c>
    </row>
    <row r="478" spans="1:39">
      <c r="A478" t="s">
        <v>257</v>
      </c>
      <c r="B478" s="20">
        <v>2033</v>
      </c>
      <c r="C478" t="s">
        <v>257</v>
      </c>
      <c r="D478" t="s">
        <v>254</v>
      </c>
      <c r="E478" s="22" t="s">
        <v>349</v>
      </c>
      <c r="F478" s="22" t="s">
        <v>350</v>
      </c>
      <c r="G478" s="22" t="s">
        <v>258</v>
      </c>
      <c r="H478" s="22" t="s">
        <v>237</v>
      </c>
      <c r="I478" s="22" t="s">
        <v>309</v>
      </c>
      <c r="J478" s="17">
        <f>IFERROR(INDEX(Cost_Components!$K$2:$K$29,MATCH(E478,Cost_Components!$A$2:$A$29,0)),"")</f>
        <v>4.1000000000000002E-2</v>
      </c>
      <c r="K478" s="17">
        <f t="shared" si="98"/>
        <v>0.34230769230769231</v>
      </c>
      <c r="L478" s="17">
        <f>IFERROR(INDEX(Cost_Components!$S$2:$S$29,MATCH(E478,Cost_Components!$A$2:$A$29,0)),"")</f>
        <v>0.1</v>
      </c>
      <c r="M478" s="28">
        <f>IFERROR(INDEX(Cost_Components!$L$2:$L$29,MATCH(E478,Cost_Components!$A$2:$A$29,0)),"")</f>
        <v>1</v>
      </c>
      <c r="N478" s="29">
        <f>IFERROR(INDEX(Cost_Components!$P$2:$P$29,MATCH(E478,Cost_Components!$A$2:$A$29,0)),"")</f>
        <v>12488.38616</v>
      </c>
      <c r="O478" s="23">
        <f t="shared" si="99"/>
        <v>17098.824955680848</v>
      </c>
      <c r="P478" s="23">
        <f t="shared" si="100"/>
        <v>17096.11505583514</v>
      </c>
      <c r="Q478" s="23">
        <f t="shared" si="101"/>
        <v>21350288.66530592</v>
      </c>
      <c r="R478" s="23">
        <f t="shared" si="102"/>
        <v>73095264.902546436</v>
      </c>
      <c r="S478" s="23">
        <f t="shared" si="103"/>
        <v>51744976.237240516</v>
      </c>
      <c r="T478" s="16">
        <f>IFERROR(INDEX(Cost_Components!$R$2:$R$29,MATCH(E478,Cost_Components!$A$2:$A$29,0)),"")</f>
        <v>1</v>
      </c>
      <c r="U478" s="26">
        <f>IFERROR(INDEX(Cost_Components!$Q$2:$Q$29,MATCH(E478,Cost_Components!$A$2:$A$29,0)),"")</f>
        <v>2023</v>
      </c>
      <c r="V478" s="30">
        <f>1/(1+Calculation_Assumptions!$B$5)^(B478-Calculation_Assumptions!$B$2)</f>
        <v>0.78940923431393573</v>
      </c>
      <c r="W478" s="23">
        <f t="shared" si="104"/>
        <v>16854115.027660646</v>
      </c>
      <c r="X478" s="23">
        <f t="shared" si="105"/>
        <v>57702077.098693483</v>
      </c>
      <c r="Y478" s="23">
        <f t="shared" si="106"/>
        <v>40847962.071032837</v>
      </c>
      <c r="Z478" s="17">
        <f>IFERROR(INDEX(Cost_Components!$T$2:$T$29,MATCH(E478,Cost_Components!$A$2:$A$29,0)),"")</f>
        <v>0.8</v>
      </c>
      <c r="AA478" s="26">
        <f>IFERROR(INDEX(Cost_Components!$U$2:$U$29,MATCH(E478,Cost_Components!$A$2:$A$29,0)),"")</f>
        <v>2025</v>
      </c>
      <c r="AB478" s="26">
        <f>IFERROR(INDEX(Cost_Components!$V$2:$V$29,MATCH(E478,Cost_Components!$A$2:$A$29,0)),"")</f>
        <v>2050</v>
      </c>
      <c r="AC478" s="26">
        <f>IFERROR(INDEX(Cost_Components!$M$2:$M$29,MATCH(E478,Cost_Components!$A$2:$A$29,0)),"")</f>
        <v>5</v>
      </c>
      <c r="AD478" s="26">
        <f>IFERROR(INDEX(Cost_Components!$N$2:$N$29,MATCH(E478,Cost_Components!$A$2:$A$29,0)),"")</f>
        <v>40</v>
      </c>
      <c r="AE478" s="16" t="str">
        <f>IFERROR(INDEX(Cost_Components!$O$2:$O$29,MATCH(E478,Cost_Components!$A$2:$A$29,0)),"")</f>
        <v>Both</v>
      </c>
      <c r="AF478" s="11">
        <v>417044.51111416699</v>
      </c>
      <c r="AG478" s="11">
        <v>416978.41599597898</v>
      </c>
      <c r="AH478" s="23">
        <f t="shared" si="107"/>
        <v>1</v>
      </c>
      <c r="AI478" s="10">
        <v>303644277.16916001</v>
      </c>
      <c r="AJ478" s="29">
        <f t="shared" si="108"/>
        <v>7.0313489403957014E-2</v>
      </c>
      <c r="AK478" s="29">
        <f t="shared" si="109"/>
        <v>0.24072663441578751</v>
      </c>
      <c r="AL478" s="29">
        <f t="shared" si="110"/>
        <v>0.1704131450118305</v>
      </c>
      <c r="AM478" s="29">
        <f t="shared" si="111"/>
        <v>0.13452571032081881</v>
      </c>
    </row>
    <row r="479" spans="1:39">
      <c r="A479" t="s">
        <v>257</v>
      </c>
      <c r="B479" s="20">
        <v>2034</v>
      </c>
      <c r="C479" t="s">
        <v>257</v>
      </c>
      <c r="D479" t="s">
        <v>254</v>
      </c>
      <c r="E479" s="22" t="s">
        <v>349</v>
      </c>
      <c r="F479" s="22" t="s">
        <v>350</v>
      </c>
      <c r="G479" s="22" t="s">
        <v>258</v>
      </c>
      <c r="H479" s="22" t="s">
        <v>237</v>
      </c>
      <c r="I479" s="22" t="s">
        <v>309</v>
      </c>
      <c r="J479" s="17">
        <f>IFERROR(INDEX(Cost_Components!$K$2:$K$29,MATCH(E479,Cost_Components!$A$2:$A$29,0)),"")</f>
        <v>4.1000000000000002E-2</v>
      </c>
      <c r="K479" s="17">
        <f t="shared" si="98"/>
        <v>0.36923076923076925</v>
      </c>
      <c r="L479" s="17">
        <f>IFERROR(INDEX(Cost_Components!$S$2:$S$29,MATCH(E479,Cost_Components!$A$2:$A$29,0)),"")</f>
        <v>0.1</v>
      </c>
      <c r="M479" s="28">
        <f>IFERROR(INDEX(Cost_Components!$L$2:$L$29,MATCH(E479,Cost_Components!$A$2:$A$29,0)),"")</f>
        <v>1</v>
      </c>
      <c r="N479" s="29">
        <f>IFERROR(INDEX(Cost_Components!$P$2:$P$29,MATCH(E479,Cost_Components!$A$2:$A$29,0)),"")</f>
        <v>12488.38616</v>
      </c>
      <c r="O479" s="23">
        <f t="shared" si="99"/>
        <v>16140.819926965929</v>
      </c>
      <c r="P479" s="23">
        <f t="shared" si="100"/>
        <v>16137.80570734012</v>
      </c>
      <c r="Q479" s="23">
        <f t="shared" si="101"/>
        <v>20153514.944831539</v>
      </c>
      <c r="R479" s="23">
        <f t="shared" si="102"/>
        <v>74426877.115190223</v>
      </c>
      <c r="S479" s="23">
        <f t="shared" si="103"/>
        <v>54273362.170358688</v>
      </c>
      <c r="T479" s="16">
        <f>IFERROR(INDEX(Cost_Components!$R$2:$R$29,MATCH(E479,Cost_Components!$A$2:$A$29,0)),"")</f>
        <v>1</v>
      </c>
      <c r="U479" s="26">
        <f>IFERROR(INDEX(Cost_Components!$Q$2:$Q$29,MATCH(E479,Cost_Components!$A$2:$A$29,0)),"")</f>
        <v>2023</v>
      </c>
      <c r="V479" s="30">
        <f>1/(1+Calculation_Assumptions!$B$5)^(B479-Calculation_Assumptions!$B$2)</f>
        <v>0.76641673234362695</v>
      </c>
      <c r="W479" s="23">
        <f t="shared" si="104"/>
        <v>15445991.069256239</v>
      </c>
      <c r="X479" s="23">
        <f t="shared" si="105"/>
        <v>57042003.957164757</v>
      </c>
      <c r="Y479" s="23">
        <f t="shared" si="106"/>
        <v>41596012.887908526</v>
      </c>
      <c r="Z479" s="17">
        <f>IFERROR(INDEX(Cost_Components!$T$2:$T$29,MATCH(E479,Cost_Components!$A$2:$A$29,0)),"")</f>
        <v>0.8</v>
      </c>
      <c r="AA479" s="26">
        <f>IFERROR(INDEX(Cost_Components!$U$2:$U$29,MATCH(E479,Cost_Components!$A$2:$A$29,0)),"")</f>
        <v>2025</v>
      </c>
      <c r="AB479" s="26">
        <f>IFERROR(INDEX(Cost_Components!$V$2:$V$29,MATCH(E479,Cost_Components!$A$2:$A$29,0)),"")</f>
        <v>2050</v>
      </c>
      <c r="AC479" s="26">
        <f>IFERROR(INDEX(Cost_Components!$M$2:$M$29,MATCH(E479,Cost_Components!$A$2:$A$29,0)),"")</f>
        <v>5</v>
      </c>
      <c r="AD479" s="26">
        <f>IFERROR(INDEX(Cost_Components!$N$2:$N$29,MATCH(E479,Cost_Components!$A$2:$A$29,0)),"")</f>
        <v>40</v>
      </c>
      <c r="AE479" s="16" t="str">
        <f>IFERROR(INDEX(Cost_Components!$O$2:$O$29,MATCH(E479,Cost_Components!$A$2:$A$29,0)),"")</f>
        <v>Both</v>
      </c>
      <c r="AF479" s="11">
        <v>393678.53480404703</v>
      </c>
      <c r="AG479" s="11">
        <v>393605.01725219801</v>
      </c>
      <c r="AH479" s="23">
        <f t="shared" si="107"/>
        <v>1</v>
      </c>
      <c r="AI479" s="10">
        <v>305332541.18498403</v>
      </c>
      <c r="AJ479" s="29">
        <f t="shared" si="108"/>
        <v>6.6005132851600132E-2</v>
      </c>
      <c r="AK479" s="29">
        <f t="shared" si="109"/>
        <v>0.24375678015301722</v>
      </c>
      <c r="AL479" s="29">
        <f t="shared" si="110"/>
        <v>0.1777516473014171</v>
      </c>
      <c r="AM479" s="29">
        <f t="shared" si="111"/>
        <v>0.13623183669344896</v>
      </c>
    </row>
    <row r="480" spans="1:39">
      <c r="A480" t="s">
        <v>257</v>
      </c>
      <c r="B480" s="20">
        <v>2035</v>
      </c>
      <c r="C480" t="s">
        <v>257</v>
      </c>
      <c r="D480" t="s">
        <v>254</v>
      </c>
      <c r="E480" s="22" t="s">
        <v>349</v>
      </c>
      <c r="F480" s="22" t="s">
        <v>350</v>
      </c>
      <c r="G480" s="22" t="s">
        <v>258</v>
      </c>
      <c r="H480" s="22" t="s">
        <v>237</v>
      </c>
      <c r="I480" s="22" t="s">
        <v>309</v>
      </c>
      <c r="J480" s="17">
        <f>IFERROR(INDEX(Cost_Components!$K$2:$K$29,MATCH(E480,Cost_Components!$A$2:$A$29,0)),"")</f>
        <v>4.1000000000000002E-2</v>
      </c>
      <c r="K480" s="17">
        <f t="shared" si="98"/>
        <v>0.39615384615384619</v>
      </c>
      <c r="L480" s="17">
        <f>IFERROR(INDEX(Cost_Components!$S$2:$S$29,MATCH(E480,Cost_Components!$A$2:$A$29,0)),"")</f>
        <v>0.1</v>
      </c>
      <c r="M480" s="28">
        <f>IFERROR(INDEX(Cost_Components!$L$2:$L$29,MATCH(E480,Cost_Components!$A$2:$A$29,0)),"")</f>
        <v>1</v>
      </c>
      <c r="N480" s="29">
        <f>IFERROR(INDEX(Cost_Components!$P$2:$P$29,MATCH(E480,Cost_Components!$A$2:$A$29,0)),"")</f>
        <v>12488.38616</v>
      </c>
      <c r="O480" s="23">
        <f t="shared" si="99"/>
        <v>15180.17653852183</v>
      </c>
      <c r="P480" s="23">
        <f t="shared" si="100"/>
        <v>15176.90718927916</v>
      </c>
      <c r="Q480" s="23">
        <f t="shared" si="101"/>
        <v>18953507.769419838</v>
      </c>
      <c r="R480" s="23">
        <f t="shared" si="102"/>
        <v>75101224.533743739</v>
      </c>
      <c r="S480" s="23">
        <f t="shared" si="103"/>
        <v>56147716.764323905</v>
      </c>
      <c r="T480" s="16">
        <f>IFERROR(INDEX(Cost_Components!$R$2:$R$29,MATCH(E480,Cost_Components!$A$2:$A$29,0)),"")</f>
        <v>1</v>
      </c>
      <c r="U480" s="26">
        <f>IFERROR(INDEX(Cost_Components!$Q$2:$Q$29,MATCH(E480,Cost_Components!$A$2:$A$29,0)),"")</f>
        <v>2023</v>
      </c>
      <c r="V480" s="30">
        <f>1/(1+Calculation_Assumptions!$B$5)^(B480-Calculation_Assumptions!$B$2)</f>
        <v>0.74409391489672516</v>
      </c>
      <c r="W480" s="23">
        <f t="shared" si="104"/>
        <v>14103189.797173103</v>
      </c>
      <c r="X480" s="23">
        <f t="shared" si="105"/>
        <v>55882364.176851362</v>
      </c>
      <c r="Y480" s="23">
        <f t="shared" si="106"/>
        <v>41779174.379678257</v>
      </c>
      <c r="Z480" s="17">
        <f>IFERROR(INDEX(Cost_Components!$T$2:$T$29,MATCH(E480,Cost_Components!$A$2:$A$29,0)),"")</f>
        <v>0.8</v>
      </c>
      <c r="AA480" s="26">
        <f>IFERROR(INDEX(Cost_Components!$U$2:$U$29,MATCH(E480,Cost_Components!$A$2:$A$29,0)),"")</f>
        <v>2025</v>
      </c>
      <c r="AB480" s="26">
        <f>IFERROR(INDEX(Cost_Components!$V$2:$V$29,MATCH(E480,Cost_Components!$A$2:$A$29,0)),"")</f>
        <v>2050</v>
      </c>
      <c r="AC480" s="26">
        <f>IFERROR(INDEX(Cost_Components!$M$2:$M$29,MATCH(E480,Cost_Components!$A$2:$A$29,0)),"")</f>
        <v>5</v>
      </c>
      <c r="AD480" s="26">
        <f>IFERROR(INDEX(Cost_Components!$N$2:$N$29,MATCH(E480,Cost_Components!$A$2:$A$29,0)),"")</f>
        <v>40</v>
      </c>
      <c r="AE480" s="16" t="str">
        <f>IFERROR(INDEX(Cost_Components!$O$2:$O$29,MATCH(E480,Cost_Components!$A$2:$A$29,0)),"")</f>
        <v>Both</v>
      </c>
      <c r="AF480" s="11">
        <v>370248.20825662999</v>
      </c>
      <c r="AG480" s="11">
        <v>370168.46803119901</v>
      </c>
      <c r="AH480" s="23">
        <f t="shared" si="107"/>
        <v>1</v>
      </c>
      <c r="AI480" s="10">
        <v>306964650.16711998</v>
      </c>
      <c r="AJ480" s="29">
        <f t="shared" si="108"/>
        <v>6.1744920006590424E-2</v>
      </c>
      <c r="AK480" s="29">
        <f t="shared" si="109"/>
        <v>0.24465756722429299</v>
      </c>
      <c r="AL480" s="29">
        <f t="shared" si="110"/>
        <v>0.18291264721770259</v>
      </c>
      <c r="AM480" s="29">
        <f t="shared" si="111"/>
        <v>0.1361041877523439</v>
      </c>
    </row>
    <row r="481" spans="1:39">
      <c r="A481" t="s">
        <v>257</v>
      </c>
      <c r="B481" s="20">
        <v>2036</v>
      </c>
      <c r="C481" t="s">
        <v>257</v>
      </c>
      <c r="D481" t="s">
        <v>254</v>
      </c>
      <c r="E481" s="22" t="s">
        <v>349</v>
      </c>
      <c r="F481" s="22" t="s">
        <v>350</v>
      </c>
      <c r="G481" s="22" t="s">
        <v>258</v>
      </c>
      <c r="H481" s="22" t="s">
        <v>237</v>
      </c>
      <c r="I481" s="22" t="s">
        <v>309</v>
      </c>
      <c r="J481" s="17">
        <f>IFERROR(INDEX(Cost_Components!$K$2:$K$29,MATCH(E481,Cost_Components!$A$2:$A$29,0)),"")</f>
        <v>4.1000000000000002E-2</v>
      </c>
      <c r="K481" s="17">
        <f t="shared" si="98"/>
        <v>0.42307692307692313</v>
      </c>
      <c r="L481" s="17">
        <f>IFERROR(INDEX(Cost_Components!$S$2:$S$29,MATCH(E481,Cost_Components!$A$2:$A$29,0)),"")</f>
        <v>0.1</v>
      </c>
      <c r="M481" s="28">
        <f>IFERROR(INDEX(Cost_Components!$L$2:$L$29,MATCH(E481,Cost_Components!$A$2:$A$29,0)),"")</f>
        <v>1</v>
      </c>
      <c r="N481" s="29">
        <f>IFERROR(INDEX(Cost_Components!$P$2:$P$29,MATCH(E481,Cost_Components!$A$2:$A$29,0)),"")</f>
        <v>12488.38616</v>
      </c>
      <c r="O481" s="23">
        <f t="shared" si="99"/>
        <v>14217.941180007596</v>
      </c>
      <c r="P481" s="23">
        <f t="shared" si="100"/>
        <v>14214.479472539204</v>
      </c>
      <c r="Q481" s="23">
        <f t="shared" si="101"/>
        <v>17751590.87164627</v>
      </c>
      <c r="R481" s="23">
        <f t="shared" si="102"/>
        <v>75121174.554504246</v>
      </c>
      <c r="S481" s="23">
        <f t="shared" si="103"/>
        <v>57369583.682857975</v>
      </c>
      <c r="T481" s="16">
        <f>IFERROR(INDEX(Cost_Components!$R$2:$R$29,MATCH(E481,Cost_Components!$A$2:$A$29,0)),"")</f>
        <v>1</v>
      </c>
      <c r="U481" s="26">
        <f>IFERROR(INDEX(Cost_Components!$Q$2:$Q$29,MATCH(E481,Cost_Components!$A$2:$A$29,0)),"")</f>
        <v>2023</v>
      </c>
      <c r="V481" s="30">
        <f>1/(1+Calculation_Assumptions!$B$5)^(B481-Calculation_Assumptions!$B$2)</f>
        <v>0.72242127659876232</v>
      </c>
      <c r="W481" s="23">
        <f t="shared" si="104"/>
        <v>12824126.939153634</v>
      </c>
      <c r="X481" s="23">
        <f t="shared" si="105"/>
        <v>54269134.821263418</v>
      </c>
      <c r="Y481" s="23">
        <f t="shared" si="106"/>
        <v>41445007.882109784</v>
      </c>
      <c r="Z481" s="17">
        <f>IFERROR(INDEX(Cost_Components!$T$2:$T$29,MATCH(E481,Cost_Components!$A$2:$A$29,0)),"")</f>
        <v>0.8</v>
      </c>
      <c r="AA481" s="26">
        <f>IFERROR(INDEX(Cost_Components!$U$2:$U$29,MATCH(E481,Cost_Components!$A$2:$A$29,0)),"")</f>
        <v>2025</v>
      </c>
      <c r="AB481" s="26">
        <f>IFERROR(INDEX(Cost_Components!$V$2:$V$29,MATCH(E481,Cost_Components!$A$2:$A$29,0)),"")</f>
        <v>2050</v>
      </c>
      <c r="AC481" s="26">
        <f>IFERROR(INDEX(Cost_Components!$M$2:$M$29,MATCH(E481,Cost_Components!$A$2:$A$29,0)),"")</f>
        <v>5</v>
      </c>
      <c r="AD481" s="26">
        <f>IFERROR(INDEX(Cost_Components!$N$2:$N$29,MATCH(E481,Cost_Components!$A$2:$A$29,0)),"")</f>
        <v>40</v>
      </c>
      <c r="AE481" s="16" t="str">
        <f>IFERROR(INDEX(Cost_Components!$O$2:$O$29,MATCH(E481,Cost_Components!$A$2:$A$29,0)),"")</f>
        <v>Both</v>
      </c>
      <c r="AF481" s="11">
        <v>346779.05317091697</v>
      </c>
      <c r="AG481" s="11">
        <v>346694.62128144398</v>
      </c>
      <c r="AH481" s="23">
        <f t="shared" si="107"/>
        <v>1</v>
      </c>
      <c r="AI481" s="10">
        <v>308542769.75662202</v>
      </c>
      <c r="AJ481" s="29">
        <f t="shared" si="108"/>
        <v>5.7533647233570545E-2</v>
      </c>
      <c r="AK481" s="29">
        <f t="shared" si="109"/>
        <v>0.24347086341955021</v>
      </c>
      <c r="AL481" s="29">
        <f t="shared" si="110"/>
        <v>0.18593721618597966</v>
      </c>
      <c r="AM481" s="29">
        <f t="shared" si="111"/>
        <v>0.13432500108429549</v>
      </c>
    </row>
    <row r="482" spans="1:39">
      <c r="A482" t="s">
        <v>257</v>
      </c>
      <c r="B482" s="20">
        <v>2037</v>
      </c>
      <c r="C482" t="s">
        <v>257</v>
      </c>
      <c r="D482" t="s">
        <v>254</v>
      </c>
      <c r="E482" s="22" t="s">
        <v>349</v>
      </c>
      <c r="F482" s="22" t="s">
        <v>350</v>
      </c>
      <c r="G482" s="22" t="s">
        <v>258</v>
      </c>
      <c r="H482" s="22" t="s">
        <v>237</v>
      </c>
      <c r="I482" s="22" t="s">
        <v>309</v>
      </c>
      <c r="J482" s="17">
        <f>IFERROR(INDEX(Cost_Components!$K$2:$K$29,MATCH(E482,Cost_Components!$A$2:$A$29,0)),"")</f>
        <v>4.1000000000000002E-2</v>
      </c>
      <c r="K482" s="17">
        <f t="shared" si="98"/>
        <v>0.45000000000000007</v>
      </c>
      <c r="L482" s="17">
        <f>IFERROR(INDEX(Cost_Components!$S$2:$S$29,MATCH(E482,Cost_Components!$A$2:$A$29,0)),"")</f>
        <v>0.1</v>
      </c>
      <c r="M482" s="28">
        <f>IFERROR(INDEX(Cost_Components!$L$2:$L$29,MATCH(E482,Cost_Components!$A$2:$A$29,0)),"")</f>
        <v>1</v>
      </c>
      <c r="N482" s="29">
        <f>IFERROR(INDEX(Cost_Components!$P$2:$P$29,MATCH(E482,Cost_Components!$A$2:$A$29,0)),"")</f>
        <v>12488.38616</v>
      </c>
      <c r="O482" s="23">
        <f t="shared" si="99"/>
        <v>13242.036070267357</v>
      </c>
      <c r="P482" s="23">
        <f t="shared" si="100"/>
        <v>13238.462147507926</v>
      </c>
      <c r="Q482" s="23">
        <f t="shared" si="101"/>
        <v>16532702.746262185</v>
      </c>
      <c r="R482" s="23">
        <f t="shared" si="102"/>
        <v>74417246.995566458</v>
      </c>
      <c r="S482" s="23">
        <f t="shared" si="103"/>
        <v>57884544.249304272</v>
      </c>
      <c r="T482" s="16">
        <f>IFERROR(INDEX(Cost_Components!$R$2:$R$29,MATCH(E482,Cost_Components!$A$2:$A$29,0)),"")</f>
        <v>1</v>
      </c>
      <c r="U482" s="26">
        <f>IFERROR(INDEX(Cost_Components!$Q$2:$Q$29,MATCH(E482,Cost_Components!$A$2:$A$29,0)),"")</f>
        <v>2023</v>
      </c>
      <c r="V482" s="30">
        <f>1/(1+Calculation_Assumptions!$B$5)^(B482-Calculation_Assumptions!$B$2)</f>
        <v>0.70137988019297326</v>
      </c>
      <c r="W482" s="23">
        <f t="shared" si="104"/>
        <v>11595705.071439411</v>
      </c>
      <c r="X482" s="23">
        <f t="shared" si="105"/>
        <v>52194759.782041304</v>
      </c>
      <c r="Y482" s="23">
        <f t="shared" si="106"/>
        <v>40599054.710601889</v>
      </c>
      <c r="Z482" s="17">
        <f>IFERROR(INDEX(Cost_Components!$T$2:$T$29,MATCH(E482,Cost_Components!$A$2:$A$29,0)),"")</f>
        <v>0.8</v>
      </c>
      <c r="AA482" s="26">
        <f>IFERROR(INDEX(Cost_Components!$U$2:$U$29,MATCH(E482,Cost_Components!$A$2:$A$29,0)),"")</f>
        <v>2025</v>
      </c>
      <c r="AB482" s="26">
        <f>IFERROR(INDEX(Cost_Components!$V$2:$V$29,MATCH(E482,Cost_Components!$A$2:$A$29,0)),"")</f>
        <v>2050</v>
      </c>
      <c r="AC482" s="26">
        <f>IFERROR(INDEX(Cost_Components!$M$2:$M$29,MATCH(E482,Cost_Components!$A$2:$A$29,0)),"")</f>
        <v>5</v>
      </c>
      <c r="AD482" s="26">
        <f>IFERROR(INDEX(Cost_Components!$N$2:$N$29,MATCH(E482,Cost_Components!$A$2:$A$29,0)),"")</f>
        <v>40</v>
      </c>
      <c r="AE482" s="16" t="str">
        <f>IFERROR(INDEX(Cost_Components!$O$2:$O$29,MATCH(E482,Cost_Components!$A$2:$A$29,0)),"")</f>
        <v>Both</v>
      </c>
      <c r="AF482" s="11">
        <v>322976.489518716</v>
      </c>
      <c r="AG482" s="11">
        <v>322889.32067092502</v>
      </c>
      <c r="AH482" s="23">
        <f t="shared" si="107"/>
        <v>1</v>
      </c>
      <c r="AI482" s="10">
        <v>310068287.63643003</v>
      </c>
      <c r="AJ482" s="29">
        <f t="shared" si="108"/>
        <v>5.3319553806313702E-2</v>
      </c>
      <c r="AK482" s="29">
        <f t="shared" si="109"/>
        <v>0.24000276701248552</v>
      </c>
      <c r="AL482" s="29">
        <f t="shared" si="110"/>
        <v>0.18668321320617182</v>
      </c>
      <c r="AM482" s="29">
        <f t="shared" si="111"/>
        <v>0.13093584971258407</v>
      </c>
    </row>
    <row r="483" spans="1:39">
      <c r="A483" t="s">
        <v>257</v>
      </c>
      <c r="B483" s="20">
        <v>2038</v>
      </c>
      <c r="C483" t="s">
        <v>257</v>
      </c>
      <c r="D483" t="s">
        <v>254</v>
      </c>
      <c r="E483" s="22" t="s">
        <v>349</v>
      </c>
      <c r="F483" s="22" t="s">
        <v>350</v>
      </c>
      <c r="G483" s="22" t="s">
        <v>258</v>
      </c>
      <c r="H483" s="22" t="s">
        <v>237</v>
      </c>
      <c r="I483" s="22" t="s">
        <v>309</v>
      </c>
      <c r="J483" s="17">
        <f>IFERROR(INDEX(Cost_Components!$K$2:$K$29,MATCH(E483,Cost_Components!$A$2:$A$29,0)),"")</f>
        <v>4.1000000000000002E-2</v>
      </c>
      <c r="K483" s="17">
        <f t="shared" si="98"/>
        <v>0.47692307692307689</v>
      </c>
      <c r="L483" s="17">
        <f>IFERROR(INDEX(Cost_Components!$S$2:$S$29,MATCH(E483,Cost_Components!$A$2:$A$29,0)),"")</f>
        <v>0.1</v>
      </c>
      <c r="M483" s="28">
        <f>IFERROR(INDEX(Cost_Components!$L$2:$L$29,MATCH(E483,Cost_Components!$A$2:$A$29,0)),"")</f>
        <v>1</v>
      </c>
      <c r="N483" s="29">
        <f>IFERROR(INDEX(Cost_Components!$P$2:$P$29,MATCH(E483,Cost_Components!$A$2:$A$29,0)),"")</f>
        <v>12488.38616</v>
      </c>
      <c r="O483" s="23">
        <f t="shared" si="99"/>
        <v>12248.449539708898</v>
      </c>
      <c r="P483" s="23">
        <f t="shared" si="100"/>
        <v>12244.84214225154</v>
      </c>
      <c r="Q483" s="23">
        <f t="shared" si="101"/>
        <v>15291831.714067889</v>
      </c>
      <c r="R483" s="23">
        <f t="shared" si="102"/>
        <v>72951759.986275807</v>
      </c>
      <c r="S483" s="23">
        <f t="shared" si="103"/>
        <v>57659928.272207916</v>
      </c>
      <c r="T483" s="16">
        <f>IFERROR(INDEX(Cost_Components!$R$2:$R$29,MATCH(E483,Cost_Components!$A$2:$A$29,0)),"")</f>
        <v>1</v>
      </c>
      <c r="U483" s="26">
        <f>IFERROR(INDEX(Cost_Components!$Q$2:$Q$29,MATCH(E483,Cost_Components!$A$2:$A$29,0)),"")</f>
        <v>2023</v>
      </c>
      <c r="V483" s="30">
        <f>1/(1+Calculation_Assumptions!$B$5)^(B483-Calculation_Assumptions!$B$2)</f>
        <v>0.68095133999317792</v>
      </c>
      <c r="W483" s="23">
        <f t="shared" si="104"/>
        <v>10412993.296644704</v>
      </c>
      <c r="X483" s="23">
        <f t="shared" si="105"/>
        <v>49676598.717515208</v>
      </c>
      <c r="Y483" s="23">
        <f t="shared" si="106"/>
        <v>39263605.420870505</v>
      </c>
      <c r="Z483" s="17">
        <f>IFERROR(INDEX(Cost_Components!$T$2:$T$29,MATCH(E483,Cost_Components!$A$2:$A$29,0)),"")</f>
        <v>0.8</v>
      </c>
      <c r="AA483" s="26">
        <f>IFERROR(INDEX(Cost_Components!$U$2:$U$29,MATCH(E483,Cost_Components!$A$2:$A$29,0)),"")</f>
        <v>2025</v>
      </c>
      <c r="AB483" s="26">
        <f>IFERROR(INDEX(Cost_Components!$V$2:$V$29,MATCH(E483,Cost_Components!$A$2:$A$29,0)),"")</f>
        <v>2050</v>
      </c>
      <c r="AC483" s="26">
        <f>IFERROR(INDEX(Cost_Components!$M$2:$M$29,MATCH(E483,Cost_Components!$A$2:$A$29,0)),"")</f>
        <v>5</v>
      </c>
      <c r="AD483" s="26">
        <f>IFERROR(INDEX(Cost_Components!$N$2:$N$29,MATCH(E483,Cost_Components!$A$2:$A$29,0)),"")</f>
        <v>40</v>
      </c>
      <c r="AE483" s="16" t="str">
        <f>IFERROR(INDEX(Cost_Components!$O$2:$O$29,MATCH(E483,Cost_Components!$A$2:$A$29,0)),"")</f>
        <v>Both</v>
      </c>
      <c r="AF483" s="11">
        <v>298742.671700217</v>
      </c>
      <c r="AG483" s="11">
        <v>298654.68639637902</v>
      </c>
      <c r="AH483" s="23">
        <f t="shared" si="107"/>
        <v>1</v>
      </c>
      <c r="AI483" s="10">
        <v>311532999.13163</v>
      </c>
      <c r="AJ483" s="29">
        <f t="shared" si="108"/>
        <v>4.9085752574181497E-2</v>
      </c>
      <c r="AK483" s="29">
        <f t="shared" si="109"/>
        <v>0.23417024902537525</v>
      </c>
      <c r="AL483" s="29">
        <f t="shared" si="110"/>
        <v>0.18508449645119374</v>
      </c>
      <c r="AM483" s="29">
        <f t="shared" si="111"/>
        <v>0.12603353587040297</v>
      </c>
    </row>
    <row r="484" spans="1:39">
      <c r="A484" t="s">
        <v>257</v>
      </c>
      <c r="B484" s="20">
        <v>2039</v>
      </c>
      <c r="C484" t="s">
        <v>257</v>
      </c>
      <c r="D484" t="s">
        <v>254</v>
      </c>
      <c r="E484" s="22" t="s">
        <v>349</v>
      </c>
      <c r="F484" s="22" t="s">
        <v>350</v>
      </c>
      <c r="G484" s="22" t="s">
        <v>258</v>
      </c>
      <c r="H484" s="22" t="s">
        <v>237</v>
      </c>
      <c r="I484" s="22" t="s">
        <v>309</v>
      </c>
      <c r="J484" s="17">
        <f>IFERROR(INDEX(Cost_Components!$K$2:$K$29,MATCH(E484,Cost_Components!$A$2:$A$29,0)),"")</f>
        <v>4.1000000000000002E-2</v>
      </c>
      <c r="K484" s="17">
        <f t="shared" si="98"/>
        <v>0.50384615384615383</v>
      </c>
      <c r="L484" s="17">
        <f>IFERROR(INDEX(Cost_Components!$S$2:$S$29,MATCH(E484,Cost_Components!$A$2:$A$29,0)),"")</f>
        <v>0.1</v>
      </c>
      <c r="M484" s="28">
        <f>IFERROR(INDEX(Cost_Components!$L$2:$L$29,MATCH(E484,Cost_Components!$A$2:$A$29,0)),"")</f>
        <v>1</v>
      </c>
      <c r="N484" s="29">
        <f>IFERROR(INDEX(Cost_Components!$P$2:$P$29,MATCH(E484,Cost_Components!$A$2:$A$29,0)),"")</f>
        <v>12488.38616</v>
      </c>
      <c r="O484" s="23">
        <f t="shared" si="99"/>
        <v>11723.040148878388</v>
      </c>
      <c r="P484" s="23">
        <f t="shared" si="100"/>
        <v>11719.275583471734</v>
      </c>
      <c r="Q484" s="23">
        <f t="shared" si="101"/>
        <v>14635483.900185432</v>
      </c>
      <c r="R484" s="23">
        <f t="shared" si="102"/>
        <v>73764010.221682355</v>
      </c>
      <c r="S484" s="23">
        <f t="shared" si="103"/>
        <v>59128526.321496919</v>
      </c>
      <c r="T484" s="16">
        <f>IFERROR(INDEX(Cost_Components!$R$2:$R$29,MATCH(E484,Cost_Components!$A$2:$A$29,0)),"")</f>
        <v>1</v>
      </c>
      <c r="U484" s="26">
        <f>IFERROR(INDEX(Cost_Components!$Q$2:$Q$29,MATCH(E484,Cost_Components!$A$2:$A$29,0)),"")</f>
        <v>2023</v>
      </c>
      <c r="V484" s="30">
        <f>1/(1+Calculation_Assumptions!$B$5)^(B484-Calculation_Assumptions!$B$2)</f>
        <v>0.66111780581861923</v>
      </c>
      <c r="W484" s="23">
        <f t="shared" si="104"/>
        <v>9675779.0031843204</v>
      </c>
      <c r="X484" s="23">
        <f t="shared" si="105"/>
        <v>48766700.586140841</v>
      </c>
      <c r="Y484" s="23">
        <f t="shared" si="106"/>
        <v>39090921.582956515</v>
      </c>
      <c r="Z484" s="17">
        <f>IFERROR(INDEX(Cost_Components!$T$2:$T$29,MATCH(E484,Cost_Components!$A$2:$A$29,0)),"")</f>
        <v>0.8</v>
      </c>
      <c r="AA484" s="26">
        <f>IFERROR(INDEX(Cost_Components!$U$2:$U$29,MATCH(E484,Cost_Components!$A$2:$A$29,0)),"")</f>
        <v>2025</v>
      </c>
      <c r="AB484" s="26">
        <f>IFERROR(INDEX(Cost_Components!$V$2:$V$29,MATCH(E484,Cost_Components!$A$2:$A$29,0)),"")</f>
        <v>2050</v>
      </c>
      <c r="AC484" s="26">
        <f>IFERROR(INDEX(Cost_Components!$M$2:$M$29,MATCH(E484,Cost_Components!$A$2:$A$29,0)),"")</f>
        <v>5</v>
      </c>
      <c r="AD484" s="26">
        <f>IFERROR(INDEX(Cost_Components!$N$2:$N$29,MATCH(E484,Cost_Components!$A$2:$A$29,0)),"")</f>
        <v>40</v>
      </c>
      <c r="AE484" s="16" t="str">
        <f>IFERROR(INDEX(Cost_Components!$O$2:$O$29,MATCH(E484,Cost_Components!$A$2:$A$29,0)),"")</f>
        <v>Both</v>
      </c>
      <c r="AF484" s="11">
        <v>285927.80850922898</v>
      </c>
      <c r="AG484" s="11">
        <v>285835.98984077398</v>
      </c>
      <c r="AH484" s="23">
        <f t="shared" si="107"/>
        <v>1</v>
      </c>
      <c r="AI484" s="10">
        <v>312936391.85847902</v>
      </c>
      <c r="AJ484" s="29">
        <f t="shared" si="108"/>
        <v>4.6768238788936121E-2</v>
      </c>
      <c r="AK484" s="29">
        <f t="shared" si="109"/>
        <v>0.23571566663630822</v>
      </c>
      <c r="AL484" s="29">
        <f t="shared" si="110"/>
        <v>0.18894742784737206</v>
      </c>
      <c r="AM484" s="29">
        <f t="shared" si="111"/>
        <v>0.1249165089135265</v>
      </c>
    </row>
    <row r="485" spans="1:39">
      <c r="A485" t="s">
        <v>257</v>
      </c>
      <c r="B485" s="20">
        <v>2040</v>
      </c>
      <c r="C485" t="s">
        <v>257</v>
      </c>
      <c r="D485" t="s">
        <v>254</v>
      </c>
      <c r="E485" s="22" t="s">
        <v>349</v>
      </c>
      <c r="F485" s="22" t="s">
        <v>350</v>
      </c>
      <c r="G485" s="22" t="s">
        <v>258</v>
      </c>
      <c r="H485" s="22" t="s">
        <v>237</v>
      </c>
      <c r="I485" s="22" t="s">
        <v>309</v>
      </c>
      <c r="J485" s="17">
        <f>IFERROR(INDEX(Cost_Components!$K$2:$K$29,MATCH(E485,Cost_Components!$A$2:$A$29,0)),"")</f>
        <v>4.1000000000000002E-2</v>
      </c>
      <c r="K485" s="17">
        <f t="shared" si="98"/>
        <v>0.53076923076923088</v>
      </c>
      <c r="L485" s="17">
        <f>IFERROR(INDEX(Cost_Components!$S$2:$S$29,MATCH(E485,Cost_Components!$A$2:$A$29,0)),"")</f>
        <v>0.1</v>
      </c>
      <c r="M485" s="28">
        <f>IFERROR(INDEX(Cost_Components!$L$2:$L$29,MATCH(E485,Cost_Components!$A$2:$A$29,0)),"")</f>
        <v>1</v>
      </c>
      <c r="N485" s="29">
        <f>IFERROR(INDEX(Cost_Components!$P$2:$P$29,MATCH(E485,Cost_Components!$A$2:$A$29,0)),"")</f>
        <v>12488.38616</v>
      </c>
      <c r="O485" s="23">
        <f t="shared" si="99"/>
        <v>11211.123747426478</v>
      </c>
      <c r="P485" s="23">
        <f t="shared" si="100"/>
        <v>11207.242829599103</v>
      </c>
      <c r="Q485" s="23">
        <f t="shared" si="101"/>
        <v>13996037.624492468</v>
      </c>
      <c r="R485" s="23">
        <f t="shared" si="102"/>
        <v>74312385.711793587</v>
      </c>
      <c r="S485" s="23">
        <f t="shared" si="103"/>
        <v>60316348.08730112</v>
      </c>
      <c r="T485" s="16">
        <f>IFERROR(INDEX(Cost_Components!$R$2:$R$29,MATCH(E485,Cost_Components!$A$2:$A$29,0)),"")</f>
        <v>1</v>
      </c>
      <c r="U485" s="26">
        <f>IFERROR(INDEX(Cost_Components!$Q$2:$Q$29,MATCH(E485,Cost_Components!$A$2:$A$29,0)),"")</f>
        <v>2023</v>
      </c>
      <c r="V485" s="30">
        <f>1/(1+Calculation_Assumptions!$B$5)^(B485-Calculation_Assumptions!$B$2)</f>
        <v>0.64186194739671765</v>
      </c>
      <c r="W485" s="23">
        <f t="shared" si="104"/>
        <v>8983523.9654944651</v>
      </c>
      <c r="X485" s="23">
        <f t="shared" si="105"/>
        <v>47698292.60866785</v>
      </c>
      <c r="Y485" s="23">
        <f t="shared" si="106"/>
        <v>38714768.643173382</v>
      </c>
      <c r="Z485" s="17">
        <f>IFERROR(INDEX(Cost_Components!$T$2:$T$29,MATCH(E485,Cost_Components!$A$2:$A$29,0)),"")</f>
        <v>0.8</v>
      </c>
      <c r="AA485" s="26">
        <f>IFERROR(INDEX(Cost_Components!$U$2:$U$29,MATCH(E485,Cost_Components!$A$2:$A$29,0)),"")</f>
        <v>2025</v>
      </c>
      <c r="AB485" s="26">
        <f>IFERROR(INDEX(Cost_Components!$V$2:$V$29,MATCH(E485,Cost_Components!$A$2:$A$29,0)),"")</f>
        <v>2050</v>
      </c>
      <c r="AC485" s="26">
        <f>IFERROR(INDEX(Cost_Components!$M$2:$M$29,MATCH(E485,Cost_Components!$A$2:$A$29,0)),"")</f>
        <v>5</v>
      </c>
      <c r="AD485" s="26">
        <f>IFERROR(INDEX(Cost_Components!$N$2:$N$29,MATCH(E485,Cost_Components!$A$2:$A$29,0)),"")</f>
        <v>40</v>
      </c>
      <c r="AE485" s="16" t="str">
        <f>IFERROR(INDEX(Cost_Components!$O$2:$O$29,MATCH(E485,Cost_Components!$A$2:$A$29,0)),"")</f>
        <v>Both</v>
      </c>
      <c r="AF485" s="11">
        <v>273442.042620158</v>
      </c>
      <c r="AG485" s="11">
        <v>273347.38608778297</v>
      </c>
      <c r="AH485" s="23">
        <f t="shared" si="107"/>
        <v>1</v>
      </c>
      <c r="AI485" s="10">
        <v>314265537.41082901</v>
      </c>
      <c r="AJ485" s="29">
        <f t="shared" si="108"/>
        <v>4.4535706141382941E-2</v>
      </c>
      <c r="AK485" s="29">
        <f t="shared" si="109"/>
        <v>0.23646368075875734</v>
      </c>
      <c r="AL485" s="29">
        <f t="shared" si="110"/>
        <v>0.19192797461737443</v>
      </c>
      <c r="AM485" s="29">
        <f t="shared" si="111"/>
        <v>0.12319126354781573</v>
      </c>
    </row>
    <row r="486" spans="1:39">
      <c r="A486" t="s">
        <v>257</v>
      </c>
      <c r="B486" s="20">
        <v>2041</v>
      </c>
      <c r="C486" t="s">
        <v>257</v>
      </c>
      <c r="D486" t="s">
        <v>254</v>
      </c>
      <c r="E486" s="22" t="s">
        <v>349</v>
      </c>
      <c r="F486" s="22" t="s">
        <v>350</v>
      </c>
      <c r="G486" s="22" t="s">
        <v>258</v>
      </c>
      <c r="H486" s="22" t="s">
        <v>237</v>
      </c>
      <c r="I486" s="22" t="s">
        <v>309</v>
      </c>
      <c r="J486" s="17">
        <f>IFERROR(INDEX(Cost_Components!$K$2:$K$29,MATCH(E486,Cost_Components!$A$2:$A$29,0)),"")</f>
        <v>4.1000000000000002E-2</v>
      </c>
      <c r="K486" s="17">
        <f t="shared" si="98"/>
        <v>0.55769230769230771</v>
      </c>
      <c r="L486" s="17">
        <f>IFERROR(INDEX(Cost_Components!$S$2:$S$29,MATCH(E486,Cost_Components!$A$2:$A$29,0)),"")</f>
        <v>0.1</v>
      </c>
      <c r="M486" s="28">
        <f>IFERROR(INDEX(Cost_Components!$L$2:$L$29,MATCH(E486,Cost_Components!$A$2:$A$29,0)),"")</f>
        <v>1</v>
      </c>
      <c r="N486" s="29">
        <f>IFERROR(INDEX(Cost_Components!$P$2:$P$29,MATCH(E486,Cost_Components!$A$2:$A$29,0)),"")</f>
        <v>12488.38616</v>
      </c>
      <c r="O486" s="23">
        <f t="shared" si="99"/>
        <v>10707.315777541469</v>
      </c>
      <c r="P486" s="23">
        <f t="shared" si="100"/>
        <v>10703.36800087982</v>
      </c>
      <c r="Q486" s="23">
        <f t="shared" si="101"/>
        <v>13366779.280757442</v>
      </c>
      <c r="R486" s="23">
        <f t="shared" si="102"/>
        <v>74572994.823903024</v>
      </c>
      <c r="S486" s="23">
        <f t="shared" si="103"/>
        <v>61206215.543145582</v>
      </c>
      <c r="T486" s="16">
        <f>IFERROR(INDEX(Cost_Components!$R$2:$R$29,MATCH(E486,Cost_Components!$A$2:$A$29,0)),"")</f>
        <v>1</v>
      </c>
      <c r="U486" s="26">
        <f>IFERROR(INDEX(Cost_Components!$Q$2:$Q$29,MATCH(E486,Cost_Components!$A$2:$A$29,0)),"")</f>
        <v>2023</v>
      </c>
      <c r="V486" s="30">
        <f>1/(1+Calculation_Assumptions!$B$5)^(B486-Calculation_Assumptions!$B$2)</f>
        <v>0.62316693922011435</v>
      </c>
      <c r="W486" s="23">
        <f t="shared" si="104"/>
        <v>8329734.9316204563</v>
      </c>
      <c r="X486" s="23">
        <f t="shared" si="105"/>
        <v>46471424.932889074</v>
      </c>
      <c r="Y486" s="23">
        <f t="shared" si="106"/>
        <v>38141690.001268618</v>
      </c>
      <c r="Z486" s="17">
        <f>IFERROR(INDEX(Cost_Components!$T$2:$T$29,MATCH(E486,Cost_Components!$A$2:$A$29,0)),"")</f>
        <v>0.8</v>
      </c>
      <c r="AA486" s="26">
        <f>IFERROR(INDEX(Cost_Components!$U$2:$U$29,MATCH(E486,Cost_Components!$A$2:$A$29,0)),"")</f>
        <v>2025</v>
      </c>
      <c r="AB486" s="26">
        <f>IFERROR(INDEX(Cost_Components!$V$2:$V$29,MATCH(E486,Cost_Components!$A$2:$A$29,0)),"")</f>
        <v>2050</v>
      </c>
      <c r="AC486" s="26">
        <f>IFERROR(INDEX(Cost_Components!$M$2:$M$29,MATCH(E486,Cost_Components!$A$2:$A$29,0)),"")</f>
        <v>5</v>
      </c>
      <c r="AD486" s="26">
        <f>IFERROR(INDEX(Cost_Components!$N$2:$N$29,MATCH(E486,Cost_Components!$A$2:$A$29,0)),"")</f>
        <v>40</v>
      </c>
      <c r="AE486" s="16" t="str">
        <f>IFERROR(INDEX(Cost_Components!$O$2:$O$29,MATCH(E486,Cost_Components!$A$2:$A$29,0)),"")</f>
        <v>Both</v>
      </c>
      <c r="AF486" s="11">
        <v>261154.04335466999</v>
      </c>
      <c r="AG486" s="11">
        <v>261057.75611901999</v>
      </c>
      <c r="AH486" s="23">
        <f t="shared" si="107"/>
        <v>1</v>
      </c>
      <c r="AI486" s="10">
        <v>315525215.31254798</v>
      </c>
      <c r="AJ486" s="29">
        <f t="shared" si="108"/>
        <v>4.2363585007039101E-2</v>
      </c>
      <c r="AK486" s="29">
        <f t="shared" si="109"/>
        <v>0.2363455952324878</v>
      </c>
      <c r="AL486" s="29">
        <f t="shared" si="110"/>
        <v>0.1939820102254487</v>
      </c>
      <c r="AM486" s="29">
        <f t="shared" si="111"/>
        <v>0.12088317557595778</v>
      </c>
    </row>
    <row r="487" spans="1:39">
      <c r="A487" t="s">
        <v>257</v>
      </c>
      <c r="B487" s="20">
        <v>2042</v>
      </c>
      <c r="C487" t="s">
        <v>257</v>
      </c>
      <c r="D487" t="s">
        <v>254</v>
      </c>
      <c r="E487" s="22" t="s">
        <v>349</v>
      </c>
      <c r="F487" s="22" t="s">
        <v>350</v>
      </c>
      <c r="G487" s="22" t="s">
        <v>258</v>
      </c>
      <c r="H487" s="22" t="s">
        <v>237</v>
      </c>
      <c r="I487" s="22" t="s">
        <v>309</v>
      </c>
      <c r="J487" s="17">
        <f>IFERROR(INDEX(Cost_Components!$K$2:$K$29,MATCH(E487,Cost_Components!$A$2:$A$29,0)),"")</f>
        <v>4.1000000000000002E-2</v>
      </c>
      <c r="K487" s="17">
        <f t="shared" si="98"/>
        <v>0.58461538461538465</v>
      </c>
      <c r="L487" s="17">
        <f>IFERROR(INDEX(Cost_Components!$S$2:$S$29,MATCH(E487,Cost_Components!$A$2:$A$29,0)),"")</f>
        <v>0.1</v>
      </c>
      <c r="M487" s="28">
        <f>IFERROR(INDEX(Cost_Components!$L$2:$L$29,MATCH(E487,Cost_Components!$A$2:$A$29,0)),"")</f>
        <v>1</v>
      </c>
      <c r="N487" s="29">
        <f>IFERROR(INDEX(Cost_Components!$P$2:$P$29,MATCH(E487,Cost_Components!$A$2:$A$29,0)),"")</f>
        <v>12488.38616</v>
      </c>
      <c r="O487" s="23">
        <f t="shared" si="99"/>
        <v>10183.970835023223</v>
      </c>
      <c r="P487" s="23">
        <f t="shared" si="100"/>
        <v>10180.01485097415</v>
      </c>
      <c r="Q487" s="23">
        <f t="shared" si="101"/>
        <v>12713195.657350004</v>
      </c>
      <c r="R487" s="23">
        <f t="shared" si="102"/>
        <v>74352179.94366172</v>
      </c>
      <c r="S487" s="23">
        <f t="shared" si="103"/>
        <v>61638984.286311716</v>
      </c>
      <c r="T487" s="16">
        <f>IFERROR(INDEX(Cost_Components!$R$2:$R$29,MATCH(E487,Cost_Components!$A$2:$A$29,0)),"")</f>
        <v>1</v>
      </c>
      <c r="U487" s="26">
        <f>IFERROR(INDEX(Cost_Components!$Q$2:$Q$29,MATCH(E487,Cost_Components!$A$2:$A$29,0)),"")</f>
        <v>2023</v>
      </c>
      <c r="V487" s="30">
        <f>1/(1+Calculation_Assumptions!$B$5)^(B487-Calculation_Assumptions!$B$2)</f>
        <v>0.60501644584477121</v>
      </c>
      <c r="W487" s="23">
        <f t="shared" si="104"/>
        <v>7691692.451939079</v>
      </c>
      <c r="X487" s="23">
        <f t="shared" si="105"/>
        <v>44984291.650325097</v>
      </c>
      <c r="Y487" s="23">
        <f t="shared" si="106"/>
        <v>37292599.198386014</v>
      </c>
      <c r="Z487" s="17">
        <f>IFERROR(INDEX(Cost_Components!$T$2:$T$29,MATCH(E487,Cost_Components!$A$2:$A$29,0)),"")</f>
        <v>0.8</v>
      </c>
      <c r="AA487" s="26">
        <f>IFERROR(INDEX(Cost_Components!$U$2:$U$29,MATCH(E487,Cost_Components!$A$2:$A$29,0)),"")</f>
        <v>2025</v>
      </c>
      <c r="AB487" s="26">
        <f>IFERROR(INDEX(Cost_Components!$V$2:$V$29,MATCH(E487,Cost_Components!$A$2:$A$29,0)),"")</f>
        <v>2050</v>
      </c>
      <c r="AC487" s="26">
        <f>IFERROR(INDEX(Cost_Components!$M$2:$M$29,MATCH(E487,Cost_Components!$A$2:$A$29,0)),"")</f>
        <v>5</v>
      </c>
      <c r="AD487" s="26">
        <f>IFERROR(INDEX(Cost_Components!$N$2:$N$29,MATCH(E487,Cost_Components!$A$2:$A$29,0)),"")</f>
        <v>40</v>
      </c>
      <c r="AE487" s="16" t="str">
        <f>IFERROR(INDEX(Cost_Components!$O$2:$O$29,MATCH(E487,Cost_Components!$A$2:$A$29,0)),"")</f>
        <v>Both</v>
      </c>
      <c r="AF487" s="11">
        <v>248389.532561542</v>
      </c>
      <c r="AG487" s="11">
        <v>248293.04514571099</v>
      </c>
      <c r="AH487" s="23">
        <f t="shared" si="107"/>
        <v>1</v>
      </c>
      <c r="AI487" s="10">
        <v>316707694.211882</v>
      </c>
      <c r="AJ487" s="29">
        <f t="shared" si="108"/>
        <v>4.0141732865020617E-2</v>
      </c>
      <c r="AK487" s="29">
        <f t="shared" si="109"/>
        <v>0.23476594128439154</v>
      </c>
      <c r="AL487" s="29">
        <f t="shared" si="110"/>
        <v>0.19462420841937092</v>
      </c>
      <c r="AM487" s="29">
        <f t="shared" si="111"/>
        <v>0.11775084685323979</v>
      </c>
    </row>
    <row r="488" spans="1:39">
      <c r="A488" t="s">
        <v>257</v>
      </c>
      <c r="B488" s="20">
        <v>2043</v>
      </c>
      <c r="C488" t="s">
        <v>257</v>
      </c>
      <c r="D488" t="s">
        <v>254</v>
      </c>
      <c r="E488" s="22" t="s">
        <v>349</v>
      </c>
      <c r="F488" s="22" t="s">
        <v>350</v>
      </c>
      <c r="G488" s="22" t="s">
        <v>258</v>
      </c>
      <c r="H488" s="22" t="s">
        <v>237</v>
      </c>
      <c r="I488" s="22" t="s">
        <v>309</v>
      </c>
      <c r="J488" s="17">
        <f>IFERROR(INDEX(Cost_Components!$K$2:$K$29,MATCH(E488,Cost_Components!$A$2:$A$29,0)),"")</f>
        <v>4.1000000000000002E-2</v>
      </c>
      <c r="K488" s="17">
        <f t="shared" si="98"/>
        <v>0.61153846153846159</v>
      </c>
      <c r="L488" s="17">
        <f>IFERROR(INDEX(Cost_Components!$S$2:$S$29,MATCH(E488,Cost_Components!$A$2:$A$29,0)),"")</f>
        <v>0.1</v>
      </c>
      <c r="M488" s="28">
        <f>IFERROR(INDEX(Cost_Components!$L$2:$L$29,MATCH(E488,Cost_Components!$A$2:$A$29,0)),"")</f>
        <v>1</v>
      </c>
      <c r="N488" s="29">
        <f>IFERROR(INDEX(Cost_Components!$P$2:$P$29,MATCH(E488,Cost_Components!$A$2:$A$29,0)),"")</f>
        <v>12488.38616</v>
      </c>
      <c r="O488" s="23">
        <f t="shared" si="99"/>
        <v>9651.2773470470838</v>
      </c>
      <c r="P488" s="23">
        <f t="shared" si="100"/>
        <v>9647.3684610673299</v>
      </c>
      <c r="Q488" s="23">
        <f t="shared" si="101"/>
        <v>12048006.276961375</v>
      </c>
      <c r="R488" s="23">
        <f t="shared" si="102"/>
        <v>73708044.896547332</v>
      </c>
      <c r="S488" s="23">
        <f t="shared" si="103"/>
        <v>61660038.619585961</v>
      </c>
      <c r="T488" s="16">
        <f>IFERROR(INDEX(Cost_Components!$R$2:$R$29,MATCH(E488,Cost_Components!$A$2:$A$29,0)),"")</f>
        <v>1</v>
      </c>
      <c r="U488" s="26">
        <f>IFERROR(INDEX(Cost_Components!$Q$2:$Q$29,MATCH(E488,Cost_Components!$A$2:$A$29,0)),"")</f>
        <v>2023</v>
      </c>
      <c r="V488" s="30">
        <f>1/(1+Calculation_Assumptions!$B$5)^(B488-Calculation_Assumptions!$B$2)</f>
        <v>0.5873946076162827</v>
      </c>
      <c r="W488" s="23">
        <f t="shared" si="104"/>
        <v>7076933.9196142377</v>
      </c>
      <c r="X488" s="23">
        <f t="shared" si="105"/>
        <v>43295708.110170767</v>
      </c>
      <c r="Y488" s="23">
        <f t="shared" si="106"/>
        <v>36218774.190556534</v>
      </c>
      <c r="Z488" s="17">
        <f>IFERROR(INDEX(Cost_Components!$T$2:$T$29,MATCH(E488,Cost_Components!$A$2:$A$29,0)),"")</f>
        <v>0.8</v>
      </c>
      <c r="AA488" s="26">
        <f>IFERROR(INDEX(Cost_Components!$U$2:$U$29,MATCH(E488,Cost_Components!$A$2:$A$29,0)),"")</f>
        <v>2025</v>
      </c>
      <c r="AB488" s="26">
        <f>IFERROR(INDEX(Cost_Components!$V$2:$V$29,MATCH(E488,Cost_Components!$A$2:$A$29,0)),"")</f>
        <v>2050</v>
      </c>
      <c r="AC488" s="26">
        <f>IFERROR(INDEX(Cost_Components!$M$2:$M$29,MATCH(E488,Cost_Components!$A$2:$A$29,0)),"")</f>
        <v>5</v>
      </c>
      <c r="AD488" s="26">
        <f>IFERROR(INDEX(Cost_Components!$N$2:$N$29,MATCH(E488,Cost_Components!$A$2:$A$29,0)),"")</f>
        <v>40</v>
      </c>
      <c r="AE488" s="16" t="str">
        <f>IFERROR(INDEX(Cost_Components!$O$2:$O$29,MATCH(E488,Cost_Components!$A$2:$A$29,0)),"")</f>
        <v>Both</v>
      </c>
      <c r="AF488" s="11">
        <v>235397.008464563</v>
      </c>
      <c r="AG488" s="11">
        <v>235301.66978212999</v>
      </c>
      <c r="AH488" s="23">
        <f t="shared" si="107"/>
        <v>1</v>
      </c>
      <c r="AI488" s="10">
        <v>317814114.06715202</v>
      </c>
      <c r="AJ488" s="29">
        <f t="shared" si="108"/>
        <v>3.7908971765853394E-2</v>
      </c>
      <c r="AK488" s="29">
        <f t="shared" si="109"/>
        <v>0.23192187393217317</v>
      </c>
      <c r="AL488" s="29">
        <f t="shared" si="110"/>
        <v>0.19401290216631978</v>
      </c>
      <c r="AM488" s="29">
        <f t="shared" si="111"/>
        <v>0.11396213254048165</v>
      </c>
    </row>
    <row r="489" spans="1:39">
      <c r="A489" t="s">
        <v>257</v>
      </c>
      <c r="B489" s="20">
        <v>2044</v>
      </c>
      <c r="C489" t="s">
        <v>257</v>
      </c>
      <c r="D489" t="s">
        <v>254</v>
      </c>
      <c r="E489" s="22" t="s">
        <v>349</v>
      </c>
      <c r="F489" s="22" t="s">
        <v>350</v>
      </c>
      <c r="G489" s="22" t="s">
        <v>258</v>
      </c>
      <c r="H489" s="22" t="s">
        <v>237</v>
      </c>
      <c r="I489" s="22" t="s">
        <v>309</v>
      </c>
      <c r="J489" s="17">
        <f>IFERROR(INDEX(Cost_Components!$K$2:$K$29,MATCH(E489,Cost_Components!$A$2:$A$29,0)),"")</f>
        <v>4.1000000000000002E-2</v>
      </c>
      <c r="K489" s="17">
        <f t="shared" si="98"/>
        <v>0.63846153846153852</v>
      </c>
      <c r="L489" s="17">
        <f>IFERROR(INDEX(Cost_Components!$S$2:$S$29,MATCH(E489,Cost_Components!$A$2:$A$29,0)),"")</f>
        <v>0.1</v>
      </c>
      <c r="M489" s="28">
        <f>IFERROR(INDEX(Cost_Components!$L$2:$L$29,MATCH(E489,Cost_Components!$A$2:$A$29,0)),"")</f>
        <v>1</v>
      </c>
      <c r="N489" s="29">
        <f>IFERROR(INDEX(Cost_Components!$P$2:$P$29,MATCH(E489,Cost_Components!$A$2:$A$29,0)),"")</f>
        <v>12488.38616</v>
      </c>
      <c r="O489" s="23">
        <f t="shared" si="99"/>
        <v>9365.1335712407636</v>
      </c>
      <c r="P489" s="23">
        <f t="shared" si="100"/>
        <v>9361.158196835986</v>
      </c>
      <c r="Q489" s="23">
        <f t="shared" si="101"/>
        <v>11690575.846693708</v>
      </c>
      <c r="R489" s="23">
        <f t="shared" si="102"/>
        <v>74671527.474182054</v>
      </c>
      <c r="S489" s="23">
        <f t="shared" si="103"/>
        <v>62980951.627488345</v>
      </c>
      <c r="T489" s="16">
        <f>IFERROR(INDEX(Cost_Components!$R$2:$R$29,MATCH(E489,Cost_Components!$A$2:$A$29,0)),"")</f>
        <v>1</v>
      </c>
      <c r="U489" s="26">
        <f>IFERROR(INDEX(Cost_Components!$Q$2:$Q$29,MATCH(E489,Cost_Components!$A$2:$A$29,0)),"")</f>
        <v>2023</v>
      </c>
      <c r="V489" s="30">
        <f>1/(1+Calculation_Assumptions!$B$5)^(B489-Calculation_Assumptions!$B$2)</f>
        <v>0.57028602681192497</v>
      </c>
      <c r="W489" s="23">
        <f t="shared" si="104"/>
        <v>6666972.0507544102</v>
      </c>
      <c r="X489" s="23">
        <f t="shared" si="105"/>
        <v>42584128.719228782</v>
      </c>
      <c r="Y489" s="23">
        <f t="shared" si="106"/>
        <v>35917156.668474369</v>
      </c>
      <c r="Z489" s="17">
        <f>IFERROR(INDEX(Cost_Components!$T$2:$T$29,MATCH(E489,Cost_Components!$A$2:$A$29,0)),"")</f>
        <v>0.8</v>
      </c>
      <c r="AA489" s="26">
        <f>IFERROR(INDEX(Cost_Components!$U$2:$U$29,MATCH(E489,Cost_Components!$A$2:$A$29,0)),"")</f>
        <v>2025</v>
      </c>
      <c r="AB489" s="26">
        <f>IFERROR(INDEX(Cost_Components!$V$2:$V$29,MATCH(E489,Cost_Components!$A$2:$A$29,0)),"")</f>
        <v>2050</v>
      </c>
      <c r="AC489" s="26">
        <f>IFERROR(INDEX(Cost_Components!$M$2:$M$29,MATCH(E489,Cost_Components!$A$2:$A$29,0)),"")</f>
        <v>5</v>
      </c>
      <c r="AD489" s="26">
        <f>IFERROR(INDEX(Cost_Components!$N$2:$N$29,MATCH(E489,Cost_Components!$A$2:$A$29,0)),"")</f>
        <v>40</v>
      </c>
      <c r="AE489" s="16" t="str">
        <f>IFERROR(INDEX(Cost_Components!$O$2:$O$29,MATCH(E489,Cost_Components!$A$2:$A$29,0)),"")</f>
        <v>Both</v>
      </c>
      <c r="AF489" s="11">
        <v>228417.89198148201</v>
      </c>
      <c r="AG489" s="11">
        <v>228320.93163014599</v>
      </c>
      <c r="AH489" s="23">
        <f t="shared" si="107"/>
        <v>1</v>
      </c>
      <c r="AI489" s="10">
        <v>318840890.73215598</v>
      </c>
      <c r="AJ489" s="29">
        <f t="shared" si="108"/>
        <v>3.6665861206975611E-2</v>
      </c>
      <c r="AK489" s="29">
        <f t="shared" si="109"/>
        <v>0.2341968349878632</v>
      </c>
      <c r="AL489" s="29">
        <f t="shared" si="110"/>
        <v>0.19753097378088758</v>
      </c>
      <c r="AM489" s="29">
        <f t="shared" si="111"/>
        <v>0.11264915420979291</v>
      </c>
    </row>
    <row r="490" spans="1:39">
      <c r="A490" t="s">
        <v>257</v>
      </c>
      <c r="B490" s="20">
        <v>2045</v>
      </c>
      <c r="C490" t="s">
        <v>257</v>
      </c>
      <c r="D490" t="s">
        <v>254</v>
      </c>
      <c r="E490" s="22" t="s">
        <v>349</v>
      </c>
      <c r="F490" s="22" t="s">
        <v>350</v>
      </c>
      <c r="G490" s="22" t="s">
        <v>258</v>
      </c>
      <c r="H490" s="22" t="s">
        <v>237</v>
      </c>
      <c r="I490" s="22" t="s">
        <v>309</v>
      </c>
      <c r="J490" s="17">
        <f>IFERROR(INDEX(Cost_Components!$K$2:$K$29,MATCH(E490,Cost_Components!$A$2:$A$29,0)),"")</f>
        <v>4.1000000000000002E-2</v>
      </c>
      <c r="K490" s="17">
        <f t="shared" si="98"/>
        <v>0.66538461538461546</v>
      </c>
      <c r="L490" s="17">
        <f>IFERROR(INDEX(Cost_Components!$S$2:$S$29,MATCH(E490,Cost_Components!$A$2:$A$29,0)),"")</f>
        <v>0.1</v>
      </c>
      <c r="M490" s="28">
        <f>IFERROR(INDEX(Cost_Components!$L$2:$L$29,MATCH(E490,Cost_Components!$A$2:$A$29,0)),"")</f>
        <v>1</v>
      </c>
      <c r="N490" s="29">
        <f>IFERROR(INDEX(Cost_Components!$P$2:$P$29,MATCH(E490,Cost_Components!$A$2:$A$29,0)),"")</f>
        <v>12488.38616</v>
      </c>
      <c r="O490" s="23">
        <f t="shared" si="99"/>
        <v>9066.2129937736827</v>
      </c>
      <c r="P490" s="23">
        <f t="shared" si="100"/>
        <v>9062.2128452718352</v>
      </c>
      <c r="Q490" s="23">
        <f t="shared" si="101"/>
        <v>11317241.347586701</v>
      </c>
      <c r="R490" s="23">
        <f t="shared" si="102"/>
        <v>75336422.366863817</v>
      </c>
      <c r="S490" s="23">
        <f t="shared" si="103"/>
        <v>64019181.019277118</v>
      </c>
      <c r="T490" s="16">
        <f>IFERROR(INDEX(Cost_Components!$R$2:$R$29,MATCH(E490,Cost_Components!$A$2:$A$29,0)),"")</f>
        <v>1</v>
      </c>
      <c r="U490" s="26">
        <f>IFERROR(INDEX(Cost_Components!$Q$2:$Q$29,MATCH(E490,Cost_Components!$A$2:$A$29,0)),"")</f>
        <v>2023</v>
      </c>
      <c r="V490" s="30">
        <f>1/(1+Calculation_Assumptions!$B$5)^(B490-Calculation_Assumptions!$B$2)</f>
        <v>0.55367575418633497</v>
      </c>
      <c r="W490" s="23">
        <f t="shared" si="104"/>
        <v>6266082.1384338401</v>
      </c>
      <c r="X490" s="23">
        <f t="shared" si="105"/>
        <v>41711950.4716736</v>
      </c>
      <c r="Y490" s="23">
        <f t="shared" si="106"/>
        <v>35445868.333239757</v>
      </c>
      <c r="Z490" s="17">
        <f>IFERROR(INDEX(Cost_Components!$T$2:$T$29,MATCH(E490,Cost_Components!$A$2:$A$29,0)),"")</f>
        <v>0.8</v>
      </c>
      <c r="AA490" s="26">
        <f>IFERROR(INDEX(Cost_Components!$U$2:$U$29,MATCH(E490,Cost_Components!$A$2:$A$29,0)),"")</f>
        <v>2025</v>
      </c>
      <c r="AB490" s="26">
        <f>IFERROR(INDEX(Cost_Components!$V$2:$V$29,MATCH(E490,Cost_Components!$A$2:$A$29,0)),"")</f>
        <v>2050</v>
      </c>
      <c r="AC490" s="26">
        <f>IFERROR(INDEX(Cost_Components!$M$2:$M$29,MATCH(E490,Cost_Components!$A$2:$A$29,0)),"")</f>
        <v>5</v>
      </c>
      <c r="AD490" s="26">
        <f>IFERROR(INDEX(Cost_Components!$N$2:$N$29,MATCH(E490,Cost_Components!$A$2:$A$29,0)),"")</f>
        <v>40</v>
      </c>
      <c r="AE490" s="16" t="str">
        <f>IFERROR(INDEX(Cost_Components!$O$2:$O$29,MATCH(E490,Cost_Components!$A$2:$A$29,0)),"")</f>
        <v>Both</v>
      </c>
      <c r="AF490" s="11">
        <v>221127.146189602</v>
      </c>
      <c r="AG490" s="11">
        <v>221029.58159199599</v>
      </c>
      <c r="AH490" s="23">
        <f t="shared" si="107"/>
        <v>1</v>
      </c>
      <c r="AI490" s="10">
        <v>319784682.33108002</v>
      </c>
      <c r="AJ490" s="29">
        <f t="shared" si="108"/>
        <v>3.5390192128932914E-2</v>
      </c>
      <c r="AK490" s="29">
        <f t="shared" si="109"/>
        <v>0.23558483732771909</v>
      </c>
      <c r="AL490" s="29">
        <f t="shared" si="110"/>
        <v>0.20019464519878619</v>
      </c>
      <c r="AM490" s="29">
        <f t="shared" si="111"/>
        <v>0.11084292116450369</v>
      </c>
    </row>
    <row r="491" spans="1:39">
      <c r="A491" t="s">
        <v>257</v>
      </c>
      <c r="B491" s="20">
        <v>2046</v>
      </c>
      <c r="C491" t="s">
        <v>257</v>
      </c>
      <c r="D491" t="s">
        <v>254</v>
      </c>
      <c r="E491" s="22" t="s">
        <v>349</v>
      </c>
      <c r="F491" s="22" t="s">
        <v>350</v>
      </c>
      <c r="G491" s="22" t="s">
        <v>258</v>
      </c>
      <c r="H491" s="22" t="s">
        <v>237</v>
      </c>
      <c r="I491" s="22" t="s">
        <v>309</v>
      </c>
      <c r="J491" s="17">
        <f>IFERROR(INDEX(Cost_Components!$K$2:$K$29,MATCH(E491,Cost_Components!$A$2:$A$29,0)),"")</f>
        <v>4.1000000000000002E-2</v>
      </c>
      <c r="K491" s="17">
        <f t="shared" si="98"/>
        <v>0.69230769230769229</v>
      </c>
      <c r="L491" s="17">
        <f>IFERROR(INDEX(Cost_Components!$S$2:$S$29,MATCH(E491,Cost_Components!$A$2:$A$29,0)),"")</f>
        <v>0.1</v>
      </c>
      <c r="M491" s="28">
        <f>IFERROR(INDEX(Cost_Components!$L$2:$L$29,MATCH(E491,Cost_Components!$A$2:$A$29,0)),"")</f>
        <v>1</v>
      </c>
      <c r="N491" s="29">
        <f>IFERROR(INDEX(Cost_Components!$P$2:$P$29,MATCH(E491,Cost_Components!$A$2:$A$29,0)),"")</f>
        <v>12488.38616</v>
      </c>
      <c r="O491" s="23">
        <f t="shared" si="99"/>
        <v>8743.3881412549417</v>
      </c>
      <c r="P491" s="23">
        <f t="shared" si="100"/>
        <v>8739.4147360226016</v>
      </c>
      <c r="Q491" s="23">
        <f t="shared" si="101"/>
        <v>10914118.603584472</v>
      </c>
      <c r="R491" s="23">
        <f t="shared" si="102"/>
        <v>75593635.930215925</v>
      </c>
      <c r="S491" s="23">
        <f t="shared" si="103"/>
        <v>64679517.326631457</v>
      </c>
      <c r="T491" s="16">
        <f>IFERROR(INDEX(Cost_Components!$R$2:$R$29,MATCH(E491,Cost_Components!$A$2:$A$29,0)),"")</f>
        <v>1</v>
      </c>
      <c r="U491" s="26">
        <f>IFERROR(INDEX(Cost_Components!$Q$2:$Q$29,MATCH(E491,Cost_Components!$A$2:$A$29,0)),"")</f>
        <v>2023</v>
      </c>
      <c r="V491" s="30">
        <f>1/(1+Calculation_Assumptions!$B$5)^(B491-Calculation_Assumptions!$B$2)</f>
        <v>0.5375492759090631</v>
      </c>
      <c r="W491" s="23">
        <f t="shared" si="104"/>
        <v>5866876.5525424676</v>
      </c>
      <c r="X491" s="23">
        <f t="shared" si="105"/>
        <v>40635304.257620908</v>
      </c>
      <c r="Y491" s="23">
        <f t="shared" si="106"/>
        <v>34768427.705078438</v>
      </c>
      <c r="Z491" s="17">
        <f>IFERROR(INDEX(Cost_Components!$T$2:$T$29,MATCH(E491,Cost_Components!$A$2:$A$29,0)),"")</f>
        <v>0.8</v>
      </c>
      <c r="AA491" s="26">
        <f>IFERROR(INDEX(Cost_Components!$U$2:$U$29,MATCH(E491,Cost_Components!$A$2:$A$29,0)),"")</f>
        <v>2025</v>
      </c>
      <c r="AB491" s="26">
        <f>IFERROR(INDEX(Cost_Components!$V$2:$V$29,MATCH(E491,Cost_Components!$A$2:$A$29,0)),"")</f>
        <v>2050</v>
      </c>
      <c r="AC491" s="26">
        <f>IFERROR(INDEX(Cost_Components!$M$2:$M$29,MATCH(E491,Cost_Components!$A$2:$A$29,0)),"")</f>
        <v>5</v>
      </c>
      <c r="AD491" s="26">
        <f>IFERROR(INDEX(Cost_Components!$N$2:$N$29,MATCH(E491,Cost_Components!$A$2:$A$29,0)),"")</f>
        <v>40</v>
      </c>
      <c r="AE491" s="16" t="str">
        <f>IFERROR(INDEX(Cost_Components!$O$2:$O$29,MATCH(E491,Cost_Components!$A$2:$A$29,0)),"")</f>
        <v>Both</v>
      </c>
      <c r="AF491" s="11">
        <v>213253.369298901</v>
      </c>
      <c r="AG491" s="11">
        <v>213156.45697616099</v>
      </c>
      <c r="AH491" s="23">
        <f t="shared" si="107"/>
        <v>1</v>
      </c>
      <c r="AI491" s="10">
        <v>320645615.981408</v>
      </c>
      <c r="AJ491" s="29">
        <f t="shared" si="108"/>
        <v>3.4037947377447711E-2</v>
      </c>
      <c r="AK491" s="29">
        <f t="shared" si="109"/>
        <v>0.23575446587300003</v>
      </c>
      <c r="AL491" s="29">
        <f t="shared" si="110"/>
        <v>0.20171651849555233</v>
      </c>
      <c r="AM491" s="29">
        <f t="shared" si="111"/>
        <v>0.10843256845618128</v>
      </c>
    </row>
    <row r="492" spans="1:39">
      <c r="A492" t="s">
        <v>257</v>
      </c>
      <c r="B492" s="20">
        <v>2047</v>
      </c>
      <c r="C492" t="s">
        <v>257</v>
      </c>
      <c r="D492" t="s">
        <v>254</v>
      </c>
      <c r="E492" s="22" t="s">
        <v>349</v>
      </c>
      <c r="F492" s="22" t="s">
        <v>350</v>
      </c>
      <c r="G492" s="22" t="s">
        <v>258</v>
      </c>
      <c r="H492" s="22" t="s">
        <v>237</v>
      </c>
      <c r="I492" s="22" t="s">
        <v>309</v>
      </c>
      <c r="J492" s="17">
        <f>IFERROR(INDEX(Cost_Components!$K$2:$K$29,MATCH(E492,Cost_Components!$A$2:$A$29,0)),"")</f>
        <v>4.1000000000000002E-2</v>
      </c>
      <c r="K492" s="17">
        <f t="shared" si="98"/>
        <v>0.71923076923076923</v>
      </c>
      <c r="L492" s="17">
        <f>IFERROR(INDEX(Cost_Components!$S$2:$S$29,MATCH(E492,Cost_Components!$A$2:$A$29,0)),"")</f>
        <v>0.1</v>
      </c>
      <c r="M492" s="28">
        <f>IFERROR(INDEX(Cost_Components!$L$2:$L$29,MATCH(E492,Cost_Components!$A$2:$A$29,0)),"")</f>
        <v>1</v>
      </c>
      <c r="N492" s="29">
        <f>IFERROR(INDEX(Cost_Components!$P$2:$P$29,MATCH(E492,Cost_Components!$A$2:$A$29,0)),"")</f>
        <v>12488.38616</v>
      </c>
      <c r="O492" s="23">
        <f t="shared" si="99"/>
        <v>8401.8264694428381</v>
      </c>
      <c r="P492" s="23">
        <f t="shared" si="100"/>
        <v>8397.9262291240666</v>
      </c>
      <c r="Q492" s="23">
        <f t="shared" si="101"/>
        <v>10487654.569249399</v>
      </c>
      <c r="R492" s="23">
        <f t="shared" si="102"/>
        <v>75465470.714407951</v>
      </c>
      <c r="S492" s="23">
        <f t="shared" si="103"/>
        <v>64977816.145158552</v>
      </c>
      <c r="T492" s="16">
        <f>IFERROR(INDEX(Cost_Components!$R$2:$R$29,MATCH(E492,Cost_Components!$A$2:$A$29,0)),"")</f>
        <v>1</v>
      </c>
      <c r="U492" s="26">
        <f>IFERROR(INDEX(Cost_Components!$Q$2:$Q$29,MATCH(E492,Cost_Components!$A$2:$A$29,0)),"")</f>
        <v>2023</v>
      </c>
      <c r="V492" s="30">
        <f>1/(1+Calculation_Assumptions!$B$5)^(B492-Calculation_Assumptions!$B$2)</f>
        <v>0.52189250088258554</v>
      </c>
      <c r="W492" s="23">
        <f t="shared" si="104"/>
        <v>5473428.2715382446</v>
      </c>
      <c r="X492" s="23">
        <f t="shared" si="105"/>
        <v>39384863.241423883</v>
      </c>
      <c r="Y492" s="23">
        <f t="shared" si="106"/>
        <v>33911434.96988564</v>
      </c>
      <c r="Z492" s="17">
        <f>IFERROR(INDEX(Cost_Components!$T$2:$T$29,MATCH(E492,Cost_Components!$A$2:$A$29,0)),"")</f>
        <v>0.8</v>
      </c>
      <c r="AA492" s="26">
        <f>IFERROR(INDEX(Cost_Components!$U$2:$U$29,MATCH(E492,Cost_Components!$A$2:$A$29,0)),"")</f>
        <v>2025</v>
      </c>
      <c r="AB492" s="26">
        <f>IFERROR(INDEX(Cost_Components!$V$2:$V$29,MATCH(E492,Cost_Components!$A$2:$A$29,0)),"")</f>
        <v>2050</v>
      </c>
      <c r="AC492" s="26">
        <f>IFERROR(INDEX(Cost_Components!$M$2:$M$29,MATCH(E492,Cost_Components!$A$2:$A$29,0)),"")</f>
        <v>5</v>
      </c>
      <c r="AD492" s="26">
        <f>IFERROR(INDEX(Cost_Components!$N$2:$N$29,MATCH(E492,Cost_Components!$A$2:$A$29,0)),"")</f>
        <v>40</v>
      </c>
      <c r="AE492" s="16" t="str">
        <f>IFERROR(INDEX(Cost_Components!$O$2:$O$29,MATCH(E492,Cost_Components!$A$2:$A$29,0)),"")</f>
        <v>Both</v>
      </c>
      <c r="AF492" s="11">
        <v>204922.59681567899</v>
      </c>
      <c r="AG492" s="11">
        <v>204827.469003026</v>
      </c>
      <c r="AH492" s="23">
        <f t="shared" si="107"/>
        <v>1</v>
      </c>
      <c r="AI492" s="10">
        <v>321429520.52287501</v>
      </c>
      <c r="AJ492" s="29">
        <f t="shared" si="108"/>
        <v>3.2628162317477713E-2</v>
      </c>
      <c r="AK492" s="29">
        <f t="shared" si="109"/>
        <v>0.23478077119875906</v>
      </c>
      <c r="AL492" s="29">
        <f t="shared" si="110"/>
        <v>0.20215260888128136</v>
      </c>
      <c r="AM492" s="29">
        <f t="shared" si="111"/>
        <v>0.1055019306089911</v>
      </c>
    </row>
    <row r="493" spans="1:39">
      <c r="A493" t="s">
        <v>257</v>
      </c>
      <c r="B493" s="20">
        <v>2048</v>
      </c>
      <c r="C493" t="s">
        <v>257</v>
      </c>
      <c r="D493" t="s">
        <v>254</v>
      </c>
      <c r="E493" s="22" t="s">
        <v>349</v>
      </c>
      <c r="F493" s="22" t="s">
        <v>350</v>
      </c>
      <c r="G493" s="22" t="s">
        <v>258</v>
      </c>
      <c r="H493" s="22" t="s">
        <v>237</v>
      </c>
      <c r="I493" s="22" t="s">
        <v>309</v>
      </c>
      <c r="J493" s="17">
        <f>IFERROR(INDEX(Cost_Components!$K$2:$K$29,MATCH(E493,Cost_Components!$A$2:$A$29,0)),"")</f>
        <v>4.1000000000000002E-2</v>
      </c>
      <c r="K493" s="17">
        <f t="shared" si="98"/>
        <v>0.74615384615384628</v>
      </c>
      <c r="L493" s="17">
        <f>IFERROR(INDEX(Cost_Components!$S$2:$S$29,MATCH(E493,Cost_Components!$A$2:$A$29,0)),"")</f>
        <v>0.1</v>
      </c>
      <c r="M493" s="28">
        <f>IFERROR(INDEX(Cost_Components!$L$2:$L$29,MATCH(E493,Cost_Components!$A$2:$A$29,0)),"")</f>
        <v>1</v>
      </c>
      <c r="N493" s="29">
        <f>IFERROR(INDEX(Cost_Components!$P$2:$P$29,MATCH(E493,Cost_Components!$A$2:$A$29,0)),"")</f>
        <v>12488.38616</v>
      </c>
      <c r="O493" s="23">
        <f t="shared" si="99"/>
        <v>8044.0591693205797</v>
      </c>
      <c r="P493" s="23">
        <f t="shared" si="100"/>
        <v>8040.2771226969799</v>
      </c>
      <c r="Q493" s="23">
        <f t="shared" si="101"/>
        <v>10041008.554165358</v>
      </c>
      <c r="R493" s="23">
        <f t="shared" si="102"/>
        <v>74956613.603348702</v>
      </c>
      <c r="S493" s="23">
        <f t="shared" si="103"/>
        <v>64915605.049183346</v>
      </c>
      <c r="T493" s="16">
        <f>IFERROR(INDEX(Cost_Components!$R$2:$R$29,MATCH(E493,Cost_Components!$A$2:$A$29,0)),"")</f>
        <v>1</v>
      </c>
      <c r="U493" s="26">
        <f>IFERROR(INDEX(Cost_Components!$Q$2:$Q$29,MATCH(E493,Cost_Components!$A$2:$A$29,0)),"")</f>
        <v>2023</v>
      </c>
      <c r="V493" s="30">
        <f>1/(1+Calculation_Assumptions!$B$5)^(B493-Calculation_Assumptions!$B$2)</f>
        <v>0.50669174842969467</v>
      </c>
      <c r="W493" s="23">
        <f t="shared" si="104"/>
        <v>5087696.1803075653</v>
      </c>
      <c r="X493" s="23">
        <f t="shared" si="105"/>
        <v>37979897.603049792</v>
      </c>
      <c r="Y493" s="23">
        <f t="shared" si="106"/>
        <v>32892201.422742225</v>
      </c>
      <c r="Z493" s="17">
        <f>IFERROR(INDEX(Cost_Components!$T$2:$T$29,MATCH(E493,Cost_Components!$A$2:$A$29,0)),"")</f>
        <v>0.8</v>
      </c>
      <c r="AA493" s="26">
        <f>IFERROR(INDEX(Cost_Components!$U$2:$U$29,MATCH(E493,Cost_Components!$A$2:$A$29,0)),"")</f>
        <v>2025</v>
      </c>
      <c r="AB493" s="26">
        <f>IFERROR(INDEX(Cost_Components!$V$2:$V$29,MATCH(E493,Cost_Components!$A$2:$A$29,0)),"")</f>
        <v>2050</v>
      </c>
      <c r="AC493" s="26">
        <f>IFERROR(INDEX(Cost_Components!$M$2:$M$29,MATCH(E493,Cost_Components!$A$2:$A$29,0)),"")</f>
        <v>5</v>
      </c>
      <c r="AD493" s="26">
        <f>IFERROR(INDEX(Cost_Components!$N$2:$N$29,MATCH(E493,Cost_Components!$A$2:$A$29,0)),"")</f>
        <v>40</v>
      </c>
      <c r="AE493" s="16" t="str">
        <f>IFERROR(INDEX(Cost_Components!$O$2:$O$29,MATCH(E493,Cost_Components!$A$2:$A$29,0)),"")</f>
        <v>Both</v>
      </c>
      <c r="AF493" s="11">
        <v>196196.56510538</v>
      </c>
      <c r="AG493" s="11">
        <v>196104.32006577999</v>
      </c>
      <c r="AH493" s="23">
        <f t="shared" si="107"/>
        <v>1</v>
      </c>
      <c r="AI493" s="10">
        <v>322136832.26016098</v>
      </c>
      <c r="AJ493" s="29">
        <f t="shared" si="108"/>
        <v>3.117001084202671E-2</v>
      </c>
      <c r="AK493" s="29">
        <f t="shared" si="109"/>
        <v>0.23268563572020531</v>
      </c>
      <c r="AL493" s="29">
        <f t="shared" si="110"/>
        <v>0.20151562487817862</v>
      </c>
      <c r="AM493" s="29">
        <f t="shared" si="111"/>
        <v>0.1021063043054268</v>
      </c>
    </row>
    <row r="494" spans="1:39">
      <c r="A494" t="s">
        <v>257</v>
      </c>
      <c r="B494" s="20">
        <v>2049</v>
      </c>
      <c r="C494" t="s">
        <v>257</v>
      </c>
      <c r="D494" t="s">
        <v>254</v>
      </c>
      <c r="E494" s="22" t="s">
        <v>349</v>
      </c>
      <c r="F494" s="22" t="s">
        <v>350</v>
      </c>
      <c r="G494" s="22" t="s">
        <v>258</v>
      </c>
      <c r="H494" s="22" t="s">
        <v>237</v>
      </c>
      <c r="I494" s="22" t="s">
        <v>309</v>
      </c>
      <c r="J494" s="17">
        <f>IFERROR(INDEX(Cost_Components!$K$2:$K$29,MATCH(E494,Cost_Components!$A$2:$A$29,0)),"")</f>
        <v>4.1000000000000002E-2</v>
      </c>
      <c r="K494" s="17">
        <f t="shared" si="98"/>
        <v>0.77307692307692311</v>
      </c>
      <c r="L494" s="17">
        <f>IFERROR(INDEX(Cost_Components!$S$2:$S$29,MATCH(E494,Cost_Components!$A$2:$A$29,0)),"")</f>
        <v>0.1</v>
      </c>
      <c r="M494" s="28">
        <f>IFERROR(INDEX(Cost_Components!$L$2:$L$29,MATCH(E494,Cost_Components!$A$2:$A$29,0)),"")</f>
        <v>1</v>
      </c>
      <c r="N494" s="29">
        <f>IFERROR(INDEX(Cost_Components!$P$2:$P$29,MATCH(E494,Cost_Components!$A$2:$A$29,0)),"")</f>
        <v>12488.38616</v>
      </c>
      <c r="O494" s="23">
        <f t="shared" si="99"/>
        <v>7836.6220100017654</v>
      </c>
      <c r="P494" s="23">
        <f t="shared" si="100"/>
        <v>7832.8558989960939</v>
      </c>
      <c r="Q494" s="23">
        <f t="shared" si="101"/>
        <v>9781972.9202297181</v>
      </c>
      <c r="R494" s="23">
        <f t="shared" si="102"/>
        <v>75658535.123162866</v>
      </c>
      <c r="S494" s="23">
        <f t="shared" si="103"/>
        <v>65876562.202933148</v>
      </c>
      <c r="T494" s="16">
        <f>IFERROR(INDEX(Cost_Components!$R$2:$R$29,MATCH(E494,Cost_Components!$A$2:$A$29,0)),"")</f>
        <v>1</v>
      </c>
      <c r="U494" s="26">
        <f>IFERROR(INDEX(Cost_Components!$Q$2:$Q$29,MATCH(E494,Cost_Components!$A$2:$A$29,0)),"")</f>
        <v>2023</v>
      </c>
      <c r="V494" s="30">
        <f>1/(1+Calculation_Assumptions!$B$5)^(B494-Calculation_Assumptions!$B$2)</f>
        <v>0.49193373633950943</v>
      </c>
      <c r="W494" s="23">
        <f t="shared" si="104"/>
        <v>4812082.4874205077</v>
      </c>
      <c r="X494" s="23">
        <f t="shared" si="105"/>
        <v>37218985.869111516</v>
      </c>
      <c r="Y494" s="23">
        <f t="shared" si="106"/>
        <v>32406903.381691009</v>
      </c>
      <c r="Z494" s="17">
        <f>IFERROR(INDEX(Cost_Components!$T$2:$T$29,MATCH(E494,Cost_Components!$A$2:$A$29,0)),"")</f>
        <v>0.8</v>
      </c>
      <c r="AA494" s="26">
        <f>IFERROR(INDEX(Cost_Components!$U$2:$U$29,MATCH(E494,Cost_Components!$A$2:$A$29,0)),"")</f>
        <v>2025</v>
      </c>
      <c r="AB494" s="26">
        <f>IFERROR(INDEX(Cost_Components!$V$2:$V$29,MATCH(E494,Cost_Components!$A$2:$A$29,0)),"")</f>
        <v>2050</v>
      </c>
      <c r="AC494" s="26">
        <f>IFERROR(INDEX(Cost_Components!$M$2:$M$29,MATCH(E494,Cost_Components!$A$2:$A$29,0)),"")</f>
        <v>5</v>
      </c>
      <c r="AD494" s="26">
        <f>IFERROR(INDEX(Cost_Components!$N$2:$N$29,MATCH(E494,Cost_Components!$A$2:$A$29,0)),"")</f>
        <v>40</v>
      </c>
      <c r="AE494" s="16" t="str">
        <f>IFERROR(INDEX(Cost_Components!$O$2:$O$29,MATCH(E494,Cost_Components!$A$2:$A$29,0)),"")</f>
        <v>Both</v>
      </c>
      <c r="AF494" s="11">
        <v>191137.12219516499</v>
      </c>
      <c r="AG494" s="11">
        <v>191045.265829173</v>
      </c>
      <c r="AH494" s="23">
        <f t="shared" si="107"/>
        <v>1</v>
      </c>
      <c r="AI494" s="10">
        <v>322765819.75268102</v>
      </c>
      <c r="AJ494" s="29">
        <f t="shared" si="108"/>
        <v>3.0306718746505267E-2</v>
      </c>
      <c r="AK494" s="29">
        <f t="shared" si="109"/>
        <v>0.2344068996560297</v>
      </c>
      <c r="AL494" s="29">
        <f t="shared" si="110"/>
        <v>0.20410018090952442</v>
      </c>
      <c r="AM494" s="29">
        <f t="shared" si="111"/>
        <v>0.10040376458239217</v>
      </c>
    </row>
    <row r="495" spans="1:39">
      <c r="A495" t="s">
        <v>257</v>
      </c>
      <c r="B495" s="20">
        <v>2050</v>
      </c>
      <c r="C495" t="s">
        <v>257</v>
      </c>
      <c r="D495" t="s">
        <v>254</v>
      </c>
      <c r="E495" s="22" t="s">
        <v>349</v>
      </c>
      <c r="F495" s="22" t="s">
        <v>350</v>
      </c>
      <c r="G495" s="22" t="s">
        <v>258</v>
      </c>
      <c r="H495" s="22" t="s">
        <v>237</v>
      </c>
      <c r="I495" s="22" t="s">
        <v>309</v>
      </c>
      <c r="J495" s="17">
        <f>IFERROR(INDEX(Cost_Components!$K$2:$K$29,MATCH(E495,Cost_Components!$A$2:$A$29,0)),"")</f>
        <v>4.1000000000000002E-2</v>
      </c>
      <c r="K495" s="17">
        <f t="shared" si="98"/>
        <v>0.8</v>
      </c>
      <c r="L495" s="17">
        <f>IFERROR(INDEX(Cost_Components!$S$2:$S$29,MATCH(E495,Cost_Components!$A$2:$A$29,0)),"")</f>
        <v>0.1</v>
      </c>
      <c r="M495" s="28">
        <f>IFERROR(INDEX(Cost_Components!$L$2:$L$29,MATCH(E495,Cost_Components!$A$2:$A$29,0)),"")</f>
        <v>1</v>
      </c>
      <c r="N495" s="29">
        <f>IFERROR(INDEX(Cost_Components!$P$2:$P$29,MATCH(E495,Cost_Components!$A$2:$A$29,0)),"")</f>
        <v>12488.38616</v>
      </c>
      <c r="O495" s="23">
        <f t="shared" si="99"/>
        <v>7622.9890748574417</v>
      </c>
      <c r="P495" s="23">
        <f t="shared" si="100"/>
        <v>7619.2665870668234</v>
      </c>
      <c r="Q495" s="23">
        <f t="shared" si="101"/>
        <v>9515234.3395275753</v>
      </c>
      <c r="R495" s="23">
        <f t="shared" si="102"/>
        <v>76159065.008224696</v>
      </c>
      <c r="S495" s="23">
        <f t="shared" si="103"/>
        <v>66643830.668697119</v>
      </c>
      <c r="T495" s="16">
        <f>IFERROR(INDEX(Cost_Components!$R$2:$R$29,MATCH(E495,Cost_Components!$A$2:$A$29,0)),"")</f>
        <v>1</v>
      </c>
      <c r="U495" s="26">
        <f>IFERROR(INDEX(Cost_Components!$Q$2:$Q$29,MATCH(E495,Cost_Components!$A$2:$A$29,0)),"")</f>
        <v>2023</v>
      </c>
      <c r="V495" s="30">
        <f>1/(1+Calculation_Assumptions!$B$5)^(B495-Calculation_Assumptions!$B$2)</f>
        <v>0.47760556926165965</v>
      </c>
      <c r="W495" s="23">
        <f t="shared" si="104"/>
        <v>4544528.9133881601</v>
      </c>
      <c r="X495" s="23">
        <f t="shared" si="105"/>
        <v>36373993.597688898</v>
      </c>
      <c r="Y495" s="23">
        <f t="shared" si="106"/>
        <v>31829464.684300739</v>
      </c>
      <c r="Z495" s="17">
        <f>IFERROR(INDEX(Cost_Components!$T$2:$T$29,MATCH(E495,Cost_Components!$A$2:$A$29,0)),"")</f>
        <v>0.8</v>
      </c>
      <c r="AA495" s="26">
        <f>IFERROR(INDEX(Cost_Components!$U$2:$U$29,MATCH(E495,Cost_Components!$A$2:$A$29,0)),"")</f>
        <v>2025</v>
      </c>
      <c r="AB495" s="26">
        <f>IFERROR(INDEX(Cost_Components!$V$2:$V$29,MATCH(E495,Cost_Components!$A$2:$A$29,0)),"")</f>
        <v>2050</v>
      </c>
      <c r="AC495" s="26">
        <f>IFERROR(INDEX(Cost_Components!$M$2:$M$29,MATCH(E495,Cost_Components!$A$2:$A$29,0)),"")</f>
        <v>5</v>
      </c>
      <c r="AD495" s="26">
        <f>IFERROR(INDEX(Cost_Components!$N$2:$N$29,MATCH(E495,Cost_Components!$A$2:$A$29,0)),"")</f>
        <v>40</v>
      </c>
      <c r="AE495" s="16" t="str">
        <f>IFERROR(INDEX(Cost_Components!$O$2:$O$29,MATCH(E495,Cost_Components!$A$2:$A$29,0)),"")</f>
        <v>Both</v>
      </c>
      <c r="AF495" s="11">
        <v>185926.56280140101</v>
      </c>
      <c r="AG495" s="11">
        <v>185835.77041626399</v>
      </c>
      <c r="AH495" s="23">
        <f t="shared" si="107"/>
        <v>1</v>
      </c>
      <c r="AI495" s="10">
        <v>323312042.56328499</v>
      </c>
      <c r="AJ495" s="29">
        <f t="shared" si="108"/>
        <v>2.9430497744806602E-2</v>
      </c>
      <c r="AK495" s="29">
        <f t="shared" si="109"/>
        <v>0.23555901105452126</v>
      </c>
      <c r="AL495" s="29">
        <f t="shared" si="110"/>
        <v>0.20612851330971466</v>
      </c>
      <c r="AM495" s="29">
        <f t="shared" si="111"/>
        <v>9.8448125940345854E-2</v>
      </c>
    </row>
    <row r="496" spans="1:39">
      <c r="A496" t="s">
        <v>262</v>
      </c>
      <c r="B496" s="20">
        <v>2025</v>
      </c>
      <c r="C496" t="s">
        <v>262</v>
      </c>
      <c r="D496" t="s">
        <v>218</v>
      </c>
      <c r="E496" s="22" t="s">
        <v>352</v>
      </c>
      <c r="F496" s="22" t="s">
        <v>353</v>
      </c>
      <c r="G496" s="22" t="s">
        <v>263</v>
      </c>
      <c r="H496" s="22" t="s">
        <v>237</v>
      </c>
      <c r="I496" s="22" t="s">
        <v>212</v>
      </c>
      <c r="J496" s="17">
        <f>IFERROR(INDEX(Cost_Components!$K$2:$K$29,MATCH(E496,Cost_Components!$A$2:$A$29,0)),"")</f>
        <v>0.52</v>
      </c>
      <c r="K496" s="17">
        <f t="shared" si="98"/>
        <v>0.32884615384615384</v>
      </c>
      <c r="L496" s="17">
        <f>IFERROR(INDEX(Cost_Components!$S$2:$S$29,MATCH(E496,Cost_Components!$A$2:$A$29,0)),"")</f>
        <v>0.31</v>
      </c>
      <c r="M496" s="28">
        <f>IFERROR(INDEX(Cost_Components!$L$2:$L$29,MATCH(E496,Cost_Components!$A$2:$A$29,0)),"")</f>
        <v>1</v>
      </c>
      <c r="N496" s="29">
        <f>IFERROR(INDEX(Cost_Components!$P$2:$P$29,MATCH(E496,Cost_Components!$A$2:$A$29,0)),"")</f>
        <v>900.25859009999999</v>
      </c>
      <c r="O496" s="23">
        <f t="shared" si="99"/>
        <v>138708.27218217944</v>
      </c>
      <c r="P496" s="23">
        <f t="shared" si="100"/>
        <v>138708.27218217944</v>
      </c>
      <c r="Q496" s="23">
        <f t="shared" si="101"/>
        <v>38710727.200480133</v>
      </c>
      <c r="R496" s="23">
        <f t="shared" si="102"/>
        <v>41064108.878921233</v>
      </c>
      <c r="S496" s="23">
        <f t="shared" si="103"/>
        <v>2353381.6784410998</v>
      </c>
      <c r="T496" s="16">
        <f>IFERROR(INDEX(Cost_Components!$R$2:$R$29,MATCH(E496,Cost_Components!$A$2:$A$29,0)),"")</f>
        <v>1</v>
      </c>
      <c r="U496" s="26">
        <f>IFERROR(INDEX(Cost_Components!$Q$2:$Q$29,MATCH(E496,Cost_Components!$A$2:$A$29,0)),"")</f>
        <v>2023</v>
      </c>
      <c r="V496" s="30">
        <f>1/(1+Calculation_Assumptions!$B$5)^(B496-Calculation_Assumptions!$B$2)</f>
        <v>1</v>
      </c>
      <c r="W496" s="23">
        <f t="shared" si="104"/>
        <v>38710727.200480133</v>
      </c>
      <c r="X496" s="23">
        <f t="shared" si="105"/>
        <v>41064108.878921233</v>
      </c>
      <c r="Y496" s="23">
        <f t="shared" si="106"/>
        <v>2353381.6784410998</v>
      </c>
      <c r="Z496" s="17">
        <f>IFERROR(INDEX(Cost_Components!$T$2:$T$29,MATCH(E496,Cost_Components!$A$2:$A$29,0)),"")</f>
        <v>0.8</v>
      </c>
      <c r="AA496" s="26">
        <f>IFERROR(INDEX(Cost_Components!$U$2:$U$29,MATCH(E496,Cost_Components!$A$2:$A$29,0)),"")</f>
        <v>2025</v>
      </c>
      <c r="AB496" s="26">
        <f>IFERROR(INDEX(Cost_Components!$V$2:$V$29,MATCH(E496,Cost_Components!$A$2:$A$29,0)),"")</f>
        <v>2050</v>
      </c>
      <c r="AC496" s="26">
        <f>IFERROR(INDEX(Cost_Components!$M$2:$M$29,MATCH(E496,Cost_Components!$A$2:$A$29,0)),"")</f>
        <v>30</v>
      </c>
      <c r="AD496" s="26">
        <f>IFERROR(INDEX(Cost_Components!$N$2:$N$29,MATCH(E496,Cost_Components!$A$2:$A$29,0)),"")</f>
        <v>95</v>
      </c>
      <c r="AE496" s="16" t="str">
        <f>IFERROR(INDEX(Cost_Components!$O$2:$O$29,MATCH(E496,Cost_Components!$A$2:$A$29,0)),"")</f>
        <v>Both</v>
      </c>
      <c r="AF496" s="11">
        <v>266746.67727342201</v>
      </c>
      <c r="AG496" s="11">
        <v>266746.67727342201</v>
      </c>
      <c r="AH496" s="23">
        <f t="shared" si="107"/>
        <v>1</v>
      </c>
      <c r="AI496" s="10">
        <v>288391907.64445603</v>
      </c>
      <c r="AJ496" s="29">
        <f t="shared" si="108"/>
        <v>0.13422958888362657</v>
      </c>
      <c r="AK496" s="29">
        <f t="shared" si="109"/>
        <v>0.14238994850558401</v>
      </c>
      <c r="AL496" s="29">
        <f t="shared" si="110"/>
        <v>8.1603596219574463E-3</v>
      </c>
      <c r="AM496" s="29">
        <f t="shared" si="111"/>
        <v>8.1603596219574463E-3</v>
      </c>
    </row>
    <row r="497" spans="1:39">
      <c r="A497" t="s">
        <v>262</v>
      </c>
      <c r="B497" s="20">
        <v>2026</v>
      </c>
      <c r="C497" t="s">
        <v>262</v>
      </c>
      <c r="D497" t="s">
        <v>218</v>
      </c>
      <c r="E497" s="22" t="s">
        <v>352</v>
      </c>
      <c r="F497" s="22" t="s">
        <v>353</v>
      </c>
      <c r="G497" s="22" t="s">
        <v>263</v>
      </c>
      <c r="H497" s="22" t="s">
        <v>237</v>
      </c>
      <c r="I497" s="22" t="s">
        <v>212</v>
      </c>
      <c r="J497" s="17">
        <f>IFERROR(INDEX(Cost_Components!$K$2:$K$29,MATCH(E497,Cost_Components!$A$2:$A$29,0)),"")</f>
        <v>0.52</v>
      </c>
      <c r="K497" s="17">
        <f t="shared" si="98"/>
        <v>0.34769230769230769</v>
      </c>
      <c r="L497" s="17">
        <f>IFERROR(INDEX(Cost_Components!$S$2:$S$29,MATCH(E497,Cost_Components!$A$2:$A$29,0)),"")</f>
        <v>0.31</v>
      </c>
      <c r="M497" s="28">
        <f>IFERROR(INDEX(Cost_Components!$L$2:$L$29,MATCH(E497,Cost_Components!$A$2:$A$29,0)),"")</f>
        <v>1</v>
      </c>
      <c r="N497" s="29">
        <f>IFERROR(INDEX(Cost_Components!$P$2:$P$29,MATCH(E497,Cost_Components!$A$2:$A$29,0)),"")</f>
        <v>900.25859009999999</v>
      </c>
      <c r="O497" s="23">
        <f t="shared" si="99"/>
        <v>140943.77456918044</v>
      </c>
      <c r="P497" s="23">
        <f t="shared" si="100"/>
        <v>140943.46116327879</v>
      </c>
      <c r="Q497" s="23">
        <f t="shared" si="101"/>
        <v>39334524.105506919</v>
      </c>
      <c r="R497" s="23">
        <f t="shared" si="102"/>
        <v>44117231.836318634</v>
      </c>
      <c r="S497" s="23">
        <f t="shared" si="103"/>
        <v>4782707.7308117151</v>
      </c>
      <c r="T497" s="16">
        <f>IFERROR(INDEX(Cost_Components!$R$2:$R$29,MATCH(E497,Cost_Components!$A$2:$A$29,0)),"")</f>
        <v>1</v>
      </c>
      <c r="U497" s="26">
        <f>IFERROR(INDEX(Cost_Components!$Q$2:$Q$29,MATCH(E497,Cost_Components!$A$2:$A$29,0)),"")</f>
        <v>2023</v>
      </c>
      <c r="V497" s="30">
        <f>1/(1+Calculation_Assumptions!$B$5)^(B497-Calculation_Assumptions!$B$2)</f>
        <v>0.970873786407767</v>
      </c>
      <c r="W497" s="23">
        <f t="shared" si="104"/>
        <v>38188858.354861088</v>
      </c>
      <c r="X497" s="23">
        <f t="shared" si="105"/>
        <v>42832263.918755956</v>
      </c>
      <c r="Y497" s="23">
        <f t="shared" si="106"/>
        <v>4643405.5638948688</v>
      </c>
      <c r="Z497" s="17">
        <f>IFERROR(INDEX(Cost_Components!$T$2:$T$29,MATCH(E497,Cost_Components!$A$2:$A$29,0)),"")</f>
        <v>0.8</v>
      </c>
      <c r="AA497" s="26">
        <f>IFERROR(INDEX(Cost_Components!$U$2:$U$29,MATCH(E497,Cost_Components!$A$2:$A$29,0)),"")</f>
        <v>2025</v>
      </c>
      <c r="AB497" s="26">
        <f>IFERROR(INDEX(Cost_Components!$V$2:$V$29,MATCH(E497,Cost_Components!$A$2:$A$29,0)),"")</f>
        <v>2050</v>
      </c>
      <c r="AC497" s="26">
        <f>IFERROR(INDEX(Cost_Components!$M$2:$M$29,MATCH(E497,Cost_Components!$A$2:$A$29,0)),"")</f>
        <v>30</v>
      </c>
      <c r="AD497" s="26">
        <f>IFERROR(INDEX(Cost_Components!$N$2:$N$29,MATCH(E497,Cost_Components!$A$2:$A$29,0)),"")</f>
        <v>95</v>
      </c>
      <c r="AE497" s="16" t="str">
        <f>IFERROR(INDEX(Cost_Components!$O$2:$O$29,MATCH(E497,Cost_Components!$A$2:$A$29,0)),"")</f>
        <v>Both</v>
      </c>
      <c r="AF497" s="11">
        <v>271045.72032534698</v>
      </c>
      <c r="AG497" s="11">
        <v>271045.11762168998</v>
      </c>
      <c r="AH497" s="23">
        <f t="shared" si="107"/>
        <v>1</v>
      </c>
      <c r="AI497" s="10">
        <v>290472130.233437</v>
      </c>
      <c r="AJ497" s="29">
        <f t="shared" si="108"/>
        <v>0.13541582827204748</v>
      </c>
      <c r="AK497" s="29">
        <f t="shared" si="109"/>
        <v>0.15188111782312458</v>
      </c>
      <c r="AL497" s="29">
        <f t="shared" si="110"/>
        <v>1.6465289551077095E-2</v>
      </c>
      <c r="AM497" s="29">
        <f t="shared" si="111"/>
        <v>1.5985718010754459E-2</v>
      </c>
    </row>
    <row r="498" spans="1:39">
      <c r="A498" t="s">
        <v>262</v>
      </c>
      <c r="B498" s="20">
        <v>2027</v>
      </c>
      <c r="C498" t="s">
        <v>262</v>
      </c>
      <c r="D498" t="s">
        <v>218</v>
      </c>
      <c r="E498" s="22" t="s">
        <v>352</v>
      </c>
      <c r="F498" s="22" t="s">
        <v>353</v>
      </c>
      <c r="G498" s="22" t="s">
        <v>263</v>
      </c>
      <c r="H498" s="22" t="s">
        <v>237</v>
      </c>
      <c r="I498" s="22" t="s">
        <v>212</v>
      </c>
      <c r="J498" s="17">
        <f>IFERROR(INDEX(Cost_Components!$K$2:$K$29,MATCH(E498,Cost_Components!$A$2:$A$29,0)),"")</f>
        <v>0.52</v>
      </c>
      <c r="K498" s="17">
        <f t="shared" si="98"/>
        <v>0.36653846153846154</v>
      </c>
      <c r="L498" s="17">
        <f>IFERROR(INDEX(Cost_Components!$S$2:$S$29,MATCH(E498,Cost_Components!$A$2:$A$29,0)),"")</f>
        <v>0.31</v>
      </c>
      <c r="M498" s="28">
        <f>IFERROR(INDEX(Cost_Components!$L$2:$L$29,MATCH(E498,Cost_Components!$A$2:$A$29,0)),"")</f>
        <v>1</v>
      </c>
      <c r="N498" s="29">
        <f>IFERROR(INDEX(Cost_Components!$P$2:$P$29,MATCH(E498,Cost_Components!$A$2:$A$29,0)),"")</f>
        <v>900.25859009999999</v>
      </c>
      <c r="O498" s="23">
        <f t="shared" si="99"/>
        <v>143190.84939553525</v>
      </c>
      <c r="P498" s="23">
        <f t="shared" si="100"/>
        <v>143189.92911918656</v>
      </c>
      <c r="Q498" s="23">
        <f t="shared" si="101"/>
        <v>39961468.74866093</v>
      </c>
      <c r="R498" s="23">
        <f t="shared" si="102"/>
        <v>47250030.368853785</v>
      </c>
      <c r="S498" s="23">
        <f t="shared" si="103"/>
        <v>7288561.6201928556</v>
      </c>
      <c r="T498" s="16">
        <f>IFERROR(INDEX(Cost_Components!$R$2:$R$29,MATCH(E498,Cost_Components!$A$2:$A$29,0)),"")</f>
        <v>1</v>
      </c>
      <c r="U498" s="26">
        <f>IFERROR(INDEX(Cost_Components!$Q$2:$Q$29,MATCH(E498,Cost_Components!$A$2:$A$29,0)),"")</f>
        <v>2023</v>
      </c>
      <c r="V498" s="30">
        <f>1/(1+Calculation_Assumptions!$B$5)^(B498-Calculation_Assumptions!$B$2)</f>
        <v>0.94259590913375435</v>
      </c>
      <c r="W498" s="23">
        <f t="shared" si="104"/>
        <v>37667516.96546416</v>
      </c>
      <c r="X498" s="23">
        <f t="shared" si="105"/>
        <v>44537685.332127236</v>
      </c>
      <c r="Y498" s="23">
        <f t="shared" si="106"/>
        <v>6870168.3666630741</v>
      </c>
      <c r="Z498" s="17">
        <f>IFERROR(INDEX(Cost_Components!$T$2:$T$29,MATCH(E498,Cost_Components!$A$2:$A$29,0)),"")</f>
        <v>0.8</v>
      </c>
      <c r="AA498" s="26">
        <f>IFERROR(INDEX(Cost_Components!$U$2:$U$29,MATCH(E498,Cost_Components!$A$2:$A$29,0)),"")</f>
        <v>2025</v>
      </c>
      <c r="AB498" s="26">
        <f>IFERROR(INDEX(Cost_Components!$V$2:$V$29,MATCH(E498,Cost_Components!$A$2:$A$29,0)),"")</f>
        <v>2050</v>
      </c>
      <c r="AC498" s="26">
        <f>IFERROR(INDEX(Cost_Components!$M$2:$M$29,MATCH(E498,Cost_Components!$A$2:$A$29,0)),"")</f>
        <v>30</v>
      </c>
      <c r="AD498" s="26">
        <f>IFERROR(INDEX(Cost_Components!$N$2:$N$29,MATCH(E498,Cost_Components!$A$2:$A$29,0)),"")</f>
        <v>95</v>
      </c>
      <c r="AE498" s="16" t="str">
        <f>IFERROR(INDEX(Cost_Components!$O$2:$O$29,MATCH(E498,Cost_Components!$A$2:$A$29,0)),"")</f>
        <v>Both</v>
      </c>
      <c r="AF498" s="11">
        <v>275367.018068337</v>
      </c>
      <c r="AG498" s="11">
        <v>275365.24830612802</v>
      </c>
      <c r="AH498" s="23">
        <f t="shared" si="107"/>
        <v>1</v>
      </c>
      <c r="AI498" s="10">
        <v>292505080.826208</v>
      </c>
      <c r="AJ498" s="29">
        <f t="shared" si="108"/>
        <v>0.13661803287582566</v>
      </c>
      <c r="AK498" s="29">
        <f t="shared" si="109"/>
        <v>0.16153575943156834</v>
      </c>
      <c r="AL498" s="29">
        <f t="shared" si="110"/>
        <v>2.4917726555742658E-2</v>
      </c>
      <c r="AM498" s="29">
        <f t="shared" si="111"/>
        <v>2.3487347116356545E-2</v>
      </c>
    </row>
    <row r="499" spans="1:39">
      <c r="A499" t="s">
        <v>262</v>
      </c>
      <c r="B499" s="20">
        <v>2028</v>
      </c>
      <c r="C499" t="s">
        <v>262</v>
      </c>
      <c r="D499" t="s">
        <v>218</v>
      </c>
      <c r="E499" s="22" t="s">
        <v>352</v>
      </c>
      <c r="F499" s="22" t="s">
        <v>353</v>
      </c>
      <c r="G499" s="22" t="s">
        <v>263</v>
      </c>
      <c r="H499" s="22" t="s">
        <v>237</v>
      </c>
      <c r="I499" s="22" t="s">
        <v>212</v>
      </c>
      <c r="J499" s="17">
        <f>IFERROR(INDEX(Cost_Components!$K$2:$K$29,MATCH(E499,Cost_Components!$A$2:$A$29,0)),"")</f>
        <v>0.52</v>
      </c>
      <c r="K499" s="17">
        <f t="shared" si="98"/>
        <v>0.38538461538461538</v>
      </c>
      <c r="L499" s="17">
        <f>IFERROR(INDEX(Cost_Components!$S$2:$S$29,MATCH(E499,Cost_Components!$A$2:$A$29,0)),"")</f>
        <v>0.31</v>
      </c>
      <c r="M499" s="28">
        <f>IFERROR(INDEX(Cost_Components!$L$2:$L$29,MATCH(E499,Cost_Components!$A$2:$A$29,0)),"")</f>
        <v>1</v>
      </c>
      <c r="N499" s="29">
        <f>IFERROR(INDEX(Cost_Components!$P$2:$P$29,MATCH(E499,Cost_Components!$A$2:$A$29,0)),"")</f>
        <v>900.25859009999999</v>
      </c>
      <c r="O499" s="23">
        <f t="shared" si="99"/>
        <v>145639.55295118425</v>
      </c>
      <c r="P499" s="23">
        <f t="shared" si="100"/>
        <v>145637.75042141209</v>
      </c>
      <c r="Q499" s="23">
        <f t="shared" si="101"/>
        <v>40644607.116511993</v>
      </c>
      <c r="R499" s="23">
        <f t="shared" si="102"/>
        <v>50529032.738397181</v>
      </c>
      <c r="S499" s="23">
        <f t="shared" si="103"/>
        <v>9884425.6218851879</v>
      </c>
      <c r="T499" s="16">
        <f>IFERROR(INDEX(Cost_Components!$R$2:$R$29,MATCH(E499,Cost_Components!$A$2:$A$29,0)),"")</f>
        <v>1</v>
      </c>
      <c r="U499" s="26">
        <f>IFERROR(INDEX(Cost_Components!$Q$2:$Q$29,MATCH(E499,Cost_Components!$A$2:$A$29,0)),"")</f>
        <v>2023</v>
      </c>
      <c r="V499" s="30">
        <f>1/(1+Calculation_Assumptions!$B$5)^(B499-Calculation_Assumptions!$B$2)</f>
        <v>0.91514165935315961</v>
      </c>
      <c r="W499" s="23">
        <f t="shared" si="104"/>
        <v>37195573.200362027</v>
      </c>
      <c r="X499" s="23">
        <f t="shared" si="105"/>
        <v>46241222.865726925</v>
      </c>
      <c r="Y499" s="23">
        <f t="shared" si="106"/>
        <v>9045649.6653648969</v>
      </c>
      <c r="Z499" s="17">
        <f>IFERROR(INDEX(Cost_Components!$T$2:$T$29,MATCH(E499,Cost_Components!$A$2:$A$29,0)),"")</f>
        <v>0.8</v>
      </c>
      <c r="AA499" s="26">
        <f>IFERROR(INDEX(Cost_Components!$U$2:$U$29,MATCH(E499,Cost_Components!$A$2:$A$29,0)),"")</f>
        <v>2025</v>
      </c>
      <c r="AB499" s="26">
        <f>IFERROR(INDEX(Cost_Components!$V$2:$V$29,MATCH(E499,Cost_Components!$A$2:$A$29,0)),"")</f>
        <v>2050</v>
      </c>
      <c r="AC499" s="26">
        <f>IFERROR(INDEX(Cost_Components!$M$2:$M$29,MATCH(E499,Cost_Components!$A$2:$A$29,0)),"")</f>
        <v>30</v>
      </c>
      <c r="AD499" s="26">
        <f>IFERROR(INDEX(Cost_Components!$N$2:$N$29,MATCH(E499,Cost_Components!$A$2:$A$29,0)),"")</f>
        <v>95</v>
      </c>
      <c r="AE499" s="16" t="str">
        <f>IFERROR(INDEX(Cost_Components!$O$2:$O$29,MATCH(E499,Cost_Components!$A$2:$A$29,0)),"")</f>
        <v>Both</v>
      </c>
      <c r="AF499" s="11">
        <v>280076.06336766202</v>
      </c>
      <c r="AG499" s="11">
        <v>280072.59696425399</v>
      </c>
      <c r="AH499" s="23">
        <f t="shared" si="107"/>
        <v>1</v>
      </c>
      <c r="AI499" s="10">
        <v>294484707.92155403</v>
      </c>
      <c r="AJ499" s="29">
        <f t="shared" si="108"/>
        <v>0.13801941500928144</v>
      </c>
      <c r="AK499" s="29">
        <f t="shared" si="109"/>
        <v>0.17158457257433313</v>
      </c>
      <c r="AL499" s="29">
        <f t="shared" si="110"/>
        <v>3.3565157565051691E-2</v>
      </c>
      <c r="AM499" s="29">
        <f t="shared" si="111"/>
        <v>3.0716873990531666E-2</v>
      </c>
    </row>
    <row r="500" spans="1:39">
      <c r="A500" t="s">
        <v>262</v>
      </c>
      <c r="B500" s="20">
        <v>2029</v>
      </c>
      <c r="C500" t="s">
        <v>262</v>
      </c>
      <c r="D500" t="s">
        <v>218</v>
      </c>
      <c r="E500" s="22" t="s">
        <v>352</v>
      </c>
      <c r="F500" s="22" t="s">
        <v>353</v>
      </c>
      <c r="G500" s="22" t="s">
        <v>263</v>
      </c>
      <c r="H500" s="22" t="s">
        <v>237</v>
      </c>
      <c r="I500" s="22" t="s">
        <v>212</v>
      </c>
      <c r="J500" s="17">
        <f>IFERROR(INDEX(Cost_Components!$K$2:$K$29,MATCH(E500,Cost_Components!$A$2:$A$29,0)),"")</f>
        <v>0.52</v>
      </c>
      <c r="K500" s="17">
        <f t="shared" si="98"/>
        <v>0.40423076923076923</v>
      </c>
      <c r="L500" s="17">
        <f>IFERROR(INDEX(Cost_Components!$S$2:$S$29,MATCH(E500,Cost_Components!$A$2:$A$29,0)),"")</f>
        <v>0.31</v>
      </c>
      <c r="M500" s="28">
        <f>IFERROR(INDEX(Cost_Components!$L$2:$L$29,MATCH(E500,Cost_Components!$A$2:$A$29,0)),"")</f>
        <v>1</v>
      </c>
      <c r="N500" s="29">
        <f>IFERROR(INDEX(Cost_Components!$P$2:$P$29,MATCH(E500,Cost_Components!$A$2:$A$29,0)),"")</f>
        <v>900.25859009999999</v>
      </c>
      <c r="O500" s="23">
        <f t="shared" si="99"/>
        <v>148021.18482605895</v>
      </c>
      <c r="P500" s="23">
        <f t="shared" si="100"/>
        <v>148018.23481074398</v>
      </c>
      <c r="Q500" s="23">
        <f t="shared" si="101"/>
        <v>41308953.087741449</v>
      </c>
      <c r="R500" s="23">
        <f t="shared" si="102"/>
        <v>53866718.329776056</v>
      </c>
      <c r="S500" s="23">
        <f t="shared" si="103"/>
        <v>12557765.242034607</v>
      </c>
      <c r="T500" s="16">
        <f>IFERROR(INDEX(Cost_Components!$R$2:$R$29,MATCH(E500,Cost_Components!$A$2:$A$29,0)),"")</f>
        <v>1</v>
      </c>
      <c r="U500" s="26">
        <f>IFERROR(INDEX(Cost_Components!$Q$2:$Q$29,MATCH(E500,Cost_Components!$A$2:$A$29,0)),"")</f>
        <v>2023</v>
      </c>
      <c r="V500" s="30">
        <f>1/(1+Calculation_Assumptions!$B$5)^(B500-Calculation_Assumptions!$B$2)</f>
        <v>0.888487047915689</v>
      </c>
      <c r="W500" s="23">
        <f t="shared" si="104"/>
        <v>36702469.78141509</v>
      </c>
      <c r="X500" s="23">
        <f t="shared" si="105"/>
        <v>47859881.549728662</v>
      </c>
      <c r="Y500" s="23">
        <f t="shared" si="106"/>
        <v>11157411.768313576</v>
      </c>
      <c r="Z500" s="17">
        <f>IFERROR(INDEX(Cost_Components!$T$2:$T$29,MATCH(E500,Cost_Components!$A$2:$A$29,0)),"")</f>
        <v>0.8</v>
      </c>
      <c r="AA500" s="26">
        <f>IFERROR(INDEX(Cost_Components!$U$2:$U$29,MATCH(E500,Cost_Components!$A$2:$A$29,0)),"")</f>
        <v>2025</v>
      </c>
      <c r="AB500" s="26">
        <f>IFERROR(INDEX(Cost_Components!$V$2:$V$29,MATCH(E500,Cost_Components!$A$2:$A$29,0)),"")</f>
        <v>2050</v>
      </c>
      <c r="AC500" s="26">
        <f>IFERROR(INDEX(Cost_Components!$M$2:$M$29,MATCH(E500,Cost_Components!$A$2:$A$29,0)),"")</f>
        <v>30</v>
      </c>
      <c r="AD500" s="26">
        <f>IFERROR(INDEX(Cost_Components!$N$2:$N$29,MATCH(E500,Cost_Components!$A$2:$A$29,0)),"")</f>
        <v>95</v>
      </c>
      <c r="AE500" s="16" t="str">
        <f>IFERROR(INDEX(Cost_Components!$O$2:$O$29,MATCH(E500,Cost_Components!$A$2:$A$29,0)),"")</f>
        <v>Both</v>
      </c>
      <c r="AF500" s="11">
        <v>284656.12466549798</v>
      </c>
      <c r="AG500" s="11">
        <v>284650.451559123</v>
      </c>
      <c r="AH500" s="23">
        <f t="shared" si="107"/>
        <v>1</v>
      </c>
      <c r="AI500" s="10">
        <v>296414030.31142998</v>
      </c>
      <c r="AJ500" s="29">
        <f t="shared" si="108"/>
        <v>0.13936234072435721</v>
      </c>
      <c r="AK500" s="29">
        <f t="shared" si="109"/>
        <v>0.18172796433819452</v>
      </c>
      <c r="AL500" s="29">
        <f t="shared" si="110"/>
        <v>4.2365623613837312E-2</v>
      </c>
      <c r="AM500" s="29">
        <f t="shared" si="111"/>
        <v>3.7641307857765517E-2</v>
      </c>
    </row>
    <row r="501" spans="1:39">
      <c r="A501" t="s">
        <v>262</v>
      </c>
      <c r="B501" s="20">
        <v>2030</v>
      </c>
      <c r="C501" t="s">
        <v>262</v>
      </c>
      <c r="D501" t="s">
        <v>218</v>
      </c>
      <c r="E501" s="22" t="s">
        <v>352</v>
      </c>
      <c r="F501" s="22" t="s">
        <v>353</v>
      </c>
      <c r="G501" s="22" t="s">
        <v>263</v>
      </c>
      <c r="H501" s="22" t="s">
        <v>237</v>
      </c>
      <c r="I501" s="22" t="s">
        <v>212</v>
      </c>
      <c r="J501" s="17">
        <f>IFERROR(INDEX(Cost_Components!$K$2:$K$29,MATCH(E501,Cost_Components!$A$2:$A$29,0)),"")</f>
        <v>0.52</v>
      </c>
      <c r="K501" s="17">
        <f t="shared" si="98"/>
        <v>0.42307692307692307</v>
      </c>
      <c r="L501" s="17">
        <f>IFERROR(INDEX(Cost_Components!$S$2:$S$29,MATCH(E501,Cost_Components!$A$2:$A$29,0)),"")</f>
        <v>0.31</v>
      </c>
      <c r="M501" s="28">
        <f>IFERROR(INDEX(Cost_Components!$L$2:$L$29,MATCH(E501,Cost_Components!$A$2:$A$29,0)),"")</f>
        <v>1</v>
      </c>
      <c r="N501" s="29">
        <f>IFERROR(INDEX(Cost_Components!$P$2:$P$29,MATCH(E501,Cost_Components!$A$2:$A$29,0)),"")</f>
        <v>900.25859009999999</v>
      </c>
      <c r="O501" s="23">
        <f t="shared" si="99"/>
        <v>150323.24402530346</v>
      </c>
      <c r="P501" s="23">
        <f t="shared" si="100"/>
        <v>150318.8874723198</v>
      </c>
      <c r="Q501" s="23">
        <f t="shared" si="101"/>
        <v>41951019.607381664</v>
      </c>
      <c r="R501" s="23">
        <f t="shared" si="102"/>
        <v>57254911.883856051</v>
      </c>
      <c r="S501" s="23">
        <f t="shared" si="103"/>
        <v>15303892.276474386</v>
      </c>
      <c r="T501" s="16">
        <f>IFERROR(INDEX(Cost_Components!$R$2:$R$29,MATCH(E501,Cost_Components!$A$2:$A$29,0)),"")</f>
        <v>1</v>
      </c>
      <c r="U501" s="26">
        <f>IFERROR(INDEX(Cost_Components!$Q$2:$Q$29,MATCH(E501,Cost_Components!$A$2:$A$29,0)),"")</f>
        <v>2023</v>
      </c>
      <c r="V501" s="30">
        <f>1/(1+Calculation_Assumptions!$B$5)^(B501-Calculation_Assumptions!$B$2)</f>
        <v>0.86260878438416411</v>
      </c>
      <c r="W501" s="23">
        <f t="shared" si="104"/>
        <v>36187318.02719973</v>
      </c>
      <c r="X501" s="23">
        <f t="shared" si="105"/>
        <v>49388589.940155499</v>
      </c>
      <c r="Y501" s="23">
        <f t="shared" si="106"/>
        <v>13201271.912955768</v>
      </c>
      <c r="Z501" s="17">
        <f>IFERROR(INDEX(Cost_Components!$T$2:$T$29,MATCH(E501,Cost_Components!$A$2:$A$29,0)),"")</f>
        <v>0.8</v>
      </c>
      <c r="AA501" s="26">
        <f>IFERROR(INDEX(Cost_Components!$U$2:$U$29,MATCH(E501,Cost_Components!$A$2:$A$29,0)),"")</f>
        <v>2025</v>
      </c>
      <c r="AB501" s="26">
        <f>IFERROR(INDEX(Cost_Components!$V$2:$V$29,MATCH(E501,Cost_Components!$A$2:$A$29,0)),"")</f>
        <v>2050</v>
      </c>
      <c r="AC501" s="26">
        <f>IFERROR(INDEX(Cost_Components!$M$2:$M$29,MATCH(E501,Cost_Components!$A$2:$A$29,0)),"")</f>
        <v>30</v>
      </c>
      <c r="AD501" s="26">
        <f>IFERROR(INDEX(Cost_Components!$N$2:$N$29,MATCH(E501,Cost_Components!$A$2:$A$29,0)),"")</f>
        <v>95</v>
      </c>
      <c r="AE501" s="16" t="str">
        <f>IFERROR(INDEX(Cost_Components!$O$2:$O$29,MATCH(E501,Cost_Components!$A$2:$A$29,0)),"")</f>
        <v>Both</v>
      </c>
      <c r="AF501" s="11">
        <v>289083.16158712201</v>
      </c>
      <c r="AG501" s="11">
        <v>289074.78360061499</v>
      </c>
      <c r="AH501" s="23">
        <f t="shared" si="107"/>
        <v>1</v>
      </c>
      <c r="AI501" s="10">
        <v>298289404.664994</v>
      </c>
      <c r="AJ501" s="29">
        <f t="shared" si="108"/>
        <v>0.14063865142812046</v>
      </c>
      <c r="AK501" s="29">
        <f t="shared" si="109"/>
        <v>0.19194416894612298</v>
      </c>
      <c r="AL501" s="29">
        <f t="shared" si="110"/>
        <v>5.1305517518002497E-2</v>
      </c>
      <c r="AM501" s="29">
        <f t="shared" si="111"/>
        <v>4.4256590098404575E-2</v>
      </c>
    </row>
    <row r="502" spans="1:39">
      <c r="A502" t="s">
        <v>262</v>
      </c>
      <c r="B502" s="20">
        <v>2031</v>
      </c>
      <c r="C502" t="s">
        <v>262</v>
      </c>
      <c r="D502" t="s">
        <v>218</v>
      </c>
      <c r="E502" s="22" t="s">
        <v>352</v>
      </c>
      <c r="F502" s="22" t="s">
        <v>353</v>
      </c>
      <c r="G502" s="22" t="s">
        <v>263</v>
      </c>
      <c r="H502" s="22" t="s">
        <v>237</v>
      </c>
      <c r="I502" s="22" t="s">
        <v>212</v>
      </c>
      <c r="J502" s="17">
        <f>IFERROR(INDEX(Cost_Components!$K$2:$K$29,MATCH(E502,Cost_Components!$A$2:$A$29,0)),"")</f>
        <v>0.52</v>
      </c>
      <c r="K502" s="17">
        <f t="shared" si="98"/>
        <v>0.44192307692307692</v>
      </c>
      <c r="L502" s="17">
        <f>IFERROR(INDEX(Cost_Components!$S$2:$S$29,MATCH(E502,Cost_Components!$A$2:$A$29,0)),"")</f>
        <v>0.31</v>
      </c>
      <c r="M502" s="28">
        <f>IFERROR(INDEX(Cost_Components!$L$2:$L$29,MATCH(E502,Cost_Components!$A$2:$A$29,0)),"")</f>
        <v>1</v>
      </c>
      <c r="N502" s="29">
        <f>IFERROR(INDEX(Cost_Components!$P$2:$P$29,MATCH(E502,Cost_Components!$A$2:$A$29,0)),"")</f>
        <v>900.25859009999999</v>
      </c>
      <c r="O502" s="23">
        <f t="shared" si="99"/>
        <v>152467.41072141644</v>
      </c>
      <c r="P502" s="23">
        <f t="shared" si="100"/>
        <v>152461.43563261832</v>
      </c>
      <c r="Q502" s="23">
        <f t="shared" si="101"/>
        <v>42548962.29704529</v>
      </c>
      <c r="R502" s="23">
        <f t="shared" si="102"/>
        <v>60658404.056879506</v>
      </c>
      <c r="S502" s="23">
        <f t="shared" si="103"/>
        <v>18109441.759834215</v>
      </c>
      <c r="T502" s="16">
        <f>IFERROR(INDEX(Cost_Components!$R$2:$R$29,MATCH(E502,Cost_Components!$A$2:$A$29,0)),"")</f>
        <v>1</v>
      </c>
      <c r="U502" s="26">
        <f>IFERROR(INDEX(Cost_Components!$Q$2:$Q$29,MATCH(E502,Cost_Components!$A$2:$A$29,0)),"")</f>
        <v>2023</v>
      </c>
      <c r="V502" s="30">
        <f>1/(1+Calculation_Assumptions!$B$5)^(B502-Calculation_Assumptions!$B$2)</f>
        <v>0.83748425668365445</v>
      </c>
      <c r="W502" s="23">
        <f t="shared" si="104"/>
        <v>35634086.062001817</v>
      </c>
      <c r="X502" s="23">
        <f t="shared" si="105"/>
        <v>50800458.433192499</v>
      </c>
      <c r="Y502" s="23">
        <f t="shared" si="106"/>
        <v>15166372.37119069</v>
      </c>
      <c r="Z502" s="17">
        <f>IFERROR(INDEX(Cost_Components!$T$2:$T$29,MATCH(E502,Cost_Components!$A$2:$A$29,0)),"")</f>
        <v>0.8</v>
      </c>
      <c r="AA502" s="26">
        <f>IFERROR(INDEX(Cost_Components!$U$2:$U$29,MATCH(E502,Cost_Components!$A$2:$A$29,0)),"")</f>
        <v>2025</v>
      </c>
      <c r="AB502" s="26">
        <f>IFERROR(INDEX(Cost_Components!$V$2:$V$29,MATCH(E502,Cost_Components!$A$2:$A$29,0)),"")</f>
        <v>2050</v>
      </c>
      <c r="AC502" s="26">
        <f>IFERROR(INDEX(Cost_Components!$M$2:$M$29,MATCH(E502,Cost_Components!$A$2:$A$29,0)),"")</f>
        <v>30</v>
      </c>
      <c r="AD502" s="26">
        <f>IFERROR(INDEX(Cost_Components!$N$2:$N$29,MATCH(E502,Cost_Components!$A$2:$A$29,0)),"")</f>
        <v>95</v>
      </c>
      <c r="AE502" s="16" t="str">
        <f>IFERROR(INDEX(Cost_Components!$O$2:$O$29,MATCH(E502,Cost_Components!$A$2:$A$29,0)),"")</f>
        <v>Both</v>
      </c>
      <c r="AF502" s="11">
        <v>293206.55907964701</v>
      </c>
      <c r="AG502" s="11">
        <v>293195.06852426601</v>
      </c>
      <c r="AH502" s="23">
        <f t="shared" si="107"/>
        <v>1</v>
      </c>
      <c r="AI502" s="10">
        <v>300119636.92551899</v>
      </c>
      <c r="AJ502" s="29">
        <f t="shared" si="108"/>
        <v>0.14177333656979171</v>
      </c>
      <c r="AK502" s="29">
        <f t="shared" si="109"/>
        <v>0.20211407916614654</v>
      </c>
      <c r="AL502" s="29">
        <f t="shared" si="110"/>
        <v>6.034074259635485E-2</v>
      </c>
      <c r="AM502" s="29">
        <f t="shared" si="111"/>
        <v>5.0534421961047966E-2</v>
      </c>
    </row>
    <row r="503" spans="1:39">
      <c r="A503" t="s">
        <v>262</v>
      </c>
      <c r="B503" s="20">
        <v>2032</v>
      </c>
      <c r="C503" t="s">
        <v>262</v>
      </c>
      <c r="D503" t="s">
        <v>218</v>
      </c>
      <c r="E503" s="22" t="s">
        <v>352</v>
      </c>
      <c r="F503" s="22" t="s">
        <v>353</v>
      </c>
      <c r="G503" s="22" t="s">
        <v>263</v>
      </c>
      <c r="H503" s="22" t="s">
        <v>237</v>
      </c>
      <c r="I503" s="22" t="s">
        <v>212</v>
      </c>
      <c r="J503" s="17">
        <f>IFERROR(INDEX(Cost_Components!$K$2:$K$29,MATCH(E503,Cost_Components!$A$2:$A$29,0)),"")</f>
        <v>0.52</v>
      </c>
      <c r="K503" s="17">
        <f t="shared" si="98"/>
        <v>0.46076923076923082</v>
      </c>
      <c r="L503" s="17">
        <f>IFERROR(INDEX(Cost_Components!$S$2:$S$29,MATCH(E503,Cost_Components!$A$2:$A$29,0)),"")</f>
        <v>0.31</v>
      </c>
      <c r="M503" s="28">
        <f>IFERROR(INDEX(Cost_Components!$L$2:$L$29,MATCH(E503,Cost_Components!$A$2:$A$29,0)),"")</f>
        <v>1</v>
      </c>
      <c r="N503" s="29">
        <f>IFERROR(INDEX(Cost_Components!$P$2:$P$29,MATCH(E503,Cost_Components!$A$2:$A$29,0)),"")</f>
        <v>900.25859009999999</v>
      </c>
      <c r="O503" s="23">
        <f t="shared" si="99"/>
        <v>154562.06229214088</v>
      </c>
      <c r="P503" s="23">
        <f t="shared" si="100"/>
        <v>154554.25954639216</v>
      </c>
      <c r="Q503" s="23">
        <f t="shared" si="101"/>
        <v>43133027.935887188</v>
      </c>
      <c r="R503" s="23">
        <f t="shared" si="102"/>
        <v>64114114.419200465</v>
      </c>
      <c r="S503" s="23">
        <f t="shared" si="103"/>
        <v>20981086.483313277</v>
      </c>
      <c r="T503" s="16">
        <f>IFERROR(INDEX(Cost_Components!$R$2:$R$29,MATCH(E503,Cost_Components!$A$2:$A$29,0)),"")</f>
        <v>1</v>
      </c>
      <c r="U503" s="26">
        <f>IFERROR(INDEX(Cost_Components!$Q$2:$Q$29,MATCH(E503,Cost_Components!$A$2:$A$29,0)),"")</f>
        <v>2023</v>
      </c>
      <c r="V503" s="30">
        <f>1/(1+Calculation_Assumptions!$B$5)^(B503-Calculation_Assumptions!$B$2)</f>
        <v>0.81309151134335378</v>
      </c>
      <c r="W503" s="23">
        <f t="shared" si="104"/>
        <v>35071098.87320561</v>
      </c>
      <c r="X503" s="23">
        <f t="shared" si="105"/>
        <v>52130642.191548415</v>
      </c>
      <c r="Y503" s="23">
        <f t="shared" si="106"/>
        <v>17059543.318342805</v>
      </c>
      <c r="Z503" s="17">
        <f>IFERROR(INDEX(Cost_Components!$T$2:$T$29,MATCH(E503,Cost_Components!$A$2:$A$29,0)),"")</f>
        <v>0.8</v>
      </c>
      <c r="AA503" s="26">
        <f>IFERROR(INDEX(Cost_Components!$U$2:$U$29,MATCH(E503,Cost_Components!$A$2:$A$29,0)),"")</f>
        <v>2025</v>
      </c>
      <c r="AB503" s="26">
        <f>IFERROR(INDEX(Cost_Components!$V$2:$V$29,MATCH(E503,Cost_Components!$A$2:$A$29,0)),"")</f>
        <v>2050</v>
      </c>
      <c r="AC503" s="26">
        <f>IFERROR(INDEX(Cost_Components!$M$2:$M$29,MATCH(E503,Cost_Components!$A$2:$A$29,0)),"")</f>
        <v>30</v>
      </c>
      <c r="AD503" s="26">
        <f>IFERROR(INDEX(Cost_Components!$N$2:$N$29,MATCH(E503,Cost_Components!$A$2:$A$29,0)),"")</f>
        <v>95</v>
      </c>
      <c r="AE503" s="16" t="str">
        <f>IFERROR(INDEX(Cost_Components!$O$2:$O$29,MATCH(E503,Cost_Components!$A$2:$A$29,0)),"")</f>
        <v>Both</v>
      </c>
      <c r="AF503" s="11">
        <v>297234.735177194</v>
      </c>
      <c r="AG503" s="11">
        <v>297219.72989690799</v>
      </c>
      <c r="AH503" s="23">
        <f t="shared" si="107"/>
        <v>1</v>
      </c>
      <c r="AI503" s="10">
        <v>301904628.08354098</v>
      </c>
      <c r="AJ503" s="29">
        <f t="shared" si="108"/>
        <v>0.14286971421965652</v>
      </c>
      <c r="AK503" s="29">
        <f t="shared" si="109"/>
        <v>0.21236545735052212</v>
      </c>
      <c r="AL503" s="29">
        <f t="shared" si="110"/>
        <v>6.9495743130865609E-2</v>
      </c>
      <c r="AM503" s="29">
        <f t="shared" si="111"/>
        <v>5.6506398814205008E-2</v>
      </c>
    </row>
    <row r="504" spans="1:39">
      <c r="A504" t="s">
        <v>262</v>
      </c>
      <c r="B504" s="20">
        <v>2033</v>
      </c>
      <c r="C504" t="s">
        <v>262</v>
      </c>
      <c r="D504" t="s">
        <v>218</v>
      </c>
      <c r="E504" s="22" t="s">
        <v>352</v>
      </c>
      <c r="F504" s="22" t="s">
        <v>353</v>
      </c>
      <c r="G504" s="22" t="s">
        <v>263</v>
      </c>
      <c r="H504" s="22" t="s">
        <v>237</v>
      </c>
      <c r="I504" s="22" t="s">
        <v>212</v>
      </c>
      <c r="J504" s="17">
        <f>IFERROR(INDEX(Cost_Components!$K$2:$K$29,MATCH(E504,Cost_Components!$A$2:$A$29,0)),"")</f>
        <v>0.52</v>
      </c>
      <c r="K504" s="17">
        <f t="shared" si="98"/>
        <v>0.47961538461538467</v>
      </c>
      <c r="L504" s="17">
        <f>IFERROR(INDEX(Cost_Components!$S$2:$S$29,MATCH(E504,Cost_Components!$A$2:$A$29,0)),"")</f>
        <v>0.31</v>
      </c>
      <c r="M504" s="28">
        <f>IFERROR(INDEX(Cost_Components!$L$2:$L$29,MATCH(E504,Cost_Components!$A$2:$A$29,0)),"")</f>
        <v>1</v>
      </c>
      <c r="N504" s="29">
        <f>IFERROR(INDEX(Cost_Components!$P$2:$P$29,MATCH(E504,Cost_Components!$A$2:$A$29,0)),"")</f>
        <v>900.25859009999999</v>
      </c>
      <c r="O504" s="23">
        <f t="shared" si="99"/>
        <v>156632.17725212305</v>
      </c>
      <c r="P504" s="23">
        <f t="shared" si="100"/>
        <v>156622.35159624039</v>
      </c>
      <c r="Q504" s="23">
        <f t="shared" si="101"/>
        <v>43710191.402115136</v>
      </c>
      <c r="R504" s="23">
        <f t="shared" si="102"/>
        <v>67630307.858630821</v>
      </c>
      <c r="S504" s="23">
        <f t="shared" si="103"/>
        <v>23920116.456515685</v>
      </c>
      <c r="T504" s="16">
        <f>IFERROR(INDEX(Cost_Components!$R$2:$R$29,MATCH(E504,Cost_Components!$A$2:$A$29,0)),"")</f>
        <v>1</v>
      </c>
      <c r="U504" s="26">
        <f>IFERROR(INDEX(Cost_Components!$Q$2:$Q$29,MATCH(E504,Cost_Components!$A$2:$A$29,0)),"")</f>
        <v>2023</v>
      </c>
      <c r="V504" s="30">
        <f>1/(1+Calculation_Assumptions!$B$5)^(B504-Calculation_Assumptions!$B$2)</f>
        <v>0.78940923431393573</v>
      </c>
      <c r="W504" s="23">
        <f t="shared" si="104"/>
        <v>34505228.726459287</v>
      </c>
      <c r="X504" s="23">
        <f t="shared" si="105"/>
        <v>53387989.543097503</v>
      </c>
      <c r="Y504" s="23">
        <f t="shared" si="106"/>
        <v>18882760.81663822</v>
      </c>
      <c r="Z504" s="17">
        <f>IFERROR(INDEX(Cost_Components!$T$2:$T$29,MATCH(E504,Cost_Components!$A$2:$A$29,0)),"")</f>
        <v>0.8</v>
      </c>
      <c r="AA504" s="26">
        <f>IFERROR(INDEX(Cost_Components!$U$2:$U$29,MATCH(E504,Cost_Components!$A$2:$A$29,0)),"")</f>
        <v>2025</v>
      </c>
      <c r="AB504" s="26">
        <f>IFERROR(INDEX(Cost_Components!$V$2:$V$29,MATCH(E504,Cost_Components!$A$2:$A$29,0)),"")</f>
        <v>2050</v>
      </c>
      <c r="AC504" s="26">
        <f>IFERROR(INDEX(Cost_Components!$M$2:$M$29,MATCH(E504,Cost_Components!$A$2:$A$29,0)),"")</f>
        <v>30</v>
      </c>
      <c r="AD504" s="26">
        <f>IFERROR(INDEX(Cost_Components!$N$2:$N$29,MATCH(E504,Cost_Components!$A$2:$A$29,0)),"")</f>
        <v>95</v>
      </c>
      <c r="AE504" s="16" t="str">
        <f>IFERROR(INDEX(Cost_Components!$O$2:$O$29,MATCH(E504,Cost_Components!$A$2:$A$29,0)),"")</f>
        <v>Both</v>
      </c>
      <c r="AF504" s="11">
        <v>301215.72548485198</v>
      </c>
      <c r="AG504" s="11">
        <v>301196.82999276998</v>
      </c>
      <c r="AH504" s="23">
        <f t="shared" si="107"/>
        <v>1</v>
      </c>
      <c r="AI504" s="10">
        <v>303644277.16916001</v>
      </c>
      <c r="AJ504" s="29">
        <f t="shared" si="108"/>
        <v>0.14395196843365574</v>
      </c>
      <c r="AK504" s="29">
        <f t="shared" si="109"/>
        <v>0.22272874196457859</v>
      </c>
      <c r="AL504" s="29">
        <f t="shared" si="110"/>
        <v>7.8776773530922842E-2</v>
      </c>
      <c r="AM504" s="29">
        <f t="shared" si="111"/>
        <v>6.2187112474768123E-2</v>
      </c>
    </row>
    <row r="505" spans="1:39">
      <c r="A505" t="s">
        <v>262</v>
      </c>
      <c r="B505" s="20">
        <v>2034</v>
      </c>
      <c r="C505" t="s">
        <v>262</v>
      </c>
      <c r="D505" t="s">
        <v>218</v>
      </c>
      <c r="E505" s="22" t="s">
        <v>352</v>
      </c>
      <c r="F505" s="22" t="s">
        <v>353</v>
      </c>
      <c r="G505" s="22" t="s">
        <v>263</v>
      </c>
      <c r="H505" s="22" t="s">
        <v>237</v>
      </c>
      <c r="I505" s="22" t="s">
        <v>212</v>
      </c>
      <c r="J505" s="17">
        <f>IFERROR(INDEX(Cost_Components!$K$2:$K$29,MATCH(E505,Cost_Components!$A$2:$A$29,0)),"")</f>
        <v>0.52</v>
      </c>
      <c r="K505" s="17">
        <f t="shared" si="98"/>
        <v>0.49846153846153851</v>
      </c>
      <c r="L505" s="17">
        <f>IFERROR(INDEX(Cost_Components!$S$2:$S$29,MATCH(E505,Cost_Components!$A$2:$A$29,0)),"")</f>
        <v>0.31</v>
      </c>
      <c r="M505" s="28">
        <f>IFERROR(INDEX(Cost_Components!$L$2:$L$29,MATCH(E505,Cost_Components!$A$2:$A$29,0)),"")</f>
        <v>1</v>
      </c>
      <c r="N505" s="29">
        <f>IFERROR(INDEX(Cost_Components!$P$2:$P$29,MATCH(E505,Cost_Components!$A$2:$A$29,0)),"")</f>
        <v>900.25859009999999</v>
      </c>
      <c r="O505" s="23">
        <f t="shared" si="99"/>
        <v>158530.45043005509</v>
      </c>
      <c r="P505" s="23">
        <f t="shared" si="100"/>
        <v>158518.44557509429</v>
      </c>
      <c r="Q505" s="23">
        <f t="shared" si="101"/>
        <v>44239353.618666172</v>
      </c>
      <c r="R505" s="23">
        <f t="shared" si="102"/>
        <v>71139633.12712878</v>
      </c>
      <c r="S505" s="23">
        <f t="shared" si="103"/>
        <v>26900279.508462608</v>
      </c>
      <c r="T505" s="16">
        <f>IFERROR(INDEX(Cost_Components!$R$2:$R$29,MATCH(E505,Cost_Components!$A$2:$A$29,0)),"")</f>
        <v>1</v>
      </c>
      <c r="U505" s="26">
        <f>IFERROR(INDEX(Cost_Components!$Q$2:$Q$29,MATCH(E505,Cost_Components!$A$2:$A$29,0)),"")</f>
        <v>2023</v>
      </c>
      <c r="V505" s="30">
        <f>1/(1+Calculation_Assumptions!$B$5)^(B505-Calculation_Assumptions!$B$2)</f>
        <v>0.76641673234362695</v>
      </c>
      <c r="W505" s="23">
        <f t="shared" si="104"/>
        <v>33905780.841412336</v>
      </c>
      <c r="X505" s="23">
        <f t="shared" si="105"/>
        <v>54522605.161418475</v>
      </c>
      <c r="Y505" s="23">
        <f t="shared" si="106"/>
        <v>20616824.32000614</v>
      </c>
      <c r="Z505" s="17">
        <f>IFERROR(INDEX(Cost_Components!$T$2:$T$29,MATCH(E505,Cost_Components!$A$2:$A$29,0)),"")</f>
        <v>0.8</v>
      </c>
      <c r="AA505" s="26">
        <f>IFERROR(INDEX(Cost_Components!$U$2:$U$29,MATCH(E505,Cost_Components!$A$2:$A$29,0)),"")</f>
        <v>2025</v>
      </c>
      <c r="AB505" s="26">
        <f>IFERROR(INDEX(Cost_Components!$V$2:$V$29,MATCH(E505,Cost_Components!$A$2:$A$29,0)),"")</f>
        <v>2050</v>
      </c>
      <c r="AC505" s="26">
        <f>IFERROR(INDEX(Cost_Components!$M$2:$M$29,MATCH(E505,Cost_Components!$A$2:$A$29,0)),"")</f>
        <v>30</v>
      </c>
      <c r="AD505" s="26">
        <f>IFERROR(INDEX(Cost_Components!$N$2:$N$29,MATCH(E505,Cost_Components!$A$2:$A$29,0)),"")</f>
        <v>95</v>
      </c>
      <c r="AE505" s="16" t="str">
        <f>IFERROR(INDEX(Cost_Components!$O$2:$O$29,MATCH(E505,Cost_Components!$A$2:$A$29,0)),"")</f>
        <v>Both</v>
      </c>
      <c r="AF505" s="11">
        <v>304866.250827029</v>
      </c>
      <c r="AG505" s="11">
        <v>304843.164567489</v>
      </c>
      <c r="AH505" s="23">
        <f t="shared" si="107"/>
        <v>1</v>
      </c>
      <c r="AI505" s="10">
        <v>305332541.18498403</v>
      </c>
      <c r="AJ505" s="29">
        <f t="shared" si="108"/>
        <v>0.14488908862113065</v>
      </c>
      <c r="AK505" s="29">
        <f t="shared" si="109"/>
        <v>0.23299066929138493</v>
      </c>
      <c r="AL505" s="29">
        <f t="shared" si="110"/>
        <v>8.8101580670254281E-2</v>
      </c>
      <c r="AM505" s="29">
        <f t="shared" si="111"/>
        <v>6.7522525571604736E-2</v>
      </c>
    </row>
    <row r="506" spans="1:39">
      <c r="A506" t="s">
        <v>262</v>
      </c>
      <c r="B506" s="20">
        <v>2035</v>
      </c>
      <c r="C506" t="s">
        <v>262</v>
      </c>
      <c r="D506" t="s">
        <v>218</v>
      </c>
      <c r="E506" s="22" t="s">
        <v>352</v>
      </c>
      <c r="F506" s="22" t="s">
        <v>353</v>
      </c>
      <c r="G506" s="22" t="s">
        <v>263</v>
      </c>
      <c r="H506" s="22" t="s">
        <v>237</v>
      </c>
      <c r="I506" s="22" t="s">
        <v>212</v>
      </c>
      <c r="J506" s="17">
        <f>IFERROR(INDEX(Cost_Components!$K$2:$K$29,MATCH(E506,Cost_Components!$A$2:$A$29,0)),"")</f>
        <v>0.52</v>
      </c>
      <c r="K506" s="17">
        <f t="shared" si="98"/>
        <v>0.51730769230769236</v>
      </c>
      <c r="L506" s="17">
        <f>IFERROR(INDEX(Cost_Components!$S$2:$S$29,MATCH(E506,Cost_Components!$A$2:$A$29,0)),"")</f>
        <v>0.31</v>
      </c>
      <c r="M506" s="28">
        <f>IFERROR(INDEX(Cost_Components!$L$2:$L$29,MATCH(E506,Cost_Components!$A$2:$A$29,0)),"")</f>
        <v>1</v>
      </c>
      <c r="N506" s="29">
        <f>IFERROR(INDEX(Cost_Components!$P$2:$P$29,MATCH(E506,Cost_Components!$A$2:$A$29,0)),"")</f>
        <v>900.25859009999999</v>
      </c>
      <c r="O506" s="23">
        <f t="shared" si="99"/>
        <v>160310.93145837329</v>
      </c>
      <c r="P506" s="23">
        <f t="shared" si="100"/>
        <v>160296.59714944148</v>
      </c>
      <c r="Q506" s="23">
        <f t="shared" si="101"/>
        <v>44735600.449750997</v>
      </c>
      <c r="R506" s="23">
        <f t="shared" si="102"/>
        <v>74658515.101149127</v>
      </c>
      <c r="S506" s="23">
        <f t="shared" si="103"/>
        <v>29922914.65139813</v>
      </c>
      <c r="T506" s="16">
        <f>IFERROR(INDEX(Cost_Components!$R$2:$R$29,MATCH(E506,Cost_Components!$A$2:$A$29,0)),"")</f>
        <v>1</v>
      </c>
      <c r="U506" s="26">
        <f>IFERROR(INDEX(Cost_Components!$Q$2:$Q$29,MATCH(E506,Cost_Components!$A$2:$A$29,0)),"")</f>
        <v>2023</v>
      </c>
      <c r="V506" s="30">
        <f>1/(1+Calculation_Assumptions!$B$5)^(B506-Calculation_Assumptions!$B$2)</f>
        <v>0.74409391489672516</v>
      </c>
      <c r="W506" s="23">
        <f t="shared" si="104"/>
        <v>33287488.073910918</v>
      </c>
      <c r="X506" s="23">
        <f t="shared" si="105"/>
        <v>55552946.781990327</v>
      </c>
      <c r="Y506" s="23">
        <f t="shared" si="106"/>
        <v>22265458.708079409</v>
      </c>
      <c r="Z506" s="17">
        <f>IFERROR(INDEX(Cost_Components!$T$2:$T$29,MATCH(E506,Cost_Components!$A$2:$A$29,0)),"")</f>
        <v>0.8</v>
      </c>
      <c r="AA506" s="26">
        <f>IFERROR(INDEX(Cost_Components!$U$2:$U$29,MATCH(E506,Cost_Components!$A$2:$A$29,0)),"")</f>
        <v>2025</v>
      </c>
      <c r="AB506" s="26">
        <f>IFERROR(INDEX(Cost_Components!$V$2:$V$29,MATCH(E506,Cost_Components!$A$2:$A$29,0)),"")</f>
        <v>2050</v>
      </c>
      <c r="AC506" s="26">
        <f>IFERROR(INDEX(Cost_Components!$M$2:$M$29,MATCH(E506,Cost_Components!$A$2:$A$29,0)),"")</f>
        <v>30</v>
      </c>
      <c r="AD506" s="26">
        <f>IFERROR(INDEX(Cost_Components!$N$2:$N$29,MATCH(E506,Cost_Components!$A$2:$A$29,0)),"")</f>
        <v>95</v>
      </c>
      <c r="AE506" s="16" t="str">
        <f>IFERROR(INDEX(Cost_Components!$O$2:$O$29,MATCH(E506,Cost_Components!$A$2:$A$29,0)),"")</f>
        <v>Both</v>
      </c>
      <c r="AF506" s="11">
        <v>308290.25280456402</v>
      </c>
      <c r="AG506" s="11">
        <v>308262.686825849</v>
      </c>
      <c r="AH506" s="23">
        <f t="shared" si="107"/>
        <v>1</v>
      </c>
      <c r="AI506" s="10">
        <v>306964650.16711998</v>
      </c>
      <c r="AJ506" s="29">
        <f t="shared" si="108"/>
        <v>0.14573534908790217</v>
      </c>
      <c r="AK506" s="29">
        <f t="shared" si="109"/>
        <v>0.24321535088976201</v>
      </c>
      <c r="AL506" s="29">
        <f t="shared" si="110"/>
        <v>9.7480001801859839E-2</v>
      </c>
      <c r="AM506" s="29">
        <f t="shared" si="111"/>
        <v>7.2534276164885697E-2</v>
      </c>
    </row>
    <row r="507" spans="1:39">
      <c r="A507" t="s">
        <v>262</v>
      </c>
      <c r="B507" s="20">
        <v>2036</v>
      </c>
      <c r="C507" t="s">
        <v>262</v>
      </c>
      <c r="D507" t="s">
        <v>218</v>
      </c>
      <c r="E507" s="22" t="s">
        <v>352</v>
      </c>
      <c r="F507" s="22" t="s">
        <v>353</v>
      </c>
      <c r="G507" s="22" t="s">
        <v>263</v>
      </c>
      <c r="H507" s="22" t="s">
        <v>237</v>
      </c>
      <c r="I507" s="22" t="s">
        <v>212</v>
      </c>
      <c r="J507" s="17">
        <f>IFERROR(INDEX(Cost_Components!$K$2:$K$29,MATCH(E507,Cost_Components!$A$2:$A$29,0)),"")</f>
        <v>0.52</v>
      </c>
      <c r="K507" s="17">
        <f t="shared" si="98"/>
        <v>0.5361538461538462</v>
      </c>
      <c r="L507" s="17">
        <f>IFERROR(INDEX(Cost_Components!$S$2:$S$29,MATCH(E507,Cost_Components!$A$2:$A$29,0)),"")</f>
        <v>0.31</v>
      </c>
      <c r="M507" s="28">
        <f>IFERROR(INDEX(Cost_Components!$L$2:$L$29,MATCH(E507,Cost_Components!$A$2:$A$29,0)),"")</f>
        <v>1</v>
      </c>
      <c r="N507" s="29">
        <f>IFERROR(INDEX(Cost_Components!$P$2:$P$29,MATCH(E507,Cost_Components!$A$2:$A$29,0)),"")</f>
        <v>900.25859009999999</v>
      </c>
      <c r="O507" s="23">
        <f t="shared" si="99"/>
        <v>162198.35393690449</v>
      </c>
      <c r="P507" s="23">
        <f t="shared" si="100"/>
        <v>162181.53570440016</v>
      </c>
      <c r="Q507" s="23">
        <f t="shared" si="101"/>
        <v>45261649.408783793</v>
      </c>
      <c r="R507" s="23">
        <f t="shared" si="102"/>
        <v>78289432.013807356</v>
      </c>
      <c r="S507" s="23">
        <f t="shared" si="103"/>
        <v>33027782.605023563</v>
      </c>
      <c r="T507" s="16">
        <f>IFERROR(INDEX(Cost_Components!$R$2:$R$29,MATCH(E507,Cost_Components!$A$2:$A$29,0)),"")</f>
        <v>1</v>
      </c>
      <c r="U507" s="26">
        <f>IFERROR(INDEX(Cost_Components!$Q$2:$Q$29,MATCH(E507,Cost_Components!$A$2:$A$29,0)),"")</f>
        <v>2023</v>
      </c>
      <c r="V507" s="30">
        <f>1/(1+Calculation_Assumptions!$B$5)^(B507-Calculation_Assumptions!$B$2)</f>
        <v>0.72242127659876232</v>
      </c>
      <c r="W507" s="23">
        <f t="shared" si="104"/>
        <v>32697978.546859205</v>
      </c>
      <c r="X507" s="23">
        <f t="shared" si="105"/>
        <v>56557951.419606723</v>
      </c>
      <c r="Y507" s="23">
        <f t="shared" si="106"/>
        <v>23859972.872747518</v>
      </c>
      <c r="Z507" s="17">
        <f>IFERROR(INDEX(Cost_Components!$T$2:$T$29,MATCH(E507,Cost_Components!$A$2:$A$29,0)),"")</f>
        <v>0.8</v>
      </c>
      <c r="AA507" s="26">
        <f>IFERROR(INDEX(Cost_Components!$U$2:$U$29,MATCH(E507,Cost_Components!$A$2:$A$29,0)),"")</f>
        <v>2025</v>
      </c>
      <c r="AB507" s="26">
        <f>IFERROR(INDEX(Cost_Components!$V$2:$V$29,MATCH(E507,Cost_Components!$A$2:$A$29,0)),"")</f>
        <v>2050</v>
      </c>
      <c r="AC507" s="26">
        <f>IFERROR(INDEX(Cost_Components!$M$2:$M$29,MATCH(E507,Cost_Components!$A$2:$A$29,0)),"")</f>
        <v>30</v>
      </c>
      <c r="AD507" s="26">
        <f>IFERROR(INDEX(Cost_Components!$N$2:$N$29,MATCH(E507,Cost_Components!$A$2:$A$29,0)),"")</f>
        <v>95</v>
      </c>
      <c r="AE507" s="16" t="str">
        <f>IFERROR(INDEX(Cost_Components!$O$2:$O$29,MATCH(E507,Cost_Components!$A$2:$A$29,0)),"")</f>
        <v>Both</v>
      </c>
      <c r="AF507" s="11">
        <v>311919.91141712398</v>
      </c>
      <c r="AG507" s="11">
        <v>311887.56866230798</v>
      </c>
      <c r="AH507" s="23">
        <f t="shared" si="107"/>
        <v>1</v>
      </c>
      <c r="AI507" s="10">
        <v>308542769.75662202</v>
      </c>
      <c r="AJ507" s="29">
        <f t="shared" si="108"/>
        <v>0.14669489563630383</v>
      </c>
      <c r="AK507" s="29">
        <f t="shared" si="109"/>
        <v>0.25373931813590034</v>
      </c>
      <c r="AL507" s="29">
        <f t="shared" si="110"/>
        <v>0.10704442249959648</v>
      </c>
      <c r="AM507" s="29">
        <f t="shared" si="111"/>
        <v>7.7331168354935753E-2</v>
      </c>
    </row>
    <row r="508" spans="1:39">
      <c r="A508" t="s">
        <v>262</v>
      </c>
      <c r="B508" s="20">
        <v>2037</v>
      </c>
      <c r="C508" t="s">
        <v>262</v>
      </c>
      <c r="D508" t="s">
        <v>218</v>
      </c>
      <c r="E508" s="22" t="s">
        <v>352</v>
      </c>
      <c r="F508" s="22" t="s">
        <v>353</v>
      </c>
      <c r="G508" s="22" t="s">
        <v>263</v>
      </c>
      <c r="H508" s="22" t="s">
        <v>237</v>
      </c>
      <c r="I508" s="22" t="s">
        <v>212</v>
      </c>
      <c r="J508" s="17">
        <f>IFERROR(INDEX(Cost_Components!$K$2:$K$29,MATCH(E508,Cost_Components!$A$2:$A$29,0)),"")</f>
        <v>0.52</v>
      </c>
      <c r="K508" s="17">
        <f t="shared" si="98"/>
        <v>0.55500000000000005</v>
      </c>
      <c r="L508" s="17">
        <f>IFERROR(INDEX(Cost_Components!$S$2:$S$29,MATCH(E508,Cost_Components!$A$2:$A$29,0)),"")</f>
        <v>0.31</v>
      </c>
      <c r="M508" s="28">
        <f>IFERROR(INDEX(Cost_Components!$L$2:$L$29,MATCH(E508,Cost_Components!$A$2:$A$29,0)),"")</f>
        <v>1</v>
      </c>
      <c r="N508" s="29">
        <f>IFERROR(INDEX(Cost_Components!$P$2:$P$29,MATCH(E508,Cost_Components!$A$2:$A$29,0)),"")</f>
        <v>900.25859009999999</v>
      </c>
      <c r="O508" s="23">
        <f t="shared" si="99"/>
        <v>163997.91721029082</v>
      </c>
      <c r="P508" s="23">
        <f t="shared" si="100"/>
        <v>163978.48072694038</v>
      </c>
      <c r="Q508" s="23">
        <f t="shared" si="101"/>
        <v>45763141.118452363</v>
      </c>
      <c r="R508" s="23">
        <f t="shared" si="102"/>
        <v>81940496.218525484</v>
      </c>
      <c r="S508" s="23">
        <f t="shared" si="103"/>
        <v>36177355.100073121</v>
      </c>
      <c r="T508" s="16">
        <f>IFERROR(INDEX(Cost_Components!$R$2:$R$29,MATCH(E508,Cost_Components!$A$2:$A$29,0)),"")</f>
        <v>1</v>
      </c>
      <c r="U508" s="26">
        <f>IFERROR(INDEX(Cost_Components!$Q$2:$Q$29,MATCH(E508,Cost_Components!$A$2:$A$29,0)),"")</f>
        <v>2023</v>
      </c>
      <c r="V508" s="30">
        <f>1/(1+Calculation_Assumptions!$B$5)^(B508-Calculation_Assumptions!$B$2)</f>
        <v>0.70137988019297326</v>
      </c>
      <c r="W508" s="23">
        <f t="shared" si="104"/>
        <v>32097346.434914246</v>
      </c>
      <c r="X508" s="23">
        <f t="shared" si="105"/>
        <v>57471415.420702182</v>
      </c>
      <c r="Y508" s="23">
        <f t="shared" si="106"/>
        <v>25374068.985787936</v>
      </c>
      <c r="Z508" s="17">
        <f>IFERROR(INDEX(Cost_Components!$T$2:$T$29,MATCH(E508,Cost_Components!$A$2:$A$29,0)),"")</f>
        <v>0.8</v>
      </c>
      <c r="AA508" s="26">
        <f>IFERROR(INDEX(Cost_Components!$U$2:$U$29,MATCH(E508,Cost_Components!$A$2:$A$29,0)),"")</f>
        <v>2025</v>
      </c>
      <c r="AB508" s="26">
        <f>IFERROR(INDEX(Cost_Components!$V$2:$V$29,MATCH(E508,Cost_Components!$A$2:$A$29,0)),"")</f>
        <v>2050</v>
      </c>
      <c r="AC508" s="26">
        <f>IFERROR(INDEX(Cost_Components!$M$2:$M$29,MATCH(E508,Cost_Components!$A$2:$A$29,0)),"")</f>
        <v>30</v>
      </c>
      <c r="AD508" s="26">
        <f>IFERROR(INDEX(Cost_Components!$N$2:$N$29,MATCH(E508,Cost_Components!$A$2:$A$29,0)),"")</f>
        <v>95</v>
      </c>
      <c r="AE508" s="16" t="str">
        <f>IFERROR(INDEX(Cost_Components!$O$2:$O$29,MATCH(E508,Cost_Components!$A$2:$A$29,0)),"")</f>
        <v>Both</v>
      </c>
      <c r="AF508" s="11">
        <v>315380.61001979001</v>
      </c>
      <c r="AG508" s="11">
        <v>315343.23216719303</v>
      </c>
      <c r="AH508" s="23">
        <f t="shared" si="107"/>
        <v>1</v>
      </c>
      <c r="AI508" s="10">
        <v>310068287.63643003</v>
      </c>
      <c r="AJ508" s="29">
        <f t="shared" si="108"/>
        <v>0.14759052422707558</v>
      </c>
      <c r="AK508" s="29">
        <f t="shared" si="109"/>
        <v>0.26426596812959041</v>
      </c>
      <c r="AL508" s="29">
        <f t="shared" si="110"/>
        <v>0.11667544390251482</v>
      </c>
      <c r="AM508" s="29">
        <f t="shared" si="111"/>
        <v>8.1833808865807822E-2</v>
      </c>
    </row>
    <row r="509" spans="1:39">
      <c r="A509" t="s">
        <v>262</v>
      </c>
      <c r="B509" s="20">
        <v>2038</v>
      </c>
      <c r="C509" t="s">
        <v>262</v>
      </c>
      <c r="D509" t="s">
        <v>218</v>
      </c>
      <c r="E509" s="22" t="s">
        <v>352</v>
      </c>
      <c r="F509" s="22" t="s">
        <v>353</v>
      </c>
      <c r="G509" s="22" t="s">
        <v>263</v>
      </c>
      <c r="H509" s="22" t="s">
        <v>237</v>
      </c>
      <c r="I509" s="22" t="s">
        <v>212</v>
      </c>
      <c r="J509" s="17">
        <f>IFERROR(INDEX(Cost_Components!$K$2:$K$29,MATCH(E509,Cost_Components!$A$2:$A$29,0)),"")</f>
        <v>0.52</v>
      </c>
      <c r="K509" s="17">
        <f t="shared" si="98"/>
        <v>0.57384615384615389</v>
      </c>
      <c r="L509" s="17">
        <f>IFERROR(INDEX(Cost_Components!$S$2:$S$29,MATCH(E509,Cost_Components!$A$2:$A$29,0)),"")</f>
        <v>0.31</v>
      </c>
      <c r="M509" s="28">
        <f>IFERROR(INDEX(Cost_Components!$L$2:$L$29,MATCH(E509,Cost_Components!$A$2:$A$29,0)),"")</f>
        <v>1</v>
      </c>
      <c r="N509" s="29">
        <f>IFERROR(INDEX(Cost_Components!$P$2:$P$29,MATCH(E509,Cost_Components!$A$2:$A$29,0)),"")</f>
        <v>900.25859009999999</v>
      </c>
      <c r="O509" s="23">
        <f t="shared" si="99"/>
        <v>165620.22095659873</v>
      </c>
      <c r="P509" s="23">
        <f t="shared" si="100"/>
        <v>165598.04956523815</v>
      </c>
      <c r="Q509" s="23">
        <f t="shared" si="101"/>
        <v>46215130.65372248</v>
      </c>
      <c r="R509" s="23">
        <f t="shared" si="102"/>
        <v>85561050.654912919</v>
      </c>
      <c r="S509" s="23">
        <f t="shared" si="103"/>
        <v>39345920.001190439</v>
      </c>
      <c r="T509" s="16">
        <f>IFERROR(INDEX(Cost_Components!$R$2:$R$29,MATCH(E509,Cost_Components!$A$2:$A$29,0)),"")</f>
        <v>1</v>
      </c>
      <c r="U509" s="26">
        <f>IFERROR(INDEX(Cost_Components!$Q$2:$Q$29,MATCH(E509,Cost_Components!$A$2:$A$29,0)),"")</f>
        <v>2023</v>
      </c>
      <c r="V509" s="30">
        <f>1/(1+Calculation_Assumptions!$B$5)^(B509-Calculation_Assumptions!$B$2)</f>
        <v>0.68095133999317792</v>
      </c>
      <c r="W509" s="23">
        <f t="shared" si="104"/>
        <v>31470255.146612115</v>
      </c>
      <c r="X509" s="23">
        <f t="shared" si="105"/>
        <v>58262912.094687127</v>
      </c>
      <c r="Y509" s="23">
        <f t="shared" si="106"/>
        <v>26792656.948075011</v>
      </c>
      <c r="Z509" s="17">
        <f>IFERROR(INDEX(Cost_Components!$T$2:$T$29,MATCH(E509,Cost_Components!$A$2:$A$29,0)),"")</f>
        <v>0.8</v>
      </c>
      <c r="AA509" s="26">
        <f>IFERROR(INDEX(Cost_Components!$U$2:$U$29,MATCH(E509,Cost_Components!$A$2:$A$29,0)),"")</f>
        <v>2025</v>
      </c>
      <c r="AB509" s="26">
        <f>IFERROR(INDEX(Cost_Components!$V$2:$V$29,MATCH(E509,Cost_Components!$A$2:$A$29,0)),"")</f>
        <v>2050</v>
      </c>
      <c r="AC509" s="26">
        <f>IFERROR(INDEX(Cost_Components!$M$2:$M$29,MATCH(E509,Cost_Components!$A$2:$A$29,0)),"")</f>
        <v>30</v>
      </c>
      <c r="AD509" s="26">
        <f>IFERROR(INDEX(Cost_Components!$N$2:$N$29,MATCH(E509,Cost_Components!$A$2:$A$29,0)),"")</f>
        <v>95</v>
      </c>
      <c r="AE509" s="16" t="str">
        <f>IFERROR(INDEX(Cost_Components!$O$2:$O$29,MATCH(E509,Cost_Components!$A$2:$A$29,0)),"")</f>
        <v>Both</v>
      </c>
      <c r="AF509" s="11">
        <v>318500.42491653602</v>
      </c>
      <c r="AG509" s="11">
        <v>318457.78762545798</v>
      </c>
      <c r="AH509" s="23">
        <f t="shared" si="107"/>
        <v>1</v>
      </c>
      <c r="AI509" s="10">
        <v>311532999.13163</v>
      </c>
      <c r="AJ509" s="29">
        <f t="shared" si="108"/>
        <v>0.14834746489952258</v>
      </c>
      <c r="AK509" s="29">
        <f t="shared" si="109"/>
        <v>0.27464522504327499</v>
      </c>
      <c r="AL509" s="29">
        <f t="shared" si="110"/>
        <v>0.12629776014375244</v>
      </c>
      <c r="AM509" s="29">
        <f t="shared" si="111"/>
        <v>8.6002629008025203E-2</v>
      </c>
    </row>
    <row r="510" spans="1:39">
      <c r="A510" t="s">
        <v>262</v>
      </c>
      <c r="B510" s="20">
        <v>2039</v>
      </c>
      <c r="C510" t="s">
        <v>262</v>
      </c>
      <c r="D510" t="s">
        <v>218</v>
      </c>
      <c r="E510" s="22" t="s">
        <v>352</v>
      </c>
      <c r="F510" s="22" t="s">
        <v>353</v>
      </c>
      <c r="G510" s="22" t="s">
        <v>263</v>
      </c>
      <c r="H510" s="22" t="s">
        <v>237</v>
      </c>
      <c r="I510" s="22" t="s">
        <v>212</v>
      </c>
      <c r="J510" s="17">
        <f>IFERROR(INDEX(Cost_Components!$K$2:$K$29,MATCH(E510,Cost_Components!$A$2:$A$29,0)),"")</f>
        <v>0.52</v>
      </c>
      <c r="K510" s="17">
        <f t="shared" si="98"/>
        <v>0.59269230769230763</v>
      </c>
      <c r="L510" s="17">
        <f>IFERROR(INDEX(Cost_Components!$S$2:$S$29,MATCH(E510,Cost_Components!$A$2:$A$29,0)),"")</f>
        <v>0.31</v>
      </c>
      <c r="M510" s="28">
        <f>IFERROR(INDEX(Cost_Components!$L$2:$L$29,MATCH(E510,Cost_Components!$A$2:$A$29,0)),"")</f>
        <v>1</v>
      </c>
      <c r="N510" s="29">
        <f>IFERROR(INDEX(Cost_Components!$P$2:$P$29,MATCH(E510,Cost_Components!$A$2:$A$29,0)),"")</f>
        <v>900.25859009999999</v>
      </c>
      <c r="O510" s="23">
        <f t="shared" si="99"/>
        <v>167277.81670052127</v>
      </c>
      <c r="P510" s="23">
        <f t="shared" si="100"/>
        <v>167252.79334237086</v>
      </c>
      <c r="Q510" s="23">
        <f t="shared" si="101"/>
        <v>46676936.816653728</v>
      </c>
      <c r="R510" s="23">
        <f t="shared" si="102"/>
        <v>89255485.413406447</v>
      </c>
      <c r="S510" s="23">
        <f t="shared" si="103"/>
        <v>42578548.596752718</v>
      </c>
      <c r="T510" s="16">
        <f>IFERROR(INDEX(Cost_Components!$R$2:$R$29,MATCH(E510,Cost_Components!$A$2:$A$29,0)),"")</f>
        <v>1</v>
      </c>
      <c r="U510" s="26">
        <f>IFERROR(INDEX(Cost_Components!$Q$2:$Q$29,MATCH(E510,Cost_Components!$A$2:$A$29,0)),"")</f>
        <v>2023</v>
      </c>
      <c r="V510" s="30">
        <f>1/(1+Calculation_Assumptions!$B$5)^(B510-Calculation_Assumptions!$B$2)</f>
        <v>0.66111780581861923</v>
      </c>
      <c r="W510" s="23">
        <f t="shared" si="104"/>
        <v>30858954.050560437</v>
      </c>
      <c r="X510" s="23">
        <f t="shared" si="105"/>
        <v>59008390.673787042</v>
      </c>
      <c r="Y510" s="23">
        <f t="shared" si="106"/>
        <v>28149436.623226605</v>
      </c>
      <c r="Z510" s="17">
        <f>IFERROR(INDEX(Cost_Components!$T$2:$T$29,MATCH(E510,Cost_Components!$A$2:$A$29,0)),"")</f>
        <v>0.8</v>
      </c>
      <c r="AA510" s="26">
        <f>IFERROR(INDEX(Cost_Components!$U$2:$U$29,MATCH(E510,Cost_Components!$A$2:$A$29,0)),"")</f>
        <v>2025</v>
      </c>
      <c r="AB510" s="26">
        <f>IFERROR(INDEX(Cost_Components!$V$2:$V$29,MATCH(E510,Cost_Components!$A$2:$A$29,0)),"")</f>
        <v>2050</v>
      </c>
      <c r="AC510" s="26">
        <f>IFERROR(INDEX(Cost_Components!$M$2:$M$29,MATCH(E510,Cost_Components!$A$2:$A$29,0)),"")</f>
        <v>30</v>
      </c>
      <c r="AD510" s="26">
        <f>IFERROR(INDEX(Cost_Components!$N$2:$N$29,MATCH(E510,Cost_Components!$A$2:$A$29,0)),"")</f>
        <v>95</v>
      </c>
      <c r="AE510" s="16" t="str">
        <f>IFERROR(INDEX(Cost_Components!$O$2:$O$29,MATCH(E510,Cost_Components!$A$2:$A$29,0)),"")</f>
        <v>Both</v>
      </c>
      <c r="AF510" s="11">
        <v>321688.10903946398</v>
      </c>
      <c r="AG510" s="11">
        <v>321639.987196867</v>
      </c>
      <c r="AH510" s="23">
        <f t="shared" si="107"/>
        <v>1</v>
      </c>
      <c r="AI510" s="10">
        <v>312936391.85847902</v>
      </c>
      <c r="AJ510" s="29">
        <f t="shared" si="108"/>
        <v>0.14915790566717693</v>
      </c>
      <c r="AK510" s="29">
        <f t="shared" si="109"/>
        <v>0.28521925776459695</v>
      </c>
      <c r="AL510" s="29">
        <f t="shared" si="110"/>
        <v>0.13606135209742001</v>
      </c>
      <c r="AM510" s="29">
        <f t="shared" si="111"/>
        <v>8.9952582555360913E-2</v>
      </c>
    </row>
    <row r="511" spans="1:39">
      <c r="A511" t="s">
        <v>262</v>
      </c>
      <c r="B511" s="20">
        <v>2040</v>
      </c>
      <c r="C511" t="s">
        <v>262</v>
      </c>
      <c r="D511" t="s">
        <v>218</v>
      </c>
      <c r="E511" s="22" t="s">
        <v>352</v>
      </c>
      <c r="F511" s="22" t="s">
        <v>353</v>
      </c>
      <c r="G511" s="22" t="s">
        <v>263</v>
      </c>
      <c r="H511" s="22" t="s">
        <v>237</v>
      </c>
      <c r="I511" s="22" t="s">
        <v>212</v>
      </c>
      <c r="J511" s="17">
        <f>IFERROR(INDEX(Cost_Components!$K$2:$K$29,MATCH(E511,Cost_Components!$A$2:$A$29,0)),"")</f>
        <v>0.52</v>
      </c>
      <c r="K511" s="17">
        <f t="shared" si="98"/>
        <v>0.61153846153846159</v>
      </c>
      <c r="L511" s="17">
        <f>IFERROR(INDEX(Cost_Components!$S$2:$S$29,MATCH(E511,Cost_Components!$A$2:$A$29,0)),"")</f>
        <v>0.31</v>
      </c>
      <c r="M511" s="28">
        <f>IFERROR(INDEX(Cost_Components!$L$2:$L$29,MATCH(E511,Cost_Components!$A$2:$A$29,0)),"")</f>
        <v>1</v>
      </c>
      <c r="N511" s="29">
        <f>IFERROR(INDEX(Cost_Components!$P$2:$P$29,MATCH(E511,Cost_Components!$A$2:$A$29,0)),"")</f>
        <v>900.25859009999999</v>
      </c>
      <c r="O511" s="23">
        <f t="shared" si="99"/>
        <v>168803.6085249696</v>
      </c>
      <c r="P511" s="23">
        <f t="shared" si="100"/>
        <v>168775.6396101854</v>
      </c>
      <c r="Q511" s="23">
        <f t="shared" si="101"/>
        <v>47101933.001194283</v>
      </c>
      <c r="R511" s="23">
        <f t="shared" si="102"/>
        <v>92933603.38347137</v>
      </c>
      <c r="S511" s="23">
        <f t="shared" si="103"/>
        <v>45831670.382277086</v>
      </c>
      <c r="T511" s="16">
        <f>IFERROR(INDEX(Cost_Components!$R$2:$R$29,MATCH(E511,Cost_Components!$A$2:$A$29,0)),"")</f>
        <v>1</v>
      </c>
      <c r="U511" s="26">
        <f>IFERROR(INDEX(Cost_Components!$Q$2:$Q$29,MATCH(E511,Cost_Components!$A$2:$A$29,0)),"")</f>
        <v>2023</v>
      </c>
      <c r="V511" s="30">
        <f>1/(1+Calculation_Assumptions!$B$5)^(B511-Calculation_Assumptions!$B$2)</f>
        <v>0.64186194739671765</v>
      </c>
      <c r="W511" s="23">
        <f t="shared" si="104"/>
        <v>30232938.442296285</v>
      </c>
      <c r="X511" s="23">
        <f t="shared" si="105"/>
        <v>59650543.646309122</v>
      </c>
      <c r="Y511" s="23">
        <f t="shared" si="106"/>
        <v>29417605.204012837</v>
      </c>
      <c r="Z511" s="17">
        <f>IFERROR(INDEX(Cost_Components!$T$2:$T$29,MATCH(E511,Cost_Components!$A$2:$A$29,0)),"")</f>
        <v>0.8</v>
      </c>
      <c r="AA511" s="26">
        <f>IFERROR(INDEX(Cost_Components!$U$2:$U$29,MATCH(E511,Cost_Components!$A$2:$A$29,0)),"")</f>
        <v>2025</v>
      </c>
      <c r="AB511" s="26">
        <f>IFERROR(INDEX(Cost_Components!$V$2:$V$29,MATCH(E511,Cost_Components!$A$2:$A$29,0)),"")</f>
        <v>2050</v>
      </c>
      <c r="AC511" s="26">
        <f>IFERROR(INDEX(Cost_Components!$M$2:$M$29,MATCH(E511,Cost_Components!$A$2:$A$29,0)),"")</f>
        <v>30</v>
      </c>
      <c r="AD511" s="26">
        <f>IFERROR(INDEX(Cost_Components!$N$2:$N$29,MATCH(E511,Cost_Components!$A$2:$A$29,0)),"")</f>
        <v>95</v>
      </c>
      <c r="AE511" s="16" t="str">
        <f>IFERROR(INDEX(Cost_Components!$O$2:$O$29,MATCH(E511,Cost_Components!$A$2:$A$29,0)),"")</f>
        <v>Both</v>
      </c>
      <c r="AF511" s="11">
        <v>324622.32408648002</v>
      </c>
      <c r="AG511" s="11">
        <v>324568.53771189501</v>
      </c>
      <c r="AH511" s="23">
        <f t="shared" si="107"/>
        <v>1</v>
      </c>
      <c r="AI511" s="10">
        <v>314265537.41082901</v>
      </c>
      <c r="AJ511" s="29">
        <f t="shared" si="108"/>
        <v>0.14987940895224369</v>
      </c>
      <c r="AK511" s="29">
        <f t="shared" si="109"/>
        <v>0.29571681371471009</v>
      </c>
      <c r="AL511" s="29">
        <f t="shared" si="110"/>
        <v>0.14583740476246637</v>
      </c>
      <c r="AM511" s="29">
        <f t="shared" si="111"/>
        <v>9.3607480624120012E-2</v>
      </c>
    </row>
    <row r="512" spans="1:39">
      <c r="A512" t="s">
        <v>262</v>
      </c>
      <c r="B512" s="20">
        <v>2041</v>
      </c>
      <c r="C512" t="s">
        <v>262</v>
      </c>
      <c r="D512" t="s">
        <v>218</v>
      </c>
      <c r="E512" s="22" t="s">
        <v>352</v>
      </c>
      <c r="F512" s="22" t="s">
        <v>353</v>
      </c>
      <c r="G512" s="22" t="s">
        <v>263</v>
      </c>
      <c r="H512" s="22" t="s">
        <v>237</v>
      </c>
      <c r="I512" s="22" t="s">
        <v>212</v>
      </c>
      <c r="J512" s="17">
        <f>IFERROR(INDEX(Cost_Components!$K$2:$K$29,MATCH(E512,Cost_Components!$A$2:$A$29,0)),"")</f>
        <v>0.52</v>
      </c>
      <c r="K512" s="17">
        <f t="shared" si="98"/>
        <v>0.63038461538461543</v>
      </c>
      <c r="L512" s="17">
        <f>IFERROR(INDEX(Cost_Components!$S$2:$S$29,MATCH(E512,Cost_Components!$A$2:$A$29,0)),"")</f>
        <v>0.31</v>
      </c>
      <c r="M512" s="28">
        <f>IFERROR(INDEX(Cost_Components!$L$2:$L$29,MATCH(E512,Cost_Components!$A$2:$A$29,0)),"")</f>
        <v>1</v>
      </c>
      <c r="N512" s="29">
        <f>IFERROR(INDEX(Cost_Components!$P$2:$P$29,MATCH(E512,Cost_Components!$A$2:$A$29,0)),"")</f>
        <v>900.25859009999999</v>
      </c>
      <c r="O512" s="23">
        <f t="shared" si="99"/>
        <v>170373.22651686223</v>
      </c>
      <c r="P512" s="23">
        <f t="shared" si="100"/>
        <v>170342.21176462309</v>
      </c>
      <c r="Q512" s="23">
        <f t="shared" si="101"/>
        <v>47539132.213297918</v>
      </c>
      <c r="R512" s="23">
        <f t="shared" si="102"/>
        <v>96688367.530335695</v>
      </c>
      <c r="S512" s="23">
        <f t="shared" si="103"/>
        <v>49149235.317037776</v>
      </c>
      <c r="T512" s="16">
        <f>IFERROR(INDEX(Cost_Components!$R$2:$R$29,MATCH(E512,Cost_Components!$A$2:$A$29,0)),"")</f>
        <v>1</v>
      </c>
      <c r="U512" s="26">
        <f>IFERROR(INDEX(Cost_Components!$Q$2:$Q$29,MATCH(E512,Cost_Components!$A$2:$A$29,0)),"")</f>
        <v>2023</v>
      </c>
      <c r="V512" s="30">
        <f>1/(1+Calculation_Assumptions!$B$5)^(B512-Calculation_Assumptions!$B$2)</f>
        <v>0.62316693922011435</v>
      </c>
      <c r="W512" s="23">
        <f t="shared" si="104"/>
        <v>29624815.514541205</v>
      </c>
      <c r="X512" s="23">
        <f t="shared" si="105"/>
        <v>60252994.052068785</v>
      </c>
      <c r="Y512" s="23">
        <f t="shared" si="106"/>
        <v>30628178.537527576</v>
      </c>
      <c r="Z512" s="17">
        <f>IFERROR(INDEX(Cost_Components!$T$2:$T$29,MATCH(E512,Cost_Components!$A$2:$A$29,0)),"")</f>
        <v>0.8</v>
      </c>
      <c r="AA512" s="26">
        <f>IFERROR(INDEX(Cost_Components!$U$2:$U$29,MATCH(E512,Cost_Components!$A$2:$A$29,0)),"")</f>
        <v>2025</v>
      </c>
      <c r="AB512" s="26">
        <f>IFERROR(INDEX(Cost_Components!$V$2:$V$29,MATCH(E512,Cost_Components!$A$2:$A$29,0)),"")</f>
        <v>2050</v>
      </c>
      <c r="AC512" s="26">
        <f>IFERROR(INDEX(Cost_Components!$M$2:$M$29,MATCH(E512,Cost_Components!$A$2:$A$29,0)),"")</f>
        <v>30</v>
      </c>
      <c r="AD512" s="26">
        <f>IFERROR(INDEX(Cost_Components!$N$2:$N$29,MATCH(E512,Cost_Components!$A$2:$A$29,0)),"")</f>
        <v>95</v>
      </c>
      <c r="AE512" s="16" t="str">
        <f>IFERROR(INDEX(Cost_Components!$O$2:$O$29,MATCH(E512,Cost_Components!$A$2:$A$29,0)),"")</f>
        <v>Both</v>
      </c>
      <c r="AF512" s="11">
        <v>327640.82022473501</v>
      </c>
      <c r="AG512" s="11">
        <v>327581.176470429</v>
      </c>
      <c r="AH512" s="23">
        <f t="shared" si="107"/>
        <v>1</v>
      </c>
      <c r="AI512" s="10">
        <v>315525215.31254798</v>
      </c>
      <c r="AJ512" s="29">
        <f t="shared" si="108"/>
        <v>0.15066666594683203</v>
      </c>
      <c r="AK512" s="29">
        <f t="shared" si="109"/>
        <v>0.30643626194679768</v>
      </c>
      <c r="AL512" s="29">
        <f t="shared" si="110"/>
        <v>0.15576959599996565</v>
      </c>
      <c r="AM512" s="29">
        <f t="shared" si="111"/>
        <v>9.7070462362852356E-2</v>
      </c>
    </row>
    <row r="513" spans="1:39">
      <c r="A513" t="s">
        <v>262</v>
      </c>
      <c r="B513" s="20">
        <v>2042</v>
      </c>
      <c r="C513" t="s">
        <v>262</v>
      </c>
      <c r="D513" t="s">
        <v>218</v>
      </c>
      <c r="E513" s="22" t="s">
        <v>352</v>
      </c>
      <c r="F513" s="22" t="s">
        <v>353</v>
      </c>
      <c r="G513" s="22" t="s">
        <v>263</v>
      </c>
      <c r="H513" s="22" t="s">
        <v>237</v>
      </c>
      <c r="I513" s="22" t="s">
        <v>212</v>
      </c>
      <c r="J513" s="17">
        <f>IFERROR(INDEX(Cost_Components!$K$2:$K$29,MATCH(E513,Cost_Components!$A$2:$A$29,0)),"")</f>
        <v>0.52</v>
      </c>
      <c r="K513" s="17">
        <f t="shared" si="98"/>
        <v>0.64923076923076928</v>
      </c>
      <c r="L513" s="17">
        <f>IFERROR(INDEX(Cost_Components!$S$2:$S$29,MATCH(E513,Cost_Components!$A$2:$A$29,0)),"")</f>
        <v>0.31</v>
      </c>
      <c r="M513" s="28">
        <f>IFERROR(INDEX(Cost_Components!$L$2:$L$29,MATCH(E513,Cost_Components!$A$2:$A$29,0)),"")</f>
        <v>1</v>
      </c>
      <c r="N513" s="29">
        <f>IFERROR(INDEX(Cost_Components!$P$2:$P$29,MATCH(E513,Cost_Components!$A$2:$A$29,0)),"")</f>
        <v>900.25859009999999</v>
      </c>
      <c r="O513" s="23">
        <f t="shared" si="99"/>
        <v>171765.17855226394</v>
      </c>
      <c r="P513" s="23">
        <f t="shared" si="100"/>
        <v>171731.04344239636</v>
      </c>
      <c r="Q513" s="23">
        <f t="shared" si="101"/>
        <v>47926727.584214613</v>
      </c>
      <c r="R513" s="23">
        <f t="shared" si="102"/>
        <v>100392551.83549623</v>
      </c>
      <c r="S513" s="23">
        <f t="shared" si="103"/>
        <v>52465824.251281619</v>
      </c>
      <c r="T513" s="16">
        <f>IFERROR(INDEX(Cost_Components!$R$2:$R$29,MATCH(E513,Cost_Components!$A$2:$A$29,0)),"")</f>
        <v>1</v>
      </c>
      <c r="U513" s="26">
        <f>IFERROR(INDEX(Cost_Components!$Q$2:$Q$29,MATCH(E513,Cost_Components!$A$2:$A$29,0)),"")</f>
        <v>2023</v>
      </c>
      <c r="V513" s="30">
        <f>1/(1+Calculation_Assumptions!$B$5)^(B513-Calculation_Assumptions!$B$2)</f>
        <v>0.60501644584477121</v>
      </c>
      <c r="W513" s="23">
        <f t="shared" si="104"/>
        <v>28996458.383972082</v>
      </c>
      <c r="X513" s="23">
        <f t="shared" si="105"/>
        <v>60739144.900798894</v>
      </c>
      <c r="Y513" s="23">
        <f t="shared" si="106"/>
        <v>31742686.516826808</v>
      </c>
      <c r="Z513" s="17">
        <f>IFERROR(INDEX(Cost_Components!$T$2:$T$29,MATCH(E513,Cost_Components!$A$2:$A$29,0)),"")</f>
        <v>0.8</v>
      </c>
      <c r="AA513" s="26">
        <f>IFERROR(INDEX(Cost_Components!$U$2:$U$29,MATCH(E513,Cost_Components!$A$2:$A$29,0)),"")</f>
        <v>2025</v>
      </c>
      <c r="AB513" s="26">
        <f>IFERROR(INDEX(Cost_Components!$V$2:$V$29,MATCH(E513,Cost_Components!$A$2:$A$29,0)),"")</f>
        <v>2050</v>
      </c>
      <c r="AC513" s="26">
        <f>IFERROR(INDEX(Cost_Components!$M$2:$M$29,MATCH(E513,Cost_Components!$A$2:$A$29,0)),"")</f>
        <v>30</v>
      </c>
      <c r="AD513" s="26">
        <f>IFERROR(INDEX(Cost_Components!$N$2:$N$29,MATCH(E513,Cost_Components!$A$2:$A$29,0)),"")</f>
        <v>95</v>
      </c>
      <c r="AE513" s="16" t="str">
        <f>IFERROR(INDEX(Cost_Components!$O$2:$O$29,MATCH(E513,Cost_Components!$A$2:$A$29,0)),"")</f>
        <v>Both</v>
      </c>
      <c r="AF513" s="11">
        <v>330317.651062046</v>
      </c>
      <c r="AG513" s="11">
        <v>330252.00661999302</v>
      </c>
      <c r="AH513" s="23">
        <f t="shared" si="107"/>
        <v>1</v>
      </c>
      <c r="AI513" s="10">
        <v>316707694.211882</v>
      </c>
      <c r="AJ513" s="29">
        <f t="shared" si="108"/>
        <v>0.15132795464119966</v>
      </c>
      <c r="AK513" s="29">
        <f t="shared" si="109"/>
        <v>0.31698804187665924</v>
      </c>
      <c r="AL513" s="29">
        <f t="shared" si="110"/>
        <v>0.16566008723545955</v>
      </c>
      <c r="AM513" s="29">
        <f t="shared" si="111"/>
        <v>0.10022707719753249</v>
      </c>
    </row>
    <row r="514" spans="1:39">
      <c r="A514" t="s">
        <v>262</v>
      </c>
      <c r="B514" s="20">
        <v>2043</v>
      </c>
      <c r="C514" t="s">
        <v>262</v>
      </c>
      <c r="D514" t="s">
        <v>218</v>
      </c>
      <c r="E514" s="22" t="s">
        <v>352</v>
      </c>
      <c r="F514" s="22" t="s">
        <v>353</v>
      </c>
      <c r="G514" s="22" t="s">
        <v>263</v>
      </c>
      <c r="H514" s="22" t="s">
        <v>237</v>
      </c>
      <c r="I514" s="22" t="s">
        <v>212</v>
      </c>
      <c r="J514" s="17">
        <f>IFERROR(INDEX(Cost_Components!$K$2:$K$29,MATCH(E514,Cost_Components!$A$2:$A$29,0)),"")</f>
        <v>0.52</v>
      </c>
      <c r="K514" s="17">
        <f t="shared" ref="K514:K577" si="112">IF(OR(L514="",Z514="",AA514="",AB514=""),"",IF(B514&lt;AA514,L514,IF(B514&gt;AB514,Z514,L514+(Z514-L514)*MIN(MAX((B514-AA514+1)/MAX(AB514-AA514+1,1),0),1))))</f>
        <v>0.66807692307692301</v>
      </c>
      <c r="L514" s="17">
        <f>IFERROR(INDEX(Cost_Components!$S$2:$S$29,MATCH(E514,Cost_Components!$A$2:$A$29,0)),"")</f>
        <v>0.31</v>
      </c>
      <c r="M514" s="28">
        <f>IFERROR(INDEX(Cost_Components!$L$2:$L$29,MATCH(E514,Cost_Components!$A$2:$A$29,0)),"")</f>
        <v>1</v>
      </c>
      <c r="N514" s="29">
        <f>IFERROR(INDEX(Cost_Components!$P$2:$P$29,MATCH(E514,Cost_Components!$A$2:$A$29,0)),"")</f>
        <v>900.25859009999999</v>
      </c>
      <c r="O514" s="23">
        <f t="shared" ref="O514:O577" si="113">AF514*J514</f>
        <v>172762.81662901404</v>
      </c>
      <c r="P514" s="23">
        <f t="shared" ref="P514:P577" si="114">AG514*J514</f>
        <v>172725.51800857601</v>
      </c>
      <c r="Q514" s="23">
        <f t="shared" ref="Q514:Q577" si="115">P514*L514*M514*N514</f>
        <v>48204265.708174773</v>
      </c>
      <c r="R514" s="23">
        <f t="shared" ref="R514:R577" si="116">O514*K514*M514*N514</f>
        <v>103906812.03226343</v>
      </c>
      <c r="S514" s="23">
        <f t="shared" ref="S514:S577" si="117">R514-Q514</f>
        <v>55702546.324088655</v>
      </c>
      <c r="T514" s="16">
        <f>IFERROR(INDEX(Cost_Components!$R$2:$R$29,MATCH(E514,Cost_Components!$A$2:$A$29,0)),"")</f>
        <v>1</v>
      </c>
      <c r="U514" s="26">
        <f>IFERROR(INDEX(Cost_Components!$Q$2:$Q$29,MATCH(E514,Cost_Components!$A$2:$A$29,0)),"")</f>
        <v>2023</v>
      </c>
      <c r="V514" s="30">
        <f>1/(1+Calculation_Assumptions!$B$5)^(B514-Calculation_Assumptions!$B$2)</f>
        <v>0.5873946076162827</v>
      </c>
      <c r="W514" s="23">
        <f t="shared" ref="W514:W577" si="118">Q514*V514</f>
        <v>28314925.741084352</v>
      </c>
      <c r="X514" s="23">
        <f t="shared" ref="X514:X577" si="119">R514*V514</f>
        <v>61034301.082350217</v>
      </c>
      <c r="Y514" s="23">
        <f t="shared" ref="Y514:Y577" si="120">S514*V514</f>
        <v>32719375.341265865</v>
      </c>
      <c r="Z514" s="17">
        <f>IFERROR(INDEX(Cost_Components!$T$2:$T$29,MATCH(E514,Cost_Components!$A$2:$A$29,0)),"")</f>
        <v>0.8</v>
      </c>
      <c r="AA514" s="26">
        <f>IFERROR(INDEX(Cost_Components!$U$2:$U$29,MATCH(E514,Cost_Components!$A$2:$A$29,0)),"")</f>
        <v>2025</v>
      </c>
      <c r="AB514" s="26">
        <f>IFERROR(INDEX(Cost_Components!$V$2:$V$29,MATCH(E514,Cost_Components!$A$2:$A$29,0)),"")</f>
        <v>2050</v>
      </c>
      <c r="AC514" s="26">
        <f>IFERROR(INDEX(Cost_Components!$M$2:$M$29,MATCH(E514,Cost_Components!$A$2:$A$29,0)),"")</f>
        <v>30</v>
      </c>
      <c r="AD514" s="26">
        <f>IFERROR(INDEX(Cost_Components!$N$2:$N$29,MATCH(E514,Cost_Components!$A$2:$A$29,0)),"")</f>
        <v>95</v>
      </c>
      <c r="AE514" s="16" t="str">
        <f>IFERROR(INDEX(Cost_Components!$O$2:$O$29,MATCH(E514,Cost_Components!$A$2:$A$29,0)),"")</f>
        <v>Both</v>
      </c>
      <c r="AF514" s="11">
        <v>332236.185825027</v>
      </c>
      <c r="AG514" s="11">
        <v>332164.45770879998</v>
      </c>
      <c r="AH514" s="23">
        <f t="shared" ref="AH514:AH577" si="121">IF(H514="shared-count-once",COUNTIFS($A$2:$A$1457,A514,$B$2:$B$1457,B514,$E$2:$E$1457,E514),1)</f>
        <v>1</v>
      </c>
      <c r="AI514" s="10">
        <v>317814114.06715202</v>
      </c>
      <c r="AJ514" s="29">
        <f t="shared" ref="AJ514:AJ577" si="122">IF(AI514=0,"",Q514/AI514)</f>
        <v>0.15167440203108642</v>
      </c>
      <c r="AK514" s="29">
        <f t="shared" ref="AK514:AK577" si="123">IF(AI514=0,"",R514/AI514)</f>
        <v>0.32694209424037285</v>
      </c>
      <c r="AL514" s="29">
        <f t="shared" ref="AL514:AL577" si="124">IF(AI514=0,"",S514/AI514)</f>
        <v>0.17526769220928645</v>
      </c>
      <c r="AM514" s="29">
        <f t="shared" ref="AM514:AM577" si="125">IF(AI514=0,"",Y514/AI514)</f>
        <v>0.10295129729308522</v>
      </c>
    </row>
    <row r="515" spans="1:39">
      <c r="A515" t="s">
        <v>262</v>
      </c>
      <c r="B515" s="20">
        <v>2044</v>
      </c>
      <c r="C515" t="s">
        <v>262</v>
      </c>
      <c r="D515" t="s">
        <v>218</v>
      </c>
      <c r="E515" s="22" t="s">
        <v>352</v>
      </c>
      <c r="F515" s="22" t="s">
        <v>353</v>
      </c>
      <c r="G515" s="22" t="s">
        <v>263</v>
      </c>
      <c r="H515" s="22" t="s">
        <v>237</v>
      </c>
      <c r="I515" s="22" t="s">
        <v>212</v>
      </c>
      <c r="J515" s="17">
        <f>IFERROR(INDEX(Cost_Components!$K$2:$K$29,MATCH(E515,Cost_Components!$A$2:$A$29,0)),"")</f>
        <v>0.52</v>
      </c>
      <c r="K515" s="17">
        <f t="shared" si="112"/>
        <v>0.68692307692307697</v>
      </c>
      <c r="L515" s="17">
        <f>IFERROR(INDEX(Cost_Components!$S$2:$S$29,MATCH(E515,Cost_Components!$A$2:$A$29,0)),"")</f>
        <v>0.31</v>
      </c>
      <c r="M515" s="28">
        <f>IFERROR(INDEX(Cost_Components!$L$2:$L$29,MATCH(E515,Cost_Components!$A$2:$A$29,0)),"")</f>
        <v>1</v>
      </c>
      <c r="N515" s="29">
        <f>IFERROR(INDEX(Cost_Components!$P$2:$P$29,MATCH(E515,Cost_Components!$A$2:$A$29,0)),"")</f>
        <v>900.25859009999999</v>
      </c>
      <c r="O515" s="23">
        <f t="shared" si="113"/>
        <v>173792.96290351581</v>
      </c>
      <c r="P515" s="23">
        <f t="shared" si="114"/>
        <v>173752.44811794482</v>
      </c>
      <c r="Q515" s="23">
        <f t="shared" si="115"/>
        <v>48490861.530416168</v>
      </c>
      <c r="R515" s="23">
        <f t="shared" si="116"/>
        <v>107475028.24866842</v>
      </c>
      <c r="S515" s="23">
        <f t="shared" si="117"/>
        <v>58984166.718252249</v>
      </c>
      <c r="T515" s="16">
        <f>IFERROR(INDEX(Cost_Components!$R$2:$R$29,MATCH(E515,Cost_Components!$A$2:$A$29,0)),"")</f>
        <v>1</v>
      </c>
      <c r="U515" s="26">
        <f>IFERROR(INDEX(Cost_Components!$Q$2:$Q$29,MATCH(E515,Cost_Components!$A$2:$A$29,0)),"")</f>
        <v>2023</v>
      </c>
      <c r="V515" s="30">
        <f>1/(1+Calculation_Assumptions!$B$5)^(B515-Calculation_Assumptions!$B$2)</f>
        <v>0.57028602681192497</v>
      </c>
      <c r="W515" s="23">
        <f t="shared" si="118"/>
        <v>27653660.758868255</v>
      </c>
      <c r="X515" s="23">
        <f t="shared" si="119"/>
        <v>61291506.841432512</v>
      </c>
      <c r="Y515" s="23">
        <f t="shared" si="120"/>
        <v>33637846.082564257</v>
      </c>
      <c r="Z515" s="17">
        <f>IFERROR(INDEX(Cost_Components!$T$2:$T$29,MATCH(E515,Cost_Components!$A$2:$A$29,0)),"")</f>
        <v>0.8</v>
      </c>
      <c r="AA515" s="26">
        <f>IFERROR(INDEX(Cost_Components!$U$2:$U$29,MATCH(E515,Cost_Components!$A$2:$A$29,0)),"")</f>
        <v>2025</v>
      </c>
      <c r="AB515" s="26">
        <f>IFERROR(INDEX(Cost_Components!$V$2:$V$29,MATCH(E515,Cost_Components!$A$2:$A$29,0)),"")</f>
        <v>2050</v>
      </c>
      <c r="AC515" s="26">
        <f>IFERROR(INDEX(Cost_Components!$M$2:$M$29,MATCH(E515,Cost_Components!$A$2:$A$29,0)),"")</f>
        <v>30</v>
      </c>
      <c r="AD515" s="26">
        <f>IFERROR(INDEX(Cost_Components!$N$2:$N$29,MATCH(E515,Cost_Components!$A$2:$A$29,0)),"")</f>
        <v>95</v>
      </c>
      <c r="AE515" s="16" t="str">
        <f>IFERROR(INDEX(Cost_Components!$O$2:$O$29,MATCH(E515,Cost_Components!$A$2:$A$29,0)),"")</f>
        <v>Both</v>
      </c>
      <c r="AF515" s="11">
        <v>334217.236352915</v>
      </c>
      <c r="AG515" s="11">
        <v>334139.32330374001</v>
      </c>
      <c r="AH515" s="23">
        <f t="shared" si="121"/>
        <v>1</v>
      </c>
      <c r="AI515" s="10">
        <v>318840890.73215598</v>
      </c>
      <c r="AJ515" s="29">
        <f t="shared" si="122"/>
        <v>0.1520848264445202</v>
      </c>
      <c r="AK515" s="29">
        <f t="shared" si="123"/>
        <v>0.33708044160168088</v>
      </c>
      <c r="AL515" s="29">
        <f t="shared" si="124"/>
        <v>0.18499561515716068</v>
      </c>
      <c r="AM515" s="29">
        <f t="shared" si="125"/>
        <v>0.1055004143456051</v>
      </c>
    </row>
    <row r="516" spans="1:39">
      <c r="A516" t="s">
        <v>262</v>
      </c>
      <c r="B516" s="20">
        <v>2045</v>
      </c>
      <c r="C516" t="s">
        <v>262</v>
      </c>
      <c r="D516" t="s">
        <v>218</v>
      </c>
      <c r="E516" s="22" t="s">
        <v>352</v>
      </c>
      <c r="F516" s="22" t="s">
        <v>353</v>
      </c>
      <c r="G516" s="22" t="s">
        <v>263</v>
      </c>
      <c r="H516" s="22" t="s">
        <v>237</v>
      </c>
      <c r="I516" s="22" t="s">
        <v>212</v>
      </c>
      <c r="J516" s="17">
        <f>IFERROR(INDEX(Cost_Components!$K$2:$K$29,MATCH(E516,Cost_Components!$A$2:$A$29,0)),"")</f>
        <v>0.52</v>
      </c>
      <c r="K516" s="17">
        <f t="shared" si="112"/>
        <v>0.70576923076923082</v>
      </c>
      <c r="L516" s="17">
        <f>IFERROR(INDEX(Cost_Components!$S$2:$S$29,MATCH(E516,Cost_Components!$A$2:$A$29,0)),"")</f>
        <v>0.31</v>
      </c>
      <c r="M516" s="28">
        <f>IFERROR(INDEX(Cost_Components!$L$2:$L$29,MATCH(E516,Cost_Components!$A$2:$A$29,0)),"")</f>
        <v>1</v>
      </c>
      <c r="N516" s="29">
        <f>IFERROR(INDEX(Cost_Components!$P$2:$P$29,MATCH(E516,Cost_Components!$A$2:$A$29,0)),"")</f>
        <v>900.25859009999999</v>
      </c>
      <c r="O516" s="23">
        <f t="shared" si="113"/>
        <v>174863.7675568446</v>
      </c>
      <c r="P516" s="23">
        <f t="shared" si="114"/>
        <v>174819.98437503236</v>
      </c>
      <c r="Q516" s="23">
        <f t="shared" si="115"/>
        <v>48788789.722978905</v>
      </c>
      <c r="R516" s="23">
        <f t="shared" si="116"/>
        <v>111104033.54690337</v>
      </c>
      <c r="S516" s="23">
        <f t="shared" si="117"/>
        <v>62315243.823924467</v>
      </c>
      <c r="T516" s="16">
        <f>IFERROR(INDEX(Cost_Components!$R$2:$R$29,MATCH(E516,Cost_Components!$A$2:$A$29,0)),"")</f>
        <v>1</v>
      </c>
      <c r="U516" s="26">
        <f>IFERROR(INDEX(Cost_Components!$Q$2:$Q$29,MATCH(E516,Cost_Components!$A$2:$A$29,0)),"")</f>
        <v>2023</v>
      </c>
      <c r="V516" s="30">
        <f>1/(1+Calculation_Assumptions!$B$5)^(B516-Calculation_Assumptions!$B$2)</f>
        <v>0.55367575418633497</v>
      </c>
      <c r="W516" s="23">
        <f t="shared" si="118"/>
        <v>27013169.945708852</v>
      </c>
      <c r="X516" s="23">
        <f t="shared" si="119"/>
        <v>61515609.567225583</v>
      </c>
      <c r="Y516" s="23">
        <f t="shared" si="120"/>
        <v>34502439.621516734</v>
      </c>
      <c r="Z516" s="17">
        <f>IFERROR(INDEX(Cost_Components!$T$2:$T$29,MATCH(E516,Cost_Components!$A$2:$A$29,0)),"")</f>
        <v>0.8</v>
      </c>
      <c r="AA516" s="26">
        <f>IFERROR(INDEX(Cost_Components!$U$2:$U$29,MATCH(E516,Cost_Components!$A$2:$A$29,0)),"")</f>
        <v>2025</v>
      </c>
      <c r="AB516" s="26">
        <f>IFERROR(INDEX(Cost_Components!$V$2:$V$29,MATCH(E516,Cost_Components!$A$2:$A$29,0)),"")</f>
        <v>2050</v>
      </c>
      <c r="AC516" s="26">
        <f>IFERROR(INDEX(Cost_Components!$M$2:$M$29,MATCH(E516,Cost_Components!$A$2:$A$29,0)),"")</f>
        <v>30</v>
      </c>
      <c r="AD516" s="26">
        <f>IFERROR(INDEX(Cost_Components!$N$2:$N$29,MATCH(E516,Cost_Components!$A$2:$A$29,0)),"")</f>
        <v>95</v>
      </c>
      <c r="AE516" s="16" t="str">
        <f>IFERROR(INDEX(Cost_Components!$O$2:$O$29,MATCH(E516,Cost_Components!$A$2:$A$29,0)),"")</f>
        <v>Both</v>
      </c>
      <c r="AF516" s="11">
        <v>336276.47607085499</v>
      </c>
      <c r="AG516" s="11">
        <v>336192.27764429298</v>
      </c>
      <c r="AH516" s="23">
        <f t="shared" si="121"/>
        <v>1</v>
      </c>
      <c r="AI516" s="10">
        <v>319784682.33108002</v>
      </c>
      <c r="AJ516" s="29">
        <f t="shared" si="122"/>
        <v>0.15256762571406349</v>
      </c>
      <c r="AK516" s="29">
        <f t="shared" si="123"/>
        <v>0.34743388187641505</v>
      </c>
      <c r="AL516" s="29">
        <f t="shared" si="124"/>
        <v>0.19486625616235159</v>
      </c>
      <c r="AM516" s="29">
        <f t="shared" si="125"/>
        <v>0.10789272134615757</v>
      </c>
    </row>
    <row r="517" spans="1:39">
      <c r="A517" t="s">
        <v>262</v>
      </c>
      <c r="B517" s="20">
        <v>2046</v>
      </c>
      <c r="C517" t="s">
        <v>262</v>
      </c>
      <c r="D517" t="s">
        <v>218</v>
      </c>
      <c r="E517" s="22" t="s">
        <v>352</v>
      </c>
      <c r="F517" s="22" t="s">
        <v>353</v>
      </c>
      <c r="G517" s="22" t="s">
        <v>263</v>
      </c>
      <c r="H517" s="22" t="s">
        <v>237</v>
      </c>
      <c r="I517" s="22" t="s">
        <v>212</v>
      </c>
      <c r="J517" s="17">
        <f>IFERROR(INDEX(Cost_Components!$K$2:$K$29,MATCH(E517,Cost_Components!$A$2:$A$29,0)),"")</f>
        <v>0.52</v>
      </c>
      <c r="K517" s="17">
        <f t="shared" si="112"/>
        <v>0.72461538461538466</v>
      </c>
      <c r="L517" s="17">
        <f>IFERROR(INDEX(Cost_Components!$S$2:$S$29,MATCH(E517,Cost_Components!$A$2:$A$29,0)),"")</f>
        <v>0.31</v>
      </c>
      <c r="M517" s="28">
        <f>IFERROR(INDEX(Cost_Components!$L$2:$L$29,MATCH(E517,Cost_Components!$A$2:$A$29,0)),"")</f>
        <v>1</v>
      </c>
      <c r="N517" s="29">
        <f>IFERROR(INDEX(Cost_Components!$P$2:$P$29,MATCH(E517,Cost_Components!$A$2:$A$29,0)),"")</f>
        <v>900.25859009999999</v>
      </c>
      <c r="O517" s="23">
        <f t="shared" si="113"/>
        <v>175951.53034473665</v>
      </c>
      <c r="P517" s="23">
        <f t="shared" si="114"/>
        <v>175904.42831747292</v>
      </c>
      <c r="Q517" s="23">
        <f t="shared" si="115"/>
        <v>49091436.515124753</v>
      </c>
      <c r="R517" s="23">
        <f t="shared" si="116"/>
        <v>114780436.76100983</v>
      </c>
      <c r="S517" s="23">
        <f t="shared" si="117"/>
        <v>65689000.245885074</v>
      </c>
      <c r="T517" s="16">
        <f>IFERROR(INDEX(Cost_Components!$R$2:$R$29,MATCH(E517,Cost_Components!$A$2:$A$29,0)),"")</f>
        <v>1</v>
      </c>
      <c r="U517" s="26">
        <f>IFERROR(INDEX(Cost_Components!$Q$2:$Q$29,MATCH(E517,Cost_Components!$A$2:$A$29,0)),"")</f>
        <v>2023</v>
      </c>
      <c r="V517" s="30">
        <f>1/(1+Calculation_Assumptions!$B$5)^(B517-Calculation_Assumptions!$B$2)</f>
        <v>0.5375492759090631</v>
      </c>
      <c r="W517" s="23">
        <f t="shared" si="118"/>
        <v>26389066.152041052</v>
      </c>
      <c r="X517" s="23">
        <f t="shared" si="119"/>
        <v>61700140.669406839</v>
      </c>
      <c r="Y517" s="23">
        <f t="shared" si="120"/>
        <v>35311074.517365791</v>
      </c>
      <c r="Z517" s="17">
        <f>IFERROR(INDEX(Cost_Components!$T$2:$T$29,MATCH(E517,Cost_Components!$A$2:$A$29,0)),"")</f>
        <v>0.8</v>
      </c>
      <c r="AA517" s="26">
        <f>IFERROR(INDEX(Cost_Components!$U$2:$U$29,MATCH(E517,Cost_Components!$A$2:$A$29,0)),"")</f>
        <v>2025</v>
      </c>
      <c r="AB517" s="26">
        <f>IFERROR(INDEX(Cost_Components!$V$2:$V$29,MATCH(E517,Cost_Components!$A$2:$A$29,0)),"")</f>
        <v>2050</v>
      </c>
      <c r="AC517" s="26">
        <f>IFERROR(INDEX(Cost_Components!$M$2:$M$29,MATCH(E517,Cost_Components!$A$2:$A$29,0)),"")</f>
        <v>30</v>
      </c>
      <c r="AD517" s="26">
        <f>IFERROR(INDEX(Cost_Components!$N$2:$N$29,MATCH(E517,Cost_Components!$A$2:$A$29,0)),"")</f>
        <v>95</v>
      </c>
      <c r="AE517" s="16" t="str">
        <f>IFERROR(INDEX(Cost_Components!$O$2:$O$29,MATCH(E517,Cost_Components!$A$2:$A$29,0)),"")</f>
        <v>Both</v>
      </c>
      <c r="AF517" s="11">
        <v>338368.32758603198</v>
      </c>
      <c r="AG517" s="11">
        <v>338277.746764371</v>
      </c>
      <c r="AH517" s="23">
        <f t="shared" si="121"/>
        <v>1</v>
      </c>
      <c r="AI517" s="10">
        <v>320645615.981408</v>
      </c>
      <c r="AJ517" s="29">
        <f t="shared" si="122"/>
        <v>0.15310184848425068</v>
      </c>
      <c r="AK517" s="29">
        <f t="shared" si="123"/>
        <v>0.35796664928568722</v>
      </c>
      <c r="AL517" s="29">
        <f t="shared" si="124"/>
        <v>0.20486480080143657</v>
      </c>
      <c r="AM517" s="29">
        <f t="shared" si="125"/>
        <v>0.11012492533006668</v>
      </c>
    </row>
    <row r="518" spans="1:39">
      <c r="A518" t="s">
        <v>262</v>
      </c>
      <c r="B518" s="20">
        <v>2047</v>
      </c>
      <c r="C518" t="s">
        <v>262</v>
      </c>
      <c r="D518" t="s">
        <v>218</v>
      </c>
      <c r="E518" s="22" t="s">
        <v>352</v>
      </c>
      <c r="F518" s="22" t="s">
        <v>353</v>
      </c>
      <c r="G518" s="22" t="s">
        <v>263</v>
      </c>
      <c r="H518" s="22" t="s">
        <v>237</v>
      </c>
      <c r="I518" s="22" t="s">
        <v>212</v>
      </c>
      <c r="J518" s="17">
        <f>IFERROR(INDEX(Cost_Components!$K$2:$K$29,MATCH(E518,Cost_Components!$A$2:$A$29,0)),"")</f>
        <v>0.52</v>
      </c>
      <c r="K518" s="17">
        <f t="shared" si="112"/>
        <v>0.74346153846153851</v>
      </c>
      <c r="L518" s="17">
        <f>IFERROR(INDEX(Cost_Components!$S$2:$S$29,MATCH(E518,Cost_Components!$A$2:$A$29,0)),"")</f>
        <v>0.31</v>
      </c>
      <c r="M518" s="28">
        <f>IFERROR(INDEX(Cost_Components!$L$2:$L$29,MATCH(E518,Cost_Components!$A$2:$A$29,0)),"")</f>
        <v>1</v>
      </c>
      <c r="N518" s="29">
        <f>IFERROR(INDEX(Cost_Components!$P$2:$P$29,MATCH(E518,Cost_Components!$A$2:$A$29,0)),"")</f>
        <v>900.25859009999999</v>
      </c>
      <c r="O518" s="23">
        <f t="shared" si="113"/>
        <v>176793.4236870927</v>
      </c>
      <c r="P518" s="23">
        <f t="shared" si="114"/>
        <v>176742.97690475971</v>
      </c>
      <c r="Q518" s="23">
        <f t="shared" si="115"/>
        <v>49325458.791490309</v>
      </c>
      <c r="R518" s="23">
        <f t="shared" si="116"/>
        <v>118329188.54065613</v>
      </c>
      <c r="S518" s="23">
        <f t="shared" si="117"/>
        <v>69003729.749165833</v>
      </c>
      <c r="T518" s="16">
        <f>IFERROR(INDEX(Cost_Components!$R$2:$R$29,MATCH(E518,Cost_Components!$A$2:$A$29,0)),"")</f>
        <v>1</v>
      </c>
      <c r="U518" s="26">
        <f>IFERROR(INDEX(Cost_Components!$Q$2:$Q$29,MATCH(E518,Cost_Components!$A$2:$A$29,0)),"")</f>
        <v>2023</v>
      </c>
      <c r="V518" s="30">
        <f>1/(1+Calculation_Assumptions!$B$5)^(B518-Calculation_Assumptions!$B$2)</f>
        <v>0.52189250088258554</v>
      </c>
      <c r="W518" s="23">
        <f t="shared" si="118"/>
        <v>25742587.045871794</v>
      </c>
      <c r="X518" s="23">
        <f t="shared" si="119"/>
        <v>61755116.134890012</v>
      </c>
      <c r="Y518" s="23">
        <f t="shared" si="120"/>
        <v>36012529.089018226</v>
      </c>
      <c r="Z518" s="17">
        <f>IFERROR(INDEX(Cost_Components!$T$2:$T$29,MATCH(E518,Cost_Components!$A$2:$A$29,0)),"")</f>
        <v>0.8</v>
      </c>
      <c r="AA518" s="26">
        <f>IFERROR(INDEX(Cost_Components!$U$2:$U$29,MATCH(E518,Cost_Components!$A$2:$A$29,0)),"")</f>
        <v>2025</v>
      </c>
      <c r="AB518" s="26">
        <f>IFERROR(INDEX(Cost_Components!$V$2:$V$29,MATCH(E518,Cost_Components!$A$2:$A$29,0)),"")</f>
        <v>2050</v>
      </c>
      <c r="AC518" s="26">
        <f>IFERROR(INDEX(Cost_Components!$M$2:$M$29,MATCH(E518,Cost_Components!$A$2:$A$29,0)),"")</f>
        <v>30</v>
      </c>
      <c r="AD518" s="26">
        <f>IFERROR(INDEX(Cost_Components!$N$2:$N$29,MATCH(E518,Cost_Components!$A$2:$A$29,0)),"")</f>
        <v>95</v>
      </c>
      <c r="AE518" s="16" t="str">
        <f>IFERROR(INDEX(Cost_Components!$O$2:$O$29,MATCH(E518,Cost_Components!$A$2:$A$29,0)),"")</f>
        <v>Both</v>
      </c>
      <c r="AF518" s="11">
        <v>339987.35324440902</v>
      </c>
      <c r="AG518" s="11">
        <v>339890.34020146099</v>
      </c>
      <c r="AH518" s="23">
        <f t="shared" si="121"/>
        <v>1</v>
      </c>
      <c r="AI518" s="10">
        <v>321429520.52287501</v>
      </c>
      <c r="AJ518" s="29">
        <f t="shared" si="122"/>
        <v>0.15345652978995744</v>
      </c>
      <c r="AK518" s="29">
        <f t="shared" si="123"/>
        <v>0.36813416623391648</v>
      </c>
      <c r="AL518" s="29">
        <f t="shared" si="124"/>
        <v>0.21467763644395904</v>
      </c>
      <c r="AM518" s="29">
        <f t="shared" si="125"/>
        <v>0.11203864856730028</v>
      </c>
    </row>
    <row r="519" spans="1:39">
      <c r="A519" t="s">
        <v>262</v>
      </c>
      <c r="B519" s="20">
        <v>2048</v>
      </c>
      <c r="C519" t="s">
        <v>262</v>
      </c>
      <c r="D519" t="s">
        <v>218</v>
      </c>
      <c r="E519" s="22" t="s">
        <v>352</v>
      </c>
      <c r="F519" s="22" t="s">
        <v>353</v>
      </c>
      <c r="G519" s="22" t="s">
        <v>263</v>
      </c>
      <c r="H519" s="22" t="s">
        <v>237</v>
      </c>
      <c r="I519" s="22" t="s">
        <v>212</v>
      </c>
      <c r="J519" s="17">
        <f>IFERROR(INDEX(Cost_Components!$K$2:$K$29,MATCH(E519,Cost_Components!$A$2:$A$29,0)),"")</f>
        <v>0.52</v>
      </c>
      <c r="K519" s="17">
        <f t="shared" si="112"/>
        <v>0.76230769230769235</v>
      </c>
      <c r="L519" s="17">
        <f>IFERROR(INDEX(Cost_Components!$S$2:$S$29,MATCH(E519,Cost_Components!$A$2:$A$29,0)),"")</f>
        <v>0.31</v>
      </c>
      <c r="M519" s="28">
        <f>IFERROR(INDEX(Cost_Components!$L$2:$L$29,MATCH(E519,Cost_Components!$A$2:$A$29,0)),"")</f>
        <v>1</v>
      </c>
      <c r="N519" s="29">
        <f>IFERROR(INDEX(Cost_Components!$P$2:$P$29,MATCH(E519,Cost_Components!$A$2:$A$29,0)),"")</f>
        <v>900.25859009999999</v>
      </c>
      <c r="O519" s="23">
        <f t="shared" si="113"/>
        <v>177308.90183562608</v>
      </c>
      <c r="P519" s="23">
        <f t="shared" si="114"/>
        <v>177255.12634259716</v>
      </c>
      <c r="Q519" s="23">
        <f t="shared" si="115"/>
        <v>49468389.540046997</v>
      </c>
      <c r="R519" s="23">
        <f t="shared" si="116"/>
        <v>121682497.86223967</v>
      </c>
      <c r="S519" s="23">
        <f t="shared" si="117"/>
        <v>72214108.322192669</v>
      </c>
      <c r="T519" s="16">
        <f>IFERROR(INDEX(Cost_Components!$R$2:$R$29,MATCH(E519,Cost_Components!$A$2:$A$29,0)),"")</f>
        <v>1</v>
      </c>
      <c r="U519" s="26">
        <f>IFERROR(INDEX(Cost_Components!$Q$2:$Q$29,MATCH(E519,Cost_Components!$A$2:$A$29,0)),"")</f>
        <v>2023</v>
      </c>
      <c r="V519" s="30">
        <f>1/(1+Calculation_Assumptions!$B$5)^(B519-Calculation_Assumptions!$B$2)</f>
        <v>0.50669174842969467</v>
      </c>
      <c r="W519" s="23">
        <f t="shared" si="118"/>
        <v>25065224.788047634</v>
      </c>
      <c r="X519" s="23">
        <f t="shared" si="119"/>
        <v>61655517.595110804</v>
      </c>
      <c r="Y519" s="23">
        <f t="shared" si="120"/>
        <v>36590292.80706317</v>
      </c>
      <c r="Z519" s="17">
        <f>IFERROR(INDEX(Cost_Components!$T$2:$T$29,MATCH(E519,Cost_Components!$A$2:$A$29,0)),"")</f>
        <v>0.8</v>
      </c>
      <c r="AA519" s="26">
        <f>IFERROR(INDEX(Cost_Components!$U$2:$U$29,MATCH(E519,Cost_Components!$A$2:$A$29,0)),"")</f>
        <v>2025</v>
      </c>
      <c r="AB519" s="26">
        <f>IFERROR(INDEX(Cost_Components!$V$2:$V$29,MATCH(E519,Cost_Components!$A$2:$A$29,0)),"")</f>
        <v>2050</v>
      </c>
      <c r="AC519" s="26">
        <f>IFERROR(INDEX(Cost_Components!$M$2:$M$29,MATCH(E519,Cost_Components!$A$2:$A$29,0)),"")</f>
        <v>30</v>
      </c>
      <c r="AD519" s="26">
        <f>IFERROR(INDEX(Cost_Components!$N$2:$N$29,MATCH(E519,Cost_Components!$A$2:$A$29,0)),"")</f>
        <v>95</v>
      </c>
      <c r="AE519" s="16" t="str">
        <f>IFERROR(INDEX(Cost_Components!$O$2:$O$29,MATCH(E519,Cost_Components!$A$2:$A$29,0)),"")</f>
        <v>Both</v>
      </c>
      <c r="AF519" s="11">
        <v>340978.65737620398</v>
      </c>
      <c r="AG519" s="11">
        <v>340875.242966533</v>
      </c>
      <c r="AH519" s="23">
        <f t="shared" si="121"/>
        <v>1</v>
      </c>
      <c r="AI519" s="10">
        <v>322136832.26016098</v>
      </c>
      <c r="AJ519" s="29">
        <f t="shared" si="122"/>
        <v>0.15356328300917738</v>
      </c>
      <c r="AK519" s="29">
        <f t="shared" si="123"/>
        <v>0.37773543934264447</v>
      </c>
      <c r="AL519" s="29">
        <f t="shared" si="124"/>
        <v>0.22417215633346707</v>
      </c>
      <c r="AM519" s="29">
        <f t="shared" si="125"/>
        <v>0.11358618184185929</v>
      </c>
    </row>
    <row r="520" spans="1:39">
      <c r="A520" t="s">
        <v>262</v>
      </c>
      <c r="B520" s="20">
        <v>2049</v>
      </c>
      <c r="C520" t="s">
        <v>262</v>
      </c>
      <c r="D520" t="s">
        <v>218</v>
      </c>
      <c r="E520" s="22" t="s">
        <v>352</v>
      </c>
      <c r="F520" s="22" t="s">
        <v>353</v>
      </c>
      <c r="G520" s="22" t="s">
        <v>263</v>
      </c>
      <c r="H520" s="22" t="s">
        <v>237</v>
      </c>
      <c r="I520" s="22" t="s">
        <v>212</v>
      </c>
      <c r="J520" s="17">
        <f>IFERROR(INDEX(Cost_Components!$K$2:$K$29,MATCH(E520,Cost_Components!$A$2:$A$29,0)),"")</f>
        <v>0.52</v>
      </c>
      <c r="K520" s="17">
        <f t="shared" si="112"/>
        <v>0.7811538461538462</v>
      </c>
      <c r="L520" s="17">
        <f>IFERROR(INDEX(Cost_Components!$S$2:$S$29,MATCH(E520,Cost_Components!$A$2:$A$29,0)),"")</f>
        <v>0.31</v>
      </c>
      <c r="M520" s="28">
        <f>IFERROR(INDEX(Cost_Components!$L$2:$L$29,MATCH(E520,Cost_Components!$A$2:$A$29,0)),"")</f>
        <v>1</v>
      </c>
      <c r="N520" s="29">
        <f>IFERROR(INDEX(Cost_Components!$P$2:$P$29,MATCH(E520,Cost_Components!$A$2:$A$29,0)),"")</f>
        <v>900.25859009999999</v>
      </c>
      <c r="O520" s="23">
        <f t="shared" si="113"/>
        <v>177966.65092340682</v>
      </c>
      <c r="P520" s="23">
        <f t="shared" si="114"/>
        <v>177909.51719744943</v>
      </c>
      <c r="Q520" s="23">
        <f t="shared" si="115"/>
        <v>49651017.04643973</v>
      </c>
      <c r="R520" s="23">
        <f t="shared" si="116"/>
        <v>125153349.49378811</v>
      </c>
      <c r="S520" s="23">
        <f t="shared" si="117"/>
        <v>75502332.447348386</v>
      </c>
      <c r="T520" s="16">
        <f>IFERROR(INDEX(Cost_Components!$R$2:$R$29,MATCH(E520,Cost_Components!$A$2:$A$29,0)),"")</f>
        <v>1</v>
      </c>
      <c r="U520" s="26">
        <f>IFERROR(INDEX(Cost_Components!$Q$2:$Q$29,MATCH(E520,Cost_Components!$A$2:$A$29,0)),"")</f>
        <v>2023</v>
      </c>
      <c r="V520" s="30">
        <f>1/(1+Calculation_Assumptions!$B$5)^(B520-Calculation_Assumptions!$B$2)</f>
        <v>0.49193373633950943</v>
      </c>
      <c r="W520" s="23">
        <f t="shared" si="118"/>
        <v>24425010.32871177</v>
      </c>
      <c r="X520" s="23">
        <f t="shared" si="119"/>
        <v>61567154.831883632</v>
      </c>
      <c r="Y520" s="23">
        <f t="shared" si="120"/>
        <v>37142144.503171869</v>
      </c>
      <c r="Z520" s="17">
        <f>IFERROR(INDEX(Cost_Components!$T$2:$T$29,MATCH(E520,Cost_Components!$A$2:$A$29,0)),"")</f>
        <v>0.8</v>
      </c>
      <c r="AA520" s="26">
        <f>IFERROR(INDEX(Cost_Components!$U$2:$U$29,MATCH(E520,Cost_Components!$A$2:$A$29,0)),"")</f>
        <v>2025</v>
      </c>
      <c r="AB520" s="26">
        <f>IFERROR(INDEX(Cost_Components!$V$2:$V$29,MATCH(E520,Cost_Components!$A$2:$A$29,0)),"")</f>
        <v>2050</v>
      </c>
      <c r="AC520" s="26">
        <f>IFERROR(INDEX(Cost_Components!$M$2:$M$29,MATCH(E520,Cost_Components!$A$2:$A$29,0)),"")</f>
        <v>30</v>
      </c>
      <c r="AD520" s="26">
        <f>IFERROR(INDEX(Cost_Components!$N$2:$N$29,MATCH(E520,Cost_Components!$A$2:$A$29,0)),"")</f>
        <v>95</v>
      </c>
      <c r="AE520" s="16" t="str">
        <f>IFERROR(INDEX(Cost_Components!$O$2:$O$29,MATCH(E520,Cost_Components!$A$2:$A$29,0)),"")</f>
        <v>Both</v>
      </c>
      <c r="AF520" s="11">
        <v>342243.55946809001</v>
      </c>
      <c r="AG520" s="11">
        <v>342133.686918172</v>
      </c>
      <c r="AH520" s="23">
        <f t="shared" si="121"/>
        <v>1</v>
      </c>
      <c r="AI520" s="10">
        <v>322765819.75268102</v>
      </c>
      <c r="AJ520" s="29">
        <f t="shared" si="122"/>
        <v>0.15382984816820061</v>
      </c>
      <c r="AK520" s="29">
        <f t="shared" si="123"/>
        <v>0.38775279733674012</v>
      </c>
      <c r="AL520" s="29">
        <f t="shared" si="124"/>
        <v>0.23392294916853951</v>
      </c>
      <c r="AM520" s="29">
        <f t="shared" si="125"/>
        <v>0.11507459040003679</v>
      </c>
    </row>
    <row r="521" spans="1:39">
      <c r="A521" t="s">
        <v>262</v>
      </c>
      <c r="B521" s="20">
        <v>2050</v>
      </c>
      <c r="C521" t="s">
        <v>262</v>
      </c>
      <c r="D521" t="s">
        <v>218</v>
      </c>
      <c r="E521" s="22" t="s">
        <v>352</v>
      </c>
      <c r="F521" s="22" t="s">
        <v>353</v>
      </c>
      <c r="G521" s="22" t="s">
        <v>263</v>
      </c>
      <c r="H521" s="22" t="s">
        <v>237</v>
      </c>
      <c r="I521" s="22" t="s">
        <v>212</v>
      </c>
      <c r="J521" s="17">
        <f>IFERROR(INDEX(Cost_Components!$K$2:$K$29,MATCH(E521,Cost_Components!$A$2:$A$29,0)),"")</f>
        <v>0.52</v>
      </c>
      <c r="K521" s="17">
        <f t="shared" si="112"/>
        <v>0.8</v>
      </c>
      <c r="L521" s="17">
        <f>IFERROR(INDEX(Cost_Components!$S$2:$S$29,MATCH(E521,Cost_Components!$A$2:$A$29,0)),"")</f>
        <v>0.31</v>
      </c>
      <c r="M521" s="28">
        <f>IFERROR(INDEX(Cost_Components!$L$2:$L$29,MATCH(E521,Cost_Components!$A$2:$A$29,0)),"")</f>
        <v>1</v>
      </c>
      <c r="N521" s="29">
        <f>IFERROR(INDEX(Cost_Components!$P$2:$P$29,MATCH(E521,Cost_Components!$A$2:$A$29,0)),"")</f>
        <v>900.25859009999999</v>
      </c>
      <c r="O521" s="23">
        <f t="shared" si="113"/>
        <v>178602.69732754643</v>
      </c>
      <c r="P521" s="23">
        <f t="shared" si="114"/>
        <v>178542.21951056505</v>
      </c>
      <c r="Q521" s="23">
        <f t="shared" si="115"/>
        <v>49827591.711070865</v>
      </c>
      <c r="R521" s="23">
        <f t="shared" si="116"/>
        <v>128630889.98732319</v>
      </c>
      <c r="S521" s="23">
        <f t="shared" si="117"/>
        <v>78803298.276252329</v>
      </c>
      <c r="T521" s="16">
        <f>IFERROR(INDEX(Cost_Components!$R$2:$R$29,MATCH(E521,Cost_Components!$A$2:$A$29,0)),"")</f>
        <v>1</v>
      </c>
      <c r="U521" s="26">
        <f>IFERROR(INDEX(Cost_Components!$Q$2:$Q$29,MATCH(E521,Cost_Components!$A$2:$A$29,0)),"")</f>
        <v>2023</v>
      </c>
      <c r="V521" s="30">
        <f>1/(1+Calculation_Assumptions!$B$5)^(B521-Calculation_Assumptions!$B$2)</f>
        <v>0.47760556926165965</v>
      </c>
      <c r="W521" s="23">
        <f t="shared" si="118"/>
        <v>23797935.304103553</v>
      </c>
      <c r="X521" s="23">
        <f t="shared" si="119"/>
        <v>61434829.437029414</v>
      </c>
      <c r="Y521" s="23">
        <f t="shared" si="120"/>
        <v>37636894.132925853</v>
      </c>
      <c r="Z521" s="17">
        <f>IFERROR(INDEX(Cost_Components!$T$2:$T$29,MATCH(E521,Cost_Components!$A$2:$A$29,0)),"")</f>
        <v>0.8</v>
      </c>
      <c r="AA521" s="26">
        <f>IFERROR(INDEX(Cost_Components!$U$2:$U$29,MATCH(E521,Cost_Components!$A$2:$A$29,0)),"")</f>
        <v>2025</v>
      </c>
      <c r="AB521" s="26">
        <f>IFERROR(INDEX(Cost_Components!$V$2:$V$29,MATCH(E521,Cost_Components!$A$2:$A$29,0)),"")</f>
        <v>2050</v>
      </c>
      <c r="AC521" s="26">
        <f>IFERROR(INDEX(Cost_Components!$M$2:$M$29,MATCH(E521,Cost_Components!$A$2:$A$29,0)),"")</f>
        <v>30</v>
      </c>
      <c r="AD521" s="26">
        <f>IFERROR(INDEX(Cost_Components!$N$2:$N$29,MATCH(E521,Cost_Components!$A$2:$A$29,0)),"")</f>
        <v>95</v>
      </c>
      <c r="AE521" s="16" t="str">
        <f>IFERROR(INDEX(Cost_Components!$O$2:$O$29,MATCH(E521,Cost_Components!$A$2:$A$29,0)),"")</f>
        <v>Both</v>
      </c>
      <c r="AF521" s="11">
        <v>343466.72562989697</v>
      </c>
      <c r="AG521" s="11">
        <v>343350.42213570199</v>
      </c>
      <c r="AH521" s="23">
        <f t="shared" si="121"/>
        <v>1</v>
      </c>
      <c r="AI521" s="10">
        <v>323312042.56328499</v>
      </c>
      <c r="AJ521" s="29">
        <f t="shared" si="122"/>
        <v>0.15411610194296313</v>
      </c>
      <c r="AK521" s="29">
        <f t="shared" si="123"/>
        <v>0.39785369257362269</v>
      </c>
      <c r="AL521" s="29">
        <f t="shared" si="124"/>
        <v>0.24373759063065953</v>
      </c>
      <c r="AM521" s="29">
        <f t="shared" si="125"/>
        <v>0.11641043072362151</v>
      </c>
    </row>
    <row r="522" spans="1:39">
      <c r="A522" t="s">
        <v>262</v>
      </c>
      <c r="B522" s="20">
        <v>2025</v>
      </c>
      <c r="C522" t="s">
        <v>262</v>
      </c>
      <c r="D522" t="s">
        <v>218</v>
      </c>
      <c r="E522" s="22" t="s">
        <v>354</v>
      </c>
      <c r="F522" s="22" t="s">
        <v>355</v>
      </c>
      <c r="G522" s="22" t="s">
        <v>263</v>
      </c>
      <c r="H522" s="22" t="s">
        <v>237</v>
      </c>
      <c r="I522" s="22" t="s">
        <v>309</v>
      </c>
      <c r="J522" s="17">
        <f>IFERROR(INDEX(Cost_Components!$K$2:$K$29,MATCH(E522,Cost_Components!$A$2:$A$29,0)),"")</f>
        <v>0.5</v>
      </c>
      <c r="K522" s="17">
        <f t="shared" si="112"/>
        <v>0.32884615384615384</v>
      </c>
      <c r="L522" s="17">
        <f>IFERROR(INDEX(Cost_Components!$S$2:$S$29,MATCH(E522,Cost_Components!$A$2:$A$29,0)),"")</f>
        <v>0.31</v>
      </c>
      <c r="M522" s="28">
        <f>IFERROR(INDEX(Cost_Components!$L$2:$L$29,MATCH(E522,Cost_Components!$A$2:$A$29,0)),"")</f>
        <v>1</v>
      </c>
      <c r="N522" s="29">
        <f>IFERROR(INDEX(Cost_Components!$P$2:$P$29,MATCH(E522,Cost_Components!$A$2:$A$29,0)),"")</f>
        <v>64.94344126</v>
      </c>
      <c r="O522" s="23">
        <f t="shared" si="113"/>
        <v>495884.10656603501</v>
      </c>
      <c r="P522" s="23">
        <f t="shared" si="114"/>
        <v>495849.39306183049</v>
      </c>
      <c r="Q522" s="23">
        <f t="shared" si="115"/>
        <v>9982671.4389564693</v>
      </c>
      <c r="R522" s="23">
        <f t="shared" si="116"/>
        <v>10590299.767804129</v>
      </c>
      <c r="S522" s="23">
        <f t="shared" si="117"/>
        <v>607628.32884765975</v>
      </c>
      <c r="T522" s="16">
        <f>IFERROR(INDEX(Cost_Components!$R$2:$R$29,MATCH(E522,Cost_Components!$A$2:$A$29,0)),"")</f>
        <v>1</v>
      </c>
      <c r="U522" s="26">
        <f>IFERROR(INDEX(Cost_Components!$Q$2:$Q$29,MATCH(E522,Cost_Components!$A$2:$A$29,0)),"")</f>
        <v>2023</v>
      </c>
      <c r="V522" s="30">
        <f>1/(1+Calculation_Assumptions!$B$5)^(B522-Calculation_Assumptions!$B$2)</f>
        <v>1</v>
      </c>
      <c r="W522" s="23">
        <f t="shared" si="118"/>
        <v>9982671.4389564693</v>
      </c>
      <c r="X522" s="23">
        <f t="shared" si="119"/>
        <v>10590299.767804129</v>
      </c>
      <c r="Y522" s="23">
        <f t="shared" si="120"/>
        <v>607628.32884765975</v>
      </c>
      <c r="Z522" s="17">
        <f>IFERROR(INDEX(Cost_Components!$T$2:$T$29,MATCH(E522,Cost_Components!$A$2:$A$29,0)),"")</f>
        <v>0.8</v>
      </c>
      <c r="AA522" s="26">
        <f>IFERROR(INDEX(Cost_Components!$U$2:$U$29,MATCH(E522,Cost_Components!$A$2:$A$29,0)),"")</f>
        <v>2025</v>
      </c>
      <c r="AB522" s="26">
        <f>IFERROR(INDEX(Cost_Components!$V$2:$V$29,MATCH(E522,Cost_Components!$A$2:$A$29,0)),"")</f>
        <v>2050</v>
      </c>
      <c r="AC522" s="26">
        <f>IFERROR(INDEX(Cost_Components!$M$2:$M$29,MATCH(E522,Cost_Components!$A$2:$A$29,0)),"")</f>
        <v>30</v>
      </c>
      <c r="AD522" s="26">
        <f>IFERROR(INDEX(Cost_Components!$N$2:$N$29,MATCH(E522,Cost_Components!$A$2:$A$29,0)),"")</f>
        <v>95</v>
      </c>
      <c r="AE522" s="16" t="str">
        <f>IFERROR(INDEX(Cost_Components!$O$2:$O$29,MATCH(E522,Cost_Components!$A$2:$A$29,0)),"")</f>
        <v>Both</v>
      </c>
      <c r="AF522" s="11">
        <v>991768.21313207003</v>
      </c>
      <c r="AG522" s="11">
        <v>991698.78612366098</v>
      </c>
      <c r="AH522" s="23">
        <f t="shared" si="121"/>
        <v>1</v>
      </c>
      <c r="AI522" s="10">
        <v>288391907.64445603</v>
      </c>
      <c r="AJ522" s="29">
        <f t="shared" si="122"/>
        <v>3.4614949914834665E-2</v>
      </c>
      <c r="AK522" s="29">
        <f t="shared" si="123"/>
        <v>3.6721903378996265E-2</v>
      </c>
      <c r="AL522" s="29">
        <f t="shared" si="124"/>
        <v>2.1069534641616032E-3</v>
      </c>
      <c r="AM522" s="29">
        <f t="shared" si="125"/>
        <v>2.1069534641616032E-3</v>
      </c>
    </row>
    <row r="523" spans="1:39">
      <c r="A523" t="s">
        <v>262</v>
      </c>
      <c r="B523" s="20">
        <v>2026</v>
      </c>
      <c r="C523" t="s">
        <v>262</v>
      </c>
      <c r="D523" t="s">
        <v>218</v>
      </c>
      <c r="E523" s="22" t="s">
        <v>354</v>
      </c>
      <c r="F523" s="22" t="s">
        <v>355</v>
      </c>
      <c r="G523" s="22" t="s">
        <v>263</v>
      </c>
      <c r="H523" s="22" t="s">
        <v>237</v>
      </c>
      <c r="I523" s="22" t="s">
        <v>309</v>
      </c>
      <c r="J523" s="17">
        <f>IFERROR(INDEX(Cost_Components!$K$2:$K$29,MATCH(E523,Cost_Components!$A$2:$A$29,0)),"")</f>
        <v>0.5</v>
      </c>
      <c r="K523" s="17">
        <f t="shared" si="112"/>
        <v>0.34769230769230769</v>
      </c>
      <c r="L523" s="17">
        <f>IFERROR(INDEX(Cost_Components!$S$2:$S$29,MATCH(E523,Cost_Components!$A$2:$A$29,0)),"")</f>
        <v>0.31</v>
      </c>
      <c r="M523" s="28">
        <f>IFERROR(INDEX(Cost_Components!$L$2:$L$29,MATCH(E523,Cost_Components!$A$2:$A$29,0)),"")</f>
        <v>1</v>
      </c>
      <c r="N523" s="29">
        <f>IFERROR(INDEX(Cost_Components!$P$2:$P$29,MATCH(E523,Cost_Components!$A$2:$A$29,0)),"")</f>
        <v>64.94344126</v>
      </c>
      <c r="O523" s="23">
        <f t="shared" si="113"/>
        <v>501776.170274815</v>
      </c>
      <c r="P523" s="23">
        <f t="shared" si="114"/>
        <v>501686.63280972501</v>
      </c>
      <c r="Q523" s="23">
        <f t="shared" si="115"/>
        <v>10100189.474329725</v>
      </c>
      <c r="R523" s="23">
        <f t="shared" si="116"/>
        <v>11330274.00033801</v>
      </c>
      <c r="S523" s="23">
        <f t="shared" si="117"/>
        <v>1230084.5260082856</v>
      </c>
      <c r="T523" s="16">
        <f>IFERROR(INDEX(Cost_Components!$R$2:$R$29,MATCH(E523,Cost_Components!$A$2:$A$29,0)),"")</f>
        <v>1</v>
      </c>
      <c r="U523" s="26">
        <f>IFERROR(INDEX(Cost_Components!$Q$2:$Q$29,MATCH(E523,Cost_Components!$A$2:$A$29,0)),"")</f>
        <v>2023</v>
      </c>
      <c r="V523" s="30">
        <f>1/(1+Calculation_Assumptions!$B$5)^(B523-Calculation_Assumptions!$B$2)</f>
        <v>0.970873786407767</v>
      </c>
      <c r="W523" s="23">
        <f t="shared" si="118"/>
        <v>9806009.1983783729</v>
      </c>
      <c r="X523" s="23">
        <f t="shared" si="119"/>
        <v>11000266.019745642</v>
      </c>
      <c r="Y523" s="23">
        <f t="shared" si="120"/>
        <v>1194256.8213672675</v>
      </c>
      <c r="Z523" s="17">
        <f>IFERROR(INDEX(Cost_Components!$T$2:$T$29,MATCH(E523,Cost_Components!$A$2:$A$29,0)),"")</f>
        <v>0.8</v>
      </c>
      <c r="AA523" s="26">
        <f>IFERROR(INDEX(Cost_Components!$U$2:$U$29,MATCH(E523,Cost_Components!$A$2:$A$29,0)),"")</f>
        <v>2025</v>
      </c>
      <c r="AB523" s="26">
        <f>IFERROR(INDEX(Cost_Components!$V$2:$V$29,MATCH(E523,Cost_Components!$A$2:$A$29,0)),"")</f>
        <v>2050</v>
      </c>
      <c r="AC523" s="26">
        <f>IFERROR(INDEX(Cost_Components!$M$2:$M$29,MATCH(E523,Cost_Components!$A$2:$A$29,0)),"")</f>
        <v>30</v>
      </c>
      <c r="AD523" s="26">
        <f>IFERROR(INDEX(Cost_Components!$N$2:$N$29,MATCH(E523,Cost_Components!$A$2:$A$29,0)),"")</f>
        <v>95</v>
      </c>
      <c r="AE523" s="16" t="str">
        <f>IFERROR(INDEX(Cost_Components!$O$2:$O$29,MATCH(E523,Cost_Components!$A$2:$A$29,0)),"")</f>
        <v>Both</v>
      </c>
      <c r="AF523" s="11">
        <v>1003552.34054963</v>
      </c>
      <c r="AG523" s="11">
        <v>1003373.26561945</v>
      </c>
      <c r="AH523" s="23">
        <f t="shared" si="121"/>
        <v>1</v>
      </c>
      <c r="AI523" s="10">
        <v>290472130.233437</v>
      </c>
      <c r="AJ523" s="29">
        <f t="shared" si="122"/>
        <v>3.4771630125798092E-2</v>
      </c>
      <c r="AK523" s="29">
        <f t="shared" si="123"/>
        <v>3.9006406539699598E-2</v>
      </c>
      <c r="AL523" s="29">
        <f t="shared" si="124"/>
        <v>4.2347764139015059E-3</v>
      </c>
      <c r="AM523" s="29">
        <f t="shared" si="125"/>
        <v>4.1114334115548599E-3</v>
      </c>
    </row>
    <row r="524" spans="1:39">
      <c r="A524" t="s">
        <v>262</v>
      </c>
      <c r="B524" s="20">
        <v>2027</v>
      </c>
      <c r="C524" t="s">
        <v>262</v>
      </c>
      <c r="D524" t="s">
        <v>218</v>
      </c>
      <c r="E524" s="22" t="s">
        <v>354</v>
      </c>
      <c r="F524" s="22" t="s">
        <v>355</v>
      </c>
      <c r="G524" s="22" t="s">
        <v>263</v>
      </c>
      <c r="H524" s="22" t="s">
        <v>237</v>
      </c>
      <c r="I524" s="22" t="s">
        <v>309</v>
      </c>
      <c r="J524" s="17">
        <f>IFERROR(INDEX(Cost_Components!$K$2:$K$29,MATCH(E524,Cost_Components!$A$2:$A$29,0)),"")</f>
        <v>0.5</v>
      </c>
      <c r="K524" s="17">
        <f t="shared" si="112"/>
        <v>0.36653846153846154</v>
      </c>
      <c r="L524" s="17">
        <f>IFERROR(INDEX(Cost_Components!$S$2:$S$29,MATCH(E524,Cost_Components!$A$2:$A$29,0)),"")</f>
        <v>0.31</v>
      </c>
      <c r="M524" s="28">
        <f>IFERROR(INDEX(Cost_Components!$L$2:$L$29,MATCH(E524,Cost_Components!$A$2:$A$29,0)),"")</f>
        <v>1</v>
      </c>
      <c r="N524" s="29">
        <f>IFERROR(INDEX(Cost_Components!$P$2:$P$29,MATCH(E524,Cost_Components!$A$2:$A$29,0)),"")</f>
        <v>64.94344126</v>
      </c>
      <c r="O524" s="23">
        <f t="shared" si="113"/>
        <v>507540.32415433001</v>
      </c>
      <c r="P524" s="23">
        <f t="shared" si="114"/>
        <v>507381.37331976503</v>
      </c>
      <c r="Q524" s="23">
        <f t="shared" si="115"/>
        <v>10214838.648529191</v>
      </c>
      <c r="R524" s="23">
        <f t="shared" si="116"/>
        <v>12081626.428094069</v>
      </c>
      <c r="S524" s="23">
        <f t="shared" si="117"/>
        <v>1866787.779564878</v>
      </c>
      <c r="T524" s="16">
        <f>IFERROR(INDEX(Cost_Components!$R$2:$R$29,MATCH(E524,Cost_Components!$A$2:$A$29,0)),"")</f>
        <v>1</v>
      </c>
      <c r="U524" s="26">
        <f>IFERROR(INDEX(Cost_Components!$Q$2:$Q$29,MATCH(E524,Cost_Components!$A$2:$A$29,0)),"")</f>
        <v>2023</v>
      </c>
      <c r="V524" s="30">
        <f>1/(1+Calculation_Assumptions!$B$5)^(B524-Calculation_Assumptions!$B$2)</f>
        <v>0.94259590913375435</v>
      </c>
      <c r="W524" s="23">
        <f t="shared" si="118"/>
        <v>9628465.1225649826</v>
      </c>
      <c r="X524" s="23">
        <f t="shared" si="119"/>
        <v>11388091.646803722</v>
      </c>
      <c r="Y524" s="23">
        <f t="shared" si="120"/>
        <v>1759626.5242387387</v>
      </c>
      <c r="Z524" s="17">
        <f>IFERROR(INDEX(Cost_Components!$T$2:$T$29,MATCH(E524,Cost_Components!$A$2:$A$29,0)),"")</f>
        <v>0.8</v>
      </c>
      <c r="AA524" s="26">
        <f>IFERROR(INDEX(Cost_Components!$U$2:$U$29,MATCH(E524,Cost_Components!$A$2:$A$29,0)),"")</f>
        <v>2025</v>
      </c>
      <c r="AB524" s="26">
        <f>IFERROR(INDEX(Cost_Components!$V$2:$V$29,MATCH(E524,Cost_Components!$A$2:$A$29,0)),"")</f>
        <v>2050</v>
      </c>
      <c r="AC524" s="26">
        <f>IFERROR(INDEX(Cost_Components!$M$2:$M$29,MATCH(E524,Cost_Components!$A$2:$A$29,0)),"")</f>
        <v>30</v>
      </c>
      <c r="AD524" s="26">
        <f>IFERROR(INDEX(Cost_Components!$N$2:$N$29,MATCH(E524,Cost_Components!$A$2:$A$29,0)),"")</f>
        <v>95</v>
      </c>
      <c r="AE524" s="16" t="str">
        <f>IFERROR(INDEX(Cost_Components!$O$2:$O$29,MATCH(E524,Cost_Components!$A$2:$A$29,0)),"")</f>
        <v>Both</v>
      </c>
      <c r="AF524" s="11">
        <v>1015080.64830866</v>
      </c>
      <c r="AG524" s="11">
        <v>1014762.7466395301</v>
      </c>
      <c r="AH524" s="23">
        <f t="shared" si="121"/>
        <v>1</v>
      </c>
      <c r="AI524" s="10">
        <v>292505080.826208</v>
      </c>
      <c r="AJ524" s="29">
        <f t="shared" si="122"/>
        <v>3.4921918688305936E-2</v>
      </c>
      <c r="AK524" s="29">
        <f t="shared" si="123"/>
        <v>4.1303988272505844E-2</v>
      </c>
      <c r="AL524" s="29">
        <f t="shared" si="124"/>
        <v>6.3820695841999087E-3</v>
      </c>
      <c r="AM524" s="29">
        <f t="shared" si="125"/>
        <v>6.0157126818737947E-3</v>
      </c>
    </row>
    <row r="525" spans="1:39">
      <c r="A525" t="s">
        <v>262</v>
      </c>
      <c r="B525" s="20">
        <v>2028</v>
      </c>
      <c r="C525" t="s">
        <v>262</v>
      </c>
      <c r="D525" t="s">
        <v>218</v>
      </c>
      <c r="E525" s="22" t="s">
        <v>354</v>
      </c>
      <c r="F525" s="22" t="s">
        <v>355</v>
      </c>
      <c r="G525" s="22" t="s">
        <v>263</v>
      </c>
      <c r="H525" s="22" t="s">
        <v>237</v>
      </c>
      <c r="I525" s="22" t="s">
        <v>309</v>
      </c>
      <c r="J525" s="17">
        <f>IFERROR(INDEX(Cost_Components!$K$2:$K$29,MATCH(E525,Cost_Components!$A$2:$A$29,0)),"")</f>
        <v>0.5</v>
      </c>
      <c r="K525" s="17">
        <f t="shared" si="112"/>
        <v>0.38538461538461538</v>
      </c>
      <c r="L525" s="17">
        <f>IFERROR(INDEX(Cost_Components!$S$2:$S$29,MATCH(E525,Cost_Components!$A$2:$A$29,0)),"")</f>
        <v>0.31</v>
      </c>
      <c r="M525" s="28">
        <f>IFERROR(INDEX(Cost_Components!$L$2:$L$29,MATCH(E525,Cost_Components!$A$2:$A$29,0)),"")</f>
        <v>1</v>
      </c>
      <c r="N525" s="29">
        <f>IFERROR(INDEX(Cost_Components!$P$2:$P$29,MATCH(E525,Cost_Components!$A$2:$A$29,0)),"")</f>
        <v>64.94344126</v>
      </c>
      <c r="O525" s="23">
        <f t="shared" si="113"/>
        <v>512308.50482158503</v>
      </c>
      <c r="P525" s="23">
        <f t="shared" si="114"/>
        <v>512068.68969069998</v>
      </c>
      <c r="Q525" s="23">
        <f t="shared" si="115"/>
        <v>10309205.889704073</v>
      </c>
      <c r="R525" s="23">
        <f t="shared" si="116"/>
        <v>12822161.324791841</v>
      </c>
      <c r="S525" s="23">
        <f t="shared" si="117"/>
        <v>2512955.4350877684</v>
      </c>
      <c r="T525" s="16">
        <f>IFERROR(INDEX(Cost_Components!$R$2:$R$29,MATCH(E525,Cost_Components!$A$2:$A$29,0)),"")</f>
        <v>1</v>
      </c>
      <c r="U525" s="26">
        <f>IFERROR(INDEX(Cost_Components!$Q$2:$Q$29,MATCH(E525,Cost_Components!$A$2:$A$29,0)),"")</f>
        <v>2023</v>
      </c>
      <c r="V525" s="30">
        <f>1/(1+Calculation_Assumptions!$B$5)^(B525-Calculation_Assumptions!$B$2)</f>
        <v>0.91514165935315961</v>
      </c>
      <c r="W525" s="23">
        <f t="shared" si="118"/>
        <v>9434383.7845171522</v>
      </c>
      <c r="X525" s="23">
        <f t="shared" si="119"/>
        <v>11734093.991263913</v>
      </c>
      <c r="Y525" s="23">
        <f t="shared" si="120"/>
        <v>2299710.2067467617</v>
      </c>
      <c r="Z525" s="17">
        <f>IFERROR(INDEX(Cost_Components!$T$2:$T$29,MATCH(E525,Cost_Components!$A$2:$A$29,0)),"")</f>
        <v>0.8</v>
      </c>
      <c r="AA525" s="26">
        <f>IFERROR(INDEX(Cost_Components!$U$2:$U$29,MATCH(E525,Cost_Components!$A$2:$A$29,0)),"")</f>
        <v>2025</v>
      </c>
      <c r="AB525" s="26">
        <f>IFERROR(INDEX(Cost_Components!$V$2:$V$29,MATCH(E525,Cost_Components!$A$2:$A$29,0)),"")</f>
        <v>2050</v>
      </c>
      <c r="AC525" s="26">
        <f>IFERROR(INDEX(Cost_Components!$M$2:$M$29,MATCH(E525,Cost_Components!$A$2:$A$29,0)),"")</f>
        <v>30</v>
      </c>
      <c r="AD525" s="26">
        <f>IFERROR(INDEX(Cost_Components!$N$2:$N$29,MATCH(E525,Cost_Components!$A$2:$A$29,0)),"")</f>
        <v>95</v>
      </c>
      <c r="AE525" s="16" t="str">
        <f>IFERROR(INDEX(Cost_Components!$O$2:$O$29,MATCH(E525,Cost_Components!$A$2:$A$29,0)),"")</f>
        <v>Both</v>
      </c>
      <c r="AF525" s="11">
        <v>1024617.0096431701</v>
      </c>
      <c r="AG525" s="11">
        <v>1024137.3793814</v>
      </c>
      <c r="AH525" s="23">
        <f t="shared" si="121"/>
        <v>1</v>
      </c>
      <c r="AI525" s="10">
        <v>294484707.92155403</v>
      </c>
      <c r="AJ525" s="29">
        <f t="shared" si="122"/>
        <v>3.5007610284640923E-2</v>
      </c>
      <c r="AK525" s="29">
        <f t="shared" si="123"/>
        <v>4.3541009023149203E-2</v>
      </c>
      <c r="AL525" s="29">
        <f t="shared" si="124"/>
        <v>8.5333987385082799E-3</v>
      </c>
      <c r="AM525" s="29">
        <f t="shared" si="125"/>
        <v>7.8092686814806266E-3</v>
      </c>
    </row>
    <row r="526" spans="1:39">
      <c r="A526" t="s">
        <v>262</v>
      </c>
      <c r="B526" s="20">
        <v>2029</v>
      </c>
      <c r="C526" t="s">
        <v>262</v>
      </c>
      <c r="D526" t="s">
        <v>218</v>
      </c>
      <c r="E526" s="22" t="s">
        <v>354</v>
      </c>
      <c r="F526" s="22" t="s">
        <v>355</v>
      </c>
      <c r="G526" s="22" t="s">
        <v>263</v>
      </c>
      <c r="H526" s="22" t="s">
        <v>237</v>
      </c>
      <c r="I526" s="22" t="s">
        <v>309</v>
      </c>
      <c r="J526" s="17">
        <f>IFERROR(INDEX(Cost_Components!$K$2:$K$29,MATCH(E526,Cost_Components!$A$2:$A$29,0)),"")</f>
        <v>0.5</v>
      </c>
      <c r="K526" s="17">
        <f t="shared" si="112"/>
        <v>0.40423076923076923</v>
      </c>
      <c r="L526" s="17">
        <f>IFERROR(INDEX(Cost_Components!$S$2:$S$29,MATCH(E526,Cost_Components!$A$2:$A$29,0)),"")</f>
        <v>0.31</v>
      </c>
      <c r="M526" s="28">
        <f>IFERROR(INDEX(Cost_Components!$L$2:$L$29,MATCH(E526,Cost_Components!$A$2:$A$29,0)),"")</f>
        <v>1</v>
      </c>
      <c r="N526" s="29">
        <f>IFERROR(INDEX(Cost_Components!$P$2:$P$29,MATCH(E526,Cost_Components!$A$2:$A$29,0)),"")</f>
        <v>64.94344126</v>
      </c>
      <c r="O526" s="23">
        <f t="shared" si="113"/>
        <v>516808.18856290501</v>
      </c>
      <c r="P526" s="23">
        <f t="shared" si="114"/>
        <v>516478.00179856003</v>
      </c>
      <c r="Q526" s="23">
        <f t="shared" si="115"/>
        <v>10397976.219284955</v>
      </c>
      <c r="R526" s="23">
        <f t="shared" si="116"/>
        <v>13567319.481034517</v>
      </c>
      <c r="S526" s="23">
        <f t="shared" si="117"/>
        <v>3169343.2617495619</v>
      </c>
      <c r="T526" s="16">
        <f>IFERROR(INDEX(Cost_Components!$R$2:$R$29,MATCH(E526,Cost_Components!$A$2:$A$29,0)),"")</f>
        <v>1</v>
      </c>
      <c r="U526" s="26">
        <f>IFERROR(INDEX(Cost_Components!$Q$2:$Q$29,MATCH(E526,Cost_Components!$A$2:$A$29,0)),"")</f>
        <v>2023</v>
      </c>
      <c r="V526" s="30">
        <f>1/(1+Calculation_Assumptions!$B$5)^(B526-Calculation_Assumptions!$B$2)</f>
        <v>0.888487047915689</v>
      </c>
      <c r="W526" s="23">
        <f t="shared" si="118"/>
        <v>9238467.1953700278</v>
      </c>
      <c r="X526" s="23">
        <f t="shared" si="119"/>
        <v>12054387.633833377</v>
      </c>
      <c r="Y526" s="23">
        <f t="shared" si="120"/>
        <v>2815920.4384633489</v>
      </c>
      <c r="Z526" s="17">
        <f>IFERROR(INDEX(Cost_Components!$T$2:$T$29,MATCH(E526,Cost_Components!$A$2:$A$29,0)),"")</f>
        <v>0.8</v>
      </c>
      <c r="AA526" s="26">
        <f>IFERROR(INDEX(Cost_Components!$U$2:$U$29,MATCH(E526,Cost_Components!$A$2:$A$29,0)),"")</f>
        <v>2025</v>
      </c>
      <c r="AB526" s="26">
        <f>IFERROR(INDEX(Cost_Components!$V$2:$V$29,MATCH(E526,Cost_Components!$A$2:$A$29,0)),"")</f>
        <v>2050</v>
      </c>
      <c r="AC526" s="26">
        <f>IFERROR(INDEX(Cost_Components!$M$2:$M$29,MATCH(E526,Cost_Components!$A$2:$A$29,0)),"")</f>
        <v>30</v>
      </c>
      <c r="AD526" s="26">
        <f>IFERROR(INDEX(Cost_Components!$N$2:$N$29,MATCH(E526,Cost_Components!$A$2:$A$29,0)),"")</f>
        <v>95</v>
      </c>
      <c r="AE526" s="16" t="str">
        <f>IFERROR(INDEX(Cost_Components!$O$2:$O$29,MATCH(E526,Cost_Components!$A$2:$A$29,0)),"")</f>
        <v>Both</v>
      </c>
      <c r="AF526" s="11">
        <v>1033616.37712581</v>
      </c>
      <c r="AG526" s="11">
        <v>1032956.0035971201</v>
      </c>
      <c r="AH526" s="23">
        <f t="shared" si="121"/>
        <v>1</v>
      </c>
      <c r="AI526" s="10">
        <v>296414030.31142998</v>
      </c>
      <c r="AJ526" s="29">
        <f t="shared" si="122"/>
        <v>3.5079230926957916E-2</v>
      </c>
      <c r="AK526" s="29">
        <f t="shared" si="123"/>
        <v>4.5771515831352166E-2</v>
      </c>
      <c r="AL526" s="29">
        <f t="shared" si="124"/>
        <v>1.0692284904394249E-2</v>
      </c>
      <c r="AM526" s="29">
        <f t="shared" si="125"/>
        <v>9.4999566501787307E-3</v>
      </c>
    </row>
    <row r="527" spans="1:39">
      <c r="A527" t="s">
        <v>262</v>
      </c>
      <c r="B527" s="20">
        <v>2030</v>
      </c>
      <c r="C527" t="s">
        <v>262</v>
      </c>
      <c r="D527" t="s">
        <v>218</v>
      </c>
      <c r="E527" s="22" t="s">
        <v>354</v>
      </c>
      <c r="F527" s="22" t="s">
        <v>355</v>
      </c>
      <c r="G527" s="22" t="s">
        <v>263</v>
      </c>
      <c r="H527" s="22" t="s">
        <v>237</v>
      </c>
      <c r="I527" s="22" t="s">
        <v>309</v>
      </c>
      <c r="J527" s="17">
        <f>IFERROR(INDEX(Cost_Components!$K$2:$K$29,MATCH(E527,Cost_Components!$A$2:$A$29,0)),"")</f>
        <v>0.5</v>
      </c>
      <c r="K527" s="17">
        <f t="shared" si="112"/>
        <v>0.42307692307692307</v>
      </c>
      <c r="L527" s="17">
        <f>IFERROR(INDEX(Cost_Components!$S$2:$S$29,MATCH(E527,Cost_Components!$A$2:$A$29,0)),"")</f>
        <v>0.31</v>
      </c>
      <c r="M527" s="28">
        <f>IFERROR(INDEX(Cost_Components!$L$2:$L$29,MATCH(E527,Cost_Components!$A$2:$A$29,0)),"")</f>
        <v>1</v>
      </c>
      <c r="N527" s="29">
        <f>IFERROR(INDEX(Cost_Components!$P$2:$P$29,MATCH(E527,Cost_Components!$A$2:$A$29,0)),"")</f>
        <v>64.94344126</v>
      </c>
      <c r="O527" s="23">
        <f t="shared" si="113"/>
        <v>520984.04125941999</v>
      </c>
      <c r="P527" s="23">
        <f t="shared" si="114"/>
        <v>520556.18984905002</v>
      </c>
      <c r="Q527" s="23">
        <f t="shared" si="115"/>
        <v>10480080.204777269</v>
      </c>
      <c r="R527" s="23">
        <f t="shared" si="116"/>
        <v>14314594.665008238</v>
      </c>
      <c r="S527" s="23">
        <f t="shared" si="117"/>
        <v>3834514.4602309689</v>
      </c>
      <c r="T527" s="16">
        <f>IFERROR(INDEX(Cost_Components!$R$2:$R$29,MATCH(E527,Cost_Components!$A$2:$A$29,0)),"")</f>
        <v>1</v>
      </c>
      <c r="U527" s="26">
        <f>IFERROR(INDEX(Cost_Components!$Q$2:$Q$29,MATCH(E527,Cost_Components!$A$2:$A$29,0)),"")</f>
        <v>2023</v>
      </c>
      <c r="V527" s="30">
        <f>1/(1+Calculation_Assumptions!$B$5)^(B527-Calculation_Assumptions!$B$2)</f>
        <v>0.86260878438416411</v>
      </c>
      <c r="W527" s="23">
        <f t="shared" si="118"/>
        <v>9040209.2456914615</v>
      </c>
      <c r="X527" s="23">
        <f t="shared" si="119"/>
        <v>12347895.102934796</v>
      </c>
      <c r="Y527" s="23">
        <f t="shared" si="120"/>
        <v>3307685.8572433353</v>
      </c>
      <c r="Z527" s="17">
        <f>IFERROR(INDEX(Cost_Components!$T$2:$T$29,MATCH(E527,Cost_Components!$A$2:$A$29,0)),"")</f>
        <v>0.8</v>
      </c>
      <c r="AA527" s="26">
        <f>IFERROR(INDEX(Cost_Components!$U$2:$U$29,MATCH(E527,Cost_Components!$A$2:$A$29,0)),"")</f>
        <v>2025</v>
      </c>
      <c r="AB527" s="26">
        <f>IFERROR(INDEX(Cost_Components!$V$2:$V$29,MATCH(E527,Cost_Components!$A$2:$A$29,0)),"")</f>
        <v>2050</v>
      </c>
      <c r="AC527" s="26">
        <f>IFERROR(INDEX(Cost_Components!$M$2:$M$29,MATCH(E527,Cost_Components!$A$2:$A$29,0)),"")</f>
        <v>30</v>
      </c>
      <c r="AD527" s="26">
        <f>IFERROR(INDEX(Cost_Components!$N$2:$N$29,MATCH(E527,Cost_Components!$A$2:$A$29,0)),"")</f>
        <v>95</v>
      </c>
      <c r="AE527" s="16" t="str">
        <f>IFERROR(INDEX(Cost_Components!$O$2:$O$29,MATCH(E527,Cost_Components!$A$2:$A$29,0)),"")</f>
        <v>Both</v>
      </c>
      <c r="AF527" s="11">
        <v>1041968.08251884</v>
      </c>
      <c r="AG527" s="11">
        <v>1041112.3796981</v>
      </c>
      <c r="AH527" s="23">
        <f t="shared" si="121"/>
        <v>1</v>
      </c>
      <c r="AI527" s="10">
        <v>298289404.664994</v>
      </c>
      <c r="AJ527" s="29">
        <f t="shared" si="122"/>
        <v>3.513393382694014E-2</v>
      </c>
      <c r="AK527" s="29">
        <f t="shared" si="123"/>
        <v>4.7988947784065018E-2</v>
      </c>
      <c r="AL527" s="29">
        <f t="shared" si="124"/>
        <v>1.285501395712488E-2</v>
      </c>
      <c r="AM527" s="29">
        <f t="shared" si="125"/>
        <v>1.1088847962796956E-2</v>
      </c>
    </row>
    <row r="528" spans="1:39">
      <c r="A528" t="s">
        <v>262</v>
      </c>
      <c r="B528" s="20">
        <v>2031</v>
      </c>
      <c r="C528" t="s">
        <v>262</v>
      </c>
      <c r="D528" t="s">
        <v>218</v>
      </c>
      <c r="E528" s="22" t="s">
        <v>354</v>
      </c>
      <c r="F528" s="22" t="s">
        <v>355</v>
      </c>
      <c r="G528" s="22" t="s">
        <v>263</v>
      </c>
      <c r="H528" s="22" t="s">
        <v>237</v>
      </c>
      <c r="I528" s="22" t="s">
        <v>309</v>
      </c>
      <c r="J528" s="17">
        <f>IFERROR(INDEX(Cost_Components!$K$2:$K$29,MATCH(E528,Cost_Components!$A$2:$A$29,0)),"")</f>
        <v>0.5</v>
      </c>
      <c r="K528" s="17">
        <f t="shared" si="112"/>
        <v>0.44192307692307692</v>
      </c>
      <c r="L528" s="17">
        <f>IFERROR(INDEX(Cost_Components!$S$2:$S$29,MATCH(E528,Cost_Components!$A$2:$A$29,0)),"")</f>
        <v>0.31</v>
      </c>
      <c r="M528" s="28">
        <f>IFERROR(INDEX(Cost_Components!$L$2:$L$29,MATCH(E528,Cost_Components!$A$2:$A$29,0)),"")</f>
        <v>1</v>
      </c>
      <c r="N528" s="29">
        <f>IFERROR(INDEX(Cost_Components!$P$2:$P$29,MATCH(E528,Cost_Components!$A$2:$A$29,0)),"")</f>
        <v>64.94344126</v>
      </c>
      <c r="O528" s="23">
        <f t="shared" si="113"/>
        <v>524938.98628780502</v>
      </c>
      <c r="P528" s="23">
        <f t="shared" si="114"/>
        <v>524406.98770028003</v>
      </c>
      <c r="Q528" s="23">
        <f t="shared" si="115"/>
        <v>10557606.264634471</v>
      </c>
      <c r="R528" s="23">
        <f t="shared" si="116"/>
        <v>15065751.734617248</v>
      </c>
      <c r="S528" s="23">
        <f t="shared" si="117"/>
        <v>4508145.4699827768</v>
      </c>
      <c r="T528" s="16">
        <f>IFERROR(INDEX(Cost_Components!$R$2:$R$29,MATCH(E528,Cost_Components!$A$2:$A$29,0)),"")</f>
        <v>1</v>
      </c>
      <c r="U528" s="26">
        <f>IFERROR(INDEX(Cost_Components!$Q$2:$Q$29,MATCH(E528,Cost_Components!$A$2:$A$29,0)),"")</f>
        <v>2023</v>
      </c>
      <c r="V528" s="30">
        <f>1/(1+Calculation_Assumptions!$B$5)^(B528-Calculation_Assumptions!$B$2)</f>
        <v>0.83748425668365445</v>
      </c>
      <c r="W528" s="23">
        <f t="shared" si="118"/>
        <v>8841829.0348960944</v>
      </c>
      <c r="X528" s="23">
        <f t="shared" si="119"/>
        <v>12617329.892846404</v>
      </c>
      <c r="Y528" s="23">
        <f t="shared" si="120"/>
        <v>3775500.8579503098</v>
      </c>
      <c r="Z528" s="17">
        <f>IFERROR(INDEX(Cost_Components!$T$2:$T$29,MATCH(E528,Cost_Components!$A$2:$A$29,0)),"")</f>
        <v>0.8</v>
      </c>
      <c r="AA528" s="26">
        <f>IFERROR(INDEX(Cost_Components!$U$2:$U$29,MATCH(E528,Cost_Components!$A$2:$A$29,0)),"")</f>
        <v>2025</v>
      </c>
      <c r="AB528" s="26">
        <f>IFERROR(INDEX(Cost_Components!$V$2:$V$29,MATCH(E528,Cost_Components!$A$2:$A$29,0)),"")</f>
        <v>2050</v>
      </c>
      <c r="AC528" s="26">
        <f>IFERROR(INDEX(Cost_Components!$M$2:$M$29,MATCH(E528,Cost_Components!$A$2:$A$29,0)),"")</f>
        <v>30</v>
      </c>
      <c r="AD528" s="26">
        <f>IFERROR(INDEX(Cost_Components!$N$2:$N$29,MATCH(E528,Cost_Components!$A$2:$A$29,0)),"")</f>
        <v>95</v>
      </c>
      <c r="AE528" s="16" t="str">
        <f>IFERROR(INDEX(Cost_Components!$O$2:$O$29,MATCH(E528,Cost_Components!$A$2:$A$29,0)),"")</f>
        <v>Both</v>
      </c>
      <c r="AF528" s="11">
        <v>1049877.97257561</v>
      </c>
      <c r="AG528" s="11">
        <v>1048813.9754005601</v>
      </c>
      <c r="AH528" s="23">
        <f t="shared" si="121"/>
        <v>1</v>
      </c>
      <c r="AI528" s="10">
        <v>300119636.92551899</v>
      </c>
      <c r="AJ528" s="29">
        <f t="shared" si="122"/>
        <v>3.5177992259315456E-2</v>
      </c>
      <c r="AK528" s="29">
        <f t="shared" si="123"/>
        <v>5.019915354074659E-2</v>
      </c>
      <c r="AL528" s="29">
        <f t="shared" si="124"/>
        <v>1.5021161281431139E-2</v>
      </c>
      <c r="AM528" s="29">
        <f t="shared" si="125"/>
        <v>1.2579986090304647E-2</v>
      </c>
    </row>
    <row r="529" spans="1:39">
      <c r="A529" t="s">
        <v>262</v>
      </c>
      <c r="B529" s="20">
        <v>2032</v>
      </c>
      <c r="C529" t="s">
        <v>262</v>
      </c>
      <c r="D529" t="s">
        <v>218</v>
      </c>
      <c r="E529" s="22" t="s">
        <v>354</v>
      </c>
      <c r="F529" s="22" t="s">
        <v>355</v>
      </c>
      <c r="G529" s="22" t="s">
        <v>263</v>
      </c>
      <c r="H529" s="22" t="s">
        <v>237</v>
      </c>
      <c r="I529" s="22" t="s">
        <v>309</v>
      </c>
      <c r="J529" s="17">
        <f>IFERROR(INDEX(Cost_Components!$K$2:$K$29,MATCH(E529,Cost_Components!$A$2:$A$29,0)),"")</f>
        <v>0.5</v>
      </c>
      <c r="K529" s="17">
        <f t="shared" si="112"/>
        <v>0.46076923076923082</v>
      </c>
      <c r="L529" s="17">
        <f>IFERROR(INDEX(Cost_Components!$S$2:$S$29,MATCH(E529,Cost_Components!$A$2:$A$29,0)),"")</f>
        <v>0.31</v>
      </c>
      <c r="M529" s="28">
        <f>IFERROR(INDEX(Cost_Components!$L$2:$L$29,MATCH(E529,Cost_Components!$A$2:$A$29,0)),"")</f>
        <v>1</v>
      </c>
      <c r="N529" s="29">
        <f>IFERROR(INDEX(Cost_Components!$P$2:$P$29,MATCH(E529,Cost_Components!$A$2:$A$29,0)),"")</f>
        <v>64.94344126</v>
      </c>
      <c r="O529" s="23">
        <f t="shared" si="113"/>
        <v>528702.84409906995</v>
      </c>
      <c r="P529" s="23">
        <f t="shared" si="114"/>
        <v>528061.48635578505</v>
      </c>
      <c r="Q529" s="23">
        <f t="shared" si="115"/>
        <v>10631180.337452719</v>
      </c>
      <c r="R529" s="23">
        <f t="shared" si="116"/>
        <v>15820871.905958455</v>
      </c>
      <c r="S529" s="23">
        <f t="shared" si="117"/>
        <v>5189691.5685057361</v>
      </c>
      <c r="T529" s="16">
        <f>IFERROR(INDEX(Cost_Components!$R$2:$R$29,MATCH(E529,Cost_Components!$A$2:$A$29,0)),"")</f>
        <v>1</v>
      </c>
      <c r="U529" s="26">
        <f>IFERROR(INDEX(Cost_Components!$Q$2:$Q$29,MATCH(E529,Cost_Components!$A$2:$A$29,0)),"")</f>
        <v>2023</v>
      </c>
      <c r="V529" s="30">
        <f>1/(1+Calculation_Assumptions!$B$5)^(B529-Calculation_Assumptions!$B$2)</f>
        <v>0.81309151134335378</v>
      </c>
      <c r="W529" s="23">
        <f t="shared" si="118"/>
        <v>8644122.487943178</v>
      </c>
      <c r="X529" s="23">
        <f t="shared" si="119"/>
        <v>12863816.648785366</v>
      </c>
      <c r="Y529" s="23">
        <f t="shared" si="120"/>
        <v>4219694.1608421896</v>
      </c>
      <c r="Z529" s="17">
        <f>IFERROR(INDEX(Cost_Components!$T$2:$T$29,MATCH(E529,Cost_Components!$A$2:$A$29,0)),"")</f>
        <v>0.8</v>
      </c>
      <c r="AA529" s="26">
        <f>IFERROR(INDEX(Cost_Components!$U$2:$U$29,MATCH(E529,Cost_Components!$A$2:$A$29,0)),"")</f>
        <v>2025</v>
      </c>
      <c r="AB529" s="26">
        <f>IFERROR(INDEX(Cost_Components!$V$2:$V$29,MATCH(E529,Cost_Components!$A$2:$A$29,0)),"")</f>
        <v>2050</v>
      </c>
      <c r="AC529" s="26">
        <f>IFERROR(INDEX(Cost_Components!$M$2:$M$29,MATCH(E529,Cost_Components!$A$2:$A$29,0)),"")</f>
        <v>30</v>
      </c>
      <c r="AD529" s="26">
        <f>IFERROR(INDEX(Cost_Components!$N$2:$N$29,MATCH(E529,Cost_Components!$A$2:$A$29,0)),"")</f>
        <v>95</v>
      </c>
      <c r="AE529" s="16" t="str">
        <f>IFERROR(INDEX(Cost_Components!$O$2:$O$29,MATCH(E529,Cost_Components!$A$2:$A$29,0)),"")</f>
        <v>Both</v>
      </c>
      <c r="AF529" s="11">
        <v>1057405.6881981399</v>
      </c>
      <c r="AG529" s="11">
        <v>1056122.9727115701</v>
      </c>
      <c r="AH529" s="23">
        <f t="shared" si="121"/>
        <v>1</v>
      </c>
      <c r="AI529" s="10">
        <v>301904628.08354098</v>
      </c>
      <c r="AJ529" s="29">
        <f t="shared" si="122"/>
        <v>3.521370442360669E-2</v>
      </c>
      <c r="AK529" s="29">
        <f t="shared" si="123"/>
        <v>5.2403542159614104E-2</v>
      </c>
      <c r="AL529" s="29">
        <f t="shared" si="124"/>
        <v>1.7189837736007414E-2</v>
      </c>
      <c r="AM529" s="29">
        <f t="shared" si="125"/>
        <v>1.3976911144517283E-2</v>
      </c>
    </row>
    <row r="530" spans="1:39">
      <c r="A530" t="s">
        <v>262</v>
      </c>
      <c r="B530" s="20">
        <v>2033</v>
      </c>
      <c r="C530" t="s">
        <v>262</v>
      </c>
      <c r="D530" t="s">
        <v>218</v>
      </c>
      <c r="E530" s="22" t="s">
        <v>354</v>
      </c>
      <c r="F530" s="22" t="s">
        <v>355</v>
      </c>
      <c r="G530" s="22" t="s">
        <v>263</v>
      </c>
      <c r="H530" s="22" t="s">
        <v>237</v>
      </c>
      <c r="I530" s="22" t="s">
        <v>309</v>
      </c>
      <c r="J530" s="17">
        <f>IFERROR(INDEX(Cost_Components!$K$2:$K$29,MATCH(E530,Cost_Components!$A$2:$A$29,0)),"")</f>
        <v>0.5</v>
      </c>
      <c r="K530" s="17">
        <f t="shared" si="112"/>
        <v>0.47961538461538467</v>
      </c>
      <c r="L530" s="17">
        <f>IFERROR(INDEX(Cost_Components!$S$2:$S$29,MATCH(E530,Cost_Components!$A$2:$A$29,0)),"")</f>
        <v>0.31</v>
      </c>
      <c r="M530" s="28">
        <f>IFERROR(INDEX(Cost_Components!$L$2:$L$29,MATCH(E530,Cost_Components!$A$2:$A$29,0)),"")</f>
        <v>1</v>
      </c>
      <c r="N530" s="29">
        <f>IFERROR(INDEX(Cost_Components!$P$2:$P$29,MATCH(E530,Cost_Components!$A$2:$A$29,0)),"")</f>
        <v>64.94344126</v>
      </c>
      <c r="O530" s="23">
        <f t="shared" si="113"/>
        <v>531722.11464004498</v>
      </c>
      <c r="P530" s="23">
        <f t="shared" si="114"/>
        <v>530967.07086703996</v>
      </c>
      <c r="Q530" s="23">
        <f t="shared" si="115"/>
        <v>10689676.921132838</v>
      </c>
      <c r="R530" s="23">
        <f t="shared" si="116"/>
        <v>16562013.194886396</v>
      </c>
      <c r="S530" s="23">
        <f t="shared" si="117"/>
        <v>5872336.2737535574</v>
      </c>
      <c r="T530" s="16">
        <f>IFERROR(INDEX(Cost_Components!$R$2:$R$29,MATCH(E530,Cost_Components!$A$2:$A$29,0)),"")</f>
        <v>1</v>
      </c>
      <c r="U530" s="26">
        <f>IFERROR(INDEX(Cost_Components!$Q$2:$Q$29,MATCH(E530,Cost_Components!$A$2:$A$29,0)),"")</f>
        <v>2023</v>
      </c>
      <c r="V530" s="30">
        <f>1/(1+Calculation_Assumptions!$B$5)^(B530-Calculation_Assumptions!$B$2)</f>
        <v>0.78940923431393573</v>
      </c>
      <c r="W530" s="23">
        <f t="shared" si="118"/>
        <v>8438529.6733748242</v>
      </c>
      <c r="X530" s="23">
        <f t="shared" si="119"/>
        <v>13074206.15487257</v>
      </c>
      <c r="Y530" s="23">
        <f t="shared" si="120"/>
        <v>4635676.481497746</v>
      </c>
      <c r="Z530" s="17">
        <f>IFERROR(INDEX(Cost_Components!$T$2:$T$29,MATCH(E530,Cost_Components!$A$2:$A$29,0)),"")</f>
        <v>0.8</v>
      </c>
      <c r="AA530" s="26">
        <f>IFERROR(INDEX(Cost_Components!$U$2:$U$29,MATCH(E530,Cost_Components!$A$2:$A$29,0)),"")</f>
        <v>2025</v>
      </c>
      <c r="AB530" s="26">
        <f>IFERROR(INDEX(Cost_Components!$V$2:$V$29,MATCH(E530,Cost_Components!$A$2:$A$29,0)),"")</f>
        <v>2050</v>
      </c>
      <c r="AC530" s="26">
        <f>IFERROR(INDEX(Cost_Components!$M$2:$M$29,MATCH(E530,Cost_Components!$A$2:$A$29,0)),"")</f>
        <v>30</v>
      </c>
      <c r="AD530" s="26">
        <f>IFERROR(INDEX(Cost_Components!$N$2:$N$29,MATCH(E530,Cost_Components!$A$2:$A$29,0)),"")</f>
        <v>95</v>
      </c>
      <c r="AE530" s="16" t="str">
        <f>IFERROR(INDEX(Cost_Components!$O$2:$O$29,MATCH(E530,Cost_Components!$A$2:$A$29,0)),"")</f>
        <v>Both</v>
      </c>
      <c r="AF530" s="11">
        <v>1063444.22928009</v>
      </c>
      <c r="AG530" s="11">
        <v>1061934.1417340799</v>
      </c>
      <c r="AH530" s="23">
        <f t="shared" si="121"/>
        <v>1</v>
      </c>
      <c r="AI530" s="10">
        <v>303644277.16916001</v>
      </c>
      <c r="AJ530" s="29">
        <f t="shared" si="122"/>
        <v>3.5204605272957698E-2</v>
      </c>
      <c r="AK530" s="29">
        <f t="shared" si="123"/>
        <v>5.4544130880028768E-2</v>
      </c>
      <c r="AL530" s="29">
        <f t="shared" si="124"/>
        <v>1.9339525607071077E-2</v>
      </c>
      <c r="AM530" s="29">
        <f t="shared" si="125"/>
        <v>1.526680010147273E-2</v>
      </c>
    </row>
    <row r="531" spans="1:39">
      <c r="A531" t="s">
        <v>262</v>
      </c>
      <c r="B531" s="20">
        <v>2034</v>
      </c>
      <c r="C531" t="s">
        <v>262</v>
      </c>
      <c r="D531" t="s">
        <v>218</v>
      </c>
      <c r="E531" s="22" t="s">
        <v>354</v>
      </c>
      <c r="F531" s="22" t="s">
        <v>355</v>
      </c>
      <c r="G531" s="22" t="s">
        <v>263</v>
      </c>
      <c r="H531" s="22" t="s">
        <v>237</v>
      </c>
      <c r="I531" s="22" t="s">
        <v>309</v>
      </c>
      <c r="J531" s="17">
        <f>IFERROR(INDEX(Cost_Components!$K$2:$K$29,MATCH(E531,Cost_Components!$A$2:$A$29,0)),"")</f>
        <v>0.5</v>
      </c>
      <c r="K531" s="17">
        <f t="shared" si="112"/>
        <v>0.49846153846153851</v>
      </c>
      <c r="L531" s="17">
        <f>IFERROR(INDEX(Cost_Components!$S$2:$S$29,MATCH(E531,Cost_Components!$A$2:$A$29,0)),"")</f>
        <v>0.31</v>
      </c>
      <c r="M531" s="28">
        <f>IFERROR(INDEX(Cost_Components!$L$2:$L$29,MATCH(E531,Cost_Components!$A$2:$A$29,0)),"")</f>
        <v>1</v>
      </c>
      <c r="N531" s="29">
        <f>IFERROR(INDEX(Cost_Components!$P$2:$P$29,MATCH(E531,Cost_Components!$A$2:$A$29,0)),"")</f>
        <v>64.94344126</v>
      </c>
      <c r="O531" s="23">
        <f t="shared" si="113"/>
        <v>534591.52526985505</v>
      </c>
      <c r="P531" s="23">
        <f t="shared" si="114"/>
        <v>533719.07068614499</v>
      </c>
      <c r="Q531" s="23">
        <f t="shared" si="115"/>
        <v>10745081.466098707</v>
      </c>
      <c r="R531" s="23">
        <f t="shared" si="116"/>
        <v>17305694.023852233</v>
      </c>
      <c r="S531" s="23">
        <f t="shared" si="117"/>
        <v>6560612.5577535257</v>
      </c>
      <c r="T531" s="16">
        <f>IFERROR(INDEX(Cost_Components!$R$2:$R$29,MATCH(E531,Cost_Components!$A$2:$A$29,0)),"")</f>
        <v>1</v>
      </c>
      <c r="U531" s="26">
        <f>IFERROR(INDEX(Cost_Components!$Q$2:$Q$29,MATCH(E531,Cost_Components!$A$2:$A$29,0)),"")</f>
        <v>2023</v>
      </c>
      <c r="V531" s="30">
        <f>1/(1+Calculation_Assumptions!$B$5)^(B531-Calculation_Assumptions!$B$2)</f>
        <v>0.76641673234362695</v>
      </c>
      <c r="W531" s="23">
        <f t="shared" si="118"/>
        <v>8235210.2260134397</v>
      </c>
      <c r="X531" s="23">
        <f t="shared" si="119"/>
        <v>13263373.464699462</v>
      </c>
      <c r="Y531" s="23">
        <f t="shared" si="120"/>
        <v>5028163.2386860214</v>
      </c>
      <c r="Z531" s="17">
        <f>IFERROR(INDEX(Cost_Components!$T$2:$T$29,MATCH(E531,Cost_Components!$A$2:$A$29,0)),"")</f>
        <v>0.8</v>
      </c>
      <c r="AA531" s="26">
        <f>IFERROR(INDEX(Cost_Components!$U$2:$U$29,MATCH(E531,Cost_Components!$A$2:$A$29,0)),"")</f>
        <v>2025</v>
      </c>
      <c r="AB531" s="26">
        <f>IFERROR(INDEX(Cost_Components!$V$2:$V$29,MATCH(E531,Cost_Components!$A$2:$A$29,0)),"")</f>
        <v>2050</v>
      </c>
      <c r="AC531" s="26">
        <f>IFERROR(INDEX(Cost_Components!$M$2:$M$29,MATCH(E531,Cost_Components!$A$2:$A$29,0)),"")</f>
        <v>30</v>
      </c>
      <c r="AD531" s="26">
        <f>IFERROR(INDEX(Cost_Components!$N$2:$N$29,MATCH(E531,Cost_Components!$A$2:$A$29,0)),"")</f>
        <v>95</v>
      </c>
      <c r="AE531" s="16" t="str">
        <f>IFERROR(INDEX(Cost_Components!$O$2:$O$29,MATCH(E531,Cost_Components!$A$2:$A$29,0)),"")</f>
        <v>Both</v>
      </c>
      <c r="AF531" s="11">
        <v>1069183.0505397101</v>
      </c>
      <c r="AG531" s="11">
        <v>1067438.14137229</v>
      </c>
      <c r="AH531" s="23">
        <f t="shared" si="121"/>
        <v>1</v>
      </c>
      <c r="AI531" s="10">
        <v>305332541.18498403</v>
      </c>
      <c r="AJ531" s="29">
        <f t="shared" si="122"/>
        <v>3.5191406144911556E-2</v>
      </c>
      <c r="AK531" s="29">
        <f t="shared" si="123"/>
        <v>5.6678184240335112E-2</v>
      </c>
      <c r="AL531" s="29">
        <f t="shared" si="124"/>
        <v>2.1486778095423556E-2</v>
      </c>
      <c r="AM531" s="29">
        <f t="shared" si="125"/>
        <v>1.6467826256487142E-2</v>
      </c>
    </row>
    <row r="532" spans="1:39">
      <c r="A532" t="s">
        <v>262</v>
      </c>
      <c r="B532" s="20">
        <v>2035</v>
      </c>
      <c r="C532" t="s">
        <v>262</v>
      </c>
      <c r="D532" t="s">
        <v>218</v>
      </c>
      <c r="E532" s="22" t="s">
        <v>354</v>
      </c>
      <c r="F532" s="22" t="s">
        <v>355</v>
      </c>
      <c r="G532" s="22" t="s">
        <v>263</v>
      </c>
      <c r="H532" s="22" t="s">
        <v>237</v>
      </c>
      <c r="I532" s="22" t="s">
        <v>309</v>
      </c>
      <c r="J532" s="17">
        <f>IFERROR(INDEX(Cost_Components!$K$2:$K$29,MATCH(E532,Cost_Components!$A$2:$A$29,0)),"")</f>
        <v>0.5</v>
      </c>
      <c r="K532" s="17">
        <f t="shared" si="112"/>
        <v>0.51730769230769236</v>
      </c>
      <c r="L532" s="17">
        <f>IFERROR(INDEX(Cost_Components!$S$2:$S$29,MATCH(E532,Cost_Components!$A$2:$A$29,0)),"")</f>
        <v>0.31</v>
      </c>
      <c r="M532" s="28">
        <f>IFERROR(INDEX(Cost_Components!$L$2:$L$29,MATCH(E532,Cost_Components!$A$2:$A$29,0)),"")</f>
        <v>1</v>
      </c>
      <c r="N532" s="29">
        <f>IFERROR(INDEX(Cost_Components!$P$2:$P$29,MATCH(E532,Cost_Components!$A$2:$A$29,0)),"")</f>
        <v>64.94344126</v>
      </c>
      <c r="O532" s="23">
        <f t="shared" si="113"/>
        <v>537349.23629734502</v>
      </c>
      <c r="P532" s="23">
        <f t="shared" si="114"/>
        <v>536356.10448433505</v>
      </c>
      <c r="Q532" s="23">
        <f t="shared" si="115"/>
        <v>10798171.461466458</v>
      </c>
      <c r="R532" s="23">
        <f t="shared" si="116"/>
        <v>18052646.160776328</v>
      </c>
      <c r="S532" s="23">
        <f t="shared" si="117"/>
        <v>7254474.6993098706</v>
      </c>
      <c r="T532" s="16">
        <f>IFERROR(INDEX(Cost_Components!$R$2:$R$29,MATCH(E532,Cost_Components!$A$2:$A$29,0)),"")</f>
        <v>1</v>
      </c>
      <c r="U532" s="26">
        <f>IFERROR(INDEX(Cost_Components!$Q$2:$Q$29,MATCH(E532,Cost_Components!$A$2:$A$29,0)),"")</f>
        <v>2023</v>
      </c>
      <c r="V532" s="30">
        <f>1/(1+Calculation_Assumptions!$B$5)^(B532-Calculation_Assumptions!$B$2)</f>
        <v>0.74409391489672516</v>
      </c>
      <c r="W532" s="23">
        <f t="shared" si="118"/>
        <v>8034853.6764886687</v>
      </c>
      <c r="X532" s="23">
        <f t="shared" si="119"/>
        <v>13432864.156017393</v>
      </c>
      <c r="Y532" s="23">
        <f t="shared" si="120"/>
        <v>5398010.4795287251</v>
      </c>
      <c r="Z532" s="17">
        <f>IFERROR(INDEX(Cost_Components!$T$2:$T$29,MATCH(E532,Cost_Components!$A$2:$A$29,0)),"")</f>
        <v>0.8</v>
      </c>
      <c r="AA532" s="26">
        <f>IFERROR(INDEX(Cost_Components!$U$2:$U$29,MATCH(E532,Cost_Components!$A$2:$A$29,0)),"")</f>
        <v>2025</v>
      </c>
      <c r="AB532" s="26">
        <f>IFERROR(INDEX(Cost_Components!$V$2:$V$29,MATCH(E532,Cost_Components!$A$2:$A$29,0)),"")</f>
        <v>2050</v>
      </c>
      <c r="AC532" s="26">
        <f>IFERROR(INDEX(Cost_Components!$M$2:$M$29,MATCH(E532,Cost_Components!$A$2:$A$29,0)),"")</f>
        <v>30</v>
      </c>
      <c r="AD532" s="26">
        <f>IFERROR(INDEX(Cost_Components!$N$2:$N$29,MATCH(E532,Cost_Components!$A$2:$A$29,0)),"")</f>
        <v>95</v>
      </c>
      <c r="AE532" s="16" t="str">
        <f>IFERROR(INDEX(Cost_Components!$O$2:$O$29,MATCH(E532,Cost_Components!$A$2:$A$29,0)),"")</f>
        <v>Both</v>
      </c>
      <c r="AF532" s="11">
        <v>1074698.47259469</v>
      </c>
      <c r="AG532" s="11">
        <v>1072712.2089686701</v>
      </c>
      <c r="AH532" s="23">
        <f t="shared" si="121"/>
        <v>1</v>
      </c>
      <c r="AI532" s="10">
        <v>306964650.16711998</v>
      </c>
      <c r="AJ532" s="29">
        <f t="shared" si="122"/>
        <v>3.517724746347059E-2</v>
      </c>
      <c r="AK532" s="29">
        <f t="shared" si="123"/>
        <v>5.8810179448832212E-2</v>
      </c>
      <c r="AL532" s="29">
        <f t="shared" si="124"/>
        <v>2.3632931985361622E-2</v>
      </c>
      <c r="AM532" s="29">
        <f t="shared" si="125"/>
        <v>1.7585120881475767E-2</v>
      </c>
    </row>
    <row r="533" spans="1:39">
      <c r="A533" t="s">
        <v>262</v>
      </c>
      <c r="B533" s="20">
        <v>2036</v>
      </c>
      <c r="C533" t="s">
        <v>262</v>
      </c>
      <c r="D533" t="s">
        <v>218</v>
      </c>
      <c r="E533" s="22" t="s">
        <v>354</v>
      </c>
      <c r="F533" s="22" t="s">
        <v>355</v>
      </c>
      <c r="G533" s="22" t="s">
        <v>263</v>
      </c>
      <c r="H533" s="22" t="s">
        <v>237</v>
      </c>
      <c r="I533" s="22" t="s">
        <v>309</v>
      </c>
      <c r="J533" s="17">
        <f>IFERROR(INDEX(Cost_Components!$K$2:$K$29,MATCH(E533,Cost_Components!$A$2:$A$29,0)),"")</f>
        <v>0.5</v>
      </c>
      <c r="K533" s="17">
        <f t="shared" si="112"/>
        <v>0.5361538461538462</v>
      </c>
      <c r="L533" s="17">
        <f>IFERROR(INDEX(Cost_Components!$S$2:$S$29,MATCH(E533,Cost_Components!$A$2:$A$29,0)),"")</f>
        <v>0.31</v>
      </c>
      <c r="M533" s="28">
        <f>IFERROR(INDEX(Cost_Components!$L$2:$L$29,MATCH(E533,Cost_Components!$A$2:$A$29,0)),"")</f>
        <v>1</v>
      </c>
      <c r="N533" s="29">
        <f>IFERROR(INDEX(Cost_Components!$P$2:$P$29,MATCH(E533,Cost_Components!$A$2:$A$29,0)),"")</f>
        <v>64.94344126</v>
      </c>
      <c r="O533" s="23">
        <f t="shared" si="113"/>
        <v>540024.557662545</v>
      </c>
      <c r="P533" s="23">
        <f t="shared" si="114"/>
        <v>538908.14124272997</v>
      </c>
      <c r="Q533" s="23">
        <f t="shared" si="115"/>
        <v>10849550.256753234</v>
      </c>
      <c r="R533" s="23">
        <f t="shared" si="116"/>
        <v>18803480.029416878</v>
      </c>
      <c r="S533" s="23">
        <f t="shared" si="117"/>
        <v>7953929.7726636436</v>
      </c>
      <c r="T533" s="16">
        <f>IFERROR(INDEX(Cost_Components!$R$2:$R$29,MATCH(E533,Cost_Components!$A$2:$A$29,0)),"")</f>
        <v>1</v>
      </c>
      <c r="U533" s="26">
        <f>IFERROR(INDEX(Cost_Components!$Q$2:$Q$29,MATCH(E533,Cost_Components!$A$2:$A$29,0)),"")</f>
        <v>2023</v>
      </c>
      <c r="V533" s="30">
        <f>1/(1+Calculation_Assumptions!$B$5)^(B533-Calculation_Assumptions!$B$2)</f>
        <v>0.72242127659876232</v>
      </c>
      <c r="W533" s="23">
        <f t="shared" si="118"/>
        <v>7837945.9470061008</v>
      </c>
      <c r="X533" s="23">
        <f t="shared" si="119"/>
        <v>13584034.047350673</v>
      </c>
      <c r="Y533" s="23">
        <f t="shared" si="120"/>
        <v>5746088.1003445731</v>
      </c>
      <c r="Z533" s="17">
        <f>IFERROR(INDEX(Cost_Components!$T$2:$T$29,MATCH(E533,Cost_Components!$A$2:$A$29,0)),"")</f>
        <v>0.8</v>
      </c>
      <c r="AA533" s="26">
        <f>IFERROR(INDEX(Cost_Components!$U$2:$U$29,MATCH(E533,Cost_Components!$A$2:$A$29,0)),"")</f>
        <v>2025</v>
      </c>
      <c r="AB533" s="26">
        <f>IFERROR(INDEX(Cost_Components!$V$2:$V$29,MATCH(E533,Cost_Components!$A$2:$A$29,0)),"")</f>
        <v>2050</v>
      </c>
      <c r="AC533" s="26">
        <f>IFERROR(INDEX(Cost_Components!$M$2:$M$29,MATCH(E533,Cost_Components!$A$2:$A$29,0)),"")</f>
        <v>30</v>
      </c>
      <c r="AD533" s="26">
        <f>IFERROR(INDEX(Cost_Components!$N$2:$N$29,MATCH(E533,Cost_Components!$A$2:$A$29,0)),"")</f>
        <v>95</v>
      </c>
      <c r="AE533" s="16" t="str">
        <f>IFERROR(INDEX(Cost_Components!$O$2:$O$29,MATCH(E533,Cost_Components!$A$2:$A$29,0)),"")</f>
        <v>Both</v>
      </c>
      <c r="AF533" s="11">
        <v>1080049.11532509</v>
      </c>
      <c r="AG533" s="11">
        <v>1077816.2824854599</v>
      </c>
      <c r="AH533" s="23">
        <f t="shared" si="121"/>
        <v>1</v>
      </c>
      <c r="AI533" s="10">
        <v>308542769.75662202</v>
      </c>
      <c r="AJ533" s="29">
        <f t="shared" si="122"/>
        <v>3.5163845405651019E-2</v>
      </c>
      <c r="AK533" s="29">
        <f t="shared" si="123"/>
        <v>6.0942863915589493E-2</v>
      </c>
      <c r="AL533" s="29">
        <f t="shared" si="124"/>
        <v>2.5779018509938474E-2</v>
      </c>
      <c r="AM533" s="29">
        <f t="shared" si="125"/>
        <v>1.8623311461412877E-2</v>
      </c>
    </row>
    <row r="534" spans="1:39">
      <c r="A534" t="s">
        <v>262</v>
      </c>
      <c r="B534" s="20">
        <v>2037</v>
      </c>
      <c r="C534" t="s">
        <v>262</v>
      </c>
      <c r="D534" t="s">
        <v>218</v>
      </c>
      <c r="E534" s="22" t="s">
        <v>354</v>
      </c>
      <c r="F534" s="22" t="s">
        <v>355</v>
      </c>
      <c r="G534" s="22" t="s">
        <v>263</v>
      </c>
      <c r="H534" s="22" t="s">
        <v>237</v>
      </c>
      <c r="I534" s="22" t="s">
        <v>309</v>
      </c>
      <c r="J534" s="17">
        <f>IFERROR(INDEX(Cost_Components!$K$2:$K$29,MATCH(E534,Cost_Components!$A$2:$A$29,0)),"")</f>
        <v>0.5</v>
      </c>
      <c r="K534" s="17">
        <f t="shared" si="112"/>
        <v>0.55500000000000005</v>
      </c>
      <c r="L534" s="17">
        <f>IFERROR(INDEX(Cost_Components!$S$2:$S$29,MATCH(E534,Cost_Components!$A$2:$A$29,0)),"")</f>
        <v>0.31</v>
      </c>
      <c r="M534" s="28">
        <f>IFERROR(INDEX(Cost_Components!$L$2:$L$29,MATCH(E534,Cost_Components!$A$2:$A$29,0)),"")</f>
        <v>1</v>
      </c>
      <c r="N534" s="29">
        <f>IFERROR(INDEX(Cost_Components!$P$2:$P$29,MATCH(E534,Cost_Components!$A$2:$A$29,0)),"")</f>
        <v>64.94344126</v>
      </c>
      <c r="O534" s="23">
        <f t="shared" si="113"/>
        <v>542631.59479738004</v>
      </c>
      <c r="P534" s="23">
        <f t="shared" si="114"/>
        <v>541389.81428290997</v>
      </c>
      <c r="Q534" s="23">
        <f t="shared" si="115"/>
        <v>10899512.456819788</v>
      </c>
      <c r="R534" s="23">
        <f t="shared" si="116"/>
        <v>19558401.521911796</v>
      </c>
      <c r="S534" s="23">
        <f t="shared" si="117"/>
        <v>8658889.0650920086</v>
      </c>
      <c r="T534" s="16">
        <f>IFERROR(INDEX(Cost_Components!$R$2:$R$29,MATCH(E534,Cost_Components!$A$2:$A$29,0)),"")</f>
        <v>1</v>
      </c>
      <c r="U534" s="26">
        <f>IFERROR(INDEX(Cost_Components!$Q$2:$Q$29,MATCH(E534,Cost_Components!$A$2:$A$29,0)),"")</f>
        <v>2023</v>
      </c>
      <c r="V534" s="30">
        <f>1/(1+Calculation_Assumptions!$B$5)^(B534-Calculation_Assumptions!$B$2)</f>
        <v>0.70137988019297326</v>
      </c>
      <c r="W534" s="23">
        <f t="shared" si="118"/>
        <v>7644698.7411260819</v>
      </c>
      <c r="X534" s="23">
        <f t="shared" si="119"/>
        <v>13717869.316204561</v>
      </c>
      <c r="Y534" s="23">
        <f t="shared" si="120"/>
        <v>6073170.575078479</v>
      </c>
      <c r="Z534" s="17">
        <f>IFERROR(INDEX(Cost_Components!$T$2:$T$29,MATCH(E534,Cost_Components!$A$2:$A$29,0)),"")</f>
        <v>0.8</v>
      </c>
      <c r="AA534" s="26">
        <f>IFERROR(INDEX(Cost_Components!$U$2:$U$29,MATCH(E534,Cost_Components!$A$2:$A$29,0)),"")</f>
        <v>2025</v>
      </c>
      <c r="AB534" s="26">
        <f>IFERROR(INDEX(Cost_Components!$V$2:$V$29,MATCH(E534,Cost_Components!$A$2:$A$29,0)),"")</f>
        <v>2050</v>
      </c>
      <c r="AC534" s="26">
        <f>IFERROR(INDEX(Cost_Components!$M$2:$M$29,MATCH(E534,Cost_Components!$A$2:$A$29,0)),"")</f>
        <v>30</v>
      </c>
      <c r="AD534" s="26">
        <f>IFERROR(INDEX(Cost_Components!$N$2:$N$29,MATCH(E534,Cost_Components!$A$2:$A$29,0)),"")</f>
        <v>95</v>
      </c>
      <c r="AE534" s="16" t="str">
        <f>IFERROR(INDEX(Cost_Components!$O$2:$O$29,MATCH(E534,Cost_Components!$A$2:$A$29,0)),"")</f>
        <v>Both</v>
      </c>
      <c r="AF534" s="11">
        <v>1085263.1895947601</v>
      </c>
      <c r="AG534" s="11">
        <v>1082779.6285658199</v>
      </c>
      <c r="AH534" s="23">
        <f t="shared" si="121"/>
        <v>1</v>
      </c>
      <c r="AI534" s="10">
        <v>310068287.63643003</v>
      </c>
      <c r="AJ534" s="29">
        <f t="shared" si="122"/>
        <v>3.5151974230915192E-2</v>
      </c>
      <c r="AK534" s="29">
        <f t="shared" si="123"/>
        <v>6.3077722881628454E-2</v>
      </c>
      <c r="AL534" s="29">
        <f t="shared" si="124"/>
        <v>2.7925748650713265E-2</v>
      </c>
      <c r="AM534" s="29">
        <f t="shared" si="125"/>
        <v>1.9586558242936356E-2</v>
      </c>
    </row>
    <row r="535" spans="1:39">
      <c r="A535" t="s">
        <v>262</v>
      </c>
      <c r="B535" s="20">
        <v>2038</v>
      </c>
      <c r="C535" t="s">
        <v>262</v>
      </c>
      <c r="D535" t="s">
        <v>218</v>
      </c>
      <c r="E535" s="22" t="s">
        <v>354</v>
      </c>
      <c r="F535" s="22" t="s">
        <v>355</v>
      </c>
      <c r="G535" s="22" t="s">
        <v>263</v>
      </c>
      <c r="H535" s="22" t="s">
        <v>237</v>
      </c>
      <c r="I535" s="22" t="s">
        <v>309</v>
      </c>
      <c r="J535" s="17">
        <f>IFERROR(INDEX(Cost_Components!$K$2:$K$29,MATCH(E535,Cost_Components!$A$2:$A$29,0)),"")</f>
        <v>0.5</v>
      </c>
      <c r="K535" s="17">
        <f t="shared" si="112"/>
        <v>0.57384615384615389</v>
      </c>
      <c r="L535" s="17">
        <f>IFERROR(INDEX(Cost_Components!$S$2:$S$29,MATCH(E535,Cost_Components!$A$2:$A$29,0)),"")</f>
        <v>0.31</v>
      </c>
      <c r="M535" s="28">
        <f>IFERROR(INDEX(Cost_Components!$L$2:$L$29,MATCH(E535,Cost_Components!$A$2:$A$29,0)),"")</f>
        <v>1</v>
      </c>
      <c r="N535" s="29">
        <f>IFERROR(INDEX(Cost_Components!$P$2:$P$29,MATCH(E535,Cost_Components!$A$2:$A$29,0)),"")</f>
        <v>64.94344126</v>
      </c>
      <c r="O535" s="23">
        <f t="shared" si="113"/>
        <v>544405.62213042495</v>
      </c>
      <c r="P535" s="23">
        <f t="shared" si="114"/>
        <v>543036.92267727002</v>
      </c>
      <c r="Q535" s="23">
        <f t="shared" si="115"/>
        <v>10932672.811869759</v>
      </c>
      <c r="R535" s="23">
        <f t="shared" si="116"/>
        <v>20288660.468200766</v>
      </c>
      <c r="S535" s="23">
        <f t="shared" si="117"/>
        <v>9355987.6563310064</v>
      </c>
      <c r="T535" s="16">
        <f>IFERROR(INDEX(Cost_Components!$R$2:$R$29,MATCH(E535,Cost_Components!$A$2:$A$29,0)),"")</f>
        <v>1</v>
      </c>
      <c r="U535" s="26">
        <f>IFERROR(INDEX(Cost_Components!$Q$2:$Q$29,MATCH(E535,Cost_Components!$A$2:$A$29,0)),"")</f>
        <v>2023</v>
      </c>
      <c r="V535" s="30">
        <f>1/(1+Calculation_Assumptions!$B$5)^(B535-Calculation_Assumptions!$B$2)</f>
        <v>0.68095133999317792</v>
      </c>
      <c r="W535" s="23">
        <f t="shared" si="118"/>
        <v>7444618.2009496968</v>
      </c>
      <c r="X535" s="23">
        <f t="shared" si="119"/>
        <v>13815590.532487927</v>
      </c>
      <c r="Y535" s="23">
        <f t="shared" si="120"/>
        <v>6370972.3315382311</v>
      </c>
      <c r="Z535" s="17">
        <f>IFERROR(INDEX(Cost_Components!$T$2:$T$29,MATCH(E535,Cost_Components!$A$2:$A$29,0)),"")</f>
        <v>0.8</v>
      </c>
      <c r="AA535" s="26">
        <f>IFERROR(INDEX(Cost_Components!$U$2:$U$29,MATCH(E535,Cost_Components!$A$2:$A$29,0)),"")</f>
        <v>2025</v>
      </c>
      <c r="AB535" s="26">
        <f>IFERROR(INDEX(Cost_Components!$V$2:$V$29,MATCH(E535,Cost_Components!$A$2:$A$29,0)),"")</f>
        <v>2050</v>
      </c>
      <c r="AC535" s="26">
        <f>IFERROR(INDEX(Cost_Components!$M$2:$M$29,MATCH(E535,Cost_Components!$A$2:$A$29,0)),"")</f>
        <v>30</v>
      </c>
      <c r="AD535" s="26">
        <f>IFERROR(INDEX(Cost_Components!$N$2:$N$29,MATCH(E535,Cost_Components!$A$2:$A$29,0)),"")</f>
        <v>95</v>
      </c>
      <c r="AE535" s="16" t="str">
        <f>IFERROR(INDEX(Cost_Components!$O$2:$O$29,MATCH(E535,Cost_Components!$A$2:$A$29,0)),"")</f>
        <v>Both</v>
      </c>
      <c r="AF535" s="11">
        <v>1088811.2442608499</v>
      </c>
      <c r="AG535" s="11">
        <v>1086073.84535454</v>
      </c>
      <c r="AH535" s="23">
        <f t="shared" si="121"/>
        <v>1</v>
      </c>
      <c r="AI535" s="10">
        <v>311532999.13163</v>
      </c>
      <c r="AJ535" s="29">
        <f t="shared" si="122"/>
        <v>3.5093145324391298E-2</v>
      </c>
      <c r="AK535" s="29">
        <f t="shared" si="123"/>
        <v>6.5125237213244078E-2</v>
      </c>
      <c r="AL535" s="29">
        <f t="shared" si="124"/>
        <v>3.0032091888852783E-2</v>
      </c>
      <c r="AM535" s="29">
        <f t="shared" si="125"/>
        <v>2.0450393214512551E-2</v>
      </c>
    </row>
    <row r="536" spans="1:39">
      <c r="A536" t="s">
        <v>262</v>
      </c>
      <c r="B536" s="20">
        <v>2039</v>
      </c>
      <c r="C536" t="s">
        <v>262</v>
      </c>
      <c r="D536" t="s">
        <v>218</v>
      </c>
      <c r="E536" s="22" t="s">
        <v>354</v>
      </c>
      <c r="F536" s="22" t="s">
        <v>355</v>
      </c>
      <c r="G536" s="22" t="s">
        <v>263</v>
      </c>
      <c r="H536" s="22" t="s">
        <v>237</v>
      </c>
      <c r="I536" s="22" t="s">
        <v>309</v>
      </c>
      <c r="J536" s="17">
        <f>IFERROR(INDEX(Cost_Components!$K$2:$K$29,MATCH(E536,Cost_Components!$A$2:$A$29,0)),"")</f>
        <v>0.5</v>
      </c>
      <c r="K536" s="17">
        <f t="shared" si="112"/>
        <v>0.59269230769230763</v>
      </c>
      <c r="L536" s="17">
        <f>IFERROR(INDEX(Cost_Components!$S$2:$S$29,MATCH(E536,Cost_Components!$A$2:$A$29,0)),"")</f>
        <v>0.31</v>
      </c>
      <c r="M536" s="28">
        <f>IFERROR(INDEX(Cost_Components!$L$2:$L$29,MATCH(E536,Cost_Components!$A$2:$A$29,0)),"")</f>
        <v>1</v>
      </c>
      <c r="N536" s="29">
        <f>IFERROR(INDEX(Cost_Components!$P$2:$P$29,MATCH(E536,Cost_Components!$A$2:$A$29,0)),"")</f>
        <v>64.94344126</v>
      </c>
      <c r="O536" s="23">
        <f t="shared" si="113"/>
        <v>546072.49516649498</v>
      </c>
      <c r="P536" s="23">
        <f t="shared" si="114"/>
        <v>544575.66111995501</v>
      </c>
      <c r="Q536" s="23">
        <f t="shared" si="115"/>
        <v>10963651.412466533</v>
      </c>
      <c r="R536" s="23">
        <f t="shared" si="116"/>
        <v>21019137.472259913</v>
      </c>
      <c r="S536" s="23">
        <f t="shared" si="117"/>
        <v>10055486.059793379</v>
      </c>
      <c r="T536" s="16">
        <f>IFERROR(INDEX(Cost_Components!$R$2:$R$29,MATCH(E536,Cost_Components!$A$2:$A$29,0)),"")</f>
        <v>1</v>
      </c>
      <c r="U536" s="26">
        <f>IFERROR(INDEX(Cost_Components!$Q$2:$Q$29,MATCH(E536,Cost_Components!$A$2:$A$29,0)),"")</f>
        <v>2023</v>
      </c>
      <c r="V536" s="30">
        <f>1/(1+Calculation_Assumptions!$B$5)^(B536-Calculation_Assumptions!$B$2)</f>
        <v>0.66111780581861923</v>
      </c>
      <c r="W536" s="23">
        <f t="shared" si="118"/>
        <v>7248265.1655700803</v>
      </c>
      <c r="X536" s="23">
        <f t="shared" si="119"/>
        <v>13896126.045860391</v>
      </c>
      <c r="Y536" s="23">
        <f t="shared" si="120"/>
        <v>6647860.8802903118</v>
      </c>
      <c r="Z536" s="17">
        <f>IFERROR(INDEX(Cost_Components!$T$2:$T$29,MATCH(E536,Cost_Components!$A$2:$A$29,0)),"")</f>
        <v>0.8</v>
      </c>
      <c r="AA536" s="26">
        <f>IFERROR(INDEX(Cost_Components!$U$2:$U$29,MATCH(E536,Cost_Components!$A$2:$A$29,0)),"")</f>
        <v>2025</v>
      </c>
      <c r="AB536" s="26">
        <f>IFERROR(INDEX(Cost_Components!$V$2:$V$29,MATCH(E536,Cost_Components!$A$2:$A$29,0)),"")</f>
        <v>2050</v>
      </c>
      <c r="AC536" s="26">
        <f>IFERROR(INDEX(Cost_Components!$M$2:$M$29,MATCH(E536,Cost_Components!$A$2:$A$29,0)),"")</f>
        <v>30</v>
      </c>
      <c r="AD536" s="26">
        <f>IFERROR(INDEX(Cost_Components!$N$2:$N$29,MATCH(E536,Cost_Components!$A$2:$A$29,0)),"")</f>
        <v>95</v>
      </c>
      <c r="AE536" s="16" t="str">
        <f>IFERROR(INDEX(Cost_Components!$O$2:$O$29,MATCH(E536,Cost_Components!$A$2:$A$29,0)),"")</f>
        <v>Both</v>
      </c>
      <c r="AF536" s="11">
        <v>1092144.99033299</v>
      </c>
      <c r="AG536" s="11">
        <v>1089151.32223991</v>
      </c>
      <c r="AH536" s="23">
        <f t="shared" si="121"/>
        <v>1</v>
      </c>
      <c r="AI536" s="10">
        <v>312936391.85847902</v>
      </c>
      <c r="AJ536" s="29">
        <f t="shared" si="122"/>
        <v>3.5034760090877151E-2</v>
      </c>
      <c r="AK536" s="29">
        <f t="shared" si="123"/>
        <v>6.7167443669400764E-2</v>
      </c>
      <c r="AL536" s="29">
        <f t="shared" si="124"/>
        <v>3.2132683578523613E-2</v>
      </c>
      <c r="AM536" s="29">
        <f t="shared" si="125"/>
        <v>2.1243489262497507E-2</v>
      </c>
    </row>
    <row r="537" spans="1:39">
      <c r="A537" t="s">
        <v>262</v>
      </c>
      <c r="B537" s="20">
        <v>2040</v>
      </c>
      <c r="C537" t="s">
        <v>262</v>
      </c>
      <c r="D537" t="s">
        <v>218</v>
      </c>
      <c r="E537" s="22" t="s">
        <v>354</v>
      </c>
      <c r="F537" s="22" t="s">
        <v>355</v>
      </c>
      <c r="G537" s="22" t="s">
        <v>263</v>
      </c>
      <c r="H537" s="22" t="s">
        <v>237</v>
      </c>
      <c r="I537" s="22" t="s">
        <v>309</v>
      </c>
      <c r="J537" s="17">
        <f>IFERROR(INDEX(Cost_Components!$K$2:$K$29,MATCH(E537,Cost_Components!$A$2:$A$29,0)),"")</f>
        <v>0.5</v>
      </c>
      <c r="K537" s="17">
        <f t="shared" si="112"/>
        <v>0.61153846153846159</v>
      </c>
      <c r="L537" s="17">
        <f>IFERROR(INDEX(Cost_Components!$S$2:$S$29,MATCH(E537,Cost_Components!$A$2:$A$29,0)),"")</f>
        <v>0.31</v>
      </c>
      <c r="M537" s="28">
        <f>IFERROR(INDEX(Cost_Components!$L$2:$L$29,MATCH(E537,Cost_Components!$A$2:$A$29,0)),"")</f>
        <v>1</v>
      </c>
      <c r="N537" s="29">
        <f>IFERROR(INDEX(Cost_Components!$P$2:$P$29,MATCH(E537,Cost_Components!$A$2:$A$29,0)),"")</f>
        <v>64.94344126</v>
      </c>
      <c r="O537" s="23">
        <f t="shared" si="113"/>
        <v>547664.788151455</v>
      </c>
      <c r="P537" s="23">
        <f t="shared" si="114"/>
        <v>546038.94603102002</v>
      </c>
      <c r="Q537" s="23">
        <f t="shared" si="115"/>
        <v>10993110.947343735</v>
      </c>
      <c r="R537" s="23">
        <f t="shared" si="116"/>
        <v>21750732.784300055</v>
      </c>
      <c r="S537" s="23">
        <f t="shared" si="117"/>
        <v>10757621.83695632</v>
      </c>
      <c r="T537" s="16">
        <f>IFERROR(INDEX(Cost_Components!$R$2:$R$29,MATCH(E537,Cost_Components!$A$2:$A$29,0)),"")</f>
        <v>1</v>
      </c>
      <c r="U537" s="26">
        <f>IFERROR(INDEX(Cost_Components!$Q$2:$Q$29,MATCH(E537,Cost_Components!$A$2:$A$29,0)),"")</f>
        <v>2023</v>
      </c>
      <c r="V537" s="30">
        <f>1/(1+Calculation_Assumptions!$B$5)^(B537-Calculation_Assumptions!$B$2)</f>
        <v>0.64186194739671765</v>
      </c>
      <c r="W537" s="23">
        <f t="shared" si="118"/>
        <v>7056059.6006102255</v>
      </c>
      <c r="X537" s="23">
        <f t="shared" si="119"/>
        <v>13960967.702236464</v>
      </c>
      <c r="Y537" s="23">
        <f t="shared" si="120"/>
        <v>6904908.1016262388</v>
      </c>
      <c r="Z537" s="17">
        <f>IFERROR(INDEX(Cost_Components!$T$2:$T$29,MATCH(E537,Cost_Components!$A$2:$A$29,0)),"")</f>
        <v>0.8</v>
      </c>
      <c r="AA537" s="26">
        <f>IFERROR(INDEX(Cost_Components!$U$2:$U$29,MATCH(E537,Cost_Components!$A$2:$A$29,0)),"")</f>
        <v>2025</v>
      </c>
      <c r="AB537" s="26">
        <f>IFERROR(INDEX(Cost_Components!$V$2:$V$29,MATCH(E537,Cost_Components!$A$2:$A$29,0)),"")</f>
        <v>2050</v>
      </c>
      <c r="AC537" s="26">
        <f>IFERROR(INDEX(Cost_Components!$M$2:$M$29,MATCH(E537,Cost_Components!$A$2:$A$29,0)),"")</f>
        <v>30</v>
      </c>
      <c r="AD537" s="26">
        <f>IFERROR(INDEX(Cost_Components!$N$2:$N$29,MATCH(E537,Cost_Components!$A$2:$A$29,0)),"")</f>
        <v>95</v>
      </c>
      <c r="AE537" s="16" t="str">
        <f>IFERROR(INDEX(Cost_Components!$O$2:$O$29,MATCH(E537,Cost_Components!$A$2:$A$29,0)),"")</f>
        <v>Both</v>
      </c>
      <c r="AF537" s="11">
        <v>1095329.57630291</v>
      </c>
      <c r="AG537" s="11">
        <v>1092077.89206204</v>
      </c>
      <c r="AH537" s="23">
        <f t="shared" si="121"/>
        <v>1</v>
      </c>
      <c r="AI537" s="10">
        <v>314265537.41082901</v>
      </c>
      <c r="AJ537" s="29">
        <f t="shared" si="122"/>
        <v>3.4980325994106068E-2</v>
      </c>
      <c r="AK537" s="29">
        <f t="shared" si="123"/>
        <v>6.921132034870893E-2</v>
      </c>
      <c r="AL537" s="29">
        <f t="shared" si="124"/>
        <v>3.4230994354602855E-2</v>
      </c>
      <c r="AM537" s="29">
        <f t="shared" si="125"/>
        <v>2.1971572697771436E-2</v>
      </c>
    </row>
    <row r="538" spans="1:39">
      <c r="A538" t="s">
        <v>262</v>
      </c>
      <c r="B538" s="20">
        <v>2041</v>
      </c>
      <c r="C538" t="s">
        <v>262</v>
      </c>
      <c r="D538" t="s">
        <v>218</v>
      </c>
      <c r="E538" s="22" t="s">
        <v>354</v>
      </c>
      <c r="F538" s="22" t="s">
        <v>355</v>
      </c>
      <c r="G538" s="22" t="s">
        <v>263</v>
      </c>
      <c r="H538" s="22" t="s">
        <v>237</v>
      </c>
      <c r="I538" s="22" t="s">
        <v>309</v>
      </c>
      <c r="J538" s="17">
        <f>IFERROR(INDEX(Cost_Components!$K$2:$K$29,MATCH(E538,Cost_Components!$A$2:$A$29,0)),"")</f>
        <v>0.5</v>
      </c>
      <c r="K538" s="17">
        <f t="shared" si="112"/>
        <v>0.63038461538461543</v>
      </c>
      <c r="L538" s="17">
        <f>IFERROR(INDEX(Cost_Components!$S$2:$S$29,MATCH(E538,Cost_Components!$A$2:$A$29,0)),"")</f>
        <v>0.31</v>
      </c>
      <c r="M538" s="28">
        <f>IFERROR(INDEX(Cost_Components!$L$2:$L$29,MATCH(E538,Cost_Components!$A$2:$A$29,0)),"")</f>
        <v>1</v>
      </c>
      <c r="N538" s="29">
        <f>IFERROR(INDEX(Cost_Components!$P$2:$P$29,MATCH(E538,Cost_Components!$A$2:$A$29,0)),"")</f>
        <v>64.94344126</v>
      </c>
      <c r="O538" s="23">
        <f t="shared" si="113"/>
        <v>549315.70718796505</v>
      </c>
      <c r="P538" s="23">
        <f t="shared" si="114"/>
        <v>547560.46365573502</v>
      </c>
      <c r="Q538" s="23">
        <f t="shared" si="115"/>
        <v>11023742.850394623</v>
      </c>
      <c r="R538" s="23">
        <f t="shared" si="116"/>
        <v>22488625.931879412</v>
      </c>
      <c r="S538" s="23">
        <f t="shared" si="117"/>
        <v>11464883.081484789</v>
      </c>
      <c r="T538" s="16">
        <f>IFERROR(INDEX(Cost_Components!$R$2:$R$29,MATCH(E538,Cost_Components!$A$2:$A$29,0)),"")</f>
        <v>1</v>
      </c>
      <c r="U538" s="26">
        <f>IFERROR(INDEX(Cost_Components!$Q$2:$Q$29,MATCH(E538,Cost_Components!$A$2:$A$29,0)),"")</f>
        <v>2023</v>
      </c>
      <c r="V538" s="30">
        <f>1/(1+Calculation_Assumptions!$B$5)^(B538-Calculation_Assumptions!$B$2)</f>
        <v>0.62316693922011435</v>
      </c>
      <c r="W538" s="23">
        <f t="shared" si="118"/>
        <v>6869632.0908300364</v>
      </c>
      <c r="X538" s="23">
        <f t="shared" si="119"/>
        <v>14014168.189235386</v>
      </c>
      <c r="Y538" s="23">
        <f t="shared" si="120"/>
        <v>7144536.0984053491</v>
      </c>
      <c r="Z538" s="17">
        <f>IFERROR(INDEX(Cost_Components!$T$2:$T$29,MATCH(E538,Cost_Components!$A$2:$A$29,0)),"")</f>
        <v>0.8</v>
      </c>
      <c r="AA538" s="26">
        <f>IFERROR(INDEX(Cost_Components!$U$2:$U$29,MATCH(E538,Cost_Components!$A$2:$A$29,0)),"")</f>
        <v>2025</v>
      </c>
      <c r="AB538" s="26">
        <f>IFERROR(INDEX(Cost_Components!$V$2:$V$29,MATCH(E538,Cost_Components!$A$2:$A$29,0)),"")</f>
        <v>2050</v>
      </c>
      <c r="AC538" s="26">
        <f>IFERROR(INDEX(Cost_Components!$M$2:$M$29,MATCH(E538,Cost_Components!$A$2:$A$29,0)),"")</f>
        <v>30</v>
      </c>
      <c r="AD538" s="26">
        <f>IFERROR(INDEX(Cost_Components!$N$2:$N$29,MATCH(E538,Cost_Components!$A$2:$A$29,0)),"")</f>
        <v>95</v>
      </c>
      <c r="AE538" s="16" t="str">
        <f>IFERROR(INDEX(Cost_Components!$O$2:$O$29,MATCH(E538,Cost_Components!$A$2:$A$29,0)),"")</f>
        <v>Both</v>
      </c>
      <c r="AF538" s="11">
        <v>1098631.4143759301</v>
      </c>
      <c r="AG538" s="11">
        <v>1095120.92731147</v>
      </c>
      <c r="AH538" s="23">
        <f t="shared" si="121"/>
        <v>1</v>
      </c>
      <c r="AI538" s="10">
        <v>315525215.31254798</v>
      </c>
      <c r="AJ538" s="29">
        <f t="shared" si="122"/>
        <v>3.4937755575176137E-2</v>
      </c>
      <c r="AK538" s="29">
        <f t="shared" si="123"/>
        <v>7.1273625182706829E-2</v>
      </c>
      <c r="AL538" s="29">
        <f t="shared" si="124"/>
        <v>3.6335869607530692E-2</v>
      </c>
      <c r="AM538" s="29">
        <f t="shared" si="125"/>
        <v>2.2643312647226077E-2</v>
      </c>
    </row>
    <row r="539" spans="1:39">
      <c r="A539" t="s">
        <v>262</v>
      </c>
      <c r="B539" s="20">
        <v>2042</v>
      </c>
      <c r="C539" t="s">
        <v>262</v>
      </c>
      <c r="D539" t="s">
        <v>218</v>
      </c>
      <c r="E539" s="22" t="s">
        <v>354</v>
      </c>
      <c r="F539" s="22" t="s">
        <v>355</v>
      </c>
      <c r="G539" s="22" t="s">
        <v>263</v>
      </c>
      <c r="H539" s="22" t="s">
        <v>237</v>
      </c>
      <c r="I539" s="22" t="s">
        <v>309</v>
      </c>
      <c r="J539" s="17">
        <f>IFERROR(INDEX(Cost_Components!$K$2:$K$29,MATCH(E539,Cost_Components!$A$2:$A$29,0)),"")</f>
        <v>0.5</v>
      </c>
      <c r="K539" s="17">
        <f t="shared" si="112"/>
        <v>0.64923076923076928</v>
      </c>
      <c r="L539" s="17">
        <f>IFERROR(INDEX(Cost_Components!$S$2:$S$29,MATCH(E539,Cost_Components!$A$2:$A$29,0)),"")</f>
        <v>0.31</v>
      </c>
      <c r="M539" s="28">
        <f>IFERROR(INDEX(Cost_Components!$L$2:$L$29,MATCH(E539,Cost_Components!$A$2:$A$29,0)),"")</f>
        <v>1</v>
      </c>
      <c r="N539" s="29">
        <f>IFERROR(INDEX(Cost_Components!$P$2:$P$29,MATCH(E539,Cost_Components!$A$2:$A$29,0)),"")</f>
        <v>64.94344126</v>
      </c>
      <c r="O539" s="23">
        <f t="shared" si="113"/>
        <v>550907.44813157502</v>
      </c>
      <c r="P539" s="23">
        <f t="shared" si="114"/>
        <v>549022.76132444001</v>
      </c>
      <c r="Q539" s="23">
        <f t="shared" si="115"/>
        <v>11053182.509647798</v>
      </c>
      <c r="R539" s="23">
        <f t="shared" si="116"/>
        <v>23228065.169100344</v>
      </c>
      <c r="S539" s="23">
        <f t="shared" si="117"/>
        <v>12174882.659452546</v>
      </c>
      <c r="T539" s="16">
        <f>IFERROR(INDEX(Cost_Components!$R$2:$R$29,MATCH(E539,Cost_Components!$A$2:$A$29,0)),"")</f>
        <v>1</v>
      </c>
      <c r="U539" s="26">
        <f>IFERROR(INDEX(Cost_Components!$Q$2:$Q$29,MATCH(E539,Cost_Components!$A$2:$A$29,0)),"")</f>
        <v>2023</v>
      </c>
      <c r="V539" s="30">
        <f>1/(1+Calculation_Assumptions!$B$5)^(B539-Calculation_Assumptions!$B$2)</f>
        <v>0.60501644584477121</v>
      </c>
      <c r="W539" s="23">
        <f t="shared" si="118"/>
        <v>6687357.1972606992</v>
      </c>
      <c r="X539" s="23">
        <f t="shared" si="119"/>
        <v>14053361.432459814</v>
      </c>
      <c r="Y539" s="23">
        <f t="shared" si="120"/>
        <v>7366004.2351991152</v>
      </c>
      <c r="Z539" s="17">
        <f>IFERROR(INDEX(Cost_Components!$T$2:$T$29,MATCH(E539,Cost_Components!$A$2:$A$29,0)),"")</f>
        <v>0.8</v>
      </c>
      <c r="AA539" s="26">
        <f>IFERROR(INDEX(Cost_Components!$U$2:$U$29,MATCH(E539,Cost_Components!$A$2:$A$29,0)),"")</f>
        <v>2025</v>
      </c>
      <c r="AB539" s="26">
        <f>IFERROR(INDEX(Cost_Components!$V$2:$V$29,MATCH(E539,Cost_Components!$A$2:$A$29,0)),"")</f>
        <v>2050</v>
      </c>
      <c r="AC539" s="26">
        <f>IFERROR(INDEX(Cost_Components!$M$2:$M$29,MATCH(E539,Cost_Components!$A$2:$A$29,0)),"")</f>
        <v>30</v>
      </c>
      <c r="AD539" s="26">
        <f>IFERROR(INDEX(Cost_Components!$N$2:$N$29,MATCH(E539,Cost_Components!$A$2:$A$29,0)),"")</f>
        <v>95</v>
      </c>
      <c r="AE539" s="16" t="str">
        <f>IFERROR(INDEX(Cost_Components!$O$2:$O$29,MATCH(E539,Cost_Components!$A$2:$A$29,0)),"")</f>
        <v>Both</v>
      </c>
      <c r="AF539" s="11">
        <v>1101814.89626315</v>
      </c>
      <c r="AG539" s="11">
        <v>1098045.52264888</v>
      </c>
      <c r="AH539" s="23">
        <f t="shared" si="121"/>
        <v>1</v>
      </c>
      <c r="AI539" s="10">
        <v>316707694.211882</v>
      </c>
      <c r="AJ539" s="29">
        <f t="shared" si="122"/>
        <v>3.4900265170864656E-2</v>
      </c>
      <c r="AK539" s="29">
        <f t="shared" si="123"/>
        <v>7.3342282469337272E-2</v>
      </c>
      <c r="AL539" s="29">
        <f t="shared" si="124"/>
        <v>3.8442017298472624E-2</v>
      </c>
      <c r="AM539" s="29">
        <f t="shared" si="125"/>
        <v>2.3258052677025121E-2</v>
      </c>
    </row>
    <row r="540" spans="1:39">
      <c r="A540" t="s">
        <v>262</v>
      </c>
      <c r="B540" s="20">
        <v>2043</v>
      </c>
      <c r="C540" t="s">
        <v>262</v>
      </c>
      <c r="D540" t="s">
        <v>218</v>
      </c>
      <c r="E540" s="22" t="s">
        <v>354</v>
      </c>
      <c r="F540" s="22" t="s">
        <v>355</v>
      </c>
      <c r="G540" s="22" t="s">
        <v>263</v>
      </c>
      <c r="H540" s="22" t="s">
        <v>237</v>
      </c>
      <c r="I540" s="22" t="s">
        <v>309</v>
      </c>
      <c r="J540" s="17">
        <f>IFERROR(INDEX(Cost_Components!$K$2:$K$29,MATCH(E540,Cost_Components!$A$2:$A$29,0)),"")</f>
        <v>0.5</v>
      </c>
      <c r="K540" s="17">
        <f t="shared" si="112"/>
        <v>0.66807692307692301</v>
      </c>
      <c r="L540" s="17">
        <f>IFERROR(INDEX(Cost_Components!$S$2:$S$29,MATCH(E540,Cost_Components!$A$2:$A$29,0)),"")</f>
        <v>0.31</v>
      </c>
      <c r="M540" s="28">
        <f>IFERROR(INDEX(Cost_Components!$L$2:$L$29,MATCH(E540,Cost_Components!$A$2:$A$29,0)),"")</f>
        <v>1</v>
      </c>
      <c r="N540" s="29">
        <f>IFERROR(INDEX(Cost_Components!$P$2:$P$29,MATCH(E540,Cost_Components!$A$2:$A$29,0)),"")</f>
        <v>64.94344126</v>
      </c>
      <c r="O540" s="23">
        <f t="shared" si="113"/>
        <v>551576.00247357495</v>
      </c>
      <c r="P540" s="23">
        <f t="shared" si="114"/>
        <v>549562.26591130497</v>
      </c>
      <c r="Q540" s="23">
        <f t="shared" si="115"/>
        <v>11064044.067826234</v>
      </c>
      <c r="R540" s="23">
        <f t="shared" si="116"/>
        <v>23931346.283287503</v>
      </c>
      <c r="S540" s="23">
        <f t="shared" si="117"/>
        <v>12867302.215461269</v>
      </c>
      <c r="T540" s="16">
        <f>IFERROR(INDEX(Cost_Components!$R$2:$R$29,MATCH(E540,Cost_Components!$A$2:$A$29,0)),"")</f>
        <v>1</v>
      </c>
      <c r="U540" s="26">
        <f>IFERROR(INDEX(Cost_Components!$Q$2:$Q$29,MATCH(E540,Cost_Components!$A$2:$A$29,0)),"")</f>
        <v>2023</v>
      </c>
      <c r="V540" s="30">
        <f>1/(1+Calculation_Assumptions!$B$5)^(B540-Calculation_Assumptions!$B$2)</f>
        <v>0.5873946076162827</v>
      </c>
      <c r="W540" s="23">
        <f t="shared" si="118"/>
        <v>6498959.8238700507</v>
      </c>
      <c r="X540" s="23">
        <f t="shared" si="119"/>
        <v>14057143.759801049</v>
      </c>
      <c r="Y540" s="23">
        <f t="shared" si="120"/>
        <v>7558183.9359309971</v>
      </c>
      <c r="Z540" s="17">
        <f>IFERROR(INDEX(Cost_Components!$T$2:$T$29,MATCH(E540,Cost_Components!$A$2:$A$29,0)),"")</f>
        <v>0.8</v>
      </c>
      <c r="AA540" s="26">
        <f>IFERROR(INDEX(Cost_Components!$U$2:$U$29,MATCH(E540,Cost_Components!$A$2:$A$29,0)),"")</f>
        <v>2025</v>
      </c>
      <c r="AB540" s="26">
        <f>IFERROR(INDEX(Cost_Components!$V$2:$V$29,MATCH(E540,Cost_Components!$A$2:$A$29,0)),"")</f>
        <v>2050</v>
      </c>
      <c r="AC540" s="26">
        <f>IFERROR(INDEX(Cost_Components!$M$2:$M$29,MATCH(E540,Cost_Components!$A$2:$A$29,0)),"")</f>
        <v>30</v>
      </c>
      <c r="AD540" s="26">
        <f>IFERROR(INDEX(Cost_Components!$N$2:$N$29,MATCH(E540,Cost_Components!$A$2:$A$29,0)),"")</f>
        <v>95</v>
      </c>
      <c r="AE540" s="16" t="str">
        <f>IFERROR(INDEX(Cost_Components!$O$2:$O$29,MATCH(E540,Cost_Components!$A$2:$A$29,0)),"")</f>
        <v>Both</v>
      </c>
      <c r="AF540" s="11">
        <v>1103152.0049471499</v>
      </c>
      <c r="AG540" s="11">
        <v>1099124.5318226099</v>
      </c>
      <c r="AH540" s="23">
        <f t="shared" si="121"/>
        <v>1</v>
      </c>
      <c r="AI540" s="10">
        <v>317814114.06715202</v>
      </c>
      <c r="AJ540" s="29">
        <f t="shared" si="122"/>
        <v>3.4812941207162607E-2</v>
      </c>
      <c r="AK540" s="29">
        <f t="shared" si="123"/>
        <v>7.5299822204343531E-2</v>
      </c>
      <c r="AL540" s="29">
        <f t="shared" si="124"/>
        <v>4.0486880997180931E-2</v>
      </c>
      <c r="AM540" s="29">
        <f t="shared" si="125"/>
        <v>2.3781775576946225E-2</v>
      </c>
    </row>
    <row r="541" spans="1:39">
      <c r="A541" t="s">
        <v>262</v>
      </c>
      <c r="B541" s="20">
        <v>2044</v>
      </c>
      <c r="C541" t="s">
        <v>262</v>
      </c>
      <c r="D541" t="s">
        <v>218</v>
      </c>
      <c r="E541" s="22" t="s">
        <v>354</v>
      </c>
      <c r="F541" s="22" t="s">
        <v>355</v>
      </c>
      <c r="G541" s="22" t="s">
        <v>263</v>
      </c>
      <c r="H541" s="22" t="s">
        <v>237</v>
      </c>
      <c r="I541" s="22" t="s">
        <v>309</v>
      </c>
      <c r="J541" s="17">
        <f>IFERROR(INDEX(Cost_Components!$K$2:$K$29,MATCH(E541,Cost_Components!$A$2:$A$29,0)),"")</f>
        <v>0.5</v>
      </c>
      <c r="K541" s="17">
        <f t="shared" si="112"/>
        <v>0.68692307692307697</v>
      </c>
      <c r="L541" s="17">
        <f>IFERROR(INDEX(Cost_Components!$S$2:$S$29,MATCH(E541,Cost_Components!$A$2:$A$29,0)),"")</f>
        <v>0.31</v>
      </c>
      <c r="M541" s="28">
        <f>IFERROR(INDEX(Cost_Components!$L$2:$L$29,MATCH(E541,Cost_Components!$A$2:$A$29,0)),"")</f>
        <v>1</v>
      </c>
      <c r="N541" s="29">
        <f>IFERROR(INDEX(Cost_Components!$P$2:$P$29,MATCH(E541,Cost_Components!$A$2:$A$29,0)),"")</f>
        <v>64.94344126</v>
      </c>
      <c r="O541" s="23">
        <f t="shared" si="113"/>
        <v>552107.62545180996</v>
      </c>
      <c r="P541" s="23">
        <f t="shared" si="114"/>
        <v>549965.38133183494</v>
      </c>
      <c r="Q541" s="23">
        <f t="shared" si="115"/>
        <v>11072159.775642833</v>
      </c>
      <c r="R541" s="23">
        <f t="shared" si="116"/>
        <v>24630155.26496603</v>
      </c>
      <c r="S541" s="23">
        <f t="shared" si="117"/>
        <v>13557995.489323197</v>
      </c>
      <c r="T541" s="16">
        <f>IFERROR(INDEX(Cost_Components!$R$2:$R$29,MATCH(E541,Cost_Components!$A$2:$A$29,0)),"")</f>
        <v>1</v>
      </c>
      <c r="U541" s="26">
        <f>IFERROR(INDEX(Cost_Components!$Q$2:$Q$29,MATCH(E541,Cost_Components!$A$2:$A$29,0)),"")</f>
        <v>2023</v>
      </c>
      <c r="V541" s="30">
        <f>1/(1+Calculation_Assumptions!$B$5)^(B541-Calculation_Assumptions!$B$2)</f>
        <v>0.57028602681192497</v>
      </c>
      <c r="W541" s="23">
        <f t="shared" si="118"/>
        <v>6314298.0066781659</v>
      </c>
      <c r="X541" s="23">
        <f t="shared" si="119"/>
        <v>14046233.385818291</v>
      </c>
      <c r="Y541" s="23">
        <f t="shared" si="120"/>
        <v>7731935.3791401265</v>
      </c>
      <c r="Z541" s="17">
        <f>IFERROR(INDEX(Cost_Components!$T$2:$T$29,MATCH(E541,Cost_Components!$A$2:$A$29,0)),"")</f>
        <v>0.8</v>
      </c>
      <c r="AA541" s="26">
        <f>IFERROR(INDEX(Cost_Components!$U$2:$U$29,MATCH(E541,Cost_Components!$A$2:$A$29,0)),"")</f>
        <v>2025</v>
      </c>
      <c r="AB541" s="26">
        <f>IFERROR(INDEX(Cost_Components!$V$2:$V$29,MATCH(E541,Cost_Components!$A$2:$A$29,0)),"")</f>
        <v>2050</v>
      </c>
      <c r="AC541" s="26">
        <f>IFERROR(INDEX(Cost_Components!$M$2:$M$29,MATCH(E541,Cost_Components!$A$2:$A$29,0)),"")</f>
        <v>30</v>
      </c>
      <c r="AD541" s="26">
        <f>IFERROR(INDEX(Cost_Components!$N$2:$N$29,MATCH(E541,Cost_Components!$A$2:$A$29,0)),"")</f>
        <v>95</v>
      </c>
      <c r="AE541" s="16" t="str">
        <f>IFERROR(INDEX(Cost_Components!$O$2:$O$29,MATCH(E541,Cost_Components!$A$2:$A$29,0)),"")</f>
        <v>Both</v>
      </c>
      <c r="AF541" s="11">
        <v>1104215.2509036199</v>
      </c>
      <c r="AG541" s="11">
        <v>1099930.7626636699</v>
      </c>
      <c r="AH541" s="23">
        <f t="shared" si="121"/>
        <v>1</v>
      </c>
      <c r="AI541" s="10">
        <v>318840890.73215598</v>
      </c>
      <c r="AJ541" s="29">
        <f t="shared" si="122"/>
        <v>3.4726285421602526E-2</v>
      </c>
      <c r="AK541" s="29">
        <f t="shared" si="123"/>
        <v>7.72490479762733E-2</v>
      </c>
      <c r="AL541" s="29">
        <f t="shared" si="124"/>
        <v>4.2522762554670773E-2</v>
      </c>
      <c r="AM541" s="29">
        <f t="shared" si="125"/>
        <v>2.4250137306370094E-2</v>
      </c>
    </row>
    <row r="542" spans="1:39">
      <c r="A542" t="s">
        <v>262</v>
      </c>
      <c r="B542" s="20">
        <v>2045</v>
      </c>
      <c r="C542" t="s">
        <v>262</v>
      </c>
      <c r="D542" t="s">
        <v>218</v>
      </c>
      <c r="E542" s="22" t="s">
        <v>354</v>
      </c>
      <c r="F542" s="22" t="s">
        <v>355</v>
      </c>
      <c r="G542" s="22" t="s">
        <v>263</v>
      </c>
      <c r="H542" s="22" t="s">
        <v>237</v>
      </c>
      <c r="I542" s="22" t="s">
        <v>309</v>
      </c>
      <c r="J542" s="17">
        <f>IFERROR(INDEX(Cost_Components!$K$2:$K$29,MATCH(E542,Cost_Components!$A$2:$A$29,0)),"")</f>
        <v>0.5</v>
      </c>
      <c r="K542" s="17">
        <f t="shared" si="112"/>
        <v>0.70576923076923082</v>
      </c>
      <c r="L542" s="17">
        <f>IFERROR(INDEX(Cost_Components!$S$2:$S$29,MATCH(E542,Cost_Components!$A$2:$A$29,0)),"")</f>
        <v>0.31</v>
      </c>
      <c r="M542" s="28">
        <f>IFERROR(INDEX(Cost_Components!$L$2:$L$29,MATCH(E542,Cost_Components!$A$2:$A$29,0)),"")</f>
        <v>1</v>
      </c>
      <c r="N542" s="29">
        <f>IFERROR(INDEX(Cost_Components!$P$2:$P$29,MATCH(E542,Cost_Components!$A$2:$A$29,0)),"")</f>
        <v>64.94344126</v>
      </c>
      <c r="O542" s="23">
        <f t="shared" si="113"/>
        <v>552579.802670795</v>
      </c>
      <c r="P542" s="23">
        <f t="shared" si="114"/>
        <v>550309.93331563496</v>
      </c>
      <c r="Q542" s="23">
        <f t="shared" si="115"/>
        <v>11079096.457014322</v>
      </c>
      <c r="R542" s="23">
        <f t="shared" si="116"/>
        <v>25327540.888327371</v>
      </c>
      <c r="S542" s="23">
        <f t="shared" si="117"/>
        <v>14248444.431313049</v>
      </c>
      <c r="T542" s="16">
        <f>IFERROR(INDEX(Cost_Components!$R$2:$R$29,MATCH(E542,Cost_Components!$A$2:$A$29,0)),"")</f>
        <v>1</v>
      </c>
      <c r="U542" s="26">
        <f>IFERROR(INDEX(Cost_Components!$Q$2:$Q$29,MATCH(E542,Cost_Components!$A$2:$A$29,0)),"")</f>
        <v>2023</v>
      </c>
      <c r="V542" s="30">
        <f>1/(1+Calculation_Assumptions!$B$5)^(B542-Calculation_Assumptions!$B$2)</f>
        <v>0.55367575418633497</v>
      </c>
      <c r="W542" s="23">
        <f t="shared" si="118"/>
        <v>6134227.0865405565</v>
      </c>
      <c r="X542" s="23">
        <f t="shared" si="119"/>
        <v>14023245.303029893</v>
      </c>
      <c r="Y542" s="23">
        <f t="shared" si="120"/>
        <v>7889018.2164893374</v>
      </c>
      <c r="Z542" s="17">
        <f>IFERROR(INDEX(Cost_Components!$T$2:$T$29,MATCH(E542,Cost_Components!$A$2:$A$29,0)),"")</f>
        <v>0.8</v>
      </c>
      <c r="AA542" s="26">
        <f>IFERROR(INDEX(Cost_Components!$U$2:$U$29,MATCH(E542,Cost_Components!$A$2:$A$29,0)),"")</f>
        <v>2025</v>
      </c>
      <c r="AB542" s="26">
        <f>IFERROR(INDEX(Cost_Components!$V$2:$V$29,MATCH(E542,Cost_Components!$A$2:$A$29,0)),"")</f>
        <v>2050</v>
      </c>
      <c r="AC542" s="26">
        <f>IFERROR(INDEX(Cost_Components!$M$2:$M$29,MATCH(E542,Cost_Components!$A$2:$A$29,0)),"")</f>
        <v>30</v>
      </c>
      <c r="AD542" s="26">
        <f>IFERROR(INDEX(Cost_Components!$N$2:$N$29,MATCH(E542,Cost_Components!$A$2:$A$29,0)),"")</f>
        <v>95</v>
      </c>
      <c r="AE542" s="16" t="str">
        <f>IFERROR(INDEX(Cost_Components!$O$2:$O$29,MATCH(E542,Cost_Components!$A$2:$A$29,0)),"")</f>
        <v>Both</v>
      </c>
      <c r="AF542" s="11">
        <v>1105159.60534159</v>
      </c>
      <c r="AG542" s="11">
        <v>1100619.8666312699</v>
      </c>
      <c r="AH542" s="23">
        <f t="shared" si="121"/>
        <v>1</v>
      </c>
      <c r="AI542" s="10">
        <v>319784682.33108002</v>
      </c>
      <c r="AJ542" s="29">
        <f t="shared" si="122"/>
        <v>3.4645488258702437E-2</v>
      </c>
      <c r="AK542" s="29">
        <f t="shared" si="123"/>
        <v>7.9201857649032786E-2</v>
      </c>
      <c r="AL542" s="29">
        <f t="shared" si="124"/>
        <v>4.455636939033035E-2</v>
      </c>
      <c r="AM542" s="29">
        <f t="shared" si="125"/>
        <v>2.4669781425996087E-2</v>
      </c>
    </row>
    <row r="543" spans="1:39">
      <c r="A543" t="s">
        <v>262</v>
      </c>
      <c r="B543" s="20">
        <v>2046</v>
      </c>
      <c r="C543" t="s">
        <v>262</v>
      </c>
      <c r="D543" t="s">
        <v>218</v>
      </c>
      <c r="E543" s="22" t="s">
        <v>354</v>
      </c>
      <c r="F543" s="22" t="s">
        <v>355</v>
      </c>
      <c r="G543" s="22" t="s">
        <v>263</v>
      </c>
      <c r="H543" s="22" t="s">
        <v>237</v>
      </c>
      <c r="I543" s="22" t="s">
        <v>309</v>
      </c>
      <c r="J543" s="17">
        <f>IFERROR(INDEX(Cost_Components!$K$2:$K$29,MATCH(E543,Cost_Components!$A$2:$A$29,0)),"")</f>
        <v>0.5</v>
      </c>
      <c r="K543" s="17">
        <f t="shared" si="112"/>
        <v>0.72461538461538466</v>
      </c>
      <c r="L543" s="17">
        <f>IFERROR(INDEX(Cost_Components!$S$2:$S$29,MATCH(E543,Cost_Components!$A$2:$A$29,0)),"")</f>
        <v>0.31</v>
      </c>
      <c r="M543" s="28">
        <f>IFERROR(INDEX(Cost_Components!$L$2:$L$29,MATCH(E543,Cost_Components!$A$2:$A$29,0)),"")</f>
        <v>1</v>
      </c>
      <c r="N543" s="29">
        <f>IFERROR(INDEX(Cost_Components!$P$2:$P$29,MATCH(E543,Cost_Components!$A$2:$A$29,0)),"")</f>
        <v>64.94344126</v>
      </c>
      <c r="O543" s="23">
        <f t="shared" si="113"/>
        <v>552650.73250268004</v>
      </c>
      <c r="P543" s="23">
        <f t="shared" si="114"/>
        <v>550254.23085028003</v>
      </c>
      <c r="Q543" s="23">
        <f t="shared" si="115"/>
        <v>11077975.02898041</v>
      </c>
      <c r="R543" s="23">
        <f t="shared" si="116"/>
        <v>26007200.031796858</v>
      </c>
      <c r="S543" s="23">
        <f t="shared" si="117"/>
        <v>14929225.002816448</v>
      </c>
      <c r="T543" s="16">
        <f>IFERROR(INDEX(Cost_Components!$R$2:$R$29,MATCH(E543,Cost_Components!$A$2:$A$29,0)),"")</f>
        <v>1</v>
      </c>
      <c r="U543" s="26">
        <f>IFERROR(INDEX(Cost_Components!$Q$2:$Q$29,MATCH(E543,Cost_Components!$A$2:$A$29,0)),"")</f>
        <v>2023</v>
      </c>
      <c r="V543" s="30">
        <f>1/(1+Calculation_Assumptions!$B$5)^(B543-Calculation_Assumptions!$B$2)</f>
        <v>0.5375492759090631</v>
      </c>
      <c r="W543" s="23">
        <f t="shared" si="118"/>
        <v>5954957.4553671014</v>
      </c>
      <c r="X543" s="23">
        <f t="shared" si="119"/>
        <v>13980151.545514563</v>
      </c>
      <c r="Y543" s="23">
        <f t="shared" si="120"/>
        <v>8025194.0901474617</v>
      </c>
      <c r="Z543" s="17">
        <f>IFERROR(INDEX(Cost_Components!$T$2:$T$29,MATCH(E543,Cost_Components!$A$2:$A$29,0)),"")</f>
        <v>0.8</v>
      </c>
      <c r="AA543" s="26">
        <f>IFERROR(INDEX(Cost_Components!$U$2:$U$29,MATCH(E543,Cost_Components!$A$2:$A$29,0)),"")</f>
        <v>2025</v>
      </c>
      <c r="AB543" s="26">
        <f>IFERROR(INDEX(Cost_Components!$V$2:$V$29,MATCH(E543,Cost_Components!$A$2:$A$29,0)),"")</f>
        <v>2050</v>
      </c>
      <c r="AC543" s="26">
        <f>IFERROR(INDEX(Cost_Components!$M$2:$M$29,MATCH(E543,Cost_Components!$A$2:$A$29,0)),"")</f>
        <v>30</v>
      </c>
      <c r="AD543" s="26">
        <f>IFERROR(INDEX(Cost_Components!$N$2:$N$29,MATCH(E543,Cost_Components!$A$2:$A$29,0)),"")</f>
        <v>95</v>
      </c>
      <c r="AE543" s="16" t="str">
        <f>IFERROR(INDEX(Cost_Components!$O$2:$O$29,MATCH(E543,Cost_Components!$A$2:$A$29,0)),"")</f>
        <v>Both</v>
      </c>
      <c r="AF543" s="11">
        <v>1105301.4650053601</v>
      </c>
      <c r="AG543" s="11">
        <v>1100508.4617005601</v>
      </c>
      <c r="AH543" s="23">
        <f t="shared" si="121"/>
        <v>1</v>
      </c>
      <c r="AI543" s="10">
        <v>320645615.981408</v>
      </c>
      <c r="AJ543" s="29">
        <f t="shared" si="122"/>
        <v>3.4548967697792393E-2</v>
      </c>
      <c r="AK543" s="29">
        <f t="shared" si="123"/>
        <v>8.1108858925751953E-2</v>
      </c>
      <c r="AL543" s="29">
        <f t="shared" si="124"/>
        <v>4.655989122795956E-2</v>
      </c>
      <c r="AM543" s="29">
        <f t="shared" si="125"/>
        <v>2.50282358159944E-2</v>
      </c>
    </row>
    <row r="544" spans="1:39">
      <c r="A544" t="s">
        <v>262</v>
      </c>
      <c r="B544" s="20">
        <v>2047</v>
      </c>
      <c r="C544" t="s">
        <v>262</v>
      </c>
      <c r="D544" t="s">
        <v>218</v>
      </c>
      <c r="E544" s="22" t="s">
        <v>354</v>
      </c>
      <c r="F544" s="22" t="s">
        <v>355</v>
      </c>
      <c r="G544" s="22" t="s">
        <v>263</v>
      </c>
      <c r="H544" s="22" t="s">
        <v>237</v>
      </c>
      <c r="I544" s="22" t="s">
        <v>309</v>
      </c>
      <c r="J544" s="17">
        <f>IFERROR(INDEX(Cost_Components!$K$2:$K$29,MATCH(E544,Cost_Components!$A$2:$A$29,0)),"")</f>
        <v>0.5</v>
      </c>
      <c r="K544" s="17">
        <f t="shared" si="112"/>
        <v>0.74346153846153851</v>
      </c>
      <c r="L544" s="17">
        <f>IFERROR(INDEX(Cost_Components!$S$2:$S$29,MATCH(E544,Cost_Components!$A$2:$A$29,0)),"")</f>
        <v>0.31</v>
      </c>
      <c r="M544" s="28">
        <f>IFERROR(INDEX(Cost_Components!$L$2:$L$29,MATCH(E544,Cost_Components!$A$2:$A$29,0)),"")</f>
        <v>1</v>
      </c>
      <c r="N544" s="29">
        <f>IFERROR(INDEX(Cost_Components!$P$2:$P$29,MATCH(E544,Cost_Components!$A$2:$A$29,0)),"")</f>
        <v>64.94344126</v>
      </c>
      <c r="O544" s="23">
        <f t="shared" si="113"/>
        <v>552295.76523566502</v>
      </c>
      <c r="P544" s="23">
        <f t="shared" si="114"/>
        <v>549773.84569056495</v>
      </c>
      <c r="Q544" s="23">
        <f t="shared" si="115"/>
        <v>11068303.690705748</v>
      </c>
      <c r="R544" s="23">
        <f t="shared" si="116"/>
        <v>26666469.23349249</v>
      </c>
      <c r="S544" s="23">
        <f t="shared" si="117"/>
        <v>15598165.542786742</v>
      </c>
      <c r="T544" s="16">
        <f>IFERROR(INDEX(Cost_Components!$R$2:$R$29,MATCH(E544,Cost_Components!$A$2:$A$29,0)),"")</f>
        <v>1</v>
      </c>
      <c r="U544" s="26">
        <f>IFERROR(INDEX(Cost_Components!$Q$2:$Q$29,MATCH(E544,Cost_Components!$A$2:$A$29,0)),"")</f>
        <v>2023</v>
      </c>
      <c r="V544" s="30">
        <f>1/(1+Calculation_Assumptions!$B$5)^(B544-Calculation_Assumptions!$B$2)</f>
        <v>0.52189250088258554</v>
      </c>
      <c r="W544" s="23">
        <f t="shared" si="118"/>
        <v>5776464.6936703743</v>
      </c>
      <c r="X544" s="23">
        <f t="shared" si="119"/>
        <v>13917030.31797592</v>
      </c>
      <c r="Y544" s="23">
        <f t="shared" si="120"/>
        <v>8140565.6243055454</v>
      </c>
      <c r="Z544" s="17">
        <f>IFERROR(INDEX(Cost_Components!$T$2:$T$29,MATCH(E544,Cost_Components!$A$2:$A$29,0)),"")</f>
        <v>0.8</v>
      </c>
      <c r="AA544" s="26">
        <f>IFERROR(INDEX(Cost_Components!$U$2:$U$29,MATCH(E544,Cost_Components!$A$2:$A$29,0)),"")</f>
        <v>2025</v>
      </c>
      <c r="AB544" s="26">
        <f>IFERROR(INDEX(Cost_Components!$V$2:$V$29,MATCH(E544,Cost_Components!$A$2:$A$29,0)),"")</f>
        <v>2050</v>
      </c>
      <c r="AC544" s="26">
        <f>IFERROR(INDEX(Cost_Components!$M$2:$M$29,MATCH(E544,Cost_Components!$A$2:$A$29,0)),"")</f>
        <v>30</v>
      </c>
      <c r="AD544" s="26">
        <f>IFERROR(INDEX(Cost_Components!$N$2:$N$29,MATCH(E544,Cost_Components!$A$2:$A$29,0)),"")</f>
        <v>95</v>
      </c>
      <c r="AE544" s="16" t="str">
        <f>IFERROR(INDEX(Cost_Components!$O$2:$O$29,MATCH(E544,Cost_Components!$A$2:$A$29,0)),"")</f>
        <v>Both</v>
      </c>
      <c r="AF544" s="11">
        <v>1104591.53047133</v>
      </c>
      <c r="AG544" s="11">
        <v>1099547.6913811299</v>
      </c>
      <c r="AH544" s="23">
        <f t="shared" si="121"/>
        <v>1</v>
      </c>
      <c r="AI544" s="10">
        <v>321429520.52287501</v>
      </c>
      <c r="AJ544" s="29">
        <f t="shared" si="122"/>
        <v>3.4434620916898813E-2</v>
      </c>
      <c r="AK544" s="29">
        <f t="shared" si="123"/>
        <v>8.2962103761078571E-2</v>
      </c>
      <c r="AL544" s="29">
        <f t="shared" si="124"/>
        <v>4.8527482844179758E-2</v>
      </c>
      <c r="AM544" s="29">
        <f t="shared" si="125"/>
        <v>2.532612938308574E-2</v>
      </c>
    </row>
    <row r="545" spans="1:39">
      <c r="A545" t="s">
        <v>262</v>
      </c>
      <c r="B545" s="20">
        <v>2048</v>
      </c>
      <c r="C545" t="s">
        <v>262</v>
      </c>
      <c r="D545" t="s">
        <v>218</v>
      </c>
      <c r="E545" s="22" t="s">
        <v>354</v>
      </c>
      <c r="F545" s="22" t="s">
        <v>355</v>
      </c>
      <c r="G545" s="22" t="s">
        <v>263</v>
      </c>
      <c r="H545" s="22" t="s">
        <v>237</v>
      </c>
      <c r="I545" s="22" t="s">
        <v>309</v>
      </c>
      <c r="J545" s="17">
        <f>IFERROR(INDEX(Cost_Components!$K$2:$K$29,MATCH(E545,Cost_Components!$A$2:$A$29,0)),"")</f>
        <v>0.5</v>
      </c>
      <c r="K545" s="17">
        <f t="shared" si="112"/>
        <v>0.76230769230769235</v>
      </c>
      <c r="L545" s="17">
        <f>IFERROR(INDEX(Cost_Components!$S$2:$S$29,MATCH(E545,Cost_Components!$A$2:$A$29,0)),"")</f>
        <v>0.31</v>
      </c>
      <c r="M545" s="28">
        <f>IFERROR(INDEX(Cost_Components!$L$2:$L$29,MATCH(E545,Cost_Components!$A$2:$A$29,0)),"")</f>
        <v>1</v>
      </c>
      <c r="N545" s="29">
        <f>IFERROR(INDEX(Cost_Components!$P$2:$P$29,MATCH(E545,Cost_Components!$A$2:$A$29,0)),"")</f>
        <v>64.94344126</v>
      </c>
      <c r="O545" s="23">
        <f t="shared" si="113"/>
        <v>551753.38916825503</v>
      </c>
      <c r="P545" s="23">
        <f t="shared" si="114"/>
        <v>549107.74822035001</v>
      </c>
      <c r="Q545" s="23">
        <f t="shared" si="115"/>
        <v>11054893.505507344</v>
      </c>
      <c r="R545" s="23">
        <f t="shared" si="116"/>
        <v>27315591.496214926</v>
      </c>
      <c r="S545" s="23">
        <f t="shared" si="117"/>
        <v>16260697.990707582</v>
      </c>
      <c r="T545" s="16">
        <f>IFERROR(INDEX(Cost_Components!$R$2:$R$29,MATCH(E545,Cost_Components!$A$2:$A$29,0)),"")</f>
        <v>1</v>
      </c>
      <c r="U545" s="26">
        <f>IFERROR(INDEX(Cost_Components!$Q$2:$Q$29,MATCH(E545,Cost_Components!$A$2:$A$29,0)),"")</f>
        <v>2023</v>
      </c>
      <c r="V545" s="30">
        <f>1/(1+Calculation_Assumptions!$B$5)^(B545-Calculation_Assumptions!$B$2)</f>
        <v>0.50669174842969467</v>
      </c>
      <c r="W545" s="23">
        <f t="shared" si="118"/>
        <v>5601423.3190095928</v>
      </c>
      <c r="X545" s="23">
        <f t="shared" si="119"/>
        <v>13840584.81460844</v>
      </c>
      <c r="Y545" s="23">
        <f t="shared" si="120"/>
        <v>8239161.495598848</v>
      </c>
      <c r="Z545" s="17">
        <f>IFERROR(INDEX(Cost_Components!$T$2:$T$29,MATCH(E545,Cost_Components!$A$2:$A$29,0)),"")</f>
        <v>0.8</v>
      </c>
      <c r="AA545" s="26">
        <f>IFERROR(INDEX(Cost_Components!$U$2:$U$29,MATCH(E545,Cost_Components!$A$2:$A$29,0)),"")</f>
        <v>2025</v>
      </c>
      <c r="AB545" s="26">
        <f>IFERROR(INDEX(Cost_Components!$V$2:$V$29,MATCH(E545,Cost_Components!$A$2:$A$29,0)),"")</f>
        <v>2050</v>
      </c>
      <c r="AC545" s="26">
        <f>IFERROR(INDEX(Cost_Components!$M$2:$M$29,MATCH(E545,Cost_Components!$A$2:$A$29,0)),"")</f>
        <v>30</v>
      </c>
      <c r="AD545" s="26">
        <f>IFERROR(INDEX(Cost_Components!$N$2:$N$29,MATCH(E545,Cost_Components!$A$2:$A$29,0)),"")</f>
        <v>95</v>
      </c>
      <c r="AE545" s="16" t="str">
        <f>IFERROR(INDEX(Cost_Components!$O$2:$O$29,MATCH(E545,Cost_Components!$A$2:$A$29,0)),"")</f>
        <v>Both</v>
      </c>
      <c r="AF545" s="11">
        <v>1103506.7783365101</v>
      </c>
      <c r="AG545" s="11">
        <v>1098215.4964407</v>
      </c>
      <c r="AH545" s="23">
        <f t="shared" si="121"/>
        <v>1</v>
      </c>
      <c r="AI545" s="10">
        <v>322136832.26016098</v>
      </c>
      <c r="AJ545" s="29">
        <f t="shared" si="122"/>
        <v>3.4317384410669623E-2</v>
      </c>
      <c r="AK545" s="29">
        <f t="shared" si="123"/>
        <v>8.4794996289510219E-2</v>
      </c>
      <c r="AL545" s="29">
        <f t="shared" si="124"/>
        <v>5.0477611878840596E-2</v>
      </c>
      <c r="AM545" s="29">
        <f t="shared" si="125"/>
        <v>2.5576589419445267E-2</v>
      </c>
    </row>
    <row r="546" spans="1:39">
      <c r="A546" t="s">
        <v>262</v>
      </c>
      <c r="B546" s="20">
        <v>2049</v>
      </c>
      <c r="C546" t="s">
        <v>262</v>
      </c>
      <c r="D546" t="s">
        <v>218</v>
      </c>
      <c r="E546" s="22" t="s">
        <v>354</v>
      </c>
      <c r="F546" s="22" t="s">
        <v>355</v>
      </c>
      <c r="G546" s="22" t="s">
        <v>263</v>
      </c>
      <c r="H546" s="22" t="s">
        <v>237</v>
      </c>
      <c r="I546" s="22" t="s">
        <v>309</v>
      </c>
      <c r="J546" s="17">
        <f>IFERROR(INDEX(Cost_Components!$K$2:$K$29,MATCH(E546,Cost_Components!$A$2:$A$29,0)),"")</f>
        <v>0.5</v>
      </c>
      <c r="K546" s="17">
        <f t="shared" si="112"/>
        <v>0.7811538461538462</v>
      </c>
      <c r="L546" s="17">
        <f>IFERROR(INDEX(Cost_Components!$S$2:$S$29,MATCH(E546,Cost_Components!$A$2:$A$29,0)),"")</f>
        <v>0.31</v>
      </c>
      <c r="M546" s="28">
        <f>IFERROR(INDEX(Cost_Components!$L$2:$L$29,MATCH(E546,Cost_Components!$A$2:$A$29,0)),"")</f>
        <v>1</v>
      </c>
      <c r="N546" s="29">
        <f>IFERROR(INDEX(Cost_Components!$P$2:$P$29,MATCH(E546,Cost_Components!$A$2:$A$29,0)),"")</f>
        <v>64.94344126</v>
      </c>
      <c r="O546" s="23">
        <f t="shared" si="113"/>
        <v>551154.46800817503</v>
      </c>
      <c r="P546" s="23">
        <f t="shared" si="114"/>
        <v>548386.59328661999</v>
      </c>
      <c r="Q546" s="23">
        <f t="shared" si="115"/>
        <v>11040374.877753146</v>
      </c>
      <c r="R546" s="23">
        <f t="shared" si="116"/>
        <v>27960517.514968257</v>
      </c>
      <c r="S546" s="23">
        <f t="shared" si="117"/>
        <v>16920142.637215111</v>
      </c>
      <c r="T546" s="16">
        <f>IFERROR(INDEX(Cost_Components!$R$2:$R$29,MATCH(E546,Cost_Components!$A$2:$A$29,0)),"")</f>
        <v>1</v>
      </c>
      <c r="U546" s="26">
        <f>IFERROR(INDEX(Cost_Components!$Q$2:$Q$29,MATCH(E546,Cost_Components!$A$2:$A$29,0)),"")</f>
        <v>2023</v>
      </c>
      <c r="V546" s="30">
        <f>1/(1+Calculation_Assumptions!$B$5)^(B546-Calculation_Assumptions!$B$2)</f>
        <v>0.49193373633950943</v>
      </c>
      <c r="W546" s="23">
        <f t="shared" si="118"/>
        <v>5431132.8642019602</v>
      </c>
      <c r="X546" s="23">
        <f t="shared" si="119"/>
        <v>13754721.851124629</v>
      </c>
      <c r="Y546" s="23">
        <f t="shared" si="120"/>
        <v>8323588.9869226702</v>
      </c>
      <c r="Z546" s="17">
        <f>IFERROR(INDEX(Cost_Components!$T$2:$T$29,MATCH(E546,Cost_Components!$A$2:$A$29,0)),"")</f>
        <v>0.8</v>
      </c>
      <c r="AA546" s="26">
        <f>IFERROR(INDEX(Cost_Components!$U$2:$U$29,MATCH(E546,Cost_Components!$A$2:$A$29,0)),"")</f>
        <v>2025</v>
      </c>
      <c r="AB546" s="26">
        <f>IFERROR(INDEX(Cost_Components!$V$2:$V$29,MATCH(E546,Cost_Components!$A$2:$A$29,0)),"")</f>
        <v>2050</v>
      </c>
      <c r="AC546" s="26">
        <f>IFERROR(INDEX(Cost_Components!$M$2:$M$29,MATCH(E546,Cost_Components!$A$2:$A$29,0)),"")</f>
        <v>30</v>
      </c>
      <c r="AD546" s="26">
        <f>IFERROR(INDEX(Cost_Components!$N$2:$N$29,MATCH(E546,Cost_Components!$A$2:$A$29,0)),"")</f>
        <v>95</v>
      </c>
      <c r="AE546" s="16" t="str">
        <f>IFERROR(INDEX(Cost_Components!$O$2:$O$29,MATCH(E546,Cost_Components!$A$2:$A$29,0)),"")</f>
        <v>Both</v>
      </c>
      <c r="AF546" s="11">
        <v>1102308.9360163501</v>
      </c>
      <c r="AG546" s="11">
        <v>1096773.18657324</v>
      </c>
      <c r="AH546" s="23">
        <f t="shared" si="121"/>
        <v>1</v>
      </c>
      <c r="AI546" s="10">
        <v>322765819.75268102</v>
      </c>
      <c r="AJ546" s="29">
        <f t="shared" si="122"/>
        <v>3.4205526738279854E-2</v>
      </c>
      <c r="AK546" s="29">
        <f t="shared" si="123"/>
        <v>8.6627876323437769E-2</v>
      </c>
      <c r="AL546" s="29">
        <f t="shared" si="124"/>
        <v>5.2422349585157915E-2</v>
      </c>
      <c r="AM546" s="29">
        <f t="shared" si="125"/>
        <v>2.5788322299122663E-2</v>
      </c>
    </row>
    <row r="547" spans="1:39">
      <c r="A547" t="s">
        <v>262</v>
      </c>
      <c r="B547" s="20">
        <v>2050</v>
      </c>
      <c r="C547" t="s">
        <v>262</v>
      </c>
      <c r="D547" t="s">
        <v>218</v>
      </c>
      <c r="E547" s="22" t="s">
        <v>354</v>
      </c>
      <c r="F547" s="22" t="s">
        <v>355</v>
      </c>
      <c r="G547" s="22" t="s">
        <v>263</v>
      </c>
      <c r="H547" s="22" t="s">
        <v>237</v>
      </c>
      <c r="I547" s="22" t="s">
        <v>309</v>
      </c>
      <c r="J547" s="17">
        <f>IFERROR(INDEX(Cost_Components!$K$2:$K$29,MATCH(E547,Cost_Components!$A$2:$A$29,0)),"")</f>
        <v>0.5</v>
      </c>
      <c r="K547" s="17">
        <f t="shared" si="112"/>
        <v>0.8</v>
      </c>
      <c r="L547" s="17">
        <f>IFERROR(INDEX(Cost_Components!$S$2:$S$29,MATCH(E547,Cost_Components!$A$2:$A$29,0)),"")</f>
        <v>0.31</v>
      </c>
      <c r="M547" s="28">
        <f>IFERROR(INDEX(Cost_Components!$L$2:$L$29,MATCH(E547,Cost_Components!$A$2:$A$29,0)),"")</f>
        <v>1</v>
      </c>
      <c r="N547" s="29">
        <f>IFERROR(INDEX(Cost_Components!$P$2:$P$29,MATCH(E547,Cost_Components!$A$2:$A$29,0)),"")</f>
        <v>64.94344126</v>
      </c>
      <c r="O547" s="23">
        <f t="shared" si="113"/>
        <v>550576.99936143495</v>
      </c>
      <c r="P547" s="23">
        <f t="shared" si="114"/>
        <v>547688.78693428496</v>
      </c>
      <c r="Q547" s="23">
        <f t="shared" si="115"/>
        <v>11026326.314538492</v>
      </c>
      <c r="R547" s="23">
        <f t="shared" si="116"/>
        <v>28605092.013709128</v>
      </c>
      <c r="S547" s="23">
        <f t="shared" si="117"/>
        <v>17578765.699170634</v>
      </c>
      <c r="T547" s="16">
        <f>IFERROR(INDEX(Cost_Components!$R$2:$R$29,MATCH(E547,Cost_Components!$A$2:$A$29,0)),"")</f>
        <v>1</v>
      </c>
      <c r="U547" s="26">
        <f>IFERROR(INDEX(Cost_Components!$Q$2:$Q$29,MATCH(E547,Cost_Components!$A$2:$A$29,0)),"")</f>
        <v>2023</v>
      </c>
      <c r="V547" s="30">
        <f>1/(1+Calculation_Assumptions!$B$5)^(B547-Calculation_Assumptions!$B$2)</f>
        <v>0.47760556926165965</v>
      </c>
      <c r="W547" s="23">
        <f t="shared" si="118"/>
        <v>5266234.8563199742</v>
      </c>
      <c r="X547" s="23">
        <f t="shared" si="119"/>
        <v>13661951.254989702</v>
      </c>
      <c r="Y547" s="23">
        <f t="shared" si="120"/>
        <v>8395716.3986697271</v>
      </c>
      <c r="Z547" s="17">
        <f>IFERROR(INDEX(Cost_Components!$T$2:$T$29,MATCH(E547,Cost_Components!$A$2:$A$29,0)),"")</f>
        <v>0.8</v>
      </c>
      <c r="AA547" s="26">
        <f>IFERROR(INDEX(Cost_Components!$U$2:$U$29,MATCH(E547,Cost_Components!$A$2:$A$29,0)),"")</f>
        <v>2025</v>
      </c>
      <c r="AB547" s="26">
        <f>IFERROR(INDEX(Cost_Components!$V$2:$V$29,MATCH(E547,Cost_Components!$A$2:$A$29,0)),"")</f>
        <v>2050</v>
      </c>
      <c r="AC547" s="26">
        <f>IFERROR(INDEX(Cost_Components!$M$2:$M$29,MATCH(E547,Cost_Components!$A$2:$A$29,0)),"")</f>
        <v>30</v>
      </c>
      <c r="AD547" s="26">
        <f>IFERROR(INDEX(Cost_Components!$N$2:$N$29,MATCH(E547,Cost_Components!$A$2:$A$29,0)),"")</f>
        <v>95</v>
      </c>
      <c r="AE547" s="16" t="str">
        <f>IFERROR(INDEX(Cost_Components!$O$2:$O$29,MATCH(E547,Cost_Components!$A$2:$A$29,0)),"")</f>
        <v>Both</v>
      </c>
      <c r="AF547" s="11">
        <v>1101153.9987228699</v>
      </c>
      <c r="AG547" s="11">
        <v>1095377.5738685699</v>
      </c>
      <c r="AH547" s="23">
        <f t="shared" si="121"/>
        <v>1</v>
      </c>
      <c r="AI547" s="10">
        <v>323312042.56328499</v>
      </c>
      <c r="AJ547" s="29">
        <f t="shared" si="122"/>
        <v>3.4104285838286404E-2</v>
      </c>
      <c r="AK547" s="29">
        <f t="shared" si="123"/>
        <v>8.8475182634466756E-2</v>
      </c>
      <c r="AL547" s="29">
        <f t="shared" si="124"/>
        <v>5.4370896796180339E-2</v>
      </c>
      <c r="AM547" s="29">
        <f t="shared" si="125"/>
        <v>2.5967843115606657E-2</v>
      </c>
    </row>
    <row r="548" spans="1:39">
      <c r="A548" t="s">
        <v>262</v>
      </c>
      <c r="B548" s="20">
        <v>2025</v>
      </c>
      <c r="C548" t="s">
        <v>262</v>
      </c>
      <c r="D548" t="s">
        <v>218</v>
      </c>
      <c r="E548" s="22" t="s">
        <v>356</v>
      </c>
      <c r="F548" s="22" t="s">
        <v>357</v>
      </c>
      <c r="G548" s="22" t="s">
        <v>263</v>
      </c>
      <c r="H548" s="22" t="s">
        <v>237</v>
      </c>
      <c r="I548" s="22" t="s">
        <v>309</v>
      </c>
      <c r="J548" s="17">
        <f>IFERROR(INDEX(Cost_Components!$K$2:$K$29,MATCH(E548,Cost_Components!$A$2:$A$29,0)),"")</f>
        <v>0.5</v>
      </c>
      <c r="K548" s="17">
        <f t="shared" si="112"/>
        <v>0.32884615384615384</v>
      </c>
      <c r="L548" s="17">
        <f>IFERROR(INDEX(Cost_Components!$S$2:$S$29,MATCH(E548,Cost_Components!$A$2:$A$29,0)),"")</f>
        <v>0.31</v>
      </c>
      <c r="M548" s="28">
        <f>IFERROR(INDEX(Cost_Components!$L$2:$L$29,MATCH(E548,Cost_Components!$A$2:$A$29,0)),"")</f>
        <v>1</v>
      </c>
      <c r="N548" s="29">
        <f>IFERROR(INDEX(Cost_Components!$P$2:$P$29,MATCH(E548,Cost_Components!$A$2:$A$29,0)),"")</f>
        <v>119.7214874</v>
      </c>
      <c r="O548" s="23">
        <f t="shared" si="113"/>
        <v>495884.10656603501</v>
      </c>
      <c r="P548" s="23">
        <f t="shared" si="114"/>
        <v>495849.39306183049</v>
      </c>
      <c r="Q548" s="23">
        <f t="shared" si="115"/>
        <v>18402786.327762373</v>
      </c>
      <c r="R548" s="23">
        <f t="shared" si="116"/>
        <v>19522932.810680952</v>
      </c>
      <c r="S548" s="23">
        <f t="shared" si="117"/>
        <v>1120146.4829185791</v>
      </c>
      <c r="T548" s="16">
        <f>IFERROR(INDEX(Cost_Components!$R$2:$R$29,MATCH(E548,Cost_Components!$A$2:$A$29,0)),"")</f>
        <v>1</v>
      </c>
      <c r="U548" s="26">
        <f>IFERROR(INDEX(Cost_Components!$Q$2:$Q$29,MATCH(E548,Cost_Components!$A$2:$A$29,0)),"")</f>
        <v>2023</v>
      </c>
      <c r="V548" s="30">
        <f>1/(1+Calculation_Assumptions!$B$5)^(B548-Calculation_Assumptions!$B$2)</f>
        <v>1</v>
      </c>
      <c r="W548" s="23">
        <f t="shared" si="118"/>
        <v>18402786.327762373</v>
      </c>
      <c r="X548" s="23">
        <f t="shared" si="119"/>
        <v>19522932.810680952</v>
      </c>
      <c r="Y548" s="23">
        <f t="shared" si="120"/>
        <v>1120146.4829185791</v>
      </c>
      <c r="Z548" s="17">
        <f>IFERROR(INDEX(Cost_Components!$T$2:$T$29,MATCH(E548,Cost_Components!$A$2:$A$29,0)),"")</f>
        <v>0.8</v>
      </c>
      <c r="AA548" s="26">
        <f>IFERROR(INDEX(Cost_Components!$U$2:$U$29,MATCH(E548,Cost_Components!$A$2:$A$29,0)),"")</f>
        <v>2025</v>
      </c>
      <c r="AB548" s="26">
        <f>IFERROR(INDEX(Cost_Components!$V$2:$V$29,MATCH(E548,Cost_Components!$A$2:$A$29,0)),"")</f>
        <v>2050</v>
      </c>
      <c r="AC548" s="26">
        <f>IFERROR(INDEX(Cost_Components!$M$2:$M$29,MATCH(E548,Cost_Components!$A$2:$A$29,0)),"")</f>
        <v>30</v>
      </c>
      <c r="AD548" s="26">
        <f>IFERROR(INDEX(Cost_Components!$N$2:$N$29,MATCH(E548,Cost_Components!$A$2:$A$29,0)),"")</f>
        <v>95</v>
      </c>
      <c r="AE548" s="16" t="str">
        <f>IFERROR(INDEX(Cost_Components!$O$2:$O$29,MATCH(E548,Cost_Components!$A$2:$A$29,0)),"")</f>
        <v>Both</v>
      </c>
      <c r="AF548" s="11">
        <v>991768.21313207003</v>
      </c>
      <c r="AG548" s="11">
        <v>991698.78612366098</v>
      </c>
      <c r="AH548" s="23">
        <f t="shared" si="121"/>
        <v>1</v>
      </c>
      <c r="AI548" s="10">
        <v>288391907.64445603</v>
      </c>
      <c r="AJ548" s="29">
        <f t="shared" si="122"/>
        <v>6.3811729247445631E-2</v>
      </c>
      <c r="AK548" s="29">
        <f t="shared" si="123"/>
        <v>6.7695841295067824E-2</v>
      </c>
      <c r="AL548" s="29">
        <f t="shared" si="124"/>
        <v>3.8841120476221951E-3</v>
      </c>
      <c r="AM548" s="29">
        <f t="shared" si="125"/>
        <v>3.8841120476221951E-3</v>
      </c>
    </row>
    <row r="549" spans="1:39">
      <c r="A549" t="s">
        <v>262</v>
      </c>
      <c r="B549" s="20">
        <v>2026</v>
      </c>
      <c r="C549" t="s">
        <v>262</v>
      </c>
      <c r="D549" t="s">
        <v>218</v>
      </c>
      <c r="E549" s="22" t="s">
        <v>356</v>
      </c>
      <c r="F549" s="22" t="s">
        <v>357</v>
      </c>
      <c r="G549" s="22" t="s">
        <v>263</v>
      </c>
      <c r="H549" s="22" t="s">
        <v>237</v>
      </c>
      <c r="I549" s="22" t="s">
        <v>309</v>
      </c>
      <c r="J549" s="17">
        <f>IFERROR(INDEX(Cost_Components!$K$2:$K$29,MATCH(E549,Cost_Components!$A$2:$A$29,0)),"")</f>
        <v>0.5</v>
      </c>
      <c r="K549" s="17">
        <f t="shared" si="112"/>
        <v>0.34769230769230769</v>
      </c>
      <c r="L549" s="17">
        <f>IFERROR(INDEX(Cost_Components!$S$2:$S$29,MATCH(E549,Cost_Components!$A$2:$A$29,0)),"")</f>
        <v>0.31</v>
      </c>
      <c r="M549" s="28">
        <f>IFERROR(INDEX(Cost_Components!$L$2:$L$29,MATCH(E549,Cost_Components!$A$2:$A$29,0)),"")</f>
        <v>1</v>
      </c>
      <c r="N549" s="29">
        <f>IFERROR(INDEX(Cost_Components!$P$2:$P$29,MATCH(E549,Cost_Components!$A$2:$A$29,0)),"")</f>
        <v>119.7214874</v>
      </c>
      <c r="O549" s="23">
        <f t="shared" si="113"/>
        <v>501776.170274815</v>
      </c>
      <c r="P549" s="23">
        <f t="shared" si="114"/>
        <v>501686.63280972501</v>
      </c>
      <c r="Q549" s="23">
        <f t="shared" si="115"/>
        <v>18619427.665490154</v>
      </c>
      <c r="R549" s="23">
        <f t="shared" si="116"/>
        <v>20887055.407787528</v>
      </c>
      <c r="S549" s="23">
        <f t="shared" si="117"/>
        <v>2267627.7422973737</v>
      </c>
      <c r="T549" s="16">
        <f>IFERROR(INDEX(Cost_Components!$R$2:$R$29,MATCH(E549,Cost_Components!$A$2:$A$29,0)),"")</f>
        <v>1</v>
      </c>
      <c r="U549" s="26">
        <f>IFERROR(INDEX(Cost_Components!$Q$2:$Q$29,MATCH(E549,Cost_Components!$A$2:$A$29,0)),"")</f>
        <v>2023</v>
      </c>
      <c r="V549" s="30">
        <f>1/(1+Calculation_Assumptions!$B$5)^(B549-Calculation_Assumptions!$B$2)</f>
        <v>0.970873786407767</v>
      </c>
      <c r="W549" s="23">
        <f t="shared" si="118"/>
        <v>18077114.238339957</v>
      </c>
      <c r="X549" s="23">
        <f t="shared" si="119"/>
        <v>20278694.570667502</v>
      </c>
      <c r="Y549" s="23">
        <f t="shared" si="120"/>
        <v>2201580.3323275475</v>
      </c>
      <c r="Z549" s="17">
        <f>IFERROR(INDEX(Cost_Components!$T$2:$T$29,MATCH(E549,Cost_Components!$A$2:$A$29,0)),"")</f>
        <v>0.8</v>
      </c>
      <c r="AA549" s="26">
        <f>IFERROR(INDEX(Cost_Components!$U$2:$U$29,MATCH(E549,Cost_Components!$A$2:$A$29,0)),"")</f>
        <v>2025</v>
      </c>
      <c r="AB549" s="26">
        <f>IFERROR(INDEX(Cost_Components!$V$2:$V$29,MATCH(E549,Cost_Components!$A$2:$A$29,0)),"")</f>
        <v>2050</v>
      </c>
      <c r="AC549" s="26">
        <f>IFERROR(INDEX(Cost_Components!$M$2:$M$29,MATCH(E549,Cost_Components!$A$2:$A$29,0)),"")</f>
        <v>30</v>
      </c>
      <c r="AD549" s="26">
        <f>IFERROR(INDEX(Cost_Components!$N$2:$N$29,MATCH(E549,Cost_Components!$A$2:$A$29,0)),"")</f>
        <v>95</v>
      </c>
      <c r="AE549" s="16" t="str">
        <f>IFERROR(INDEX(Cost_Components!$O$2:$O$29,MATCH(E549,Cost_Components!$A$2:$A$29,0)),"")</f>
        <v>Both</v>
      </c>
      <c r="AF549" s="11">
        <v>1003552.34054963</v>
      </c>
      <c r="AG549" s="11">
        <v>1003373.26561945</v>
      </c>
      <c r="AH549" s="23">
        <f t="shared" si="121"/>
        <v>1</v>
      </c>
      <c r="AI549" s="10">
        <v>290472130.233437</v>
      </c>
      <c r="AJ549" s="29">
        <f t="shared" si="122"/>
        <v>6.4100565002662077E-2</v>
      </c>
      <c r="AK549" s="29">
        <f t="shared" si="123"/>
        <v>7.1907261433314482E-2</v>
      </c>
      <c r="AL549" s="29">
        <f t="shared" si="124"/>
        <v>7.8066964306524071E-3</v>
      </c>
      <c r="AM549" s="29">
        <f t="shared" si="125"/>
        <v>7.5793169229635025E-3</v>
      </c>
    </row>
    <row r="550" spans="1:39">
      <c r="A550" t="s">
        <v>262</v>
      </c>
      <c r="B550" s="20">
        <v>2027</v>
      </c>
      <c r="C550" t="s">
        <v>262</v>
      </c>
      <c r="D550" t="s">
        <v>218</v>
      </c>
      <c r="E550" s="22" t="s">
        <v>356</v>
      </c>
      <c r="F550" s="22" t="s">
        <v>357</v>
      </c>
      <c r="G550" s="22" t="s">
        <v>263</v>
      </c>
      <c r="H550" s="22" t="s">
        <v>237</v>
      </c>
      <c r="I550" s="22" t="s">
        <v>309</v>
      </c>
      <c r="J550" s="17">
        <f>IFERROR(INDEX(Cost_Components!$K$2:$K$29,MATCH(E550,Cost_Components!$A$2:$A$29,0)),"")</f>
        <v>0.5</v>
      </c>
      <c r="K550" s="17">
        <f t="shared" si="112"/>
        <v>0.36653846153846154</v>
      </c>
      <c r="L550" s="17">
        <f>IFERROR(INDEX(Cost_Components!$S$2:$S$29,MATCH(E550,Cost_Components!$A$2:$A$29,0)),"")</f>
        <v>0.31</v>
      </c>
      <c r="M550" s="28">
        <f>IFERROR(INDEX(Cost_Components!$L$2:$L$29,MATCH(E550,Cost_Components!$A$2:$A$29,0)),"")</f>
        <v>1</v>
      </c>
      <c r="N550" s="29">
        <f>IFERROR(INDEX(Cost_Components!$P$2:$P$29,MATCH(E550,Cost_Components!$A$2:$A$29,0)),"")</f>
        <v>119.7214874</v>
      </c>
      <c r="O550" s="23">
        <f t="shared" si="113"/>
        <v>507540.32415433001</v>
      </c>
      <c r="P550" s="23">
        <f t="shared" si="114"/>
        <v>507381.37331976503</v>
      </c>
      <c r="Q550" s="23">
        <f t="shared" si="115"/>
        <v>18830780.334798053</v>
      </c>
      <c r="R550" s="23">
        <f t="shared" si="116"/>
        <v>22272153.401785582</v>
      </c>
      <c r="S550" s="23">
        <f t="shared" si="117"/>
        <v>3441373.0669875294</v>
      </c>
      <c r="T550" s="16">
        <f>IFERROR(INDEX(Cost_Components!$R$2:$R$29,MATCH(E550,Cost_Components!$A$2:$A$29,0)),"")</f>
        <v>1</v>
      </c>
      <c r="U550" s="26">
        <f>IFERROR(INDEX(Cost_Components!$Q$2:$Q$29,MATCH(E550,Cost_Components!$A$2:$A$29,0)),"")</f>
        <v>2023</v>
      </c>
      <c r="V550" s="30">
        <f>1/(1+Calculation_Assumptions!$B$5)^(B550-Calculation_Assumptions!$B$2)</f>
        <v>0.94259590913375435</v>
      </c>
      <c r="W550" s="23">
        <f t="shared" si="118"/>
        <v>17749816.509376995</v>
      </c>
      <c r="X550" s="23">
        <f t="shared" si="119"/>
        <v>20993640.684122521</v>
      </c>
      <c r="Y550" s="23">
        <f t="shared" si="120"/>
        <v>3243824.1747455266</v>
      </c>
      <c r="Z550" s="17">
        <f>IFERROR(INDEX(Cost_Components!$T$2:$T$29,MATCH(E550,Cost_Components!$A$2:$A$29,0)),"")</f>
        <v>0.8</v>
      </c>
      <c r="AA550" s="26">
        <f>IFERROR(INDEX(Cost_Components!$U$2:$U$29,MATCH(E550,Cost_Components!$A$2:$A$29,0)),"")</f>
        <v>2025</v>
      </c>
      <c r="AB550" s="26">
        <f>IFERROR(INDEX(Cost_Components!$V$2:$V$29,MATCH(E550,Cost_Components!$A$2:$A$29,0)),"")</f>
        <v>2050</v>
      </c>
      <c r="AC550" s="26">
        <f>IFERROR(INDEX(Cost_Components!$M$2:$M$29,MATCH(E550,Cost_Components!$A$2:$A$29,0)),"")</f>
        <v>30</v>
      </c>
      <c r="AD550" s="26">
        <f>IFERROR(INDEX(Cost_Components!$N$2:$N$29,MATCH(E550,Cost_Components!$A$2:$A$29,0)),"")</f>
        <v>95</v>
      </c>
      <c r="AE550" s="16" t="str">
        <f>IFERROR(INDEX(Cost_Components!$O$2:$O$29,MATCH(E550,Cost_Components!$A$2:$A$29,0)),"")</f>
        <v>Both</v>
      </c>
      <c r="AF550" s="11">
        <v>1015080.64830866</v>
      </c>
      <c r="AG550" s="11">
        <v>1014762.7466395301</v>
      </c>
      <c r="AH550" s="23">
        <f t="shared" si="121"/>
        <v>1</v>
      </c>
      <c r="AI550" s="10">
        <v>292505080.826208</v>
      </c>
      <c r="AJ550" s="29">
        <f t="shared" si="122"/>
        <v>6.4377617925845079E-2</v>
      </c>
      <c r="AK550" s="29">
        <f t="shared" si="123"/>
        <v>7.6142791567503032E-2</v>
      </c>
      <c r="AL550" s="29">
        <f t="shared" si="124"/>
        <v>1.1765173641657946E-2</v>
      </c>
      <c r="AM550" s="29">
        <f t="shared" si="125"/>
        <v>1.1089804544875055E-2</v>
      </c>
    </row>
    <row r="551" spans="1:39">
      <c r="A551" t="s">
        <v>262</v>
      </c>
      <c r="B551" s="20">
        <v>2028</v>
      </c>
      <c r="C551" t="s">
        <v>262</v>
      </c>
      <c r="D551" t="s">
        <v>218</v>
      </c>
      <c r="E551" s="22" t="s">
        <v>356</v>
      </c>
      <c r="F551" s="22" t="s">
        <v>357</v>
      </c>
      <c r="G551" s="22" t="s">
        <v>263</v>
      </c>
      <c r="H551" s="22" t="s">
        <v>237</v>
      </c>
      <c r="I551" s="22" t="s">
        <v>309</v>
      </c>
      <c r="J551" s="17">
        <f>IFERROR(INDEX(Cost_Components!$K$2:$K$29,MATCH(E551,Cost_Components!$A$2:$A$29,0)),"")</f>
        <v>0.5</v>
      </c>
      <c r="K551" s="17">
        <f t="shared" si="112"/>
        <v>0.38538461538461538</v>
      </c>
      <c r="L551" s="17">
        <f>IFERROR(INDEX(Cost_Components!$S$2:$S$29,MATCH(E551,Cost_Components!$A$2:$A$29,0)),"")</f>
        <v>0.31</v>
      </c>
      <c r="M551" s="28">
        <f>IFERROR(INDEX(Cost_Components!$L$2:$L$29,MATCH(E551,Cost_Components!$A$2:$A$29,0)),"")</f>
        <v>1</v>
      </c>
      <c r="N551" s="29">
        <f>IFERROR(INDEX(Cost_Components!$P$2:$P$29,MATCH(E551,Cost_Components!$A$2:$A$29,0)),"")</f>
        <v>119.7214874</v>
      </c>
      <c r="O551" s="23">
        <f t="shared" si="113"/>
        <v>512308.50482158503</v>
      </c>
      <c r="P551" s="23">
        <f t="shared" si="114"/>
        <v>512068.68969069998</v>
      </c>
      <c r="Q551" s="23">
        <f t="shared" si="115"/>
        <v>19004743.80602929</v>
      </c>
      <c r="R551" s="23">
        <f t="shared" si="116"/>
        <v>23637309.568200018</v>
      </c>
      <c r="S551" s="23">
        <f t="shared" si="117"/>
        <v>4632565.7621707283</v>
      </c>
      <c r="T551" s="16">
        <f>IFERROR(INDEX(Cost_Components!$R$2:$R$29,MATCH(E551,Cost_Components!$A$2:$A$29,0)),"")</f>
        <v>1</v>
      </c>
      <c r="U551" s="26">
        <f>IFERROR(INDEX(Cost_Components!$Q$2:$Q$29,MATCH(E551,Cost_Components!$A$2:$A$29,0)),"")</f>
        <v>2023</v>
      </c>
      <c r="V551" s="30">
        <f>1/(1+Calculation_Assumptions!$B$5)^(B551-Calculation_Assumptions!$B$2)</f>
        <v>0.91514165935315961</v>
      </c>
      <c r="W551" s="23">
        <f t="shared" si="118"/>
        <v>17392032.782231327</v>
      </c>
      <c r="X551" s="23">
        <f t="shared" si="119"/>
        <v>21631486.700886883</v>
      </c>
      <c r="Y551" s="23">
        <f t="shared" si="120"/>
        <v>4239453.9186555548</v>
      </c>
      <c r="Z551" s="17">
        <f>IFERROR(INDEX(Cost_Components!$T$2:$T$29,MATCH(E551,Cost_Components!$A$2:$A$29,0)),"")</f>
        <v>0.8</v>
      </c>
      <c r="AA551" s="26">
        <f>IFERROR(INDEX(Cost_Components!$U$2:$U$29,MATCH(E551,Cost_Components!$A$2:$A$29,0)),"")</f>
        <v>2025</v>
      </c>
      <c r="AB551" s="26">
        <f>IFERROR(INDEX(Cost_Components!$V$2:$V$29,MATCH(E551,Cost_Components!$A$2:$A$29,0)),"")</f>
        <v>2050</v>
      </c>
      <c r="AC551" s="26">
        <f>IFERROR(INDEX(Cost_Components!$M$2:$M$29,MATCH(E551,Cost_Components!$A$2:$A$29,0)),"")</f>
        <v>30</v>
      </c>
      <c r="AD551" s="26">
        <f>IFERROR(INDEX(Cost_Components!$N$2:$N$29,MATCH(E551,Cost_Components!$A$2:$A$29,0)),"")</f>
        <v>95</v>
      </c>
      <c r="AE551" s="16" t="str">
        <f>IFERROR(INDEX(Cost_Components!$O$2:$O$29,MATCH(E551,Cost_Components!$A$2:$A$29,0)),"")</f>
        <v>Both</v>
      </c>
      <c r="AF551" s="11">
        <v>1024617.0096431701</v>
      </c>
      <c r="AG551" s="11">
        <v>1024137.3793814</v>
      </c>
      <c r="AH551" s="23">
        <f t="shared" si="121"/>
        <v>1</v>
      </c>
      <c r="AI551" s="10">
        <v>294484707.92155403</v>
      </c>
      <c r="AJ551" s="29">
        <f t="shared" si="122"/>
        <v>6.4535588079133288E-2</v>
      </c>
      <c r="AK551" s="29">
        <f t="shared" si="123"/>
        <v>8.0266679159777005E-2</v>
      </c>
      <c r="AL551" s="29">
        <f t="shared" si="124"/>
        <v>1.5731091080643717E-2</v>
      </c>
      <c r="AM551" s="29">
        <f t="shared" si="125"/>
        <v>1.4396176794975978E-2</v>
      </c>
    </row>
    <row r="552" spans="1:39">
      <c r="A552" t="s">
        <v>262</v>
      </c>
      <c r="B552" s="20">
        <v>2029</v>
      </c>
      <c r="C552" t="s">
        <v>262</v>
      </c>
      <c r="D552" t="s">
        <v>218</v>
      </c>
      <c r="E552" s="22" t="s">
        <v>356</v>
      </c>
      <c r="F552" s="22" t="s">
        <v>357</v>
      </c>
      <c r="G552" s="22" t="s">
        <v>263</v>
      </c>
      <c r="H552" s="22" t="s">
        <v>237</v>
      </c>
      <c r="I552" s="22" t="s">
        <v>309</v>
      </c>
      <c r="J552" s="17">
        <f>IFERROR(INDEX(Cost_Components!$K$2:$K$29,MATCH(E552,Cost_Components!$A$2:$A$29,0)),"")</f>
        <v>0.5</v>
      </c>
      <c r="K552" s="17">
        <f t="shared" si="112"/>
        <v>0.40423076923076923</v>
      </c>
      <c r="L552" s="17">
        <f>IFERROR(INDEX(Cost_Components!$S$2:$S$29,MATCH(E552,Cost_Components!$A$2:$A$29,0)),"")</f>
        <v>0.31</v>
      </c>
      <c r="M552" s="28">
        <f>IFERROR(INDEX(Cost_Components!$L$2:$L$29,MATCH(E552,Cost_Components!$A$2:$A$29,0)),"")</f>
        <v>1</v>
      </c>
      <c r="N552" s="29">
        <f>IFERROR(INDEX(Cost_Components!$P$2:$P$29,MATCH(E552,Cost_Components!$A$2:$A$29,0)),"")</f>
        <v>119.7214874</v>
      </c>
      <c r="O552" s="23">
        <f t="shared" si="113"/>
        <v>516808.18856290501</v>
      </c>
      <c r="P552" s="23">
        <f t="shared" si="114"/>
        <v>516478.00179856003</v>
      </c>
      <c r="Q552" s="23">
        <f t="shared" si="115"/>
        <v>19168389.521258079</v>
      </c>
      <c r="R552" s="23">
        <f t="shared" si="116"/>
        <v>25010988.589249399</v>
      </c>
      <c r="S552" s="23">
        <f t="shared" si="117"/>
        <v>5842599.06799132</v>
      </c>
      <c r="T552" s="16">
        <f>IFERROR(INDEX(Cost_Components!$R$2:$R$29,MATCH(E552,Cost_Components!$A$2:$A$29,0)),"")</f>
        <v>1</v>
      </c>
      <c r="U552" s="26">
        <f>IFERROR(INDEX(Cost_Components!$Q$2:$Q$29,MATCH(E552,Cost_Components!$A$2:$A$29,0)),"")</f>
        <v>2023</v>
      </c>
      <c r="V552" s="30">
        <f>1/(1+Calculation_Assumptions!$B$5)^(B552-Calculation_Assumptions!$B$2)</f>
        <v>0.888487047915689</v>
      </c>
      <c r="W552" s="23">
        <f t="shared" si="118"/>
        <v>17030865.819040619</v>
      </c>
      <c r="X552" s="23">
        <f t="shared" si="119"/>
        <v>22221939.417115182</v>
      </c>
      <c r="Y552" s="23">
        <f t="shared" si="120"/>
        <v>5191073.5980745638</v>
      </c>
      <c r="Z552" s="17">
        <f>IFERROR(INDEX(Cost_Components!$T$2:$T$29,MATCH(E552,Cost_Components!$A$2:$A$29,0)),"")</f>
        <v>0.8</v>
      </c>
      <c r="AA552" s="26">
        <f>IFERROR(INDEX(Cost_Components!$U$2:$U$29,MATCH(E552,Cost_Components!$A$2:$A$29,0)),"")</f>
        <v>2025</v>
      </c>
      <c r="AB552" s="26">
        <f>IFERROR(INDEX(Cost_Components!$V$2:$V$29,MATCH(E552,Cost_Components!$A$2:$A$29,0)),"")</f>
        <v>2050</v>
      </c>
      <c r="AC552" s="26">
        <f>IFERROR(INDEX(Cost_Components!$M$2:$M$29,MATCH(E552,Cost_Components!$A$2:$A$29,0)),"")</f>
        <v>30</v>
      </c>
      <c r="AD552" s="26">
        <f>IFERROR(INDEX(Cost_Components!$N$2:$N$29,MATCH(E552,Cost_Components!$A$2:$A$29,0)),"")</f>
        <v>95</v>
      </c>
      <c r="AE552" s="16" t="str">
        <f>IFERROR(INDEX(Cost_Components!$O$2:$O$29,MATCH(E552,Cost_Components!$A$2:$A$29,0)),"")</f>
        <v>Both</v>
      </c>
      <c r="AF552" s="11">
        <v>1033616.37712581</v>
      </c>
      <c r="AG552" s="11">
        <v>1032956.0035971201</v>
      </c>
      <c r="AH552" s="23">
        <f t="shared" si="121"/>
        <v>1</v>
      </c>
      <c r="AI552" s="10">
        <v>296414030.31142998</v>
      </c>
      <c r="AJ552" s="29">
        <f t="shared" si="122"/>
        <v>6.4667618807107891E-2</v>
      </c>
      <c r="AK552" s="29">
        <f t="shared" si="123"/>
        <v>8.4378558474345444E-2</v>
      </c>
      <c r="AL552" s="29">
        <f t="shared" si="124"/>
        <v>1.9710939667237554E-2</v>
      </c>
      <c r="AM552" s="29">
        <f t="shared" si="125"/>
        <v>1.7512914596588148E-2</v>
      </c>
    </row>
    <row r="553" spans="1:39">
      <c r="A553" t="s">
        <v>262</v>
      </c>
      <c r="B553" s="20">
        <v>2030</v>
      </c>
      <c r="C553" t="s">
        <v>262</v>
      </c>
      <c r="D553" t="s">
        <v>218</v>
      </c>
      <c r="E553" s="22" t="s">
        <v>356</v>
      </c>
      <c r="F553" s="22" t="s">
        <v>357</v>
      </c>
      <c r="G553" s="22" t="s">
        <v>263</v>
      </c>
      <c r="H553" s="22" t="s">
        <v>237</v>
      </c>
      <c r="I553" s="22" t="s">
        <v>309</v>
      </c>
      <c r="J553" s="17">
        <f>IFERROR(INDEX(Cost_Components!$K$2:$K$29,MATCH(E553,Cost_Components!$A$2:$A$29,0)),"")</f>
        <v>0.5</v>
      </c>
      <c r="K553" s="17">
        <f t="shared" si="112"/>
        <v>0.42307692307692307</v>
      </c>
      <c r="L553" s="17">
        <f>IFERROR(INDEX(Cost_Components!$S$2:$S$29,MATCH(E553,Cost_Components!$A$2:$A$29,0)),"")</f>
        <v>0.31</v>
      </c>
      <c r="M553" s="28">
        <f>IFERROR(INDEX(Cost_Components!$L$2:$L$29,MATCH(E553,Cost_Components!$A$2:$A$29,0)),"")</f>
        <v>1</v>
      </c>
      <c r="N553" s="29">
        <f>IFERROR(INDEX(Cost_Components!$P$2:$P$29,MATCH(E553,Cost_Components!$A$2:$A$29,0)),"")</f>
        <v>119.7214874</v>
      </c>
      <c r="O553" s="23">
        <f t="shared" si="113"/>
        <v>520984.04125941999</v>
      </c>
      <c r="P553" s="23">
        <f t="shared" si="114"/>
        <v>520556.18984905002</v>
      </c>
      <c r="Q553" s="23">
        <f t="shared" si="115"/>
        <v>19319746.010441568</v>
      </c>
      <c r="R553" s="23">
        <f t="shared" si="116"/>
        <v>26388570.293986466</v>
      </c>
      <c r="S553" s="23">
        <f t="shared" si="117"/>
        <v>7068824.283544898</v>
      </c>
      <c r="T553" s="16">
        <f>IFERROR(INDEX(Cost_Components!$R$2:$R$29,MATCH(E553,Cost_Components!$A$2:$A$29,0)),"")</f>
        <v>1</v>
      </c>
      <c r="U553" s="26">
        <f>IFERROR(INDEX(Cost_Components!$Q$2:$Q$29,MATCH(E553,Cost_Components!$A$2:$A$29,0)),"")</f>
        <v>2023</v>
      </c>
      <c r="V553" s="30">
        <f>1/(1+Calculation_Assumptions!$B$5)^(B553-Calculation_Assumptions!$B$2)</f>
        <v>0.86260878438416411</v>
      </c>
      <c r="W553" s="23">
        <f t="shared" si="118"/>
        <v>16665382.620677805</v>
      </c>
      <c r="X553" s="23">
        <f t="shared" si="119"/>
        <v>22763012.542931728</v>
      </c>
      <c r="Y553" s="23">
        <f t="shared" si="120"/>
        <v>6097629.9222539244</v>
      </c>
      <c r="Z553" s="17">
        <f>IFERROR(INDEX(Cost_Components!$T$2:$T$29,MATCH(E553,Cost_Components!$A$2:$A$29,0)),"")</f>
        <v>0.8</v>
      </c>
      <c r="AA553" s="26">
        <f>IFERROR(INDEX(Cost_Components!$U$2:$U$29,MATCH(E553,Cost_Components!$A$2:$A$29,0)),"")</f>
        <v>2025</v>
      </c>
      <c r="AB553" s="26">
        <f>IFERROR(INDEX(Cost_Components!$V$2:$V$29,MATCH(E553,Cost_Components!$A$2:$A$29,0)),"")</f>
        <v>2050</v>
      </c>
      <c r="AC553" s="26">
        <f>IFERROR(INDEX(Cost_Components!$M$2:$M$29,MATCH(E553,Cost_Components!$A$2:$A$29,0)),"")</f>
        <v>30</v>
      </c>
      <c r="AD553" s="26">
        <f>IFERROR(INDEX(Cost_Components!$N$2:$N$29,MATCH(E553,Cost_Components!$A$2:$A$29,0)),"")</f>
        <v>95</v>
      </c>
      <c r="AE553" s="16" t="str">
        <f>IFERROR(INDEX(Cost_Components!$O$2:$O$29,MATCH(E553,Cost_Components!$A$2:$A$29,0)),"")</f>
        <v>Both</v>
      </c>
      <c r="AF553" s="11">
        <v>1041968.08251884</v>
      </c>
      <c r="AG553" s="11">
        <v>1041112.3796981</v>
      </c>
      <c r="AH553" s="23">
        <f t="shared" si="121"/>
        <v>1</v>
      </c>
      <c r="AI553" s="10">
        <v>298289404.664994</v>
      </c>
      <c r="AJ553" s="29">
        <f t="shared" si="122"/>
        <v>6.4768462132067314E-2</v>
      </c>
      <c r="AK553" s="29">
        <f t="shared" si="123"/>
        <v>8.8466334644447794E-2</v>
      </c>
      <c r="AL553" s="29">
        <f t="shared" si="124"/>
        <v>2.3697872512380477E-2</v>
      </c>
      <c r="AM553" s="29">
        <f t="shared" si="125"/>
        <v>2.0441993000395422E-2</v>
      </c>
    </row>
    <row r="554" spans="1:39">
      <c r="A554" t="s">
        <v>262</v>
      </c>
      <c r="B554" s="20">
        <v>2031</v>
      </c>
      <c r="C554" t="s">
        <v>262</v>
      </c>
      <c r="D554" t="s">
        <v>218</v>
      </c>
      <c r="E554" s="22" t="s">
        <v>356</v>
      </c>
      <c r="F554" s="22" t="s">
        <v>357</v>
      </c>
      <c r="G554" s="22" t="s">
        <v>263</v>
      </c>
      <c r="H554" s="22" t="s">
        <v>237</v>
      </c>
      <c r="I554" s="22" t="s">
        <v>309</v>
      </c>
      <c r="J554" s="17">
        <f>IFERROR(INDEX(Cost_Components!$K$2:$K$29,MATCH(E554,Cost_Components!$A$2:$A$29,0)),"")</f>
        <v>0.5</v>
      </c>
      <c r="K554" s="17">
        <f t="shared" si="112"/>
        <v>0.44192307692307692</v>
      </c>
      <c r="L554" s="17">
        <f>IFERROR(INDEX(Cost_Components!$S$2:$S$29,MATCH(E554,Cost_Components!$A$2:$A$29,0)),"")</f>
        <v>0.31</v>
      </c>
      <c r="M554" s="28">
        <f>IFERROR(INDEX(Cost_Components!$L$2:$L$29,MATCH(E554,Cost_Components!$A$2:$A$29,0)),"")</f>
        <v>1</v>
      </c>
      <c r="N554" s="29">
        <f>IFERROR(INDEX(Cost_Components!$P$2:$P$29,MATCH(E554,Cost_Components!$A$2:$A$29,0)),"")</f>
        <v>119.7214874</v>
      </c>
      <c r="O554" s="23">
        <f t="shared" si="113"/>
        <v>524938.98628780502</v>
      </c>
      <c r="P554" s="23">
        <f t="shared" si="114"/>
        <v>524406.98770028003</v>
      </c>
      <c r="Q554" s="23">
        <f t="shared" si="115"/>
        <v>19462663.216833621</v>
      </c>
      <c r="R554" s="23">
        <f t="shared" si="116"/>
        <v>27773308.150494318</v>
      </c>
      <c r="S554" s="23">
        <f t="shared" si="117"/>
        <v>8310644.9336606972</v>
      </c>
      <c r="T554" s="16">
        <f>IFERROR(INDEX(Cost_Components!$R$2:$R$29,MATCH(E554,Cost_Components!$A$2:$A$29,0)),"")</f>
        <v>1</v>
      </c>
      <c r="U554" s="26">
        <f>IFERROR(INDEX(Cost_Components!$Q$2:$Q$29,MATCH(E554,Cost_Components!$A$2:$A$29,0)),"")</f>
        <v>2023</v>
      </c>
      <c r="V554" s="30">
        <f>1/(1+Calculation_Assumptions!$B$5)^(B554-Calculation_Assumptions!$B$2)</f>
        <v>0.83748425668365445</v>
      </c>
      <c r="W554" s="23">
        <f t="shared" si="118"/>
        <v>16299674.037234208</v>
      </c>
      <c r="X554" s="23">
        <f t="shared" si="119"/>
        <v>23259708.332062814</v>
      </c>
      <c r="Y554" s="23">
        <f t="shared" si="120"/>
        <v>6960034.2948286077</v>
      </c>
      <c r="Z554" s="17">
        <f>IFERROR(INDEX(Cost_Components!$T$2:$T$29,MATCH(E554,Cost_Components!$A$2:$A$29,0)),"")</f>
        <v>0.8</v>
      </c>
      <c r="AA554" s="26">
        <f>IFERROR(INDEX(Cost_Components!$U$2:$U$29,MATCH(E554,Cost_Components!$A$2:$A$29,0)),"")</f>
        <v>2025</v>
      </c>
      <c r="AB554" s="26">
        <f>IFERROR(INDEX(Cost_Components!$V$2:$V$29,MATCH(E554,Cost_Components!$A$2:$A$29,0)),"")</f>
        <v>2050</v>
      </c>
      <c r="AC554" s="26">
        <f>IFERROR(INDEX(Cost_Components!$M$2:$M$29,MATCH(E554,Cost_Components!$A$2:$A$29,0)),"")</f>
        <v>30</v>
      </c>
      <c r="AD554" s="26">
        <f>IFERROR(INDEX(Cost_Components!$N$2:$N$29,MATCH(E554,Cost_Components!$A$2:$A$29,0)),"")</f>
        <v>95</v>
      </c>
      <c r="AE554" s="16" t="str">
        <f>IFERROR(INDEX(Cost_Components!$O$2:$O$29,MATCH(E554,Cost_Components!$A$2:$A$29,0)),"")</f>
        <v>Both</v>
      </c>
      <c r="AF554" s="11">
        <v>1049877.97257561</v>
      </c>
      <c r="AG554" s="11">
        <v>1048813.9754005601</v>
      </c>
      <c r="AH554" s="23">
        <f t="shared" si="121"/>
        <v>1</v>
      </c>
      <c r="AI554" s="10">
        <v>300119636.92551899</v>
      </c>
      <c r="AJ554" s="29">
        <f t="shared" si="122"/>
        <v>6.4849682667261432E-2</v>
      </c>
      <c r="AK554" s="29">
        <f t="shared" si="123"/>
        <v>9.2540789516504879E-2</v>
      </c>
      <c r="AL554" s="29">
        <f t="shared" si="124"/>
        <v>2.7691106849243453E-2</v>
      </c>
      <c r="AM554" s="29">
        <f t="shared" si="125"/>
        <v>2.3190866036386305E-2</v>
      </c>
    </row>
    <row r="555" spans="1:39">
      <c r="A555" t="s">
        <v>262</v>
      </c>
      <c r="B555" s="20">
        <v>2032</v>
      </c>
      <c r="C555" t="s">
        <v>262</v>
      </c>
      <c r="D555" t="s">
        <v>218</v>
      </c>
      <c r="E555" s="22" t="s">
        <v>356</v>
      </c>
      <c r="F555" s="22" t="s">
        <v>357</v>
      </c>
      <c r="G555" s="22" t="s">
        <v>263</v>
      </c>
      <c r="H555" s="22" t="s">
        <v>237</v>
      </c>
      <c r="I555" s="22" t="s">
        <v>309</v>
      </c>
      <c r="J555" s="17">
        <f>IFERROR(INDEX(Cost_Components!$K$2:$K$29,MATCH(E555,Cost_Components!$A$2:$A$29,0)),"")</f>
        <v>0.5</v>
      </c>
      <c r="K555" s="17">
        <f t="shared" si="112"/>
        <v>0.46076923076923082</v>
      </c>
      <c r="L555" s="17">
        <f>IFERROR(INDEX(Cost_Components!$S$2:$S$29,MATCH(E555,Cost_Components!$A$2:$A$29,0)),"")</f>
        <v>0.31</v>
      </c>
      <c r="M555" s="28">
        <f>IFERROR(INDEX(Cost_Components!$L$2:$L$29,MATCH(E555,Cost_Components!$A$2:$A$29,0)),"")</f>
        <v>1</v>
      </c>
      <c r="N555" s="29">
        <f>IFERROR(INDEX(Cost_Components!$P$2:$P$29,MATCH(E555,Cost_Components!$A$2:$A$29,0)),"")</f>
        <v>119.7214874</v>
      </c>
      <c r="O555" s="23">
        <f t="shared" si="113"/>
        <v>528702.84409906995</v>
      </c>
      <c r="P555" s="23">
        <f t="shared" si="114"/>
        <v>528061.48635578505</v>
      </c>
      <c r="Q555" s="23">
        <f t="shared" si="115"/>
        <v>19598295.041402511</v>
      </c>
      <c r="R555" s="23">
        <f t="shared" si="116"/>
        <v>29165351.87846341</v>
      </c>
      <c r="S555" s="23">
        <f t="shared" si="117"/>
        <v>9567056.8370608985</v>
      </c>
      <c r="T555" s="16">
        <f>IFERROR(INDEX(Cost_Components!$R$2:$R$29,MATCH(E555,Cost_Components!$A$2:$A$29,0)),"")</f>
        <v>1</v>
      </c>
      <c r="U555" s="26">
        <f>IFERROR(INDEX(Cost_Components!$Q$2:$Q$29,MATCH(E555,Cost_Components!$A$2:$A$29,0)),"")</f>
        <v>2023</v>
      </c>
      <c r="V555" s="30">
        <f>1/(1+Calculation_Assumptions!$B$5)^(B555-Calculation_Assumptions!$B$2)</f>
        <v>0.81309151134335378</v>
      </c>
      <c r="W555" s="23">
        <f t="shared" si="118"/>
        <v>15935207.334966924</v>
      </c>
      <c r="X555" s="23">
        <f t="shared" si="119"/>
        <v>23714100.037720535</v>
      </c>
      <c r="Y555" s="23">
        <f t="shared" si="120"/>
        <v>7778892.7027536118</v>
      </c>
      <c r="Z555" s="17">
        <f>IFERROR(INDEX(Cost_Components!$T$2:$T$29,MATCH(E555,Cost_Components!$A$2:$A$29,0)),"")</f>
        <v>0.8</v>
      </c>
      <c r="AA555" s="26">
        <f>IFERROR(INDEX(Cost_Components!$U$2:$U$29,MATCH(E555,Cost_Components!$A$2:$A$29,0)),"")</f>
        <v>2025</v>
      </c>
      <c r="AB555" s="26">
        <f>IFERROR(INDEX(Cost_Components!$V$2:$V$29,MATCH(E555,Cost_Components!$A$2:$A$29,0)),"")</f>
        <v>2050</v>
      </c>
      <c r="AC555" s="26">
        <f>IFERROR(INDEX(Cost_Components!$M$2:$M$29,MATCH(E555,Cost_Components!$A$2:$A$29,0)),"")</f>
        <v>30</v>
      </c>
      <c r="AD555" s="26">
        <f>IFERROR(INDEX(Cost_Components!$N$2:$N$29,MATCH(E555,Cost_Components!$A$2:$A$29,0)),"")</f>
        <v>95</v>
      </c>
      <c r="AE555" s="16" t="str">
        <f>IFERROR(INDEX(Cost_Components!$O$2:$O$29,MATCH(E555,Cost_Components!$A$2:$A$29,0)),"")</f>
        <v>Both</v>
      </c>
      <c r="AF555" s="11">
        <v>1057405.6881981399</v>
      </c>
      <c r="AG555" s="11">
        <v>1056122.9727115701</v>
      </c>
      <c r="AH555" s="23">
        <f t="shared" si="121"/>
        <v>1</v>
      </c>
      <c r="AI555" s="10">
        <v>301904628.08354098</v>
      </c>
      <c r="AJ555" s="29">
        <f t="shared" si="122"/>
        <v>6.4915517081703719E-2</v>
      </c>
      <c r="AK555" s="29">
        <f t="shared" si="123"/>
        <v>9.6604520651445508E-2</v>
      </c>
      <c r="AL555" s="29">
        <f t="shared" si="124"/>
        <v>3.1689003569741796E-2</v>
      </c>
      <c r="AM555" s="29">
        <f t="shared" si="125"/>
        <v>2.5766059805486286E-2</v>
      </c>
    </row>
    <row r="556" spans="1:39">
      <c r="A556" t="s">
        <v>262</v>
      </c>
      <c r="B556" s="20">
        <v>2033</v>
      </c>
      <c r="C556" t="s">
        <v>262</v>
      </c>
      <c r="D556" t="s">
        <v>218</v>
      </c>
      <c r="E556" s="22" t="s">
        <v>356</v>
      </c>
      <c r="F556" s="22" t="s">
        <v>357</v>
      </c>
      <c r="G556" s="22" t="s">
        <v>263</v>
      </c>
      <c r="H556" s="22" t="s">
        <v>237</v>
      </c>
      <c r="I556" s="22" t="s">
        <v>309</v>
      </c>
      <c r="J556" s="17">
        <f>IFERROR(INDEX(Cost_Components!$K$2:$K$29,MATCH(E556,Cost_Components!$A$2:$A$29,0)),"")</f>
        <v>0.5</v>
      </c>
      <c r="K556" s="17">
        <f t="shared" si="112"/>
        <v>0.47961538461538467</v>
      </c>
      <c r="L556" s="17">
        <f>IFERROR(INDEX(Cost_Components!$S$2:$S$29,MATCH(E556,Cost_Components!$A$2:$A$29,0)),"")</f>
        <v>0.31</v>
      </c>
      <c r="M556" s="28">
        <f>IFERROR(INDEX(Cost_Components!$L$2:$L$29,MATCH(E556,Cost_Components!$A$2:$A$29,0)),"")</f>
        <v>1</v>
      </c>
      <c r="N556" s="29">
        <f>IFERROR(INDEX(Cost_Components!$P$2:$P$29,MATCH(E556,Cost_Components!$A$2:$A$29,0)),"")</f>
        <v>119.7214874</v>
      </c>
      <c r="O556" s="23">
        <f t="shared" si="113"/>
        <v>531722.11464004498</v>
      </c>
      <c r="P556" s="23">
        <f t="shared" si="114"/>
        <v>530967.07086703996</v>
      </c>
      <c r="Q556" s="23">
        <f t="shared" si="115"/>
        <v>19706131.920233201</v>
      </c>
      <c r="R556" s="23">
        <f t="shared" si="116"/>
        <v>30531625.912646092</v>
      </c>
      <c r="S556" s="23">
        <f t="shared" si="117"/>
        <v>10825493.992412891</v>
      </c>
      <c r="T556" s="16">
        <f>IFERROR(INDEX(Cost_Components!$R$2:$R$29,MATCH(E556,Cost_Components!$A$2:$A$29,0)),"")</f>
        <v>1</v>
      </c>
      <c r="U556" s="26">
        <f>IFERROR(INDEX(Cost_Components!$Q$2:$Q$29,MATCH(E556,Cost_Components!$A$2:$A$29,0)),"")</f>
        <v>2023</v>
      </c>
      <c r="V556" s="30">
        <f>1/(1+Calculation_Assumptions!$B$5)^(B556-Calculation_Assumptions!$B$2)</f>
        <v>0.78940923431393573</v>
      </c>
      <c r="W556" s="23">
        <f t="shared" si="118"/>
        <v>15556202.5104407</v>
      </c>
      <c r="X556" s="23">
        <f t="shared" si="119"/>
        <v>24101947.434061471</v>
      </c>
      <c r="Y556" s="23">
        <f t="shared" si="120"/>
        <v>8545744.9236207716</v>
      </c>
      <c r="Z556" s="17">
        <f>IFERROR(INDEX(Cost_Components!$T$2:$T$29,MATCH(E556,Cost_Components!$A$2:$A$29,0)),"")</f>
        <v>0.8</v>
      </c>
      <c r="AA556" s="26">
        <f>IFERROR(INDEX(Cost_Components!$U$2:$U$29,MATCH(E556,Cost_Components!$A$2:$A$29,0)),"")</f>
        <v>2025</v>
      </c>
      <c r="AB556" s="26">
        <f>IFERROR(INDEX(Cost_Components!$V$2:$V$29,MATCH(E556,Cost_Components!$A$2:$A$29,0)),"")</f>
        <v>2050</v>
      </c>
      <c r="AC556" s="26">
        <f>IFERROR(INDEX(Cost_Components!$M$2:$M$29,MATCH(E556,Cost_Components!$A$2:$A$29,0)),"")</f>
        <v>30</v>
      </c>
      <c r="AD556" s="26">
        <f>IFERROR(INDEX(Cost_Components!$N$2:$N$29,MATCH(E556,Cost_Components!$A$2:$A$29,0)),"")</f>
        <v>95</v>
      </c>
      <c r="AE556" s="16" t="str">
        <f>IFERROR(INDEX(Cost_Components!$O$2:$O$29,MATCH(E556,Cost_Components!$A$2:$A$29,0)),"")</f>
        <v>Both</v>
      </c>
      <c r="AF556" s="11">
        <v>1063444.22928009</v>
      </c>
      <c r="AG556" s="11">
        <v>1061934.1417340799</v>
      </c>
      <c r="AH556" s="23">
        <f t="shared" si="121"/>
        <v>1</v>
      </c>
      <c r="AI556" s="10">
        <v>303644277.16916001</v>
      </c>
      <c r="AJ556" s="29">
        <f t="shared" si="122"/>
        <v>6.4898743042191204E-2</v>
      </c>
      <c r="AK556" s="29">
        <f t="shared" si="123"/>
        <v>0.10055063838939717</v>
      </c>
      <c r="AL556" s="29">
        <f t="shared" si="124"/>
        <v>3.5651895347205954E-2</v>
      </c>
      <c r="AM556" s="29">
        <f t="shared" si="125"/>
        <v>2.814393540787842E-2</v>
      </c>
    </row>
    <row r="557" spans="1:39">
      <c r="A557" t="s">
        <v>262</v>
      </c>
      <c r="B557" s="20">
        <v>2034</v>
      </c>
      <c r="C557" t="s">
        <v>262</v>
      </c>
      <c r="D557" t="s">
        <v>218</v>
      </c>
      <c r="E557" s="22" t="s">
        <v>356</v>
      </c>
      <c r="F557" s="22" t="s">
        <v>357</v>
      </c>
      <c r="G557" s="22" t="s">
        <v>263</v>
      </c>
      <c r="H557" s="22" t="s">
        <v>237</v>
      </c>
      <c r="I557" s="22" t="s">
        <v>309</v>
      </c>
      <c r="J557" s="17">
        <f>IFERROR(INDEX(Cost_Components!$K$2:$K$29,MATCH(E557,Cost_Components!$A$2:$A$29,0)),"")</f>
        <v>0.5</v>
      </c>
      <c r="K557" s="17">
        <f t="shared" si="112"/>
        <v>0.49846153846153851</v>
      </c>
      <c r="L557" s="17">
        <f>IFERROR(INDEX(Cost_Components!$S$2:$S$29,MATCH(E557,Cost_Components!$A$2:$A$29,0)),"")</f>
        <v>0.31</v>
      </c>
      <c r="M557" s="28">
        <f>IFERROR(INDEX(Cost_Components!$L$2:$L$29,MATCH(E557,Cost_Components!$A$2:$A$29,0)),"")</f>
        <v>1</v>
      </c>
      <c r="N557" s="29">
        <f>IFERROR(INDEX(Cost_Components!$P$2:$P$29,MATCH(E557,Cost_Components!$A$2:$A$29,0)),"")</f>
        <v>119.7214874</v>
      </c>
      <c r="O557" s="23">
        <f t="shared" si="113"/>
        <v>534591.52526985505</v>
      </c>
      <c r="P557" s="23">
        <f t="shared" si="114"/>
        <v>533719.07068614499</v>
      </c>
      <c r="Q557" s="23">
        <f t="shared" si="115"/>
        <v>19808268.708850212</v>
      </c>
      <c r="R557" s="23">
        <f t="shared" si="116"/>
        <v>31902581.520591266</v>
      </c>
      <c r="S557" s="23">
        <f t="shared" si="117"/>
        <v>12094312.811741054</v>
      </c>
      <c r="T557" s="16">
        <f>IFERROR(INDEX(Cost_Components!$R$2:$R$29,MATCH(E557,Cost_Components!$A$2:$A$29,0)),"")</f>
        <v>1</v>
      </c>
      <c r="U557" s="26">
        <f>IFERROR(INDEX(Cost_Components!$Q$2:$Q$29,MATCH(E557,Cost_Components!$A$2:$A$29,0)),"")</f>
        <v>2023</v>
      </c>
      <c r="V557" s="30">
        <f>1/(1+Calculation_Assumptions!$B$5)^(B557-Calculation_Assumptions!$B$2)</f>
        <v>0.76641673234362695</v>
      </c>
      <c r="W557" s="23">
        <f t="shared" si="118"/>
        <v>15181388.577221494</v>
      </c>
      <c r="X557" s="23">
        <f t="shared" si="119"/>
        <v>24450672.282337736</v>
      </c>
      <c r="Y557" s="23">
        <f t="shared" si="120"/>
        <v>9269283.7051162422</v>
      </c>
      <c r="Z557" s="17">
        <f>IFERROR(INDEX(Cost_Components!$T$2:$T$29,MATCH(E557,Cost_Components!$A$2:$A$29,0)),"")</f>
        <v>0.8</v>
      </c>
      <c r="AA557" s="26">
        <f>IFERROR(INDEX(Cost_Components!$U$2:$U$29,MATCH(E557,Cost_Components!$A$2:$A$29,0)),"")</f>
        <v>2025</v>
      </c>
      <c r="AB557" s="26">
        <f>IFERROR(INDEX(Cost_Components!$V$2:$V$29,MATCH(E557,Cost_Components!$A$2:$A$29,0)),"")</f>
        <v>2050</v>
      </c>
      <c r="AC557" s="26">
        <f>IFERROR(INDEX(Cost_Components!$M$2:$M$29,MATCH(E557,Cost_Components!$A$2:$A$29,0)),"")</f>
        <v>30</v>
      </c>
      <c r="AD557" s="26">
        <f>IFERROR(INDEX(Cost_Components!$N$2:$N$29,MATCH(E557,Cost_Components!$A$2:$A$29,0)),"")</f>
        <v>95</v>
      </c>
      <c r="AE557" s="16" t="str">
        <f>IFERROR(INDEX(Cost_Components!$O$2:$O$29,MATCH(E557,Cost_Components!$A$2:$A$29,0)),"")</f>
        <v>Both</v>
      </c>
      <c r="AF557" s="11">
        <v>1069183.0505397101</v>
      </c>
      <c r="AG557" s="11">
        <v>1067438.14137229</v>
      </c>
      <c r="AH557" s="23">
        <f t="shared" si="121"/>
        <v>1</v>
      </c>
      <c r="AI557" s="10">
        <v>305332541.18498403</v>
      </c>
      <c r="AJ557" s="29">
        <f t="shared" si="122"/>
        <v>6.4874410804610191E-2</v>
      </c>
      <c r="AK557" s="29">
        <f t="shared" si="123"/>
        <v>0.10448470836674845</v>
      </c>
      <c r="AL557" s="29">
        <f t="shared" si="124"/>
        <v>3.9610297562138262E-2</v>
      </c>
      <c r="AM557" s="29">
        <f t="shared" si="125"/>
        <v>3.0357994824732743E-2</v>
      </c>
    </row>
    <row r="558" spans="1:39">
      <c r="A558" t="s">
        <v>262</v>
      </c>
      <c r="B558" s="20">
        <v>2035</v>
      </c>
      <c r="C558" t="s">
        <v>262</v>
      </c>
      <c r="D558" t="s">
        <v>218</v>
      </c>
      <c r="E558" s="22" t="s">
        <v>356</v>
      </c>
      <c r="F558" s="22" t="s">
        <v>357</v>
      </c>
      <c r="G558" s="22" t="s">
        <v>263</v>
      </c>
      <c r="H558" s="22" t="s">
        <v>237</v>
      </c>
      <c r="I558" s="22" t="s">
        <v>309</v>
      </c>
      <c r="J558" s="17">
        <f>IFERROR(INDEX(Cost_Components!$K$2:$K$29,MATCH(E558,Cost_Components!$A$2:$A$29,0)),"")</f>
        <v>0.5</v>
      </c>
      <c r="K558" s="17">
        <f t="shared" si="112"/>
        <v>0.51730769230769236</v>
      </c>
      <c r="L558" s="17">
        <f>IFERROR(INDEX(Cost_Components!$S$2:$S$29,MATCH(E558,Cost_Components!$A$2:$A$29,0)),"")</f>
        <v>0.31</v>
      </c>
      <c r="M558" s="28">
        <f>IFERROR(INDEX(Cost_Components!$L$2:$L$29,MATCH(E558,Cost_Components!$A$2:$A$29,0)),"")</f>
        <v>1</v>
      </c>
      <c r="N558" s="29">
        <f>IFERROR(INDEX(Cost_Components!$P$2:$P$29,MATCH(E558,Cost_Components!$A$2:$A$29,0)),"")</f>
        <v>119.7214874</v>
      </c>
      <c r="O558" s="23">
        <f t="shared" si="113"/>
        <v>537349.23629734502</v>
      </c>
      <c r="P558" s="23">
        <f t="shared" si="114"/>
        <v>536356.10448433505</v>
      </c>
      <c r="Q558" s="23">
        <f t="shared" si="115"/>
        <v>19906138.687529664</v>
      </c>
      <c r="R558" s="23">
        <f t="shared" si="116"/>
        <v>33279567.696780246</v>
      </c>
      <c r="S558" s="23">
        <f t="shared" si="117"/>
        <v>13373429.009250581</v>
      </c>
      <c r="T558" s="16">
        <f>IFERROR(INDEX(Cost_Components!$R$2:$R$29,MATCH(E558,Cost_Components!$A$2:$A$29,0)),"")</f>
        <v>1</v>
      </c>
      <c r="U558" s="26">
        <f>IFERROR(INDEX(Cost_Components!$Q$2:$Q$29,MATCH(E558,Cost_Components!$A$2:$A$29,0)),"")</f>
        <v>2023</v>
      </c>
      <c r="V558" s="30">
        <f>1/(1+Calculation_Assumptions!$B$5)^(B558-Calculation_Assumptions!$B$2)</f>
        <v>0.74409391489672516</v>
      </c>
      <c r="W558" s="23">
        <f t="shared" si="118"/>
        <v>14812036.666481106</v>
      </c>
      <c r="X558" s="23">
        <f t="shared" si="119"/>
        <v>24763123.813567802</v>
      </c>
      <c r="Y558" s="23">
        <f t="shared" si="120"/>
        <v>9951087.1470866967</v>
      </c>
      <c r="Z558" s="17">
        <f>IFERROR(INDEX(Cost_Components!$T$2:$T$29,MATCH(E558,Cost_Components!$A$2:$A$29,0)),"")</f>
        <v>0.8</v>
      </c>
      <c r="AA558" s="26">
        <f>IFERROR(INDEX(Cost_Components!$U$2:$U$29,MATCH(E558,Cost_Components!$A$2:$A$29,0)),"")</f>
        <v>2025</v>
      </c>
      <c r="AB558" s="26">
        <f>IFERROR(INDEX(Cost_Components!$V$2:$V$29,MATCH(E558,Cost_Components!$A$2:$A$29,0)),"")</f>
        <v>2050</v>
      </c>
      <c r="AC558" s="26">
        <f>IFERROR(INDEX(Cost_Components!$M$2:$M$29,MATCH(E558,Cost_Components!$A$2:$A$29,0)),"")</f>
        <v>30</v>
      </c>
      <c r="AD558" s="26">
        <f>IFERROR(INDEX(Cost_Components!$N$2:$N$29,MATCH(E558,Cost_Components!$A$2:$A$29,0)),"")</f>
        <v>95</v>
      </c>
      <c r="AE558" s="16" t="str">
        <f>IFERROR(INDEX(Cost_Components!$O$2:$O$29,MATCH(E558,Cost_Components!$A$2:$A$29,0)),"")</f>
        <v>Both</v>
      </c>
      <c r="AF558" s="11">
        <v>1074698.47259469</v>
      </c>
      <c r="AG558" s="11">
        <v>1072712.2089686701</v>
      </c>
      <c r="AH558" s="23">
        <f t="shared" si="121"/>
        <v>1</v>
      </c>
      <c r="AI558" s="10">
        <v>306964650.16711998</v>
      </c>
      <c r="AJ558" s="29">
        <f t="shared" si="122"/>
        <v>6.4848309656151668E-2</v>
      </c>
      <c r="AK558" s="29">
        <f t="shared" si="123"/>
        <v>0.1084149841965905</v>
      </c>
      <c r="AL558" s="29">
        <f t="shared" si="124"/>
        <v>4.3566674540438839E-2</v>
      </c>
      <c r="AM558" s="29">
        <f t="shared" si="125"/>
        <v>3.2417697417826616E-2</v>
      </c>
    </row>
    <row r="559" spans="1:39">
      <c r="A559" t="s">
        <v>262</v>
      </c>
      <c r="B559" s="20">
        <v>2036</v>
      </c>
      <c r="C559" t="s">
        <v>262</v>
      </c>
      <c r="D559" t="s">
        <v>218</v>
      </c>
      <c r="E559" s="22" t="s">
        <v>356</v>
      </c>
      <c r="F559" s="22" t="s">
        <v>357</v>
      </c>
      <c r="G559" s="22" t="s">
        <v>263</v>
      </c>
      <c r="H559" s="22" t="s">
        <v>237</v>
      </c>
      <c r="I559" s="22" t="s">
        <v>309</v>
      </c>
      <c r="J559" s="17">
        <f>IFERROR(INDEX(Cost_Components!$K$2:$K$29,MATCH(E559,Cost_Components!$A$2:$A$29,0)),"")</f>
        <v>0.5</v>
      </c>
      <c r="K559" s="17">
        <f t="shared" si="112"/>
        <v>0.5361538461538462</v>
      </c>
      <c r="L559" s="17">
        <f>IFERROR(INDEX(Cost_Components!$S$2:$S$29,MATCH(E559,Cost_Components!$A$2:$A$29,0)),"")</f>
        <v>0.31</v>
      </c>
      <c r="M559" s="28">
        <f>IFERROR(INDEX(Cost_Components!$L$2:$L$29,MATCH(E559,Cost_Components!$A$2:$A$29,0)),"")</f>
        <v>1</v>
      </c>
      <c r="N559" s="29">
        <f>IFERROR(INDEX(Cost_Components!$P$2:$P$29,MATCH(E559,Cost_Components!$A$2:$A$29,0)),"")</f>
        <v>119.7214874</v>
      </c>
      <c r="O559" s="23">
        <f t="shared" si="113"/>
        <v>540024.557662545</v>
      </c>
      <c r="P559" s="23">
        <f t="shared" si="114"/>
        <v>538908.14124272997</v>
      </c>
      <c r="Q559" s="23">
        <f t="shared" si="115"/>
        <v>20000854.114880163</v>
      </c>
      <c r="R559" s="23">
        <f t="shared" si="116"/>
        <v>34663709.740994781</v>
      </c>
      <c r="S559" s="23">
        <f t="shared" si="117"/>
        <v>14662855.626114618</v>
      </c>
      <c r="T559" s="16">
        <f>IFERROR(INDEX(Cost_Components!$R$2:$R$29,MATCH(E559,Cost_Components!$A$2:$A$29,0)),"")</f>
        <v>1</v>
      </c>
      <c r="U559" s="26">
        <f>IFERROR(INDEX(Cost_Components!$Q$2:$Q$29,MATCH(E559,Cost_Components!$A$2:$A$29,0)),"")</f>
        <v>2023</v>
      </c>
      <c r="V559" s="30">
        <f>1/(1+Calculation_Assumptions!$B$5)^(B559-Calculation_Assumptions!$B$2)</f>
        <v>0.72242127659876232</v>
      </c>
      <c r="W559" s="23">
        <f t="shared" si="118"/>
        <v>14449042.562737336</v>
      </c>
      <c r="X559" s="23">
        <f t="shared" si="119"/>
        <v>25041801.442738403</v>
      </c>
      <c r="Y559" s="23">
        <f t="shared" si="120"/>
        <v>10592758.880001066</v>
      </c>
      <c r="Z559" s="17">
        <f>IFERROR(INDEX(Cost_Components!$T$2:$T$29,MATCH(E559,Cost_Components!$A$2:$A$29,0)),"")</f>
        <v>0.8</v>
      </c>
      <c r="AA559" s="26">
        <f>IFERROR(INDEX(Cost_Components!$U$2:$U$29,MATCH(E559,Cost_Components!$A$2:$A$29,0)),"")</f>
        <v>2025</v>
      </c>
      <c r="AB559" s="26">
        <f>IFERROR(INDEX(Cost_Components!$V$2:$V$29,MATCH(E559,Cost_Components!$A$2:$A$29,0)),"")</f>
        <v>2050</v>
      </c>
      <c r="AC559" s="26">
        <f>IFERROR(INDEX(Cost_Components!$M$2:$M$29,MATCH(E559,Cost_Components!$A$2:$A$29,0)),"")</f>
        <v>30</v>
      </c>
      <c r="AD559" s="26">
        <f>IFERROR(INDEX(Cost_Components!$N$2:$N$29,MATCH(E559,Cost_Components!$A$2:$A$29,0)),"")</f>
        <v>95</v>
      </c>
      <c r="AE559" s="16" t="str">
        <f>IFERROR(INDEX(Cost_Components!$O$2:$O$29,MATCH(E559,Cost_Components!$A$2:$A$29,0)),"")</f>
        <v>Both</v>
      </c>
      <c r="AF559" s="11">
        <v>1080049.11532509</v>
      </c>
      <c r="AG559" s="11">
        <v>1077816.2824854599</v>
      </c>
      <c r="AH559" s="23">
        <f t="shared" si="121"/>
        <v>1</v>
      </c>
      <c r="AI559" s="10">
        <v>308542769.75662202</v>
      </c>
      <c r="AJ559" s="29">
        <f t="shared" si="122"/>
        <v>6.482360332299085E-2</v>
      </c>
      <c r="AK559" s="29">
        <f t="shared" si="123"/>
        <v>0.1123465306554986</v>
      </c>
      <c r="AL559" s="29">
        <f t="shared" si="124"/>
        <v>4.752292733250775E-2</v>
      </c>
      <c r="AM559" s="29">
        <f t="shared" si="125"/>
        <v>3.433157383126046E-2</v>
      </c>
    </row>
    <row r="560" spans="1:39">
      <c r="A560" t="s">
        <v>262</v>
      </c>
      <c r="B560" s="20">
        <v>2037</v>
      </c>
      <c r="C560" t="s">
        <v>262</v>
      </c>
      <c r="D560" t="s">
        <v>218</v>
      </c>
      <c r="E560" s="22" t="s">
        <v>356</v>
      </c>
      <c r="F560" s="22" t="s">
        <v>357</v>
      </c>
      <c r="G560" s="22" t="s">
        <v>263</v>
      </c>
      <c r="H560" s="22" t="s">
        <v>237</v>
      </c>
      <c r="I560" s="22" t="s">
        <v>309</v>
      </c>
      <c r="J560" s="17">
        <f>IFERROR(INDEX(Cost_Components!$K$2:$K$29,MATCH(E560,Cost_Components!$A$2:$A$29,0)),"")</f>
        <v>0.5</v>
      </c>
      <c r="K560" s="17">
        <f t="shared" si="112"/>
        <v>0.55500000000000005</v>
      </c>
      <c r="L560" s="17">
        <f>IFERROR(INDEX(Cost_Components!$S$2:$S$29,MATCH(E560,Cost_Components!$A$2:$A$29,0)),"")</f>
        <v>0.31</v>
      </c>
      <c r="M560" s="28">
        <f>IFERROR(INDEX(Cost_Components!$L$2:$L$29,MATCH(E560,Cost_Components!$A$2:$A$29,0)),"")</f>
        <v>1</v>
      </c>
      <c r="N560" s="29">
        <f>IFERROR(INDEX(Cost_Components!$P$2:$P$29,MATCH(E560,Cost_Components!$A$2:$A$29,0)),"")</f>
        <v>119.7214874</v>
      </c>
      <c r="O560" s="23">
        <f t="shared" si="113"/>
        <v>542631.59479738004</v>
      </c>
      <c r="P560" s="23">
        <f t="shared" si="114"/>
        <v>541389.81428290997</v>
      </c>
      <c r="Q560" s="23">
        <f t="shared" si="115"/>
        <v>20092958.087039523</v>
      </c>
      <c r="R560" s="23">
        <f t="shared" si="116"/>
        <v>36055387.209853925</v>
      </c>
      <c r="S560" s="23">
        <f t="shared" si="117"/>
        <v>15962429.122814402</v>
      </c>
      <c r="T560" s="16">
        <f>IFERROR(INDEX(Cost_Components!$R$2:$R$29,MATCH(E560,Cost_Components!$A$2:$A$29,0)),"")</f>
        <v>1</v>
      </c>
      <c r="U560" s="26">
        <f>IFERROR(INDEX(Cost_Components!$Q$2:$Q$29,MATCH(E560,Cost_Components!$A$2:$A$29,0)),"")</f>
        <v>2023</v>
      </c>
      <c r="V560" s="30">
        <f>1/(1+Calculation_Assumptions!$B$5)^(B560-Calculation_Assumptions!$B$2)</f>
        <v>0.70137988019297326</v>
      </c>
      <c r="W560" s="23">
        <f t="shared" si="118"/>
        <v>14092796.535810214</v>
      </c>
      <c r="X560" s="23">
        <f t="shared" si="119"/>
        <v>25288523.161558606</v>
      </c>
      <c r="Y560" s="23">
        <f t="shared" si="120"/>
        <v>11195726.625748392</v>
      </c>
      <c r="Z560" s="17">
        <f>IFERROR(INDEX(Cost_Components!$T$2:$T$29,MATCH(E560,Cost_Components!$A$2:$A$29,0)),"")</f>
        <v>0.8</v>
      </c>
      <c r="AA560" s="26">
        <f>IFERROR(INDEX(Cost_Components!$U$2:$U$29,MATCH(E560,Cost_Components!$A$2:$A$29,0)),"")</f>
        <v>2025</v>
      </c>
      <c r="AB560" s="26">
        <f>IFERROR(INDEX(Cost_Components!$V$2:$V$29,MATCH(E560,Cost_Components!$A$2:$A$29,0)),"")</f>
        <v>2050</v>
      </c>
      <c r="AC560" s="26">
        <f>IFERROR(INDEX(Cost_Components!$M$2:$M$29,MATCH(E560,Cost_Components!$A$2:$A$29,0)),"")</f>
        <v>30</v>
      </c>
      <c r="AD560" s="26">
        <f>IFERROR(INDEX(Cost_Components!$N$2:$N$29,MATCH(E560,Cost_Components!$A$2:$A$29,0)),"")</f>
        <v>95</v>
      </c>
      <c r="AE560" s="16" t="str">
        <f>IFERROR(INDEX(Cost_Components!$O$2:$O$29,MATCH(E560,Cost_Components!$A$2:$A$29,0)),"")</f>
        <v>Both</v>
      </c>
      <c r="AF560" s="11">
        <v>1085263.1895947601</v>
      </c>
      <c r="AG560" s="11">
        <v>1082779.6285658199</v>
      </c>
      <c r="AH560" s="23">
        <f t="shared" si="121"/>
        <v>1</v>
      </c>
      <c r="AI560" s="10">
        <v>310068287.63643003</v>
      </c>
      <c r="AJ560" s="29">
        <f t="shared" si="122"/>
        <v>6.4801719131623942E-2</v>
      </c>
      <c r="AK560" s="29">
        <f t="shared" si="123"/>
        <v>0.11628208574535233</v>
      </c>
      <c r="AL560" s="29">
        <f t="shared" si="124"/>
        <v>5.1480366613728387E-2</v>
      </c>
      <c r="AM560" s="29">
        <f t="shared" si="125"/>
        <v>3.6107293367827156E-2</v>
      </c>
    </row>
    <row r="561" spans="1:39">
      <c r="A561" t="s">
        <v>262</v>
      </c>
      <c r="B561" s="20">
        <v>2038</v>
      </c>
      <c r="C561" t="s">
        <v>262</v>
      </c>
      <c r="D561" t="s">
        <v>218</v>
      </c>
      <c r="E561" s="22" t="s">
        <v>356</v>
      </c>
      <c r="F561" s="22" t="s">
        <v>357</v>
      </c>
      <c r="G561" s="22" t="s">
        <v>263</v>
      </c>
      <c r="H561" s="22" t="s">
        <v>237</v>
      </c>
      <c r="I561" s="22" t="s">
        <v>309</v>
      </c>
      <c r="J561" s="17">
        <f>IFERROR(INDEX(Cost_Components!$K$2:$K$29,MATCH(E561,Cost_Components!$A$2:$A$29,0)),"")</f>
        <v>0.5</v>
      </c>
      <c r="K561" s="17">
        <f t="shared" si="112"/>
        <v>0.57384615384615389</v>
      </c>
      <c r="L561" s="17">
        <f>IFERROR(INDEX(Cost_Components!$S$2:$S$29,MATCH(E561,Cost_Components!$A$2:$A$29,0)),"")</f>
        <v>0.31</v>
      </c>
      <c r="M561" s="28">
        <f>IFERROR(INDEX(Cost_Components!$L$2:$L$29,MATCH(E561,Cost_Components!$A$2:$A$29,0)),"")</f>
        <v>1</v>
      </c>
      <c r="N561" s="29">
        <f>IFERROR(INDEX(Cost_Components!$P$2:$P$29,MATCH(E561,Cost_Components!$A$2:$A$29,0)),"")</f>
        <v>119.7214874</v>
      </c>
      <c r="O561" s="23">
        <f t="shared" si="113"/>
        <v>544405.62213042495</v>
      </c>
      <c r="P561" s="23">
        <f t="shared" si="114"/>
        <v>543036.92267727002</v>
      </c>
      <c r="Q561" s="23">
        <f t="shared" si="115"/>
        <v>20154088.309772883</v>
      </c>
      <c r="R561" s="23">
        <f t="shared" si="116"/>
        <v>37401599.938047014</v>
      </c>
      <c r="S561" s="23">
        <f t="shared" si="117"/>
        <v>17247511.628274132</v>
      </c>
      <c r="T561" s="16">
        <f>IFERROR(INDEX(Cost_Components!$R$2:$R$29,MATCH(E561,Cost_Components!$A$2:$A$29,0)),"")</f>
        <v>1</v>
      </c>
      <c r="U561" s="26">
        <f>IFERROR(INDEX(Cost_Components!$Q$2:$Q$29,MATCH(E561,Cost_Components!$A$2:$A$29,0)),"")</f>
        <v>2023</v>
      </c>
      <c r="V561" s="30">
        <f>1/(1+Calculation_Assumptions!$B$5)^(B561-Calculation_Assumptions!$B$2)</f>
        <v>0.68095133999317792</v>
      </c>
      <c r="W561" s="23">
        <f t="shared" si="118"/>
        <v>13723953.440880686</v>
      </c>
      <c r="X561" s="23">
        <f t="shared" si="119"/>
        <v>25468669.595701873</v>
      </c>
      <c r="Y561" s="23">
        <f t="shared" si="120"/>
        <v>11744716.154821187</v>
      </c>
      <c r="Z561" s="17">
        <f>IFERROR(INDEX(Cost_Components!$T$2:$T$29,MATCH(E561,Cost_Components!$A$2:$A$29,0)),"")</f>
        <v>0.8</v>
      </c>
      <c r="AA561" s="26">
        <f>IFERROR(INDEX(Cost_Components!$U$2:$U$29,MATCH(E561,Cost_Components!$A$2:$A$29,0)),"")</f>
        <v>2025</v>
      </c>
      <c r="AB561" s="26">
        <f>IFERROR(INDEX(Cost_Components!$V$2:$V$29,MATCH(E561,Cost_Components!$A$2:$A$29,0)),"")</f>
        <v>2050</v>
      </c>
      <c r="AC561" s="26">
        <f>IFERROR(INDEX(Cost_Components!$M$2:$M$29,MATCH(E561,Cost_Components!$A$2:$A$29,0)),"")</f>
        <v>30</v>
      </c>
      <c r="AD561" s="26">
        <f>IFERROR(INDEX(Cost_Components!$N$2:$N$29,MATCH(E561,Cost_Components!$A$2:$A$29,0)),"")</f>
        <v>95</v>
      </c>
      <c r="AE561" s="16" t="str">
        <f>IFERROR(INDEX(Cost_Components!$O$2:$O$29,MATCH(E561,Cost_Components!$A$2:$A$29,0)),"")</f>
        <v>Both</v>
      </c>
      <c r="AF561" s="11">
        <v>1088811.2442608499</v>
      </c>
      <c r="AG561" s="11">
        <v>1086073.84535454</v>
      </c>
      <c r="AH561" s="23">
        <f t="shared" si="121"/>
        <v>1</v>
      </c>
      <c r="AI561" s="10">
        <v>311532999.13163</v>
      </c>
      <c r="AJ561" s="29">
        <f t="shared" si="122"/>
        <v>6.4693269624568103E-2</v>
      </c>
      <c r="AK561" s="29">
        <f t="shared" si="123"/>
        <v>0.12005662335065814</v>
      </c>
      <c r="AL561" s="29">
        <f t="shared" si="124"/>
        <v>5.5363353726090032E-2</v>
      </c>
      <c r="AM561" s="29">
        <f t="shared" si="125"/>
        <v>3.7699749906297306E-2</v>
      </c>
    </row>
    <row r="562" spans="1:39">
      <c r="A562" t="s">
        <v>262</v>
      </c>
      <c r="B562" s="20">
        <v>2039</v>
      </c>
      <c r="C562" t="s">
        <v>262</v>
      </c>
      <c r="D562" t="s">
        <v>218</v>
      </c>
      <c r="E562" s="22" t="s">
        <v>356</v>
      </c>
      <c r="F562" s="22" t="s">
        <v>357</v>
      </c>
      <c r="G562" s="22" t="s">
        <v>263</v>
      </c>
      <c r="H562" s="22" t="s">
        <v>237</v>
      </c>
      <c r="I562" s="22" t="s">
        <v>309</v>
      </c>
      <c r="J562" s="17">
        <f>IFERROR(INDEX(Cost_Components!$K$2:$K$29,MATCH(E562,Cost_Components!$A$2:$A$29,0)),"")</f>
        <v>0.5</v>
      </c>
      <c r="K562" s="17">
        <f t="shared" si="112"/>
        <v>0.59269230769230763</v>
      </c>
      <c r="L562" s="17">
        <f>IFERROR(INDEX(Cost_Components!$S$2:$S$29,MATCH(E562,Cost_Components!$A$2:$A$29,0)),"")</f>
        <v>0.31</v>
      </c>
      <c r="M562" s="28">
        <f>IFERROR(INDEX(Cost_Components!$L$2:$L$29,MATCH(E562,Cost_Components!$A$2:$A$29,0)),"")</f>
        <v>1</v>
      </c>
      <c r="N562" s="29">
        <f>IFERROR(INDEX(Cost_Components!$P$2:$P$29,MATCH(E562,Cost_Components!$A$2:$A$29,0)),"")</f>
        <v>119.7214874</v>
      </c>
      <c r="O562" s="23">
        <f t="shared" si="113"/>
        <v>546072.49516649498</v>
      </c>
      <c r="P562" s="23">
        <f t="shared" si="114"/>
        <v>544575.66111995501</v>
      </c>
      <c r="Q562" s="23">
        <f t="shared" si="115"/>
        <v>20211196.526847001</v>
      </c>
      <c r="R562" s="23">
        <f t="shared" si="116"/>
        <v>38748214.649875067</v>
      </c>
      <c r="S562" s="23">
        <f t="shared" si="117"/>
        <v>18537018.123028066</v>
      </c>
      <c r="T562" s="16">
        <f>IFERROR(INDEX(Cost_Components!$R$2:$R$29,MATCH(E562,Cost_Components!$A$2:$A$29,0)),"")</f>
        <v>1</v>
      </c>
      <c r="U562" s="26">
        <f>IFERROR(INDEX(Cost_Components!$Q$2:$Q$29,MATCH(E562,Cost_Components!$A$2:$A$29,0)),"")</f>
        <v>2023</v>
      </c>
      <c r="V562" s="30">
        <f>1/(1+Calculation_Assumptions!$B$5)^(B562-Calculation_Assumptions!$B$2)</f>
        <v>0.66111780581861923</v>
      </c>
      <c r="W562" s="23">
        <f t="shared" si="118"/>
        <v>13361981.900797987</v>
      </c>
      <c r="X562" s="23">
        <f t="shared" si="119"/>
        <v>25617134.648714282</v>
      </c>
      <c r="Y562" s="23">
        <f t="shared" si="120"/>
        <v>12255152.747916294</v>
      </c>
      <c r="Z562" s="17">
        <f>IFERROR(INDEX(Cost_Components!$T$2:$T$29,MATCH(E562,Cost_Components!$A$2:$A$29,0)),"")</f>
        <v>0.8</v>
      </c>
      <c r="AA562" s="26">
        <f>IFERROR(INDEX(Cost_Components!$U$2:$U$29,MATCH(E562,Cost_Components!$A$2:$A$29,0)),"")</f>
        <v>2025</v>
      </c>
      <c r="AB562" s="26">
        <f>IFERROR(INDEX(Cost_Components!$V$2:$V$29,MATCH(E562,Cost_Components!$A$2:$A$29,0)),"")</f>
        <v>2050</v>
      </c>
      <c r="AC562" s="26">
        <f>IFERROR(INDEX(Cost_Components!$M$2:$M$29,MATCH(E562,Cost_Components!$A$2:$A$29,0)),"")</f>
        <v>30</v>
      </c>
      <c r="AD562" s="26">
        <f>IFERROR(INDEX(Cost_Components!$N$2:$N$29,MATCH(E562,Cost_Components!$A$2:$A$29,0)),"")</f>
        <v>95</v>
      </c>
      <c r="AE562" s="16" t="str">
        <f>IFERROR(INDEX(Cost_Components!$O$2:$O$29,MATCH(E562,Cost_Components!$A$2:$A$29,0)),"")</f>
        <v>Both</v>
      </c>
      <c r="AF562" s="11">
        <v>1092144.99033299</v>
      </c>
      <c r="AG562" s="11">
        <v>1089151.32223991</v>
      </c>
      <c r="AH562" s="23">
        <f t="shared" si="121"/>
        <v>1</v>
      </c>
      <c r="AI562" s="10">
        <v>312936391.85847902</v>
      </c>
      <c r="AJ562" s="29">
        <f t="shared" si="122"/>
        <v>6.4585638016773791E-2</v>
      </c>
      <c r="AK562" s="29">
        <f t="shared" si="123"/>
        <v>0.12382137603030327</v>
      </c>
      <c r="AL562" s="29">
        <f t="shared" si="124"/>
        <v>5.9235738013529486E-2</v>
      </c>
      <c r="AM562" s="29">
        <f t="shared" si="125"/>
        <v>3.916180114155119E-2</v>
      </c>
    </row>
    <row r="563" spans="1:39">
      <c r="A563" t="s">
        <v>262</v>
      </c>
      <c r="B563" s="20">
        <v>2040</v>
      </c>
      <c r="C563" t="s">
        <v>262</v>
      </c>
      <c r="D563" t="s">
        <v>218</v>
      </c>
      <c r="E563" s="22" t="s">
        <v>356</v>
      </c>
      <c r="F563" s="22" t="s">
        <v>357</v>
      </c>
      <c r="G563" s="22" t="s">
        <v>263</v>
      </c>
      <c r="H563" s="22" t="s">
        <v>237</v>
      </c>
      <c r="I563" s="22" t="s">
        <v>309</v>
      </c>
      <c r="J563" s="17">
        <f>IFERROR(INDEX(Cost_Components!$K$2:$K$29,MATCH(E563,Cost_Components!$A$2:$A$29,0)),"")</f>
        <v>0.5</v>
      </c>
      <c r="K563" s="17">
        <f t="shared" si="112"/>
        <v>0.61153846153846159</v>
      </c>
      <c r="L563" s="17">
        <f>IFERROR(INDEX(Cost_Components!$S$2:$S$29,MATCH(E563,Cost_Components!$A$2:$A$29,0)),"")</f>
        <v>0.31</v>
      </c>
      <c r="M563" s="28">
        <f>IFERROR(INDEX(Cost_Components!$L$2:$L$29,MATCH(E563,Cost_Components!$A$2:$A$29,0)),"")</f>
        <v>1</v>
      </c>
      <c r="N563" s="29">
        <f>IFERROR(INDEX(Cost_Components!$P$2:$P$29,MATCH(E563,Cost_Components!$A$2:$A$29,0)),"")</f>
        <v>119.7214874</v>
      </c>
      <c r="O563" s="23">
        <f t="shared" si="113"/>
        <v>547664.788151455</v>
      </c>
      <c r="P563" s="23">
        <f t="shared" si="114"/>
        <v>546038.94603102002</v>
      </c>
      <c r="Q563" s="23">
        <f t="shared" si="115"/>
        <v>20265504.387120232</v>
      </c>
      <c r="R563" s="23">
        <f t="shared" si="116"/>
        <v>40096890.932390757</v>
      </c>
      <c r="S563" s="23">
        <f t="shared" si="117"/>
        <v>19831386.545270525</v>
      </c>
      <c r="T563" s="16">
        <f>IFERROR(INDEX(Cost_Components!$R$2:$R$29,MATCH(E563,Cost_Components!$A$2:$A$29,0)),"")</f>
        <v>1</v>
      </c>
      <c r="U563" s="26">
        <f>IFERROR(INDEX(Cost_Components!$Q$2:$Q$29,MATCH(E563,Cost_Components!$A$2:$A$29,0)),"")</f>
        <v>2023</v>
      </c>
      <c r="V563" s="30">
        <f>1/(1+Calculation_Assumptions!$B$5)^(B563-Calculation_Assumptions!$B$2)</f>
        <v>0.64186194739671765</v>
      </c>
      <c r="W563" s="23">
        <f t="shared" si="118"/>
        <v>13007656.110893717</v>
      </c>
      <c r="X563" s="23">
        <f t="shared" si="119"/>
        <v>25736668.498418123</v>
      </c>
      <c r="Y563" s="23">
        <f t="shared" si="120"/>
        <v>12729012.387524404</v>
      </c>
      <c r="Z563" s="17">
        <f>IFERROR(INDEX(Cost_Components!$T$2:$T$29,MATCH(E563,Cost_Components!$A$2:$A$29,0)),"")</f>
        <v>0.8</v>
      </c>
      <c r="AA563" s="26">
        <f>IFERROR(INDEX(Cost_Components!$U$2:$U$29,MATCH(E563,Cost_Components!$A$2:$A$29,0)),"")</f>
        <v>2025</v>
      </c>
      <c r="AB563" s="26">
        <f>IFERROR(INDEX(Cost_Components!$V$2:$V$29,MATCH(E563,Cost_Components!$A$2:$A$29,0)),"")</f>
        <v>2050</v>
      </c>
      <c r="AC563" s="26">
        <f>IFERROR(INDEX(Cost_Components!$M$2:$M$29,MATCH(E563,Cost_Components!$A$2:$A$29,0)),"")</f>
        <v>30</v>
      </c>
      <c r="AD563" s="26">
        <f>IFERROR(INDEX(Cost_Components!$N$2:$N$29,MATCH(E563,Cost_Components!$A$2:$A$29,0)),"")</f>
        <v>95</v>
      </c>
      <c r="AE563" s="16" t="str">
        <f>IFERROR(INDEX(Cost_Components!$O$2:$O$29,MATCH(E563,Cost_Components!$A$2:$A$29,0)),"")</f>
        <v>Both</v>
      </c>
      <c r="AF563" s="11">
        <v>1095329.57630291</v>
      </c>
      <c r="AG563" s="11">
        <v>1092077.89206204</v>
      </c>
      <c r="AH563" s="23">
        <f t="shared" si="121"/>
        <v>1</v>
      </c>
      <c r="AI563" s="10">
        <v>314265537.41082901</v>
      </c>
      <c r="AJ563" s="29">
        <f t="shared" si="122"/>
        <v>6.4485290223305028E-2</v>
      </c>
      <c r="AK563" s="29">
        <f t="shared" si="123"/>
        <v>0.12758920772140983</v>
      </c>
      <c r="AL563" s="29">
        <f t="shared" si="124"/>
        <v>6.3103917498104817E-2</v>
      </c>
      <c r="AM563" s="29">
        <f t="shared" si="125"/>
        <v>4.0504003373695363E-2</v>
      </c>
    </row>
    <row r="564" spans="1:39">
      <c r="A564" t="s">
        <v>262</v>
      </c>
      <c r="B564" s="20">
        <v>2041</v>
      </c>
      <c r="C564" t="s">
        <v>262</v>
      </c>
      <c r="D564" t="s">
        <v>218</v>
      </c>
      <c r="E564" s="22" t="s">
        <v>356</v>
      </c>
      <c r="F564" s="22" t="s">
        <v>357</v>
      </c>
      <c r="G564" s="22" t="s">
        <v>263</v>
      </c>
      <c r="H564" s="22" t="s">
        <v>237</v>
      </c>
      <c r="I564" s="22" t="s">
        <v>309</v>
      </c>
      <c r="J564" s="17">
        <f>IFERROR(INDEX(Cost_Components!$K$2:$K$29,MATCH(E564,Cost_Components!$A$2:$A$29,0)),"")</f>
        <v>0.5</v>
      </c>
      <c r="K564" s="17">
        <f t="shared" si="112"/>
        <v>0.63038461538461543</v>
      </c>
      <c r="L564" s="17">
        <f>IFERROR(INDEX(Cost_Components!$S$2:$S$29,MATCH(E564,Cost_Components!$A$2:$A$29,0)),"")</f>
        <v>0.31</v>
      </c>
      <c r="M564" s="28">
        <f>IFERROR(INDEX(Cost_Components!$L$2:$L$29,MATCH(E564,Cost_Components!$A$2:$A$29,0)),"")</f>
        <v>1</v>
      </c>
      <c r="N564" s="29">
        <f>IFERROR(INDEX(Cost_Components!$P$2:$P$29,MATCH(E564,Cost_Components!$A$2:$A$29,0)),"")</f>
        <v>119.7214874</v>
      </c>
      <c r="O564" s="23">
        <f t="shared" si="113"/>
        <v>549315.70718796505</v>
      </c>
      <c r="P564" s="23">
        <f t="shared" si="114"/>
        <v>547560.46365573502</v>
      </c>
      <c r="Q564" s="23">
        <f t="shared" si="115"/>
        <v>20321973.476592455</v>
      </c>
      <c r="R564" s="23">
        <f t="shared" si="116"/>
        <v>41457177.105351537</v>
      </c>
      <c r="S564" s="23">
        <f t="shared" si="117"/>
        <v>21135203.628759082</v>
      </c>
      <c r="T564" s="16">
        <f>IFERROR(INDEX(Cost_Components!$R$2:$R$29,MATCH(E564,Cost_Components!$A$2:$A$29,0)),"")</f>
        <v>1</v>
      </c>
      <c r="U564" s="26">
        <f>IFERROR(INDEX(Cost_Components!$Q$2:$Q$29,MATCH(E564,Cost_Components!$A$2:$A$29,0)),"")</f>
        <v>2023</v>
      </c>
      <c r="V564" s="30">
        <f>1/(1+Calculation_Assumptions!$B$5)^(B564-Calculation_Assumptions!$B$2)</f>
        <v>0.62316693922011435</v>
      </c>
      <c r="W564" s="23">
        <f t="shared" si="118"/>
        <v>12663982.010320466</v>
      </c>
      <c r="X564" s="23">
        <f t="shared" si="119"/>
        <v>25834742.165448118</v>
      </c>
      <c r="Y564" s="23">
        <f t="shared" si="120"/>
        <v>13170760.155127652</v>
      </c>
      <c r="Z564" s="17">
        <f>IFERROR(INDEX(Cost_Components!$T$2:$T$29,MATCH(E564,Cost_Components!$A$2:$A$29,0)),"")</f>
        <v>0.8</v>
      </c>
      <c r="AA564" s="26">
        <f>IFERROR(INDEX(Cost_Components!$U$2:$U$29,MATCH(E564,Cost_Components!$A$2:$A$29,0)),"")</f>
        <v>2025</v>
      </c>
      <c r="AB564" s="26">
        <f>IFERROR(INDEX(Cost_Components!$V$2:$V$29,MATCH(E564,Cost_Components!$A$2:$A$29,0)),"")</f>
        <v>2050</v>
      </c>
      <c r="AC564" s="26">
        <f>IFERROR(INDEX(Cost_Components!$M$2:$M$29,MATCH(E564,Cost_Components!$A$2:$A$29,0)),"")</f>
        <v>30</v>
      </c>
      <c r="AD564" s="26">
        <f>IFERROR(INDEX(Cost_Components!$N$2:$N$29,MATCH(E564,Cost_Components!$A$2:$A$29,0)),"")</f>
        <v>95</v>
      </c>
      <c r="AE564" s="16" t="str">
        <f>IFERROR(INDEX(Cost_Components!$O$2:$O$29,MATCH(E564,Cost_Components!$A$2:$A$29,0)),"")</f>
        <v>Both</v>
      </c>
      <c r="AF564" s="11">
        <v>1098631.4143759301</v>
      </c>
      <c r="AG564" s="11">
        <v>1095120.92731147</v>
      </c>
      <c r="AH564" s="23">
        <f t="shared" si="121"/>
        <v>1</v>
      </c>
      <c r="AI564" s="10">
        <v>315525215.31254798</v>
      </c>
      <c r="AJ564" s="29">
        <f t="shared" si="122"/>
        <v>6.440681280087944E-2</v>
      </c>
      <c r="AK564" s="29">
        <f t="shared" si="123"/>
        <v>0.13139101122008756</v>
      </c>
      <c r="AL564" s="29">
        <f t="shared" si="124"/>
        <v>6.6984198419208135E-2</v>
      </c>
      <c r="AM564" s="29">
        <f t="shared" si="125"/>
        <v>4.1742337905010758E-2</v>
      </c>
    </row>
    <row r="565" spans="1:39">
      <c r="A565" t="s">
        <v>262</v>
      </c>
      <c r="B565" s="20">
        <v>2042</v>
      </c>
      <c r="C565" t="s">
        <v>262</v>
      </c>
      <c r="D565" t="s">
        <v>218</v>
      </c>
      <c r="E565" s="22" t="s">
        <v>356</v>
      </c>
      <c r="F565" s="22" t="s">
        <v>357</v>
      </c>
      <c r="G565" s="22" t="s">
        <v>263</v>
      </c>
      <c r="H565" s="22" t="s">
        <v>237</v>
      </c>
      <c r="I565" s="22" t="s">
        <v>309</v>
      </c>
      <c r="J565" s="17">
        <f>IFERROR(INDEX(Cost_Components!$K$2:$K$29,MATCH(E565,Cost_Components!$A$2:$A$29,0)),"")</f>
        <v>0.5</v>
      </c>
      <c r="K565" s="17">
        <f t="shared" si="112"/>
        <v>0.64923076923076928</v>
      </c>
      <c r="L565" s="17">
        <f>IFERROR(INDEX(Cost_Components!$S$2:$S$29,MATCH(E565,Cost_Components!$A$2:$A$29,0)),"")</f>
        <v>0.31</v>
      </c>
      <c r="M565" s="28">
        <f>IFERROR(INDEX(Cost_Components!$L$2:$L$29,MATCH(E565,Cost_Components!$A$2:$A$29,0)),"")</f>
        <v>1</v>
      </c>
      <c r="N565" s="29">
        <f>IFERROR(INDEX(Cost_Components!$P$2:$P$29,MATCH(E565,Cost_Components!$A$2:$A$29,0)),"")</f>
        <v>119.7214874</v>
      </c>
      <c r="O565" s="23">
        <f t="shared" si="113"/>
        <v>550907.44813157502</v>
      </c>
      <c r="P565" s="23">
        <f t="shared" si="114"/>
        <v>549022.76132444001</v>
      </c>
      <c r="Q565" s="23">
        <f t="shared" si="115"/>
        <v>20376244.696687318</v>
      </c>
      <c r="R565" s="23">
        <f t="shared" si="116"/>
        <v>42820313.452986643</v>
      </c>
      <c r="S565" s="23">
        <f t="shared" si="117"/>
        <v>22444068.756299324</v>
      </c>
      <c r="T565" s="16">
        <f>IFERROR(INDEX(Cost_Components!$R$2:$R$29,MATCH(E565,Cost_Components!$A$2:$A$29,0)),"")</f>
        <v>1</v>
      </c>
      <c r="U565" s="26">
        <f>IFERROR(INDEX(Cost_Components!$Q$2:$Q$29,MATCH(E565,Cost_Components!$A$2:$A$29,0)),"")</f>
        <v>2023</v>
      </c>
      <c r="V565" s="30">
        <f>1/(1+Calculation_Assumptions!$B$5)^(B565-Calculation_Assumptions!$B$2)</f>
        <v>0.60501644584477121</v>
      </c>
      <c r="W565" s="23">
        <f t="shared" si="118"/>
        <v>12327963.14605313</v>
      </c>
      <c r="X565" s="23">
        <f t="shared" si="119"/>
        <v>25906993.855285022</v>
      </c>
      <c r="Y565" s="23">
        <f t="shared" si="120"/>
        <v>13579030.709231893</v>
      </c>
      <c r="Z565" s="17">
        <f>IFERROR(INDEX(Cost_Components!$T$2:$T$29,MATCH(E565,Cost_Components!$A$2:$A$29,0)),"")</f>
        <v>0.8</v>
      </c>
      <c r="AA565" s="26">
        <f>IFERROR(INDEX(Cost_Components!$U$2:$U$29,MATCH(E565,Cost_Components!$A$2:$A$29,0)),"")</f>
        <v>2025</v>
      </c>
      <c r="AB565" s="26">
        <f>IFERROR(INDEX(Cost_Components!$V$2:$V$29,MATCH(E565,Cost_Components!$A$2:$A$29,0)),"")</f>
        <v>2050</v>
      </c>
      <c r="AC565" s="26">
        <f>IFERROR(INDEX(Cost_Components!$M$2:$M$29,MATCH(E565,Cost_Components!$A$2:$A$29,0)),"")</f>
        <v>30</v>
      </c>
      <c r="AD565" s="26">
        <f>IFERROR(INDEX(Cost_Components!$N$2:$N$29,MATCH(E565,Cost_Components!$A$2:$A$29,0)),"")</f>
        <v>95</v>
      </c>
      <c r="AE565" s="16" t="str">
        <f>IFERROR(INDEX(Cost_Components!$O$2:$O$29,MATCH(E565,Cost_Components!$A$2:$A$29,0)),"")</f>
        <v>Both</v>
      </c>
      <c r="AF565" s="11">
        <v>1101814.89626315</v>
      </c>
      <c r="AG565" s="11">
        <v>1098045.52264888</v>
      </c>
      <c r="AH565" s="23">
        <f t="shared" si="121"/>
        <v>1</v>
      </c>
      <c r="AI565" s="10">
        <v>316707694.211882</v>
      </c>
      <c r="AJ565" s="29">
        <f t="shared" si="122"/>
        <v>6.4337700248783089E-2</v>
      </c>
      <c r="AK565" s="29">
        <f t="shared" si="123"/>
        <v>0.13520452529435309</v>
      </c>
      <c r="AL565" s="29">
        <f t="shared" si="124"/>
        <v>7.0866825045570001E-2</v>
      </c>
      <c r="AM565" s="29">
        <f t="shared" si="125"/>
        <v>4.2875594617373981E-2</v>
      </c>
    </row>
    <row r="566" spans="1:39">
      <c r="A566" t="s">
        <v>262</v>
      </c>
      <c r="B566" s="20">
        <v>2043</v>
      </c>
      <c r="C566" t="s">
        <v>262</v>
      </c>
      <c r="D566" t="s">
        <v>218</v>
      </c>
      <c r="E566" s="22" t="s">
        <v>356</v>
      </c>
      <c r="F566" s="22" t="s">
        <v>357</v>
      </c>
      <c r="G566" s="22" t="s">
        <v>263</v>
      </c>
      <c r="H566" s="22" t="s">
        <v>237</v>
      </c>
      <c r="I566" s="22" t="s">
        <v>309</v>
      </c>
      <c r="J566" s="17">
        <f>IFERROR(INDEX(Cost_Components!$K$2:$K$29,MATCH(E566,Cost_Components!$A$2:$A$29,0)),"")</f>
        <v>0.5</v>
      </c>
      <c r="K566" s="17">
        <f t="shared" si="112"/>
        <v>0.66807692307692301</v>
      </c>
      <c r="L566" s="17">
        <f>IFERROR(INDEX(Cost_Components!$S$2:$S$29,MATCH(E566,Cost_Components!$A$2:$A$29,0)),"")</f>
        <v>0.31</v>
      </c>
      <c r="M566" s="28">
        <f>IFERROR(INDEX(Cost_Components!$L$2:$L$29,MATCH(E566,Cost_Components!$A$2:$A$29,0)),"")</f>
        <v>1</v>
      </c>
      <c r="N566" s="29">
        <f>IFERROR(INDEX(Cost_Components!$P$2:$P$29,MATCH(E566,Cost_Components!$A$2:$A$29,0)),"")</f>
        <v>119.7214874</v>
      </c>
      <c r="O566" s="23">
        <f t="shared" si="113"/>
        <v>551576.00247357495</v>
      </c>
      <c r="P566" s="23">
        <f t="shared" si="114"/>
        <v>549562.26591130497</v>
      </c>
      <c r="Q566" s="23">
        <f t="shared" si="115"/>
        <v>20396267.687082883</v>
      </c>
      <c r="R566" s="23">
        <f t="shared" si="116"/>
        <v>44116793.273231022</v>
      </c>
      <c r="S566" s="23">
        <f t="shared" si="117"/>
        <v>23720525.586148139</v>
      </c>
      <c r="T566" s="16">
        <f>IFERROR(INDEX(Cost_Components!$R$2:$R$29,MATCH(E566,Cost_Components!$A$2:$A$29,0)),"")</f>
        <v>1</v>
      </c>
      <c r="U566" s="26">
        <f>IFERROR(INDEX(Cost_Components!$Q$2:$Q$29,MATCH(E566,Cost_Components!$A$2:$A$29,0)),"")</f>
        <v>2023</v>
      </c>
      <c r="V566" s="30">
        <f>1/(1+Calculation_Assumptions!$B$5)^(B566-Calculation_Assumptions!$B$2)</f>
        <v>0.5873946076162827</v>
      </c>
      <c r="W566" s="23">
        <f t="shared" si="118"/>
        <v>11980657.654890716</v>
      </c>
      <c r="X566" s="23">
        <f t="shared" si="119"/>
        <v>25913966.474018198</v>
      </c>
      <c r="Y566" s="23">
        <f t="shared" si="120"/>
        <v>13933308.81912748</v>
      </c>
      <c r="Z566" s="17">
        <f>IFERROR(INDEX(Cost_Components!$T$2:$T$29,MATCH(E566,Cost_Components!$A$2:$A$29,0)),"")</f>
        <v>0.8</v>
      </c>
      <c r="AA566" s="26">
        <f>IFERROR(INDEX(Cost_Components!$U$2:$U$29,MATCH(E566,Cost_Components!$A$2:$A$29,0)),"")</f>
        <v>2025</v>
      </c>
      <c r="AB566" s="26">
        <f>IFERROR(INDEX(Cost_Components!$V$2:$V$29,MATCH(E566,Cost_Components!$A$2:$A$29,0)),"")</f>
        <v>2050</v>
      </c>
      <c r="AC566" s="26">
        <f>IFERROR(INDEX(Cost_Components!$M$2:$M$29,MATCH(E566,Cost_Components!$A$2:$A$29,0)),"")</f>
        <v>30</v>
      </c>
      <c r="AD566" s="26">
        <f>IFERROR(INDEX(Cost_Components!$N$2:$N$29,MATCH(E566,Cost_Components!$A$2:$A$29,0)),"")</f>
        <v>95</v>
      </c>
      <c r="AE566" s="16" t="str">
        <f>IFERROR(INDEX(Cost_Components!$O$2:$O$29,MATCH(E566,Cost_Components!$A$2:$A$29,0)),"")</f>
        <v>Both</v>
      </c>
      <c r="AF566" s="11">
        <v>1103152.0049471499</v>
      </c>
      <c r="AG566" s="11">
        <v>1099124.5318226099</v>
      </c>
      <c r="AH566" s="23">
        <f t="shared" si="121"/>
        <v>1</v>
      </c>
      <c r="AI566" s="10">
        <v>317814114.06715202</v>
      </c>
      <c r="AJ566" s="29">
        <f t="shared" si="122"/>
        <v>6.4176720870153955E-2</v>
      </c>
      <c r="AK566" s="29">
        <f t="shared" si="123"/>
        <v>0.13881319715055018</v>
      </c>
      <c r="AL566" s="29">
        <f t="shared" si="124"/>
        <v>7.4636476280396241E-2</v>
      </c>
      <c r="AM566" s="29">
        <f t="shared" si="125"/>
        <v>4.3841063698585342E-2</v>
      </c>
    </row>
    <row r="567" spans="1:39">
      <c r="A567" t="s">
        <v>262</v>
      </c>
      <c r="B567" s="20">
        <v>2044</v>
      </c>
      <c r="C567" t="s">
        <v>262</v>
      </c>
      <c r="D567" t="s">
        <v>218</v>
      </c>
      <c r="E567" s="22" t="s">
        <v>356</v>
      </c>
      <c r="F567" s="22" t="s">
        <v>357</v>
      </c>
      <c r="G567" s="22" t="s">
        <v>263</v>
      </c>
      <c r="H567" s="22" t="s">
        <v>237</v>
      </c>
      <c r="I567" s="22" t="s">
        <v>309</v>
      </c>
      <c r="J567" s="17">
        <f>IFERROR(INDEX(Cost_Components!$K$2:$K$29,MATCH(E567,Cost_Components!$A$2:$A$29,0)),"")</f>
        <v>0.5</v>
      </c>
      <c r="K567" s="17">
        <f t="shared" si="112"/>
        <v>0.68692307692307697</v>
      </c>
      <c r="L567" s="17">
        <f>IFERROR(INDEX(Cost_Components!$S$2:$S$29,MATCH(E567,Cost_Components!$A$2:$A$29,0)),"")</f>
        <v>0.31</v>
      </c>
      <c r="M567" s="28">
        <f>IFERROR(INDEX(Cost_Components!$L$2:$L$29,MATCH(E567,Cost_Components!$A$2:$A$29,0)),"")</f>
        <v>1</v>
      </c>
      <c r="N567" s="29">
        <f>IFERROR(INDEX(Cost_Components!$P$2:$P$29,MATCH(E567,Cost_Components!$A$2:$A$29,0)),"")</f>
        <v>119.7214874</v>
      </c>
      <c r="O567" s="23">
        <f t="shared" si="113"/>
        <v>552107.62545180996</v>
      </c>
      <c r="P567" s="23">
        <f t="shared" si="114"/>
        <v>549965.38133183494</v>
      </c>
      <c r="Q567" s="23">
        <f t="shared" si="115"/>
        <v>20411228.776182197</v>
      </c>
      <c r="R567" s="23">
        <f t="shared" si="116"/>
        <v>45405028.837467462</v>
      </c>
      <c r="S567" s="23">
        <f t="shared" si="117"/>
        <v>24993800.061285265</v>
      </c>
      <c r="T567" s="16">
        <f>IFERROR(INDEX(Cost_Components!$R$2:$R$29,MATCH(E567,Cost_Components!$A$2:$A$29,0)),"")</f>
        <v>1</v>
      </c>
      <c r="U567" s="26">
        <f>IFERROR(INDEX(Cost_Components!$Q$2:$Q$29,MATCH(E567,Cost_Components!$A$2:$A$29,0)),"")</f>
        <v>2023</v>
      </c>
      <c r="V567" s="30">
        <f>1/(1+Calculation_Assumptions!$B$5)^(B567-Calculation_Assumptions!$B$2)</f>
        <v>0.57028602681192497</v>
      </c>
      <c r="W567" s="23">
        <f t="shared" si="118"/>
        <v>11640238.561118174</v>
      </c>
      <c r="X567" s="23">
        <f t="shared" si="119"/>
        <v>25893853.493000194</v>
      </c>
      <c r="Y567" s="23">
        <f t="shared" si="120"/>
        <v>14253614.93188202</v>
      </c>
      <c r="Z567" s="17">
        <f>IFERROR(INDEX(Cost_Components!$T$2:$T$29,MATCH(E567,Cost_Components!$A$2:$A$29,0)),"")</f>
        <v>0.8</v>
      </c>
      <c r="AA567" s="26">
        <f>IFERROR(INDEX(Cost_Components!$U$2:$U$29,MATCH(E567,Cost_Components!$A$2:$A$29,0)),"")</f>
        <v>2025</v>
      </c>
      <c r="AB567" s="26">
        <f>IFERROR(INDEX(Cost_Components!$V$2:$V$29,MATCH(E567,Cost_Components!$A$2:$A$29,0)),"")</f>
        <v>2050</v>
      </c>
      <c r="AC567" s="26">
        <f>IFERROR(INDEX(Cost_Components!$M$2:$M$29,MATCH(E567,Cost_Components!$A$2:$A$29,0)),"")</f>
        <v>30</v>
      </c>
      <c r="AD567" s="26">
        <f>IFERROR(INDEX(Cost_Components!$N$2:$N$29,MATCH(E567,Cost_Components!$A$2:$A$29,0)),"")</f>
        <v>95</v>
      </c>
      <c r="AE567" s="16" t="str">
        <f>IFERROR(INDEX(Cost_Components!$O$2:$O$29,MATCH(E567,Cost_Components!$A$2:$A$29,0)),"")</f>
        <v>Both</v>
      </c>
      <c r="AF567" s="11">
        <v>1104215.2509036199</v>
      </c>
      <c r="AG567" s="11">
        <v>1099930.7626636699</v>
      </c>
      <c r="AH567" s="23">
        <f t="shared" si="121"/>
        <v>1</v>
      </c>
      <c r="AI567" s="10">
        <v>318840890.73215598</v>
      </c>
      <c r="AJ567" s="29">
        <f t="shared" si="122"/>
        <v>6.4016973259959808E-2</v>
      </c>
      <c r="AK567" s="29">
        <f t="shared" si="123"/>
        <v>0.14240654243940815</v>
      </c>
      <c r="AL567" s="29">
        <f t="shared" si="124"/>
        <v>7.8389569179448323E-2</v>
      </c>
      <c r="AM567" s="29">
        <f t="shared" si="125"/>
        <v>4.4704475950846111E-2</v>
      </c>
    </row>
    <row r="568" spans="1:39">
      <c r="A568" t="s">
        <v>262</v>
      </c>
      <c r="B568" s="20">
        <v>2045</v>
      </c>
      <c r="C568" t="s">
        <v>262</v>
      </c>
      <c r="D568" t="s">
        <v>218</v>
      </c>
      <c r="E568" s="22" t="s">
        <v>356</v>
      </c>
      <c r="F568" s="22" t="s">
        <v>357</v>
      </c>
      <c r="G568" s="22" t="s">
        <v>263</v>
      </c>
      <c r="H568" s="22" t="s">
        <v>237</v>
      </c>
      <c r="I568" s="22" t="s">
        <v>309</v>
      </c>
      <c r="J568" s="17">
        <f>IFERROR(INDEX(Cost_Components!$K$2:$K$29,MATCH(E568,Cost_Components!$A$2:$A$29,0)),"")</f>
        <v>0.5</v>
      </c>
      <c r="K568" s="17">
        <f t="shared" si="112"/>
        <v>0.70576923076923082</v>
      </c>
      <c r="L568" s="17">
        <f>IFERROR(INDEX(Cost_Components!$S$2:$S$29,MATCH(E568,Cost_Components!$A$2:$A$29,0)),"")</f>
        <v>0.31</v>
      </c>
      <c r="M568" s="28">
        <f>IFERROR(INDEX(Cost_Components!$L$2:$L$29,MATCH(E568,Cost_Components!$A$2:$A$29,0)),"")</f>
        <v>1</v>
      </c>
      <c r="N568" s="29">
        <f>IFERROR(INDEX(Cost_Components!$P$2:$P$29,MATCH(E568,Cost_Components!$A$2:$A$29,0)),"")</f>
        <v>119.7214874</v>
      </c>
      <c r="O568" s="23">
        <f t="shared" si="113"/>
        <v>552579.802670795</v>
      </c>
      <c r="P568" s="23">
        <f t="shared" si="114"/>
        <v>550309.93331563496</v>
      </c>
      <c r="Q568" s="23">
        <f t="shared" si="115"/>
        <v>20424016.361738216</v>
      </c>
      <c r="R568" s="23">
        <f t="shared" si="116"/>
        <v>46690640.478925399</v>
      </c>
      <c r="S568" s="23">
        <f t="shared" si="117"/>
        <v>26266624.117187183</v>
      </c>
      <c r="T568" s="16">
        <f>IFERROR(INDEX(Cost_Components!$R$2:$R$29,MATCH(E568,Cost_Components!$A$2:$A$29,0)),"")</f>
        <v>1</v>
      </c>
      <c r="U568" s="26">
        <f>IFERROR(INDEX(Cost_Components!$Q$2:$Q$29,MATCH(E568,Cost_Components!$A$2:$A$29,0)),"")</f>
        <v>2023</v>
      </c>
      <c r="V568" s="30">
        <f>1/(1+Calculation_Assumptions!$B$5)^(B568-Calculation_Assumptions!$B$2)</f>
        <v>0.55367575418633497</v>
      </c>
      <c r="W568" s="23">
        <f t="shared" si="118"/>
        <v>11308282.662599452</v>
      </c>
      <c r="X568" s="23">
        <f t="shared" si="119"/>
        <v>25851475.580612041</v>
      </c>
      <c r="Y568" s="23">
        <f t="shared" si="120"/>
        <v>14543192.918012589</v>
      </c>
      <c r="Z568" s="17">
        <f>IFERROR(INDEX(Cost_Components!$T$2:$T$29,MATCH(E568,Cost_Components!$A$2:$A$29,0)),"")</f>
        <v>0.8</v>
      </c>
      <c r="AA568" s="26">
        <f>IFERROR(INDEX(Cost_Components!$U$2:$U$29,MATCH(E568,Cost_Components!$A$2:$A$29,0)),"")</f>
        <v>2025</v>
      </c>
      <c r="AB568" s="26">
        <f>IFERROR(INDEX(Cost_Components!$V$2:$V$29,MATCH(E568,Cost_Components!$A$2:$A$29,0)),"")</f>
        <v>2050</v>
      </c>
      <c r="AC568" s="26">
        <f>IFERROR(INDEX(Cost_Components!$M$2:$M$29,MATCH(E568,Cost_Components!$A$2:$A$29,0)),"")</f>
        <v>30</v>
      </c>
      <c r="AD568" s="26">
        <f>IFERROR(INDEX(Cost_Components!$N$2:$N$29,MATCH(E568,Cost_Components!$A$2:$A$29,0)),"")</f>
        <v>95</v>
      </c>
      <c r="AE568" s="16" t="str">
        <f>IFERROR(INDEX(Cost_Components!$O$2:$O$29,MATCH(E568,Cost_Components!$A$2:$A$29,0)),"")</f>
        <v>Both</v>
      </c>
      <c r="AF568" s="11">
        <v>1105159.60534159</v>
      </c>
      <c r="AG568" s="11">
        <v>1100619.8666312699</v>
      </c>
      <c r="AH568" s="23">
        <f t="shared" si="121"/>
        <v>1</v>
      </c>
      <c r="AI568" s="10">
        <v>319784682.33108002</v>
      </c>
      <c r="AJ568" s="29">
        <f t="shared" si="122"/>
        <v>6.3868025863079922E-2</v>
      </c>
      <c r="AK568" s="29">
        <f t="shared" si="123"/>
        <v>0.14600649455306169</v>
      </c>
      <c r="AL568" s="29">
        <f t="shared" si="124"/>
        <v>8.2138468689981772E-2</v>
      </c>
      <c r="AM568" s="29">
        <f t="shared" si="125"/>
        <v>4.5478078599636318E-2</v>
      </c>
    </row>
    <row r="569" spans="1:39">
      <c r="A569" t="s">
        <v>262</v>
      </c>
      <c r="B569" s="20">
        <v>2046</v>
      </c>
      <c r="C569" t="s">
        <v>262</v>
      </c>
      <c r="D569" t="s">
        <v>218</v>
      </c>
      <c r="E569" s="22" t="s">
        <v>356</v>
      </c>
      <c r="F569" s="22" t="s">
        <v>357</v>
      </c>
      <c r="G569" s="22" t="s">
        <v>263</v>
      </c>
      <c r="H569" s="22" t="s">
        <v>237</v>
      </c>
      <c r="I569" s="22" t="s">
        <v>309</v>
      </c>
      <c r="J569" s="17">
        <f>IFERROR(INDEX(Cost_Components!$K$2:$K$29,MATCH(E569,Cost_Components!$A$2:$A$29,0)),"")</f>
        <v>0.5</v>
      </c>
      <c r="K569" s="17">
        <f t="shared" si="112"/>
        <v>0.72461538461538466</v>
      </c>
      <c r="L569" s="17">
        <f>IFERROR(INDEX(Cost_Components!$S$2:$S$29,MATCH(E569,Cost_Components!$A$2:$A$29,0)),"")</f>
        <v>0.31</v>
      </c>
      <c r="M569" s="28">
        <f>IFERROR(INDEX(Cost_Components!$L$2:$L$29,MATCH(E569,Cost_Components!$A$2:$A$29,0)),"")</f>
        <v>1</v>
      </c>
      <c r="N569" s="29">
        <f>IFERROR(INDEX(Cost_Components!$P$2:$P$29,MATCH(E569,Cost_Components!$A$2:$A$29,0)),"")</f>
        <v>119.7214874</v>
      </c>
      <c r="O569" s="23">
        <f t="shared" si="113"/>
        <v>552650.73250268004</v>
      </c>
      <c r="P569" s="23">
        <f t="shared" si="114"/>
        <v>550254.23085028003</v>
      </c>
      <c r="Q569" s="23">
        <f t="shared" si="115"/>
        <v>20421949.039316934</v>
      </c>
      <c r="R569" s="23">
        <f t="shared" si="116"/>
        <v>47943573.831431538</v>
      </c>
      <c r="S569" s="23">
        <f t="shared" si="117"/>
        <v>27521624.792114604</v>
      </c>
      <c r="T569" s="16">
        <f>IFERROR(INDEX(Cost_Components!$R$2:$R$29,MATCH(E569,Cost_Components!$A$2:$A$29,0)),"")</f>
        <v>1</v>
      </c>
      <c r="U569" s="26">
        <f>IFERROR(INDEX(Cost_Components!$Q$2:$Q$29,MATCH(E569,Cost_Components!$A$2:$A$29,0)),"")</f>
        <v>2023</v>
      </c>
      <c r="V569" s="30">
        <f>1/(1+Calculation_Assumptions!$B$5)^(B569-Calculation_Assumptions!$B$2)</f>
        <v>0.5375492759090631</v>
      </c>
      <c r="W569" s="23">
        <f t="shared" si="118"/>
        <v>10977803.918736605</v>
      </c>
      <c r="X569" s="23">
        <f t="shared" si="119"/>
        <v>25772033.397578727</v>
      </c>
      <c r="Y569" s="23">
        <f t="shared" si="120"/>
        <v>14794229.478842124</v>
      </c>
      <c r="Z569" s="17">
        <f>IFERROR(INDEX(Cost_Components!$T$2:$T$29,MATCH(E569,Cost_Components!$A$2:$A$29,0)),"")</f>
        <v>0.8</v>
      </c>
      <c r="AA569" s="26">
        <f>IFERROR(INDEX(Cost_Components!$U$2:$U$29,MATCH(E569,Cost_Components!$A$2:$A$29,0)),"")</f>
        <v>2025</v>
      </c>
      <c r="AB569" s="26">
        <f>IFERROR(INDEX(Cost_Components!$V$2:$V$29,MATCH(E569,Cost_Components!$A$2:$A$29,0)),"")</f>
        <v>2050</v>
      </c>
      <c r="AC569" s="26">
        <f>IFERROR(INDEX(Cost_Components!$M$2:$M$29,MATCH(E569,Cost_Components!$A$2:$A$29,0)),"")</f>
        <v>30</v>
      </c>
      <c r="AD569" s="26">
        <f>IFERROR(INDEX(Cost_Components!$N$2:$N$29,MATCH(E569,Cost_Components!$A$2:$A$29,0)),"")</f>
        <v>95</v>
      </c>
      <c r="AE569" s="16" t="str">
        <f>IFERROR(INDEX(Cost_Components!$O$2:$O$29,MATCH(E569,Cost_Components!$A$2:$A$29,0)),"")</f>
        <v>Both</v>
      </c>
      <c r="AF569" s="11">
        <v>1105301.4650053601</v>
      </c>
      <c r="AG569" s="11">
        <v>1100508.4617005601</v>
      </c>
      <c r="AH569" s="23">
        <f t="shared" si="121"/>
        <v>1</v>
      </c>
      <c r="AI569" s="10">
        <v>320645615.981408</v>
      </c>
      <c r="AJ569" s="29">
        <f t="shared" si="122"/>
        <v>6.3690092804827431E-2</v>
      </c>
      <c r="AK569" s="29">
        <f t="shared" si="123"/>
        <v>0.14952200012056754</v>
      </c>
      <c r="AL569" s="29">
        <f t="shared" si="124"/>
        <v>8.58319073157401E-2</v>
      </c>
      <c r="AM569" s="29">
        <f t="shared" si="125"/>
        <v>4.6138879627469903E-2</v>
      </c>
    </row>
    <row r="570" spans="1:39">
      <c r="A570" t="s">
        <v>262</v>
      </c>
      <c r="B570" s="20">
        <v>2047</v>
      </c>
      <c r="C570" t="s">
        <v>262</v>
      </c>
      <c r="D570" t="s">
        <v>218</v>
      </c>
      <c r="E570" s="22" t="s">
        <v>356</v>
      </c>
      <c r="F570" s="22" t="s">
        <v>357</v>
      </c>
      <c r="G570" s="22" t="s">
        <v>263</v>
      </c>
      <c r="H570" s="22" t="s">
        <v>237</v>
      </c>
      <c r="I570" s="22" t="s">
        <v>309</v>
      </c>
      <c r="J570" s="17">
        <f>IFERROR(INDEX(Cost_Components!$K$2:$K$29,MATCH(E570,Cost_Components!$A$2:$A$29,0)),"")</f>
        <v>0.5</v>
      </c>
      <c r="K570" s="17">
        <f t="shared" si="112"/>
        <v>0.74346153846153851</v>
      </c>
      <c r="L570" s="17">
        <f>IFERROR(INDEX(Cost_Components!$S$2:$S$29,MATCH(E570,Cost_Components!$A$2:$A$29,0)),"")</f>
        <v>0.31</v>
      </c>
      <c r="M570" s="28">
        <f>IFERROR(INDEX(Cost_Components!$L$2:$L$29,MATCH(E570,Cost_Components!$A$2:$A$29,0)),"")</f>
        <v>1</v>
      </c>
      <c r="N570" s="29">
        <f>IFERROR(INDEX(Cost_Components!$P$2:$P$29,MATCH(E570,Cost_Components!$A$2:$A$29,0)),"")</f>
        <v>119.7214874</v>
      </c>
      <c r="O570" s="23">
        <f t="shared" si="113"/>
        <v>552295.76523566502</v>
      </c>
      <c r="P570" s="23">
        <f t="shared" si="114"/>
        <v>549773.84569056495</v>
      </c>
      <c r="Q570" s="23">
        <f t="shared" si="115"/>
        <v>20404120.187304679</v>
      </c>
      <c r="R570" s="23">
        <f t="shared" si="116"/>
        <v>49158918.874636471</v>
      </c>
      <c r="S570" s="23">
        <f t="shared" si="117"/>
        <v>28754798.687331792</v>
      </c>
      <c r="T570" s="16">
        <f>IFERROR(INDEX(Cost_Components!$R$2:$R$29,MATCH(E570,Cost_Components!$A$2:$A$29,0)),"")</f>
        <v>1</v>
      </c>
      <c r="U570" s="26">
        <f>IFERROR(INDEX(Cost_Components!$Q$2:$Q$29,MATCH(E570,Cost_Components!$A$2:$A$29,0)),"")</f>
        <v>2023</v>
      </c>
      <c r="V570" s="30">
        <f>1/(1+Calculation_Assumptions!$B$5)^(B570-Calculation_Assumptions!$B$2)</f>
        <v>0.52189250088258554</v>
      </c>
      <c r="W570" s="23">
        <f t="shared" si="118"/>
        <v>10648757.312861288</v>
      </c>
      <c r="X570" s="23">
        <f t="shared" si="119"/>
        <v>25655671.112168167</v>
      </c>
      <c r="Y570" s="23">
        <f t="shared" si="120"/>
        <v>15006913.799306877</v>
      </c>
      <c r="Z570" s="17">
        <f>IFERROR(INDEX(Cost_Components!$T$2:$T$29,MATCH(E570,Cost_Components!$A$2:$A$29,0)),"")</f>
        <v>0.8</v>
      </c>
      <c r="AA570" s="26">
        <f>IFERROR(INDEX(Cost_Components!$U$2:$U$29,MATCH(E570,Cost_Components!$A$2:$A$29,0)),"")</f>
        <v>2025</v>
      </c>
      <c r="AB570" s="26">
        <f>IFERROR(INDEX(Cost_Components!$V$2:$V$29,MATCH(E570,Cost_Components!$A$2:$A$29,0)),"")</f>
        <v>2050</v>
      </c>
      <c r="AC570" s="26">
        <f>IFERROR(INDEX(Cost_Components!$M$2:$M$29,MATCH(E570,Cost_Components!$A$2:$A$29,0)),"")</f>
        <v>30</v>
      </c>
      <c r="AD570" s="26">
        <f>IFERROR(INDEX(Cost_Components!$N$2:$N$29,MATCH(E570,Cost_Components!$A$2:$A$29,0)),"")</f>
        <v>95</v>
      </c>
      <c r="AE570" s="16" t="str">
        <f>IFERROR(INDEX(Cost_Components!$O$2:$O$29,MATCH(E570,Cost_Components!$A$2:$A$29,0)),"")</f>
        <v>Both</v>
      </c>
      <c r="AF570" s="11">
        <v>1104591.53047133</v>
      </c>
      <c r="AG570" s="11">
        <v>1099547.6913811299</v>
      </c>
      <c r="AH570" s="23">
        <f t="shared" si="121"/>
        <v>1</v>
      </c>
      <c r="AI570" s="10">
        <v>321429520.52287501</v>
      </c>
      <c r="AJ570" s="29">
        <f t="shared" si="122"/>
        <v>6.3479297589446482E-2</v>
      </c>
      <c r="AK570" s="29">
        <f t="shared" si="123"/>
        <v>0.15293840713407034</v>
      </c>
      <c r="AL570" s="29">
        <f t="shared" si="124"/>
        <v>8.9459109544623841E-2</v>
      </c>
      <c r="AM570" s="29">
        <f t="shared" si="125"/>
        <v>4.6688038406972915E-2</v>
      </c>
    </row>
    <row r="571" spans="1:39">
      <c r="A571" t="s">
        <v>262</v>
      </c>
      <c r="B571" s="20">
        <v>2048</v>
      </c>
      <c r="C571" t="s">
        <v>262</v>
      </c>
      <c r="D571" t="s">
        <v>218</v>
      </c>
      <c r="E571" s="22" t="s">
        <v>356</v>
      </c>
      <c r="F571" s="22" t="s">
        <v>357</v>
      </c>
      <c r="G571" s="22" t="s">
        <v>263</v>
      </c>
      <c r="H571" s="22" t="s">
        <v>237</v>
      </c>
      <c r="I571" s="22" t="s">
        <v>309</v>
      </c>
      <c r="J571" s="17">
        <f>IFERROR(INDEX(Cost_Components!$K$2:$K$29,MATCH(E571,Cost_Components!$A$2:$A$29,0)),"")</f>
        <v>0.5</v>
      </c>
      <c r="K571" s="17">
        <f t="shared" si="112"/>
        <v>0.76230769230769235</v>
      </c>
      <c r="L571" s="17">
        <f>IFERROR(INDEX(Cost_Components!$S$2:$S$29,MATCH(E571,Cost_Components!$A$2:$A$29,0)),"")</f>
        <v>0.31</v>
      </c>
      <c r="M571" s="28">
        <f>IFERROR(INDEX(Cost_Components!$L$2:$L$29,MATCH(E571,Cost_Components!$A$2:$A$29,0)),"")</f>
        <v>1</v>
      </c>
      <c r="N571" s="29">
        <f>IFERROR(INDEX(Cost_Components!$P$2:$P$29,MATCH(E571,Cost_Components!$A$2:$A$29,0)),"")</f>
        <v>119.7214874</v>
      </c>
      <c r="O571" s="23">
        <f t="shared" si="113"/>
        <v>551753.38916825503</v>
      </c>
      <c r="P571" s="23">
        <f t="shared" si="114"/>
        <v>549107.74822035001</v>
      </c>
      <c r="Q571" s="23">
        <f t="shared" si="115"/>
        <v>20379398.871539552</v>
      </c>
      <c r="R571" s="23">
        <f t="shared" si="116"/>
        <v>50355558.30873201</v>
      </c>
      <c r="S571" s="23">
        <f t="shared" si="117"/>
        <v>29976159.437192459</v>
      </c>
      <c r="T571" s="16">
        <f>IFERROR(INDEX(Cost_Components!$R$2:$R$29,MATCH(E571,Cost_Components!$A$2:$A$29,0)),"")</f>
        <v>1</v>
      </c>
      <c r="U571" s="26">
        <f>IFERROR(INDEX(Cost_Components!$Q$2:$Q$29,MATCH(E571,Cost_Components!$A$2:$A$29,0)),"")</f>
        <v>2023</v>
      </c>
      <c r="V571" s="30">
        <f>1/(1+Calculation_Assumptions!$B$5)^(B571-Calculation_Assumptions!$B$2)</f>
        <v>0.50669174842969467</v>
      </c>
      <c r="W571" s="23">
        <f t="shared" si="118"/>
        <v>10326073.246166522</v>
      </c>
      <c r="X571" s="23">
        <f t="shared" si="119"/>
        <v>25514745.88260486</v>
      </c>
      <c r="Y571" s="23">
        <f t="shared" si="120"/>
        <v>15188672.636438338</v>
      </c>
      <c r="Z571" s="17">
        <f>IFERROR(INDEX(Cost_Components!$T$2:$T$29,MATCH(E571,Cost_Components!$A$2:$A$29,0)),"")</f>
        <v>0.8</v>
      </c>
      <c r="AA571" s="26">
        <f>IFERROR(INDEX(Cost_Components!$U$2:$U$29,MATCH(E571,Cost_Components!$A$2:$A$29,0)),"")</f>
        <v>2025</v>
      </c>
      <c r="AB571" s="26">
        <f>IFERROR(INDEX(Cost_Components!$V$2:$V$29,MATCH(E571,Cost_Components!$A$2:$A$29,0)),"")</f>
        <v>2050</v>
      </c>
      <c r="AC571" s="26">
        <f>IFERROR(INDEX(Cost_Components!$M$2:$M$29,MATCH(E571,Cost_Components!$A$2:$A$29,0)),"")</f>
        <v>30</v>
      </c>
      <c r="AD571" s="26">
        <f>IFERROR(INDEX(Cost_Components!$N$2:$N$29,MATCH(E571,Cost_Components!$A$2:$A$29,0)),"")</f>
        <v>95</v>
      </c>
      <c r="AE571" s="16" t="str">
        <f>IFERROR(INDEX(Cost_Components!$O$2:$O$29,MATCH(E571,Cost_Components!$A$2:$A$29,0)),"")</f>
        <v>Both</v>
      </c>
      <c r="AF571" s="11">
        <v>1103506.7783365101</v>
      </c>
      <c r="AG571" s="11">
        <v>1098215.4964407</v>
      </c>
      <c r="AH571" s="23">
        <f t="shared" si="121"/>
        <v>1</v>
      </c>
      <c r="AI571" s="10">
        <v>322136832.26016098</v>
      </c>
      <c r="AJ571" s="29">
        <f t="shared" si="122"/>
        <v>6.3263175243124456E-2</v>
      </c>
      <c r="AK571" s="29">
        <f t="shared" si="123"/>
        <v>0.15631729521715898</v>
      </c>
      <c r="AL571" s="29">
        <f t="shared" si="124"/>
        <v>9.3054119974034538E-2</v>
      </c>
      <c r="AM571" s="29">
        <f t="shared" si="125"/>
        <v>4.7149754748230133E-2</v>
      </c>
    </row>
    <row r="572" spans="1:39">
      <c r="A572" t="s">
        <v>262</v>
      </c>
      <c r="B572" s="20">
        <v>2049</v>
      </c>
      <c r="C572" t="s">
        <v>262</v>
      </c>
      <c r="D572" t="s">
        <v>218</v>
      </c>
      <c r="E572" s="22" t="s">
        <v>356</v>
      </c>
      <c r="F572" s="22" t="s">
        <v>357</v>
      </c>
      <c r="G572" s="22" t="s">
        <v>263</v>
      </c>
      <c r="H572" s="22" t="s">
        <v>237</v>
      </c>
      <c r="I572" s="22" t="s">
        <v>309</v>
      </c>
      <c r="J572" s="17">
        <f>IFERROR(INDEX(Cost_Components!$K$2:$K$29,MATCH(E572,Cost_Components!$A$2:$A$29,0)),"")</f>
        <v>0.5</v>
      </c>
      <c r="K572" s="17">
        <f t="shared" si="112"/>
        <v>0.7811538461538462</v>
      </c>
      <c r="L572" s="17">
        <f>IFERROR(INDEX(Cost_Components!$S$2:$S$29,MATCH(E572,Cost_Components!$A$2:$A$29,0)),"")</f>
        <v>0.31</v>
      </c>
      <c r="M572" s="28">
        <f>IFERROR(INDEX(Cost_Components!$L$2:$L$29,MATCH(E572,Cost_Components!$A$2:$A$29,0)),"")</f>
        <v>1</v>
      </c>
      <c r="N572" s="29">
        <f>IFERROR(INDEX(Cost_Components!$P$2:$P$29,MATCH(E572,Cost_Components!$A$2:$A$29,0)),"")</f>
        <v>119.7214874</v>
      </c>
      <c r="O572" s="23">
        <f t="shared" si="113"/>
        <v>551154.46800817503</v>
      </c>
      <c r="P572" s="23">
        <f t="shared" si="114"/>
        <v>548386.59328661999</v>
      </c>
      <c r="Q572" s="23">
        <f t="shared" si="115"/>
        <v>20352634.171732828</v>
      </c>
      <c r="R572" s="23">
        <f t="shared" si="116"/>
        <v>51544462.079922609</v>
      </c>
      <c r="S572" s="23">
        <f t="shared" si="117"/>
        <v>31191827.908189781</v>
      </c>
      <c r="T572" s="16">
        <f>IFERROR(INDEX(Cost_Components!$R$2:$R$29,MATCH(E572,Cost_Components!$A$2:$A$29,0)),"")</f>
        <v>1</v>
      </c>
      <c r="U572" s="26">
        <f>IFERROR(INDEX(Cost_Components!$Q$2:$Q$29,MATCH(E572,Cost_Components!$A$2:$A$29,0)),"")</f>
        <v>2023</v>
      </c>
      <c r="V572" s="30">
        <f>1/(1+Calculation_Assumptions!$B$5)^(B572-Calculation_Assumptions!$B$2)</f>
        <v>0.49193373633950943</v>
      </c>
      <c r="W572" s="23">
        <f t="shared" si="118"/>
        <v>10012147.372451708</v>
      </c>
      <c r="X572" s="23">
        <f t="shared" si="119"/>
        <v>25356459.818586491</v>
      </c>
      <c r="Y572" s="23">
        <f t="shared" si="120"/>
        <v>15344312.446134783</v>
      </c>
      <c r="Z572" s="17">
        <f>IFERROR(INDEX(Cost_Components!$T$2:$T$29,MATCH(E572,Cost_Components!$A$2:$A$29,0)),"")</f>
        <v>0.8</v>
      </c>
      <c r="AA572" s="26">
        <f>IFERROR(INDEX(Cost_Components!$U$2:$U$29,MATCH(E572,Cost_Components!$A$2:$A$29,0)),"")</f>
        <v>2025</v>
      </c>
      <c r="AB572" s="26">
        <f>IFERROR(INDEX(Cost_Components!$V$2:$V$29,MATCH(E572,Cost_Components!$A$2:$A$29,0)),"")</f>
        <v>2050</v>
      </c>
      <c r="AC572" s="26">
        <f>IFERROR(INDEX(Cost_Components!$M$2:$M$29,MATCH(E572,Cost_Components!$A$2:$A$29,0)),"")</f>
        <v>30</v>
      </c>
      <c r="AD572" s="26">
        <f>IFERROR(INDEX(Cost_Components!$N$2:$N$29,MATCH(E572,Cost_Components!$A$2:$A$29,0)),"")</f>
        <v>95</v>
      </c>
      <c r="AE572" s="16" t="str">
        <f>IFERROR(INDEX(Cost_Components!$O$2:$O$29,MATCH(E572,Cost_Components!$A$2:$A$29,0)),"")</f>
        <v>Both</v>
      </c>
      <c r="AF572" s="11">
        <v>1102308.9360163501</v>
      </c>
      <c r="AG572" s="11">
        <v>1096773.18657324</v>
      </c>
      <c r="AH572" s="23">
        <f t="shared" si="121"/>
        <v>1</v>
      </c>
      <c r="AI572" s="10">
        <v>322765819.75268102</v>
      </c>
      <c r="AJ572" s="29">
        <f t="shared" si="122"/>
        <v>6.3056968632329208E-2</v>
      </c>
      <c r="AK572" s="29">
        <f t="shared" si="123"/>
        <v>0.15969616026696537</v>
      </c>
      <c r="AL572" s="29">
        <f t="shared" si="124"/>
        <v>9.6639191634636176E-2</v>
      </c>
      <c r="AM572" s="29">
        <f t="shared" si="125"/>
        <v>4.7540078617656439E-2</v>
      </c>
    </row>
    <row r="573" spans="1:39">
      <c r="A573" t="s">
        <v>262</v>
      </c>
      <c r="B573" s="20">
        <v>2050</v>
      </c>
      <c r="C573" t="s">
        <v>262</v>
      </c>
      <c r="D573" t="s">
        <v>218</v>
      </c>
      <c r="E573" s="22" t="s">
        <v>356</v>
      </c>
      <c r="F573" s="22" t="s">
        <v>357</v>
      </c>
      <c r="G573" s="22" t="s">
        <v>263</v>
      </c>
      <c r="H573" s="22" t="s">
        <v>237</v>
      </c>
      <c r="I573" s="22" t="s">
        <v>309</v>
      </c>
      <c r="J573" s="17">
        <f>IFERROR(INDEX(Cost_Components!$K$2:$K$29,MATCH(E573,Cost_Components!$A$2:$A$29,0)),"")</f>
        <v>0.5</v>
      </c>
      <c r="K573" s="17">
        <f t="shared" si="112"/>
        <v>0.8</v>
      </c>
      <c r="L573" s="17">
        <f>IFERROR(INDEX(Cost_Components!$S$2:$S$29,MATCH(E573,Cost_Components!$A$2:$A$29,0)),"")</f>
        <v>0.31</v>
      </c>
      <c r="M573" s="28">
        <f>IFERROR(INDEX(Cost_Components!$L$2:$L$29,MATCH(E573,Cost_Components!$A$2:$A$29,0)),"")</f>
        <v>1</v>
      </c>
      <c r="N573" s="29">
        <f>IFERROR(INDEX(Cost_Components!$P$2:$P$29,MATCH(E573,Cost_Components!$A$2:$A$29,0)),"")</f>
        <v>119.7214874</v>
      </c>
      <c r="O573" s="23">
        <f t="shared" si="113"/>
        <v>550576.99936143495</v>
      </c>
      <c r="P573" s="23">
        <f t="shared" si="114"/>
        <v>547688.78693428496</v>
      </c>
      <c r="Q573" s="23">
        <f t="shared" si="115"/>
        <v>20326736.02326303</v>
      </c>
      <c r="R573" s="23">
        <f t="shared" si="116"/>
        <v>52732717.833423883</v>
      </c>
      <c r="S573" s="23">
        <f t="shared" si="117"/>
        <v>32405981.810160853</v>
      </c>
      <c r="T573" s="16">
        <f>IFERROR(INDEX(Cost_Components!$R$2:$R$29,MATCH(E573,Cost_Components!$A$2:$A$29,0)),"")</f>
        <v>1</v>
      </c>
      <c r="U573" s="26">
        <f>IFERROR(INDEX(Cost_Components!$Q$2:$Q$29,MATCH(E573,Cost_Components!$A$2:$A$29,0)),"")</f>
        <v>2023</v>
      </c>
      <c r="V573" s="30">
        <f>1/(1+Calculation_Assumptions!$B$5)^(B573-Calculation_Assumptions!$B$2)</f>
        <v>0.47760556926165965</v>
      </c>
      <c r="W573" s="23">
        <f t="shared" si="118"/>
        <v>9708162.3296220228</v>
      </c>
      <c r="X573" s="23">
        <f t="shared" si="119"/>
        <v>25185439.719546884</v>
      </c>
      <c r="Y573" s="23">
        <f t="shared" si="120"/>
        <v>15477277.389924861</v>
      </c>
      <c r="Z573" s="17">
        <f>IFERROR(INDEX(Cost_Components!$T$2:$T$29,MATCH(E573,Cost_Components!$A$2:$A$29,0)),"")</f>
        <v>0.8</v>
      </c>
      <c r="AA573" s="26">
        <f>IFERROR(INDEX(Cost_Components!$U$2:$U$29,MATCH(E573,Cost_Components!$A$2:$A$29,0)),"")</f>
        <v>2025</v>
      </c>
      <c r="AB573" s="26">
        <f>IFERROR(INDEX(Cost_Components!$V$2:$V$29,MATCH(E573,Cost_Components!$A$2:$A$29,0)),"")</f>
        <v>2050</v>
      </c>
      <c r="AC573" s="26">
        <f>IFERROR(INDEX(Cost_Components!$M$2:$M$29,MATCH(E573,Cost_Components!$A$2:$A$29,0)),"")</f>
        <v>30</v>
      </c>
      <c r="AD573" s="26">
        <f>IFERROR(INDEX(Cost_Components!$N$2:$N$29,MATCH(E573,Cost_Components!$A$2:$A$29,0)),"")</f>
        <v>95</v>
      </c>
      <c r="AE573" s="16" t="str">
        <f>IFERROR(INDEX(Cost_Components!$O$2:$O$29,MATCH(E573,Cost_Components!$A$2:$A$29,0)),"")</f>
        <v>Both</v>
      </c>
      <c r="AF573" s="11">
        <v>1101153.9987228699</v>
      </c>
      <c r="AG573" s="11">
        <v>1095377.5738685699</v>
      </c>
      <c r="AH573" s="23">
        <f t="shared" si="121"/>
        <v>1</v>
      </c>
      <c r="AI573" s="10">
        <v>323312042.56328499</v>
      </c>
      <c r="AJ573" s="29">
        <f t="shared" si="122"/>
        <v>6.2870333755923366E-2</v>
      </c>
      <c r="AK573" s="29">
        <f t="shared" si="123"/>
        <v>0.16310161977063381</v>
      </c>
      <c r="AL573" s="29">
        <f t="shared" si="124"/>
        <v>0.10023128601471044</v>
      </c>
      <c r="AM573" s="29">
        <f t="shared" si="125"/>
        <v>4.7871020414884002E-2</v>
      </c>
    </row>
    <row r="574" spans="1:39">
      <c r="A574" t="s">
        <v>262</v>
      </c>
      <c r="B574" s="20">
        <v>2025</v>
      </c>
      <c r="C574" t="s">
        <v>262</v>
      </c>
      <c r="D574" t="s">
        <v>226</v>
      </c>
      <c r="E574" s="22" t="s">
        <v>359</v>
      </c>
      <c r="F574" s="22" t="s">
        <v>360</v>
      </c>
      <c r="G574" s="22" t="s">
        <v>266</v>
      </c>
      <c r="H574" s="22" t="s">
        <v>237</v>
      </c>
      <c r="I574" s="22" t="s">
        <v>212</v>
      </c>
      <c r="J574" s="17">
        <f>IFERROR(INDEX(Cost_Components!$K$2:$K$29,MATCH(E574,Cost_Components!$A$2:$A$29,0)),"")</f>
        <v>0.52</v>
      </c>
      <c r="K574" s="17">
        <f t="shared" si="112"/>
        <v>0.32884615384615384</v>
      </c>
      <c r="L574" s="17">
        <f>IFERROR(INDEX(Cost_Components!$S$2:$S$29,MATCH(E574,Cost_Components!$A$2:$A$29,0)),"")</f>
        <v>0.31</v>
      </c>
      <c r="M574" s="28">
        <f>IFERROR(INDEX(Cost_Components!$L$2:$L$29,MATCH(E574,Cost_Components!$A$2:$A$29,0)),"")</f>
        <v>1</v>
      </c>
      <c r="N574" s="29">
        <f>IFERROR(INDEX(Cost_Components!$P$2:$P$29,MATCH(E574,Cost_Components!$A$2:$A$29,0)),"")</f>
        <v>186.47979240000001</v>
      </c>
      <c r="O574" s="23">
        <f t="shared" si="113"/>
        <v>169314.42443337763</v>
      </c>
      <c r="P574" s="23">
        <f t="shared" si="114"/>
        <v>169314.42443337763</v>
      </c>
      <c r="Q574" s="23">
        <f t="shared" si="115"/>
        <v>9787852.8027851433</v>
      </c>
      <c r="R574" s="23">
        <f t="shared" si="116"/>
        <v>10382895.96325223</v>
      </c>
      <c r="S574" s="23">
        <f t="shared" si="117"/>
        <v>595043.16046708636</v>
      </c>
      <c r="T574" s="16">
        <f>IFERROR(INDEX(Cost_Components!$R$2:$R$29,MATCH(E574,Cost_Components!$A$2:$A$29,0)),"")</f>
        <v>1</v>
      </c>
      <c r="U574" s="26">
        <f>IFERROR(INDEX(Cost_Components!$Q$2:$Q$29,MATCH(E574,Cost_Components!$A$2:$A$29,0)),"")</f>
        <v>2023</v>
      </c>
      <c r="V574" s="30">
        <f>1/(1+Calculation_Assumptions!$B$5)^(B574-Calculation_Assumptions!$B$2)</f>
        <v>1</v>
      </c>
      <c r="W574" s="23">
        <f t="shared" si="118"/>
        <v>9787852.8027851433</v>
      </c>
      <c r="X574" s="23">
        <f t="shared" si="119"/>
        <v>10382895.96325223</v>
      </c>
      <c r="Y574" s="23">
        <f t="shared" si="120"/>
        <v>595043.16046708636</v>
      </c>
      <c r="Z574" s="17">
        <f>IFERROR(INDEX(Cost_Components!$T$2:$T$29,MATCH(E574,Cost_Components!$A$2:$A$29,0)),"")</f>
        <v>0.8</v>
      </c>
      <c r="AA574" s="26">
        <f>IFERROR(INDEX(Cost_Components!$U$2:$U$29,MATCH(E574,Cost_Components!$A$2:$A$29,0)),"")</f>
        <v>2025</v>
      </c>
      <c r="AB574" s="26">
        <f>IFERROR(INDEX(Cost_Components!$V$2:$V$29,MATCH(E574,Cost_Components!$A$2:$A$29,0)),"")</f>
        <v>2050</v>
      </c>
      <c r="AC574" s="26">
        <f>IFERROR(INDEX(Cost_Components!$M$2:$M$29,MATCH(E574,Cost_Components!$A$2:$A$29,0)),"")</f>
        <v>30</v>
      </c>
      <c r="AD574" s="26">
        <f>IFERROR(INDEX(Cost_Components!$N$2:$N$29,MATCH(E574,Cost_Components!$A$2:$A$29,0)),"")</f>
        <v>95</v>
      </c>
      <c r="AE574" s="16" t="str">
        <f>IFERROR(INDEX(Cost_Components!$O$2:$O$29,MATCH(E574,Cost_Components!$A$2:$A$29,0)),"")</f>
        <v>Both</v>
      </c>
      <c r="AF574" s="11">
        <v>325604.66237188003</v>
      </c>
      <c r="AG574" s="11">
        <v>325604.66237188003</v>
      </c>
      <c r="AH574" s="23">
        <f t="shared" si="121"/>
        <v>1</v>
      </c>
      <c r="AI574" s="10">
        <v>288391907.64445603</v>
      </c>
      <c r="AJ574" s="29">
        <f t="shared" si="122"/>
        <v>3.393941557768014E-2</v>
      </c>
      <c r="AK574" s="29">
        <f t="shared" si="123"/>
        <v>3.6002729924214043E-2</v>
      </c>
      <c r="AL574" s="29">
        <f t="shared" si="124"/>
        <v>2.0633143465339024E-3</v>
      </c>
      <c r="AM574" s="29">
        <f t="shared" si="125"/>
        <v>2.0633143465339024E-3</v>
      </c>
    </row>
    <row r="575" spans="1:39">
      <c r="A575" t="s">
        <v>262</v>
      </c>
      <c r="B575" s="20">
        <v>2026</v>
      </c>
      <c r="C575" t="s">
        <v>262</v>
      </c>
      <c r="D575" t="s">
        <v>226</v>
      </c>
      <c r="E575" s="22" t="s">
        <v>359</v>
      </c>
      <c r="F575" s="22" t="s">
        <v>360</v>
      </c>
      <c r="G575" s="22" t="s">
        <v>266</v>
      </c>
      <c r="H575" s="22" t="s">
        <v>237</v>
      </c>
      <c r="I575" s="22" t="s">
        <v>212</v>
      </c>
      <c r="J575" s="17">
        <f>IFERROR(INDEX(Cost_Components!$K$2:$K$29,MATCH(E575,Cost_Components!$A$2:$A$29,0)),"")</f>
        <v>0.52</v>
      </c>
      <c r="K575" s="17">
        <f t="shared" si="112"/>
        <v>0.34769230769230769</v>
      </c>
      <c r="L575" s="17">
        <f>IFERROR(INDEX(Cost_Components!$S$2:$S$29,MATCH(E575,Cost_Components!$A$2:$A$29,0)),"")</f>
        <v>0.31</v>
      </c>
      <c r="M575" s="28">
        <f>IFERROR(INDEX(Cost_Components!$L$2:$L$29,MATCH(E575,Cost_Components!$A$2:$A$29,0)),"")</f>
        <v>1</v>
      </c>
      <c r="N575" s="29">
        <f>IFERROR(INDEX(Cost_Components!$P$2:$P$29,MATCH(E575,Cost_Components!$A$2:$A$29,0)),"")</f>
        <v>186.47979240000001</v>
      </c>
      <c r="O575" s="23">
        <f t="shared" si="113"/>
        <v>172882.17702385189</v>
      </c>
      <c r="P575" s="23">
        <f t="shared" si="114"/>
        <v>172881.97382319343</v>
      </c>
      <c r="Q575" s="23">
        <f t="shared" si="115"/>
        <v>9994088.3223579172</v>
      </c>
      <c r="R575" s="23">
        <f t="shared" si="116"/>
        <v>11209263.60110978</v>
      </c>
      <c r="S575" s="23">
        <f t="shared" si="117"/>
        <v>1215175.2787518632</v>
      </c>
      <c r="T575" s="16">
        <f>IFERROR(INDEX(Cost_Components!$R$2:$R$29,MATCH(E575,Cost_Components!$A$2:$A$29,0)),"")</f>
        <v>1</v>
      </c>
      <c r="U575" s="26">
        <f>IFERROR(INDEX(Cost_Components!$Q$2:$Q$29,MATCH(E575,Cost_Components!$A$2:$A$29,0)),"")</f>
        <v>2023</v>
      </c>
      <c r="V575" s="30">
        <f>1/(1+Calculation_Assumptions!$B$5)^(B575-Calculation_Assumptions!$B$2)</f>
        <v>0.970873786407767</v>
      </c>
      <c r="W575" s="23">
        <f t="shared" si="118"/>
        <v>9702998.3712212797</v>
      </c>
      <c r="X575" s="23">
        <f t="shared" si="119"/>
        <v>10882780.195252214</v>
      </c>
      <c r="Y575" s="23">
        <f t="shared" si="120"/>
        <v>1179781.8240309351</v>
      </c>
      <c r="Z575" s="17">
        <f>IFERROR(INDEX(Cost_Components!$T$2:$T$29,MATCH(E575,Cost_Components!$A$2:$A$29,0)),"")</f>
        <v>0.8</v>
      </c>
      <c r="AA575" s="26">
        <f>IFERROR(INDEX(Cost_Components!$U$2:$U$29,MATCH(E575,Cost_Components!$A$2:$A$29,0)),"")</f>
        <v>2025</v>
      </c>
      <c r="AB575" s="26">
        <f>IFERROR(INDEX(Cost_Components!$V$2:$V$29,MATCH(E575,Cost_Components!$A$2:$A$29,0)),"")</f>
        <v>2050</v>
      </c>
      <c r="AC575" s="26">
        <f>IFERROR(INDEX(Cost_Components!$M$2:$M$29,MATCH(E575,Cost_Components!$A$2:$A$29,0)),"")</f>
        <v>30</v>
      </c>
      <c r="AD575" s="26">
        <f>IFERROR(INDEX(Cost_Components!$N$2:$N$29,MATCH(E575,Cost_Components!$A$2:$A$29,0)),"")</f>
        <v>95</v>
      </c>
      <c r="AE575" s="16" t="str">
        <f>IFERROR(INDEX(Cost_Components!$O$2:$O$29,MATCH(E575,Cost_Components!$A$2:$A$29,0)),"")</f>
        <v>Both</v>
      </c>
      <c r="AF575" s="11">
        <v>332465.72504586901</v>
      </c>
      <c r="AG575" s="11">
        <v>332465.33427537198</v>
      </c>
      <c r="AH575" s="23">
        <f t="shared" si="121"/>
        <v>1</v>
      </c>
      <c r="AI575" s="10">
        <v>290472130.233437</v>
      </c>
      <c r="AJ575" s="29">
        <f t="shared" si="122"/>
        <v>3.4406358759190424E-2</v>
      </c>
      <c r="AK575" s="29">
        <f t="shared" si="123"/>
        <v>3.8589807538855762E-2</v>
      </c>
      <c r="AL575" s="29">
        <f t="shared" si="124"/>
        <v>4.1834487796653377E-3</v>
      </c>
      <c r="AM575" s="29">
        <f t="shared" si="125"/>
        <v>4.0616007569566383E-3</v>
      </c>
    </row>
    <row r="576" spans="1:39">
      <c r="A576" t="s">
        <v>262</v>
      </c>
      <c r="B576" s="20">
        <v>2027</v>
      </c>
      <c r="C576" t="s">
        <v>262</v>
      </c>
      <c r="D576" t="s">
        <v>226</v>
      </c>
      <c r="E576" s="22" t="s">
        <v>359</v>
      </c>
      <c r="F576" s="22" t="s">
        <v>360</v>
      </c>
      <c r="G576" s="22" t="s">
        <v>266</v>
      </c>
      <c r="H576" s="22" t="s">
        <v>237</v>
      </c>
      <c r="I576" s="22" t="s">
        <v>212</v>
      </c>
      <c r="J576" s="17">
        <f>IFERROR(INDEX(Cost_Components!$K$2:$K$29,MATCH(E576,Cost_Components!$A$2:$A$29,0)),"")</f>
        <v>0.52</v>
      </c>
      <c r="K576" s="17">
        <f t="shared" si="112"/>
        <v>0.36653846153846154</v>
      </c>
      <c r="L576" s="17">
        <f>IFERROR(INDEX(Cost_Components!$S$2:$S$29,MATCH(E576,Cost_Components!$A$2:$A$29,0)),"")</f>
        <v>0.31</v>
      </c>
      <c r="M576" s="28">
        <f>IFERROR(INDEX(Cost_Components!$L$2:$L$29,MATCH(E576,Cost_Components!$A$2:$A$29,0)),"")</f>
        <v>1</v>
      </c>
      <c r="N576" s="29">
        <f>IFERROR(INDEX(Cost_Components!$P$2:$P$29,MATCH(E576,Cost_Components!$A$2:$A$29,0)),"")</f>
        <v>186.47979240000001</v>
      </c>
      <c r="O576" s="23">
        <f t="shared" si="113"/>
        <v>176479.47529409602</v>
      </c>
      <c r="P576" s="23">
        <f t="shared" si="114"/>
        <v>176478.97872166795</v>
      </c>
      <c r="Q576" s="23">
        <f t="shared" si="115"/>
        <v>10202026.627644004</v>
      </c>
      <c r="R576" s="23">
        <f t="shared" si="116"/>
        <v>12062727.956794566</v>
      </c>
      <c r="S576" s="23">
        <f t="shared" si="117"/>
        <v>1860701.3291505612</v>
      </c>
      <c r="T576" s="16">
        <f>IFERROR(INDEX(Cost_Components!$R$2:$R$29,MATCH(E576,Cost_Components!$A$2:$A$29,0)),"")</f>
        <v>1</v>
      </c>
      <c r="U576" s="26">
        <f>IFERROR(INDEX(Cost_Components!$Q$2:$Q$29,MATCH(E576,Cost_Components!$A$2:$A$29,0)),"")</f>
        <v>2023</v>
      </c>
      <c r="V576" s="30">
        <f>1/(1+Calculation_Assumptions!$B$5)^(B576-Calculation_Assumptions!$B$2)</f>
        <v>0.94259590913375435</v>
      </c>
      <c r="W576" s="23">
        <f t="shared" si="118"/>
        <v>9616388.5640908703</v>
      </c>
      <c r="X576" s="23">
        <f t="shared" si="119"/>
        <v>11370278.025067929</v>
      </c>
      <c r="Y576" s="23">
        <f t="shared" si="120"/>
        <v>1753889.4609770584</v>
      </c>
      <c r="Z576" s="17">
        <f>IFERROR(INDEX(Cost_Components!$T$2:$T$29,MATCH(E576,Cost_Components!$A$2:$A$29,0)),"")</f>
        <v>0.8</v>
      </c>
      <c r="AA576" s="26">
        <f>IFERROR(INDEX(Cost_Components!$U$2:$U$29,MATCH(E576,Cost_Components!$A$2:$A$29,0)),"")</f>
        <v>2025</v>
      </c>
      <c r="AB576" s="26">
        <f>IFERROR(INDEX(Cost_Components!$V$2:$V$29,MATCH(E576,Cost_Components!$A$2:$A$29,0)),"")</f>
        <v>2050</v>
      </c>
      <c r="AC576" s="26">
        <f>IFERROR(INDEX(Cost_Components!$M$2:$M$29,MATCH(E576,Cost_Components!$A$2:$A$29,0)),"")</f>
        <v>30</v>
      </c>
      <c r="AD576" s="26">
        <f>IFERROR(INDEX(Cost_Components!$N$2:$N$29,MATCH(E576,Cost_Components!$A$2:$A$29,0)),"")</f>
        <v>95</v>
      </c>
      <c r="AE576" s="16" t="str">
        <f>IFERROR(INDEX(Cost_Components!$O$2:$O$29,MATCH(E576,Cost_Components!$A$2:$A$29,0)),"")</f>
        <v>Both</v>
      </c>
      <c r="AF576" s="11">
        <v>339383.60633480002</v>
      </c>
      <c r="AG576" s="11">
        <v>339382.65138782299</v>
      </c>
      <c r="AH576" s="23">
        <f t="shared" si="121"/>
        <v>1</v>
      </c>
      <c r="AI576" s="10">
        <v>292505080.826208</v>
      </c>
      <c r="AJ576" s="29">
        <f t="shared" si="122"/>
        <v>3.4878117668340751E-2</v>
      </c>
      <c r="AK576" s="29">
        <f t="shared" si="123"/>
        <v>4.1239379236498251E-2</v>
      </c>
      <c r="AL576" s="29">
        <f t="shared" si="124"/>
        <v>6.3612615681575037E-3</v>
      </c>
      <c r="AM576" s="29">
        <f t="shared" si="125"/>
        <v>5.996099131075034E-3</v>
      </c>
    </row>
    <row r="577" spans="1:39">
      <c r="A577" t="s">
        <v>262</v>
      </c>
      <c r="B577" s="20">
        <v>2028</v>
      </c>
      <c r="C577" t="s">
        <v>262</v>
      </c>
      <c r="D577" t="s">
        <v>226</v>
      </c>
      <c r="E577" s="22" t="s">
        <v>359</v>
      </c>
      <c r="F577" s="22" t="s">
        <v>360</v>
      </c>
      <c r="G577" s="22" t="s">
        <v>266</v>
      </c>
      <c r="H577" s="22" t="s">
        <v>237</v>
      </c>
      <c r="I577" s="22" t="s">
        <v>212</v>
      </c>
      <c r="J577" s="17">
        <f>IFERROR(INDEX(Cost_Components!$K$2:$K$29,MATCH(E577,Cost_Components!$A$2:$A$29,0)),"")</f>
        <v>0.52</v>
      </c>
      <c r="K577" s="17">
        <f t="shared" si="112"/>
        <v>0.38538461538461538</v>
      </c>
      <c r="L577" s="17">
        <f>IFERROR(INDEX(Cost_Components!$S$2:$S$29,MATCH(E577,Cost_Components!$A$2:$A$29,0)),"")</f>
        <v>0.31</v>
      </c>
      <c r="M577" s="28">
        <f>IFERROR(INDEX(Cost_Components!$L$2:$L$29,MATCH(E577,Cost_Components!$A$2:$A$29,0)),"")</f>
        <v>1</v>
      </c>
      <c r="N577" s="29">
        <f>IFERROR(INDEX(Cost_Components!$P$2:$P$29,MATCH(E577,Cost_Components!$A$2:$A$29,0)),"")</f>
        <v>186.47979240000001</v>
      </c>
      <c r="O577" s="23">
        <f t="shared" si="113"/>
        <v>181288.36596611625</v>
      </c>
      <c r="P577" s="23">
        <f t="shared" si="114"/>
        <v>181287.49969956858</v>
      </c>
      <c r="Q577" s="23">
        <f t="shared" si="115"/>
        <v>10480001.14569409</v>
      </c>
      <c r="R577" s="23">
        <f t="shared" si="116"/>
        <v>13028550.032152453</v>
      </c>
      <c r="S577" s="23">
        <f t="shared" si="117"/>
        <v>2548548.8864583634</v>
      </c>
      <c r="T577" s="16">
        <f>IFERROR(INDEX(Cost_Components!$R$2:$R$29,MATCH(E577,Cost_Components!$A$2:$A$29,0)),"")</f>
        <v>1</v>
      </c>
      <c r="U577" s="26">
        <f>IFERROR(INDEX(Cost_Components!$Q$2:$Q$29,MATCH(E577,Cost_Components!$A$2:$A$29,0)),"")</f>
        <v>2023</v>
      </c>
      <c r="V577" s="30">
        <f>1/(1+Calculation_Assumptions!$B$5)^(B577-Calculation_Assumptions!$B$2)</f>
        <v>0.91514165935315961</v>
      </c>
      <c r="W577" s="23">
        <f t="shared" si="118"/>
        <v>9590685.6384935025</v>
      </c>
      <c r="X577" s="23">
        <f t="shared" si="119"/>
        <v>11922968.895389657</v>
      </c>
      <c r="Y577" s="23">
        <f t="shared" si="120"/>
        <v>2332283.256896154</v>
      </c>
      <c r="Z577" s="17">
        <f>IFERROR(INDEX(Cost_Components!$T$2:$T$29,MATCH(E577,Cost_Components!$A$2:$A$29,0)),"")</f>
        <v>0.8</v>
      </c>
      <c r="AA577" s="26">
        <f>IFERROR(INDEX(Cost_Components!$U$2:$U$29,MATCH(E577,Cost_Components!$A$2:$A$29,0)),"")</f>
        <v>2025</v>
      </c>
      <c r="AB577" s="26">
        <f>IFERROR(INDEX(Cost_Components!$V$2:$V$29,MATCH(E577,Cost_Components!$A$2:$A$29,0)),"")</f>
        <v>2050</v>
      </c>
      <c r="AC577" s="26">
        <f>IFERROR(INDEX(Cost_Components!$M$2:$M$29,MATCH(E577,Cost_Components!$A$2:$A$29,0)),"")</f>
        <v>30</v>
      </c>
      <c r="AD577" s="26">
        <f>IFERROR(INDEX(Cost_Components!$N$2:$N$29,MATCH(E577,Cost_Components!$A$2:$A$29,0)),"")</f>
        <v>95</v>
      </c>
      <c r="AE577" s="16" t="str">
        <f>IFERROR(INDEX(Cost_Components!$O$2:$O$29,MATCH(E577,Cost_Components!$A$2:$A$29,0)),"")</f>
        <v>Both</v>
      </c>
      <c r="AF577" s="11">
        <v>348631.47301176202</v>
      </c>
      <c r="AG577" s="11">
        <v>348629.80711455498</v>
      </c>
      <c r="AH577" s="23">
        <f t="shared" si="121"/>
        <v>1</v>
      </c>
      <c r="AI577" s="10">
        <v>294484707.92155403</v>
      </c>
      <c r="AJ577" s="29">
        <f t="shared" si="122"/>
        <v>3.5587590335881866E-2</v>
      </c>
      <c r="AK577" s="29">
        <f t="shared" si="123"/>
        <v>4.4241855966331019E-2</v>
      </c>
      <c r="AL577" s="29">
        <f t="shared" si="124"/>
        <v>8.6542656304491559E-3</v>
      </c>
      <c r="AM577" s="29">
        <f t="shared" si="125"/>
        <v>7.9198790095322599E-3</v>
      </c>
    </row>
    <row r="578" spans="1:39">
      <c r="A578" t="s">
        <v>262</v>
      </c>
      <c r="B578" s="20">
        <v>2029</v>
      </c>
      <c r="C578" t="s">
        <v>262</v>
      </c>
      <c r="D578" t="s">
        <v>226</v>
      </c>
      <c r="E578" s="22" t="s">
        <v>359</v>
      </c>
      <c r="F578" s="22" t="s">
        <v>360</v>
      </c>
      <c r="G578" s="22" t="s">
        <v>266</v>
      </c>
      <c r="H578" s="22" t="s">
        <v>237</v>
      </c>
      <c r="I578" s="22" t="s">
        <v>212</v>
      </c>
      <c r="J578" s="17">
        <f>IFERROR(INDEX(Cost_Components!$K$2:$K$29,MATCH(E578,Cost_Components!$A$2:$A$29,0)),"")</f>
        <v>0.52</v>
      </c>
      <c r="K578" s="17">
        <f t="shared" ref="K578:K641" si="126">IF(OR(L578="",Z578="",AA578="",AB578=""),"",IF(B578&lt;AA578,L578,IF(B578&gt;AB578,Z578,L578+(Z578-L578)*MIN(MAX((B578-AA578+1)/MAX(AB578-AA578+1,1),0),1))))</f>
        <v>0.40423076923076923</v>
      </c>
      <c r="L578" s="17">
        <f>IFERROR(INDEX(Cost_Components!$S$2:$S$29,MATCH(E578,Cost_Components!$A$2:$A$29,0)),"")</f>
        <v>0.31</v>
      </c>
      <c r="M578" s="28">
        <f>IFERROR(INDEX(Cost_Components!$L$2:$L$29,MATCH(E578,Cost_Components!$A$2:$A$29,0)),"")</f>
        <v>1</v>
      </c>
      <c r="N578" s="29">
        <f>IFERROR(INDEX(Cost_Components!$P$2:$P$29,MATCH(E578,Cost_Components!$A$2:$A$29,0)),"")</f>
        <v>186.47979240000001</v>
      </c>
      <c r="O578" s="23">
        <f t="shared" ref="O578:O641" si="127">AF578*J578</f>
        <v>185291.5716281136</v>
      </c>
      <c r="P578" s="23">
        <f t="shared" ref="P578:P641" si="128">AG578*J578</f>
        <v>185290.27412484994</v>
      </c>
      <c r="Q578" s="23">
        <f t="shared" ref="Q578:Q641" si="129">P578*L578*M578*N578</f>
        <v>10711396.474287745</v>
      </c>
      <c r="R578" s="23">
        <f t="shared" ref="R578:R641" si="130">O578*K578*M578*N578</f>
        <v>13967439.859625021</v>
      </c>
      <c r="S578" s="23">
        <f t="shared" ref="S578:S641" si="131">R578-Q578</f>
        <v>3256043.3853372764</v>
      </c>
      <c r="T578" s="16">
        <f>IFERROR(INDEX(Cost_Components!$R$2:$R$29,MATCH(E578,Cost_Components!$A$2:$A$29,0)),"")</f>
        <v>1</v>
      </c>
      <c r="U578" s="26">
        <f>IFERROR(INDEX(Cost_Components!$Q$2:$Q$29,MATCH(E578,Cost_Components!$A$2:$A$29,0)),"")</f>
        <v>2023</v>
      </c>
      <c r="V578" s="30">
        <f>1/(1+Calculation_Assumptions!$B$5)^(B578-Calculation_Assumptions!$B$2)</f>
        <v>0.888487047915689</v>
      </c>
      <c r="W578" s="23">
        <f t="shared" ref="W578:W641" si="132">Q578*V578</f>
        <v>9516937.0324944369</v>
      </c>
      <c r="X578" s="23">
        <f t="shared" ref="X578:X641" si="133">R578*V578</f>
        <v>12409889.407818161</v>
      </c>
      <c r="Y578" s="23">
        <f t="shared" ref="Y578:Y641" si="134">S578*V578</f>
        <v>2892952.3753237231</v>
      </c>
      <c r="Z578" s="17">
        <f>IFERROR(INDEX(Cost_Components!$T$2:$T$29,MATCH(E578,Cost_Components!$A$2:$A$29,0)),"")</f>
        <v>0.8</v>
      </c>
      <c r="AA578" s="26">
        <f>IFERROR(INDEX(Cost_Components!$U$2:$U$29,MATCH(E578,Cost_Components!$A$2:$A$29,0)),"")</f>
        <v>2025</v>
      </c>
      <c r="AB578" s="26">
        <f>IFERROR(INDEX(Cost_Components!$V$2:$V$29,MATCH(E578,Cost_Components!$A$2:$A$29,0)),"")</f>
        <v>2050</v>
      </c>
      <c r="AC578" s="26">
        <f>IFERROR(INDEX(Cost_Components!$M$2:$M$29,MATCH(E578,Cost_Components!$A$2:$A$29,0)),"")</f>
        <v>30</v>
      </c>
      <c r="AD578" s="26">
        <f>IFERROR(INDEX(Cost_Components!$N$2:$N$29,MATCH(E578,Cost_Components!$A$2:$A$29,0)),"")</f>
        <v>95</v>
      </c>
      <c r="AE578" s="16" t="str">
        <f>IFERROR(INDEX(Cost_Components!$O$2:$O$29,MATCH(E578,Cost_Components!$A$2:$A$29,0)),"")</f>
        <v>Both</v>
      </c>
      <c r="AF578" s="11">
        <v>356329.94543868001</v>
      </c>
      <c r="AG578" s="11">
        <v>356327.45024009602</v>
      </c>
      <c r="AH578" s="23">
        <f t="shared" ref="AH578:AH641" si="135">IF(H578="shared-count-once",COUNTIFS($A$2:$A$1457,A578,$B$2:$B$1457,B578,$E$2:$E$1457,E578),1)</f>
        <v>1</v>
      </c>
      <c r="AI578" s="10">
        <v>296414030.31142998</v>
      </c>
      <c r="AJ578" s="29">
        <f t="shared" ref="AJ578:AJ641" si="136">IF(AI578=0,"",Q578/AI578)</f>
        <v>3.6136604137913857E-2</v>
      </c>
      <c r="AK578" s="29">
        <f t="shared" ref="AK578:AK641" si="137">IF(AI578=0,"",R578/AI578)</f>
        <v>4.7121385735182673E-2</v>
      </c>
      <c r="AL578" s="29">
        <f t="shared" ref="AL578:AL641" si="138">IF(AI578=0,"",S578/AI578)</f>
        <v>1.0984781597268813E-2</v>
      </c>
      <c r="AM578" s="29">
        <f t="shared" ref="AM578:AM641" si="139">IF(AI578=0,"",Y578/AI578)</f>
        <v>9.7598361733559555E-3</v>
      </c>
    </row>
    <row r="579" spans="1:39">
      <c r="A579" t="s">
        <v>262</v>
      </c>
      <c r="B579" s="20">
        <v>2030</v>
      </c>
      <c r="C579" t="s">
        <v>262</v>
      </c>
      <c r="D579" t="s">
        <v>226</v>
      </c>
      <c r="E579" s="22" t="s">
        <v>359</v>
      </c>
      <c r="F579" s="22" t="s">
        <v>360</v>
      </c>
      <c r="G579" s="22" t="s">
        <v>266</v>
      </c>
      <c r="H579" s="22" t="s">
        <v>237</v>
      </c>
      <c r="I579" s="22" t="s">
        <v>212</v>
      </c>
      <c r="J579" s="17">
        <f>IFERROR(INDEX(Cost_Components!$K$2:$K$29,MATCH(E579,Cost_Components!$A$2:$A$29,0)),"")</f>
        <v>0.52</v>
      </c>
      <c r="K579" s="17">
        <f t="shared" si="126"/>
        <v>0.42307692307692307</v>
      </c>
      <c r="L579" s="17">
        <f>IFERROR(INDEX(Cost_Components!$S$2:$S$29,MATCH(E579,Cost_Components!$A$2:$A$29,0)),"")</f>
        <v>0.31</v>
      </c>
      <c r="M579" s="28">
        <f>IFERROR(INDEX(Cost_Components!$L$2:$L$29,MATCH(E579,Cost_Components!$A$2:$A$29,0)),"")</f>
        <v>1</v>
      </c>
      <c r="N579" s="29">
        <f>IFERROR(INDEX(Cost_Components!$P$2:$P$29,MATCH(E579,Cost_Components!$A$2:$A$29,0)),"")</f>
        <v>186.47979240000001</v>
      </c>
      <c r="O579" s="23">
        <f t="shared" si="127"/>
        <v>189650.13615000961</v>
      </c>
      <c r="P579" s="23">
        <f t="shared" si="128"/>
        <v>189648.33616439826</v>
      </c>
      <c r="Q579" s="23">
        <f t="shared" si="129"/>
        <v>10963330.530652145</v>
      </c>
      <c r="R579" s="23">
        <f t="shared" si="130"/>
        <v>14962503.776797725</v>
      </c>
      <c r="S579" s="23">
        <f t="shared" si="131"/>
        <v>3999173.24614558</v>
      </c>
      <c r="T579" s="16">
        <f>IFERROR(INDEX(Cost_Components!$R$2:$R$29,MATCH(E579,Cost_Components!$A$2:$A$29,0)),"")</f>
        <v>1</v>
      </c>
      <c r="U579" s="26">
        <f>IFERROR(INDEX(Cost_Components!$Q$2:$Q$29,MATCH(E579,Cost_Components!$A$2:$A$29,0)),"")</f>
        <v>2023</v>
      </c>
      <c r="V579" s="30">
        <f>1/(1+Calculation_Assumptions!$B$5)^(B579-Calculation_Assumptions!$B$2)</f>
        <v>0.86260878438416411</v>
      </c>
      <c r="W579" s="23">
        <f t="shared" si="132"/>
        <v>9457065.2218476404</v>
      </c>
      <c r="X579" s="23">
        <f t="shared" si="133"/>
        <v>12906787.19424695</v>
      </c>
      <c r="Y579" s="23">
        <f t="shared" si="134"/>
        <v>3449721.9723993102</v>
      </c>
      <c r="Z579" s="17">
        <f>IFERROR(INDEX(Cost_Components!$T$2:$T$29,MATCH(E579,Cost_Components!$A$2:$A$29,0)),"")</f>
        <v>0.8</v>
      </c>
      <c r="AA579" s="26">
        <f>IFERROR(INDEX(Cost_Components!$U$2:$U$29,MATCH(E579,Cost_Components!$A$2:$A$29,0)),"")</f>
        <v>2025</v>
      </c>
      <c r="AB579" s="26">
        <f>IFERROR(INDEX(Cost_Components!$V$2:$V$29,MATCH(E579,Cost_Components!$A$2:$A$29,0)),"")</f>
        <v>2050</v>
      </c>
      <c r="AC579" s="26">
        <f>IFERROR(INDEX(Cost_Components!$M$2:$M$29,MATCH(E579,Cost_Components!$A$2:$A$29,0)),"")</f>
        <v>30</v>
      </c>
      <c r="AD579" s="26">
        <f>IFERROR(INDEX(Cost_Components!$N$2:$N$29,MATCH(E579,Cost_Components!$A$2:$A$29,0)),"")</f>
        <v>95</v>
      </c>
      <c r="AE579" s="16" t="str">
        <f>IFERROR(INDEX(Cost_Components!$O$2:$O$29,MATCH(E579,Cost_Components!$A$2:$A$29,0)),"")</f>
        <v>Both</v>
      </c>
      <c r="AF579" s="11">
        <v>364711.80028848001</v>
      </c>
      <c r="AG579" s="11">
        <v>364708.33877768897</v>
      </c>
      <c r="AH579" s="23">
        <f t="shared" si="135"/>
        <v>1</v>
      </c>
      <c r="AI579" s="10">
        <v>298289404.664994</v>
      </c>
      <c r="AJ579" s="29">
        <f t="shared" si="136"/>
        <v>3.6754005872132657E-2</v>
      </c>
      <c r="AK579" s="29">
        <f t="shared" si="137"/>
        <v>5.0161030002396398E-2</v>
      </c>
      <c r="AL579" s="29">
        <f t="shared" si="138"/>
        <v>1.3407024130263739E-2</v>
      </c>
      <c r="AM579" s="29">
        <f t="shared" si="139"/>
        <v>1.156501678721596E-2</v>
      </c>
    </row>
    <row r="580" spans="1:39">
      <c r="A580" t="s">
        <v>262</v>
      </c>
      <c r="B580" s="20">
        <v>2031</v>
      </c>
      <c r="C580" t="s">
        <v>262</v>
      </c>
      <c r="D580" t="s">
        <v>226</v>
      </c>
      <c r="E580" s="22" t="s">
        <v>359</v>
      </c>
      <c r="F580" s="22" t="s">
        <v>360</v>
      </c>
      <c r="G580" s="22" t="s">
        <v>266</v>
      </c>
      <c r="H580" s="22" t="s">
        <v>237</v>
      </c>
      <c r="I580" s="22" t="s">
        <v>212</v>
      </c>
      <c r="J580" s="17">
        <f>IFERROR(INDEX(Cost_Components!$K$2:$K$29,MATCH(E580,Cost_Components!$A$2:$A$29,0)),"")</f>
        <v>0.52</v>
      </c>
      <c r="K580" s="17">
        <f t="shared" si="126"/>
        <v>0.44192307692307692</v>
      </c>
      <c r="L580" s="17">
        <f>IFERROR(INDEX(Cost_Components!$S$2:$S$29,MATCH(E580,Cost_Components!$A$2:$A$29,0)),"")</f>
        <v>0.31</v>
      </c>
      <c r="M580" s="28">
        <f>IFERROR(INDEX(Cost_Components!$L$2:$L$29,MATCH(E580,Cost_Components!$A$2:$A$29,0)),"")</f>
        <v>1</v>
      </c>
      <c r="N580" s="29">
        <f>IFERROR(INDEX(Cost_Components!$P$2:$P$29,MATCH(E580,Cost_Components!$A$2:$A$29,0)),"")</f>
        <v>186.47979240000001</v>
      </c>
      <c r="O580" s="23">
        <f t="shared" si="127"/>
        <v>193826.55118801884</v>
      </c>
      <c r="P580" s="23">
        <f t="shared" si="128"/>
        <v>193824.20007526263</v>
      </c>
      <c r="Q580" s="23">
        <f t="shared" si="129"/>
        <v>11204731.943560623</v>
      </c>
      <c r="R580" s="23">
        <f t="shared" si="130"/>
        <v>15973192.517767323</v>
      </c>
      <c r="S580" s="23">
        <f t="shared" si="131"/>
        <v>4768460.5742067005</v>
      </c>
      <c r="T580" s="16">
        <f>IFERROR(INDEX(Cost_Components!$R$2:$R$29,MATCH(E580,Cost_Components!$A$2:$A$29,0)),"")</f>
        <v>1</v>
      </c>
      <c r="U580" s="26">
        <f>IFERROR(INDEX(Cost_Components!$Q$2:$Q$29,MATCH(E580,Cost_Components!$A$2:$A$29,0)),"")</f>
        <v>2023</v>
      </c>
      <c r="V580" s="30">
        <f>1/(1+Calculation_Assumptions!$B$5)^(B580-Calculation_Assumptions!$B$2)</f>
        <v>0.83748425668365445</v>
      </c>
      <c r="W580" s="23">
        <f t="shared" si="132"/>
        <v>9383786.6030924674</v>
      </c>
      <c r="X580" s="23">
        <f t="shared" si="133"/>
        <v>13377297.262607278</v>
      </c>
      <c r="Y580" s="23">
        <f t="shared" si="134"/>
        <v>3993510.6595148109</v>
      </c>
      <c r="Z580" s="17">
        <f>IFERROR(INDEX(Cost_Components!$T$2:$T$29,MATCH(E580,Cost_Components!$A$2:$A$29,0)),"")</f>
        <v>0.8</v>
      </c>
      <c r="AA580" s="26">
        <f>IFERROR(INDEX(Cost_Components!$U$2:$U$29,MATCH(E580,Cost_Components!$A$2:$A$29,0)),"")</f>
        <v>2025</v>
      </c>
      <c r="AB580" s="26">
        <f>IFERROR(INDEX(Cost_Components!$V$2:$V$29,MATCH(E580,Cost_Components!$A$2:$A$29,0)),"")</f>
        <v>2050</v>
      </c>
      <c r="AC580" s="26">
        <f>IFERROR(INDEX(Cost_Components!$M$2:$M$29,MATCH(E580,Cost_Components!$A$2:$A$29,0)),"")</f>
        <v>30</v>
      </c>
      <c r="AD580" s="26">
        <f>IFERROR(INDEX(Cost_Components!$N$2:$N$29,MATCH(E580,Cost_Components!$A$2:$A$29,0)),"")</f>
        <v>95</v>
      </c>
      <c r="AE580" s="16" t="str">
        <f>IFERROR(INDEX(Cost_Components!$O$2:$O$29,MATCH(E580,Cost_Components!$A$2:$A$29,0)),"")</f>
        <v>Both</v>
      </c>
      <c r="AF580" s="11">
        <v>372743.367669267</v>
      </c>
      <c r="AG580" s="11">
        <v>372738.84629858198</v>
      </c>
      <c r="AH580" s="23">
        <f t="shared" si="135"/>
        <v>1</v>
      </c>
      <c r="AI580" s="10">
        <v>300119636.92551899</v>
      </c>
      <c r="AJ580" s="29">
        <f t="shared" si="136"/>
        <v>3.7334217975018118E-2</v>
      </c>
      <c r="AK580" s="29">
        <f t="shared" si="137"/>
        <v>5.322275037181725E-2</v>
      </c>
      <c r="AL580" s="29">
        <f t="shared" si="138"/>
        <v>1.5888532396799129E-2</v>
      </c>
      <c r="AM580" s="29">
        <f t="shared" si="139"/>
        <v>1.3306395744127482E-2</v>
      </c>
    </row>
    <row r="581" spans="1:39">
      <c r="A581" t="s">
        <v>262</v>
      </c>
      <c r="B581" s="20">
        <v>2032</v>
      </c>
      <c r="C581" t="s">
        <v>262</v>
      </c>
      <c r="D581" t="s">
        <v>226</v>
      </c>
      <c r="E581" s="22" t="s">
        <v>359</v>
      </c>
      <c r="F581" s="22" t="s">
        <v>360</v>
      </c>
      <c r="G581" s="22" t="s">
        <v>266</v>
      </c>
      <c r="H581" s="22" t="s">
        <v>237</v>
      </c>
      <c r="I581" s="22" t="s">
        <v>212</v>
      </c>
      <c r="J581" s="17">
        <f>IFERROR(INDEX(Cost_Components!$K$2:$K$29,MATCH(E581,Cost_Components!$A$2:$A$29,0)),"")</f>
        <v>0.52</v>
      </c>
      <c r="K581" s="17">
        <f t="shared" si="126"/>
        <v>0.46076923076923082</v>
      </c>
      <c r="L581" s="17">
        <f>IFERROR(INDEX(Cost_Components!$S$2:$S$29,MATCH(E581,Cost_Components!$A$2:$A$29,0)),"")</f>
        <v>0.31</v>
      </c>
      <c r="M581" s="28">
        <f>IFERROR(INDEX(Cost_Components!$L$2:$L$29,MATCH(E581,Cost_Components!$A$2:$A$29,0)),"")</f>
        <v>1</v>
      </c>
      <c r="N581" s="29">
        <f>IFERROR(INDEX(Cost_Components!$P$2:$P$29,MATCH(E581,Cost_Components!$A$2:$A$29,0)),"")</f>
        <v>186.47979240000001</v>
      </c>
      <c r="O581" s="23">
        <f t="shared" si="127"/>
        <v>198260.61568312271</v>
      </c>
      <c r="P581" s="23">
        <f t="shared" si="128"/>
        <v>198257.6532030302</v>
      </c>
      <c r="Q581" s="23">
        <f t="shared" si="129"/>
        <v>11461024.263413804</v>
      </c>
      <c r="R581" s="23">
        <f t="shared" si="130"/>
        <v>17035374.979813278</v>
      </c>
      <c r="S581" s="23">
        <f t="shared" si="131"/>
        <v>5574350.7163994741</v>
      </c>
      <c r="T581" s="16">
        <f>IFERROR(INDEX(Cost_Components!$R$2:$R$29,MATCH(E581,Cost_Components!$A$2:$A$29,0)),"")</f>
        <v>1</v>
      </c>
      <c r="U581" s="26">
        <f>IFERROR(INDEX(Cost_Components!$Q$2:$Q$29,MATCH(E581,Cost_Components!$A$2:$A$29,0)),"")</f>
        <v>2023</v>
      </c>
      <c r="V581" s="30">
        <f>1/(1+Calculation_Assumptions!$B$5)^(B581-Calculation_Assumptions!$B$2)</f>
        <v>0.81309151134335378</v>
      </c>
      <c r="W581" s="23">
        <f t="shared" si="132"/>
        <v>9318861.5398819782</v>
      </c>
      <c r="X581" s="23">
        <f t="shared" si="133"/>
        <v>13851318.788637133</v>
      </c>
      <c r="Y581" s="23">
        <f t="shared" si="134"/>
        <v>4532457.2487551551</v>
      </c>
      <c r="Z581" s="17">
        <f>IFERROR(INDEX(Cost_Components!$T$2:$T$29,MATCH(E581,Cost_Components!$A$2:$A$29,0)),"")</f>
        <v>0.8</v>
      </c>
      <c r="AA581" s="26">
        <f>IFERROR(INDEX(Cost_Components!$U$2:$U$29,MATCH(E581,Cost_Components!$A$2:$A$29,0)),"")</f>
        <v>2025</v>
      </c>
      <c r="AB581" s="26">
        <f>IFERROR(INDEX(Cost_Components!$V$2:$V$29,MATCH(E581,Cost_Components!$A$2:$A$29,0)),"")</f>
        <v>2050</v>
      </c>
      <c r="AC581" s="26">
        <f>IFERROR(INDEX(Cost_Components!$M$2:$M$29,MATCH(E581,Cost_Components!$A$2:$A$29,0)),"")</f>
        <v>30</v>
      </c>
      <c r="AD581" s="26">
        <f>IFERROR(INDEX(Cost_Components!$N$2:$N$29,MATCH(E581,Cost_Components!$A$2:$A$29,0)),"")</f>
        <v>95</v>
      </c>
      <c r="AE581" s="16" t="str">
        <f>IFERROR(INDEX(Cost_Components!$O$2:$O$29,MATCH(E581,Cost_Components!$A$2:$A$29,0)),"")</f>
        <v>Both</v>
      </c>
      <c r="AF581" s="11">
        <v>381270.41477523599</v>
      </c>
      <c r="AG581" s="11">
        <v>381264.71769813501</v>
      </c>
      <c r="AH581" s="23">
        <f t="shared" si="135"/>
        <v>1</v>
      </c>
      <c r="AI581" s="10">
        <v>301904628.08354098</v>
      </c>
      <c r="AJ581" s="29">
        <f t="shared" si="136"/>
        <v>3.7962400033968301E-2</v>
      </c>
      <c r="AK581" s="29">
        <f t="shared" si="137"/>
        <v>5.642634592239297E-2</v>
      </c>
      <c r="AL581" s="29">
        <f t="shared" si="138"/>
        <v>1.8463945888424666E-2</v>
      </c>
      <c r="AM581" s="29">
        <f t="shared" si="139"/>
        <v>1.5012877667781114E-2</v>
      </c>
    </row>
    <row r="582" spans="1:39">
      <c r="A582" t="s">
        <v>262</v>
      </c>
      <c r="B582" s="20">
        <v>2033</v>
      </c>
      <c r="C582" t="s">
        <v>262</v>
      </c>
      <c r="D582" t="s">
        <v>226</v>
      </c>
      <c r="E582" s="22" t="s">
        <v>359</v>
      </c>
      <c r="F582" s="22" t="s">
        <v>360</v>
      </c>
      <c r="G582" s="22" t="s">
        <v>266</v>
      </c>
      <c r="H582" s="22" t="s">
        <v>237</v>
      </c>
      <c r="I582" s="22" t="s">
        <v>212</v>
      </c>
      <c r="J582" s="17">
        <f>IFERROR(INDEX(Cost_Components!$K$2:$K$29,MATCH(E582,Cost_Components!$A$2:$A$29,0)),"")</f>
        <v>0.52</v>
      </c>
      <c r="K582" s="17">
        <f t="shared" si="126"/>
        <v>0.47961538461538467</v>
      </c>
      <c r="L582" s="17">
        <f>IFERROR(INDEX(Cost_Components!$S$2:$S$29,MATCH(E582,Cost_Components!$A$2:$A$29,0)),"")</f>
        <v>0.31</v>
      </c>
      <c r="M582" s="28">
        <f>IFERROR(INDEX(Cost_Components!$L$2:$L$29,MATCH(E582,Cost_Components!$A$2:$A$29,0)),"")</f>
        <v>1</v>
      </c>
      <c r="N582" s="29">
        <f>IFERROR(INDEX(Cost_Components!$P$2:$P$29,MATCH(E582,Cost_Components!$A$2:$A$29,0)),"")</f>
        <v>186.47979240000001</v>
      </c>
      <c r="O582" s="23">
        <f t="shared" si="127"/>
        <v>203237.67282266708</v>
      </c>
      <c r="P582" s="23">
        <f t="shared" si="128"/>
        <v>203234.04484691101</v>
      </c>
      <c r="Q582" s="23">
        <f t="shared" si="129"/>
        <v>11748703.17241592</v>
      </c>
      <c r="R582" s="23">
        <f t="shared" si="130"/>
        <v>18177288.32218466</v>
      </c>
      <c r="S582" s="23">
        <f t="shared" si="131"/>
        <v>6428585.1497687399</v>
      </c>
      <c r="T582" s="16">
        <f>IFERROR(INDEX(Cost_Components!$R$2:$R$29,MATCH(E582,Cost_Components!$A$2:$A$29,0)),"")</f>
        <v>1</v>
      </c>
      <c r="U582" s="26">
        <f>IFERROR(INDEX(Cost_Components!$Q$2:$Q$29,MATCH(E582,Cost_Components!$A$2:$A$29,0)),"")</f>
        <v>2023</v>
      </c>
      <c r="V582" s="30">
        <f>1/(1+Calculation_Assumptions!$B$5)^(B582-Calculation_Assumptions!$B$2)</f>
        <v>0.78940923431393573</v>
      </c>
      <c r="W582" s="23">
        <f t="shared" si="132"/>
        <v>9274534.7755185589</v>
      </c>
      <c r="X582" s="23">
        <f t="shared" si="133"/>
        <v>14349319.256319437</v>
      </c>
      <c r="Y582" s="23">
        <f t="shared" si="134"/>
        <v>5074784.4808008792</v>
      </c>
      <c r="Z582" s="17">
        <f>IFERROR(INDEX(Cost_Components!$T$2:$T$29,MATCH(E582,Cost_Components!$A$2:$A$29,0)),"")</f>
        <v>0.8</v>
      </c>
      <c r="AA582" s="26">
        <f>IFERROR(INDEX(Cost_Components!$U$2:$U$29,MATCH(E582,Cost_Components!$A$2:$A$29,0)),"")</f>
        <v>2025</v>
      </c>
      <c r="AB582" s="26">
        <f>IFERROR(INDEX(Cost_Components!$V$2:$V$29,MATCH(E582,Cost_Components!$A$2:$A$29,0)),"")</f>
        <v>2050</v>
      </c>
      <c r="AC582" s="26">
        <f>IFERROR(INDEX(Cost_Components!$M$2:$M$29,MATCH(E582,Cost_Components!$A$2:$A$29,0)),"")</f>
        <v>30</v>
      </c>
      <c r="AD582" s="26">
        <f>IFERROR(INDEX(Cost_Components!$N$2:$N$29,MATCH(E582,Cost_Components!$A$2:$A$29,0)),"")</f>
        <v>95</v>
      </c>
      <c r="AE582" s="16" t="str">
        <f>IFERROR(INDEX(Cost_Components!$O$2:$O$29,MATCH(E582,Cost_Components!$A$2:$A$29,0)),"")</f>
        <v>Both</v>
      </c>
      <c r="AF582" s="11">
        <v>390841.67850512901</v>
      </c>
      <c r="AG582" s="11">
        <v>390834.70162867499</v>
      </c>
      <c r="AH582" s="23">
        <f t="shared" si="135"/>
        <v>1</v>
      </c>
      <c r="AI582" s="10">
        <v>303644277.16916001</v>
      </c>
      <c r="AJ582" s="29">
        <f t="shared" si="136"/>
        <v>3.8692325381356439E-2</v>
      </c>
      <c r="AK582" s="29">
        <f t="shared" si="137"/>
        <v>5.9863760620319895E-2</v>
      </c>
      <c r="AL582" s="29">
        <f t="shared" si="138"/>
        <v>2.1171435238963452E-2</v>
      </c>
      <c r="AM582" s="29">
        <f t="shared" si="139"/>
        <v>1.6712926481317218E-2</v>
      </c>
    </row>
    <row r="583" spans="1:39">
      <c r="A583" t="s">
        <v>262</v>
      </c>
      <c r="B583" s="20">
        <v>2034</v>
      </c>
      <c r="C583" t="s">
        <v>262</v>
      </c>
      <c r="D583" t="s">
        <v>226</v>
      </c>
      <c r="E583" s="22" t="s">
        <v>359</v>
      </c>
      <c r="F583" s="22" t="s">
        <v>360</v>
      </c>
      <c r="G583" s="22" t="s">
        <v>266</v>
      </c>
      <c r="H583" s="22" t="s">
        <v>237</v>
      </c>
      <c r="I583" s="22" t="s">
        <v>212</v>
      </c>
      <c r="J583" s="17">
        <f>IFERROR(INDEX(Cost_Components!$K$2:$K$29,MATCH(E583,Cost_Components!$A$2:$A$29,0)),"")</f>
        <v>0.52</v>
      </c>
      <c r="K583" s="17">
        <f t="shared" si="126"/>
        <v>0.49846153846153851</v>
      </c>
      <c r="L583" s="17">
        <f>IFERROR(INDEX(Cost_Components!$S$2:$S$29,MATCH(E583,Cost_Components!$A$2:$A$29,0)),"")</f>
        <v>0.31</v>
      </c>
      <c r="M583" s="28">
        <f>IFERROR(INDEX(Cost_Components!$L$2:$L$29,MATCH(E583,Cost_Components!$A$2:$A$29,0)),"")</f>
        <v>1</v>
      </c>
      <c r="N583" s="29">
        <f>IFERROR(INDEX(Cost_Components!$P$2:$P$29,MATCH(E583,Cost_Components!$A$2:$A$29,0)),"")</f>
        <v>186.47979240000001</v>
      </c>
      <c r="O583" s="23">
        <f t="shared" si="127"/>
        <v>207519.43466204757</v>
      </c>
      <c r="P583" s="23">
        <f t="shared" si="128"/>
        <v>207515.09583111372</v>
      </c>
      <c r="Q583" s="23">
        <f t="shared" si="129"/>
        <v>11996185.317040181</v>
      </c>
      <c r="R583" s="23">
        <f t="shared" si="130"/>
        <v>19289554.884149317</v>
      </c>
      <c r="S583" s="23">
        <f t="shared" si="131"/>
        <v>7293369.5671091359</v>
      </c>
      <c r="T583" s="16">
        <f>IFERROR(INDEX(Cost_Components!$R$2:$R$29,MATCH(E583,Cost_Components!$A$2:$A$29,0)),"")</f>
        <v>1</v>
      </c>
      <c r="U583" s="26">
        <f>IFERROR(INDEX(Cost_Components!$Q$2:$Q$29,MATCH(E583,Cost_Components!$A$2:$A$29,0)),"")</f>
        <v>2023</v>
      </c>
      <c r="V583" s="30">
        <f>1/(1+Calculation_Assumptions!$B$5)^(B583-Calculation_Assumptions!$B$2)</f>
        <v>0.76641673234362695</v>
      </c>
      <c r="W583" s="23">
        <f t="shared" si="132"/>
        <v>9194077.1512745321</v>
      </c>
      <c r="X583" s="23">
        <f t="shared" si="133"/>
        <v>14783837.622672768</v>
      </c>
      <c r="Y583" s="23">
        <f t="shared" si="134"/>
        <v>5589760.4713982372</v>
      </c>
      <c r="Z583" s="17">
        <f>IFERROR(INDEX(Cost_Components!$T$2:$T$29,MATCH(E583,Cost_Components!$A$2:$A$29,0)),"")</f>
        <v>0.8</v>
      </c>
      <c r="AA583" s="26">
        <f>IFERROR(INDEX(Cost_Components!$U$2:$U$29,MATCH(E583,Cost_Components!$A$2:$A$29,0)),"")</f>
        <v>2025</v>
      </c>
      <c r="AB583" s="26">
        <f>IFERROR(INDEX(Cost_Components!$V$2:$V$29,MATCH(E583,Cost_Components!$A$2:$A$29,0)),"")</f>
        <v>2050</v>
      </c>
      <c r="AC583" s="26">
        <f>IFERROR(INDEX(Cost_Components!$M$2:$M$29,MATCH(E583,Cost_Components!$A$2:$A$29,0)),"")</f>
        <v>30</v>
      </c>
      <c r="AD583" s="26">
        <f>IFERROR(INDEX(Cost_Components!$N$2:$N$29,MATCH(E583,Cost_Components!$A$2:$A$29,0)),"")</f>
        <v>95</v>
      </c>
      <c r="AE583" s="16" t="str">
        <f>IFERROR(INDEX(Cost_Components!$O$2:$O$29,MATCH(E583,Cost_Components!$A$2:$A$29,0)),"")</f>
        <v>Both</v>
      </c>
      <c r="AF583" s="11">
        <v>399075.835888553</v>
      </c>
      <c r="AG583" s="11">
        <v>399067.49198291101</v>
      </c>
      <c r="AH583" s="23">
        <f t="shared" si="135"/>
        <v>1</v>
      </c>
      <c r="AI583" s="10">
        <v>305332541.18498403</v>
      </c>
      <c r="AJ583" s="29">
        <f t="shared" si="136"/>
        <v>3.9288918470607295E-2</v>
      </c>
      <c r="AK583" s="29">
        <f t="shared" si="137"/>
        <v>6.3175561993121618E-2</v>
      </c>
      <c r="AL583" s="29">
        <f t="shared" si="138"/>
        <v>2.3886643522514323E-2</v>
      </c>
      <c r="AM583" s="29">
        <f t="shared" si="139"/>
        <v>1.8307123275182489E-2</v>
      </c>
    </row>
    <row r="584" spans="1:39">
      <c r="A584" t="s">
        <v>262</v>
      </c>
      <c r="B584" s="20">
        <v>2035</v>
      </c>
      <c r="C584" t="s">
        <v>262</v>
      </c>
      <c r="D584" t="s">
        <v>226</v>
      </c>
      <c r="E584" s="22" t="s">
        <v>359</v>
      </c>
      <c r="F584" s="22" t="s">
        <v>360</v>
      </c>
      <c r="G584" s="22" t="s">
        <v>266</v>
      </c>
      <c r="H584" s="22" t="s">
        <v>237</v>
      </c>
      <c r="I584" s="22" t="s">
        <v>212</v>
      </c>
      <c r="J584" s="17">
        <f>IFERROR(INDEX(Cost_Components!$K$2:$K$29,MATCH(E584,Cost_Components!$A$2:$A$29,0)),"")</f>
        <v>0.52</v>
      </c>
      <c r="K584" s="17">
        <f t="shared" si="126"/>
        <v>0.51730769230769236</v>
      </c>
      <c r="L584" s="17">
        <f>IFERROR(INDEX(Cost_Components!$S$2:$S$29,MATCH(E584,Cost_Components!$A$2:$A$29,0)),"")</f>
        <v>0.31</v>
      </c>
      <c r="M584" s="28">
        <f>IFERROR(INDEX(Cost_Components!$L$2:$L$29,MATCH(E584,Cost_Components!$A$2:$A$29,0)),"")</f>
        <v>1</v>
      </c>
      <c r="N584" s="29">
        <f>IFERROR(INDEX(Cost_Components!$P$2:$P$29,MATCH(E584,Cost_Components!$A$2:$A$29,0)),"")</f>
        <v>186.47979240000001</v>
      </c>
      <c r="O584" s="23">
        <f t="shared" si="127"/>
        <v>211659.26433956411</v>
      </c>
      <c r="P584" s="23">
        <f t="shared" si="128"/>
        <v>211654.169730302</v>
      </c>
      <c r="Q584" s="23">
        <f t="shared" si="129"/>
        <v>12235459.945889335</v>
      </c>
      <c r="R584" s="23">
        <f t="shared" si="130"/>
        <v>20418225.49267818</v>
      </c>
      <c r="S584" s="23">
        <f t="shared" si="131"/>
        <v>8182765.5467888452</v>
      </c>
      <c r="T584" s="16">
        <f>IFERROR(INDEX(Cost_Components!$R$2:$R$29,MATCH(E584,Cost_Components!$A$2:$A$29,0)),"")</f>
        <v>1</v>
      </c>
      <c r="U584" s="26">
        <f>IFERROR(INDEX(Cost_Components!$Q$2:$Q$29,MATCH(E584,Cost_Components!$A$2:$A$29,0)),"")</f>
        <v>2023</v>
      </c>
      <c r="V584" s="30">
        <f>1/(1+Calculation_Assumptions!$B$5)^(B584-Calculation_Assumptions!$B$2)</f>
        <v>0.74409391489672516</v>
      </c>
      <c r="W584" s="23">
        <f t="shared" si="132"/>
        <v>9104331.2916988675</v>
      </c>
      <c r="X584" s="23">
        <f t="shared" si="133"/>
        <v>15193077.342091022</v>
      </c>
      <c r="Y584" s="23">
        <f t="shared" si="134"/>
        <v>6088746.0503921537</v>
      </c>
      <c r="Z584" s="17">
        <f>IFERROR(INDEX(Cost_Components!$T$2:$T$29,MATCH(E584,Cost_Components!$A$2:$A$29,0)),"")</f>
        <v>0.8</v>
      </c>
      <c r="AA584" s="26">
        <f>IFERROR(INDEX(Cost_Components!$U$2:$U$29,MATCH(E584,Cost_Components!$A$2:$A$29,0)),"")</f>
        <v>2025</v>
      </c>
      <c r="AB584" s="26">
        <f>IFERROR(INDEX(Cost_Components!$V$2:$V$29,MATCH(E584,Cost_Components!$A$2:$A$29,0)),"")</f>
        <v>2050</v>
      </c>
      <c r="AC584" s="26">
        <f>IFERROR(INDEX(Cost_Components!$M$2:$M$29,MATCH(E584,Cost_Components!$A$2:$A$29,0)),"")</f>
        <v>30</v>
      </c>
      <c r="AD584" s="26">
        <f>IFERROR(INDEX(Cost_Components!$N$2:$N$29,MATCH(E584,Cost_Components!$A$2:$A$29,0)),"")</f>
        <v>95</v>
      </c>
      <c r="AE584" s="16" t="str">
        <f>IFERROR(INDEX(Cost_Components!$O$2:$O$29,MATCH(E584,Cost_Components!$A$2:$A$29,0)),"")</f>
        <v>Both</v>
      </c>
      <c r="AF584" s="11">
        <v>407037.04680685402</v>
      </c>
      <c r="AG584" s="11">
        <v>407027.24948135001</v>
      </c>
      <c r="AH584" s="23">
        <f t="shared" si="135"/>
        <v>1</v>
      </c>
      <c r="AI584" s="10">
        <v>306964650.16711998</v>
      </c>
      <c r="AJ584" s="29">
        <f t="shared" si="136"/>
        <v>3.9859508054846102E-2</v>
      </c>
      <c r="AK584" s="29">
        <f t="shared" si="137"/>
        <v>6.6516536941833335E-2</v>
      </c>
      <c r="AL584" s="29">
        <f t="shared" si="138"/>
        <v>2.6657028886987226E-2</v>
      </c>
      <c r="AM584" s="29">
        <f t="shared" si="139"/>
        <v>1.9835332984033418E-2</v>
      </c>
    </row>
    <row r="585" spans="1:39">
      <c r="A585" t="s">
        <v>262</v>
      </c>
      <c r="B585" s="20">
        <v>2036</v>
      </c>
      <c r="C585" t="s">
        <v>262</v>
      </c>
      <c r="D585" t="s">
        <v>226</v>
      </c>
      <c r="E585" s="22" t="s">
        <v>359</v>
      </c>
      <c r="F585" s="22" t="s">
        <v>360</v>
      </c>
      <c r="G585" s="22" t="s">
        <v>266</v>
      </c>
      <c r="H585" s="22" t="s">
        <v>237</v>
      </c>
      <c r="I585" s="22" t="s">
        <v>212</v>
      </c>
      <c r="J585" s="17">
        <f>IFERROR(INDEX(Cost_Components!$K$2:$K$29,MATCH(E585,Cost_Components!$A$2:$A$29,0)),"")</f>
        <v>0.52</v>
      </c>
      <c r="K585" s="17">
        <f t="shared" si="126"/>
        <v>0.5361538461538462</v>
      </c>
      <c r="L585" s="17">
        <f>IFERROR(INDEX(Cost_Components!$S$2:$S$29,MATCH(E585,Cost_Components!$A$2:$A$29,0)),"")</f>
        <v>0.31</v>
      </c>
      <c r="M585" s="28">
        <f>IFERROR(INDEX(Cost_Components!$L$2:$L$29,MATCH(E585,Cost_Components!$A$2:$A$29,0)),"")</f>
        <v>1</v>
      </c>
      <c r="N585" s="29">
        <f>IFERROR(INDEX(Cost_Components!$P$2:$P$29,MATCH(E585,Cost_Components!$A$2:$A$29,0)),"")</f>
        <v>186.47979240000001</v>
      </c>
      <c r="O585" s="23">
        <f t="shared" si="127"/>
        <v>216005.02809243283</v>
      </c>
      <c r="P585" s="23">
        <f t="shared" si="128"/>
        <v>215999.13517394732</v>
      </c>
      <c r="Q585" s="23">
        <f t="shared" si="129"/>
        <v>12486636.904603342</v>
      </c>
      <c r="R585" s="23">
        <f t="shared" si="130"/>
        <v>21596584.029873103</v>
      </c>
      <c r="S585" s="23">
        <f t="shared" si="131"/>
        <v>9109947.1252697613</v>
      </c>
      <c r="T585" s="16">
        <f>IFERROR(INDEX(Cost_Components!$R$2:$R$29,MATCH(E585,Cost_Components!$A$2:$A$29,0)),"")</f>
        <v>1</v>
      </c>
      <c r="U585" s="26">
        <f>IFERROR(INDEX(Cost_Components!$Q$2:$Q$29,MATCH(E585,Cost_Components!$A$2:$A$29,0)),"")</f>
        <v>2023</v>
      </c>
      <c r="V585" s="30">
        <f>1/(1+Calculation_Assumptions!$B$5)^(B585-Calculation_Assumptions!$B$2)</f>
        <v>0.72242127659876232</v>
      </c>
      <c r="W585" s="23">
        <f t="shared" si="132"/>
        <v>9020612.1730487645</v>
      </c>
      <c r="X585" s="23">
        <f t="shared" si="133"/>
        <v>15601831.805033369</v>
      </c>
      <c r="Y585" s="23">
        <f t="shared" si="134"/>
        <v>6581219.6319846055</v>
      </c>
      <c r="Z585" s="17">
        <f>IFERROR(INDEX(Cost_Components!$T$2:$T$29,MATCH(E585,Cost_Components!$A$2:$A$29,0)),"")</f>
        <v>0.8</v>
      </c>
      <c r="AA585" s="26">
        <f>IFERROR(INDEX(Cost_Components!$U$2:$U$29,MATCH(E585,Cost_Components!$A$2:$A$29,0)),"")</f>
        <v>2025</v>
      </c>
      <c r="AB585" s="26">
        <f>IFERROR(INDEX(Cost_Components!$V$2:$V$29,MATCH(E585,Cost_Components!$A$2:$A$29,0)),"")</f>
        <v>2050</v>
      </c>
      <c r="AC585" s="26">
        <f>IFERROR(INDEX(Cost_Components!$M$2:$M$29,MATCH(E585,Cost_Components!$A$2:$A$29,0)),"")</f>
        <v>30</v>
      </c>
      <c r="AD585" s="26">
        <f>IFERROR(INDEX(Cost_Components!$N$2:$N$29,MATCH(E585,Cost_Components!$A$2:$A$29,0)),"")</f>
        <v>95</v>
      </c>
      <c r="AE585" s="16" t="str">
        <f>IFERROR(INDEX(Cost_Components!$O$2:$O$29,MATCH(E585,Cost_Components!$A$2:$A$29,0)),"")</f>
        <v>Both</v>
      </c>
      <c r="AF585" s="11">
        <v>415394.28479314002</v>
      </c>
      <c r="AG585" s="11">
        <v>415382.95225759101</v>
      </c>
      <c r="AH585" s="23">
        <f t="shared" si="135"/>
        <v>1</v>
      </c>
      <c r="AI585" s="10">
        <v>308542769.75662202</v>
      </c>
      <c r="AJ585" s="29">
        <f t="shared" si="136"/>
        <v>4.046971158796811E-2</v>
      </c>
      <c r="AK585" s="29">
        <f t="shared" si="137"/>
        <v>6.9995430607265402E-2</v>
      </c>
      <c r="AL585" s="29">
        <f t="shared" si="138"/>
        <v>2.9525719019297295E-2</v>
      </c>
      <c r="AM585" s="29">
        <f t="shared" si="139"/>
        <v>2.1330007626417107E-2</v>
      </c>
    </row>
    <row r="586" spans="1:39">
      <c r="A586" t="s">
        <v>262</v>
      </c>
      <c r="B586" s="20">
        <v>2037</v>
      </c>
      <c r="C586" t="s">
        <v>262</v>
      </c>
      <c r="D586" t="s">
        <v>226</v>
      </c>
      <c r="E586" s="22" t="s">
        <v>359</v>
      </c>
      <c r="F586" s="22" t="s">
        <v>360</v>
      </c>
      <c r="G586" s="22" t="s">
        <v>266</v>
      </c>
      <c r="H586" s="22" t="s">
        <v>237</v>
      </c>
      <c r="I586" s="22" t="s">
        <v>212</v>
      </c>
      <c r="J586" s="17">
        <f>IFERROR(INDEX(Cost_Components!$K$2:$K$29,MATCH(E586,Cost_Components!$A$2:$A$29,0)),"")</f>
        <v>0.52</v>
      </c>
      <c r="K586" s="17">
        <f t="shared" si="126"/>
        <v>0.55500000000000005</v>
      </c>
      <c r="L586" s="17">
        <f>IFERROR(INDEX(Cost_Components!$S$2:$S$29,MATCH(E586,Cost_Components!$A$2:$A$29,0)),"")</f>
        <v>0.31</v>
      </c>
      <c r="M586" s="28">
        <f>IFERROR(INDEX(Cost_Components!$L$2:$L$29,MATCH(E586,Cost_Components!$A$2:$A$29,0)),"")</f>
        <v>1</v>
      </c>
      <c r="N586" s="29">
        <f>IFERROR(INDEX(Cost_Components!$P$2:$P$29,MATCH(E586,Cost_Components!$A$2:$A$29,0)),"")</f>
        <v>186.47979240000001</v>
      </c>
      <c r="O586" s="23">
        <f t="shared" si="127"/>
        <v>220480.56925569221</v>
      </c>
      <c r="P586" s="23">
        <f t="shared" si="128"/>
        <v>220473.84041628608</v>
      </c>
      <c r="Q586" s="23">
        <f t="shared" si="129"/>
        <v>12745313.957042526</v>
      </c>
      <c r="R586" s="23">
        <f t="shared" si="130"/>
        <v>22818919.7845846</v>
      </c>
      <c r="S586" s="23">
        <f t="shared" si="131"/>
        <v>10073605.827542074</v>
      </c>
      <c r="T586" s="16">
        <f>IFERROR(INDEX(Cost_Components!$R$2:$R$29,MATCH(E586,Cost_Components!$A$2:$A$29,0)),"")</f>
        <v>1</v>
      </c>
      <c r="U586" s="26">
        <f>IFERROR(INDEX(Cost_Components!$Q$2:$Q$29,MATCH(E586,Cost_Components!$A$2:$A$29,0)),"")</f>
        <v>2023</v>
      </c>
      <c r="V586" s="30">
        <f>1/(1+Calculation_Assumptions!$B$5)^(B586-Calculation_Assumptions!$B$2)</f>
        <v>0.70137988019297326</v>
      </c>
      <c r="W586" s="23">
        <f t="shared" si="132"/>
        <v>8939306.7762123179</v>
      </c>
      <c r="X586" s="23">
        <f t="shared" si="133"/>
        <v>16004731.224645015</v>
      </c>
      <c r="Y586" s="23">
        <f t="shared" si="134"/>
        <v>7065424.448432697</v>
      </c>
      <c r="Z586" s="17">
        <f>IFERROR(INDEX(Cost_Components!$T$2:$T$29,MATCH(E586,Cost_Components!$A$2:$A$29,0)),"")</f>
        <v>0.8</v>
      </c>
      <c r="AA586" s="26">
        <f>IFERROR(INDEX(Cost_Components!$U$2:$U$29,MATCH(E586,Cost_Components!$A$2:$A$29,0)),"")</f>
        <v>2025</v>
      </c>
      <c r="AB586" s="26">
        <f>IFERROR(INDEX(Cost_Components!$V$2:$V$29,MATCH(E586,Cost_Components!$A$2:$A$29,0)),"")</f>
        <v>2050</v>
      </c>
      <c r="AC586" s="26">
        <f>IFERROR(INDEX(Cost_Components!$M$2:$M$29,MATCH(E586,Cost_Components!$A$2:$A$29,0)),"")</f>
        <v>30</v>
      </c>
      <c r="AD586" s="26">
        <f>IFERROR(INDEX(Cost_Components!$N$2:$N$29,MATCH(E586,Cost_Components!$A$2:$A$29,0)),"")</f>
        <v>95</v>
      </c>
      <c r="AE586" s="16" t="str">
        <f>IFERROR(INDEX(Cost_Components!$O$2:$O$29,MATCH(E586,Cost_Components!$A$2:$A$29,0)),"")</f>
        <v>Both</v>
      </c>
      <c r="AF586" s="11">
        <v>424001.094722485</v>
      </c>
      <c r="AG586" s="11">
        <v>423988.15464670397</v>
      </c>
      <c r="AH586" s="23">
        <f t="shared" si="135"/>
        <v>1</v>
      </c>
      <c r="AI586" s="10">
        <v>310068287.63643003</v>
      </c>
      <c r="AJ586" s="29">
        <f t="shared" si="136"/>
        <v>4.1104861300704898E-2</v>
      </c>
      <c r="AK586" s="29">
        <f t="shared" si="137"/>
        <v>7.3593207349668996E-2</v>
      </c>
      <c r="AL586" s="29">
        <f t="shared" si="138"/>
        <v>3.2488346048964098E-2</v>
      </c>
      <c r="AM586" s="29">
        <f t="shared" si="139"/>
        <v>2.2786672259490291E-2</v>
      </c>
    </row>
    <row r="587" spans="1:39">
      <c r="A587" t="s">
        <v>262</v>
      </c>
      <c r="B587" s="20">
        <v>2038</v>
      </c>
      <c r="C587" t="s">
        <v>262</v>
      </c>
      <c r="D587" t="s">
        <v>226</v>
      </c>
      <c r="E587" s="22" t="s">
        <v>359</v>
      </c>
      <c r="F587" s="22" t="s">
        <v>360</v>
      </c>
      <c r="G587" s="22" t="s">
        <v>266</v>
      </c>
      <c r="H587" s="22" t="s">
        <v>237</v>
      </c>
      <c r="I587" s="22" t="s">
        <v>212</v>
      </c>
      <c r="J587" s="17">
        <f>IFERROR(INDEX(Cost_Components!$K$2:$K$29,MATCH(E587,Cost_Components!$A$2:$A$29,0)),"")</f>
        <v>0.52</v>
      </c>
      <c r="K587" s="17">
        <f t="shared" si="126"/>
        <v>0.57384615384615389</v>
      </c>
      <c r="L587" s="17">
        <f>IFERROR(INDEX(Cost_Components!$S$2:$S$29,MATCH(E587,Cost_Components!$A$2:$A$29,0)),"")</f>
        <v>0.31</v>
      </c>
      <c r="M587" s="28">
        <f>IFERROR(INDEX(Cost_Components!$L$2:$L$29,MATCH(E587,Cost_Components!$A$2:$A$29,0)),"")</f>
        <v>1</v>
      </c>
      <c r="N587" s="29">
        <f>IFERROR(INDEX(Cost_Components!$P$2:$P$29,MATCH(E587,Cost_Components!$A$2:$A$29,0)),"")</f>
        <v>186.47979240000001</v>
      </c>
      <c r="O587" s="23">
        <f t="shared" si="127"/>
        <v>225914.57774671708</v>
      </c>
      <c r="P587" s="23">
        <f t="shared" si="128"/>
        <v>225906.95029104542</v>
      </c>
      <c r="Q587" s="23">
        <f t="shared" si="129"/>
        <v>13059395.169517294</v>
      </c>
      <c r="R587" s="23">
        <f t="shared" si="130"/>
        <v>24175279.734248258</v>
      </c>
      <c r="S587" s="23">
        <f t="shared" si="131"/>
        <v>11115884.564730965</v>
      </c>
      <c r="T587" s="16">
        <f>IFERROR(INDEX(Cost_Components!$R$2:$R$29,MATCH(E587,Cost_Components!$A$2:$A$29,0)),"")</f>
        <v>1</v>
      </c>
      <c r="U587" s="26">
        <f>IFERROR(INDEX(Cost_Components!$Q$2:$Q$29,MATCH(E587,Cost_Components!$A$2:$A$29,0)),"")</f>
        <v>2023</v>
      </c>
      <c r="V587" s="30">
        <f>1/(1+Calculation_Assumptions!$B$5)^(B587-Calculation_Assumptions!$B$2)</f>
        <v>0.68095133999317792</v>
      </c>
      <c r="W587" s="23">
        <f t="shared" si="132"/>
        <v>8892812.6401832364</v>
      </c>
      <c r="X587" s="23">
        <f t="shared" si="133"/>
        <v>16462189.129746269</v>
      </c>
      <c r="Y587" s="23">
        <f t="shared" si="134"/>
        <v>7569376.4895630339</v>
      </c>
      <c r="Z587" s="17">
        <f>IFERROR(INDEX(Cost_Components!$T$2:$T$29,MATCH(E587,Cost_Components!$A$2:$A$29,0)),"")</f>
        <v>0.8</v>
      </c>
      <c r="AA587" s="26">
        <f>IFERROR(INDEX(Cost_Components!$U$2:$U$29,MATCH(E587,Cost_Components!$A$2:$A$29,0)),"")</f>
        <v>2025</v>
      </c>
      <c r="AB587" s="26">
        <f>IFERROR(INDEX(Cost_Components!$V$2:$V$29,MATCH(E587,Cost_Components!$A$2:$A$29,0)),"")</f>
        <v>2050</v>
      </c>
      <c r="AC587" s="26">
        <f>IFERROR(INDEX(Cost_Components!$M$2:$M$29,MATCH(E587,Cost_Components!$A$2:$A$29,0)),"")</f>
        <v>30</v>
      </c>
      <c r="AD587" s="26">
        <f>IFERROR(INDEX(Cost_Components!$N$2:$N$29,MATCH(E587,Cost_Components!$A$2:$A$29,0)),"")</f>
        <v>95</v>
      </c>
      <c r="AE587" s="16" t="str">
        <f>IFERROR(INDEX(Cost_Components!$O$2:$O$29,MATCH(E587,Cost_Components!$A$2:$A$29,0)),"")</f>
        <v>Both</v>
      </c>
      <c r="AF587" s="11">
        <v>434451.111051379</v>
      </c>
      <c r="AG587" s="11">
        <v>434436.442867395</v>
      </c>
      <c r="AH587" s="23">
        <f t="shared" si="135"/>
        <v>1</v>
      </c>
      <c r="AI587" s="10">
        <v>311532999.13163</v>
      </c>
      <c r="AJ587" s="29">
        <f t="shared" si="136"/>
        <v>4.1919781229979407E-2</v>
      </c>
      <c r="AK587" s="29">
        <f t="shared" si="137"/>
        <v>7.7601023973815478E-2</v>
      </c>
      <c r="AL587" s="29">
        <f t="shared" si="138"/>
        <v>3.5681242743836078E-2</v>
      </c>
      <c r="AM587" s="29">
        <f t="shared" si="139"/>
        <v>2.4297190059037035E-2</v>
      </c>
    </row>
    <row r="588" spans="1:39">
      <c r="A588" t="s">
        <v>262</v>
      </c>
      <c r="B588" s="20">
        <v>2039</v>
      </c>
      <c r="C588" t="s">
        <v>262</v>
      </c>
      <c r="D588" t="s">
        <v>226</v>
      </c>
      <c r="E588" s="22" t="s">
        <v>359</v>
      </c>
      <c r="F588" s="22" t="s">
        <v>360</v>
      </c>
      <c r="G588" s="22" t="s">
        <v>266</v>
      </c>
      <c r="H588" s="22" t="s">
        <v>237</v>
      </c>
      <c r="I588" s="22" t="s">
        <v>212</v>
      </c>
      <c r="J588" s="17">
        <f>IFERROR(INDEX(Cost_Components!$K$2:$K$29,MATCH(E588,Cost_Components!$A$2:$A$29,0)),"")</f>
        <v>0.52</v>
      </c>
      <c r="K588" s="17">
        <f t="shared" si="126"/>
        <v>0.59269230769230763</v>
      </c>
      <c r="L588" s="17">
        <f>IFERROR(INDEX(Cost_Components!$S$2:$S$29,MATCH(E588,Cost_Components!$A$2:$A$29,0)),"")</f>
        <v>0.31</v>
      </c>
      <c r="M588" s="28">
        <f>IFERROR(INDEX(Cost_Components!$L$2:$L$29,MATCH(E588,Cost_Components!$A$2:$A$29,0)),"")</f>
        <v>1</v>
      </c>
      <c r="N588" s="29">
        <f>IFERROR(INDEX(Cost_Components!$P$2:$P$29,MATCH(E588,Cost_Components!$A$2:$A$29,0)),"")</f>
        <v>186.47979240000001</v>
      </c>
      <c r="O588" s="23">
        <f t="shared" si="127"/>
        <v>230216.23875420768</v>
      </c>
      <c r="P588" s="23">
        <f t="shared" si="128"/>
        <v>230207.70966570883</v>
      </c>
      <c r="Q588" s="23">
        <f t="shared" si="129"/>
        <v>13308016.631275665</v>
      </c>
      <c r="R588" s="23">
        <f t="shared" si="130"/>
        <v>25444681.67223075</v>
      </c>
      <c r="S588" s="23">
        <f t="shared" si="131"/>
        <v>12136665.040955085</v>
      </c>
      <c r="T588" s="16">
        <f>IFERROR(INDEX(Cost_Components!$R$2:$R$29,MATCH(E588,Cost_Components!$A$2:$A$29,0)),"")</f>
        <v>1</v>
      </c>
      <c r="U588" s="26">
        <f>IFERROR(INDEX(Cost_Components!$Q$2:$Q$29,MATCH(E588,Cost_Components!$A$2:$A$29,0)),"")</f>
        <v>2023</v>
      </c>
      <c r="V588" s="30">
        <f>1/(1+Calculation_Assumptions!$B$5)^(B588-Calculation_Assumptions!$B$2)</f>
        <v>0.66111780581861923</v>
      </c>
      <c r="W588" s="23">
        <f t="shared" si="132"/>
        <v>8798166.7550666612</v>
      </c>
      <c r="X588" s="23">
        <f t="shared" si="133"/>
        <v>16821932.116898429</v>
      </c>
      <c r="Y588" s="23">
        <f t="shared" si="134"/>
        <v>8023765.3618317684</v>
      </c>
      <c r="Z588" s="17">
        <f>IFERROR(INDEX(Cost_Components!$T$2:$T$29,MATCH(E588,Cost_Components!$A$2:$A$29,0)),"")</f>
        <v>0.8</v>
      </c>
      <c r="AA588" s="26">
        <f>IFERROR(INDEX(Cost_Components!$U$2:$U$29,MATCH(E588,Cost_Components!$A$2:$A$29,0)),"")</f>
        <v>2025</v>
      </c>
      <c r="AB588" s="26">
        <f>IFERROR(INDEX(Cost_Components!$V$2:$V$29,MATCH(E588,Cost_Components!$A$2:$A$29,0)),"")</f>
        <v>2050</v>
      </c>
      <c r="AC588" s="26">
        <f>IFERROR(INDEX(Cost_Components!$M$2:$M$29,MATCH(E588,Cost_Components!$A$2:$A$29,0)),"")</f>
        <v>30</v>
      </c>
      <c r="AD588" s="26">
        <f>IFERROR(INDEX(Cost_Components!$N$2:$N$29,MATCH(E588,Cost_Components!$A$2:$A$29,0)),"")</f>
        <v>95</v>
      </c>
      <c r="AE588" s="16" t="str">
        <f>IFERROR(INDEX(Cost_Components!$O$2:$O$29,MATCH(E588,Cost_Components!$A$2:$A$29,0)),"")</f>
        <v>Both</v>
      </c>
      <c r="AF588" s="11">
        <v>442723.53606578399</v>
      </c>
      <c r="AG588" s="11">
        <v>442707.13397251698</v>
      </c>
      <c r="AH588" s="23">
        <f t="shared" si="135"/>
        <v>1</v>
      </c>
      <c r="AI588" s="10">
        <v>312936391.85847902</v>
      </c>
      <c r="AJ588" s="29">
        <f t="shared" si="136"/>
        <v>4.2526267246329165E-2</v>
      </c>
      <c r="AK588" s="29">
        <f t="shared" si="137"/>
        <v>8.1309436467644006E-2</v>
      </c>
      <c r="AL588" s="29">
        <f t="shared" si="138"/>
        <v>3.8783169221314848E-2</v>
      </c>
      <c r="AM588" s="29">
        <f t="shared" si="139"/>
        <v>2.5640243738287879E-2</v>
      </c>
    </row>
    <row r="589" spans="1:39">
      <c r="A589" t="s">
        <v>262</v>
      </c>
      <c r="B589" s="20">
        <v>2040</v>
      </c>
      <c r="C589" t="s">
        <v>262</v>
      </c>
      <c r="D589" t="s">
        <v>226</v>
      </c>
      <c r="E589" s="22" t="s">
        <v>359</v>
      </c>
      <c r="F589" s="22" t="s">
        <v>360</v>
      </c>
      <c r="G589" s="22" t="s">
        <v>266</v>
      </c>
      <c r="H589" s="22" t="s">
        <v>237</v>
      </c>
      <c r="I589" s="22" t="s">
        <v>212</v>
      </c>
      <c r="J589" s="17">
        <f>IFERROR(INDEX(Cost_Components!$K$2:$K$29,MATCH(E589,Cost_Components!$A$2:$A$29,0)),"")</f>
        <v>0.52</v>
      </c>
      <c r="K589" s="17">
        <f t="shared" si="126"/>
        <v>0.61153846153846159</v>
      </c>
      <c r="L589" s="17">
        <f>IFERROR(INDEX(Cost_Components!$S$2:$S$29,MATCH(E589,Cost_Components!$A$2:$A$29,0)),"")</f>
        <v>0.31</v>
      </c>
      <c r="M589" s="28">
        <f>IFERROR(INDEX(Cost_Components!$L$2:$L$29,MATCH(E589,Cost_Components!$A$2:$A$29,0)),"")</f>
        <v>1</v>
      </c>
      <c r="N589" s="29">
        <f>IFERROR(INDEX(Cost_Components!$P$2:$P$29,MATCH(E589,Cost_Components!$A$2:$A$29,0)),"")</f>
        <v>186.47979240000001</v>
      </c>
      <c r="O589" s="23">
        <f t="shared" si="127"/>
        <v>234141.4296326508</v>
      </c>
      <c r="P589" s="23">
        <f t="shared" si="128"/>
        <v>234131.97877855293</v>
      </c>
      <c r="Q589" s="23">
        <f t="shared" si="129"/>
        <v>13534873.667015985</v>
      </c>
      <c r="R589" s="23">
        <f t="shared" si="130"/>
        <v>26701386.866275433</v>
      </c>
      <c r="S589" s="23">
        <f t="shared" si="131"/>
        <v>13166513.199259449</v>
      </c>
      <c r="T589" s="16">
        <f>IFERROR(INDEX(Cost_Components!$R$2:$R$29,MATCH(E589,Cost_Components!$A$2:$A$29,0)),"")</f>
        <v>1</v>
      </c>
      <c r="U589" s="26">
        <f>IFERROR(INDEX(Cost_Components!$Q$2:$Q$29,MATCH(E589,Cost_Components!$A$2:$A$29,0)),"")</f>
        <v>2023</v>
      </c>
      <c r="V589" s="30">
        <f>1/(1+Calculation_Assumptions!$B$5)^(B589-Calculation_Assumptions!$B$2)</f>
        <v>0.64186194739671765</v>
      </c>
      <c r="W589" s="23">
        <f t="shared" si="132"/>
        <v>8687520.3696794324</v>
      </c>
      <c r="X589" s="23">
        <f t="shared" si="133"/>
        <v>17138604.17218069</v>
      </c>
      <c r="Y589" s="23">
        <f t="shared" si="134"/>
        <v>8451083.8025012575</v>
      </c>
      <c r="Z589" s="17">
        <f>IFERROR(INDEX(Cost_Components!$T$2:$T$29,MATCH(E589,Cost_Components!$A$2:$A$29,0)),"")</f>
        <v>0.8</v>
      </c>
      <c r="AA589" s="26">
        <f>IFERROR(INDEX(Cost_Components!$U$2:$U$29,MATCH(E589,Cost_Components!$A$2:$A$29,0)),"")</f>
        <v>2025</v>
      </c>
      <c r="AB589" s="26">
        <f>IFERROR(INDEX(Cost_Components!$V$2:$V$29,MATCH(E589,Cost_Components!$A$2:$A$29,0)),"")</f>
        <v>2050</v>
      </c>
      <c r="AC589" s="26">
        <f>IFERROR(INDEX(Cost_Components!$M$2:$M$29,MATCH(E589,Cost_Components!$A$2:$A$29,0)),"")</f>
        <v>30</v>
      </c>
      <c r="AD589" s="26">
        <f>IFERROR(INDEX(Cost_Components!$N$2:$N$29,MATCH(E589,Cost_Components!$A$2:$A$29,0)),"")</f>
        <v>95</v>
      </c>
      <c r="AE589" s="16" t="str">
        <f>IFERROR(INDEX(Cost_Components!$O$2:$O$29,MATCH(E589,Cost_Components!$A$2:$A$29,0)),"")</f>
        <v>Both</v>
      </c>
      <c r="AF589" s="11">
        <v>450271.98006278998</v>
      </c>
      <c r="AG589" s="11">
        <v>450253.805343371</v>
      </c>
      <c r="AH589" s="23">
        <f t="shared" si="135"/>
        <v>1</v>
      </c>
      <c r="AI589" s="10">
        <v>314265537.41082901</v>
      </c>
      <c r="AJ589" s="29">
        <f t="shared" si="136"/>
        <v>4.3068272068668763E-2</v>
      </c>
      <c r="AK589" s="29">
        <f t="shared" si="137"/>
        <v>8.4964412853737722E-2</v>
      </c>
      <c r="AL589" s="29">
        <f t="shared" si="138"/>
        <v>4.189614078506896E-2</v>
      </c>
      <c r="AM589" s="29">
        <f t="shared" si="139"/>
        <v>2.6891538512711411E-2</v>
      </c>
    </row>
    <row r="590" spans="1:39">
      <c r="A590" t="s">
        <v>262</v>
      </c>
      <c r="B590" s="20">
        <v>2041</v>
      </c>
      <c r="C590" t="s">
        <v>262</v>
      </c>
      <c r="D590" t="s">
        <v>226</v>
      </c>
      <c r="E590" s="22" t="s">
        <v>359</v>
      </c>
      <c r="F590" s="22" t="s">
        <v>360</v>
      </c>
      <c r="G590" s="22" t="s">
        <v>266</v>
      </c>
      <c r="H590" s="22" t="s">
        <v>237</v>
      </c>
      <c r="I590" s="22" t="s">
        <v>212</v>
      </c>
      <c r="J590" s="17">
        <f>IFERROR(INDEX(Cost_Components!$K$2:$K$29,MATCH(E590,Cost_Components!$A$2:$A$29,0)),"")</f>
        <v>0.52</v>
      </c>
      <c r="K590" s="17">
        <f t="shared" si="126"/>
        <v>0.63038461538461543</v>
      </c>
      <c r="L590" s="17">
        <f>IFERROR(INDEX(Cost_Components!$S$2:$S$29,MATCH(E590,Cost_Components!$A$2:$A$29,0)),"")</f>
        <v>0.31</v>
      </c>
      <c r="M590" s="28">
        <f>IFERROR(INDEX(Cost_Components!$L$2:$L$29,MATCH(E590,Cost_Components!$A$2:$A$29,0)),"")</f>
        <v>1</v>
      </c>
      <c r="N590" s="29">
        <f>IFERROR(INDEX(Cost_Components!$P$2:$P$29,MATCH(E590,Cost_Components!$A$2:$A$29,0)),"")</f>
        <v>186.47979240000001</v>
      </c>
      <c r="O590" s="23">
        <f t="shared" si="127"/>
        <v>238309.02302201019</v>
      </c>
      <c r="P590" s="23">
        <f t="shared" si="128"/>
        <v>238298.62586206925</v>
      </c>
      <c r="Q590" s="23">
        <f t="shared" si="129"/>
        <v>13775742.266788824</v>
      </c>
      <c r="R590" s="23">
        <f t="shared" si="130"/>
        <v>28014177.035682123</v>
      </c>
      <c r="S590" s="23">
        <f t="shared" si="131"/>
        <v>14238434.7688933</v>
      </c>
      <c r="T590" s="16">
        <f>IFERROR(INDEX(Cost_Components!$R$2:$R$29,MATCH(E590,Cost_Components!$A$2:$A$29,0)),"")</f>
        <v>1</v>
      </c>
      <c r="U590" s="26">
        <f>IFERROR(INDEX(Cost_Components!$Q$2:$Q$29,MATCH(E590,Cost_Components!$A$2:$A$29,0)),"")</f>
        <v>2023</v>
      </c>
      <c r="V590" s="30">
        <f>1/(1+Calculation_Assumptions!$B$5)^(B590-Calculation_Assumptions!$B$2)</f>
        <v>0.62316693922011435</v>
      </c>
      <c r="W590" s="23">
        <f t="shared" si="132"/>
        <v>8584587.1438799519</v>
      </c>
      <c r="X590" s="23">
        <f t="shared" si="133"/>
        <v>17457508.958096445</v>
      </c>
      <c r="Y590" s="23">
        <f t="shared" si="134"/>
        <v>8872921.8142164946</v>
      </c>
      <c r="Z590" s="17">
        <f>IFERROR(INDEX(Cost_Components!$T$2:$T$29,MATCH(E590,Cost_Components!$A$2:$A$29,0)),"")</f>
        <v>0.8</v>
      </c>
      <c r="AA590" s="26">
        <f>IFERROR(INDEX(Cost_Components!$U$2:$U$29,MATCH(E590,Cost_Components!$A$2:$A$29,0)),"")</f>
        <v>2025</v>
      </c>
      <c r="AB590" s="26">
        <f>IFERROR(INDEX(Cost_Components!$V$2:$V$29,MATCH(E590,Cost_Components!$A$2:$A$29,0)),"")</f>
        <v>2050</v>
      </c>
      <c r="AC590" s="26">
        <f>IFERROR(INDEX(Cost_Components!$M$2:$M$29,MATCH(E590,Cost_Components!$A$2:$A$29,0)),"")</f>
        <v>30</v>
      </c>
      <c r="AD590" s="26">
        <f>IFERROR(INDEX(Cost_Components!$N$2:$N$29,MATCH(E590,Cost_Components!$A$2:$A$29,0)),"")</f>
        <v>95</v>
      </c>
      <c r="AE590" s="16" t="str">
        <f>IFERROR(INDEX(Cost_Components!$O$2:$O$29,MATCH(E590,Cost_Components!$A$2:$A$29,0)),"")</f>
        <v>Both</v>
      </c>
      <c r="AF590" s="11">
        <v>458286.58273463498</v>
      </c>
      <c r="AG590" s="11">
        <v>458266.58819628699</v>
      </c>
      <c r="AH590" s="23">
        <f t="shared" si="135"/>
        <v>1</v>
      </c>
      <c r="AI590" s="10">
        <v>315525215.31254798</v>
      </c>
      <c r="AJ590" s="29">
        <f t="shared" si="136"/>
        <v>4.365971909136665E-2</v>
      </c>
      <c r="AK590" s="29">
        <f t="shared" si="137"/>
        <v>8.8785858233017226E-2</v>
      </c>
      <c r="AL590" s="29">
        <f t="shared" si="138"/>
        <v>4.5126139141650583E-2</v>
      </c>
      <c r="AM590" s="29">
        <f t="shared" si="139"/>
        <v>2.8121118007723395E-2</v>
      </c>
    </row>
    <row r="591" spans="1:39">
      <c r="A591" t="s">
        <v>262</v>
      </c>
      <c r="B591" s="20">
        <v>2042</v>
      </c>
      <c r="C591" t="s">
        <v>262</v>
      </c>
      <c r="D591" t="s">
        <v>226</v>
      </c>
      <c r="E591" s="22" t="s">
        <v>359</v>
      </c>
      <c r="F591" s="22" t="s">
        <v>360</v>
      </c>
      <c r="G591" s="22" t="s">
        <v>266</v>
      </c>
      <c r="H591" s="22" t="s">
        <v>237</v>
      </c>
      <c r="I591" s="22" t="s">
        <v>212</v>
      </c>
      <c r="J591" s="17">
        <f>IFERROR(INDEX(Cost_Components!$K$2:$K$29,MATCH(E591,Cost_Components!$A$2:$A$29,0)),"")</f>
        <v>0.52</v>
      </c>
      <c r="K591" s="17">
        <f t="shared" si="126"/>
        <v>0.64923076923076928</v>
      </c>
      <c r="L591" s="17">
        <f>IFERROR(INDEX(Cost_Components!$S$2:$S$29,MATCH(E591,Cost_Components!$A$2:$A$29,0)),"")</f>
        <v>0.31</v>
      </c>
      <c r="M591" s="28">
        <f>IFERROR(INDEX(Cost_Components!$L$2:$L$29,MATCH(E591,Cost_Components!$A$2:$A$29,0)),"")</f>
        <v>1</v>
      </c>
      <c r="N591" s="29">
        <f>IFERROR(INDEX(Cost_Components!$P$2:$P$29,MATCH(E591,Cost_Components!$A$2:$A$29,0)),"")</f>
        <v>186.47979240000001</v>
      </c>
      <c r="O591" s="23">
        <f t="shared" si="127"/>
        <v>242507.31493575757</v>
      </c>
      <c r="P591" s="23">
        <f t="shared" si="128"/>
        <v>242495.95012372601</v>
      </c>
      <c r="Q591" s="23">
        <f t="shared" si="129"/>
        <v>14018384.275443086</v>
      </c>
      <c r="R591" s="23">
        <f t="shared" si="130"/>
        <v>29359977.231175434</v>
      </c>
      <c r="S591" s="23">
        <f t="shared" si="131"/>
        <v>15341592.955732347</v>
      </c>
      <c r="T591" s="16">
        <f>IFERROR(INDEX(Cost_Components!$R$2:$R$29,MATCH(E591,Cost_Components!$A$2:$A$29,0)),"")</f>
        <v>1</v>
      </c>
      <c r="U591" s="26">
        <f>IFERROR(INDEX(Cost_Components!$Q$2:$Q$29,MATCH(E591,Cost_Components!$A$2:$A$29,0)),"")</f>
        <v>2023</v>
      </c>
      <c r="V591" s="30">
        <f>1/(1+Calculation_Assumptions!$B$5)^(B591-Calculation_Assumptions!$B$2)</f>
        <v>0.60501644584477121</v>
      </c>
      <c r="W591" s="23">
        <f t="shared" si="132"/>
        <v>8481353.0308148041</v>
      </c>
      <c r="X591" s="23">
        <f t="shared" si="133"/>
        <v>17763269.074489169</v>
      </c>
      <c r="Y591" s="23">
        <f t="shared" si="134"/>
        <v>9281916.0436743628</v>
      </c>
      <c r="Z591" s="17">
        <f>IFERROR(INDEX(Cost_Components!$T$2:$T$29,MATCH(E591,Cost_Components!$A$2:$A$29,0)),"")</f>
        <v>0.8</v>
      </c>
      <c r="AA591" s="26">
        <f>IFERROR(INDEX(Cost_Components!$U$2:$U$29,MATCH(E591,Cost_Components!$A$2:$A$29,0)),"")</f>
        <v>2025</v>
      </c>
      <c r="AB591" s="26">
        <f>IFERROR(INDEX(Cost_Components!$V$2:$V$29,MATCH(E591,Cost_Components!$A$2:$A$29,0)),"")</f>
        <v>2050</v>
      </c>
      <c r="AC591" s="26">
        <f>IFERROR(INDEX(Cost_Components!$M$2:$M$29,MATCH(E591,Cost_Components!$A$2:$A$29,0)),"")</f>
        <v>30</v>
      </c>
      <c r="AD591" s="26">
        <f>IFERROR(INDEX(Cost_Components!$N$2:$N$29,MATCH(E591,Cost_Components!$A$2:$A$29,0)),"")</f>
        <v>95</v>
      </c>
      <c r="AE591" s="16" t="str">
        <f>IFERROR(INDEX(Cost_Components!$O$2:$O$29,MATCH(E591,Cost_Components!$A$2:$A$29,0)),"")</f>
        <v>Both</v>
      </c>
      <c r="AF591" s="11">
        <v>466360.22103030299</v>
      </c>
      <c r="AG591" s="11">
        <v>466338.36562255002</v>
      </c>
      <c r="AH591" s="23">
        <f t="shared" si="135"/>
        <v>1</v>
      </c>
      <c r="AI591" s="10">
        <v>316707694.211882</v>
      </c>
      <c r="AJ591" s="29">
        <f t="shared" si="136"/>
        <v>4.4262847198352516E-2</v>
      </c>
      <c r="AK591" s="29">
        <f t="shared" si="137"/>
        <v>9.2703706817849479E-2</v>
      </c>
      <c r="AL591" s="29">
        <f t="shared" si="138"/>
        <v>4.8440859619496963E-2</v>
      </c>
      <c r="AM591" s="29">
        <f t="shared" si="139"/>
        <v>2.9307516720653549E-2</v>
      </c>
    </row>
    <row r="592" spans="1:39">
      <c r="A592" t="s">
        <v>262</v>
      </c>
      <c r="B592" s="20">
        <v>2043</v>
      </c>
      <c r="C592" t="s">
        <v>262</v>
      </c>
      <c r="D592" t="s">
        <v>226</v>
      </c>
      <c r="E592" s="22" t="s">
        <v>359</v>
      </c>
      <c r="F592" s="22" t="s">
        <v>360</v>
      </c>
      <c r="G592" s="22" t="s">
        <v>266</v>
      </c>
      <c r="H592" s="22" t="s">
        <v>237</v>
      </c>
      <c r="I592" s="22" t="s">
        <v>212</v>
      </c>
      <c r="J592" s="17">
        <f>IFERROR(INDEX(Cost_Components!$K$2:$K$29,MATCH(E592,Cost_Components!$A$2:$A$29,0)),"")</f>
        <v>0.52</v>
      </c>
      <c r="K592" s="17">
        <f t="shared" si="126"/>
        <v>0.66807692307692301</v>
      </c>
      <c r="L592" s="17">
        <f>IFERROR(INDEX(Cost_Components!$S$2:$S$29,MATCH(E592,Cost_Components!$A$2:$A$29,0)),"")</f>
        <v>0.31</v>
      </c>
      <c r="M592" s="28">
        <f>IFERROR(INDEX(Cost_Components!$L$2:$L$29,MATCH(E592,Cost_Components!$A$2:$A$29,0)),"")</f>
        <v>1</v>
      </c>
      <c r="N592" s="29">
        <f>IFERROR(INDEX(Cost_Components!$P$2:$P$29,MATCH(E592,Cost_Components!$A$2:$A$29,0)),"")</f>
        <v>186.47979240000001</v>
      </c>
      <c r="O592" s="23">
        <f t="shared" si="127"/>
        <v>247739.04231930204</v>
      </c>
      <c r="P592" s="23">
        <f t="shared" si="128"/>
        <v>247726.63310333173</v>
      </c>
      <c r="Q592" s="23">
        <f t="shared" si="129"/>
        <v>14320763.445048684</v>
      </c>
      <c r="R592" s="23">
        <f t="shared" si="130"/>
        <v>30864034.938281897</v>
      </c>
      <c r="S592" s="23">
        <f t="shared" si="131"/>
        <v>16543271.493233213</v>
      </c>
      <c r="T592" s="16">
        <f>IFERROR(INDEX(Cost_Components!$R$2:$R$29,MATCH(E592,Cost_Components!$A$2:$A$29,0)),"")</f>
        <v>1</v>
      </c>
      <c r="U592" s="26">
        <f>IFERROR(INDEX(Cost_Components!$Q$2:$Q$29,MATCH(E592,Cost_Components!$A$2:$A$29,0)),"")</f>
        <v>2023</v>
      </c>
      <c r="V592" s="30">
        <f>1/(1+Calculation_Assumptions!$B$5)^(B592-Calculation_Assumptions!$B$2)</f>
        <v>0.5873946076162827</v>
      </c>
      <c r="W592" s="23">
        <f t="shared" si="132"/>
        <v>8411939.2245699763</v>
      </c>
      <c r="X592" s="23">
        <f t="shared" si="133"/>
        <v>18129367.692027334</v>
      </c>
      <c r="Y592" s="23">
        <f t="shared" si="134"/>
        <v>9717428.4674573578</v>
      </c>
      <c r="Z592" s="17">
        <f>IFERROR(INDEX(Cost_Components!$T$2:$T$29,MATCH(E592,Cost_Components!$A$2:$A$29,0)),"")</f>
        <v>0.8</v>
      </c>
      <c r="AA592" s="26">
        <f>IFERROR(INDEX(Cost_Components!$U$2:$U$29,MATCH(E592,Cost_Components!$A$2:$A$29,0)),"")</f>
        <v>2025</v>
      </c>
      <c r="AB592" s="26">
        <f>IFERROR(INDEX(Cost_Components!$V$2:$V$29,MATCH(E592,Cost_Components!$A$2:$A$29,0)),"")</f>
        <v>2050</v>
      </c>
      <c r="AC592" s="26">
        <f>IFERROR(INDEX(Cost_Components!$M$2:$M$29,MATCH(E592,Cost_Components!$A$2:$A$29,0)),"")</f>
        <v>30</v>
      </c>
      <c r="AD592" s="26">
        <f>IFERROR(INDEX(Cost_Components!$N$2:$N$29,MATCH(E592,Cost_Components!$A$2:$A$29,0)),"")</f>
        <v>95</v>
      </c>
      <c r="AE592" s="16" t="str">
        <f>IFERROR(INDEX(Cost_Components!$O$2:$O$29,MATCH(E592,Cost_Components!$A$2:$A$29,0)),"")</f>
        <v>Both</v>
      </c>
      <c r="AF592" s="11">
        <v>476421.23522942699</v>
      </c>
      <c r="AG592" s="11">
        <v>476397.37135256099</v>
      </c>
      <c r="AH592" s="23">
        <f t="shared" si="135"/>
        <v>1</v>
      </c>
      <c r="AI592" s="10">
        <v>317814114.06715202</v>
      </c>
      <c r="AJ592" s="29">
        <f t="shared" si="136"/>
        <v>4.5060187106802943E-2</v>
      </c>
      <c r="AK592" s="29">
        <f t="shared" si="137"/>
        <v>9.7113481032376464E-2</v>
      </c>
      <c r="AL592" s="29">
        <f t="shared" si="138"/>
        <v>5.2053293925573514E-2</v>
      </c>
      <c r="AM592" s="29">
        <f t="shared" si="139"/>
        <v>3.0575824160547285E-2</v>
      </c>
    </row>
    <row r="593" spans="1:39">
      <c r="A593" t="s">
        <v>262</v>
      </c>
      <c r="B593" s="20">
        <v>2044</v>
      </c>
      <c r="C593" t="s">
        <v>262</v>
      </c>
      <c r="D593" t="s">
        <v>226</v>
      </c>
      <c r="E593" s="22" t="s">
        <v>359</v>
      </c>
      <c r="F593" s="22" t="s">
        <v>360</v>
      </c>
      <c r="G593" s="22" t="s">
        <v>266</v>
      </c>
      <c r="H593" s="22" t="s">
        <v>237</v>
      </c>
      <c r="I593" s="22" t="s">
        <v>212</v>
      </c>
      <c r="J593" s="17">
        <f>IFERROR(INDEX(Cost_Components!$K$2:$K$29,MATCH(E593,Cost_Components!$A$2:$A$29,0)),"")</f>
        <v>0.52</v>
      </c>
      <c r="K593" s="17">
        <f t="shared" si="126"/>
        <v>0.68692307692307697</v>
      </c>
      <c r="L593" s="17">
        <f>IFERROR(INDEX(Cost_Components!$S$2:$S$29,MATCH(E593,Cost_Components!$A$2:$A$29,0)),"")</f>
        <v>0.31</v>
      </c>
      <c r="M593" s="28">
        <f>IFERROR(INDEX(Cost_Components!$L$2:$L$29,MATCH(E593,Cost_Components!$A$2:$A$29,0)),"")</f>
        <v>1</v>
      </c>
      <c r="N593" s="29">
        <f>IFERROR(INDEX(Cost_Components!$P$2:$P$29,MATCH(E593,Cost_Components!$A$2:$A$29,0)),"")</f>
        <v>186.47979240000001</v>
      </c>
      <c r="O593" s="23">
        <f t="shared" si="127"/>
        <v>251444.70392425073</v>
      </c>
      <c r="P593" s="23">
        <f t="shared" si="128"/>
        <v>251431.30480071294</v>
      </c>
      <c r="Q593" s="23">
        <f t="shared" si="129"/>
        <v>14534925.831850404</v>
      </c>
      <c r="R593" s="23">
        <f t="shared" si="130"/>
        <v>32209380.827516351</v>
      </c>
      <c r="S593" s="23">
        <f t="shared" si="131"/>
        <v>17674454.995665945</v>
      </c>
      <c r="T593" s="16">
        <f>IFERROR(INDEX(Cost_Components!$R$2:$R$29,MATCH(E593,Cost_Components!$A$2:$A$29,0)),"")</f>
        <v>1</v>
      </c>
      <c r="U593" s="26">
        <f>IFERROR(INDEX(Cost_Components!$Q$2:$Q$29,MATCH(E593,Cost_Components!$A$2:$A$29,0)),"")</f>
        <v>2023</v>
      </c>
      <c r="V593" s="30">
        <f>1/(1+Calculation_Assumptions!$B$5)^(B593-Calculation_Assumptions!$B$2)</f>
        <v>0.57028602681192497</v>
      </c>
      <c r="W593" s="23">
        <f t="shared" si="132"/>
        <v>8289065.1026519807</v>
      </c>
      <c r="X593" s="23">
        <f t="shared" si="133"/>
        <v>18368559.81819649</v>
      </c>
      <c r="Y593" s="23">
        <f t="shared" si="134"/>
        <v>10079494.715544511</v>
      </c>
      <c r="Z593" s="17">
        <f>IFERROR(INDEX(Cost_Components!$T$2:$T$29,MATCH(E593,Cost_Components!$A$2:$A$29,0)),"")</f>
        <v>0.8</v>
      </c>
      <c r="AA593" s="26">
        <f>IFERROR(INDEX(Cost_Components!$U$2:$U$29,MATCH(E593,Cost_Components!$A$2:$A$29,0)),"")</f>
        <v>2025</v>
      </c>
      <c r="AB593" s="26">
        <f>IFERROR(INDEX(Cost_Components!$V$2:$V$29,MATCH(E593,Cost_Components!$A$2:$A$29,0)),"")</f>
        <v>2050</v>
      </c>
      <c r="AC593" s="26">
        <f>IFERROR(INDEX(Cost_Components!$M$2:$M$29,MATCH(E593,Cost_Components!$A$2:$A$29,0)),"")</f>
        <v>30</v>
      </c>
      <c r="AD593" s="26">
        <f>IFERROR(INDEX(Cost_Components!$N$2:$N$29,MATCH(E593,Cost_Components!$A$2:$A$29,0)),"")</f>
        <v>95</v>
      </c>
      <c r="AE593" s="16" t="str">
        <f>IFERROR(INDEX(Cost_Components!$O$2:$O$29,MATCH(E593,Cost_Components!$A$2:$A$29,0)),"")</f>
        <v>Both</v>
      </c>
      <c r="AF593" s="11">
        <v>483547.50754663598</v>
      </c>
      <c r="AG593" s="11">
        <v>483521.74000137101</v>
      </c>
      <c r="AH593" s="23">
        <f t="shared" si="135"/>
        <v>1</v>
      </c>
      <c r="AI593" s="10">
        <v>318840890.73215598</v>
      </c>
      <c r="AJ593" s="29">
        <f t="shared" si="136"/>
        <v>4.558676836736273E-2</v>
      </c>
      <c r="AK593" s="29">
        <f t="shared" si="137"/>
        <v>0.10102023223418359</v>
      </c>
      <c r="AL593" s="29">
        <f t="shared" si="138"/>
        <v>5.5433463866820853E-2</v>
      </c>
      <c r="AM593" s="29">
        <f t="shared" si="139"/>
        <v>3.1612929861031674E-2</v>
      </c>
    </row>
    <row r="594" spans="1:39">
      <c r="A594" t="s">
        <v>262</v>
      </c>
      <c r="B594" s="20">
        <v>2045</v>
      </c>
      <c r="C594" t="s">
        <v>262</v>
      </c>
      <c r="D594" t="s">
        <v>226</v>
      </c>
      <c r="E594" s="22" t="s">
        <v>359</v>
      </c>
      <c r="F594" s="22" t="s">
        <v>360</v>
      </c>
      <c r="G594" s="22" t="s">
        <v>266</v>
      </c>
      <c r="H594" s="22" t="s">
        <v>237</v>
      </c>
      <c r="I594" s="22" t="s">
        <v>212</v>
      </c>
      <c r="J594" s="17">
        <f>IFERROR(INDEX(Cost_Components!$K$2:$K$29,MATCH(E594,Cost_Components!$A$2:$A$29,0)),"")</f>
        <v>0.52</v>
      </c>
      <c r="K594" s="17">
        <f t="shared" si="126"/>
        <v>0.70576923076923082</v>
      </c>
      <c r="L594" s="17">
        <f>IFERROR(INDEX(Cost_Components!$S$2:$S$29,MATCH(E594,Cost_Components!$A$2:$A$29,0)),"")</f>
        <v>0.31</v>
      </c>
      <c r="M594" s="28">
        <f>IFERROR(INDEX(Cost_Components!$L$2:$L$29,MATCH(E594,Cost_Components!$A$2:$A$29,0)),"")</f>
        <v>1</v>
      </c>
      <c r="N594" s="29">
        <f>IFERROR(INDEX(Cost_Components!$P$2:$P$29,MATCH(E594,Cost_Components!$A$2:$A$29,0)),"")</f>
        <v>186.47979240000001</v>
      </c>
      <c r="O594" s="23">
        <f t="shared" si="127"/>
        <v>254910.47623416179</v>
      </c>
      <c r="P594" s="23">
        <f t="shared" si="128"/>
        <v>254896.08023594314</v>
      </c>
      <c r="Q594" s="23">
        <f t="shared" si="129"/>
        <v>14735220.119051451</v>
      </c>
      <c r="R594" s="23">
        <f t="shared" si="130"/>
        <v>33549201.032239437</v>
      </c>
      <c r="S594" s="23">
        <f t="shared" si="131"/>
        <v>18813980.913187988</v>
      </c>
      <c r="T594" s="16">
        <f>IFERROR(INDEX(Cost_Components!$R$2:$R$29,MATCH(E594,Cost_Components!$A$2:$A$29,0)),"")</f>
        <v>1</v>
      </c>
      <c r="U594" s="26">
        <f>IFERROR(INDEX(Cost_Components!$Q$2:$Q$29,MATCH(E594,Cost_Components!$A$2:$A$29,0)),"")</f>
        <v>2023</v>
      </c>
      <c r="V594" s="30">
        <f>1/(1+Calculation_Assumptions!$B$5)^(B594-Calculation_Assumptions!$B$2)</f>
        <v>0.55367575418633497</v>
      </c>
      <c r="W594" s="23">
        <f t="shared" si="132"/>
        <v>8158534.1125174686</v>
      </c>
      <c r="X594" s="23">
        <f t="shared" si="133"/>
        <v>18575379.183874138</v>
      </c>
      <c r="Y594" s="23">
        <f t="shared" si="134"/>
        <v>10416845.071356671</v>
      </c>
      <c r="Z594" s="17">
        <f>IFERROR(INDEX(Cost_Components!$T$2:$T$29,MATCH(E594,Cost_Components!$A$2:$A$29,0)),"")</f>
        <v>0.8</v>
      </c>
      <c r="AA594" s="26">
        <f>IFERROR(INDEX(Cost_Components!$U$2:$U$29,MATCH(E594,Cost_Components!$A$2:$A$29,0)),"")</f>
        <v>2025</v>
      </c>
      <c r="AB594" s="26">
        <f>IFERROR(INDEX(Cost_Components!$V$2:$V$29,MATCH(E594,Cost_Components!$A$2:$A$29,0)),"")</f>
        <v>2050</v>
      </c>
      <c r="AC594" s="26">
        <f>IFERROR(INDEX(Cost_Components!$M$2:$M$29,MATCH(E594,Cost_Components!$A$2:$A$29,0)),"")</f>
        <v>30</v>
      </c>
      <c r="AD594" s="26">
        <f>IFERROR(INDEX(Cost_Components!$N$2:$N$29,MATCH(E594,Cost_Components!$A$2:$A$29,0)),"")</f>
        <v>95</v>
      </c>
      <c r="AE594" s="16" t="str">
        <f>IFERROR(INDEX(Cost_Components!$O$2:$O$29,MATCH(E594,Cost_Components!$A$2:$A$29,0)),"")</f>
        <v>Both</v>
      </c>
      <c r="AF594" s="11">
        <v>490212.45429646497</v>
      </c>
      <c r="AG594" s="11">
        <v>490184.769684506</v>
      </c>
      <c r="AH594" s="23">
        <f t="shared" si="135"/>
        <v>1</v>
      </c>
      <c r="AI594" s="10">
        <v>319784682.33108002</v>
      </c>
      <c r="AJ594" s="29">
        <f t="shared" si="136"/>
        <v>4.6078567652579928E-2</v>
      </c>
      <c r="AK594" s="29">
        <f t="shared" si="137"/>
        <v>0.1049118450192221</v>
      </c>
      <c r="AL594" s="29">
        <f t="shared" si="138"/>
        <v>5.8833277366642178E-2</v>
      </c>
      <c r="AM594" s="29">
        <f t="shared" si="139"/>
        <v>3.2574559217229439E-2</v>
      </c>
    </row>
    <row r="595" spans="1:39">
      <c r="A595" t="s">
        <v>262</v>
      </c>
      <c r="B595" s="20">
        <v>2046</v>
      </c>
      <c r="C595" t="s">
        <v>262</v>
      </c>
      <c r="D595" t="s">
        <v>226</v>
      </c>
      <c r="E595" s="22" t="s">
        <v>359</v>
      </c>
      <c r="F595" s="22" t="s">
        <v>360</v>
      </c>
      <c r="G595" s="22" t="s">
        <v>266</v>
      </c>
      <c r="H595" s="22" t="s">
        <v>237</v>
      </c>
      <c r="I595" s="22" t="s">
        <v>212</v>
      </c>
      <c r="J595" s="17">
        <f>IFERROR(INDEX(Cost_Components!$K$2:$K$29,MATCH(E595,Cost_Components!$A$2:$A$29,0)),"")</f>
        <v>0.52</v>
      </c>
      <c r="K595" s="17">
        <f t="shared" si="126"/>
        <v>0.72461538461538466</v>
      </c>
      <c r="L595" s="17">
        <f>IFERROR(INDEX(Cost_Components!$S$2:$S$29,MATCH(E595,Cost_Components!$A$2:$A$29,0)),"")</f>
        <v>0.31</v>
      </c>
      <c r="M595" s="28">
        <f>IFERROR(INDEX(Cost_Components!$L$2:$L$29,MATCH(E595,Cost_Components!$A$2:$A$29,0)),"")</f>
        <v>1</v>
      </c>
      <c r="N595" s="29">
        <f>IFERROR(INDEX(Cost_Components!$P$2:$P$29,MATCH(E595,Cost_Components!$A$2:$A$29,0)),"")</f>
        <v>186.47979240000001</v>
      </c>
      <c r="O595" s="23">
        <f t="shared" si="127"/>
        <v>258763.46278126969</v>
      </c>
      <c r="P595" s="23">
        <f t="shared" si="128"/>
        <v>258748.04900467955</v>
      </c>
      <c r="Q595" s="23">
        <f t="shared" si="129"/>
        <v>14957897.563312279</v>
      </c>
      <c r="R595" s="23">
        <f t="shared" si="130"/>
        <v>34965704.403528646</v>
      </c>
      <c r="S595" s="23">
        <f t="shared" si="131"/>
        <v>20007806.840216368</v>
      </c>
      <c r="T595" s="16">
        <f>IFERROR(INDEX(Cost_Components!$R$2:$R$29,MATCH(E595,Cost_Components!$A$2:$A$29,0)),"")</f>
        <v>1</v>
      </c>
      <c r="U595" s="26">
        <f>IFERROR(INDEX(Cost_Components!$Q$2:$Q$29,MATCH(E595,Cost_Components!$A$2:$A$29,0)),"")</f>
        <v>2023</v>
      </c>
      <c r="V595" s="30">
        <f>1/(1+Calculation_Assumptions!$B$5)^(B595-Calculation_Assumptions!$B$2)</f>
        <v>0.5375492759090631</v>
      </c>
      <c r="W595" s="23">
        <f t="shared" si="132"/>
        <v>8040607.0042804545</v>
      </c>
      <c r="X595" s="23">
        <f t="shared" si="133"/>
        <v>18795789.083767161</v>
      </c>
      <c r="Y595" s="23">
        <f t="shared" si="134"/>
        <v>10755182.079486709</v>
      </c>
      <c r="Z595" s="17">
        <f>IFERROR(INDEX(Cost_Components!$T$2:$T$29,MATCH(E595,Cost_Components!$A$2:$A$29,0)),"")</f>
        <v>0.8</v>
      </c>
      <c r="AA595" s="26">
        <f>IFERROR(INDEX(Cost_Components!$U$2:$U$29,MATCH(E595,Cost_Components!$A$2:$A$29,0)),"")</f>
        <v>2025</v>
      </c>
      <c r="AB595" s="26">
        <f>IFERROR(INDEX(Cost_Components!$V$2:$V$29,MATCH(E595,Cost_Components!$A$2:$A$29,0)),"")</f>
        <v>2050</v>
      </c>
      <c r="AC595" s="26">
        <f>IFERROR(INDEX(Cost_Components!$M$2:$M$29,MATCH(E595,Cost_Components!$A$2:$A$29,0)),"")</f>
        <v>30</v>
      </c>
      <c r="AD595" s="26">
        <f>IFERROR(INDEX(Cost_Components!$N$2:$N$29,MATCH(E595,Cost_Components!$A$2:$A$29,0)),"")</f>
        <v>95</v>
      </c>
      <c r="AE595" s="16" t="str">
        <f>IFERROR(INDEX(Cost_Components!$O$2:$O$29,MATCH(E595,Cost_Components!$A$2:$A$29,0)),"")</f>
        <v>Both</v>
      </c>
      <c r="AF595" s="11">
        <v>497622.043810134</v>
      </c>
      <c r="AG595" s="11">
        <v>497592.40193207603</v>
      </c>
      <c r="AH595" s="23">
        <f t="shared" si="135"/>
        <v>1</v>
      </c>
      <c r="AI595" s="10">
        <v>320645615.981408</v>
      </c>
      <c r="AJ595" s="29">
        <f t="shared" si="136"/>
        <v>4.6649312567490657E-2</v>
      </c>
      <c r="AK595" s="29">
        <f t="shared" si="137"/>
        <v>0.1090478168444881</v>
      </c>
      <c r="AL595" s="29">
        <f t="shared" si="138"/>
        <v>6.2398504276997446E-2</v>
      </c>
      <c r="AM595" s="29">
        <f t="shared" si="139"/>
        <v>3.3542270791908559E-2</v>
      </c>
    </row>
    <row r="596" spans="1:39">
      <c r="A596" t="s">
        <v>262</v>
      </c>
      <c r="B596" s="20">
        <v>2047</v>
      </c>
      <c r="C596" t="s">
        <v>262</v>
      </c>
      <c r="D596" t="s">
        <v>226</v>
      </c>
      <c r="E596" s="22" t="s">
        <v>359</v>
      </c>
      <c r="F596" s="22" t="s">
        <v>360</v>
      </c>
      <c r="G596" s="22" t="s">
        <v>266</v>
      </c>
      <c r="H596" s="22" t="s">
        <v>237</v>
      </c>
      <c r="I596" s="22" t="s">
        <v>212</v>
      </c>
      <c r="J596" s="17">
        <f>IFERROR(INDEX(Cost_Components!$K$2:$K$29,MATCH(E596,Cost_Components!$A$2:$A$29,0)),"")</f>
        <v>0.52</v>
      </c>
      <c r="K596" s="17">
        <f t="shared" si="126"/>
        <v>0.74346153846153851</v>
      </c>
      <c r="L596" s="17">
        <f>IFERROR(INDEX(Cost_Components!$S$2:$S$29,MATCH(E596,Cost_Components!$A$2:$A$29,0)),"")</f>
        <v>0.31</v>
      </c>
      <c r="M596" s="28">
        <f>IFERROR(INDEX(Cost_Components!$L$2:$L$29,MATCH(E596,Cost_Components!$A$2:$A$29,0)),"")</f>
        <v>1</v>
      </c>
      <c r="N596" s="29">
        <f>IFERROR(INDEX(Cost_Components!$P$2:$P$29,MATCH(E596,Cost_Components!$A$2:$A$29,0)),"")</f>
        <v>186.47979240000001</v>
      </c>
      <c r="O596" s="23">
        <f t="shared" si="127"/>
        <v>262452.28691583255</v>
      </c>
      <c r="P596" s="23">
        <f t="shared" si="128"/>
        <v>262435.84501654678</v>
      </c>
      <c r="Q596" s="23">
        <f t="shared" si="129"/>
        <v>15171084.388071308</v>
      </c>
      <c r="R596" s="23">
        <f t="shared" si="130"/>
        <v>36386530.285903238</v>
      </c>
      <c r="S596" s="23">
        <f t="shared" si="131"/>
        <v>21215445.897831932</v>
      </c>
      <c r="T596" s="16">
        <f>IFERROR(INDEX(Cost_Components!$R$2:$R$29,MATCH(E596,Cost_Components!$A$2:$A$29,0)),"")</f>
        <v>1</v>
      </c>
      <c r="U596" s="26">
        <f>IFERROR(INDEX(Cost_Components!$Q$2:$Q$29,MATCH(E596,Cost_Components!$A$2:$A$29,0)),"")</f>
        <v>2023</v>
      </c>
      <c r="V596" s="30">
        <f>1/(1+Calculation_Assumptions!$B$5)^(B596-Calculation_Assumptions!$B$2)</f>
        <v>0.52189250088258554</v>
      </c>
      <c r="W596" s="23">
        <f t="shared" si="132"/>
        <v>7917675.1723912852</v>
      </c>
      <c r="X596" s="23">
        <f t="shared" si="133"/>
        <v>18989857.289349981</v>
      </c>
      <c r="Y596" s="23">
        <f t="shared" si="134"/>
        <v>11072182.116958696</v>
      </c>
      <c r="Z596" s="17">
        <f>IFERROR(INDEX(Cost_Components!$T$2:$T$29,MATCH(E596,Cost_Components!$A$2:$A$29,0)),"")</f>
        <v>0.8</v>
      </c>
      <c r="AA596" s="26">
        <f>IFERROR(INDEX(Cost_Components!$U$2:$U$29,MATCH(E596,Cost_Components!$A$2:$A$29,0)),"")</f>
        <v>2025</v>
      </c>
      <c r="AB596" s="26">
        <f>IFERROR(INDEX(Cost_Components!$V$2:$V$29,MATCH(E596,Cost_Components!$A$2:$A$29,0)),"")</f>
        <v>2050</v>
      </c>
      <c r="AC596" s="26">
        <f>IFERROR(INDEX(Cost_Components!$M$2:$M$29,MATCH(E596,Cost_Components!$A$2:$A$29,0)),"")</f>
        <v>30</v>
      </c>
      <c r="AD596" s="26">
        <f>IFERROR(INDEX(Cost_Components!$N$2:$N$29,MATCH(E596,Cost_Components!$A$2:$A$29,0)),"")</f>
        <v>95</v>
      </c>
      <c r="AE596" s="16" t="str">
        <f>IFERROR(INDEX(Cost_Components!$O$2:$O$29,MATCH(E596,Cost_Components!$A$2:$A$29,0)),"")</f>
        <v>Both</v>
      </c>
      <c r="AF596" s="11">
        <v>504715.93637660099</v>
      </c>
      <c r="AG596" s="11">
        <v>504684.31733951299</v>
      </c>
      <c r="AH596" s="23">
        <f t="shared" si="135"/>
        <v>1</v>
      </c>
      <c r="AI596" s="10">
        <v>321429520.52287501</v>
      </c>
      <c r="AJ596" s="29">
        <f t="shared" si="136"/>
        <v>4.7198789841680501E-2</v>
      </c>
      <c r="AK596" s="29">
        <f t="shared" si="137"/>
        <v>0.11320220441082274</v>
      </c>
      <c r="AL596" s="29">
        <f t="shared" si="138"/>
        <v>6.600341456914223E-2</v>
      </c>
      <c r="AM596" s="29">
        <f t="shared" si="139"/>
        <v>3.4446687096279724E-2</v>
      </c>
    </row>
    <row r="597" spans="1:39">
      <c r="A597" t="s">
        <v>262</v>
      </c>
      <c r="B597" s="20">
        <v>2048</v>
      </c>
      <c r="C597" t="s">
        <v>262</v>
      </c>
      <c r="D597" t="s">
        <v>226</v>
      </c>
      <c r="E597" s="22" t="s">
        <v>359</v>
      </c>
      <c r="F597" s="22" t="s">
        <v>360</v>
      </c>
      <c r="G597" s="22" t="s">
        <v>266</v>
      </c>
      <c r="H597" s="22" t="s">
        <v>237</v>
      </c>
      <c r="I597" s="22" t="s">
        <v>212</v>
      </c>
      <c r="J597" s="17">
        <f>IFERROR(INDEX(Cost_Components!$K$2:$K$29,MATCH(E597,Cost_Components!$A$2:$A$29,0)),"")</f>
        <v>0.52</v>
      </c>
      <c r="K597" s="17">
        <f t="shared" si="126"/>
        <v>0.76230769230769235</v>
      </c>
      <c r="L597" s="17">
        <f>IFERROR(INDEX(Cost_Components!$S$2:$S$29,MATCH(E597,Cost_Components!$A$2:$A$29,0)),"")</f>
        <v>0.31</v>
      </c>
      <c r="M597" s="28">
        <f>IFERROR(INDEX(Cost_Components!$L$2:$L$29,MATCH(E597,Cost_Components!$A$2:$A$29,0)),"")</f>
        <v>1</v>
      </c>
      <c r="N597" s="29">
        <f>IFERROR(INDEX(Cost_Components!$P$2:$P$29,MATCH(E597,Cost_Components!$A$2:$A$29,0)),"")</f>
        <v>186.47979240000001</v>
      </c>
      <c r="O597" s="23">
        <f t="shared" si="127"/>
        <v>266838.50892265997</v>
      </c>
      <c r="P597" s="23">
        <f t="shared" si="128"/>
        <v>266820.97342725296</v>
      </c>
      <c r="Q597" s="23">
        <f t="shared" si="129"/>
        <v>15424583.117130816</v>
      </c>
      <c r="R597" s="23">
        <f t="shared" si="130"/>
        <v>37932422.954222441</v>
      </c>
      <c r="S597" s="23">
        <f t="shared" si="131"/>
        <v>22507839.837091625</v>
      </c>
      <c r="T597" s="16">
        <f>IFERROR(INDEX(Cost_Components!$R$2:$R$29,MATCH(E597,Cost_Components!$A$2:$A$29,0)),"")</f>
        <v>1</v>
      </c>
      <c r="U597" s="26">
        <f>IFERROR(INDEX(Cost_Components!$Q$2:$Q$29,MATCH(E597,Cost_Components!$A$2:$A$29,0)),"")</f>
        <v>2023</v>
      </c>
      <c r="V597" s="30">
        <f>1/(1+Calculation_Assumptions!$B$5)^(B597-Calculation_Assumptions!$B$2)</f>
        <v>0.50669174842969467</v>
      </c>
      <c r="W597" s="23">
        <f t="shared" si="132"/>
        <v>7815508.9884181628</v>
      </c>
      <c r="X597" s="23">
        <f t="shared" si="133"/>
        <v>19220045.708849654</v>
      </c>
      <c r="Y597" s="23">
        <f t="shared" si="134"/>
        <v>11404536.72043149</v>
      </c>
      <c r="Z597" s="17">
        <f>IFERROR(INDEX(Cost_Components!$T$2:$T$29,MATCH(E597,Cost_Components!$A$2:$A$29,0)),"")</f>
        <v>0.8</v>
      </c>
      <c r="AA597" s="26">
        <f>IFERROR(INDEX(Cost_Components!$U$2:$U$29,MATCH(E597,Cost_Components!$A$2:$A$29,0)),"")</f>
        <v>2025</v>
      </c>
      <c r="AB597" s="26">
        <f>IFERROR(INDEX(Cost_Components!$V$2:$V$29,MATCH(E597,Cost_Components!$A$2:$A$29,0)),"")</f>
        <v>2050</v>
      </c>
      <c r="AC597" s="26">
        <f>IFERROR(INDEX(Cost_Components!$M$2:$M$29,MATCH(E597,Cost_Components!$A$2:$A$29,0)),"")</f>
        <v>30</v>
      </c>
      <c r="AD597" s="26">
        <f>IFERROR(INDEX(Cost_Components!$N$2:$N$29,MATCH(E597,Cost_Components!$A$2:$A$29,0)),"")</f>
        <v>95</v>
      </c>
      <c r="AE597" s="16" t="str">
        <f>IFERROR(INDEX(Cost_Components!$O$2:$O$29,MATCH(E597,Cost_Components!$A$2:$A$29,0)),"")</f>
        <v>Both</v>
      </c>
      <c r="AF597" s="11">
        <v>513150.97869742301</v>
      </c>
      <c r="AG597" s="11">
        <v>513117.25659087102</v>
      </c>
      <c r="AH597" s="23">
        <f t="shared" si="135"/>
        <v>1</v>
      </c>
      <c r="AI597" s="10">
        <v>322136832.26016098</v>
      </c>
      <c r="AJ597" s="29">
        <f t="shared" si="136"/>
        <v>4.7882084792693826E-2</v>
      </c>
      <c r="AK597" s="29">
        <f t="shared" si="137"/>
        <v>0.11775251742584912</v>
      </c>
      <c r="AL597" s="29">
        <f t="shared" si="138"/>
        <v>6.9870432633155288E-2</v>
      </c>
      <c r="AM597" s="29">
        <f t="shared" si="139"/>
        <v>3.5402771674432655E-2</v>
      </c>
    </row>
    <row r="598" spans="1:39">
      <c r="A598" t="s">
        <v>262</v>
      </c>
      <c r="B598" s="20">
        <v>2049</v>
      </c>
      <c r="C598" t="s">
        <v>262</v>
      </c>
      <c r="D598" t="s">
        <v>226</v>
      </c>
      <c r="E598" s="22" t="s">
        <v>359</v>
      </c>
      <c r="F598" s="22" t="s">
        <v>360</v>
      </c>
      <c r="G598" s="22" t="s">
        <v>266</v>
      </c>
      <c r="H598" s="22" t="s">
        <v>237</v>
      </c>
      <c r="I598" s="22" t="s">
        <v>212</v>
      </c>
      <c r="J598" s="17">
        <f>IFERROR(INDEX(Cost_Components!$K$2:$K$29,MATCH(E598,Cost_Components!$A$2:$A$29,0)),"")</f>
        <v>0.52</v>
      </c>
      <c r="K598" s="17">
        <f t="shared" si="126"/>
        <v>0.7811538461538462</v>
      </c>
      <c r="L598" s="17">
        <f>IFERROR(INDEX(Cost_Components!$S$2:$S$29,MATCH(E598,Cost_Components!$A$2:$A$29,0)),"")</f>
        <v>0.31</v>
      </c>
      <c r="M598" s="28">
        <f>IFERROR(INDEX(Cost_Components!$L$2:$L$29,MATCH(E598,Cost_Components!$A$2:$A$29,0)),"")</f>
        <v>1</v>
      </c>
      <c r="N598" s="29">
        <f>IFERROR(INDEX(Cost_Components!$P$2:$P$29,MATCH(E598,Cost_Components!$A$2:$A$29,0)),"")</f>
        <v>186.47979240000001</v>
      </c>
      <c r="O598" s="23">
        <f t="shared" si="127"/>
        <v>270143.61448737624</v>
      </c>
      <c r="P598" s="23">
        <f t="shared" si="128"/>
        <v>270125.05536807911</v>
      </c>
      <c r="Q598" s="23">
        <f t="shared" si="129"/>
        <v>15615587.916594148</v>
      </c>
      <c r="R598" s="23">
        <f t="shared" si="130"/>
        <v>39351660.144294098</v>
      </c>
      <c r="S598" s="23">
        <f t="shared" si="131"/>
        <v>23736072.22769995</v>
      </c>
      <c r="T598" s="16">
        <f>IFERROR(INDEX(Cost_Components!$R$2:$R$29,MATCH(E598,Cost_Components!$A$2:$A$29,0)),"")</f>
        <v>1</v>
      </c>
      <c r="U598" s="26">
        <f>IFERROR(INDEX(Cost_Components!$Q$2:$Q$29,MATCH(E598,Cost_Components!$A$2:$A$29,0)),"")</f>
        <v>2023</v>
      </c>
      <c r="V598" s="30">
        <f>1/(1+Calculation_Assumptions!$B$5)^(B598-Calculation_Assumptions!$B$2)</f>
        <v>0.49193373633950943</v>
      </c>
      <c r="W598" s="23">
        <f t="shared" si="132"/>
        <v>7681834.5089482544</v>
      </c>
      <c r="X598" s="23">
        <f t="shared" si="133"/>
        <v>19358409.205945153</v>
      </c>
      <c r="Y598" s="23">
        <f t="shared" si="134"/>
        <v>11676574.696996899</v>
      </c>
      <c r="Z598" s="17">
        <f>IFERROR(INDEX(Cost_Components!$T$2:$T$29,MATCH(E598,Cost_Components!$A$2:$A$29,0)),"")</f>
        <v>0.8</v>
      </c>
      <c r="AA598" s="26">
        <f>IFERROR(INDEX(Cost_Components!$U$2:$U$29,MATCH(E598,Cost_Components!$A$2:$A$29,0)),"")</f>
        <v>2025</v>
      </c>
      <c r="AB598" s="26">
        <f>IFERROR(INDEX(Cost_Components!$V$2:$V$29,MATCH(E598,Cost_Components!$A$2:$A$29,0)),"")</f>
        <v>2050</v>
      </c>
      <c r="AC598" s="26">
        <f>IFERROR(INDEX(Cost_Components!$M$2:$M$29,MATCH(E598,Cost_Components!$A$2:$A$29,0)),"")</f>
        <v>30</v>
      </c>
      <c r="AD598" s="26">
        <f>IFERROR(INDEX(Cost_Components!$N$2:$N$29,MATCH(E598,Cost_Components!$A$2:$A$29,0)),"")</f>
        <v>95</v>
      </c>
      <c r="AE598" s="16" t="str">
        <f>IFERROR(INDEX(Cost_Components!$O$2:$O$29,MATCH(E598,Cost_Components!$A$2:$A$29,0)),"")</f>
        <v>Both</v>
      </c>
      <c r="AF598" s="11">
        <v>519506.95093726198</v>
      </c>
      <c r="AG598" s="11">
        <v>519471.26032322901</v>
      </c>
      <c r="AH598" s="23">
        <f t="shared" si="135"/>
        <v>1</v>
      </c>
      <c r="AI598" s="10">
        <v>322765819.75268102</v>
      </c>
      <c r="AJ598" s="29">
        <f t="shared" si="136"/>
        <v>4.8380550110787991E-2</v>
      </c>
      <c r="AK598" s="29">
        <f t="shared" si="137"/>
        <v>0.12192015924873106</v>
      </c>
      <c r="AL598" s="29">
        <f t="shared" si="138"/>
        <v>7.3539609137943079E-2</v>
      </c>
      <c r="AM598" s="29">
        <f t="shared" si="139"/>
        <v>3.6176614692175472E-2</v>
      </c>
    </row>
    <row r="599" spans="1:39">
      <c r="A599" t="s">
        <v>262</v>
      </c>
      <c r="B599" s="20">
        <v>2050</v>
      </c>
      <c r="C599" t="s">
        <v>262</v>
      </c>
      <c r="D599" t="s">
        <v>226</v>
      </c>
      <c r="E599" s="22" t="s">
        <v>359</v>
      </c>
      <c r="F599" s="22" t="s">
        <v>360</v>
      </c>
      <c r="G599" s="22" t="s">
        <v>266</v>
      </c>
      <c r="H599" s="22" t="s">
        <v>237</v>
      </c>
      <c r="I599" s="22" t="s">
        <v>212</v>
      </c>
      <c r="J599" s="17">
        <f>IFERROR(INDEX(Cost_Components!$K$2:$K$29,MATCH(E599,Cost_Components!$A$2:$A$29,0)),"")</f>
        <v>0.52</v>
      </c>
      <c r="K599" s="17">
        <f t="shared" si="126"/>
        <v>0.8</v>
      </c>
      <c r="L599" s="17">
        <f>IFERROR(INDEX(Cost_Components!$S$2:$S$29,MATCH(E599,Cost_Components!$A$2:$A$29,0)),"")</f>
        <v>0.31</v>
      </c>
      <c r="M599" s="28">
        <f>IFERROR(INDEX(Cost_Components!$L$2:$L$29,MATCH(E599,Cost_Components!$A$2:$A$29,0)),"")</f>
        <v>1</v>
      </c>
      <c r="N599" s="29">
        <f>IFERROR(INDEX(Cost_Components!$P$2:$P$29,MATCH(E599,Cost_Components!$A$2:$A$29,0)),"")</f>
        <v>186.47979240000001</v>
      </c>
      <c r="O599" s="23">
        <f t="shared" si="127"/>
        <v>273017.45186891867</v>
      </c>
      <c r="P599" s="23">
        <f t="shared" si="128"/>
        <v>272997.89545317902</v>
      </c>
      <c r="Q599" s="23">
        <f t="shared" si="129"/>
        <v>15781663.169621177</v>
      </c>
      <c r="R599" s="23">
        <f t="shared" si="130"/>
        <v>40729790.196874358</v>
      </c>
      <c r="S599" s="23">
        <f t="shared" si="131"/>
        <v>24948127.027253181</v>
      </c>
      <c r="T599" s="16">
        <f>IFERROR(INDEX(Cost_Components!$R$2:$R$29,MATCH(E599,Cost_Components!$A$2:$A$29,0)),"")</f>
        <v>1</v>
      </c>
      <c r="U599" s="26">
        <f>IFERROR(INDEX(Cost_Components!$Q$2:$Q$29,MATCH(E599,Cost_Components!$A$2:$A$29,0)),"")</f>
        <v>2023</v>
      </c>
      <c r="V599" s="30">
        <f>1/(1+Calculation_Assumptions!$B$5)^(B599-Calculation_Assumptions!$B$2)</f>
        <v>0.47760556926165965</v>
      </c>
      <c r="W599" s="23">
        <f t="shared" si="132"/>
        <v>7537410.2220226899</v>
      </c>
      <c r="X599" s="23">
        <f t="shared" si="133"/>
        <v>19452774.632886142</v>
      </c>
      <c r="Y599" s="23">
        <f t="shared" si="134"/>
        <v>11915364.410863452</v>
      </c>
      <c r="Z599" s="17">
        <f>IFERROR(INDEX(Cost_Components!$T$2:$T$29,MATCH(E599,Cost_Components!$A$2:$A$29,0)),"")</f>
        <v>0.8</v>
      </c>
      <c r="AA599" s="26">
        <f>IFERROR(INDEX(Cost_Components!$U$2:$U$29,MATCH(E599,Cost_Components!$A$2:$A$29,0)),"")</f>
        <v>2025</v>
      </c>
      <c r="AB599" s="26">
        <f>IFERROR(INDEX(Cost_Components!$V$2:$V$29,MATCH(E599,Cost_Components!$A$2:$A$29,0)),"")</f>
        <v>2050</v>
      </c>
      <c r="AC599" s="26">
        <f>IFERROR(INDEX(Cost_Components!$M$2:$M$29,MATCH(E599,Cost_Components!$A$2:$A$29,0)),"")</f>
        <v>30</v>
      </c>
      <c r="AD599" s="26">
        <f>IFERROR(INDEX(Cost_Components!$N$2:$N$29,MATCH(E599,Cost_Components!$A$2:$A$29,0)),"")</f>
        <v>95</v>
      </c>
      <c r="AE599" s="16" t="str">
        <f>IFERROR(INDEX(Cost_Components!$O$2:$O$29,MATCH(E599,Cost_Components!$A$2:$A$29,0)),"")</f>
        <v>Both</v>
      </c>
      <c r="AF599" s="11">
        <v>525033.56128638203</v>
      </c>
      <c r="AG599" s="11">
        <v>524995.95279457502</v>
      </c>
      <c r="AH599" s="23">
        <f t="shared" si="135"/>
        <v>1</v>
      </c>
      <c r="AI599" s="10">
        <v>323312042.56328499</v>
      </c>
      <c r="AJ599" s="29">
        <f t="shared" si="136"/>
        <v>4.8812481726634355E-2</v>
      </c>
      <c r="AK599" s="29">
        <f t="shared" si="137"/>
        <v>0.12597671857181728</v>
      </c>
      <c r="AL599" s="29">
        <f t="shared" si="138"/>
        <v>7.7164236845182907E-2</v>
      </c>
      <c r="AM599" s="29">
        <f t="shared" si="139"/>
        <v>3.6854069265085117E-2</v>
      </c>
    </row>
    <row r="600" spans="1:39">
      <c r="A600" t="s">
        <v>262</v>
      </c>
      <c r="B600" s="20">
        <v>2025</v>
      </c>
      <c r="C600" t="s">
        <v>262</v>
      </c>
      <c r="D600" t="s">
        <v>226</v>
      </c>
      <c r="E600" s="22" t="s">
        <v>361</v>
      </c>
      <c r="F600" s="22" t="s">
        <v>362</v>
      </c>
      <c r="G600" s="22" t="s">
        <v>266</v>
      </c>
      <c r="H600" s="22" t="s">
        <v>237</v>
      </c>
      <c r="I600" s="22" t="s">
        <v>309</v>
      </c>
      <c r="J600" s="17">
        <f>IFERROR(INDEX(Cost_Components!$K$2:$K$29,MATCH(E600,Cost_Components!$A$2:$A$29,0)),"")</f>
        <v>0.5</v>
      </c>
      <c r="K600" s="17">
        <f t="shared" si="126"/>
        <v>0.32884615384615384</v>
      </c>
      <c r="L600" s="17">
        <f>IFERROR(INDEX(Cost_Components!$S$2:$S$29,MATCH(E600,Cost_Components!$A$2:$A$29,0)),"")</f>
        <v>0.31</v>
      </c>
      <c r="M600" s="28">
        <f>IFERROR(INDEX(Cost_Components!$L$2:$L$29,MATCH(E600,Cost_Components!$A$2:$A$29,0)),"")</f>
        <v>1</v>
      </c>
      <c r="N600" s="29">
        <f>IFERROR(INDEX(Cost_Components!$P$2:$P$29,MATCH(E600,Cost_Components!$A$2:$A$29,0)),"")</f>
        <v>64.94344126</v>
      </c>
      <c r="O600" s="23">
        <f t="shared" si="127"/>
        <v>1495850.531927875</v>
      </c>
      <c r="P600" s="23">
        <f t="shared" si="128"/>
        <v>1495797.8818060351</v>
      </c>
      <c r="Q600" s="23">
        <f t="shared" si="129"/>
        <v>30114101.180909827</v>
      </c>
      <c r="R600" s="23">
        <f t="shared" si="130"/>
        <v>31945983.610256936</v>
      </c>
      <c r="S600" s="23">
        <f t="shared" si="131"/>
        <v>1831882.429347109</v>
      </c>
      <c r="T600" s="16">
        <f>IFERROR(INDEX(Cost_Components!$R$2:$R$29,MATCH(E600,Cost_Components!$A$2:$A$29,0)),"")</f>
        <v>1</v>
      </c>
      <c r="U600" s="26">
        <f>IFERROR(INDEX(Cost_Components!$Q$2:$Q$29,MATCH(E600,Cost_Components!$A$2:$A$29,0)),"")</f>
        <v>2023</v>
      </c>
      <c r="V600" s="30">
        <f>1/(1+Calculation_Assumptions!$B$5)^(B600-Calculation_Assumptions!$B$2)</f>
        <v>1</v>
      </c>
      <c r="W600" s="23">
        <f t="shared" si="132"/>
        <v>30114101.180909827</v>
      </c>
      <c r="X600" s="23">
        <f t="shared" si="133"/>
        <v>31945983.610256936</v>
      </c>
      <c r="Y600" s="23">
        <f t="shared" si="134"/>
        <v>1831882.429347109</v>
      </c>
      <c r="Z600" s="17">
        <f>IFERROR(INDEX(Cost_Components!$T$2:$T$29,MATCH(E600,Cost_Components!$A$2:$A$29,0)),"")</f>
        <v>0.8</v>
      </c>
      <c r="AA600" s="26">
        <f>IFERROR(INDEX(Cost_Components!$U$2:$U$29,MATCH(E600,Cost_Components!$A$2:$A$29,0)),"")</f>
        <v>2025</v>
      </c>
      <c r="AB600" s="26">
        <f>IFERROR(INDEX(Cost_Components!$V$2:$V$29,MATCH(E600,Cost_Components!$A$2:$A$29,0)),"")</f>
        <v>2050</v>
      </c>
      <c r="AC600" s="26">
        <f>IFERROR(INDEX(Cost_Components!$M$2:$M$29,MATCH(E600,Cost_Components!$A$2:$A$29,0)),"")</f>
        <v>30</v>
      </c>
      <c r="AD600" s="26">
        <f>IFERROR(INDEX(Cost_Components!$N$2:$N$29,MATCH(E600,Cost_Components!$A$2:$A$29,0)),"")</f>
        <v>95</v>
      </c>
      <c r="AE600" s="16" t="str">
        <f>IFERROR(INDEX(Cost_Components!$O$2:$O$29,MATCH(E600,Cost_Components!$A$2:$A$29,0)),"")</f>
        <v>Both</v>
      </c>
      <c r="AF600" s="11">
        <v>2991701.06385575</v>
      </c>
      <c r="AG600" s="11">
        <v>2991595.7636120701</v>
      </c>
      <c r="AH600" s="23">
        <f t="shared" si="135"/>
        <v>1</v>
      </c>
      <c r="AI600" s="10">
        <v>288391907.64445603</v>
      </c>
      <c r="AJ600" s="29">
        <f t="shared" si="136"/>
        <v>0.10442075655616523</v>
      </c>
      <c r="AK600" s="29">
        <f t="shared" si="137"/>
        <v>0.11077281561465152</v>
      </c>
      <c r="AL600" s="29">
        <f t="shared" si="138"/>
        <v>6.3520590584862924E-3</v>
      </c>
      <c r="AM600" s="29">
        <f t="shared" si="139"/>
        <v>6.3520590584862924E-3</v>
      </c>
    </row>
    <row r="601" spans="1:39">
      <c r="A601" t="s">
        <v>262</v>
      </c>
      <c r="B601" s="20">
        <v>2026</v>
      </c>
      <c r="C601" t="s">
        <v>262</v>
      </c>
      <c r="D601" t="s">
        <v>226</v>
      </c>
      <c r="E601" s="22" t="s">
        <v>361</v>
      </c>
      <c r="F601" s="22" t="s">
        <v>362</v>
      </c>
      <c r="G601" s="22" t="s">
        <v>266</v>
      </c>
      <c r="H601" s="22" t="s">
        <v>237</v>
      </c>
      <c r="I601" s="22" t="s">
        <v>309</v>
      </c>
      <c r="J601" s="17">
        <f>IFERROR(INDEX(Cost_Components!$K$2:$K$29,MATCH(E601,Cost_Components!$A$2:$A$29,0)),"")</f>
        <v>0.5</v>
      </c>
      <c r="K601" s="17">
        <f t="shared" si="126"/>
        <v>0.34769230769230769</v>
      </c>
      <c r="L601" s="17">
        <f>IFERROR(INDEX(Cost_Components!$S$2:$S$29,MATCH(E601,Cost_Components!$A$2:$A$29,0)),"")</f>
        <v>0.31</v>
      </c>
      <c r="M601" s="28">
        <f>IFERROR(INDEX(Cost_Components!$L$2:$L$29,MATCH(E601,Cost_Components!$A$2:$A$29,0)),"")</f>
        <v>1</v>
      </c>
      <c r="N601" s="29">
        <f>IFERROR(INDEX(Cost_Components!$P$2:$P$29,MATCH(E601,Cost_Components!$A$2:$A$29,0)),"")</f>
        <v>64.94344126</v>
      </c>
      <c r="O601" s="23">
        <f t="shared" si="127"/>
        <v>1534464.4087497101</v>
      </c>
      <c r="P601" s="23">
        <f t="shared" si="128"/>
        <v>1534309.8942510751</v>
      </c>
      <c r="Q601" s="23">
        <f t="shared" si="129"/>
        <v>30889442.99249877</v>
      </c>
      <c r="R601" s="23">
        <f t="shared" si="130"/>
        <v>34648720.335560948</v>
      </c>
      <c r="S601" s="23">
        <f t="shared" si="131"/>
        <v>3759277.3430621773</v>
      </c>
      <c r="T601" s="16">
        <f>IFERROR(INDEX(Cost_Components!$R$2:$R$29,MATCH(E601,Cost_Components!$A$2:$A$29,0)),"")</f>
        <v>1</v>
      </c>
      <c r="U601" s="26">
        <f>IFERROR(INDEX(Cost_Components!$Q$2:$Q$29,MATCH(E601,Cost_Components!$A$2:$A$29,0)),"")</f>
        <v>2023</v>
      </c>
      <c r="V601" s="30">
        <f>1/(1+Calculation_Assumptions!$B$5)^(B601-Calculation_Assumptions!$B$2)</f>
        <v>0.970873786407767</v>
      </c>
      <c r="W601" s="23">
        <f t="shared" si="132"/>
        <v>29989750.478154145</v>
      </c>
      <c r="X601" s="23">
        <f t="shared" si="133"/>
        <v>33639534.306369856</v>
      </c>
      <c r="Y601" s="23">
        <f t="shared" si="134"/>
        <v>3649783.8282157062</v>
      </c>
      <c r="Z601" s="17">
        <f>IFERROR(INDEX(Cost_Components!$T$2:$T$29,MATCH(E601,Cost_Components!$A$2:$A$29,0)),"")</f>
        <v>0.8</v>
      </c>
      <c r="AA601" s="26">
        <f>IFERROR(INDEX(Cost_Components!$U$2:$U$29,MATCH(E601,Cost_Components!$A$2:$A$29,0)),"")</f>
        <v>2025</v>
      </c>
      <c r="AB601" s="26">
        <f>IFERROR(INDEX(Cost_Components!$V$2:$V$29,MATCH(E601,Cost_Components!$A$2:$A$29,0)),"")</f>
        <v>2050</v>
      </c>
      <c r="AC601" s="26">
        <f>IFERROR(INDEX(Cost_Components!$M$2:$M$29,MATCH(E601,Cost_Components!$A$2:$A$29,0)),"")</f>
        <v>30</v>
      </c>
      <c r="AD601" s="26">
        <f>IFERROR(INDEX(Cost_Components!$N$2:$N$29,MATCH(E601,Cost_Components!$A$2:$A$29,0)),"")</f>
        <v>95</v>
      </c>
      <c r="AE601" s="16" t="str">
        <f>IFERROR(INDEX(Cost_Components!$O$2:$O$29,MATCH(E601,Cost_Components!$A$2:$A$29,0)),"")</f>
        <v>Both</v>
      </c>
      <c r="AF601" s="11">
        <v>3068928.8174994201</v>
      </c>
      <c r="AG601" s="11">
        <v>3068619.7885021502</v>
      </c>
      <c r="AH601" s="23">
        <f t="shared" si="135"/>
        <v>1</v>
      </c>
      <c r="AI601" s="10">
        <v>290472130.233437</v>
      </c>
      <c r="AJ601" s="29">
        <f t="shared" si="136"/>
        <v>0.10634219182292831</v>
      </c>
      <c r="AK601" s="29">
        <f t="shared" si="137"/>
        <v>0.11928414718381283</v>
      </c>
      <c r="AL601" s="29">
        <f t="shared" si="138"/>
        <v>1.2941955360884523E-2</v>
      </c>
      <c r="AM601" s="29">
        <f t="shared" si="139"/>
        <v>1.2565005204742255E-2</v>
      </c>
    </row>
    <row r="602" spans="1:39">
      <c r="A602" t="s">
        <v>262</v>
      </c>
      <c r="B602" s="20">
        <v>2027</v>
      </c>
      <c r="C602" t="s">
        <v>262</v>
      </c>
      <c r="D602" t="s">
        <v>226</v>
      </c>
      <c r="E602" s="22" t="s">
        <v>361</v>
      </c>
      <c r="F602" s="22" t="s">
        <v>362</v>
      </c>
      <c r="G602" s="22" t="s">
        <v>266</v>
      </c>
      <c r="H602" s="22" t="s">
        <v>237</v>
      </c>
      <c r="I602" s="22" t="s">
        <v>309</v>
      </c>
      <c r="J602" s="17">
        <f>IFERROR(INDEX(Cost_Components!$K$2:$K$29,MATCH(E602,Cost_Components!$A$2:$A$29,0)),"")</f>
        <v>0.5</v>
      </c>
      <c r="K602" s="17">
        <f t="shared" si="126"/>
        <v>0.36653846153846154</v>
      </c>
      <c r="L602" s="17">
        <f>IFERROR(INDEX(Cost_Components!$S$2:$S$29,MATCH(E602,Cost_Components!$A$2:$A$29,0)),"")</f>
        <v>0.31</v>
      </c>
      <c r="M602" s="28">
        <f>IFERROR(INDEX(Cost_Components!$L$2:$L$29,MATCH(E602,Cost_Components!$A$2:$A$29,0)),"")</f>
        <v>1</v>
      </c>
      <c r="N602" s="29">
        <f>IFERROR(INDEX(Cost_Components!$P$2:$P$29,MATCH(E602,Cost_Components!$A$2:$A$29,0)),"")</f>
        <v>64.94344126</v>
      </c>
      <c r="O602" s="23">
        <f t="shared" si="127"/>
        <v>1574020.6254448551</v>
      </c>
      <c r="P602" s="23">
        <f t="shared" si="128"/>
        <v>1573717.8513080401</v>
      </c>
      <c r="Q602" s="23">
        <f t="shared" si="129"/>
        <v>31682822.379233506</v>
      </c>
      <c r="R602" s="23">
        <f t="shared" si="130"/>
        <v>37468410.452756889</v>
      </c>
      <c r="S602" s="23">
        <f t="shared" si="131"/>
        <v>5785588.0735233836</v>
      </c>
      <c r="T602" s="16">
        <f>IFERROR(INDEX(Cost_Components!$R$2:$R$29,MATCH(E602,Cost_Components!$A$2:$A$29,0)),"")</f>
        <v>1</v>
      </c>
      <c r="U602" s="26">
        <f>IFERROR(INDEX(Cost_Components!$Q$2:$Q$29,MATCH(E602,Cost_Components!$A$2:$A$29,0)),"")</f>
        <v>2023</v>
      </c>
      <c r="V602" s="30">
        <f>1/(1+Calculation_Assumptions!$B$5)^(B602-Calculation_Assumptions!$B$2)</f>
        <v>0.94259590913375435</v>
      </c>
      <c r="W602" s="23">
        <f t="shared" si="132"/>
        <v>29864098.764476866</v>
      </c>
      <c r="X602" s="23">
        <f t="shared" si="133"/>
        <v>35317570.414513044</v>
      </c>
      <c r="Y602" s="23">
        <f t="shared" si="134"/>
        <v>5453471.6500361804</v>
      </c>
      <c r="Z602" s="17">
        <f>IFERROR(INDEX(Cost_Components!$T$2:$T$29,MATCH(E602,Cost_Components!$A$2:$A$29,0)),"")</f>
        <v>0.8</v>
      </c>
      <c r="AA602" s="26">
        <f>IFERROR(INDEX(Cost_Components!$U$2:$U$29,MATCH(E602,Cost_Components!$A$2:$A$29,0)),"")</f>
        <v>2025</v>
      </c>
      <c r="AB602" s="26">
        <f>IFERROR(INDEX(Cost_Components!$V$2:$V$29,MATCH(E602,Cost_Components!$A$2:$A$29,0)),"")</f>
        <v>2050</v>
      </c>
      <c r="AC602" s="26">
        <f>IFERROR(INDEX(Cost_Components!$M$2:$M$29,MATCH(E602,Cost_Components!$A$2:$A$29,0)),"")</f>
        <v>30</v>
      </c>
      <c r="AD602" s="26">
        <f>IFERROR(INDEX(Cost_Components!$N$2:$N$29,MATCH(E602,Cost_Components!$A$2:$A$29,0)),"")</f>
        <v>95</v>
      </c>
      <c r="AE602" s="16" t="str">
        <f>IFERROR(INDEX(Cost_Components!$O$2:$O$29,MATCH(E602,Cost_Components!$A$2:$A$29,0)),"")</f>
        <v>Both</v>
      </c>
      <c r="AF602" s="11">
        <v>3148041.2508897102</v>
      </c>
      <c r="AG602" s="11">
        <v>3147435.7026160802</v>
      </c>
      <c r="AH602" s="23">
        <f t="shared" si="135"/>
        <v>1</v>
      </c>
      <c r="AI602" s="10">
        <v>292505080.826208</v>
      </c>
      <c r="AJ602" s="29">
        <f t="shared" si="136"/>
        <v>0.10831545999044669</v>
      </c>
      <c r="AK602" s="29">
        <f t="shared" si="137"/>
        <v>0.12809490470019821</v>
      </c>
      <c r="AL602" s="29">
        <f t="shared" si="138"/>
        <v>1.9779444709751532E-2</v>
      </c>
      <c r="AM602" s="29">
        <f t="shared" si="139"/>
        <v>1.8644023668349073E-2</v>
      </c>
    </row>
    <row r="603" spans="1:39">
      <c r="A603" t="s">
        <v>262</v>
      </c>
      <c r="B603" s="20">
        <v>2028</v>
      </c>
      <c r="C603" t="s">
        <v>262</v>
      </c>
      <c r="D603" t="s">
        <v>226</v>
      </c>
      <c r="E603" s="22" t="s">
        <v>361</v>
      </c>
      <c r="F603" s="22" t="s">
        <v>362</v>
      </c>
      <c r="G603" s="22" t="s">
        <v>266</v>
      </c>
      <c r="H603" s="22" t="s">
        <v>237</v>
      </c>
      <c r="I603" s="22" t="s">
        <v>309</v>
      </c>
      <c r="J603" s="17">
        <f>IFERROR(INDEX(Cost_Components!$K$2:$K$29,MATCH(E603,Cost_Components!$A$2:$A$29,0)),"")</f>
        <v>0.5</v>
      </c>
      <c r="K603" s="17">
        <f t="shared" si="126"/>
        <v>0.38538461538461538</v>
      </c>
      <c r="L603" s="17">
        <f>IFERROR(INDEX(Cost_Components!$S$2:$S$29,MATCH(E603,Cost_Components!$A$2:$A$29,0)),"")</f>
        <v>0.31</v>
      </c>
      <c r="M603" s="28">
        <f>IFERROR(INDEX(Cost_Components!$L$2:$L$29,MATCH(E603,Cost_Components!$A$2:$A$29,0)),"")</f>
        <v>1</v>
      </c>
      <c r="N603" s="29">
        <f>IFERROR(INDEX(Cost_Components!$P$2:$P$29,MATCH(E603,Cost_Components!$A$2:$A$29,0)),"")</f>
        <v>64.94344126</v>
      </c>
      <c r="O603" s="23">
        <f t="shared" si="127"/>
        <v>1613822.4635382451</v>
      </c>
      <c r="P603" s="23">
        <f t="shared" si="128"/>
        <v>1613326.6489587349</v>
      </c>
      <c r="Q603" s="23">
        <f t="shared" si="129"/>
        <v>32480245.182551716</v>
      </c>
      <c r="R603" s="23">
        <f t="shared" si="130"/>
        <v>40391076.435997784</v>
      </c>
      <c r="S603" s="23">
        <f t="shared" si="131"/>
        <v>7910831.2534460686</v>
      </c>
      <c r="T603" s="16">
        <f>IFERROR(INDEX(Cost_Components!$R$2:$R$29,MATCH(E603,Cost_Components!$A$2:$A$29,0)),"")</f>
        <v>1</v>
      </c>
      <c r="U603" s="26">
        <f>IFERROR(INDEX(Cost_Components!$Q$2:$Q$29,MATCH(E603,Cost_Components!$A$2:$A$29,0)),"")</f>
        <v>2023</v>
      </c>
      <c r="V603" s="30">
        <f>1/(1+Calculation_Assumptions!$B$5)^(B603-Calculation_Assumptions!$B$2)</f>
        <v>0.91514165935315961</v>
      </c>
      <c r="W603" s="23">
        <f t="shared" si="132"/>
        <v>29724025.472557846</v>
      </c>
      <c r="X603" s="23">
        <f t="shared" si="133"/>
        <v>36963556.712699316</v>
      </c>
      <c r="Y603" s="23">
        <f t="shared" si="134"/>
        <v>7239531.2401414709</v>
      </c>
      <c r="Z603" s="17">
        <f>IFERROR(INDEX(Cost_Components!$T$2:$T$29,MATCH(E603,Cost_Components!$A$2:$A$29,0)),"")</f>
        <v>0.8</v>
      </c>
      <c r="AA603" s="26">
        <f>IFERROR(INDEX(Cost_Components!$U$2:$U$29,MATCH(E603,Cost_Components!$A$2:$A$29,0)),"")</f>
        <v>2025</v>
      </c>
      <c r="AB603" s="26">
        <f>IFERROR(INDEX(Cost_Components!$V$2:$V$29,MATCH(E603,Cost_Components!$A$2:$A$29,0)),"")</f>
        <v>2050</v>
      </c>
      <c r="AC603" s="26">
        <f>IFERROR(INDEX(Cost_Components!$M$2:$M$29,MATCH(E603,Cost_Components!$A$2:$A$29,0)),"")</f>
        <v>30</v>
      </c>
      <c r="AD603" s="26">
        <f>IFERROR(INDEX(Cost_Components!$N$2:$N$29,MATCH(E603,Cost_Components!$A$2:$A$29,0)),"")</f>
        <v>95</v>
      </c>
      <c r="AE603" s="16" t="str">
        <f>IFERROR(INDEX(Cost_Components!$O$2:$O$29,MATCH(E603,Cost_Components!$A$2:$A$29,0)),"")</f>
        <v>Both</v>
      </c>
      <c r="AF603" s="11">
        <v>3227644.9270764901</v>
      </c>
      <c r="AG603" s="11">
        <v>3226653.2979174699</v>
      </c>
      <c r="AH603" s="23">
        <f t="shared" si="135"/>
        <v>1</v>
      </c>
      <c r="AI603" s="10">
        <v>294484707.92155403</v>
      </c>
      <c r="AJ603" s="29">
        <f t="shared" si="136"/>
        <v>0.11029518446575477</v>
      </c>
      <c r="AK603" s="29">
        <f t="shared" si="137"/>
        <v>0.13715848514197659</v>
      </c>
      <c r="AL603" s="29">
        <f t="shared" si="138"/>
        <v>2.6863300676221825E-2</v>
      </c>
      <c r="AM603" s="29">
        <f t="shared" si="139"/>
        <v>2.4583725556540495E-2</v>
      </c>
    </row>
    <row r="604" spans="1:39">
      <c r="A604" t="s">
        <v>262</v>
      </c>
      <c r="B604" s="20">
        <v>2029</v>
      </c>
      <c r="C604" t="s">
        <v>262</v>
      </c>
      <c r="D604" t="s">
        <v>226</v>
      </c>
      <c r="E604" s="22" t="s">
        <v>361</v>
      </c>
      <c r="F604" s="22" t="s">
        <v>362</v>
      </c>
      <c r="G604" s="22" t="s">
        <v>266</v>
      </c>
      <c r="H604" s="22" t="s">
        <v>237</v>
      </c>
      <c r="I604" s="22" t="s">
        <v>309</v>
      </c>
      <c r="J604" s="17">
        <f>IFERROR(INDEX(Cost_Components!$K$2:$K$29,MATCH(E604,Cost_Components!$A$2:$A$29,0)),"")</f>
        <v>0.5</v>
      </c>
      <c r="K604" s="17">
        <f t="shared" si="126"/>
        <v>0.40423076923076923</v>
      </c>
      <c r="L604" s="17">
        <f>IFERROR(INDEX(Cost_Components!$S$2:$S$29,MATCH(E604,Cost_Components!$A$2:$A$29,0)),"")</f>
        <v>0.31</v>
      </c>
      <c r="M604" s="28">
        <f>IFERROR(INDEX(Cost_Components!$L$2:$L$29,MATCH(E604,Cost_Components!$A$2:$A$29,0)),"")</f>
        <v>1</v>
      </c>
      <c r="N604" s="29">
        <f>IFERROR(INDEX(Cost_Components!$P$2:$P$29,MATCH(E604,Cost_Components!$A$2:$A$29,0)),"")</f>
        <v>64.94344126</v>
      </c>
      <c r="O604" s="23">
        <f t="shared" si="127"/>
        <v>1654023.182680655</v>
      </c>
      <c r="P604" s="23">
        <f t="shared" si="128"/>
        <v>1653290.746814695</v>
      </c>
      <c r="Q604" s="23">
        <f t="shared" si="129"/>
        <v>33284821.055453118</v>
      </c>
      <c r="R604" s="23">
        <f t="shared" si="130"/>
        <v>43421643.55186978</v>
      </c>
      <c r="S604" s="23">
        <f t="shared" si="131"/>
        <v>10136822.496416662</v>
      </c>
      <c r="T604" s="16">
        <f>IFERROR(INDEX(Cost_Components!$R$2:$R$29,MATCH(E604,Cost_Components!$A$2:$A$29,0)),"")</f>
        <v>1</v>
      </c>
      <c r="U604" s="26">
        <f>IFERROR(INDEX(Cost_Components!$Q$2:$Q$29,MATCH(E604,Cost_Components!$A$2:$A$29,0)),"")</f>
        <v>2023</v>
      </c>
      <c r="V604" s="30">
        <f>1/(1+Calculation_Assumptions!$B$5)^(B604-Calculation_Assumptions!$B$2)</f>
        <v>0.888487047915689</v>
      </c>
      <c r="W604" s="23">
        <f t="shared" si="132"/>
        <v>29573132.399961509</v>
      </c>
      <c r="X604" s="23">
        <f t="shared" si="133"/>
        <v>38579567.895048097</v>
      </c>
      <c r="Y604" s="23">
        <f t="shared" si="134"/>
        <v>9006435.4950865842</v>
      </c>
      <c r="Z604" s="17">
        <f>IFERROR(INDEX(Cost_Components!$T$2:$T$29,MATCH(E604,Cost_Components!$A$2:$A$29,0)),"")</f>
        <v>0.8</v>
      </c>
      <c r="AA604" s="26">
        <f>IFERROR(INDEX(Cost_Components!$U$2:$U$29,MATCH(E604,Cost_Components!$A$2:$A$29,0)),"")</f>
        <v>2025</v>
      </c>
      <c r="AB604" s="26">
        <f>IFERROR(INDEX(Cost_Components!$V$2:$V$29,MATCH(E604,Cost_Components!$A$2:$A$29,0)),"")</f>
        <v>2050</v>
      </c>
      <c r="AC604" s="26">
        <f>IFERROR(INDEX(Cost_Components!$M$2:$M$29,MATCH(E604,Cost_Components!$A$2:$A$29,0)),"")</f>
        <v>30</v>
      </c>
      <c r="AD604" s="26">
        <f>IFERROR(INDEX(Cost_Components!$N$2:$N$29,MATCH(E604,Cost_Components!$A$2:$A$29,0)),"")</f>
        <v>95</v>
      </c>
      <c r="AE604" s="16" t="str">
        <f>IFERROR(INDEX(Cost_Components!$O$2:$O$29,MATCH(E604,Cost_Components!$A$2:$A$29,0)),"")</f>
        <v>Both</v>
      </c>
      <c r="AF604" s="11">
        <v>3308046.3653613101</v>
      </c>
      <c r="AG604" s="11">
        <v>3306581.4936293899</v>
      </c>
      <c r="AH604" s="23">
        <f t="shared" si="135"/>
        <v>1</v>
      </c>
      <c r="AI604" s="10">
        <v>296414030.31142998</v>
      </c>
      <c r="AJ604" s="29">
        <f t="shared" si="136"/>
        <v>0.11229165171595329</v>
      </c>
      <c r="AK604" s="29">
        <f t="shared" si="137"/>
        <v>0.14648983891298414</v>
      </c>
      <c r="AL604" s="29">
        <f t="shared" si="138"/>
        <v>3.4198187197030862E-2</v>
      </c>
      <c r="AM604" s="29">
        <f t="shared" si="139"/>
        <v>3.0384646386758057E-2</v>
      </c>
    </row>
    <row r="605" spans="1:39">
      <c r="A605" t="s">
        <v>262</v>
      </c>
      <c r="B605" s="20">
        <v>2030</v>
      </c>
      <c r="C605" t="s">
        <v>262</v>
      </c>
      <c r="D605" t="s">
        <v>226</v>
      </c>
      <c r="E605" s="22" t="s">
        <v>361</v>
      </c>
      <c r="F605" s="22" t="s">
        <v>362</v>
      </c>
      <c r="G605" s="22" t="s">
        <v>266</v>
      </c>
      <c r="H605" s="22" t="s">
        <v>237</v>
      </c>
      <c r="I605" s="22" t="s">
        <v>309</v>
      </c>
      <c r="J605" s="17">
        <f>IFERROR(INDEX(Cost_Components!$K$2:$K$29,MATCH(E605,Cost_Components!$A$2:$A$29,0)),"")</f>
        <v>0.5</v>
      </c>
      <c r="K605" s="17">
        <f t="shared" si="126"/>
        <v>0.42307692307692307</v>
      </c>
      <c r="L605" s="17">
        <f>IFERROR(INDEX(Cost_Components!$S$2:$S$29,MATCH(E605,Cost_Components!$A$2:$A$29,0)),"")</f>
        <v>0.31</v>
      </c>
      <c r="M605" s="28">
        <f>IFERROR(INDEX(Cost_Components!$L$2:$L$29,MATCH(E605,Cost_Components!$A$2:$A$29,0)),"")</f>
        <v>1</v>
      </c>
      <c r="N605" s="29">
        <f>IFERROR(INDEX(Cost_Components!$P$2:$P$29,MATCH(E605,Cost_Components!$A$2:$A$29,0)),"")</f>
        <v>64.94344126</v>
      </c>
      <c r="O605" s="23">
        <f t="shared" si="127"/>
        <v>1694654.0740849699</v>
      </c>
      <c r="P605" s="23">
        <f t="shared" si="128"/>
        <v>1693645.66846113</v>
      </c>
      <c r="Q605" s="23">
        <f t="shared" si="129"/>
        <v>34097265.175337233</v>
      </c>
      <c r="R605" s="23">
        <f t="shared" si="130"/>
        <v>46562436.172304854</v>
      </c>
      <c r="S605" s="23">
        <f t="shared" si="131"/>
        <v>12465170.996967621</v>
      </c>
      <c r="T605" s="16">
        <f>IFERROR(INDEX(Cost_Components!$R$2:$R$29,MATCH(E605,Cost_Components!$A$2:$A$29,0)),"")</f>
        <v>1</v>
      </c>
      <c r="U605" s="26">
        <f>IFERROR(INDEX(Cost_Components!$Q$2:$Q$29,MATCH(E605,Cost_Components!$A$2:$A$29,0)),"")</f>
        <v>2023</v>
      </c>
      <c r="V605" s="30">
        <f>1/(1+Calculation_Assumptions!$B$5)^(B605-Calculation_Assumptions!$B$2)</f>
        <v>0.86260878438416411</v>
      </c>
      <c r="W605" s="23">
        <f t="shared" si="132"/>
        <v>29412600.463722143</v>
      </c>
      <c r="X605" s="23">
        <f t="shared" si="133"/>
        <v>40165166.464557119</v>
      </c>
      <c r="Y605" s="23">
        <f t="shared" si="134"/>
        <v>10752566.000834979</v>
      </c>
      <c r="Z605" s="17">
        <f>IFERROR(INDEX(Cost_Components!$T$2:$T$29,MATCH(E605,Cost_Components!$A$2:$A$29,0)),"")</f>
        <v>0.8</v>
      </c>
      <c r="AA605" s="26">
        <f>IFERROR(INDEX(Cost_Components!$U$2:$U$29,MATCH(E605,Cost_Components!$A$2:$A$29,0)),"")</f>
        <v>2025</v>
      </c>
      <c r="AB605" s="26">
        <f>IFERROR(INDEX(Cost_Components!$V$2:$V$29,MATCH(E605,Cost_Components!$A$2:$A$29,0)),"")</f>
        <v>2050</v>
      </c>
      <c r="AC605" s="26">
        <f>IFERROR(INDEX(Cost_Components!$M$2:$M$29,MATCH(E605,Cost_Components!$A$2:$A$29,0)),"")</f>
        <v>30</v>
      </c>
      <c r="AD605" s="26">
        <f>IFERROR(INDEX(Cost_Components!$N$2:$N$29,MATCH(E605,Cost_Components!$A$2:$A$29,0)),"")</f>
        <v>95</v>
      </c>
      <c r="AE605" s="16" t="str">
        <f>IFERROR(INDEX(Cost_Components!$O$2:$O$29,MATCH(E605,Cost_Components!$A$2:$A$29,0)),"")</f>
        <v>Both</v>
      </c>
      <c r="AF605" s="11">
        <v>3389308.1481699399</v>
      </c>
      <c r="AG605" s="11">
        <v>3387291.33692226</v>
      </c>
      <c r="AH605" s="23">
        <f t="shared" si="135"/>
        <v>1</v>
      </c>
      <c r="AI605" s="10">
        <v>298289404.664994</v>
      </c>
      <c r="AJ605" s="29">
        <f t="shared" si="136"/>
        <v>0.1143093406674352</v>
      </c>
      <c r="AK605" s="29">
        <f t="shared" si="137"/>
        <v>0.1560981900265572</v>
      </c>
      <c r="AL605" s="29">
        <f t="shared" si="138"/>
        <v>4.1788849359122013E-2</v>
      </c>
      <c r="AM605" s="29">
        <f t="shared" si="139"/>
        <v>3.6047428546485197E-2</v>
      </c>
    </row>
    <row r="606" spans="1:39">
      <c r="A606" t="s">
        <v>262</v>
      </c>
      <c r="B606" s="20">
        <v>2031</v>
      </c>
      <c r="C606" t="s">
        <v>262</v>
      </c>
      <c r="D606" t="s">
        <v>226</v>
      </c>
      <c r="E606" s="22" t="s">
        <v>361</v>
      </c>
      <c r="F606" s="22" t="s">
        <v>362</v>
      </c>
      <c r="G606" s="22" t="s">
        <v>266</v>
      </c>
      <c r="H606" s="22" t="s">
        <v>237</v>
      </c>
      <c r="I606" s="22" t="s">
        <v>309</v>
      </c>
      <c r="J606" s="17">
        <f>IFERROR(INDEX(Cost_Components!$K$2:$K$29,MATCH(E606,Cost_Components!$A$2:$A$29,0)),"")</f>
        <v>0.5</v>
      </c>
      <c r="K606" s="17">
        <f t="shared" si="126"/>
        <v>0.44192307692307692</v>
      </c>
      <c r="L606" s="17">
        <f>IFERROR(INDEX(Cost_Components!$S$2:$S$29,MATCH(E606,Cost_Components!$A$2:$A$29,0)),"")</f>
        <v>0.31</v>
      </c>
      <c r="M606" s="28">
        <f>IFERROR(INDEX(Cost_Components!$L$2:$L$29,MATCH(E606,Cost_Components!$A$2:$A$29,0)),"")</f>
        <v>1</v>
      </c>
      <c r="N606" s="29">
        <f>IFERROR(INDEX(Cost_Components!$P$2:$P$29,MATCH(E606,Cost_Components!$A$2:$A$29,0)),"")</f>
        <v>64.94344126</v>
      </c>
      <c r="O606" s="23">
        <f t="shared" si="127"/>
        <v>1735574.455640075</v>
      </c>
      <c r="P606" s="23">
        <f t="shared" si="128"/>
        <v>1734251.43129438</v>
      </c>
      <c r="Q606" s="23">
        <f t="shared" si="129"/>
        <v>34914759.347084627</v>
      </c>
      <c r="R606" s="23">
        <f t="shared" si="130"/>
        <v>49810996.227437742</v>
      </c>
      <c r="S606" s="23">
        <f t="shared" si="131"/>
        <v>14896236.880353115</v>
      </c>
      <c r="T606" s="16">
        <f>IFERROR(INDEX(Cost_Components!$R$2:$R$29,MATCH(E606,Cost_Components!$A$2:$A$29,0)),"")</f>
        <v>1</v>
      </c>
      <c r="U606" s="26">
        <f>IFERROR(INDEX(Cost_Components!$Q$2:$Q$29,MATCH(E606,Cost_Components!$A$2:$A$29,0)),"")</f>
        <v>2023</v>
      </c>
      <c r="V606" s="30">
        <f>1/(1+Calculation_Assumptions!$B$5)^(B606-Calculation_Assumptions!$B$2)</f>
        <v>0.83748425668365445</v>
      </c>
      <c r="W606" s="23">
        <f t="shared" si="132"/>
        <v>29240561.279081844</v>
      </c>
      <c r="X606" s="23">
        <f t="shared" si="133"/>
        <v>41715925.150208011</v>
      </c>
      <c r="Y606" s="23">
        <f t="shared" si="134"/>
        <v>12475363.871126169</v>
      </c>
      <c r="Z606" s="17">
        <f>IFERROR(INDEX(Cost_Components!$T$2:$T$29,MATCH(E606,Cost_Components!$A$2:$A$29,0)),"")</f>
        <v>0.8</v>
      </c>
      <c r="AA606" s="26">
        <f>IFERROR(INDEX(Cost_Components!$U$2:$U$29,MATCH(E606,Cost_Components!$A$2:$A$29,0)),"")</f>
        <v>2025</v>
      </c>
      <c r="AB606" s="26">
        <f>IFERROR(INDEX(Cost_Components!$V$2:$V$29,MATCH(E606,Cost_Components!$A$2:$A$29,0)),"")</f>
        <v>2050</v>
      </c>
      <c r="AC606" s="26">
        <f>IFERROR(INDEX(Cost_Components!$M$2:$M$29,MATCH(E606,Cost_Components!$A$2:$A$29,0)),"")</f>
        <v>30</v>
      </c>
      <c r="AD606" s="26">
        <f>IFERROR(INDEX(Cost_Components!$N$2:$N$29,MATCH(E606,Cost_Components!$A$2:$A$29,0)),"")</f>
        <v>95</v>
      </c>
      <c r="AE606" s="16" t="str">
        <f>IFERROR(INDEX(Cost_Components!$O$2:$O$29,MATCH(E606,Cost_Components!$A$2:$A$29,0)),"")</f>
        <v>Both</v>
      </c>
      <c r="AF606" s="11">
        <v>3471148.9112801501</v>
      </c>
      <c r="AG606" s="11">
        <v>3468502.86258876</v>
      </c>
      <c r="AH606" s="23">
        <f t="shared" si="135"/>
        <v>1</v>
      </c>
      <c r="AI606" s="10">
        <v>300119636.92551899</v>
      </c>
      <c r="AJ606" s="29">
        <f t="shared" si="136"/>
        <v>0.11633613749755888</v>
      </c>
      <c r="AK606" s="29">
        <f t="shared" si="137"/>
        <v>0.16597046677022134</v>
      </c>
      <c r="AL606" s="29">
        <f t="shared" si="138"/>
        <v>4.963432927266246E-2</v>
      </c>
      <c r="AM606" s="29">
        <f t="shared" si="139"/>
        <v>4.1567969356907472E-2</v>
      </c>
    </row>
    <row r="607" spans="1:39">
      <c r="A607" t="s">
        <v>262</v>
      </c>
      <c r="B607" s="20">
        <v>2032</v>
      </c>
      <c r="C607" t="s">
        <v>262</v>
      </c>
      <c r="D607" t="s">
        <v>226</v>
      </c>
      <c r="E607" s="22" t="s">
        <v>361</v>
      </c>
      <c r="F607" s="22" t="s">
        <v>362</v>
      </c>
      <c r="G607" s="22" t="s">
        <v>266</v>
      </c>
      <c r="H607" s="22" t="s">
        <v>237</v>
      </c>
      <c r="I607" s="22" t="s">
        <v>309</v>
      </c>
      <c r="J607" s="17">
        <f>IFERROR(INDEX(Cost_Components!$K$2:$K$29,MATCH(E607,Cost_Components!$A$2:$A$29,0)),"")</f>
        <v>0.5</v>
      </c>
      <c r="K607" s="17">
        <f t="shared" si="126"/>
        <v>0.46076923076923082</v>
      </c>
      <c r="L607" s="17">
        <f>IFERROR(INDEX(Cost_Components!$S$2:$S$29,MATCH(E607,Cost_Components!$A$2:$A$29,0)),"")</f>
        <v>0.31</v>
      </c>
      <c r="M607" s="28">
        <f>IFERROR(INDEX(Cost_Components!$L$2:$L$29,MATCH(E607,Cost_Components!$A$2:$A$29,0)),"")</f>
        <v>1</v>
      </c>
      <c r="N607" s="29">
        <f>IFERROR(INDEX(Cost_Components!$P$2:$P$29,MATCH(E607,Cost_Components!$A$2:$A$29,0)),"")</f>
        <v>64.94344126</v>
      </c>
      <c r="O607" s="23">
        <f t="shared" si="127"/>
        <v>1776816.5857623301</v>
      </c>
      <c r="P607" s="23">
        <f t="shared" si="128"/>
        <v>1775142.6220314901</v>
      </c>
      <c r="Q607" s="23">
        <f t="shared" si="129"/>
        <v>35737999.886627577</v>
      </c>
      <c r="R607" s="23">
        <f t="shared" si="130"/>
        <v>53169351.9667558</v>
      </c>
      <c r="S607" s="23">
        <f t="shared" si="131"/>
        <v>17431352.080128223</v>
      </c>
      <c r="T607" s="16">
        <f>IFERROR(INDEX(Cost_Components!$R$2:$R$29,MATCH(E607,Cost_Components!$A$2:$A$29,0)),"")</f>
        <v>1</v>
      </c>
      <c r="U607" s="26">
        <f>IFERROR(INDEX(Cost_Components!$Q$2:$Q$29,MATCH(E607,Cost_Components!$A$2:$A$29,0)),"")</f>
        <v>2023</v>
      </c>
      <c r="V607" s="30">
        <f>1/(1+Calculation_Assumptions!$B$5)^(B607-Calculation_Assumptions!$B$2)</f>
        <v>0.81309151134335378</v>
      </c>
      <c r="W607" s="23">
        <f t="shared" si="132"/>
        <v>29058264.340206623</v>
      </c>
      <c r="X607" s="23">
        <f t="shared" si="133"/>
        <v>43231548.747796193</v>
      </c>
      <c r="Y607" s="23">
        <f t="shared" si="134"/>
        <v>14173284.40758957</v>
      </c>
      <c r="Z607" s="17">
        <f>IFERROR(INDEX(Cost_Components!$T$2:$T$29,MATCH(E607,Cost_Components!$A$2:$A$29,0)),"")</f>
        <v>0.8</v>
      </c>
      <c r="AA607" s="26">
        <f>IFERROR(INDEX(Cost_Components!$U$2:$U$29,MATCH(E607,Cost_Components!$A$2:$A$29,0)),"")</f>
        <v>2025</v>
      </c>
      <c r="AB607" s="26">
        <f>IFERROR(INDEX(Cost_Components!$V$2:$V$29,MATCH(E607,Cost_Components!$A$2:$A$29,0)),"")</f>
        <v>2050</v>
      </c>
      <c r="AC607" s="26">
        <f>IFERROR(INDEX(Cost_Components!$M$2:$M$29,MATCH(E607,Cost_Components!$A$2:$A$29,0)),"")</f>
        <v>30</v>
      </c>
      <c r="AD607" s="26">
        <f>IFERROR(INDEX(Cost_Components!$N$2:$N$29,MATCH(E607,Cost_Components!$A$2:$A$29,0)),"")</f>
        <v>95</v>
      </c>
      <c r="AE607" s="16" t="str">
        <f>IFERROR(INDEX(Cost_Components!$O$2:$O$29,MATCH(E607,Cost_Components!$A$2:$A$29,0)),"")</f>
        <v>Both</v>
      </c>
      <c r="AF607" s="11">
        <v>3553633.1715246602</v>
      </c>
      <c r="AG607" s="11">
        <v>3550285.2440629802</v>
      </c>
      <c r="AH607" s="23">
        <f t="shared" si="135"/>
        <v>1</v>
      </c>
      <c r="AI607" s="10">
        <v>301904628.08354098</v>
      </c>
      <c r="AJ607" s="29">
        <f t="shared" si="136"/>
        <v>0.1183751309593651</v>
      </c>
      <c r="AK607" s="29">
        <f t="shared" si="137"/>
        <v>0.17611307353673009</v>
      </c>
      <c r="AL607" s="29">
        <f t="shared" si="138"/>
        <v>5.773794257736499E-2</v>
      </c>
      <c r="AM607" s="29">
        <f t="shared" si="139"/>
        <v>4.6946230992085475E-2</v>
      </c>
    </row>
    <row r="608" spans="1:39">
      <c r="A608" t="s">
        <v>262</v>
      </c>
      <c r="B608" s="20">
        <v>2033</v>
      </c>
      <c r="C608" t="s">
        <v>262</v>
      </c>
      <c r="D608" t="s">
        <v>226</v>
      </c>
      <c r="E608" s="22" t="s">
        <v>361</v>
      </c>
      <c r="F608" s="22" t="s">
        <v>362</v>
      </c>
      <c r="G608" s="22" t="s">
        <v>266</v>
      </c>
      <c r="H608" s="22" t="s">
        <v>237</v>
      </c>
      <c r="I608" s="22" t="s">
        <v>309</v>
      </c>
      <c r="J608" s="17">
        <f>IFERROR(INDEX(Cost_Components!$K$2:$K$29,MATCH(E608,Cost_Components!$A$2:$A$29,0)),"")</f>
        <v>0.5</v>
      </c>
      <c r="K608" s="17">
        <f t="shared" si="126"/>
        <v>0.47961538461538467</v>
      </c>
      <c r="L608" s="17">
        <f>IFERROR(INDEX(Cost_Components!$S$2:$S$29,MATCH(E608,Cost_Components!$A$2:$A$29,0)),"")</f>
        <v>0.31</v>
      </c>
      <c r="M608" s="28">
        <f>IFERROR(INDEX(Cost_Components!$L$2:$L$29,MATCH(E608,Cost_Components!$A$2:$A$29,0)),"")</f>
        <v>1</v>
      </c>
      <c r="N608" s="29">
        <f>IFERROR(INDEX(Cost_Components!$P$2:$P$29,MATCH(E608,Cost_Components!$A$2:$A$29,0)),"")</f>
        <v>64.94344126</v>
      </c>
      <c r="O608" s="23">
        <f t="shared" si="127"/>
        <v>1817910.2387987201</v>
      </c>
      <c r="P608" s="23">
        <f t="shared" si="128"/>
        <v>1815850.7804710299</v>
      </c>
      <c r="Q608" s="23">
        <f t="shared" si="129"/>
        <v>36557555.5345181</v>
      </c>
      <c r="R608" s="23">
        <f t="shared" si="130"/>
        <v>56624038.25818979</v>
      </c>
      <c r="S608" s="23">
        <f t="shared" si="131"/>
        <v>20066482.72367169</v>
      </c>
      <c r="T608" s="16">
        <f>IFERROR(INDEX(Cost_Components!$R$2:$R$29,MATCH(E608,Cost_Components!$A$2:$A$29,0)),"")</f>
        <v>1</v>
      </c>
      <c r="U608" s="26">
        <f>IFERROR(INDEX(Cost_Components!$Q$2:$Q$29,MATCH(E608,Cost_Components!$A$2:$A$29,0)),"")</f>
        <v>2023</v>
      </c>
      <c r="V608" s="30">
        <f>1/(1+Calculation_Assumptions!$B$5)^(B608-Calculation_Assumptions!$B$2)</f>
        <v>0.78940923431393573</v>
      </c>
      <c r="W608" s="23">
        <f t="shared" si="132"/>
        <v>28858871.922893118</v>
      </c>
      <c r="X608" s="23">
        <f t="shared" si="133"/>
        <v>44699538.685160607</v>
      </c>
      <c r="Y608" s="23">
        <f t="shared" si="134"/>
        <v>15840666.762267487</v>
      </c>
      <c r="Z608" s="17">
        <f>IFERROR(INDEX(Cost_Components!$T$2:$T$29,MATCH(E608,Cost_Components!$A$2:$A$29,0)),"")</f>
        <v>0.8</v>
      </c>
      <c r="AA608" s="26">
        <f>IFERROR(INDEX(Cost_Components!$U$2:$U$29,MATCH(E608,Cost_Components!$A$2:$A$29,0)),"")</f>
        <v>2025</v>
      </c>
      <c r="AB608" s="26">
        <f>IFERROR(INDEX(Cost_Components!$V$2:$V$29,MATCH(E608,Cost_Components!$A$2:$A$29,0)),"")</f>
        <v>2050</v>
      </c>
      <c r="AC608" s="26">
        <f>IFERROR(INDEX(Cost_Components!$M$2:$M$29,MATCH(E608,Cost_Components!$A$2:$A$29,0)),"")</f>
        <v>30</v>
      </c>
      <c r="AD608" s="26">
        <f>IFERROR(INDEX(Cost_Components!$N$2:$N$29,MATCH(E608,Cost_Components!$A$2:$A$29,0)),"")</f>
        <v>95</v>
      </c>
      <c r="AE608" s="16" t="str">
        <f>IFERROR(INDEX(Cost_Components!$O$2:$O$29,MATCH(E608,Cost_Components!$A$2:$A$29,0)),"")</f>
        <v>Both</v>
      </c>
      <c r="AF608" s="11">
        <v>3635820.4775974401</v>
      </c>
      <c r="AG608" s="11">
        <v>3631701.5609420598</v>
      </c>
      <c r="AH608" s="23">
        <f t="shared" si="135"/>
        <v>1</v>
      </c>
      <c r="AI608" s="10">
        <v>303644277.16916001</v>
      </c>
      <c r="AJ608" s="29">
        <f t="shared" si="136"/>
        <v>0.12039599716925313</v>
      </c>
      <c r="AK608" s="29">
        <f t="shared" si="137"/>
        <v>0.18648149336483158</v>
      </c>
      <c r="AL608" s="29">
        <f t="shared" si="138"/>
        <v>6.6085496195578436E-2</v>
      </c>
      <c r="AM608" s="29">
        <f t="shared" si="139"/>
        <v>5.2168500951008084E-2</v>
      </c>
    </row>
    <row r="609" spans="1:39">
      <c r="A609" t="s">
        <v>262</v>
      </c>
      <c r="B609" s="20">
        <v>2034</v>
      </c>
      <c r="C609" t="s">
        <v>262</v>
      </c>
      <c r="D609" t="s">
        <v>226</v>
      </c>
      <c r="E609" s="22" t="s">
        <v>361</v>
      </c>
      <c r="F609" s="22" t="s">
        <v>362</v>
      </c>
      <c r="G609" s="22" t="s">
        <v>266</v>
      </c>
      <c r="H609" s="22" t="s">
        <v>237</v>
      </c>
      <c r="I609" s="22" t="s">
        <v>309</v>
      </c>
      <c r="J609" s="17">
        <f>IFERROR(INDEX(Cost_Components!$K$2:$K$29,MATCH(E609,Cost_Components!$A$2:$A$29,0)),"")</f>
        <v>0.5</v>
      </c>
      <c r="K609" s="17">
        <f t="shared" si="126"/>
        <v>0.49846153846153851</v>
      </c>
      <c r="L609" s="17">
        <f>IFERROR(INDEX(Cost_Components!$S$2:$S$29,MATCH(E609,Cost_Components!$A$2:$A$29,0)),"")</f>
        <v>0.31</v>
      </c>
      <c r="M609" s="28">
        <f>IFERROR(INDEX(Cost_Components!$L$2:$L$29,MATCH(E609,Cost_Components!$A$2:$A$29,0)),"")</f>
        <v>1</v>
      </c>
      <c r="N609" s="29">
        <f>IFERROR(INDEX(Cost_Components!$P$2:$P$29,MATCH(E609,Cost_Components!$A$2:$A$29,0)),"")</f>
        <v>64.94344126</v>
      </c>
      <c r="O609" s="23">
        <f t="shared" si="127"/>
        <v>1859117.236349795</v>
      </c>
      <c r="P609" s="23">
        <f t="shared" si="128"/>
        <v>1856639.5979748501</v>
      </c>
      <c r="Q609" s="23">
        <f t="shared" si="129"/>
        <v>37378735.04834161</v>
      </c>
      <c r="R609" s="23">
        <f t="shared" si="130"/>
        <v>60182985.561730795</v>
      </c>
      <c r="S609" s="23">
        <f t="shared" si="131"/>
        <v>22804250.513389185</v>
      </c>
      <c r="T609" s="16">
        <f>IFERROR(INDEX(Cost_Components!$R$2:$R$29,MATCH(E609,Cost_Components!$A$2:$A$29,0)),"")</f>
        <v>1</v>
      </c>
      <c r="U609" s="26">
        <f>IFERROR(INDEX(Cost_Components!$Q$2:$Q$29,MATCH(E609,Cost_Components!$A$2:$A$29,0)),"")</f>
        <v>2023</v>
      </c>
      <c r="V609" s="30">
        <f>1/(1+Calculation_Assumptions!$B$5)^(B609-Calculation_Assumptions!$B$2)</f>
        <v>0.76641673234362695</v>
      </c>
      <c r="W609" s="23">
        <f t="shared" si="132"/>
        <v>28647687.974888179</v>
      </c>
      <c r="X609" s="23">
        <f t="shared" si="133"/>
        <v>46125247.136905394</v>
      </c>
      <c r="Y609" s="23">
        <f t="shared" si="134"/>
        <v>17477559.162017215</v>
      </c>
      <c r="Z609" s="17">
        <f>IFERROR(INDEX(Cost_Components!$T$2:$T$29,MATCH(E609,Cost_Components!$A$2:$A$29,0)),"")</f>
        <v>0.8</v>
      </c>
      <c r="AA609" s="26">
        <f>IFERROR(INDEX(Cost_Components!$U$2:$U$29,MATCH(E609,Cost_Components!$A$2:$A$29,0)),"")</f>
        <v>2025</v>
      </c>
      <c r="AB609" s="26">
        <f>IFERROR(INDEX(Cost_Components!$V$2:$V$29,MATCH(E609,Cost_Components!$A$2:$A$29,0)),"")</f>
        <v>2050</v>
      </c>
      <c r="AC609" s="26">
        <f>IFERROR(INDEX(Cost_Components!$M$2:$M$29,MATCH(E609,Cost_Components!$A$2:$A$29,0)),"")</f>
        <v>30</v>
      </c>
      <c r="AD609" s="26">
        <f>IFERROR(INDEX(Cost_Components!$N$2:$N$29,MATCH(E609,Cost_Components!$A$2:$A$29,0)),"")</f>
        <v>95</v>
      </c>
      <c r="AE609" s="16" t="str">
        <f>IFERROR(INDEX(Cost_Components!$O$2:$O$29,MATCH(E609,Cost_Components!$A$2:$A$29,0)),"")</f>
        <v>Both</v>
      </c>
      <c r="AF609" s="11">
        <v>3718234.47269959</v>
      </c>
      <c r="AG609" s="11">
        <v>3713279.1959497002</v>
      </c>
      <c r="AH609" s="23">
        <f t="shared" si="135"/>
        <v>1</v>
      </c>
      <c r="AI609" s="10">
        <v>305332541.18498403</v>
      </c>
      <c r="AJ609" s="29">
        <f t="shared" si="136"/>
        <v>0.12241975553367536</v>
      </c>
      <c r="AK609" s="29">
        <f t="shared" si="137"/>
        <v>0.19710635927688189</v>
      </c>
      <c r="AL609" s="29">
        <f t="shared" si="138"/>
        <v>7.4686603743206514E-2</v>
      </c>
      <c r="AM609" s="29">
        <f t="shared" si="139"/>
        <v>5.724106279071163E-2</v>
      </c>
    </row>
    <row r="610" spans="1:39">
      <c r="A610" t="s">
        <v>262</v>
      </c>
      <c r="B610" s="20">
        <v>2035</v>
      </c>
      <c r="C610" t="s">
        <v>262</v>
      </c>
      <c r="D610" t="s">
        <v>226</v>
      </c>
      <c r="E610" s="22" t="s">
        <v>361</v>
      </c>
      <c r="F610" s="22" t="s">
        <v>362</v>
      </c>
      <c r="G610" s="22" t="s">
        <v>266</v>
      </c>
      <c r="H610" s="22" t="s">
        <v>237</v>
      </c>
      <c r="I610" s="22" t="s">
        <v>309</v>
      </c>
      <c r="J610" s="17">
        <f>IFERROR(INDEX(Cost_Components!$K$2:$K$29,MATCH(E610,Cost_Components!$A$2:$A$29,0)),"")</f>
        <v>0.5</v>
      </c>
      <c r="K610" s="17">
        <f t="shared" si="126"/>
        <v>0.51730769230769236</v>
      </c>
      <c r="L610" s="17">
        <f>IFERROR(INDEX(Cost_Components!$S$2:$S$29,MATCH(E610,Cost_Components!$A$2:$A$29,0)),"")</f>
        <v>0.31</v>
      </c>
      <c r="M610" s="28">
        <f>IFERROR(INDEX(Cost_Components!$L$2:$L$29,MATCH(E610,Cost_Components!$A$2:$A$29,0)),"")</f>
        <v>1</v>
      </c>
      <c r="N610" s="29">
        <f>IFERROR(INDEX(Cost_Components!$P$2:$P$29,MATCH(E610,Cost_Components!$A$2:$A$29,0)),"")</f>
        <v>64.94344126</v>
      </c>
      <c r="O610" s="23">
        <f t="shared" si="127"/>
        <v>1900223.7429663951</v>
      </c>
      <c r="P610" s="23">
        <f t="shared" si="128"/>
        <v>1897295.5213405101</v>
      </c>
      <c r="Q610" s="23">
        <f t="shared" si="129"/>
        <v>38197239.075341932</v>
      </c>
      <c r="R610" s="23">
        <f t="shared" si="130"/>
        <v>63839426.095501095</v>
      </c>
      <c r="S610" s="23">
        <f t="shared" si="131"/>
        <v>25642187.020159163</v>
      </c>
      <c r="T610" s="16">
        <f>IFERROR(INDEX(Cost_Components!$R$2:$R$29,MATCH(E610,Cost_Components!$A$2:$A$29,0)),"")</f>
        <v>1</v>
      </c>
      <c r="U610" s="26">
        <f>IFERROR(INDEX(Cost_Components!$Q$2:$Q$29,MATCH(E610,Cost_Components!$A$2:$A$29,0)),"")</f>
        <v>2023</v>
      </c>
      <c r="V610" s="30">
        <f>1/(1+Calculation_Assumptions!$B$5)^(B610-Calculation_Assumptions!$B$2)</f>
        <v>0.74409391489672516</v>
      </c>
      <c r="W610" s="23">
        <f t="shared" si="132"/>
        <v>28422333.161817346</v>
      </c>
      <c r="X610" s="23">
        <f t="shared" si="133"/>
        <v>47502528.488161564</v>
      </c>
      <c r="Y610" s="23">
        <f t="shared" si="134"/>
        <v>19080195.326344222</v>
      </c>
      <c r="Z610" s="17">
        <f>IFERROR(INDEX(Cost_Components!$T$2:$T$29,MATCH(E610,Cost_Components!$A$2:$A$29,0)),"")</f>
        <v>0.8</v>
      </c>
      <c r="AA610" s="26">
        <f>IFERROR(INDEX(Cost_Components!$U$2:$U$29,MATCH(E610,Cost_Components!$A$2:$A$29,0)),"")</f>
        <v>2025</v>
      </c>
      <c r="AB610" s="26">
        <f>IFERROR(INDEX(Cost_Components!$V$2:$V$29,MATCH(E610,Cost_Components!$A$2:$A$29,0)),"")</f>
        <v>2050</v>
      </c>
      <c r="AC610" s="26">
        <f>IFERROR(INDEX(Cost_Components!$M$2:$M$29,MATCH(E610,Cost_Components!$A$2:$A$29,0)),"")</f>
        <v>30</v>
      </c>
      <c r="AD610" s="26">
        <f>IFERROR(INDEX(Cost_Components!$N$2:$N$29,MATCH(E610,Cost_Components!$A$2:$A$29,0)),"")</f>
        <v>95</v>
      </c>
      <c r="AE610" s="16" t="str">
        <f>IFERROR(INDEX(Cost_Components!$O$2:$O$29,MATCH(E610,Cost_Components!$A$2:$A$29,0)),"")</f>
        <v>Both</v>
      </c>
      <c r="AF610" s="11">
        <v>3800447.4859327902</v>
      </c>
      <c r="AG610" s="11">
        <v>3794591.0426810202</v>
      </c>
      <c r="AH610" s="23">
        <f t="shared" si="135"/>
        <v>1</v>
      </c>
      <c r="AI610" s="10">
        <v>306964650.16711998</v>
      </c>
      <c r="AJ610" s="29">
        <f t="shared" si="136"/>
        <v>0.12443530241852378</v>
      </c>
      <c r="AK610" s="29">
        <f t="shared" si="137"/>
        <v>0.20796996025680858</v>
      </c>
      <c r="AL610" s="29">
        <f t="shared" si="138"/>
        <v>8.3534657838284801E-2</v>
      </c>
      <c r="AM610" s="29">
        <f t="shared" si="139"/>
        <v>6.2157630580447751E-2</v>
      </c>
    </row>
    <row r="611" spans="1:39">
      <c r="A611" t="s">
        <v>262</v>
      </c>
      <c r="B611" s="20">
        <v>2036</v>
      </c>
      <c r="C611" t="s">
        <v>262</v>
      </c>
      <c r="D611" t="s">
        <v>226</v>
      </c>
      <c r="E611" s="22" t="s">
        <v>361</v>
      </c>
      <c r="F611" s="22" t="s">
        <v>362</v>
      </c>
      <c r="G611" s="22" t="s">
        <v>266</v>
      </c>
      <c r="H611" s="22" t="s">
        <v>237</v>
      </c>
      <c r="I611" s="22" t="s">
        <v>309</v>
      </c>
      <c r="J611" s="17">
        <f>IFERROR(INDEX(Cost_Components!$K$2:$K$29,MATCH(E611,Cost_Components!$A$2:$A$29,0)),"")</f>
        <v>0.5</v>
      </c>
      <c r="K611" s="17">
        <f t="shared" si="126"/>
        <v>0.5361538461538462</v>
      </c>
      <c r="L611" s="17">
        <f>IFERROR(INDEX(Cost_Components!$S$2:$S$29,MATCH(E611,Cost_Components!$A$2:$A$29,0)),"")</f>
        <v>0.31</v>
      </c>
      <c r="M611" s="28">
        <f>IFERROR(INDEX(Cost_Components!$L$2:$L$29,MATCH(E611,Cost_Components!$A$2:$A$29,0)),"")</f>
        <v>1</v>
      </c>
      <c r="N611" s="29">
        <f>IFERROR(INDEX(Cost_Components!$P$2:$P$29,MATCH(E611,Cost_Components!$A$2:$A$29,0)),"")</f>
        <v>64.94344126</v>
      </c>
      <c r="O611" s="23">
        <f t="shared" si="127"/>
        <v>1941181.87654269</v>
      </c>
      <c r="P611" s="23">
        <f t="shared" si="128"/>
        <v>1937772.0150936551</v>
      </c>
      <c r="Q611" s="23">
        <f t="shared" si="129"/>
        <v>39012130.74162706</v>
      </c>
      <c r="R611" s="23">
        <f t="shared" si="130"/>
        <v>67591323.6372585</v>
      </c>
      <c r="S611" s="23">
        <f t="shared" si="131"/>
        <v>28579192.89563144</v>
      </c>
      <c r="T611" s="16">
        <f>IFERROR(INDEX(Cost_Components!$R$2:$R$29,MATCH(E611,Cost_Components!$A$2:$A$29,0)),"")</f>
        <v>1</v>
      </c>
      <c r="U611" s="26">
        <f>IFERROR(INDEX(Cost_Components!$Q$2:$Q$29,MATCH(E611,Cost_Components!$A$2:$A$29,0)),"")</f>
        <v>2023</v>
      </c>
      <c r="V611" s="30">
        <f>1/(1+Calculation_Assumptions!$B$5)^(B611-Calculation_Assumptions!$B$2)</f>
        <v>0.72242127659876232</v>
      </c>
      <c r="W611" s="23">
        <f t="shared" si="132"/>
        <v>28183193.293204039</v>
      </c>
      <c r="X611" s="23">
        <f t="shared" si="133"/>
        <v>48829410.309028387</v>
      </c>
      <c r="Y611" s="23">
        <f t="shared" si="134"/>
        <v>20646217.015824344</v>
      </c>
      <c r="Z611" s="17">
        <f>IFERROR(INDEX(Cost_Components!$T$2:$T$29,MATCH(E611,Cost_Components!$A$2:$A$29,0)),"")</f>
        <v>0.8</v>
      </c>
      <c r="AA611" s="26">
        <f>IFERROR(INDEX(Cost_Components!$U$2:$U$29,MATCH(E611,Cost_Components!$A$2:$A$29,0)),"")</f>
        <v>2025</v>
      </c>
      <c r="AB611" s="26">
        <f>IFERROR(INDEX(Cost_Components!$V$2:$V$29,MATCH(E611,Cost_Components!$A$2:$A$29,0)),"")</f>
        <v>2050</v>
      </c>
      <c r="AC611" s="26">
        <f>IFERROR(INDEX(Cost_Components!$M$2:$M$29,MATCH(E611,Cost_Components!$A$2:$A$29,0)),"")</f>
        <v>30</v>
      </c>
      <c r="AD611" s="26">
        <f>IFERROR(INDEX(Cost_Components!$N$2:$N$29,MATCH(E611,Cost_Components!$A$2:$A$29,0)),"")</f>
        <v>95</v>
      </c>
      <c r="AE611" s="16" t="str">
        <f>IFERROR(INDEX(Cost_Components!$O$2:$O$29,MATCH(E611,Cost_Components!$A$2:$A$29,0)),"")</f>
        <v>Both</v>
      </c>
      <c r="AF611" s="11">
        <v>3882363.75308538</v>
      </c>
      <c r="AG611" s="11">
        <v>3875544.0301873102</v>
      </c>
      <c r="AH611" s="23">
        <f t="shared" si="135"/>
        <v>1</v>
      </c>
      <c r="AI611" s="10">
        <v>308542769.75662202</v>
      </c>
      <c r="AJ611" s="29">
        <f t="shared" si="136"/>
        <v>0.12643994468708425</v>
      </c>
      <c r="AK611" s="29">
        <f t="shared" si="137"/>
        <v>0.21906630218745496</v>
      </c>
      <c r="AL611" s="29">
        <f t="shared" si="138"/>
        <v>9.262635750037071E-2</v>
      </c>
      <c r="AM611" s="29">
        <f t="shared" si="139"/>
        <v>6.6915251432111161E-2</v>
      </c>
    </row>
    <row r="612" spans="1:39">
      <c r="A612" t="s">
        <v>262</v>
      </c>
      <c r="B612" s="20">
        <v>2037</v>
      </c>
      <c r="C612" t="s">
        <v>262</v>
      </c>
      <c r="D612" t="s">
        <v>226</v>
      </c>
      <c r="E612" s="22" t="s">
        <v>361</v>
      </c>
      <c r="F612" s="22" t="s">
        <v>362</v>
      </c>
      <c r="G612" s="22" t="s">
        <v>266</v>
      </c>
      <c r="H612" s="22" t="s">
        <v>237</v>
      </c>
      <c r="I612" s="22" t="s">
        <v>309</v>
      </c>
      <c r="J612" s="17">
        <f>IFERROR(INDEX(Cost_Components!$K$2:$K$29,MATCH(E612,Cost_Components!$A$2:$A$29,0)),"")</f>
        <v>0.5</v>
      </c>
      <c r="K612" s="17">
        <f t="shared" si="126"/>
        <v>0.55500000000000005</v>
      </c>
      <c r="L612" s="17">
        <f>IFERROR(INDEX(Cost_Components!$S$2:$S$29,MATCH(E612,Cost_Components!$A$2:$A$29,0)),"")</f>
        <v>0.31</v>
      </c>
      <c r="M612" s="28">
        <f>IFERROR(INDEX(Cost_Components!$L$2:$L$29,MATCH(E612,Cost_Components!$A$2:$A$29,0)),"")</f>
        <v>1</v>
      </c>
      <c r="N612" s="29">
        <f>IFERROR(INDEX(Cost_Components!$P$2:$P$29,MATCH(E612,Cost_Components!$A$2:$A$29,0)),"")</f>
        <v>64.94344126</v>
      </c>
      <c r="O612" s="23">
        <f t="shared" si="127"/>
        <v>1982013.01193435</v>
      </c>
      <c r="P612" s="23">
        <f t="shared" si="128"/>
        <v>1978092.047580655</v>
      </c>
      <c r="Q612" s="23">
        <f t="shared" si="129"/>
        <v>39823872.45666749</v>
      </c>
      <c r="R612" s="23">
        <f t="shared" si="130"/>
        <v>71438903.817498356</v>
      </c>
      <c r="S612" s="23">
        <f t="shared" si="131"/>
        <v>31615031.360830866</v>
      </c>
      <c r="T612" s="16">
        <f>IFERROR(INDEX(Cost_Components!$R$2:$R$29,MATCH(E612,Cost_Components!$A$2:$A$29,0)),"")</f>
        <v>1</v>
      </c>
      <c r="U612" s="26">
        <f>IFERROR(INDEX(Cost_Components!$Q$2:$Q$29,MATCH(E612,Cost_Components!$A$2:$A$29,0)),"")</f>
        <v>2023</v>
      </c>
      <c r="V612" s="30">
        <f>1/(1+Calculation_Assumptions!$B$5)^(B612-Calculation_Assumptions!$B$2)</f>
        <v>0.70137988019297326</v>
      </c>
      <c r="W612" s="23">
        <f t="shared" si="132"/>
        <v>27931662.892477691</v>
      </c>
      <c r="X612" s="23">
        <f t="shared" si="133"/>
        <v>50105809.800634339</v>
      </c>
      <c r="Y612" s="23">
        <f t="shared" si="134"/>
        <v>22174146.908156645</v>
      </c>
      <c r="Z612" s="17">
        <f>IFERROR(INDEX(Cost_Components!$T$2:$T$29,MATCH(E612,Cost_Components!$A$2:$A$29,0)),"")</f>
        <v>0.8</v>
      </c>
      <c r="AA612" s="26">
        <f>IFERROR(INDEX(Cost_Components!$U$2:$U$29,MATCH(E612,Cost_Components!$A$2:$A$29,0)),"")</f>
        <v>2025</v>
      </c>
      <c r="AB612" s="26">
        <f>IFERROR(INDEX(Cost_Components!$V$2:$V$29,MATCH(E612,Cost_Components!$A$2:$A$29,0)),"")</f>
        <v>2050</v>
      </c>
      <c r="AC612" s="26">
        <f>IFERROR(INDEX(Cost_Components!$M$2:$M$29,MATCH(E612,Cost_Components!$A$2:$A$29,0)),"")</f>
        <v>30</v>
      </c>
      <c r="AD612" s="26">
        <f>IFERROR(INDEX(Cost_Components!$N$2:$N$29,MATCH(E612,Cost_Components!$A$2:$A$29,0)),"")</f>
        <v>95</v>
      </c>
      <c r="AE612" s="16" t="str">
        <f>IFERROR(INDEX(Cost_Components!$O$2:$O$29,MATCH(E612,Cost_Components!$A$2:$A$29,0)),"")</f>
        <v>Both</v>
      </c>
      <c r="AF612" s="11">
        <v>3964026.0238687</v>
      </c>
      <c r="AG612" s="11">
        <v>3956184.0951613099</v>
      </c>
      <c r="AH612" s="23">
        <f t="shared" si="135"/>
        <v>1</v>
      </c>
      <c r="AI612" s="10">
        <v>310068287.63643003</v>
      </c>
      <c r="AJ612" s="29">
        <f t="shared" si="136"/>
        <v>0.1284358125116068</v>
      </c>
      <c r="AK612" s="29">
        <f t="shared" si="137"/>
        <v>0.23039732428639689</v>
      </c>
      <c r="AL612" s="29">
        <f t="shared" si="138"/>
        <v>0.10196151177479011</v>
      </c>
      <c r="AM612" s="29">
        <f t="shared" si="139"/>
        <v>7.1513752912896716E-2</v>
      </c>
    </row>
    <row r="613" spans="1:39">
      <c r="A613" t="s">
        <v>262</v>
      </c>
      <c r="B613" s="20">
        <v>2038</v>
      </c>
      <c r="C613" t="s">
        <v>262</v>
      </c>
      <c r="D613" t="s">
        <v>226</v>
      </c>
      <c r="E613" s="22" t="s">
        <v>361</v>
      </c>
      <c r="F613" s="22" t="s">
        <v>362</v>
      </c>
      <c r="G613" s="22" t="s">
        <v>266</v>
      </c>
      <c r="H613" s="22" t="s">
        <v>237</v>
      </c>
      <c r="I613" s="22" t="s">
        <v>309</v>
      </c>
      <c r="J613" s="17">
        <f>IFERROR(INDEX(Cost_Components!$K$2:$K$29,MATCH(E613,Cost_Components!$A$2:$A$29,0)),"")</f>
        <v>0.5</v>
      </c>
      <c r="K613" s="17">
        <f t="shared" si="126"/>
        <v>0.57384615384615389</v>
      </c>
      <c r="L613" s="17">
        <f>IFERROR(INDEX(Cost_Components!$S$2:$S$29,MATCH(E613,Cost_Components!$A$2:$A$29,0)),"")</f>
        <v>0.31</v>
      </c>
      <c r="M613" s="28">
        <f>IFERROR(INDEX(Cost_Components!$L$2:$L$29,MATCH(E613,Cost_Components!$A$2:$A$29,0)),"")</f>
        <v>1</v>
      </c>
      <c r="N613" s="29">
        <f>IFERROR(INDEX(Cost_Components!$P$2:$P$29,MATCH(E613,Cost_Components!$A$2:$A$29,0)),"")</f>
        <v>64.94344126</v>
      </c>
      <c r="O613" s="23">
        <f t="shared" si="127"/>
        <v>2022705.3684089701</v>
      </c>
      <c r="P613" s="23">
        <f t="shared" si="128"/>
        <v>2018245.1952190199</v>
      </c>
      <c r="Q613" s="23">
        <f t="shared" si="129"/>
        <v>40632254.368034929</v>
      </c>
      <c r="R613" s="23">
        <f t="shared" si="130"/>
        <v>75381261.285036728</v>
      </c>
      <c r="S613" s="23">
        <f t="shared" si="131"/>
        <v>34749006.917001799</v>
      </c>
      <c r="T613" s="16">
        <f>IFERROR(INDEX(Cost_Components!$R$2:$R$29,MATCH(E613,Cost_Components!$A$2:$A$29,0)),"")</f>
        <v>1</v>
      </c>
      <c r="U613" s="26">
        <f>IFERROR(INDEX(Cost_Components!$Q$2:$Q$29,MATCH(E613,Cost_Components!$A$2:$A$29,0)),"")</f>
        <v>2023</v>
      </c>
      <c r="V613" s="30">
        <f>1/(1+Calculation_Assumptions!$B$5)^(B613-Calculation_Assumptions!$B$2)</f>
        <v>0.68095133999317792</v>
      </c>
      <c r="W613" s="23">
        <f t="shared" si="132"/>
        <v>27668588.058857042</v>
      </c>
      <c r="X613" s="23">
        <f t="shared" si="133"/>
        <v>51330970.882421628</v>
      </c>
      <c r="Y613" s="23">
        <f t="shared" si="134"/>
        <v>23662382.823564582</v>
      </c>
      <c r="Z613" s="17">
        <f>IFERROR(INDEX(Cost_Components!$T$2:$T$29,MATCH(E613,Cost_Components!$A$2:$A$29,0)),"")</f>
        <v>0.8</v>
      </c>
      <c r="AA613" s="26">
        <f>IFERROR(INDEX(Cost_Components!$U$2:$U$29,MATCH(E613,Cost_Components!$A$2:$A$29,0)),"")</f>
        <v>2025</v>
      </c>
      <c r="AB613" s="26">
        <f>IFERROR(INDEX(Cost_Components!$V$2:$V$29,MATCH(E613,Cost_Components!$A$2:$A$29,0)),"")</f>
        <v>2050</v>
      </c>
      <c r="AC613" s="26">
        <f>IFERROR(INDEX(Cost_Components!$M$2:$M$29,MATCH(E613,Cost_Components!$A$2:$A$29,0)),"")</f>
        <v>30</v>
      </c>
      <c r="AD613" s="26">
        <f>IFERROR(INDEX(Cost_Components!$N$2:$N$29,MATCH(E613,Cost_Components!$A$2:$A$29,0)),"")</f>
        <v>95</v>
      </c>
      <c r="AE613" s="16" t="str">
        <f>IFERROR(INDEX(Cost_Components!$O$2:$O$29,MATCH(E613,Cost_Components!$A$2:$A$29,0)),"")</f>
        <v>Both</v>
      </c>
      <c r="AF613" s="11">
        <v>4045410.7368179401</v>
      </c>
      <c r="AG613" s="11">
        <v>4036490.3904380398</v>
      </c>
      <c r="AH613" s="23">
        <f t="shared" si="135"/>
        <v>1</v>
      </c>
      <c r="AI613" s="10">
        <v>311532999.13163</v>
      </c>
      <c r="AJ613" s="29">
        <f t="shared" si="136"/>
        <v>0.13042680705188103</v>
      </c>
      <c r="AK613" s="29">
        <f t="shared" si="137"/>
        <v>0.24196878499277816</v>
      </c>
      <c r="AL613" s="29">
        <f t="shared" si="138"/>
        <v>0.11154197794089712</v>
      </c>
      <c r="AM613" s="29">
        <f t="shared" si="139"/>
        <v>7.5954659344343395E-2</v>
      </c>
    </row>
    <row r="614" spans="1:39">
      <c r="A614" t="s">
        <v>262</v>
      </c>
      <c r="B614" s="20">
        <v>2039</v>
      </c>
      <c r="C614" t="s">
        <v>262</v>
      </c>
      <c r="D614" t="s">
        <v>226</v>
      </c>
      <c r="E614" s="22" t="s">
        <v>361</v>
      </c>
      <c r="F614" s="22" t="s">
        <v>362</v>
      </c>
      <c r="G614" s="22" t="s">
        <v>266</v>
      </c>
      <c r="H614" s="22" t="s">
        <v>237</v>
      </c>
      <c r="I614" s="22" t="s">
        <v>309</v>
      </c>
      <c r="J614" s="17">
        <f>IFERROR(INDEX(Cost_Components!$K$2:$K$29,MATCH(E614,Cost_Components!$A$2:$A$29,0)),"")</f>
        <v>0.5</v>
      </c>
      <c r="K614" s="17">
        <f t="shared" si="126"/>
        <v>0.59269230769230763</v>
      </c>
      <c r="L614" s="17">
        <f>IFERROR(INDEX(Cost_Components!$S$2:$S$29,MATCH(E614,Cost_Components!$A$2:$A$29,0)),"")</f>
        <v>0.31</v>
      </c>
      <c r="M614" s="28">
        <f>IFERROR(INDEX(Cost_Components!$L$2:$L$29,MATCH(E614,Cost_Components!$A$2:$A$29,0)),"")</f>
        <v>1</v>
      </c>
      <c r="N614" s="29">
        <f>IFERROR(INDEX(Cost_Components!$P$2:$P$29,MATCH(E614,Cost_Components!$A$2:$A$29,0)),"")</f>
        <v>64.94344126</v>
      </c>
      <c r="O614" s="23">
        <f t="shared" si="127"/>
        <v>2062878.84625962</v>
      </c>
      <c r="P614" s="23">
        <f t="shared" si="128"/>
        <v>2057852.2923867749</v>
      </c>
      <c r="Q614" s="23">
        <f t="shared" si="129"/>
        <v>41429642.936436825</v>
      </c>
      <c r="R614" s="23">
        <f t="shared" si="130"/>
        <v>79403255.871599302</v>
      </c>
      <c r="S614" s="23">
        <f t="shared" si="131"/>
        <v>37973612.935162477</v>
      </c>
      <c r="T614" s="16">
        <f>IFERROR(INDEX(Cost_Components!$R$2:$R$29,MATCH(E614,Cost_Components!$A$2:$A$29,0)),"")</f>
        <v>1</v>
      </c>
      <c r="U614" s="26">
        <f>IFERROR(INDEX(Cost_Components!$Q$2:$Q$29,MATCH(E614,Cost_Components!$A$2:$A$29,0)),"")</f>
        <v>2023</v>
      </c>
      <c r="V614" s="30">
        <f>1/(1+Calculation_Assumptions!$B$5)^(B614-Calculation_Assumptions!$B$2)</f>
        <v>0.66111780581861923</v>
      </c>
      <c r="W614" s="23">
        <f t="shared" si="132"/>
        <v>27389874.63398597</v>
      </c>
      <c r="X614" s="23">
        <f t="shared" si="133"/>
        <v>52494906.296686128</v>
      </c>
      <c r="Y614" s="23">
        <f t="shared" si="134"/>
        <v>25105031.662700154</v>
      </c>
      <c r="Z614" s="17">
        <f>IFERROR(INDEX(Cost_Components!$T$2:$T$29,MATCH(E614,Cost_Components!$A$2:$A$29,0)),"")</f>
        <v>0.8</v>
      </c>
      <c r="AA614" s="26">
        <f>IFERROR(INDEX(Cost_Components!$U$2:$U$29,MATCH(E614,Cost_Components!$A$2:$A$29,0)),"")</f>
        <v>2025</v>
      </c>
      <c r="AB614" s="26">
        <f>IFERROR(INDEX(Cost_Components!$V$2:$V$29,MATCH(E614,Cost_Components!$A$2:$A$29,0)),"")</f>
        <v>2050</v>
      </c>
      <c r="AC614" s="26">
        <f>IFERROR(INDEX(Cost_Components!$M$2:$M$29,MATCH(E614,Cost_Components!$A$2:$A$29,0)),"")</f>
        <v>30</v>
      </c>
      <c r="AD614" s="26">
        <f>IFERROR(INDEX(Cost_Components!$N$2:$N$29,MATCH(E614,Cost_Components!$A$2:$A$29,0)),"")</f>
        <v>95</v>
      </c>
      <c r="AE614" s="16" t="str">
        <f>IFERROR(INDEX(Cost_Components!$O$2:$O$29,MATCH(E614,Cost_Components!$A$2:$A$29,0)),"")</f>
        <v>Both</v>
      </c>
      <c r="AF614" s="11">
        <v>4125757.6925192401</v>
      </c>
      <c r="AG614" s="11">
        <v>4115704.5847735498</v>
      </c>
      <c r="AH614" s="23">
        <f t="shared" si="135"/>
        <v>1</v>
      </c>
      <c r="AI614" s="10">
        <v>312936391.85847902</v>
      </c>
      <c r="AJ614" s="29">
        <f t="shared" si="136"/>
        <v>0.13238998088522982</v>
      </c>
      <c r="AK614" s="29">
        <f t="shared" si="137"/>
        <v>0.25373608802746178</v>
      </c>
      <c r="AL614" s="29">
        <f t="shared" si="138"/>
        <v>0.12134610714223194</v>
      </c>
      <c r="AM614" s="29">
        <f t="shared" si="139"/>
        <v>8.0224072098503463E-2</v>
      </c>
    </row>
    <row r="615" spans="1:39">
      <c r="A615" t="s">
        <v>262</v>
      </c>
      <c r="B615" s="20">
        <v>2040</v>
      </c>
      <c r="C615" t="s">
        <v>262</v>
      </c>
      <c r="D615" t="s">
        <v>226</v>
      </c>
      <c r="E615" s="22" t="s">
        <v>361</v>
      </c>
      <c r="F615" s="22" t="s">
        <v>362</v>
      </c>
      <c r="G615" s="22" t="s">
        <v>266</v>
      </c>
      <c r="H615" s="22" t="s">
        <v>237</v>
      </c>
      <c r="I615" s="22" t="s">
        <v>309</v>
      </c>
      <c r="J615" s="17">
        <f>IFERROR(INDEX(Cost_Components!$K$2:$K$29,MATCH(E615,Cost_Components!$A$2:$A$29,0)),"")</f>
        <v>0.5</v>
      </c>
      <c r="K615" s="17">
        <f t="shared" si="126"/>
        <v>0.61153846153846159</v>
      </c>
      <c r="L615" s="17">
        <f>IFERROR(INDEX(Cost_Components!$S$2:$S$29,MATCH(E615,Cost_Components!$A$2:$A$29,0)),"")</f>
        <v>0.31</v>
      </c>
      <c r="M615" s="28">
        <f>IFERROR(INDEX(Cost_Components!$L$2:$L$29,MATCH(E615,Cost_Components!$A$2:$A$29,0)),"")</f>
        <v>1</v>
      </c>
      <c r="N615" s="29">
        <f>IFERROR(INDEX(Cost_Components!$P$2:$P$29,MATCH(E615,Cost_Components!$A$2:$A$29,0)),"")</f>
        <v>64.94344126</v>
      </c>
      <c r="O615" s="23">
        <f t="shared" si="127"/>
        <v>2102234.6671894952</v>
      </c>
      <c r="P615" s="23">
        <f t="shared" si="128"/>
        <v>2096615.5972318251</v>
      </c>
      <c r="Q615" s="23">
        <f t="shared" si="129"/>
        <v>42210043.883923702</v>
      </c>
      <c r="R615" s="23">
        <f t="shared" si="130"/>
        <v>83491116.254283488</v>
      </c>
      <c r="S615" s="23">
        <f t="shared" si="131"/>
        <v>41281072.370359786</v>
      </c>
      <c r="T615" s="16">
        <f>IFERROR(INDEX(Cost_Components!$R$2:$R$29,MATCH(E615,Cost_Components!$A$2:$A$29,0)),"")</f>
        <v>1</v>
      </c>
      <c r="U615" s="26">
        <f>IFERROR(INDEX(Cost_Components!$Q$2:$Q$29,MATCH(E615,Cost_Components!$A$2:$A$29,0)),"")</f>
        <v>2023</v>
      </c>
      <c r="V615" s="30">
        <f>1/(1+Calculation_Assumptions!$B$5)^(B615-Calculation_Assumptions!$B$2)</f>
        <v>0.64186194739671765</v>
      </c>
      <c r="W615" s="23">
        <f t="shared" si="132"/>
        <v>27093020.96703618</v>
      </c>
      <c r="X615" s="23">
        <f t="shared" si="133"/>
        <v>53589770.469300143</v>
      </c>
      <c r="Y615" s="23">
        <f t="shared" si="134"/>
        <v>26496749.502263967</v>
      </c>
      <c r="Z615" s="17">
        <f>IFERROR(INDEX(Cost_Components!$T$2:$T$29,MATCH(E615,Cost_Components!$A$2:$A$29,0)),"")</f>
        <v>0.8</v>
      </c>
      <c r="AA615" s="26">
        <f>IFERROR(INDEX(Cost_Components!$U$2:$U$29,MATCH(E615,Cost_Components!$A$2:$A$29,0)),"")</f>
        <v>2025</v>
      </c>
      <c r="AB615" s="26">
        <f>IFERROR(INDEX(Cost_Components!$V$2:$V$29,MATCH(E615,Cost_Components!$A$2:$A$29,0)),"")</f>
        <v>2050</v>
      </c>
      <c r="AC615" s="26">
        <f>IFERROR(INDEX(Cost_Components!$M$2:$M$29,MATCH(E615,Cost_Components!$A$2:$A$29,0)),"")</f>
        <v>30</v>
      </c>
      <c r="AD615" s="26">
        <f>IFERROR(INDEX(Cost_Components!$N$2:$N$29,MATCH(E615,Cost_Components!$A$2:$A$29,0)),"")</f>
        <v>95</v>
      </c>
      <c r="AE615" s="16" t="str">
        <f>IFERROR(INDEX(Cost_Components!$O$2:$O$29,MATCH(E615,Cost_Components!$A$2:$A$29,0)),"")</f>
        <v>Both</v>
      </c>
      <c r="AF615" s="11">
        <v>4204469.3343789903</v>
      </c>
      <c r="AG615" s="11">
        <v>4193231.1944636502</v>
      </c>
      <c r="AH615" s="23">
        <f t="shared" si="135"/>
        <v>1</v>
      </c>
      <c r="AI615" s="10">
        <v>314265537.41082901</v>
      </c>
      <c r="AJ615" s="29">
        <f t="shared" si="136"/>
        <v>0.13431330788505741</v>
      </c>
      <c r="AK615" s="29">
        <f t="shared" si="137"/>
        <v>0.26567060754465832</v>
      </c>
      <c r="AL615" s="29">
        <f t="shared" si="138"/>
        <v>0.13135729965960091</v>
      </c>
      <c r="AM615" s="29">
        <f t="shared" si="139"/>
        <v>8.4313252164285632E-2</v>
      </c>
    </row>
    <row r="616" spans="1:39">
      <c r="A616" t="s">
        <v>262</v>
      </c>
      <c r="B616" s="20">
        <v>2041</v>
      </c>
      <c r="C616" t="s">
        <v>262</v>
      </c>
      <c r="D616" t="s">
        <v>226</v>
      </c>
      <c r="E616" s="22" t="s">
        <v>361</v>
      </c>
      <c r="F616" s="22" t="s">
        <v>362</v>
      </c>
      <c r="G616" s="22" t="s">
        <v>266</v>
      </c>
      <c r="H616" s="22" t="s">
        <v>237</v>
      </c>
      <c r="I616" s="22" t="s">
        <v>309</v>
      </c>
      <c r="J616" s="17">
        <f>IFERROR(INDEX(Cost_Components!$K$2:$K$29,MATCH(E616,Cost_Components!$A$2:$A$29,0)),"")</f>
        <v>0.5</v>
      </c>
      <c r="K616" s="17">
        <f t="shared" si="126"/>
        <v>0.63038461538461543</v>
      </c>
      <c r="L616" s="17">
        <f>IFERROR(INDEX(Cost_Components!$S$2:$S$29,MATCH(E616,Cost_Components!$A$2:$A$29,0)),"")</f>
        <v>0.31</v>
      </c>
      <c r="M616" s="28">
        <f>IFERROR(INDEX(Cost_Components!$L$2:$L$29,MATCH(E616,Cost_Components!$A$2:$A$29,0)),"")</f>
        <v>1</v>
      </c>
      <c r="N616" s="29">
        <f>IFERROR(INDEX(Cost_Components!$P$2:$P$29,MATCH(E616,Cost_Components!$A$2:$A$29,0)),"")</f>
        <v>64.94344126</v>
      </c>
      <c r="O616" s="23">
        <f t="shared" si="127"/>
        <v>2141048.8377683749</v>
      </c>
      <c r="P616" s="23">
        <f t="shared" si="128"/>
        <v>2134812.880753295</v>
      </c>
      <c r="Q616" s="23">
        <f t="shared" si="129"/>
        <v>42979049.42591083</v>
      </c>
      <c r="R616" s="23">
        <f t="shared" si="130"/>
        <v>87653139.687087864</v>
      </c>
      <c r="S616" s="23">
        <f t="shared" si="131"/>
        <v>44674090.261177033</v>
      </c>
      <c r="T616" s="16">
        <f>IFERROR(INDEX(Cost_Components!$R$2:$R$29,MATCH(E616,Cost_Components!$A$2:$A$29,0)),"")</f>
        <v>1</v>
      </c>
      <c r="U616" s="26">
        <f>IFERROR(INDEX(Cost_Components!$Q$2:$Q$29,MATCH(E616,Cost_Components!$A$2:$A$29,0)),"")</f>
        <v>2023</v>
      </c>
      <c r="V616" s="30">
        <f>1/(1+Calculation_Assumptions!$B$5)^(B616-Calculation_Assumptions!$B$2)</f>
        <v>0.62316693922011435</v>
      </c>
      <c r="W616" s="23">
        <f t="shared" si="132"/>
        <v>26783122.681334864</v>
      </c>
      <c r="X616" s="23">
        <f t="shared" si="133"/>
        <v>54622538.771835677</v>
      </c>
      <c r="Y616" s="23">
        <f t="shared" si="134"/>
        <v>27839416.090500809</v>
      </c>
      <c r="Z616" s="17">
        <f>IFERROR(INDEX(Cost_Components!$T$2:$T$29,MATCH(E616,Cost_Components!$A$2:$A$29,0)),"")</f>
        <v>0.8</v>
      </c>
      <c r="AA616" s="26">
        <f>IFERROR(INDEX(Cost_Components!$U$2:$U$29,MATCH(E616,Cost_Components!$A$2:$A$29,0)),"")</f>
        <v>2025</v>
      </c>
      <c r="AB616" s="26">
        <f>IFERROR(INDEX(Cost_Components!$V$2:$V$29,MATCH(E616,Cost_Components!$A$2:$A$29,0)),"")</f>
        <v>2050</v>
      </c>
      <c r="AC616" s="26">
        <f>IFERROR(INDEX(Cost_Components!$M$2:$M$29,MATCH(E616,Cost_Components!$A$2:$A$29,0)),"")</f>
        <v>30</v>
      </c>
      <c r="AD616" s="26">
        <f>IFERROR(INDEX(Cost_Components!$N$2:$N$29,MATCH(E616,Cost_Components!$A$2:$A$29,0)),"")</f>
        <v>95</v>
      </c>
      <c r="AE616" s="16" t="str">
        <f>IFERROR(INDEX(Cost_Components!$O$2:$O$29,MATCH(E616,Cost_Components!$A$2:$A$29,0)),"")</f>
        <v>Both</v>
      </c>
      <c r="AF616" s="11">
        <v>4282097.6755367499</v>
      </c>
      <c r="AG616" s="11">
        <v>4269625.7615065901</v>
      </c>
      <c r="AH616" s="23">
        <f t="shared" si="135"/>
        <v>1</v>
      </c>
      <c r="AI616" s="10">
        <v>315525215.31254798</v>
      </c>
      <c r="AJ616" s="29">
        <f t="shared" si="136"/>
        <v>0.13621430979244345</v>
      </c>
      <c r="AK616" s="29">
        <f t="shared" si="137"/>
        <v>0.27780074438824737</v>
      </c>
      <c r="AL616" s="29">
        <f t="shared" si="138"/>
        <v>0.14158643459580394</v>
      </c>
      <c r="AM616" s="29">
        <f t="shared" si="139"/>
        <v>8.8231985082156045E-2</v>
      </c>
    </row>
    <row r="617" spans="1:39">
      <c r="A617" t="s">
        <v>262</v>
      </c>
      <c r="B617" s="20">
        <v>2042</v>
      </c>
      <c r="C617" t="s">
        <v>262</v>
      </c>
      <c r="D617" t="s">
        <v>226</v>
      </c>
      <c r="E617" s="22" t="s">
        <v>361</v>
      </c>
      <c r="F617" s="22" t="s">
        <v>362</v>
      </c>
      <c r="G617" s="22" t="s">
        <v>266</v>
      </c>
      <c r="H617" s="22" t="s">
        <v>237</v>
      </c>
      <c r="I617" s="22" t="s">
        <v>309</v>
      </c>
      <c r="J617" s="17">
        <f>IFERROR(INDEX(Cost_Components!$K$2:$K$29,MATCH(E617,Cost_Components!$A$2:$A$29,0)),"")</f>
        <v>0.5</v>
      </c>
      <c r="K617" s="17">
        <f t="shared" si="126"/>
        <v>0.64923076923076928</v>
      </c>
      <c r="L617" s="17">
        <f>IFERROR(INDEX(Cost_Components!$S$2:$S$29,MATCH(E617,Cost_Components!$A$2:$A$29,0)),"")</f>
        <v>0.31</v>
      </c>
      <c r="M617" s="28">
        <f>IFERROR(INDEX(Cost_Components!$L$2:$L$29,MATCH(E617,Cost_Components!$A$2:$A$29,0)),"")</f>
        <v>1</v>
      </c>
      <c r="N617" s="29">
        <f>IFERROR(INDEX(Cost_Components!$P$2:$P$29,MATCH(E617,Cost_Components!$A$2:$A$29,0)),"")</f>
        <v>64.94344126</v>
      </c>
      <c r="O617" s="23">
        <f t="shared" si="127"/>
        <v>2179302.238335955</v>
      </c>
      <c r="P617" s="23">
        <f t="shared" si="128"/>
        <v>2172427.0313728</v>
      </c>
      <c r="Q617" s="23">
        <f t="shared" si="129"/>
        <v>43736315.064114638</v>
      </c>
      <c r="R617" s="23">
        <f t="shared" si="130"/>
        <v>91886531.189434633</v>
      </c>
      <c r="S617" s="23">
        <f t="shared" si="131"/>
        <v>48150216.125319995</v>
      </c>
      <c r="T617" s="16">
        <f>IFERROR(INDEX(Cost_Components!$R$2:$R$29,MATCH(E617,Cost_Components!$A$2:$A$29,0)),"")</f>
        <v>1</v>
      </c>
      <c r="U617" s="26">
        <f>IFERROR(INDEX(Cost_Components!$Q$2:$Q$29,MATCH(E617,Cost_Components!$A$2:$A$29,0)),"")</f>
        <v>2023</v>
      </c>
      <c r="V617" s="30">
        <f>1/(1+Calculation_Assumptions!$B$5)^(B617-Calculation_Assumptions!$B$2)</f>
        <v>0.60501644584477121</v>
      </c>
      <c r="W617" s="23">
        <f t="shared" si="132"/>
        <v>26461189.894437764</v>
      </c>
      <c r="X617" s="23">
        <f t="shared" si="133"/>
        <v>55592862.521236457</v>
      </c>
      <c r="Y617" s="23">
        <f t="shared" si="134"/>
        <v>29131672.626798693</v>
      </c>
      <c r="Z617" s="17">
        <f>IFERROR(INDEX(Cost_Components!$T$2:$T$29,MATCH(E617,Cost_Components!$A$2:$A$29,0)),"")</f>
        <v>0.8</v>
      </c>
      <c r="AA617" s="26">
        <f>IFERROR(INDEX(Cost_Components!$U$2:$U$29,MATCH(E617,Cost_Components!$A$2:$A$29,0)),"")</f>
        <v>2025</v>
      </c>
      <c r="AB617" s="26">
        <f>IFERROR(INDEX(Cost_Components!$V$2:$V$29,MATCH(E617,Cost_Components!$A$2:$A$29,0)),"")</f>
        <v>2050</v>
      </c>
      <c r="AC617" s="26">
        <f>IFERROR(INDEX(Cost_Components!$M$2:$M$29,MATCH(E617,Cost_Components!$A$2:$A$29,0)),"")</f>
        <v>30</v>
      </c>
      <c r="AD617" s="26">
        <f>IFERROR(INDEX(Cost_Components!$N$2:$N$29,MATCH(E617,Cost_Components!$A$2:$A$29,0)),"")</f>
        <v>95</v>
      </c>
      <c r="AE617" s="16" t="str">
        <f>IFERROR(INDEX(Cost_Components!$O$2:$O$29,MATCH(E617,Cost_Components!$A$2:$A$29,0)),"")</f>
        <v>Both</v>
      </c>
      <c r="AF617" s="11">
        <v>4358604.4766719099</v>
      </c>
      <c r="AG617" s="11">
        <v>4344854.0627456</v>
      </c>
      <c r="AH617" s="23">
        <f t="shared" si="135"/>
        <v>1</v>
      </c>
      <c r="AI617" s="10">
        <v>316707694.211882</v>
      </c>
      <c r="AJ617" s="29">
        <f t="shared" si="136"/>
        <v>0.13809678723768049</v>
      </c>
      <c r="AK617" s="29">
        <f t="shared" si="137"/>
        <v>0.29013040374055837</v>
      </c>
      <c r="AL617" s="29">
        <f t="shared" si="138"/>
        <v>0.15203361650287792</v>
      </c>
      <c r="AM617" s="29">
        <f t="shared" si="139"/>
        <v>9.1982838305498152E-2</v>
      </c>
    </row>
    <row r="618" spans="1:39">
      <c r="A618" t="s">
        <v>262</v>
      </c>
      <c r="B618" s="20">
        <v>2043</v>
      </c>
      <c r="C618" t="s">
        <v>262</v>
      </c>
      <c r="D618" t="s">
        <v>226</v>
      </c>
      <c r="E618" s="22" t="s">
        <v>361</v>
      </c>
      <c r="F618" s="22" t="s">
        <v>362</v>
      </c>
      <c r="G618" s="22" t="s">
        <v>266</v>
      </c>
      <c r="H618" s="22" t="s">
        <v>237</v>
      </c>
      <c r="I618" s="22" t="s">
        <v>309</v>
      </c>
      <c r="J618" s="17">
        <f>IFERROR(INDEX(Cost_Components!$K$2:$K$29,MATCH(E618,Cost_Components!$A$2:$A$29,0)),"")</f>
        <v>0.5</v>
      </c>
      <c r="K618" s="17">
        <f t="shared" si="126"/>
        <v>0.66807692307692301</v>
      </c>
      <c r="L618" s="17">
        <f>IFERROR(INDEX(Cost_Components!$S$2:$S$29,MATCH(E618,Cost_Components!$A$2:$A$29,0)),"")</f>
        <v>0.31</v>
      </c>
      <c r="M618" s="28">
        <f>IFERROR(INDEX(Cost_Components!$L$2:$L$29,MATCH(E618,Cost_Components!$A$2:$A$29,0)),"")</f>
        <v>1</v>
      </c>
      <c r="N618" s="29">
        <f>IFERROR(INDEX(Cost_Components!$P$2:$P$29,MATCH(E618,Cost_Components!$A$2:$A$29,0)),"")</f>
        <v>64.94344126</v>
      </c>
      <c r="O618" s="23">
        <f t="shared" si="127"/>
        <v>2217198.5145831802</v>
      </c>
      <c r="P618" s="23">
        <f t="shared" si="128"/>
        <v>2209662.635029065</v>
      </c>
      <c r="Q618" s="23">
        <f t="shared" si="129"/>
        <v>44485959.618152335</v>
      </c>
      <c r="R618" s="23">
        <f t="shared" si="130"/>
        <v>96198067.343988195</v>
      </c>
      <c r="S618" s="23">
        <f t="shared" si="131"/>
        <v>51712107.72583586</v>
      </c>
      <c r="T618" s="16">
        <f>IFERROR(INDEX(Cost_Components!$R$2:$R$29,MATCH(E618,Cost_Components!$A$2:$A$29,0)),"")</f>
        <v>1</v>
      </c>
      <c r="U618" s="26">
        <f>IFERROR(INDEX(Cost_Components!$Q$2:$Q$29,MATCH(E618,Cost_Components!$A$2:$A$29,0)),"")</f>
        <v>2023</v>
      </c>
      <c r="V618" s="30">
        <f>1/(1+Calculation_Assumptions!$B$5)^(B618-Calculation_Assumptions!$B$2)</f>
        <v>0.5873946076162827</v>
      </c>
      <c r="W618" s="23">
        <f t="shared" si="132"/>
        <v>26130812.79433839</v>
      </c>
      <c r="X618" s="23">
        <f t="shared" si="133"/>
        <v>56506226.020966686</v>
      </c>
      <c r="Y618" s="23">
        <f t="shared" si="134"/>
        <v>30375413.226628296</v>
      </c>
      <c r="Z618" s="17">
        <f>IFERROR(INDEX(Cost_Components!$T$2:$T$29,MATCH(E618,Cost_Components!$A$2:$A$29,0)),"")</f>
        <v>0.8</v>
      </c>
      <c r="AA618" s="26">
        <f>IFERROR(INDEX(Cost_Components!$U$2:$U$29,MATCH(E618,Cost_Components!$A$2:$A$29,0)),"")</f>
        <v>2025</v>
      </c>
      <c r="AB618" s="26">
        <f>IFERROR(INDEX(Cost_Components!$V$2:$V$29,MATCH(E618,Cost_Components!$A$2:$A$29,0)),"")</f>
        <v>2050</v>
      </c>
      <c r="AC618" s="26">
        <f>IFERROR(INDEX(Cost_Components!$M$2:$M$29,MATCH(E618,Cost_Components!$A$2:$A$29,0)),"")</f>
        <v>30</v>
      </c>
      <c r="AD618" s="26">
        <f>IFERROR(INDEX(Cost_Components!$N$2:$N$29,MATCH(E618,Cost_Components!$A$2:$A$29,0)),"")</f>
        <v>95</v>
      </c>
      <c r="AE618" s="16" t="str">
        <f>IFERROR(INDEX(Cost_Components!$O$2:$O$29,MATCH(E618,Cost_Components!$A$2:$A$29,0)),"")</f>
        <v>Both</v>
      </c>
      <c r="AF618" s="11">
        <v>4434397.0291663604</v>
      </c>
      <c r="AG618" s="11">
        <v>4419325.2700581299</v>
      </c>
      <c r="AH618" s="23">
        <f t="shared" si="135"/>
        <v>1</v>
      </c>
      <c r="AI618" s="10">
        <v>317814114.06715202</v>
      </c>
      <c r="AJ618" s="29">
        <f t="shared" si="136"/>
        <v>0.13997477660401433</v>
      </c>
      <c r="AK618" s="29">
        <f t="shared" si="137"/>
        <v>0.30268658025572198</v>
      </c>
      <c r="AL618" s="29">
        <f t="shared" si="138"/>
        <v>0.16271180365170765</v>
      </c>
      <c r="AM618" s="29">
        <f t="shared" si="139"/>
        <v>9.5576036060532457E-2</v>
      </c>
    </row>
    <row r="619" spans="1:39">
      <c r="A619" t="s">
        <v>262</v>
      </c>
      <c r="B619" s="20">
        <v>2044</v>
      </c>
      <c r="C619" t="s">
        <v>262</v>
      </c>
      <c r="D619" t="s">
        <v>226</v>
      </c>
      <c r="E619" s="22" t="s">
        <v>361</v>
      </c>
      <c r="F619" s="22" t="s">
        <v>362</v>
      </c>
      <c r="G619" s="22" t="s">
        <v>266</v>
      </c>
      <c r="H619" s="22" t="s">
        <v>237</v>
      </c>
      <c r="I619" s="22" t="s">
        <v>309</v>
      </c>
      <c r="J619" s="17">
        <f>IFERROR(INDEX(Cost_Components!$K$2:$K$29,MATCH(E619,Cost_Components!$A$2:$A$29,0)),"")</f>
        <v>0.5</v>
      </c>
      <c r="K619" s="17">
        <f t="shared" si="126"/>
        <v>0.68692307692307697</v>
      </c>
      <c r="L619" s="17">
        <f>IFERROR(INDEX(Cost_Components!$S$2:$S$29,MATCH(E619,Cost_Components!$A$2:$A$29,0)),"")</f>
        <v>0.31</v>
      </c>
      <c r="M619" s="28">
        <f>IFERROR(INDEX(Cost_Components!$L$2:$L$29,MATCH(E619,Cost_Components!$A$2:$A$29,0)),"")</f>
        <v>1</v>
      </c>
      <c r="N619" s="29">
        <f>IFERROR(INDEX(Cost_Components!$P$2:$P$29,MATCH(E619,Cost_Components!$A$2:$A$29,0)),"")</f>
        <v>64.94344126</v>
      </c>
      <c r="O619" s="23">
        <f t="shared" si="127"/>
        <v>2254047.5436630799</v>
      </c>
      <c r="P619" s="23">
        <f t="shared" si="128"/>
        <v>2245830.9335367251</v>
      </c>
      <c r="Q619" s="23">
        <f t="shared" si="129"/>
        <v>45214116.68673031</v>
      </c>
      <c r="R619" s="23">
        <f t="shared" si="130"/>
        <v>100555649.68805659</v>
      </c>
      <c r="S619" s="23">
        <f t="shared" si="131"/>
        <v>55341533.001326278</v>
      </c>
      <c r="T619" s="16">
        <f>IFERROR(INDEX(Cost_Components!$R$2:$R$29,MATCH(E619,Cost_Components!$A$2:$A$29,0)),"")</f>
        <v>1</v>
      </c>
      <c r="U619" s="26">
        <f>IFERROR(INDEX(Cost_Components!$Q$2:$Q$29,MATCH(E619,Cost_Components!$A$2:$A$29,0)),"")</f>
        <v>2023</v>
      </c>
      <c r="V619" s="30">
        <f>1/(1+Calculation_Assumptions!$B$5)^(B619-Calculation_Assumptions!$B$2)</f>
        <v>0.57028602681192497</v>
      </c>
      <c r="W619" s="23">
        <f t="shared" si="132"/>
        <v>25784978.961086188</v>
      </c>
      <c r="X619" s="23">
        <f t="shared" si="133"/>
        <v>57345481.934093572</v>
      </c>
      <c r="Y619" s="23">
        <f t="shared" si="134"/>
        <v>31560502.973007388</v>
      </c>
      <c r="Z619" s="17">
        <f>IFERROR(INDEX(Cost_Components!$T$2:$T$29,MATCH(E619,Cost_Components!$A$2:$A$29,0)),"")</f>
        <v>0.8</v>
      </c>
      <c r="AA619" s="26">
        <f>IFERROR(INDEX(Cost_Components!$U$2:$U$29,MATCH(E619,Cost_Components!$A$2:$A$29,0)),"")</f>
        <v>2025</v>
      </c>
      <c r="AB619" s="26">
        <f>IFERROR(INDEX(Cost_Components!$V$2:$V$29,MATCH(E619,Cost_Components!$A$2:$A$29,0)),"")</f>
        <v>2050</v>
      </c>
      <c r="AC619" s="26">
        <f>IFERROR(INDEX(Cost_Components!$M$2:$M$29,MATCH(E619,Cost_Components!$A$2:$A$29,0)),"")</f>
        <v>30</v>
      </c>
      <c r="AD619" s="26">
        <f>IFERROR(INDEX(Cost_Components!$N$2:$N$29,MATCH(E619,Cost_Components!$A$2:$A$29,0)),"")</f>
        <v>95</v>
      </c>
      <c r="AE619" s="16" t="str">
        <f>IFERROR(INDEX(Cost_Components!$O$2:$O$29,MATCH(E619,Cost_Components!$A$2:$A$29,0)),"")</f>
        <v>Both</v>
      </c>
      <c r="AF619" s="11">
        <v>4508095.0873261597</v>
      </c>
      <c r="AG619" s="11">
        <v>4491661.8670734502</v>
      </c>
      <c r="AH619" s="23">
        <f t="shared" si="135"/>
        <v>1</v>
      </c>
      <c r="AI619" s="10">
        <v>318840890.73215598</v>
      </c>
      <c r="AJ619" s="29">
        <f t="shared" si="136"/>
        <v>0.14180777309618256</v>
      </c>
      <c r="AK619" s="29">
        <f t="shared" si="137"/>
        <v>0.31537877546744436</v>
      </c>
      <c r="AL619" s="29">
        <f t="shared" si="138"/>
        <v>0.17357100237126183</v>
      </c>
      <c r="AM619" s="29">
        <f t="shared" si="139"/>
        <v>9.8985117312070117E-2</v>
      </c>
    </row>
    <row r="620" spans="1:39">
      <c r="A620" t="s">
        <v>262</v>
      </c>
      <c r="B620" s="20">
        <v>2045</v>
      </c>
      <c r="C620" t="s">
        <v>262</v>
      </c>
      <c r="D620" t="s">
        <v>226</v>
      </c>
      <c r="E620" s="22" t="s">
        <v>361</v>
      </c>
      <c r="F620" s="22" t="s">
        <v>362</v>
      </c>
      <c r="G620" s="22" t="s">
        <v>266</v>
      </c>
      <c r="H620" s="22" t="s">
        <v>237</v>
      </c>
      <c r="I620" s="22" t="s">
        <v>309</v>
      </c>
      <c r="J620" s="17">
        <f>IFERROR(INDEX(Cost_Components!$K$2:$K$29,MATCH(E620,Cost_Components!$A$2:$A$29,0)),"")</f>
        <v>0.5</v>
      </c>
      <c r="K620" s="17">
        <f t="shared" si="126"/>
        <v>0.70576923076923082</v>
      </c>
      <c r="L620" s="17">
        <f>IFERROR(INDEX(Cost_Components!$S$2:$S$29,MATCH(E620,Cost_Components!$A$2:$A$29,0)),"")</f>
        <v>0.31</v>
      </c>
      <c r="M620" s="28">
        <f>IFERROR(INDEX(Cost_Components!$L$2:$L$29,MATCH(E620,Cost_Components!$A$2:$A$29,0)),"")</f>
        <v>1</v>
      </c>
      <c r="N620" s="29">
        <f>IFERROR(INDEX(Cost_Components!$P$2:$P$29,MATCH(E620,Cost_Components!$A$2:$A$29,0)),"")</f>
        <v>64.94344126</v>
      </c>
      <c r="O620" s="23">
        <f t="shared" si="127"/>
        <v>2289611.718773135</v>
      </c>
      <c r="P620" s="23">
        <f t="shared" si="128"/>
        <v>2280697.2004187852</v>
      </c>
      <c r="Q620" s="23">
        <f t="shared" si="129"/>
        <v>45916060.646845587</v>
      </c>
      <c r="R620" s="23">
        <f t="shared" si="130"/>
        <v>104944542.20971292</v>
      </c>
      <c r="S620" s="23">
        <f t="shared" si="131"/>
        <v>59028481.562867336</v>
      </c>
      <c r="T620" s="16">
        <f>IFERROR(INDEX(Cost_Components!$R$2:$R$29,MATCH(E620,Cost_Components!$A$2:$A$29,0)),"")</f>
        <v>1</v>
      </c>
      <c r="U620" s="26">
        <f>IFERROR(INDEX(Cost_Components!$Q$2:$Q$29,MATCH(E620,Cost_Components!$A$2:$A$29,0)),"")</f>
        <v>2023</v>
      </c>
      <c r="V620" s="30">
        <f>1/(1+Calculation_Assumptions!$B$5)^(B620-Calculation_Assumptions!$B$2)</f>
        <v>0.55367575418633497</v>
      </c>
      <c r="W620" s="23">
        <f t="shared" si="132"/>
        <v>25422609.507907726</v>
      </c>
      <c r="X620" s="23">
        <f t="shared" si="133"/>
        <v>58105248.555702463</v>
      </c>
      <c r="Y620" s="23">
        <f t="shared" si="134"/>
        <v>32682639.047794741</v>
      </c>
      <c r="Z620" s="17">
        <f>IFERROR(INDEX(Cost_Components!$T$2:$T$29,MATCH(E620,Cost_Components!$A$2:$A$29,0)),"")</f>
        <v>0.8</v>
      </c>
      <c r="AA620" s="26">
        <f>IFERROR(INDEX(Cost_Components!$U$2:$U$29,MATCH(E620,Cost_Components!$A$2:$A$29,0)),"")</f>
        <v>2025</v>
      </c>
      <c r="AB620" s="26">
        <f>IFERROR(INDEX(Cost_Components!$V$2:$V$29,MATCH(E620,Cost_Components!$A$2:$A$29,0)),"")</f>
        <v>2050</v>
      </c>
      <c r="AC620" s="26">
        <f>IFERROR(INDEX(Cost_Components!$M$2:$M$29,MATCH(E620,Cost_Components!$A$2:$A$29,0)),"")</f>
        <v>30</v>
      </c>
      <c r="AD620" s="26">
        <f>IFERROR(INDEX(Cost_Components!$N$2:$N$29,MATCH(E620,Cost_Components!$A$2:$A$29,0)),"")</f>
        <v>95</v>
      </c>
      <c r="AE620" s="16" t="str">
        <f>IFERROR(INDEX(Cost_Components!$O$2:$O$29,MATCH(E620,Cost_Components!$A$2:$A$29,0)),"")</f>
        <v>Both</v>
      </c>
      <c r="AF620" s="11">
        <v>4579223.43754627</v>
      </c>
      <c r="AG620" s="11">
        <v>4561394.4008375704</v>
      </c>
      <c r="AH620" s="23">
        <f t="shared" si="135"/>
        <v>1</v>
      </c>
      <c r="AI620" s="10">
        <v>319784682.33108002</v>
      </c>
      <c r="AJ620" s="29">
        <f t="shared" si="136"/>
        <v>0.1435843027631564</v>
      </c>
      <c r="AK620" s="29">
        <f t="shared" si="137"/>
        <v>0.32817251109314099</v>
      </c>
      <c r="AL620" s="29">
        <f t="shared" si="138"/>
        <v>0.18458820832998457</v>
      </c>
      <c r="AM620" s="29">
        <f t="shared" si="139"/>
        <v>0.10220201546100853</v>
      </c>
    </row>
    <row r="621" spans="1:39">
      <c r="A621" t="s">
        <v>262</v>
      </c>
      <c r="B621" s="20">
        <v>2046</v>
      </c>
      <c r="C621" t="s">
        <v>262</v>
      </c>
      <c r="D621" t="s">
        <v>226</v>
      </c>
      <c r="E621" s="22" t="s">
        <v>361</v>
      </c>
      <c r="F621" s="22" t="s">
        <v>362</v>
      </c>
      <c r="G621" s="22" t="s">
        <v>266</v>
      </c>
      <c r="H621" s="22" t="s">
        <v>237</v>
      </c>
      <c r="I621" s="22" t="s">
        <v>309</v>
      </c>
      <c r="J621" s="17">
        <f>IFERROR(INDEX(Cost_Components!$K$2:$K$29,MATCH(E621,Cost_Components!$A$2:$A$29,0)),"")</f>
        <v>0.5</v>
      </c>
      <c r="K621" s="17">
        <f t="shared" si="126"/>
        <v>0.72461538461538466</v>
      </c>
      <c r="L621" s="17">
        <f>IFERROR(INDEX(Cost_Components!$S$2:$S$29,MATCH(E621,Cost_Components!$A$2:$A$29,0)),"")</f>
        <v>0.31</v>
      </c>
      <c r="M621" s="28">
        <f>IFERROR(INDEX(Cost_Components!$L$2:$L$29,MATCH(E621,Cost_Components!$A$2:$A$29,0)),"")</f>
        <v>1</v>
      </c>
      <c r="N621" s="29">
        <f>IFERROR(INDEX(Cost_Components!$P$2:$P$29,MATCH(E621,Cost_Components!$A$2:$A$29,0)),"")</f>
        <v>64.94344126</v>
      </c>
      <c r="O621" s="23">
        <f t="shared" si="127"/>
        <v>2323873.3228646899</v>
      </c>
      <c r="P621" s="23">
        <f t="shared" si="128"/>
        <v>2314245.25549924</v>
      </c>
      <c r="Q621" s="23">
        <f t="shared" si="129"/>
        <v>46591465.751642063</v>
      </c>
      <c r="R621" s="23">
        <f t="shared" si="130"/>
        <v>109359193.43236434</v>
      </c>
      <c r="S621" s="23">
        <f t="shared" si="131"/>
        <v>62767727.680722281</v>
      </c>
      <c r="T621" s="16">
        <f>IFERROR(INDEX(Cost_Components!$R$2:$R$29,MATCH(E621,Cost_Components!$A$2:$A$29,0)),"")</f>
        <v>1</v>
      </c>
      <c r="U621" s="26">
        <f>IFERROR(INDEX(Cost_Components!$Q$2:$Q$29,MATCH(E621,Cost_Components!$A$2:$A$29,0)),"")</f>
        <v>2023</v>
      </c>
      <c r="V621" s="30">
        <f>1/(1+Calculation_Assumptions!$B$5)^(B621-Calculation_Assumptions!$B$2)</f>
        <v>0.5375492759090631</v>
      </c>
      <c r="W621" s="23">
        <f t="shared" si="132"/>
        <v>25045208.678337105</v>
      </c>
      <c r="X621" s="23">
        <f t="shared" si="133"/>
        <v>58785955.243566625</v>
      </c>
      <c r="Y621" s="23">
        <f t="shared" si="134"/>
        <v>33740746.56522952</v>
      </c>
      <c r="Z621" s="17">
        <f>IFERROR(INDEX(Cost_Components!$T$2:$T$29,MATCH(E621,Cost_Components!$A$2:$A$29,0)),"")</f>
        <v>0.8</v>
      </c>
      <c r="AA621" s="26">
        <f>IFERROR(INDEX(Cost_Components!$U$2:$U$29,MATCH(E621,Cost_Components!$A$2:$A$29,0)),"")</f>
        <v>2025</v>
      </c>
      <c r="AB621" s="26">
        <f>IFERROR(INDEX(Cost_Components!$V$2:$V$29,MATCH(E621,Cost_Components!$A$2:$A$29,0)),"")</f>
        <v>2050</v>
      </c>
      <c r="AC621" s="26">
        <f>IFERROR(INDEX(Cost_Components!$M$2:$M$29,MATCH(E621,Cost_Components!$A$2:$A$29,0)),"")</f>
        <v>30</v>
      </c>
      <c r="AD621" s="26">
        <f>IFERROR(INDEX(Cost_Components!$N$2:$N$29,MATCH(E621,Cost_Components!$A$2:$A$29,0)),"")</f>
        <v>95</v>
      </c>
      <c r="AE621" s="16" t="str">
        <f>IFERROR(INDEX(Cost_Components!$O$2:$O$29,MATCH(E621,Cost_Components!$A$2:$A$29,0)),"")</f>
        <v>Both</v>
      </c>
      <c r="AF621" s="11">
        <v>4647746.6457293797</v>
      </c>
      <c r="AG621" s="11">
        <v>4628490.51099848</v>
      </c>
      <c r="AH621" s="23">
        <f t="shared" si="135"/>
        <v>1</v>
      </c>
      <c r="AI621" s="10">
        <v>320645615.981408</v>
      </c>
      <c r="AJ621" s="29">
        <f t="shared" si="136"/>
        <v>0.1453051700365165</v>
      </c>
      <c r="AK621" s="29">
        <f t="shared" si="137"/>
        <v>0.34105937515361295</v>
      </c>
      <c r="AL621" s="29">
        <f t="shared" si="138"/>
        <v>0.19575420511709646</v>
      </c>
      <c r="AM621" s="29">
        <f t="shared" si="139"/>
        <v>0.10522753121684941</v>
      </c>
    </row>
    <row r="622" spans="1:39">
      <c r="A622" t="s">
        <v>262</v>
      </c>
      <c r="B622" s="20">
        <v>2047</v>
      </c>
      <c r="C622" t="s">
        <v>262</v>
      </c>
      <c r="D622" t="s">
        <v>226</v>
      </c>
      <c r="E622" s="22" t="s">
        <v>361</v>
      </c>
      <c r="F622" s="22" t="s">
        <v>362</v>
      </c>
      <c r="G622" s="22" t="s">
        <v>266</v>
      </c>
      <c r="H622" s="22" t="s">
        <v>237</v>
      </c>
      <c r="I622" s="22" t="s">
        <v>309</v>
      </c>
      <c r="J622" s="17">
        <f>IFERROR(INDEX(Cost_Components!$K$2:$K$29,MATCH(E622,Cost_Components!$A$2:$A$29,0)),"")</f>
        <v>0.5</v>
      </c>
      <c r="K622" s="17">
        <f t="shared" si="126"/>
        <v>0.74346153846153851</v>
      </c>
      <c r="L622" s="17">
        <f>IFERROR(INDEX(Cost_Components!$S$2:$S$29,MATCH(E622,Cost_Components!$A$2:$A$29,0)),"")</f>
        <v>0.31</v>
      </c>
      <c r="M622" s="28">
        <f>IFERROR(INDEX(Cost_Components!$L$2:$L$29,MATCH(E622,Cost_Components!$A$2:$A$29,0)),"")</f>
        <v>1</v>
      </c>
      <c r="N622" s="29">
        <f>IFERROR(INDEX(Cost_Components!$P$2:$P$29,MATCH(E622,Cost_Components!$A$2:$A$29,0)),"")</f>
        <v>64.94344126</v>
      </c>
      <c r="O622" s="23">
        <f t="shared" si="127"/>
        <v>2356901.9265921651</v>
      </c>
      <c r="P622" s="23">
        <f t="shared" si="128"/>
        <v>2346546.5865012952</v>
      </c>
      <c r="Q622" s="23">
        <f t="shared" si="129"/>
        <v>47241771.225333117</v>
      </c>
      <c r="R622" s="23">
        <f t="shared" si="130"/>
        <v>113798179.64928791</v>
      </c>
      <c r="S622" s="23">
        <f t="shared" si="131"/>
        <v>66556408.423954792</v>
      </c>
      <c r="T622" s="16">
        <f>IFERROR(INDEX(Cost_Components!$R$2:$R$29,MATCH(E622,Cost_Components!$A$2:$A$29,0)),"")</f>
        <v>1</v>
      </c>
      <c r="U622" s="26">
        <f>IFERROR(INDEX(Cost_Components!$Q$2:$Q$29,MATCH(E622,Cost_Components!$A$2:$A$29,0)),"")</f>
        <v>2023</v>
      </c>
      <c r="V622" s="30">
        <f>1/(1+Calculation_Assumptions!$B$5)^(B622-Calculation_Assumptions!$B$2)</f>
        <v>0.52189250088258554</v>
      </c>
      <c r="W622" s="23">
        <f t="shared" si="132"/>
        <v>24655126.130912069</v>
      </c>
      <c r="X622" s="23">
        <f t="shared" si="133"/>
        <v>59390416.573052615</v>
      </c>
      <c r="Y622" s="23">
        <f t="shared" si="134"/>
        <v>34735290.442140549</v>
      </c>
      <c r="Z622" s="17">
        <f>IFERROR(INDEX(Cost_Components!$T$2:$T$29,MATCH(E622,Cost_Components!$A$2:$A$29,0)),"")</f>
        <v>0.8</v>
      </c>
      <c r="AA622" s="26">
        <f>IFERROR(INDEX(Cost_Components!$U$2:$U$29,MATCH(E622,Cost_Components!$A$2:$A$29,0)),"")</f>
        <v>2025</v>
      </c>
      <c r="AB622" s="26">
        <f>IFERROR(INDEX(Cost_Components!$V$2:$V$29,MATCH(E622,Cost_Components!$A$2:$A$29,0)),"")</f>
        <v>2050</v>
      </c>
      <c r="AC622" s="26">
        <f>IFERROR(INDEX(Cost_Components!$M$2:$M$29,MATCH(E622,Cost_Components!$A$2:$A$29,0)),"")</f>
        <v>30</v>
      </c>
      <c r="AD622" s="26">
        <f>IFERROR(INDEX(Cost_Components!$N$2:$N$29,MATCH(E622,Cost_Components!$A$2:$A$29,0)),"")</f>
        <v>95</v>
      </c>
      <c r="AE622" s="16" t="str">
        <f>IFERROR(INDEX(Cost_Components!$O$2:$O$29,MATCH(E622,Cost_Components!$A$2:$A$29,0)),"")</f>
        <v>Both</v>
      </c>
      <c r="AF622" s="11">
        <v>4713803.8531843303</v>
      </c>
      <c r="AG622" s="11">
        <v>4693093.1730025904</v>
      </c>
      <c r="AH622" s="23">
        <f t="shared" si="135"/>
        <v>1</v>
      </c>
      <c r="AI622" s="10">
        <v>321429520.52287501</v>
      </c>
      <c r="AJ622" s="29">
        <f t="shared" si="136"/>
        <v>0.14697396539211491</v>
      </c>
      <c r="AK622" s="29">
        <f t="shared" si="137"/>
        <v>0.35403773575050113</v>
      </c>
      <c r="AL622" s="29">
        <f t="shared" si="138"/>
        <v>0.20706377035838625</v>
      </c>
      <c r="AM622" s="29">
        <f t="shared" si="139"/>
        <v>0.10806502895451559</v>
      </c>
    </row>
    <row r="623" spans="1:39">
      <c r="A623" t="s">
        <v>262</v>
      </c>
      <c r="B623" s="20">
        <v>2048</v>
      </c>
      <c r="C623" t="s">
        <v>262</v>
      </c>
      <c r="D623" t="s">
        <v>226</v>
      </c>
      <c r="E623" s="22" t="s">
        <v>361</v>
      </c>
      <c r="F623" s="22" t="s">
        <v>362</v>
      </c>
      <c r="G623" s="22" t="s">
        <v>266</v>
      </c>
      <c r="H623" s="22" t="s">
        <v>237</v>
      </c>
      <c r="I623" s="22" t="s">
        <v>309</v>
      </c>
      <c r="J623" s="17">
        <f>IFERROR(INDEX(Cost_Components!$K$2:$K$29,MATCH(E623,Cost_Components!$A$2:$A$29,0)),"")</f>
        <v>0.5</v>
      </c>
      <c r="K623" s="17">
        <f t="shared" si="126"/>
        <v>0.76230769230769235</v>
      </c>
      <c r="L623" s="17">
        <f>IFERROR(INDEX(Cost_Components!$S$2:$S$29,MATCH(E623,Cost_Components!$A$2:$A$29,0)),"")</f>
        <v>0.31</v>
      </c>
      <c r="M623" s="28">
        <f>IFERROR(INDEX(Cost_Components!$L$2:$L$29,MATCH(E623,Cost_Components!$A$2:$A$29,0)),"")</f>
        <v>1</v>
      </c>
      <c r="N623" s="29">
        <f>IFERROR(INDEX(Cost_Components!$P$2:$P$29,MATCH(E623,Cost_Components!$A$2:$A$29,0)),"")</f>
        <v>64.94344126</v>
      </c>
      <c r="O623" s="23">
        <f t="shared" si="127"/>
        <v>2389813.0342148151</v>
      </c>
      <c r="P623" s="23">
        <f t="shared" si="128"/>
        <v>2378719.0566731552</v>
      </c>
      <c r="Q623" s="23">
        <f t="shared" si="129"/>
        <v>47889482.412639655</v>
      </c>
      <c r="R623" s="23">
        <f t="shared" si="130"/>
        <v>118312198.66786386</v>
      </c>
      <c r="S623" s="23">
        <f t="shared" si="131"/>
        <v>70422716.255224198</v>
      </c>
      <c r="T623" s="16">
        <f>IFERROR(INDEX(Cost_Components!$R$2:$R$29,MATCH(E623,Cost_Components!$A$2:$A$29,0)),"")</f>
        <v>1</v>
      </c>
      <c r="U623" s="26">
        <f>IFERROR(INDEX(Cost_Components!$Q$2:$Q$29,MATCH(E623,Cost_Components!$A$2:$A$29,0)),"")</f>
        <v>2023</v>
      </c>
      <c r="V623" s="30">
        <f>1/(1+Calculation_Assumptions!$B$5)^(B623-Calculation_Assumptions!$B$2)</f>
        <v>0.50669174842969467</v>
      </c>
      <c r="W623" s="23">
        <f t="shared" si="132"/>
        <v>24265205.575053498</v>
      </c>
      <c r="X623" s="23">
        <f t="shared" si="133"/>
        <v>59947814.803581335</v>
      </c>
      <c r="Y623" s="23">
        <f t="shared" si="134"/>
        <v>35682609.228527829</v>
      </c>
      <c r="Z623" s="17">
        <f>IFERROR(INDEX(Cost_Components!$T$2:$T$29,MATCH(E623,Cost_Components!$A$2:$A$29,0)),"")</f>
        <v>0.8</v>
      </c>
      <c r="AA623" s="26">
        <f>IFERROR(INDEX(Cost_Components!$U$2:$U$29,MATCH(E623,Cost_Components!$A$2:$A$29,0)),"")</f>
        <v>2025</v>
      </c>
      <c r="AB623" s="26">
        <f>IFERROR(INDEX(Cost_Components!$V$2:$V$29,MATCH(E623,Cost_Components!$A$2:$A$29,0)),"")</f>
        <v>2050</v>
      </c>
      <c r="AC623" s="26">
        <f>IFERROR(INDEX(Cost_Components!$M$2:$M$29,MATCH(E623,Cost_Components!$A$2:$A$29,0)),"")</f>
        <v>30</v>
      </c>
      <c r="AD623" s="26">
        <f>IFERROR(INDEX(Cost_Components!$N$2:$N$29,MATCH(E623,Cost_Components!$A$2:$A$29,0)),"")</f>
        <v>95</v>
      </c>
      <c r="AE623" s="16" t="str">
        <f>IFERROR(INDEX(Cost_Components!$O$2:$O$29,MATCH(E623,Cost_Components!$A$2:$A$29,0)),"")</f>
        <v>Both</v>
      </c>
      <c r="AF623" s="11">
        <v>4779626.0684296302</v>
      </c>
      <c r="AG623" s="11">
        <v>4757438.1133463103</v>
      </c>
      <c r="AH623" s="23">
        <f t="shared" si="135"/>
        <v>1</v>
      </c>
      <c r="AI623" s="10">
        <v>322136832.26016098</v>
      </c>
      <c r="AJ623" s="29">
        <f t="shared" si="136"/>
        <v>0.14866192753135296</v>
      </c>
      <c r="AK623" s="29">
        <f t="shared" si="137"/>
        <v>0.36727311756860426</v>
      </c>
      <c r="AL623" s="29">
        <f t="shared" si="138"/>
        <v>0.2186111900372513</v>
      </c>
      <c r="AM623" s="29">
        <f t="shared" si="139"/>
        <v>0.11076848610627112</v>
      </c>
    </row>
    <row r="624" spans="1:39">
      <c r="A624" t="s">
        <v>262</v>
      </c>
      <c r="B624" s="20">
        <v>2049</v>
      </c>
      <c r="C624" t="s">
        <v>262</v>
      </c>
      <c r="D624" t="s">
        <v>226</v>
      </c>
      <c r="E624" s="22" t="s">
        <v>361</v>
      </c>
      <c r="F624" s="22" t="s">
        <v>362</v>
      </c>
      <c r="G624" s="22" t="s">
        <v>266</v>
      </c>
      <c r="H624" s="22" t="s">
        <v>237</v>
      </c>
      <c r="I624" s="22" t="s">
        <v>309</v>
      </c>
      <c r="J624" s="17">
        <f>IFERROR(INDEX(Cost_Components!$K$2:$K$29,MATCH(E624,Cost_Components!$A$2:$A$29,0)),"")</f>
        <v>0.5</v>
      </c>
      <c r="K624" s="17">
        <f t="shared" si="126"/>
        <v>0.7811538461538462</v>
      </c>
      <c r="L624" s="17">
        <f>IFERROR(INDEX(Cost_Components!$S$2:$S$29,MATCH(E624,Cost_Components!$A$2:$A$29,0)),"")</f>
        <v>0.31</v>
      </c>
      <c r="M624" s="28">
        <f>IFERROR(INDEX(Cost_Components!$L$2:$L$29,MATCH(E624,Cost_Components!$A$2:$A$29,0)),"")</f>
        <v>1</v>
      </c>
      <c r="N624" s="29">
        <f>IFERROR(INDEX(Cost_Components!$P$2:$P$29,MATCH(E624,Cost_Components!$A$2:$A$29,0)),"")</f>
        <v>64.94344126</v>
      </c>
      <c r="O624" s="23">
        <f t="shared" si="127"/>
        <v>2421527.8913722751</v>
      </c>
      <c r="P624" s="23">
        <f t="shared" si="128"/>
        <v>2409683.6399020301</v>
      </c>
      <c r="Q624" s="23">
        <f t="shared" si="129"/>
        <v>48512875.856179751</v>
      </c>
      <c r="R624" s="23">
        <f t="shared" si="130"/>
        <v>122846092.97351171</v>
      </c>
      <c r="S624" s="23">
        <f t="shared" si="131"/>
        <v>74333217.117331952</v>
      </c>
      <c r="T624" s="16">
        <f>IFERROR(INDEX(Cost_Components!$R$2:$R$29,MATCH(E624,Cost_Components!$A$2:$A$29,0)),"")</f>
        <v>1</v>
      </c>
      <c r="U624" s="26">
        <f>IFERROR(INDEX(Cost_Components!$Q$2:$Q$29,MATCH(E624,Cost_Components!$A$2:$A$29,0)),"")</f>
        <v>2023</v>
      </c>
      <c r="V624" s="30">
        <f>1/(1+Calculation_Assumptions!$B$5)^(B624-Calculation_Assumptions!$B$2)</f>
        <v>0.49193373633950943</v>
      </c>
      <c r="W624" s="23">
        <f t="shared" si="132"/>
        <v>23865120.280505281</v>
      </c>
      <c r="X624" s="23">
        <f t="shared" si="133"/>
        <v>60432137.511170372</v>
      </c>
      <c r="Y624" s="23">
        <f t="shared" si="134"/>
        <v>36567017.230665088</v>
      </c>
      <c r="Z624" s="17">
        <f>IFERROR(INDEX(Cost_Components!$T$2:$T$29,MATCH(E624,Cost_Components!$A$2:$A$29,0)),"")</f>
        <v>0.8</v>
      </c>
      <c r="AA624" s="26">
        <f>IFERROR(INDEX(Cost_Components!$U$2:$U$29,MATCH(E624,Cost_Components!$A$2:$A$29,0)),"")</f>
        <v>2025</v>
      </c>
      <c r="AB624" s="26">
        <f>IFERROR(INDEX(Cost_Components!$V$2:$V$29,MATCH(E624,Cost_Components!$A$2:$A$29,0)),"")</f>
        <v>2050</v>
      </c>
      <c r="AC624" s="26">
        <f>IFERROR(INDEX(Cost_Components!$M$2:$M$29,MATCH(E624,Cost_Components!$A$2:$A$29,0)),"")</f>
        <v>30</v>
      </c>
      <c r="AD624" s="26">
        <f>IFERROR(INDEX(Cost_Components!$N$2:$N$29,MATCH(E624,Cost_Components!$A$2:$A$29,0)),"")</f>
        <v>95</v>
      </c>
      <c r="AE624" s="16" t="str">
        <f>IFERROR(INDEX(Cost_Components!$O$2:$O$29,MATCH(E624,Cost_Components!$A$2:$A$29,0)),"")</f>
        <v>Both</v>
      </c>
      <c r="AF624" s="11">
        <v>4843055.7827445501</v>
      </c>
      <c r="AG624" s="11">
        <v>4819367.2798040602</v>
      </c>
      <c r="AH624" s="23">
        <f t="shared" si="135"/>
        <v>1</v>
      </c>
      <c r="AI624" s="10">
        <v>322765819.75268102</v>
      </c>
      <c r="AJ624" s="29">
        <f t="shared" si="136"/>
        <v>0.15030363467033991</v>
      </c>
      <c r="AK624" s="29">
        <f t="shared" si="137"/>
        <v>0.38060440559549463</v>
      </c>
      <c r="AL624" s="29">
        <f t="shared" si="138"/>
        <v>0.23030077092515466</v>
      </c>
      <c r="AM624" s="29">
        <f t="shared" si="139"/>
        <v>0.1132927187230808</v>
      </c>
    </row>
    <row r="625" spans="1:39">
      <c r="A625" t="s">
        <v>262</v>
      </c>
      <c r="B625" s="20">
        <v>2050</v>
      </c>
      <c r="C625" t="s">
        <v>262</v>
      </c>
      <c r="D625" t="s">
        <v>226</v>
      </c>
      <c r="E625" s="22" t="s">
        <v>361</v>
      </c>
      <c r="F625" s="22" t="s">
        <v>362</v>
      </c>
      <c r="G625" s="22" t="s">
        <v>266</v>
      </c>
      <c r="H625" s="22" t="s">
        <v>237</v>
      </c>
      <c r="I625" s="22" t="s">
        <v>309</v>
      </c>
      <c r="J625" s="17">
        <f>IFERROR(INDEX(Cost_Components!$K$2:$K$29,MATCH(E625,Cost_Components!$A$2:$A$29,0)),"")</f>
        <v>0.5</v>
      </c>
      <c r="K625" s="17">
        <f t="shared" si="126"/>
        <v>0.8</v>
      </c>
      <c r="L625" s="17">
        <f>IFERROR(INDEX(Cost_Components!$S$2:$S$29,MATCH(E625,Cost_Components!$A$2:$A$29,0)),"")</f>
        <v>0.31</v>
      </c>
      <c r="M625" s="28">
        <f>IFERROR(INDEX(Cost_Components!$L$2:$L$29,MATCH(E625,Cost_Components!$A$2:$A$29,0)),"")</f>
        <v>1</v>
      </c>
      <c r="N625" s="29">
        <f>IFERROR(INDEX(Cost_Components!$P$2:$P$29,MATCH(E625,Cost_Components!$A$2:$A$29,0)),"")</f>
        <v>64.94344126</v>
      </c>
      <c r="O625" s="23">
        <f t="shared" si="127"/>
        <v>2451758.5398969352</v>
      </c>
      <c r="P625" s="23">
        <f t="shared" si="128"/>
        <v>2439156.1888552401</v>
      </c>
      <c r="Q625" s="23">
        <f t="shared" si="129"/>
        <v>49106230.969214588</v>
      </c>
      <c r="R625" s="23">
        <f t="shared" si="130"/>
        <v>127380509.3756</v>
      </c>
      <c r="S625" s="23">
        <f t="shared" si="131"/>
        <v>78274278.406385407</v>
      </c>
      <c r="T625" s="16">
        <f>IFERROR(INDEX(Cost_Components!$R$2:$R$29,MATCH(E625,Cost_Components!$A$2:$A$29,0)),"")</f>
        <v>1</v>
      </c>
      <c r="U625" s="26">
        <f>IFERROR(INDEX(Cost_Components!$Q$2:$Q$29,MATCH(E625,Cost_Components!$A$2:$A$29,0)),"")</f>
        <v>2023</v>
      </c>
      <c r="V625" s="30">
        <f>1/(1+Calculation_Assumptions!$B$5)^(B625-Calculation_Assumptions!$B$2)</f>
        <v>0.47760556926165965</v>
      </c>
      <c r="W625" s="23">
        <f t="shared" si="132"/>
        <v>23453409.396346275</v>
      </c>
      <c r="X625" s="23">
        <f t="shared" si="133"/>
        <v>60837640.69317361</v>
      </c>
      <c r="Y625" s="23">
        <f t="shared" si="134"/>
        <v>37384231.296827339</v>
      </c>
      <c r="Z625" s="17">
        <f>IFERROR(INDEX(Cost_Components!$T$2:$T$29,MATCH(E625,Cost_Components!$A$2:$A$29,0)),"")</f>
        <v>0.8</v>
      </c>
      <c r="AA625" s="26">
        <f>IFERROR(INDEX(Cost_Components!$U$2:$U$29,MATCH(E625,Cost_Components!$A$2:$A$29,0)),"")</f>
        <v>2025</v>
      </c>
      <c r="AB625" s="26">
        <f>IFERROR(INDEX(Cost_Components!$V$2:$V$29,MATCH(E625,Cost_Components!$A$2:$A$29,0)),"")</f>
        <v>2050</v>
      </c>
      <c r="AC625" s="26">
        <f>IFERROR(INDEX(Cost_Components!$M$2:$M$29,MATCH(E625,Cost_Components!$A$2:$A$29,0)),"")</f>
        <v>30</v>
      </c>
      <c r="AD625" s="26">
        <f>IFERROR(INDEX(Cost_Components!$N$2:$N$29,MATCH(E625,Cost_Components!$A$2:$A$29,0)),"")</f>
        <v>95</v>
      </c>
      <c r="AE625" s="16" t="str">
        <f>IFERROR(INDEX(Cost_Components!$O$2:$O$29,MATCH(E625,Cost_Components!$A$2:$A$29,0)),"")</f>
        <v>Both</v>
      </c>
      <c r="AF625" s="11">
        <v>4903517.0797938704</v>
      </c>
      <c r="AG625" s="11">
        <v>4878312.3777104802</v>
      </c>
      <c r="AH625" s="23">
        <f t="shared" si="135"/>
        <v>1</v>
      </c>
      <c r="AI625" s="10">
        <v>323312042.56328499</v>
      </c>
      <c r="AJ625" s="29">
        <f t="shared" si="136"/>
        <v>0.15188494242246653</v>
      </c>
      <c r="AK625" s="29">
        <f t="shared" si="137"/>
        <v>0.39398628138222402</v>
      </c>
      <c r="AL625" s="29">
        <f t="shared" si="138"/>
        <v>0.24210133895975749</v>
      </c>
      <c r="AM625" s="29">
        <f t="shared" si="139"/>
        <v>0.11562894781288502</v>
      </c>
    </row>
    <row r="626" spans="1:39">
      <c r="A626" t="s">
        <v>262</v>
      </c>
      <c r="B626" s="20">
        <v>2025</v>
      </c>
      <c r="C626" t="s">
        <v>262</v>
      </c>
      <c r="D626" t="s">
        <v>226</v>
      </c>
      <c r="E626" s="22" t="s">
        <v>363</v>
      </c>
      <c r="F626" s="22" t="s">
        <v>364</v>
      </c>
      <c r="G626" s="22" t="s">
        <v>266</v>
      </c>
      <c r="H626" s="22" t="s">
        <v>237</v>
      </c>
      <c r="I626" s="22" t="s">
        <v>309</v>
      </c>
      <c r="J626" s="17">
        <f>IFERROR(INDEX(Cost_Components!$K$2:$K$29,MATCH(E626,Cost_Components!$A$2:$A$29,0)),"")</f>
        <v>0.5</v>
      </c>
      <c r="K626" s="17">
        <f t="shared" si="126"/>
        <v>0.32884615384615384</v>
      </c>
      <c r="L626" s="17">
        <f>IFERROR(INDEX(Cost_Components!$S$2:$S$29,MATCH(E626,Cost_Components!$A$2:$A$29,0)),"")</f>
        <v>0.31</v>
      </c>
      <c r="M626" s="28">
        <f>IFERROR(INDEX(Cost_Components!$L$2:$L$29,MATCH(E626,Cost_Components!$A$2:$A$29,0)),"")</f>
        <v>1</v>
      </c>
      <c r="N626" s="29">
        <f>IFERROR(INDEX(Cost_Components!$P$2:$P$29,MATCH(E626,Cost_Components!$A$2:$A$29,0)),"")</f>
        <v>119.7214874</v>
      </c>
      <c r="O626" s="23">
        <f t="shared" si="127"/>
        <v>1495850.531927875</v>
      </c>
      <c r="P626" s="23">
        <f t="shared" si="128"/>
        <v>1495797.8818060351</v>
      </c>
      <c r="Q626" s="23">
        <f t="shared" si="129"/>
        <v>55514535.650472261</v>
      </c>
      <c r="R626" s="23">
        <f t="shared" si="130"/>
        <v>58891561.643063791</v>
      </c>
      <c r="S626" s="23">
        <f t="shared" si="131"/>
        <v>3377025.9925915301</v>
      </c>
      <c r="T626" s="16">
        <f>IFERROR(INDEX(Cost_Components!$R$2:$R$29,MATCH(E626,Cost_Components!$A$2:$A$29,0)),"")</f>
        <v>1</v>
      </c>
      <c r="U626" s="26">
        <f>IFERROR(INDEX(Cost_Components!$Q$2:$Q$29,MATCH(E626,Cost_Components!$A$2:$A$29,0)),"")</f>
        <v>2023</v>
      </c>
      <c r="V626" s="30">
        <f>1/(1+Calculation_Assumptions!$B$5)^(B626-Calculation_Assumptions!$B$2)</f>
        <v>1</v>
      </c>
      <c r="W626" s="23">
        <f t="shared" si="132"/>
        <v>55514535.650472261</v>
      </c>
      <c r="X626" s="23">
        <f t="shared" si="133"/>
        <v>58891561.643063791</v>
      </c>
      <c r="Y626" s="23">
        <f t="shared" si="134"/>
        <v>3377025.9925915301</v>
      </c>
      <c r="Z626" s="17">
        <f>IFERROR(INDEX(Cost_Components!$T$2:$T$29,MATCH(E626,Cost_Components!$A$2:$A$29,0)),"")</f>
        <v>0.8</v>
      </c>
      <c r="AA626" s="26">
        <f>IFERROR(INDEX(Cost_Components!$U$2:$U$29,MATCH(E626,Cost_Components!$A$2:$A$29,0)),"")</f>
        <v>2025</v>
      </c>
      <c r="AB626" s="26">
        <f>IFERROR(INDEX(Cost_Components!$V$2:$V$29,MATCH(E626,Cost_Components!$A$2:$A$29,0)),"")</f>
        <v>2050</v>
      </c>
      <c r="AC626" s="26">
        <f>IFERROR(INDEX(Cost_Components!$M$2:$M$29,MATCH(E626,Cost_Components!$A$2:$A$29,0)),"")</f>
        <v>30</v>
      </c>
      <c r="AD626" s="26">
        <f>IFERROR(INDEX(Cost_Components!$N$2:$N$29,MATCH(E626,Cost_Components!$A$2:$A$29,0)),"")</f>
        <v>95</v>
      </c>
      <c r="AE626" s="16" t="str">
        <f>IFERROR(INDEX(Cost_Components!$O$2:$O$29,MATCH(E626,Cost_Components!$A$2:$A$29,0)),"")</f>
        <v>Both</v>
      </c>
      <c r="AF626" s="11">
        <v>2991701.06385575</v>
      </c>
      <c r="AG626" s="11">
        <v>2991595.7636120701</v>
      </c>
      <c r="AH626" s="23">
        <f t="shared" si="135"/>
        <v>1</v>
      </c>
      <c r="AI626" s="10">
        <v>288391907.64445603</v>
      </c>
      <c r="AJ626" s="29">
        <f t="shared" si="136"/>
        <v>0.19249685646142803</v>
      </c>
      <c r="AK626" s="29">
        <f t="shared" si="137"/>
        <v>0.20420670650602393</v>
      </c>
      <c r="AL626" s="29">
        <f t="shared" si="138"/>
        <v>1.1709850044595901E-2</v>
      </c>
      <c r="AM626" s="29">
        <f t="shared" si="139"/>
        <v>1.1709850044595901E-2</v>
      </c>
    </row>
    <row r="627" spans="1:39">
      <c r="A627" t="s">
        <v>262</v>
      </c>
      <c r="B627" s="20">
        <v>2026</v>
      </c>
      <c r="C627" t="s">
        <v>262</v>
      </c>
      <c r="D627" t="s">
        <v>226</v>
      </c>
      <c r="E627" s="22" t="s">
        <v>363</v>
      </c>
      <c r="F627" s="22" t="s">
        <v>364</v>
      </c>
      <c r="G627" s="22" t="s">
        <v>266</v>
      </c>
      <c r="H627" s="22" t="s">
        <v>237</v>
      </c>
      <c r="I627" s="22" t="s">
        <v>309</v>
      </c>
      <c r="J627" s="17">
        <f>IFERROR(INDEX(Cost_Components!$K$2:$K$29,MATCH(E627,Cost_Components!$A$2:$A$29,0)),"")</f>
        <v>0.5</v>
      </c>
      <c r="K627" s="17">
        <f t="shared" si="126"/>
        <v>0.34769230769230769</v>
      </c>
      <c r="L627" s="17">
        <f>IFERROR(INDEX(Cost_Components!$S$2:$S$29,MATCH(E627,Cost_Components!$A$2:$A$29,0)),"")</f>
        <v>0.31</v>
      </c>
      <c r="M627" s="28">
        <f>IFERROR(INDEX(Cost_Components!$L$2:$L$29,MATCH(E627,Cost_Components!$A$2:$A$29,0)),"")</f>
        <v>1</v>
      </c>
      <c r="N627" s="29">
        <f>IFERROR(INDEX(Cost_Components!$P$2:$P$29,MATCH(E627,Cost_Components!$A$2:$A$29,0)),"")</f>
        <v>119.7214874</v>
      </c>
      <c r="O627" s="23">
        <f t="shared" si="127"/>
        <v>1534464.4087497101</v>
      </c>
      <c r="P627" s="23">
        <f t="shared" si="128"/>
        <v>1534309.8942510751</v>
      </c>
      <c r="Q627" s="23">
        <f t="shared" si="129"/>
        <v>56943857.428405382</v>
      </c>
      <c r="R627" s="23">
        <f t="shared" si="130"/>
        <v>63873984.109846421</v>
      </c>
      <c r="S627" s="23">
        <f t="shared" si="131"/>
        <v>6930126.6814410388</v>
      </c>
      <c r="T627" s="16">
        <f>IFERROR(INDEX(Cost_Components!$R$2:$R$29,MATCH(E627,Cost_Components!$A$2:$A$29,0)),"")</f>
        <v>1</v>
      </c>
      <c r="U627" s="26">
        <f>IFERROR(INDEX(Cost_Components!$Q$2:$Q$29,MATCH(E627,Cost_Components!$A$2:$A$29,0)),"")</f>
        <v>2023</v>
      </c>
      <c r="V627" s="30">
        <f>1/(1+Calculation_Assumptions!$B$5)^(B627-Calculation_Assumptions!$B$2)</f>
        <v>0.970873786407767</v>
      </c>
      <c r="W627" s="23">
        <f t="shared" si="132"/>
        <v>55285298.474179983</v>
      </c>
      <c r="X627" s="23">
        <f t="shared" si="133"/>
        <v>62013576.80567614</v>
      </c>
      <c r="Y627" s="23">
        <f t="shared" si="134"/>
        <v>6728278.331496154</v>
      </c>
      <c r="Z627" s="17">
        <f>IFERROR(INDEX(Cost_Components!$T$2:$T$29,MATCH(E627,Cost_Components!$A$2:$A$29,0)),"")</f>
        <v>0.8</v>
      </c>
      <c r="AA627" s="26">
        <f>IFERROR(INDEX(Cost_Components!$U$2:$U$29,MATCH(E627,Cost_Components!$A$2:$A$29,0)),"")</f>
        <v>2025</v>
      </c>
      <c r="AB627" s="26">
        <f>IFERROR(INDEX(Cost_Components!$V$2:$V$29,MATCH(E627,Cost_Components!$A$2:$A$29,0)),"")</f>
        <v>2050</v>
      </c>
      <c r="AC627" s="26">
        <f>IFERROR(INDEX(Cost_Components!$M$2:$M$29,MATCH(E627,Cost_Components!$A$2:$A$29,0)),"")</f>
        <v>30</v>
      </c>
      <c r="AD627" s="26">
        <f>IFERROR(INDEX(Cost_Components!$N$2:$N$29,MATCH(E627,Cost_Components!$A$2:$A$29,0)),"")</f>
        <v>95</v>
      </c>
      <c r="AE627" s="16" t="str">
        <f>IFERROR(INDEX(Cost_Components!$O$2:$O$29,MATCH(E627,Cost_Components!$A$2:$A$29,0)),"")</f>
        <v>Both</v>
      </c>
      <c r="AF627" s="11">
        <v>3068928.8174994201</v>
      </c>
      <c r="AG627" s="11">
        <v>3068619.7885021502</v>
      </c>
      <c r="AH627" s="23">
        <f t="shared" si="135"/>
        <v>1</v>
      </c>
      <c r="AI627" s="10">
        <v>290472130.233437</v>
      </c>
      <c r="AJ627" s="29">
        <f t="shared" si="136"/>
        <v>0.19603897070139786</v>
      </c>
      <c r="AK627" s="29">
        <f t="shared" si="137"/>
        <v>0.21989711735344211</v>
      </c>
      <c r="AL627" s="29">
        <f t="shared" si="138"/>
        <v>2.3858146652044259E-2</v>
      </c>
      <c r="AM627" s="29">
        <f t="shared" si="139"/>
        <v>2.3163249176741996E-2</v>
      </c>
    </row>
    <row r="628" spans="1:39">
      <c r="A628" t="s">
        <v>262</v>
      </c>
      <c r="B628" s="20">
        <v>2027</v>
      </c>
      <c r="C628" t="s">
        <v>262</v>
      </c>
      <c r="D628" t="s">
        <v>226</v>
      </c>
      <c r="E628" s="22" t="s">
        <v>363</v>
      </c>
      <c r="F628" s="22" t="s">
        <v>364</v>
      </c>
      <c r="G628" s="22" t="s">
        <v>266</v>
      </c>
      <c r="H628" s="22" t="s">
        <v>237</v>
      </c>
      <c r="I628" s="22" t="s">
        <v>309</v>
      </c>
      <c r="J628" s="17">
        <f>IFERROR(INDEX(Cost_Components!$K$2:$K$29,MATCH(E628,Cost_Components!$A$2:$A$29,0)),"")</f>
        <v>0.5</v>
      </c>
      <c r="K628" s="17">
        <f t="shared" si="126"/>
        <v>0.36653846153846154</v>
      </c>
      <c r="L628" s="17">
        <f>IFERROR(INDEX(Cost_Components!$S$2:$S$29,MATCH(E628,Cost_Components!$A$2:$A$29,0)),"")</f>
        <v>0.31</v>
      </c>
      <c r="M628" s="28">
        <f>IFERROR(INDEX(Cost_Components!$L$2:$L$29,MATCH(E628,Cost_Components!$A$2:$A$29,0)),"")</f>
        <v>1</v>
      </c>
      <c r="N628" s="29">
        <f>IFERROR(INDEX(Cost_Components!$P$2:$P$29,MATCH(E628,Cost_Components!$A$2:$A$29,0)),"")</f>
        <v>119.7214874</v>
      </c>
      <c r="O628" s="23">
        <f t="shared" si="127"/>
        <v>1574020.6254448551</v>
      </c>
      <c r="P628" s="23">
        <f t="shared" si="128"/>
        <v>1573717.8513080401</v>
      </c>
      <c r="Q628" s="23">
        <f t="shared" si="129"/>
        <v>58406430.991024479</v>
      </c>
      <c r="R628" s="23">
        <f t="shared" si="130"/>
        <v>69072007.009284288</v>
      </c>
      <c r="S628" s="23">
        <f t="shared" si="131"/>
        <v>10665576.018259808</v>
      </c>
      <c r="T628" s="16">
        <f>IFERROR(INDEX(Cost_Components!$R$2:$R$29,MATCH(E628,Cost_Components!$A$2:$A$29,0)),"")</f>
        <v>1</v>
      </c>
      <c r="U628" s="26">
        <f>IFERROR(INDEX(Cost_Components!$Q$2:$Q$29,MATCH(E628,Cost_Components!$A$2:$A$29,0)),"")</f>
        <v>2023</v>
      </c>
      <c r="V628" s="30">
        <f>1/(1+Calculation_Assumptions!$B$5)^(B628-Calculation_Assumptions!$B$2)</f>
        <v>0.94259590913375435</v>
      </c>
      <c r="W628" s="23">
        <f t="shared" si="132"/>
        <v>55053662.919242606</v>
      </c>
      <c r="X628" s="23">
        <f t="shared" si="133"/>
        <v>65106991.242609374</v>
      </c>
      <c r="Y628" s="23">
        <f t="shared" si="134"/>
        <v>10053328.323366772</v>
      </c>
      <c r="Z628" s="17">
        <f>IFERROR(INDEX(Cost_Components!$T$2:$T$29,MATCH(E628,Cost_Components!$A$2:$A$29,0)),"")</f>
        <v>0.8</v>
      </c>
      <c r="AA628" s="26">
        <f>IFERROR(INDEX(Cost_Components!$U$2:$U$29,MATCH(E628,Cost_Components!$A$2:$A$29,0)),"")</f>
        <v>2025</v>
      </c>
      <c r="AB628" s="26">
        <f>IFERROR(INDEX(Cost_Components!$V$2:$V$29,MATCH(E628,Cost_Components!$A$2:$A$29,0)),"")</f>
        <v>2050</v>
      </c>
      <c r="AC628" s="26">
        <f>IFERROR(INDEX(Cost_Components!$M$2:$M$29,MATCH(E628,Cost_Components!$A$2:$A$29,0)),"")</f>
        <v>30</v>
      </c>
      <c r="AD628" s="26">
        <f>IFERROR(INDEX(Cost_Components!$N$2:$N$29,MATCH(E628,Cost_Components!$A$2:$A$29,0)),"")</f>
        <v>95</v>
      </c>
      <c r="AE628" s="16" t="str">
        <f>IFERROR(INDEX(Cost_Components!$O$2:$O$29,MATCH(E628,Cost_Components!$A$2:$A$29,0)),"")</f>
        <v>Both</v>
      </c>
      <c r="AF628" s="11">
        <v>3148041.2508897102</v>
      </c>
      <c r="AG628" s="11">
        <v>3147435.7026160802</v>
      </c>
      <c r="AH628" s="23">
        <f t="shared" si="135"/>
        <v>1</v>
      </c>
      <c r="AI628" s="10">
        <v>292505080.826208</v>
      </c>
      <c r="AJ628" s="29">
        <f t="shared" si="136"/>
        <v>0.19967663749993692</v>
      </c>
      <c r="AK628" s="29">
        <f t="shared" si="137"/>
        <v>0.23613951188192675</v>
      </c>
      <c r="AL628" s="29">
        <f t="shared" si="138"/>
        <v>3.6462874381989842E-2</v>
      </c>
      <c r="AM628" s="29">
        <f t="shared" si="139"/>
        <v>3.43697562277216E-2</v>
      </c>
    </row>
    <row r="629" spans="1:39">
      <c r="A629" t="s">
        <v>262</v>
      </c>
      <c r="B629" s="20">
        <v>2028</v>
      </c>
      <c r="C629" t="s">
        <v>262</v>
      </c>
      <c r="D629" t="s">
        <v>226</v>
      </c>
      <c r="E629" s="22" t="s">
        <v>363</v>
      </c>
      <c r="F629" s="22" t="s">
        <v>364</v>
      </c>
      <c r="G629" s="22" t="s">
        <v>266</v>
      </c>
      <c r="H629" s="22" t="s">
        <v>237</v>
      </c>
      <c r="I629" s="22" t="s">
        <v>309</v>
      </c>
      <c r="J629" s="17">
        <f>IFERROR(INDEX(Cost_Components!$K$2:$K$29,MATCH(E629,Cost_Components!$A$2:$A$29,0)),"")</f>
        <v>0.5</v>
      </c>
      <c r="K629" s="17">
        <f t="shared" si="126"/>
        <v>0.38538461538461538</v>
      </c>
      <c r="L629" s="17">
        <f>IFERROR(INDEX(Cost_Components!$S$2:$S$29,MATCH(E629,Cost_Components!$A$2:$A$29,0)),"")</f>
        <v>0.31</v>
      </c>
      <c r="M629" s="28">
        <f>IFERROR(INDEX(Cost_Components!$L$2:$L$29,MATCH(E629,Cost_Components!$A$2:$A$29,0)),"")</f>
        <v>1</v>
      </c>
      <c r="N629" s="29">
        <f>IFERROR(INDEX(Cost_Components!$P$2:$P$29,MATCH(E629,Cost_Components!$A$2:$A$29,0)),"")</f>
        <v>119.7214874</v>
      </c>
      <c r="O629" s="23">
        <f t="shared" si="127"/>
        <v>1613822.4635382451</v>
      </c>
      <c r="P629" s="23">
        <f t="shared" si="128"/>
        <v>1613326.6489587349</v>
      </c>
      <c r="Q629" s="23">
        <f t="shared" si="129"/>
        <v>59876458.483373195</v>
      </c>
      <c r="R629" s="23">
        <f t="shared" si="130"/>
        <v>74459863.148384467</v>
      </c>
      <c r="S629" s="23">
        <f t="shared" si="131"/>
        <v>14583404.665011272</v>
      </c>
      <c r="T629" s="16">
        <f>IFERROR(INDEX(Cost_Components!$R$2:$R$29,MATCH(E629,Cost_Components!$A$2:$A$29,0)),"")</f>
        <v>1</v>
      </c>
      <c r="U629" s="26">
        <f>IFERROR(INDEX(Cost_Components!$Q$2:$Q$29,MATCH(E629,Cost_Components!$A$2:$A$29,0)),"")</f>
        <v>2023</v>
      </c>
      <c r="V629" s="30">
        <f>1/(1+Calculation_Assumptions!$B$5)^(B629-Calculation_Assumptions!$B$2)</f>
        <v>0.91514165935315961</v>
      </c>
      <c r="W629" s="23">
        <f t="shared" si="132"/>
        <v>54795441.572664715</v>
      </c>
      <c r="X629" s="23">
        <f t="shared" si="133"/>
        <v>68141322.716821745</v>
      </c>
      <c r="Y629" s="23">
        <f t="shared" si="134"/>
        <v>13345881.144157024</v>
      </c>
      <c r="Z629" s="17">
        <f>IFERROR(INDEX(Cost_Components!$T$2:$T$29,MATCH(E629,Cost_Components!$A$2:$A$29,0)),"")</f>
        <v>0.8</v>
      </c>
      <c r="AA629" s="26">
        <f>IFERROR(INDEX(Cost_Components!$U$2:$U$29,MATCH(E629,Cost_Components!$A$2:$A$29,0)),"")</f>
        <v>2025</v>
      </c>
      <c r="AB629" s="26">
        <f>IFERROR(INDEX(Cost_Components!$V$2:$V$29,MATCH(E629,Cost_Components!$A$2:$A$29,0)),"")</f>
        <v>2050</v>
      </c>
      <c r="AC629" s="26">
        <f>IFERROR(INDEX(Cost_Components!$M$2:$M$29,MATCH(E629,Cost_Components!$A$2:$A$29,0)),"")</f>
        <v>30</v>
      </c>
      <c r="AD629" s="26">
        <f>IFERROR(INDEX(Cost_Components!$N$2:$N$29,MATCH(E629,Cost_Components!$A$2:$A$29,0)),"")</f>
        <v>95</v>
      </c>
      <c r="AE629" s="16" t="str">
        <f>IFERROR(INDEX(Cost_Components!$O$2:$O$29,MATCH(E629,Cost_Components!$A$2:$A$29,0)),"")</f>
        <v>Both</v>
      </c>
      <c r="AF629" s="11">
        <v>3227644.9270764901</v>
      </c>
      <c r="AG629" s="11">
        <v>3226653.2979174699</v>
      </c>
      <c r="AH629" s="23">
        <f t="shared" si="135"/>
        <v>1</v>
      </c>
      <c r="AI629" s="10">
        <v>294484707.92155403</v>
      </c>
      <c r="AJ629" s="29">
        <f t="shared" si="136"/>
        <v>0.20332620632825293</v>
      </c>
      <c r="AK629" s="29">
        <f t="shared" si="137"/>
        <v>0.25284797867405517</v>
      </c>
      <c r="AL629" s="29">
        <f t="shared" si="138"/>
        <v>4.9521772345802267E-2</v>
      </c>
      <c r="AM629" s="29">
        <f t="shared" si="139"/>
        <v>4.5319436918646899E-2</v>
      </c>
    </row>
    <row r="630" spans="1:39">
      <c r="A630" t="s">
        <v>262</v>
      </c>
      <c r="B630" s="20">
        <v>2029</v>
      </c>
      <c r="C630" t="s">
        <v>262</v>
      </c>
      <c r="D630" t="s">
        <v>226</v>
      </c>
      <c r="E630" s="22" t="s">
        <v>363</v>
      </c>
      <c r="F630" s="22" t="s">
        <v>364</v>
      </c>
      <c r="G630" s="22" t="s">
        <v>266</v>
      </c>
      <c r="H630" s="22" t="s">
        <v>237</v>
      </c>
      <c r="I630" s="22" t="s">
        <v>309</v>
      </c>
      <c r="J630" s="17">
        <f>IFERROR(INDEX(Cost_Components!$K$2:$K$29,MATCH(E630,Cost_Components!$A$2:$A$29,0)),"")</f>
        <v>0.5</v>
      </c>
      <c r="K630" s="17">
        <f t="shared" si="126"/>
        <v>0.40423076923076923</v>
      </c>
      <c r="L630" s="17">
        <f>IFERROR(INDEX(Cost_Components!$S$2:$S$29,MATCH(E630,Cost_Components!$A$2:$A$29,0)),"")</f>
        <v>0.31</v>
      </c>
      <c r="M630" s="28">
        <f>IFERROR(INDEX(Cost_Components!$L$2:$L$29,MATCH(E630,Cost_Components!$A$2:$A$29,0)),"")</f>
        <v>1</v>
      </c>
      <c r="N630" s="29">
        <f>IFERROR(INDEX(Cost_Components!$P$2:$P$29,MATCH(E630,Cost_Components!$A$2:$A$29,0)),"")</f>
        <v>119.7214874</v>
      </c>
      <c r="O630" s="23">
        <f t="shared" si="127"/>
        <v>1654023.182680655</v>
      </c>
      <c r="P630" s="23">
        <f t="shared" si="128"/>
        <v>1653290.746814695</v>
      </c>
      <c r="Q630" s="23">
        <f t="shared" si="129"/>
        <v>61359672.467126749</v>
      </c>
      <c r="R630" s="23">
        <f t="shared" si="130"/>
        <v>80046632.123640403</v>
      </c>
      <c r="S630" s="23">
        <f t="shared" si="131"/>
        <v>18686959.656513654</v>
      </c>
      <c r="T630" s="16">
        <f>IFERROR(INDEX(Cost_Components!$R$2:$R$29,MATCH(E630,Cost_Components!$A$2:$A$29,0)),"")</f>
        <v>1</v>
      </c>
      <c r="U630" s="26">
        <f>IFERROR(INDEX(Cost_Components!$Q$2:$Q$29,MATCH(E630,Cost_Components!$A$2:$A$29,0)),"")</f>
        <v>2023</v>
      </c>
      <c r="V630" s="30">
        <f>1/(1+Calculation_Assumptions!$B$5)^(B630-Calculation_Assumptions!$B$2)</f>
        <v>0.888487047915689</v>
      </c>
      <c r="W630" s="23">
        <f t="shared" si="132"/>
        <v>54517274.251391031</v>
      </c>
      <c r="X630" s="23">
        <f t="shared" si="133"/>
        <v>71120395.871126428</v>
      </c>
      <c r="Y630" s="23">
        <f t="shared" si="134"/>
        <v>16603121.619735394</v>
      </c>
      <c r="Z630" s="17">
        <f>IFERROR(INDEX(Cost_Components!$T$2:$T$29,MATCH(E630,Cost_Components!$A$2:$A$29,0)),"")</f>
        <v>0.8</v>
      </c>
      <c r="AA630" s="26">
        <f>IFERROR(INDEX(Cost_Components!$U$2:$U$29,MATCH(E630,Cost_Components!$A$2:$A$29,0)),"")</f>
        <v>2025</v>
      </c>
      <c r="AB630" s="26">
        <f>IFERROR(INDEX(Cost_Components!$V$2:$V$29,MATCH(E630,Cost_Components!$A$2:$A$29,0)),"")</f>
        <v>2050</v>
      </c>
      <c r="AC630" s="26">
        <f>IFERROR(INDEX(Cost_Components!$M$2:$M$29,MATCH(E630,Cost_Components!$A$2:$A$29,0)),"")</f>
        <v>30</v>
      </c>
      <c r="AD630" s="26">
        <f>IFERROR(INDEX(Cost_Components!$N$2:$N$29,MATCH(E630,Cost_Components!$A$2:$A$29,0)),"")</f>
        <v>95</v>
      </c>
      <c r="AE630" s="16" t="str">
        <f>IFERROR(INDEX(Cost_Components!$O$2:$O$29,MATCH(E630,Cost_Components!$A$2:$A$29,0)),"")</f>
        <v>Both</v>
      </c>
      <c r="AF630" s="11">
        <v>3308046.3653613101</v>
      </c>
      <c r="AG630" s="11">
        <v>3306581.4936293899</v>
      </c>
      <c r="AH630" s="23">
        <f t="shared" si="135"/>
        <v>1</v>
      </c>
      <c r="AI630" s="10">
        <v>296414030.31142998</v>
      </c>
      <c r="AJ630" s="29">
        <f t="shared" si="136"/>
        <v>0.20700664001180605</v>
      </c>
      <c r="AK630" s="29">
        <f t="shared" si="137"/>
        <v>0.27005007839722944</v>
      </c>
      <c r="AL630" s="29">
        <f t="shared" si="138"/>
        <v>6.3043438385423381E-2</v>
      </c>
      <c r="AM630" s="29">
        <f t="shared" si="139"/>
        <v>5.6013278461519447E-2</v>
      </c>
    </row>
    <row r="631" spans="1:39">
      <c r="A631" t="s">
        <v>262</v>
      </c>
      <c r="B631" s="20">
        <v>2030</v>
      </c>
      <c r="C631" t="s">
        <v>262</v>
      </c>
      <c r="D631" t="s">
        <v>226</v>
      </c>
      <c r="E631" s="22" t="s">
        <v>363</v>
      </c>
      <c r="F631" s="22" t="s">
        <v>364</v>
      </c>
      <c r="G631" s="22" t="s">
        <v>266</v>
      </c>
      <c r="H631" s="22" t="s">
        <v>237</v>
      </c>
      <c r="I631" s="22" t="s">
        <v>309</v>
      </c>
      <c r="J631" s="17">
        <f>IFERROR(INDEX(Cost_Components!$K$2:$K$29,MATCH(E631,Cost_Components!$A$2:$A$29,0)),"")</f>
        <v>0.5</v>
      </c>
      <c r="K631" s="17">
        <f t="shared" si="126"/>
        <v>0.42307692307692307</v>
      </c>
      <c r="L631" s="17">
        <f>IFERROR(INDEX(Cost_Components!$S$2:$S$29,MATCH(E631,Cost_Components!$A$2:$A$29,0)),"")</f>
        <v>0.31</v>
      </c>
      <c r="M631" s="28">
        <f>IFERROR(INDEX(Cost_Components!$L$2:$L$29,MATCH(E631,Cost_Components!$A$2:$A$29,0)),"")</f>
        <v>1</v>
      </c>
      <c r="N631" s="29">
        <f>IFERROR(INDEX(Cost_Components!$P$2:$P$29,MATCH(E631,Cost_Components!$A$2:$A$29,0)),"")</f>
        <v>119.7214874</v>
      </c>
      <c r="O631" s="23">
        <f t="shared" si="127"/>
        <v>1694654.0740849699</v>
      </c>
      <c r="P631" s="23">
        <f t="shared" si="128"/>
        <v>1693645.66846113</v>
      </c>
      <c r="Q631" s="23">
        <f t="shared" si="129"/>
        <v>62857391.352587454</v>
      </c>
      <c r="R631" s="23">
        <f t="shared" si="130"/>
        <v>85836598.85219793</v>
      </c>
      <c r="S631" s="23">
        <f t="shared" si="131"/>
        <v>22979207.499610476</v>
      </c>
      <c r="T631" s="16">
        <f>IFERROR(INDEX(Cost_Components!$R$2:$R$29,MATCH(E631,Cost_Components!$A$2:$A$29,0)),"")</f>
        <v>1</v>
      </c>
      <c r="U631" s="26">
        <f>IFERROR(INDEX(Cost_Components!$Q$2:$Q$29,MATCH(E631,Cost_Components!$A$2:$A$29,0)),"")</f>
        <v>2023</v>
      </c>
      <c r="V631" s="30">
        <f>1/(1+Calculation_Assumptions!$B$5)^(B631-Calculation_Assumptions!$B$2)</f>
        <v>0.86260878438416411</v>
      </c>
      <c r="W631" s="23">
        <f t="shared" si="132"/>
        <v>54221337.944215134</v>
      </c>
      <c r="X631" s="23">
        <f t="shared" si="133"/>
        <v>74043404.191565588</v>
      </c>
      <c r="Y631" s="23">
        <f t="shared" si="134"/>
        <v>19822066.247350462</v>
      </c>
      <c r="Z631" s="17">
        <f>IFERROR(INDEX(Cost_Components!$T$2:$T$29,MATCH(E631,Cost_Components!$A$2:$A$29,0)),"")</f>
        <v>0.8</v>
      </c>
      <c r="AA631" s="26">
        <f>IFERROR(INDEX(Cost_Components!$U$2:$U$29,MATCH(E631,Cost_Components!$A$2:$A$29,0)),"")</f>
        <v>2025</v>
      </c>
      <c r="AB631" s="26">
        <f>IFERROR(INDEX(Cost_Components!$V$2:$V$29,MATCH(E631,Cost_Components!$A$2:$A$29,0)),"")</f>
        <v>2050</v>
      </c>
      <c r="AC631" s="26">
        <f>IFERROR(INDEX(Cost_Components!$M$2:$M$29,MATCH(E631,Cost_Components!$A$2:$A$29,0)),"")</f>
        <v>30</v>
      </c>
      <c r="AD631" s="26">
        <f>IFERROR(INDEX(Cost_Components!$N$2:$N$29,MATCH(E631,Cost_Components!$A$2:$A$29,0)),"")</f>
        <v>95</v>
      </c>
      <c r="AE631" s="16" t="str">
        <f>IFERROR(INDEX(Cost_Components!$O$2:$O$29,MATCH(E631,Cost_Components!$A$2:$A$29,0)),"")</f>
        <v>Both</v>
      </c>
      <c r="AF631" s="11">
        <v>3389308.1481699399</v>
      </c>
      <c r="AG631" s="11">
        <v>3387291.33692226</v>
      </c>
      <c r="AH631" s="23">
        <f t="shared" si="135"/>
        <v>1</v>
      </c>
      <c r="AI631" s="10">
        <v>298289404.664994</v>
      </c>
      <c r="AJ631" s="29">
        <f t="shared" si="136"/>
        <v>0.21072619533094711</v>
      </c>
      <c r="AK631" s="29">
        <f t="shared" si="137"/>
        <v>0.28776281527196784</v>
      </c>
      <c r="AL631" s="29">
        <f t="shared" si="138"/>
        <v>7.703661994102072E-2</v>
      </c>
      <c r="AM631" s="29">
        <f t="shared" si="139"/>
        <v>6.645246508038874E-2</v>
      </c>
    </row>
    <row r="632" spans="1:39">
      <c r="A632" t="s">
        <v>262</v>
      </c>
      <c r="B632" s="20">
        <v>2031</v>
      </c>
      <c r="C632" t="s">
        <v>262</v>
      </c>
      <c r="D632" t="s">
        <v>226</v>
      </c>
      <c r="E632" s="22" t="s">
        <v>363</v>
      </c>
      <c r="F632" s="22" t="s">
        <v>364</v>
      </c>
      <c r="G632" s="22" t="s">
        <v>266</v>
      </c>
      <c r="H632" s="22" t="s">
        <v>237</v>
      </c>
      <c r="I632" s="22" t="s">
        <v>309</v>
      </c>
      <c r="J632" s="17">
        <f>IFERROR(INDEX(Cost_Components!$K$2:$K$29,MATCH(E632,Cost_Components!$A$2:$A$29,0)),"")</f>
        <v>0.5</v>
      </c>
      <c r="K632" s="17">
        <f t="shared" si="126"/>
        <v>0.44192307692307692</v>
      </c>
      <c r="L632" s="17">
        <f>IFERROR(INDEX(Cost_Components!$S$2:$S$29,MATCH(E632,Cost_Components!$A$2:$A$29,0)),"")</f>
        <v>0.31</v>
      </c>
      <c r="M632" s="28">
        <f>IFERROR(INDEX(Cost_Components!$L$2:$L$29,MATCH(E632,Cost_Components!$A$2:$A$29,0)),"")</f>
        <v>1</v>
      </c>
      <c r="N632" s="29">
        <f>IFERROR(INDEX(Cost_Components!$P$2:$P$29,MATCH(E632,Cost_Components!$A$2:$A$29,0)),"")</f>
        <v>119.7214874</v>
      </c>
      <c r="O632" s="23">
        <f t="shared" si="127"/>
        <v>1735574.455640075</v>
      </c>
      <c r="P632" s="23">
        <f t="shared" si="128"/>
        <v>1734251.43129438</v>
      </c>
      <c r="Q632" s="23">
        <f t="shared" si="129"/>
        <v>64364419.872844048</v>
      </c>
      <c r="R632" s="23">
        <f t="shared" si="130"/>
        <v>91825231.948366806</v>
      </c>
      <c r="S632" s="23">
        <f t="shared" si="131"/>
        <v>27460812.075522758</v>
      </c>
      <c r="T632" s="16">
        <f>IFERROR(INDEX(Cost_Components!$R$2:$R$29,MATCH(E632,Cost_Components!$A$2:$A$29,0)),"")</f>
        <v>1</v>
      </c>
      <c r="U632" s="26">
        <f>IFERROR(INDEX(Cost_Components!$Q$2:$Q$29,MATCH(E632,Cost_Components!$A$2:$A$29,0)),"")</f>
        <v>2023</v>
      </c>
      <c r="V632" s="30">
        <f>1/(1+Calculation_Assumptions!$B$5)^(B632-Calculation_Assumptions!$B$2)</f>
        <v>0.83748425668365445</v>
      </c>
      <c r="W632" s="23">
        <f t="shared" si="132"/>
        <v>53904188.33408343</v>
      </c>
      <c r="X632" s="23">
        <f t="shared" si="133"/>
        <v>76902186.123082131</v>
      </c>
      <c r="Y632" s="23">
        <f t="shared" si="134"/>
        <v>22997997.788998701</v>
      </c>
      <c r="Z632" s="17">
        <f>IFERROR(INDEX(Cost_Components!$T$2:$T$29,MATCH(E632,Cost_Components!$A$2:$A$29,0)),"")</f>
        <v>0.8</v>
      </c>
      <c r="AA632" s="26">
        <f>IFERROR(INDEX(Cost_Components!$U$2:$U$29,MATCH(E632,Cost_Components!$A$2:$A$29,0)),"")</f>
        <v>2025</v>
      </c>
      <c r="AB632" s="26">
        <f>IFERROR(INDEX(Cost_Components!$V$2:$V$29,MATCH(E632,Cost_Components!$A$2:$A$29,0)),"")</f>
        <v>2050</v>
      </c>
      <c r="AC632" s="26">
        <f>IFERROR(INDEX(Cost_Components!$M$2:$M$29,MATCH(E632,Cost_Components!$A$2:$A$29,0)),"")</f>
        <v>30</v>
      </c>
      <c r="AD632" s="26">
        <f>IFERROR(INDEX(Cost_Components!$N$2:$N$29,MATCH(E632,Cost_Components!$A$2:$A$29,0)),"")</f>
        <v>95</v>
      </c>
      <c r="AE632" s="16" t="str">
        <f>IFERROR(INDEX(Cost_Components!$O$2:$O$29,MATCH(E632,Cost_Components!$A$2:$A$29,0)),"")</f>
        <v>Both</v>
      </c>
      <c r="AF632" s="11">
        <v>3471148.9112801501</v>
      </c>
      <c r="AG632" s="11">
        <v>3468502.86258876</v>
      </c>
      <c r="AH632" s="23">
        <f t="shared" si="135"/>
        <v>1</v>
      </c>
      <c r="AI632" s="10">
        <v>300119636.92551899</v>
      </c>
      <c r="AJ632" s="29">
        <f t="shared" si="136"/>
        <v>0.2144625407794207</v>
      </c>
      <c r="AK632" s="29">
        <f t="shared" si="137"/>
        <v>0.30596209194786933</v>
      </c>
      <c r="AL632" s="29">
        <f t="shared" si="138"/>
        <v>9.1499551168448656E-2</v>
      </c>
      <c r="AM632" s="29">
        <f t="shared" si="139"/>
        <v>7.6629433597196234E-2</v>
      </c>
    </row>
    <row r="633" spans="1:39">
      <c r="A633" t="s">
        <v>262</v>
      </c>
      <c r="B633" s="20">
        <v>2032</v>
      </c>
      <c r="C633" t="s">
        <v>262</v>
      </c>
      <c r="D633" t="s">
        <v>226</v>
      </c>
      <c r="E633" s="22" t="s">
        <v>363</v>
      </c>
      <c r="F633" s="22" t="s">
        <v>364</v>
      </c>
      <c r="G633" s="22" t="s">
        <v>266</v>
      </c>
      <c r="H633" s="22" t="s">
        <v>237</v>
      </c>
      <c r="I633" s="22" t="s">
        <v>309</v>
      </c>
      <c r="J633" s="17">
        <f>IFERROR(INDEX(Cost_Components!$K$2:$K$29,MATCH(E633,Cost_Components!$A$2:$A$29,0)),"")</f>
        <v>0.5</v>
      </c>
      <c r="K633" s="17">
        <f t="shared" si="126"/>
        <v>0.46076923076923082</v>
      </c>
      <c r="L633" s="17">
        <f>IFERROR(INDEX(Cost_Components!$S$2:$S$29,MATCH(E633,Cost_Components!$A$2:$A$29,0)),"")</f>
        <v>0.31</v>
      </c>
      <c r="M633" s="28">
        <f>IFERROR(INDEX(Cost_Components!$L$2:$L$29,MATCH(E633,Cost_Components!$A$2:$A$29,0)),"")</f>
        <v>1</v>
      </c>
      <c r="N633" s="29">
        <f>IFERROR(INDEX(Cost_Components!$P$2:$P$29,MATCH(E633,Cost_Components!$A$2:$A$29,0)),"")</f>
        <v>119.7214874</v>
      </c>
      <c r="O633" s="23">
        <f t="shared" si="127"/>
        <v>1776816.5857623301</v>
      </c>
      <c r="P633" s="23">
        <f t="shared" si="128"/>
        <v>1775142.6220314901</v>
      </c>
      <c r="Q633" s="23">
        <f t="shared" si="129"/>
        <v>65882041.667591259</v>
      </c>
      <c r="R633" s="23">
        <f t="shared" si="130"/>
        <v>98016270.435530037</v>
      </c>
      <c r="S633" s="23">
        <f t="shared" si="131"/>
        <v>32134228.767938778</v>
      </c>
      <c r="T633" s="16">
        <f>IFERROR(INDEX(Cost_Components!$R$2:$R$29,MATCH(E633,Cost_Components!$A$2:$A$29,0)),"")</f>
        <v>1</v>
      </c>
      <c r="U633" s="26">
        <f>IFERROR(INDEX(Cost_Components!$Q$2:$Q$29,MATCH(E633,Cost_Components!$A$2:$A$29,0)),"")</f>
        <v>2023</v>
      </c>
      <c r="V633" s="30">
        <f>1/(1+Calculation_Assumptions!$B$5)^(B633-Calculation_Assumptions!$B$2)</f>
        <v>0.81309151134335378</v>
      </c>
      <c r="W633" s="23">
        <f t="shared" si="132"/>
        <v>53568128.829887584</v>
      </c>
      <c r="X633" s="23">
        <f t="shared" si="133"/>
        <v>79696197.464663997</v>
      </c>
      <c r="Y633" s="23">
        <f t="shared" si="134"/>
        <v>26128068.634776417</v>
      </c>
      <c r="Z633" s="17">
        <f>IFERROR(INDEX(Cost_Components!$T$2:$T$29,MATCH(E633,Cost_Components!$A$2:$A$29,0)),"")</f>
        <v>0.8</v>
      </c>
      <c r="AA633" s="26">
        <f>IFERROR(INDEX(Cost_Components!$U$2:$U$29,MATCH(E633,Cost_Components!$A$2:$A$29,0)),"")</f>
        <v>2025</v>
      </c>
      <c r="AB633" s="26">
        <f>IFERROR(INDEX(Cost_Components!$V$2:$V$29,MATCH(E633,Cost_Components!$A$2:$A$29,0)),"")</f>
        <v>2050</v>
      </c>
      <c r="AC633" s="26">
        <f>IFERROR(INDEX(Cost_Components!$M$2:$M$29,MATCH(E633,Cost_Components!$A$2:$A$29,0)),"")</f>
        <v>30</v>
      </c>
      <c r="AD633" s="26">
        <f>IFERROR(INDEX(Cost_Components!$N$2:$N$29,MATCH(E633,Cost_Components!$A$2:$A$29,0)),"")</f>
        <v>95</v>
      </c>
      <c r="AE633" s="16" t="str">
        <f>IFERROR(INDEX(Cost_Components!$O$2:$O$29,MATCH(E633,Cost_Components!$A$2:$A$29,0)),"")</f>
        <v>Both</v>
      </c>
      <c r="AF633" s="11">
        <v>3553633.1715246602</v>
      </c>
      <c r="AG633" s="11">
        <v>3550285.2440629802</v>
      </c>
      <c r="AH633" s="23">
        <f t="shared" si="135"/>
        <v>1</v>
      </c>
      <c r="AI633" s="10">
        <v>301904628.08354098</v>
      </c>
      <c r="AJ633" s="29">
        <f t="shared" si="136"/>
        <v>0.21822137039038975</v>
      </c>
      <c r="AK633" s="29">
        <f t="shared" si="137"/>
        <v>0.3246597147507379</v>
      </c>
      <c r="AL633" s="29">
        <f t="shared" si="138"/>
        <v>0.10643834436034817</v>
      </c>
      <c r="AM633" s="29">
        <f t="shared" si="139"/>
        <v>8.6544114280839829E-2</v>
      </c>
    </row>
    <row r="634" spans="1:39">
      <c r="A634" t="s">
        <v>262</v>
      </c>
      <c r="B634" s="20">
        <v>2033</v>
      </c>
      <c r="C634" t="s">
        <v>262</v>
      </c>
      <c r="D634" t="s">
        <v>226</v>
      </c>
      <c r="E634" s="22" t="s">
        <v>363</v>
      </c>
      <c r="F634" s="22" t="s">
        <v>364</v>
      </c>
      <c r="G634" s="22" t="s">
        <v>266</v>
      </c>
      <c r="H634" s="22" t="s">
        <v>237</v>
      </c>
      <c r="I634" s="22" t="s">
        <v>309</v>
      </c>
      <c r="J634" s="17">
        <f>IFERROR(INDEX(Cost_Components!$K$2:$K$29,MATCH(E634,Cost_Components!$A$2:$A$29,0)),"")</f>
        <v>0.5</v>
      </c>
      <c r="K634" s="17">
        <f t="shared" si="126"/>
        <v>0.47961538461538467</v>
      </c>
      <c r="L634" s="17">
        <f>IFERROR(INDEX(Cost_Components!$S$2:$S$29,MATCH(E634,Cost_Components!$A$2:$A$29,0)),"")</f>
        <v>0.31</v>
      </c>
      <c r="M634" s="28">
        <f>IFERROR(INDEX(Cost_Components!$L$2:$L$29,MATCH(E634,Cost_Components!$A$2:$A$29,0)),"")</f>
        <v>1</v>
      </c>
      <c r="N634" s="29">
        <f>IFERROR(INDEX(Cost_Components!$P$2:$P$29,MATCH(E634,Cost_Components!$A$2:$A$29,0)),"")</f>
        <v>119.7214874</v>
      </c>
      <c r="O634" s="23">
        <f t="shared" si="127"/>
        <v>1817910.2387987201</v>
      </c>
      <c r="P634" s="23">
        <f t="shared" si="128"/>
        <v>1815850.7804710299</v>
      </c>
      <c r="Q634" s="23">
        <f t="shared" si="129"/>
        <v>67392870.463677198</v>
      </c>
      <c r="R634" s="23">
        <f t="shared" si="130"/>
        <v>104384891.70484383</v>
      </c>
      <c r="S634" s="23">
        <f t="shared" si="131"/>
        <v>36992021.241166636</v>
      </c>
      <c r="T634" s="16">
        <f>IFERROR(INDEX(Cost_Components!$R$2:$R$29,MATCH(E634,Cost_Components!$A$2:$A$29,0)),"")</f>
        <v>1</v>
      </c>
      <c r="U634" s="26">
        <f>IFERROR(INDEX(Cost_Components!$Q$2:$Q$29,MATCH(E634,Cost_Components!$A$2:$A$29,0)),"")</f>
        <v>2023</v>
      </c>
      <c r="V634" s="30">
        <f>1/(1+Calculation_Assumptions!$B$5)^(B634-Calculation_Assumptions!$B$2)</f>
        <v>0.78940923431393573</v>
      </c>
      <c r="W634" s="23">
        <f t="shared" si="132"/>
        <v>53200554.270949669</v>
      </c>
      <c r="X634" s="23">
        <f t="shared" si="133"/>
        <v>82402397.434663877</v>
      </c>
      <c r="Y634" s="23">
        <f t="shared" si="134"/>
        <v>29201843.1637142</v>
      </c>
      <c r="Z634" s="17">
        <f>IFERROR(INDEX(Cost_Components!$T$2:$T$29,MATCH(E634,Cost_Components!$A$2:$A$29,0)),"")</f>
        <v>0.8</v>
      </c>
      <c r="AA634" s="26">
        <f>IFERROR(INDEX(Cost_Components!$U$2:$U$29,MATCH(E634,Cost_Components!$A$2:$A$29,0)),"")</f>
        <v>2025</v>
      </c>
      <c r="AB634" s="26">
        <f>IFERROR(INDEX(Cost_Components!$V$2:$V$29,MATCH(E634,Cost_Components!$A$2:$A$29,0)),"")</f>
        <v>2050</v>
      </c>
      <c r="AC634" s="26">
        <f>IFERROR(INDEX(Cost_Components!$M$2:$M$29,MATCH(E634,Cost_Components!$A$2:$A$29,0)),"")</f>
        <v>30</v>
      </c>
      <c r="AD634" s="26">
        <f>IFERROR(INDEX(Cost_Components!$N$2:$N$29,MATCH(E634,Cost_Components!$A$2:$A$29,0)),"")</f>
        <v>95</v>
      </c>
      <c r="AE634" s="16" t="str">
        <f>IFERROR(INDEX(Cost_Components!$O$2:$O$29,MATCH(E634,Cost_Components!$A$2:$A$29,0)),"")</f>
        <v>Both</v>
      </c>
      <c r="AF634" s="11">
        <v>3635820.4775974401</v>
      </c>
      <c r="AG634" s="11">
        <v>3631701.5609420598</v>
      </c>
      <c r="AH634" s="23">
        <f t="shared" si="135"/>
        <v>1</v>
      </c>
      <c r="AI634" s="10">
        <v>303644277.16916001</v>
      </c>
      <c r="AJ634" s="29">
        <f t="shared" si="136"/>
        <v>0.22194678289995459</v>
      </c>
      <c r="AK634" s="29">
        <f t="shared" si="137"/>
        <v>0.34377361785972699</v>
      </c>
      <c r="AL634" s="29">
        <f t="shared" si="138"/>
        <v>0.12182683495977238</v>
      </c>
      <c r="AM634" s="29">
        <f t="shared" si="139"/>
        <v>9.6171228504484133E-2</v>
      </c>
    </row>
    <row r="635" spans="1:39">
      <c r="A635" t="s">
        <v>262</v>
      </c>
      <c r="B635" s="20">
        <v>2034</v>
      </c>
      <c r="C635" t="s">
        <v>262</v>
      </c>
      <c r="D635" t="s">
        <v>226</v>
      </c>
      <c r="E635" s="22" t="s">
        <v>363</v>
      </c>
      <c r="F635" s="22" t="s">
        <v>364</v>
      </c>
      <c r="G635" s="22" t="s">
        <v>266</v>
      </c>
      <c r="H635" s="22" t="s">
        <v>237</v>
      </c>
      <c r="I635" s="22" t="s">
        <v>309</v>
      </c>
      <c r="J635" s="17">
        <f>IFERROR(INDEX(Cost_Components!$K$2:$K$29,MATCH(E635,Cost_Components!$A$2:$A$29,0)),"")</f>
        <v>0.5</v>
      </c>
      <c r="K635" s="17">
        <f t="shared" si="126"/>
        <v>0.49846153846153851</v>
      </c>
      <c r="L635" s="17">
        <f>IFERROR(INDEX(Cost_Components!$S$2:$S$29,MATCH(E635,Cost_Components!$A$2:$A$29,0)),"")</f>
        <v>0.31</v>
      </c>
      <c r="M635" s="28">
        <f>IFERROR(INDEX(Cost_Components!$L$2:$L$29,MATCH(E635,Cost_Components!$A$2:$A$29,0)),"")</f>
        <v>1</v>
      </c>
      <c r="N635" s="29">
        <f>IFERROR(INDEX(Cost_Components!$P$2:$P$29,MATCH(E635,Cost_Components!$A$2:$A$29,0)),"")</f>
        <v>119.7214874</v>
      </c>
      <c r="O635" s="23">
        <f t="shared" si="127"/>
        <v>1859117.236349795</v>
      </c>
      <c r="P635" s="23">
        <f t="shared" si="128"/>
        <v>1856639.5979748501</v>
      </c>
      <c r="Q635" s="23">
        <f t="shared" si="129"/>
        <v>68906692.812939003</v>
      </c>
      <c r="R635" s="23">
        <f t="shared" si="130"/>
        <v>110945715.34602316</v>
      </c>
      <c r="S635" s="23">
        <f t="shared" si="131"/>
        <v>42039022.533084154</v>
      </c>
      <c r="T635" s="16">
        <f>IFERROR(INDEX(Cost_Components!$R$2:$R$29,MATCH(E635,Cost_Components!$A$2:$A$29,0)),"")</f>
        <v>1</v>
      </c>
      <c r="U635" s="26">
        <f>IFERROR(INDEX(Cost_Components!$Q$2:$Q$29,MATCH(E635,Cost_Components!$A$2:$A$29,0)),"")</f>
        <v>2023</v>
      </c>
      <c r="V635" s="30">
        <f>1/(1+Calculation_Assumptions!$B$5)^(B635-Calculation_Assumptions!$B$2)</f>
        <v>0.76641673234362695</v>
      </c>
      <c r="W635" s="23">
        <f t="shared" si="132"/>
        <v>52811242.342298798</v>
      </c>
      <c r="X635" s="23">
        <f t="shared" si="133"/>
        <v>85030652.623025253</v>
      </c>
      <c r="Y635" s="23">
        <f t="shared" si="134"/>
        <v>32219410.280726459</v>
      </c>
      <c r="Z635" s="17">
        <f>IFERROR(INDEX(Cost_Components!$T$2:$T$29,MATCH(E635,Cost_Components!$A$2:$A$29,0)),"")</f>
        <v>0.8</v>
      </c>
      <c r="AA635" s="26">
        <f>IFERROR(INDEX(Cost_Components!$U$2:$U$29,MATCH(E635,Cost_Components!$A$2:$A$29,0)),"")</f>
        <v>2025</v>
      </c>
      <c r="AB635" s="26">
        <f>IFERROR(INDEX(Cost_Components!$V$2:$V$29,MATCH(E635,Cost_Components!$A$2:$A$29,0)),"")</f>
        <v>2050</v>
      </c>
      <c r="AC635" s="26">
        <f>IFERROR(INDEX(Cost_Components!$M$2:$M$29,MATCH(E635,Cost_Components!$A$2:$A$29,0)),"")</f>
        <v>30</v>
      </c>
      <c r="AD635" s="26">
        <f>IFERROR(INDEX(Cost_Components!$N$2:$N$29,MATCH(E635,Cost_Components!$A$2:$A$29,0)),"")</f>
        <v>95</v>
      </c>
      <c r="AE635" s="16" t="str">
        <f>IFERROR(INDEX(Cost_Components!$O$2:$O$29,MATCH(E635,Cost_Components!$A$2:$A$29,0)),"")</f>
        <v>Both</v>
      </c>
      <c r="AF635" s="11">
        <v>3718234.47269959</v>
      </c>
      <c r="AG635" s="11">
        <v>3713279.1959497002</v>
      </c>
      <c r="AH635" s="23">
        <f t="shared" si="135"/>
        <v>1</v>
      </c>
      <c r="AI635" s="10">
        <v>305332541.18498403</v>
      </c>
      <c r="AJ635" s="29">
        <f t="shared" si="136"/>
        <v>0.22567752701862284</v>
      </c>
      <c r="AK635" s="29">
        <f t="shared" si="137"/>
        <v>0.36336027242771779</v>
      </c>
      <c r="AL635" s="29">
        <f t="shared" si="138"/>
        <v>0.13768274540909495</v>
      </c>
      <c r="AM635" s="29">
        <f t="shared" si="139"/>
        <v>0.10552235983653806</v>
      </c>
    </row>
    <row r="636" spans="1:39">
      <c r="A636" t="s">
        <v>262</v>
      </c>
      <c r="B636" s="20">
        <v>2035</v>
      </c>
      <c r="C636" t="s">
        <v>262</v>
      </c>
      <c r="D636" t="s">
        <v>226</v>
      </c>
      <c r="E636" s="22" t="s">
        <v>363</v>
      </c>
      <c r="F636" s="22" t="s">
        <v>364</v>
      </c>
      <c r="G636" s="22" t="s">
        <v>266</v>
      </c>
      <c r="H636" s="22" t="s">
        <v>237</v>
      </c>
      <c r="I636" s="22" t="s">
        <v>309</v>
      </c>
      <c r="J636" s="17">
        <f>IFERROR(INDEX(Cost_Components!$K$2:$K$29,MATCH(E636,Cost_Components!$A$2:$A$29,0)),"")</f>
        <v>0.5</v>
      </c>
      <c r="K636" s="17">
        <f t="shared" si="126"/>
        <v>0.51730769230769236</v>
      </c>
      <c r="L636" s="17">
        <f>IFERROR(INDEX(Cost_Components!$S$2:$S$29,MATCH(E636,Cost_Components!$A$2:$A$29,0)),"")</f>
        <v>0.31</v>
      </c>
      <c r="M636" s="28">
        <f>IFERROR(INDEX(Cost_Components!$L$2:$L$29,MATCH(E636,Cost_Components!$A$2:$A$29,0)),"")</f>
        <v>1</v>
      </c>
      <c r="N636" s="29">
        <f>IFERROR(INDEX(Cost_Components!$P$2:$P$29,MATCH(E636,Cost_Components!$A$2:$A$29,0)),"")</f>
        <v>119.7214874</v>
      </c>
      <c r="O636" s="23">
        <f t="shared" si="127"/>
        <v>1900223.7429663951</v>
      </c>
      <c r="P636" s="23">
        <f t="shared" si="128"/>
        <v>1897295.5213405101</v>
      </c>
      <c r="Q636" s="23">
        <f t="shared" si="129"/>
        <v>70415582.974195734</v>
      </c>
      <c r="R636" s="23">
        <f t="shared" si="130"/>
        <v>117686265.13518643</v>
      </c>
      <c r="S636" s="23">
        <f t="shared" si="131"/>
        <v>47270682.1609907</v>
      </c>
      <c r="T636" s="16">
        <f>IFERROR(INDEX(Cost_Components!$R$2:$R$29,MATCH(E636,Cost_Components!$A$2:$A$29,0)),"")</f>
        <v>1</v>
      </c>
      <c r="U636" s="26">
        <f>IFERROR(INDEX(Cost_Components!$Q$2:$Q$29,MATCH(E636,Cost_Components!$A$2:$A$29,0)),"")</f>
        <v>2023</v>
      </c>
      <c r="V636" s="30">
        <f>1/(1+Calculation_Assumptions!$B$5)^(B636-Calculation_Assumptions!$B$2)</f>
        <v>0.74409391489672516</v>
      </c>
      <c r="W636" s="23">
        <f t="shared" si="132"/>
        <v>52395806.805004492</v>
      </c>
      <c r="X636" s="23">
        <f t="shared" si="133"/>
        <v>87569633.75401485</v>
      </c>
      <c r="Y636" s="23">
        <f t="shared" si="134"/>
        <v>35173826.949010357</v>
      </c>
      <c r="Z636" s="17">
        <f>IFERROR(INDEX(Cost_Components!$T$2:$T$29,MATCH(E636,Cost_Components!$A$2:$A$29,0)),"")</f>
        <v>0.8</v>
      </c>
      <c r="AA636" s="26">
        <f>IFERROR(INDEX(Cost_Components!$U$2:$U$29,MATCH(E636,Cost_Components!$A$2:$A$29,0)),"")</f>
        <v>2025</v>
      </c>
      <c r="AB636" s="26">
        <f>IFERROR(INDEX(Cost_Components!$V$2:$V$29,MATCH(E636,Cost_Components!$A$2:$A$29,0)),"")</f>
        <v>2050</v>
      </c>
      <c r="AC636" s="26">
        <f>IFERROR(INDEX(Cost_Components!$M$2:$M$29,MATCH(E636,Cost_Components!$A$2:$A$29,0)),"")</f>
        <v>30</v>
      </c>
      <c r="AD636" s="26">
        <f>IFERROR(INDEX(Cost_Components!$N$2:$N$29,MATCH(E636,Cost_Components!$A$2:$A$29,0)),"")</f>
        <v>95</v>
      </c>
      <c r="AE636" s="16" t="str">
        <f>IFERROR(INDEX(Cost_Components!$O$2:$O$29,MATCH(E636,Cost_Components!$A$2:$A$29,0)),"")</f>
        <v>Both</v>
      </c>
      <c r="AF636" s="11">
        <v>3800447.4859327902</v>
      </c>
      <c r="AG636" s="11">
        <v>3794591.0426810202</v>
      </c>
      <c r="AH636" s="23">
        <f t="shared" si="135"/>
        <v>1</v>
      </c>
      <c r="AI636" s="10">
        <v>306964650.16711998</v>
      </c>
      <c r="AJ636" s="29">
        <f t="shared" si="136"/>
        <v>0.22939313349553297</v>
      </c>
      <c r="AK636" s="29">
        <f t="shared" si="137"/>
        <v>0.38338702867289376</v>
      </c>
      <c r="AL636" s="29">
        <f t="shared" si="138"/>
        <v>0.15399389517736078</v>
      </c>
      <c r="AM636" s="29">
        <f t="shared" si="139"/>
        <v>0.11458592033271832</v>
      </c>
    </row>
    <row r="637" spans="1:39">
      <c r="A637" t="s">
        <v>262</v>
      </c>
      <c r="B637" s="20">
        <v>2036</v>
      </c>
      <c r="C637" t="s">
        <v>262</v>
      </c>
      <c r="D637" t="s">
        <v>226</v>
      </c>
      <c r="E637" s="22" t="s">
        <v>363</v>
      </c>
      <c r="F637" s="22" t="s">
        <v>364</v>
      </c>
      <c r="G637" s="22" t="s">
        <v>266</v>
      </c>
      <c r="H637" s="22" t="s">
        <v>237</v>
      </c>
      <c r="I637" s="22" t="s">
        <v>309</v>
      </c>
      <c r="J637" s="17">
        <f>IFERROR(INDEX(Cost_Components!$K$2:$K$29,MATCH(E637,Cost_Components!$A$2:$A$29,0)),"")</f>
        <v>0.5</v>
      </c>
      <c r="K637" s="17">
        <f t="shared" si="126"/>
        <v>0.5361538461538462</v>
      </c>
      <c r="L637" s="17">
        <f>IFERROR(INDEX(Cost_Components!$S$2:$S$29,MATCH(E637,Cost_Components!$A$2:$A$29,0)),"")</f>
        <v>0.31</v>
      </c>
      <c r="M637" s="28">
        <f>IFERROR(INDEX(Cost_Components!$L$2:$L$29,MATCH(E637,Cost_Components!$A$2:$A$29,0)),"")</f>
        <v>1</v>
      </c>
      <c r="N637" s="29">
        <f>IFERROR(INDEX(Cost_Components!$P$2:$P$29,MATCH(E637,Cost_Components!$A$2:$A$29,0)),"")</f>
        <v>119.7214874</v>
      </c>
      <c r="O637" s="23">
        <f t="shared" si="127"/>
        <v>1941181.87654269</v>
      </c>
      <c r="P637" s="23">
        <f t="shared" si="128"/>
        <v>1937772.0150936551</v>
      </c>
      <c r="Q637" s="23">
        <f t="shared" si="129"/>
        <v>71917813.845623374</v>
      </c>
      <c r="R637" s="23">
        <f t="shared" si="130"/>
        <v>124602787.35139152</v>
      </c>
      <c r="S637" s="23">
        <f t="shared" si="131"/>
        <v>52684973.50576815</v>
      </c>
      <c r="T637" s="16">
        <f>IFERROR(INDEX(Cost_Components!$R$2:$R$29,MATCH(E637,Cost_Components!$A$2:$A$29,0)),"")</f>
        <v>1</v>
      </c>
      <c r="U637" s="26">
        <f>IFERROR(INDEX(Cost_Components!$Q$2:$Q$29,MATCH(E637,Cost_Components!$A$2:$A$29,0)),"")</f>
        <v>2023</v>
      </c>
      <c r="V637" s="30">
        <f>1/(1+Calculation_Assumptions!$B$5)^(B637-Calculation_Assumptions!$B$2)</f>
        <v>0.72242127659876232</v>
      </c>
      <c r="W637" s="23">
        <f t="shared" si="132"/>
        <v>51954958.888547383</v>
      </c>
      <c r="X637" s="23">
        <f t="shared" si="133"/>
        <v>90015704.706156373</v>
      </c>
      <c r="Y637" s="23">
        <f t="shared" si="134"/>
        <v>38060745.817608997</v>
      </c>
      <c r="Z637" s="17">
        <f>IFERROR(INDEX(Cost_Components!$T$2:$T$29,MATCH(E637,Cost_Components!$A$2:$A$29,0)),"")</f>
        <v>0.8</v>
      </c>
      <c r="AA637" s="26">
        <f>IFERROR(INDEX(Cost_Components!$U$2:$U$29,MATCH(E637,Cost_Components!$A$2:$A$29,0)),"")</f>
        <v>2025</v>
      </c>
      <c r="AB637" s="26">
        <f>IFERROR(INDEX(Cost_Components!$V$2:$V$29,MATCH(E637,Cost_Components!$A$2:$A$29,0)),"")</f>
        <v>2050</v>
      </c>
      <c r="AC637" s="26">
        <f>IFERROR(INDEX(Cost_Components!$M$2:$M$29,MATCH(E637,Cost_Components!$A$2:$A$29,0)),"")</f>
        <v>30</v>
      </c>
      <c r="AD637" s="26">
        <f>IFERROR(INDEX(Cost_Components!$N$2:$N$29,MATCH(E637,Cost_Components!$A$2:$A$29,0)),"")</f>
        <v>95</v>
      </c>
      <c r="AE637" s="16" t="str">
        <f>IFERROR(INDEX(Cost_Components!$O$2:$O$29,MATCH(E637,Cost_Components!$A$2:$A$29,0)),"")</f>
        <v>Both</v>
      </c>
      <c r="AF637" s="11">
        <v>3882363.75308538</v>
      </c>
      <c r="AG637" s="11">
        <v>3875544.0301873102</v>
      </c>
      <c r="AH637" s="23">
        <f t="shared" si="135"/>
        <v>1</v>
      </c>
      <c r="AI637" s="10">
        <v>308542769.75662202</v>
      </c>
      <c r="AJ637" s="29">
        <f t="shared" si="136"/>
        <v>0.23308863760558063</v>
      </c>
      <c r="AK637" s="29">
        <f t="shared" si="137"/>
        <v>0.40384283660147985</v>
      </c>
      <c r="AL637" s="29">
        <f t="shared" si="138"/>
        <v>0.17075419899589922</v>
      </c>
      <c r="AM637" s="29">
        <f t="shared" si="139"/>
        <v>0.12335646642321661</v>
      </c>
    </row>
    <row r="638" spans="1:39">
      <c r="A638" t="s">
        <v>262</v>
      </c>
      <c r="B638" s="20">
        <v>2037</v>
      </c>
      <c r="C638" t="s">
        <v>262</v>
      </c>
      <c r="D638" t="s">
        <v>226</v>
      </c>
      <c r="E638" s="22" t="s">
        <v>363</v>
      </c>
      <c r="F638" s="22" t="s">
        <v>364</v>
      </c>
      <c r="G638" s="22" t="s">
        <v>266</v>
      </c>
      <c r="H638" s="22" t="s">
        <v>237</v>
      </c>
      <c r="I638" s="22" t="s">
        <v>309</v>
      </c>
      <c r="J638" s="17">
        <f>IFERROR(INDEX(Cost_Components!$K$2:$K$29,MATCH(E638,Cost_Components!$A$2:$A$29,0)),"")</f>
        <v>0.5</v>
      </c>
      <c r="K638" s="17">
        <f t="shared" si="126"/>
        <v>0.55500000000000005</v>
      </c>
      <c r="L638" s="17">
        <f>IFERROR(INDEX(Cost_Components!$S$2:$S$29,MATCH(E638,Cost_Components!$A$2:$A$29,0)),"")</f>
        <v>0.31</v>
      </c>
      <c r="M638" s="28">
        <f>IFERROR(INDEX(Cost_Components!$L$2:$L$29,MATCH(E638,Cost_Components!$A$2:$A$29,0)),"")</f>
        <v>1</v>
      </c>
      <c r="N638" s="29">
        <f>IFERROR(INDEX(Cost_Components!$P$2:$P$29,MATCH(E638,Cost_Components!$A$2:$A$29,0)),"")</f>
        <v>119.7214874</v>
      </c>
      <c r="O638" s="23">
        <f t="shared" si="127"/>
        <v>1982013.01193435</v>
      </c>
      <c r="P638" s="23">
        <f t="shared" si="128"/>
        <v>1978092.047580655</v>
      </c>
      <c r="Q638" s="23">
        <f t="shared" si="129"/>
        <v>73414237.866644949</v>
      </c>
      <c r="R638" s="23">
        <f t="shared" si="130"/>
        <v>131695697.93838857</v>
      </c>
      <c r="S638" s="23">
        <f t="shared" si="131"/>
        <v>58281460.071743622</v>
      </c>
      <c r="T638" s="16">
        <f>IFERROR(INDEX(Cost_Components!$R$2:$R$29,MATCH(E638,Cost_Components!$A$2:$A$29,0)),"")</f>
        <v>1</v>
      </c>
      <c r="U638" s="26">
        <f>IFERROR(INDEX(Cost_Components!$Q$2:$Q$29,MATCH(E638,Cost_Components!$A$2:$A$29,0)),"")</f>
        <v>2023</v>
      </c>
      <c r="V638" s="30">
        <f>1/(1+Calculation_Assumptions!$B$5)^(B638-Calculation_Assumptions!$B$2)</f>
        <v>0.70137988019297326</v>
      </c>
      <c r="W638" s="23">
        <f t="shared" si="132"/>
        <v>51491269.359365873</v>
      </c>
      <c r="X638" s="23">
        <f t="shared" si="133"/>
        <v>92368712.841956973</v>
      </c>
      <c r="Y638" s="23">
        <f t="shared" si="134"/>
        <v>40877443.4825911</v>
      </c>
      <c r="Z638" s="17">
        <f>IFERROR(INDEX(Cost_Components!$T$2:$T$29,MATCH(E638,Cost_Components!$A$2:$A$29,0)),"")</f>
        <v>0.8</v>
      </c>
      <c r="AA638" s="26">
        <f>IFERROR(INDEX(Cost_Components!$U$2:$U$29,MATCH(E638,Cost_Components!$A$2:$A$29,0)),"")</f>
        <v>2025</v>
      </c>
      <c r="AB638" s="26">
        <f>IFERROR(INDEX(Cost_Components!$V$2:$V$29,MATCH(E638,Cost_Components!$A$2:$A$29,0)),"")</f>
        <v>2050</v>
      </c>
      <c r="AC638" s="26">
        <f>IFERROR(INDEX(Cost_Components!$M$2:$M$29,MATCH(E638,Cost_Components!$A$2:$A$29,0)),"")</f>
        <v>30</v>
      </c>
      <c r="AD638" s="26">
        <f>IFERROR(INDEX(Cost_Components!$N$2:$N$29,MATCH(E638,Cost_Components!$A$2:$A$29,0)),"")</f>
        <v>95</v>
      </c>
      <c r="AE638" s="16" t="str">
        <f>IFERROR(INDEX(Cost_Components!$O$2:$O$29,MATCH(E638,Cost_Components!$A$2:$A$29,0)),"")</f>
        <v>Both</v>
      </c>
      <c r="AF638" s="11">
        <v>3964026.0238687</v>
      </c>
      <c r="AG638" s="11">
        <v>3956184.0951613099</v>
      </c>
      <c r="AH638" s="23">
        <f t="shared" si="135"/>
        <v>1</v>
      </c>
      <c r="AI638" s="10">
        <v>310068287.63643003</v>
      </c>
      <c r="AJ638" s="29">
        <f t="shared" si="136"/>
        <v>0.23676796626402075</v>
      </c>
      <c r="AK638" s="29">
        <f t="shared" si="137"/>
        <v>0.42473127110892461</v>
      </c>
      <c r="AL638" s="29">
        <f t="shared" si="138"/>
        <v>0.18796330484490384</v>
      </c>
      <c r="AM638" s="29">
        <f t="shared" si="139"/>
        <v>0.13183368023279396</v>
      </c>
    </row>
    <row r="639" spans="1:39">
      <c r="A639" t="s">
        <v>262</v>
      </c>
      <c r="B639" s="20">
        <v>2038</v>
      </c>
      <c r="C639" t="s">
        <v>262</v>
      </c>
      <c r="D639" t="s">
        <v>226</v>
      </c>
      <c r="E639" s="22" t="s">
        <v>363</v>
      </c>
      <c r="F639" s="22" t="s">
        <v>364</v>
      </c>
      <c r="G639" s="22" t="s">
        <v>266</v>
      </c>
      <c r="H639" s="22" t="s">
        <v>237</v>
      </c>
      <c r="I639" s="22" t="s">
        <v>309</v>
      </c>
      <c r="J639" s="17">
        <f>IFERROR(INDEX(Cost_Components!$K$2:$K$29,MATCH(E639,Cost_Components!$A$2:$A$29,0)),"")</f>
        <v>0.5</v>
      </c>
      <c r="K639" s="17">
        <f t="shared" si="126"/>
        <v>0.57384615384615389</v>
      </c>
      <c r="L639" s="17">
        <f>IFERROR(INDEX(Cost_Components!$S$2:$S$29,MATCH(E639,Cost_Components!$A$2:$A$29,0)),"")</f>
        <v>0.31</v>
      </c>
      <c r="M639" s="28">
        <f>IFERROR(INDEX(Cost_Components!$L$2:$L$29,MATCH(E639,Cost_Components!$A$2:$A$29,0)),"")</f>
        <v>1</v>
      </c>
      <c r="N639" s="29">
        <f>IFERROR(INDEX(Cost_Components!$P$2:$P$29,MATCH(E639,Cost_Components!$A$2:$A$29,0)),"")</f>
        <v>119.7214874</v>
      </c>
      <c r="O639" s="23">
        <f t="shared" si="127"/>
        <v>2022705.3684089701</v>
      </c>
      <c r="P639" s="23">
        <f t="shared" si="128"/>
        <v>2018245.1952190199</v>
      </c>
      <c r="Q639" s="23">
        <f t="shared" si="129"/>
        <v>74904468.179952577</v>
      </c>
      <c r="R639" s="23">
        <f t="shared" si="130"/>
        <v>138963327.90561816</v>
      </c>
      <c r="S639" s="23">
        <f t="shared" si="131"/>
        <v>64058859.725665584</v>
      </c>
      <c r="T639" s="16">
        <f>IFERROR(INDEX(Cost_Components!$R$2:$R$29,MATCH(E639,Cost_Components!$A$2:$A$29,0)),"")</f>
        <v>1</v>
      </c>
      <c r="U639" s="26">
        <f>IFERROR(INDEX(Cost_Components!$Q$2:$Q$29,MATCH(E639,Cost_Components!$A$2:$A$29,0)),"")</f>
        <v>2023</v>
      </c>
      <c r="V639" s="30">
        <f>1/(1+Calculation_Assumptions!$B$5)^(B639-Calculation_Assumptions!$B$2)</f>
        <v>0.68095133999317792</v>
      </c>
      <c r="W639" s="23">
        <f t="shared" si="132"/>
        <v>51006297.97861506</v>
      </c>
      <c r="X639" s="23">
        <f t="shared" si="133"/>
        <v>94627264.347242057</v>
      </c>
      <c r="Y639" s="23">
        <f t="shared" si="134"/>
        <v>43620966.368626997</v>
      </c>
      <c r="Z639" s="17">
        <f>IFERROR(INDEX(Cost_Components!$T$2:$T$29,MATCH(E639,Cost_Components!$A$2:$A$29,0)),"")</f>
        <v>0.8</v>
      </c>
      <c r="AA639" s="26">
        <f>IFERROR(INDEX(Cost_Components!$U$2:$U$29,MATCH(E639,Cost_Components!$A$2:$A$29,0)),"")</f>
        <v>2025</v>
      </c>
      <c r="AB639" s="26">
        <f>IFERROR(INDEX(Cost_Components!$V$2:$V$29,MATCH(E639,Cost_Components!$A$2:$A$29,0)),"")</f>
        <v>2050</v>
      </c>
      <c r="AC639" s="26">
        <f>IFERROR(INDEX(Cost_Components!$M$2:$M$29,MATCH(E639,Cost_Components!$A$2:$A$29,0)),"")</f>
        <v>30</v>
      </c>
      <c r="AD639" s="26">
        <f>IFERROR(INDEX(Cost_Components!$N$2:$N$29,MATCH(E639,Cost_Components!$A$2:$A$29,0)),"")</f>
        <v>95</v>
      </c>
      <c r="AE639" s="16" t="str">
        <f>IFERROR(INDEX(Cost_Components!$O$2:$O$29,MATCH(E639,Cost_Components!$A$2:$A$29,0)),"")</f>
        <v>Both</v>
      </c>
      <c r="AF639" s="11">
        <v>4045410.7368179401</v>
      </c>
      <c r="AG639" s="11">
        <v>4036490.3904380398</v>
      </c>
      <c r="AH639" s="23">
        <f t="shared" si="135"/>
        <v>1</v>
      </c>
      <c r="AI639" s="10">
        <v>311532999.13163</v>
      </c>
      <c r="AJ639" s="29">
        <f t="shared" si="136"/>
        <v>0.24043831115400935</v>
      </c>
      <c r="AK639" s="29">
        <f t="shared" si="137"/>
        <v>0.44606294772292449</v>
      </c>
      <c r="AL639" s="29">
        <f t="shared" si="138"/>
        <v>0.20562463656891516</v>
      </c>
      <c r="AM639" s="29">
        <f t="shared" si="139"/>
        <v>0.140020371807213</v>
      </c>
    </row>
    <row r="640" spans="1:39">
      <c r="A640" t="s">
        <v>262</v>
      </c>
      <c r="B640" s="20">
        <v>2039</v>
      </c>
      <c r="C640" t="s">
        <v>262</v>
      </c>
      <c r="D640" t="s">
        <v>226</v>
      </c>
      <c r="E640" s="22" t="s">
        <v>363</v>
      </c>
      <c r="F640" s="22" t="s">
        <v>364</v>
      </c>
      <c r="G640" s="22" t="s">
        <v>266</v>
      </c>
      <c r="H640" s="22" t="s">
        <v>237</v>
      </c>
      <c r="I640" s="22" t="s">
        <v>309</v>
      </c>
      <c r="J640" s="17">
        <f>IFERROR(INDEX(Cost_Components!$K$2:$K$29,MATCH(E640,Cost_Components!$A$2:$A$29,0)),"")</f>
        <v>0.5</v>
      </c>
      <c r="K640" s="17">
        <f t="shared" si="126"/>
        <v>0.59269230769230763</v>
      </c>
      <c r="L640" s="17">
        <f>IFERROR(INDEX(Cost_Components!$S$2:$S$29,MATCH(E640,Cost_Components!$A$2:$A$29,0)),"")</f>
        <v>0.31</v>
      </c>
      <c r="M640" s="28">
        <f>IFERROR(INDEX(Cost_Components!$L$2:$L$29,MATCH(E640,Cost_Components!$A$2:$A$29,0)),"")</f>
        <v>1</v>
      </c>
      <c r="N640" s="29">
        <f>IFERROR(INDEX(Cost_Components!$P$2:$P$29,MATCH(E640,Cost_Components!$A$2:$A$29,0)),"")</f>
        <v>119.7214874</v>
      </c>
      <c r="O640" s="23">
        <f t="shared" si="127"/>
        <v>2062878.84625962</v>
      </c>
      <c r="P640" s="23">
        <f t="shared" si="128"/>
        <v>2057852.2923867749</v>
      </c>
      <c r="Q640" s="23">
        <f t="shared" si="129"/>
        <v>76374432.561153755</v>
      </c>
      <c r="R640" s="23">
        <f t="shared" si="130"/>
        <v>146377766.76004019</v>
      </c>
      <c r="S640" s="23">
        <f t="shared" si="131"/>
        <v>70003334.198886439</v>
      </c>
      <c r="T640" s="16">
        <f>IFERROR(INDEX(Cost_Components!$R$2:$R$29,MATCH(E640,Cost_Components!$A$2:$A$29,0)),"")</f>
        <v>1</v>
      </c>
      <c r="U640" s="26">
        <f>IFERROR(INDEX(Cost_Components!$Q$2:$Q$29,MATCH(E640,Cost_Components!$A$2:$A$29,0)),"")</f>
        <v>2023</v>
      </c>
      <c r="V640" s="30">
        <f>1/(1+Calculation_Assumptions!$B$5)^(B640-Calculation_Assumptions!$B$2)</f>
        <v>0.66111780581861923</v>
      </c>
      <c r="W640" s="23">
        <f t="shared" si="132"/>
        <v>50492497.275472075</v>
      </c>
      <c r="X640" s="23">
        <f t="shared" si="133"/>
        <v>96772947.981027395</v>
      </c>
      <c r="Y640" s="23">
        <f t="shared" si="134"/>
        <v>46280450.705555312</v>
      </c>
      <c r="Z640" s="17">
        <f>IFERROR(INDEX(Cost_Components!$T$2:$T$29,MATCH(E640,Cost_Components!$A$2:$A$29,0)),"")</f>
        <v>0.8</v>
      </c>
      <c r="AA640" s="26">
        <f>IFERROR(INDEX(Cost_Components!$U$2:$U$29,MATCH(E640,Cost_Components!$A$2:$A$29,0)),"")</f>
        <v>2025</v>
      </c>
      <c r="AB640" s="26">
        <f>IFERROR(INDEX(Cost_Components!$V$2:$V$29,MATCH(E640,Cost_Components!$A$2:$A$29,0)),"")</f>
        <v>2050</v>
      </c>
      <c r="AC640" s="26">
        <f>IFERROR(INDEX(Cost_Components!$M$2:$M$29,MATCH(E640,Cost_Components!$A$2:$A$29,0)),"")</f>
        <v>30</v>
      </c>
      <c r="AD640" s="26">
        <f>IFERROR(INDEX(Cost_Components!$N$2:$N$29,MATCH(E640,Cost_Components!$A$2:$A$29,0)),"")</f>
        <v>95</v>
      </c>
      <c r="AE640" s="16" t="str">
        <f>IFERROR(INDEX(Cost_Components!$O$2:$O$29,MATCH(E640,Cost_Components!$A$2:$A$29,0)),"")</f>
        <v>Both</v>
      </c>
      <c r="AF640" s="11">
        <v>4125757.6925192401</v>
      </c>
      <c r="AG640" s="11">
        <v>4115704.5847735498</v>
      </c>
      <c r="AH640" s="23">
        <f t="shared" si="135"/>
        <v>1</v>
      </c>
      <c r="AI640" s="10">
        <v>312936391.85847902</v>
      </c>
      <c r="AJ640" s="29">
        <f t="shared" si="136"/>
        <v>0.24405736931897967</v>
      </c>
      <c r="AK640" s="29">
        <f t="shared" si="137"/>
        <v>0.46775565440224487</v>
      </c>
      <c r="AL640" s="29">
        <f t="shared" si="138"/>
        <v>0.22369828508326522</v>
      </c>
      <c r="AM640" s="29">
        <f t="shared" si="139"/>
        <v>0.14789091939963628</v>
      </c>
    </row>
    <row r="641" spans="1:39">
      <c r="A641" t="s">
        <v>262</v>
      </c>
      <c r="B641" s="20">
        <v>2040</v>
      </c>
      <c r="C641" t="s">
        <v>262</v>
      </c>
      <c r="D641" t="s">
        <v>226</v>
      </c>
      <c r="E641" s="22" t="s">
        <v>363</v>
      </c>
      <c r="F641" s="22" t="s">
        <v>364</v>
      </c>
      <c r="G641" s="22" t="s">
        <v>266</v>
      </c>
      <c r="H641" s="22" t="s">
        <v>237</v>
      </c>
      <c r="I641" s="22" t="s">
        <v>309</v>
      </c>
      <c r="J641" s="17">
        <f>IFERROR(INDEX(Cost_Components!$K$2:$K$29,MATCH(E641,Cost_Components!$A$2:$A$29,0)),"")</f>
        <v>0.5</v>
      </c>
      <c r="K641" s="17">
        <f t="shared" si="126"/>
        <v>0.61153846153846159</v>
      </c>
      <c r="L641" s="17">
        <f>IFERROR(INDEX(Cost_Components!$S$2:$S$29,MATCH(E641,Cost_Components!$A$2:$A$29,0)),"")</f>
        <v>0.31</v>
      </c>
      <c r="M641" s="28">
        <f>IFERROR(INDEX(Cost_Components!$L$2:$L$29,MATCH(E641,Cost_Components!$A$2:$A$29,0)),"")</f>
        <v>1</v>
      </c>
      <c r="N641" s="29">
        <f>IFERROR(INDEX(Cost_Components!$P$2:$P$29,MATCH(E641,Cost_Components!$A$2:$A$29,0)),"")</f>
        <v>119.7214874</v>
      </c>
      <c r="O641" s="23">
        <f t="shared" si="127"/>
        <v>2102234.6671894952</v>
      </c>
      <c r="P641" s="23">
        <f t="shared" si="128"/>
        <v>2096615.5972318251</v>
      </c>
      <c r="Q641" s="23">
        <f t="shared" si="129"/>
        <v>77813080.720056355</v>
      </c>
      <c r="R641" s="23">
        <f t="shared" si="130"/>
        <v>153913627.43824419</v>
      </c>
      <c r="S641" s="23">
        <f t="shared" si="131"/>
        <v>76100546.718187839</v>
      </c>
      <c r="T641" s="16">
        <f>IFERROR(INDEX(Cost_Components!$R$2:$R$29,MATCH(E641,Cost_Components!$A$2:$A$29,0)),"")</f>
        <v>1</v>
      </c>
      <c r="U641" s="26">
        <f>IFERROR(INDEX(Cost_Components!$Q$2:$Q$29,MATCH(E641,Cost_Components!$A$2:$A$29,0)),"")</f>
        <v>2023</v>
      </c>
      <c r="V641" s="30">
        <f>1/(1+Calculation_Assumptions!$B$5)^(B641-Calculation_Assumptions!$B$2)</f>
        <v>0.64186194739671765</v>
      </c>
      <c r="W641" s="23">
        <f t="shared" si="132"/>
        <v>49945255.523913354</v>
      </c>
      <c r="X641" s="23">
        <f t="shared" si="133"/>
        <v>98791300.638404295</v>
      </c>
      <c r="Y641" s="23">
        <f t="shared" si="134"/>
        <v>48846045.114490934</v>
      </c>
      <c r="Z641" s="17">
        <f>IFERROR(INDEX(Cost_Components!$T$2:$T$29,MATCH(E641,Cost_Components!$A$2:$A$29,0)),"")</f>
        <v>0.8</v>
      </c>
      <c r="AA641" s="26">
        <f>IFERROR(INDEX(Cost_Components!$U$2:$U$29,MATCH(E641,Cost_Components!$A$2:$A$29,0)),"")</f>
        <v>2025</v>
      </c>
      <c r="AB641" s="26">
        <f>IFERROR(INDEX(Cost_Components!$V$2:$V$29,MATCH(E641,Cost_Components!$A$2:$A$29,0)),"")</f>
        <v>2050</v>
      </c>
      <c r="AC641" s="26">
        <f>IFERROR(INDEX(Cost_Components!$M$2:$M$29,MATCH(E641,Cost_Components!$A$2:$A$29,0)),"")</f>
        <v>30</v>
      </c>
      <c r="AD641" s="26">
        <f>IFERROR(INDEX(Cost_Components!$N$2:$N$29,MATCH(E641,Cost_Components!$A$2:$A$29,0)),"")</f>
        <v>95</v>
      </c>
      <c r="AE641" s="16" t="str">
        <f>IFERROR(INDEX(Cost_Components!$O$2:$O$29,MATCH(E641,Cost_Components!$A$2:$A$29,0)),"")</f>
        <v>Both</v>
      </c>
      <c r="AF641" s="11">
        <v>4204469.3343789903</v>
      </c>
      <c r="AG641" s="11">
        <v>4193231.1944636502</v>
      </c>
      <c r="AH641" s="23">
        <f t="shared" si="135"/>
        <v>1</v>
      </c>
      <c r="AI641" s="10">
        <v>314265537.41082901</v>
      </c>
      <c r="AJ641" s="29">
        <f t="shared" si="136"/>
        <v>0.24760297091797842</v>
      </c>
      <c r="AK641" s="29">
        <f t="shared" si="137"/>
        <v>0.48975662017002508</v>
      </c>
      <c r="AL641" s="29">
        <f t="shared" si="138"/>
        <v>0.24215364925204666</v>
      </c>
      <c r="AM641" s="29">
        <f t="shared" si="139"/>
        <v>0.15542921287814038</v>
      </c>
    </row>
    <row r="642" spans="1:39">
      <c r="A642" t="s">
        <v>262</v>
      </c>
      <c r="B642" s="20">
        <v>2041</v>
      </c>
      <c r="C642" t="s">
        <v>262</v>
      </c>
      <c r="D642" t="s">
        <v>226</v>
      </c>
      <c r="E642" s="22" t="s">
        <v>363</v>
      </c>
      <c r="F642" s="22" t="s">
        <v>364</v>
      </c>
      <c r="G642" s="22" t="s">
        <v>266</v>
      </c>
      <c r="H642" s="22" t="s">
        <v>237</v>
      </c>
      <c r="I642" s="22" t="s">
        <v>309</v>
      </c>
      <c r="J642" s="17">
        <f>IFERROR(INDEX(Cost_Components!$K$2:$K$29,MATCH(E642,Cost_Components!$A$2:$A$29,0)),"")</f>
        <v>0.5</v>
      </c>
      <c r="K642" s="17">
        <f t="shared" ref="K642:K705" si="140">IF(OR(L642="",Z642="",AA642="",AB642=""),"",IF(B642&lt;AA642,L642,IF(B642&gt;AB642,Z642,L642+(Z642-L642)*MIN(MAX((B642-AA642+1)/MAX(AB642-AA642+1,1),0),1))))</f>
        <v>0.63038461538461543</v>
      </c>
      <c r="L642" s="17">
        <f>IFERROR(INDEX(Cost_Components!$S$2:$S$29,MATCH(E642,Cost_Components!$A$2:$A$29,0)),"")</f>
        <v>0.31</v>
      </c>
      <c r="M642" s="28">
        <f>IFERROR(INDEX(Cost_Components!$L$2:$L$29,MATCH(E642,Cost_Components!$A$2:$A$29,0)),"")</f>
        <v>1</v>
      </c>
      <c r="N642" s="29">
        <f>IFERROR(INDEX(Cost_Components!$P$2:$P$29,MATCH(E642,Cost_Components!$A$2:$A$29,0)),"")</f>
        <v>119.7214874</v>
      </c>
      <c r="O642" s="23">
        <f t="shared" ref="O642:O705" si="141">AF642*J642</f>
        <v>2141048.8377683749</v>
      </c>
      <c r="P642" s="23">
        <f t="shared" ref="P642:P705" si="142">AG642*J642</f>
        <v>2134812.880753295</v>
      </c>
      <c r="Q642" s="23">
        <f t="shared" ref="Q642:Q705" si="143">P642*L642*M642*N642</f>
        <v>79230721.755383626</v>
      </c>
      <c r="R642" s="23">
        <f t="shared" ref="R642:R705" si="144">O642*K642*M642*N642</f>
        <v>161586205.70483348</v>
      </c>
      <c r="S642" s="23">
        <f t="shared" ref="S642:S705" si="145">R642-Q642</f>
        <v>82355483.949449852</v>
      </c>
      <c r="T642" s="16">
        <f>IFERROR(INDEX(Cost_Components!$R$2:$R$29,MATCH(E642,Cost_Components!$A$2:$A$29,0)),"")</f>
        <v>1</v>
      </c>
      <c r="U642" s="26">
        <f>IFERROR(INDEX(Cost_Components!$Q$2:$Q$29,MATCH(E642,Cost_Components!$A$2:$A$29,0)),"")</f>
        <v>2023</v>
      </c>
      <c r="V642" s="30">
        <f>1/(1+Calculation_Assumptions!$B$5)^(B642-Calculation_Assumptions!$B$2)</f>
        <v>0.62316693922011435</v>
      </c>
      <c r="W642" s="23">
        <f t="shared" ref="W642:W705" si="146">Q642*V642</f>
        <v>49373966.368502937</v>
      </c>
      <c r="X642" s="23">
        <f t="shared" ref="X642:X705" si="147">R642*V642</f>
        <v>100695181.22927286</v>
      </c>
      <c r="Y642" s="23">
        <f t="shared" ref="Y642:Y705" si="148">S642*V642</f>
        <v>51321214.86076992</v>
      </c>
      <c r="Z642" s="17">
        <f>IFERROR(INDEX(Cost_Components!$T$2:$T$29,MATCH(E642,Cost_Components!$A$2:$A$29,0)),"")</f>
        <v>0.8</v>
      </c>
      <c r="AA642" s="26">
        <f>IFERROR(INDEX(Cost_Components!$U$2:$U$29,MATCH(E642,Cost_Components!$A$2:$A$29,0)),"")</f>
        <v>2025</v>
      </c>
      <c r="AB642" s="26">
        <f>IFERROR(INDEX(Cost_Components!$V$2:$V$29,MATCH(E642,Cost_Components!$A$2:$A$29,0)),"")</f>
        <v>2050</v>
      </c>
      <c r="AC642" s="26">
        <f>IFERROR(INDEX(Cost_Components!$M$2:$M$29,MATCH(E642,Cost_Components!$A$2:$A$29,0)),"")</f>
        <v>30</v>
      </c>
      <c r="AD642" s="26">
        <f>IFERROR(INDEX(Cost_Components!$N$2:$N$29,MATCH(E642,Cost_Components!$A$2:$A$29,0)),"")</f>
        <v>95</v>
      </c>
      <c r="AE642" s="16" t="str">
        <f>IFERROR(INDEX(Cost_Components!$O$2:$O$29,MATCH(E642,Cost_Components!$A$2:$A$29,0)),"")</f>
        <v>Both</v>
      </c>
      <c r="AF642" s="11">
        <v>4282097.6755367499</v>
      </c>
      <c r="AG642" s="11">
        <v>4269625.7615065901</v>
      </c>
      <c r="AH642" s="23">
        <f t="shared" ref="AH642:AH705" si="149">IF(H642="shared-count-once",COUNTIFS($A$2:$A$1457,A642,$B$2:$B$1457,B642,$E$2:$E$1457,E642),1)</f>
        <v>1</v>
      </c>
      <c r="AI642" s="10">
        <v>315525215.31254798</v>
      </c>
      <c r="AJ642" s="29">
        <f t="shared" ref="AJ642:AJ705" si="150">IF(AI642=0,"",Q642/AI642)</f>
        <v>0.25110741680946325</v>
      </c>
      <c r="AK642" s="29">
        <f t="shared" ref="AK642:AK705" si="151">IF(AI642=0,"",R642/AI642)</f>
        <v>0.5121182012181561</v>
      </c>
      <c r="AL642" s="29">
        <f t="shared" ref="AL642:AL705" si="152">IF(AI642=0,"",S642/AI642)</f>
        <v>0.26101078440869285</v>
      </c>
      <c r="AM642" s="29">
        <f t="shared" ref="AM642:AM705" si="153">IF(AI642=0,"",Y642/AI642)</f>
        <v>0.16265329162340628</v>
      </c>
    </row>
    <row r="643" spans="1:39">
      <c r="A643" t="s">
        <v>262</v>
      </c>
      <c r="B643" s="20">
        <v>2042</v>
      </c>
      <c r="C643" t="s">
        <v>262</v>
      </c>
      <c r="D643" t="s">
        <v>226</v>
      </c>
      <c r="E643" s="22" t="s">
        <v>363</v>
      </c>
      <c r="F643" s="22" t="s">
        <v>364</v>
      </c>
      <c r="G643" s="22" t="s">
        <v>266</v>
      </c>
      <c r="H643" s="22" t="s">
        <v>237</v>
      </c>
      <c r="I643" s="22" t="s">
        <v>309</v>
      </c>
      <c r="J643" s="17">
        <f>IFERROR(INDEX(Cost_Components!$K$2:$K$29,MATCH(E643,Cost_Components!$A$2:$A$29,0)),"")</f>
        <v>0.5</v>
      </c>
      <c r="K643" s="17">
        <f t="shared" si="140"/>
        <v>0.64923076923076928</v>
      </c>
      <c r="L643" s="17">
        <f>IFERROR(INDEX(Cost_Components!$S$2:$S$29,MATCH(E643,Cost_Components!$A$2:$A$29,0)),"")</f>
        <v>0.31</v>
      </c>
      <c r="M643" s="28">
        <f>IFERROR(INDEX(Cost_Components!$L$2:$L$29,MATCH(E643,Cost_Components!$A$2:$A$29,0)),"")</f>
        <v>1</v>
      </c>
      <c r="N643" s="29">
        <f>IFERROR(INDEX(Cost_Components!$P$2:$P$29,MATCH(E643,Cost_Components!$A$2:$A$29,0)),"")</f>
        <v>119.7214874</v>
      </c>
      <c r="O643" s="23">
        <f t="shared" si="141"/>
        <v>2179302.238335955</v>
      </c>
      <c r="P643" s="23">
        <f t="shared" si="142"/>
        <v>2172427.0313728</v>
      </c>
      <c r="Q643" s="23">
        <f t="shared" si="143"/>
        <v>80626720.593814611</v>
      </c>
      <c r="R643" s="23">
        <f t="shared" si="144"/>
        <v>169390349.08827999</v>
      </c>
      <c r="S643" s="23">
        <f t="shared" si="145"/>
        <v>88763628.494465381</v>
      </c>
      <c r="T643" s="16">
        <f>IFERROR(INDEX(Cost_Components!$R$2:$R$29,MATCH(E643,Cost_Components!$A$2:$A$29,0)),"")</f>
        <v>1</v>
      </c>
      <c r="U643" s="26">
        <f>IFERROR(INDEX(Cost_Components!$Q$2:$Q$29,MATCH(E643,Cost_Components!$A$2:$A$29,0)),"")</f>
        <v>2023</v>
      </c>
      <c r="V643" s="30">
        <f>1/(1+Calculation_Assumptions!$B$5)^(B643-Calculation_Assumptions!$B$2)</f>
        <v>0.60501644584477121</v>
      </c>
      <c r="W643" s="23">
        <f t="shared" si="146"/>
        <v>48780491.933789134</v>
      </c>
      <c r="X643" s="23">
        <f t="shared" si="147"/>
        <v>102483946.96579625</v>
      </c>
      <c r="Y643" s="23">
        <f t="shared" si="148"/>
        <v>53703455.032007106</v>
      </c>
      <c r="Z643" s="17">
        <f>IFERROR(INDEX(Cost_Components!$T$2:$T$29,MATCH(E643,Cost_Components!$A$2:$A$29,0)),"")</f>
        <v>0.8</v>
      </c>
      <c r="AA643" s="26">
        <f>IFERROR(INDEX(Cost_Components!$U$2:$U$29,MATCH(E643,Cost_Components!$A$2:$A$29,0)),"")</f>
        <v>2025</v>
      </c>
      <c r="AB643" s="26">
        <f>IFERROR(INDEX(Cost_Components!$V$2:$V$29,MATCH(E643,Cost_Components!$A$2:$A$29,0)),"")</f>
        <v>2050</v>
      </c>
      <c r="AC643" s="26">
        <f>IFERROR(INDEX(Cost_Components!$M$2:$M$29,MATCH(E643,Cost_Components!$A$2:$A$29,0)),"")</f>
        <v>30</v>
      </c>
      <c r="AD643" s="26">
        <f>IFERROR(INDEX(Cost_Components!$N$2:$N$29,MATCH(E643,Cost_Components!$A$2:$A$29,0)),"")</f>
        <v>95</v>
      </c>
      <c r="AE643" s="16" t="str">
        <f>IFERROR(INDEX(Cost_Components!$O$2:$O$29,MATCH(E643,Cost_Components!$A$2:$A$29,0)),"")</f>
        <v>Both</v>
      </c>
      <c r="AF643" s="11">
        <v>4358604.4766719099</v>
      </c>
      <c r="AG643" s="11">
        <v>4344854.0627456</v>
      </c>
      <c r="AH643" s="23">
        <f t="shared" si="149"/>
        <v>1</v>
      </c>
      <c r="AI643" s="10">
        <v>316707694.211882</v>
      </c>
      <c r="AJ643" s="29">
        <f t="shared" si="150"/>
        <v>0.25457771335316587</v>
      </c>
      <c r="AK643" s="29">
        <f t="shared" si="151"/>
        <v>0.53484759664523784</v>
      </c>
      <c r="AL643" s="29">
        <f t="shared" si="152"/>
        <v>0.28026988329207198</v>
      </c>
      <c r="AM643" s="29">
        <f t="shared" si="153"/>
        <v>0.1695678886666982</v>
      </c>
    </row>
    <row r="644" spans="1:39">
      <c r="A644" t="s">
        <v>262</v>
      </c>
      <c r="B644" s="20">
        <v>2043</v>
      </c>
      <c r="C644" t="s">
        <v>262</v>
      </c>
      <c r="D644" t="s">
        <v>226</v>
      </c>
      <c r="E644" s="22" t="s">
        <v>363</v>
      </c>
      <c r="F644" s="22" t="s">
        <v>364</v>
      </c>
      <c r="G644" s="22" t="s">
        <v>266</v>
      </c>
      <c r="H644" s="22" t="s">
        <v>237</v>
      </c>
      <c r="I644" s="22" t="s">
        <v>309</v>
      </c>
      <c r="J644" s="17">
        <f>IFERROR(INDEX(Cost_Components!$K$2:$K$29,MATCH(E644,Cost_Components!$A$2:$A$29,0)),"")</f>
        <v>0.5</v>
      </c>
      <c r="K644" s="17">
        <f t="shared" si="140"/>
        <v>0.66807692307692301</v>
      </c>
      <c r="L644" s="17">
        <f>IFERROR(INDEX(Cost_Components!$S$2:$S$29,MATCH(E644,Cost_Components!$A$2:$A$29,0)),"")</f>
        <v>0.31</v>
      </c>
      <c r="M644" s="28">
        <f>IFERROR(INDEX(Cost_Components!$L$2:$L$29,MATCH(E644,Cost_Components!$A$2:$A$29,0)),"")</f>
        <v>1</v>
      </c>
      <c r="N644" s="29">
        <f>IFERROR(INDEX(Cost_Components!$P$2:$P$29,MATCH(E644,Cost_Components!$A$2:$A$29,0)),"")</f>
        <v>119.7214874</v>
      </c>
      <c r="O644" s="23">
        <f t="shared" si="141"/>
        <v>2217198.5145831802</v>
      </c>
      <c r="P644" s="23">
        <f t="shared" si="142"/>
        <v>2209662.635029065</v>
      </c>
      <c r="Q644" s="23">
        <f t="shared" si="143"/>
        <v>82008670.168543726</v>
      </c>
      <c r="R644" s="23">
        <f t="shared" si="144"/>
        <v>177338550.03647882</v>
      </c>
      <c r="S644" s="23">
        <f t="shared" si="145"/>
        <v>95329879.867935091</v>
      </c>
      <c r="T644" s="16">
        <f>IFERROR(INDEX(Cost_Components!$R$2:$R$29,MATCH(E644,Cost_Components!$A$2:$A$29,0)),"")</f>
        <v>1</v>
      </c>
      <c r="U644" s="26">
        <f>IFERROR(INDEX(Cost_Components!$Q$2:$Q$29,MATCH(E644,Cost_Components!$A$2:$A$29,0)),"")</f>
        <v>2023</v>
      </c>
      <c r="V644" s="30">
        <f>1/(1+Calculation_Assumptions!$B$5)^(B644-Calculation_Assumptions!$B$2)</f>
        <v>0.5873946076162827</v>
      </c>
      <c r="W644" s="23">
        <f t="shared" si="146"/>
        <v>48171450.634784892</v>
      </c>
      <c r="X644" s="23">
        <f t="shared" si="147"/>
        <v>104167708.013918</v>
      </c>
      <c r="Y644" s="23">
        <f t="shared" si="148"/>
        <v>55996257.379133098</v>
      </c>
      <c r="Z644" s="17">
        <f>IFERROR(INDEX(Cost_Components!$T$2:$T$29,MATCH(E644,Cost_Components!$A$2:$A$29,0)),"")</f>
        <v>0.8</v>
      </c>
      <c r="AA644" s="26">
        <f>IFERROR(INDEX(Cost_Components!$U$2:$U$29,MATCH(E644,Cost_Components!$A$2:$A$29,0)),"")</f>
        <v>2025</v>
      </c>
      <c r="AB644" s="26">
        <f>IFERROR(INDEX(Cost_Components!$V$2:$V$29,MATCH(E644,Cost_Components!$A$2:$A$29,0)),"")</f>
        <v>2050</v>
      </c>
      <c r="AC644" s="26">
        <f>IFERROR(INDEX(Cost_Components!$M$2:$M$29,MATCH(E644,Cost_Components!$A$2:$A$29,0)),"")</f>
        <v>30</v>
      </c>
      <c r="AD644" s="26">
        <f>IFERROR(INDEX(Cost_Components!$N$2:$N$29,MATCH(E644,Cost_Components!$A$2:$A$29,0)),"")</f>
        <v>95</v>
      </c>
      <c r="AE644" s="16" t="str">
        <f>IFERROR(INDEX(Cost_Components!$O$2:$O$29,MATCH(E644,Cost_Components!$A$2:$A$29,0)),"")</f>
        <v>Both</v>
      </c>
      <c r="AF644" s="11">
        <v>4434397.0291663604</v>
      </c>
      <c r="AG644" s="11">
        <v>4419325.2700581299</v>
      </c>
      <c r="AH644" s="23">
        <f t="shared" si="149"/>
        <v>1</v>
      </c>
      <c r="AI644" s="10">
        <v>317814114.06715202</v>
      </c>
      <c r="AJ644" s="29">
        <f t="shared" si="150"/>
        <v>0.25803973624411103</v>
      </c>
      <c r="AK644" s="29">
        <f t="shared" si="151"/>
        <v>0.55799457037017663</v>
      </c>
      <c r="AL644" s="29">
        <f t="shared" si="152"/>
        <v>0.29995483412606566</v>
      </c>
      <c r="AM644" s="29">
        <f t="shared" si="153"/>
        <v>0.1761918520940875</v>
      </c>
    </row>
    <row r="645" spans="1:39">
      <c r="A645" t="s">
        <v>262</v>
      </c>
      <c r="B645" s="20">
        <v>2044</v>
      </c>
      <c r="C645" t="s">
        <v>262</v>
      </c>
      <c r="D645" t="s">
        <v>226</v>
      </c>
      <c r="E645" s="22" t="s">
        <v>363</v>
      </c>
      <c r="F645" s="22" t="s">
        <v>364</v>
      </c>
      <c r="G645" s="22" t="s">
        <v>266</v>
      </c>
      <c r="H645" s="22" t="s">
        <v>237</v>
      </c>
      <c r="I645" s="22" t="s">
        <v>309</v>
      </c>
      <c r="J645" s="17">
        <f>IFERROR(INDEX(Cost_Components!$K$2:$K$29,MATCH(E645,Cost_Components!$A$2:$A$29,0)),"")</f>
        <v>0.5</v>
      </c>
      <c r="K645" s="17">
        <f t="shared" si="140"/>
        <v>0.68692307692307697</v>
      </c>
      <c r="L645" s="17">
        <f>IFERROR(INDEX(Cost_Components!$S$2:$S$29,MATCH(E645,Cost_Components!$A$2:$A$29,0)),"")</f>
        <v>0.31</v>
      </c>
      <c r="M645" s="28">
        <f>IFERROR(INDEX(Cost_Components!$L$2:$L$29,MATCH(E645,Cost_Components!$A$2:$A$29,0)),"")</f>
        <v>1</v>
      </c>
      <c r="N645" s="29">
        <f>IFERROR(INDEX(Cost_Components!$P$2:$P$29,MATCH(E645,Cost_Components!$A$2:$A$29,0)),"")</f>
        <v>119.7214874</v>
      </c>
      <c r="O645" s="23">
        <f t="shared" si="141"/>
        <v>2254047.5436630799</v>
      </c>
      <c r="P645" s="23">
        <f t="shared" si="142"/>
        <v>2245830.9335367251</v>
      </c>
      <c r="Q645" s="23">
        <f t="shared" si="143"/>
        <v>83351008.14170365</v>
      </c>
      <c r="R645" s="23">
        <f t="shared" si="144"/>
        <v>185371635.89670056</v>
      </c>
      <c r="S645" s="23">
        <f t="shared" si="145"/>
        <v>102020627.75499691</v>
      </c>
      <c r="T645" s="16">
        <f>IFERROR(INDEX(Cost_Components!$R$2:$R$29,MATCH(E645,Cost_Components!$A$2:$A$29,0)),"")</f>
        <v>1</v>
      </c>
      <c r="U645" s="26">
        <f>IFERROR(INDEX(Cost_Components!$Q$2:$Q$29,MATCH(E645,Cost_Components!$A$2:$A$29,0)),"")</f>
        <v>2023</v>
      </c>
      <c r="V645" s="30">
        <f>1/(1+Calculation_Assumptions!$B$5)^(B645-Calculation_Assumptions!$B$2)</f>
        <v>0.57028602681192497</v>
      </c>
      <c r="W645" s="23">
        <f t="shared" si="146"/>
        <v>47533915.263900585</v>
      </c>
      <c r="X645" s="23">
        <f t="shared" si="147"/>
        <v>105714853.71915618</v>
      </c>
      <c r="Y645" s="23">
        <f t="shared" si="148"/>
        <v>58180938.455255583</v>
      </c>
      <c r="Z645" s="17">
        <f>IFERROR(INDEX(Cost_Components!$T$2:$T$29,MATCH(E645,Cost_Components!$A$2:$A$29,0)),"")</f>
        <v>0.8</v>
      </c>
      <c r="AA645" s="26">
        <f>IFERROR(INDEX(Cost_Components!$U$2:$U$29,MATCH(E645,Cost_Components!$A$2:$A$29,0)),"")</f>
        <v>2025</v>
      </c>
      <c r="AB645" s="26">
        <f>IFERROR(INDEX(Cost_Components!$V$2:$V$29,MATCH(E645,Cost_Components!$A$2:$A$29,0)),"")</f>
        <v>2050</v>
      </c>
      <c r="AC645" s="26">
        <f>IFERROR(INDEX(Cost_Components!$M$2:$M$29,MATCH(E645,Cost_Components!$A$2:$A$29,0)),"")</f>
        <v>30</v>
      </c>
      <c r="AD645" s="26">
        <f>IFERROR(INDEX(Cost_Components!$N$2:$N$29,MATCH(E645,Cost_Components!$A$2:$A$29,0)),"")</f>
        <v>95</v>
      </c>
      <c r="AE645" s="16" t="str">
        <f>IFERROR(INDEX(Cost_Components!$O$2:$O$29,MATCH(E645,Cost_Components!$A$2:$A$29,0)),"")</f>
        <v>Both</v>
      </c>
      <c r="AF645" s="11">
        <v>4508095.0873261597</v>
      </c>
      <c r="AG645" s="11">
        <v>4491661.8670734502</v>
      </c>
      <c r="AH645" s="23">
        <f t="shared" si="149"/>
        <v>1</v>
      </c>
      <c r="AI645" s="10">
        <v>318840890.73215598</v>
      </c>
      <c r="AJ645" s="29">
        <f t="shared" si="150"/>
        <v>0.26141881598155214</v>
      </c>
      <c r="AK645" s="29">
        <f t="shared" si="151"/>
        <v>0.58139229090418965</v>
      </c>
      <c r="AL645" s="29">
        <f t="shared" si="152"/>
        <v>0.3199734749226375</v>
      </c>
      <c r="AM645" s="29">
        <f t="shared" si="153"/>
        <v>0.18247640169883603</v>
      </c>
    </row>
    <row r="646" spans="1:39">
      <c r="A646" t="s">
        <v>262</v>
      </c>
      <c r="B646" s="20">
        <v>2045</v>
      </c>
      <c r="C646" t="s">
        <v>262</v>
      </c>
      <c r="D646" t="s">
        <v>226</v>
      </c>
      <c r="E646" s="22" t="s">
        <v>363</v>
      </c>
      <c r="F646" s="22" t="s">
        <v>364</v>
      </c>
      <c r="G646" s="22" t="s">
        <v>266</v>
      </c>
      <c r="H646" s="22" t="s">
        <v>237</v>
      </c>
      <c r="I646" s="22" t="s">
        <v>309</v>
      </c>
      <c r="J646" s="17">
        <f>IFERROR(INDEX(Cost_Components!$K$2:$K$29,MATCH(E646,Cost_Components!$A$2:$A$29,0)),"")</f>
        <v>0.5</v>
      </c>
      <c r="K646" s="17">
        <f t="shared" si="140"/>
        <v>0.70576923076923082</v>
      </c>
      <c r="L646" s="17">
        <f>IFERROR(INDEX(Cost_Components!$S$2:$S$29,MATCH(E646,Cost_Components!$A$2:$A$29,0)),"")</f>
        <v>0.31</v>
      </c>
      <c r="M646" s="28">
        <f>IFERROR(INDEX(Cost_Components!$L$2:$L$29,MATCH(E646,Cost_Components!$A$2:$A$29,0)),"")</f>
        <v>1</v>
      </c>
      <c r="N646" s="29">
        <f>IFERROR(INDEX(Cost_Components!$P$2:$P$29,MATCH(E646,Cost_Components!$A$2:$A$29,0)),"")</f>
        <v>119.7214874</v>
      </c>
      <c r="O646" s="23">
        <f t="shared" si="141"/>
        <v>2289611.718773135</v>
      </c>
      <c r="P646" s="23">
        <f t="shared" si="142"/>
        <v>2280697.2004187852</v>
      </c>
      <c r="Q646" s="23">
        <f t="shared" si="143"/>
        <v>84645022.954377398</v>
      </c>
      <c r="R646" s="23">
        <f t="shared" si="144"/>
        <v>193462441.22726235</v>
      </c>
      <c r="S646" s="23">
        <f t="shared" si="145"/>
        <v>108817418.27288495</v>
      </c>
      <c r="T646" s="16">
        <f>IFERROR(INDEX(Cost_Components!$R$2:$R$29,MATCH(E646,Cost_Components!$A$2:$A$29,0)),"")</f>
        <v>1</v>
      </c>
      <c r="U646" s="26">
        <f>IFERROR(INDEX(Cost_Components!$Q$2:$Q$29,MATCH(E646,Cost_Components!$A$2:$A$29,0)),"")</f>
        <v>2023</v>
      </c>
      <c r="V646" s="30">
        <f>1/(1+Calculation_Assumptions!$B$5)^(B646-Calculation_Assumptions!$B$2)</f>
        <v>0.55367575418633497</v>
      </c>
      <c r="W646" s="23">
        <f t="shared" si="146"/>
        <v>46865896.922384538</v>
      </c>
      <c r="X646" s="23">
        <f t="shared" si="147"/>
        <v>107115463.05323398</v>
      </c>
      <c r="Y646" s="23">
        <f t="shared" si="148"/>
        <v>60249566.130849443</v>
      </c>
      <c r="Z646" s="17">
        <f>IFERROR(INDEX(Cost_Components!$T$2:$T$29,MATCH(E646,Cost_Components!$A$2:$A$29,0)),"")</f>
        <v>0.8</v>
      </c>
      <c r="AA646" s="26">
        <f>IFERROR(INDEX(Cost_Components!$U$2:$U$29,MATCH(E646,Cost_Components!$A$2:$A$29,0)),"")</f>
        <v>2025</v>
      </c>
      <c r="AB646" s="26">
        <f>IFERROR(INDEX(Cost_Components!$V$2:$V$29,MATCH(E646,Cost_Components!$A$2:$A$29,0)),"")</f>
        <v>2050</v>
      </c>
      <c r="AC646" s="26">
        <f>IFERROR(INDEX(Cost_Components!$M$2:$M$29,MATCH(E646,Cost_Components!$A$2:$A$29,0)),"")</f>
        <v>30</v>
      </c>
      <c r="AD646" s="26">
        <f>IFERROR(INDEX(Cost_Components!$N$2:$N$29,MATCH(E646,Cost_Components!$A$2:$A$29,0)),"")</f>
        <v>95</v>
      </c>
      <c r="AE646" s="16" t="str">
        <f>IFERROR(INDEX(Cost_Components!$O$2:$O$29,MATCH(E646,Cost_Components!$A$2:$A$29,0)),"")</f>
        <v>Both</v>
      </c>
      <c r="AF646" s="11">
        <v>4579223.43754627</v>
      </c>
      <c r="AG646" s="11">
        <v>4561394.4008375704</v>
      </c>
      <c r="AH646" s="23">
        <f t="shared" si="149"/>
        <v>1</v>
      </c>
      <c r="AI646" s="10">
        <v>319784682.33108002</v>
      </c>
      <c r="AJ646" s="29">
        <f t="shared" si="150"/>
        <v>0.26469380064534354</v>
      </c>
      <c r="AK646" s="29">
        <f t="shared" si="151"/>
        <v>0.60497719846057696</v>
      </c>
      <c r="AL646" s="29">
        <f t="shared" si="152"/>
        <v>0.34028339781523342</v>
      </c>
      <c r="AM646" s="29">
        <f t="shared" si="153"/>
        <v>0.18840666692243802</v>
      </c>
    </row>
    <row r="647" spans="1:39">
      <c r="A647" t="s">
        <v>262</v>
      </c>
      <c r="B647" s="20">
        <v>2046</v>
      </c>
      <c r="C647" t="s">
        <v>262</v>
      </c>
      <c r="D647" t="s">
        <v>226</v>
      </c>
      <c r="E647" s="22" t="s">
        <v>363</v>
      </c>
      <c r="F647" s="22" t="s">
        <v>364</v>
      </c>
      <c r="G647" s="22" t="s">
        <v>266</v>
      </c>
      <c r="H647" s="22" t="s">
        <v>237</v>
      </c>
      <c r="I647" s="22" t="s">
        <v>309</v>
      </c>
      <c r="J647" s="17">
        <f>IFERROR(INDEX(Cost_Components!$K$2:$K$29,MATCH(E647,Cost_Components!$A$2:$A$29,0)),"")</f>
        <v>0.5</v>
      </c>
      <c r="K647" s="17">
        <f t="shared" si="140"/>
        <v>0.72461538461538466</v>
      </c>
      <c r="L647" s="17">
        <f>IFERROR(INDEX(Cost_Components!$S$2:$S$29,MATCH(E647,Cost_Components!$A$2:$A$29,0)),"")</f>
        <v>0.31</v>
      </c>
      <c r="M647" s="28">
        <f>IFERROR(INDEX(Cost_Components!$L$2:$L$29,MATCH(E647,Cost_Components!$A$2:$A$29,0)),"")</f>
        <v>1</v>
      </c>
      <c r="N647" s="29">
        <f>IFERROR(INDEX(Cost_Components!$P$2:$P$29,MATCH(E647,Cost_Components!$A$2:$A$29,0)),"")</f>
        <v>119.7214874</v>
      </c>
      <c r="O647" s="23">
        <f t="shared" si="141"/>
        <v>2323873.3228646899</v>
      </c>
      <c r="P647" s="23">
        <f t="shared" si="142"/>
        <v>2314245.25549924</v>
      </c>
      <c r="Q647" s="23">
        <f t="shared" si="143"/>
        <v>85890114.100996241</v>
      </c>
      <c r="R647" s="23">
        <f t="shared" si="144"/>
        <v>201600732.03036439</v>
      </c>
      <c r="S647" s="23">
        <f t="shared" si="145"/>
        <v>115710617.92936815</v>
      </c>
      <c r="T647" s="16">
        <f>IFERROR(INDEX(Cost_Components!$R$2:$R$29,MATCH(E647,Cost_Components!$A$2:$A$29,0)),"")</f>
        <v>1</v>
      </c>
      <c r="U647" s="26">
        <f>IFERROR(INDEX(Cost_Components!$Q$2:$Q$29,MATCH(E647,Cost_Components!$A$2:$A$29,0)),"")</f>
        <v>2023</v>
      </c>
      <c r="V647" s="30">
        <f>1/(1+Calculation_Assumptions!$B$5)^(B647-Calculation_Assumptions!$B$2)</f>
        <v>0.5375492759090631</v>
      </c>
      <c r="W647" s="23">
        <f t="shared" si="146"/>
        <v>46170168.642737336</v>
      </c>
      <c r="X647" s="23">
        <f t="shared" si="147"/>
        <v>108370327.52565944</v>
      </c>
      <c r="Y647" s="23">
        <f t="shared" si="148"/>
        <v>62200158.882922105</v>
      </c>
      <c r="Z647" s="17">
        <f>IFERROR(INDEX(Cost_Components!$T$2:$T$29,MATCH(E647,Cost_Components!$A$2:$A$29,0)),"")</f>
        <v>0.8</v>
      </c>
      <c r="AA647" s="26">
        <f>IFERROR(INDEX(Cost_Components!$U$2:$U$29,MATCH(E647,Cost_Components!$A$2:$A$29,0)),"")</f>
        <v>2025</v>
      </c>
      <c r="AB647" s="26">
        <f>IFERROR(INDEX(Cost_Components!$V$2:$V$29,MATCH(E647,Cost_Components!$A$2:$A$29,0)),"")</f>
        <v>2050</v>
      </c>
      <c r="AC647" s="26">
        <f>IFERROR(INDEX(Cost_Components!$M$2:$M$29,MATCH(E647,Cost_Components!$A$2:$A$29,0)),"")</f>
        <v>30</v>
      </c>
      <c r="AD647" s="26">
        <f>IFERROR(INDEX(Cost_Components!$N$2:$N$29,MATCH(E647,Cost_Components!$A$2:$A$29,0)),"")</f>
        <v>95</v>
      </c>
      <c r="AE647" s="16" t="str">
        <f>IFERROR(INDEX(Cost_Components!$O$2:$O$29,MATCH(E647,Cost_Components!$A$2:$A$29,0)),"")</f>
        <v>Both</v>
      </c>
      <c r="AF647" s="11">
        <v>4647746.6457293797</v>
      </c>
      <c r="AG647" s="11">
        <v>4628490.51099848</v>
      </c>
      <c r="AH647" s="23">
        <f t="shared" si="149"/>
        <v>1</v>
      </c>
      <c r="AI647" s="10">
        <v>320645615.981408</v>
      </c>
      <c r="AJ647" s="29">
        <f t="shared" si="150"/>
        <v>0.26786617318346995</v>
      </c>
      <c r="AK647" s="29">
        <f t="shared" si="151"/>
        <v>0.62873378578191386</v>
      </c>
      <c r="AL647" s="29">
        <f t="shared" si="152"/>
        <v>0.36086761259844391</v>
      </c>
      <c r="AM647" s="29">
        <f t="shared" si="153"/>
        <v>0.19398412385132582</v>
      </c>
    </row>
    <row r="648" spans="1:39">
      <c r="A648" t="s">
        <v>262</v>
      </c>
      <c r="B648" s="20">
        <v>2047</v>
      </c>
      <c r="C648" t="s">
        <v>262</v>
      </c>
      <c r="D648" t="s">
        <v>226</v>
      </c>
      <c r="E648" s="22" t="s">
        <v>363</v>
      </c>
      <c r="F648" s="22" t="s">
        <v>364</v>
      </c>
      <c r="G648" s="22" t="s">
        <v>266</v>
      </c>
      <c r="H648" s="22" t="s">
        <v>237</v>
      </c>
      <c r="I648" s="22" t="s">
        <v>309</v>
      </c>
      <c r="J648" s="17">
        <f>IFERROR(INDEX(Cost_Components!$K$2:$K$29,MATCH(E648,Cost_Components!$A$2:$A$29,0)),"")</f>
        <v>0.5</v>
      </c>
      <c r="K648" s="17">
        <f t="shared" si="140"/>
        <v>0.74346153846153851</v>
      </c>
      <c r="L648" s="17">
        <f>IFERROR(INDEX(Cost_Components!$S$2:$S$29,MATCH(E648,Cost_Components!$A$2:$A$29,0)),"")</f>
        <v>0.31</v>
      </c>
      <c r="M648" s="28">
        <f>IFERROR(INDEX(Cost_Components!$L$2:$L$29,MATCH(E648,Cost_Components!$A$2:$A$29,0)),"")</f>
        <v>1</v>
      </c>
      <c r="N648" s="29">
        <f>IFERROR(INDEX(Cost_Components!$P$2:$P$29,MATCH(E648,Cost_Components!$A$2:$A$29,0)),"")</f>
        <v>119.7214874</v>
      </c>
      <c r="O648" s="23">
        <f t="shared" si="141"/>
        <v>2356901.9265921651</v>
      </c>
      <c r="P648" s="23">
        <f t="shared" si="142"/>
        <v>2346546.5865012952</v>
      </c>
      <c r="Q648" s="23">
        <f t="shared" si="143"/>
        <v>87088934.752691627</v>
      </c>
      <c r="R648" s="23">
        <f t="shared" si="144"/>
        <v>209783883.7409516</v>
      </c>
      <c r="S648" s="23">
        <f t="shared" si="145"/>
        <v>122694948.98825997</v>
      </c>
      <c r="T648" s="16">
        <f>IFERROR(INDEX(Cost_Components!$R$2:$R$29,MATCH(E648,Cost_Components!$A$2:$A$29,0)),"")</f>
        <v>1</v>
      </c>
      <c r="U648" s="26">
        <f>IFERROR(INDEX(Cost_Components!$Q$2:$Q$29,MATCH(E648,Cost_Components!$A$2:$A$29,0)),"")</f>
        <v>2023</v>
      </c>
      <c r="V648" s="30">
        <f>1/(1+Calculation_Assumptions!$B$5)^(B648-Calculation_Assumptions!$B$2)</f>
        <v>0.52189250088258554</v>
      </c>
      <c r="W648" s="23">
        <f t="shared" si="146"/>
        <v>45451061.957282551</v>
      </c>
      <c r="X648" s="23">
        <f t="shared" si="147"/>
        <v>109484635.7304268</v>
      </c>
      <c r="Y648" s="23">
        <f t="shared" si="148"/>
        <v>64033573.773144253</v>
      </c>
      <c r="Z648" s="17">
        <f>IFERROR(INDEX(Cost_Components!$T$2:$T$29,MATCH(E648,Cost_Components!$A$2:$A$29,0)),"")</f>
        <v>0.8</v>
      </c>
      <c r="AA648" s="26">
        <f>IFERROR(INDEX(Cost_Components!$U$2:$U$29,MATCH(E648,Cost_Components!$A$2:$A$29,0)),"")</f>
        <v>2025</v>
      </c>
      <c r="AB648" s="26">
        <f>IFERROR(INDEX(Cost_Components!$V$2:$V$29,MATCH(E648,Cost_Components!$A$2:$A$29,0)),"")</f>
        <v>2050</v>
      </c>
      <c r="AC648" s="26">
        <f>IFERROR(INDEX(Cost_Components!$M$2:$M$29,MATCH(E648,Cost_Components!$A$2:$A$29,0)),"")</f>
        <v>30</v>
      </c>
      <c r="AD648" s="26">
        <f>IFERROR(INDEX(Cost_Components!$N$2:$N$29,MATCH(E648,Cost_Components!$A$2:$A$29,0)),"")</f>
        <v>95</v>
      </c>
      <c r="AE648" s="16" t="str">
        <f>IFERROR(INDEX(Cost_Components!$O$2:$O$29,MATCH(E648,Cost_Components!$A$2:$A$29,0)),"")</f>
        <v>Both</v>
      </c>
      <c r="AF648" s="11">
        <v>4713803.8531843303</v>
      </c>
      <c r="AG648" s="11">
        <v>4693093.1730025904</v>
      </c>
      <c r="AH648" s="23">
        <f t="shared" si="149"/>
        <v>1</v>
      </c>
      <c r="AI648" s="10">
        <v>321429520.52287501</v>
      </c>
      <c r="AJ648" s="29">
        <f t="shared" si="150"/>
        <v>0.27094255254160393</v>
      </c>
      <c r="AK648" s="29">
        <f t="shared" si="151"/>
        <v>0.65265904450746304</v>
      </c>
      <c r="AL648" s="29">
        <f t="shared" si="152"/>
        <v>0.38171649196585911</v>
      </c>
      <c r="AM648" s="29">
        <f t="shared" si="153"/>
        <v>0.19921497462018958</v>
      </c>
    </row>
    <row r="649" spans="1:39">
      <c r="A649" t="s">
        <v>262</v>
      </c>
      <c r="B649" s="20">
        <v>2048</v>
      </c>
      <c r="C649" t="s">
        <v>262</v>
      </c>
      <c r="D649" t="s">
        <v>226</v>
      </c>
      <c r="E649" s="22" t="s">
        <v>363</v>
      </c>
      <c r="F649" s="22" t="s">
        <v>364</v>
      </c>
      <c r="G649" s="22" t="s">
        <v>266</v>
      </c>
      <c r="H649" s="22" t="s">
        <v>237</v>
      </c>
      <c r="I649" s="22" t="s">
        <v>309</v>
      </c>
      <c r="J649" s="17">
        <f>IFERROR(INDEX(Cost_Components!$K$2:$K$29,MATCH(E649,Cost_Components!$A$2:$A$29,0)),"")</f>
        <v>0.5</v>
      </c>
      <c r="K649" s="17">
        <f t="shared" si="140"/>
        <v>0.76230769230769235</v>
      </c>
      <c r="L649" s="17">
        <f>IFERROR(INDEX(Cost_Components!$S$2:$S$29,MATCH(E649,Cost_Components!$A$2:$A$29,0)),"")</f>
        <v>0.31</v>
      </c>
      <c r="M649" s="28">
        <f>IFERROR(INDEX(Cost_Components!$L$2:$L$29,MATCH(E649,Cost_Components!$A$2:$A$29,0)),"")</f>
        <v>1</v>
      </c>
      <c r="N649" s="29">
        <f>IFERROR(INDEX(Cost_Components!$P$2:$P$29,MATCH(E649,Cost_Components!$A$2:$A$29,0)),"")</f>
        <v>119.7214874</v>
      </c>
      <c r="O649" s="23">
        <f t="shared" si="141"/>
        <v>2389813.0342148151</v>
      </c>
      <c r="P649" s="23">
        <f t="shared" si="142"/>
        <v>2378719.0566731552</v>
      </c>
      <c r="Q649" s="23">
        <f t="shared" si="143"/>
        <v>88282972.907206863</v>
      </c>
      <c r="R649" s="23">
        <f t="shared" si="144"/>
        <v>218105356.40348294</v>
      </c>
      <c r="S649" s="23">
        <f t="shared" si="145"/>
        <v>129822383.49627608</v>
      </c>
      <c r="T649" s="16">
        <f>IFERROR(INDEX(Cost_Components!$R$2:$R$29,MATCH(E649,Cost_Components!$A$2:$A$29,0)),"")</f>
        <v>1</v>
      </c>
      <c r="U649" s="26">
        <f>IFERROR(INDEX(Cost_Components!$Q$2:$Q$29,MATCH(E649,Cost_Components!$A$2:$A$29,0)),"")</f>
        <v>2023</v>
      </c>
      <c r="V649" s="30">
        <f>1/(1+Calculation_Assumptions!$B$5)^(B649-Calculation_Assumptions!$B$2)</f>
        <v>0.50669174842969467</v>
      </c>
      <c r="W649" s="23">
        <f t="shared" si="146"/>
        <v>44732253.898924008</v>
      </c>
      <c r="X649" s="23">
        <f t="shared" si="147"/>
        <v>110512184.37796247</v>
      </c>
      <c r="Y649" s="23">
        <f t="shared" si="148"/>
        <v>65779930.479038462</v>
      </c>
      <c r="Z649" s="17">
        <f>IFERROR(INDEX(Cost_Components!$T$2:$T$29,MATCH(E649,Cost_Components!$A$2:$A$29,0)),"")</f>
        <v>0.8</v>
      </c>
      <c r="AA649" s="26">
        <f>IFERROR(INDEX(Cost_Components!$U$2:$U$29,MATCH(E649,Cost_Components!$A$2:$A$29,0)),"")</f>
        <v>2025</v>
      </c>
      <c r="AB649" s="26">
        <f>IFERROR(INDEX(Cost_Components!$V$2:$V$29,MATCH(E649,Cost_Components!$A$2:$A$29,0)),"")</f>
        <v>2050</v>
      </c>
      <c r="AC649" s="26">
        <f>IFERROR(INDEX(Cost_Components!$M$2:$M$29,MATCH(E649,Cost_Components!$A$2:$A$29,0)),"")</f>
        <v>30</v>
      </c>
      <c r="AD649" s="26">
        <f>IFERROR(INDEX(Cost_Components!$N$2:$N$29,MATCH(E649,Cost_Components!$A$2:$A$29,0)),"")</f>
        <v>95</v>
      </c>
      <c r="AE649" s="16" t="str">
        <f>IFERROR(INDEX(Cost_Components!$O$2:$O$29,MATCH(E649,Cost_Components!$A$2:$A$29,0)),"")</f>
        <v>Both</v>
      </c>
      <c r="AF649" s="11">
        <v>4779626.0684296302</v>
      </c>
      <c r="AG649" s="11">
        <v>4757438.1133463103</v>
      </c>
      <c r="AH649" s="23">
        <f t="shared" si="149"/>
        <v>1</v>
      </c>
      <c r="AI649" s="10">
        <v>322136832.26016098</v>
      </c>
      <c r="AJ649" s="29">
        <f t="shared" si="150"/>
        <v>0.27405426534991389</v>
      </c>
      <c r="AK649" s="29">
        <f t="shared" si="151"/>
        <v>0.67705811494209656</v>
      </c>
      <c r="AL649" s="29">
        <f t="shared" si="152"/>
        <v>0.40300384959218261</v>
      </c>
      <c r="AM649" s="29">
        <f t="shared" si="153"/>
        <v>0.2041987251737607</v>
      </c>
    </row>
    <row r="650" spans="1:39">
      <c r="A650" t="s">
        <v>262</v>
      </c>
      <c r="B650" s="20">
        <v>2049</v>
      </c>
      <c r="C650" t="s">
        <v>262</v>
      </c>
      <c r="D650" t="s">
        <v>226</v>
      </c>
      <c r="E650" s="22" t="s">
        <v>363</v>
      </c>
      <c r="F650" s="22" t="s">
        <v>364</v>
      </c>
      <c r="G650" s="22" t="s">
        <v>266</v>
      </c>
      <c r="H650" s="22" t="s">
        <v>237</v>
      </c>
      <c r="I650" s="22" t="s">
        <v>309</v>
      </c>
      <c r="J650" s="17">
        <f>IFERROR(INDEX(Cost_Components!$K$2:$K$29,MATCH(E650,Cost_Components!$A$2:$A$29,0)),"")</f>
        <v>0.5</v>
      </c>
      <c r="K650" s="17">
        <f t="shared" si="140"/>
        <v>0.7811538461538462</v>
      </c>
      <c r="L650" s="17">
        <f>IFERROR(INDEX(Cost_Components!$S$2:$S$29,MATCH(E650,Cost_Components!$A$2:$A$29,0)),"")</f>
        <v>0.31</v>
      </c>
      <c r="M650" s="28">
        <f>IFERROR(INDEX(Cost_Components!$L$2:$L$29,MATCH(E650,Cost_Components!$A$2:$A$29,0)),"")</f>
        <v>1</v>
      </c>
      <c r="N650" s="29">
        <f>IFERROR(INDEX(Cost_Components!$P$2:$P$29,MATCH(E650,Cost_Components!$A$2:$A$29,0)),"")</f>
        <v>119.7214874</v>
      </c>
      <c r="O650" s="23">
        <f t="shared" si="141"/>
        <v>2421527.8913722751</v>
      </c>
      <c r="P650" s="23">
        <f t="shared" si="142"/>
        <v>2409683.6399020301</v>
      </c>
      <c r="Q650" s="23">
        <f t="shared" si="143"/>
        <v>89432181.955080286</v>
      </c>
      <c r="R650" s="23">
        <f t="shared" si="144"/>
        <v>226463468.62321338</v>
      </c>
      <c r="S650" s="23">
        <f t="shared" si="145"/>
        <v>137031286.66813308</v>
      </c>
      <c r="T650" s="16">
        <f>IFERROR(INDEX(Cost_Components!$R$2:$R$29,MATCH(E650,Cost_Components!$A$2:$A$29,0)),"")</f>
        <v>1</v>
      </c>
      <c r="U650" s="26">
        <f>IFERROR(INDEX(Cost_Components!$Q$2:$Q$29,MATCH(E650,Cost_Components!$A$2:$A$29,0)),"")</f>
        <v>2023</v>
      </c>
      <c r="V650" s="30">
        <f>1/(1+Calculation_Assumptions!$B$5)^(B650-Calculation_Assumptions!$B$2)</f>
        <v>0.49193373633950943</v>
      </c>
      <c r="W650" s="23">
        <f t="shared" si="146"/>
        <v>43994707.418157496</v>
      </c>
      <c r="X650" s="23">
        <f t="shared" si="147"/>
        <v>111405020.26422262</v>
      </c>
      <c r="Y650" s="23">
        <f t="shared" si="148"/>
        <v>67410312.846065119</v>
      </c>
      <c r="Z650" s="17">
        <f>IFERROR(INDEX(Cost_Components!$T$2:$T$29,MATCH(E650,Cost_Components!$A$2:$A$29,0)),"")</f>
        <v>0.8</v>
      </c>
      <c r="AA650" s="26">
        <f>IFERROR(INDEX(Cost_Components!$U$2:$U$29,MATCH(E650,Cost_Components!$A$2:$A$29,0)),"")</f>
        <v>2025</v>
      </c>
      <c r="AB650" s="26">
        <f>IFERROR(INDEX(Cost_Components!$V$2:$V$29,MATCH(E650,Cost_Components!$A$2:$A$29,0)),"")</f>
        <v>2050</v>
      </c>
      <c r="AC650" s="26">
        <f>IFERROR(INDEX(Cost_Components!$M$2:$M$29,MATCH(E650,Cost_Components!$A$2:$A$29,0)),"")</f>
        <v>30</v>
      </c>
      <c r="AD650" s="26">
        <f>IFERROR(INDEX(Cost_Components!$N$2:$N$29,MATCH(E650,Cost_Components!$A$2:$A$29,0)),"")</f>
        <v>95</v>
      </c>
      <c r="AE650" s="16" t="str">
        <f>IFERROR(INDEX(Cost_Components!$O$2:$O$29,MATCH(E650,Cost_Components!$A$2:$A$29,0)),"")</f>
        <v>Both</v>
      </c>
      <c r="AF650" s="11">
        <v>4843055.7827445501</v>
      </c>
      <c r="AG650" s="11">
        <v>4819367.2798040602</v>
      </c>
      <c r="AH650" s="23">
        <f t="shared" si="149"/>
        <v>1</v>
      </c>
      <c r="AI650" s="10">
        <v>322765819.75268102</v>
      </c>
      <c r="AJ650" s="29">
        <f t="shared" si="150"/>
        <v>0.27708070830922432</v>
      </c>
      <c r="AK650" s="29">
        <f t="shared" si="151"/>
        <v>0.70163398589336623</v>
      </c>
      <c r="AL650" s="29">
        <f t="shared" si="152"/>
        <v>0.42455327758414185</v>
      </c>
      <c r="AM650" s="29">
        <f t="shared" si="153"/>
        <v>0.20885208011715181</v>
      </c>
    </row>
    <row r="651" spans="1:39">
      <c r="A651" t="s">
        <v>262</v>
      </c>
      <c r="B651" s="20">
        <v>2050</v>
      </c>
      <c r="C651" t="s">
        <v>262</v>
      </c>
      <c r="D651" t="s">
        <v>226</v>
      </c>
      <c r="E651" s="22" t="s">
        <v>363</v>
      </c>
      <c r="F651" s="22" t="s">
        <v>364</v>
      </c>
      <c r="G651" s="22" t="s">
        <v>266</v>
      </c>
      <c r="H651" s="22" t="s">
        <v>237</v>
      </c>
      <c r="I651" s="22" t="s">
        <v>309</v>
      </c>
      <c r="J651" s="17">
        <f>IFERROR(INDEX(Cost_Components!$K$2:$K$29,MATCH(E651,Cost_Components!$A$2:$A$29,0)),"")</f>
        <v>0.5</v>
      </c>
      <c r="K651" s="17">
        <f t="shared" si="140"/>
        <v>0.8</v>
      </c>
      <c r="L651" s="17">
        <f>IFERROR(INDEX(Cost_Components!$S$2:$S$29,MATCH(E651,Cost_Components!$A$2:$A$29,0)),"")</f>
        <v>0.31</v>
      </c>
      <c r="M651" s="28">
        <f>IFERROR(INDEX(Cost_Components!$L$2:$L$29,MATCH(E651,Cost_Components!$A$2:$A$29,0)),"")</f>
        <v>1</v>
      </c>
      <c r="N651" s="29">
        <f>IFERROR(INDEX(Cost_Components!$P$2:$P$29,MATCH(E651,Cost_Components!$A$2:$A$29,0)),"")</f>
        <v>119.7214874</v>
      </c>
      <c r="O651" s="23">
        <f t="shared" si="141"/>
        <v>2451758.5398969352</v>
      </c>
      <c r="P651" s="23">
        <f t="shared" si="142"/>
        <v>2439156.1888552401</v>
      </c>
      <c r="Q651" s="23">
        <f t="shared" si="143"/>
        <v>90526016.148506045</v>
      </c>
      <c r="R651" s="23">
        <f t="shared" si="144"/>
        <v>234822543.31369069</v>
      </c>
      <c r="S651" s="23">
        <f t="shared" si="145"/>
        <v>144296527.16518465</v>
      </c>
      <c r="T651" s="16">
        <f>IFERROR(INDEX(Cost_Components!$R$2:$R$29,MATCH(E651,Cost_Components!$A$2:$A$29,0)),"")</f>
        <v>1</v>
      </c>
      <c r="U651" s="26">
        <f>IFERROR(INDEX(Cost_Components!$Q$2:$Q$29,MATCH(E651,Cost_Components!$A$2:$A$29,0)),"")</f>
        <v>2023</v>
      </c>
      <c r="V651" s="30">
        <f>1/(1+Calculation_Assumptions!$B$5)^(B651-Calculation_Assumptions!$B$2)</f>
        <v>0.47760556926165965</v>
      </c>
      <c r="W651" s="23">
        <f t="shared" si="146"/>
        <v>43235729.475597426</v>
      </c>
      <c r="X651" s="23">
        <f t="shared" si="147"/>
        <v>112152554.47480597</v>
      </c>
      <c r="Y651" s="23">
        <f t="shared" si="148"/>
        <v>68916824.999208555</v>
      </c>
      <c r="Z651" s="17">
        <f>IFERROR(INDEX(Cost_Components!$T$2:$T$29,MATCH(E651,Cost_Components!$A$2:$A$29,0)),"")</f>
        <v>0.8</v>
      </c>
      <c r="AA651" s="26">
        <f>IFERROR(INDEX(Cost_Components!$U$2:$U$29,MATCH(E651,Cost_Components!$A$2:$A$29,0)),"")</f>
        <v>2025</v>
      </c>
      <c r="AB651" s="26">
        <f>IFERROR(INDEX(Cost_Components!$V$2:$V$29,MATCH(E651,Cost_Components!$A$2:$A$29,0)),"")</f>
        <v>2050</v>
      </c>
      <c r="AC651" s="26">
        <f>IFERROR(INDEX(Cost_Components!$M$2:$M$29,MATCH(E651,Cost_Components!$A$2:$A$29,0)),"")</f>
        <v>30</v>
      </c>
      <c r="AD651" s="26">
        <f>IFERROR(INDEX(Cost_Components!$N$2:$N$29,MATCH(E651,Cost_Components!$A$2:$A$29,0)),"")</f>
        <v>95</v>
      </c>
      <c r="AE651" s="16" t="str">
        <f>IFERROR(INDEX(Cost_Components!$O$2:$O$29,MATCH(E651,Cost_Components!$A$2:$A$29,0)),"")</f>
        <v>Both</v>
      </c>
      <c r="AF651" s="11">
        <v>4903517.0797938704</v>
      </c>
      <c r="AG651" s="11">
        <v>4878312.3777104802</v>
      </c>
      <c r="AH651" s="23">
        <f t="shared" si="149"/>
        <v>1</v>
      </c>
      <c r="AI651" s="10">
        <v>323312042.56328499</v>
      </c>
      <c r="AJ651" s="29">
        <f t="shared" si="150"/>
        <v>0.27999580662321449</v>
      </c>
      <c r="AK651" s="29">
        <f t="shared" si="151"/>
        <v>0.72630311401941239</v>
      </c>
      <c r="AL651" s="29">
        <f t="shared" si="152"/>
        <v>0.44630730739619789</v>
      </c>
      <c r="AM651" s="29">
        <f t="shared" si="153"/>
        <v>0.21315885561459963</v>
      </c>
    </row>
    <row r="652" spans="1:39">
      <c r="A652" t="s">
        <v>268</v>
      </c>
      <c r="B652" s="20">
        <v>2025</v>
      </c>
      <c r="C652" t="s">
        <v>268</v>
      </c>
      <c r="D652" t="s">
        <v>272</v>
      </c>
      <c r="E652" s="22" t="s">
        <v>371</v>
      </c>
      <c r="F652" s="22" t="s">
        <v>372</v>
      </c>
      <c r="G652" s="22" t="s">
        <v>269</v>
      </c>
      <c r="H652" s="22" t="s">
        <v>237</v>
      </c>
      <c r="I652" s="22" t="s">
        <v>115</v>
      </c>
      <c r="J652" s="17">
        <f>IFERROR(INDEX(Cost_Components!$K$2:$K$29,MATCH(E652,Cost_Components!$A$2:$A$29,0)),"")</f>
        <v>1.0000000000000001E-5</v>
      </c>
      <c r="K652" s="17">
        <f t="shared" si="140"/>
        <v>0.18461538461538463</v>
      </c>
      <c r="L652" s="17">
        <f>IFERROR(INDEX(Cost_Components!$S$2:$S$29,MATCH(E652,Cost_Components!$A$2:$A$29,0)),"")</f>
        <v>0.16</v>
      </c>
      <c r="M652" s="28">
        <f>IFERROR(INDEX(Cost_Components!$L$2:$L$29,MATCH(E652,Cost_Components!$A$2:$A$29,0)),"")</f>
        <v>1</v>
      </c>
      <c r="N652" s="29">
        <f>IFERROR(INDEX(Cost_Components!$P$2:$P$29,MATCH(E652,Cost_Components!$A$2:$A$29,0)),"")</f>
        <v>0.70495847821973801</v>
      </c>
      <c r="O652" s="23">
        <f t="shared" si="141"/>
        <v>1550.93185780917</v>
      </c>
      <c r="P652" s="23">
        <f t="shared" si="142"/>
        <v>1550.93185780917</v>
      </c>
      <c r="Q652" s="23">
        <f t="shared" si="143"/>
        <v>174.93480996858617</v>
      </c>
      <c r="R652" s="23">
        <f t="shared" si="144"/>
        <v>201.847857656061</v>
      </c>
      <c r="S652" s="23">
        <f t="shared" si="145"/>
        <v>26.91304768747483</v>
      </c>
      <c r="T652" s="16">
        <f>IFERROR(INDEX(Cost_Components!$R$2:$R$29,MATCH(E652,Cost_Components!$A$2:$A$29,0)),"")</f>
        <v>1</v>
      </c>
      <c r="U652" s="26">
        <f>IFERROR(INDEX(Cost_Components!$Q$2:$Q$29,MATCH(E652,Cost_Components!$A$2:$A$29,0)),"")</f>
        <v>2023</v>
      </c>
      <c r="V652" s="30">
        <f>1/(1+Calculation_Assumptions!$B$5)^(B652-Calculation_Assumptions!$B$2)</f>
        <v>1</v>
      </c>
      <c r="W652" s="23">
        <f t="shared" si="146"/>
        <v>174.93480996858617</v>
      </c>
      <c r="X652" s="23">
        <f t="shared" si="147"/>
        <v>201.847857656061</v>
      </c>
      <c r="Y652" s="23">
        <f t="shared" si="148"/>
        <v>26.91304768747483</v>
      </c>
      <c r="Z652" s="17">
        <f>IFERROR(INDEX(Cost_Components!$T$2:$T$29,MATCH(E652,Cost_Components!$A$2:$A$29,0)),"")</f>
        <v>0.8</v>
      </c>
      <c r="AA652" s="26">
        <f>IFERROR(INDEX(Cost_Components!$U$2:$U$29,MATCH(E652,Cost_Components!$A$2:$A$29,0)),"")</f>
        <v>2025</v>
      </c>
      <c r="AB652" s="26">
        <f>IFERROR(INDEX(Cost_Components!$V$2:$V$29,MATCH(E652,Cost_Components!$A$2:$A$29,0)),"")</f>
        <v>2050</v>
      </c>
      <c r="AC652" s="26">
        <f>IFERROR(INDEX(Cost_Components!$M$2:$M$29,MATCH(E652,Cost_Components!$A$2:$A$29,0)),"")</f>
        <v>30</v>
      </c>
      <c r="AD652" s="26">
        <f>IFERROR(INDEX(Cost_Components!$N$2:$N$29,MATCH(E652,Cost_Components!$A$2:$A$29,0)),"")</f>
        <v>95</v>
      </c>
      <c r="AE652" s="16" t="str">
        <f>IFERROR(INDEX(Cost_Components!$O$2:$O$29,MATCH(E652,Cost_Components!$A$2:$A$29,0)),"")</f>
        <v>Both</v>
      </c>
      <c r="AF652" s="11">
        <v>155093185.78091699</v>
      </c>
      <c r="AG652" s="11">
        <v>155093185.78091699</v>
      </c>
      <c r="AH652" s="23">
        <f t="shared" si="149"/>
        <v>1</v>
      </c>
      <c r="AI652" s="10">
        <v>288391907.64445603</v>
      </c>
      <c r="AJ652" s="29">
        <f t="shared" si="150"/>
        <v>6.0658709669570388E-7</v>
      </c>
      <c r="AK652" s="29">
        <f t="shared" si="151"/>
        <v>6.9990818849504313E-7</v>
      </c>
      <c r="AL652" s="29">
        <f t="shared" si="152"/>
        <v>9.3321091799339187E-8</v>
      </c>
      <c r="AM652" s="29">
        <f t="shared" si="153"/>
        <v>9.3321091799339187E-8</v>
      </c>
    </row>
    <row r="653" spans="1:39">
      <c r="A653" t="s">
        <v>268</v>
      </c>
      <c r="B653" s="20">
        <v>2026</v>
      </c>
      <c r="C653" t="s">
        <v>268</v>
      </c>
      <c r="D653" t="s">
        <v>272</v>
      </c>
      <c r="E653" s="22" t="s">
        <v>371</v>
      </c>
      <c r="F653" s="22" t="s">
        <v>372</v>
      </c>
      <c r="G653" s="22" t="s">
        <v>269</v>
      </c>
      <c r="H653" s="22" t="s">
        <v>237</v>
      </c>
      <c r="I653" s="22" t="s">
        <v>115</v>
      </c>
      <c r="J653" s="17">
        <f>IFERROR(INDEX(Cost_Components!$K$2:$K$29,MATCH(E653,Cost_Components!$A$2:$A$29,0)),"")</f>
        <v>1.0000000000000001E-5</v>
      </c>
      <c r="K653" s="17">
        <f t="shared" si="140"/>
        <v>0.20923076923076925</v>
      </c>
      <c r="L653" s="17">
        <f>IFERROR(INDEX(Cost_Components!$S$2:$S$29,MATCH(E653,Cost_Components!$A$2:$A$29,0)),"")</f>
        <v>0.16</v>
      </c>
      <c r="M653" s="28">
        <f>IFERROR(INDEX(Cost_Components!$L$2:$L$29,MATCH(E653,Cost_Components!$A$2:$A$29,0)),"")</f>
        <v>1</v>
      </c>
      <c r="N653" s="29">
        <f>IFERROR(INDEX(Cost_Components!$P$2:$P$29,MATCH(E653,Cost_Components!$A$2:$A$29,0)),"")</f>
        <v>0.70495847821973801</v>
      </c>
      <c r="O653" s="23">
        <f t="shared" si="141"/>
        <v>1575.7112262031101</v>
      </c>
      <c r="P653" s="23">
        <f t="shared" si="142"/>
        <v>1575.0382842500903</v>
      </c>
      <c r="Q653" s="23">
        <f t="shared" si="143"/>
        <v>177.65385472044332</v>
      </c>
      <c r="R653" s="23">
        <f t="shared" si="144"/>
        <v>232.41583751808412</v>
      </c>
      <c r="S653" s="23">
        <f t="shared" si="145"/>
        <v>54.761982797640798</v>
      </c>
      <c r="T653" s="16">
        <f>IFERROR(INDEX(Cost_Components!$R$2:$R$29,MATCH(E653,Cost_Components!$A$2:$A$29,0)),"")</f>
        <v>1</v>
      </c>
      <c r="U653" s="26">
        <f>IFERROR(INDEX(Cost_Components!$Q$2:$Q$29,MATCH(E653,Cost_Components!$A$2:$A$29,0)),"")</f>
        <v>2023</v>
      </c>
      <c r="V653" s="30">
        <f>1/(1+Calculation_Assumptions!$B$5)^(B653-Calculation_Assumptions!$B$2)</f>
        <v>0.970873786407767</v>
      </c>
      <c r="W653" s="23">
        <f t="shared" si="146"/>
        <v>172.47947060237215</v>
      </c>
      <c r="X653" s="23">
        <f t="shared" si="147"/>
        <v>225.64644419231468</v>
      </c>
      <c r="Y653" s="23">
        <f t="shared" si="148"/>
        <v>53.166973589942522</v>
      </c>
      <c r="Z653" s="17">
        <f>IFERROR(INDEX(Cost_Components!$T$2:$T$29,MATCH(E653,Cost_Components!$A$2:$A$29,0)),"")</f>
        <v>0.8</v>
      </c>
      <c r="AA653" s="26">
        <f>IFERROR(INDEX(Cost_Components!$U$2:$U$29,MATCH(E653,Cost_Components!$A$2:$A$29,0)),"")</f>
        <v>2025</v>
      </c>
      <c r="AB653" s="26">
        <f>IFERROR(INDEX(Cost_Components!$V$2:$V$29,MATCH(E653,Cost_Components!$A$2:$A$29,0)),"")</f>
        <v>2050</v>
      </c>
      <c r="AC653" s="26">
        <f>IFERROR(INDEX(Cost_Components!$M$2:$M$29,MATCH(E653,Cost_Components!$A$2:$A$29,0)),"")</f>
        <v>30</v>
      </c>
      <c r="AD653" s="26">
        <f>IFERROR(INDEX(Cost_Components!$N$2:$N$29,MATCH(E653,Cost_Components!$A$2:$A$29,0)),"")</f>
        <v>95</v>
      </c>
      <c r="AE653" s="16" t="str">
        <f>IFERROR(INDEX(Cost_Components!$O$2:$O$29,MATCH(E653,Cost_Components!$A$2:$A$29,0)),"")</f>
        <v>Both</v>
      </c>
      <c r="AF653" s="11">
        <v>157571122.62031099</v>
      </c>
      <c r="AG653" s="11">
        <v>157503828.42500901</v>
      </c>
      <c r="AH653" s="23">
        <f t="shared" si="149"/>
        <v>1</v>
      </c>
      <c r="AI653" s="10">
        <v>290472130.233437</v>
      </c>
      <c r="AJ653" s="29">
        <f t="shared" si="150"/>
        <v>6.1160378648950719E-7</v>
      </c>
      <c r="AK653" s="29">
        <f t="shared" si="151"/>
        <v>8.0013128051666738E-7</v>
      </c>
      <c r="AL653" s="29">
        <f t="shared" si="152"/>
        <v>1.8852749402716021E-7</v>
      </c>
      <c r="AM653" s="29">
        <f t="shared" si="153"/>
        <v>1.830364019681167E-7</v>
      </c>
    </row>
    <row r="654" spans="1:39">
      <c r="A654" t="s">
        <v>268</v>
      </c>
      <c r="B654" s="20">
        <v>2027</v>
      </c>
      <c r="C654" t="s">
        <v>268</v>
      </c>
      <c r="D654" t="s">
        <v>272</v>
      </c>
      <c r="E654" s="22" t="s">
        <v>371</v>
      </c>
      <c r="F654" s="22" t="s">
        <v>372</v>
      </c>
      <c r="G654" s="22" t="s">
        <v>269</v>
      </c>
      <c r="H654" s="22" t="s">
        <v>237</v>
      </c>
      <c r="I654" s="22" t="s">
        <v>115</v>
      </c>
      <c r="J654" s="17">
        <f>IFERROR(INDEX(Cost_Components!$K$2:$K$29,MATCH(E654,Cost_Components!$A$2:$A$29,0)),"")</f>
        <v>1.0000000000000001E-5</v>
      </c>
      <c r="K654" s="17">
        <f t="shared" si="140"/>
        <v>0.23384615384615387</v>
      </c>
      <c r="L654" s="17">
        <f>IFERROR(INDEX(Cost_Components!$S$2:$S$29,MATCH(E654,Cost_Components!$A$2:$A$29,0)),"")</f>
        <v>0.16</v>
      </c>
      <c r="M654" s="28">
        <f>IFERROR(INDEX(Cost_Components!$L$2:$L$29,MATCH(E654,Cost_Components!$A$2:$A$29,0)),"")</f>
        <v>1</v>
      </c>
      <c r="N654" s="29">
        <f>IFERROR(INDEX(Cost_Components!$P$2:$P$29,MATCH(E654,Cost_Components!$A$2:$A$29,0)),"")</f>
        <v>0.70495847821973801</v>
      </c>
      <c r="O654" s="23">
        <f t="shared" si="141"/>
        <v>1599.9900760454</v>
      </c>
      <c r="P654" s="23">
        <f t="shared" si="142"/>
        <v>1599.5711216081702</v>
      </c>
      <c r="Q654" s="23">
        <f t="shared" si="143"/>
        <v>180.42099579090163</v>
      </c>
      <c r="R654" s="23">
        <f t="shared" si="144"/>
        <v>263.76129002261308</v>
      </c>
      <c r="S654" s="23">
        <f t="shared" si="145"/>
        <v>83.340294231711454</v>
      </c>
      <c r="T654" s="16">
        <f>IFERROR(INDEX(Cost_Components!$R$2:$R$29,MATCH(E654,Cost_Components!$A$2:$A$29,0)),"")</f>
        <v>1</v>
      </c>
      <c r="U654" s="26">
        <f>IFERROR(INDEX(Cost_Components!$Q$2:$Q$29,MATCH(E654,Cost_Components!$A$2:$A$29,0)),"")</f>
        <v>2023</v>
      </c>
      <c r="V654" s="30">
        <f>1/(1+Calculation_Assumptions!$B$5)^(B654-Calculation_Assumptions!$B$2)</f>
        <v>0.94259590913375435</v>
      </c>
      <c r="W654" s="23">
        <f t="shared" si="146"/>
        <v>170.06409255434218</v>
      </c>
      <c r="X654" s="23">
        <f t="shared" si="147"/>
        <v>248.62031296315683</v>
      </c>
      <c r="Y654" s="23">
        <f t="shared" si="148"/>
        <v>78.556220408814639</v>
      </c>
      <c r="Z654" s="17">
        <f>IFERROR(INDEX(Cost_Components!$T$2:$T$29,MATCH(E654,Cost_Components!$A$2:$A$29,0)),"")</f>
        <v>0.8</v>
      </c>
      <c r="AA654" s="26">
        <f>IFERROR(INDEX(Cost_Components!$U$2:$U$29,MATCH(E654,Cost_Components!$A$2:$A$29,0)),"")</f>
        <v>2025</v>
      </c>
      <c r="AB654" s="26">
        <f>IFERROR(INDEX(Cost_Components!$V$2:$V$29,MATCH(E654,Cost_Components!$A$2:$A$29,0)),"")</f>
        <v>2050</v>
      </c>
      <c r="AC654" s="26">
        <f>IFERROR(INDEX(Cost_Components!$M$2:$M$29,MATCH(E654,Cost_Components!$A$2:$A$29,0)),"")</f>
        <v>30</v>
      </c>
      <c r="AD654" s="26">
        <f>IFERROR(INDEX(Cost_Components!$N$2:$N$29,MATCH(E654,Cost_Components!$A$2:$A$29,0)),"")</f>
        <v>95</v>
      </c>
      <c r="AE654" s="16" t="str">
        <f>IFERROR(INDEX(Cost_Components!$O$2:$O$29,MATCH(E654,Cost_Components!$A$2:$A$29,0)),"")</f>
        <v>Both</v>
      </c>
      <c r="AF654" s="11">
        <v>159999007.60453999</v>
      </c>
      <c r="AG654" s="11">
        <v>159957112.160817</v>
      </c>
      <c r="AH654" s="23">
        <f t="shared" si="149"/>
        <v>1</v>
      </c>
      <c r="AI654" s="10">
        <v>292505080.826208</v>
      </c>
      <c r="AJ654" s="29">
        <f t="shared" si="150"/>
        <v>6.1681320297509236E-7</v>
      </c>
      <c r="AK654" s="29">
        <f t="shared" si="151"/>
        <v>9.01732336674613E-7</v>
      </c>
      <c r="AL654" s="29">
        <f t="shared" si="152"/>
        <v>2.8491913369952064E-7</v>
      </c>
      <c r="AM654" s="29">
        <f t="shared" si="153"/>
        <v>2.685636098591014E-7</v>
      </c>
    </row>
    <row r="655" spans="1:39">
      <c r="A655" t="s">
        <v>268</v>
      </c>
      <c r="B655" s="20">
        <v>2028</v>
      </c>
      <c r="C655" t="s">
        <v>268</v>
      </c>
      <c r="D655" t="s">
        <v>272</v>
      </c>
      <c r="E655" s="22" t="s">
        <v>371</v>
      </c>
      <c r="F655" s="22" t="s">
        <v>372</v>
      </c>
      <c r="G655" s="22" t="s">
        <v>269</v>
      </c>
      <c r="H655" s="22" t="s">
        <v>237</v>
      </c>
      <c r="I655" s="22" t="s">
        <v>115</v>
      </c>
      <c r="J655" s="17">
        <f>IFERROR(INDEX(Cost_Components!$K$2:$K$29,MATCH(E655,Cost_Components!$A$2:$A$29,0)),"")</f>
        <v>1.0000000000000001E-5</v>
      </c>
      <c r="K655" s="17">
        <f t="shared" si="140"/>
        <v>0.25846153846153846</v>
      </c>
      <c r="L655" s="17">
        <f>IFERROR(INDEX(Cost_Components!$S$2:$S$29,MATCH(E655,Cost_Components!$A$2:$A$29,0)),"")</f>
        <v>0.16</v>
      </c>
      <c r="M655" s="28">
        <f>IFERROR(INDEX(Cost_Components!$L$2:$L$29,MATCH(E655,Cost_Components!$A$2:$A$29,0)),"")</f>
        <v>1</v>
      </c>
      <c r="N655" s="29">
        <f>IFERROR(INDEX(Cost_Components!$P$2:$P$29,MATCH(E655,Cost_Components!$A$2:$A$29,0)),"")</f>
        <v>0.70495847821973801</v>
      </c>
      <c r="O655" s="23">
        <f t="shared" si="141"/>
        <v>1622.6630606788101</v>
      </c>
      <c r="P655" s="23">
        <f t="shared" si="142"/>
        <v>1622.0433612618001</v>
      </c>
      <c r="Q655" s="23">
        <f t="shared" si="143"/>
        <v>182.95571512984759</v>
      </c>
      <c r="R655" s="23">
        <f t="shared" si="144"/>
        <v>295.65675963458267</v>
      </c>
      <c r="S655" s="23">
        <f t="shared" si="145"/>
        <v>112.70104450473508</v>
      </c>
      <c r="T655" s="16">
        <f>IFERROR(INDEX(Cost_Components!$R$2:$R$29,MATCH(E655,Cost_Components!$A$2:$A$29,0)),"")</f>
        <v>1</v>
      </c>
      <c r="U655" s="26">
        <f>IFERROR(INDEX(Cost_Components!$Q$2:$Q$29,MATCH(E655,Cost_Components!$A$2:$A$29,0)),"")</f>
        <v>2023</v>
      </c>
      <c r="V655" s="30">
        <f>1/(1+Calculation_Assumptions!$B$5)^(B655-Calculation_Assumptions!$B$2)</f>
        <v>0.91514165935315961</v>
      </c>
      <c r="W655" s="23">
        <f t="shared" si="146"/>
        <v>167.43039673207269</v>
      </c>
      <c r="X655" s="23">
        <f t="shared" si="147"/>
        <v>270.56781761097022</v>
      </c>
      <c r="Y655" s="23">
        <f t="shared" si="148"/>
        <v>103.13742087889756</v>
      </c>
      <c r="Z655" s="17">
        <f>IFERROR(INDEX(Cost_Components!$T$2:$T$29,MATCH(E655,Cost_Components!$A$2:$A$29,0)),"")</f>
        <v>0.8</v>
      </c>
      <c r="AA655" s="26">
        <f>IFERROR(INDEX(Cost_Components!$U$2:$U$29,MATCH(E655,Cost_Components!$A$2:$A$29,0)),"")</f>
        <v>2025</v>
      </c>
      <c r="AB655" s="26">
        <f>IFERROR(INDEX(Cost_Components!$V$2:$V$29,MATCH(E655,Cost_Components!$A$2:$A$29,0)),"")</f>
        <v>2050</v>
      </c>
      <c r="AC655" s="26">
        <f>IFERROR(INDEX(Cost_Components!$M$2:$M$29,MATCH(E655,Cost_Components!$A$2:$A$29,0)),"")</f>
        <v>30</v>
      </c>
      <c r="AD655" s="26">
        <f>IFERROR(INDEX(Cost_Components!$N$2:$N$29,MATCH(E655,Cost_Components!$A$2:$A$29,0)),"")</f>
        <v>95</v>
      </c>
      <c r="AE655" s="16" t="str">
        <f>IFERROR(INDEX(Cost_Components!$O$2:$O$29,MATCH(E655,Cost_Components!$A$2:$A$29,0)),"")</f>
        <v>Both</v>
      </c>
      <c r="AF655" s="11">
        <v>162266306.06788099</v>
      </c>
      <c r="AG655" s="11">
        <v>162204336.12617999</v>
      </c>
      <c r="AH655" s="23">
        <f t="shared" si="149"/>
        <v>1</v>
      </c>
      <c r="AI655" s="10">
        <v>294484707.92155403</v>
      </c>
      <c r="AJ655" s="29">
        <f t="shared" si="150"/>
        <v>6.2127407708580928E-7</v>
      </c>
      <c r="AK655" s="29">
        <f t="shared" si="151"/>
        <v>1.0039800087457881E-6</v>
      </c>
      <c r="AL655" s="29">
        <f t="shared" si="152"/>
        <v>3.8270593165997882E-7</v>
      </c>
      <c r="AM655" s="29">
        <f t="shared" si="153"/>
        <v>3.5023014134360994E-7</v>
      </c>
    </row>
    <row r="656" spans="1:39">
      <c r="A656" t="s">
        <v>268</v>
      </c>
      <c r="B656" s="20">
        <v>2029</v>
      </c>
      <c r="C656" t="s">
        <v>268</v>
      </c>
      <c r="D656" t="s">
        <v>272</v>
      </c>
      <c r="E656" s="22" t="s">
        <v>371</v>
      </c>
      <c r="F656" s="22" t="s">
        <v>372</v>
      </c>
      <c r="G656" s="22" t="s">
        <v>269</v>
      </c>
      <c r="H656" s="22" t="s">
        <v>237</v>
      </c>
      <c r="I656" s="22" t="s">
        <v>115</v>
      </c>
      <c r="J656" s="17">
        <f>IFERROR(INDEX(Cost_Components!$K$2:$K$29,MATCH(E656,Cost_Components!$A$2:$A$29,0)),"")</f>
        <v>1.0000000000000001E-5</v>
      </c>
      <c r="K656" s="17">
        <f t="shared" si="140"/>
        <v>0.28307692307692311</v>
      </c>
      <c r="L656" s="17">
        <f>IFERROR(INDEX(Cost_Components!$S$2:$S$29,MATCH(E656,Cost_Components!$A$2:$A$29,0)),"")</f>
        <v>0.16</v>
      </c>
      <c r="M656" s="28">
        <f>IFERROR(INDEX(Cost_Components!$L$2:$L$29,MATCH(E656,Cost_Components!$A$2:$A$29,0)),"")</f>
        <v>1</v>
      </c>
      <c r="N656" s="29">
        <f>IFERROR(INDEX(Cost_Components!$P$2:$P$29,MATCH(E656,Cost_Components!$A$2:$A$29,0)),"")</f>
        <v>0.70495847821973801</v>
      </c>
      <c r="O656" s="23">
        <f t="shared" si="141"/>
        <v>1644.16678917787</v>
      </c>
      <c r="P656" s="23">
        <f t="shared" si="142"/>
        <v>1643.54507169368</v>
      </c>
      <c r="Q656" s="23">
        <f t="shared" si="143"/>
        <v>185.38096522027629</v>
      </c>
      <c r="R656" s="23">
        <f t="shared" si="144"/>
        <v>328.10577606990864</v>
      </c>
      <c r="S656" s="23">
        <f t="shared" si="145"/>
        <v>142.72481084963235</v>
      </c>
      <c r="T656" s="16">
        <f>IFERROR(INDEX(Cost_Components!$R$2:$R$29,MATCH(E656,Cost_Components!$A$2:$A$29,0)),"")</f>
        <v>1</v>
      </c>
      <c r="U656" s="26">
        <f>IFERROR(INDEX(Cost_Components!$Q$2:$Q$29,MATCH(E656,Cost_Components!$A$2:$A$29,0)),"")</f>
        <v>2023</v>
      </c>
      <c r="V656" s="30">
        <f>1/(1+Calculation_Assumptions!$B$5)^(B656-Calculation_Assumptions!$B$2)</f>
        <v>0.888487047915689</v>
      </c>
      <c r="W656" s="23">
        <f t="shared" si="146"/>
        <v>164.7085865283243</v>
      </c>
      <c r="X656" s="23">
        <f t="shared" si="147"/>
        <v>291.51773238443923</v>
      </c>
      <c r="Y656" s="23">
        <f t="shared" si="148"/>
        <v>126.80914585611495</v>
      </c>
      <c r="Z656" s="17">
        <f>IFERROR(INDEX(Cost_Components!$T$2:$T$29,MATCH(E656,Cost_Components!$A$2:$A$29,0)),"")</f>
        <v>0.8</v>
      </c>
      <c r="AA656" s="26">
        <f>IFERROR(INDEX(Cost_Components!$U$2:$U$29,MATCH(E656,Cost_Components!$A$2:$A$29,0)),"")</f>
        <v>2025</v>
      </c>
      <c r="AB656" s="26">
        <f>IFERROR(INDEX(Cost_Components!$V$2:$V$29,MATCH(E656,Cost_Components!$A$2:$A$29,0)),"")</f>
        <v>2050</v>
      </c>
      <c r="AC656" s="26">
        <f>IFERROR(INDEX(Cost_Components!$M$2:$M$29,MATCH(E656,Cost_Components!$A$2:$A$29,0)),"")</f>
        <v>30</v>
      </c>
      <c r="AD656" s="26">
        <f>IFERROR(INDEX(Cost_Components!$N$2:$N$29,MATCH(E656,Cost_Components!$A$2:$A$29,0)),"")</f>
        <v>95</v>
      </c>
      <c r="AE656" s="16" t="str">
        <f>IFERROR(INDEX(Cost_Components!$O$2:$O$29,MATCH(E656,Cost_Components!$A$2:$A$29,0)),"")</f>
        <v>Both</v>
      </c>
      <c r="AF656" s="11">
        <v>164416678.91778699</v>
      </c>
      <c r="AG656" s="11">
        <v>164354507.169368</v>
      </c>
      <c r="AH656" s="23">
        <f t="shared" si="149"/>
        <v>1</v>
      </c>
      <c r="AI656" s="10">
        <v>296414030.31142998</v>
      </c>
      <c r="AJ656" s="29">
        <f t="shared" si="150"/>
        <v>6.2541224862232118E-7</v>
      </c>
      <c r="AK656" s="29">
        <f t="shared" si="151"/>
        <v>1.1069171581560477E-6</v>
      </c>
      <c r="AL656" s="29">
        <f t="shared" si="152"/>
        <v>4.8150490953372646E-7</v>
      </c>
      <c r="AM656" s="29">
        <f t="shared" si="153"/>
        <v>4.2781087562853155E-7</v>
      </c>
    </row>
    <row r="657" spans="1:39">
      <c r="A657" t="s">
        <v>268</v>
      </c>
      <c r="B657" s="20">
        <v>2030</v>
      </c>
      <c r="C657" t="s">
        <v>268</v>
      </c>
      <c r="D657" t="s">
        <v>272</v>
      </c>
      <c r="E657" s="22" t="s">
        <v>371</v>
      </c>
      <c r="F657" s="22" t="s">
        <v>372</v>
      </c>
      <c r="G657" s="22" t="s">
        <v>269</v>
      </c>
      <c r="H657" s="22" t="s">
        <v>237</v>
      </c>
      <c r="I657" s="22" t="s">
        <v>115</v>
      </c>
      <c r="J657" s="17">
        <f>IFERROR(INDEX(Cost_Components!$K$2:$K$29,MATCH(E657,Cost_Components!$A$2:$A$29,0)),"")</f>
        <v>1.0000000000000001E-5</v>
      </c>
      <c r="K657" s="17">
        <f t="shared" si="140"/>
        <v>0.30769230769230771</v>
      </c>
      <c r="L657" s="17">
        <f>IFERROR(INDEX(Cost_Components!$S$2:$S$29,MATCH(E657,Cost_Components!$A$2:$A$29,0)),"")</f>
        <v>0.16</v>
      </c>
      <c r="M657" s="28">
        <f>IFERROR(INDEX(Cost_Components!$L$2:$L$29,MATCH(E657,Cost_Components!$A$2:$A$29,0)),"")</f>
        <v>1</v>
      </c>
      <c r="N657" s="29">
        <f>IFERROR(INDEX(Cost_Components!$P$2:$P$29,MATCH(E657,Cost_Components!$A$2:$A$29,0)),"")</f>
        <v>0.70495847821973801</v>
      </c>
      <c r="O657" s="23">
        <f t="shared" si="141"/>
        <v>1664.9758381949803</v>
      </c>
      <c r="P657" s="23">
        <f t="shared" si="142"/>
        <v>1664.1555228284601</v>
      </c>
      <c r="Q657" s="23">
        <f t="shared" si="143"/>
        <v>187.70568718305981</v>
      </c>
      <c r="R657" s="23">
        <f t="shared" si="144"/>
        <v>361.15041020509722</v>
      </c>
      <c r="S657" s="23">
        <f t="shared" si="145"/>
        <v>173.44472302203741</v>
      </c>
      <c r="T657" s="16">
        <f>IFERROR(INDEX(Cost_Components!$R$2:$R$29,MATCH(E657,Cost_Components!$A$2:$A$29,0)),"")</f>
        <v>1</v>
      </c>
      <c r="U657" s="26">
        <f>IFERROR(INDEX(Cost_Components!$Q$2:$Q$29,MATCH(E657,Cost_Components!$A$2:$A$29,0)),"")</f>
        <v>2023</v>
      </c>
      <c r="V657" s="30">
        <f>1/(1+Calculation_Assumptions!$B$5)^(B657-Calculation_Assumptions!$B$2)</f>
        <v>0.86260878438416411</v>
      </c>
      <c r="W657" s="23">
        <f t="shared" si="146"/>
        <v>161.91657464297339</v>
      </c>
      <c r="X657" s="23">
        <f t="shared" si="147"/>
        <v>311.53151632686115</v>
      </c>
      <c r="Y657" s="23">
        <f t="shared" si="148"/>
        <v>149.61494168388774</v>
      </c>
      <c r="Z657" s="17">
        <f>IFERROR(INDEX(Cost_Components!$T$2:$T$29,MATCH(E657,Cost_Components!$A$2:$A$29,0)),"")</f>
        <v>0.8</v>
      </c>
      <c r="AA657" s="26">
        <f>IFERROR(INDEX(Cost_Components!$U$2:$U$29,MATCH(E657,Cost_Components!$A$2:$A$29,0)),"")</f>
        <v>2025</v>
      </c>
      <c r="AB657" s="26">
        <f>IFERROR(INDEX(Cost_Components!$V$2:$V$29,MATCH(E657,Cost_Components!$A$2:$A$29,0)),"")</f>
        <v>2050</v>
      </c>
      <c r="AC657" s="26">
        <f>IFERROR(INDEX(Cost_Components!$M$2:$M$29,MATCH(E657,Cost_Components!$A$2:$A$29,0)),"")</f>
        <v>30</v>
      </c>
      <c r="AD657" s="26">
        <f>IFERROR(INDEX(Cost_Components!$N$2:$N$29,MATCH(E657,Cost_Components!$A$2:$A$29,0)),"")</f>
        <v>95</v>
      </c>
      <c r="AE657" s="16" t="str">
        <f>IFERROR(INDEX(Cost_Components!$O$2:$O$29,MATCH(E657,Cost_Components!$A$2:$A$29,0)),"")</f>
        <v>Both</v>
      </c>
      <c r="AF657" s="11">
        <v>166497583.819498</v>
      </c>
      <c r="AG657" s="11">
        <v>166415552.282846</v>
      </c>
      <c r="AH657" s="23">
        <f t="shared" si="149"/>
        <v>1</v>
      </c>
      <c r="AI657" s="10">
        <v>298289404.664994</v>
      </c>
      <c r="AJ657" s="29">
        <f t="shared" si="150"/>
        <v>6.2927373298381242E-7</v>
      </c>
      <c r="AK657" s="29">
        <f t="shared" si="151"/>
        <v>1.2107383117100716E-6</v>
      </c>
      <c r="AL657" s="29">
        <f t="shared" si="152"/>
        <v>5.8146457872625929E-7</v>
      </c>
      <c r="AM657" s="29">
        <f t="shared" si="153"/>
        <v>5.0157645341750859E-7</v>
      </c>
    </row>
    <row r="658" spans="1:39">
      <c r="A658" t="s">
        <v>268</v>
      </c>
      <c r="B658" s="20">
        <v>2031</v>
      </c>
      <c r="C658" t="s">
        <v>268</v>
      </c>
      <c r="D658" t="s">
        <v>272</v>
      </c>
      <c r="E658" s="22" t="s">
        <v>371</v>
      </c>
      <c r="F658" s="22" t="s">
        <v>372</v>
      </c>
      <c r="G658" s="22" t="s">
        <v>269</v>
      </c>
      <c r="H658" s="22" t="s">
        <v>237</v>
      </c>
      <c r="I658" s="22" t="s">
        <v>115</v>
      </c>
      <c r="J658" s="17">
        <f>IFERROR(INDEX(Cost_Components!$K$2:$K$29,MATCH(E658,Cost_Components!$A$2:$A$29,0)),"")</f>
        <v>1.0000000000000001E-5</v>
      </c>
      <c r="K658" s="17">
        <f t="shared" si="140"/>
        <v>0.3323076923076923</v>
      </c>
      <c r="L658" s="17">
        <f>IFERROR(INDEX(Cost_Components!$S$2:$S$29,MATCH(E658,Cost_Components!$A$2:$A$29,0)),"")</f>
        <v>0.16</v>
      </c>
      <c r="M658" s="28">
        <f>IFERROR(INDEX(Cost_Components!$L$2:$L$29,MATCH(E658,Cost_Components!$A$2:$A$29,0)),"")</f>
        <v>1</v>
      </c>
      <c r="N658" s="29">
        <f>IFERROR(INDEX(Cost_Components!$P$2:$P$29,MATCH(E658,Cost_Components!$A$2:$A$29,0)),"")</f>
        <v>0.70495847821973801</v>
      </c>
      <c r="O658" s="23">
        <f t="shared" si="141"/>
        <v>1685.0070192801402</v>
      </c>
      <c r="P658" s="23">
        <f t="shared" si="142"/>
        <v>1684.6128590388503</v>
      </c>
      <c r="Q658" s="23">
        <f t="shared" si="143"/>
        <v>190.01313879958877</v>
      </c>
      <c r="R658" s="23">
        <f t="shared" si="144"/>
        <v>394.73501010135652</v>
      </c>
      <c r="S658" s="23">
        <f t="shared" si="145"/>
        <v>204.72187130176775</v>
      </c>
      <c r="T658" s="16">
        <f>IFERROR(INDEX(Cost_Components!$R$2:$R$29,MATCH(E658,Cost_Components!$A$2:$A$29,0)),"")</f>
        <v>1</v>
      </c>
      <c r="U658" s="26">
        <f>IFERROR(INDEX(Cost_Components!$Q$2:$Q$29,MATCH(E658,Cost_Components!$A$2:$A$29,0)),"")</f>
        <v>2023</v>
      </c>
      <c r="V658" s="30">
        <f>1/(1+Calculation_Assumptions!$B$5)^(B658-Calculation_Assumptions!$B$2)</f>
        <v>0.83748425668365445</v>
      </c>
      <c r="W658" s="23">
        <f t="shared" si="146"/>
        <v>159.13301230770168</v>
      </c>
      <c r="X658" s="23">
        <f t="shared" si="147"/>
        <v>330.58435652174938</v>
      </c>
      <c r="Y658" s="23">
        <f t="shared" si="148"/>
        <v>171.45134421404774</v>
      </c>
      <c r="Z658" s="17">
        <f>IFERROR(INDEX(Cost_Components!$T$2:$T$29,MATCH(E658,Cost_Components!$A$2:$A$29,0)),"")</f>
        <v>0.8</v>
      </c>
      <c r="AA658" s="26">
        <f>IFERROR(INDEX(Cost_Components!$U$2:$U$29,MATCH(E658,Cost_Components!$A$2:$A$29,0)),"")</f>
        <v>2025</v>
      </c>
      <c r="AB658" s="26">
        <f>IFERROR(INDEX(Cost_Components!$V$2:$V$29,MATCH(E658,Cost_Components!$A$2:$A$29,0)),"")</f>
        <v>2050</v>
      </c>
      <c r="AC658" s="26">
        <f>IFERROR(INDEX(Cost_Components!$M$2:$M$29,MATCH(E658,Cost_Components!$A$2:$A$29,0)),"")</f>
        <v>30</v>
      </c>
      <c r="AD658" s="26">
        <f>IFERROR(INDEX(Cost_Components!$N$2:$N$29,MATCH(E658,Cost_Components!$A$2:$A$29,0)),"")</f>
        <v>95</v>
      </c>
      <c r="AE658" s="16" t="str">
        <f>IFERROR(INDEX(Cost_Components!$O$2:$O$29,MATCH(E658,Cost_Components!$A$2:$A$29,0)),"")</f>
        <v>Both</v>
      </c>
      <c r="AF658" s="11">
        <v>168500701.92801401</v>
      </c>
      <c r="AG658" s="11">
        <v>168461285.90388501</v>
      </c>
      <c r="AH658" s="23">
        <f t="shared" si="149"/>
        <v>1</v>
      </c>
      <c r="AI658" s="10">
        <v>300119636.92551899</v>
      </c>
      <c r="AJ658" s="29">
        <f t="shared" si="150"/>
        <v>6.3312464571168509E-7</v>
      </c>
      <c r="AK658" s="29">
        <f t="shared" si="151"/>
        <v>1.3152588552521751E-6</v>
      </c>
      <c r="AL658" s="29">
        <f t="shared" si="152"/>
        <v>6.8213420954049003E-7</v>
      </c>
      <c r="AM658" s="29">
        <f t="shared" si="153"/>
        <v>5.7127666143550948E-7</v>
      </c>
    </row>
    <row r="659" spans="1:39">
      <c r="A659" t="s">
        <v>268</v>
      </c>
      <c r="B659" s="20">
        <v>2032</v>
      </c>
      <c r="C659" t="s">
        <v>268</v>
      </c>
      <c r="D659" t="s">
        <v>272</v>
      </c>
      <c r="E659" s="22" t="s">
        <v>371</v>
      </c>
      <c r="F659" s="22" t="s">
        <v>372</v>
      </c>
      <c r="G659" s="22" t="s">
        <v>269</v>
      </c>
      <c r="H659" s="22" t="s">
        <v>237</v>
      </c>
      <c r="I659" s="22" t="s">
        <v>115</v>
      </c>
      <c r="J659" s="17">
        <f>IFERROR(INDEX(Cost_Components!$K$2:$K$29,MATCH(E659,Cost_Components!$A$2:$A$29,0)),"")</f>
        <v>1.0000000000000001E-5</v>
      </c>
      <c r="K659" s="17">
        <f t="shared" si="140"/>
        <v>0.35692307692307695</v>
      </c>
      <c r="L659" s="17">
        <f>IFERROR(INDEX(Cost_Components!$S$2:$S$29,MATCH(E659,Cost_Components!$A$2:$A$29,0)),"")</f>
        <v>0.16</v>
      </c>
      <c r="M659" s="28">
        <f>IFERROR(INDEX(Cost_Components!$L$2:$L$29,MATCH(E659,Cost_Components!$A$2:$A$29,0)),"")</f>
        <v>1</v>
      </c>
      <c r="N659" s="29">
        <f>IFERROR(INDEX(Cost_Components!$P$2:$P$29,MATCH(E659,Cost_Components!$A$2:$A$29,0)),"")</f>
        <v>0.70495847821973801</v>
      </c>
      <c r="O659" s="23">
        <f t="shared" si="141"/>
        <v>1705.2308301724402</v>
      </c>
      <c r="P659" s="23">
        <f t="shared" si="142"/>
        <v>1704.7661535126401</v>
      </c>
      <c r="Q659" s="23">
        <f t="shared" si="143"/>
        <v>192.28629652812594</v>
      </c>
      <c r="R659" s="23">
        <f t="shared" si="144"/>
        <v>429.06327385231475</v>
      </c>
      <c r="S659" s="23">
        <f t="shared" si="145"/>
        <v>236.77697732418881</v>
      </c>
      <c r="T659" s="16">
        <f>IFERROR(INDEX(Cost_Components!$R$2:$R$29,MATCH(E659,Cost_Components!$A$2:$A$29,0)),"")</f>
        <v>1</v>
      </c>
      <c r="U659" s="26">
        <f>IFERROR(INDEX(Cost_Components!$Q$2:$Q$29,MATCH(E659,Cost_Components!$A$2:$A$29,0)),"")</f>
        <v>2023</v>
      </c>
      <c r="V659" s="30">
        <f>1/(1+Calculation_Assumptions!$B$5)^(B659-Calculation_Assumptions!$B$2)</f>
        <v>0.81309151134335378</v>
      </c>
      <c r="W659" s="23">
        <f t="shared" si="146"/>
        <v>156.3463554546702</v>
      </c>
      <c r="X659" s="23">
        <f t="shared" si="147"/>
        <v>348.86770579850588</v>
      </c>
      <c r="Y659" s="23">
        <f t="shared" si="148"/>
        <v>192.52135034383568</v>
      </c>
      <c r="Z659" s="17">
        <f>IFERROR(INDEX(Cost_Components!$T$2:$T$29,MATCH(E659,Cost_Components!$A$2:$A$29,0)),"")</f>
        <v>0.8</v>
      </c>
      <c r="AA659" s="26">
        <f>IFERROR(INDEX(Cost_Components!$U$2:$U$29,MATCH(E659,Cost_Components!$A$2:$A$29,0)),"")</f>
        <v>2025</v>
      </c>
      <c r="AB659" s="26">
        <f>IFERROR(INDEX(Cost_Components!$V$2:$V$29,MATCH(E659,Cost_Components!$A$2:$A$29,0)),"")</f>
        <v>2050</v>
      </c>
      <c r="AC659" s="26">
        <f>IFERROR(INDEX(Cost_Components!$M$2:$M$29,MATCH(E659,Cost_Components!$A$2:$A$29,0)),"")</f>
        <v>30</v>
      </c>
      <c r="AD659" s="26">
        <f>IFERROR(INDEX(Cost_Components!$N$2:$N$29,MATCH(E659,Cost_Components!$A$2:$A$29,0)),"")</f>
        <v>95</v>
      </c>
      <c r="AE659" s="16" t="str">
        <f>IFERROR(INDEX(Cost_Components!$O$2:$O$29,MATCH(E659,Cost_Components!$A$2:$A$29,0)),"")</f>
        <v>Both</v>
      </c>
      <c r="AF659" s="11">
        <v>170523083.01724401</v>
      </c>
      <c r="AG659" s="11">
        <v>170476615.351264</v>
      </c>
      <c r="AH659" s="23">
        <f t="shared" si="149"/>
        <v>1</v>
      </c>
      <c r="AI659" s="10">
        <v>301904628.08354098</v>
      </c>
      <c r="AJ659" s="29">
        <f t="shared" si="150"/>
        <v>6.3691072822811386E-7</v>
      </c>
      <c r="AK659" s="29">
        <f t="shared" si="151"/>
        <v>1.421188130092485E-6</v>
      </c>
      <c r="AL659" s="29">
        <f t="shared" si="152"/>
        <v>7.8427740186437121E-7</v>
      </c>
      <c r="AM659" s="29">
        <f t="shared" si="153"/>
        <v>6.3768929799434043E-7</v>
      </c>
    </row>
    <row r="660" spans="1:39">
      <c r="A660" t="s">
        <v>268</v>
      </c>
      <c r="B660" s="20">
        <v>2033</v>
      </c>
      <c r="C660" t="s">
        <v>268</v>
      </c>
      <c r="D660" t="s">
        <v>272</v>
      </c>
      <c r="E660" s="22" t="s">
        <v>371</v>
      </c>
      <c r="F660" s="22" t="s">
        <v>372</v>
      </c>
      <c r="G660" s="22" t="s">
        <v>269</v>
      </c>
      <c r="H660" s="22" t="s">
        <v>237</v>
      </c>
      <c r="I660" s="22" t="s">
        <v>115</v>
      </c>
      <c r="J660" s="17">
        <f>IFERROR(INDEX(Cost_Components!$K$2:$K$29,MATCH(E660,Cost_Components!$A$2:$A$29,0)),"")</f>
        <v>1.0000000000000001E-5</v>
      </c>
      <c r="K660" s="17">
        <f t="shared" si="140"/>
        <v>0.38153846153846155</v>
      </c>
      <c r="L660" s="17">
        <f>IFERROR(INDEX(Cost_Components!$S$2:$S$29,MATCH(E660,Cost_Components!$A$2:$A$29,0)),"")</f>
        <v>0.16</v>
      </c>
      <c r="M660" s="28">
        <f>IFERROR(INDEX(Cost_Components!$L$2:$L$29,MATCH(E660,Cost_Components!$A$2:$A$29,0)),"")</f>
        <v>1</v>
      </c>
      <c r="N660" s="29">
        <f>IFERROR(INDEX(Cost_Components!$P$2:$P$29,MATCH(E660,Cost_Components!$A$2:$A$29,0)),"")</f>
        <v>0.70495847821973801</v>
      </c>
      <c r="O660" s="23">
        <f t="shared" si="141"/>
        <v>1725.1685112013902</v>
      </c>
      <c r="P660" s="23">
        <f t="shared" si="142"/>
        <v>1724.6150984125702</v>
      </c>
      <c r="Q660" s="23">
        <f t="shared" si="143"/>
        <v>194.52512564667347</v>
      </c>
      <c r="R660" s="23">
        <f t="shared" si="144"/>
        <v>464.01645807019611</v>
      </c>
      <c r="S660" s="23">
        <f t="shared" si="145"/>
        <v>269.49133242352264</v>
      </c>
      <c r="T660" s="16">
        <f>IFERROR(INDEX(Cost_Components!$R$2:$R$29,MATCH(E660,Cost_Components!$A$2:$A$29,0)),"")</f>
        <v>1</v>
      </c>
      <c r="U660" s="26">
        <f>IFERROR(INDEX(Cost_Components!$Q$2:$Q$29,MATCH(E660,Cost_Components!$A$2:$A$29,0)),"")</f>
        <v>2023</v>
      </c>
      <c r="V660" s="30">
        <f>1/(1+Calculation_Assumptions!$B$5)^(B660-Calculation_Assumptions!$B$2)</f>
        <v>0.78940923431393573</v>
      </c>
      <c r="W660" s="23">
        <f t="shared" si="146"/>
        <v>153.55993049156265</v>
      </c>
      <c r="X660" s="23">
        <f t="shared" si="147"/>
        <v>366.29887687425799</v>
      </c>
      <c r="Y660" s="23">
        <f t="shared" si="148"/>
        <v>212.73894638269533</v>
      </c>
      <c r="Z660" s="17">
        <f>IFERROR(INDEX(Cost_Components!$T$2:$T$29,MATCH(E660,Cost_Components!$A$2:$A$29,0)),"")</f>
        <v>0.8</v>
      </c>
      <c r="AA660" s="26">
        <f>IFERROR(INDEX(Cost_Components!$U$2:$U$29,MATCH(E660,Cost_Components!$A$2:$A$29,0)),"")</f>
        <v>2025</v>
      </c>
      <c r="AB660" s="26">
        <f>IFERROR(INDEX(Cost_Components!$V$2:$V$29,MATCH(E660,Cost_Components!$A$2:$A$29,0)),"")</f>
        <v>2050</v>
      </c>
      <c r="AC660" s="26">
        <f>IFERROR(INDEX(Cost_Components!$M$2:$M$29,MATCH(E660,Cost_Components!$A$2:$A$29,0)),"")</f>
        <v>30</v>
      </c>
      <c r="AD660" s="26">
        <f>IFERROR(INDEX(Cost_Components!$N$2:$N$29,MATCH(E660,Cost_Components!$A$2:$A$29,0)),"")</f>
        <v>95</v>
      </c>
      <c r="AE660" s="16" t="str">
        <f>IFERROR(INDEX(Cost_Components!$O$2:$O$29,MATCH(E660,Cost_Components!$A$2:$A$29,0)),"")</f>
        <v>Both</v>
      </c>
      <c r="AF660" s="11">
        <v>172516851.120139</v>
      </c>
      <c r="AG660" s="11">
        <v>172461509.84125701</v>
      </c>
      <c r="AH660" s="23">
        <f t="shared" si="149"/>
        <v>1</v>
      </c>
      <c r="AI660" s="10">
        <v>303644277.16916001</v>
      </c>
      <c r="AJ660" s="29">
        <f t="shared" si="150"/>
        <v>6.4063491484248742E-7</v>
      </c>
      <c r="AK660" s="29">
        <f t="shared" si="151"/>
        <v>1.5281580881291988E-6</v>
      </c>
      <c r="AL660" s="29">
        <f t="shared" si="152"/>
        <v>8.8752317328671141E-7</v>
      </c>
      <c r="AM660" s="29">
        <f t="shared" si="153"/>
        <v>7.0061898866013742E-7</v>
      </c>
    </row>
    <row r="661" spans="1:39">
      <c r="A661" t="s">
        <v>268</v>
      </c>
      <c r="B661" s="20">
        <v>2034</v>
      </c>
      <c r="C661" t="s">
        <v>268</v>
      </c>
      <c r="D661" t="s">
        <v>272</v>
      </c>
      <c r="E661" s="22" t="s">
        <v>371</v>
      </c>
      <c r="F661" s="22" t="s">
        <v>372</v>
      </c>
      <c r="G661" s="22" t="s">
        <v>269</v>
      </c>
      <c r="H661" s="22" t="s">
        <v>237</v>
      </c>
      <c r="I661" s="22" t="s">
        <v>115</v>
      </c>
      <c r="J661" s="17">
        <f>IFERROR(INDEX(Cost_Components!$K$2:$K$29,MATCH(E661,Cost_Components!$A$2:$A$29,0)),"")</f>
        <v>1.0000000000000001E-5</v>
      </c>
      <c r="K661" s="17">
        <f t="shared" si="140"/>
        <v>0.4061538461538462</v>
      </c>
      <c r="L661" s="17">
        <f>IFERROR(INDEX(Cost_Components!$S$2:$S$29,MATCH(E661,Cost_Components!$A$2:$A$29,0)),"")</f>
        <v>0.16</v>
      </c>
      <c r="M661" s="28">
        <f>IFERROR(INDEX(Cost_Components!$L$2:$L$29,MATCH(E661,Cost_Components!$A$2:$A$29,0)),"")</f>
        <v>1</v>
      </c>
      <c r="N661" s="29">
        <f>IFERROR(INDEX(Cost_Components!$P$2:$P$29,MATCH(E661,Cost_Components!$A$2:$A$29,0)),"")</f>
        <v>0.70495847821973801</v>
      </c>
      <c r="O661" s="23">
        <f t="shared" si="141"/>
        <v>1745.26894772629</v>
      </c>
      <c r="P661" s="23">
        <f t="shared" si="142"/>
        <v>1744.6168627816703</v>
      </c>
      <c r="Q661" s="23">
        <f t="shared" si="143"/>
        <v>196.78119178608958</v>
      </c>
      <c r="R661" s="23">
        <f t="shared" si="144"/>
        <v>499.7081928445358</v>
      </c>
      <c r="S661" s="23">
        <f t="shared" si="145"/>
        <v>302.92700105844619</v>
      </c>
      <c r="T661" s="16">
        <f>IFERROR(INDEX(Cost_Components!$R$2:$R$29,MATCH(E661,Cost_Components!$A$2:$A$29,0)),"")</f>
        <v>1</v>
      </c>
      <c r="U661" s="26">
        <f>IFERROR(INDEX(Cost_Components!$Q$2:$Q$29,MATCH(E661,Cost_Components!$A$2:$A$29,0)),"")</f>
        <v>2023</v>
      </c>
      <c r="V661" s="30">
        <f>1/(1+Calculation_Assumptions!$B$5)^(B661-Calculation_Assumptions!$B$2)</f>
        <v>0.76641673234362695</v>
      </c>
      <c r="W661" s="23">
        <f t="shared" si="146"/>
        <v>150.81639799537933</v>
      </c>
      <c r="X661" s="23">
        <f t="shared" si="147"/>
        <v>382.9847202852481</v>
      </c>
      <c r="Y661" s="23">
        <f t="shared" si="148"/>
        <v>232.16832228986874</v>
      </c>
      <c r="Z661" s="17">
        <f>IFERROR(INDEX(Cost_Components!$T$2:$T$29,MATCH(E661,Cost_Components!$A$2:$A$29,0)),"")</f>
        <v>0.8</v>
      </c>
      <c r="AA661" s="26">
        <f>IFERROR(INDEX(Cost_Components!$U$2:$U$29,MATCH(E661,Cost_Components!$A$2:$A$29,0)),"")</f>
        <v>2025</v>
      </c>
      <c r="AB661" s="26">
        <f>IFERROR(INDEX(Cost_Components!$V$2:$V$29,MATCH(E661,Cost_Components!$A$2:$A$29,0)),"")</f>
        <v>2050</v>
      </c>
      <c r="AC661" s="26">
        <f>IFERROR(INDEX(Cost_Components!$M$2:$M$29,MATCH(E661,Cost_Components!$A$2:$A$29,0)),"")</f>
        <v>30</v>
      </c>
      <c r="AD661" s="26">
        <f>IFERROR(INDEX(Cost_Components!$N$2:$N$29,MATCH(E661,Cost_Components!$A$2:$A$29,0)),"")</f>
        <v>95</v>
      </c>
      <c r="AE661" s="16" t="str">
        <f>IFERROR(INDEX(Cost_Components!$O$2:$O$29,MATCH(E661,Cost_Components!$A$2:$A$29,0)),"")</f>
        <v>Both</v>
      </c>
      <c r="AF661" s="11">
        <v>174526894.77262899</v>
      </c>
      <c r="AG661" s="11">
        <v>174461686.27816701</v>
      </c>
      <c r="AH661" s="23">
        <f t="shared" si="149"/>
        <v>1</v>
      </c>
      <c r="AI661" s="10">
        <v>305332541.18498403</v>
      </c>
      <c r="AJ661" s="29">
        <f t="shared" si="150"/>
        <v>6.4448155778741839E-7</v>
      </c>
      <c r="AK661" s="29">
        <f t="shared" si="151"/>
        <v>1.6366031308198833E-6</v>
      </c>
      <c r="AL661" s="29">
        <f t="shared" si="152"/>
        <v>9.9212157303246487E-7</v>
      </c>
      <c r="AM661" s="29">
        <f t="shared" si="153"/>
        <v>7.603785740911607E-7</v>
      </c>
    </row>
    <row r="662" spans="1:39">
      <c r="A662" t="s">
        <v>268</v>
      </c>
      <c r="B662" s="20">
        <v>2035</v>
      </c>
      <c r="C662" t="s">
        <v>268</v>
      </c>
      <c r="D662" t="s">
        <v>272</v>
      </c>
      <c r="E662" s="22" t="s">
        <v>371</v>
      </c>
      <c r="F662" s="22" t="s">
        <v>372</v>
      </c>
      <c r="G662" s="22" t="s">
        <v>269</v>
      </c>
      <c r="H662" s="22" t="s">
        <v>237</v>
      </c>
      <c r="I662" s="22" t="s">
        <v>115</v>
      </c>
      <c r="J662" s="17">
        <f>IFERROR(INDEX(Cost_Components!$K$2:$K$29,MATCH(E662,Cost_Components!$A$2:$A$29,0)),"")</f>
        <v>1.0000000000000001E-5</v>
      </c>
      <c r="K662" s="17">
        <f t="shared" si="140"/>
        <v>0.43076923076923079</v>
      </c>
      <c r="L662" s="17">
        <f>IFERROR(INDEX(Cost_Components!$S$2:$S$29,MATCH(E662,Cost_Components!$A$2:$A$29,0)),"")</f>
        <v>0.16</v>
      </c>
      <c r="M662" s="28">
        <f>IFERROR(INDEX(Cost_Components!$L$2:$L$29,MATCH(E662,Cost_Components!$A$2:$A$29,0)),"")</f>
        <v>1</v>
      </c>
      <c r="N662" s="29">
        <f>IFERROR(INDEX(Cost_Components!$P$2:$P$29,MATCH(E662,Cost_Components!$A$2:$A$29,0)),"")</f>
        <v>0.70495847821973801</v>
      </c>
      <c r="O662" s="23">
        <f t="shared" si="141"/>
        <v>1765.9852988791101</v>
      </c>
      <c r="P662" s="23">
        <f t="shared" si="142"/>
        <v>1765.3876630208001</v>
      </c>
      <c r="Q662" s="23">
        <f t="shared" si="143"/>
        <v>199.12400006256684</v>
      </c>
      <c r="R662" s="23">
        <f t="shared" si="144"/>
        <v>536.28456381499859</v>
      </c>
      <c r="S662" s="23">
        <f t="shared" si="145"/>
        <v>337.16056375243176</v>
      </c>
      <c r="T662" s="16">
        <f>IFERROR(INDEX(Cost_Components!$R$2:$R$29,MATCH(E662,Cost_Components!$A$2:$A$29,0)),"")</f>
        <v>1</v>
      </c>
      <c r="U662" s="26">
        <f>IFERROR(INDEX(Cost_Components!$Q$2:$Q$29,MATCH(E662,Cost_Components!$A$2:$A$29,0)),"")</f>
        <v>2023</v>
      </c>
      <c r="V662" s="30">
        <f>1/(1+Calculation_Assumptions!$B$5)^(B662-Calculation_Assumptions!$B$2)</f>
        <v>0.74409391489672516</v>
      </c>
      <c r="W662" s="23">
        <f t="shared" si="146"/>
        <v>148.1669567564511</v>
      </c>
      <c r="X662" s="23">
        <f t="shared" si="147"/>
        <v>399.04608058778496</v>
      </c>
      <c r="Y662" s="23">
        <f t="shared" si="148"/>
        <v>250.87912383133383</v>
      </c>
      <c r="Z662" s="17">
        <f>IFERROR(INDEX(Cost_Components!$T$2:$T$29,MATCH(E662,Cost_Components!$A$2:$A$29,0)),"")</f>
        <v>0.8</v>
      </c>
      <c r="AA662" s="26">
        <f>IFERROR(INDEX(Cost_Components!$U$2:$U$29,MATCH(E662,Cost_Components!$A$2:$A$29,0)),"")</f>
        <v>2025</v>
      </c>
      <c r="AB662" s="26">
        <f>IFERROR(INDEX(Cost_Components!$V$2:$V$29,MATCH(E662,Cost_Components!$A$2:$A$29,0)),"")</f>
        <v>2050</v>
      </c>
      <c r="AC662" s="26">
        <f>IFERROR(INDEX(Cost_Components!$M$2:$M$29,MATCH(E662,Cost_Components!$A$2:$A$29,0)),"")</f>
        <v>30</v>
      </c>
      <c r="AD662" s="26">
        <f>IFERROR(INDEX(Cost_Components!$N$2:$N$29,MATCH(E662,Cost_Components!$A$2:$A$29,0)),"")</f>
        <v>95</v>
      </c>
      <c r="AE662" s="16" t="str">
        <f>IFERROR(INDEX(Cost_Components!$O$2:$O$29,MATCH(E662,Cost_Components!$A$2:$A$29,0)),"")</f>
        <v>Both</v>
      </c>
      <c r="AF662" s="11">
        <v>176598529.88791099</v>
      </c>
      <c r="AG662" s="11">
        <v>176538766.30208001</v>
      </c>
      <c r="AH662" s="23">
        <f t="shared" si="149"/>
        <v>1</v>
      </c>
      <c r="AI662" s="10">
        <v>306964650.16711998</v>
      </c>
      <c r="AJ662" s="29">
        <f t="shared" si="150"/>
        <v>6.4868707179852224E-7</v>
      </c>
      <c r="AK662" s="29">
        <f t="shared" si="151"/>
        <v>1.7470564233472178E-6</v>
      </c>
      <c r="AL662" s="29">
        <f t="shared" si="152"/>
        <v>1.0983693515486955E-6</v>
      </c>
      <c r="AM662" s="29">
        <f t="shared" si="153"/>
        <v>8.172899507964463E-7</v>
      </c>
    </row>
    <row r="663" spans="1:39">
      <c r="A663" t="s">
        <v>268</v>
      </c>
      <c r="B663" s="20">
        <v>2036</v>
      </c>
      <c r="C663" t="s">
        <v>268</v>
      </c>
      <c r="D663" t="s">
        <v>272</v>
      </c>
      <c r="E663" s="22" t="s">
        <v>371</v>
      </c>
      <c r="F663" s="22" t="s">
        <v>372</v>
      </c>
      <c r="G663" s="22" t="s">
        <v>269</v>
      </c>
      <c r="H663" s="22" t="s">
        <v>237</v>
      </c>
      <c r="I663" s="22" t="s">
        <v>115</v>
      </c>
      <c r="J663" s="17">
        <f>IFERROR(INDEX(Cost_Components!$K$2:$K$29,MATCH(E663,Cost_Components!$A$2:$A$29,0)),"")</f>
        <v>1.0000000000000001E-5</v>
      </c>
      <c r="K663" s="17">
        <f t="shared" si="140"/>
        <v>0.45538461538461539</v>
      </c>
      <c r="L663" s="17">
        <f>IFERROR(INDEX(Cost_Components!$S$2:$S$29,MATCH(E663,Cost_Components!$A$2:$A$29,0)),"")</f>
        <v>0.16</v>
      </c>
      <c r="M663" s="28">
        <f>IFERROR(INDEX(Cost_Components!$L$2:$L$29,MATCH(E663,Cost_Components!$A$2:$A$29,0)),"")</f>
        <v>1</v>
      </c>
      <c r="N663" s="29">
        <f>IFERROR(INDEX(Cost_Components!$P$2:$P$29,MATCH(E663,Cost_Components!$A$2:$A$29,0)),"")</f>
        <v>0.70495847821973801</v>
      </c>
      <c r="O663" s="23">
        <f t="shared" si="141"/>
        <v>1786.95249406483</v>
      </c>
      <c r="P663" s="23">
        <f t="shared" si="142"/>
        <v>1786.2365957020102</v>
      </c>
      <c r="Q663" s="23">
        <f t="shared" si="143"/>
        <v>201.47562115943913</v>
      </c>
      <c r="R663" s="23">
        <f t="shared" si="144"/>
        <v>573.66043694862265</v>
      </c>
      <c r="S663" s="23">
        <f t="shared" si="145"/>
        <v>372.18481578918352</v>
      </c>
      <c r="T663" s="16">
        <f>IFERROR(INDEX(Cost_Components!$R$2:$R$29,MATCH(E663,Cost_Components!$A$2:$A$29,0)),"")</f>
        <v>1</v>
      </c>
      <c r="U663" s="26">
        <f>IFERROR(INDEX(Cost_Components!$Q$2:$Q$29,MATCH(E663,Cost_Components!$A$2:$A$29,0)),"")</f>
        <v>2023</v>
      </c>
      <c r="V663" s="30">
        <f>1/(1+Calculation_Assumptions!$B$5)^(B663-Calculation_Assumptions!$B$2)</f>
        <v>0.72242127659876232</v>
      </c>
      <c r="W663" s="23">
        <f t="shared" si="146"/>
        <v>145.55027544153063</v>
      </c>
      <c r="X663" s="23">
        <f t="shared" si="147"/>
        <v>414.42450519462778</v>
      </c>
      <c r="Y663" s="23">
        <f t="shared" si="148"/>
        <v>268.87422975309715</v>
      </c>
      <c r="Z663" s="17">
        <f>IFERROR(INDEX(Cost_Components!$T$2:$T$29,MATCH(E663,Cost_Components!$A$2:$A$29,0)),"")</f>
        <v>0.8</v>
      </c>
      <c r="AA663" s="26">
        <f>IFERROR(INDEX(Cost_Components!$U$2:$U$29,MATCH(E663,Cost_Components!$A$2:$A$29,0)),"")</f>
        <v>2025</v>
      </c>
      <c r="AB663" s="26">
        <f>IFERROR(INDEX(Cost_Components!$V$2:$V$29,MATCH(E663,Cost_Components!$A$2:$A$29,0)),"")</f>
        <v>2050</v>
      </c>
      <c r="AC663" s="26">
        <f>IFERROR(INDEX(Cost_Components!$M$2:$M$29,MATCH(E663,Cost_Components!$A$2:$A$29,0)),"")</f>
        <v>30</v>
      </c>
      <c r="AD663" s="26">
        <f>IFERROR(INDEX(Cost_Components!$N$2:$N$29,MATCH(E663,Cost_Components!$A$2:$A$29,0)),"")</f>
        <v>95</v>
      </c>
      <c r="AE663" s="16" t="str">
        <f>IFERROR(INDEX(Cost_Components!$O$2:$O$29,MATCH(E663,Cost_Components!$A$2:$A$29,0)),"")</f>
        <v>Both</v>
      </c>
      <c r="AF663" s="11">
        <v>178695249.40648299</v>
      </c>
      <c r="AG663" s="11">
        <v>178623659.57020101</v>
      </c>
      <c r="AH663" s="23">
        <f t="shared" si="149"/>
        <v>1</v>
      </c>
      <c r="AI663" s="10">
        <v>308542769.75662202</v>
      </c>
      <c r="AJ663" s="29">
        <f t="shared" si="150"/>
        <v>6.5299090080238389E-7</v>
      </c>
      <c r="AK663" s="29">
        <f t="shared" si="151"/>
        <v>1.8592574293707319E-6</v>
      </c>
      <c r="AL663" s="29">
        <f t="shared" si="152"/>
        <v>1.206266528568348E-6</v>
      </c>
      <c r="AM663" s="29">
        <f t="shared" si="153"/>
        <v>8.7143260548670337E-7</v>
      </c>
    </row>
    <row r="664" spans="1:39">
      <c r="A664" t="s">
        <v>268</v>
      </c>
      <c r="B664" s="20">
        <v>2037</v>
      </c>
      <c r="C664" t="s">
        <v>268</v>
      </c>
      <c r="D664" t="s">
        <v>272</v>
      </c>
      <c r="E664" s="22" t="s">
        <v>371</v>
      </c>
      <c r="F664" s="22" t="s">
        <v>372</v>
      </c>
      <c r="G664" s="22" t="s">
        <v>269</v>
      </c>
      <c r="H664" s="22" t="s">
        <v>237</v>
      </c>
      <c r="I664" s="22" t="s">
        <v>115</v>
      </c>
      <c r="J664" s="17">
        <f>IFERROR(INDEX(Cost_Components!$K$2:$K$29,MATCH(E664,Cost_Components!$A$2:$A$29,0)),"")</f>
        <v>1.0000000000000001E-5</v>
      </c>
      <c r="K664" s="17">
        <f t="shared" si="140"/>
        <v>0.48</v>
      </c>
      <c r="L664" s="17">
        <f>IFERROR(INDEX(Cost_Components!$S$2:$S$29,MATCH(E664,Cost_Components!$A$2:$A$29,0)),"")</f>
        <v>0.16</v>
      </c>
      <c r="M664" s="28">
        <f>IFERROR(INDEX(Cost_Components!$L$2:$L$29,MATCH(E664,Cost_Components!$A$2:$A$29,0)),"")</f>
        <v>1</v>
      </c>
      <c r="N664" s="29">
        <f>IFERROR(INDEX(Cost_Components!$P$2:$P$29,MATCH(E664,Cost_Components!$A$2:$A$29,0)),"")</f>
        <v>0.70495847821973801</v>
      </c>
      <c r="O664" s="23">
        <f t="shared" si="141"/>
        <v>1808.2241250879204</v>
      </c>
      <c r="P664" s="23">
        <f t="shared" si="142"/>
        <v>1807.3792745399203</v>
      </c>
      <c r="Q664" s="23">
        <f t="shared" si="143"/>
        <v>203.860374871289</v>
      </c>
      <c r="R664" s="23">
        <f t="shared" si="144"/>
        <v>611.86700520105478</v>
      </c>
      <c r="S664" s="23">
        <f t="shared" si="145"/>
        <v>408.00663032976581</v>
      </c>
      <c r="T664" s="16">
        <f>IFERROR(INDEX(Cost_Components!$R$2:$R$29,MATCH(E664,Cost_Components!$A$2:$A$29,0)),"")</f>
        <v>1</v>
      </c>
      <c r="U664" s="26">
        <f>IFERROR(INDEX(Cost_Components!$Q$2:$Q$29,MATCH(E664,Cost_Components!$A$2:$A$29,0)),"")</f>
        <v>2023</v>
      </c>
      <c r="V664" s="30">
        <f>1/(1+Calculation_Assumptions!$B$5)^(B664-Calculation_Assumptions!$B$2)</f>
        <v>0.70137988019297326</v>
      </c>
      <c r="W664" s="23">
        <f t="shared" si="146"/>
        <v>142.9835653033193</v>
      </c>
      <c r="X664" s="23">
        <f t="shared" si="147"/>
        <v>429.15120680194917</v>
      </c>
      <c r="Y664" s="23">
        <f t="shared" si="148"/>
        <v>286.16764149862985</v>
      </c>
      <c r="Z664" s="17">
        <f>IFERROR(INDEX(Cost_Components!$T$2:$T$29,MATCH(E664,Cost_Components!$A$2:$A$29,0)),"")</f>
        <v>0.8</v>
      </c>
      <c r="AA664" s="26">
        <f>IFERROR(INDEX(Cost_Components!$U$2:$U$29,MATCH(E664,Cost_Components!$A$2:$A$29,0)),"")</f>
        <v>2025</v>
      </c>
      <c r="AB664" s="26">
        <f>IFERROR(INDEX(Cost_Components!$V$2:$V$29,MATCH(E664,Cost_Components!$A$2:$A$29,0)),"")</f>
        <v>2050</v>
      </c>
      <c r="AC664" s="26">
        <f>IFERROR(INDEX(Cost_Components!$M$2:$M$29,MATCH(E664,Cost_Components!$A$2:$A$29,0)),"")</f>
        <v>30</v>
      </c>
      <c r="AD664" s="26">
        <f>IFERROR(INDEX(Cost_Components!$N$2:$N$29,MATCH(E664,Cost_Components!$A$2:$A$29,0)),"")</f>
        <v>95</v>
      </c>
      <c r="AE664" s="16" t="str">
        <f>IFERROR(INDEX(Cost_Components!$O$2:$O$29,MATCH(E664,Cost_Components!$A$2:$A$29,0)),"")</f>
        <v>Both</v>
      </c>
      <c r="AF664" s="11">
        <v>180822412.50879201</v>
      </c>
      <c r="AG664" s="11">
        <v>180737927.45399201</v>
      </c>
      <c r="AH664" s="23">
        <f t="shared" si="149"/>
        <v>1</v>
      </c>
      <c r="AI664" s="10">
        <v>310068287.63643003</v>
      </c>
      <c r="AJ664" s="29">
        <f t="shared" si="150"/>
        <v>6.5746928338032776E-7</v>
      </c>
      <c r="AK664" s="29">
        <f t="shared" si="151"/>
        <v>1.9733298424845633E-6</v>
      </c>
      <c r="AL664" s="29">
        <f t="shared" si="152"/>
        <v>1.3158605591042358E-6</v>
      </c>
      <c r="AM664" s="29">
        <f t="shared" si="153"/>
        <v>9.2291812129518756E-7</v>
      </c>
    </row>
    <row r="665" spans="1:39">
      <c r="A665" t="s">
        <v>268</v>
      </c>
      <c r="B665" s="20">
        <v>2038</v>
      </c>
      <c r="C665" t="s">
        <v>268</v>
      </c>
      <c r="D665" t="s">
        <v>272</v>
      </c>
      <c r="E665" s="22" t="s">
        <v>371</v>
      </c>
      <c r="F665" s="22" t="s">
        <v>372</v>
      </c>
      <c r="G665" s="22" t="s">
        <v>269</v>
      </c>
      <c r="H665" s="22" t="s">
        <v>237</v>
      </c>
      <c r="I665" s="22" t="s">
        <v>115</v>
      </c>
      <c r="J665" s="17">
        <f>IFERROR(INDEX(Cost_Components!$K$2:$K$29,MATCH(E665,Cost_Components!$A$2:$A$29,0)),"")</f>
        <v>1.0000000000000001E-5</v>
      </c>
      <c r="K665" s="17">
        <f t="shared" si="140"/>
        <v>0.50461538461538458</v>
      </c>
      <c r="L665" s="17">
        <f>IFERROR(INDEX(Cost_Components!$S$2:$S$29,MATCH(E665,Cost_Components!$A$2:$A$29,0)),"")</f>
        <v>0.16</v>
      </c>
      <c r="M665" s="28">
        <f>IFERROR(INDEX(Cost_Components!$L$2:$L$29,MATCH(E665,Cost_Components!$A$2:$A$29,0)),"")</f>
        <v>1</v>
      </c>
      <c r="N665" s="29">
        <f>IFERROR(INDEX(Cost_Components!$P$2:$P$29,MATCH(E665,Cost_Components!$A$2:$A$29,0)),"")</f>
        <v>0.70495847821973801</v>
      </c>
      <c r="O665" s="23">
        <f t="shared" si="141"/>
        <v>1829.02575648177</v>
      </c>
      <c r="P665" s="23">
        <f t="shared" si="142"/>
        <v>1828.03771129387</v>
      </c>
      <c r="Q665" s="23">
        <f t="shared" si="143"/>
        <v>206.19050929312311</v>
      </c>
      <c r="R665" s="23">
        <f t="shared" si="144"/>
        <v>650.64462486741957</v>
      </c>
      <c r="S665" s="23">
        <f t="shared" si="145"/>
        <v>444.45411557429645</v>
      </c>
      <c r="T665" s="16">
        <f>IFERROR(INDEX(Cost_Components!$R$2:$R$29,MATCH(E665,Cost_Components!$A$2:$A$29,0)),"")</f>
        <v>1</v>
      </c>
      <c r="U665" s="26">
        <f>IFERROR(INDEX(Cost_Components!$Q$2:$Q$29,MATCH(E665,Cost_Components!$A$2:$A$29,0)),"")</f>
        <v>2023</v>
      </c>
      <c r="V665" s="30">
        <f>1/(1+Calculation_Assumptions!$B$5)^(B665-Calculation_Assumptions!$B$2)</f>
        <v>0.68095133999317792</v>
      </c>
      <c r="W665" s="23">
        <f t="shared" si="146"/>
        <v>140.40570359702798</v>
      </c>
      <c r="X665" s="23">
        <f t="shared" si="147"/>
        <v>443.0573291628279</v>
      </c>
      <c r="Y665" s="23">
        <f t="shared" si="148"/>
        <v>302.65162556579992</v>
      </c>
      <c r="Z665" s="17">
        <f>IFERROR(INDEX(Cost_Components!$T$2:$T$29,MATCH(E665,Cost_Components!$A$2:$A$29,0)),"")</f>
        <v>0.8</v>
      </c>
      <c r="AA665" s="26">
        <f>IFERROR(INDEX(Cost_Components!$U$2:$U$29,MATCH(E665,Cost_Components!$A$2:$A$29,0)),"")</f>
        <v>2025</v>
      </c>
      <c r="AB665" s="26">
        <f>IFERROR(INDEX(Cost_Components!$V$2:$V$29,MATCH(E665,Cost_Components!$A$2:$A$29,0)),"")</f>
        <v>2050</v>
      </c>
      <c r="AC665" s="26">
        <f>IFERROR(INDEX(Cost_Components!$M$2:$M$29,MATCH(E665,Cost_Components!$A$2:$A$29,0)),"")</f>
        <v>30</v>
      </c>
      <c r="AD665" s="26">
        <f>IFERROR(INDEX(Cost_Components!$N$2:$N$29,MATCH(E665,Cost_Components!$A$2:$A$29,0)),"")</f>
        <v>95</v>
      </c>
      <c r="AE665" s="16" t="str">
        <f>IFERROR(INDEX(Cost_Components!$O$2:$O$29,MATCH(E665,Cost_Components!$A$2:$A$29,0)),"")</f>
        <v>Both</v>
      </c>
      <c r="AF665" s="11">
        <v>182902575.648177</v>
      </c>
      <c r="AG665" s="11">
        <v>182803771.12938699</v>
      </c>
      <c r="AH665" s="23">
        <f t="shared" si="149"/>
        <v>1</v>
      </c>
      <c r="AI665" s="10">
        <v>311532999.13163</v>
      </c>
      <c r="AJ665" s="29">
        <f t="shared" si="150"/>
        <v>6.6185768399450613E-7</v>
      </c>
      <c r="AK665" s="29">
        <f t="shared" si="151"/>
        <v>2.0885255388065872E-6</v>
      </c>
      <c r="AL665" s="29">
        <f t="shared" si="152"/>
        <v>1.4266678548120809E-6</v>
      </c>
      <c r="AM665" s="29">
        <f t="shared" si="153"/>
        <v>9.7149138745947909E-7</v>
      </c>
    </row>
    <row r="666" spans="1:39">
      <c r="A666" t="s">
        <v>268</v>
      </c>
      <c r="B666" s="20">
        <v>2039</v>
      </c>
      <c r="C666" t="s">
        <v>268</v>
      </c>
      <c r="D666" t="s">
        <v>272</v>
      </c>
      <c r="E666" s="22" t="s">
        <v>371</v>
      </c>
      <c r="F666" s="22" t="s">
        <v>372</v>
      </c>
      <c r="G666" s="22" t="s">
        <v>269</v>
      </c>
      <c r="H666" s="22" t="s">
        <v>237</v>
      </c>
      <c r="I666" s="22" t="s">
        <v>115</v>
      </c>
      <c r="J666" s="17">
        <f>IFERROR(INDEX(Cost_Components!$K$2:$K$29,MATCH(E666,Cost_Components!$A$2:$A$29,0)),"")</f>
        <v>1.0000000000000001E-5</v>
      </c>
      <c r="K666" s="17">
        <f t="shared" si="140"/>
        <v>0.52923076923076917</v>
      </c>
      <c r="L666" s="17">
        <f>IFERROR(INDEX(Cost_Components!$S$2:$S$29,MATCH(E666,Cost_Components!$A$2:$A$29,0)),"")</f>
        <v>0.16</v>
      </c>
      <c r="M666" s="28">
        <f>IFERROR(INDEX(Cost_Components!$L$2:$L$29,MATCH(E666,Cost_Components!$A$2:$A$29,0)),"")</f>
        <v>1</v>
      </c>
      <c r="N666" s="29">
        <f>IFERROR(INDEX(Cost_Components!$P$2:$P$29,MATCH(E666,Cost_Components!$A$2:$A$29,0)),"")</f>
        <v>0.70495847821973801</v>
      </c>
      <c r="O666" s="23">
        <f t="shared" si="141"/>
        <v>1848.9297054278402</v>
      </c>
      <c r="P666" s="23">
        <f t="shared" si="142"/>
        <v>1848.3238545425202</v>
      </c>
      <c r="Q666" s="23">
        <f t="shared" si="143"/>
        <v>208.47865148088567</v>
      </c>
      <c r="R666" s="23">
        <f t="shared" si="144"/>
        <v>689.80926613376221</v>
      </c>
      <c r="S666" s="23">
        <f t="shared" si="145"/>
        <v>481.33061465287653</v>
      </c>
      <c r="T666" s="16">
        <f>IFERROR(INDEX(Cost_Components!$R$2:$R$29,MATCH(E666,Cost_Components!$A$2:$A$29,0)),"")</f>
        <v>1</v>
      </c>
      <c r="U666" s="26">
        <f>IFERROR(INDEX(Cost_Components!$Q$2:$Q$29,MATCH(E666,Cost_Components!$A$2:$A$29,0)),"")</f>
        <v>2023</v>
      </c>
      <c r="V666" s="30">
        <f>1/(1+Calculation_Assumptions!$B$5)^(B666-Calculation_Assumptions!$B$2)</f>
        <v>0.66111780581861923</v>
      </c>
      <c r="W666" s="23">
        <f t="shared" si="146"/>
        <v>137.82894862706777</v>
      </c>
      <c r="X666" s="23">
        <f t="shared" si="147"/>
        <v>456.04518845970483</v>
      </c>
      <c r="Y666" s="23">
        <f t="shared" si="148"/>
        <v>318.21623983263709</v>
      </c>
      <c r="Z666" s="17">
        <f>IFERROR(INDEX(Cost_Components!$T$2:$T$29,MATCH(E666,Cost_Components!$A$2:$A$29,0)),"")</f>
        <v>0.8</v>
      </c>
      <c r="AA666" s="26">
        <f>IFERROR(INDEX(Cost_Components!$U$2:$U$29,MATCH(E666,Cost_Components!$A$2:$A$29,0)),"")</f>
        <v>2025</v>
      </c>
      <c r="AB666" s="26">
        <f>IFERROR(INDEX(Cost_Components!$V$2:$V$29,MATCH(E666,Cost_Components!$A$2:$A$29,0)),"")</f>
        <v>2050</v>
      </c>
      <c r="AC666" s="26">
        <f>IFERROR(INDEX(Cost_Components!$M$2:$M$29,MATCH(E666,Cost_Components!$A$2:$A$29,0)),"")</f>
        <v>30</v>
      </c>
      <c r="AD666" s="26">
        <f>IFERROR(INDEX(Cost_Components!$N$2:$N$29,MATCH(E666,Cost_Components!$A$2:$A$29,0)),"")</f>
        <v>95</v>
      </c>
      <c r="AE666" s="16" t="str">
        <f>IFERROR(INDEX(Cost_Components!$O$2:$O$29,MATCH(E666,Cost_Components!$A$2:$A$29,0)),"")</f>
        <v>Both</v>
      </c>
      <c r="AF666" s="11">
        <v>184892970.54278401</v>
      </c>
      <c r="AG666" s="11">
        <v>184832385.454252</v>
      </c>
      <c r="AH666" s="23">
        <f t="shared" si="149"/>
        <v>1</v>
      </c>
      <c r="AI666" s="10">
        <v>312936391.85847902</v>
      </c>
      <c r="AJ666" s="29">
        <f t="shared" si="150"/>
        <v>6.6620136521279739E-7</v>
      </c>
      <c r="AK666" s="29">
        <f t="shared" si="151"/>
        <v>2.2043114322277945E-6</v>
      </c>
      <c r="AL666" s="29">
        <f t="shared" si="152"/>
        <v>1.5381100670149971E-6</v>
      </c>
      <c r="AM666" s="29">
        <f t="shared" si="153"/>
        <v>1.0168719526124843E-6</v>
      </c>
    </row>
    <row r="667" spans="1:39">
      <c r="A667" t="s">
        <v>268</v>
      </c>
      <c r="B667" s="20">
        <v>2040</v>
      </c>
      <c r="C667" t="s">
        <v>268</v>
      </c>
      <c r="D667" t="s">
        <v>272</v>
      </c>
      <c r="E667" s="22" t="s">
        <v>371</v>
      </c>
      <c r="F667" s="22" t="s">
        <v>372</v>
      </c>
      <c r="G667" s="22" t="s">
        <v>269</v>
      </c>
      <c r="H667" s="22" t="s">
        <v>237</v>
      </c>
      <c r="I667" s="22" t="s">
        <v>115</v>
      </c>
      <c r="J667" s="17">
        <f>IFERROR(INDEX(Cost_Components!$K$2:$K$29,MATCH(E667,Cost_Components!$A$2:$A$29,0)),"")</f>
        <v>1.0000000000000001E-5</v>
      </c>
      <c r="K667" s="17">
        <f t="shared" si="140"/>
        <v>0.55384615384615388</v>
      </c>
      <c r="L667" s="17">
        <f>IFERROR(INDEX(Cost_Components!$S$2:$S$29,MATCH(E667,Cost_Components!$A$2:$A$29,0)),"")</f>
        <v>0.16</v>
      </c>
      <c r="M667" s="28">
        <f>IFERROR(INDEX(Cost_Components!$L$2:$L$29,MATCH(E667,Cost_Components!$A$2:$A$29,0)),"")</f>
        <v>1</v>
      </c>
      <c r="N667" s="29">
        <f>IFERROR(INDEX(Cost_Components!$P$2:$P$29,MATCH(E667,Cost_Components!$A$2:$A$29,0)),"")</f>
        <v>0.70495847821973801</v>
      </c>
      <c r="O667" s="23">
        <f t="shared" si="141"/>
        <v>1869.4851912458103</v>
      </c>
      <c r="P667" s="23">
        <f t="shared" si="142"/>
        <v>1868.73471103366</v>
      </c>
      <c r="Q667" s="23">
        <f t="shared" si="143"/>
        <v>210.78086049387053</v>
      </c>
      <c r="R667" s="23">
        <f t="shared" si="144"/>
        <v>729.91907195537487</v>
      </c>
      <c r="S667" s="23">
        <f t="shared" si="145"/>
        <v>519.1382114615044</v>
      </c>
      <c r="T667" s="16">
        <f>IFERROR(INDEX(Cost_Components!$R$2:$R$29,MATCH(E667,Cost_Components!$A$2:$A$29,0)),"")</f>
        <v>1</v>
      </c>
      <c r="U667" s="26">
        <f>IFERROR(INDEX(Cost_Components!$Q$2:$Q$29,MATCH(E667,Cost_Components!$A$2:$A$29,0)),"")</f>
        <v>2023</v>
      </c>
      <c r="V667" s="30">
        <f>1/(1+Calculation_Assumptions!$B$5)^(B667-Calculation_Assumptions!$B$2)</f>
        <v>0.64186194739671765</v>
      </c>
      <c r="W667" s="23">
        <f t="shared" si="146"/>
        <v>135.2922135905516</v>
      </c>
      <c r="X667" s="23">
        <f t="shared" si="147"/>
        <v>468.50727696728177</v>
      </c>
      <c r="Y667" s="23">
        <f t="shared" si="148"/>
        <v>333.2150633767302</v>
      </c>
      <c r="Z667" s="17">
        <f>IFERROR(INDEX(Cost_Components!$T$2:$T$29,MATCH(E667,Cost_Components!$A$2:$A$29,0)),"")</f>
        <v>0.8</v>
      </c>
      <c r="AA667" s="26">
        <f>IFERROR(INDEX(Cost_Components!$U$2:$U$29,MATCH(E667,Cost_Components!$A$2:$A$29,0)),"")</f>
        <v>2025</v>
      </c>
      <c r="AB667" s="26">
        <f>IFERROR(INDEX(Cost_Components!$V$2:$V$29,MATCH(E667,Cost_Components!$A$2:$A$29,0)),"")</f>
        <v>2050</v>
      </c>
      <c r="AC667" s="26">
        <f>IFERROR(INDEX(Cost_Components!$M$2:$M$29,MATCH(E667,Cost_Components!$A$2:$A$29,0)),"")</f>
        <v>30</v>
      </c>
      <c r="AD667" s="26">
        <f>IFERROR(INDEX(Cost_Components!$N$2:$N$29,MATCH(E667,Cost_Components!$A$2:$A$29,0)),"")</f>
        <v>95</v>
      </c>
      <c r="AE667" s="16" t="str">
        <f>IFERROR(INDEX(Cost_Components!$O$2:$O$29,MATCH(E667,Cost_Components!$A$2:$A$29,0)),"")</f>
        <v>Both</v>
      </c>
      <c r="AF667" s="11">
        <v>186948519.12458101</v>
      </c>
      <c r="AG667" s="11">
        <v>186873471.10336599</v>
      </c>
      <c r="AH667" s="23">
        <f t="shared" si="149"/>
        <v>1</v>
      </c>
      <c r="AI667" s="10">
        <v>314265537.41082901</v>
      </c>
      <c r="AJ667" s="29">
        <f t="shared" si="150"/>
        <v>6.7070943327242285E-7</v>
      </c>
      <c r="AK667" s="29">
        <f t="shared" si="151"/>
        <v>2.3226188845555015E-6</v>
      </c>
      <c r="AL667" s="29">
        <f t="shared" si="152"/>
        <v>1.6519094512830787E-6</v>
      </c>
      <c r="AM667" s="29">
        <f t="shared" si="153"/>
        <v>1.0602978173236001E-6</v>
      </c>
    </row>
    <row r="668" spans="1:39">
      <c r="A668" t="s">
        <v>268</v>
      </c>
      <c r="B668" s="20">
        <v>2041</v>
      </c>
      <c r="C668" t="s">
        <v>268</v>
      </c>
      <c r="D668" t="s">
        <v>272</v>
      </c>
      <c r="E668" s="22" t="s">
        <v>371</v>
      </c>
      <c r="F668" s="22" t="s">
        <v>372</v>
      </c>
      <c r="G668" s="22" t="s">
        <v>269</v>
      </c>
      <c r="H668" s="22" t="s">
        <v>237</v>
      </c>
      <c r="I668" s="22" t="s">
        <v>115</v>
      </c>
      <c r="J668" s="17">
        <f>IFERROR(INDEX(Cost_Components!$K$2:$K$29,MATCH(E668,Cost_Components!$A$2:$A$29,0)),"")</f>
        <v>1.0000000000000001E-5</v>
      </c>
      <c r="K668" s="17">
        <f t="shared" si="140"/>
        <v>0.57846153846153847</v>
      </c>
      <c r="L668" s="17">
        <f>IFERROR(INDEX(Cost_Components!$S$2:$S$29,MATCH(E668,Cost_Components!$A$2:$A$29,0)),"")</f>
        <v>0.16</v>
      </c>
      <c r="M668" s="28">
        <f>IFERROR(INDEX(Cost_Components!$L$2:$L$29,MATCH(E668,Cost_Components!$A$2:$A$29,0)),"")</f>
        <v>1</v>
      </c>
      <c r="N668" s="29">
        <f>IFERROR(INDEX(Cost_Components!$P$2:$P$29,MATCH(E668,Cost_Components!$A$2:$A$29,0)),"")</f>
        <v>0.70495847821973801</v>
      </c>
      <c r="O668" s="23">
        <f t="shared" si="141"/>
        <v>1890.8109080504503</v>
      </c>
      <c r="P668" s="23">
        <f t="shared" si="142"/>
        <v>1889.3440022828001</v>
      </c>
      <c r="Q668" s="23">
        <f t="shared" si="143"/>
        <v>213.10545162925953</v>
      </c>
      <c r="R668" s="23">
        <f t="shared" si="144"/>
        <v>771.05636278159693</v>
      </c>
      <c r="S668" s="23">
        <f t="shared" si="145"/>
        <v>557.95091115233743</v>
      </c>
      <c r="T668" s="16">
        <f>IFERROR(INDEX(Cost_Components!$R$2:$R$29,MATCH(E668,Cost_Components!$A$2:$A$29,0)),"")</f>
        <v>1</v>
      </c>
      <c r="U668" s="26">
        <f>IFERROR(INDEX(Cost_Components!$Q$2:$Q$29,MATCH(E668,Cost_Components!$A$2:$A$29,0)),"")</f>
        <v>2023</v>
      </c>
      <c r="V668" s="30">
        <f>1/(1+Calculation_Assumptions!$B$5)^(B668-Calculation_Assumptions!$B$2)</f>
        <v>0.62316693922011435</v>
      </c>
      <c r="W668" s="23">
        <f t="shared" si="146"/>
        <v>132.80027202292578</v>
      </c>
      <c r="X668" s="23">
        <f t="shared" si="147"/>
        <v>480.49683356080186</v>
      </c>
      <c r="Y668" s="23">
        <f t="shared" si="148"/>
        <v>347.69656153787605</v>
      </c>
      <c r="Z668" s="17">
        <f>IFERROR(INDEX(Cost_Components!$T$2:$T$29,MATCH(E668,Cost_Components!$A$2:$A$29,0)),"")</f>
        <v>0.8</v>
      </c>
      <c r="AA668" s="26">
        <f>IFERROR(INDEX(Cost_Components!$U$2:$U$29,MATCH(E668,Cost_Components!$A$2:$A$29,0)),"")</f>
        <v>2025</v>
      </c>
      <c r="AB668" s="26">
        <f>IFERROR(INDEX(Cost_Components!$V$2:$V$29,MATCH(E668,Cost_Components!$A$2:$A$29,0)),"")</f>
        <v>2050</v>
      </c>
      <c r="AC668" s="26">
        <f>IFERROR(INDEX(Cost_Components!$M$2:$M$29,MATCH(E668,Cost_Components!$A$2:$A$29,0)),"")</f>
        <v>30</v>
      </c>
      <c r="AD668" s="26">
        <f>IFERROR(INDEX(Cost_Components!$N$2:$N$29,MATCH(E668,Cost_Components!$A$2:$A$29,0)),"")</f>
        <v>95</v>
      </c>
      <c r="AE668" s="16" t="str">
        <f>IFERROR(INDEX(Cost_Components!$O$2:$O$29,MATCH(E668,Cost_Components!$A$2:$A$29,0)),"")</f>
        <v>Both</v>
      </c>
      <c r="AF668" s="11">
        <v>189081090.80504501</v>
      </c>
      <c r="AG668" s="11">
        <v>188934400.22828001</v>
      </c>
      <c r="AH668" s="23">
        <f t="shared" si="149"/>
        <v>1</v>
      </c>
      <c r="AI668" s="10">
        <v>315525215.31254798</v>
      </c>
      <c r="AJ668" s="29">
        <f t="shared" si="150"/>
        <v>6.7539911641662268E-7</v>
      </c>
      <c r="AK668" s="29">
        <f t="shared" si="151"/>
        <v>2.4437234343309651E-6</v>
      </c>
      <c r="AL668" s="29">
        <f t="shared" si="152"/>
        <v>1.7683243179143423E-6</v>
      </c>
      <c r="AM668" s="29">
        <f t="shared" si="153"/>
        <v>1.101961252743177E-6</v>
      </c>
    </row>
    <row r="669" spans="1:39">
      <c r="A669" t="s">
        <v>268</v>
      </c>
      <c r="B669" s="20">
        <v>2042</v>
      </c>
      <c r="C669" t="s">
        <v>268</v>
      </c>
      <c r="D669" t="s">
        <v>272</v>
      </c>
      <c r="E669" s="22" t="s">
        <v>371</v>
      </c>
      <c r="F669" s="22" t="s">
        <v>372</v>
      </c>
      <c r="G669" s="22" t="s">
        <v>269</v>
      </c>
      <c r="H669" s="22" t="s">
        <v>237</v>
      </c>
      <c r="I669" s="22" t="s">
        <v>115</v>
      </c>
      <c r="J669" s="17">
        <f>IFERROR(INDEX(Cost_Components!$K$2:$K$29,MATCH(E669,Cost_Components!$A$2:$A$29,0)),"")</f>
        <v>1.0000000000000001E-5</v>
      </c>
      <c r="K669" s="17">
        <f t="shared" si="140"/>
        <v>0.60307692307692307</v>
      </c>
      <c r="L669" s="17">
        <f>IFERROR(INDEX(Cost_Components!$S$2:$S$29,MATCH(E669,Cost_Components!$A$2:$A$29,0)),"")</f>
        <v>0.16</v>
      </c>
      <c r="M669" s="28">
        <f>IFERROR(INDEX(Cost_Components!$L$2:$L$29,MATCH(E669,Cost_Components!$A$2:$A$29,0)),"")</f>
        <v>1</v>
      </c>
      <c r="N669" s="29">
        <f>IFERROR(INDEX(Cost_Components!$P$2:$P$29,MATCH(E669,Cost_Components!$A$2:$A$29,0)),"")</f>
        <v>0.70495847821973801</v>
      </c>
      <c r="O669" s="23">
        <f t="shared" si="141"/>
        <v>1911.85466212189</v>
      </c>
      <c r="P669" s="23">
        <f t="shared" si="142"/>
        <v>1910.2049490465201</v>
      </c>
      <c r="Q669" s="23">
        <f t="shared" si="143"/>
        <v>215.45842783482354</v>
      </c>
      <c r="R669" s="23">
        <f t="shared" si="144"/>
        <v>812.81390161416834</v>
      </c>
      <c r="S669" s="23">
        <f t="shared" si="145"/>
        <v>597.35547377934483</v>
      </c>
      <c r="T669" s="16">
        <f>IFERROR(INDEX(Cost_Components!$R$2:$R$29,MATCH(E669,Cost_Components!$A$2:$A$29,0)),"")</f>
        <v>1</v>
      </c>
      <c r="U669" s="26">
        <f>IFERROR(INDEX(Cost_Components!$Q$2:$Q$29,MATCH(E669,Cost_Components!$A$2:$A$29,0)),"")</f>
        <v>2023</v>
      </c>
      <c r="V669" s="30">
        <f>1/(1+Calculation_Assumptions!$B$5)^(B669-Calculation_Assumptions!$B$2)</f>
        <v>0.60501644584477121</v>
      </c>
      <c r="W669" s="23">
        <f t="shared" si="146"/>
        <v>130.35589223592706</v>
      </c>
      <c r="X669" s="23">
        <f t="shared" si="147"/>
        <v>491.76577788782566</v>
      </c>
      <c r="Y669" s="23">
        <f t="shared" si="148"/>
        <v>361.40988565189861</v>
      </c>
      <c r="Z669" s="17">
        <f>IFERROR(INDEX(Cost_Components!$T$2:$T$29,MATCH(E669,Cost_Components!$A$2:$A$29,0)),"")</f>
        <v>0.8</v>
      </c>
      <c r="AA669" s="26">
        <f>IFERROR(INDEX(Cost_Components!$U$2:$U$29,MATCH(E669,Cost_Components!$A$2:$A$29,0)),"")</f>
        <v>2025</v>
      </c>
      <c r="AB669" s="26">
        <f>IFERROR(INDEX(Cost_Components!$V$2:$V$29,MATCH(E669,Cost_Components!$A$2:$A$29,0)),"")</f>
        <v>2050</v>
      </c>
      <c r="AC669" s="26">
        <f>IFERROR(INDEX(Cost_Components!$M$2:$M$29,MATCH(E669,Cost_Components!$A$2:$A$29,0)),"")</f>
        <v>30</v>
      </c>
      <c r="AD669" s="26">
        <f>IFERROR(INDEX(Cost_Components!$N$2:$N$29,MATCH(E669,Cost_Components!$A$2:$A$29,0)),"")</f>
        <v>95</v>
      </c>
      <c r="AE669" s="16" t="str">
        <f>IFERROR(INDEX(Cost_Components!$O$2:$O$29,MATCH(E669,Cost_Components!$A$2:$A$29,0)),"")</f>
        <v>Both</v>
      </c>
      <c r="AF669" s="11">
        <v>191185466.21218899</v>
      </c>
      <c r="AG669" s="11">
        <v>191020494.904652</v>
      </c>
      <c r="AH669" s="23">
        <f t="shared" si="149"/>
        <v>1</v>
      </c>
      <c r="AI669" s="10">
        <v>316707694.211882</v>
      </c>
      <c r="AJ669" s="29">
        <f t="shared" si="150"/>
        <v>6.8030689425145051E-7</v>
      </c>
      <c r="AK669" s="29">
        <f t="shared" si="151"/>
        <v>2.5664482311894328E-6</v>
      </c>
      <c r="AL669" s="29">
        <f t="shared" si="152"/>
        <v>1.8861413369379825E-6</v>
      </c>
      <c r="AM669" s="29">
        <f t="shared" si="153"/>
        <v>1.141146528035123E-6</v>
      </c>
    </row>
    <row r="670" spans="1:39">
      <c r="A670" t="s">
        <v>268</v>
      </c>
      <c r="B670" s="20">
        <v>2043</v>
      </c>
      <c r="C670" t="s">
        <v>268</v>
      </c>
      <c r="D670" t="s">
        <v>272</v>
      </c>
      <c r="E670" s="22" t="s">
        <v>371</v>
      </c>
      <c r="F670" s="22" t="s">
        <v>372</v>
      </c>
      <c r="G670" s="22" t="s">
        <v>269</v>
      </c>
      <c r="H670" s="22" t="s">
        <v>237</v>
      </c>
      <c r="I670" s="22" t="s">
        <v>115</v>
      </c>
      <c r="J670" s="17">
        <f>IFERROR(INDEX(Cost_Components!$K$2:$K$29,MATCH(E670,Cost_Components!$A$2:$A$29,0)),"")</f>
        <v>1.0000000000000001E-5</v>
      </c>
      <c r="K670" s="17">
        <f t="shared" si="140"/>
        <v>0.62769230769230766</v>
      </c>
      <c r="L670" s="17">
        <f>IFERROR(INDEX(Cost_Components!$S$2:$S$29,MATCH(E670,Cost_Components!$A$2:$A$29,0)),"")</f>
        <v>0.16</v>
      </c>
      <c r="M670" s="28">
        <f>IFERROR(INDEX(Cost_Components!$L$2:$L$29,MATCH(E670,Cost_Components!$A$2:$A$29,0)),"")</f>
        <v>1</v>
      </c>
      <c r="N670" s="29">
        <f>IFERROR(INDEX(Cost_Components!$P$2:$P$29,MATCH(E670,Cost_Components!$A$2:$A$29,0)),"")</f>
        <v>0.70495847821973801</v>
      </c>
      <c r="O670" s="23">
        <f t="shared" si="141"/>
        <v>1931.2050968206202</v>
      </c>
      <c r="P670" s="23">
        <f t="shared" si="142"/>
        <v>1929.36206600428</v>
      </c>
      <c r="Q670" s="23">
        <f t="shared" si="143"/>
        <v>217.61922335764274</v>
      </c>
      <c r="R670" s="23">
        <f t="shared" si="144"/>
        <v>854.55248880526972</v>
      </c>
      <c r="S670" s="23">
        <f t="shared" si="145"/>
        <v>636.93326544762704</v>
      </c>
      <c r="T670" s="16">
        <f>IFERROR(INDEX(Cost_Components!$R$2:$R$29,MATCH(E670,Cost_Components!$A$2:$A$29,0)),"")</f>
        <v>1</v>
      </c>
      <c r="U670" s="26">
        <f>IFERROR(INDEX(Cost_Components!$Q$2:$Q$29,MATCH(E670,Cost_Components!$A$2:$A$29,0)),"")</f>
        <v>2023</v>
      </c>
      <c r="V670" s="30">
        <f>1/(1+Calculation_Assumptions!$B$5)^(B670-Calculation_Assumptions!$B$2)</f>
        <v>0.5873946076162827</v>
      </c>
      <c r="W670" s="23">
        <f t="shared" si="146"/>
        <v>127.82835831392273</v>
      </c>
      <c r="X670" s="23">
        <f t="shared" si="147"/>
        <v>501.95952384928921</v>
      </c>
      <c r="Y670" s="23">
        <f t="shared" si="148"/>
        <v>374.13116553536651</v>
      </c>
      <c r="Z670" s="17">
        <f>IFERROR(INDEX(Cost_Components!$T$2:$T$29,MATCH(E670,Cost_Components!$A$2:$A$29,0)),"")</f>
        <v>0.8</v>
      </c>
      <c r="AA670" s="26">
        <f>IFERROR(INDEX(Cost_Components!$U$2:$U$29,MATCH(E670,Cost_Components!$A$2:$A$29,0)),"")</f>
        <v>2025</v>
      </c>
      <c r="AB670" s="26">
        <f>IFERROR(INDEX(Cost_Components!$V$2:$V$29,MATCH(E670,Cost_Components!$A$2:$A$29,0)),"")</f>
        <v>2050</v>
      </c>
      <c r="AC670" s="26">
        <f>IFERROR(INDEX(Cost_Components!$M$2:$M$29,MATCH(E670,Cost_Components!$A$2:$A$29,0)),"")</f>
        <v>30</v>
      </c>
      <c r="AD670" s="26">
        <f>IFERROR(INDEX(Cost_Components!$N$2:$N$29,MATCH(E670,Cost_Components!$A$2:$A$29,0)),"")</f>
        <v>95</v>
      </c>
      <c r="AE670" s="16" t="str">
        <f>IFERROR(INDEX(Cost_Components!$O$2:$O$29,MATCH(E670,Cost_Components!$A$2:$A$29,0)),"")</f>
        <v>Both</v>
      </c>
      <c r="AF670" s="11">
        <v>193120509.682062</v>
      </c>
      <c r="AG670" s="11">
        <v>192936206.60042799</v>
      </c>
      <c r="AH670" s="23">
        <f t="shared" si="149"/>
        <v>1</v>
      </c>
      <c r="AI670" s="10">
        <v>317814114.06715202</v>
      </c>
      <c r="AJ670" s="29">
        <f t="shared" si="150"/>
        <v>6.8473744155887685E-7</v>
      </c>
      <c r="AK670" s="29">
        <f t="shared" si="151"/>
        <v>2.6888437328013332E-6</v>
      </c>
      <c r="AL670" s="29">
        <f t="shared" si="152"/>
        <v>2.0041062912424565E-6</v>
      </c>
      <c r="AM670" s="29">
        <f t="shared" si="153"/>
        <v>1.1772012285656862E-6</v>
      </c>
    </row>
    <row r="671" spans="1:39">
      <c r="A671" t="s">
        <v>268</v>
      </c>
      <c r="B671" s="20">
        <v>2044</v>
      </c>
      <c r="C671" t="s">
        <v>268</v>
      </c>
      <c r="D671" t="s">
        <v>272</v>
      </c>
      <c r="E671" s="22" t="s">
        <v>371</v>
      </c>
      <c r="F671" s="22" t="s">
        <v>372</v>
      </c>
      <c r="G671" s="22" t="s">
        <v>269</v>
      </c>
      <c r="H671" s="22" t="s">
        <v>237</v>
      </c>
      <c r="I671" s="22" t="s">
        <v>115</v>
      </c>
      <c r="J671" s="17">
        <f>IFERROR(INDEX(Cost_Components!$K$2:$K$29,MATCH(E671,Cost_Components!$A$2:$A$29,0)),"")</f>
        <v>1.0000000000000001E-5</v>
      </c>
      <c r="K671" s="17">
        <f t="shared" si="140"/>
        <v>0.65230769230769237</v>
      </c>
      <c r="L671" s="17">
        <f>IFERROR(INDEX(Cost_Components!$S$2:$S$29,MATCH(E671,Cost_Components!$A$2:$A$29,0)),"")</f>
        <v>0.16</v>
      </c>
      <c r="M671" s="28">
        <f>IFERROR(INDEX(Cost_Components!$L$2:$L$29,MATCH(E671,Cost_Components!$A$2:$A$29,0)),"")</f>
        <v>1</v>
      </c>
      <c r="N671" s="29">
        <f>IFERROR(INDEX(Cost_Components!$P$2:$P$29,MATCH(E671,Cost_Components!$A$2:$A$29,0)),"")</f>
        <v>0.70495847821973801</v>
      </c>
      <c r="O671" s="23">
        <f t="shared" si="141"/>
        <v>1949.4589336537504</v>
      </c>
      <c r="P671" s="23">
        <f t="shared" si="142"/>
        <v>1947.4083986655</v>
      </c>
      <c r="Q671" s="23">
        <f t="shared" si="143"/>
        <v>219.65472979129083</v>
      </c>
      <c r="R671" s="23">
        <f t="shared" si="144"/>
        <v>896.45837502378242</v>
      </c>
      <c r="S671" s="23">
        <f t="shared" si="145"/>
        <v>676.80364523249159</v>
      </c>
      <c r="T671" s="16">
        <f>IFERROR(INDEX(Cost_Components!$R$2:$R$29,MATCH(E671,Cost_Components!$A$2:$A$29,0)),"")</f>
        <v>1</v>
      </c>
      <c r="U671" s="26">
        <f>IFERROR(INDEX(Cost_Components!$Q$2:$Q$29,MATCH(E671,Cost_Components!$A$2:$A$29,0)),"")</f>
        <v>2023</v>
      </c>
      <c r="V671" s="30">
        <f>1/(1+Calculation_Assumptions!$B$5)^(B671-Calculation_Assumptions!$B$2)</f>
        <v>0.57028602681192497</v>
      </c>
      <c r="W671" s="23">
        <f t="shared" si="146"/>
        <v>125.26602312312222</v>
      </c>
      <c r="X671" s="23">
        <f t="shared" si="147"/>
        <v>511.23768489458746</v>
      </c>
      <c r="Y671" s="23">
        <f t="shared" si="148"/>
        <v>385.97166177146528</v>
      </c>
      <c r="Z671" s="17">
        <f>IFERROR(INDEX(Cost_Components!$T$2:$T$29,MATCH(E671,Cost_Components!$A$2:$A$29,0)),"")</f>
        <v>0.8</v>
      </c>
      <c r="AA671" s="26">
        <f>IFERROR(INDEX(Cost_Components!$U$2:$U$29,MATCH(E671,Cost_Components!$A$2:$A$29,0)),"")</f>
        <v>2025</v>
      </c>
      <c r="AB671" s="26">
        <f>IFERROR(INDEX(Cost_Components!$V$2:$V$29,MATCH(E671,Cost_Components!$A$2:$A$29,0)),"")</f>
        <v>2050</v>
      </c>
      <c r="AC671" s="26">
        <f>IFERROR(INDEX(Cost_Components!$M$2:$M$29,MATCH(E671,Cost_Components!$A$2:$A$29,0)),"")</f>
        <v>30</v>
      </c>
      <c r="AD671" s="26">
        <f>IFERROR(INDEX(Cost_Components!$N$2:$N$29,MATCH(E671,Cost_Components!$A$2:$A$29,0)),"")</f>
        <v>95</v>
      </c>
      <c r="AE671" s="16" t="str">
        <f>IFERROR(INDEX(Cost_Components!$O$2:$O$29,MATCH(E671,Cost_Components!$A$2:$A$29,0)),"")</f>
        <v>Both</v>
      </c>
      <c r="AF671" s="11">
        <v>194945893.36537501</v>
      </c>
      <c r="AG671" s="11">
        <v>194740839.86655</v>
      </c>
      <c r="AH671" s="23">
        <f t="shared" si="149"/>
        <v>1</v>
      </c>
      <c r="AI671" s="10">
        <v>318840890.73215598</v>
      </c>
      <c r="AJ671" s="29">
        <f t="shared" si="150"/>
        <v>6.8891643504977217E-7</v>
      </c>
      <c r="AK671" s="29">
        <f t="shared" si="151"/>
        <v>2.8116167062676321E-6</v>
      </c>
      <c r="AL671" s="29">
        <f t="shared" si="152"/>
        <v>2.1227002712178601E-6</v>
      </c>
      <c r="AM671" s="29">
        <f t="shared" si="153"/>
        <v>1.2105463037854291E-6</v>
      </c>
    </row>
    <row r="672" spans="1:39">
      <c r="A672" t="s">
        <v>268</v>
      </c>
      <c r="B672" s="20">
        <v>2045</v>
      </c>
      <c r="C672" t="s">
        <v>268</v>
      </c>
      <c r="D672" t="s">
        <v>272</v>
      </c>
      <c r="E672" s="22" t="s">
        <v>371</v>
      </c>
      <c r="F672" s="22" t="s">
        <v>372</v>
      </c>
      <c r="G672" s="22" t="s">
        <v>269</v>
      </c>
      <c r="H672" s="22" t="s">
        <v>237</v>
      </c>
      <c r="I672" s="22" t="s">
        <v>115</v>
      </c>
      <c r="J672" s="17">
        <f>IFERROR(INDEX(Cost_Components!$K$2:$K$29,MATCH(E672,Cost_Components!$A$2:$A$29,0)),"")</f>
        <v>1.0000000000000001E-5</v>
      </c>
      <c r="K672" s="17">
        <f t="shared" si="140"/>
        <v>0.67692307692307696</v>
      </c>
      <c r="L672" s="17">
        <f>IFERROR(INDEX(Cost_Components!$S$2:$S$29,MATCH(E672,Cost_Components!$A$2:$A$29,0)),"")</f>
        <v>0.16</v>
      </c>
      <c r="M672" s="28">
        <f>IFERROR(INDEX(Cost_Components!$L$2:$L$29,MATCH(E672,Cost_Components!$A$2:$A$29,0)),"")</f>
        <v>1</v>
      </c>
      <c r="N672" s="29">
        <f>IFERROR(INDEX(Cost_Components!$P$2:$P$29,MATCH(E672,Cost_Components!$A$2:$A$29,0)),"")</f>
        <v>0.70495847821973801</v>
      </c>
      <c r="O672" s="23">
        <f t="shared" si="141"/>
        <v>1966.4148294810102</v>
      </c>
      <c r="P672" s="23">
        <f t="shared" si="142"/>
        <v>1964.1489906449801</v>
      </c>
      <c r="Q672" s="23">
        <f t="shared" si="143"/>
        <v>221.54295735070716</v>
      </c>
      <c r="R672" s="23">
        <f t="shared" si="144"/>
        <v>938.37839157761516</v>
      </c>
      <c r="S672" s="23">
        <f t="shared" si="145"/>
        <v>716.83543422690798</v>
      </c>
      <c r="T672" s="16">
        <f>IFERROR(INDEX(Cost_Components!$R$2:$R$29,MATCH(E672,Cost_Components!$A$2:$A$29,0)),"")</f>
        <v>1</v>
      </c>
      <c r="U672" s="26">
        <f>IFERROR(INDEX(Cost_Components!$Q$2:$Q$29,MATCH(E672,Cost_Components!$A$2:$A$29,0)),"")</f>
        <v>2023</v>
      </c>
      <c r="V672" s="30">
        <f>1/(1+Calculation_Assumptions!$B$5)^(B672-Calculation_Assumptions!$B$2)</f>
        <v>0.55367575418633497</v>
      </c>
      <c r="W672" s="23">
        <f t="shared" si="146"/>
        <v>122.66296399582383</v>
      </c>
      <c r="X672" s="23">
        <f t="shared" si="147"/>
        <v>519.55736366889607</v>
      </c>
      <c r="Y672" s="23">
        <f t="shared" si="148"/>
        <v>396.8943996730722</v>
      </c>
      <c r="Z672" s="17">
        <f>IFERROR(INDEX(Cost_Components!$T$2:$T$29,MATCH(E672,Cost_Components!$A$2:$A$29,0)),"")</f>
        <v>0.8</v>
      </c>
      <c r="AA672" s="26">
        <f>IFERROR(INDEX(Cost_Components!$U$2:$U$29,MATCH(E672,Cost_Components!$A$2:$A$29,0)),"")</f>
        <v>2025</v>
      </c>
      <c r="AB672" s="26">
        <f>IFERROR(INDEX(Cost_Components!$V$2:$V$29,MATCH(E672,Cost_Components!$A$2:$A$29,0)),"")</f>
        <v>2050</v>
      </c>
      <c r="AC672" s="26">
        <f>IFERROR(INDEX(Cost_Components!$M$2:$M$29,MATCH(E672,Cost_Components!$A$2:$A$29,0)),"")</f>
        <v>30</v>
      </c>
      <c r="AD672" s="26">
        <f>IFERROR(INDEX(Cost_Components!$N$2:$N$29,MATCH(E672,Cost_Components!$A$2:$A$29,0)),"")</f>
        <v>95</v>
      </c>
      <c r="AE672" s="16" t="str">
        <f>IFERROR(INDEX(Cost_Components!$O$2:$O$29,MATCH(E672,Cost_Components!$A$2:$A$29,0)),"")</f>
        <v>Both</v>
      </c>
      <c r="AF672" s="11">
        <v>196641482.94810101</v>
      </c>
      <c r="AG672" s="11">
        <v>196414899.06449801</v>
      </c>
      <c r="AH672" s="23">
        <f t="shared" si="149"/>
        <v>1</v>
      </c>
      <c r="AI672" s="10">
        <v>319784682.33108002</v>
      </c>
      <c r="AJ672" s="29">
        <f t="shared" si="150"/>
        <v>6.9278789633000286E-7</v>
      </c>
      <c r="AK672" s="29">
        <f t="shared" si="151"/>
        <v>2.9344069413746705E-6</v>
      </c>
      <c r="AL672" s="29">
        <f t="shared" si="152"/>
        <v>2.2416190450446677E-6</v>
      </c>
      <c r="AM672" s="29">
        <f t="shared" si="153"/>
        <v>1.2411301153635583E-6</v>
      </c>
    </row>
    <row r="673" spans="1:39">
      <c r="A673" t="s">
        <v>268</v>
      </c>
      <c r="B673" s="20">
        <v>2046</v>
      </c>
      <c r="C673" t="s">
        <v>268</v>
      </c>
      <c r="D673" t="s">
        <v>272</v>
      </c>
      <c r="E673" s="22" t="s">
        <v>371</v>
      </c>
      <c r="F673" s="22" t="s">
        <v>372</v>
      </c>
      <c r="G673" s="22" t="s">
        <v>269</v>
      </c>
      <c r="H673" s="22" t="s">
        <v>237</v>
      </c>
      <c r="I673" s="22" t="s">
        <v>115</v>
      </c>
      <c r="J673" s="17">
        <f>IFERROR(INDEX(Cost_Components!$K$2:$K$29,MATCH(E673,Cost_Components!$A$2:$A$29,0)),"")</f>
        <v>1.0000000000000001E-5</v>
      </c>
      <c r="K673" s="17">
        <f t="shared" si="140"/>
        <v>0.70153846153846156</v>
      </c>
      <c r="L673" s="17">
        <f>IFERROR(INDEX(Cost_Components!$S$2:$S$29,MATCH(E673,Cost_Components!$A$2:$A$29,0)),"")</f>
        <v>0.16</v>
      </c>
      <c r="M673" s="28">
        <f>IFERROR(INDEX(Cost_Components!$L$2:$L$29,MATCH(E673,Cost_Components!$A$2:$A$29,0)),"")</f>
        <v>1</v>
      </c>
      <c r="N673" s="29">
        <f>IFERROR(INDEX(Cost_Components!$P$2:$P$29,MATCH(E673,Cost_Components!$A$2:$A$29,0)),"")</f>
        <v>0.70495847821973801</v>
      </c>
      <c r="O673" s="23">
        <f t="shared" si="141"/>
        <v>1982.3221669941802</v>
      </c>
      <c r="P673" s="23">
        <f t="shared" si="142"/>
        <v>1979.8306914574002</v>
      </c>
      <c r="Q673" s="23">
        <f t="shared" si="143"/>
        <v>223.31174902120648</v>
      </c>
      <c r="R673" s="23">
        <f t="shared" si="144"/>
        <v>980.36830321934565</v>
      </c>
      <c r="S673" s="23">
        <f t="shared" si="145"/>
        <v>757.05655419813911</v>
      </c>
      <c r="T673" s="16">
        <f>IFERROR(INDEX(Cost_Components!$R$2:$R$29,MATCH(E673,Cost_Components!$A$2:$A$29,0)),"")</f>
        <v>1</v>
      </c>
      <c r="U673" s="26">
        <f>IFERROR(INDEX(Cost_Components!$Q$2:$Q$29,MATCH(E673,Cost_Components!$A$2:$A$29,0)),"")</f>
        <v>2023</v>
      </c>
      <c r="V673" s="30">
        <f>1/(1+Calculation_Assumptions!$B$5)^(B673-Calculation_Assumptions!$B$2)</f>
        <v>0.5375492759090631</v>
      </c>
      <c r="W673" s="23">
        <f t="shared" si="146"/>
        <v>120.04106898833598</v>
      </c>
      <c r="X673" s="23">
        <f t="shared" si="147"/>
        <v>526.99627151975608</v>
      </c>
      <c r="Y673" s="23">
        <f t="shared" si="148"/>
        <v>406.95520253142007</v>
      </c>
      <c r="Z673" s="17">
        <f>IFERROR(INDEX(Cost_Components!$T$2:$T$29,MATCH(E673,Cost_Components!$A$2:$A$29,0)),"")</f>
        <v>0.8</v>
      </c>
      <c r="AA673" s="26">
        <f>IFERROR(INDEX(Cost_Components!$U$2:$U$29,MATCH(E673,Cost_Components!$A$2:$A$29,0)),"")</f>
        <v>2025</v>
      </c>
      <c r="AB673" s="26">
        <f>IFERROR(INDEX(Cost_Components!$V$2:$V$29,MATCH(E673,Cost_Components!$A$2:$A$29,0)),"")</f>
        <v>2050</v>
      </c>
      <c r="AC673" s="26">
        <f>IFERROR(INDEX(Cost_Components!$M$2:$M$29,MATCH(E673,Cost_Components!$A$2:$A$29,0)),"")</f>
        <v>30</v>
      </c>
      <c r="AD673" s="26">
        <f>IFERROR(INDEX(Cost_Components!$N$2:$N$29,MATCH(E673,Cost_Components!$A$2:$A$29,0)),"")</f>
        <v>95</v>
      </c>
      <c r="AE673" s="16" t="str">
        <f>IFERROR(INDEX(Cost_Components!$O$2:$O$29,MATCH(E673,Cost_Components!$A$2:$A$29,0)),"")</f>
        <v>Both</v>
      </c>
      <c r="AF673" s="11">
        <v>198232216.69941801</v>
      </c>
      <c r="AG673" s="11">
        <v>197983069.14574</v>
      </c>
      <c r="AH673" s="23">
        <f t="shared" si="149"/>
        <v>1</v>
      </c>
      <c r="AI673" s="10">
        <v>320645615.981408</v>
      </c>
      <c r="AJ673" s="29">
        <f t="shared" si="150"/>
        <v>6.9644410492783652E-7</v>
      </c>
      <c r="AK673" s="29">
        <f t="shared" si="151"/>
        <v>3.0574823242747544E-6</v>
      </c>
      <c r="AL673" s="29">
        <f t="shared" si="152"/>
        <v>2.3610382193469178E-6</v>
      </c>
      <c r="AM673" s="29">
        <f t="shared" si="153"/>
        <v>1.2691743852035594E-6</v>
      </c>
    </row>
    <row r="674" spans="1:39">
      <c r="A674" t="s">
        <v>268</v>
      </c>
      <c r="B674" s="20">
        <v>2047</v>
      </c>
      <c r="C674" t="s">
        <v>268</v>
      </c>
      <c r="D674" t="s">
        <v>272</v>
      </c>
      <c r="E674" s="22" t="s">
        <v>371</v>
      </c>
      <c r="F674" s="22" t="s">
        <v>372</v>
      </c>
      <c r="G674" s="22" t="s">
        <v>269</v>
      </c>
      <c r="H674" s="22" t="s">
        <v>237</v>
      </c>
      <c r="I674" s="22" t="s">
        <v>115</v>
      </c>
      <c r="J674" s="17">
        <f>IFERROR(INDEX(Cost_Components!$K$2:$K$29,MATCH(E674,Cost_Components!$A$2:$A$29,0)),"")</f>
        <v>1.0000000000000001E-5</v>
      </c>
      <c r="K674" s="17">
        <f t="shared" si="140"/>
        <v>0.72615384615384615</v>
      </c>
      <c r="L674" s="17">
        <f>IFERROR(INDEX(Cost_Components!$S$2:$S$29,MATCH(E674,Cost_Components!$A$2:$A$29,0)),"")</f>
        <v>0.16</v>
      </c>
      <c r="M674" s="28">
        <f>IFERROR(INDEX(Cost_Components!$L$2:$L$29,MATCH(E674,Cost_Components!$A$2:$A$29,0)),"")</f>
        <v>1</v>
      </c>
      <c r="N674" s="29">
        <f>IFERROR(INDEX(Cost_Components!$P$2:$P$29,MATCH(E674,Cost_Components!$A$2:$A$29,0)),"")</f>
        <v>0.70495847821973801</v>
      </c>
      <c r="O674" s="23">
        <f t="shared" si="141"/>
        <v>1995.0438234568801</v>
      </c>
      <c r="P674" s="23">
        <f t="shared" si="142"/>
        <v>1992.3167653387902</v>
      </c>
      <c r="Q674" s="23">
        <f t="shared" si="143"/>
        <v>224.72009520398473</v>
      </c>
      <c r="R674" s="23">
        <f t="shared" si="144"/>
        <v>1021.2795127161248</v>
      </c>
      <c r="S674" s="23">
        <f t="shared" si="145"/>
        <v>796.55941751214004</v>
      </c>
      <c r="T674" s="16">
        <f>IFERROR(INDEX(Cost_Components!$R$2:$R$29,MATCH(E674,Cost_Components!$A$2:$A$29,0)),"")</f>
        <v>1</v>
      </c>
      <c r="U674" s="26">
        <f>IFERROR(INDEX(Cost_Components!$Q$2:$Q$29,MATCH(E674,Cost_Components!$A$2:$A$29,0)),"")</f>
        <v>2023</v>
      </c>
      <c r="V674" s="30">
        <f>1/(1+Calculation_Assumptions!$B$5)^(B674-Calculation_Assumptions!$B$2)</f>
        <v>0.52189250088258554</v>
      </c>
      <c r="W674" s="23">
        <f t="shared" si="146"/>
        <v>117.27973248458031</v>
      </c>
      <c r="X674" s="23">
        <f t="shared" si="147"/>
        <v>532.99811899156668</v>
      </c>
      <c r="Y674" s="23">
        <f t="shared" si="148"/>
        <v>415.71838650698635</v>
      </c>
      <c r="Z674" s="17">
        <f>IFERROR(INDEX(Cost_Components!$T$2:$T$29,MATCH(E674,Cost_Components!$A$2:$A$29,0)),"")</f>
        <v>0.8</v>
      </c>
      <c r="AA674" s="26">
        <f>IFERROR(INDEX(Cost_Components!$U$2:$U$29,MATCH(E674,Cost_Components!$A$2:$A$29,0)),"")</f>
        <v>2025</v>
      </c>
      <c r="AB674" s="26">
        <f>IFERROR(INDEX(Cost_Components!$V$2:$V$29,MATCH(E674,Cost_Components!$A$2:$A$29,0)),"")</f>
        <v>2050</v>
      </c>
      <c r="AC674" s="26">
        <f>IFERROR(INDEX(Cost_Components!$M$2:$M$29,MATCH(E674,Cost_Components!$A$2:$A$29,0)),"")</f>
        <v>30</v>
      </c>
      <c r="AD674" s="26">
        <f>IFERROR(INDEX(Cost_Components!$N$2:$N$29,MATCH(E674,Cost_Components!$A$2:$A$29,0)),"")</f>
        <v>95</v>
      </c>
      <c r="AE674" s="16" t="str">
        <f>IFERROR(INDEX(Cost_Components!$O$2:$O$29,MATCH(E674,Cost_Components!$A$2:$A$29,0)),"")</f>
        <v>Both</v>
      </c>
      <c r="AF674" s="11">
        <v>199504382.34568799</v>
      </c>
      <c r="AG674" s="11">
        <v>199231676.53387901</v>
      </c>
      <c r="AH674" s="23">
        <f t="shared" si="149"/>
        <v>1</v>
      </c>
      <c r="AI674" s="10">
        <v>321429520.52287501</v>
      </c>
      <c r="AJ674" s="29">
        <f t="shared" si="150"/>
        <v>6.9912712073996388E-7</v>
      </c>
      <c r="AK674" s="29">
        <f t="shared" si="151"/>
        <v>3.177304657813606E-6</v>
      </c>
      <c r="AL674" s="29">
        <f t="shared" si="152"/>
        <v>2.4781775370736419E-6</v>
      </c>
      <c r="AM674" s="29">
        <f t="shared" si="153"/>
        <v>1.2933422724544092E-6</v>
      </c>
    </row>
    <row r="675" spans="1:39">
      <c r="A675" t="s">
        <v>268</v>
      </c>
      <c r="B675" s="20">
        <v>2048</v>
      </c>
      <c r="C675" t="s">
        <v>268</v>
      </c>
      <c r="D675" t="s">
        <v>272</v>
      </c>
      <c r="E675" s="22" t="s">
        <v>371</v>
      </c>
      <c r="F675" s="22" t="s">
        <v>372</v>
      </c>
      <c r="G675" s="22" t="s">
        <v>269</v>
      </c>
      <c r="H675" s="22" t="s">
        <v>237</v>
      </c>
      <c r="I675" s="22" t="s">
        <v>115</v>
      </c>
      <c r="J675" s="17">
        <f>IFERROR(INDEX(Cost_Components!$K$2:$K$29,MATCH(E675,Cost_Components!$A$2:$A$29,0)),"")</f>
        <v>1.0000000000000001E-5</v>
      </c>
      <c r="K675" s="17">
        <f t="shared" si="140"/>
        <v>0.75076923076923086</v>
      </c>
      <c r="L675" s="17">
        <f>IFERROR(INDEX(Cost_Components!$S$2:$S$29,MATCH(E675,Cost_Components!$A$2:$A$29,0)),"")</f>
        <v>0.16</v>
      </c>
      <c r="M675" s="28">
        <f>IFERROR(INDEX(Cost_Components!$L$2:$L$29,MATCH(E675,Cost_Components!$A$2:$A$29,0)),"")</f>
        <v>1</v>
      </c>
      <c r="N675" s="29">
        <f>IFERROR(INDEX(Cost_Components!$P$2:$P$29,MATCH(E675,Cost_Components!$A$2:$A$29,0)),"")</f>
        <v>0.70495847821973801</v>
      </c>
      <c r="O675" s="23">
        <f t="shared" si="141"/>
        <v>2006.8129662180502</v>
      </c>
      <c r="P675" s="23">
        <f t="shared" si="142"/>
        <v>2003.8408646221901</v>
      </c>
      <c r="Q675" s="23">
        <f t="shared" si="143"/>
        <v>226.01993704297334</v>
      </c>
      <c r="R675" s="23">
        <f t="shared" si="144"/>
        <v>1062.1281070638724</v>
      </c>
      <c r="S675" s="23">
        <f t="shared" si="145"/>
        <v>836.10817002089914</v>
      </c>
      <c r="T675" s="16">
        <f>IFERROR(INDEX(Cost_Components!$R$2:$R$29,MATCH(E675,Cost_Components!$A$2:$A$29,0)),"")</f>
        <v>1</v>
      </c>
      <c r="U675" s="26">
        <f>IFERROR(INDEX(Cost_Components!$Q$2:$Q$29,MATCH(E675,Cost_Components!$A$2:$A$29,0)),"")</f>
        <v>2023</v>
      </c>
      <c r="V675" s="30">
        <f>1/(1+Calculation_Assumptions!$B$5)^(B675-Calculation_Assumptions!$B$2)</f>
        <v>0.50669174842969467</v>
      </c>
      <c r="W675" s="23">
        <f t="shared" si="146"/>
        <v>114.52243708027368</v>
      </c>
      <c r="X675" s="23">
        <f t="shared" si="147"/>
        <v>538.17154762451548</v>
      </c>
      <c r="Y675" s="23">
        <f t="shared" si="148"/>
        <v>423.64911054424181</v>
      </c>
      <c r="Z675" s="17">
        <f>IFERROR(INDEX(Cost_Components!$T$2:$T$29,MATCH(E675,Cost_Components!$A$2:$A$29,0)),"")</f>
        <v>0.8</v>
      </c>
      <c r="AA675" s="26">
        <f>IFERROR(INDEX(Cost_Components!$U$2:$U$29,MATCH(E675,Cost_Components!$A$2:$A$29,0)),"")</f>
        <v>2025</v>
      </c>
      <c r="AB675" s="26">
        <f>IFERROR(INDEX(Cost_Components!$V$2:$V$29,MATCH(E675,Cost_Components!$A$2:$A$29,0)),"")</f>
        <v>2050</v>
      </c>
      <c r="AC675" s="26">
        <f>IFERROR(INDEX(Cost_Components!$M$2:$M$29,MATCH(E675,Cost_Components!$A$2:$A$29,0)),"")</f>
        <v>30</v>
      </c>
      <c r="AD675" s="26">
        <f>IFERROR(INDEX(Cost_Components!$N$2:$N$29,MATCH(E675,Cost_Components!$A$2:$A$29,0)),"")</f>
        <v>95</v>
      </c>
      <c r="AE675" s="16" t="str">
        <f>IFERROR(INDEX(Cost_Components!$O$2:$O$29,MATCH(E675,Cost_Components!$A$2:$A$29,0)),"")</f>
        <v>Both</v>
      </c>
      <c r="AF675" s="11">
        <v>200681296.62180501</v>
      </c>
      <c r="AG675" s="11">
        <v>200384086.462219</v>
      </c>
      <c r="AH675" s="23">
        <f t="shared" si="149"/>
        <v>1</v>
      </c>
      <c r="AI675" s="10">
        <v>322136832.26016098</v>
      </c>
      <c r="AJ675" s="29">
        <f t="shared" si="150"/>
        <v>7.0162711744938665E-7</v>
      </c>
      <c r="AK675" s="29">
        <f t="shared" si="151"/>
        <v>3.2971333939426304E-6</v>
      </c>
      <c r="AL675" s="29">
        <f t="shared" si="152"/>
        <v>2.5955062764932441E-6</v>
      </c>
      <c r="AM675" s="29">
        <f t="shared" si="153"/>
        <v>1.3151216132966083E-6</v>
      </c>
    </row>
    <row r="676" spans="1:39">
      <c r="A676" t="s">
        <v>268</v>
      </c>
      <c r="B676" s="20">
        <v>2049</v>
      </c>
      <c r="C676" t="s">
        <v>268</v>
      </c>
      <c r="D676" t="s">
        <v>272</v>
      </c>
      <c r="E676" s="22" t="s">
        <v>371</v>
      </c>
      <c r="F676" s="22" t="s">
        <v>372</v>
      </c>
      <c r="G676" s="22" t="s">
        <v>269</v>
      </c>
      <c r="H676" s="22" t="s">
        <v>237</v>
      </c>
      <c r="I676" s="22" t="s">
        <v>115</v>
      </c>
      <c r="J676" s="17">
        <f>IFERROR(INDEX(Cost_Components!$K$2:$K$29,MATCH(E676,Cost_Components!$A$2:$A$29,0)),"")</f>
        <v>1.0000000000000001E-5</v>
      </c>
      <c r="K676" s="17">
        <f t="shared" si="140"/>
        <v>0.77538461538461545</v>
      </c>
      <c r="L676" s="17">
        <f>IFERROR(INDEX(Cost_Components!$S$2:$S$29,MATCH(E676,Cost_Components!$A$2:$A$29,0)),"")</f>
        <v>0.16</v>
      </c>
      <c r="M676" s="28">
        <f>IFERROR(INDEX(Cost_Components!$L$2:$L$29,MATCH(E676,Cost_Components!$A$2:$A$29,0)),"")</f>
        <v>1</v>
      </c>
      <c r="N676" s="29">
        <f>IFERROR(INDEX(Cost_Components!$P$2:$P$29,MATCH(E676,Cost_Components!$A$2:$A$29,0)),"")</f>
        <v>0.70495847821973801</v>
      </c>
      <c r="O676" s="23">
        <f t="shared" si="141"/>
        <v>2018.0235327437701</v>
      </c>
      <c r="P676" s="23">
        <f t="shared" si="142"/>
        <v>2014.7971150081901</v>
      </c>
      <c r="Q676" s="23">
        <f t="shared" si="143"/>
        <v>227.25572929883074</v>
      </c>
      <c r="R676" s="23">
        <f t="shared" si="144"/>
        <v>1103.079831572235</v>
      </c>
      <c r="S676" s="23">
        <f t="shared" si="145"/>
        <v>875.82410227340426</v>
      </c>
      <c r="T676" s="16">
        <f>IFERROR(INDEX(Cost_Components!$R$2:$R$29,MATCH(E676,Cost_Components!$A$2:$A$29,0)),"")</f>
        <v>1</v>
      </c>
      <c r="U676" s="26">
        <f>IFERROR(INDEX(Cost_Components!$Q$2:$Q$29,MATCH(E676,Cost_Components!$A$2:$A$29,0)),"")</f>
        <v>2023</v>
      </c>
      <c r="V676" s="30">
        <f>1/(1+Calculation_Assumptions!$B$5)^(B676-Calculation_Assumptions!$B$2)</f>
        <v>0.49193373633950943</v>
      </c>
      <c r="W676" s="23">
        <f t="shared" si="146"/>
        <v>111.79476001853394</v>
      </c>
      <c r="X676" s="23">
        <f t="shared" si="147"/>
        <v>542.64218302608629</v>
      </c>
      <c r="Y676" s="23">
        <f t="shared" si="148"/>
        <v>430.84742300755238</v>
      </c>
      <c r="Z676" s="17">
        <f>IFERROR(INDEX(Cost_Components!$T$2:$T$29,MATCH(E676,Cost_Components!$A$2:$A$29,0)),"")</f>
        <v>0.8</v>
      </c>
      <c r="AA676" s="26">
        <f>IFERROR(INDEX(Cost_Components!$U$2:$U$29,MATCH(E676,Cost_Components!$A$2:$A$29,0)),"")</f>
        <v>2025</v>
      </c>
      <c r="AB676" s="26">
        <f>IFERROR(INDEX(Cost_Components!$V$2:$V$29,MATCH(E676,Cost_Components!$A$2:$A$29,0)),"")</f>
        <v>2050</v>
      </c>
      <c r="AC676" s="26">
        <f>IFERROR(INDEX(Cost_Components!$M$2:$M$29,MATCH(E676,Cost_Components!$A$2:$A$29,0)),"")</f>
        <v>30</v>
      </c>
      <c r="AD676" s="26">
        <f>IFERROR(INDEX(Cost_Components!$N$2:$N$29,MATCH(E676,Cost_Components!$A$2:$A$29,0)),"")</f>
        <v>95</v>
      </c>
      <c r="AE676" s="16" t="str">
        <f>IFERROR(INDEX(Cost_Components!$O$2:$O$29,MATCH(E676,Cost_Components!$A$2:$A$29,0)),"")</f>
        <v>Both</v>
      </c>
      <c r="AF676" s="11">
        <v>201802353.27437699</v>
      </c>
      <c r="AG676" s="11">
        <v>201479711.500819</v>
      </c>
      <c r="AH676" s="23">
        <f t="shared" si="149"/>
        <v>1</v>
      </c>
      <c r="AI676" s="10">
        <v>322765819.75268102</v>
      </c>
      <c r="AJ676" s="29">
        <f t="shared" si="150"/>
        <v>7.0408858494671215E-7</v>
      </c>
      <c r="AK676" s="29">
        <f t="shared" si="151"/>
        <v>3.4175856427965912E-6</v>
      </c>
      <c r="AL676" s="29">
        <f t="shared" si="152"/>
        <v>2.7134970578498787E-6</v>
      </c>
      <c r="AM676" s="29">
        <f t="shared" si="153"/>
        <v>1.3348607462143568E-6</v>
      </c>
    </row>
    <row r="677" spans="1:39">
      <c r="A677" t="s">
        <v>268</v>
      </c>
      <c r="B677" s="20">
        <v>2050</v>
      </c>
      <c r="C677" t="s">
        <v>268</v>
      </c>
      <c r="D677" t="s">
        <v>272</v>
      </c>
      <c r="E677" s="22" t="s">
        <v>371</v>
      </c>
      <c r="F677" s="22" t="s">
        <v>372</v>
      </c>
      <c r="G677" s="22" t="s">
        <v>269</v>
      </c>
      <c r="H677" s="22" t="s">
        <v>237</v>
      </c>
      <c r="I677" s="22" t="s">
        <v>115</v>
      </c>
      <c r="J677" s="17">
        <f>IFERROR(INDEX(Cost_Components!$K$2:$K$29,MATCH(E677,Cost_Components!$A$2:$A$29,0)),"")</f>
        <v>1.0000000000000001E-5</v>
      </c>
      <c r="K677" s="17">
        <f t="shared" si="140"/>
        <v>0.8</v>
      </c>
      <c r="L677" s="17">
        <f>IFERROR(INDEX(Cost_Components!$S$2:$S$29,MATCH(E677,Cost_Components!$A$2:$A$29,0)),"")</f>
        <v>0.16</v>
      </c>
      <c r="M677" s="28">
        <f>IFERROR(INDEX(Cost_Components!$L$2:$L$29,MATCH(E677,Cost_Components!$A$2:$A$29,0)),"")</f>
        <v>1</v>
      </c>
      <c r="N677" s="29">
        <f>IFERROR(INDEX(Cost_Components!$P$2:$P$29,MATCH(E677,Cost_Components!$A$2:$A$29,0)),"")</f>
        <v>0.70495847821973801</v>
      </c>
      <c r="O677" s="23">
        <f t="shared" si="141"/>
        <v>2028.6208863603702</v>
      </c>
      <c r="P677" s="23">
        <f t="shared" si="142"/>
        <v>2024.7979976048302</v>
      </c>
      <c r="Q677" s="23">
        <f t="shared" si="143"/>
        <v>228.38376241501982</v>
      </c>
      <c r="R677" s="23">
        <f t="shared" si="144"/>
        <v>1144.0747943467061</v>
      </c>
      <c r="S677" s="23">
        <f t="shared" si="145"/>
        <v>915.69103193168621</v>
      </c>
      <c r="T677" s="16">
        <f>IFERROR(INDEX(Cost_Components!$R$2:$R$29,MATCH(E677,Cost_Components!$A$2:$A$29,0)),"")</f>
        <v>1</v>
      </c>
      <c r="U677" s="26">
        <f>IFERROR(INDEX(Cost_Components!$Q$2:$Q$29,MATCH(E677,Cost_Components!$A$2:$A$29,0)),"")</f>
        <v>2023</v>
      </c>
      <c r="V677" s="30">
        <f>1/(1+Calculation_Assumptions!$B$5)^(B677-Calculation_Assumptions!$B$2)</f>
        <v>0.47760556926165965</v>
      </c>
      <c r="W677" s="23">
        <f t="shared" si="146"/>
        <v>109.07735685834517</v>
      </c>
      <c r="X677" s="23">
        <f t="shared" si="147"/>
        <v>546.41649343187476</v>
      </c>
      <c r="Y677" s="23">
        <f t="shared" si="148"/>
        <v>437.33913657352957</v>
      </c>
      <c r="Z677" s="17">
        <f>IFERROR(INDEX(Cost_Components!$T$2:$T$29,MATCH(E677,Cost_Components!$A$2:$A$29,0)),"")</f>
        <v>0.8</v>
      </c>
      <c r="AA677" s="26">
        <f>IFERROR(INDEX(Cost_Components!$U$2:$U$29,MATCH(E677,Cost_Components!$A$2:$A$29,0)),"")</f>
        <v>2025</v>
      </c>
      <c r="AB677" s="26">
        <f>IFERROR(INDEX(Cost_Components!$V$2:$V$29,MATCH(E677,Cost_Components!$A$2:$A$29,0)),"")</f>
        <v>2050</v>
      </c>
      <c r="AC677" s="26">
        <f>IFERROR(INDEX(Cost_Components!$M$2:$M$29,MATCH(E677,Cost_Components!$A$2:$A$29,0)),"")</f>
        <v>30</v>
      </c>
      <c r="AD677" s="26">
        <f>IFERROR(INDEX(Cost_Components!$N$2:$N$29,MATCH(E677,Cost_Components!$A$2:$A$29,0)),"")</f>
        <v>95</v>
      </c>
      <c r="AE677" s="16" t="str">
        <f>IFERROR(INDEX(Cost_Components!$O$2:$O$29,MATCH(E677,Cost_Components!$A$2:$A$29,0)),"")</f>
        <v>Both</v>
      </c>
      <c r="AF677" s="11">
        <v>202862088.63603699</v>
      </c>
      <c r="AG677" s="11">
        <v>202479799.760483</v>
      </c>
      <c r="AH677" s="23">
        <f t="shared" si="149"/>
        <v>1</v>
      </c>
      <c r="AI677" s="10">
        <v>323312042.56328499</v>
      </c>
      <c r="AJ677" s="29">
        <f t="shared" si="150"/>
        <v>7.0638804730051477E-7</v>
      </c>
      <c r="AK677" s="29">
        <f t="shared" si="151"/>
        <v>3.5386086620103712E-6</v>
      </c>
      <c r="AL677" s="29">
        <f t="shared" si="152"/>
        <v>2.8322206147098562E-6</v>
      </c>
      <c r="AM677" s="29">
        <f t="shared" si="153"/>
        <v>1.3526843389631086E-6</v>
      </c>
    </row>
    <row r="678" spans="1:39">
      <c r="A678" t="s">
        <v>268</v>
      </c>
      <c r="B678" s="20">
        <v>2025</v>
      </c>
      <c r="C678" t="s">
        <v>268</v>
      </c>
      <c r="D678" t="s">
        <v>272</v>
      </c>
      <c r="E678" s="22" t="s">
        <v>368</v>
      </c>
      <c r="F678" s="22" t="s">
        <v>369</v>
      </c>
      <c r="G678" s="22" t="s">
        <v>269</v>
      </c>
      <c r="H678" s="22" t="s">
        <v>237</v>
      </c>
      <c r="I678" s="22" t="s">
        <v>309</v>
      </c>
      <c r="J678" s="17">
        <f>IFERROR(INDEX(Cost_Components!$K$2:$K$29,MATCH(E678,Cost_Components!$A$2:$A$29,0)),"")</f>
        <v>0.6</v>
      </c>
      <c r="K678" s="17">
        <f t="shared" si="140"/>
        <v>0.18461538461538463</v>
      </c>
      <c r="L678" s="17">
        <f>IFERROR(INDEX(Cost_Components!$S$2:$S$29,MATCH(E678,Cost_Components!$A$2:$A$29,0)),"")</f>
        <v>0.16</v>
      </c>
      <c r="M678" s="28">
        <f>IFERROR(INDEX(Cost_Components!$L$2:$L$29,MATCH(E678,Cost_Components!$A$2:$A$29,0)),"")</f>
        <v>1</v>
      </c>
      <c r="N678" s="29">
        <f>IFERROR(INDEX(Cost_Components!$P$2:$P$29,MATCH(E678,Cost_Components!$A$2:$A$29,0)),"")</f>
        <v>752.57623226071905</v>
      </c>
      <c r="O678" s="23">
        <f t="shared" si="141"/>
        <v>8785956.1102961395</v>
      </c>
      <c r="P678" s="23">
        <f t="shared" si="142"/>
        <v>8785419.2865855005</v>
      </c>
      <c r="Q678" s="23">
        <f t="shared" si="143"/>
        <v>1057871639.2846673</v>
      </c>
      <c r="R678" s="23">
        <f t="shared" si="144"/>
        <v>1220695707.0082545</v>
      </c>
      <c r="S678" s="23">
        <f t="shared" si="145"/>
        <v>162824067.72358727</v>
      </c>
      <c r="T678" s="16">
        <f>IFERROR(INDEX(Cost_Components!$R$2:$R$29,MATCH(E678,Cost_Components!$A$2:$A$29,0)),"")</f>
        <v>1</v>
      </c>
      <c r="U678" s="26">
        <f>IFERROR(INDEX(Cost_Components!$Q$2:$Q$29,MATCH(E678,Cost_Components!$A$2:$A$29,0)),"")</f>
        <v>2023</v>
      </c>
      <c r="V678" s="30">
        <f>1/(1+Calculation_Assumptions!$B$5)^(B678-Calculation_Assumptions!$B$2)</f>
        <v>1</v>
      </c>
      <c r="W678" s="23">
        <f t="shared" si="146"/>
        <v>1057871639.2846673</v>
      </c>
      <c r="X678" s="23">
        <f t="shared" si="147"/>
        <v>1220695707.0082545</v>
      </c>
      <c r="Y678" s="23">
        <f t="shared" si="148"/>
        <v>162824067.72358727</v>
      </c>
      <c r="Z678" s="17">
        <f>IFERROR(INDEX(Cost_Components!$T$2:$T$29,MATCH(E678,Cost_Components!$A$2:$A$29,0)),"")</f>
        <v>0.8</v>
      </c>
      <c r="AA678" s="26">
        <f>IFERROR(INDEX(Cost_Components!$U$2:$U$29,MATCH(E678,Cost_Components!$A$2:$A$29,0)),"")</f>
        <v>2025</v>
      </c>
      <c r="AB678" s="26">
        <f>IFERROR(INDEX(Cost_Components!$V$2:$V$29,MATCH(E678,Cost_Components!$A$2:$A$29,0)),"")</f>
        <v>2050</v>
      </c>
      <c r="AC678" s="26">
        <f>IFERROR(INDEX(Cost_Components!$M$2:$M$29,MATCH(E678,Cost_Components!$A$2:$A$29,0)),"")</f>
        <v>30</v>
      </c>
      <c r="AD678" s="26">
        <f>IFERROR(INDEX(Cost_Components!$N$2:$N$29,MATCH(E678,Cost_Components!$A$2:$A$29,0)),"")</f>
        <v>95</v>
      </c>
      <c r="AE678" s="16" t="str">
        <f>IFERROR(INDEX(Cost_Components!$O$2:$O$29,MATCH(E678,Cost_Components!$A$2:$A$29,0)),"")</f>
        <v>Both</v>
      </c>
      <c r="AF678" s="11">
        <v>14643260.183826899</v>
      </c>
      <c r="AG678" s="11">
        <v>14642365.477642501</v>
      </c>
      <c r="AH678" s="23">
        <f t="shared" si="149"/>
        <v>1</v>
      </c>
      <c r="AI678" s="10">
        <v>288391907.64445603</v>
      </c>
      <c r="AJ678" s="29">
        <f t="shared" si="150"/>
        <v>3.6681737983746214</v>
      </c>
      <c r="AK678" s="29">
        <f t="shared" si="151"/>
        <v>4.2327668518119079</v>
      </c>
      <c r="AL678" s="29">
        <f t="shared" si="152"/>
        <v>0.56459305343728616</v>
      </c>
      <c r="AM678" s="29">
        <f t="shared" si="153"/>
        <v>0.56459305343728616</v>
      </c>
    </row>
    <row r="679" spans="1:39">
      <c r="A679" t="s">
        <v>268</v>
      </c>
      <c r="B679" s="20">
        <v>2026</v>
      </c>
      <c r="C679" t="s">
        <v>268</v>
      </c>
      <c r="D679" t="s">
        <v>272</v>
      </c>
      <c r="E679" s="22" t="s">
        <v>368</v>
      </c>
      <c r="F679" s="22" t="s">
        <v>369</v>
      </c>
      <c r="G679" s="22" t="s">
        <v>269</v>
      </c>
      <c r="H679" s="22" t="s">
        <v>237</v>
      </c>
      <c r="I679" s="22" t="s">
        <v>309</v>
      </c>
      <c r="J679" s="17">
        <f>IFERROR(INDEX(Cost_Components!$K$2:$K$29,MATCH(E679,Cost_Components!$A$2:$A$29,0)),"")</f>
        <v>0.6</v>
      </c>
      <c r="K679" s="17">
        <f t="shared" si="140"/>
        <v>0.20923076923076925</v>
      </c>
      <c r="L679" s="17">
        <f>IFERROR(INDEX(Cost_Components!$S$2:$S$29,MATCH(E679,Cost_Components!$A$2:$A$29,0)),"")</f>
        <v>0.16</v>
      </c>
      <c r="M679" s="28">
        <f>IFERROR(INDEX(Cost_Components!$L$2:$L$29,MATCH(E679,Cost_Components!$A$2:$A$29,0)),"")</f>
        <v>1</v>
      </c>
      <c r="N679" s="29">
        <f>IFERROR(INDEX(Cost_Components!$P$2:$P$29,MATCH(E679,Cost_Components!$A$2:$A$29,0)),"")</f>
        <v>752.57623226071905</v>
      </c>
      <c r="O679" s="23">
        <f t="shared" si="141"/>
        <v>9068814.3370051794</v>
      </c>
      <c r="P679" s="23">
        <f t="shared" si="142"/>
        <v>9067215.6447548401</v>
      </c>
      <c r="Q679" s="23">
        <f t="shared" si="143"/>
        <v>1091803357.9240072</v>
      </c>
      <c r="R679" s="23">
        <f t="shared" si="144"/>
        <v>1427994586.1152115</v>
      </c>
      <c r="S679" s="23">
        <f t="shared" si="145"/>
        <v>336191228.19120431</v>
      </c>
      <c r="T679" s="16">
        <f>IFERROR(INDEX(Cost_Components!$R$2:$R$29,MATCH(E679,Cost_Components!$A$2:$A$29,0)),"")</f>
        <v>1</v>
      </c>
      <c r="U679" s="26">
        <f>IFERROR(INDEX(Cost_Components!$Q$2:$Q$29,MATCH(E679,Cost_Components!$A$2:$A$29,0)),"")</f>
        <v>2023</v>
      </c>
      <c r="V679" s="30">
        <f>1/(1+Calculation_Assumptions!$B$5)^(B679-Calculation_Assumptions!$B$2)</f>
        <v>0.970873786407767</v>
      </c>
      <c r="W679" s="23">
        <f t="shared" si="146"/>
        <v>1060003260.1203953</v>
      </c>
      <c r="X679" s="23">
        <f t="shared" si="147"/>
        <v>1386402510.7914674</v>
      </c>
      <c r="Y679" s="23">
        <f t="shared" si="148"/>
        <v>326399250.67107213</v>
      </c>
      <c r="Z679" s="17">
        <f>IFERROR(INDEX(Cost_Components!$T$2:$T$29,MATCH(E679,Cost_Components!$A$2:$A$29,0)),"")</f>
        <v>0.8</v>
      </c>
      <c r="AA679" s="26">
        <f>IFERROR(INDEX(Cost_Components!$U$2:$U$29,MATCH(E679,Cost_Components!$A$2:$A$29,0)),"")</f>
        <v>2025</v>
      </c>
      <c r="AB679" s="26">
        <f>IFERROR(INDEX(Cost_Components!$V$2:$V$29,MATCH(E679,Cost_Components!$A$2:$A$29,0)),"")</f>
        <v>2050</v>
      </c>
      <c r="AC679" s="26">
        <f>IFERROR(INDEX(Cost_Components!$M$2:$M$29,MATCH(E679,Cost_Components!$A$2:$A$29,0)),"")</f>
        <v>30</v>
      </c>
      <c r="AD679" s="26">
        <f>IFERROR(INDEX(Cost_Components!$N$2:$N$29,MATCH(E679,Cost_Components!$A$2:$A$29,0)),"")</f>
        <v>95</v>
      </c>
      <c r="AE679" s="16" t="str">
        <f>IFERROR(INDEX(Cost_Components!$O$2:$O$29,MATCH(E679,Cost_Components!$A$2:$A$29,0)),"")</f>
        <v>Both</v>
      </c>
      <c r="AF679" s="11">
        <v>15114690.561675301</v>
      </c>
      <c r="AG679" s="11">
        <v>15112026.0745914</v>
      </c>
      <c r="AH679" s="23">
        <f t="shared" si="149"/>
        <v>1</v>
      </c>
      <c r="AI679" s="10">
        <v>290472130.233437</v>
      </c>
      <c r="AJ679" s="29">
        <f t="shared" si="150"/>
        <v>3.7587198367243801</v>
      </c>
      <c r="AK679" s="29">
        <f t="shared" si="151"/>
        <v>4.9161156527051606</v>
      </c>
      <c r="AL679" s="29">
        <f t="shared" si="152"/>
        <v>1.1573958159807802</v>
      </c>
      <c r="AM679" s="29">
        <f t="shared" si="153"/>
        <v>1.1236852582337673</v>
      </c>
    </row>
    <row r="680" spans="1:39">
      <c r="A680" t="s">
        <v>268</v>
      </c>
      <c r="B680" s="20">
        <v>2027</v>
      </c>
      <c r="C680" t="s">
        <v>268</v>
      </c>
      <c r="D680" t="s">
        <v>272</v>
      </c>
      <c r="E680" s="22" t="s">
        <v>368</v>
      </c>
      <c r="F680" s="22" t="s">
        <v>369</v>
      </c>
      <c r="G680" s="22" t="s">
        <v>269</v>
      </c>
      <c r="H680" s="22" t="s">
        <v>237</v>
      </c>
      <c r="I680" s="22" t="s">
        <v>309</v>
      </c>
      <c r="J680" s="17">
        <f>IFERROR(INDEX(Cost_Components!$K$2:$K$29,MATCH(E680,Cost_Components!$A$2:$A$29,0)),"")</f>
        <v>0.6</v>
      </c>
      <c r="K680" s="17">
        <f t="shared" si="140"/>
        <v>0.23384615384615387</v>
      </c>
      <c r="L680" s="17">
        <f>IFERROR(INDEX(Cost_Components!$S$2:$S$29,MATCH(E680,Cost_Components!$A$2:$A$29,0)),"")</f>
        <v>0.16</v>
      </c>
      <c r="M680" s="28">
        <f>IFERROR(INDEX(Cost_Components!$L$2:$L$29,MATCH(E680,Cost_Components!$A$2:$A$29,0)),"")</f>
        <v>1</v>
      </c>
      <c r="N680" s="29">
        <f>IFERROR(INDEX(Cost_Components!$P$2:$P$29,MATCH(E680,Cost_Components!$A$2:$A$29,0)),"")</f>
        <v>752.57623226071905</v>
      </c>
      <c r="O680" s="23">
        <f t="shared" si="141"/>
        <v>9356042.0854169391</v>
      </c>
      <c r="P680" s="23">
        <f t="shared" si="142"/>
        <v>9352861.3491609599</v>
      </c>
      <c r="Q680" s="23">
        <f t="shared" si="143"/>
        <v>1126198584.8013537</v>
      </c>
      <c r="R680" s="23">
        <f t="shared" si="144"/>
        <v>1646542315.4313874</v>
      </c>
      <c r="S680" s="23">
        <f t="shared" si="145"/>
        <v>520343730.63003373</v>
      </c>
      <c r="T680" s="16">
        <f>IFERROR(INDEX(Cost_Components!$R$2:$R$29,MATCH(E680,Cost_Components!$A$2:$A$29,0)),"")</f>
        <v>1</v>
      </c>
      <c r="U680" s="26">
        <f>IFERROR(INDEX(Cost_Components!$Q$2:$Q$29,MATCH(E680,Cost_Components!$A$2:$A$29,0)),"")</f>
        <v>2023</v>
      </c>
      <c r="V680" s="30">
        <f>1/(1+Calculation_Assumptions!$B$5)^(B680-Calculation_Assumptions!$B$2)</f>
        <v>0.94259590913375435</v>
      </c>
      <c r="W680" s="23">
        <f t="shared" si="146"/>
        <v>1061550178.9059795</v>
      </c>
      <c r="X680" s="23">
        <f t="shared" si="147"/>
        <v>1552024050.7412455</v>
      </c>
      <c r="Y680" s="23">
        <f t="shared" si="148"/>
        <v>490473871.83526605</v>
      </c>
      <c r="Z680" s="17">
        <f>IFERROR(INDEX(Cost_Components!$T$2:$T$29,MATCH(E680,Cost_Components!$A$2:$A$29,0)),"")</f>
        <v>0.8</v>
      </c>
      <c r="AA680" s="26">
        <f>IFERROR(INDEX(Cost_Components!$U$2:$U$29,MATCH(E680,Cost_Components!$A$2:$A$29,0)),"")</f>
        <v>2025</v>
      </c>
      <c r="AB680" s="26">
        <f>IFERROR(INDEX(Cost_Components!$V$2:$V$29,MATCH(E680,Cost_Components!$A$2:$A$29,0)),"")</f>
        <v>2050</v>
      </c>
      <c r="AC680" s="26">
        <f>IFERROR(INDEX(Cost_Components!$M$2:$M$29,MATCH(E680,Cost_Components!$A$2:$A$29,0)),"")</f>
        <v>30</v>
      </c>
      <c r="AD680" s="26">
        <f>IFERROR(INDEX(Cost_Components!$N$2:$N$29,MATCH(E680,Cost_Components!$A$2:$A$29,0)),"")</f>
        <v>95</v>
      </c>
      <c r="AE680" s="16" t="str">
        <f>IFERROR(INDEX(Cost_Components!$O$2:$O$29,MATCH(E680,Cost_Components!$A$2:$A$29,0)),"")</f>
        <v>Both</v>
      </c>
      <c r="AF680" s="11">
        <v>15593403.4756949</v>
      </c>
      <c r="AG680" s="11">
        <v>15588102.248601601</v>
      </c>
      <c r="AH680" s="23">
        <f t="shared" si="149"/>
        <v>1</v>
      </c>
      <c r="AI680" s="10">
        <v>292505080.826208</v>
      </c>
      <c r="AJ680" s="29">
        <f t="shared" si="150"/>
        <v>3.8501846929301204</v>
      </c>
      <c r="AK680" s="29">
        <f t="shared" si="151"/>
        <v>5.6291067176699103</v>
      </c>
      <c r="AL680" s="29">
        <f t="shared" si="152"/>
        <v>1.7789220247397897</v>
      </c>
      <c r="AM680" s="29">
        <f t="shared" si="153"/>
        <v>1.6768046231876612</v>
      </c>
    </row>
    <row r="681" spans="1:39">
      <c r="A681" t="s">
        <v>268</v>
      </c>
      <c r="B681" s="20">
        <v>2028</v>
      </c>
      <c r="C681" t="s">
        <v>268</v>
      </c>
      <c r="D681" t="s">
        <v>272</v>
      </c>
      <c r="E681" s="22" t="s">
        <v>368</v>
      </c>
      <c r="F681" s="22" t="s">
        <v>369</v>
      </c>
      <c r="G681" s="22" t="s">
        <v>269</v>
      </c>
      <c r="H681" s="22" t="s">
        <v>237</v>
      </c>
      <c r="I681" s="22" t="s">
        <v>309</v>
      </c>
      <c r="J681" s="17">
        <f>IFERROR(INDEX(Cost_Components!$K$2:$K$29,MATCH(E681,Cost_Components!$A$2:$A$29,0)),"")</f>
        <v>0.6</v>
      </c>
      <c r="K681" s="17">
        <f t="shared" si="140"/>
        <v>0.25846153846153846</v>
      </c>
      <c r="L681" s="17">
        <f>IFERROR(INDEX(Cost_Components!$S$2:$S$29,MATCH(E681,Cost_Components!$A$2:$A$29,0)),"")</f>
        <v>0.16</v>
      </c>
      <c r="M681" s="28">
        <f>IFERROR(INDEX(Cost_Components!$L$2:$L$29,MATCH(E681,Cost_Components!$A$2:$A$29,0)),"")</f>
        <v>1</v>
      </c>
      <c r="N681" s="29">
        <f>IFERROR(INDEX(Cost_Components!$P$2:$P$29,MATCH(E681,Cost_Components!$A$2:$A$29,0)),"")</f>
        <v>752.57623226071905</v>
      </c>
      <c r="O681" s="23">
        <f t="shared" si="141"/>
        <v>9626475.3634923603</v>
      </c>
      <c r="P681" s="23">
        <f t="shared" si="142"/>
        <v>9621194.5654606801</v>
      </c>
      <c r="Q681" s="23">
        <f t="shared" si="143"/>
        <v>1158509176.9474726</v>
      </c>
      <c r="R681" s="23">
        <f t="shared" si="144"/>
        <v>1872465079.8666098</v>
      </c>
      <c r="S681" s="23">
        <f t="shared" si="145"/>
        <v>713955902.91913724</v>
      </c>
      <c r="T681" s="16">
        <f>IFERROR(INDEX(Cost_Components!$R$2:$R$29,MATCH(E681,Cost_Components!$A$2:$A$29,0)),"")</f>
        <v>1</v>
      </c>
      <c r="U681" s="26">
        <f>IFERROR(INDEX(Cost_Components!$Q$2:$Q$29,MATCH(E681,Cost_Components!$A$2:$A$29,0)),"")</f>
        <v>2023</v>
      </c>
      <c r="V681" s="30">
        <f>1/(1+Calculation_Assumptions!$B$5)^(B681-Calculation_Assumptions!$B$2)</f>
        <v>0.91514165935315961</v>
      </c>
      <c r="W681" s="23">
        <f t="shared" si="146"/>
        <v>1060200010.5675733</v>
      </c>
      <c r="X681" s="23">
        <f t="shared" si="147"/>
        <v>1713570800.2699759</v>
      </c>
      <c r="Y681" s="23">
        <f t="shared" si="148"/>
        <v>653370789.70240259</v>
      </c>
      <c r="Z681" s="17">
        <f>IFERROR(INDEX(Cost_Components!$T$2:$T$29,MATCH(E681,Cost_Components!$A$2:$A$29,0)),"")</f>
        <v>0.8</v>
      </c>
      <c r="AA681" s="26">
        <f>IFERROR(INDEX(Cost_Components!$U$2:$U$29,MATCH(E681,Cost_Components!$A$2:$A$29,0)),"")</f>
        <v>2025</v>
      </c>
      <c r="AB681" s="26">
        <f>IFERROR(INDEX(Cost_Components!$V$2:$V$29,MATCH(E681,Cost_Components!$A$2:$A$29,0)),"")</f>
        <v>2050</v>
      </c>
      <c r="AC681" s="26">
        <f>IFERROR(INDEX(Cost_Components!$M$2:$M$29,MATCH(E681,Cost_Components!$A$2:$A$29,0)),"")</f>
        <v>30</v>
      </c>
      <c r="AD681" s="26">
        <f>IFERROR(INDEX(Cost_Components!$N$2:$N$29,MATCH(E681,Cost_Components!$A$2:$A$29,0)),"")</f>
        <v>95</v>
      </c>
      <c r="AE681" s="16" t="str">
        <f>IFERROR(INDEX(Cost_Components!$O$2:$O$29,MATCH(E681,Cost_Components!$A$2:$A$29,0)),"")</f>
        <v>Both</v>
      </c>
      <c r="AF681" s="11">
        <v>16044125.6058206</v>
      </c>
      <c r="AG681" s="11">
        <v>16035324.275767799</v>
      </c>
      <c r="AH681" s="23">
        <f t="shared" si="149"/>
        <v>1</v>
      </c>
      <c r="AI681" s="10">
        <v>294484707.92155403</v>
      </c>
      <c r="AJ681" s="29">
        <f t="shared" si="150"/>
        <v>3.9340215154943827</v>
      </c>
      <c r="AK681" s="29">
        <f t="shared" si="151"/>
        <v>6.3584458869945948</v>
      </c>
      <c r="AL681" s="29">
        <f t="shared" si="152"/>
        <v>2.4244243715002125</v>
      </c>
      <c r="AM681" s="29">
        <f t="shared" si="153"/>
        <v>2.2186917423109453</v>
      </c>
    </row>
    <row r="682" spans="1:39">
      <c r="A682" t="s">
        <v>268</v>
      </c>
      <c r="B682" s="20">
        <v>2029</v>
      </c>
      <c r="C682" t="s">
        <v>268</v>
      </c>
      <c r="D682" t="s">
        <v>272</v>
      </c>
      <c r="E682" s="22" t="s">
        <v>368</v>
      </c>
      <c r="F682" s="22" t="s">
        <v>369</v>
      </c>
      <c r="G682" s="22" t="s">
        <v>269</v>
      </c>
      <c r="H682" s="22" t="s">
        <v>237</v>
      </c>
      <c r="I682" s="22" t="s">
        <v>309</v>
      </c>
      <c r="J682" s="17">
        <f>IFERROR(INDEX(Cost_Components!$K$2:$K$29,MATCH(E682,Cost_Components!$A$2:$A$29,0)),"")</f>
        <v>0.6</v>
      </c>
      <c r="K682" s="17">
        <f t="shared" si="140"/>
        <v>0.28307692307692311</v>
      </c>
      <c r="L682" s="17">
        <f>IFERROR(INDEX(Cost_Components!$S$2:$S$29,MATCH(E682,Cost_Components!$A$2:$A$29,0)),"")</f>
        <v>0.16</v>
      </c>
      <c r="M682" s="28">
        <f>IFERROR(INDEX(Cost_Components!$L$2:$L$29,MATCH(E682,Cost_Components!$A$2:$A$29,0)),"")</f>
        <v>1</v>
      </c>
      <c r="N682" s="29">
        <f>IFERROR(INDEX(Cost_Components!$P$2:$P$29,MATCH(E682,Cost_Components!$A$2:$A$29,0)),"")</f>
        <v>752.57623226071905</v>
      </c>
      <c r="O682" s="23">
        <f t="shared" si="141"/>
        <v>9897215.8117237799</v>
      </c>
      <c r="P682" s="23">
        <f t="shared" si="142"/>
        <v>9889311.7215369605</v>
      </c>
      <c r="Q682" s="23">
        <f t="shared" si="143"/>
        <v>1190793752.8073683</v>
      </c>
      <c r="R682" s="23">
        <f t="shared" si="144"/>
        <v>2108472810.6528103</v>
      </c>
      <c r="S682" s="23">
        <f t="shared" si="145"/>
        <v>917679057.84544206</v>
      </c>
      <c r="T682" s="16">
        <f>IFERROR(INDEX(Cost_Components!$R$2:$R$29,MATCH(E682,Cost_Components!$A$2:$A$29,0)),"")</f>
        <v>1</v>
      </c>
      <c r="U682" s="26">
        <f>IFERROR(INDEX(Cost_Components!$Q$2:$Q$29,MATCH(E682,Cost_Components!$A$2:$A$29,0)),"")</f>
        <v>2023</v>
      </c>
      <c r="V682" s="30">
        <f>1/(1+Calculation_Assumptions!$B$5)^(B682-Calculation_Assumptions!$B$2)</f>
        <v>0.888487047915689</v>
      </c>
      <c r="W682" s="23">
        <f t="shared" si="146"/>
        <v>1058004826.1082634</v>
      </c>
      <c r="X682" s="23">
        <f t="shared" si="147"/>
        <v>1873350783.1474109</v>
      </c>
      <c r="Y682" s="23">
        <f t="shared" si="148"/>
        <v>815345957.03914762</v>
      </c>
      <c r="Z682" s="17">
        <f>IFERROR(INDEX(Cost_Components!$T$2:$T$29,MATCH(E682,Cost_Components!$A$2:$A$29,0)),"")</f>
        <v>0.8</v>
      </c>
      <c r="AA682" s="26">
        <f>IFERROR(INDEX(Cost_Components!$U$2:$U$29,MATCH(E682,Cost_Components!$A$2:$A$29,0)),"")</f>
        <v>2025</v>
      </c>
      <c r="AB682" s="26">
        <f>IFERROR(INDEX(Cost_Components!$V$2:$V$29,MATCH(E682,Cost_Components!$A$2:$A$29,0)),"")</f>
        <v>2050</v>
      </c>
      <c r="AC682" s="26">
        <f>IFERROR(INDEX(Cost_Components!$M$2:$M$29,MATCH(E682,Cost_Components!$A$2:$A$29,0)),"")</f>
        <v>30</v>
      </c>
      <c r="AD682" s="26">
        <f>IFERROR(INDEX(Cost_Components!$N$2:$N$29,MATCH(E682,Cost_Components!$A$2:$A$29,0)),"")</f>
        <v>95</v>
      </c>
      <c r="AE682" s="16" t="str">
        <f>IFERROR(INDEX(Cost_Components!$O$2:$O$29,MATCH(E682,Cost_Components!$A$2:$A$29,0)),"")</f>
        <v>Both</v>
      </c>
      <c r="AF682" s="11">
        <v>16495359.6862063</v>
      </c>
      <c r="AG682" s="11">
        <v>16482186.2025616</v>
      </c>
      <c r="AH682" s="23">
        <f t="shared" si="149"/>
        <v>1</v>
      </c>
      <c r="AI682" s="10">
        <v>296414030.31142998</v>
      </c>
      <c r="AJ682" s="29">
        <f t="shared" si="150"/>
        <v>4.0173326193643755</v>
      </c>
      <c r="AK682" s="29">
        <f t="shared" si="151"/>
        <v>7.1132692620437874</v>
      </c>
      <c r="AL682" s="29">
        <f t="shared" si="152"/>
        <v>3.0959366426794124</v>
      </c>
      <c r="AM682" s="29">
        <f t="shared" si="153"/>
        <v>2.7506996081882402</v>
      </c>
    </row>
    <row r="683" spans="1:39">
      <c r="A683" t="s">
        <v>268</v>
      </c>
      <c r="B683" s="20">
        <v>2030</v>
      </c>
      <c r="C683" t="s">
        <v>268</v>
      </c>
      <c r="D683" t="s">
        <v>272</v>
      </c>
      <c r="E683" s="22" t="s">
        <v>368</v>
      </c>
      <c r="F683" s="22" t="s">
        <v>369</v>
      </c>
      <c r="G683" s="22" t="s">
        <v>269</v>
      </c>
      <c r="H683" s="22" t="s">
        <v>237</v>
      </c>
      <c r="I683" s="22" t="s">
        <v>309</v>
      </c>
      <c r="J683" s="17">
        <f>IFERROR(INDEX(Cost_Components!$K$2:$K$29,MATCH(E683,Cost_Components!$A$2:$A$29,0)),"")</f>
        <v>0.6</v>
      </c>
      <c r="K683" s="17">
        <f t="shared" si="140"/>
        <v>0.30769230769230771</v>
      </c>
      <c r="L683" s="17">
        <f>IFERROR(INDEX(Cost_Components!$S$2:$S$29,MATCH(E683,Cost_Components!$A$2:$A$29,0)),"")</f>
        <v>0.16</v>
      </c>
      <c r="M683" s="28">
        <f>IFERROR(INDEX(Cost_Components!$L$2:$L$29,MATCH(E683,Cost_Components!$A$2:$A$29,0)),"")</f>
        <v>1</v>
      </c>
      <c r="N683" s="29">
        <f>IFERROR(INDEX(Cost_Components!$P$2:$P$29,MATCH(E683,Cost_Components!$A$2:$A$29,0)),"")</f>
        <v>752.57623226071905</v>
      </c>
      <c r="O683" s="23">
        <f t="shared" si="141"/>
        <v>10167695.010245461</v>
      </c>
      <c r="P683" s="23">
        <f t="shared" si="142"/>
        <v>10156639.473753</v>
      </c>
      <c r="Q683" s="23">
        <f t="shared" si="143"/>
        <v>1222983274.8140042</v>
      </c>
      <c r="R683" s="23">
        <f t="shared" si="144"/>
        <v>2354450954.3343515</v>
      </c>
      <c r="S683" s="23">
        <f t="shared" si="145"/>
        <v>1131467679.5203474</v>
      </c>
      <c r="T683" s="16">
        <f>IFERROR(INDEX(Cost_Components!$R$2:$R$29,MATCH(E683,Cost_Components!$A$2:$A$29,0)),"")</f>
        <v>1</v>
      </c>
      <c r="U683" s="26">
        <f>IFERROR(INDEX(Cost_Components!$Q$2:$Q$29,MATCH(E683,Cost_Components!$A$2:$A$29,0)),"")</f>
        <v>2023</v>
      </c>
      <c r="V683" s="30">
        <f>1/(1+Calculation_Assumptions!$B$5)^(B683-Calculation_Assumptions!$B$2)</f>
        <v>0.86260878438416411</v>
      </c>
      <c r="W683" s="23">
        <f t="shared" si="146"/>
        <v>1054956116.0094723</v>
      </c>
      <c r="X683" s="23">
        <f t="shared" si="147"/>
        <v>2030970075.6104901</v>
      </c>
      <c r="Y683" s="23">
        <f t="shared" si="148"/>
        <v>976013959.60101783</v>
      </c>
      <c r="Z683" s="17">
        <f>IFERROR(INDEX(Cost_Components!$T$2:$T$29,MATCH(E683,Cost_Components!$A$2:$A$29,0)),"")</f>
        <v>0.8</v>
      </c>
      <c r="AA683" s="26">
        <f>IFERROR(INDEX(Cost_Components!$U$2:$U$29,MATCH(E683,Cost_Components!$A$2:$A$29,0)),"")</f>
        <v>2025</v>
      </c>
      <c r="AB683" s="26">
        <f>IFERROR(INDEX(Cost_Components!$V$2:$V$29,MATCH(E683,Cost_Components!$A$2:$A$29,0)),"")</f>
        <v>2050</v>
      </c>
      <c r="AC683" s="26">
        <f>IFERROR(INDEX(Cost_Components!$M$2:$M$29,MATCH(E683,Cost_Components!$A$2:$A$29,0)),"")</f>
        <v>30</v>
      </c>
      <c r="AD683" s="26">
        <f>IFERROR(INDEX(Cost_Components!$N$2:$N$29,MATCH(E683,Cost_Components!$A$2:$A$29,0)),"")</f>
        <v>95</v>
      </c>
      <c r="AE683" s="16" t="str">
        <f>IFERROR(INDEX(Cost_Components!$O$2:$O$29,MATCH(E683,Cost_Components!$A$2:$A$29,0)),"")</f>
        <v>Both</v>
      </c>
      <c r="AF683" s="11">
        <v>16946158.350409102</v>
      </c>
      <c r="AG683" s="11">
        <v>16927732.456255</v>
      </c>
      <c r="AH683" s="23">
        <f t="shared" si="149"/>
        <v>1</v>
      </c>
      <c r="AI683" s="10">
        <v>298289404.664994</v>
      </c>
      <c r="AJ683" s="29">
        <f t="shared" si="150"/>
        <v>4.0999889895101207</v>
      </c>
      <c r="AK683" s="29">
        <f t="shared" si="151"/>
        <v>7.8931766181189476</v>
      </c>
      <c r="AL683" s="29">
        <f t="shared" si="152"/>
        <v>3.7931876286088269</v>
      </c>
      <c r="AM683" s="29">
        <f t="shared" si="153"/>
        <v>3.2720369692553106</v>
      </c>
    </row>
    <row r="684" spans="1:39">
      <c r="A684" t="s">
        <v>268</v>
      </c>
      <c r="B684" s="20">
        <v>2031</v>
      </c>
      <c r="C684" t="s">
        <v>268</v>
      </c>
      <c r="D684" t="s">
        <v>272</v>
      </c>
      <c r="E684" s="22" t="s">
        <v>368</v>
      </c>
      <c r="F684" s="22" t="s">
        <v>369</v>
      </c>
      <c r="G684" s="22" t="s">
        <v>269</v>
      </c>
      <c r="H684" s="22" t="s">
        <v>237</v>
      </c>
      <c r="I684" s="22" t="s">
        <v>309</v>
      </c>
      <c r="J684" s="17">
        <f>IFERROR(INDEX(Cost_Components!$K$2:$K$29,MATCH(E684,Cost_Components!$A$2:$A$29,0)),"")</f>
        <v>0.6</v>
      </c>
      <c r="K684" s="17">
        <f t="shared" si="140"/>
        <v>0.3323076923076923</v>
      </c>
      <c r="L684" s="17">
        <f>IFERROR(INDEX(Cost_Components!$S$2:$S$29,MATCH(E684,Cost_Components!$A$2:$A$29,0)),"")</f>
        <v>0.16</v>
      </c>
      <c r="M684" s="28">
        <f>IFERROR(INDEX(Cost_Components!$L$2:$L$29,MATCH(E684,Cost_Components!$A$2:$A$29,0)),"")</f>
        <v>1</v>
      </c>
      <c r="N684" s="29">
        <f>IFERROR(INDEX(Cost_Components!$P$2:$P$29,MATCH(E684,Cost_Components!$A$2:$A$29,0)),"")</f>
        <v>752.57623226071905</v>
      </c>
      <c r="O684" s="23">
        <f t="shared" si="141"/>
        <v>10439392.62351102</v>
      </c>
      <c r="P684" s="23">
        <f t="shared" si="142"/>
        <v>10424657.84663556</v>
      </c>
      <c r="Q684" s="23">
        <f t="shared" si="143"/>
        <v>1255255955.9725008</v>
      </c>
      <c r="R684" s="23">
        <f t="shared" si="144"/>
        <v>2610755036.6485071</v>
      </c>
      <c r="S684" s="23">
        <f t="shared" si="145"/>
        <v>1355499080.6760063</v>
      </c>
      <c r="T684" s="16">
        <f>IFERROR(INDEX(Cost_Components!$R$2:$R$29,MATCH(E684,Cost_Components!$A$2:$A$29,0)),"")</f>
        <v>1</v>
      </c>
      <c r="U684" s="26">
        <f>IFERROR(INDEX(Cost_Components!$Q$2:$Q$29,MATCH(E684,Cost_Components!$A$2:$A$29,0)),"")</f>
        <v>2023</v>
      </c>
      <c r="V684" s="30">
        <f>1/(1+Calculation_Assumptions!$B$5)^(B684-Calculation_Assumptions!$B$2)</f>
        <v>0.83748425668365445</v>
      </c>
      <c r="W684" s="23">
        <f t="shared" si="146"/>
        <v>1051257101.2353599</v>
      </c>
      <c r="X684" s="23">
        <f t="shared" si="147"/>
        <v>2186466241.2506819</v>
      </c>
      <c r="Y684" s="23">
        <f t="shared" si="148"/>
        <v>1135209140.0153222</v>
      </c>
      <c r="Z684" s="17">
        <f>IFERROR(INDEX(Cost_Components!$T$2:$T$29,MATCH(E684,Cost_Components!$A$2:$A$29,0)),"")</f>
        <v>0.8</v>
      </c>
      <c r="AA684" s="26">
        <f>IFERROR(INDEX(Cost_Components!$U$2:$U$29,MATCH(E684,Cost_Components!$A$2:$A$29,0)),"")</f>
        <v>2025</v>
      </c>
      <c r="AB684" s="26">
        <f>IFERROR(INDEX(Cost_Components!$V$2:$V$29,MATCH(E684,Cost_Components!$A$2:$A$29,0)),"")</f>
        <v>2050</v>
      </c>
      <c r="AC684" s="26">
        <f>IFERROR(INDEX(Cost_Components!$M$2:$M$29,MATCH(E684,Cost_Components!$A$2:$A$29,0)),"")</f>
        <v>30</v>
      </c>
      <c r="AD684" s="26">
        <f>IFERROR(INDEX(Cost_Components!$N$2:$N$29,MATCH(E684,Cost_Components!$A$2:$A$29,0)),"")</f>
        <v>95</v>
      </c>
      <c r="AE684" s="16" t="str">
        <f>IFERROR(INDEX(Cost_Components!$O$2:$O$29,MATCH(E684,Cost_Components!$A$2:$A$29,0)),"")</f>
        <v>Both</v>
      </c>
      <c r="AF684" s="11">
        <v>17398987.7058517</v>
      </c>
      <c r="AG684" s="11">
        <v>17374429.7443926</v>
      </c>
      <c r="AH684" s="23">
        <f t="shared" si="149"/>
        <v>1</v>
      </c>
      <c r="AI684" s="10">
        <v>300119636.92551899</v>
      </c>
      <c r="AJ684" s="29">
        <f t="shared" si="150"/>
        <v>4.1825185743644591</v>
      </c>
      <c r="AK684" s="29">
        <f t="shared" si="151"/>
        <v>8.6990476977566811</v>
      </c>
      <c r="AL684" s="29">
        <f t="shared" si="152"/>
        <v>4.516529123392222</v>
      </c>
      <c r="AM684" s="29">
        <f t="shared" si="153"/>
        <v>3.7825220356942131</v>
      </c>
    </row>
    <row r="685" spans="1:39">
      <c r="A685" t="s">
        <v>268</v>
      </c>
      <c r="B685" s="20">
        <v>2032</v>
      </c>
      <c r="C685" t="s">
        <v>268</v>
      </c>
      <c r="D685" t="s">
        <v>272</v>
      </c>
      <c r="E685" s="22" t="s">
        <v>368</v>
      </c>
      <c r="F685" s="22" t="s">
        <v>369</v>
      </c>
      <c r="G685" s="22" t="s">
        <v>269</v>
      </c>
      <c r="H685" s="22" t="s">
        <v>237</v>
      </c>
      <c r="I685" s="22" t="s">
        <v>309</v>
      </c>
      <c r="J685" s="17">
        <f>IFERROR(INDEX(Cost_Components!$K$2:$K$29,MATCH(E685,Cost_Components!$A$2:$A$29,0)),"")</f>
        <v>0.6</v>
      </c>
      <c r="K685" s="17">
        <f t="shared" si="140"/>
        <v>0.35692307692307695</v>
      </c>
      <c r="L685" s="17">
        <f>IFERROR(INDEX(Cost_Components!$S$2:$S$29,MATCH(E685,Cost_Components!$A$2:$A$29,0)),"")</f>
        <v>0.16</v>
      </c>
      <c r="M685" s="28">
        <f>IFERROR(INDEX(Cost_Components!$L$2:$L$29,MATCH(E685,Cost_Components!$A$2:$A$29,0)),"")</f>
        <v>1</v>
      </c>
      <c r="N685" s="29">
        <f>IFERROR(INDEX(Cost_Components!$P$2:$P$29,MATCH(E685,Cost_Components!$A$2:$A$29,0)),"")</f>
        <v>752.57623226071905</v>
      </c>
      <c r="O685" s="23">
        <f t="shared" si="141"/>
        <v>10712522.31287544</v>
      </c>
      <c r="P685" s="23">
        <f t="shared" si="142"/>
        <v>10693575.804397801</v>
      </c>
      <c r="Q685" s="23">
        <f t="shared" si="143"/>
        <v>1287636958.1228936</v>
      </c>
      <c r="R685" s="23">
        <f t="shared" si="144"/>
        <v>2877510162.7907424</v>
      </c>
      <c r="S685" s="23">
        <f t="shared" si="145"/>
        <v>1589873204.6678488</v>
      </c>
      <c r="T685" s="16">
        <f>IFERROR(INDEX(Cost_Components!$R$2:$R$29,MATCH(E685,Cost_Components!$A$2:$A$29,0)),"")</f>
        <v>1</v>
      </c>
      <c r="U685" s="26">
        <f>IFERROR(INDEX(Cost_Components!$Q$2:$Q$29,MATCH(E685,Cost_Components!$A$2:$A$29,0)),"")</f>
        <v>2023</v>
      </c>
      <c r="V685" s="30">
        <f>1/(1+Calculation_Assumptions!$B$5)^(B685-Calculation_Assumptions!$B$2)</f>
        <v>0.81309151134335378</v>
      </c>
      <c r="W685" s="23">
        <f t="shared" si="146"/>
        <v>1046966680.3417022</v>
      </c>
      <c r="X685" s="23">
        <f t="shared" si="147"/>
        <v>2339679087.1693845</v>
      </c>
      <c r="Y685" s="23">
        <f t="shared" si="148"/>
        <v>1292712406.8276825</v>
      </c>
      <c r="Z685" s="17">
        <f>IFERROR(INDEX(Cost_Components!$T$2:$T$29,MATCH(E685,Cost_Components!$A$2:$A$29,0)),"")</f>
        <v>0.8</v>
      </c>
      <c r="AA685" s="26">
        <f>IFERROR(INDEX(Cost_Components!$U$2:$U$29,MATCH(E685,Cost_Components!$A$2:$A$29,0)),"")</f>
        <v>2025</v>
      </c>
      <c r="AB685" s="26">
        <f>IFERROR(INDEX(Cost_Components!$V$2:$V$29,MATCH(E685,Cost_Components!$A$2:$A$29,0)),"")</f>
        <v>2050</v>
      </c>
      <c r="AC685" s="26">
        <f>IFERROR(INDEX(Cost_Components!$M$2:$M$29,MATCH(E685,Cost_Components!$A$2:$A$29,0)),"")</f>
        <v>30</v>
      </c>
      <c r="AD685" s="26">
        <f>IFERROR(INDEX(Cost_Components!$N$2:$N$29,MATCH(E685,Cost_Components!$A$2:$A$29,0)),"")</f>
        <v>95</v>
      </c>
      <c r="AE685" s="16" t="str">
        <f>IFERROR(INDEX(Cost_Components!$O$2:$O$29,MATCH(E685,Cost_Components!$A$2:$A$29,0)),"")</f>
        <v>Both</v>
      </c>
      <c r="AF685" s="11">
        <v>17854203.854792401</v>
      </c>
      <c r="AG685" s="11">
        <v>17822626.340663001</v>
      </c>
      <c r="AH685" s="23">
        <f t="shared" si="149"/>
        <v>1</v>
      </c>
      <c r="AI685" s="10">
        <v>301904628.08354098</v>
      </c>
      <c r="AJ685" s="29">
        <f t="shared" si="150"/>
        <v>4.2650454426508082</v>
      </c>
      <c r="AK685" s="29">
        <f t="shared" si="151"/>
        <v>9.5311893065597442</v>
      </c>
      <c r="AL685" s="29">
        <f t="shared" si="152"/>
        <v>5.266143863908936</v>
      </c>
      <c r="AM685" s="29">
        <f t="shared" si="153"/>
        <v>4.2818568732572464</v>
      </c>
    </row>
    <row r="686" spans="1:39">
      <c r="A686" t="s">
        <v>268</v>
      </c>
      <c r="B686" s="20">
        <v>2033</v>
      </c>
      <c r="C686" t="s">
        <v>268</v>
      </c>
      <c r="D686" t="s">
        <v>272</v>
      </c>
      <c r="E686" s="22" t="s">
        <v>368</v>
      </c>
      <c r="F686" s="22" t="s">
        <v>369</v>
      </c>
      <c r="G686" s="22" t="s">
        <v>269</v>
      </c>
      <c r="H686" s="22" t="s">
        <v>237</v>
      </c>
      <c r="I686" s="22" t="s">
        <v>309</v>
      </c>
      <c r="J686" s="17">
        <f>IFERROR(INDEX(Cost_Components!$K$2:$K$29,MATCH(E686,Cost_Components!$A$2:$A$29,0)),"")</f>
        <v>0.6</v>
      </c>
      <c r="K686" s="17">
        <f t="shared" si="140"/>
        <v>0.38153846153846155</v>
      </c>
      <c r="L686" s="17">
        <f>IFERROR(INDEX(Cost_Components!$S$2:$S$29,MATCH(E686,Cost_Components!$A$2:$A$29,0)),"")</f>
        <v>0.16</v>
      </c>
      <c r="M686" s="28">
        <f>IFERROR(INDEX(Cost_Components!$L$2:$L$29,MATCH(E686,Cost_Components!$A$2:$A$29,0)),"")</f>
        <v>1</v>
      </c>
      <c r="N686" s="29">
        <f>IFERROR(INDEX(Cost_Components!$P$2:$P$29,MATCH(E686,Cost_Components!$A$2:$A$29,0)),"")</f>
        <v>752.57623226071905</v>
      </c>
      <c r="O686" s="23">
        <f t="shared" si="141"/>
        <v>10973568.516118798</v>
      </c>
      <c r="P686" s="23">
        <f t="shared" si="142"/>
        <v>10949881.21719894</v>
      </c>
      <c r="Q686" s="23">
        <f t="shared" si="143"/>
        <v>1318499256.0227191</v>
      </c>
      <c r="R686" s="23">
        <f t="shared" si="144"/>
        <v>3150915105.2034655</v>
      </c>
      <c r="S686" s="23">
        <f t="shared" si="145"/>
        <v>1832415849.1807463</v>
      </c>
      <c r="T686" s="16">
        <f>IFERROR(INDEX(Cost_Components!$R$2:$R$29,MATCH(E686,Cost_Components!$A$2:$A$29,0)),"")</f>
        <v>1</v>
      </c>
      <c r="U686" s="26">
        <f>IFERROR(INDEX(Cost_Components!$Q$2:$Q$29,MATCH(E686,Cost_Components!$A$2:$A$29,0)),"")</f>
        <v>2023</v>
      </c>
      <c r="V686" s="30">
        <f>1/(1+Calculation_Assumptions!$B$5)^(B686-Calculation_Assumptions!$B$2)</f>
        <v>0.78940923431393573</v>
      </c>
      <c r="W686" s="23">
        <f t="shared" si="146"/>
        <v>1040835488.1403886</v>
      </c>
      <c r="X686" s="23">
        <f t="shared" si="147"/>
        <v>2487361480.5868821</v>
      </c>
      <c r="Y686" s="23">
        <f t="shared" si="148"/>
        <v>1446525992.4464934</v>
      </c>
      <c r="Z686" s="17">
        <f>IFERROR(INDEX(Cost_Components!$T$2:$T$29,MATCH(E686,Cost_Components!$A$2:$A$29,0)),"")</f>
        <v>0.8</v>
      </c>
      <c r="AA686" s="26">
        <f>IFERROR(INDEX(Cost_Components!$U$2:$U$29,MATCH(E686,Cost_Components!$A$2:$A$29,0)),"")</f>
        <v>2025</v>
      </c>
      <c r="AB686" s="26">
        <f>IFERROR(INDEX(Cost_Components!$V$2:$V$29,MATCH(E686,Cost_Components!$A$2:$A$29,0)),"")</f>
        <v>2050</v>
      </c>
      <c r="AC686" s="26">
        <f>IFERROR(INDEX(Cost_Components!$M$2:$M$29,MATCH(E686,Cost_Components!$A$2:$A$29,0)),"")</f>
        <v>30</v>
      </c>
      <c r="AD686" s="26">
        <f>IFERROR(INDEX(Cost_Components!$N$2:$N$29,MATCH(E686,Cost_Components!$A$2:$A$29,0)),"")</f>
        <v>95</v>
      </c>
      <c r="AE686" s="16" t="str">
        <f>IFERROR(INDEX(Cost_Components!$O$2:$O$29,MATCH(E686,Cost_Components!$A$2:$A$29,0)),"")</f>
        <v>Both</v>
      </c>
      <c r="AF686" s="11">
        <v>18289280.860197999</v>
      </c>
      <c r="AG686" s="11">
        <v>18249802.028664902</v>
      </c>
      <c r="AH686" s="23">
        <f t="shared" si="149"/>
        <v>1</v>
      </c>
      <c r="AI686" s="10">
        <v>303644277.16916001</v>
      </c>
      <c r="AJ686" s="29">
        <f t="shared" si="150"/>
        <v>4.3422496492110216</v>
      </c>
      <c r="AK686" s="29">
        <f t="shared" si="151"/>
        <v>10.376994865765552</v>
      </c>
      <c r="AL686" s="29">
        <f t="shared" si="152"/>
        <v>6.0347452165545299</v>
      </c>
      <c r="AM686" s="29">
        <f t="shared" si="153"/>
        <v>4.7638836006799981</v>
      </c>
    </row>
    <row r="687" spans="1:39">
      <c r="A687" t="s">
        <v>268</v>
      </c>
      <c r="B687" s="20">
        <v>2034</v>
      </c>
      <c r="C687" t="s">
        <v>268</v>
      </c>
      <c r="D687" t="s">
        <v>272</v>
      </c>
      <c r="E687" s="22" t="s">
        <v>368</v>
      </c>
      <c r="F687" s="22" t="s">
        <v>369</v>
      </c>
      <c r="G687" s="22" t="s">
        <v>269</v>
      </c>
      <c r="H687" s="22" t="s">
        <v>237</v>
      </c>
      <c r="I687" s="22" t="s">
        <v>309</v>
      </c>
      <c r="J687" s="17">
        <f>IFERROR(INDEX(Cost_Components!$K$2:$K$29,MATCH(E687,Cost_Components!$A$2:$A$29,0)),"")</f>
        <v>0.6</v>
      </c>
      <c r="K687" s="17">
        <f t="shared" si="140"/>
        <v>0.4061538461538462</v>
      </c>
      <c r="L687" s="17">
        <f>IFERROR(INDEX(Cost_Components!$S$2:$S$29,MATCH(E687,Cost_Components!$A$2:$A$29,0)),"")</f>
        <v>0.16</v>
      </c>
      <c r="M687" s="28">
        <f>IFERROR(INDEX(Cost_Components!$L$2:$L$29,MATCH(E687,Cost_Components!$A$2:$A$29,0)),"")</f>
        <v>1</v>
      </c>
      <c r="N687" s="29">
        <f>IFERROR(INDEX(Cost_Components!$P$2:$P$29,MATCH(E687,Cost_Components!$A$2:$A$29,0)),"")</f>
        <v>752.57623226071905</v>
      </c>
      <c r="O687" s="23">
        <f t="shared" si="141"/>
        <v>11234827.031266261</v>
      </c>
      <c r="P687" s="23">
        <f t="shared" si="142"/>
        <v>11205862.54997058</v>
      </c>
      <c r="Q687" s="23">
        <f t="shared" si="143"/>
        <v>1349322530.7341363</v>
      </c>
      <c r="R687" s="23">
        <f t="shared" si="144"/>
        <v>3434056680.7459817</v>
      </c>
      <c r="S687" s="23">
        <f t="shared" si="145"/>
        <v>2084734150.0118454</v>
      </c>
      <c r="T687" s="16">
        <f>IFERROR(INDEX(Cost_Components!$R$2:$R$29,MATCH(E687,Cost_Components!$A$2:$A$29,0)),"")</f>
        <v>1</v>
      </c>
      <c r="U687" s="26">
        <f>IFERROR(INDEX(Cost_Components!$Q$2:$Q$29,MATCH(E687,Cost_Components!$A$2:$A$29,0)),"")</f>
        <v>2023</v>
      </c>
      <c r="V687" s="30">
        <f>1/(1+Calculation_Assumptions!$B$5)^(B687-Calculation_Assumptions!$B$2)</f>
        <v>0.76641673234362695</v>
      </c>
      <c r="W687" s="23">
        <f t="shared" si="146"/>
        <v>1034143364.8828899</v>
      </c>
      <c r="X687" s="23">
        <f t="shared" si="147"/>
        <v>2631918499.9401369</v>
      </c>
      <c r="Y687" s="23">
        <f t="shared" si="148"/>
        <v>1597775135.0572472</v>
      </c>
      <c r="Z687" s="17">
        <f>IFERROR(INDEX(Cost_Components!$T$2:$T$29,MATCH(E687,Cost_Components!$A$2:$A$29,0)),"")</f>
        <v>0.8</v>
      </c>
      <c r="AA687" s="26">
        <f>IFERROR(INDEX(Cost_Components!$U$2:$U$29,MATCH(E687,Cost_Components!$A$2:$A$29,0)),"")</f>
        <v>2025</v>
      </c>
      <c r="AB687" s="26">
        <f>IFERROR(INDEX(Cost_Components!$V$2:$V$29,MATCH(E687,Cost_Components!$A$2:$A$29,0)),"")</f>
        <v>2050</v>
      </c>
      <c r="AC687" s="26">
        <f>IFERROR(INDEX(Cost_Components!$M$2:$M$29,MATCH(E687,Cost_Components!$A$2:$A$29,0)),"")</f>
        <v>30</v>
      </c>
      <c r="AD687" s="26">
        <f>IFERROR(INDEX(Cost_Components!$N$2:$N$29,MATCH(E687,Cost_Components!$A$2:$A$29,0)),"")</f>
        <v>95</v>
      </c>
      <c r="AE687" s="16" t="str">
        <f>IFERROR(INDEX(Cost_Components!$O$2:$O$29,MATCH(E687,Cost_Components!$A$2:$A$29,0)),"")</f>
        <v>Both</v>
      </c>
      <c r="AF687" s="11">
        <v>18724711.718777101</v>
      </c>
      <c r="AG687" s="11">
        <v>18676437.5832843</v>
      </c>
      <c r="AH687" s="23">
        <f t="shared" si="149"/>
        <v>1</v>
      </c>
      <c r="AI687" s="10">
        <v>305332541.18498403</v>
      </c>
      <c r="AJ687" s="29">
        <f t="shared" si="150"/>
        <v>4.4191900591318127</v>
      </c>
      <c r="AK687" s="29">
        <f t="shared" si="151"/>
        <v>11.246939705209728</v>
      </c>
      <c r="AL687" s="29">
        <f t="shared" si="152"/>
        <v>6.8277496460779155</v>
      </c>
      <c r="AM687" s="29">
        <f t="shared" si="153"/>
        <v>5.2329015730073918</v>
      </c>
    </row>
    <row r="688" spans="1:39">
      <c r="A688" t="s">
        <v>268</v>
      </c>
      <c r="B688" s="20">
        <v>2035</v>
      </c>
      <c r="C688" t="s">
        <v>268</v>
      </c>
      <c r="D688" t="s">
        <v>272</v>
      </c>
      <c r="E688" s="22" t="s">
        <v>368</v>
      </c>
      <c r="F688" s="22" t="s">
        <v>369</v>
      </c>
      <c r="G688" s="22" t="s">
        <v>269</v>
      </c>
      <c r="H688" s="22" t="s">
        <v>237</v>
      </c>
      <c r="I688" s="22" t="s">
        <v>309</v>
      </c>
      <c r="J688" s="17">
        <f>IFERROR(INDEX(Cost_Components!$K$2:$K$29,MATCH(E688,Cost_Components!$A$2:$A$29,0)),"")</f>
        <v>0.6</v>
      </c>
      <c r="K688" s="17">
        <f t="shared" si="140"/>
        <v>0.43076923076923079</v>
      </c>
      <c r="L688" s="17">
        <f>IFERROR(INDEX(Cost_Components!$S$2:$S$29,MATCH(E688,Cost_Components!$A$2:$A$29,0)),"")</f>
        <v>0.16</v>
      </c>
      <c r="M688" s="28">
        <f>IFERROR(INDEX(Cost_Components!$L$2:$L$29,MATCH(E688,Cost_Components!$A$2:$A$29,0)),"")</f>
        <v>1</v>
      </c>
      <c r="N688" s="29">
        <f>IFERROR(INDEX(Cost_Components!$P$2:$P$29,MATCH(E688,Cost_Components!$A$2:$A$29,0)),"")</f>
        <v>752.57623226071905</v>
      </c>
      <c r="O688" s="23">
        <f t="shared" si="141"/>
        <v>11495930.575186741</v>
      </c>
      <c r="P688" s="23">
        <f t="shared" si="142"/>
        <v>11461149.940677479</v>
      </c>
      <c r="Q688" s="23">
        <f t="shared" si="143"/>
        <v>1380062246.3568354</v>
      </c>
      <c r="R688" s="23">
        <f t="shared" si="144"/>
        <v>3726827620.3220844</v>
      </c>
      <c r="S688" s="23">
        <f t="shared" si="145"/>
        <v>2346765373.9652491</v>
      </c>
      <c r="T688" s="16">
        <f>IFERROR(INDEX(Cost_Components!$R$2:$R$29,MATCH(E688,Cost_Components!$A$2:$A$29,0)),"")</f>
        <v>1</v>
      </c>
      <c r="U688" s="26">
        <f>IFERROR(INDEX(Cost_Components!$Q$2:$Q$29,MATCH(E688,Cost_Components!$A$2:$A$29,0)),"")</f>
        <v>2023</v>
      </c>
      <c r="V688" s="30">
        <f>1/(1+Calculation_Assumptions!$B$5)^(B688-Calculation_Assumptions!$B$2)</f>
        <v>0.74409391489672516</v>
      </c>
      <c r="W688" s="23">
        <f t="shared" si="146"/>
        <v>1026895919.6928264</v>
      </c>
      <c r="X688" s="23">
        <f t="shared" si="147"/>
        <v>2773109754.1507058</v>
      </c>
      <c r="Y688" s="23">
        <f t="shared" si="148"/>
        <v>1746213834.4578795</v>
      </c>
      <c r="Z688" s="17">
        <f>IFERROR(INDEX(Cost_Components!$T$2:$T$29,MATCH(E688,Cost_Components!$A$2:$A$29,0)),"")</f>
        <v>0.8</v>
      </c>
      <c r="AA688" s="26">
        <f>IFERROR(INDEX(Cost_Components!$U$2:$U$29,MATCH(E688,Cost_Components!$A$2:$A$29,0)),"")</f>
        <v>2025</v>
      </c>
      <c r="AB688" s="26">
        <f>IFERROR(INDEX(Cost_Components!$V$2:$V$29,MATCH(E688,Cost_Components!$A$2:$A$29,0)),"")</f>
        <v>2050</v>
      </c>
      <c r="AC688" s="26">
        <f>IFERROR(INDEX(Cost_Components!$M$2:$M$29,MATCH(E688,Cost_Components!$A$2:$A$29,0)),"")</f>
        <v>30</v>
      </c>
      <c r="AD688" s="26">
        <f>IFERROR(INDEX(Cost_Components!$N$2:$N$29,MATCH(E688,Cost_Components!$A$2:$A$29,0)),"")</f>
        <v>95</v>
      </c>
      <c r="AE688" s="16" t="str">
        <f>IFERROR(INDEX(Cost_Components!$O$2:$O$29,MATCH(E688,Cost_Components!$A$2:$A$29,0)),"")</f>
        <v>Both</v>
      </c>
      <c r="AF688" s="11">
        <v>19159884.291977901</v>
      </c>
      <c r="AG688" s="11">
        <v>19101916.567795798</v>
      </c>
      <c r="AH688" s="23">
        <f t="shared" si="149"/>
        <v>1</v>
      </c>
      <c r="AI688" s="10">
        <v>306964650.16711998</v>
      </c>
      <c r="AJ688" s="29">
        <f t="shared" si="150"/>
        <v>4.4958344408891762</v>
      </c>
      <c r="AK688" s="29">
        <f t="shared" si="151"/>
        <v>12.140901625946496</v>
      </c>
      <c r="AL688" s="29">
        <f t="shared" si="152"/>
        <v>7.6450671850573206</v>
      </c>
      <c r="AM688" s="29">
        <f t="shared" si="153"/>
        <v>5.6886479713777884</v>
      </c>
    </row>
    <row r="689" spans="1:39">
      <c r="A689" t="s">
        <v>268</v>
      </c>
      <c r="B689" s="20">
        <v>2036</v>
      </c>
      <c r="C689" t="s">
        <v>268</v>
      </c>
      <c r="D689" t="s">
        <v>272</v>
      </c>
      <c r="E689" s="22" t="s">
        <v>368</v>
      </c>
      <c r="F689" s="22" t="s">
        <v>369</v>
      </c>
      <c r="G689" s="22" t="s">
        <v>269</v>
      </c>
      <c r="H689" s="22" t="s">
        <v>237</v>
      </c>
      <c r="I689" s="22" t="s">
        <v>309</v>
      </c>
      <c r="J689" s="17">
        <f>IFERROR(INDEX(Cost_Components!$K$2:$K$29,MATCH(E689,Cost_Components!$A$2:$A$29,0)),"")</f>
        <v>0.6</v>
      </c>
      <c r="K689" s="17">
        <f t="shared" si="140"/>
        <v>0.45538461538461539</v>
      </c>
      <c r="L689" s="17">
        <f>IFERROR(INDEX(Cost_Components!$S$2:$S$29,MATCH(E689,Cost_Components!$A$2:$A$29,0)),"")</f>
        <v>0.16</v>
      </c>
      <c r="M689" s="28">
        <f>IFERROR(INDEX(Cost_Components!$L$2:$L$29,MATCH(E689,Cost_Components!$A$2:$A$29,0)),"")</f>
        <v>1</v>
      </c>
      <c r="N689" s="29">
        <f>IFERROR(INDEX(Cost_Components!$P$2:$P$29,MATCH(E689,Cost_Components!$A$2:$A$29,0)),"")</f>
        <v>752.57623226071905</v>
      </c>
      <c r="O689" s="23">
        <f t="shared" si="141"/>
        <v>11757224.5365033</v>
      </c>
      <c r="P689" s="23">
        <f t="shared" si="142"/>
        <v>11716083.445650959</v>
      </c>
      <c r="Q689" s="23">
        <f t="shared" si="143"/>
        <v>1410759349.8208292</v>
      </c>
      <c r="R689" s="23">
        <f t="shared" si="144"/>
        <v>4029337680.1282773</v>
      </c>
      <c r="S689" s="23">
        <f t="shared" si="145"/>
        <v>2618578330.3074484</v>
      </c>
      <c r="T689" s="16">
        <f>IFERROR(INDEX(Cost_Components!$R$2:$R$29,MATCH(E689,Cost_Components!$A$2:$A$29,0)),"")</f>
        <v>1</v>
      </c>
      <c r="U689" s="26">
        <f>IFERROR(INDEX(Cost_Components!$Q$2:$Q$29,MATCH(E689,Cost_Components!$A$2:$A$29,0)),"")</f>
        <v>2023</v>
      </c>
      <c r="V689" s="30">
        <f>1/(1+Calculation_Assumptions!$B$5)^(B689-Calculation_Assumptions!$B$2)</f>
        <v>0.72242127659876232</v>
      </c>
      <c r="W689" s="23">
        <f t="shared" si="146"/>
        <v>1019162570.4712033</v>
      </c>
      <c r="X689" s="23">
        <f t="shared" si="147"/>
        <v>2910879270.7257657</v>
      </c>
      <c r="Y689" s="23">
        <f t="shared" si="148"/>
        <v>1891716700.2545624</v>
      </c>
      <c r="Z689" s="17">
        <f>IFERROR(INDEX(Cost_Components!$T$2:$T$29,MATCH(E689,Cost_Components!$A$2:$A$29,0)),"")</f>
        <v>0.8</v>
      </c>
      <c r="AA689" s="26">
        <f>IFERROR(INDEX(Cost_Components!$U$2:$U$29,MATCH(E689,Cost_Components!$A$2:$A$29,0)),"")</f>
        <v>2025</v>
      </c>
      <c r="AB689" s="26">
        <f>IFERROR(INDEX(Cost_Components!$V$2:$V$29,MATCH(E689,Cost_Components!$A$2:$A$29,0)),"")</f>
        <v>2050</v>
      </c>
      <c r="AC689" s="26">
        <f>IFERROR(INDEX(Cost_Components!$M$2:$M$29,MATCH(E689,Cost_Components!$A$2:$A$29,0)),"")</f>
        <v>30</v>
      </c>
      <c r="AD689" s="26">
        <f>IFERROR(INDEX(Cost_Components!$N$2:$N$29,MATCH(E689,Cost_Components!$A$2:$A$29,0)),"")</f>
        <v>95</v>
      </c>
      <c r="AE689" s="16" t="str">
        <f>IFERROR(INDEX(Cost_Components!$O$2:$O$29,MATCH(E689,Cost_Components!$A$2:$A$29,0)),"")</f>
        <v>Both</v>
      </c>
      <c r="AF689" s="11">
        <v>19595374.227505501</v>
      </c>
      <c r="AG689" s="11">
        <v>19526805.742751598</v>
      </c>
      <c r="AH689" s="23">
        <f t="shared" si="149"/>
        <v>1</v>
      </c>
      <c r="AI689" s="10">
        <v>308542769.75662202</v>
      </c>
      <c r="AJ689" s="29">
        <f t="shared" si="150"/>
        <v>4.5723299590965416</v>
      </c>
      <c r="AK689" s="29">
        <f t="shared" si="151"/>
        <v>13.059251666492175</v>
      </c>
      <c r="AL689" s="29">
        <f t="shared" si="152"/>
        <v>8.4869217073956342</v>
      </c>
      <c r="AM689" s="29">
        <f t="shared" si="153"/>
        <v>6.1311328142505008</v>
      </c>
    </row>
    <row r="690" spans="1:39">
      <c r="A690" t="s">
        <v>268</v>
      </c>
      <c r="B690" s="20">
        <v>2037</v>
      </c>
      <c r="C690" t="s">
        <v>268</v>
      </c>
      <c r="D690" t="s">
        <v>272</v>
      </c>
      <c r="E690" s="22" t="s">
        <v>368</v>
      </c>
      <c r="F690" s="22" t="s">
        <v>369</v>
      </c>
      <c r="G690" s="22" t="s">
        <v>269</v>
      </c>
      <c r="H690" s="22" t="s">
        <v>237</v>
      </c>
      <c r="I690" s="22" t="s">
        <v>309</v>
      </c>
      <c r="J690" s="17">
        <f>IFERROR(INDEX(Cost_Components!$K$2:$K$29,MATCH(E690,Cost_Components!$A$2:$A$29,0)),"")</f>
        <v>0.6</v>
      </c>
      <c r="K690" s="17">
        <f t="shared" si="140"/>
        <v>0.48</v>
      </c>
      <c r="L690" s="17">
        <f>IFERROR(INDEX(Cost_Components!$S$2:$S$29,MATCH(E690,Cost_Components!$A$2:$A$29,0)),"")</f>
        <v>0.16</v>
      </c>
      <c r="M690" s="28">
        <f>IFERROR(INDEX(Cost_Components!$L$2:$L$29,MATCH(E690,Cost_Components!$A$2:$A$29,0)),"")</f>
        <v>1</v>
      </c>
      <c r="N690" s="29">
        <f>IFERROR(INDEX(Cost_Components!$P$2:$P$29,MATCH(E690,Cost_Components!$A$2:$A$29,0)),"")</f>
        <v>752.57623226071905</v>
      </c>
      <c r="O690" s="23">
        <f t="shared" si="141"/>
        <v>12018943.28932572</v>
      </c>
      <c r="P690" s="23">
        <f t="shared" si="142"/>
        <v>11970895.634702459</v>
      </c>
      <c r="Q690" s="23">
        <f t="shared" si="143"/>
        <v>1441441845.3681066</v>
      </c>
      <c r="R690" s="23">
        <f t="shared" si="144"/>
        <v>4341682107.089282</v>
      </c>
      <c r="S690" s="23">
        <f t="shared" si="145"/>
        <v>2900240261.7211752</v>
      </c>
      <c r="T690" s="16">
        <f>IFERROR(INDEX(Cost_Components!$R$2:$R$29,MATCH(E690,Cost_Components!$A$2:$A$29,0)),"")</f>
        <v>1</v>
      </c>
      <c r="U690" s="26">
        <f>IFERROR(INDEX(Cost_Components!$Q$2:$Q$29,MATCH(E690,Cost_Components!$A$2:$A$29,0)),"")</f>
        <v>2023</v>
      </c>
      <c r="V690" s="30">
        <f>1/(1+Calculation_Assumptions!$B$5)^(B690-Calculation_Assumptions!$B$2)</f>
        <v>0.70137988019297326</v>
      </c>
      <c r="W690" s="23">
        <f t="shared" si="146"/>
        <v>1010998308.8094209</v>
      </c>
      <c r="X690" s="23">
        <f t="shared" si="147"/>
        <v>3045168476.1062565</v>
      </c>
      <c r="Y690" s="23">
        <f t="shared" si="148"/>
        <v>2034170167.2968352</v>
      </c>
      <c r="Z690" s="17">
        <f>IFERROR(INDEX(Cost_Components!$T$2:$T$29,MATCH(E690,Cost_Components!$A$2:$A$29,0)),"")</f>
        <v>0.8</v>
      </c>
      <c r="AA690" s="26">
        <f>IFERROR(INDEX(Cost_Components!$U$2:$U$29,MATCH(E690,Cost_Components!$A$2:$A$29,0)),"")</f>
        <v>2025</v>
      </c>
      <c r="AB690" s="26">
        <f>IFERROR(INDEX(Cost_Components!$V$2:$V$29,MATCH(E690,Cost_Components!$A$2:$A$29,0)),"")</f>
        <v>2050</v>
      </c>
      <c r="AC690" s="26">
        <f>IFERROR(INDEX(Cost_Components!$M$2:$M$29,MATCH(E690,Cost_Components!$A$2:$A$29,0)),"")</f>
        <v>30</v>
      </c>
      <c r="AD690" s="26">
        <f>IFERROR(INDEX(Cost_Components!$N$2:$N$29,MATCH(E690,Cost_Components!$A$2:$A$29,0)),"")</f>
        <v>95</v>
      </c>
      <c r="AE690" s="16" t="str">
        <f>IFERROR(INDEX(Cost_Components!$O$2:$O$29,MATCH(E690,Cost_Components!$A$2:$A$29,0)),"")</f>
        <v>Both</v>
      </c>
      <c r="AF690" s="11">
        <v>20031572.148876201</v>
      </c>
      <c r="AG690" s="11">
        <v>19951492.724504098</v>
      </c>
      <c r="AH690" s="23">
        <f t="shared" si="149"/>
        <v>1</v>
      </c>
      <c r="AI690" s="10">
        <v>310068287.63643003</v>
      </c>
      <c r="AJ690" s="29">
        <f t="shared" si="150"/>
        <v>4.6487883567708366</v>
      </c>
      <c r="AK690" s="29">
        <f t="shared" si="151"/>
        <v>14.002341678295437</v>
      </c>
      <c r="AL690" s="29">
        <f t="shared" si="152"/>
        <v>9.3535533215246005</v>
      </c>
      <c r="AM690" s="29">
        <f t="shared" si="153"/>
        <v>6.5603941080295112</v>
      </c>
    </row>
    <row r="691" spans="1:39">
      <c r="A691" t="s">
        <v>268</v>
      </c>
      <c r="B691" s="20">
        <v>2038</v>
      </c>
      <c r="C691" t="s">
        <v>268</v>
      </c>
      <c r="D691" t="s">
        <v>272</v>
      </c>
      <c r="E691" s="22" t="s">
        <v>368</v>
      </c>
      <c r="F691" s="22" t="s">
        <v>369</v>
      </c>
      <c r="G691" s="22" t="s">
        <v>269</v>
      </c>
      <c r="H691" s="22" t="s">
        <v>237</v>
      </c>
      <c r="I691" s="22" t="s">
        <v>309</v>
      </c>
      <c r="J691" s="17">
        <f>IFERROR(INDEX(Cost_Components!$K$2:$K$29,MATCH(E691,Cost_Components!$A$2:$A$29,0)),"")</f>
        <v>0.6</v>
      </c>
      <c r="K691" s="17">
        <f t="shared" si="140"/>
        <v>0.50461538461538458</v>
      </c>
      <c r="L691" s="17">
        <f>IFERROR(INDEX(Cost_Components!$S$2:$S$29,MATCH(E691,Cost_Components!$A$2:$A$29,0)),"")</f>
        <v>0.16</v>
      </c>
      <c r="M691" s="28">
        <f>IFERROR(INDEX(Cost_Components!$L$2:$L$29,MATCH(E691,Cost_Components!$A$2:$A$29,0)),"")</f>
        <v>1</v>
      </c>
      <c r="N691" s="29">
        <f>IFERROR(INDEX(Cost_Components!$P$2:$P$29,MATCH(E691,Cost_Components!$A$2:$A$29,0)),"")</f>
        <v>752.57623226071905</v>
      </c>
      <c r="O691" s="23">
        <f t="shared" si="141"/>
        <v>12280516.944098158</v>
      </c>
      <c r="P691" s="23">
        <f t="shared" si="142"/>
        <v>12225018.405390238</v>
      </c>
      <c r="Q691" s="23">
        <f t="shared" si="143"/>
        <v>1472041326.5354447</v>
      </c>
      <c r="R691" s="23">
        <f t="shared" si="144"/>
        <v>4663668086.795516</v>
      </c>
      <c r="S691" s="23">
        <f t="shared" si="145"/>
        <v>3191626760.2600713</v>
      </c>
      <c r="T691" s="16">
        <f>IFERROR(INDEX(Cost_Components!$R$2:$R$29,MATCH(E691,Cost_Components!$A$2:$A$29,0)),"")</f>
        <v>1</v>
      </c>
      <c r="U691" s="26">
        <f>IFERROR(INDEX(Cost_Components!$Q$2:$Q$29,MATCH(E691,Cost_Components!$A$2:$A$29,0)),"")</f>
        <v>2023</v>
      </c>
      <c r="V691" s="30">
        <f>1/(1+Calculation_Assumptions!$B$5)^(B691-Calculation_Assumptions!$B$2)</f>
        <v>0.68095133999317792</v>
      </c>
      <c r="W691" s="23">
        <f t="shared" si="146"/>
        <v>1002388513.8296462</v>
      </c>
      <c r="X691" s="23">
        <f t="shared" si="147"/>
        <v>3175731032.9868269</v>
      </c>
      <c r="Y691" s="23">
        <f t="shared" si="148"/>
        <v>2173342519.1571808</v>
      </c>
      <c r="Z691" s="17">
        <f>IFERROR(INDEX(Cost_Components!$T$2:$T$29,MATCH(E691,Cost_Components!$A$2:$A$29,0)),"")</f>
        <v>0.8</v>
      </c>
      <c r="AA691" s="26">
        <f>IFERROR(INDEX(Cost_Components!$U$2:$U$29,MATCH(E691,Cost_Components!$A$2:$A$29,0)),"")</f>
        <v>2025</v>
      </c>
      <c r="AB691" s="26">
        <f>IFERROR(INDEX(Cost_Components!$V$2:$V$29,MATCH(E691,Cost_Components!$A$2:$A$29,0)),"")</f>
        <v>2050</v>
      </c>
      <c r="AC691" s="26">
        <f>IFERROR(INDEX(Cost_Components!$M$2:$M$29,MATCH(E691,Cost_Components!$A$2:$A$29,0)),"")</f>
        <v>30</v>
      </c>
      <c r="AD691" s="26">
        <f>IFERROR(INDEX(Cost_Components!$N$2:$N$29,MATCH(E691,Cost_Components!$A$2:$A$29,0)),"")</f>
        <v>95</v>
      </c>
      <c r="AE691" s="16" t="str">
        <f>IFERROR(INDEX(Cost_Components!$O$2:$O$29,MATCH(E691,Cost_Components!$A$2:$A$29,0)),"")</f>
        <v>Both</v>
      </c>
      <c r="AF691" s="11">
        <v>20467528.240163598</v>
      </c>
      <c r="AG691" s="11">
        <v>20375030.675650399</v>
      </c>
      <c r="AH691" s="23">
        <f t="shared" si="149"/>
        <v>1</v>
      </c>
      <c r="AI691" s="10">
        <v>311532999.13163</v>
      </c>
      <c r="AJ691" s="29">
        <f t="shared" si="150"/>
        <v>4.7251537738815035</v>
      </c>
      <c r="AK691" s="29">
        <f t="shared" si="151"/>
        <v>14.970061276959642</v>
      </c>
      <c r="AL691" s="29">
        <f t="shared" si="152"/>
        <v>10.244907503078139</v>
      </c>
      <c r="AM691" s="29">
        <f t="shared" si="153"/>
        <v>6.9762834923272203</v>
      </c>
    </row>
    <row r="692" spans="1:39">
      <c r="A692" t="s">
        <v>268</v>
      </c>
      <c r="B692" s="20">
        <v>2039</v>
      </c>
      <c r="C692" t="s">
        <v>268</v>
      </c>
      <c r="D692" t="s">
        <v>272</v>
      </c>
      <c r="E692" s="22" t="s">
        <v>368</v>
      </c>
      <c r="F692" s="22" t="s">
        <v>369</v>
      </c>
      <c r="G692" s="22" t="s">
        <v>269</v>
      </c>
      <c r="H692" s="22" t="s">
        <v>237</v>
      </c>
      <c r="I692" s="22" t="s">
        <v>309</v>
      </c>
      <c r="J692" s="17">
        <f>IFERROR(INDEX(Cost_Components!$K$2:$K$29,MATCH(E692,Cost_Components!$A$2:$A$29,0)),"")</f>
        <v>0.6</v>
      </c>
      <c r="K692" s="17">
        <f t="shared" si="140"/>
        <v>0.52923076923076917</v>
      </c>
      <c r="L692" s="17">
        <f>IFERROR(INDEX(Cost_Components!$S$2:$S$29,MATCH(E692,Cost_Components!$A$2:$A$29,0)),"")</f>
        <v>0.16</v>
      </c>
      <c r="M692" s="28">
        <f>IFERROR(INDEX(Cost_Components!$L$2:$L$29,MATCH(E692,Cost_Components!$A$2:$A$29,0)),"")</f>
        <v>1</v>
      </c>
      <c r="N692" s="29">
        <f>IFERROR(INDEX(Cost_Components!$P$2:$P$29,MATCH(E692,Cost_Components!$A$2:$A$29,0)),"")</f>
        <v>752.57623226071905</v>
      </c>
      <c r="O692" s="23">
        <f t="shared" si="141"/>
        <v>12540637.342249921</v>
      </c>
      <c r="P692" s="23">
        <f t="shared" si="142"/>
        <v>12477139.32013284</v>
      </c>
      <c r="Q692" s="23">
        <f t="shared" si="143"/>
        <v>1502399759.8300228</v>
      </c>
      <c r="R692" s="23">
        <f t="shared" si="144"/>
        <v>4994766533.5467873</v>
      </c>
      <c r="S692" s="23">
        <f t="shared" si="145"/>
        <v>3492366773.7167645</v>
      </c>
      <c r="T692" s="16">
        <f>IFERROR(INDEX(Cost_Components!$R$2:$R$29,MATCH(E692,Cost_Components!$A$2:$A$29,0)),"")</f>
        <v>1</v>
      </c>
      <c r="U692" s="26">
        <f>IFERROR(INDEX(Cost_Components!$Q$2:$Q$29,MATCH(E692,Cost_Components!$A$2:$A$29,0)),"")</f>
        <v>2023</v>
      </c>
      <c r="V692" s="30">
        <f>1/(1+Calculation_Assumptions!$B$5)^(B692-Calculation_Assumptions!$B$2)</f>
        <v>0.66111780581861923</v>
      </c>
      <c r="W692" s="23">
        <f t="shared" si="146"/>
        <v>993263232.68124521</v>
      </c>
      <c r="X692" s="23">
        <f t="shared" si="147"/>
        <v>3302129091.2347226</v>
      </c>
      <c r="Y692" s="23">
        <f t="shared" si="148"/>
        <v>2308865858.5534778</v>
      </c>
      <c r="Z692" s="17">
        <f>IFERROR(INDEX(Cost_Components!$T$2:$T$29,MATCH(E692,Cost_Components!$A$2:$A$29,0)),"")</f>
        <v>0.8</v>
      </c>
      <c r="AA692" s="26">
        <f>IFERROR(INDEX(Cost_Components!$U$2:$U$29,MATCH(E692,Cost_Components!$A$2:$A$29,0)),"")</f>
        <v>2025</v>
      </c>
      <c r="AB692" s="26">
        <f>IFERROR(INDEX(Cost_Components!$V$2:$V$29,MATCH(E692,Cost_Components!$A$2:$A$29,0)),"")</f>
        <v>2050</v>
      </c>
      <c r="AC692" s="26">
        <f>IFERROR(INDEX(Cost_Components!$M$2:$M$29,MATCH(E692,Cost_Components!$A$2:$A$29,0)),"")</f>
        <v>30</v>
      </c>
      <c r="AD692" s="26">
        <f>IFERROR(INDEX(Cost_Components!$N$2:$N$29,MATCH(E692,Cost_Components!$A$2:$A$29,0)),"")</f>
        <v>95</v>
      </c>
      <c r="AE692" s="16" t="str">
        <f>IFERROR(INDEX(Cost_Components!$O$2:$O$29,MATCH(E692,Cost_Components!$A$2:$A$29,0)),"")</f>
        <v>Both</v>
      </c>
      <c r="AF692" s="11">
        <v>20901062.2370832</v>
      </c>
      <c r="AG692" s="11">
        <v>20795232.200221401</v>
      </c>
      <c r="AH692" s="23">
        <f t="shared" si="149"/>
        <v>1</v>
      </c>
      <c r="AI692" s="10">
        <v>312936391.85847902</v>
      </c>
      <c r="AJ692" s="29">
        <f t="shared" si="150"/>
        <v>4.8009748911192833</v>
      </c>
      <c r="AK692" s="29">
        <f t="shared" si="151"/>
        <v>15.960964155954091</v>
      </c>
      <c r="AL692" s="29">
        <f t="shared" si="152"/>
        <v>11.159989264834808</v>
      </c>
      <c r="AM692" s="29">
        <f t="shared" si="153"/>
        <v>7.378067615726934</v>
      </c>
    </row>
    <row r="693" spans="1:39">
      <c r="A693" t="s">
        <v>268</v>
      </c>
      <c r="B693" s="20">
        <v>2040</v>
      </c>
      <c r="C693" t="s">
        <v>268</v>
      </c>
      <c r="D693" t="s">
        <v>272</v>
      </c>
      <c r="E693" s="22" t="s">
        <v>368</v>
      </c>
      <c r="F693" s="22" t="s">
        <v>369</v>
      </c>
      <c r="G693" s="22" t="s">
        <v>269</v>
      </c>
      <c r="H693" s="22" t="s">
        <v>237</v>
      </c>
      <c r="I693" s="22" t="s">
        <v>309</v>
      </c>
      <c r="J693" s="17">
        <f>IFERROR(INDEX(Cost_Components!$K$2:$K$29,MATCH(E693,Cost_Components!$A$2:$A$29,0)),"")</f>
        <v>0.6</v>
      </c>
      <c r="K693" s="17">
        <f t="shared" si="140"/>
        <v>0.55384615384615388</v>
      </c>
      <c r="L693" s="17">
        <f>IFERROR(INDEX(Cost_Components!$S$2:$S$29,MATCH(E693,Cost_Components!$A$2:$A$29,0)),"")</f>
        <v>0.16</v>
      </c>
      <c r="M693" s="28">
        <f>IFERROR(INDEX(Cost_Components!$L$2:$L$29,MATCH(E693,Cost_Components!$A$2:$A$29,0)),"")</f>
        <v>1</v>
      </c>
      <c r="N693" s="29">
        <f>IFERROR(INDEX(Cost_Components!$P$2:$P$29,MATCH(E693,Cost_Components!$A$2:$A$29,0)),"")</f>
        <v>752.57623226071905</v>
      </c>
      <c r="O693" s="23">
        <f t="shared" si="141"/>
        <v>12798598.27899426</v>
      </c>
      <c r="P693" s="23">
        <f t="shared" si="142"/>
        <v>12726559.90581606</v>
      </c>
      <c r="Q693" s="23">
        <f t="shared" si="143"/>
        <v>1532433040.5695012</v>
      </c>
      <c r="R693" s="23">
        <f t="shared" si="144"/>
        <v>5334602328.567152</v>
      </c>
      <c r="S693" s="23">
        <f t="shared" si="145"/>
        <v>3802169287.9976511</v>
      </c>
      <c r="T693" s="16">
        <f>IFERROR(INDEX(Cost_Components!$R$2:$R$29,MATCH(E693,Cost_Components!$A$2:$A$29,0)),"")</f>
        <v>1</v>
      </c>
      <c r="U693" s="26">
        <f>IFERROR(INDEX(Cost_Components!$Q$2:$Q$29,MATCH(E693,Cost_Components!$A$2:$A$29,0)),"")</f>
        <v>2023</v>
      </c>
      <c r="V693" s="30">
        <f>1/(1+Calculation_Assumptions!$B$5)^(B693-Calculation_Assumptions!$B$2)</f>
        <v>0.64186194739671765</v>
      </c>
      <c r="W693" s="23">
        <f t="shared" si="146"/>
        <v>983610455.67501318</v>
      </c>
      <c r="X693" s="23">
        <f t="shared" si="147"/>
        <v>3424078239.2011766</v>
      </c>
      <c r="Y693" s="23">
        <f t="shared" si="148"/>
        <v>2440467783.5261636</v>
      </c>
      <c r="Z693" s="17">
        <f>IFERROR(INDEX(Cost_Components!$T$2:$T$29,MATCH(E693,Cost_Components!$A$2:$A$29,0)),"")</f>
        <v>0.8</v>
      </c>
      <c r="AA693" s="26">
        <f>IFERROR(INDEX(Cost_Components!$U$2:$U$29,MATCH(E693,Cost_Components!$A$2:$A$29,0)),"")</f>
        <v>2025</v>
      </c>
      <c r="AB693" s="26">
        <f>IFERROR(INDEX(Cost_Components!$V$2:$V$29,MATCH(E693,Cost_Components!$A$2:$A$29,0)),"")</f>
        <v>2050</v>
      </c>
      <c r="AC693" s="26">
        <f>IFERROR(INDEX(Cost_Components!$M$2:$M$29,MATCH(E693,Cost_Components!$A$2:$A$29,0)),"")</f>
        <v>30</v>
      </c>
      <c r="AD693" s="26">
        <f>IFERROR(INDEX(Cost_Components!$N$2:$N$29,MATCH(E693,Cost_Components!$A$2:$A$29,0)),"")</f>
        <v>95</v>
      </c>
      <c r="AE693" s="16" t="str">
        <f>IFERROR(INDEX(Cost_Components!$O$2:$O$29,MATCH(E693,Cost_Components!$A$2:$A$29,0)),"")</f>
        <v>Both</v>
      </c>
      <c r="AF693" s="11">
        <v>21330997.131657101</v>
      </c>
      <c r="AG693" s="11">
        <v>21210933.176360101</v>
      </c>
      <c r="AH693" s="23">
        <f t="shared" si="149"/>
        <v>1</v>
      </c>
      <c r="AI693" s="10">
        <v>314265537.41082901</v>
      </c>
      <c r="AJ693" s="29">
        <f t="shared" si="150"/>
        <v>4.8762363611196786</v>
      </c>
      <c r="AK693" s="29">
        <f t="shared" si="151"/>
        <v>16.974824451060957</v>
      </c>
      <c r="AL693" s="29">
        <f t="shared" si="152"/>
        <v>12.098588089941279</v>
      </c>
      <c r="AM693" s="29">
        <f t="shared" si="153"/>
        <v>7.765623312160443</v>
      </c>
    </row>
    <row r="694" spans="1:39">
      <c r="A694" t="s">
        <v>268</v>
      </c>
      <c r="B694" s="20">
        <v>2041</v>
      </c>
      <c r="C694" t="s">
        <v>268</v>
      </c>
      <c r="D694" t="s">
        <v>272</v>
      </c>
      <c r="E694" s="22" t="s">
        <v>368</v>
      </c>
      <c r="F694" s="22" t="s">
        <v>369</v>
      </c>
      <c r="G694" s="22" t="s">
        <v>269</v>
      </c>
      <c r="H694" s="22" t="s">
        <v>237</v>
      </c>
      <c r="I694" s="22" t="s">
        <v>309</v>
      </c>
      <c r="J694" s="17">
        <f>IFERROR(INDEX(Cost_Components!$K$2:$K$29,MATCH(E694,Cost_Components!$A$2:$A$29,0)),"")</f>
        <v>0.6</v>
      </c>
      <c r="K694" s="17">
        <f t="shared" si="140"/>
        <v>0.57846153846153847</v>
      </c>
      <c r="L694" s="17">
        <f>IFERROR(INDEX(Cost_Components!$S$2:$S$29,MATCH(E694,Cost_Components!$A$2:$A$29,0)),"")</f>
        <v>0.16</v>
      </c>
      <c r="M694" s="28">
        <f>IFERROR(INDEX(Cost_Components!$L$2:$L$29,MATCH(E694,Cost_Components!$A$2:$A$29,0)),"")</f>
        <v>1</v>
      </c>
      <c r="N694" s="29">
        <f>IFERROR(INDEX(Cost_Components!$P$2:$P$29,MATCH(E694,Cost_Components!$A$2:$A$29,0)),"")</f>
        <v>752.57623226071905</v>
      </c>
      <c r="O694" s="23">
        <f t="shared" si="141"/>
        <v>13056756.14843292</v>
      </c>
      <c r="P694" s="23">
        <f t="shared" si="142"/>
        <v>12975640.39303158</v>
      </c>
      <c r="Q694" s="23">
        <f t="shared" si="143"/>
        <v>1562425369.3052325</v>
      </c>
      <c r="R694" s="23">
        <f t="shared" si="144"/>
        <v>5684081284.2280293</v>
      </c>
      <c r="S694" s="23">
        <f t="shared" si="145"/>
        <v>4121655914.9227967</v>
      </c>
      <c r="T694" s="16">
        <f>IFERROR(INDEX(Cost_Components!$R$2:$R$29,MATCH(E694,Cost_Components!$A$2:$A$29,0)),"")</f>
        <v>1</v>
      </c>
      <c r="U694" s="26">
        <f>IFERROR(INDEX(Cost_Components!$Q$2:$Q$29,MATCH(E694,Cost_Components!$A$2:$A$29,0)),"")</f>
        <v>2023</v>
      </c>
      <c r="V694" s="30">
        <f>1/(1+Calculation_Assumptions!$B$5)^(B694-Calculation_Assumptions!$B$2)</f>
        <v>0.62316693922011435</v>
      </c>
      <c r="W694" s="23">
        <f t="shared" si="146"/>
        <v>973651835.14979851</v>
      </c>
      <c r="X694" s="23">
        <f t="shared" si="147"/>
        <v>3542131536.1707177</v>
      </c>
      <c r="Y694" s="23">
        <f t="shared" si="148"/>
        <v>2568479701.0209193</v>
      </c>
      <c r="Z694" s="17">
        <f>IFERROR(INDEX(Cost_Components!$T$2:$T$29,MATCH(E694,Cost_Components!$A$2:$A$29,0)),"")</f>
        <v>0.8</v>
      </c>
      <c r="AA694" s="26">
        <f>IFERROR(INDEX(Cost_Components!$U$2:$U$29,MATCH(E694,Cost_Components!$A$2:$A$29,0)),"")</f>
        <v>2025</v>
      </c>
      <c r="AB694" s="26">
        <f>IFERROR(INDEX(Cost_Components!$V$2:$V$29,MATCH(E694,Cost_Components!$A$2:$A$29,0)),"")</f>
        <v>2050</v>
      </c>
      <c r="AC694" s="26">
        <f>IFERROR(INDEX(Cost_Components!$M$2:$M$29,MATCH(E694,Cost_Components!$A$2:$A$29,0)),"")</f>
        <v>30</v>
      </c>
      <c r="AD694" s="26">
        <f>IFERROR(INDEX(Cost_Components!$N$2:$N$29,MATCH(E694,Cost_Components!$A$2:$A$29,0)),"")</f>
        <v>95</v>
      </c>
      <c r="AE694" s="16" t="str">
        <f>IFERROR(INDEX(Cost_Components!$O$2:$O$29,MATCH(E694,Cost_Components!$A$2:$A$29,0)),"")</f>
        <v>Both</v>
      </c>
      <c r="AF694" s="11">
        <v>21761260.247388199</v>
      </c>
      <c r="AG694" s="11">
        <v>21626067.3217193</v>
      </c>
      <c r="AH694" s="23">
        <f t="shared" si="149"/>
        <v>1</v>
      </c>
      <c r="AI694" s="10">
        <v>315525215.31254798</v>
      </c>
      <c r="AJ694" s="29">
        <f t="shared" si="150"/>
        <v>4.951824112559593</v>
      </c>
      <c r="AK694" s="29">
        <f t="shared" si="151"/>
        <v>18.014665733125582</v>
      </c>
      <c r="AL694" s="29">
        <f t="shared" si="152"/>
        <v>13.062841620565989</v>
      </c>
      <c r="AM694" s="29">
        <f t="shared" si="153"/>
        <v>8.1403310302052247</v>
      </c>
    </row>
    <row r="695" spans="1:39">
      <c r="A695" t="s">
        <v>268</v>
      </c>
      <c r="B695" s="20">
        <v>2042</v>
      </c>
      <c r="C695" t="s">
        <v>268</v>
      </c>
      <c r="D695" t="s">
        <v>272</v>
      </c>
      <c r="E695" s="22" t="s">
        <v>368</v>
      </c>
      <c r="F695" s="22" t="s">
        <v>369</v>
      </c>
      <c r="G695" s="22" t="s">
        <v>269</v>
      </c>
      <c r="H695" s="22" t="s">
        <v>237</v>
      </c>
      <c r="I695" s="22" t="s">
        <v>309</v>
      </c>
      <c r="J695" s="17">
        <f>IFERROR(INDEX(Cost_Components!$K$2:$K$29,MATCH(E695,Cost_Components!$A$2:$A$29,0)),"")</f>
        <v>0.6</v>
      </c>
      <c r="K695" s="17">
        <f t="shared" si="140"/>
        <v>0.60307692307692307</v>
      </c>
      <c r="L695" s="17">
        <f>IFERROR(INDEX(Cost_Components!$S$2:$S$29,MATCH(E695,Cost_Components!$A$2:$A$29,0)),"")</f>
        <v>0.16</v>
      </c>
      <c r="M695" s="28">
        <f>IFERROR(INDEX(Cost_Components!$L$2:$L$29,MATCH(E695,Cost_Components!$A$2:$A$29,0)),"")</f>
        <v>1</v>
      </c>
      <c r="N695" s="29">
        <f>IFERROR(INDEX(Cost_Components!$P$2:$P$29,MATCH(E695,Cost_Components!$A$2:$A$29,0)),"")</f>
        <v>752.57623226071905</v>
      </c>
      <c r="O695" s="23">
        <f t="shared" si="141"/>
        <v>13313590.376989139</v>
      </c>
      <c r="P695" s="23">
        <f t="shared" si="142"/>
        <v>13222868.329408199</v>
      </c>
      <c r="Q695" s="23">
        <f t="shared" si="143"/>
        <v>1592194628.3240979</v>
      </c>
      <c r="R695" s="23">
        <f t="shared" si="144"/>
        <v>6042524215.4470835</v>
      </c>
      <c r="S695" s="23">
        <f t="shared" si="145"/>
        <v>4450329587.1229858</v>
      </c>
      <c r="T695" s="16">
        <f>IFERROR(INDEX(Cost_Components!$R$2:$R$29,MATCH(E695,Cost_Components!$A$2:$A$29,0)),"")</f>
        <v>1</v>
      </c>
      <c r="U695" s="26">
        <f>IFERROR(INDEX(Cost_Components!$Q$2:$Q$29,MATCH(E695,Cost_Components!$A$2:$A$29,0)),"")</f>
        <v>2023</v>
      </c>
      <c r="V695" s="30">
        <f>1/(1+Calculation_Assumptions!$B$5)^(B695-Calculation_Assumptions!$B$2)</f>
        <v>0.60501644584477121</v>
      </c>
      <c r="W695" s="23">
        <f t="shared" si="146"/>
        <v>963303935.12178218</v>
      </c>
      <c r="X695" s="23">
        <f t="shared" si="147"/>
        <v>3655826524.7607589</v>
      </c>
      <c r="Y695" s="23">
        <f t="shared" si="148"/>
        <v>2692522589.6389771</v>
      </c>
      <c r="Z695" s="17">
        <f>IFERROR(INDEX(Cost_Components!$T$2:$T$29,MATCH(E695,Cost_Components!$A$2:$A$29,0)),"")</f>
        <v>0.8</v>
      </c>
      <c r="AA695" s="26">
        <f>IFERROR(INDEX(Cost_Components!$U$2:$U$29,MATCH(E695,Cost_Components!$A$2:$A$29,0)),"")</f>
        <v>2025</v>
      </c>
      <c r="AB695" s="26">
        <f>IFERROR(INDEX(Cost_Components!$V$2:$V$29,MATCH(E695,Cost_Components!$A$2:$A$29,0)),"")</f>
        <v>2050</v>
      </c>
      <c r="AC695" s="26">
        <f>IFERROR(INDEX(Cost_Components!$M$2:$M$29,MATCH(E695,Cost_Components!$A$2:$A$29,0)),"")</f>
        <v>30</v>
      </c>
      <c r="AD695" s="26">
        <f>IFERROR(INDEX(Cost_Components!$N$2:$N$29,MATCH(E695,Cost_Components!$A$2:$A$29,0)),"")</f>
        <v>95</v>
      </c>
      <c r="AE695" s="16" t="str">
        <f>IFERROR(INDEX(Cost_Components!$O$2:$O$29,MATCH(E695,Cost_Components!$A$2:$A$29,0)),"")</f>
        <v>Both</v>
      </c>
      <c r="AF695" s="11">
        <v>22189317.294981901</v>
      </c>
      <c r="AG695" s="11">
        <v>22038113.882346999</v>
      </c>
      <c r="AH695" s="23">
        <f t="shared" si="149"/>
        <v>1</v>
      </c>
      <c r="AI695" s="10">
        <v>316707694.211882</v>
      </c>
      <c r="AJ695" s="29">
        <f t="shared" si="150"/>
        <v>5.0273316923550864</v>
      </c>
      <c r="AK695" s="29">
        <f t="shared" si="151"/>
        <v>19.079183505420453</v>
      </c>
      <c r="AL695" s="29">
        <f t="shared" si="152"/>
        <v>14.051851813065367</v>
      </c>
      <c r="AM695" s="29">
        <f t="shared" si="153"/>
        <v>8.5016014414782131</v>
      </c>
    </row>
    <row r="696" spans="1:39">
      <c r="A696" t="s">
        <v>268</v>
      </c>
      <c r="B696" s="20">
        <v>2043</v>
      </c>
      <c r="C696" t="s">
        <v>268</v>
      </c>
      <c r="D696" t="s">
        <v>272</v>
      </c>
      <c r="E696" s="22" t="s">
        <v>368</v>
      </c>
      <c r="F696" s="22" t="s">
        <v>369</v>
      </c>
      <c r="G696" s="22" t="s">
        <v>269</v>
      </c>
      <c r="H696" s="22" t="s">
        <v>237</v>
      </c>
      <c r="I696" s="22" t="s">
        <v>309</v>
      </c>
      <c r="J696" s="17">
        <f>IFERROR(INDEX(Cost_Components!$K$2:$K$29,MATCH(E696,Cost_Components!$A$2:$A$29,0)),"")</f>
        <v>0.6</v>
      </c>
      <c r="K696" s="17">
        <f t="shared" si="140"/>
        <v>0.62769230769230766</v>
      </c>
      <c r="L696" s="17">
        <f>IFERROR(INDEX(Cost_Components!$S$2:$S$29,MATCH(E696,Cost_Components!$A$2:$A$29,0)),"")</f>
        <v>0.16</v>
      </c>
      <c r="M696" s="28">
        <f>IFERROR(INDEX(Cost_Components!$L$2:$L$29,MATCH(E696,Cost_Components!$A$2:$A$29,0)),"")</f>
        <v>1</v>
      </c>
      <c r="N696" s="29">
        <f>IFERROR(INDEX(Cost_Components!$P$2:$P$29,MATCH(E696,Cost_Components!$A$2:$A$29,0)),"")</f>
        <v>752.57623226071905</v>
      </c>
      <c r="O696" s="23">
        <f t="shared" si="141"/>
        <v>13566251.584127219</v>
      </c>
      <c r="P696" s="23">
        <f t="shared" si="142"/>
        <v>13465407.129068041</v>
      </c>
      <c r="Q696" s="23">
        <f t="shared" si="143"/>
        <v>1621399258.0881042</v>
      </c>
      <c r="R696" s="23">
        <f t="shared" si="144"/>
        <v>6408511552.7047033</v>
      </c>
      <c r="S696" s="23">
        <f t="shared" si="145"/>
        <v>4787112294.6165991</v>
      </c>
      <c r="T696" s="16">
        <f>IFERROR(INDEX(Cost_Components!$R$2:$R$29,MATCH(E696,Cost_Components!$A$2:$A$29,0)),"")</f>
        <v>1</v>
      </c>
      <c r="U696" s="26">
        <f>IFERROR(INDEX(Cost_Components!$Q$2:$Q$29,MATCH(E696,Cost_Components!$A$2:$A$29,0)),"")</f>
        <v>2023</v>
      </c>
      <c r="V696" s="30">
        <f>1/(1+Calculation_Assumptions!$B$5)^(B696-Calculation_Assumptions!$B$2)</f>
        <v>0.5873946076162827</v>
      </c>
      <c r="W696" s="23">
        <f t="shared" si="146"/>
        <v>952401180.99399388</v>
      </c>
      <c r="X696" s="23">
        <f t="shared" si="147"/>
        <v>3764325128.9053936</v>
      </c>
      <c r="Y696" s="23">
        <f t="shared" si="148"/>
        <v>2811923947.9113998</v>
      </c>
      <c r="Z696" s="17">
        <f>IFERROR(INDEX(Cost_Components!$T$2:$T$29,MATCH(E696,Cost_Components!$A$2:$A$29,0)),"")</f>
        <v>0.8</v>
      </c>
      <c r="AA696" s="26">
        <f>IFERROR(INDEX(Cost_Components!$U$2:$U$29,MATCH(E696,Cost_Components!$A$2:$A$29,0)),"")</f>
        <v>2025</v>
      </c>
      <c r="AB696" s="26">
        <f>IFERROR(INDEX(Cost_Components!$V$2:$V$29,MATCH(E696,Cost_Components!$A$2:$A$29,0)),"")</f>
        <v>2050</v>
      </c>
      <c r="AC696" s="26">
        <f>IFERROR(INDEX(Cost_Components!$M$2:$M$29,MATCH(E696,Cost_Components!$A$2:$A$29,0)),"")</f>
        <v>30</v>
      </c>
      <c r="AD696" s="26">
        <f>IFERROR(INDEX(Cost_Components!$N$2:$N$29,MATCH(E696,Cost_Components!$A$2:$A$29,0)),"")</f>
        <v>95</v>
      </c>
      <c r="AE696" s="16" t="str">
        <f>IFERROR(INDEX(Cost_Components!$O$2:$O$29,MATCH(E696,Cost_Components!$A$2:$A$29,0)),"")</f>
        <v>Both</v>
      </c>
      <c r="AF696" s="11">
        <v>22610419.306878701</v>
      </c>
      <c r="AG696" s="11">
        <v>22442345.215113401</v>
      </c>
      <c r="AH696" s="23">
        <f t="shared" si="149"/>
        <v>1</v>
      </c>
      <c r="AI696" s="10">
        <v>317814114.06715202</v>
      </c>
      <c r="AJ696" s="29">
        <f t="shared" si="150"/>
        <v>5.1017220013882492</v>
      </c>
      <c r="AK696" s="29">
        <f t="shared" si="151"/>
        <v>20.164339055598479</v>
      </c>
      <c r="AL696" s="29">
        <f t="shared" si="152"/>
        <v>15.062617054210229</v>
      </c>
      <c r="AM696" s="29">
        <f t="shared" si="153"/>
        <v>8.8477000342321457</v>
      </c>
    </row>
    <row r="697" spans="1:39">
      <c r="A697" t="s">
        <v>268</v>
      </c>
      <c r="B697" s="20">
        <v>2044</v>
      </c>
      <c r="C697" t="s">
        <v>268</v>
      </c>
      <c r="D697" t="s">
        <v>272</v>
      </c>
      <c r="E697" s="22" t="s">
        <v>368</v>
      </c>
      <c r="F697" s="22" t="s">
        <v>369</v>
      </c>
      <c r="G697" s="22" t="s">
        <v>269</v>
      </c>
      <c r="H697" s="22" t="s">
        <v>237</v>
      </c>
      <c r="I697" s="22" t="s">
        <v>309</v>
      </c>
      <c r="J697" s="17">
        <f>IFERROR(INDEX(Cost_Components!$K$2:$K$29,MATCH(E697,Cost_Components!$A$2:$A$29,0)),"")</f>
        <v>0.6</v>
      </c>
      <c r="K697" s="17">
        <f t="shared" si="140"/>
        <v>0.65230769230769237</v>
      </c>
      <c r="L697" s="17">
        <f>IFERROR(INDEX(Cost_Components!$S$2:$S$29,MATCH(E697,Cost_Components!$A$2:$A$29,0)),"")</f>
        <v>0.16</v>
      </c>
      <c r="M697" s="28">
        <f>IFERROR(INDEX(Cost_Components!$L$2:$L$29,MATCH(E697,Cost_Components!$A$2:$A$29,0)),"")</f>
        <v>1</v>
      </c>
      <c r="N697" s="29">
        <f>IFERROR(INDEX(Cost_Components!$P$2:$P$29,MATCH(E697,Cost_Components!$A$2:$A$29,0)),"")</f>
        <v>752.57623226071905</v>
      </c>
      <c r="O697" s="23">
        <f t="shared" si="141"/>
        <v>13814714.987197919</v>
      </c>
      <c r="P697" s="23">
        <f t="shared" si="142"/>
        <v>13703241.113269979</v>
      </c>
      <c r="Q697" s="23">
        <f t="shared" si="143"/>
        <v>1650037370.6855843</v>
      </c>
      <c r="R697" s="23">
        <f t="shared" si="144"/>
        <v>6781799214.8371477</v>
      </c>
      <c r="S697" s="23">
        <f t="shared" si="145"/>
        <v>5131761844.1515636</v>
      </c>
      <c r="T697" s="16">
        <f>IFERROR(INDEX(Cost_Components!$R$2:$R$29,MATCH(E697,Cost_Components!$A$2:$A$29,0)),"")</f>
        <v>1</v>
      </c>
      <c r="U697" s="26">
        <f>IFERROR(INDEX(Cost_Components!$Q$2:$Q$29,MATCH(E697,Cost_Components!$A$2:$A$29,0)),"")</f>
        <v>2023</v>
      </c>
      <c r="V697" s="30">
        <f>1/(1+Calculation_Assumptions!$B$5)^(B697-Calculation_Assumptions!$B$2)</f>
        <v>0.57028602681192497</v>
      </c>
      <c r="W697" s="23">
        <f t="shared" si="146"/>
        <v>940993256.2194773</v>
      </c>
      <c r="X697" s="23">
        <f t="shared" si="147"/>
        <v>3867565328.8657093</v>
      </c>
      <c r="Y697" s="23">
        <f t="shared" si="148"/>
        <v>2926572072.6462321</v>
      </c>
      <c r="Z697" s="17">
        <f>IFERROR(INDEX(Cost_Components!$T$2:$T$29,MATCH(E697,Cost_Components!$A$2:$A$29,0)),"")</f>
        <v>0.8</v>
      </c>
      <c r="AA697" s="26">
        <f>IFERROR(INDEX(Cost_Components!$U$2:$U$29,MATCH(E697,Cost_Components!$A$2:$A$29,0)),"")</f>
        <v>2025</v>
      </c>
      <c r="AB697" s="26">
        <f>IFERROR(INDEX(Cost_Components!$V$2:$V$29,MATCH(E697,Cost_Components!$A$2:$A$29,0)),"")</f>
        <v>2050</v>
      </c>
      <c r="AC697" s="26">
        <f>IFERROR(INDEX(Cost_Components!$M$2:$M$29,MATCH(E697,Cost_Components!$A$2:$A$29,0)),"")</f>
        <v>30</v>
      </c>
      <c r="AD697" s="26">
        <f>IFERROR(INDEX(Cost_Components!$N$2:$N$29,MATCH(E697,Cost_Components!$A$2:$A$29,0)),"")</f>
        <v>95</v>
      </c>
      <c r="AE697" s="16" t="str">
        <f>IFERROR(INDEX(Cost_Components!$O$2:$O$29,MATCH(E697,Cost_Components!$A$2:$A$29,0)),"")</f>
        <v>Both</v>
      </c>
      <c r="AF697" s="11">
        <v>23024524.978663199</v>
      </c>
      <c r="AG697" s="11">
        <v>22838735.188783299</v>
      </c>
      <c r="AH697" s="23">
        <f t="shared" si="149"/>
        <v>1</v>
      </c>
      <c r="AI697" s="10">
        <v>318840890.73215598</v>
      </c>
      <c r="AJ697" s="29">
        <f t="shared" si="150"/>
        <v>5.1751121598506229</v>
      </c>
      <c r="AK697" s="29">
        <f t="shared" si="151"/>
        <v>21.270167697951376</v>
      </c>
      <c r="AL697" s="29">
        <f t="shared" si="152"/>
        <v>16.095055538100752</v>
      </c>
      <c r="AM697" s="29">
        <f t="shared" si="153"/>
        <v>9.178785274140747</v>
      </c>
    </row>
    <row r="698" spans="1:39">
      <c r="A698" t="s">
        <v>268</v>
      </c>
      <c r="B698" s="20">
        <v>2045</v>
      </c>
      <c r="C698" t="s">
        <v>268</v>
      </c>
      <c r="D698" t="s">
        <v>272</v>
      </c>
      <c r="E698" s="22" t="s">
        <v>368</v>
      </c>
      <c r="F698" s="22" t="s">
        <v>369</v>
      </c>
      <c r="G698" s="22" t="s">
        <v>269</v>
      </c>
      <c r="H698" s="22" t="s">
        <v>237</v>
      </c>
      <c r="I698" s="22" t="s">
        <v>309</v>
      </c>
      <c r="J698" s="17">
        <f>IFERROR(INDEX(Cost_Components!$K$2:$K$29,MATCH(E698,Cost_Components!$A$2:$A$29,0)),"")</f>
        <v>0.6</v>
      </c>
      <c r="K698" s="17">
        <f t="shared" si="140"/>
        <v>0.67692307692307696</v>
      </c>
      <c r="L698" s="17">
        <f>IFERROR(INDEX(Cost_Components!$S$2:$S$29,MATCH(E698,Cost_Components!$A$2:$A$29,0)),"")</f>
        <v>0.16</v>
      </c>
      <c r="M698" s="28">
        <f>IFERROR(INDEX(Cost_Components!$L$2:$L$29,MATCH(E698,Cost_Components!$A$2:$A$29,0)),"")</f>
        <v>1</v>
      </c>
      <c r="N698" s="29">
        <f>IFERROR(INDEX(Cost_Components!$P$2:$P$29,MATCH(E698,Cost_Components!$A$2:$A$29,0)),"")</f>
        <v>752.57623226071905</v>
      </c>
      <c r="O698" s="23">
        <f t="shared" si="141"/>
        <v>14058485.801042879</v>
      </c>
      <c r="P698" s="23">
        <f t="shared" si="142"/>
        <v>13935882.205608061</v>
      </c>
      <c r="Q698" s="23">
        <f t="shared" si="143"/>
        <v>1678050195.7641144</v>
      </c>
      <c r="R698" s="23">
        <f t="shared" si="144"/>
        <v>7161901847.9899282</v>
      </c>
      <c r="S698" s="23">
        <f t="shared" si="145"/>
        <v>5483851652.2258139</v>
      </c>
      <c r="T698" s="16">
        <f>IFERROR(INDEX(Cost_Components!$R$2:$R$29,MATCH(E698,Cost_Components!$A$2:$A$29,0)),"")</f>
        <v>1</v>
      </c>
      <c r="U698" s="26">
        <f>IFERROR(INDEX(Cost_Components!$Q$2:$Q$29,MATCH(E698,Cost_Components!$A$2:$A$29,0)),"")</f>
        <v>2023</v>
      </c>
      <c r="V698" s="30">
        <f>1/(1+Calculation_Assumptions!$B$5)^(B698-Calculation_Assumptions!$B$2)</f>
        <v>0.55367575418633497</v>
      </c>
      <c r="W698" s="23">
        <f t="shared" si="146"/>
        <v>929095707.70222306</v>
      </c>
      <c r="X698" s="23">
        <f t="shared" si="147"/>
        <v>3965371407.0943298</v>
      </c>
      <c r="Y698" s="23">
        <f t="shared" si="148"/>
        <v>3036275699.3921065</v>
      </c>
      <c r="Z698" s="17">
        <f>IFERROR(INDEX(Cost_Components!$T$2:$T$29,MATCH(E698,Cost_Components!$A$2:$A$29,0)),"")</f>
        <v>0.8</v>
      </c>
      <c r="AA698" s="26">
        <f>IFERROR(INDEX(Cost_Components!$U$2:$U$29,MATCH(E698,Cost_Components!$A$2:$A$29,0)),"")</f>
        <v>2025</v>
      </c>
      <c r="AB698" s="26">
        <f>IFERROR(INDEX(Cost_Components!$V$2:$V$29,MATCH(E698,Cost_Components!$A$2:$A$29,0)),"")</f>
        <v>2050</v>
      </c>
      <c r="AC698" s="26">
        <f>IFERROR(INDEX(Cost_Components!$M$2:$M$29,MATCH(E698,Cost_Components!$A$2:$A$29,0)),"")</f>
        <v>30</v>
      </c>
      <c r="AD698" s="26">
        <f>IFERROR(INDEX(Cost_Components!$N$2:$N$29,MATCH(E698,Cost_Components!$A$2:$A$29,0)),"")</f>
        <v>95</v>
      </c>
      <c r="AE698" s="16" t="str">
        <f>IFERROR(INDEX(Cost_Components!$O$2:$O$29,MATCH(E698,Cost_Components!$A$2:$A$29,0)),"")</f>
        <v>Both</v>
      </c>
      <c r="AF698" s="11">
        <v>23430809.668404799</v>
      </c>
      <c r="AG698" s="11">
        <v>23226470.3426801</v>
      </c>
      <c r="AH698" s="23">
        <f t="shared" si="149"/>
        <v>1</v>
      </c>
      <c r="AI698" s="10">
        <v>319784682.33108002</v>
      </c>
      <c r="AJ698" s="29">
        <f t="shared" si="150"/>
        <v>5.2474376931750362</v>
      </c>
      <c r="AK698" s="29">
        <f t="shared" si="151"/>
        <v>22.396012828954252</v>
      </c>
      <c r="AL698" s="29">
        <f t="shared" si="152"/>
        <v>17.148575135779215</v>
      </c>
      <c r="AM698" s="29">
        <f t="shared" si="153"/>
        <v>9.4947502715235892</v>
      </c>
    </row>
    <row r="699" spans="1:39">
      <c r="A699" t="s">
        <v>268</v>
      </c>
      <c r="B699" s="20">
        <v>2046</v>
      </c>
      <c r="C699" t="s">
        <v>268</v>
      </c>
      <c r="D699" t="s">
        <v>272</v>
      </c>
      <c r="E699" s="22" t="s">
        <v>368</v>
      </c>
      <c r="F699" s="22" t="s">
        <v>369</v>
      </c>
      <c r="G699" s="22" t="s">
        <v>269</v>
      </c>
      <c r="H699" s="22" t="s">
        <v>237</v>
      </c>
      <c r="I699" s="22" t="s">
        <v>309</v>
      </c>
      <c r="J699" s="17">
        <f>IFERROR(INDEX(Cost_Components!$K$2:$K$29,MATCH(E699,Cost_Components!$A$2:$A$29,0)),"")</f>
        <v>0.6</v>
      </c>
      <c r="K699" s="17">
        <f t="shared" si="140"/>
        <v>0.70153846153846156</v>
      </c>
      <c r="L699" s="17">
        <f>IFERROR(INDEX(Cost_Components!$S$2:$S$29,MATCH(E699,Cost_Components!$A$2:$A$29,0)),"")</f>
        <v>0.16</v>
      </c>
      <c r="M699" s="28">
        <f>IFERROR(INDEX(Cost_Components!$L$2:$L$29,MATCH(E699,Cost_Components!$A$2:$A$29,0)),"")</f>
        <v>1</v>
      </c>
      <c r="N699" s="29">
        <f>IFERROR(INDEX(Cost_Components!$P$2:$P$29,MATCH(E699,Cost_Components!$A$2:$A$29,0)),"")</f>
        <v>752.57623226071905</v>
      </c>
      <c r="O699" s="23">
        <f t="shared" si="141"/>
        <v>14299853.623332119</v>
      </c>
      <c r="P699" s="23">
        <f t="shared" si="142"/>
        <v>14165631.321979439</v>
      </c>
      <c r="Q699" s="23">
        <f t="shared" si="143"/>
        <v>1705714791.6623545</v>
      </c>
      <c r="R699" s="23">
        <f t="shared" si="144"/>
        <v>7549767480.8423805</v>
      </c>
      <c r="S699" s="23">
        <f t="shared" si="145"/>
        <v>5844052689.1800261</v>
      </c>
      <c r="T699" s="16">
        <f>IFERROR(INDEX(Cost_Components!$R$2:$R$29,MATCH(E699,Cost_Components!$A$2:$A$29,0)),"")</f>
        <v>1</v>
      </c>
      <c r="U699" s="26">
        <f>IFERROR(INDEX(Cost_Components!$Q$2:$Q$29,MATCH(E699,Cost_Components!$A$2:$A$29,0)),"")</f>
        <v>2023</v>
      </c>
      <c r="V699" s="30">
        <f>1/(1+Calculation_Assumptions!$B$5)^(B699-Calculation_Assumptions!$B$2)</f>
        <v>0.5375492759090631</v>
      </c>
      <c r="W699" s="23">
        <f t="shared" si="146"/>
        <v>916905751.16547704</v>
      </c>
      <c r="X699" s="23">
        <f t="shared" si="147"/>
        <v>4058372042.608613</v>
      </c>
      <c r="Y699" s="23">
        <f t="shared" si="148"/>
        <v>3141466291.4431362</v>
      </c>
      <c r="Z699" s="17">
        <f>IFERROR(INDEX(Cost_Components!$T$2:$T$29,MATCH(E699,Cost_Components!$A$2:$A$29,0)),"")</f>
        <v>0.8</v>
      </c>
      <c r="AA699" s="26">
        <f>IFERROR(INDEX(Cost_Components!$U$2:$U$29,MATCH(E699,Cost_Components!$A$2:$A$29,0)),"")</f>
        <v>2025</v>
      </c>
      <c r="AB699" s="26">
        <f>IFERROR(INDEX(Cost_Components!$V$2:$V$29,MATCH(E699,Cost_Components!$A$2:$A$29,0)),"")</f>
        <v>2050</v>
      </c>
      <c r="AC699" s="26">
        <f>IFERROR(INDEX(Cost_Components!$M$2:$M$29,MATCH(E699,Cost_Components!$A$2:$A$29,0)),"")</f>
        <v>30</v>
      </c>
      <c r="AD699" s="26">
        <f>IFERROR(INDEX(Cost_Components!$N$2:$N$29,MATCH(E699,Cost_Components!$A$2:$A$29,0)),"")</f>
        <v>95</v>
      </c>
      <c r="AE699" s="16" t="str">
        <f>IFERROR(INDEX(Cost_Components!$O$2:$O$29,MATCH(E699,Cost_Components!$A$2:$A$29,0)),"")</f>
        <v>Both</v>
      </c>
      <c r="AF699" s="11">
        <v>23833089.3722202</v>
      </c>
      <c r="AG699" s="11">
        <v>23609385.5366324</v>
      </c>
      <c r="AH699" s="23">
        <f t="shared" si="149"/>
        <v>1</v>
      </c>
      <c r="AI699" s="10">
        <v>320645615.981408</v>
      </c>
      <c r="AJ699" s="29">
        <f t="shared" si="150"/>
        <v>5.3196261125904707</v>
      </c>
      <c r="AK699" s="29">
        <f t="shared" si="151"/>
        <v>23.545519116906121</v>
      </c>
      <c r="AL699" s="29">
        <f t="shared" si="152"/>
        <v>18.225893004315648</v>
      </c>
      <c r="AM699" s="29">
        <f t="shared" si="153"/>
        <v>9.7973155872659365</v>
      </c>
    </row>
    <row r="700" spans="1:39">
      <c r="A700" t="s">
        <v>268</v>
      </c>
      <c r="B700" s="20">
        <v>2047</v>
      </c>
      <c r="C700" t="s">
        <v>268</v>
      </c>
      <c r="D700" t="s">
        <v>272</v>
      </c>
      <c r="E700" s="22" t="s">
        <v>368</v>
      </c>
      <c r="F700" s="22" t="s">
        <v>369</v>
      </c>
      <c r="G700" s="22" t="s">
        <v>269</v>
      </c>
      <c r="H700" s="22" t="s">
        <v>237</v>
      </c>
      <c r="I700" s="22" t="s">
        <v>309</v>
      </c>
      <c r="J700" s="17">
        <f>IFERROR(INDEX(Cost_Components!$K$2:$K$29,MATCH(E700,Cost_Components!$A$2:$A$29,0)),"")</f>
        <v>0.6</v>
      </c>
      <c r="K700" s="17">
        <f t="shared" si="140"/>
        <v>0.72615384615384615</v>
      </c>
      <c r="L700" s="17">
        <f>IFERROR(INDEX(Cost_Components!$S$2:$S$29,MATCH(E700,Cost_Components!$A$2:$A$29,0)),"")</f>
        <v>0.16</v>
      </c>
      <c r="M700" s="28">
        <f>IFERROR(INDEX(Cost_Components!$L$2:$L$29,MATCH(E700,Cost_Components!$A$2:$A$29,0)),"")</f>
        <v>1</v>
      </c>
      <c r="N700" s="29">
        <f>IFERROR(INDEX(Cost_Components!$P$2:$P$29,MATCH(E700,Cost_Components!$A$2:$A$29,0)),"")</f>
        <v>752.57623226071905</v>
      </c>
      <c r="O700" s="23">
        <f t="shared" si="141"/>
        <v>14534214.482848499</v>
      </c>
      <c r="P700" s="23">
        <f t="shared" si="142"/>
        <v>14387900.07831138</v>
      </c>
      <c r="Q700" s="23">
        <f t="shared" si="143"/>
        <v>1732478660.9726851</v>
      </c>
      <c r="R700" s="23">
        <f t="shared" si="144"/>
        <v>7942746561.0819273</v>
      </c>
      <c r="S700" s="23">
        <f t="shared" si="145"/>
        <v>6210267900.1092424</v>
      </c>
      <c r="T700" s="16">
        <f>IFERROR(INDEX(Cost_Components!$R$2:$R$29,MATCH(E700,Cost_Components!$A$2:$A$29,0)),"")</f>
        <v>1</v>
      </c>
      <c r="U700" s="26">
        <f>IFERROR(INDEX(Cost_Components!$Q$2:$Q$29,MATCH(E700,Cost_Components!$A$2:$A$29,0)),"")</f>
        <v>2023</v>
      </c>
      <c r="V700" s="30">
        <f>1/(1+Calculation_Assumptions!$B$5)^(B700-Calculation_Assumptions!$B$2)</f>
        <v>0.52189250088258554</v>
      </c>
      <c r="W700" s="23">
        <f t="shared" si="146"/>
        <v>904167621.1007477</v>
      </c>
      <c r="X700" s="23">
        <f t="shared" si="147"/>
        <v>4145259866.6396031</v>
      </c>
      <c r="Y700" s="23">
        <f t="shared" si="148"/>
        <v>3241092245.5388556</v>
      </c>
      <c r="Z700" s="17">
        <f>IFERROR(INDEX(Cost_Components!$T$2:$T$29,MATCH(E700,Cost_Components!$A$2:$A$29,0)),"")</f>
        <v>0.8</v>
      </c>
      <c r="AA700" s="26">
        <f>IFERROR(INDEX(Cost_Components!$U$2:$U$29,MATCH(E700,Cost_Components!$A$2:$A$29,0)),"")</f>
        <v>2025</v>
      </c>
      <c r="AB700" s="26">
        <f>IFERROR(INDEX(Cost_Components!$V$2:$V$29,MATCH(E700,Cost_Components!$A$2:$A$29,0)),"")</f>
        <v>2050</v>
      </c>
      <c r="AC700" s="26">
        <f>IFERROR(INDEX(Cost_Components!$M$2:$M$29,MATCH(E700,Cost_Components!$A$2:$A$29,0)),"")</f>
        <v>30</v>
      </c>
      <c r="AD700" s="26">
        <f>IFERROR(INDEX(Cost_Components!$N$2:$N$29,MATCH(E700,Cost_Components!$A$2:$A$29,0)),"")</f>
        <v>95</v>
      </c>
      <c r="AE700" s="16" t="str">
        <f>IFERROR(INDEX(Cost_Components!$O$2:$O$29,MATCH(E700,Cost_Components!$A$2:$A$29,0)),"")</f>
        <v>Both</v>
      </c>
      <c r="AF700" s="11">
        <v>24223690.8047475</v>
      </c>
      <c r="AG700" s="11">
        <v>23979833.463852301</v>
      </c>
      <c r="AH700" s="23">
        <f t="shared" si="149"/>
        <v>1</v>
      </c>
      <c r="AI700" s="10">
        <v>321429520.52287501</v>
      </c>
      <c r="AJ700" s="29">
        <f t="shared" si="150"/>
        <v>5.3899176969011178</v>
      </c>
      <c r="AK700" s="29">
        <f t="shared" si="151"/>
        <v>24.710694114720152</v>
      </c>
      <c r="AL700" s="29">
        <f t="shared" si="152"/>
        <v>19.320776417819033</v>
      </c>
      <c r="AM700" s="29">
        <f t="shared" si="153"/>
        <v>10.083368323688857</v>
      </c>
    </row>
    <row r="701" spans="1:39">
      <c r="A701" t="s">
        <v>268</v>
      </c>
      <c r="B701" s="20">
        <v>2048</v>
      </c>
      <c r="C701" t="s">
        <v>268</v>
      </c>
      <c r="D701" t="s">
        <v>272</v>
      </c>
      <c r="E701" s="22" t="s">
        <v>368</v>
      </c>
      <c r="F701" s="22" t="s">
        <v>369</v>
      </c>
      <c r="G701" s="22" t="s">
        <v>269</v>
      </c>
      <c r="H701" s="22" t="s">
        <v>237</v>
      </c>
      <c r="I701" s="22" t="s">
        <v>309</v>
      </c>
      <c r="J701" s="17">
        <f>IFERROR(INDEX(Cost_Components!$K$2:$K$29,MATCH(E701,Cost_Components!$A$2:$A$29,0)),"")</f>
        <v>0.6</v>
      </c>
      <c r="K701" s="17">
        <f t="shared" si="140"/>
        <v>0.75076923076923086</v>
      </c>
      <c r="L701" s="17">
        <f>IFERROR(INDEX(Cost_Components!$S$2:$S$29,MATCH(E701,Cost_Components!$A$2:$A$29,0)),"")</f>
        <v>0.16</v>
      </c>
      <c r="M701" s="28">
        <f>IFERROR(INDEX(Cost_Components!$L$2:$L$29,MATCH(E701,Cost_Components!$A$2:$A$29,0)),"")</f>
        <v>1</v>
      </c>
      <c r="N701" s="29">
        <f>IFERROR(INDEX(Cost_Components!$P$2:$P$29,MATCH(E701,Cost_Components!$A$2:$A$29,0)),"")</f>
        <v>752.57623226071905</v>
      </c>
      <c r="O701" s="23">
        <f t="shared" si="141"/>
        <v>14762063.487097261</v>
      </c>
      <c r="P701" s="23">
        <f t="shared" si="142"/>
        <v>14603205.90379254</v>
      </c>
      <c r="Q701" s="23">
        <f t="shared" si="143"/>
        <v>1758404108.4805887</v>
      </c>
      <c r="R701" s="23">
        <f t="shared" si="144"/>
        <v>8340729418.9575949</v>
      </c>
      <c r="S701" s="23">
        <f t="shared" si="145"/>
        <v>6582325310.477006</v>
      </c>
      <c r="T701" s="16">
        <f>IFERROR(INDEX(Cost_Components!$R$2:$R$29,MATCH(E701,Cost_Components!$A$2:$A$29,0)),"")</f>
        <v>1</v>
      </c>
      <c r="U701" s="26">
        <f>IFERROR(INDEX(Cost_Components!$Q$2:$Q$29,MATCH(E701,Cost_Components!$A$2:$A$29,0)),"")</f>
        <v>2023</v>
      </c>
      <c r="V701" s="30">
        <f>1/(1+Calculation_Assumptions!$B$5)^(B701-Calculation_Assumptions!$B$2)</f>
        <v>0.50669174842969467</v>
      </c>
      <c r="W701" s="23">
        <f t="shared" si="146"/>
        <v>890968852.17198801</v>
      </c>
      <c r="X701" s="23">
        <f t="shared" si="147"/>
        <v>4226178772.4706149</v>
      </c>
      <c r="Y701" s="23">
        <f t="shared" si="148"/>
        <v>3335209920.2986269</v>
      </c>
      <c r="Z701" s="17">
        <f>IFERROR(INDEX(Cost_Components!$T$2:$T$29,MATCH(E701,Cost_Components!$A$2:$A$29,0)),"")</f>
        <v>0.8</v>
      </c>
      <c r="AA701" s="26">
        <f>IFERROR(INDEX(Cost_Components!$U$2:$U$29,MATCH(E701,Cost_Components!$A$2:$A$29,0)),"")</f>
        <v>2025</v>
      </c>
      <c r="AB701" s="26">
        <f>IFERROR(INDEX(Cost_Components!$V$2:$V$29,MATCH(E701,Cost_Components!$A$2:$A$29,0)),"")</f>
        <v>2050</v>
      </c>
      <c r="AC701" s="26">
        <f>IFERROR(INDEX(Cost_Components!$M$2:$M$29,MATCH(E701,Cost_Components!$A$2:$A$29,0)),"")</f>
        <v>30</v>
      </c>
      <c r="AD701" s="26">
        <f>IFERROR(INDEX(Cost_Components!$N$2:$N$29,MATCH(E701,Cost_Components!$A$2:$A$29,0)),"")</f>
        <v>95</v>
      </c>
      <c r="AE701" s="16" t="str">
        <f>IFERROR(INDEX(Cost_Components!$O$2:$O$29,MATCH(E701,Cost_Components!$A$2:$A$29,0)),"")</f>
        <v>Both</v>
      </c>
      <c r="AF701" s="11">
        <v>24603439.145162102</v>
      </c>
      <c r="AG701" s="11">
        <v>24338676.506320901</v>
      </c>
      <c r="AH701" s="23">
        <f t="shared" si="149"/>
        <v>1</v>
      </c>
      <c r="AI701" s="10">
        <v>322136832.26016098</v>
      </c>
      <c r="AJ701" s="29">
        <f t="shared" si="150"/>
        <v>5.4585627360378446</v>
      </c>
      <c r="AK701" s="29">
        <f t="shared" si="151"/>
        <v>25.891883770128889</v>
      </c>
      <c r="AL701" s="29">
        <f t="shared" si="152"/>
        <v>20.433321034091044</v>
      </c>
      <c r="AM701" s="29">
        <f t="shared" si="153"/>
        <v>10.353395160988848</v>
      </c>
    </row>
    <row r="702" spans="1:39">
      <c r="A702" t="s">
        <v>268</v>
      </c>
      <c r="B702" s="20">
        <v>2049</v>
      </c>
      <c r="C702" t="s">
        <v>268</v>
      </c>
      <c r="D702" t="s">
        <v>272</v>
      </c>
      <c r="E702" s="22" t="s">
        <v>368</v>
      </c>
      <c r="F702" s="22" t="s">
        <v>369</v>
      </c>
      <c r="G702" s="22" t="s">
        <v>269</v>
      </c>
      <c r="H702" s="22" t="s">
        <v>237</v>
      </c>
      <c r="I702" s="22" t="s">
        <v>309</v>
      </c>
      <c r="J702" s="17">
        <f>IFERROR(INDEX(Cost_Components!$K$2:$K$29,MATCH(E702,Cost_Components!$A$2:$A$29,0)),"")</f>
        <v>0.6</v>
      </c>
      <c r="K702" s="17">
        <f t="shared" si="140"/>
        <v>0.77538461538461545</v>
      </c>
      <c r="L702" s="17">
        <f>IFERROR(INDEX(Cost_Components!$S$2:$S$29,MATCH(E702,Cost_Components!$A$2:$A$29,0)),"")</f>
        <v>0.16</v>
      </c>
      <c r="M702" s="28">
        <f>IFERROR(INDEX(Cost_Components!$L$2:$L$29,MATCH(E702,Cost_Components!$A$2:$A$29,0)),"")</f>
        <v>1</v>
      </c>
      <c r="N702" s="29">
        <f>IFERROR(INDEX(Cost_Components!$P$2:$P$29,MATCH(E702,Cost_Components!$A$2:$A$29,0)),"")</f>
        <v>752.57623226071905</v>
      </c>
      <c r="O702" s="23">
        <f t="shared" si="141"/>
        <v>14985188.08541292</v>
      </c>
      <c r="P702" s="23">
        <f t="shared" si="142"/>
        <v>14813345.2433025</v>
      </c>
      <c r="Q702" s="23">
        <f t="shared" si="143"/>
        <v>1783707448.0610943</v>
      </c>
      <c r="R702" s="23">
        <f t="shared" si="144"/>
        <v>8744397200.1158314</v>
      </c>
      <c r="S702" s="23">
        <f t="shared" si="145"/>
        <v>6960689752.0547371</v>
      </c>
      <c r="T702" s="16">
        <f>IFERROR(INDEX(Cost_Components!$R$2:$R$29,MATCH(E702,Cost_Components!$A$2:$A$29,0)),"")</f>
        <v>1</v>
      </c>
      <c r="U702" s="26">
        <f>IFERROR(INDEX(Cost_Components!$Q$2:$Q$29,MATCH(E702,Cost_Components!$A$2:$A$29,0)),"")</f>
        <v>2023</v>
      </c>
      <c r="V702" s="30">
        <f>1/(1+Calculation_Assumptions!$B$5)^(B702-Calculation_Assumptions!$B$2)</f>
        <v>0.49193373633950943</v>
      </c>
      <c r="W702" s="23">
        <f t="shared" si="146"/>
        <v>877465869.46130562</v>
      </c>
      <c r="X702" s="23">
        <f t="shared" si="147"/>
        <v>4301663986.6897259</v>
      </c>
      <c r="Y702" s="23">
        <f t="shared" si="148"/>
        <v>3424198117.2284203</v>
      </c>
      <c r="Z702" s="17">
        <f>IFERROR(INDEX(Cost_Components!$T$2:$T$29,MATCH(E702,Cost_Components!$A$2:$A$29,0)),"")</f>
        <v>0.8</v>
      </c>
      <c r="AA702" s="26">
        <f>IFERROR(INDEX(Cost_Components!$U$2:$U$29,MATCH(E702,Cost_Components!$A$2:$A$29,0)),"")</f>
        <v>2025</v>
      </c>
      <c r="AB702" s="26">
        <f>IFERROR(INDEX(Cost_Components!$V$2:$V$29,MATCH(E702,Cost_Components!$A$2:$A$29,0)),"")</f>
        <v>2050</v>
      </c>
      <c r="AC702" s="26">
        <f>IFERROR(INDEX(Cost_Components!$M$2:$M$29,MATCH(E702,Cost_Components!$A$2:$A$29,0)),"")</f>
        <v>30</v>
      </c>
      <c r="AD702" s="26">
        <f>IFERROR(INDEX(Cost_Components!$N$2:$N$29,MATCH(E702,Cost_Components!$A$2:$A$29,0)),"")</f>
        <v>95</v>
      </c>
      <c r="AE702" s="16" t="str">
        <f>IFERROR(INDEX(Cost_Components!$O$2:$O$29,MATCH(E702,Cost_Components!$A$2:$A$29,0)),"")</f>
        <v>Both</v>
      </c>
      <c r="AF702" s="11">
        <v>24975313.4756882</v>
      </c>
      <c r="AG702" s="11">
        <v>24688908.738837499</v>
      </c>
      <c r="AH702" s="23">
        <f t="shared" si="149"/>
        <v>1</v>
      </c>
      <c r="AI702" s="10">
        <v>322765819.75268102</v>
      </c>
      <c r="AJ702" s="29">
        <f t="shared" si="150"/>
        <v>5.5263207530086618</v>
      </c>
      <c r="AK702" s="29">
        <f t="shared" si="151"/>
        <v>27.092079349716201</v>
      </c>
      <c r="AL702" s="29">
        <f t="shared" si="152"/>
        <v>21.565758596707539</v>
      </c>
      <c r="AM702" s="29">
        <f t="shared" si="153"/>
        <v>10.608924203474237</v>
      </c>
    </row>
    <row r="703" spans="1:39">
      <c r="A703" t="s">
        <v>268</v>
      </c>
      <c r="B703" s="20">
        <v>2050</v>
      </c>
      <c r="C703" t="s">
        <v>268</v>
      </c>
      <c r="D703" t="s">
        <v>272</v>
      </c>
      <c r="E703" s="22" t="s">
        <v>368</v>
      </c>
      <c r="F703" s="22" t="s">
        <v>369</v>
      </c>
      <c r="G703" s="22" t="s">
        <v>269</v>
      </c>
      <c r="H703" s="22" t="s">
        <v>237</v>
      </c>
      <c r="I703" s="22" t="s">
        <v>309</v>
      </c>
      <c r="J703" s="17">
        <f>IFERROR(INDEX(Cost_Components!$K$2:$K$29,MATCH(E703,Cost_Components!$A$2:$A$29,0)),"")</f>
        <v>0.6</v>
      </c>
      <c r="K703" s="17">
        <f t="shared" si="140"/>
        <v>0.8</v>
      </c>
      <c r="L703" s="17">
        <f>IFERROR(INDEX(Cost_Components!$S$2:$S$29,MATCH(E703,Cost_Components!$A$2:$A$29,0)),"")</f>
        <v>0.16</v>
      </c>
      <c r="M703" s="28">
        <f>IFERROR(INDEX(Cost_Components!$L$2:$L$29,MATCH(E703,Cost_Components!$A$2:$A$29,0)),"")</f>
        <v>1</v>
      </c>
      <c r="N703" s="29">
        <f>IFERROR(INDEX(Cost_Components!$P$2:$P$29,MATCH(E703,Cost_Components!$A$2:$A$29,0)),"")</f>
        <v>752.57623226071905</v>
      </c>
      <c r="O703" s="23">
        <f t="shared" si="141"/>
        <v>15203500.681556039</v>
      </c>
      <c r="P703" s="23">
        <f t="shared" si="142"/>
        <v>15018252.342844019</v>
      </c>
      <c r="Q703" s="23">
        <f t="shared" si="143"/>
        <v>1808380762.1309228</v>
      </c>
      <c r="R703" s="23">
        <f t="shared" si="144"/>
        <v>9153434608.0789738</v>
      </c>
      <c r="S703" s="23">
        <f t="shared" si="145"/>
        <v>7345053845.9480515</v>
      </c>
      <c r="T703" s="16">
        <f>IFERROR(INDEX(Cost_Components!$R$2:$R$29,MATCH(E703,Cost_Components!$A$2:$A$29,0)),"")</f>
        <v>1</v>
      </c>
      <c r="U703" s="26">
        <f>IFERROR(INDEX(Cost_Components!$Q$2:$Q$29,MATCH(E703,Cost_Components!$A$2:$A$29,0)),"")</f>
        <v>2023</v>
      </c>
      <c r="V703" s="30">
        <f>1/(1+Calculation_Assumptions!$B$5)^(B703-Calculation_Assumptions!$B$2)</f>
        <v>0.47760556926165965</v>
      </c>
      <c r="W703" s="23">
        <f t="shared" si="146"/>
        <v>863692723.33937335</v>
      </c>
      <c r="X703" s="23">
        <f t="shared" si="147"/>
        <v>4371731346.6909351</v>
      </c>
      <c r="Y703" s="23">
        <f t="shared" si="148"/>
        <v>3508038623.3515615</v>
      </c>
      <c r="Z703" s="17">
        <f>IFERROR(INDEX(Cost_Components!$T$2:$T$29,MATCH(E703,Cost_Components!$A$2:$A$29,0)),"")</f>
        <v>0.8</v>
      </c>
      <c r="AA703" s="26">
        <f>IFERROR(INDEX(Cost_Components!$U$2:$U$29,MATCH(E703,Cost_Components!$A$2:$A$29,0)),"")</f>
        <v>2025</v>
      </c>
      <c r="AB703" s="26">
        <f>IFERROR(INDEX(Cost_Components!$V$2:$V$29,MATCH(E703,Cost_Components!$A$2:$A$29,0)),"")</f>
        <v>2050</v>
      </c>
      <c r="AC703" s="26">
        <f>IFERROR(INDEX(Cost_Components!$M$2:$M$29,MATCH(E703,Cost_Components!$A$2:$A$29,0)),"")</f>
        <v>30</v>
      </c>
      <c r="AD703" s="26">
        <f>IFERROR(INDEX(Cost_Components!$N$2:$N$29,MATCH(E703,Cost_Components!$A$2:$A$29,0)),"")</f>
        <v>95</v>
      </c>
      <c r="AE703" s="16" t="str">
        <f>IFERROR(INDEX(Cost_Components!$O$2:$O$29,MATCH(E703,Cost_Components!$A$2:$A$29,0)),"")</f>
        <v>Both</v>
      </c>
      <c r="AF703" s="11">
        <v>25339167.802593399</v>
      </c>
      <c r="AG703" s="11">
        <v>25030420.5714067</v>
      </c>
      <c r="AH703" s="23">
        <f t="shared" si="149"/>
        <v>1</v>
      </c>
      <c r="AI703" s="10">
        <v>323312042.56328499</v>
      </c>
      <c r="AJ703" s="29">
        <f t="shared" si="150"/>
        <v>5.5932984982362699</v>
      </c>
      <c r="AK703" s="29">
        <f t="shared" si="151"/>
        <v>28.31145581682836</v>
      </c>
      <c r="AL703" s="29">
        <f t="shared" si="152"/>
        <v>22.718157318592095</v>
      </c>
      <c r="AM703" s="29">
        <f t="shared" si="153"/>
        <v>10.850318458722116</v>
      </c>
    </row>
    <row r="704" spans="1:39">
      <c r="A704" t="s">
        <v>268</v>
      </c>
      <c r="B704" s="20">
        <v>2025</v>
      </c>
      <c r="C704" t="s">
        <v>268</v>
      </c>
      <c r="D704" t="s">
        <v>272</v>
      </c>
      <c r="E704" s="22" t="s">
        <v>365</v>
      </c>
      <c r="F704" s="22" t="s">
        <v>366</v>
      </c>
      <c r="G704" s="22" t="s">
        <v>269</v>
      </c>
      <c r="H704" s="22" t="s">
        <v>237</v>
      </c>
      <c r="I704" s="22" t="s">
        <v>309</v>
      </c>
      <c r="J704" s="17">
        <f>IFERROR(INDEX(Cost_Components!$K$2:$K$29,MATCH(E704,Cost_Components!$A$2:$A$29,0)),"")</f>
        <v>0.2</v>
      </c>
      <c r="K704" s="17">
        <f t="shared" si="140"/>
        <v>0.18461538461538463</v>
      </c>
      <c r="L704" s="17">
        <f>IFERROR(INDEX(Cost_Components!$S$2:$S$29,MATCH(E704,Cost_Components!$A$2:$A$29,0)),"")</f>
        <v>0.16</v>
      </c>
      <c r="M704" s="28">
        <f>IFERROR(INDEX(Cost_Components!$L$2:$L$29,MATCH(E704,Cost_Components!$A$2:$A$29,0)),"")</f>
        <v>1</v>
      </c>
      <c r="N704" s="29">
        <f>IFERROR(INDEX(Cost_Components!$P$2:$P$29,MATCH(E704,Cost_Components!$A$2:$A$29,0)),"")</f>
        <v>1154.0355216616899</v>
      </c>
      <c r="O704" s="23">
        <f t="shared" si="141"/>
        <v>2928652.0367653798</v>
      </c>
      <c r="P704" s="23">
        <f t="shared" si="142"/>
        <v>2928473.0955285002</v>
      </c>
      <c r="Q704" s="23">
        <f t="shared" si="143"/>
        <v>540729916.23527312</v>
      </c>
      <c r="R704" s="23">
        <f t="shared" si="144"/>
        <v>623957258.03337348</v>
      </c>
      <c r="S704" s="23">
        <f t="shared" si="145"/>
        <v>83227341.798100352</v>
      </c>
      <c r="T704" s="16">
        <f>IFERROR(INDEX(Cost_Components!$R$2:$R$29,MATCH(E704,Cost_Components!$A$2:$A$29,0)),"")</f>
        <v>1</v>
      </c>
      <c r="U704" s="26">
        <f>IFERROR(INDEX(Cost_Components!$Q$2:$Q$29,MATCH(E704,Cost_Components!$A$2:$A$29,0)),"")</f>
        <v>2023</v>
      </c>
      <c r="V704" s="30">
        <f>1/(1+Calculation_Assumptions!$B$5)^(B704-Calculation_Assumptions!$B$2)</f>
        <v>1</v>
      </c>
      <c r="W704" s="23">
        <f t="shared" si="146"/>
        <v>540729916.23527312</v>
      </c>
      <c r="X704" s="23">
        <f t="shared" si="147"/>
        <v>623957258.03337348</v>
      </c>
      <c r="Y704" s="23">
        <f t="shared" si="148"/>
        <v>83227341.798100352</v>
      </c>
      <c r="Z704" s="17">
        <f>IFERROR(INDEX(Cost_Components!$T$2:$T$29,MATCH(E704,Cost_Components!$A$2:$A$29,0)),"")</f>
        <v>0.8</v>
      </c>
      <c r="AA704" s="26">
        <f>IFERROR(INDEX(Cost_Components!$U$2:$U$29,MATCH(E704,Cost_Components!$A$2:$A$29,0)),"")</f>
        <v>2025</v>
      </c>
      <c r="AB704" s="26">
        <f>IFERROR(INDEX(Cost_Components!$V$2:$V$29,MATCH(E704,Cost_Components!$A$2:$A$29,0)),"")</f>
        <v>2050</v>
      </c>
      <c r="AC704" s="26">
        <f>IFERROR(INDEX(Cost_Components!$M$2:$M$29,MATCH(E704,Cost_Components!$A$2:$A$29,0)),"")</f>
        <v>30</v>
      </c>
      <c r="AD704" s="26">
        <f>IFERROR(INDEX(Cost_Components!$N$2:$N$29,MATCH(E704,Cost_Components!$A$2:$A$29,0)),"")</f>
        <v>95</v>
      </c>
      <c r="AE704" s="16" t="str">
        <f>IFERROR(INDEX(Cost_Components!$O$2:$O$29,MATCH(E704,Cost_Components!$A$2:$A$29,0)),"")</f>
        <v>Both</v>
      </c>
      <c r="AF704" s="11">
        <v>14643260.183826899</v>
      </c>
      <c r="AG704" s="11">
        <v>14642365.477642501</v>
      </c>
      <c r="AH704" s="23">
        <f t="shared" si="149"/>
        <v>1</v>
      </c>
      <c r="AI704" s="10">
        <v>288391907.64445603</v>
      </c>
      <c r="AJ704" s="29">
        <f t="shared" si="150"/>
        <v>1.8749829724830975</v>
      </c>
      <c r="AK704" s="29">
        <f t="shared" si="151"/>
        <v>2.1635740861446751</v>
      </c>
      <c r="AL704" s="29">
        <f t="shared" si="152"/>
        <v>0.28859111366157741</v>
      </c>
      <c r="AM704" s="29">
        <f t="shared" si="153"/>
        <v>0.28859111366157741</v>
      </c>
    </row>
    <row r="705" spans="1:39">
      <c r="A705" t="s">
        <v>268</v>
      </c>
      <c r="B705" s="20">
        <v>2026</v>
      </c>
      <c r="C705" t="s">
        <v>268</v>
      </c>
      <c r="D705" t="s">
        <v>272</v>
      </c>
      <c r="E705" s="22" t="s">
        <v>365</v>
      </c>
      <c r="F705" s="22" t="s">
        <v>366</v>
      </c>
      <c r="G705" s="22" t="s">
        <v>269</v>
      </c>
      <c r="H705" s="22" t="s">
        <v>237</v>
      </c>
      <c r="I705" s="22" t="s">
        <v>309</v>
      </c>
      <c r="J705" s="17">
        <f>IFERROR(INDEX(Cost_Components!$K$2:$K$29,MATCH(E705,Cost_Components!$A$2:$A$29,0)),"")</f>
        <v>0.2</v>
      </c>
      <c r="K705" s="17">
        <f t="shared" si="140"/>
        <v>0.20923076923076925</v>
      </c>
      <c r="L705" s="17">
        <f>IFERROR(INDEX(Cost_Components!$S$2:$S$29,MATCH(E705,Cost_Components!$A$2:$A$29,0)),"")</f>
        <v>0.16</v>
      </c>
      <c r="M705" s="28">
        <f>IFERROR(INDEX(Cost_Components!$L$2:$L$29,MATCH(E705,Cost_Components!$A$2:$A$29,0)),"")</f>
        <v>1</v>
      </c>
      <c r="N705" s="29">
        <f>IFERROR(INDEX(Cost_Components!$P$2:$P$29,MATCH(E705,Cost_Components!$A$2:$A$29,0)),"")</f>
        <v>1154.0355216616899</v>
      </c>
      <c r="O705" s="23">
        <f t="shared" si="141"/>
        <v>3022938.1123350603</v>
      </c>
      <c r="P705" s="23">
        <f t="shared" si="142"/>
        <v>3022405.21491828</v>
      </c>
      <c r="Q705" s="23">
        <f t="shared" si="143"/>
        <v>558074076.61939669</v>
      </c>
      <c r="R705" s="23">
        <f t="shared" si="144"/>
        <v>729917850.38933086</v>
      </c>
      <c r="S705" s="23">
        <f t="shared" si="145"/>
        <v>171843773.76993418</v>
      </c>
      <c r="T705" s="16">
        <f>IFERROR(INDEX(Cost_Components!$R$2:$R$29,MATCH(E705,Cost_Components!$A$2:$A$29,0)),"")</f>
        <v>1</v>
      </c>
      <c r="U705" s="26">
        <f>IFERROR(INDEX(Cost_Components!$Q$2:$Q$29,MATCH(E705,Cost_Components!$A$2:$A$29,0)),"")</f>
        <v>2023</v>
      </c>
      <c r="V705" s="30">
        <f>1/(1+Calculation_Assumptions!$B$5)^(B705-Calculation_Assumptions!$B$2)</f>
        <v>0.970873786407767</v>
      </c>
      <c r="W705" s="23">
        <f t="shared" si="146"/>
        <v>541819491.86349189</v>
      </c>
      <c r="X705" s="23">
        <f t="shared" si="147"/>
        <v>708658107.17410767</v>
      </c>
      <c r="Y705" s="23">
        <f t="shared" si="148"/>
        <v>166838615.31061572</v>
      </c>
      <c r="Z705" s="17">
        <f>IFERROR(INDEX(Cost_Components!$T$2:$T$29,MATCH(E705,Cost_Components!$A$2:$A$29,0)),"")</f>
        <v>0.8</v>
      </c>
      <c r="AA705" s="26">
        <f>IFERROR(INDEX(Cost_Components!$U$2:$U$29,MATCH(E705,Cost_Components!$A$2:$A$29,0)),"")</f>
        <v>2025</v>
      </c>
      <c r="AB705" s="26">
        <f>IFERROR(INDEX(Cost_Components!$V$2:$V$29,MATCH(E705,Cost_Components!$A$2:$A$29,0)),"")</f>
        <v>2050</v>
      </c>
      <c r="AC705" s="26">
        <f>IFERROR(INDEX(Cost_Components!$M$2:$M$29,MATCH(E705,Cost_Components!$A$2:$A$29,0)),"")</f>
        <v>30</v>
      </c>
      <c r="AD705" s="26">
        <f>IFERROR(INDEX(Cost_Components!$N$2:$N$29,MATCH(E705,Cost_Components!$A$2:$A$29,0)),"")</f>
        <v>95</v>
      </c>
      <c r="AE705" s="16" t="str">
        <f>IFERROR(INDEX(Cost_Components!$O$2:$O$29,MATCH(E705,Cost_Components!$A$2:$A$29,0)),"")</f>
        <v>Both</v>
      </c>
      <c r="AF705" s="11">
        <v>15114690.561675301</v>
      </c>
      <c r="AG705" s="11">
        <v>15112026.0745914</v>
      </c>
      <c r="AH705" s="23">
        <f t="shared" si="149"/>
        <v>1</v>
      </c>
      <c r="AI705" s="10">
        <v>290472130.233437</v>
      </c>
      <c r="AJ705" s="29">
        <f t="shared" si="150"/>
        <v>1.9212654796551472</v>
      </c>
      <c r="AK705" s="29">
        <f t="shared" si="151"/>
        <v>2.5128670685298955</v>
      </c>
      <c r="AL705" s="29">
        <f t="shared" si="152"/>
        <v>0.59160158887474845</v>
      </c>
      <c r="AM705" s="29">
        <f t="shared" si="153"/>
        <v>0.57437047463567814</v>
      </c>
    </row>
    <row r="706" spans="1:39">
      <c r="A706" t="s">
        <v>268</v>
      </c>
      <c r="B706" s="20">
        <v>2027</v>
      </c>
      <c r="C706" t="s">
        <v>268</v>
      </c>
      <c r="D706" t="s">
        <v>272</v>
      </c>
      <c r="E706" s="22" t="s">
        <v>365</v>
      </c>
      <c r="F706" s="22" t="s">
        <v>366</v>
      </c>
      <c r="G706" s="22" t="s">
        <v>269</v>
      </c>
      <c r="H706" s="22" t="s">
        <v>237</v>
      </c>
      <c r="I706" s="22" t="s">
        <v>309</v>
      </c>
      <c r="J706" s="17">
        <f>IFERROR(INDEX(Cost_Components!$K$2:$K$29,MATCH(E706,Cost_Components!$A$2:$A$29,0)),"")</f>
        <v>0.2</v>
      </c>
      <c r="K706" s="17">
        <f t="shared" ref="K706:K769" si="154">IF(OR(L706="",Z706="",AA706="",AB706=""),"",IF(B706&lt;AA706,L706,IF(B706&gt;AB706,Z706,L706+(Z706-L706)*MIN(MAX((B706-AA706+1)/MAX(AB706-AA706+1,1),0),1))))</f>
        <v>0.23384615384615387</v>
      </c>
      <c r="L706" s="17">
        <f>IFERROR(INDEX(Cost_Components!$S$2:$S$29,MATCH(E706,Cost_Components!$A$2:$A$29,0)),"")</f>
        <v>0.16</v>
      </c>
      <c r="M706" s="28">
        <f>IFERROR(INDEX(Cost_Components!$L$2:$L$29,MATCH(E706,Cost_Components!$A$2:$A$29,0)),"")</f>
        <v>1</v>
      </c>
      <c r="N706" s="29">
        <f>IFERROR(INDEX(Cost_Components!$P$2:$P$29,MATCH(E706,Cost_Components!$A$2:$A$29,0)),"")</f>
        <v>1154.0355216616899</v>
      </c>
      <c r="O706" s="23">
        <f t="shared" ref="O706:O769" si="155">AF706*J706</f>
        <v>3118680.6951389802</v>
      </c>
      <c r="P706" s="23">
        <f t="shared" ref="P706:P769" si="156">AG706*J706</f>
        <v>3117620.4497203203</v>
      </c>
      <c r="Q706" s="23">
        <f t="shared" ref="Q706:Q769" si="157">P706*L706*M706*N706</f>
        <v>575655158.72578275</v>
      </c>
      <c r="R706" s="23">
        <f t="shared" ref="R706:R769" si="158">O706*K706*M706*N706</f>
        <v>841628280.06533098</v>
      </c>
      <c r="S706" s="23">
        <f t="shared" ref="S706:S769" si="159">R706-Q706</f>
        <v>265973121.33954823</v>
      </c>
      <c r="T706" s="16">
        <f>IFERROR(INDEX(Cost_Components!$R$2:$R$29,MATCH(E706,Cost_Components!$A$2:$A$29,0)),"")</f>
        <v>1</v>
      </c>
      <c r="U706" s="26">
        <f>IFERROR(INDEX(Cost_Components!$Q$2:$Q$29,MATCH(E706,Cost_Components!$A$2:$A$29,0)),"")</f>
        <v>2023</v>
      </c>
      <c r="V706" s="30">
        <f>1/(1+Calculation_Assumptions!$B$5)^(B706-Calculation_Assumptions!$B$2)</f>
        <v>0.94259590913375435</v>
      </c>
      <c r="W706" s="23">
        <f t="shared" ref="W706:W769" si="160">Q706*V706</f>
        <v>542610197.68666482</v>
      </c>
      <c r="X706" s="23">
        <f t="shared" ref="X706:X769" si="161">R706*V706</f>
        <v>793315373.80085874</v>
      </c>
      <c r="Y706" s="23">
        <f t="shared" ref="Y706:Y769" si="162">S706*V706</f>
        <v>250705176.11419383</v>
      </c>
      <c r="Z706" s="17">
        <f>IFERROR(INDEX(Cost_Components!$T$2:$T$29,MATCH(E706,Cost_Components!$A$2:$A$29,0)),"")</f>
        <v>0.8</v>
      </c>
      <c r="AA706" s="26">
        <f>IFERROR(INDEX(Cost_Components!$U$2:$U$29,MATCH(E706,Cost_Components!$A$2:$A$29,0)),"")</f>
        <v>2025</v>
      </c>
      <c r="AB706" s="26">
        <f>IFERROR(INDEX(Cost_Components!$V$2:$V$29,MATCH(E706,Cost_Components!$A$2:$A$29,0)),"")</f>
        <v>2050</v>
      </c>
      <c r="AC706" s="26">
        <f>IFERROR(INDEX(Cost_Components!$M$2:$M$29,MATCH(E706,Cost_Components!$A$2:$A$29,0)),"")</f>
        <v>30</v>
      </c>
      <c r="AD706" s="26">
        <f>IFERROR(INDEX(Cost_Components!$N$2:$N$29,MATCH(E706,Cost_Components!$A$2:$A$29,0)),"")</f>
        <v>95</v>
      </c>
      <c r="AE706" s="16" t="str">
        <f>IFERROR(INDEX(Cost_Components!$O$2:$O$29,MATCH(E706,Cost_Components!$A$2:$A$29,0)),"")</f>
        <v>Both</v>
      </c>
      <c r="AF706" s="11">
        <v>15593403.4756949</v>
      </c>
      <c r="AG706" s="11">
        <v>15588102.248601601</v>
      </c>
      <c r="AH706" s="23">
        <f t="shared" ref="AH706:AH769" si="163">IF(H706="shared-count-once",COUNTIFS($A$2:$A$1457,A706,$B$2:$B$1457,B706,$E$2:$E$1457,E706),1)</f>
        <v>1</v>
      </c>
      <c r="AI706" s="10">
        <v>292505080.826208</v>
      </c>
      <c r="AJ706" s="29">
        <f t="shared" ref="AJ706:AJ769" si="164">IF(AI706=0,"",Q706/AI706)</f>
        <v>1.9680176395561775</v>
      </c>
      <c r="AK706" s="29">
        <f t="shared" ref="AK706:AK769" si="165">IF(AI706=0,"",R706/AI706)</f>
        <v>2.8773116613498577</v>
      </c>
      <c r="AL706" s="29">
        <f t="shared" ref="AL706:AL769" si="166">IF(AI706=0,"",S706/AI706)</f>
        <v>0.90929402179368046</v>
      </c>
      <c r="AM706" s="29">
        <f t="shared" ref="AM706:AM769" si="167">IF(AI706=0,"",Y706/AI706)</f>
        <v>0.85709682514250207</v>
      </c>
    </row>
    <row r="707" spans="1:39">
      <c r="A707" t="s">
        <v>268</v>
      </c>
      <c r="B707" s="20">
        <v>2028</v>
      </c>
      <c r="C707" t="s">
        <v>268</v>
      </c>
      <c r="D707" t="s">
        <v>272</v>
      </c>
      <c r="E707" s="22" t="s">
        <v>365</v>
      </c>
      <c r="F707" s="22" t="s">
        <v>366</v>
      </c>
      <c r="G707" s="22" t="s">
        <v>269</v>
      </c>
      <c r="H707" s="22" t="s">
        <v>237</v>
      </c>
      <c r="I707" s="22" t="s">
        <v>309</v>
      </c>
      <c r="J707" s="17">
        <f>IFERROR(INDEX(Cost_Components!$K$2:$K$29,MATCH(E707,Cost_Components!$A$2:$A$29,0)),"")</f>
        <v>0.2</v>
      </c>
      <c r="K707" s="17">
        <f t="shared" si="154"/>
        <v>0.25846153846153846</v>
      </c>
      <c r="L707" s="17">
        <f>IFERROR(INDEX(Cost_Components!$S$2:$S$29,MATCH(E707,Cost_Components!$A$2:$A$29,0)),"")</f>
        <v>0.16</v>
      </c>
      <c r="M707" s="28">
        <f>IFERROR(INDEX(Cost_Components!$L$2:$L$29,MATCH(E707,Cost_Components!$A$2:$A$29,0)),"")</f>
        <v>1</v>
      </c>
      <c r="N707" s="29">
        <f>IFERROR(INDEX(Cost_Components!$P$2:$P$29,MATCH(E707,Cost_Components!$A$2:$A$29,0)),"")</f>
        <v>1154.0355216616899</v>
      </c>
      <c r="O707" s="23">
        <f t="shared" si="155"/>
        <v>3208825.1211641203</v>
      </c>
      <c r="P707" s="23">
        <f t="shared" si="156"/>
        <v>3207064.8551535602</v>
      </c>
      <c r="Q707" s="23">
        <f t="shared" si="157"/>
        <v>592170682.0992018</v>
      </c>
      <c r="R707" s="23">
        <f t="shared" si="158"/>
        <v>957108450.77045166</v>
      </c>
      <c r="S707" s="23">
        <f t="shared" si="159"/>
        <v>364937768.67124987</v>
      </c>
      <c r="T707" s="16">
        <f>IFERROR(INDEX(Cost_Components!$R$2:$R$29,MATCH(E707,Cost_Components!$A$2:$A$29,0)),"")</f>
        <v>1</v>
      </c>
      <c r="U707" s="26">
        <f>IFERROR(INDEX(Cost_Components!$Q$2:$Q$29,MATCH(E707,Cost_Components!$A$2:$A$29,0)),"")</f>
        <v>2023</v>
      </c>
      <c r="V707" s="30">
        <f>1/(1+Calculation_Assumptions!$B$5)^(B707-Calculation_Assumptions!$B$2)</f>
        <v>0.91514165935315961</v>
      </c>
      <c r="W707" s="23">
        <f t="shared" si="160"/>
        <v>541920060.63655591</v>
      </c>
      <c r="X707" s="23">
        <f t="shared" si="161"/>
        <v>875889815.81900299</v>
      </c>
      <c r="Y707" s="23">
        <f t="shared" si="162"/>
        <v>333969755.18244714</v>
      </c>
      <c r="Z707" s="17">
        <f>IFERROR(INDEX(Cost_Components!$T$2:$T$29,MATCH(E707,Cost_Components!$A$2:$A$29,0)),"")</f>
        <v>0.8</v>
      </c>
      <c r="AA707" s="26">
        <f>IFERROR(INDEX(Cost_Components!$U$2:$U$29,MATCH(E707,Cost_Components!$A$2:$A$29,0)),"")</f>
        <v>2025</v>
      </c>
      <c r="AB707" s="26">
        <f>IFERROR(INDEX(Cost_Components!$V$2:$V$29,MATCH(E707,Cost_Components!$A$2:$A$29,0)),"")</f>
        <v>2050</v>
      </c>
      <c r="AC707" s="26">
        <f>IFERROR(INDEX(Cost_Components!$M$2:$M$29,MATCH(E707,Cost_Components!$A$2:$A$29,0)),"")</f>
        <v>30</v>
      </c>
      <c r="AD707" s="26">
        <f>IFERROR(INDEX(Cost_Components!$N$2:$N$29,MATCH(E707,Cost_Components!$A$2:$A$29,0)),"")</f>
        <v>95</v>
      </c>
      <c r="AE707" s="16" t="str">
        <f>IFERROR(INDEX(Cost_Components!$O$2:$O$29,MATCH(E707,Cost_Components!$A$2:$A$29,0)),"")</f>
        <v>Both</v>
      </c>
      <c r="AF707" s="11">
        <v>16044125.6058206</v>
      </c>
      <c r="AG707" s="11">
        <v>16035324.275767799</v>
      </c>
      <c r="AH707" s="23">
        <f t="shared" si="163"/>
        <v>1</v>
      </c>
      <c r="AI707" s="10">
        <v>294484707.92155403</v>
      </c>
      <c r="AJ707" s="29">
        <f t="shared" si="164"/>
        <v>2.0108707385136837</v>
      </c>
      <c r="AK707" s="29">
        <f t="shared" si="165"/>
        <v>3.2501125695987239</v>
      </c>
      <c r="AL707" s="29">
        <f t="shared" si="166"/>
        <v>1.2392418310850402</v>
      </c>
      <c r="AM707" s="29">
        <f t="shared" si="167"/>
        <v>1.1340818256390117</v>
      </c>
    </row>
    <row r="708" spans="1:39">
      <c r="A708" t="s">
        <v>268</v>
      </c>
      <c r="B708" s="20">
        <v>2029</v>
      </c>
      <c r="C708" t="s">
        <v>268</v>
      </c>
      <c r="D708" t="s">
        <v>272</v>
      </c>
      <c r="E708" s="22" t="s">
        <v>365</v>
      </c>
      <c r="F708" s="22" t="s">
        <v>366</v>
      </c>
      <c r="G708" s="22" t="s">
        <v>269</v>
      </c>
      <c r="H708" s="22" t="s">
        <v>237</v>
      </c>
      <c r="I708" s="22" t="s">
        <v>309</v>
      </c>
      <c r="J708" s="17">
        <f>IFERROR(INDEX(Cost_Components!$K$2:$K$29,MATCH(E708,Cost_Components!$A$2:$A$29,0)),"")</f>
        <v>0.2</v>
      </c>
      <c r="K708" s="17">
        <f t="shared" si="154"/>
        <v>0.28307692307692311</v>
      </c>
      <c r="L708" s="17">
        <f>IFERROR(INDEX(Cost_Components!$S$2:$S$29,MATCH(E708,Cost_Components!$A$2:$A$29,0)),"")</f>
        <v>0.16</v>
      </c>
      <c r="M708" s="28">
        <f>IFERROR(INDEX(Cost_Components!$L$2:$L$29,MATCH(E708,Cost_Components!$A$2:$A$29,0)),"")</f>
        <v>1</v>
      </c>
      <c r="N708" s="29">
        <f>IFERROR(INDEX(Cost_Components!$P$2:$P$29,MATCH(E708,Cost_Components!$A$2:$A$29,0)),"")</f>
        <v>1154.0355216616899</v>
      </c>
      <c r="O708" s="23">
        <f t="shared" si="155"/>
        <v>3299071.93724126</v>
      </c>
      <c r="P708" s="23">
        <f t="shared" si="156"/>
        <v>3296437.2405123203</v>
      </c>
      <c r="Q708" s="23">
        <f t="shared" si="157"/>
        <v>608672907.2767452</v>
      </c>
      <c r="R708" s="23">
        <f t="shared" si="158"/>
        <v>1077743540.8511283</v>
      </c>
      <c r="S708" s="23">
        <f t="shared" si="159"/>
        <v>469070633.57438314</v>
      </c>
      <c r="T708" s="16">
        <f>IFERROR(INDEX(Cost_Components!$R$2:$R$29,MATCH(E708,Cost_Components!$A$2:$A$29,0)),"")</f>
        <v>1</v>
      </c>
      <c r="U708" s="26">
        <f>IFERROR(INDEX(Cost_Components!$Q$2:$Q$29,MATCH(E708,Cost_Components!$A$2:$A$29,0)),"")</f>
        <v>2023</v>
      </c>
      <c r="V708" s="30">
        <f>1/(1+Calculation_Assumptions!$B$5)^(B708-Calculation_Assumptions!$B$2)</f>
        <v>0.888487047915689</v>
      </c>
      <c r="W708" s="23">
        <f t="shared" si="160"/>
        <v>540797994.53257525</v>
      </c>
      <c r="X708" s="23">
        <f t="shared" si="161"/>
        <v>957561177.02102077</v>
      </c>
      <c r="Y708" s="23">
        <f t="shared" si="162"/>
        <v>416763182.48844552</v>
      </c>
      <c r="Z708" s="17">
        <f>IFERROR(INDEX(Cost_Components!$T$2:$T$29,MATCH(E708,Cost_Components!$A$2:$A$29,0)),"")</f>
        <v>0.8</v>
      </c>
      <c r="AA708" s="26">
        <f>IFERROR(INDEX(Cost_Components!$U$2:$U$29,MATCH(E708,Cost_Components!$A$2:$A$29,0)),"")</f>
        <v>2025</v>
      </c>
      <c r="AB708" s="26">
        <f>IFERROR(INDEX(Cost_Components!$V$2:$V$29,MATCH(E708,Cost_Components!$A$2:$A$29,0)),"")</f>
        <v>2050</v>
      </c>
      <c r="AC708" s="26">
        <f>IFERROR(INDEX(Cost_Components!$M$2:$M$29,MATCH(E708,Cost_Components!$A$2:$A$29,0)),"")</f>
        <v>30</v>
      </c>
      <c r="AD708" s="26">
        <f>IFERROR(INDEX(Cost_Components!$N$2:$N$29,MATCH(E708,Cost_Components!$A$2:$A$29,0)),"")</f>
        <v>95</v>
      </c>
      <c r="AE708" s="16" t="str">
        <f>IFERROR(INDEX(Cost_Components!$O$2:$O$29,MATCH(E708,Cost_Components!$A$2:$A$29,0)),"")</f>
        <v>Both</v>
      </c>
      <c r="AF708" s="11">
        <v>16495359.6862063</v>
      </c>
      <c r="AG708" s="11">
        <v>16482186.2025616</v>
      </c>
      <c r="AH708" s="23">
        <f t="shared" si="163"/>
        <v>1</v>
      </c>
      <c r="AI708" s="10">
        <v>296414030.31142998</v>
      </c>
      <c r="AJ708" s="29">
        <f t="shared" si="164"/>
        <v>2.053455116943141</v>
      </c>
      <c r="AK708" s="29">
        <f t="shared" si="165"/>
        <v>3.6359397013656465</v>
      </c>
      <c r="AL708" s="29">
        <f t="shared" si="166"/>
        <v>1.5824845844225053</v>
      </c>
      <c r="AM708" s="29">
        <f t="shared" si="167"/>
        <v>1.4060170567856376</v>
      </c>
    </row>
    <row r="709" spans="1:39">
      <c r="A709" t="s">
        <v>268</v>
      </c>
      <c r="B709" s="20">
        <v>2030</v>
      </c>
      <c r="C709" t="s">
        <v>268</v>
      </c>
      <c r="D709" t="s">
        <v>272</v>
      </c>
      <c r="E709" s="22" t="s">
        <v>365</v>
      </c>
      <c r="F709" s="22" t="s">
        <v>366</v>
      </c>
      <c r="G709" s="22" t="s">
        <v>269</v>
      </c>
      <c r="H709" s="22" t="s">
        <v>237</v>
      </c>
      <c r="I709" s="22" t="s">
        <v>309</v>
      </c>
      <c r="J709" s="17">
        <f>IFERROR(INDEX(Cost_Components!$K$2:$K$29,MATCH(E709,Cost_Components!$A$2:$A$29,0)),"")</f>
        <v>0.2</v>
      </c>
      <c r="K709" s="17">
        <f t="shared" si="154"/>
        <v>0.30769230769230771</v>
      </c>
      <c r="L709" s="17">
        <f>IFERROR(INDEX(Cost_Components!$S$2:$S$29,MATCH(E709,Cost_Components!$A$2:$A$29,0)),"")</f>
        <v>0.16</v>
      </c>
      <c r="M709" s="28">
        <f>IFERROR(INDEX(Cost_Components!$L$2:$L$29,MATCH(E709,Cost_Components!$A$2:$A$29,0)),"")</f>
        <v>1</v>
      </c>
      <c r="N709" s="29">
        <f>IFERROR(INDEX(Cost_Components!$P$2:$P$29,MATCH(E709,Cost_Components!$A$2:$A$29,0)),"")</f>
        <v>1154.0355216616899</v>
      </c>
      <c r="O709" s="23">
        <f t="shared" si="155"/>
        <v>3389231.6700818203</v>
      </c>
      <c r="P709" s="23">
        <f t="shared" si="156"/>
        <v>3385546.4912510002</v>
      </c>
      <c r="Q709" s="23">
        <f t="shared" si="157"/>
        <v>625126545.78252029</v>
      </c>
      <c r="R709" s="23">
        <f t="shared" si="158"/>
        <v>1203474996.4354444</v>
      </c>
      <c r="S709" s="23">
        <f t="shared" si="159"/>
        <v>578348450.65292406</v>
      </c>
      <c r="T709" s="16">
        <f>IFERROR(INDEX(Cost_Components!$R$2:$R$29,MATCH(E709,Cost_Components!$A$2:$A$29,0)),"")</f>
        <v>1</v>
      </c>
      <c r="U709" s="26">
        <f>IFERROR(INDEX(Cost_Components!$Q$2:$Q$29,MATCH(E709,Cost_Components!$A$2:$A$29,0)),"")</f>
        <v>2023</v>
      </c>
      <c r="V709" s="30">
        <f>1/(1+Calculation_Assumptions!$B$5)^(B709-Calculation_Assumptions!$B$2)</f>
        <v>0.86260878438416411</v>
      </c>
      <c r="W709" s="23">
        <f t="shared" si="160"/>
        <v>539239649.74373138</v>
      </c>
      <c r="X709" s="23">
        <f t="shared" si="161"/>
        <v>1038128103.7119149</v>
      </c>
      <c r="Y709" s="23">
        <f t="shared" si="162"/>
        <v>498888453.96818352</v>
      </c>
      <c r="Z709" s="17">
        <f>IFERROR(INDEX(Cost_Components!$T$2:$T$29,MATCH(E709,Cost_Components!$A$2:$A$29,0)),"")</f>
        <v>0.8</v>
      </c>
      <c r="AA709" s="26">
        <f>IFERROR(INDEX(Cost_Components!$U$2:$U$29,MATCH(E709,Cost_Components!$A$2:$A$29,0)),"")</f>
        <v>2025</v>
      </c>
      <c r="AB709" s="26">
        <f>IFERROR(INDEX(Cost_Components!$V$2:$V$29,MATCH(E709,Cost_Components!$A$2:$A$29,0)),"")</f>
        <v>2050</v>
      </c>
      <c r="AC709" s="26">
        <f>IFERROR(INDEX(Cost_Components!$M$2:$M$29,MATCH(E709,Cost_Components!$A$2:$A$29,0)),"")</f>
        <v>30</v>
      </c>
      <c r="AD709" s="26">
        <f>IFERROR(INDEX(Cost_Components!$N$2:$N$29,MATCH(E709,Cost_Components!$A$2:$A$29,0)),"")</f>
        <v>95</v>
      </c>
      <c r="AE709" s="16" t="str">
        <f>IFERROR(INDEX(Cost_Components!$O$2:$O$29,MATCH(E709,Cost_Components!$A$2:$A$29,0)),"")</f>
        <v>Both</v>
      </c>
      <c r="AF709" s="11">
        <v>16946158.350409102</v>
      </c>
      <c r="AG709" s="11">
        <v>16927732.456255</v>
      </c>
      <c r="AH709" s="23">
        <f t="shared" si="163"/>
        <v>1</v>
      </c>
      <c r="AI709" s="10">
        <v>298289404.664994</v>
      </c>
      <c r="AJ709" s="29">
        <f t="shared" si="164"/>
        <v>2.095704828954934</v>
      </c>
      <c r="AK709" s="29">
        <f t="shared" si="165"/>
        <v>4.0345884822394407</v>
      </c>
      <c r="AL709" s="29">
        <f t="shared" si="166"/>
        <v>1.9388836532845064</v>
      </c>
      <c r="AM709" s="29">
        <f t="shared" si="167"/>
        <v>1.6724980712220752</v>
      </c>
    </row>
    <row r="710" spans="1:39">
      <c r="A710" t="s">
        <v>268</v>
      </c>
      <c r="B710" s="20">
        <v>2031</v>
      </c>
      <c r="C710" t="s">
        <v>268</v>
      </c>
      <c r="D710" t="s">
        <v>272</v>
      </c>
      <c r="E710" s="22" t="s">
        <v>365</v>
      </c>
      <c r="F710" s="22" t="s">
        <v>366</v>
      </c>
      <c r="G710" s="22" t="s">
        <v>269</v>
      </c>
      <c r="H710" s="22" t="s">
        <v>237</v>
      </c>
      <c r="I710" s="22" t="s">
        <v>309</v>
      </c>
      <c r="J710" s="17">
        <f>IFERROR(INDEX(Cost_Components!$K$2:$K$29,MATCH(E710,Cost_Components!$A$2:$A$29,0)),"")</f>
        <v>0.2</v>
      </c>
      <c r="K710" s="17">
        <f t="shared" si="154"/>
        <v>0.3323076923076923</v>
      </c>
      <c r="L710" s="17">
        <f>IFERROR(INDEX(Cost_Components!$S$2:$S$29,MATCH(E710,Cost_Components!$A$2:$A$29,0)),"")</f>
        <v>0.16</v>
      </c>
      <c r="M710" s="28">
        <f>IFERROR(INDEX(Cost_Components!$L$2:$L$29,MATCH(E710,Cost_Components!$A$2:$A$29,0)),"")</f>
        <v>1</v>
      </c>
      <c r="N710" s="29">
        <f>IFERROR(INDEX(Cost_Components!$P$2:$P$29,MATCH(E710,Cost_Components!$A$2:$A$29,0)),"")</f>
        <v>1154.0355216616899</v>
      </c>
      <c r="O710" s="23">
        <f t="shared" si="155"/>
        <v>3479797.54117034</v>
      </c>
      <c r="P710" s="23">
        <f t="shared" si="156"/>
        <v>3474885.9488785202</v>
      </c>
      <c r="Q710" s="23">
        <f t="shared" si="157"/>
        <v>641622690.99662387</v>
      </c>
      <c r="R710" s="23">
        <f t="shared" si="158"/>
        <v>1334484544.1100631</v>
      </c>
      <c r="S710" s="23">
        <f t="shared" si="159"/>
        <v>692861853.1134392</v>
      </c>
      <c r="T710" s="16">
        <f>IFERROR(INDEX(Cost_Components!$R$2:$R$29,MATCH(E710,Cost_Components!$A$2:$A$29,0)),"")</f>
        <v>1</v>
      </c>
      <c r="U710" s="26">
        <f>IFERROR(INDEX(Cost_Components!$Q$2:$Q$29,MATCH(E710,Cost_Components!$A$2:$A$29,0)),"")</f>
        <v>2023</v>
      </c>
      <c r="V710" s="30">
        <f>1/(1+Calculation_Assumptions!$B$5)^(B710-Calculation_Assumptions!$B$2)</f>
        <v>0.83748425668365445</v>
      </c>
      <c r="W710" s="23">
        <f t="shared" si="160"/>
        <v>537348902.44067371</v>
      </c>
      <c r="X710" s="23">
        <f t="shared" si="161"/>
        <v>1117609796.4798417</v>
      </c>
      <c r="Y710" s="23">
        <f t="shared" si="162"/>
        <v>580260894.039168</v>
      </c>
      <c r="Z710" s="17">
        <f>IFERROR(INDEX(Cost_Components!$T$2:$T$29,MATCH(E710,Cost_Components!$A$2:$A$29,0)),"")</f>
        <v>0.8</v>
      </c>
      <c r="AA710" s="26">
        <f>IFERROR(INDEX(Cost_Components!$U$2:$U$29,MATCH(E710,Cost_Components!$A$2:$A$29,0)),"")</f>
        <v>2025</v>
      </c>
      <c r="AB710" s="26">
        <f>IFERROR(INDEX(Cost_Components!$V$2:$V$29,MATCH(E710,Cost_Components!$A$2:$A$29,0)),"")</f>
        <v>2050</v>
      </c>
      <c r="AC710" s="26">
        <f>IFERROR(INDEX(Cost_Components!$M$2:$M$29,MATCH(E710,Cost_Components!$A$2:$A$29,0)),"")</f>
        <v>30</v>
      </c>
      <c r="AD710" s="26">
        <f>IFERROR(INDEX(Cost_Components!$N$2:$N$29,MATCH(E710,Cost_Components!$A$2:$A$29,0)),"")</f>
        <v>95</v>
      </c>
      <c r="AE710" s="16" t="str">
        <f>IFERROR(INDEX(Cost_Components!$O$2:$O$29,MATCH(E710,Cost_Components!$A$2:$A$29,0)),"")</f>
        <v>Both</v>
      </c>
      <c r="AF710" s="11">
        <v>17398987.7058517</v>
      </c>
      <c r="AG710" s="11">
        <v>17374429.7443926</v>
      </c>
      <c r="AH710" s="23">
        <f t="shared" si="163"/>
        <v>1</v>
      </c>
      <c r="AI710" s="10">
        <v>300119636.92551899</v>
      </c>
      <c r="AJ710" s="29">
        <f t="shared" si="164"/>
        <v>2.1378897348055106</v>
      </c>
      <c r="AK710" s="29">
        <f t="shared" si="165"/>
        <v>4.4465085916428837</v>
      </c>
      <c r="AL710" s="29">
        <f t="shared" si="166"/>
        <v>2.3086188568373736</v>
      </c>
      <c r="AM710" s="29">
        <f t="shared" si="167"/>
        <v>1.9334319472843158</v>
      </c>
    </row>
    <row r="711" spans="1:39">
      <c r="A711" t="s">
        <v>268</v>
      </c>
      <c r="B711" s="20">
        <v>2032</v>
      </c>
      <c r="C711" t="s">
        <v>268</v>
      </c>
      <c r="D711" t="s">
        <v>272</v>
      </c>
      <c r="E711" s="22" t="s">
        <v>365</v>
      </c>
      <c r="F711" s="22" t="s">
        <v>366</v>
      </c>
      <c r="G711" s="22" t="s">
        <v>269</v>
      </c>
      <c r="H711" s="22" t="s">
        <v>237</v>
      </c>
      <c r="I711" s="22" t="s">
        <v>309</v>
      </c>
      <c r="J711" s="17">
        <f>IFERROR(INDEX(Cost_Components!$K$2:$K$29,MATCH(E711,Cost_Components!$A$2:$A$29,0)),"")</f>
        <v>0.2</v>
      </c>
      <c r="K711" s="17">
        <f t="shared" si="154"/>
        <v>0.35692307692307695</v>
      </c>
      <c r="L711" s="17">
        <f>IFERROR(INDEX(Cost_Components!$S$2:$S$29,MATCH(E711,Cost_Components!$A$2:$A$29,0)),"")</f>
        <v>0.16</v>
      </c>
      <c r="M711" s="28">
        <f>IFERROR(INDEX(Cost_Components!$L$2:$L$29,MATCH(E711,Cost_Components!$A$2:$A$29,0)),"")</f>
        <v>1</v>
      </c>
      <c r="N711" s="29">
        <f>IFERROR(INDEX(Cost_Components!$P$2:$P$29,MATCH(E711,Cost_Components!$A$2:$A$29,0)),"")</f>
        <v>1154.0355216616899</v>
      </c>
      <c r="O711" s="23">
        <f t="shared" si="155"/>
        <v>3570840.7709584804</v>
      </c>
      <c r="P711" s="23">
        <f t="shared" si="156"/>
        <v>3564525.2681326005</v>
      </c>
      <c r="Q711" s="23">
        <f t="shared" si="157"/>
        <v>658174204.36570895</v>
      </c>
      <c r="R711" s="23">
        <f t="shared" si="158"/>
        <v>1470836131.2570233</v>
      </c>
      <c r="S711" s="23">
        <f t="shared" si="159"/>
        <v>812661926.89131439</v>
      </c>
      <c r="T711" s="16">
        <f>IFERROR(INDEX(Cost_Components!$R$2:$R$29,MATCH(E711,Cost_Components!$A$2:$A$29,0)),"")</f>
        <v>1</v>
      </c>
      <c r="U711" s="26">
        <f>IFERROR(INDEX(Cost_Components!$Q$2:$Q$29,MATCH(E711,Cost_Components!$A$2:$A$29,0)),"")</f>
        <v>2023</v>
      </c>
      <c r="V711" s="30">
        <f>1/(1+Calculation_Assumptions!$B$5)^(B711-Calculation_Assumptions!$B$2)</f>
        <v>0.81309151134335378</v>
      </c>
      <c r="W711" s="23">
        <f t="shared" si="160"/>
        <v>535155858.55492371</v>
      </c>
      <c r="X711" s="23">
        <f t="shared" si="161"/>
        <v>1195924372.9021845</v>
      </c>
      <c r="Y711" s="23">
        <f t="shared" si="162"/>
        <v>660768514.34726083</v>
      </c>
      <c r="Z711" s="17">
        <f>IFERROR(INDEX(Cost_Components!$T$2:$T$29,MATCH(E711,Cost_Components!$A$2:$A$29,0)),"")</f>
        <v>0.8</v>
      </c>
      <c r="AA711" s="26">
        <f>IFERROR(INDEX(Cost_Components!$U$2:$U$29,MATCH(E711,Cost_Components!$A$2:$A$29,0)),"")</f>
        <v>2025</v>
      </c>
      <c r="AB711" s="26">
        <f>IFERROR(INDEX(Cost_Components!$V$2:$V$29,MATCH(E711,Cost_Components!$A$2:$A$29,0)),"")</f>
        <v>2050</v>
      </c>
      <c r="AC711" s="26">
        <f>IFERROR(INDEX(Cost_Components!$M$2:$M$29,MATCH(E711,Cost_Components!$A$2:$A$29,0)),"")</f>
        <v>30</v>
      </c>
      <c r="AD711" s="26">
        <f>IFERROR(INDEX(Cost_Components!$N$2:$N$29,MATCH(E711,Cost_Components!$A$2:$A$29,0)),"")</f>
        <v>95</v>
      </c>
      <c r="AE711" s="16" t="str">
        <f>IFERROR(INDEX(Cost_Components!$O$2:$O$29,MATCH(E711,Cost_Components!$A$2:$A$29,0)),"")</f>
        <v>Both</v>
      </c>
      <c r="AF711" s="11">
        <v>17854203.854792401</v>
      </c>
      <c r="AG711" s="11">
        <v>17822626.340663001</v>
      </c>
      <c r="AH711" s="23">
        <f t="shared" si="163"/>
        <v>1</v>
      </c>
      <c r="AI711" s="10">
        <v>301904628.08354098</v>
      </c>
      <c r="AJ711" s="29">
        <f t="shared" si="164"/>
        <v>2.1800732520853687</v>
      </c>
      <c r="AK711" s="29">
        <f t="shared" si="165"/>
        <v>4.8718568529198683</v>
      </c>
      <c r="AL711" s="29">
        <f t="shared" si="166"/>
        <v>2.6917836008345</v>
      </c>
      <c r="AM711" s="29">
        <f t="shared" si="167"/>
        <v>2.1886663962117781</v>
      </c>
    </row>
    <row r="712" spans="1:39">
      <c r="A712" t="s">
        <v>268</v>
      </c>
      <c r="B712" s="20">
        <v>2033</v>
      </c>
      <c r="C712" t="s">
        <v>268</v>
      </c>
      <c r="D712" t="s">
        <v>272</v>
      </c>
      <c r="E712" s="22" t="s">
        <v>365</v>
      </c>
      <c r="F712" s="22" t="s">
        <v>366</v>
      </c>
      <c r="G712" s="22" t="s">
        <v>269</v>
      </c>
      <c r="H712" s="22" t="s">
        <v>237</v>
      </c>
      <c r="I712" s="22" t="s">
        <v>309</v>
      </c>
      <c r="J712" s="17">
        <f>IFERROR(INDEX(Cost_Components!$K$2:$K$29,MATCH(E712,Cost_Components!$A$2:$A$29,0)),"")</f>
        <v>0.2</v>
      </c>
      <c r="K712" s="17">
        <f t="shared" si="154"/>
        <v>0.38153846153846155</v>
      </c>
      <c r="L712" s="17">
        <f>IFERROR(INDEX(Cost_Components!$S$2:$S$29,MATCH(E712,Cost_Components!$A$2:$A$29,0)),"")</f>
        <v>0.16</v>
      </c>
      <c r="M712" s="28">
        <f>IFERROR(INDEX(Cost_Components!$L$2:$L$29,MATCH(E712,Cost_Components!$A$2:$A$29,0)),"")</f>
        <v>1</v>
      </c>
      <c r="N712" s="29">
        <f>IFERROR(INDEX(Cost_Components!$P$2:$P$29,MATCH(E712,Cost_Components!$A$2:$A$29,0)),"")</f>
        <v>1154.0355216616899</v>
      </c>
      <c r="O712" s="23">
        <f t="shared" si="155"/>
        <v>3657856.1720396001</v>
      </c>
      <c r="P712" s="23">
        <f t="shared" si="156"/>
        <v>3649960.4057329805</v>
      </c>
      <c r="Q712" s="23">
        <f t="shared" si="157"/>
        <v>673949433.73993182</v>
      </c>
      <c r="R712" s="23">
        <f t="shared" si="158"/>
        <v>1610586764.6222489</v>
      </c>
      <c r="S712" s="23">
        <f t="shared" si="159"/>
        <v>936637330.88231707</v>
      </c>
      <c r="T712" s="16">
        <f>IFERROR(INDEX(Cost_Components!$R$2:$R$29,MATCH(E712,Cost_Components!$A$2:$A$29,0)),"")</f>
        <v>1</v>
      </c>
      <c r="U712" s="26">
        <f>IFERROR(INDEX(Cost_Components!$Q$2:$Q$29,MATCH(E712,Cost_Components!$A$2:$A$29,0)),"")</f>
        <v>2023</v>
      </c>
      <c r="V712" s="30">
        <f>1/(1+Calculation_Assumptions!$B$5)^(B712-Calculation_Assumptions!$B$2)</f>
        <v>0.78940923431393573</v>
      </c>
      <c r="W712" s="23">
        <f t="shared" si="160"/>
        <v>532021906.45495015</v>
      </c>
      <c r="X712" s="23">
        <f t="shared" si="161"/>
        <v>1271412064.6566086</v>
      </c>
      <c r="Y712" s="23">
        <f t="shared" si="162"/>
        <v>739390158.20165837</v>
      </c>
      <c r="Z712" s="17">
        <f>IFERROR(INDEX(Cost_Components!$T$2:$T$29,MATCH(E712,Cost_Components!$A$2:$A$29,0)),"")</f>
        <v>0.8</v>
      </c>
      <c r="AA712" s="26">
        <f>IFERROR(INDEX(Cost_Components!$U$2:$U$29,MATCH(E712,Cost_Components!$A$2:$A$29,0)),"")</f>
        <v>2025</v>
      </c>
      <c r="AB712" s="26">
        <f>IFERROR(INDEX(Cost_Components!$V$2:$V$29,MATCH(E712,Cost_Components!$A$2:$A$29,0)),"")</f>
        <v>2050</v>
      </c>
      <c r="AC712" s="26">
        <f>IFERROR(INDEX(Cost_Components!$M$2:$M$29,MATCH(E712,Cost_Components!$A$2:$A$29,0)),"")</f>
        <v>30</v>
      </c>
      <c r="AD712" s="26">
        <f>IFERROR(INDEX(Cost_Components!$N$2:$N$29,MATCH(E712,Cost_Components!$A$2:$A$29,0)),"")</f>
        <v>95</v>
      </c>
      <c r="AE712" s="16" t="str">
        <f>IFERROR(INDEX(Cost_Components!$O$2:$O$29,MATCH(E712,Cost_Components!$A$2:$A$29,0)),"")</f>
        <v>Both</v>
      </c>
      <c r="AF712" s="11">
        <v>18289280.860197999</v>
      </c>
      <c r="AG712" s="11">
        <v>18249802.028664902</v>
      </c>
      <c r="AH712" s="23">
        <f t="shared" si="163"/>
        <v>1</v>
      </c>
      <c r="AI712" s="10">
        <v>303644277.16916001</v>
      </c>
      <c r="AJ712" s="29">
        <f t="shared" si="164"/>
        <v>2.219536096721741</v>
      </c>
      <c r="AK712" s="29">
        <f t="shared" si="165"/>
        <v>5.304189427304741</v>
      </c>
      <c r="AL712" s="29">
        <f t="shared" si="166"/>
        <v>3.0846533305830004</v>
      </c>
      <c r="AM712" s="29">
        <f t="shared" si="167"/>
        <v>2.4350538238194579</v>
      </c>
    </row>
    <row r="713" spans="1:39">
      <c r="A713" t="s">
        <v>268</v>
      </c>
      <c r="B713" s="20">
        <v>2034</v>
      </c>
      <c r="C713" t="s">
        <v>268</v>
      </c>
      <c r="D713" t="s">
        <v>272</v>
      </c>
      <c r="E713" s="22" t="s">
        <v>365</v>
      </c>
      <c r="F713" s="22" t="s">
        <v>366</v>
      </c>
      <c r="G713" s="22" t="s">
        <v>269</v>
      </c>
      <c r="H713" s="22" t="s">
        <v>237</v>
      </c>
      <c r="I713" s="22" t="s">
        <v>309</v>
      </c>
      <c r="J713" s="17">
        <f>IFERROR(INDEX(Cost_Components!$K$2:$K$29,MATCH(E713,Cost_Components!$A$2:$A$29,0)),"")</f>
        <v>0.2</v>
      </c>
      <c r="K713" s="17">
        <f t="shared" si="154"/>
        <v>0.4061538461538462</v>
      </c>
      <c r="L713" s="17">
        <f>IFERROR(INDEX(Cost_Components!$S$2:$S$29,MATCH(E713,Cost_Components!$A$2:$A$29,0)),"")</f>
        <v>0.16</v>
      </c>
      <c r="M713" s="28">
        <f>IFERROR(INDEX(Cost_Components!$L$2:$L$29,MATCH(E713,Cost_Components!$A$2:$A$29,0)),"")</f>
        <v>1</v>
      </c>
      <c r="N713" s="29">
        <f>IFERROR(INDEX(Cost_Components!$P$2:$P$29,MATCH(E713,Cost_Components!$A$2:$A$29,0)),"")</f>
        <v>1154.0355216616899</v>
      </c>
      <c r="O713" s="23">
        <f t="shared" si="155"/>
        <v>3744942.3437554203</v>
      </c>
      <c r="P713" s="23">
        <f t="shared" si="156"/>
        <v>3735287.5166568602</v>
      </c>
      <c r="Q713" s="23">
        <f t="shared" si="157"/>
        <v>689704716.45463979</v>
      </c>
      <c r="R713" s="23">
        <f t="shared" si="158"/>
        <v>1755314267.2229955</v>
      </c>
      <c r="S713" s="23">
        <f t="shared" si="159"/>
        <v>1065609550.7683557</v>
      </c>
      <c r="T713" s="16">
        <f>IFERROR(INDEX(Cost_Components!$R$2:$R$29,MATCH(E713,Cost_Components!$A$2:$A$29,0)),"")</f>
        <v>1</v>
      </c>
      <c r="U713" s="26">
        <f>IFERROR(INDEX(Cost_Components!$Q$2:$Q$29,MATCH(E713,Cost_Components!$A$2:$A$29,0)),"")</f>
        <v>2023</v>
      </c>
      <c r="V713" s="30">
        <f>1/(1+Calculation_Assumptions!$B$5)^(B713-Calculation_Assumptions!$B$2)</f>
        <v>0.76641673234362695</v>
      </c>
      <c r="W713" s="23">
        <f t="shared" si="160"/>
        <v>528601235.0671528</v>
      </c>
      <c r="X713" s="23">
        <f t="shared" si="161"/>
        <v>1345302224.9211962</v>
      </c>
      <c r="Y713" s="23">
        <f t="shared" si="162"/>
        <v>816700989.85404348</v>
      </c>
      <c r="Z713" s="17">
        <f>IFERROR(INDEX(Cost_Components!$T$2:$T$29,MATCH(E713,Cost_Components!$A$2:$A$29,0)),"")</f>
        <v>0.8</v>
      </c>
      <c r="AA713" s="26">
        <f>IFERROR(INDEX(Cost_Components!$U$2:$U$29,MATCH(E713,Cost_Components!$A$2:$A$29,0)),"")</f>
        <v>2025</v>
      </c>
      <c r="AB713" s="26">
        <f>IFERROR(INDEX(Cost_Components!$V$2:$V$29,MATCH(E713,Cost_Components!$A$2:$A$29,0)),"")</f>
        <v>2050</v>
      </c>
      <c r="AC713" s="26">
        <f>IFERROR(INDEX(Cost_Components!$M$2:$M$29,MATCH(E713,Cost_Components!$A$2:$A$29,0)),"")</f>
        <v>30</v>
      </c>
      <c r="AD713" s="26">
        <f>IFERROR(INDEX(Cost_Components!$N$2:$N$29,MATCH(E713,Cost_Components!$A$2:$A$29,0)),"")</f>
        <v>95</v>
      </c>
      <c r="AE713" s="16" t="str">
        <f>IFERROR(INDEX(Cost_Components!$O$2:$O$29,MATCH(E713,Cost_Components!$A$2:$A$29,0)),"")</f>
        <v>Both</v>
      </c>
      <c r="AF713" s="11">
        <v>18724711.718777101</v>
      </c>
      <c r="AG713" s="11">
        <v>18676437.5832843</v>
      </c>
      <c r="AH713" s="23">
        <f t="shared" si="163"/>
        <v>1</v>
      </c>
      <c r="AI713" s="10">
        <v>305332541.18498403</v>
      </c>
      <c r="AJ713" s="29">
        <f t="shared" si="164"/>
        <v>2.2588641019981752</v>
      </c>
      <c r="AK713" s="29">
        <f t="shared" si="165"/>
        <v>5.748860768035688</v>
      </c>
      <c r="AL713" s="29">
        <f t="shared" si="166"/>
        <v>3.4899966660375124</v>
      </c>
      <c r="AM713" s="29">
        <f t="shared" si="167"/>
        <v>2.6747918406746227</v>
      </c>
    </row>
    <row r="714" spans="1:39">
      <c r="A714" t="s">
        <v>268</v>
      </c>
      <c r="B714" s="20">
        <v>2035</v>
      </c>
      <c r="C714" t="s">
        <v>268</v>
      </c>
      <c r="D714" t="s">
        <v>272</v>
      </c>
      <c r="E714" s="22" t="s">
        <v>365</v>
      </c>
      <c r="F714" s="22" t="s">
        <v>366</v>
      </c>
      <c r="G714" s="22" t="s">
        <v>269</v>
      </c>
      <c r="H714" s="22" t="s">
        <v>237</v>
      </c>
      <c r="I714" s="22" t="s">
        <v>309</v>
      </c>
      <c r="J714" s="17">
        <f>IFERROR(INDEX(Cost_Components!$K$2:$K$29,MATCH(E714,Cost_Components!$A$2:$A$29,0)),"")</f>
        <v>0.2</v>
      </c>
      <c r="K714" s="17">
        <f t="shared" si="154"/>
        <v>0.43076923076923079</v>
      </c>
      <c r="L714" s="17">
        <f>IFERROR(INDEX(Cost_Components!$S$2:$S$29,MATCH(E714,Cost_Components!$A$2:$A$29,0)),"")</f>
        <v>0.16</v>
      </c>
      <c r="M714" s="28">
        <f>IFERROR(INDEX(Cost_Components!$L$2:$L$29,MATCH(E714,Cost_Components!$A$2:$A$29,0)),"")</f>
        <v>1</v>
      </c>
      <c r="N714" s="29">
        <f>IFERROR(INDEX(Cost_Components!$P$2:$P$29,MATCH(E714,Cost_Components!$A$2:$A$29,0)),"")</f>
        <v>1154.0355216616899</v>
      </c>
      <c r="O714" s="23">
        <f t="shared" si="155"/>
        <v>3831976.8583955802</v>
      </c>
      <c r="P714" s="23">
        <f t="shared" si="156"/>
        <v>3820383.3135591596</v>
      </c>
      <c r="Q714" s="23">
        <f t="shared" si="157"/>
        <v>705417288.03373766</v>
      </c>
      <c r="R714" s="23">
        <f t="shared" si="158"/>
        <v>1904963808.5795982</v>
      </c>
      <c r="S714" s="23">
        <f t="shared" si="159"/>
        <v>1199546520.5458605</v>
      </c>
      <c r="T714" s="16">
        <f>IFERROR(INDEX(Cost_Components!$R$2:$R$29,MATCH(E714,Cost_Components!$A$2:$A$29,0)),"")</f>
        <v>1</v>
      </c>
      <c r="U714" s="26">
        <f>IFERROR(INDEX(Cost_Components!$Q$2:$Q$29,MATCH(E714,Cost_Components!$A$2:$A$29,0)),"")</f>
        <v>2023</v>
      </c>
      <c r="V714" s="30">
        <f>1/(1+Calculation_Assumptions!$B$5)^(B714-Calculation_Assumptions!$B$2)</f>
        <v>0.74409391489672516</v>
      </c>
      <c r="W714" s="23">
        <f t="shared" si="160"/>
        <v>524896711.48885465</v>
      </c>
      <c r="X714" s="23">
        <f t="shared" si="161"/>
        <v>1417471978.0625689</v>
      </c>
      <c r="Y714" s="23">
        <f t="shared" si="162"/>
        <v>892575266.57371438</v>
      </c>
      <c r="Z714" s="17">
        <f>IFERROR(INDEX(Cost_Components!$T$2:$T$29,MATCH(E714,Cost_Components!$A$2:$A$29,0)),"")</f>
        <v>0.8</v>
      </c>
      <c r="AA714" s="26">
        <f>IFERROR(INDEX(Cost_Components!$U$2:$U$29,MATCH(E714,Cost_Components!$A$2:$A$29,0)),"")</f>
        <v>2025</v>
      </c>
      <c r="AB714" s="26">
        <f>IFERROR(INDEX(Cost_Components!$V$2:$V$29,MATCH(E714,Cost_Components!$A$2:$A$29,0)),"")</f>
        <v>2050</v>
      </c>
      <c r="AC714" s="26">
        <f>IFERROR(INDEX(Cost_Components!$M$2:$M$29,MATCH(E714,Cost_Components!$A$2:$A$29,0)),"")</f>
        <v>30</v>
      </c>
      <c r="AD714" s="26">
        <f>IFERROR(INDEX(Cost_Components!$N$2:$N$29,MATCH(E714,Cost_Components!$A$2:$A$29,0)),"")</f>
        <v>95</v>
      </c>
      <c r="AE714" s="16" t="str">
        <f>IFERROR(INDEX(Cost_Components!$O$2:$O$29,MATCH(E714,Cost_Components!$A$2:$A$29,0)),"")</f>
        <v>Both</v>
      </c>
      <c r="AF714" s="11">
        <v>19159884.291977901</v>
      </c>
      <c r="AG714" s="11">
        <v>19101916.567795798</v>
      </c>
      <c r="AH714" s="23">
        <f t="shared" si="163"/>
        <v>1</v>
      </c>
      <c r="AI714" s="10">
        <v>306964650.16711998</v>
      </c>
      <c r="AJ714" s="29">
        <f t="shared" si="164"/>
        <v>2.2980407928068889</v>
      </c>
      <c r="AK714" s="29">
        <f t="shared" si="165"/>
        <v>6.2058084132569782</v>
      </c>
      <c r="AL714" s="29">
        <f t="shared" si="166"/>
        <v>3.9077676204500893</v>
      </c>
      <c r="AM714" s="29">
        <f t="shared" si="167"/>
        <v>2.9077461072073669</v>
      </c>
    </row>
    <row r="715" spans="1:39">
      <c r="A715" t="s">
        <v>268</v>
      </c>
      <c r="B715" s="20">
        <v>2036</v>
      </c>
      <c r="C715" t="s">
        <v>268</v>
      </c>
      <c r="D715" t="s">
        <v>272</v>
      </c>
      <c r="E715" s="22" t="s">
        <v>365</v>
      </c>
      <c r="F715" s="22" t="s">
        <v>366</v>
      </c>
      <c r="G715" s="22" t="s">
        <v>269</v>
      </c>
      <c r="H715" s="22" t="s">
        <v>237</v>
      </c>
      <c r="I715" s="22" t="s">
        <v>309</v>
      </c>
      <c r="J715" s="17">
        <f>IFERROR(INDEX(Cost_Components!$K$2:$K$29,MATCH(E715,Cost_Components!$A$2:$A$29,0)),"")</f>
        <v>0.2</v>
      </c>
      <c r="K715" s="17">
        <f t="shared" si="154"/>
        <v>0.45538461538461539</v>
      </c>
      <c r="L715" s="17">
        <f>IFERROR(INDEX(Cost_Components!$S$2:$S$29,MATCH(E715,Cost_Components!$A$2:$A$29,0)),"")</f>
        <v>0.16</v>
      </c>
      <c r="M715" s="28">
        <f>IFERROR(INDEX(Cost_Components!$L$2:$L$29,MATCH(E715,Cost_Components!$A$2:$A$29,0)),"")</f>
        <v>1</v>
      </c>
      <c r="N715" s="29">
        <f>IFERROR(INDEX(Cost_Components!$P$2:$P$29,MATCH(E715,Cost_Components!$A$2:$A$29,0)),"")</f>
        <v>1154.0355216616899</v>
      </c>
      <c r="O715" s="23">
        <f t="shared" si="155"/>
        <v>3919074.8455011006</v>
      </c>
      <c r="P715" s="23">
        <f t="shared" si="156"/>
        <v>3905361.14855032</v>
      </c>
      <c r="Q715" s="23">
        <f t="shared" si="157"/>
        <v>721108078.45513034</v>
      </c>
      <c r="R715" s="23">
        <f t="shared" si="158"/>
        <v>2059591490.450284</v>
      </c>
      <c r="S715" s="23">
        <f t="shared" si="159"/>
        <v>1338483411.9951537</v>
      </c>
      <c r="T715" s="16">
        <f>IFERROR(INDEX(Cost_Components!$R$2:$R$29,MATCH(E715,Cost_Components!$A$2:$A$29,0)),"")</f>
        <v>1</v>
      </c>
      <c r="U715" s="26">
        <f>IFERROR(INDEX(Cost_Components!$Q$2:$Q$29,MATCH(E715,Cost_Components!$A$2:$A$29,0)),"")</f>
        <v>2023</v>
      </c>
      <c r="V715" s="30">
        <f>1/(1+Calculation_Assumptions!$B$5)^(B715-Calculation_Assumptions!$B$2)</f>
        <v>0.72242127659876232</v>
      </c>
      <c r="W715" s="23">
        <f t="shared" si="160"/>
        <v>520943818.60323572</v>
      </c>
      <c r="X715" s="23">
        <f t="shared" si="161"/>
        <v>1487892713.8030417</v>
      </c>
      <c r="Y715" s="23">
        <f t="shared" si="162"/>
        <v>966948895.19980609</v>
      </c>
      <c r="Z715" s="17">
        <f>IFERROR(INDEX(Cost_Components!$T$2:$T$29,MATCH(E715,Cost_Components!$A$2:$A$29,0)),"")</f>
        <v>0.8</v>
      </c>
      <c r="AA715" s="26">
        <f>IFERROR(INDEX(Cost_Components!$U$2:$U$29,MATCH(E715,Cost_Components!$A$2:$A$29,0)),"")</f>
        <v>2025</v>
      </c>
      <c r="AB715" s="26">
        <f>IFERROR(INDEX(Cost_Components!$V$2:$V$29,MATCH(E715,Cost_Components!$A$2:$A$29,0)),"")</f>
        <v>2050</v>
      </c>
      <c r="AC715" s="26">
        <f>IFERROR(INDEX(Cost_Components!$M$2:$M$29,MATCH(E715,Cost_Components!$A$2:$A$29,0)),"")</f>
        <v>30</v>
      </c>
      <c r="AD715" s="26">
        <f>IFERROR(INDEX(Cost_Components!$N$2:$N$29,MATCH(E715,Cost_Components!$A$2:$A$29,0)),"")</f>
        <v>95</v>
      </c>
      <c r="AE715" s="16" t="str">
        <f>IFERROR(INDEX(Cost_Components!$O$2:$O$29,MATCH(E715,Cost_Components!$A$2:$A$29,0)),"")</f>
        <v>Both</v>
      </c>
      <c r="AF715" s="11">
        <v>19595374.227505501</v>
      </c>
      <c r="AG715" s="11">
        <v>19526805.742751598</v>
      </c>
      <c r="AH715" s="23">
        <f t="shared" si="163"/>
        <v>1</v>
      </c>
      <c r="AI715" s="10">
        <v>308542769.75662202</v>
      </c>
      <c r="AJ715" s="29">
        <f t="shared" si="164"/>
        <v>2.3371413921769713</v>
      </c>
      <c r="AK715" s="29">
        <f t="shared" si="165"/>
        <v>6.6752220188950986</v>
      </c>
      <c r="AL715" s="29">
        <f t="shared" si="166"/>
        <v>4.3380806267181269</v>
      </c>
      <c r="AM715" s="29">
        <f t="shared" si="167"/>
        <v>3.1339217443420684</v>
      </c>
    </row>
    <row r="716" spans="1:39">
      <c r="A716" t="s">
        <v>268</v>
      </c>
      <c r="B716" s="20">
        <v>2037</v>
      </c>
      <c r="C716" t="s">
        <v>268</v>
      </c>
      <c r="D716" t="s">
        <v>272</v>
      </c>
      <c r="E716" s="22" t="s">
        <v>365</v>
      </c>
      <c r="F716" s="22" t="s">
        <v>366</v>
      </c>
      <c r="G716" s="22" t="s">
        <v>269</v>
      </c>
      <c r="H716" s="22" t="s">
        <v>237</v>
      </c>
      <c r="I716" s="22" t="s">
        <v>309</v>
      </c>
      <c r="J716" s="17">
        <f>IFERROR(INDEX(Cost_Components!$K$2:$K$29,MATCH(E716,Cost_Components!$A$2:$A$29,0)),"")</f>
        <v>0.2</v>
      </c>
      <c r="K716" s="17">
        <f t="shared" si="154"/>
        <v>0.48</v>
      </c>
      <c r="L716" s="17">
        <f>IFERROR(INDEX(Cost_Components!$S$2:$S$29,MATCH(E716,Cost_Components!$A$2:$A$29,0)),"")</f>
        <v>0.16</v>
      </c>
      <c r="M716" s="28">
        <f>IFERROR(INDEX(Cost_Components!$L$2:$L$29,MATCH(E716,Cost_Components!$A$2:$A$29,0)),"")</f>
        <v>1</v>
      </c>
      <c r="N716" s="29">
        <f>IFERROR(INDEX(Cost_Components!$P$2:$P$29,MATCH(E716,Cost_Components!$A$2:$A$29,0)),"")</f>
        <v>1154.0355216616899</v>
      </c>
      <c r="O716" s="23">
        <f t="shared" si="155"/>
        <v>4006314.4297752404</v>
      </c>
      <c r="P716" s="23">
        <f t="shared" si="156"/>
        <v>3990298.5449008197</v>
      </c>
      <c r="Q716" s="23">
        <f t="shared" si="157"/>
        <v>736791402.05607998</v>
      </c>
      <c r="R716" s="23">
        <f t="shared" si="158"/>
        <v>2219245998.1950841</v>
      </c>
      <c r="S716" s="23">
        <f t="shared" si="159"/>
        <v>1482454596.1390042</v>
      </c>
      <c r="T716" s="16">
        <f>IFERROR(INDEX(Cost_Components!$R$2:$R$29,MATCH(E716,Cost_Components!$A$2:$A$29,0)),"")</f>
        <v>1</v>
      </c>
      <c r="U716" s="26">
        <f>IFERROR(INDEX(Cost_Components!$Q$2:$Q$29,MATCH(E716,Cost_Components!$A$2:$A$29,0)),"")</f>
        <v>2023</v>
      </c>
      <c r="V716" s="30">
        <f>1/(1+Calculation_Assumptions!$B$5)^(B716-Calculation_Assumptions!$B$2)</f>
        <v>0.70137988019297326</v>
      </c>
      <c r="W716" s="23">
        <f t="shared" si="160"/>
        <v>516770665.30130619</v>
      </c>
      <c r="X716" s="23">
        <f t="shared" si="161"/>
        <v>1556534492.3328035</v>
      </c>
      <c r="Y716" s="23">
        <f t="shared" si="162"/>
        <v>1039763827.0314974</v>
      </c>
      <c r="Z716" s="17">
        <f>IFERROR(INDEX(Cost_Components!$T$2:$T$29,MATCH(E716,Cost_Components!$A$2:$A$29,0)),"")</f>
        <v>0.8</v>
      </c>
      <c r="AA716" s="26">
        <f>IFERROR(INDEX(Cost_Components!$U$2:$U$29,MATCH(E716,Cost_Components!$A$2:$A$29,0)),"")</f>
        <v>2025</v>
      </c>
      <c r="AB716" s="26">
        <f>IFERROR(INDEX(Cost_Components!$V$2:$V$29,MATCH(E716,Cost_Components!$A$2:$A$29,0)),"")</f>
        <v>2050</v>
      </c>
      <c r="AC716" s="26">
        <f>IFERROR(INDEX(Cost_Components!$M$2:$M$29,MATCH(E716,Cost_Components!$A$2:$A$29,0)),"")</f>
        <v>30</v>
      </c>
      <c r="AD716" s="26">
        <f>IFERROR(INDEX(Cost_Components!$N$2:$N$29,MATCH(E716,Cost_Components!$A$2:$A$29,0)),"")</f>
        <v>95</v>
      </c>
      <c r="AE716" s="16" t="str">
        <f>IFERROR(INDEX(Cost_Components!$O$2:$O$29,MATCH(E716,Cost_Components!$A$2:$A$29,0)),"")</f>
        <v>Both</v>
      </c>
      <c r="AF716" s="11">
        <v>20031572.148876201</v>
      </c>
      <c r="AG716" s="11">
        <v>19951492.724504098</v>
      </c>
      <c r="AH716" s="23">
        <f t="shared" si="163"/>
        <v>1</v>
      </c>
      <c r="AI716" s="10">
        <v>310068287.63643003</v>
      </c>
      <c r="AJ716" s="29">
        <f t="shared" si="164"/>
        <v>2.3762230174277073</v>
      </c>
      <c r="AK716" s="29">
        <f t="shared" si="165"/>
        <v>7.1572814334281638</v>
      </c>
      <c r="AL716" s="29">
        <f t="shared" si="166"/>
        <v>4.781058416000457</v>
      </c>
      <c r="AM716" s="29">
        <f t="shared" si="167"/>
        <v>3.3533381790100072</v>
      </c>
    </row>
    <row r="717" spans="1:39">
      <c r="A717" t="s">
        <v>268</v>
      </c>
      <c r="B717" s="20">
        <v>2038</v>
      </c>
      <c r="C717" t="s">
        <v>268</v>
      </c>
      <c r="D717" t="s">
        <v>272</v>
      </c>
      <c r="E717" s="22" t="s">
        <v>365</v>
      </c>
      <c r="F717" s="22" t="s">
        <v>366</v>
      </c>
      <c r="G717" s="22" t="s">
        <v>269</v>
      </c>
      <c r="H717" s="22" t="s">
        <v>237</v>
      </c>
      <c r="I717" s="22" t="s">
        <v>309</v>
      </c>
      <c r="J717" s="17">
        <f>IFERROR(INDEX(Cost_Components!$K$2:$K$29,MATCH(E717,Cost_Components!$A$2:$A$29,0)),"")</f>
        <v>0.2</v>
      </c>
      <c r="K717" s="17">
        <f t="shared" si="154"/>
        <v>0.50461538461538458</v>
      </c>
      <c r="L717" s="17">
        <f>IFERROR(INDEX(Cost_Components!$S$2:$S$29,MATCH(E717,Cost_Components!$A$2:$A$29,0)),"")</f>
        <v>0.16</v>
      </c>
      <c r="M717" s="28">
        <f>IFERROR(INDEX(Cost_Components!$L$2:$L$29,MATCH(E717,Cost_Components!$A$2:$A$29,0)),"")</f>
        <v>1</v>
      </c>
      <c r="N717" s="29">
        <f>IFERROR(INDEX(Cost_Components!$P$2:$P$29,MATCH(E717,Cost_Components!$A$2:$A$29,0)),"")</f>
        <v>1154.0355216616899</v>
      </c>
      <c r="O717" s="23">
        <f t="shared" si="155"/>
        <v>4093505.6480327197</v>
      </c>
      <c r="P717" s="23">
        <f t="shared" si="156"/>
        <v>4075006.1351300799</v>
      </c>
      <c r="Q717" s="23">
        <f t="shared" si="157"/>
        <v>752432292.94870853</v>
      </c>
      <c r="R717" s="23">
        <f t="shared" si="158"/>
        <v>2383828774.9421916</v>
      </c>
      <c r="S717" s="23">
        <f t="shared" si="159"/>
        <v>1631396481.9934831</v>
      </c>
      <c r="T717" s="16">
        <f>IFERROR(INDEX(Cost_Components!$R$2:$R$29,MATCH(E717,Cost_Components!$A$2:$A$29,0)),"")</f>
        <v>1</v>
      </c>
      <c r="U717" s="26">
        <f>IFERROR(INDEX(Cost_Components!$Q$2:$Q$29,MATCH(E717,Cost_Components!$A$2:$A$29,0)),"")</f>
        <v>2023</v>
      </c>
      <c r="V717" s="30">
        <f>1/(1+Calculation_Assumptions!$B$5)^(B717-Calculation_Assumptions!$B$2)</f>
        <v>0.68095133999317792</v>
      </c>
      <c r="W717" s="23">
        <f t="shared" si="160"/>
        <v>512369778.13756245</v>
      </c>
      <c r="X717" s="23">
        <f t="shared" si="161"/>
        <v>1623271398.611181</v>
      </c>
      <c r="Y717" s="23">
        <f t="shared" si="162"/>
        <v>1110901620.4736187</v>
      </c>
      <c r="Z717" s="17">
        <f>IFERROR(INDEX(Cost_Components!$T$2:$T$29,MATCH(E717,Cost_Components!$A$2:$A$29,0)),"")</f>
        <v>0.8</v>
      </c>
      <c r="AA717" s="26">
        <f>IFERROR(INDEX(Cost_Components!$U$2:$U$29,MATCH(E717,Cost_Components!$A$2:$A$29,0)),"")</f>
        <v>2025</v>
      </c>
      <c r="AB717" s="26">
        <f>IFERROR(INDEX(Cost_Components!$V$2:$V$29,MATCH(E717,Cost_Components!$A$2:$A$29,0)),"")</f>
        <v>2050</v>
      </c>
      <c r="AC717" s="26">
        <f>IFERROR(INDEX(Cost_Components!$M$2:$M$29,MATCH(E717,Cost_Components!$A$2:$A$29,0)),"")</f>
        <v>30</v>
      </c>
      <c r="AD717" s="26">
        <f>IFERROR(INDEX(Cost_Components!$N$2:$N$29,MATCH(E717,Cost_Components!$A$2:$A$29,0)),"")</f>
        <v>95</v>
      </c>
      <c r="AE717" s="16" t="str">
        <f>IFERROR(INDEX(Cost_Components!$O$2:$O$29,MATCH(E717,Cost_Components!$A$2:$A$29,0)),"")</f>
        <v>Both</v>
      </c>
      <c r="AF717" s="11">
        <v>20467528.240163598</v>
      </c>
      <c r="AG717" s="11">
        <v>20375030.675650399</v>
      </c>
      <c r="AH717" s="23">
        <f t="shared" si="163"/>
        <v>1</v>
      </c>
      <c r="AI717" s="10">
        <v>311532999.13163</v>
      </c>
      <c r="AJ717" s="29">
        <f t="shared" si="164"/>
        <v>2.4152571157663725</v>
      </c>
      <c r="AK717" s="29">
        <f t="shared" si="165"/>
        <v>7.651930233994146</v>
      </c>
      <c r="AL717" s="29">
        <f t="shared" si="166"/>
        <v>5.236673118227773</v>
      </c>
      <c r="AM717" s="29">
        <f t="shared" si="167"/>
        <v>3.5659195769634557</v>
      </c>
    </row>
    <row r="718" spans="1:39">
      <c r="A718" t="s">
        <v>268</v>
      </c>
      <c r="B718" s="20">
        <v>2039</v>
      </c>
      <c r="C718" t="s">
        <v>268</v>
      </c>
      <c r="D718" t="s">
        <v>272</v>
      </c>
      <c r="E718" s="22" t="s">
        <v>365</v>
      </c>
      <c r="F718" s="22" t="s">
        <v>366</v>
      </c>
      <c r="G718" s="22" t="s">
        <v>269</v>
      </c>
      <c r="H718" s="22" t="s">
        <v>237</v>
      </c>
      <c r="I718" s="22" t="s">
        <v>309</v>
      </c>
      <c r="J718" s="17">
        <f>IFERROR(INDEX(Cost_Components!$K$2:$K$29,MATCH(E718,Cost_Components!$A$2:$A$29,0)),"")</f>
        <v>0.2</v>
      </c>
      <c r="K718" s="17">
        <f t="shared" si="154"/>
        <v>0.52923076923076917</v>
      </c>
      <c r="L718" s="17">
        <f>IFERROR(INDEX(Cost_Components!$S$2:$S$29,MATCH(E718,Cost_Components!$A$2:$A$29,0)),"")</f>
        <v>0.16</v>
      </c>
      <c r="M718" s="28">
        <f>IFERROR(INDEX(Cost_Components!$L$2:$L$29,MATCH(E718,Cost_Components!$A$2:$A$29,0)),"")</f>
        <v>1</v>
      </c>
      <c r="N718" s="29">
        <f>IFERROR(INDEX(Cost_Components!$P$2:$P$29,MATCH(E718,Cost_Components!$A$2:$A$29,0)),"")</f>
        <v>1154.0355216616899</v>
      </c>
      <c r="O718" s="23">
        <f t="shared" si="155"/>
        <v>4180212.4474166404</v>
      </c>
      <c r="P718" s="23">
        <f t="shared" si="156"/>
        <v>4159046.4400442801</v>
      </c>
      <c r="Q718" s="23">
        <f t="shared" si="157"/>
        <v>767949972.48827136</v>
      </c>
      <c r="R718" s="23">
        <f t="shared" si="158"/>
        <v>2553069379.1222095</v>
      </c>
      <c r="S718" s="23">
        <f t="shared" si="159"/>
        <v>1785119406.6339383</v>
      </c>
      <c r="T718" s="16">
        <f>IFERROR(INDEX(Cost_Components!$R$2:$R$29,MATCH(E718,Cost_Components!$A$2:$A$29,0)),"")</f>
        <v>1</v>
      </c>
      <c r="U718" s="26">
        <f>IFERROR(INDEX(Cost_Components!$Q$2:$Q$29,MATCH(E718,Cost_Components!$A$2:$A$29,0)),"")</f>
        <v>2023</v>
      </c>
      <c r="V718" s="30">
        <f>1/(1+Calculation_Assumptions!$B$5)^(B718-Calculation_Assumptions!$B$2)</f>
        <v>0.66111780581861923</v>
      </c>
      <c r="W718" s="23">
        <f t="shared" si="160"/>
        <v>507705400.78991497</v>
      </c>
      <c r="X718" s="23">
        <f t="shared" si="161"/>
        <v>1687879626.0279796</v>
      </c>
      <c r="Y718" s="23">
        <f t="shared" si="162"/>
        <v>1180174225.2380648</v>
      </c>
      <c r="Z718" s="17">
        <f>IFERROR(INDEX(Cost_Components!$T$2:$T$29,MATCH(E718,Cost_Components!$A$2:$A$29,0)),"")</f>
        <v>0.8</v>
      </c>
      <c r="AA718" s="26">
        <f>IFERROR(INDEX(Cost_Components!$U$2:$U$29,MATCH(E718,Cost_Components!$A$2:$A$29,0)),"")</f>
        <v>2025</v>
      </c>
      <c r="AB718" s="26">
        <f>IFERROR(INDEX(Cost_Components!$V$2:$V$29,MATCH(E718,Cost_Components!$A$2:$A$29,0)),"")</f>
        <v>2050</v>
      </c>
      <c r="AC718" s="26">
        <f>IFERROR(INDEX(Cost_Components!$M$2:$M$29,MATCH(E718,Cost_Components!$A$2:$A$29,0)),"")</f>
        <v>30</v>
      </c>
      <c r="AD718" s="26">
        <f>IFERROR(INDEX(Cost_Components!$N$2:$N$29,MATCH(E718,Cost_Components!$A$2:$A$29,0)),"")</f>
        <v>95</v>
      </c>
      <c r="AE718" s="16" t="str">
        <f>IFERROR(INDEX(Cost_Components!$O$2:$O$29,MATCH(E718,Cost_Components!$A$2:$A$29,0)),"")</f>
        <v>Both</v>
      </c>
      <c r="AF718" s="11">
        <v>20901062.2370832</v>
      </c>
      <c r="AG718" s="11">
        <v>20795232.200221401</v>
      </c>
      <c r="AH718" s="23">
        <f t="shared" si="163"/>
        <v>1</v>
      </c>
      <c r="AI718" s="10">
        <v>312936391.85847902</v>
      </c>
      <c r="AJ718" s="29">
        <f t="shared" si="164"/>
        <v>2.4540129958281289</v>
      </c>
      <c r="AK718" s="29">
        <f t="shared" si="165"/>
        <v>8.1584291426124658</v>
      </c>
      <c r="AL718" s="29">
        <f t="shared" si="166"/>
        <v>5.7044161467843368</v>
      </c>
      <c r="AM718" s="29">
        <f t="shared" si="167"/>
        <v>3.7712910864383633</v>
      </c>
    </row>
    <row r="719" spans="1:39">
      <c r="A719" t="s">
        <v>268</v>
      </c>
      <c r="B719" s="20">
        <v>2040</v>
      </c>
      <c r="C719" t="s">
        <v>268</v>
      </c>
      <c r="D719" t="s">
        <v>272</v>
      </c>
      <c r="E719" s="22" t="s">
        <v>365</v>
      </c>
      <c r="F719" s="22" t="s">
        <v>366</v>
      </c>
      <c r="G719" s="22" t="s">
        <v>269</v>
      </c>
      <c r="H719" s="22" t="s">
        <v>237</v>
      </c>
      <c r="I719" s="22" t="s">
        <v>309</v>
      </c>
      <c r="J719" s="17">
        <f>IFERROR(INDEX(Cost_Components!$K$2:$K$29,MATCH(E719,Cost_Components!$A$2:$A$29,0)),"")</f>
        <v>0.2</v>
      </c>
      <c r="K719" s="17">
        <f t="shared" si="154"/>
        <v>0.55384615384615388</v>
      </c>
      <c r="L719" s="17">
        <f>IFERROR(INDEX(Cost_Components!$S$2:$S$29,MATCH(E719,Cost_Components!$A$2:$A$29,0)),"")</f>
        <v>0.16</v>
      </c>
      <c r="M719" s="28">
        <f>IFERROR(INDEX(Cost_Components!$L$2:$L$29,MATCH(E719,Cost_Components!$A$2:$A$29,0)),"")</f>
        <v>1</v>
      </c>
      <c r="N719" s="29">
        <f>IFERROR(INDEX(Cost_Components!$P$2:$P$29,MATCH(E719,Cost_Components!$A$2:$A$29,0)),"")</f>
        <v>1154.0355216616899</v>
      </c>
      <c r="O719" s="23">
        <f t="shared" si="155"/>
        <v>4266199.4263314204</v>
      </c>
      <c r="P719" s="23">
        <f t="shared" si="156"/>
        <v>4242186.6352720205</v>
      </c>
      <c r="Q719" s="23">
        <f t="shared" si="157"/>
        <v>783301450.65958333</v>
      </c>
      <c r="R719" s="23">
        <f t="shared" si="158"/>
        <v>2726776069.1884708</v>
      </c>
      <c r="S719" s="23">
        <f t="shared" si="159"/>
        <v>1943474618.5288875</v>
      </c>
      <c r="T719" s="16">
        <f>IFERROR(INDEX(Cost_Components!$R$2:$R$29,MATCH(E719,Cost_Components!$A$2:$A$29,0)),"")</f>
        <v>1</v>
      </c>
      <c r="U719" s="26">
        <f>IFERROR(INDEX(Cost_Components!$Q$2:$Q$29,MATCH(E719,Cost_Components!$A$2:$A$29,0)),"")</f>
        <v>2023</v>
      </c>
      <c r="V719" s="30">
        <f>1/(1+Calculation_Assumptions!$B$5)^(B719-Calculation_Assumptions!$B$2)</f>
        <v>0.64186194739671765</v>
      </c>
      <c r="W719" s="23">
        <f t="shared" si="160"/>
        <v>502771394.51903409</v>
      </c>
      <c r="X719" s="23">
        <f t="shared" si="161"/>
        <v>1750213797.8840787</v>
      </c>
      <c r="Y719" s="23">
        <f t="shared" si="162"/>
        <v>1247442403.3650446</v>
      </c>
      <c r="Z719" s="17">
        <f>IFERROR(INDEX(Cost_Components!$T$2:$T$29,MATCH(E719,Cost_Components!$A$2:$A$29,0)),"")</f>
        <v>0.8</v>
      </c>
      <c r="AA719" s="26">
        <f>IFERROR(INDEX(Cost_Components!$U$2:$U$29,MATCH(E719,Cost_Components!$A$2:$A$29,0)),"")</f>
        <v>2025</v>
      </c>
      <c r="AB719" s="26">
        <f>IFERROR(INDEX(Cost_Components!$V$2:$V$29,MATCH(E719,Cost_Components!$A$2:$A$29,0)),"")</f>
        <v>2050</v>
      </c>
      <c r="AC719" s="26">
        <f>IFERROR(INDEX(Cost_Components!$M$2:$M$29,MATCH(E719,Cost_Components!$A$2:$A$29,0)),"")</f>
        <v>30</v>
      </c>
      <c r="AD719" s="26">
        <f>IFERROR(INDEX(Cost_Components!$N$2:$N$29,MATCH(E719,Cost_Components!$A$2:$A$29,0)),"")</f>
        <v>95</v>
      </c>
      <c r="AE719" s="16" t="str">
        <f>IFERROR(INDEX(Cost_Components!$O$2:$O$29,MATCH(E719,Cost_Components!$A$2:$A$29,0)),"")</f>
        <v>Both</v>
      </c>
      <c r="AF719" s="11">
        <v>21330997.131657101</v>
      </c>
      <c r="AG719" s="11">
        <v>21210933.176360101</v>
      </c>
      <c r="AH719" s="23">
        <f t="shared" si="163"/>
        <v>1</v>
      </c>
      <c r="AI719" s="10">
        <v>314265537.41082901</v>
      </c>
      <c r="AJ719" s="29">
        <f t="shared" si="164"/>
        <v>2.4924828128246181</v>
      </c>
      <c r="AK719" s="29">
        <f t="shared" si="165"/>
        <v>8.6766627090384585</v>
      </c>
      <c r="AL719" s="29">
        <f t="shared" si="166"/>
        <v>6.1841798962138412</v>
      </c>
      <c r="AM719" s="29">
        <f t="shared" si="167"/>
        <v>3.9693897512354468</v>
      </c>
    </row>
    <row r="720" spans="1:39">
      <c r="A720" t="s">
        <v>268</v>
      </c>
      <c r="B720" s="20">
        <v>2041</v>
      </c>
      <c r="C720" t="s">
        <v>268</v>
      </c>
      <c r="D720" t="s">
        <v>272</v>
      </c>
      <c r="E720" s="22" t="s">
        <v>365</v>
      </c>
      <c r="F720" s="22" t="s">
        <v>366</v>
      </c>
      <c r="G720" s="22" t="s">
        <v>269</v>
      </c>
      <c r="H720" s="22" t="s">
        <v>237</v>
      </c>
      <c r="I720" s="22" t="s">
        <v>309</v>
      </c>
      <c r="J720" s="17">
        <f>IFERROR(INDEX(Cost_Components!$K$2:$K$29,MATCH(E720,Cost_Components!$A$2:$A$29,0)),"")</f>
        <v>0.2</v>
      </c>
      <c r="K720" s="17">
        <f t="shared" si="154"/>
        <v>0.57846153846153847</v>
      </c>
      <c r="L720" s="17">
        <f>IFERROR(INDEX(Cost_Components!$S$2:$S$29,MATCH(E720,Cost_Components!$A$2:$A$29,0)),"")</f>
        <v>0.16</v>
      </c>
      <c r="M720" s="28">
        <f>IFERROR(INDEX(Cost_Components!$L$2:$L$29,MATCH(E720,Cost_Components!$A$2:$A$29,0)),"")</f>
        <v>1</v>
      </c>
      <c r="N720" s="29">
        <f>IFERROR(INDEX(Cost_Components!$P$2:$P$29,MATCH(E720,Cost_Components!$A$2:$A$29,0)),"")</f>
        <v>1154.0355216616899</v>
      </c>
      <c r="O720" s="23">
        <f t="shared" si="155"/>
        <v>4352252.0494776396</v>
      </c>
      <c r="P720" s="23">
        <f t="shared" si="156"/>
        <v>4325213.4643438598</v>
      </c>
      <c r="Q720" s="23">
        <f t="shared" si="157"/>
        <v>798631996.25955701</v>
      </c>
      <c r="R720" s="23">
        <f t="shared" si="158"/>
        <v>2905411850.1309304</v>
      </c>
      <c r="S720" s="23">
        <f t="shared" si="159"/>
        <v>2106779853.8713734</v>
      </c>
      <c r="T720" s="16">
        <f>IFERROR(INDEX(Cost_Components!$R$2:$R$29,MATCH(E720,Cost_Components!$A$2:$A$29,0)),"")</f>
        <v>1</v>
      </c>
      <c r="U720" s="26">
        <f>IFERROR(INDEX(Cost_Components!$Q$2:$Q$29,MATCH(E720,Cost_Components!$A$2:$A$29,0)),"")</f>
        <v>2023</v>
      </c>
      <c r="V720" s="30">
        <f>1/(1+Calculation_Assumptions!$B$5)^(B720-Calculation_Assumptions!$B$2)</f>
        <v>0.62316693922011435</v>
      </c>
      <c r="W720" s="23">
        <f t="shared" si="160"/>
        <v>497681056.67231792</v>
      </c>
      <c r="X720" s="23">
        <f t="shared" si="161"/>
        <v>1810556609.8199415</v>
      </c>
      <c r="Y720" s="23">
        <f t="shared" si="162"/>
        <v>1312875553.1476235</v>
      </c>
      <c r="Z720" s="17">
        <f>IFERROR(INDEX(Cost_Components!$T$2:$T$29,MATCH(E720,Cost_Components!$A$2:$A$29,0)),"")</f>
        <v>0.8</v>
      </c>
      <c r="AA720" s="26">
        <f>IFERROR(INDEX(Cost_Components!$U$2:$U$29,MATCH(E720,Cost_Components!$A$2:$A$29,0)),"")</f>
        <v>2025</v>
      </c>
      <c r="AB720" s="26">
        <f>IFERROR(INDEX(Cost_Components!$V$2:$V$29,MATCH(E720,Cost_Components!$A$2:$A$29,0)),"")</f>
        <v>2050</v>
      </c>
      <c r="AC720" s="26">
        <f>IFERROR(INDEX(Cost_Components!$M$2:$M$29,MATCH(E720,Cost_Components!$A$2:$A$29,0)),"")</f>
        <v>30</v>
      </c>
      <c r="AD720" s="26">
        <f>IFERROR(INDEX(Cost_Components!$N$2:$N$29,MATCH(E720,Cost_Components!$A$2:$A$29,0)),"")</f>
        <v>95</v>
      </c>
      <c r="AE720" s="16" t="str">
        <f>IFERROR(INDEX(Cost_Components!$O$2:$O$29,MATCH(E720,Cost_Components!$A$2:$A$29,0)),"")</f>
        <v>Both</v>
      </c>
      <c r="AF720" s="11">
        <v>21761260.247388199</v>
      </c>
      <c r="AG720" s="11">
        <v>21626067.3217193</v>
      </c>
      <c r="AH720" s="23">
        <f t="shared" si="163"/>
        <v>1</v>
      </c>
      <c r="AI720" s="10">
        <v>315525215.31254798</v>
      </c>
      <c r="AJ720" s="29">
        <f t="shared" si="164"/>
        <v>2.5311194082173771</v>
      </c>
      <c r="AK720" s="29">
        <f t="shared" si="165"/>
        <v>9.2081764281594207</v>
      </c>
      <c r="AL720" s="29">
        <f t="shared" si="166"/>
        <v>6.677057019942044</v>
      </c>
      <c r="AM720" s="29">
        <f t="shared" si="167"/>
        <v>4.1609211861154618</v>
      </c>
    </row>
    <row r="721" spans="1:39">
      <c r="A721" t="s">
        <v>268</v>
      </c>
      <c r="B721" s="20">
        <v>2042</v>
      </c>
      <c r="C721" t="s">
        <v>268</v>
      </c>
      <c r="D721" t="s">
        <v>272</v>
      </c>
      <c r="E721" s="22" t="s">
        <v>365</v>
      </c>
      <c r="F721" s="22" t="s">
        <v>366</v>
      </c>
      <c r="G721" s="22" t="s">
        <v>269</v>
      </c>
      <c r="H721" s="22" t="s">
        <v>237</v>
      </c>
      <c r="I721" s="22" t="s">
        <v>309</v>
      </c>
      <c r="J721" s="17">
        <f>IFERROR(INDEX(Cost_Components!$K$2:$K$29,MATCH(E721,Cost_Components!$A$2:$A$29,0)),"")</f>
        <v>0.2</v>
      </c>
      <c r="K721" s="17">
        <f t="shared" si="154"/>
        <v>0.60307692307692307</v>
      </c>
      <c r="L721" s="17">
        <f>IFERROR(INDEX(Cost_Components!$S$2:$S$29,MATCH(E721,Cost_Components!$A$2:$A$29,0)),"")</f>
        <v>0.16</v>
      </c>
      <c r="M721" s="28">
        <f>IFERROR(INDEX(Cost_Components!$L$2:$L$29,MATCH(E721,Cost_Components!$A$2:$A$29,0)),"")</f>
        <v>1</v>
      </c>
      <c r="N721" s="29">
        <f>IFERROR(INDEX(Cost_Components!$P$2:$P$29,MATCH(E721,Cost_Components!$A$2:$A$29,0)),"")</f>
        <v>1154.0355216616899</v>
      </c>
      <c r="O721" s="23">
        <f t="shared" si="155"/>
        <v>4437863.4589963807</v>
      </c>
      <c r="P721" s="23">
        <f t="shared" si="156"/>
        <v>4407622.7764694002</v>
      </c>
      <c r="Q721" s="23">
        <f t="shared" si="157"/>
        <v>813848520.02092969</v>
      </c>
      <c r="R721" s="23">
        <f t="shared" si="158"/>
        <v>3088629557.2473321</v>
      </c>
      <c r="S721" s="23">
        <f t="shared" si="159"/>
        <v>2274781037.2264023</v>
      </c>
      <c r="T721" s="16">
        <f>IFERROR(INDEX(Cost_Components!$R$2:$R$29,MATCH(E721,Cost_Components!$A$2:$A$29,0)),"")</f>
        <v>1</v>
      </c>
      <c r="U721" s="26">
        <f>IFERROR(INDEX(Cost_Components!$Q$2:$Q$29,MATCH(E721,Cost_Components!$A$2:$A$29,0)),"")</f>
        <v>2023</v>
      </c>
      <c r="V721" s="30">
        <f>1/(1+Calculation_Assumptions!$B$5)^(B721-Calculation_Assumptions!$B$2)</f>
        <v>0.60501644584477121</v>
      </c>
      <c r="W721" s="23">
        <f t="shared" si="160"/>
        <v>492391739.03909004</v>
      </c>
      <c r="X721" s="23">
        <f t="shared" si="161"/>
        <v>1868671677.2568903</v>
      </c>
      <c r="Y721" s="23">
        <f t="shared" si="162"/>
        <v>1376279938.2178001</v>
      </c>
      <c r="Z721" s="17">
        <f>IFERROR(INDEX(Cost_Components!$T$2:$T$29,MATCH(E721,Cost_Components!$A$2:$A$29,0)),"")</f>
        <v>0.8</v>
      </c>
      <c r="AA721" s="26">
        <f>IFERROR(INDEX(Cost_Components!$U$2:$U$29,MATCH(E721,Cost_Components!$A$2:$A$29,0)),"")</f>
        <v>2025</v>
      </c>
      <c r="AB721" s="26">
        <f>IFERROR(INDEX(Cost_Components!$V$2:$V$29,MATCH(E721,Cost_Components!$A$2:$A$29,0)),"")</f>
        <v>2050</v>
      </c>
      <c r="AC721" s="26">
        <f>IFERROR(INDEX(Cost_Components!$M$2:$M$29,MATCH(E721,Cost_Components!$A$2:$A$29,0)),"")</f>
        <v>30</v>
      </c>
      <c r="AD721" s="26">
        <f>IFERROR(INDEX(Cost_Components!$N$2:$N$29,MATCH(E721,Cost_Components!$A$2:$A$29,0)),"")</f>
        <v>95</v>
      </c>
      <c r="AE721" s="16" t="str">
        <f>IFERROR(INDEX(Cost_Components!$O$2:$O$29,MATCH(E721,Cost_Components!$A$2:$A$29,0)),"")</f>
        <v>Both</v>
      </c>
      <c r="AF721" s="11">
        <v>22189317.294981901</v>
      </c>
      <c r="AG721" s="11">
        <v>22038113.882346999</v>
      </c>
      <c r="AH721" s="23">
        <f t="shared" si="163"/>
        <v>1</v>
      </c>
      <c r="AI721" s="10">
        <v>316707694.211882</v>
      </c>
      <c r="AJ721" s="29">
        <f t="shared" si="164"/>
        <v>2.5697150239629272</v>
      </c>
      <c r="AK721" s="29">
        <f t="shared" si="165"/>
        <v>9.7523035079185494</v>
      </c>
      <c r="AL721" s="29">
        <f t="shared" si="166"/>
        <v>7.1825884839556222</v>
      </c>
      <c r="AM721" s="29">
        <f t="shared" si="167"/>
        <v>4.3455841565284139</v>
      </c>
    </row>
    <row r="722" spans="1:39">
      <c r="A722" t="s">
        <v>268</v>
      </c>
      <c r="B722" s="20">
        <v>2043</v>
      </c>
      <c r="C722" t="s">
        <v>268</v>
      </c>
      <c r="D722" t="s">
        <v>272</v>
      </c>
      <c r="E722" s="22" t="s">
        <v>365</v>
      </c>
      <c r="F722" s="22" t="s">
        <v>366</v>
      </c>
      <c r="G722" s="22" t="s">
        <v>269</v>
      </c>
      <c r="H722" s="22" t="s">
        <v>237</v>
      </c>
      <c r="I722" s="22" t="s">
        <v>309</v>
      </c>
      <c r="J722" s="17">
        <f>IFERROR(INDEX(Cost_Components!$K$2:$K$29,MATCH(E722,Cost_Components!$A$2:$A$29,0)),"")</f>
        <v>0.2</v>
      </c>
      <c r="K722" s="17">
        <f t="shared" si="154"/>
        <v>0.62769230769230766</v>
      </c>
      <c r="L722" s="17">
        <f>IFERROR(INDEX(Cost_Components!$S$2:$S$29,MATCH(E722,Cost_Components!$A$2:$A$29,0)),"")</f>
        <v>0.16</v>
      </c>
      <c r="M722" s="28">
        <f>IFERROR(INDEX(Cost_Components!$L$2:$L$29,MATCH(E722,Cost_Components!$A$2:$A$29,0)),"")</f>
        <v>1</v>
      </c>
      <c r="N722" s="29">
        <f>IFERROR(INDEX(Cost_Components!$P$2:$P$29,MATCH(E722,Cost_Components!$A$2:$A$29,0)),"")</f>
        <v>1154.0355216616899</v>
      </c>
      <c r="O722" s="23">
        <f t="shared" si="155"/>
        <v>4522083.8613757407</v>
      </c>
      <c r="P722" s="23">
        <f t="shared" si="156"/>
        <v>4488469.0430226801</v>
      </c>
      <c r="Q722" s="23">
        <f t="shared" si="157"/>
        <v>828776434.16432393</v>
      </c>
      <c r="R722" s="23">
        <f t="shared" si="158"/>
        <v>3275703579.1506925</v>
      </c>
      <c r="S722" s="23">
        <f t="shared" si="159"/>
        <v>2446927144.9863687</v>
      </c>
      <c r="T722" s="16">
        <f>IFERROR(INDEX(Cost_Components!$R$2:$R$29,MATCH(E722,Cost_Components!$A$2:$A$29,0)),"")</f>
        <v>1</v>
      </c>
      <c r="U722" s="26">
        <f>IFERROR(INDEX(Cost_Components!$Q$2:$Q$29,MATCH(E722,Cost_Components!$A$2:$A$29,0)),"")</f>
        <v>2023</v>
      </c>
      <c r="V722" s="30">
        <f>1/(1+Calculation_Assumptions!$B$5)^(B722-Calculation_Assumptions!$B$2)</f>
        <v>0.5873946076162827</v>
      </c>
      <c r="W722" s="23">
        <f t="shared" si="160"/>
        <v>486818808.34757501</v>
      </c>
      <c r="X722" s="23">
        <f t="shared" si="161"/>
        <v>1924130618.5424738</v>
      </c>
      <c r="Y722" s="23">
        <f t="shared" si="162"/>
        <v>1437311810.1948988</v>
      </c>
      <c r="Z722" s="17">
        <f>IFERROR(INDEX(Cost_Components!$T$2:$T$29,MATCH(E722,Cost_Components!$A$2:$A$29,0)),"")</f>
        <v>0.8</v>
      </c>
      <c r="AA722" s="26">
        <f>IFERROR(INDEX(Cost_Components!$U$2:$U$29,MATCH(E722,Cost_Components!$A$2:$A$29,0)),"")</f>
        <v>2025</v>
      </c>
      <c r="AB722" s="26">
        <f>IFERROR(INDEX(Cost_Components!$V$2:$V$29,MATCH(E722,Cost_Components!$A$2:$A$29,0)),"")</f>
        <v>2050</v>
      </c>
      <c r="AC722" s="26">
        <f>IFERROR(INDEX(Cost_Components!$M$2:$M$29,MATCH(E722,Cost_Components!$A$2:$A$29,0)),"")</f>
        <v>30</v>
      </c>
      <c r="AD722" s="26">
        <f>IFERROR(INDEX(Cost_Components!$N$2:$N$29,MATCH(E722,Cost_Components!$A$2:$A$29,0)),"")</f>
        <v>95</v>
      </c>
      <c r="AE722" s="16" t="str">
        <f>IFERROR(INDEX(Cost_Components!$O$2:$O$29,MATCH(E722,Cost_Components!$A$2:$A$29,0)),"")</f>
        <v>Both</v>
      </c>
      <c r="AF722" s="11">
        <v>22610419.306878701</v>
      </c>
      <c r="AG722" s="11">
        <v>22442345.215113401</v>
      </c>
      <c r="AH722" s="23">
        <f t="shared" si="163"/>
        <v>1</v>
      </c>
      <c r="AI722" s="10">
        <v>317814114.06715202</v>
      </c>
      <c r="AJ722" s="29">
        <f t="shared" si="164"/>
        <v>2.6077395479963137</v>
      </c>
      <c r="AK722" s="29">
        <f t="shared" si="165"/>
        <v>10.306979564974757</v>
      </c>
      <c r="AL722" s="29">
        <f t="shared" si="166"/>
        <v>7.6992400169784441</v>
      </c>
      <c r="AM722" s="29">
        <f t="shared" si="167"/>
        <v>4.5224920687166348</v>
      </c>
    </row>
    <row r="723" spans="1:39">
      <c r="A723" t="s">
        <v>268</v>
      </c>
      <c r="B723" s="20">
        <v>2044</v>
      </c>
      <c r="C723" t="s">
        <v>268</v>
      </c>
      <c r="D723" t="s">
        <v>272</v>
      </c>
      <c r="E723" s="22" t="s">
        <v>365</v>
      </c>
      <c r="F723" s="22" t="s">
        <v>366</v>
      </c>
      <c r="G723" s="22" t="s">
        <v>269</v>
      </c>
      <c r="H723" s="22" t="s">
        <v>237</v>
      </c>
      <c r="I723" s="22" t="s">
        <v>309</v>
      </c>
      <c r="J723" s="17">
        <f>IFERROR(INDEX(Cost_Components!$K$2:$K$29,MATCH(E723,Cost_Components!$A$2:$A$29,0)),"")</f>
        <v>0.2</v>
      </c>
      <c r="K723" s="17">
        <f t="shared" si="154"/>
        <v>0.65230769230769237</v>
      </c>
      <c r="L723" s="17">
        <f>IFERROR(INDEX(Cost_Components!$S$2:$S$29,MATCH(E723,Cost_Components!$A$2:$A$29,0)),"")</f>
        <v>0.16</v>
      </c>
      <c r="M723" s="28">
        <f>IFERROR(INDEX(Cost_Components!$L$2:$L$29,MATCH(E723,Cost_Components!$A$2:$A$29,0)),"")</f>
        <v>1</v>
      </c>
      <c r="N723" s="29">
        <f>IFERROR(INDEX(Cost_Components!$P$2:$P$29,MATCH(E723,Cost_Components!$A$2:$A$29,0)),"")</f>
        <v>1154.0355216616899</v>
      </c>
      <c r="O723" s="23">
        <f t="shared" si="155"/>
        <v>4604904.9957326399</v>
      </c>
      <c r="P723" s="23">
        <f t="shared" si="156"/>
        <v>4567747.03775666</v>
      </c>
      <c r="Q723" s="23">
        <f t="shared" si="157"/>
        <v>843414773.68578339</v>
      </c>
      <c r="R723" s="23">
        <f t="shared" si="158"/>
        <v>3466509154.0246215</v>
      </c>
      <c r="S723" s="23">
        <f t="shared" si="159"/>
        <v>2623094380.3388381</v>
      </c>
      <c r="T723" s="16">
        <f>IFERROR(INDEX(Cost_Components!$R$2:$R$29,MATCH(E723,Cost_Components!$A$2:$A$29,0)),"")</f>
        <v>1</v>
      </c>
      <c r="U723" s="26">
        <f>IFERROR(INDEX(Cost_Components!$Q$2:$Q$29,MATCH(E723,Cost_Components!$A$2:$A$29,0)),"")</f>
        <v>2023</v>
      </c>
      <c r="V723" s="30">
        <f>1/(1+Calculation_Assumptions!$B$5)^(B723-Calculation_Assumptions!$B$2)</f>
        <v>0.57028602681192497</v>
      </c>
      <c r="W723" s="23">
        <f t="shared" si="160"/>
        <v>480987660.23974431</v>
      </c>
      <c r="X723" s="23">
        <f t="shared" si="161"/>
        <v>1976901732.3558686</v>
      </c>
      <c r="Y723" s="23">
        <f t="shared" si="162"/>
        <v>1495914072.1161244</v>
      </c>
      <c r="Z723" s="17">
        <f>IFERROR(INDEX(Cost_Components!$T$2:$T$29,MATCH(E723,Cost_Components!$A$2:$A$29,0)),"")</f>
        <v>0.8</v>
      </c>
      <c r="AA723" s="26">
        <f>IFERROR(INDEX(Cost_Components!$U$2:$U$29,MATCH(E723,Cost_Components!$A$2:$A$29,0)),"")</f>
        <v>2025</v>
      </c>
      <c r="AB723" s="26">
        <f>IFERROR(INDEX(Cost_Components!$V$2:$V$29,MATCH(E723,Cost_Components!$A$2:$A$29,0)),"")</f>
        <v>2050</v>
      </c>
      <c r="AC723" s="26">
        <f>IFERROR(INDEX(Cost_Components!$M$2:$M$29,MATCH(E723,Cost_Components!$A$2:$A$29,0)),"")</f>
        <v>30</v>
      </c>
      <c r="AD723" s="26">
        <f>IFERROR(INDEX(Cost_Components!$N$2:$N$29,MATCH(E723,Cost_Components!$A$2:$A$29,0)),"")</f>
        <v>95</v>
      </c>
      <c r="AE723" s="16" t="str">
        <f>IFERROR(INDEX(Cost_Components!$O$2:$O$29,MATCH(E723,Cost_Components!$A$2:$A$29,0)),"")</f>
        <v>Both</v>
      </c>
      <c r="AF723" s="11">
        <v>23024524.978663199</v>
      </c>
      <c r="AG723" s="11">
        <v>22838735.188783299</v>
      </c>
      <c r="AH723" s="23">
        <f t="shared" si="163"/>
        <v>1</v>
      </c>
      <c r="AI723" s="10">
        <v>318840890.73215598</v>
      </c>
      <c r="AJ723" s="29">
        <f t="shared" si="164"/>
        <v>2.6452528461736691</v>
      </c>
      <c r="AK723" s="29">
        <f t="shared" si="165"/>
        <v>10.872222650189123</v>
      </c>
      <c r="AL723" s="29">
        <f t="shared" si="166"/>
        <v>8.2269698040154537</v>
      </c>
      <c r="AM723" s="29">
        <f t="shared" si="167"/>
        <v>4.6917259222336547</v>
      </c>
    </row>
    <row r="724" spans="1:39">
      <c r="A724" t="s">
        <v>268</v>
      </c>
      <c r="B724" s="20">
        <v>2045</v>
      </c>
      <c r="C724" t="s">
        <v>268</v>
      </c>
      <c r="D724" t="s">
        <v>272</v>
      </c>
      <c r="E724" s="22" t="s">
        <v>365</v>
      </c>
      <c r="F724" s="22" t="s">
        <v>366</v>
      </c>
      <c r="G724" s="22" t="s">
        <v>269</v>
      </c>
      <c r="H724" s="22" t="s">
        <v>237</v>
      </c>
      <c r="I724" s="22" t="s">
        <v>309</v>
      </c>
      <c r="J724" s="17">
        <f>IFERROR(INDEX(Cost_Components!$K$2:$K$29,MATCH(E724,Cost_Components!$A$2:$A$29,0)),"")</f>
        <v>0.2</v>
      </c>
      <c r="K724" s="17">
        <f t="shared" si="154"/>
        <v>0.67692307692307696</v>
      </c>
      <c r="L724" s="17">
        <f>IFERROR(INDEX(Cost_Components!$S$2:$S$29,MATCH(E724,Cost_Components!$A$2:$A$29,0)),"")</f>
        <v>0.16</v>
      </c>
      <c r="M724" s="28">
        <f>IFERROR(INDEX(Cost_Components!$L$2:$L$29,MATCH(E724,Cost_Components!$A$2:$A$29,0)),"")</f>
        <v>1</v>
      </c>
      <c r="N724" s="29">
        <f>IFERROR(INDEX(Cost_Components!$P$2:$P$29,MATCH(E724,Cost_Components!$A$2:$A$29,0)),"")</f>
        <v>1154.0355216616899</v>
      </c>
      <c r="O724" s="23">
        <f t="shared" si="155"/>
        <v>4686161.93368096</v>
      </c>
      <c r="P724" s="23">
        <f t="shared" si="156"/>
        <v>4645294.0685360199</v>
      </c>
      <c r="Q724" s="23">
        <f t="shared" si="157"/>
        <v>857733498.18478715</v>
      </c>
      <c r="R724" s="23">
        <f t="shared" si="158"/>
        <v>3660798193.7842011</v>
      </c>
      <c r="S724" s="23">
        <f t="shared" si="159"/>
        <v>2803064695.5994139</v>
      </c>
      <c r="T724" s="16">
        <f>IFERROR(INDEX(Cost_Components!$R$2:$R$29,MATCH(E724,Cost_Components!$A$2:$A$29,0)),"")</f>
        <v>1</v>
      </c>
      <c r="U724" s="26">
        <f>IFERROR(INDEX(Cost_Components!$Q$2:$Q$29,MATCH(E724,Cost_Components!$A$2:$A$29,0)),"")</f>
        <v>2023</v>
      </c>
      <c r="V724" s="30">
        <f>1/(1+Calculation_Assumptions!$B$5)^(B724-Calculation_Assumptions!$B$2)</f>
        <v>0.55367575418633497</v>
      </c>
      <c r="W724" s="23">
        <f t="shared" si="160"/>
        <v>474906241.49834538</v>
      </c>
      <c r="X724" s="23">
        <f t="shared" si="161"/>
        <v>2026895200.8674405</v>
      </c>
      <c r="Y724" s="23">
        <f t="shared" si="162"/>
        <v>1551988959.3690948</v>
      </c>
      <c r="Z724" s="17">
        <f>IFERROR(INDEX(Cost_Components!$T$2:$T$29,MATCH(E724,Cost_Components!$A$2:$A$29,0)),"")</f>
        <v>0.8</v>
      </c>
      <c r="AA724" s="26">
        <f>IFERROR(INDEX(Cost_Components!$U$2:$U$29,MATCH(E724,Cost_Components!$A$2:$A$29,0)),"")</f>
        <v>2025</v>
      </c>
      <c r="AB724" s="26">
        <f>IFERROR(INDEX(Cost_Components!$V$2:$V$29,MATCH(E724,Cost_Components!$A$2:$A$29,0)),"")</f>
        <v>2050</v>
      </c>
      <c r="AC724" s="26">
        <f>IFERROR(INDEX(Cost_Components!$M$2:$M$29,MATCH(E724,Cost_Components!$A$2:$A$29,0)),"")</f>
        <v>30</v>
      </c>
      <c r="AD724" s="26">
        <f>IFERROR(INDEX(Cost_Components!$N$2:$N$29,MATCH(E724,Cost_Components!$A$2:$A$29,0)),"")</f>
        <v>95</v>
      </c>
      <c r="AE724" s="16" t="str">
        <f>IFERROR(INDEX(Cost_Components!$O$2:$O$29,MATCH(E724,Cost_Components!$A$2:$A$29,0)),"")</f>
        <v>Both</v>
      </c>
      <c r="AF724" s="11">
        <v>23430809.668404799</v>
      </c>
      <c r="AG724" s="11">
        <v>23226470.3426801</v>
      </c>
      <c r="AH724" s="23">
        <f t="shared" si="163"/>
        <v>1</v>
      </c>
      <c r="AI724" s="10">
        <v>319784682.33108002</v>
      </c>
      <c r="AJ724" s="29">
        <f t="shared" si="164"/>
        <v>2.6822219623914227</v>
      </c>
      <c r="AK724" s="29">
        <f t="shared" si="165"/>
        <v>11.447697141397464</v>
      </c>
      <c r="AL724" s="29">
        <f t="shared" si="166"/>
        <v>8.7654751790060423</v>
      </c>
      <c r="AM724" s="29">
        <f t="shared" si="167"/>
        <v>4.8532310805377694</v>
      </c>
    </row>
    <row r="725" spans="1:39">
      <c r="A725" t="s">
        <v>268</v>
      </c>
      <c r="B725" s="20">
        <v>2046</v>
      </c>
      <c r="C725" t="s">
        <v>268</v>
      </c>
      <c r="D725" t="s">
        <v>272</v>
      </c>
      <c r="E725" s="22" t="s">
        <v>365</v>
      </c>
      <c r="F725" s="22" t="s">
        <v>366</v>
      </c>
      <c r="G725" s="22" t="s">
        <v>269</v>
      </c>
      <c r="H725" s="22" t="s">
        <v>237</v>
      </c>
      <c r="I725" s="22" t="s">
        <v>309</v>
      </c>
      <c r="J725" s="17">
        <f>IFERROR(INDEX(Cost_Components!$K$2:$K$29,MATCH(E725,Cost_Components!$A$2:$A$29,0)),"")</f>
        <v>0.2</v>
      </c>
      <c r="K725" s="17">
        <f t="shared" si="154"/>
        <v>0.70153846153846156</v>
      </c>
      <c r="L725" s="17">
        <f>IFERROR(INDEX(Cost_Components!$S$2:$S$29,MATCH(E725,Cost_Components!$A$2:$A$29,0)),"")</f>
        <v>0.16</v>
      </c>
      <c r="M725" s="28">
        <f>IFERROR(INDEX(Cost_Components!$L$2:$L$29,MATCH(E725,Cost_Components!$A$2:$A$29,0)),"")</f>
        <v>1</v>
      </c>
      <c r="N725" s="29">
        <f>IFERROR(INDEX(Cost_Components!$P$2:$P$29,MATCH(E725,Cost_Components!$A$2:$A$29,0)),"")</f>
        <v>1154.0355216616899</v>
      </c>
      <c r="O725" s="23">
        <f t="shared" si="155"/>
        <v>4766617.8744440405</v>
      </c>
      <c r="P725" s="23">
        <f t="shared" si="156"/>
        <v>4721877.1073264806</v>
      </c>
      <c r="Q725" s="23">
        <f t="shared" si="157"/>
        <v>871874225.72414505</v>
      </c>
      <c r="R725" s="23">
        <f t="shared" si="158"/>
        <v>3859055282.2383995</v>
      </c>
      <c r="S725" s="23">
        <f t="shared" si="159"/>
        <v>2987181056.5142546</v>
      </c>
      <c r="T725" s="16">
        <f>IFERROR(INDEX(Cost_Components!$R$2:$R$29,MATCH(E725,Cost_Components!$A$2:$A$29,0)),"")</f>
        <v>1</v>
      </c>
      <c r="U725" s="26">
        <f>IFERROR(INDEX(Cost_Components!$Q$2:$Q$29,MATCH(E725,Cost_Components!$A$2:$A$29,0)),"")</f>
        <v>2023</v>
      </c>
      <c r="V725" s="30">
        <f>1/(1+Calculation_Assumptions!$B$5)^(B725-Calculation_Assumptions!$B$2)</f>
        <v>0.5375492759090631</v>
      </c>
      <c r="W725" s="23">
        <f t="shared" si="160"/>
        <v>468675358.72178918</v>
      </c>
      <c r="X725" s="23">
        <f t="shared" si="161"/>
        <v>2074432372.6602967</v>
      </c>
      <c r="Y725" s="23">
        <f t="shared" si="162"/>
        <v>1605757013.9385076</v>
      </c>
      <c r="Z725" s="17">
        <f>IFERROR(INDEX(Cost_Components!$T$2:$T$29,MATCH(E725,Cost_Components!$A$2:$A$29,0)),"")</f>
        <v>0.8</v>
      </c>
      <c r="AA725" s="26">
        <f>IFERROR(INDEX(Cost_Components!$U$2:$U$29,MATCH(E725,Cost_Components!$A$2:$A$29,0)),"")</f>
        <v>2025</v>
      </c>
      <c r="AB725" s="26">
        <f>IFERROR(INDEX(Cost_Components!$V$2:$V$29,MATCH(E725,Cost_Components!$A$2:$A$29,0)),"")</f>
        <v>2050</v>
      </c>
      <c r="AC725" s="26">
        <f>IFERROR(INDEX(Cost_Components!$M$2:$M$29,MATCH(E725,Cost_Components!$A$2:$A$29,0)),"")</f>
        <v>30</v>
      </c>
      <c r="AD725" s="26">
        <f>IFERROR(INDEX(Cost_Components!$N$2:$N$29,MATCH(E725,Cost_Components!$A$2:$A$29,0)),"")</f>
        <v>95</v>
      </c>
      <c r="AE725" s="16" t="str">
        <f>IFERROR(INDEX(Cost_Components!$O$2:$O$29,MATCH(E725,Cost_Components!$A$2:$A$29,0)),"")</f>
        <v>Both</v>
      </c>
      <c r="AF725" s="11">
        <v>23833089.3722202</v>
      </c>
      <c r="AG725" s="11">
        <v>23609385.5366324</v>
      </c>
      <c r="AH725" s="23">
        <f t="shared" si="163"/>
        <v>1</v>
      </c>
      <c r="AI725" s="10">
        <v>320645615.981408</v>
      </c>
      <c r="AJ725" s="29">
        <f t="shared" si="164"/>
        <v>2.7191209929865341</v>
      </c>
      <c r="AK725" s="29">
        <f t="shared" si="165"/>
        <v>12.035266006762305</v>
      </c>
      <c r="AL725" s="29">
        <f t="shared" si="166"/>
        <v>9.3161450137757704</v>
      </c>
      <c r="AM725" s="29">
        <f t="shared" si="167"/>
        <v>5.0078870064189935</v>
      </c>
    </row>
    <row r="726" spans="1:39">
      <c r="A726" t="s">
        <v>268</v>
      </c>
      <c r="B726" s="20">
        <v>2047</v>
      </c>
      <c r="C726" t="s">
        <v>268</v>
      </c>
      <c r="D726" t="s">
        <v>272</v>
      </c>
      <c r="E726" s="22" t="s">
        <v>365</v>
      </c>
      <c r="F726" s="22" t="s">
        <v>366</v>
      </c>
      <c r="G726" s="22" t="s">
        <v>269</v>
      </c>
      <c r="H726" s="22" t="s">
        <v>237</v>
      </c>
      <c r="I726" s="22" t="s">
        <v>309</v>
      </c>
      <c r="J726" s="17">
        <f>IFERROR(INDEX(Cost_Components!$K$2:$K$29,MATCH(E726,Cost_Components!$A$2:$A$29,0)),"")</f>
        <v>0.2</v>
      </c>
      <c r="K726" s="17">
        <f t="shared" si="154"/>
        <v>0.72615384615384615</v>
      </c>
      <c r="L726" s="17">
        <f>IFERROR(INDEX(Cost_Components!$S$2:$S$29,MATCH(E726,Cost_Components!$A$2:$A$29,0)),"")</f>
        <v>0.16</v>
      </c>
      <c r="M726" s="28">
        <f>IFERROR(INDEX(Cost_Components!$L$2:$L$29,MATCH(E726,Cost_Components!$A$2:$A$29,0)),"")</f>
        <v>1</v>
      </c>
      <c r="N726" s="29">
        <f>IFERROR(INDEX(Cost_Components!$P$2:$P$29,MATCH(E726,Cost_Components!$A$2:$A$29,0)),"")</f>
        <v>1154.0355216616899</v>
      </c>
      <c r="O726" s="23">
        <f t="shared" si="155"/>
        <v>4844738.1609495003</v>
      </c>
      <c r="P726" s="23">
        <f t="shared" si="156"/>
        <v>4795966.6927704606</v>
      </c>
      <c r="Q726" s="23">
        <f t="shared" si="157"/>
        <v>885554547.86615181</v>
      </c>
      <c r="R726" s="23">
        <f t="shared" si="158"/>
        <v>4059926103.6585045</v>
      </c>
      <c r="S726" s="23">
        <f t="shared" si="159"/>
        <v>3174371555.7923527</v>
      </c>
      <c r="T726" s="16">
        <f>IFERROR(INDEX(Cost_Components!$R$2:$R$29,MATCH(E726,Cost_Components!$A$2:$A$29,0)),"")</f>
        <v>1</v>
      </c>
      <c r="U726" s="26">
        <f>IFERROR(INDEX(Cost_Components!$Q$2:$Q$29,MATCH(E726,Cost_Components!$A$2:$A$29,0)),"")</f>
        <v>2023</v>
      </c>
      <c r="V726" s="30">
        <f>1/(1+Calculation_Assumptions!$B$5)^(B726-Calculation_Assumptions!$B$2)</f>
        <v>0.52189250088258554</v>
      </c>
      <c r="W726" s="23">
        <f t="shared" si="160"/>
        <v>462164277.6538133</v>
      </c>
      <c r="X726" s="23">
        <f t="shared" si="161"/>
        <v>2118844987.6368282</v>
      </c>
      <c r="Y726" s="23">
        <f t="shared" si="162"/>
        <v>1656680709.9830148</v>
      </c>
      <c r="Z726" s="17">
        <f>IFERROR(INDEX(Cost_Components!$T$2:$T$29,MATCH(E726,Cost_Components!$A$2:$A$29,0)),"")</f>
        <v>0.8</v>
      </c>
      <c r="AA726" s="26">
        <f>IFERROR(INDEX(Cost_Components!$U$2:$U$29,MATCH(E726,Cost_Components!$A$2:$A$29,0)),"")</f>
        <v>2025</v>
      </c>
      <c r="AB726" s="26">
        <f>IFERROR(INDEX(Cost_Components!$V$2:$V$29,MATCH(E726,Cost_Components!$A$2:$A$29,0)),"")</f>
        <v>2050</v>
      </c>
      <c r="AC726" s="26">
        <f>IFERROR(INDEX(Cost_Components!$M$2:$M$29,MATCH(E726,Cost_Components!$A$2:$A$29,0)),"")</f>
        <v>30</v>
      </c>
      <c r="AD726" s="26">
        <f>IFERROR(INDEX(Cost_Components!$N$2:$N$29,MATCH(E726,Cost_Components!$A$2:$A$29,0)),"")</f>
        <v>95</v>
      </c>
      <c r="AE726" s="16" t="str">
        <f>IFERROR(INDEX(Cost_Components!$O$2:$O$29,MATCH(E726,Cost_Components!$A$2:$A$29,0)),"")</f>
        <v>Both</v>
      </c>
      <c r="AF726" s="11">
        <v>24223690.8047475</v>
      </c>
      <c r="AG726" s="11">
        <v>23979833.463852301</v>
      </c>
      <c r="AH726" s="23">
        <f t="shared" si="163"/>
        <v>1</v>
      </c>
      <c r="AI726" s="10">
        <v>321429520.52287501</v>
      </c>
      <c r="AJ726" s="29">
        <f t="shared" si="164"/>
        <v>2.7550504584196398</v>
      </c>
      <c r="AK726" s="29">
        <f t="shared" si="165"/>
        <v>12.630843915811317</v>
      </c>
      <c r="AL726" s="29">
        <f t="shared" si="166"/>
        <v>9.8757934573916764</v>
      </c>
      <c r="AM726" s="29">
        <f t="shared" si="167"/>
        <v>5.1541025456780183</v>
      </c>
    </row>
    <row r="727" spans="1:39">
      <c r="A727" t="s">
        <v>268</v>
      </c>
      <c r="B727" s="20">
        <v>2048</v>
      </c>
      <c r="C727" t="s">
        <v>268</v>
      </c>
      <c r="D727" t="s">
        <v>272</v>
      </c>
      <c r="E727" s="22" t="s">
        <v>365</v>
      </c>
      <c r="F727" s="22" t="s">
        <v>366</v>
      </c>
      <c r="G727" s="22" t="s">
        <v>269</v>
      </c>
      <c r="H727" s="22" t="s">
        <v>237</v>
      </c>
      <c r="I727" s="22" t="s">
        <v>309</v>
      </c>
      <c r="J727" s="17">
        <f>IFERROR(INDEX(Cost_Components!$K$2:$K$29,MATCH(E727,Cost_Components!$A$2:$A$29,0)),"")</f>
        <v>0.2</v>
      </c>
      <c r="K727" s="17">
        <f t="shared" si="154"/>
        <v>0.75076923076923086</v>
      </c>
      <c r="L727" s="17">
        <f>IFERROR(INDEX(Cost_Components!$S$2:$S$29,MATCH(E727,Cost_Components!$A$2:$A$29,0)),"")</f>
        <v>0.16</v>
      </c>
      <c r="M727" s="28">
        <f>IFERROR(INDEX(Cost_Components!$L$2:$L$29,MATCH(E727,Cost_Components!$A$2:$A$29,0)),"")</f>
        <v>1</v>
      </c>
      <c r="N727" s="29">
        <f>IFERROR(INDEX(Cost_Components!$P$2:$P$29,MATCH(E727,Cost_Components!$A$2:$A$29,0)),"")</f>
        <v>1154.0355216616899</v>
      </c>
      <c r="O727" s="23">
        <f t="shared" si="155"/>
        <v>4920687.8290324202</v>
      </c>
      <c r="P727" s="23">
        <f t="shared" si="156"/>
        <v>4867735.3012641808</v>
      </c>
      <c r="Q727" s="23">
        <f t="shared" si="157"/>
        <v>898806311.63286924</v>
      </c>
      <c r="R727" s="23">
        <f t="shared" si="158"/>
        <v>4263354600.4728279</v>
      </c>
      <c r="S727" s="23">
        <f t="shared" si="159"/>
        <v>3364548288.8399587</v>
      </c>
      <c r="T727" s="16">
        <f>IFERROR(INDEX(Cost_Components!$R$2:$R$29,MATCH(E727,Cost_Components!$A$2:$A$29,0)),"")</f>
        <v>1</v>
      </c>
      <c r="U727" s="26">
        <f>IFERROR(INDEX(Cost_Components!$Q$2:$Q$29,MATCH(E727,Cost_Components!$A$2:$A$29,0)),"")</f>
        <v>2023</v>
      </c>
      <c r="V727" s="30">
        <f>1/(1+Calculation_Assumptions!$B$5)^(B727-Calculation_Assumptions!$B$2)</f>
        <v>0.50669174842969467</v>
      </c>
      <c r="W727" s="23">
        <f t="shared" si="160"/>
        <v>455417741.54090351</v>
      </c>
      <c r="X727" s="23">
        <f t="shared" si="161"/>
        <v>2160206596.6893597</v>
      </c>
      <c r="Y727" s="23">
        <f t="shared" si="162"/>
        <v>1704788855.1484561</v>
      </c>
      <c r="Z727" s="17">
        <f>IFERROR(INDEX(Cost_Components!$T$2:$T$29,MATCH(E727,Cost_Components!$A$2:$A$29,0)),"")</f>
        <v>0.8</v>
      </c>
      <c r="AA727" s="26">
        <f>IFERROR(INDEX(Cost_Components!$U$2:$U$29,MATCH(E727,Cost_Components!$A$2:$A$29,0)),"")</f>
        <v>2025</v>
      </c>
      <c r="AB727" s="26">
        <f>IFERROR(INDEX(Cost_Components!$V$2:$V$29,MATCH(E727,Cost_Components!$A$2:$A$29,0)),"")</f>
        <v>2050</v>
      </c>
      <c r="AC727" s="26">
        <f>IFERROR(INDEX(Cost_Components!$M$2:$M$29,MATCH(E727,Cost_Components!$A$2:$A$29,0)),"")</f>
        <v>30</v>
      </c>
      <c r="AD727" s="26">
        <f>IFERROR(INDEX(Cost_Components!$N$2:$N$29,MATCH(E727,Cost_Components!$A$2:$A$29,0)),"")</f>
        <v>95</v>
      </c>
      <c r="AE727" s="16" t="str">
        <f>IFERROR(INDEX(Cost_Components!$O$2:$O$29,MATCH(E727,Cost_Components!$A$2:$A$29,0)),"")</f>
        <v>Both</v>
      </c>
      <c r="AF727" s="11">
        <v>24603439.145162102</v>
      </c>
      <c r="AG727" s="11">
        <v>24338676.506320901</v>
      </c>
      <c r="AH727" s="23">
        <f t="shared" si="163"/>
        <v>1</v>
      </c>
      <c r="AI727" s="10">
        <v>322136832.26016098</v>
      </c>
      <c r="AJ727" s="29">
        <f t="shared" si="164"/>
        <v>2.790138294111566</v>
      </c>
      <c r="AK727" s="29">
        <f t="shared" si="165"/>
        <v>13.234607699344666</v>
      </c>
      <c r="AL727" s="29">
        <f t="shared" si="166"/>
        <v>10.4444694052331</v>
      </c>
      <c r="AM727" s="29">
        <f t="shared" si="167"/>
        <v>5.292126464358013</v>
      </c>
    </row>
    <row r="728" spans="1:39">
      <c r="A728" t="s">
        <v>268</v>
      </c>
      <c r="B728" s="20">
        <v>2049</v>
      </c>
      <c r="C728" t="s">
        <v>268</v>
      </c>
      <c r="D728" t="s">
        <v>272</v>
      </c>
      <c r="E728" s="22" t="s">
        <v>365</v>
      </c>
      <c r="F728" s="22" t="s">
        <v>366</v>
      </c>
      <c r="G728" s="22" t="s">
        <v>269</v>
      </c>
      <c r="H728" s="22" t="s">
        <v>237</v>
      </c>
      <c r="I728" s="22" t="s">
        <v>309</v>
      </c>
      <c r="J728" s="17">
        <f>IFERROR(INDEX(Cost_Components!$K$2:$K$29,MATCH(E728,Cost_Components!$A$2:$A$29,0)),"")</f>
        <v>0.2</v>
      </c>
      <c r="K728" s="17">
        <f t="shared" si="154"/>
        <v>0.77538461538461545</v>
      </c>
      <c r="L728" s="17">
        <f>IFERROR(INDEX(Cost_Components!$S$2:$S$29,MATCH(E728,Cost_Components!$A$2:$A$29,0)),"")</f>
        <v>0.16</v>
      </c>
      <c r="M728" s="28">
        <f>IFERROR(INDEX(Cost_Components!$L$2:$L$29,MATCH(E728,Cost_Components!$A$2:$A$29,0)),"")</f>
        <v>1</v>
      </c>
      <c r="N728" s="29">
        <f>IFERROR(INDEX(Cost_Components!$P$2:$P$29,MATCH(E728,Cost_Components!$A$2:$A$29,0)),"")</f>
        <v>1154.0355216616899</v>
      </c>
      <c r="O728" s="23">
        <f t="shared" si="155"/>
        <v>4995062.6951376405</v>
      </c>
      <c r="P728" s="23">
        <f t="shared" si="156"/>
        <v>4937781.7477674996</v>
      </c>
      <c r="Q728" s="23">
        <f t="shared" si="157"/>
        <v>911740085.62182999</v>
      </c>
      <c r="R728" s="23">
        <f t="shared" si="158"/>
        <v>4469688939.5238018</v>
      </c>
      <c r="S728" s="23">
        <f t="shared" si="159"/>
        <v>3557948853.9019718</v>
      </c>
      <c r="T728" s="16">
        <f>IFERROR(INDEX(Cost_Components!$R$2:$R$29,MATCH(E728,Cost_Components!$A$2:$A$29,0)),"")</f>
        <v>1</v>
      </c>
      <c r="U728" s="26">
        <f>IFERROR(INDEX(Cost_Components!$Q$2:$Q$29,MATCH(E728,Cost_Components!$A$2:$A$29,0)),"")</f>
        <v>2023</v>
      </c>
      <c r="V728" s="30">
        <f>1/(1+Calculation_Assumptions!$B$5)^(B728-Calculation_Assumptions!$B$2)</f>
        <v>0.49193373633950943</v>
      </c>
      <c r="W728" s="23">
        <f t="shared" si="160"/>
        <v>448515706.89045107</v>
      </c>
      <c r="X728" s="23">
        <f t="shared" si="161"/>
        <v>2198790780.2953234</v>
      </c>
      <c r="Y728" s="23">
        <f t="shared" si="162"/>
        <v>1750275073.4048724</v>
      </c>
      <c r="Z728" s="17">
        <f>IFERROR(INDEX(Cost_Components!$T$2:$T$29,MATCH(E728,Cost_Components!$A$2:$A$29,0)),"")</f>
        <v>0.8</v>
      </c>
      <c r="AA728" s="26">
        <f>IFERROR(INDEX(Cost_Components!$U$2:$U$29,MATCH(E728,Cost_Components!$A$2:$A$29,0)),"")</f>
        <v>2025</v>
      </c>
      <c r="AB728" s="26">
        <f>IFERROR(INDEX(Cost_Components!$V$2:$V$29,MATCH(E728,Cost_Components!$A$2:$A$29,0)),"")</f>
        <v>2050</v>
      </c>
      <c r="AC728" s="26">
        <f>IFERROR(INDEX(Cost_Components!$M$2:$M$29,MATCH(E728,Cost_Components!$A$2:$A$29,0)),"")</f>
        <v>30</v>
      </c>
      <c r="AD728" s="26">
        <f>IFERROR(INDEX(Cost_Components!$N$2:$N$29,MATCH(E728,Cost_Components!$A$2:$A$29,0)),"")</f>
        <v>95</v>
      </c>
      <c r="AE728" s="16" t="str">
        <f>IFERROR(INDEX(Cost_Components!$O$2:$O$29,MATCH(E728,Cost_Components!$A$2:$A$29,0)),"")</f>
        <v>Both</v>
      </c>
      <c r="AF728" s="11">
        <v>24975313.4756882</v>
      </c>
      <c r="AG728" s="11">
        <v>24688908.738837499</v>
      </c>
      <c r="AH728" s="23">
        <f t="shared" si="163"/>
        <v>1</v>
      </c>
      <c r="AI728" s="10">
        <v>322765819.75268102</v>
      </c>
      <c r="AJ728" s="29">
        <f t="shared" si="164"/>
        <v>2.824772729406261</v>
      </c>
      <c r="AK728" s="29">
        <f t="shared" si="165"/>
        <v>13.848086339962194</v>
      </c>
      <c r="AL728" s="29">
        <f t="shared" si="166"/>
        <v>11.023313610555933</v>
      </c>
      <c r="AM728" s="29">
        <f t="shared" si="167"/>
        <v>5.4227398512829481</v>
      </c>
    </row>
    <row r="729" spans="1:39">
      <c r="A729" t="s">
        <v>268</v>
      </c>
      <c r="B729" s="20">
        <v>2050</v>
      </c>
      <c r="C729" t="s">
        <v>268</v>
      </c>
      <c r="D729" t="s">
        <v>272</v>
      </c>
      <c r="E729" s="22" t="s">
        <v>365</v>
      </c>
      <c r="F729" s="22" t="s">
        <v>366</v>
      </c>
      <c r="G729" s="22" t="s">
        <v>269</v>
      </c>
      <c r="H729" s="22" t="s">
        <v>237</v>
      </c>
      <c r="I729" s="22" t="s">
        <v>309</v>
      </c>
      <c r="J729" s="17">
        <f>IFERROR(INDEX(Cost_Components!$K$2:$K$29,MATCH(E729,Cost_Components!$A$2:$A$29,0)),"")</f>
        <v>0.2</v>
      </c>
      <c r="K729" s="17">
        <f t="shared" si="154"/>
        <v>0.8</v>
      </c>
      <c r="L729" s="17">
        <f>IFERROR(INDEX(Cost_Components!$S$2:$S$29,MATCH(E729,Cost_Components!$A$2:$A$29,0)),"")</f>
        <v>0.16</v>
      </c>
      <c r="M729" s="28">
        <f>IFERROR(INDEX(Cost_Components!$L$2:$L$29,MATCH(E729,Cost_Components!$A$2:$A$29,0)),"")</f>
        <v>1</v>
      </c>
      <c r="N729" s="29">
        <f>IFERROR(INDEX(Cost_Components!$P$2:$P$29,MATCH(E729,Cost_Components!$A$2:$A$29,0)),"")</f>
        <v>1154.0355216616899</v>
      </c>
      <c r="O729" s="23">
        <f t="shared" si="155"/>
        <v>5067833.5605186801</v>
      </c>
      <c r="P729" s="23">
        <f t="shared" si="156"/>
        <v>5006084.1142813405</v>
      </c>
      <c r="Q729" s="23">
        <f t="shared" si="157"/>
        <v>924351822.76911449</v>
      </c>
      <c r="R729" s="23">
        <f t="shared" si="158"/>
        <v>4678767957.3662357</v>
      </c>
      <c r="S729" s="23">
        <f t="shared" si="159"/>
        <v>3754416134.5971212</v>
      </c>
      <c r="T729" s="16">
        <f>IFERROR(INDEX(Cost_Components!$R$2:$R$29,MATCH(E729,Cost_Components!$A$2:$A$29,0)),"")</f>
        <v>1</v>
      </c>
      <c r="U729" s="26">
        <f>IFERROR(INDEX(Cost_Components!$Q$2:$Q$29,MATCH(E729,Cost_Components!$A$2:$A$29,0)),"")</f>
        <v>2023</v>
      </c>
      <c r="V729" s="30">
        <f>1/(1+Calculation_Assumptions!$B$5)^(B729-Calculation_Assumptions!$B$2)</f>
        <v>0.47760556926165965</v>
      </c>
      <c r="W729" s="23">
        <f t="shared" si="160"/>
        <v>441475578.51169568</v>
      </c>
      <c r="X729" s="23">
        <f t="shared" si="161"/>
        <v>2234605633.7211137</v>
      </c>
      <c r="Y729" s="23">
        <f t="shared" si="162"/>
        <v>1793130055.2094178</v>
      </c>
      <c r="Z729" s="17">
        <f>IFERROR(INDEX(Cost_Components!$T$2:$T$29,MATCH(E729,Cost_Components!$A$2:$A$29,0)),"")</f>
        <v>0.8</v>
      </c>
      <c r="AA729" s="26">
        <f>IFERROR(INDEX(Cost_Components!$U$2:$U$29,MATCH(E729,Cost_Components!$A$2:$A$29,0)),"")</f>
        <v>2025</v>
      </c>
      <c r="AB729" s="26">
        <f>IFERROR(INDEX(Cost_Components!$V$2:$V$29,MATCH(E729,Cost_Components!$A$2:$A$29,0)),"")</f>
        <v>2050</v>
      </c>
      <c r="AC729" s="26">
        <f>IFERROR(INDEX(Cost_Components!$M$2:$M$29,MATCH(E729,Cost_Components!$A$2:$A$29,0)),"")</f>
        <v>30</v>
      </c>
      <c r="AD729" s="26">
        <f>IFERROR(INDEX(Cost_Components!$N$2:$N$29,MATCH(E729,Cost_Components!$A$2:$A$29,0)),"")</f>
        <v>95</v>
      </c>
      <c r="AE729" s="16" t="str">
        <f>IFERROR(INDEX(Cost_Components!$O$2:$O$29,MATCH(E729,Cost_Components!$A$2:$A$29,0)),"")</f>
        <v>Both</v>
      </c>
      <c r="AF729" s="11">
        <v>25339167.802593399</v>
      </c>
      <c r="AG729" s="11">
        <v>25030420.5714067</v>
      </c>
      <c r="AH729" s="23">
        <f t="shared" si="163"/>
        <v>1</v>
      </c>
      <c r="AI729" s="10">
        <v>323312042.56328499</v>
      </c>
      <c r="AJ729" s="29">
        <f t="shared" si="164"/>
        <v>2.859008329664003</v>
      </c>
      <c r="AK729" s="29">
        <f t="shared" si="165"/>
        <v>14.471369269984477</v>
      </c>
      <c r="AL729" s="29">
        <f t="shared" si="166"/>
        <v>11.612360940320475</v>
      </c>
      <c r="AM729" s="29">
        <f t="shared" si="167"/>
        <v>5.5461282573736215</v>
      </c>
    </row>
    <row r="730" spans="1:39">
      <c r="A730" t="s">
        <v>115</v>
      </c>
      <c r="B730" s="20">
        <v>2025</v>
      </c>
      <c r="C730" t="s">
        <v>204</v>
      </c>
      <c r="E730" s="22" t="s">
        <v>302</v>
      </c>
      <c r="F730" s="22" t="s">
        <v>303</v>
      </c>
      <c r="G730" s="22" t="s">
        <v>213</v>
      </c>
      <c r="H730" s="22" t="s">
        <v>214</v>
      </c>
      <c r="I730" s="22" t="s">
        <v>115</v>
      </c>
      <c r="J730" s="17">
        <f>IFERROR(INDEX(Cost_Components!$K$2:$K$29,MATCH(E730,Cost_Components!$A$2:$A$29,0)),"")</f>
        <v>0.2</v>
      </c>
      <c r="K730" s="17">
        <f t="shared" si="154"/>
        <v>0.32884615384615384</v>
      </c>
      <c r="L730" s="17">
        <f>IFERROR(INDEX(Cost_Components!$S$2:$S$29,MATCH(E730,Cost_Components!$A$2:$A$29,0)),"")</f>
        <v>0.31</v>
      </c>
      <c r="M730" s="28">
        <f>IFERROR(INDEX(Cost_Components!$L$2:$L$29,MATCH(E730,Cost_Components!$A$2:$A$29,0)),"")</f>
        <v>1</v>
      </c>
      <c r="N730" s="29">
        <f>IFERROR(INDEX(Cost_Components!$P$2:$P$29,MATCH(E730,Cost_Components!$A$2:$A$29,0)),"")</f>
        <v>2.7665218579999999</v>
      </c>
      <c r="O730" s="23">
        <f t="shared" si="155"/>
        <v>31018637.156183399</v>
      </c>
      <c r="P730" s="23">
        <f t="shared" si="156"/>
        <v>31018637.156183399</v>
      </c>
      <c r="Q730" s="23">
        <f t="shared" si="157"/>
        <v>26602258.686365224</v>
      </c>
      <c r="R730" s="23">
        <f t="shared" si="158"/>
        <v>28219517.589134324</v>
      </c>
      <c r="S730" s="23">
        <f t="shared" si="159"/>
        <v>1617258.9027690999</v>
      </c>
      <c r="T730" s="16">
        <f>IFERROR(INDEX(Cost_Components!$R$2:$R$29,MATCH(E730,Cost_Components!$A$2:$A$29,0)),"")</f>
        <v>1</v>
      </c>
      <c r="U730" s="26">
        <f>IFERROR(INDEX(Cost_Components!$Q$2:$Q$29,MATCH(E730,Cost_Components!$A$2:$A$29,0)),"")</f>
        <v>2023</v>
      </c>
      <c r="V730" s="30">
        <f>1/(1+Calculation_Assumptions!$B$5)^(B730-Calculation_Assumptions!$B$2)</f>
        <v>1</v>
      </c>
      <c r="W730" s="23">
        <f t="shared" si="160"/>
        <v>26602258.686365224</v>
      </c>
      <c r="X730" s="23">
        <f t="shared" si="161"/>
        <v>28219517.589134324</v>
      </c>
      <c r="Y730" s="23">
        <f t="shared" si="162"/>
        <v>1617258.9027690999</v>
      </c>
      <c r="Z730" s="17">
        <f>IFERROR(INDEX(Cost_Components!$T$2:$T$29,MATCH(E730,Cost_Components!$A$2:$A$29,0)),"")</f>
        <v>0.8</v>
      </c>
      <c r="AA730" s="26">
        <f>IFERROR(INDEX(Cost_Components!$U$2:$U$29,MATCH(E730,Cost_Components!$A$2:$A$29,0)),"")</f>
        <v>2025</v>
      </c>
      <c r="AB730" s="26">
        <f>IFERROR(INDEX(Cost_Components!$V$2:$V$29,MATCH(E730,Cost_Components!$A$2:$A$29,0)),"")</f>
        <v>2050</v>
      </c>
      <c r="AC730" s="26">
        <f>IFERROR(INDEX(Cost_Components!$M$2:$M$29,MATCH(E730,Cost_Components!$A$2:$A$29,0)),"")</f>
        <v>30</v>
      </c>
      <c r="AD730" s="26">
        <f>IFERROR(INDEX(Cost_Components!$N$2:$N$29,MATCH(E730,Cost_Components!$A$2:$A$29,0)),"")</f>
        <v>95</v>
      </c>
      <c r="AE730" s="16" t="str">
        <f>IFERROR(INDEX(Cost_Components!$O$2:$O$29,MATCH(E730,Cost_Components!$A$2:$A$29,0)),"")</f>
        <v>Both</v>
      </c>
      <c r="AF730" s="11">
        <v>155093185.78091699</v>
      </c>
      <c r="AG730" s="11">
        <v>155093185.78091699</v>
      </c>
      <c r="AH730" s="23">
        <f t="shared" si="163"/>
        <v>1</v>
      </c>
      <c r="AI730" s="10">
        <v>288391907.64445603</v>
      </c>
      <c r="AJ730" s="29">
        <f t="shared" si="164"/>
        <v>9.2243429795408199E-2</v>
      </c>
      <c r="AK730" s="29">
        <f t="shared" si="165"/>
        <v>9.7851280986444175E-2</v>
      </c>
      <c r="AL730" s="29">
        <f t="shared" si="166"/>
        <v>5.6078511910359757E-3</v>
      </c>
      <c r="AM730" s="29">
        <f t="shared" si="167"/>
        <v>5.6078511910359757E-3</v>
      </c>
    </row>
    <row r="731" spans="1:39">
      <c r="A731" t="s">
        <v>115</v>
      </c>
      <c r="B731" s="20">
        <v>2026</v>
      </c>
      <c r="C731" t="s">
        <v>204</v>
      </c>
      <c r="E731" s="22" t="s">
        <v>302</v>
      </c>
      <c r="F731" s="22" t="s">
        <v>303</v>
      </c>
      <c r="G731" s="22" t="s">
        <v>213</v>
      </c>
      <c r="H731" s="22" t="s">
        <v>214</v>
      </c>
      <c r="I731" s="22" t="s">
        <v>115</v>
      </c>
      <c r="J731" s="17">
        <f>IFERROR(INDEX(Cost_Components!$K$2:$K$29,MATCH(E731,Cost_Components!$A$2:$A$29,0)),"")</f>
        <v>0.2</v>
      </c>
      <c r="K731" s="17">
        <f t="shared" si="154"/>
        <v>0.34769230769230769</v>
      </c>
      <c r="L731" s="17">
        <f>IFERROR(INDEX(Cost_Components!$S$2:$S$29,MATCH(E731,Cost_Components!$A$2:$A$29,0)),"")</f>
        <v>0.31</v>
      </c>
      <c r="M731" s="28">
        <f>IFERROR(INDEX(Cost_Components!$L$2:$L$29,MATCH(E731,Cost_Components!$A$2:$A$29,0)),"")</f>
        <v>1</v>
      </c>
      <c r="N731" s="29">
        <f>IFERROR(INDEX(Cost_Components!$P$2:$P$29,MATCH(E731,Cost_Components!$A$2:$A$29,0)),"")</f>
        <v>2.7665218579999999</v>
      </c>
      <c r="O731" s="23">
        <f t="shared" si="155"/>
        <v>31501332.213848002</v>
      </c>
      <c r="P731" s="23">
        <f t="shared" si="156"/>
        <v>31500765.685001805</v>
      </c>
      <c r="Q731" s="23">
        <f t="shared" si="157"/>
        <v>27015742.611501087</v>
      </c>
      <c r="R731" s="23">
        <f t="shared" si="158"/>
        <v>30301080.080638438</v>
      </c>
      <c r="S731" s="23">
        <f t="shared" si="159"/>
        <v>3285337.469137352</v>
      </c>
      <c r="T731" s="16">
        <f>IFERROR(INDEX(Cost_Components!$R$2:$R$29,MATCH(E731,Cost_Components!$A$2:$A$29,0)),"")</f>
        <v>1</v>
      </c>
      <c r="U731" s="26">
        <f>IFERROR(INDEX(Cost_Components!$Q$2:$Q$29,MATCH(E731,Cost_Components!$A$2:$A$29,0)),"")</f>
        <v>2023</v>
      </c>
      <c r="V731" s="30">
        <f>1/(1+Calculation_Assumptions!$B$5)^(B731-Calculation_Assumptions!$B$2)</f>
        <v>0.970873786407767</v>
      </c>
      <c r="W731" s="23">
        <f t="shared" si="160"/>
        <v>26228876.321845714</v>
      </c>
      <c r="X731" s="23">
        <f t="shared" si="161"/>
        <v>29418524.350134406</v>
      </c>
      <c r="Y731" s="23">
        <f t="shared" si="162"/>
        <v>3189648.0282886913</v>
      </c>
      <c r="Z731" s="17">
        <f>IFERROR(INDEX(Cost_Components!$T$2:$T$29,MATCH(E731,Cost_Components!$A$2:$A$29,0)),"")</f>
        <v>0.8</v>
      </c>
      <c r="AA731" s="26">
        <f>IFERROR(INDEX(Cost_Components!$U$2:$U$29,MATCH(E731,Cost_Components!$A$2:$A$29,0)),"")</f>
        <v>2025</v>
      </c>
      <c r="AB731" s="26">
        <f>IFERROR(INDEX(Cost_Components!$V$2:$V$29,MATCH(E731,Cost_Components!$A$2:$A$29,0)),"")</f>
        <v>2050</v>
      </c>
      <c r="AC731" s="26">
        <f>IFERROR(INDEX(Cost_Components!$M$2:$M$29,MATCH(E731,Cost_Components!$A$2:$A$29,0)),"")</f>
        <v>30</v>
      </c>
      <c r="AD731" s="26">
        <f>IFERROR(INDEX(Cost_Components!$N$2:$N$29,MATCH(E731,Cost_Components!$A$2:$A$29,0)),"")</f>
        <v>95</v>
      </c>
      <c r="AE731" s="16" t="str">
        <f>IFERROR(INDEX(Cost_Components!$O$2:$O$29,MATCH(E731,Cost_Components!$A$2:$A$29,0)),"")</f>
        <v>Both</v>
      </c>
      <c r="AF731" s="11">
        <v>157506661.06924</v>
      </c>
      <c r="AG731" s="11">
        <v>157503828.42500901</v>
      </c>
      <c r="AH731" s="23">
        <f t="shared" si="163"/>
        <v>1</v>
      </c>
      <c r="AI731" s="10">
        <v>290472130.233437</v>
      </c>
      <c r="AJ731" s="29">
        <f t="shared" si="164"/>
        <v>9.3006315579363744E-2</v>
      </c>
      <c r="AK731" s="29">
        <f t="shared" si="165"/>
        <v>0.10431665184638221</v>
      </c>
      <c r="AL731" s="29">
        <f t="shared" si="166"/>
        <v>1.131033626701846E-2</v>
      </c>
      <c r="AM731" s="29">
        <f t="shared" si="167"/>
        <v>1.0980908997105302E-2</v>
      </c>
    </row>
    <row r="732" spans="1:39">
      <c r="A732" t="s">
        <v>115</v>
      </c>
      <c r="B732" s="20">
        <v>2027</v>
      </c>
      <c r="C732" t="s">
        <v>204</v>
      </c>
      <c r="E732" s="22" t="s">
        <v>302</v>
      </c>
      <c r="F732" s="22" t="s">
        <v>303</v>
      </c>
      <c r="G732" s="22" t="s">
        <v>213</v>
      </c>
      <c r="H732" s="22" t="s">
        <v>214</v>
      </c>
      <c r="I732" s="22" t="s">
        <v>115</v>
      </c>
      <c r="J732" s="17">
        <f>IFERROR(INDEX(Cost_Components!$K$2:$K$29,MATCH(E732,Cost_Components!$A$2:$A$29,0)),"")</f>
        <v>0.2</v>
      </c>
      <c r="K732" s="17">
        <f t="shared" si="154"/>
        <v>0.36653846153846154</v>
      </c>
      <c r="L732" s="17">
        <f>IFERROR(INDEX(Cost_Components!$S$2:$S$29,MATCH(E732,Cost_Components!$A$2:$A$29,0)),"")</f>
        <v>0.31</v>
      </c>
      <c r="M732" s="28">
        <f>IFERROR(INDEX(Cost_Components!$L$2:$L$29,MATCH(E732,Cost_Components!$A$2:$A$29,0)),"")</f>
        <v>1</v>
      </c>
      <c r="N732" s="29">
        <f>IFERROR(INDEX(Cost_Components!$P$2:$P$29,MATCH(E732,Cost_Components!$A$2:$A$29,0)),"")</f>
        <v>2.7665218579999999</v>
      </c>
      <c r="O732" s="23">
        <f t="shared" si="155"/>
        <v>31988809.333152998</v>
      </c>
      <c r="P732" s="23">
        <f t="shared" si="156"/>
        <v>31991422.432163402</v>
      </c>
      <c r="Q732" s="23">
        <f t="shared" si="157"/>
        <v>27436540.522398386</v>
      </c>
      <c r="R732" s="23">
        <f t="shared" si="158"/>
        <v>32437825.554107212</v>
      </c>
      <c r="S732" s="23">
        <f t="shared" si="159"/>
        <v>5001285.0317088254</v>
      </c>
      <c r="T732" s="16">
        <f>IFERROR(INDEX(Cost_Components!$R$2:$R$29,MATCH(E732,Cost_Components!$A$2:$A$29,0)),"")</f>
        <v>1</v>
      </c>
      <c r="U732" s="26">
        <f>IFERROR(INDEX(Cost_Components!$Q$2:$Q$29,MATCH(E732,Cost_Components!$A$2:$A$29,0)),"")</f>
        <v>2023</v>
      </c>
      <c r="V732" s="30">
        <f>1/(1+Calculation_Assumptions!$B$5)^(B732-Calculation_Assumptions!$B$2)</f>
        <v>0.94259590913375435</v>
      </c>
      <c r="W732" s="23">
        <f t="shared" si="160"/>
        <v>25861570.857195199</v>
      </c>
      <c r="X732" s="23">
        <f t="shared" si="161"/>
        <v>30575761.668495815</v>
      </c>
      <c r="Y732" s="23">
        <f t="shared" si="162"/>
        <v>4714190.8113006176</v>
      </c>
      <c r="Z732" s="17">
        <f>IFERROR(INDEX(Cost_Components!$T$2:$T$29,MATCH(E732,Cost_Components!$A$2:$A$29,0)),"")</f>
        <v>0.8</v>
      </c>
      <c r="AA732" s="26">
        <f>IFERROR(INDEX(Cost_Components!$U$2:$U$29,MATCH(E732,Cost_Components!$A$2:$A$29,0)),"")</f>
        <v>2025</v>
      </c>
      <c r="AB732" s="26">
        <f>IFERROR(INDEX(Cost_Components!$V$2:$V$29,MATCH(E732,Cost_Components!$A$2:$A$29,0)),"")</f>
        <v>2050</v>
      </c>
      <c r="AC732" s="26">
        <f>IFERROR(INDEX(Cost_Components!$M$2:$M$29,MATCH(E732,Cost_Components!$A$2:$A$29,0)),"")</f>
        <v>30</v>
      </c>
      <c r="AD732" s="26">
        <f>IFERROR(INDEX(Cost_Components!$N$2:$N$29,MATCH(E732,Cost_Components!$A$2:$A$29,0)),"")</f>
        <v>95</v>
      </c>
      <c r="AE732" s="16" t="str">
        <f>IFERROR(INDEX(Cost_Components!$O$2:$O$29,MATCH(E732,Cost_Components!$A$2:$A$29,0)),"")</f>
        <v>Both</v>
      </c>
      <c r="AF732" s="11">
        <v>159944046.66576499</v>
      </c>
      <c r="AG732" s="11">
        <v>159957112.160817</v>
      </c>
      <c r="AH732" s="23">
        <f t="shared" si="163"/>
        <v>1</v>
      </c>
      <c r="AI732" s="10">
        <v>292505080.826208</v>
      </c>
      <c r="AJ732" s="29">
        <f t="shared" si="164"/>
        <v>9.3798509225553647E-2</v>
      </c>
      <c r="AK732" s="29">
        <f t="shared" si="165"/>
        <v>0.11089662259022488</v>
      </c>
      <c r="AL732" s="29">
        <f t="shared" si="166"/>
        <v>1.7098113364671229E-2</v>
      </c>
      <c r="AM732" s="29">
        <f t="shared" si="167"/>
        <v>1.6116611711444274E-2</v>
      </c>
    </row>
    <row r="733" spans="1:39">
      <c r="A733" t="s">
        <v>115</v>
      </c>
      <c r="B733" s="20">
        <v>2028</v>
      </c>
      <c r="C733" t="s">
        <v>204</v>
      </c>
      <c r="E733" s="22" t="s">
        <v>302</v>
      </c>
      <c r="F733" s="22" t="s">
        <v>303</v>
      </c>
      <c r="G733" s="22" t="s">
        <v>213</v>
      </c>
      <c r="H733" s="22" t="s">
        <v>214</v>
      </c>
      <c r="I733" s="22" t="s">
        <v>115</v>
      </c>
      <c r="J733" s="17">
        <f>IFERROR(INDEX(Cost_Components!$K$2:$K$29,MATCH(E733,Cost_Components!$A$2:$A$29,0)),"")</f>
        <v>0.2</v>
      </c>
      <c r="K733" s="17">
        <f t="shared" si="154"/>
        <v>0.38538461538461538</v>
      </c>
      <c r="L733" s="17">
        <f>IFERROR(INDEX(Cost_Components!$S$2:$S$29,MATCH(E733,Cost_Components!$A$2:$A$29,0)),"")</f>
        <v>0.31</v>
      </c>
      <c r="M733" s="28">
        <f>IFERROR(INDEX(Cost_Components!$L$2:$L$29,MATCH(E733,Cost_Components!$A$2:$A$29,0)),"")</f>
        <v>1</v>
      </c>
      <c r="N733" s="29">
        <f>IFERROR(INDEX(Cost_Components!$P$2:$P$29,MATCH(E733,Cost_Components!$A$2:$A$29,0)),"")</f>
        <v>2.7665218579999999</v>
      </c>
      <c r="O733" s="23">
        <f t="shared" si="155"/>
        <v>32410070.770708401</v>
      </c>
      <c r="P733" s="23">
        <f t="shared" si="156"/>
        <v>32440867.225235999</v>
      </c>
      <c r="Q733" s="23">
        <f t="shared" si="157"/>
        <v>27821994.164038274</v>
      </c>
      <c r="R733" s="23">
        <f t="shared" si="158"/>
        <v>34554805.978809491</v>
      </c>
      <c r="S733" s="23">
        <f t="shared" si="159"/>
        <v>6732811.8147712164</v>
      </c>
      <c r="T733" s="16">
        <f>IFERROR(INDEX(Cost_Components!$R$2:$R$29,MATCH(E733,Cost_Components!$A$2:$A$29,0)),"")</f>
        <v>1</v>
      </c>
      <c r="U733" s="26">
        <f>IFERROR(INDEX(Cost_Components!$Q$2:$Q$29,MATCH(E733,Cost_Components!$A$2:$A$29,0)),"")</f>
        <v>2023</v>
      </c>
      <c r="V733" s="30">
        <f>1/(1+Calculation_Assumptions!$B$5)^(B733-Calculation_Assumptions!$B$2)</f>
        <v>0.91514165935315961</v>
      </c>
      <c r="W733" s="23">
        <f t="shared" si="160"/>
        <v>25461065.905791909</v>
      </c>
      <c r="X733" s="23">
        <f t="shared" si="161"/>
        <v>31622542.482074197</v>
      </c>
      <c r="Y733" s="23">
        <f t="shared" si="162"/>
        <v>6161476.5762822889</v>
      </c>
      <c r="Z733" s="17">
        <f>IFERROR(INDEX(Cost_Components!$T$2:$T$29,MATCH(E733,Cost_Components!$A$2:$A$29,0)),"")</f>
        <v>0.8</v>
      </c>
      <c r="AA733" s="26">
        <f>IFERROR(INDEX(Cost_Components!$U$2:$U$29,MATCH(E733,Cost_Components!$A$2:$A$29,0)),"")</f>
        <v>2025</v>
      </c>
      <c r="AB733" s="26">
        <f>IFERROR(INDEX(Cost_Components!$V$2:$V$29,MATCH(E733,Cost_Components!$A$2:$A$29,0)),"")</f>
        <v>2050</v>
      </c>
      <c r="AC733" s="26">
        <f>IFERROR(INDEX(Cost_Components!$M$2:$M$29,MATCH(E733,Cost_Components!$A$2:$A$29,0)),"")</f>
        <v>30</v>
      </c>
      <c r="AD733" s="26">
        <f>IFERROR(INDEX(Cost_Components!$N$2:$N$29,MATCH(E733,Cost_Components!$A$2:$A$29,0)),"")</f>
        <v>95</v>
      </c>
      <c r="AE733" s="16" t="str">
        <f>IFERROR(INDEX(Cost_Components!$O$2:$O$29,MATCH(E733,Cost_Components!$A$2:$A$29,0)),"")</f>
        <v>Both</v>
      </c>
      <c r="AF733" s="11">
        <v>162050353.853542</v>
      </c>
      <c r="AG733" s="11">
        <v>162204336.12617999</v>
      </c>
      <c r="AH733" s="23">
        <f t="shared" si="163"/>
        <v>1</v>
      </c>
      <c r="AI733" s="10">
        <v>294484707.92155403</v>
      </c>
      <c r="AJ733" s="29">
        <f t="shared" si="164"/>
        <v>9.4476872365982428E-2</v>
      </c>
      <c r="AK733" s="29">
        <f t="shared" si="165"/>
        <v>0.11733989932005004</v>
      </c>
      <c r="AL733" s="29">
        <f t="shared" si="166"/>
        <v>2.2863026954067608E-2</v>
      </c>
      <c r="AM733" s="29">
        <f t="shared" si="167"/>
        <v>2.0922908424581443E-2</v>
      </c>
    </row>
    <row r="734" spans="1:39">
      <c r="A734" t="s">
        <v>115</v>
      </c>
      <c r="B734" s="20">
        <v>2029</v>
      </c>
      <c r="C734" t="s">
        <v>204</v>
      </c>
      <c r="E734" s="22" t="s">
        <v>302</v>
      </c>
      <c r="F734" s="22" t="s">
        <v>303</v>
      </c>
      <c r="G734" s="22" t="s">
        <v>213</v>
      </c>
      <c r="H734" s="22" t="s">
        <v>214</v>
      </c>
      <c r="I734" s="22" t="s">
        <v>115</v>
      </c>
      <c r="J734" s="17">
        <f>IFERROR(INDEX(Cost_Components!$K$2:$K$29,MATCH(E734,Cost_Components!$A$2:$A$29,0)),"")</f>
        <v>0.2</v>
      </c>
      <c r="K734" s="17">
        <f t="shared" si="154"/>
        <v>0.40423076923076923</v>
      </c>
      <c r="L734" s="17">
        <f>IFERROR(INDEX(Cost_Components!$S$2:$S$29,MATCH(E734,Cost_Components!$A$2:$A$29,0)),"")</f>
        <v>0.31</v>
      </c>
      <c r="M734" s="28">
        <f>IFERROR(INDEX(Cost_Components!$L$2:$L$29,MATCH(E734,Cost_Components!$A$2:$A$29,0)),"")</f>
        <v>1</v>
      </c>
      <c r="N734" s="29">
        <f>IFERROR(INDEX(Cost_Components!$P$2:$P$29,MATCH(E734,Cost_Components!$A$2:$A$29,0)),"")</f>
        <v>2.7665218579999999</v>
      </c>
      <c r="O734" s="23">
        <f t="shared" si="155"/>
        <v>32844450.734341003</v>
      </c>
      <c r="P734" s="23">
        <f t="shared" si="156"/>
        <v>32870901.433873601</v>
      </c>
      <c r="Q734" s="23">
        <f t="shared" si="157"/>
        <v>28190800.865782209</v>
      </c>
      <c r="R734" s="23">
        <f t="shared" si="158"/>
        <v>36730384.732675776</v>
      </c>
      <c r="S734" s="23">
        <f t="shared" si="159"/>
        <v>8539583.8668935671</v>
      </c>
      <c r="T734" s="16">
        <f>IFERROR(INDEX(Cost_Components!$R$2:$R$29,MATCH(E734,Cost_Components!$A$2:$A$29,0)),"")</f>
        <v>1</v>
      </c>
      <c r="U734" s="26">
        <f>IFERROR(INDEX(Cost_Components!$Q$2:$Q$29,MATCH(E734,Cost_Components!$A$2:$A$29,0)),"")</f>
        <v>2023</v>
      </c>
      <c r="V734" s="30">
        <f>1/(1+Calculation_Assumptions!$B$5)^(B734-Calculation_Assumptions!$B$2)</f>
        <v>0.888487047915689</v>
      </c>
      <c r="W734" s="23">
        <f t="shared" si="160"/>
        <v>25047161.439617883</v>
      </c>
      <c r="X734" s="23">
        <f t="shared" si="161"/>
        <v>32634471.099942595</v>
      </c>
      <c r="Y734" s="23">
        <f t="shared" si="162"/>
        <v>7587309.6603247095</v>
      </c>
      <c r="Z734" s="17">
        <f>IFERROR(INDEX(Cost_Components!$T$2:$T$29,MATCH(E734,Cost_Components!$A$2:$A$29,0)),"")</f>
        <v>0.8</v>
      </c>
      <c r="AA734" s="26">
        <f>IFERROR(INDEX(Cost_Components!$U$2:$U$29,MATCH(E734,Cost_Components!$A$2:$A$29,0)),"")</f>
        <v>2025</v>
      </c>
      <c r="AB734" s="26">
        <f>IFERROR(INDEX(Cost_Components!$V$2:$V$29,MATCH(E734,Cost_Components!$A$2:$A$29,0)),"")</f>
        <v>2050</v>
      </c>
      <c r="AC734" s="26">
        <f>IFERROR(INDEX(Cost_Components!$M$2:$M$29,MATCH(E734,Cost_Components!$A$2:$A$29,0)),"")</f>
        <v>30</v>
      </c>
      <c r="AD734" s="26">
        <f>IFERROR(INDEX(Cost_Components!$N$2:$N$29,MATCH(E734,Cost_Components!$A$2:$A$29,0)),"")</f>
        <v>95</v>
      </c>
      <c r="AE734" s="16" t="str">
        <f>IFERROR(INDEX(Cost_Components!$O$2:$O$29,MATCH(E734,Cost_Components!$A$2:$A$29,0)),"")</f>
        <v>Both</v>
      </c>
      <c r="AF734" s="11">
        <v>164222253.67170501</v>
      </c>
      <c r="AG734" s="11">
        <v>164354507.169368</v>
      </c>
      <c r="AH734" s="23">
        <f t="shared" si="163"/>
        <v>1</v>
      </c>
      <c r="AI734" s="10">
        <v>296414030.31142998</v>
      </c>
      <c r="AJ734" s="29">
        <f t="shared" si="164"/>
        <v>9.5106162269590608E-2</v>
      </c>
      <c r="AK734" s="29">
        <f t="shared" si="165"/>
        <v>0.12391581024044199</v>
      </c>
      <c r="AL734" s="29">
        <f t="shared" si="166"/>
        <v>2.8809647970851376E-2</v>
      </c>
      <c r="AM734" s="29">
        <f t="shared" si="167"/>
        <v>2.5596999077111958E-2</v>
      </c>
    </row>
    <row r="735" spans="1:39">
      <c r="A735" t="s">
        <v>115</v>
      </c>
      <c r="B735" s="20">
        <v>2030</v>
      </c>
      <c r="C735" t="s">
        <v>204</v>
      </c>
      <c r="E735" s="22" t="s">
        <v>302</v>
      </c>
      <c r="F735" s="22" t="s">
        <v>303</v>
      </c>
      <c r="G735" s="22" t="s">
        <v>213</v>
      </c>
      <c r="H735" s="22" t="s">
        <v>214</v>
      </c>
      <c r="I735" s="22" t="s">
        <v>115</v>
      </c>
      <c r="J735" s="17">
        <f>IFERROR(INDEX(Cost_Components!$K$2:$K$29,MATCH(E735,Cost_Components!$A$2:$A$29,0)),"")</f>
        <v>0.2</v>
      </c>
      <c r="K735" s="17">
        <f t="shared" si="154"/>
        <v>0.42307692307692307</v>
      </c>
      <c r="L735" s="17">
        <f>IFERROR(INDEX(Cost_Components!$S$2:$S$29,MATCH(E735,Cost_Components!$A$2:$A$29,0)),"")</f>
        <v>0.31</v>
      </c>
      <c r="M735" s="28">
        <f>IFERROR(INDEX(Cost_Components!$L$2:$L$29,MATCH(E735,Cost_Components!$A$2:$A$29,0)),"")</f>
        <v>1</v>
      </c>
      <c r="N735" s="29">
        <f>IFERROR(INDEX(Cost_Components!$P$2:$P$29,MATCH(E735,Cost_Components!$A$2:$A$29,0)),"")</f>
        <v>2.7665218579999999</v>
      </c>
      <c r="O735" s="23">
        <f t="shared" si="155"/>
        <v>33269587.376674403</v>
      </c>
      <c r="P735" s="23">
        <f t="shared" si="156"/>
        <v>33283110.456569202</v>
      </c>
      <c r="Q735" s="23">
        <f t="shared" si="157"/>
        <v>28544320.299901389</v>
      </c>
      <c r="R735" s="23">
        <f t="shared" si="158"/>
        <v>38940440.28947372</v>
      </c>
      <c r="S735" s="23">
        <f t="shared" si="159"/>
        <v>10396119.989572331</v>
      </c>
      <c r="T735" s="16">
        <f>IFERROR(INDEX(Cost_Components!$R$2:$R$29,MATCH(E735,Cost_Components!$A$2:$A$29,0)),"")</f>
        <v>1</v>
      </c>
      <c r="U735" s="26">
        <f>IFERROR(INDEX(Cost_Components!$Q$2:$Q$29,MATCH(E735,Cost_Components!$A$2:$A$29,0)),"")</f>
        <v>2023</v>
      </c>
      <c r="V735" s="30">
        <f>1/(1+Calculation_Assumptions!$B$5)^(B735-Calculation_Assumptions!$B$2)</f>
        <v>0.86260878438416411</v>
      </c>
      <c r="W735" s="23">
        <f t="shared" si="160"/>
        <v>24622581.434970155</v>
      </c>
      <c r="X735" s="23">
        <f t="shared" si="161"/>
        <v>33590365.861487053</v>
      </c>
      <c r="Y735" s="23">
        <f t="shared" si="162"/>
        <v>8967784.426516898</v>
      </c>
      <c r="Z735" s="17">
        <f>IFERROR(INDEX(Cost_Components!$T$2:$T$29,MATCH(E735,Cost_Components!$A$2:$A$29,0)),"")</f>
        <v>0.8</v>
      </c>
      <c r="AA735" s="26">
        <f>IFERROR(INDEX(Cost_Components!$U$2:$U$29,MATCH(E735,Cost_Components!$A$2:$A$29,0)),"")</f>
        <v>2025</v>
      </c>
      <c r="AB735" s="26">
        <f>IFERROR(INDEX(Cost_Components!$V$2:$V$29,MATCH(E735,Cost_Components!$A$2:$A$29,0)),"")</f>
        <v>2050</v>
      </c>
      <c r="AC735" s="26">
        <f>IFERROR(INDEX(Cost_Components!$M$2:$M$29,MATCH(E735,Cost_Components!$A$2:$A$29,0)),"")</f>
        <v>30</v>
      </c>
      <c r="AD735" s="26">
        <f>IFERROR(INDEX(Cost_Components!$N$2:$N$29,MATCH(E735,Cost_Components!$A$2:$A$29,0)),"")</f>
        <v>95</v>
      </c>
      <c r="AE735" s="16" t="str">
        <f>IFERROR(INDEX(Cost_Components!$O$2:$O$29,MATCH(E735,Cost_Components!$A$2:$A$29,0)),"")</f>
        <v>Both</v>
      </c>
      <c r="AF735" s="11">
        <v>166347936.88337201</v>
      </c>
      <c r="AG735" s="11">
        <v>166415552.282846</v>
      </c>
      <c r="AH735" s="23">
        <f t="shared" si="163"/>
        <v>1</v>
      </c>
      <c r="AI735" s="10">
        <v>298289404.664994</v>
      </c>
      <c r="AJ735" s="29">
        <f t="shared" si="164"/>
        <v>9.5693376477650097E-2</v>
      </c>
      <c r="AK735" s="29">
        <f t="shared" si="165"/>
        <v>0.1305458379696971</v>
      </c>
      <c r="AL735" s="29">
        <f t="shared" si="166"/>
        <v>3.4852461492047009E-2</v>
      </c>
      <c r="AM735" s="29">
        <f t="shared" si="167"/>
        <v>3.0064039440450562E-2</v>
      </c>
    </row>
    <row r="736" spans="1:39">
      <c r="A736" t="s">
        <v>115</v>
      </c>
      <c r="B736" s="20">
        <v>2031</v>
      </c>
      <c r="C736" t="s">
        <v>204</v>
      </c>
      <c r="E736" s="22" t="s">
        <v>302</v>
      </c>
      <c r="F736" s="22" t="s">
        <v>303</v>
      </c>
      <c r="G736" s="22" t="s">
        <v>213</v>
      </c>
      <c r="H736" s="22" t="s">
        <v>214</v>
      </c>
      <c r="I736" s="22" t="s">
        <v>115</v>
      </c>
      <c r="J736" s="17">
        <f>IFERROR(INDEX(Cost_Components!$K$2:$K$29,MATCH(E736,Cost_Components!$A$2:$A$29,0)),"")</f>
        <v>0.2</v>
      </c>
      <c r="K736" s="17">
        <f t="shared" si="154"/>
        <v>0.44192307692307692</v>
      </c>
      <c r="L736" s="17">
        <f>IFERROR(INDEX(Cost_Components!$S$2:$S$29,MATCH(E736,Cost_Components!$A$2:$A$29,0)),"")</f>
        <v>0.31</v>
      </c>
      <c r="M736" s="28">
        <f>IFERROR(INDEX(Cost_Components!$L$2:$L$29,MATCH(E736,Cost_Components!$A$2:$A$29,0)),"")</f>
        <v>1</v>
      </c>
      <c r="N736" s="29">
        <f>IFERROR(INDEX(Cost_Components!$P$2:$P$29,MATCH(E736,Cost_Components!$A$2:$A$29,0)),"")</f>
        <v>2.7665218579999999</v>
      </c>
      <c r="O736" s="23">
        <f t="shared" si="155"/>
        <v>33689040.506772205</v>
      </c>
      <c r="P736" s="23">
        <f t="shared" si="156"/>
        <v>33692257.180777006</v>
      </c>
      <c r="Q736" s="23">
        <f t="shared" si="157"/>
        <v>28895213.440152884</v>
      </c>
      <c r="R736" s="23">
        <f t="shared" si="158"/>
        <v>41187879.04255791</v>
      </c>
      <c r="S736" s="23">
        <f t="shared" si="159"/>
        <v>12292665.602405027</v>
      </c>
      <c r="T736" s="16">
        <f>IFERROR(INDEX(Cost_Components!$R$2:$R$29,MATCH(E736,Cost_Components!$A$2:$A$29,0)),"")</f>
        <v>1</v>
      </c>
      <c r="U736" s="26">
        <f>IFERROR(INDEX(Cost_Components!$Q$2:$Q$29,MATCH(E736,Cost_Components!$A$2:$A$29,0)),"")</f>
        <v>2023</v>
      </c>
      <c r="V736" s="30">
        <f>1/(1+Calculation_Assumptions!$B$5)^(B736-Calculation_Assumptions!$B$2)</f>
        <v>0.83748425668365445</v>
      </c>
      <c r="W736" s="23">
        <f t="shared" si="160"/>
        <v>24199286.349641979</v>
      </c>
      <c r="X736" s="23">
        <f t="shared" si="161"/>
        <v>34494200.264332883</v>
      </c>
      <c r="Y736" s="23">
        <f t="shared" si="162"/>
        <v>10294913.914690901</v>
      </c>
      <c r="Z736" s="17">
        <f>IFERROR(INDEX(Cost_Components!$T$2:$T$29,MATCH(E736,Cost_Components!$A$2:$A$29,0)),"")</f>
        <v>0.8</v>
      </c>
      <c r="AA736" s="26">
        <f>IFERROR(INDEX(Cost_Components!$U$2:$U$29,MATCH(E736,Cost_Components!$A$2:$A$29,0)),"")</f>
        <v>2025</v>
      </c>
      <c r="AB736" s="26">
        <f>IFERROR(INDEX(Cost_Components!$V$2:$V$29,MATCH(E736,Cost_Components!$A$2:$A$29,0)),"")</f>
        <v>2050</v>
      </c>
      <c r="AC736" s="26">
        <f>IFERROR(INDEX(Cost_Components!$M$2:$M$29,MATCH(E736,Cost_Components!$A$2:$A$29,0)),"")</f>
        <v>30</v>
      </c>
      <c r="AD736" s="26">
        <f>IFERROR(INDEX(Cost_Components!$N$2:$N$29,MATCH(E736,Cost_Components!$A$2:$A$29,0)),"")</f>
        <v>95</v>
      </c>
      <c r="AE736" s="16" t="str">
        <f>IFERROR(INDEX(Cost_Components!$O$2:$O$29,MATCH(E736,Cost_Components!$A$2:$A$29,0)),"")</f>
        <v>Both</v>
      </c>
      <c r="AF736" s="11">
        <v>168445202.53386101</v>
      </c>
      <c r="AG736" s="11">
        <v>168461285.90388501</v>
      </c>
      <c r="AH736" s="23">
        <f t="shared" si="163"/>
        <v>1</v>
      </c>
      <c r="AI736" s="10">
        <v>300119636.92551899</v>
      </c>
      <c r="AJ736" s="29">
        <f t="shared" si="164"/>
        <v>9.6278983062090803E-2</v>
      </c>
      <c r="AK736" s="29">
        <f t="shared" si="165"/>
        <v>0.13723820095377348</v>
      </c>
      <c r="AL736" s="29">
        <f t="shared" si="166"/>
        <v>4.0959217891682678E-2</v>
      </c>
      <c r="AM736" s="29">
        <f t="shared" si="167"/>
        <v>3.4302700150359709E-2</v>
      </c>
    </row>
    <row r="737" spans="1:39">
      <c r="A737" t="s">
        <v>115</v>
      </c>
      <c r="B737" s="20">
        <v>2032</v>
      </c>
      <c r="C737" t="s">
        <v>204</v>
      </c>
      <c r="E737" s="22" t="s">
        <v>302</v>
      </c>
      <c r="F737" s="22" t="s">
        <v>303</v>
      </c>
      <c r="G737" s="22" t="s">
        <v>213</v>
      </c>
      <c r="H737" s="22" t="s">
        <v>214</v>
      </c>
      <c r="I737" s="22" t="s">
        <v>115</v>
      </c>
      <c r="J737" s="17">
        <f>IFERROR(INDEX(Cost_Components!$K$2:$K$29,MATCH(E737,Cost_Components!$A$2:$A$29,0)),"")</f>
        <v>0.2</v>
      </c>
      <c r="K737" s="17">
        <f t="shared" si="154"/>
        <v>0.46076923076923082</v>
      </c>
      <c r="L737" s="17">
        <f>IFERROR(INDEX(Cost_Components!$S$2:$S$29,MATCH(E737,Cost_Components!$A$2:$A$29,0)),"")</f>
        <v>0.31</v>
      </c>
      <c r="M737" s="28">
        <f>IFERROR(INDEX(Cost_Components!$L$2:$L$29,MATCH(E737,Cost_Components!$A$2:$A$29,0)),"")</f>
        <v>1</v>
      </c>
      <c r="N737" s="29">
        <f>IFERROR(INDEX(Cost_Components!$P$2:$P$29,MATCH(E737,Cost_Components!$A$2:$A$29,0)),"")</f>
        <v>2.7665218579999999</v>
      </c>
      <c r="O737" s="23">
        <f t="shared" si="155"/>
        <v>34103414.119682007</v>
      </c>
      <c r="P737" s="23">
        <f t="shared" si="156"/>
        <v>34095323.070252798</v>
      </c>
      <c r="Q737" s="23">
        <f t="shared" si="157"/>
        <v>29240891.524122074</v>
      </c>
      <c r="R737" s="23">
        <f t="shared" si="158"/>
        <v>43472581.935477801</v>
      </c>
      <c r="S737" s="23">
        <f t="shared" si="159"/>
        <v>14231690.411355726</v>
      </c>
      <c r="T737" s="16">
        <f>IFERROR(INDEX(Cost_Components!$R$2:$R$29,MATCH(E737,Cost_Components!$A$2:$A$29,0)),"")</f>
        <v>1</v>
      </c>
      <c r="U737" s="26">
        <f>IFERROR(INDEX(Cost_Components!$Q$2:$Q$29,MATCH(E737,Cost_Components!$A$2:$A$29,0)),"")</f>
        <v>2023</v>
      </c>
      <c r="V737" s="30">
        <f>1/(1+Calculation_Assumptions!$B$5)^(B737-Calculation_Assumptions!$B$2)</f>
        <v>0.81309151134335378</v>
      </c>
      <c r="W737" s="23">
        <f t="shared" si="160"/>
        <v>23775520.682375479</v>
      </c>
      <c r="X737" s="23">
        <f t="shared" si="161"/>
        <v>35347187.347915426</v>
      </c>
      <c r="Y737" s="23">
        <f t="shared" si="162"/>
        <v>11571666.665539945</v>
      </c>
      <c r="Z737" s="17">
        <f>IFERROR(INDEX(Cost_Components!$T$2:$T$29,MATCH(E737,Cost_Components!$A$2:$A$29,0)),"")</f>
        <v>0.8</v>
      </c>
      <c r="AA737" s="26">
        <f>IFERROR(INDEX(Cost_Components!$U$2:$U$29,MATCH(E737,Cost_Components!$A$2:$A$29,0)),"")</f>
        <v>2025</v>
      </c>
      <c r="AB737" s="26">
        <f>IFERROR(INDEX(Cost_Components!$V$2:$V$29,MATCH(E737,Cost_Components!$A$2:$A$29,0)),"")</f>
        <v>2050</v>
      </c>
      <c r="AC737" s="26">
        <f>IFERROR(INDEX(Cost_Components!$M$2:$M$29,MATCH(E737,Cost_Components!$A$2:$A$29,0)),"")</f>
        <v>30</v>
      </c>
      <c r="AD737" s="26">
        <f>IFERROR(INDEX(Cost_Components!$N$2:$N$29,MATCH(E737,Cost_Components!$A$2:$A$29,0)),"")</f>
        <v>95</v>
      </c>
      <c r="AE737" s="16" t="str">
        <f>IFERROR(INDEX(Cost_Components!$O$2:$O$29,MATCH(E737,Cost_Components!$A$2:$A$29,0)),"")</f>
        <v>Both</v>
      </c>
      <c r="AF737" s="11">
        <v>170517070.59841001</v>
      </c>
      <c r="AG737" s="11">
        <v>170476615.351264</v>
      </c>
      <c r="AH737" s="23">
        <f t="shared" si="163"/>
        <v>1</v>
      </c>
      <c r="AI737" s="10">
        <v>301904628.08354098</v>
      </c>
      <c r="AJ737" s="29">
        <f t="shared" si="164"/>
        <v>9.6854730945133888E-2</v>
      </c>
      <c r="AK737" s="29">
        <f t="shared" si="165"/>
        <v>0.14399442039506716</v>
      </c>
      <c r="AL737" s="29">
        <f t="shared" si="166"/>
        <v>4.7139689449933277E-2</v>
      </c>
      <c r="AM737" s="29">
        <f t="shared" si="167"/>
        <v>3.8328881339102602E-2</v>
      </c>
    </row>
    <row r="738" spans="1:39">
      <c r="A738" t="s">
        <v>115</v>
      </c>
      <c r="B738" s="20">
        <v>2033</v>
      </c>
      <c r="C738" t="s">
        <v>204</v>
      </c>
      <c r="E738" s="22" t="s">
        <v>302</v>
      </c>
      <c r="F738" s="22" t="s">
        <v>303</v>
      </c>
      <c r="G738" s="22" t="s">
        <v>213</v>
      </c>
      <c r="H738" s="22" t="s">
        <v>214</v>
      </c>
      <c r="I738" s="22" t="s">
        <v>115</v>
      </c>
      <c r="J738" s="17">
        <f>IFERROR(INDEX(Cost_Components!$K$2:$K$29,MATCH(E738,Cost_Components!$A$2:$A$29,0)),"")</f>
        <v>0.2</v>
      </c>
      <c r="K738" s="17">
        <f t="shared" si="154"/>
        <v>0.47961538461538467</v>
      </c>
      <c r="L738" s="17">
        <f>IFERROR(INDEX(Cost_Components!$S$2:$S$29,MATCH(E738,Cost_Components!$A$2:$A$29,0)),"")</f>
        <v>0.31</v>
      </c>
      <c r="M738" s="28">
        <f>IFERROR(INDEX(Cost_Components!$L$2:$L$29,MATCH(E738,Cost_Components!$A$2:$A$29,0)),"")</f>
        <v>1</v>
      </c>
      <c r="N738" s="29">
        <f>IFERROR(INDEX(Cost_Components!$P$2:$P$29,MATCH(E738,Cost_Components!$A$2:$A$29,0)),"")</f>
        <v>2.7665218579999999</v>
      </c>
      <c r="O738" s="23">
        <f t="shared" si="155"/>
        <v>34512723.005943201</v>
      </c>
      <c r="P738" s="23">
        <f t="shared" si="156"/>
        <v>34492301.9682514</v>
      </c>
      <c r="Q738" s="23">
        <f t="shared" si="157"/>
        <v>29581349.271650214</v>
      </c>
      <c r="R738" s="23">
        <f t="shared" si="158"/>
        <v>45793774.081183285</v>
      </c>
      <c r="S738" s="23">
        <f t="shared" si="159"/>
        <v>16212424.809533071</v>
      </c>
      <c r="T738" s="16">
        <f>IFERROR(INDEX(Cost_Components!$R$2:$R$29,MATCH(E738,Cost_Components!$A$2:$A$29,0)),"")</f>
        <v>1</v>
      </c>
      <c r="U738" s="26">
        <f>IFERROR(INDEX(Cost_Components!$Q$2:$Q$29,MATCH(E738,Cost_Components!$A$2:$A$29,0)),"")</f>
        <v>2023</v>
      </c>
      <c r="V738" s="30">
        <f>1/(1+Calculation_Assumptions!$B$5)^(B738-Calculation_Assumptions!$B$2)</f>
        <v>0.78940923431393573</v>
      </c>
      <c r="W738" s="23">
        <f t="shared" si="160"/>
        <v>23351790.278506495</v>
      </c>
      <c r="X738" s="23">
        <f t="shared" si="161"/>
        <v>36150028.133772254</v>
      </c>
      <c r="Y738" s="23">
        <f t="shared" si="162"/>
        <v>12798237.855265757</v>
      </c>
      <c r="Z738" s="17">
        <f>IFERROR(INDEX(Cost_Components!$T$2:$T$29,MATCH(E738,Cost_Components!$A$2:$A$29,0)),"")</f>
        <v>0.8</v>
      </c>
      <c r="AA738" s="26">
        <f>IFERROR(INDEX(Cost_Components!$U$2:$U$29,MATCH(E738,Cost_Components!$A$2:$A$29,0)),"")</f>
        <v>2025</v>
      </c>
      <c r="AB738" s="26">
        <f>IFERROR(INDEX(Cost_Components!$V$2:$V$29,MATCH(E738,Cost_Components!$A$2:$A$29,0)),"")</f>
        <v>2050</v>
      </c>
      <c r="AC738" s="26">
        <f>IFERROR(INDEX(Cost_Components!$M$2:$M$29,MATCH(E738,Cost_Components!$A$2:$A$29,0)),"")</f>
        <v>30</v>
      </c>
      <c r="AD738" s="26">
        <f>IFERROR(INDEX(Cost_Components!$N$2:$N$29,MATCH(E738,Cost_Components!$A$2:$A$29,0)),"")</f>
        <v>95</v>
      </c>
      <c r="AE738" s="16" t="str">
        <f>IFERROR(INDEX(Cost_Components!$O$2:$O$29,MATCH(E738,Cost_Components!$A$2:$A$29,0)),"")</f>
        <v>Both</v>
      </c>
      <c r="AF738" s="11">
        <v>172563615.02971601</v>
      </c>
      <c r="AG738" s="11">
        <v>172461509.84125701</v>
      </c>
      <c r="AH738" s="23">
        <f t="shared" si="163"/>
        <v>1</v>
      </c>
      <c r="AI738" s="10">
        <v>303644277.16916001</v>
      </c>
      <c r="AJ738" s="29">
        <f t="shared" si="164"/>
        <v>9.7421066345902071E-2</v>
      </c>
      <c r="AK738" s="29">
        <f t="shared" si="165"/>
        <v>0.1508138882382809</v>
      </c>
      <c r="AL738" s="29">
        <f t="shared" si="166"/>
        <v>5.3392821892378824E-2</v>
      </c>
      <c r="AM738" s="29">
        <f t="shared" si="167"/>
        <v>4.2148786647923119E-2</v>
      </c>
    </row>
    <row r="739" spans="1:39">
      <c r="A739" t="s">
        <v>115</v>
      </c>
      <c r="B739" s="20">
        <v>2034</v>
      </c>
      <c r="C739" t="s">
        <v>204</v>
      </c>
      <c r="E739" s="22" t="s">
        <v>302</v>
      </c>
      <c r="F739" s="22" t="s">
        <v>303</v>
      </c>
      <c r="G739" s="22" t="s">
        <v>213</v>
      </c>
      <c r="H739" s="22" t="s">
        <v>214</v>
      </c>
      <c r="I739" s="22" t="s">
        <v>115</v>
      </c>
      <c r="J739" s="17">
        <f>IFERROR(INDEX(Cost_Components!$K$2:$K$29,MATCH(E739,Cost_Components!$A$2:$A$29,0)),"")</f>
        <v>0.2</v>
      </c>
      <c r="K739" s="17">
        <f t="shared" si="154"/>
        <v>0.49846153846153851</v>
      </c>
      <c r="L739" s="17">
        <f>IFERROR(INDEX(Cost_Components!$S$2:$S$29,MATCH(E739,Cost_Components!$A$2:$A$29,0)),"")</f>
        <v>0.31</v>
      </c>
      <c r="M739" s="28">
        <f>IFERROR(INDEX(Cost_Components!$L$2:$L$29,MATCH(E739,Cost_Components!$A$2:$A$29,0)),"")</f>
        <v>1</v>
      </c>
      <c r="N739" s="29">
        <f>IFERROR(INDEX(Cost_Components!$P$2:$P$29,MATCH(E739,Cost_Components!$A$2:$A$29,0)),"")</f>
        <v>2.7665218579999999</v>
      </c>
      <c r="O739" s="23">
        <f t="shared" si="155"/>
        <v>34926103.0140412</v>
      </c>
      <c r="P739" s="23">
        <f t="shared" si="156"/>
        <v>34892337.255633406</v>
      </c>
      <c r="Q739" s="23">
        <f t="shared" si="157"/>
        <v>29924428.24526944</v>
      </c>
      <c r="R739" s="23">
        <f t="shared" si="158"/>
        <v>48163261.65939372</v>
      </c>
      <c r="S739" s="23">
        <f t="shared" si="159"/>
        <v>18238833.41412428</v>
      </c>
      <c r="T739" s="16">
        <f>IFERROR(INDEX(Cost_Components!$R$2:$R$29,MATCH(E739,Cost_Components!$A$2:$A$29,0)),"")</f>
        <v>1</v>
      </c>
      <c r="U739" s="26">
        <f>IFERROR(INDEX(Cost_Components!$Q$2:$Q$29,MATCH(E739,Cost_Components!$A$2:$A$29,0)),"")</f>
        <v>2023</v>
      </c>
      <c r="V739" s="30">
        <f>1/(1+Calculation_Assumptions!$B$5)^(B739-Calculation_Assumptions!$B$2)</f>
        <v>0.76641673234362695</v>
      </c>
      <c r="W739" s="23">
        <f t="shared" si="160"/>
        <v>22934582.512990739</v>
      </c>
      <c r="X739" s="23">
        <f t="shared" si="161"/>
        <v>36913129.620003626</v>
      </c>
      <c r="Y739" s="23">
        <f t="shared" si="162"/>
        <v>13978547.107012888</v>
      </c>
      <c r="Z739" s="17">
        <f>IFERROR(INDEX(Cost_Components!$T$2:$T$29,MATCH(E739,Cost_Components!$A$2:$A$29,0)),"")</f>
        <v>0.8</v>
      </c>
      <c r="AA739" s="26">
        <f>IFERROR(INDEX(Cost_Components!$U$2:$U$29,MATCH(E739,Cost_Components!$A$2:$A$29,0)),"")</f>
        <v>2025</v>
      </c>
      <c r="AB739" s="26">
        <f>IFERROR(INDEX(Cost_Components!$V$2:$V$29,MATCH(E739,Cost_Components!$A$2:$A$29,0)),"")</f>
        <v>2050</v>
      </c>
      <c r="AC739" s="26">
        <f>IFERROR(INDEX(Cost_Components!$M$2:$M$29,MATCH(E739,Cost_Components!$A$2:$A$29,0)),"")</f>
        <v>30</v>
      </c>
      <c r="AD739" s="26">
        <f>IFERROR(INDEX(Cost_Components!$N$2:$N$29,MATCH(E739,Cost_Components!$A$2:$A$29,0)),"")</f>
        <v>95</v>
      </c>
      <c r="AE739" s="16" t="str">
        <f>IFERROR(INDEX(Cost_Components!$O$2:$O$29,MATCH(E739,Cost_Components!$A$2:$A$29,0)),"")</f>
        <v>Both</v>
      </c>
      <c r="AF739" s="11">
        <v>174630515.07020599</v>
      </c>
      <c r="AG739" s="11">
        <v>174461686.27816701</v>
      </c>
      <c r="AH739" s="23">
        <f t="shared" si="163"/>
        <v>1</v>
      </c>
      <c r="AI739" s="10">
        <v>305332541.18498403</v>
      </c>
      <c r="AJ739" s="29">
        <f t="shared" si="164"/>
        <v>9.8006023626351343E-2</v>
      </c>
      <c r="AK739" s="29">
        <f t="shared" si="165"/>
        <v>0.1577403491697083</v>
      </c>
      <c r="AL739" s="29">
        <f t="shared" si="166"/>
        <v>5.9734325543356954E-2</v>
      </c>
      <c r="AM739" s="29">
        <f t="shared" si="167"/>
        <v>4.5781386591690086E-2</v>
      </c>
    </row>
    <row r="740" spans="1:39">
      <c r="A740" t="s">
        <v>115</v>
      </c>
      <c r="B740" s="20">
        <v>2035</v>
      </c>
      <c r="C740" t="s">
        <v>204</v>
      </c>
      <c r="E740" s="22" t="s">
        <v>302</v>
      </c>
      <c r="F740" s="22" t="s">
        <v>303</v>
      </c>
      <c r="G740" s="22" t="s">
        <v>213</v>
      </c>
      <c r="H740" s="22" t="s">
        <v>214</v>
      </c>
      <c r="I740" s="22" t="s">
        <v>115</v>
      </c>
      <c r="J740" s="17">
        <f>IFERROR(INDEX(Cost_Components!$K$2:$K$29,MATCH(E740,Cost_Components!$A$2:$A$29,0)),"")</f>
        <v>0.2</v>
      </c>
      <c r="K740" s="17">
        <f t="shared" si="154"/>
        <v>0.51730769230769236</v>
      </c>
      <c r="L740" s="17">
        <f>IFERROR(INDEX(Cost_Components!$S$2:$S$29,MATCH(E740,Cost_Components!$A$2:$A$29,0)),"")</f>
        <v>0.31</v>
      </c>
      <c r="M740" s="28">
        <f>IFERROR(INDEX(Cost_Components!$L$2:$L$29,MATCH(E740,Cost_Components!$A$2:$A$29,0)),"")</f>
        <v>1</v>
      </c>
      <c r="N740" s="29">
        <f>IFERROR(INDEX(Cost_Components!$P$2:$P$29,MATCH(E740,Cost_Components!$A$2:$A$29,0)),"")</f>
        <v>2.7665218579999999</v>
      </c>
      <c r="O740" s="23">
        <f t="shared" si="155"/>
        <v>35356103.112653203</v>
      </c>
      <c r="P740" s="23">
        <f t="shared" si="156"/>
        <v>35307753.260416001</v>
      </c>
      <c r="Q740" s="23">
        <f t="shared" si="157"/>
        <v>30280698.057061609</v>
      </c>
      <c r="R740" s="23">
        <f t="shared" si="158"/>
        <v>50599640.823339455</v>
      </c>
      <c r="S740" s="23">
        <f t="shared" si="159"/>
        <v>20318942.766277846</v>
      </c>
      <c r="T740" s="16">
        <f>IFERROR(INDEX(Cost_Components!$R$2:$R$29,MATCH(E740,Cost_Components!$A$2:$A$29,0)),"")</f>
        <v>1</v>
      </c>
      <c r="U740" s="26">
        <f>IFERROR(INDEX(Cost_Components!$Q$2:$Q$29,MATCH(E740,Cost_Components!$A$2:$A$29,0)),"")</f>
        <v>2023</v>
      </c>
      <c r="V740" s="30">
        <f>1/(1+Calculation_Assumptions!$B$5)^(B740-Calculation_Assumptions!$B$2)</f>
        <v>0.74409391489672516</v>
      </c>
      <c r="W740" s="23">
        <f t="shared" si="160"/>
        <v>22531683.16308463</v>
      </c>
      <c r="X740" s="23">
        <f t="shared" si="161"/>
        <v>37650884.832606807</v>
      </c>
      <c r="Y740" s="23">
        <f t="shared" si="162"/>
        <v>15119201.669522177</v>
      </c>
      <c r="Z740" s="17">
        <f>IFERROR(INDEX(Cost_Components!$T$2:$T$29,MATCH(E740,Cost_Components!$A$2:$A$29,0)),"")</f>
        <v>0.8</v>
      </c>
      <c r="AA740" s="26">
        <f>IFERROR(INDEX(Cost_Components!$U$2:$U$29,MATCH(E740,Cost_Components!$A$2:$A$29,0)),"")</f>
        <v>2025</v>
      </c>
      <c r="AB740" s="26">
        <f>IFERROR(INDEX(Cost_Components!$V$2:$V$29,MATCH(E740,Cost_Components!$A$2:$A$29,0)),"")</f>
        <v>2050</v>
      </c>
      <c r="AC740" s="26">
        <f>IFERROR(INDEX(Cost_Components!$M$2:$M$29,MATCH(E740,Cost_Components!$A$2:$A$29,0)),"")</f>
        <v>30</v>
      </c>
      <c r="AD740" s="26">
        <f>IFERROR(INDEX(Cost_Components!$N$2:$N$29,MATCH(E740,Cost_Components!$A$2:$A$29,0)),"")</f>
        <v>95</v>
      </c>
      <c r="AE740" s="16" t="str">
        <f>IFERROR(INDEX(Cost_Components!$O$2:$O$29,MATCH(E740,Cost_Components!$A$2:$A$29,0)),"")</f>
        <v>Both</v>
      </c>
      <c r="AF740" s="11">
        <v>176780515.56326601</v>
      </c>
      <c r="AG740" s="11">
        <v>176538766.30208001</v>
      </c>
      <c r="AH740" s="23">
        <f t="shared" si="163"/>
        <v>1</v>
      </c>
      <c r="AI740" s="10">
        <v>306964650.16711998</v>
      </c>
      <c r="AJ740" s="29">
        <f t="shared" si="164"/>
        <v>9.8645554270095803E-2</v>
      </c>
      <c r="AK740" s="29">
        <f t="shared" si="165"/>
        <v>0.16483865746688298</v>
      </c>
      <c r="AL740" s="29">
        <f t="shared" si="166"/>
        <v>6.6193103196787173E-2</v>
      </c>
      <c r="AM740" s="29">
        <f t="shared" si="167"/>
        <v>4.9253885296860304E-2</v>
      </c>
    </row>
    <row r="741" spans="1:39">
      <c r="A741" t="s">
        <v>115</v>
      </c>
      <c r="B741" s="20">
        <v>2036</v>
      </c>
      <c r="C741" t="s">
        <v>204</v>
      </c>
      <c r="E741" s="22" t="s">
        <v>302</v>
      </c>
      <c r="F741" s="22" t="s">
        <v>303</v>
      </c>
      <c r="G741" s="22" t="s">
        <v>213</v>
      </c>
      <c r="H741" s="22" t="s">
        <v>214</v>
      </c>
      <c r="I741" s="22" t="s">
        <v>115</v>
      </c>
      <c r="J741" s="17">
        <f>IFERROR(INDEX(Cost_Components!$K$2:$K$29,MATCH(E741,Cost_Components!$A$2:$A$29,0)),"")</f>
        <v>0.2</v>
      </c>
      <c r="K741" s="17">
        <f t="shared" si="154"/>
        <v>0.5361538461538462</v>
      </c>
      <c r="L741" s="17">
        <f>IFERROR(INDEX(Cost_Components!$S$2:$S$29,MATCH(E741,Cost_Components!$A$2:$A$29,0)),"")</f>
        <v>0.31</v>
      </c>
      <c r="M741" s="28">
        <f>IFERROR(INDEX(Cost_Components!$L$2:$L$29,MATCH(E741,Cost_Components!$A$2:$A$29,0)),"")</f>
        <v>1</v>
      </c>
      <c r="N741" s="29">
        <f>IFERROR(INDEX(Cost_Components!$P$2:$P$29,MATCH(E741,Cost_Components!$A$2:$A$29,0)),"")</f>
        <v>2.7665218579999999</v>
      </c>
      <c r="O741" s="23">
        <f t="shared" si="155"/>
        <v>35788833.433625802</v>
      </c>
      <c r="P741" s="23">
        <f t="shared" si="156"/>
        <v>35724731.9140402</v>
      </c>
      <c r="Q741" s="23">
        <f t="shared" si="157"/>
        <v>30638308.030528542</v>
      </c>
      <c r="R741" s="23">
        <f t="shared" si="158"/>
        <v>53084908.620471962</v>
      </c>
      <c r="S741" s="23">
        <f t="shared" si="159"/>
        <v>22446600.58994342</v>
      </c>
      <c r="T741" s="16">
        <f>IFERROR(INDEX(Cost_Components!$R$2:$R$29,MATCH(E741,Cost_Components!$A$2:$A$29,0)),"")</f>
        <v>1</v>
      </c>
      <c r="U741" s="26">
        <f>IFERROR(INDEX(Cost_Components!$Q$2:$Q$29,MATCH(E741,Cost_Components!$A$2:$A$29,0)),"")</f>
        <v>2023</v>
      </c>
      <c r="V741" s="30">
        <f>1/(1+Calculation_Assumptions!$B$5)^(B741-Calculation_Assumptions!$B$2)</f>
        <v>0.72242127659876232</v>
      </c>
      <c r="W741" s="23">
        <f t="shared" si="160"/>
        <v>22133765.60024054</v>
      </c>
      <c r="X741" s="23">
        <f t="shared" si="161"/>
        <v>38349667.453729995</v>
      </c>
      <c r="Y741" s="23">
        <f t="shared" si="162"/>
        <v>16215901.853489457</v>
      </c>
      <c r="Z741" s="17">
        <f>IFERROR(INDEX(Cost_Components!$T$2:$T$29,MATCH(E741,Cost_Components!$A$2:$A$29,0)),"")</f>
        <v>0.8</v>
      </c>
      <c r="AA741" s="26">
        <f>IFERROR(INDEX(Cost_Components!$U$2:$U$29,MATCH(E741,Cost_Components!$A$2:$A$29,0)),"")</f>
        <v>2025</v>
      </c>
      <c r="AB741" s="26">
        <f>IFERROR(INDEX(Cost_Components!$V$2:$V$29,MATCH(E741,Cost_Components!$A$2:$A$29,0)),"")</f>
        <v>2050</v>
      </c>
      <c r="AC741" s="26">
        <f>IFERROR(INDEX(Cost_Components!$M$2:$M$29,MATCH(E741,Cost_Components!$A$2:$A$29,0)),"")</f>
        <v>30</v>
      </c>
      <c r="AD741" s="26">
        <f>IFERROR(INDEX(Cost_Components!$N$2:$N$29,MATCH(E741,Cost_Components!$A$2:$A$29,0)),"")</f>
        <v>95</v>
      </c>
      <c r="AE741" s="16" t="str">
        <f>IFERROR(INDEX(Cost_Components!$O$2:$O$29,MATCH(E741,Cost_Components!$A$2:$A$29,0)),"")</f>
        <v>Both</v>
      </c>
      <c r="AF741" s="11">
        <v>178944167.168129</v>
      </c>
      <c r="AG741" s="11">
        <v>178623659.57020101</v>
      </c>
      <c r="AH741" s="23">
        <f t="shared" si="163"/>
        <v>1</v>
      </c>
      <c r="AI741" s="10">
        <v>308542769.75662202</v>
      </c>
      <c r="AJ741" s="29">
        <f t="shared" si="164"/>
        <v>9.9300035631027697E-2</v>
      </c>
      <c r="AK741" s="29">
        <f t="shared" si="165"/>
        <v>0.17205040540196501</v>
      </c>
      <c r="AL741" s="29">
        <f t="shared" si="166"/>
        <v>7.2750369770937295E-2</v>
      </c>
      <c r="AM741" s="29">
        <f t="shared" si="167"/>
        <v>5.2556415002952529E-2</v>
      </c>
    </row>
    <row r="742" spans="1:39">
      <c r="A742" t="s">
        <v>115</v>
      </c>
      <c r="B742" s="20">
        <v>2037</v>
      </c>
      <c r="C742" t="s">
        <v>204</v>
      </c>
      <c r="E742" s="22" t="s">
        <v>302</v>
      </c>
      <c r="F742" s="22" t="s">
        <v>303</v>
      </c>
      <c r="G742" s="22" t="s">
        <v>213</v>
      </c>
      <c r="H742" s="22" t="s">
        <v>214</v>
      </c>
      <c r="I742" s="22" t="s">
        <v>115</v>
      </c>
      <c r="J742" s="17">
        <f>IFERROR(INDEX(Cost_Components!$K$2:$K$29,MATCH(E742,Cost_Components!$A$2:$A$29,0)),"")</f>
        <v>0.2</v>
      </c>
      <c r="K742" s="17">
        <f t="shared" si="154"/>
        <v>0.55500000000000005</v>
      </c>
      <c r="L742" s="17">
        <f>IFERROR(INDEX(Cost_Components!$S$2:$S$29,MATCH(E742,Cost_Components!$A$2:$A$29,0)),"")</f>
        <v>0.31</v>
      </c>
      <c r="M742" s="28">
        <f>IFERROR(INDEX(Cost_Components!$L$2:$L$29,MATCH(E742,Cost_Components!$A$2:$A$29,0)),"")</f>
        <v>1</v>
      </c>
      <c r="N742" s="29">
        <f>IFERROR(INDEX(Cost_Components!$P$2:$P$29,MATCH(E742,Cost_Components!$A$2:$A$29,0)),"")</f>
        <v>2.7665218579999999</v>
      </c>
      <c r="O742" s="23">
        <f t="shared" si="155"/>
        <v>36228664.591979407</v>
      </c>
      <c r="P742" s="23">
        <f t="shared" si="156"/>
        <v>36147585.490798406</v>
      </c>
      <c r="Q742" s="23">
        <f t="shared" si="157"/>
        <v>31000956.466007408</v>
      </c>
      <c r="R742" s="23">
        <f t="shared" si="158"/>
        <v>55626202.826323234</v>
      </c>
      <c r="S742" s="23">
        <f t="shared" si="159"/>
        <v>24625246.360315826</v>
      </c>
      <c r="T742" s="16">
        <f>IFERROR(INDEX(Cost_Components!$R$2:$R$29,MATCH(E742,Cost_Components!$A$2:$A$29,0)),"")</f>
        <v>1</v>
      </c>
      <c r="U742" s="26">
        <f>IFERROR(INDEX(Cost_Components!$Q$2:$Q$29,MATCH(E742,Cost_Components!$A$2:$A$29,0)),"")</f>
        <v>2023</v>
      </c>
      <c r="V742" s="30">
        <f>1/(1+Calculation_Assumptions!$B$5)^(B742-Calculation_Assumptions!$B$2)</f>
        <v>0.70137988019297326</v>
      </c>
      <c r="W742" s="23">
        <f t="shared" si="160"/>
        <v>21743447.131995857</v>
      </c>
      <c r="X742" s="23">
        <f t="shared" si="161"/>
        <v>39015099.47391662</v>
      </c>
      <c r="Y742" s="23">
        <f t="shared" si="162"/>
        <v>17271652.341920763</v>
      </c>
      <c r="Z742" s="17">
        <f>IFERROR(INDEX(Cost_Components!$T$2:$T$29,MATCH(E742,Cost_Components!$A$2:$A$29,0)),"")</f>
        <v>0.8</v>
      </c>
      <c r="AA742" s="26">
        <f>IFERROR(INDEX(Cost_Components!$U$2:$U$29,MATCH(E742,Cost_Components!$A$2:$A$29,0)),"")</f>
        <v>2025</v>
      </c>
      <c r="AB742" s="26">
        <f>IFERROR(INDEX(Cost_Components!$V$2:$V$29,MATCH(E742,Cost_Components!$A$2:$A$29,0)),"")</f>
        <v>2050</v>
      </c>
      <c r="AC742" s="26">
        <f>IFERROR(INDEX(Cost_Components!$M$2:$M$29,MATCH(E742,Cost_Components!$A$2:$A$29,0)),"")</f>
        <v>30</v>
      </c>
      <c r="AD742" s="26">
        <f>IFERROR(INDEX(Cost_Components!$N$2:$N$29,MATCH(E742,Cost_Components!$A$2:$A$29,0)),"")</f>
        <v>95</v>
      </c>
      <c r="AE742" s="16" t="str">
        <f>IFERROR(INDEX(Cost_Components!$O$2:$O$29,MATCH(E742,Cost_Components!$A$2:$A$29,0)),"")</f>
        <v>Both</v>
      </c>
      <c r="AF742" s="11">
        <v>181143322.95989701</v>
      </c>
      <c r="AG742" s="11">
        <v>180737927.45399201</v>
      </c>
      <c r="AH742" s="23">
        <f t="shared" si="163"/>
        <v>1</v>
      </c>
      <c r="AI742" s="10">
        <v>310068287.63643003</v>
      </c>
      <c r="AJ742" s="29">
        <f t="shared" si="164"/>
        <v>9.9981061276274472E-2</v>
      </c>
      <c r="AK742" s="29">
        <f t="shared" si="165"/>
        <v>0.17939984527391473</v>
      </c>
      <c r="AL742" s="29">
        <f t="shared" si="166"/>
        <v>7.9418783997640255E-2</v>
      </c>
      <c r="AM742" s="29">
        <f t="shared" si="167"/>
        <v>5.5702737205336542E-2</v>
      </c>
    </row>
    <row r="743" spans="1:39">
      <c r="A743" t="s">
        <v>115</v>
      </c>
      <c r="B743" s="20">
        <v>2038</v>
      </c>
      <c r="C743" t="s">
        <v>204</v>
      </c>
      <c r="E743" s="22" t="s">
        <v>302</v>
      </c>
      <c r="F743" s="22" t="s">
        <v>303</v>
      </c>
      <c r="G743" s="22" t="s">
        <v>213</v>
      </c>
      <c r="H743" s="22" t="s">
        <v>214</v>
      </c>
      <c r="I743" s="22" t="s">
        <v>115</v>
      </c>
      <c r="J743" s="17">
        <f>IFERROR(INDEX(Cost_Components!$K$2:$K$29,MATCH(E743,Cost_Components!$A$2:$A$29,0)),"")</f>
        <v>0.2</v>
      </c>
      <c r="K743" s="17">
        <f t="shared" si="154"/>
        <v>0.57384615384615389</v>
      </c>
      <c r="L743" s="17">
        <f>IFERROR(INDEX(Cost_Components!$S$2:$S$29,MATCH(E743,Cost_Components!$A$2:$A$29,0)),"")</f>
        <v>0.31</v>
      </c>
      <c r="M743" s="28">
        <f>IFERROR(INDEX(Cost_Components!$L$2:$L$29,MATCH(E743,Cost_Components!$A$2:$A$29,0)),"")</f>
        <v>1</v>
      </c>
      <c r="N743" s="29">
        <f>IFERROR(INDEX(Cost_Components!$P$2:$P$29,MATCH(E743,Cost_Components!$A$2:$A$29,0)),"")</f>
        <v>2.7665218579999999</v>
      </c>
      <c r="O743" s="23">
        <f t="shared" si="155"/>
        <v>36653514.504281402</v>
      </c>
      <c r="P743" s="23">
        <f t="shared" si="156"/>
        <v>36560754.225877397</v>
      </c>
      <c r="Q743" s="23">
        <f t="shared" si="157"/>
        <v>31355298.970365264</v>
      </c>
      <c r="R743" s="23">
        <f t="shared" si="158"/>
        <v>58189577.530974187</v>
      </c>
      <c r="S743" s="23">
        <f t="shared" si="159"/>
        <v>26834278.560608923</v>
      </c>
      <c r="T743" s="16">
        <f>IFERROR(INDEX(Cost_Components!$R$2:$R$29,MATCH(E743,Cost_Components!$A$2:$A$29,0)),"")</f>
        <v>1</v>
      </c>
      <c r="U743" s="26">
        <f>IFERROR(INDEX(Cost_Components!$Q$2:$Q$29,MATCH(E743,Cost_Components!$A$2:$A$29,0)),"")</f>
        <v>2023</v>
      </c>
      <c r="V743" s="30">
        <f>1/(1+Calculation_Assumptions!$B$5)^(B743-Calculation_Assumptions!$B$2)</f>
        <v>0.68095133999317792</v>
      </c>
      <c r="W743" s="23">
        <f t="shared" si="160"/>
        <v>21351432.849756937</v>
      </c>
      <c r="X743" s="23">
        <f t="shared" si="161"/>
        <v>39624270.793353789</v>
      </c>
      <c r="Y743" s="23">
        <f t="shared" si="162"/>
        <v>18272837.943596851</v>
      </c>
      <c r="Z743" s="17">
        <f>IFERROR(INDEX(Cost_Components!$T$2:$T$29,MATCH(E743,Cost_Components!$A$2:$A$29,0)),"")</f>
        <v>0.8</v>
      </c>
      <c r="AA743" s="26">
        <f>IFERROR(INDEX(Cost_Components!$U$2:$U$29,MATCH(E743,Cost_Components!$A$2:$A$29,0)),"")</f>
        <v>2025</v>
      </c>
      <c r="AB743" s="26">
        <f>IFERROR(INDEX(Cost_Components!$V$2:$V$29,MATCH(E743,Cost_Components!$A$2:$A$29,0)),"")</f>
        <v>2050</v>
      </c>
      <c r="AC743" s="26">
        <f>IFERROR(INDEX(Cost_Components!$M$2:$M$29,MATCH(E743,Cost_Components!$A$2:$A$29,0)),"")</f>
        <v>30</v>
      </c>
      <c r="AD743" s="26">
        <f>IFERROR(INDEX(Cost_Components!$N$2:$N$29,MATCH(E743,Cost_Components!$A$2:$A$29,0)),"")</f>
        <v>95</v>
      </c>
      <c r="AE743" s="16" t="str">
        <f>IFERROR(INDEX(Cost_Components!$O$2:$O$29,MATCH(E743,Cost_Components!$A$2:$A$29,0)),"")</f>
        <v>Both</v>
      </c>
      <c r="AF743" s="11">
        <v>183267572.52140701</v>
      </c>
      <c r="AG743" s="11">
        <v>182803771.12938699</v>
      </c>
      <c r="AH743" s="23">
        <f t="shared" si="163"/>
        <v>1</v>
      </c>
      <c r="AI743" s="10">
        <v>311532999.13163</v>
      </c>
      <c r="AJ743" s="29">
        <f t="shared" si="164"/>
        <v>0.10064840340434342</v>
      </c>
      <c r="AK743" s="29">
        <f t="shared" si="165"/>
        <v>0.18678463499267287</v>
      </c>
      <c r="AL743" s="29">
        <f t="shared" si="166"/>
        <v>8.6136231588329462E-2</v>
      </c>
      <c r="AM743" s="29">
        <f t="shared" si="167"/>
        <v>5.8654582322035645E-2</v>
      </c>
    </row>
    <row r="744" spans="1:39">
      <c r="A744" t="s">
        <v>115</v>
      </c>
      <c r="B744" s="20">
        <v>2039</v>
      </c>
      <c r="C744" t="s">
        <v>204</v>
      </c>
      <c r="E744" s="22" t="s">
        <v>302</v>
      </c>
      <c r="F744" s="22" t="s">
        <v>303</v>
      </c>
      <c r="G744" s="22" t="s">
        <v>213</v>
      </c>
      <c r="H744" s="22" t="s">
        <v>214</v>
      </c>
      <c r="I744" s="22" t="s">
        <v>115</v>
      </c>
      <c r="J744" s="17">
        <f>IFERROR(INDEX(Cost_Components!$K$2:$K$29,MATCH(E744,Cost_Components!$A$2:$A$29,0)),"")</f>
        <v>0.2</v>
      </c>
      <c r="K744" s="17">
        <f t="shared" si="154"/>
        <v>0.59269230769230763</v>
      </c>
      <c r="L744" s="17">
        <f>IFERROR(INDEX(Cost_Components!$S$2:$S$29,MATCH(E744,Cost_Components!$A$2:$A$29,0)),"")</f>
        <v>0.31</v>
      </c>
      <c r="M744" s="28">
        <f>IFERROR(INDEX(Cost_Components!$L$2:$L$29,MATCH(E744,Cost_Components!$A$2:$A$29,0)),"")</f>
        <v>1</v>
      </c>
      <c r="N744" s="29">
        <f>IFERROR(INDEX(Cost_Components!$P$2:$P$29,MATCH(E744,Cost_Components!$A$2:$A$29,0)),"")</f>
        <v>2.7665218579999999</v>
      </c>
      <c r="O744" s="23">
        <f t="shared" si="155"/>
        <v>37077301.4942348</v>
      </c>
      <c r="P744" s="23">
        <f t="shared" si="156"/>
        <v>36966477.090850405</v>
      </c>
      <c r="Q744" s="23">
        <f t="shared" si="157"/>
        <v>31703255.734379109</v>
      </c>
      <c r="R744" s="23">
        <f t="shared" si="158"/>
        <v>60795511.267301023</v>
      </c>
      <c r="S744" s="23">
        <f t="shared" si="159"/>
        <v>29092255.532921914</v>
      </c>
      <c r="T744" s="16">
        <f>IFERROR(INDEX(Cost_Components!$R$2:$R$29,MATCH(E744,Cost_Components!$A$2:$A$29,0)),"")</f>
        <v>1</v>
      </c>
      <c r="U744" s="26">
        <f>IFERROR(INDEX(Cost_Components!$Q$2:$Q$29,MATCH(E744,Cost_Components!$A$2:$A$29,0)),"")</f>
        <v>2023</v>
      </c>
      <c r="V744" s="30">
        <f>1/(1+Calculation_Assumptions!$B$5)^(B744-Calculation_Assumptions!$B$2)</f>
        <v>0.66111780581861923</v>
      </c>
      <c r="W744" s="23">
        <f t="shared" si="160"/>
        <v>20959586.868419275</v>
      </c>
      <c r="X744" s="23">
        <f t="shared" si="161"/>
        <v>40192995.012659192</v>
      </c>
      <c r="Y744" s="23">
        <f t="shared" si="162"/>
        <v>19233408.144239921</v>
      </c>
      <c r="Z744" s="17">
        <f>IFERROR(INDEX(Cost_Components!$T$2:$T$29,MATCH(E744,Cost_Components!$A$2:$A$29,0)),"")</f>
        <v>0.8</v>
      </c>
      <c r="AA744" s="26">
        <f>IFERROR(INDEX(Cost_Components!$U$2:$U$29,MATCH(E744,Cost_Components!$A$2:$A$29,0)),"")</f>
        <v>2025</v>
      </c>
      <c r="AB744" s="26">
        <f>IFERROR(INDEX(Cost_Components!$V$2:$V$29,MATCH(E744,Cost_Components!$A$2:$A$29,0)),"")</f>
        <v>2050</v>
      </c>
      <c r="AC744" s="26">
        <f>IFERROR(INDEX(Cost_Components!$M$2:$M$29,MATCH(E744,Cost_Components!$A$2:$A$29,0)),"")</f>
        <v>30</v>
      </c>
      <c r="AD744" s="26">
        <f>IFERROR(INDEX(Cost_Components!$N$2:$N$29,MATCH(E744,Cost_Components!$A$2:$A$29,0)),"")</f>
        <v>95</v>
      </c>
      <c r="AE744" s="16" t="str">
        <f>IFERROR(INDEX(Cost_Components!$O$2:$O$29,MATCH(E744,Cost_Components!$A$2:$A$29,0)),"")</f>
        <v>Both</v>
      </c>
      <c r="AF744" s="11">
        <v>185386507.471174</v>
      </c>
      <c r="AG744" s="11">
        <v>184832385.454252</v>
      </c>
      <c r="AH744" s="23">
        <f t="shared" si="163"/>
        <v>1</v>
      </c>
      <c r="AI744" s="10">
        <v>312936391.85847902</v>
      </c>
      <c r="AJ744" s="29">
        <f t="shared" si="164"/>
        <v>0.10130894507378499</v>
      </c>
      <c r="AK744" s="29">
        <f t="shared" si="165"/>
        <v>0.19427434088520748</v>
      </c>
      <c r="AL744" s="29">
        <f t="shared" si="166"/>
        <v>9.2965395811422491E-2</v>
      </c>
      <c r="AM744" s="29">
        <f t="shared" si="167"/>
        <v>6.1461078495907095E-2</v>
      </c>
    </row>
    <row r="745" spans="1:39">
      <c r="A745" t="s">
        <v>115</v>
      </c>
      <c r="B745" s="20">
        <v>2040</v>
      </c>
      <c r="C745" t="s">
        <v>204</v>
      </c>
      <c r="E745" s="22" t="s">
        <v>302</v>
      </c>
      <c r="F745" s="22" t="s">
        <v>303</v>
      </c>
      <c r="G745" s="22" t="s">
        <v>213</v>
      </c>
      <c r="H745" s="22" t="s">
        <v>214</v>
      </c>
      <c r="I745" s="22" t="s">
        <v>115</v>
      </c>
      <c r="J745" s="17">
        <f>IFERROR(INDEX(Cost_Components!$K$2:$K$29,MATCH(E745,Cost_Components!$A$2:$A$29,0)),"")</f>
        <v>0.2</v>
      </c>
      <c r="K745" s="17">
        <f t="shared" si="154"/>
        <v>0.61153846153846159</v>
      </c>
      <c r="L745" s="17">
        <f>IFERROR(INDEX(Cost_Components!$S$2:$S$29,MATCH(E745,Cost_Components!$A$2:$A$29,0)),"")</f>
        <v>0.31</v>
      </c>
      <c r="M745" s="28">
        <f>IFERROR(INDEX(Cost_Components!$L$2:$L$29,MATCH(E745,Cost_Components!$A$2:$A$29,0)),"")</f>
        <v>1</v>
      </c>
      <c r="N745" s="29">
        <f>IFERROR(INDEX(Cost_Components!$P$2:$P$29,MATCH(E745,Cost_Components!$A$2:$A$29,0)),"")</f>
        <v>2.7665218579999999</v>
      </c>
      <c r="O745" s="23">
        <f t="shared" si="155"/>
        <v>37505307.152862199</v>
      </c>
      <c r="P745" s="23">
        <f t="shared" si="156"/>
        <v>37374694.220673196</v>
      </c>
      <c r="Q745" s="23">
        <f t="shared" si="157"/>
        <v>32053351.634243187</v>
      </c>
      <c r="R745" s="23">
        <f t="shared" si="158"/>
        <v>63452773.35643895</v>
      </c>
      <c r="S745" s="23">
        <f t="shared" si="159"/>
        <v>31399421.722195763</v>
      </c>
      <c r="T745" s="16">
        <f>IFERROR(INDEX(Cost_Components!$R$2:$R$29,MATCH(E745,Cost_Components!$A$2:$A$29,0)),"")</f>
        <v>1</v>
      </c>
      <c r="U745" s="26">
        <f>IFERROR(INDEX(Cost_Components!$Q$2:$Q$29,MATCH(E745,Cost_Components!$A$2:$A$29,0)),"")</f>
        <v>2023</v>
      </c>
      <c r="V745" s="30">
        <f>1/(1+Calculation_Assumptions!$B$5)^(B745-Calculation_Assumptions!$B$2)</f>
        <v>0.64186194739671765</v>
      </c>
      <c r="W745" s="23">
        <f t="shared" si="160"/>
        <v>20573826.700547095</v>
      </c>
      <c r="X745" s="23">
        <f t="shared" si="161"/>
        <v>40727920.674286462</v>
      </c>
      <c r="Y745" s="23">
        <f t="shared" si="162"/>
        <v>20154093.973739371</v>
      </c>
      <c r="Z745" s="17">
        <f>IFERROR(INDEX(Cost_Components!$T$2:$T$29,MATCH(E745,Cost_Components!$A$2:$A$29,0)),"")</f>
        <v>0.8</v>
      </c>
      <c r="AA745" s="26">
        <f>IFERROR(INDEX(Cost_Components!$U$2:$U$29,MATCH(E745,Cost_Components!$A$2:$A$29,0)),"")</f>
        <v>2025</v>
      </c>
      <c r="AB745" s="26">
        <f>IFERROR(INDEX(Cost_Components!$V$2:$V$29,MATCH(E745,Cost_Components!$A$2:$A$29,0)),"")</f>
        <v>2050</v>
      </c>
      <c r="AC745" s="26">
        <f>IFERROR(INDEX(Cost_Components!$M$2:$M$29,MATCH(E745,Cost_Components!$A$2:$A$29,0)),"")</f>
        <v>30</v>
      </c>
      <c r="AD745" s="26">
        <f>IFERROR(INDEX(Cost_Components!$N$2:$N$29,MATCH(E745,Cost_Components!$A$2:$A$29,0)),"")</f>
        <v>95</v>
      </c>
      <c r="AE745" s="16" t="str">
        <f>IFERROR(INDEX(Cost_Components!$O$2:$O$29,MATCH(E745,Cost_Components!$A$2:$A$29,0)),"")</f>
        <v>Both</v>
      </c>
      <c r="AF745" s="11">
        <v>187526535.76431099</v>
      </c>
      <c r="AG745" s="11">
        <v>186873471.10336599</v>
      </c>
      <c r="AH745" s="23">
        <f t="shared" si="163"/>
        <v>1</v>
      </c>
      <c r="AI745" s="10">
        <v>314265537.41082901</v>
      </c>
      <c r="AJ745" s="29">
        <f t="shared" si="164"/>
        <v>0.10199448497701769</v>
      </c>
      <c r="AK745" s="29">
        <f t="shared" si="165"/>
        <v>0.20190815028339942</v>
      </c>
      <c r="AL745" s="29">
        <f t="shared" si="166"/>
        <v>9.9913665306381752E-2</v>
      </c>
      <c r="AM745" s="29">
        <f t="shared" si="167"/>
        <v>6.4130779785098055E-2</v>
      </c>
    </row>
    <row r="746" spans="1:39">
      <c r="A746" t="s">
        <v>115</v>
      </c>
      <c r="B746" s="20">
        <v>2041</v>
      </c>
      <c r="C746" t="s">
        <v>204</v>
      </c>
      <c r="E746" s="22" t="s">
        <v>302</v>
      </c>
      <c r="F746" s="22" t="s">
        <v>303</v>
      </c>
      <c r="G746" s="22" t="s">
        <v>213</v>
      </c>
      <c r="H746" s="22" t="s">
        <v>214</v>
      </c>
      <c r="I746" s="22" t="s">
        <v>115</v>
      </c>
      <c r="J746" s="17">
        <f>IFERROR(INDEX(Cost_Components!$K$2:$K$29,MATCH(E746,Cost_Components!$A$2:$A$29,0)),"")</f>
        <v>0.2</v>
      </c>
      <c r="K746" s="17">
        <f t="shared" si="154"/>
        <v>0.63038461538461543</v>
      </c>
      <c r="L746" s="17">
        <f>IFERROR(INDEX(Cost_Components!$S$2:$S$29,MATCH(E746,Cost_Components!$A$2:$A$29,0)),"")</f>
        <v>0.31</v>
      </c>
      <c r="M746" s="28">
        <f>IFERROR(INDEX(Cost_Components!$L$2:$L$29,MATCH(E746,Cost_Components!$A$2:$A$29,0)),"")</f>
        <v>1</v>
      </c>
      <c r="N746" s="29">
        <f>IFERROR(INDEX(Cost_Components!$P$2:$P$29,MATCH(E746,Cost_Components!$A$2:$A$29,0)),"")</f>
        <v>2.7665218579999999</v>
      </c>
      <c r="O746" s="23">
        <f t="shared" si="155"/>
        <v>37950154.848042004</v>
      </c>
      <c r="P746" s="23">
        <f t="shared" si="156"/>
        <v>37786880.045656003</v>
      </c>
      <c r="Q746" s="23">
        <f t="shared" si="157"/>
        <v>32406851.173498724</v>
      </c>
      <c r="R746" s="23">
        <f t="shared" si="158"/>
        <v>66184038.47142721</v>
      </c>
      <c r="S746" s="23">
        <f t="shared" si="159"/>
        <v>33777187.297928482</v>
      </c>
      <c r="T746" s="16">
        <f>IFERROR(INDEX(Cost_Components!$R$2:$R$29,MATCH(E746,Cost_Components!$A$2:$A$29,0)),"")</f>
        <v>1</v>
      </c>
      <c r="U746" s="26">
        <f>IFERROR(INDEX(Cost_Components!$Q$2:$Q$29,MATCH(E746,Cost_Components!$A$2:$A$29,0)),"")</f>
        <v>2023</v>
      </c>
      <c r="V746" s="30">
        <f>1/(1+Calculation_Assumptions!$B$5)^(B746-Calculation_Assumptions!$B$2)</f>
        <v>0.62316693922011435</v>
      </c>
      <c r="W746" s="23">
        <f t="shared" si="160"/>
        <v>20194878.255550969</v>
      </c>
      <c r="X746" s="23">
        <f t="shared" si="161"/>
        <v>41243704.679465592</v>
      </c>
      <c r="Y746" s="23">
        <f t="shared" si="162"/>
        <v>21048826.423914615</v>
      </c>
      <c r="Z746" s="17">
        <f>IFERROR(INDEX(Cost_Components!$T$2:$T$29,MATCH(E746,Cost_Components!$A$2:$A$29,0)),"")</f>
        <v>0.8</v>
      </c>
      <c r="AA746" s="26">
        <f>IFERROR(INDEX(Cost_Components!$U$2:$U$29,MATCH(E746,Cost_Components!$A$2:$A$29,0)),"")</f>
        <v>2025</v>
      </c>
      <c r="AB746" s="26">
        <f>IFERROR(INDEX(Cost_Components!$V$2:$V$29,MATCH(E746,Cost_Components!$A$2:$A$29,0)),"")</f>
        <v>2050</v>
      </c>
      <c r="AC746" s="26">
        <f>IFERROR(INDEX(Cost_Components!$M$2:$M$29,MATCH(E746,Cost_Components!$A$2:$A$29,0)),"")</f>
        <v>30</v>
      </c>
      <c r="AD746" s="26">
        <f>IFERROR(INDEX(Cost_Components!$N$2:$N$29,MATCH(E746,Cost_Components!$A$2:$A$29,0)),"")</f>
        <v>95</v>
      </c>
      <c r="AE746" s="16" t="str">
        <f>IFERROR(INDEX(Cost_Components!$O$2:$O$29,MATCH(E746,Cost_Components!$A$2:$A$29,0)),"")</f>
        <v>Both</v>
      </c>
      <c r="AF746" s="11">
        <v>189750774.24021</v>
      </c>
      <c r="AG746" s="11">
        <v>188934400.22828001</v>
      </c>
      <c r="AH746" s="23">
        <f t="shared" si="163"/>
        <v>1</v>
      </c>
      <c r="AI746" s="10">
        <v>315525215.31254798</v>
      </c>
      <c r="AJ746" s="29">
        <f t="shared" si="164"/>
        <v>0.10270764300532259</v>
      </c>
      <c r="AK746" s="29">
        <f t="shared" si="165"/>
        <v>0.20975831806617315</v>
      </c>
      <c r="AL746" s="29">
        <f t="shared" si="166"/>
        <v>0.10705067506085056</v>
      </c>
      <c r="AM746" s="29">
        <f t="shared" si="167"/>
        <v>6.6710441519117258E-2</v>
      </c>
    </row>
    <row r="747" spans="1:39">
      <c r="A747" t="s">
        <v>115</v>
      </c>
      <c r="B747" s="20">
        <v>2042</v>
      </c>
      <c r="C747" t="s">
        <v>204</v>
      </c>
      <c r="E747" s="22" t="s">
        <v>302</v>
      </c>
      <c r="F747" s="22" t="s">
        <v>303</v>
      </c>
      <c r="G747" s="22" t="s">
        <v>213</v>
      </c>
      <c r="H747" s="22" t="s">
        <v>214</v>
      </c>
      <c r="I747" s="22" t="s">
        <v>115</v>
      </c>
      <c r="J747" s="17">
        <f>IFERROR(INDEX(Cost_Components!$K$2:$K$29,MATCH(E747,Cost_Components!$A$2:$A$29,0)),"")</f>
        <v>0.2</v>
      </c>
      <c r="K747" s="17">
        <f t="shared" si="154"/>
        <v>0.64923076923076928</v>
      </c>
      <c r="L747" s="17">
        <f>IFERROR(INDEX(Cost_Components!$S$2:$S$29,MATCH(E747,Cost_Components!$A$2:$A$29,0)),"")</f>
        <v>0.31</v>
      </c>
      <c r="M747" s="28">
        <f>IFERROR(INDEX(Cost_Components!$L$2:$L$29,MATCH(E747,Cost_Components!$A$2:$A$29,0)),"")</f>
        <v>1</v>
      </c>
      <c r="N747" s="29">
        <f>IFERROR(INDEX(Cost_Components!$P$2:$P$29,MATCH(E747,Cost_Components!$A$2:$A$29,0)),"")</f>
        <v>2.7665218579999999</v>
      </c>
      <c r="O747" s="23">
        <f t="shared" si="155"/>
        <v>38390799.622974999</v>
      </c>
      <c r="P747" s="23">
        <f t="shared" si="156"/>
        <v>38204098.980930403</v>
      </c>
      <c r="Q747" s="23">
        <f t="shared" si="157"/>
        <v>32764667.217741244</v>
      </c>
      <c r="R747" s="23">
        <f t="shared" si="158"/>
        <v>68954141.876754895</v>
      </c>
      <c r="S747" s="23">
        <f t="shared" si="159"/>
        <v>36189474.659013651</v>
      </c>
      <c r="T747" s="16">
        <f>IFERROR(INDEX(Cost_Components!$R$2:$R$29,MATCH(E747,Cost_Components!$A$2:$A$29,0)),"")</f>
        <v>1</v>
      </c>
      <c r="U747" s="26">
        <f>IFERROR(INDEX(Cost_Components!$Q$2:$Q$29,MATCH(E747,Cost_Components!$A$2:$A$29,0)),"")</f>
        <v>2023</v>
      </c>
      <c r="V747" s="30">
        <f>1/(1+Calculation_Assumptions!$B$5)^(B747-Calculation_Assumptions!$B$2)</f>
        <v>0.60501644584477121</v>
      </c>
      <c r="W747" s="23">
        <f t="shared" si="160"/>
        <v>19823162.509364497</v>
      </c>
      <c r="X747" s="23">
        <f t="shared" si="161"/>
        <v>41718389.844550349</v>
      </c>
      <c r="Y747" s="23">
        <f t="shared" si="162"/>
        <v>21895227.335185852</v>
      </c>
      <c r="Z747" s="17">
        <f>IFERROR(INDEX(Cost_Components!$T$2:$T$29,MATCH(E747,Cost_Components!$A$2:$A$29,0)),"")</f>
        <v>0.8</v>
      </c>
      <c r="AA747" s="26">
        <f>IFERROR(INDEX(Cost_Components!$U$2:$U$29,MATCH(E747,Cost_Components!$A$2:$A$29,0)),"")</f>
        <v>2025</v>
      </c>
      <c r="AB747" s="26">
        <f>IFERROR(INDEX(Cost_Components!$V$2:$V$29,MATCH(E747,Cost_Components!$A$2:$A$29,0)),"")</f>
        <v>2050</v>
      </c>
      <c r="AC747" s="26">
        <f>IFERROR(INDEX(Cost_Components!$M$2:$M$29,MATCH(E747,Cost_Components!$A$2:$A$29,0)),"")</f>
        <v>30</v>
      </c>
      <c r="AD747" s="26">
        <f>IFERROR(INDEX(Cost_Components!$N$2:$N$29,MATCH(E747,Cost_Components!$A$2:$A$29,0)),"")</f>
        <v>95</v>
      </c>
      <c r="AE747" s="16" t="str">
        <f>IFERROR(INDEX(Cost_Components!$O$2:$O$29,MATCH(E747,Cost_Components!$A$2:$A$29,0)),"")</f>
        <v>Both</v>
      </c>
      <c r="AF747" s="11">
        <v>191953998.11487499</v>
      </c>
      <c r="AG747" s="11">
        <v>191020494.904652</v>
      </c>
      <c r="AH747" s="23">
        <f t="shared" si="163"/>
        <v>1</v>
      </c>
      <c r="AI747" s="10">
        <v>316707694.211882</v>
      </c>
      <c r="AJ747" s="29">
        <f t="shared" si="164"/>
        <v>0.10345396659615479</v>
      </c>
      <c r="AK747" s="29">
        <f t="shared" si="165"/>
        <v>0.21772171354518335</v>
      </c>
      <c r="AL747" s="29">
        <f t="shared" si="166"/>
        <v>0.11426774694902857</v>
      </c>
      <c r="AM747" s="29">
        <f t="shared" si="167"/>
        <v>6.9133866133790967E-2</v>
      </c>
    </row>
    <row r="748" spans="1:39">
      <c r="A748" t="s">
        <v>115</v>
      </c>
      <c r="B748" s="20">
        <v>2043</v>
      </c>
      <c r="C748" t="s">
        <v>204</v>
      </c>
      <c r="E748" s="22" t="s">
        <v>302</v>
      </c>
      <c r="F748" s="22" t="s">
        <v>303</v>
      </c>
      <c r="G748" s="22" t="s">
        <v>213</v>
      </c>
      <c r="H748" s="22" t="s">
        <v>214</v>
      </c>
      <c r="I748" s="22" t="s">
        <v>115</v>
      </c>
      <c r="J748" s="17">
        <f>IFERROR(INDEX(Cost_Components!$K$2:$K$29,MATCH(E748,Cost_Components!$A$2:$A$29,0)),"")</f>
        <v>0.2</v>
      </c>
      <c r="K748" s="17">
        <f t="shared" si="154"/>
        <v>0.66807692307692301</v>
      </c>
      <c r="L748" s="17">
        <f>IFERROR(INDEX(Cost_Components!$S$2:$S$29,MATCH(E748,Cost_Components!$A$2:$A$29,0)),"")</f>
        <v>0.31</v>
      </c>
      <c r="M748" s="28">
        <f>IFERROR(INDEX(Cost_Components!$L$2:$L$29,MATCH(E748,Cost_Components!$A$2:$A$29,0)),"")</f>
        <v>1</v>
      </c>
      <c r="N748" s="29">
        <f>IFERROR(INDEX(Cost_Components!$P$2:$P$29,MATCH(E748,Cost_Components!$A$2:$A$29,0)),"")</f>
        <v>2.7665218579999999</v>
      </c>
      <c r="O748" s="23">
        <f t="shared" si="155"/>
        <v>38798968.778484002</v>
      </c>
      <c r="P748" s="23">
        <f t="shared" si="156"/>
        <v>38587241.3200856</v>
      </c>
      <c r="Q748" s="23">
        <f t="shared" si="157"/>
        <v>33093258.431100648</v>
      </c>
      <c r="R748" s="23">
        <f t="shared" si="158"/>
        <v>71710171.17352739</v>
      </c>
      <c r="S748" s="23">
        <f t="shared" si="159"/>
        <v>38616912.742426738</v>
      </c>
      <c r="T748" s="16">
        <f>IFERROR(INDEX(Cost_Components!$R$2:$R$29,MATCH(E748,Cost_Components!$A$2:$A$29,0)),"")</f>
        <v>1</v>
      </c>
      <c r="U748" s="26">
        <f>IFERROR(INDEX(Cost_Components!$Q$2:$Q$29,MATCH(E748,Cost_Components!$A$2:$A$29,0)),"")</f>
        <v>2023</v>
      </c>
      <c r="V748" s="30">
        <f>1/(1+Calculation_Assumptions!$B$5)^(B748-Calculation_Assumptions!$B$2)</f>
        <v>0.5873946076162827</v>
      </c>
      <c r="W748" s="23">
        <f t="shared" si="160"/>
        <v>19438801.550880603</v>
      </c>
      <c r="X748" s="23">
        <f t="shared" si="161"/>
        <v>42122167.858570591</v>
      </c>
      <c r="Y748" s="23">
        <f t="shared" si="162"/>
        <v>22683366.30768998</v>
      </c>
      <c r="Z748" s="17">
        <f>IFERROR(INDEX(Cost_Components!$T$2:$T$29,MATCH(E748,Cost_Components!$A$2:$A$29,0)),"")</f>
        <v>0.8</v>
      </c>
      <c r="AA748" s="26">
        <f>IFERROR(INDEX(Cost_Components!$U$2:$U$29,MATCH(E748,Cost_Components!$A$2:$A$29,0)),"")</f>
        <v>2025</v>
      </c>
      <c r="AB748" s="26">
        <f>IFERROR(INDEX(Cost_Components!$V$2:$V$29,MATCH(E748,Cost_Components!$A$2:$A$29,0)),"")</f>
        <v>2050</v>
      </c>
      <c r="AC748" s="26">
        <f>IFERROR(INDEX(Cost_Components!$M$2:$M$29,MATCH(E748,Cost_Components!$A$2:$A$29,0)),"")</f>
        <v>30</v>
      </c>
      <c r="AD748" s="26">
        <f>IFERROR(INDEX(Cost_Components!$N$2:$N$29,MATCH(E748,Cost_Components!$A$2:$A$29,0)),"")</f>
        <v>95</v>
      </c>
      <c r="AE748" s="16" t="str">
        <f>IFERROR(INDEX(Cost_Components!$O$2:$O$29,MATCH(E748,Cost_Components!$A$2:$A$29,0)),"")</f>
        <v>Both</v>
      </c>
      <c r="AF748" s="11">
        <v>193994843.89241999</v>
      </c>
      <c r="AG748" s="11">
        <v>192936206.60042799</v>
      </c>
      <c r="AH748" s="23">
        <f t="shared" si="163"/>
        <v>1</v>
      </c>
      <c r="AI748" s="10">
        <v>317814114.06715202</v>
      </c>
      <c r="AJ748" s="29">
        <f t="shared" si="164"/>
        <v>0.10412771795310595</v>
      </c>
      <c r="AK748" s="29">
        <f t="shared" si="165"/>
        <v>0.22563557752622498</v>
      </c>
      <c r="AL748" s="29">
        <f t="shared" si="166"/>
        <v>0.12150785957311902</v>
      </c>
      <c r="AM748" s="29">
        <f t="shared" si="167"/>
        <v>7.1373061496246615E-2</v>
      </c>
    </row>
    <row r="749" spans="1:39">
      <c r="A749" t="s">
        <v>115</v>
      </c>
      <c r="B749" s="20">
        <v>2044</v>
      </c>
      <c r="C749" t="s">
        <v>204</v>
      </c>
      <c r="E749" s="22" t="s">
        <v>302</v>
      </c>
      <c r="F749" s="22" t="s">
        <v>303</v>
      </c>
      <c r="G749" s="22" t="s">
        <v>213</v>
      </c>
      <c r="H749" s="22" t="s">
        <v>214</v>
      </c>
      <c r="I749" s="22" t="s">
        <v>115</v>
      </c>
      <c r="J749" s="17">
        <f>IFERROR(INDEX(Cost_Components!$K$2:$K$29,MATCH(E749,Cost_Components!$A$2:$A$29,0)),"")</f>
        <v>0.2</v>
      </c>
      <c r="K749" s="17">
        <f t="shared" si="154"/>
        <v>0.68692307692307697</v>
      </c>
      <c r="L749" s="17">
        <f>IFERROR(INDEX(Cost_Components!$S$2:$S$29,MATCH(E749,Cost_Components!$A$2:$A$29,0)),"")</f>
        <v>0.31</v>
      </c>
      <c r="M749" s="28">
        <f>IFERROR(INDEX(Cost_Components!$L$2:$L$29,MATCH(E749,Cost_Components!$A$2:$A$29,0)),"")</f>
        <v>1</v>
      </c>
      <c r="N749" s="29">
        <f>IFERROR(INDEX(Cost_Components!$P$2:$P$29,MATCH(E749,Cost_Components!$A$2:$A$29,0)),"")</f>
        <v>2.7665218579999999</v>
      </c>
      <c r="O749" s="23">
        <f t="shared" si="155"/>
        <v>39186597.731764607</v>
      </c>
      <c r="P749" s="23">
        <f t="shared" si="156"/>
        <v>38948167.973310001</v>
      </c>
      <c r="Q749" s="23">
        <f t="shared" si="157"/>
        <v>33402796.988437481</v>
      </c>
      <c r="R749" s="23">
        <f t="shared" si="158"/>
        <v>74469728.611433044</v>
      </c>
      <c r="S749" s="23">
        <f t="shared" si="159"/>
        <v>41066931.622995563</v>
      </c>
      <c r="T749" s="16">
        <f>IFERROR(INDEX(Cost_Components!$R$2:$R$29,MATCH(E749,Cost_Components!$A$2:$A$29,0)),"")</f>
        <v>1</v>
      </c>
      <c r="U749" s="26">
        <f>IFERROR(INDEX(Cost_Components!$Q$2:$Q$29,MATCH(E749,Cost_Components!$A$2:$A$29,0)),"")</f>
        <v>2023</v>
      </c>
      <c r="V749" s="30">
        <f>1/(1+Calculation_Assumptions!$B$5)^(B749-Calculation_Assumptions!$B$2)</f>
        <v>0.57028602681192497</v>
      </c>
      <c r="W749" s="23">
        <f t="shared" si="160"/>
        <v>19049148.378941346</v>
      </c>
      <c r="X749" s="23">
        <f t="shared" si="161"/>
        <v>42469045.647576481</v>
      </c>
      <c r="Y749" s="23">
        <f t="shared" si="162"/>
        <v>23419897.268635139</v>
      </c>
      <c r="Z749" s="17">
        <f>IFERROR(INDEX(Cost_Components!$T$2:$T$29,MATCH(E749,Cost_Components!$A$2:$A$29,0)),"")</f>
        <v>0.8</v>
      </c>
      <c r="AA749" s="26">
        <f>IFERROR(INDEX(Cost_Components!$U$2:$U$29,MATCH(E749,Cost_Components!$A$2:$A$29,0)),"")</f>
        <v>2025</v>
      </c>
      <c r="AB749" s="26">
        <f>IFERROR(INDEX(Cost_Components!$V$2:$V$29,MATCH(E749,Cost_Components!$A$2:$A$29,0)),"")</f>
        <v>2050</v>
      </c>
      <c r="AC749" s="26">
        <f>IFERROR(INDEX(Cost_Components!$M$2:$M$29,MATCH(E749,Cost_Components!$A$2:$A$29,0)),"")</f>
        <v>30</v>
      </c>
      <c r="AD749" s="26">
        <f>IFERROR(INDEX(Cost_Components!$N$2:$N$29,MATCH(E749,Cost_Components!$A$2:$A$29,0)),"")</f>
        <v>95</v>
      </c>
      <c r="AE749" s="16" t="str">
        <f>IFERROR(INDEX(Cost_Components!$O$2:$O$29,MATCH(E749,Cost_Components!$A$2:$A$29,0)),"")</f>
        <v>Both</v>
      </c>
      <c r="AF749" s="11">
        <v>195932988.65882301</v>
      </c>
      <c r="AG749" s="11">
        <v>194740839.86655</v>
      </c>
      <c r="AH749" s="23">
        <f t="shared" si="163"/>
        <v>1</v>
      </c>
      <c r="AI749" s="10">
        <v>318840890.73215598</v>
      </c>
      <c r="AJ749" s="29">
        <f t="shared" si="164"/>
        <v>0.10476321563314689</v>
      </c>
      <c r="AK749" s="29">
        <f t="shared" si="165"/>
        <v>0.23356392099027143</v>
      </c>
      <c r="AL749" s="29">
        <f t="shared" si="166"/>
        <v>0.12880070535712454</v>
      </c>
      <c r="AM749" s="29">
        <f t="shared" si="167"/>
        <v>7.3453242508687983E-2</v>
      </c>
    </row>
    <row r="750" spans="1:39">
      <c r="A750" t="s">
        <v>115</v>
      </c>
      <c r="B750" s="20">
        <v>2045</v>
      </c>
      <c r="C750" t="s">
        <v>204</v>
      </c>
      <c r="E750" s="22" t="s">
        <v>302</v>
      </c>
      <c r="F750" s="22" t="s">
        <v>303</v>
      </c>
      <c r="G750" s="22" t="s">
        <v>213</v>
      </c>
      <c r="H750" s="22" t="s">
        <v>214</v>
      </c>
      <c r="I750" s="22" t="s">
        <v>115</v>
      </c>
      <c r="J750" s="17">
        <f>IFERROR(INDEX(Cost_Components!$K$2:$K$29,MATCH(E750,Cost_Components!$A$2:$A$29,0)),"")</f>
        <v>0.2</v>
      </c>
      <c r="K750" s="17">
        <f t="shared" si="154"/>
        <v>0.70576923076923082</v>
      </c>
      <c r="L750" s="17">
        <f>IFERROR(INDEX(Cost_Components!$S$2:$S$29,MATCH(E750,Cost_Components!$A$2:$A$29,0)),"")</f>
        <v>0.31</v>
      </c>
      <c r="M750" s="28">
        <f>IFERROR(INDEX(Cost_Components!$L$2:$L$29,MATCH(E750,Cost_Components!$A$2:$A$29,0)),"")</f>
        <v>1</v>
      </c>
      <c r="N750" s="29">
        <f>IFERROR(INDEX(Cost_Components!$P$2:$P$29,MATCH(E750,Cost_Components!$A$2:$A$29,0)),"")</f>
        <v>2.7665218579999999</v>
      </c>
      <c r="O750" s="23">
        <f t="shared" si="155"/>
        <v>39549596.4543764</v>
      </c>
      <c r="P750" s="23">
        <f t="shared" si="156"/>
        <v>39282979.812899604</v>
      </c>
      <c r="Q750" s="23">
        <f t="shared" si="157"/>
        <v>33689938.912925445</v>
      </c>
      <c r="R750" s="23">
        <f t="shared" si="158"/>
        <v>77221615.510121077</v>
      </c>
      <c r="S750" s="23">
        <f t="shared" si="159"/>
        <v>43531676.597195633</v>
      </c>
      <c r="T750" s="16">
        <f>IFERROR(INDEX(Cost_Components!$R$2:$R$29,MATCH(E750,Cost_Components!$A$2:$A$29,0)),"")</f>
        <v>1</v>
      </c>
      <c r="U750" s="26">
        <f>IFERROR(INDEX(Cost_Components!$Q$2:$Q$29,MATCH(E750,Cost_Components!$A$2:$A$29,0)),"")</f>
        <v>2023</v>
      </c>
      <c r="V750" s="30">
        <f>1/(1+Calculation_Assumptions!$B$5)^(B750-Calculation_Assumptions!$B$2)</f>
        <v>0.55367575418633497</v>
      </c>
      <c r="W750" s="23">
        <f t="shared" si="160"/>
        <v>18653302.336105548</v>
      </c>
      <c r="X750" s="23">
        <f t="shared" si="161"/>
        <v>42755736.207053468</v>
      </c>
      <c r="Y750" s="23">
        <f t="shared" si="162"/>
        <v>24102433.87094792</v>
      </c>
      <c r="Z750" s="17">
        <f>IFERROR(INDEX(Cost_Components!$T$2:$T$29,MATCH(E750,Cost_Components!$A$2:$A$29,0)),"")</f>
        <v>0.8</v>
      </c>
      <c r="AA750" s="26">
        <f>IFERROR(INDEX(Cost_Components!$U$2:$U$29,MATCH(E750,Cost_Components!$A$2:$A$29,0)),"")</f>
        <v>2025</v>
      </c>
      <c r="AB750" s="26">
        <f>IFERROR(INDEX(Cost_Components!$V$2:$V$29,MATCH(E750,Cost_Components!$A$2:$A$29,0)),"")</f>
        <v>2050</v>
      </c>
      <c r="AC750" s="26">
        <f>IFERROR(INDEX(Cost_Components!$M$2:$M$29,MATCH(E750,Cost_Components!$A$2:$A$29,0)),"")</f>
        <v>30</v>
      </c>
      <c r="AD750" s="26">
        <f>IFERROR(INDEX(Cost_Components!$N$2:$N$29,MATCH(E750,Cost_Components!$A$2:$A$29,0)),"")</f>
        <v>95</v>
      </c>
      <c r="AE750" s="16" t="str">
        <f>IFERROR(INDEX(Cost_Components!$O$2:$O$29,MATCH(E750,Cost_Components!$A$2:$A$29,0)),"")</f>
        <v>Both</v>
      </c>
      <c r="AF750" s="11">
        <v>197747982.271882</v>
      </c>
      <c r="AG750" s="11">
        <v>196414899.06449801</v>
      </c>
      <c r="AH750" s="23">
        <f t="shared" si="163"/>
        <v>1</v>
      </c>
      <c r="AI750" s="10">
        <v>319784682.33108002</v>
      </c>
      <c r="AJ750" s="29">
        <f t="shared" si="164"/>
        <v>0.10535194702679823</v>
      </c>
      <c r="AK750" s="29">
        <f t="shared" si="165"/>
        <v>0.24148003258696382</v>
      </c>
      <c r="AL750" s="29">
        <f t="shared" si="166"/>
        <v>0.13612808556016559</v>
      </c>
      <c r="AM750" s="29">
        <f t="shared" si="167"/>
        <v>7.5370820438466615E-2</v>
      </c>
    </row>
    <row r="751" spans="1:39">
      <c r="A751" t="s">
        <v>115</v>
      </c>
      <c r="B751" s="20">
        <v>2046</v>
      </c>
      <c r="C751" t="s">
        <v>204</v>
      </c>
      <c r="E751" s="22" t="s">
        <v>302</v>
      </c>
      <c r="F751" s="22" t="s">
        <v>303</v>
      </c>
      <c r="G751" s="22" t="s">
        <v>213</v>
      </c>
      <c r="H751" s="22" t="s">
        <v>214</v>
      </c>
      <c r="I751" s="22" t="s">
        <v>115</v>
      </c>
      <c r="J751" s="17">
        <f>IFERROR(INDEX(Cost_Components!$K$2:$K$29,MATCH(E751,Cost_Components!$A$2:$A$29,0)),"")</f>
        <v>0.2</v>
      </c>
      <c r="K751" s="17">
        <f t="shared" si="154"/>
        <v>0.72461538461538466</v>
      </c>
      <c r="L751" s="17">
        <f>IFERROR(INDEX(Cost_Components!$S$2:$S$29,MATCH(E751,Cost_Components!$A$2:$A$29,0)),"")</f>
        <v>0.31</v>
      </c>
      <c r="M751" s="28">
        <f>IFERROR(INDEX(Cost_Components!$L$2:$L$29,MATCH(E751,Cost_Components!$A$2:$A$29,0)),"")</f>
        <v>1</v>
      </c>
      <c r="N751" s="29">
        <f>IFERROR(INDEX(Cost_Components!$P$2:$P$29,MATCH(E751,Cost_Components!$A$2:$A$29,0)),"")</f>
        <v>2.7665218579999999</v>
      </c>
      <c r="O751" s="23">
        <f t="shared" si="155"/>
        <v>39892929.0256446</v>
      </c>
      <c r="P751" s="23">
        <f t="shared" si="156"/>
        <v>39596613.829148002</v>
      </c>
      <c r="Q751" s="23">
        <f t="shared" si="157"/>
        <v>33958918.274948135</v>
      </c>
      <c r="R751" s="23">
        <f t="shared" si="158"/>
        <v>79971930.647385627</v>
      </c>
      <c r="S751" s="23">
        <f t="shared" si="159"/>
        <v>46013012.372437492</v>
      </c>
      <c r="T751" s="16">
        <f>IFERROR(INDEX(Cost_Components!$R$2:$R$29,MATCH(E751,Cost_Components!$A$2:$A$29,0)),"")</f>
        <v>1</v>
      </c>
      <c r="U751" s="26">
        <f>IFERROR(INDEX(Cost_Components!$Q$2:$Q$29,MATCH(E751,Cost_Components!$A$2:$A$29,0)),"")</f>
        <v>2023</v>
      </c>
      <c r="V751" s="30">
        <f>1/(1+Calculation_Assumptions!$B$5)^(B751-Calculation_Assumptions!$B$2)</f>
        <v>0.5375492759090631</v>
      </c>
      <c r="W751" s="23">
        <f t="shared" si="160"/>
        <v>18254591.92935342</v>
      </c>
      <c r="X751" s="23">
        <f t="shared" si="161"/>
        <v>42988853.412551954</v>
      </c>
      <c r="Y751" s="23">
        <f t="shared" si="162"/>
        <v>24734261.483198535</v>
      </c>
      <c r="Z751" s="17">
        <f>IFERROR(INDEX(Cost_Components!$T$2:$T$29,MATCH(E751,Cost_Components!$A$2:$A$29,0)),"")</f>
        <v>0.8</v>
      </c>
      <c r="AA751" s="26">
        <f>IFERROR(INDEX(Cost_Components!$U$2:$U$29,MATCH(E751,Cost_Components!$A$2:$A$29,0)),"")</f>
        <v>2025</v>
      </c>
      <c r="AB751" s="26">
        <f>IFERROR(INDEX(Cost_Components!$V$2:$V$29,MATCH(E751,Cost_Components!$A$2:$A$29,0)),"")</f>
        <v>2050</v>
      </c>
      <c r="AC751" s="26">
        <f>IFERROR(INDEX(Cost_Components!$M$2:$M$29,MATCH(E751,Cost_Components!$A$2:$A$29,0)),"")</f>
        <v>30</v>
      </c>
      <c r="AD751" s="26">
        <f>IFERROR(INDEX(Cost_Components!$N$2:$N$29,MATCH(E751,Cost_Components!$A$2:$A$29,0)),"")</f>
        <v>95</v>
      </c>
      <c r="AE751" s="16" t="str">
        <f>IFERROR(INDEX(Cost_Components!$O$2:$O$29,MATCH(E751,Cost_Components!$A$2:$A$29,0)),"")</f>
        <v>Both</v>
      </c>
      <c r="AF751" s="11">
        <v>199464645.128223</v>
      </c>
      <c r="AG751" s="11">
        <v>197983069.14574</v>
      </c>
      <c r="AH751" s="23">
        <f t="shared" si="163"/>
        <v>1</v>
      </c>
      <c r="AI751" s="10">
        <v>320645615.981408</v>
      </c>
      <c r="AJ751" s="29">
        <f t="shared" si="164"/>
        <v>0.10590794504084901</v>
      </c>
      <c r="AK751" s="29">
        <f t="shared" si="165"/>
        <v>0.24940908798211245</v>
      </c>
      <c r="AL751" s="29">
        <f t="shared" si="166"/>
        <v>0.14350114294126343</v>
      </c>
      <c r="AM751" s="29">
        <f t="shared" si="167"/>
        <v>7.7138935480199122E-2</v>
      </c>
    </row>
    <row r="752" spans="1:39">
      <c r="A752" t="s">
        <v>115</v>
      </c>
      <c r="B752" s="20">
        <v>2047</v>
      </c>
      <c r="C752" t="s">
        <v>204</v>
      </c>
      <c r="E752" s="22" t="s">
        <v>302</v>
      </c>
      <c r="F752" s="22" t="s">
        <v>303</v>
      </c>
      <c r="G752" s="22" t="s">
        <v>213</v>
      </c>
      <c r="H752" s="22" t="s">
        <v>214</v>
      </c>
      <c r="I752" s="22" t="s">
        <v>115</v>
      </c>
      <c r="J752" s="17">
        <f>IFERROR(INDEX(Cost_Components!$K$2:$K$29,MATCH(E752,Cost_Components!$A$2:$A$29,0)),"")</f>
        <v>0.2</v>
      </c>
      <c r="K752" s="17">
        <f t="shared" si="154"/>
        <v>0.74346153846153851</v>
      </c>
      <c r="L752" s="17">
        <f>IFERROR(INDEX(Cost_Components!$S$2:$S$29,MATCH(E752,Cost_Components!$A$2:$A$29,0)),"")</f>
        <v>0.31</v>
      </c>
      <c r="M752" s="28">
        <f>IFERROR(INDEX(Cost_Components!$L$2:$L$29,MATCH(E752,Cost_Components!$A$2:$A$29,0)),"")</f>
        <v>1</v>
      </c>
      <c r="N752" s="29">
        <f>IFERROR(INDEX(Cost_Components!$P$2:$P$29,MATCH(E752,Cost_Components!$A$2:$A$29,0)),"")</f>
        <v>2.7665218579999999</v>
      </c>
      <c r="O752" s="23">
        <f t="shared" si="155"/>
        <v>40173825.394158401</v>
      </c>
      <c r="P752" s="23">
        <f t="shared" si="156"/>
        <v>39846335.306775801</v>
      </c>
      <c r="Q752" s="23">
        <f t="shared" si="157"/>
        <v>34173084.85209164</v>
      </c>
      <c r="R752" s="23">
        <f t="shared" si="158"/>
        <v>82629628.391529843</v>
      </c>
      <c r="S752" s="23">
        <f t="shared" si="159"/>
        <v>48456543.539438203</v>
      </c>
      <c r="T752" s="16">
        <f>IFERROR(INDEX(Cost_Components!$R$2:$R$29,MATCH(E752,Cost_Components!$A$2:$A$29,0)),"")</f>
        <v>1</v>
      </c>
      <c r="U752" s="26">
        <f>IFERROR(INDEX(Cost_Components!$Q$2:$Q$29,MATCH(E752,Cost_Components!$A$2:$A$29,0)),"")</f>
        <v>2023</v>
      </c>
      <c r="V752" s="30">
        <f>1/(1+Calculation_Assumptions!$B$5)^(B752-Calculation_Assumptions!$B$2)</f>
        <v>0.52189250088258554</v>
      </c>
      <c r="W752" s="23">
        <f t="shared" si="160"/>
        <v>17834676.716330908</v>
      </c>
      <c r="X752" s="23">
        <f t="shared" si="161"/>
        <v>43123783.408254206</v>
      </c>
      <c r="Y752" s="23">
        <f t="shared" si="162"/>
        <v>25289106.691923298</v>
      </c>
      <c r="Z752" s="17">
        <f>IFERROR(INDEX(Cost_Components!$T$2:$T$29,MATCH(E752,Cost_Components!$A$2:$A$29,0)),"")</f>
        <v>0.8</v>
      </c>
      <c r="AA752" s="26">
        <f>IFERROR(INDEX(Cost_Components!$U$2:$U$29,MATCH(E752,Cost_Components!$A$2:$A$29,0)),"")</f>
        <v>2025</v>
      </c>
      <c r="AB752" s="26">
        <f>IFERROR(INDEX(Cost_Components!$V$2:$V$29,MATCH(E752,Cost_Components!$A$2:$A$29,0)),"")</f>
        <v>2050</v>
      </c>
      <c r="AC752" s="26">
        <f>IFERROR(INDEX(Cost_Components!$M$2:$M$29,MATCH(E752,Cost_Components!$A$2:$A$29,0)),"")</f>
        <v>30</v>
      </c>
      <c r="AD752" s="26">
        <f>IFERROR(INDEX(Cost_Components!$N$2:$N$29,MATCH(E752,Cost_Components!$A$2:$A$29,0)),"")</f>
        <v>95</v>
      </c>
      <c r="AE752" s="16" t="str">
        <f>IFERROR(INDEX(Cost_Components!$O$2:$O$29,MATCH(E752,Cost_Components!$A$2:$A$29,0)),"")</f>
        <v>Both</v>
      </c>
      <c r="AF752" s="11">
        <v>200869126.970792</v>
      </c>
      <c r="AG752" s="11">
        <v>199231676.53387901</v>
      </c>
      <c r="AH752" s="23">
        <f t="shared" si="163"/>
        <v>1</v>
      </c>
      <c r="AI752" s="10">
        <v>321429520.52287501</v>
      </c>
      <c r="AJ752" s="29">
        <f t="shared" si="164"/>
        <v>0.10631595006115707</v>
      </c>
      <c r="AK752" s="29">
        <f t="shared" si="165"/>
        <v>0.25706919593792998</v>
      </c>
      <c r="AL752" s="29">
        <f t="shared" si="166"/>
        <v>0.15075324587677291</v>
      </c>
      <c r="AM752" s="29">
        <f t="shared" si="167"/>
        <v>7.8676988506796344E-2</v>
      </c>
    </row>
    <row r="753" spans="1:39">
      <c r="A753" t="s">
        <v>115</v>
      </c>
      <c r="B753" s="20">
        <v>2048</v>
      </c>
      <c r="C753" t="s">
        <v>204</v>
      </c>
      <c r="E753" s="22" t="s">
        <v>302</v>
      </c>
      <c r="F753" s="22" t="s">
        <v>303</v>
      </c>
      <c r="G753" s="22" t="s">
        <v>213</v>
      </c>
      <c r="H753" s="22" t="s">
        <v>214</v>
      </c>
      <c r="I753" s="22" t="s">
        <v>115</v>
      </c>
      <c r="J753" s="17">
        <f>IFERROR(INDEX(Cost_Components!$K$2:$K$29,MATCH(E753,Cost_Components!$A$2:$A$29,0)),"")</f>
        <v>0.2</v>
      </c>
      <c r="K753" s="17">
        <f t="shared" si="154"/>
        <v>0.76230769230769235</v>
      </c>
      <c r="L753" s="17">
        <f>IFERROR(INDEX(Cost_Components!$S$2:$S$29,MATCH(E753,Cost_Components!$A$2:$A$29,0)),"")</f>
        <v>0.31</v>
      </c>
      <c r="M753" s="28">
        <f>IFERROR(INDEX(Cost_Components!$L$2:$L$29,MATCH(E753,Cost_Components!$A$2:$A$29,0)),"")</f>
        <v>1</v>
      </c>
      <c r="N753" s="29">
        <f>IFERROR(INDEX(Cost_Components!$P$2:$P$29,MATCH(E753,Cost_Components!$A$2:$A$29,0)),"")</f>
        <v>2.7665218579999999</v>
      </c>
      <c r="O753" s="23">
        <f t="shared" si="155"/>
        <v>40436871.504689604</v>
      </c>
      <c r="P753" s="23">
        <f t="shared" si="156"/>
        <v>40076817.292443804</v>
      </c>
      <c r="Q753" s="23">
        <f t="shared" si="157"/>
        <v>34370751.221971631</v>
      </c>
      <c r="R753" s="23">
        <f t="shared" si="158"/>
        <v>85278971.912984148</v>
      </c>
      <c r="S753" s="23">
        <f t="shared" si="159"/>
        <v>50908220.691012517</v>
      </c>
      <c r="T753" s="16">
        <f>IFERROR(INDEX(Cost_Components!$R$2:$R$29,MATCH(E753,Cost_Components!$A$2:$A$29,0)),"")</f>
        <v>1</v>
      </c>
      <c r="U753" s="26">
        <f>IFERROR(INDEX(Cost_Components!$Q$2:$Q$29,MATCH(E753,Cost_Components!$A$2:$A$29,0)),"")</f>
        <v>2023</v>
      </c>
      <c r="V753" s="30">
        <f>1/(1+Calculation_Assumptions!$B$5)^(B753-Calculation_Assumptions!$B$2)</f>
        <v>0.50669174842969467</v>
      </c>
      <c r="W753" s="23">
        <f t="shared" si="160"/>
        <v>17415376.031502869</v>
      </c>
      <c r="X753" s="23">
        <f t="shared" si="161"/>
        <v>43210151.382876761</v>
      </c>
      <c r="Y753" s="23">
        <f t="shared" si="162"/>
        <v>25794775.351373892</v>
      </c>
      <c r="Z753" s="17">
        <f>IFERROR(INDEX(Cost_Components!$T$2:$T$29,MATCH(E753,Cost_Components!$A$2:$A$29,0)),"")</f>
        <v>0.8</v>
      </c>
      <c r="AA753" s="26">
        <f>IFERROR(INDEX(Cost_Components!$U$2:$U$29,MATCH(E753,Cost_Components!$A$2:$A$29,0)),"")</f>
        <v>2025</v>
      </c>
      <c r="AB753" s="26">
        <f>IFERROR(INDEX(Cost_Components!$V$2:$V$29,MATCH(E753,Cost_Components!$A$2:$A$29,0)),"")</f>
        <v>2050</v>
      </c>
      <c r="AC753" s="26">
        <f>IFERROR(INDEX(Cost_Components!$M$2:$M$29,MATCH(E753,Cost_Components!$A$2:$A$29,0)),"")</f>
        <v>30</v>
      </c>
      <c r="AD753" s="26">
        <f>IFERROR(INDEX(Cost_Components!$N$2:$N$29,MATCH(E753,Cost_Components!$A$2:$A$29,0)),"")</f>
        <v>95</v>
      </c>
      <c r="AE753" s="16" t="str">
        <f>IFERROR(INDEX(Cost_Components!$O$2:$O$29,MATCH(E753,Cost_Components!$A$2:$A$29,0)),"")</f>
        <v>Both</v>
      </c>
      <c r="AF753" s="11">
        <v>202184357.52344799</v>
      </c>
      <c r="AG753" s="11">
        <v>200384086.462219</v>
      </c>
      <c r="AH753" s="23">
        <f t="shared" si="163"/>
        <v>1</v>
      </c>
      <c r="AI753" s="10">
        <v>322136832.26016098</v>
      </c>
      <c r="AJ753" s="29">
        <f t="shared" si="164"/>
        <v>0.10669612344798084</v>
      </c>
      <c r="AK753" s="29">
        <f t="shared" si="165"/>
        <v>0.26472903242592261</v>
      </c>
      <c r="AL753" s="29">
        <f t="shared" si="166"/>
        <v>0.15803290897794178</v>
      </c>
      <c r="AM753" s="29">
        <f t="shared" si="167"/>
        <v>8.0073970959464114E-2</v>
      </c>
    </row>
    <row r="754" spans="1:39">
      <c r="A754" t="s">
        <v>115</v>
      </c>
      <c r="B754" s="20">
        <v>2049</v>
      </c>
      <c r="C754" t="s">
        <v>204</v>
      </c>
      <c r="E754" s="22" t="s">
        <v>302</v>
      </c>
      <c r="F754" s="22" t="s">
        <v>303</v>
      </c>
      <c r="G754" s="22" t="s">
        <v>213</v>
      </c>
      <c r="H754" s="22" t="s">
        <v>214</v>
      </c>
      <c r="I754" s="22" t="s">
        <v>115</v>
      </c>
      <c r="J754" s="17">
        <f>IFERROR(INDEX(Cost_Components!$K$2:$K$29,MATCH(E754,Cost_Components!$A$2:$A$29,0)),"")</f>
        <v>0.2</v>
      </c>
      <c r="K754" s="17">
        <f t="shared" si="154"/>
        <v>0.7811538461538462</v>
      </c>
      <c r="L754" s="17">
        <f>IFERROR(INDEX(Cost_Components!$S$2:$S$29,MATCH(E754,Cost_Components!$A$2:$A$29,0)),"")</f>
        <v>0.31</v>
      </c>
      <c r="M754" s="28">
        <f>IFERROR(INDEX(Cost_Components!$L$2:$L$29,MATCH(E754,Cost_Components!$A$2:$A$29,0)),"")</f>
        <v>1</v>
      </c>
      <c r="N754" s="29">
        <f>IFERROR(INDEX(Cost_Components!$P$2:$P$29,MATCH(E754,Cost_Components!$A$2:$A$29,0)),"")</f>
        <v>2.7665218579999999</v>
      </c>
      <c r="O754" s="23">
        <f t="shared" si="155"/>
        <v>40689878.771023005</v>
      </c>
      <c r="P754" s="23">
        <f t="shared" si="156"/>
        <v>40295942.300163805</v>
      </c>
      <c r="Q754" s="23">
        <f t="shared" si="157"/>
        <v>34558677.600254089</v>
      </c>
      <c r="R754" s="23">
        <f t="shared" si="158"/>
        <v>87934050.249389321</v>
      </c>
      <c r="S754" s="23">
        <f t="shared" si="159"/>
        <v>53375372.649135232</v>
      </c>
      <c r="T754" s="16">
        <f>IFERROR(INDEX(Cost_Components!$R$2:$R$29,MATCH(E754,Cost_Components!$A$2:$A$29,0)),"")</f>
        <v>1</v>
      </c>
      <c r="U754" s="26">
        <f>IFERROR(INDEX(Cost_Components!$Q$2:$Q$29,MATCH(E754,Cost_Components!$A$2:$A$29,0)),"")</f>
        <v>2023</v>
      </c>
      <c r="V754" s="30">
        <f>1/(1+Calculation_Assumptions!$B$5)^(B754-Calculation_Assumptions!$B$2)</f>
        <v>0.49193373633950943</v>
      </c>
      <c r="W754" s="23">
        <f t="shared" si="160"/>
        <v>17000579.394845504</v>
      </c>
      <c r="X754" s="23">
        <f t="shared" si="161"/>
        <v>43257725.890648261</v>
      </c>
      <c r="Y754" s="23">
        <f t="shared" si="162"/>
        <v>26257146.495802753</v>
      </c>
      <c r="Z754" s="17">
        <f>IFERROR(INDEX(Cost_Components!$T$2:$T$29,MATCH(E754,Cost_Components!$A$2:$A$29,0)),"")</f>
        <v>0.8</v>
      </c>
      <c r="AA754" s="26">
        <f>IFERROR(INDEX(Cost_Components!$U$2:$U$29,MATCH(E754,Cost_Components!$A$2:$A$29,0)),"")</f>
        <v>2025</v>
      </c>
      <c r="AB754" s="26">
        <f>IFERROR(INDEX(Cost_Components!$V$2:$V$29,MATCH(E754,Cost_Components!$A$2:$A$29,0)),"")</f>
        <v>2050</v>
      </c>
      <c r="AC754" s="26">
        <f>IFERROR(INDEX(Cost_Components!$M$2:$M$29,MATCH(E754,Cost_Components!$A$2:$A$29,0)),"")</f>
        <v>30</v>
      </c>
      <c r="AD754" s="26">
        <f>IFERROR(INDEX(Cost_Components!$N$2:$N$29,MATCH(E754,Cost_Components!$A$2:$A$29,0)),"")</f>
        <v>95</v>
      </c>
      <c r="AE754" s="16" t="str">
        <f>IFERROR(INDEX(Cost_Components!$O$2:$O$29,MATCH(E754,Cost_Components!$A$2:$A$29,0)),"")</f>
        <v>Both</v>
      </c>
      <c r="AF754" s="11">
        <v>203449393.855115</v>
      </c>
      <c r="AG754" s="11">
        <v>201479711.500819</v>
      </c>
      <c r="AH754" s="23">
        <f t="shared" si="163"/>
        <v>1</v>
      </c>
      <c r="AI754" s="10">
        <v>322765819.75268102</v>
      </c>
      <c r="AJ754" s="29">
        <f t="shared" si="164"/>
        <v>0.10707043771467079</v>
      </c>
      <c r="AK754" s="29">
        <f t="shared" si="165"/>
        <v>0.27243916445913852</v>
      </c>
      <c r="AL754" s="29">
        <f t="shared" si="166"/>
        <v>0.16536872674446773</v>
      </c>
      <c r="AM754" s="29">
        <f t="shared" si="167"/>
        <v>8.1350455621113371E-2</v>
      </c>
    </row>
    <row r="755" spans="1:39">
      <c r="A755" t="s">
        <v>115</v>
      </c>
      <c r="B755" s="20">
        <v>2050</v>
      </c>
      <c r="C755" t="s">
        <v>204</v>
      </c>
      <c r="E755" s="22" t="s">
        <v>302</v>
      </c>
      <c r="F755" s="22" t="s">
        <v>303</v>
      </c>
      <c r="G755" s="22" t="s">
        <v>213</v>
      </c>
      <c r="H755" s="22" t="s">
        <v>214</v>
      </c>
      <c r="I755" s="22" t="s">
        <v>115</v>
      </c>
      <c r="J755" s="17">
        <f>IFERROR(INDEX(Cost_Components!$K$2:$K$29,MATCH(E755,Cost_Components!$A$2:$A$29,0)),"")</f>
        <v>0.2</v>
      </c>
      <c r="K755" s="17">
        <f t="shared" si="154"/>
        <v>0.8</v>
      </c>
      <c r="L755" s="17">
        <f>IFERROR(INDEX(Cost_Components!$S$2:$S$29,MATCH(E755,Cost_Components!$A$2:$A$29,0)),"")</f>
        <v>0.31</v>
      </c>
      <c r="M755" s="28">
        <f>IFERROR(INDEX(Cost_Components!$L$2:$L$29,MATCH(E755,Cost_Components!$A$2:$A$29,0)),"")</f>
        <v>1</v>
      </c>
      <c r="N755" s="29">
        <f>IFERROR(INDEX(Cost_Components!$P$2:$P$29,MATCH(E755,Cost_Components!$A$2:$A$29,0)),"")</f>
        <v>2.7665218579999999</v>
      </c>
      <c r="O755" s="23">
        <f t="shared" si="155"/>
        <v>40931723.178144008</v>
      </c>
      <c r="P755" s="23">
        <f t="shared" si="156"/>
        <v>40495959.952096604</v>
      </c>
      <c r="Q755" s="23">
        <f t="shared" si="157"/>
        <v>34730217.094132043</v>
      </c>
      <c r="R755" s="23">
        <f t="shared" si="158"/>
        <v>90590805.486352503</v>
      </c>
      <c r="S755" s="23">
        <f t="shared" si="159"/>
        <v>55860588.39222046</v>
      </c>
      <c r="T755" s="16">
        <f>IFERROR(INDEX(Cost_Components!$R$2:$R$29,MATCH(E755,Cost_Components!$A$2:$A$29,0)),"")</f>
        <v>1</v>
      </c>
      <c r="U755" s="26">
        <f>IFERROR(INDEX(Cost_Components!$Q$2:$Q$29,MATCH(E755,Cost_Components!$A$2:$A$29,0)),"")</f>
        <v>2023</v>
      </c>
      <c r="V755" s="30">
        <f>1/(1+Calculation_Assumptions!$B$5)^(B755-Calculation_Assumptions!$B$2)</f>
        <v>0.47760556926165965</v>
      </c>
      <c r="W755" s="23">
        <f t="shared" si="160"/>
        <v>16587345.105823958</v>
      </c>
      <c r="X755" s="23">
        <f t="shared" si="161"/>
        <v>43266673.224181667</v>
      </c>
      <c r="Y755" s="23">
        <f t="shared" si="162"/>
        <v>26679328.118357711</v>
      </c>
      <c r="Z755" s="17">
        <f>IFERROR(INDEX(Cost_Components!$T$2:$T$29,MATCH(E755,Cost_Components!$A$2:$A$29,0)),"")</f>
        <v>0.8</v>
      </c>
      <c r="AA755" s="26">
        <f>IFERROR(INDEX(Cost_Components!$U$2:$U$29,MATCH(E755,Cost_Components!$A$2:$A$29,0)),"")</f>
        <v>2025</v>
      </c>
      <c r="AB755" s="26">
        <f>IFERROR(INDEX(Cost_Components!$V$2:$V$29,MATCH(E755,Cost_Components!$A$2:$A$29,0)),"")</f>
        <v>2050</v>
      </c>
      <c r="AC755" s="26">
        <f>IFERROR(INDEX(Cost_Components!$M$2:$M$29,MATCH(E755,Cost_Components!$A$2:$A$29,0)),"")</f>
        <v>30</v>
      </c>
      <c r="AD755" s="26">
        <f>IFERROR(INDEX(Cost_Components!$N$2:$N$29,MATCH(E755,Cost_Components!$A$2:$A$29,0)),"")</f>
        <v>95</v>
      </c>
      <c r="AE755" s="16" t="str">
        <f>IFERROR(INDEX(Cost_Components!$O$2:$O$29,MATCH(E755,Cost_Components!$A$2:$A$29,0)),"")</f>
        <v>Both</v>
      </c>
      <c r="AF755" s="11">
        <v>204658615.89072001</v>
      </c>
      <c r="AG755" s="11">
        <v>202479799.760483</v>
      </c>
      <c r="AH755" s="23">
        <f t="shared" si="163"/>
        <v>1</v>
      </c>
      <c r="AI755" s="10">
        <v>323312042.56328499</v>
      </c>
      <c r="AJ755" s="29">
        <f t="shared" si="164"/>
        <v>0.10742011593129558</v>
      </c>
      <c r="AK755" s="29">
        <f t="shared" si="165"/>
        <v>0.28019619921401562</v>
      </c>
      <c r="AL755" s="29">
        <f t="shared" si="166"/>
        <v>0.17277608328272007</v>
      </c>
      <c r="AM755" s="29">
        <f t="shared" si="167"/>
        <v>8.2518819611043431E-2</v>
      </c>
    </row>
    <row r="756" spans="1:39">
      <c r="A756" t="s">
        <v>115</v>
      </c>
      <c r="B756" s="20">
        <v>2025</v>
      </c>
      <c r="C756" t="s">
        <v>204</v>
      </c>
      <c r="E756" s="22" t="s">
        <v>295</v>
      </c>
      <c r="F756" s="22" t="s">
        <v>296</v>
      </c>
      <c r="G756" s="22" t="s">
        <v>213</v>
      </c>
      <c r="H756" s="22" t="s">
        <v>214</v>
      </c>
      <c r="I756" s="22" t="s">
        <v>115</v>
      </c>
      <c r="J756" s="17">
        <f>IFERROR(INDEX(Cost_Components!$K$2:$K$29,MATCH(E756,Cost_Components!$A$2:$A$29,0)),"")</f>
        <v>0.3</v>
      </c>
      <c r="K756" s="17">
        <f t="shared" si="154"/>
        <v>0.32884615384615384</v>
      </c>
      <c r="L756" s="17">
        <f>IFERROR(INDEX(Cost_Components!$S$2:$S$29,MATCH(E756,Cost_Components!$A$2:$A$29,0)),"")</f>
        <v>0.31</v>
      </c>
      <c r="M756" s="28">
        <f>IFERROR(INDEX(Cost_Components!$L$2:$L$29,MATCH(E756,Cost_Components!$A$2:$A$29,0)),"")</f>
        <v>1</v>
      </c>
      <c r="N756" s="29">
        <f>IFERROR(INDEX(Cost_Components!$P$2:$P$29,MATCH(E756,Cost_Components!$A$2:$A$29,0)),"")</f>
        <v>40.487718809999997</v>
      </c>
      <c r="O756" s="23">
        <f t="shared" si="155"/>
        <v>46527955.734275095</v>
      </c>
      <c r="P756" s="23">
        <f t="shared" si="156"/>
        <v>46527955.734275095</v>
      </c>
      <c r="Q756" s="23">
        <f t="shared" si="157"/>
        <v>583981344.45777166</v>
      </c>
      <c r="R756" s="23">
        <f t="shared" si="158"/>
        <v>619483932.39627147</v>
      </c>
      <c r="S756" s="23">
        <f t="shared" si="159"/>
        <v>35502587.938499808</v>
      </c>
      <c r="T756" s="16">
        <f>IFERROR(INDEX(Cost_Components!$R$2:$R$29,MATCH(E756,Cost_Components!$A$2:$A$29,0)),"")</f>
        <v>1</v>
      </c>
      <c r="U756" s="26">
        <f>IFERROR(INDEX(Cost_Components!$Q$2:$Q$29,MATCH(E756,Cost_Components!$A$2:$A$29,0)),"")</f>
        <v>2023</v>
      </c>
      <c r="V756" s="30">
        <f>1/(1+Calculation_Assumptions!$B$5)^(B756-Calculation_Assumptions!$B$2)</f>
        <v>1</v>
      </c>
      <c r="W756" s="23">
        <f t="shared" si="160"/>
        <v>583981344.45777166</v>
      </c>
      <c r="X756" s="23">
        <f t="shared" si="161"/>
        <v>619483932.39627147</v>
      </c>
      <c r="Y756" s="23">
        <f t="shared" si="162"/>
        <v>35502587.938499808</v>
      </c>
      <c r="Z756" s="17">
        <f>IFERROR(INDEX(Cost_Components!$T$2:$T$29,MATCH(E756,Cost_Components!$A$2:$A$29,0)),"")</f>
        <v>0.8</v>
      </c>
      <c r="AA756" s="26">
        <f>IFERROR(INDEX(Cost_Components!$U$2:$U$29,MATCH(E756,Cost_Components!$A$2:$A$29,0)),"")</f>
        <v>2025</v>
      </c>
      <c r="AB756" s="26">
        <f>IFERROR(INDEX(Cost_Components!$V$2:$V$29,MATCH(E756,Cost_Components!$A$2:$A$29,0)),"")</f>
        <v>2050</v>
      </c>
      <c r="AC756" s="26">
        <f>IFERROR(INDEX(Cost_Components!$M$2:$M$29,MATCH(E756,Cost_Components!$A$2:$A$29,0)),"")</f>
        <v>30</v>
      </c>
      <c r="AD756" s="26">
        <f>IFERROR(INDEX(Cost_Components!$N$2:$N$29,MATCH(E756,Cost_Components!$A$2:$A$29,0)),"")</f>
        <v>95</v>
      </c>
      <c r="AE756" s="16" t="str">
        <f>IFERROR(INDEX(Cost_Components!$O$2:$O$29,MATCH(E756,Cost_Components!$A$2:$A$29,0)),"")</f>
        <v>Both</v>
      </c>
      <c r="AF756" s="11">
        <v>155093185.78091699</v>
      </c>
      <c r="AG756" s="11">
        <v>155093185.78091699</v>
      </c>
      <c r="AH756" s="23">
        <f t="shared" si="163"/>
        <v>1</v>
      </c>
      <c r="AI756" s="10">
        <v>288391907.64445603</v>
      </c>
      <c r="AJ756" s="29">
        <f t="shared" si="164"/>
        <v>2.0249574588539878</v>
      </c>
      <c r="AK756" s="29">
        <f t="shared" si="165"/>
        <v>2.1480628130523076</v>
      </c>
      <c r="AL756" s="29">
        <f t="shared" si="166"/>
        <v>0.12310535419831951</v>
      </c>
      <c r="AM756" s="29">
        <f t="shared" si="167"/>
        <v>0.12310535419831951</v>
      </c>
    </row>
    <row r="757" spans="1:39">
      <c r="A757" t="s">
        <v>115</v>
      </c>
      <c r="B757" s="20">
        <v>2026</v>
      </c>
      <c r="C757" t="s">
        <v>204</v>
      </c>
      <c r="E757" s="22" t="s">
        <v>295</v>
      </c>
      <c r="F757" s="22" t="s">
        <v>296</v>
      </c>
      <c r="G757" s="22" t="s">
        <v>213</v>
      </c>
      <c r="H757" s="22" t="s">
        <v>214</v>
      </c>
      <c r="I757" s="22" t="s">
        <v>115</v>
      </c>
      <c r="J757" s="17">
        <f>IFERROR(INDEX(Cost_Components!$K$2:$K$29,MATCH(E757,Cost_Components!$A$2:$A$29,0)),"")</f>
        <v>0.3</v>
      </c>
      <c r="K757" s="17">
        <f t="shared" si="154"/>
        <v>0.34769230769230769</v>
      </c>
      <c r="L757" s="17">
        <f>IFERROR(INDEX(Cost_Components!$S$2:$S$29,MATCH(E757,Cost_Components!$A$2:$A$29,0)),"")</f>
        <v>0.31</v>
      </c>
      <c r="M757" s="28">
        <f>IFERROR(INDEX(Cost_Components!$L$2:$L$29,MATCH(E757,Cost_Components!$A$2:$A$29,0)),"")</f>
        <v>1</v>
      </c>
      <c r="N757" s="29">
        <f>IFERROR(INDEX(Cost_Components!$P$2:$P$29,MATCH(E757,Cost_Components!$A$2:$A$29,0)),"")</f>
        <v>40.487718809999997</v>
      </c>
      <c r="O757" s="23">
        <f t="shared" si="155"/>
        <v>47251998.320772</v>
      </c>
      <c r="P757" s="23">
        <f t="shared" si="156"/>
        <v>47251148.527502701</v>
      </c>
      <c r="Q757" s="23">
        <f t="shared" si="157"/>
        <v>593058276.65963316</v>
      </c>
      <c r="R757" s="23">
        <f t="shared" si="158"/>
        <v>665179062.14795995</v>
      </c>
      <c r="S757" s="23">
        <f t="shared" si="159"/>
        <v>72120785.488326788</v>
      </c>
      <c r="T757" s="16">
        <f>IFERROR(INDEX(Cost_Components!$R$2:$R$29,MATCH(E757,Cost_Components!$A$2:$A$29,0)),"")</f>
        <v>1</v>
      </c>
      <c r="U757" s="26">
        <f>IFERROR(INDEX(Cost_Components!$Q$2:$Q$29,MATCH(E757,Cost_Components!$A$2:$A$29,0)),"")</f>
        <v>2023</v>
      </c>
      <c r="V757" s="30">
        <f>1/(1+Calculation_Assumptions!$B$5)^(B757-Calculation_Assumptions!$B$2)</f>
        <v>0.970873786407767</v>
      </c>
      <c r="W757" s="23">
        <f t="shared" si="160"/>
        <v>575784734.62100303</v>
      </c>
      <c r="X757" s="23">
        <f t="shared" si="161"/>
        <v>645804914.70675719</v>
      </c>
      <c r="Y757" s="23">
        <f t="shared" si="162"/>
        <v>70020180.085754171</v>
      </c>
      <c r="Z757" s="17">
        <f>IFERROR(INDEX(Cost_Components!$T$2:$T$29,MATCH(E757,Cost_Components!$A$2:$A$29,0)),"")</f>
        <v>0.8</v>
      </c>
      <c r="AA757" s="26">
        <f>IFERROR(INDEX(Cost_Components!$U$2:$U$29,MATCH(E757,Cost_Components!$A$2:$A$29,0)),"")</f>
        <v>2025</v>
      </c>
      <c r="AB757" s="26">
        <f>IFERROR(INDEX(Cost_Components!$V$2:$V$29,MATCH(E757,Cost_Components!$A$2:$A$29,0)),"")</f>
        <v>2050</v>
      </c>
      <c r="AC757" s="26">
        <f>IFERROR(INDEX(Cost_Components!$M$2:$M$29,MATCH(E757,Cost_Components!$A$2:$A$29,0)),"")</f>
        <v>30</v>
      </c>
      <c r="AD757" s="26">
        <f>IFERROR(INDEX(Cost_Components!$N$2:$N$29,MATCH(E757,Cost_Components!$A$2:$A$29,0)),"")</f>
        <v>95</v>
      </c>
      <c r="AE757" s="16" t="str">
        <f>IFERROR(INDEX(Cost_Components!$O$2:$O$29,MATCH(E757,Cost_Components!$A$2:$A$29,0)),"")</f>
        <v>Both</v>
      </c>
      <c r="AF757" s="11">
        <v>157506661.06924</v>
      </c>
      <c r="AG757" s="11">
        <v>157503828.42500901</v>
      </c>
      <c r="AH757" s="23">
        <f t="shared" si="163"/>
        <v>1</v>
      </c>
      <c r="AI757" s="10">
        <v>290472130.233437</v>
      </c>
      <c r="AJ757" s="29">
        <f t="shared" si="164"/>
        <v>2.0417045731135159</v>
      </c>
      <c r="AK757" s="29">
        <f t="shared" si="165"/>
        <v>2.2899927150098391</v>
      </c>
      <c r="AL757" s="29">
        <f t="shared" si="166"/>
        <v>0.24828814189632289</v>
      </c>
      <c r="AM757" s="29">
        <f t="shared" si="167"/>
        <v>0.24105644844303195</v>
      </c>
    </row>
    <row r="758" spans="1:39">
      <c r="A758" t="s">
        <v>115</v>
      </c>
      <c r="B758" s="20">
        <v>2027</v>
      </c>
      <c r="C758" t="s">
        <v>204</v>
      </c>
      <c r="E758" s="22" t="s">
        <v>295</v>
      </c>
      <c r="F758" s="22" t="s">
        <v>296</v>
      </c>
      <c r="G758" s="22" t="s">
        <v>213</v>
      </c>
      <c r="H758" s="22" t="s">
        <v>214</v>
      </c>
      <c r="I758" s="22" t="s">
        <v>115</v>
      </c>
      <c r="J758" s="17">
        <f>IFERROR(INDEX(Cost_Components!$K$2:$K$29,MATCH(E758,Cost_Components!$A$2:$A$29,0)),"")</f>
        <v>0.3</v>
      </c>
      <c r="K758" s="17">
        <f t="shared" si="154"/>
        <v>0.36653846153846154</v>
      </c>
      <c r="L758" s="17">
        <f>IFERROR(INDEX(Cost_Components!$S$2:$S$29,MATCH(E758,Cost_Components!$A$2:$A$29,0)),"")</f>
        <v>0.31</v>
      </c>
      <c r="M758" s="28">
        <f>IFERROR(INDEX(Cost_Components!$L$2:$L$29,MATCH(E758,Cost_Components!$A$2:$A$29,0)),"")</f>
        <v>1</v>
      </c>
      <c r="N758" s="29">
        <f>IFERROR(INDEX(Cost_Components!$P$2:$P$29,MATCH(E758,Cost_Components!$A$2:$A$29,0)),"")</f>
        <v>40.487718809999997</v>
      </c>
      <c r="O758" s="23">
        <f t="shared" si="155"/>
        <v>47983213.999729492</v>
      </c>
      <c r="P758" s="23">
        <f t="shared" si="156"/>
        <v>47987133.648245096</v>
      </c>
      <c r="Q758" s="23">
        <f t="shared" si="157"/>
        <v>602295767.83089137</v>
      </c>
      <c r="R758" s="23">
        <f t="shared" si="158"/>
        <v>712085586.4800427</v>
      </c>
      <c r="S758" s="23">
        <f t="shared" si="159"/>
        <v>109789818.64915133</v>
      </c>
      <c r="T758" s="16">
        <f>IFERROR(INDEX(Cost_Components!$R$2:$R$29,MATCH(E758,Cost_Components!$A$2:$A$29,0)),"")</f>
        <v>1</v>
      </c>
      <c r="U758" s="26">
        <f>IFERROR(INDEX(Cost_Components!$Q$2:$Q$29,MATCH(E758,Cost_Components!$A$2:$A$29,0)),"")</f>
        <v>2023</v>
      </c>
      <c r="V758" s="30">
        <f>1/(1+Calculation_Assumptions!$B$5)^(B758-Calculation_Assumptions!$B$2)</f>
        <v>0.94259590913375435</v>
      </c>
      <c r="W758" s="23">
        <f t="shared" si="160"/>
        <v>567721526.8459717</v>
      </c>
      <c r="X758" s="23">
        <f t="shared" si="161"/>
        <v>671208960.76919854</v>
      </c>
      <c r="Y758" s="23">
        <f t="shared" si="162"/>
        <v>103487433.92322682</v>
      </c>
      <c r="Z758" s="17">
        <f>IFERROR(INDEX(Cost_Components!$T$2:$T$29,MATCH(E758,Cost_Components!$A$2:$A$29,0)),"")</f>
        <v>0.8</v>
      </c>
      <c r="AA758" s="26">
        <f>IFERROR(INDEX(Cost_Components!$U$2:$U$29,MATCH(E758,Cost_Components!$A$2:$A$29,0)),"")</f>
        <v>2025</v>
      </c>
      <c r="AB758" s="26">
        <f>IFERROR(INDEX(Cost_Components!$V$2:$V$29,MATCH(E758,Cost_Components!$A$2:$A$29,0)),"")</f>
        <v>2050</v>
      </c>
      <c r="AC758" s="26">
        <f>IFERROR(INDEX(Cost_Components!$M$2:$M$29,MATCH(E758,Cost_Components!$A$2:$A$29,0)),"")</f>
        <v>30</v>
      </c>
      <c r="AD758" s="26">
        <f>IFERROR(INDEX(Cost_Components!$N$2:$N$29,MATCH(E758,Cost_Components!$A$2:$A$29,0)),"")</f>
        <v>95</v>
      </c>
      <c r="AE758" s="16" t="str">
        <f>IFERROR(INDEX(Cost_Components!$O$2:$O$29,MATCH(E758,Cost_Components!$A$2:$A$29,0)),"")</f>
        <v>Both</v>
      </c>
      <c r="AF758" s="11">
        <v>159944046.66576499</v>
      </c>
      <c r="AG758" s="11">
        <v>159957112.160817</v>
      </c>
      <c r="AH758" s="23">
        <f t="shared" si="163"/>
        <v>1</v>
      </c>
      <c r="AI758" s="10">
        <v>292505080.826208</v>
      </c>
      <c r="AJ758" s="29">
        <f t="shared" si="164"/>
        <v>2.0590950629973692</v>
      </c>
      <c r="AK758" s="29">
        <f t="shared" si="165"/>
        <v>2.4344383505021185</v>
      </c>
      <c r="AL758" s="29">
        <f t="shared" si="166"/>
        <v>0.37534328750474932</v>
      </c>
      <c r="AM758" s="29">
        <f t="shared" si="167"/>
        <v>0.35379704732279132</v>
      </c>
    </row>
    <row r="759" spans="1:39">
      <c r="A759" t="s">
        <v>115</v>
      </c>
      <c r="B759" s="20">
        <v>2028</v>
      </c>
      <c r="C759" t="s">
        <v>204</v>
      </c>
      <c r="E759" s="22" t="s">
        <v>295</v>
      </c>
      <c r="F759" s="22" t="s">
        <v>296</v>
      </c>
      <c r="G759" s="22" t="s">
        <v>213</v>
      </c>
      <c r="H759" s="22" t="s">
        <v>214</v>
      </c>
      <c r="I759" s="22" t="s">
        <v>115</v>
      </c>
      <c r="J759" s="17">
        <f>IFERROR(INDEX(Cost_Components!$K$2:$K$29,MATCH(E759,Cost_Components!$A$2:$A$29,0)),"")</f>
        <v>0.3</v>
      </c>
      <c r="K759" s="17">
        <f t="shared" si="154"/>
        <v>0.38538461538461538</v>
      </c>
      <c r="L759" s="17">
        <f>IFERROR(INDEX(Cost_Components!$S$2:$S$29,MATCH(E759,Cost_Components!$A$2:$A$29,0)),"")</f>
        <v>0.31</v>
      </c>
      <c r="M759" s="28">
        <f>IFERROR(INDEX(Cost_Components!$L$2:$L$29,MATCH(E759,Cost_Components!$A$2:$A$29,0)),"")</f>
        <v>1</v>
      </c>
      <c r="N759" s="29">
        <f>IFERROR(INDEX(Cost_Components!$P$2:$P$29,MATCH(E759,Cost_Components!$A$2:$A$29,0)),"")</f>
        <v>40.487718809999997</v>
      </c>
      <c r="O759" s="23">
        <f t="shared" si="155"/>
        <v>48615106.156062596</v>
      </c>
      <c r="P759" s="23">
        <f t="shared" si="156"/>
        <v>48661300.837853998</v>
      </c>
      <c r="Q759" s="23">
        <f t="shared" si="157"/>
        <v>610757370.22807348</v>
      </c>
      <c r="R759" s="23">
        <f t="shared" si="158"/>
        <v>758558222.10034311</v>
      </c>
      <c r="S759" s="23">
        <f t="shared" si="159"/>
        <v>147800851.87226963</v>
      </c>
      <c r="T759" s="16">
        <f>IFERROR(INDEX(Cost_Components!$R$2:$R$29,MATCH(E759,Cost_Components!$A$2:$A$29,0)),"")</f>
        <v>1</v>
      </c>
      <c r="U759" s="26">
        <f>IFERROR(INDEX(Cost_Components!$Q$2:$Q$29,MATCH(E759,Cost_Components!$A$2:$A$29,0)),"")</f>
        <v>2023</v>
      </c>
      <c r="V759" s="30">
        <f>1/(1+Calculation_Assumptions!$B$5)^(B759-Calculation_Assumptions!$B$2)</f>
        <v>0.91514165935315961</v>
      </c>
      <c r="W759" s="23">
        <f t="shared" si="160"/>
        <v>558929513.25269115</v>
      </c>
      <c r="X759" s="23">
        <f t="shared" si="161"/>
        <v>694188230.08889055</v>
      </c>
      <c r="Y759" s="23">
        <f t="shared" si="162"/>
        <v>135258716.83619937</v>
      </c>
      <c r="Z759" s="17">
        <f>IFERROR(INDEX(Cost_Components!$T$2:$T$29,MATCH(E759,Cost_Components!$A$2:$A$29,0)),"")</f>
        <v>0.8</v>
      </c>
      <c r="AA759" s="26">
        <f>IFERROR(INDEX(Cost_Components!$U$2:$U$29,MATCH(E759,Cost_Components!$A$2:$A$29,0)),"")</f>
        <v>2025</v>
      </c>
      <c r="AB759" s="26">
        <f>IFERROR(INDEX(Cost_Components!$V$2:$V$29,MATCH(E759,Cost_Components!$A$2:$A$29,0)),"")</f>
        <v>2050</v>
      </c>
      <c r="AC759" s="26">
        <f>IFERROR(INDEX(Cost_Components!$M$2:$M$29,MATCH(E759,Cost_Components!$A$2:$A$29,0)),"")</f>
        <v>30</v>
      </c>
      <c r="AD759" s="26">
        <f>IFERROR(INDEX(Cost_Components!$N$2:$N$29,MATCH(E759,Cost_Components!$A$2:$A$29,0)),"")</f>
        <v>95</v>
      </c>
      <c r="AE759" s="16" t="str">
        <f>IFERROR(INDEX(Cost_Components!$O$2:$O$29,MATCH(E759,Cost_Components!$A$2:$A$29,0)),"")</f>
        <v>Both</v>
      </c>
      <c r="AF759" s="11">
        <v>162050353.853542</v>
      </c>
      <c r="AG759" s="11">
        <v>162204336.12617999</v>
      </c>
      <c r="AH759" s="23">
        <f t="shared" si="163"/>
        <v>1</v>
      </c>
      <c r="AI759" s="10">
        <v>294484707.92155403</v>
      </c>
      <c r="AJ759" s="29">
        <f t="shared" si="164"/>
        <v>2.0739867089831008</v>
      </c>
      <c r="AK759" s="29">
        <f t="shared" si="165"/>
        <v>2.5758832350045515</v>
      </c>
      <c r="AL759" s="29">
        <f t="shared" si="166"/>
        <v>0.50189652602145096</v>
      </c>
      <c r="AM759" s="29">
        <f t="shared" si="167"/>
        <v>0.45930641964685687</v>
      </c>
    </row>
    <row r="760" spans="1:39">
      <c r="A760" t="s">
        <v>115</v>
      </c>
      <c r="B760" s="20">
        <v>2029</v>
      </c>
      <c r="C760" t="s">
        <v>204</v>
      </c>
      <c r="E760" s="22" t="s">
        <v>295</v>
      </c>
      <c r="F760" s="22" t="s">
        <v>296</v>
      </c>
      <c r="G760" s="22" t="s">
        <v>213</v>
      </c>
      <c r="H760" s="22" t="s">
        <v>214</v>
      </c>
      <c r="I760" s="22" t="s">
        <v>115</v>
      </c>
      <c r="J760" s="17">
        <f>IFERROR(INDEX(Cost_Components!$K$2:$K$29,MATCH(E760,Cost_Components!$A$2:$A$29,0)),"")</f>
        <v>0.3</v>
      </c>
      <c r="K760" s="17">
        <f t="shared" si="154"/>
        <v>0.40423076923076923</v>
      </c>
      <c r="L760" s="17">
        <f>IFERROR(INDEX(Cost_Components!$S$2:$S$29,MATCH(E760,Cost_Components!$A$2:$A$29,0)),"")</f>
        <v>0.31</v>
      </c>
      <c r="M760" s="28">
        <f>IFERROR(INDEX(Cost_Components!$L$2:$L$29,MATCH(E760,Cost_Components!$A$2:$A$29,0)),"")</f>
        <v>1</v>
      </c>
      <c r="N760" s="29">
        <f>IFERROR(INDEX(Cost_Components!$P$2:$P$29,MATCH(E760,Cost_Components!$A$2:$A$29,0)),"")</f>
        <v>40.487718809999997</v>
      </c>
      <c r="O760" s="23">
        <f t="shared" si="155"/>
        <v>49266676.101511501</v>
      </c>
      <c r="P760" s="23">
        <f t="shared" si="156"/>
        <v>49306352.150810398</v>
      </c>
      <c r="Q760" s="23">
        <f t="shared" si="157"/>
        <v>618853533.6429435</v>
      </c>
      <c r="R760" s="23">
        <f t="shared" si="158"/>
        <v>806317227.10196662</v>
      </c>
      <c r="S760" s="23">
        <f t="shared" si="159"/>
        <v>187463693.45902312</v>
      </c>
      <c r="T760" s="16">
        <f>IFERROR(INDEX(Cost_Components!$R$2:$R$29,MATCH(E760,Cost_Components!$A$2:$A$29,0)),"")</f>
        <v>1</v>
      </c>
      <c r="U760" s="26">
        <f>IFERROR(INDEX(Cost_Components!$Q$2:$Q$29,MATCH(E760,Cost_Components!$A$2:$A$29,0)),"")</f>
        <v>2023</v>
      </c>
      <c r="V760" s="30">
        <f>1/(1+Calculation_Assumptions!$B$5)^(B760-Calculation_Assumptions!$B$2)</f>
        <v>0.888487047915689</v>
      </c>
      <c r="W760" s="23">
        <f t="shared" si="160"/>
        <v>549843349.19861138</v>
      </c>
      <c r="X760" s="23">
        <f t="shared" si="161"/>
        <v>716402412.79139054</v>
      </c>
      <c r="Y760" s="23">
        <f t="shared" si="162"/>
        <v>166559063.5927791</v>
      </c>
      <c r="Z760" s="17">
        <f>IFERROR(INDEX(Cost_Components!$T$2:$T$29,MATCH(E760,Cost_Components!$A$2:$A$29,0)),"")</f>
        <v>0.8</v>
      </c>
      <c r="AA760" s="26">
        <f>IFERROR(INDEX(Cost_Components!$U$2:$U$29,MATCH(E760,Cost_Components!$A$2:$A$29,0)),"")</f>
        <v>2025</v>
      </c>
      <c r="AB760" s="26">
        <f>IFERROR(INDEX(Cost_Components!$V$2:$V$29,MATCH(E760,Cost_Components!$A$2:$A$29,0)),"")</f>
        <v>2050</v>
      </c>
      <c r="AC760" s="26">
        <f>IFERROR(INDEX(Cost_Components!$M$2:$M$29,MATCH(E760,Cost_Components!$A$2:$A$29,0)),"")</f>
        <v>30</v>
      </c>
      <c r="AD760" s="26">
        <f>IFERROR(INDEX(Cost_Components!$N$2:$N$29,MATCH(E760,Cost_Components!$A$2:$A$29,0)),"")</f>
        <v>95</v>
      </c>
      <c r="AE760" s="16" t="str">
        <f>IFERROR(INDEX(Cost_Components!$O$2:$O$29,MATCH(E760,Cost_Components!$A$2:$A$29,0)),"")</f>
        <v>Both</v>
      </c>
      <c r="AF760" s="11">
        <v>164222253.67170501</v>
      </c>
      <c r="AG760" s="11">
        <v>164354507.169368</v>
      </c>
      <c r="AH760" s="23">
        <f t="shared" si="163"/>
        <v>1</v>
      </c>
      <c r="AI760" s="10">
        <v>296414030.31142998</v>
      </c>
      <c r="AJ760" s="29">
        <f t="shared" si="164"/>
        <v>2.0878010834802243</v>
      </c>
      <c r="AK760" s="29">
        <f t="shared" si="165"/>
        <v>2.7202397479458122</v>
      </c>
      <c r="AL760" s="29">
        <f t="shared" si="166"/>
        <v>0.63243866446558805</v>
      </c>
      <c r="AM760" s="29">
        <f t="shared" si="167"/>
        <v>0.56191356197877129</v>
      </c>
    </row>
    <row r="761" spans="1:39">
      <c r="A761" t="s">
        <v>115</v>
      </c>
      <c r="B761" s="20">
        <v>2030</v>
      </c>
      <c r="C761" t="s">
        <v>204</v>
      </c>
      <c r="E761" s="22" t="s">
        <v>295</v>
      </c>
      <c r="F761" s="22" t="s">
        <v>296</v>
      </c>
      <c r="G761" s="22" t="s">
        <v>213</v>
      </c>
      <c r="H761" s="22" t="s">
        <v>214</v>
      </c>
      <c r="I761" s="22" t="s">
        <v>115</v>
      </c>
      <c r="J761" s="17">
        <f>IFERROR(INDEX(Cost_Components!$K$2:$K$29,MATCH(E761,Cost_Components!$A$2:$A$29,0)),"")</f>
        <v>0.3</v>
      </c>
      <c r="K761" s="17">
        <f t="shared" si="154"/>
        <v>0.42307692307692307</v>
      </c>
      <c r="L761" s="17">
        <f>IFERROR(INDEX(Cost_Components!$S$2:$S$29,MATCH(E761,Cost_Components!$A$2:$A$29,0)),"")</f>
        <v>0.31</v>
      </c>
      <c r="M761" s="28">
        <f>IFERROR(INDEX(Cost_Components!$L$2:$L$29,MATCH(E761,Cost_Components!$A$2:$A$29,0)),"")</f>
        <v>1</v>
      </c>
      <c r="N761" s="29">
        <f>IFERROR(INDEX(Cost_Components!$P$2:$P$29,MATCH(E761,Cost_Components!$A$2:$A$29,0)),"")</f>
        <v>40.487718809999997</v>
      </c>
      <c r="O761" s="23">
        <f t="shared" si="155"/>
        <v>49904381.065011598</v>
      </c>
      <c r="P761" s="23">
        <f t="shared" si="156"/>
        <v>49924665.6848538</v>
      </c>
      <c r="Q761" s="23">
        <f t="shared" si="157"/>
        <v>626614106.03880119</v>
      </c>
      <c r="R761" s="23">
        <f t="shared" si="158"/>
        <v>854833077.97769451</v>
      </c>
      <c r="S761" s="23">
        <f t="shared" si="159"/>
        <v>228218971.93889332</v>
      </c>
      <c r="T761" s="16">
        <f>IFERROR(INDEX(Cost_Components!$R$2:$R$29,MATCH(E761,Cost_Components!$A$2:$A$29,0)),"")</f>
        <v>1</v>
      </c>
      <c r="U761" s="26">
        <f>IFERROR(INDEX(Cost_Components!$Q$2:$Q$29,MATCH(E761,Cost_Components!$A$2:$A$29,0)),"")</f>
        <v>2023</v>
      </c>
      <c r="V761" s="30">
        <f>1/(1+Calculation_Assumptions!$B$5)^(B761-Calculation_Assumptions!$B$2)</f>
        <v>0.86260878438416411</v>
      </c>
      <c r="W761" s="23">
        <f t="shared" si="160"/>
        <v>540522832.2881</v>
      </c>
      <c r="X761" s="23">
        <f t="shared" si="161"/>
        <v>737386522.2457124</v>
      </c>
      <c r="Y761" s="23">
        <f t="shared" si="162"/>
        <v>196863689.95761243</v>
      </c>
      <c r="Z761" s="17">
        <f>IFERROR(INDEX(Cost_Components!$T$2:$T$29,MATCH(E761,Cost_Components!$A$2:$A$29,0)),"")</f>
        <v>0.8</v>
      </c>
      <c r="AA761" s="26">
        <f>IFERROR(INDEX(Cost_Components!$U$2:$U$29,MATCH(E761,Cost_Components!$A$2:$A$29,0)),"")</f>
        <v>2025</v>
      </c>
      <c r="AB761" s="26">
        <f>IFERROR(INDEX(Cost_Components!$V$2:$V$29,MATCH(E761,Cost_Components!$A$2:$A$29,0)),"")</f>
        <v>2050</v>
      </c>
      <c r="AC761" s="26">
        <f>IFERROR(INDEX(Cost_Components!$M$2:$M$29,MATCH(E761,Cost_Components!$A$2:$A$29,0)),"")</f>
        <v>30</v>
      </c>
      <c r="AD761" s="26">
        <f>IFERROR(INDEX(Cost_Components!$N$2:$N$29,MATCH(E761,Cost_Components!$A$2:$A$29,0)),"")</f>
        <v>95</v>
      </c>
      <c r="AE761" s="16" t="str">
        <f>IFERROR(INDEX(Cost_Components!$O$2:$O$29,MATCH(E761,Cost_Components!$A$2:$A$29,0)),"")</f>
        <v>Both</v>
      </c>
      <c r="AF761" s="11">
        <v>166347936.88337201</v>
      </c>
      <c r="AG761" s="11">
        <v>166415552.282846</v>
      </c>
      <c r="AH761" s="23">
        <f t="shared" si="163"/>
        <v>1</v>
      </c>
      <c r="AI761" s="10">
        <v>298289404.664994</v>
      </c>
      <c r="AJ761" s="29">
        <f t="shared" si="164"/>
        <v>2.100691798766857</v>
      </c>
      <c r="AK761" s="29">
        <f t="shared" si="165"/>
        <v>2.8657842504924016</v>
      </c>
      <c r="AL761" s="29">
        <f t="shared" si="166"/>
        <v>0.76509245172554441</v>
      </c>
      <c r="AM761" s="29">
        <f t="shared" si="167"/>
        <v>0.65997546972447163</v>
      </c>
    </row>
    <row r="762" spans="1:39">
      <c r="A762" t="s">
        <v>115</v>
      </c>
      <c r="B762" s="20">
        <v>2031</v>
      </c>
      <c r="C762" t="s">
        <v>204</v>
      </c>
      <c r="E762" s="22" t="s">
        <v>295</v>
      </c>
      <c r="F762" s="22" t="s">
        <v>296</v>
      </c>
      <c r="G762" s="22" t="s">
        <v>213</v>
      </c>
      <c r="H762" s="22" t="s">
        <v>214</v>
      </c>
      <c r="I762" s="22" t="s">
        <v>115</v>
      </c>
      <c r="J762" s="17">
        <f>IFERROR(INDEX(Cost_Components!$K$2:$K$29,MATCH(E762,Cost_Components!$A$2:$A$29,0)),"")</f>
        <v>0.3</v>
      </c>
      <c r="K762" s="17">
        <f t="shared" si="154"/>
        <v>0.44192307692307692</v>
      </c>
      <c r="L762" s="17">
        <f>IFERROR(INDEX(Cost_Components!$S$2:$S$29,MATCH(E762,Cost_Components!$A$2:$A$29,0)),"")</f>
        <v>0.31</v>
      </c>
      <c r="M762" s="28">
        <f>IFERROR(INDEX(Cost_Components!$L$2:$L$29,MATCH(E762,Cost_Components!$A$2:$A$29,0)),"")</f>
        <v>1</v>
      </c>
      <c r="N762" s="29">
        <f>IFERROR(INDEX(Cost_Components!$P$2:$P$29,MATCH(E762,Cost_Components!$A$2:$A$29,0)),"")</f>
        <v>40.487718809999997</v>
      </c>
      <c r="O762" s="23">
        <f t="shared" si="155"/>
        <v>50533560.7601583</v>
      </c>
      <c r="P762" s="23">
        <f t="shared" si="156"/>
        <v>50538385.771165498</v>
      </c>
      <c r="Q762" s="23">
        <f t="shared" si="157"/>
        <v>634317025.18641865</v>
      </c>
      <c r="R762" s="23">
        <f t="shared" si="158"/>
        <v>904169576.80985165</v>
      </c>
      <c r="S762" s="23">
        <f t="shared" si="159"/>
        <v>269852551.62343299</v>
      </c>
      <c r="T762" s="16">
        <f>IFERROR(INDEX(Cost_Components!$R$2:$R$29,MATCH(E762,Cost_Components!$A$2:$A$29,0)),"")</f>
        <v>1</v>
      </c>
      <c r="U762" s="26">
        <f>IFERROR(INDEX(Cost_Components!$Q$2:$Q$29,MATCH(E762,Cost_Components!$A$2:$A$29,0)),"")</f>
        <v>2023</v>
      </c>
      <c r="V762" s="30">
        <f>1/(1+Calculation_Assumptions!$B$5)^(B762-Calculation_Assumptions!$B$2)</f>
        <v>0.83748425668365445</v>
      </c>
      <c r="W762" s="23">
        <f t="shared" si="160"/>
        <v>531230522.34003472</v>
      </c>
      <c r="X762" s="23">
        <f t="shared" si="161"/>
        <v>757227785.95057297</v>
      </c>
      <c r="Y762" s="23">
        <f t="shared" si="162"/>
        <v>225997263.61053827</v>
      </c>
      <c r="Z762" s="17">
        <f>IFERROR(INDEX(Cost_Components!$T$2:$T$29,MATCH(E762,Cost_Components!$A$2:$A$29,0)),"")</f>
        <v>0.8</v>
      </c>
      <c r="AA762" s="26">
        <f>IFERROR(INDEX(Cost_Components!$U$2:$U$29,MATCH(E762,Cost_Components!$A$2:$A$29,0)),"")</f>
        <v>2025</v>
      </c>
      <c r="AB762" s="26">
        <f>IFERROR(INDEX(Cost_Components!$V$2:$V$29,MATCH(E762,Cost_Components!$A$2:$A$29,0)),"")</f>
        <v>2050</v>
      </c>
      <c r="AC762" s="26">
        <f>IFERROR(INDEX(Cost_Components!$M$2:$M$29,MATCH(E762,Cost_Components!$A$2:$A$29,0)),"")</f>
        <v>30</v>
      </c>
      <c r="AD762" s="26">
        <f>IFERROR(INDEX(Cost_Components!$N$2:$N$29,MATCH(E762,Cost_Components!$A$2:$A$29,0)),"")</f>
        <v>95</v>
      </c>
      <c r="AE762" s="16" t="str">
        <f>IFERROR(INDEX(Cost_Components!$O$2:$O$29,MATCH(E762,Cost_Components!$A$2:$A$29,0)),"")</f>
        <v>Both</v>
      </c>
      <c r="AF762" s="11">
        <v>168445202.53386101</v>
      </c>
      <c r="AG762" s="11">
        <v>168461285.90388501</v>
      </c>
      <c r="AH762" s="23">
        <f t="shared" si="163"/>
        <v>1</v>
      </c>
      <c r="AI762" s="10">
        <v>300119636.92551899</v>
      </c>
      <c r="AJ762" s="29">
        <f t="shared" si="164"/>
        <v>2.1135472229824059</v>
      </c>
      <c r="AK762" s="29">
        <f t="shared" si="165"/>
        <v>3.0126971566150482</v>
      </c>
      <c r="AL762" s="29">
        <f t="shared" si="166"/>
        <v>0.89914993363264195</v>
      </c>
      <c r="AM762" s="29">
        <f t="shared" si="167"/>
        <v>0.75302391381549039</v>
      </c>
    </row>
    <row r="763" spans="1:39">
      <c r="A763" t="s">
        <v>115</v>
      </c>
      <c r="B763" s="20">
        <v>2032</v>
      </c>
      <c r="C763" t="s">
        <v>204</v>
      </c>
      <c r="E763" s="22" t="s">
        <v>295</v>
      </c>
      <c r="F763" s="22" t="s">
        <v>296</v>
      </c>
      <c r="G763" s="22" t="s">
        <v>213</v>
      </c>
      <c r="H763" s="22" t="s">
        <v>214</v>
      </c>
      <c r="I763" s="22" t="s">
        <v>115</v>
      </c>
      <c r="J763" s="17">
        <f>IFERROR(INDEX(Cost_Components!$K$2:$K$29,MATCH(E763,Cost_Components!$A$2:$A$29,0)),"")</f>
        <v>0.3</v>
      </c>
      <c r="K763" s="17">
        <f t="shared" si="154"/>
        <v>0.46076923076923082</v>
      </c>
      <c r="L763" s="17">
        <f>IFERROR(INDEX(Cost_Components!$S$2:$S$29,MATCH(E763,Cost_Components!$A$2:$A$29,0)),"")</f>
        <v>0.31</v>
      </c>
      <c r="M763" s="28">
        <f>IFERROR(INDEX(Cost_Components!$L$2:$L$29,MATCH(E763,Cost_Components!$A$2:$A$29,0)),"")</f>
        <v>1</v>
      </c>
      <c r="N763" s="29">
        <f>IFERROR(INDEX(Cost_Components!$P$2:$P$29,MATCH(E763,Cost_Components!$A$2:$A$29,0)),"")</f>
        <v>40.487718809999997</v>
      </c>
      <c r="O763" s="23">
        <f t="shared" si="155"/>
        <v>51155121.179522999</v>
      </c>
      <c r="P763" s="23">
        <f t="shared" si="156"/>
        <v>51142984.605379201</v>
      </c>
      <c r="Q763" s="23">
        <f t="shared" si="157"/>
        <v>641905461.74009299</v>
      </c>
      <c r="R763" s="23">
        <f t="shared" si="158"/>
        <v>954324110.03291821</v>
      </c>
      <c r="S763" s="23">
        <f t="shared" si="159"/>
        <v>312418648.29282522</v>
      </c>
      <c r="T763" s="16">
        <f>IFERROR(INDEX(Cost_Components!$R$2:$R$29,MATCH(E763,Cost_Components!$A$2:$A$29,0)),"")</f>
        <v>1</v>
      </c>
      <c r="U763" s="26">
        <f>IFERROR(INDEX(Cost_Components!$Q$2:$Q$29,MATCH(E763,Cost_Components!$A$2:$A$29,0)),"")</f>
        <v>2023</v>
      </c>
      <c r="V763" s="30">
        <f>1/(1+Calculation_Assumptions!$B$5)^(B763-Calculation_Assumptions!$B$2)</f>
        <v>0.81309151134335378</v>
      </c>
      <c r="W763" s="23">
        <f t="shared" si="160"/>
        <v>521927882.02580559</v>
      </c>
      <c r="X763" s="23">
        <f t="shared" si="161"/>
        <v>775952832.93806648</v>
      </c>
      <c r="Y763" s="23">
        <f t="shared" si="162"/>
        <v>254024950.91226095</v>
      </c>
      <c r="Z763" s="17">
        <f>IFERROR(INDEX(Cost_Components!$T$2:$T$29,MATCH(E763,Cost_Components!$A$2:$A$29,0)),"")</f>
        <v>0.8</v>
      </c>
      <c r="AA763" s="26">
        <f>IFERROR(INDEX(Cost_Components!$U$2:$U$29,MATCH(E763,Cost_Components!$A$2:$A$29,0)),"")</f>
        <v>2025</v>
      </c>
      <c r="AB763" s="26">
        <f>IFERROR(INDEX(Cost_Components!$V$2:$V$29,MATCH(E763,Cost_Components!$A$2:$A$29,0)),"")</f>
        <v>2050</v>
      </c>
      <c r="AC763" s="26">
        <f>IFERROR(INDEX(Cost_Components!$M$2:$M$29,MATCH(E763,Cost_Components!$A$2:$A$29,0)),"")</f>
        <v>30</v>
      </c>
      <c r="AD763" s="26">
        <f>IFERROR(INDEX(Cost_Components!$N$2:$N$29,MATCH(E763,Cost_Components!$A$2:$A$29,0)),"")</f>
        <v>95</v>
      </c>
      <c r="AE763" s="16" t="str">
        <f>IFERROR(INDEX(Cost_Components!$O$2:$O$29,MATCH(E763,Cost_Components!$A$2:$A$29,0)),"")</f>
        <v>Both</v>
      </c>
      <c r="AF763" s="11">
        <v>170517070.59841001</v>
      </c>
      <c r="AG763" s="11">
        <v>170476615.351264</v>
      </c>
      <c r="AH763" s="23">
        <f t="shared" si="163"/>
        <v>1</v>
      </c>
      <c r="AI763" s="10">
        <v>301904628.08354098</v>
      </c>
      <c r="AJ763" s="29">
        <f t="shared" si="164"/>
        <v>2.126186225811912</v>
      </c>
      <c r="AK763" s="29">
        <f t="shared" si="165"/>
        <v>3.1610118602383404</v>
      </c>
      <c r="AL763" s="29">
        <f t="shared" si="166"/>
        <v>1.0348256344264284</v>
      </c>
      <c r="AM763" s="29">
        <f t="shared" si="167"/>
        <v>0.84140793907262956</v>
      </c>
    </row>
    <row r="764" spans="1:39">
      <c r="A764" t="s">
        <v>115</v>
      </c>
      <c r="B764" s="20">
        <v>2033</v>
      </c>
      <c r="C764" t="s">
        <v>204</v>
      </c>
      <c r="E764" s="22" t="s">
        <v>295</v>
      </c>
      <c r="F764" s="22" t="s">
        <v>296</v>
      </c>
      <c r="G764" s="22" t="s">
        <v>213</v>
      </c>
      <c r="H764" s="22" t="s">
        <v>214</v>
      </c>
      <c r="I764" s="22" t="s">
        <v>115</v>
      </c>
      <c r="J764" s="17">
        <f>IFERROR(INDEX(Cost_Components!$K$2:$K$29,MATCH(E764,Cost_Components!$A$2:$A$29,0)),"")</f>
        <v>0.3</v>
      </c>
      <c r="K764" s="17">
        <f t="shared" si="154"/>
        <v>0.47961538461538467</v>
      </c>
      <c r="L764" s="17">
        <f>IFERROR(INDEX(Cost_Components!$S$2:$S$29,MATCH(E764,Cost_Components!$A$2:$A$29,0)),"")</f>
        <v>0.31</v>
      </c>
      <c r="M764" s="28">
        <f>IFERROR(INDEX(Cost_Components!$L$2:$L$29,MATCH(E764,Cost_Components!$A$2:$A$29,0)),"")</f>
        <v>1</v>
      </c>
      <c r="N764" s="29">
        <f>IFERROR(INDEX(Cost_Components!$P$2:$P$29,MATCH(E764,Cost_Components!$A$2:$A$29,0)),"")</f>
        <v>40.487718809999997</v>
      </c>
      <c r="O764" s="23">
        <f t="shared" si="155"/>
        <v>51769084.508914806</v>
      </c>
      <c r="P764" s="23">
        <f t="shared" si="156"/>
        <v>51738452.952377103</v>
      </c>
      <c r="Q764" s="23">
        <f t="shared" si="157"/>
        <v>649379299.7880801</v>
      </c>
      <c r="R764" s="23">
        <f t="shared" si="158"/>
        <v>1005279667.0769781</v>
      </c>
      <c r="S764" s="23">
        <f t="shared" si="159"/>
        <v>355900367.28889799</v>
      </c>
      <c r="T764" s="16">
        <f>IFERROR(INDEX(Cost_Components!$R$2:$R$29,MATCH(E764,Cost_Components!$A$2:$A$29,0)),"")</f>
        <v>1</v>
      </c>
      <c r="U764" s="26">
        <f>IFERROR(INDEX(Cost_Components!$Q$2:$Q$29,MATCH(E764,Cost_Components!$A$2:$A$29,0)),"")</f>
        <v>2023</v>
      </c>
      <c r="V764" s="30">
        <f>1/(1+Calculation_Assumptions!$B$5)^(B764-Calculation_Assumptions!$B$2)</f>
        <v>0.78940923431393573</v>
      </c>
      <c r="W764" s="23">
        <f t="shared" si="160"/>
        <v>512626015.82502806</v>
      </c>
      <c r="X764" s="23">
        <f t="shared" si="161"/>
        <v>793577052.25860548</v>
      </c>
      <c r="Y764" s="23">
        <f t="shared" si="162"/>
        <v>280951036.43357748</v>
      </c>
      <c r="Z764" s="17">
        <f>IFERROR(INDEX(Cost_Components!$T$2:$T$29,MATCH(E764,Cost_Components!$A$2:$A$29,0)),"")</f>
        <v>0.8</v>
      </c>
      <c r="AA764" s="26">
        <f>IFERROR(INDEX(Cost_Components!$U$2:$U$29,MATCH(E764,Cost_Components!$A$2:$A$29,0)),"")</f>
        <v>2025</v>
      </c>
      <c r="AB764" s="26">
        <f>IFERROR(INDEX(Cost_Components!$V$2:$V$29,MATCH(E764,Cost_Components!$A$2:$A$29,0)),"")</f>
        <v>2050</v>
      </c>
      <c r="AC764" s="26">
        <f>IFERROR(INDEX(Cost_Components!$M$2:$M$29,MATCH(E764,Cost_Components!$A$2:$A$29,0)),"")</f>
        <v>30</v>
      </c>
      <c r="AD764" s="26">
        <f>IFERROR(INDEX(Cost_Components!$N$2:$N$29,MATCH(E764,Cost_Components!$A$2:$A$29,0)),"")</f>
        <v>95</v>
      </c>
      <c r="AE764" s="16" t="str">
        <f>IFERROR(INDEX(Cost_Components!$O$2:$O$29,MATCH(E764,Cost_Components!$A$2:$A$29,0)),"")</f>
        <v>Both</v>
      </c>
      <c r="AF764" s="11">
        <v>172563615.02971601</v>
      </c>
      <c r="AG764" s="11">
        <v>172461509.84125701</v>
      </c>
      <c r="AH764" s="23">
        <f t="shared" si="163"/>
        <v>1</v>
      </c>
      <c r="AI764" s="10">
        <v>303644277.16916001</v>
      </c>
      <c r="AJ764" s="29">
        <f t="shared" si="164"/>
        <v>2.1386186028011696</v>
      </c>
      <c r="AK764" s="29">
        <f t="shared" si="165"/>
        <v>3.3107150131366958</v>
      </c>
      <c r="AL764" s="29">
        <f t="shared" si="166"/>
        <v>1.172096410335526</v>
      </c>
      <c r="AM764" s="29">
        <f t="shared" si="167"/>
        <v>0.92526372982508032</v>
      </c>
    </row>
    <row r="765" spans="1:39">
      <c r="A765" t="s">
        <v>115</v>
      </c>
      <c r="B765" s="20">
        <v>2034</v>
      </c>
      <c r="C765" t="s">
        <v>204</v>
      </c>
      <c r="E765" s="22" t="s">
        <v>295</v>
      </c>
      <c r="F765" s="22" t="s">
        <v>296</v>
      </c>
      <c r="G765" s="22" t="s">
        <v>213</v>
      </c>
      <c r="H765" s="22" t="s">
        <v>214</v>
      </c>
      <c r="I765" s="22" t="s">
        <v>115</v>
      </c>
      <c r="J765" s="17">
        <f>IFERROR(INDEX(Cost_Components!$K$2:$K$29,MATCH(E765,Cost_Components!$A$2:$A$29,0)),"")</f>
        <v>0.3</v>
      </c>
      <c r="K765" s="17">
        <f t="shared" si="154"/>
        <v>0.49846153846153851</v>
      </c>
      <c r="L765" s="17">
        <f>IFERROR(INDEX(Cost_Components!$S$2:$S$29,MATCH(E765,Cost_Components!$A$2:$A$29,0)),"")</f>
        <v>0.31</v>
      </c>
      <c r="M765" s="28">
        <f>IFERROR(INDEX(Cost_Components!$L$2:$L$29,MATCH(E765,Cost_Components!$A$2:$A$29,0)),"")</f>
        <v>1</v>
      </c>
      <c r="N765" s="29">
        <f>IFERROR(INDEX(Cost_Components!$P$2:$P$29,MATCH(E765,Cost_Components!$A$2:$A$29,0)),"")</f>
        <v>40.487718809999997</v>
      </c>
      <c r="O765" s="23">
        <f t="shared" si="155"/>
        <v>52389154.521061793</v>
      </c>
      <c r="P765" s="23">
        <f t="shared" si="156"/>
        <v>52338505.883450098</v>
      </c>
      <c r="Q765" s="23">
        <f t="shared" si="157"/>
        <v>656910679.83484399</v>
      </c>
      <c r="R765" s="23">
        <f t="shared" si="158"/>
        <v>1057295420.998976</v>
      </c>
      <c r="S765" s="23">
        <f t="shared" si="159"/>
        <v>400384741.164132</v>
      </c>
      <c r="T765" s="16">
        <f>IFERROR(INDEX(Cost_Components!$R$2:$R$29,MATCH(E765,Cost_Components!$A$2:$A$29,0)),"")</f>
        <v>1</v>
      </c>
      <c r="U765" s="26">
        <f>IFERROR(INDEX(Cost_Components!$Q$2:$Q$29,MATCH(E765,Cost_Components!$A$2:$A$29,0)),"")</f>
        <v>2023</v>
      </c>
      <c r="V765" s="30">
        <f>1/(1+Calculation_Assumptions!$B$5)^(B765-Calculation_Assumptions!$B$2)</f>
        <v>0.76641673234362695</v>
      </c>
      <c r="W765" s="23">
        <f t="shared" si="160"/>
        <v>503467336.68065166</v>
      </c>
      <c r="X765" s="23">
        <f t="shared" si="161"/>
        <v>810328901.68391454</v>
      </c>
      <c r="Y765" s="23">
        <f t="shared" si="162"/>
        <v>306861565.00326294</v>
      </c>
      <c r="Z765" s="17">
        <f>IFERROR(INDEX(Cost_Components!$T$2:$T$29,MATCH(E765,Cost_Components!$A$2:$A$29,0)),"")</f>
        <v>0.8</v>
      </c>
      <c r="AA765" s="26">
        <f>IFERROR(INDEX(Cost_Components!$U$2:$U$29,MATCH(E765,Cost_Components!$A$2:$A$29,0)),"")</f>
        <v>2025</v>
      </c>
      <c r="AB765" s="26">
        <f>IFERROR(INDEX(Cost_Components!$V$2:$V$29,MATCH(E765,Cost_Components!$A$2:$A$29,0)),"")</f>
        <v>2050</v>
      </c>
      <c r="AC765" s="26">
        <f>IFERROR(INDEX(Cost_Components!$M$2:$M$29,MATCH(E765,Cost_Components!$A$2:$A$29,0)),"")</f>
        <v>30</v>
      </c>
      <c r="AD765" s="26">
        <f>IFERROR(INDEX(Cost_Components!$N$2:$N$29,MATCH(E765,Cost_Components!$A$2:$A$29,0)),"")</f>
        <v>95</v>
      </c>
      <c r="AE765" s="16" t="str">
        <f>IFERROR(INDEX(Cost_Components!$O$2:$O$29,MATCH(E765,Cost_Components!$A$2:$A$29,0)),"")</f>
        <v>Both</v>
      </c>
      <c r="AF765" s="11">
        <v>174630515.07020599</v>
      </c>
      <c r="AG765" s="11">
        <v>174461686.27816701</v>
      </c>
      <c r="AH765" s="23">
        <f t="shared" si="163"/>
        <v>1</v>
      </c>
      <c r="AI765" s="10">
        <v>305332541.18498403</v>
      </c>
      <c r="AJ765" s="29">
        <f t="shared" si="164"/>
        <v>2.1514597732865242</v>
      </c>
      <c r="AK765" s="29">
        <f t="shared" si="165"/>
        <v>3.4627669127425871</v>
      </c>
      <c r="AL765" s="29">
        <f t="shared" si="166"/>
        <v>1.3113071394560631</v>
      </c>
      <c r="AM765" s="29">
        <f t="shared" si="167"/>
        <v>1.0050077329207847</v>
      </c>
    </row>
    <row r="766" spans="1:39">
      <c r="A766" t="s">
        <v>115</v>
      </c>
      <c r="B766" s="20">
        <v>2035</v>
      </c>
      <c r="C766" t="s">
        <v>204</v>
      </c>
      <c r="E766" s="22" t="s">
        <v>295</v>
      </c>
      <c r="F766" s="22" t="s">
        <v>296</v>
      </c>
      <c r="G766" s="22" t="s">
        <v>213</v>
      </c>
      <c r="H766" s="22" t="s">
        <v>214</v>
      </c>
      <c r="I766" s="22" t="s">
        <v>115</v>
      </c>
      <c r="J766" s="17">
        <f>IFERROR(INDEX(Cost_Components!$K$2:$K$29,MATCH(E766,Cost_Components!$A$2:$A$29,0)),"")</f>
        <v>0.3</v>
      </c>
      <c r="K766" s="17">
        <f t="shared" si="154"/>
        <v>0.51730769230769236</v>
      </c>
      <c r="L766" s="17">
        <f>IFERROR(INDEX(Cost_Components!$S$2:$S$29,MATCH(E766,Cost_Components!$A$2:$A$29,0)),"")</f>
        <v>0.31</v>
      </c>
      <c r="M766" s="28">
        <f>IFERROR(INDEX(Cost_Components!$L$2:$L$29,MATCH(E766,Cost_Components!$A$2:$A$29,0)),"")</f>
        <v>1</v>
      </c>
      <c r="N766" s="29">
        <f>IFERROR(INDEX(Cost_Components!$P$2:$P$29,MATCH(E766,Cost_Components!$A$2:$A$29,0)),"")</f>
        <v>40.487718809999997</v>
      </c>
      <c r="O766" s="23">
        <f t="shared" si="155"/>
        <v>53034154.668979801</v>
      </c>
      <c r="P766" s="23">
        <f t="shared" si="156"/>
        <v>52961629.890624002</v>
      </c>
      <c r="Q766" s="23">
        <f t="shared" si="157"/>
        <v>664731629.40657139</v>
      </c>
      <c r="R766" s="23">
        <f t="shared" si="158"/>
        <v>1110779600.5396848</v>
      </c>
      <c r="S766" s="23">
        <f t="shared" si="159"/>
        <v>446047971.13311338</v>
      </c>
      <c r="T766" s="16">
        <f>IFERROR(INDEX(Cost_Components!$R$2:$R$29,MATCH(E766,Cost_Components!$A$2:$A$29,0)),"")</f>
        <v>1</v>
      </c>
      <c r="U766" s="26">
        <f>IFERROR(INDEX(Cost_Components!$Q$2:$Q$29,MATCH(E766,Cost_Components!$A$2:$A$29,0)),"")</f>
        <v>2023</v>
      </c>
      <c r="V766" s="30">
        <f>1/(1+Calculation_Assumptions!$B$5)^(B766-Calculation_Assumptions!$B$2)</f>
        <v>0.74409391489672516</v>
      </c>
      <c r="W766" s="23">
        <f t="shared" si="160"/>
        <v>494622760.48081475</v>
      </c>
      <c r="X766" s="23">
        <f t="shared" si="161"/>
        <v>826524341.55299461</v>
      </c>
      <c r="Y766" s="23">
        <f t="shared" si="162"/>
        <v>331901581.07217979</v>
      </c>
      <c r="Z766" s="17">
        <f>IFERROR(INDEX(Cost_Components!$T$2:$T$29,MATCH(E766,Cost_Components!$A$2:$A$29,0)),"")</f>
        <v>0.8</v>
      </c>
      <c r="AA766" s="26">
        <f>IFERROR(INDEX(Cost_Components!$U$2:$U$29,MATCH(E766,Cost_Components!$A$2:$A$29,0)),"")</f>
        <v>2025</v>
      </c>
      <c r="AB766" s="26">
        <f>IFERROR(INDEX(Cost_Components!$V$2:$V$29,MATCH(E766,Cost_Components!$A$2:$A$29,0)),"")</f>
        <v>2050</v>
      </c>
      <c r="AC766" s="26">
        <f>IFERROR(INDEX(Cost_Components!$M$2:$M$29,MATCH(E766,Cost_Components!$A$2:$A$29,0)),"")</f>
        <v>30</v>
      </c>
      <c r="AD766" s="26">
        <f>IFERROR(INDEX(Cost_Components!$N$2:$N$29,MATCH(E766,Cost_Components!$A$2:$A$29,0)),"")</f>
        <v>95</v>
      </c>
      <c r="AE766" s="16" t="str">
        <f>IFERROR(INDEX(Cost_Components!$O$2:$O$29,MATCH(E766,Cost_Components!$A$2:$A$29,0)),"")</f>
        <v>Both</v>
      </c>
      <c r="AF766" s="11">
        <v>176780515.56326601</v>
      </c>
      <c r="AG766" s="11">
        <v>176538766.30208001</v>
      </c>
      <c r="AH766" s="23">
        <f t="shared" si="163"/>
        <v>1</v>
      </c>
      <c r="AI766" s="10">
        <v>306964650.16711998</v>
      </c>
      <c r="AJ766" s="29">
        <f t="shared" si="164"/>
        <v>2.1654989558070392</v>
      </c>
      <c r="AK766" s="29">
        <f t="shared" si="165"/>
        <v>3.6185912610293918</v>
      </c>
      <c r="AL766" s="29">
        <f t="shared" si="166"/>
        <v>1.4530923052223526</v>
      </c>
      <c r="AM766" s="29">
        <f t="shared" si="167"/>
        <v>1.0812371420992073</v>
      </c>
    </row>
    <row r="767" spans="1:39">
      <c r="A767" t="s">
        <v>115</v>
      </c>
      <c r="B767" s="20">
        <v>2036</v>
      </c>
      <c r="C767" t="s">
        <v>204</v>
      </c>
      <c r="E767" s="22" t="s">
        <v>295</v>
      </c>
      <c r="F767" s="22" t="s">
        <v>296</v>
      </c>
      <c r="G767" s="22" t="s">
        <v>213</v>
      </c>
      <c r="H767" s="22" t="s">
        <v>214</v>
      </c>
      <c r="I767" s="22" t="s">
        <v>115</v>
      </c>
      <c r="J767" s="17">
        <f>IFERROR(INDEX(Cost_Components!$K$2:$K$29,MATCH(E767,Cost_Components!$A$2:$A$29,0)),"")</f>
        <v>0.3</v>
      </c>
      <c r="K767" s="17">
        <f t="shared" si="154"/>
        <v>0.5361538461538462</v>
      </c>
      <c r="L767" s="17">
        <f>IFERROR(INDEX(Cost_Components!$S$2:$S$29,MATCH(E767,Cost_Components!$A$2:$A$29,0)),"")</f>
        <v>0.31</v>
      </c>
      <c r="M767" s="28">
        <f>IFERROR(INDEX(Cost_Components!$L$2:$L$29,MATCH(E767,Cost_Components!$A$2:$A$29,0)),"")</f>
        <v>1</v>
      </c>
      <c r="N767" s="29">
        <f>IFERROR(INDEX(Cost_Components!$P$2:$P$29,MATCH(E767,Cost_Components!$A$2:$A$29,0)),"")</f>
        <v>40.487718809999997</v>
      </c>
      <c r="O767" s="23">
        <f t="shared" si="155"/>
        <v>53683250.150438696</v>
      </c>
      <c r="P767" s="23">
        <f t="shared" si="156"/>
        <v>53587097.871060304</v>
      </c>
      <c r="Q767" s="23">
        <f t="shared" si="157"/>
        <v>672581998.63870609</v>
      </c>
      <c r="R767" s="23">
        <f t="shared" si="158"/>
        <v>1165336999.0906177</v>
      </c>
      <c r="S767" s="23">
        <f t="shared" si="159"/>
        <v>492755000.45191157</v>
      </c>
      <c r="T767" s="16">
        <f>IFERROR(INDEX(Cost_Components!$R$2:$R$29,MATCH(E767,Cost_Components!$A$2:$A$29,0)),"")</f>
        <v>1</v>
      </c>
      <c r="U767" s="26">
        <f>IFERROR(INDEX(Cost_Components!$Q$2:$Q$29,MATCH(E767,Cost_Components!$A$2:$A$29,0)),"")</f>
        <v>2023</v>
      </c>
      <c r="V767" s="30">
        <f>1/(1+Calculation_Assumptions!$B$5)^(B767-Calculation_Assumptions!$B$2)</f>
        <v>0.72242127659876232</v>
      </c>
      <c r="W767" s="23">
        <f t="shared" si="160"/>
        <v>485887546.07392108</v>
      </c>
      <c r="X767" s="23">
        <f t="shared" si="161"/>
        <v>841864242.55081475</v>
      </c>
      <c r="Y767" s="23">
        <f t="shared" si="162"/>
        <v>355976696.47689366</v>
      </c>
      <c r="Z767" s="17">
        <f>IFERROR(INDEX(Cost_Components!$T$2:$T$29,MATCH(E767,Cost_Components!$A$2:$A$29,0)),"")</f>
        <v>0.8</v>
      </c>
      <c r="AA767" s="26">
        <f>IFERROR(INDEX(Cost_Components!$U$2:$U$29,MATCH(E767,Cost_Components!$A$2:$A$29,0)),"")</f>
        <v>2025</v>
      </c>
      <c r="AB767" s="26">
        <f>IFERROR(INDEX(Cost_Components!$V$2:$V$29,MATCH(E767,Cost_Components!$A$2:$A$29,0)),"")</f>
        <v>2050</v>
      </c>
      <c r="AC767" s="26">
        <f>IFERROR(INDEX(Cost_Components!$M$2:$M$29,MATCH(E767,Cost_Components!$A$2:$A$29,0)),"")</f>
        <v>30</v>
      </c>
      <c r="AD767" s="26">
        <f>IFERROR(INDEX(Cost_Components!$N$2:$N$29,MATCH(E767,Cost_Components!$A$2:$A$29,0)),"")</f>
        <v>95</v>
      </c>
      <c r="AE767" s="16" t="str">
        <f>IFERROR(INDEX(Cost_Components!$O$2:$O$29,MATCH(E767,Cost_Components!$A$2:$A$29,0)),"")</f>
        <v>Both</v>
      </c>
      <c r="AF767" s="11">
        <v>178944167.168129</v>
      </c>
      <c r="AG767" s="11">
        <v>178623659.57020101</v>
      </c>
      <c r="AH767" s="23">
        <f t="shared" si="163"/>
        <v>1</v>
      </c>
      <c r="AI767" s="10">
        <v>308542769.75662202</v>
      </c>
      <c r="AJ767" s="29">
        <f t="shared" si="164"/>
        <v>2.1798663412830499</v>
      </c>
      <c r="AK767" s="29">
        <f t="shared" si="165"/>
        <v>3.7769058727573923</v>
      </c>
      <c r="AL767" s="29">
        <f t="shared" si="166"/>
        <v>1.5970395314743426</v>
      </c>
      <c r="AM767" s="29">
        <f t="shared" si="167"/>
        <v>1.1537353371063839</v>
      </c>
    </row>
    <row r="768" spans="1:39">
      <c r="A768" t="s">
        <v>115</v>
      </c>
      <c r="B768" s="20">
        <v>2037</v>
      </c>
      <c r="C768" t="s">
        <v>204</v>
      </c>
      <c r="E768" s="22" t="s">
        <v>295</v>
      </c>
      <c r="F768" s="22" t="s">
        <v>296</v>
      </c>
      <c r="G768" s="22" t="s">
        <v>213</v>
      </c>
      <c r="H768" s="22" t="s">
        <v>214</v>
      </c>
      <c r="I768" s="22" t="s">
        <v>115</v>
      </c>
      <c r="J768" s="17">
        <f>IFERROR(INDEX(Cost_Components!$K$2:$K$29,MATCH(E768,Cost_Components!$A$2:$A$29,0)),"")</f>
        <v>0.3</v>
      </c>
      <c r="K768" s="17">
        <f t="shared" si="154"/>
        <v>0.55500000000000005</v>
      </c>
      <c r="L768" s="17">
        <f>IFERROR(INDEX(Cost_Components!$S$2:$S$29,MATCH(E768,Cost_Components!$A$2:$A$29,0)),"")</f>
        <v>0.31</v>
      </c>
      <c r="M768" s="28">
        <f>IFERROR(INDEX(Cost_Components!$L$2:$L$29,MATCH(E768,Cost_Components!$A$2:$A$29,0)),"")</f>
        <v>1</v>
      </c>
      <c r="N768" s="29">
        <f>IFERROR(INDEX(Cost_Components!$P$2:$P$29,MATCH(E768,Cost_Components!$A$2:$A$29,0)),"")</f>
        <v>40.487718809999997</v>
      </c>
      <c r="O768" s="23">
        <f t="shared" si="155"/>
        <v>54342996.887969099</v>
      </c>
      <c r="P768" s="23">
        <f t="shared" si="156"/>
        <v>54221378.236197598</v>
      </c>
      <c r="Q768" s="23">
        <f t="shared" si="157"/>
        <v>680542973.81052482</v>
      </c>
      <c r="R768" s="23">
        <f t="shared" si="158"/>
        <v>1221124307.3975029</v>
      </c>
      <c r="S768" s="23">
        <f t="shared" si="159"/>
        <v>540581333.58697808</v>
      </c>
      <c r="T768" s="16">
        <f>IFERROR(INDEX(Cost_Components!$R$2:$R$29,MATCH(E768,Cost_Components!$A$2:$A$29,0)),"")</f>
        <v>1</v>
      </c>
      <c r="U768" s="26">
        <f>IFERROR(INDEX(Cost_Components!$Q$2:$Q$29,MATCH(E768,Cost_Components!$A$2:$A$29,0)),"")</f>
        <v>2023</v>
      </c>
      <c r="V768" s="30">
        <f>1/(1+Calculation_Assumptions!$B$5)^(B768-Calculation_Assumptions!$B$2)</f>
        <v>0.70137988019297326</v>
      </c>
      <c r="W768" s="23">
        <f t="shared" si="160"/>
        <v>477319149.43739563</v>
      </c>
      <c r="X768" s="23">
        <f t="shared" si="161"/>
        <v>856472020.42318809</v>
      </c>
      <c r="Y768" s="23">
        <f t="shared" si="162"/>
        <v>379152870.9857924</v>
      </c>
      <c r="Z768" s="17">
        <f>IFERROR(INDEX(Cost_Components!$T$2:$T$29,MATCH(E768,Cost_Components!$A$2:$A$29,0)),"")</f>
        <v>0.8</v>
      </c>
      <c r="AA768" s="26">
        <f>IFERROR(INDEX(Cost_Components!$U$2:$U$29,MATCH(E768,Cost_Components!$A$2:$A$29,0)),"")</f>
        <v>2025</v>
      </c>
      <c r="AB768" s="26">
        <f>IFERROR(INDEX(Cost_Components!$V$2:$V$29,MATCH(E768,Cost_Components!$A$2:$A$29,0)),"")</f>
        <v>2050</v>
      </c>
      <c r="AC768" s="26">
        <f>IFERROR(INDEX(Cost_Components!$M$2:$M$29,MATCH(E768,Cost_Components!$A$2:$A$29,0)),"")</f>
        <v>30</v>
      </c>
      <c r="AD768" s="26">
        <f>IFERROR(INDEX(Cost_Components!$N$2:$N$29,MATCH(E768,Cost_Components!$A$2:$A$29,0)),"")</f>
        <v>95</v>
      </c>
      <c r="AE768" s="16" t="str">
        <f>IFERROR(INDEX(Cost_Components!$O$2:$O$29,MATCH(E768,Cost_Components!$A$2:$A$29,0)),"")</f>
        <v>Both</v>
      </c>
      <c r="AF768" s="11">
        <v>181143322.95989701</v>
      </c>
      <c r="AG768" s="11">
        <v>180737927.45399201</v>
      </c>
      <c r="AH768" s="23">
        <f t="shared" si="163"/>
        <v>1</v>
      </c>
      <c r="AI768" s="10">
        <v>310068287.63643003</v>
      </c>
      <c r="AJ768" s="29">
        <f t="shared" si="164"/>
        <v>2.1948164354314561</v>
      </c>
      <c r="AK768" s="29">
        <f t="shared" si="165"/>
        <v>3.9382431421988238</v>
      </c>
      <c r="AL768" s="29">
        <f t="shared" si="166"/>
        <v>1.7434267067673677</v>
      </c>
      <c r="AM768" s="29">
        <f t="shared" si="167"/>
        <v>1.2228044147177262</v>
      </c>
    </row>
    <row r="769" spans="1:39">
      <c r="A769" t="s">
        <v>115</v>
      </c>
      <c r="B769" s="20">
        <v>2038</v>
      </c>
      <c r="C769" t="s">
        <v>204</v>
      </c>
      <c r="E769" s="22" t="s">
        <v>295</v>
      </c>
      <c r="F769" s="22" t="s">
        <v>296</v>
      </c>
      <c r="G769" s="22" t="s">
        <v>213</v>
      </c>
      <c r="H769" s="22" t="s">
        <v>214</v>
      </c>
      <c r="I769" s="22" t="s">
        <v>115</v>
      </c>
      <c r="J769" s="17">
        <f>IFERROR(INDEX(Cost_Components!$K$2:$K$29,MATCH(E769,Cost_Components!$A$2:$A$29,0)),"")</f>
        <v>0.3</v>
      </c>
      <c r="K769" s="17">
        <f t="shared" si="154"/>
        <v>0.57384615384615389</v>
      </c>
      <c r="L769" s="17">
        <f>IFERROR(INDEX(Cost_Components!$S$2:$S$29,MATCH(E769,Cost_Components!$A$2:$A$29,0)),"")</f>
        <v>0.31</v>
      </c>
      <c r="M769" s="28">
        <f>IFERROR(INDEX(Cost_Components!$L$2:$L$29,MATCH(E769,Cost_Components!$A$2:$A$29,0)),"")</f>
        <v>1</v>
      </c>
      <c r="N769" s="29">
        <f>IFERROR(INDEX(Cost_Components!$P$2:$P$29,MATCH(E769,Cost_Components!$A$2:$A$29,0)),"")</f>
        <v>40.487718809999997</v>
      </c>
      <c r="O769" s="23">
        <f t="shared" si="155"/>
        <v>54980271.756422102</v>
      </c>
      <c r="P769" s="23">
        <f t="shared" si="156"/>
        <v>54841131.338816099</v>
      </c>
      <c r="Q769" s="23">
        <f t="shared" si="157"/>
        <v>688321614.50916219</v>
      </c>
      <c r="R769" s="23">
        <f t="shared" si="158"/>
        <v>1277396333.9205129</v>
      </c>
      <c r="S769" s="23">
        <f t="shared" si="159"/>
        <v>589074719.41135073</v>
      </c>
      <c r="T769" s="16">
        <f>IFERROR(INDEX(Cost_Components!$R$2:$R$29,MATCH(E769,Cost_Components!$A$2:$A$29,0)),"")</f>
        <v>1</v>
      </c>
      <c r="U769" s="26">
        <f>IFERROR(INDEX(Cost_Components!$Q$2:$Q$29,MATCH(E769,Cost_Components!$A$2:$A$29,0)),"")</f>
        <v>2023</v>
      </c>
      <c r="V769" s="30">
        <f>1/(1+Calculation_Assumptions!$B$5)^(B769-Calculation_Assumptions!$B$2)</f>
        <v>0.68095133999317792</v>
      </c>
      <c r="W769" s="23">
        <f t="shared" si="160"/>
        <v>468713525.74628162</v>
      </c>
      <c r="X769" s="23">
        <f t="shared" si="161"/>
        <v>869844745.28554618</v>
      </c>
      <c r="Y769" s="23">
        <f t="shared" si="162"/>
        <v>401131219.53926456</v>
      </c>
      <c r="Z769" s="17">
        <f>IFERROR(INDEX(Cost_Components!$T$2:$T$29,MATCH(E769,Cost_Components!$A$2:$A$29,0)),"")</f>
        <v>0.8</v>
      </c>
      <c r="AA769" s="26">
        <f>IFERROR(INDEX(Cost_Components!$U$2:$U$29,MATCH(E769,Cost_Components!$A$2:$A$29,0)),"")</f>
        <v>2025</v>
      </c>
      <c r="AB769" s="26">
        <f>IFERROR(INDEX(Cost_Components!$V$2:$V$29,MATCH(E769,Cost_Components!$A$2:$A$29,0)),"")</f>
        <v>2050</v>
      </c>
      <c r="AC769" s="26">
        <f>IFERROR(INDEX(Cost_Components!$M$2:$M$29,MATCH(E769,Cost_Components!$A$2:$A$29,0)),"")</f>
        <v>30</v>
      </c>
      <c r="AD769" s="26">
        <f>IFERROR(INDEX(Cost_Components!$N$2:$N$29,MATCH(E769,Cost_Components!$A$2:$A$29,0)),"")</f>
        <v>95</v>
      </c>
      <c r="AE769" s="16" t="str">
        <f>IFERROR(INDEX(Cost_Components!$O$2:$O$29,MATCH(E769,Cost_Components!$A$2:$A$29,0)),"")</f>
        <v>Both</v>
      </c>
      <c r="AF769" s="11">
        <v>183267572.52140701</v>
      </c>
      <c r="AG769" s="11">
        <v>182803771.12938699</v>
      </c>
      <c r="AH769" s="23">
        <f t="shared" si="163"/>
        <v>1</v>
      </c>
      <c r="AI769" s="10">
        <v>311532999.13163</v>
      </c>
      <c r="AJ769" s="29">
        <f t="shared" si="164"/>
        <v>2.2094661446068193</v>
      </c>
      <c r="AK769" s="29">
        <f t="shared" si="165"/>
        <v>4.1003564228545271</v>
      </c>
      <c r="AL769" s="29">
        <f t="shared" si="166"/>
        <v>1.8908902782477077</v>
      </c>
      <c r="AM769" s="29">
        <f t="shared" si="167"/>
        <v>1.2876042687528495</v>
      </c>
    </row>
    <row r="770" spans="1:39">
      <c r="A770" t="s">
        <v>115</v>
      </c>
      <c r="B770" s="20">
        <v>2039</v>
      </c>
      <c r="C770" t="s">
        <v>204</v>
      </c>
      <c r="E770" s="22" t="s">
        <v>295</v>
      </c>
      <c r="F770" s="22" t="s">
        <v>296</v>
      </c>
      <c r="G770" s="22" t="s">
        <v>213</v>
      </c>
      <c r="H770" s="22" t="s">
        <v>214</v>
      </c>
      <c r="I770" s="22" t="s">
        <v>115</v>
      </c>
      <c r="J770" s="17">
        <f>IFERROR(INDEX(Cost_Components!$K$2:$K$29,MATCH(E770,Cost_Components!$A$2:$A$29,0)),"")</f>
        <v>0.3</v>
      </c>
      <c r="K770" s="17">
        <f t="shared" ref="K770:K833" si="168">IF(OR(L770="",Z770="",AA770="",AB770=""),"",IF(B770&lt;AA770,L770,IF(B770&gt;AB770,Z770,L770+(Z770-L770)*MIN(MAX((B770-AA770+1)/MAX(AB770-AA770+1,1),0),1))))</f>
        <v>0.59269230769230763</v>
      </c>
      <c r="L770" s="17">
        <f>IFERROR(INDEX(Cost_Components!$S$2:$S$29,MATCH(E770,Cost_Components!$A$2:$A$29,0)),"")</f>
        <v>0.31</v>
      </c>
      <c r="M770" s="28">
        <f>IFERROR(INDEX(Cost_Components!$L$2:$L$29,MATCH(E770,Cost_Components!$A$2:$A$29,0)),"")</f>
        <v>1</v>
      </c>
      <c r="N770" s="29">
        <f>IFERROR(INDEX(Cost_Components!$P$2:$P$29,MATCH(E770,Cost_Components!$A$2:$A$29,0)),"")</f>
        <v>40.487718809999997</v>
      </c>
      <c r="O770" s="23">
        <f t="shared" ref="O770:O833" si="169">AF770*J770</f>
        <v>55615952.241352201</v>
      </c>
      <c r="P770" s="23">
        <f t="shared" ref="P770:P833" si="170">AG770*J770</f>
        <v>55449715.636275597</v>
      </c>
      <c r="Q770" s="23">
        <f t="shared" ref="Q770:Q833" si="171">P770*L770*M770*N770</f>
        <v>695960073.38055587</v>
      </c>
      <c r="R770" s="23">
        <f t="shared" ref="R770:R833" si="172">O770*K770*M770*N770</f>
        <v>1334602630.004236</v>
      </c>
      <c r="S770" s="23">
        <f t="shared" ref="S770:S833" si="173">R770-Q770</f>
        <v>638642556.62368011</v>
      </c>
      <c r="T770" s="16">
        <f>IFERROR(INDEX(Cost_Components!$R$2:$R$29,MATCH(E770,Cost_Components!$A$2:$A$29,0)),"")</f>
        <v>1</v>
      </c>
      <c r="U770" s="26">
        <f>IFERROR(INDEX(Cost_Components!$Q$2:$Q$29,MATCH(E770,Cost_Components!$A$2:$A$29,0)),"")</f>
        <v>2023</v>
      </c>
      <c r="V770" s="30">
        <f>1/(1+Calculation_Assumptions!$B$5)^(B770-Calculation_Assumptions!$B$2)</f>
        <v>0.66111780581861923</v>
      </c>
      <c r="W770" s="23">
        <f t="shared" ref="W770:W833" si="174">Q770*V770</f>
        <v>460111596.65071833</v>
      </c>
      <c r="X770" s="23">
        <f t="shared" ref="X770:X833" si="175">R770*V770</f>
        <v>882329562.38815904</v>
      </c>
      <c r="Y770" s="23">
        <f t="shared" ref="Y770:Y833" si="176">S770*V770</f>
        <v>422217965.73744071</v>
      </c>
      <c r="Z770" s="17">
        <f>IFERROR(INDEX(Cost_Components!$T$2:$T$29,MATCH(E770,Cost_Components!$A$2:$A$29,0)),"")</f>
        <v>0.8</v>
      </c>
      <c r="AA770" s="26">
        <f>IFERROR(INDEX(Cost_Components!$U$2:$U$29,MATCH(E770,Cost_Components!$A$2:$A$29,0)),"")</f>
        <v>2025</v>
      </c>
      <c r="AB770" s="26">
        <f>IFERROR(INDEX(Cost_Components!$V$2:$V$29,MATCH(E770,Cost_Components!$A$2:$A$29,0)),"")</f>
        <v>2050</v>
      </c>
      <c r="AC770" s="26">
        <f>IFERROR(INDEX(Cost_Components!$M$2:$M$29,MATCH(E770,Cost_Components!$A$2:$A$29,0)),"")</f>
        <v>30</v>
      </c>
      <c r="AD770" s="26">
        <f>IFERROR(INDEX(Cost_Components!$N$2:$N$29,MATCH(E770,Cost_Components!$A$2:$A$29,0)),"")</f>
        <v>95</v>
      </c>
      <c r="AE770" s="16" t="str">
        <f>IFERROR(INDEX(Cost_Components!$O$2:$O$29,MATCH(E770,Cost_Components!$A$2:$A$29,0)),"")</f>
        <v>Both</v>
      </c>
      <c r="AF770" s="11">
        <v>185386507.471174</v>
      </c>
      <c r="AG770" s="11">
        <v>184832385.454252</v>
      </c>
      <c r="AH770" s="23">
        <f t="shared" ref="AH770:AH833" si="177">IF(H770="shared-count-once",COUNTIFS($A$2:$A$1457,A770,$B$2:$B$1457,B770,$E$2:$E$1457,E770),1)</f>
        <v>1</v>
      </c>
      <c r="AI770" s="10">
        <v>312936391.85847902</v>
      </c>
      <c r="AJ770" s="29">
        <f t="shared" ref="AJ770:AJ833" si="178">IF(AI770=0,"",Q770/AI770)</f>
        <v>2.2239665679257072</v>
      </c>
      <c r="AK770" s="29">
        <f t="shared" ref="AK770:AK833" si="179">IF(AI770=0,"",R770/AI770)</f>
        <v>4.2647728571235994</v>
      </c>
      <c r="AL770" s="29">
        <f t="shared" ref="AL770:AL833" si="180">IF(AI770=0,"",S770/AI770)</f>
        <v>2.0408062891978922</v>
      </c>
      <c r="AM770" s="29">
        <f t="shared" ref="AM770:AM833" si="181">IF(AI770=0,"",Y770/AI770)</f>
        <v>1.3492133760153491</v>
      </c>
    </row>
    <row r="771" spans="1:39">
      <c r="A771" t="s">
        <v>115</v>
      </c>
      <c r="B771" s="20">
        <v>2040</v>
      </c>
      <c r="C771" t="s">
        <v>204</v>
      </c>
      <c r="E771" s="22" t="s">
        <v>295</v>
      </c>
      <c r="F771" s="22" t="s">
        <v>296</v>
      </c>
      <c r="G771" s="22" t="s">
        <v>213</v>
      </c>
      <c r="H771" s="22" t="s">
        <v>214</v>
      </c>
      <c r="I771" s="22" t="s">
        <v>115</v>
      </c>
      <c r="J771" s="17">
        <f>IFERROR(INDEX(Cost_Components!$K$2:$K$29,MATCH(E771,Cost_Components!$A$2:$A$29,0)),"")</f>
        <v>0.3</v>
      </c>
      <c r="K771" s="17">
        <f t="shared" si="168"/>
        <v>0.61153846153846159</v>
      </c>
      <c r="L771" s="17">
        <f>IFERROR(INDEX(Cost_Components!$S$2:$S$29,MATCH(E771,Cost_Components!$A$2:$A$29,0)),"")</f>
        <v>0.31</v>
      </c>
      <c r="M771" s="28">
        <f>IFERROR(INDEX(Cost_Components!$L$2:$L$29,MATCH(E771,Cost_Components!$A$2:$A$29,0)),"")</f>
        <v>1</v>
      </c>
      <c r="N771" s="29">
        <f>IFERROR(INDEX(Cost_Components!$P$2:$P$29,MATCH(E771,Cost_Components!$A$2:$A$29,0)),"")</f>
        <v>40.487718809999997</v>
      </c>
      <c r="O771" s="23">
        <f t="shared" si="169"/>
        <v>56257960.729293294</v>
      </c>
      <c r="P771" s="23">
        <f t="shared" si="170"/>
        <v>56062041.331009798</v>
      </c>
      <c r="Q771" s="23">
        <f t="shared" si="171"/>
        <v>703645491.25060201</v>
      </c>
      <c r="R771" s="23">
        <f t="shared" si="172"/>
        <v>1392935702.6085856</v>
      </c>
      <c r="S771" s="23">
        <f t="shared" si="173"/>
        <v>689290211.35798359</v>
      </c>
      <c r="T771" s="16">
        <f>IFERROR(INDEX(Cost_Components!$R$2:$R$29,MATCH(E771,Cost_Components!$A$2:$A$29,0)),"")</f>
        <v>1</v>
      </c>
      <c r="U771" s="26">
        <f>IFERROR(INDEX(Cost_Components!$Q$2:$Q$29,MATCH(E771,Cost_Components!$A$2:$A$29,0)),"")</f>
        <v>2023</v>
      </c>
      <c r="V771" s="30">
        <f>1/(1+Calculation_Assumptions!$B$5)^(B771-Calculation_Assumptions!$B$2)</f>
        <v>0.64186194739671765</v>
      </c>
      <c r="W771" s="23">
        <f t="shared" si="174"/>
        <v>451643265.29103148</v>
      </c>
      <c r="X771" s="23">
        <f t="shared" si="175"/>
        <v>894072422.67476189</v>
      </c>
      <c r="Y771" s="23">
        <f t="shared" si="176"/>
        <v>442429157.38373047</v>
      </c>
      <c r="Z771" s="17">
        <f>IFERROR(INDEX(Cost_Components!$T$2:$T$29,MATCH(E771,Cost_Components!$A$2:$A$29,0)),"")</f>
        <v>0.8</v>
      </c>
      <c r="AA771" s="26">
        <f>IFERROR(INDEX(Cost_Components!$U$2:$U$29,MATCH(E771,Cost_Components!$A$2:$A$29,0)),"")</f>
        <v>2025</v>
      </c>
      <c r="AB771" s="26">
        <f>IFERROR(INDEX(Cost_Components!$V$2:$V$29,MATCH(E771,Cost_Components!$A$2:$A$29,0)),"")</f>
        <v>2050</v>
      </c>
      <c r="AC771" s="26">
        <f>IFERROR(INDEX(Cost_Components!$M$2:$M$29,MATCH(E771,Cost_Components!$A$2:$A$29,0)),"")</f>
        <v>30</v>
      </c>
      <c r="AD771" s="26">
        <f>IFERROR(INDEX(Cost_Components!$N$2:$N$29,MATCH(E771,Cost_Components!$A$2:$A$29,0)),"")</f>
        <v>95</v>
      </c>
      <c r="AE771" s="16" t="str">
        <f>IFERROR(INDEX(Cost_Components!$O$2:$O$29,MATCH(E771,Cost_Components!$A$2:$A$29,0)),"")</f>
        <v>Both</v>
      </c>
      <c r="AF771" s="11">
        <v>187526535.76431099</v>
      </c>
      <c r="AG771" s="11">
        <v>186873471.10336599</v>
      </c>
      <c r="AH771" s="23">
        <f t="shared" si="177"/>
        <v>1</v>
      </c>
      <c r="AI771" s="10">
        <v>314265537.41082901</v>
      </c>
      <c r="AJ771" s="29">
        <f t="shared" si="178"/>
        <v>2.2390157605183076</v>
      </c>
      <c r="AK771" s="29">
        <f t="shared" si="179"/>
        <v>4.4323526979276968</v>
      </c>
      <c r="AL771" s="29">
        <f t="shared" si="180"/>
        <v>2.1933369374093896</v>
      </c>
      <c r="AM771" s="29">
        <f t="shared" si="181"/>
        <v>1.4078195179427433</v>
      </c>
    </row>
    <row r="772" spans="1:39">
      <c r="A772" t="s">
        <v>115</v>
      </c>
      <c r="B772" s="20">
        <v>2041</v>
      </c>
      <c r="C772" t="s">
        <v>204</v>
      </c>
      <c r="E772" s="22" t="s">
        <v>295</v>
      </c>
      <c r="F772" s="22" t="s">
        <v>296</v>
      </c>
      <c r="G772" s="22" t="s">
        <v>213</v>
      </c>
      <c r="H772" s="22" t="s">
        <v>214</v>
      </c>
      <c r="I772" s="22" t="s">
        <v>115</v>
      </c>
      <c r="J772" s="17">
        <f>IFERROR(INDEX(Cost_Components!$K$2:$K$29,MATCH(E772,Cost_Components!$A$2:$A$29,0)),"")</f>
        <v>0.3</v>
      </c>
      <c r="K772" s="17">
        <f t="shared" si="168"/>
        <v>0.63038461538461543</v>
      </c>
      <c r="L772" s="17">
        <f>IFERROR(INDEX(Cost_Components!$S$2:$S$29,MATCH(E772,Cost_Components!$A$2:$A$29,0)),"")</f>
        <v>0.31</v>
      </c>
      <c r="M772" s="28">
        <f>IFERROR(INDEX(Cost_Components!$L$2:$L$29,MATCH(E772,Cost_Components!$A$2:$A$29,0)),"")</f>
        <v>1</v>
      </c>
      <c r="N772" s="29">
        <f>IFERROR(INDEX(Cost_Components!$P$2:$P$29,MATCH(E772,Cost_Components!$A$2:$A$29,0)),"")</f>
        <v>40.487718809999997</v>
      </c>
      <c r="O772" s="23">
        <f t="shared" si="169"/>
        <v>56925232.272062995</v>
      </c>
      <c r="P772" s="23">
        <f t="shared" si="170"/>
        <v>56680320.068484001</v>
      </c>
      <c r="Q772" s="23">
        <f t="shared" si="171"/>
        <v>711405626.90800989</v>
      </c>
      <c r="R772" s="23">
        <f t="shared" si="172"/>
        <v>1452893313.4538238</v>
      </c>
      <c r="S772" s="23">
        <f t="shared" si="173"/>
        <v>741487686.54581392</v>
      </c>
      <c r="T772" s="16">
        <f>IFERROR(INDEX(Cost_Components!$R$2:$R$29,MATCH(E772,Cost_Components!$A$2:$A$29,0)),"")</f>
        <v>1</v>
      </c>
      <c r="U772" s="26">
        <f>IFERROR(INDEX(Cost_Components!$Q$2:$Q$29,MATCH(E772,Cost_Components!$A$2:$A$29,0)),"")</f>
        <v>2023</v>
      </c>
      <c r="V772" s="30">
        <f>1/(1+Calculation_Assumptions!$B$5)^(B772-Calculation_Assumptions!$B$2)</f>
        <v>0.62316693922011435</v>
      </c>
      <c r="W772" s="23">
        <f t="shared" si="174"/>
        <v>443324467.06423116</v>
      </c>
      <c r="X772" s="23">
        <f t="shared" si="175"/>
        <v>905395079.15838957</v>
      </c>
      <c r="Y772" s="23">
        <f t="shared" si="176"/>
        <v>462070612.09415841</v>
      </c>
      <c r="Z772" s="17">
        <f>IFERROR(INDEX(Cost_Components!$T$2:$T$29,MATCH(E772,Cost_Components!$A$2:$A$29,0)),"")</f>
        <v>0.8</v>
      </c>
      <c r="AA772" s="26">
        <f>IFERROR(INDEX(Cost_Components!$U$2:$U$29,MATCH(E772,Cost_Components!$A$2:$A$29,0)),"")</f>
        <v>2025</v>
      </c>
      <c r="AB772" s="26">
        <f>IFERROR(INDEX(Cost_Components!$V$2:$V$29,MATCH(E772,Cost_Components!$A$2:$A$29,0)),"")</f>
        <v>2050</v>
      </c>
      <c r="AC772" s="26">
        <f>IFERROR(INDEX(Cost_Components!$M$2:$M$29,MATCH(E772,Cost_Components!$A$2:$A$29,0)),"")</f>
        <v>30</v>
      </c>
      <c r="AD772" s="26">
        <f>IFERROR(INDEX(Cost_Components!$N$2:$N$29,MATCH(E772,Cost_Components!$A$2:$A$29,0)),"")</f>
        <v>95</v>
      </c>
      <c r="AE772" s="16" t="str">
        <f>IFERROR(INDEX(Cost_Components!$O$2:$O$29,MATCH(E772,Cost_Components!$A$2:$A$29,0)),"")</f>
        <v>Both</v>
      </c>
      <c r="AF772" s="11">
        <v>189750774.24021</v>
      </c>
      <c r="AG772" s="11">
        <v>188934400.22828001</v>
      </c>
      <c r="AH772" s="23">
        <f t="shared" si="177"/>
        <v>1</v>
      </c>
      <c r="AI772" s="10">
        <v>315525215.31254798</v>
      </c>
      <c r="AJ772" s="29">
        <f t="shared" si="178"/>
        <v>2.2546712350812181</v>
      </c>
      <c r="AK772" s="29">
        <f t="shared" si="179"/>
        <v>4.6046821076237592</v>
      </c>
      <c r="AL772" s="29">
        <f t="shared" si="180"/>
        <v>2.3500108725425406</v>
      </c>
      <c r="AM772" s="29">
        <f t="shared" si="181"/>
        <v>1.4644490825763254</v>
      </c>
    </row>
    <row r="773" spans="1:39">
      <c r="A773" t="s">
        <v>115</v>
      </c>
      <c r="B773" s="20">
        <v>2042</v>
      </c>
      <c r="C773" t="s">
        <v>204</v>
      </c>
      <c r="E773" s="22" t="s">
        <v>295</v>
      </c>
      <c r="F773" s="22" t="s">
        <v>296</v>
      </c>
      <c r="G773" s="22" t="s">
        <v>213</v>
      </c>
      <c r="H773" s="22" t="s">
        <v>214</v>
      </c>
      <c r="I773" s="22" t="s">
        <v>115</v>
      </c>
      <c r="J773" s="17">
        <f>IFERROR(INDEX(Cost_Components!$K$2:$K$29,MATCH(E773,Cost_Components!$A$2:$A$29,0)),"")</f>
        <v>0.3</v>
      </c>
      <c r="K773" s="17">
        <f t="shared" si="168"/>
        <v>0.64923076923076928</v>
      </c>
      <c r="L773" s="17">
        <f>IFERROR(INDEX(Cost_Components!$S$2:$S$29,MATCH(E773,Cost_Components!$A$2:$A$29,0)),"")</f>
        <v>0.31</v>
      </c>
      <c r="M773" s="28">
        <f>IFERROR(INDEX(Cost_Components!$L$2:$L$29,MATCH(E773,Cost_Components!$A$2:$A$29,0)),"")</f>
        <v>1</v>
      </c>
      <c r="N773" s="29">
        <f>IFERROR(INDEX(Cost_Components!$P$2:$P$29,MATCH(E773,Cost_Components!$A$2:$A$29,0)),"")</f>
        <v>40.487718809999997</v>
      </c>
      <c r="O773" s="23">
        <f t="shared" si="169"/>
        <v>57586199.434462495</v>
      </c>
      <c r="P773" s="23">
        <f t="shared" si="170"/>
        <v>57306148.471395597</v>
      </c>
      <c r="Q773" s="23">
        <f t="shared" si="171"/>
        <v>719260519.87213266</v>
      </c>
      <c r="R773" s="23">
        <f t="shared" si="172"/>
        <v>1513703514.9484608</v>
      </c>
      <c r="S773" s="23">
        <f t="shared" si="173"/>
        <v>794442995.07632816</v>
      </c>
      <c r="T773" s="16">
        <f>IFERROR(INDEX(Cost_Components!$R$2:$R$29,MATCH(E773,Cost_Components!$A$2:$A$29,0)),"")</f>
        <v>1</v>
      </c>
      <c r="U773" s="26">
        <f>IFERROR(INDEX(Cost_Components!$Q$2:$Q$29,MATCH(E773,Cost_Components!$A$2:$A$29,0)),"")</f>
        <v>2023</v>
      </c>
      <c r="V773" s="30">
        <f>1/(1+Calculation_Assumptions!$B$5)^(B773-Calculation_Assumptions!$B$2)</f>
        <v>0.60501644584477121</v>
      </c>
      <c r="W773" s="23">
        <f t="shared" si="174"/>
        <v>435164443.36950016</v>
      </c>
      <c r="X773" s="23">
        <f t="shared" si="175"/>
        <v>915815520.67685533</v>
      </c>
      <c r="Y773" s="23">
        <f t="shared" si="176"/>
        <v>480651077.30735517</v>
      </c>
      <c r="Z773" s="17">
        <f>IFERROR(INDEX(Cost_Components!$T$2:$T$29,MATCH(E773,Cost_Components!$A$2:$A$29,0)),"")</f>
        <v>0.8</v>
      </c>
      <c r="AA773" s="26">
        <f>IFERROR(INDEX(Cost_Components!$U$2:$U$29,MATCH(E773,Cost_Components!$A$2:$A$29,0)),"")</f>
        <v>2025</v>
      </c>
      <c r="AB773" s="26">
        <f>IFERROR(INDEX(Cost_Components!$V$2:$V$29,MATCH(E773,Cost_Components!$A$2:$A$29,0)),"")</f>
        <v>2050</v>
      </c>
      <c r="AC773" s="26">
        <f>IFERROR(INDEX(Cost_Components!$M$2:$M$29,MATCH(E773,Cost_Components!$A$2:$A$29,0)),"")</f>
        <v>30</v>
      </c>
      <c r="AD773" s="26">
        <f>IFERROR(INDEX(Cost_Components!$N$2:$N$29,MATCH(E773,Cost_Components!$A$2:$A$29,0)),"")</f>
        <v>95</v>
      </c>
      <c r="AE773" s="16" t="str">
        <f>IFERROR(INDEX(Cost_Components!$O$2:$O$29,MATCH(E773,Cost_Components!$A$2:$A$29,0)),"")</f>
        <v>Both</v>
      </c>
      <c r="AF773" s="11">
        <v>191953998.11487499</v>
      </c>
      <c r="AG773" s="11">
        <v>191020494.904652</v>
      </c>
      <c r="AH773" s="23">
        <f t="shared" si="177"/>
        <v>1</v>
      </c>
      <c r="AI773" s="10">
        <v>316707694.211882</v>
      </c>
      <c r="AJ773" s="29">
        <f t="shared" si="178"/>
        <v>2.2710547707468609</v>
      </c>
      <c r="AK773" s="29">
        <f t="shared" si="179"/>
        <v>4.7794971281492495</v>
      </c>
      <c r="AL773" s="29">
        <f t="shared" si="180"/>
        <v>2.5084423574023886</v>
      </c>
      <c r="AM773" s="29">
        <f t="shared" si="181"/>
        <v>1.5176488796820726</v>
      </c>
    </row>
    <row r="774" spans="1:39">
      <c r="A774" t="s">
        <v>115</v>
      </c>
      <c r="B774" s="20">
        <v>2043</v>
      </c>
      <c r="C774" t="s">
        <v>204</v>
      </c>
      <c r="E774" s="22" t="s">
        <v>295</v>
      </c>
      <c r="F774" s="22" t="s">
        <v>296</v>
      </c>
      <c r="G774" s="22" t="s">
        <v>213</v>
      </c>
      <c r="H774" s="22" t="s">
        <v>214</v>
      </c>
      <c r="I774" s="22" t="s">
        <v>115</v>
      </c>
      <c r="J774" s="17">
        <f>IFERROR(INDEX(Cost_Components!$K$2:$K$29,MATCH(E774,Cost_Components!$A$2:$A$29,0)),"")</f>
        <v>0.3</v>
      </c>
      <c r="K774" s="17">
        <f t="shared" si="168"/>
        <v>0.66807692307692301</v>
      </c>
      <c r="L774" s="17">
        <f>IFERROR(INDEX(Cost_Components!$S$2:$S$29,MATCH(E774,Cost_Components!$A$2:$A$29,0)),"")</f>
        <v>0.31</v>
      </c>
      <c r="M774" s="28">
        <f>IFERROR(INDEX(Cost_Components!$L$2:$L$29,MATCH(E774,Cost_Components!$A$2:$A$29,0)),"")</f>
        <v>1</v>
      </c>
      <c r="N774" s="29">
        <f>IFERROR(INDEX(Cost_Components!$P$2:$P$29,MATCH(E774,Cost_Components!$A$2:$A$29,0)),"")</f>
        <v>40.487718809999997</v>
      </c>
      <c r="O774" s="23">
        <f t="shared" si="169"/>
        <v>58198453.167725995</v>
      </c>
      <c r="P774" s="23">
        <f t="shared" si="170"/>
        <v>57880861.980128393</v>
      </c>
      <c r="Q774" s="23">
        <f t="shared" si="171"/>
        <v>726473859.94287598</v>
      </c>
      <c r="R774" s="23">
        <f t="shared" si="172"/>
        <v>1574204757.0824275</v>
      </c>
      <c r="S774" s="23">
        <f t="shared" si="173"/>
        <v>847730897.13955152</v>
      </c>
      <c r="T774" s="16">
        <f>IFERROR(INDEX(Cost_Components!$R$2:$R$29,MATCH(E774,Cost_Components!$A$2:$A$29,0)),"")</f>
        <v>1</v>
      </c>
      <c r="U774" s="26">
        <f>IFERROR(INDEX(Cost_Components!$Q$2:$Q$29,MATCH(E774,Cost_Components!$A$2:$A$29,0)),"")</f>
        <v>2023</v>
      </c>
      <c r="V774" s="30">
        <f>1/(1+Calculation_Assumptions!$B$5)^(B774-Calculation_Assumptions!$B$2)</f>
        <v>0.5873946076162827</v>
      </c>
      <c r="W774" s="23">
        <f t="shared" si="174"/>
        <v>426726827.90463197</v>
      </c>
      <c r="X774" s="23">
        <f t="shared" si="175"/>
        <v>924679385.59411812</v>
      </c>
      <c r="Y774" s="23">
        <f t="shared" si="176"/>
        <v>497952557.68948621</v>
      </c>
      <c r="Z774" s="17">
        <f>IFERROR(INDEX(Cost_Components!$T$2:$T$29,MATCH(E774,Cost_Components!$A$2:$A$29,0)),"")</f>
        <v>0.8</v>
      </c>
      <c r="AA774" s="26">
        <f>IFERROR(INDEX(Cost_Components!$U$2:$U$29,MATCH(E774,Cost_Components!$A$2:$A$29,0)),"")</f>
        <v>2025</v>
      </c>
      <c r="AB774" s="26">
        <f>IFERROR(INDEX(Cost_Components!$V$2:$V$29,MATCH(E774,Cost_Components!$A$2:$A$29,0)),"")</f>
        <v>2050</v>
      </c>
      <c r="AC774" s="26">
        <f>IFERROR(INDEX(Cost_Components!$M$2:$M$29,MATCH(E774,Cost_Components!$A$2:$A$29,0)),"")</f>
        <v>30</v>
      </c>
      <c r="AD774" s="26">
        <f>IFERROR(INDEX(Cost_Components!$N$2:$N$29,MATCH(E774,Cost_Components!$A$2:$A$29,0)),"")</f>
        <v>95</v>
      </c>
      <c r="AE774" s="16" t="str">
        <f>IFERROR(INDEX(Cost_Components!$O$2:$O$29,MATCH(E774,Cost_Components!$A$2:$A$29,0)),"")</f>
        <v>Both</v>
      </c>
      <c r="AF774" s="11">
        <v>193994843.89241999</v>
      </c>
      <c r="AG774" s="11">
        <v>192936206.60042799</v>
      </c>
      <c r="AH774" s="23">
        <f t="shared" si="177"/>
        <v>1</v>
      </c>
      <c r="AI774" s="10">
        <v>317814114.06715202</v>
      </c>
      <c r="AJ774" s="29">
        <f t="shared" si="178"/>
        <v>2.2858451773774178</v>
      </c>
      <c r="AK774" s="29">
        <f t="shared" si="179"/>
        <v>4.9532248172899216</v>
      </c>
      <c r="AL774" s="29">
        <f t="shared" si="180"/>
        <v>2.6673796399125043</v>
      </c>
      <c r="AM774" s="29">
        <f t="shared" si="181"/>
        <v>1.566804416950067</v>
      </c>
    </row>
    <row r="775" spans="1:39">
      <c r="A775" t="s">
        <v>115</v>
      </c>
      <c r="B775" s="20">
        <v>2044</v>
      </c>
      <c r="C775" t="s">
        <v>204</v>
      </c>
      <c r="E775" s="22" t="s">
        <v>295</v>
      </c>
      <c r="F775" s="22" t="s">
        <v>296</v>
      </c>
      <c r="G775" s="22" t="s">
        <v>213</v>
      </c>
      <c r="H775" s="22" t="s">
        <v>214</v>
      </c>
      <c r="I775" s="22" t="s">
        <v>115</v>
      </c>
      <c r="J775" s="17">
        <f>IFERROR(INDEX(Cost_Components!$K$2:$K$29,MATCH(E775,Cost_Components!$A$2:$A$29,0)),"")</f>
        <v>0.3</v>
      </c>
      <c r="K775" s="17">
        <f t="shared" si="168"/>
        <v>0.68692307692307697</v>
      </c>
      <c r="L775" s="17">
        <f>IFERROR(INDEX(Cost_Components!$S$2:$S$29,MATCH(E775,Cost_Components!$A$2:$A$29,0)),"")</f>
        <v>0.31</v>
      </c>
      <c r="M775" s="28">
        <f>IFERROR(INDEX(Cost_Components!$L$2:$L$29,MATCH(E775,Cost_Components!$A$2:$A$29,0)),"")</f>
        <v>1</v>
      </c>
      <c r="N775" s="29">
        <f>IFERROR(INDEX(Cost_Components!$P$2:$P$29,MATCH(E775,Cost_Components!$A$2:$A$29,0)),"")</f>
        <v>40.487718809999997</v>
      </c>
      <c r="O775" s="23">
        <f t="shared" si="169"/>
        <v>58779896.5976469</v>
      </c>
      <c r="P775" s="23">
        <f t="shared" si="170"/>
        <v>58422251.959964998</v>
      </c>
      <c r="Q775" s="23">
        <f t="shared" si="171"/>
        <v>733268949.97663045</v>
      </c>
      <c r="R775" s="23">
        <f t="shared" si="172"/>
        <v>1634783450.10606</v>
      </c>
      <c r="S775" s="23">
        <f t="shared" si="173"/>
        <v>901514500.12942958</v>
      </c>
      <c r="T775" s="16">
        <f>IFERROR(INDEX(Cost_Components!$R$2:$R$29,MATCH(E775,Cost_Components!$A$2:$A$29,0)),"")</f>
        <v>1</v>
      </c>
      <c r="U775" s="26">
        <f>IFERROR(INDEX(Cost_Components!$Q$2:$Q$29,MATCH(E775,Cost_Components!$A$2:$A$29,0)),"")</f>
        <v>2023</v>
      </c>
      <c r="V775" s="30">
        <f>1/(1+Calculation_Assumptions!$B$5)^(B775-Calculation_Assumptions!$B$2)</f>
        <v>0.57028602681192497</v>
      </c>
      <c r="W775" s="23">
        <f t="shared" si="174"/>
        <v>418173036.06672472</v>
      </c>
      <c r="X775" s="23">
        <f t="shared" si="175"/>
        <v>932294158.45887578</v>
      </c>
      <c r="Y775" s="23">
        <f t="shared" si="176"/>
        <v>514121122.392151</v>
      </c>
      <c r="Z775" s="17">
        <f>IFERROR(INDEX(Cost_Components!$T$2:$T$29,MATCH(E775,Cost_Components!$A$2:$A$29,0)),"")</f>
        <v>0.8</v>
      </c>
      <c r="AA775" s="26">
        <f>IFERROR(INDEX(Cost_Components!$U$2:$U$29,MATCH(E775,Cost_Components!$A$2:$A$29,0)),"")</f>
        <v>2025</v>
      </c>
      <c r="AB775" s="26">
        <f>IFERROR(INDEX(Cost_Components!$V$2:$V$29,MATCH(E775,Cost_Components!$A$2:$A$29,0)),"")</f>
        <v>2050</v>
      </c>
      <c r="AC775" s="26">
        <f>IFERROR(INDEX(Cost_Components!$M$2:$M$29,MATCH(E775,Cost_Components!$A$2:$A$29,0)),"")</f>
        <v>30</v>
      </c>
      <c r="AD775" s="26">
        <f>IFERROR(INDEX(Cost_Components!$N$2:$N$29,MATCH(E775,Cost_Components!$A$2:$A$29,0)),"")</f>
        <v>95</v>
      </c>
      <c r="AE775" s="16" t="str">
        <f>IFERROR(INDEX(Cost_Components!$O$2:$O$29,MATCH(E775,Cost_Components!$A$2:$A$29,0)),"")</f>
        <v>Both</v>
      </c>
      <c r="AF775" s="11">
        <v>195932988.65882301</v>
      </c>
      <c r="AG775" s="11">
        <v>194740839.86655</v>
      </c>
      <c r="AH775" s="23">
        <f t="shared" si="177"/>
        <v>1</v>
      </c>
      <c r="AI775" s="10">
        <v>318840890.73215598</v>
      </c>
      <c r="AJ775" s="29">
        <f t="shared" si="178"/>
        <v>2.2997958269807275</v>
      </c>
      <c r="AK775" s="29">
        <f t="shared" si="179"/>
        <v>5.1272703647016487</v>
      </c>
      <c r="AL775" s="29">
        <f t="shared" si="180"/>
        <v>2.8274745377209216</v>
      </c>
      <c r="AM775" s="29">
        <f t="shared" si="181"/>
        <v>1.6124692200287485</v>
      </c>
    </row>
    <row r="776" spans="1:39">
      <c r="A776" t="s">
        <v>115</v>
      </c>
      <c r="B776" s="20">
        <v>2045</v>
      </c>
      <c r="C776" t="s">
        <v>204</v>
      </c>
      <c r="E776" s="22" t="s">
        <v>295</v>
      </c>
      <c r="F776" s="22" t="s">
        <v>296</v>
      </c>
      <c r="G776" s="22" t="s">
        <v>213</v>
      </c>
      <c r="H776" s="22" t="s">
        <v>214</v>
      </c>
      <c r="I776" s="22" t="s">
        <v>115</v>
      </c>
      <c r="J776" s="17">
        <f>IFERROR(INDEX(Cost_Components!$K$2:$K$29,MATCH(E776,Cost_Components!$A$2:$A$29,0)),"")</f>
        <v>0.3</v>
      </c>
      <c r="K776" s="17">
        <f t="shared" si="168"/>
        <v>0.70576923076923082</v>
      </c>
      <c r="L776" s="17">
        <f>IFERROR(INDEX(Cost_Components!$S$2:$S$29,MATCH(E776,Cost_Components!$A$2:$A$29,0)),"")</f>
        <v>0.31</v>
      </c>
      <c r="M776" s="28">
        <f>IFERROR(INDEX(Cost_Components!$L$2:$L$29,MATCH(E776,Cost_Components!$A$2:$A$29,0)),"")</f>
        <v>1</v>
      </c>
      <c r="N776" s="29">
        <f>IFERROR(INDEX(Cost_Components!$P$2:$P$29,MATCH(E776,Cost_Components!$A$2:$A$29,0)),"")</f>
        <v>40.487718809999997</v>
      </c>
      <c r="O776" s="23">
        <f t="shared" si="169"/>
        <v>59324394.681564599</v>
      </c>
      <c r="P776" s="23">
        <f t="shared" si="170"/>
        <v>58924469.719349399</v>
      </c>
      <c r="Q776" s="23">
        <f t="shared" si="171"/>
        <v>739572381.91786718</v>
      </c>
      <c r="R776" s="23">
        <f t="shared" si="172"/>
        <v>1695193756.984072</v>
      </c>
      <c r="S776" s="23">
        <f t="shared" si="173"/>
        <v>955621375.06620479</v>
      </c>
      <c r="T776" s="16">
        <f>IFERROR(INDEX(Cost_Components!$R$2:$R$29,MATCH(E776,Cost_Components!$A$2:$A$29,0)),"")</f>
        <v>1</v>
      </c>
      <c r="U776" s="26">
        <f>IFERROR(INDEX(Cost_Components!$Q$2:$Q$29,MATCH(E776,Cost_Components!$A$2:$A$29,0)),"")</f>
        <v>2023</v>
      </c>
      <c r="V776" s="30">
        <f>1/(1+Calculation_Assumptions!$B$5)^(B776-Calculation_Assumptions!$B$2)</f>
        <v>0.55367575418633497</v>
      </c>
      <c r="W776" s="23">
        <f t="shared" si="174"/>
        <v>409483296.33375925</v>
      </c>
      <c r="X776" s="23">
        <f t="shared" si="175"/>
        <v>938587681.89012265</v>
      </c>
      <c r="Y776" s="23">
        <f t="shared" si="176"/>
        <v>529104385.5563634</v>
      </c>
      <c r="Z776" s="17">
        <f>IFERROR(INDEX(Cost_Components!$T$2:$T$29,MATCH(E776,Cost_Components!$A$2:$A$29,0)),"")</f>
        <v>0.8</v>
      </c>
      <c r="AA776" s="26">
        <f>IFERROR(INDEX(Cost_Components!$U$2:$U$29,MATCH(E776,Cost_Components!$A$2:$A$29,0)),"")</f>
        <v>2025</v>
      </c>
      <c r="AB776" s="26">
        <f>IFERROR(INDEX(Cost_Components!$V$2:$V$29,MATCH(E776,Cost_Components!$A$2:$A$29,0)),"")</f>
        <v>2050</v>
      </c>
      <c r="AC776" s="26">
        <f>IFERROR(INDEX(Cost_Components!$M$2:$M$29,MATCH(E776,Cost_Components!$A$2:$A$29,0)),"")</f>
        <v>30</v>
      </c>
      <c r="AD776" s="26">
        <f>IFERROR(INDEX(Cost_Components!$N$2:$N$29,MATCH(E776,Cost_Components!$A$2:$A$29,0)),"")</f>
        <v>95</v>
      </c>
      <c r="AE776" s="16" t="str">
        <f>IFERROR(INDEX(Cost_Components!$O$2:$O$29,MATCH(E776,Cost_Components!$A$2:$A$29,0)),"")</f>
        <v>Both</v>
      </c>
      <c r="AF776" s="11">
        <v>197747982.271882</v>
      </c>
      <c r="AG776" s="11">
        <v>196414899.06449801</v>
      </c>
      <c r="AH776" s="23">
        <f t="shared" si="177"/>
        <v>1</v>
      </c>
      <c r="AI776" s="10">
        <v>319784682.33108002</v>
      </c>
      <c r="AJ776" s="29">
        <f t="shared" si="178"/>
        <v>2.3127198480137703</v>
      </c>
      <c r="AK776" s="29">
        <f t="shared" si="179"/>
        <v>5.3010473942244714</v>
      </c>
      <c r="AL776" s="29">
        <f t="shared" si="180"/>
        <v>2.9883275462107006</v>
      </c>
      <c r="AM776" s="29">
        <f t="shared" si="181"/>
        <v>1.6545645079040094</v>
      </c>
    </row>
    <row r="777" spans="1:39">
      <c r="A777" t="s">
        <v>115</v>
      </c>
      <c r="B777" s="20">
        <v>2046</v>
      </c>
      <c r="C777" t="s">
        <v>204</v>
      </c>
      <c r="E777" s="22" t="s">
        <v>295</v>
      </c>
      <c r="F777" s="22" t="s">
        <v>296</v>
      </c>
      <c r="G777" s="22" t="s">
        <v>213</v>
      </c>
      <c r="H777" s="22" t="s">
        <v>214</v>
      </c>
      <c r="I777" s="22" t="s">
        <v>115</v>
      </c>
      <c r="J777" s="17">
        <f>IFERROR(INDEX(Cost_Components!$K$2:$K$29,MATCH(E777,Cost_Components!$A$2:$A$29,0)),"")</f>
        <v>0.3</v>
      </c>
      <c r="K777" s="17">
        <f t="shared" si="168"/>
        <v>0.72461538461538466</v>
      </c>
      <c r="L777" s="17">
        <f>IFERROR(INDEX(Cost_Components!$S$2:$S$29,MATCH(E777,Cost_Components!$A$2:$A$29,0)),"")</f>
        <v>0.31</v>
      </c>
      <c r="M777" s="28">
        <f>IFERROR(INDEX(Cost_Components!$L$2:$L$29,MATCH(E777,Cost_Components!$A$2:$A$29,0)),"")</f>
        <v>1</v>
      </c>
      <c r="N777" s="29">
        <f>IFERROR(INDEX(Cost_Components!$P$2:$P$29,MATCH(E777,Cost_Components!$A$2:$A$29,0)),"")</f>
        <v>40.487718809999997</v>
      </c>
      <c r="O777" s="23">
        <f t="shared" si="169"/>
        <v>59839393.538466901</v>
      </c>
      <c r="P777" s="23">
        <f t="shared" si="170"/>
        <v>59394920.743721999</v>
      </c>
      <c r="Q777" s="23">
        <f t="shared" si="171"/>
        <v>745477103.44235623</v>
      </c>
      <c r="R777" s="23">
        <f t="shared" si="172"/>
        <v>1755569560.049453</v>
      </c>
      <c r="S777" s="23">
        <f t="shared" si="173"/>
        <v>1010092456.6070968</v>
      </c>
      <c r="T777" s="16">
        <f>IFERROR(INDEX(Cost_Components!$R$2:$R$29,MATCH(E777,Cost_Components!$A$2:$A$29,0)),"")</f>
        <v>1</v>
      </c>
      <c r="U777" s="26">
        <f>IFERROR(INDEX(Cost_Components!$Q$2:$Q$29,MATCH(E777,Cost_Components!$A$2:$A$29,0)),"")</f>
        <v>2023</v>
      </c>
      <c r="V777" s="30">
        <f>1/(1+Calculation_Assumptions!$B$5)^(B777-Calculation_Assumptions!$B$2)</f>
        <v>0.5375492759090631</v>
      </c>
      <c r="W777" s="23">
        <f t="shared" si="174"/>
        <v>400730677.16222429</v>
      </c>
      <c r="X777" s="23">
        <f t="shared" si="175"/>
        <v>943705145.81257594</v>
      </c>
      <c r="Y777" s="23">
        <f t="shared" si="176"/>
        <v>542974468.65035164</v>
      </c>
      <c r="Z777" s="17">
        <f>IFERROR(INDEX(Cost_Components!$T$2:$T$29,MATCH(E777,Cost_Components!$A$2:$A$29,0)),"")</f>
        <v>0.8</v>
      </c>
      <c r="AA777" s="26">
        <f>IFERROR(INDEX(Cost_Components!$U$2:$U$29,MATCH(E777,Cost_Components!$A$2:$A$29,0)),"")</f>
        <v>2025</v>
      </c>
      <c r="AB777" s="26">
        <f>IFERROR(INDEX(Cost_Components!$V$2:$V$29,MATCH(E777,Cost_Components!$A$2:$A$29,0)),"")</f>
        <v>2050</v>
      </c>
      <c r="AC777" s="26">
        <f>IFERROR(INDEX(Cost_Components!$M$2:$M$29,MATCH(E777,Cost_Components!$A$2:$A$29,0)),"")</f>
        <v>30</v>
      </c>
      <c r="AD777" s="26">
        <f>IFERROR(INDEX(Cost_Components!$N$2:$N$29,MATCH(E777,Cost_Components!$A$2:$A$29,0)),"")</f>
        <v>95</v>
      </c>
      <c r="AE777" s="16" t="str">
        <f>IFERROR(INDEX(Cost_Components!$O$2:$O$29,MATCH(E777,Cost_Components!$A$2:$A$29,0)),"")</f>
        <v>Both</v>
      </c>
      <c r="AF777" s="11">
        <v>199464645.128223</v>
      </c>
      <c r="AG777" s="11">
        <v>197983069.14574</v>
      </c>
      <c r="AH777" s="23">
        <f t="shared" si="177"/>
        <v>1</v>
      </c>
      <c r="AI777" s="10">
        <v>320645615.981408</v>
      </c>
      <c r="AJ777" s="29">
        <f t="shared" si="178"/>
        <v>2.3249252953627821</v>
      </c>
      <c r="AK777" s="29">
        <f t="shared" si="179"/>
        <v>5.475108570176884</v>
      </c>
      <c r="AL777" s="29">
        <f t="shared" si="180"/>
        <v>3.1501832748141019</v>
      </c>
      <c r="AM777" s="29">
        <f t="shared" si="181"/>
        <v>1.6933787383571617</v>
      </c>
    </row>
    <row r="778" spans="1:39">
      <c r="A778" t="s">
        <v>115</v>
      </c>
      <c r="B778" s="20">
        <v>2047</v>
      </c>
      <c r="C778" t="s">
        <v>204</v>
      </c>
      <c r="E778" s="22" t="s">
        <v>295</v>
      </c>
      <c r="F778" s="22" t="s">
        <v>296</v>
      </c>
      <c r="G778" s="22" t="s">
        <v>213</v>
      </c>
      <c r="H778" s="22" t="s">
        <v>214</v>
      </c>
      <c r="I778" s="22" t="s">
        <v>115</v>
      </c>
      <c r="J778" s="17">
        <f>IFERROR(INDEX(Cost_Components!$K$2:$K$29,MATCH(E778,Cost_Components!$A$2:$A$29,0)),"")</f>
        <v>0.3</v>
      </c>
      <c r="K778" s="17">
        <f t="shared" si="168"/>
        <v>0.74346153846153851</v>
      </c>
      <c r="L778" s="17">
        <f>IFERROR(INDEX(Cost_Components!$S$2:$S$29,MATCH(E778,Cost_Components!$A$2:$A$29,0)),"")</f>
        <v>0.31</v>
      </c>
      <c r="M778" s="28">
        <f>IFERROR(INDEX(Cost_Components!$L$2:$L$29,MATCH(E778,Cost_Components!$A$2:$A$29,0)),"")</f>
        <v>1</v>
      </c>
      <c r="N778" s="29">
        <f>IFERROR(INDEX(Cost_Components!$P$2:$P$29,MATCH(E778,Cost_Components!$A$2:$A$29,0)),"")</f>
        <v>40.487718809999997</v>
      </c>
      <c r="O778" s="23">
        <f t="shared" si="169"/>
        <v>60260738.091237597</v>
      </c>
      <c r="P778" s="23">
        <f t="shared" si="170"/>
        <v>59769502.960163705</v>
      </c>
      <c r="Q778" s="23">
        <f t="shared" si="171"/>
        <v>750178557.07201684</v>
      </c>
      <c r="R778" s="23">
        <f t="shared" si="172"/>
        <v>1813912196.2927134</v>
      </c>
      <c r="S778" s="23">
        <f t="shared" si="173"/>
        <v>1063733639.2206966</v>
      </c>
      <c r="T778" s="16">
        <f>IFERROR(INDEX(Cost_Components!$R$2:$R$29,MATCH(E778,Cost_Components!$A$2:$A$29,0)),"")</f>
        <v>1</v>
      </c>
      <c r="U778" s="26">
        <f>IFERROR(INDEX(Cost_Components!$Q$2:$Q$29,MATCH(E778,Cost_Components!$A$2:$A$29,0)),"")</f>
        <v>2023</v>
      </c>
      <c r="V778" s="30">
        <f>1/(1+Calculation_Assumptions!$B$5)^(B778-Calculation_Assumptions!$B$2)</f>
        <v>0.52189250088258554</v>
      </c>
      <c r="W778" s="23">
        <f t="shared" si="174"/>
        <v>391512563.25880432</v>
      </c>
      <c r="X778" s="23">
        <f t="shared" si="175"/>
        <v>946667172.50462759</v>
      </c>
      <c r="Y778" s="23">
        <f t="shared" si="176"/>
        <v>555154609.24582326</v>
      </c>
      <c r="Z778" s="17">
        <f>IFERROR(INDEX(Cost_Components!$T$2:$T$29,MATCH(E778,Cost_Components!$A$2:$A$29,0)),"")</f>
        <v>0.8</v>
      </c>
      <c r="AA778" s="26">
        <f>IFERROR(INDEX(Cost_Components!$U$2:$U$29,MATCH(E778,Cost_Components!$A$2:$A$29,0)),"")</f>
        <v>2025</v>
      </c>
      <c r="AB778" s="26">
        <f>IFERROR(INDEX(Cost_Components!$V$2:$V$29,MATCH(E778,Cost_Components!$A$2:$A$29,0)),"")</f>
        <v>2050</v>
      </c>
      <c r="AC778" s="26">
        <f>IFERROR(INDEX(Cost_Components!$M$2:$M$29,MATCH(E778,Cost_Components!$A$2:$A$29,0)),"")</f>
        <v>30</v>
      </c>
      <c r="AD778" s="26">
        <f>IFERROR(INDEX(Cost_Components!$N$2:$N$29,MATCH(E778,Cost_Components!$A$2:$A$29,0)),"")</f>
        <v>95</v>
      </c>
      <c r="AE778" s="16" t="str">
        <f>IFERROR(INDEX(Cost_Components!$O$2:$O$29,MATCH(E778,Cost_Components!$A$2:$A$29,0)),"")</f>
        <v>Both</v>
      </c>
      <c r="AF778" s="11">
        <v>200869126.970792</v>
      </c>
      <c r="AG778" s="11">
        <v>199231676.53387901</v>
      </c>
      <c r="AH778" s="23">
        <f t="shared" si="177"/>
        <v>1</v>
      </c>
      <c r="AI778" s="10">
        <v>321429520.52287501</v>
      </c>
      <c r="AJ778" s="29">
        <f t="shared" si="178"/>
        <v>2.3338819528825114</v>
      </c>
      <c r="AK778" s="29">
        <f t="shared" si="179"/>
        <v>5.6432657253820082</v>
      </c>
      <c r="AL778" s="29">
        <f t="shared" si="180"/>
        <v>3.3093837724994968</v>
      </c>
      <c r="AM778" s="29">
        <f t="shared" si="181"/>
        <v>1.7271425734100079</v>
      </c>
    </row>
    <row r="779" spans="1:39">
      <c r="A779" t="s">
        <v>115</v>
      </c>
      <c r="B779" s="20">
        <v>2048</v>
      </c>
      <c r="C779" t="s">
        <v>204</v>
      </c>
      <c r="E779" s="22" t="s">
        <v>295</v>
      </c>
      <c r="F779" s="22" t="s">
        <v>296</v>
      </c>
      <c r="G779" s="22" t="s">
        <v>213</v>
      </c>
      <c r="H779" s="22" t="s">
        <v>214</v>
      </c>
      <c r="I779" s="22" t="s">
        <v>115</v>
      </c>
      <c r="J779" s="17">
        <f>IFERROR(INDEX(Cost_Components!$K$2:$K$29,MATCH(E779,Cost_Components!$A$2:$A$29,0)),"")</f>
        <v>0.3</v>
      </c>
      <c r="K779" s="17">
        <f t="shared" si="168"/>
        <v>0.76230769230769235</v>
      </c>
      <c r="L779" s="17">
        <f>IFERROR(INDEX(Cost_Components!$S$2:$S$29,MATCH(E779,Cost_Components!$A$2:$A$29,0)),"")</f>
        <v>0.31</v>
      </c>
      <c r="M779" s="28">
        <f>IFERROR(INDEX(Cost_Components!$L$2:$L$29,MATCH(E779,Cost_Components!$A$2:$A$29,0)),"")</f>
        <v>1</v>
      </c>
      <c r="N779" s="29">
        <f>IFERROR(INDEX(Cost_Components!$P$2:$P$29,MATCH(E779,Cost_Components!$A$2:$A$29,0)),"")</f>
        <v>40.487718809999997</v>
      </c>
      <c r="O779" s="23">
        <f t="shared" si="169"/>
        <v>60655307.257034391</v>
      </c>
      <c r="P779" s="23">
        <f t="shared" si="170"/>
        <v>60115225.938665695</v>
      </c>
      <c r="Q779" s="23">
        <f t="shared" si="171"/>
        <v>754517792.84133768</v>
      </c>
      <c r="R779" s="23">
        <f t="shared" si="172"/>
        <v>1872071437.9507294</v>
      </c>
      <c r="S779" s="23">
        <f t="shared" si="173"/>
        <v>1117553645.1093917</v>
      </c>
      <c r="T779" s="16">
        <f>IFERROR(INDEX(Cost_Components!$R$2:$R$29,MATCH(E779,Cost_Components!$A$2:$A$29,0)),"")</f>
        <v>1</v>
      </c>
      <c r="U779" s="26">
        <f>IFERROR(INDEX(Cost_Components!$Q$2:$Q$29,MATCH(E779,Cost_Components!$A$2:$A$29,0)),"")</f>
        <v>2023</v>
      </c>
      <c r="V779" s="30">
        <f>1/(1+Calculation_Assumptions!$B$5)^(B779-Calculation_Assumptions!$B$2)</f>
        <v>0.50669174842969467</v>
      </c>
      <c r="W779" s="23">
        <f t="shared" si="174"/>
        <v>382307939.67609155</v>
      </c>
      <c r="X779" s="23">
        <f t="shared" si="175"/>
        <v>948563150.08054769</v>
      </c>
      <c r="Y779" s="23">
        <f t="shared" si="176"/>
        <v>566255210.40445614</v>
      </c>
      <c r="Z779" s="17">
        <f>IFERROR(INDEX(Cost_Components!$T$2:$T$29,MATCH(E779,Cost_Components!$A$2:$A$29,0)),"")</f>
        <v>0.8</v>
      </c>
      <c r="AA779" s="26">
        <f>IFERROR(INDEX(Cost_Components!$U$2:$U$29,MATCH(E779,Cost_Components!$A$2:$A$29,0)),"")</f>
        <v>2025</v>
      </c>
      <c r="AB779" s="26">
        <f>IFERROR(INDEX(Cost_Components!$V$2:$V$29,MATCH(E779,Cost_Components!$A$2:$A$29,0)),"")</f>
        <v>2050</v>
      </c>
      <c r="AC779" s="26">
        <f>IFERROR(INDEX(Cost_Components!$M$2:$M$29,MATCH(E779,Cost_Components!$A$2:$A$29,0)),"")</f>
        <v>30</v>
      </c>
      <c r="AD779" s="26">
        <f>IFERROR(INDEX(Cost_Components!$N$2:$N$29,MATCH(E779,Cost_Components!$A$2:$A$29,0)),"")</f>
        <v>95</v>
      </c>
      <c r="AE779" s="16" t="str">
        <f>IFERROR(INDEX(Cost_Components!$O$2:$O$29,MATCH(E779,Cost_Components!$A$2:$A$29,0)),"")</f>
        <v>Both</v>
      </c>
      <c r="AF779" s="11">
        <v>202184357.52344799</v>
      </c>
      <c r="AG779" s="11">
        <v>200384086.462219</v>
      </c>
      <c r="AH779" s="23">
        <f t="shared" si="177"/>
        <v>1</v>
      </c>
      <c r="AI779" s="10">
        <v>322136832.26016098</v>
      </c>
      <c r="AJ779" s="29">
        <f t="shared" si="178"/>
        <v>2.3422276414265522</v>
      </c>
      <c r="AK779" s="29">
        <f t="shared" si="179"/>
        <v>5.8114169212380702</v>
      </c>
      <c r="AL779" s="29">
        <f t="shared" si="180"/>
        <v>3.469189279811518</v>
      </c>
      <c r="AM779" s="29">
        <f t="shared" si="181"/>
        <v>1.7578095818212514</v>
      </c>
    </row>
    <row r="780" spans="1:39">
      <c r="A780" t="s">
        <v>115</v>
      </c>
      <c r="B780" s="20">
        <v>2049</v>
      </c>
      <c r="C780" t="s">
        <v>204</v>
      </c>
      <c r="E780" s="22" t="s">
        <v>295</v>
      </c>
      <c r="F780" s="22" t="s">
        <v>296</v>
      </c>
      <c r="G780" s="22" t="s">
        <v>213</v>
      </c>
      <c r="H780" s="22" t="s">
        <v>214</v>
      </c>
      <c r="I780" s="22" t="s">
        <v>115</v>
      </c>
      <c r="J780" s="17">
        <f>IFERROR(INDEX(Cost_Components!$K$2:$K$29,MATCH(E780,Cost_Components!$A$2:$A$29,0)),"")</f>
        <v>0.3</v>
      </c>
      <c r="K780" s="17">
        <f t="shared" si="168"/>
        <v>0.7811538461538462</v>
      </c>
      <c r="L780" s="17">
        <f>IFERROR(INDEX(Cost_Components!$S$2:$S$29,MATCH(E780,Cost_Components!$A$2:$A$29,0)),"")</f>
        <v>0.31</v>
      </c>
      <c r="M780" s="28">
        <f>IFERROR(INDEX(Cost_Components!$L$2:$L$29,MATCH(E780,Cost_Components!$A$2:$A$29,0)),"")</f>
        <v>1</v>
      </c>
      <c r="N780" s="29">
        <f>IFERROR(INDEX(Cost_Components!$P$2:$P$29,MATCH(E780,Cost_Components!$A$2:$A$29,0)),"")</f>
        <v>40.487718809999997</v>
      </c>
      <c r="O780" s="23">
        <f t="shared" si="169"/>
        <v>61034818.156534493</v>
      </c>
      <c r="P780" s="23">
        <f t="shared" si="170"/>
        <v>60443913.450245693</v>
      </c>
      <c r="Q780" s="23">
        <f t="shared" si="171"/>
        <v>758643213.18035257</v>
      </c>
      <c r="R780" s="23">
        <f t="shared" si="172"/>
        <v>1930356572.112262</v>
      </c>
      <c r="S780" s="23">
        <f t="shared" si="173"/>
        <v>1171713358.9319096</v>
      </c>
      <c r="T780" s="16">
        <f>IFERROR(INDEX(Cost_Components!$R$2:$R$29,MATCH(E780,Cost_Components!$A$2:$A$29,0)),"")</f>
        <v>1</v>
      </c>
      <c r="U780" s="26">
        <f>IFERROR(INDEX(Cost_Components!$Q$2:$Q$29,MATCH(E780,Cost_Components!$A$2:$A$29,0)),"")</f>
        <v>2023</v>
      </c>
      <c r="V780" s="30">
        <f>1/(1+Calculation_Assumptions!$B$5)^(B780-Calculation_Assumptions!$B$2)</f>
        <v>0.49193373633950943</v>
      </c>
      <c r="W780" s="23">
        <f t="shared" si="174"/>
        <v>373202190.40842181</v>
      </c>
      <c r="X780" s="23">
        <f t="shared" si="175"/>
        <v>949607520.98671269</v>
      </c>
      <c r="Y780" s="23">
        <f t="shared" si="176"/>
        <v>576405330.57829094</v>
      </c>
      <c r="Z780" s="17">
        <f>IFERROR(INDEX(Cost_Components!$T$2:$T$29,MATCH(E780,Cost_Components!$A$2:$A$29,0)),"")</f>
        <v>0.8</v>
      </c>
      <c r="AA780" s="26">
        <f>IFERROR(INDEX(Cost_Components!$U$2:$U$29,MATCH(E780,Cost_Components!$A$2:$A$29,0)),"")</f>
        <v>2025</v>
      </c>
      <c r="AB780" s="26">
        <f>IFERROR(INDEX(Cost_Components!$V$2:$V$29,MATCH(E780,Cost_Components!$A$2:$A$29,0)),"")</f>
        <v>2050</v>
      </c>
      <c r="AC780" s="26">
        <f>IFERROR(INDEX(Cost_Components!$M$2:$M$29,MATCH(E780,Cost_Components!$A$2:$A$29,0)),"")</f>
        <v>30</v>
      </c>
      <c r="AD780" s="26">
        <f>IFERROR(INDEX(Cost_Components!$N$2:$N$29,MATCH(E780,Cost_Components!$A$2:$A$29,0)),"")</f>
        <v>95</v>
      </c>
      <c r="AE780" s="16" t="str">
        <f>IFERROR(INDEX(Cost_Components!$O$2:$O$29,MATCH(E780,Cost_Components!$A$2:$A$29,0)),"")</f>
        <v>Both</v>
      </c>
      <c r="AF780" s="11">
        <v>203449393.855115</v>
      </c>
      <c r="AG780" s="11">
        <v>201479711.500819</v>
      </c>
      <c r="AH780" s="23">
        <f t="shared" si="177"/>
        <v>1</v>
      </c>
      <c r="AI780" s="10">
        <v>322765819.75268102</v>
      </c>
      <c r="AJ780" s="29">
        <f t="shared" si="178"/>
        <v>2.3504447086796927</v>
      </c>
      <c r="AK780" s="29">
        <f t="shared" si="179"/>
        <v>5.9806722210901881</v>
      </c>
      <c r="AL780" s="29">
        <f t="shared" si="180"/>
        <v>3.6302275124104955</v>
      </c>
      <c r="AM780" s="29">
        <f t="shared" si="181"/>
        <v>1.7858313839425777</v>
      </c>
    </row>
    <row r="781" spans="1:39">
      <c r="A781" t="s">
        <v>115</v>
      </c>
      <c r="B781" s="20">
        <v>2050</v>
      </c>
      <c r="C781" t="s">
        <v>204</v>
      </c>
      <c r="E781" s="22" t="s">
        <v>295</v>
      </c>
      <c r="F781" s="22" t="s">
        <v>296</v>
      </c>
      <c r="G781" s="22" t="s">
        <v>213</v>
      </c>
      <c r="H781" s="22" t="s">
        <v>214</v>
      </c>
      <c r="I781" s="22" t="s">
        <v>115</v>
      </c>
      <c r="J781" s="17">
        <f>IFERROR(INDEX(Cost_Components!$K$2:$K$29,MATCH(E781,Cost_Components!$A$2:$A$29,0)),"")</f>
        <v>0.3</v>
      </c>
      <c r="K781" s="17">
        <f t="shared" si="168"/>
        <v>0.8</v>
      </c>
      <c r="L781" s="17">
        <f>IFERROR(INDEX(Cost_Components!$S$2:$S$29,MATCH(E781,Cost_Components!$A$2:$A$29,0)),"")</f>
        <v>0.31</v>
      </c>
      <c r="M781" s="28">
        <f>IFERROR(INDEX(Cost_Components!$L$2:$L$29,MATCH(E781,Cost_Components!$A$2:$A$29,0)),"")</f>
        <v>1</v>
      </c>
      <c r="N781" s="29">
        <f>IFERROR(INDEX(Cost_Components!$P$2:$P$29,MATCH(E781,Cost_Components!$A$2:$A$29,0)),"")</f>
        <v>40.487718809999997</v>
      </c>
      <c r="O781" s="23">
        <f t="shared" si="169"/>
        <v>61397584.767215997</v>
      </c>
      <c r="P781" s="23">
        <f t="shared" si="170"/>
        <v>60743939.928144895</v>
      </c>
      <c r="Q781" s="23">
        <f t="shared" si="171"/>
        <v>762408903.35890114</v>
      </c>
      <c r="R781" s="23">
        <f t="shared" si="172"/>
        <v>1988678518.1345444</v>
      </c>
      <c r="S781" s="23">
        <f t="shared" si="173"/>
        <v>1226269614.7756433</v>
      </c>
      <c r="T781" s="16">
        <f>IFERROR(INDEX(Cost_Components!$R$2:$R$29,MATCH(E781,Cost_Components!$A$2:$A$29,0)),"")</f>
        <v>1</v>
      </c>
      <c r="U781" s="26">
        <f>IFERROR(INDEX(Cost_Components!$Q$2:$Q$29,MATCH(E781,Cost_Components!$A$2:$A$29,0)),"")</f>
        <v>2023</v>
      </c>
      <c r="V781" s="30">
        <f>1/(1+Calculation_Assumptions!$B$5)^(B781-Calculation_Assumptions!$B$2)</f>
        <v>0.47760556926165965</v>
      </c>
      <c r="W781" s="23">
        <f t="shared" si="174"/>
        <v>364130738.29888564</v>
      </c>
      <c r="X781" s="23">
        <f t="shared" si="175"/>
        <v>949803935.73208284</v>
      </c>
      <c r="Y781" s="23">
        <f t="shared" si="176"/>
        <v>585673197.43319726</v>
      </c>
      <c r="Z781" s="17">
        <f>IFERROR(INDEX(Cost_Components!$T$2:$T$29,MATCH(E781,Cost_Components!$A$2:$A$29,0)),"")</f>
        <v>0.8</v>
      </c>
      <c r="AA781" s="26">
        <f>IFERROR(INDEX(Cost_Components!$U$2:$U$29,MATCH(E781,Cost_Components!$A$2:$A$29,0)),"")</f>
        <v>2025</v>
      </c>
      <c r="AB781" s="26">
        <f>IFERROR(INDEX(Cost_Components!$V$2:$V$29,MATCH(E781,Cost_Components!$A$2:$A$29,0)),"")</f>
        <v>2050</v>
      </c>
      <c r="AC781" s="26">
        <f>IFERROR(INDEX(Cost_Components!$M$2:$M$29,MATCH(E781,Cost_Components!$A$2:$A$29,0)),"")</f>
        <v>30</v>
      </c>
      <c r="AD781" s="26">
        <f>IFERROR(INDEX(Cost_Components!$N$2:$N$29,MATCH(E781,Cost_Components!$A$2:$A$29,0)),"")</f>
        <v>95</v>
      </c>
      <c r="AE781" s="16" t="str">
        <f>IFERROR(INDEX(Cost_Components!$O$2:$O$29,MATCH(E781,Cost_Components!$A$2:$A$29,0)),"")</f>
        <v>Both</v>
      </c>
      <c r="AF781" s="11">
        <v>204658615.89072001</v>
      </c>
      <c r="AG781" s="11">
        <v>202479799.760483</v>
      </c>
      <c r="AH781" s="23">
        <f t="shared" si="177"/>
        <v>1</v>
      </c>
      <c r="AI781" s="10">
        <v>323312042.56328499</v>
      </c>
      <c r="AJ781" s="29">
        <f t="shared" si="178"/>
        <v>2.3581209574328414</v>
      </c>
      <c r="AK781" s="29">
        <f t="shared" si="179"/>
        <v>6.1509571445835673</v>
      </c>
      <c r="AL781" s="29">
        <f t="shared" si="180"/>
        <v>3.7928361871507268</v>
      </c>
      <c r="AM781" s="29">
        <f t="shared" si="181"/>
        <v>1.8114796862803457</v>
      </c>
    </row>
    <row r="782" spans="1:39">
      <c r="A782" t="s">
        <v>115</v>
      </c>
      <c r="B782" s="20">
        <v>2025</v>
      </c>
      <c r="C782" t="s">
        <v>228</v>
      </c>
      <c r="D782" t="s">
        <v>232</v>
      </c>
      <c r="E782" s="22" t="s">
        <v>305</v>
      </c>
      <c r="F782" s="22" t="s">
        <v>306</v>
      </c>
      <c r="G782" s="22" t="s">
        <v>229</v>
      </c>
      <c r="H782" s="22" t="s">
        <v>237</v>
      </c>
      <c r="I782" s="22" t="s">
        <v>309</v>
      </c>
      <c r="J782" s="17">
        <f>IFERROR(INDEX(Cost_Components!$K$2:$K$29,MATCH(E782,Cost_Components!$A$2:$A$29,0)),"")</f>
        <v>0.5</v>
      </c>
      <c r="K782" s="17">
        <f t="shared" si="168"/>
        <v>0.32884615384615384</v>
      </c>
      <c r="L782" s="17">
        <f>IFERROR(INDEX(Cost_Components!$S$2:$S$29,MATCH(E782,Cost_Components!$A$2:$A$29,0)),"")</f>
        <v>0.31</v>
      </c>
      <c r="M782" s="28">
        <f>IFERROR(INDEX(Cost_Components!$L$2:$L$29,MATCH(E782,Cost_Components!$A$2:$A$29,0)),"")</f>
        <v>1</v>
      </c>
      <c r="N782" s="29">
        <f>IFERROR(INDEX(Cost_Components!$P$2:$P$29,MATCH(E782,Cost_Components!$A$2:$A$29,0)),"")</f>
        <v>282.51283610000002</v>
      </c>
      <c r="O782" s="23">
        <f t="shared" si="169"/>
        <v>24864.195409055799</v>
      </c>
      <c r="P782" s="23">
        <f t="shared" si="170"/>
        <v>24823.03684127055</v>
      </c>
      <c r="Q782" s="23">
        <f t="shared" si="171"/>
        <v>2173976.2269790601</v>
      </c>
      <c r="R782" s="23">
        <f t="shared" si="172"/>
        <v>2309964.7999289213</v>
      </c>
      <c r="S782" s="23">
        <f t="shared" si="173"/>
        <v>135988.57294986118</v>
      </c>
      <c r="T782" s="16">
        <f>IFERROR(INDEX(Cost_Components!$R$2:$R$29,MATCH(E782,Cost_Components!$A$2:$A$29,0)),"")</f>
        <v>1</v>
      </c>
      <c r="U782" s="26">
        <f>IFERROR(INDEX(Cost_Components!$Q$2:$Q$29,MATCH(E782,Cost_Components!$A$2:$A$29,0)),"")</f>
        <v>2023</v>
      </c>
      <c r="V782" s="30">
        <f>1/(1+Calculation_Assumptions!$B$5)^(B782-Calculation_Assumptions!$B$2)</f>
        <v>1</v>
      </c>
      <c r="W782" s="23">
        <f t="shared" si="174"/>
        <v>2173976.2269790601</v>
      </c>
      <c r="X782" s="23">
        <f t="shared" si="175"/>
        <v>2309964.7999289213</v>
      </c>
      <c r="Y782" s="23">
        <f t="shared" si="176"/>
        <v>135988.57294986118</v>
      </c>
      <c r="Z782" s="17">
        <f>IFERROR(INDEX(Cost_Components!$T$2:$T$29,MATCH(E782,Cost_Components!$A$2:$A$29,0)),"")</f>
        <v>0.8</v>
      </c>
      <c r="AA782" s="26">
        <f>IFERROR(INDEX(Cost_Components!$U$2:$U$29,MATCH(E782,Cost_Components!$A$2:$A$29,0)),"")</f>
        <v>2025</v>
      </c>
      <c r="AB782" s="26">
        <f>IFERROR(INDEX(Cost_Components!$V$2:$V$29,MATCH(E782,Cost_Components!$A$2:$A$29,0)),"")</f>
        <v>2050</v>
      </c>
      <c r="AC782" s="26">
        <f>IFERROR(INDEX(Cost_Components!$M$2:$M$29,MATCH(E782,Cost_Components!$A$2:$A$29,0)),"")</f>
        <v>30</v>
      </c>
      <c r="AD782" s="26">
        <f>IFERROR(INDEX(Cost_Components!$N$2:$N$29,MATCH(E782,Cost_Components!$A$2:$A$29,0)),"")</f>
        <v>95</v>
      </c>
      <c r="AE782" s="16" t="str">
        <f>IFERROR(INDEX(Cost_Components!$O$2:$O$29,MATCH(E782,Cost_Components!$A$2:$A$29,0)),"")</f>
        <v>Both</v>
      </c>
      <c r="AF782" s="11">
        <v>49728.390818111598</v>
      </c>
      <c r="AG782" s="11">
        <v>49646.0736825411</v>
      </c>
      <c r="AH782" s="23">
        <f t="shared" si="177"/>
        <v>1</v>
      </c>
      <c r="AI782" s="10">
        <v>288391907.64445603</v>
      </c>
      <c r="AJ782" s="29">
        <f t="shared" si="178"/>
        <v>7.5382705594473432E-3</v>
      </c>
      <c r="AK782" s="29">
        <f t="shared" si="179"/>
        <v>8.0098114360988293E-3</v>
      </c>
      <c r="AL782" s="29">
        <f t="shared" si="180"/>
        <v>4.71540876651486E-4</v>
      </c>
      <c r="AM782" s="29">
        <f t="shared" si="181"/>
        <v>4.71540876651486E-4</v>
      </c>
    </row>
    <row r="783" spans="1:39">
      <c r="A783" t="s">
        <v>115</v>
      </c>
      <c r="B783" s="20">
        <v>2026</v>
      </c>
      <c r="C783" t="s">
        <v>228</v>
      </c>
      <c r="D783" t="s">
        <v>232</v>
      </c>
      <c r="E783" s="22" t="s">
        <v>305</v>
      </c>
      <c r="F783" s="22" t="s">
        <v>306</v>
      </c>
      <c r="G783" s="22" t="s">
        <v>229</v>
      </c>
      <c r="H783" s="22" t="s">
        <v>237</v>
      </c>
      <c r="I783" s="22" t="s">
        <v>309</v>
      </c>
      <c r="J783" s="17">
        <f>IFERROR(INDEX(Cost_Components!$K$2:$K$29,MATCH(E783,Cost_Components!$A$2:$A$29,0)),"")</f>
        <v>0.5</v>
      </c>
      <c r="K783" s="17">
        <f t="shared" si="168"/>
        <v>0.34769230769230769</v>
      </c>
      <c r="L783" s="17">
        <f>IFERROR(INDEX(Cost_Components!$S$2:$S$29,MATCH(E783,Cost_Components!$A$2:$A$29,0)),"")</f>
        <v>0.31</v>
      </c>
      <c r="M783" s="28">
        <f>IFERROR(INDEX(Cost_Components!$L$2:$L$29,MATCH(E783,Cost_Components!$A$2:$A$29,0)),"")</f>
        <v>1</v>
      </c>
      <c r="N783" s="29">
        <f>IFERROR(INDEX(Cost_Components!$P$2:$P$29,MATCH(E783,Cost_Components!$A$2:$A$29,0)),"")</f>
        <v>282.51283610000002</v>
      </c>
      <c r="O783" s="23">
        <f t="shared" si="169"/>
        <v>25427.180599979649</v>
      </c>
      <c r="P783" s="23">
        <f t="shared" si="170"/>
        <v>25311.620702154702</v>
      </c>
      <c r="Q783" s="23">
        <f t="shared" si="171"/>
        <v>2216765.9027644917</v>
      </c>
      <c r="R783" s="23">
        <f t="shared" si="172"/>
        <v>2497649.3978522094</v>
      </c>
      <c r="S783" s="23">
        <f t="shared" si="173"/>
        <v>280883.49508771766</v>
      </c>
      <c r="T783" s="16">
        <f>IFERROR(INDEX(Cost_Components!$R$2:$R$29,MATCH(E783,Cost_Components!$A$2:$A$29,0)),"")</f>
        <v>1</v>
      </c>
      <c r="U783" s="26">
        <f>IFERROR(INDEX(Cost_Components!$Q$2:$Q$29,MATCH(E783,Cost_Components!$A$2:$A$29,0)),"")</f>
        <v>2023</v>
      </c>
      <c r="V783" s="30">
        <f>1/(1+Calculation_Assumptions!$B$5)^(B783-Calculation_Assumptions!$B$2)</f>
        <v>0.970873786407767</v>
      </c>
      <c r="W783" s="23">
        <f t="shared" si="174"/>
        <v>2152199.9055965939</v>
      </c>
      <c r="X783" s="23">
        <f t="shared" si="175"/>
        <v>2424902.3280118536</v>
      </c>
      <c r="Y783" s="23">
        <f t="shared" si="176"/>
        <v>272702.42241525988</v>
      </c>
      <c r="Z783" s="17">
        <f>IFERROR(INDEX(Cost_Components!$T$2:$T$29,MATCH(E783,Cost_Components!$A$2:$A$29,0)),"")</f>
        <v>0.8</v>
      </c>
      <c r="AA783" s="26">
        <f>IFERROR(INDEX(Cost_Components!$U$2:$U$29,MATCH(E783,Cost_Components!$A$2:$A$29,0)),"")</f>
        <v>2025</v>
      </c>
      <c r="AB783" s="26">
        <f>IFERROR(INDEX(Cost_Components!$V$2:$V$29,MATCH(E783,Cost_Components!$A$2:$A$29,0)),"")</f>
        <v>2050</v>
      </c>
      <c r="AC783" s="26">
        <f>IFERROR(INDEX(Cost_Components!$M$2:$M$29,MATCH(E783,Cost_Components!$A$2:$A$29,0)),"")</f>
        <v>30</v>
      </c>
      <c r="AD783" s="26">
        <f>IFERROR(INDEX(Cost_Components!$N$2:$N$29,MATCH(E783,Cost_Components!$A$2:$A$29,0)),"")</f>
        <v>95</v>
      </c>
      <c r="AE783" s="16" t="str">
        <f>IFERROR(INDEX(Cost_Components!$O$2:$O$29,MATCH(E783,Cost_Components!$A$2:$A$29,0)),"")</f>
        <v>Both</v>
      </c>
      <c r="AF783" s="11">
        <v>50854.361199959298</v>
      </c>
      <c r="AG783" s="11">
        <v>50623.241404309403</v>
      </c>
      <c r="AH783" s="23">
        <f t="shared" si="177"/>
        <v>1</v>
      </c>
      <c r="AI783" s="10">
        <v>290472130.233437</v>
      </c>
      <c r="AJ783" s="29">
        <f t="shared" si="178"/>
        <v>7.6315958470197977E-3</v>
      </c>
      <c r="AK783" s="29">
        <f t="shared" si="179"/>
        <v>8.5985853301829042E-3</v>
      </c>
      <c r="AL783" s="29">
        <f t="shared" si="180"/>
        <v>9.6698948316310601E-4</v>
      </c>
      <c r="AM783" s="29">
        <f t="shared" si="181"/>
        <v>9.3882474093505441E-4</v>
      </c>
    </row>
    <row r="784" spans="1:39">
      <c r="A784" t="s">
        <v>115</v>
      </c>
      <c r="B784" s="20">
        <v>2027</v>
      </c>
      <c r="C784" t="s">
        <v>228</v>
      </c>
      <c r="D784" t="s">
        <v>232</v>
      </c>
      <c r="E784" s="22" t="s">
        <v>305</v>
      </c>
      <c r="F784" s="22" t="s">
        <v>306</v>
      </c>
      <c r="G784" s="22" t="s">
        <v>229</v>
      </c>
      <c r="H784" s="22" t="s">
        <v>237</v>
      </c>
      <c r="I784" s="22" t="s">
        <v>309</v>
      </c>
      <c r="J784" s="17">
        <f>IFERROR(INDEX(Cost_Components!$K$2:$K$29,MATCH(E784,Cost_Components!$A$2:$A$29,0)),"")</f>
        <v>0.5</v>
      </c>
      <c r="K784" s="17">
        <f t="shared" si="168"/>
        <v>0.36653846153846154</v>
      </c>
      <c r="L784" s="17">
        <f>IFERROR(INDEX(Cost_Components!$S$2:$S$29,MATCH(E784,Cost_Components!$A$2:$A$29,0)),"")</f>
        <v>0.31</v>
      </c>
      <c r="M784" s="28">
        <f>IFERROR(INDEX(Cost_Components!$L$2:$L$29,MATCH(E784,Cost_Components!$A$2:$A$29,0)),"")</f>
        <v>1</v>
      </c>
      <c r="N784" s="29">
        <f>IFERROR(INDEX(Cost_Components!$P$2:$P$29,MATCH(E784,Cost_Components!$A$2:$A$29,0)),"")</f>
        <v>282.51283610000002</v>
      </c>
      <c r="O784" s="23">
        <f t="shared" si="169"/>
        <v>26051.476619876252</v>
      </c>
      <c r="P784" s="23">
        <f t="shared" si="170"/>
        <v>25833.1726679235</v>
      </c>
      <c r="Q784" s="23">
        <f t="shared" si="171"/>
        <v>2262442.8915215824</v>
      </c>
      <c r="R784" s="23">
        <f t="shared" si="172"/>
        <v>2697677.8257245384</v>
      </c>
      <c r="S784" s="23">
        <f t="shared" si="173"/>
        <v>435234.93420295604</v>
      </c>
      <c r="T784" s="16">
        <f>IFERROR(INDEX(Cost_Components!$R$2:$R$29,MATCH(E784,Cost_Components!$A$2:$A$29,0)),"")</f>
        <v>1</v>
      </c>
      <c r="U784" s="26">
        <f>IFERROR(INDEX(Cost_Components!$Q$2:$Q$29,MATCH(E784,Cost_Components!$A$2:$A$29,0)),"")</f>
        <v>2023</v>
      </c>
      <c r="V784" s="30">
        <f>1/(1+Calculation_Assumptions!$B$5)^(B784-Calculation_Assumptions!$B$2)</f>
        <v>0.94259590913375435</v>
      </c>
      <c r="W784" s="23">
        <f t="shared" si="174"/>
        <v>2132569.4141969858</v>
      </c>
      <c r="X784" s="23">
        <f t="shared" si="175"/>
        <v>2542820.0826887912</v>
      </c>
      <c r="Y784" s="23">
        <f t="shared" si="176"/>
        <v>410250.66849180509</v>
      </c>
      <c r="Z784" s="17">
        <f>IFERROR(INDEX(Cost_Components!$T$2:$T$29,MATCH(E784,Cost_Components!$A$2:$A$29,0)),"")</f>
        <v>0.8</v>
      </c>
      <c r="AA784" s="26">
        <f>IFERROR(INDEX(Cost_Components!$U$2:$U$29,MATCH(E784,Cost_Components!$A$2:$A$29,0)),"")</f>
        <v>2025</v>
      </c>
      <c r="AB784" s="26">
        <f>IFERROR(INDEX(Cost_Components!$V$2:$V$29,MATCH(E784,Cost_Components!$A$2:$A$29,0)),"")</f>
        <v>2050</v>
      </c>
      <c r="AC784" s="26">
        <f>IFERROR(INDEX(Cost_Components!$M$2:$M$29,MATCH(E784,Cost_Components!$A$2:$A$29,0)),"")</f>
        <v>30</v>
      </c>
      <c r="AD784" s="26">
        <f>IFERROR(INDEX(Cost_Components!$N$2:$N$29,MATCH(E784,Cost_Components!$A$2:$A$29,0)),"")</f>
        <v>95</v>
      </c>
      <c r="AE784" s="16" t="str">
        <f>IFERROR(INDEX(Cost_Components!$O$2:$O$29,MATCH(E784,Cost_Components!$A$2:$A$29,0)),"")</f>
        <v>Both</v>
      </c>
      <c r="AF784" s="11">
        <v>52102.953239752504</v>
      </c>
      <c r="AG784" s="11">
        <v>51666.345335847</v>
      </c>
      <c r="AH784" s="23">
        <f t="shared" si="177"/>
        <v>1</v>
      </c>
      <c r="AI784" s="10">
        <v>292505080.826208</v>
      </c>
      <c r="AJ784" s="29">
        <f t="shared" si="178"/>
        <v>7.7347131377379858E-3</v>
      </c>
      <c r="AK784" s="29">
        <f t="shared" si="179"/>
        <v>9.222669972448666E-3</v>
      </c>
      <c r="AL784" s="29">
        <f t="shared" si="180"/>
        <v>1.4879568347106798E-3</v>
      </c>
      <c r="AM784" s="29">
        <f t="shared" si="181"/>
        <v>1.4025420253658968E-3</v>
      </c>
    </row>
    <row r="785" spans="1:39">
      <c r="A785" t="s">
        <v>115</v>
      </c>
      <c r="B785" s="20">
        <v>2028</v>
      </c>
      <c r="C785" t="s">
        <v>228</v>
      </c>
      <c r="D785" t="s">
        <v>232</v>
      </c>
      <c r="E785" s="22" t="s">
        <v>305</v>
      </c>
      <c r="F785" s="22" t="s">
        <v>306</v>
      </c>
      <c r="G785" s="22" t="s">
        <v>229</v>
      </c>
      <c r="H785" s="22" t="s">
        <v>237</v>
      </c>
      <c r="I785" s="22" t="s">
        <v>309</v>
      </c>
      <c r="J785" s="17">
        <f>IFERROR(INDEX(Cost_Components!$K$2:$K$29,MATCH(E785,Cost_Components!$A$2:$A$29,0)),"")</f>
        <v>0.5</v>
      </c>
      <c r="K785" s="17">
        <f t="shared" si="168"/>
        <v>0.38538461538461538</v>
      </c>
      <c r="L785" s="17">
        <f>IFERROR(INDEX(Cost_Components!$S$2:$S$29,MATCH(E785,Cost_Components!$A$2:$A$29,0)),"")</f>
        <v>0.31</v>
      </c>
      <c r="M785" s="28">
        <f>IFERROR(INDEX(Cost_Components!$L$2:$L$29,MATCH(E785,Cost_Components!$A$2:$A$29,0)),"")</f>
        <v>1</v>
      </c>
      <c r="N785" s="29">
        <f>IFERROR(INDEX(Cost_Components!$P$2:$P$29,MATCH(E785,Cost_Components!$A$2:$A$29,0)),"")</f>
        <v>282.51283610000002</v>
      </c>
      <c r="O785" s="23">
        <f t="shared" si="169"/>
        <v>26806.772612360699</v>
      </c>
      <c r="P785" s="23">
        <f t="shared" si="170"/>
        <v>26460.264226345251</v>
      </c>
      <c r="Q785" s="23">
        <f t="shared" si="171"/>
        <v>2317362.9300674526</v>
      </c>
      <c r="R785" s="23">
        <f t="shared" si="172"/>
        <v>2918616.8738925532</v>
      </c>
      <c r="S785" s="23">
        <f t="shared" si="173"/>
        <v>601253.94382510055</v>
      </c>
      <c r="T785" s="16">
        <f>IFERROR(INDEX(Cost_Components!$R$2:$R$29,MATCH(E785,Cost_Components!$A$2:$A$29,0)),"")</f>
        <v>1</v>
      </c>
      <c r="U785" s="26">
        <f>IFERROR(INDEX(Cost_Components!$Q$2:$Q$29,MATCH(E785,Cost_Components!$A$2:$A$29,0)),"")</f>
        <v>2023</v>
      </c>
      <c r="V785" s="30">
        <f>1/(1+Calculation_Assumptions!$B$5)^(B785-Calculation_Assumptions!$B$2)</f>
        <v>0.91514165935315961</v>
      </c>
      <c r="W785" s="23">
        <f t="shared" si="174"/>
        <v>2120715.3571454287</v>
      </c>
      <c r="X785" s="23">
        <f t="shared" si="175"/>
        <v>2670947.8889901624</v>
      </c>
      <c r="Y785" s="23">
        <f t="shared" si="176"/>
        <v>550232.53184473398</v>
      </c>
      <c r="Z785" s="17">
        <f>IFERROR(INDEX(Cost_Components!$T$2:$T$29,MATCH(E785,Cost_Components!$A$2:$A$29,0)),"")</f>
        <v>0.8</v>
      </c>
      <c r="AA785" s="26">
        <f>IFERROR(INDEX(Cost_Components!$U$2:$U$29,MATCH(E785,Cost_Components!$A$2:$A$29,0)),"")</f>
        <v>2025</v>
      </c>
      <c r="AB785" s="26">
        <f>IFERROR(INDEX(Cost_Components!$V$2:$V$29,MATCH(E785,Cost_Components!$A$2:$A$29,0)),"")</f>
        <v>2050</v>
      </c>
      <c r="AC785" s="26">
        <f>IFERROR(INDEX(Cost_Components!$M$2:$M$29,MATCH(E785,Cost_Components!$A$2:$A$29,0)),"")</f>
        <v>30</v>
      </c>
      <c r="AD785" s="26">
        <f>IFERROR(INDEX(Cost_Components!$N$2:$N$29,MATCH(E785,Cost_Components!$A$2:$A$29,0)),"")</f>
        <v>95</v>
      </c>
      <c r="AE785" s="16" t="str">
        <f>IFERROR(INDEX(Cost_Components!$O$2:$O$29,MATCH(E785,Cost_Components!$A$2:$A$29,0)),"")</f>
        <v>Both</v>
      </c>
      <c r="AF785" s="11">
        <v>53613.545224721398</v>
      </c>
      <c r="AG785" s="11">
        <v>52920.528452690502</v>
      </c>
      <c r="AH785" s="23">
        <f t="shared" si="177"/>
        <v>1</v>
      </c>
      <c r="AI785" s="10">
        <v>294484707.92155403</v>
      </c>
      <c r="AJ785" s="29">
        <f t="shared" si="178"/>
        <v>7.8692131296840065E-3</v>
      </c>
      <c r="AK785" s="29">
        <f t="shared" si="179"/>
        <v>9.9109284637965839E-3</v>
      </c>
      <c r="AL785" s="29">
        <f t="shared" si="180"/>
        <v>2.0417153341125778E-3</v>
      </c>
      <c r="AM785" s="29">
        <f t="shared" si="181"/>
        <v>1.8684587587865752E-3</v>
      </c>
    </row>
    <row r="786" spans="1:39">
      <c r="A786" t="s">
        <v>115</v>
      </c>
      <c r="B786" s="20">
        <v>2029</v>
      </c>
      <c r="C786" t="s">
        <v>228</v>
      </c>
      <c r="D786" t="s">
        <v>232</v>
      </c>
      <c r="E786" s="22" t="s">
        <v>305</v>
      </c>
      <c r="F786" s="22" t="s">
        <v>306</v>
      </c>
      <c r="G786" s="22" t="s">
        <v>229</v>
      </c>
      <c r="H786" s="22" t="s">
        <v>237</v>
      </c>
      <c r="I786" s="22" t="s">
        <v>309</v>
      </c>
      <c r="J786" s="17">
        <f>IFERROR(INDEX(Cost_Components!$K$2:$K$29,MATCH(E786,Cost_Components!$A$2:$A$29,0)),"")</f>
        <v>0.5</v>
      </c>
      <c r="K786" s="17">
        <f t="shared" si="168"/>
        <v>0.40423076923076923</v>
      </c>
      <c r="L786" s="17">
        <f>IFERROR(INDEX(Cost_Components!$S$2:$S$29,MATCH(E786,Cost_Components!$A$2:$A$29,0)),"")</f>
        <v>0.31</v>
      </c>
      <c r="M786" s="28">
        <f>IFERROR(INDEX(Cost_Components!$L$2:$L$29,MATCH(E786,Cost_Components!$A$2:$A$29,0)),"")</f>
        <v>1</v>
      </c>
      <c r="N786" s="29">
        <f>IFERROR(INDEX(Cost_Components!$P$2:$P$29,MATCH(E786,Cost_Components!$A$2:$A$29,0)),"")</f>
        <v>282.51283610000002</v>
      </c>
      <c r="O786" s="23">
        <f t="shared" si="169"/>
        <v>27593.289150102752</v>
      </c>
      <c r="P786" s="23">
        <f t="shared" si="170"/>
        <v>27094.891925226701</v>
      </c>
      <c r="Q786" s="23">
        <f t="shared" si="171"/>
        <v>2372942.9761018232</v>
      </c>
      <c r="R786" s="23">
        <f t="shared" si="172"/>
        <v>3151164.1354823671</v>
      </c>
      <c r="S786" s="23">
        <f t="shared" si="173"/>
        <v>778221.15938054398</v>
      </c>
      <c r="T786" s="16">
        <f>IFERROR(INDEX(Cost_Components!$R$2:$R$29,MATCH(E786,Cost_Components!$A$2:$A$29,0)),"")</f>
        <v>1</v>
      </c>
      <c r="U786" s="26">
        <f>IFERROR(INDEX(Cost_Components!$Q$2:$Q$29,MATCH(E786,Cost_Components!$A$2:$A$29,0)),"")</f>
        <v>2023</v>
      </c>
      <c r="V786" s="30">
        <f>1/(1+Calculation_Assumptions!$B$5)^(B786-Calculation_Assumptions!$B$2)</f>
        <v>0.888487047915689</v>
      </c>
      <c r="W786" s="23">
        <f t="shared" si="174"/>
        <v>2108329.0997089781</v>
      </c>
      <c r="X786" s="23">
        <f t="shared" si="175"/>
        <v>2799768.5202325224</v>
      </c>
      <c r="Y786" s="23">
        <f t="shared" si="176"/>
        <v>691439.42052354442</v>
      </c>
      <c r="Z786" s="17">
        <f>IFERROR(INDEX(Cost_Components!$T$2:$T$29,MATCH(E786,Cost_Components!$A$2:$A$29,0)),"")</f>
        <v>0.8</v>
      </c>
      <c r="AA786" s="26">
        <f>IFERROR(INDEX(Cost_Components!$U$2:$U$29,MATCH(E786,Cost_Components!$A$2:$A$29,0)),"")</f>
        <v>2025</v>
      </c>
      <c r="AB786" s="26">
        <f>IFERROR(INDEX(Cost_Components!$V$2:$V$29,MATCH(E786,Cost_Components!$A$2:$A$29,0)),"")</f>
        <v>2050</v>
      </c>
      <c r="AC786" s="26">
        <f>IFERROR(INDEX(Cost_Components!$M$2:$M$29,MATCH(E786,Cost_Components!$A$2:$A$29,0)),"")</f>
        <v>30</v>
      </c>
      <c r="AD786" s="26">
        <f>IFERROR(INDEX(Cost_Components!$N$2:$N$29,MATCH(E786,Cost_Components!$A$2:$A$29,0)),"")</f>
        <v>95</v>
      </c>
      <c r="AE786" s="16" t="str">
        <f>IFERROR(INDEX(Cost_Components!$O$2:$O$29,MATCH(E786,Cost_Components!$A$2:$A$29,0)),"")</f>
        <v>Both</v>
      </c>
      <c r="AF786" s="11">
        <v>55186.578300205503</v>
      </c>
      <c r="AG786" s="11">
        <v>54189.783850453401</v>
      </c>
      <c r="AH786" s="23">
        <f t="shared" si="177"/>
        <v>1</v>
      </c>
      <c r="AI786" s="10">
        <v>296414030.31142998</v>
      </c>
      <c r="AJ786" s="29">
        <f t="shared" si="178"/>
        <v>8.0055015398855112E-3</v>
      </c>
      <c r="AK786" s="29">
        <f t="shared" si="179"/>
        <v>1.0630954722931196E-2</v>
      </c>
      <c r="AL786" s="29">
        <f t="shared" si="180"/>
        <v>2.6254531830456848E-3</v>
      </c>
      <c r="AM786" s="29">
        <f t="shared" si="181"/>
        <v>2.3326811480451097E-3</v>
      </c>
    </row>
    <row r="787" spans="1:39">
      <c r="A787" t="s">
        <v>115</v>
      </c>
      <c r="B787" s="20">
        <v>2030</v>
      </c>
      <c r="C787" t="s">
        <v>228</v>
      </c>
      <c r="D787" t="s">
        <v>232</v>
      </c>
      <c r="E787" s="22" t="s">
        <v>305</v>
      </c>
      <c r="F787" s="22" t="s">
        <v>306</v>
      </c>
      <c r="G787" s="22" t="s">
        <v>229</v>
      </c>
      <c r="H787" s="22" t="s">
        <v>237</v>
      </c>
      <c r="I787" s="22" t="s">
        <v>309</v>
      </c>
      <c r="J787" s="17">
        <f>IFERROR(INDEX(Cost_Components!$K$2:$K$29,MATCH(E787,Cost_Components!$A$2:$A$29,0)),"")</f>
        <v>0.5</v>
      </c>
      <c r="K787" s="17">
        <f t="shared" si="168"/>
        <v>0.42307692307692307</v>
      </c>
      <c r="L787" s="17">
        <f>IFERROR(INDEX(Cost_Components!$S$2:$S$29,MATCH(E787,Cost_Components!$A$2:$A$29,0)),"")</f>
        <v>0.31</v>
      </c>
      <c r="M787" s="28">
        <f>IFERROR(INDEX(Cost_Components!$L$2:$L$29,MATCH(E787,Cost_Components!$A$2:$A$29,0)),"")</f>
        <v>1</v>
      </c>
      <c r="N787" s="29">
        <f>IFERROR(INDEX(Cost_Components!$P$2:$P$29,MATCH(E787,Cost_Components!$A$2:$A$29,0)),"")</f>
        <v>282.51283610000002</v>
      </c>
      <c r="O787" s="23">
        <f t="shared" si="169"/>
        <v>28423.92160366035</v>
      </c>
      <c r="P787" s="23">
        <f t="shared" si="170"/>
        <v>27752.040686752251</v>
      </c>
      <c r="Q787" s="23">
        <f t="shared" si="171"/>
        <v>2430495.3938128608</v>
      </c>
      <c r="R787" s="23">
        <f t="shared" si="172"/>
        <v>3397359.606102908</v>
      </c>
      <c r="S787" s="23">
        <f t="shared" si="173"/>
        <v>966864.2122900472</v>
      </c>
      <c r="T787" s="16">
        <f>IFERROR(INDEX(Cost_Components!$R$2:$R$29,MATCH(E787,Cost_Components!$A$2:$A$29,0)),"")</f>
        <v>1</v>
      </c>
      <c r="U787" s="26">
        <f>IFERROR(INDEX(Cost_Components!$Q$2:$Q$29,MATCH(E787,Cost_Components!$A$2:$A$29,0)),"")</f>
        <v>2023</v>
      </c>
      <c r="V787" s="30">
        <f>1/(1+Calculation_Assumptions!$B$5)^(B787-Calculation_Assumptions!$B$2)</f>
        <v>0.86260878438416411</v>
      </c>
      <c r="W787" s="23">
        <f t="shared" si="174"/>
        <v>2096566.6771082222</v>
      </c>
      <c r="X787" s="23">
        <f t="shared" si="175"/>
        <v>2930592.2399362922</v>
      </c>
      <c r="Y787" s="23">
        <f t="shared" si="176"/>
        <v>834025.56282807002</v>
      </c>
      <c r="Z787" s="17">
        <f>IFERROR(INDEX(Cost_Components!$T$2:$T$29,MATCH(E787,Cost_Components!$A$2:$A$29,0)),"")</f>
        <v>0.8</v>
      </c>
      <c r="AA787" s="26">
        <f>IFERROR(INDEX(Cost_Components!$U$2:$U$29,MATCH(E787,Cost_Components!$A$2:$A$29,0)),"")</f>
        <v>2025</v>
      </c>
      <c r="AB787" s="26">
        <f>IFERROR(INDEX(Cost_Components!$V$2:$V$29,MATCH(E787,Cost_Components!$A$2:$A$29,0)),"")</f>
        <v>2050</v>
      </c>
      <c r="AC787" s="26">
        <f>IFERROR(INDEX(Cost_Components!$M$2:$M$29,MATCH(E787,Cost_Components!$A$2:$A$29,0)),"")</f>
        <v>30</v>
      </c>
      <c r="AD787" s="26">
        <f>IFERROR(INDEX(Cost_Components!$N$2:$N$29,MATCH(E787,Cost_Components!$A$2:$A$29,0)),"")</f>
        <v>95</v>
      </c>
      <c r="AE787" s="16" t="str">
        <f>IFERROR(INDEX(Cost_Components!$O$2:$O$29,MATCH(E787,Cost_Components!$A$2:$A$29,0)),"")</f>
        <v>Both</v>
      </c>
      <c r="AF787" s="11">
        <v>56847.8432073207</v>
      </c>
      <c r="AG787" s="11">
        <v>55504.081373504501</v>
      </c>
      <c r="AH787" s="23">
        <f t="shared" si="177"/>
        <v>1</v>
      </c>
      <c r="AI787" s="10">
        <v>298289404.664994</v>
      </c>
      <c r="AJ787" s="29">
        <f t="shared" si="178"/>
        <v>8.1481117190284613E-3</v>
      </c>
      <c r="AK787" s="29">
        <f t="shared" si="179"/>
        <v>1.138947462756329E-2</v>
      </c>
      <c r="AL787" s="29">
        <f t="shared" si="180"/>
        <v>3.2413629085348279E-3</v>
      </c>
      <c r="AM787" s="29">
        <f t="shared" si="181"/>
        <v>2.7960281182791463E-3</v>
      </c>
    </row>
    <row r="788" spans="1:39">
      <c r="A788" t="s">
        <v>115</v>
      </c>
      <c r="B788" s="20">
        <v>2031</v>
      </c>
      <c r="C788" t="s">
        <v>228</v>
      </c>
      <c r="D788" t="s">
        <v>232</v>
      </c>
      <c r="E788" s="22" t="s">
        <v>305</v>
      </c>
      <c r="F788" s="22" t="s">
        <v>306</v>
      </c>
      <c r="G788" s="22" t="s">
        <v>229</v>
      </c>
      <c r="H788" s="22" t="s">
        <v>237</v>
      </c>
      <c r="I788" s="22" t="s">
        <v>309</v>
      </c>
      <c r="J788" s="17">
        <f>IFERROR(INDEX(Cost_Components!$K$2:$K$29,MATCH(E788,Cost_Components!$A$2:$A$29,0)),"")</f>
        <v>0.5</v>
      </c>
      <c r="K788" s="17">
        <f t="shared" si="168"/>
        <v>0.44192307692307692</v>
      </c>
      <c r="L788" s="17">
        <f>IFERROR(INDEX(Cost_Components!$S$2:$S$29,MATCH(E788,Cost_Components!$A$2:$A$29,0)),"")</f>
        <v>0.31</v>
      </c>
      <c r="M788" s="28">
        <f>IFERROR(INDEX(Cost_Components!$L$2:$L$29,MATCH(E788,Cost_Components!$A$2:$A$29,0)),"")</f>
        <v>1</v>
      </c>
      <c r="N788" s="29">
        <f>IFERROR(INDEX(Cost_Components!$P$2:$P$29,MATCH(E788,Cost_Components!$A$2:$A$29,0)),"")</f>
        <v>282.51283610000002</v>
      </c>
      <c r="O788" s="23">
        <f t="shared" si="169"/>
        <v>29285.294444723651</v>
      </c>
      <c r="P788" s="23">
        <f t="shared" si="170"/>
        <v>28418.95196211365</v>
      </c>
      <c r="Q788" s="23">
        <f t="shared" si="171"/>
        <v>2488902.8025199804</v>
      </c>
      <c r="R788" s="23">
        <f t="shared" si="172"/>
        <v>3656238.0217127767</v>
      </c>
      <c r="S788" s="23">
        <f t="shared" si="173"/>
        <v>1167335.2191927964</v>
      </c>
      <c r="T788" s="16">
        <f>IFERROR(INDEX(Cost_Components!$R$2:$R$29,MATCH(E788,Cost_Components!$A$2:$A$29,0)),"")</f>
        <v>1</v>
      </c>
      <c r="U788" s="26">
        <f>IFERROR(INDEX(Cost_Components!$Q$2:$Q$29,MATCH(E788,Cost_Components!$A$2:$A$29,0)),"")</f>
        <v>2023</v>
      </c>
      <c r="V788" s="30">
        <f>1/(1+Calculation_Assumptions!$B$5)^(B788-Calculation_Assumptions!$B$2)</f>
        <v>0.83748425668365445</v>
      </c>
      <c r="W788" s="23">
        <f t="shared" si="174"/>
        <v>2084416.9135263101</v>
      </c>
      <c r="X788" s="23">
        <f t="shared" si="175"/>
        <v>3062041.7818726399</v>
      </c>
      <c r="Y788" s="23">
        <f t="shared" si="176"/>
        <v>977624.86834632989</v>
      </c>
      <c r="Z788" s="17">
        <f>IFERROR(INDEX(Cost_Components!$T$2:$T$29,MATCH(E788,Cost_Components!$A$2:$A$29,0)),"")</f>
        <v>0.8</v>
      </c>
      <c r="AA788" s="26">
        <f>IFERROR(INDEX(Cost_Components!$U$2:$U$29,MATCH(E788,Cost_Components!$A$2:$A$29,0)),"")</f>
        <v>2025</v>
      </c>
      <c r="AB788" s="26">
        <f>IFERROR(INDEX(Cost_Components!$V$2:$V$29,MATCH(E788,Cost_Components!$A$2:$A$29,0)),"")</f>
        <v>2050</v>
      </c>
      <c r="AC788" s="26">
        <f>IFERROR(INDEX(Cost_Components!$M$2:$M$29,MATCH(E788,Cost_Components!$A$2:$A$29,0)),"")</f>
        <v>30</v>
      </c>
      <c r="AD788" s="26">
        <f>IFERROR(INDEX(Cost_Components!$N$2:$N$29,MATCH(E788,Cost_Components!$A$2:$A$29,0)),"")</f>
        <v>95</v>
      </c>
      <c r="AE788" s="16" t="str">
        <f>IFERROR(INDEX(Cost_Components!$O$2:$O$29,MATCH(E788,Cost_Components!$A$2:$A$29,0)),"")</f>
        <v>Both</v>
      </c>
      <c r="AF788" s="11">
        <v>58570.588889447303</v>
      </c>
      <c r="AG788" s="11">
        <v>56837.903924227299</v>
      </c>
      <c r="AH788" s="23">
        <f t="shared" si="177"/>
        <v>1</v>
      </c>
      <c r="AI788" s="10">
        <v>300119636.92551899</v>
      </c>
      <c r="AJ788" s="29">
        <f t="shared" si="178"/>
        <v>8.2930354974994659E-3</v>
      </c>
      <c r="AK788" s="29">
        <f t="shared" si="179"/>
        <v>1.218260177563839E-2</v>
      </c>
      <c r="AL788" s="29">
        <f t="shared" si="180"/>
        <v>3.8895662781389252E-3</v>
      </c>
      <c r="AM788" s="29">
        <f t="shared" si="181"/>
        <v>3.2574505232689857E-3</v>
      </c>
    </row>
    <row r="789" spans="1:39">
      <c r="A789" t="s">
        <v>115</v>
      </c>
      <c r="B789" s="20">
        <v>2032</v>
      </c>
      <c r="C789" t="s">
        <v>228</v>
      </c>
      <c r="D789" t="s">
        <v>232</v>
      </c>
      <c r="E789" s="22" t="s">
        <v>305</v>
      </c>
      <c r="F789" s="22" t="s">
        <v>306</v>
      </c>
      <c r="G789" s="22" t="s">
        <v>229</v>
      </c>
      <c r="H789" s="22" t="s">
        <v>237</v>
      </c>
      <c r="I789" s="22" t="s">
        <v>309</v>
      </c>
      <c r="J789" s="17">
        <f>IFERROR(INDEX(Cost_Components!$K$2:$K$29,MATCH(E789,Cost_Components!$A$2:$A$29,0)),"")</f>
        <v>0.5</v>
      </c>
      <c r="K789" s="17">
        <f t="shared" si="168"/>
        <v>0.46076923076923082</v>
      </c>
      <c r="L789" s="17">
        <f>IFERROR(INDEX(Cost_Components!$S$2:$S$29,MATCH(E789,Cost_Components!$A$2:$A$29,0)),"")</f>
        <v>0.31</v>
      </c>
      <c r="M789" s="28">
        <f>IFERROR(INDEX(Cost_Components!$L$2:$L$29,MATCH(E789,Cost_Components!$A$2:$A$29,0)),"")</f>
        <v>1</v>
      </c>
      <c r="N789" s="29">
        <f>IFERROR(INDEX(Cost_Components!$P$2:$P$29,MATCH(E789,Cost_Components!$A$2:$A$29,0)),"")</f>
        <v>282.51283610000002</v>
      </c>
      <c r="O789" s="23">
        <f t="shared" si="169"/>
        <v>30172.82311788575</v>
      </c>
      <c r="P789" s="23">
        <f t="shared" si="170"/>
        <v>29092.069082183501</v>
      </c>
      <c r="Q789" s="23">
        <f t="shared" si="171"/>
        <v>2547853.7127716835</v>
      </c>
      <c r="R789" s="23">
        <f t="shared" si="172"/>
        <v>3927693.6072879634</v>
      </c>
      <c r="S789" s="23">
        <f t="shared" si="173"/>
        <v>1379839.8945162799</v>
      </c>
      <c r="T789" s="16">
        <f>IFERROR(INDEX(Cost_Components!$R$2:$R$29,MATCH(E789,Cost_Components!$A$2:$A$29,0)),"")</f>
        <v>1</v>
      </c>
      <c r="U789" s="26">
        <f>IFERROR(INDEX(Cost_Components!$Q$2:$Q$29,MATCH(E789,Cost_Components!$A$2:$A$29,0)),"")</f>
        <v>2023</v>
      </c>
      <c r="V789" s="30">
        <f>1/(1+Calculation_Assumptions!$B$5)^(B789-Calculation_Assumptions!$B$2)</f>
        <v>0.81309151134335378</v>
      </c>
      <c r="W789" s="23">
        <f t="shared" si="174"/>
        <v>2071638.2259993034</v>
      </c>
      <c r="X789" s="23">
        <f t="shared" si="175"/>
        <v>3193574.3312433991</v>
      </c>
      <c r="Y789" s="23">
        <f t="shared" si="176"/>
        <v>1121936.1052440959</v>
      </c>
      <c r="Z789" s="17">
        <f>IFERROR(INDEX(Cost_Components!$T$2:$T$29,MATCH(E789,Cost_Components!$A$2:$A$29,0)),"")</f>
        <v>0.8</v>
      </c>
      <c r="AA789" s="26">
        <f>IFERROR(INDEX(Cost_Components!$U$2:$U$29,MATCH(E789,Cost_Components!$A$2:$A$29,0)),"")</f>
        <v>2025</v>
      </c>
      <c r="AB789" s="26">
        <f>IFERROR(INDEX(Cost_Components!$V$2:$V$29,MATCH(E789,Cost_Components!$A$2:$A$29,0)),"")</f>
        <v>2050</v>
      </c>
      <c r="AC789" s="26">
        <f>IFERROR(INDEX(Cost_Components!$M$2:$M$29,MATCH(E789,Cost_Components!$A$2:$A$29,0)),"")</f>
        <v>30</v>
      </c>
      <c r="AD789" s="26">
        <f>IFERROR(INDEX(Cost_Components!$N$2:$N$29,MATCH(E789,Cost_Components!$A$2:$A$29,0)),"")</f>
        <v>95</v>
      </c>
      <c r="AE789" s="16" t="str">
        <f>IFERROR(INDEX(Cost_Components!$O$2:$O$29,MATCH(E789,Cost_Components!$A$2:$A$29,0)),"")</f>
        <v>Both</v>
      </c>
      <c r="AF789" s="11">
        <v>60345.646235771499</v>
      </c>
      <c r="AG789" s="11">
        <v>58184.138164367003</v>
      </c>
      <c r="AH789" s="23">
        <f t="shared" si="177"/>
        <v>1</v>
      </c>
      <c r="AI789" s="10">
        <v>301904628.08354098</v>
      </c>
      <c r="AJ789" s="29">
        <f t="shared" si="178"/>
        <v>8.4392668272268382E-3</v>
      </c>
      <c r="AK789" s="29">
        <f t="shared" si="179"/>
        <v>1.300971645324072E-2</v>
      </c>
      <c r="AL789" s="29">
        <f t="shared" si="180"/>
        <v>4.5704496260138821E-3</v>
      </c>
      <c r="AM789" s="29">
        <f t="shared" si="181"/>
        <v>3.7161937939342933E-3</v>
      </c>
    </row>
    <row r="790" spans="1:39">
      <c r="A790" t="s">
        <v>115</v>
      </c>
      <c r="B790" s="20">
        <v>2033</v>
      </c>
      <c r="C790" t="s">
        <v>228</v>
      </c>
      <c r="D790" t="s">
        <v>232</v>
      </c>
      <c r="E790" s="22" t="s">
        <v>305</v>
      </c>
      <c r="F790" s="22" t="s">
        <v>306</v>
      </c>
      <c r="G790" s="22" t="s">
        <v>229</v>
      </c>
      <c r="H790" s="22" t="s">
        <v>237</v>
      </c>
      <c r="I790" s="22" t="s">
        <v>309</v>
      </c>
      <c r="J790" s="17">
        <f>IFERROR(INDEX(Cost_Components!$K$2:$K$29,MATCH(E790,Cost_Components!$A$2:$A$29,0)),"")</f>
        <v>0.5</v>
      </c>
      <c r="K790" s="17">
        <f t="shared" si="168"/>
        <v>0.47961538461538467</v>
      </c>
      <c r="L790" s="17">
        <f>IFERROR(INDEX(Cost_Components!$S$2:$S$29,MATCH(E790,Cost_Components!$A$2:$A$29,0)),"")</f>
        <v>0.31</v>
      </c>
      <c r="M790" s="28">
        <f>IFERROR(INDEX(Cost_Components!$L$2:$L$29,MATCH(E790,Cost_Components!$A$2:$A$29,0)),"")</f>
        <v>1</v>
      </c>
      <c r="N790" s="29">
        <f>IFERROR(INDEX(Cost_Components!$P$2:$P$29,MATCH(E790,Cost_Components!$A$2:$A$29,0)),"")</f>
        <v>282.51283610000002</v>
      </c>
      <c r="O790" s="23">
        <f t="shared" si="169"/>
        <v>31079.357220389051</v>
      </c>
      <c r="P790" s="23">
        <f t="shared" si="170"/>
        <v>29764.503777116752</v>
      </c>
      <c r="Q790" s="23">
        <f t="shared" si="171"/>
        <v>2606744.8569265492</v>
      </c>
      <c r="R790" s="23">
        <f t="shared" si="172"/>
        <v>4211175.284063044</v>
      </c>
      <c r="S790" s="23">
        <f t="shared" si="173"/>
        <v>1604430.4271364948</v>
      </c>
      <c r="T790" s="16">
        <f>IFERROR(INDEX(Cost_Components!$R$2:$R$29,MATCH(E790,Cost_Components!$A$2:$A$29,0)),"")</f>
        <v>1</v>
      </c>
      <c r="U790" s="26">
        <f>IFERROR(INDEX(Cost_Components!$Q$2:$Q$29,MATCH(E790,Cost_Components!$A$2:$A$29,0)),"")</f>
        <v>2023</v>
      </c>
      <c r="V790" s="30">
        <f>1/(1+Calculation_Assumptions!$B$5)^(B790-Calculation_Assumptions!$B$2)</f>
        <v>0.78940923431393573</v>
      </c>
      <c r="W790" s="23">
        <f t="shared" si="174"/>
        <v>2057788.4615581771</v>
      </c>
      <c r="X790" s="23">
        <f t="shared" si="175"/>
        <v>3324340.6565539786</v>
      </c>
      <c r="Y790" s="23">
        <f t="shared" si="176"/>
        <v>1266552.1949958012</v>
      </c>
      <c r="Z790" s="17">
        <f>IFERROR(INDEX(Cost_Components!$T$2:$T$29,MATCH(E790,Cost_Components!$A$2:$A$29,0)),"")</f>
        <v>0.8</v>
      </c>
      <c r="AA790" s="26">
        <f>IFERROR(INDEX(Cost_Components!$U$2:$U$29,MATCH(E790,Cost_Components!$A$2:$A$29,0)),"")</f>
        <v>2025</v>
      </c>
      <c r="AB790" s="26">
        <f>IFERROR(INDEX(Cost_Components!$V$2:$V$29,MATCH(E790,Cost_Components!$A$2:$A$29,0)),"")</f>
        <v>2050</v>
      </c>
      <c r="AC790" s="26">
        <f>IFERROR(INDEX(Cost_Components!$M$2:$M$29,MATCH(E790,Cost_Components!$A$2:$A$29,0)),"")</f>
        <v>30</v>
      </c>
      <c r="AD790" s="26">
        <f>IFERROR(INDEX(Cost_Components!$N$2:$N$29,MATCH(E790,Cost_Components!$A$2:$A$29,0)),"")</f>
        <v>95</v>
      </c>
      <c r="AE790" s="16" t="str">
        <f>IFERROR(INDEX(Cost_Components!$O$2:$O$29,MATCH(E790,Cost_Components!$A$2:$A$29,0)),"")</f>
        <v>Both</v>
      </c>
      <c r="AF790" s="11">
        <v>62158.714440778102</v>
      </c>
      <c r="AG790" s="11">
        <v>59529.007554233503</v>
      </c>
      <c r="AH790" s="23">
        <f t="shared" si="177"/>
        <v>1</v>
      </c>
      <c r="AI790" s="10">
        <v>303644277.16916001</v>
      </c>
      <c r="AJ790" s="29">
        <f t="shared" si="178"/>
        <v>8.5848641088477808E-3</v>
      </c>
      <c r="AK790" s="29">
        <f t="shared" si="179"/>
        <v>1.3868778701589035E-2</v>
      </c>
      <c r="AL790" s="29">
        <f t="shared" si="180"/>
        <v>5.2839145927412543E-3</v>
      </c>
      <c r="AM790" s="29">
        <f t="shared" si="181"/>
        <v>4.1711709728361052E-3</v>
      </c>
    </row>
    <row r="791" spans="1:39">
      <c r="A791" t="s">
        <v>115</v>
      </c>
      <c r="B791" s="20">
        <v>2034</v>
      </c>
      <c r="C791" t="s">
        <v>228</v>
      </c>
      <c r="D791" t="s">
        <v>232</v>
      </c>
      <c r="E791" s="22" t="s">
        <v>305</v>
      </c>
      <c r="F791" s="22" t="s">
        <v>306</v>
      </c>
      <c r="G791" s="22" t="s">
        <v>229</v>
      </c>
      <c r="H791" s="22" t="s">
        <v>237</v>
      </c>
      <c r="I791" s="22" t="s">
        <v>309</v>
      </c>
      <c r="J791" s="17">
        <f>IFERROR(INDEX(Cost_Components!$K$2:$K$29,MATCH(E791,Cost_Components!$A$2:$A$29,0)),"")</f>
        <v>0.5</v>
      </c>
      <c r="K791" s="17">
        <f t="shared" si="168"/>
        <v>0.49846153846153851</v>
      </c>
      <c r="L791" s="17">
        <f>IFERROR(INDEX(Cost_Components!$S$2:$S$29,MATCH(E791,Cost_Components!$A$2:$A$29,0)),"")</f>
        <v>0.31</v>
      </c>
      <c r="M791" s="28">
        <f>IFERROR(INDEX(Cost_Components!$L$2:$L$29,MATCH(E791,Cost_Components!$A$2:$A$29,0)),"")</f>
        <v>1</v>
      </c>
      <c r="N791" s="29">
        <f>IFERROR(INDEX(Cost_Components!$P$2:$P$29,MATCH(E791,Cost_Components!$A$2:$A$29,0)),"")</f>
        <v>282.51283610000002</v>
      </c>
      <c r="O791" s="23">
        <f t="shared" si="169"/>
        <v>32002.524936557002</v>
      </c>
      <c r="P791" s="23">
        <f t="shared" si="170"/>
        <v>30434.973986210651</v>
      </c>
      <c r="Q791" s="23">
        <f t="shared" si="171"/>
        <v>2665463.9534169692</v>
      </c>
      <c r="R791" s="23">
        <f t="shared" si="172"/>
        <v>4506652.619428942</v>
      </c>
      <c r="S791" s="23">
        <f t="shared" si="173"/>
        <v>1841188.6660119728</v>
      </c>
      <c r="T791" s="16">
        <f>IFERROR(INDEX(Cost_Components!$R$2:$R$29,MATCH(E791,Cost_Components!$A$2:$A$29,0)),"")</f>
        <v>1</v>
      </c>
      <c r="U791" s="26">
        <f>IFERROR(INDEX(Cost_Components!$Q$2:$Q$29,MATCH(E791,Cost_Components!$A$2:$A$29,0)),"")</f>
        <v>2023</v>
      </c>
      <c r="V791" s="30">
        <f>1/(1+Calculation_Assumptions!$B$5)^(B791-Calculation_Assumptions!$B$2)</f>
        <v>0.76641673234362695</v>
      </c>
      <c r="W791" s="23">
        <f t="shared" si="174"/>
        <v>2042856.1733575589</v>
      </c>
      <c r="X791" s="23">
        <f t="shared" si="175"/>
        <v>3453973.9743905766</v>
      </c>
      <c r="Y791" s="23">
        <f t="shared" si="176"/>
        <v>1411117.8010330177</v>
      </c>
      <c r="Z791" s="17">
        <f>IFERROR(INDEX(Cost_Components!$T$2:$T$29,MATCH(E791,Cost_Components!$A$2:$A$29,0)),"")</f>
        <v>0.8</v>
      </c>
      <c r="AA791" s="26">
        <f>IFERROR(INDEX(Cost_Components!$U$2:$U$29,MATCH(E791,Cost_Components!$A$2:$A$29,0)),"")</f>
        <v>2025</v>
      </c>
      <c r="AB791" s="26">
        <f>IFERROR(INDEX(Cost_Components!$V$2:$V$29,MATCH(E791,Cost_Components!$A$2:$A$29,0)),"")</f>
        <v>2050</v>
      </c>
      <c r="AC791" s="26">
        <f>IFERROR(INDEX(Cost_Components!$M$2:$M$29,MATCH(E791,Cost_Components!$A$2:$A$29,0)),"")</f>
        <v>30</v>
      </c>
      <c r="AD791" s="26">
        <f>IFERROR(INDEX(Cost_Components!$N$2:$N$29,MATCH(E791,Cost_Components!$A$2:$A$29,0)),"")</f>
        <v>95</v>
      </c>
      <c r="AE791" s="16" t="str">
        <f>IFERROR(INDEX(Cost_Components!$O$2:$O$29,MATCH(E791,Cost_Components!$A$2:$A$29,0)),"")</f>
        <v>Both</v>
      </c>
      <c r="AF791" s="11">
        <v>64005.049873114003</v>
      </c>
      <c r="AG791" s="11">
        <v>60869.947972421302</v>
      </c>
      <c r="AH791" s="23">
        <f t="shared" si="177"/>
        <v>1</v>
      </c>
      <c r="AI791" s="10">
        <v>305332541.18498403</v>
      </c>
      <c r="AJ791" s="29">
        <f t="shared" si="178"/>
        <v>8.7297080850681826E-3</v>
      </c>
      <c r="AK791" s="29">
        <f t="shared" si="179"/>
        <v>1.4759817613736138E-2</v>
      </c>
      <c r="AL791" s="29">
        <f t="shared" si="180"/>
        <v>6.0301095286679545E-3</v>
      </c>
      <c r="AM791" s="29">
        <f t="shared" si="181"/>
        <v>4.6215768406358618E-3</v>
      </c>
    </row>
    <row r="792" spans="1:39">
      <c r="A792" t="s">
        <v>115</v>
      </c>
      <c r="B792" s="20">
        <v>2035</v>
      </c>
      <c r="C792" t="s">
        <v>228</v>
      </c>
      <c r="D792" t="s">
        <v>232</v>
      </c>
      <c r="E792" s="22" t="s">
        <v>305</v>
      </c>
      <c r="F792" s="22" t="s">
        <v>306</v>
      </c>
      <c r="G792" s="22" t="s">
        <v>229</v>
      </c>
      <c r="H792" s="22" t="s">
        <v>237</v>
      </c>
      <c r="I792" s="22" t="s">
        <v>309</v>
      </c>
      <c r="J792" s="17">
        <f>IFERROR(INDEX(Cost_Components!$K$2:$K$29,MATCH(E792,Cost_Components!$A$2:$A$29,0)),"")</f>
        <v>0.5</v>
      </c>
      <c r="K792" s="17">
        <f t="shared" si="168"/>
        <v>0.51730769230769236</v>
      </c>
      <c r="L792" s="17">
        <f>IFERROR(INDEX(Cost_Components!$S$2:$S$29,MATCH(E792,Cost_Components!$A$2:$A$29,0)),"")</f>
        <v>0.31</v>
      </c>
      <c r="M792" s="28">
        <f>IFERROR(INDEX(Cost_Components!$L$2:$L$29,MATCH(E792,Cost_Components!$A$2:$A$29,0)),"")</f>
        <v>1</v>
      </c>
      <c r="N792" s="29">
        <f>IFERROR(INDEX(Cost_Components!$P$2:$P$29,MATCH(E792,Cost_Components!$A$2:$A$29,0)),"")</f>
        <v>282.51283610000002</v>
      </c>
      <c r="O792" s="23">
        <f t="shared" si="169"/>
        <v>32987.695327046298</v>
      </c>
      <c r="P792" s="23">
        <f t="shared" si="170"/>
        <v>31148.049993861099</v>
      </c>
      <c r="Q792" s="23">
        <f t="shared" si="171"/>
        <v>2727914.4222525889</v>
      </c>
      <c r="R792" s="23">
        <f t="shared" si="172"/>
        <v>4821021.8090640903</v>
      </c>
      <c r="S792" s="23">
        <f t="shared" si="173"/>
        <v>2093107.3868115013</v>
      </c>
      <c r="T792" s="16">
        <f>IFERROR(INDEX(Cost_Components!$R$2:$R$29,MATCH(E792,Cost_Components!$A$2:$A$29,0)),"")</f>
        <v>1</v>
      </c>
      <c r="U792" s="26">
        <f>IFERROR(INDEX(Cost_Components!$Q$2:$Q$29,MATCH(E792,Cost_Components!$A$2:$A$29,0)),"")</f>
        <v>2023</v>
      </c>
      <c r="V792" s="30">
        <f>1/(1+Calculation_Assumptions!$B$5)^(B792-Calculation_Assumptions!$B$2)</f>
        <v>0.74409391489672516</v>
      </c>
      <c r="W792" s="23">
        <f t="shared" si="174"/>
        <v>2029824.5219571672</v>
      </c>
      <c r="X792" s="23">
        <f t="shared" si="175"/>
        <v>3587292.9917089911</v>
      </c>
      <c r="Y792" s="23">
        <f t="shared" si="176"/>
        <v>1557468.4697518242</v>
      </c>
      <c r="Z792" s="17">
        <f>IFERROR(INDEX(Cost_Components!$T$2:$T$29,MATCH(E792,Cost_Components!$A$2:$A$29,0)),"")</f>
        <v>0.8</v>
      </c>
      <c r="AA792" s="26">
        <f>IFERROR(INDEX(Cost_Components!$U$2:$U$29,MATCH(E792,Cost_Components!$A$2:$A$29,0)),"")</f>
        <v>2025</v>
      </c>
      <c r="AB792" s="26">
        <f>IFERROR(INDEX(Cost_Components!$V$2:$V$29,MATCH(E792,Cost_Components!$A$2:$A$29,0)),"")</f>
        <v>2050</v>
      </c>
      <c r="AC792" s="26">
        <f>IFERROR(INDEX(Cost_Components!$M$2:$M$29,MATCH(E792,Cost_Components!$A$2:$A$29,0)),"")</f>
        <v>30</v>
      </c>
      <c r="AD792" s="26">
        <f>IFERROR(INDEX(Cost_Components!$N$2:$N$29,MATCH(E792,Cost_Components!$A$2:$A$29,0)),"")</f>
        <v>95</v>
      </c>
      <c r="AE792" s="16" t="str">
        <f>IFERROR(INDEX(Cost_Components!$O$2:$O$29,MATCH(E792,Cost_Components!$A$2:$A$29,0)),"")</f>
        <v>Both</v>
      </c>
      <c r="AF792" s="11">
        <v>65975.390654092596</v>
      </c>
      <c r="AG792" s="11">
        <v>62296.099987722198</v>
      </c>
      <c r="AH792" s="23">
        <f t="shared" si="177"/>
        <v>1</v>
      </c>
      <c r="AI792" s="10">
        <v>306964650.16711998</v>
      </c>
      <c r="AJ792" s="29">
        <f t="shared" si="178"/>
        <v>8.8867380031135094E-3</v>
      </c>
      <c r="AK792" s="29">
        <f t="shared" si="179"/>
        <v>1.5705462522930227E-2</v>
      </c>
      <c r="AL792" s="29">
        <f t="shared" si="180"/>
        <v>6.8187245198167157E-3</v>
      </c>
      <c r="AM792" s="29">
        <f t="shared" si="181"/>
        <v>5.0737714225527128E-3</v>
      </c>
    </row>
    <row r="793" spans="1:39">
      <c r="A793" t="s">
        <v>115</v>
      </c>
      <c r="B793" s="20">
        <v>2036</v>
      </c>
      <c r="C793" t="s">
        <v>228</v>
      </c>
      <c r="D793" t="s">
        <v>232</v>
      </c>
      <c r="E793" s="22" t="s">
        <v>305</v>
      </c>
      <c r="F793" s="22" t="s">
        <v>306</v>
      </c>
      <c r="G793" s="22" t="s">
        <v>229</v>
      </c>
      <c r="H793" s="22" t="s">
        <v>237</v>
      </c>
      <c r="I793" s="22" t="s">
        <v>309</v>
      </c>
      <c r="J793" s="17">
        <f>IFERROR(INDEX(Cost_Components!$K$2:$K$29,MATCH(E793,Cost_Components!$A$2:$A$29,0)),"")</f>
        <v>0.5</v>
      </c>
      <c r="K793" s="17">
        <f t="shared" si="168"/>
        <v>0.5361538461538462</v>
      </c>
      <c r="L793" s="17">
        <f>IFERROR(INDEX(Cost_Components!$S$2:$S$29,MATCH(E793,Cost_Components!$A$2:$A$29,0)),"")</f>
        <v>0.31</v>
      </c>
      <c r="M793" s="28">
        <f>IFERROR(INDEX(Cost_Components!$L$2:$L$29,MATCH(E793,Cost_Components!$A$2:$A$29,0)),"")</f>
        <v>1</v>
      </c>
      <c r="N793" s="29">
        <f>IFERROR(INDEX(Cost_Components!$P$2:$P$29,MATCH(E793,Cost_Components!$A$2:$A$29,0)),"")</f>
        <v>282.51283610000002</v>
      </c>
      <c r="O793" s="23">
        <f t="shared" si="169"/>
        <v>34021.107332466301</v>
      </c>
      <c r="P793" s="23">
        <f t="shared" si="170"/>
        <v>31890.046402955799</v>
      </c>
      <c r="Q793" s="23">
        <f t="shared" si="171"/>
        <v>2792897.7103244904</v>
      </c>
      <c r="R793" s="23">
        <f t="shared" si="172"/>
        <v>5153188.8194392473</v>
      </c>
      <c r="S793" s="23">
        <f t="shared" si="173"/>
        <v>2360291.1091147568</v>
      </c>
      <c r="T793" s="16">
        <f>IFERROR(INDEX(Cost_Components!$R$2:$R$29,MATCH(E793,Cost_Components!$A$2:$A$29,0)),"")</f>
        <v>1</v>
      </c>
      <c r="U793" s="26">
        <f>IFERROR(INDEX(Cost_Components!$Q$2:$Q$29,MATCH(E793,Cost_Components!$A$2:$A$29,0)),"")</f>
        <v>2023</v>
      </c>
      <c r="V793" s="30">
        <f>1/(1+Calculation_Assumptions!$B$5)^(B793-Calculation_Assumptions!$B$2)</f>
        <v>0.72242127659876232</v>
      </c>
      <c r="W793" s="23">
        <f t="shared" si="174"/>
        <v>2017648.7293023786</v>
      </c>
      <c r="X793" s="23">
        <f t="shared" si="175"/>
        <v>3722773.2454937701</v>
      </c>
      <c r="Y793" s="23">
        <f t="shared" si="176"/>
        <v>1705124.5161913913</v>
      </c>
      <c r="Z793" s="17">
        <f>IFERROR(INDEX(Cost_Components!$T$2:$T$29,MATCH(E793,Cost_Components!$A$2:$A$29,0)),"")</f>
        <v>0.8</v>
      </c>
      <c r="AA793" s="26">
        <f>IFERROR(INDEX(Cost_Components!$U$2:$U$29,MATCH(E793,Cost_Components!$A$2:$A$29,0)),"")</f>
        <v>2025</v>
      </c>
      <c r="AB793" s="26">
        <f>IFERROR(INDEX(Cost_Components!$V$2:$V$29,MATCH(E793,Cost_Components!$A$2:$A$29,0)),"")</f>
        <v>2050</v>
      </c>
      <c r="AC793" s="26">
        <f>IFERROR(INDEX(Cost_Components!$M$2:$M$29,MATCH(E793,Cost_Components!$A$2:$A$29,0)),"")</f>
        <v>30</v>
      </c>
      <c r="AD793" s="26">
        <f>IFERROR(INDEX(Cost_Components!$N$2:$N$29,MATCH(E793,Cost_Components!$A$2:$A$29,0)),"")</f>
        <v>95</v>
      </c>
      <c r="AE793" s="16" t="str">
        <f>IFERROR(INDEX(Cost_Components!$O$2:$O$29,MATCH(E793,Cost_Components!$A$2:$A$29,0)),"")</f>
        <v>Both</v>
      </c>
      <c r="AF793" s="11">
        <v>68042.214664932602</v>
      </c>
      <c r="AG793" s="11">
        <v>63780.092805911598</v>
      </c>
      <c r="AH793" s="23">
        <f t="shared" si="177"/>
        <v>1</v>
      </c>
      <c r="AI793" s="10">
        <v>308542769.75662202</v>
      </c>
      <c r="AJ793" s="29">
        <f t="shared" si="178"/>
        <v>9.0518980967453002E-3</v>
      </c>
      <c r="AK793" s="29">
        <f t="shared" si="179"/>
        <v>1.6701700135459577E-2</v>
      </c>
      <c r="AL793" s="29">
        <f t="shared" si="180"/>
        <v>7.6498020387142764E-3</v>
      </c>
      <c r="AM793" s="29">
        <f t="shared" si="181"/>
        <v>5.5263797545357825E-3</v>
      </c>
    </row>
    <row r="794" spans="1:39">
      <c r="A794" t="s">
        <v>115</v>
      </c>
      <c r="B794" s="20">
        <v>2037</v>
      </c>
      <c r="C794" t="s">
        <v>228</v>
      </c>
      <c r="D794" t="s">
        <v>232</v>
      </c>
      <c r="E794" s="22" t="s">
        <v>305</v>
      </c>
      <c r="F794" s="22" t="s">
        <v>306</v>
      </c>
      <c r="G794" s="22" t="s">
        <v>229</v>
      </c>
      <c r="H794" s="22" t="s">
        <v>237</v>
      </c>
      <c r="I794" s="22" t="s">
        <v>309</v>
      </c>
      <c r="J794" s="17">
        <f>IFERROR(INDEX(Cost_Components!$K$2:$K$29,MATCH(E794,Cost_Components!$A$2:$A$29,0)),"")</f>
        <v>0.5</v>
      </c>
      <c r="K794" s="17">
        <f t="shared" si="168"/>
        <v>0.55500000000000005</v>
      </c>
      <c r="L794" s="17">
        <f>IFERROR(INDEX(Cost_Components!$S$2:$S$29,MATCH(E794,Cost_Components!$A$2:$A$29,0)),"")</f>
        <v>0.31</v>
      </c>
      <c r="M794" s="28">
        <f>IFERROR(INDEX(Cost_Components!$L$2:$L$29,MATCH(E794,Cost_Components!$A$2:$A$29,0)),"")</f>
        <v>1</v>
      </c>
      <c r="N794" s="29">
        <f>IFERROR(INDEX(Cost_Components!$P$2:$P$29,MATCH(E794,Cost_Components!$A$2:$A$29,0)),"")</f>
        <v>282.51283610000002</v>
      </c>
      <c r="O794" s="23">
        <f t="shared" si="169"/>
        <v>35095.493262374497</v>
      </c>
      <c r="P794" s="23">
        <f t="shared" si="170"/>
        <v>32653.944209552199</v>
      </c>
      <c r="Q794" s="23">
        <f t="shared" si="171"/>
        <v>2859799.1004324472</v>
      </c>
      <c r="R794" s="23">
        <f t="shared" si="172"/>
        <v>5502784.671414433</v>
      </c>
      <c r="S794" s="23">
        <f t="shared" si="173"/>
        <v>2642985.5709819859</v>
      </c>
      <c r="T794" s="16">
        <f>IFERROR(INDEX(Cost_Components!$R$2:$R$29,MATCH(E794,Cost_Components!$A$2:$A$29,0)),"")</f>
        <v>1</v>
      </c>
      <c r="U794" s="26">
        <f>IFERROR(INDEX(Cost_Components!$Q$2:$Q$29,MATCH(E794,Cost_Components!$A$2:$A$29,0)),"")</f>
        <v>2023</v>
      </c>
      <c r="V794" s="30">
        <f>1/(1+Calculation_Assumptions!$B$5)^(B794-Calculation_Assumptions!$B$2)</f>
        <v>0.70137988019297326</v>
      </c>
      <c r="W794" s="23">
        <f t="shared" si="174"/>
        <v>2005805.5504372825</v>
      </c>
      <c r="X794" s="23">
        <f t="shared" si="175"/>
        <v>3859542.453564385</v>
      </c>
      <c r="Y794" s="23">
        <f t="shared" si="176"/>
        <v>1853736.9031271022</v>
      </c>
      <c r="Z794" s="17">
        <f>IFERROR(INDEX(Cost_Components!$T$2:$T$29,MATCH(E794,Cost_Components!$A$2:$A$29,0)),"")</f>
        <v>0.8</v>
      </c>
      <c r="AA794" s="26">
        <f>IFERROR(INDEX(Cost_Components!$U$2:$U$29,MATCH(E794,Cost_Components!$A$2:$A$29,0)),"")</f>
        <v>2025</v>
      </c>
      <c r="AB794" s="26">
        <f>IFERROR(INDEX(Cost_Components!$V$2:$V$29,MATCH(E794,Cost_Components!$A$2:$A$29,0)),"")</f>
        <v>2050</v>
      </c>
      <c r="AC794" s="26">
        <f>IFERROR(INDEX(Cost_Components!$M$2:$M$29,MATCH(E794,Cost_Components!$A$2:$A$29,0)),"")</f>
        <v>30</v>
      </c>
      <c r="AD794" s="26">
        <f>IFERROR(INDEX(Cost_Components!$N$2:$N$29,MATCH(E794,Cost_Components!$A$2:$A$29,0)),"")</f>
        <v>95</v>
      </c>
      <c r="AE794" s="16" t="str">
        <f>IFERROR(INDEX(Cost_Components!$O$2:$O$29,MATCH(E794,Cost_Components!$A$2:$A$29,0)),"")</f>
        <v>Both</v>
      </c>
      <c r="AF794" s="11">
        <v>70190.986524748994</v>
      </c>
      <c r="AG794" s="11">
        <v>65307.888419104398</v>
      </c>
      <c r="AH794" s="23">
        <f t="shared" si="177"/>
        <v>1</v>
      </c>
      <c r="AI794" s="10">
        <v>310068287.63643003</v>
      </c>
      <c r="AJ794" s="29">
        <f t="shared" si="178"/>
        <v>9.2231266932582892E-3</v>
      </c>
      <c r="AK794" s="29">
        <f t="shared" si="179"/>
        <v>1.7747008935872579E-2</v>
      </c>
      <c r="AL794" s="29">
        <f t="shared" si="180"/>
        <v>8.5238822426142898E-3</v>
      </c>
      <c r="AM794" s="29">
        <f t="shared" si="181"/>
        <v>5.978479506103823E-3</v>
      </c>
    </row>
    <row r="795" spans="1:39">
      <c r="A795" t="s">
        <v>115</v>
      </c>
      <c r="B795" s="20">
        <v>2038</v>
      </c>
      <c r="C795" t="s">
        <v>228</v>
      </c>
      <c r="D795" t="s">
        <v>232</v>
      </c>
      <c r="E795" s="22" t="s">
        <v>305</v>
      </c>
      <c r="F795" s="22" t="s">
        <v>306</v>
      </c>
      <c r="G795" s="22" t="s">
        <v>229</v>
      </c>
      <c r="H795" s="22" t="s">
        <v>237</v>
      </c>
      <c r="I795" s="22" t="s">
        <v>309</v>
      </c>
      <c r="J795" s="17">
        <f>IFERROR(INDEX(Cost_Components!$K$2:$K$29,MATCH(E795,Cost_Components!$A$2:$A$29,0)),"")</f>
        <v>0.5</v>
      </c>
      <c r="K795" s="17">
        <f t="shared" si="168"/>
        <v>0.57384615384615389</v>
      </c>
      <c r="L795" s="17">
        <f>IFERROR(INDEX(Cost_Components!$S$2:$S$29,MATCH(E795,Cost_Components!$A$2:$A$29,0)),"")</f>
        <v>0.31</v>
      </c>
      <c r="M795" s="28">
        <f>IFERROR(INDEX(Cost_Components!$L$2:$L$29,MATCH(E795,Cost_Components!$A$2:$A$29,0)),"")</f>
        <v>1</v>
      </c>
      <c r="N795" s="29">
        <f>IFERROR(INDEX(Cost_Components!$P$2:$P$29,MATCH(E795,Cost_Components!$A$2:$A$29,0)),"")</f>
        <v>282.51283610000002</v>
      </c>
      <c r="O795" s="23">
        <f t="shared" si="169"/>
        <v>36234.565381740998</v>
      </c>
      <c r="P795" s="23">
        <f t="shared" si="170"/>
        <v>33463.306712207399</v>
      </c>
      <c r="Q795" s="23">
        <f t="shared" si="171"/>
        <v>2930682.2422104627</v>
      </c>
      <c r="R795" s="23">
        <f t="shared" si="172"/>
        <v>5874308.04139347</v>
      </c>
      <c r="S795" s="23">
        <f t="shared" si="173"/>
        <v>2943625.7991830073</v>
      </c>
      <c r="T795" s="16">
        <f>IFERROR(INDEX(Cost_Components!$R$2:$R$29,MATCH(E795,Cost_Components!$A$2:$A$29,0)),"")</f>
        <v>1</v>
      </c>
      <c r="U795" s="26">
        <f>IFERROR(INDEX(Cost_Components!$Q$2:$Q$29,MATCH(E795,Cost_Components!$A$2:$A$29,0)),"")</f>
        <v>2023</v>
      </c>
      <c r="V795" s="30">
        <f>1/(1+Calculation_Assumptions!$B$5)^(B795-Calculation_Assumptions!$B$2)</f>
        <v>0.68095133999317792</v>
      </c>
      <c r="W795" s="23">
        <f t="shared" si="174"/>
        <v>1995651.9999274258</v>
      </c>
      <c r="X795" s="23">
        <f t="shared" si="175"/>
        <v>4000117.9323195838</v>
      </c>
      <c r="Y795" s="23">
        <f t="shared" si="176"/>
        <v>2004465.9323921581</v>
      </c>
      <c r="Z795" s="17">
        <f>IFERROR(INDEX(Cost_Components!$T$2:$T$29,MATCH(E795,Cost_Components!$A$2:$A$29,0)),"")</f>
        <v>0.8</v>
      </c>
      <c r="AA795" s="26">
        <f>IFERROR(INDEX(Cost_Components!$U$2:$U$29,MATCH(E795,Cost_Components!$A$2:$A$29,0)),"")</f>
        <v>2025</v>
      </c>
      <c r="AB795" s="26">
        <f>IFERROR(INDEX(Cost_Components!$V$2:$V$29,MATCH(E795,Cost_Components!$A$2:$A$29,0)),"")</f>
        <v>2050</v>
      </c>
      <c r="AC795" s="26">
        <f>IFERROR(INDEX(Cost_Components!$M$2:$M$29,MATCH(E795,Cost_Components!$A$2:$A$29,0)),"")</f>
        <v>30</v>
      </c>
      <c r="AD795" s="26">
        <f>IFERROR(INDEX(Cost_Components!$N$2:$N$29,MATCH(E795,Cost_Components!$A$2:$A$29,0)),"")</f>
        <v>95</v>
      </c>
      <c r="AE795" s="16" t="str">
        <f>IFERROR(INDEX(Cost_Components!$O$2:$O$29,MATCH(E795,Cost_Components!$A$2:$A$29,0)),"")</f>
        <v>Both</v>
      </c>
      <c r="AF795" s="11">
        <v>72469.130763481997</v>
      </c>
      <c r="AG795" s="11">
        <v>66926.613424414798</v>
      </c>
      <c r="AH795" s="23">
        <f t="shared" si="177"/>
        <v>1</v>
      </c>
      <c r="AI795" s="10">
        <v>311532999.13163</v>
      </c>
      <c r="AJ795" s="29">
        <f t="shared" si="178"/>
        <v>9.4072931290729196E-3</v>
      </c>
      <c r="AK795" s="29">
        <f t="shared" si="179"/>
        <v>1.8856134206544962E-2</v>
      </c>
      <c r="AL795" s="29">
        <f t="shared" si="180"/>
        <v>9.4488410774720404E-3</v>
      </c>
      <c r="AM795" s="29">
        <f t="shared" si="181"/>
        <v>6.4342009930871691E-3</v>
      </c>
    </row>
    <row r="796" spans="1:39">
      <c r="A796" t="s">
        <v>115</v>
      </c>
      <c r="B796" s="20">
        <v>2039</v>
      </c>
      <c r="C796" t="s">
        <v>228</v>
      </c>
      <c r="D796" t="s">
        <v>232</v>
      </c>
      <c r="E796" s="22" t="s">
        <v>305</v>
      </c>
      <c r="F796" s="22" t="s">
        <v>306</v>
      </c>
      <c r="G796" s="22" t="s">
        <v>229</v>
      </c>
      <c r="H796" s="22" t="s">
        <v>237</v>
      </c>
      <c r="I796" s="22" t="s">
        <v>309</v>
      </c>
      <c r="J796" s="17">
        <f>IFERROR(INDEX(Cost_Components!$K$2:$K$29,MATCH(E796,Cost_Components!$A$2:$A$29,0)),"")</f>
        <v>0.5</v>
      </c>
      <c r="K796" s="17">
        <f t="shared" si="168"/>
        <v>0.59269230769230763</v>
      </c>
      <c r="L796" s="17">
        <f>IFERROR(INDEX(Cost_Components!$S$2:$S$29,MATCH(E796,Cost_Components!$A$2:$A$29,0)),"")</f>
        <v>0.31</v>
      </c>
      <c r="M796" s="28">
        <f>IFERROR(INDEX(Cost_Components!$L$2:$L$29,MATCH(E796,Cost_Components!$A$2:$A$29,0)),"")</f>
        <v>1</v>
      </c>
      <c r="N796" s="29">
        <f>IFERROR(INDEX(Cost_Components!$P$2:$P$29,MATCH(E796,Cost_Components!$A$2:$A$29,0)),"")</f>
        <v>282.51283610000002</v>
      </c>
      <c r="O796" s="23">
        <f t="shared" si="169"/>
        <v>37399.233836290448</v>
      </c>
      <c r="P796" s="23">
        <f t="shared" si="170"/>
        <v>34279.103637743799</v>
      </c>
      <c r="Q796" s="23">
        <f t="shared" si="171"/>
        <v>3002128.9041760969</v>
      </c>
      <c r="R796" s="23">
        <f t="shared" si="172"/>
        <v>6262246.8219106169</v>
      </c>
      <c r="S796" s="23">
        <f t="shared" si="173"/>
        <v>3260117.91773452</v>
      </c>
      <c r="T796" s="16">
        <f>IFERROR(INDEX(Cost_Components!$R$2:$R$29,MATCH(E796,Cost_Components!$A$2:$A$29,0)),"")</f>
        <v>1</v>
      </c>
      <c r="U796" s="26">
        <f>IFERROR(INDEX(Cost_Components!$Q$2:$Q$29,MATCH(E796,Cost_Components!$A$2:$A$29,0)),"")</f>
        <v>2023</v>
      </c>
      <c r="V796" s="30">
        <f>1/(1+Calculation_Assumptions!$B$5)^(B796-Calculation_Assumptions!$B$2)</f>
        <v>0.66111780581861923</v>
      </c>
      <c r="W796" s="23">
        <f t="shared" si="174"/>
        <v>1984760.873913557</v>
      </c>
      <c r="X796" s="23">
        <f t="shared" si="175"/>
        <v>4140082.8783961688</v>
      </c>
      <c r="Y796" s="23">
        <f t="shared" si="176"/>
        <v>2155322.0044826115</v>
      </c>
      <c r="Z796" s="17">
        <f>IFERROR(INDEX(Cost_Components!$T$2:$T$29,MATCH(E796,Cost_Components!$A$2:$A$29,0)),"")</f>
        <v>0.8</v>
      </c>
      <c r="AA796" s="26">
        <f>IFERROR(INDEX(Cost_Components!$U$2:$U$29,MATCH(E796,Cost_Components!$A$2:$A$29,0)),"")</f>
        <v>2025</v>
      </c>
      <c r="AB796" s="26">
        <f>IFERROR(INDEX(Cost_Components!$V$2:$V$29,MATCH(E796,Cost_Components!$A$2:$A$29,0)),"")</f>
        <v>2050</v>
      </c>
      <c r="AC796" s="26">
        <f>IFERROR(INDEX(Cost_Components!$M$2:$M$29,MATCH(E796,Cost_Components!$A$2:$A$29,0)),"")</f>
        <v>30</v>
      </c>
      <c r="AD796" s="26">
        <f>IFERROR(INDEX(Cost_Components!$N$2:$N$29,MATCH(E796,Cost_Components!$A$2:$A$29,0)),"")</f>
        <v>95</v>
      </c>
      <c r="AE796" s="16" t="str">
        <f>IFERROR(INDEX(Cost_Components!$O$2:$O$29,MATCH(E796,Cost_Components!$A$2:$A$29,0)),"")</f>
        <v>Both</v>
      </c>
      <c r="AF796" s="11">
        <v>74798.467672580897</v>
      </c>
      <c r="AG796" s="11">
        <v>68558.207275487599</v>
      </c>
      <c r="AH796" s="23">
        <f t="shared" si="177"/>
        <v>1</v>
      </c>
      <c r="AI796" s="10">
        <v>312936391.85847902</v>
      </c>
      <c r="AJ796" s="29">
        <f t="shared" si="178"/>
        <v>9.5934157301007239E-3</v>
      </c>
      <c r="AK796" s="29">
        <f t="shared" si="179"/>
        <v>2.001124504797968E-2</v>
      </c>
      <c r="AL796" s="29">
        <f t="shared" si="180"/>
        <v>1.0417829317878956E-2</v>
      </c>
      <c r="AM796" s="29">
        <f t="shared" si="181"/>
        <v>6.8874124600290174E-3</v>
      </c>
    </row>
    <row r="797" spans="1:39">
      <c r="A797" t="s">
        <v>115</v>
      </c>
      <c r="B797" s="20">
        <v>2040</v>
      </c>
      <c r="C797" t="s">
        <v>228</v>
      </c>
      <c r="D797" t="s">
        <v>232</v>
      </c>
      <c r="E797" s="22" t="s">
        <v>305</v>
      </c>
      <c r="F797" s="22" t="s">
        <v>306</v>
      </c>
      <c r="G797" s="22" t="s">
        <v>229</v>
      </c>
      <c r="H797" s="22" t="s">
        <v>237</v>
      </c>
      <c r="I797" s="22" t="s">
        <v>309</v>
      </c>
      <c r="J797" s="17">
        <f>IFERROR(INDEX(Cost_Components!$K$2:$K$29,MATCH(E797,Cost_Components!$A$2:$A$29,0)),"")</f>
        <v>0.5</v>
      </c>
      <c r="K797" s="17">
        <f t="shared" si="168"/>
        <v>0.61153846153846159</v>
      </c>
      <c r="L797" s="17">
        <f>IFERROR(INDEX(Cost_Components!$S$2:$S$29,MATCH(E797,Cost_Components!$A$2:$A$29,0)),"")</f>
        <v>0.31</v>
      </c>
      <c r="M797" s="28">
        <f>IFERROR(INDEX(Cost_Components!$L$2:$L$29,MATCH(E797,Cost_Components!$A$2:$A$29,0)),"")</f>
        <v>1</v>
      </c>
      <c r="N797" s="29">
        <f>IFERROR(INDEX(Cost_Components!$P$2:$P$29,MATCH(E797,Cost_Components!$A$2:$A$29,0)),"")</f>
        <v>282.51283610000002</v>
      </c>
      <c r="O797" s="23">
        <f t="shared" si="169"/>
        <v>38616.321192635303</v>
      </c>
      <c r="P797" s="23">
        <f t="shared" si="170"/>
        <v>35127.301575082951</v>
      </c>
      <c r="Q797" s="23">
        <f t="shared" si="171"/>
        <v>3076413.2136801714</v>
      </c>
      <c r="R797" s="23">
        <f t="shared" si="172"/>
        <v>6671643.926003499</v>
      </c>
      <c r="S797" s="23">
        <f t="shared" si="173"/>
        <v>3595230.7123233275</v>
      </c>
      <c r="T797" s="16">
        <f>IFERROR(INDEX(Cost_Components!$R$2:$R$29,MATCH(E797,Cost_Components!$A$2:$A$29,0)),"")</f>
        <v>1</v>
      </c>
      <c r="U797" s="26">
        <f>IFERROR(INDEX(Cost_Components!$Q$2:$Q$29,MATCH(E797,Cost_Components!$A$2:$A$29,0)),"")</f>
        <v>2023</v>
      </c>
      <c r="V797" s="30">
        <f>1/(1+Calculation_Assumptions!$B$5)^(B797-Calculation_Assumptions!$B$2)</f>
        <v>0.64186194739671765</v>
      </c>
      <c r="W797" s="23">
        <f t="shared" si="174"/>
        <v>1974632.5763297493</v>
      </c>
      <c r="X797" s="23">
        <f t="shared" si="175"/>
        <v>4282274.3626820883</v>
      </c>
      <c r="Y797" s="23">
        <f t="shared" si="176"/>
        <v>2307641.7863523392</v>
      </c>
      <c r="Z797" s="17">
        <f>IFERROR(INDEX(Cost_Components!$T$2:$T$29,MATCH(E797,Cost_Components!$A$2:$A$29,0)),"")</f>
        <v>0.8</v>
      </c>
      <c r="AA797" s="26">
        <f>IFERROR(INDEX(Cost_Components!$U$2:$U$29,MATCH(E797,Cost_Components!$A$2:$A$29,0)),"")</f>
        <v>2025</v>
      </c>
      <c r="AB797" s="26">
        <f>IFERROR(INDEX(Cost_Components!$V$2:$V$29,MATCH(E797,Cost_Components!$A$2:$A$29,0)),"")</f>
        <v>2050</v>
      </c>
      <c r="AC797" s="26">
        <f>IFERROR(INDEX(Cost_Components!$M$2:$M$29,MATCH(E797,Cost_Components!$A$2:$A$29,0)),"")</f>
        <v>30</v>
      </c>
      <c r="AD797" s="26">
        <f>IFERROR(INDEX(Cost_Components!$N$2:$N$29,MATCH(E797,Cost_Components!$A$2:$A$29,0)),"")</f>
        <v>95</v>
      </c>
      <c r="AE797" s="16" t="str">
        <f>IFERROR(INDEX(Cost_Components!$O$2:$O$29,MATCH(E797,Cost_Components!$A$2:$A$29,0)),"")</f>
        <v>Both</v>
      </c>
      <c r="AF797" s="11">
        <v>77232.642385270607</v>
      </c>
      <c r="AG797" s="11">
        <v>70254.603150165902</v>
      </c>
      <c r="AH797" s="23">
        <f t="shared" si="177"/>
        <v>1</v>
      </c>
      <c r="AI797" s="10">
        <v>314265537.41082901</v>
      </c>
      <c r="AJ797" s="29">
        <f t="shared" si="178"/>
        <v>9.7892159573910818E-3</v>
      </c>
      <c r="AK797" s="29">
        <f t="shared" si="179"/>
        <v>2.1229320850672462E-2</v>
      </c>
      <c r="AL797" s="29">
        <f t="shared" si="180"/>
        <v>1.1440104893281381E-2</v>
      </c>
      <c r="AM797" s="29">
        <f t="shared" si="181"/>
        <v>7.3429680052243046E-3</v>
      </c>
    </row>
    <row r="798" spans="1:39">
      <c r="A798" t="s">
        <v>115</v>
      </c>
      <c r="B798" s="20">
        <v>2041</v>
      </c>
      <c r="C798" t="s">
        <v>228</v>
      </c>
      <c r="D798" t="s">
        <v>232</v>
      </c>
      <c r="E798" s="22" t="s">
        <v>305</v>
      </c>
      <c r="F798" s="22" t="s">
        <v>306</v>
      </c>
      <c r="G798" s="22" t="s">
        <v>229</v>
      </c>
      <c r="H798" s="22" t="s">
        <v>237</v>
      </c>
      <c r="I798" s="22" t="s">
        <v>309</v>
      </c>
      <c r="J798" s="17">
        <f>IFERROR(INDEX(Cost_Components!$K$2:$K$29,MATCH(E798,Cost_Components!$A$2:$A$29,0)),"")</f>
        <v>0.5</v>
      </c>
      <c r="K798" s="17">
        <f t="shared" si="168"/>
        <v>0.63038461538461543</v>
      </c>
      <c r="L798" s="17">
        <f>IFERROR(INDEX(Cost_Components!$S$2:$S$29,MATCH(E798,Cost_Components!$A$2:$A$29,0)),"")</f>
        <v>0.31</v>
      </c>
      <c r="M798" s="28">
        <f>IFERROR(INDEX(Cost_Components!$L$2:$L$29,MATCH(E798,Cost_Components!$A$2:$A$29,0)),"")</f>
        <v>1</v>
      </c>
      <c r="N798" s="29">
        <f>IFERROR(INDEX(Cost_Components!$P$2:$P$29,MATCH(E798,Cost_Components!$A$2:$A$29,0)),"")</f>
        <v>282.51283610000002</v>
      </c>
      <c r="O798" s="23">
        <f t="shared" si="169"/>
        <v>39881.190471842099</v>
      </c>
      <c r="P798" s="23">
        <f t="shared" si="170"/>
        <v>36003.426633704199</v>
      </c>
      <c r="Q798" s="23">
        <f t="shared" si="171"/>
        <v>3153143.3519578753</v>
      </c>
      <c r="R798" s="23">
        <f t="shared" si="172"/>
        <v>7102510.8247898407</v>
      </c>
      <c r="S798" s="23">
        <f t="shared" si="173"/>
        <v>3949367.4728319654</v>
      </c>
      <c r="T798" s="16">
        <f>IFERROR(INDEX(Cost_Components!$R$2:$R$29,MATCH(E798,Cost_Components!$A$2:$A$29,0)),"")</f>
        <v>1</v>
      </c>
      <c r="U798" s="26">
        <f>IFERROR(INDEX(Cost_Components!$Q$2:$Q$29,MATCH(E798,Cost_Components!$A$2:$A$29,0)),"")</f>
        <v>2023</v>
      </c>
      <c r="V798" s="30">
        <f>1/(1+Calculation_Assumptions!$B$5)^(B798-Calculation_Assumptions!$B$2)</f>
        <v>0.62316693922011435</v>
      </c>
      <c r="W798" s="23">
        <f t="shared" si="174"/>
        <v>1964934.6915618409</v>
      </c>
      <c r="X798" s="23">
        <f t="shared" si="175"/>
        <v>4426049.931462015</v>
      </c>
      <c r="Y798" s="23">
        <f t="shared" si="176"/>
        <v>2461115.2399001741</v>
      </c>
      <c r="Z798" s="17">
        <f>IFERROR(INDEX(Cost_Components!$T$2:$T$29,MATCH(E798,Cost_Components!$A$2:$A$29,0)),"")</f>
        <v>0.8</v>
      </c>
      <c r="AA798" s="26">
        <f>IFERROR(INDEX(Cost_Components!$U$2:$U$29,MATCH(E798,Cost_Components!$A$2:$A$29,0)),"")</f>
        <v>2025</v>
      </c>
      <c r="AB798" s="26">
        <f>IFERROR(INDEX(Cost_Components!$V$2:$V$29,MATCH(E798,Cost_Components!$A$2:$A$29,0)),"")</f>
        <v>2050</v>
      </c>
      <c r="AC798" s="26">
        <f>IFERROR(INDEX(Cost_Components!$M$2:$M$29,MATCH(E798,Cost_Components!$A$2:$A$29,0)),"")</f>
        <v>30</v>
      </c>
      <c r="AD798" s="26">
        <f>IFERROR(INDEX(Cost_Components!$N$2:$N$29,MATCH(E798,Cost_Components!$A$2:$A$29,0)),"")</f>
        <v>95</v>
      </c>
      <c r="AE798" s="16" t="str">
        <f>IFERROR(INDEX(Cost_Components!$O$2:$O$29,MATCH(E798,Cost_Components!$A$2:$A$29,0)),"")</f>
        <v>Both</v>
      </c>
      <c r="AF798" s="11">
        <v>79762.380943684198</v>
      </c>
      <c r="AG798" s="11">
        <v>72006.853267408398</v>
      </c>
      <c r="AH798" s="23">
        <f t="shared" si="177"/>
        <v>1</v>
      </c>
      <c r="AI798" s="10">
        <v>315525215.31254798</v>
      </c>
      <c r="AJ798" s="29">
        <f t="shared" si="178"/>
        <v>9.9933165367924216E-3</v>
      </c>
      <c r="AK798" s="29">
        <f t="shared" si="179"/>
        <v>2.2510121157050311E-2</v>
      </c>
      <c r="AL798" s="29">
        <f t="shared" si="180"/>
        <v>1.2516804620257888E-2</v>
      </c>
      <c r="AM798" s="29">
        <f t="shared" si="181"/>
        <v>7.8000588240222943E-3</v>
      </c>
    </row>
    <row r="799" spans="1:39">
      <c r="A799" t="s">
        <v>115</v>
      </c>
      <c r="B799" s="20">
        <v>2042</v>
      </c>
      <c r="C799" t="s">
        <v>228</v>
      </c>
      <c r="D799" t="s">
        <v>232</v>
      </c>
      <c r="E799" s="22" t="s">
        <v>305</v>
      </c>
      <c r="F799" s="22" t="s">
        <v>306</v>
      </c>
      <c r="G799" s="22" t="s">
        <v>229</v>
      </c>
      <c r="H799" s="22" t="s">
        <v>237</v>
      </c>
      <c r="I799" s="22" t="s">
        <v>309</v>
      </c>
      <c r="J799" s="17">
        <f>IFERROR(INDEX(Cost_Components!$K$2:$K$29,MATCH(E799,Cost_Components!$A$2:$A$29,0)),"")</f>
        <v>0.5</v>
      </c>
      <c r="K799" s="17">
        <f t="shared" si="168"/>
        <v>0.64923076923076928</v>
      </c>
      <c r="L799" s="17">
        <f>IFERROR(INDEX(Cost_Components!$S$2:$S$29,MATCH(E799,Cost_Components!$A$2:$A$29,0)),"")</f>
        <v>0.31</v>
      </c>
      <c r="M799" s="28">
        <f>IFERROR(INDEX(Cost_Components!$L$2:$L$29,MATCH(E799,Cost_Components!$A$2:$A$29,0)),"")</f>
        <v>1</v>
      </c>
      <c r="N799" s="29">
        <f>IFERROR(INDEX(Cost_Components!$P$2:$P$29,MATCH(E799,Cost_Components!$A$2:$A$29,0)),"")</f>
        <v>282.51283610000002</v>
      </c>
      <c r="O799" s="23">
        <f t="shared" si="169"/>
        <v>41179.388265560898</v>
      </c>
      <c r="P799" s="23">
        <f t="shared" si="170"/>
        <v>36893.3702463589</v>
      </c>
      <c r="Q799" s="23">
        <f t="shared" si="171"/>
        <v>3231083.7050917251</v>
      </c>
      <c r="R799" s="23">
        <f t="shared" si="172"/>
        <v>7552959.744611592</v>
      </c>
      <c r="S799" s="23">
        <f t="shared" si="173"/>
        <v>4321876.0395198669</v>
      </c>
      <c r="T799" s="16">
        <f>IFERROR(INDEX(Cost_Components!$R$2:$R$29,MATCH(E799,Cost_Components!$A$2:$A$29,0)),"")</f>
        <v>1</v>
      </c>
      <c r="U799" s="26">
        <f>IFERROR(INDEX(Cost_Components!$Q$2:$Q$29,MATCH(E799,Cost_Components!$A$2:$A$29,0)),"")</f>
        <v>2023</v>
      </c>
      <c r="V799" s="30">
        <f>1/(1+Calculation_Assumptions!$B$5)^(B799-Calculation_Assumptions!$B$2)</f>
        <v>0.60501644584477121</v>
      </c>
      <c r="W799" s="23">
        <f t="shared" si="174"/>
        <v>1954858.7794815504</v>
      </c>
      <c r="X799" s="23">
        <f t="shared" si="175"/>
        <v>4569664.8602935364</v>
      </c>
      <c r="Y799" s="23">
        <f t="shared" si="176"/>
        <v>2614806.0808119858</v>
      </c>
      <c r="Z799" s="17">
        <f>IFERROR(INDEX(Cost_Components!$T$2:$T$29,MATCH(E799,Cost_Components!$A$2:$A$29,0)),"")</f>
        <v>0.8</v>
      </c>
      <c r="AA799" s="26">
        <f>IFERROR(INDEX(Cost_Components!$U$2:$U$29,MATCH(E799,Cost_Components!$A$2:$A$29,0)),"")</f>
        <v>2025</v>
      </c>
      <c r="AB799" s="26">
        <f>IFERROR(INDEX(Cost_Components!$V$2:$V$29,MATCH(E799,Cost_Components!$A$2:$A$29,0)),"")</f>
        <v>2050</v>
      </c>
      <c r="AC799" s="26">
        <f>IFERROR(INDEX(Cost_Components!$M$2:$M$29,MATCH(E799,Cost_Components!$A$2:$A$29,0)),"")</f>
        <v>30</v>
      </c>
      <c r="AD799" s="26">
        <f>IFERROR(INDEX(Cost_Components!$N$2:$N$29,MATCH(E799,Cost_Components!$A$2:$A$29,0)),"")</f>
        <v>95</v>
      </c>
      <c r="AE799" s="16" t="str">
        <f>IFERROR(INDEX(Cost_Components!$O$2:$O$29,MATCH(E799,Cost_Components!$A$2:$A$29,0)),"")</f>
        <v>Both</v>
      </c>
      <c r="AF799" s="11">
        <v>82358.776531121795</v>
      </c>
      <c r="AG799" s="11">
        <v>73786.740492717799</v>
      </c>
      <c r="AH799" s="23">
        <f t="shared" si="177"/>
        <v>1</v>
      </c>
      <c r="AI799" s="10">
        <v>316707694.211882</v>
      </c>
      <c r="AJ799" s="29">
        <f t="shared" si="178"/>
        <v>1.0202100435646769E-2</v>
      </c>
      <c r="AK799" s="29">
        <f t="shared" si="179"/>
        <v>2.3848362015349567E-2</v>
      </c>
      <c r="AL799" s="29">
        <f t="shared" si="180"/>
        <v>1.3646261579702796E-2</v>
      </c>
      <c r="AM799" s="29">
        <f t="shared" si="181"/>
        <v>8.2562126800198379E-3</v>
      </c>
    </row>
    <row r="800" spans="1:39">
      <c r="A800" t="s">
        <v>115</v>
      </c>
      <c r="B800" s="20">
        <v>2043</v>
      </c>
      <c r="C800" t="s">
        <v>228</v>
      </c>
      <c r="D800" t="s">
        <v>232</v>
      </c>
      <c r="E800" s="22" t="s">
        <v>305</v>
      </c>
      <c r="F800" s="22" t="s">
        <v>306</v>
      </c>
      <c r="G800" s="22" t="s">
        <v>229</v>
      </c>
      <c r="H800" s="22" t="s">
        <v>237</v>
      </c>
      <c r="I800" s="22" t="s">
        <v>309</v>
      </c>
      <c r="J800" s="17">
        <f>IFERROR(INDEX(Cost_Components!$K$2:$K$29,MATCH(E800,Cost_Components!$A$2:$A$29,0)),"")</f>
        <v>0.5</v>
      </c>
      <c r="K800" s="17">
        <f t="shared" si="168"/>
        <v>0.66807692307692301</v>
      </c>
      <c r="L800" s="17">
        <f>IFERROR(INDEX(Cost_Components!$S$2:$S$29,MATCH(E800,Cost_Components!$A$2:$A$29,0)),"")</f>
        <v>0.31</v>
      </c>
      <c r="M800" s="28">
        <f>IFERROR(INDEX(Cost_Components!$L$2:$L$29,MATCH(E800,Cost_Components!$A$2:$A$29,0)),"")</f>
        <v>1</v>
      </c>
      <c r="N800" s="29">
        <f>IFERROR(INDEX(Cost_Components!$P$2:$P$29,MATCH(E800,Cost_Components!$A$2:$A$29,0)),"")</f>
        <v>282.51283610000002</v>
      </c>
      <c r="O800" s="23">
        <f t="shared" si="169"/>
        <v>42578.3502893533</v>
      </c>
      <c r="P800" s="23">
        <f t="shared" si="170"/>
        <v>37864.283599020397</v>
      </c>
      <c r="Q800" s="23">
        <f t="shared" si="171"/>
        <v>3316115.3054007296</v>
      </c>
      <c r="R800" s="23">
        <f t="shared" si="172"/>
        <v>8036250.8741444768</v>
      </c>
      <c r="S800" s="23">
        <f t="shared" si="173"/>
        <v>4720135.5687437467</v>
      </c>
      <c r="T800" s="16">
        <f>IFERROR(INDEX(Cost_Components!$R$2:$R$29,MATCH(E800,Cost_Components!$A$2:$A$29,0)),"")</f>
        <v>1</v>
      </c>
      <c r="U800" s="26">
        <f>IFERROR(INDEX(Cost_Components!$Q$2:$Q$29,MATCH(E800,Cost_Components!$A$2:$A$29,0)),"")</f>
        <v>2023</v>
      </c>
      <c r="V800" s="30">
        <f>1/(1+Calculation_Assumptions!$B$5)^(B800-Calculation_Assumptions!$B$2)</f>
        <v>0.5873946076162827</v>
      </c>
      <c r="W800" s="23">
        <f t="shared" si="174"/>
        <v>1947868.2486262112</v>
      </c>
      <c r="X800" s="23">
        <f t="shared" si="175"/>
        <v>4720450.4289241042</v>
      </c>
      <c r="Y800" s="23">
        <f t="shared" si="176"/>
        <v>2772582.1802978925</v>
      </c>
      <c r="Z800" s="17">
        <f>IFERROR(INDEX(Cost_Components!$T$2:$T$29,MATCH(E800,Cost_Components!$A$2:$A$29,0)),"")</f>
        <v>0.8</v>
      </c>
      <c r="AA800" s="26">
        <f>IFERROR(INDEX(Cost_Components!$U$2:$U$29,MATCH(E800,Cost_Components!$A$2:$A$29,0)),"")</f>
        <v>2025</v>
      </c>
      <c r="AB800" s="26">
        <f>IFERROR(INDEX(Cost_Components!$V$2:$V$29,MATCH(E800,Cost_Components!$A$2:$A$29,0)),"")</f>
        <v>2050</v>
      </c>
      <c r="AC800" s="26">
        <f>IFERROR(INDEX(Cost_Components!$M$2:$M$29,MATCH(E800,Cost_Components!$A$2:$A$29,0)),"")</f>
        <v>30</v>
      </c>
      <c r="AD800" s="26">
        <f>IFERROR(INDEX(Cost_Components!$N$2:$N$29,MATCH(E800,Cost_Components!$A$2:$A$29,0)),"")</f>
        <v>95</v>
      </c>
      <c r="AE800" s="16" t="str">
        <f>IFERROR(INDEX(Cost_Components!$O$2:$O$29,MATCH(E800,Cost_Components!$A$2:$A$29,0)),"")</f>
        <v>Both</v>
      </c>
      <c r="AF800" s="11">
        <v>85156.700578706601</v>
      </c>
      <c r="AG800" s="11">
        <v>75728.567198040793</v>
      </c>
      <c r="AH800" s="23">
        <f t="shared" si="177"/>
        <v>1</v>
      </c>
      <c r="AI800" s="10">
        <v>317814114.06715202</v>
      </c>
      <c r="AJ800" s="29">
        <f t="shared" si="178"/>
        <v>1.043413479333412E-2</v>
      </c>
      <c r="AK800" s="29">
        <f t="shared" si="179"/>
        <v>2.5286010024232183E-2</v>
      </c>
      <c r="AL800" s="29">
        <f t="shared" si="180"/>
        <v>1.4851875230898063E-2</v>
      </c>
      <c r="AM800" s="29">
        <f t="shared" si="181"/>
        <v>8.7239114236193557E-3</v>
      </c>
    </row>
    <row r="801" spans="1:39">
      <c r="A801" t="s">
        <v>115</v>
      </c>
      <c r="B801" s="20">
        <v>2044</v>
      </c>
      <c r="C801" t="s">
        <v>228</v>
      </c>
      <c r="D801" t="s">
        <v>232</v>
      </c>
      <c r="E801" s="22" t="s">
        <v>305</v>
      </c>
      <c r="F801" s="22" t="s">
        <v>306</v>
      </c>
      <c r="G801" s="22" t="s">
        <v>229</v>
      </c>
      <c r="H801" s="22" t="s">
        <v>237</v>
      </c>
      <c r="I801" s="22" t="s">
        <v>309</v>
      </c>
      <c r="J801" s="17">
        <f>IFERROR(INDEX(Cost_Components!$K$2:$K$29,MATCH(E801,Cost_Components!$A$2:$A$29,0)),"")</f>
        <v>0.5</v>
      </c>
      <c r="K801" s="17">
        <f t="shared" si="168"/>
        <v>0.68692307692307697</v>
      </c>
      <c r="L801" s="17">
        <f>IFERROR(INDEX(Cost_Components!$S$2:$S$29,MATCH(E801,Cost_Components!$A$2:$A$29,0)),"")</f>
        <v>0.31</v>
      </c>
      <c r="M801" s="28">
        <f>IFERROR(INDEX(Cost_Components!$L$2:$L$29,MATCH(E801,Cost_Components!$A$2:$A$29,0)),"")</f>
        <v>1</v>
      </c>
      <c r="N801" s="29">
        <f>IFERROR(INDEX(Cost_Components!$P$2:$P$29,MATCH(E801,Cost_Components!$A$2:$A$29,0)),"")</f>
        <v>282.51283610000002</v>
      </c>
      <c r="O801" s="23">
        <f t="shared" si="169"/>
        <v>43989.257500274653</v>
      </c>
      <c r="P801" s="23">
        <f t="shared" si="170"/>
        <v>38827.015310895848</v>
      </c>
      <c r="Q801" s="23">
        <f t="shared" si="171"/>
        <v>3400430.3659615861</v>
      </c>
      <c r="R801" s="23">
        <f t="shared" si="172"/>
        <v>8536757.0735706612</v>
      </c>
      <c r="S801" s="23">
        <f t="shared" si="173"/>
        <v>5136326.7076090751</v>
      </c>
      <c r="T801" s="16">
        <f>IFERROR(INDEX(Cost_Components!$R$2:$R$29,MATCH(E801,Cost_Components!$A$2:$A$29,0)),"")</f>
        <v>1</v>
      </c>
      <c r="U801" s="26">
        <f>IFERROR(INDEX(Cost_Components!$Q$2:$Q$29,MATCH(E801,Cost_Components!$A$2:$A$29,0)),"")</f>
        <v>2023</v>
      </c>
      <c r="V801" s="30">
        <f>1/(1+Calculation_Assumptions!$B$5)^(B801-Calculation_Assumptions!$B$2)</f>
        <v>0.57028602681192497</v>
      </c>
      <c r="W801" s="23">
        <f t="shared" si="174"/>
        <v>1939217.9228548529</v>
      </c>
      <c r="X801" s="23">
        <f t="shared" si="175"/>
        <v>4868393.2733452087</v>
      </c>
      <c r="Y801" s="23">
        <f t="shared" si="176"/>
        <v>2929175.3504903554</v>
      </c>
      <c r="Z801" s="17">
        <f>IFERROR(INDEX(Cost_Components!$T$2:$T$29,MATCH(E801,Cost_Components!$A$2:$A$29,0)),"")</f>
        <v>0.8</v>
      </c>
      <c r="AA801" s="26">
        <f>IFERROR(INDEX(Cost_Components!$U$2:$U$29,MATCH(E801,Cost_Components!$A$2:$A$29,0)),"")</f>
        <v>2025</v>
      </c>
      <c r="AB801" s="26">
        <f>IFERROR(INDEX(Cost_Components!$V$2:$V$29,MATCH(E801,Cost_Components!$A$2:$A$29,0)),"")</f>
        <v>2050</v>
      </c>
      <c r="AC801" s="26">
        <f>IFERROR(INDEX(Cost_Components!$M$2:$M$29,MATCH(E801,Cost_Components!$A$2:$A$29,0)),"")</f>
        <v>30</v>
      </c>
      <c r="AD801" s="26">
        <f>IFERROR(INDEX(Cost_Components!$N$2:$N$29,MATCH(E801,Cost_Components!$A$2:$A$29,0)),"")</f>
        <v>95</v>
      </c>
      <c r="AE801" s="16" t="str">
        <f>IFERROR(INDEX(Cost_Components!$O$2:$O$29,MATCH(E801,Cost_Components!$A$2:$A$29,0)),"")</f>
        <v>Both</v>
      </c>
      <c r="AF801" s="11">
        <v>87978.515000549305</v>
      </c>
      <c r="AG801" s="11">
        <v>77654.030621791695</v>
      </c>
      <c r="AH801" s="23">
        <f t="shared" si="177"/>
        <v>1</v>
      </c>
      <c r="AI801" s="10">
        <v>318840890.73215598</v>
      </c>
      <c r="AJ801" s="29">
        <f t="shared" si="178"/>
        <v>1.0664975744338064E-2</v>
      </c>
      <c r="AK801" s="29">
        <f t="shared" si="179"/>
        <v>2.6774348340225941E-2</v>
      </c>
      <c r="AL801" s="29">
        <f t="shared" si="180"/>
        <v>1.6109372595887878E-2</v>
      </c>
      <c r="AM801" s="29">
        <f t="shared" si="181"/>
        <v>9.1869500921418039E-3</v>
      </c>
    </row>
    <row r="802" spans="1:39">
      <c r="A802" t="s">
        <v>115</v>
      </c>
      <c r="B802" s="20">
        <v>2045</v>
      </c>
      <c r="C802" t="s">
        <v>228</v>
      </c>
      <c r="D802" t="s">
        <v>232</v>
      </c>
      <c r="E802" s="22" t="s">
        <v>305</v>
      </c>
      <c r="F802" s="22" t="s">
        <v>306</v>
      </c>
      <c r="G802" s="22" t="s">
        <v>229</v>
      </c>
      <c r="H802" s="22" t="s">
        <v>237</v>
      </c>
      <c r="I802" s="22" t="s">
        <v>309</v>
      </c>
      <c r="J802" s="17">
        <f>IFERROR(INDEX(Cost_Components!$K$2:$K$29,MATCH(E802,Cost_Components!$A$2:$A$29,0)),"")</f>
        <v>0.5</v>
      </c>
      <c r="K802" s="17">
        <f t="shared" si="168"/>
        <v>0.70576923076923082</v>
      </c>
      <c r="L802" s="17">
        <f>IFERROR(INDEX(Cost_Components!$S$2:$S$29,MATCH(E802,Cost_Components!$A$2:$A$29,0)),"")</f>
        <v>0.31</v>
      </c>
      <c r="M802" s="28">
        <f>IFERROR(INDEX(Cost_Components!$L$2:$L$29,MATCH(E802,Cost_Components!$A$2:$A$29,0)),"")</f>
        <v>1</v>
      </c>
      <c r="N802" s="29">
        <f>IFERROR(INDEX(Cost_Components!$P$2:$P$29,MATCH(E802,Cost_Components!$A$2:$A$29,0)),"")</f>
        <v>282.51283610000002</v>
      </c>
      <c r="O802" s="23">
        <f t="shared" si="169"/>
        <v>45424.9206058989</v>
      </c>
      <c r="P802" s="23">
        <f t="shared" si="170"/>
        <v>39793.929688296797</v>
      </c>
      <c r="Q802" s="23">
        <f t="shared" si="171"/>
        <v>3485111.7400994627</v>
      </c>
      <c r="R802" s="23">
        <f t="shared" si="172"/>
        <v>9057223.4539351296</v>
      </c>
      <c r="S802" s="23">
        <f t="shared" si="173"/>
        <v>5572111.7138356669</v>
      </c>
      <c r="T802" s="16">
        <f>IFERROR(INDEX(Cost_Components!$R$2:$R$29,MATCH(E802,Cost_Components!$A$2:$A$29,0)),"")</f>
        <v>1</v>
      </c>
      <c r="U802" s="26">
        <f>IFERROR(INDEX(Cost_Components!$Q$2:$Q$29,MATCH(E802,Cost_Components!$A$2:$A$29,0)),"")</f>
        <v>2023</v>
      </c>
      <c r="V802" s="30">
        <f>1/(1+Calculation_Assumptions!$B$5)^(B802-Calculation_Assumptions!$B$2)</f>
        <v>0.55367575418633497</v>
      </c>
      <c r="W802" s="23">
        <f t="shared" si="174"/>
        <v>1929621.8711232203</v>
      </c>
      <c r="X802" s="23">
        <f t="shared" si="175"/>
        <v>5014765.0266916947</v>
      </c>
      <c r="Y802" s="23">
        <f t="shared" si="176"/>
        <v>3085143.1555684744</v>
      </c>
      <c r="Z802" s="17">
        <f>IFERROR(INDEX(Cost_Components!$T$2:$T$29,MATCH(E802,Cost_Components!$A$2:$A$29,0)),"")</f>
        <v>0.8</v>
      </c>
      <c r="AA802" s="26">
        <f>IFERROR(INDEX(Cost_Components!$U$2:$U$29,MATCH(E802,Cost_Components!$A$2:$A$29,0)),"")</f>
        <v>2025</v>
      </c>
      <c r="AB802" s="26">
        <f>IFERROR(INDEX(Cost_Components!$V$2:$V$29,MATCH(E802,Cost_Components!$A$2:$A$29,0)),"")</f>
        <v>2050</v>
      </c>
      <c r="AC802" s="26">
        <f>IFERROR(INDEX(Cost_Components!$M$2:$M$29,MATCH(E802,Cost_Components!$A$2:$A$29,0)),"")</f>
        <v>30</v>
      </c>
      <c r="AD802" s="26">
        <f>IFERROR(INDEX(Cost_Components!$N$2:$N$29,MATCH(E802,Cost_Components!$A$2:$A$29,0)),"")</f>
        <v>95</v>
      </c>
      <c r="AE802" s="16" t="str">
        <f>IFERROR(INDEX(Cost_Components!$O$2:$O$29,MATCH(E802,Cost_Components!$A$2:$A$29,0)),"")</f>
        <v>Both</v>
      </c>
      <c r="AF802" s="11">
        <v>90849.8412117978</v>
      </c>
      <c r="AG802" s="11">
        <v>79587.859376593595</v>
      </c>
      <c r="AH802" s="23">
        <f t="shared" si="177"/>
        <v>1</v>
      </c>
      <c r="AI802" s="10">
        <v>319784682.33108002</v>
      </c>
      <c r="AJ802" s="29">
        <f t="shared" si="178"/>
        <v>1.0898307306949902E-2</v>
      </c>
      <c r="AK802" s="29">
        <f t="shared" si="179"/>
        <v>2.8322880845674747E-2</v>
      </c>
      <c r="AL802" s="29">
        <f t="shared" si="180"/>
        <v>1.7424573538724845E-2</v>
      </c>
      <c r="AM802" s="29">
        <f t="shared" si="181"/>
        <v>9.6475638954287343E-3</v>
      </c>
    </row>
    <row r="803" spans="1:39">
      <c r="A803" t="s">
        <v>115</v>
      </c>
      <c r="B803" s="20">
        <v>2046</v>
      </c>
      <c r="C803" t="s">
        <v>228</v>
      </c>
      <c r="D803" t="s">
        <v>232</v>
      </c>
      <c r="E803" s="22" t="s">
        <v>305</v>
      </c>
      <c r="F803" s="22" t="s">
        <v>306</v>
      </c>
      <c r="G803" s="22" t="s">
        <v>229</v>
      </c>
      <c r="H803" s="22" t="s">
        <v>237</v>
      </c>
      <c r="I803" s="22" t="s">
        <v>309</v>
      </c>
      <c r="J803" s="17">
        <f>IFERROR(INDEX(Cost_Components!$K$2:$K$29,MATCH(E803,Cost_Components!$A$2:$A$29,0)),"")</f>
        <v>0.5</v>
      </c>
      <c r="K803" s="17">
        <f t="shared" si="168"/>
        <v>0.72461538461538466</v>
      </c>
      <c r="L803" s="17">
        <f>IFERROR(INDEX(Cost_Components!$S$2:$S$29,MATCH(E803,Cost_Components!$A$2:$A$29,0)),"")</f>
        <v>0.31</v>
      </c>
      <c r="M803" s="28">
        <f>IFERROR(INDEX(Cost_Components!$L$2:$L$29,MATCH(E803,Cost_Components!$A$2:$A$29,0)),"")</f>
        <v>1</v>
      </c>
      <c r="N803" s="29">
        <f>IFERROR(INDEX(Cost_Components!$P$2:$P$29,MATCH(E803,Cost_Components!$A$2:$A$29,0)),"")</f>
        <v>282.51283610000002</v>
      </c>
      <c r="O803" s="23">
        <f t="shared" si="169"/>
        <v>46837.657267312054</v>
      </c>
      <c r="P803" s="23">
        <f t="shared" si="170"/>
        <v>40717.833705018696</v>
      </c>
      <c r="Q803" s="23">
        <f t="shared" si="171"/>
        <v>3566026.3107544309</v>
      </c>
      <c r="R803" s="23">
        <f t="shared" si="172"/>
        <v>9588284.2355367355</v>
      </c>
      <c r="S803" s="23">
        <f t="shared" si="173"/>
        <v>6022257.9247823041</v>
      </c>
      <c r="T803" s="16">
        <f>IFERROR(INDEX(Cost_Components!$R$2:$R$29,MATCH(E803,Cost_Components!$A$2:$A$29,0)),"")</f>
        <v>1</v>
      </c>
      <c r="U803" s="26">
        <f>IFERROR(INDEX(Cost_Components!$Q$2:$Q$29,MATCH(E803,Cost_Components!$A$2:$A$29,0)),"")</f>
        <v>2023</v>
      </c>
      <c r="V803" s="30">
        <f>1/(1+Calculation_Assumptions!$B$5)^(B803-Calculation_Assumptions!$B$2)</f>
        <v>0.5375492759090631</v>
      </c>
      <c r="W803" s="23">
        <f t="shared" si="174"/>
        <v>1916914.8612187121</v>
      </c>
      <c r="X803" s="23">
        <f t="shared" si="175"/>
        <v>5154175.2480230564</v>
      </c>
      <c r="Y803" s="23">
        <f t="shared" si="176"/>
        <v>3237260.3868043446</v>
      </c>
      <c r="Z803" s="17">
        <f>IFERROR(INDEX(Cost_Components!$T$2:$T$29,MATCH(E803,Cost_Components!$A$2:$A$29,0)),"")</f>
        <v>0.8</v>
      </c>
      <c r="AA803" s="26">
        <f>IFERROR(INDEX(Cost_Components!$U$2:$U$29,MATCH(E803,Cost_Components!$A$2:$A$29,0)),"")</f>
        <v>2025</v>
      </c>
      <c r="AB803" s="26">
        <f>IFERROR(INDEX(Cost_Components!$V$2:$V$29,MATCH(E803,Cost_Components!$A$2:$A$29,0)),"")</f>
        <v>2050</v>
      </c>
      <c r="AC803" s="26">
        <f>IFERROR(INDEX(Cost_Components!$M$2:$M$29,MATCH(E803,Cost_Components!$A$2:$A$29,0)),"")</f>
        <v>30</v>
      </c>
      <c r="AD803" s="26">
        <f>IFERROR(INDEX(Cost_Components!$N$2:$N$29,MATCH(E803,Cost_Components!$A$2:$A$29,0)),"")</f>
        <v>95</v>
      </c>
      <c r="AE803" s="16" t="str">
        <f>IFERROR(INDEX(Cost_Components!$O$2:$O$29,MATCH(E803,Cost_Components!$A$2:$A$29,0)),"")</f>
        <v>Both</v>
      </c>
      <c r="AF803" s="11">
        <v>93675.314534624107</v>
      </c>
      <c r="AG803" s="11">
        <v>81435.667410037393</v>
      </c>
      <c r="AH803" s="23">
        <f t="shared" si="177"/>
        <v>1</v>
      </c>
      <c r="AI803" s="10">
        <v>320645615.981408</v>
      </c>
      <c r="AJ803" s="29">
        <f t="shared" si="178"/>
        <v>1.1121394252779056E-2</v>
      </c>
      <c r="AK803" s="29">
        <f t="shared" si="179"/>
        <v>2.9903057324484651E-2</v>
      </c>
      <c r="AL803" s="29">
        <f t="shared" si="180"/>
        <v>1.8781663071705597E-2</v>
      </c>
      <c r="AM803" s="29">
        <f t="shared" si="181"/>
        <v>1.0096069384563333E-2</v>
      </c>
    </row>
    <row r="804" spans="1:39">
      <c r="A804" t="s">
        <v>115</v>
      </c>
      <c r="B804" s="20">
        <v>2047</v>
      </c>
      <c r="C804" t="s">
        <v>228</v>
      </c>
      <c r="D804" t="s">
        <v>232</v>
      </c>
      <c r="E804" s="22" t="s">
        <v>305</v>
      </c>
      <c r="F804" s="22" t="s">
        <v>306</v>
      </c>
      <c r="G804" s="22" t="s">
        <v>229</v>
      </c>
      <c r="H804" s="22" t="s">
        <v>237</v>
      </c>
      <c r="I804" s="22" t="s">
        <v>309</v>
      </c>
      <c r="J804" s="17">
        <f>IFERROR(INDEX(Cost_Components!$K$2:$K$29,MATCH(E804,Cost_Components!$A$2:$A$29,0)),"")</f>
        <v>0.5</v>
      </c>
      <c r="K804" s="17">
        <f t="shared" si="168"/>
        <v>0.74346153846153851</v>
      </c>
      <c r="L804" s="17">
        <f>IFERROR(INDEX(Cost_Components!$S$2:$S$29,MATCH(E804,Cost_Components!$A$2:$A$29,0)),"")</f>
        <v>0.31</v>
      </c>
      <c r="M804" s="28">
        <f>IFERROR(INDEX(Cost_Components!$L$2:$L$29,MATCH(E804,Cost_Components!$A$2:$A$29,0)),"")</f>
        <v>1</v>
      </c>
      <c r="N804" s="29">
        <f>IFERROR(INDEX(Cost_Components!$P$2:$P$29,MATCH(E804,Cost_Components!$A$2:$A$29,0)),"")</f>
        <v>282.51283610000002</v>
      </c>
      <c r="O804" s="23">
        <f t="shared" si="169"/>
        <v>48088.985764038851</v>
      </c>
      <c r="P804" s="23">
        <f t="shared" si="170"/>
        <v>41461.909406770952</v>
      </c>
      <c r="Q804" s="23">
        <f t="shared" si="171"/>
        <v>3631191.7011547205</v>
      </c>
      <c r="R804" s="23">
        <f t="shared" si="172"/>
        <v>10100486.873564007</v>
      </c>
      <c r="S804" s="23">
        <f t="shared" si="173"/>
        <v>6469295.1724092867</v>
      </c>
      <c r="T804" s="16">
        <f>IFERROR(INDEX(Cost_Components!$R$2:$R$29,MATCH(E804,Cost_Components!$A$2:$A$29,0)),"")</f>
        <v>1</v>
      </c>
      <c r="U804" s="26">
        <f>IFERROR(INDEX(Cost_Components!$Q$2:$Q$29,MATCH(E804,Cost_Components!$A$2:$A$29,0)),"")</f>
        <v>2023</v>
      </c>
      <c r="V804" s="30">
        <f>1/(1+Calculation_Assumptions!$B$5)^(B804-Calculation_Assumptions!$B$2)</f>
        <v>0.52189250088258554</v>
      </c>
      <c r="W804" s="23">
        <f t="shared" si="174"/>
        <v>1895091.7180997273</v>
      </c>
      <c r="X804" s="23">
        <f t="shared" si="175"/>
        <v>5271368.3545760475</v>
      </c>
      <c r="Y804" s="23">
        <f t="shared" si="176"/>
        <v>3376276.6364763202</v>
      </c>
      <c r="Z804" s="17">
        <f>IFERROR(INDEX(Cost_Components!$T$2:$T$29,MATCH(E804,Cost_Components!$A$2:$A$29,0)),"")</f>
        <v>0.8</v>
      </c>
      <c r="AA804" s="26">
        <f>IFERROR(INDEX(Cost_Components!$U$2:$U$29,MATCH(E804,Cost_Components!$A$2:$A$29,0)),"")</f>
        <v>2025</v>
      </c>
      <c r="AB804" s="26">
        <f>IFERROR(INDEX(Cost_Components!$V$2:$V$29,MATCH(E804,Cost_Components!$A$2:$A$29,0)),"")</f>
        <v>2050</v>
      </c>
      <c r="AC804" s="26">
        <f>IFERROR(INDEX(Cost_Components!$M$2:$M$29,MATCH(E804,Cost_Components!$A$2:$A$29,0)),"")</f>
        <v>30</v>
      </c>
      <c r="AD804" s="26">
        <f>IFERROR(INDEX(Cost_Components!$N$2:$N$29,MATCH(E804,Cost_Components!$A$2:$A$29,0)),"")</f>
        <v>95</v>
      </c>
      <c r="AE804" s="16" t="str">
        <f>IFERROR(INDEX(Cost_Components!$O$2:$O$29,MATCH(E804,Cost_Components!$A$2:$A$29,0)),"")</f>
        <v>Both</v>
      </c>
      <c r="AF804" s="11">
        <v>96177.971528077702</v>
      </c>
      <c r="AG804" s="11">
        <v>82923.818813541904</v>
      </c>
      <c r="AH804" s="23">
        <f t="shared" si="177"/>
        <v>1</v>
      </c>
      <c r="AI804" s="10">
        <v>321429520.52287501</v>
      </c>
      <c r="AJ804" s="29">
        <f t="shared" si="178"/>
        <v>1.1297007490935486E-2</v>
      </c>
      <c r="AK804" s="29">
        <f t="shared" si="179"/>
        <v>3.1423644154193957E-2</v>
      </c>
      <c r="AL804" s="29">
        <f t="shared" si="180"/>
        <v>2.0126636663258469E-2</v>
      </c>
      <c r="AM804" s="29">
        <f t="shared" si="181"/>
        <v>1.05039407425431E-2</v>
      </c>
    </row>
    <row r="805" spans="1:39">
      <c r="A805" t="s">
        <v>115</v>
      </c>
      <c r="B805" s="20">
        <v>2048</v>
      </c>
      <c r="C805" t="s">
        <v>228</v>
      </c>
      <c r="D805" t="s">
        <v>232</v>
      </c>
      <c r="E805" s="22" t="s">
        <v>305</v>
      </c>
      <c r="F805" s="22" t="s">
        <v>306</v>
      </c>
      <c r="G805" s="22" t="s">
        <v>229</v>
      </c>
      <c r="H805" s="22" t="s">
        <v>237</v>
      </c>
      <c r="I805" s="22" t="s">
        <v>309</v>
      </c>
      <c r="J805" s="17">
        <f>IFERROR(INDEX(Cost_Components!$K$2:$K$29,MATCH(E805,Cost_Components!$A$2:$A$29,0)),"")</f>
        <v>0.5</v>
      </c>
      <c r="K805" s="17">
        <f t="shared" si="168"/>
        <v>0.76230769230769235</v>
      </c>
      <c r="L805" s="17">
        <f>IFERROR(INDEX(Cost_Components!$S$2:$S$29,MATCH(E805,Cost_Components!$A$2:$A$29,0)),"")</f>
        <v>0.31</v>
      </c>
      <c r="M805" s="28">
        <f>IFERROR(INDEX(Cost_Components!$L$2:$L$29,MATCH(E805,Cost_Components!$A$2:$A$29,0)),"")</f>
        <v>1</v>
      </c>
      <c r="N805" s="29">
        <f>IFERROR(INDEX(Cost_Components!$P$2:$P$29,MATCH(E805,Cost_Components!$A$2:$A$29,0)),"")</f>
        <v>282.51283610000002</v>
      </c>
      <c r="O805" s="23">
        <f t="shared" si="169"/>
        <v>49409.4318737172</v>
      </c>
      <c r="P805" s="23">
        <f t="shared" si="170"/>
        <v>42258.348620988349</v>
      </c>
      <c r="Q805" s="23">
        <f t="shared" si="171"/>
        <v>3700943.0345235621</v>
      </c>
      <c r="R805" s="23">
        <f t="shared" si="172"/>
        <v>10640899.646288447</v>
      </c>
      <c r="S805" s="23">
        <f t="shared" si="173"/>
        <v>6939956.6117648855</v>
      </c>
      <c r="T805" s="16">
        <f>IFERROR(INDEX(Cost_Components!$R$2:$R$29,MATCH(E805,Cost_Components!$A$2:$A$29,0)),"")</f>
        <v>1</v>
      </c>
      <c r="U805" s="26">
        <f>IFERROR(INDEX(Cost_Components!$Q$2:$Q$29,MATCH(E805,Cost_Components!$A$2:$A$29,0)),"")</f>
        <v>2023</v>
      </c>
      <c r="V805" s="30">
        <f>1/(1+Calculation_Assumptions!$B$5)^(B805-Calculation_Assumptions!$B$2)</f>
        <v>0.50669174842969467</v>
      </c>
      <c r="W805" s="23">
        <f t="shared" si="174"/>
        <v>1875237.2970014436</v>
      </c>
      <c r="X805" s="23">
        <f t="shared" si="175"/>
        <v>5391656.0466428129</v>
      </c>
      <c r="Y805" s="23">
        <f t="shared" si="176"/>
        <v>3516418.7496413696</v>
      </c>
      <c r="Z805" s="17">
        <f>IFERROR(INDEX(Cost_Components!$T$2:$T$29,MATCH(E805,Cost_Components!$A$2:$A$29,0)),"")</f>
        <v>0.8</v>
      </c>
      <c r="AA805" s="26">
        <f>IFERROR(INDEX(Cost_Components!$U$2:$U$29,MATCH(E805,Cost_Components!$A$2:$A$29,0)),"")</f>
        <v>2025</v>
      </c>
      <c r="AB805" s="26">
        <f>IFERROR(INDEX(Cost_Components!$V$2:$V$29,MATCH(E805,Cost_Components!$A$2:$A$29,0)),"")</f>
        <v>2050</v>
      </c>
      <c r="AC805" s="26">
        <f>IFERROR(INDEX(Cost_Components!$M$2:$M$29,MATCH(E805,Cost_Components!$A$2:$A$29,0)),"")</f>
        <v>30</v>
      </c>
      <c r="AD805" s="26">
        <f>IFERROR(INDEX(Cost_Components!$N$2:$N$29,MATCH(E805,Cost_Components!$A$2:$A$29,0)),"")</f>
        <v>95</v>
      </c>
      <c r="AE805" s="16" t="str">
        <f>IFERROR(INDEX(Cost_Components!$O$2:$O$29,MATCH(E805,Cost_Components!$A$2:$A$29,0)),"")</f>
        <v>Both</v>
      </c>
      <c r="AF805" s="11">
        <v>98818.8637474344</v>
      </c>
      <c r="AG805" s="11">
        <v>84516.697241976697</v>
      </c>
      <c r="AH805" s="23">
        <f t="shared" si="177"/>
        <v>1</v>
      </c>
      <c r="AI805" s="10">
        <v>322136832.26016098</v>
      </c>
      <c r="AJ805" s="29">
        <f t="shared" si="178"/>
        <v>1.1488729831224773E-2</v>
      </c>
      <c r="AK805" s="29">
        <f t="shared" si="179"/>
        <v>3.303223531326821E-2</v>
      </c>
      <c r="AL805" s="29">
        <f t="shared" si="180"/>
        <v>2.1543505482043437E-2</v>
      </c>
      <c r="AM805" s="29">
        <f t="shared" si="181"/>
        <v>1.0915916460001302E-2</v>
      </c>
    </row>
    <row r="806" spans="1:39">
      <c r="A806" t="s">
        <v>115</v>
      </c>
      <c r="B806" s="20">
        <v>2049</v>
      </c>
      <c r="C806" t="s">
        <v>228</v>
      </c>
      <c r="D806" t="s">
        <v>232</v>
      </c>
      <c r="E806" s="22" t="s">
        <v>305</v>
      </c>
      <c r="F806" s="22" t="s">
        <v>306</v>
      </c>
      <c r="G806" s="22" t="s">
        <v>229</v>
      </c>
      <c r="H806" s="22" t="s">
        <v>237</v>
      </c>
      <c r="I806" s="22" t="s">
        <v>309</v>
      </c>
      <c r="J806" s="17">
        <f>IFERROR(INDEX(Cost_Components!$K$2:$K$29,MATCH(E806,Cost_Components!$A$2:$A$29,0)),"")</f>
        <v>0.5</v>
      </c>
      <c r="K806" s="17">
        <f t="shared" si="168"/>
        <v>0.7811538461538462</v>
      </c>
      <c r="L806" s="17">
        <f>IFERROR(INDEX(Cost_Components!$S$2:$S$29,MATCH(E806,Cost_Components!$A$2:$A$29,0)),"")</f>
        <v>0.31</v>
      </c>
      <c r="M806" s="28">
        <f>IFERROR(INDEX(Cost_Components!$L$2:$L$29,MATCH(E806,Cost_Components!$A$2:$A$29,0)),"")</f>
        <v>1</v>
      </c>
      <c r="N806" s="29">
        <f>IFERROR(INDEX(Cost_Components!$P$2:$P$29,MATCH(E806,Cost_Components!$A$2:$A$29,0)),"")</f>
        <v>282.51283610000002</v>
      </c>
      <c r="O806" s="23">
        <f t="shared" si="169"/>
        <v>50746.819595702</v>
      </c>
      <c r="P806" s="23">
        <f t="shared" si="170"/>
        <v>43055.886843319749</v>
      </c>
      <c r="Q806" s="23">
        <f t="shared" si="171"/>
        <v>3770790.6179011515</v>
      </c>
      <c r="R806" s="23">
        <f t="shared" si="172"/>
        <v>11199112.046081463</v>
      </c>
      <c r="S806" s="23">
        <f t="shared" si="173"/>
        <v>7428321.4281803109</v>
      </c>
      <c r="T806" s="16">
        <f>IFERROR(INDEX(Cost_Components!$R$2:$R$29,MATCH(E806,Cost_Components!$A$2:$A$29,0)),"")</f>
        <v>1</v>
      </c>
      <c r="U806" s="26">
        <f>IFERROR(INDEX(Cost_Components!$Q$2:$Q$29,MATCH(E806,Cost_Components!$A$2:$A$29,0)),"")</f>
        <v>2023</v>
      </c>
      <c r="V806" s="30">
        <f>1/(1+Calculation_Assumptions!$B$5)^(B806-Calculation_Assumptions!$B$2)</f>
        <v>0.49193373633950943</v>
      </c>
      <c r="W806" s="23">
        <f t="shared" si="174"/>
        <v>1854979.1176180809</v>
      </c>
      <c r="X806" s="23">
        <f t="shared" si="175"/>
        <v>5509221.0325136622</v>
      </c>
      <c r="Y806" s="23">
        <f t="shared" si="176"/>
        <v>3654241.9148955811</v>
      </c>
      <c r="Z806" s="17">
        <f>IFERROR(INDEX(Cost_Components!$T$2:$T$29,MATCH(E806,Cost_Components!$A$2:$A$29,0)),"")</f>
        <v>0.8</v>
      </c>
      <c r="AA806" s="26">
        <f>IFERROR(INDEX(Cost_Components!$U$2:$U$29,MATCH(E806,Cost_Components!$A$2:$A$29,0)),"")</f>
        <v>2025</v>
      </c>
      <c r="AB806" s="26">
        <f>IFERROR(INDEX(Cost_Components!$V$2:$V$29,MATCH(E806,Cost_Components!$A$2:$A$29,0)),"")</f>
        <v>2050</v>
      </c>
      <c r="AC806" s="26">
        <f>IFERROR(INDEX(Cost_Components!$M$2:$M$29,MATCH(E806,Cost_Components!$A$2:$A$29,0)),"")</f>
        <v>30</v>
      </c>
      <c r="AD806" s="26">
        <f>IFERROR(INDEX(Cost_Components!$N$2:$N$29,MATCH(E806,Cost_Components!$A$2:$A$29,0)),"")</f>
        <v>95</v>
      </c>
      <c r="AE806" s="16" t="str">
        <f>IFERROR(INDEX(Cost_Components!$O$2:$O$29,MATCH(E806,Cost_Components!$A$2:$A$29,0)),"")</f>
        <v>Both</v>
      </c>
      <c r="AF806" s="11">
        <v>101493.639191404</v>
      </c>
      <c r="AG806" s="11">
        <v>86111.773686639499</v>
      </c>
      <c r="AH806" s="23">
        <f t="shared" si="177"/>
        <v>1</v>
      </c>
      <c r="AI806" s="10">
        <v>322765819.75268102</v>
      </c>
      <c r="AJ806" s="29">
        <f t="shared" si="178"/>
        <v>1.1682744538410282E-2</v>
      </c>
      <c r="AK806" s="29">
        <f t="shared" si="179"/>
        <v>3.4697329644950543E-2</v>
      </c>
      <c r="AL806" s="29">
        <f t="shared" si="180"/>
        <v>2.301458510654026E-2</v>
      </c>
      <c r="AM806" s="29">
        <f t="shared" si="181"/>
        <v>1.1321650841763977E-2</v>
      </c>
    </row>
    <row r="807" spans="1:39">
      <c r="A807" t="s">
        <v>115</v>
      </c>
      <c r="B807" s="20">
        <v>2050</v>
      </c>
      <c r="C807" t="s">
        <v>228</v>
      </c>
      <c r="D807" t="s">
        <v>232</v>
      </c>
      <c r="E807" s="22" t="s">
        <v>305</v>
      </c>
      <c r="F807" s="22" t="s">
        <v>306</v>
      </c>
      <c r="G807" s="22" t="s">
        <v>229</v>
      </c>
      <c r="H807" s="22" t="s">
        <v>237</v>
      </c>
      <c r="I807" s="22" t="s">
        <v>309</v>
      </c>
      <c r="J807" s="17">
        <f>IFERROR(INDEX(Cost_Components!$K$2:$K$29,MATCH(E807,Cost_Components!$A$2:$A$29,0)),"")</f>
        <v>0.5</v>
      </c>
      <c r="K807" s="17">
        <f t="shared" si="168"/>
        <v>0.8</v>
      </c>
      <c r="L807" s="17">
        <f>IFERROR(INDEX(Cost_Components!$S$2:$S$29,MATCH(E807,Cost_Components!$A$2:$A$29,0)),"")</f>
        <v>0.31</v>
      </c>
      <c r="M807" s="28">
        <f>IFERROR(INDEX(Cost_Components!$L$2:$L$29,MATCH(E807,Cost_Components!$A$2:$A$29,0)),"")</f>
        <v>1</v>
      </c>
      <c r="N807" s="29">
        <f>IFERROR(INDEX(Cost_Components!$P$2:$P$29,MATCH(E807,Cost_Components!$A$2:$A$29,0)),"")</f>
        <v>282.51283610000002</v>
      </c>
      <c r="O807" s="23">
        <f t="shared" si="169"/>
        <v>52091.491695172503</v>
      </c>
      <c r="P807" s="23">
        <f t="shared" si="170"/>
        <v>43845.680617728947</v>
      </c>
      <c r="Q807" s="23">
        <f t="shared" si="171"/>
        <v>3839959.9504353157</v>
      </c>
      <c r="R807" s="23">
        <f t="shared" si="172"/>
        <v>11773212.044386227</v>
      </c>
      <c r="S807" s="23">
        <f t="shared" si="173"/>
        <v>7933252.0939509105</v>
      </c>
      <c r="T807" s="16">
        <f>IFERROR(INDEX(Cost_Components!$R$2:$R$29,MATCH(E807,Cost_Components!$A$2:$A$29,0)),"")</f>
        <v>1</v>
      </c>
      <c r="U807" s="26">
        <f>IFERROR(INDEX(Cost_Components!$Q$2:$Q$29,MATCH(E807,Cost_Components!$A$2:$A$29,0)),"")</f>
        <v>2023</v>
      </c>
      <c r="V807" s="30">
        <f>1/(1+Calculation_Assumptions!$B$5)^(B807-Calculation_Assumptions!$B$2)</f>
        <v>0.47760556926165965</v>
      </c>
      <c r="W807" s="23">
        <f t="shared" si="174"/>
        <v>1833986.2580696333</v>
      </c>
      <c r="X807" s="23">
        <f t="shared" si="175"/>
        <v>5622951.6404973119</v>
      </c>
      <c r="Y807" s="23">
        <f t="shared" si="176"/>
        <v>3788965.382427678</v>
      </c>
      <c r="Z807" s="17">
        <f>IFERROR(INDEX(Cost_Components!$T$2:$T$29,MATCH(E807,Cost_Components!$A$2:$A$29,0)),"")</f>
        <v>0.8</v>
      </c>
      <c r="AA807" s="26">
        <f>IFERROR(INDEX(Cost_Components!$U$2:$U$29,MATCH(E807,Cost_Components!$A$2:$A$29,0)),"")</f>
        <v>2025</v>
      </c>
      <c r="AB807" s="26">
        <f>IFERROR(INDEX(Cost_Components!$V$2:$V$29,MATCH(E807,Cost_Components!$A$2:$A$29,0)),"")</f>
        <v>2050</v>
      </c>
      <c r="AC807" s="26">
        <f>IFERROR(INDEX(Cost_Components!$M$2:$M$29,MATCH(E807,Cost_Components!$A$2:$A$29,0)),"")</f>
        <v>30</v>
      </c>
      <c r="AD807" s="26">
        <f>IFERROR(INDEX(Cost_Components!$N$2:$N$29,MATCH(E807,Cost_Components!$A$2:$A$29,0)),"")</f>
        <v>95</v>
      </c>
      <c r="AE807" s="16" t="str">
        <f>IFERROR(INDEX(Cost_Components!$O$2:$O$29,MATCH(E807,Cost_Components!$A$2:$A$29,0)),"")</f>
        <v>Both</v>
      </c>
      <c r="AF807" s="11">
        <v>104182.98339034501</v>
      </c>
      <c r="AG807" s="11">
        <v>87691.361235457895</v>
      </c>
      <c r="AH807" s="23">
        <f t="shared" si="177"/>
        <v>1</v>
      </c>
      <c r="AI807" s="10">
        <v>323312042.56328499</v>
      </c>
      <c r="AJ807" s="29">
        <f t="shared" si="178"/>
        <v>1.1876946865298664E-2</v>
      </c>
      <c r="AK807" s="29">
        <f t="shared" si="179"/>
        <v>3.641439381919015E-2</v>
      </c>
      <c r="AL807" s="29">
        <f t="shared" si="180"/>
        <v>2.4537446953891481E-2</v>
      </c>
      <c r="AM807" s="29">
        <f t="shared" si="181"/>
        <v>1.1719221320641118E-2</v>
      </c>
    </row>
    <row r="808" spans="1:39">
      <c r="A808" t="s">
        <v>115</v>
      </c>
      <c r="B808" s="20">
        <v>2025</v>
      </c>
      <c r="C808" t="s">
        <v>228</v>
      </c>
      <c r="D808" t="s">
        <v>208</v>
      </c>
      <c r="E808" s="22" t="s">
        <v>310</v>
      </c>
      <c r="F808" s="22" t="s">
        <v>311</v>
      </c>
      <c r="G808" s="22" t="s">
        <v>238</v>
      </c>
      <c r="H808" s="22" t="s">
        <v>237</v>
      </c>
      <c r="I808" s="22" t="s">
        <v>309</v>
      </c>
      <c r="J808" s="17">
        <f>IFERROR(INDEX(Cost_Components!$K$2:$K$29,MATCH(E808,Cost_Components!$A$2:$A$29,0)),"")</f>
        <v>0.5</v>
      </c>
      <c r="K808" s="17">
        <f t="shared" si="168"/>
        <v>0.32884615384615384</v>
      </c>
      <c r="L808" s="17">
        <f>IFERROR(INDEX(Cost_Components!$S$2:$S$29,MATCH(E808,Cost_Components!$A$2:$A$29,0)),"")</f>
        <v>0.31</v>
      </c>
      <c r="M808" s="28">
        <f>IFERROR(INDEX(Cost_Components!$L$2:$L$29,MATCH(E808,Cost_Components!$A$2:$A$29,0)),"")</f>
        <v>1</v>
      </c>
      <c r="N808" s="29">
        <f>IFERROR(INDEX(Cost_Components!$P$2:$P$29,MATCH(E808,Cost_Components!$A$2:$A$29,0)),"")</f>
        <v>282.51283610000002</v>
      </c>
      <c r="O808" s="23">
        <f t="shared" si="169"/>
        <v>233082.858573512</v>
      </c>
      <c r="P808" s="23">
        <f t="shared" si="170"/>
        <v>233307.683902166</v>
      </c>
      <c r="Q808" s="23">
        <f t="shared" si="171"/>
        <v>20432848.793568205</v>
      </c>
      <c r="R808" s="23">
        <f t="shared" si="172"/>
        <v>21654157.309893407</v>
      </c>
      <c r="S808" s="23">
        <f t="shared" si="173"/>
        <v>1221308.5163252018</v>
      </c>
      <c r="T808" s="16">
        <f>IFERROR(INDEX(Cost_Components!$R$2:$R$29,MATCH(E808,Cost_Components!$A$2:$A$29,0)),"")</f>
        <v>1</v>
      </c>
      <c r="U808" s="26">
        <f>IFERROR(INDEX(Cost_Components!$Q$2:$Q$29,MATCH(E808,Cost_Components!$A$2:$A$29,0)),"")</f>
        <v>2023</v>
      </c>
      <c r="V808" s="30">
        <f>1/(1+Calculation_Assumptions!$B$5)^(B808-Calculation_Assumptions!$B$2)</f>
        <v>1</v>
      </c>
      <c r="W808" s="23">
        <f t="shared" si="174"/>
        <v>20432848.793568205</v>
      </c>
      <c r="X808" s="23">
        <f t="shared" si="175"/>
        <v>21654157.309893407</v>
      </c>
      <c r="Y808" s="23">
        <f t="shared" si="176"/>
        <v>1221308.5163252018</v>
      </c>
      <c r="Z808" s="17">
        <f>IFERROR(INDEX(Cost_Components!$T$2:$T$29,MATCH(E808,Cost_Components!$A$2:$A$29,0)),"")</f>
        <v>0.8</v>
      </c>
      <c r="AA808" s="26">
        <f>IFERROR(INDEX(Cost_Components!$U$2:$U$29,MATCH(E808,Cost_Components!$A$2:$A$29,0)),"")</f>
        <v>2025</v>
      </c>
      <c r="AB808" s="26">
        <f>IFERROR(INDEX(Cost_Components!$V$2:$V$29,MATCH(E808,Cost_Components!$A$2:$A$29,0)),"")</f>
        <v>2050</v>
      </c>
      <c r="AC808" s="26">
        <f>IFERROR(INDEX(Cost_Components!$M$2:$M$29,MATCH(E808,Cost_Components!$A$2:$A$29,0)),"")</f>
        <v>30</v>
      </c>
      <c r="AD808" s="26">
        <f>IFERROR(INDEX(Cost_Components!$N$2:$N$29,MATCH(E808,Cost_Components!$A$2:$A$29,0)),"")</f>
        <v>95</v>
      </c>
      <c r="AE808" s="16" t="str">
        <f>IFERROR(INDEX(Cost_Components!$O$2:$O$29,MATCH(E808,Cost_Components!$A$2:$A$29,0)),"")</f>
        <v>Both</v>
      </c>
      <c r="AF808" s="11">
        <v>466165.717147024</v>
      </c>
      <c r="AG808" s="11">
        <v>466615.367804332</v>
      </c>
      <c r="AH808" s="23">
        <f t="shared" si="177"/>
        <v>1</v>
      </c>
      <c r="AI808" s="10">
        <v>288391907.64445603</v>
      </c>
      <c r="AJ808" s="29">
        <f t="shared" si="178"/>
        <v>7.0850978310940824E-2</v>
      </c>
      <c r="AK808" s="29">
        <f t="shared" si="179"/>
        <v>7.5085870081312178E-2</v>
      </c>
      <c r="AL808" s="29">
        <f t="shared" si="180"/>
        <v>4.234891770371352E-3</v>
      </c>
      <c r="AM808" s="29">
        <f t="shared" si="181"/>
        <v>4.234891770371352E-3</v>
      </c>
    </row>
    <row r="809" spans="1:39">
      <c r="A809" t="s">
        <v>115</v>
      </c>
      <c r="B809" s="20">
        <v>2026</v>
      </c>
      <c r="C809" t="s">
        <v>228</v>
      </c>
      <c r="D809" t="s">
        <v>208</v>
      </c>
      <c r="E809" s="22" t="s">
        <v>310</v>
      </c>
      <c r="F809" s="22" t="s">
        <v>311</v>
      </c>
      <c r="G809" s="22" t="s">
        <v>238</v>
      </c>
      <c r="H809" s="22" t="s">
        <v>237</v>
      </c>
      <c r="I809" s="22" t="s">
        <v>309</v>
      </c>
      <c r="J809" s="17">
        <f>IFERROR(INDEX(Cost_Components!$K$2:$K$29,MATCH(E809,Cost_Components!$A$2:$A$29,0)),"")</f>
        <v>0.5</v>
      </c>
      <c r="K809" s="17">
        <f t="shared" si="168"/>
        <v>0.34769230769230769</v>
      </c>
      <c r="L809" s="17">
        <f>IFERROR(INDEX(Cost_Components!$S$2:$S$29,MATCH(E809,Cost_Components!$A$2:$A$29,0)),"")</f>
        <v>0.31</v>
      </c>
      <c r="M809" s="28">
        <f>IFERROR(INDEX(Cost_Components!$L$2:$L$29,MATCH(E809,Cost_Components!$A$2:$A$29,0)),"")</f>
        <v>1</v>
      </c>
      <c r="N809" s="29">
        <f>IFERROR(INDEX(Cost_Components!$P$2:$P$29,MATCH(E809,Cost_Components!$A$2:$A$29,0)),"")</f>
        <v>282.51283610000002</v>
      </c>
      <c r="O809" s="23">
        <f t="shared" si="169"/>
        <v>239681.8238122215</v>
      </c>
      <c r="P809" s="23">
        <f t="shared" si="170"/>
        <v>240340.05398796199</v>
      </c>
      <c r="Q809" s="23">
        <f t="shared" si="171"/>
        <v>21048736.586975541</v>
      </c>
      <c r="R809" s="23">
        <f t="shared" si="172"/>
        <v>23543355.920522053</v>
      </c>
      <c r="S809" s="23">
        <f t="shared" si="173"/>
        <v>2494619.3335465118</v>
      </c>
      <c r="T809" s="16">
        <f>IFERROR(INDEX(Cost_Components!$R$2:$R$29,MATCH(E809,Cost_Components!$A$2:$A$29,0)),"")</f>
        <v>1</v>
      </c>
      <c r="U809" s="26">
        <f>IFERROR(INDEX(Cost_Components!$Q$2:$Q$29,MATCH(E809,Cost_Components!$A$2:$A$29,0)),"")</f>
        <v>2023</v>
      </c>
      <c r="V809" s="30">
        <f>1/(1+Calculation_Assumptions!$B$5)^(B809-Calculation_Assumptions!$B$2)</f>
        <v>0.970873786407767</v>
      </c>
      <c r="W809" s="23">
        <f t="shared" si="174"/>
        <v>20435666.589296643</v>
      </c>
      <c r="X809" s="23">
        <f t="shared" si="175"/>
        <v>22857627.107302964</v>
      </c>
      <c r="Y809" s="23">
        <f t="shared" si="176"/>
        <v>2421960.518006322</v>
      </c>
      <c r="Z809" s="17">
        <f>IFERROR(INDEX(Cost_Components!$T$2:$T$29,MATCH(E809,Cost_Components!$A$2:$A$29,0)),"")</f>
        <v>0.8</v>
      </c>
      <c r="AA809" s="26">
        <f>IFERROR(INDEX(Cost_Components!$U$2:$U$29,MATCH(E809,Cost_Components!$A$2:$A$29,0)),"")</f>
        <v>2025</v>
      </c>
      <c r="AB809" s="26">
        <f>IFERROR(INDEX(Cost_Components!$V$2:$V$29,MATCH(E809,Cost_Components!$A$2:$A$29,0)),"")</f>
        <v>2050</v>
      </c>
      <c r="AC809" s="26">
        <f>IFERROR(INDEX(Cost_Components!$M$2:$M$29,MATCH(E809,Cost_Components!$A$2:$A$29,0)),"")</f>
        <v>30</v>
      </c>
      <c r="AD809" s="26">
        <f>IFERROR(INDEX(Cost_Components!$N$2:$N$29,MATCH(E809,Cost_Components!$A$2:$A$29,0)),"")</f>
        <v>95</v>
      </c>
      <c r="AE809" s="16" t="str">
        <f>IFERROR(INDEX(Cost_Components!$O$2:$O$29,MATCH(E809,Cost_Components!$A$2:$A$29,0)),"")</f>
        <v>Both</v>
      </c>
      <c r="AF809" s="11">
        <v>479363.64762444299</v>
      </c>
      <c r="AG809" s="11">
        <v>480680.10797592398</v>
      </c>
      <c r="AH809" s="23">
        <f t="shared" si="177"/>
        <v>1</v>
      </c>
      <c r="AI809" s="10">
        <v>290472130.233437</v>
      </c>
      <c r="AJ809" s="29">
        <f t="shared" si="178"/>
        <v>7.2463876551804779E-2</v>
      </c>
      <c r="AK809" s="29">
        <f t="shared" si="179"/>
        <v>8.1052030367255917E-2</v>
      </c>
      <c r="AL809" s="29">
        <f t="shared" si="180"/>
        <v>8.5881538154511383E-3</v>
      </c>
      <c r="AM809" s="29">
        <f t="shared" si="181"/>
        <v>8.3380134130593558E-3</v>
      </c>
    </row>
    <row r="810" spans="1:39">
      <c r="A810" t="s">
        <v>115</v>
      </c>
      <c r="B810" s="20">
        <v>2027</v>
      </c>
      <c r="C810" t="s">
        <v>228</v>
      </c>
      <c r="D810" t="s">
        <v>208</v>
      </c>
      <c r="E810" s="22" t="s">
        <v>310</v>
      </c>
      <c r="F810" s="22" t="s">
        <v>311</v>
      </c>
      <c r="G810" s="22" t="s">
        <v>238</v>
      </c>
      <c r="H810" s="22" t="s">
        <v>237</v>
      </c>
      <c r="I810" s="22" t="s">
        <v>309</v>
      </c>
      <c r="J810" s="17">
        <f>IFERROR(INDEX(Cost_Components!$K$2:$K$29,MATCH(E810,Cost_Components!$A$2:$A$29,0)),"")</f>
        <v>0.5</v>
      </c>
      <c r="K810" s="17">
        <f t="shared" si="168"/>
        <v>0.36653846153846154</v>
      </c>
      <c r="L810" s="17">
        <f>IFERROR(INDEX(Cost_Components!$S$2:$S$29,MATCH(E810,Cost_Components!$A$2:$A$29,0)),"")</f>
        <v>0.31</v>
      </c>
      <c r="M810" s="28">
        <f>IFERROR(INDEX(Cost_Components!$L$2:$L$29,MATCH(E810,Cost_Components!$A$2:$A$29,0)),"")</f>
        <v>1</v>
      </c>
      <c r="N810" s="29">
        <f>IFERROR(INDEX(Cost_Components!$P$2:$P$29,MATCH(E810,Cost_Components!$A$2:$A$29,0)),"")</f>
        <v>282.51283610000002</v>
      </c>
      <c r="O810" s="23">
        <f t="shared" si="169"/>
        <v>246482.18878504701</v>
      </c>
      <c r="P810" s="23">
        <f t="shared" si="170"/>
        <v>247762.74755453601</v>
      </c>
      <c r="Q810" s="23">
        <f t="shared" si="171"/>
        <v>21698808.512383696</v>
      </c>
      <c r="R810" s="23">
        <f t="shared" si="172"/>
        <v>25523679.322428722</v>
      </c>
      <c r="S810" s="23">
        <f t="shared" si="173"/>
        <v>3824870.8100450262</v>
      </c>
      <c r="T810" s="16">
        <f>IFERROR(INDEX(Cost_Components!$R$2:$R$29,MATCH(E810,Cost_Components!$A$2:$A$29,0)),"")</f>
        <v>1</v>
      </c>
      <c r="U810" s="26">
        <f>IFERROR(INDEX(Cost_Components!$Q$2:$Q$29,MATCH(E810,Cost_Components!$A$2:$A$29,0)),"")</f>
        <v>2023</v>
      </c>
      <c r="V810" s="30">
        <f>1/(1+Calculation_Assumptions!$B$5)^(B810-Calculation_Assumptions!$B$2)</f>
        <v>0.94259590913375435</v>
      </c>
      <c r="W810" s="23">
        <f t="shared" si="174"/>
        <v>20453208.136849556</v>
      </c>
      <c r="X810" s="23">
        <f t="shared" si="175"/>
        <v>24058515.715363108</v>
      </c>
      <c r="Y810" s="23">
        <f t="shared" si="176"/>
        <v>3605307.578513551</v>
      </c>
      <c r="Z810" s="17">
        <f>IFERROR(INDEX(Cost_Components!$T$2:$T$29,MATCH(E810,Cost_Components!$A$2:$A$29,0)),"")</f>
        <v>0.8</v>
      </c>
      <c r="AA810" s="26">
        <f>IFERROR(INDEX(Cost_Components!$U$2:$U$29,MATCH(E810,Cost_Components!$A$2:$A$29,0)),"")</f>
        <v>2025</v>
      </c>
      <c r="AB810" s="26">
        <f>IFERROR(INDEX(Cost_Components!$V$2:$V$29,MATCH(E810,Cost_Components!$A$2:$A$29,0)),"")</f>
        <v>2050</v>
      </c>
      <c r="AC810" s="26">
        <f>IFERROR(INDEX(Cost_Components!$M$2:$M$29,MATCH(E810,Cost_Components!$A$2:$A$29,0)),"")</f>
        <v>30</v>
      </c>
      <c r="AD810" s="26">
        <f>IFERROR(INDEX(Cost_Components!$N$2:$N$29,MATCH(E810,Cost_Components!$A$2:$A$29,0)),"")</f>
        <v>95</v>
      </c>
      <c r="AE810" s="16" t="str">
        <f>IFERROR(INDEX(Cost_Components!$O$2:$O$29,MATCH(E810,Cost_Components!$A$2:$A$29,0)),"")</f>
        <v>Both</v>
      </c>
      <c r="AF810" s="11">
        <v>492964.37757009402</v>
      </c>
      <c r="AG810" s="11">
        <v>495525.49510907201</v>
      </c>
      <c r="AH810" s="23">
        <f t="shared" si="177"/>
        <v>1</v>
      </c>
      <c r="AI810" s="10">
        <v>292505080.826208</v>
      </c>
      <c r="AJ810" s="29">
        <f t="shared" si="178"/>
        <v>7.4182672147414946E-2</v>
      </c>
      <c r="AK810" s="29">
        <f t="shared" si="179"/>
        <v>8.7258926410217208E-2</v>
      </c>
      <c r="AL810" s="29">
        <f t="shared" si="180"/>
        <v>1.3076254262802275E-2</v>
      </c>
      <c r="AM810" s="29">
        <f t="shared" si="181"/>
        <v>1.2325623774910241E-2</v>
      </c>
    </row>
    <row r="811" spans="1:39">
      <c r="A811" t="s">
        <v>115</v>
      </c>
      <c r="B811" s="20">
        <v>2028</v>
      </c>
      <c r="C811" t="s">
        <v>228</v>
      </c>
      <c r="D811" t="s">
        <v>208</v>
      </c>
      <c r="E811" s="22" t="s">
        <v>310</v>
      </c>
      <c r="F811" s="22" t="s">
        <v>311</v>
      </c>
      <c r="G811" s="22" t="s">
        <v>238</v>
      </c>
      <c r="H811" s="22" t="s">
        <v>237</v>
      </c>
      <c r="I811" s="22" t="s">
        <v>309</v>
      </c>
      <c r="J811" s="17">
        <f>IFERROR(INDEX(Cost_Components!$K$2:$K$29,MATCH(E811,Cost_Components!$A$2:$A$29,0)),"")</f>
        <v>0.5</v>
      </c>
      <c r="K811" s="17">
        <f t="shared" si="168"/>
        <v>0.38538461538461538</v>
      </c>
      <c r="L811" s="17">
        <f>IFERROR(INDEX(Cost_Components!$S$2:$S$29,MATCH(E811,Cost_Components!$A$2:$A$29,0)),"")</f>
        <v>0.31</v>
      </c>
      <c r="M811" s="28">
        <f>IFERROR(INDEX(Cost_Components!$L$2:$L$29,MATCH(E811,Cost_Components!$A$2:$A$29,0)),"")</f>
        <v>1</v>
      </c>
      <c r="N811" s="29">
        <f>IFERROR(INDEX(Cost_Components!$P$2:$P$29,MATCH(E811,Cost_Components!$A$2:$A$29,0)),"")</f>
        <v>282.51283610000002</v>
      </c>
      <c r="O811" s="23">
        <f t="shared" si="169"/>
        <v>253791.25879137599</v>
      </c>
      <c r="P811" s="23">
        <f t="shared" si="170"/>
        <v>255878.97248339301</v>
      </c>
      <c r="Q811" s="23">
        <f t="shared" si="171"/>
        <v>22409619.206537537</v>
      </c>
      <c r="R811" s="23">
        <f t="shared" si="172"/>
        <v>27631802.644283757</v>
      </c>
      <c r="S811" s="23">
        <f t="shared" si="173"/>
        <v>5222183.4377462193</v>
      </c>
      <c r="T811" s="16">
        <f>IFERROR(INDEX(Cost_Components!$R$2:$R$29,MATCH(E811,Cost_Components!$A$2:$A$29,0)),"")</f>
        <v>1</v>
      </c>
      <c r="U811" s="26">
        <f>IFERROR(INDEX(Cost_Components!$Q$2:$Q$29,MATCH(E811,Cost_Components!$A$2:$A$29,0)),"")</f>
        <v>2023</v>
      </c>
      <c r="V811" s="30">
        <f>1/(1+Calculation_Assumptions!$B$5)^(B811-Calculation_Assumptions!$B$2)</f>
        <v>0.91514165935315961</v>
      </c>
      <c r="W811" s="23">
        <f t="shared" si="174"/>
        <v>20507976.106143199</v>
      </c>
      <c r="X811" s="23">
        <f t="shared" si="175"/>
        <v>25287013.72280886</v>
      </c>
      <c r="Y811" s="23">
        <f t="shared" si="176"/>
        <v>4779037.6166656623</v>
      </c>
      <c r="Z811" s="17">
        <f>IFERROR(INDEX(Cost_Components!$T$2:$T$29,MATCH(E811,Cost_Components!$A$2:$A$29,0)),"")</f>
        <v>0.8</v>
      </c>
      <c r="AA811" s="26">
        <f>IFERROR(INDEX(Cost_Components!$U$2:$U$29,MATCH(E811,Cost_Components!$A$2:$A$29,0)),"")</f>
        <v>2025</v>
      </c>
      <c r="AB811" s="26">
        <f>IFERROR(INDEX(Cost_Components!$V$2:$V$29,MATCH(E811,Cost_Components!$A$2:$A$29,0)),"")</f>
        <v>2050</v>
      </c>
      <c r="AC811" s="26">
        <f>IFERROR(INDEX(Cost_Components!$M$2:$M$29,MATCH(E811,Cost_Components!$A$2:$A$29,0)),"")</f>
        <v>30</v>
      </c>
      <c r="AD811" s="26">
        <f>IFERROR(INDEX(Cost_Components!$N$2:$N$29,MATCH(E811,Cost_Components!$A$2:$A$29,0)),"")</f>
        <v>95</v>
      </c>
      <c r="AE811" s="16" t="str">
        <f>IFERROR(INDEX(Cost_Components!$O$2:$O$29,MATCH(E811,Cost_Components!$A$2:$A$29,0)),"")</f>
        <v>Both</v>
      </c>
      <c r="AF811" s="11">
        <v>507582.51758275199</v>
      </c>
      <c r="AG811" s="11">
        <v>511757.94496678602</v>
      </c>
      <c r="AH811" s="23">
        <f t="shared" si="177"/>
        <v>1</v>
      </c>
      <c r="AI811" s="10">
        <v>294484707.92155403</v>
      </c>
      <c r="AJ811" s="29">
        <f t="shared" si="178"/>
        <v>7.609773480158806E-2</v>
      </c>
      <c r="AK811" s="29">
        <f t="shared" si="179"/>
        <v>9.3831027218039528E-2</v>
      </c>
      <c r="AL811" s="29">
        <f t="shared" si="180"/>
        <v>1.7733292416451468E-2</v>
      </c>
      <c r="AM811" s="29">
        <f t="shared" si="181"/>
        <v>1.6228474647786196E-2</v>
      </c>
    </row>
    <row r="812" spans="1:39">
      <c r="A812" t="s">
        <v>115</v>
      </c>
      <c r="B812" s="20">
        <v>2029</v>
      </c>
      <c r="C812" t="s">
        <v>228</v>
      </c>
      <c r="D812" t="s">
        <v>208</v>
      </c>
      <c r="E812" s="22" t="s">
        <v>310</v>
      </c>
      <c r="F812" s="22" t="s">
        <v>311</v>
      </c>
      <c r="G812" s="22" t="s">
        <v>238</v>
      </c>
      <c r="H812" s="22" t="s">
        <v>237</v>
      </c>
      <c r="I812" s="22" t="s">
        <v>309</v>
      </c>
      <c r="J812" s="17">
        <f>IFERROR(INDEX(Cost_Components!$K$2:$K$29,MATCH(E812,Cost_Components!$A$2:$A$29,0)),"")</f>
        <v>0.5</v>
      </c>
      <c r="K812" s="17">
        <f t="shared" si="168"/>
        <v>0.40423076923076923</v>
      </c>
      <c r="L812" s="17">
        <f>IFERROR(INDEX(Cost_Components!$S$2:$S$29,MATCH(E812,Cost_Components!$A$2:$A$29,0)),"")</f>
        <v>0.31</v>
      </c>
      <c r="M812" s="28">
        <f>IFERROR(INDEX(Cost_Components!$L$2:$L$29,MATCH(E812,Cost_Components!$A$2:$A$29,0)),"")</f>
        <v>1</v>
      </c>
      <c r="N812" s="29">
        <f>IFERROR(INDEX(Cost_Components!$P$2:$P$29,MATCH(E812,Cost_Components!$A$2:$A$29,0)),"")</f>
        <v>282.51283610000002</v>
      </c>
      <c r="O812" s="23">
        <f t="shared" si="169"/>
        <v>261195.44331610549</v>
      </c>
      <c r="P812" s="23">
        <f t="shared" si="170"/>
        <v>264246.31617308198</v>
      </c>
      <c r="Q812" s="23">
        <f t="shared" si="171"/>
        <v>23142422.625420753</v>
      </c>
      <c r="R812" s="23">
        <f t="shared" si="172"/>
        <v>29828619.156338029</v>
      </c>
      <c r="S812" s="23">
        <f t="shared" si="173"/>
        <v>6686196.5309172757</v>
      </c>
      <c r="T812" s="16">
        <f>IFERROR(INDEX(Cost_Components!$R$2:$R$29,MATCH(E812,Cost_Components!$A$2:$A$29,0)),"")</f>
        <v>1</v>
      </c>
      <c r="U812" s="26">
        <f>IFERROR(INDEX(Cost_Components!$Q$2:$Q$29,MATCH(E812,Cost_Components!$A$2:$A$29,0)),"")</f>
        <v>2023</v>
      </c>
      <c r="V812" s="30">
        <f>1/(1+Calculation_Assumptions!$B$5)^(B812-Calculation_Assumptions!$B$2)</f>
        <v>0.888487047915689</v>
      </c>
      <c r="W812" s="23">
        <f t="shared" si="174"/>
        <v>20561742.760077335</v>
      </c>
      <c r="X812" s="23">
        <f t="shared" si="175"/>
        <v>26502341.777616143</v>
      </c>
      <c r="Y812" s="23">
        <f t="shared" si="176"/>
        <v>5940599.0175388111</v>
      </c>
      <c r="Z812" s="17">
        <f>IFERROR(INDEX(Cost_Components!$T$2:$T$29,MATCH(E812,Cost_Components!$A$2:$A$29,0)),"")</f>
        <v>0.8</v>
      </c>
      <c r="AA812" s="26">
        <f>IFERROR(INDEX(Cost_Components!$U$2:$U$29,MATCH(E812,Cost_Components!$A$2:$A$29,0)),"")</f>
        <v>2025</v>
      </c>
      <c r="AB812" s="26">
        <f>IFERROR(INDEX(Cost_Components!$V$2:$V$29,MATCH(E812,Cost_Components!$A$2:$A$29,0)),"")</f>
        <v>2050</v>
      </c>
      <c r="AC812" s="26">
        <f>IFERROR(INDEX(Cost_Components!$M$2:$M$29,MATCH(E812,Cost_Components!$A$2:$A$29,0)),"")</f>
        <v>30</v>
      </c>
      <c r="AD812" s="26">
        <f>IFERROR(INDEX(Cost_Components!$N$2:$N$29,MATCH(E812,Cost_Components!$A$2:$A$29,0)),"")</f>
        <v>95</v>
      </c>
      <c r="AE812" s="16" t="str">
        <f>IFERROR(INDEX(Cost_Components!$O$2:$O$29,MATCH(E812,Cost_Components!$A$2:$A$29,0)),"")</f>
        <v>Both</v>
      </c>
      <c r="AF812" s="11">
        <v>522390.88663221098</v>
      </c>
      <c r="AG812" s="11">
        <v>528492.63234616397</v>
      </c>
      <c r="AH812" s="23">
        <f t="shared" si="177"/>
        <v>1</v>
      </c>
      <c r="AI812" s="10">
        <v>296414030.31142998</v>
      </c>
      <c r="AJ812" s="29">
        <f t="shared" si="178"/>
        <v>7.8074653217683268E-2</v>
      </c>
      <c r="AK812" s="29">
        <f t="shared" si="179"/>
        <v>0.10063160345344764</v>
      </c>
      <c r="AL812" s="29">
        <f t="shared" si="180"/>
        <v>2.2556950235764362E-2</v>
      </c>
      <c r="AM812" s="29">
        <f t="shared" si="181"/>
        <v>2.0041558124955384E-2</v>
      </c>
    </row>
    <row r="813" spans="1:39">
      <c r="A813" t="s">
        <v>115</v>
      </c>
      <c r="B813" s="20">
        <v>2030</v>
      </c>
      <c r="C813" t="s">
        <v>228</v>
      </c>
      <c r="D813" t="s">
        <v>208</v>
      </c>
      <c r="E813" s="22" t="s">
        <v>310</v>
      </c>
      <c r="F813" s="22" t="s">
        <v>311</v>
      </c>
      <c r="G813" s="22" t="s">
        <v>238</v>
      </c>
      <c r="H813" s="22" t="s">
        <v>237</v>
      </c>
      <c r="I813" s="22" t="s">
        <v>309</v>
      </c>
      <c r="J813" s="17">
        <f>IFERROR(INDEX(Cost_Components!$K$2:$K$29,MATCH(E813,Cost_Components!$A$2:$A$29,0)),"")</f>
        <v>0.5</v>
      </c>
      <c r="K813" s="17">
        <f t="shared" si="168"/>
        <v>0.42307692307692307</v>
      </c>
      <c r="L813" s="17">
        <f>IFERROR(INDEX(Cost_Components!$S$2:$S$29,MATCH(E813,Cost_Components!$A$2:$A$29,0)),"")</f>
        <v>0.31</v>
      </c>
      <c r="M813" s="28">
        <f>IFERROR(INDEX(Cost_Components!$L$2:$L$29,MATCH(E813,Cost_Components!$A$2:$A$29,0)),"")</f>
        <v>1</v>
      </c>
      <c r="N813" s="29">
        <f>IFERROR(INDEX(Cost_Components!$P$2:$P$29,MATCH(E813,Cost_Components!$A$2:$A$29,0)),"")</f>
        <v>282.51283610000002</v>
      </c>
      <c r="O813" s="23">
        <f t="shared" si="169"/>
        <v>268798.76884254051</v>
      </c>
      <c r="P813" s="23">
        <f t="shared" si="170"/>
        <v>272953.42855401599</v>
      </c>
      <c r="Q813" s="23">
        <f t="shared" si="171"/>
        <v>23904982.639444273</v>
      </c>
      <c r="R813" s="23">
        <f t="shared" si="172"/>
        <v>32128081.837878413</v>
      </c>
      <c r="S813" s="23">
        <f t="shared" si="173"/>
        <v>8223099.1984341405</v>
      </c>
      <c r="T813" s="16">
        <f>IFERROR(INDEX(Cost_Components!$R$2:$R$29,MATCH(E813,Cost_Components!$A$2:$A$29,0)),"")</f>
        <v>1</v>
      </c>
      <c r="U813" s="26">
        <f>IFERROR(INDEX(Cost_Components!$Q$2:$Q$29,MATCH(E813,Cost_Components!$A$2:$A$29,0)),"")</f>
        <v>2023</v>
      </c>
      <c r="V813" s="30">
        <f>1/(1+Calculation_Assumptions!$B$5)^(B813-Calculation_Assumptions!$B$2)</f>
        <v>0.86260878438416411</v>
      </c>
      <c r="W813" s="23">
        <f t="shared" si="174"/>
        <v>20620648.015335571</v>
      </c>
      <c r="X813" s="23">
        <f t="shared" si="175"/>
        <v>27713965.618767239</v>
      </c>
      <c r="Y813" s="23">
        <f t="shared" si="176"/>
        <v>7093317.6034316681</v>
      </c>
      <c r="Z813" s="17">
        <f>IFERROR(INDEX(Cost_Components!$T$2:$T$29,MATCH(E813,Cost_Components!$A$2:$A$29,0)),"")</f>
        <v>0.8</v>
      </c>
      <c r="AA813" s="26">
        <f>IFERROR(INDEX(Cost_Components!$U$2:$U$29,MATCH(E813,Cost_Components!$A$2:$A$29,0)),"")</f>
        <v>2025</v>
      </c>
      <c r="AB813" s="26">
        <f>IFERROR(INDEX(Cost_Components!$V$2:$V$29,MATCH(E813,Cost_Components!$A$2:$A$29,0)),"")</f>
        <v>2050</v>
      </c>
      <c r="AC813" s="26">
        <f>IFERROR(INDEX(Cost_Components!$M$2:$M$29,MATCH(E813,Cost_Components!$A$2:$A$29,0)),"")</f>
        <v>30</v>
      </c>
      <c r="AD813" s="26">
        <f>IFERROR(INDEX(Cost_Components!$N$2:$N$29,MATCH(E813,Cost_Components!$A$2:$A$29,0)),"")</f>
        <v>95</v>
      </c>
      <c r="AE813" s="16" t="str">
        <f>IFERROR(INDEX(Cost_Components!$O$2:$O$29,MATCH(E813,Cost_Components!$A$2:$A$29,0)),"")</f>
        <v>Both</v>
      </c>
      <c r="AF813" s="11">
        <v>537597.53768508101</v>
      </c>
      <c r="AG813" s="11">
        <v>545906.85710803198</v>
      </c>
      <c r="AH813" s="23">
        <f t="shared" si="177"/>
        <v>1</v>
      </c>
      <c r="AI813" s="10">
        <v>298289404.664994</v>
      </c>
      <c r="AJ813" s="29">
        <f t="shared" si="178"/>
        <v>8.0140233831944963E-2</v>
      </c>
      <c r="AK813" s="29">
        <f t="shared" si="179"/>
        <v>0.10770775406508708</v>
      </c>
      <c r="AL813" s="29">
        <f t="shared" si="180"/>
        <v>2.7567520233142122E-2</v>
      </c>
      <c r="AM813" s="29">
        <f t="shared" si="181"/>
        <v>2.3779985116796576E-2</v>
      </c>
    </row>
    <row r="814" spans="1:39">
      <c r="A814" t="s">
        <v>115</v>
      </c>
      <c r="B814" s="20">
        <v>2031</v>
      </c>
      <c r="C814" t="s">
        <v>228</v>
      </c>
      <c r="D814" t="s">
        <v>208</v>
      </c>
      <c r="E814" s="22" t="s">
        <v>310</v>
      </c>
      <c r="F814" s="22" t="s">
        <v>311</v>
      </c>
      <c r="G814" s="22" t="s">
        <v>238</v>
      </c>
      <c r="H814" s="22" t="s">
        <v>237</v>
      </c>
      <c r="I814" s="22" t="s">
        <v>309</v>
      </c>
      <c r="J814" s="17">
        <f>IFERROR(INDEX(Cost_Components!$K$2:$K$29,MATCH(E814,Cost_Components!$A$2:$A$29,0)),"")</f>
        <v>0.5</v>
      </c>
      <c r="K814" s="17">
        <f t="shared" si="168"/>
        <v>0.44192307692307692</v>
      </c>
      <c r="L814" s="17">
        <f>IFERROR(INDEX(Cost_Components!$S$2:$S$29,MATCH(E814,Cost_Components!$A$2:$A$29,0)),"")</f>
        <v>0.31</v>
      </c>
      <c r="M814" s="28">
        <f>IFERROR(INDEX(Cost_Components!$L$2:$L$29,MATCH(E814,Cost_Components!$A$2:$A$29,0)),"")</f>
        <v>1</v>
      </c>
      <c r="N814" s="29">
        <f>IFERROR(INDEX(Cost_Components!$P$2:$P$29,MATCH(E814,Cost_Components!$A$2:$A$29,0)),"")</f>
        <v>282.51283610000002</v>
      </c>
      <c r="O814" s="23">
        <f t="shared" si="169"/>
        <v>276548.72604924749</v>
      </c>
      <c r="P814" s="23">
        <f t="shared" si="170"/>
        <v>281939.61466334102</v>
      </c>
      <c r="Q814" s="23">
        <f t="shared" si="171"/>
        <v>24691983.645719305</v>
      </c>
      <c r="R814" s="23">
        <f t="shared" si="172"/>
        <v>34526815.80326964</v>
      </c>
      <c r="S814" s="23">
        <f t="shared" si="173"/>
        <v>9834832.1575503349</v>
      </c>
      <c r="T814" s="16">
        <f>IFERROR(INDEX(Cost_Components!$R$2:$R$29,MATCH(E814,Cost_Components!$A$2:$A$29,0)),"")</f>
        <v>1</v>
      </c>
      <c r="U814" s="26">
        <f>IFERROR(INDEX(Cost_Components!$Q$2:$Q$29,MATCH(E814,Cost_Components!$A$2:$A$29,0)),"")</f>
        <v>2023</v>
      </c>
      <c r="V814" s="30">
        <f>1/(1+Calculation_Assumptions!$B$5)^(B814-Calculation_Assumptions!$B$2)</f>
        <v>0.83748425668365445</v>
      </c>
      <c r="W814" s="23">
        <f t="shared" si="174"/>
        <v>20679147.569580182</v>
      </c>
      <c r="X814" s="23">
        <f t="shared" si="175"/>
        <v>28915664.668654729</v>
      </c>
      <c r="Y814" s="23">
        <f t="shared" si="176"/>
        <v>8236517.0990745435</v>
      </c>
      <c r="Z814" s="17">
        <f>IFERROR(INDEX(Cost_Components!$T$2:$T$29,MATCH(E814,Cost_Components!$A$2:$A$29,0)),"")</f>
        <v>0.8</v>
      </c>
      <c r="AA814" s="26">
        <f>IFERROR(INDEX(Cost_Components!$U$2:$U$29,MATCH(E814,Cost_Components!$A$2:$A$29,0)),"")</f>
        <v>2025</v>
      </c>
      <c r="AB814" s="26">
        <f>IFERROR(INDEX(Cost_Components!$V$2:$V$29,MATCH(E814,Cost_Components!$A$2:$A$29,0)),"")</f>
        <v>2050</v>
      </c>
      <c r="AC814" s="26">
        <f>IFERROR(INDEX(Cost_Components!$M$2:$M$29,MATCH(E814,Cost_Components!$A$2:$A$29,0)),"")</f>
        <v>30</v>
      </c>
      <c r="AD814" s="26">
        <f>IFERROR(INDEX(Cost_Components!$N$2:$N$29,MATCH(E814,Cost_Components!$A$2:$A$29,0)),"")</f>
        <v>95</v>
      </c>
      <c r="AE814" s="16" t="str">
        <f>IFERROR(INDEX(Cost_Components!$O$2:$O$29,MATCH(E814,Cost_Components!$A$2:$A$29,0)),"")</f>
        <v>Both</v>
      </c>
      <c r="AF814" s="11">
        <v>553097.45209849498</v>
      </c>
      <c r="AG814" s="11">
        <v>563879.22932668205</v>
      </c>
      <c r="AH814" s="23">
        <f t="shared" si="177"/>
        <v>1</v>
      </c>
      <c r="AI814" s="10">
        <v>300119636.92551899</v>
      </c>
      <c r="AJ814" s="29">
        <f t="shared" si="178"/>
        <v>8.2273802203243165E-2</v>
      </c>
      <c r="AK814" s="29">
        <f t="shared" si="179"/>
        <v>0.11504350783896955</v>
      </c>
      <c r="AL814" s="29">
        <f t="shared" si="180"/>
        <v>3.2769705635726384E-2</v>
      </c>
      <c r="AM814" s="29">
        <f t="shared" si="181"/>
        <v>2.7444112566078468E-2</v>
      </c>
    </row>
    <row r="815" spans="1:39">
      <c r="A815" t="s">
        <v>115</v>
      </c>
      <c r="B815" s="20">
        <v>2032</v>
      </c>
      <c r="C815" t="s">
        <v>228</v>
      </c>
      <c r="D815" t="s">
        <v>208</v>
      </c>
      <c r="E815" s="22" t="s">
        <v>310</v>
      </c>
      <c r="F815" s="22" t="s">
        <v>311</v>
      </c>
      <c r="G815" s="22" t="s">
        <v>238</v>
      </c>
      <c r="H815" s="22" t="s">
        <v>237</v>
      </c>
      <c r="I815" s="22" t="s">
        <v>309</v>
      </c>
      <c r="J815" s="17">
        <f>IFERROR(INDEX(Cost_Components!$K$2:$K$29,MATCH(E815,Cost_Components!$A$2:$A$29,0)),"")</f>
        <v>0.5</v>
      </c>
      <c r="K815" s="17">
        <f t="shared" si="168"/>
        <v>0.46076923076923082</v>
      </c>
      <c r="L815" s="17">
        <f>IFERROR(INDEX(Cost_Components!$S$2:$S$29,MATCH(E815,Cost_Components!$A$2:$A$29,0)),"")</f>
        <v>0.31</v>
      </c>
      <c r="M815" s="28">
        <f>IFERROR(INDEX(Cost_Components!$L$2:$L$29,MATCH(E815,Cost_Components!$A$2:$A$29,0)),"")</f>
        <v>1</v>
      </c>
      <c r="N815" s="29">
        <f>IFERROR(INDEX(Cost_Components!$P$2:$P$29,MATCH(E815,Cost_Components!$A$2:$A$29,0)),"")</f>
        <v>282.51283610000002</v>
      </c>
      <c r="O815" s="23">
        <f t="shared" si="169"/>
        <v>284391.166571674</v>
      </c>
      <c r="P815" s="23">
        <f t="shared" si="170"/>
        <v>291140.03356028203</v>
      </c>
      <c r="Q815" s="23">
        <f t="shared" si="171"/>
        <v>25497746.940842986</v>
      </c>
      <c r="R815" s="23">
        <f t="shared" si="172"/>
        <v>37020114.509954415</v>
      </c>
      <c r="S815" s="23">
        <f t="shared" si="173"/>
        <v>11522367.569111429</v>
      </c>
      <c r="T815" s="16">
        <f>IFERROR(INDEX(Cost_Components!$R$2:$R$29,MATCH(E815,Cost_Components!$A$2:$A$29,0)),"")</f>
        <v>1</v>
      </c>
      <c r="U815" s="26">
        <f>IFERROR(INDEX(Cost_Components!$Q$2:$Q$29,MATCH(E815,Cost_Components!$A$2:$A$29,0)),"")</f>
        <v>2023</v>
      </c>
      <c r="V815" s="30">
        <f>1/(1+Calculation_Assumptions!$B$5)^(B815-Calculation_Assumptions!$B$2)</f>
        <v>0.81309151134335378</v>
      </c>
      <c r="W815" s="23">
        <f t="shared" si="174"/>
        <v>20732001.595980398</v>
      </c>
      <c r="X815" s="23">
        <f t="shared" si="175"/>
        <v>30100740.857002858</v>
      </c>
      <c r="Y815" s="23">
        <f t="shared" si="176"/>
        <v>9368739.2610224579</v>
      </c>
      <c r="Z815" s="17">
        <f>IFERROR(INDEX(Cost_Components!$T$2:$T$29,MATCH(E815,Cost_Components!$A$2:$A$29,0)),"")</f>
        <v>0.8</v>
      </c>
      <c r="AA815" s="26">
        <f>IFERROR(INDEX(Cost_Components!$U$2:$U$29,MATCH(E815,Cost_Components!$A$2:$A$29,0)),"")</f>
        <v>2025</v>
      </c>
      <c r="AB815" s="26">
        <f>IFERROR(INDEX(Cost_Components!$V$2:$V$29,MATCH(E815,Cost_Components!$A$2:$A$29,0)),"")</f>
        <v>2050</v>
      </c>
      <c r="AC815" s="26">
        <f>IFERROR(INDEX(Cost_Components!$M$2:$M$29,MATCH(E815,Cost_Components!$A$2:$A$29,0)),"")</f>
        <v>30</v>
      </c>
      <c r="AD815" s="26">
        <f>IFERROR(INDEX(Cost_Components!$N$2:$N$29,MATCH(E815,Cost_Components!$A$2:$A$29,0)),"")</f>
        <v>95</v>
      </c>
      <c r="AE815" s="16" t="str">
        <f>IFERROR(INDEX(Cost_Components!$O$2:$O$29,MATCH(E815,Cost_Components!$A$2:$A$29,0)),"")</f>
        <v>Both</v>
      </c>
      <c r="AF815" s="11">
        <v>568782.33314334799</v>
      </c>
      <c r="AG815" s="11">
        <v>582280.06712056405</v>
      </c>
      <c r="AH815" s="23">
        <f t="shared" si="177"/>
        <v>1</v>
      </c>
      <c r="AI815" s="10">
        <v>301904628.08354098</v>
      </c>
      <c r="AJ815" s="29">
        <f t="shared" si="178"/>
        <v>8.4456297019028889E-2</v>
      </c>
      <c r="AK815" s="29">
        <f t="shared" si="179"/>
        <v>0.12262188474868449</v>
      </c>
      <c r="AL815" s="29">
        <f t="shared" si="180"/>
        <v>3.8165587729655601E-2</v>
      </c>
      <c r="AM815" s="29">
        <f t="shared" si="181"/>
        <v>3.1032115408413032E-2</v>
      </c>
    </row>
    <row r="816" spans="1:39">
      <c r="A816" t="s">
        <v>115</v>
      </c>
      <c r="B816" s="20">
        <v>2033</v>
      </c>
      <c r="C816" t="s">
        <v>228</v>
      </c>
      <c r="D816" t="s">
        <v>208</v>
      </c>
      <c r="E816" s="22" t="s">
        <v>310</v>
      </c>
      <c r="F816" s="22" t="s">
        <v>311</v>
      </c>
      <c r="G816" s="22" t="s">
        <v>238</v>
      </c>
      <c r="H816" s="22" t="s">
        <v>237</v>
      </c>
      <c r="I816" s="22" t="s">
        <v>309</v>
      </c>
      <c r="J816" s="17">
        <f>IFERROR(INDEX(Cost_Components!$K$2:$K$29,MATCH(E816,Cost_Components!$A$2:$A$29,0)),"")</f>
        <v>0.5</v>
      </c>
      <c r="K816" s="17">
        <f t="shared" si="168"/>
        <v>0.47961538461538467</v>
      </c>
      <c r="L816" s="17">
        <f>IFERROR(INDEX(Cost_Components!$S$2:$S$29,MATCH(E816,Cost_Components!$A$2:$A$29,0)),"")</f>
        <v>0.31</v>
      </c>
      <c r="M816" s="28">
        <f>IFERROR(INDEX(Cost_Components!$L$2:$L$29,MATCH(E816,Cost_Components!$A$2:$A$29,0)),"")</f>
        <v>1</v>
      </c>
      <c r="N816" s="29">
        <f>IFERROR(INDEX(Cost_Components!$P$2:$P$29,MATCH(E816,Cost_Components!$A$2:$A$29,0)),"")</f>
        <v>282.51283610000002</v>
      </c>
      <c r="O816" s="23">
        <f t="shared" si="169"/>
        <v>292694.85914608301</v>
      </c>
      <c r="P816" s="23">
        <f t="shared" si="170"/>
        <v>300933.82649109547</v>
      </c>
      <c r="Q816" s="23">
        <f t="shared" si="171"/>
        <v>26355477.328131657</v>
      </c>
      <c r="R816" s="23">
        <f t="shared" si="172"/>
        <v>39659422.422021031</v>
      </c>
      <c r="S816" s="23">
        <f t="shared" si="173"/>
        <v>13303945.093889374</v>
      </c>
      <c r="T816" s="16">
        <f>IFERROR(INDEX(Cost_Components!$R$2:$R$29,MATCH(E816,Cost_Components!$A$2:$A$29,0)),"")</f>
        <v>1</v>
      </c>
      <c r="U816" s="26">
        <f>IFERROR(INDEX(Cost_Components!$Q$2:$Q$29,MATCH(E816,Cost_Components!$A$2:$A$29,0)),"")</f>
        <v>2023</v>
      </c>
      <c r="V816" s="30">
        <f>1/(1+Calculation_Assumptions!$B$5)^(B816-Calculation_Assumptions!$B$2)</f>
        <v>0.78940923431393573</v>
      </c>
      <c r="W816" s="23">
        <f t="shared" si="174"/>
        <v>20805257.177578703</v>
      </c>
      <c r="X816" s="23">
        <f t="shared" si="175"/>
        <v>31307514.287500557</v>
      </c>
      <c r="Y816" s="23">
        <f t="shared" si="176"/>
        <v>10502257.109921852</v>
      </c>
      <c r="Z816" s="17">
        <f>IFERROR(INDEX(Cost_Components!$T$2:$T$29,MATCH(E816,Cost_Components!$A$2:$A$29,0)),"")</f>
        <v>0.8</v>
      </c>
      <c r="AA816" s="26">
        <f>IFERROR(INDEX(Cost_Components!$U$2:$U$29,MATCH(E816,Cost_Components!$A$2:$A$29,0)),"")</f>
        <v>2025</v>
      </c>
      <c r="AB816" s="26">
        <f>IFERROR(INDEX(Cost_Components!$V$2:$V$29,MATCH(E816,Cost_Components!$A$2:$A$29,0)),"")</f>
        <v>2050</v>
      </c>
      <c r="AC816" s="26">
        <f>IFERROR(INDEX(Cost_Components!$M$2:$M$29,MATCH(E816,Cost_Components!$A$2:$A$29,0)),"")</f>
        <v>30</v>
      </c>
      <c r="AD816" s="26">
        <f>IFERROR(INDEX(Cost_Components!$N$2:$N$29,MATCH(E816,Cost_Components!$A$2:$A$29,0)),"")</f>
        <v>95</v>
      </c>
      <c r="AE816" s="16" t="str">
        <f>IFERROR(INDEX(Cost_Components!$O$2:$O$29,MATCH(E816,Cost_Components!$A$2:$A$29,0)),"")</f>
        <v>Both</v>
      </c>
      <c r="AF816" s="11">
        <v>585389.71829216601</v>
      </c>
      <c r="AG816" s="11">
        <v>601867.65298219095</v>
      </c>
      <c r="AH816" s="23">
        <f t="shared" si="177"/>
        <v>1</v>
      </c>
      <c r="AI816" s="10">
        <v>303644277.16916001</v>
      </c>
      <c r="AJ816" s="29">
        <f t="shared" si="178"/>
        <v>8.6797214075103546E-2</v>
      </c>
      <c r="AK816" s="29">
        <f t="shared" si="179"/>
        <v>0.1306114601986284</v>
      </c>
      <c r="AL816" s="29">
        <f t="shared" si="180"/>
        <v>4.3814246123524851E-2</v>
      </c>
      <c r="AM816" s="29">
        <f t="shared" si="181"/>
        <v>3.4587370484414078E-2</v>
      </c>
    </row>
    <row r="817" spans="1:39">
      <c r="A817" t="s">
        <v>115</v>
      </c>
      <c r="B817" s="20">
        <v>2034</v>
      </c>
      <c r="C817" t="s">
        <v>228</v>
      </c>
      <c r="D817" t="s">
        <v>208</v>
      </c>
      <c r="E817" s="22" t="s">
        <v>310</v>
      </c>
      <c r="F817" s="22" t="s">
        <v>311</v>
      </c>
      <c r="G817" s="22" t="s">
        <v>238</v>
      </c>
      <c r="H817" s="22" t="s">
        <v>237</v>
      </c>
      <c r="I817" s="22" t="s">
        <v>309</v>
      </c>
      <c r="J817" s="17">
        <f>IFERROR(INDEX(Cost_Components!$K$2:$K$29,MATCH(E817,Cost_Components!$A$2:$A$29,0)),"")</f>
        <v>0.5</v>
      </c>
      <c r="K817" s="17">
        <f t="shared" si="168"/>
        <v>0.49846153846153851</v>
      </c>
      <c r="L817" s="17">
        <f>IFERROR(INDEX(Cost_Components!$S$2:$S$29,MATCH(E817,Cost_Components!$A$2:$A$29,0)),"")</f>
        <v>0.31</v>
      </c>
      <c r="M817" s="28">
        <f>IFERROR(INDEX(Cost_Components!$L$2:$L$29,MATCH(E817,Cost_Components!$A$2:$A$29,0)),"")</f>
        <v>1</v>
      </c>
      <c r="N817" s="29">
        <f>IFERROR(INDEX(Cost_Components!$P$2:$P$29,MATCH(E817,Cost_Components!$A$2:$A$29,0)),"")</f>
        <v>282.51283610000002</v>
      </c>
      <c r="O817" s="23">
        <f t="shared" si="169"/>
        <v>301010.604663292</v>
      </c>
      <c r="P817" s="23">
        <f t="shared" si="170"/>
        <v>310848.83809423703</v>
      </c>
      <c r="Q817" s="23">
        <f t="shared" si="171"/>
        <v>27223823.923001714</v>
      </c>
      <c r="R817" s="23">
        <f t="shared" si="172"/>
        <v>42388850.025771104</v>
      </c>
      <c r="S817" s="23">
        <f t="shared" si="173"/>
        <v>15165026.10276939</v>
      </c>
      <c r="T817" s="16">
        <f>IFERROR(INDEX(Cost_Components!$R$2:$R$29,MATCH(E817,Cost_Components!$A$2:$A$29,0)),"")</f>
        <v>1</v>
      </c>
      <c r="U817" s="26">
        <f>IFERROR(INDEX(Cost_Components!$Q$2:$Q$29,MATCH(E817,Cost_Components!$A$2:$A$29,0)),"")</f>
        <v>2023</v>
      </c>
      <c r="V817" s="30">
        <f>1/(1+Calculation_Assumptions!$B$5)^(B817-Calculation_Assumptions!$B$2)</f>
        <v>0.76641673234362695</v>
      </c>
      <c r="W817" s="23">
        <f t="shared" si="174"/>
        <v>20864794.172965232</v>
      </c>
      <c r="X817" s="23">
        <f t="shared" si="175"/>
        <v>32487523.924555555</v>
      </c>
      <c r="Y817" s="23">
        <f t="shared" si="176"/>
        <v>11622729.751590323</v>
      </c>
      <c r="Z817" s="17">
        <f>IFERROR(INDEX(Cost_Components!$T$2:$T$29,MATCH(E817,Cost_Components!$A$2:$A$29,0)),"")</f>
        <v>0.8</v>
      </c>
      <c r="AA817" s="26">
        <f>IFERROR(INDEX(Cost_Components!$U$2:$U$29,MATCH(E817,Cost_Components!$A$2:$A$29,0)),"")</f>
        <v>2025</v>
      </c>
      <c r="AB817" s="26">
        <f>IFERROR(INDEX(Cost_Components!$V$2:$V$29,MATCH(E817,Cost_Components!$A$2:$A$29,0)),"")</f>
        <v>2050</v>
      </c>
      <c r="AC817" s="26">
        <f>IFERROR(INDEX(Cost_Components!$M$2:$M$29,MATCH(E817,Cost_Components!$A$2:$A$29,0)),"")</f>
        <v>30</v>
      </c>
      <c r="AD817" s="26">
        <f>IFERROR(INDEX(Cost_Components!$N$2:$N$29,MATCH(E817,Cost_Components!$A$2:$A$29,0)),"")</f>
        <v>95</v>
      </c>
      <c r="AE817" s="16" t="str">
        <f>IFERROR(INDEX(Cost_Components!$O$2:$O$29,MATCH(E817,Cost_Components!$A$2:$A$29,0)),"")</f>
        <v>Both</v>
      </c>
      <c r="AF817" s="11">
        <v>602021.20932658401</v>
      </c>
      <c r="AG817" s="11">
        <v>621697.67618847406</v>
      </c>
      <c r="AH817" s="23">
        <f t="shared" si="177"/>
        <v>1</v>
      </c>
      <c r="AI817" s="10">
        <v>305332541.18498403</v>
      </c>
      <c r="AJ817" s="29">
        <f t="shared" si="178"/>
        <v>8.9161226698428811E-2</v>
      </c>
      <c r="AK817" s="29">
        <f t="shared" si="179"/>
        <v>0.13882847161085937</v>
      </c>
      <c r="AL817" s="29">
        <f t="shared" si="180"/>
        <v>4.9667244912430554E-2</v>
      </c>
      <c r="AM817" s="29">
        <f t="shared" si="181"/>
        <v>3.8065807550295649E-2</v>
      </c>
    </row>
    <row r="818" spans="1:39">
      <c r="A818" t="s">
        <v>115</v>
      </c>
      <c r="B818" s="20">
        <v>2035</v>
      </c>
      <c r="C818" t="s">
        <v>228</v>
      </c>
      <c r="D818" t="s">
        <v>208</v>
      </c>
      <c r="E818" s="22" t="s">
        <v>310</v>
      </c>
      <c r="F818" s="22" t="s">
        <v>311</v>
      </c>
      <c r="G818" s="22" t="s">
        <v>238</v>
      </c>
      <c r="H818" s="22" t="s">
        <v>237</v>
      </c>
      <c r="I818" s="22" t="s">
        <v>309</v>
      </c>
      <c r="J818" s="17">
        <f>IFERROR(INDEX(Cost_Components!$K$2:$K$29,MATCH(E818,Cost_Components!$A$2:$A$29,0)),"")</f>
        <v>0.5</v>
      </c>
      <c r="K818" s="17">
        <f t="shared" si="168"/>
        <v>0.51730769230769236</v>
      </c>
      <c r="L818" s="17">
        <f>IFERROR(INDEX(Cost_Components!$S$2:$S$29,MATCH(E818,Cost_Components!$A$2:$A$29,0)),"")</f>
        <v>0.31</v>
      </c>
      <c r="M818" s="28">
        <f>IFERROR(INDEX(Cost_Components!$L$2:$L$29,MATCH(E818,Cost_Components!$A$2:$A$29,0)),"")</f>
        <v>1</v>
      </c>
      <c r="N818" s="29">
        <f>IFERROR(INDEX(Cost_Components!$P$2:$P$29,MATCH(E818,Cost_Components!$A$2:$A$29,0)),"")</f>
        <v>282.51283610000002</v>
      </c>
      <c r="O818" s="23">
        <f t="shared" si="169"/>
        <v>309466.81795478251</v>
      </c>
      <c r="P818" s="23">
        <f t="shared" si="170"/>
        <v>321005.97801775899</v>
      </c>
      <c r="Q818" s="23">
        <f t="shared" si="171"/>
        <v>28113375.869003918</v>
      </c>
      <c r="R818" s="23">
        <f t="shared" si="172"/>
        <v>45227357.163034074</v>
      </c>
      <c r="S818" s="23">
        <f t="shared" si="173"/>
        <v>17113981.294030156</v>
      </c>
      <c r="T818" s="16">
        <f>IFERROR(INDEX(Cost_Components!$R$2:$R$29,MATCH(E818,Cost_Components!$A$2:$A$29,0)),"")</f>
        <v>1</v>
      </c>
      <c r="U818" s="26">
        <f>IFERROR(INDEX(Cost_Components!$Q$2:$Q$29,MATCH(E818,Cost_Components!$A$2:$A$29,0)),"")</f>
        <v>2023</v>
      </c>
      <c r="V818" s="30">
        <f>1/(1+Calculation_Assumptions!$B$5)^(B818-Calculation_Assumptions!$B$2)</f>
        <v>0.74409391489672516</v>
      </c>
      <c r="W818" s="23">
        <f t="shared" si="174"/>
        <v>20918991.911330249</v>
      </c>
      <c r="X818" s="23">
        <f t="shared" si="175"/>
        <v>33653401.251874469</v>
      </c>
      <c r="Y818" s="23">
        <f t="shared" si="176"/>
        <v>12734409.340544222</v>
      </c>
      <c r="Z818" s="17">
        <f>IFERROR(INDEX(Cost_Components!$T$2:$T$29,MATCH(E818,Cost_Components!$A$2:$A$29,0)),"")</f>
        <v>0.8</v>
      </c>
      <c r="AA818" s="26">
        <f>IFERROR(INDEX(Cost_Components!$U$2:$U$29,MATCH(E818,Cost_Components!$A$2:$A$29,0)),"")</f>
        <v>2025</v>
      </c>
      <c r="AB818" s="26">
        <f>IFERROR(INDEX(Cost_Components!$V$2:$V$29,MATCH(E818,Cost_Components!$A$2:$A$29,0)),"")</f>
        <v>2050</v>
      </c>
      <c r="AC818" s="26">
        <f>IFERROR(INDEX(Cost_Components!$M$2:$M$29,MATCH(E818,Cost_Components!$A$2:$A$29,0)),"")</f>
        <v>30</v>
      </c>
      <c r="AD818" s="26">
        <f>IFERROR(INDEX(Cost_Components!$N$2:$N$29,MATCH(E818,Cost_Components!$A$2:$A$29,0)),"")</f>
        <v>95</v>
      </c>
      <c r="AE818" s="16" t="str">
        <f>IFERROR(INDEX(Cost_Components!$O$2:$O$29,MATCH(E818,Cost_Components!$A$2:$A$29,0)),"")</f>
        <v>Both</v>
      </c>
      <c r="AF818" s="11">
        <v>618933.63590956503</v>
      </c>
      <c r="AG818" s="11">
        <v>642011.95603551797</v>
      </c>
      <c r="AH818" s="23">
        <f t="shared" si="177"/>
        <v>1</v>
      </c>
      <c r="AI818" s="10">
        <v>306964650.16711998</v>
      </c>
      <c r="AJ818" s="29">
        <f t="shared" si="178"/>
        <v>9.1585059887834719E-2</v>
      </c>
      <c r="AK818" s="29">
        <f t="shared" si="179"/>
        <v>0.14733734694992098</v>
      </c>
      <c r="AL818" s="29">
        <f t="shared" si="180"/>
        <v>5.575228706208625E-2</v>
      </c>
      <c r="AM818" s="29">
        <f t="shared" si="181"/>
        <v>4.1484937544473799E-2</v>
      </c>
    </row>
    <row r="819" spans="1:39">
      <c r="A819" t="s">
        <v>115</v>
      </c>
      <c r="B819" s="20">
        <v>2036</v>
      </c>
      <c r="C819" t="s">
        <v>228</v>
      </c>
      <c r="D819" t="s">
        <v>208</v>
      </c>
      <c r="E819" s="22" t="s">
        <v>310</v>
      </c>
      <c r="F819" s="22" t="s">
        <v>311</v>
      </c>
      <c r="G819" s="22" t="s">
        <v>238</v>
      </c>
      <c r="H819" s="22" t="s">
        <v>237</v>
      </c>
      <c r="I819" s="22" t="s">
        <v>309</v>
      </c>
      <c r="J819" s="17">
        <f>IFERROR(INDEX(Cost_Components!$K$2:$K$29,MATCH(E819,Cost_Components!$A$2:$A$29,0)),"")</f>
        <v>0.5</v>
      </c>
      <c r="K819" s="17">
        <f t="shared" si="168"/>
        <v>0.5361538461538462</v>
      </c>
      <c r="L819" s="17">
        <f>IFERROR(INDEX(Cost_Components!$S$2:$S$29,MATCH(E819,Cost_Components!$A$2:$A$29,0)),"")</f>
        <v>0.31</v>
      </c>
      <c r="M819" s="28">
        <f>IFERROR(INDEX(Cost_Components!$L$2:$L$29,MATCH(E819,Cost_Components!$A$2:$A$29,0)),"")</f>
        <v>1</v>
      </c>
      <c r="N819" s="29">
        <f>IFERROR(INDEX(Cost_Components!$P$2:$P$29,MATCH(E819,Cost_Components!$A$2:$A$29,0)),"")</f>
        <v>282.51283610000002</v>
      </c>
      <c r="O819" s="23">
        <f t="shared" si="169"/>
        <v>318009.94087381801</v>
      </c>
      <c r="P819" s="23">
        <f t="shared" si="170"/>
        <v>331346.2438757575</v>
      </c>
      <c r="Q819" s="23">
        <f t="shared" si="171"/>
        <v>29018965.79741098</v>
      </c>
      <c r="R819" s="23">
        <f t="shared" si="172"/>
        <v>48169075.032358609</v>
      </c>
      <c r="S819" s="23">
        <f t="shared" si="173"/>
        <v>19150109.234947629</v>
      </c>
      <c r="T819" s="16">
        <f>IFERROR(INDEX(Cost_Components!$R$2:$R$29,MATCH(E819,Cost_Components!$A$2:$A$29,0)),"")</f>
        <v>1</v>
      </c>
      <c r="U819" s="26">
        <f>IFERROR(INDEX(Cost_Components!$Q$2:$Q$29,MATCH(E819,Cost_Components!$A$2:$A$29,0)),"")</f>
        <v>2023</v>
      </c>
      <c r="V819" s="30">
        <f>1/(1+Calculation_Assumptions!$B$5)^(B819-Calculation_Assumptions!$B$2)</f>
        <v>0.72242127659876232</v>
      </c>
      <c r="W819" s="23">
        <f t="shared" si="174"/>
        <v>20963918.316941462</v>
      </c>
      <c r="X819" s="23">
        <f t="shared" si="175"/>
        <v>34798364.677458078</v>
      </c>
      <c r="Y819" s="23">
        <f t="shared" si="176"/>
        <v>13834446.360516613</v>
      </c>
      <c r="Z819" s="17">
        <f>IFERROR(INDEX(Cost_Components!$T$2:$T$29,MATCH(E819,Cost_Components!$A$2:$A$29,0)),"")</f>
        <v>0.8</v>
      </c>
      <c r="AA819" s="26">
        <f>IFERROR(INDEX(Cost_Components!$U$2:$U$29,MATCH(E819,Cost_Components!$A$2:$A$29,0)),"")</f>
        <v>2025</v>
      </c>
      <c r="AB819" s="26">
        <f>IFERROR(INDEX(Cost_Components!$V$2:$V$29,MATCH(E819,Cost_Components!$A$2:$A$29,0)),"")</f>
        <v>2050</v>
      </c>
      <c r="AC819" s="26">
        <f>IFERROR(INDEX(Cost_Components!$M$2:$M$29,MATCH(E819,Cost_Components!$A$2:$A$29,0)),"")</f>
        <v>30</v>
      </c>
      <c r="AD819" s="26">
        <f>IFERROR(INDEX(Cost_Components!$N$2:$N$29,MATCH(E819,Cost_Components!$A$2:$A$29,0)),"")</f>
        <v>95</v>
      </c>
      <c r="AE819" s="16" t="str">
        <f>IFERROR(INDEX(Cost_Components!$O$2:$O$29,MATCH(E819,Cost_Components!$A$2:$A$29,0)),"")</f>
        <v>Both</v>
      </c>
      <c r="AF819" s="11">
        <v>636019.88174763601</v>
      </c>
      <c r="AG819" s="11">
        <v>662692.487751515</v>
      </c>
      <c r="AH819" s="23">
        <f t="shared" si="177"/>
        <v>1</v>
      </c>
      <c r="AI819" s="10">
        <v>308542769.75662202</v>
      </c>
      <c r="AJ819" s="29">
        <f t="shared" si="178"/>
        <v>9.4051679837777721E-2</v>
      </c>
      <c r="AK819" s="29">
        <f t="shared" si="179"/>
        <v>0.1561179834820122</v>
      </c>
      <c r="AL819" s="29">
        <f t="shared" si="180"/>
        <v>6.2066303644234481E-2</v>
      </c>
      <c r="AM819" s="29">
        <f t="shared" si="181"/>
        <v>4.4838018312434287E-2</v>
      </c>
    </row>
    <row r="820" spans="1:39">
      <c r="A820" t="s">
        <v>115</v>
      </c>
      <c r="B820" s="20">
        <v>2037</v>
      </c>
      <c r="C820" t="s">
        <v>228</v>
      </c>
      <c r="D820" t="s">
        <v>208</v>
      </c>
      <c r="E820" s="22" t="s">
        <v>310</v>
      </c>
      <c r="F820" s="22" t="s">
        <v>311</v>
      </c>
      <c r="G820" s="22" t="s">
        <v>238</v>
      </c>
      <c r="H820" s="22" t="s">
        <v>237</v>
      </c>
      <c r="I820" s="22" t="s">
        <v>309</v>
      </c>
      <c r="J820" s="17">
        <f>IFERROR(INDEX(Cost_Components!$K$2:$K$29,MATCH(E820,Cost_Components!$A$2:$A$29,0)),"")</f>
        <v>0.5</v>
      </c>
      <c r="K820" s="17">
        <f t="shared" si="168"/>
        <v>0.55500000000000005</v>
      </c>
      <c r="L820" s="17">
        <f>IFERROR(INDEX(Cost_Components!$S$2:$S$29,MATCH(E820,Cost_Components!$A$2:$A$29,0)),"")</f>
        <v>0.31</v>
      </c>
      <c r="M820" s="28">
        <f>IFERROR(INDEX(Cost_Components!$L$2:$L$29,MATCH(E820,Cost_Components!$A$2:$A$29,0)),"")</f>
        <v>1</v>
      </c>
      <c r="N820" s="29">
        <f>IFERROR(INDEX(Cost_Components!$P$2:$P$29,MATCH(E820,Cost_Components!$A$2:$A$29,0)),"")</f>
        <v>282.51283610000002</v>
      </c>
      <c r="O820" s="23">
        <f t="shared" si="169"/>
        <v>326583.66691656399</v>
      </c>
      <c r="P820" s="23">
        <f t="shared" si="170"/>
        <v>341805.62843037548</v>
      </c>
      <c r="Q820" s="23">
        <f t="shared" si="171"/>
        <v>29934988.019670535</v>
      </c>
      <c r="R820" s="23">
        <f t="shared" si="172"/>
        <v>51206563.270317614</v>
      </c>
      <c r="S820" s="23">
        <f t="shared" si="173"/>
        <v>21271575.250647079</v>
      </c>
      <c r="T820" s="16">
        <f>IFERROR(INDEX(Cost_Components!$R$2:$R$29,MATCH(E820,Cost_Components!$A$2:$A$29,0)),"")</f>
        <v>1</v>
      </c>
      <c r="U820" s="26">
        <f>IFERROR(INDEX(Cost_Components!$Q$2:$Q$29,MATCH(E820,Cost_Components!$A$2:$A$29,0)),"")</f>
        <v>2023</v>
      </c>
      <c r="V820" s="30">
        <f>1/(1+Calculation_Assumptions!$B$5)^(B820-Calculation_Assumptions!$B$2)</f>
        <v>0.70137988019297326</v>
      </c>
      <c r="W820" s="23">
        <f t="shared" si="174"/>
        <v>20995798.310814608</v>
      </c>
      <c r="X820" s="23">
        <f t="shared" si="175"/>
        <v>35915253.211629272</v>
      </c>
      <c r="Y820" s="23">
        <f t="shared" si="176"/>
        <v>14919454.900814664</v>
      </c>
      <c r="Z820" s="17">
        <f>IFERROR(INDEX(Cost_Components!$T$2:$T$29,MATCH(E820,Cost_Components!$A$2:$A$29,0)),"")</f>
        <v>0.8</v>
      </c>
      <c r="AA820" s="26">
        <f>IFERROR(INDEX(Cost_Components!$U$2:$U$29,MATCH(E820,Cost_Components!$A$2:$A$29,0)),"")</f>
        <v>2025</v>
      </c>
      <c r="AB820" s="26">
        <f>IFERROR(INDEX(Cost_Components!$V$2:$V$29,MATCH(E820,Cost_Components!$A$2:$A$29,0)),"")</f>
        <v>2050</v>
      </c>
      <c r="AC820" s="26">
        <f>IFERROR(INDEX(Cost_Components!$M$2:$M$29,MATCH(E820,Cost_Components!$A$2:$A$29,0)),"")</f>
        <v>30</v>
      </c>
      <c r="AD820" s="26">
        <f>IFERROR(INDEX(Cost_Components!$N$2:$N$29,MATCH(E820,Cost_Components!$A$2:$A$29,0)),"")</f>
        <v>95</v>
      </c>
      <c r="AE820" s="16" t="str">
        <f>IFERROR(INDEX(Cost_Components!$O$2:$O$29,MATCH(E820,Cost_Components!$A$2:$A$29,0)),"")</f>
        <v>Both</v>
      </c>
      <c r="AF820" s="11">
        <v>653167.33383312798</v>
      </c>
      <c r="AG820" s="11">
        <v>683611.25686075096</v>
      </c>
      <c r="AH820" s="23">
        <f t="shared" si="177"/>
        <v>1</v>
      </c>
      <c r="AI820" s="10">
        <v>310068287.63643003</v>
      </c>
      <c r="AJ820" s="29">
        <f t="shared" si="178"/>
        <v>9.6543210683869576E-2</v>
      </c>
      <c r="AK820" s="29">
        <f t="shared" si="179"/>
        <v>0.16514608333748651</v>
      </c>
      <c r="AL820" s="29">
        <f t="shared" si="180"/>
        <v>6.8602872653616948E-2</v>
      </c>
      <c r="AM820" s="29">
        <f t="shared" si="181"/>
        <v>4.8116674602687655E-2</v>
      </c>
    </row>
    <row r="821" spans="1:39">
      <c r="A821" t="s">
        <v>115</v>
      </c>
      <c r="B821" s="20">
        <v>2038</v>
      </c>
      <c r="C821" t="s">
        <v>228</v>
      </c>
      <c r="D821" t="s">
        <v>208</v>
      </c>
      <c r="E821" s="22" t="s">
        <v>310</v>
      </c>
      <c r="F821" s="22" t="s">
        <v>311</v>
      </c>
      <c r="G821" s="22" t="s">
        <v>238</v>
      </c>
      <c r="H821" s="22" t="s">
        <v>237</v>
      </c>
      <c r="I821" s="22" t="s">
        <v>309</v>
      </c>
      <c r="J821" s="17">
        <f>IFERROR(INDEX(Cost_Components!$K$2:$K$29,MATCH(E821,Cost_Components!$A$2:$A$29,0)),"")</f>
        <v>0.5</v>
      </c>
      <c r="K821" s="17">
        <f t="shared" si="168"/>
        <v>0.57384615384615389</v>
      </c>
      <c r="L821" s="17">
        <f>IFERROR(INDEX(Cost_Components!$S$2:$S$29,MATCH(E821,Cost_Components!$A$2:$A$29,0)),"")</f>
        <v>0.31</v>
      </c>
      <c r="M821" s="28">
        <f>IFERROR(INDEX(Cost_Components!$L$2:$L$29,MATCH(E821,Cost_Components!$A$2:$A$29,0)),"")</f>
        <v>1</v>
      </c>
      <c r="N821" s="29">
        <f>IFERROR(INDEX(Cost_Components!$P$2:$P$29,MATCH(E821,Cost_Components!$A$2:$A$29,0)),"")</f>
        <v>282.51283610000002</v>
      </c>
      <c r="O821" s="23">
        <f t="shared" si="169"/>
        <v>335523.41383848101</v>
      </c>
      <c r="P821" s="23">
        <f t="shared" si="170"/>
        <v>352776.37299351802</v>
      </c>
      <c r="Q821" s="23">
        <f t="shared" si="171"/>
        <v>30895794.629475769</v>
      </c>
      <c r="R821" s="23">
        <f t="shared" si="172"/>
        <v>54394688.254778154</v>
      </c>
      <c r="S821" s="23">
        <f t="shared" si="173"/>
        <v>23498893.625302386</v>
      </c>
      <c r="T821" s="16">
        <f>IFERROR(INDEX(Cost_Components!$R$2:$R$29,MATCH(E821,Cost_Components!$A$2:$A$29,0)),"")</f>
        <v>1</v>
      </c>
      <c r="U821" s="26">
        <f>IFERROR(INDEX(Cost_Components!$Q$2:$Q$29,MATCH(E821,Cost_Components!$A$2:$A$29,0)),"")</f>
        <v>2023</v>
      </c>
      <c r="V821" s="30">
        <f>1/(1+Calculation_Assumptions!$B$5)^(B821-Calculation_Assumptions!$B$2)</f>
        <v>0.68095133999317792</v>
      </c>
      <c r="W821" s="23">
        <f t="shared" si="174"/>
        <v>21038532.753095556</v>
      </c>
      <c r="X821" s="23">
        <f t="shared" si="175"/>
        <v>37040135.855602361</v>
      </c>
      <c r="Y821" s="23">
        <f t="shared" si="176"/>
        <v>16001603.102506805</v>
      </c>
      <c r="Z821" s="17">
        <f>IFERROR(INDEX(Cost_Components!$T$2:$T$29,MATCH(E821,Cost_Components!$A$2:$A$29,0)),"")</f>
        <v>0.8</v>
      </c>
      <c r="AA821" s="26">
        <f>IFERROR(INDEX(Cost_Components!$U$2:$U$29,MATCH(E821,Cost_Components!$A$2:$A$29,0)),"")</f>
        <v>2025</v>
      </c>
      <c r="AB821" s="26">
        <f>IFERROR(INDEX(Cost_Components!$V$2:$V$29,MATCH(E821,Cost_Components!$A$2:$A$29,0)),"")</f>
        <v>2050</v>
      </c>
      <c r="AC821" s="26">
        <f>IFERROR(INDEX(Cost_Components!$M$2:$M$29,MATCH(E821,Cost_Components!$A$2:$A$29,0)),"")</f>
        <v>30</v>
      </c>
      <c r="AD821" s="26">
        <f>IFERROR(INDEX(Cost_Components!$N$2:$N$29,MATCH(E821,Cost_Components!$A$2:$A$29,0)),"")</f>
        <v>95</v>
      </c>
      <c r="AE821" s="16" t="str">
        <f>IFERROR(INDEX(Cost_Components!$O$2:$O$29,MATCH(E821,Cost_Components!$A$2:$A$29,0)),"")</f>
        <v>Both</v>
      </c>
      <c r="AF821" s="11">
        <v>671046.82767696201</v>
      </c>
      <c r="AG821" s="11">
        <v>705552.74598703603</v>
      </c>
      <c r="AH821" s="23">
        <f t="shared" si="177"/>
        <v>1</v>
      </c>
      <c r="AI821" s="10">
        <v>311532999.13163</v>
      </c>
      <c r="AJ821" s="29">
        <f t="shared" si="178"/>
        <v>9.9173425337267626E-2</v>
      </c>
      <c r="AK821" s="29">
        <f t="shared" si="179"/>
        <v>0.17460329533756749</v>
      </c>
      <c r="AL821" s="29">
        <f t="shared" si="180"/>
        <v>7.5429870000299881E-2</v>
      </c>
      <c r="AM821" s="29">
        <f t="shared" si="181"/>
        <v>5.136407105221541E-2</v>
      </c>
    </row>
    <row r="822" spans="1:39">
      <c r="A822" t="s">
        <v>115</v>
      </c>
      <c r="B822" s="20">
        <v>2039</v>
      </c>
      <c r="C822" t="s">
        <v>228</v>
      </c>
      <c r="D822" t="s">
        <v>208</v>
      </c>
      <c r="E822" s="22" t="s">
        <v>310</v>
      </c>
      <c r="F822" s="22" t="s">
        <v>311</v>
      </c>
      <c r="G822" s="22" t="s">
        <v>238</v>
      </c>
      <c r="H822" s="22" t="s">
        <v>237</v>
      </c>
      <c r="I822" s="22" t="s">
        <v>309</v>
      </c>
      <c r="J822" s="17">
        <f>IFERROR(INDEX(Cost_Components!$K$2:$K$29,MATCH(E822,Cost_Components!$A$2:$A$29,0)),"")</f>
        <v>0.5</v>
      </c>
      <c r="K822" s="17">
        <f t="shared" si="168"/>
        <v>0.59269230769230763</v>
      </c>
      <c r="L822" s="17">
        <f>IFERROR(INDEX(Cost_Components!$S$2:$S$29,MATCH(E822,Cost_Components!$A$2:$A$29,0)),"")</f>
        <v>0.31</v>
      </c>
      <c r="M822" s="28">
        <f>IFERROR(INDEX(Cost_Components!$L$2:$L$29,MATCH(E822,Cost_Components!$A$2:$A$29,0)),"")</f>
        <v>1</v>
      </c>
      <c r="N822" s="29">
        <f>IFERROR(INDEX(Cost_Components!$P$2:$P$29,MATCH(E822,Cost_Components!$A$2:$A$29,0)),"")</f>
        <v>282.51283610000002</v>
      </c>
      <c r="O822" s="23">
        <f t="shared" si="169"/>
        <v>344393.83531827398</v>
      </c>
      <c r="P822" s="23">
        <f t="shared" si="170"/>
        <v>363754.25529342052</v>
      </c>
      <c r="Q822" s="23">
        <f t="shared" si="171"/>
        <v>31857226.354980178</v>
      </c>
      <c r="R822" s="23">
        <f t="shared" si="172"/>
        <v>57666400.604568794</v>
      </c>
      <c r="S822" s="23">
        <f t="shared" si="173"/>
        <v>25809174.249588616</v>
      </c>
      <c r="T822" s="16">
        <f>IFERROR(INDEX(Cost_Components!$R$2:$R$29,MATCH(E822,Cost_Components!$A$2:$A$29,0)),"")</f>
        <v>1</v>
      </c>
      <c r="U822" s="26">
        <f>IFERROR(INDEX(Cost_Components!$Q$2:$Q$29,MATCH(E822,Cost_Components!$A$2:$A$29,0)),"")</f>
        <v>2023</v>
      </c>
      <c r="V822" s="30">
        <f>1/(1+Calculation_Assumptions!$B$5)^(B822-Calculation_Assumptions!$B$2)</f>
        <v>0.66111780581861923</v>
      </c>
      <c r="W822" s="23">
        <f t="shared" si="174"/>
        <v>21061379.587271586</v>
      </c>
      <c r="X822" s="23">
        <f t="shared" si="175"/>
        <v>38124284.237150021</v>
      </c>
      <c r="Y822" s="23">
        <f t="shared" si="176"/>
        <v>17062904.649878435</v>
      </c>
      <c r="Z822" s="17">
        <f>IFERROR(INDEX(Cost_Components!$T$2:$T$29,MATCH(E822,Cost_Components!$A$2:$A$29,0)),"")</f>
        <v>0.8</v>
      </c>
      <c r="AA822" s="26">
        <f>IFERROR(INDEX(Cost_Components!$U$2:$U$29,MATCH(E822,Cost_Components!$A$2:$A$29,0)),"")</f>
        <v>2025</v>
      </c>
      <c r="AB822" s="26">
        <f>IFERROR(INDEX(Cost_Components!$V$2:$V$29,MATCH(E822,Cost_Components!$A$2:$A$29,0)),"")</f>
        <v>2050</v>
      </c>
      <c r="AC822" s="26">
        <f>IFERROR(INDEX(Cost_Components!$M$2:$M$29,MATCH(E822,Cost_Components!$A$2:$A$29,0)),"")</f>
        <v>30</v>
      </c>
      <c r="AD822" s="26">
        <f>IFERROR(INDEX(Cost_Components!$N$2:$N$29,MATCH(E822,Cost_Components!$A$2:$A$29,0)),"")</f>
        <v>95</v>
      </c>
      <c r="AE822" s="16" t="str">
        <f>IFERROR(INDEX(Cost_Components!$O$2:$O$29,MATCH(E822,Cost_Components!$A$2:$A$29,0)),"")</f>
        <v>Both</v>
      </c>
      <c r="AF822" s="11">
        <v>688787.67063654796</v>
      </c>
      <c r="AG822" s="11">
        <v>727508.51058684103</v>
      </c>
      <c r="AH822" s="23">
        <f t="shared" si="177"/>
        <v>1</v>
      </c>
      <c r="AI822" s="10">
        <v>312936391.85847902</v>
      </c>
      <c r="AJ822" s="29">
        <f t="shared" si="178"/>
        <v>0.1018009639779676</v>
      </c>
      <c r="AK822" s="29">
        <f t="shared" si="179"/>
        <v>0.18427515017380144</v>
      </c>
      <c r="AL822" s="29">
        <f t="shared" si="180"/>
        <v>8.2474186195833826E-2</v>
      </c>
      <c r="AM822" s="29">
        <f t="shared" si="181"/>
        <v>5.4525153014465914E-2</v>
      </c>
    </row>
    <row r="823" spans="1:39">
      <c r="A823" t="s">
        <v>115</v>
      </c>
      <c r="B823" s="20">
        <v>2040</v>
      </c>
      <c r="C823" t="s">
        <v>228</v>
      </c>
      <c r="D823" t="s">
        <v>208</v>
      </c>
      <c r="E823" s="22" t="s">
        <v>310</v>
      </c>
      <c r="F823" s="22" t="s">
        <v>311</v>
      </c>
      <c r="G823" s="22" t="s">
        <v>238</v>
      </c>
      <c r="H823" s="22" t="s">
        <v>237</v>
      </c>
      <c r="I823" s="22" t="s">
        <v>309</v>
      </c>
      <c r="J823" s="17">
        <f>IFERROR(INDEX(Cost_Components!$K$2:$K$29,MATCH(E823,Cost_Components!$A$2:$A$29,0)),"")</f>
        <v>0.5</v>
      </c>
      <c r="K823" s="17">
        <f t="shared" si="168"/>
        <v>0.61153846153846159</v>
      </c>
      <c r="L823" s="17">
        <f>IFERROR(INDEX(Cost_Components!$S$2:$S$29,MATCH(E823,Cost_Components!$A$2:$A$29,0)),"")</f>
        <v>0.31</v>
      </c>
      <c r="M823" s="28">
        <f>IFERROR(INDEX(Cost_Components!$L$2:$L$29,MATCH(E823,Cost_Components!$A$2:$A$29,0)),"")</f>
        <v>1</v>
      </c>
      <c r="N823" s="29">
        <f>IFERROR(INDEX(Cost_Components!$P$2:$P$29,MATCH(E823,Cost_Components!$A$2:$A$29,0)),"")</f>
        <v>282.51283610000002</v>
      </c>
      <c r="O823" s="23">
        <f t="shared" si="169"/>
        <v>353288.78209997952</v>
      </c>
      <c r="P823" s="23">
        <f t="shared" si="170"/>
        <v>374845.47984711447</v>
      </c>
      <c r="Q823" s="23">
        <f t="shared" si="171"/>
        <v>32828584.479370847</v>
      </c>
      <c r="R823" s="23">
        <f t="shared" si="172"/>
        <v>61036807.350567088</v>
      </c>
      <c r="S823" s="23">
        <f t="shared" si="173"/>
        <v>28208222.87119624</v>
      </c>
      <c r="T823" s="16">
        <f>IFERROR(INDEX(Cost_Components!$R$2:$R$29,MATCH(E823,Cost_Components!$A$2:$A$29,0)),"")</f>
        <v>1</v>
      </c>
      <c r="U823" s="26">
        <f>IFERROR(INDEX(Cost_Components!$Q$2:$Q$29,MATCH(E823,Cost_Components!$A$2:$A$29,0)),"")</f>
        <v>2023</v>
      </c>
      <c r="V823" s="30">
        <f>1/(1+Calculation_Assumptions!$B$5)^(B823-Calculation_Assumptions!$B$2)</f>
        <v>0.64186194739671765</v>
      </c>
      <c r="W823" s="23">
        <f t="shared" si="174"/>
        <v>21071419.164206631</v>
      </c>
      <c r="X823" s="23">
        <f t="shared" si="175"/>
        <v>39177204.028913282</v>
      </c>
      <c r="Y823" s="23">
        <f t="shared" si="176"/>
        <v>18105784.86470665</v>
      </c>
      <c r="Z823" s="17">
        <f>IFERROR(INDEX(Cost_Components!$T$2:$T$29,MATCH(E823,Cost_Components!$A$2:$A$29,0)),"")</f>
        <v>0.8</v>
      </c>
      <c r="AA823" s="26">
        <f>IFERROR(INDEX(Cost_Components!$U$2:$U$29,MATCH(E823,Cost_Components!$A$2:$A$29,0)),"")</f>
        <v>2025</v>
      </c>
      <c r="AB823" s="26">
        <f>IFERROR(INDEX(Cost_Components!$V$2:$V$29,MATCH(E823,Cost_Components!$A$2:$A$29,0)),"")</f>
        <v>2050</v>
      </c>
      <c r="AC823" s="26">
        <f>IFERROR(INDEX(Cost_Components!$M$2:$M$29,MATCH(E823,Cost_Components!$A$2:$A$29,0)),"")</f>
        <v>30</v>
      </c>
      <c r="AD823" s="26">
        <f>IFERROR(INDEX(Cost_Components!$N$2:$N$29,MATCH(E823,Cost_Components!$A$2:$A$29,0)),"")</f>
        <v>95</v>
      </c>
      <c r="AE823" s="16" t="str">
        <f>IFERROR(INDEX(Cost_Components!$O$2:$O$29,MATCH(E823,Cost_Components!$A$2:$A$29,0)),"")</f>
        <v>Both</v>
      </c>
      <c r="AF823" s="11">
        <v>706577.56419995904</v>
      </c>
      <c r="AG823" s="11">
        <v>749690.95969422895</v>
      </c>
      <c r="AH823" s="23">
        <f t="shared" si="177"/>
        <v>1</v>
      </c>
      <c r="AI823" s="10">
        <v>314265537.41082901</v>
      </c>
      <c r="AJ823" s="29">
        <f t="shared" si="178"/>
        <v>0.10446129330577893</v>
      </c>
      <c r="AK823" s="29">
        <f t="shared" si="179"/>
        <v>0.19422049217816612</v>
      </c>
      <c r="AL823" s="29">
        <f t="shared" si="180"/>
        <v>8.9759198872387203E-2</v>
      </c>
      <c r="AM823" s="29">
        <f t="shared" si="181"/>
        <v>5.7613014184999714E-2</v>
      </c>
    </row>
    <row r="824" spans="1:39">
      <c r="A824" t="s">
        <v>115</v>
      </c>
      <c r="B824" s="20">
        <v>2041</v>
      </c>
      <c r="C824" t="s">
        <v>228</v>
      </c>
      <c r="D824" t="s">
        <v>208</v>
      </c>
      <c r="E824" s="22" t="s">
        <v>310</v>
      </c>
      <c r="F824" s="22" t="s">
        <v>311</v>
      </c>
      <c r="G824" s="22" t="s">
        <v>238</v>
      </c>
      <c r="H824" s="22" t="s">
        <v>237</v>
      </c>
      <c r="I824" s="22" t="s">
        <v>309</v>
      </c>
      <c r="J824" s="17">
        <f>IFERROR(INDEX(Cost_Components!$K$2:$K$29,MATCH(E824,Cost_Components!$A$2:$A$29,0)),"")</f>
        <v>0.5</v>
      </c>
      <c r="K824" s="17">
        <f t="shared" si="168"/>
        <v>0.63038461538461543</v>
      </c>
      <c r="L824" s="17">
        <f>IFERROR(INDEX(Cost_Components!$S$2:$S$29,MATCH(E824,Cost_Components!$A$2:$A$29,0)),"")</f>
        <v>0.31</v>
      </c>
      <c r="M824" s="28">
        <f>IFERROR(INDEX(Cost_Components!$L$2:$L$29,MATCH(E824,Cost_Components!$A$2:$A$29,0)),"")</f>
        <v>1</v>
      </c>
      <c r="N824" s="29">
        <f>IFERROR(INDEX(Cost_Components!$P$2:$P$29,MATCH(E824,Cost_Components!$A$2:$A$29,0)),"")</f>
        <v>282.51283610000002</v>
      </c>
      <c r="O824" s="23">
        <f t="shared" si="169"/>
        <v>362145.14490738051</v>
      </c>
      <c r="P824" s="23">
        <f t="shared" si="170"/>
        <v>385977.77393018</v>
      </c>
      <c r="Q824" s="23">
        <f t="shared" si="171"/>
        <v>33803539.431219734</v>
      </c>
      <c r="R824" s="23">
        <f t="shared" si="172"/>
        <v>64495060.990363397</v>
      </c>
      <c r="S824" s="23">
        <f t="shared" si="173"/>
        <v>30691521.559143662</v>
      </c>
      <c r="T824" s="16">
        <f>IFERROR(INDEX(Cost_Components!$R$2:$R$29,MATCH(E824,Cost_Components!$A$2:$A$29,0)),"")</f>
        <v>1</v>
      </c>
      <c r="U824" s="26">
        <f>IFERROR(INDEX(Cost_Components!$Q$2:$Q$29,MATCH(E824,Cost_Components!$A$2:$A$29,0)),"")</f>
        <v>2023</v>
      </c>
      <c r="V824" s="30">
        <f>1/(1+Calculation_Assumptions!$B$5)^(B824-Calculation_Assumptions!$B$2)</f>
        <v>0.62316693922011435</v>
      </c>
      <c r="W824" s="23">
        <f t="shared" si="174"/>
        <v>21065248.202159647</v>
      </c>
      <c r="X824" s="23">
        <f t="shared" si="175"/>
        <v>40191189.752179354</v>
      </c>
      <c r="Y824" s="23">
        <f t="shared" si="176"/>
        <v>19125941.550019708</v>
      </c>
      <c r="Z824" s="17">
        <f>IFERROR(INDEX(Cost_Components!$T$2:$T$29,MATCH(E824,Cost_Components!$A$2:$A$29,0)),"")</f>
        <v>0.8</v>
      </c>
      <c r="AA824" s="26">
        <f>IFERROR(INDEX(Cost_Components!$U$2:$U$29,MATCH(E824,Cost_Components!$A$2:$A$29,0)),"")</f>
        <v>2025</v>
      </c>
      <c r="AB824" s="26">
        <f>IFERROR(INDEX(Cost_Components!$V$2:$V$29,MATCH(E824,Cost_Components!$A$2:$A$29,0)),"")</f>
        <v>2050</v>
      </c>
      <c r="AC824" s="26">
        <f>IFERROR(INDEX(Cost_Components!$M$2:$M$29,MATCH(E824,Cost_Components!$A$2:$A$29,0)),"")</f>
        <v>30</v>
      </c>
      <c r="AD824" s="26">
        <f>IFERROR(INDEX(Cost_Components!$N$2:$N$29,MATCH(E824,Cost_Components!$A$2:$A$29,0)),"")</f>
        <v>95</v>
      </c>
      <c r="AE824" s="16" t="str">
        <f>IFERROR(INDEX(Cost_Components!$O$2:$O$29,MATCH(E824,Cost_Components!$A$2:$A$29,0)),"")</f>
        <v>Both</v>
      </c>
      <c r="AF824" s="11">
        <v>724290.28981476102</v>
      </c>
      <c r="AG824" s="11">
        <v>771955.54786036001</v>
      </c>
      <c r="AH824" s="23">
        <f t="shared" si="177"/>
        <v>1</v>
      </c>
      <c r="AI824" s="10">
        <v>315525215.31254798</v>
      </c>
      <c r="AJ824" s="29">
        <f t="shared" si="178"/>
        <v>0.10713419337258089</v>
      </c>
      <c r="AK824" s="29">
        <f t="shared" si="179"/>
        <v>0.20440540996533954</v>
      </c>
      <c r="AL824" s="29">
        <f t="shared" si="180"/>
        <v>9.7271216592758655E-2</v>
      </c>
      <c r="AM824" s="29">
        <f t="shared" si="181"/>
        <v>6.0616206318326205E-2</v>
      </c>
    </row>
    <row r="825" spans="1:39">
      <c r="A825" t="s">
        <v>115</v>
      </c>
      <c r="B825" s="20">
        <v>2042</v>
      </c>
      <c r="C825" t="s">
        <v>228</v>
      </c>
      <c r="D825" t="s">
        <v>208</v>
      </c>
      <c r="E825" s="22" t="s">
        <v>310</v>
      </c>
      <c r="F825" s="22" t="s">
        <v>311</v>
      </c>
      <c r="G825" s="22" t="s">
        <v>238</v>
      </c>
      <c r="H825" s="22" t="s">
        <v>237</v>
      </c>
      <c r="I825" s="22" t="s">
        <v>309</v>
      </c>
      <c r="J825" s="17">
        <f>IFERROR(INDEX(Cost_Components!$K$2:$K$29,MATCH(E825,Cost_Components!$A$2:$A$29,0)),"")</f>
        <v>0.5</v>
      </c>
      <c r="K825" s="17">
        <f t="shared" si="168"/>
        <v>0.64923076923076928</v>
      </c>
      <c r="L825" s="17">
        <f>IFERROR(INDEX(Cost_Components!$S$2:$S$29,MATCH(E825,Cost_Components!$A$2:$A$29,0)),"")</f>
        <v>0.31</v>
      </c>
      <c r="M825" s="28">
        <f>IFERROR(INDEX(Cost_Components!$L$2:$L$29,MATCH(E825,Cost_Components!$A$2:$A$29,0)),"")</f>
        <v>1</v>
      </c>
      <c r="N825" s="29">
        <f>IFERROR(INDEX(Cost_Components!$P$2:$P$29,MATCH(E825,Cost_Components!$A$2:$A$29,0)),"")</f>
        <v>282.51283610000002</v>
      </c>
      <c r="O825" s="23">
        <f t="shared" si="169"/>
        <v>370931.59909309249</v>
      </c>
      <c r="P825" s="23">
        <f t="shared" si="170"/>
        <v>397117.81851951702</v>
      </c>
      <c r="Q825" s="23">
        <f t="shared" si="171"/>
        <v>34779173.164496094</v>
      </c>
      <c r="R825" s="23">
        <f t="shared" si="172"/>
        <v>68034799.785930544</v>
      </c>
      <c r="S825" s="23">
        <f t="shared" si="173"/>
        <v>33255626.62143445</v>
      </c>
      <c r="T825" s="16">
        <f>IFERROR(INDEX(Cost_Components!$R$2:$R$29,MATCH(E825,Cost_Components!$A$2:$A$29,0)),"")</f>
        <v>1</v>
      </c>
      <c r="U825" s="26">
        <f>IFERROR(INDEX(Cost_Components!$Q$2:$Q$29,MATCH(E825,Cost_Components!$A$2:$A$29,0)),"")</f>
        <v>2023</v>
      </c>
      <c r="V825" s="30">
        <f>1/(1+Calculation_Assumptions!$B$5)^(B825-Calculation_Assumptions!$B$2)</f>
        <v>0.60501644584477121</v>
      </c>
      <c r="W825" s="23">
        <f t="shared" si="174"/>
        <v>21041971.73740327</v>
      </c>
      <c r="X825" s="23">
        <f t="shared" si="175"/>
        <v>41162172.760244302</v>
      </c>
      <c r="Y825" s="23">
        <f t="shared" si="176"/>
        <v>20120201.022841029</v>
      </c>
      <c r="Z825" s="17">
        <f>IFERROR(INDEX(Cost_Components!$T$2:$T$29,MATCH(E825,Cost_Components!$A$2:$A$29,0)),"")</f>
        <v>0.8</v>
      </c>
      <c r="AA825" s="26">
        <f>IFERROR(INDEX(Cost_Components!$U$2:$U$29,MATCH(E825,Cost_Components!$A$2:$A$29,0)),"")</f>
        <v>2025</v>
      </c>
      <c r="AB825" s="26">
        <f>IFERROR(INDEX(Cost_Components!$V$2:$V$29,MATCH(E825,Cost_Components!$A$2:$A$29,0)),"")</f>
        <v>2050</v>
      </c>
      <c r="AC825" s="26">
        <f>IFERROR(INDEX(Cost_Components!$M$2:$M$29,MATCH(E825,Cost_Components!$A$2:$A$29,0)),"")</f>
        <v>30</v>
      </c>
      <c r="AD825" s="26">
        <f>IFERROR(INDEX(Cost_Components!$N$2:$N$29,MATCH(E825,Cost_Components!$A$2:$A$29,0)),"")</f>
        <v>95</v>
      </c>
      <c r="AE825" s="16" t="str">
        <f>IFERROR(INDEX(Cost_Components!$O$2:$O$29,MATCH(E825,Cost_Components!$A$2:$A$29,0)),"")</f>
        <v>Both</v>
      </c>
      <c r="AF825" s="11">
        <v>741863.19818618498</v>
      </c>
      <c r="AG825" s="11">
        <v>794235.63703903405</v>
      </c>
      <c r="AH825" s="23">
        <f t="shared" si="177"/>
        <v>1</v>
      </c>
      <c r="AI825" s="10">
        <v>316707694.211882</v>
      </c>
      <c r="AJ825" s="29">
        <f t="shared" si="178"/>
        <v>0.10981474021666278</v>
      </c>
      <c r="AK825" s="29">
        <f t="shared" si="179"/>
        <v>0.21481890408514764</v>
      </c>
      <c r="AL825" s="29">
        <f t="shared" si="180"/>
        <v>0.10500416386848485</v>
      </c>
      <c r="AM825" s="29">
        <f t="shared" si="181"/>
        <v>6.3529246022612659E-2</v>
      </c>
    </row>
    <row r="826" spans="1:39">
      <c r="A826" t="s">
        <v>115</v>
      </c>
      <c r="B826" s="20">
        <v>2043</v>
      </c>
      <c r="C826" t="s">
        <v>228</v>
      </c>
      <c r="D826" t="s">
        <v>208</v>
      </c>
      <c r="E826" s="22" t="s">
        <v>310</v>
      </c>
      <c r="F826" s="22" t="s">
        <v>311</v>
      </c>
      <c r="G826" s="22" t="s">
        <v>238</v>
      </c>
      <c r="H826" s="22" t="s">
        <v>237</v>
      </c>
      <c r="I826" s="22" t="s">
        <v>309</v>
      </c>
      <c r="J826" s="17">
        <f>IFERROR(INDEX(Cost_Components!$K$2:$K$29,MATCH(E826,Cost_Components!$A$2:$A$29,0)),"")</f>
        <v>0.5</v>
      </c>
      <c r="K826" s="17">
        <f t="shared" si="168"/>
        <v>0.66807692307692301</v>
      </c>
      <c r="L826" s="17">
        <f>IFERROR(INDEX(Cost_Components!$S$2:$S$29,MATCH(E826,Cost_Components!$A$2:$A$29,0)),"")</f>
        <v>0.31</v>
      </c>
      <c r="M826" s="28">
        <f>IFERROR(INDEX(Cost_Components!$L$2:$L$29,MATCH(E826,Cost_Components!$A$2:$A$29,0)),"")</f>
        <v>1</v>
      </c>
      <c r="N826" s="29">
        <f>IFERROR(INDEX(Cost_Components!$P$2:$P$29,MATCH(E826,Cost_Components!$A$2:$A$29,0)),"")</f>
        <v>282.51283610000002</v>
      </c>
      <c r="O826" s="23">
        <f t="shared" si="169"/>
        <v>379930.97246278002</v>
      </c>
      <c r="P826" s="23">
        <f t="shared" si="170"/>
        <v>408620.30957662151</v>
      </c>
      <c r="Q826" s="23">
        <f t="shared" si="171"/>
        <v>35786549.589430913</v>
      </c>
      <c r="R826" s="23">
        <f t="shared" si="172"/>
        <v>71708288.104624704</v>
      </c>
      <c r="S826" s="23">
        <f t="shared" si="173"/>
        <v>35921738.51519379</v>
      </c>
      <c r="T826" s="16">
        <f>IFERROR(INDEX(Cost_Components!$R$2:$R$29,MATCH(E826,Cost_Components!$A$2:$A$29,0)),"")</f>
        <v>1</v>
      </c>
      <c r="U826" s="26">
        <f>IFERROR(INDEX(Cost_Components!$Q$2:$Q$29,MATCH(E826,Cost_Components!$A$2:$A$29,0)),"")</f>
        <v>2023</v>
      </c>
      <c r="V826" s="30">
        <f>1/(1+Calculation_Assumptions!$B$5)^(B826-Calculation_Assumptions!$B$2)</f>
        <v>0.5873946076162827</v>
      </c>
      <c r="W826" s="23">
        <f t="shared" si="174"/>
        <v>21020826.254024412</v>
      </c>
      <c r="X826" s="23">
        <f t="shared" si="175"/>
        <v>42121061.75405138</v>
      </c>
      <c r="Y826" s="23">
        <f t="shared" si="176"/>
        <v>21100235.500026967</v>
      </c>
      <c r="Z826" s="17">
        <f>IFERROR(INDEX(Cost_Components!$T$2:$T$29,MATCH(E826,Cost_Components!$A$2:$A$29,0)),"")</f>
        <v>0.8</v>
      </c>
      <c r="AA826" s="26">
        <f>IFERROR(INDEX(Cost_Components!$U$2:$U$29,MATCH(E826,Cost_Components!$A$2:$A$29,0)),"")</f>
        <v>2025</v>
      </c>
      <c r="AB826" s="26">
        <f>IFERROR(INDEX(Cost_Components!$V$2:$V$29,MATCH(E826,Cost_Components!$A$2:$A$29,0)),"")</f>
        <v>2050</v>
      </c>
      <c r="AC826" s="26">
        <f>IFERROR(INDEX(Cost_Components!$M$2:$M$29,MATCH(E826,Cost_Components!$A$2:$A$29,0)),"")</f>
        <v>30</v>
      </c>
      <c r="AD826" s="26">
        <f>IFERROR(INDEX(Cost_Components!$N$2:$N$29,MATCH(E826,Cost_Components!$A$2:$A$29,0)),"")</f>
        <v>95</v>
      </c>
      <c r="AE826" s="16" t="str">
        <f>IFERROR(INDEX(Cost_Components!$O$2:$O$29,MATCH(E826,Cost_Components!$A$2:$A$29,0)),"")</f>
        <v>Both</v>
      </c>
      <c r="AF826" s="11">
        <v>759861.94492556003</v>
      </c>
      <c r="AG826" s="11">
        <v>817240.61915324302</v>
      </c>
      <c r="AH826" s="23">
        <f t="shared" si="177"/>
        <v>1</v>
      </c>
      <c r="AI826" s="10">
        <v>317814114.06715202</v>
      </c>
      <c r="AJ826" s="29">
        <f t="shared" si="178"/>
        <v>0.11260214070250339</v>
      </c>
      <c r="AK826" s="29">
        <f t="shared" si="179"/>
        <v>0.22562965246242406</v>
      </c>
      <c r="AL826" s="29">
        <f t="shared" si="180"/>
        <v>0.11302751175992065</v>
      </c>
      <c r="AM826" s="29">
        <f t="shared" si="181"/>
        <v>6.6391750920063372E-2</v>
      </c>
    </row>
    <row r="827" spans="1:39">
      <c r="A827" t="s">
        <v>115</v>
      </c>
      <c r="B827" s="20">
        <v>2044</v>
      </c>
      <c r="C827" t="s">
        <v>228</v>
      </c>
      <c r="D827" t="s">
        <v>208</v>
      </c>
      <c r="E827" s="22" t="s">
        <v>310</v>
      </c>
      <c r="F827" s="22" t="s">
        <v>311</v>
      </c>
      <c r="G827" s="22" t="s">
        <v>238</v>
      </c>
      <c r="H827" s="22" t="s">
        <v>237</v>
      </c>
      <c r="I827" s="22" t="s">
        <v>309</v>
      </c>
      <c r="J827" s="17">
        <f>IFERROR(INDEX(Cost_Components!$K$2:$K$29,MATCH(E827,Cost_Components!$A$2:$A$29,0)),"")</f>
        <v>0.5</v>
      </c>
      <c r="K827" s="17">
        <f t="shared" si="168"/>
        <v>0.68692307692307697</v>
      </c>
      <c r="L827" s="17">
        <f>IFERROR(INDEX(Cost_Components!$S$2:$S$29,MATCH(E827,Cost_Components!$A$2:$A$29,0)),"")</f>
        <v>0.31</v>
      </c>
      <c r="M827" s="28">
        <f>IFERROR(INDEX(Cost_Components!$L$2:$L$29,MATCH(E827,Cost_Components!$A$2:$A$29,0)),"")</f>
        <v>1</v>
      </c>
      <c r="N827" s="29">
        <f>IFERROR(INDEX(Cost_Components!$P$2:$P$29,MATCH(E827,Cost_Components!$A$2:$A$29,0)),"")</f>
        <v>282.51283610000002</v>
      </c>
      <c r="O827" s="23">
        <f t="shared" si="169"/>
        <v>388745.91064989101</v>
      </c>
      <c r="P827" s="23">
        <f t="shared" si="170"/>
        <v>420002.057692756</v>
      </c>
      <c r="Q827" s="23">
        <f t="shared" si="171"/>
        <v>36783351.470851056</v>
      </c>
      <c r="R827" s="23">
        <f t="shared" si="172"/>
        <v>75441814.459846362</v>
      </c>
      <c r="S827" s="23">
        <f t="shared" si="173"/>
        <v>38658462.988995306</v>
      </c>
      <c r="T827" s="16">
        <f>IFERROR(INDEX(Cost_Components!$R$2:$R$29,MATCH(E827,Cost_Components!$A$2:$A$29,0)),"")</f>
        <v>1</v>
      </c>
      <c r="U827" s="26">
        <f>IFERROR(INDEX(Cost_Components!$Q$2:$Q$29,MATCH(E827,Cost_Components!$A$2:$A$29,0)),"")</f>
        <v>2023</v>
      </c>
      <c r="V827" s="30">
        <f>1/(1+Calculation_Assumptions!$B$5)^(B827-Calculation_Assumptions!$B$2)</f>
        <v>0.57028602681192497</v>
      </c>
      <c r="W827" s="23">
        <f t="shared" si="174"/>
        <v>20977031.363138225</v>
      </c>
      <c r="X827" s="23">
        <f t="shared" si="175"/>
        <v>43023412.623788215</v>
      </c>
      <c r="Y827" s="23">
        <f t="shared" si="176"/>
        <v>22046381.260649987</v>
      </c>
      <c r="Z827" s="17">
        <f>IFERROR(INDEX(Cost_Components!$T$2:$T$29,MATCH(E827,Cost_Components!$A$2:$A$29,0)),"")</f>
        <v>0.8</v>
      </c>
      <c r="AA827" s="26">
        <f>IFERROR(INDEX(Cost_Components!$U$2:$U$29,MATCH(E827,Cost_Components!$A$2:$A$29,0)),"")</f>
        <v>2025</v>
      </c>
      <c r="AB827" s="26">
        <f>IFERROR(INDEX(Cost_Components!$V$2:$V$29,MATCH(E827,Cost_Components!$A$2:$A$29,0)),"")</f>
        <v>2050</v>
      </c>
      <c r="AC827" s="26">
        <f>IFERROR(INDEX(Cost_Components!$M$2:$M$29,MATCH(E827,Cost_Components!$A$2:$A$29,0)),"")</f>
        <v>30</v>
      </c>
      <c r="AD827" s="26">
        <f>IFERROR(INDEX(Cost_Components!$N$2:$N$29,MATCH(E827,Cost_Components!$A$2:$A$29,0)),"")</f>
        <v>95</v>
      </c>
      <c r="AE827" s="16" t="str">
        <f>IFERROR(INDEX(Cost_Components!$O$2:$O$29,MATCH(E827,Cost_Components!$A$2:$A$29,0)),"")</f>
        <v>Both</v>
      </c>
      <c r="AF827" s="11">
        <v>777491.82129978202</v>
      </c>
      <c r="AG827" s="11">
        <v>840004.11538551201</v>
      </c>
      <c r="AH827" s="23">
        <f t="shared" si="177"/>
        <v>1</v>
      </c>
      <c r="AI827" s="10">
        <v>318840890.73215598</v>
      </c>
      <c r="AJ827" s="29">
        <f t="shared" si="178"/>
        <v>0.11536585343989367</v>
      </c>
      <c r="AK827" s="29">
        <f t="shared" si="179"/>
        <v>0.23661273272260949</v>
      </c>
      <c r="AL827" s="29">
        <f t="shared" si="180"/>
        <v>0.12124687928271584</v>
      </c>
      <c r="AM827" s="29">
        <f t="shared" si="181"/>
        <v>6.914540104948512E-2</v>
      </c>
    </row>
    <row r="828" spans="1:39">
      <c r="A828" t="s">
        <v>115</v>
      </c>
      <c r="B828" s="20">
        <v>2045</v>
      </c>
      <c r="C828" t="s">
        <v>228</v>
      </c>
      <c r="D828" t="s">
        <v>208</v>
      </c>
      <c r="E828" s="22" t="s">
        <v>310</v>
      </c>
      <c r="F828" s="22" t="s">
        <v>311</v>
      </c>
      <c r="G828" s="22" t="s">
        <v>238</v>
      </c>
      <c r="H828" s="22" t="s">
        <v>237</v>
      </c>
      <c r="I828" s="22" t="s">
        <v>309</v>
      </c>
      <c r="J828" s="17">
        <f>IFERROR(INDEX(Cost_Components!$K$2:$K$29,MATCH(E828,Cost_Components!$A$2:$A$29,0)),"")</f>
        <v>0.5</v>
      </c>
      <c r="K828" s="17">
        <f t="shared" si="168"/>
        <v>0.70576923076923082</v>
      </c>
      <c r="L828" s="17">
        <f>IFERROR(INDEX(Cost_Components!$S$2:$S$29,MATCH(E828,Cost_Components!$A$2:$A$29,0)),"")</f>
        <v>0.31</v>
      </c>
      <c r="M828" s="28">
        <f>IFERROR(INDEX(Cost_Components!$L$2:$L$29,MATCH(E828,Cost_Components!$A$2:$A$29,0)),"")</f>
        <v>1</v>
      </c>
      <c r="N828" s="29">
        <f>IFERROR(INDEX(Cost_Components!$P$2:$P$29,MATCH(E828,Cost_Components!$A$2:$A$29,0)),"")</f>
        <v>282.51283610000002</v>
      </c>
      <c r="O828" s="23">
        <f t="shared" si="169"/>
        <v>397423.35280044249</v>
      </c>
      <c r="P828" s="23">
        <f t="shared" si="170"/>
        <v>431305.13075395551</v>
      </c>
      <c r="Q828" s="23">
        <f t="shared" si="171"/>
        <v>37773263.071272209</v>
      </c>
      <c r="R828" s="23">
        <f t="shared" si="172"/>
        <v>79241792.040870711</v>
      </c>
      <c r="S828" s="23">
        <f t="shared" si="173"/>
        <v>41468528.969598502</v>
      </c>
      <c r="T828" s="16">
        <f>IFERROR(INDEX(Cost_Components!$R$2:$R$29,MATCH(E828,Cost_Components!$A$2:$A$29,0)),"")</f>
        <v>1</v>
      </c>
      <c r="U828" s="26">
        <f>IFERROR(INDEX(Cost_Components!$Q$2:$Q$29,MATCH(E828,Cost_Components!$A$2:$A$29,0)),"")</f>
        <v>2023</v>
      </c>
      <c r="V828" s="30">
        <f>1/(1+Calculation_Assumptions!$B$5)^(B828-Calculation_Assumptions!$B$2)</f>
        <v>0.55367575418633497</v>
      </c>
      <c r="W828" s="23">
        <f t="shared" si="174"/>
        <v>20914139.919065475</v>
      </c>
      <c r="X828" s="23">
        <f t="shared" si="175"/>
        <v>43874258.97130581</v>
      </c>
      <c r="Y828" s="23">
        <f t="shared" si="176"/>
        <v>22960119.052240331</v>
      </c>
      <c r="Z828" s="17">
        <f>IFERROR(INDEX(Cost_Components!$T$2:$T$29,MATCH(E828,Cost_Components!$A$2:$A$29,0)),"")</f>
        <v>0.8</v>
      </c>
      <c r="AA828" s="26">
        <f>IFERROR(INDEX(Cost_Components!$U$2:$U$29,MATCH(E828,Cost_Components!$A$2:$A$29,0)),"")</f>
        <v>2025</v>
      </c>
      <c r="AB828" s="26">
        <f>IFERROR(INDEX(Cost_Components!$V$2:$V$29,MATCH(E828,Cost_Components!$A$2:$A$29,0)),"")</f>
        <v>2050</v>
      </c>
      <c r="AC828" s="26">
        <f>IFERROR(INDEX(Cost_Components!$M$2:$M$29,MATCH(E828,Cost_Components!$A$2:$A$29,0)),"")</f>
        <v>30</v>
      </c>
      <c r="AD828" s="26">
        <f>IFERROR(INDEX(Cost_Components!$N$2:$N$29,MATCH(E828,Cost_Components!$A$2:$A$29,0)),"")</f>
        <v>95</v>
      </c>
      <c r="AE828" s="16" t="str">
        <f>IFERROR(INDEX(Cost_Components!$O$2:$O$29,MATCH(E828,Cost_Components!$A$2:$A$29,0)),"")</f>
        <v>Both</v>
      </c>
      <c r="AF828" s="11">
        <v>794846.70560088498</v>
      </c>
      <c r="AG828" s="11">
        <v>862610.26150791103</v>
      </c>
      <c r="AH828" s="23">
        <f t="shared" si="177"/>
        <v>1</v>
      </c>
      <c r="AI828" s="10">
        <v>319784682.33108002</v>
      </c>
      <c r="AJ828" s="29">
        <f t="shared" si="178"/>
        <v>0.11812092685591717</v>
      </c>
      <c r="AK828" s="29">
        <f t="shared" si="179"/>
        <v>0.2477973349543677</v>
      </c>
      <c r="AL828" s="29">
        <f t="shared" si="180"/>
        <v>0.12967640809845055</v>
      </c>
      <c r="AM828" s="29">
        <f t="shared" si="181"/>
        <v>7.1798683054084558E-2</v>
      </c>
    </row>
    <row r="829" spans="1:39">
      <c r="A829" t="s">
        <v>115</v>
      </c>
      <c r="B829" s="20">
        <v>2046</v>
      </c>
      <c r="C829" t="s">
        <v>228</v>
      </c>
      <c r="D829" t="s">
        <v>208</v>
      </c>
      <c r="E829" s="22" t="s">
        <v>310</v>
      </c>
      <c r="F829" s="22" t="s">
        <v>311</v>
      </c>
      <c r="G829" s="22" t="s">
        <v>238</v>
      </c>
      <c r="H829" s="22" t="s">
        <v>237</v>
      </c>
      <c r="I829" s="22" t="s">
        <v>309</v>
      </c>
      <c r="J829" s="17">
        <f>IFERROR(INDEX(Cost_Components!$K$2:$K$29,MATCH(E829,Cost_Components!$A$2:$A$29,0)),"")</f>
        <v>0.5</v>
      </c>
      <c r="K829" s="17">
        <f t="shared" si="168"/>
        <v>0.72461538461538466</v>
      </c>
      <c r="L829" s="17">
        <f>IFERROR(INDEX(Cost_Components!$S$2:$S$29,MATCH(E829,Cost_Components!$A$2:$A$29,0)),"")</f>
        <v>0.31</v>
      </c>
      <c r="M829" s="28">
        <f>IFERROR(INDEX(Cost_Components!$L$2:$L$29,MATCH(E829,Cost_Components!$A$2:$A$29,0)),"")</f>
        <v>1</v>
      </c>
      <c r="N829" s="29">
        <f>IFERROR(INDEX(Cost_Components!$P$2:$P$29,MATCH(E829,Cost_Components!$A$2:$A$29,0)),"")</f>
        <v>282.51283610000002</v>
      </c>
      <c r="O829" s="23">
        <f t="shared" si="169"/>
        <v>405900.6223370615</v>
      </c>
      <c r="P829" s="23">
        <f t="shared" si="170"/>
        <v>442462.01229758601</v>
      </c>
      <c r="Q829" s="23">
        <f t="shared" si="171"/>
        <v>38750371.367818274</v>
      </c>
      <c r="R829" s="23">
        <f t="shared" si="172"/>
        <v>83093193.925929829</v>
      </c>
      <c r="S829" s="23">
        <f t="shared" si="173"/>
        <v>44342822.558111556</v>
      </c>
      <c r="T829" s="16">
        <f>IFERROR(INDEX(Cost_Components!$R$2:$R$29,MATCH(E829,Cost_Components!$A$2:$A$29,0)),"")</f>
        <v>1</v>
      </c>
      <c r="U829" s="26">
        <f>IFERROR(INDEX(Cost_Components!$Q$2:$Q$29,MATCH(E829,Cost_Components!$A$2:$A$29,0)),"")</f>
        <v>2023</v>
      </c>
      <c r="V829" s="30">
        <f>1/(1+Calculation_Assumptions!$B$5)^(B829-Calculation_Assumptions!$B$2)</f>
        <v>0.5375492759090631</v>
      </c>
      <c r="W829" s="23">
        <f t="shared" si="174"/>
        <v>20830234.069978002</v>
      </c>
      <c r="X829" s="23">
        <f t="shared" si="175"/>
        <v>44666686.227854937</v>
      </c>
      <c r="Y829" s="23">
        <f t="shared" si="176"/>
        <v>23836452.157876935</v>
      </c>
      <c r="Z829" s="17">
        <f>IFERROR(INDEX(Cost_Components!$T$2:$T$29,MATCH(E829,Cost_Components!$A$2:$A$29,0)),"")</f>
        <v>0.8</v>
      </c>
      <c r="AA829" s="26">
        <f>IFERROR(INDEX(Cost_Components!$U$2:$U$29,MATCH(E829,Cost_Components!$A$2:$A$29,0)),"")</f>
        <v>2025</v>
      </c>
      <c r="AB829" s="26">
        <f>IFERROR(INDEX(Cost_Components!$V$2:$V$29,MATCH(E829,Cost_Components!$A$2:$A$29,0)),"")</f>
        <v>2050</v>
      </c>
      <c r="AC829" s="26">
        <f>IFERROR(INDEX(Cost_Components!$M$2:$M$29,MATCH(E829,Cost_Components!$A$2:$A$29,0)),"")</f>
        <v>30</v>
      </c>
      <c r="AD829" s="26">
        <f>IFERROR(INDEX(Cost_Components!$N$2:$N$29,MATCH(E829,Cost_Components!$A$2:$A$29,0)),"")</f>
        <v>95</v>
      </c>
      <c r="AE829" s="16" t="str">
        <f>IFERROR(INDEX(Cost_Components!$O$2:$O$29,MATCH(E829,Cost_Components!$A$2:$A$29,0)),"")</f>
        <v>Both</v>
      </c>
      <c r="AF829" s="11">
        <v>811801.24467412301</v>
      </c>
      <c r="AG829" s="11">
        <v>884924.02459517203</v>
      </c>
      <c r="AH829" s="23">
        <f t="shared" si="177"/>
        <v>1</v>
      </c>
      <c r="AI829" s="10">
        <v>320645615.981408</v>
      </c>
      <c r="AJ829" s="29">
        <f t="shared" si="178"/>
        <v>0.12085108742002927</v>
      </c>
      <c r="AK829" s="29">
        <f t="shared" si="179"/>
        <v>0.25914339627443345</v>
      </c>
      <c r="AL829" s="29">
        <f t="shared" si="180"/>
        <v>0.13829230885440419</v>
      </c>
      <c r="AM829" s="29">
        <f t="shared" si="181"/>
        <v>7.4338930488477492E-2</v>
      </c>
    </row>
    <row r="830" spans="1:39">
      <c r="A830" t="s">
        <v>115</v>
      </c>
      <c r="B830" s="20">
        <v>2047</v>
      </c>
      <c r="C830" t="s">
        <v>228</v>
      </c>
      <c r="D830" t="s">
        <v>208</v>
      </c>
      <c r="E830" s="22" t="s">
        <v>310</v>
      </c>
      <c r="F830" s="22" t="s">
        <v>311</v>
      </c>
      <c r="G830" s="22" t="s">
        <v>238</v>
      </c>
      <c r="H830" s="22" t="s">
        <v>237</v>
      </c>
      <c r="I830" s="22" t="s">
        <v>309</v>
      </c>
      <c r="J830" s="17">
        <f>IFERROR(INDEX(Cost_Components!$K$2:$K$29,MATCH(E830,Cost_Components!$A$2:$A$29,0)),"")</f>
        <v>0.5</v>
      </c>
      <c r="K830" s="17">
        <f t="shared" si="168"/>
        <v>0.74346153846153851</v>
      </c>
      <c r="L830" s="17">
        <f>IFERROR(INDEX(Cost_Components!$S$2:$S$29,MATCH(E830,Cost_Components!$A$2:$A$29,0)),"")</f>
        <v>0.31</v>
      </c>
      <c r="M830" s="28">
        <f>IFERROR(INDEX(Cost_Components!$L$2:$L$29,MATCH(E830,Cost_Components!$A$2:$A$29,0)),"")</f>
        <v>1</v>
      </c>
      <c r="N830" s="29">
        <f>IFERROR(INDEX(Cost_Components!$P$2:$P$29,MATCH(E830,Cost_Components!$A$2:$A$29,0)),"")</f>
        <v>282.51283610000002</v>
      </c>
      <c r="O830" s="23">
        <f t="shared" si="169"/>
        <v>414207.45636378549</v>
      </c>
      <c r="P830" s="23">
        <f t="shared" si="170"/>
        <v>453525.46590079652</v>
      </c>
      <c r="Q830" s="23">
        <f t="shared" si="171"/>
        <v>39719297.34071444</v>
      </c>
      <c r="R830" s="23">
        <f t="shared" si="172"/>
        <v>86999068.694506302</v>
      </c>
      <c r="S830" s="23">
        <f t="shared" si="173"/>
        <v>47279771.353791863</v>
      </c>
      <c r="T830" s="16">
        <f>IFERROR(INDEX(Cost_Components!$R$2:$R$29,MATCH(E830,Cost_Components!$A$2:$A$29,0)),"")</f>
        <v>1</v>
      </c>
      <c r="U830" s="26">
        <f>IFERROR(INDEX(Cost_Components!$Q$2:$Q$29,MATCH(E830,Cost_Components!$A$2:$A$29,0)),"")</f>
        <v>2023</v>
      </c>
      <c r="V830" s="30">
        <f>1/(1+Calculation_Assumptions!$B$5)^(B830-Calculation_Assumptions!$B$2)</f>
        <v>0.52189250088258554</v>
      </c>
      <c r="W830" s="23">
        <f t="shared" si="174"/>
        <v>20729203.422444489</v>
      </c>
      <c r="X830" s="23">
        <f t="shared" si="175"/>
        <v>45404161.53543175</v>
      </c>
      <c r="Y830" s="23">
        <f t="shared" si="176"/>
        <v>24674958.112987261</v>
      </c>
      <c r="Z830" s="17">
        <f>IFERROR(INDEX(Cost_Components!$T$2:$T$29,MATCH(E830,Cost_Components!$A$2:$A$29,0)),"")</f>
        <v>0.8</v>
      </c>
      <c r="AA830" s="26">
        <f>IFERROR(INDEX(Cost_Components!$U$2:$U$29,MATCH(E830,Cost_Components!$A$2:$A$29,0)),"")</f>
        <v>2025</v>
      </c>
      <c r="AB830" s="26">
        <f>IFERROR(INDEX(Cost_Components!$V$2:$V$29,MATCH(E830,Cost_Components!$A$2:$A$29,0)),"")</f>
        <v>2050</v>
      </c>
      <c r="AC830" s="26">
        <f>IFERROR(INDEX(Cost_Components!$M$2:$M$29,MATCH(E830,Cost_Components!$A$2:$A$29,0)),"")</f>
        <v>30</v>
      </c>
      <c r="AD830" s="26">
        <f>IFERROR(INDEX(Cost_Components!$N$2:$N$29,MATCH(E830,Cost_Components!$A$2:$A$29,0)),"")</f>
        <v>95</v>
      </c>
      <c r="AE830" s="16" t="str">
        <f>IFERROR(INDEX(Cost_Components!$O$2:$O$29,MATCH(E830,Cost_Components!$A$2:$A$29,0)),"")</f>
        <v>Both</v>
      </c>
      <c r="AF830" s="11">
        <v>828414.91272757098</v>
      </c>
      <c r="AG830" s="11">
        <v>907050.93180159305</v>
      </c>
      <c r="AH830" s="23">
        <f t="shared" si="177"/>
        <v>1</v>
      </c>
      <c r="AI830" s="10">
        <v>321429520.52287501</v>
      </c>
      <c r="AJ830" s="29">
        <f t="shared" si="178"/>
        <v>0.12357078241009838</v>
      </c>
      <c r="AK830" s="29">
        <f t="shared" si="179"/>
        <v>0.27066297007500556</v>
      </c>
      <c r="AL830" s="29">
        <f t="shared" si="180"/>
        <v>0.14709218766490717</v>
      </c>
      <c r="AM830" s="29">
        <f t="shared" si="181"/>
        <v>7.6766309680729006E-2</v>
      </c>
    </row>
    <row r="831" spans="1:39">
      <c r="A831" t="s">
        <v>115</v>
      </c>
      <c r="B831" s="20">
        <v>2048</v>
      </c>
      <c r="C831" t="s">
        <v>228</v>
      </c>
      <c r="D831" t="s">
        <v>208</v>
      </c>
      <c r="E831" s="22" t="s">
        <v>310</v>
      </c>
      <c r="F831" s="22" t="s">
        <v>311</v>
      </c>
      <c r="G831" s="22" t="s">
        <v>238</v>
      </c>
      <c r="H831" s="22" t="s">
        <v>237</v>
      </c>
      <c r="I831" s="22" t="s">
        <v>309</v>
      </c>
      <c r="J831" s="17">
        <f>IFERROR(INDEX(Cost_Components!$K$2:$K$29,MATCH(E831,Cost_Components!$A$2:$A$29,0)),"")</f>
        <v>0.5</v>
      </c>
      <c r="K831" s="17">
        <f t="shared" si="168"/>
        <v>0.76230769230769235</v>
      </c>
      <c r="L831" s="17">
        <f>IFERROR(INDEX(Cost_Components!$S$2:$S$29,MATCH(E831,Cost_Components!$A$2:$A$29,0)),"")</f>
        <v>0.31</v>
      </c>
      <c r="M831" s="28">
        <f>IFERROR(INDEX(Cost_Components!$L$2:$L$29,MATCH(E831,Cost_Components!$A$2:$A$29,0)),"")</f>
        <v>1</v>
      </c>
      <c r="N831" s="29">
        <f>IFERROR(INDEX(Cost_Components!$P$2:$P$29,MATCH(E831,Cost_Components!$A$2:$A$29,0)),"")</f>
        <v>282.51283610000002</v>
      </c>
      <c r="O831" s="23">
        <f t="shared" si="169"/>
        <v>422718.36348341347</v>
      </c>
      <c r="P831" s="23">
        <f t="shared" si="170"/>
        <v>464961.27262462699</v>
      </c>
      <c r="Q831" s="23">
        <f t="shared" si="171"/>
        <v>40720833.619813085</v>
      </c>
      <c r="R831" s="23">
        <f t="shared" si="172"/>
        <v>91037348.819689676</v>
      </c>
      <c r="S831" s="23">
        <f t="shared" si="173"/>
        <v>50316515.199876592</v>
      </c>
      <c r="T831" s="16">
        <f>IFERROR(INDEX(Cost_Components!$R$2:$R$29,MATCH(E831,Cost_Components!$A$2:$A$29,0)),"")</f>
        <v>1</v>
      </c>
      <c r="U831" s="26">
        <f>IFERROR(INDEX(Cost_Components!$Q$2:$Q$29,MATCH(E831,Cost_Components!$A$2:$A$29,0)),"")</f>
        <v>2023</v>
      </c>
      <c r="V831" s="30">
        <f>1/(1+Calculation_Assumptions!$B$5)^(B831-Calculation_Assumptions!$B$2)</f>
        <v>0.50669174842969467</v>
      </c>
      <c r="W831" s="23">
        <f t="shared" si="174"/>
        <v>20632910.384337783</v>
      </c>
      <c r="X831" s="23">
        <f t="shared" si="175"/>
        <v>46127873.445852563</v>
      </c>
      <c r="Y831" s="23">
        <f t="shared" si="176"/>
        <v>25494963.061514776</v>
      </c>
      <c r="Z831" s="17">
        <f>IFERROR(INDEX(Cost_Components!$T$2:$T$29,MATCH(E831,Cost_Components!$A$2:$A$29,0)),"")</f>
        <v>0.8</v>
      </c>
      <c r="AA831" s="26">
        <f>IFERROR(INDEX(Cost_Components!$U$2:$U$29,MATCH(E831,Cost_Components!$A$2:$A$29,0)),"")</f>
        <v>2025</v>
      </c>
      <c r="AB831" s="26">
        <f>IFERROR(INDEX(Cost_Components!$V$2:$V$29,MATCH(E831,Cost_Components!$A$2:$A$29,0)),"")</f>
        <v>2050</v>
      </c>
      <c r="AC831" s="26">
        <f>IFERROR(INDEX(Cost_Components!$M$2:$M$29,MATCH(E831,Cost_Components!$A$2:$A$29,0)),"")</f>
        <v>30</v>
      </c>
      <c r="AD831" s="26">
        <f>IFERROR(INDEX(Cost_Components!$N$2:$N$29,MATCH(E831,Cost_Components!$A$2:$A$29,0)),"")</f>
        <v>95</v>
      </c>
      <c r="AE831" s="16" t="str">
        <f>IFERROR(INDEX(Cost_Components!$O$2:$O$29,MATCH(E831,Cost_Components!$A$2:$A$29,0)),"")</f>
        <v>Both</v>
      </c>
      <c r="AF831" s="11">
        <v>845436.72696682694</v>
      </c>
      <c r="AG831" s="11">
        <v>929922.54524925398</v>
      </c>
      <c r="AH831" s="23">
        <f t="shared" si="177"/>
        <v>1</v>
      </c>
      <c r="AI831" s="10">
        <v>322136832.26016098</v>
      </c>
      <c r="AJ831" s="29">
        <f t="shared" si="178"/>
        <v>0.12640849956246705</v>
      </c>
      <c r="AK831" s="29">
        <f t="shared" si="179"/>
        <v>0.2826045943922581</v>
      </c>
      <c r="AL831" s="29">
        <f t="shared" si="180"/>
        <v>0.15619609482979102</v>
      </c>
      <c r="AM831" s="29">
        <f t="shared" si="181"/>
        <v>7.9143272387197205E-2</v>
      </c>
    </row>
    <row r="832" spans="1:39">
      <c r="A832" t="s">
        <v>115</v>
      </c>
      <c r="B832" s="20">
        <v>2049</v>
      </c>
      <c r="C832" t="s">
        <v>228</v>
      </c>
      <c r="D832" t="s">
        <v>208</v>
      </c>
      <c r="E832" s="22" t="s">
        <v>310</v>
      </c>
      <c r="F832" s="22" t="s">
        <v>311</v>
      </c>
      <c r="G832" s="22" t="s">
        <v>238</v>
      </c>
      <c r="H832" s="22" t="s">
        <v>237</v>
      </c>
      <c r="I832" s="22" t="s">
        <v>309</v>
      </c>
      <c r="J832" s="17">
        <f>IFERROR(INDEX(Cost_Components!$K$2:$K$29,MATCH(E832,Cost_Components!$A$2:$A$29,0)),"")</f>
        <v>0.5</v>
      </c>
      <c r="K832" s="17">
        <f t="shared" si="168"/>
        <v>0.7811538461538462</v>
      </c>
      <c r="L832" s="17">
        <f>IFERROR(INDEX(Cost_Components!$S$2:$S$29,MATCH(E832,Cost_Components!$A$2:$A$29,0)),"")</f>
        <v>0.31</v>
      </c>
      <c r="M832" s="28">
        <f>IFERROR(INDEX(Cost_Components!$L$2:$L$29,MATCH(E832,Cost_Components!$A$2:$A$29,0)),"")</f>
        <v>1</v>
      </c>
      <c r="N832" s="29">
        <f>IFERROR(INDEX(Cost_Components!$P$2:$P$29,MATCH(E832,Cost_Components!$A$2:$A$29,0)),"")</f>
        <v>282.51283610000002</v>
      </c>
      <c r="O832" s="23">
        <f t="shared" si="169"/>
        <v>430953.62030908448</v>
      </c>
      <c r="P832" s="23">
        <f t="shared" si="170"/>
        <v>476164.84904386301</v>
      </c>
      <c r="Q832" s="23">
        <f t="shared" si="171"/>
        <v>41702031.405898139</v>
      </c>
      <c r="R832" s="23">
        <f t="shared" si="172"/>
        <v>95105425.698729843</v>
      </c>
      <c r="S832" s="23">
        <f t="shared" si="173"/>
        <v>53403394.292831704</v>
      </c>
      <c r="T832" s="16">
        <f>IFERROR(INDEX(Cost_Components!$R$2:$R$29,MATCH(E832,Cost_Components!$A$2:$A$29,0)),"")</f>
        <v>1</v>
      </c>
      <c r="U832" s="26">
        <f>IFERROR(INDEX(Cost_Components!$Q$2:$Q$29,MATCH(E832,Cost_Components!$A$2:$A$29,0)),"")</f>
        <v>2023</v>
      </c>
      <c r="V832" s="30">
        <f>1/(1+Calculation_Assumptions!$B$5)^(B832-Calculation_Assumptions!$B$2)</f>
        <v>0.49193373633950943</v>
      </c>
      <c r="W832" s="23">
        <f t="shared" si="174"/>
        <v>20514636.122451037</v>
      </c>
      <c r="X832" s="23">
        <f t="shared" si="175"/>
        <v>46785567.410135768</v>
      </c>
      <c r="Y832" s="23">
        <f t="shared" si="176"/>
        <v>26270931.287684735</v>
      </c>
      <c r="Z832" s="17">
        <f>IFERROR(INDEX(Cost_Components!$T$2:$T$29,MATCH(E832,Cost_Components!$A$2:$A$29,0)),"")</f>
        <v>0.8</v>
      </c>
      <c r="AA832" s="26">
        <f>IFERROR(INDEX(Cost_Components!$U$2:$U$29,MATCH(E832,Cost_Components!$A$2:$A$29,0)),"")</f>
        <v>2025</v>
      </c>
      <c r="AB832" s="26">
        <f>IFERROR(INDEX(Cost_Components!$V$2:$V$29,MATCH(E832,Cost_Components!$A$2:$A$29,0)),"")</f>
        <v>2050</v>
      </c>
      <c r="AC832" s="26">
        <f>IFERROR(INDEX(Cost_Components!$M$2:$M$29,MATCH(E832,Cost_Components!$A$2:$A$29,0)),"")</f>
        <v>30</v>
      </c>
      <c r="AD832" s="26">
        <f>IFERROR(INDEX(Cost_Components!$N$2:$N$29,MATCH(E832,Cost_Components!$A$2:$A$29,0)),"")</f>
        <v>95</v>
      </c>
      <c r="AE832" s="16" t="str">
        <f>IFERROR(INDEX(Cost_Components!$O$2:$O$29,MATCH(E832,Cost_Components!$A$2:$A$29,0)),"")</f>
        <v>Both</v>
      </c>
      <c r="AF832" s="11">
        <v>861907.24061816896</v>
      </c>
      <c r="AG832" s="11">
        <v>952329.69808772602</v>
      </c>
      <c r="AH832" s="23">
        <f t="shared" si="177"/>
        <v>1</v>
      </c>
      <c r="AI832" s="10">
        <v>322765819.75268102</v>
      </c>
      <c r="AJ832" s="29">
        <f t="shared" si="178"/>
        <v>0.12920213000822789</v>
      </c>
      <c r="AK832" s="29">
        <f t="shared" si="179"/>
        <v>0.29465767401146836</v>
      </c>
      <c r="AL832" s="29">
        <f t="shared" si="180"/>
        <v>0.1654555440032405</v>
      </c>
      <c r="AM832" s="29">
        <f t="shared" si="181"/>
        <v>8.1393163959600209E-2</v>
      </c>
    </row>
    <row r="833" spans="1:39">
      <c r="A833" t="s">
        <v>115</v>
      </c>
      <c r="B833" s="20">
        <v>2050</v>
      </c>
      <c r="C833" t="s">
        <v>228</v>
      </c>
      <c r="D833" t="s">
        <v>208</v>
      </c>
      <c r="E833" s="22" t="s">
        <v>310</v>
      </c>
      <c r="F833" s="22" t="s">
        <v>311</v>
      </c>
      <c r="G833" s="22" t="s">
        <v>238</v>
      </c>
      <c r="H833" s="22" t="s">
        <v>237</v>
      </c>
      <c r="I833" s="22" t="s">
        <v>309</v>
      </c>
      <c r="J833" s="17">
        <f>IFERROR(INDEX(Cost_Components!$K$2:$K$29,MATCH(E833,Cost_Components!$A$2:$A$29,0)),"")</f>
        <v>0.5</v>
      </c>
      <c r="K833" s="17">
        <f t="shared" si="168"/>
        <v>0.8</v>
      </c>
      <c r="L833" s="17">
        <f>IFERROR(INDEX(Cost_Components!$S$2:$S$29,MATCH(E833,Cost_Components!$A$2:$A$29,0)),"")</f>
        <v>0.31</v>
      </c>
      <c r="M833" s="28">
        <f>IFERROR(INDEX(Cost_Components!$L$2:$L$29,MATCH(E833,Cost_Components!$A$2:$A$29,0)),"")</f>
        <v>1</v>
      </c>
      <c r="N833" s="29">
        <f>IFERROR(INDEX(Cost_Components!$P$2:$P$29,MATCH(E833,Cost_Components!$A$2:$A$29,0)),"")</f>
        <v>282.51283610000002</v>
      </c>
      <c r="O833" s="23">
        <f t="shared" si="169"/>
        <v>438750.752277689</v>
      </c>
      <c r="P833" s="23">
        <f t="shared" si="170"/>
        <v>486910.56876541948</v>
      </c>
      <c r="Q833" s="23">
        <f t="shared" si="171"/>
        <v>42643130.569784649</v>
      </c>
      <c r="R833" s="23">
        <f t="shared" si="172"/>
        <v>99162175.49358277</v>
      </c>
      <c r="S833" s="23">
        <f t="shared" si="173"/>
        <v>56519044.923798122</v>
      </c>
      <c r="T833" s="16">
        <f>IFERROR(INDEX(Cost_Components!$R$2:$R$29,MATCH(E833,Cost_Components!$A$2:$A$29,0)),"")</f>
        <v>1</v>
      </c>
      <c r="U833" s="26">
        <f>IFERROR(INDEX(Cost_Components!$Q$2:$Q$29,MATCH(E833,Cost_Components!$A$2:$A$29,0)),"")</f>
        <v>2023</v>
      </c>
      <c r="V833" s="30">
        <f>1/(1+Calculation_Assumptions!$B$5)^(B833-Calculation_Assumptions!$B$2)</f>
        <v>0.47760556926165965</v>
      </c>
      <c r="W833" s="23">
        <f t="shared" si="174"/>
        <v>20366596.650881279</v>
      </c>
      <c r="X833" s="23">
        <f t="shared" si="175"/>
        <v>47360407.275837198</v>
      </c>
      <c r="Y833" s="23">
        <f t="shared" si="176"/>
        <v>26993810.624955915</v>
      </c>
      <c r="Z833" s="17">
        <f>IFERROR(INDEX(Cost_Components!$T$2:$T$29,MATCH(E833,Cost_Components!$A$2:$A$29,0)),"")</f>
        <v>0.8</v>
      </c>
      <c r="AA833" s="26">
        <f>IFERROR(INDEX(Cost_Components!$U$2:$U$29,MATCH(E833,Cost_Components!$A$2:$A$29,0)),"")</f>
        <v>2025</v>
      </c>
      <c r="AB833" s="26">
        <f>IFERROR(INDEX(Cost_Components!$V$2:$V$29,MATCH(E833,Cost_Components!$A$2:$A$29,0)),"")</f>
        <v>2050</v>
      </c>
      <c r="AC833" s="26">
        <f>IFERROR(INDEX(Cost_Components!$M$2:$M$29,MATCH(E833,Cost_Components!$A$2:$A$29,0)),"")</f>
        <v>30</v>
      </c>
      <c r="AD833" s="26">
        <f>IFERROR(INDEX(Cost_Components!$N$2:$N$29,MATCH(E833,Cost_Components!$A$2:$A$29,0)),"")</f>
        <v>95</v>
      </c>
      <c r="AE833" s="16" t="str">
        <f>IFERROR(INDEX(Cost_Components!$O$2:$O$29,MATCH(E833,Cost_Components!$A$2:$A$29,0)),"")</f>
        <v>Both</v>
      </c>
      <c r="AF833" s="11">
        <v>877501.50455537799</v>
      </c>
      <c r="AG833" s="11">
        <v>973821.13753083895</v>
      </c>
      <c r="AH833" s="23">
        <f t="shared" si="177"/>
        <v>1</v>
      </c>
      <c r="AI833" s="10">
        <v>323312042.56328499</v>
      </c>
      <c r="AJ833" s="29">
        <f t="shared" si="178"/>
        <v>0.13189465579970686</v>
      </c>
      <c r="AK833" s="29">
        <f t="shared" si="179"/>
        <v>0.30670733668750616</v>
      </c>
      <c r="AL833" s="29">
        <f t="shared" si="180"/>
        <v>0.1748126808877993</v>
      </c>
      <c r="AM833" s="29">
        <f t="shared" si="181"/>
        <v>8.3491509969574218E-2</v>
      </c>
    </row>
    <row r="834" spans="1:39">
      <c r="A834" t="s">
        <v>115</v>
      </c>
      <c r="B834" s="20">
        <v>2025</v>
      </c>
      <c r="C834" t="s">
        <v>228</v>
      </c>
      <c r="D834" t="s">
        <v>222</v>
      </c>
      <c r="E834" s="22" t="s">
        <v>312</v>
      </c>
      <c r="F834" s="22" t="s">
        <v>313</v>
      </c>
      <c r="G834" s="22" t="s">
        <v>240</v>
      </c>
      <c r="H834" s="22" t="s">
        <v>237</v>
      </c>
      <c r="I834" s="22" t="s">
        <v>309</v>
      </c>
      <c r="J834" s="17">
        <f>IFERROR(INDEX(Cost_Components!$K$2:$K$29,MATCH(E834,Cost_Components!$A$2:$A$29,0)),"")</f>
        <v>0.1</v>
      </c>
      <c r="K834" s="17">
        <f t="shared" ref="K834:K897" si="182">IF(OR(L834="",Z834="",AA834="",AB834=""),"",IF(B834&lt;AA834,L834,IF(B834&gt;AB834,Z834,L834+(Z834-L834)*MIN(MAX((B834-AA834+1)/MAX(AB834-AA834+1,1),0),1))))</f>
        <v>0.32884615384615384</v>
      </c>
      <c r="L834" s="17">
        <f>IFERROR(INDEX(Cost_Components!$S$2:$S$29,MATCH(E834,Cost_Components!$A$2:$A$29,0)),"")</f>
        <v>0.31</v>
      </c>
      <c r="M834" s="28">
        <f>IFERROR(INDEX(Cost_Components!$L$2:$L$29,MATCH(E834,Cost_Components!$A$2:$A$29,0)),"")</f>
        <v>1</v>
      </c>
      <c r="N834" s="29">
        <f>IFERROR(INDEX(Cost_Components!$P$2:$P$29,MATCH(E834,Cost_Components!$A$2:$A$29,0)),"")</f>
        <v>282.51283610000002</v>
      </c>
      <c r="O834" s="23">
        <f t="shared" ref="O834:O897" si="183">AF834*J834</f>
        <v>518514.63995736506</v>
      </c>
      <c r="P834" s="23">
        <f t="shared" ref="P834:P897" si="184">AG834*J834</f>
        <v>518965.273871082</v>
      </c>
      <c r="Q834" s="23">
        <f t="shared" ref="Q834:Q897" si="185">P834*L834*M834*N834</f>
        <v>45450448.921207115</v>
      </c>
      <c r="R834" s="23">
        <f t="shared" ref="R834:R897" si="186">O834*K834*M834*N834</f>
        <v>48171700.183513604</v>
      </c>
      <c r="S834" s="23">
        <f t="shared" ref="S834:S897" si="187">R834-Q834</f>
        <v>2721251.2623064891</v>
      </c>
      <c r="T834" s="16">
        <f>IFERROR(INDEX(Cost_Components!$R$2:$R$29,MATCH(E834,Cost_Components!$A$2:$A$29,0)),"")</f>
        <v>1</v>
      </c>
      <c r="U834" s="26">
        <f>IFERROR(INDEX(Cost_Components!$Q$2:$Q$29,MATCH(E834,Cost_Components!$A$2:$A$29,0)),"")</f>
        <v>2023</v>
      </c>
      <c r="V834" s="30">
        <f>1/(1+Calculation_Assumptions!$B$5)^(B834-Calculation_Assumptions!$B$2)</f>
        <v>1</v>
      </c>
      <c r="W834" s="23">
        <f t="shared" ref="W834:W897" si="188">Q834*V834</f>
        <v>45450448.921207115</v>
      </c>
      <c r="X834" s="23">
        <f t="shared" ref="X834:X897" si="189">R834*V834</f>
        <v>48171700.183513604</v>
      </c>
      <c r="Y834" s="23">
        <f t="shared" ref="Y834:Y897" si="190">S834*V834</f>
        <v>2721251.2623064891</v>
      </c>
      <c r="Z834" s="17">
        <f>IFERROR(INDEX(Cost_Components!$T$2:$T$29,MATCH(E834,Cost_Components!$A$2:$A$29,0)),"")</f>
        <v>0.8</v>
      </c>
      <c r="AA834" s="26">
        <f>IFERROR(INDEX(Cost_Components!$U$2:$U$29,MATCH(E834,Cost_Components!$A$2:$A$29,0)),"")</f>
        <v>2025</v>
      </c>
      <c r="AB834" s="26">
        <f>IFERROR(INDEX(Cost_Components!$V$2:$V$29,MATCH(E834,Cost_Components!$A$2:$A$29,0)),"")</f>
        <v>2050</v>
      </c>
      <c r="AC834" s="26">
        <f>IFERROR(INDEX(Cost_Components!$M$2:$M$29,MATCH(E834,Cost_Components!$A$2:$A$29,0)),"")</f>
        <v>30</v>
      </c>
      <c r="AD834" s="26">
        <f>IFERROR(INDEX(Cost_Components!$N$2:$N$29,MATCH(E834,Cost_Components!$A$2:$A$29,0)),"")</f>
        <v>95</v>
      </c>
      <c r="AE834" s="16" t="str">
        <f>IFERROR(INDEX(Cost_Components!$O$2:$O$29,MATCH(E834,Cost_Components!$A$2:$A$29,0)),"")</f>
        <v>Both</v>
      </c>
      <c r="AF834" s="11">
        <v>5185146.3995736502</v>
      </c>
      <c r="AG834" s="11">
        <v>5189652.7387108197</v>
      </c>
      <c r="AH834" s="23">
        <f t="shared" ref="AH834:AH897" si="191">IF(H834="shared-count-once",COUNTIFS($A$2:$A$1457,A834,$B$2:$B$1457,B834,$E$2:$E$1457,E834),1)</f>
        <v>1</v>
      </c>
      <c r="AI834" s="10">
        <v>288391907.64445603</v>
      </c>
      <c r="AJ834" s="29">
        <f t="shared" ref="AJ834:AJ897" si="192">IF(AI834=0,"",Q834/AI834)</f>
        <v>0.15759959872813317</v>
      </c>
      <c r="AK834" s="29">
        <f t="shared" ref="AK834:AK897" si="193">IF(AI834=0,"",R834/AI834)</f>
        <v>0.16703554748457813</v>
      </c>
      <c r="AL834" s="29">
        <f t="shared" ref="AL834:AL897" si="194">IF(AI834=0,"",S834/AI834)</f>
        <v>9.435948756444941E-3</v>
      </c>
      <c r="AM834" s="29">
        <f t="shared" ref="AM834:AM897" si="195">IF(AI834=0,"",Y834/AI834)</f>
        <v>9.435948756444941E-3</v>
      </c>
    </row>
    <row r="835" spans="1:39">
      <c r="A835" t="s">
        <v>115</v>
      </c>
      <c r="B835" s="20">
        <v>2026</v>
      </c>
      <c r="C835" t="s">
        <v>228</v>
      </c>
      <c r="D835" t="s">
        <v>222</v>
      </c>
      <c r="E835" s="22" t="s">
        <v>312</v>
      </c>
      <c r="F835" s="22" t="s">
        <v>313</v>
      </c>
      <c r="G835" s="22" t="s">
        <v>240</v>
      </c>
      <c r="H835" s="22" t="s">
        <v>237</v>
      </c>
      <c r="I835" s="22" t="s">
        <v>309</v>
      </c>
      <c r="J835" s="17">
        <f>IFERROR(INDEX(Cost_Components!$K$2:$K$29,MATCH(E835,Cost_Components!$A$2:$A$29,0)),"")</f>
        <v>0.1</v>
      </c>
      <c r="K835" s="17">
        <f t="shared" si="182"/>
        <v>0.34769230769230769</v>
      </c>
      <c r="L835" s="17">
        <f>IFERROR(INDEX(Cost_Components!$S$2:$S$29,MATCH(E835,Cost_Components!$A$2:$A$29,0)),"")</f>
        <v>0.31</v>
      </c>
      <c r="M835" s="28">
        <f>IFERROR(INDEX(Cost_Components!$L$2:$L$29,MATCH(E835,Cost_Components!$A$2:$A$29,0)),"")</f>
        <v>1</v>
      </c>
      <c r="N835" s="29">
        <f>IFERROR(INDEX(Cost_Components!$P$2:$P$29,MATCH(E835,Cost_Components!$A$2:$A$29,0)),"")</f>
        <v>282.51283610000002</v>
      </c>
      <c r="O835" s="23">
        <f t="shared" si="183"/>
        <v>531823.88099617907</v>
      </c>
      <c r="P835" s="23">
        <f t="shared" si="184"/>
        <v>533160.66317660909</v>
      </c>
      <c r="Q835" s="23">
        <f t="shared" si="185"/>
        <v>46693666.625804015</v>
      </c>
      <c r="R835" s="23">
        <f t="shared" si="186"/>
        <v>52239751.509634331</v>
      </c>
      <c r="S835" s="23">
        <f t="shared" si="187"/>
        <v>5546084.8838303164</v>
      </c>
      <c r="T835" s="16">
        <f>IFERROR(INDEX(Cost_Components!$R$2:$R$29,MATCH(E835,Cost_Components!$A$2:$A$29,0)),"")</f>
        <v>1</v>
      </c>
      <c r="U835" s="26">
        <f>IFERROR(INDEX(Cost_Components!$Q$2:$Q$29,MATCH(E835,Cost_Components!$A$2:$A$29,0)),"")</f>
        <v>2023</v>
      </c>
      <c r="V835" s="30">
        <f>1/(1+Calculation_Assumptions!$B$5)^(B835-Calculation_Assumptions!$B$2)</f>
        <v>0.970873786407767</v>
      </c>
      <c r="W835" s="23">
        <f t="shared" si="188"/>
        <v>45333656.918256328</v>
      </c>
      <c r="X835" s="23">
        <f t="shared" si="189"/>
        <v>50718205.349159546</v>
      </c>
      <c r="Y835" s="23">
        <f t="shared" si="190"/>
        <v>5384548.4309032196</v>
      </c>
      <c r="Z835" s="17">
        <f>IFERROR(INDEX(Cost_Components!$T$2:$T$29,MATCH(E835,Cost_Components!$A$2:$A$29,0)),"")</f>
        <v>0.8</v>
      </c>
      <c r="AA835" s="26">
        <f>IFERROR(INDEX(Cost_Components!$U$2:$U$29,MATCH(E835,Cost_Components!$A$2:$A$29,0)),"")</f>
        <v>2025</v>
      </c>
      <c r="AB835" s="26">
        <f>IFERROR(INDEX(Cost_Components!$V$2:$V$29,MATCH(E835,Cost_Components!$A$2:$A$29,0)),"")</f>
        <v>2050</v>
      </c>
      <c r="AC835" s="26">
        <f>IFERROR(INDEX(Cost_Components!$M$2:$M$29,MATCH(E835,Cost_Components!$A$2:$A$29,0)),"")</f>
        <v>30</v>
      </c>
      <c r="AD835" s="26">
        <f>IFERROR(INDEX(Cost_Components!$N$2:$N$29,MATCH(E835,Cost_Components!$A$2:$A$29,0)),"")</f>
        <v>95</v>
      </c>
      <c r="AE835" s="16" t="str">
        <f>IFERROR(INDEX(Cost_Components!$O$2:$O$29,MATCH(E835,Cost_Components!$A$2:$A$29,0)),"")</f>
        <v>Both</v>
      </c>
      <c r="AF835" s="11">
        <v>5318238.8099617902</v>
      </c>
      <c r="AG835" s="11">
        <v>5331606.6317660902</v>
      </c>
      <c r="AH835" s="23">
        <f t="shared" si="191"/>
        <v>1</v>
      </c>
      <c r="AI835" s="10">
        <v>290472130.233437</v>
      </c>
      <c r="AJ835" s="29">
        <f t="shared" si="192"/>
        <v>0.16075093534198548</v>
      </c>
      <c r="AK835" s="29">
        <f t="shared" si="193"/>
        <v>0.1798442813348462</v>
      </c>
      <c r="AL835" s="29">
        <f t="shared" si="194"/>
        <v>1.9093345992860736E-2</v>
      </c>
      <c r="AM835" s="29">
        <f t="shared" si="195"/>
        <v>1.8537229119282267E-2</v>
      </c>
    </row>
    <row r="836" spans="1:39">
      <c r="A836" t="s">
        <v>115</v>
      </c>
      <c r="B836" s="20">
        <v>2027</v>
      </c>
      <c r="C836" t="s">
        <v>228</v>
      </c>
      <c r="D836" t="s">
        <v>222</v>
      </c>
      <c r="E836" s="22" t="s">
        <v>312</v>
      </c>
      <c r="F836" s="22" t="s">
        <v>313</v>
      </c>
      <c r="G836" s="22" t="s">
        <v>240</v>
      </c>
      <c r="H836" s="22" t="s">
        <v>237</v>
      </c>
      <c r="I836" s="22" t="s">
        <v>309</v>
      </c>
      <c r="J836" s="17">
        <f>IFERROR(INDEX(Cost_Components!$K$2:$K$29,MATCH(E836,Cost_Components!$A$2:$A$29,0)),"")</f>
        <v>0.1</v>
      </c>
      <c r="K836" s="17">
        <f t="shared" si="182"/>
        <v>0.36653846153846154</v>
      </c>
      <c r="L836" s="17">
        <f>IFERROR(INDEX(Cost_Components!$S$2:$S$29,MATCH(E836,Cost_Components!$A$2:$A$29,0)),"")</f>
        <v>0.31</v>
      </c>
      <c r="M836" s="28">
        <f>IFERROR(INDEX(Cost_Components!$L$2:$L$29,MATCH(E836,Cost_Components!$A$2:$A$29,0)),"")</f>
        <v>1</v>
      </c>
      <c r="N836" s="29">
        <f>IFERROR(INDEX(Cost_Components!$P$2:$P$29,MATCH(E836,Cost_Components!$A$2:$A$29,0)),"")</f>
        <v>282.51283610000002</v>
      </c>
      <c r="O836" s="23">
        <f t="shared" si="183"/>
        <v>545001.78900830809</v>
      </c>
      <c r="P836" s="23">
        <f t="shared" si="184"/>
        <v>547644.06908597401</v>
      </c>
      <c r="Q836" s="23">
        <f t="shared" si="185"/>
        <v>47962108.530555084</v>
      </c>
      <c r="R836" s="23">
        <f t="shared" si="186"/>
        <v>56435927.323450893</v>
      </c>
      <c r="S836" s="23">
        <f t="shared" si="187"/>
        <v>8473818.7928958088</v>
      </c>
      <c r="T836" s="16">
        <f>IFERROR(INDEX(Cost_Components!$R$2:$R$29,MATCH(E836,Cost_Components!$A$2:$A$29,0)),"")</f>
        <v>1</v>
      </c>
      <c r="U836" s="26">
        <f>IFERROR(INDEX(Cost_Components!$Q$2:$Q$29,MATCH(E836,Cost_Components!$A$2:$A$29,0)),"")</f>
        <v>2023</v>
      </c>
      <c r="V836" s="30">
        <f>1/(1+Calculation_Assumptions!$B$5)^(B836-Calculation_Assumptions!$B$2)</f>
        <v>0.94259590913375435</v>
      </c>
      <c r="W836" s="23">
        <f t="shared" si="188"/>
        <v>45208887.294330366</v>
      </c>
      <c r="X836" s="23">
        <f t="shared" si="189"/>
        <v>53196274.223254681</v>
      </c>
      <c r="Y836" s="23">
        <f t="shared" si="190"/>
        <v>7987386.9289243175</v>
      </c>
      <c r="Z836" s="17">
        <f>IFERROR(INDEX(Cost_Components!$T$2:$T$29,MATCH(E836,Cost_Components!$A$2:$A$29,0)),"")</f>
        <v>0.8</v>
      </c>
      <c r="AA836" s="26">
        <f>IFERROR(INDEX(Cost_Components!$U$2:$U$29,MATCH(E836,Cost_Components!$A$2:$A$29,0)),"")</f>
        <v>2025</v>
      </c>
      <c r="AB836" s="26">
        <f>IFERROR(INDEX(Cost_Components!$V$2:$V$29,MATCH(E836,Cost_Components!$A$2:$A$29,0)),"")</f>
        <v>2050</v>
      </c>
      <c r="AC836" s="26">
        <f>IFERROR(INDEX(Cost_Components!$M$2:$M$29,MATCH(E836,Cost_Components!$A$2:$A$29,0)),"")</f>
        <v>30</v>
      </c>
      <c r="AD836" s="26">
        <f>IFERROR(INDEX(Cost_Components!$N$2:$N$29,MATCH(E836,Cost_Components!$A$2:$A$29,0)),"")</f>
        <v>95</v>
      </c>
      <c r="AE836" s="16" t="str">
        <f>IFERROR(INDEX(Cost_Components!$O$2:$O$29,MATCH(E836,Cost_Components!$A$2:$A$29,0)),"")</f>
        <v>Both</v>
      </c>
      <c r="AF836" s="11">
        <v>5450017.8900830802</v>
      </c>
      <c r="AG836" s="11">
        <v>5476440.6908597397</v>
      </c>
      <c r="AH836" s="23">
        <f t="shared" si="191"/>
        <v>1</v>
      </c>
      <c r="AI836" s="10">
        <v>292505080.826208</v>
      </c>
      <c r="AJ836" s="29">
        <f t="shared" si="192"/>
        <v>0.16397017239865241</v>
      </c>
      <c r="AK836" s="29">
        <f t="shared" si="193"/>
        <v>0.19293998984237243</v>
      </c>
      <c r="AL836" s="29">
        <f t="shared" si="194"/>
        <v>2.896981744372E-2</v>
      </c>
      <c r="AM836" s="29">
        <f t="shared" si="195"/>
        <v>2.7306831410802146E-2</v>
      </c>
    </row>
    <row r="837" spans="1:39">
      <c r="A837" t="s">
        <v>115</v>
      </c>
      <c r="B837" s="20">
        <v>2028</v>
      </c>
      <c r="C837" t="s">
        <v>228</v>
      </c>
      <c r="D837" t="s">
        <v>222</v>
      </c>
      <c r="E837" s="22" t="s">
        <v>312</v>
      </c>
      <c r="F837" s="22" t="s">
        <v>313</v>
      </c>
      <c r="G837" s="22" t="s">
        <v>240</v>
      </c>
      <c r="H837" s="22" t="s">
        <v>237</v>
      </c>
      <c r="I837" s="22" t="s">
        <v>309</v>
      </c>
      <c r="J837" s="17">
        <f>IFERROR(INDEX(Cost_Components!$K$2:$K$29,MATCH(E837,Cost_Components!$A$2:$A$29,0)),"")</f>
        <v>0.1</v>
      </c>
      <c r="K837" s="17">
        <f t="shared" si="182"/>
        <v>0.38538461538461538</v>
      </c>
      <c r="L837" s="17">
        <f>IFERROR(INDEX(Cost_Components!$S$2:$S$29,MATCH(E837,Cost_Components!$A$2:$A$29,0)),"")</f>
        <v>0.31</v>
      </c>
      <c r="M837" s="28">
        <f>IFERROR(INDEX(Cost_Components!$L$2:$L$29,MATCH(E837,Cost_Components!$A$2:$A$29,0)),"")</f>
        <v>1</v>
      </c>
      <c r="N837" s="29">
        <f>IFERROR(INDEX(Cost_Components!$P$2:$P$29,MATCH(E837,Cost_Components!$A$2:$A$29,0)),"")</f>
        <v>282.51283610000002</v>
      </c>
      <c r="O837" s="23">
        <f t="shared" si="183"/>
        <v>557762.62746963103</v>
      </c>
      <c r="P837" s="23">
        <f t="shared" si="184"/>
        <v>562130.28328635497</v>
      </c>
      <c r="Q837" s="23">
        <f t="shared" si="185"/>
        <v>49230796.382566623</v>
      </c>
      <c r="R837" s="23">
        <f t="shared" si="186"/>
        <v>60727019.984825887</v>
      </c>
      <c r="S837" s="23">
        <f t="shared" si="187"/>
        <v>11496223.602259263</v>
      </c>
      <c r="T837" s="16">
        <f>IFERROR(INDEX(Cost_Components!$R$2:$R$29,MATCH(E837,Cost_Components!$A$2:$A$29,0)),"")</f>
        <v>1</v>
      </c>
      <c r="U837" s="26">
        <f>IFERROR(INDEX(Cost_Components!$Q$2:$Q$29,MATCH(E837,Cost_Components!$A$2:$A$29,0)),"")</f>
        <v>2023</v>
      </c>
      <c r="V837" s="30">
        <f>1/(1+Calculation_Assumptions!$B$5)^(B837-Calculation_Assumptions!$B$2)</f>
        <v>0.91514165935315961</v>
      </c>
      <c r="W837" s="23">
        <f t="shared" si="188"/>
        <v>45053152.692819551</v>
      </c>
      <c r="X837" s="23">
        <f t="shared" si="189"/>
        <v>55573825.836486049</v>
      </c>
      <c r="Y837" s="23">
        <f t="shared" si="190"/>
        <v>10520673.1436665</v>
      </c>
      <c r="Z837" s="17">
        <f>IFERROR(INDEX(Cost_Components!$T$2:$T$29,MATCH(E837,Cost_Components!$A$2:$A$29,0)),"")</f>
        <v>0.8</v>
      </c>
      <c r="AA837" s="26">
        <f>IFERROR(INDEX(Cost_Components!$U$2:$U$29,MATCH(E837,Cost_Components!$A$2:$A$29,0)),"")</f>
        <v>2025</v>
      </c>
      <c r="AB837" s="26">
        <f>IFERROR(INDEX(Cost_Components!$V$2:$V$29,MATCH(E837,Cost_Components!$A$2:$A$29,0)),"")</f>
        <v>2050</v>
      </c>
      <c r="AC837" s="26">
        <f>IFERROR(INDEX(Cost_Components!$M$2:$M$29,MATCH(E837,Cost_Components!$A$2:$A$29,0)),"")</f>
        <v>30</v>
      </c>
      <c r="AD837" s="26">
        <f>IFERROR(INDEX(Cost_Components!$N$2:$N$29,MATCH(E837,Cost_Components!$A$2:$A$29,0)),"")</f>
        <v>95</v>
      </c>
      <c r="AE837" s="16" t="str">
        <f>IFERROR(INDEX(Cost_Components!$O$2:$O$29,MATCH(E837,Cost_Components!$A$2:$A$29,0)),"")</f>
        <v>Both</v>
      </c>
      <c r="AF837" s="11">
        <v>5577626.2746963101</v>
      </c>
      <c r="AG837" s="11">
        <v>5621302.8328635497</v>
      </c>
      <c r="AH837" s="23">
        <f t="shared" si="191"/>
        <v>1</v>
      </c>
      <c r="AI837" s="10">
        <v>294484707.92155403</v>
      </c>
      <c r="AJ837" s="29">
        <f t="shared" si="192"/>
        <v>0.16717607080528241</v>
      </c>
      <c r="AK837" s="29">
        <f t="shared" si="193"/>
        <v>0.20621451080917447</v>
      </c>
      <c r="AL837" s="29">
        <f t="shared" si="194"/>
        <v>3.9038440003892061E-2</v>
      </c>
      <c r="AM837" s="29">
        <f t="shared" si="195"/>
        <v>3.5725702763720543E-2</v>
      </c>
    </row>
    <row r="838" spans="1:39">
      <c r="A838" t="s">
        <v>115</v>
      </c>
      <c r="B838" s="20">
        <v>2029</v>
      </c>
      <c r="C838" t="s">
        <v>228</v>
      </c>
      <c r="D838" t="s">
        <v>222</v>
      </c>
      <c r="E838" s="22" t="s">
        <v>312</v>
      </c>
      <c r="F838" s="22" t="s">
        <v>313</v>
      </c>
      <c r="G838" s="22" t="s">
        <v>240</v>
      </c>
      <c r="H838" s="22" t="s">
        <v>237</v>
      </c>
      <c r="I838" s="22" t="s">
        <v>309</v>
      </c>
      <c r="J838" s="17">
        <f>IFERROR(INDEX(Cost_Components!$K$2:$K$29,MATCH(E838,Cost_Components!$A$2:$A$29,0)),"")</f>
        <v>0.1</v>
      </c>
      <c r="K838" s="17">
        <f t="shared" si="182"/>
        <v>0.40423076923076923</v>
      </c>
      <c r="L838" s="17">
        <f>IFERROR(INDEX(Cost_Components!$S$2:$S$29,MATCH(E838,Cost_Components!$A$2:$A$29,0)),"")</f>
        <v>0.31</v>
      </c>
      <c r="M838" s="28">
        <f>IFERROR(INDEX(Cost_Components!$L$2:$L$29,MATCH(E838,Cost_Components!$A$2:$A$29,0)),"")</f>
        <v>1</v>
      </c>
      <c r="N838" s="29">
        <f>IFERROR(INDEX(Cost_Components!$P$2:$P$29,MATCH(E838,Cost_Components!$A$2:$A$29,0)),"")</f>
        <v>282.51283610000002</v>
      </c>
      <c r="O838" s="23">
        <f t="shared" si="183"/>
        <v>570213.4178065731</v>
      </c>
      <c r="P838" s="23">
        <f t="shared" si="184"/>
        <v>576696.81668583001</v>
      </c>
      <c r="Q838" s="23">
        <f t="shared" si="185"/>
        <v>50506518.508044258</v>
      </c>
      <c r="R838" s="23">
        <f t="shared" si="186"/>
        <v>65118589.595767878</v>
      </c>
      <c r="S838" s="23">
        <f t="shared" si="187"/>
        <v>14612071.08772362</v>
      </c>
      <c r="T838" s="16">
        <f>IFERROR(INDEX(Cost_Components!$R$2:$R$29,MATCH(E838,Cost_Components!$A$2:$A$29,0)),"")</f>
        <v>1</v>
      </c>
      <c r="U838" s="26">
        <f>IFERROR(INDEX(Cost_Components!$Q$2:$Q$29,MATCH(E838,Cost_Components!$A$2:$A$29,0)),"")</f>
        <v>2023</v>
      </c>
      <c r="V838" s="30">
        <f>1/(1+Calculation_Assumptions!$B$5)^(B838-Calculation_Assumptions!$B$2)</f>
        <v>0.888487047915689</v>
      </c>
      <c r="W838" s="23">
        <f t="shared" si="188"/>
        <v>44874387.529711351</v>
      </c>
      <c r="X838" s="23">
        <f t="shared" si="189"/>
        <v>57857023.434377104</v>
      </c>
      <c r="Y838" s="23">
        <f t="shared" si="190"/>
        <v>12982635.90466575</v>
      </c>
      <c r="Z838" s="17">
        <f>IFERROR(INDEX(Cost_Components!$T$2:$T$29,MATCH(E838,Cost_Components!$A$2:$A$29,0)),"")</f>
        <v>0.8</v>
      </c>
      <c r="AA838" s="26">
        <f>IFERROR(INDEX(Cost_Components!$U$2:$U$29,MATCH(E838,Cost_Components!$A$2:$A$29,0)),"")</f>
        <v>2025</v>
      </c>
      <c r="AB838" s="26">
        <f>IFERROR(INDEX(Cost_Components!$V$2:$V$29,MATCH(E838,Cost_Components!$A$2:$A$29,0)),"")</f>
        <v>2050</v>
      </c>
      <c r="AC838" s="26">
        <f>IFERROR(INDEX(Cost_Components!$M$2:$M$29,MATCH(E838,Cost_Components!$A$2:$A$29,0)),"")</f>
        <v>30</v>
      </c>
      <c r="AD838" s="26">
        <f>IFERROR(INDEX(Cost_Components!$N$2:$N$29,MATCH(E838,Cost_Components!$A$2:$A$29,0)),"")</f>
        <v>95</v>
      </c>
      <c r="AE838" s="16" t="str">
        <f>IFERROR(INDEX(Cost_Components!$O$2:$O$29,MATCH(E838,Cost_Components!$A$2:$A$29,0)),"")</f>
        <v>Both</v>
      </c>
      <c r="AF838" s="11">
        <v>5702134.1780657303</v>
      </c>
      <c r="AG838" s="11">
        <v>5766968.1668582996</v>
      </c>
      <c r="AH838" s="23">
        <f t="shared" si="191"/>
        <v>1</v>
      </c>
      <c r="AI838" s="10">
        <v>296414030.31142998</v>
      </c>
      <c r="AJ838" s="29">
        <f t="shared" si="192"/>
        <v>0.17039179439306279</v>
      </c>
      <c r="AK838" s="29">
        <f t="shared" si="193"/>
        <v>0.2196879463747059</v>
      </c>
      <c r="AL838" s="29">
        <f t="shared" si="194"/>
        <v>4.929615198164311E-2</v>
      </c>
      <c r="AM838" s="29">
        <f t="shared" si="195"/>
        <v>4.3798992547773231E-2</v>
      </c>
    </row>
    <row r="839" spans="1:39">
      <c r="A839" t="s">
        <v>115</v>
      </c>
      <c r="B839" s="20">
        <v>2030</v>
      </c>
      <c r="C839" t="s">
        <v>228</v>
      </c>
      <c r="D839" t="s">
        <v>222</v>
      </c>
      <c r="E839" s="22" t="s">
        <v>312</v>
      </c>
      <c r="F839" s="22" t="s">
        <v>313</v>
      </c>
      <c r="G839" s="22" t="s">
        <v>240</v>
      </c>
      <c r="H839" s="22" t="s">
        <v>237</v>
      </c>
      <c r="I839" s="22" t="s">
        <v>309</v>
      </c>
      <c r="J839" s="17">
        <f>IFERROR(INDEX(Cost_Components!$K$2:$K$29,MATCH(E839,Cost_Components!$A$2:$A$29,0)),"")</f>
        <v>0.1</v>
      </c>
      <c r="K839" s="17">
        <f t="shared" si="182"/>
        <v>0.42307692307692307</v>
      </c>
      <c r="L839" s="17">
        <f>IFERROR(INDEX(Cost_Components!$S$2:$S$29,MATCH(E839,Cost_Components!$A$2:$A$29,0)),"")</f>
        <v>0.31</v>
      </c>
      <c r="M839" s="28">
        <f>IFERROR(INDEX(Cost_Components!$L$2:$L$29,MATCH(E839,Cost_Components!$A$2:$A$29,0)),"")</f>
        <v>1</v>
      </c>
      <c r="N839" s="29">
        <f>IFERROR(INDEX(Cost_Components!$P$2:$P$29,MATCH(E839,Cost_Components!$A$2:$A$29,0)),"")</f>
        <v>282.51283610000002</v>
      </c>
      <c r="O839" s="23">
        <f t="shared" si="183"/>
        <v>582384.33534034505</v>
      </c>
      <c r="P839" s="23">
        <f t="shared" si="184"/>
        <v>591349.35628833005</v>
      </c>
      <c r="Q839" s="23">
        <f t="shared" si="185"/>
        <v>51789772.968986906</v>
      </c>
      <c r="R839" s="23">
        <f t="shared" si="186"/>
        <v>69609290.501898378</v>
      </c>
      <c r="S839" s="23">
        <f t="shared" si="187"/>
        <v>17819517.532911472</v>
      </c>
      <c r="T839" s="16">
        <f>IFERROR(INDEX(Cost_Components!$R$2:$R$29,MATCH(E839,Cost_Components!$A$2:$A$29,0)),"")</f>
        <v>1</v>
      </c>
      <c r="U839" s="26">
        <f>IFERROR(INDEX(Cost_Components!$Q$2:$Q$29,MATCH(E839,Cost_Components!$A$2:$A$29,0)),"")</f>
        <v>2023</v>
      </c>
      <c r="V839" s="30">
        <f>1/(1+Calculation_Assumptions!$B$5)^(B839-Calculation_Assumptions!$B$2)</f>
        <v>0.86260878438416411</v>
      </c>
      <c r="W839" s="23">
        <f t="shared" si="188"/>
        <v>44674313.104309633</v>
      </c>
      <c r="X839" s="23">
        <f t="shared" si="189"/>
        <v>60045585.461686701</v>
      </c>
      <c r="Y839" s="23">
        <f t="shared" si="190"/>
        <v>15371272.357377063</v>
      </c>
      <c r="Z839" s="17">
        <f>IFERROR(INDEX(Cost_Components!$T$2:$T$29,MATCH(E839,Cost_Components!$A$2:$A$29,0)),"")</f>
        <v>0.8</v>
      </c>
      <c r="AA839" s="26">
        <f>IFERROR(INDEX(Cost_Components!$U$2:$U$29,MATCH(E839,Cost_Components!$A$2:$A$29,0)),"")</f>
        <v>2025</v>
      </c>
      <c r="AB839" s="26">
        <f>IFERROR(INDEX(Cost_Components!$V$2:$V$29,MATCH(E839,Cost_Components!$A$2:$A$29,0)),"")</f>
        <v>2050</v>
      </c>
      <c r="AC839" s="26">
        <f>IFERROR(INDEX(Cost_Components!$M$2:$M$29,MATCH(E839,Cost_Components!$A$2:$A$29,0)),"")</f>
        <v>30</v>
      </c>
      <c r="AD839" s="26">
        <f>IFERROR(INDEX(Cost_Components!$N$2:$N$29,MATCH(E839,Cost_Components!$A$2:$A$29,0)),"")</f>
        <v>95</v>
      </c>
      <c r="AE839" s="16" t="str">
        <f>IFERROR(INDEX(Cost_Components!$O$2:$O$29,MATCH(E839,Cost_Components!$A$2:$A$29,0)),"")</f>
        <v>Both</v>
      </c>
      <c r="AF839" s="11">
        <v>5823843.35340345</v>
      </c>
      <c r="AG839" s="11">
        <v>5913493.5628832998</v>
      </c>
      <c r="AH839" s="23">
        <f t="shared" si="191"/>
        <v>1</v>
      </c>
      <c r="AI839" s="10">
        <v>298289404.664994</v>
      </c>
      <c r="AJ839" s="29">
        <f t="shared" si="192"/>
        <v>0.17362256975621213</v>
      </c>
      <c r="AK839" s="29">
        <f t="shared" si="193"/>
        <v>0.23336159251139313</v>
      </c>
      <c r="AL839" s="29">
        <f t="shared" si="194"/>
        <v>5.9739022755181004E-2</v>
      </c>
      <c r="AM839" s="29">
        <f t="shared" si="195"/>
        <v>5.1531405799144607E-2</v>
      </c>
    </row>
    <row r="840" spans="1:39">
      <c r="A840" t="s">
        <v>115</v>
      </c>
      <c r="B840" s="20">
        <v>2031</v>
      </c>
      <c r="C840" t="s">
        <v>228</v>
      </c>
      <c r="D840" t="s">
        <v>222</v>
      </c>
      <c r="E840" s="22" t="s">
        <v>312</v>
      </c>
      <c r="F840" s="22" t="s">
        <v>313</v>
      </c>
      <c r="G840" s="22" t="s">
        <v>240</v>
      </c>
      <c r="H840" s="22" t="s">
        <v>237</v>
      </c>
      <c r="I840" s="22" t="s">
        <v>309</v>
      </c>
      <c r="J840" s="17">
        <f>IFERROR(INDEX(Cost_Components!$K$2:$K$29,MATCH(E840,Cost_Components!$A$2:$A$29,0)),"")</f>
        <v>0.1</v>
      </c>
      <c r="K840" s="17">
        <f t="shared" si="182"/>
        <v>0.44192307692307692</v>
      </c>
      <c r="L840" s="17">
        <f>IFERROR(INDEX(Cost_Components!$S$2:$S$29,MATCH(E840,Cost_Components!$A$2:$A$29,0)),"")</f>
        <v>0.31</v>
      </c>
      <c r="M840" s="28">
        <f>IFERROR(INDEX(Cost_Components!$L$2:$L$29,MATCH(E840,Cost_Components!$A$2:$A$29,0)),"")</f>
        <v>1</v>
      </c>
      <c r="N840" s="29">
        <f>IFERROR(INDEX(Cost_Components!$P$2:$P$29,MATCH(E840,Cost_Components!$A$2:$A$29,0)),"")</f>
        <v>282.51283610000002</v>
      </c>
      <c r="O840" s="23">
        <f t="shared" si="183"/>
        <v>594290.17675408302</v>
      </c>
      <c r="P840" s="23">
        <f t="shared" si="184"/>
        <v>606089.17902345106</v>
      </c>
      <c r="Q840" s="23">
        <f t="shared" si="185"/>
        <v>53080671.59758509</v>
      </c>
      <c r="R840" s="23">
        <f t="shared" si="186"/>
        <v>74196499.689630806</v>
      </c>
      <c r="S840" s="23">
        <f t="shared" si="187"/>
        <v>21115828.092045717</v>
      </c>
      <c r="T840" s="16">
        <f>IFERROR(INDEX(Cost_Components!$R$2:$R$29,MATCH(E840,Cost_Components!$A$2:$A$29,0)),"")</f>
        <v>1</v>
      </c>
      <c r="U840" s="26">
        <f>IFERROR(INDEX(Cost_Components!$Q$2:$Q$29,MATCH(E840,Cost_Components!$A$2:$A$29,0)),"")</f>
        <v>2023</v>
      </c>
      <c r="V840" s="30">
        <f>1/(1+Calculation_Assumptions!$B$5)^(B840-Calculation_Assumptions!$B$2)</f>
        <v>0.83748425668365445</v>
      </c>
      <c r="W840" s="23">
        <f t="shared" si="188"/>
        <v>44454226.797172718</v>
      </c>
      <c r="X840" s="23">
        <f t="shared" si="189"/>
        <v>62138400.391099453</v>
      </c>
      <c r="Y840" s="23">
        <f t="shared" si="190"/>
        <v>17684173.593926735</v>
      </c>
      <c r="Z840" s="17">
        <f>IFERROR(INDEX(Cost_Components!$T$2:$T$29,MATCH(E840,Cost_Components!$A$2:$A$29,0)),"")</f>
        <v>0.8</v>
      </c>
      <c r="AA840" s="26">
        <f>IFERROR(INDEX(Cost_Components!$U$2:$U$29,MATCH(E840,Cost_Components!$A$2:$A$29,0)),"")</f>
        <v>2025</v>
      </c>
      <c r="AB840" s="26">
        <f>IFERROR(INDEX(Cost_Components!$V$2:$V$29,MATCH(E840,Cost_Components!$A$2:$A$29,0)),"")</f>
        <v>2050</v>
      </c>
      <c r="AC840" s="26">
        <f>IFERROR(INDEX(Cost_Components!$M$2:$M$29,MATCH(E840,Cost_Components!$A$2:$A$29,0)),"")</f>
        <v>30</v>
      </c>
      <c r="AD840" s="26">
        <f>IFERROR(INDEX(Cost_Components!$N$2:$N$29,MATCH(E840,Cost_Components!$A$2:$A$29,0)),"")</f>
        <v>95</v>
      </c>
      <c r="AE840" s="16" t="str">
        <f>IFERROR(INDEX(Cost_Components!$O$2:$O$29,MATCH(E840,Cost_Components!$A$2:$A$29,0)),"")</f>
        <v>Both</v>
      </c>
      <c r="AF840" s="11">
        <v>5942901.7675408302</v>
      </c>
      <c r="AG840" s="11">
        <v>6060891.7902345099</v>
      </c>
      <c r="AH840" s="23">
        <f t="shared" si="191"/>
        <v>1</v>
      </c>
      <c r="AI840" s="10">
        <v>300119636.92551899</v>
      </c>
      <c r="AJ840" s="29">
        <f t="shared" si="192"/>
        <v>0.1768650400265484</v>
      </c>
      <c r="AK840" s="29">
        <f t="shared" si="193"/>
        <v>0.24722307560316098</v>
      </c>
      <c r="AL840" s="29">
        <f t="shared" si="194"/>
        <v>7.035803557661259E-2</v>
      </c>
      <c r="AM840" s="29">
        <f t="shared" si="195"/>
        <v>5.8923747126601499E-2</v>
      </c>
    </row>
    <row r="841" spans="1:39">
      <c r="A841" t="s">
        <v>115</v>
      </c>
      <c r="B841" s="20">
        <v>2032</v>
      </c>
      <c r="C841" t="s">
        <v>228</v>
      </c>
      <c r="D841" t="s">
        <v>222</v>
      </c>
      <c r="E841" s="22" t="s">
        <v>312</v>
      </c>
      <c r="F841" s="22" t="s">
        <v>313</v>
      </c>
      <c r="G841" s="22" t="s">
        <v>240</v>
      </c>
      <c r="H841" s="22" t="s">
        <v>237</v>
      </c>
      <c r="I841" s="22" t="s">
        <v>309</v>
      </c>
      <c r="J841" s="17">
        <f>IFERROR(INDEX(Cost_Components!$K$2:$K$29,MATCH(E841,Cost_Components!$A$2:$A$29,0)),"")</f>
        <v>0.1</v>
      </c>
      <c r="K841" s="17">
        <f t="shared" si="182"/>
        <v>0.46076923076923082</v>
      </c>
      <c r="L841" s="17">
        <f>IFERROR(INDEX(Cost_Components!$S$2:$S$29,MATCH(E841,Cost_Components!$A$2:$A$29,0)),"")</f>
        <v>0.31</v>
      </c>
      <c r="M841" s="28">
        <f>IFERROR(INDEX(Cost_Components!$L$2:$L$29,MATCH(E841,Cost_Components!$A$2:$A$29,0)),"")</f>
        <v>1</v>
      </c>
      <c r="N841" s="29">
        <f>IFERROR(INDEX(Cost_Components!$P$2:$P$29,MATCH(E841,Cost_Components!$A$2:$A$29,0)),"")</f>
        <v>282.51283610000002</v>
      </c>
      <c r="O841" s="23">
        <f t="shared" si="183"/>
        <v>605961.2481841211</v>
      </c>
      <c r="P841" s="23">
        <f t="shared" si="184"/>
        <v>620934.39832019899</v>
      </c>
      <c r="Q841" s="23">
        <f t="shared" si="185"/>
        <v>54380800.749460816</v>
      </c>
      <c r="R841" s="23">
        <f t="shared" si="186"/>
        <v>78879928.187633887</v>
      </c>
      <c r="S841" s="23">
        <f t="shared" si="187"/>
        <v>24499127.438173071</v>
      </c>
      <c r="T841" s="16">
        <f>IFERROR(INDEX(Cost_Components!$R$2:$R$29,MATCH(E841,Cost_Components!$A$2:$A$29,0)),"")</f>
        <v>1</v>
      </c>
      <c r="U841" s="26">
        <f>IFERROR(INDEX(Cost_Components!$Q$2:$Q$29,MATCH(E841,Cost_Components!$A$2:$A$29,0)),"")</f>
        <v>2023</v>
      </c>
      <c r="V841" s="30">
        <f>1/(1+Calculation_Assumptions!$B$5)^(B841-Calculation_Assumptions!$B$2)</f>
        <v>0.81309151134335378</v>
      </c>
      <c r="W841" s="23">
        <f t="shared" si="188"/>
        <v>44216567.469440877</v>
      </c>
      <c r="X841" s="23">
        <f t="shared" si="189"/>
        <v>64136600.024738453</v>
      </c>
      <c r="Y841" s="23">
        <f t="shared" si="190"/>
        <v>19920032.555297568</v>
      </c>
      <c r="Z841" s="17">
        <f>IFERROR(INDEX(Cost_Components!$T$2:$T$29,MATCH(E841,Cost_Components!$A$2:$A$29,0)),"")</f>
        <v>0.8</v>
      </c>
      <c r="AA841" s="26">
        <f>IFERROR(INDEX(Cost_Components!$U$2:$U$29,MATCH(E841,Cost_Components!$A$2:$A$29,0)),"")</f>
        <v>2025</v>
      </c>
      <c r="AB841" s="26">
        <f>IFERROR(INDEX(Cost_Components!$V$2:$V$29,MATCH(E841,Cost_Components!$A$2:$A$29,0)),"")</f>
        <v>2050</v>
      </c>
      <c r="AC841" s="26">
        <f>IFERROR(INDEX(Cost_Components!$M$2:$M$29,MATCH(E841,Cost_Components!$A$2:$A$29,0)),"")</f>
        <v>30</v>
      </c>
      <c r="AD841" s="26">
        <f>IFERROR(INDEX(Cost_Components!$N$2:$N$29,MATCH(E841,Cost_Components!$A$2:$A$29,0)),"")</f>
        <v>95</v>
      </c>
      <c r="AE841" s="16" t="str">
        <f>IFERROR(INDEX(Cost_Components!$O$2:$O$29,MATCH(E841,Cost_Components!$A$2:$A$29,0)),"")</f>
        <v>Both</v>
      </c>
      <c r="AF841" s="11">
        <v>6059612.4818412103</v>
      </c>
      <c r="AG841" s="11">
        <v>6209343.9832019899</v>
      </c>
      <c r="AH841" s="23">
        <f t="shared" si="191"/>
        <v>1</v>
      </c>
      <c r="AI841" s="10">
        <v>301904628.08354098</v>
      </c>
      <c r="AJ841" s="29">
        <f t="shared" si="192"/>
        <v>0.18012576055777765</v>
      </c>
      <c r="AK841" s="29">
        <f t="shared" si="193"/>
        <v>0.26127432589674238</v>
      </c>
      <c r="AL841" s="29">
        <f t="shared" si="194"/>
        <v>8.1148565338964723E-2</v>
      </c>
      <c r="AM841" s="29">
        <f t="shared" si="195"/>
        <v>6.5981209634803722E-2</v>
      </c>
    </row>
    <row r="842" spans="1:39">
      <c r="A842" t="s">
        <v>115</v>
      </c>
      <c r="B842" s="20">
        <v>2033</v>
      </c>
      <c r="C842" t="s">
        <v>228</v>
      </c>
      <c r="D842" t="s">
        <v>222</v>
      </c>
      <c r="E842" s="22" t="s">
        <v>312</v>
      </c>
      <c r="F842" s="22" t="s">
        <v>313</v>
      </c>
      <c r="G842" s="22" t="s">
        <v>240</v>
      </c>
      <c r="H842" s="22" t="s">
        <v>237</v>
      </c>
      <c r="I842" s="22" t="s">
        <v>309</v>
      </c>
      <c r="J842" s="17">
        <f>IFERROR(INDEX(Cost_Components!$K$2:$K$29,MATCH(E842,Cost_Components!$A$2:$A$29,0)),"")</f>
        <v>0.1</v>
      </c>
      <c r="K842" s="17">
        <f t="shared" si="182"/>
        <v>0.47961538461538467</v>
      </c>
      <c r="L842" s="17">
        <f>IFERROR(INDEX(Cost_Components!$S$2:$S$29,MATCH(E842,Cost_Components!$A$2:$A$29,0)),"")</f>
        <v>0.31</v>
      </c>
      <c r="M842" s="28">
        <f>IFERROR(INDEX(Cost_Components!$L$2:$L$29,MATCH(E842,Cost_Components!$A$2:$A$29,0)),"")</f>
        <v>1</v>
      </c>
      <c r="N842" s="29">
        <f>IFERROR(INDEX(Cost_Components!$P$2:$P$29,MATCH(E842,Cost_Components!$A$2:$A$29,0)),"")</f>
        <v>282.51283610000002</v>
      </c>
      <c r="O842" s="23">
        <f t="shared" si="183"/>
        <v>617332.19234275399</v>
      </c>
      <c r="P842" s="23">
        <f t="shared" si="184"/>
        <v>635830.448888944</v>
      </c>
      <c r="Q842" s="23">
        <f t="shared" si="185"/>
        <v>55685381.652249023</v>
      </c>
      <c r="R842" s="23">
        <f t="shared" si="186"/>
        <v>83646970.303001523</v>
      </c>
      <c r="S842" s="23">
        <f t="shared" si="187"/>
        <v>27961588.6507525</v>
      </c>
      <c r="T842" s="16">
        <f>IFERROR(INDEX(Cost_Components!$R$2:$R$29,MATCH(E842,Cost_Components!$A$2:$A$29,0)),"")</f>
        <v>1</v>
      </c>
      <c r="U842" s="26">
        <f>IFERROR(INDEX(Cost_Components!$Q$2:$Q$29,MATCH(E842,Cost_Components!$A$2:$A$29,0)),"")</f>
        <v>2023</v>
      </c>
      <c r="V842" s="30">
        <f>1/(1+Calculation_Assumptions!$B$5)^(B842-Calculation_Assumptions!$B$2)</f>
        <v>0.78940923431393573</v>
      </c>
      <c r="W842" s="23">
        <f t="shared" si="188"/>
        <v>43958554.492581189</v>
      </c>
      <c r="X842" s="23">
        <f t="shared" si="189"/>
        <v>66031690.779572949</v>
      </c>
      <c r="Y842" s="23">
        <f t="shared" si="190"/>
        <v>22073136.286991768</v>
      </c>
      <c r="Z842" s="17">
        <f>IFERROR(INDEX(Cost_Components!$T$2:$T$29,MATCH(E842,Cost_Components!$A$2:$A$29,0)),"")</f>
        <v>0.8</v>
      </c>
      <c r="AA842" s="26">
        <f>IFERROR(INDEX(Cost_Components!$U$2:$U$29,MATCH(E842,Cost_Components!$A$2:$A$29,0)),"")</f>
        <v>2025</v>
      </c>
      <c r="AB842" s="26">
        <f>IFERROR(INDEX(Cost_Components!$V$2:$V$29,MATCH(E842,Cost_Components!$A$2:$A$29,0)),"")</f>
        <v>2050</v>
      </c>
      <c r="AC842" s="26">
        <f>IFERROR(INDEX(Cost_Components!$M$2:$M$29,MATCH(E842,Cost_Components!$A$2:$A$29,0)),"")</f>
        <v>30</v>
      </c>
      <c r="AD842" s="26">
        <f>IFERROR(INDEX(Cost_Components!$N$2:$N$29,MATCH(E842,Cost_Components!$A$2:$A$29,0)),"")</f>
        <v>95</v>
      </c>
      <c r="AE842" s="16" t="str">
        <f>IFERROR(INDEX(Cost_Components!$O$2:$O$29,MATCH(E842,Cost_Components!$A$2:$A$29,0)),"")</f>
        <v>Both</v>
      </c>
      <c r="AF842" s="11">
        <v>6173321.9234275399</v>
      </c>
      <c r="AG842" s="11">
        <v>6358304.48888944</v>
      </c>
      <c r="AH842" s="23">
        <f t="shared" si="191"/>
        <v>1</v>
      </c>
      <c r="AI842" s="10">
        <v>303644277.16916001</v>
      </c>
      <c r="AJ842" s="29">
        <f t="shared" si="192"/>
        <v>0.18339018990048916</v>
      </c>
      <c r="AK842" s="29">
        <f t="shared" si="193"/>
        <v>0.27547685430739027</v>
      </c>
      <c r="AL842" s="29">
        <f t="shared" si="194"/>
        <v>9.2086664406901095E-2</v>
      </c>
      <c r="AM842" s="29">
        <f t="shared" si="195"/>
        <v>7.2694063239976167E-2</v>
      </c>
    </row>
    <row r="843" spans="1:39">
      <c r="A843" t="s">
        <v>115</v>
      </c>
      <c r="B843" s="20">
        <v>2034</v>
      </c>
      <c r="C843" t="s">
        <v>228</v>
      </c>
      <c r="D843" t="s">
        <v>222</v>
      </c>
      <c r="E843" s="22" t="s">
        <v>312</v>
      </c>
      <c r="F843" s="22" t="s">
        <v>313</v>
      </c>
      <c r="G843" s="22" t="s">
        <v>240</v>
      </c>
      <c r="H843" s="22" t="s">
        <v>237</v>
      </c>
      <c r="I843" s="22" t="s">
        <v>309</v>
      </c>
      <c r="J843" s="17">
        <f>IFERROR(INDEX(Cost_Components!$K$2:$K$29,MATCH(E843,Cost_Components!$A$2:$A$29,0)),"")</f>
        <v>0.1</v>
      </c>
      <c r="K843" s="17">
        <f t="shared" si="182"/>
        <v>0.49846153846153851</v>
      </c>
      <c r="L843" s="17">
        <f>IFERROR(INDEX(Cost_Components!$S$2:$S$29,MATCH(E843,Cost_Components!$A$2:$A$29,0)),"")</f>
        <v>0.31</v>
      </c>
      <c r="M843" s="28">
        <f>IFERROR(INDEX(Cost_Components!$L$2:$L$29,MATCH(E843,Cost_Components!$A$2:$A$29,0)),"")</f>
        <v>1</v>
      </c>
      <c r="N843" s="29">
        <f>IFERROR(INDEX(Cost_Components!$P$2:$P$29,MATCH(E843,Cost_Components!$A$2:$A$29,0)),"")</f>
        <v>282.51283610000002</v>
      </c>
      <c r="O843" s="23">
        <f t="shared" si="183"/>
        <v>628412.34887496801</v>
      </c>
      <c r="P843" s="23">
        <f t="shared" si="184"/>
        <v>650744.08082355605</v>
      </c>
      <c r="Q843" s="23">
        <f t="shared" si="185"/>
        <v>56991502.313112639</v>
      </c>
      <c r="R843" s="23">
        <f t="shared" si="186"/>
        <v>88494147.375971213</v>
      </c>
      <c r="S843" s="23">
        <f t="shared" si="187"/>
        <v>31502645.062858574</v>
      </c>
      <c r="T843" s="16">
        <f>IFERROR(INDEX(Cost_Components!$R$2:$R$29,MATCH(E843,Cost_Components!$A$2:$A$29,0)),"")</f>
        <v>1</v>
      </c>
      <c r="U843" s="26">
        <f>IFERROR(INDEX(Cost_Components!$Q$2:$Q$29,MATCH(E843,Cost_Components!$A$2:$A$29,0)),"")</f>
        <v>2023</v>
      </c>
      <c r="V843" s="30">
        <f>1/(1+Calculation_Assumptions!$B$5)^(B843-Calculation_Assumptions!$B$2)</f>
        <v>0.76641673234362695</v>
      </c>
      <c r="W843" s="23">
        <f t="shared" si="188"/>
        <v>43679240.974170044</v>
      </c>
      <c r="X843" s="23">
        <f t="shared" si="189"/>
        <v>67823395.263427213</v>
      </c>
      <c r="Y843" s="23">
        <f t="shared" si="190"/>
        <v>24144154.289257161</v>
      </c>
      <c r="Z843" s="17">
        <f>IFERROR(INDEX(Cost_Components!$T$2:$T$29,MATCH(E843,Cost_Components!$A$2:$A$29,0)),"")</f>
        <v>0.8</v>
      </c>
      <c r="AA843" s="26">
        <f>IFERROR(INDEX(Cost_Components!$U$2:$U$29,MATCH(E843,Cost_Components!$A$2:$A$29,0)),"")</f>
        <v>2025</v>
      </c>
      <c r="AB843" s="26">
        <f>IFERROR(INDEX(Cost_Components!$V$2:$V$29,MATCH(E843,Cost_Components!$A$2:$A$29,0)),"")</f>
        <v>2050</v>
      </c>
      <c r="AC843" s="26">
        <f>IFERROR(INDEX(Cost_Components!$M$2:$M$29,MATCH(E843,Cost_Components!$A$2:$A$29,0)),"")</f>
        <v>30</v>
      </c>
      <c r="AD843" s="26">
        <f>IFERROR(INDEX(Cost_Components!$N$2:$N$29,MATCH(E843,Cost_Components!$A$2:$A$29,0)),"")</f>
        <v>95</v>
      </c>
      <c r="AE843" s="16" t="str">
        <f>IFERROR(INDEX(Cost_Components!$O$2:$O$29,MATCH(E843,Cost_Components!$A$2:$A$29,0)),"")</f>
        <v>Both</v>
      </c>
      <c r="AF843" s="11">
        <v>6284123.4887496801</v>
      </c>
      <c r="AG843" s="11">
        <v>6507440.8082355596</v>
      </c>
      <c r="AH843" s="23">
        <f t="shared" si="191"/>
        <v>1</v>
      </c>
      <c r="AI843" s="10">
        <v>305332541.18498403</v>
      </c>
      <c r="AJ843" s="29">
        <f t="shared" si="192"/>
        <v>0.18665387610482256</v>
      </c>
      <c r="AK843" s="29">
        <f t="shared" si="193"/>
        <v>0.28982874551310117</v>
      </c>
      <c r="AL843" s="29">
        <f t="shared" si="194"/>
        <v>0.10317486940827859</v>
      </c>
      <c r="AM843" s="29">
        <f t="shared" si="195"/>
        <v>7.9074946271873323E-2</v>
      </c>
    </row>
    <row r="844" spans="1:39">
      <c r="A844" t="s">
        <v>115</v>
      </c>
      <c r="B844" s="20">
        <v>2035</v>
      </c>
      <c r="C844" t="s">
        <v>228</v>
      </c>
      <c r="D844" t="s">
        <v>222</v>
      </c>
      <c r="E844" s="22" t="s">
        <v>312</v>
      </c>
      <c r="F844" s="22" t="s">
        <v>313</v>
      </c>
      <c r="G844" s="22" t="s">
        <v>240</v>
      </c>
      <c r="H844" s="22" t="s">
        <v>237</v>
      </c>
      <c r="I844" s="22" t="s">
        <v>309</v>
      </c>
      <c r="J844" s="17">
        <f>IFERROR(INDEX(Cost_Components!$K$2:$K$29,MATCH(E844,Cost_Components!$A$2:$A$29,0)),"")</f>
        <v>0.1</v>
      </c>
      <c r="K844" s="17">
        <f t="shared" si="182"/>
        <v>0.51730769230769236</v>
      </c>
      <c r="L844" s="17">
        <f>IFERROR(INDEX(Cost_Components!$S$2:$S$29,MATCH(E844,Cost_Components!$A$2:$A$29,0)),"")</f>
        <v>0.31</v>
      </c>
      <c r="M844" s="28">
        <f>IFERROR(INDEX(Cost_Components!$L$2:$L$29,MATCH(E844,Cost_Components!$A$2:$A$29,0)),"")</f>
        <v>1</v>
      </c>
      <c r="N844" s="29">
        <f>IFERROR(INDEX(Cost_Components!$P$2:$P$29,MATCH(E844,Cost_Components!$A$2:$A$29,0)),"")</f>
        <v>282.51283610000002</v>
      </c>
      <c r="O844" s="23">
        <f t="shared" si="183"/>
        <v>639211.44395101105</v>
      </c>
      <c r="P844" s="23">
        <f t="shared" si="184"/>
        <v>665662.58682492201</v>
      </c>
      <c r="Q844" s="23">
        <f t="shared" si="185"/>
        <v>58298049.839767076</v>
      </c>
      <c r="R844" s="23">
        <f t="shared" si="186"/>
        <v>93418236.14347969</v>
      </c>
      <c r="S844" s="23">
        <f t="shared" si="187"/>
        <v>35120186.303712614</v>
      </c>
      <c r="T844" s="16">
        <f>IFERROR(INDEX(Cost_Components!$R$2:$R$29,MATCH(E844,Cost_Components!$A$2:$A$29,0)),"")</f>
        <v>1</v>
      </c>
      <c r="U844" s="26">
        <f>IFERROR(INDEX(Cost_Components!$Q$2:$Q$29,MATCH(E844,Cost_Components!$A$2:$A$29,0)),"")</f>
        <v>2023</v>
      </c>
      <c r="V844" s="30">
        <f>1/(1+Calculation_Assumptions!$B$5)^(B844-Calculation_Assumptions!$B$2)</f>
        <v>0.74409391489672516</v>
      </c>
      <c r="W844" s="23">
        <f t="shared" si="188"/>
        <v>43379224.136116683</v>
      </c>
      <c r="X844" s="23">
        <f t="shared" si="189"/>
        <v>69511941.05474855</v>
      </c>
      <c r="Y844" s="23">
        <f t="shared" si="190"/>
        <v>26132716.918631867</v>
      </c>
      <c r="Z844" s="17">
        <f>IFERROR(INDEX(Cost_Components!$T$2:$T$29,MATCH(E844,Cost_Components!$A$2:$A$29,0)),"")</f>
        <v>0.8</v>
      </c>
      <c r="AA844" s="26">
        <f>IFERROR(INDEX(Cost_Components!$U$2:$U$29,MATCH(E844,Cost_Components!$A$2:$A$29,0)),"")</f>
        <v>2025</v>
      </c>
      <c r="AB844" s="26">
        <f>IFERROR(INDEX(Cost_Components!$V$2:$V$29,MATCH(E844,Cost_Components!$A$2:$A$29,0)),"")</f>
        <v>2050</v>
      </c>
      <c r="AC844" s="26">
        <f>IFERROR(INDEX(Cost_Components!$M$2:$M$29,MATCH(E844,Cost_Components!$A$2:$A$29,0)),"")</f>
        <v>30</v>
      </c>
      <c r="AD844" s="26">
        <f>IFERROR(INDEX(Cost_Components!$N$2:$N$29,MATCH(E844,Cost_Components!$A$2:$A$29,0)),"")</f>
        <v>95</v>
      </c>
      <c r="AE844" s="16" t="str">
        <f>IFERROR(INDEX(Cost_Components!$O$2:$O$29,MATCH(E844,Cost_Components!$A$2:$A$29,0)),"")</f>
        <v>Both</v>
      </c>
      <c r="AF844" s="11">
        <v>6392114.4395101098</v>
      </c>
      <c r="AG844" s="11">
        <v>6656625.8682492198</v>
      </c>
      <c r="AH844" s="23">
        <f t="shared" si="191"/>
        <v>1</v>
      </c>
      <c r="AI844" s="10">
        <v>306964650.16711998</v>
      </c>
      <c r="AJ844" s="29">
        <f t="shared" si="192"/>
        <v>0.18991779609811102</v>
      </c>
      <c r="AK844" s="29">
        <f t="shared" si="193"/>
        <v>0.30432897108061219</v>
      </c>
      <c r="AL844" s="29">
        <f t="shared" si="194"/>
        <v>0.11441117498250114</v>
      </c>
      <c r="AM844" s="29">
        <f t="shared" si="195"/>
        <v>8.5132659100663546E-2</v>
      </c>
    </row>
    <row r="845" spans="1:39">
      <c r="A845" t="s">
        <v>115</v>
      </c>
      <c r="B845" s="20">
        <v>2036</v>
      </c>
      <c r="C845" t="s">
        <v>228</v>
      </c>
      <c r="D845" t="s">
        <v>222</v>
      </c>
      <c r="E845" s="22" t="s">
        <v>312</v>
      </c>
      <c r="F845" s="22" t="s">
        <v>313</v>
      </c>
      <c r="G845" s="22" t="s">
        <v>240</v>
      </c>
      <c r="H845" s="22" t="s">
        <v>237</v>
      </c>
      <c r="I845" s="22" t="s">
        <v>309</v>
      </c>
      <c r="J845" s="17">
        <f>IFERROR(INDEX(Cost_Components!$K$2:$K$29,MATCH(E845,Cost_Components!$A$2:$A$29,0)),"")</f>
        <v>0.1</v>
      </c>
      <c r="K845" s="17">
        <f t="shared" si="182"/>
        <v>0.5361538461538462</v>
      </c>
      <c r="L845" s="17">
        <f>IFERROR(INDEX(Cost_Components!$S$2:$S$29,MATCH(E845,Cost_Components!$A$2:$A$29,0)),"")</f>
        <v>0.31</v>
      </c>
      <c r="M845" s="28">
        <f>IFERROR(INDEX(Cost_Components!$L$2:$L$29,MATCH(E845,Cost_Components!$A$2:$A$29,0)),"")</f>
        <v>1</v>
      </c>
      <c r="N845" s="29">
        <f>IFERROR(INDEX(Cost_Components!$P$2:$P$29,MATCH(E845,Cost_Components!$A$2:$A$29,0)),"")</f>
        <v>282.51283610000002</v>
      </c>
      <c r="O845" s="23">
        <f t="shared" si="183"/>
        <v>649737.17109754006</v>
      </c>
      <c r="P845" s="23">
        <f t="shared" si="184"/>
        <v>680590.587886533</v>
      </c>
      <c r="Q845" s="23">
        <f t="shared" si="185"/>
        <v>59605428.934105136</v>
      </c>
      <c r="R845" s="23">
        <f t="shared" si="186"/>
        <v>98415912.596669883</v>
      </c>
      <c r="S845" s="23">
        <f t="shared" si="187"/>
        <v>38810483.662564747</v>
      </c>
      <c r="T845" s="16">
        <f>IFERROR(INDEX(Cost_Components!$R$2:$R$29,MATCH(E845,Cost_Components!$A$2:$A$29,0)),"")</f>
        <v>1</v>
      </c>
      <c r="U845" s="26">
        <f>IFERROR(INDEX(Cost_Components!$Q$2:$Q$29,MATCH(E845,Cost_Components!$A$2:$A$29,0)),"")</f>
        <v>2023</v>
      </c>
      <c r="V845" s="30">
        <f>1/(1+Calculation_Assumptions!$B$5)^(B845-Calculation_Assumptions!$B$2)</f>
        <v>0.72242127659876232</v>
      </c>
      <c r="W845" s="23">
        <f t="shared" si="188"/>
        <v>43060230.062793039</v>
      </c>
      <c r="X845" s="23">
        <f t="shared" si="189"/>
        <v>71097749.215718463</v>
      </c>
      <c r="Y845" s="23">
        <f t="shared" si="190"/>
        <v>28037519.152925432</v>
      </c>
      <c r="Z845" s="17">
        <f>IFERROR(INDEX(Cost_Components!$T$2:$T$29,MATCH(E845,Cost_Components!$A$2:$A$29,0)),"")</f>
        <v>0.8</v>
      </c>
      <c r="AA845" s="26">
        <f>IFERROR(INDEX(Cost_Components!$U$2:$U$29,MATCH(E845,Cost_Components!$A$2:$A$29,0)),"")</f>
        <v>2025</v>
      </c>
      <c r="AB845" s="26">
        <f>IFERROR(INDEX(Cost_Components!$V$2:$V$29,MATCH(E845,Cost_Components!$A$2:$A$29,0)),"")</f>
        <v>2050</v>
      </c>
      <c r="AC845" s="26">
        <f>IFERROR(INDEX(Cost_Components!$M$2:$M$29,MATCH(E845,Cost_Components!$A$2:$A$29,0)),"")</f>
        <v>30</v>
      </c>
      <c r="AD845" s="26">
        <f>IFERROR(INDEX(Cost_Components!$N$2:$N$29,MATCH(E845,Cost_Components!$A$2:$A$29,0)),"")</f>
        <v>95</v>
      </c>
      <c r="AE845" s="16" t="str">
        <f>IFERROR(INDEX(Cost_Components!$O$2:$O$29,MATCH(E845,Cost_Components!$A$2:$A$29,0)),"")</f>
        <v>Both</v>
      </c>
      <c r="AF845" s="11">
        <v>6497371.7109754002</v>
      </c>
      <c r="AG845" s="11">
        <v>6805905.8788653295</v>
      </c>
      <c r="AH845" s="23">
        <f t="shared" si="191"/>
        <v>1</v>
      </c>
      <c r="AI845" s="10">
        <v>308542769.75662202</v>
      </c>
      <c r="AJ845" s="29">
        <f t="shared" si="192"/>
        <v>0.19318368400310204</v>
      </c>
      <c r="AK845" s="29">
        <f t="shared" si="193"/>
        <v>0.31897008208716143</v>
      </c>
      <c r="AL845" s="29">
        <f t="shared" si="194"/>
        <v>0.12578639808405942</v>
      </c>
      <c r="AM845" s="29">
        <f t="shared" si="195"/>
        <v>9.0870770282646313E-2</v>
      </c>
    </row>
    <row r="846" spans="1:39">
      <c r="A846" t="s">
        <v>115</v>
      </c>
      <c r="B846" s="20">
        <v>2037</v>
      </c>
      <c r="C846" t="s">
        <v>228</v>
      </c>
      <c r="D846" t="s">
        <v>222</v>
      </c>
      <c r="E846" s="22" t="s">
        <v>312</v>
      </c>
      <c r="F846" s="22" t="s">
        <v>313</v>
      </c>
      <c r="G846" s="22" t="s">
        <v>240</v>
      </c>
      <c r="H846" s="22" t="s">
        <v>237</v>
      </c>
      <c r="I846" s="22" t="s">
        <v>309</v>
      </c>
      <c r="J846" s="17">
        <f>IFERROR(INDEX(Cost_Components!$K$2:$K$29,MATCH(E846,Cost_Components!$A$2:$A$29,0)),"")</f>
        <v>0.1</v>
      </c>
      <c r="K846" s="17">
        <f t="shared" si="182"/>
        <v>0.55500000000000005</v>
      </c>
      <c r="L846" s="17">
        <f>IFERROR(INDEX(Cost_Components!$S$2:$S$29,MATCH(E846,Cost_Components!$A$2:$A$29,0)),"")</f>
        <v>0.31</v>
      </c>
      <c r="M846" s="28">
        <f>IFERROR(INDEX(Cost_Components!$L$2:$L$29,MATCH(E846,Cost_Components!$A$2:$A$29,0)),"")</f>
        <v>1</v>
      </c>
      <c r="N846" s="29">
        <f>IFERROR(INDEX(Cost_Components!$P$2:$P$29,MATCH(E846,Cost_Components!$A$2:$A$29,0)),"")</f>
        <v>282.51283610000002</v>
      </c>
      <c r="O846" s="23">
        <f t="shared" si="183"/>
        <v>660009.016372866</v>
      </c>
      <c r="P846" s="23">
        <f t="shared" si="184"/>
        <v>695539.570671767</v>
      </c>
      <c r="Q846" s="23">
        <f t="shared" si="185"/>
        <v>60914645.586379759</v>
      </c>
      <c r="R846" s="23">
        <f t="shared" si="186"/>
        <v>103485865.5822237</v>
      </c>
      <c r="S846" s="23">
        <f t="shared" si="187"/>
        <v>42571219.995843939</v>
      </c>
      <c r="T846" s="16">
        <f>IFERROR(INDEX(Cost_Components!$R$2:$R$29,MATCH(E846,Cost_Components!$A$2:$A$29,0)),"")</f>
        <v>1</v>
      </c>
      <c r="U846" s="26">
        <f>IFERROR(INDEX(Cost_Components!$Q$2:$Q$29,MATCH(E846,Cost_Components!$A$2:$A$29,0)),"")</f>
        <v>2023</v>
      </c>
      <c r="V846" s="30">
        <f>1/(1+Calculation_Assumptions!$B$5)^(B846-Calculation_Assumptions!$B$2)</f>
        <v>0.70137988019297326</v>
      </c>
      <c r="W846" s="23">
        <f t="shared" si="188"/>
        <v>42724306.823372461</v>
      </c>
      <c r="X846" s="23">
        <f t="shared" si="189"/>
        <v>72582904.003726199</v>
      </c>
      <c r="Y846" s="23">
        <f t="shared" si="190"/>
        <v>29858597.180353731</v>
      </c>
      <c r="Z846" s="17">
        <f>IFERROR(INDEX(Cost_Components!$T$2:$T$29,MATCH(E846,Cost_Components!$A$2:$A$29,0)),"")</f>
        <v>0.8</v>
      </c>
      <c r="AA846" s="26">
        <f>IFERROR(INDEX(Cost_Components!$U$2:$U$29,MATCH(E846,Cost_Components!$A$2:$A$29,0)),"")</f>
        <v>2025</v>
      </c>
      <c r="AB846" s="26">
        <f>IFERROR(INDEX(Cost_Components!$V$2:$V$29,MATCH(E846,Cost_Components!$A$2:$A$29,0)),"")</f>
        <v>2050</v>
      </c>
      <c r="AC846" s="26">
        <f>IFERROR(INDEX(Cost_Components!$M$2:$M$29,MATCH(E846,Cost_Components!$A$2:$A$29,0)),"")</f>
        <v>30</v>
      </c>
      <c r="AD846" s="26">
        <f>IFERROR(INDEX(Cost_Components!$N$2:$N$29,MATCH(E846,Cost_Components!$A$2:$A$29,0)),"")</f>
        <v>95</v>
      </c>
      <c r="AE846" s="16" t="str">
        <f>IFERROR(INDEX(Cost_Components!$O$2:$O$29,MATCH(E846,Cost_Components!$A$2:$A$29,0)),"")</f>
        <v>Both</v>
      </c>
      <c r="AF846" s="11">
        <v>6600090.16372866</v>
      </c>
      <c r="AG846" s="11">
        <v>6955395.70671767</v>
      </c>
      <c r="AH846" s="23">
        <f t="shared" si="191"/>
        <v>1</v>
      </c>
      <c r="AI846" s="10">
        <v>310068287.63643003</v>
      </c>
      <c r="AJ846" s="29">
        <f t="shared" si="192"/>
        <v>0.1964555809648135</v>
      </c>
      <c r="AK846" s="29">
        <f t="shared" si="193"/>
        <v>0.33375185308716848</v>
      </c>
      <c r="AL846" s="29">
        <f t="shared" si="194"/>
        <v>0.13729627212235501</v>
      </c>
      <c r="AM846" s="29">
        <f t="shared" si="195"/>
        <v>9.6296842892119205E-2</v>
      </c>
    </row>
    <row r="847" spans="1:39">
      <c r="A847" t="s">
        <v>115</v>
      </c>
      <c r="B847" s="20">
        <v>2038</v>
      </c>
      <c r="C847" t="s">
        <v>228</v>
      </c>
      <c r="D847" t="s">
        <v>222</v>
      </c>
      <c r="E847" s="22" t="s">
        <v>312</v>
      </c>
      <c r="F847" s="22" t="s">
        <v>313</v>
      </c>
      <c r="G847" s="22" t="s">
        <v>240</v>
      </c>
      <c r="H847" s="22" t="s">
        <v>237</v>
      </c>
      <c r="I847" s="22" t="s">
        <v>309</v>
      </c>
      <c r="J847" s="17">
        <f>IFERROR(INDEX(Cost_Components!$K$2:$K$29,MATCH(E847,Cost_Components!$A$2:$A$29,0)),"")</f>
        <v>0.1</v>
      </c>
      <c r="K847" s="17">
        <f t="shared" si="182"/>
        <v>0.57384615384615389</v>
      </c>
      <c r="L847" s="17">
        <f>IFERROR(INDEX(Cost_Components!$S$2:$S$29,MATCH(E847,Cost_Components!$A$2:$A$29,0)),"")</f>
        <v>0.31</v>
      </c>
      <c r="M847" s="28">
        <f>IFERROR(INDEX(Cost_Components!$L$2:$L$29,MATCH(E847,Cost_Components!$A$2:$A$29,0)),"")</f>
        <v>1</v>
      </c>
      <c r="N847" s="29">
        <f>IFERROR(INDEX(Cost_Components!$P$2:$P$29,MATCH(E847,Cost_Components!$A$2:$A$29,0)),"")</f>
        <v>282.51283610000002</v>
      </c>
      <c r="O847" s="23">
        <f t="shared" si="183"/>
        <v>670228.36203010008</v>
      </c>
      <c r="P847" s="23">
        <f t="shared" si="184"/>
        <v>710747.98285674397</v>
      </c>
      <c r="Q847" s="23">
        <f t="shared" si="185"/>
        <v>62246582.800656006</v>
      </c>
      <c r="R847" s="23">
        <f t="shared" si="186"/>
        <v>108656687.75559135</v>
      </c>
      <c r="S847" s="23">
        <f t="shared" si="187"/>
        <v>46410104.954935342</v>
      </c>
      <c r="T847" s="16">
        <f>IFERROR(INDEX(Cost_Components!$R$2:$R$29,MATCH(E847,Cost_Components!$A$2:$A$29,0)),"")</f>
        <v>1</v>
      </c>
      <c r="U847" s="26">
        <f>IFERROR(INDEX(Cost_Components!$Q$2:$Q$29,MATCH(E847,Cost_Components!$A$2:$A$29,0)),"")</f>
        <v>2023</v>
      </c>
      <c r="V847" s="30">
        <f>1/(1+Calculation_Assumptions!$B$5)^(B847-Calculation_Assumptions!$B$2)</f>
        <v>0.68095133999317792</v>
      </c>
      <c r="W847" s="23">
        <f t="shared" si="188"/>
        <v>42386893.968103006</v>
      </c>
      <c r="X847" s="23">
        <f t="shared" si="189"/>
        <v>73989917.126390249</v>
      </c>
      <c r="Y847" s="23">
        <f t="shared" si="190"/>
        <v>31603023.158287246</v>
      </c>
      <c r="Z847" s="17">
        <f>IFERROR(INDEX(Cost_Components!$T$2:$T$29,MATCH(E847,Cost_Components!$A$2:$A$29,0)),"")</f>
        <v>0.8</v>
      </c>
      <c r="AA847" s="26">
        <f>IFERROR(INDEX(Cost_Components!$U$2:$U$29,MATCH(E847,Cost_Components!$A$2:$A$29,0)),"")</f>
        <v>2025</v>
      </c>
      <c r="AB847" s="26">
        <f>IFERROR(INDEX(Cost_Components!$V$2:$V$29,MATCH(E847,Cost_Components!$A$2:$A$29,0)),"")</f>
        <v>2050</v>
      </c>
      <c r="AC847" s="26">
        <f>IFERROR(INDEX(Cost_Components!$M$2:$M$29,MATCH(E847,Cost_Components!$A$2:$A$29,0)),"")</f>
        <v>30</v>
      </c>
      <c r="AD847" s="26">
        <f>IFERROR(INDEX(Cost_Components!$N$2:$N$29,MATCH(E847,Cost_Components!$A$2:$A$29,0)),"")</f>
        <v>95</v>
      </c>
      <c r="AE847" s="16" t="str">
        <f>IFERROR(INDEX(Cost_Components!$O$2:$O$29,MATCH(E847,Cost_Components!$A$2:$A$29,0)),"")</f>
        <v>Both</v>
      </c>
      <c r="AF847" s="11">
        <v>6702283.6203009998</v>
      </c>
      <c r="AG847" s="11">
        <v>7107479.8285674397</v>
      </c>
      <c r="AH847" s="23">
        <f t="shared" si="191"/>
        <v>1</v>
      </c>
      <c r="AI847" s="10">
        <v>311532999.13163</v>
      </c>
      <c r="AJ847" s="29">
        <f t="shared" si="192"/>
        <v>0.1998073493792398</v>
      </c>
      <c r="AK847" s="29">
        <f t="shared" si="193"/>
        <v>0.3487806686882674</v>
      </c>
      <c r="AL847" s="29">
        <f t="shared" si="194"/>
        <v>0.14897331930902763</v>
      </c>
      <c r="AM847" s="29">
        <f t="shared" si="195"/>
        <v>0.10144358140671392</v>
      </c>
    </row>
    <row r="848" spans="1:39">
      <c r="A848" t="s">
        <v>115</v>
      </c>
      <c r="B848" s="20">
        <v>2039</v>
      </c>
      <c r="C848" t="s">
        <v>228</v>
      </c>
      <c r="D848" t="s">
        <v>222</v>
      </c>
      <c r="E848" s="22" t="s">
        <v>312</v>
      </c>
      <c r="F848" s="22" t="s">
        <v>313</v>
      </c>
      <c r="G848" s="22" t="s">
        <v>240</v>
      </c>
      <c r="H848" s="22" t="s">
        <v>237</v>
      </c>
      <c r="I848" s="22" t="s">
        <v>309</v>
      </c>
      <c r="J848" s="17">
        <f>IFERROR(INDEX(Cost_Components!$K$2:$K$29,MATCH(E848,Cost_Components!$A$2:$A$29,0)),"")</f>
        <v>0.1</v>
      </c>
      <c r="K848" s="17">
        <f t="shared" si="182"/>
        <v>0.59269230769230763</v>
      </c>
      <c r="L848" s="17">
        <f>IFERROR(INDEX(Cost_Components!$S$2:$S$29,MATCH(E848,Cost_Components!$A$2:$A$29,0)),"")</f>
        <v>0.31</v>
      </c>
      <c r="M848" s="28">
        <f>IFERROR(INDEX(Cost_Components!$L$2:$L$29,MATCH(E848,Cost_Components!$A$2:$A$29,0)),"")</f>
        <v>1</v>
      </c>
      <c r="N848" s="29">
        <f>IFERROR(INDEX(Cost_Components!$P$2:$P$29,MATCH(E848,Cost_Components!$A$2:$A$29,0)),"")</f>
        <v>282.51283610000002</v>
      </c>
      <c r="O848" s="23">
        <f t="shared" si="183"/>
        <v>680091.17295342311</v>
      </c>
      <c r="P848" s="23">
        <f t="shared" si="184"/>
        <v>725847.29573597899</v>
      </c>
      <c r="Q848" s="23">
        <f t="shared" si="185"/>
        <v>63568965.209104933</v>
      </c>
      <c r="R848" s="23">
        <f t="shared" si="186"/>
        <v>113876631.94063626</v>
      </c>
      <c r="S848" s="23">
        <f t="shared" si="187"/>
        <v>50307666.731531329</v>
      </c>
      <c r="T848" s="16">
        <f>IFERROR(INDEX(Cost_Components!$R$2:$R$29,MATCH(E848,Cost_Components!$A$2:$A$29,0)),"")</f>
        <v>1</v>
      </c>
      <c r="U848" s="26">
        <f>IFERROR(INDEX(Cost_Components!$Q$2:$Q$29,MATCH(E848,Cost_Components!$A$2:$A$29,0)),"")</f>
        <v>2023</v>
      </c>
      <c r="V848" s="30">
        <f>1/(1+Calculation_Assumptions!$B$5)^(B848-Calculation_Assumptions!$B$2)</f>
        <v>0.66111780581861923</v>
      </c>
      <c r="W848" s="23">
        <f t="shared" si="188"/>
        <v>42026574.797203593</v>
      </c>
      <c r="X848" s="23">
        <f t="shared" si="189"/>
        <v>75285869.042607933</v>
      </c>
      <c r="Y848" s="23">
        <f t="shared" si="190"/>
        <v>33259294.24540434</v>
      </c>
      <c r="Z848" s="17">
        <f>IFERROR(INDEX(Cost_Components!$T$2:$T$29,MATCH(E848,Cost_Components!$A$2:$A$29,0)),"")</f>
        <v>0.8</v>
      </c>
      <c r="AA848" s="26">
        <f>IFERROR(INDEX(Cost_Components!$U$2:$U$29,MATCH(E848,Cost_Components!$A$2:$A$29,0)),"")</f>
        <v>2025</v>
      </c>
      <c r="AB848" s="26">
        <f>IFERROR(INDEX(Cost_Components!$V$2:$V$29,MATCH(E848,Cost_Components!$A$2:$A$29,0)),"")</f>
        <v>2050</v>
      </c>
      <c r="AC848" s="26">
        <f>IFERROR(INDEX(Cost_Components!$M$2:$M$29,MATCH(E848,Cost_Components!$A$2:$A$29,0)),"")</f>
        <v>30</v>
      </c>
      <c r="AD848" s="26">
        <f>IFERROR(INDEX(Cost_Components!$N$2:$N$29,MATCH(E848,Cost_Components!$A$2:$A$29,0)),"")</f>
        <v>95</v>
      </c>
      <c r="AE848" s="16" t="str">
        <f>IFERROR(INDEX(Cost_Components!$O$2:$O$29,MATCH(E848,Cost_Components!$A$2:$A$29,0)),"")</f>
        <v>Both</v>
      </c>
      <c r="AF848" s="11">
        <v>6800911.7295342302</v>
      </c>
      <c r="AG848" s="11">
        <v>7258472.9573597899</v>
      </c>
      <c r="AH848" s="23">
        <f t="shared" si="191"/>
        <v>1</v>
      </c>
      <c r="AI848" s="10">
        <v>312936391.85847902</v>
      </c>
      <c r="AJ848" s="29">
        <f t="shared" si="192"/>
        <v>0.20313701717968641</v>
      </c>
      <c r="AK848" s="29">
        <f t="shared" si="193"/>
        <v>0.36389705672881706</v>
      </c>
      <c r="AL848" s="29">
        <f t="shared" si="194"/>
        <v>0.16076003954913062</v>
      </c>
      <c r="AM848" s="29">
        <f t="shared" si="195"/>
        <v>0.1062813246100357</v>
      </c>
    </row>
    <row r="849" spans="1:39">
      <c r="A849" t="s">
        <v>115</v>
      </c>
      <c r="B849" s="20">
        <v>2040</v>
      </c>
      <c r="C849" t="s">
        <v>228</v>
      </c>
      <c r="D849" t="s">
        <v>222</v>
      </c>
      <c r="E849" s="22" t="s">
        <v>312</v>
      </c>
      <c r="F849" s="22" t="s">
        <v>313</v>
      </c>
      <c r="G849" s="22" t="s">
        <v>240</v>
      </c>
      <c r="H849" s="22" t="s">
        <v>237</v>
      </c>
      <c r="I849" s="22" t="s">
        <v>309</v>
      </c>
      <c r="J849" s="17">
        <f>IFERROR(INDEX(Cost_Components!$K$2:$K$29,MATCH(E849,Cost_Components!$A$2:$A$29,0)),"")</f>
        <v>0.1</v>
      </c>
      <c r="K849" s="17">
        <f t="shared" si="182"/>
        <v>0.61153846153846159</v>
      </c>
      <c r="L849" s="17">
        <f>IFERROR(INDEX(Cost_Components!$S$2:$S$29,MATCH(E849,Cost_Components!$A$2:$A$29,0)),"")</f>
        <v>0.31</v>
      </c>
      <c r="M849" s="28">
        <f>IFERROR(INDEX(Cost_Components!$L$2:$L$29,MATCH(E849,Cost_Components!$A$2:$A$29,0)),"")</f>
        <v>1</v>
      </c>
      <c r="N849" s="29">
        <f>IFERROR(INDEX(Cost_Components!$P$2:$P$29,MATCH(E849,Cost_Components!$A$2:$A$29,0)),"")</f>
        <v>282.51283610000002</v>
      </c>
      <c r="O849" s="23">
        <f t="shared" si="183"/>
        <v>689553.03294529114</v>
      </c>
      <c r="P849" s="23">
        <f t="shared" si="184"/>
        <v>740768.6472076741</v>
      </c>
      <c r="Q849" s="23">
        <f t="shared" si="185"/>
        <v>64875761.939146116</v>
      </c>
      <c r="R849" s="23">
        <f t="shared" si="186"/>
        <v>119132329.59083933</v>
      </c>
      <c r="S849" s="23">
        <f t="shared" si="187"/>
        <v>54256567.65169321</v>
      </c>
      <c r="T849" s="16">
        <f>IFERROR(INDEX(Cost_Components!$R$2:$R$29,MATCH(E849,Cost_Components!$A$2:$A$29,0)),"")</f>
        <v>1</v>
      </c>
      <c r="U849" s="26">
        <f>IFERROR(INDEX(Cost_Components!$Q$2:$Q$29,MATCH(E849,Cost_Components!$A$2:$A$29,0)),"")</f>
        <v>2023</v>
      </c>
      <c r="V849" s="30">
        <f>1/(1+Calculation_Assumptions!$B$5)^(B849-Calculation_Assumptions!$B$2)</f>
        <v>0.64186194739671765</v>
      </c>
      <c r="W849" s="23">
        <f t="shared" si="188"/>
        <v>41641282.897106178</v>
      </c>
      <c r="X849" s="23">
        <f t="shared" si="189"/>
        <v>76466509.069083735</v>
      </c>
      <c r="Y849" s="23">
        <f t="shared" si="190"/>
        <v>34825226.171977557</v>
      </c>
      <c r="Z849" s="17">
        <f>IFERROR(INDEX(Cost_Components!$T$2:$T$29,MATCH(E849,Cost_Components!$A$2:$A$29,0)),"")</f>
        <v>0.8</v>
      </c>
      <c r="AA849" s="26">
        <f>IFERROR(INDEX(Cost_Components!$U$2:$U$29,MATCH(E849,Cost_Components!$A$2:$A$29,0)),"")</f>
        <v>2025</v>
      </c>
      <c r="AB849" s="26">
        <f>IFERROR(INDEX(Cost_Components!$V$2:$V$29,MATCH(E849,Cost_Components!$A$2:$A$29,0)),"")</f>
        <v>2050</v>
      </c>
      <c r="AC849" s="26">
        <f>IFERROR(INDEX(Cost_Components!$M$2:$M$29,MATCH(E849,Cost_Components!$A$2:$A$29,0)),"")</f>
        <v>30</v>
      </c>
      <c r="AD849" s="26">
        <f>IFERROR(INDEX(Cost_Components!$N$2:$N$29,MATCH(E849,Cost_Components!$A$2:$A$29,0)),"")</f>
        <v>95</v>
      </c>
      <c r="AE849" s="16" t="str">
        <f>IFERROR(INDEX(Cost_Components!$O$2:$O$29,MATCH(E849,Cost_Components!$A$2:$A$29,0)),"")</f>
        <v>Both</v>
      </c>
      <c r="AF849" s="11">
        <v>6895530.3294529105</v>
      </c>
      <c r="AG849" s="11">
        <v>7407686.4720767401</v>
      </c>
      <c r="AH849" s="23">
        <f t="shared" si="191"/>
        <v>1</v>
      </c>
      <c r="AI849" s="10">
        <v>314265537.41082901</v>
      </c>
      <c r="AJ849" s="29">
        <f t="shared" si="192"/>
        <v>0.20643613192093718</v>
      </c>
      <c r="AK849" s="29">
        <f t="shared" si="193"/>
        <v>0.37908174905955899</v>
      </c>
      <c r="AL849" s="29">
        <f t="shared" si="194"/>
        <v>0.17264561713862181</v>
      </c>
      <c r="AM849" s="29">
        <f t="shared" si="195"/>
        <v>0.11081465202610391</v>
      </c>
    </row>
    <row r="850" spans="1:39">
      <c r="A850" t="s">
        <v>115</v>
      </c>
      <c r="B850" s="20">
        <v>2041</v>
      </c>
      <c r="C850" t="s">
        <v>228</v>
      </c>
      <c r="D850" t="s">
        <v>222</v>
      </c>
      <c r="E850" s="22" t="s">
        <v>312</v>
      </c>
      <c r="F850" s="22" t="s">
        <v>313</v>
      </c>
      <c r="G850" s="22" t="s">
        <v>240</v>
      </c>
      <c r="H850" s="22" t="s">
        <v>237</v>
      </c>
      <c r="I850" s="22" t="s">
        <v>309</v>
      </c>
      <c r="J850" s="17">
        <f>IFERROR(INDEX(Cost_Components!$K$2:$K$29,MATCH(E850,Cost_Components!$A$2:$A$29,0)),"")</f>
        <v>0.1</v>
      </c>
      <c r="K850" s="17">
        <f t="shared" si="182"/>
        <v>0.63038461538461543</v>
      </c>
      <c r="L850" s="17">
        <f>IFERROR(INDEX(Cost_Components!$S$2:$S$29,MATCH(E850,Cost_Components!$A$2:$A$29,0)),"")</f>
        <v>0.31</v>
      </c>
      <c r="M850" s="28">
        <f>IFERROR(INDEX(Cost_Components!$L$2:$L$29,MATCH(E850,Cost_Components!$A$2:$A$29,0)),"")</f>
        <v>1</v>
      </c>
      <c r="N850" s="29">
        <f>IFERROR(INDEX(Cost_Components!$P$2:$P$29,MATCH(E850,Cost_Components!$A$2:$A$29,0)),"")</f>
        <v>282.51283610000002</v>
      </c>
      <c r="O850" s="23">
        <f t="shared" si="183"/>
        <v>698718.65408458107</v>
      </c>
      <c r="P850" s="23">
        <f t="shared" si="184"/>
        <v>755622.40472777304</v>
      </c>
      <c r="Q850" s="23">
        <f t="shared" si="185"/>
        <v>66176638.859907016</v>
      </c>
      <c r="R850" s="23">
        <f t="shared" si="186"/>
        <v>124436024.73758107</v>
      </c>
      <c r="S850" s="23">
        <f t="shared" si="187"/>
        <v>58259385.877674058</v>
      </c>
      <c r="T850" s="16">
        <f>IFERROR(INDEX(Cost_Components!$R$2:$R$29,MATCH(E850,Cost_Components!$A$2:$A$29,0)),"")</f>
        <v>1</v>
      </c>
      <c r="U850" s="26">
        <f>IFERROR(INDEX(Cost_Components!$Q$2:$Q$29,MATCH(E850,Cost_Components!$A$2:$A$29,0)),"")</f>
        <v>2023</v>
      </c>
      <c r="V850" s="30">
        <f>1/(1+Calculation_Assumptions!$B$5)^(B850-Calculation_Assumptions!$B$2)</f>
        <v>0.62316693922011435</v>
      </c>
      <c r="W850" s="23">
        <f t="shared" si="188"/>
        <v>41239093.486203134</v>
      </c>
      <c r="X850" s="23">
        <f t="shared" si="189"/>
        <v>77544416.664436832</v>
      </c>
      <c r="Y850" s="23">
        <f t="shared" si="190"/>
        <v>36305323.178233698</v>
      </c>
      <c r="Z850" s="17">
        <f>IFERROR(INDEX(Cost_Components!$T$2:$T$29,MATCH(E850,Cost_Components!$A$2:$A$29,0)),"")</f>
        <v>0.8</v>
      </c>
      <c r="AA850" s="26">
        <f>IFERROR(INDEX(Cost_Components!$U$2:$U$29,MATCH(E850,Cost_Components!$A$2:$A$29,0)),"")</f>
        <v>2025</v>
      </c>
      <c r="AB850" s="26">
        <f>IFERROR(INDEX(Cost_Components!$V$2:$V$29,MATCH(E850,Cost_Components!$A$2:$A$29,0)),"")</f>
        <v>2050</v>
      </c>
      <c r="AC850" s="26">
        <f>IFERROR(INDEX(Cost_Components!$M$2:$M$29,MATCH(E850,Cost_Components!$A$2:$A$29,0)),"")</f>
        <v>30</v>
      </c>
      <c r="AD850" s="26">
        <f>IFERROR(INDEX(Cost_Components!$N$2:$N$29,MATCH(E850,Cost_Components!$A$2:$A$29,0)),"")</f>
        <v>95</v>
      </c>
      <c r="AE850" s="16" t="str">
        <f>IFERROR(INDEX(Cost_Components!$O$2:$O$29,MATCH(E850,Cost_Components!$A$2:$A$29,0)),"")</f>
        <v>Both</v>
      </c>
      <c r="AF850" s="11">
        <v>6987186.5408458104</v>
      </c>
      <c r="AG850" s="11">
        <v>7556224.04727773</v>
      </c>
      <c r="AH850" s="23">
        <f t="shared" si="191"/>
        <v>1</v>
      </c>
      <c r="AI850" s="10">
        <v>315525215.31254798</v>
      </c>
      <c r="AJ850" s="29">
        <f t="shared" si="192"/>
        <v>0.20973486633819363</v>
      </c>
      <c r="AK850" s="29">
        <f t="shared" si="193"/>
        <v>0.39437743387424429</v>
      </c>
      <c r="AL850" s="29">
        <f t="shared" si="194"/>
        <v>0.18464256753605063</v>
      </c>
      <c r="AM850" s="29">
        <f t="shared" si="195"/>
        <v>0.11506314366118392</v>
      </c>
    </row>
    <row r="851" spans="1:39">
      <c r="A851" t="s">
        <v>115</v>
      </c>
      <c r="B851" s="20">
        <v>2042</v>
      </c>
      <c r="C851" t="s">
        <v>228</v>
      </c>
      <c r="D851" t="s">
        <v>222</v>
      </c>
      <c r="E851" s="22" t="s">
        <v>312</v>
      </c>
      <c r="F851" s="22" t="s">
        <v>313</v>
      </c>
      <c r="G851" s="22" t="s">
        <v>240</v>
      </c>
      <c r="H851" s="22" t="s">
        <v>237</v>
      </c>
      <c r="I851" s="22" t="s">
        <v>309</v>
      </c>
      <c r="J851" s="17">
        <f>IFERROR(INDEX(Cost_Components!$K$2:$K$29,MATCH(E851,Cost_Components!$A$2:$A$29,0)),"")</f>
        <v>0.1</v>
      </c>
      <c r="K851" s="17">
        <f t="shared" si="182"/>
        <v>0.64923076923076928</v>
      </c>
      <c r="L851" s="17">
        <f>IFERROR(INDEX(Cost_Components!$S$2:$S$29,MATCH(E851,Cost_Components!$A$2:$A$29,0)),"")</f>
        <v>0.31</v>
      </c>
      <c r="M851" s="28">
        <f>IFERROR(INDEX(Cost_Components!$L$2:$L$29,MATCH(E851,Cost_Components!$A$2:$A$29,0)),"")</f>
        <v>1</v>
      </c>
      <c r="N851" s="29">
        <f>IFERROR(INDEX(Cost_Components!$P$2:$P$29,MATCH(E851,Cost_Components!$A$2:$A$29,0)),"")</f>
        <v>282.51283610000002</v>
      </c>
      <c r="O851" s="23">
        <f t="shared" si="183"/>
        <v>707554.18054298009</v>
      </c>
      <c r="P851" s="23">
        <f t="shared" si="184"/>
        <v>770373.32663089212</v>
      </c>
      <c r="Q851" s="23">
        <f t="shared" si="185"/>
        <v>67468509.54230836</v>
      </c>
      <c r="R851" s="23">
        <f t="shared" si="186"/>
        <v>129776775.9032537</v>
      </c>
      <c r="S851" s="23">
        <f t="shared" si="187"/>
        <v>62308266.360945344</v>
      </c>
      <c r="T851" s="16">
        <f>IFERROR(INDEX(Cost_Components!$R$2:$R$29,MATCH(E851,Cost_Components!$A$2:$A$29,0)),"")</f>
        <v>1</v>
      </c>
      <c r="U851" s="26">
        <f>IFERROR(INDEX(Cost_Components!$Q$2:$Q$29,MATCH(E851,Cost_Components!$A$2:$A$29,0)),"")</f>
        <v>2023</v>
      </c>
      <c r="V851" s="30">
        <f>1/(1+Calculation_Assumptions!$B$5)^(B851-Calculation_Assumptions!$B$2)</f>
        <v>0.60501644584477121</v>
      </c>
      <c r="W851" s="23">
        <f t="shared" si="188"/>
        <v>40819557.849731438</v>
      </c>
      <c r="X851" s="23">
        <f t="shared" si="189"/>
        <v>78517083.71017991</v>
      </c>
      <c r="Y851" s="23">
        <f t="shared" si="190"/>
        <v>37697525.860448472</v>
      </c>
      <c r="Z851" s="17">
        <f>IFERROR(INDEX(Cost_Components!$T$2:$T$29,MATCH(E851,Cost_Components!$A$2:$A$29,0)),"")</f>
        <v>0.8</v>
      </c>
      <c r="AA851" s="26">
        <f>IFERROR(INDEX(Cost_Components!$U$2:$U$29,MATCH(E851,Cost_Components!$A$2:$A$29,0)),"")</f>
        <v>2025</v>
      </c>
      <c r="AB851" s="26">
        <f>IFERROR(INDEX(Cost_Components!$V$2:$V$29,MATCH(E851,Cost_Components!$A$2:$A$29,0)),"")</f>
        <v>2050</v>
      </c>
      <c r="AC851" s="26">
        <f>IFERROR(INDEX(Cost_Components!$M$2:$M$29,MATCH(E851,Cost_Components!$A$2:$A$29,0)),"")</f>
        <v>30</v>
      </c>
      <c r="AD851" s="26">
        <f>IFERROR(INDEX(Cost_Components!$N$2:$N$29,MATCH(E851,Cost_Components!$A$2:$A$29,0)),"")</f>
        <v>95</v>
      </c>
      <c r="AE851" s="16" t="str">
        <f>IFERROR(INDEX(Cost_Components!$O$2:$O$29,MATCH(E851,Cost_Components!$A$2:$A$29,0)),"")</f>
        <v>Both</v>
      </c>
      <c r="AF851" s="11">
        <v>7075541.8054298004</v>
      </c>
      <c r="AG851" s="11">
        <v>7703733.2663089205</v>
      </c>
      <c r="AH851" s="23">
        <f t="shared" si="191"/>
        <v>1</v>
      </c>
      <c r="AI851" s="10">
        <v>316707694.211882</v>
      </c>
      <c r="AJ851" s="29">
        <f t="shared" si="192"/>
        <v>0.21303085076667244</v>
      </c>
      <c r="AK851" s="29">
        <f t="shared" si="193"/>
        <v>0.40976830773309592</v>
      </c>
      <c r="AL851" s="29">
        <f t="shared" si="194"/>
        <v>0.1967374569664235</v>
      </c>
      <c r="AM851" s="29">
        <f t="shared" si="195"/>
        <v>0.11902939697836418</v>
      </c>
    </row>
    <row r="852" spans="1:39">
      <c r="A852" t="s">
        <v>115</v>
      </c>
      <c r="B852" s="20">
        <v>2043</v>
      </c>
      <c r="C852" t="s">
        <v>228</v>
      </c>
      <c r="D852" t="s">
        <v>222</v>
      </c>
      <c r="E852" s="22" t="s">
        <v>312</v>
      </c>
      <c r="F852" s="22" t="s">
        <v>313</v>
      </c>
      <c r="G852" s="22" t="s">
        <v>240</v>
      </c>
      <c r="H852" s="22" t="s">
        <v>237</v>
      </c>
      <c r="I852" s="22" t="s">
        <v>309</v>
      </c>
      <c r="J852" s="17">
        <f>IFERROR(INDEX(Cost_Components!$K$2:$K$29,MATCH(E852,Cost_Components!$A$2:$A$29,0)),"")</f>
        <v>0.1</v>
      </c>
      <c r="K852" s="17">
        <f t="shared" si="182"/>
        <v>0.66807692307692301</v>
      </c>
      <c r="L852" s="17">
        <f>IFERROR(INDEX(Cost_Components!$S$2:$S$29,MATCH(E852,Cost_Components!$A$2:$A$29,0)),"")</f>
        <v>0.31</v>
      </c>
      <c r="M852" s="28">
        <f>IFERROR(INDEX(Cost_Components!$L$2:$L$29,MATCH(E852,Cost_Components!$A$2:$A$29,0)),"")</f>
        <v>1</v>
      </c>
      <c r="N852" s="29">
        <f>IFERROR(INDEX(Cost_Components!$P$2:$P$29,MATCH(E852,Cost_Components!$A$2:$A$29,0)),"")</f>
        <v>282.51283610000002</v>
      </c>
      <c r="O852" s="23">
        <f t="shared" si="183"/>
        <v>716189.65415093</v>
      </c>
      <c r="P852" s="23">
        <f t="shared" si="184"/>
        <v>785192.34531465499</v>
      </c>
      <c r="Q852" s="23">
        <f t="shared" si="185"/>
        <v>68766344.071244657</v>
      </c>
      <c r="R852" s="23">
        <f t="shared" si="186"/>
        <v>135173854.67287111</v>
      </c>
      <c r="S852" s="23">
        <f t="shared" si="187"/>
        <v>66407510.601626456</v>
      </c>
      <c r="T852" s="16">
        <f>IFERROR(INDEX(Cost_Components!$R$2:$R$29,MATCH(E852,Cost_Components!$A$2:$A$29,0)),"")</f>
        <v>1</v>
      </c>
      <c r="U852" s="26">
        <f>IFERROR(INDEX(Cost_Components!$Q$2:$Q$29,MATCH(E852,Cost_Components!$A$2:$A$29,0)),"")</f>
        <v>2023</v>
      </c>
      <c r="V852" s="30">
        <f>1/(1+Calculation_Assumptions!$B$5)^(B852-Calculation_Assumptions!$B$2)</f>
        <v>0.5873946076162827</v>
      </c>
      <c r="W852" s="23">
        <f t="shared" si="188"/>
        <v>40392979.692935042</v>
      </c>
      <c r="X852" s="23">
        <f t="shared" si="189"/>
        <v>79400393.325551555</v>
      </c>
      <c r="Y852" s="23">
        <f t="shared" si="190"/>
        <v>39007413.632616505</v>
      </c>
      <c r="Z852" s="17">
        <f>IFERROR(INDEX(Cost_Components!$T$2:$T$29,MATCH(E852,Cost_Components!$A$2:$A$29,0)),"")</f>
        <v>0.8</v>
      </c>
      <c r="AA852" s="26">
        <f>IFERROR(INDEX(Cost_Components!$U$2:$U$29,MATCH(E852,Cost_Components!$A$2:$A$29,0)),"")</f>
        <v>2025</v>
      </c>
      <c r="AB852" s="26">
        <f>IFERROR(INDEX(Cost_Components!$V$2:$V$29,MATCH(E852,Cost_Components!$A$2:$A$29,0)),"")</f>
        <v>2050</v>
      </c>
      <c r="AC852" s="26">
        <f>IFERROR(INDEX(Cost_Components!$M$2:$M$29,MATCH(E852,Cost_Components!$A$2:$A$29,0)),"")</f>
        <v>30</v>
      </c>
      <c r="AD852" s="26">
        <f>IFERROR(INDEX(Cost_Components!$N$2:$N$29,MATCH(E852,Cost_Components!$A$2:$A$29,0)),"")</f>
        <v>95</v>
      </c>
      <c r="AE852" s="16" t="str">
        <f>IFERROR(INDEX(Cost_Components!$O$2:$O$29,MATCH(E852,Cost_Components!$A$2:$A$29,0)),"")</f>
        <v>Both</v>
      </c>
      <c r="AF852" s="11">
        <v>7161896.5415092995</v>
      </c>
      <c r="AG852" s="11">
        <v>7851923.4531465499</v>
      </c>
      <c r="AH852" s="23">
        <f t="shared" si="191"/>
        <v>1</v>
      </c>
      <c r="AI852" s="10">
        <v>317814114.06715202</v>
      </c>
      <c r="AJ852" s="29">
        <f t="shared" si="192"/>
        <v>0.21637284509244539</v>
      </c>
      <c r="AK852" s="29">
        <f t="shared" si="193"/>
        <v>0.42532363633261977</v>
      </c>
      <c r="AL852" s="29">
        <f t="shared" si="194"/>
        <v>0.2089507912401744</v>
      </c>
      <c r="AM852" s="29">
        <f t="shared" si="195"/>
        <v>0.12273656803163403</v>
      </c>
    </row>
    <row r="853" spans="1:39">
      <c r="A853" t="s">
        <v>115</v>
      </c>
      <c r="B853" s="20">
        <v>2044</v>
      </c>
      <c r="C853" t="s">
        <v>228</v>
      </c>
      <c r="D853" t="s">
        <v>222</v>
      </c>
      <c r="E853" s="22" t="s">
        <v>312</v>
      </c>
      <c r="F853" s="22" t="s">
        <v>313</v>
      </c>
      <c r="G853" s="22" t="s">
        <v>240</v>
      </c>
      <c r="H853" s="22" t="s">
        <v>237</v>
      </c>
      <c r="I853" s="22" t="s">
        <v>309</v>
      </c>
      <c r="J853" s="17">
        <f>IFERROR(INDEX(Cost_Components!$K$2:$K$29,MATCH(E853,Cost_Components!$A$2:$A$29,0)),"")</f>
        <v>0.1</v>
      </c>
      <c r="K853" s="17">
        <f t="shared" si="182"/>
        <v>0.68692307692307697</v>
      </c>
      <c r="L853" s="17">
        <f>IFERROR(INDEX(Cost_Components!$S$2:$S$29,MATCH(E853,Cost_Components!$A$2:$A$29,0)),"")</f>
        <v>0.31</v>
      </c>
      <c r="M853" s="28">
        <f>IFERROR(INDEX(Cost_Components!$L$2:$L$29,MATCH(E853,Cost_Components!$A$2:$A$29,0)),"")</f>
        <v>1</v>
      </c>
      <c r="N853" s="29">
        <f>IFERROR(INDEX(Cost_Components!$P$2:$P$29,MATCH(E853,Cost_Components!$A$2:$A$29,0)),"")</f>
        <v>282.51283610000002</v>
      </c>
      <c r="O853" s="23">
        <f t="shared" si="183"/>
        <v>724346.21109765396</v>
      </c>
      <c r="P853" s="23">
        <f t="shared" si="184"/>
        <v>799728.333339417</v>
      </c>
      <c r="Q853" s="23">
        <f t="shared" si="185"/>
        <v>70039391.063985914</v>
      </c>
      <c r="R853" s="23">
        <f t="shared" si="186"/>
        <v>140569948.04386953</v>
      </c>
      <c r="S853" s="23">
        <f t="shared" si="187"/>
        <v>70530556.979883611</v>
      </c>
      <c r="T853" s="16">
        <f>IFERROR(INDEX(Cost_Components!$R$2:$R$29,MATCH(E853,Cost_Components!$A$2:$A$29,0)),"")</f>
        <v>1</v>
      </c>
      <c r="U853" s="26">
        <f>IFERROR(INDEX(Cost_Components!$Q$2:$Q$29,MATCH(E853,Cost_Components!$A$2:$A$29,0)),"")</f>
        <v>2023</v>
      </c>
      <c r="V853" s="30">
        <f>1/(1+Calculation_Assumptions!$B$5)^(B853-Calculation_Assumptions!$B$2)</f>
        <v>0.57028602681192497</v>
      </c>
      <c r="W853" s="23">
        <f t="shared" si="188"/>
        <v>39942486.050207168</v>
      </c>
      <c r="X853" s="23">
        <f t="shared" si="189"/>
        <v>80165077.159097075</v>
      </c>
      <c r="Y853" s="23">
        <f t="shared" si="190"/>
        <v>40222591.108889908</v>
      </c>
      <c r="Z853" s="17">
        <f>IFERROR(INDEX(Cost_Components!$T$2:$T$29,MATCH(E853,Cost_Components!$A$2:$A$29,0)),"")</f>
        <v>0.8</v>
      </c>
      <c r="AA853" s="26">
        <f>IFERROR(INDEX(Cost_Components!$U$2:$U$29,MATCH(E853,Cost_Components!$A$2:$A$29,0)),"")</f>
        <v>2025</v>
      </c>
      <c r="AB853" s="26">
        <f>IFERROR(INDEX(Cost_Components!$V$2:$V$29,MATCH(E853,Cost_Components!$A$2:$A$29,0)),"")</f>
        <v>2050</v>
      </c>
      <c r="AC853" s="26">
        <f>IFERROR(INDEX(Cost_Components!$M$2:$M$29,MATCH(E853,Cost_Components!$A$2:$A$29,0)),"")</f>
        <v>30</v>
      </c>
      <c r="AD853" s="26">
        <f>IFERROR(INDEX(Cost_Components!$N$2:$N$29,MATCH(E853,Cost_Components!$A$2:$A$29,0)),"")</f>
        <v>95</v>
      </c>
      <c r="AE853" s="16" t="str">
        <f>IFERROR(INDEX(Cost_Components!$O$2:$O$29,MATCH(E853,Cost_Components!$A$2:$A$29,0)),"")</f>
        <v>Both</v>
      </c>
      <c r="AF853" s="11">
        <v>7243462.1109765396</v>
      </c>
      <c r="AG853" s="11">
        <v>7997283.3333941698</v>
      </c>
      <c r="AH853" s="23">
        <f t="shared" si="191"/>
        <v>1</v>
      </c>
      <c r="AI853" s="10">
        <v>318840890.73215598</v>
      </c>
      <c r="AJ853" s="29">
        <f t="shared" si="192"/>
        <v>0.21966878496404305</v>
      </c>
      <c r="AK853" s="29">
        <f t="shared" si="193"/>
        <v>0.44087804334343073</v>
      </c>
      <c r="AL853" s="29">
        <f t="shared" si="194"/>
        <v>0.22120925837938771</v>
      </c>
      <c r="AM853" s="29">
        <f t="shared" si="195"/>
        <v>0.12615254905519352</v>
      </c>
    </row>
    <row r="854" spans="1:39">
      <c r="A854" t="s">
        <v>115</v>
      </c>
      <c r="B854" s="20">
        <v>2045</v>
      </c>
      <c r="C854" t="s">
        <v>228</v>
      </c>
      <c r="D854" t="s">
        <v>222</v>
      </c>
      <c r="E854" s="22" t="s">
        <v>312</v>
      </c>
      <c r="F854" s="22" t="s">
        <v>313</v>
      </c>
      <c r="G854" s="22" t="s">
        <v>240</v>
      </c>
      <c r="H854" s="22" t="s">
        <v>237</v>
      </c>
      <c r="I854" s="22" t="s">
        <v>309</v>
      </c>
      <c r="J854" s="17">
        <f>IFERROR(INDEX(Cost_Components!$K$2:$K$29,MATCH(E854,Cost_Components!$A$2:$A$29,0)),"")</f>
        <v>0.1</v>
      </c>
      <c r="K854" s="17">
        <f t="shared" si="182"/>
        <v>0.70576923076923082</v>
      </c>
      <c r="L854" s="17">
        <f>IFERROR(INDEX(Cost_Components!$S$2:$S$29,MATCH(E854,Cost_Components!$A$2:$A$29,0)),"")</f>
        <v>0.31</v>
      </c>
      <c r="M854" s="28">
        <f>IFERROR(INDEX(Cost_Components!$L$2:$L$29,MATCH(E854,Cost_Components!$A$2:$A$29,0)),"")</f>
        <v>1</v>
      </c>
      <c r="N854" s="29">
        <f>IFERROR(INDEX(Cost_Components!$P$2:$P$29,MATCH(E854,Cost_Components!$A$2:$A$29,0)),"")</f>
        <v>282.51283610000002</v>
      </c>
      <c r="O854" s="23">
        <f t="shared" si="183"/>
        <v>731998.21195610403</v>
      </c>
      <c r="P854" s="23">
        <f t="shared" si="184"/>
        <v>813928.88940327009</v>
      </c>
      <c r="Q854" s="23">
        <f t="shared" si="185"/>
        <v>71283061.268002734</v>
      </c>
      <c r="R854" s="23">
        <f t="shared" si="186"/>
        <v>145952294.14020035</v>
      </c>
      <c r="S854" s="23">
        <f t="shared" si="187"/>
        <v>74669232.872197613</v>
      </c>
      <c r="T854" s="16">
        <f>IFERROR(INDEX(Cost_Components!$R$2:$R$29,MATCH(E854,Cost_Components!$A$2:$A$29,0)),"")</f>
        <v>1</v>
      </c>
      <c r="U854" s="26">
        <f>IFERROR(INDEX(Cost_Components!$Q$2:$Q$29,MATCH(E854,Cost_Components!$A$2:$A$29,0)),"")</f>
        <v>2023</v>
      </c>
      <c r="V854" s="30">
        <f>1/(1+Calculation_Assumptions!$B$5)^(B854-Calculation_Assumptions!$B$2)</f>
        <v>0.55367575418633497</v>
      </c>
      <c r="W854" s="23">
        <f t="shared" si="188"/>
        <v>39467702.708272137</v>
      </c>
      <c r="X854" s="23">
        <f t="shared" si="189"/>
        <v>80810246.533301219</v>
      </c>
      <c r="Y854" s="23">
        <f t="shared" si="190"/>
        <v>41342543.82502909</v>
      </c>
      <c r="Z854" s="17">
        <f>IFERROR(INDEX(Cost_Components!$T$2:$T$29,MATCH(E854,Cost_Components!$A$2:$A$29,0)),"")</f>
        <v>0.8</v>
      </c>
      <c r="AA854" s="26">
        <f>IFERROR(INDEX(Cost_Components!$U$2:$U$29,MATCH(E854,Cost_Components!$A$2:$A$29,0)),"")</f>
        <v>2025</v>
      </c>
      <c r="AB854" s="26">
        <f>IFERROR(INDEX(Cost_Components!$V$2:$V$29,MATCH(E854,Cost_Components!$A$2:$A$29,0)),"")</f>
        <v>2050</v>
      </c>
      <c r="AC854" s="26">
        <f>IFERROR(INDEX(Cost_Components!$M$2:$M$29,MATCH(E854,Cost_Components!$A$2:$A$29,0)),"")</f>
        <v>30</v>
      </c>
      <c r="AD854" s="26">
        <f>IFERROR(INDEX(Cost_Components!$N$2:$N$29,MATCH(E854,Cost_Components!$A$2:$A$29,0)),"")</f>
        <v>95</v>
      </c>
      <c r="AE854" s="16" t="str">
        <f>IFERROR(INDEX(Cost_Components!$O$2:$O$29,MATCH(E854,Cost_Components!$A$2:$A$29,0)),"")</f>
        <v>Both</v>
      </c>
      <c r="AF854" s="11">
        <v>7319982.1195610398</v>
      </c>
      <c r="AG854" s="11">
        <v>8139288.8940327</v>
      </c>
      <c r="AH854" s="23">
        <f t="shared" si="191"/>
        <v>1</v>
      </c>
      <c r="AI854" s="10">
        <v>319784682.33108002</v>
      </c>
      <c r="AJ854" s="29">
        <f t="shared" si="192"/>
        <v>0.22290955510558769</v>
      </c>
      <c r="AK854" s="29">
        <f t="shared" si="193"/>
        <v>0.45640802141077152</v>
      </c>
      <c r="AL854" s="29">
        <f t="shared" si="194"/>
        <v>0.23349846630518387</v>
      </c>
      <c r="AM854" s="29">
        <f t="shared" si="195"/>
        <v>0.12928243943287521</v>
      </c>
    </row>
    <row r="855" spans="1:39">
      <c r="A855" t="s">
        <v>115</v>
      </c>
      <c r="B855" s="20">
        <v>2046</v>
      </c>
      <c r="C855" t="s">
        <v>228</v>
      </c>
      <c r="D855" t="s">
        <v>222</v>
      </c>
      <c r="E855" s="22" t="s">
        <v>312</v>
      </c>
      <c r="F855" s="22" t="s">
        <v>313</v>
      </c>
      <c r="G855" s="22" t="s">
        <v>240</v>
      </c>
      <c r="H855" s="22" t="s">
        <v>237</v>
      </c>
      <c r="I855" s="22" t="s">
        <v>309</v>
      </c>
      <c r="J855" s="17">
        <f>IFERROR(INDEX(Cost_Components!$K$2:$K$29,MATCH(E855,Cost_Components!$A$2:$A$29,0)),"")</f>
        <v>0.1</v>
      </c>
      <c r="K855" s="17">
        <f t="shared" si="182"/>
        <v>0.72461538461538466</v>
      </c>
      <c r="L855" s="17">
        <f>IFERROR(INDEX(Cost_Components!$S$2:$S$29,MATCH(E855,Cost_Components!$A$2:$A$29,0)),"")</f>
        <v>0.31</v>
      </c>
      <c r="M855" s="28">
        <f>IFERROR(INDEX(Cost_Components!$L$2:$L$29,MATCH(E855,Cost_Components!$A$2:$A$29,0)),"")</f>
        <v>1</v>
      </c>
      <c r="N855" s="29">
        <f>IFERROR(INDEX(Cost_Components!$P$2:$P$29,MATCH(E855,Cost_Components!$A$2:$A$29,0)),"")</f>
        <v>282.51283610000002</v>
      </c>
      <c r="O855" s="23">
        <f t="shared" si="183"/>
        <v>739245.32772303605</v>
      </c>
      <c r="P855" s="23">
        <f t="shared" si="184"/>
        <v>827917.55381456611</v>
      </c>
      <c r="Q855" s="23">
        <f t="shared" si="185"/>
        <v>72508174.217389509</v>
      </c>
      <c r="R855" s="23">
        <f t="shared" si="186"/>
        <v>151333237.73107985</v>
      </c>
      <c r="S855" s="23">
        <f t="shared" si="187"/>
        <v>78825063.513690338</v>
      </c>
      <c r="T855" s="16">
        <f>IFERROR(INDEX(Cost_Components!$R$2:$R$29,MATCH(E855,Cost_Components!$A$2:$A$29,0)),"")</f>
        <v>1</v>
      </c>
      <c r="U855" s="26">
        <f>IFERROR(INDEX(Cost_Components!$Q$2:$Q$29,MATCH(E855,Cost_Components!$A$2:$A$29,0)),"")</f>
        <v>2023</v>
      </c>
      <c r="V855" s="30">
        <f>1/(1+Calculation_Assumptions!$B$5)^(B855-Calculation_Assumptions!$B$2)</f>
        <v>0.5375492759090631</v>
      </c>
      <c r="W855" s="23">
        <f t="shared" si="188"/>
        <v>38976716.548045926</v>
      </c>
      <c r="X855" s="23">
        <f t="shared" si="189"/>
        <v>81349072.363316074</v>
      </c>
      <c r="Y855" s="23">
        <f t="shared" si="190"/>
        <v>42372355.815270148</v>
      </c>
      <c r="Z855" s="17">
        <f>IFERROR(INDEX(Cost_Components!$T$2:$T$29,MATCH(E855,Cost_Components!$A$2:$A$29,0)),"")</f>
        <v>0.8</v>
      </c>
      <c r="AA855" s="26">
        <f>IFERROR(INDEX(Cost_Components!$U$2:$U$29,MATCH(E855,Cost_Components!$A$2:$A$29,0)),"")</f>
        <v>2025</v>
      </c>
      <c r="AB855" s="26">
        <f>IFERROR(INDEX(Cost_Components!$V$2:$V$29,MATCH(E855,Cost_Components!$A$2:$A$29,0)),"")</f>
        <v>2050</v>
      </c>
      <c r="AC855" s="26">
        <f>IFERROR(INDEX(Cost_Components!$M$2:$M$29,MATCH(E855,Cost_Components!$A$2:$A$29,0)),"")</f>
        <v>30</v>
      </c>
      <c r="AD855" s="26">
        <f>IFERROR(INDEX(Cost_Components!$N$2:$N$29,MATCH(E855,Cost_Components!$A$2:$A$29,0)),"")</f>
        <v>95</v>
      </c>
      <c r="AE855" s="16" t="str">
        <f>IFERROR(INDEX(Cost_Components!$O$2:$O$29,MATCH(E855,Cost_Components!$A$2:$A$29,0)),"")</f>
        <v>Both</v>
      </c>
      <c r="AF855" s="11">
        <v>7392453.2772303596</v>
      </c>
      <c r="AG855" s="11">
        <v>8279175.5381456604</v>
      </c>
      <c r="AH855" s="23">
        <f t="shared" si="191"/>
        <v>1</v>
      </c>
      <c r="AI855" s="10">
        <v>320645615.981408</v>
      </c>
      <c r="AJ855" s="29">
        <f t="shared" si="192"/>
        <v>0.22613181220476675</v>
      </c>
      <c r="AK855" s="29">
        <f t="shared" si="193"/>
        <v>0.47196415665279079</v>
      </c>
      <c r="AL855" s="29">
        <f t="shared" si="194"/>
        <v>0.24583234444802404</v>
      </c>
      <c r="AM855" s="29">
        <f t="shared" si="195"/>
        <v>0.13214699875306271</v>
      </c>
    </row>
    <row r="856" spans="1:39">
      <c r="A856" t="s">
        <v>115</v>
      </c>
      <c r="B856" s="20">
        <v>2047</v>
      </c>
      <c r="C856" t="s">
        <v>228</v>
      </c>
      <c r="D856" t="s">
        <v>222</v>
      </c>
      <c r="E856" s="22" t="s">
        <v>312</v>
      </c>
      <c r="F856" s="22" t="s">
        <v>313</v>
      </c>
      <c r="G856" s="22" t="s">
        <v>240</v>
      </c>
      <c r="H856" s="22" t="s">
        <v>237</v>
      </c>
      <c r="I856" s="22" t="s">
        <v>309</v>
      </c>
      <c r="J856" s="17">
        <f>IFERROR(INDEX(Cost_Components!$K$2:$K$29,MATCH(E856,Cost_Components!$A$2:$A$29,0)),"")</f>
        <v>0.1</v>
      </c>
      <c r="K856" s="17">
        <f t="shared" si="182"/>
        <v>0.74346153846153851</v>
      </c>
      <c r="L856" s="17">
        <f>IFERROR(INDEX(Cost_Components!$S$2:$S$29,MATCH(E856,Cost_Components!$A$2:$A$29,0)),"")</f>
        <v>0.31</v>
      </c>
      <c r="M856" s="28">
        <f>IFERROR(INDEX(Cost_Components!$L$2:$L$29,MATCH(E856,Cost_Components!$A$2:$A$29,0)),"")</f>
        <v>1</v>
      </c>
      <c r="N856" s="29">
        <f>IFERROR(INDEX(Cost_Components!$P$2:$P$29,MATCH(E856,Cost_Components!$A$2:$A$29,0)),"")</f>
        <v>282.51283610000002</v>
      </c>
      <c r="O856" s="23">
        <f t="shared" si="183"/>
        <v>745950.69001915108</v>
      </c>
      <c r="P856" s="23">
        <f t="shared" si="184"/>
        <v>841551.94499264995</v>
      </c>
      <c r="Q856" s="23">
        <f t="shared" si="185"/>
        <v>73702260.27865687</v>
      </c>
      <c r="R856" s="23">
        <f t="shared" si="186"/>
        <v>156677564.16894022</v>
      </c>
      <c r="S856" s="23">
        <f t="shared" si="187"/>
        <v>82975303.890283346</v>
      </c>
      <c r="T856" s="16">
        <f>IFERROR(INDEX(Cost_Components!$R$2:$R$29,MATCH(E856,Cost_Components!$A$2:$A$29,0)),"")</f>
        <v>1</v>
      </c>
      <c r="U856" s="26">
        <f>IFERROR(INDEX(Cost_Components!$Q$2:$Q$29,MATCH(E856,Cost_Components!$A$2:$A$29,0)),"")</f>
        <v>2023</v>
      </c>
      <c r="V856" s="30">
        <f>1/(1+Calculation_Assumptions!$B$5)^(B856-Calculation_Assumptions!$B$2)</f>
        <v>0.52189250088258554</v>
      </c>
      <c r="W856" s="23">
        <f t="shared" si="188"/>
        <v>38464656.937527478</v>
      </c>
      <c r="X856" s="23">
        <f t="shared" si="189"/>
        <v>81768845.796319991</v>
      </c>
      <c r="Y856" s="23">
        <f t="shared" si="190"/>
        <v>43304188.858792506</v>
      </c>
      <c r="Z856" s="17">
        <f>IFERROR(INDEX(Cost_Components!$T$2:$T$29,MATCH(E856,Cost_Components!$A$2:$A$29,0)),"")</f>
        <v>0.8</v>
      </c>
      <c r="AA856" s="26">
        <f>IFERROR(INDEX(Cost_Components!$U$2:$U$29,MATCH(E856,Cost_Components!$A$2:$A$29,0)),"")</f>
        <v>2025</v>
      </c>
      <c r="AB856" s="26">
        <f>IFERROR(INDEX(Cost_Components!$V$2:$V$29,MATCH(E856,Cost_Components!$A$2:$A$29,0)),"")</f>
        <v>2050</v>
      </c>
      <c r="AC856" s="26">
        <f>IFERROR(INDEX(Cost_Components!$M$2:$M$29,MATCH(E856,Cost_Components!$A$2:$A$29,0)),"")</f>
        <v>30</v>
      </c>
      <c r="AD856" s="26">
        <f>IFERROR(INDEX(Cost_Components!$N$2:$N$29,MATCH(E856,Cost_Components!$A$2:$A$29,0)),"")</f>
        <v>95</v>
      </c>
      <c r="AE856" s="16" t="str">
        <f>IFERROR(INDEX(Cost_Components!$O$2:$O$29,MATCH(E856,Cost_Components!$A$2:$A$29,0)),"")</f>
        <v>Both</v>
      </c>
      <c r="AF856" s="11">
        <v>7459506.9001915101</v>
      </c>
      <c r="AG856" s="11">
        <v>8415519.4499264993</v>
      </c>
      <c r="AH856" s="23">
        <f t="shared" si="191"/>
        <v>1</v>
      </c>
      <c r="AI856" s="10">
        <v>321429520.52287501</v>
      </c>
      <c r="AJ856" s="29">
        <f t="shared" si="192"/>
        <v>0.22929524381819105</v>
      </c>
      <c r="AK856" s="29">
        <f t="shared" si="193"/>
        <v>0.48743987146566403</v>
      </c>
      <c r="AL856" s="29">
        <f t="shared" si="194"/>
        <v>0.25814462764747298</v>
      </c>
      <c r="AM856" s="29">
        <f t="shared" si="195"/>
        <v>0.13472374531234352</v>
      </c>
    </row>
    <row r="857" spans="1:39">
      <c r="A857" t="s">
        <v>115</v>
      </c>
      <c r="B857" s="20">
        <v>2048</v>
      </c>
      <c r="C857" t="s">
        <v>228</v>
      </c>
      <c r="D857" t="s">
        <v>222</v>
      </c>
      <c r="E857" s="22" t="s">
        <v>312</v>
      </c>
      <c r="F857" s="22" t="s">
        <v>313</v>
      </c>
      <c r="G857" s="22" t="s">
        <v>240</v>
      </c>
      <c r="H857" s="22" t="s">
        <v>237</v>
      </c>
      <c r="I857" s="22" t="s">
        <v>309</v>
      </c>
      <c r="J857" s="17">
        <f>IFERROR(INDEX(Cost_Components!$K$2:$K$29,MATCH(E857,Cost_Components!$A$2:$A$29,0)),"")</f>
        <v>0.1</v>
      </c>
      <c r="K857" s="17">
        <f t="shared" si="182"/>
        <v>0.76230769230769235</v>
      </c>
      <c r="L857" s="17">
        <f>IFERROR(INDEX(Cost_Components!$S$2:$S$29,MATCH(E857,Cost_Components!$A$2:$A$29,0)),"")</f>
        <v>0.31</v>
      </c>
      <c r="M857" s="28">
        <f>IFERROR(INDEX(Cost_Components!$L$2:$L$29,MATCH(E857,Cost_Components!$A$2:$A$29,0)),"")</f>
        <v>1</v>
      </c>
      <c r="N857" s="29">
        <f>IFERROR(INDEX(Cost_Components!$P$2:$P$29,MATCH(E857,Cost_Components!$A$2:$A$29,0)),"")</f>
        <v>282.51283610000002</v>
      </c>
      <c r="O857" s="23">
        <f t="shared" si="183"/>
        <v>752365.16977536911</v>
      </c>
      <c r="P857" s="23">
        <f t="shared" si="184"/>
        <v>855099.94763112999</v>
      </c>
      <c r="Q857" s="23">
        <f t="shared" si="185"/>
        <v>74888780.519811928</v>
      </c>
      <c r="R857" s="23">
        <f t="shared" si="186"/>
        <v>162030648.10387129</v>
      </c>
      <c r="S857" s="23">
        <f t="shared" si="187"/>
        <v>87141867.584059358</v>
      </c>
      <c r="T857" s="16">
        <f>IFERROR(INDEX(Cost_Components!$R$2:$R$29,MATCH(E857,Cost_Components!$A$2:$A$29,0)),"")</f>
        <v>1</v>
      </c>
      <c r="U857" s="26">
        <f>IFERROR(INDEX(Cost_Components!$Q$2:$Q$29,MATCH(E857,Cost_Components!$A$2:$A$29,0)),"")</f>
        <v>2023</v>
      </c>
      <c r="V857" s="30">
        <f>1/(1+Calculation_Assumptions!$B$5)^(B857-Calculation_Assumptions!$B$2)</f>
        <v>0.50669174842969467</v>
      </c>
      <c r="W857" s="23">
        <f t="shared" si="188"/>
        <v>37945527.139351167</v>
      </c>
      <c r="X857" s="23">
        <f t="shared" si="189"/>
        <v>82099592.38694714</v>
      </c>
      <c r="Y857" s="23">
        <f t="shared" si="190"/>
        <v>44154065.247595966</v>
      </c>
      <c r="Z857" s="17">
        <f>IFERROR(INDEX(Cost_Components!$T$2:$T$29,MATCH(E857,Cost_Components!$A$2:$A$29,0)),"")</f>
        <v>0.8</v>
      </c>
      <c r="AA857" s="26">
        <f>IFERROR(INDEX(Cost_Components!$U$2:$U$29,MATCH(E857,Cost_Components!$A$2:$A$29,0)),"")</f>
        <v>2025</v>
      </c>
      <c r="AB857" s="26">
        <f>IFERROR(INDEX(Cost_Components!$V$2:$V$29,MATCH(E857,Cost_Components!$A$2:$A$29,0)),"")</f>
        <v>2050</v>
      </c>
      <c r="AC857" s="26">
        <f>IFERROR(INDEX(Cost_Components!$M$2:$M$29,MATCH(E857,Cost_Components!$A$2:$A$29,0)),"")</f>
        <v>30</v>
      </c>
      <c r="AD857" s="26">
        <f>IFERROR(INDEX(Cost_Components!$N$2:$N$29,MATCH(E857,Cost_Components!$A$2:$A$29,0)),"")</f>
        <v>95</v>
      </c>
      <c r="AE857" s="16" t="str">
        <f>IFERROR(INDEX(Cost_Components!$O$2:$O$29,MATCH(E857,Cost_Components!$A$2:$A$29,0)),"")</f>
        <v>Both</v>
      </c>
      <c r="AF857" s="11">
        <v>7523651.6977536902</v>
      </c>
      <c r="AG857" s="11">
        <v>8550999.4763112999</v>
      </c>
      <c r="AH857" s="23">
        <f t="shared" si="191"/>
        <v>1</v>
      </c>
      <c r="AI857" s="10">
        <v>322136832.26016098</v>
      </c>
      <c r="AJ857" s="29">
        <f t="shared" si="192"/>
        <v>0.23247506345170424</v>
      </c>
      <c r="AK857" s="29">
        <f t="shared" si="193"/>
        <v>0.50298702873260293</v>
      </c>
      <c r="AL857" s="29">
        <f t="shared" si="194"/>
        <v>0.27051196528089871</v>
      </c>
      <c r="AM857" s="29">
        <f t="shared" si="195"/>
        <v>0.1370661806593314</v>
      </c>
    </row>
    <row r="858" spans="1:39">
      <c r="A858" t="s">
        <v>115</v>
      </c>
      <c r="B858" s="20">
        <v>2049</v>
      </c>
      <c r="C858" t="s">
        <v>228</v>
      </c>
      <c r="D858" t="s">
        <v>222</v>
      </c>
      <c r="E858" s="22" t="s">
        <v>312</v>
      </c>
      <c r="F858" s="22" t="s">
        <v>313</v>
      </c>
      <c r="G858" s="22" t="s">
        <v>240</v>
      </c>
      <c r="H858" s="22" t="s">
        <v>237</v>
      </c>
      <c r="I858" s="22" t="s">
        <v>309</v>
      </c>
      <c r="J858" s="17">
        <f>IFERROR(INDEX(Cost_Components!$K$2:$K$29,MATCH(E858,Cost_Components!$A$2:$A$29,0)),"")</f>
        <v>0.1</v>
      </c>
      <c r="K858" s="17">
        <f t="shared" si="182"/>
        <v>0.7811538461538462</v>
      </c>
      <c r="L858" s="17">
        <f>IFERROR(INDEX(Cost_Components!$S$2:$S$29,MATCH(E858,Cost_Components!$A$2:$A$29,0)),"")</f>
        <v>0.31</v>
      </c>
      <c r="M858" s="28">
        <f>IFERROR(INDEX(Cost_Components!$L$2:$L$29,MATCH(E858,Cost_Components!$A$2:$A$29,0)),"")</f>
        <v>1</v>
      </c>
      <c r="N858" s="29">
        <f>IFERROR(INDEX(Cost_Components!$P$2:$P$29,MATCH(E858,Cost_Components!$A$2:$A$29,0)),"")</f>
        <v>282.51283610000002</v>
      </c>
      <c r="O858" s="23">
        <f t="shared" si="183"/>
        <v>758300.50587679702</v>
      </c>
      <c r="P858" s="23">
        <f t="shared" si="184"/>
        <v>868312.58672385104</v>
      </c>
      <c r="Q858" s="23">
        <f t="shared" si="185"/>
        <v>76045929.96397154</v>
      </c>
      <c r="R858" s="23">
        <f t="shared" si="186"/>
        <v>167346296.72504163</v>
      </c>
      <c r="S858" s="23">
        <f t="shared" si="187"/>
        <v>91300366.761070088</v>
      </c>
      <c r="T858" s="16">
        <f>IFERROR(INDEX(Cost_Components!$R$2:$R$29,MATCH(E858,Cost_Components!$A$2:$A$29,0)),"")</f>
        <v>1</v>
      </c>
      <c r="U858" s="26">
        <f>IFERROR(INDEX(Cost_Components!$Q$2:$Q$29,MATCH(E858,Cost_Components!$A$2:$A$29,0)),"")</f>
        <v>2023</v>
      </c>
      <c r="V858" s="30">
        <f>1/(1+Calculation_Assumptions!$B$5)^(B858-Calculation_Assumptions!$B$2)</f>
        <v>0.49193373633950943</v>
      </c>
      <c r="W858" s="23">
        <f t="shared" si="188"/>
        <v>37409558.460589178</v>
      </c>
      <c r="X858" s="23">
        <f t="shared" si="189"/>
        <v>82323289.010529935</v>
      </c>
      <c r="Y858" s="23">
        <f t="shared" si="190"/>
        <v>44913730.549940765</v>
      </c>
      <c r="Z858" s="17">
        <f>IFERROR(INDEX(Cost_Components!$T$2:$T$29,MATCH(E858,Cost_Components!$A$2:$A$29,0)),"")</f>
        <v>0.8</v>
      </c>
      <c r="AA858" s="26">
        <f>IFERROR(INDEX(Cost_Components!$U$2:$U$29,MATCH(E858,Cost_Components!$A$2:$A$29,0)),"")</f>
        <v>2025</v>
      </c>
      <c r="AB858" s="26">
        <f>IFERROR(INDEX(Cost_Components!$V$2:$V$29,MATCH(E858,Cost_Components!$A$2:$A$29,0)),"")</f>
        <v>2050</v>
      </c>
      <c r="AC858" s="26">
        <f>IFERROR(INDEX(Cost_Components!$M$2:$M$29,MATCH(E858,Cost_Components!$A$2:$A$29,0)),"")</f>
        <v>30</v>
      </c>
      <c r="AD858" s="26">
        <f>IFERROR(INDEX(Cost_Components!$N$2:$N$29,MATCH(E858,Cost_Components!$A$2:$A$29,0)),"")</f>
        <v>95</v>
      </c>
      <c r="AE858" s="16" t="str">
        <f>IFERROR(INDEX(Cost_Components!$O$2:$O$29,MATCH(E858,Cost_Components!$A$2:$A$29,0)),"")</f>
        <v>Both</v>
      </c>
      <c r="AF858" s="11">
        <v>7583005.0587679697</v>
      </c>
      <c r="AG858" s="11">
        <v>8683125.8672385104</v>
      </c>
      <c r="AH858" s="23">
        <f t="shared" si="191"/>
        <v>1</v>
      </c>
      <c r="AI858" s="10">
        <v>322765819.75268102</v>
      </c>
      <c r="AJ858" s="29">
        <f t="shared" si="192"/>
        <v>0.23560713467814423</v>
      </c>
      <c r="AK858" s="29">
        <f t="shared" si="193"/>
        <v>0.51847589330639332</v>
      </c>
      <c r="AL858" s="29">
        <f t="shared" si="194"/>
        <v>0.28286875862824912</v>
      </c>
      <c r="AM858" s="29">
        <f t="shared" si="195"/>
        <v>0.13915268532571343</v>
      </c>
    </row>
    <row r="859" spans="1:39">
      <c r="A859" t="s">
        <v>115</v>
      </c>
      <c r="B859" s="20">
        <v>2050</v>
      </c>
      <c r="C859" t="s">
        <v>228</v>
      </c>
      <c r="D859" t="s">
        <v>222</v>
      </c>
      <c r="E859" s="22" t="s">
        <v>312</v>
      </c>
      <c r="F859" s="22" t="s">
        <v>313</v>
      </c>
      <c r="G859" s="22" t="s">
        <v>240</v>
      </c>
      <c r="H859" s="22" t="s">
        <v>237</v>
      </c>
      <c r="I859" s="22" t="s">
        <v>309</v>
      </c>
      <c r="J859" s="17">
        <f>IFERROR(INDEX(Cost_Components!$K$2:$K$29,MATCH(E859,Cost_Components!$A$2:$A$29,0)),"")</f>
        <v>0.1</v>
      </c>
      <c r="K859" s="17">
        <f t="shared" si="182"/>
        <v>0.8</v>
      </c>
      <c r="L859" s="17">
        <f>IFERROR(INDEX(Cost_Components!$S$2:$S$29,MATCH(E859,Cost_Components!$A$2:$A$29,0)),"")</f>
        <v>0.31</v>
      </c>
      <c r="M859" s="28">
        <f>IFERROR(INDEX(Cost_Components!$L$2:$L$29,MATCH(E859,Cost_Components!$A$2:$A$29,0)),"")</f>
        <v>1</v>
      </c>
      <c r="N859" s="29">
        <f>IFERROR(INDEX(Cost_Components!$P$2:$P$29,MATCH(E859,Cost_Components!$A$2:$A$29,0)),"")</f>
        <v>282.51283610000002</v>
      </c>
      <c r="O859" s="23">
        <f t="shared" si="183"/>
        <v>763705.83502168709</v>
      </c>
      <c r="P859" s="23">
        <f t="shared" si="184"/>
        <v>881110.84479971009</v>
      </c>
      <c r="Q859" s="23">
        <f t="shared" si="185"/>
        <v>77166788.341678247</v>
      </c>
      <c r="R859" s="23">
        <f t="shared" si="186"/>
        <v>172605361.11847642</v>
      </c>
      <c r="S859" s="23">
        <f t="shared" si="187"/>
        <v>95438572.776798174</v>
      </c>
      <c r="T859" s="16">
        <f>IFERROR(INDEX(Cost_Components!$R$2:$R$29,MATCH(E859,Cost_Components!$A$2:$A$29,0)),"")</f>
        <v>1</v>
      </c>
      <c r="U859" s="26">
        <f>IFERROR(INDEX(Cost_Components!$Q$2:$Q$29,MATCH(E859,Cost_Components!$A$2:$A$29,0)),"")</f>
        <v>2023</v>
      </c>
      <c r="V859" s="30">
        <f>1/(1+Calculation_Assumptions!$B$5)^(B859-Calculation_Assumptions!$B$2)</f>
        <v>0.47760556926165965</v>
      </c>
      <c r="W859" s="23">
        <f t="shared" si="188"/>
        <v>36855287.87402124</v>
      </c>
      <c r="X859" s="23">
        <f t="shared" si="189"/>
        <v>82437281.754604265</v>
      </c>
      <c r="Y859" s="23">
        <f t="shared" si="190"/>
        <v>45581993.880583026</v>
      </c>
      <c r="Z859" s="17">
        <f>IFERROR(INDEX(Cost_Components!$T$2:$T$29,MATCH(E859,Cost_Components!$A$2:$A$29,0)),"")</f>
        <v>0.8</v>
      </c>
      <c r="AA859" s="26">
        <f>IFERROR(INDEX(Cost_Components!$U$2:$U$29,MATCH(E859,Cost_Components!$A$2:$A$29,0)),"")</f>
        <v>2025</v>
      </c>
      <c r="AB859" s="26">
        <f>IFERROR(INDEX(Cost_Components!$V$2:$V$29,MATCH(E859,Cost_Components!$A$2:$A$29,0)),"")</f>
        <v>2050</v>
      </c>
      <c r="AC859" s="26">
        <f>IFERROR(INDEX(Cost_Components!$M$2:$M$29,MATCH(E859,Cost_Components!$A$2:$A$29,0)),"")</f>
        <v>30</v>
      </c>
      <c r="AD859" s="26">
        <f>IFERROR(INDEX(Cost_Components!$N$2:$N$29,MATCH(E859,Cost_Components!$A$2:$A$29,0)),"")</f>
        <v>95</v>
      </c>
      <c r="AE859" s="16" t="str">
        <f>IFERROR(INDEX(Cost_Components!$O$2:$O$29,MATCH(E859,Cost_Components!$A$2:$A$29,0)),"")</f>
        <v>Both</v>
      </c>
      <c r="AF859" s="11">
        <v>7637058.3502168702</v>
      </c>
      <c r="AG859" s="11">
        <v>8811108.4479971007</v>
      </c>
      <c r="AH859" s="23">
        <f t="shared" si="191"/>
        <v>1</v>
      </c>
      <c r="AI859" s="10">
        <v>323312042.56328499</v>
      </c>
      <c r="AJ859" s="29">
        <f t="shared" si="192"/>
        <v>0.23867588639719056</v>
      </c>
      <c r="AK859" s="29">
        <f t="shared" si="193"/>
        <v>0.53386616765037664</v>
      </c>
      <c r="AL859" s="29">
        <f t="shared" si="194"/>
        <v>0.29519028125318608</v>
      </c>
      <c r="AM859" s="29">
        <f t="shared" si="195"/>
        <v>0.14098452231843736</v>
      </c>
    </row>
    <row r="860" spans="1:39">
      <c r="A860" t="s">
        <v>115</v>
      </c>
      <c r="B860" s="20">
        <v>2025</v>
      </c>
      <c r="C860" t="s">
        <v>242</v>
      </c>
      <c r="D860" t="s">
        <v>232</v>
      </c>
      <c r="E860" s="22" t="s">
        <v>314</v>
      </c>
      <c r="F860" s="22" t="s">
        <v>315</v>
      </c>
      <c r="G860" s="22" t="s">
        <v>243</v>
      </c>
      <c r="H860" s="22" t="s">
        <v>237</v>
      </c>
      <c r="I860" s="22" t="s">
        <v>309</v>
      </c>
      <c r="J860" s="17">
        <f>IFERROR(INDEX(Cost_Components!$K$2:$K$29,MATCH(E860,Cost_Components!$A$2:$A$29,0)),"")</f>
        <v>1</v>
      </c>
      <c r="K860" s="17">
        <f t="shared" si="182"/>
        <v>0.32884615384615384</v>
      </c>
      <c r="L860" s="17">
        <f>IFERROR(INDEX(Cost_Components!$S$2:$S$29,MATCH(E860,Cost_Components!$A$2:$A$29,0)),"")</f>
        <v>0.31</v>
      </c>
      <c r="M860" s="28">
        <f>IFERROR(INDEX(Cost_Components!$L$2:$L$29,MATCH(E860,Cost_Components!$A$2:$A$29,0)),"")</f>
        <v>1</v>
      </c>
      <c r="N860" s="29">
        <f>IFERROR(INDEX(Cost_Components!$P$2:$P$29,MATCH(E860,Cost_Components!$A$2:$A$29,0)),"")</f>
        <v>5.133311162</v>
      </c>
      <c r="O860" s="23">
        <f t="shared" si="183"/>
        <v>72410.012607192693</v>
      </c>
      <c r="P860" s="23">
        <f t="shared" si="184"/>
        <v>72327.695471622297</v>
      </c>
      <c r="Q860" s="23">
        <f t="shared" si="185"/>
        <v>115096.97561072683</v>
      </c>
      <c r="R860" s="23">
        <f t="shared" si="186"/>
        <v>122233.14334357264</v>
      </c>
      <c r="S860" s="23">
        <f t="shared" si="187"/>
        <v>7136.1677328458027</v>
      </c>
      <c r="T860" s="16">
        <f>IFERROR(INDEX(Cost_Components!$R$2:$R$29,MATCH(E860,Cost_Components!$A$2:$A$29,0)),"")</f>
        <v>1</v>
      </c>
      <c r="U860" s="26">
        <f>IFERROR(INDEX(Cost_Components!$Q$2:$Q$29,MATCH(E860,Cost_Components!$A$2:$A$29,0)),"")</f>
        <v>2023</v>
      </c>
      <c r="V860" s="30">
        <f>1/(1+Calculation_Assumptions!$B$5)^(B860-Calculation_Assumptions!$B$2)</f>
        <v>1</v>
      </c>
      <c r="W860" s="23">
        <f t="shared" si="188"/>
        <v>115096.97561072683</v>
      </c>
      <c r="X860" s="23">
        <f t="shared" si="189"/>
        <v>122233.14334357264</v>
      </c>
      <c r="Y860" s="23">
        <f t="shared" si="190"/>
        <v>7136.1677328458027</v>
      </c>
      <c r="Z860" s="17">
        <f>IFERROR(INDEX(Cost_Components!$T$2:$T$29,MATCH(E860,Cost_Components!$A$2:$A$29,0)),"")</f>
        <v>0.8</v>
      </c>
      <c r="AA860" s="26">
        <f>IFERROR(INDEX(Cost_Components!$U$2:$U$29,MATCH(E860,Cost_Components!$A$2:$A$29,0)),"")</f>
        <v>2025</v>
      </c>
      <c r="AB860" s="26">
        <f>IFERROR(INDEX(Cost_Components!$V$2:$V$29,MATCH(E860,Cost_Components!$A$2:$A$29,0)),"")</f>
        <v>2050</v>
      </c>
      <c r="AC860" s="26">
        <f>IFERROR(INDEX(Cost_Components!$M$2:$M$29,MATCH(E860,Cost_Components!$A$2:$A$29,0)),"")</f>
        <v>0</v>
      </c>
      <c r="AD860" s="26">
        <f>IFERROR(INDEX(Cost_Components!$N$2:$N$29,MATCH(E860,Cost_Components!$A$2:$A$29,0)),"")</f>
        <v>95</v>
      </c>
      <c r="AE860" s="16" t="str">
        <f>IFERROR(INDEX(Cost_Components!$O$2:$O$29,MATCH(E860,Cost_Components!$A$2:$A$29,0)),"")</f>
        <v>Both</v>
      </c>
      <c r="AF860" s="11">
        <v>72410.012607192693</v>
      </c>
      <c r="AG860" s="11">
        <v>72327.695471622297</v>
      </c>
      <c r="AH860" s="23">
        <f t="shared" si="191"/>
        <v>1</v>
      </c>
      <c r="AI860" s="10">
        <v>288391907.64445603</v>
      </c>
      <c r="AJ860" s="29">
        <f t="shared" si="192"/>
        <v>3.9909918607225324E-4</v>
      </c>
      <c r="AK860" s="29">
        <f t="shared" si="193"/>
        <v>4.238438739212744E-4</v>
      </c>
      <c r="AL860" s="29">
        <f t="shared" si="194"/>
        <v>2.4744687849021155E-5</v>
      </c>
      <c r="AM860" s="29">
        <f t="shared" si="195"/>
        <v>2.4744687849021155E-5</v>
      </c>
    </row>
    <row r="861" spans="1:39">
      <c r="A861" t="s">
        <v>115</v>
      </c>
      <c r="B861" s="20">
        <v>2026</v>
      </c>
      <c r="C861" t="s">
        <v>242</v>
      </c>
      <c r="D861" t="s">
        <v>232</v>
      </c>
      <c r="E861" s="22" t="s">
        <v>314</v>
      </c>
      <c r="F861" s="22" t="s">
        <v>315</v>
      </c>
      <c r="G861" s="22" t="s">
        <v>243</v>
      </c>
      <c r="H861" s="22" t="s">
        <v>237</v>
      </c>
      <c r="I861" s="22" t="s">
        <v>309</v>
      </c>
      <c r="J861" s="17">
        <f>IFERROR(INDEX(Cost_Components!$K$2:$K$29,MATCH(E861,Cost_Components!$A$2:$A$29,0)),"")</f>
        <v>1</v>
      </c>
      <c r="K861" s="17">
        <f t="shared" si="182"/>
        <v>0.34769230769230769</v>
      </c>
      <c r="L861" s="17">
        <f>IFERROR(INDEX(Cost_Components!$S$2:$S$29,MATCH(E861,Cost_Components!$A$2:$A$29,0)),"")</f>
        <v>0.31</v>
      </c>
      <c r="M861" s="28">
        <f>IFERROR(INDEX(Cost_Components!$L$2:$L$29,MATCH(E861,Cost_Components!$A$2:$A$29,0)),"")</f>
        <v>1</v>
      </c>
      <c r="N861" s="29">
        <f>IFERROR(INDEX(Cost_Components!$P$2:$P$29,MATCH(E861,Cost_Components!$A$2:$A$29,0)),"")</f>
        <v>5.133311162</v>
      </c>
      <c r="O861" s="23">
        <f t="shared" si="183"/>
        <v>73030.413841824105</v>
      </c>
      <c r="P861" s="23">
        <f t="shared" si="184"/>
        <v>72799.294006316093</v>
      </c>
      <c r="Q861" s="23">
        <f t="shared" si="185"/>
        <v>115847.44283758604</v>
      </c>
      <c r="R861" s="23">
        <f t="shared" si="186"/>
        <v>130345.61770765475</v>
      </c>
      <c r="S861" s="23">
        <f t="shared" si="187"/>
        <v>14498.174870068702</v>
      </c>
      <c r="T861" s="16">
        <f>IFERROR(INDEX(Cost_Components!$R$2:$R$29,MATCH(E861,Cost_Components!$A$2:$A$29,0)),"")</f>
        <v>1</v>
      </c>
      <c r="U861" s="26">
        <f>IFERROR(INDEX(Cost_Components!$Q$2:$Q$29,MATCH(E861,Cost_Components!$A$2:$A$29,0)),"")</f>
        <v>2023</v>
      </c>
      <c r="V861" s="30">
        <f>1/(1+Calculation_Assumptions!$B$5)^(B861-Calculation_Assumptions!$B$2)</f>
        <v>0.970873786407767</v>
      </c>
      <c r="W861" s="23">
        <f t="shared" si="188"/>
        <v>112473.24547338451</v>
      </c>
      <c r="X861" s="23">
        <f t="shared" si="189"/>
        <v>126549.14340549005</v>
      </c>
      <c r="Y861" s="23">
        <f t="shared" si="190"/>
        <v>14075.897932105536</v>
      </c>
      <c r="Z861" s="17">
        <f>IFERROR(INDEX(Cost_Components!$T$2:$T$29,MATCH(E861,Cost_Components!$A$2:$A$29,0)),"")</f>
        <v>0.8</v>
      </c>
      <c r="AA861" s="26">
        <f>IFERROR(INDEX(Cost_Components!$U$2:$U$29,MATCH(E861,Cost_Components!$A$2:$A$29,0)),"")</f>
        <v>2025</v>
      </c>
      <c r="AB861" s="26">
        <f>IFERROR(INDEX(Cost_Components!$V$2:$V$29,MATCH(E861,Cost_Components!$A$2:$A$29,0)),"")</f>
        <v>2050</v>
      </c>
      <c r="AC861" s="26">
        <f>IFERROR(INDEX(Cost_Components!$M$2:$M$29,MATCH(E861,Cost_Components!$A$2:$A$29,0)),"")</f>
        <v>0</v>
      </c>
      <c r="AD861" s="26">
        <f>IFERROR(INDEX(Cost_Components!$N$2:$N$29,MATCH(E861,Cost_Components!$A$2:$A$29,0)),"")</f>
        <v>95</v>
      </c>
      <c r="AE861" s="16" t="str">
        <f>IFERROR(INDEX(Cost_Components!$O$2:$O$29,MATCH(E861,Cost_Components!$A$2:$A$29,0)),"")</f>
        <v>Both</v>
      </c>
      <c r="AF861" s="11">
        <v>73030.413841824105</v>
      </c>
      <c r="AG861" s="11">
        <v>72799.294006316093</v>
      </c>
      <c r="AH861" s="23">
        <f t="shared" si="191"/>
        <v>1</v>
      </c>
      <c r="AI861" s="10">
        <v>290472130.233437</v>
      </c>
      <c r="AJ861" s="29">
        <f t="shared" si="192"/>
        <v>3.9882464023135582E-4</v>
      </c>
      <c r="AK861" s="29">
        <f t="shared" si="193"/>
        <v>4.4873708745449313E-4</v>
      </c>
      <c r="AL861" s="29">
        <f t="shared" si="194"/>
        <v>4.9912447223137347E-5</v>
      </c>
      <c r="AM861" s="29">
        <f t="shared" si="195"/>
        <v>4.845868662440519E-5</v>
      </c>
    </row>
    <row r="862" spans="1:39">
      <c r="A862" t="s">
        <v>115</v>
      </c>
      <c r="B862" s="20">
        <v>2027</v>
      </c>
      <c r="C862" t="s">
        <v>242</v>
      </c>
      <c r="D862" t="s">
        <v>232</v>
      </c>
      <c r="E862" s="22" t="s">
        <v>314</v>
      </c>
      <c r="F862" s="22" t="s">
        <v>315</v>
      </c>
      <c r="G862" s="22" t="s">
        <v>243</v>
      </c>
      <c r="H862" s="22" t="s">
        <v>237</v>
      </c>
      <c r="I862" s="22" t="s">
        <v>309</v>
      </c>
      <c r="J862" s="17">
        <f>IFERROR(INDEX(Cost_Components!$K$2:$K$29,MATCH(E862,Cost_Components!$A$2:$A$29,0)),"")</f>
        <v>1</v>
      </c>
      <c r="K862" s="17">
        <f t="shared" si="182"/>
        <v>0.36653846153846154</v>
      </c>
      <c r="L862" s="17">
        <f>IFERROR(INDEX(Cost_Components!$S$2:$S$29,MATCH(E862,Cost_Components!$A$2:$A$29,0)),"")</f>
        <v>0.31</v>
      </c>
      <c r="M862" s="28">
        <f>IFERROR(INDEX(Cost_Components!$L$2:$L$29,MATCH(E862,Cost_Components!$A$2:$A$29,0)),"")</f>
        <v>1</v>
      </c>
      <c r="N862" s="29">
        <f>IFERROR(INDEX(Cost_Components!$P$2:$P$29,MATCH(E862,Cost_Components!$A$2:$A$29,0)),"")</f>
        <v>5.133311162</v>
      </c>
      <c r="O862" s="23">
        <f t="shared" si="183"/>
        <v>73737.588328450001</v>
      </c>
      <c r="P862" s="23">
        <f t="shared" si="184"/>
        <v>73300.980349161197</v>
      </c>
      <c r="Q862" s="23">
        <f t="shared" si="185"/>
        <v>116645.78958968646</v>
      </c>
      <c r="R862" s="23">
        <f t="shared" si="186"/>
        <v>138741.39996915378</v>
      </c>
      <c r="S862" s="23">
        <f t="shared" si="187"/>
        <v>22095.610379467311</v>
      </c>
      <c r="T862" s="16">
        <f>IFERROR(INDEX(Cost_Components!$R$2:$R$29,MATCH(E862,Cost_Components!$A$2:$A$29,0)),"")</f>
        <v>1</v>
      </c>
      <c r="U862" s="26">
        <f>IFERROR(INDEX(Cost_Components!$Q$2:$Q$29,MATCH(E862,Cost_Components!$A$2:$A$29,0)),"")</f>
        <v>2023</v>
      </c>
      <c r="V862" s="30">
        <f>1/(1+Calculation_Assumptions!$B$5)^(B862-Calculation_Assumptions!$B$2)</f>
        <v>0.94259590913375435</v>
      </c>
      <c r="W862" s="23">
        <f t="shared" si="188"/>
        <v>109949.84408491514</v>
      </c>
      <c r="X862" s="23">
        <f t="shared" si="189"/>
        <v>130777.07603841434</v>
      </c>
      <c r="Y862" s="23">
        <f t="shared" si="190"/>
        <v>20827.231953499209</v>
      </c>
      <c r="Z862" s="17">
        <f>IFERROR(INDEX(Cost_Components!$T$2:$T$29,MATCH(E862,Cost_Components!$A$2:$A$29,0)),"")</f>
        <v>0.8</v>
      </c>
      <c r="AA862" s="26">
        <f>IFERROR(INDEX(Cost_Components!$U$2:$U$29,MATCH(E862,Cost_Components!$A$2:$A$29,0)),"")</f>
        <v>2025</v>
      </c>
      <c r="AB862" s="26">
        <f>IFERROR(INDEX(Cost_Components!$V$2:$V$29,MATCH(E862,Cost_Components!$A$2:$A$29,0)),"")</f>
        <v>2050</v>
      </c>
      <c r="AC862" s="26">
        <f>IFERROR(INDEX(Cost_Components!$M$2:$M$29,MATCH(E862,Cost_Components!$A$2:$A$29,0)),"")</f>
        <v>0</v>
      </c>
      <c r="AD862" s="26">
        <f>IFERROR(INDEX(Cost_Components!$N$2:$N$29,MATCH(E862,Cost_Components!$A$2:$A$29,0)),"")</f>
        <v>95</v>
      </c>
      <c r="AE862" s="16" t="str">
        <f>IFERROR(INDEX(Cost_Components!$O$2:$O$29,MATCH(E862,Cost_Components!$A$2:$A$29,0)),"")</f>
        <v>Both</v>
      </c>
      <c r="AF862" s="11">
        <v>73737.588328450001</v>
      </c>
      <c r="AG862" s="11">
        <v>73300.980349161197</v>
      </c>
      <c r="AH862" s="23">
        <f t="shared" si="191"/>
        <v>1</v>
      </c>
      <c r="AI862" s="10">
        <v>292505080.826208</v>
      </c>
      <c r="AJ862" s="29">
        <f t="shared" si="192"/>
        <v>3.9878209725523233E-4</v>
      </c>
      <c r="AK862" s="29">
        <f t="shared" si="193"/>
        <v>4.7432133341843396E-4</v>
      </c>
      <c r="AL862" s="29">
        <f t="shared" si="194"/>
        <v>7.5539236163201648E-5</v>
      </c>
      <c r="AM862" s="29">
        <f t="shared" si="195"/>
        <v>7.1202974986522426E-5</v>
      </c>
    </row>
    <row r="863" spans="1:39">
      <c r="A863" t="s">
        <v>115</v>
      </c>
      <c r="B863" s="20">
        <v>2028</v>
      </c>
      <c r="C863" t="s">
        <v>242</v>
      </c>
      <c r="D863" t="s">
        <v>232</v>
      </c>
      <c r="E863" s="22" t="s">
        <v>314</v>
      </c>
      <c r="F863" s="22" t="s">
        <v>315</v>
      </c>
      <c r="G863" s="22" t="s">
        <v>243</v>
      </c>
      <c r="H863" s="22" t="s">
        <v>237</v>
      </c>
      <c r="I863" s="22" t="s">
        <v>309</v>
      </c>
      <c r="J863" s="17">
        <f>IFERROR(INDEX(Cost_Components!$K$2:$K$29,MATCH(E863,Cost_Components!$A$2:$A$29,0)),"")</f>
        <v>1</v>
      </c>
      <c r="K863" s="17">
        <f t="shared" si="182"/>
        <v>0.38538461538461538</v>
      </c>
      <c r="L863" s="17">
        <f>IFERROR(INDEX(Cost_Components!$S$2:$S$29,MATCH(E863,Cost_Components!$A$2:$A$29,0)),"")</f>
        <v>0.31</v>
      </c>
      <c r="M863" s="28">
        <f>IFERROR(INDEX(Cost_Components!$L$2:$L$29,MATCH(E863,Cost_Components!$A$2:$A$29,0)),"")</f>
        <v>1</v>
      </c>
      <c r="N863" s="29">
        <f>IFERROR(INDEX(Cost_Components!$P$2:$P$29,MATCH(E863,Cost_Components!$A$2:$A$29,0)),"")</f>
        <v>5.133311162</v>
      </c>
      <c r="O863" s="23">
        <f t="shared" si="183"/>
        <v>74682.837716170106</v>
      </c>
      <c r="P863" s="23">
        <f t="shared" si="184"/>
        <v>73989.820852270306</v>
      </c>
      <c r="Q863" s="23">
        <f t="shared" si="185"/>
        <v>117741.95970915524</v>
      </c>
      <c r="R863" s="23">
        <f t="shared" si="186"/>
        <v>147744.99421044887</v>
      </c>
      <c r="S863" s="23">
        <f t="shared" si="187"/>
        <v>30003.03450129363</v>
      </c>
      <c r="T863" s="16">
        <f>IFERROR(INDEX(Cost_Components!$R$2:$R$29,MATCH(E863,Cost_Components!$A$2:$A$29,0)),"")</f>
        <v>1</v>
      </c>
      <c r="U863" s="26">
        <f>IFERROR(INDEX(Cost_Components!$Q$2:$Q$29,MATCH(E863,Cost_Components!$A$2:$A$29,0)),"")</f>
        <v>2023</v>
      </c>
      <c r="V863" s="30">
        <f>1/(1+Calculation_Assumptions!$B$5)^(B863-Calculation_Assumptions!$B$2)</f>
        <v>0.91514165935315961</v>
      </c>
      <c r="W863" s="23">
        <f t="shared" si="188"/>
        <v>107750.57238372919</v>
      </c>
      <c r="X863" s="23">
        <f t="shared" si="189"/>
        <v>135207.59916287314</v>
      </c>
      <c r="Y863" s="23">
        <f t="shared" si="190"/>
        <v>27457.026779143951</v>
      </c>
      <c r="Z863" s="17">
        <f>IFERROR(INDEX(Cost_Components!$T$2:$T$29,MATCH(E863,Cost_Components!$A$2:$A$29,0)),"")</f>
        <v>0.8</v>
      </c>
      <c r="AA863" s="26">
        <f>IFERROR(INDEX(Cost_Components!$U$2:$U$29,MATCH(E863,Cost_Components!$A$2:$A$29,0)),"")</f>
        <v>2025</v>
      </c>
      <c r="AB863" s="26">
        <f>IFERROR(INDEX(Cost_Components!$V$2:$V$29,MATCH(E863,Cost_Components!$A$2:$A$29,0)),"")</f>
        <v>2050</v>
      </c>
      <c r="AC863" s="26">
        <f>IFERROR(INDEX(Cost_Components!$M$2:$M$29,MATCH(E863,Cost_Components!$A$2:$A$29,0)),"")</f>
        <v>0</v>
      </c>
      <c r="AD863" s="26">
        <f>IFERROR(INDEX(Cost_Components!$N$2:$N$29,MATCH(E863,Cost_Components!$A$2:$A$29,0)),"")</f>
        <v>95</v>
      </c>
      <c r="AE863" s="16" t="str">
        <f>IFERROR(INDEX(Cost_Components!$O$2:$O$29,MATCH(E863,Cost_Components!$A$2:$A$29,0)),"")</f>
        <v>Both</v>
      </c>
      <c r="AF863" s="11">
        <v>74682.837716170106</v>
      </c>
      <c r="AG863" s="11">
        <v>73989.820852270306</v>
      </c>
      <c r="AH863" s="23">
        <f t="shared" si="191"/>
        <v>1</v>
      </c>
      <c r="AI863" s="10">
        <v>294484707.92155403</v>
      </c>
      <c r="AJ863" s="29">
        <f t="shared" si="192"/>
        <v>3.9982368028603985E-4</v>
      </c>
      <c r="AK863" s="29">
        <f t="shared" si="193"/>
        <v>5.0170684669237819E-4</v>
      </c>
      <c r="AL863" s="29">
        <f t="shared" si="194"/>
        <v>1.0188316640633833E-4</v>
      </c>
      <c r="AM863" s="29">
        <f t="shared" si="195"/>
        <v>9.323752996525056E-5</v>
      </c>
    </row>
    <row r="864" spans="1:39">
      <c r="A864" t="s">
        <v>115</v>
      </c>
      <c r="B864" s="20">
        <v>2029</v>
      </c>
      <c r="C864" t="s">
        <v>242</v>
      </c>
      <c r="D864" t="s">
        <v>232</v>
      </c>
      <c r="E864" s="22" t="s">
        <v>314</v>
      </c>
      <c r="F864" s="22" t="s">
        <v>315</v>
      </c>
      <c r="G864" s="22" t="s">
        <v>243</v>
      </c>
      <c r="H864" s="22" t="s">
        <v>237</v>
      </c>
      <c r="I864" s="22" t="s">
        <v>309</v>
      </c>
      <c r="J864" s="17">
        <f>IFERROR(INDEX(Cost_Components!$K$2:$K$29,MATCH(E864,Cost_Components!$A$2:$A$29,0)),"")</f>
        <v>1</v>
      </c>
      <c r="K864" s="17">
        <f t="shared" si="182"/>
        <v>0.40423076923076923</v>
      </c>
      <c r="L864" s="17">
        <f>IFERROR(INDEX(Cost_Components!$S$2:$S$29,MATCH(E864,Cost_Components!$A$2:$A$29,0)),"")</f>
        <v>0.31</v>
      </c>
      <c r="M864" s="28">
        <f>IFERROR(INDEX(Cost_Components!$L$2:$L$29,MATCH(E864,Cost_Components!$A$2:$A$29,0)),"")</f>
        <v>1</v>
      </c>
      <c r="N864" s="29">
        <f>IFERROR(INDEX(Cost_Components!$P$2:$P$29,MATCH(E864,Cost_Components!$A$2:$A$29,0)),"")</f>
        <v>5.133311162</v>
      </c>
      <c r="O864" s="23">
        <f t="shared" si="183"/>
        <v>75693.442911951905</v>
      </c>
      <c r="P864" s="23">
        <f t="shared" si="184"/>
        <v>74696.648316796694</v>
      </c>
      <c r="Q864" s="23">
        <f t="shared" si="185"/>
        <v>118866.7529562663</v>
      </c>
      <c r="R864" s="23">
        <f t="shared" si="186"/>
        <v>157067.09736731893</v>
      </c>
      <c r="S864" s="23">
        <f t="shared" si="187"/>
        <v>38200.344411052632</v>
      </c>
      <c r="T864" s="16">
        <f>IFERROR(INDEX(Cost_Components!$R$2:$R$29,MATCH(E864,Cost_Components!$A$2:$A$29,0)),"")</f>
        <v>1</v>
      </c>
      <c r="U864" s="26">
        <f>IFERROR(INDEX(Cost_Components!$Q$2:$Q$29,MATCH(E864,Cost_Components!$A$2:$A$29,0)),"")</f>
        <v>2023</v>
      </c>
      <c r="V864" s="30">
        <f>1/(1+Calculation_Assumptions!$B$5)^(B864-Calculation_Assumptions!$B$2)</f>
        <v>0.888487047915689</v>
      </c>
      <c r="W864" s="23">
        <f t="shared" si="188"/>
        <v>105611.57042943654</v>
      </c>
      <c r="X864" s="23">
        <f t="shared" si="189"/>
        <v>139552.08166457529</v>
      </c>
      <c r="Y864" s="23">
        <f t="shared" si="190"/>
        <v>33940.511235138743</v>
      </c>
      <c r="Z864" s="17">
        <f>IFERROR(INDEX(Cost_Components!$T$2:$T$29,MATCH(E864,Cost_Components!$A$2:$A$29,0)),"")</f>
        <v>0.8</v>
      </c>
      <c r="AA864" s="26">
        <f>IFERROR(INDEX(Cost_Components!$U$2:$U$29,MATCH(E864,Cost_Components!$A$2:$A$29,0)),"")</f>
        <v>2025</v>
      </c>
      <c r="AB864" s="26">
        <f>IFERROR(INDEX(Cost_Components!$V$2:$V$29,MATCH(E864,Cost_Components!$A$2:$A$29,0)),"")</f>
        <v>2050</v>
      </c>
      <c r="AC864" s="26">
        <f>IFERROR(INDEX(Cost_Components!$M$2:$M$29,MATCH(E864,Cost_Components!$A$2:$A$29,0)),"")</f>
        <v>0</v>
      </c>
      <c r="AD864" s="26">
        <f>IFERROR(INDEX(Cost_Components!$N$2:$N$29,MATCH(E864,Cost_Components!$A$2:$A$29,0)),"")</f>
        <v>95</v>
      </c>
      <c r="AE864" s="16" t="str">
        <f>IFERROR(INDEX(Cost_Components!$O$2:$O$29,MATCH(E864,Cost_Components!$A$2:$A$29,0)),"")</f>
        <v>Both</v>
      </c>
      <c r="AF864" s="11">
        <v>75693.442911951905</v>
      </c>
      <c r="AG864" s="11">
        <v>74696.648316796694</v>
      </c>
      <c r="AH864" s="23">
        <f t="shared" si="191"/>
        <v>1</v>
      </c>
      <c r="AI864" s="10">
        <v>296414030.31142998</v>
      </c>
      <c r="AJ864" s="29">
        <f t="shared" si="192"/>
        <v>4.0101594661824175E-4</v>
      </c>
      <c r="AK864" s="29">
        <f t="shared" si="193"/>
        <v>5.2989090024616926E-4</v>
      </c>
      <c r="AL864" s="29">
        <f t="shared" si="194"/>
        <v>1.2887495362792751E-4</v>
      </c>
      <c r="AM864" s="29">
        <f t="shared" si="195"/>
        <v>1.1450372709914861E-4</v>
      </c>
    </row>
    <row r="865" spans="1:39">
      <c r="A865" t="s">
        <v>115</v>
      </c>
      <c r="B865" s="20">
        <v>2030</v>
      </c>
      <c r="C865" t="s">
        <v>242</v>
      </c>
      <c r="D865" t="s">
        <v>232</v>
      </c>
      <c r="E865" s="22" t="s">
        <v>314</v>
      </c>
      <c r="F865" s="22" t="s">
        <v>315</v>
      </c>
      <c r="G865" s="22" t="s">
        <v>243</v>
      </c>
      <c r="H865" s="22" t="s">
        <v>237</v>
      </c>
      <c r="I865" s="22" t="s">
        <v>309</v>
      </c>
      <c r="J865" s="17">
        <f>IFERROR(INDEX(Cost_Components!$K$2:$K$29,MATCH(E865,Cost_Components!$A$2:$A$29,0)),"")</f>
        <v>1</v>
      </c>
      <c r="K865" s="17">
        <f t="shared" si="182"/>
        <v>0.42307692307692307</v>
      </c>
      <c r="L865" s="17">
        <f>IFERROR(INDEX(Cost_Components!$S$2:$S$29,MATCH(E865,Cost_Components!$A$2:$A$29,0)),"")</f>
        <v>0.31</v>
      </c>
      <c r="M865" s="28">
        <f>IFERROR(INDEX(Cost_Components!$L$2:$L$29,MATCH(E865,Cost_Components!$A$2:$A$29,0)),"")</f>
        <v>1</v>
      </c>
      <c r="N865" s="29">
        <f>IFERROR(INDEX(Cost_Components!$P$2:$P$29,MATCH(E865,Cost_Components!$A$2:$A$29,0)),"")</f>
        <v>5.133311162</v>
      </c>
      <c r="O865" s="23">
        <f t="shared" si="183"/>
        <v>76800.263460774906</v>
      </c>
      <c r="P865" s="23">
        <f t="shared" si="184"/>
        <v>75456.501426061295</v>
      </c>
      <c r="Q865" s="23">
        <f t="shared" si="185"/>
        <v>120075.92731491951</v>
      </c>
      <c r="R865" s="23">
        <f t="shared" si="186"/>
        <v>166793.69793635007</v>
      </c>
      <c r="S865" s="23">
        <f t="shared" si="187"/>
        <v>46717.770621430565</v>
      </c>
      <c r="T865" s="16">
        <f>IFERROR(INDEX(Cost_Components!$R$2:$R$29,MATCH(E865,Cost_Components!$A$2:$A$29,0)),"")</f>
        <v>1</v>
      </c>
      <c r="U865" s="26">
        <f>IFERROR(INDEX(Cost_Components!$Q$2:$Q$29,MATCH(E865,Cost_Components!$A$2:$A$29,0)),"")</f>
        <v>2023</v>
      </c>
      <c r="V865" s="30">
        <f>1/(1+Calculation_Assumptions!$B$5)^(B865-Calculation_Assumptions!$B$2)</f>
        <v>0.86260878438416411</v>
      </c>
      <c r="W865" s="23">
        <f t="shared" si="188"/>
        <v>103578.54969492396</v>
      </c>
      <c r="X865" s="23">
        <f t="shared" si="189"/>
        <v>143877.70901981439</v>
      </c>
      <c r="Y865" s="23">
        <f t="shared" si="190"/>
        <v>40299.159324890432</v>
      </c>
      <c r="Z865" s="17">
        <f>IFERROR(INDEX(Cost_Components!$T$2:$T$29,MATCH(E865,Cost_Components!$A$2:$A$29,0)),"")</f>
        <v>0.8</v>
      </c>
      <c r="AA865" s="26">
        <f>IFERROR(INDEX(Cost_Components!$U$2:$U$29,MATCH(E865,Cost_Components!$A$2:$A$29,0)),"")</f>
        <v>2025</v>
      </c>
      <c r="AB865" s="26">
        <f>IFERROR(INDEX(Cost_Components!$V$2:$V$29,MATCH(E865,Cost_Components!$A$2:$A$29,0)),"")</f>
        <v>2050</v>
      </c>
      <c r="AC865" s="26">
        <f>IFERROR(INDEX(Cost_Components!$M$2:$M$29,MATCH(E865,Cost_Components!$A$2:$A$29,0)),"")</f>
        <v>0</v>
      </c>
      <c r="AD865" s="26">
        <f>IFERROR(INDEX(Cost_Components!$N$2:$N$29,MATCH(E865,Cost_Components!$A$2:$A$29,0)),"")</f>
        <v>95</v>
      </c>
      <c r="AE865" s="16" t="str">
        <f>IFERROR(INDEX(Cost_Components!$O$2:$O$29,MATCH(E865,Cost_Components!$A$2:$A$29,0)),"")</f>
        <v>Both</v>
      </c>
      <c r="AF865" s="11">
        <v>76800.263460774906</v>
      </c>
      <c r="AG865" s="11">
        <v>75456.501426061295</v>
      </c>
      <c r="AH865" s="23">
        <f t="shared" si="191"/>
        <v>1</v>
      </c>
      <c r="AI865" s="10">
        <v>298289404.664994</v>
      </c>
      <c r="AJ865" s="29">
        <f t="shared" si="192"/>
        <v>4.0254841585733036E-4</v>
      </c>
      <c r="AK865" s="29">
        <f t="shared" si="193"/>
        <v>5.5916735669399482E-4</v>
      </c>
      <c r="AL865" s="29">
        <f t="shared" si="194"/>
        <v>1.5661894083666449E-4</v>
      </c>
      <c r="AM865" s="29">
        <f t="shared" si="195"/>
        <v>1.3510087416665045E-4</v>
      </c>
    </row>
    <row r="866" spans="1:39">
      <c r="A866" t="s">
        <v>115</v>
      </c>
      <c r="B866" s="20">
        <v>2031</v>
      </c>
      <c r="C866" t="s">
        <v>242</v>
      </c>
      <c r="D866" t="s">
        <v>232</v>
      </c>
      <c r="E866" s="22" t="s">
        <v>314</v>
      </c>
      <c r="F866" s="22" t="s">
        <v>315</v>
      </c>
      <c r="G866" s="22" t="s">
        <v>243</v>
      </c>
      <c r="H866" s="22" t="s">
        <v>237</v>
      </c>
      <c r="I866" s="22" t="s">
        <v>309</v>
      </c>
      <c r="J866" s="17">
        <f>IFERROR(INDEX(Cost_Components!$K$2:$K$29,MATCH(E866,Cost_Components!$A$2:$A$29,0)),"")</f>
        <v>1</v>
      </c>
      <c r="K866" s="17">
        <f t="shared" si="182"/>
        <v>0.44192307692307692</v>
      </c>
      <c r="L866" s="17">
        <f>IFERROR(INDEX(Cost_Components!$S$2:$S$29,MATCH(E866,Cost_Components!$A$2:$A$29,0)),"")</f>
        <v>0.31</v>
      </c>
      <c r="M866" s="28">
        <f>IFERROR(INDEX(Cost_Components!$L$2:$L$29,MATCH(E866,Cost_Components!$A$2:$A$29,0)),"")</f>
        <v>1</v>
      </c>
      <c r="N866" s="29">
        <f>IFERROR(INDEX(Cost_Components!$P$2:$P$29,MATCH(E866,Cost_Components!$A$2:$A$29,0)),"")</f>
        <v>5.133311162</v>
      </c>
      <c r="O866" s="23">
        <f t="shared" si="183"/>
        <v>77973.207533800203</v>
      </c>
      <c r="P866" s="23">
        <f t="shared" si="184"/>
        <v>76240.522317662995</v>
      </c>
      <c r="Q866" s="23">
        <f t="shared" si="185"/>
        <v>121323.56050509056</v>
      </c>
      <c r="R866" s="23">
        <f t="shared" si="186"/>
        <v>176884.45627659952</v>
      </c>
      <c r="S866" s="23">
        <f t="shared" si="187"/>
        <v>55560.895771508964</v>
      </c>
      <c r="T866" s="16">
        <f>IFERROR(INDEX(Cost_Components!$R$2:$R$29,MATCH(E866,Cost_Components!$A$2:$A$29,0)),"")</f>
        <v>1</v>
      </c>
      <c r="U866" s="26">
        <f>IFERROR(INDEX(Cost_Components!$Q$2:$Q$29,MATCH(E866,Cost_Components!$A$2:$A$29,0)),"")</f>
        <v>2023</v>
      </c>
      <c r="V866" s="30">
        <f>1/(1+Calculation_Assumptions!$B$5)^(B866-Calculation_Assumptions!$B$2)</f>
        <v>0.83748425668365445</v>
      </c>
      <c r="W866" s="23">
        <f t="shared" si="188"/>
        <v>101606.57188782014</v>
      </c>
      <c r="X866" s="23">
        <f t="shared" si="189"/>
        <v>148137.94738370032</v>
      </c>
      <c r="Y866" s="23">
        <f t="shared" si="190"/>
        <v>46531.375495880187</v>
      </c>
      <c r="Z866" s="17">
        <f>IFERROR(INDEX(Cost_Components!$T$2:$T$29,MATCH(E866,Cost_Components!$A$2:$A$29,0)),"")</f>
        <v>0.8</v>
      </c>
      <c r="AA866" s="26">
        <f>IFERROR(INDEX(Cost_Components!$U$2:$U$29,MATCH(E866,Cost_Components!$A$2:$A$29,0)),"")</f>
        <v>2025</v>
      </c>
      <c r="AB866" s="26">
        <f>IFERROR(INDEX(Cost_Components!$V$2:$V$29,MATCH(E866,Cost_Components!$A$2:$A$29,0)),"")</f>
        <v>2050</v>
      </c>
      <c r="AC866" s="26">
        <f>IFERROR(INDEX(Cost_Components!$M$2:$M$29,MATCH(E866,Cost_Components!$A$2:$A$29,0)),"")</f>
        <v>0</v>
      </c>
      <c r="AD866" s="26">
        <f>IFERROR(INDEX(Cost_Components!$N$2:$N$29,MATCH(E866,Cost_Components!$A$2:$A$29,0)),"")</f>
        <v>95</v>
      </c>
      <c r="AE866" s="16" t="str">
        <f>IFERROR(INDEX(Cost_Components!$O$2:$O$29,MATCH(E866,Cost_Components!$A$2:$A$29,0)),"")</f>
        <v>Both</v>
      </c>
      <c r="AF866" s="11">
        <v>77973.207533800203</v>
      </c>
      <c r="AG866" s="11">
        <v>76240.522317662995</v>
      </c>
      <c r="AH866" s="23">
        <f t="shared" si="191"/>
        <v>1</v>
      </c>
      <c r="AI866" s="10">
        <v>300119636.92551899</v>
      </c>
      <c r="AJ866" s="29">
        <f t="shared" si="192"/>
        <v>4.0425065733102814E-4</v>
      </c>
      <c r="AK866" s="29">
        <f t="shared" si="193"/>
        <v>5.8937981562498401E-4</v>
      </c>
      <c r="AL866" s="29">
        <f t="shared" si="194"/>
        <v>1.8512915829395585E-4</v>
      </c>
      <c r="AM866" s="29">
        <f t="shared" si="195"/>
        <v>1.5504275552428423E-4</v>
      </c>
    </row>
    <row r="867" spans="1:39">
      <c r="A867" t="s">
        <v>115</v>
      </c>
      <c r="B867" s="20">
        <v>2032</v>
      </c>
      <c r="C867" t="s">
        <v>242</v>
      </c>
      <c r="D867" t="s">
        <v>232</v>
      </c>
      <c r="E867" s="22" t="s">
        <v>314</v>
      </c>
      <c r="F867" s="22" t="s">
        <v>315</v>
      </c>
      <c r="G867" s="22" t="s">
        <v>243</v>
      </c>
      <c r="H867" s="22" t="s">
        <v>237</v>
      </c>
      <c r="I867" s="22" t="s">
        <v>309</v>
      </c>
      <c r="J867" s="17">
        <f>IFERROR(INDEX(Cost_Components!$K$2:$K$29,MATCH(E867,Cost_Components!$A$2:$A$29,0)),"")</f>
        <v>1</v>
      </c>
      <c r="K867" s="17">
        <f t="shared" si="182"/>
        <v>0.46076923076923082</v>
      </c>
      <c r="L867" s="17">
        <f>IFERROR(INDEX(Cost_Components!$S$2:$S$29,MATCH(E867,Cost_Components!$A$2:$A$29,0)),"")</f>
        <v>0.31</v>
      </c>
      <c r="M867" s="28">
        <f>IFERROR(INDEX(Cost_Components!$L$2:$L$29,MATCH(E867,Cost_Components!$A$2:$A$29,0)),"")</f>
        <v>1</v>
      </c>
      <c r="N867" s="29">
        <f>IFERROR(INDEX(Cost_Components!$P$2:$P$29,MATCH(E867,Cost_Components!$A$2:$A$29,0)),"")</f>
        <v>5.133311162</v>
      </c>
      <c r="O867" s="23">
        <f t="shared" si="183"/>
        <v>79203.687482399197</v>
      </c>
      <c r="P867" s="23">
        <f t="shared" si="184"/>
        <v>77042.179160751897</v>
      </c>
      <c r="Q867" s="23">
        <f t="shared" si="185"/>
        <v>122599.25825151436</v>
      </c>
      <c r="R867" s="23">
        <f t="shared" si="186"/>
        <v>187338.25126303907</v>
      </c>
      <c r="S867" s="23">
        <f t="shared" si="187"/>
        <v>64738.993011524712</v>
      </c>
      <c r="T867" s="16">
        <f>IFERROR(INDEX(Cost_Components!$R$2:$R$29,MATCH(E867,Cost_Components!$A$2:$A$29,0)),"")</f>
        <v>1</v>
      </c>
      <c r="U867" s="26">
        <f>IFERROR(INDEX(Cost_Components!$Q$2:$Q$29,MATCH(E867,Cost_Components!$A$2:$A$29,0)),"")</f>
        <v>2023</v>
      </c>
      <c r="V867" s="30">
        <f>1/(1+Calculation_Assumptions!$B$5)^(B867-Calculation_Assumptions!$B$2)</f>
        <v>0.81309151134335378</v>
      </c>
      <c r="W867" s="23">
        <f t="shared" si="188"/>
        <v>99684.416181297944</v>
      </c>
      <c r="X867" s="23">
        <f t="shared" si="189"/>
        <v>152323.14185188539</v>
      </c>
      <c r="Y867" s="23">
        <f t="shared" si="190"/>
        <v>52638.725670587446</v>
      </c>
      <c r="Z867" s="17">
        <f>IFERROR(INDEX(Cost_Components!$T$2:$T$29,MATCH(E867,Cost_Components!$A$2:$A$29,0)),"")</f>
        <v>0.8</v>
      </c>
      <c r="AA867" s="26">
        <f>IFERROR(INDEX(Cost_Components!$U$2:$U$29,MATCH(E867,Cost_Components!$A$2:$A$29,0)),"")</f>
        <v>2025</v>
      </c>
      <c r="AB867" s="26">
        <f>IFERROR(INDEX(Cost_Components!$V$2:$V$29,MATCH(E867,Cost_Components!$A$2:$A$29,0)),"")</f>
        <v>2050</v>
      </c>
      <c r="AC867" s="26">
        <f>IFERROR(INDEX(Cost_Components!$M$2:$M$29,MATCH(E867,Cost_Components!$A$2:$A$29,0)),"")</f>
        <v>0</v>
      </c>
      <c r="AD867" s="26">
        <f>IFERROR(INDEX(Cost_Components!$N$2:$N$29,MATCH(E867,Cost_Components!$A$2:$A$29,0)),"")</f>
        <v>95</v>
      </c>
      <c r="AE867" s="16" t="str">
        <f>IFERROR(INDEX(Cost_Components!$O$2:$O$29,MATCH(E867,Cost_Components!$A$2:$A$29,0)),"")</f>
        <v>Both</v>
      </c>
      <c r="AF867" s="11">
        <v>79203.687482399197</v>
      </c>
      <c r="AG867" s="11">
        <v>77042.179160751897</v>
      </c>
      <c r="AH867" s="23">
        <f t="shared" si="191"/>
        <v>1</v>
      </c>
      <c r="AI867" s="10">
        <v>301904628.08354098</v>
      </c>
      <c r="AJ867" s="29">
        <f t="shared" si="192"/>
        <v>4.0608605118034008E-4</v>
      </c>
      <c r="AK867" s="29">
        <f t="shared" si="193"/>
        <v>6.2052129658376792E-4</v>
      </c>
      <c r="AL867" s="29">
        <f t="shared" si="194"/>
        <v>2.1443524540342782E-4</v>
      </c>
      <c r="AM867" s="29">
        <f t="shared" si="195"/>
        <v>1.7435547777035608E-4</v>
      </c>
    </row>
    <row r="868" spans="1:39">
      <c r="A868" t="s">
        <v>115</v>
      </c>
      <c r="B868" s="20">
        <v>2033</v>
      </c>
      <c r="C868" t="s">
        <v>242</v>
      </c>
      <c r="D868" t="s">
        <v>232</v>
      </c>
      <c r="E868" s="22" t="s">
        <v>314</v>
      </c>
      <c r="F868" s="22" t="s">
        <v>315</v>
      </c>
      <c r="G868" s="22" t="s">
        <v>243</v>
      </c>
      <c r="H868" s="22" t="s">
        <v>237</v>
      </c>
      <c r="I868" s="22" t="s">
        <v>309</v>
      </c>
      <c r="J868" s="17">
        <f>IFERROR(INDEX(Cost_Components!$K$2:$K$29,MATCH(E868,Cost_Components!$A$2:$A$29,0)),"")</f>
        <v>1</v>
      </c>
      <c r="K868" s="17">
        <f t="shared" si="182"/>
        <v>0.47961538461538467</v>
      </c>
      <c r="L868" s="17">
        <f>IFERROR(INDEX(Cost_Components!$S$2:$S$29,MATCH(E868,Cost_Components!$A$2:$A$29,0)),"")</f>
        <v>0.31</v>
      </c>
      <c r="M868" s="28">
        <f>IFERROR(INDEX(Cost_Components!$L$2:$L$29,MATCH(E868,Cost_Components!$A$2:$A$29,0)),"")</f>
        <v>1</v>
      </c>
      <c r="N868" s="29">
        <f>IFERROR(INDEX(Cost_Components!$P$2:$P$29,MATCH(E868,Cost_Components!$A$2:$A$29,0)),"")</f>
        <v>5.133311162</v>
      </c>
      <c r="O868" s="23">
        <f t="shared" si="183"/>
        <v>80636.497970656303</v>
      </c>
      <c r="P868" s="23">
        <f t="shared" si="184"/>
        <v>78006.790806776597</v>
      </c>
      <c r="Q868" s="23">
        <f t="shared" si="185"/>
        <v>124134.27028766985</v>
      </c>
      <c r="R868" s="23">
        <f t="shared" si="186"/>
        <v>198528.26814092632</v>
      </c>
      <c r="S868" s="23">
        <f t="shared" si="187"/>
        <v>74393.997853256471</v>
      </c>
      <c r="T868" s="16">
        <f>IFERROR(INDEX(Cost_Components!$R$2:$R$29,MATCH(E868,Cost_Components!$A$2:$A$29,0)),"")</f>
        <v>1</v>
      </c>
      <c r="U868" s="26">
        <f>IFERROR(INDEX(Cost_Components!$Q$2:$Q$29,MATCH(E868,Cost_Components!$A$2:$A$29,0)),"")</f>
        <v>2023</v>
      </c>
      <c r="V868" s="30">
        <f>1/(1+Calculation_Assumptions!$B$5)^(B868-Calculation_Assumptions!$B$2)</f>
        <v>0.78940923431393573</v>
      </c>
      <c r="W868" s="23">
        <f t="shared" si="188"/>
        <v>97992.739259908602</v>
      </c>
      <c r="X868" s="23">
        <f t="shared" si="189"/>
        <v>156720.04814280037</v>
      </c>
      <c r="Y868" s="23">
        <f t="shared" si="190"/>
        <v>58727.308882891768</v>
      </c>
      <c r="Z868" s="17">
        <f>IFERROR(INDEX(Cost_Components!$T$2:$T$29,MATCH(E868,Cost_Components!$A$2:$A$29,0)),"")</f>
        <v>0.8</v>
      </c>
      <c r="AA868" s="26">
        <f>IFERROR(INDEX(Cost_Components!$U$2:$U$29,MATCH(E868,Cost_Components!$A$2:$A$29,0)),"")</f>
        <v>2025</v>
      </c>
      <c r="AB868" s="26">
        <f>IFERROR(INDEX(Cost_Components!$V$2:$V$29,MATCH(E868,Cost_Components!$A$2:$A$29,0)),"")</f>
        <v>2050</v>
      </c>
      <c r="AC868" s="26">
        <f>IFERROR(INDEX(Cost_Components!$M$2:$M$29,MATCH(E868,Cost_Components!$A$2:$A$29,0)),"")</f>
        <v>0</v>
      </c>
      <c r="AD868" s="26">
        <f>IFERROR(INDEX(Cost_Components!$N$2:$N$29,MATCH(E868,Cost_Components!$A$2:$A$29,0)),"")</f>
        <v>95</v>
      </c>
      <c r="AE868" s="16" t="str">
        <f>IFERROR(INDEX(Cost_Components!$O$2:$O$29,MATCH(E868,Cost_Components!$A$2:$A$29,0)),"")</f>
        <v>Both</v>
      </c>
      <c r="AF868" s="11">
        <v>80636.497970656303</v>
      </c>
      <c r="AG868" s="11">
        <v>78006.790806776597</v>
      </c>
      <c r="AH868" s="23">
        <f t="shared" si="191"/>
        <v>1</v>
      </c>
      <c r="AI868" s="10">
        <v>303644277.16916001</v>
      </c>
      <c r="AJ868" s="29">
        <f t="shared" si="192"/>
        <v>4.0881478631825071E-4</v>
      </c>
      <c r="AK868" s="29">
        <f t="shared" si="193"/>
        <v>6.538185734695285E-4</v>
      </c>
      <c r="AL868" s="29">
        <f t="shared" si="194"/>
        <v>2.4500378715127779E-4</v>
      </c>
      <c r="AM868" s="29">
        <f t="shared" si="195"/>
        <v>1.9340825201910467E-4</v>
      </c>
    </row>
    <row r="869" spans="1:39">
      <c r="A869" t="s">
        <v>115</v>
      </c>
      <c r="B869" s="20">
        <v>2034</v>
      </c>
      <c r="C869" t="s">
        <v>242</v>
      </c>
      <c r="D869" t="s">
        <v>232</v>
      </c>
      <c r="E869" s="22" t="s">
        <v>314</v>
      </c>
      <c r="F869" s="22" t="s">
        <v>315</v>
      </c>
      <c r="G869" s="22" t="s">
        <v>243</v>
      </c>
      <c r="H869" s="22" t="s">
        <v>237</v>
      </c>
      <c r="I869" s="22" t="s">
        <v>309</v>
      </c>
      <c r="J869" s="17">
        <f>IFERROR(INDEX(Cost_Components!$K$2:$K$29,MATCH(E869,Cost_Components!$A$2:$A$29,0)),"")</f>
        <v>1</v>
      </c>
      <c r="K869" s="17">
        <f t="shared" si="182"/>
        <v>0.49846153846153851</v>
      </c>
      <c r="L869" s="17">
        <f>IFERROR(INDEX(Cost_Components!$S$2:$S$29,MATCH(E869,Cost_Components!$A$2:$A$29,0)),"")</f>
        <v>0.31</v>
      </c>
      <c r="M869" s="28">
        <f>IFERROR(INDEX(Cost_Components!$L$2:$L$29,MATCH(E869,Cost_Components!$A$2:$A$29,0)),"")</f>
        <v>1</v>
      </c>
      <c r="N869" s="29">
        <f>IFERROR(INDEX(Cost_Components!$P$2:$P$29,MATCH(E869,Cost_Components!$A$2:$A$29,0)),"")</f>
        <v>5.133311162</v>
      </c>
      <c r="O869" s="23">
        <f t="shared" si="183"/>
        <v>82089.174593682095</v>
      </c>
      <c r="P869" s="23">
        <f t="shared" si="184"/>
        <v>78954.072396123796</v>
      </c>
      <c r="Q869" s="23">
        <f t="shared" si="185"/>
        <v>125641.70454607729</v>
      </c>
      <c r="R869" s="23">
        <f t="shared" si="186"/>
        <v>210046.34691637123</v>
      </c>
      <c r="S869" s="23">
        <f t="shared" si="187"/>
        <v>84404.642370293936</v>
      </c>
      <c r="T869" s="16">
        <f>IFERROR(INDEX(Cost_Components!$R$2:$R$29,MATCH(E869,Cost_Components!$A$2:$A$29,0)),"")</f>
        <v>1</v>
      </c>
      <c r="U869" s="26">
        <f>IFERROR(INDEX(Cost_Components!$Q$2:$Q$29,MATCH(E869,Cost_Components!$A$2:$A$29,0)),"")</f>
        <v>2023</v>
      </c>
      <c r="V869" s="30">
        <f>1/(1+Calculation_Assumptions!$B$5)^(B869-Calculation_Assumptions!$B$2)</f>
        <v>0.76641673234362695</v>
      </c>
      <c r="W869" s="23">
        <f t="shared" si="188"/>
        <v>96293.904644287977</v>
      </c>
      <c r="X869" s="23">
        <f t="shared" si="189"/>
        <v>160983.0348443611</v>
      </c>
      <c r="Y869" s="23">
        <f t="shared" si="190"/>
        <v>64689.130200073123</v>
      </c>
      <c r="Z869" s="17">
        <f>IFERROR(INDEX(Cost_Components!$T$2:$T$29,MATCH(E869,Cost_Components!$A$2:$A$29,0)),"")</f>
        <v>0.8</v>
      </c>
      <c r="AA869" s="26">
        <f>IFERROR(INDEX(Cost_Components!$U$2:$U$29,MATCH(E869,Cost_Components!$A$2:$A$29,0)),"")</f>
        <v>2025</v>
      </c>
      <c r="AB869" s="26">
        <f>IFERROR(INDEX(Cost_Components!$V$2:$V$29,MATCH(E869,Cost_Components!$A$2:$A$29,0)),"")</f>
        <v>2050</v>
      </c>
      <c r="AC869" s="26">
        <f>IFERROR(INDEX(Cost_Components!$M$2:$M$29,MATCH(E869,Cost_Components!$A$2:$A$29,0)),"")</f>
        <v>0</v>
      </c>
      <c r="AD869" s="26">
        <f>IFERROR(INDEX(Cost_Components!$N$2:$N$29,MATCH(E869,Cost_Components!$A$2:$A$29,0)),"")</f>
        <v>95</v>
      </c>
      <c r="AE869" s="16" t="str">
        <f>IFERROR(INDEX(Cost_Components!$O$2:$O$29,MATCH(E869,Cost_Components!$A$2:$A$29,0)),"")</f>
        <v>Both</v>
      </c>
      <c r="AF869" s="11">
        <v>82089.174593682095</v>
      </c>
      <c r="AG869" s="11">
        <v>78954.072396123796</v>
      </c>
      <c r="AH869" s="23">
        <f t="shared" si="191"/>
        <v>1</v>
      </c>
      <c r="AI869" s="10">
        <v>305332541.18498403</v>
      </c>
      <c r="AJ869" s="29">
        <f t="shared" si="192"/>
        <v>4.114913662935061E-4</v>
      </c>
      <c r="AK869" s="29">
        <f t="shared" si="193"/>
        <v>6.8792650171249127E-4</v>
      </c>
      <c r="AL869" s="29">
        <f t="shared" si="194"/>
        <v>2.7643513541898522E-4</v>
      </c>
      <c r="AM869" s="29">
        <f t="shared" si="195"/>
        <v>2.1186451319278666E-4</v>
      </c>
    </row>
    <row r="870" spans="1:39">
      <c r="A870" t="s">
        <v>115</v>
      </c>
      <c r="B870" s="20">
        <v>2035</v>
      </c>
      <c r="C870" t="s">
        <v>242</v>
      </c>
      <c r="D870" t="s">
        <v>232</v>
      </c>
      <c r="E870" s="22" t="s">
        <v>314</v>
      </c>
      <c r="F870" s="22" t="s">
        <v>315</v>
      </c>
      <c r="G870" s="22" t="s">
        <v>243</v>
      </c>
      <c r="H870" s="22" t="s">
        <v>237</v>
      </c>
      <c r="I870" s="22" t="s">
        <v>309</v>
      </c>
      <c r="J870" s="17">
        <f>IFERROR(INDEX(Cost_Components!$K$2:$K$29,MATCH(E870,Cost_Components!$A$2:$A$29,0)),"")</f>
        <v>1</v>
      </c>
      <c r="K870" s="17">
        <f t="shared" si="182"/>
        <v>0.51730769230769236</v>
      </c>
      <c r="L870" s="17">
        <f>IFERROR(INDEX(Cost_Components!$S$2:$S$29,MATCH(E870,Cost_Components!$A$2:$A$29,0)),"")</f>
        <v>0.31</v>
      </c>
      <c r="M870" s="28">
        <f>IFERROR(INDEX(Cost_Components!$L$2:$L$29,MATCH(E870,Cost_Components!$A$2:$A$29,0)),"")</f>
        <v>1</v>
      </c>
      <c r="N870" s="29">
        <f>IFERROR(INDEX(Cost_Components!$P$2:$P$29,MATCH(E870,Cost_Components!$A$2:$A$29,0)),"")</f>
        <v>5.133311162</v>
      </c>
      <c r="O870" s="23">
        <f t="shared" si="183"/>
        <v>83642.204931132394</v>
      </c>
      <c r="P870" s="23">
        <f t="shared" si="184"/>
        <v>79962.913962192993</v>
      </c>
      <c r="Q870" s="23">
        <f t="shared" si="185"/>
        <v>127247.100824333</v>
      </c>
      <c r="R870" s="23">
        <f t="shared" si="186"/>
        <v>222111.98820457028</v>
      </c>
      <c r="S870" s="23">
        <f t="shared" si="187"/>
        <v>94864.887380237284</v>
      </c>
      <c r="T870" s="16">
        <f>IFERROR(INDEX(Cost_Components!$R$2:$R$29,MATCH(E870,Cost_Components!$A$2:$A$29,0)),"")</f>
        <v>1</v>
      </c>
      <c r="U870" s="26">
        <f>IFERROR(INDEX(Cost_Components!$Q$2:$Q$29,MATCH(E870,Cost_Components!$A$2:$A$29,0)),"")</f>
        <v>2023</v>
      </c>
      <c r="V870" s="30">
        <f>1/(1+Calculation_Assumptions!$B$5)^(B870-Calculation_Assumptions!$B$2)</f>
        <v>0.74409391489672516</v>
      </c>
      <c r="W870" s="23">
        <f t="shared" si="188"/>
        <v>94683.793411636245</v>
      </c>
      <c r="X870" s="23">
        <f t="shared" si="189"/>
        <v>165272.17884863395</v>
      </c>
      <c r="Y870" s="23">
        <f t="shared" si="190"/>
        <v>70588.385436997705</v>
      </c>
      <c r="Z870" s="17">
        <f>IFERROR(INDEX(Cost_Components!$T$2:$T$29,MATCH(E870,Cost_Components!$A$2:$A$29,0)),"")</f>
        <v>0.8</v>
      </c>
      <c r="AA870" s="26">
        <f>IFERROR(INDEX(Cost_Components!$U$2:$U$29,MATCH(E870,Cost_Components!$A$2:$A$29,0)),"")</f>
        <v>2025</v>
      </c>
      <c r="AB870" s="26">
        <f>IFERROR(INDEX(Cost_Components!$V$2:$V$29,MATCH(E870,Cost_Components!$A$2:$A$29,0)),"")</f>
        <v>2050</v>
      </c>
      <c r="AC870" s="26">
        <f>IFERROR(INDEX(Cost_Components!$M$2:$M$29,MATCH(E870,Cost_Components!$A$2:$A$29,0)),"")</f>
        <v>0</v>
      </c>
      <c r="AD870" s="26">
        <f>IFERROR(INDEX(Cost_Components!$N$2:$N$29,MATCH(E870,Cost_Components!$A$2:$A$29,0)),"")</f>
        <v>95</v>
      </c>
      <c r="AE870" s="16" t="str">
        <f>IFERROR(INDEX(Cost_Components!$O$2:$O$29,MATCH(E870,Cost_Components!$A$2:$A$29,0)),"")</f>
        <v>Both</v>
      </c>
      <c r="AF870" s="11">
        <v>83642.204931132394</v>
      </c>
      <c r="AG870" s="11">
        <v>79962.913962192993</v>
      </c>
      <c r="AH870" s="23">
        <f t="shared" si="191"/>
        <v>1</v>
      </c>
      <c r="AI870" s="10">
        <v>306964650.16711998</v>
      </c>
      <c r="AJ870" s="29">
        <f t="shared" si="192"/>
        <v>4.1453340231540074E-4</v>
      </c>
      <c r="AK870" s="29">
        <f t="shared" si="193"/>
        <v>7.2357513506407468E-4</v>
      </c>
      <c r="AL870" s="29">
        <f t="shared" si="194"/>
        <v>3.0904173274867394E-4</v>
      </c>
      <c r="AM870" s="29">
        <f t="shared" si="195"/>
        <v>2.2995607278742828E-4</v>
      </c>
    </row>
    <row r="871" spans="1:39">
      <c r="A871" t="s">
        <v>115</v>
      </c>
      <c r="B871" s="20">
        <v>2036</v>
      </c>
      <c r="C871" t="s">
        <v>242</v>
      </c>
      <c r="D871" t="s">
        <v>232</v>
      </c>
      <c r="E871" s="22" t="s">
        <v>314</v>
      </c>
      <c r="F871" s="22" t="s">
        <v>315</v>
      </c>
      <c r="G871" s="22" t="s">
        <v>243</v>
      </c>
      <c r="H871" s="22" t="s">
        <v>237</v>
      </c>
      <c r="I871" s="22" t="s">
        <v>309</v>
      </c>
      <c r="J871" s="17">
        <f>IFERROR(INDEX(Cost_Components!$K$2:$K$29,MATCH(E871,Cost_Components!$A$2:$A$29,0)),"")</f>
        <v>1</v>
      </c>
      <c r="K871" s="17">
        <f t="shared" si="182"/>
        <v>0.5361538461538462</v>
      </c>
      <c r="L871" s="17">
        <f>IFERROR(INDEX(Cost_Components!$S$2:$S$29,MATCH(E871,Cost_Components!$A$2:$A$29,0)),"")</f>
        <v>0.31</v>
      </c>
      <c r="M871" s="28">
        <f>IFERROR(INDEX(Cost_Components!$L$2:$L$29,MATCH(E871,Cost_Components!$A$2:$A$29,0)),"")</f>
        <v>1</v>
      </c>
      <c r="N871" s="29">
        <f>IFERROR(INDEX(Cost_Components!$P$2:$P$29,MATCH(E871,Cost_Components!$A$2:$A$29,0)),"")</f>
        <v>5.133311162</v>
      </c>
      <c r="O871" s="23">
        <f t="shared" si="183"/>
        <v>85278.399679230701</v>
      </c>
      <c r="P871" s="23">
        <f t="shared" si="184"/>
        <v>81016.277531952801</v>
      </c>
      <c r="Q871" s="23">
        <f t="shared" si="185"/>
        <v>128923.34614512356</v>
      </c>
      <c r="R871" s="23">
        <f t="shared" si="186"/>
        <v>234707.00844828604</v>
      </c>
      <c r="S871" s="23">
        <f t="shared" si="187"/>
        <v>105783.66230316248</v>
      </c>
      <c r="T871" s="16">
        <f>IFERROR(INDEX(Cost_Components!$R$2:$R$29,MATCH(E871,Cost_Components!$A$2:$A$29,0)),"")</f>
        <v>1</v>
      </c>
      <c r="U871" s="26">
        <f>IFERROR(INDEX(Cost_Components!$Q$2:$Q$29,MATCH(E871,Cost_Components!$A$2:$A$29,0)),"")</f>
        <v>2023</v>
      </c>
      <c r="V871" s="30">
        <f>1/(1+Calculation_Assumptions!$B$5)^(B871-Calculation_Assumptions!$B$2)</f>
        <v>0.72242127659876232</v>
      </c>
      <c r="W871" s="23">
        <f t="shared" si="188"/>
        <v>93136.968305544287</v>
      </c>
      <c r="X871" s="23">
        <f t="shared" si="189"/>
        <v>169557.3366698873</v>
      </c>
      <c r="Y871" s="23">
        <f t="shared" si="190"/>
        <v>76420.368364343012</v>
      </c>
      <c r="Z871" s="17">
        <f>IFERROR(INDEX(Cost_Components!$T$2:$T$29,MATCH(E871,Cost_Components!$A$2:$A$29,0)),"")</f>
        <v>0.8</v>
      </c>
      <c r="AA871" s="26">
        <f>IFERROR(INDEX(Cost_Components!$U$2:$U$29,MATCH(E871,Cost_Components!$A$2:$A$29,0)),"")</f>
        <v>2025</v>
      </c>
      <c r="AB871" s="26">
        <f>IFERROR(INDEX(Cost_Components!$V$2:$V$29,MATCH(E871,Cost_Components!$A$2:$A$29,0)),"")</f>
        <v>2050</v>
      </c>
      <c r="AC871" s="26">
        <f>IFERROR(INDEX(Cost_Components!$M$2:$M$29,MATCH(E871,Cost_Components!$A$2:$A$29,0)),"")</f>
        <v>0</v>
      </c>
      <c r="AD871" s="26">
        <f>IFERROR(INDEX(Cost_Components!$N$2:$N$29,MATCH(E871,Cost_Components!$A$2:$A$29,0)),"")</f>
        <v>95</v>
      </c>
      <c r="AE871" s="16" t="str">
        <f>IFERROR(INDEX(Cost_Components!$O$2:$O$29,MATCH(E871,Cost_Components!$A$2:$A$29,0)),"")</f>
        <v>Both</v>
      </c>
      <c r="AF871" s="11">
        <v>85278.399679230701</v>
      </c>
      <c r="AG871" s="11">
        <v>81016.277531952801</v>
      </c>
      <c r="AH871" s="23">
        <f t="shared" si="191"/>
        <v>1</v>
      </c>
      <c r="AI871" s="10">
        <v>308542769.75662202</v>
      </c>
      <c r="AJ871" s="29">
        <f t="shared" si="192"/>
        <v>4.1784594805711401E-4</v>
      </c>
      <c r="AK871" s="29">
        <f t="shared" si="193"/>
        <v>7.6069521458377559E-4</v>
      </c>
      <c r="AL871" s="29">
        <f t="shared" si="194"/>
        <v>3.4284926652666158E-4</v>
      </c>
      <c r="AM871" s="29">
        <f t="shared" si="195"/>
        <v>2.4768160480514019E-4</v>
      </c>
    </row>
    <row r="872" spans="1:39">
      <c r="A872" t="s">
        <v>115</v>
      </c>
      <c r="B872" s="20">
        <v>2037</v>
      </c>
      <c r="C872" t="s">
        <v>242</v>
      </c>
      <c r="D872" t="s">
        <v>232</v>
      </c>
      <c r="E872" s="22" t="s">
        <v>314</v>
      </c>
      <c r="F872" s="22" t="s">
        <v>315</v>
      </c>
      <c r="G872" s="22" t="s">
        <v>243</v>
      </c>
      <c r="H872" s="22" t="s">
        <v>237</v>
      </c>
      <c r="I872" s="22" t="s">
        <v>309</v>
      </c>
      <c r="J872" s="17">
        <f>IFERROR(INDEX(Cost_Components!$K$2:$K$29,MATCH(E872,Cost_Components!$A$2:$A$29,0)),"")</f>
        <v>1</v>
      </c>
      <c r="K872" s="17">
        <f t="shared" si="182"/>
        <v>0.55500000000000005</v>
      </c>
      <c r="L872" s="17">
        <f>IFERROR(INDEX(Cost_Components!$S$2:$S$29,MATCH(E872,Cost_Components!$A$2:$A$29,0)),"")</f>
        <v>0.31</v>
      </c>
      <c r="M872" s="28">
        <f>IFERROR(INDEX(Cost_Components!$L$2:$L$29,MATCH(E872,Cost_Components!$A$2:$A$29,0)),"")</f>
        <v>1</v>
      </c>
      <c r="N872" s="29">
        <f>IFERROR(INDEX(Cost_Components!$P$2:$P$29,MATCH(E872,Cost_Components!$A$2:$A$29,0)),"")</f>
        <v>5.133311162</v>
      </c>
      <c r="O872" s="23">
        <f t="shared" si="183"/>
        <v>86982.450468681098</v>
      </c>
      <c r="P872" s="23">
        <f t="shared" si="184"/>
        <v>82099.352122769196</v>
      </c>
      <c r="Q872" s="23">
        <f t="shared" si="185"/>
        <v>130646.87139988164</v>
      </c>
      <c r="R872" s="23">
        <f t="shared" si="186"/>
        <v>247811.93105839103</v>
      </c>
      <c r="S872" s="23">
        <f t="shared" si="187"/>
        <v>117165.05965850939</v>
      </c>
      <c r="T872" s="16">
        <f>IFERROR(INDEX(Cost_Components!$R$2:$R$29,MATCH(E872,Cost_Components!$A$2:$A$29,0)),"")</f>
        <v>1</v>
      </c>
      <c r="U872" s="26">
        <f>IFERROR(INDEX(Cost_Components!$Q$2:$Q$29,MATCH(E872,Cost_Components!$A$2:$A$29,0)),"")</f>
        <v>2023</v>
      </c>
      <c r="V872" s="30">
        <f>1/(1+Calculation_Assumptions!$B$5)^(B872-Calculation_Assumptions!$B$2)</f>
        <v>0.70137988019297326</v>
      </c>
      <c r="W872" s="23">
        <f t="shared" si="188"/>
        <v>91633.087010035772</v>
      </c>
      <c r="X872" s="23">
        <f t="shared" si="189"/>
        <v>173810.30251612366</v>
      </c>
      <c r="Y872" s="23">
        <f t="shared" si="190"/>
        <v>82177.215506087872</v>
      </c>
      <c r="Z872" s="17">
        <f>IFERROR(INDEX(Cost_Components!$T$2:$T$29,MATCH(E872,Cost_Components!$A$2:$A$29,0)),"")</f>
        <v>0.8</v>
      </c>
      <c r="AA872" s="26">
        <f>IFERROR(INDEX(Cost_Components!$U$2:$U$29,MATCH(E872,Cost_Components!$A$2:$A$29,0)),"")</f>
        <v>2025</v>
      </c>
      <c r="AB872" s="26">
        <f>IFERROR(INDEX(Cost_Components!$V$2:$V$29,MATCH(E872,Cost_Components!$A$2:$A$29,0)),"")</f>
        <v>2050</v>
      </c>
      <c r="AC872" s="26">
        <f>IFERROR(INDEX(Cost_Components!$M$2:$M$29,MATCH(E872,Cost_Components!$A$2:$A$29,0)),"")</f>
        <v>0</v>
      </c>
      <c r="AD872" s="26">
        <f>IFERROR(INDEX(Cost_Components!$N$2:$N$29,MATCH(E872,Cost_Components!$A$2:$A$29,0)),"")</f>
        <v>95</v>
      </c>
      <c r="AE872" s="16" t="str">
        <f>IFERROR(INDEX(Cost_Components!$O$2:$O$29,MATCH(E872,Cost_Components!$A$2:$A$29,0)),"")</f>
        <v>Both</v>
      </c>
      <c r="AF872" s="11">
        <v>86982.450468681098</v>
      </c>
      <c r="AG872" s="11">
        <v>82099.352122769196</v>
      </c>
      <c r="AH872" s="23">
        <f t="shared" si="191"/>
        <v>1</v>
      </c>
      <c r="AI872" s="10">
        <v>310068287.63643003</v>
      </c>
      <c r="AJ872" s="29">
        <f t="shared" si="192"/>
        <v>4.21348704815216E-4</v>
      </c>
      <c r="AK872" s="29">
        <f t="shared" si="193"/>
        <v>7.9921727225765963E-4</v>
      </c>
      <c r="AL872" s="29">
        <f t="shared" si="194"/>
        <v>3.7786856744244368E-4</v>
      </c>
      <c r="AM872" s="29">
        <f t="shared" si="195"/>
        <v>2.6502941056147155E-4</v>
      </c>
    </row>
    <row r="873" spans="1:39">
      <c r="A873" t="s">
        <v>115</v>
      </c>
      <c r="B873" s="20">
        <v>2038</v>
      </c>
      <c r="C873" t="s">
        <v>242</v>
      </c>
      <c r="D873" t="s">
        <v>232</v>
      </c>
      <c r="E873" s="22" t="s">
        <v>314</v>
      </c>
      <c r="F873" s="22" t="s">
        <v>315</v>
      </c>
      <c r="G873" s="22" t="s">
        <v>243</v>
      </c>
      <c r="H873" s="22" t="s">
        <v>237</v>
      </c>
      <c r="I873" s="22" t="s">
        <v>309</v>
      </c>
      <c r="J873" s="17">
        <f>IFERROR(INDEX(Cost_Components!$K$2:$K$29,MATCH(E873,Cost_Components!$A$2:$A$29,0)),"")</f>
        <v>1</v>
      </c>
      <c r="K873" s="17">
        <f t="shared" si="182"/>
        <v>0.57384615384615389</v>
      </c>
      <c r="L873" s="17">
        <f>IFERROR(INDEX(Cost_Components!$S$2:$S$29,MATCH(E873,Cost_Components!$A$2:$A$29,0)),"")</f>
        <v>0.31</v>
      </c>
      <c r="M873" s="28">
        <f>IFERROR(INDEX(Cost_Components!$L$2:$L$29,MATCH(E873,Cost_Components!$A$2:$A$29,0)),"")</f>
        <v>1</v>
      </c>
      <c r="N873" s="29">
        <f>IFERROR(INDEX(Cost_Components!$P$2:$P$29,MATCH(E873,Cost_Components!$A$2:$A$29,0)),"")</f>
        <v>5.133311162</v>
      </c>
      <c r="O873" s="23">
        <f t="shared" si="183"/>
        <v>88819.818281585307</v>
      </c>
      <c r="P873" s="23">
        <f t="shared" si="184"/>
        <v>83277.300726588597</v>
      </c>
      <c r="Q873" s="23">
        <f t="shared" si="185"/>
        <v>132521.37218191865</v>
      </c>
      <c r="R873" s="23">
        <f t="shared" si="186"/>
        <v>261639.28029645266</v>
      </c>
      <c r="S873" s="23">
        <f t="shared" si="187"/>
        <v>129117.90811453402</v>
      </c>
      <c r="T873" s="16">
        <f>IFERROR(INDEX(Cost_Components!$R$2:$R$29,MATCH(E873,Cost_Components!$A$2:$A$29,0)),"")</f>
        <v>1</v>
      </c>
      <c r="U873" s="26">
        <f>IFERROR(INDEX(Cost_Components!$Q$2:$Q$29,MATCH(E873,Cost_Components!$A$2:$A$29,0)),"")</f>
        <v>2023</v>
      </c>
      <c r="V873" s="30">
        <f>1/(1+Calculation_Assumptions!$B$5)^(B873-Calculation_Assumptions!$B$2)</f>
        <v>0.68095133999317792</v>
      </c>
      <c r="W873" s="23">
        <f t="shared" si="188"/>
        <v>90240.605965012161</v>
      </c>
      <c r="X873" s="23">
        <f t="shared" si="189"/>
        <v>178163.6185127201</v>
      </c>
      <c r="Y873" s="23">
        <f t="shared" si="190"/>
        <v>87923.012547707956</v>
      </c>
      <c r="Z873" s="17">
        <f>IFERROR(INDEX(Cost_Components!$T$2:$T$29,MATCH(E873,Cost_Components!$A$2:$A$29,0)),"")</f>
        <v>0.8</v>
      </c>
      <c r="AA873" s="26">
        <f>IFERROR(INDEX(Cost_Components!$U$2:$U$29,MATCH(E873,Cost_Components!$A$2:$A$29,0)),"")</f>
        <v>2025</v>
      </c>
      <c r="AB873" s="26">
        <f>IFERROR(INDEX(Cost_Components!$V$2:$V$29,MATCH(E873,Cost_Components!$A$2:$A$29,0)),"")</f>
        <v>2050</v>
      </c>
      <c r="AC873" s="26">
        <f>IFERROR(INDEX(Cost_Components!$M$2:$M$29,MATCH(E873,Cost_Components!$A$2:$A$29,0)),"")</f>
        <v>0</v>
      </c>
      <c r="AD873" s="26">
        <f>IFERROR(INDEX(Cost_Components!$N$2:$N$29,MATCH(E873,Cost_Components!$A$2:$A$29,0)),"")</f>
        <v>95</v>
      </c>
      <c r="AE873" s="16" t="str">
        <f>IFERROR(INDEX(Cost_Components!$O$2:$O$29,MATCH(E873,Cost_Components!$A$2:$A$29,0)),"")</f>
        <v>Both</v>
      </c>
      <c r="AF873" s="11">
        <v>88819.818281585307</v>
      </c>
      <c r="AG873" s="11">
        <v>83277.300726588597</v>
      </c>
      <c r="AH873" s="23">
        <f t="shared" si="191"/>
        <v>1</v>
      </c>
      <c r="AI873" s="10">
        <v>311532999.13163</v>
      </c>
      <c r="AJ873" s="29">
        <f t="shared" si="192"/>
        <v>4.2538470258787981E-4</v>
      </c>
      <c r="AK873" s="29">
        <f t="shared" si="193"/>
        <v>8.3984451414697138E-4</v>
      </c>
      <c r="AL873" s="29">
        <f t="shared" si="194"/>
        <v>4.1445981155909157E-4</v>
      </c>
      <c r="AM873" s="29">
        <f t="shared" si="195"/>
        <v>2.8222696405448344E-4</v>
      </c>
    </row>
    <row r="874" spans="1:39">
      <c r="A874" t="s">
        <v>115</v>
      </c>
      <c r="B874" s="20">
        <v>2039</v>
      </c>
      <c r="C874" t="s">
        <v>242</v>
      </c>
      <c r="D874" t="s">
        <v>232</v>
      </c>
      <c r="E874" s="22" t="s">
        <v>314</v>
      </c>
      <c r="F874" s="22" t="s">
        <v>315</v>
      </c>
      <c r="G874" s="22" t="s">
        <v>243</v>
      </c>
      <c r="H874" s="22" t="s">
        <v>237</v>
      </c>
      <c r="I874" s="22" t="s">
        <v>309</v>
      </c>
      <c r="J874" s="17">
        <f>IFERROR(INDEX(Cost_Components!$K$2:$K$29,MATCH(E874,Cost_Components!$A$2:$A$29,0)),"")</f>
        <v>1</v>
      </c>
      <c r="K874" s="17">
        <f t="shared" si="182"/>
        <v>0.59269230769230763</v>
      </c>
      <c r="L874" s="17">
        <f>IFERROR(INDEX(Cost_Components!$S$2:$S$29,MATCH(E874,Cost_Components!$A$2:$A$29,0)),"")</f>
        <v>0.31</v>
      </c>
      <c r="M874" s="28">
        <f>IFERROR(INDEX(Cost_Components!$L$2:$L$29,MATCH(E874,Cost_Components!$A$2:$A$29,0)),"")</f>
        <v>1</v>
      </c>
      <c r="N874" s="29">
        <f>IFERROR(INDEX(Cost_Components!$P$2:$P$29,MATCH(E874,Cost_Components!$A$2:$A$29,0)),"")</f>
        <v>5.133311162</v>
      </c>
      <c r="O874" s="23">
        <f t="shared" si="183"/>
        <v>90708.818088893197</v>
      </c>
      <c r="P874" s="23">
        <f t="shared" si="184"/>
        <v>84468.557509787701</v>
      </c>
      <c r="Q874" s="23">
        <f t="shared" si="185"/>
        <v>134417.05062193997</v>
      </c>
      <c r="R874" s="23">
        <f t="shared" si="186"/>
        <v>275979.22411738604</v>
      </c>
      <c r="S874" s="23">
        <f t="shared" si="187"/>
        <v>141562.17349544607</v>
      </c>
      <c r="T874" s="16">
        <f>IFERROR(INDEX(Cost_Components!$R$2:$R$29,MATCH(E874,Cost_Components!$A$2:$A$29,0)),"")</f>
        <v>1</v>
      </c>
      <c r="U874" s="26">
        <f>IFERROR(INDEX(Cost_Components!$Q$2:$Q$29,MATCH(E874,Cost_Components!$A$2:$A$29,0)),"")</f>
        <v>2023</v>
      </c>
      <c r="V874" s="30">
        <f>1/(1+Calculation_Assumptions!$B$5)^(B874-Calculation_Assumptions!$B$2)</f>
        <v>0.66111780581861923</v>
      </c>
      <c r="W874" s="23">
        <f t="shared" si="188"/>
        <v>88865.505571787216</v>
      </c>
      <c r="X874" s="23">
        <f t="shared" si="189"/>
        <v>182454.77910001122</v>
      </c>
      <c r="Y874" s="23">
        <f t="shared" si="190"/>
        <v>93589.273528224003</v>
      </c>
      <c r="Z874" s="17">
        <f>IFERROR(INDEX(Cost_Components!$T$2:$T$29,MATCH(E874,Cost_Components!$A$2:$A$29,0)),"")</f>
        <v>0.8</v>
      </c>
      <c r="AA874" s="26">
        <f>IFERROR(INDEX(Cost_Components!$U$2:$U$29,MATCH(E874,Cost_Components!$A$2:$A$29,0)),"")</f>
        <v>2025</v>
      </c>
      <c r="AB874" s="26">
        <f>IFERROR(INDEX(Cost_Components!$V$2:$V$29,MATCH(E874,Cost_Components!$A$2:$A$29,0)),"")</f>
        <v>2050</v>
      </c>
      <c r="AC874" s="26">
        <f>IFERROR(INDEX(Cost_Components!$M$2:$M$29,MATCH(E874,Cost_Components!$A$2:$A$29,0)),"")</f>
        <v>0</v>
      </c>
      <c r="AD874" s="26">
        <f>IFERROR(INDEX(Cost_Components!$N$2:$N$29,MATCH(E874,Cost_Components!$A$2:$A$29,0)),"")</f>
        <v>95</v>
      </c>
      <c r="AE874" s="16" t="str">
        <f>IFERROR(INDEX(Cost_Components!$O$2:$O$29,MATCH(E874,Cost_Components!$A$2:$A$29,0)),"")</f>
        <v>Both</v>
      </c>
      <c r="AF874" s="11">
        <v>90708.818088893197</v>
      </c>
      <c r="AG874" s="11">
        <v>84468.557509787701</v>
      </c>
      <c r="AH874" s="23">
        <f t="shared" si="191"/>
        <v>1</v>
      </c>
      <c r="AI874" s="10">
        <v>312936391.85847902</v>
      </c>
      <c r="AJ874" s="29">
        <f t="shared" si="192"/>
        <v>4.2953473651197508E-4</v>
      </c>
      <c r="AK874" s="29">
        <f t="shared" si="193"/>
        <v>8.8190198167234469E-4</v>
      </c>
      <c r="AL874" s="29">
        <f t="shared" si="194"/>
        <v>4.5236724516036961E-4</v>
      </c>
      <c r="AM874" s="29">
        <f t="shared" si="195"/>
        <v>2.9906804054463697E-4</v>
      </c>
    </row>
    <row r="875" spans="1:39">
      <c r="A875" t="s">
        <v>115</v>
      </c>
      <c r="B875" s="20">
        <v>2040</v>
      </c>
      <c r="C875" t="s">
        <v>242</v>
      </c>
      <c r="D875" t="s">
        <v>232</v>
      </c>
      <c r="E875" s="22" t="s">
        <v>314</v>
      </c>
      <c r="F875" s="22" t="s">
        <v>315</v>
      </c>
      <c r="G875" s="22" t="s">
        <v>243</v>
      </c>
      <c r="H875" s="22" t="s">
        <v>237</v>
      </c>
      <c r="I875" s="22" t="s">
        <v>309</v>
      </c>
      <c r="J875" s="17">
        <f>IFERROR(INDEX(Cost_Components!$K$2:$K$29,MATCH(E875,Cost_Components!$A$2:$A$29,0)),"")</f>
        <v>1</v>
      </c>
      <c r="K875" s="17">
        <f t="shared" si="182"/>
        <v>0.61153846153846159</v>
      </c>
      <c r="L875" s="17">
        <f>IFERROR(INDEX(Cost_Components!$S$2:$S$29,MATCH(E875,Cost_Components!$A$2:$A$29,0)),"")</f>
        <v>0.31</v>
      </c>
      <c r="M875" s="28">
        <f>IFERROR(INDEX(Cost_Components!$L$2:$L$29,MATCH(E875,Cost_Components!$A$2:$A$29,0)),"")</f>
        <v>1</v>
      </c>
      <c r="N875" s="29">
        <f>IFERROR(INDEX(Cost_Components!$P$2:$P$29,MATCH(E875,Cost_Components!$A$2:$A$29,0)),"")</f>
        <v>5.133311162</v>
      </c>
      <c r="O875" s="23">
        <f t="shared" si="183"/>
        <v>92699.018145568902</v>
      </c>
      <c r="P875" s="23">
        <f t="shared" si="184"/>
        <v>85720.978766401604</v>
      </c>
      <c r="Q875" s="23">
        <f t="shared" si="185"/>
        <v>136410.06170693165</v>
      </c>
      <c r="R875" s="23">
        <f t="shared" si="186"/>
        <v>291002.35316900472</v>
      </c>
      <c r="S875" s="23">
        <f t="shared" si="187"/>
        <v>154592.29146207307</v>
      </c>
      <c r="T875" s="16">
        <f>IFERROR(INDEX(Cost_Components!$R$2:$R$29,MATCH(E875,Cost_Components!$A$2:$A$29,0)),"")</f>
        <v>1</v>
      </c>
      <c r="U875" s="26">
        <f>IFERROR(INDEX(Cost_Components!$Q$2:$Q$29,MATCH(E875,Cost_Components!$A$2:$A$29,0)),"")</f>
        <v>2023</v>
      </c>
      <c r="V875" s="30">
        <f>1/(1+Calculation_Assumptions!$B$5)^(B875-Calculation_Assumptions!$B$2)</f>
        <v>0.64186194739671765</v>
      </c>
      <c r="W875" s="23">
        <f t="shared" si="188"/>
        <v>87556.42785171757</v>
      </c>
      <c r="X875" s="23">
        <f t="shared" si="189"/>
        <v>186783.33710208477</v>
      </c>
      <c r="Y875" s="23">
        <f t="shared" si="190"/>
        <v>99226.909250367185</v>
      </c>
      <c r="Z875" s="17">
        <f>IFERROR(INDEX(Cost_Components!$T$2:$T$29,MATCH(E875,Cost_Components!$A$2:$A$29,0)),"")</f>
        <v>0.8</v>
      </c>
      <c r="AA875" s="26">
        <f>IFERROR(INDEX(Cost_Components!$U$2:$U$29,MATCH(E875,Cost_Components!$A$2:$A$29,0)),"")</f>
        <v>2025</v>
      </c>
      <c r="AB875" s="26">
        <f>IFERROR(INDEX(Cost_Components!$V$2:$V$29,MATCH(E875,Cost_Components!$A$2:$A$29,0)),"")</f>
        <v>2050</v>
      </c>
      <c r="AC875" s="26">
        <f>IFERROR(INDEX(Cost_Components!$M$2:$M$29,MATCH(E875,Cost_Components!$A$2:$A$29,0)),"")</f>
        <v>0</v>
      </c>
      <c r="AD875" s="26">
        <f>IFERROR(INDEX(Cost_Components!$N$2:$N$29,MATCH(E875,Cost_Components!$A$2:$A$29,0)),"")</f>
        <v>95</v>
      </c>
      <c r="AE875" s="16" t="str">
        <f>IFERROR(INDEX(Cost_Components!$O$2:$O$29,MATCH(E875,Cost_Components!$A$2:$A$29,0)),"")</f>
        <v>Both</v>
      </c>
      <c r="AF875" s="11">
        <v>92699.018145568902</v>
      </c>
      <c r="AG875" s="11">
        <v>85720.978766401604</v>
      </c>
      <c r="AH875" s="23">
        <f t="shared" si="191"/>
        <v>1</v>
      </c>
      <c r="AI875" s="10">
        <v>314265537.41082901</v>
      </c>
      <c r="AJ875" s="29">
        <f t="shared" si="192"/>
        <v>4.3405988079630654E-4</v>
      </c>
      <c r="AK875" s="29">
        <f t="shared" si="193"/>
        <v>9.2597602513630668E-4</v>
      </c>
      <c r="AL875" s="29">
        <f t="shared" si="194"/>
        <v>4.9191614434000014E-4</v>
      </c>
      <c r="AM875" s="29">
        <f t="shared" si="195"/>
        <v>3.1574225436195732E-4</v>
      </c>
    </row>
    <row r="876" spans="1:39">
      <c r="A876" t="s">
        <v>115</v>
      </c>
      <c r="B876" s="20">
        <v>2041</v>
      </c>
      <c r="C876" t="s">
        <v>242</v>
      </c>
      <c r="D876" t="s">
        <v>232</v>
      </c>
      <c r="E876" s="22" t="s">
        <v>314</v>
      </c>
      <c r="F876" s="22" t="s">
        <v>315</v>
      </c>
      <c r="G876" s="22" t="s">
        <v>243</v>
      </c>
      <c r="H876" s="22" t="s">
        <v>237</v>
      </c>
      <c r="I876" s="22" t="s">
        <v>309</v>
      </c>
      <c r="J876" s="17">
        <f>IFERROR(INDEX(Cost_Components!$K$2:$K$29,MATCH(E876,Cost_Components!$A$2:$A$29,0)),"")</f>
        <v>1</v>
      </c>
      <c r="K876" s="17">
        <f t="shared" si="182"/>
        <v>0.63038461538461543</v>
      </c>
      <c r="L876" s="17">
        <f>IFERROR(INDEX(Cost_Components!$S$2:$S$29,MATCH(E876,Cost_Components!$A$2:$A$29,0)),"")</f>
        <v>0.31</v>
      </c>
      <c r="M876" s="28">
        <f>IFERROR(INDEX(Cost_Components!$L$2:$L$29,MATCH(E876,Cost_Components!$A$2:$A$29,0)),"")</f>
        <v>1</v>
      </c>
      <c r="N876" s="29">
        <f>IFERROR(INDEX(Cost_Components!$P$2:$P$29,MATCH(E876,Cost_Components!$A$2:$A$29,0)),"")</f>
        <v>5.133311162</v>
      </c>
      <c r="O876" s="23">
        <f t="shared" si="183"/>
        <v>94772.0940378901</v>
      </c>
      <c r="P876" s="23">
        <f t="shared" si="184"/>
        <v>87016.566257538099</v>
      </c>
      <c r="Q876" s="23">
        <f t="shared" si="185"/>
        <v>138471.76436310718</v>
      </c>
      <c r="R876" s="23">
        <f t="shared" si="186"/>
        <v>306678.74167383299</v>
      </c>
      <c r="S876" s="23">
        <f t="shared" si="187"/>
        <v>168206.97731072581</v>
      </c>
      <c r="T876" s="16">
        <f>IFERROR(INDEX(Cost_Components!$R$2:$R$29,MATCH(E876,Cost_Components!$A$2:$A$29,0)),"")</f>
        <v>1</v>
      </c>
      <c r="U876" s="26">
        <f>IFERROR(INDEX(Cost_Components!$Q$2:$Q$29,MATCH(E876,Cost_Components!$A$2:$A$29,0)),"")</f>
        <v>2023</v>
      </c>
      <c r="V876" s="30">
        <f>1/(1+Calculation_Assumptions!$B$5)^(B876-Calculation_Assumptions!$B$2)</f>
        <v>0.62316693922011435</v>
      </c>
      <c r="W876" s="23">
        <f t="shared" si="188"/>
        <v>86291.025566566415</v>
      </c>
      <c r="X876" s="23">
        <f t="shared" si="189"/>
        <v>191112.05277275865</v>
      </c>
      <c r="Y876" s="23">
        <f t="shared" si="190"/>
        <v>104821.02720619223</v>
      </c>
      <c r="Z876" s="17">
        <f>IFERROR(INDEX(Cost_Components!$T$2:$T$29,MATCH(E876,Cost_Components!$A$2:$A$29,0)),"")</f>
        <v>0.8</v>
      </c>
      <c r="AA876" s="26">
        <f>IFERROR(INDEX(Cost_Components!$U$2:$U$29,MATCH(E876,Cost_Components!$A$2:$A$29,0)),"")</f>
        <v>2025</v>
      </c>
      <c r="AB876" s="26">
        <f>IFERROR(INDEX(Cost_Components!$V$2:$V$29,MATCH(E876,Cost_Components!$A$2:$A$29,0)),"")</f>
        <v>2050</v>
      </c>
      <c r="AC876" s="26">
        <f>IFERROR(INDEX(Cost_Components!$M$2:$M$29,MATCH(E876,Cost_Components!$A$2:$A$29,0)),"")</f>
        <v>0</v>
      </c>
      <c r="AD876" s="26">
        <f>IFERROR(INDEX(Cost_Components!$N$2:$N$29,MATCH(E876,Cost_Components!$A$2:$A$29,0)),"")</f>
        <v>95</v>
      </c>
      <c r="AE876" s="16" t="str">
        <f>IFERROR(INDEX(Cost_Components!$O$2:$O$29,MATCH(E876,Cost_Components!$A$2:$A$29,0)),"")</f>
        <v>Both</v>
      </c>
      <c r="AF876" s="11">
        <v>94772.0940378901</v>
      </c>
      <c r="AG876" s="11">
        <v>87016.566257538099</v>
      </c>
      <c r="AH876" s="23">
        <f t="shared" si="191"/>
        <v>1</v>
      </c>
      <c r="AI876" s="10">
        <v>315525215.31254798</v>
      </c>
      <c r="AJ876" s="29">
        <f t="shared" si="192"/>
        <v>4.3886116748527378E-4</v>
      </c>
      <c r="AK876" s="29">
        <f t="shared" si="193"/>
        <v>9.7196270469239042E-4</v>
      </c>
      <c r="AL876" s="29">
        <f t="shared" si="194"/>
        <v>5.331015372071167E-4</v>
      </c>
      <c r="AM876" s="29">
        <f t="shared" si="195"/>
        <v>3.3221125323489687E-4</v>
      </c>
    </row>
    <row r="877" spans="1:39">
      <c r="A877" t="s">
        <v>115</v>
      </c>
      <c r="B877" s="20">
        <v>2042</v>
      </c>
      <c r="C877" t="s">
        <v>242</v>
      </c>
      <c r="D877" t="s">
        <v>232</v>
      </c>
      <c r="E877" s="22" t="s">
        <v>314</v>
      </c>
      <c r="F877" s="22" t="s">
        <v>315</v>
      </c>
      <c r="G877" s="22" t="s">
        <v>243</v>
      </c>
      <c r="H877" s="22" t="s">
        <v>237</v>
      </c>
      <c r="I877" s="22" t="s">
        <v>309</v>
      </c>
      <c r="J877" s="17">
        <f>IFERROR(INDEX(Cost_Components!$K$2:$K$29,MATCH(E877,Cost_Components!$A$2:$A$29,0)),"")</f>
        <v>1</v>
      </c>
      <c r="K877" s="17">
        <f t="shared" si="182"/>
        <v>0.64923076923076928</v>
      </c>
      <c r="L877" s="17">
        <f>IFERROR(INDEX(Cost_Components!$S$2:$S$29,MATCH(E877,Cost_Components!$A$2:$A$29,0)),"")</f>
        <v>0.31</v>
      </c>
      <c r="M877" s="28">
        <f>IFERROR(INDEX(Cost_Components!$L$2:$L$29,MATCH(E877,Cost_Components!$A$2:$A$29,0)),"")</f>
        <v>1</v>
      </c>
      <c r="N877" s="29">
        <f>IFERROR(INDEX(Cost_Components!$P$2:$P$29,MATCH(E877,Cost_Components!$A$2:$A$29,0)),"")</f>
        <v>5.133311162</v>
      </c>
      <c r="O877" s="23">
        <f t="shared" si="183"/>
        <v>96920.777962491906</v>
      </c>
      <c r="P877" s="23">
        <f t="shared" si="184"/>
        <v>88348.741861778006</v>
      </c>
      <c r="Q877" s="23">
        <f t="shared" si="185"/>
        <v>140591.69065179373</v>
      </c>
      <c r="R877" s="23">
        <f t="shared" si="186"/>
        <v>323008.22121140646</v>
      </c>
      <c r="S877" s="23">
        <f t="shared" si="187"/>
        <v>182416.53055961273</v>
      </c>
      <c r="T877" s="16">
        <f>IFERROR(INDEX(Cost_Components!$R$2:$R$29,MATCH(E877,Cost_Components!$A$2:$A$29,0)),"")</f>
        <v>1</v>
      </c>
      <c r="U877" s="26">
        <f>IFERROR(INDEX(Cost_Components!$Q$2:$Q$29,MATCH(E877,Cost_Components!$A$2:$A$29,0)),"")</f>
        <v>2023</v>
      </c>
      <c r="V877" s="30">
        <f>1/(1+Calculation_Assumptions!$B$5)^(B877-Calculation_Assumptions!$B$2)</f>
        <v>0.60501644584477121</v>
      </c>
      <c r="W877" s="23">
        <f t="shared" si="188"/>
        <v>85060.284993455789</v>
      </c>
      <c r="X877" s="23">
        <f t="shared" si="189"/>
        <v>195425.28597596678</v>
      </c>
      <c r="Y877" s="23">
        <f t="shared" si="190"/>
        <v>110365.00098251099</v>
      </c>
      <c r="Z877" s="17">
        <f>IFERROR(INDEX(Cost_Components!$T$2:$T$29,MATCH(E877,Cost_Components!$A$2:$A$29,0)),"")</f>
        <v>0.8</v>
      </c>
      <c r="AA877" s="26">
        <f>IFERROR(INDEX(Cost_Components!$U$2:$U$29,MATCH(E877,Cost_Components!$A$2:$A$29,0)),"")</f>
        <v>2025</v>
      </c>
      <c r="AB877" s="26">
        <f>IFERROR(INDEX(Cost_Components!$V$2:$V$29,MATCH(E877,Cost_Components!$A$2:$A$29,0)),"")</f>
        <v>2050</v>
      </c>
      <c r="AC877" s="26">
        <f>IFERROR(INDEX(Cost_Components!$M$2:$M$29,MATCH(E877,Cost_Components!$A$2:$A$29,0)),"")</f>
        <v>0</v>
      </c>
      <c r="AD877" s="26">
        <f>IFERROR(INDEX(Cost_Components!$N$2:$N$29,MATCH(E877,Cost_Components!$A$2:$A$29,0)),"")</f>
        <v>95</v>
      </c>
      <c r="AE877" s="16" t="str">
        <f>IFERROR(INDEX(Cost_Components!$O$2:$O$29,MATCH(E877,Cost_Components!$A$2:$A$29,0)),"")</f>
        <v>Both</v>
      </c>
      <c r="AF877" s="11">
        <v>96920.777962491906</v>
      </c>
      <c r="AG877" s="11">
        <v>88348.741861778006</v>
      </c>
      <c r="AH877" s="23">
        <f t="shared" si="191"/>
        <v>1</v>
      </c>
      <c r="AI877" s="10">
        <v>316707694.211882</v>
      </c>
      <c r="AJ877" s="29">
        <f t="shared" si="192"/>
        <v>4.4391624586719345E-4</v>
      </c>
      <c r="AK877" s="29">
        <f t="shared" si="193"/>
        <v>1.0198938235940341E-3</v>
      </c>
      <c r="AL877" s="29">
        <f t="shared" si="194"/>
        <v>5.7597757772684063E-4</v>
      </c>
      <c r="AM877" s="29">
        <f t="shared" si="195"/>
        <v>3.4847590696257357E-4</v>
      </c>
    </row>
    <row r="878" spans="1:39">
      <c r="A878" t="s">
        <v>115</v>
      </c>
      <c r="B878" s="20">
        <v>2043</v>
      </c>
      <c r="C878" t="s">
        <v>242</v>
      </c>
      <c r="D878" t="s">
        <v>232</v>
      </c>
      <c r="E878" s="22" t="s">
        <v>314</v>
      </c>
      <c r="F878" s="22" t="s">
        <v>315</v>
      </c>
      <c r="G878" s="22" t="s">
        <v>243</v>
      </c>
      <c r="H878" s="22" t="s">
        <v>237</v>
      </c>
      <c r="I878" s="22" t="s">
        <v>309</v>
      </c>
      <c r="J878" s="17">
        <f>IFERROR(INDEX(Cost_Components!$K$2:$K$29,MATCH(E878,Cost_Components!$A$2:$A$29,0)),"")</f>
        <v>1</v>
      </c>
      <c r="K878" s="17">
        <f t="shared" si="182"/>
        <v>0.66807692307692301</v>
      </c>
      <c r="L878" s="17">
        <f>IFERROR(INDEX(Cost_Components!$S$2:$S$29,MATCH(E878,Cost_Components!$A$2:$A$29,0)),"")</f>
        <v>0.31</v>
      </c>
      <c r="M878" s="28">
        <f>IFERROR(INDEX(Cost_Components!$L$2:$L$29,MATCH(E878,Cost_Components!$A$2:$A$29,0)),"")</f>
        <v>1</v>
      </c>
      <c r="N878" s="29">
        <f>IFERROR(INDEX(Cost_Components!$P$2:$P$29,MATCH(E878,Cost_Components!$A$2:$A$29,0)),"")</f>
        <v>5.133311162</v>
      </c>
      <c r="O878" s="23">
        <f t="shared" si="183"/>
        <v>99187.202813718002</v>
      </c>
      <c r="P878" s="23">
        <f t="shared" si="184"/>
        <v>89759.069383794806</v>
      </c>
      <c r="Q878" s="23">
        <f t="shared" si="185"/>
        <v>142835.98215515557</v>
      </c>
      <c r="R878" s="23">
        <f t="shared" si="186"/>
        <v>340157.2279808934</v>
      </c>
      <c r="S878" s="23">
        <f t="shared" si="187"/>
        <v>197321.24582573783</v>
      </c>
      <c r="T878" s="16">
        <f>IFERROR(INDEX(Cost_Components!$R$2:$R$29,MATCH(E878,Cost_Components!$A$2:$A$29,0)),"")</f>
        <v>1</v>
      </c>
      <c r="U878" s="26">
        <f>IFERROR(INDEX(Cost_Components!$Q$2:$Q$29,MATCH(E878,Cost_Components!$A$2:$A$29,0)),"")</f>
        <v>2023</v>
      </c>
      <c r="V878" s="30">
        <f>1/(1+Calculation_Assumptions!$B$5)^(B878-Calculation_Assumptions!$B$2)</f>
        <v>0.5873946076162827</v>
      </c>
      <c r="W878" s="23">
        <f t="shared" si="188"/>
        <v>83901.085691513959</v>
      </c>
      <c r="X878" s="23">
        <f t="shared" si="189"/>
        <v>199806.52145767931</v>
      </c>
      <c r="Y878" s="23">
        <f t="shared" si="190"/>
        <v>115905.43576616533</v>
      </c>
      <c r="Z878" s="17">
        <f>IFERROR(INDEX(Cost_Components!$T$2:$T$29,MATCH(E878,Cost_Components!$A$2:$A$29,0)),"")</f>
        <v>0.8</v>
      </c>
      <c r="AA878" s="26">
        <f>IFERROR(INDEX(Cost_Components!$U$2:$U$29,MATCH(E878,Cost_Components!$A$2:$A$29,0)),"")</f>
        <v>2025</v>
      </c>
      <c r="AB878" s="26">
        <f>IFERROR(INDEX(Cost_Components!$V$2:$V$29,MATCH(E878,Cost_Components!$A$2:$A$29,0)),"")</f>
        <v>2050</v>
      </c>
      <c r="AC878" s="26">
        <f>IFERROR(INDEX(Cost_Components!$M$2:$M$29,MATCH(E878,Cost_Components!$A$2:$A$29,0)),"")</f>
        <v>0</v>
      </c>
      <c r="AD878" s="26">
        <f>IFERROR(INDEX(Cost_Components!$N$2:$N$29,MATCH(E878,Cost_Components!$A$2:$A$29,0)),"")</f>
        <v>95</v>
      </c>
      <c r="AE878" s="16" t="str">
        <f>IFERROR(INDEX(Cost_Components!$O$2:$O$29,MATCH(E878,Cost_Components!$A$2:$A$29,0)),"")</f>
        <v>Both</v>
      </c>
      <c r="AF878" s="11">
        <v>99187.202813718002</v>
      </c>
      <c r="AG878" s="11">
        <v>89759.069383794806</v>
      </c>
      <c r="AH878" s="23">
        <f t="shared" si="191"/>
        <v>1</v>
      </c>
      <c r="AI878" s="10">
        <v>317814114.06715202</v>
      </c>
      <c r="AJ878" s="29">
        <f t="shared" si="192"/>
        <v>4.4943246958810418E-4</v>
      </c>
      <c r="AK878" s="29">
        <f t="shared" si="193"/>
        <v>1.0703024595975635E-3</v>
      </c>
      <c r="AL878" s="29">
        <f t="shared" si="194"/>
        <v>6.2086999000945931E-4</v>
      </c>
      <c r="AM878" s="29">
        <f t="shared" si="195"/>
        <v>3.6469568416233172E-4</v>
      </c>
    </row>
    <row r="879" spans="1:39">
      <c r="A879" t="s">
        <v>115</v>
      </c>
      <c r="B879" s="20">
        <v>2044</v>
      </c>
      <c r="C879" t="s">
        <v>242</v>
      </c>
      <c r="D879" t="s">
        <v>232</v>
      </c>
      <c r="E879" s="22" t="s">
        <v>314</v>
      </c>
      <c r="F879" s="22" t="s">
        <v>315</v>
      </c>
      <c r="G879" s="22" t="s">
        <v>243</v>
      </c>
      <c r="H879" s="22" t="s">
        <v>237</v>
      </c>
      <c r="I879" s="22" t="s">
        <v>309</v>
      </c>
      <c r="J879" s="17">
        <f>IFERROR(INDEX(Cost_Components!$K$2:$K$29,MATCH(E879,Cost_Components!$A$2:$A$29,0)),"")</f>
        <v>1</v>
      </c>
      <c r="K879" s="17">
        <f t="shared" si="182"/>
        <v>0.68692307692307697</v>
      </c>
      <c r="L879" s="17">
        <f>IFERROR(INDEX(Cost_Components!$S$2:$S$29,MATCH(E879,Cost_Components!$A$2:$A$29,0)),"")</f>
        <v>0.31</v>
      </c>
      <c r="M879" s="28">
        <f>IFERROR(INDEX(Cost_Components!$L$2:$L$29,MATCH(E879,Cost_Components!$A$2:$A$29,0)),"")</f>
        <v>1</v>
      </c>
      <c r="N879" s="29">
        <f>IFERROR(INDEX(Cost_Components!$P$2:$P$29,MATCH(E879,Cost_Components!$A$2:$A$29,0)),"")</f>
        <v>5.133311162</v>
      </c>
      <c r="O879" s="23">
        <f t="shared" si="183"/>
        <v>101508.510455007</v>
      </c>
      <c r="P879" s="23">
        <f t="shared" si="184"/>
        <v>91184.026040179495</v>
      </c>
      <c r="Q879" s="23">
        <f t="shared" si="185"/>
        <v>145103.55338712715</v>
      </c>
      <c r="R879" s="23">
        <f t="shared" si="186"/>
        <v>357938.28414824326</v>
      </c>
      <c r="S879" s="23">
        <f t="shared" si="187"/>
        <v>212834.73076111611</v>
      </c>
      <c r="T879" s="16">
        <f>IFERROR(INDEX(Cost_Components!$R$2:$R$29,MATCH(E879,Cost_Components!$A$2:$A$29,0)),"")</f>
        <v>1</v>
      </c>
      <c r="U879" s="26">
        <f>IFERROR(INDEX(Cost_Components!$Q$2:$Q$29,MATCH(E879,Cost_Components!$A$2:$A$29,0)),"")</f>
        <v>2023</v>
      </c>
      <c r="V879" s="30">
        <f>1/(1+Calculation_Assumptions!$B$5)^(B879-Calculation_Assumptions!$B$2)</f>
        <v>0.57028602681192497</v>
      </c>
      <c r="W879" s="23">
        <f t="shared" si="188"/>
        <v>82750.528937436786</v>
      </c>
      <c r="X879" s="23">
        <f t="shared" si="189"/>
        <v>204127.20191077946</v>
      </c>
      <c r="Y879" s="23">
        <f t="shared" si="190"/>
        <v>121376.67297334269</v>
      </c>
      <c r="Z879" s="17">
        <f>IFERROR(INDEX(Cost_Components!$T$2:$T$29,MATCH(E879,Cost_Components!$A$2:$A$29,0)),"")</f>
        <v>0.8</v>
      </c>
      <c r="AA879" s="26">
        <f>IFERROR(INDEX(Cost_Components!$U$2:$U$29,MATCH(E879,Cost_Components!$A$2:$A$29,0)),"")</f>
        <v>2025</v>
      </c>
      <c r="AB879" s="26">
        <f>IFERROR(INDEX(Cost_Components!$V$2:$V$29,MATCH(E879,Cost_Components!$A$2:$A$29,0)),"")</f>
        <v>2050</v>
      </c>
      <c r="AC879" s="26">
        <f>IFERROR(INDEX(Cost_Components!$M$2:$M$29,MATCH(E879,Cost_Components!$A$2:$A$29,0)),"")</f>
        <v>0</v>
      </c>
      <c r="AD879" s="26">
        <f>IFERROR(INDEX(Cost_Components!$N$2:$N$29,MATCH(E879,Cost_Components!$A$2:$A$29,0)),"")</f>
        <v>95</v>
      </c>
      <c r="AE879" s="16" t="str">
        <f>IFERROR(INDEX(Cost_Components!$O$2:$O$29,MATCH(E879,Cost_Components!$A$2:$A$29,0)),"")</f>
        <v>Both</v>
      </c>
      <c r="AF879" s="11">
        <v>101508.510455007</v>
      </c>
      <c r="AG879" s="11">
        <v>91184.026040179495</v>
      </c>
      <c r="AH879" s="23">
        <f t="shared" si="191"/>
        <v>1</v>
      </c>
      <c r="AI879" s="10">
        <v>318840890.73215598</v>
      </c>
      <c r="AJ879" s="29">
        <f t="shared" si="192"/>
        <v>4.550970644133038E-4</v>
      </c>
      <c r="AK879" s="29">
        <f t="shared" si="193"/>
        <v>1.1226235233702544E-3</v>
      </c>
      <c r="AL879" s="29">
        <f t="shared" si="194"/>
        <v>6.6752645895695067E-4</v>
      </c>
      <c r="AM879" s="29">
        <f t="shared" si="195"/>
        <v>3.8068101207039287E-4</v>
      </c>
    </row>
    <row r="880" spans="1:39">
      <c r="A880" t="s">
        <v>115</v>
      </c>
      <c r="B880" s="20">
        <v>2045</v>
      </c>
      <c r="C880" t="s">
        <v>242</v>
      </c>
      <c r="D880" t="s">
        <v>232</v>
      </c>
      <c r="E880" s="22" t="s">
        <v>314</v>
      </c>
      <c r="F880" s="22" t="s">
        <v>315</v>
      </c>
      <c r="G880" s="22" t="s">
        <v>243</v>
      </c>
      <c r="H880" s="22" t="s">
        <v>237</v>
      </c>
      <c r="I880" s="22" t="s">
        <v>309</v>
      </c>
      <c r="J880" s="17">
        <f>IFERROR(INDEX(Cost_Components!$K$2:$K$29,MATCH(E880,Cost_Components!$A$2:$A$29,0)),"")</f>
        <v>1</v>
      </c>
      <c r="K880" s="17">
        <f t="shared" si="182"/>
        <v>0.70576923076923082</v>
      </c>
      <c r="L880" s="17">
        <f>IFERROR(INDEX(Cost_Components!$S$2:$S$29,MATCH(E880,Cost_Components!$A$2:$A$29,0)),"")</f>
        <v>0.31</v>
      </c>
      <c r="M880" s="28">
        <f>IFERROR(INDEX(Cost_Components!$L$2:$L$29,MATCH(E880,Cost_Components!$A$2:$A$29,0)),"")</f>
        <v>1</v>
      </c>
      <c r="N880" s="29">
        <f>IFERROR(INDEX(Cost_Components!$P$2:$P$29,MATCH(E880,Cost_Components!$A$2:$A$29,0)),"")</f>
        <v>5.133311162</v>
      </c>
      <c r="O880" s="23">
        <f t="shared" si="183"/>
        <v>103909.40925291899</v>
      </c>
      <c r="P880" s="23">
        <f t="shared" si="184"/>
        <v>92647.427394862301</v>
      </c>
      <c r="Q880" s="23">
        <f t="shared" si="185"/>
        <v>147432.30268475568</v>
      </c>
      <c r="R880" s="23">
        <f t="shared" si="186"/>
        <v>376456.8350773548</v>
      </c>
      <c r="S880" s="23">
        <f t="shared" si="187"/>
        <v>229024.53239259913</v>
      </c>
      <c r="T880" s="16">
        <f>IFERROR(INDEX(Cost_Components!$R$2:$R$29,MATCH(E880,Cost_Components!$A$2:$A$29,0)),"")</f>
        <v>1</v>
      </c>
      <c r="U880" s="26">
        <f>IFERROR(INDEX(Cost_Components!$Q$2:$Q$29,MATCH(E880,Cost_Components!$A$2:$A$29,0)),"")</f>
        <v>2023</v>
      </c>
      <c r="V880" s="30">
        <f>1/(1+Calculation_Assumptions!$B$5)^(B880-Calculation_Assumptions!$B$2)</f>
        <v>0.55367575418633497</v>
      </c>
      <c r="W880" s="23">
        <f t="shared" si="188"/>
        <v>81629.69138041012</v>
      </c>
      <c r="X880" s="23">
        <f t="shared" si="189"/>
        <v>208435.02208005515</v>
      </c>
      <c r="Y880" s="23">
        <f t="shared" si="190"/>
        <v>126805.33069964503</v>
      </c>
      <c r="Z880" s="17">
        <f>IFERROR(INDEX(Cost_Components!$T$2:$T$29,MATCH(E880,Cost_Components!$A$2:$A$29,0)),"")</f>
        <v>0.8</v>
      </c>
      <c r="AA880" s="26">
        <f>IFERROR(INDEX(Cost_Components!$U$2:$U$29,MATCH(E880,Cost_Components!$A$2:$A$29,0)),"")</f>
        <v>2025</v>
      </c>
      <c r="AB880" s="26">
        <f>IFERROR(INDEX(Cost_Components!$V$2:$V$29,MATCH(E880,Cost_Components!$A$2:$A$29,0)),"")</f>
        <v>2050</v>
      </c>
      <c r="AC880" s="26">
        <f>IFERROR(INDEX(Cost_Components!$M$2:$M$29,MATCH(E880,Cost_Components!$A$2:$A$29,0)),"")</f>
        <v>0</v>
      </c>
      <c r="AD880" s="26">
        <f>IFERROR(INDEX(Cost_Components!$N$2:$N$29,MATCH(E880,Cost_Components!$A$2:$A$29,0)),"")</f>
        <v>95</v>
      </c>
      <c r="AE880" s="16" t="str">
        <f>IFERROR(INDEX(Cost_Components!$O$2:$O$29,MATCH(E880,Cost_Components!$A$2:$A$29,0)),"")</f>
        <v>Both</v>
      </c>
      <c r="AF880" s="11">
        <v>103909.40925291899</v>
      </c>
      <c r="AG880" s="11">
        <v>92647.427394862301</v>
      </c>
      <c r="AH880" s="23">
        <f t="shared" si="191"/>
        <v>1</v>
      </c>
      <c r="AI880" s="10">
        <v>319784682.33108002</v>
      </c>
      <c r="AJ880" s="29">
        <f t="shared" si="192"/>
        <v>4.610361622390525E-4</v>
      </c>
      <c r="AK880" s="29">
        <f t="shared" si="193"/>
        <v>1.177219722762083E-3</v>
      </c>
      <c r="AL880" s="29">
        <f t="shared" si="194"/>
        <v>7.1618356052303045E-4</v>
      </c>
      <c r="AM880" s="29">
        <f t="shared" si="195"/>
        <v>3.9653347300844358E-4</v>
      </c>
    </row>
    <row r="881" spans="1:39">
      <c r="A881" t="s">
        <v>115</v>
      </c>
      <c r="B881" s="20">
        <v>2046</v>
      </c>
      <c r="C881" t="s">
        <v>242</v>
      </c>
      <c r="D881" t="s">
        <v>232</v>
      </c>
      <c r="E881" s="22" t="s">
        <v>314</v>
      </c>
      <c r="F881" s="22" t="s">
        <v>315</v>
      </c>
      <c r="G881" s="22" t="s">
        <v>243</v>
      </c>
      <c r="H881" s="22" t="s">
        <v>237</v>
      </c>
      <c r="I881" s="22" t="s">
        <v>309</v>
      </c>
      <c r="J881" s="17">
        <f>IFERROR(INDEX(Cost_Components!$K$2:$K$29,MATCH(E881,Cost_Components!$A$2:$A$29,0)),"")</f>
        <v>1</v>
      </c>
      <c r="K881" s="17">
        <f t="shared" si="182"/>
        <v>0.72461538461538466</v>
      </c>
      <c r="L881" s="17">
        <f>IFERROR(INDEX(Cost_Components!$S$2:$S$29,MATCH(E881,Cost_Components!$A$2:$A$29,0)),"")</f>
        <v>0.31</v>
      </c>
      <c r="M881" s="28">
        <f>IFERROR(INDEX(Cost_Components!$L$2:$L$29,MATCH(E881,Cost_Components!$A$2:$A$29,0)),"")</f>
        <v>1</v>
      </c>
      <c r="N881" s="29">
        <f>IFERROR(INDEX(Cost_Components!$P$2:$P$29,MATCH(E881,Cost_Components!$A$2:$A$29,0)),"")</f>
        <v>5.133311162</v>
      </c>
      <c r="O881" s="23">
        <f t="shared" si="183"/>
        <v>106366.7621356</v>
      </c>
      <c r="P881" s="23">
        <f t="shared" si="184"/>
        <v>94127.114990458605</v>
      </c>
      <c r="Q881" s="23">
        <f t="shared" si="185"/>
        <v>149786.9687084874</v>
      </c>
      <c r="R881" s="23">
        <f t="shared" si="186"/>
        <v>395649.91805458383</v>
      </c>
      <c r="S881" s="23">
        <f t="shared" si="187"/>
        <v>245862.94934609643</v>
      </c>
      <c r="T881" s="16">
        <f>IFERROR(INDEX(Cost_Components!$R$2:$R$29,MATCH(E881,Cost_Components!$A$2:$A$29,0)),"")</f>
        <v>1</v>
      </c>
      <c r="U881" s="26">
        <f>IFERROR(INDEX(Cost_Components!$Q$2:$Q$29,MATCH(E881,Cost_Components!$A$2:$A$29,0)),"")</f>
        <v>2023</v>
      </c>
      <c r="V881" s="30">
        <f>1/(1+Calculation_Assumptions!$B$5)^(B881-Calculation_Assumptions!$B$2)</f>
        <v>0.5375492759090631</v>
      </c>
      <c r="W881" s="23">
        <f t="shared" si="188"/>
        <v>80517.876569860891</v>
      </c>
      <c r="X881" s="23">
        <f t="shared" si="189"/>
        <v>212681.32696372169</v>
      </c>
      <c r="Y881" s="23">
        <f t="shared" si="190"/>
        <v>132163.45039386078</v>
      </c>
      <c r="Z881" s="17">
        <f>IFERROR(INDEX(Cost_Components!$T$2:$T$29,MATCH(E881,Cost_Components!$A$2:$A$29,0)),"")</f>
        <v>0.8</v>
      </c>
      <c r="AA881" s="26">
        <f>IFERROR(INDEX(Cost_Components!$U$2:$U$29,MATCH(E881,Cost_Components!$A$2:$A$29,0)),"")</f>
        <v>2025</v>
      </c>
      <c r="AB881" s="26">
        <f>IFERROR(INDEX(Cost_Components!$V$2:$V$29,MATCH(E881,Cost_Components!$A$2:$A$29,0)),"")</f>
        <v>2050</v>
      </c>
      <c r="AC881" s="26">
        <f>IFERROR(INDEX(Cost_Components!$M$2:$M$29,MATCH(E881,Cost_Components!$A$2:$A$29,0)),"")</f>
        <v>0</v>
      </c>
      <c r="AD881" s="26">
        <f>IFERROR(INDEX(Cost_Components!$N$2:$N$29,MATCH(E881,Cost_Components!$A$2:$A$29,0)),"")</f>
        <v>95</v>
      </c>
      <c r="AE881" s="16" t="str">
        <f>IFERROR(INDEX(Cost_Components!$O$2:$O$29,MATCH(E881,Cost_Components!$A$2:$A$29,0)),"")</f>
        <v>Both</v>
      </c>
      <c r="AF881" s="11">
        <v>106366.7621356</v>
      </c>
      <c r="AG881" s="11">
        <v>94127.114990458605</v>
      </c>
      <c r="AH881" s="23">
        <f t="shared" si="191"/>
        <v>1</v>
      </c>
      <c r="AI881" s="10">
        <v>320645615.981408</v>
      </c>
      <c r="AJ881" s="29">
        <f t="shared" si="192"/>
        <v>4.6714179531203229E-4</v>
      </c>
      <c r="AK881" s="29">
        <f t="shared" si="193"/>
        <v>1.233916505746097E-3</v>
      </c>
      <c r="AL881" s="29">
        <f t="shared" si="194"/>
        <v>7.6677471043406467E-4</v>
      </c>
      <c r="AM881" s="29">
        <f t="shared" si="195"/>
        <v>4.1217919037921298E-4</v>
      </c>
    </row>
    <row r="882" spans="1:39">
      <c r="A882" t="s">
        <v>115</v>
      </c>
      <c r="B882" s="20">
        <v>2047</v>
      </c>
      <c r="C882" t="s">
        <v>242</v>
      </c>
      <c r="D882" t="s">
        <v>232</v>
      </c>
      <c r="E882" s="22" t="s">
        <v>314</v>
      </c>
      <c r="F882" s="22" t="s">
        <v>315</v>
      </c>
      <c r="G882" s="22" t="s">
        <v>243</v>
      </c>
      <c r="H882" s="22" t="s">
        <v>237</v>
      </c>
      <c r="I882" s="22" t="s">
        <v>309</v>
      </c>
      <c r="J882" s="17">
        <f>IFERROR(INDEX(Cost_Components!$K$2:$K$29,MATCH(E882,Cost_Components!$A$2:$A$29,0)),"")</f>
        <v>1</v>
      </c>
      <c r="K882" s="17">
        <f t="shared" si="182"/>
        <v>0.74346153846153851</v>
      </c>
      <c r="L882" s="17">
        <f>IFERROR(INDEX(Cost_Components!$S$2:$S$29,MATCH(E882,Cost_Components!$A$2:$A$29,0)),"")</f>
        <v>0.31</v>
      </c>
      <c r="M882" s="28">
        <f>IFERROR(INDEX(Cost_Components!$L$2:$L$29,MATCH(E882,Cost_Components!$A$2:$A$29,0)),"")</f>
        <v>1</v>
      </c>
      <c r="N882" s="29">
        <f>IFERROR(INDEX(Cost_Components!$P$2:$P$29,MATCH(E882,Cost_Components!$A$2:$A$29,0)),"")</f>
        <v>5.133311162</v>
      </c>
      <c r="O882" s="23">
        <f t="shared" si="183"/>
        <v>108874.550684887</v>
      </c>
      <c r="P882" s="23">
        <f t="shared" si="184"/>
        <v>95620.397949063903</v>
      </c>
      <c r="Q882" s="23">
        <f t="shared" si="185"/>
        <v>152163.26939311161</v>
      </c>
      <c r="R882" s="23">
        <f t="shared" si="186"/>
        <v>415510.94891369354</v>
      </c>
      <c r="S882" s="23">
        <f t="shared" si="187"/>
        <v>263347.67952058197</v>
      </c>
      <c r="T882" s="16">
        <f>IFERROR(INDEX(Cost_Components!$R$2:$R$29,MATCH(E882,Cost_Components!$A$2:$A$29,0)),"")</f>
        <v>1</v>
      </c>
      <c r="U882" s="26">
        <f>IFERROR(INDEX(Cost_Components!$Q$2:$Q$29,MATCH(E882,Cost_Components!$A$2:$A$29,0)),"")</f>
        <v>2023</v>
      </c>
      <c r="V882" s="30">
        <f>1/(1+Calculation_Assumptions!$B$5)^(B882-Calculation_Assumptions!$B$2)</f>
        <v>0.52189250088258554</v>
      </c>
      <c r="W882" s="23">
        <f t="shared" si="188"/>
        <v>79412.869206041607</v>
      </c>
      <c r="X882" s="23">
        <f t="shared" si="189"/>
        <v>216852.04827266376</v>
      </c>
      <c r="Y882" s="23">
        <f t="shared" si="190"/>
        <v>137439.17906662216</v>
      </c>
      <c r="Z882" s="17">
        <f>IFERROR(INDEX(Cost_Components!$T$2:$T$29,MATCH(E882,Cost_Components!$A$2:$A$29,0)),"")</f>
        <v>0.8</v>
      </c>
      <c r="AA882" s="26">
        <f>IFERROR(INDEX(Cost_Components!$U$2:$U$29,MATCH(E882,Cost_Components!$A$2:$A$29,0)),"")</f>
        <v>2025</v>
      </c>
      <c r="AB882" s="26">
        <f>IFERROR(INDEX(Cost_Components!$V$2:$V$29,MATCH(E882,Cost_Components!$A$2:$A$29,0)),"")</f>
        <v>2050</v>
      </c>
      <c r="AC882" s="26">
        <f>IFERROR(INDEX(Cost_Components!$M$2:$M$29,MATCH(E882,Cost_Components!$A$2:$A$29,0)),"")</f>
        <v>0</v>
      </c>
      <c r="AD882" s="26">
        <f>IFERROR(INDEX(Cost_Components!$N$2:$N$29,MATCH(E882,Cost_Components!$A$2:$A$29,0)),"")</f>
        <v>95</v>
      </c>
      <c r="AE882" s="16" t="str">
        <f>IFERROR(INDEX(Cost_Components!$O$2:$O$29,MATCH(E882,Cost_Components!$A$2:$A$29,0)),"")</f>
        <v>Both</v>
      </c>
      <c r="AF882" s="11">
        <v>108874.550684887</v>
      </c>
      <c r="AG882" s="11">
        <v>95620.397949063903</v>
      </c>
      <c r="AH882" s="23">
        <f t="shared" si="191"/>
        <v>1</v>
      </c>
      <c r="AI882" s="10">
        <v>321429520.52287501</v>
      </c>
      <c r="AJ882" s="29">
        <f t="shared" si="192"/>
        <v>4.7339544029927609E-4</v>
      </c>
      <c r="AK882" s="29">
        <f t="shared" si="193"/>
        <v>1.2926969129586313E-3</v>
      </c>
      <c r="AL882" s="29">
        <f t="shared" si="194"/>
        <v>8.1930147265935527E-4</v>
      </c>
      <c r="AM882" s="29">
        <f t="shared" si="195"/>
        <v>4.2758729454297616E-4</v>
      </c>
    </row>
    <row r="883" spans="1:39">
      <c r="A883" t="s">
        <v>115</v>
      </c>
      <c r="B883" s="20">
        <v>2048</v>
      </c>
      <c r="C883" t="s">
        <v>242</v>
      </c>
      <c r="D883" t="s">
        <v>232</v>
      </c>
      <c r="E883" s="22" t="s">
        <v>314</v>
      </c>
      <c r="F883" s="22" t="s">
        <v>315</v>
      </c>
      <c r="G883" s="22" t="s">
        <v>243</v>
      </c>
      <c r="H883" s="22" t="s">
        <v>237</v>
      </c>
      <c r="I883" s="22" t="s">
        <v>309</v>
      </c>
      <c r="J883" s="17">
        <f>IFERROR(INDEX(Cost_Components!$K$2:$K$29,MATCH(E883,Cost_Components!$A$2:$A$29,0)),"")</f>
        <v>1</v>
      </c>
      <c r="K883" s="17">
        <f t="shared" si="182"/>
        <v>0.76230769230769235</v>
      </c>
      <c r="L883" s="17">
        <f>IFERROR(INDEX(Cost_Components!$S$2:$S$29,MATCH(E883,Cost_Components!$A$2:$A$29,0)),"")</f>
        <v>0.31</v>
      </c>
      <c r="M883" s="28">
        <f>IFERROR(INDEX(Cost_Components!$L$2:$L$29,MATCH(E883,Cost_Components!$A$2:$A$29,0)),"")</f>
        <v>1</v>
      </c>
      <c r="N883" s="29">
        <f>IFERROR(INDEX(Cost_Components!$P$2:$P$29,MATCH(E883,Cost_Components!$A$2:$A$29,0)),"")</f>
        <v>5.133311162</v>
      </c>
      <c r="O883" s="23">
        <f t="shared" si="183"/>
        <v>111523.79401134</v>
      </c>
      <c r="P883" s="23">
        <f t="shared" si="184"/>
        <v>97221.627483885604</v>
      </c>
      <c r="Q883" s="23">
        <f t="shared" si="185"/>
        <v>154711.34832075913</v>
      </c>
      <c r="R883" s="23">
        <f t="shared" si="186"/>
        <v>436410.73815181339</v>
      </c>
      <c r="S883" s="23">
        <f t="shared" si="187"/>
        <v>281699.38983105426</v>
      </c>
      <c r="T883" s="16">
        <f>IFERROR(INDEX(Cost_Components!$R$2:$R$29,MATCH(E883,Cost_Components!$A$2:$A$29,0)),"")</f>
        <v>1</v>
      </c>
      <c r="U883" s="26">
        <f>IFERROR(INDEX(Cost_Components!$Q$2:$Q$29,MATCH(E883,Cost_Components!$A$2:$A$29,0)),"")</f>
        <v>2023</v>
      </c>
      <c r="V883" s="30">
        <f>1/(1+Calculation_Assumptions!$B$5)^(B883-Calculation_Assumptions!$B$2)</f>
        <v>0.50669174842969467</v>
      </c>
      <c r="W883" s="23">
        <f t="shared" si="188"/>
        <v>78390.963582560958</v>
      </c>
      <c r="X883" s="23">
        <f t="shared" si="189"/>
        <v>221125.71994763598</v>
      </c>
      <c r="Y883" s="23">
        <f t="shared" si="190"/>
        <v>142734.75636507504</v>
      </c>
      <c r="Z883" s="17">
        <f>IFERROR(INDEX(Cost_Components!$T$2:$T$29,MATCH(E883,Cost_Components!$A$2:$A$29,0)),"")</f>
        <v>0.8</v>
      </c>
      <c r="AA883" s="26">
        <f>IFERROR(INDEX(Cost_Components!$U$2:$U$29,MATCH(E883,Cost_Components!$A$2:$A$29,0)),"")</f>
        <v>2025</v>
      </c>
      <c r="AB883" s="26">
        <f>IFERROR(INDEX(Cost_Components!$V$2:$V$29,MATCH(E883,Cost_Components!$A$2:$A$29,0)),"")</f>
        <v>2050</v>
      </c>
      <c r="AC883" s="26">
        <f>IFERROR(INDEX(Cost_Components!$M$2:$M$29,MATCH(E883,Cost_Components!$A$2:$A$29,0)),"")</f>
        <v>0</v>
      </c>
      <c r="AD883" s="26">
        <f>IFERROR(INDEX(Cost_Components!$N$2:$N$29,MATCH(E883,Cost_Components!$A$2:$A$29,0)),"")</f>
        <v>95</v>
      </c>
      <c r="AE883" s="16" t="str">
        <f>IFERROR(INDEX(Cost_Components!$O$2:$O$29,MATCH(E883,Cost_Components!$A$2:$A$29,0)),"")</f>
        <v>Both</v>
      </c>
      <c r="AF883" s="11">
        <v>111523.79401134</v>
      </c>
      <c r="AG883" s="11">
        <v>97221.627483885604</v>
      </c>
      <c r="AH883" s="23">
        <f t="shared" si="191"/>
        <v>1</v>
      </c>
      <c r="AI883" s="10">
        <v>322136832.26016098</v>
      </c>
      <c r="AJ883" s="29">
        <f t="shared" si="192"/>
        <v>4.802659392758065E-4</v>
      </c>
      <c r="AK883" s="29">
        <f t="shared" si="193"/>
        <v>1.354737162745065E-3</v>
      </c>
      <c r="AL883" s="29">
        <f t="shared" si="194"/>
        <v>8.7447122346925843E-4</v>
      </c>
      <c r="AM883" s="29">
        <f t="shared" si="195"/>
        <v>4.4308735317109284E-4</v>
      </c>
    </row>
    <row r="884" spans="1:39">
      <c r="A884" t="s">
        <v>115</v>
      </c>
      <c r="B884" s="20">
        <v>2049</v>
      </c>
      <c r="C884" t="s">
        <v>242</v>
      </c>
      <c r="D884" t="s">
        <v>232</v>
      </c>
      <c r="E884" s="22" t="s">
        <v>314</v>
      </c>
      <c r="F884" s="22" t="s">
        <v>315</v>
      </c>
      <c r="G884" s="22" t="s">
        <v>243</v>
      </c>
      <c r="H884" s="22" t="s">
        <v>237</v>
      </c>
      <c r="I884" s="22" t="s">
        <v>309</v>
      </c>
      <c r="J884" s="17">
        <f>IFERROR(INDEX(Cost_Components!$K$2:$K$29,MATCH(E884,Cost_Components!$A$2:$A$29,0)),"")</f>
        <v>1</v>
      </c>
      <c r="K884" s="17">
        <f t="shared" si="182"/>
        <v>0.7811538461538462</v>
      </c>
      <c r="L884" s="17">
        <f>IFERROR(INDEX(Cost_Components!$S$2:$S$29,MATCH(E884,Cost_Components!$A$2:$A$29,0)),"")</f>
        <v>0.31</v>
      </c>
      <c r="M884" s="28">
        <f>IFERROR(INDEX(Cost_Components!$L$2:$L$29,MATCH(E884,Cost_Components!$A$2:$A$29,0)),"")</f>
        <v>1</v>
      </c>
      <c r="N884" s="29">
        <f>IFERROR(INDEX(Cost_Components!$P$2:$P$29,MATCH(E884,Cost_Components!$A$2:$A$29,0)),"")</f>
        <v>5.133311162</v>
      </c>
      <c r="O884" s="23">
        <f t="shared" si="183"/>
        <v>114206.093673347</v>
      </c>
      <c r="P884" s="23">
        <f t="shared" si="184"/>
        <v>98824.228145921399</v>
      </c>
      <c r="Q884" s="23">
        <f t="shared" si="185"/>
        <v>157261.60915942278</v>
      </c>
      <c r="R884" s="23">
        <f t="shared" si="186"/>
        <v>457955.67258526757</v>
      </c>
      <c r="S884" s="23">
        <f t="shared" si="187"/>
        <v>300694.06342584477</v>
      </c>
      <c r="T884" s="16">
        <f>IFERROR(INDEX(Cost_Components!$R$2:$R$29,MATCH(E884,Cost_Components!$A$2:$A$29,0)),"")</f>
        <v>1</v>
      </c>
      <c r="U884" s="26">
        <f>IFERROR(INDEX(Cost_Components!$Q$2:$Q$29,MATCH(E884,Cost_Components!$A$2:$A$29,0)),"")</f>
        <v>2023</v>
      </c>
      <c r="V884" s="30">
        <f>1/(1+Calculation_Assumptions!$B$5)^(B884-Calculation_Assumptions!$B$2)</f>
        <v>0.49193373633950943</v>
      </c>
      <c r="W884" s="23">
        <f t="shared" si="188"/>
        <v>77362.290976558463</v>
      </c>
      <c r="X884" s="23">
        <f t="shared" si="189"/>
        <v>225283.84509274372</v>
      </c>
      <c r="Y884" s="23">
        <f t="shared" si="190"/>
        <v>147921.55411618526</v>
      </c>
      <c r="Z884" s="17">
        <f>IFERROR(INDEX(Cost_Components!$T$2:$T$29,MATCH(E884,Cost_Components!$A$2:$A$29,0)),"")</f>
        <v>0.8</v>
      </c>
      <c r="AA884" s="26">
        <f>IFERROR(INDEX(Cost_Components!$U$2:$U$29,MATCH(E884,Cost_Components!$A$2:$A$29,0)),"")</f>
        <v>2025</v>
      </c>
      <c r="AB884" s="26">
        <f>IFERROR(INDEX(Cost_Components!$V$2:$V$29,MATCH(E884,Cost_Components!$A$2:$A$29,0)),"")</f>
        <v>2050</v>
      </c>
      <c r="AC884" s="26">
        <f>IFERROR(INDEX(Cost_Components!$M$2:$M$29,MATCH(E884,Cost_Components!$A$2:$A$29,0)),"")</f>
        <v>0</v>
      </c>
      <c r="AD884" s="26">
        <f>IFERROR(INDEX(Cost_Components!$N$2:$N$29,MATCH(E884,Cost_Components!$A$2:$A$29,0)),"")</f>
        <v>95</v>
      </c>
      <c r="AE884" s="16" t="str">
        <f>IFERROR(INDEX(Cost_Components!$O$2:$O$29,MATCH(E884,Cost_Components!$A$2:$A$29,0)),"")</f>
        <v>Both</v>
      </c>
      <c r="AF884" s="11">
        <v>114206.093673347</v>
      </c>
      <c r="AG884" s="11">
        <v>98824.228145921399</v>
      </c>
      <c r="AH884" s="23">
        <f t="shared" si="191"/>
        <v>1</v>
      </c>
      <c r="AI884" s="10">
        <v>322765819.75268102</v>
      </c>
      <c r="AJ884" s="29">
        <f t="shared" si="192"/>
        <v>4.8723129753926338E-4</v>
      </c>
      <c r="AK884" s="29">
        <f t="shared" si="193"/>
        <v>1.4188481076967061E-3</v>
      </c>
      <c r="AL884" s="29">
        <f t="shared" si="194"/>
        <v>9.3161681015744256E-4</v>
      </c>
      <c r="AM884" s="29">
        <f t="shared" si="195"/>
        <v>4.5829373825744625E-4</v>
      </c>
    </row>
    <row r="885" spans="1:39">
      <c r="A885" t="s">
        <v>115</v>
      </c>
      <c r="B885" s="20">
        <v>2050</v>
      </c>
      <c r="C885" t="s">
        <v>242</v>
      </c>
      <c r="D885" t="s">
        <v>232</v>
      </c>
      <c r="E885" s="22" t="s">
        <v>314</v>
      </c>
      <c r="F885" s="22" t="s">
        <v>315</v>
      </c>
      <c r="G885" s="22" t="s">
        <v>243</v>
      </c>
      <c r="H885" s="22" t="s">
        <v>237</v>
      </c>
      <c r="I885" s="22" t="s">
        <v>309</v>
      </c>
      <c r="J885" s="17">
        <f>IFERROR(INDEX(Cost_Components!$K$2:$K$29,MATCH(E885,Cost_Components!$A$2:$A$29,0)),"")</f>
        <v>1</v>
      </c>
      <c r="K885" s="17">
        <f t="shared" si="182"/>
        <v>0.8</v>
      </c>
      <c r="L885" s="17">
        <f>IFERROR(INDEX(Cost_Components!$S$2:$S$29,MATCH(E885,Cost_Components!$A$2:$A$29,0)),"")</f>
        <v>0.31</v>
      </c>
      <c r="M885" s="28">
        <f>IFERROR(INDEX(Cost_Components!$L$2:$L$29,MATCH(E885,Cost_Components!$A$2:$A$29,0)),"")</f>
        <v>1</v>
      </c>
      <c r="N885" s="29">
        <f>IFERROR(INDEX(Cost_Components!$P$2:$P$29,MATCH(E885,Cost_Components!$A$2:$A$29,0)),"")</f>
        <v>5.133311162</v>
      </c>
      <c r="O885" s="23">
        <f t="shared" si="183"/>
        <v>116902.039630766</v>
      </c>
      <c r="P885" s="23">
        <f t="shared" si="184"/>
        <v>100410.417452596</v>
      </c>
      <c r="Q885" s="23">
        <f t="shared" si="185"/>
        <v>159785.7541740521</v>
      </c>
      <c r="R885" s="23">
        <f t="shared" si="186"/>
        <v>480075.63591774204</v>
      </c>
      <c r="S885" s="23">
        <f t="shared" si="187"/>
        <v>320289.88174368994</v>
      </c>
      <c r="T885" s="16">
        <f>IFERROR(INDEX(Cost_Components!$R$2:$R$29,MATCH(E885,Cost_Components!$A$2:$A$29,0)),"")</f>
        <v>1</v>
      </c>
      <c r="U885" s="26">
        <f>IFERROR(INDEX(Cost_Components!$Q$2:$Q$29,MATCH(E885,Cost_Components!$A$2:$A$29,0)),"")</f>
        <v>2023</v>
      </c>
      <c r="V885" s="30">
        <f>1/(1+Calculation_Assumptions!$B$5)^(B885-Calculation_Assumptions!$B$2)</f>
        <v>0.47760556926165965</v>
      </c>
      <c r="W885" s="23">
        <f t="shared" si="188"/>
        <v>76314.566082201767</v>
      </c>
      <c r="X885" s="23">
        <f t="shared" si="189"/>
        <v>229286.79738114643</v>
      </c>
      <c r="Y885" s="23">
        <f t="shared" si="190"/>
        <v>152972.23129894468</v>
      </c>
      <c r="Z885" s="17">
        <f>IFERROR(INDEX(Cost_Components!$T$2:$T$29,MATCH(E885,Cost_Components!$A$2:$A$29,0)),"")</f>
        <v>0.8</v>
      </c>
      <c r="AA885" s="26">
        <f>IFERROR(INDEX(Cost_Components!$U$2:$U$29,MATCH(E885,Cost_Components!$A$2:$A$29,0)),"")</f>
        <v>2025</v>
      </c>
      <c r="AB885" s="26">
        <f>IFERROR(INDEX(Cost_Components!$V$2:$V$29,MATCH(E885,Cost_Components!$A$2:$A$29,0)),"")</f>
        <v>2050</v>
      </c>
      <c r="AC885" s="26">
        <f>IFERROR(INDEX(Cost_Components!$M$2:$M$29,MATCH(E885,Cost_Components!$A$2:$A$29,0)),"")</f>
        <v>0</v>
      </c>
      <c r="AD885" s="26">
        <f>IFERROR(INDEX(Cost_Components!$N$2:$N$29,MATCH(E885,Cost_Components!$A$2:$A$29,0)),"")</f>
        <v>95</v>
      </c>
      <c r="AE885" s="16" t="str">
        <f>IFERROR(INDEX(Cost_Components!$O$2:$O$29,MATCH(E885,Cost_Components!$A$2:$A$29,0)),"")</f>
        <v>Both</v>
      </c>
      <c r="AF885" s="11">
        <v>116902.039630766</v>
      </c>
      <c r="AG885" s="11">
        <v>100410.417452596</v>
      </c>
      <c r="AH885" s="23">
        <f t="shared" si="191"/>
        <v>1</v>
      </c>
      <c r="AI885" s="10">
        <v>323312042.56328499</v>
      </c>
      <c r="AJ885" s="29">
        <f t="shared" si="192"/>
        <v>4.9421528782917412E-4</v>
      </c>
      <c r="AK885" s="29">
        <f t="shared" si="193"/>
        <v>1.4848677831843279E-3</v>
      </c>
      <c r="AL885" s="29">
        <f t="shared" si="194"/>
        <v>9.9065249535515367E-4</v>
      </c>
      <c r="AM885" s="29">
        <f t="shared" si="195"/>
        <v>4.7314114898458183E-4</v>
      </c>
    </row>
    <row r="886" spans="1:39">
      <c r="A886" t="s">
        <v>115</v>
      </c>
      <c r="B886" s="20">
        <v>2025</v>
      </c>
      <c r="C886" t="s">
        <v>242</v>
      </c>
      <c r="D886" t="s">
        <v>232</v>
      </c>
      <c r="E886" s="22" t="s">
        <v>317</v>
      </c>
      <c r="F886" s="22" t="s">
        <v>318</v>
      </c>
      <c r="G886" s="22" t="s">
        <v>243</v>
      </c>
      <c r="H886" s="22" t="s">
        <v>237</v>
      </c>
      <c r="I886" s="22" t="s">
        <v>309</v>
      </c>
      <c r="J886" s="17">
        <f>IFERROR(INDEX(Cost_Components!$K$2:$K$29,MATCH(E886,Cost_Components!$A$2:$A$29,0)),"")</f>
        <v>1</v>
      </c>
      <c r="K886" s="17">
        <f t="shared" si="182"/>
        <v>0.32884615384615384</v>
      </c>
      <c r="L886" s="17">
        <f>IFERROR(INDEX(Cost_Components!$S$2:$S$29,MATCH(E886,Cost_Components!$A$2:$A$29,0)),"")</f>
        <v>0.31</v>
      </c>
      <c r="M886" s="28">
        <f>IFERROR(INDEX(Cost_Components!$L$2:$L$29,MATCH(E886,Cost_Components!$A$2:$A$29,0)),"")</f>
        <v>1</v>
      </c>
      <c r="N886" s="29">
        <f>IFERROR(INDEX(Cost_Components!$P$2:$P$29,MATCH(E886,Cost_Components!$A$2:$A$29,0)),"")</f>
        <v>64.94344126</v>
      </c>
      <c r="O886" s="23">
        <f t="shared" si="183"/>
        <v>72410.012607192693</v>
      </c>
      <c r="P886" s="23">
        <f t="shared" si="184"/>
        <v>72327.695471622297</v>
      </c>
      <c r="Q886" s="23">
        <f t="shared" si="185"/>
        <v>1456134.927123066</v>
      </c>
      <c r="R886" s="23">
        <f t="shared" si="186"/>
        <v>1546417.2566670661</v>
      </c>
      <c r="S886" s="23">
        <f t="shared" si="187"/>
        <v>90282.329544000095</v>
      </c>
      <c r="T886" s="16">
        <f>IFERROR(INDEX(Cost_Components!$R$2:$R$29,MATCH(E886,Cost_Components!$A$2:$A$29,0)),"")</f>
        <v>1</v>
      </c>
      <c r="U886" s="26">
        <f>IFERROR(INDEX(Cost_Components!$Q$2:$Q$29,MATCH(E886,Cost_Components!$A$2:$A$29,0)),"")</f>
        <v>2023</v>
      </c>
      <c r="V886" s="30">
        <f>1/(1+Calculation_Assumptions!$B$5)^(B886-Calculation_Assumptions!$B$2)</f>
        <v>1</v>
      </c>
      <c r="W886" s="23">
        <f t="shared" si="188"/>
        <v>1456134.927123066</v>
      </c>
      <c r="X886" s="23">
        <f t="shared" si="189"/>
        <v>1546417.2566670661</v>
      </c>
      <c r="Y886" s="23">
        <f t="shared" si="190"/>
        <v>90282.329544000095</v>
      </c>
      <c r="Z886" s="17">
        <f>IFERROR(INDEX(Cost_Components!$T$2:$T$29,MATCH(E886,Cost_Components!$A$2:$A$29,0)),"")</f>
        <v>0.8</v>
      </c>
      <c r="AA886" s="26">
        <f>IFERROR(INDEX(Cost_Components!$U$2:$U$29,MATCH(E886,Cost_Components!$A$2:$A$29,0)),"")</f>
        <v>2025</v>
      </c>
      <c r="AB886" s="26">
        <f>IFERROR(INDEX(Cost_Components!$V$2:$V$29,MATCH(E886,Cost_Components!$A$2:$A$29,0)),"")</f>
        <v>2050</v>
      </c>
      <c r="AC886" s="26">
        <f>IFERROR(INDEX(Cost_Components!$M$2:$M$29,MATCH(E886,Cost_Components!$A$2:$A$29,0)),"")</f>
        <v>0</v>
      </c>
      <c r="AD886" s="26">
        <f>IFERROR(INDEX(Cost_Components!$N$2:$N$29,MATCH(E886,Cost_Components!$A$2:$A$29,0)),"")</f>
        <v>95</v>
      </c>
      <c r="AE886" s="16" t="str">
        <f>IFERROR(INDEX(Cost_Components!$O$2:$O$29,MATCH(E886,Cost_Components!$A$2:$A$29,0)),"")</f>
        <v>Both</v>
      </c>
      <c r="AF886" s="11">
        <v>72410.012607192693</v>
      </c>
      <c r="AG886" s="11">
        <v>72327.695471622297</v>
      </c>
      <c r="AH886" s="23">
        <f t="shared" si="191"/>
        <v>1</v>
      </c>
      <c r="AI886" s="10">
        <v>288391907.64445603</v>
      </c>
      <c r="AJ886" s="29">
        <f t="shared" si="192"/>
        <v>5.0491532131278181E-3</v>
      </c>
      <c r="AK886" s="29">
        <f t="shared" si="193"/>
        <v>5.3622075227352309E-3</v>
      </c>
      <c r="AL886" s="29">
        <f t="shared" si="194"/>
        <v>3.1305430960741333E-4</v>
      </c>
      <c r="AM886" s="29">
        <f t="shared" si="195"/>
        <v>3.1305430960741333E-4</v>
      </c>
    </row>
    <row r="887" spans="1:39">
      <c r="A887" t="s">
        <v>115</v>
      </c>
      <c r="B887" s="20">
        <v>2026</v>
      </c>
      <c r="C887" t="s">
        <v>242</v>
      </c>
      <c r="D887" t="s">
        <v>232</v>
      </c>
      <c r="E887" s="22" t="s">
        <v>317</v>
      </c>
      <c r="F887" s="22" t="s">
        <v>318</v>
      </c>
      <c r="G887" s="22" t="s">
        <v>243</v>
      </c>
      <c r="H887" s="22" t="s">
        <v>237</v>
      </c>
      <c r="I887" s="22" t="s">
        <v>309</v>
      </c>
      <c r="J887" s="17">
        <f>IFERROR(INDEX(Cost_Components!$K$2:$K$29,MATCH(E887,Cost_Components!$A$2:$A$29,0)),"")</f>
        <v>1</v>
      </c>
      <c r="K887" s="17">
        <f t="shared" si="182"/>
        <v>0.34769230769230769</v>
      </c>
      <c r="L887" s="17">
        <f>IFERROR(INDEX(Cost_Components!$S$2:$S$29,MATCH(E887,Cost_Components!$A$2:$A$29,0)),"")</f>
        <v>0.31</v>
      </c>
      <c r="M887" s="28">
        <f>IFERROR(INDEX(Cost_Components!$L$2:$L$29,MATCH(E887,Cost_Components!$A$2:$A$29,0)),"")</f>
        <v>1</v>
      </c>
      <c r="N887" s="29">
        <f>IFERROR(INDEX(Cost_Components!$P$2:$P$29,MATCH(E887,Cost_Components!$A$2:$A$29,0)),"")</f>
        <v>64.94344126</v>
      </c>
      <c r="O887" s="23">
        <f t="shared" si="183"/>
        <v>73030.413841824105</v>
      </c>
      <c r="P887" s="23">
        <f t="shared" si="184"/>
        <v>72799.294006316093</v>
      </c>
      <c r="Q887" s="23">
        <f t="shared" si="185"/>
        <v>1465629.3689612844</v>
      </c>
      <c r="R887" s="23">
        <f t="shared" si="186"/>
        <v>1649051.206901198</v>
      </c>
      <c r="S887" s="23">
        <f t="shared" si="187"/>
        <v>183421.83793991362</v>
      </c>
      <c r="T887" s="16">
        <f>IFERROR(INDEX(Cost_Components!$R$2:$R$29,MATCH(E887,Cost_Components!$A$2:$A$29,0)),"")</f>
        <v>1</v>
      </c>
      <c r="U887" s="26">
        <f>IFERROR(INDEX(Cost_Components!$Q$2:$Q$29,MATCH(E887,Cost_Components!$A$2:$A$29,0)),"")</f>
        <v>2023</v>
      </c>
      <c r="V887" s="30">
        <f>1/(1+Calculation_Assumptions!$B$5)^(B887-Calculation_Assumptions!$B$2)</f>
        <v>0.970873786407767</v>
      </c>
      <c r="W887" s="23">
        <f t="shared" si="188"/>
        <v>1422941.1349138683</v>
      </c>
      <c r="X887" s="23">
        <f t="shared" si="189"/>
        <v>1601020.589224464</v>
      </c>
      <c r="Y887" s="23">
        <f t="shared" si="190"/>
        <v>178079.45431059576</v>
      </c>
      <c r="Z887" s="17">
        <f>IFERROR(INDEX(Cost_Components!$T$2:$T$29,MATCH(E887,Cost_Components!$A$2:$A$29,0)),"")</f>
        <v>0.8</v>
      </c>
      <c r="AA887" s="26">
        <f>IFERROR(INDEX(Cost_Components!$U$2:$U$29,MATCH(E887,Cost_Components!$A$2:$A$29,0)),"")</f>
        <v>2025</v>
      </c>
      <c r="AB887" s="26">
        <f>IFERROR(INDEX(Cost_Components!$V$2:$V$29,MATCH(E887,Cost_Components!$A$2:$A$29,0)),"")</f>
        <v>2050</v>
      </c>
      <c r="AC887" s="26">
        <f>IFERROR(INDEX(Cost_Components!$M$2:$M$29,MATCH(E887,Cost_Components!$A$2:$A$29,0)),"")</f>
        <v>0</v>
      </c>
      <c r="AD887" s="26">
        <f>IFERROR(INDEX(Cost_Components!$N$2:$N$29,MATCH(E887,Cost_Components!$A$2:$A$29,0)),"")</f>
        <v>95</v>
      </c>
      <c r="AE887" s="16" t="str">
        <f>IFERROR(INDEX(Cost_Components!$O$2:$O$29,MATCH(E887,Cost_Components!$A$2:$A$29,0)),"")</f>
        <v>Both</v>
      </c>
      <c r="AF887" s="11">
        <v>73030.413841824105</v>
      </c>
      <c r="AG887" s="11">
        <v>72799.294006316093</v>
      </c>
      <c r="AH887" s="23">
        <f t="shared" si="191"/>
        <v>1</v>
      </c>
      <c r="AI887" s="10">
        <v>290472130.233437</v>
      </c>
      <c r="AJ887" s="29">
        <f t="shared" si="192"/>
        <v>5.0456798309133346E-3</v>
      </c>
      <c r="AK887" s="29">
        <f t="shared" si="193"/>
        <v>5.6771408863767522E-3</v>
      </c>
      <c r="AL887" s="29">
        <f t="shared" si="194"/>
        <v>6.314610554634183E-4</v>
      </c>
      <c r="AM887" s="29">
        <f t="shared" si="195"/>
        <v>6.1306898588681384E-4</v>
      </c>
    </row>
    <row r="888" spans="1:39">
      <c r="A888" t="s">
        <v>115</v>
      </c>
      <c r="B888" s="20">
        <v>2027</v>
      </c>
      <c r="C888" t="s">
        <v>242</v>
      </c>
      <c r="D888" t="s">
        <v>232</v>
      </c>
      <c r="E888" s="22" t="s">
        <v>317</v>
      </c>
      <c r="F888" s="22" t="s">
        <v>318</v>
      </c>
      <c r="G888" s="22" t="s">
        <v>243</v>
      </c>
      <c r="H888" s="22" t="s">
        <v>237</v>
      </c>
      <c r="I888" s="22" t="s">
        <v>309</v>
      </c>
      <c r="J888" s="17">
        <f>IFERROR(INDEX(Cost_Components!$K$2:$K$29,MATCH(E888,Cost_Components!$A$2:$A$29,0)),"")</f>
        <v>1</v>
      </c>
      <c r="K888" s="17">
        <f t="shared" si="182"/>
        <v>0.36653846153846154</v>
      </c>
      <c r="L888" s="17">
        <f>IFERROR(INDEX(Cost_Components!$S$2:$S$29,MATCH(E888,Cost_Components!$A$2:$A$29,0)),"")</f>
        <v>0.31</v>
      </c>
      <c r="M888" s="28">
        <f>IFERROR(INDEX(Cost_Components!$L$2:$L$29,MATCH(E888,Cost_Components!$A$2:$A$29,0)),"")</f>
        <v>1</v>
      </c>
      <c r="N888" s="29">
        <f>IFERROR(INDEX(Cost_Components!$P$2:$P$29,MATCH(E888,Cost_Components!$A$2:$A$29,0)),"")</f>
        <v>64.94344126</v>
      </c>
      <c r="O888" s="23">
        <f t="shared" si="183"/>
        <v>73737.588328450001</v>
      </c>
      <c r="P888" s="23">
        <f t="shared" si="184"/>
        <v>73300.980349161197</v>
      </c>
      <c r="Q888" s="23">
        <f t="shared" si="185"/>
        <v>1475729.5525979109</v>
      </c>
      <c r="R888" s="23">
        <f t="shared" si="186"/>
        <v>1755269.3914070786</v>
      </c>
      <c r="S888" s="23">
        <f t="shared" si="187"/>
        <v>279539.83880916773</v>
      </c>
      <c r="T888" s="16">
        <f>IFERROR(INDEX(Cost_Components!$R$2:$R$29,MATCH(E888,Cost_Components!$A$2:$A$29,0)),"")</f>
        <v>1</v>
      </c>
      <c r="U888" s="26">
        <f>IFERROR(INDEX(Cost_Components!$Q$2:$Q$29,MATCH(E888,Cost_Components!$A$2:$A$29,0)),"")</f>
        <v>2023</v>
      </c>
      <c r="V888" s="30">
        <f>1/(1+Calculation_Assumptions!$B$5)^(B888-Calculation_Assumptions!$B$2)</f>
        <v>0.94259590913375435</v>
      </c>
      <c r="W888" s="23">
        <f t="shared" si="188"/>
        <v>1391016.6392665764</v>
      </c>
      <c r="X888" s="23">
        <f t="shared" si="189"/>
        <v>1654509.747768007</v>
      </c>
      <c r="Y888" s="23">
        <f t="shared" si="190"/>
        <v>263493.1085014306</v>
      </c>
      <c r="Z888" s="17">
        <f>IFERROR(INDEX(Cost_Components!$T$2:$T$29,MATCH(E888,Cost_Components!$A$2:$A$29,0)),"")</f>
        <v>0.8</v>
      </c>
      <c r="AA888" s="26">
        <f>IFERROR(INDEX(Cost_Components!$U$2:$U$29,MATCH(E888,Cost_Components!$A$2:$A$29,0)),"")</f>
        <v>2025</v>
      </c>
      <c r="AB888" s="26">
        <f>IFERROR(INDEX(Cost_Components!$V$2:$V$29,MATCH(E888,Cost_Components!$A$2:$A$29,0)),"")</f>
        <v>2050</v>
      </c>
      <c r="AC888" s="26">
        <f>IFERROR(INDEX(Cost_Components!$M$2:$M$29,MATCH(E888,Cost_Components!$A$2:$A$29,0)),"")</f>
        <v>0</v>
      </c>
      <c r="AD888" s="26">
        <f>IFERROR(INDEX(Cost_Components!$N$2:$N$29,MATCH(E888,Cost_Components!$A$2:$A$29,0)),"")</f>
        <v>95</v>
      </c>
      <c r="AE888" s="16" t="str">
        <f>IFERROR(INDEX(Cost_Components!$O$2:$O$29,MATCH(E888,Cost_Components!$A$2:$A$29,0)),"")</f>
        <v>Both</v>
      </c>
      <c r="AF888" s="11">
        <v>73737.588328450001</v>
      </c>
      <c r="AG888" s="11">
        <v>73300.980349161197</v>
      </c>
      <c r="AH888" s="23">
        <f t="shared" si="191"/>
        <v>1</v>
      </c>
      <c r="AI888" s="10">
        <v>292505080.826208</v>
      </c>
      <c r="AJ888" s="29">
        <f t="shared" si="192"/>
        <v>5.0451416037956484E-3</v>
      </c>
      <c r="AK888" s="29">
        <f t="shared" si="193"/>
        <v>6.0008167600000516E-3</v>
      </c>
      <c r="AL888" s="29">
        <f t="shared" si="194"/>
        <v>9.5567515620440262E-4</v>
      </c>
      <c r="AM888" s="29">
        <f t="shared" si="195"/>
        <v>9.0081549269903154E-4</v>
      </c>
    </row>
    <row r="889" spans="1:39">
      <c r="A889" t="s">
        <v>115</v>
      </c>
      <c r="B889" s="20">
        <v>2028</v>
      </c>
      <c r="C889" t="s">
        <v>242</v>
      </c>
      <c r="D889" t="s">
        <v>232</v>
      </c>
      <c r="E889" s="22" t="s">
        <v>317</v>
      </c>
      <c r="F889" s="22" t="s">
        <v>318</v>
      </c>
      <c r="G889" s="22" t="s">
        <v>243</v>
      </c>
      <c r="H889" s="22" t="s">
        <v>237</v>
      </c>
      <c r="I889" s="22" t="s">
        <v>309</v>
      </c>
      <c r="J889" s="17">
        <f>IFERROR(INDEX(Cost_Components!$K$2:$K$29,MATCH(E889,Cost_Components!$A$2:$A$29,0)),"")</f>
        <v>1</v>
      </c>
      <c r="K889" s="17">
        <f t="shared" si="182"/>
        <v>0.38538461538461538</v>
      </c>
      <c r="L889" s="17">
        <f>IFERROR(INDEX(Cost_Components!$S$2:$S$29,MATCH(E889,Cost_Components!$A$2:$A$29,0)),"")</f>
        <v>0.31</v>
      </c>
      <c r="M889" s="28">
        <f>IFERROR(INDEX(Cost_Components!$L$2:$L$29,MATCH(E889,Cost_Components!$A$2:$A$29,0)),"")</f>
        <v>1</v>
      </c>
      <c r="N889" s="29">
        <f>IFERROR(INDEX(Cost_Components!$P$2:$P$29,MATCH(E889,Cost_Components!$A$2:$A$29,0)),"")</f>
        <v>64.94344126</v>
      </c>
      <c r="O889" s="23">
        <f t="shared" si="183"/>
        <v>74682.837716170106</v>
      </c>
      <c r="P889" s="23">
        <f t="shared" si="184"/>
        <v>73989.820852270306</v>
      </c>
      <c r="Q889" s="23">
        <f t="shared" si="185"/>
        <v>1489597.6111507753</v>
      </c>
      <c r="R889" s="23">
        <f t="shared" si="186"/>
        <v>1869177.2328149639</v>
      </c>
      <c r="S889" s="23">
        <f t="shared" si="187"/>
        <v>379579.62166418857</v>
      </c>
      <c r="T889" s="16">
        <f>IFERROR(INDEX(Cost_Components!$R$2:$R$29,MATCH(E889,Cost_Components!$A$2:$A$29,0)),"")</f>
        <v>1</v>
      </c>
      <c r="U889" s="26">
        <f>IFERROR(INDEX(Cost_Components!$Q$2:$Q$29,MATCH(E889,Cost_Components!$A$2:$A$29,0)),"")</f>
        <v>2023</v>
      </c>
      <c r="V889" s="30">
        <f>1/(1+Calculation_Assumptions!$B$5)^(B889-Calculation_Assumptions!$B$2)</f>
        <v>0.91514165935315961</v>
      </c>
      <c r="W889" s="23">
        <f t="shared" si="188"/>
        <v>1363192.8296370232</v>
      </c>
      <c r="X889" s="23">
        <f t="shared" si="189"/>
        <v>1710561.9544634332</v>
      </c>
      <c r="Y889" s="23">
        <f t="shared" si="190"/>
        <v>347369.12482641009</v>
      </c>
      <c r="Z889" s="17">
        <f>IFERROR(INDEX(Cost_Components!$T$2:$T$29,MATCH(E889,Cost_Components!$A$2:$A$29,0)),"")</f>
        <v>0.8</v>
      </c>
      <c r="AA889" s="26">
        <f>IFERROR(INDEX(Cost_Components!$U$2:$U$29,MATCH(E889,Cost_Components!$A$2:$A$29,0)),"")</f>
        <v>2025</v>
      </c>
      <c r="AB889" s="26">
        <f>IFERROR(INDEX(Cost_Components!$V$2:$V$29,MATCH(E889,Cost_Components!$A$2:$A$29,0)),"")</f>
        <v>2050</v>
      </c>
      <c r="AC889" s="26">
        <f>IFERROR(INDEX(Cost_Components!$M$2:$M$29,MATCH(E889,Cost_Components!$A$2:$A$29,0)),"")</f>
        <v>0</v>
      </c>
      <c r="AD889" s="26">
        <f>IFERROR(INDEX(Cost_Components!$N$2:$N$29,MATCH(E889,Cost_Components!$A$2:$A$29,0)),"")</f>
        <v>95</v>
      </c>
      <c r="AE889" s="16" t="str">
        <f>IFERROR(INDEX(Cost_Components!$O$2:$O$29,MATCH(E889,Cost_Components!$A$2:$A$29,0)),"")</f>
        <v>Both</v>
      </c>
      <c r="AF889" s="11">
        <v>74682.837716170106</v>
      </c>
      <c r="AG889" s="11">
        <v>73989.820852270306</v>
      </c>
      <c r="AH889" s="23">
        <f t="shared" si="191"/>
        <v>1</v>
      </c>
      <c r="AI889" s="10">
        <v>294484707.92155403</v>
      </c>
      <c r="AJ889" s="29">
        <f t="shared" si="192"/>
        <v>5.0583190606541782E-3</v>
      </c>
      <c r="AK889" s="29">
        <f t="shared" si="193"/>
        <v>6.3472811406997832E-3</v>
      </c>
      <c r="AL889" s="29">
        <f t="shared" si="194"/>
        <v>1.2889620800456045E-3</v>
      </c>
      <c r="AM889" s="29">
        <f t="shared" si="195"/>
        <v>1.1795828967762346E-3</v>
      </c>
    </row>
    <row r="890" spans="1:39">
      <c r="A890" t="s">
        <v>115</v>
      </c>
      <c r="B890" s="20">
        <v>2029</v>
      </c>
      <c r="C890" t="s">
        <v>242</v>
      </c>
      <c r="D890" t="s">
        <v>232</v>
      </c>
      <c r="E890" s="22" t="s">
        <v>317</v>
      </c>
      <c r="F890" s="22" t="s">
        <v>318</v>
      </c>
      <c r="G890" s="22" t="s">
        <v>243</v>
      </c>
      <c r="H890" s="22" t="s">
        <v>237</v>
      </c>
      <c r="I890" s="22" t="s">
        <v>309</v>
      </c>
      <c r="J890" s="17">
        <f>IFERROR(INDEX(Cost_Components!$K$2:$K$29,MATCH(E890,Cost_Components!$A$2:$A$29,0)),"")</f>
        <v>1</v>
      </c>
      <c r="K890" s="17">
        <f t="shared" si="182"/>
        <v>0.40423076923076923</v>
      </c>
      <c r="L890" s="17">
        <f>IFERROR(INDEX(Cost_Components!$S$2:$S$29,MATCH(E890,Cost_Components!$A$2:$A$29,0)),"")</f>
        <v>0.31</v>
      </c>
      <c r="M890" s="28">
        <f>IFERROR(INDEX(Cost_Components!$L$2:$L$29,MATCH(E890,Cost_Components!$A$2:$A$29,0)),"")</f>
        <v>1</v>
      </c>
      <c r="N890" s="29">
        <f>IFERROR(INDEX(Cost_Components!$P$2:$P$29,MATCH(E890,Cost_Components!$A$2:$A$29,0)),"")</f>
        <v>64.94344126</v>
      </c>
      <c r="O890" s="23">
        <f t="shared" si="183"/>
        <v>75693.442911951905</v>
      </c>
      <c r="P890" s="23">
        <f t="shared" si="184"/>
        <v>74696.648316796694</v>
      </c>
      <c r="Q890" s="23">
        <f t="shared" si="185"/>
        <v>1503827.7916070367</v>
      </c>
      <c r="R890" s="23">
        <f t="shared" si="186"/>
        <v>1987114.6497534642</v>
      </c>
      <c r="S890" s="23">
        <f t="shared" si="187"/>
        <v>483286.85814642743</v>
      </c>
      <c r="T890" s="16">
        <f>IFERROR(INDEX(Cost_Components!$R$2:$R$29,MATCH(E890,Cost_Components!$A$2:$A$29,0)),"")</f>
        <v>1</v>
      </c>
      <c r="U890" s="26">
        <f>IFERROR(INDEX(Cost_Components!$Q$2:$Q$29,MATCH(E890,Cost_Components!$A$2:$A$29,0)),"")</f>
        <v>2023</v>
      </c>
      <c r="V890" s="30">
        <f>1/(1+Calculation_Assumptions!$B$5)^(B890-Calculation_Assumptions!$B$2)</f>
        <v>0.888487047915689</v>
      </c>
      <c r="W890" s="23">
        <f t="shared" si="188"/>
        <v>1336131.515138506</v>
      </c>
      <c r="X890" s="23">
        <f t="shared" si="189"/>
        <v>1765525.6290294738</v>
      </c>
      <c r="Y890" s="23">
        <f t="shared" si="190"/>
        <v>429394.11389096768</v>
      </c>
      <c r="Z890" s="17">
        <f>IFERROR(INDEX(Cost_Components!$T$2:$T$29,MATCH(E890,Cost_Components!$A$2:$A$29,0)),"")</f>
        <v>0.8</v>
      </c>
      <c r="AA890" s="26">
        <f>IFERROR(INDEX(Cost_Components!$U$2:$U$29,MATCH(E890,Cost_Components!$A$2:$A$29,0)),"")</f>
        <v>2025</v>
      </c>
      <c r="AB890" s="26">
        <f>IFERROR(INDEX(Cost_Components!$V$2:$V$29,MATCH(E890,Cost_Components!$A$2:$A$29,0)),"")</f>
        <v>2050</v>
      </c>
      <c r="AC890" s="26">
        <f>IFERROR(INDEX(Cost_Components!$M$2:$M$29,MATCH(E890,Cost_Components!$A$2:$A$29,0)),"")</f>
        <v>0</v>
      </c>
      <c r="AD890" s="26">
        <f>IFERROR(INDEX(Cost_Components!$N$2:$N$29,MATCH(E890,Cost_Components!$A$2:$A$29,0)),"")</f>
        <v>95</v>
      </c>
      <c r="AE890" s="16" t="str">
        <f>IFERROR(INDEX(Cost_Components!$O$2:$O$29,MATCH(E890,Cost_Components!$A$2:$A$29,0)),"")</f>
        <v>Both</v>
      </c>
      <c r="AF890" s="11">
        <v>75693.442911951905</v>
      </c>
      <c r="AG890" s="11">
        <v>74696.648316796694</v>
      </c>
      <c r="AH890" s="23">
        <f t="shared" si="191"/>
        <v>1</v>
      </c>
      <c r="AI890" s="10">
        <v>296414030.31142998</v>
      </c>
      <c r="AJ890" s="29">
        <f t="shared" si="192"/>
        <v>5.0734028683697158E-3</v>
      </c>
      <c r="AK890" s="29">
        <f t="shared" si="193"/>
        <v>6.7038481534281115E-3</v>
      </c>
      <c r="AL890" s="29">
        <f t="shared" si="194"/>
        <v>1.6304452850583958E-3</v>
      </c>
      <c r="AM890" s="29">
        <f t="shared" si="195"/>
        <v>1.4486295181095881E-3</v>
      </c>
    </row>
    <row r="891" spans="1:39">
      <c r="A891" t="s">
        <v>115</v>
      </c>
      <c r="B891" s="20">
        <v>2030</v>
      </c>
      <c r="C891" t="s">
        <v>242</v>
      </c>
      <c r="D891" t="s">
        <v>232</v>
      </c>
      <c r="E891" s="22" t="s">
        <v>317</v>
      </c>
      <c r="F891" s="22" t="s">
        <v>318</v>
      </c>
      <c r="G891" s="22" t="s">
        <v>243</v>
      </c>
      <c r="H891" s="22" t="s">
        <v>237</v>
      </c>
      <c r="I891" s="22" t="s">
        <v>309</v>
      </c>
      <c r="J891" s="17">
        <f>IFERROR(INDEX(Cost_Components!$K$2:$K$29,MATCH(E891,Cost_Components!$A$2:$A$29,0)),"")</f>
        <v>1</v>
      </c>
      <c r="K891" s="17">
        <f t="shared" si="182"/>
        <v>0.42307692307692307</v>
      </c>
      <c r="L891" s="17">
        <f>IFERROR(INDEX(Cost_Components!$S$2:$S$29,MATCH(E891,Cost_Components!$A$2:$A$29,0)),"")</f>
        <v>0.31</v>
      </c>
      <c r="M891" s="28">
        <f>IFERROR(INDEX(Cost_Components!$L$2:$L$29,MATCH(E891,Cost_Components!$A$2:$A$29,0)),"")</f>
        <v>1</v>
      </c>
      <c r="N891" s="29">
        <f>IFERROR(INDEX(Cost_Components!$P$2:$P$29,MATCH(E891,Cost_Components!$A$2:$A$29,0)),"")</f>
        <v>64.94344126</v>
      </c>
      <c r="O891" s="23">
        <f t="shared" si="183"/>
        <v>76800.263460774906</v>
      </c>
      <c r="P891" s="23">
        <f t="shared" si="184"/>
        <v>75456.501426061295</v>
      </c>
      <c r="Q891" s="23">
        <f t="shared" si="185"/>
        <v>1519125.5090950406</v>
      </c>
      <c r="R891" s="23">
        <f t="shared" si="186"/>
        <v>2110169.5148842675</v>
      </c>
      <c r="S891" s="23">
        <f t="shared" si="187"/>
        <v>591044.00578922685</v>
      </c>
      <c r="T891" s="16">
        <f>IFERROR(INDEX(Cost_Components!$R$2:$R$29,MATCH(E891,Cost_Components!$A$2:$A$29,0)),"")</f>
        <v>1</v>
      </c>
      <c r="U891" s="26">
        <f>IFERROR(INDEX(Cost_Components!$Q$2:$Q$29,MATCH(E891,Cost_Components!$A$2:$A$29,0)),"")</f>
        <v>2023</v>
      </c>
      <c r="V891" s="30">
        <f>1/(1+Calculation_Assumptions!$B$5)^(B891-Calculation_Assumptions!$B$2)</f>
        <v>0.86260878438416411</v>
      </c>
      <c r="W891" s="23">
        <f t="shared" si="188"/>
        <v>1310411.0087274474</v>
      </c>
      <c r="X891" s="23">
        <f t="shared" si="189"/>
        <v>1820250.7600788393</v>
      </c>
      <c r="Y891" s="23">
        <f t="shared" si="190"/>
        <v>509839.75135139184</v>
      </c>
      <c r="Z891" s="17">
        <f>IFERROR(INDEX(Cost_Components!$T$2:$T$29,MATCH(E891,Cost_Components!$A$2:$A$29,0)),"")</f>
        <v>0.8</v>
      </c>
      <c r="AA891" s="26">
        <f>IFERROR(INDEX(Cost_Components!$U$2:$U$29,MATCH(E891,Cost_Components!$A$2:$A$29,0)),"")</f>
        <v>2025</v>
      </c>
      <c r="AB891" s="26">
        <f>IFERROR(INDEX(Cost_Components!$V$2:$V$29,MATCH(E891,Cost_Components!$A$2:$A$29,0)),"")</f>
        <v>2050</v>
      </c>
      <c r="AC891" s="26">
        <f>IFERROR(INDEX(Cost_Components!$M$2:$M$29,MATCH(E891,Cost_Components!$A$2:$A$29,0)),"")</f>
        <v>0</v>
      </c>
      <c r="AD891" s="26">
        <f>IFERROR(INDEX(Cost_Components!$N$2:$N$29,MATCH(E891,Cost_Components!$A$2:$A$29,0)),"")</f>
        <v>95</v>
      </c>
      <c r="AE891" s="16" t="str">
        <f>IFERROR(INDEX(Cost_Components!$O$2:$O$29,MATCH(E891,Cost_Components!$A$2:$A$29,0)),"")</f>
        <v>Both</v>
      </c>
      <c r="AF891" s="11">
        <v>76800.263460774906</v>
      </c>
      <c r="AG891" s="11">
        <v>75456.501426061295</v>
      </c>
      <c r="AH891" s="23">
        <f t="shared" si="191"/>
        <v>1</v>
      </c>
      <c r="AI891" s="10">
        <v>298289404.664994</v>
      </c>
      <c r="AJ891" s="29">
        <f t="shared" si="192"/>
        <v>5.0927907104214984E-3</v>
      </c>
      <c r="AK891" s="29">
        <f t="shared" si="193"/>
        <v>7.0742355641300056E-3</v>
      </c>
      <c r="AL891" s="29">
        <f t="shared" si="194"/>
        <v>1.9814448537085077E-3</v>
      </c>
      <c r="AM891" s="29">
        <f t="shared" si="195"/>
        <v>1.7092117365817537E-3</v>
      </c>
    </row>
    <row r="892" spans="1:39">
      <c r="A892" t="s">
        <v>115</v>
      </c>
      <c r="B892" s="20">
        <v>2031</v>
      </c>
      <c r="C892" t="s">
        <v>242</v>
      </c>
      <c r="D892" t="s">
        <v>232</v>
      </c>
      <c r="E892" s="22" t="s">
        <v>317</v>
      </c>
      <c r="F892" s="22" t="s">
        <v>318</v>
      </c>
      <c r="G892" s="22" t="s">
        <v>243</v>
      </c>
      <c r="H892" s="22" t="s">
        <v>237</v>
      </c>
      <c r="I892" s="22" t="s">
        <v>309</v>
      </c>
      <c r="J892" s="17">
        <f>IFERROR(INDEX(Cost_Components!$K$2:$K$29,MATCH(E892,Cost_Components!$A$2:$A$29,0)),"")</f>
        <v>1</v>
      </c>
      <c r="K892" s="17">
        <f t="shared" si="182"/>
        <v>0.44192307692307692</v>
      </c>
      <c r="L892" s="17">
        <f>IFERROR(INDEX(Cost_Components!$S$2:$S$29,MATCH(E892,Cost_Components!$A$2:$A$29,0)),"")</f>
        <v>0.31</v>
      </c>
      <c r="M892" s="28">
        <f>IFERROR(INDEX(Cost_Components!$L$2:$L$29,MATCH(E892,Cost_Components!$A$2:$A$29,0)),"")</f>
        <v>1</v>
      </c>
      <c r="N892" s="29">
        <f>IFERROR(INDEX(Cost_Components!$P$2:$P$29,MATCH(E892,Cost_Components!$A$2:$A$29,0)),"")</f>
        <v>64.94344126</v>
      </c>
      <c r="O892" s="23">
        <f t="shared" si="183"/>
        <v>77973.207533800203</v>
      </c>
      <c r="P892" s="23">
        <f t="shared" si="184"/>
        <v>76240.522317662995</v>
      </c>
      <c r="Q892" s="23">
        <f t="shared" si="185"/>
        <v>1534909.7836583483</v>
      </c>
      <c r="R892" s="23">
        <f t="shared" si="186"/>
        <v>2237831.4763079192</v>
      </c>
      <c r="S892" s="23">
        <f t="shared" si="187"/>
        <v>702921.69264957099</v>
      </c>
      <c r="T892" s="16">
        <f>IFERROR(INDEX(Cost_Components!$R$2:$R$29,MATCH(E892,Cost_Components!$A$2:$A$29,0)),"")</f>
        <v>1</v>
      </c>
      <c r="U892" s="26">
        <f>IFERROR(INDEX(Cost_Components!$Q$2:$Q$29,MATCH(E892,Cost_Components!$A$2:$A$29,0)),"")</f>
        <v>2023</v>
      </c>
      <c r="V892" s="30">
        <f>1/(1+Calculation_Assumptions!$B$5)^(B892-Calculation_Assumptions!$B$2)</f>
        <v>0.83748425668365445</v>
      </c>
      <c r="W892" s="23">
        <f t="shared" si="188"/>
        <v>1285462.7792435808</v>
      </c>
      <c r="X892" s="23">
        <f t="shared" si="189"/>
        <v>1874148.6305190229</v>
      </c>
      <c r="Y892" s="23">
        <f t="shared" si="190"/>
        <v>588685.85127544217</v>
      </c>
      <c r="Z892" s="17">
        <f>IFERROR(INDEX(Cost_Components!$T$2:$T$29,MATCH(E892,Cost_Components!$A$2:$A$29,0)),"")</f>
        <v>0.8</v>
      </c>
      <c r="AA892" s="26">
        <f>IFERROR(INDEX(Cost_Components!$U$2:$U$29,MATCH(E892,Cost_Components!$A$2:$A$29,0)),"")</f>
        <v>2025</v>
      </c>
      <c r="AB892" s="26">
        <f>IFERROR(INDEX(Cost_Components!$V$2:$V$29,MATCH(E892,Cost_Components!$A$2:$A$29,0)),"")</f>
        <v>2050</v>
      </c>
      <c r="AC892" s="26">
        <f>IFERROR(INDEX(Cost_Components!$M$2:$M$29,MATCH(E892,Cost_Components!$A$2:$A$29,0)),"")</f>
        <v>0</v>
      </c>
      <c r="AD892" s="26">
        <f>IFERROR(INDEX(Cost_Components!$N$2:$N$29,MATCH(E892,Cost_Components!$A$2:$A$29,0)),"")</f>
        <v>95</v>
      </c>
      <c r="AE892" s="16" t="str">
        <f>IFERROR(INDEX(Cost_Components!$O$2:$O$29,MATCH(E892,Cost_Components!$A$2:$A$29,0)),"")</f>
        <v>Both</v>
      </c>
      <c r="AF892" s="11">
        <v>77973.207533800203</v>
      </c>
      <c r="AG892" s="11">
        <v>76240.522317662995</v>
      </c>
      <c r="AH892" s="23">
        <f t="shared" si="191"/>
        <v>1</v>
      </c>
      <c r="AI892" s="10">
        <v>300119636.92551899</v>
      </c>
      <c r="AJ892" s="29">
        <f t="shared" si="192"/>
        <v>5.1143264045706831E-3</v>
      </c>
      <c r="AK892" s="29">
        <f t="shared" si="193"/>
        <v>7.4564646926561636E-3</v>
      </c>
      <c r="AL892" s="29">
        <f t="shared" si="194"/>
        <v>2.3421382880854805E-3</v>
      </c>
      <c r="AM892" s="29">
        <f t="shared" si="195"/>
        <v>1.9615039432475953E-3</v>
      </c>
    </row>
    <row r="893" spans="1:39">
      <c r="A893" t="s">
        <v>115</v>
      </c>
      <c r="B893" s="20">
        <v>2032</v>
      </c>
      <c r="C893" t="s">
        <v>242</v>
      </c>
      <c r="D893" t="s">
        <v>232</v>
      </c>
      <c r="E893" s="22" t="s">
        <v>317</v>
      </c>
      <c r="F893" s="22" t="s">
        <v>318</v>
      </c>
      <c r="G893" s="22" t="s">
        <v>243</v>
      </c>
      <c r="H893" s="22" t="s">
        <v>237</v>
      </c>
      <c r="I893" s="22" t="s">
        <v>309</v>
      </c>
      <c r="J893" s="17">
        <f>IFERROR(INDEX(Cost_Components!$K$2:$K$29,MATCH(E893,Cost_Components!$A$2:$A$29,0)),"")</f>
        <v>1</v>
      </c>
      <c r="K893" s="17">
        <f t="shared" si="182"/>
        <v>0.46076923076923082</v>
      </c>
      <c r="L893" s="17">
        <f>IFERROR(INDEX(Cost_Components!$S$2:$S$29,MATCH(E893,Cost_Components!$A$2:$A$29,0)),"")</f>
        <v>0.31</v>
      </c>
      <c r="M893" s="28">
        <f>IFERROR(INDEX(Cost_Components!$L$2:$L$29,MATCH(E893,Cost_Components!$A$2:$A$29,0)),"")</f>
        <v>1</v>
      </c>
      <c r="N893" s="29">
        <f>IFERROR(INDEX(Cost_Components!$P$2:$P$29,MATCH(E893,Cost_Components!$A$2:$A$29,0)),"")</f>
        <v>64.94344126</v>
      </c>
      <c r="O893" s="23">
        <f t="shared" si="183"/>
        <v>79203.687482399197</v>
      </c>
      <c r="P893" s="23">
        <f t="shared" si="184"/>
        <v>77042.179160751897</v>
      </c>
      <c r="Q893" s="23">
        <f t="shared" si="185"/>
        <v>1551049.1134292928</v>
      </c>
      <c r="R893" s="23">
        <f t="shared" si="186"/>
        <v>2370086.3502519736</v>
      </c>
      <c r="S893" s="23">
        <f t="shared" si="187"/>
        <v>819037.2368226808</v>
      </c>
      <c r="T893" s="16">
        <f>IFERROR(INDEX(Cost_Components!$R$2:$R$29,MATCH(E893,Cost_Components!$A$2:$A$29,0)),"")</f>
        <v>1</v>
      </c>
      <c r="U893" s="26">
        <f>IFERROR(INDEX(Cost_Components!$Q$2:$Q$29,MATCH(E893,Cost_Components!$A$2:$A$29,0)),"")</f>
        <v>2023</v>
      </c>
      <c r="V893" s="30">
        <f>1/(1+Calculation_Assumptions!$B$5)^(B893-Calculation_Assumptions!$B$2)</f>
        <v>0.81309151134335378</v>
      </c>
      <c r="W893" s="23">
        <f t="shared" si="188"/>
        <v>1261144.8678059927</v>
      </c>
      <c r="X893" s="23">
        <f t="shared" si="189"/>
        <v>1927097.0925406306</v>
      </c>
      <c r="Y893" s="23">
        <f t="shared" si="190"/>
        <v>665952.22473463789</v>
      </c>
      <c r="Z893" s="17">
        <f>IFERROR(INDEX(Cost_Components!$T$2:$T$29,MATCH(E893,Cost_Components!$A$2:$A$29,0)),"")</f>
        <v>0.8</v>
      </c>
      <c r="AA893" s="26">
        <f>IFERROR(INDEX(Cost_Components!$U$2:$U$29,MATCH(E893,Cost_Components!$A$2:$A$29,0)),"")</f>
        <v>2025</v>
      </c>
      <c r="AB893" s="26">
        <f>IFERROR(INDEX(Cost_Components!$V$2:$V$29,MATCH(E893,Cost_Components!$A$2:$A$29,0)),"")</f>
        <v>2050</v>
      </c>
      <c r="AC893" s="26">
        <f>IFERROR(INDEX(Cost_Components!$M$2:$M$29,MATCH(E893,Cost_Components!$A$2:$A$29,0)),"")</f>
        <v>0</v>
      </c>
      <c r="AD893" s="26">
        <f>IFERROR(INDEX(Cost_Components!$N$2:$N$29,MATCH(E893,Cost_Components!$A$2:$A$29,0)),"")</f>
        <v>95</v>
      </c>
      <c r="AE893" s="16" t="str">
        <f>IFERROR(INDEX(Cost_Components!$O$2:$O$29,MATCH(E893,Cost_Components!$A$2:$A$29,0)),"")</f>
        <v>Both</v>
      </c>
      <c r="AF893" s="11">
        <v>79203.687482399197</v>
      </c>
      <c r="AG893" s="11">
        <v>77042.179160751897</v>
      </c>
      <c r="AH893" s="23">
        <f t="shared" si="191"/>
        <v>1</v>
      </c>
      <c r="AI893" s="10">
        <v>301904628.08354098</v>
      </c>
      <c r="AJ893" s="29">
        <f t="shared" si="192"/>
        <v>5.1375466592718053E-3</v>
      </c>
      <c r="AK893" s="29">
        <f t="shared" si="193"/>
        <v>7.8504472266524503E-3</v>
      </c>
      <c r="AL893" s="29">
        <f t="shared" si="194"/>
        <v>2.7129005673806445E-3</v>
      </c>
      <c r="AM893" s="29">
        <f t="shared" si="195"/>
        <v>2.2058364224557701E-3</v>
      </c>
    </row>
    <row r="894" spans="1:39">
      <c r="A894" t="s">
        <v>115</v>
      </c>
      <c r="B894" s="20">
        <v>2033</v>
      </c>
      <c r="C894" t="s">
        <v>242</v>
      </c>
      <c r="D894" t="s">
        <v>232</v>
      </c>
      <c r="E894" s="22" t="s">
        <v>317</v>
      </c>
      <c r="F894" s="22" t="s">
        <v>318</v>
      </c>
      <c r="G894" s="22" t="s">
        <v>243</v>
      </c>
      <c r="H894" s="22" t="s">
        <v>237</v>
      </c>
      <c r="I894" s="22" t="s">
        <v>309</v>
      </c>
      <c r="J894" s="17">
        <f>IFERROR(INDEX(Cost_Components!$K$2:$K$29,MATCH(E894,Cost_Components!$A$2:$A$29,0)),"")</f>
        <v>1</v>
      </c>
      <c r="K894" s="17">
        <f t="shared" si="182"/>
        <v>0.47961538461538467</v>
      </c>
      <c r="L894" s="17">
        <f>IFERROR(INDEX(Cost_Components!$S$2:$S$29,MATCH(E894,Cost_Components!$A$2:$A$29,0)),"")</f>
        <v>0.31</v>
      </c>
      <c r="M894" s="28">
        <f>IFERROR(INDEX(Cost_Components!$L$2:$L$29,MATCH(E894,Cost_Components!$A$2:$A$29,0)),"")</f>
        <v>1</v>
      </c>
      <c r="N894" s="29">
        <f>IFERROR(INDEX(Cost_Components!$P$2:$P$29,MATCH(E894,Cost_Components!$A$2:$A$29,0)),"")</f>
        <v>64.94344126</v>
      </c>
      <c r="O894" s="23">
        <f t="shared" si="183"/>
        <v>80636.497970656303</v>
      </c>
      <c r="P894" s="23">
        <f t="shared" si="184"/>
        <v>78006.790806776597</v>
      </c>
      <c r="Q894" s="23">
        <f t="shared" si="185"/>
        <v>1570469.1253587112</v>
      </c>
      <c r="R894" s="23">
        <f t="shared" si="186"/>
        <v>2511655.4429629524</v>
      </c>
      <c r="S894" s="23">
        <f t="shared" si="187"/>
        <v>941186.31760424119</v>
      </c>
      <c r="T894" s="16">
        <f>IFERROR(INDEX(Cost_Components!$R$2:$R$29,MATCH(E894,Cost_Components!$A$2:$A$29,0)),"")</f>
        <v>1</v>
      </c>
      <c r="U894" s="26">
        <f>IFERROR(INDEX(Cost_Components!$Q$2:$Q$29,MATCH(E894,Cost_Components!$A$2:$A$29,0)),"")</f>
        <v>2023</v>
      </c>
      <c r="V894" s="30">
        <f>1/(1+Calculation_Assumptions!$B$5)^(B894-Calculation_Assumptions!$B$2)</f>
        <v>0.78940923431393573</v>
      </c>
      <c r="W894" s="23">
        <f t="shared" si="188"/>
        <v>1239742.8297630965</v>
      </c>
      <c r="X894" s="23">
        <f t="shared" si="189"/>
        <v>1982724.0000898133</v>
      </c>
      <c r="Y894" s="23">
        <f t="shared" si="190"/>
        <v>742981.17032671673</v>
      </c>
      <c r="Z894" s="17">
        <f>IFERROR(INDEX(Cost_Components!$T$2:$T$29,MATCH(E894,Cost_Components!$A$2:$A$29,0)),"")</f>
        <v>0.8</v>
      </c>
      <c r="AA894" s="26">
        <f>IFERROR(INDEX(Cost_Components!$U$2:$U$29,MATCH(E894,Cost_Components!$A$2:$A$29,0)),"")</f>
        <v>2025</v>
      </c>
      <c r="AB894" s="26">
        <f>IFERROR(INDEX(Cost_Components!$V$2:$V$29,MATCH(E894,Cost_Components!$A$2:$A$29,0)),"")</f>
        <v>2050</v>
      </c>
      <c r="AC894" s="26">
        <f>IFERROR(INDEX(Cost_Components!$M$2:$M$29,MATCH(E894,Cost_Components!$A$2:$A$29,0)),"")</f>
        <v>0</v>
      </c>
      <c r="AD894" s="26">
        <f>IFERROR(INDEX(Cost_Components!$N$2:$N$29,MATCH(E894,Cost_Components!$A$2:$A$29,0)),"")</f>
        <v>95</v>
      </c>
      <c r="AE894" s="16" t="str">
        <f>IFERROR(INDEX(Cost_Components!$O$2:$O$29,MATCH(E894,Cost_Components!$A$2:$A$29,0)),"")</f>
        <v>Both</v>
      </c>
      <c r="AF894" s="11">
        <v>80636.497970656303</v>
      </c>
      <c r="AG894" s="11">
        <v>78006.790806776597</v>
      </c>
      <c r="AH894" s="23">
        <f t="shared" si="191"/>
        <v>1</v>
      </c>
      <c r="AI894" s="10">
        <v>303644277.16916001</v>
      </c>
      <c r="AJ894" s="29">
        <f t="shared" si="192"/>
        <v>5.1720689090537482E-3</v>
      </c>
      <c r="AK894" s="29">
        <f t="shared" si="193"/>
        <v>8.2717035419828146E-3</v>
      </c>
      <c r="AL894" s="29">
        <f t="shared" si="194"/>
        <v>3.0996346329290672E-3</v>
      </c>
      <c r="AM894" s="29">
        <f t="shared" si="195"/>
        <v>2.4468802022334919E-3</v>
      </c>
    </row>
    <row r="895" spans="1:39">
      <c r="A895" t="s">
        <v>115</v>
      </c>
      <c r="B895" s="20">
        <v>2034</v>
      </c>
      <c r="C895" t="s">
        <v>242</v>
      </c>
      <c r="D895" t="s">
        <v>232</v>
      </c>
      <c r="E895" s="22" t="s">
        <v>317</v>
      </c>
      <c r="F895" s="22" t="s">
        <v>318</v>
      </c>
      <c r="G895" s="22" t="s">
        <v>243</v>
      </c>
      <c r="H895" s="22" t="s">
        <v>237</v>
      </c>
      <c r="I895" s="22" t="s">
        <v>309</v>
      </c>
      <c r="J895" s="17">
        <f>IFERROR(INDEX(Cost_Components!$K$2:$K$29,MATCH(E895,Cost_Components!$A$2:$A$29,0)),"")</f>
        <v>1</v>
      </c>
      <c r="K895" s="17">
        <f t="shared" si="182"/>
        <v>0.49846153846153851</v>
      </c>
      <c r="L895" s="17">
        <f>IFERROR(INDEX(Cost_Components!$S$2:$S$29,MATCH(E895,Cost_Components!$A$2:$A$29,0)),"")</f>
        <v>0.31</v>
      </c>
      <c r="M895" s="28">
        <f>IFERROR(INDEX(Cost_Components!$L$2:$L$29,MATCH(E895,Cost_Components!$A$2:$A$29,0)),"")</f>
        <v>1</v>
      </c>
      <c r="N895" s="29">
        <f>IFERROR(INDEX(Cost_Components!$P$2:$P$29,MATCH(E895,Cost_Components!$A$2:$A$29,0)),"")</f>
        <v>64.94344126</v>
      </c>
      <c r="O895" s="23">
        <f t="shared" si="183"/>
        <v>82089.174593682095</v>
      </c>
      <c r="P895" s="23">
        <f t="shared" si="184"/>
        <v>78954.072396123796</v>
      </c>
      <c r="Q895" s="23">
        <f t="shared" si="185"/>
        <v>1589540.2404975905</v>
      </c>
      <c r="R895" s="23">
        <f t="shared" si="186"/>
        <v>2657374.9695559442</v>
      </c>
      <c r="S895" s="23">
        <f t="shared" si="187"/>
        <v>1067834.7290583537</v>
      </c>
      <c r="T895" s="16">
        <f>IFERROR(INDEX(Cost_Components!$R$2:$R$29,MATCH(E895,Cost_Components!$A$2:$A$29,0)),"")</f>
        <v>1</v>
      </c>
      <c r="U895" s="26">
        <f>IFERROR(INDEX(Cost_Components!$Q$2:$Q$29,MATCH(E895,Cost_Components!$A$2:$A$29,0)),"")</f>
        <v>2023</v>
      </c>
      <c r="V895" s="30">
        <f>1/(1+Calculation_Assumptions!$B$5)^(B895-Calculation_Assumptions!$B$2)</f>
        <v>0.76641673234362695</v>
      </c>
      <c r="W895" s="23">
        <f t="shared" si="188"/>
        <v>1218250.2370508662</v>
      </c>
      <c r="X895" s="23">
        <f t="shared" si="189"/>
        <v>2036656.6407788119</v>
      </c>
      <c r="Y895" s="23">
        <f t="shared" si="190"/>
        <v>818406.40372794564</v>
      </c>
      <c r="Z895" s="17">
        <f>IFERROR(INDEX(Cost_Components!$T$2:$T$29,MATCH(E895,Cost_Components!$A$2:$A$29,0)),"")</f>
        <v>0.8</v>
      </c>
      <c r="AA895" s="26">
        <f>IFERROR(INDEX(Cost_Components!$U$2:$U$29,MATCH(E895,Cost_Components!$A$2:$A$29,0)),"")</f>
        <v>2025</v>
      </c>
      <c r="AB895" s="26">
        <f>IFERROR(INDEX(Cost_Components!$V$2:$V$29,MATCH(E895,Cost_Components!$A$2:$A$29,0)),"")</f>
        <v>2050</v>
      </c>
      <c r="AC895" s="26">
        <f>IFERROR(INDEX(Cost_Components!$M$2:$M$29,MATCH(E895,Cost_Components!$A$2:$A$29,0)),"")</f>
        <v>0</v>
      </c>
      <c r="AD895" s="26">
        <f>IFERROR(INDEX(Cost_Components!$N$2:$N$29,MATCH(E895,Cost_Components!$A$2:$A$29,0)),"")</f>
        <v>95</v>
      </c>
      <c r="AE895" s="16" t="str">
        <f>IFERROR(INDEX(Cost_Components!$O$2:$O$29,MATCH(E895,Cost_Components!$A$2:$A$29,0)),"")</f>
        <v>Both</v>
      </c>
      <c r="AF895" s="11">
        <v>82089.174593682095</v>
      </c>
      <c r="AG895" s="11">
        <v>78954.072396123796</v>
      </c>
      <c r="AH895" s="23">
        <f t="shared" si="191"/>
        <v>1</v>
      </c>
      <c r="AI895" s="10">
        <v>305332541.18498403</v>
      </c>
      <c r="AJ895" s="29">
        <f t="shared" si="192"/>
        <v>5.2059313243476932E-3</v>
      </c>
      <c r="AK895" s="29">
        <f t="shared" si="193"/>
        <v>8.7032157111154047E-3</v>
      </c>
      <c r="AL895" s="29">
        <f t="shared" si="194"/>
        <v>3.497284386767711E-3</v>
      </c>
      <c r="AM895" s="29">
        <f t="shared" si="195"/>
        <v>2.6803772717828942E-3</v>
      </c>
    </row>
    <row r="896" spans="1:39">
      <c r="A896" t="s">
        <v>115</v>
      </c>
      <c r="B896" s="20">
        <v>2035</v>
      </c>
      <c r="C896" t="s">
        <v>242</v>
      </c>
      <c r="D896" t="s">
        <v>232</v>
      </c>
      <c r="E896" s="22" t="s">
        <v>317</v>
      </c>
      <c r="F896" s="22" t="s">
        <v>318</v>
      </c>
      <c r="G896" s="22" t="s">
        <v>243</v>
      </c>
      <c r="H896" s="22" t="s">
        <v>237</v>
      </c>
      <c r="I896" s="22" t="s">
        <v>309</v>
      </c>
      <c r="J896" s="17">
        <f>IFERROR(INDEX(Cost_Components!$K$2:$K$29,MATCH(E896,Cost_Components!$A$2:$A$29,0)),"")</f>
        <v>1</v>
      </c>
      <c r="K896" s="17">
        <f t="shared" si="182"/>
        <v>0.51730769230769236</v>
      </c>
      <c r="L896" s="17">
        <f>IFERROR(INDEX(Cost_Components!$S$2:$S$29,MATCH(E896,Cost_Components!$A$2:$A$29,0)),"")</f>
        <v>0.31</v>
      </c>
      <c r="M896" s="28">
        <f>IFERROR(INDEX(Cost_Components!$L$2:$L$29,MATCH(E896,Cost_Components!$A$2:$A$29,0)),"")</f>
        <v>1</v>
      </c>
      <c r="N896" s="29">
        <f>IFERROR(INDEX(Cost_Components!$P$2:$P$29,MATCH(E896,Cost_Components!$A$2:$A$29,0)),"")</f>
        <v>64.94344126</v>
      </c>
      <c r="O896" s="23">
        <f t="shared" si="183"/>
        <v>83642.204931132394</v>
      </c>
      <c r="P896" s="23">
        <f t="shared" si="184"/>
        <v>79962.913962192993</v>
      </c>
      <c r="Q896" s="23">
        <f t="shared" si="185"/>
        <v>1609850.7098234557</v>
      </c>
      <c r="R896" s="23">
        <f t="shared" si="186"/>
        <v>2810021.9144878956</v>
      </c>
      <c r="S896" s="23">
        <f t="shared" si="187"/>
        <v>1200171.2046644399</v>
      </c>
      <c r="T896" s="16">
        <f>IFERROR(INDEX(Cost_Components!$R$2:$R$29,MATCH(E896,Cost_Components!$A$2:$A$29,0)),"")</f>
        <v>1</v>
      </c>
      <c r="U896" s="26">
        <f>IFERROR(INDEX(Cost_Components!$Q$2:$Q$29,MATCH(E896,Cost_Components!$A$2:$A$29,0)),"")</f>
        <v>2023</v>
      </c>
      <c r="V896" s="30">
        <f>1/(1+Calculation_Assumptions!$B$5)^(B896-Calculation_Assumptions!$B$2)</f>
        <v>0.74409391489672516</v>
      </c>
      <c r="W896" s="23">
        <f t="shared" si="188"/>
        <v>1197880.1170718069</v>
      </c>
      <c r="X896" s="23">
        <f t="shared" si="189"/>
        <v>2090920.2072968888</v>
      </c>
      <c r="Y896" s="23">
        <f t="shared" si="190"/>
        <v>893040.09022508189</v>
      </c>
      <c r="Z896" s="17">
        <f>IFERROR(INDEX(Cost_Components!$T$2:$T$29,MATCH(E896,Cost_Components!$A$2:$A$29,0)),"")</f>
        <v>0.8</v>
      </c>
      <c r="AA896" s="26">
        <f>IFERROR(INDEX(Cost_Components!$U$2:$U$29,MATCH(E896,Cost_Components!$A$2:$A$29,0)),"")</f>
        <v>2025</v>
      </c>
      <c r="AB896" s="26">
        <f>IFERROR(INDEX(Cost_Components!$V$2:$V$29,MATCH(E896,Cost_Components!$A$2:$A$29,0)),"")</f>
        <v>2050</v>
      </c>
      <c r="AC896" s="26">
        <f>IFERROR(INDEX(Cost_Components!$M$2:$M$29,MATCH(E896,Cost_Components!$A$2:$A$29,0)),"")</f>
        <v>0</v>
      </c>
      <c r="AD896" s="26">
        <f>IFERROR(INDEX(Cost_Components!$N$2:$N$29,MATCH(E896,Cost_Components!$A$2:$A$29,0)),"")</f>
        <v>95</v>
      </c>
      <c r="AE896" s="16" t="str">
        <f>IFERROR(INDEX(Cost_Components!$O$2:$O$29,MATCH(E896,Cost_Components!$A$2:$A$29,0)),"")</f>
        <v>Both</v>
      </c>
      <c r="AF896" s="11">
        <v>83642.204931132394</v>
      </c>
      <c r="AG896" s="11">
        <v>79962.913962192993</v>
      </c>
      <c r="AH896" s="23">
        <f t="shared" si="191"/>
        <v>1</v>
      </c>
      <c r="AI896" s="10">
        <v>306964650.16711998</v>
      </c>
      <c r="AJ896" s="29">
        <f t="shared" si="192"/>
        <v>5.2444172609028717E-3</v>
      </c>
      <c r="AK896" s="29">
        <f t="shared" si="193"/>
        <v>9.1542199173684745E-3</v>
      </c>
      <c r="AL896" s="29">
        <f t="shared" si="194"/>
        <v>3.9098026564656019E-3</v>
      </c>
      <c r="AM896" s="29">
        <f t="shared" si="195"/>
        <v>2.9092603651231057E-3</v>
      </c>
    </row>
    <row r="897" spans="1:39">
      <c r="A897" t="s">
        <v>115</v>
      </c>
      <c r="B897" s="20">
        <v>2036</v>
      </c>
      <c r="C897" t="s">
        <v>242</v>
      </c>
      <c r="D897" t="s">
        <v>232</v>
      </c>
      <c r="E897" s="22" t="s">
        <v>317</v>
      </c>
      <c r="F897" s="22" t="s">
        <v>318</v>
      </c>
      <c r="G897" s="22" t="s">
        <v>243</v>
      </c>
      <c r="H897" s="22" t="s">
        <v>237</v>
      </c>
      <c r="I897" s="22" t="s">
        <v>309</v>
      </c>
      <c r="J897" s="17">
        <f>IFERROR(INDEX(Cost_Components!$K$2:$K$29,MATCH(E897,Cost_Components!$A$2:$A$29,0)),"")</f>
        <v>1</v>
      </c>
      <c r="K897" s="17">
        <f t="shared" si="182"/>
        <v>0.5361538461538462</v>
      </c>
      <c r="L897" s="17">
        <f>IFERROR(INDEX(Cost_Components!$S$2:$S$29,MATCH(E897,Cost_Components!$A$2:$A$29,0)),"")</f>
        <v>0.31</v>
      </c>
      <c r="M897" s="28">
        <f>IFERROR(INDEX(Cost_Components!$L$2:$L$29,MATCH(E897,Cost_Components!$A$2:$A$29,0)),"")</f>
        <v>1</v>
      </c>
      <c r="N897" s="29">
        <f>IFERROR(INDEX(Cost_Components!$P$2:$P$29,MATCH(E897,Cost_Components!$A$2:$A$29,0)),"")</f>
        <v>64.94344126</v>
      </c>
      <c r="O897" s="23">
        <f t="shared" si="183"/>
        <v>85278.399679230701</v>
      </c>
      <c r="P897" s="23">
        <f t="shared" si="184"/>
        <v>81016.277531952801</v>
      </c>
      <c r="Q897" s="23">
        <f t="shared" si="185"/>
        <v>1631057.5169100726</v>
      </c>
      <c r="R897" s="23">
        <f t="shared" si="186"/>
        <v>2969366.2307688468</v>
      </c>
      <c r="S897" s="23">
        <f t="shared" si="187"/>
        <v>1338308.7138587742</v>
      </c>
      <c r="T897" s="16">
        <f>IFERROR(INDEX(Cost_Components!$R$2:$R$29,MATCH(E897,Cost_Components!$A$2:$A$29,0)),"")</f>
        <v>1</v>
      </c>
      <c r="U897" s="26">
        <f>IFERROR(INDEX(Cost_Components!$Q$2:$Q$29,MATCH(E897,Cost_Components!$A$2:$A$29,0)),"")</f>
        <v>2023</v>
      </c>
      <c r="V897" s="30">
        <f>1/(1+Calculation_Assumptions!$B$5)^(B897-Calculation_Assumptions!$B$2)</f>
        <v>0.72242127659876232</v>
      </c>
      <c r="W897" s="23">
        <f t="shared" si="188"/>
        <v>1178310.6535721819</v>
      </c>
      <c r="X897" s="23">
        <f t="shared" si="189"/>
        <v>2145133.3431212856</v>
      </c>
      <c r="Y897" s="23">
        <f t="shared" si="190"/>
        <v>966822.68954910338</v>
      </c>
      <c r="Z897" s="17">
        <f>IFERROR(INDEX(Cost_Components!$T$2:$T$29,MATCH(E897,Cost_Components!$A$2:$A$29,0)),"")</f>
        <v>0.8</v>
      </c>
      <c r="AA897" s="26">
        <f>IFERROR(INDEX(Cost_Components!$U$2:$U$29,MATCH(E897,Cost_Components!$A$2:$A$29,0)),"")</f>
        <v>2025</v>
      </c>
      <c r="AB897" s="26">
        <f>IFERROR(INDEX(Cost_Components!$V$2:$V$29,MATCH(E897,Cost_Components!$A$2:$A$29,0)),"")</f>
        <v>2050</v>
      </c>
      <c r="AC897" s="26">
        <f>IFERROR(INDEX(Cost_Components!$M$2:$M$29,MATCH(E897,Cost_Components!$A$2:$A$29,0)),"")</f>
        <v>0</v>
      </c>
      <c r="AD897" s="26">
        <f>IFERROR(INDEX(Cost_Components!$N$2:$N$29,MATCH(E897,Cost_Components!$A$2:$A$29,0)),"")</f>
        <v>95</v>
      </c>
      <c r="AE897" s="16" t="str">
        <f>IFERROR(INDEX(Cost_Components!$O$2:$O$29,MATCH(E897,Cost_Components!$A$2:$A$29,0)),"")</f>
        <v>Both</v>
      </c>
      <c r="AF897" s="11">
        <v>85278.399679230701</v>
      </c>
      <c r="AG897" s="11">
        <v>81016.277531952801</v>
      </c>
      <c r="AH897" s="23">
        <f t="shared" si="191"/>
        <v>1</v>
      </c>
      <c r="AI897" s="10">
        <v>308542769.75662202</v>
      </c>
      <c r="AJ897" s="29">
        <f t="shared" si="192"/>
        <v>5.2863255171937684E-3</v>
      </c>
      <c r="AK897" s="29">
        <f t="shared" si="193"/>
        <v>9.6238399399573606E-3</v>
      </c>
      <c r="AL897" s="29">
        <f t="shared" si="194"/>
        <v>4.3375144227635921E-3</v>
      </c>
      <c r="AM897" s="29">
        <f t="shared" si="195"/>
        <v>3.1335127065584179E-3</v>
      </c>
    </row>
    <row r="898" spans="1:39">
      <c r="A898" t="s">
        <v>115</v>
      </c>
      <c r="B898" s="20">
        <v>2037</v>
      </c>
      <c r="C898" t="s">
        <v>242</v>
      </c>
      <c r="D898" t="s">
        <v>232</v>
      </c>
      <c r="E898" s="22" t="s">
        <v>317</v>
      </c>
      <c r="F898" s="22" t="s">
        <v>318</v>
      </c>
      <c r="G898" s="22" t="s">
        <v>243</v>
      </c>
      <c r="H898" s="22" t="s">
        <v>237</v>
      </c>
      <c r="I898" s="22" t="s">
        <v>309</v>
      </c>
      <c r="J898" s="17">
        <f>IFERROR(INDEX(Cost_Components!$K$2:$K$29,MATCH(E898,Cost_Components!$A$2:$A$29,0)),"")</f>
        <v>1</v>
      </c>
      <c r="K898" s="17">
        <f t="shared" ref="K898:K961" si="196">IF(OR(L898="",Z898="",AA898="",AB898=""),"",IF(B898&lt;AA898,L898,IF(B898&gt;AB898,Z898,L898+(Z898-L898)*MIN(MAX((B898-AA898+1)/MAX(AB898-AA898+1,1),0),1))))</f>
        <v>0.55500000000000005</v>
      </c>
      <c r="L898" s="17">
        <f>IFERROR(INDEX(Cost_Components!$S$2:$S$29,MATCH(E898,Cost_Components!$A$2:$A$29,0)),"")</f>
        <v>0.31</v>
      </c>
      <c r="M898" s="28">
        <f>IFERROR(INDEX(Cost_Components!$L$2:$L$29,MATCH(E898,Cost_Components!$A$2:$A$29,0)),"")</f>
        <v>1</v>
      </c>
      <c r="N898" s="29">
        <f>IFERROR(INDEX(Cost_Components!$P$2:$P$29,MATCH(E898,Cost_Components!$A$2:$A$29,0)),"")</f>
        <v>64.94344126</v>
      </c>
      <c r="O898" s="23">
        <f t="shared" ref="O898:O961" si="197">AF898*J898</f>
        <v>86982.450468681098</v>
      </c>
      <c r="P898" s="23">
        <f t="shared" ref="P898:P961" si="198">AG898*J898</f>
        <v>82099.352122769196</v>
      </c>
      <c r="Q898" s="23">
        <f t="shared" ref="Q898:Q961" si="199">P898*L898*M898*N898</f>
        <v>1652862.4801414264</v>
      </c>
      <c r="R898" s="23">
        <f t="shared" ref="R898:R961" si="200">O898*K898*M898*N898</f>
        <v>3135161.5127783264</v>
      </c>
      <c r="S898" s="23">
        <f t="shared" ref="S898:S961" si="201">R898-Q898</f>
        <v>1482299.0326369</v>
      </c>
      <c r="T898" s="16">
        <f>IFERROR(INDEX(Cost_Components!$R$2:$R$29,MATCH(E898,Cost_Components!$A$2:$A$29,0)),"")</f>
        <v>1</v>
      </c>
      <c r="U898" s="26">
        <f>IFERROR(INDEX(Cost_Components!$Q$2:$Q$29,MATCH(E898,Cost_Components!$A$2:$A$29,0)),"")</f>
        <v>2023</v>
      </c>
      <c r="V898" s="30">
        <f>1/(1+Calculation_Assumptions!$B$5)^(B898-Calculation_Assumptions!$B$2)</f>
        <v>0.70137988019297326</v>
      </c>
      <c r="W898" s="23">
        <f t="shared" ref="W898:W961" si="202">Q898*V898</f>
        <v>1159284.4882970543</v>
      </c>
      <c r="X898" s="23">
        <f t="shared" ref="X898:X961" si="203">R898*V898</f>
        <v>2198939.2062180834</v>
      </c>
      <c r="Y898" s="23">
        <f t="shared" ref="Y898:Y961" si="204">S898*V898</f>
        <v>1039654.7179210291</v>
      </c>
      <c r="Z898" s="17">
        <f>IFERROR(INDEX(Cost_Components!$T$2:$T$29,MATCH(E898,Cost_Components!$A$2:$A$29,0)),"")</f>
        <v>0.8</v>
      </c>
      <c r="AA898" s="26">
        <f>IFERROR(INDEX(Cost_Components!$U$2:$U$29,MATCH(E898,Cost_Components!$A$2:$A$29,0)),"")</f>
        <v>2025</v>
      </c>
      <c r="AB898" s="26">
        <f>IFERROR(INDEX(Cost_Components!$V$2:$V$29,MATCH(E898,Cost_Components!$A$2:$A$29,0)),"")</f>
        <v>2050</v>
      </c>
      <c r="AC898" s="26">
        <f>IFERROR(INDEX(Cost_Components!$M$2:$M$29,MATCH(E898,Cost_Components!$A$2:$A$29,0)),"")</f>
        <v>0</v>
      </c>
      <c r="AD898" s="26">
        <f>IFERROR(INDEX(Cost_Components!$N$2:$N$29,MATCH(E898,Cost_Components!$A$2:$A$29,0)),"")</f>
        <v>95</v>
      </c>
      <c r="AE898" s="16" t="str">
        <f>IFERROR(INDEX(Cost_Components!$O$2:$O$29,MATCH(E898,Cost_Components!$A$2:$A$29,0)),"")</f>
        <v>Both</v>
      </c>
      <c r="AF898" s="11">
        <v>86982.450468681098</v>
      </c>
      <c r="AG898" s="11">
        <v>82099.352122769196</v>
      </c>
      <c r="AH898" s="23">
        <f t="shared" ref="AH898:AH961" si="205">IF(H898="shared-count-once",COUNTIFS($A$2:$A$1457,A898,$B$2:$B$1457,B898,$E$2:$E$1457,E898),1)</f>
        <v>1</v>
      </c>
      <c r="AI898" s="10">
        <v>310068287.63643003</v>
      </c>
      <c r="AJ898" s="29">
        <f t="shared" ref="AJ898:AJ961" si="206">IF(AI898=0,"",Q898/AI898)</f>
        <v>5.3306402042619955E-3</v>
      </c>
      <c r="AK898" s="29">
        <f t="shared" ref="AK898:AK961" si="207">IF(AI898=0,"",R898/AI898)</f>
        <v>1.0111196913031152E-2</v>
      </c>
      <c r="AL898" s="29">
        <f t="shared" ref="AL898:AL961" si="208">IF(AI898=0,"",S898/AI898)</f>
        <v>4.7805567087691563E-3</v>
      </c>
      <c r="AM898" s="29">
        <f t="shared" ref="AM898:AM961" si="209">IF(AI898=0,"",Y898/AI898)</f>
        <v>3.3529862916522254E-3</v>
      </c>
    </row>
    <row r="899" spans="1:39">
      <c r="A899" t="s">
        <v>115</v>
      </c>
      <c r="B899" s="20">
        <v>2038</v>
      </c>
      <c r="C899" t="s">
        <v>242</v>
      </c>
      <c r="D899" t="s">
        <v>232</v>
      </c>
      <c r="E899" s="22" t="s">
        <v>317</v>
      </c>
      <c r="F899" s="22" t="s">
        <v>318</v>
      </c>
      <c r="G899" s="22" t="s">
        <v>243</v>
      </c>
      <c r="H899" s="22" t="s">
        <v>237</v>
      </c>
      <c r="I899" s="22" t="s">
        <v>309</v>
      </c>
      <c r="J899" s="17">
        <f>IFERROR(INDEX(Cost_Components!$K$2:$K$29,MATCH(E899,Cost_Components!$A$2:$A$29,0)),"")</f>
        <v>1</v>
      </c>
      <c r="K899" s="17">
        <f t="shared" si="196"/>
        <v>0.57384615384615389</v>
      </c>
      <c r="L899" s="17">
        <f>IFERROR(INDEX(Cost_Components!$S$2:$S$29,MATCH(E899,Cost_Components!$A$2:$A$29,0)),"")</f>
        <v>0.31</v>
      </c>
      <c r="M899" s="28">
        <f>IFERROR(INDEX(Cost_Components!$L$2:$L$29,MATCH(E899,Cost_Components!$A$2:$A$29,0)),"")</f>
        <v>1</v>
      </c>
      <c r="N899" s="29">
        <f>IFERROR(INDEX(Cost_Components!$P$2:$P$29,MATCH(E899,Cost_Components!$A$2:$A$29,0)),"")</f>
        <v>64.94344126</v>
      </c>
      <c r="O899" s="23">
        <f t="shared" si="197"/>
        <v>88819.818281585307</v>
      </c>
      <c r="P899" s="23">
        <f t="shared" si="198"/>
        <v>83277.300726588597</v>
      </c>
      <c r="Q899" s="23">
        <f t="shared" si="199"/>
        <v>1676577.491288854</v>
      </c>
      <c r="R899" s="23">
        <f t="shared" si="200"/>
        <v>3310096.4845117931</v>
      </c>
      <c r="S899" s="23">
        <f t="shared" si="201"/>
        <v>1633518.9932229391</v>
      </c>
      <c r="T899" s="16">
        <f>IFERROR(INDEX(Cost_Components!$R$2:$R$29,MATCH(E899,Cost_Components!$A$2:$A$29,0)),"")</f>
        <v>1</v>
      </c>
      <c r="U899" s="26">
        <f>IFERROR(INDEX(Cost_Components!$Q$2:$Q$29,MATCH(E899,Cost_Components!$A$2:$A$29,0)),"")</f>
        <v>2023</v>
      </c>
      <c r="V899" s="30">
        <f>1/(1+Calculation_Assumptions!$B$5)^(B899-Calculation_Assumptions!$B$2)</f>
        <v>0.68095133999317792</v>
      </c>
      <c r="W899" s="23">
        <f t="shared" si="202"/>
        <v>1141667.6892955457</v>
      </c>
      <c r="X899" s="23">
        <f t="shared" si="203"/>
        <v>2254014.6366350129</v>
      </c>
      <c r="Y899" s="23">
        <f t="shared" si="204"/>
        <v>1112346.9473394672</v>
      </c>
      <c r="Z899" s="17">
        <f>IFERROR(INDEX(Cost_Components!$T$2:$T$29,MATCH(E899,Cost_Components!$A$2:$A$29,0)),"")</f>
        <v>0.8</v>
      </c>
      <c r="AA899" s="26">
        <f>IFERROR(INDEX(Cost_Components!$U$2:$U$29,MATCH(E899,Cost_Components!$A$2:$A$29,0)),"")</f>
        <v>2025</v>
      </c>
      <c r="AB899" s="26">
        <f>IFERROR(INDEX(Cost_Components!$V$2:$V$29,MATCH(E899,Cost_Components!$A$2:$A$29,0)),"")</f>
        <v>2050</v>
      </c>
      <c r="AC899" s="26">
        <f>IFERROR(INDEX(Cost_Components!$M$2:$M$29,MATCH(E899,Cost_Components!$A$2:$A$29,0)),"")</f>
        <v>0</v>
      </c>
      <c r="AD899" s="26">
        <f>IFERROR(INDEX(Cost_Components!$N$2:$N$29,MATCH(E899,Cost_Components!$A$2:$A$29,0)),"")</f>
        <v>95</v>
      </c>
      <c r="AE899" s="16" t="str">
        <f>IFERROR(INDEX(Cost_Components!$O$2:$O$29,MATCH(E899,Cost_Components!$A$2:$A$29,0)),"")</f>
        <v>Both</v>
      </c>
      <c r="AF899" s="11">
        <v>88819.818281585307</v>
      </c>
      <c r="AG899" s="11">
        <v>83277.300726588597</v>
      </c>
      <c r="AH899" s="23">
        <f t="shared" si="205"/>
        <v>1</v>
      </c>
      <c r="AI899" s="10">
        <v>311532999.13163</v>
      </c>
      <c r="AJ899" s="29">
        <f t="shared" si="206"/>
        <v>5.3817011230340344E-3</v>
      </c>
      <c r="AK899" s="29">
        <f t="shared" si="207"/>
        <v>1.0625187359728783E-2</v>
      </c>
      <c r="AL899" s="29">
        <f t="shared" si="208"/>
        <v>5.2434862366947492E-3</v>
      </c>
      <c r="AM899" s="29">
        <f t="shared" si="209"/>
        <v>3.5705589791130746E-3</v>
      </c>
    </row>
    <row r="900" spans="1:39">
      <c r="A900" t="s">
        <v>115</v>
      </c>
      <c r="B900" s="20">
        <v>2039</v>
      </c>
      <c r="C900" t="s">
        <v>242</v>
      </c>
      <c r="D900" t="s">
        <v>232</v>
      </c>
      <c r="E900" s="22" t="s">
        <v>317</v>
      </c>
      <c r="F900" s="22" t="s">
        <v>318</v>
      </c>
      <c r="G900" s="22" t="s">
        <v>243</v>
      </c>
      <c r="H900" s="22" t="s">
        <v>237</v>
      </c>
      <c r="I900" s="22" t="s">
        <v>309</v>
      </c>
      <c r="J900" s="17">
        <f>IFERROR(INDEX(Cost_Components!$K$2:$K$29,MATCH(E900,Cost_Components!$A$2:$A$29,0)),"")</f>
        <v>1</v>
      </c>
      <c r="K900" s="17">
        <f t="shared" si="196"/>
        <v>0.59269230769230763</v>
      </c>
      <c r="L900" s="17">
        <f>IFERROR(INDEX(Cost_Components!$S$2:$S$29,MATCH(E900,Cost_Components!$A$2:$A$29,0)),"")</f>
        <v>0.31</v>
      </c>
      <c r="M900" s="28">
        <f>IFERROR(INDEX(Cost_Components!$L$2:$L$29,MATCH(E900,Cost_Components!$A$2:$A$29,0)),"")</f>
        <v>1</v>
      </c>
      <c r="N900" s="29">
        <f>IFERROR(INDEX(Cost_Components!$P$2:$P$29,MATCH(E900,Cost_Components!$A$2:$A$29,0)),"")</f>
        <v>64.94344126</v>
      </c>
      <c r="O900" s="23">
        <f t="shared" si="197"/>
        <v>90708.818088893197</v>
      </c>
      <c r="P900" s="23">
        <f t="shared" si="198"/>
        <v>84468.557509787701</v>
      </c>
      <c r="Q900" s="23">
        <f t="shared" si="199"/>
        <v>1700560.4289156871</v>
      </c>
      <c r="R900" s="23">
        <f t="shared" si="200"/>
        <v>3491516.4822123898</v>
      </c>
      <c r="S900" s="23">
        <f t="shared" si="201"/>
        <v>1790956.0532967027</v>
      </c>
      <c r="T900" s="16">
        <f>IFERROR(INDEX(Cost_Components!$R$2:$R$29,MATCH(E900,Cost_Components!$A$2:$A$29,0)),"")</f>
        <v>1</v>
      </c>
      <c r="U900" s="26">
        <f>IFERROR(INDEX(Cost_Components!$Q$2:$Q$29,MATCH(E900,Cost_Components!$A$2:$A$29,0)),"")</f>
        <v>2023</v>
      </c>
      <c r="V900" s="30">
        <f>1/(1+Calculation_Assumptions!$B$5)^(B900-Calculation_Assumptions!$B$2)</f>
        <v>0.66111780581861923</v>
      </c>
      <c r="W900" s="23">
        <f t="shared" si="202"/>
        <v>1124270.7794267091</v>
      </c>
      <c r="X900" s="23">
        <f t="shared" si="203"/>
        <v>2308303.7156997994</v>
      </c>
      <c r="Y900" s="23">
        <f t="shared" si="204"/>
        <v>1184032.9362730901</v>
      </c>
      <c r="Z900" s="17">
        <f>IFERROR(INDEX(Cost_Components!$T$2:$T$29,MATCH(E900,Cost_Components!$A$2:$A$29,0)),"")</f>
        <v>0.8</v>
      </c>
      <c r="AA900" s="26">
        <f>IFERROR(INDEX(Cost_Components!$U$2:$U$29,MATCH(E900,Cost_Components!$A$2:$A$29,0)),"")</f>
        <v>2025</v>
      </c>
      <c r="AB900" s="26">
        <f>IFERROR(INDEX(Cost_Components!$V$2:$V$29,MATCH(E900,Cost_Components!$A$2:$A$29,0)),"")</f>
        <v>2050</v>
      </c>
      <c r="AC900" s="26">
        <f>IFERROR(INDEX(Cost_Components!$M$2:$M$29,MATCH(E900,Cost_Components!$A$2:$A$29,0)),"")</f>
        <v>0</v>
      </c>
      <c r="AD900" s="26">
        <f>IFERROR(INDEX(Cost_Components!$N$2:$N$29,MATCH(E900,Cost_Components!$A$2:$A$29,0)),"")</f>
        <v>95</v>
      </c>
      <c r="AE900" s="16" t="str">
        <f>IFERROR(INDEX(Cost_Components!$O$2:$O$29,MATCH(E900,Cost_Components!$A$2:$A$29,0)),"")</f>
        <v>Both</v>
      </c>
      <c r="AF900" s="11">
        <v>90708.818088893197</v>
      </c>
      <c r="AG900" s="11">
        <v>84468.557509787701</v>
      </c>
      <c r="AH900" s="23">
        <f t="shared" si="205"/>
        <v>1</v>
      </c>
      <c r="AI900" s="10">
        <v>312936391.85847902</v>
      </c>
      <c r="AJ900" s="29">
        <f t="shared" si="206"/>
        <v>5.4342047558493646E-3</v>
      </c>
      <c r="AK900" s="29">
        <f t="shared" si="207"/>
        <v>1.1157272126379529E-2</v>
      </c>
      <c r="AL900" s="29">
        <f t="shared" si="208"/>
        <v>5.7230673705301648E-3</v>
      </c>
      <c r="AM900" s="29">
        <f t="shared" si="209"/>
        <v>3.7836217425570367E-3</v>
      </c>
    </row>
    <row r="901" spans="1:39">
      <c r="A901" t="s">
        <v>115</v>
      </c>
      <c r="B901" s="20">
        <v>2040</v>
      </c>
      <c r="C901" t="s">
        <v>242</v>
      </c>
      <c r="D901" t="s">
        <v>232</v>
      </c>
      <c r="E901" s="22" t="s">
        <v>317</v>
      </c>
      <c r="F901" s="22" t="s">
        <v>318</v>
      </c>
      <c r="G901" s="22" t="s">
        <v>243</v>
      </c>
      <c r="H901" s="22" t="s">
        <v>237</v>
      </c>
      <c r="I901" s="22" t="s">
        <v>309</v>
      </c>
      <c r="J901" s="17">
        <f>IFERROR(INDEX(Cost_Components!$K$2:$K$29,MATCH(E901,Cost_Components!$A$2:$A$29,0)),"")</f>
        <v>1</v>
      </c>
      <c r="K901" s="17">
        <f t="shared" si="196"/>
        <v>0.61153846153846159</v>
      </c>
      <c r="L901" s="17">
        <f>IFERROR(INDEX(Cost_Components!$S$2:$S$29,MATCH(E901,Cost_Components!$A$2:$A$29,0)),"")</f>
        <v>0.31</v>
      </c>
      <c r="M901" s="28">
        <f>IFERROR(INDEX(Cost_Components!$L$2:$L$29,MATCH(E901,Cost_Components!$A$2:$A$29,0)),"")</f>
        <v>1</v>
      </c>
      <c r="N901" s="29">
        <f>IFERROR(INDEX(Cost_Components!$P$2:$P$29,MATCH(E901,Cost_Components!$A$2:$A$29,0)),"")</f>
        <v>64.94344126</v>
      </c>
      <c r="O901" s="23">
        <f t="shared" si="197"/>
        <v>92699.018145568902</v>
      </c>
      <c r="P901" s="23">
        <f t="shared" si="198"/>
        <v>85720.978766401604</v>
      </c>
      <c r="Q901" s="23">
        <f t="shared" si="199"/>
        <v>1725774.7582723079</v>
      </c>
      <c r="R901" s="23">
        <f t="shared" si="200"/>
        <v>3681579.7120293546</v>
      </c>
      <c r="S901" s="23">
        <f t="shared" si="201"/>
        <v>1955804.9537570467</v>
      </c>
      <c r="T901" s="16">
        <f>IFERROR(INDEX(Cost_Components!$R$2:$R$29,MATCH(E901,Cost_Components!$A$2:$A$29,0)),"")</f>
        <v>1</v>
      </c>
      <c r="U901" s="26">
        <f>IFERROR(INDEX(Cost_Components!$Q$2:$Q$29,MATCH(E901,Cost_Components!$A$2:$A$29,0)),"")</f>
        <v>2023</v>
      </c>
      <c r="V901" s="30">
        <f>1/(1+Calculation_Assumptions!$B$5)^(B901-Calculation_Assumptions!$B$2)</f>
        <v>0.64186194739671765</v>
      </c>
      <c r="W901" s="23">
        <f t="shared" si="202"/>
        <v>1107709.1471127633</v>
      </c>
      <c r="X901" s="23">
        <f t="shared" si="203"/>
        <v>2363065.9234594083</v>
      </c>
      <c r="Y901" s="23">
        <f t="shared" si="204"/>
        <v>1255356.7763466453</v>
      </c>
      <c r="Z901" s="17">
        <f>IFERROR(INDEX(Cost_Components!$T$2:$T$29,MATCH(E901,Cost_Components!$A$2:$A$29,0)),"")</f>
        <v>0.8</v>
      </c>
      <c r="AA901" s="26">
        <f>IFERROR(INDEX(Cost_Components!$U$2:$U$29,MATCH(E901,Cost_Components!$A$2:$A$29,0)),"")</f>
        <v>2025</v>
      </c>
      <c r="AB901" s="26">
        <f>IFERROR(INDEX(Cost_Components!$V$2:$V$29,MATCH(E901,Cost_Components!$A$2:$A$29,0)),"")</f>
        <v>2050</v>
      </c>
      <c r="AC901" s="26">
        <f>IFERROR(INDEX(Cost_Components!$M$2:$M$29,MATCH(E901,Cost_Components!$A$2:$A$29,0)),"")</f>
        <v>0</v>
      </c>
      <c r="AD901" s="26">
        <f>IFERROR(INDEX(Cost_Components!$N$2:$N$29,MATCH(E901,Cost_Components!$A$2:$A$29,0)),"")</f>
        <v>95</v>
      </c>
      <c r="AE901" s="16" t="str">
        <f>IFERROR(INDEX(Cost_Components!$O$2:$O$29,MATCH(E901,Cost_Components!$A$2:$A$29,0)),"")</f>
        <v>Both</v>
      </c>
      <c r="AF901" s="11">
        <v>92699.018145568902</v>
      </c>
      <c r="AG901" s="11">
        <v>85720.978766401604</v>
      </c>
      <c r="AH901" s="23">
        <f t="shared" si="205"/>
        <v>1</v>
      </c>
      <c r="AI901" s="10">
        <v>314265537.41082901</v>
      </c>
      <c r="AJ901" s="29">
        <f t="shared" si="206"/>
        <v>5.4914540502615126E-3</v>
      </c>
      <c r="AK901" s="29">
        <f t="shared" si="207"/>
        <v>1.1714869350171688E-2</v>
      </c>
      <c r="AL901" s="29">
        <f t="shared" si="208"/>
        <v>6.2234152999101752E-3</v>
      </c>
      <c r="AM901" s="29">
        <f t="shared" si="209"/>
        <v>3.9945734638588727E-3</v>
      </c>
    </row>
    <row r="902" spans="1:39">
      <c r="A902" t="s">
        <v>115</v>
      </c>
      <c r="B902" s="20">
        <v>2041</v>
      </c>
      <c r="C902" t="s">
        <v>242</v>
      </c>
      <c r="D902" t="s">
        <v>232</v>
      </c>
      <c r="E902" s="22" t="s">
        <v>317</v>
      </c>
      <c r="F902" s="22" t="s">
        <v>318</v>
      </c>
      <c r="G902" s="22" t="s">
        <v>243</v>
      </c>
      <c r="H902" s="22" t="s">
        <v>237</v>
      </c>
      <c r="I902" s="22" t="s">
        <v>309</v>
      </c>
      <c r="J902" s="17">
        <f>IFERROR(INDEX(Cost_Components!$K$2:$K$29,MATCH(E902,Cost_Components!$A$2:$A$29,0)),"")</f>
        <v>1</v>
      </c>
      <c r="K902" s="17">
        <f t="shared" si="196"/>
        <v>0.63038461538461543</v>
      </c>
      <c r="L902" s="17">
        <f>IFERROR(INDEX(Cost_Components!$S$2:$S$29,MATCH(E902,Cost_Components!$A$2:$A$29,0)),"")</f>
        <v>0.31</v>
      </c>
      <c r="M902" s="28">
        <f>IFERROR(INDEX(Cost_Components!$L$2:$L$29,MATCH(E902,Cost_Components!$A$2:$A$29,0)),"")</f>
        <v>1</v>
      </c>
      <c r="N902" s="29">
        <f>IFERROR(INDEX(Cost_Components!$P$2:$P$29,MATCH(E902,Cost_Components!$A$2:$A$29,0)),"")</f>
        <v>64.94344126</v>
      </c>
      <c r="O902" s="23">
        <f t="shared" si="197"/>
        <v>94772.0940378901</v>
      </c>
      <c r="P902" s="23">
        <f t="shared" si="198"/>
        <v>87016.566257538099</v>
      </c>
      <c r="Q902" s="23">
        <f t="shared" si="199"/>
        <v>1751858.1304119304</v>
      </c>
      <c r="R902" s="23">
        <f t="shared" si="200"/>
        <v>3879907.5717485766</v>
      </c>
      <c r="S902" s="23">
        <f t="shared" si="201"/>
        <v>2128049.4413366462</v>
      </c>
      <c r="T902" s="16">
        <f>IFERROR(INDEX(Cost_Components!$R$2:$R$29,MATCH(E902,Cost_Components!$A$2:$A$29,0)),"")</f>
        <v>1</v>
      </c>
      <c r="U902" s="26">
        <f>IFERROR(INDEX(Cost_Components!$Q$2:$Q$29,MATCH(E902,Cost_Components!$A$2:$A$29,0)),"")</f>
        <v>2023</v>
      </c>
      <c r="V902" s="30">
        <f>1/(1+Calculation_Assumptions!$B$5)^(B902-Calculation_Assumptions!$B$2)</f>
        <v>0.62316693922011435</v>
      </c>
      <c r="W902" s="23">
        <f t="shared" si="202"/>
        <v>1091700.0690766745</v>
      </c>
      <c r="X902" s="23">
        <f t="shared" si="203"/>
        <v>2417830.1259435066</v>
      </c>
      <c r="Y902" s="23">
        <f t="shared" si="204"/>
        <v>1326130.0568668321</v>
      </c>
      <c r="Z902" s="17">
        <f>IFERROR(INDEX(Cost_Components!$T$2:$T$29,MATCH(E902,Cost_Components!$A$2:$A$29,0)),"")</f>
        <v>0.8</v>
      </c>
      <c r="AA902" s="26">
        <f>IFERROR(INDEX(Cost_Components!$U$2:$U$29,MATCH(E902,Cost_Components!$A$2:$A$29,0)),"")</f>
        <v>2025</v>
      </c>
      <c r="AB902" s="26">
        <f>IFERROR(INDEX(Cost_Components!$V$2:$V$29,MATCH(E902,Cost_Components!$A$2:$A$29,0)),"")</f>
        <v>2050</v>
      </c>
      <c r="AC902" s="26">
        <f>IFERROR(INDEX(Cost_Components!$M$2:$M$29,MATCH(E902,Cost_Components!$A$2:$A$29,0)),"")</f>
        <v>0</v>
      </c>
      <c r="AD902" s="26">
        <f>IFERROR(INDEX(Cost_Components!$N$2:$N$29,MATCH(E902,Cost_Components!$A$2:$A$29,0)),"")</f>
        <v>95</v>
      </c>
      <c r="AE902" s="16" t="str">
        <f>IFERROR(INDEX(Cost_Components!$O$2:$O$29,MATCH(E902,Cost_Components!$A$2:$A$29,0)),"")</f>
        <v>Both</v>
      </c>
      <c r="AF902" s="11">
        <v>94772.0940378901</v>
      </c>
      <c r="AG902" s="11">
        <v>87016.566257538099</v>
      </c>
      <c r="AH902" s="23">
        <f t="shared" si="205"/>
        <v>1</v>
      </c>
      <c r="AI902" s="10">
        <v>315525215.31254798</v>
      </c>
      <c r="AJ902" s="29">
        <f t="shared" si="206"/>
        <v>5.5521969256137026E-3</v>
      </c>
      <c r="AK902" s="29">
        <f t="shared" si="207"/>
        <v>1.2296664049195811E-2</v>
      </c>
      <c r="AL902" s="29">
        <f t="shared" si="208"/>
        <v>6.7444671235821095E-3</v>
      </c>
      <c r="AM902" s="29">
        <f t="shared" si="209"/>
        <v>4.2029289340733515E-3</v>
      </c>
    </row>
    <row r="903" spans="1:39">
      <c r="A903" t="s">
        <v>115</v>
      </c>
      <c r="B903" s="20">
        <v>2042</v>
      </c>
      <c r="C903" t="s">
        <v>242</v>
      </c>
      <c r="D903" t="s">
        <v>232</v>
      </c>
      <c r="E903" s="22" t="s">
        <v>317</v>
      </c>
      <c r="F903" s="22" t="s">
        <v>318</v>
      </c>
      <c r="G903" s="22" t="s">
        <v>243</v>
      </c>
      <c r="H903" s="22" t="s">
        <v>237</v>
      </c>
      <c r="I903" s="22" t="s">
        <v>309</v>
      </c>
      <c r="J903" s="17">
        <f>IFERROR(INDEX(Cost_Components!$K$2:$K$29,MATCH(E903,Cost_Components!$A$2:$A$29,0)),"")</f>
        <v>1</v>
      </c>
      <c r="K903" s="17">
        <f t="shared" si="196"/>
        <v>0.64923076923076928</v>
      </c>
      <c r="L903" s="17">
        <f>IFERROR(INDEX(Cost_Components!$S$2:$S$29,MATCH(E903,Cost_Components!$A$2:$A$29,0)),"")</f>
        <v>0.31</v>
      </c>
      <c r="M903" s="28">
        <f>IFERROR(INDEX(Cost_Components!$L$2:$L$29,MATCH(E903,Cost_Components!$A$2:$A$29,0)),"")</f>
        <v>1</v>
      </c>
      <c r="N903" s="29">
        <f>IFERROR(INDEX(Cost_Components!$P$2:$P$29,MATCH(E903,Cost_Components!$A$2:$A$29,0)),"")</f>
        <v>64.94344126</v>
      </c>
      <c r="O903" s="23">
        <f t="shared" si="197"/>
        <v>96920.777962491906</v>
      </c>
      <c r="P903" s="23">
        <f t="shared" si="198"/>
        <v>88348.741861778006</v>
      </c>
      <c r="Q903" s="23">
        <f t="shared" si="199"/>
        <v>1778678.1115235377</v>
      </c>
      <c r="R903" s="23">
        <f t="shared" si="200"/>
        <v>4086497.9306197101</v>
      </c>
      <c r="S903" s="23">
        <f t="shared" si="201"/>
        <v>2307819.8190961722</v>
      </c>
      <c r="T903" s="16">
        <f>IFERROR(INDEX(Cost_Components!$R$2:$R$29,MATCH(E903,Cost_Components!$A$2:$A$29,0)),"")</f>
        <v>1</v>
      </c>
      <c r="U903" s="26">
        <f>IFERROR(INDEX(Cost_Components!$Q$2:$Q$29,MATCH(E903,Cost_Components!$A$2:$A$29,0)),"")</f>
        <v>2023</v>
      </c>
      <c r="V903" s="30">
        <f>1/(1+Calculation_Assumptions!$B$5)^(B903-Calculation_Assumptions!$B$2)</f>
        <v>0.60501644584477121</v>
      </c>
      <c r="W903" s="23">
        <f t="shared" si="202"/>
        <v>1076129.5093358604</v>
      </c>
      <c r="X903" s="23">
        <f t="shared" si="203"/>
        <v>2472398.4539355496</v>
      </c>
      <c r="Y903" s="23">
        <f t="shared" si="204"/>
        <v>1396268.944599689</v>
      </c>
      <c r="Z903" s="17">
        <f>IFERROR(INDEX(Cost_Components!$T$2:$T$29,MATCH(E903,Cost_Components!$A$2:$A$29,0)),"")</f>
        <v>0.8</v>
      </c>
      <c r="AA903" s="26">
        <f>IFERROR(INDEX(Cost_Components!$U$2:$U$29,MATCH(E903,Cost_Components!$A$2:$A$29,0)),"")</f>
        <v>2025</v>
      </c>
      <c r="AB903" s="26">
        <f>IFERROR(INDEX(Cost_Components!$V$2:$V$29,MATCH(E903,Cost_Components!$A$2:$A$29,0)),"")</f>
        <v>2050</v>
      </c>
      <c r="AC903" s="26">
        <f>IFERROR(INDEX(Cost_Components!$M$2:$M$29,MATCH(E903,Cost_Components!$A$2:$A$29,0)),"")</f>
        <v>0</v>
      </c>
      <c r="AD903" s="26">
        <f>IFERROR(INDEX(Cost_Components!$N$2:$N$29,MATCH(E903,Cost_Components!$A$2:$A$29,0)),"")</f>
        <v>95</v>
      </c>
      <c r="AE903" s="16" t="str">
        <f>IFERROR(INDEX(Cost_Components!$O$2:$O$29,MATCH(E903,Cost_Components!$A$2:$A$29,0)),"")</f>
        <v>Both</v>
      </c>
      <c r="AF903" s="11">
        <v>96920.777962491906</v>
      </c>
      <c r="AG903" s="11">
        <v>88348.741861778006</v>
      </c>
      <c r="AH903" s="23">
        <f t="shared" si="205"/>
        <v>1</v>
      </c>
      <c r="AI903" s="10">
        <v>316707694.211882</v>
      </c>
      <c r="AJ903" s="29">
        <f t="shared" si="206"/>
        <v>5.6161506146850237E-3</v>
      </c>
      <c r="AK903" s="29">
        <f t="shared" si="207"/>
        <v>1.290305857831728E-2</v>
      </c>
      <c r="AL903" s="29">
        <f t="shared" si="208"/>
        <v>7.286907963632256E-3</v>
      </c>
      <c r="AM903" s="29">
        <f t="shared" si="209"/>
        <v>4.4086991573547467E-3</v>
      </c>
    </row>
    <row r="904" spans="1:39">
      <c r="A904" t="s">
        <v>115</v>
      </c>
      <c r="B904" s="20">
        <v>2043</v>
      </c>
      <c r="C904" t="s">
        <v>242</v>
      </c>
      <c r="D904" t="s">
        <v>232</v>
      </c>
      <c r="E904" s="22" t="s">
        <v>317</v>
      </c>
      <c r="F904" s="22" t="s">
        <v>318</v>
      </c>
      <c r="G904" s="22" t="s">
        <v>243</v>
      </c>
      <c r="H904" s="22" t="s">
        <v>237</v>
      </c>
      <c r="I904" s="22" t="s">
        <v>309</v>
      </c>
      <c r="J904" s="17">
        <f>IFERROR(INDEX(Cost_Components!$K$2:$K$29,MATCH(E904,Cost_Components!$A$2:$A$29,0)),"")</f>
        <v>1</v>
      </c>
      <c r="K904" s="17">
        <f t="shared" si="196"/>
        <v>0.66807692307692301</v>
      </c>
      <c r="L904" s="17">
        <f>IFERROR(INDEX(Cost_Components!$S$2:$S$29,MATCH(E904,Cost_Components!$A$2:$A$29,0)),"")</f>
        <v>0.31</v>
      </c>
      <c r="M904" s="28">
        <f>IFERROR(INDEX(Cost_Components!$L$2:$L$29,MATCH(E904,Cost_Components!$A$2:$A$29,0)),"")</f>
        <v>1</v>
      </c>
      <c r="N904" s="29">
        <f>IFERROR(INDEX(Cost_Components!$P$2:$P$29,MATCH(E904,Cost_Components!$A$2:$A$29,0)),"")</f>
        <v>64.94344126</v>
      </c>
      <c r="O904" s="23">
        <f t="shared" si="197"/>
        <v>99187.202813718002</v>
      </c>
      <c r="P904" s="23">
        <f t="shared" si="198"/>
        <v>89759.069383794806</v>
      </c>
      <c r="Q904" s="23">
        <f t="shared" si="199"/>
        <v>1807071.4835244101</v>
      </c>
      <c r="R904" s="23">
        <f t="shared" si="200"/>
        <v>4303456.4353068881</v>
      </c>
      <c r="S904" s="23">
        <f t="shared" si="201"/>
        <v>2496384.951782478</v>
      </c>
      <c r="T904" s="16">
        <f>IFERROR(INDEX(Cost_Components!$R$2:$R$29,MATCH(E904,Cost_Components!$A$2:$A$29,0)),"")</f>
        <v>1</v>
      </c>
      <c r="U904" s="26">
        <f>IFERROR(INDEX(Cost_Components!$Q$2:$Q$29,MATCH(E904,Cost_Components!$A$2:$A$29,0)),"")</f>
        <v>2023</v>
      </c>
      <c r="V904" s="30">
        <f>1/(1+Calculation_Assumptions!$B$5)^(B904-Calculation_Assumptions!$B$2)</f>
        <v>0.5873946076162827</v>
      </c>
      <c r="W904" s="23">
        <f t="shared" si="202"/>
        <v>1061464.0449993948</v>
      </c>
      <c r="X904" s="23">
        <f t="shared" si="203"/>
        <v>2527827.1042108564</v>
      </c>
      <c r="Y904" s="23">
        <f t="shared" si="204"/>
        <v>1466363.0592114616</v>
      </c>
      <c r="Z904" s="17">
        <f>IFERROR(INDEX(Cost_Components!$T$2:$T$29,MATCH(E904,Cost_Components!$A$2:$A$29,0)),"")</f>
        <v>0.8</v>
      </c>
      <c r="AA904" s="26">
        <f>IFERROR(INDEX(Cost_Components!$U$2:$U$29,MATCH(E904,Cost_Components!$A$2:$A$29,0)),"")</f>
        <v>2025</v>
      </c>
      <c r="AB904" s="26">
        <f>IFERROR(INDEX(Cost_Components!$V$2:$V$29,MATCH(E904,Cost_Components!$A$2:$A$29,0)),"")</f>
        <v>2050</v>
      </c>
      <c r="AC904" s="26">
        <f>IFERROR(INDEX(Cost_Components!$M$2:$M$29,MATCH(E904,Cost_Components!$A$2:$A$29,0)),"")</f>
        <v>0</v>
      </c>
      <c r="AD904" s="26">
        <f>IFERROR(INDEX(Cost_Components!$N$2:$N$29,MATCH(E904,Cost_Components!$A$2:$A$29,0)),"")</f>
        <v>95</v>
      </c>
      <c r="AE904" s="16" t="str">
        <f>IFERROR(INDEX(Cost_Components!$O$2:$O$29,MATCH(E904,Cost_Components!$A$2:$A$29,0)),"")</f>
        <v>Both</v>
      </c>
      <c r="AF904" s="11">
        <v>99187.202813718002</v>
      </c>
      <c r="AG904" s="11">
        <v>89759.069383794806</v>
      </c>
      <c r="AH904" s="23">
        <f t="shared" si="205"/>
        <v>1</v>
      </c>
      <c r="AI904" s="10">
        <v>317814114.06715202</v>
      </c>
      <c r="AJ904" s="29">
        <f t="shared" si="206"/>
        <v>5.685938426078169E-3</v>
      </c>
      <c r="AK904" s="29">
        <f t="shared" si="207"/>
        <v>1.3540797103798845E-2</v>
      </c>
      <c r="AL904" s="29">
        <f t="shared" si="208"/>
        <v>7.8548586777206757E-3</v>
      </c>
      <c r="AM904" s="29">
        <f t="shared" si="209"/>
        <v>4.6139016308810905E-3</v>
      </c>
    </row>
    <row r="905" spans="1:39">
      <c r="A905" t="s">
        <v>115</v>
      </c>
      <c r="B905" s="20">
        <v>2044</v>
      </c>
      <c r="C905" t="s">
        <v>242</v>
      </c>
      <c r="D905" t="s">
        <v>232</v>
      </c>
      <c r="E905" s="22" t="s">
        <v>317</v>
      </c>
      <c r="F905" s="22" t="s">
        <v>318</v>
      </c>
      <c r="G905" s="22" t="s">
        <v>243</v>
      </c>
      <c r="H905" s="22" t="s">
        <v>237</v>
      </c>
      <c r="I905" s="22" t="s">
        <v>309</v>
      </c>
      <c r="J905" s="17">
        <f>IFERROR(INDEX(Cost_Components!$K$2:$K$29,MATCH(E905,Cost_Components!$A$2:$A$29,0)),"")</f>
        <v>1</v>
      </c>
      <c r="K905" s="17">
        <f t="shared" si="196"/>
        <v>0.68692307692307697</v>
      </c>
      <c r="L905" s="17">
        <f>IFERROR(INDEX(Cost_Components!$S$2:$S$29,MATCH(E905,Cost_Components!$A$2:$A$29,0)),"")</f>
        <v>0.31</v>
      </c>
      <c r="M905" s="28">
        <f>IFERROR(INDEX(Cost_Components!$L$2:$L$29,MATCH(E905,Cost_Components!$A$2:$A$29,0)),"")</f>
        <v>1</v>
      </c>
      <c r="N905" s="29">
        <f>IFERROR(INDEX(Cost_Components!$P$2:$P$29,MATCH(E905,Cost_Components!$A$2:$A$29,0)),"")</f>
        <v>64.94344126</v>
      </c>
      <c r="O905" s="23">
        <f t="shared" si="197"/>
        <v>101508.510455007</v>
      </c>
      <c r="P905" s="23">
        <f t="shared" si="198"/>
        <v>91184.026040179495</v>
      </c>
      <c r="Q905" s="23">
        <f t="shared" si="199"/>
        <v>1835759.3760871193</v>
      </c>
      <c r="R905" s="23">
        <f t="shared" si="200"/>
        <v>4528411.2335457578</v>
      </c>
      <c r="S905" s="23">
        <f t="shared" si="201"/>
        <v>2692651.8574586385</v>
      </c>
      <c r="T905" s="16">
        <f>IFERROR(INDEX(Cost_Components!$R$2:$R$29,MATCH(E905,Cost_Components!$A$2:$A$29,0)),"")</f>
        <v>1</v>
      </c>
      <c r="U905" s="26">
        <f>IFERROR(INDEX(Cost_Components!$Q$2:$Q$29,MATCH(E905,Cost_Components!$A$2:$A$29,0)),"")</f>
        <v>2023</v>
      </c>
      <c r="V905" s="30">
        <f>1/(1+Calculation_Assumptions!$B$5)^(B905-Calculation_Assumptions!$B$2)</f>
        <v>0.57028602681192497</v>
      </c>
      <c r="W905" s="23">
        <f t="shared" si="202"/>
        <v>1046907.9207714616</v>
      </c>
      <c r="X905" s="23">
        <f t="shared" si="203"/>
        <v>2582489.6501492984</v>
      </c>
      <c r="Y905" s="23">
        <f t="shared" si="204"/>
        <v>1535581.7293778367</v>
      </c>
      <c r="Z905" s="17">
        <f>IFERROR(INDEX(Cost_Components!$T$2:$T$29,MATCH(E905,Cost_Components!$A$2:$A$29,0)),"")</f>
        <v>0.8</v>
      </c>
      <c r="AA905" s="26">
        <f>IFERROR(INDEX(Cost_Components!$U$2:$U$29,MATCH(E905,Cost_Components!$A$2:$A$29,0)),"")</f>
        <v>2025</v>
      </c>
      <c r="AB905" s="26">
        <f>IFERROR(INDEX(Cost_Components!$V$2:$V$29,MATCH(E905,Cost_Components!$A$2:$A$29,0)),"")</f>
        <v>2050</v>
      </c>
      <c r="AC905" s="26">
        <f>IFERROR(INDEX(Cost_Components!$M$2:$M$29,MATCH(E905,Cost_Components!$A$2:$A$29,0)),"")</f>
        <v>0</v>
      </c>
      <c r="AD905" s="26">
        <f>IFERROR(INDEX(Cost_Components!$N$2:$N$29,MATCH(E905,Cost_Components!$A$2:$A$29,0)),"")</f>
        <v>95</v>
      </c>
      <c r="AE905" s="16" t="str">
        <f>IFERROR(INDEX(Cost_Components!$O$2:$O$29,MATCH(E905,Cost_Components!$A$2:$A$29,0)),"")</f>
        <v>Both</v>
      </c>
      <c r="AF905" s="11">
        <v>101508.510455007</v>
      </c>
      <c r="AG905" s="11">
        <v>91184.026040179495</v>
      </c>
      <c r="AH905" s="23">
        <f t="shared" si="205"/>
        <v>1</v>
      </c>
      <c r="AI905" s="10">
        <v>318840890.73215598</v>
      </c>
      <c r="AJ905" s="29">
        <f t="shared" si="206"/>
        <v>5.7576033358571277E-3</v>
      </c>
      <c r="AK905" s="29">
        <f t="shared" si="207"/>
        <v>1.4202730468940617E-2</v>
      </c>
      <c r="AL905" s="29">
        <f t="shared" si="208"/>
        <v>8.4451271330834889E-3</v>
      </c>
      <c r="AM905" s="29">
        <f t="shared" si="209"/>
        <v>4.8161379986477659E-3</v>
      </c>
    </row>
    <row r="906" spans="1:39">
      <c r="A906" t="s">
        <v>115</v>
      </c>
      <c r="B906" s="20">
        <v>2045</v>
      </c>
      <c r="C906" t="s">
        <v>242</v>
      </c>
      <c r="D906" t="s">
        <v>232</v>
      </c>
      <c r="E906" s="22" t="s">
        <v>317</v>
      </c>
      <c r="F906" s="22" t="s">
        <v>318</v>
      </c>
      <c r="G906" s="22" t="s">
        <v>243</v>
      </c>
      <c r="H906" s="22" t="s">
        <v>237</v>
      </c>
      <c r="I906" s="22" t="s">
        <v>309</v>
      </c>
      <c r="J906" s="17">
        <f>IFERROR(INDEX(Cost_Components!$K$2:$K$29,MATCH(E906,Cost_Components!$A$2:$A$29,0)),"")</f>
        <v>1</v>
      </c>
      <c r="K906" s="17">
        <f t="shared" si="196"/>
        <v>0.70576923076923082</v>
      </c>
      <c r="L906" s="17">
        <f>IFERROR(INDEX(Cost_Components!$S$2:$S$29,MATCH(E906,Cost_Components!$A$2:$A$29,0)),"")</f>
        <v>0.31</v>
      </c>
      <c r="M906" s="28">
        <f>IFERROR(INDEX(Cost_Components!$L$2:$L$29,MATCH(E906,Cost_Components!$A$2:$A$29,0)),"")</f>
        <v>1</v>
      </c>
      <c r="N906" s="29">
        <f>IFERROR(INDEX(Cost_Components!$P$2:$P$29,MATCH(E906,Cost_Components!$A$2:$A$29,0)),"")</f>
        <v>64.94344126</v>
      </c>
      <c r="O906" s="23">
        <f t="shared" si="197"/>
        <v>103909.40925291899</v>
      </c>
      <c r="P906" s="23">
        <f t="shared" si="198"/>
        <v>92647.427394862301</v>
      </c>
      <c r="Q906" s="23">
        <f t="shared" si="199"/>
        <v>1865221.2552615898</v>
      </c>
      <c r="R906" s="23">
        <f t="shared" si="200"/>
        <v>4762696.3541104151</v>
      </c>
      <c r="S906" s="23">
        <f t="shared" si="201"/>
        <v>2897475.0988488253</v>
      </c>
      <c r="T906" s="16">
        <f>IFERROR(INDEX(Cost_Components!$R$2:$R$29,MATCH(E906,Cost_Components!$A$2:$A$29,0)),"")</f>
        <v>1</v>
      </c>
      <c r="U906" s="26">
        <f>IFERROR(INDEX(Cost_Components!$Q$2:$Q$29,MATCH(E906,Cost_Components!$A$2:$A$29,0)),"")</f>
        <v>2023</v>
      </c>
      <c r="V906" s="30">
        <f>1/(1+Calculation_Assumptions!$B$5)^(B906-Calculation_Assumptions!$B$2)</f>
        <v>0.55367575418633497</v>
      </c>
      <c r="W906" s="23">
        <f t="shared" si="202"/>
        <v>1032727.7852313431</v>
      </c>
      <c r="X906" s="23">
        <f t="shared" si="203"/>
        <v>2636989.4958225922</v>
      </c>
      <c r="Y906" s="23">
        <f t="shared" si="204"/>
        <v>1604261.7105912489</v>
      </c>
      <c r="Z906" s="17">
        <f>IFERROR(INDEX(Cost_Components!$T$2:$T$29,MATCH(E906,Cost_Components!$A$2:$A$29,0)),"")</f>
        <v>0.8</v>
      </c>
      <c r="AA906" s="26">
        <f>IFERROR(INDEX(Cost_Components!$U$2:$U$29,MATCH(E906,Cost_Components!$A$2:$A$29,0)),"")</f>
        <v>2025</v>
      </c>
      <c r="AB906" s="26">
        <f>IFERROR(INDEX(Cost_Components!$V$2:$V$29,MATCH(E906,Cost_Components!$A$2:$A$29,0)),"")</f>
        <v>2050</v>
      </c>
      <c r="AC906" s="26">
        <f>IFERROR(INDEX(Cost_Components!$M$2:$M$29,MATCH(E906,Cost_Components!$A$2:$A$29,0)),"")</f>
        <v>0</v>
      </c>
      <c r="AD906" s="26">
        <f>IFERROR(INDEX(Cost_Components!$N$2:$N$29,MATCH(E906,Cost_Components!$A$2:$A$29,0)),"")</f>
        <v>95</v>
      </c>
      <c r="AE906" s="16" t="str">
        <f>IFERROR(INDEX(Cost_Components!$O$2:$O$29,MATCH(E906,Cost_Components!$A$2:$A$29,0)),"")</f>
        <v>Both</v>
      </c>
      <c r="AF906" s="11">
        <v>103909.40925291899</v>
      </c>
      <c r="AG906" s="11">
        <v>92647.427394862301</v>
      </c>
      <c r="AH906" s="23">
        <f t="shared" si="205"/>
        <v>1</v>
      </c>
      <c r="AI906" s="10">
        <v>319784682.33108002</v>
      </c>
      <c r="AJ906" s="29">
        <f t="shared" si="206"/>
        <v>5.8327410858612849E-3</v>
      </c>
      <c r="AK906" s="29">
        <f t="shared" si="207"/>
        <v>1.4893447426538999E-2</v>
      </c>
      <c r="AL906" s="29">
        <f t="shared" si="208"/>
        <v>9.0607063406777134E-3</v>
      </c>
      <c r="AM906" s="29">
        <f t="shared" si="209"/>
        <v>5.0166934166356409E-3</v>
      </c>
    </row>
    <row r="907" spans="1:39">
      <c r="A907" t="s">
        <v>115</v>
      </c>
      <c r="B907" s="20">
        <v>2046</v>
      </c>
      <c r="C907" t="s">
        <v>242</v>
      </c>
      <c r="D907" t="s">
        <v>232</v>
      </c>
      <c r="E907" s="22" t="s">
        <v>317</v>
      </c>
      <c r="F907" s="22" t="s">
        <v>318</v>
      </c>
      <c r="G907" s="22" t="s">
        <v>243</v>
      </c>
      <c r="H907" s="22" t="s">
        <v>237</v>
      </c>
      <c r="I907" s="22" t="s">
        <v>309</v>
      </c>
      <c r="J907" s="17">
        <f>IFERROR(INDEX(Cost_Components!$K$2:$K$29,MATCH(E907,Cost_Components!$A$2:$A$29,0)),"")</f>
        <v>1</v>
      </c>
      <c r="K907" s="17">
        <f t="shared" si="196"/>
        <v>0.72461538461538466</v>
      </c>
      <c r="L907" s="17">
        <f>IFERROR(INDEX(Cost_Components!$S$2:$S$29,MATCH(E907,Cost_Components!$A$2:$A$29,0)),"")</f>
        <v>0.31</v>
      </c>
      <c r="M907" s="28">
        <f>IFERROR(INDEX(Cost_Components!$L$2:$L$29,MATCH(E907,Cost_Components!$A$2:$A$29,0)),"")</f>
        <v>1</v>
      </c>
      <c r="N907" s="29">
        <f>IFERROR(INDEX(Cost_Components!$P$2:$P$29,MATCH(E907,Cost_Components!$A$2:$A$29,0)),"")</f>
        <v>64.94344126</v>
      </c>
      <c r="O907" s="23">
        <f t="shared" si="197"/>
        <v>106366.7621356</v>
      </c>
      <c r="P907" s="23">
        <f t="shared" si="198"/>
        <v>94127.114990458605</v>
      </c>
      <c r="Q907" s="23">
        <f t="shared" si="199"/>
        <v>1895011.0166403954</v>
      </c>
      <c r="R907" s="23">
        <f t="shared" si="200"/>
        <v>5005515.2321392978</v>
      </c>
      <c r="S907" s="23">
        <f t="shared" si="201"/>
        <v>3110504.2154989024</v>
      </c>
      <c r="T907" s="16">
        <f>IFERROR(INDEX(Cost_Components!$R$2:$R$29,MATCH(E907,Cost_Components!$A$2:$A$29,0)),"")</f>
        <v>1</v>
      </c>
      <c r="U907" s="26">
        <f>IFERROR(INDEX(Cost_Components!$Q$2:$Q$29,MATCH(E907,Cost_Components!$A$2:$A$29,0)),"")</f>
        <v>2023</v>
      </c>
      <c r="V907" s="30">
        <f>1/(1+Calculation_Assumptions!$B$5)^(B907-Calculation_Assumptions!$B$2)</f>
        <v>0.5375492759090631</v>
      </c>
      <c r="W907" s="23">
        <f t="shared" si="202"/>
        <v>1018661.7998347421</v>
      </c>
      <c r="X907" s="23">
        <f t="shared" si="203"/>
        <v>2690711.0885882652</v>
      </c>
      <c r="Y907" s="23">
        <f t="shared" si="204"/>
        <v>1672049.2887535233</v>
      </c>
      <c r="Z907" s="17">
        <f>IFERROR(INDEX(Cost_Components!$T$2:$T$29,MATCH(E907,Cost_Components!$A$2:$A$29,0)),"")</f>
        <v>0.8</v>
      </c>
      <c r="AA907" s="26">
        <f>IFERROR(INDEX(Cost_Components!$U$2:$U$29,MATCH(E907,Cost_Components!$A$2:$A$29,0)),"")</f>
        <v>2025</v>
      </c>
      <c r="AB907" s="26">
        <f>IFERROR(INDEX(Cost_Components!$V$2:$V$29,MATCH(E907,Cost_Components!$A$2:$A$29,0)),"")</f>
        <v>2050</v>
      </c>
      <c r="AC907" s="26">
        <f>IFERROR(INDEX(Cost_Components!$M$2:$M$29,MATCH(E907,Cost_Components!$A$2:$A$29,0)),"")</f>
        <v>0</v>
      </c>
      <c r="AD907" s="26">
        <f>IFERROR(INDEX(Cost_Components!$N$2:$N$29,MATCH(E907,Cost_Components!$A$2:$A$29,0)),"")</f>
        <v>95</v>
      </c>
      <c r="AE907" s="16" t="str">
        <f>IFERROR(INDEX(Cost_Components!$O$2:$O$29,MATCH(E907,Cost_Components!$A$2:$A$29,0)),"")</f>
        <v>Both</v>
      </c>
      <c r="AF907" s="11">
        <v>106366.7621356</v>
      </c>
      <c r="AG907" s="11">
        <v>94127.114990458605</v>
      </c>
      <c r="AH907" s="23">
        <f t="shared" si="205"/>
        <v>1</v>
      </c>
      <c r="AI907" s="10">
        <v>320645615.981408</v>
      </c>
      <c r="AJ907" s="29">
        <f t="shared" si="206"/>
        <v>5.9099857356236978E-3</v>
      </c>
      <c r="AK907" s="29">
        <f t="shared" si="207"/>
        <v>1.5610739653554261E-2</v>
      </c>
      <c r="AL907" s="29">
        <f t="shared" si="208"/>
        <v>9.7007539179305626E-3</v>
      </c>
      <c r="AM907" s="29">
        <f t="shared" si="209"/>
        <v>5.2146332443555807E-3</v>
      </c>
    </row>
    <row r="908" spans="1:39">
      <c r="A908" t="s">
        <v>115</v>
      </c>
      <c r="B908" s="20">
        <v>2047</v>
      </c>
      <c r="C908" t="s">
        <v>242</v>
      </c>
      <c r="D908" t="s">
        <v>232</v>
      </c>
      <c r="E908" s="22" t="s">
        <v>317</v>
      </c>
      <c r="F908" s="22" t="s">
        <v>318</v>
      </c>
      <c r="G908" s="22" t="s">
        <v>243</v>
      </c>
      <c r="H908" s="22" t="s">
        <v>237</v>
      </c>
      <c r="I908" s="22" t="s">
        <v>309</v>
      </c>
      <c r="J908" s="17">
        <f>IFERROR(INDEX(Cost_Components!$K$2:$K$29,MATCH(E908,Cost_Components!$A$2:$A$29,0)),"")</f>
        <v>1</v>
      </c>
      <c r="K908" s="17">
        <f t="shared" si="196"/>
        <v>0.74346153846153851</v>
      </c>
      <c r="L908" s="17">
        <f>IFERROR(INDEX(Cost_Components!$S$2:$S$29,MATCH(E908,Cost_Components!$A$2:$A$29,0)),"")</f>
        <v>0.31</v>
      </c>
      <c r="M908" s="28">
        <f>IFERROR(INDEX(Cost_Components!$L$2:$L$29,MATCH(E908,Cost_Components!$A$2:$A$29,0)),"")</f>
        <v>1</v>
      </c>
      <c r="N908" s="29">
        <f>IFERROR(INDEX(Cost_Components!$P$2:$P$29,MATCH(E908,Cost_Components!$A$2:$A$29,0)),"")</f>
        <v>64.94344126</v>
      </c>
      <c r="O908" s="23">
        <f t="shared" si="197"/>
        <v>108874.550684887</v>
      </c>
      <c r="P908" s="23">
        <f t="shared" si="198"/>
        <v>95620.397949063903</v>
      </c>
      <c r="Q908" s="23">
        <f t="shared" si="199"/>
        <v>1925074.4862134852</v>
      </c>
      <c r="R908" s="23">
        <f t="shared" si="200"/>
        <v>5256784.5688804397</v>
      </c>
      <c r="S908" s="23">
        <f t="shared" si="201"/>
        <v>3331710.0826669545</v>
      </c>
      <c r="T908" s="16">
        <f>IFERROR(INDEX(Cost_Components!$R$2:$R$29,MATCH(E908,Cost_Components!$A$2:$A$29,0)),"")</f>
        <v>1</v>
      </c>
      <c r="U908" s="26">
        <f>IFERROR(INDEX(Cost_Components!$Q$2:$Q$29,MATCH(E908,Cost_Components!$A$2:$A$29,0)),"")</f>
        <v>2023</v>
      </c>
      <c r="V908" s="30">
        <f>1/(1+Calculation_Assumptions!$B$5)^(B908-Calculation_Assumptions!$B$2)</f>
        <v>0.52189250088258554</v>
      </c>
      <c r="W908" s="23">
        <f t="shared" si="202"/>
        <v>1004681.9379952142</v>
      </c>
      <c r="X908" s="23">
        <f t="shared" si="203"/>
        <v>2743476.4452539971</v>
      </c>
      <c r="Y908" s="23">
        <f t="shared" si="204"/>
        <v>1738794.5072587826</v>
      </c>
      <c r="Z908" s="17">
        <f>IFERROR(INDEX(Cost_Components!$T$2:$T$29,MATCH(E908,Cost_Components!$A$2:$A$29,0)),"")</f>
        <v>0.8</v>
      </c>
      <c r="AA908" s="26">
        <f>IFERROR(INDEX(Cost_Components!$U$2:$U$29,MATCH(E908,Cost_Components!$A$2:$A$29,0)),"")</f>
        <v>2025</v>
      </c>
      <c r="AB908" s="26">
        <f>IFERROR(INDEX(Cost_Components!$V$2:$V$29,MATCH(E908,Cost_Components!$A$2:$A$29,0)),"")</f>
        <v>2050</v>
      </c>
      <c r="AC908" s="26">
        <f>IFERROR(INDEX(Cost_Components!$M$2:$M$29,MATCH(E908,Cost_Components!$A$2:$A$29,0)),"")</f>
        <v>0</v>
      </c>
      <c r="AD908" s="26">
        <f>IFERROR(INDEX(Cost_Components!$N$2:$N$29,MATCH(E908,Cost_Components!$A$2:$A$29,0)),"")</f>
        <v>95</v>
      </c>
      <c r="AE908" s="16" t="str">
        <f>IFERROR(INDEX(Cost_Components!$O$2:$O$29,MATCH(E908,Cost_Components!$A$2:$A$29,0)),"")</f>
        <v>Both</v>
      </c>
      <c r="AF908" s="11">
        <v>108874.550684887</v>
      </c>
      <c r="AG908" s="11">
        <v>95620.397949063903</v>
      </c>
      <c r="AH908" s="23">
        <f t="shared" si="205"/>
        <v>1</v>
      </c>
      <c r="AI908" s="10">
        <v>321429520.52287501</v>
      </c>
      <c r="AJ908" s="29">
        <f t="shared" si="206"/>
        <v>5.98910293952445E-3</v>
      </c>
      <c r="AK908" s="29">
        <f t="shared" si="207"/>
        <v>1.6354392590727625E-2</v>
      </c>
      <c r="AL908" s="29">
        <f t="shared" si="208"/>
        <v>1.0365289651203174E-2</v>
      </c>
      <c r="AM908" s="29">
        <f t="shared" si="209"/>
        <v>5.4095669384388069E-3</v>
      </c>
    </row>
    <row r="909" spans="1:39">
      <c r="A909" t="s">
        <v>115</v>
      </c>
      <c r="B909" s="20">
        <v>2048</v>
      </c>
      <c r="C909" t="s">
        <v>242</v>
      </c>
      <c r="D909" t="s">
        <v>232</v>
      </c>
      <c r="E909" s="22" t="s">
        <v>317</v>
      </c>
      <c r="F909" s="22" t="s">
        <v>318</v>
      </c>
      <c r="G909" s="22" t="s">
        <v>243</v>
      </c>
      <c r="H909" s="22" t="s">
        <v>237</v>
      </c>
      <c r="I909" s="22" t="s">
        <v>309</v>
      </c>
      <c r="J909" s="17">
        <f>IFERROR(INDEX(Cost_Components!$K$2:$K$29,MATCH(E909,Cost_Components!$A$2:$A$29,0)),"")</f>
        <v>1</v>
      </c>
      <c r="K909" s="17">
        <f t="shared" si="196"/>
        <v>0.76230769230769235</v>
      </c>
      <c r="L909" s="17">
        <f>IFERROR(INDEX(Cost_Components!$S$2:$S$29,MATCH(E909,Cost_Components!$A$2:$A$29,0)),"")</f>
        <v>0.31</v>
      </c>
      <c r="M909" s="28">
        <f>IFERROR(INDEX(Cost_Components!$L$2:$L$29,MATCH(E909,Cost_Components!$A$2:$A$29,0)),"")</f>
        <v>1</v>
      </c>
      <c r="N909" s="29">
        <f>IFERROR(INDEX(Cost_Components!$P$2:$P$29,MATCH(E909,Cost_Components!$A$2:$A$29,0)),"")</f>
        <v>64.94344126</v>
      </c>
      <c r="O909" s="23">
        <f t="shared" si="197"/>
        <v>111523.79401134</v>
      </c>
      <c r="P909" s="23">
        <f t="shared" si="198"/>
        <v>97221.627483885604</v>
      </c>
      <c r="Q909" s="23">
        <f t="shared" si="199"/>
        <v>1957311.186647411</v>
      </c>
      <c r="R909" s="23">
        <f t="shared" si="200"/>
        <v>5521195.6267527612</v>
      </c>
      <c r="S909" s="23">
        <f t="shared" si="201"/>
        <v>3563884.4401053502</v>
      </c>
      <c r="T909" s="16">
        <f>IFERROR(INDEX(Cost_Components!$R$2:$R$29,MATCH(E909,Cost_Components!$A$2:$A$29,0)),"")</f>
        <v>1</v>
      </c>
      <c r="U909" s="26">
        <f>IFERROR(INDEX(Cost_Components!$Q$2:$Q$29,MATCH(E909,Cost_Components!$A$2:$A$29,0)),"")</f>
        <v>2023</v>
      </c>
      <c r="V909" s="30">
        <f>1/(1+Calculation_Assumptions!$B$5)^(B909-Calculation_Assumptions!$B$2)</f>
        <v>0.50669174842969467</v>
      </c>
      <c r="W909" s="23">
        <f t="shared" si="202"/>
        <v>991753.4273833771</v>
      </c>
      <c r="X909" s="23">
        <f t="shared" si="203"/>
        <v>2797544.2655417402</v>
      </c>
      <c r="Y909" s="23">
        <f t="shared" si="204"/>
        <v>1805790.8381583632</v>
      </c>
      <c r="Z909" s="17">
        <f>IFERROR(INDEX(Cost_Components!$T$2:$T$29,MATCH(E909,Cost_Components!$A$2:$A$29,0)),"")</f>
        <v>0.8</v>
      </c>
      <c r="AA909" s="26">
        <f>IFERROR(INDEX(Cost_Components!$U$2:$U$29,MATCH(E909,Cost_Components!$A$2:$A$29,0)),"")</f>
        <v>2025</v>
      </c>
      <c r="AB909" s="26">
        <f>IFERROR(INDEX(Cost_Components!$V$2:$V$29,MATCH(E909,Cost_Components!$A$2:$A$29,0)),"")</f>
        <v>2050</v>
      </c>
      <c r="AC909" s="26">
        <f>IFERROR(INDEX(Cost_Components!$M$2:$M$29,MATCH(E909,Cost_Components!$A$2:$A$29,0)),"")</f>
        <v>0</v>
      </c>
      <c r="AD909" s="26">
        <f>IFERROR(INDEX(Cost_Components!$N$2:$N$29,MATCH(E909,Cost_Components!$A$2:$A$29,0)),"")</f>
        <v>95</v>
      </c>
      <c r="AE909" s="16" t="str">
        <f>IFERROR(INDEX(Cost_Components!$O$2:$O$29,MATCH(E909,Cost_Components!$A$2:$A$29,0)),"")</f>
        <v>Both</v>
      </c>
      <c r="AF909" s="11">
        <v>111523.79401134</v>
      </c>
      <c r="AG909" s="11">
        <v>97221.627483885604</v>
      </c>
      <c r="AH909" s="23">
        <f t="shared" si="205"/>
        <v>1</v>
      </c>
      <c r="AI909" s="10">
        <v>322136832.26016098</v>
      </c>
      <c r="AJ909" s="29">
        <f t="shared" si="206"/>
        <v>6.0760241941743148E-3</v>
      </c>
      <c r="AK909" s="29">
        <f t="shared" si="207"/>
        <v>1.7139287016685469E-2</v>
      </c>
      <c r="AL909" s="29">
        <f t="shared" si="208"/>
        <v>1.1063262822511152E-2</v>
      </c>
      <c r="AM909" s="29">
        <f t="shared" si="209"/>
        <v>5.6056639828754142E-3</v>
      </c>
    </row>
    <row r="910" spans="1:39">
      <c r="A910" t="s">
        <v>115</v>
      </c>
      <c r="B910" s="20">
        <v>2049</v>
      </c>
      <c r="C910" t="s">
        <v>242</v>
      </c>
      <c r="D910" t="s">
        <v>232</v>
      </c>
      <c r="E910" s="22" t="s">
        <v>317</v>
      </c>
      <c r="F910" s="22" t="s">
        <v>318</v>
      </c>
      <c r="G910" s="22" t="s">
        <v>243</v>
      </c>
      <c r="H910" s="22" t="s">
        <v>237</v>
      </c>
      <c r="I910" s="22" t="s">
        <v>309</v>
      </c>
      <c r="J910" s="17">
        <f>IFERROR(INDEX(Cost_Components!$K$2:$K$29,MATCH(E910,Cost_Components!$A$2:$A$29,0)),"")</f>
        <v>1</v>
      </c>
      <c r="K910" s="17">
        <f t="shared" si="196"/>
        <v>0.7811538461538462</v>
      </c>
      <c r="L910" s="17">
        <f>IFERROR(INDEX(Cost_Components!$S$2:$S$29,MATCH(E910,Cost_Components!$A$2:$A$29,0)),"")</f>
        <v>0.31</v>
      </c>
      <c r="M910" s="28">
        <f>IFERROR(INDEX(Cost_Components!$L$2:$L$29,MATCH(E910,Cost_Components!$A$2:$A$29,0)),"")</f>
        <v>1</v>
      </c>
      <c r="N910" s="29">
        <f>IFERROR(INDEX(Cost_Components!$P$2:$P$29,MATCH(E910,Cost_Components!$A$2:$A$29,0)),"")</f>
        <v>64.94344126</v>
      </c>
      <c r="O910" s="23">
        <f t="shared" si="197"/>
        <v>114206.093673347</v>
      </c>
      <c r="P910" s="23">
        <f t="shared" si="198"/>
        <v>98824.228145921399</v>
      </c>
      <c r="Q910" s="23">
        <f t="shared" si="199"/>
        <v>1989575.4912544403</v>
      </c>
      <c r="R910" s="23">
        <f t="shared" si="200"/>
        <v>5793768.6580132386</v>
      </c>
      <c r="S910" s="23">
        <f t="shared" si="201"/>
        <v>3804193.1667587981</v>
      </c>
      <c r="T910" s="16">
        <f>IFERROR(INDEX(Cost_Components!$R$2:$R$29,MATCH(E910,Cost_Components!$A$2:$A$29,0)),"")</f>
        <v>1</v>
      </c>
      <c r="U910" s="26">
        <f>IFERROR(INDEX(Cost_Components!$Q$2:$Q$29,MATCH(E910,Cost_Components!$A$2:$A$29,0)),"")</f>
        <v>2023</v>
      </c>
      <c r="V910" s="30">
        <f>1/(1+Calculation_Assumptions!$B$5)^(B910-Calculation_Assumptions!$B$2)</f>
        <v>0.49193373633950943</v>
      </c>
      <c r="W910" s="23">
        <f t="shared" si="202"/>
        <v>978739.30514231173</v>
      </c>
      <c r="X910" s="23">
        <f t="shared" si="203"/>
        <v>2850150.2634231979</v>
      </c>
      <c r="Y910" s="23">
        <f t="shared" si="204"/>
        <v>1871410.9582808861</v>
      </c>
      <c r="Z910" s="17">
        <f>IFERROR(INDEX(Cost_Components!$T$2:$T$29,MATCH(E910,Cost_Components!$A$2:$A$29,0)),"")</f>
        <v>0.8</v>
      </c>
      <c r="AA910" s="26">
        <f>IFERROR(INDEX(Cost_Components!$U$2:$U$29,MATCH(E910,Cost_Components!$A$2:$A$29,0)),"")</f>
        <v>2025</v>
      </c>
      <c r="AB910" s="26">
        <f>IFERROR(INDEX(Cost_Components!$V$2:$V$29,MATCH(E910,Cost_Components!$A$2:$A$29,0)),"")</f>
        <v>2050</v>
      </c>
      <c r="AC910" s="26">
        <f>IFERROR(INDEX(Cost_Components!$M$2:$M$29,MATCH(E910,Cost_Components!$A$2:$A$29,0)),"")</f>
        <v>0</v>
      </c>
      <c r="AD910" s="26">
        <f>IFERROR(INDEX(Cost_Components!$N$2:$N$29,MATCH(E910,Cost_Components!$A$2:$A$29,0)),"")</f>
        <v>95</v>
      </c>
      <c r="AE910" s="16" t="str">
        <f>IFERROR(INDEX(Cost_Components!$O$2:$O$29,MATCH(E910,Cost_Components!$A$2:$A$29,0)),"")</f>
        <v>Both</v>
      </c>
      <c r="AF910" s="11">
        <v>114206.093673347</v>
      </c>
      <c r="AG910" s="11">
        <v>98824.228145921399</v>
      </c>
      <c r="AH910" s="23">
        <f t="shared" si="205"/>
        <v>1</v>
      </c>
      <c r="AI910" s="10">
        <v>322765819.75268102</v>
      </c>
      <c r="AJ910" s="29">
        <f t="shared" si="206"/>
        <v>6.1641455491754068E-3</v>
      </c>
      <c r="AK910" s="29">
        <f t="shared" si="207"/>
        <v>1.7950378582381209E-2</v>
      </c>
      <c r="AL910" s="29">
        <f t="shared" si="208"/>
        <v>1.1786233033205799E-2</v>
      </c>
      <c r="AM910" s="29">
        <f t="shared" si="209"/>
        <v>5.7980456533930783E-3</v>
      </c>
    </row>
    <row r="911" spans="1:39">
      <c r="A911" t="s">
        <v>115</v>
      </c>
      <c r="B911" s="20">
        <v>2050</v>
      </c>
      <c r="C911" t="s">
        <v>242</v>
      </c>
      <c r="D911" t="s">
        <v>232</v>
      </c>
      <c r="E911" s="22" t="s">
        <v>317</v>
      </c>
      <c r="F911" s="22" t="s">
        <v>318</v>
      </c>
      <c r="G911" s="22" t="s">
        <v>243</v>
      </c>
      <c r="H911" s="22" t="s">
        <v>237</v>
      </c>
      <c r="I911" s="22" t="s">
        <v>309</v>
      </c>
      <c r="J911" s="17">
        <f>IFERROR(INDEX(Cost_Components!$K$2:$K$29,MATCH(E911,Cost_Components!$A$2:$A$29,0)),"")</f>
        <v>1</v>
      </c>
      <c r="K911" s="17">
        <f t="shared" si="196"/>
        <v>0.8</v>
      </c>
      <c r="L911" s="17">
        <f>IFERROR(INDEX(Cost_Components!$S$2:$S$29,MATCH(E911,Cost_Components!$A$2:$A$29,0)),"")</f>
        <v>0.31</v>
      </c>
      <c r="M911" s="28">
        <f>IFERROR(INDEX(Cost_Components!$L$2:$L$29,MATCH(E911,Cost_Components!$A$2:$A$29,0)),"")</f>
        <v>1</v>
      </c>
      <c r="N911" s="29">
        <f>IFERROR(INDEX(Cost_Components!$P$2:$P$29,MATCH(E911,Cost_Components!$A$2:$A$29,0)),"")</f>
        <v>64.94344126</v>
      </c>
      <c r="O911" s="23">
        <f t="shared" si="197"/>
        <v>116902.039630766</v>
      </c>
      <c r="P911" s="23">
        <f t="shared" si="198"/>
        <v>100410.417452596</v>
      </c>
      <c r="Q911" s="23">
        <f t="shared" si="199"/>
        <v>2021509.3947946713</v>
      </c>
      <c r="R911" s="23">
        <f t="shared" si="200"/>
        <v>6073616.5951478761</v>
      </c>
      <c r="S911" s="23">
        <f t="shared" si="201"/>
        <v>4052107.2003532047</v>
      </c>
      <c r="T911" s="16">
        <f>IFERROR(INDEX(Cost_Components!$R$2:$R$29,MATCH(E911,Cost_Components!$A$2:$A$29,0)),"")</f>
        <v>1</v>
      </c>
      <c r="U911" s="26">
        <f>IFERROR(INDEX(Cost_Components!$Q$2:$Q$29,MATCH(E911,Cost_Components!$A$2:$A$29,0)),"")</f>
        <v>2023</v>
      </c>
      <c r="V911" s="30">
        <f>1/(1+Calculation_Assumptions!$B$5)^(B911-Calculation_Assumptions!$B$2)</f>
        <v>0.47760556926165965</v>
      </c>
      <c r="W911" s="23">
        <f t="shared" si="202"/>
        <v>965484.14526870206</v>
      </c>
      <c r="X911" s="23">
        <f t="shared" si="203"/>
        <v>2900793.1114026643</v>
      </c>
      <c r="Y911" s="23">
        <f t="shared" si="204"/>
        <v>1935308.9661339624</v>
      </c>
      <c r="Z911" s="17">
        <f>IFERROR(INDEX(Cost_Components!$T$2:$T$29,MATCH(E911,Cost_Components!$A$2:$A$29,0)),"")</f>
        <v>0.8</v>
      </c>
      <c r="AA911" s="26">
        <f>IFERROR(INDEX(Cost_Components!$U$2:$U$29,MATCH(E911,Cost_Components!$A$2:$A$29,0)),"")</f>
        <v>2025</v>
      </c>
      <c r="AB911" s="26">
        <f>IFERROR(INDEX(Cost_Components!$V$2:$V$29,MATCH(E911,Cost_Components!$A$2:$A$29,0)),"")</f>
        <v>2050</v>
      </c>
      <c r="AC911" s="26">
        <f>IFERROR(INDEX(Cost_Components!$M$2:$M$29,MATCH(E911,Cost_Components!$A$2:$A$29,0)),"")</f>
        <v>0</v>
      </c>
      <c r="AD911" s="26">
        <f>IFERROR(INDEX(Cost_Components!$N$2:$N$29,MATCH(E911,Cost_Components!$A$2:$A$29,0)),"")</f>
        <v>95</v>
      </c>
      <c r="AE911" s="16" t="str">
        <f>IFERROR(INDEX(Cost_Components!$O$2:$O$29,MATCH(E911,Cost_Components!$A$2:$A$29,0)),"")</f>
        <v>Both</v>
      </c>
      <c r="AF911" s="11">
        <v>116902.039630766</v>
      </c>
      <c r="AG911" s="11">
        <v>100410.417452596</v>
      </c>
      <c r="AH911" s="23">
        <f t="shared" si="205"/>
        <v>1</v>
      </c>
      <c r="AI911" s="10">
        <v>323312042.56328499</v>
      </c>
      <c r="AJ911" s="29">
        <f t="shared" si="206"/>
        <v>6.2525026249184079E-3</v>
      </c>
      <c r="AK911" s="29">
        <f t="shared" si="207"/>
        <v>1.8785618212656053E-2</v>
      </c>
      <c r="AL911" s="29">
        <f t="shared" si="208"/>
        <v>1.2533115587737648E-2</v>
      </c>
      <c r="AM911" s="29">
        <f t="shared" si="209"/>
        <v>5.9858858049036193E-3</v>
      </c>
    </row>
    <row r="912" spans="1:39">
      <c r="A912" t="s">
        <v>115</v>
      </c>
      <c r="B912" s="20">
        <v>2025</v>
      </c>
      <c r="C912" t="s">
        <v>242</v>
      </c>
      <c r="D912" t="s">
        <v>232</v>
      </c>
      <c r="E912" s="22" t="s">
        <v>320</v>
      </c>
      <c r="F912" s="22" t="s">
        <v>321</v>
      </c>
      <c r="G912" s="22" t="s">
        <v>243</v>
      </c>
      <c r="H912" s="22" t="s">
        <v>237</v>
      </c>
      <c r="I912" s="22" t="s">
        <v>309</v>
      </c>
      <c r="J912" s="17">
        <f>IFERROR(INDEX(Cost_Components!$K$2:$K$29,MATCH(E912,Cost_Components!$A$2:$A$29,0)),"")</f>
        <v>1</v>
      </c>
      <c r="K912" s="17">
        <f t="shared" si="196"/>
        <v>0.32884615384615384</v>
      </c>
      <c r="L912" s="17">
        <f>IFERROR(INDEX(Cost_Components!$S$2:$S$29,MATCH(E912,Cost_Components!$A$2:$A$29,0)),"")</f>
        <v>0.31</v>
      </c>
      <c r="M912" s="28">
        <f>IFERROR(INDEX(Cost_Components!$L$2:$L$29,MATCH(E912,Cost_Components!$A$2:$A$29,0)),"")</f>
        <v>1</v>
      </c>
      <c r="N912" s="29">
        <f>IFERROR(INDEX(Cost_Components!$P$2:$P$29,MATCH(E912,Cost_Components!$A$2:$A$29,0)),"")</f>
        <v>115.1062307</v>
      </c>
      <c r="O912" s="23">
        <f t="shared" si="197"/>
        <v>72410.012607192693</v>
      </c>
      <c r="P912" s="23">
        <f t="shared" si="198"/>
        <v>72327.695471622297</v>
      </c>
      <c r="Q912" s="23">
        <f t="shared" si="199"/>
        <v>2580864.2042963295</v>
      </c>
      <c r="R912" s="23">
        <f t="shared" si="200"/>
        <v>2740881.2660812242</v>
      </c>
      <c r="S912" s="23">
        <f t="shared" si="201"/>
        <v>160017.06178489467</v>
      </c>
      <c r="T912" s="16">
        <f>IFERROR(INDEX(Cost_Components!$R$2:$R$29,MATCH(E912,Cost_Components!$A$2:$A$29,0)),"")</f>
        <v>1</v>
      </c>
      <c r="U912" s="26">
        <f>IFERROR(INDEX(Cost_Components!$Q$2:$Q$29,MATCH(E912,Cost_Components!$A$2:$A$29,0)),"")</f>
        <v>2023</v>
      </c>
      <c r="V912" s="30">
        <f>1/(1+Calculation_Assumptions!$B$5)^(B912-Calculation_Assumptions!$B$2)</f>
        <v>1</v>
      </c>
      <c r="W912" s="23">
        <f t="shared" si="202"/>
        <v>2580864.2042963295</v>
      </c>
      <c r="X912" s="23">
        <f t="shared" si="203"/>
        <v>2740881.2660812242</v>
      </c>
      <c r="Y912" s="23">
        <f t="shared" si="204"/>
        <v>160017.06178489467</v>
      </c>
      <c r="Z912" s="17">
        <f>IFERROR(INDEX(Cost_Components!$T$2:$T$29,MATCH(E912,Cost_Components!$A$2:$A$29,0)),"")</f>
        <v>0.8</v>
      </c>
      <c r="AA912" s="26">
        <f>IFERROR(INDEX(Cost_Components!$U$2:$U$29,MATCH(E912,Cost_Components!$A$2:$A$29,0)),"")</f>
        <v>2025</v>
      </c>
      <c r="AB912" s="26">
        <f>IFERROR(INDEX(Cost_Components!$V$2:$V$29,MATCH(E912,Cost_Components!$A$2:$A$29,0)),"")</f>
        <v>2050</v>
      </c>
      <c r="AC912" s="26">
        <f>IFERROR(INDEX(Cost_Components!$M$2:$M$29,MATCH(E912,Cost_Components!$A$2:$A$29,0)),"")</f>
        <v>0</v>
      </c>
      <c r="AD912" s="26">
        <f>IFERROR(INDEX(Cost_Components!$N$2:$N$29,MATCH(E912,Cost_Components!$A$2:$A$29,0)),"")</f>
        <v>95</v>
      </c>
      <c r="AE912" s="16" t="str">
        <f>IFERROR(INDEX(Cost_Components!$O$2:$O$29,MATCH(E912,Cost_Components!$A$2:$A$29,0)),"")</f>
        <v>Both</v>
      </c>
      <c r="AF912" s="11">
        <v>72410.012607192693</v>
      </c>
      <c r="AG912" s="11">
        <v>72327.695471622297</v>
      </c>
      <c r="AH912" s="23">
        <f t="shared" si="205"/>
        <v>1</v>
      </c>
      <c r="AI912" s="10">
        <v>288391907.64445603</v>
      </c>
      <c r="AJ912" s="29">
        <f t="shared" si="206"/>
        <v>8.9491561166762969E-3</v>
      </c>
      <c r="AK912" s="29">
        <f t="shared" si="207"/>
        <v>9.5040158667015016E-3</v>
      </c>
      <c r="AL912" s="29">
        <f t="shared" si="208"/>
        <v>5.5485975002520426E-4</v>
      </c>
      <c r="AM912" s="29">
        <f t="shared" si="209"/>
        <v>5.5485975002520426E-4</v>
      </c>
    </row>
    <row r="913" spans="1:39">
      <c r="A913" t="s">
        <v>115</v>
      </c>
      <c r="B913" s="20">
        <v>2026</v>
      </c>
      <c r="C913" t="s">
        <v>242</v>
      </c>
      <c r="D913" t="s">
        <v>232</v>
      </c>
      <c r="E913" s="22" t="s">
        <v>320</v>
      </c>
      <c r="F913" s="22" t="s">
        <v>321</v>
      </c>
      <c r="G913" s="22" t="s">
        <v>243</v>
      </c>
      <c r="H913" s="22" t="s">
        <v>237</v>
      </c>
      <c r="I913" s="22" t="s">
        <v>309</v>
      </c>
      <c r="J913" s="17">
        <f>IFERROR(INDEX(Cost_Components!$K$2:$K$29,MATCH(E913,Cost_Components!$A$2:$A$29,0)),"")</f>
        <v>1</v>
      </c>
      <c r="K913" s="17">
        <f t="shared" si="196"/>
        <v>0.34769230769230769</v>
      </c>
      <c r="L913" s="17">
        <f>IFERROR(INDEX(Cost_Components!$S$2:$S$29,MATCH(E913,Cost_Components!$A$2:$A$29,0)),"")</f>
        <v>0.31</v>
      </c>
      <c r="M913" s="28">
        <f>IFERROR(INDEX(Cost_Components!$L$2:$L$29,MATCH(E913,Cost_Components!$A$2:$A$29,0)),"")</f>
        <v>1</v>
      </c>
      <c r="N913" s="29">
        <f>IFERROR(INDEX(Cost_Components!$P$2:$P$29,MATCH(E913,Cost_Components!$A$2:$A$29,0)),"")</f>
        <v>115.1062307</v>
      </c>
      <c r="O913" s="23">
        <f t="shared" si="197"/>
        <v>73030.413841824105</v>
      </c>
      <c r="P913" s="23">
        <f t="shared" si="198"/>
        <v>72799.294006316093</v>
      </c>
      <c r="Q913" s="23">
        <f t="shared" si="199"/>
        <v>2597692.2225133255</v>
      </c>
      <c r="R913" s="23">
        <f t="shared" si="200"/>
        <v>2922790.4307958861</v>
      </c>
      <c r="S913" s="23">
        <f t="shared" si="201"/>
        <v>325098.20828256058</v>
      </c>
      <c r="T913" s="16">
        <f>IFERROR(INDEX(Cost_Components!$R$2:$R$29,MATCH(E913,Cost_Components!$A$2:$A$29,0)),"")</f>
        <v>1</v>
      </c>
      <c r="U913" s="26">
        <f>IFERROR(INDEX(Cost_Components!$Q$2:$Q$29,MATCH(E913,Cost_Components!$A$2:$A$29,0)),"")</f>
        <v>2023</v>
      </c>
      <c r="V913" s="30">
        <f>1/(1+Calculation_Assumptions!$B$5)^(B913-Calculation_Assumptions!$B$2)</f>
        <v>0.970873786407767</v>
      </c>
      <c r="W913" s="23">
        <f t="shared" si="202"/>
        <v>2522031.2839935198</v>
      </c>
      <c r="X913" s="23">
        <f t="shared" si="203"/>
        <v>2837660.6124231904</v>
      </c>
      <c r="Y913" s="23">
        <f t="shared" si="204"/>
        <v>315629.32842967048</v>
      </c>
      <c r="Z913" s="17">
        <f>IFERROR(INDEX(Cost_Components!$T$2:$T$29,MATCH(E913,Cost_Components!$A$2:$A$29,0)),"")</f>
        <v>0.8</v>
      </c>
      <c r="AA913" s="26">
        <f>IFERROR(INDEX(Cost_Components!$U$2:$U$29,MATCH(E913,Cost_Components!$A$2:$A$29,0)),"")</f>
        <v>2025</v>
      </c>
      <c r="AB913" s="26">
        <f>IFERROR(INDEX(Cost_Components!$V$2:$V$29,MATCH(E913,Cost_Components!$A$2:$A$29,0)),"")</f>
        <v>2050</v>
      </c>
      <c r="AC913" s="26">
        <f>IFERROR(INDEX(Cost_Components!$M$2:$M$29,MATCH(E913,Cost_Components!$A$2:$A$29,0)),"")</f>
        <v>0</v>
      </c>
      <c r="AD913" s="26">
        <f>IFERROR(INDEX(Cost_Components!$N$2:$N$29,MATCH(E913,Cost_Components!$A$2:$A$29,0)),"")</f>
        <v>95</v>
      </c>
      <c r="AE913" s="16" t="str">
        <f>IFERROR(INDEX(Cost_Components!$O$2:$O$29,MATCH(E913,Cost_Components!$A$2:$A$29,0)),"")</f>
        <v>Both</v>
      </c>
      <c r="AF913" s="11">
        <v>73030.413841824105</v>
      </c>
      <c r="AG913" s="11">
        <v>72799.294006316093</v>
      </c>
      <c r="AH913" s="23">
        <f t="shared" si="205"/>
        <v>1</v>
      </c>
      <c r="AI913" s="10">
        <v>290472130.233437</v>
      </c>
      <c r="AJ913" s="29">
        <f t="shared" si="206"/>
        <v>8.9429998686128623E-3</v>
      </c>
      <c r="AK913" s="29">
        <f t="shared" si="207"/>
        <v>1.0062206065852152E-2</v>
      </c>
      <c r="AL913" s="29">
        <f t="shared" si="208"/>
        <v>1.1192061972392891E-3</v>
      </c>
      <c r="AM913" s="29">
        <f t="shared" si="209"/>
        <v>1.0866079584847467E-3</v>
      </c>
    </row>
    <row r="914" spans="1:39">
      <c r="A914" t="s">
        <v>115</v>
      </c>
      <c r="B914" s="20">
        <v>2027</v>
      </c>
      <c r="C914" t="s">
        <v>242</v>
      </c>
      <c r="D914" t="s">
        <v>232</v>
      </c>
      <c r="E914" s="22" t="s">
        <v>320</v>
      </c>
      <c r="F914" s="22" t="s">
        <v>321</v>
      </c>
      <c r="G914" s="22" t="s">
        <v>243</v>
      </c>
      <c r="H914" s="22" t="s">
        <v>237</v>
      </c>
      <c r="I914" s="22" t="s">
        <v>309</v>
      </c>
      <c r="J914" s="17">
        <f>IFERROR(INDEX(Cost_Components!$K$2:$K$29,MATCH(E914,Cost_Components!$A$2:$A$29,0)),"")</f>
        <v>1</v>
      </c>
      <c r="K914" s="17">
        <f t="shared" si="196"/>
        <v>0.36653846153846154</v>
      </c>
      <c r="L914" s="17">
        <f>IFERROR(INDEX(Cost_Components!$S$2:$S$29,MATCH(E914,Cost_Components!$A$2:$A$29,0)),"")</f>
        <v>0.31</v>
      </c>
      <c r="M914" s="28">
        <f>IFERROR(INDEX(Cost_Components!$L$2:$L$29,MATCH(E914,Cost_Components!$A$2:$A$29,0)),"")</f>
        <v>1</v>
      </c>
      <c r="N914" s="29">
        <f>IFERROR(INDEX(Cost_Components!$P$2:$P$29,MATCH(E914,Cost_Components!$A$2:$A$29,0)),"")</f>
        <v>115.1062307</v>
      </c>
      <c r="O914" s="23">
        <f t="shared" si="197"/>
        <v>73737.588328450001</v>
      </c>
      <c r="P914" s="23">
        <f t="shared" si="198"/>
        <v>73300.980349161197</v>
      </c>
      <c r="Q914" s="23">
        <f t="shared" si="199"/>
        <v>2615593.8619280816</v>
      </c>
      <c r="R914" s="23">
        <f t="shared" si="200"/>
        <v>3111052.3185717585</v>
      </c>
      <c r="S914" s="23">
        <f t="shared" si="201"/>
        <v>495458.45664367685</v>
      </c>
      <c r="T914" s="16">
        <f>IFERROR(INDEX(Cost_Components!$R$2:$R$29,MATCH(E914,Cost_Components!$A$2:$A$29,0)),"")</f>
        <v>1</v>
      </c>
      <c r="U914" s="26">
        <f>IFERROR(INDEX(Cost_Components!$Q$2:$Q$29,MATCH(E914,Cost_Components!$A$2:$A$29,0)),"")</f>
        <v>2023</v>
      </c>
      <c r="V914" s="30">
        <f>1/(1+Calculation_Assumptions!$B$5)^(B914-Calculation_Assumptions!$B$2)</f>
        <v>0.94259590913375435</v>
      </c>
      <c r="W914" s="23">
        <f t="shared" si="202"/>
        <v>2465448.0742087676</v>
      </c>
      <c r="X914" s="23">
        <f t="shared" si="203"/>
        <v>2932465.1885868208</v>
      </c>
      <c r="Y914" s="23">
        <f t="shared" si="204"/>
        <v>467017.1143780534</v>
      </c>
      <c r="Z914" s="17">
        <f>IFERROR(INDEX(Cost_Components!$T$2:$T$29,MATCH(E914,Cost_Components!$A$2:$A$29,0)),"")</f>
        <v>0.8</v>
      </c>
      <c r="AA914" s="26">
        <f>IFERROR(INDEX(Cost_Components!$U$2:$U$29,MATCH(E914,Cost_Components!$A$2:$A$29,0)),"")</f>
        <v>2025</v>
      </c>
      <c r="AB914" s="26">
        <f>IFERROR(INDEX(Cost_Components!$V$2:$V$29,MATCH(E914,Cost_Components!$A$2:$A$29,0)),"")</f>
        <v>2050</v>
      </c>
      <c r="AC914" s="26">
        <f>IFERROR(INDEX(Cost_Components!$M$2:$M$29,MATCH(E914,Cost_Components!$A$2:$A$29,0)),"")</f>
        <v>0</v>
      </c>
      <c r="AD914" s="26">
        <f>IFERROR(INDEX(Cost_Components!$N$2:$N$29,MATCH(E914,Cost_Components!$A$2:$A$29,0)),"")</f>
        <v>95</v>
      </c>
      <c r="AE914" s="16" t="str">
        <f>IFERROR(INDEX(Cost_Components!$O$2:$O$29,MATCH(E914,Cost_Components!$A$2:$A$29,0)),"")</f>
        <v>Both</v>
      </c>
      <c r="AF914" s="11">
        <v>73737.588328450001</v>
      </c>
      <c r="AG914" s="11">
        <v>73300.980349161197</v>
      </c>
      <c r="AH914" s="23">
        <f t="shared" si="205"/>
        <v>1</v>
      </c>
      <c r="AI914" s="10">
        <v>292505080.826208</v>
      </c>
      <c r="AJ914" s="29">
        <f t="shared" si="206"/>
        <v>8.9420459109294508E-3</v>
      </c>
      <c r="AK914" s="29">
        <f t="shared" si="207"/>
        <v>1.0635891553693015E-2</v>
      </c>
      <c r="AL914" s="29">
        <f t="shared" si="208"/>
        <v>1.6938456427635651E-3</v>
      </c>
      <c r="AM914" s="29">
        <f t="shared" si="209"/>
        <v>1.5966119735729711E-3</v>
      </c>
    </row>
    <row r="915" spans="1:39">
      <c r="A915" t="s">
        <v>115</v>
      </c>
      <c r="B915" s="20">
        <v>2028</v>
      </c>
      <c r="C915" t="s">
        <v>242</v>
      </c>
      <c r="D915" t="s">
        <v>232</v>
      </c>
      <c r="E915" s="22" t="s">
        <v>320</v>
      </c>
      <c r="F915" s="22" t="s">
        <v>321</v>
      </c>
      <c r="G915" s="22" t="s">
        <v>243</v>
      </c>
      <c r="H915" s="22" t="s">
        <v>237</v>
      </c>
      <c r="I915" s="22" t="s">
        <v>309</v>
      </c>
      <c r="J915" s="17">
        <f>IFERROR(INDEX(Cost_Components!$K$2:$K$29,MATCH(E915,Cost_Components!$A$2:$A$29,0)),"")</f>
        <v>1</v>
      </c>
      <c r="K915" s="17">
        <f t="shared" si="196"/>
        <v>0.38538461538461538</v>
      </c>
      <c r="L915" s="17">
        <f>IFERROR(INDEX(Cost_Components!$S$2:$S$29,MATCH(E915,Cost_Components!$A$2:$A$29,0)),"")</f>
        <v>0.31</v>
      </c>
      <c r="M915" s="28">
        <f>IFERROR(INDEX(Cost_Components!$L$2:$L$29,MATCH(E915,Cost_Components!$A$2:$A$29,0)),"")</f>
        <v>1</v>
      </c>
      <c r="N915" s="29">
        <f>IFERROR(INDEX(Cost_Components!$P$2:$P$29,MATCH(E915,Cost_Components!$A$2:$A$29,0)),"")</f>
        <v>115.1062307</v>
      </c>
      <c r="O915" s="23">
        <f t="shared" si="197"/>
        <v>74682.837716170106</v>
      </c>
      <c r="P915" s="23">
        <f t="shared" si="198"/>
        <v>73989.820852270306</v>
      </c>
      <c r="Q915" s="23">
        <f t="shared" si="199"/>
        <v>2640173.7104266598</v>
      </c>
      <c r="R915" s="23">
        <f t="shared" si="200"/>
        <v>3312943.4105319665</v>
      </c>
      <c r="S915" s="23">
        <f t="shared" si="201"/>
        <v>672769.70010530669</v>
      </c>
      <c r="T915" s="16">
        <f>IFERROR(INDEX(Cost_Components!$R$2:$R$29,MATCH(E915,Cost_Components!$A$2:$A$29,0)),"")</f>
        <v>1</v>
      </c>
      <c r="U915" s="26">
        <f>IFERROR(INDEX(Cost_Components!$Q$2:$Q$29,MATCH(E915,Cost_Components!$A$2:$A$29,0)),"")</f>
        <v>2023</v>
      </c>
      <c r="V915" s="30">
        <f>1/(1+Calculation_Assumptions!$B$5)^(B915-Calculation_Assumptions!$B$2)</f>
        <v>0.91514165935315961</v>
      </c>
      <c r="W915" s="23">
        <f t="shared" si="202"/>
        <v>2416132.9503404419</v>
      </c>
      <c r="X915" s="23">
        <f t="shared" si="203"/>
        <v>3031812.5300573395</v>
      </c>
      <c r="Y915" s="23">
        <f t="shared" si="204"/>
        <v>615679.57971689792</v>
      </c>
      <c r="Z915" s="17">
        <f>IFERROR(INDEX(Cost_Components!$T$2:$T$29,MATCH(E915,Cost_Components!$A$2:$A$29,0)),"")</f>
        <v>0.8</v>
      </c>
      <c r="AA915" s="26">
        <f>IFERROR(INDEX(Cost_Components!$U$2:$U$29,MATCH(E915,Cost_Components!$A$2:$A$29,0)),"")</f>
        <v>2025</v>
      </c>
      <c r="AB915" s="26">
        <f>IFERROR(INDEX(Cost_Components!$V$2:$V$29,MATCH(E915,Cost_Components!$A$2:$A$29,0)),"")</f>
        <v>2050</v>
      </c>
      <c r="AC915" s="26">
        <f>IFERROR(INDEX(Cost_Components!$M$2:$M$29,MATCH(E915,Cost_Components!$A$2:$A$29,0)),"")</f>
        <v>0</v>
      </c>
      <c r="AD915" s="26">
        <f>IFERROR(INDEX(Cost_Components!$N$2:$N$29,MATCH(E915,Cost_Components!$A$2:$A$29,0)),"")</f>
        <v>95</v>
      </c>
      <c r="AE915" s="16" t="str">
        <f>IFERROR(INDEX(Cost_Components!$O$2:$O$29,MATCH(E915,Cost_Components!$A$2:$A$29,0)),"")</f>
        <v>Both</v>
      </c>
      <c r="AF915" s="11">
        <v>74682.837716170106</v>
      </c>
      <c r="AG915" s="11">
        <v>73989.820852270306</v>
      </c>
      <c r="AH915" s="23">
        <f t="shared" si="205"/>
        <v>1</v>
      </c>
      <c r="AI915" s="10">
        <v>294484707.92155403</v>
      </c>
      <c r="AJ915" s="29">
        <f t="shared" si="206"/>
        <v>8.9654017319295218E-3</v>
      </c>
      <c r="AK915" s="29">
        <f t="shared" si="207"/>
        <v>1.1249967558296716E-2</v>
      </c>
      <c r="AL915" s="29">
        <f t="shared" si="208"/>
        <v>2.2845658263671935E-3</v>
      </c>
      <c r="AM915" s="29">
        <f t="shared" si="209"/>
        <v>2.0907013612431959E-3</v>
      </c>
    </row>
    <row r="916" spans="1:39">
      <c r="A916" t="s">
        <v>115</v>
      </c>
      <c r="B916" s="20">
        <v>2029</v>
      </c>
      <c r="C916" t="s">
        <v>242</v>
      </c>
      <c r="D916" t="s">
        <v>232</v>
      </c>
      <c r="E916" s="22" t="s">
        <v>320</v>
      </c>
      <c r="F916" s="22" t="s">
        <v>321</v>
      </c>
      <c r="G916" s="22" t="s">
        <v>243</v>
      </c>
      <c r="H916" s="22" t="s">
        <v>237</v>
      </c>
      <c r="I916" s="22" t="s">
        <v>309</v>
      </c>
      <c r="J916" s="17">
        <f>IFERROR(INDEX(Cost_Components!$K$2:$K$29,MATCH(E916,Cost_Components!$A$2:$A$29,0)),"")</f>
        <v>1</v>
      </c>
      <c r="K916" s="17">
        <f t="shared" si="196"/>
        <v>0.40423076923076923</v>
      </c>
      <c r="L916" s="17">
        <f>IFERROR(INDEX(Cost_Components!$S$2:$S$29,MATCH(E916,Cost_Components!$A$2:$A$29,0)),"")</f>
        <v>0.31</v>
      </c>
      <c r="M916" s="28">
        <f>IFERROR(INDEX(Cost_Components!$L$2:$L$29,MATCH(E916,Cost_Components!$A$2:$A$29,0)),"")</f>
        <v>1</v>
      </c>
      <c r="N916" s="29">
        <f>IFERROR(INDEX(Cost_Components!$P$2:$P$29,MATCH(E916,Cost_Components!$A$2:$A$29,0)),"")</f>
        <v>115.1062307</v>
      </c>
      <c r="O916" s="23">
        <f t="shared" si="197"/>
        <v>75693.442911951905</v>
      </c>
      <c r="P916" s="23">
        <f t="shared" si="198"/>
        <v>74696.648316796694</v>
      </c>
      <c r="Q916" s="23">
        <f t="shared" si="199"/>
        <v>2665395.3864376894</v>
      </c>
      <c r="R916" s="23">
        <f t="shared" si="200"/>
        <v>3521976.5516606676</v>
      </c>
      <c r="S916" s="23">
        <f t="shared" si="201"/>
        <v>856581.16522297822</v>
      </c>
      <c r="T916" s="16">
        <f>IFERROR(INDEX(Cost_Components!$R$2:$R$29,MATCH(E916,Cost_Components!$A$2:$A$29,0)),"")</f>
        <v>1</v>
      </c>
      <c r="U916" s="26">
        <f>IFERROR(INDEX(Cost_Components!$Q$2:$Q$29,MATCH(E916,Cost_Components!$A$2:$A$29,0)),"")</f>
        <v>2023</v>
      </c>
      <c r="V916" s="30">
        <f>1/(1+Calculation_Assumptions!$B$5)^(B916-Calculation_Assumptions!$B$2)</f>
        <v>0.888487047915689</v>
      </c>
      <c r="W916" s="23">
        <f t="shared" si="202"/>
        <v>2368169.2784241196</v>
      </c>
      <c r="X916" s="23">
        <f t="shared" si="203"/>
        <v>3129230.5492132646</v>
      </c>
      <c r="Y916" s="23">
        <f t="shared" si="204"/>
        <v>761061.27078914491</v>
      </c>
      <c r="Z916" s="17">
        <f>IFERROR(INDEX(Cost_Components!$T$2:$T$29,MATCH(E916,Cost_Components!$A$2:$A$29,0)),"")</f>
        <v>0.8</v>
      </c>
      <c r="AA916" s="26">
        <f>IFERROR(INDEX(Cost_Components!$U$2:$U$29,MATCH(E916,Cost_Components!$A$2:$A$29,0)),"")</f>
        <v>2025</v>
      </c>
      <c r="AB916" s="26">
        <f>IFERROR(INDEX(Cost_Components!$V$2:$V$29,MATCH(E916,Cost_Components!$A$2:$A$29,0)),"")</f>
        <v>2050</v>
      </c>
      <c r="AC916" s="26">
        <f>IFERROR(INDEX(Cost_Components!$M$2:$M$29,MATCH(E916,Cost_Components!$A$2:$A$29,0)),"")</f>
        <v>0</v>
      </c>
      <c r="AD916" s="26">
        <f>IFERROR(INDEX(Cost_Components!$N$2:$N$29,MATCH(E916,Cost_Components!$A$2:$A$29,0)),"")</f>
        <v>95</v>
      </c>
      <c r="AE916" s="16" t="str">
        <f>IFERROR(INDEX(Cost_Components!$O$2:$O$29,MATCH(E916,Cost_Components!$A$2:$A$29,0)),"")</f>
        <v>Both</v>
      </c>
      <c r="AF916" s="11">
        <v>75693.442911951905</v>
      </c>
      <c r="AG916" s="11">
        <v>74696.648316796694</v>
      </c>
      <c r="AH916" s="23">
        <f t="shared" si="205"/>
        <v>1</v>
      </c>
      <c r="AI916" s="10">
        <v>296414030.31142998</v>
      </c>
      <c r="AJ916" s="29">
        <f t="shared" si="206"/>
        <v>8.992136383143768E-3</v>
      </c>
      <c r="AK916" s="29">
        <f t="shared" si="207"/>
        <v>1.1881949541863022E-2</v>
      </c>
      <c r="AL916" s="29">
        <f t="shared" si="208"/>
        <v>2.8898131587192541E-3</v>
      </c>
      <c r="AM916" s="29">
        <f t="shared" si="209"/>
        <v>2.5675615624183826E-3</v>
      </c>
    </row>
    <row r="917" spans="1:39">
      <c r="A917" t="s">
        <v>115</v>
      </c>
      <c r="B917" s="20">
        <v>2030</v>
      </c>
      <c r="C917" t="s">
        <v>242</v>
      </c>
      <c r="D917" t="s">
        <v>232</v>
      </c>
      <c r="E917" s="22" t="s">
        <v>320</v>
      </c>
      <c r="F917" s="22" t="s">
        <v>321</v>
      </c>
      <c r="G917" s="22" t="s">
        <v>243</v>
      </c>
      <c r="H917" s="22" t="s">
        <v>237</v>
      </c>
      <c r="I917" s="22" t="s">
        <v>309</v>
      </c>
      <c r="J917" s="17">
        <f>IFERROR(INDEX(Cost_Components!$K$2:$K$29,MATCH(E917,Cost_Components!$A$2:$A$29,0)),"")</f>
        <v>1</v>
      </c>
      <c r="K917" s="17">
        <f t="shared" si="196"/>
        <v>0.42307692307692307</v>
      </c>
      <c r="L917" s="17">
        <f>IFERROR(INDEX(Cost_Components!$S$2:$S$29,MATCH(E917,Cost_Components!$A$2:$A$29,0)),"")</f>
        <v>0.31</v>
      </c>
      <c r="M917" s="28">
        <f>IFERROR(INDEX(Cost_Components!$L$2:$L$29,MATCH(E917,Cost_Components!$A$2:$A$29,0)),"")</f>
        <v>1</v>
      </c>
      <c r="N917" s="29">
        <f>IFERROR(INDEX(Cost_Components!$P$2:$P$29,MATCH(E917,Cost_Components!$A$2:$A$29,0)),"")</f>
        <v>115.1062307</v>
      </c>
      <c r="O917" s="23">
        <f t="shared" si="197"/>
        <v>76800.263460774906</v>
      </c>
      <c r="P917" s="23">
        <f t="shared" si="198"/>
        <v>75456.501426061295</v>
      </c>
      <c r="Q917" s="23">
        <f t="shared" si="199"/>
        <v>2692509.172898558</v>
      </c>
      <c r="R917" s="23">
        <f t="shared" si="200"/>
        <v>3740079.8954270808</v>
      </c>
      <c r="S917" s="23">
        <f t="shared" si="201"/>
        <v>1047570.7225285228</v>
      </c>
      <c r="T917" s="16">
        <f>IFERROR(INDEX(Cost_Components!$R$2:$R$29,MATCH(E917,Cost_Components!$A$2:$A$29,0)),"")</f>
        <v>1</v>
      </c>
      <c r="U917" s="26">
        <f>IFERROR(INDEX(Cost_Components!$Q$2:$Q$29,MATCH(E917,Cost_Components!$A$2:$A$29,0)),"")</f>
        <v>2023</v>
      </c>
      <c r="V917" s="30">
        <f>1/(1+Calculation_Assumptions!$B$5)^(B917-Calculation_Assumptions!$B$2)</f>
        <v>0.86260878438416411</v>
      </c>
      <c r="W917" s="23">
        <f t="shared" si="202"/>
        <v>2322582.0645772363</v>
      </c>
      <c r="X917" s="23">
        <f t="shared" si="203"/>
        <v>3226225.7720940057</v>
      </c>
      <c r="Y917" s="23">
        <f t="shared" si="204"/>
        <v>903643.70751676953</v>
      </c>
      <c r="Z917" s="17">
        <f>IFERROR(INDEX(Cost_Components!$T$2:$T$29,MATCH(E917,Cost_Components!$A$2:$A$29,0)),"")</f>
        <v>0.8</v>
      </c>
      <c r="AA917" s="26">
        <f>IFERROR(INDEX(Cost_Components!$U$2:$U$29,MATCH(E917,Cost_Components!$A$2:$A$29,0)),"")</f>
        <v>2025</v>
      </c>
      <c r="AB917" s="26">
        <f>IFERROR(INDEX(Cost_Components!$V$2:$V$29,MATCH(E917,Cost_Components!$A$2:$A$29,0)),"")</f>
        <v>2050</v>
      </c>
      <c r="AC917" s="26">
        <f>IFERROR(INDEX(Cost_Components!$M$2:$M$29,MATCH(E917,Cost_Components!$A$2:$A$29,0)),"")</f>
        <v>0</v>
      </c>
      <c r="AD917" s="26">
        <f>IFERROR(INDEX(Cost_Components!$N$2:$N$29,MATCH(E917,Cost_Components!$A$2:$A$29,0)),"")</f>
        <v>95</v>
      </c>
      <c r="AE917" s="16" t="str">
        <f>IFERROR(INDEX(Cost_Components!$O$2:$O$29,MATCH(E917,Cost_Components!$A$2:$A$29,0)),"")</f>
        <v>Both</v>
      </c>
      <c r="AF917" s="11">
        <v>76800.263460774906</v>
      </c>
      <c r="AG917" s="11">
        <v>75456.501426061295</v>
      </c>
      <c r="AH917" s="23">
        <f t="shared" si="205"/>
        <v>1</v>
      </c>
      <c r="AI917" s="10">
        <v>298289404.664994</v>
      </c>
      <c r="AJ917" s="29">
        <f t="shared" si="206"/>
        <v>9.0264995363227522E-3</v>
      </c>
      <c r="AK917" s="29">
        <f t="shared" si="207"/>
        <v>1.2538426899968267E-2</v>
      </c>
      <c r="AL917" s="29">
        <f t="shared" si="208"/>
        <v>3.5119273636455158E-3</v>
      </c>
      <c r="AM917" s="29">
        <f t="shared" si="209"/>
        <v>3.0294193939997406E-3</v>
      </c>
    </row>
    <row r="918" spans="1:39">
      <c r="A918" t="s">
        <v>115</v>
      </c>
      <c r="B918" s="20">
        <v>2031</v>
      </c>
      <c r="C918" t="s">
        <v>242</v>
      </c>
      <c r="D918" t="s">
        <v>232</v>
      </c>
      <c r="E918" s="22" t="s">
        <v>320</v>
      </c>
      <c r="F918" s="22" t="s">
        <v>321</v>
      </c>
      <c r="G918" s="22" t="s">
        <v>243</v>
      </c>
      <c r="H918" s="22" t="s">
        <v>237</v>
      </c>
      <c r="I918" s="22" t="s">
        <v>309</v>
      </c>
      <c r="J918" s="17">
        <f>IFERROR(INDEX(Cost_Components!$K$2:$K$29,MATCH(E918,Cost_Components!$A$2:$A$29,0)),"")</f>
        <v>1</v>
      </c>
      <c r="K918" s="17">
        <f t="shared" si="196"/>
        <v>0.44192307692307692</v>
      </c>
      <c r="L918" s="17">
        <f>IFERROR(INDEX(Cost_Components!$S$2:$S$29,MATCH(E918,Cost_Components!$A$2:$A$29,0)),"")</f>
        <v>0.31</v>
      </c>
      <c r="M918" s="28">
        <f>IFERROR(INDEX(Cost_Components!$L$2:$L$29,MATCH(E918,Cost_Components!$A$2:$A$29,0)),"")</f>
        <v>1</v>
      </c>
      <c r="N918" s="29">
        <f>IFERROR(INDEX(Cost_Components!$P$2:$P$29,MATCH(E918,Cost_Components!$A$2:$A$29,0)),"")</f>
        <v>115.1062307</v>
      </c>
      <c r="O918" s="23">
        <f t="shared" si="197"/>
        <v>77973.207533800203</v>
      </c>
      <c r="P918" s="23">
        <f t="shared" si="198"/>
        <v>76240.522317662995</v>
      </c>
      <c r="Q918" s="23">
        <f t="shared" si="199"/>
        <v>2720485.3366814787</v>
      </c>
      <c r="R918" s="23">
        <f t="shared" si="200"/>
        <v>3966348.8903886415</v>
      </c>
      <c r="S918" s="23">
        <f t="shared" si="201"/>
        <v>1245863.5537071628</v>
      </c>
      <c r="T918" s="16">
        <f>IFERROR(INDEX(Cost_Components!$R$2:$R$29,MATCH(E918,Cost_Components!$A$2:$A$29,0)),"")</f>
        <v>1</v>
      </c>
      <c r="U918" s="26">
        <f>IFERROR(INDEX(Cost_Components!$Q$2:$Q$29,MATCH(E918,Cost_Components!$A$2:$A$29,0)),"")</f>
        <v>2023</v>
      </c>
      <c r="V918" s="30">
        <f>1/(1+Calculation_Assumptions!$B$5)^(B918-Calculation_Assumptions!$B$2)</f>
        <v>0.83748425668365445</v>
      </c>
      <c r="W918" s="23">
        <f t="shared" si="202"/>
        <v>2278363.6400094694</v>
      </c>
      <c r="X918" s="23">
        <f t="shared" si="203"/>
        <v>3321754.7522151689</v>
      </c>
      <c r="Y918" s="23">
        <f t="shared" si="204"/>
        <v>1043391.1122056994</v>
      </c>
      <c r="Z918" s="17">
        <f>IFERROR(INDEX(Cost_Components!$T$2:$T$29,MATCH(E918,Cost_Components!$A$2:$A$29,0)),"")</f>
        <v>0.8</v>
      </c>
      <c r="AA918" s="26">
        <f>IFERROR(INDEX(Cost_Components!$U$2:$U$29,MATCH(E918,Cost_Components!$A$2:$A$29,0)),"")</f>
        <v>2025</v>
      </c>
      <c r="AB918" s="26">
        <f>IFERROR(INDEX(Cost_Components!$V$2:$V$29,MATCH(E918,Cost_Components!$A$2:$A$29,0)),"")</f>
        <v>2050</v>
      </c>
      <c r="AC918" s="26">
        <f>IFERROR(INDEX(Cost_Components!$M$2:$M$29,MATCH(E918,Cost_Components!$A$2:$A$29,0)),"")</f>
        <v>0</v>
      </c>
      <c r="AD918" s="26">
        <f>IFERROR(INDEX(Cost_Components!$N$2:$N$29,MATCH(E918,Cost_Components!$A$2:$A$29,0)),"")</f>
        <v>95</v>
      </c>
      <c r="AE918" s="16" t="str">
        <f>IFERROR(INDEX(Cost_Components!$O$2:$O$29,MATCH(E918,Cost_Components!$A$2:$A$29,0)),"")</f>
        <v>Both</v>
      </c>
      <c r="AF918" s="11">
        <v>77973.207533800203</v>
      </c>
      <c r="AG918" s="11">
        <v>76240.522317662995</v>
      </c>
      <c r="AH918" s="23">
        <f t="shared" si="205"/>
        <v>1</v>
      </c>
      <c r="AI918" s="10">
        <v>300119636.92551899</v>
      </c>
      <c r="AJ918" s="29">
        <f t="shared" si="206"/>
        <v>9.0646695582822668E-3</v>
      </c>
      <c r="AK918" s="29">
        <f t="shared" si="207"/>
        <v>1.3215892605431129E-2</v>
      </c>
      <c r="AL918" s="29">
        <f t="shared" si="208"/>
        <v>4.1512230471488611E-3</v>
      </c>
      <c r="AM918" s="29">
        <f t="shared" si="209"/>
        <v>3.476583947969519E-3</v>
      </c>
    </row>
    <row r="919" spans="1:39">
      <c r="A919" t="s">
        <v>115</v>
      </c>
      <c r="B919" s="20">
        <v>2032</v>
      </c>
      <c r="C919" t="s">
        <v>242</v>
      </c>
      <c r="D919" t="s">
        <v>232</v>
      </c>
      <c r="E919" s="22" t="s">
        <v>320</v>
      </c>
      <c r="F919" s="22" t="s">
        <v>321</v>
      </c>
      <c r="G919" s="22" t="s">
        <v>243</v>
      </c>
      <c r="H919" s="22" t="s">
        <v>237</v>
      </c>
      <c r="I919" s="22" t="s">
        <v>309</v>
      </c>
      <c r="J919" s="17">
        <f>IFERROR(INDEX(Cost_Components!$K$2:$K$29,MATCH(E919,Cost_Components!$A$2:$A$29,0)),"")</f>
        <v>1</v>
      </c>
      <c r="K919" s="17">
        <f t="shared" si="196"/>
        <v>0.46076923076923082</v>
      </c>
      <c r="L919" s="17">
        <f>IFERROR(INDEX(Cost_Components!$S$2:$S$29,MATCH(E919,Cost_Components!$A$2:$A$29,0)),"")</f>
        <v>0.31</v>
      </c>
      <c r="M919" s="28">
        <f>IFERROR(INDEX(Cost_Components!$L$2:$L$29,MATCH(E919,Cost_Components!$A$2:$A$29,0)),"")</f>
        <v>1</v>
      </c>
      <c r="N919" s="29">
        <f>IFERROR(INDEX(Cost_Components!$P$2:$P$29,MATCH(E919,Cost_Components!$A$2:$A$29,0)),"")</f>
        <v>115.1062307</v>
      </c>
      <c r="O919" s="23">
        <f t="shared" si="197"/>
        <v>79203.687482399197</v>
      </c>
      <c r="P919" s="23">
        <f t="shared" si="198"/>
        <v>77042.179160751897</v>
      </c>
      <c r="Q919" s="23">
        <f t="shared" si="199"/>
        <v>2749090.8029135545</v>
      </c>
      <c r="R919" s="23">
        <f t="shared" si="200"/>
        <v>4200758.3971232371</v>
      </c>
      <c r="S919" s="23">
        <f t="shared" si="201"/>
        <v>1451667.5942096827</v>
      </c>
      <c r="T919" s="16">
        <f>IFERROR(INDEX(Cost_Components!$R$2:$R$29,MATCH(E919,Cost_Components!$A$2:$A$29,0)),"")</f>
        <v>1</v>
      </c>
      <c r="U919" s="26">
        <f>IFERROR(INDEX(Cost_Components!$Q$2:$Q$29,MATCH(E919,Cost_Components!$A$2:$A$29,0)),"")</f>
        <v>2023</v>
      </c>
      <c r="V919" s="30">
        <f>1/(1+Calculation_Assumptions!$B$5)^(B919-Calculation_Assumptions!$B$2)</f>
        <v>0.81309151134335378</v>
      </c>
      <c r="W919" s="23">
        <f t="shared" si="202"/>
        <v>2235262.3957610959</v>
      </c>
      <c r="X919" s="23">
        <f t="shared" si="203"/>
        <v>3415600.9939052174</v>
      </c>
      <c r="Y919" s="23">
        <f t="shared" si="204"/>
        <v>1180338.5981441212</v>
      </c>
      <c r="Z919" s="17">
        <f>IFERROR(INDEX(Cost_Components!$T$2:$T$29,MATCH(E919,Cost_Components!$A$2:$A$29,0)),"")</f>
        <v>0.8</v>
      </c>
      <c r="AA919" s="26">
        <f>IFERROR(INDEX(Cost_Components!$U$2:$U$29,MATCH(E919,Cost_Components!$A$2:$A$29,0)),"")</f>
        <v>2025</v>
      </c>
      <c r="AB919" s="26">
        <f>IFERROR(INDEX(Cost_Components!$V$2:$V$29,MATCH(E919,Cost_Components!$A$2:$A$29,0)),"")</f>
        <v>2050</v>
      </c>
      <c r="AC919" s="26">
        <f>IFERROR(INDEX(Cost_Components!$M$2:$M$29,MATCH(E919,Cost_Components!$A$2:$A$29,0)),"")</f>
        <v>0</v>
      </c>
      <c r="AD919" s="26">
        <f>IFERROR(INDEX(Cost_Components!$N$2:$N$29,MATCH(E919,Cost_Components!$A$2:$A$29,0)),"")</f>
        <v>95</v>
      </c>
      <c r="AE919" s="16" t="str">
        <f>IFERROR(INDEX(Cost_Components!$O$2:$O$29,MATCH(E919,Cost_Components!$A$2:$A$29,0)),"")</f>
        <v>Both</v>
      </c>
      <c r="AF919" s="11">
        <v>79203.687482399197</v>
      </c>
      <c r="AG919" s="11">
        <v>77042.179160751897</v>
      </c>
      <c r="AH919" s="23">
        <f t="shared" si="205"/>
        <v>1</v>
      </c>
      <c r="AI919" s="10">
        <v>301904628.08354098</v>
      </c>
      <c r="AJ919" s="29">
        <f t="shared" si="206"/>
        <v>9.1058253076956638E-3</v>
      </c>
      <c r="AK919" s="29">
        <f t="shared" si="207"/>
        <v>1.3914190132788664E-2</v>
      </c>
      <c r="AL919" s="29">
        <f t="shared" si="208"/>
        <v>4.8083648250929999E-3</v>
      </c>
      <c r="AM919" s="29">
        <f t="shared" si="209"/>
        <v>3.9096406227250883E-3</v>
      </c>
    </row>
    <row r="920" spans="1:39">
      <c r="A920" t="s">
        <v>115</v>
      </c>
      <c r="B920" s="20">
        <v>2033</v>
      </c>
      <c r="C920" t="s">
        <v>242</v>
      </c>
      <c r="D920" t="s">
        <v>232</v>
      </c>
      <c r="E920" s="22" t="s">
        <v>320</v>
      </c>
      <c r="F920" s="22" t="s">
        <v>321</v>
      </c>
      <c r="G920" s="22" t="s">
        <v>243</v>
      </c>
      <c r="H920" s="22" t="s">
        <v>237</v>
      </c>
      <c r="I920" s="22" t="s">
        <v>309</v>
      </c>
      <c r="J920" s="17">
        <f>IFERROR(INDEX(Cost_Components!$K$2:$K$29,MATCH(E920,Cost_Components!$A$2:$A$29,0)),"")</f>
        <v>1</v>
      </c>
      <c r="K920" s="17">
        <f t="shared" si="196"/>
        <v>0.47961538461538467</v>
      </c>
      <c r="L920" s="17">
        <f>IFERROR(INDEX(Cost_Components!$S$2:$S$29,MATCH(E920,Cost_Components!$A$2:$A$29,0)),"")</f>
        <v>0.31</v>
      </c>
      <c r="M920" s="28">
        <f>IFERROR(INDEX(Cost_Components!$L$2:$L$29,MATCH(E920,Cost_Components!$A$2:$A$29,0)),"")</f>
        <v>1</v>
      </c>
      <c r="N920" s="29">
        <f>IFERROR(INDEX(Cost_Components!$P$2:$P$29,MATCH(E920,Cost_Components!$A$2:$A$29,0)),"")</f>
        <v>115.1062307</v>
      </c>
      <c r="O920" s="23">
        <f t="shared" si="197"/>
        <v>80636.497970656303</v>
      </c>
      <c r="P920" s="23">
        <f t="shared" si="198"/>
        <v>78006.790806776597</v>
      </c>
      <c r="Q920" s="23">
        <f t="shared" si="199"/>
        <v>2783510.9742191546</v>
      </c>
      <c r="R920" s="23">
        <f t="shared" si="200"/>
        <v>4451676.4933839645</v>
      </c>
      <c r="S920" s="23">
        <f t="shared" si="201"/>
        <v>1668165.51916481</v>
      </c>
      <c r="T920" s="16">
        <f>IFERROR(INDEX(Cost_Components!$R$2:$R$29,MATCH(E920,Cost_Components!$A$2:$A$29,0)),"")</f>
        <v>1</v>
      </c>
      <c r="U920" s="26">
        <f>IFERROR(INDEX(Cost_Components!$Q$2:$Q$29,MATCH(E920,Cost_Components!$A$2:$A$29,0)),"")</f>
        <v>2023</v>
      </c>
      <c r="V920" s="30">
        <f>1/(1+Calculation_Assumptions!$B$5)^(B920-Calculation_Assumptions!$B$2)</f>
        <v>0.78940923431393573</v>
      </c>
      <c r="W920" s="23">
        <f t="shared" si="202"/>
        <v>2197329.2668627803</v>
      </c>
      <c r="X920" s="23">
        <f t="shared" si="203"/>
        <v>3514194.5320555819</v>
      </c>
      <c r="Y920" s="23">
        <f t="shared" si="204"/>
        <v>1316865.2651928016</v>
      </c>
      <c r="Z920" s="17">
        <f>IFERROR(INDEX(Cost_Components!$T$2:$T$29,MATCH(E920,Cost_Components!$A$2:$A$29,0)),"")</f>
        <v>0.8</v>
      </c>
      <c r="AA920" s="26">
        <f>IFERROR(INDEX(Cost_Components!$U$2:$U$29,MATCH(E920,Cost_Components!$A$2:$A$29,0)),"")</f>
        <v>2025</v>
      </c>
      <c r="AB920" s="26">
        <f>IFERROR(INDEX(Cost_Components!$V$2:$V$29,MATCH(E920,Cost_Components!$A$2:$A$29,0)),"")</f>
        <v>2050</v>
      </c>
      <c r="AC920" s="26">
        <f>IFERROR(INDEX(Cost_Components!$M$2:$M$29,MATCH(E920,Cost_Components!$A$2:$A$29,0)),"")</f>
        <v>0</v>
      </c>
      <c r="AD920" s="26">
        <f>IFERROR(INDEX(Cost_Components!$N$2:$N$29,MATCH(E920,Cost_Components!$A$2:$A$29,0)),"")</f>
        <v>95</v>
      </c>
      <c r="AE920" s="16" t="str">
        <f>IFERROR(INDEX(Cost_Components!$O$2:$O$29,MATCH(E920,Cost_Components!$A$2:$A$29,0)),"")</f>
        <v>Both</v>
      </c>
      <c r="AF920" s="11">
        <v>80636.497970656303</v>
      </c>
      <c r="AG920" s="11">
        <v>78006.790806776597</v>
      </c>
      <c r="AH920" s="23">
        <f t="shared" si="205"/>
        <v>1</v>
      </c>
      <c r="AI920" s="10">
        <v>303644277.16916001</v>
      </c>
      <c r="AJ920" s="29">
        <f t="shared" si="206"/>
        <v>9.167012795925222E-3</v>
      </c>
      <c r="AK920" s="29">
        <f t="shared" si="207"/>
        <v>1.4660827909837203E-2</v>
      </c>
      <c r="AL920" s="29">
        <f t="shared" si="208"/>
        <v>5.4938151139119814E-3</v>
      </c>
      <c r="AM920" s="29">
        <f t="shared" si="209"/>
        <v>4.3368683825355846E-3</v>
      </c>
    </row>
    <row r="921" spans="1:39">
      <c r="A921" t="s">
        <v>115</v>
      </c>
      <c r="B921" s="20">
        <v>2034</v>
      </c>
      <c r="C921" t="s">
        <v>242</v>
      </c>
      <c r="D921" t="s">
        <v>232</v>
      </c>
      <c r="E921" s="22" t="s">
        <v>320</v>
      </c>
      <c r="F921" s="22" t="s">
        <v>321</v>
      </c>
      <c r="G921" s="22" t="s">
        <v>243</v>
      </c>
      <c r="H921" s="22" t="s">
        <v>237</v>
      </c>
      <c r="I921" s="22" t="s">
        <v>309</v>
      </c>
      <c r="J921" s="17">
        <f>IFERROR(INDEX(Cost_Components!$K$2:$K$29,MATCH(E921,Cost_Components!$A$2:$A$29,0)),"")</f>
        <v>1</v>
      </c>
      <c r="K921" s="17">
        <f t="shared" si="196"/>
        <v>0.49846153846153851</v>
      </c>
      <c r="L921" s="17">
        <f>IFERROR(INDEX(Cost_Components!$S$2:$S$29,MATCH(E921,Cost_Components!$A$2:$A$29,0)),"")</f>
        <v>0.31</v>
      </c>
      <c r="M921" s="28">
        <f>IFERROR(INDEX(Cost_Components!$L$2:$L$29,MATCH(E921,Cost_Components!$A$2:$A$29,0)),"")</f>
        <v>1</v>
      </c>
      <c r="N921" s="29">
        <f>IFERROR(INDEX(Cost_Components!$P$2:$P$29,MATCH(E921,Cost_Components!$A$2:$A$29,0)),"")</f>
        <v>115.1062307</v>
      </c>
      <c r="O921" s="23">
        <f t="shared" si="197"/>
        <v>82089.174593682095</v>
      </c>
      <c r="P921" s="23">
        <f t="shared" si="198"/>
        <v>78954.072396123796</v>
      </c>
      <c r="Q921" s="23">
        <f t="shared" si="199"/>
        <v>2817312.7582991454</v>
      </c>
      <c r="R921" s="23">
        <f t="shared" si="200"/>
        <v>4709950.8490399318</v>
      </c>
      <c r="S921" s="23">
        <f t="shared" si="201"/>
        <v>1892638.0907407864</v>
      </c>
      <c r="T921" s="16">
        <f>IFERROR(INDEX(Cost_Components!$R$2:$R$29,MATCH(E921,Cost_Components!$A$2:$A$29,0)),"")</f>
        <v>1</v>
      </c>
      <c r="U921" s="26">
        <f>IFERROR(INDEX(Cost_Components!$Q$2:$Q$29,MATCH(E921,Cost_Components!$A$2:$A$29,0)),"")</f>
        <v>2023</v>
      </c>
      <c r="V921" s="30">
        <f>1/(1+Calculation_Assumptions!$B$5)^(B921-Calculation_Assumptions!$B$2)</f>
        <v>0.76641673234362695</v>
      </c>
      <c r="W921" s="23">
        <f t="shared" si="202"/>
        <v>2159235.6382056414</v>
      </c>
      <c r="X921" s="23">
        <f t="shared" si="203"/>
        <v>3609785.1392202759</v>
      </c>
      <c r="Y921" s="23">
        <f t="shared" si="204"/>
        <v>1450549.5010146345</v>
      </c>
      <c r="Z921" s="17">
        <f>IFERROR(INDEX(Cost_Components!$T$2:$T$29,MATCH(E921,Cost_Components!$A$2:$A$29,0)),"")</f>
        <v>0.8</v>
      </c>
      <c r="AA921" s="26">
        <f>IFERROR(INDEX(Cost_Components!$U$2:$U$29,MATCH(E921,Cost_Components!$A$2:$A$29,0)),"")</f>
        <v>2025</v>
      </c>
      <c r="AB921" s="26">
        <f>IFERROR(INDEX(Cost_Components!$V$2:$V$29,MATCH(E921,Cost_Components!$A$2:$A$29,0)),"")</f>
        <v>2050</v>
      </c>
      <c r="AC921" s="26">
        <f>IFERROR(INDEX(Cost_Components!$M$2:$M$29,MATCH(E921,Cost_Components!$A$2:$A$29,0)),"")</f>
        <v>0</v>
      </c>
      <c r="AD921" s="26">
        <f>IFERROR(INDEX(Cost_Components!$N$2:$N$29,MATCH(E921,Cost_Components!$A$2:$A$29,0)),"")</f>
        <v>95</v>
      </c>
      <c r="AE921" s="16" t="str">
        <f>IFERROR(INDEX(Cost_Components!$O$2:$O$29,MATCH(E921,Cost_Components!$A$2:$A$29,0)),"")</f>
        <v>Both</v>
      </c>
      <c r="AF921" s="11">
        <v>82089.174593682095</v>
      </c>
      <c r="AG921" s="11">
        <v>78954.072396123796</v>
      </c>
      <c r="AH921" s="23">
        <f t="shared" si="205"/>
        <v>1</v>
      </c>
      <c r="AI921" s="10">
        <v>305332541.18498403</v>
      </c>
      <c r="AJ921" s="29">
        <f t="shared" si="206"/>
        <v>9.2270307886780142E-3</v>
      </c>
      <c r="AK921" s="29">
        <f t="shared" si="207"/>
        <v>1.5425643237241569E-2</v>
      </c>
      <c r="AL921" s="29">
        <f t="shared" si="208"/>
        <v>6.1986124485635553E-3</v>
      </c>
      <c r="AM921" s="29">
        <f t="shared" si="209"/>
        <v>4.750720297892609E-3</v>
      </c>
    </row>
    <row r="922" spans="1:39">
      <c r="A922" t="s">
        <v>115</v>
      </c>
      <c r="B922" s="20">
        <v>2035</v>
      </c>
      <c r="C922" t="s">
        <v>242</v>
      </c>
      <c r="D922" t="s">
        <v>232</v>
      </c>
      <c r="E922" s="22" t="s">
        <v>320</v>
      </c>
      <c r="F922" s="22" t="s">
        <v>321</v>
      </c>
      <c r="G922" s="22" t="s">
        <v>243</v>
      </c>
      <c r="H922" s="22" t="s">
        <v>237</v>
      </c>
      <c r="I922" s="22" t="s">
        <v>309</v>
      </c>
      <c r="J922" s="17">
        <f>IFERROR(INDEX(Cost_Components!$K$2:$K$29,MATCH(E922,Cost_Components!$A$2:$A$29,0)),"")</f>
        <v>1</v>
      </c>
      <c r="K922" s="17">
        <f t="shared" si="196"/>
        <v>0.51730769230769236</v>
      </c>
      <c r="L922" s="17">
        <f>IFERROR(INDEX(Cost_Components!$S$2:$S$29,MATCH(E922,Cost_Components!$A$2:$A$29,0)),"")</f>
        <v>0.31</v>
      </c>
      <c r="M922" s="28">
        <f>IFERROR(INDEX(Cost_Components!$L$2:$L$29,MATCH(E922,Cost_Components!$A$2:$A$29,0)),"")</f>
        <v>1</v>
      </c>
      <c r="N922" s="29">
        <f>IFERROR(INDEX(Cost_Components!$P$2:$P$29,MATCH(E922,Cost_Components!$A$2:$A$29,0)),"")</f>
        <v>115.1062307</v>
      </c>
      <c r="O922" s="23">
        <f t="shared" si="197"/>
        <v>83642.204931132394</v>
      </c>
      <c r="P922" s="23">
        <f t="shared" si="198"/>
        <v>79962.913962192993</v>
      </c>
      <c r="Q922" s="23">
        <f t="shared" si="199"/>
        <v>2853311.1828126959</v>
      </c>
      <c r="R922" s="23">
        <f t="shared" si="200"/>
        <v>4980503.4116712185</v>
      </c>
      <c r="S922" s="23">
        <f t="shared" si="201"/>
        <v>2127192.2288585226</v>
      </c>
      <c r="T922" s="16">
        <f>IFERROR(INDEX(Cost_Components!$R$2:$R$29,MATCH(E922,Cost_Components!$A$2:$A$29,0)),"")</f>
        <v>1</v>
      </c>
      <c r="U922" s="26">
        <f>IFERROR(INDEX(Cost_Components!$Q$2:$Q$29,MATCH(E922,Cost_Components!$A$2:$A$29,0)),"")</f>
        <v>2023</v>
      </c>
      <c r="V922" s="30">
        <f>1/(1+Calculation_Assumptions!$B$5)^(B922-Calculation_Assumptions!$B$2)</f>
        <v>0.74409391489672516</v>
      </c>
      <c r="W922" s="23">
        <f t="shared" si="202"/>
        <v>2123131.4884377043</v>
      </c>
      <c r="X922" s="23">
        <f t="shared" si="203"/>
        <v>3705962.2817469328</v>
      </c>
      <c r="Y922" s="23">
        <f t="shared" si="204"/>
        <v>1582830.7933092287</v>
      </c>
      <c r="Z922" s="17">
        <f>IFERROR(INDEX(Cost_Components!$T$2:$T$29,MATCH(E922,Cost_Components!$A$2:$A$29,0)),"")</f>
        <v>0.8</v>
      </c>
      <c r="AA922" s="26">
        <f>IFERROR(INDEX(Cost_Components!$U$2:$U$29,MATCH(E922,Cost_Components!$A$2:$A$29,0)),"")</f>
        <v>2025</v>
      </c>
      <c r="AB922" s="26">
        <f>IFERROR(INDEX(Cost_Components!$V$2:$V$29,MATCH(E922,Cost_Components!$A$2:$A$29,0)),"")</f>
        <v>2050</v>
      </c>
      <c r="AC922" s="26">
        <f>IFERROR(INDEX(Cost_Components!$M$2:$M$29,MATCH(E922,Cost_Components!$A$2:$A$29,0)),"")</f>
        <v>0</v>
      </c>
      <c r="AD922" s="26">
        <f>IFERROR(INDEX(Cost_Components!$N$2:$N$29,MATCH(E922,Cost_Components!$A$2:$A$29,0)),"")</f>
        <v>95</v>
      </c>
      <c r="AE922" s="16" t="str">
        <f>IFERROR(INDEX(Cost_Components!$O$2:$O$29,MATCH(E922,Cost_Components!$A$2:$A$29,0)),"")</f>
        <v>Both</v>
      </c>
      <c r="AF922" s="11">
        <v>83642.204931132394</v>
      </c>
      <c r="AG922" s="11">
        <v>79962.913962192993</v>
      </c>
      <c r="AH922" s="23">
        <f t="shared" si="205"/>
        <v>1</v>
      </c>
      <c r="AI922" s="10">
        <v>306964650.16711998</v>
      </c>
      <c r="AJ922" s="29">
        <f t="shared" si="206"/>
        <v>9.2952435443601558E-3</v>
      </c>
      <c r="AK922" s="29">
        <f t="shared" si="207"/>
        <v>1.6225006393927429E-2</v>
      </c>
      <c r="AL922" s="29">
        <f t="shared" si="208"/>
        <v>6.9297628495672732E-3</v>
      </c>
      <c r="AM922" s="29">
        <f t="shared" si="209"/>
        <v>5.1563943680403984E-3</v>
      </c>
    </row>
    <row r="923" spans="1:39">
      <c r="A923" t="s">
        <v>115</v>
      </c>
      <c r="B923" s="20">
        <v>2036</v>
      </c>
      <c r="C923" t="s">
        <v>242</v>
      </c>
      <c r="D923" t="s">
        <v>232</v>
      </c>
      <c r="E923" s="22" t="s">
        <v>320</v>
      </c>
      <c r="F923" s="22" t="s">
        <v>321</v>
      </c>
      <c r="G923" s="22" t="s">
        <v>243</v>
      </c>
      <c r="H923" s="22" t="s">
        <v>237</v>
      </c>
      <c r="I923" s="22" t="s">
        <v>309</v>
      </c>
      <c r="J923" s="17">
        <f>IFERROR(INDEX(Cost_Components!$K$2:$K$29,MATCH(E923,Cost_Components!$A$2:$A$29,0)),"")</f>
        <v>1</v>
      </c>
      <c r="K923" s="17">
        <f t="shared" si="196"/>
        <v>0.5361538461538462</v>
      </c>
      <c r="L923" s="17">
        <f>IFERROR(INDEX(Cost_Components!$S$2:$S$29,MATCH(E923,Cost_Components!$A$2:$A$29,0)),"")</f>
        <v>0.31</v>
      </c>
      <c r="M923" s="28">
        <f>IFERROR(INDEX(Cost_Components!$L$2:$L$29,MATCH(E923,Cost_Components!$A$2:$A$29,0)),"")</f>
        <v>1</v>
      </c>
      <c r="N923" s="29">
        <f>IFERROR(INDEX(Cost_Components!$P$2:$P$29,MATCH(E923,Cost_Components!$A$2:$A$29,0)),"")</f>
        <v>115.1062307</v>
      </c>
      <c r="O923" s="23">
        <f t="shared" si="197"/>
        <v>85278.399679230701</v>
      </c>
      <c r="P923" s="23">
        <f t="shared" si="198"/>
        <v>81016.277531952801</v>
      </c>
      <c r="Q923" s="23">
        <f t="shared" si="199"/>
        <v>2890898.2829349376</v>
      </c>
      <c r="R923" s="23">
        <f t="shared" si="200"/>
        <v>5262926.4443087857</v>
      </c>
      <c r="S923" s="23">
        <f t="shared" si="201"/>
        <v>2372028.1613738481</v>
      </c>
      <c r="T923" s="16">
        <f>IFERROR(INDEX(Cost_Components!$R$2:$R$29,MATCH(E923,Cost_Components!$A$2:$A$29,0)),"")</f>
        <v>1</v>
      </c>
      <c r="U923" s="26">
        <f>IFERROR(INDEX(Cost_Components!$Q$2:$Q$29,MATCH(E923,Cost_Components!$A$2:$A$29,0)),"")</f>
        <v>2023</v>
      </c>
      <c r="V923" s="30">
        <f>1/(1+Calculation_Assumptions!$B$5)^(B923-Calculation_Assumptions!$B$2)</f>
        <v>0.72242127659876232</v>
      </c>
      <c r="W923" s="23">
        <f t="shared" si="202"/>
        <v>2088446.4280750277</v>
      </c>
      <c r="X923" s="23">
        <f t="shared" si="203"/>
        <v>3802050.0405429378</v>
      </c>
      <c r="Y923" s="23">
        <f t="shared" si="204"/>
        <v>1713603.6124679104</v>
      </c>
      <c r="Z923" s="17">
        <f>IFERROR(INDEX(Cost_Components!$T$2:$T$29,MATCH(E923,Cost_Components!$A$2:$A$29,0)),"")</f>
        <v>0.8</v>
      </c>
      <c r="AA923" s="26">
        <f>IFERROR(INDEX(Cost_Components!$U$2:$U$29,MATCH(E923,Cost_Components!$A$2:$A$29,0)),"")</f>
        <v>2025</v>
      </c>
      <c r="AB923" s="26">
        <f>IFERROR(INDEX(Cost_Components!$V$2:$V$29,MATCH(E923,Cost_Components!$A$2:$A$29,0)),"")</f>
        <v>2050</v>
      </c>
      <c r="AC923" s="26">
        <f>IFERROR(INDEX(Cost_Components!$M$2:$M$29,MATCH(E923,Cost_Components!$A$2:$A$29,0)),"")</f>
        <v>0</v>
      </c>
      <c r="AD923" s="26">
        <f>IFERROR(INDEX(Cost_Components!$N$2:$N$29,MATCH(E923,Cost_Components!$A$2:$A$29,0)),"")</f>
        <v>95</v>
      </c>
      <c r="AE923" s="16" t="str">
        <f>IFERROR(INDEX(Cost_Components!$O$2:$O$29,MATCH(E923,Cost_Components!$A$2:$A$29,0)),"")</f>
        <v>Both</v>
      </c>
      <c r="AF923" s="11">
        <v>85278.399679230701</v>
      </c>
      <c r="AG923" s="11">
        <v>81016.277531952801</v>
      </c>
      <c r="AH923" s="23">
        <f t="shared" si="205"/>
        <v>1</v>
      </c>
      <c r="AI923" s="10">
        <v>308542769.75662202</v>
      </c>
      <c r="AJ923" s="29">
        <f t="shared" si="206"/>
        <v>9.3695220445945727E-3</v>
      </c>
      <c r="AK923" s="29">
        <f t="shared" si="207"/>
        <v>1.7057364359761767E-2</v>
      </c>
      <c r="AL923" s="29">
        <f t="shared" si="208"/>
        <v>7.6878423151671956E-3</v>
      </c>
      <c r="AM923" s="29">
        <f t="shared" si="209"/>
        <v>5.5538608596130707E-3</v>
      </c>
    </row>
    <row r="924" spans="1:39">
      <c r="A924" t="s">
        <v>115</v>
      </c>
      <c r="B924" s="20">
        <v>2037</v>
      </c>
      <c r="C924" t="s">
        <v>242</v>
      </c>
      <c r="D924" t="s">
        <v>232</v>
      </c>
      <c r="E924" s="22" t="s">
        <v>320</v>
      </c>
      <c r="F924" s="22" t="s">
        <v>321</v>
      </c>
      <c r="G924" s="22" t="s">
        <v>243</v>
      </c>
      <c r="H924" s="22" t="s">
        <v>237</v>
      </c>
      <c r="I924" s="22" t="s">
        <v>309</v>
      </c>
      <c r="J924" s="17">
        <f>IFERROR(INDEX(Cost_Components!$K$2:$K$29,MATCH(E924,Cost_Components!$A$2:$A$29,0)),"")</f>
        <v>1</v>
      </c>
      <c r="K924" s="17">
        <f t="shared" si="196"/>
        <v>0.55500000000000005</v>
      </c>
      <c r="L924" s="17">
        <f>IFERROR(INDEX(Cost_Components!$S$2:$S$29,MATCH(E924,Cost_Components!$A$2:$A$29,0)),"")</f>
        <v>0.31</v>
      </c>
      <c r="M924" s="28">
        <f>IFERROR(INDEX(Cost_Components!$L$2:$L$29,MATCH(E924,Cost_Components!$A$2:$A$29,0)),"")</f>
        <v>1</v>
      </c>
      <c r="N924" s="29">
        <f>IFERROR(INDEX(Cost_Components!$P$2:$P$29,MATCH(E924,Cost_Components!$A$2:$A$29,0)),"")</f>
        <v>115.1062307</v>
      </c>
      <c r="O924" s="23">
        <f t="shared" si="197"/>
        <v>86982.450468681098</v>
      </c>
      <c r="P924" s="23">
        <f t="shared" si="198"/>
        <v>82099.352122769196</v>
      </c>
      <c r="Q924" s="23">
        <f t="shared" si="199"/>
        <v>2929545.5593868415</v>
      </c>
      <c r="R924" s="23">
        <f t="shared" si="200"/>
        <v>5556783.2158271279</v>
      </c>
      <c r="S924" s="23">
        <f t="shared" si="201"/>
        <v>2627237.6564402864</v>
      </c>
      <c r="T924" s="16">
        <f>IFERROR(INDEX(Cost_Components!$R$2:$R$29,MATCH(E924,Cost_Components!$A$2:$A$29,0)),"")</f>
        <v>1</v>
      </c>
      <c r="U924" s="26">
        <f>IFERROR(INDEX(Cost_Components!$Q$2:$Q$29,MATCH(E924,Cost_Components!$A$2:$A$29,0)),"")</f>
        <v>2023</v>
      </c>
      <c r="V924" s="30">
        <f>1/(1+Calculation_Assumptions!$B$5)^(B924-Calculation_Assumptions!$B$2)</f>
        <v>0.70137988019297326</v>
      </c>
      <c r="W924" s="23">
        <f t="shared" si="202"/>
        <v>2054724.3134625996</v>
      </c>
      <c r="X924" s="23">
        <f t="shared" si="203"/>
        <v>3897415.9461751557</v>
      </c>
      <c r="Y924" s="23">
        <f t="shared" si="204"/>
        <v>1842691.632712556</v>
      </c>
      <c r="Z924" s="17">
        <f>IFERROR(INDEX(Cost_Components!$T$2:$T$29,MATCH(E924,Cost_Components!$A$2:$A$29,0)),"")</f>
        <v>0.8</v>
      </c>
      <c r="AA924" s="26">
        <f>IFERROR(INDEX(Cost_Components!$U$2:$U$29,MATCH(E924,Cost_Components!$A$2:$A$29,0)),"")</f>
        <v>2025</v>
      </c>
      <c r="AB924" s="26">
        <f>IFERROR(INDEX(Cost_Components!$V$2:$V$29,MATCH(E924,Cost_Components!$A$2:$A$29,0)),"")</f>
        <v>2050</v>
      </c>
      <c r="AC924" s="26">
        <f>IFERROR(INDEX(Cost_Components!$M$2:$M$29,MATCH(E924,Cost_Components!$A$2:$A$29,0)),"")</f>
        <v>0</v>
      </c>
      <c r="AD924" s="26">
        <f>IFERROR(INDEX(Cost_Components!$N$2:$N$29,MATCH(E924,Cost_Components!$A$2:$A$29,0)),"")</f>
        <v>95</v>
      </c>
      <c r="AE924" s="16" t="str">
        <f>IFERROR(INDEX(Cost_Components!$O$2:$O$29,MATCH(E924,Cost_Components!$A$2:$A$29,0)),"")</f>
        <v>Both</v>
      </c>
      <c r="AF924" s="11">
        <v>86982.450468681098</v>
      </c>
      <c r="AG924" s="11">
        <v>82099.352122769196</v>
      </c>
      <c r="AH924" s="23">
        <f t="shared" si="205"/>
        <v>1</v>
      </c>
      <c r="AI924" s="10">
        <v>310068287.63643003</v>
      </c>
      <c r="AJ924" s="29">
        <f t="shared" si="206"/>
        <v>9.4480657203547189E-3</v>
      </c>
      <c r="AK924" s="29">
        <f t="shared" si="207"/>
        <v>1.7921159426476801E-2</v>
      </c>
      <c r="AL924" s="29">
        <f t="shared" si="208"/>
        <v>8.4730937061220819E-3</v>
      </c>
      <c r="AM924" s="29">
        <f t="shared" si="209"/>
        <v>5.942857448463742E-3</v>
      </c>
    </row>
    <row r="925" spans="1:39">
      <c r="A925" t="s">
        <v>115</v>
      </c>
      <c r="B925" s="20">
        <v>2038</v>
      </c>
      <c r="C925" t="s">
        <v>242</v>
      </c>
      <c r="D925" t="s">
        <v>232</v>
      </c>
      <c r="E925" s="22" t="s">
        <v>320</v>
      </c>
      <c r="F925" s="22" t="s">
        <v>321</v>
      </c>
      <c r="G925" s="22" t="s">
        <v>243</v>
      </c>
      <c r="H925" s="22" t="s">
        <v>237</v>
      </c>
      <c r="I925" s="22" t="s">
        <v>309</v>
      </c>
      <c r="J925" s="17">
        <f>IFERROR(INDEX(Cost_Components!$K$2:$K$29,MATCH(E925,Cost_Components!$A$2:$A$29,0)),"")</f>
        <v>1</v>
      </c>
      <c r="K925" s="17">
        <f t="shared" si="196"/>
        <v>0.57384615384615389</v>
      </c>
      <c r="L925" s="17">
        <f>IFERROR(INDEX(Cost_Components!$S$2:$S$29,MATCH(E925,Cost_Components!$A$2:$A$29,0)),"")</f>
        <v>0.31</v>
      </c>
      <c r="M925" s="28">
        <f>IFERROR(INDEX(Cost_Components!$L$2:$L$29,MATCH(E925,Cost_Components!$A$2:$A$29,0)),"")</f>
        <v>1</v>
      </c>
      <c r="N925" s="29">
        <f>IFERROR(INDEX(Cost_Components!$P$2:$P$29,MATCH(E925,Cost_Components!$A$2:$A$29,0)),"")</f>
        <v>115.1062307</v>
      </c>
      <c r="O925" s="23">
        <f t="shared" si="197"/>
        <v>88819.818281585307</v>
      </c>
      <c r="P925" s="23">
        <f t="shared" si="198"/>
        <v>83277.300726588597</v>
      </c>
      <c r="Q925" s="23">
        <f t="shared" si="199"/>
        <v>2971578.2187474752</v>
      </c>
      <c r="R925" s="23">
        <f t="shared" si="200"/>
        <v>5866839.2403182834</v>
      </c>
      <c r="S925" s="23">
        <f t="shared" si="201"/>
        <v>2895261.0215708083</v>
      </c>
      <c r="T925" s="16">
        <f>IFERROR(INDEX(Cost_Components!$R$2:$R$29,MATCH(E925,Cost_Components!$A$2:$A$29,0)),"")</f>
        <v>1</v>
      </c>
      <c r="U925" s="26">
        <f>IFERROR(INDEX(Cost_Components!$Q$2:$Q$29,MATCH(E925,Cost_Components!$A$2:$A$29,0)),"")</f>
        <v>2023</v>
      </c>
      <c r="V925" s="30">
        <f>1/(1+Calculation_Assumptions!$B$5)^(B925-Calculation_Assumptions!$B$2)</f>
        <v>0.68095133999317792</v>
      </c>
      <c r="W925" s="23">
        <f t="shared" si="202"/>
        <v>2023500.169950634</v>
      </c>
      <c r="X925" s="23">
        <f t="shared" si="203"/>
        <v>3995032.0422192933</v>
      </c>
      <c r="Y925" s="23">
        <f t="shared" si="204"/>
        <v>1971531.8722686591</v>
      </c>
      <c r="Z925" s="17">
        <f>IFERROR(INDEX(Cost_Components!$T$2:$T$29,MATCH(E925,Cost_Components!$A$2:$A$29,0)),"")</f>
        <v>0.8</v>
      </c>
      <c r="AA925" s="26">
        <f>IFERROR(INDEX(Cost_Components!$U$2:$U$29,MATCH(E925,Cost_Components!$A$2:$A$29,0)),"")</f>
        <v>2025</v>
      </c>
      <c r="AB925" s="26">
        <f>IFERROR(INDEX(Cost_Components!$V$2:$V$29,MATCH(E925,Cost_Components!$A$2:$A$29,0)),"")</f>
        <v>2050</v>
      </c>
      <c r="AC925" s="26">
        <f>IFERROR(INDEX(Cost_Components!$M$2:$M$29,MATCH(E925,Cost_Components!$A$2:$A$29,0)),"")</f>
        <v>0</v>
      </c>
      <c r="AD925" s="26">
        <f>IFERROR(INDEX(Cost_Components!$N$2:$N$29,MATCH(E925,Cost_Components!$A$2:$A$29,0)),"")</f>
        <v>95</v>
      </c>
      <c r="AE925" s="16" t="str">
        <f>IFERROR(INDEX(Cost_Components!$O$2:$O$29,MATCH(E925,Cost_Components!$A$2:$A$29,0)),"")</f>
        <v>Both</v>
      </c>
      <c r="AF925" s="11">
        <v>88819.818281585307</v>
      </c>
      <c r="AG925" s="11">
        <v>83277.300726588597</v>
      </c>
      <c r="AH925" s="23">
        <f t="shared" si="205"/>
        <v>1</v>
      </c>
      <c r="AI925" s="10">
        <v>311532999.13163</v>
      </c>
      <c r="AJ925" s="29">
        <f t="shared" si="206"/>
        <v>9.5385664665716963E-3</v>
      </c>
      <c r="AK925" s="29">
        <f t="shared" si="207"/>
        <v>1.8832159856809923E-2</v>
      </c>
      <c r="AL925" s="29">
        <f t="shared" si="208"/>
        <v>9.2935933902382282E-3</v>
      </c>
      <c r="AM925" s="29">
        <f t="shared" si="209"/>
        <v>6.3284848724344629E-3</v>
      </c>
    </row>
    <row r="926" spans="1:39">
      <c r="A926" t="s">
        <v>115</v>
      </c>
      <c r="B926" s="20">
        <v>2039</v>
      </c>
      <c r="C926" t="s">
        <v>242</v>
      </c>
      <c r="D926" t="s">
        <v>232</v>
      </c>
      <c r="E926" s="22" t="s">
        <v>320</v>
      </c>
      <c r="F926" s="22" t="s">
        <v>321</v>
      </c>
      <c r="G926" s="22" t="s">
        <v>243</v>
      </c>
      <c r="H926" s="22" t="s">
        <v>237</v>
      </c>
      <c r="I926" s="22" t="s">
        <v>309</v>
      </c>
      <c r="J926" s="17">
        <f>IFERROR(INDEX(Cost_Components!$K$2:$K$29,MATCH(E926,Cost_Components!$A$2:$A$29,0)),"")</f>
        <v>1</v>
      </c>
      <c r="K926" s="17">
        <f t="shared" si="196"/>
        <v>0.59269230769230763</v>
      </c>
      <c r="L926" s="17">
        <f>IFERROR(INDEX(Cost_Components!$S$2:$S$29,MATCH(E926,Cost_Components!$A$2:$A$29,0)),"")</f>
        <v>0.31</v>
      </c>
      <c r="M926" s="28">
        <f>IFERROR(INDEX(Cost_Components!$L$2:$L$29,MATCH(E926,Cost_Components!$A$2:$A$29,0)),"")</f>
        <v>1</v>
      </c>
      <c r="N926" s="29">
        <f>IFERROR(INDEX(Cost_Components!$P$2:$P$29,MATCH(E926,Cost_Components!$A$2:$A$29,0)),"")</f>
        <v>115.1062307</v>
      </c>
      <c r="O926" s="23">
        <f t="shared" si="197"/>
        <v>90708.818088893197</v>
      </c>
      <c r="P926" s="23">
        <f t="shared" si="198"/>
        <v>84468.557509787701</v>
      </c>
      <c r="Q926" s="23">
        <f t="shared" si="199"/>
        <v>3014085.7529615304</v>
      </c>
      <c r="R926" s="23">
        <f t="shared" si="200"/>
        <v>6188389.3723064428</v>
      </c>
      <c r="S926" s="23">
        <f t="shared" si="201"/>
        <v>3174303.6193449125</v>
      </c>
      <c r="T926" s="16">
        <f>IFERROR(INDEX(Cost_Components!$R$2:$R$29,MATCH(E926,Cost_Components!$A$2:$A$29,0)),"")</f>
        <v>1</v>
      </c>
      <c r="U926" s="26">
        <f>IFERROR(INDEX(Cost_Components!$Q$2:$Q$29,MATCH(E926,Cost_Components!$A$2:$A$29,0)),"")</f>
        <v>2023</v>
      </c>
      <c r="V926" s="30">
        <f>1/(1+Calculation_Assumptions!$B$5)^(B926-Calculation_Assumptions!$B$2)</f>
        <v>0.66111780581861923</v>
      </c>
      <c r="W926" s="23">
        <f t="shared" si="202"/>
        <v>1992665.7595470878</v>
      </c>
      <c r="X926" s="23">
        <f t="shared" si="203"/>
        <v>4091254.4033704977</v>
      </c>
      <c r="Y926" s="23">
        <f t="shared" si="204"/>
        <v>2098588.6438234099</v>
      </c>
      <c r="Z926" s="17">
        <f>IFERROR(INDEX(Cost_Components!$T$2:$T$29,MATCH(E926,Cost_Components!$A$2:$A$29,0)),"")</f>
        <v>0.8</v>
      </c>
      <c r="AA926" s="26">
        <f>IFERROR(INDEX(Cost_Components!$U$2:$U$29,MATCH(E926,Cost_Components!$A$2:$A$29,0)),"")</f>
        <v>2025</v>
      </c>
      <c r="AB926" s="26">
        <f>IFERROR(INDEX(Cost_Components!$V$2:$V$29,MATCH(E926,Cost_Components!$A$2:$A$29,0)),"")</f>
        <v>2050</v>
      </c>
      <c r="AC926" s="26">
        <f>IFERROR(INDEX(Cost_Components!$M$2:$M$29,MATCH(E926,Cost_Components!$A$2:$A$29,0)),"")</f>
        <v>0</v>
      </c>
      <c r="AD926" s="26">
        <f>IFERROR(INDEX(Cost_Components!$N$2:$N$29,MATCH(E926,Cost_Components!$A$2:$A$29,0)),"")</f>
        <v>95</v>
      </c>
      <c r="AE926" s="16" t="str">
        <f>IFERROR(INDEX(Cost_Components!$O$2:$O$29,MATCH(E926,Cost_Components!$A$2:$A$29,0)),"")</f>
        <v>Both</v>
      </c>
      <c r="AF926" s="11">
        <v>90708.818088893197</v>
      </c>
      <c r="AG926" s="11">
        <v>84468.557509787701</v>
      </c>
      <c r="AH926" s="23">
        <f t="shared" si="205"/>
        <v>1</v>
      </c>
      <c r="AI926" s="10">
        <v>312936391.85847902</v>
      </c>
      <c r="AJ926" s="29">
        <f t="shared" si="206"/>
        <v>9.6316242897202167E-3</v>
      </c>
      <c r="AK926" s="29">
        <f t="shared" si="207"/>
        <v>1.9775230792285266E-2</v>
      </c>
      <c r="AL926" s="29">
        <f t="shared" si="208"/>
        <v>1.014360650256505E-2</v>
      </c>
      <c r="AM926" s="29">
        <f t="shared" si="209"/>
        <v>6.7061188740632841E-3</v>
      </c>
    </row>
    <row r="927" spans="1:39">
      <c r="A927" t="s">
        <v>115</v>
      </c>
      <c r="B927" s="20">
        <v>2040</v>
      </c>
      <c r="C927" t="s">
        <v>242</v>
      </c>
      <c r="D927" t="s">
        <v>232</v>
      </c>
      <c r="E927" s="22" t="s">
        <v>320</v>
      </c>
      <c r="F927" s="22" t="s">
        <v>321</v>
      </c>
      <c r="G927" s="22" t="s">
        <v>243</v>
      </c>
      <c r="H927" s="22" t="s">
        <v>237</v>
      </c>
      <c r="I927" s="22" t="s">
        <v>309</v>
      </c>
      <c r="J927" s="17">
        <f>IFERROR(INDEX(Cost_Components!$K$2:$K$29,MATCH(E927,Cost_Components!$A$2:$A$29,0)),"")</f>
        <v>1</v>
      </c>
      <c r="K927" s="17">
        <f t="shared" si="196"/>
        <v>0.61153846153846159</v>
      </c>
      <c r="L927" s="17">
        <f>IFERROR(INDEX(Cost_Components!$S$2:$S$29,MATCH(E927,Cost_Components!$A$2:$A$29,0)),"")</f>
        <v>0.31</v>
      </c>
      <c r="M927" s="28">
        <f>IFERROR(INDEX(Cost_Components!$L$2:$L$29,MATCH(E927,Cost_Components!$A$2:$A$29,0)),"")</f>
        <v>1</v>
      </c>
      <c r="N927" s="29">
        <f>IFERROR(INDEX(Cost_Components!$P$2:$P$29,MATCH(E927,Cost_Components!$A$2:$A$29,0)),"")</f>
        <v>115.1062307</v>
      </c>
      <c r="O927" s="23">
        <f t="shared" si="197"/>
        <v>92699.018145568902</v>
      </c>
      <c r="P927" s="23">
        <f t="shared" si="198"/>
        <v>85720.978766401604</v>
      </c>
      <c r="Q927" s="23">
        <f t="shared" si="199"/>
        <v>3058775.8148917193</v>
      </c>
      <c r="R927" s="23">
        <f t="shared" si="200"/>
        <v>6525258.8321694126</v>
      </c>
      <c r="S927" s="23">
        <f t="shared" si="201"/>
        <v>3466483.0172776934</v>
      </c>
      <c r="T927" s="16">
        <f>IFERROR(INDEX(Cost_Components!$R$2:$R$29,MATCH(E927,Cost_Components!$A$2:$A$29,0)),"")</f>
        <v>1</v>
      </c>
      <c r="U927" s="26">
        <f>IFERROR(INDEX(Cost_Components!$Q$2:$Q$29,MATCH(E927,Cost_Components!$A$2:$A$29,0)),"")</f>
        <v>2023</v>
      </c>
      <c r="V927" s="30">
        <f>1/(1+Calculation_Assumptions!$B$5)^(B927-Calculation_Assumptions!$B$2)</f>
        <v>0.64186194739671765</v>
      </c>
      <c r="W927" s="23">
        <f t="shared" si="202"/>
        <v>1963311.8011963808</v>
      </c>
      <c r="X927" s="23">
        <f t="shared" si="203"/>
        <v>4188315.3412838909</v>
      </c>
      <c r="Y927" s="23">
        <f t="shared" si="204"/>
        <v>2225003.5400875099</v>
      </c>
      <c r="Z927" s="17">
        <f>IFERROR(INDEX(Cost_Components!$T$2:$T$29,MATCH(E927,Cost_Components!$A$2:$A$29,0)),"")</f>
        <v>0.8</v>
      </c>
      <c r="AA927" s="26">
        <f>IFERROR(INDEX(Cost_Components!$U$2:$U$29,MATCH(E927,Cost_Components!$A$2:$A$29,0)),"")</f>
        <v>2025</v>
      </c>
      <c r="AB927" s="26">
        <f>IFERROR(INDEX(Cost_Components!$V$2:$V$29,MATCH(E927,Cost_Components!$A$2:$A$29,0)),"")</f>
        <v>2050</v>
      </c>
      <c r="AC927" s="26">
        <f>IFERROR(INDEX(Cost_Components!$M$2:$M$29,MATCH(E927,Cost_Components!$A$2:$A$29,0)),"")</f>
        <v>0</v>
      </c>
      <c r="AD927" s="26">
        <f>IFERROR(INDEX(Cost_Components!$N$2:$N$29,MATCH(E927,Cost_Components!$A$2:$A$29,0)),"")</f>
        <v>95</v>
      </c>
      <c r="AE927" s="16" t="str">
        <f>IFERROR(INDEX(Cost_Components!$O$2:$O$29,MATCH(E927,Cost_Components!$A$2:$A$29,0)),"")</f>
        <v>Both</v>
      </c>
      <c r="AF927" s="11">
        <v>92699.018145568902</v>
      </c>
      <c r="AG927" s="11">
        <v>85720.978766401604</v>
      </c>
      <c r="AH927" s="23">
        <f t="shared" si="205"/>
        <v>1</v>
      </c>
      <c r="AI927" s="10">
        <v>314265537.41082901</v>
      </c>
      <c r="AJ927" s="29">
        <f t="shared" si="206"/>
        <v>9.7330933582229929E-3</v>
      </c>
      <c r="AK927" s="29">
        <f t="shared" si="207"/>
        <v>2.0763520193558978E-2</v>
      </c>
      <c r="AL927" s="29">
        <f t="shared" si="208"/>
        <v>1.1030426835335986E-2</v>
      </c>
      <c r="AM927" s="29">
        <f t="shared" si="209"/>
        <v>7.0800112491457689E-3</v>
      </c>
    </row>
    <row r="928" spans="1:39">
      <c r="A928" t="s">
        <v>115</v>
      </c>
      <c r="B928" s="20">
        <v>2041</v>
      </c>
      <c r="C928" t="s">
        <v>242</v>
      </c>
      <c r="D928" t="s">
        <v>232</v>
      </c>
      <c r="E928" s="22" t="s">
        <v>320</v>
      </c>
      <c r="F928" s="22" t="s">
        <v>321</v>
      </c>
      <c r="G928" s="22" t="s">
        <v>243</v>
      </c>
      <c r="H928" s="22" t="s">
        <v>237</v>
      </c>
      <c r="I928" s="22" t="s">
        <v>309</v>
      </c>
      <c r="J928" s="17">
        <f>IFERROR(INDEX(Cost_Components!$K$2:$K$29,MATCH(E928,Cost_Components!$A$2:$A$29,0)),"")</f>
        <v>1</v>
      </c>
      <c r="K928" s="17">
        <f t="shared" si="196"/>
        <v>0.63038461538461543</v>
      </c>
      <c r="L928" s="17">
        <f>IFERROR(INDEX(Cost_Components!$S$2:$S$29,MATCH(E928,Cost_Components!$A$2:$A$29,0)),"")</f>
        <v>0.31</v>
      </c>
      <c r="M928" s="28">
        <f>IFERROR(INDEX(Cost_Components!$L$2:$L$29,MATCH(E928,Cost_Components!$A$2:$A$29,0)),"")</f>
        <v>1</v>
      </c>
      <c r="N928" s="29">
        <f>IFERROR(INDEX(Cost_Components!$P$2:$P$29,MATCH(E928,Cost_Components!$A$2:$A$29,0)),"")</f>
        <v>115.1062307</v>
      </c>
      <c r="O928" s="23">
        <f t="shared" si="197"/>
        <v>94772.0940378901</v>
      </c>
      <c r="P928" s="23">
        <f t="shared" si="198"/>
        <v>87016.566257538099</v>
      </c>
      <c r="Q928" s="23">
        <f t="shared" si="199"/>
        <v>3105006.174612225</v>
      </c>
      <c r="R928" s="23">
        <f t="shared" si="200"/>
        <v>6876776.5825713882</v>
      </c>
      <c r="S928" s="23">
        <f t="shared" si="201"/>
        <v>3771770.4079591632</v>
      </c>
      <c r="T928" s="16">
        <f>IFERROR(INDEX(Cost_Components!$R$2:$R$29,MATCH(E928,Cost_Components!$A$2:$A$29,0)),"")</f>
        <v>1</v>
      </c>
      <c r="U928" s="26">
        <f>IFERROR(INDEX(Cost_Components!$Q$2:$Q$29,MATCH(E928,Cost_Components!$A$2:$A$29,0)),"")</f>
        <v>2023</v>
      </c>
      <c r="V928" s="30">
        <f>1/(1+Calculation_Assumptions!$B$5)^(B928-Calculation_Assumptions!$B$2)</f>
        <v>0.62316693922011435</v>
      </c>
      <c r="W928" s="23">
        <f t="shared" si="202"/>
        <v>1934937.1940926563</v>
      </c>
      <c r="X928" s="23">
        <f t="shared" si="203"/>
        <v>4285379.8146615699</v>
      </c>
      <c r="Y928" s="23">
        <f t="shared" si="204"/>
        <v>2350442.6205689139</v>
      </c>
      <c r="Z928" s="17">
        <f>IFERROR(INDEX(Cost_Components!$T$2:$T$29,MATCH(E928,Cost_Components!$A$2:$A$29,0)),"")</f>
        <v>0.8</v>
      </c>
      <c r="AA928" s="26">
        <f>IFERROR(INDEX(Cost_Components!$U$2:$U$29,MATCH(E928,Cost_Components!$A$2:$A$29,0)),"")</f>
        <v>2025</v>
      </c>
      <c r="AB928" s="26">
        <f>IFERROR(INDEX(Cost_Components!$V$2:$V$29,MATCH(E928,Cost_Components!$A$2:$A$29,0)),"")</f>
        <v>2050</v>
      </c>
      <c r="AC928" s="26">
        <f>IFERROR(INDEX(Cost_Components!$M$2:$M$29,MATCH(E928,Cost_Components!$A$2:$A$29,0)),"")</f>
        <v>0</v>
      </c>
      <c r="AD928" s="26">
        <f>IFERROR(INDEX(Cost_Components!$N$2:$N$29,MATCH(E928,Cost_Components!$A$2:$A$29,0)),"")</f>
        <v>95</v>
      </c>
      <c r="AE928" s="16" t="str">
        <f>IFERROR(INDEX(Cost_Components!$O$2:$O$29,MATCH(E928,Cost_Components!$A$2:$A$29,0)),"")</f>
        <v>Both</v>
      </c>
      <c r="AF928" s="11">
        <v>94772.0940378901</v>
      </c>
      <c r="AG928" s="11">
        <v>87016.566257538099</v>
      </c>
      <c r="AH928" s="23">
        <f t="shared" si="205"/>
        <v>1</v>
      </c>
      <c r="AI928" s="10">
        <v>315525215.31254798</v>
      </c>
      <c r="AJ928" s="29">
        <f t="shared" si="206"/>
        <v>9.8407544751582445E-3</v>
      </c>
      <c r="AK928" s="29">
        <f t="shared" si="207"/>
        <v>2.179469737706858E-2</v>
      </c>
      <c r="AL928" s="29">
        <f t="shared" si="208"/>
        <v>1.1953942901910335E-2</v>
      </c>
      <c r="AM928" s="29">
        <f t="shared" si="209"/>
        <v>7.4493020097954757E-3</v>
      </c>
    </row>
    <row r="929" spans="1:39">
      <c r="A929" t="s">
        <v>115</v>
      </c>
      <c r="B929" s="20">
        <v>2042</v>
      </c>
      <c r="C929" t="s">
        <v>242</v>
      </c>
      <c r="D929" t="s">
        <v>232</v>
      </c>
      <c r="E929" s="22" t="s">
        <v>320</v>
      </c>
      <c r="F929" s="22" t="s">
        <v>321</v>
      </c>
      <c r="G929" s="22" t="s">
        <v>243</v>
      </c>
      <c r="H929" s="22" t="s">
        <v>237</v>
      </c>
      <c r="I929" s="22" t="s">
        <v>309</v>
      </c>
      <c r="J929" s="17">
        <f>IFERROR(INDEX(Cost_Components!$K$2:$K$29,MATCH(E929,Cost_Components!$A$2:$A$29,0)),"")</f>
        <v>1</v>
      </c>
      <c r="K929" s="17">
        <f t="shared" si="196"/>
        <v>0.64923076923076928</v>
      </c>
      <c r="L929" s="17">
        <f>IFERROR(INDEX(Cost_Components!$S$2:$S$29,MATCH(E929,Cost_Components!$A$2:$A$29,0)),"")</f>
        <v>0.31</v>
      </c>
      <c r="M929" s="28">
        <f>IFERROR(INDEX(Cost_Components!$L$2:$L$29,MATCH(E929,Cost_Components!$A$2:$A$29,0)),"")</f>
        <v>1</v>
      </c>
      <c r="N929" s="29">
        <f>IFERROR(INDEX(Cost_Components!$P$2:$P$29,MATCH(E929,Cost_Components!$A$2:$A$29,0)),"")</f>
        <v>115.1062307</v>
      </c>
      <c r="O929" s="23">
        <f t="shared" si="197"/>
        <v>96920.777962491906</v>
      </c>
      <c r="P929" s="23">
        <f t="shared" si="198"/>
        <v>88348.741861778006</v>
      </c>
      <c r="Q929" s="23">
        <f t="shared" si="199"/>
        <v>3152542.1054669353</v>
      </c>
      <c r="R929" s="23">
        <f t="shared" si="200"/>
        <v>7242938.8469548579</v>
      </c>
      <c r="S929" s="23">
        <f t="shared" si="201"/>
        <v>4090396.7414879226</v>
      </c>
      <c r="T929" s="16">
        <f>IFERROR(INDEX(Cost_Components!$R$2:$R$29,MATCH(E929,Cost_Components!$A$2:$A$29,0)),"")</f>
        <v>1</v>
      </c>
      <c r="U929" s="26">
        <f>IFERROR(INDEX(Cost_Components!$Q$2:$Q$29,MATCH(E929,Cost_Components!$A$2:$A$29,0)),"")</f>
        <v>2023</v>
      </c>
      <c r="V929" s="30">
        <f>1/(1+Calculation_Assumptions!$B$5)^(B929-Calculation_Assumptions!$B$2)</f>
        <v>0.60501644584477121</v>
      </c>
      <c r="W929" s="23">
        <f t="shared" si="202"/>
        <v>1907339.820025597</v>
      </c>
      <c r="X929" s="23">
        <f t="shared" si="203"/>
        <v>4382097.1186556537</v>
      </c>
      <c r="Y929" s="23">
        <f t="shared" si="204"/>
        <v>2474757.2986300564</v>
      </c>
      <c r="Z929" s="17">
        <f>IFERROR(INDEX(Cost_Components!$T$2:$T$29,MATCH(E929,Cost_Components!$A$2:$A$29,0)),"")</f>
        <v>0.8</v>
      </c>
      <c r="AA929" s="26">
        <f>IFERROR(INDEX(Cost_Components!$U$2:$U$29,MATCH(E929,Cost_Components!$A$2:$A$29,0)),"")</f>
        <v>2025</v>
      </c>
      <c r="AB929" s="26">
        <f>IFERROR(INDEX(Cost_Components!$V$2:$V$29,MATCH(E929,Cost_Components!$A$2:$A$29,0)),"")</f>
        <v>2050</v>
      </c>
      <c r="AC929" s="26">
        <f>IFERROR(INDEX(Cost_Components!$M$2:$M$29,MATCH(E929,Cost_Components!$A$2:$A$29,0)),"")</f>
        <v>0</v>
      </c>
      <c r="AD929" s="26">
        <f>IFERROR(INDEX(Cost_Components!$N$2:$N$29,MATCH(E929,Cost_Components!$A$2:$A$29,0)),"")</f>
        <v>95</v>
      </c>
      <c r="AE929" s="16" t="str">
        <f>IFERROR(INDEX(Cost_Components!$O$2:$O$29,MATCH(E929,Cost_Components!$A$2:$A$29,0)),"")</f>
        <v>Both</v>
      </c>
      <c r="AF929" s="11">
        <v>96920.777962491906</v>
      </c>
      <c r="AG929" s="11">
        <v>88348.741861778006</v>
      </c>
      <c r="AH929" s="23">
        <f t="shared" si="205"/>
        <v>1</v>
      </c>
      <c r="AI929" s="10">
        <v>316707694.211882</v>
      </c>
      <c r="AJ929" s="29">
        <f t="shared" si="206"/>
        <v>9.9541064618336658E-3</v>
      </c>
      <c r="AK929" s="29">
        <f t="shared" si="207"/>
        <v>2.2869475479522856E-2</v>
      </c>
      <c r="AL929" s="29">
        <f t="shared" si="208"/>
        <v>1.291536901768919E-2</v>
      </c>
      <c r="AM929" s="29">
        <f t="shared" si="209"/>
        <v>7.8140106598559873E-3</v>
      </c>
    </row>
    <row r="930" spans="1:39">
      <c r="A930" t="s">
        <v>115</v>
      </c>
      <c r="B930" s="20">
        <v>2043</v>
      </c>
      <c r="C930" t="s">
        <v>242</v>
      </c>
      <c r="D930" t="s">
        <v>232</v>
      </c>
      <c r="E930" s="22" t="s">
        <v>320</v>
      </c>
      <c r="F930" s="22" t="s">
        <v>321</v>
      </c>
      <c r="G930" s="22" t="s">
        <v>243</v>
      </c>
      <c r="H930" s="22" t="s">
        <v>237</v>
      </c>
      <c r="I930" s="22" t="s">
        <v>309</v>
      </c>
      <c r="J930" s="17">
        <f>IFERROR(INDEX(Cost_Components!$K$2:$K$29,MATCH(E930,Cost_Components!$A$2:$A$29,0)),"")</f>
        <v>1</v>
      </c>
      <c r="K930" s="17">
        <f t="shared" si="196"/>
        <v>0.66807692307692301</v>
      </c>
      <c r="L930" s="17">
        <f>IFERROR(INDEX(Cost_Components!$S$2:$S$29,MATCH(E930,Cost_Components!$A$2:$A$29,0)),"")</f>
        <v>0.31</v>
      </c>
      <c r="M930" s="28">
        <f>IFERROR(INDEX(Cost_Components!$L$2:$L$29,MATCH(E930,Cost_Components!$A$2:$A$29,0)),"")</f>
        <v>1</v>
      </c>
      <c r="N930" s="29">
        <f>IFERROR(INDEX(Cost_Components!$P$2:$P$29,MATCH(E930,Cost_Components!$A$2:$A$29,0)),"")</f>
        <v>115.1062307</v>
      </c>
      <c r="O930" s="23">
        <f t="shared" si="197"/>
        <v>99187.202813718002</v>
      </c>
      <c r="P930" s="23">
        <f t="shared" si="198"/>
        <v>89759.069383794806</v>
      </c>
      <c r="Q930" s="23">
        <f t="shared" si="199"/>
        <v>3202866.7258516015</v>
      </c>
      <c r="R930" s="23">
        <f t="shared" si="200"/>
        <v>7627477.6888814699</v>
      </c>
      <c r="S930" s="23">
        <f t="shared" si="201"/>
        <v>4424610.9630298689</v>
      </c>
      <c r="T930" s="16">
        <f>IFERROR(INDEX(Cost_Components!$R$2:$R$29,MATCH(E930,Cost_Components!$A$2:$A$29,0)),"")</f>
        <v>1</v>
      </c>
      <c r="U930" s="26">
        <f>IFERROR(INDEX(Cost_Components!$Q$2:$Q$29,MATCH(E930,Cost_Components!$A$2:$A$29,0)),"")</f>
        <v>2023</v>
      </c>
      <c r="V930" s="30">
        <f>1/(1+Calculation_Assumptions!$B$5)^(B930-Calculation_Assumptions!$B$2)</f>
        <v>0.5873946076162827</v>
      </c>
      <c r="W930" s="23">
        <f t="shared" si="202"/>
        <v>1881346.6436788496</v>
      </c>
      <c r="X930" s="23">
        <f t="shared" si="203"/>
        <v>4480339.2641624818</v>
      </c>
      <c r="Y930" s="23">
        <f t="shared" si="204"/>
        <v>2598992.6204836327</v>
      </c>
      <c r="Z930" s="17">
        <f>IFERROR(INDEX(Cost_Components!$T$2:$T$29,MATCH(E930,Cost_Components!$A$2:$A$29,0)),"")</f>
        <v>0.8</v>
      </c>
      <c r="AA930" s="26">
        <f>IFERROR(INDEX(Cost_Components!$U$2:$U$29,MATCH(E930,Cost_Components!$A$2:$A$29,0)),"")</f>
        <v>2025</v>
      </c>
      <c r="AB930" s="26">
        <f>IFERROR(INDEX(Cost_Components!$V$2:$V$29,MATCH(E930,Cost_Components!$A$2:$A$29,0)),"")</f>
        <v>2050</v>
      </c>
      <c r="AC930" s="26">
        <f>IFERROR(INDEX(Cost_Components!$M$2:$M$29,MATCH(E930,Cost_Components!$A$2:$A$29,0)),"")</f>
        <v>0</v>
      </c>
      <c r="AD930" s="26">
        <f>IFERROR(INDEX(Cost_Components!$N$2:$N$29,MATCH(E930,Cost_Components!$A$2:$A$29,0)),"")</f>
        <v>95</v>
      </c>
      <c r="AE930" s="16" t="str">
        <f>IFERROR(INDEX(Cost_Components!$O$2:$O$29,MATCH(E930,Cost_Components!$A$2:$A$29,0)),"")</f>
        <v>Both</v>
      </c>
      <c r="AF930" s="11">
        <v>99187.202813718002</v>
      </c>
      <c r="AG930" s="11">
        <v>89759.069383794806</v>
      </c>
      <c r="AH930" s="23">
        <f t="shared" si="205"/>
        <v>1</v>
      </c>
      <c r="AI930" s="10">
        <v>317814114.06715202</v>
      </c>
      <c r="AJ930" s="29">
        <f t="shared" si="206"/>
        <v>1.0077798889620291E-2</v>
      </c>
      <c r="AK930" s="29">
        <f t="shared" si="207"/>
        <v>2.3999807910575786E-2</v>
      </c>
      <c r="AL930" s="29">
        <f t="shared" si="208"/>
        <v>1.3922009020955493E-2</v>
      </c>
      <c r="AM930" s="29">
        <f t="shared" si="209"/>
        <v>8.1777130260945012E-3</v>
      </c>
    </row>
    <row r="931" spans="1:39">
      <c r="A931" t="s">
        <v>115</v>
      </c>
      <c r="B931" s="20">
        <v>2044</v>
      </c>
      <c r="C931" t="s">
        <v>242</v>
      </c>
      <c r="D931" t="s">
        <v>232</v>
      </c>
      <c r="E931" s="22" t="s">
        <v>320</v>
      </c>
      <c r="F931" s="22" t="s">
        <v>321</v>
      </c>
      <c r="G931" s="22" t="s">
        <v>243</v>
      </c>
      <c r="H931" s="22" t="s">
        <v>237</v>
      </c>
      <c r="I931" s="22" t="s">
        <v>309</v>
      </c>
      <c r="J931" s="17">
        <f>IFERROR(INDEX(Cost_Components!$K$2:$K$29,MATCH(E931,Cost_Components!$A$2:$A$29,0)),"")</f>
        <v>1</v>
      </c>
      <c r="K931" s="17">
        <f t="shared" si="196"/>
        <v>0.68692307692307697</v>
      </c>
      <c r="L931" s="17">
        <f>IFERROR(INDEX(Cost_Components!$S$2:$S$29,MATCH(E931,Cost_Components!$A$2:$A$29,0)),"")</f>
        <v>0.31</v>
      </c>
      <c r="M931" s="28">
        <f>IFERROR(INDEX(Cost_Components!$L$2:$L$29,MATCH(E931,Cost_Components!$A$2:$A$29,0)),"")</f>
        <v>1</v>
      </c>
      <c r="N931" s="29">
        <f>IFERROR(INDEX(Cost_Components!$P$2:$P$29,MATCH(E931,Cost_Components!$A$2:$A$29,0)),"")</f>
        <v>115.1062307</v>
      </c>
      <c r="O931" s="23">
        <f t="shared" si="197"/>
        <v>101508.510455007</v>
      </c>
      <c r="P931" s="23">
        <f t="shared" si="198"/>
        <v>91184.026040179495</v>
      </c>
      <c r="Q931" s="23">
        <f t="shared" si="199"/>
        <v>3253713.3566360697</v>
      </c>
      <c r="R931" s="23">
        <f t="shared" si="200"/>
        <v>8026189.2200350203</v>
      </c>
      <c r="S931" s="23">
        <f t="shared" si="201"/>
        <v>4772475.8633989505</v>
      </c>
      <c r="T931" s="16">
        <f>IFERROR(INDEX(Cost_Components!$R$2:$R$29,MATCH(E931,Cost_Components!$A$2:$A$29,0)),"")</f>
        <v>1</v>
      </c>
      <c r="U931" s="26">
        <f>IFERROR(INDEX(Cost_Components!$Q$2:$Q$29,MATCH(E931,Cost_Components!$A$2:$A$29,0)),"")</f>
        <v>2023</v>
      </c>
      <c r="V931" s="30">
        <f>1/(1+Calculation_Assumptions!$B$5)^(B931-Calculation_Assumptions!$B$2)</f>
        <v>0.57028602681192497</v>
      </c>
      <c r="W931" s="23">
        <f t="shared" si="202"/>
        <v>1855547.2625408762</v>
      </c>
      <c r="X931" s="23">
        <f t="shared" si="203"/>
        <v>4577223.560734475</v>
      </c>
      <c r="Y931" s="23">
        <f t="shared" si="204"/>
        <v>2721676.2981935986</v>
      </c>
      <c r="Z931" s="17">
        <f>IFERROR(INDEX(Cost_Components!$T$2:$T$29,MATCH(E931,Cost_Components!$A$2:$A$29,0)),"")</f>
        <v>0.8</v>
      </c>
      <c r="AA931" s="26">
        <f>IFERROR(INDEX(Cost_Components!$U$2:$U$29,MATCH(E931,Cost_Components!$A$2:$A$29,0)),"")</f>
        <v>2025</v>
      </c>
      <c r="AB931" s="26">
        <f>IFERROR(INDEX(Cost_Components!$V$2:$V$29,MATCH(E931,Cost_Components!$A$2:$A$29,0)),"")</f>
        <v>2050</v>
      </c>
      <c r="AC931" s="26">
        <f>IFERROR(INDEX(Cost_Components!$M$2:$M$29,MATCH(E931,Cost_Components!$A$2:$A$29,0)),"")</f>
        <v>0</v>
      </c>
      <c r="AD931" s="26">
        <f>IFERROR(INDEX(Cost_Components!$N$2:$N$29,MATCH(E931,Cost_Components!$A$2:$A$29,0)),"")</f>
        <v>95</v>
      </c>
      <c r="AE931" s="16" t="str">
        <f>IFERROR(INDEX(Cost_Components!$O$2:$O$29,MATCH(E931,Cost_Components!$A$2:$A$29,0)),"")</f>
        <v>Both</v>
      </c>
      <c r="AF931" s="11">
        <v>101508.510455007</v>
      </c>
      <c r="AG931" s="11">
        <v>91184.026040179495</v>
      </c>
      <c r="AH931" s="23">
        <f t="shared" si="205"/>
        <v>1</v>
      </c>
      <c r="AI931" s="10">
        <v>318840890.73215598</v>
      </c>
      <c r="AJ931" s="29">
        <f t="shared" si="206"/>
        <v>1.0204818300327009E-2</v>
      </c>
      <c r="AK931" s="29">
        <f t="shared" si="207"/>
        <v>2.5173023452557921E-2</v>
      </c>
      <c r="AL931" s="29">
        <f t="shared" si="208"/>
        <v>1.4968205152230912E-2</v>
      </c>
      <c r="AM931" s="29">
        <f t="shared" si="209"/>
        <v>8.5361582447715523E-3</v>
      </c>
    </row>
    <row r="932" spans="1:39">
      <c r="A932" t="s">
        <v>115</v>
      </c>
      <c r="B932" s="20">
        <v>2045</v>
      </c>
      <c r="C932" t="s">
        <v>242</v>
      </c>
      <c r="D932" t="s">
        <v>232</v>
      </c>
      <c r="E932" s="22" t="s">
        <v>320</v>
      </c>
      <c r="F932" s="22" t="s">
        <v>321</v>
      </c>
      <c r="G932" s="22" t="s">
        <v>243</v>
      </c>
      <c r="H932" s="22" t="s">
        <v>237</v>
      </c>
      <c r="I932" s="22" t="s">
        <v>309</v>
      </c>
      <c r="J932" s="17">
        <f>IFERROR(INDEX(Cost_Components!$K$2:$K$29,MATCH(E932,Cost_Components!$A$2:$A$29,0)),"")</f>
        <v>1</v>
      </c>
      <c r="K932" s="17">
        <f t="shared" si="196"/>
        <v>0.70576923076923082</v>
      </c>
      <c r="L932" s="17">
        <f>IFERROR(INDEX(Cost_Components!$S$2:$S$29,MATCH(E932,Cost_Components!$A$2:$A$29,0)),"")</f>
        <v>0.31</v>
      </c>
      <c r="M932" s="28">
        <f>IFERROR(INDEX(Cost_Components!$L$2:$L$29,MATCH(E932,Cost_Components!$A$2:$A$29,0)),"")</f>
        <v>1</v>
      </c>
      <c r="N932" s="29">
        <f>IFERROR(INDEX(Cost_Components!$P$2:$P$29,MATCH(E932,Cost_Components!$A$2:$A$29,0)),"")</f>
        <v>115.1062307</v>
      </c>
      <c r="O932" s="23">
        <f t="shared" si="197"/>
        <v>103909.40925291899</v>
      </c>
      <c r="P932" s="23">
        <f t="shared" si="198"/>
        <v>92647.427394862301</v>
      </c>
      <c r="Q932" s="23">
        <f t="shared" si="199"/>
        <v>3305931.806957101</v>
      </c>
      <c r="R932" s="23">
        <f t="shared" si="200"/>
        <v>8441437.8827803172</v>
      </c>
      <c r="S932" s="23">
        <f t="shared" si="201"/>
        <v>5135506.0758232158</v>
      </c>
      <c r="T932" s="16">
        <f>IFERROR(INDEX(Cost_Components!$R$2:$R$29,MATCH(E932,Cost_Components!$A$2:$A$29,0)),"")</f>
        <v>1</v>
      </c>
      <c r="U932" s="26">
        <f>IFERROR(INDEX(Cost_Components!$Q$2:$Q$29,MATCH(E932,Cost_Components!$A$2:$A$29,0)),"")</f>
        <v>2023</v>
      </c>
      <c r="V932" s="30">
        <f>1/(1+Calculation_Assumptions!$B$5)^(B932-Calculation_Assumptions!$B$2)</f>
        <v>0.55367575418633497</v>
      </c>
      <c r="W932" s="23">
        <f t="shared" si="202"/>
        <v>1830414.286505566</v>
      </c>
      <c r="X932" s="23">
        <f t="shared" si="203"/>
        <v>4673819.4861654909</v>
      </c>
      <c r="Y932" s="23">
        <f t="shared" si="204"/>
        <v>2843405.1996599245</v>
      </c>
      <c r="Z932" s="17">
        <f>IFERROR(INDEX(Cost_Components!$T$2:$T$29,MATCH(E932,Cost_Components!$A$2:$A$29,0)),"")</f>
        <v>0.8</v>
      </c>
      <c r="AA932" s="26">
        <f>IFERROR(INDEX(Cost_Components!$U$2:$U$29,MATCH(E932,Cost_Components!$A$2:$A$29,0)),"")</f>
        <v>2025</v>
      </c>
      <c r="AB932" s="26">
        <f>IFERROR(INDEX(Cost_Components!$V$2:$V$29,MATCH(E932,Cost_Components!$A$2:$A$29,0)),"")</f>
        <v>2050</v>
      </c>
      <c r="AC932" s="26">
        <f>IFERROR(INDEX(Cost_Components!$M$2:$M$29,MATCH(E932,Cost_Components!$A$2:$A$29,0)),"")</f>
        <v>0</v>
      </c>
      <c r="AD932" s="26">
        <f>IFERROR(INDEX(Cost_Components!$N$2:$N$29,MATCH(E932,Cost_Components!$A$2:$A$29,0)),"")</f>
        <v>95</v>
      </c>
      <c r="AE932" s="16" t="str">
        <f>IFERROR(INDEX(Cost_Components!$O$2:$O$29,MATCH(E932,Cost_Components!$A$2:$A$29,0)),"")</f>
        <v>Both</v>
      </c>
      <c r="AF932" s="11">
        <v>103909.40925291899</v>
      </c>
      <c r="AG932" s="11">
        <v>92647.427394862301</v>
      </c>
      <c r="AH932" s="23">
        <f t="shared" si="205"/>
        <v>1</v>
      </c>
      <c r="AI932" s="10">
        <v>319784682.33108002</v>
      </c>
      <c r="AJ932" s="29">
        <f t="shared" si="206"/>
        <v>1.0337992998471384E-2</v>
      </c>
      <c r="AK932" s="29">
        <f t="shared" si="207"/>
        <v>2.639725524451704E-2</v>
      </c>
      <c r="AL932" s="29">
        <f t="shared" si="208"/>
        <v>1.6059262246045654E-2</v>
      </c>
      <c r="AM932" s="29">
        <f t="shared" si="209"/>
        <v>8.8916241357554632E-3</v>
      </c>
    </row>
    <row r="933" spans="1:39">
      <c r="A933" t="s">
        <v>115</v>
      </c>
      <c r="B933" s="20">
        <v>2046</v>
      </c>
      <c r="C933" t="s">
        <v>242</v>
      </c>
      <c r="D933" t="s">
        <v>232</v>
      </c>
      <c r="E933" s="22" t="s">
        <v>320</v>
      </c>
      <c r="F933" s="22" t="s">
        <v>321</v>
      </c>
      <c r="G933" s="22" t="s">
        <v>243</v>
      </c>
      <c r="H933" s="22" t="s">
        <v>237</v>
      </c>
      <c r="I933" s="22" t="s">
        <v>309</v>
      </c>
      <c r="J933" s="17">
        <f>IFERROR(INDEX(Cost_Components!$K$2:$K$29,MATCH(E933,Cost_Components!$A$2:$A$29,0)),"")</f>
        <v>1</v>
      </c>
      <c r="K933" s="17">
        <f t="shared" si="196"/>
        <v>0.72461538461538466</v>
      </c>
      <c r="L933" s="17">
        <f>IFERROR(INDEX(Cost_Components!$S$2:$S$29,MATCH(E933,Cost_Components!$A$2:$A$29,0)),"")</f>
        <v>0.31</v>
      </c>
      <c r="M933" s="28">
        <f>IFERROR(INDEX(Cost_Components!$L$2:$L$29,MATCH(E933,Cost_Components!$A$2:$A$29,0)),"")</f>
        <v>1</v>
      </c>
      <c r="N933" s="29">
        <f>IFERROR(INDEX(Cost_Components!$P$2:$P$29,MATCH(E933,Cost_Components!$A$2:$A$29,0)),"")</f>
        <v>115.1062307</v>
      </c>
      <c r="O933" s="23">
        <f t="shared" si="197"/>
        <v>106366.7621356</v>
      </c>
      <c r="P933" s="23">
        <f t="shared" si="198"/>
        <v>94127.114990458605</v>
      </c>
      <c r="Q933" s="23">
        <f t="shared" si="199"/>
        <v>3358731.3980973186</v>
      </c>
      <c r="R933" s="23">
        <f t="shared" si="200"/>
        <v>8871811.8397255689</v>
      </c>
      <c r="S933" s="23">
        <f t="shared" si="201"/>
        <v>5513080.4416282503</v>
      </c>
      <c r="T933" s="16">
        <f>IFERROR(INDEX(Cost_Components!$R$2:$R$29,MATCH(E933,Cost_Components!$A$2:$A$29,0)),"")</f>
        <v>1</v>
      </c>
      <c r="U933" s="26">
        <f>IFERROR(INDEX(Cost_Components!$Q$2:$Q$29,MATCH(E933,Cost_Components!$A$2:$A$29,0)),"")</f>
        <v>2023</v>
      </c>
      <c r="V933" s="30">
        <f>1/(1+Calculation_Assumptions!$B$5)^(B933-Calculation_Assumptions!$B$2)</f>
        <v>0.5375492759090631</v>
      </c>
      <c r="W933" s="23">
        <f t="shared" si="202"/>
        <v>1805483.6310202489</v>
      </c>
      <c r="X933" s="23">
        <f t="shared" si="203"/>
        <v>4769036.0304459324</v>
      </c>
      <c r="Y933" s="23">
        <f t="shared" si="204"/>
        <v>2963552.3994256835</v>
      </c>
      <c r="Z933" s="17">
        <f>IFERROR(INDEX(Cost_Components!$T$2:$T$29,MATCH(E933,Cost_Components!$A$2:$A$29,0)),"")</f>
        <v>0.8</v>
      </c>
      <c r="AA933" s="26">
        <f>IFERROR(INDEX(Cost_Components!$U$2:$U$29,MATCH(E933,Cost_Components!$A$2:$A$29,0)),"")</f>
        <v>2025</v>
      </c>
      <c r="AB933" s="26">
        <f>IFERROR(INDEX(Cost_Components!$V$2:$V$29,MATCH(E933,Cost_Components!$A$2:$A$29,0)),"")</f>
        <v>2050</v>
      </c>
      <c r="AC933" s="26">
        <f>IFERROR(INDEX(Cost_Components!$M$2:$M$29,MATCH(E933,Cost_Components!$A$2:$A$29,0)),"")</f>
        <v>0</v>
      </c>
      <c r="AD933" s="26">
        <f>IFERROR(INDEX(Cost_Components!$N$2:$N$29,MATCH(E933,Cost_Components!$A$2:$A$29,0)),"")</f>
        <v>95</v>
      </c>
      <c r="AE933" s="16" t="str">
        <f>IFERROR(INDEX(Cost_Components!$O$2:$O$29,MATCH(E933,Cost_Components!$A$2:$A$29,0)),"")</f>
        <v>Both</v>
      </c>
      <c r="AF933" s="11">
        <v>106366.7621356</v>
      </c>
      <c r="AG933" s="11">
        <v>94127.114990458605</v>
      </c>
      <c r="AH933" s="23">
        <f t="shared" si="205"/>
        <v>1</v>
      </c>
      <c r="AI933" s="10">
        <v>320645615.981408</v>
      </c>
      <c r="AJ933" s="29">
        <f t="shared" si="206"/>
        <v>1.0474901981170601E-2</v>
      </c>
      <c r="AK933" s="29">
        <f t="shared" si="207"/>
        <v>2.7668589238531747E-2</v>
      </c>
      <c r="AL933" s="29">
        <f t="shared" si="208"/>
        <v>1.7193687257361145E-2</v>
      </c>
      <c r="AM933" s="29">
        <f t="shared" si="209"/>
        <v>9.2424541354013678E-3</v>
      </c>
    </row>
    <row r="934" spans="1:39">
      <c r="A934" t="s">
        <v>115</v>
      </c>
      <c r="B934" s="20">
        <v>2047</v>
      </c>
      <c r="C934" t="s">
        <v>242</v>
      </c>
      <c r="D934" t="s">
        <v>232</v>
      </c>
      <c r="E934" s="22" t="s">
        <v>320</v>
      </c>
      <c r="F934" s="22" t="s">
        <v>321</v>
      </c>
      <c r="G934" s="22" t="s">
        <v>243</v>
      </c>
      <c r="H934" s="22" t="s">
        <v>237</v>
      </c>
      <c r="I934" s="22" t="s">
        <v>309</v>
      </c>
      <c r="J934" s="17">
        <f>IFERROR(INDEX(Cost_Components!$K$2:$K$29,MATCH(E934,Cost_Components!$A$2:$A$29,0)),"")</f>
        <v>1</v>
      </c>
      <c r="K934" s="17">
        <f t="shared" si="196"/>
        <v>0.74346153846153851</v>
      </c>
      <c r="L934" s="17">
        <f>IFERROR(INDEX(Cost_Components!$S$2:$S$29,MATCH(E934,Cost_Components!$A$2:$A$29,0)),"")</f>
        <v>0.31</v>
      </c>
      <c r="M934" s="28">
        <f>IFERROR(INDEX(Cost_Components!$L$2:$L$29,MATCH(E934,Cost_Components!$A$2:$A$29,0)),"")</f>
        <v>1</v>
      </c>
      <c r="N934" s="29">
        <f>IFERROR(INDEX(Cost_Components!$P$2:$P$29,MATCH(E934,Cost_Components!$A$2:$A$29,0)),"")</f>
        <v>115.1062307</v>
      </c>
      <c r="O934" s="23">
        <f t="shared" si="197"/>
        <v>108874.550684887</v>
      </c>
      <c r="P934" s="23">
        <f t="shared" si="198"/>
        <v>95620.397949063903</v>
      </c>
      <c r="Q934" s="23">
        <f t="shared" si="199"/>
        <v>3412016.1116447342</v>
      </c>
      <c r="R934" s="23">
        <f t="shared" si="200"/>
        <v>9317163.4515530132</v>
      </c>
      <c r="S934" s="23">
        <f t="shared" si="201"/>
        <v>5905147.3399082795</v>
      </c>
      <c r="T934" s="16">
        <f>IFERROR(INDEX(Cost_Components!$R$2:$R$29,MATCH(E934,Cost_Components!$A$2:$A$29,0)),"")</f>
        <v>1</v>
      </c>
      <c r="U934" s="26">
        <f>IFERROR(INDEX(Cost_Components!$Q$2:$Q$29,MATCH(E934,Cost_Components!$A$2:$A$29,0)),"")</f>
        <v>2023</v>
      </c>
      <c r="V934" s="30">
        <f>1/(1+Calculation_Assumptions!$B$5)^(B934-Calculation_Assumptions!$B$2)</f>
        <v>0.52189250088258554</v>
      </c>
      <c r="W934" s="23">
        <f t="shared" si="202"/>
        <v>1780705.6215579456</v>
      </c>
      <c r="X934" s="23">
        <f t="shared" si="203"/>
        <v>4862557.7348628249</v>
      </c>
      <c r="Y934" s="23">
        <f t="shared" si="204"/>
        <v>3081852.1133048795</v>
      </c>
      <c r="Z934" s="17">
        <f>IFERROR(INDEX(Cost_Components!$T$2:$T$29,MATCH(E934,Cost_Components!$A$2:$A$29,0)),"")</f>
        <v>0.8</v>
      </c>
      <c r="AA934" s="26">
        <f>IFERROR(INDEX(Cost_Components!$U$2:$U$29,MATCH(E934,Cost_Components!$A$2:$A$29,0)),"")</f>
        <v>2025</v>
      </c>
      <c r="AB934" s="26">
        <f>IFERROR(INDEX(Cost_Components!$V$2:$V$29,MATCH(E934,Cost_Components!$A$2:$A$29,0)),"")</f>
        <v>2050</v>
      </c>
      <c r="AC934" s="26">
        <f>IFERROR(INDEX(Cost_Components!$M$2:$M$29,MATCH(E934,Cost_Components!$A$2:$A$29,0)),"")</f>
        <v>0</v>
      </c>
      <c r="AD934" s="26">
        <f>IFERROR(INDEX(Cost_Components!$N$2:$N$29,MATCH(E934,Cost_Components!$A$2:$A$29,0)),"")</f>
        <v>95</v>
      </c>
      <c r="AE934" s="16" t="str">
        <f>IFERROR(INDEX(Cost_Components!$O$2:$O$29,MATCH(E934,Cost_Components!$A$2:$A$29,0)),"")</f>
        <v>Both</v>
      </c>
      <c r="AF934" s="11">
        <v>108874.550684887</v>
      </c>
      <c r="AG934" s="11">
        <v>95620.397949063903</v>
      </c>
      <c r="AH934" s="23">
        <f t="shared" si="205"/>
        <v>1</v>
      </c>
      <c r="AI934" s="10">
        <v>321429520.52287501</v>
      </c>
      <c r="AJ934" s="29">
        <f t="shared" si="206"/>
        <v>1.0615129892532422E-2</v>
      </c>
      <c r="AK934" s="29">
        <f t="shared" si="207"/>
        <v>2.8986645148201137E-2</v>
      </c>
      <c r="AL934" s="29">
        <f t="shared" si="208"/>
        <v>1.8371515255668717E-2</v>
      </c>
      <c r="AM934" s="29">
        <f t="shared" si="209"/>
        <v>9.587956041783521E-3</v>
      </c>
    </row>
    <row r="935" spans="1:39">
      <c r="A935" t="s">
        <v>115</v>
      </c>
      <c r="B935" s="20">
        <v>2048</v>
      </c>
      <c r="C935" t="s">
        <v>242</v>
      </c>
      <c r="D935" t="s">
        <v>232</v>
      </c>
      <c r="E935" s="22" t="s">
        <v>320</v>
      </c>
      <c r="F935" s="22" t="s">
        <v>321</v>
      </c>
      <c r="G935" s="22" t="s">
        <v>243</v>
      </c>
      <c r="H935" s="22" t="s">
        <v>237</v>
      </c>
      <c r="I935" s="22" t="s">
        <v>309</v>
      </c>
      <c r="J935" s="17">
        <f>IFERROR(INDEX(Cost_Components!$K$2:$K$29,MATCH(E935,Cost_Components!$A$2:$A$29,0)),"")</f>
        <v>1</v>
      </c>
      <c r="K935" s="17">
        <f t="shared" si="196"/>
        <v>0.76230769230769235</v>
      </c>
      <c r="L935" s="17">
        <f>IFERROR(INDEX(Cost_Components!$S$2:$S$29,MATCH(E935,Cost_Components!$A$2:$A$29,0)),"")</f>
        <v>0.31</v>
      </c>
      <c r="M935" s="28">
        <f>IFERROR(INDEX(Cost_Components!$L$2:$L$29,MATCH(E935,Cost_Components!$A$2:$A$29,0)),"")</f>
        <v>1</v>
      </c>
      <c r="N935" s="29">
        <f>IFERROR(INDEX(Cost_Components!$P$2:$P$29,MATCH(E935,Cost_Components!$A$2:$A$29,0)),"")</f>
        <v>115.1062307</v>
      </c>
      <c r="O935" s="23">
        <f t="shared" si="197"/>
        <v>111523.79401134</v>
      </c>
      <c r="P935" s="23">
        <f t="shared" si="198"/>
        <v>97221.627483885604</v>
      </c>
      <c r="Q935" s="23">
        <f t="shared" si="199"/>
        <v>3469152.6754787746</v>
      </c>
      <c r="R935" s="23">
        <f t="shared" si="200"/>
        <v>9785807.5461157709</v>
      </c>
      <c r="S935" s="23">
        <f t="shared" si="201"/>
        <v>6316654.8706369959</v>
      </c>
      <c r="T935" s="16">
        <f>IFERROR(INDEX(Cost_Components!$R$2:$R$29,MATCH(E935,Cost_Components!$A$2:$A$29,0)),"")</f>
        <v>1</v>
      </c>
      <c r="U935" s="26">
        <f>IFERROR(INDEX(Cost_Components!$Q$2:$Q$29,MATCH(E935,Cost_Components!$A$2:$A$29,0)),"")</f>
        <v>2023</v>
      </c>
      <c r="V935" s="30">
        <f>1/(1+Calculation_Assumptions!$B$5)^(B935-Calculation_Assumptions!$B$2)</f>
        <v>0.50669174842969467</v>
      </c>
      <c r="W935" s="23">
        <f t="shared" si="202"/>
        <v>1757791.0347078934</v>
      </c>
      <c r="X935" s="23">
        <f t="shared" si="203"/>
        <v>4958387.9353379002</v>
      </c>
      <c r="Y935" s="23">
        <f t="shared" si="204"/>
        <v>3200596.9006300061</v>
      </c>
      <c r="Z935" s="17">
        <f>IFERROR(INDEX(Cost_Components!$T$2:$T$29,MATCH(E935,Cost_Components!$A$2:$A$29,0)),"")</f>
        <v>0.8</v>
      </c>
      <c r="AA935" s="26">
        <f>IFERROR(INDEX(Cost_Components!$U$2:$U$29,MATCH(E935,Cost_Components!$A$2:$A$29,0)),"")</f>
        <v>2025</v>
      </c>
      <c r="AB935" s="26">
        <f>IFERROR(INDEX(Cost_Components!$V$2:$V$29,MATCH(E935,Cost_Components!$A$2:$A$29,0)),"")</f>
        <v>2050</v>
      </c>
      <c r="AC935" s="26">
        <f>IFERROR(INDEX(Cost_Components!$M$2:$M$29,MATCH(E935,Cost_Components!$A$2:$A$29,0)),"")</f>
        <v>0</v>
      </c>
      <c r="AD935" s="26">
        <f>IFERROR(INDEX(Cost_Components!$N$2:$N$29,MATCH(E935,Cost_Components!$A$2:$A$29,0)),"")</f>
        <v>95</v>
      </c>
      <c r="AE935" s="16" t="str">
        <f>IFERROR(INDEX(Cost_Components!$O$2:$O$29,MATCH(E935,Cost_Components!$A$2:$A$29,0)),"")</f>
        <v>Both</v>
      </c>
      <c r="AF935" s="11">
        <v>111523.79401134</v>
      </c>
      <c r="AG935" s="11">
        <v>97221.627483885604</v>
      </c>
      <c r="AH935" s="23">
        <f t="shared" si="205"/>
        <v>1</v>
      </c>
      <c r="AI935" s="10">
        <v>322136832.26016098</v>
      </c>
      <c r="AJ935" s="29">
        <f t="shared" si="206"/>
        <v>1.07691897605706E-2</v>
      </c>
      <c r="AK935" s="29">
        <f t="shared" si="207"/>
        <v>3.037779777449557E-2</v>
      </c>
      <c r="AL935" s="29">
        <f t="shared" si="208"/>
        <v>1.9608608013924968E-2</v>
      </c>
      <c r="AM935" s="29">
        <f t="shared" si="209"/>
        <v>9.9355198788481647E-3</v>
      </c>
    </row>
    <row r="936" spans="1:39">
      <c r="A936" t="s">
        <v>115</v>
      </c>
      <c r="B936" s="20">
        <v>2049</v>
      </c>
      <c r="C936" t="s">
        <v>242</v>
      </c>
      <c r="D936" t="s">
        <v>232</v>
      </c>
      <c r="E936" s="22" t="s">
        <v>320</v>
      </c>
      <c r="F936" s="22" t="s">
        <v>321</v>
      </c>
      <c r="G936" s="22" t="s">
        <v>243</v>
      </c>
      <c r="H936" s="22" t="s">
        <v>237</v>
      </c>
      <c r="I936" s="22" t="s">
        <v>309</v>
      </c>
      <c r="J936" s="17">
        <f>IFERROR(INDEX(Cost_Components!$K$2:$K$29,MATCH(E936,Cost_Components!$A$2:$A$29,0)),"")</f>
        <v>1</v>
      </c>
      <c r="K936" s="17">
        <f t="shared" si="196"/>
        <v>0.7811538461538462</v>
      </c>
      <c r="L936" s="17">
        <f>IFERROR(INDEX(Cost_Components!$S$2:$S$29,MATCH(E936,Cost_Components!$A$2:$A$29,0)),"")</f>
        <v>0.31</v>
      </c>
      <c r="M936" s="28">
        <f>IFERROR(INDEX(Cost_Components!$L$2:$L$29,MATCH(E936,Cost_Components!$A$2:$A$29,0)),"")</f>
        <v>1</v>
      </c>
      <c r="N936" s="29">
        <f>IFERROR(INDEX(Cost_Components!$P$2:$P$29,MATCH(E936,Cost_Components!$A$2:$A$29,0)),"")</f>
        <v>115.1062307</v>
      </c>
      <c r="O936" s="23">
        <f t="shared" si="197"/>
        <v>114206.093673347</v>
      </c>
      <c r="P936" s="23">
        <f t="shared" si="198"/>
        <v>98824.228145921399</v>
      </c>
      <c r="Q936" s="23">
        <f t="shared" si="199"/>
        <v>3526338.1651512971</v>
      </c>
      <c r="R936" s="23">
        <f t="shared" si="200"/>
        <v>10268917.98206046</v>
      </c>
      <c r="S936" s="23">
        <f t="shared" si="201"/>
        <v>6742579.8169091633</v>
      </c>
      <c r="T936" s="16">
        <f>IFERROR(INDEX(Cost_Components!$R$2:$R$29,MATCH(E936,Cost_Components!$A$2:$A$29,0)),"")</f>
        <v>1</v>
      </c>
      <c r="U936" s="26">
        <f>IFERROR(INDEX(Cost_Components!$Q$2:$Q$29,MATCH(E936,Cost_Components!$A$2:$A$29,0)),"")</f>
        <v>2023</v>
      </c>
      <c r="V936" s="30">
        <f>1/(1+Calculation_Assumptions!$B$5)^(B936-Calculation_Assumptions!$B$2)</f>
        <v>0.49193373633950943</v>
      </c>
      <c r="W936" s="23">
        <f t="shared" si="202"/>
        <v>1734724.7091794875</v>
      </c>
      <c r="X936" s="23">
        <f t="shared" si="203"/>
        <v>5051627.1910789777</v>
      </c>
      <c r="Y936" s="23">
        <f t="shared" si="204"/>
        <v>3316902.4818994901</v>
      </c>
      <c r="Z936" s="17">
        <f>IFERROR(INDEX(Cost_Components!$T$2:$T$29,MATCH(E936,Cost_Components!$A$2:$A$29,0)),"")</f>
        <v>0.8</v>
      </c>
      <c r="AA936" s="26">
        <f>IFERROR(INDEX(Cost_Components!$U$2:$U$29,MATCH(E936,Cost_Components!$A$2:$A$29,0)),"")</f>
        <v>2025</v>
      </c>
      <c r="AB936" s="26">
        <f>IFERROR(INDEX(Cost_Components!$V$2:$V$29,MATCH(E936,Cost_Components!$A$2:$A$29,0)),"")</f>
        <v>2050</v>
      </c>
      <c r="AC936" s="26">
        <f>IFERROR(INDEX(Cost_Components!$M$2:$M$29,MATCH(E936,Cost_Components!$A$2:$A$29,0)),"")</f>
        <v>0</v>
      </c>
      <c r="AD936" s="26">
        <f>IFERROR(INDEX(Cost_Components!$N$2:$N$29,MATCH(E936,Cost_Components!$A$2:$A$29,0)),"")</f>
        <v>95</v>
      </c>
      <c r="AE936" s="16" t="str">
        <f>IFERROR(INDEX(Cost_Components!$O$2:$O$29,MATCH(E936,Cost_Components!$A$2:$A$29,0)),"")</f>
        <v>Both</v>
      </c>
      <c r="AF936" s="11">
        <v>114206.093673347</v>
      </c>
      <c r="AG936" s="11">
        <v>98824.228145921399</v>
      </c>
      <c r="AH936" s="23">
        <f t="shared" si="205"/>
        <v>1</v>
      </c>
      <c r="AI936" s="10">
        <v>322765819.75268102</v>
      </c>
      <c r="AJ936" s="29">
        <f t="shared" si="206"/>
        <v>1.0925376695256487E-2</v>
      </c>
      <c r="AK936" s="29">
        <f t="shared" si="207"/>
        <v>3.1815382403034526E-2</v>
      </c>
      <c r="AL936" s="29">
        <f t="shared" si="208"/>
        <v>2.0890005707778037E-2</v>
      </c>
      <c r="AM936" s="29">
        <f t="shared" si="209"/>
        <v>1.0276498559980928E-2</v>
      </c>
    </row>
    <row r="937" spans="1:39">
      <c r="A937" t="s">
        <v>115</v>
      </c>
      <c r="B937" s="20">
        <v>2050</v>
      </c>
      <c r="C937" t="s">
        <v>242</v>
      </c>
      <c r="D937" t="s">
        <v>232</v>
      </c>
      <c r="E937" s="22" t="s">
        <v>320</v>
      </c>
      <c r="F937" s="22" t="s">
        <v>321</v>
      </c>
      <c r="G937" s="22" t="s">
        <v>243</v>
      </c>
      <c r="H937" s="22" t="s">
        <v>237</v>
      </c>
      <c r="I937" s="22" t="s">
        <v>309</v>
      </c>
      <c r="J937" s="17">
        <f>IFERROR(INDEX(Cost_Components!$K$2:$K$29,MATCH(E937,Cost_Components!$A$2:$A$29,0)),"")</f>
        <v>1</v>
      </c>
      <c r="K937" s="17">
        <f t="shared" si="196"/>
        <v>0.8</v>
      </c>
      <c r="L937" s="17">
        <f>IFERROR(INDEX(Cost_Components!$S$2:$S$29,MATCH(E937,Cost_Components!$A$2:$A$29,0)),"")</f>
        <v>0.31</v>
      </c>
      <c r="M937" s="28">
        <f>IFERROR(INDEX(Cost_Components!$L$2:$L$29,MATCH(E937,Cost_Components!$A$2:$A$29,0)),"")</f>
        <v>1</v>
      </c>
      <c r="N937" s="29">
        <f>IFERROR(INDEX(Cost_Components!$P$2:$P$29,MATCH(E937,Cost_Components!$A$2:$A$29,0)),"")</f>
        <v>115.1062307</v>
      </c>
      <c r="O937" s="23">
        <f t="shared" si="197"/>
        <v>116902.039630766</v>
      </c>
      <c r="P937" s="23">
        <f t="shared" si="198"/>
        <v>100410.417452596</v>
      </c>
      <c r="Q937" s="23">
        <f t="shared" si="199"/>
        <v>3582938.0495543643</v>
      </c>
      <c r="R937" s="23">
        <f t="shared" si="200"/>
        <v>10764922.514431596</v>
      </c>
      <c r="S937" s="23">
        <f t="shared" si="201"/>
        <v>7181984.464877231</v>
      </c>
      <c r="T937" s="16">
        <f>IFERROR(INDEX(Cost_Components!$R$2:$R$29,MATCH(E937,Cost_Components!$A$2:$A$29,0)),"")</f>
        <v>1</v>
      </c>
      <c r="U937" s="26">
        <f>IFERROR(INDEX(Cost_Components!$Q$2:$Q$29,MATCH(E937,Cost_Components!$A$2:$A$29,0)),"")</f>
        <v>2023</v>
      </c>
      <c r="V937" s="30">
        <f>1/(1+Calculation_Assumptions!$B$5)^(B937-Calculation_Assumptions!$B$2)</f>
        <v>0.47760556926165965</v>
      </c>
      <c r="W937" s="23">
        <f t="shared" si="202"/>
        <v>1711231.1667866725</v>
      </c>
      <c r="X937" s="23">
        <f t="shared" si="203"/>
        <v>5141386.9455627585</v>
      </c>
      <c r="Y937" s="23">
        <f t="shared" si="204"/>
        <v>3430155.7787760859</v>
      </c>
      <c r="Z937" s="17">
        <f>IFERROR(INDEX(Cost_Components!$T$2:$T$29,MATCH(E937,Cost_Components!$A$2:$A$29,0)),"")</f>
        <v>0.8</v>
      </c>
      <c r="AA937" s="26">
        <f>IFERROR(INDEX(Cost_Components!$U$2:$U$29,MATCH(E937,Cost_Components!$A$2:$A$29,0)),"")</f>
        <v>2025</v>
      </c>
      <c r="AB937" s="26">
        <f>IFERROR(INDEX(Cost_Components!$V$2:$V$29,MATCH(E937,Cost_Components!$A$2:$A$29,0)),"")</f>
        <v>2050</v>
      </c>
      <c r="AC937" s="26">
        <f>IFERROR(INDEX(Cost_Components!$M$2:$M$29,MATCH(E937,Cost_Components!$A$2:$A$29,0)),"")</f>
        <v>0</v>
      </c>
      <c r="AD937" s="26">
        <f>IFERROR(INDEX(Cost_Components!$N$2:$N$29,MATCH(E937,Cost_Components!$A$2:$A$29,0)),"")</f>
        <v>95</v>
      </c>
      <c r="AE937" s="16" t="str">
        <f>IFERROR(INDEX(Cost_Components!$O$2:$O$29,MATCH(E937,Cost_Components!$A$2:$A$29,0)),"")</f>
        <v>Both</v>
      </c>
      <c r="AF937" s="11">
        <v>116902.039630766</v>
      </c>
      <c r="AG937" s="11">
        <v>100410.417452596</v>
      </c>
      <c r="AH937" s="23">
        <f t="shared" si="205"/>
        <v>1</v>
      </c>
      <c r="AI937" s="10">
        <v>323312042.56328499</v>
      </c>
      <c r="AJ937" s="29">
        <f t="shared" si="206"/>
        <v>1.1081981423110898E-2</v>
      </c>
      <c r="AK937" s="29">
        <f t="shared" si="207"/>
        <v>3.3295767238006528E-2</v>
      </c>
      <c r="AL937" s="29">
        <f t="shared" si="208"/>
        <v>2.2213785814895626E-2</v>
      </c>
      <c r="AM937" s="29">
        <f t="shared" si="209"/>
        <v>1.0609427819579806E-2</v>
      </c>
    </row>
    <row r="938" spans="1:39">
      <c r="A938" t="s">
        <v>115</v>
      </c>
      <c r="B938" s="20">
        <v>2025</v>
      </c>
      <c r="C938" t="s">
        <v>242</v>
      </c>
      <c r="D938" t="s">
        <v>208</v>
      </c>
      <c r="E938" s="22" t="s">
        <v>323</v>
      </c>
      <c r="F938" s="22" t="s">
        <v>324</v>
      </c>
      <c r="G938" s="22" t="s">
        <v>245</v>
      </c>
      <c r="H938" s="22" t="s">
        <v>237</v>
      </c>
      <c r="I938" s="22" t="s">
        <v>309</v>
      </c>
      <c r="J938" s="17">
        <f>IFERROR(INDEX(Cost_Components!$K$2:$K$29,MATCH(E938,Cost_Components!$A$2:$A$29,0)),"")</f>
        <v>1</v>
      </c>
      <c r="K938" s="17">
        <f t="shared" si="196"/>
        <v>0.32884615384615384</v>
      </c>
      <c r="L938" s="17">
        <f>IFERROR(INDEX(Cost_Components!$S$2:$S$29,MATCH(E938,Cost_Components!$A$2:$A$29,0)),"")</f>
        <v>0.31</v>
      </c>
      <c r="M938" s="28">
        <f>IFERROR(INDEX(Cost_Components!$L$2:$L$29,MATCH(E938,Cost_Components!$A$2:$A$29,0)),"")</f>
        <v>1</v>
      </c>
      <c r="N938" s="29">
        <f>IFERROR(INDEX(Cost_Components!$P$2:$P$29,MATCH(E938,Cost_Components!$A$2:$A$29,0)),"")</f>
        <v>5.133311162</v>
      </c>
      <c r="O938" s="23">
        <f t="shared" si="197"/>
        <v>466165.717147024</v>
      </c>
      <c r="P938" s="23">
        <f t="shared" si="198"/>
        <v>466615.367804332</v>
      </c>
      <c r="Q938" s="23">
        <f t="shared" si="199"/>
        <v>742537.38153232099</v>
      </c>
      <c r="R938" s="23">
        <f t="shared" si="200"/>
        <v>786920.19065097417</v>
      </c>
      <c r="S938" s="23">
        <f t="shared" si="201"/>
        <v>44382.809118653182</v>
      </c>
      <c r="T938" s="16">
        <f>IFERROR(INDEX(Cost_Components!$R$2:$R$29,MATCH(E938,Cost_Components!$A$2:$A$29,0)),"")</f>
        <v>1</v>
      </c>
      <c r="U938" s="26">
        <f>IFERROR(INDEX(Cost_Components!$Q$2:$Q$29,MATCH(E938,Cost_Components!$A$2:$A$29,0)),"")</f>
        <v>2023</v>
      </c>
      <c r="V938" s="30">
        <f>1/(1+Calculation_Assumptions!$B$5)^(B938-Calculation_Assumptions!$B$2)</f>
        <v>1</v>
      </c>
      <c r="W938" s="23">
        <f t="shared" si="202"/>
        <v>742537.38153232099</v>
      </c>
      <c r="X938" s="23">
        <f t="shared" si="203"/>
        <v>786920.19065097417</v>
      </c>
      <c r="Y938" s="23">
        <f t="shared" si="204"/>
        <v>44382.809118653182</v>
      </c>
      <c r="Z938" s="17">
        <f>IFERROR(INDEX(Cost_Components!$T$2:$T$29,MATCH(E938,Cost_Components!$A$2:$A$29,0)),"")</f>
        <v>0.8</v>
      </c>
      <c r="AA938" s="26">
        <f>IFERROR(INDEX(Cost_Components!$U$2:$U$29,MATCH(E938,Cost_Components!$A$2:$A$29,0)),"")</f>
        <v>2025</v>
      </c>
      <c r="AB938" s="26">
        <f>IFERROR(INDEX(Cost_Components!$V$2:$V$29,MATCH(E938,Cost_Components!$A$2:$A$29,0)),"")</f>
        <v>2050</v>
      </c>
      <c r="AC938" s="26">
        <f>IFERROR(INDEX(Cost_Components!$M$2:$M$29,MATCH(E938,Cost_Components!$A$2:$A$29,0)),"")</f>
        <v>30</v>
      </c>
      <c r="AD938" s="26">
        <f>IFERROR(INDEX(Cost_Components!$N$2:$N$29,MATCH(E938,Cost_Components!$A$2:$A$29,0)),"")</f>
        <v>95</v>
      </c>
      <c r="AE938" s="16" t="str">
        <f>IFERROR(INDEX(Cost_Components!$O$2:$O$29,MATCH(E938,Cost_Components!$A$2:$A$29,0)),"")</f>
        <v>Both</v>
      </c>
      <c r="AF938" s="11">
        <v>466165.717147024</v>
      </c>
      <c r="AG938" s="11">
        <v>466615.367804332</v>
      </c>
      <c r="AH938" s="23">
        <f t="shared" si="205"/>
        <v>1</v>
      </c>
      <c r="AI938" s="10">
        <v>288391907.64445603</v>
      </c>
      <c r="AJ938" s="29">
        <f t="shared" si="206"/>
        <v>2.5747511003247642E-3</v>
      </c>
      <c r="AK938" s="29">
        <f t="shared" si="207"/>
        <v>2.7286486541124753E-3</v>
      </c>
      <c r="AL938" s="29">
        <f t="shared" si="208"/>
        <v>1.5389755378771074E-4</v>
      </c>
      <c r="AM938" s="29">
        <f t="shared" si="209"/>
        <v>1.5389755378771074E-4</v>
      </c>
    </row>
    <row r="939" spans="1:39">
      <c r="A939" t="s">
        <v>115</v>
      </c>
      <c r="B939" s="20">
        <v>2026</v>
      </c>
      <c r="C939" t="s">
        <v>242</v>
      </c>
      <c r="D939" t="s">
        <v>208</v>
      </c>
      <c r="E939" s="22" t="s">
        <v>323</v>
      </c>
      <c r="F939" s="22" t="s">
        <v>324</v>
      </c>
      <c r="G939" s="22" t="s">
        <v>245</v>
      </c>
      <c r="H939" s="22" t="s">
        <v>237</v>
      </c>
      <c r="I939" s="22" t="s">
        <v>309</v>
      </c>
      <c r="J939" s="17">
        <f>IFERROR(INDEX(Cost_Components!$K$2:$K$29,MATCH(E939,Cost_Components!$A$2:$A$29,0)),"")</f>
        <v>1</v>
      </c>
      <c r="K939" s="17">
        <f t="shared" si="196"/>
        <v>0.34769230769230769</v>
      </c>
      <c r="L939" s="17">
        <f>IFERROR(INDEX(Cost_Components!$S$2:$S$29,MATCH(E939,Cost_Components!$A$2:$A$29,0)),"")</f>
        <v>0.31</v>
      </c>
      <c r="M939" s="28">
        <f>IFERROR(INDEX(Cost_Components!$L$2:$L$29,MATCH(E939,Cost_Components!$A$2:$A$29,0)),"")</f>
        <v>1</v>
      </c>
      <c r="N939" s="29">
        <f>IFERROR(INDEX(Cost_Components!$P$2:$P$29,MATCH(E939,Cost_Components!$A$2:$A$29,0)),"")</f>
        <v>5.133311162</v>
      </c>
      <c r="O939" s="23">
        <f t="shared" si="197"/>
        <v>479363.64762444299</v>
      </c>
      <c r="P939" s="23">
        <f t="shared" si="198"/>
        <v>480680.10797592398</v>
      </c>
      <c r="Q939" s="23">
        <f t="shared" si="199"/>
        <v>764918.9747234945</v>
      </c>
      <c r="R939" s="23">
        <f t="shared" si="200"/>
        <v>855574.37606109993</v>
      </c>
      <c r="S939" s="23">
        <f t="shared" si="201"/>
        <v>90655.401337605435</v>
      </c>
      <c r="T939" s="16">
        <f>IFERROR(INDEX(Cost_Components!$R$2:$R$29,MATCH(E939,Cost_Components!$A$2:$A$29,0)),"")</f>
        <v>1</v>
      </c>
      <c r="U939" s="26">
        <f>IFERROR(INDEX(Cost_Components!$Q$2:$Q$29,MATCH(E939,Cost_Components!$A$2:$A$29,0)),"")</f>
        <v>2023</v>
      </c>
      <c r="V939" s="30">
        <f>1/(1+Calculation_Assumptions!$B$5)^(B939-Calculation_Assumptions!$B$2)</f>
        <v>0.970873786407767</v>
      </c>
      <c r="W939" s="23">
        <f t="shared" si="202"/>
        <v>742639.78128494613</v>
      </c>
      <c r="X939" s="23">
        <f t="shared" si="203"/>
        <v>830654.7340399028</v>
      </c>
      <c r="Y939" s="23">
        <f t="shared" si="204"/>
        <v>88014.952754956728</v>
      </c>
      <c r="Z939" s="17">
        <f>IFERROR(INDEX(Cost_Components!$T$2:$T$29,MATCH(E939,Cost_Components!$A$2:$A$29,0)),"")</f>
        <v>0.8</v>
      </c>
      <c r="AA939" s="26">
        <f>IFERROR(INDEX(Cost_Components!$U$2:$U$29,MATCH(E939,Cost_Components!$A$2:$A$29,0)),"")</f>
        <v>2025</v>
      </c>
      <c r="AB939" s="26">
        <f>IFERROR(INDEX(Cost_Components!$V$2:$V$29,MATCH(E939,Cost_Components!$A$2:$A$29,0)),"")</f>
        <v>2050</v>
      </c>
      <c r="AC939" s="26">
        <f>IFERROR(INDEX(Cost_Components!$M$2:$M$29,MATCH(E939,Cost_Components!$A$2:$A$29,0)),"")</f>
        <v>30</v>
      </c>
      <c r="AD939" s="26">
        <f>IFERROR(INDEX(Cost_Components!$N$2:$N$29,MATCH(E939,Cost_Components!$A$2:$A$29,0)),"")</f>
        <v>95</v>
      </c>
      <c r="AE939" s="16" t="str">
        <f>IFERROR(INDEX(Cost_Components!$O$2:$O$29,MATCH(E939,Cost_Components!$A$2:$A$29,0)),"")</f>
        <v>Both</v>
      </c>
      <c r="AF939" s="11">
        <v>479363.64762444299</v>
      </c>
      <c r="AG939" s="11">
        <v>480680.10797592398</v>
      </c>
      <c r="AH939" s="23">
        <f t="shared" si="205"/>
        <v>1</v>
      </c>
      <c r="AI939" s="10">
        <v>290472130.233437</v>
      </c>
      <c r="AJ939" s="29">
        <f t="shared" si="206"/>
        <v>2.633364426765383E-3</v>
      </c>
      <c r="AK939" s="29">
        <f t="shared" si="207"/>
        <v>2.945461154478126E-3</v>
      </c>
      <c r="AL939" s="29">
        <f t="shared" si="208"/>
        <v>3.1209672771274308E-4</v>
      </c>
      <c r="AM939" s="29">
        <f t="shared" si="209"/>
        <v>3.030065317599447E-4</v>
      </c>
    </row>
    <row r="940" spans="1:39">
      <c r="A940" t="s">
        <v>115</v>
      </c>
      <c r="B940" s="20">
        <v>2027</v>
      </c>
      <c r="C940" t="s">
        <v>242</v>
      </c>
      <c r="D940" t="s">
        <v>208</v>
      </c>
      <c r="E940" s="22" t="s">
        <v>323</v>
      </c>
      <c r="F940" s="22" t="s">
        <v>324</v>
      </c>
      <c r="G940" s="22" t="s">
        <v>245</v>
      </c>
      <c r="H940" s="22" t="s">
        <v>237</v>
      </c>
      <c r="I940" s="22" t="s">
        <v>309</v>
      </c>
      <c r="J940" s="17">
        <f>IFERROR(INDEX(Cost_Components!$K$2:$K$29,MATCH(E940,Cost_Components!$A$2:$A$29,0)),"")</f>
        <v>1</v>
      </c>
      <c r="K940" s="17">
        <f t="shared" si="196"/>
        <v>0.36653846153846154</v>
      </c>
      <c r="L940" s="17">
        <f>IFERROR(INDEX(Cost_Components!$S$2:$S$29,MATCH(E940,Cost_Components!$A$2:$A$29,0)),"")</f>
        <v>0.31</v>
      </c>
      <c r="M940" s="28">
        <f>IFERROR(INDEX(Cost_Components!$L$2:$L$29,MATCH(E940,Cost_Components!$A$2:$A$29,0)),"")</f>
        <v>1</v>
      </c>
      <c r="N940" s="29">
        <f>IFERROR(INDEX(Cost_Components!$P$2:$P$29,MATCH(E940,Cost_Components!$A$2:$A$29,0)),"")</f>
        <v>5.133311162</v>
      </c>
      <c r="O940" s="23">
        <f t="shared" si="197"/>
        <v>492964.37757009402</v>
      </c>
      <c r="P940" s="23">
        <f t="shared" si="198"/>
        <v>495525.49510907201</v>
      </c>
      <c r="Q940" s="23">
        <f t="shared" si="199"/>
        <v>788542.83208068251</v>
      </c>
      <c r="R940" s="23">
        <f t="shared" si="200"/>
        <v>927540.07053155592</v>
      </c>
      <c r="S940" s="23">
        <f t="shared" si="201"/>
        <v>138997.23845087341</v>
      </c>
      <c r="T940" s="16">
        <f>IFERROR(INDEX(Cost_Components!$R$2:$R$29,MATCH(E940,Cost_Components!$A$2:$A$29,0)),"")</f>
        <v>1</v>
      </c>
      <c r="U940" s="26">
        <f>IFERROR(INDEX(Cost_Components!$Q$2:$Q$29,MATCH(E940,Cost_Components!$A$2:$A$29,0)),"")</f>
        <v>2023</v>
      </c>
      <c r="V940" s="30">
        <f>1/(1+Calculation_Assumptions!$B$5)^(B940-Calculation_Assumptions!$B$2)</f>
        <v>0.94259590913375435</v>
      </c>
      <c r="W940" s="23">
        <f t="shared" si="202"/>
        <v>743277.24769599631</v>
      </c>
      <c r="X940" s="23">
        <f t="shared" si="203"/>
        <v>874295.47604067856</v>
      </c>
      <c r="Y940" s="23">
        <f t="shared" si="204"/>
        <v>131018.22834468225</v>
      </c>
      <c r="Z940" s="17">
        <f>IFERROR(INDEX(Cost_Components!$T$2:$T$29,MATCH(E940,Cost_Components!$A$2:$A$29,0)),"")</f>
        <v>0.8</v>
      </c>
      <c r="AA940" s="26">
        <f>IFERROR(INDEX(Cost_Components!$U$2:$U$29,MATCH(E940,Cost_Components!$A$2:$A$29,0)),"")</f>
        <v>2025</v>
      </c>
      <c r="AB940" s="26">
        <f>IFERROR(INDEX(Cost_Components!$V$2:$V$29,MATCH(E940,Cost_Components!$A$2:$A$29,0)),"")</f>
        <v>2050</v>
      </c>
      <c r="AC940" s="26">
        <f>IFERROR(INDEX(Cost_Components!$M$2:$M$29,MATCH(E940,Cost_Components!$A$2:$A$29,0)),"")</f>
        <v>30</v>
      </c>
      <c r="AD940" s="26">
        <f>IFERROR(INDEX(Cost_Components!$N$2:$N$29,MATCH(E940,Cost_Components!$A$2:$A$29,0)),"")</f>
        <v>95</v>
      </c>
      <c r="AE940" s="16" t="str">
        <f>IFERROR(INDEX(Cost_Components!$O$2:$O$29,MATCH(E940,Cost_Components!$A$2:$A$29,0)),"")</f>
        <v>Both</v>
      </c>
      <c r="AF940" s="11">
        <v>492964.37757009402</v>
      </c>
      <c r="AG940" s="11">
        <v>495525.49510907201</v>
      </c>
      <c r="AH940" s="23">
        <f t="shared" si="205"/>
        <v>1</v>
      </c>
      <c r="AI940" s="10">
        <v>292505080.826208</v>
      </c>
      <c r="AJ940" s="29">
        <f t="shared" si="206"/>
        <v>2.6958261027581793E-3</v>
      </c>
      <c r="AK940" s="29">
        <f t="shared" si="207"/>
        <v>3.1710220824596692E-3</v>
      </c>
      <c r="AL940" s="29">
        <f t="shared" si="208"/>
        <v>4.7519597970148994E-4</v>
      </c>
      <c r="AM940" s="29">
        <f t="shared" si="209"/>
        <v>4.47917786503431E-4</v>
      </c>
    </row>
    <row r="941" spans="1:39">
      <c r="A941" t="s">
        <v>115</v>
      </c>
      <c r="B941" s="20">
        <v>2028</v>
      </c>
      <c r="C941" t="s">
        <v>242</v>
      </c>
      <c r="D941" t="s">
        <v>208</v>
      </c>
      <c r="E941" s="22" t="s">
        <v>323</v>
      </c>
      <c r="F941" s="22" t="s">
        <v>324</v>
      </c>
      <c r="G941" s="22" t="s">
        <v>245</v>
      </c>
      <c r="H941" s="22" t="s">
        <v>237</v>
      </c>
      <c r="I941" s="22" t="s">
        <v>309</v>
      </c>
      <c r="J941" s="17">
        <f>IFERROR(INDEX(Cost_Components!$K$2:$K$29,MATCH(E941,Cost_Components!$A$2:$A$29,0)),"")</f>
        <v>1</v>
      </c>
      <c r="K941" s="17">
        <f t="shared" si="196"/>
        <v>0.38538461538461538</v>
      </c>
      <c r="L941" s="17">
        <f>IFERROR(INDEX(Cost_Components!$S$2:$S$29,MATCH(E941,Cost_Components!$A$2:$A$29,0)),"")</f>
        <v>0.31</v>
      </c>
      <c r="M941" s="28">
        <f>IFERROR(INDEX(Cost_Components!$L$2:$L$29,MATCH(E941,Cost_Components!$A$2:$A$29,0)),"")</f>
        <v>1</v>
      </c>
      <c r="N941" s="29">
        <f>IFERROR(INDEX(Cost_Components!$P$2:$P$29,MATCH(E941,Cost_Components!$A$2:$A$29,0)),"")</f>
        <v>5.133311162</v>
      </c>
      <c r="O941" s="23">
        <f t="shared" si="197"/>
        <v>507582.51758275199</v>
      </c>
      <c r="P941" s="23">
        <f t="shared" si="198"/>
        <v>511757.94496678602</v>
      </c>
      <c r="Q941" s="23">
        <f t="shared" si="199"/>
        <v>814373.95905345713</v>
      </c>
      <c r="R941" s="23">
        <f t="shared" si="200"/>
        <v>1004150.0619807265</v>
      </c>
      <c r="S941" s="23">
        <f t="shared" si="201"/>
        <v>189776.10292726941</v>
      </c>
      <c r="T941" s="16">
        <f>IFERROR(INDEX(Cost_Components!$R$2:$R$29,MATCH(E941,Cost_Components!$A$2:$A$29,0)),"")</f>
        <v>1</v>
      </c>
      <c r="U941" s="26">
        <f>IFERROR(INDEX(Cost_Components!$Q$2:$Q$29,MATCH(E941,Cost_Components!$A$2:$A$29,0)),"")</f>
        <v>2023</v>
      </c>
      <c r="V941" s="30">
        <f>1/(1+Calculation_Assumptions!$B$5)^(B941-Calculation_Assumptions!$B$2)</f>
        <v>0.91514165935315961</v>
      </c>
      <c r="W941" s="23">
        <f t="shared" si="202"/>
        <v>745267.5362221828</v>
      </c>
      <c r="X941" s="23">
        <f t="shared" si="203"/>
        <v>918939.55396062019</v>
      </c>
      <c r="Y941" s="23">
        <f t="shared" si="204"/>
        <v>173672.01773843734</v>
      </c>
      <c r="Z941" s="17">
        <f>IFERROR(INDEX(Cost_Components!$T$2:$T$29,MATCH(E941,Cost_Components!$A$2:$A$29,0)),"")</f>
        <v>0.8</v>
      </c>
      <c r="AA941" s="26">
        <f>IFERROR(INDEX(Cost_Components!$U$2:$U$29,MATCH(E941,Cost_Components!$A$2:$A$29,0)),"")</f>
        <v>2025</v>
      </c>
      <c r="AB941" s="26">
        <f>IFERROR(INDEX(Cost_Components!$V$2:$V$29,MATCH(E941,Cost_Components!$A$2:$A$29,0)),"")</f>
        <v>2050</v>
      </c>
      <c r="AC941" s="26">
        <f>IFERROR(INDEX(Cost_Components!$M$2:$M$29,MATCH(E941,Cost_Components!$A$2:$A$29,0)),"")</f>
        <v>30</v>
      </c>
      <c r="AD941" s="26">
        <f>IFERROR(INDEX(Cost_Components!$N$2:$N$29,MATCH(E941,Cost_Components!$A$2:$A$29,0)),"")</f>
        <v>95</v>
      </c>
      <c r="AE941" s="16" t="str">
        <f>IFERROR(INDEX(Cost_Components!$O$2:$O$29,MATCH(E941,Cost_Components!$A$2:$A$29,0)),"")</f>
        <v>Both</v>
      </c>
      <c r="AF941" s="11">
        <v>507582.51758275199</v>
      </c>
      <c r="AG941" s="11">
        <v>511757.94496678602</v>
      </c>
      <c r="AH941" s="23">
        <f t="shared" si="205"/>
        <v>1</v>
      </c>
      <c r="AI941" s="10">
        <v>294484707.92155403</v>
      </c>
      <c r="AJ941" s="29">
        <f t="shared" si="206"/>
        <v>2.7654201972022031E-3</v>
      </c>
      <c r="AK941" s="29">
        <f t="shared" si="207"/>
        <v>3.4098546884418048E-3</v>
      </c>
      <c r="AL941" s="29">
        <f t="shared" si="208"/>
        <v>6.4443449123960188E-4</v>
      </c>
      <c r="AM941" s="29">
        <f t="shared" si="209"/>
        <v>5.8974884965741839E-4</v>
      </c>
    </row>
    <row r="942" spans="1:39">
      <c r="A942" t="s">
        <v>115</v>
      </c>
      <c r="B942" s="20">
        <v>2029</v>
      </c>
      <c r="C942" t="s">
        <v>242</v>
      </c>
      <c r="D942" t="s">
        <v>208</v>
      </c>
      <c r="E942" s="22" t="s">
        <v>323</v>
      </c>
      <c r="F942" s="22" t="s">
        <v>324</v>
      </c>
      <c r="G942" s="22" t="s">
        <v>245</v>
      </c>
      <c r="H942" s="22" t="s">
        <v>237</v>
      </c>
      <c r="I942" s="22" t="s">
        <v>309</v>
      </c>
      <c r="J942" s="17">
        <f>IFERROR(INDEX(Cost_Components!$K$2:$K$29,MATCH(E942,Cost_Components!$A$2:$A$29,0)),"")</f>
        <v>1</v>
      </c>
      <c r="K942" s="17">
        <f t="shared" si="196"/>
        <v>0.40423076923076923</v>
      </c>
      <c r="L942" s="17">
        <f>IFERROR(INDEX(Cost_Components!$S$2:$S$29,MATCH(E942,Cost_Components!$A$2:$A$29,0)),"")</f>
        <v>0.31</v>
      </c>
      <c r="M942" s="28">
        <f>IFERROR(INDEX(Cost_Components!$L$2:$L$29,MATCH(E942,Cost_Components!$A$2:$A$29,0)),"")</f>
        <v>1</v>
      </c>
      <c r="N942" s="29">
        <f>IFERROR(INDEX(Cost_Components!$P$2:$P$29,MATCH(E942,Cost_Components!$A$2:$A$29,0)),"")</f>
        <v>5.133311162</v>
      </c>
      <c r="O942" s="23">
        <f t="shared" si="197"/>
        <v>522390.88663221098</v>
      </c>
      <c r="P942" s="23">
        <f t="shared" si="198"/>
        <v>528492.63234616397</v>
      </c>
      <c r="Q942" s="23">
        <f t="shared" si="199"/>
        <v>841004.30988377088</v>
      </c>
      <c r="R942" s="23">
        <f t="shared" si="200"/>
        <v>1083983.1971958815</v>
      </c>
      <c r="S942" s="23">
        <f t="shared" si="201"/>
        <v>242978.88731211063</v>
      </c>
      <c r="T942" s="16">
        <f>IFERROR(INDEX(Cost_Components!$R$2:$R$29,MATCH(E942,Cost_Components!$A$2:$A$29,0)),"")</f>
        <v>1</v>
      </c>
      <c r="U942" s="26">
        <f>IFERROR(INDEX(Cost_Components!$Q$2:$Q$29,MATCH(E942,Cost_Components!$A$2:$A$29,0)),"")</f>
        <v>2023</v>
      </c>
      <c r="V942" s="30">
        <f>1/(1+Calculation_Assumptions!$B$5)^(B942-Calculation_Assumptions!$B$2)</f>
        <v>0.888487047915689</v>
      </c>
      <c r="W942" s="23">
        <f t="shared" si="202"/>
        <v>747221.43657300295</v>
      </c>
      <c r="X942" s="23">
        <f t="shared" si="203"/>
        <v>963105.03086677892</v>
      </c>
      <c r="Y942" s="23">
        <f t="shared" si="204"/>
        <v>215883.59429377603</v>
      </c>
      <c r="Z942" s="17">
        <f>IFERROR(INDEX(Cost_Components!$T$2:$T$29,MATCH(E942,Cost_Components!$A$2:$A$29,0)),"")</f>
        <v>0.8</v>
      </c>
      <c r="AA942" s="26">
        <f>IFERROR(INDEX(Cost_Components!$U$2:$U$29,MATCH(E942,Cost_Components!$A$2:$A$29,0)),"")</f>
        <v>2025</v>
      </c>
      <c r="AB942" s="26">
        <f>IFERROR(INDEX(Cost_Components!$V$2:$V$29,MATCH(E942,Cost_Components!$A$2:$A$29,0)),"")</f>
        <v>2050</v>
      </c>
      <c r="AC942" s="26">
        <f>IFERROR(INDEX(Cost_Components!$M$2:$M$29,MATCH(E942,Cost_Components!$A$2:$A$29,0)),"")</f>
        <v>30</v>
      </c>
      <c r="AD942" s="26">
        <f>IFERROR(INDEX(Cost_Components!$N$2:$N$29,MATCH(E942,Cost_Components!$A$2:$A$29,0)),"")</f>
        <v>95</v>
      </c>
      <c r="AE942" s="16" t="str">
        <f>IFERROR(INDEX(Cost_Components!$O$2:$O$29,MATCH(E942,Cost_Components!$A$2:$A$29,0)),"")</f>
        <v>Both</v>
      </c>
      <c r="AF942" s="11">
        <v>522390.88663221098</v>
      </c>
      <c r="AG942" s="11">
        <v>528492.63234616397</v>
      </c>
      <c r="AH942" s="23">
        <f t="shared" si="205"/>
        <v>1</v>
      </c>
      <c r="AI942" s="10">
        <v>296414030.31142998</v>
      </c>
      <c r="AJ942" s="29">
        <f t="shared" si="206"/>
        <v>2.8372621532123912E-3</v>
      </c>
      <c r="AK942" s="29">
        <f t="shared" si="207"/>
        <v>3.6569901770742265E-3</v>
      </c>
      <c r="AL942" s="29">
        <f t="shared" si="208"/>
        <v>8.1972802386183529E-4</v>
      </c>
      <c r="AM942" s="29">
        <f t="shared" si="209"/>
        <v>7.2831773201476339E-4</v>
      </c>
    </row>
    <row r="943" spans="1:39">
      <c r="A943" t="s">
        <v>115</v>
      </c>
      <c r="B943" s="20">
        <v>2030</v>
      </c>
      <c r="C943" t="s">
        <v>242</v>
      </c>
      <c r="D943" t="s">
        <v>208</v>
      </c>
      <c r="E943" s="22" t="s">
        <v>323</v>
      </c>
      <c r="F943" s="22" t="s">
        <v>324</v>
      </c>
      <c r="G943" s="22" t="s">
        <v>245</v>
      </c>
      <c r="H943" s="22" t="s">
        <v>237</v>
      </c>
      <c r="I943" s="22" t="s">
        <v>309</v>
      </c>
      <c r="J943" s="17">
        <f>IFERROR(INDEX(Cost_Components!$K$2:$K$29,MATCH(E943,Cost_Components!$A$2:$A$29,0)),"")</f>
        <v>1</v>
      </c>
      <c r="K943" s="17">
        <f t="shared" si="196"/>
        <v>0.42307692307692307</v>
      </c>
      <c r="L943" s="17">
        <f>IFERROR(INDEX(Cost_Components!$S$2:$S$29,MATCH(E943,Cost_Components!$A$2:$A$29,0)),"")</f>
        <v>0.31</v>
      </c>
      <c r="M943" s="28">
        <f>IFERROR(INDEX(Cost_Components!$L$2:$L$29,MATCH(E943,Cost_Components!$A$2:$A$29,0)),"")</f>
        <v>1</v>
      </c>
      <c r="N943" s="29">
        <f>IFERROR(INDEX(Cost_Components!$P$2:$P$29,MATCH(E943,Cost_Components!$A$2:$A$29,0)),"")</f>
        <v>5.133311162</v>
      </c>
      <c r="O943" s="23">
        <f t="shared" si="197"/>
        <v>537597.53768508101</v>
      </c>
      <c r="P943" s="23">
        <f t="shared" si="198"/>
        <v>545906.85710803198</v>
      </c>
      <c r="Q943" s="23">
        <f t="shared" si="199"/>
        <v>868716.02653154987</v>
      </c>
      <c r="R943" s="23">
        <f t="shared" si="200"/>
        <v>1167546.5326726139</v>
      </c>
      <c r="S943" s="23">
        <f t="shared" si="201"/>
        <v>298830.50614106399</v>
      </c>
      <c r="T943" s="16">
        <f>IFERROR(INDEX(Cost_Components!$R$2:$R$29,MATCH(E943,Cost_Components!$A$2:$A$29,0)),"")</f>
        <v>1</v>
      </c>
      <c r="U943" s="26">
        <f>IFERROR(INDEX(Cost_Components!$Q$2:$Q$29,MATCH(E943,Cost_Components!$A$2:$A$29,0)),"")</f>
        <v>2023</v>
      </c>
      <c r="V943" s="30">
        <f>1/(1+Calculation_Assumptions!$B$5)^(B943-Calculation_Assumptions!$B$2)</f>
        <v>0.86260878438416411</v>
      </c>
      <c r="W943" s="23">
        <f t="shared" si="202"/>
        <v>749362.07562142145</v>
      </c>
      <c r="X943" s="23">
        <f t="shared" si="203"/>
        <v>1007135.8952606692</v>
      </c>
      <c r="Y943" s="23">
        <f t="shared" si="204"/>
        <v>257773.8196392477</v>
      </c>
      <c r="Z943" s="17">
        <f>IFERROR(INDEX(Cost_Components!$T$2:$T$29,MATCH(E943,Cost_Components!$A$2:$A$29,0)),"")</f>
        <v>0.8</v>
      </c>
      <c r="AA943" s="26">
        <f>IFERROR(INDEX(Cost_Components!$U$2:$U$29,MATCH(E943,Cost_Components!$A$2:$A$29,0)),"")</f>
        <v>2025</v>
      </c>
      <c r="AB943" s="26">
        <f>IFERROR(INDEX(Cost_Components!$V$2:$V$29,MATCH(E943,Cost_Components!$A$2:$A$29,0)),"")</f>
        <v>2050</v>
      </c>
      <c r="AC943" s="26">
        <f>IFERROR(INDEX(Cost_Components!$M$2:$M$29,MATCH(E943,Cost_Components!$A$2:$A$29,0)),"")</f>
        <v>30</v>
      </c>
      <c r="AD943" s="26">
        <f>IFERROR(INDEX(Cost_Components!$N$2:$N$29,MATCH(E943,Cost_Components!$A$2:$A$29,0)),"")</f>
        <v>95</v>
      </c>
      <c r="AE943" s="16" t="str">
        <f>IFERROR(INDEX(Cost_Components!$O$2:$O$29,MATCH(E943,Cost_Components!$A$2:$A$29,0)),"")</f>
        <v>Both</v>
      </c>
      <c r="AF943" s="11">
        <v>537597.53768508101</v>
      </c>
      <c r="AG943" s="11">
        <v>545906.85710803198</v>
      </c>
      <c r="AH943" s="23">
        <f t="shared" si="205"/>
        <v>1</v>
      </c>
      <c r="AI943" s="10">
        <v>298289404.664994</v>
      </c>
      <c r="AJ943" s="29">
        <f t="shared" si="206"/>
        <v>2.9123261267264811E-3</v>
      </c>
      <c r="AK943" s="29">
        <f t="shared" si="207"/>
        <v>3.9141401417991176E-3</v>
      </c>
      <c r="AL943" s="29">
        <f t="shared" si="208"/>
        <v>1.0018140150726362E-3</v>
      </c>
      <c r="AM943" s="29">
        <f t="shared" si="209"/>
        <v>8.641735697208254E-4</v>
      </c>
    </row>
    <row r="944" spans="1:39">
      <c r="A944" t="s">
        <v>115</v>
      </c>
      <c r="B944" s="20">
        <v>2031</v>
      </c>
      <c r="C944" t="s">
        <v>242</v>
      </c>
      <c r="D944" t="s">
        <v>208</v>
      </c>
      <c r="E944" s="22" t="s">
        <v>323</v>
      </c>
      <c r="F944" s="22" t="s">
        <v>324</v>
      </c>
      <c r="G944" s="22" t="s">
        <v>245</v>
      </c>
      <c r="H944" s="22" t="s">
        <v>237</v>
      </c>
      <c r="I944" s="22" t="s">
        <v>309</v>
      </c>
      <c r="J944" s="17">
        <f>IFERROR(INDEX(Cost_Components!$K$2:$K$29,MATCH(E944,Cost_Components!$A$2:$A$29,0)),"")</f>
        <v>1</v>
      </c>
      <c r="K944" s="17">
        <f t="shared" si="196"/>
        <v>0.44192307692307692</v>
      </c>
      <c r="L944" s="17">
        <f>IFERROR(INDEX(Cost_Components!$S$2:$S$29,MATCH(E944,Cost_Components!$A$2:$A$29,0)),"")</f>
        <v>0.31</v>
      </c>
      <c r="M944" s="28">
        <f>IFERROR(INDEX(Cost_Components!$L$2:$L$29,MATCH(E944,Cost_Components!$A$2:$A$29,0)),"")</f>
        <v>1</v>
      </c>
      <c r="N944" s="29">
        <f>IFERROR(INDEX(Cost_Components!$P$2:$P$29,MATCH(E944,Cost_Components!$A$2:$A$29,0)),"")</f>
        <v>5.133311162</v>
      </c>
      <c r="O944" s="23">
        <f t="shared" si="197"/>
        <v>553097.45209849498</v>
      </c>
      <c r="P944" s="23">
        <f t="shared" si="198"/>
        <v>563879.22932668205</v>
      </c>
      <c r="Q944" s="23">
        <f t="shared" si="199"/>
        <v>897315.93799601053</v>
      </c>
      <c r="R944" s="23">
        <f t="shared" si="200"/>
        <v>1254717.4238023378</v>
      </c>
      <c r="S944" s="23">
        <f t="shared" si="201"/>
        <v>357401.48580632731</v>
      </c>
      <c r="T944" s="16">
        <f>IFERROR(INDEX(Cost_Components!$R$2:$R$29,MATCH(E944,Cost_Components!$A$2:$A$29,0)),"")</f>
        <v>1</v>
      </c>
      <c r="U944" s="26">
        <f>IFERROR(INDEX(Cost_Components!$Q$2:$Q$29,MATCH(E944,Cost_Components!$A$2:$A$29,0)),"")</f>
        <v>2023</v>
      </c>
      <c r="V944" s="30">
        <f>1/(1+Calculation_Assumptions!$B$5)^(B944-Calculation_Assumptions!$B$2)</f>
        <v>0.83748425668365445</v>
      </c>
      <c r="W944" s="23">
        <f t="shared" si="202"/>
        <v>751487.97134298505</v>
      </c>
      <c r="X944" s="23">
        <f t="shared" si="203"/>
        <v>1050806.0890211307</v>
      </c>
      <c r="Y944" s="23">
        <f t="shared" si="204"/>
        <v>299318.1176781457</v>
      </c>
      <c r="Z944" s="17">
        <f>IFERROR(INDEX(Cost_Components!$T$2:$T$29,MATCH(E944,Cost_Components!$A$2:$A$29,0)),"")</f>
        <v>0.8</v>
      </c>
      <c r="AA944" s="26">
        <f>IFERROR(INDEX(Cost_Components!$U$2:$U$29,MATCH(E944,Cost_Components!$A$2:$A$29,0)),"")</f>
        <v>2025</v>
      </c>
      <c r="AB944" s="26">
        <f>IFERROR(INDEX(Cost_Components!$V$2:$V$29,MATCH(E944,Cost_Components!$A$2:$A$29,0)),"")</f>
        <v>2050</v>
      </c>
      <c r="AC944" s="26">
        <f>IFERROR(INDEX(Cost_Components!$M$2:$M$29,MATCH(E944,Cost_Components!$A$2:$A$29,0)),"")</f>
        <v>30</v>
      </c>
      <c r="AD944" s="26">
        <f>IFERROR(INDEX(Cost_Components!$N$2:$N$29,MATCH(E944,Cost_Components!$A$2:$A$29,0)),"")</f>
        <v>95</v>
      </c>
      <c r="AE944" s="16" t="str">
        <f>IFERROR(INDEX(Cost_Components!$O$2:$O$29,MATCH(E944,Cost_Components!$A$2:$A$29,0)),"")</f>
        <v>Both</v>
      </c>
      <c r="AF944" s="11">
        <v>553097.45209849498</v>
      </c>
      <c r="AG944" s="11">
        <v>563879.22932668205</v>
      </c>
      <c r="AH944" s="23">
        <f t="shared" si="205"/>
        <v>1</v>
      </c>
      <c r="AI944" s="10">
        <v>300119636.92551899</v>
      </c>
      <c r="AJ944" s="29">
        <f t="shared" si="206"/>
        <v>2.9898608008069073E-3</v>
      </c>
      <c r="AK944" s="29">
        <f t="shared" si="207"/>
        <v>4.1807241827155825E-3</v>
      </c>
      <c r="AL944" s="29">
        <f t="shared" si="208"/>
        <v>1.1908633819086754E-3</v>
      </c>
      <c r="AM944" s="29">
        <f t="shared" si="209"/>
        <v>9.9732933420956988E-4</v>
      </c>
    </row>
    <row r="945" spans="1:39">
      <c r="A945" t="s">
        <v>115</v>
      </c>
      <c r="B945" s="20">
        <v>2032</v>
      </c>
      <c r="C945" t="s">
        <v>242</v>
      </c>
      <c r="D945" t="s">
        <v>208</v>
      </c>
      <c r="E945" s="22" t="s">
        <v>323</v>
      </c>
      <c r="F945" s="22" t="s">
        <v>324</v>
      </c>
      <c r="G945" s="22" t="s">
        <v>245</v>
      </c>
      <c r="H945" s="22" t="s">
        <v>237</v>
      </c>
      <c r="I945" s="22" t="s">
        <v>309</v>
      </c>
      <c r="J945" s="17">
        <f>IFERROR(INDEX(Cost_Components!$K$2:$K$29,MATCH(E945,Cost_Components!$A$2:$A$29,0)),"")</f>
        <v>1</v>
      </c>
      <c r="K945" s="17">
        <f t="shared" si="196"/>
        <v>0.46076923076923082</v>
      </c>
      <c r="L945" s="17">
        <f>IFERROR(INDEX(Cost_Components!$S$2:$S$29,MATCH(E945,Cost_Components!$A$2:$A$29,0)),"")</f>
        <v>0.31</v>
      </c>
      <c r="M945" s="28">
        <f>IFERROR(INDEX(Cost_Components!$L$2:$L$29,MATCH(E945,Cost_Components!$A$2:$A$29,0)),"")</f>
        <v>1</v>
      </c>
      <c r="N945" s="29">
        <f>IFERROR(INDEX(Cost_Components!$P$2:$P$29,MATCH(E945,Cost_Components!$A$2:$A$29,0)),"")</f>
        <v>5.133311162</v>
      </c>
      <c r="O945" s="23">
        <f t="shared" si="197"/>
        <v>568782.33314334799</v>
      </c>
      <c r="P945" s="23">
        <f t="shared" si="198"/>
        <v>582280.06712056405</v>
      </c>
      <c r="Q945" s="23">
        <f t="shared" si="199"/>
        <v>926597.67806763132</v>
      </c>
      <c r="R945" s="23">
        <f t="shared" si="200"/>
        <v>1345324.8330649366</v>
      </c>
      <c r="S945" s="23">
        <f t="shared" si="201"/>
        <v>418727.15499730525</v>
      </c>
      <c r="T945" s="16">
        <f>IFERROR(INDEX(Cost_Components!$R$2:$R$29,MATCH(E945,Cost_Components!$A$2:$A$29,0)),"")</f>
        <v>1</v>
      </c>
      <c r="U945" s="26">
        <f>IFERROR(INDEX(Cost_Components!$Q$2:$Q$29,MATCH(E945,Cost_Components!$A$2:$A$29,0)),"")</f>
        <v>2023</v>
      </c>
      <c r="V945" s="30">
        <f>1/(1+Calculation_Assumptions!$B$5)^(B945-Calculation_Assumptions!$B$2)</f>
        <v>0.81309151134335378</v>
      </c>
      <c r="W945" s="23">
        <f t="shared" si="202"/>
        <v>753408.70646725269</v>
      </c>
      <c r="X945" s="23">
        <f t="shared" si="203"/>
        <v>1093872.2017645144</v>
      </c>
      <c r="Y945" s="23">
        <f t="shared" si="204"/>
        <v>340463.49529726169</v>
      </c>
      <c r="Z945" s="17">
        <f>IFERROR(INDEX(Cost_Components!$T$2:$T$29,MATCH(E945,Cost_Components!$A$2:$A$29,0)),"")</f>
        <v>0.8</v>
      </c>
      <c r="AA945" s="26">
        <f>IFERROR(INDEX(Cost_Components!$U$2:$U$29,MATCH(E945,Cost_Components!$A$2:$A$29,0)),"")</f>
        <v>2025</v>
      </c>
      <c r="AB945" s="26">
        <f>IFERROR(INDEX(Cost_Components!$V$2:$V$29,MATCH(E945,Cost_Components!$A$2:$A$29,0)),"")</f>
        <v>2050</v>
      </c>
      <c r="AC945" s="26">
        <f>IFERROR(INDEX(Cost_Components!$M$2:$M$29,MATCH(E945,Cost_Components!$A$2:$A$29,0)),"")</f>
        <v>30</v>
      </c>
      <c r="AD945" s="26">
        <f>IFERROR(INDEX(Cost_Components!$N$2:$N$29,MATCH(E945,Cost_Components!$A$2:$A$29,0)),"")</f>
        <v>95</v>
      </c>
      <c r="AE945" s="16" t="str">
        <f>IFERROR(INDEX(Cost_Components!$O$2:$O$29,MATCH(E945,Cost_Components!$A$2:$A$29,0)),"")</f>
        <v>Both</v>
      </c>
      <c r="AF945" s="11">
        <v>568782.33314334799</v>
      </c>
      <c r="AG945" s="11">
        <v>582280.06712056405</v>
      </c>
      <c r="AH945" s="23">
        <f t="shared" si="205"/>
        <v>1</v>
      </c>
      <c r="AI945" s="10">
        <v>301904628.08354098</v>
      </c>
      <c r="AJ945" s="29">
        <f t="shared" si="206"/>
        <v>3.0691734802131936E-3</v>
      </c>
      <c r="AK945" s="29">
        <f t="shared" si="207"/>
        <v>4.4561252393012923E-3</v>
      </c>
      <c r="AL945" s="29">
        <f t="shared" si="208"/>
        <v>1.3869517590880984E-3</v>
      </c>
      <c r="AM945" s="29">
        <f t="shared" si="209"/>
        <v>1.1277187019572651E-3</v>
      </c>
    </row>
    <row r="946" spans="1:39">
      <c r="A946" t="s">
        <v>115</v>
      </c>
      <c r="B946" s="20">
        <v>2033</v>
      </c>
      <c r="C946" t="s">
        <v>242</v>
      </c>
      <c r="D946" t="s">
        <v>208</v>
      </c>
      <c r="E946" s="22" t="s">
        <v>323</v>
      </c>
      <c r="F946" s="22" t="s">
        <v>324</v>
      </c>
      <c r="G946" s="22" t="s">
        <v>245</v>
      </c>
      <c r="H946" s="22" t="s">
        <v>237</v>
      </c>
      <c r="I946" s="22" t="s">
        <v>309</v>
      </c>
      <c r="J946" s="17">
        <f>IFERROR(INDEX(Cost_Components!$K$2:$K$29,MATCH(E946,Cost_Components!$A$2:$A$29,0)),"")</f>
        <v>1</v>
      </c>
      <c r="K946" s="17">
        <f t="shared" si="196"/>
        <v>0.47961538461538467</v>
      </c>
      <c r="L946" s="17">
        <f>IFERROR(INDEX(Cost_Components!$S$2:$S$29,MATCH(E946,Cost_Components!$A$2:$A$29,0)),"")</f>
        <v>0.31</v>
      </c>
      <c r="M946" s="28">
        <f>IFERROR(INDEX(Cost_Components!$L$2:$L$29,MATCH(E946,Cost_Components!$A$2:$A$29,0)),"")</f>
        <v>1</v>
      </c>
      <c r="N946" s="29">
        <f>IFERROR(INDEX(Cost_Components!$P$2:$P$29,MATCH(E946,Cost_Components!$A$2:$A$29,0)),"")</f>
        <v>5.133311162</v>
      </c>
      <c r="O946" s="23">
        <f t="shared" si="197"/>
        <v>585389.71829216601</v>
      </c>
      <c r="P946" s="23">
        <f t="shared" si="198"/>
        <v>601867.65298219095</v>
      </c>
      <c r="Q946" s="23">
        <f t="shared" si="199"/>
        <v>957767.92174106929</v>
      </c>
      <c r="R946" s="23">
        <f t="shared" si="200"/>
        <v>1441238.2715620873</v>
      </c>
      <c r="S946" s="23">
        <f t="shared" si="201"/>
        <v>483470.34982101806</v>
      </c>
      <c r="T946" s="16">
        <f>IFERROR(INDEX(Cost_Components!$R$2:$R$29,MATCH(E946,Cost_Components!$A$2:$A$29,0)),"")</f>
        <v>1</v>
      </c>
      <c r="U946" s="26">
        <f>IFERROR(INDEX(Cost_Components!$Q$2:$Q$29,MATCH(E946,Cost_Components!$A$2:$A$29,0)),"")</f>
        <v>2023</v>
      </c>
      <c r="V946" s="30">
        <f>1/(1+Calculation_Assumptions!$B$5)^(B946-Calculation_Assumptions!$B$2)</f>
        <v>0.78940923431393573</v>
      </c>
      <c r="W946" s="23">
        <f t="shared" si="202"/>
        <v>756070.84175206698</v>
      </c>
      <c r="X946" s="23">
        <f t="shared" si="203"/>
        <v>1137726.8004177676</v>
      </c>
      <c r="Y946" s="23">
        <f t="shared" si="204"/>
        <v>381655.95866570051</v>
      </c>
      <c r="Z946" s="17">
        <f>IFERROR(INDEX(Cost_Components!$T$2:$T$29,MATCH(E946,Cost_Components!$A$2:$A$29,0)),"")</f>
        <v>0.8</v>
      </c>
      <c r="AA946" s="26">
        <f>IFERROR(INDEX(Cost_Components!$U$2:$U$29,MATCH(E946,Cost_Components!$A$2:$A$29,0)),"")</f>
        <v>2025</v>
      </c>
      <c r="AB946" s="26">
        <f>IFERROR(INDEX(Cost_Components!$V$2:$V$29,MATCH(E946,Cost_Components!$A$2:$A$29,0)),"")</f>
        <v>2050</v>
      </c>
      <c r="AC946" s="26">
        <f>IFERROR(INDEX(Cost_Components!$M$2:$M$29,MATCH(E946,Cost_Components!$A$2:$A$29,0)),"")</f>
        <v>30</v>
      </c>
      <c r="AD946" s="26">
        <f>IFERROR(INDEX(Cost_Components!$N$2:$N$29,MATCH(E946,Cost_Components!$A$2:$A$29,0)),"")</f>
        <v>95</v>
      </c>
      <c r="AE946" s="16" t="str">
        <f>IFERROR(INDEX(Cost_Components!$O$2:$O$29,MATCH(E946,Cost_Components!$A$2:$A$29,0)),"")</f>
        <v>Both</v>
      </c>
      <c r="AF946" s="11">
        <v>585389.71829216601</v>
      </c>
      <c r="AG946" s="11">
        <v>601867.65298219095</v>
      </c>
      <c r="AH946" s="23">
        <f t="shared" si="205"/>
        <v>1</v>
      </c>
      <c r="AI946" s="10">
        <v>303644277.16916001</v>
      </c>
      <c r="AJ946" s="29">
        <f t="shared" si="206"/>
        <v>3.1542432831938323E-3</v>
      </c>
      <c r="AK946" s="29">
        <f t="shared" si="207"/>
        <v>4.7464694049187519E-3</v>
      </c>
      <c r="AL946" s="29">
        <f t="shared" si="208"/>
        <v>1.5922261217249192E-3</v>
      </c>
      <c r="AM946" s="29">
        <f t="shared" si="209"/>
        <v>1.2569180036055159E-3</v>
      </c>
    </row>
    <row r="947" spans="1:39">
      <c r="A947" t="s">
        <v>115</v>
      </c>
      <c r="B947" s="20">
        <v>2034</v>
      </c>
      <c r="C947" t="s">
        <v>242</v>
      </c>
      <c r="D947" t="s">
        <v>208</v>
      </c>
      <c r="E947" s="22" t="s">
        <v>323</v>
      </c>
      <c r="F947" s="22" t="s">
        <v>324</v>
      </c>
      <c r="G947" s="22" t="s">
        <v>245</v>
      </c>
      <c r="H947" s="22" t="s">
        <v>237</v>
      </c>
      <c r="I947" s="22" t="s">
        <v>309</v>
      </c>
      <c r="J947" s="17">
        <f>IFERROR(INDEX(Cost_Components!$K$2:$K$29,MATCH(E947,Cost_Components!$A$2:$A$29,0)),"")</f>
        <v>1</v>
      </c>
      <c r="K947" s="17">
        <f t="shared" si="196"/>
        <v>0.49846153846153851</v>
      </c>
      <c r="L947" s="17">
        <f>IFERROR(INDEX(Cost_Components!$S$2:$S$29,MATCH(E947,Cost_Components!$A$2:$A$29,0)),"")</f>
        <v>0.31</v>
      </c>
      <c r="M947" s="28">
        <f>IFERROR(INDEX(Cost_Components!$L$2:$L$29,MATCH(E947,Cost_Components!$A$2:$A$29,0)),"")</f>
        <v>1</v>
      </c>
      <c r="N947" s="29">
        <f>IFERROR(INDEX(Cost_Components!$P$2:$P$29,MATCH(E947,Cost_Components!$A$2:$A$29,0)),"")</f>
        <v>5.133311162</v>
      </c>
      <c r="O947" s="23">
        <f t="shared" si="197"/>
        <v>602021.20932658401</v>
      </c>
      <c r="P947" s="23">
        <f t="shared" si="198"/>
        <v>621697.67618847406</v>
      </c>
      <c r="Q947" s="23">
        <f t="shared" si="199"/>
        <v>989323.9623760042</v>
      </c>
      <c r="R947" s="23">
        <f t="shared" si="200"/>
        <v>1540426.6934236819</v>
      </c>
      <c r="S947" s="23">
        <f t="shared" si="201"/>
        <v>551102.73104767769</v>
      </c>
      <c r="T947" s="16">
        <f>IFERROR(INDEX(Cost_Components!$R$2:$R$29,MATCH(E947,Cost_Components!$A$2:$A$29,0)),"")</f>
        <v>1</v>
      </c>
      <c r="U947" s="26">
        <f>IFERROR(INDEX(Cost_Components!$Q$2:$Q$29,MATCH(E947,Cost_Components!$A$2:$A$29,0)),"")</f>
        <v>2023</v>
      </c>
      <c r="V947" s="30">
        <f>1/(1+Calculation_Assumptions!$B$5)^(B947-Calculation_Assumptions!$B$2)</f>
        <v>0.76641673234362695</v>
      </c>
      <c r="W947" s="23">
        <f t="shared" si="202"/>
        <v>758234.43847346643</v>
      </c>
      <c r="X947" s="23">
        <f t="shared" si="203"/>
        <v>1180608.7927886762</v>
      </c>
      <c r="Y947" s="23">
        <f t="shared" si="204"/>
        <v>422374.35431520984</v>
      </c>
      <c r="Z947" s="17">
        <f>IFERROR(INDEX(Cost_Components!$T$2:$T$29,MATCH(E947,Cost_Components!$A$2:$A$29,0)),"")</f>
        <v>0.8</v>
      </c>
      <c r="AA947" s="26">
        <f>IFERROR(INDEX(Cost_Components!$U$2:$U$29,MATCH(E947,Cost_Components!$A$2:$A$29,0)),"")</f>
        <v>2025</v>
      </c>
      <c r="AB947" s="26">
        <f>IFERROR(INDEX(Cost_Components!$V$2:$V$29,MATCH(E947,Cost_Components!$A$2:$A$29,0)),"")</f>
        <v>2050</v>
      </c>
      <c r="AC947" s="26">
        <f>IFERROR(INDEX(Cost_Components!$M$2:$M$29,MATCH(E947,Cost_Components!$A$2:$A$29,0)),"")</f>
        <v>30</v>
      </c>
      <c r="AD947" s="26">
        <f>IFERROR(INDEX(Cost_Components!$N$2:$N$29,MATCH(E947,Cost_Components!$A$2:$A$29,0)),"")</f>
        <v>95</v>
      </c>
      <c r="AE947" s="16" t="str">
        <f>IFERROR(INDEX(Cost_Components!$O$2:$O$29,MATCH(E947,Cost_Components!$A$2:$A$29,0)),"")</f>
        <v>Both</v>
      </c>
      <c r="AF947" s="11">
        <v>602021.20932658401</v>
      </c>
      <c r="AG947" s="11">
        <v>621697.67618847406</v>
      </c>
      <c r="AH947" s="23">
        <f t="shared" si="205"/>
        <v>1</v>
      </c>
      <c r="AI947" s="10">
        <v>305332541.18498403</v>
      </c>
      <c r="AJ947" s="29">
        <f t="shared" si="206"/>
        <v>3.2401523877424771E-3</v>
      </c>
      <c r="AK947" s="29">
        <f t="shared" si="207"/>
        <v>5.0450786786280432E-3</v>
      </c>
      <c r="AL947" s="29">
        <f t="shared" si="208"/>
        <v>1.8049262908855664E-3</v>
      </c>
      <c r="AM947" s="29">
        <f t="shared" si="209"/>
        <v>1.3833257099816186E-3</v>
      </c>
    </row>
    <row r="948" spans="1:39">
      <c r="A948" t="s">
        <v>115</v>
      </c>
      <c r="B948" s="20">
        <v>2035</v>
      </c>
      <c r="C948" t="s">
        <v>242</v>
      </c>
      <c r="D948" t="s">
        <v>208</v>
      </c>
      <c r="E948" s="22" t="s">
        <v>323</v>
      </c>
      <c r="F948" s="22" t="s">
        <v>324</v>
      </c>
      <c r="G948" s="22" t="s">
        <v>245</v>
      </c>
      <c r="H948" s="22" t="s">
        <v>237</v>
      </c>
      <c r="I948" s="22" t="s">
        <v>309</v>
      </c>
      <c r="J948" s="17">
        <f>IFERROR(INDEX(Cost_Components!$K$2:$K$29,MATCH(E948,Cost_Components!$A$2:$A$29,0)),"")</f>
        <v>1</v>
      </c>
      <c r="K948" s="17">
        <f t="shared" si="196"/>
        <v>0.51730769230769236</v>
      </c>
      <c r="L948" s="17">
        <f>IFERROR(INDEX(Cost_Components!$S$2:$S$29,MATCH(E948,Cost_Components!$A$2:$A$29,0)),"")</f>
        <v>0.31</v>
      </c>
      <c r="M948" s="28">
        <f>IFERROR(INDEX(Cost_Components!$L$2:$L$29,MATCH(E948,Cost_Components!$A$2:$A$29,0)),"")</f>
        <v>1</v>
      </c>
      <c r="N948" s="29">
        <f>IFERROR(INDEX(Cost_Components!$P$2:$P$29,MATCH(E948,Cost_Components!$A$2:$A$29,0)),"")</f>
        <v>5.133311162</v>
      </c>
      <c r="O948" s="23">
        <f t="shared" si="197"/>
        <v>618933.63590956503</v>
      </c>
      <c r="P948" s="23">
        <f t="shared" si="198"/>
        <v>642011.95603551797</v>
      </c>
      <c r="Q948" s="23">
        <f t="shared" si="199"/>
        <v>1021650.6134169191</v>
      </c>
      <c r="R948" s="23">
        <f t="shared" si="200"/>
        <v>1643579.106406227</v>
      </c>
      <c r="S948" s="23">
        <f t="shared" si="201"/>
        <v>621928.49298930785</v>
      </c>
      <c r="T948" s="16">
        <f>IFERROR(INDEX(Cost_Components!$R$2:$R$29,MATCH(E948,Cost_Components!$A$2:$A$29,0)),"")</f>
        <v>1</v>
      </c>
      <c r="U948" s="26">
        <f>IFERROR(INDEX(Cost_Components!$Q$2:$Q$29,MATCH(E948,Cost_Components!$A$2:$A$29,0)),"")</f>
        <v>2023</v>
      </c>
      <c r="V948" s="30">
        <f>1/(1+Calculation_Assumptions!$B$5)^(B948-Calculation_Assumptions!$B$2)</f>
        <v>0.74409391489672516</v>
      </c>
      <c r="W948" s="23">
        <f t="shared" si="202"/>
        <v>760204.00459403603</v>
      </c>
      <c r="X948" s="23">
        <f t="shared" si="203"/>
        <v>1222977.2117282706</v>
      </c>
      <c r="Y948" s="23">
        <f t="shared" si="204"/>
        <v>462773.20713423454</v>
      </c>
      <c r="Z948" s="17">
        <f>IFERROR(INDEX(Cost_Components!$T$2:$T$29,MATCH(E948,Cost_Components!$A$2:$A$29,0)),"")</f>
        <v>0.8</v>
      </c>
      <c r="AA948" s="26">
        <f>IFERROR(INDEX(Cost_Components!$U$2:$U$29,MATCH(E948,Cost_Components!$A$2:$A$29,0)),"")</f>
        <v>2025</v>
      </c>
      <c r="AB948" s="26">
        <f>IFERROR(INDEX(Cost_Components!$V$2:$V$29,MATCH(E948,Cost_Components!$A$2:$A$29,0)),"")</f>
        <v>2050</v>
      </c>
      <c r="AC948" s="26">
        <f>IFERROR(INDEX(Cost_Components!$M$2:$M$29,MATCH(E948,Cost_Components!$A$2:$A$29,0)),"")</f>
        <v>30</v>
      </c>
      <c r="AD948" s="26">
        <f>IFERROR(INDEX(Cost_Components!$N$2:$N$29,MATCH(E948,Cost_Components!$A$2:$A$29,0)),"")</f>
        <v>95</v>
      </c>
      <c r="AE948" s="16" t="str">
        <f>IFERROR(INDEX(Cost_Components!$O$2:$O$29,MATCH(E948,Cost_Components!$A$2:$A$29,0)),"")</f>
        <v>Both</v>
      </c>
      <c r="AF948" s="11">
        <v>618933.63590956503</v>
      </c>
      <c r="AG948" s="11">
        <v>642011.95603551797</v>
      </c>
      <c r="AH948" s="23">
        <f t="shared" si="205"/>
        <v>1</v>
      </c>
      <c r="AI948" s="10">
        <v>306964650.16711998</v>
      </c>
      <c r="AJ948" s="29">
        <f t="shared" si="206"/>
        <v>3.3282353940778018E-3</v>
      </c>
      <c r="AK948" s="29">
        <f t="shared" si="207"/>
        <v>5.354294396802425E-3</v>
      </c>
      <c r="AL948" s="29">
        <f t="shared" si="208"/>
        <v>2.0260590027246228E-3</v>
      </c>
      <c r="AM948" s="29">
        <f t="shared" si="209"/>
        <v>1.5075781751491193E-3</v>
      </c>
    </row>
    <row r="949" spans="1:39">
      <c r="A949" t="s">
        <v>115</v>
      </c>
      <c r="B949" s="20">
        <v>2036</v>
      </c>
      <c r="C949" t="s">
        <v>242</v>
      </c>
      <c r="D949" t="s">
        <v>208</v>
      </c>
      <c r="E949" s="22" t="s">
        <v>323</v>
      </c>
      <c r="F949" s="22" t="s">
        <v>324</v>
      </c>
      <c r="G949" s="22" t="s">
        <v>245</v>
      </c>
      <c r="H949" s="22" t="s">
        <v>237</v>
      </c>
      <c r="I949" s="22" t="s">
        <v>309</v>
      </c>
      <c r="J949" s="17">
        <f>IFERROR(INDEX(Cost_Components!$K$2:$K$29,MATCH(E949,Cost_Components!$A$2:$A$29,0)),"")</f>
        <v>1</v>
      </c>
      <c r="K949" s="17">
        <f t="shared" si="196"/>
        <v>0.5361538461538462</v>
      </c>
      <c r="L949" s="17">
        <f>IFERROR(INDEX(Cost_Components!$S$2:$S$29,MATCH(E949,Cost_Components!$A$2:$A$29,0)),"")</f>
        <v>0.31</v>
      </c>
      <c r="M949" s="28">
        <f>IFERROR(INDEX(Cost_Components!$L$2:$L$29,MATCH(E949,Cost_Components!$A$2:$A$29,0)),"")</f>
        <v>1</v>
      </c>
      <c r="N949" s="29">
        <f>IFERROR(INDEX(Cost_Components!$P$2:$P$29,MATCH(E949,Cost_Components!$A$2:$A$29,0)),"")</f>
        <v>5.133311162</v>
      </c>
      <c r="O949" s="23">
        <f t="shared" si="197"/>
        <v>636019.88174763601</v>
      </c>
      <c r="P949" s="23">
        <f t="shared" si="198"/>
        <v>662692.487751515</v>
      </c>
      <c r="Q949" s="23">
        <f t="shared" si="199"/>
        <v>1054560.0907480041</v>
      </c>
      <c r="R949" s="23">
        <f t="shared" si="200"/>
        <v>1750482.2360658885</v>
      </c>
      <c r="S949" s="23">
        <f t="shared" si="201"/>
        <v>695922.14531788439</v>
      </c>
      <c r="T949" s="16">
        <f>IFERROR(INDEX(Cost_Components!$R$2:$R$29,MATCH(E949,Cost_Components!$A$2:$A$29,0)),"")</f>
        <v>1</v>
      </c>
      <c r="U949" s="26">
        <f>IFERROR(INDEX(Cost_Components!$Q$2:$Q$29,MATCH(E949,Cost_Components!$A$2:$A$29,0)),"")</f>
        <v>2023</v>
      </c>
      <c r="V949" s="30">
        <f>1/(1+Calculation_Assumptions!$B$5)^(B949-Calculation_Assumptions!$B$2)</f>
        <v>0.72242127659876232</v>
      </c>
      <c r="W949" s="23">
        <f t="shared" si="202"/>
        <v>761836.6470082798</v>
      </c>
      <c r="X949" s="23">
        <f t="shared" si="203"/>
        <v>1264585.6116421751</v>
      </c>
      <c r="Y949" s="23">
        <f t="shared" si="204"/>
        <v>502748.96463389543</v>
      </c>
      <c r="Z949" s="17">
        <f>IFERROR(INDEX(Cost_Components!$T$2:$T$29,MATCH(E949,Cost_Components!$A$2:$A$29,0)),"")</f>
        <v>0.8</v>
      </c>
      <c r="AA949" s="26">
        <f>IFERROR(INDEX(Cost_Components!$U$2:$U$29,MATCH(E949,Cost_Components!$A$2:$A$29,0)),"")</f>
        <v>2025</v>
      </c>
      <c r="AB949" s="26">
        <f>IFERROR(INDEX(Cost_Components!$V$2:$V$29,MATCH(E949,Cost_Components!$A$2:$A$29,0)),"")</f>
        <v>2050</v>
      </c>
      <c r="AC949" s="26">
        <f>IFERROR(INDEX(Cost_Components!$M$2:$M$29,MATCH(E949,Cost_Components!$A$2:$A$29,0)),"")</f>
        <v>30</v>
      </c>
      <c r="AD949" s="26">
        <f>IFERROR(INDEX(Cost_Components!$N$2:$N$29,MATCH(E949,Cost_Components!$A$2:$A$29,0)),"")</f>
        <v>95</v>
      </c>
      <c r="AE949" s="16" t="str">
        <f>IFERROR(INDEX(Cost_Components!$O$2:$O$29,MATCH(E949,Cost_Components!$A$2:$A$29,0)),"")</f>
        <v>Both</v>
      </c>
      <c r="AF949" s="11">
        <v>636019.88174763601</v>
      </c>
      <c r="AG949" s="11">
        <v>662692.487751515</v>
      </c>
      <c r="AH949" s="23">
        <f t="shared" si="205"/>
        <v>1</v>
      </c>
      <c r="AI949" s="10">
        <v>308542769.75662202</v>
      </c>
      <c r="AJ949" s="29">
        <f t="shared" si="206"/>
        <v>3.417873287323632E-3</v>
      </c>
      <c r="AK949" s="29">
        <f t="shared" si="207"/>
        <v>5.6733860185628907E-3</v>
      </c>
      <c r="AL949" s="29">
        <f t="shared" si="208"/>
        <v>2.2555127312392591E-3</v>
      </c>
      <c r="AM949" s="29">
        <f t="shared" si="209"/>
        <v>1.6294303866866266E-3</v>
      </c>
    </row>
    <row r="950" spans="1:39">
      <c r="A950" t="s">
        <v>115</v>
      </c>
      <c r="B950" s="20">
        <v>2037</v>
      </c>
      <c r="C950" t="s">
        <v>242</v>
      </c>
      <c r="D950" t="s">
        <v>208</v>
      </c>
      <c r="E950" s="22" t="s">
        <v>323</v>
      </c>
      <c r="F950" s="22" t="s">
        <v>324</v>
      </c>
      <c r="G950" s="22" t="s">
        <v>245</v>
      </c>
      <c r="H950" s="22" t="s">
        <v>237</v>
      </c>
      <c r="I950" s="22" t="s">
        <v>309</v>
      </c>
      <c r="J950" s="17">
        <f>IFERROR(INDEX(Cost_Components!$K$2:$K$29,MATCH(E950,Cost_Components!$A$2:$A$29,0)),"")</f>
        <v>1</v>
      </c>
      <c r="K950" s="17">
        <f t="shared" si="196"/>
        <v>0.55500000000000005</v>
      </c>
      <c r="L950" s="17">
        <f>IFERROR(INDEX(Cost_Components!$S$2:$S$29,MATCH(E950,Cost_Components!$A$2:$A$29,0)),"")</f>
        <v>0.31</v>
      </c>
      <c r="M950" s="28">
        <f>IFERROR(INDEX(Cost_Components!$L$2:$L$29,MATCH(E950,Cost_Components!$A$2:$A$29,0)),"")</f>
        <v>1</v>
      </c>
      <c r="N950" s="29">
        <f>IFERROR(INDEX(Cost_Components!$P$2:$P$29,MATCH(E950,Cost_Components!$A$2:$A$29,0)),"")</f>
        <v>5.133311162</v>
      </c>
      <c r="O950" s="23">
        <f t="shared" si="197"/>
        <v>653167.33383312798</v>
      </c>
      <c r="P950" s="23">
        <f t="shared" si="198"/>
        <v>683611.25686075096</v>
      </c>
      <c r="Q950" s="23">
        <f t="shared" si="199"/>
        <v>1087848.681546764</v>
      </c>
      <c r="R950" s="23">
        <f t="shared" si="200"/>
        <v>1860865.6968077538</v>
      </c>
      <c r="S950" s="23">
        <f t="shared" si="201"/>
        <v>773017.01526098978</v>
      </c>
      <c r="T950" s="16">
        <f>IFERROR(INDEX(Cost_Components!$R$2:$R$29,MATCH(E950,Cost_Components!$A$2:$A$29,0)),"")</f>
        <v>1</v>
      </c>
      <c r="U950" s="26">
        <f>IFERROR(INDEX(Cost_Components!$Q$2:$Q$29,MATCH(E950,Cost_Components!$A$2:$A$29,0)),"")</f>
        <v>2023</v>
      </c>
      <c r="V950" s="30">
        <f>1/(1+Calculation_Assumptions!$B$5)^(B950-Calculation_Assumptions!$B$2)</f>
        <v>0.70137988019297326</v>
      </c>
      <c r="W950" s="23">
        <f t="shared" si="202"/>
        <v>762995.17793135322</v>
      </c>
      <c r="X950" s="23">
        <f t="shared" si="203"/>
        <v>1305173.7594822361</v>
      </c>
      <c r="Y950" s="23">
        <f t="shared" si="204"/>
        <v>542178.58155088278</v>
      </c>
      <c r="Z950" s="17">
        <f>IFERROR(INDEX(Cost_Components!$T$2:$T$29,MATCH(E950,Cost_Components!$A$2:$A$29,0)),"")</f>
        <v>0.8</v>
      </c>
      <c r="AA950" s="26">
        <f>IFERROR(INDEX(Cost_Components!$U$2:$U$29,MATCH(E950,Cost_Components!$A$2:$A$29,0)),"")</f>
        <v>2025</v>
      </c>
      <c r="AB950" s="26">
        <f>IFERROR(INDEX(Cost_Components!$V$2:$V$29,MATCH(E950,Cost_Components!$A$2:$A$29,0)),"")</f>
        <v>2050</v>
      </c>
      <c r="AC950" s="26">
        <f>IFERROR(INDEX(Cost_Components!$M$2:$M$29,MATCH(E950,Cost_Components!$A$2:$A$29,0)),"")</f>
        <v>30</v>
      </c>
      <c r="AD950" s="26">
        <f>IFERROR(INDEX(Cost_Components!$N$2:$N$29,MATCH(E950,Cost_Components!$A$2:$A$29,0)),"")</f>
        <v>95</v>
      </c>
      <c r="AE950" s="16" t="str">
        <f>IFERROR(INDEX(Cost_Components!$O$2:$O$29,MATCH(E950,Cost_Components!$A$2:$A$29,0)),"")</f>
        <v>Both</v>
      </c>
      <c r="AF950" s="11">
        <v>653167.33383312798</v>
      </c>
      <c r="AG950" s="11">
        <v>683611.25686075096</v>
      </c>
      <c r="AH950" s="23">
        <f t="shared" si="205"/>
        <v>1</v>
      </c>
      <c r="AI950" s="10">
        <v>310068287.63643003</v>
      </c>
      <c r="AJ950" s="29">
        <f t="shared" si="206"/>
        <v>3.5084164518698504E-3</v>
      </c>
      <c r="AK950" s="29">
        <f t="shared" si="207"/>
        <v>6.0014705502218543E-3</v>
      </c>
      <c r="AL950" s="29">
        <f t="shared" si="208"/>
        <v>2.4930540983520038E-3</v>
      </c>
      <c r="AM950" s="29">
        <f t="shared" si="209"/>
        <v>1.7485779848167293E-3</v>
      </c>
    </row>
    <row r="951" spans="1:39">
      <c r="A951" t="s">
        <v>115</v>
      </c>
      <c r="B951" s="20">
        <v>2038</v>
      </c>
      <c r="C951" t="s">
        <v>242</v>
      </c>
      <c r="D951" t="s">
        <v>208</v>
      </c>
      <c r="E951" s="22" t="s">
        <v>323</v>
      </c>
      <c r="F951" s="22" t="s">
        <v>324</v>
      </c>
      <c r="G951" s="22" t="s">
        <v>245</v>
      </c>
      <c r="H951" s="22" t="s">
        <v>237</v>
      </c>
      <c r="I951" s="22" t="s">
        <v>309</v>
      </c>
      <c r="J951" s="17">
        <f>IFERROR(INDEX(Cost_Components!$K$2:$K$29,MATCH(E951,Cost_Components!$A$2:$A$29,0)),"")</f>
        <v>1</v>
      </c>
      <c r="K951" s="17">
        <f t="shared" si="196"/>
        <v>0.57384615384615389</v>
      </c>
      <c r="L951" s="17">
        <f>IFERROR(INDEX(Cost_Components!$S$2:$S$29,MATCH(E951,Cost_Components!$A$2:$A$29,0)),"")</f>
        <v>0.31</v>
      </c>
      <c r="M951" s="28">
        <f>IFERROR(INDEX(Cost_Components!$L$2:$L$29,MATCH(E951,Cost_Components!$A$2:$A$29,0)),"")</f>
        <v>1</v>
      </c>
      <c r="N951" s="29">
        <f>IFERROR(INDEX(Cost_Components!$P$2:$P$29,MATCH(E951,Cost_Components!$A$2:$A$29,0)),"")</f>
        <v>5.133311162</v>
      </c>
      <c r="O951" s="23">
        <f t="shared" si="197"/>
        <v>671046.82767696201</v>
      </c>
      <c r="P951" s="23">
        <f t="shared" si="198"/>
        <v>705552.74598703603</v>
      </c>
      <c r="Q951" s="23">
        <f t="shared" si="199"/>
        <v>1122764.7537700508</v>
      </c>
      <c r="R951" s="23">
        <f t="shared" si="200"/>
        <v>1976723.353362442</v>
      </c>
      <c r="S951" s="23">
        <f t="shared" si="201"/>
        <v>853958.59959239117</v>
      </c>
      <c r="T951" s="16">
        <f>IFERROR(INDEX(Cost_Components!$R$2:$R$29,MATCH(E951,Cost_Components!$A$2:$A$29,0)),"")</f>
        <v>1</v>
      </c>
      <c r="U951" s="26">
        <f>IFERROR(INDEX(Cost_Components!$Q$2:$Q$29,MATCH(E951,Cost_Components!$A$2:$A$29,0)),"")</f>
        <v>2023</v>
      </c>
      <c r="V951" s="30">
        <f>1/(1+Calculation_Assumptions!$B$5)^(B951-Calculation_Assumptions!$B$2)</f>
        <v>0.68095133999317792</v>
      </c>
      <c r="W951" s="23">
        <f t="shared" si="202"/>
        <v>764548.16357682657</v>
      </c>
      <c r="X951" s="23">
        <f t="shared" si="203"/>
        <v>1346052.4162679631</v>
      </c>
      <c r="Y951" s="23">
        <f t="shared" si="204"/>
        <v>581504.25269113644</v>
      </c>
      <c r="Z951" s="17">
        <f>IFERROR(INDEX(Cost_Components!$T$2:$T$29,MATCH(E951,Cost_Components!$A$2:$A$29,0)),"")</f>
        <v>0.8</v>
      </c>
      <c r="AA951" s="26">
        <f>IFERROR(INDEX(Cost_Components!$U$2:$U$29,MATCH(E951,Cost_Components!$A$2:$A$29,0)),"")</f>
        <v>2025</v>
      </c>
      <c r="AB951" s="26">
        <f>IFERROR(INDEX(Cost_Components!$V$2:$V$29,MATCH(E951,Cost_Components!$A$2:$A$29,0)),"")</f>
        <v>2050</v>
      </c>
      <c r="AC951" s="26">
        <f>IFERROR(INDEX(Cost_Components!$M$2:$M$29,MATCH(E951,Cost_Components!$A$2:$A$29,0)),"")</f>
        <v>30</v>
      </c>
      <c r="AD951" s="26">
        <f>IFERROR(INDEX(Cost_Components!$N$2:$N$29,MATCH(E951,Cost_Components!$A$2:$A$29,0)),"")</f>
        <v>95</v>
      </c>
      <c r="AE951" s="16" t="str">
        <f>IFERROR(INDEX(Cost_Components!$O$2:$O$29,MATCH(E951,Cost_Components!$A$2:$A$29,0)),"")</f>
        <v>Both</v>
      </c>
      <c r="AF951" s="11">
        <v>671046.82767696201</v>
      </c>
      <c r="AG951" s="11">
        <v>705552.74598703603</v>
      </c>
      <c r="AH951" s="23">
        <f t="shared" si="205"/>
        <v>1</v>
      </c>
      <c r="AI951" s="10">
        <v>311532999.13163</v>
      </c>
      <c r="AJ951" s="29">
        <f t="shared" si="206"/>
        <v>3.603999437939659E-3</v>
      </c>
      <c r="AK951" s="29">
        <f t="shared" si="207"/>
        <v>6.345149178008041E-3</v>
      </c>
      <c r="AL951" s="29">
        <f t="shared" si="208"/>
        <v>2.7411497400683825E-3</v>
      </c>
      <c r="AM951" s="29">
        <f t="shared" si="209"/>
        <v>1.8665895886215162E-3</v>
      </c>
    </row>
    <row r="952" spans="1:39">
      <c r="A952" t="s">
        <v>115</v>
      </c>
      <c r="B952" s="20">
        <v>2039</v>
      </c>
      <c r="C952" t="s">
        <v>242</v>
      </c>
      <c r="D952" t="s">
        <v>208</v>
      </c>
      <c r="E952" s="22" t="s">
        <v>323</v>
      </c>
      <c r="F952" s="22" t="s">
        <v>324</v>
      </c>
      <c r="G952" s="22" t="s">
        <v>245</v>
      </c>
      <c r="H952" s="22" t="s">
        <v>237</v>
      </c>
      <c r="I952" s="22" t="s">
        <v>309</v>
      </c>
      <c r="J952" s="17">
        <f>IFERROR(INDEX(Cost_Components!$K$2:$K$29,MATCH(E952,Cost_Components!$A$2:$A$29,0)),"")</f>
        <v>1</v>
      </c>
      <c r="K952" s="17">
        <f t="shared" si="196"/>
        <v>0.59269230769230763</v>
      </c>
      <c r="L952" s="17">
        <f>IFERROR(INDEX(Cost_Components!$S$2:$S$29,MATCH(E952,Cost_Components!$A$2:$A$29,0)),"")</f>
        <v>0.31</v>
      </c>
      <c r="M952" s="28">
        <f>IFERROR(INDEX(Cost_Components!$L$2:$L$29,MATCH(E952,Cost_Components!$A$2:$A$29,0)),"")</f>
        <v>1</v>
      </c>
      <c r="N952" s="29">
        <f>IFERROR(INDEX(Cost_Components!$P$2:$P$29,MATCH(E952,Cost_Components!$A$2:$A$29,0)),"")</f>
        <v>5.133311162</v>
      </c>
      <c r="O952" s="23">
        <f t="shared" si="197"/>
        <v>688787.67063654796</v>
      </c>
      <c r="P952" s="23">
        <f t="shared" si="198"/>
        <v>727508.51058684103</v>
      </c>
      <c r="Q952" s="23">
        <f t="shared" si="199"/>
        <v>1157703.5429320822</v>
      </c>
      <c r="R952" s="23">
        <f t="shared" si="200"/>
        <v>2095618.6060941713</v>
      </c>
      <c r="S952" s="23">
        <f t="shared" si="201"/>
        <v>937915.06316208909</v>
      </c>
      <c r="T952" s="16">
        <f>IFERROR(INDEX(Cost_Components!$R$2:$R$29,MATCH(E952,Cost_Components!$A$2:$A$29,0)),"")</f>
        <v>1</v>
      </c>
      <c r="U952" s="26">
        <f>IFERROR(INDEX(Cost_Components!$Q$2:$Q$29,MATCH(E952,Cost_Components!$A$2:$A$29,0)),"")</f>
        <v>2023</v>
      </c>
      <c r="V952" s="30">
        <f>1/(1+Calculation_Assumptions!$B$5)^(B952-Calculation_Assumptions!$B$2)</f>
        <v>0.66111780581861923</v>
      </c>
      <c r="W952" s="23">
        <f t="shared" si="202"/>
        <v>765378.42609169986</v>
      </c>
      <c r="X952" s="23">
        <f t="shared" si="203"/>
        <v>1385450.7746936518</v>
      </c>
      <c r="Y952" s="23">
        <f t="shared" si="204"/>
        <v>620072.34860195196</v>
      </c>
      <c r="Z952" s="17">
        <f>IFERROR(INDEX(Cost_Components!$T$2:$T$29,MATCH(E952,Cost_Components!$A$2:$A$29,0)),"")</f>
        <v>0.8</v>
      </c>
      <c r="AA952" s="26">
        <f>IFERROR(INDEX(Cost_Components!$U$2:$U$29,MATCH(E952,Cost_Components!$A$2:$A$29,0)),"")</f>
        <v>2025</v>
      </c>
      <c r="AB952" s="26">
        <f>IFERROR(INDEX(Cost_Components!$V$2:$V$29,MATCH(E952,Cost_Components!$A$2:$A$29,0)),"")</f>
        <v>2050</v>
      </c>
      <c r="AC952" s="26">
        <f>IFERROR(INDEX(Cost_Components!$M$2:$M$29,MATCH(E952,Cost_Components!$A$2:$A$29,0)),"")</f>
        <v>30</v>
      </c>
      <c r="AD952" s="26">
        <f>IFERROR(INDEX(Cost_Components!$N$2:$N$29,MATCH(E952,Cost_Components!$A$2:$A$29,0)),"")</f>
        <v>95</v>
      </c>
      <c r="AE952" s="16" t="str">
        <f>IFERROR(INDEX(Cost_Components!$O$2:$O$29,MATCH(E952,Cost_Components!$A$2:$A$29,0)),"")</f>
        <v>Both</v>
      </c>
      <c r="AF952" s="11">
        <v>688787.67063654796</v>
      </c>
      <c r="AG952" s="11">
        <v>727508.51058684103</v>
      </c>
      <c r="AH952" s="23">
        <f t="shared" si="205"/>
        <v>1</v>
      </c>
      <c r="AI952" s="10">
        <v>312936391.85847902</v>
      </c>
      <c r="AJ952" s="29">
        <f t="shared" si="206"/>
        <v>3.6994851767052934E-3</v>
      </c>
      <c r="AK952" s="29">
        <f t="shared" si="207"/>
        <v>6.6966280068886481E-3</v>
      </c>
      <c r="AL952" s="29">
        <f t="shared" si="208"/>
        <v>2.9971428301833547E-3</v>
      </c>
      <c r="AM952" s="29">
        <f t="shared" si="209"/>
        <v>1.9814644916158258E-3</v>
      </c>
    </row>
    <row r="953" spans="1:39">
      <c r="A953" t="s">
        <v>115</v>
      </c>
      <c r="B953" s="20">
        <v>2040</v>
      </c>
      <c r="C953" t="s">
        <v>242</v>
      </c>
      <c r="D953" t="s">
        <v>208</v>
      </c>
      <c r="E953" s="22" t="s">
        <v>323</v>
      </c>
      <c r="F953" s="22" t="s">
        <v>324</v>
      </c>
      <c r="G953" s="22" t="s">
        <v>245</v>
      </c>
      <c r="H953" s="22" t="s">
        <v>237</v>
      </c>
      <c r="I953" s="22" t="s">
        <v>309</v>
      </c>
      <c r="J953" s="17">
        <f>IFERROR(INDEX(Cost_Components!$K$2:$K$29,MATCH(E953,Cost_Components!$A$2:$A$29,0)),"")</f>
        <v>1</v>
      </c>
      <c r="K953" s="17">
        <f t="shared" si="196"/>
        <v>0.61153846153846159</v>
      </c>
      <c r="L953" s="17">
        <f>IFERROR(INDEX(Cost_Components!$S$2:$S$29,MATCH(E953,Cost_Components!$A$2:$A$29,0)),"")</f>
        <v>0.31</v>
      </c>
      <c r="M953" s="28">
        <f>IFERROR(INDEX(Cost_Components!$L$2:$L$29,MATCH(E953,Cost_Components!$A$2:$A$29,0)),"")</f>
        <v>1</v>
      </c>
      <c r="N953" s="29">
        <f>IFERROR(INDEX(Cost_Components!$P$2:$P$29,MATCH(E953,Cost_Components!$A$2:$A$29,0)),"")</f>
        <v>5.133311162</v>
      </c>
      <c r="O953" s="23">
        <f t="shared" si="197"/>
        <v>706577.56419995904</v>
      </c>
      <c r="P953" s="23">
        <f t="shared" si="198"/>
        <v>749690.95969422895</v>
      </c>
      <c r="Q953" s="23">
        <f t="shared" si="199"/>
        <v>1193003.061149152</v>
      </c>
      <c r="R953" s="23">
        <f t="shared" si="200"/>
        <v>2218100.4501657733</v>
      </c>
      <c r="S953" s="23">
        <f t="shared" si="201"/>
        <v>1025097.3890166213</v>
      </c>
      <c r="T953" s="16">
        <f>IFERROR(INDEX(Cost_Components!$R$2:$R$29,MATCH(E953,Cost_Components!$A$2:$A$29,0)),"")</f>
        <v>1</v>
      </c>
      <c r="U953" s="26">
        <f>IFERROR(INDEX(Cost_Components!$Q$2:$Q$29,MATCH(E953,Cost_Components!$A$2:$A$29,0)),"")</f>
        <v>2023</v>
      </c>
      <c r="V953" s="30">
        <f>1/(1+Calculation_Assumptions!$B$5)^(B953-Calculation_Assumptions!$B$2)</f>
        <v>0.64186194739671765</v>
      </c>
      <c r="W953" s="23">
        <f t="shared" si="202"/>
        <v>765743.26807944011</v>
      </c>
      <c r="X953" s="23">
        <f t="shared" si="203"/>
        <v>1423714.2744649393</v>
      </c>
      <c r="Y953" s="23">
        <f t="shared" si="204"/>
        <v>657971.00638549915</v>
      </c>
      <c r="Z953" s="17">
        <f>IFERROR(INDEX(Cost_Components!$T$2:$T$29,MATCH(E953,Cost_Components!$A$2:$A$29,0)),"")</f>
        <v>0.8</v>
      </c>
      <c r="AA953" s="26">
        <f>IFERROR(INDEX(Cost_Components!$U$2:$U$29,MATCH(E953,Cost_Components!$A$2:$A$29,0)),"")</f>
        <v>2025</v>
      </c>
      <c r="AB953" s="26">
        <f>IFERROR(INDEX(Cost_Components!$V$2:$V$29,MATCH(E953,Cost_Components!$A$2:$A$29,0)),"")</f>
        <v>2050</v>
      </c>
      <c r="AC953" s="26">
        <f>IFERROR(INDEX(Cost_Components!$M$2:$M$29,MATCH(E953,Cost_Components!$A$2:$A$29,0)),"")</f>
        <v>30</v>
      </c>
      <c r="AD953" s="26">
        <f>IFERROR(INDEX(Cost_Components!$N$2:$N$29,MATCH(E953,Cost_Components!$A$2:$A$29,0)),"")</f>
        <v>95</v>
      </c>
      <c r="AE953" s="16" t="str">
        <f>IFERROR(INDEX(Cost_Components!$O$2:$O$29,MATCH(E953,Cost_Components!$A$2:$A$29,0)),"")</f>
        <v>Both</v>
      </c>
      <c r="AF953" s="11">
        <v>706577.56419995904</v>
      </c>
      <c r="AG953" s="11">
        <v>749690.95969422895</v>
      </c>
      <c r="AH953" s="23">
        <f t="shared" si="205"/>
        <v>1</v>
      </c>
      <c r="AI953" s="10">
        <v>314265537.41082901</v>
      </c>
      <c r="AJ953" s="29">
        <f t="shared" si="206"/>
        <v>3.7961625413275219E-3</v>
      </c>
      <c r="AK953" s="29">
        <f t="shared" si="207"/>
        <v>7.0580454619372521E-3</v>
      </c>
      <c r="AL953" s="29">
        <f t="shared" si="208"/>
        <v>3.2618829206097302E-3</v>
      </c>
      <c r="AM953" s="29">
        <f t="shared" si="209"/>
        <v>2.0936785236026541E-3</v>
      </c>
    </row>
    <row r="954" spans="1:39">
      <c r="A954" t="s">
        <v>115</v>
      </c>
      <c r="B954" s="20">
        <v>2041</v>
      </c>
      <c r="C954" t="s">
        <v>242</v>
      </c>
      <c r="D954" t="s">
        <v>208</v>
      </c>
      <c r="E954" s="22" t="s">
        <v>323</v>
      </c>
      <c r="F954" s="22" t="s">
        <v>324</v>
      </c>
      <c r="G954" s="22" t="s">
        <v>245</v>
      </c>
      <c r="H954" s="22" t="s">
        <v>237</v>
      </c>
      <c r="I954" s="22" t="s">
        <v>309</v>
      </c>
      <c r="J954" s="17">
        <f>IFERROR(INDEX(Cost_Components!$K$2:$K$29,MATCH(E954,Cost_Components!$A$2:$A$29,0)),"")</f>
        <v>1</v>
      </c>
      <c r="K954" s="17">
        <f t="shared" si="196"/>
        <v>0.63038461538461543</v>
      </c>
      <c r="L954" s="17">
        <f>IFERROR(INDEX(Cost_Components!$S$2:$S$29,MATCH(E954,Cost_Components!$A$2:$A$29,0)),"")</f>
        <v>0.31</v>
      </c>
      <c r="M954" s="28">
        <f>IFERROR(INDEX(Cost_Components!$L$2:$L$29,MATCH(E954,Cost_Components!$A$2:$A$29,0)),"")</f>
        <v>1</v>
      </c>
      <c r="N954" s="29">
        <f>IFERROR(INDEX(Cost_Components!$P$2:$P$29,MATCH(E954,Cost_Components!$A$2:$A$29,0)),"")</f>
        <v>5.133311162</v>
      </c>
      <c r="O954" s="23">
        <f t="shared" si="197"/>
        <v>724290.28981476102</v>
      </c>
      <c r="P954" s="23">
        <f t="shared" si="198"/>
        <v>771955.54786036001</v>
      </c>
      <c r="Q954" s="23">
        <f t="shared" si="199"/>
        <v>1228433.2894238175</v>
      </c>
      <c r="R954" s="23">
        <f t="shared" si="200"/>
        <v>2343774.6832750244</v>
      </c>
      <c r="S954" s="23">
        <f t="shared" si="201"/>
        <v>1115341.3938512069</v>
      </c>
      <c r="T954" s="16">
        <f>IFERROR(INDEX(Cost_Components!$R$2:$R$29,MATCH(E954,Cost_Components!$A$2:$A$29,0)),"")</f>
        <v>1</v>
      </c>
      <c r="U954" s="26">
        <f>IFERROR(INDEX(Cost_Components!$Q$2:$Q$29,MATCH(E954,Cost_Components!$A$2:$A$29,0)),"")</f>
        <v>2023</v>
      </c>
      <c r="V954" s="30">
        <f>1/(1+Calculation_Assumptions!$B$5)^(B954-Calculation_Assumptions!$B$2)</f>
        <v>0.62316693922011435</v>
      </c>
      <c r="W954" s="23">
        <f t="shared" si="202"/>
        <v>765519.01300633722</v>
      </c>
      <c r="X954" s="23">
        <f t="shared" si="203"/>
        <v>1460562.8955980898</v>
      </c>
      <c r="Y954" s="23">
        <f t="shared" si="204"/>
        <v>695043.88259175268</v>
      </c>
      <c r="Z954" s="17">
        <f>IFERROR(INDEX(Cost_Components!$T$2:$T$29,MATCH(E954,Cost_Components!$A$2:$A$29,0)),"")</f>
        <v>0.8</v>
      </c>
      <c r="AA954" s="26">
        <f>IFERROR(INDEX(Cost_Components!$U$2:$U$29,MATCH(E954,Cost_Components!$A$2:$A$29,0)),"")</f>
        <v>2025</v>
      </c>
      <c r="AB954" s="26">
        <f>IFERROR(INDEX(Cost_Components!$V$2:$V$29,MATCH(E954,Cost_Components!$A$2:$A$29,0)),"")</f>
        <v>2050</v>
      </c>
      <c r="AC954" s="26">
        <f>IFERROR(INDEX(Cost_Components!$M$2:$M$29,MATCH(E954,Cost_Components!$A$2:$A$29,0)),"")</f>
        <v>30</v>
      </c>
      <c r="AD954" s="26">
        <f>IFERROR(INDEX(Cost_Components!$N$2:$N$29,MATCH(E954,Cost_Components!$A$2:$A$29,0)),"")</f>
        <v>95</v>
      </c>
      <c r="AE954" s="16" t="str">
        <f>IFERROR(INDEX(Cost_Components!$O$2:$O$29,MATCH(E954,Cost_Components!$A$2:$A$29,0)),"")</f>
        <v>Both</v>
      </c>
      <c r="AF954" s="11">
        <v>724290.28981476102</v>
      </c>
      <c r="AG954" s="11">
        <v>771955.54786036001</v>
      </c>
      <c r="AH954" s="23">
        <f t="shared" si="205"/>
        <v>1</v>
      </c>
      <c r="AI954" s="10">
        <v>315525215.31254798</v>
      </c>
      <c r="AJ954" s="29">
        <f t="shared" si="206"/>
        <v>3.8932967313150407E-3</v>
      </c>
      <c r="AK954" s="29">
        <f t="shared" si="207"/>
        <v>7.4281691907043474E-3</v>
      </c>
      <c r="AL954" s="29">
        <f t="shared" si="208"/>
        <v>3.5348724593893062E-3</v>
      </c>
      <c r="AM954" s="29">
        <f t="shared" si="209"/>
        <v>2.2028156510511122E-3</v>
      </c>
    </row>
    <row r="955" spans="1:39">
      <c r="A955" t="s">
        <v>115</v>
      </c>
      <c r="B955" s="20">
        <v>2042</v>
      </c>
      <c r="C955" t="s">
        <v>242</v>
      </c>
      <c r="D955" t="s">
        <v>208</v>
      </c>
      <c r="E955" s="22" t="s">
        <v>323</v>
      </c>
      <c r="F955" s="22" t="s">
        <v>324</v>
      </c>
      <c r="G955" s="22" t="s">
        <v>245</v>
      </c>
      <c r="H955" s="22" t="s">
        <v>237</v>
      </c>
      <c r="I955" s="22" t="s">
        <v>309</v>
      </c>
      <c r="J955" s="17">
        <f>IFERROR(INDEX(Cost_Components!$K$2:$K$29,MATCH(E955,Cost_Components!$A$2:$A$29,0)),"")</f>
        <v>1</v>
      </c>
      <c r="K955" s="17">
        <f t="shared" si="196"/>
        <v>0.64923076923076928</v>
      </c>
      <c r="L955" s="17">
        <f>IFERROR(INDEX(Cost_Components!$S$2:$S$29,MATCH(E955,Cost_Components!$A$2:$A$29,0)),"")</f>
        <v>0.31</v>
      </c>
      <c r="M955" s="28">
        <f>IFERROR(INDEX(Cost_Components!$L$2:$L$29,MATCH(E955,Cost_Components!$A$2:$A$29,0)),"")</f>
        <v>1</v>
      </c>
      <c r="N955" s="29">
        <f>IFERROR(INDEX(Cost_Components!$P$2:$P$29,MATCH(E955,Cost_Components!$A$2:$A$29,0)),"")</f>
        <v>5.133311162</v>
      </c>
      <c r="O955" s="23">
        <f t="shared" si="197"/>
        <v>741863.19818618498</v>
      </c>
      <c r="P955" s="23">
        <f t="shared" si="198"/>
        <v>794235.63703903405</v>
      </c>
      <c r="Q955" s="23">
        <f t="shared" si="199"/>
        <v>1263888.1848699027</v>
      </c>
      <c r="R955" s="23">
        <f t="shared" si="200"/>
        <v>2472410.1174782156</v>
      </c>
      <c r="S955" s="23">
        <f t="shared" si="201"/>
        <v>1208521.9326083129</v>
      </c>
      <c r="T955" s="16">
        <f>IFERROR(INDEX(Cost_Components!$R$2:$R$29,MATCH(E955,Cost_Components!$A$2:$A$29,0)),"")</f>
        <v>1</v>
      </c>
      <c r="U955" s="26">
        <f>IFERROR(INDEX(Cost_Components!$Q$2:$Q$29,MATCH(E955,Cost_Components!$A$2:$A$29,0)),"")</f>
        <v>2023</v>
      </c>
      <c r="V955" s="30">
        <f>1/(1+Calculation_Assumptions!$B$5)^(B955-Calculation_Assumptions!$B$2)</f>
        <v>0.60501644584477121</v>
      </c>
      <c r="W955" s="23">
        <f t="shared" si="202"/>
        <v>764673.13755518768</v>
      </c>
      <c r="X955" s="23">
        <f t="shared" si="203"/>
        <v>1495848.7819473234</v>
      </c>
      <c r="Y955" s="23">
        <f t="shared" si="204"/>
        <v>731175.64439213555</v>
      </c>
      <c r="Z955" s="17">
        <f>IFERROR(INDEX(Cost_Components!$T$2:$T$29,MATCH(E955,Cost_Components!$A$2:$A$29,0)),"")</f>
        <v>0.8</v>
      </c>
      <c r="AA955" s="26">
        <f>IFERROR(INDEX(Cost_Components!$U$2:$U$29,MATCH(E955,Cost_Components!$A$2:$A$29,0)),"")</f>
        <v>2025</v>
      </c>
      <c r="AB955" s="26">
        <f>IFERROR(INDEX(Cost_Components!$V$2:$V$29,MATCH(E955,Cost_Components!$A$2:$A$29,0)),"")</f>
        <v>2050</v>
      </c>
      <c r="AC955" s="26">
        <f>IFERROR(INDEX(Cost_Components!$M$2:$M$29,MATCH(E955,Cost_Components!$A$2:$A$29,0)),"")</f>
        <v>30</v>
      </c>
      <c r="AD955" s="26">
        <f>IFERROR(INDEX(Cost_Components!$N$2:$N$29,MATCH(E955,Cost_Components!$A$2:$A$29,0)),"")</f>
        <v>95</v>
      </c>
      <c r="AE955" s="16" t="str">
        <f>IFERROR(INDEX(Cost_Components!$O$2:$O$29,MATCH(E955,Cost_Components!$A$2:$A$29,0)),"")</f>
        <v>Both</v>
      </c>
      <c r="AF955" s="11">
        <v>741863.19818618498</v>
      </c>
      <c r="AG955" s="11">
        <v>794235.63703903405</v>
      </c>
      <c r="AH955" s="23">
        <f t="shared" si="205"/>
        <v>1</v>
      </c>
      <c r="AI955" s="10">
        <v>316707694.211882</v>
      </c>
      <c r="AJ955" s="29">
        <f t="shared" si="206"/>
        <v>3.9907088080542285E-3</v>
      </c>
      <c r="AK955" s="29">
        <f t="shared" si="207"/>
        <v>7.806599469049014E-3</v>
      </c>
      <c r="AL955" s="29">
        <f t="shared" si="208"/>
        <v>3.815890660994786E-3</v>
      </c>
      <c r="AM955" s="29">
        <f t="shared" si="209"/>
        <v>2.3086766054473198E-3</v>
      </c>
    </row>
    <row r="956" spans="1:39">
      <c r="A956" t="s">
        <v>115</v>
      </c>
      <c r="B956" s="20">
        <v>2043</v>
      </c>
      <c r="C956" t="s">
        <v>242</v>
      </c>
      <c r="D956" t="s">
        <v>208</v>
      </c>
      <c r="E956" s="22" t="s">
        <v>323</v>
      </c>
      <c r="F956" s="22" t="s">
        <v>324</v>
      </c>
      <c r="G956" s="22" t="s">
        <v>245</v>
      </c>
      <c r="H956" s="22" t="s">
        <v>237</v>
      </c>
      <c r="I956" s="22" t="s">
        <v>309</v>
      </c>
      <c r="J956" s="17">
        <f>IFERROR(INDEX(Cost_Components!$K$2:$K$29,MATCH(E956,Cost_Components!$A$2:$A$29,0)),"")</f>
        <v>1</v>
      </c>
      <c r="K956" s="17">
        <f t="shared" si="196"/>
        <v>0.66807692307692301</v>
      </c>
      <c r="L956" s="17">
        <f>IFERROR(INDEX(Cost_Components!$S$2:$S$29,MATCH(E956,Cost_Components!$A$2:$A$29,0)),"")</f>
        <v>0.31</v>
      </c>
      <c r="M956" s="28">
        <f>IFERROR(INDEX(Cost_Components!$L$2:$L$29,MATCH(E956,Cost_Components!$A$2:$A$29,0)),"")</f>
        <v>1</v>
      </c>
      <c r="N956" s="29">
        <f>IFERROR(INDEX(Cost_Components!$P$2:$P$29,MATCH(E956,Cost_Components!$A$2:$A$29,0)),"")</f>
        <v>5.133311162</v>
      </c>
      <c r="O956" s="23">
        <f t="shared" si="197"/>
        <v>759861.94492556003</v>
      </c>
      <c r="P956" s="23">
        <f t="shared" si="198"/>
        <v>817240.61915324302</v>
      </c>
      <c r="Q956" s="23">
        <f t="shared" si="199"/>
        <v>1300496.6216251315</v>
      </c>
      <c r="R956" s="23">
        <f t="shared" si="200"/>
        <v>2605906.0594690042</v>
      </c>
      <c r="S956" s="23">
        <f t="shared" si="201"/>
        <v>1305409.4378438727</v>
      </c>
      <c r="T956" s="16">
        <f>IFERROR(INDEX(Cost_Components!$R$2:$R$29,MATCH(E956,Cost_Components!$A$2:$A$29,0)),"")</f>
        <v>1</v>
      </c>
      <c r="U956" s="26">
        <f>IFERROR(INDEX(Cost_Components!$Q$2:$Q$29,MATCH(E956,Cost_Components!$A$2:$A$29,0)),"")</f>
        <v>2023</v>
      </c>
      <c r="V956" s="30">
        <f>1/(1+Calculation_Assumptions!$B$5)^(B956-Calculation_Assumptions!$B$2)</f>
        <v>0.5873946076162827</v>
      </c>
      <c r="W956" s="23">
        <f t="shared" si="202"/>
        <v>763904.7027657954</v>
      </c>
      <c r="X956" s="23">
        <f t="shared" si="203"/>
        <v>1530695.1672866892</v>
      </c>
      <c r="Y956" s="23">
        <f t="shared" si="204"/>
        <v>766790.46452089376</v>
      </c>
      <c r="Z956" s="17">
        <f>IFERROR(INDEX(Cost_Components!$T$2:$T$29,MATCH(E956,Cost_Components!$A$2:$A$29,0)),"")</f>
        <v>0.8</v>
      </c>
      <c r="AA956" s="26">
        <f>IFERROR(INDEX(Cost_Components!$U$2:$U$29,MATCH(E956,Cost_Components!$A$2:$A$29,0)),"")</f>
        <v>2025</v>
      </c>
      <c r="AB956" s="26">
        <f>IFERROR(INDEX(Cost_Components!$V$2:$V$29,MATCH(E956,Cost_Components!$A$2:$A$29,0)),"")</f>
        <v>2050</v>
      </c>
      <c r="AC956" s="26">
        <f>IFERROR(INDEX(Cost_Components!$M$2:$M$29,MATCH(E956,Cost_Components!$A$2:$A$29,0)),"")</f>
        <v>30</v>
      </c>
      <c r="AD956" s="26">
        <f>IFERROR(INDEX(Cost_Components!$N$2:$N$29,MATCH(E956,Cost_Components!$A$2:$A$29,0)),"")</f>
        <v>95</v>
      </c>
      <c r="AE956" s="16" t="str">
        <f>IFERROR(INDEX(Cost_Components!$O$2:$O$29,MATCH(E956,Cost_Components!$A$2:$A$29,0)),"")</f>
        <v>Both</v>
      </c>
      <c r="AF956" s="11">
        <v>759861.94492556003</v>
      </c>
      <c r="AG956" s="11">
        <v>817240.61915324302</v>
      </c>
      <c r="AH956" s="23">
        <f t="shared" si="205"/>
        <v>1</v>
      </c>
      <c r="AI956" s="10">
        <v>317814114.06715202</v>
      </c>
      <c r="AJ956" s="29">
        <f t="shared" si="206"/>
        <v>4.0920039861739596E-3</v>
      </c>
      <c r="AK956" s="29">
        <f t="shared" si="207"/>
        <v>8.19946611596486E-3</v>
      </c>
      <c r="AL956" s="29">
        <f t="shared" si="208"/>
        <v>4.1074621297909012E-3</v>
      </c>
      <c r="AM956" s="29">
        <f t="shared" si="209"/>
        <v>2.4127011060272674E-3</v>
      </c>
    </row>
    <row r="957" spans="1:39">
      <c r="A957" t="s">
        <v>115</v>
      </c>
      <c r="B957" s="20">
        <v>2044</v>
      </c>
      <c r="C957" t="s">
        <v>242</v>
      </c>
      <c r="D957" t="s">
        <v>208</v>
      </c>
      <c r="E957" s="22" t="s">
        <v>323</v>
      </c>
      <c r="F957" s="22" t="s">
        <v>324</v>
      </c>
      <c r="G957" s="22" t="s">
        <v>245</v>
      </c>
      <c r="H957" s="22" t="s">
        <v>237</v>
      </c>
      <c r="I957" s="22" t="s">
        <v>309</v>
      </c>
      <c r="J957" s="17">
        <f>IFERROR(INDEX(Cost_Components!$K$2:$K$29,MATCH(E957,Cost_Components!$A$2:$A$29,0)),"")</f>
        <v>1</v>
      </c>
      <c r="K957" s="17">
        <f t="shared" si="196"/>
        <v>0.68692307692307697</v>
      </c>
      <c r="L957" s="17">
        <f>IFERROR(INDEX(Cost_Components!$S$2:$S$29,MATCH(E957,Cost_Components!$A$2:$A$29,0)),"")</f>
        <v>0.31</v>
      </c>
      <c r="M957" s="28">
        <f>IFERROR(INDEX(Cost_Components!$L$2:$L$29,MATCH(E957,Cost_Components!$A$2:$A$29,0)),"")</f>
        <v>1</v>
      </c>
      <c r="N957" s="29">
        <f>IFERROR(INDEX(Cost_Components!$P$2:$P$29,MATCH(E957,Cost_Components!$A$2:$A$29,0)),"")</f>
        <v>5.133311162</v>
      </c>
      <c r="O957" s="23">
        <f t="shared" si="197"/>
        <v>777491.82129978202</v>
      </c>
      <c r="P957" s="23">
        <f t="shared" si="198"/>
        <v>840004.11538551201</v>
      </c>
      <c r="Q957" s="23">
        <f t="shared" si="199"/>
        <v>1336720.7755066592</v>
      </c>
      <c r="R957" s="23">
        <f t="shared" si="200"/>
        <v>2741583.8062039996</v>
      </c>
      <c r="S957" s="23">
        <f t="shared" si="201"/>
        <v>1404863.0306973404</v>
      </c>
      <c r="T957" s="16">
        <f>IFERROR(INDEX(Cost_Components!$R$2:$R$29,MATCH(E957,Cost_Components!$A$2:$A$29,0)),"")</f>
        <v>1</v>
      </c>
      <c r="U957" s="26">
        <f>IFERROR(INDEX(Cost_Components!$Q$2:$Q$29,MATCH(E957,Cost_Components!$A$2:$A$29,0)),"")</f>
        <v>2023</v>
      </c>
      <c r="V957" s="30">
        <f>1/(1+Calculation_Assumptions!$B$5)^(B957-Calculation_Assumptions!$B$2)</f>
        <v>0.57028602681192497</v>
      </c>
      <c r="W957" s="23">
        <f t="shared" si="202"/>
        <v>762313.18002064782</v>
      </c>
      <c r="X957" s="23">
        <f t="shared" si="203"/>
        <v>1563486.9360119933</v>
      </c>
      <c r="Y957" s="23">
        <f t="shared" si="204"/>
        <v>801173.75599134562</v>
      </c>
      <c r="Z957" s="17">
        <f>IFERROR(INDEX(Cost_Components!$T$2:$T$29,MATCH(E957,Cost_Components!$A$2:$A$29,0)),"")</f>
        <v>0.8</v>
      </c>
      <c r="AA957" s="26">
        <f>IFERROR(INDEX(Cost_Components!$U$2:$U$29,MATCH(E957,Cost_Components!$A$2:$A$29,0)),"")</f>
        <v>2025</v>
      </c>
      <c r="AB957" s="26">
        <f>IFERROR(INDEX(Cost_Components!$V$2:$V$29,MATCH(E957,Cost_Components!$A$2:$A$29,0)),"")</f>
        <v>2050</v>
      </c>
      <c r="AC957" s="26">
        <f>IFERROR(INDEX(Cost_Components!$M$2:$M$29,MATCH(E957,Cost_Components!$A$2:$A$29,0)),"")</f>
        <v>30</v>
      </c>
      <c r="AD957" s="26">
        <f>IFERROR(INDEX(Cost_Components!$N$2:$N$29,MATCH(E957,Cost_Components!$A$2:$A$29,0)),"")</f>
        <v>95</v>
      </c>
      <c r="AE957" s="16" t="str">
        <f>IFERROR(INDEX(Cost_Components!$O$2:$O$29,MATCH(E957,Cost_Components!$A$2:$A$29,0)),"")</f>
        <v>Both</v>
      </c>
      <c r="AF957" s="11">
        <v>777491.82129978202</v>
      </c>
      <c r="AG957" s="11">
        <v>840004.11538551201</v>
      </c>
      <c r="AH957" s="23">
        <f t="shared" si="205"/>
        <v>1</v>
      </c>
      <c r="AI957" s="10">
        <v>318840890.73215598</v>
      </c>
      <c r="AJ957" s="29">
        <f t="shared" si="206"/>
        <v>4.1924383426389898E-3</v>
      </c>
      <c r="AK957" s="29">
        <f t="shared" si="207"/>
        <v>8.5985953680799421E-3</v>
      </c>
      <c r="AL957" s="29">
        <f t="shared" si="208"/>
        <v>4.4061570254409531E-3</v>
      </c>
      <c r="AM957" s="29">
        <f t="shared" si="209"/>
        <v>2.512769783548171E-3</v>
      </c>
    </row>
    <row r="958" spans="1:39">
      <c r="A958" t="s">
        <v>115</v>
      </c>
      <c r="B958" s="20">
        <v>2045</v>
      </c>
      <c r="C958" t="s">
        <v>242</v>
      </c>
      <c r="D958" t="s">
        <v>208</v>
      </c>
      <c r="E958" s="22" t="s">
        <v>323</v>
      </c>
      <c r="F958" s="22" t="s">
        <v>324</v>
      </c>
      <c r="G958" s="22" t="s">
        <v>245</v>
      </c>
      <c r="H958" s="22" t="s">
        <v>237</v>
      </c>
      <c r="I958" s="22" t="s">
        <v>309</v>
      </c>
      <c r="J958" s="17">
        <f>IFERROR(INDEX(Cost_Components!$K$2:$K$29,MATCH(E958,Cost_Components!$A$2:$A$29,0)),"")</f>
        <v>1</v>
      </c>
      <c r="K958" s="17">
        <f t="shared" si="196"/>
        <v>0.70576923076923082</v>
      </c>
      <c r="L958" s="17">
        <f>IFERROR(INDEX(Cost_Components!$S$2:$S$29,MATCH(E958,Cost_Components!$A$2:$A$29,0)),"")</f>
        <v>0.31</v>
      </c>
      <c r="M958" s="28">
        <f>IFERROR(INDEX(Cost_Components!$L$2:$L$29,MATCH(E958,Cost_Components!$A$2:$A$29,0)),"")</f>
        <v>1</v>
      </c>
      <c r="N958" s="29">
        <f>IFERROR(INDEX(Cost_Components!$P$2:$P$29,MATCH(E958,Cost_Components!$A$2:$A$29,0)),"")</f>
        <v>5.133311162</v>
      </c>
      <c r="O958" s="23">
        <f t="shared" si="197"/>
        <v>794846.70560088498</v>
      </c>
      <c r="P958" s="23">
        <f t="shared" si="198"/>
        <v>862610.26150791103</v>
      </c>
      <c r="Q958" s="23">
        <f t="shared" si="199"/>
        <v>1372694.5339948325</v>
      </c>
      <c r="R958" s="23">
        <f t="shared" si="200"/>
        <v>2879676.4153845427</v>
      </c>
      <c r="S958" s="23">
        <f t="shared" si="201"/>
        <v>1506981.8813897101</v>
      </c>
      <c r="T958" s="16">
        <f>IFERROR(INDEX(Cost_Components!$R$2:$R$29,MATCH(E958,Cost_Components!$A$2:$A$29,0)),"")</f>
        <v>1</v>
      </c>
      <c r="U958" s="26">
        <f>IFERROR(INDEX(Cost_Components!$Q$2:$Q$29,MATCH(E958,Cost_Components!$A$2:$A$29,0)),"")</f>
        <v>2023</v>
      </c>
      <c r="V958" s="30">
        <f>1/(1+Calculation_Assumptions!$B$5)^(B958-Calculation_Assumptions!$B$2)</f>
        <v>0.55367575418633497</v>
      </c>
      <c r="W958" s="23">
        <f t="shared" si="202"/>
        <v>760027.68137704849</v>
      </c>
      <c r="X958" s="23">
        <f t="shared" si="203"/>
        <v>1594407.0111006382</v>
      </c>
      <c r="Y958" s="23">
        <f t="shared" si="204"/>
        <v>834379.3297235897</v>
      </c>
      <c r="Z958" s="17">
        <f>IFERROR(INDEX(Cost_Components!$T$2:$T$29,MATCH(E958,Cost_Components!$A$2:$A$29,0)),"")</f>
        <v>0.8</v>
      </c>
      <c r="AA958" s="26">
        <f>IFERROR(INDEX(Cost_Components!$U$2:$U$29,MATCH(E958,Cost_Components!$A$2:$A$29,0)),"")</f>
        <v>2025</v>
      </c>
      <c r="AB958" s="26">
        <f>IFERROR(INDEX(Cost_Components!$V$2:$V$29,MATCH(E958,Cost_Components!$A$2:$A$29,0)),"")</f>
        <v>2050</v>
      </c>
      <c r="AC958" s="26">
        <f>IFERROR(INDEX(Cost_Components!$M$2:$M$29,MATCH(E958,Cost_Components!$A$2:$A$29,0)),"")</f>
        <v>30</v>
      </c>
      <c r="AD958" s="26">
        <f>IFERROR(INDEX(Cost_Components!$N$2:$N$29,MATCH(E958,Cost_Components!$A$2:$A$29,0)),"")</f>
        <v>95</v>
      </c>
      <c r="AE958" s="16" t="str">
        <f>IFERROR(INDEX(Cost_Components!$O$2:$O$29,MATCH(E958,Cost_Components!$A$2:$A$29,0)),"")</f>
        <v>Both</v>
      </c>
      <c r="AF958" s="11">
        <v>794846.70560088498</v>
      </c>
      <c r="AG958" s="11">
        <v>862610.26150791103</v>
      </c>
      <c r="AH958" s="23">
        <f t="shared" si="205"/>
        <v>1</v>
      </c>
      <c r="AI958" s="10">
        <v>319784682.33108002</v>
      </c>
      <c r="AJ958" s="29">
        <f t="shared" si="206"/>
        <v>4.2925587429283188E-3</v>
      </c>
      <c r="AK958" s="29">
        <f t="shared" si="207"/>
        <v>9.0050480041540919E-3</v>
      </c>
      <c r="AL958" s="29">
        <f t="shared" si="208"/>
        <v>4.7124892612257739E-3</v>
      </c>
      <c r="AM958" s="29">
        <f t="shared" si="209"/>
        <v>2.609191045804185E-3</v>
      </c>
    </row>
    <row r="959" spans="1:39">
      <c r="A959" t="s">
        <v>115</v>
      </c>
      <c r="B959" s="20">
        <v>2046</v>
      </c>
      <c r="C959" t="s">
        <v>242</v>
      </c>
      <c r="D959" t="s">
        <v>208</v>
      </c>
      <c r="E959" s="22" t="s">
        <v>323</v>
      </c>
      <c r="F959" s="22" t="s">
        <v>324</v>
      </c>
      <c r="G959" s="22" t="s">
        <v>245</v>
      </c>
      <c r="H959" s="22" t="s">
        <v>237</v>
      </c>
      <c r="I959" s="22" t="s">
        <v>309</v>
      </c>
      <c r="J959" s="17">
        <f>IFERROR(INDEX(Cost_Components!$K$2:$K$29,MATCH(E959,Cost_Components!$A$2:$A$29,0)),"")</f>
        <v>1</v>
      </c>
      <c r="K959" s="17">
        <f t="shared" si="196"/>
        <v>0.72461538461538466</v>
      </c>
      <c r="L959" s="17">
        <f>IFERROR(INDEX(Cost_Components!$S$2:$S$29,MATCH(E959,Cost_Components!$A$2:$A$29,0)),"")</f>
        <v>0.31</v>
      </c>
      <c r="M959" s="28">
        <f>IFERROR(INDEX(Cost_Components!$L$2:$L$29,MATCH(E959,Cost_Components!$A$2:$A$29,0)),"")</f>
        <v>1</v>
      </c>
      <c r="N959" s="29">
        <f>IFERROR(INDEX(Cost_Components!$P$2:$P$29,MATCH(E959,Cost_Components!$A$2:$A$29,0)),"")</f>
        <v>5.133311162</v>
      </c>
      <c r="O959" s="23">
        <f t="shared" si="197"/>
        <v>811801.24467412301</v>
      </c>
      <c r="P959" s="23">
        <f t="shared" si="198"/>
        <v>884924.02459517203</v>
      </c>
      <c r="Q959" s="23">
        <f t="shared" si="199"/>
        <v>1408203.0156226715</v>
      </c>
      <c r="R959" s="23">
        <f t="shared" si="200"/>
        <v>3019637.8030428626</v>
      </c>
      <c r="S959" s="23">
        <f t="shared" si="201"/>
        <v>1611434.7874201911</v>
      </c>
      <c r="T959" s="16">
        <f>IFERROR(INDEX(Cost_Components!$R$2:$R$29,MATCH(E959,Cost_Components!$A$2:$A$29,0)),"")</f>
        <v>1</v>
      </c>
      <c r="U959" s="26">
        <f>IFERROR(INDEX(Cost_Components!$Q$2:$Q$29,MATCH(E959,Cost_Components!$A$2:$A$29,0)),"")</f>
        <v>2023</v>
      </c>
      <c r="V959" s="30">
        <f>1/(1+Calculation_Assumptions!$B$5)^(B959-Calculation_Assumptions!$B$2)</f>
        <v>0.5375492759090631</v>
      </c>
      <c r="W959" s="23">
        <f t="shared" si="202"/>
        <v>756978.51138092612</v>
      </c>
      <c r="X959" s="23">
        <f t="shared" si="203"/>
        <v>1623204.114533325</v>
      </c>
      <c r="Y959" s="23">
        <f t="shared" si="204"/>
        <v>866225.60315239872</v>
      </c>
      <c r="Z959" s="17">
        <f>IFERROR(INDEX(Cost_Components!$T$2:$T$29,MATCH(E959,Cost_Components!$A$2:$A$29,0)),"")</f>
        <v>0.8</v>
      </c>
      <c r="AA959" s="26">
        <f>IFERROR(INDEX(Cost_Components!$U$2:$U$29,MATCH(E959,Cost_Components!$A$2:$A$29,0)),"")</f>
        <v>2025</v>
      </c>
      <c r="AB959" s="26">
        <f>IFERROR(INDEX(Cost_Components!$V$2:$V$29,MATCH(E959,Cost_Components!$A$2:$A$29,0)),"")</f>
        <v>2050</v>
      </c>
      <c r="AC959" s="26">
        <f>IFERROR(INDEX(Cost_Components!$M$2:$M$29,MATCH(E959,Cost_Components!$A$2:$A$29,0)),"")</f>
        <v>30</v>
      </c>
      <c r="AD959" s="26">
        <f>IFERROR(INDEX(Cost_Components!$N$2:$N$29,MATCH(E959,Cost_Components!$A$2:$A$29,0)),"")</f>
        <v>95</v>
      </c>
      <c r="AE959" s="16" t="str">
        <f>IFERROR(INDEX(Cost_Components!$O$2:$O$29,MATCH(E959,Cost_Components!$A$2:$A$29,0)),"")</f>
        <v>Both</v>
      </c>
      <c r="AF959" s="11">
        <v>811801.24467412301</v>
      </c>
      <c r="AG959" s="11">
        <v>884924.02459517203</v>
      </c>
      <c r="AH959" s="23">
        <f t="shared" si="205"/>
        <v>1</v>
      </c>
      <c r="AI959" s="10">
        <v>320645615.981408</v>
      </c>
      <c r="AJ959" s="29">
        <f t="shared" si="206"/>
        <v>4.3917738008441174E-3</v>
      </c>
      <c r="AK959" s="29">
        <f t="shared" si="207"/>
        <v>9.4173681239975229E-3</v>
      </c>
      <c r="AL959" s="29">
        <f t="shared" si="208"/>
        <v>5.0255943231534064E-3</v>
      </c>
      <c r="AM959" s="29">
        <f t="shared" si="209"/>
        <v>2.7015045894238114E-3</v>
      </c>
    </row>
    <row r="960" spans="1:39">
      <c r="A960" t="s">
        <v>115</v>
      </c>
      <c r="B960" s="20">
        <v>2047</v>
      </c>
      <c r="C960" t="s">
        <v>242</v>
      </c>
      <c r="D960" t="s">
        <v>208</v>
      </c>
      <c r="E960" s="22" t="s">
        <v>323</v>
      </c>
      <c r="F960" s="22" t="s">
        <v>324</v>
      </c>
      <c r="G960" s="22" t="s">
        <v>245</v>
      </c>
      <c r="H960" s="22" t="s">
        <v>237</v>
      </c>
      <c r="I960" s="22" t="s">
        <v>309</v>
      </c>
      <c r="J960" s="17">
        <f>IFERROR(INDEX(Cost_Components!$K$2:$K$29,MATCH(E960,Cost_Components!$A$2:$A$29,0)),"")</f>
        <v>1</v>
      </c>
      <c r="K960" s="17">
        <f t="shared" si="196"/>
        <v>0.74346153846153851</v>
      </c>
      <c r="L960" s="17">
        <f>IFERROR(INDEX(Cost_Components!$S$2:$S$29,MATCH(E960,Cost_Components!$A$2:$A$29,0)),"")</f>
        <v>0.31</v>
      </c>
      <c r="M960" s="28">
        <f>IFERROR(INDEX(Cost_Components!$L$2:$L$29,MATCH(E960,Cost_Components!$A$2:$A$29,0)),"")</f>
        <v>1</v>
      </c>
      <c r="N960" s="29">
        <f>IFERROR(INDEX(Cost_Components!$P$2:$P$29,MATCH(E960,Cost_Components!$A$2:$A$29,0)),"")</f>
        <v>5.133311162</v>
      </c>
      <c r="O960" s="23">
        <f t="shared" si="197"/>
        <v>828414.91272757098</v>
      </c>
      <c r="P960" s="23">
        <f t="shared" si="198"/>
        <v>907050.93180159305</v>
      </c>
      <c r="Q960" s="23">
        <f t="shared" si="199"/>
        <v>1443414.1485430817</v>
      </c>
      <c r="R960" s="23">
        <f t="shared" si="200"/>
        <v>3161578.7556996876</v>
      </c>
      <c r="S960" s="23">
        <f t="shared" si="201"/>
        <v>1718164.6071566059</v>
      </c>
      <c r="T960" s="16">
        <f>IFERROR(INDEX(Cost_Components!$R$2:$R$29,MATCH(E960,Cost_Components!$A$2:$A$29,0)),"")</f>
        <v>1</v>
      </c>
      <c r="U960" s="26">
        <f>IFERROR(INDEX(Cost_Components!$Q$2:$Q$29,MATCH(E960,Cost_Components!$A$2:$A$29,0)),"")</f>
        <v>2023</v>
      </c>
      <c r="V960" s="30">
        <f>1/(1+Calculation_Assumptions!$B$5)^(B960-Calculation_Assumptions!$B$2)</f>
        <v>0.52189250088258554</v>
      </c>
      <c r="W960" s="23">
        <f t="shared" si="202"/>
        <v>753307.01979245676</v>
      </c>
      <c r="X960" s="23">
        <f t="shared" si="203"/>
        <v>1650004.243549363</v>
      </c>
      <c r="Y960" s="23">
        <f t="shared" si="204"/>
        <v>896697.22375690623</v>
      </c>
      <c r="Z960" s="17">
        <f>IFERROR(INDEX(Cost_Components!$T$2:$T$29,MATCH(E960,Cost_Components!$A$2:$A$29,0)),"")</f>
        <v>0.8</v>
      </c>
      <c r="AA960" s="26">
        <f>IFERROR(INDEX(Cost_Components!$U$2:$U$29,MATCH(E960,Cost_Components!$A$2:$A$29,0)),"")</f>
        <v>2025</v>
      </c>
      <c r="AB960" s="26">
        <f>IFERROR(INDEX(Cost_Components!$V$2:$V$29,MATCH(E960,Cost_Components!$A$2:$A$29,0)),"")</f>
        <v>2050</v>
      </c>
      <c r="AC960" s="26">
        <f>IFERROR(INDEX(Cost_Components!$M$2:$M$29,MATCH(E960,Cost_Components!$A$2:$A$29,0)),"")</f>
        <v>30</v>
      </c>
      <c r="AD960" s="26">
        <f>IFERROR(INDEX(Cost_Components!$N$2:$N$29,MATCH(E960,Cost_Components!$A$2:$A$29,0)),"")</f>
        <v>95</v>
      </c>
      <c r="AE960" s="16" t="str">
        <f>IFERROR(INDEX(Cost_Components!$O$2:$O$29,MATCH(E960,Cost_Components!$A$2:$A$29,0)),"")</f>
        <v>Both</v>
      </c>
      <c r="AF960" s="11">
        <v>828414.91272757098</v>
      </c>
      <c r="AG960" s="11">
        <v>907050.93180159305</v>
      </c>
      <c r="AH960" s="23">
        <f t="shared" si="205"/>
        <v>1</v>
      </c>
      <c r="AI960" s="10">
        <v>321429520.52287501</v>
      </c>
      <c r="AJ960" s="29">
        <f t="shared" si="206"/>
        <v>4.4906085358776462E-3</v>
      </c>
      <c r="AK960" s="29">
        <f t="shared" si="207"/>
        <v>9.8359937523992587E-3</v>
      </c>
      <c r="AL960" s="29">
        <f t="shared" si="208"/>
        <v>5.3453852165216116E-3</v>
      </c>
      <c r="AM960" s="29">
        <f t="shared" si="209"/>
        <v>2.7897164588312649E-3</v>
      </c>
    </row>
    <row r="961" spans="1:39">
      <c r="A961" t="s">
        <v>115</v>
      </c>
      <c r="B961" s="20">
        <v>2048</v>
      </c>
      <c r="C961" t="s">
        <v>242</v>
      </c>
      <c r="D961" t="s">
        <v>208</v>
      </c>
      <c r="E961" s="22" t="s">
        <v>323</v>
      </c>
      <c r="F961" s="22" t="s">
        <v>324</v>
      </c>
      <c r="G961" s="22" t="s">
        <v>245</v>
      </c>
      <c r="H961" s="22" t="s">
        <v>237</v>
      </c>
      <c r="I961" s="22" t="s">
        <v>309</v>
      </c>
      <c r="J961" s="17">
        <f>IFERROR(INDEX(Cost_Components!$K$2:$K$29,MATCH(E961,Cost_Components!$A$2:$A$29,0)),"")</f>
        <v>1</v>
      </c>
      <c r="K961" s="17">
        <f t="shared" si="196"/>
        <v>0.76230769230769235</v>
      </c>
      <c r="L961" s="17">
        <f>IFERROR(INDEX(Cost_Components!$S$2:$S$29,MATCH(E961,Cost_Components!$A$2:$A$29,0)),"")</f>
        <v>0.31</v>
      </c>
      <c r="M961" s="28">
        <f>IFERROR(INDEX(Cost_Components!$L$2:$L$29,MATCH(E961,Cost_Components!$A$2:$A$29,0)),"")</f>
        <v>1</v>
      </c>
      <c r="N961" s="29">
        <f>IFERROR(INDEX(Cost_Components!$P$2:$P$29,MATCH(E961,Cost_Components!$A$2:$A$29,0)),"")</f>
        <v>5.133311162</v>
      </c>
      <c r="O961" s="23">
        <f t="shared" si="197"/>
        <v>845436.72696682694</v>
      </c>
      <c r="P961" s="23">
        <f t="shared" si="198"/>
        <v>929922.54524925398</v>
      </c>
      <c r="Q961" s="23">
        <f t="shared" si="199"/>
        <v>1479810.3522102681</v>
      </c>
      <c r="R961" s="23">
        <f t="shared" si="200"/>
        <v>3308331.3686290979</v>
      </c>
      <c r="S961" s="23">
        <f t="shared" si="201"/>
        <v>1828521.0164188298</v>
      </c>
      <c r="T961" s="16">
        <f>IFERROR(INDEX(Cost_Components!$R$2:$R$29,MATCH(E961,Cost_Components!$A$2:$A$29,0)),"")</f>
        <v>1</v>
      </c>
      <c r="U961" s="26">
        <f>IFERROR(INDEX(Cost_Components!$Q$2:$Q$29,MATCH(E961,Cost_Components!$A$2:$A$29,0)),"")</f>
        <v>2023</v>
      </c>
      <c r="V961" s="30">
        <f>1/(1+Calculation_Assumptions!$B$5)^(B961-Calculation_Assumptions!$B$2)</f>
        <v>0.50669174842969467</v>
      </c>
      <c r="W961" s="23">
        <f t="shared" si="202"/>
        <v>749807.69470578304</v>
      </c>
      <c r="X961" s="23">
        <f t="shared" si="203"/>
        <v>1676304.2055554823</v>
      </c>
      <c r="Y961" s="23">
        <f t="shared" si="204"/>
        <v>926496.51084969926</v>
      </c>
      <c r="Z961" s="17">
        <f>IFERROR(INDEX(Cost_Components!$T$2:$T$29,MATCH(E961,Cost_Components!$A$2:$A$29,0)),"")</f>
        <v>0.8</v>
      </c>
      <c r="AA961" s="26">
        <f>IFERROR(INDEX(Cost_Components!$U$2:$U$29,MATCH(E961,Cost_Components!$A$2:$A$29,0)),"")</f>
        <v>2025</v>
      </c>
      <c r="AB961" s="26">
        <f>IFERROR(INDEX(Cost_Components!$V$2:$V$29,MATCH(E961,Cost_Components!$A$2:$A$29,0)),"")</f>
        <v>2050</v>
      </c>
      <c r="AC961" s="26">
        <f>IFERROR(INDEX(Cost_Components!$M$2:$M$29,MATCH(E961,Cost_Components!$A$2:$A$29,0)),"")</f>
        <v>30</v>
      </c>
      <c r="AD961" s="26">
        <f>IFERROR(INDEX(Cost_Components!$N$2:$N$29,MATCH(E961,Cost_Components!$A$2:$A$29,0)),"")</f>
        <v>95</v>
      </c>
      <c r="AE961" s="16" t="str">
        <f>IFERROR(INDEX(Cost_Components!$O$2:$O$29,MATCH(E961,Cost_Components!$A$2:$A$29,0)),"")</f>
        <v>Both</v>
      </c>
      <c r="AF961" s="11">
        <v>845436.72696682694</v>
      </c>
      <c r="AG961" s="11">
        <v>929922.54524925398</v>
      </c>
      <c r="AH961" s="23">
        <f t="shared" si="205"/>
        <v>1</v>
      </c>
      <c r="AI961" s="10">
        <v>322136832.26016098</v>
      </c>
      <c r="AJ961" s="29">
        <f t="shared" si="206"/>
        <v>4.5937322405131195E-3</v>
      </c>
      <c r="AK961" s="29">
        <f t="shared" si="207"/>
        <v>1.0269956854723324E-2</v>
      </c>
      <c r="AL961" s="29">
        <f t="shared" si="208"/>
        <v>5.6762246142102049E-3</v>
      </c>
      <c r="AM961" s="29">
        <f t="shared" si="209"/>
        <v>2.8760961742538378E-3</v>
      </c>
    </row>
    <row r="962" spans="1:39">
      <c r="A962" t="s">
        <v>115</v>
      </c>
      <c r="B962" s="20">
        <v>2049</v>
      </c>
      <c r="C962" t="s">
        <v>242</v>
      </c>
      <c r="D962" t="s">
        <v>208</v>
      </c>
      <c r="E962" s="22" t="s">
        <v>323</v>
      </c>
      <c r="F962" s="22" t="s">
        <v>324</v>
      </c>
      <c r="G962" s="22" t="s">
        <v>245</v>
      </c>
      <c r="H962" s="22" t="s">
        <v>237</v>
      </c>
      <c r="I962" s="22" t="s">
        <v>309</v>
      </c>
      <c r="J962" s="17">
        <f>IFERROR(INDEX(Cost_Components!$K$2:$K$29,MATCH(E962,Cost_Components!$A$2:$A$29,0)),"")</f>
        <v>1</v>
      </c>
      <c r="K962" s="17">
        <f t="shared" ref="K962:K1025" si="210">IF(OR(L962="",Z962="",AA962="",AB962=""),"",IF(B962&lt;AA962,L962,IF(B962&gt;AB962,Z962,L962+(Z962-L962)*MIN(MAX((B962-AA962+1)/MAX(AB962-AA962+1,1),0),1))))</f>
        <v>0.7811538461538462</v>
      </c>
      <c r="L962" s="17">
        <f>IFERROR(INDEX(Cost_Components!$S$2:$S$29,MATCH(E962,Cost_Components!$A$2:$A$29,0)),"")</f>
        <v>0.31</v>
      </c>
      <c r="M962" s="28">
        <f>IFERROR(INDEX(Cost_Components!$L$2:$L$29,MATCH(E962,Cost_Components!$A$2:$A$29,0)),"")</f>
        <v>1</v>
      </c>
      <c r="N962" s="29">
        <f>IFERROR(INDEX(Cost_Components!$P$2:$P$29,MATCH(E962,Cost_Components!$A$2:$A$29,0)),"")</f>
        <v>5.133311162</v>
      </c>
      <c r="O962" s="23">
        <f t="shared" ref="O962:O1025" si="211">AF962*J962</f>
        <v>861907.24061816896</v>
      </c>
      <c r="P962" s="23">
        <f t="shared" ref="P962:P1025" si="212">AG962*J962</f>
        <v>952329.69808772602</v>
      </c>
      <c r="Q962" s="23">
        <f t="shared" ref="Q962:Q1025" si="213">P962*L962*M962*N962</f>
        <v>1515467.4474203223</v>
      </c>
      <c r="R962" s="23">
        <f t="shared" ref="R962:R1025" si="214">O962*K962*M962*N962</f>
        <v>3456166.8067587782</v>
      </c>
      <c r="S962" s="23">
        <f t="shared" ref="S962:S1025" si="215">R962-Q962</f>
        <v>1940699.3593384558</v>
      </c>
      <c r="T962" s="16">
        <f>IFERROR(INDEX(Cost_Components!$R$2:$R$29,MATCH(E962,Cost_Components!$A$2:$A$29,0)),"")</f>
        <v>1</v>
      </c>
      <c r="U962" s="26">
        <f>IFERROR(INDEX(Cost_Components!$Q$2:$Q$29,MATCH(E962,Cost_Components!$A$2:$A$29,0)),"")</f>
        <v>2023</v>
      </c>
      <c r="V962" s="30">
        <f>1/(1+Calculation_Assumptions!$B$5)^(B962-Calculation_Assumptions!$B$2)</f>
        <v>0.49193373633950943</v>
      </c>
      <c r="W962" s="23">
        <f t="shared" ref="W962:W1025" si="216">Q962*V962</f>
        <v>745509.56371037825</v>
      </c>
      <c r="X962" s="23">
        <f t="shared" ref="X962:X1025" si="217">R962*V962</f>
        <v>1700205.050661437</v>
      </c>
      <c r="Y962" s="23">
        <f t="shared" ref="Y962:Y1025" si="218">S962*V962</f>
        <v>954695.48695105885</v>
      </c>
      <c r="Z962" s="17">
        <f>IFERROR(INDEX(Cost_Components!$T$2:$T$29,MATCH(E962,Cost_Components!$A$2:$A$29,0)),"")</f>
        <v>0.8</v>
      </c>
      <c r="AA962" s="26">
        <f>IFERROR(INDEX(Cost_Components!$U$2:$U$29,MATCH(E962,Cost_Components!$A$2:$A$29,0)),"")</f>
        <v>2025</v>
      </c>
      <c r="AB962" s="26">
        <f>IFERROR(INDEX(Cost_Components!$V$2:$V$29,MATCH(E962,Cost_Components!$A$2:$A$29,0)),"")</f>
        <v>2050</v>
      </c>
      <c r="AC962" s="26">
        <f>IFERROR(INDEX(Cost_Components!$M$2:$M$29,MATCH(E962,Cost_Components!$A$2:$A$29,0)),"")</f>
        <v>30</v>
      </c>
      <c r="AD962" s="26">
        <f>IFERROR(INDEX(Cost_Components!$N$2:$N$29,MATCH(E962,Cost_Components!$A$2:$A$29,0)),"")</f>
        <v>95</v>
      </c>
      <c r="AE962" s="16" t="str">
        <f>IFERROR(INDEX(Cost_Components!$O$2:$O$29,MATCH(E962,Cost_Components!$A$2:$A$29,0)),"")</f>
        <v>Both</v>
      </c>
      <c r="AF962" s="11">
        <v>861907.24061816896</v>
      </c>
      <c r="AG962" s="11">
        <v>952329.69808772602</v>
      </c>
      <c r="AH962" s="23">
        <f t="shared" ref="AH962:AH1025" si="219">IF(H962="shared-count-once",COUNTIFS($A$2:$A$1457,A962,$B$2:$B$1457,B962,$E$2:$E$1457,E962),1)</f>
        <v>1</v>
      </c>
      <c r="AI962" s="10">
        <v>322765819.75268102</v>
      </c>
      <c r="AJ962" s="29">
        <f t="shared" ref="AJ962:AJ1025" si="220">IF(AI962=0,"",Q962/AI962)</f>
        <v>4.6952538177107714E-3</v>
      </c>
      <c r="AK962" s="29">
        <f t="shared" ref="AK962:AK1025" si="221">IF(AI962=0,"",R962/AI962)</f>
        <v>1.0707970284483849E-2</v>
      </c>
      <c r="AL962" s="29">
        <f t="shared" ref="AL962:AL1025" si="222">IF(AI962=0,"",S962/AI962)</f>
        <v>6.0127164667730763E-3</v>
      </c>
      <c r="AM962" s="29">
        <f t="shared" ref="AM962:AM1025" si="223">IF(AI962=0,"",Y962/AI962)</f>
        <v>2.9578580770497735E-3</v>
      </c>
    </row>
    <row r="963" spans="1:39">
      <c r="A963" t="s">
        <v>115</v>
      </c>
      <c r="B963" s="20">
        <v>2050</v>
      </c>
      <c r="C963" t="s">
        <v>242</v>
      </c>
      <c r="D963" t="s">
        <v>208</v>
      </c>
      <c r="E963" s="22" t="s">
        <v>323</v>
      </c>
      <c r="F963" s="22" t="s">
        <v>324</v>
      </c>
      <c r="G963" s="22" t="s">
        <v>245</v>
      </c>
      <c r="H963" s="22" t="s">
        <v>237</v>
      </c>
      <c r="I963" s="22" t="s">
        <v>309</v>
      </c>
      <c r="J963" s="17">
        <f>IFERROR(INDEX(Cost_Components!$K$2:$K$29,MATCH(E963,Cost_Components!$A$2:$A$29,0)),"")</f>
        <v>1</v>
      </c>
      <c r="K963" s="17">
        <f t="shared" si="210"/>
        <v>0.8</v>
      </c>
      <c r="L963" s="17">
        <f>IFERROR(INDEX(Cost_Components!$S$2:$S$29,MATCH(E963,Cost_Components!$A$2:$A$29,0)),"")</f>
        <v>0.31</v>
      </c>
      <c r="M963" s="28">
        <f>IFERROR(INDEX(Cost_Components!$L$2:$L$29,MATCH(E963,Cost_Components!$A$2:$A$29,0)),"")</f>
        <v>1</v>
      </c>
      <c r="N963" s="29">
        <f>IFERROR(INDEX(Cost_Components!$P$2:$P$29,MATCH(E963,Cost_Components!$A$2:$A$29,0)),"")</f>
        <v>5.133311162</v>
      </c>
      <c r="O963" s="23">
        <f t="shared" si="211"/>
        <v>877501.50455537799</v>
      </c>
      <c r="P963" s="23">
        <f t="shared" si="212"/>
        <v>973821.13753083895</v>
      </c>
      <c r="Q963" s="23">
        <f t="shared" si="213"/>
        <v>1549667.3436743638</v>
      </c>
      <c r="R963" s="23">
        <f t="shared" si="214"/>
        <v>3603590.6144047328</v>
      </c>
      <c r="S963" s="23">
        <f t="shared" si="215"/>
        <v>2053923.270730369</v>
      </c>
      <c r="T963" s="16">
        <f>IFERROR(INDEX(Cost_Components!$R$2:$R$29,MATCH(E963,Cost_Components!$A$2:$A$29,0)),"")</f>
        <v>1</v>
      </c>
      <c r="U963" s="26">
        <f>IFERROR(INDEX(Cost_Components!$Q$2:$Q$29,MATCH(E963,Cost_Components!$A$2:$A$29,0)),"")</f>
        <v>2023</v>
      </c>
      <c r="V963" s="30">
        <f>1/(1+Calculation_Assumptions!$B$5)^(B963-Calculation_Assumptions!$B$2)</f>
        <v>0.47760556926165965</v>
      </c>
      <c r="W963" s="23">
        <f t="shared" si="216"/>
        <v>740129.75384179852</v>
      </c>
      <c r="X963" s="23">
        <f t="shared" si="217"/>
        <v>1721094.9467787463</v>
      </c>
      <c r="Y963" s="23">
        <f t="shared" si="218"/>
        <v>980965.1929369478</v>
      </c>
      <c r="Z963" s="17">
        <f>IFERROR(INDEX(Cost_Components!$T$2:$T$29,MATCH(E963,Cost_Components!$A$2:$A$29,0)),"")</f>
        <v>0.8</v>
      </c>
      <c r="AA963" s="26">
        <f>IFERROR(INDEX(Cost_Components!$U$2:$U$29,MATCH(E963,Cost_Components!$A$2:$A$29,0)),"")</f>
        <v>2025</v>
      </c>
      <c r="AB963" s="26">
        <f>IFERROR(INDEX(Cost_Components!$V$2:$V$29,MATCH(E963,Cost_Components!$A$2:$A$29,0)),"")</f>
        <v>2050</v>
      </c>
      <c r="AC963" s="26">
        <f>IFERROR(INDEX(Cost_Components!$M$2:$M$29,MATCH(E963,Cost_Components!$A$2:$A$29,0)),"")</f>
        <v>30</v>
      </c>
      <c r="AD963" s="26">
        <f>IFERROR(INDEX(Cost_Components!$N$2:$N$29,MATCH(E963,Cost_Components!$A$2:$A$29,0)),"")</f>
        <v>95</v>
      </c>
      <c r="AE963" s="16" t="str">
        <f>IFERROR(INDEX(Cost_Components!$O$2:$O$29,MATCH(E963,Cost_Components!$A$2:$A$29,0)),"")</f>
        <v>Both</v>
      </c>
      <c r="AF963" s="11">
        <v>877501.50455537799</v>
      </c>
      <c r="AG963" s="11">
        <v>973821.13753083895</v>
      </c>
      <c r="AH963" s="23">
        <f t="shared" si="219"/>
        <v>1</v>
      </c>
      <c r="AI963" s="10">
        <v>323312042.56328499</v>
      </c>
      <c r="AJ963" s="29">
        <f t="shared" si="220"/>
        <v>4.7931012138869907E-3</v>
      </c>
      <c r="AK963" s="29">
        <f t="shared" si="221"/>
        <v>1.1145859541249123E-2</v>
      </c>
      <c r="AL963" s="29">
        <f t="shared" si="222"/>
        <v>6.3527583273621331E-3</v>
      </c>
      <c r="AM963" s="29">
        <f t="shared" si="223"/>
        <v>3.0341127573215404E-3</v>
      </c>
    </row>
    <row r="964" spans="1:39">
      <c r="A964" t="s">
        <v>115</v>
      </c>
      <c r="B964" s="20">
        <v>2025</v>
      </c>
      <c r="C964" t="s">
        <v>242</v>
      </c>
      <c r="D964" t="s">
        <v>208</v>
      </c>
      <c r="E964" s="22" t="s">
        <v>325</v>
      </c>
      <c r="F964" s="22" t="s">
        <v>326</v>
      </c>
      <c r="G964" s="22" t="s">
        <v>245</v>
      </c>
      <c r="H964" s="22" t="s">
        <v>237</v>
      </c>
      <c r="I964" s="22" t="s">
        <v>309</v>
      </c>
      <c r="J964" s="17">
        <f>IFERROR(INDEX(Cost_Components!$K$2:$K$29,MATCH(E964,Cost_Components!$A$2:$A$29,0)),"")</f>
        <v>1</v>
      </c>
      <c r="K964" s="17">
        <f t="shared" si="210"/>
        <v>0.32884615384615384</v>
      </c>
      <c r="L964" s="17">
        <f>IFERROR(INDEX(Cost_Components!$S$2:$S$29,MATCH(E964,Cost_Components!$A$2:$A$29,0)),"")</f>
        <v>0.31</v>
      </c>
      <c r="M964" s="28">
        <f>IFERROR(INDEX(Cost_Components!$L$2:$L$29,MATCH(E964,Cost_Components!$A$2:$A$29,0)),"")</f>
        <v>1</v>
      </c>
      <c r="N964" s="29">
        <f>IFERROR(INDEX(Cost_Components!$P$2:$P$29,MATCH(E964,Cost_Components!$A$2:$A$29,0)),"")</f>
        <v>64.94344126</v>
      </c>
      <c r="O964" s="23">
        <f t="shared" si="211"/>
        <v>466165.717147024</v>
      </c>
      <c r="P964" s="23">
        <f t="shared" si="212"/>
        <v>466615.367804332</v>
      </c>
      <c r="Q964" s="23">
        <f t="shared" si="213"/>
        <v>9394118.3963043187</v>
      </c>
      <c r="R964" s="23">
        <f t="shared" si="214"/>
        <v>9955621.929986082</v>
      </c>
      <c r="S964" s="23">
        <f t="shared" si="215"/>
        <v>561503.53368176334</v>
      </c>
      <c r="T964" s="16">
        <f>IFERROR(INDEX(Cost_Components!$R$2:$R$29,MATCH(E964,Cost_Components!$A$2:$A$29,0)),"")</f>
        <v>1</v>
      </c>
      <c r="U964" s="26">
        <f>IFERROR(INDEX(Cost_Components!$Q$2:$Q$29,MATCH(E964,Cost_Components!$A$2:$A$29,0)),"")</f>
        <v>2023</v>
      </c>
      <c r="V964" s="30">
        <f>1/(1+Calculation_Assumptions!$B$5)^(B964-Calculation_Assumptions!$B$2)</f>
        <v>1</v>
      </c>
      <c r="W964" s="23">
        <f t="shared" si="216"/>
        <v>9394118.3963043187</v>
      </c>
      <c r="X964" s="23">
        <f t="shared" si="217"/>
        <v>9955621.929986082</v>
      </c>
      <c r="Y964" s="23">
        <f t="shared" si="218"/>
        <v>561503.53368176334</v>
      </c>
      <c r="Z964" s="17">
        <f>IFERROR(INDEX(Cost_Components!$T$2:$T$29,MATCH(E964,Cost_Components!$A$2:$A$29,0)),"")</f>
        <v>0.8</v>
      </c>
      <c r="AA964" s="26">
        <f>IFERROR(INDEX(Cost_Components!$U$2:$U$29,MATCH(E964,Cost_Components!$A$2:$A$29,0)),"")</f>
        <v>2025</v>
      </c>
      <c r="AB964" s="26">
        <f>IFERROR(INDEX(Cost_Components!$V$2:$V$29,MATCH(E964,Cost_Components!$A$2:$A$29,0)),"")</f>
        <v>2050</v>
      </c>
      <c r="AC964" s="26">
        <f>IFERROR(INDEX(Cost_Components!$M$2:$M$29,MATCH(E964,Cost_Components!$A$2:$A$29,0)),"")</f>
        <v>30</v>
      </c>
      <c r="AD964" s="26">
        <f>IFERROR(INDEX(Cost_Components!$N$2:$N$29,MATCH(E964,Cost_Components!$A$2:$A$29,0)),"")</f>
        <v>95</v>
      </c>
      <c r="AE964" s="16" t="str">
        <f>IFERROR(INDEX(Cost_Components!$O$2:$O$29,MATCH(E964,Cost_Components!$A$2:$A$29,0)),"")</f>
        <v>Both</v>
      </c>
      <c r="AF964" s="11">
        <v>466165.717147024</v>
      </c>
      <c r="AG964" s="11">
        <v>466615.367804332</v>
      </c>
      <c r="AH964" s="23">
        <f t="shared" si="219"/>
        <v>1</v>
      </c>
      <c r="AI964" s="10">
        <v>288391907.64445603</v>
      </c>
      <c r="AJ964" s="29">
        <f t="shared" si="220"/>
        <v>3.2574140075684294E-2</v>
      </c>
      <c r="AK964" s="29">
        <f t="shared" si="221"/>
        <v>3.4521155643035137E-2</v>
      </c>
      <c r="AL964" s="29">
        <f t="shared" si="222"/>
        <v>1.9470155673508461E-3</v>
      </c>
      <c r="AM964" s="29">
        <f t="shared" si="223"/>
        <v>1.9470155673508461E-3</v>
      </c>
    </row>
    <row r="965" spans="1:39">
      <c r="A965" t="s">
        <v>115</v>
      </c>
      <c r="B965" s="20">
        <v>2026</v>
      </c>
      <c r="C965" t="s">
        <v>242</v>
      </c>
      <c r="D965" t="s">
        <v>208</v>
      </c>
      <c r="E965" s="22" t="s">
        <v>325</v>
      </c>
      <c r="F965" s="22" t="s">
        <v>326</v>
      </c>
      <c r="G965" s="22" t="s">
        <v>245</v>
      </c>
      <c r="H965" s="22" t="s">
        <v>237</v>
      </c>
      <c r="I965" s="22" t="s">
        <v>309</v>
      </c>
      <c r="J965" s="17">
        <f>IFERROR(INDEX(Cost_Components!$K$2:$K$29,MATCH(E965,Cost_Components!$A$2:$A$29,0)),"")</f>
        <v>1</v>
      </c>
      <c r="K965" s="17">
        <f t="shared" si="210"/>
        <v>0.34769230769230769</v>
      </c>
      <c r="L965" s="17">
        <f>IFERROR(INDEX(Cost_Components!$S$2:$S$29,MATCH(E965,Cost_Components!$A$2:$A$29,0)),"")</f>
        <v>0.31</v>
      </c>
      <c r="M965" s="28">
        <f>IFERROR(INDEX(Cost_Components!$L$2:$L$29,MATCH(E965,Cost_Components!$A$2:$A$29,0)),"")</f>
        <v>1</v>
      </c>
      <c r="N965" s="29">
        <f>IFERROR(INDEX(Cost_Components!$P$2:$P$29,MATCH(E965,Cost_Components!$A$2:$A$29,0)),"")</f>
        <v>64.94344126</v>
      </c>
      <c r="O965" s="23">
        <f t="shared" si="211"/>
        <v>479363.64762444299</v>
      </c>
      <c r="P965" s="23">
        <f t="shared" si="212"/>
        <v>480680.10797592398</v>
      </c>
      <c r="Q965" s="23">
        <f t="shared" si="213"/>
        <v>9677276.3107273113</v>
      </c>
      <c r="R965" s="23">
        <f t="shared" si="214"/>
        <v>10824191.731567819</v>
      </c>
      <c r="S965" s="23">
        <f t="shared" si="215"/>
        <v>1146915.4208405074</v>
      </c>
      <c r="T965" s="16">
        <f>IFERROR(INDEX(Cost_Components!$R$2:$R$29,MATCH(E965,Cost_Components!$A$2:$A$29,0)),"")</f>
        <v>1</v>
      </c>
      <c r="U965" s="26">
        <f>IFERROR(INDEX(Cost_Components!$Q$2:$Q$29,MATCH(E965,Cost_Components!$A$2:$A$29,0)),"")</f>
        <v>2023</v>
      </c>
      <c r="V965" s="30">
        <f>1/(1+Calculation_Assumptions!$B$5)^(B965-Calculation_Assumptions!$B$2)</f>
        <v>0.970873786407767</v>
      </c>
      <c r="W965" s="23">
        <f t="shared" si="216"/>
        <v>9395413.8939100113</v>
      </c>
      <c r="X965" s="23">
        <f t="shared" si="217"/>
        <v>10508924.011230892</v>
      </c>
      <c r="Y965" s="23">
        <f t="shared" si="218"/>
        <v>1113510.117320881</v>
      </c>
      <c r="Z965" s="17">
        <f>IFERROR(INDEX(Cost_Components!$T$2:$T$29,MATCH(E965,Cost_Components!$A$2:$A$29,0)),"")</f>
        <v>0.8</v>
      </c>
      <c r="AA965" s="26">
        <f>IFERROR(INDEX(Cost_Components!$U$2:$U$29,MATCH(E965,Cost_Components!$A$2:$A$29,0)),"")</f>
        <v>2025</v>
      </c>
      <c r="AB965" s="26">
        <f>IFERROR(INDEX(Cost_Components!$V$2:$V$29,MATCH(E965,Cost_Components!$A$2:$A$29,0)),"")</f>
        <v>2050</v>
      </c>
      <c r="AC965" s="26">
        <f>IFERROR(INDEX(Cost_Components!$M$2:$M$29,MATCH(E965,Cost_Components!$A$2:$A$29,0)),"")</f>
        <v>30</v>
      </c>
      <c r="AD965" s="26">
        <f>IFERROR(INDEX(Cost_Components!$N$2:$N$29,MATCH(E965,Cost_Components!$A$2:$A$29,0)),"")</f>
        <v>95</v>
      </c>
      <c r="AE965" s="16" t="str">
        <f>IFERROR(INDEX(Cost_Components!$O$2:$O$29,MATCH(E965,Cost_Components!$A$2:$A$29,0)),"")</f>
        <v>Both</v>
      </c>
      <c r="AF965" s="11">
        <v>479363.64762444299</v>
      </c>
      <c r="AG965" s="11">
        <v>480680.10797592398</v>
      </c>
      <c r="AH965" s="23">
        <f t="shared" si="219"/>
        <v>1</v>
      </c>
      <c r="AI965" s="10">
        <v>290472130.233437</v>
      </c>
      <c r="AJ965" s="29">
        <f t="shared" si="220"/>
        <v>3.3315679211462383E-2</v>
      </c>
      <c r="AK965" s="29">
        <f t="shared" si="221"/>
        <v>3.726413175291203E-2</v>
      </c>
      <c r="AL965" s="29">
        <f t="shared" si="222"/>
        <v>3.948452541449648E-3</v>
      </c>
      <c r="AM965" s="29">
        <f t="shared" si="223"/>
        <v>3.8334490693685904E-3</v>
      </c>
    </row>
    <row r="966" spans="1:39">
      <c r="A966" t="s">
        <v>115</v>
      </c>
      <c r="B966" s="20">
        <v>2027</v>
      </c>
      <c r="C966" t="s">
        <v>242</v>
      </c>
      <c r="D966" t="s">
        <v>208</v>
      </c>
      <c r="E966" s="22" t="s">
        <v>325</v>
      </c>
      <c r="F966" s="22" t="s">
        <v>326</v>
      </c>
      <c r="G966" s="22" t="s">
        <v>245</v>
      </c>
      <c r="H966" s="22" t="s">
        <v>237</v>
      </c>
      <c r="I966" s="22" t="s">
        <v>309</v>
      </c>
      <c r="J966" s="17">
        <f>IFERROR(INDEX(Cost_Components!$K$2:$K$29,MATCH(E966,Cost_Components!$A$2:$A$29,0)),"")</f>
        <v>1</v>
      </c>
      <c r="K966" s="17">
        <f t="shared" si="210"/>
        <v>0.36653846153846154</v>
      </c>
      <c r="L966" s="17">
        <f>IFERROR(INDEX(Cost_Components!$S$2:$S$29,MATCH(E966,Cost_Components!$A$2:$A$29,0)),"")</f>
        <v>0.31</v>
      </c>
      <c r="M966" s="28">
        <f>IFERROR(INDEX(Cost_Components!$L$2:$L$29,MATCH(E966,Cost_Components!$A$2:$A$29,0)),"")</f>
        <v>1</v>
      </c>
      <c r="N966" s="29">
        <f>IFERROR(INDEX(Cost_Components!$P$2:$P$29,MATCH(E966,Cost_Components!$A$2:$A$29,0)),"")</f>
        <v>64.94344126</v>
      </c>
      <c r="O966" s="23">
        <f t="shared" si="211"/>
        <v>492964.37757009402</v>
      </c>
      <c r="P966" s="23">
        <f t="shared" si="212"/>
        <v>495525.49510907201</v>
      </c>
      <c r="Q966" s="23">
        <f t="shared" si="213"/>
        <v>9976150.5741790142</v>
      </c>
      <c r="R966" s="23">
        <f t="shared" si="214"/>
        <v>11734656.673996175</v>
      </c>
      <c r="S966" s="23">
        <f t="shared" si="215"/>
        <v>1758506.0998171605</v>
      </c>
      <c r="T966" s="16">
        <f>IFERROR(INDEX(Cost_Components!$R$2:$R$29,MATCH(E966,Cost_Components!$A$2:$A$29,0)),"")</f>
        <v>1</v>
      </c>
      <c r="U966" s="26">
        <f>IFERROR(INDEX(Cost_Components!$Q$2:$Q$29,MATCH(E966,Cost_Components!$A$2:$A$29,0)),"")</f>
        <v>2023</v>
      </c>
      <c r="V966" s="30">
        <f>1/(1+Calculation_Assumptions!$B$5)^(B966-Calculation_Assumptions!$B$2)</f>
        <v>0.94259590913375435</v>
      </c>
      <c r="W966" s="23">
        <f t="shared" si="216"/>
        <v>9403478.720123494</v>
      </c>
      <c r="X966" s="23">
        <f t="shared" si="217"/>
        <v>11061039.375997903</v>
      </c>
      <c r="Y966" s="23">
        <f t="shared" si="218"/>
        <v>1657560.655874409</v>
      </c>
      <c r="Z966" s="17">
        <f>IFERROR(INDEX(Cost_Components!$T$2:$T$29,MATCH(E966,Cost_Components!$A$2:$A$29,0)),"")</f>
        <v>0.8</v>
      </c>
      <c r="AA966" s="26">
        <f>IFERROR(INDEX(Cost_Components!$U$2:$U$29,MATCH(E966,Cost_Components!$A$2:$A$29,0)),"")</f>
        <v>2025</v>
      </c>
      <c r="AB966" s="26">
        <f>IFERROR(INDEX(Cost_Components!$V$2:$V$29,MATCH(E966,Cost_Components!$A$2:$A$29,0)),"")</f>
        <v>2050</v>
      </c>
      <c r="AC966" s="26">
        <f>IFERROR(INDEX(Cost_Components!$M$2:$M$29,MATCH(E966,Cost_Components!$A$2:$A$29,0)),"")</f>
        <v>30</v>
      </c>
      <c r="AD966" s="26">
        <f>IFERROR(INDEX(Cost_Components!$N$2:$N$29,MATCH(E966,Cost_Components!$A$2:$A$29,0)),"")</f>
        <v>95</v>
      </c>
      <c r="AE966" s="16" t="str">
        <f>IFERROR(INDEX(Cost_Components!$O$2:$O$29,MATCH(E966,Cost_Components!$A$2:$A$29,0)),"")</f>
        <v>Both</v>
      </c>
      <c r="AF966" s="11">
        <v>492964.37757009402</v>
      </c>
      <c r="AG966" s="11">
        <v>495525.49510907201</v>
      </c>
      <c r="AH966" s="23">
        <f t="shared" si="219"/>
        <v>1</v>
      </c>
      <c r="AI966" s="10">
        <v>292505080.826208</v>
      </c>
      <c r="AJ966" s="29">
        <f t="shared" si="220"/>
        <v>3.4105905258125575E-2</v>
      </c>
      <c r="AK966" s="29">
        <f t="shared" si="221"/>
        <v>4.011778749569251E-2</v>
      </c>
      <c r="AL966" s="29">
        <f t="shared" si="222"/>
        <v>6.0118822375669354E-3</v>
      </c>
      <c r="AM966" s="29">
        <f t="shared" si="223"/>
        <v>5.6667756033244743E-3</v>
      </c>
    </row>
    <row r="967" spans="1:39">
      <c r="A967" t="s">
        <v>115</v>
      </c>
      <c r="B967" s="20">
        <v>2028</v>
      </c>
      <c r="C967" t="s">
        <v>242</v>
      </c>
      <c r="D967" t="s">
        <v>208</v>
      </c>
      <c r="E967" s="22" t="s">
        <v>325</v>
      </c>
      <c r="F967" s="22" t="s">
        <v>326</v>
      </c>
      <c r="G967" s="22" t="s">
        <v>245</v>
      </c>
      <c r="H967" s="22" t="s">
        <v>237</v>
      </c>
      <c r="I967" s="22" t="s">
        <v>309</v>
      </c>
      <c r="J967" s="17">
        <f>IFERROR(INDEX(Cost_Components!$K$2:$K$29,MATCH(E967,Cost_Components!$A$2:$A$29,0)),"")</f>
        <v>1</v>
      </c>
      <c r="K967" s="17">
        <f t="shared" si="210"/>
        <v>0.38538461538461538</v>
      </c>
      <c r="L967" s="17">
        <f>IFERROR(INDEX(Cost_Components!$S$2:$S$29,MATCH(E967,Cost_Components!$A$2:$A$29,0)),"")</f>
        <v>0.31</v>
      </c>
      <c r="M967" s="28">
        <f>IFERROR(INDEX(Cost_Components!$L$2:$L$29,MATCH(E967,Cost_Components!$A$2:$A$29,0)),"")</f>
        <v>1</v>
      </c>
      <c r="N967" s="29">
        <f>IFERROR(INDEX(Cost_Components!$P$2:$P$29,MATCH(E967,Cost_Components!$A$2:$A$29,0)),"")</f>
        <v>64.94344126</v>
      </c>
      <c r="O967" s="23">
        <f t="shared" si="211"/>
        <v>507582.51758275199</v>
      </c>
      <c r="P967" s="23">
        <f t="shared" si="212"/>
        <v>511757.94496678602</v>
      </c>
      <c r="Q967" s="23">
        <f t="shared" si="213"/>
        <v>10302949.831869522</v>
      </c>
      <c r="R967" s="23">
        <f t="shared" si="214"/>
        <v>12703878.356180325</v>
      </c>
      <c r="S967" s="23">
        <f t="shared" si="215"/>
        <v>2400928.524310803</v>
      </c>
      <c r="T967" s="16">
        <f>IFERROR(INDEX(Cost_Components!$R$2:$R$29,MATCH(E967,Cost_Components!$A$2:$A$29,0)),"")</f>
        <v>1</v>
      </c>
      <c r="U967" s="26">
        <f>IFERROR(INDEX(Cost_Components!$Q$2:$Q$29,MATCH(E967,Cost_Components!$A$2:$A$29,0)),"")</f>
        <v>2023</v>
      </c>
      <c r="V967" s="30">
        <f>1/(1+Calculation_Assumptions!$B$5)^(B967-Calculation_Assumptions!$B$2)</f>
        <v>0.91514165935315961</v>
      </c>
      <c r="W967" s="23">
        <f t="shared" si="216"/>
        <v>9428658.6053694319</v>
      </c>
      <c r="X967" s="23">
        <f t="shared" si="217"/>
        <v>11625848.319095552</v>
      </c>
      <c r="Y967" s="23">
        <f t="shared" si="218"/>
        <v>2197189.713726121</v>
      </c>
      <c r="Z967" s="17">
        <f>IFERROR(INDEX(Cost_Components!$T$2:$T$29,MATCH(E967,Cost_Components!$A$2:$A$29,0)),"")</f>
        <v>0.8</v>
      </c>
      <c r="AA967" s="26">
        <f>IFERROR(INDEX(Cost_Components!$U$2:$U$29,MATCH(E967,Cost_Components!$A$2:$A$29,0)),"")</f>
        <v>2025</v>
      </c>
      <c r="AB967" s="26">
        <f>IFERROR(INDEX(Cost_Components!$V$2:$V$29,MATCH(E967,Cost_Components!$A$2:$A$29,0)),"")</f>
        <v>2050</v>
      </c>
      <c r="AC967" s="26">
        <f>IFERROR(INDEX(Cost_Components!$M$2:$M$29,MATCH(E967,Cost_Components!$A$2:$A$29,0)),"")</f>
        <v>30</v>
      </c>
      <c r="AD967" s="26">
        <f>IFERROR(INDEX(Cost_Components!$N$2:$N$29,MATCH(E967,Cost_Components!$A$2:$A$29,0)),"")</f>
        <v>95</v>
      </c>
      <c r="AE967" s="16" t="str">
        <f>IFERROR(INDEX(Cost_Components!$O$2:$O$29,MATCH(E967,Cost_Components!$A$2:$A$29,0)),"")</f>
        <v>Both</v>
      </c>
      <c r="AF967" s="11">
        <v>507582.51758275199</v>
      </c>
      <c r="AG967" s="11">
        <v>511757.94496678602</v>
      </c>
      <c r="AH967" s="23">
        <f t="shared" si="219"/>
        <v>1</v>
      </c>
      <c r="AI967" s="10">
        <v>294484707.92155403</v>
      </c>
      <c r="AJ967" s="29">
        <f t="shared" si="220"/>
        <v>3.4986366200767414E-2</v>
      </c>
      <c r="AK967" s="29">
        <f t="shared" si="221"/>
        <v>4.3139348205355484E-2</v>
      </c>
      <c r="AL967" s="29">
        <f t="shared" si="222"/>
        <v>8.1529820045880674E-3</v>
      </c>
      <c r="AM967" s="29">
        <f t="shared" si="223"/>
        <v>7.4611334803551732E-3</v>
      </c>
    </row>
    <row r="968" spans="1:39">
      <c r="A968" t="s">
        <v>115</v>
      </c>
      <c r="B968" s="20">
        <v>2029</v>
      </c>
      <c r="C968" t="s">
        <v>242</v>
      </c>
      <c r="D968" t="s">
        <v>208</v>
      </c>
      <c r="E968" s="22" t="s">
        <v>325</v>
      </c>
      <c r="F968" s="22" t="s">
        <v>326</v>
      </c>
      <c r="G968" s="22" t="s">
        <v>245</v>
      </c>
      <c r="H968" s="22" t="s">
        <v>237</v>
      </c>
      <c r="I968" s="22" t="s">
        <v>309</v>
      </c>
      <c r="J968" s="17">
        <f>IFERROR(INDEX(Cost_Components!$K$2:$K$29,MATCH(E968,Cost_Components!$A$2:$A$29,0)),"")</f>
        <v>1</v>
      </c>
      <c r="K968" s="17">
        <f t="shared" si="210"/>
        <v>0.40423076923076923</v>
      </c>
      <c r="L968" s="17">
        <f>IFERROR(INDEX(Cost_Components!$S$2:$S$29,MATCH(E968,Cost_Components!$A$2:$A$29,0)),"")</f>
        <v>0.31</v>
      </c>
      <c r="M968" s="28">
        <f>IFERROR(INDEX(Cost_Components!$L$2:$L$29,MATCH(E968,Cost_Components!$A$2:$A$29,0)),"")</f>
        <v>1</v>
      </c>
      <c r="N968" s="29">
        <f>IFERROR(INDEX(Cost_Components!$P$2:$P$29,MATCH(E968,Cost_Components!$A$2:$A$29,0)),"")</f>
        <v>64.94344126</v>
      </c>
      <c r="O968" s="23">
        <f t="shared" si="211"/>
        <v>522390.88663221098</v>
      </c>
      <c r="P968" s="23">
        <f t="shared" si="212"/>
        <v>528492.63234616397</v>
      </c>
      <c r="Q968" s="23">
        <f t="shared" si="213"/>
        <v>10639860.36978592</v>
      </c>
      <c r="R968" s="23">
        <f t="shared" si="214"/>
        <v>13713877.236791149</v>
      </c>
      <c r="S968" s="23">
        <f t="shared" si="215"/>
        <v>3074016.867005229</v>
      </c>
      <c r="T968" s="16">
        <f>IFERROR(INDEX(Cost_Components!$R$2:$R$29,MATCH(E968,Cost_Components!$A$2:$A$29,0)),"")</f>
        <v>1</v>
      </c>
      <c r="U968" s="26">
        <f>IFERROR(INDEX(Cost_Components!$Q$2:$Q$29,MATCH(E968,Cost_Components!$A$2:$A$29,0)),"")</f>
        <v>2023</v>
      </c>
      <c r="V968" s="30">
        <f>1/(1+Calculation_Assumptions!$B$5)^(B968-Calculation_Assumptions!$B$2)</f>
        <v>0.888487047915689</v>
      </c>
      <c r="W968" s="23">
        <f t="shared" si="216"/>
        <v>9453378.1301862225</v>
      </c>
      <c r="X968" s="23">
        <f t="shared" si="217"/>
        <v>12184602.301594734</v>
      </c>
      <c r="Y968" s="23">
        <f t="shared" si="218"/>
        <v>2731224.1714085112</v>
      </c>
      <c r="Z968" s="17">
        <f>IFERROR(INDEX(Cost_Components!$T$2:$T$29,MATCH(E968,Cost_Components!$A$2:$A$29,0)),"")</f>
        <v>0.8</v>
      </c>
      <c r="AA968" s="26">
        <f>IFERROR(INDEX(Cost_Components!$U$2:$U$29,MATCH(E968,Cost_Components!$A$2:$A$29,0)),"")</f>
        <v>2025</v>
      </c>
      <c r="AB968" s="26">
        <f>IFERROR(INDEX(Cost_Components!$V$2:$V$29,MATCH(E968,Cost_Components!$A$2:$A$29,0)),"")</f>
        <v>2050</v>
      </c>
      <c r="AC968" s="26">
        <f>IFERROR(INDEX(Cost_Components!$M$2:$M$29,MATCH(E968,Cost_Components!$A$2:$A$29,0)),"")</f>
        <v>30</v>
      </c>
      <c r="AD968" s="26">
        <f>IFERROR(INDEX(Cost_Components!$N$2:$N$29,MATCH(E968,Cost_Components!$A$2:$A$29,0)),"")</f>
        <v>95</v>
      </c>
      <c r="AE968" s="16" t="str">
        <f>IFERROR(INDEX(Cost_Components!$O$2:$O$29,MATCH(E968,Cost_Components!$A$2:$A$29,0)),"")</f>
        <v>Both</v>
      </c>
      <c r="AF968" s="11">
        <v>522390.88663221098</v>
      </c>
      <c r="AG968" s="11">
        <v>528492.63234616397</v>
      </c>
      <c r="AH968" s="23">
        <f t="shared" si="219"/>
        <v>1</v>
      </c>
      <c r="AI968" s="10">
        <v>296414030.31142998</v>
      </c>
      <c r="AJ968" s="29">
        <f t="shared" si="220"/>
        <v>3.5895265681611152E-2</v>
      </c>
      <c r="AK968" s="29">
        <f t="shared" si="221"/>
        <v>4.6265951791764189E-2</v>
      </c>
      <c r="AL968" s="29">
        <f t="shared" si="222"/>
        <v>1.037068611015304E-2</v>
      </c>
      <c r="AM968" s="29">
        <f t="shared" si="223"/>
        <v>9.2142202868701149E-3</v>
      </c>
    </row>
    <row r="969" spans="1:39">
      <c r="A969" t="s">
        <v>115</v>
      </c>
      <c r="B969" s="20">
        <v>2030</v>
      </c>
      <c r="C969" t="s">
        <v>242</v>
      </c>
      <c r="D969" t="s">
        <v>208</v>
      </c>
      <c r="E969" s="22" t="s">
        <v>325</v>
      </c>
      <c r="F969" s="22" t="s">
        <v>326</v>
      </c>
      <c r="G969" s="22" t="s">
        <v>245</v>
      </c>
      <c r="H969" s="22" t="s">
        <v>237</v>
      </c>
      <c r="I969" s="22" t="s">
        <v>309</v>
      </c>
      <c r="J969" s="17">
        <f>IFERROR(INDEX(Cost_Components!$K$2:$K$29,MATCH(E969,Cost_Components!$A$2:$A$29,0)),"")</f>
        <v>1</v>
      </c>
      <c r="K969" s="17">
        <f t="shared" si="210"/>
        <v>0.42307692307692307</v>
      </c>
      <c r="L969" s="17">
        <f>IFERROR(INDEX(Cost_Components!$S$2:$S$29,MATCH(E969,Cost_Components!$A$2:$A$29,0)),"")</f>
        <v>0.31</v>
      </c>
      <c r="M969" s="28">
        <f>IFERROR(INDEX(Cost_Components!$L$2:$L$29,MATCH(E969,Cost_Components!$A$2:$A$29,0)),"")</f>
        <v>1</v>
      </c>
      <c r="N969" s="29">
        <f>IFERROR(INDEX(Cost_Components!$P$2:$P$29,MATCH(E969,Cost_Components!$A$2:$A$29,0)),"")</f>
        <v>64.94344126</v>
      </c>
      <c r="O969" s="23">
        <f t="shared" si="211"/>
        <v>537597.53768508101</v>
      </c>
      <c r="P969" s="23">
        <f t="shared" si="212"/>
        <v>545906.85710803198</v>
      </c>
      <c r="Q969" s="23">
        <f t="shared" si="213"/>
        <v>10990451.671488272</v>
      </c>
      <c r="R969" s="23">
        <f t="shared" si="214"/>
        <v>14771068.277380332</v>
      </c>
      <c r="S969" s="23">
        <f t="shared" si="215"/>
        <v>3780616.6058920603</v>
      </c>
      <c r="T969" s="16">
        <f>IFERROR(INDEX(Cost_Components!$R$2:$R$29,MATCH(E969,Cost_Components!$A$2:$A$29,0)),"")</f>
        <v>1</v>
      </c>
      <c r="U969" s="26">
        <f>IFERROR(INDEX(Cost_Components!$Q$2:$Q$29,MATCH(E969,Cost_Components!$A$2:$A$29,0)),"")</f>
        <v>2023</v>
      </c>
      <c r="V969" s="30">
        <f>1/(1+Calculation_Assumptions!$B$5)^(B969-Calculation_Assumptions!$B$2)</f>
        <v>0.86260878438416411</v>
      </c>
      <c r="W969" s="23">
        <f t="shared" si="216"/>
        <v>9480460.1561754029</v>
      </c>
      <c r="X969" s="23">
        <f t="shared" si="217"/>
        <v>12741653.250806537</v>
      </c>
      <c r="Y969" s="23">
        <f t="shared" si="218"/>
        <v>3261193.0946311345</v>
      </c>
      <c r="Z969" s="17">
        <f>IFERROR(INDEX(Cost_Components!$T$2:$T$29,MATCH(E969,Cost_Components!$A$2:$A$29,0)),"")</f>
        <v>0.8</v>
      </c>
      <c r="AA969" s="26">
        <f>IFERROR(INDEX(Cost_Components!$U$2:$U$29,MATCH(E969,Cost_Components!$A$2:$A$29,0)),"")</f>
        <v>2025</v>
      </c>
      <c r="AB969" s="26">
        <f>IFERROR(INDEX(Cost_Components!$V$2:$V$29,MATCH(E969,Cost_Components!$A$2:$A$29,0)),"")</f>
        <v>2050</v>
      </c>
      <c r="AC969" s="26">
        <f>IFERROR(INDEX(Cost_Components!$M$2:$M$29,MATCH(E969,Cost_Components!$A$2:$A$29,0)),"")</f>
        <v>30</v>
      </c>
      <c r="AD969" s="26">
        <f>IFERROR(INDEX(Cost_Components!$N$2:$N$29,MATCH(E969,Cost_Components!$A$2:$A$29,0)),"")</f>
        <v>95</v>
      </c>
      <c r="AE969" s="16" t="str">
        <f>IFERROR(INDEX(Cost_Components!$O$2:$O$29,MATCH(E969,Cost_Components!$A$2:$A$29,0)),"")</f>
        <v>Both</v>
      </c>
      <c r="AF969" s="11">
        <v>537597.53768508101</v>
      </c>
      <c r="AG969" s="11">
        <v>545906.85710803198</v>
      </c>
      <c r="AH969" s="23">
        <f t="shared" si="219"/>
        <v>1</v>
      </c>
      <c r="AI969" s="10">
        <v>298289404.664994</v>
      </c>
      <c r="AJ969" s="29">
        <f t="shared" si="220"/>
        <v>3.6844928112118307E-2</v>
      </c>
      <c r="AK969" s="29">
        <f t="shared" si="221"/>
        <v>4.9519252264322224E-2</v>
      </c>
      <c r="AL969" s="29">
        <f t="shared" si="222"/>
        <v>1.2674324152203913E-2</v>
      </c>
      <c r="AM969" s="29">
        <f t="shared" si="223"/>
        <v>1.0932983349823469E-2</v>
      </c>
    </row>
    <row r="970" spans="1:39">
      <c r="A970" t="s">
        <v>115</v>
      </c>
      <c r="B970" s="20">
        <v>2031</v>
      </c>
      <c r="C970" t="s">
        <v>242</v>
      </c>
      <c r="D970" t="s">
        <v>208</v>
      </c>
      <c r="E970" s="22" t="s">
        <v>325</v>
      </c>
      <c r="F970" s="22" t="s">
        <v>326</v>
      </c>
      <c r="G970" s="22" t="s">
        <v>245</v>
      </c>
      <c r="H970" s="22" t="s">
        <v>237</v>
      </c>
      <c r="I970" s="22" t="s">
        <v>309</v>
      </c>
      <c r="J970" s="17">
        <f>IFERROR(INDEX(Cost_Components!$K$2:$K$29,MATCH(E970,Cost_Components!$A$2:$A$29,0)),"")</f>
        <v>1</v>
      </c>
      <c r="K970" s="17">
        <f t="shared" si="210"/>
        <v>0.44192307692307692</v>
      </c>
      <c r="L970" s="17">
        <f>IFERROR(INDEX(Cost_Components!$S$2:$S$29,MATCH(E970,Cost_Components!$A$2:$A$29,0)),"")</f>
        <v>0.31</v>
      </c>
      <c r="M970" s="28">
        <f>IFERROR(INDEX(Cost_Components!$L$2:$L$29,MATCH(E970,Cost_Components!$A$2:$A$29,0)),"")</f>
        <v>1</v>
      </c>
      <c r="N970" s="29">
        <f>IFERROR(INDEX(Cost_Components!$P$2:$P$29,MATCH(E970,Cost_Components!$A$2:$A$29,0)),"")</f>
        <v>64.94344126</v>
      </c>
      <c r="O970" s="23">
        <f t="shared" si="211"/>
        <v>553097.45209849498</v>
      </c>
      <c r="P970" s="23">
        <f t="shared" si="212"/>
        <v>563879.22932668205</v>
      </c>
      <c r="Q970" s="23">
        <f t="shared" si="213"/>
        <v>11352279.858328547</v>
      </c>
      <c r="R970" s="23">
        <f t="shared" si="214"/>
        <v>15873899.855090383</v>
      </c>
      <c r="S970" s="23">
        <f t="shared" si="215"/>
        <v>4521619.9967618361</v>
      </c>
      <c r="T970" s="16">
        <f>IFERROR(INDEX(Cost_Components!$R$2:$R$29,MATCH(E970,Cost_Components!$A$2:$A$29,0)),"")</f>
        <v>1</v>
      </c>
      <c r="U970" s="26">
        <f>IFERROR(INDEX(Cost_Components!$Q$2:$Q$29,MATCH(E970,Cost_Components!$A$2:$A$29,0)),"")</f>
        <v>2023</v>
      </c>
      <c r="V970" s="30">
        <f>1/(1+Calculation_Assumptions!$B$5)^(B970-Calculation_Assumptions!$B$2)</f>
        <v>0.83748425668365445</v>
      </c>
      <c r="W970" s="23">
        <f t="shared" si="216"/>
        <v>9507355.658817105</v>
      </c>
      <c r="X970" s="23">
        <f t="shared" si="217"/>
        <v>13294141.22081114</v>
      </c>
      <c r="Y970" s="23">
        <f t="shared" si="218"/>
        <v>3786785.5619940343</v>
      </c>
      <c r="Z970" s="17">
        <f>IFERROR(INDEX(Cost_Components!$T$2:$T$29,MATCH(E970,Cost_Components!$A$2:$A$29,0)),"")</f>
        <v>0.8</v>
      </c>
      <c r="AA970" s="26">
        <f>IFERROR(INDEX(Cost_Components!$U$2:$U$29,MATCH(E970,Cost_Components!$A$2:$A$29,0)),"")</f>
        <v>2025</v>
      </c>
      <c r="AB970" s="26">
        <f>IFERROR(INDEX(Cost_Components!$V$2:$V$29,MATCH(E970,Cost_Components!$A$2:$A$29,0)),"")</f>
        <v>2050</v>
      </c>
      <c r="AC970" s="26">
        <f>IFERROR(INDEX(Cost_Components!$M$2:$M$29,MATCH(E970,Cost_Components!$A$2:$A$29,0)),"")</f>
        <v>30</v>
      </c>
      <c r="AD970" s="26">
        <f>IFERROR(INDEX(Cost_Components!$N$2:$N$29,MATCH(E970,Cost_Components!$A$2:$A$29,0)),"")</f>
        <v>95</v>
      </c>
      <c r="AE970" s="16" t="str">
        <f>IFERROR(INDEX(Cost_Components!$O$2:$O$29,MATCH(E970,Cost_Components!$A$2:$A$29,0)),"")</f>
        <v>Both</v>
      </c>
      <c r="AF970" s="11">
        <v>553097.45209849498</v>
      </c>
      <c r="AG970" s="11">
        <v>563879.22932668205</v>
      </c>
      <c r="AH970" s="23">
        <f t="shared" si="219"/>
        <v>1</v>
      </c>
      <c r="AI970" s="10">
        <v>300119636.92551899</v>
      </c>
      <c r="AJ970" s="29">
        <f t="shared" si="220"/>
        <v>3.7825848300442451E-2</v>
      </c>
      <c r="AK970" s="29">
        <f t="shared" si="221"/>
        <v>5.2891906766599966E-2</v>
      </c>
      <c r="AL970" s="29">
        <f t="shared" si="222"/>
        <v>1.5066058466157519E-2</v>
      </c>
      <c r="AM970" s="29">
        <f t="shared" si="223"/>
        <v>1.2617586775682409E-2</v>
      </c>
    </row>
    <row r="971" spans="1:39">
      <c r="A971" t="s">
        <v>115</v>
      </c>
      <c r="B971" s="20">
        <v>2032</v>
      </c>
      <c r="C971" t="s">
        <v>242</v>
      </c>
      <c r="D971" t="s">
        <v>208</v>
      </c>
      <c r="E971" s="22" t="s">
        <v>325</v>
      </c>
      <c r="F971" s="22" t="s">
        <v>326</v>
      </c>
      <c r="G971" s="22" t="s">
        <v>245</v>
      </c>
      <c r="H971" s="22" t="s">
        <v>237</v>
      </c>
      <c r="I971" s="22" t="s">
        <v>309</v>
      </c>
      <c r="J971" s="17">
        <f>IFERROR(INDEX(Cost_Components!$K$2:$K$29,MATCH(E971,Cost_Components!$A$2:$A$29,0)),"")</f>
        <v>1</v>
      </c>
      <c r="K971" s="17">
        <f t="shared" si="210"/>
        <v>0.46076923076923082</v>
      </c>
      <c r="L971" s="17">
        <f>IFERROR(INDEX(Cost_Components!$S$2:$S$29,MATCH(E971,Cost_Components!$A$2:$A$29,0)),"")</f>
        <v>0.31</v>
      </c>
      <c r="M971" s="28">
        <f>IFERROR(INDEX(Cost_Components!$L$2:$L$29,MATCH(E971,Cost_Components!$A$2:$A$29,0)),"")</f>
        <v>1</v>
      </c>
      <c r="N971" s="29">
        <f>IFERROR(INDEX(Cost_Components!$P$2:$P$29,MATCH(E971,Cost_Components!$A$2:$A$29,0)),"")</f>
        <v>64.94344126</v>
      </c>
      <c r="O971" s="23">
        <f t="shared" si="211"/>
        <v>568782.33314334799</v>
      </c>
      <c r="P971" s="23">
        <f t="shared" si="212"/>
        <v>582280.06712056405</v>
      </c>
      <c r="Q971" s="23">
        <f t="shared" si="213"/>
        <v>11722734.114133095</v>
      </c>
      <c r="R971" s="23">
        <f t="shared" si="214"/>
        <v>17020208.110223264</v>
      </c>
      <c r="S971" s="23">
        <f t="shared" si="215"/>
        <v>5297473.9960901681</v>
      </c>
      <c r="T971" s="16">
        <f>IFERROR(INDEX(Cost_Components!$R$2:$R$29,MATCH(E971,Cost_Components!$A$2:$A$29,0)),"")</f>
        <v>1</v>
      </c>
      <c r="U971" s="26">
        <f>IFERROR(INDEX(Cost_Components!$Q$2:$Q$29,MATCH(E971,Cost_Components!$A$2:$A$29,0)),"")</f>
        <v>2023</v>
      </c>
      <c r="V971" s="30">
        <f>1/(1+Calculation_Assumptions!$B$5)^(B971-Calculation_Assumptions!$B$2)</f>
        <v>0.81309151134335378</v>
      </c>
      <c r="W971" s="23">
        <f t="shared" si="216"/>
        <v>9531655.5979367699</v>
      </c>
      <c r="X971" s="23">
        <f t="shared" si="217"/>
        <v>13838986.735719841</v>
      </c>
      <c r="Y971" s="23">
        <f t="shared" si="218"/>
        <v>4307331.137783071</v>
      </c>
      <c r="Z971" s="17">
        <f>IFERROR(INDEX(Cost_Components!$T$2:$T$29,MATCH(E971,Cost_Components!$A$2:$A$29,0)),"")</f>
        <v>0.8</v>
      </c>
      <c r="AA971" s="26">
        <f>IFERROR(INDEX(Cost_Components!$U$2:$U$29,MATCH(E971,Cost_Components!$A$2:$A$29,0)),"")</f>
        <v>2025</v>
      </c>
      <c r="AB971" s="26">
        <f>IFERROR(INDEX(Cost_Components!$V$2:$V$29,MATCH(E971,Cost_Components!$A$2:$A$29,0)),"")</f>
        <v>2050</v>
      </c>
      <c r="AC971" s="26">
        <f>IFERROR(INDEX(Cost_Components!$M$2:$M$29,MATCH(E971,Cost_Components!$A$2:$A$29,0)),"")</f>
        <v>30</v>
      </c>
      <c r="AD971" s="26">
        <f>IFERROR(INDEX(Cost_Components!$N$2:$N$29,MATCH(E971,Cost_Components!$A$2:$A$29,0)),"")</f>
        <v>95</v>
      </c>
      <c r="AE971" s="16" t="str">
        <f>IFERROR(INDEX(Cost_Components!$O$2:$O$29,MATCH(E971,Cost_Components!$A$2:$A$29,0)),"")</f>
        <v>Both</v>
      </c>
      <c r="AF971" s="11">
        <v>568782.33314334799</v>
      </c>
      <c r="AG971" s="11">
        <v>582280.06712056405</v>
      </c>
      <c r="AH971" s="23">
        <f t="shared" si="219"/>
        <v>1</v>
      </c>
      <c r="AI971" s="10">
        <v>301904628.08354098</v>
      </c>
      <c r="AJ971" s="29">
        <f t="shared" si="220"/>
        <v>3.8829262699773055E-2</v>
      </c>
      <c r="AK971" s="29">
        <f t="shared" si="221"/>
        <v>5.637610863492145E-2</v>
      </c>
      <c r="AL971" s="29">
        <f t="shared" si="222"/>
        <v>1.7546845935148391E-2</v>
      </c>
      <c r="AM971" s="29">
        <f t="shared" si="223"/>
        <v>1.4267191480718791E-2</v>
      </c>
    </row>
    <row r="972" spans="1:39">
      <c r="A972" t="s">
        <v>115</v>
      </c>
      <c r="B972" s="20">
        <v>2033</v>
      </c>
      <c r="C972" t="s">
        <v>242</v>
      </c>
      <c r="D972" t="s">
        <v>208</v>
      </c>
      <c r="E972" s="22" t="s">
        <v>325</v>
      </c>
      <c r="F972" s="22" t="s">
        <v>326</v>
      </c>
      <c r="G972" s="22" t="s">
        <v>245</v>
      </c>
      <c r="H972" s="22" t="s">
        <v>237</v>
      </c>
      <c r="I972" s="22" t="s">
        <v>309</v>
      </c>
      <c r="J972" s="17">
        <f>IFERROR(INDEX(Cost_Components!$K$2:$K$29,MATCH(E972,Cost_Components!$A$2:$A$29,0)),"")</f>
        <v>1</v>
      </c>
      <c r="K972" s="17">
        <f t="shared" si="210"/>
        <v>0.47961538461538467</v>
      </c>
      <c r="L972" s="17">
        <f>IFERROR(INDEX(Cost_Components!$S$2:$S$29,MATCH(E972,Cost_Components!$A$2:$A$29,0)),"")</f>
        <v>0.31</v>
      </c>
      <c r="M972" s="28">
        <f>IFERROR(INDEX(Cost_Components!$L$2:$L$29,MATCH(E972,Cost_Components!$A$2:$A$29,0)),"")</f>
        <v>1</v>
      </c>
      <c r="N972" s="29">
        <f>IFERROR(INDEX(Cost_Components!$P$2:$P$29,MATCH(E972,Cost_Components!$A$2:$A$29,0)),"")</f>
        <v>64.94344126</v>
      </c>
      <c r="O972" s="23">
        <f t="shared" si="211"/>
        <v>585389.71829216601</v>
      </c>
      <c r="P972" s="23">
        <f t="shared" si="212"/>
        <v>601867.65298219095</v>
      </c>
      <c r="Q972" s="23">
        <f t="shared" si="213"/>
        <v>12117080.536000324</v>
      </c>
      <c r="R972" s="23">
        <f t="shared" si="214"/>
        <v>18233644.927612193</v>
      </c>
      <c r="S972" s="23">
        <f t="shared" si="215"/>
        <v>6116564.3916118685</v>
      </c>
      <c r="T972" s="16">
        <f>IFERROR(INDEX(Cost_Components!$R$2:$R$29,MATCH(E972,Cost_Components!$A$2:$A$29,0)),"")</f>
        <v>1</v>
      </c>
      <c r="U972" s="26">
        <f>IFERROR(INDEX(Cost_Components!$Q$2:$Q$29,MATCH(E972,Cost_Components!$A$2:$A$29,0)),"")</f>
        <v>2023</v>
      </c>
      <c r="V972" s="30">
        <f>1/(1+Calculation_Assumptions!$B$5)^(B972-Calculation_Assumptions!$B$2)</f>
        <v>0.78940923431393573</v>
      </c>
      <c r="W972" s="23">
        <f t="shared" si="216"/>
        <v>9565335.2680443097</v>
      </c>
      <c r="X972" s="23">
        <f t="shared" si="217"/>
        <v>14393807.681058519</v>
      </c>
      <c r="Y972" s="23">
        <f t="shared" si="218"/>
        <v>4828472.4130142089</v>
      </c>
      <c r="Z972" s="17">
        <f>IFERROR(INDEX(Cost_Components!$T$2:$T$29,MATCH(E972,Cost_Components!$A$2:$A$29,0)),"")</f>
        <v>0.8</v>
      </c>
      <c r="AA972" s="26">
        <f>IFERROR(INDEX(Cost_Components!$U$2:$U$29,MATCH(E972,Cost_Components!$A$2:$A$29,0)),"")</f>
        <v>2025</v>
      </c>
      <c r="AB972" s="26">
        <f>IFERROR(INDEX(Cost_Components!$V$2:$V$29,MATCH(E972,Cost_Components!$A$2:$A$29,0)),"")</f>
        <v>2050</v>
      </c>
      <c r="AC972" s="26">
        <f>IFERROR(INDEX(Cost_Components!$M$2:$M$29,MATCH(E972,Cost_Components!$A$2:$A$29,0)),"")</f>
        <v>30</v>
      </c>
      <c r="AD972" s="26">
        <f>IFERROR(INDEX(Cost_Components!$N$2:$N$29,MATCH(E972,Cost_Components!$A$2:$A$29,0)),"")</f>
        <v>95</v>
      </c>
      <c r="AE972" s="16" t="str">
        <f>IFERROR(INDEX(Cost_Components!$O$2:$O$29,MATCH(E972,Cost_Components!$A$2:$A$29,0)),"")</f>
        <v>Both</v>
      </c>
      <c r="AF972" s="11">
        <v>585389.71829216601</v>
      </c>
      <c r="AG972" s="11">
        <v>601867.65298219095</v>
      </c>
      <c r="AH972" s="23">
        <f t="shared" si="219"/>
        <v>1</v>
      </c>
      <c r="AI972" s="10">
        <v>303644277.16916001</v>
      </c>
      <c r="AJ972" s="29">
        <f t="shared" si="220"/>
        <v>3.9905512624728003E-2</v>
      </c>
      <c r="AK972" s="29">
        <f t="shared" si="221"/>
        <v>6.0049361369831591E-2</v>
      </c>
      <c r="AL972" s="29">
        <f t="shared" si="222"/>
        <v>2.0143848745103582E-2</v>
      </c>
      <c r="AM972" s="29">
        <f t="shared" si="223"/>
        <v>1.5901740214007955E-2</v>
      </c>
    </row>
    <row r="973" spans="1:39">
      <c r="A973" t="s">
        <v>115</v>
      </c>
      <c r="B973" s="20">
        <v>2034</v>
      </c>
      <c r="C973" t="s">
        <v>242</v>
      </c>
      <c r="D973" t="s">
        <v>208</v>
      </c>
      <c r="E973" s="22" t="s">
        <v>325</v>
      </c>
      <c r="F973" s="22" t="s">
        <v>326</v>
      </c>
      <c r="G973" s="22" t="s">
        <v>245</v>
      </c>
      <c r="H973" s="22" t="s">
        <v>237</v>
      </c>
      <c r="I973" s="22" t="s">
        <v>309</v>
      </c>
      <c r="J973" s="17">
        <f>IFERROR(INDEX(Cost_Components!$K$2:$K$29,MATCH(E973,Cost_Components!$A$2:$A$29,0)),"")</f>
        <v>1</v>
      </c>
      <c r="K973" s="17">
        <f t="shared" si="210"/>
        <v>0.49846153846153851</v>
      </c>
      <c r="L973" s="17">
        <f>IFERROR(INDEX(Cost_Components!$S$2:$S$29,MATCH(E973,Cost_Components!$A$2:$A$29,0)),"")</f>
        <v>0.31</v>
      </c>
      <c r="M973" s="28">
        <f>IFERROR(INDEX(Cost_Components!$L$2:$L$29,MATCH(E973,Cost_Components!$A$2:$A$29,0)),"")</f>
        <v>1</v>
      </c>
      <c r="N973" s="29">
        <f>IFERROR(INDEX(Cost_Components!$P$2:$P$29,MATCH(E973,Cost_Components!$A$2:$A$29,0)),"")</f>
        <v>64.94344126</v>
      </c>
      <c r="O973" s="23">
        <f t="shared" si="211"/>
        <v>602021.20932658401</v>
      </c>
      <c r="P973" s="23">
        <f t="shared" si="212"/>
        <v>621697.67618847406</v>
      </c>
      <c r="Q973" s="23">
        <f t="shared" si="213"/>
        <v>12516307.819657646</v>
      </c>
      <c r="R973" s="23">
        <f t="shared" si="214"/>
        <v>19488514.785595011</v>
      </c>
      <c r="S973" s="23">
        <f t="shared" si="215"/>
        <v>6972206.9659373648</v>
      </c>
      <c r="T973" s="16">
        <f>IFERROR(INDEX(Cost_Components!$R$2:$R$29,MATCH(E973,Cost_Components!$A$2:$A$29,0)),"")</f>
        <v>1</v>
      </c>
      <c r="U973" s="26">
        <f>IFERROR(INDEX(Cost_Components!$Q$2:$Q$29,MATCH(E973,Cost_Components!$A$2:$A$29,0)),"")</f>
        <v>2023</v>
      </c>
      <c r="V973" s="30">
        <f>1/(1+Calculation_Assumptions!$B$5)^(B973-Calculation_Assumptions!$B$2)</f>
        <v>0.76641673234362695</v>
      </c>
      <c r="W973" s="23">
        <f t="shared" si="216"/>
        <v>9592707.7401489988</v>
      </c>
      <c r="X973" s="23">
        <f t="shared" si="217"/>
        <v>14936323.820206188</v>
      </c>
      <c r="Y973" s="23">
        <f t="shared" si="218"/>
        <v>5343616.0800571889</v>
      </c>
      <c r="Z973" s="17">
        <f>IFERROR(INDEX(Cost_Components!$T$2:$T$29,MATCH(E973,Cost_Components!$A$2:$A$29,0)),"")</f>
        <v>0.8</v>
      </c>
      <c r="AA973" s="26">
        <f>IFERROR(INDEX(Cost_Components!$U$2:$U$29,MATCH(E973,Cost_Components!$A$2:$A$29,0)),"")</f>
        <v>2025</v>
      </c>
      <c r="AB973" s="26">
        <f>IFERROR(INDEX(Cost_Components!$V$2:$V$29,MATCH(E973,Cost_Components!$A$2:$A$29,0)),"")</f>
        <v>2050</v>
      </c>
      <c r="AC973" s="26">
        <f>IFERROR(INDEX(Cost_Components!$M$2:$M$29,MATCH(E973,Cost_Components!$A$2:$A$29,0)),"")</f>
        <v>30</v>
      </c>
      <c r="AD973" s="26">
        <f>IFERROR(INDEX(Cost_Components!$N$2:$N$29,MATCH(E973,Cost_Components!$A$2:$A$29,0)),"")</f>
        <v>95</v>
      </c>
      <c r="AE973" s="16" t="str">
        <f>IFERROR(INDEX(Cost_Components!$O$2:$O$29,MATCH(E973,Cost_Components!$A$2:$A$29,0)),"")</f>
        <v>Both</v>
      </c>
      <c r="AF973" s="11">
        <v>602021.20932658401</v>
      </c>
      <c r="AG973" s="11">
        <v>621697.67618847406</v>
      </c>
      <c r="AH973" s="23">
        <f t="shared" si="219"/>
        <v>1</v>
      </c>
      <c r="AI973" s="10">
        <v>305332541.18498403</v>
      </c>
      <c r="AJ973" s="29">
        <f t="shared" si="220"/>
        <v>4.099238086802779E-2</v>
      </c>
      <c r="AK973" s="29">
        <f t="shared" si="221"/>
        <v>6.3827179081406865E-2</v>
      </c>
      <c r="AL973" s="29">
        <f t="shared" si="222"/>
        <v>2.2834798213379071E-2</v>
      </c>
      <c r="AM973" s="29">
        <f t="shared" si="223"/>
        <v>1.7500971430424079E-2</v>
      </c>
    </row>
    <row r="974" spans="1:39">
      <c r="A974" t="s">
        <v>115</v>
      </c>
      <c r="B974" s="20">
        <v>2035</v>
      </c>
      <c r="C974" t="s">
        <v>242</v>
      </c>
      <c r="D974" t="s">
        <v>208</v>
      </c>
      <c r="E974" s="22" t="s">
        <v>325</v>
      </c>
      <c r="F974" s="22" t="s">
        <v>326</v>
      </c>
      <c r="G974" s="22" t="s">
        <v>245</v>
      </c>
      <c r="H974" s="22" t="s">
        <v>237</v>
      </c>
      <c r="I974" s="22" t="s">
        <v>309</v>
      </c>
      <c r="J974" s="17">
        <f>IFERROR(INDEX(Cost_Components!$K$2:$K$29,MATCH(E974,Cost_Components!$A$2:$A$29,0)),"")</f>
        <v>1</v>
      </c>
      <c r="K974" s="17">
        <f t="shared" si="210"/>
        <v>0.51730769230769236</v>
      </c>
      <c r="L974" s="17">
        <f>IFERROR(INDEX(Cost_Components!$S$2:$S$29,MATCH(E974,Cost_Components!$A$2:$A$29,0)),"")</f>
        <v>0.31</v>
      </c>
      <c r="M974" s="28">
        <f>IFERROR(INDEX(Cost_Components!$L$2:$L$29,MATCH(E974,Cost_Components!$A$2:$A$29,0)),"")</f>
        <v>1</v>
      </c>
      <c r="N974" s="29">
        <f>IFERROR(INDEX(Cost_Components!$P$2:$P$29,MATCH(E974,Cost_Components!$A$2:$A$29,0)),"")</f>
        <v>64.94344126</v>
      </c>
      <c r="O974" s="23">
        <f t="shared" si="211"/>
        <v>618933.63590956503</v>
      </c>
      <c r="P974" s="23">
        <f t="shared" si="212"/>
        <v>642011.95603551797</v>
      </c>
      <c r="Q974" s="23">
        <f t="shared" si="213"/>
        <v>12925284.384053214</v>
      </c>
      <c r="R974" s="23">
        <f t="shared" si="214"/>
        <v>20793534.579242032</v>
      </c>
      <c r="S974" s="23">
        <f t="shared" si="215"/>
        <v>7868250.1951888185</v>
      </c>
      <c r="T974" s="16">
        <f>IFERROR(INDEX(Cost_Components!$R$2:$R$29,MATCH(E974,Cost_Components!$A$2:$A$29,0)),"")</f>
        <v>1</v>
      </c>
      <c r="U974" s="26">
        <f>IFERROR(INDEX(Cost_Components!$Q$2:$Q$29,MATCH(E974,Cost_Components!$A$2:$A$29,0)),"")</f>
        <v>2023</v>
      </c>
      <c r="V974" s="30">
        <f>1/(1+Calculation_Assumptions!$B$5)^(B974-Calculation_Assumptions!$B$2)</f>
        <v>0.74409391489672516</v>
      </c>
      <c r="W974" s="23">
        <f t="shared" si="216"/>
        <v>9617625.4584836625</v>
      </c>
      <c r="X974" s="23">
        <f t="shared" si="217"/>
        <v>15472342.549608633</v>
      </c>
      <c r="Y974" s="23">
        <f t="shared" si="218"/>
        <v>5854717.0911249695</v>
      </c>
      <c r="Z974" s="17">
        <f>IFERROR(INDEX(Cost_Components!$T$2:$T$29,MATCH(E974,Cost_Components!$A$2:$A$29,0)),"")</f>
        <v>0.8</v>
      </c>
      <c r="AA974" s="26">
        <f>IFERROR(INDEX(Cost_Components!$U$2:$U$29,MATCH(E974,Cost_Components!$A$2:$A$29,0)),"")</f>
        <v>2025</v>
      </c>
      <c r="AB974" s="26">
        <f>IFERROR(INDEX(Cost_Components!$V$2:$V$29,MATCH(E974,Cost_Components!$A$2:$A$29,0)),"")</f>
        <v>2050</v>
      </c>
      <c r="AC974" s="26">
        <f>IFERROR(INDEX(Cost_Components!$M$2:$M$29,MATCH(E974,Cost_Components!$A$2:$A$29,0)),"")</f>
        <v>30</v>
      </c>
      <c r="AD974" s="26">
        <f>IFERROR(INDEX(Cost_Components!$N$2:$N$29,MATCH(E974,Cost_Components!$A$2:$A$29,0)),"")</f>
        <v>95</v>
      </c>
      <c r="AE974" s="16" t="str">
        <f>IFERROR(INDEX(Cost_Components!$O$2:$O$29,MATCH(E974,Cost_Components!$A$2:$A$29,0)),"")</f>
        <v>Both</v>
      </c>
      <c r="AF974" s="11">
        <v>618933.63590956503</v>
      </c>
      <c r="AG974" s="11">
        <v>642011.95603551797</v>
      </c>
      <c r="AH974" s="23">
        <f t="shared" si="219"/>
        <v>1</v>
      </c>
      <c r="AI974" s="10">
        <v>306964650.16711998</v>
      </c>
      <c r="AJ974" s="29">
        <f t="shared" si="220"/>
        <v>4.2106751956671018E-2</v>
      </c>
      <c r="AK974" s="29">
        <f t="shared" si="221"/>
        <v>6.7739182892627745E-2</v>
      </c>
      <c r="AL974" s="29">
        <f t="shared" si="222"/>
        <v>2.563243093595672E-2</v>
      </c>
      <c r="AM974" s="29">
        <f t="shared" si="223"/>
        <v>1.9072935883455964E-2</v>
      </c>
    </row>
    <row r="975" spans="1:39">
      <c r="A975" t="s">
        <v>115</v>
      </c>
      <c r="B975" s="20">
        <v>2036</v>
      </c>
      <c r="C975" t="s">
        <v>242</v>
      </c>
      <c r="D975" t="s">
        <v>208</v>
      </c>
      <c r="E975" s="22" t="s">
        <v>325</v>
      </c>
      <c r="F975" s="22" t="s">
        <v>326</v>
      </c>
      <c r="G975" s="22" t="s">
        <v>245</v>
      </c>
      <c r="H975" s="22" t="s">
        <v>237</v>
      </c>
      <c r="I975" s="22" t="s">
        <v>309</v>
      </c>
      <c r="J975" s="17">
        <f>IFERROR(INDEX(Cost_Components!$K$2:$K$29,MATCH(E975,Cost_Components!$A$2:$A$29,0)),"")</f>
        <v>1</v>
      </c>
      <c r="K975" s="17">
        <f t="shared" si="210"/>
        <v>0.5361538461538462</v>
      </c>
      <c r="L975" s="17">
        <f>IFERROR(INDEX(Cost_Components!$S$2:$S$29,MATCH(E975,Cost_Components!$A$2:$A$29,0)),"")</f>
        <v>0.31</v>
      </c>
      <c r="M975" s="28">
        <f>IFERROR(INDEX(Cost_Components!$L$2:$L$29,MATCH(E975,Cost_Components!$A$2:$A$29,0)),"")</f>
        <v>1</v>
      </c>
      <c r="N975" s="29">
        <f>IFERROR(INDEX(Cost_Components!$P$2:$P$29,MATCH(E975,Cost_Components!$A$2:$A$29,0)),"")</f>
        <v>64.94344126</v>
      </c>
      <c r="O975" s="23">
        <f t="shared" si="211"/>
        <v>636019.88174763601</v>
      </c>
      <c r="P975" s="23">
        <f t="shared" si="212"/>
        <v>662692.487751515</v>
      </c>
      <c r="Q975" s="23">
        <f t="shared" si="213"/>
        <v>13341634.502037473</v>
      </c>
      <c r="R975" s="23">
        <f t="shared" si="214"/>
        <v>22146006.093721092</v>
      </c>
      <c r="S975" s="23">
        <f t="shared" si="215"/>
        <v>8804371.5916836187</v>
      </c>
      <c r="T975" s="16">
        <f>IFERROR(INDEX(Cost_Components!$R$2:$R$29,MATCH(E975,Cost_Components!$A$2:$A$29,0)),"")</f>
        <v>1</v>
      </c>
      <c r="U975" s="26">
        <f>IFERROR(INDEX(Cost_Components!$Q$2:$Q$29,MATCH(E975,Cost_Components!$A$2:$A$29,0)),"")</f>
        <v>2023</v>
      </c>
      <c r="V975" s="30">
        <f>1/(1+Calculation_Assumptions!$B$5)^(B975-Calculation_Assumptions!$B$2)</f>
        <v>0.72242127659876232</v>
      </c>
      <c r="W975" s="23">
        <f t="shared" si="216"/>
        <v>9638280.6288760044</v>
      </c>
      <c r="X975" s="23">
        <f t="shared" si="217"/>
        <v>15998745.993789962</v>
      </c>
      <c r="Y975" s="23">
        <f t="shared" si="218"/>
        <v>6360465.3649139572</v>
      </c>
      <c r="Z975" s="17">
        <f>IFERROR(INDEX(Cost_Components!$T$2:$T$29,MATCH(E975,Cost_Components!$A$2:$A$29,0)),"")</f>
        <v>0.8</v>
      </c>
      <c r="AA975" s="26">
        <f>IFERROR(INDEX(Cost_Components!$U$2:$U$29,MATCH(E975,Cost_Components!$A$2:$A$29,0)),"")</f>
        <v>2025</v>
      </c>
      <c r="AB975" s="26">
        <f>IFERROR(INDEX(Cost_Components!$V$2:$V$29,MATCH(E975,Cost_Components!$A$2:$A$29,0)),"")</f>
        <v>2050</v>
      </c>
      <c r="AC975" s="26">
        <f>IFERROR(INDEX(Cost_Components!$M$2:$M$29,MATCH(E975,Cost_Components!$A$2:$A$29,0)),"")</f>
        <v>30</v>
      </c>
      <c r="AD975" s="26">
        <f>IFERROR(INDEX(Cost_Components!$N$2:$N$29,MATCH(E975,Cost_Components!$A$2:$A$29,0)),"")</f>
        <v>95</v>
      </c>
      <c r="AE975" s="16" t="str">
        <f>IFERROR(INDEX(Cost_Components!$O$2:$O$29,MATCH(E975,Cost_Components!$A$2:$A$29,0)),"")</f>
        <v>Both</v>
      </c>
      <c r="AF975" s="11">
        <v>636019.88174763601</v>
      </c>
      <c r="AG975" s="11">
        <v>662692.487751515</v>
      </c>
      <c r="AH975" s="23">
        <f t="shared" si="219"/>
        <v>1</v>
      </c>
      <c r="AI975" s="10">
        <v>308542769.75662202</v>
      </c>
      <c r="AJ975" s="29">
        <f t="shared" si="220"/>
        <v>4.3240794501719582E-2</v>
      </c>
      <c r="AK975" s="29">
        <f t="shared" si="221"/>
        <v>7.1776130457342505E-2</v>
      </c>
      <c r="AL975" s="29">
        <f t="shared" si="222"/>
        <v>2.8535335955622916E-2</v>
      </c>
      <c r="AM975" s="29">
        <f t="shared" si="223"/>
        <v>2.0614533829235671E-2</v>
      </c>
    </row>
    <row r="976" spans="1:39">
      <c r="A976" t="s">
        <v>115</v>
      </c>
      <c r="B976" s="20">
        <v>2037</v>
      </c>
      <c r="C976" t="s">
        <v>242</v>
      </c>
      <c r="D976" t="s">
        <v>208</v>
      </c>
      <c r="E976" s="22" t="s">
        <v>325</v>
      </c>
      <c r="F976" s="22" t="s">
        <v>326</v>
      </c>
      <c r="G976" s="22" t="s">
        <v>245</v>
      </c>
      <c r="H976" s="22" t="s">
        <v>237</v>
      </c>
      <c r="I976" s="22" t="s">
        <v>309</v>
      </c>
      <c r="J976" s="17">
        <f>IFERROR(INDEX(Cost_Components!$K$2:$K$29,MATCH(E976,Cost_Components!$A$2:$A$29,0)),"")</f>
        <v>1</v>
      </c>
      <c r="K976" s="17">
        <f t="shared" si="210"/>
        <v>0.55500000000000005</v>
      </c>
      <c r="L976" s="17">
        <f>IFERROR(INDEX(Cost_Components!$S$2:$S$29,MATCH(E976,Cost_Components!$A$2:$A$29,0)),"")</f>
        <v>0.31</v>
      </c>
      <c r="M976" s="28">
        <f>IFERROR(INDEX(Cost_Components!$L$2:$L$29,MATCH(E976,Cost_Components!$A$2:$A$29,0)),"")</f>
        <v>1</v>
      </c>
      <c r="N976" s="29">
        <f>IFERROR(INDEX(Cost_Components!$P$2:$P$29,MATCH(E976,Cost_Components!$A$2:$A$29,0)),"")</f>
        <v>64.94344126</v>
      </c>
      <c r="O976" s="23">
        <f t="shared" si="211"/>
        <v>653167.33383312798</v>
      </c>
      <c r="P976" s="23">
        <f t="shared" si="212"/>
        <v>683611.25686075096</v>
      </c>
      <c r="Q976" s="23">
        <f t="shared" si="213"/>
        <v>13762780.926429395</v>
      </c>
      <c r="R976" s="23">
        <f t="shared" si="214"/>
        <v>23542508.57964712</v>
      </c>
      <c r="S976" s="23">
        <f t="shared" si="215"/>
        <v>9779727.6532177255</v>
      </c>
      <c r="T976" s="16">
        <f>IFERROR(INDEX(Cost_Components!$R$2:$R$29,MATCH(E976,Cost_Components!$A$2:$A$29,0)),"")</f>
        <v>1</v>
      </c>
      <c r="U976" s="26">
        <f>IFERROR(INDEX(Cost_Components!$Q$2:$Q$29,MATCH(E976,Cost_Components!$A$2:$A$29,0)),"")</f>
        <v>2023</v>
      </c>
      <c r="V976" s="30">
        <f>1/(1+Calculation_Assumptions!$B$5)^(B976-Calculation_Assumptions!$B$2)</f>
        <v>0.70137988019297326</v>
      </c>
      <c r="W976" s="23">
        <f t="shared" si="216"/>
        <v>9652937.6373011861</v>
      </c>
      <c r="X976" s="23">
        <f t="shared" si="217"/>
        <v>16512241.847034942</v>
      </c>
      <c r="Y976" s="23">
        <f t="shared" si="218"/>
        <v>6859304.2097337563</v>
      </c>
      <c r="Z976" s="17">
        <f>IFERROR(INDEX(Cost_Components!$T$2:$T$29,MATCH(E976,Cost_Components!$A$2:$A$29,0)),"")</f>
        <v>0.8</v>
      </c>
      <c r="AA976" s="26">
        <f>IFERROR(INDEX(Cost_Components!$U$2:$U$29,MATCH(E976,Cost_Components!$A$2:$A$29,0)),"")</f>
        <v>2025</v>
      </c>
      <c r="AB976" s="26">
        <f>IFERROR(INDEX(Cost_Components!$V$2:$V$29,MATCH(E976,Cost_Components!$A$2:$A$29,0)),"")</f>
        <v>2050</v>
      </c>
      <c r="AC976" s="26">
        <f>IFERROR(INDEX(Cost_Components!$M$2:$M$29,MATCH(E976,Cost_Components!$A$2:$A$29,0)),"")</f>
        <v>30</v>
      </c>
      <c r="AD976" s="26">
        <f>IFERROR(INDEX(Cost_Components!$N$2:$N$29,MATCH(E976,Cost_Components!$A$2:$A$29,0)),"")</f>
        <v>95</v>
      </c>
      <c r="AE976" s="16" t="str">
        <f>IFERROR(INDEX(Cost_Components!$O$2:$O$29,MATCH(E976,Cost_Components!$A$2:$A$29,0)),"")</f>
        <v>Both</v>
      </c>
      <c r="AF976" s="11">
        <v>653167.33383312798</v>
      </c>
      <c r="AG976" s="11">
        <v>683611.25686075096</v>
      </c>
      <c r="AH976" s="23">
        <f t="shared" si="219"/>
        <v>1</v>
      </c>
      <c r="AI976" s="10">
        <v>310068287.63643003</v>
      </c>
      <c r="AJ976" s="29">
        <f t="shared" si="220"/>
        <v>4.4386289972894351E-2</v>
      </c>
      <c r="AK976" s="29">
        <f t="shared" si="221"/>
        <v>7.5926850691844516E-2</v>
      </c>
      <c r="AL976" s="29">
        <f t="shared" si="222"/>
        <v>3.1540560718950165E-2</v>
      </c>
      <c r="AM976" s="29">
        <f t="shared" si="223"/>
        <v>2.2121914698276464E-2</v>
      </c>
    </row>
    <row r="977" spans="1:39">
      <c r="A977" t="s">
        <v>115</v>
      </c>
      <c r="B977" s="20">
        <v>2038</v>
      </c>
      <c r="C977" t="s">
        <v>242</v>
      </c>
      <c r="D977" t="s">
        <v>208</v>
      </c>
      <c r="E977" s="22" t="s">
        <v>325</v>
      </c>
      <c r="F977" s="22" t="s">
        <v>326</v>
      </c>
      <c r="G977" s="22" t="s">
        <v>245</v>
      </c>
      <c r="H977" s="22" t="s">
        <v>237</v>
      </c>
      <c r="I977" s="22" t="s">
        <v>309</v>
      </c>
      <c r="J977" s="17">
        <f>IFERROR(INDEX(Cost_Components!$K$2:$K$29,MATCH(E977,Cost_Components!$A$2:$A$29,0)),"")</f>
        <v>1</v>
      </c>
      <c r="K977" s="17">
        <f t="shared" si="210"/>
        <v>0.57384615384615389</v>
      </c>
      <c r="L977" s="17">
        <f>IFERROR(INDEX(Cost_Components!$S$2:$S$29,MATCH(E977,Cost_Components!$A$2:$A$29,0)),"")</f>
        <v>0.31</v>
      </c>
      <c r="M977" s="28">
        <f>IFERROR(INDEX(Cost_Components!$L$2:$L$29,MATCH(E977,Cost_Components!$A$2:$A$29,0)),"")</f>
        <v>1</v>
      </c>
      <c r="N977" s="29">
        <f>IFERROR(INDEX(Cost_Components!$P$2:$P$29,MATCH(E977,Cost_Components!$A$2:$A$29,0)),"")</f>
        <v>64.94344126</v>
      </c>
      <c r="O977" s="23">
        <f t="shared" si="211"/>
        <v>671046.82767696201</v>
      </c>
      <c r="P977" s="23">
        <f t="shared" si="212"/>
        <v>705552.74598703603</v>
      </c>
      <c r="Q977" s="23">
        <f t="shared" si="213"/>
        <v>14204517.22760064</v>
      </c>
      <c r="R977" s="23">
        <f t="shared" si="214"/>
        <v>25008267.166167159</v>
      </c>
      <c r="S977" s="23">
        <f t="shared" si="215"/>
        <v>10803749.938566519</v>
      </c>
      <c r="T977" s="16">
        <f>IFERROR(INDEX(Cost_Components!$R$2:$R$29,MATCH(E977,Cost_Components!$A$2:$A$29,0)),"")</f>
        <v>1</v>
      </c>
      <c r="U977" s="26">
        <f>IFERROR(INDEX(Cost_Components!$Q$2:$Q$29,MATCH(E977,Cost_Components!$A$2:$A$29,0)),"")</f>
        <v>2023</v>
      </c>
      <c r="V977" s="30">
        <f>1/(1+Calculation_Assumptions!$B$5)^(B977-Calculation_Assumptions!$B$2)</f>
        <v>0.68095133999317792</v>
      </c>
      <c r="W977" s="23">
        <f t="shared" si="216"/>
        <v>9672585.0400908366</v>
      </c>
      <c r="X977" s="23">
        <f t="shared" si="217"/>
        <v>17029413.037708919</v>
      </c>
      <c r="Y977" s="23">
        <f t="shared" si="218"/>
        <v>7356827.9976180848</v>
      </c>
      <c r="Z977" s="17">
        <f>IFERROR(INDEX(Cost_Components!$T$2:$T$29,MATCH(E977,Cost_Components!$A$2:$A$29,0)),"")</f>
        <v>0.8</v>
      </c>
      <c r="AA977" s="26">
        <f>IFERROR(INDEX(Cost_Components!$U$2:$U$29,MATCH(E977,Cost_Components!$A$2:$A$29,0)),"")</f>
        <v>2025</v>
      </c>
      <c r="AB977" s="26">
        <f>IFERROR(INDEX(Cost_Components!$V$2:$V$29,MATCH(E977,Cost_Components!$A$2:$A$29,0)),"")</f>
        <v>2050</v>
      </c>
      <c r="AC977" s="26">
        <f>IFERROR(INDEX(Cost_Components!$M$2:$M$29,MATCH(E977,Cost_Components!$A$2:$A$29,0)),"")</f>
        <v>30</v>
      </c>
      <c r="AD977" s="26">
        <f>IFERROR(INDEX(Cost_Components!$N$2:$N$29,MATCH(E977,Cost_Components!$A$2:$A$29,0)),"")</f>
        <v>95</v>
      </c>
      <c r="AE977" s="16" t="str">
        <f>IFERROR(INDEX(Cost_Components!$O$2:$O$29,MATCH(E977,Cost_Components!$A$2:$A$29,0)),"")</f>
        <v>Both</v>
      </c>
      <c r="AF977" s="11">
        <v>671046.82767696201</v>
      </c>
      <c r="AG977" s="11">
        <v>705552.74598703603</v>
      </c>
      <c r="AH977" s="23">
        <f t="shared" si="219"/>
        <v>1</v>
      </c>
      <c r="AI977" s="10">
        <v>311532999.13163</v>
      </c>
      <c r="AJ977" s="29">
        <f t="shared" si="220"/>
        <v>4.5595546112914019E-2</v>
      </c>
      <c r="AK977" s="29">
        <f t="shared" si="221"/>
        <v>8.0274857674389022E-2</v>
      </c>
      <c r="AL977" s="29">
        <f t="shared" si="222"/>
        <v>3.4679311561475003E-2</v>
      </c>
      <c r="AM977" s="29">
        <f t="shared" si="223"/>
        <v>2.3614923677827311E-2</v>
      </c>
    </row>
    <row r="978" spans="1:39">
      <c r="A978" t="s">
        <v>115</v>
      </c>
      <c r="B978" s="20">
        <v>2039</v>
      </c>
      <c r="C978" t="s">
        <v>242</v>
      </c>
      <c r="D978" t="s">
        <v>208</v>
      </c>
      <c r="E978" s="22" t="s">
        <v>325</v>
      </c>
      <c r="F978" s="22" t="s">
        <v>326</v>
      </c>
      <c r="G978" s="22" t="s">
        <v>245</v>
      </c>
      <c r="H978" s="22" t="s">
        <v>237</v>
      </c>
      <c r="I978" s="22" t="s">
        <v>309</v>
      </c>
      <c r="J978" s="17">
        <f>IFERROR(INDEX(Cost_Components!$K$2:$K$29,MATCH(E978,Cost_Components!$A$2:$A$29,0)),"")</f>
        <v>1</v>
      </c>
      <c r="K978" s="17">
        <f t="shared" si="210"/>
        <v>0.59269230769230763</v>
      </c>
      <c r="L978" s="17">
        <f>IFERROR(INDEX(Cost_Components!$S$2:$S$29,MATCH(E978,Cost_Components!$A$2:$A$29,0)),"")</f>
        <v>0.31</v>
      </c>
      <c r="M978" s="28">
        <f>IFERROR(INDEX(Cost_Components!$L$2:$L$29,MATCH(E978,Cost_Components!$A$2:$A$29,0)),"")</f>
        <v>1</v>
      </c>
      <c r="N978" s="29">
        <f>IFERROR(INDEX(Cost_Components!$P$2:$P$29,MATCH(E978,Cost_Components!$A$2:$A$29,0)),"")</f>
        <v>64.94344126</v>
      </c>
      <c r="O978" s="23">
        <f t="shared" si="211"/>
        <v>688787.67063654796</v>
      </c>
      <c r="P978" s="23">
        <f t="shared" si="212"/>
        <v>727508.51058684103</v>
      </c>
      <c r="Q978" s="23">
        <f t="shared" si="213"/>
        <v>14646540.929268446</v>
      </c>
      <c r="R978" s="23">
        <f t="shared" si="214"/>
        <v>26512455.519102991</v>
      </c>
      <c r="S978" s="23">
        <f t="shared" si="215"/>
        <v>11865914.589834545</v>
      </c>
      <c r="T978" s="16">
        <f>IFERROR(INDEX(Cost_Components!$R$2:$R$29,MATCH(E978,Cost_Components!$A$2:$A$29,0)),"")</f>
        <v>1</v>
      </c>
      <c r="U978" s="26">
        <f>IFERROR(INDEX(Cost_Components!$Q$2:$Q$29,MATCH(E978,Cost_Components!$A$2:$A$29,0)),"")</f>
        <v>2023</v>
      </c>
      <c r="V978" s="30">
        <f>1/(1+Calculation_Assumptions!$B$5)^(B978-Calculation_Assumptions!$B$2)</f>
        <v>0.66111780581861923</v>
      </c>
      <c r="W978" s="23">
        <f t="shared" si="216"/>
        <v>9683089.0019905549</v>
      </c>
      <c r="X978" s="23">
        <f t="shared" si="217"/>
        <v>17527856.41965311</v>
      </c>
      <c r="Y978" s="23">
        <f t="shared" si="218"/>
        <v>7844767.4176625554</v>
      </c>
      <c r="Z978" s="17">
        <f>IFERROR(INDEX(Cost_Components!$T$2:$T$29,MATCH(E978,Cost_Components!$A$2:$A$29,0)),"")</f>
        <v>0.8</v>
      </c>
      <c r="AA978" s="26">
        <f>IFERROR(INDEX(Cost_Components!$U$2:$U$29,MATCH(E978,Cost_Components!$A$2:$A$29,0)),"")</f>
        <v>2025</v>
      </c>
      <c r="AB978" s="26">
        <f>IFERROR(INDEX(Cost_Components!$V$2:$V$29,MATCH(E978,Cost_Components!$A$2:$A$29,0)),"")</f>
        <v>2050</v>
      </c>
      <c r="AC978" s="26">
        <f>IFERROR(INDEX(Cost_Components!$M$2:$M$29,MATCH(E978,Cost_Components!$A$2:$A$29,0)),"")</f>
        <v>30</v>
      </c>
      <c r="AD978" s="26">
        <f>IFERROR(INDEX(Cost_Components!$N$2:$N$29,MATCH(E978,Cost_Components!$A$2:$A$29,0)),"")</f>
        <v>95</v>
      </c>
      <c r="AE978" s="16" t="str">
        <f>IFERROR(INDEX(Cost_Components!$O$2:$O$29,MATCH(E978,Cost_Components!$A$2:$A$29,0)),"")</f>
        <v>Both</v>
      </c>
      <c r="AF978" s="11">
        <v>688787.67063654796</v>
      </c>
      <c r="AG978" s="11">
        <v>727508.51058684103</v>
      </c>
      <c r="AH978" s="23">
        <f t="shared" si="219"/>
        <v>1</v>
      </c>
      <c r="AI978" s="10">
        <v>312936391.85847902</v>
      </c>
      <c r="AJ978" s="29">
        <f t="shared" si="220"/>
        <v>4.6803571940882263E-2</v>
      </c>
      <c r="AK978" s="29">
        <f t="shared" si="221"/>
        <v>8.4721547921127904E-2</v>
      </c>
      <c r="AL978" s="29">
        <f t="shared" si="222"/>
        <v>3.7917975980245641E-2</v>
      </c>
      <c r="AM978" s="29">
        <f t="shared" si="223"/>
        <v>2.5068249081143103E-2</v>
      </c>
    </row>
    <row r="979" spans="1:39">
      <c r="A979" t="s">
        <v>115</v>
      </c>
      <c r="B979" s="20">
        <v>2040</v>
      </c>
      <c r="C979" t="s">
        <v>242</v>
      </c>
      <c r="D979" t="s">
        <v>208</v>
      </c>
      <c r="E979" s="22" t="s">
        <v>325</v>
      </c>
      <c r="F979" s="22" t="s">
        <v>326</v>
      </c>
      <c r="G979" s="22" t="s">
        <v>245</v>
      </c>
      <c r="H979" s="22" t="s">
        <v>237</v>
      </c>
      <c r="I979" s="22" t="s">
        <v>309</v>
      </c>
      <c r="J979" s="17">
        <f>IFERROR(INDEX(Cost_Components!$K$2:$K$29,MATCH(E979,Cost_Components!$A$2:$A$29,0)),"")</f>
        <v>1</v>
      </c>
      <c r="K979" s="17">
        <f t="shared" si="210"/>
        <v>0.61153846153846159</v>
      </c>
      <c r="L979" s="17">
        <f>IFERROR(INDEX(Cost_Components!$S$2:$S$29,MATCH(E979,Cost_Components!$A$2:$A$29,0)),"")</f>
        <v>0.31</v>
      </c>
      <c r="M979" s="28">
        <f>IFERROR(INDEX(Cost_Components!$L$2:$L$29,MATCH(E979,Cost_Components!$A$2:$A$29,0)),"")</f>
        <v>1</v>
      </c>
      <c r="N979" s="29">
        <f>IFERROR(INDEX(Cost_Components!$P$2:$P$29,MATCH(E979,Cost_Components!$A$2:$A$29,0)),"")</f>
        <v>64.94344126</v>
      </c>
      <c r="O979" s="23">
        <f t="shared" si="211"/>
        <v>706577.56419995904</v>
      </c>
      <c r="P979" s="23">
        <f t="shared" si="212"/>
        <v>749690.95969422895</v>
      </c>
      <c r="Q979" s="23">
        <f t="shared" si="213"/>
        <v>15093128.349257106</v>
      </c>
      <c r="R979" s="23">
        <f t="shared" si="214"/>
        <v>28062019.181786053</v>
      </c>
      <c r="S979" s="23">
        <f t="shared" si="215"/>
        <v>12968890.832528947</v>
      </c>
      <c r="T979" s="16">
        <f>IFERROR(INDEX(Cost_Components!$R$2:$R$29,MATCH(E979,Cost_Components!$A$2:$A$29,0)),"")</f>
        <v>1</v>
      </c>
      <c r="U979" s="26">
        <f>IFERROR(INDEX(Cost_Components!$Q$2:$Q$29,MATCH(E979,Cost_Components!$A$2:$A$29,0)),"")</f>
        <v>2023</v>
      </c>
      <c r="V979" s="30">
        <f>1/(1+Calculation_Assumptions!$B$5)^(B979-Calculation_Assumptions!$B$2)</f>
        <v>0.64186194739671765</v>
      </c>
      <c r="W979" s="23">
        <f t="shared" si="216"/>
        <v>9687704.7545627728</v>
      </c>
      <c r="X979" s="23">
        <f t="shared" si="217"/>
        <v>18011942.279905241</v>
      </c>
      <c r="Y979" s="23">
        <f t="shared" si="218"/>
        <v>8324237.5253424691</v>
      </c>
      <c r="Z979" s="17">
        <f>IFERROR(INDEX(Cost_Components!$T$2:$T$29,MATCH(E979,Cost_Components!$A$2:$A$29,0)),"")</f>
        <v>0.8</v>
      </c>
      <c r="AA979" s="26">
        <f>IFERROR(INDEX(Cost_Components!$U$2:$U$29,MATCH(E979,Cost_Components!$A$2:$A$29,0)),"")</f>
        <v>2025</v>
      </c>
      <c r="AB979" s="26">
        <f>IFERROR(INDEX(Cost_Components!$V$2:$V$29,MATCH(E979,Cost_Components!$A$2:$A$29,0)),"")</f>
        <v>2050</v>
      </c>
      <c r="AC979" s="26">
        <f>IFERROR(INDEX(Cost_Components!$M$2:$M$29,MATCH(E979,Cost_Components!$A$2:$A$29,0)),"")</f>
        <v>30</v>
      </c>
      <c r="AD979" s="26">
        <f>IFERROR(INDEX(Cost_Components!$N$2:$N$29,MATCH(E979,Cost_Components!$A$2:$A$29,0)),"")</f>
        <v>95</v>
      </c>
      <c r="AE979" s="16" t="str">
        <f>IFERROR(INDEX(Cost_Components!$O$2:$O$29,MATCH(E979,Cost_Components!$A$2:$A$29,0)),"")</f>
        <v>Both</v>
      </c>
      <c r="AF979" s="11">
        <v>706577.56419995904</v>
      </c>
      <c r="AG979" s="11">
        <v>749690.95969422895</v>
      </c>
      <c r="AH979" s="23">
        <f t="shared" si="219"/>
        <v>1</v>
      </c>
      <c r="AI979" s="10">
        <v>314265537.41082901</v>
      </c>
      <c r="AJ979" s="29">
        <f t="shared" si="220"/>
        <v>4.8026673473669353E-2</v>
      </c>
      <c r="AK979" s="29">
        <f t="shared" si="221"/>
        <v>8.9293975448225801E-2</v>
      </c>
      <c r="AL979" s="29">
        <f t="shared" si="222"/>
        <v>4.1267301974556449E-2</v>
      </c>
      <c r="AM979" s="29">
        <f t="shared" si="223"/>
        <v>2.6487910809197213E-2</v>
      </c>
    </row>
    <row r="980" spans="1:39">
      <c r="A980" t="s">
        <v>115</v>
      </c>
      <c r="B980" s="20">
        <v>2041</v>
      </c>
      <c r="C980" t="s">
        <v>242</v>
      </c>
      <c r="D980" t="s">
        <v>208</v>
      </c>
      <c r="E980" s="22" t="s">
        <v>325</v>
      </c>
      <c r="F980" s="22" t="s">
        <v>326</v>
      </c>
      <c r="G980" s="22" t="s">
        <v>245</v>
      </c>
      <c r="H980" s="22" t="s">
        <v>237</v>
      </c>
      <c r="I980" s="22" t="s">
        <v>309</v>
      </c>
      <c r="J980" s="17">
        <f>IFERROR(INDEX(Cost_Components!$K$2:$K$29,MATCH(E980,Cost_Components!$A$2:$A$29,0)),"")</f>
        <v>1</v>
      </c>
      <c r="K980" s="17">
        <f t="shared" si="210"/>
        <v>0.63038461538461543</v>
      </c>
      <c r="L980" s="17">
        <f>IFERROR(INDEX(Cost_Components!$S$2:$S$29,MATCH(E980,Cost_Components!$A$2:$A$29,0)),"")</f>
        <v>0.31</v>
      </c>
      <c r="M980" s="28">
        <f>IFERROR(INDEX(Cost_Components!$L$2:$L$29,MATCH(E980,Cost_Components!$A$2:$A$29,0)),"")</f>
        <v>1</v>
      </c>
      <c r="N980" s="29">
        <f>IFERROR(INDEX(Cost_Components!$P$2:$P$29,MATCH(E980,Cost_Components!$A$2:$A$29,0)),"")</f>
        <v>64.94344126</v>
      </c>
      <c r="O980" s="23">
        <f t="shared" si="211"/>
        <v>724290.28981476102</v>
      </c>
      <c r="P980" s="23">
        <f t="shared" si="212"/>
        <v>771955.54786036001</v>
      </c>
      <c r="Q980" s="23">
        <f t="shared" si="213"/>
        <v>15541369.431118127</v>
      </c>
      <c r="R980" s="23">
        <f t="shared" si="214"/>
        <v>29651970.953314021</v>
      </c>
      <c r="S980" s="23">
        <f t="shared" si="215"/>
        <v>14110601.522195894</v>
      </c>
      <c r="T980" s="16">
        <f>IFERROR(INDEX(Cost_Components!$R$2:$R$29,MATCH(E980,Cost_Components!$A$2:$A$29,0)),"")</f>
        <v>1</v>
      </c>
      <c r="U980" s="26">
        <f>IFERROR(INDEX(Cost_Components!$Q$2:$Q$29,MATCH(E980,Cost_Components!$A$2:$A$29,0)),"")</f>
        <v>2023</v>
      </c>
      <c r="V980" s="30">
        <f>1/(1+Calculation_Assumptions!$B$5)^(B980-Calculation_Assumptions!$B$2)</f>
        <v>0.62316693922011435</v>
      </c>
      <c r="W980" s="23">
        <f t="shared" si="216"/>
        <v>9684867.6196789332</v>
      </c>
      <c r="X980" s="23">
        <f t="shared" si="217"/>
        <v>18478127.980820436</v>
      </c>
      <c r="Y980" s="23">
        <f t="shared" si="218"/>
        <v>8793260.361141501</v>
      </c>
      <c r="Z980" s="17">
        <f>IFERROR(INDEX(Cost_Components!$T$2:$T$29,MATCH(E980,Cost_Components!$A$2:$A$29,0)),"")</f>
        <v>0.8</v>
      </c>
      <c r="AA980" s="26">
        <f>IFERROR(INDEX(Cost_Components!$U$2:$U$29,MATCH(E980,Cost_Components!$A$2:$A$29,0)),"")</f>
        <v>2025</v>
      </c>
      <c r="AB980" s="26">
        <f>IFERROR(INDEX(Cost_Components!$V$2:$V$29,MATCH(E980,Cost_Components!$A$2:$A$29,0)),"")</f>
        <v>2050</v>
      </c>
      <c r="AC980" s="26">
        <f>IFERROR(INDEX(Cost_Components!$M$2:$M$29,MATCH(E980,Cost_Components!$A$2:$A$29,0)),"")</f>
        <v>30</v>
      </c>
      <c r="AD980" s="26">
        <f>IFERROR(INDEX(Cost_Components!$N$2:$N$29,MATCH(E980,Cost_Components!$A$2:$A$29,0)),"")</f>
        <v>95</v>
      </c>
      <c r="AE980" s="16" t="str">
        <f>IFERROR(INDEX(Cost_Components!$O$2:$O$29,MATCH(E980,Cost_Components!$A$2:$A$29,0)),"")</f>
        <v>Both</v>
      </c>
      <c r="AF980" s="11">
        <v>724290.28981476102</v>
      </c>
      <c r="AG980" s="11">
        <v>771955.54786036001</v>
      </c>
      <c r="AH980" s="23">
        <f t="shared" si="219"/>
        <v>1</v>
      </c>
      <c r="AI980" s="10">
        <v>315525215.31254798</v>
      </c>
      <c r="AJ980" s="29">
        <f t="shared" si="220"/>
        <v>4.9255554475173727E-2</v>
      </c>
      <c r="AK980" s="29">
        <f t="shared" si="221"/>
        <v>9.3976549303490184E-2</v>
      </c>
      <c r="AL980" s="29">
        <f t="shared" si="222"/>
        <v>4.4720994828316457E-2</v>
      </c>
      <c r="AM980" s="29">
        <f t="shared" si="223"/>
        <v>2.7868645466040527E-2</v>
      </c>
    </row>
    <row r="981" spans="1:39">
      <c r="A981" t="s">
        <v>115</v>
      </c>
      <c r="B981" s="20">
        <v>2042</v>
      </c>
      <c r="C981" t="s">
        <v>242</v>
      </c>
      <c r="D981" t="s">
        <v>208</v>
      </c>
      <c r="E981" s="22" t="s">
        <v>325</v>
      </c>
      <c r="F981" s="22" t="s">
        <v>326</v>
      </c>
      <c r="G981" s="22" t="s">
        <v>245</v>
      </c>
      <c r="H981" s="22" t="s">
        <v>237</v>
      </c>
      <c r="I981" s="22" t="s">
        <v>309</v>
      </c>
      <c r="J981" s="17">
        <f>IFERROR(INDEX(Cost_Components!$K$2:$K$29,MATCH(E981,Cost_Components!$A$2:$A$29,0)),"")</f>
        <v>1</v>
      </c>
      <c r="K981" s="17">
        <f t="shared" si="210"/>
        <v>0.64923076923076928</v>
      </c>
      <c r="L981" s="17">
        <f>IFERROR(INDEX(Cost_Components!$S$2:$S$29,MATCH(E981,Cost_Components!$A$2:$A$29,0)),"")</f>
        <v>0.31</v>
      </c>
      <c r="M981" s="28">
        <f>IFERROR(INDEX(Cost_Components!$L$2:$L$29,MATCH(E981,Cost_Components!$A$2:$A$29,0)),"")</f>
        <v>1</v>
      </c>
      <c r="N981" s="29">
        <f>IFERROR(INDEX(Cost_Components!$P$2:$P$29,MATCH(E981,Cost_Components!$A$2:$A$29,0)),"")</f>
        <v>64.94344126</v>
      </c>
      <c r="O981" s="23">
        <f t="shared" si="211"/>
        <v>741863.19818618498</v>
      </c>
      <c r="P981" s="23">
        <f t="shared" si="212"/>
        <v>794235.63703903405</v>
      </c>
      <c r="Q981" s="23">
        <f t="shared" si="213"/>
        <v>15989922.586599387</v>
      </c>
      <c r="R981" s="23">
        <f t="shared" si="214"/>
        <v>31279385.988461576</v>
      </c>
      <c r="S981" s="23">
        <f t="shared" si="215"/>
        <v>15289463.401862189</v>
      </c>
      <c r="T981" s="16">
        <f>IFERROR(INDEX(Cost_Components!$R$2:$R$29,MATCH(E981,Cost_Components!$A$2:$A$29,0)),"")</f>
        <v>1</v>
      </c>
      <c r="U981" s="26">
        <f>IFERROR(INDEX(Cost_Components!$Q$2:$Q$29,MATCH(E981,Cost_Components!$A$2:$A$29,0)),"")</f>
        <v>2023</v>
      </c>
      <c r="V981" s="30">
        <f>1/(1+Calculation_Assumptions!$B$5)^(B981-Calculation_Assumptions!$B$2)</f>
        <v>0.60501644584477121</v>
      </c>
      <c r="W981" s="23">
        <f t="shared" si="216"/>
        <v>9674166.132677393</v>
      </c>
      <c r="X981" s="23">
        <f t="shared" si="217"/>
        <v>18924542.938945759</v>
      </c>
      <c r="Y981" s="23">
        <f t="shared" si="218"/>
        <v>9250376.8062683661</v>
      </c>
      <c r="Z981" s="17">
        <f>IFERROR(INDEX(Cost_Components!$T$2:$T$29,MATCH(E981,Cost_Components!$A$2:$A$29,0)),"")</f>
        <v>0.8</v>
      </c>
      <c r="AA981" s="26">
        <f>IFERROR(INDEX(Cost_Components!$U$2:$U$29,MATCH(E981,Cost_Components!$A$2:$A$29,0)),"")</f>
        <v>2025</v>
      </c>
      <c r="AB981" s="26">
        <f>IFERROR(INDEX(Cost_Components!$V$2:$V$29,MATCH(E981,Cost_Components!$A$2:$A$29,0)),"")</f>
        <v>2050</v>
      </c>
      <c r="AC981" s="26">
        <f>IFERROR(INDEX(Cost_Components!$M$2:$M$29,MATCH(E981,Cost_Components!$A$2:$A$29,0)),"")</f>
        <v>30</v>
      </c>
      <c r="AD981" s="26">
        <f>IFERROR(INDEX(Cost_Components!$N$2:$N$29,MATCH(E981,Cost_Components!$A$2:$A$29,0)),"")</f>
        <v>95</v>
      </c>
      <c r="AE981" s="16" t="str">
        <f>IFERROR(INDEX(Cost_Components!$O$2:$O$29,MATCH(E981,Cost_Components!$A$2:$A$29,0)),"")</f>
        <v>Both</v>
      </c>
      <c r="AF981" s="11">
        <v>741863.19818618498</v>
      </c>
      <c r="AG981" s="11">
        <v>794235.63703903405</v>
      </c>
      <c r="AH981" s="23">
        <f t="shared" si="219"/>
        <v>1</v>
      </c>
      <c r="AI981" s="10">
        <v>316707694.211882</v>
      </c>
      <c r="AJ981" s="29">
        <f t="shared" si="220"/>
        <v>5.048795112600548E-2</v>
      </c>
      <c r="AK981" s="29">
        <f t="shared" si="221"/>
        <v>9.8764212427170206E-2</v>
      </c>
      <c r="AL981" s="29">
        <f t="shared" si="222"/>
        <v>4.8276261301164719E-2</v>
      </c>
      <c r="AM981" s="29">
        <f t="shared" si="223"/>
        <v>2.9207932031104149E-2</v>
      </c>
    </row>
    <row r="982" spans="1:39">
      <c r="A982" t="s">
        <v>115</v>
      </c>
      <c r="B982" s="20">
        <v>2043</v>
      </c>
      <c r="C982" t="s">
        <v>242</v>
      </c>
      <c r="D982" t="s">
        <v>208</v>
      </c>
      <c r="E982" s="22" t="s">
        <v>325</v>
      </c>
      <c r="F982" s="22" t="s">
        <v>326</v>
      </c>
      <c r="G982" s="22" t="s">
        <v>245</v>
      </c>
      <c r="H982" s="22" t="s">
        <v>237</v>
      </c>
      <c r="I982" s="22" t="s">
        <v>309</v>
      </c>
      <c r="J982" s="17">
        <f>IFERROR(INDEX(Cost_Components!$K$2:$K$29,MATCH(E982,Cost_Components!$A$2:$A$29,0)),"")</f>
        <v>1</v>
      </c>
      <c r="K982" s="17">
        <f t="shared" si="210"/>
        <v>0.66807692307692301</v>
      </c>
      <c r="L982" s="17">
        <f>IFERROR(INDEX(Cost_Components!$S$2:$S$29,MATCH(E982,Cost_Components!$A$2:$A$29,0)),"")</f>
        <v>0.31</v>
      </c>
      <c r="M982" s="28">
        <f>IFERROR(INDEX(Cost_Components!$L$2:$L$29,MATCH(E982,Cost_Components!$A$2:$A$29,0)),"")</f>
        <v>1</v>
      </c>
      <c r="N982" s="29">
        <f>IFERROR(INDEX(Cost_Components!$P$2:$P$29,MATCH(E982,Cost_Components!$A$2:$A$29,0)),"")</f>
        <v>64.94344126</v>
      </c>
      <c r="O982" s="23">
        <f t="shared" si="211"/>
        <v>759861.94492556003</v>
      </c>
      <c r="P982" s="23">
        <f t="shared" si="212"/>
        <v>817240.61915324302</v>
      </c>
      <c r="Q982" s="23">
        <f t="shared" si="213"/>
        <v>16453069.625032049</v>
      </c>
      <c r="R982" s="23">
        <f t="shared" si="214"/>
        <v>32968293.127250589</v>
      </c>
      <c r="S982" s="23">
        <f t="shared" si="215"/>
        <v>16515223.502218541</v>
      </c>
      <c r="T982" s="16">
        <f>IFERROR(INDEX(Cost_Components!$R$2:$R$29,MATCH(E982,Cost_Components!$A$2:$A$29,0)),"")</f>
        <v>1</v>
      </c>
      <c r="U982" s="26">
        <f>IFERROR(INDEX(Cost_Components!$Q$2:$Q$29,MATCH(E982,Cost_Components!$A$2:$A$29,0)),"")</f>
        <v>2023</v>
      </c>
      <c r="V982" s="30">
        <f>1/(1+Calculation_Assumptions!$B$5)^(B982-Calculation_Assumptions!$B$2)</f>
        <v>0.5873946076162827</v>
      </c>
      <c r="W982" s="23">
        <f t="shared" si="216"/>
        <v>9664444.3764790799</v>
      </c>
      <c r="X982" s="23">
        <f t="shared" si="217"/>
        <v>19365397.605259951</v>
      </c>
      <c r="Y982" s="23">
        <f t="shared" si="218"/>
        <v>9700953.2287808694</v>
      </c>
      <c r="Z982" s="17">
        <f>IFERROR(INDEX(Cost_Components!$T$2:$T$29,MATCH(E982,Cost_Components!$A$2:$A$29,0)),"")</f>
        <v>0.8</v>
      </c>
      <c r="AA982" s="26">
        <f>IFERROR(INDEX(Cost_Components!$U$2:$U$29,MATCH(E982,Cost_Components!$A$2:$A$29,0)),"")</f>
        <v>2025</v>
      </c>
      <c r="AB982" s="26">
        <f>IFERROR(INDEX(Cost_Components!$V$2:$V$29,MATCH(E982,Cost_Components!$A$2:$A$29,0)),"")</f>
        <v>2050</v>
      </c>
      <c r="AC982" s="26">
        <f>IFERROR(INDEX(Cost_Components!$M$2:$M$29,MATCH(E982,Cost_Components!$A$2:$A$29,0)),"")</f>
        <v>30</v>
      </c>
      <c r="AD982" s="26">
        <f>IFERROR(INDEX(Cost_Components!$N$2:$N$29,MATCH(E982,Cost_Components!$A$2:$A$29,0)),"")</f>
        <v>95</v>
      </c>
      <c r="AE982" s="16" t="str">
        <f>IFERROR(INDEX(Cost_Components!$O$2:$O$29,MATCH(E982,Cost_Components!$A$2:$A$29,0)),"")</f>
        <v>Both</v>
      </c>
      <c r="AF982" s="11">
        <v>759861.94492556003</v>
      </c>
      <c r="AG982" s="11">
        <v>817240.61915324302</v>
      </c>
      <c r="AH982" s="23">
        <f t="shared" si="219"/>
        <v>1</v>
      </c>
      <c r="AI982" s="10">
        <v>317814114.06715202</v>
      </c>
      <c r="AJ982" s="29">
        <f t="shared" si="220"/>
        <v>5.1769474346112974E-2</v>
      </c>
      <c r="AK982" s="29">
        <f t="shared" si="221"/>
        <v>0.10373451545416452</v>
      </c>
      <c r="AL982" s="29">
        <f t="shared" si="222"/>
        <v>5.1965041108051557E-2</v>
      </c>
      <c r="AM982" s="29">
        <f t="shared" si="223"/>
        <v>3.0523984931427942E-2</v>
      </c>
    </row>
    <row r="983" spans="1:39">
      <c r="A983" t="s">
        <v>115</v>
      </c>
      <c r="B983" s="20">
        <v>2044</v>
      </c>
      <c r="C983" t="s">
        <v>242</v>
      </c>
      <c r="D983" t="s">
        <v>208</v>
      </c>
      <c r="E983" s="22" t="s">
        <v>325</v>
      </c>
      <c r="F983" s="22" t="s">
        <v>326</v>
      </c>
      <c r="G983" s="22" t="s">
        <v>245</v>
      </c>
      <c r="H983" s="22" t="s">
        <v>237</v>
      </c>
      <c r="I983" s="22" t="s">
        <v>309</v>
      </c>
      <c r="J983" s="17">
        <f>IFERROR(INDEX(Cost_Components!$K$2:$K$29,MATCH(E983,Cost_Components!$A$2:$A$29,0)),"")</f>
        <v>1</v>
      </c>
      <c r="K983" s="17">
        <f t="shared" si="210"/>
        <v>0.68692307692307697</v>
      </c>
      <c r="L983" s="17">
        <f>IFERROR(INDEX(Cost_Components!$S$2:$S$29,MATCH(E983,Cost_Components!$A$2:$A$29,0)),"")</f>
        <v>0.31</v>
      </c>
      <c r="M983" s="28">
        <f>IFERROR(INDEX(Cost_Components!$L$2:$L$29,MATCH(E983,Cost_Components!$A$2:$A$29,0)),"")</f>
        <v>1</v>
      </c>
      <c r="N983" s="29">
        <f>IFERROR(INDEX(Cost_Components!$P$2:$P$29,MATCH(E983,Cost_Components!$A$2:$A$29,0)),"")</f>
        <v>64.94344126</v>
      </c>
      <c r="O983" s="23">
        <f t="shared" si="211"/>
        <v>777491.82129978202</v>
      </c>
      <c r="P983" s="23">
        <f t="shared" si="212"/>
        <v>840004.11538551201</v>
      </c>
      <c r="Q983" s="23">
        <f t="shared" si="213"/>
        <v>16911354.956966151</v>
      </c>
      <c r="R983" s="23">
        <f t="shared" si="214"/>
        <v>34684803.094657339</v>
      </c>
      <c r="S983" s="23">
        <f t="shared" si="215"/>
        <v>17773448.137691189</v>
      </c>
      <c r="T983" s="16">
        <f>IFERROR(INDEX(Cost_Components!$R$2:$R$29,MATCH(E983,Cost_Components!$A$2:$A$29,0)),"")</f>
        <v>1</v>
      </c>
      <c r="U983" s="26">
        <f>IFERROR(INDEX(Cost_Components!$Q$2:$Q$29,MATCH(E983,Cost_Components!$A$2:$A$29,0)),"")</f>
        <v>2023</v>
      </c>
      <c r="V983" s="30">
        <f>1/(1+Calculation_Assumptions!$B$5)^(B983-Calculation_Assumptions!$B$2)</f>
        <v>0.57028602681192497</v>
      </c>
      <c r="W983" s="23">
        <f t="shared" si="216"/>
        <v>9644309.426414378</v>
      </c>
      <c r="X983" s="23">
        <f t="shared" si="217"/>
        <v>19780258.547606092</v>
      </c>
      <c r="Y983" s="23">
        <f t="shared" si="218"/>
        <v>10135949.121191716</v>
      </c>
      <c r="Z983" s="17">
        <f>IFERROR(INDEX(Cost_Components!$T$2:$T$29,MATCH(E983,Cost_Components!$A$2:$A$29,0)),"")</f>
        <v>0.8</v>
      </c>
      <c r="AA983" s="26">
        <f>IFERROR(INDEX(Cost_Components!$U$2:$U$29,MATCH(E983,Cost_Components!$A$2:$A$29,0)),"")</f>
        <v>2025</v>
      </c>
      <c r="AB983" s="26">
        <f>IFERROR(INDEX(Cost_Components!$V$2:$V$29,MATCH(E983,Cost_Components!$A$2:$A$29,0)),"")</f>
        <v>2050</v>
      </c>
      <c r="AC983" s="26">
        <f>IFERROR(INDEX(Cost_Components!$M$2:$M$29,MATCH(E983,Cost_Components!$A$2:$A$29,0)),"")</f>
        <v>30</v>
      </c>
      <c r="AD983" s="26">
        <f>IFERROR(INDEX(Cost_Components!$N$2:$N$29,MATCH(E983,Cost_Components!$A$2:$A$29,0)),"")</f>
        <v>95</v>
      </c>
      <c r="AE983" s="16" t="str">
        <f>IFERROR(INDEX(Cost_Components!$O$2:$O$29,MATCH(E983,Cost_Components!$A$2:$A$29,0)),"")</f>
        <v>Both</v>
      </c>
      <c r="AF983" s="11">
        <v>777491.82129978202</v>
      </c>
      <c r="AG983" s="11">
        <v>840004.11538551201</v>
      </c>
      <c r="AH983" s="23">
        <f t="shared" si="219"/>
        <v>1</v>
      </c>
      <c r="AI983" s="10">
        <v>318840890.73215598</v>
      </c>
      <c r="AJ983" s="29">
        <f t="shared" si="220"/>
        <v>5.3040106989202418E-2</v>
      </c>
      <c r="AK983" s="29">
        <f t="shared" si="221"/>
        <v>0.10878404904405595</v>
      </c>
      <c r="AL983" s="29">
        <f t="shared" si="222"/>
        <v>5.5743942054853529E-2</v>
      </c>
      <c r="AM983" s="29">
        <f t="shared" si="223"/>
        <v>3.1789991233296594E-2</v>
      </c>
    </row>
    <row r="984" spans="1:39">
      <c r="A984" t="s">
        <v>115</v>
      </c>
      <c r="B984" s="20">
        <v>2045</v>
      </c>
      <c r="C984" t="s">
        <v>242</v>
      </c>
      <c r="D984" t="s">
        <v>208</v>
      </c>
      <c r="E984" s="22" t="s">
        <v>325</v>
      </c>
      <c r="F984" s="22" t="s">
        <v>326</v>
      </c>
      <c r="G984" s="22" t="s">
        <v>245</v>
      </c>
      <c r="H984" s="22" t="s">
        <v>237</v>
      </c>
      <c r="I984" s="22" t="s">
        <v>309</v>
      </c>
      <c r="J984" s="17">
        <f>IFERROR(INDEX(Cost_Components!$K$2:$K$29,MATCH(E984,Cost_Components!$A$2:$A$29,0)),"")</f>
        <v>1</v>
      </c>
      <c r="K984" s="17">
        <f t="shared" si="210"/>
        <v>0.70576923076923082</v>
      </c>
      <c r="L984" s="17">
        <f>IFERROR(INDEX(Cost_Components!$S$2:$S$29,MATCH(E984,Cost_Components!$A$2:$A$29,0)),"")</f>
        <v>0.31</v>
      </c>
      <c r="M984" s="28">
        <f>IFERROR(INDEX(Cost_Components!$L$2:$L$29,MATCH(E984,Cost_Components!$A$2:$A$29,0)),"")</f>
        <v>1</v>
      </c>
      <c r="N984" s="29">
        <f>IFERROR(INDEX(Cost_Components!$P$2:$P$29,MATCH(E984,Cost_Components!$A$2:$A$29,0)),"")</f>
        <v>64.94344126</v>
      </c>
      <c r="O984" s="23">
        <f t="shared" si="211"/>
        <v>794846.70560088498</v>
      </c>
      <c r="P984" s="23">
        <f t="shared" si="212"/>
        <v>862610.26150791103</v>
      </c>
      <c r="Q984" s="23">
        <f t="shared" si="213"/>
        <v>17366472.443038799</v>
      </c>
      <c r="R984" s="23">
        <f t="shared" si="214"/>
        <v>36431864.390910931</v>
      </c>
      <c r="S984" s="23">
        <f t="shared" si="215"/>
        <v>19065391.947872132</v>
      </c>
      <c r="T984" s="16">
        <f>IFERROR(INDEX(Cost_Components!$R$2:$R$29,MATCH(E984,Cost_Components!$A$2:$A$29,0)),"")</f>
        <v>1</v>
      </c>
      <c r="U984" s="26">
        <f>IFERROR(INDEX(Cost_Components!$Q$2:$Q$29,MATCH(E984,Cost_Components!$A$2:$A$29,0)),"")</f>
        <v>2023</v>
      </c>
      <c r="V984" s="30">
        <f>1/(1+Calculation_Assumptions!$B$5)^(B984-Calculation_Assumptions!$B$2)</f>
        <v>0.55367575418633497</v>
      </c>
      <c r="W984" s="23">
        <f t="shared" si="216"/>
        <v>9615394.727455711</v>
      </c>
      <c r="X984" s="23">
        <f t="shared" si="217"/>
        <v>20171439.99305189</v>
      </c>
      <c r="Y984" s="23">
        <f t="shared" si="218"/>
        <v>10556045.265596181</v>
      </c>
      <c r="Z984" s="17">
        <f>IFERROR(INDEX(Cost_Components!$T$2:$T$29,MATCH(E984,Cost_Components!$A$2:$A$29,0)),"")</f>
        <v>0.8</v>
      </c>
      <c r="AA984" s="26">
        <f>IFERROR(INDEX(Cost_Components!$U$2:$U$29,MATCH(E984,Cost_Components!$A$2:$A$29,0)),"")</f>
        <v>2025</v>
      </c>
      <c r="AB984" s="26">
        <f>IFERROR(INDEX(Cost_Components!$V$2:$V$29,MATCH(E984,Cost_Components!$A$2:$A$29,0)),"")</f>
        <v>2050</v>
      </c>
      <c r="AC984" s="26">
        <f>IFERROR(INDEX(Cost_Components!$M$2:$M$29,MATCH(E984,Cost_Components!$A$2:$A$29,0)),"")</f>
        <v>30</v>
      </c>
      <c r="AD984" s="26">
        <f>IFERROR(INDEX(Cost_Components!$N$2:$N$29,MATCH(E984,Cost_Components!$A$2:$A$29,0)),"")</f>
        <v>95</v>
      </c>
      <c r="AE984" s="16" t="str">
        <f>IFERROR(INDEX(Cost_Components!$O$2:$O$29,MATCH(E984,Cost_Components!$A$2:$A$29,0)),"")</f>
        <v>Both</v>
      </c>
      <c r="AF984" s="11">
        <v>794846.70560088498</v>
      </c>
      <c r="AG984" s="11">
        <v>862610.26150791103</v>
      </c>
      <c r="AH984" s="23">
        <f t="shared" si="219"/>
        <v>1</v>
      </c>
      <c r="AI984" s="10">
        <v>319784682.33108002</v>
      </c>
      <c r="AJ984" s="29">
        <f t="shared" si="220"/>
        <v>5.4306767655177786E-2</v>
      </c>
      <c r="AK984" s="29">
        <f t="shared" si="221"/>
        <v>0.11392623350605716</v>
      </c>
      <c r="AL984" s="29">
        <f t="shared" si="222"/>
        <v>5.961946585087937E-2</v>
      </c>
      <c r="AM984" s="29">
        <f t="shared" si="223"/>
        <v>3.3009852719172075E-2</v>
      </c>
    </row>
    <row r="985" spans="1:39">
      <c r="A985" t="s">
        <v>115</v>
      </c>
      <c r="B985" s="20">
        <v>2046</v>
      </c>
      <c r="C985" t="s">
        <v>242</v>
      </c>
      <c r="D985" t="s">
        <v>208</v>
      </c>
      <c r="E985" s="22" t="s">
        <v>325</v>
      </c>
      <c r="F985" s="22" t="s">
        <v>326</v>
      </c>
      <c r="G985" s="22" t="s">
        <v>245</v>
      </c>
      <c r="H985" s="22" t="s">
        <v>237</v>
      </c>
      <c r="I985" s="22" t="s">
        <v>309</v>
      </c>
      <c r="J985" s="17">
        <f>IFERROR(INDEX(Cost_Components!$K$2:$K$29,MATCH(E985,Cost_Components!$A$2:$A$29,0)),"")</f>
        <v>1</v>
      </c>
      <c r="K985" s="17">
        <f t="shared" si="210"/>
        <v>0.72461538461538466</v>
      </c>
      <c r="L985" s="17">
        <f>IFERROR(INDEX(Cost_Components!$S$2:$S$29,MATCH(E985,Cost_Components!$A$2:$A$29,0)),"")</f>
        <v>0.31</v>
      </c>
      <c r="M985" s="28">
        <f>IFERROR(INDEX(Cost_Components!$L$2:$L$29,MATCH(E985,Cost_Components!$A$2:$A$29,0)),"")</f>
        <v>1</v>
      </c>
      <c r="N985" s="29">
        <f>IFERROR(INDEX(Cost_Components!$P$2:$P$29,MATCH(E985,Cost_Components!$A$2:$A$29,0)),"")</f>
        <v>64.94344126</v>
      </c>
      <c r="O985" s="23">
        <f t="shared" si="211"/>
        <v>811801.24467412301</v>
      </c>
      <c r="P985" s="23">
        <f t="shared" si="212"/>
        <v>884924.02459517203</v>
      </c>
      <c r="Q985" s="23">
        <f t="shared" si="213"/>
        <v>17815703.537366398</v>
      </c>
      <c r="R985" s="23">
        <f t="shared" si="214"/>
        <v>38202568.303298503</v>
      </c>
      <c r="S985" s="23">
        <f t="shared" si="215"/>
        <v>20386864.765932105</v>
      </c>
      <c r="T985" s="16">
        <f>IFERROR(INDEX(Cost_Components!$R$2:$R$29,MATCH(E985,Cost_Components!$A$2:$A$29,0)),"")</f>
        <v>1</v>
      </c>
      <c r="U985" s="26">
        <f>IFERROR(INDEX(Cost_Components!$Q$2:$Q$29,MATCH(E985,Cost_Components!$A$2:$A$29,0)),"")</f>
        <v>2023</v>
      </c>
      <c r="V985" s="30">
        <f>1/(1+Calculation_Assumptions!$B$5)^(B985-Calculation_Assumptions!$B$2)</f>
        <v>0.5375492759090631</v>
      </c>
      <c r="W985" s="23">
        <f t="shared" si="216"/>
        <v>9576818.5363218412</v>
      </c>
      <c r="X985" s="23">
        <f t="shared" si="217"/>
        <v>20535762.929304637</v>
      </c>
      <c r="Y985" s="23">
        <f t="shared" si="218"/>
        <v>10958944.392982794</v>
      </c>
      <c r="Z985" s="17">
        <f>IFERROR(INDEX(Cost_Components!$T$2:$T$29,MATCH(E985,Cost_Components!$A$2:$A$29,0)),"")</f>
        <v>0.8</v>
      </c>
      <c r="AA985" s="26">
        <f>IFERROR(INDEX(Cost_Components!$U$2:$U$29,MATCH(E985,Cost_Components!$A$2:$A$29,0)),"")</f>
        <v>2025</v>
      </c>
      <c r="AB985" s="26">
        <f>IFERROR(INDEX(Cost_Components!$V$2:$V$29,MATCH(E985,Cost_Components!$A$2:$A$29,0)),"")</f>
        <v>2050</v>
      </c>
      <c r="AC985" s="26">
        <f>IFERROR(INDEX(Cost_Components!$M$2:$M$29,MATCH(E985,Cost_Components!$A$2:$A$29,0)),"")</f>
        <v>30</v>
      </c>
      <c r="AD985" s="26">
        <f>IFERROR(INDEX(Cost_Components!$N$2:$N$29,MATCH(E985,Cost_Components!$A$2:$A$29,0)),"")</f>
        <v>95</v>
      </c>
      <c r="AE985" s="16" t="str">
        <f>IFERROR(INDEX(Cost_Components!$O$2:$O$29,MATCH(E985,Cost_Components!$A$2:$A$29,0)),"")</f>
        <v>Both</v>
      </c>
      <c r="AF985" s="11">
        <v>811801.24467412301</v>
      </c>
      <c r="AG985" s="11">
        <v>884924.02459517203</v>
      </c>
      <c r="AH985" s="23">
        <f t="shared" si="219"/>
        <v>1</v>
      </c>
      <c r="AI985" s="10">
        <v>320645615.981408</v>
      </c>
      <c r="AJ985" s="29">
        <f t="shared" si="220"/>
        <v>5.5561974495854032E-2</v>
      </c>
      <c r="AK985" s="29">
        <f t="shared" si="221"/>
        <v>0.11914264970182409</v>
      </c>
      <c r="AL985" s="29">
        <f t="shared" si="222"/>
        <v>6.3580675205970064E-2</v>
      </c>
      <c r="AM985" s="29">
        <f t="shared" si="223"/>
        <v>3.4177745918778528E-2</v>
      </c>
    </row>
    <row r="986" spans="1:39">
      <c r="A986" t="s">
        <v>115</v>
      </c>
      <c r="B986" s="20">
        <v>2047</v>
      </c>
      <c r="C986" t="s">
        <v>242</v>
      </c>
      <c r="D986" t="s">
        <v>208</v>
      </c>
      <c r="E986" s="22" t="s">
        <v>325</v>
      </c>
      <c r="F986" s="22" t="s">
        <v>326</v>
      </c>
      <c r="G986" s="22" t="s">
        <v>245</v>
      </c>
      <c r="H986" s="22" t="s">
        <v>237</v>
      </c>
      <c r="I986" s="22" t="s">
        <v>309</v>
      </c>
      <c r="J986" s="17">
        <f>IFERROR(INDEX(Cost_Components!$K$2:$K$29,MATCH(E986,Cost_Components!$A$2:$A$29,0)),"")</f>
        <v>1</v>
      </c>
      <c r="K986" s="17">
        <f t="shared" si="210"/>
        <v>0.74346153846153851</v>
      </c>
      <c r="L986" s="17">
        <f>IFERROR(INDEX(Cost_Components!$S$2:$S$29,MATCH(E986,Cost_Components!$A$2:$A$29,0)),"")</f>
        <v>0.31</v>
      </c>
      <c r="M986" s="28">
        <f>IFERROR(INDEX(Cost_Components!$L$2:$L$29,MATCH(E986,Cost_Components!$A$2:$A$29,0)),"")</f>
        <v>1</v>
      </c>
      <c r="N986" s="29">
        <f>IFERROR(INDEX(Cost_Components!$P$2:$P$29,MATCH(E986,Cost_Components!$A$2:$A$29,0)),"")</f>
        <v>64.94344126</v>
      </c>
      <c r="O986" s="23">
        <f t="shared" si="211"/>
        <v>828414.91272757098</v>
      </c>
      <c r="P986" s="23">
        <f t="shared" si="212"/>
        <v>907050.93180159305</v>
      </c>
      <c r="Q986" s="23">
        <f t="shared" si="213"/>
        <v>18261172.761878356</v>
      </c>
      <c r="R986" s="23">
        <f t="shared" si="214"/>
        <v>39998316.433568761</v>
      </c>
      <c r="S986" s="23">
        <f t="shared" si="215"/>
        <v>21737143.671690404</v>
      </c>
      <c r="T986" s="16">
        <f>IFERROR(INDEX(Cost_Components!$R$2:$R$29,MATCH(E986,Cost_Components!$A$2:$A$29,0)),"")</f>
        <v>1</v>
      </c>
      <c r="U986" s="26">
        <f>IFERROR(INDEX(Cost_Components!$Q$2:$Q$29,MATCH(E986,Cost_Components!$A$2:$A$29,0)),"")</f>
        <v>2023</v>
      </c>
      <c r="V986" s="30">
        <f>1/(1+Calculation_Assumptions!$B$5)^(B986-Calculation_Assumptions!$B$2)</f>
        <v>0.52189250088258554</v>
      </c>
      <c r="W986" s="23">
        <f t="shared" si="216"/>
        <v>9530369.1217456479</v>
      </c>
      <c r="X986" s="23">
        <f t="shared" si="217"/>
        <v>20874821.394608222</v>
      </c>
      <c r="Y986" s="23">
        <f t="shared" si="218"/>
        <v>11344452.272862572</v>
      </c>
      <c r="Z986" s="17">
        <f>IFERROR(INDEX(Cost_Components!$T$2:$T$29,MATCH(E986,Cost_Components!$A$2:$A$29,0)),"")</f>
        <v>0.8</v>
      </c>
      <c r="AA986" s="26">
        <f>IFERROR(INDEX(Cost_Components!$U$2:$U$29,MATCH(E986,Cost_Components!$A$2:$A$29,0)),"")</f>
        <v>2025</v>
      </c>
      <c r="AB986" s="26">
        <f>IFERROR(INDEX(Cost_Components!$V$2:$V$29,MATCH(E986,Cost_Components!$A$2:$A$29,0)),"")</f>
        <v>2050</v>
      </c>
      <c r="AC986" s="26">
        <f>IFERROR(INDEX(Cost_Components!$M$2:$M$29,MATCH(E986,Cost_Components!$A$2:$A$29,0)),"")</f>
        <v>30</v>
      </c>
      <c r="AD986" s="26">
        <f>IFERROR(INDEX(Cost_Components!$N$2:$N$29,MATCH(E986,Cost_Components!$A$2:$A$29,0)),"")</f>
        <v>95</v>
      </c>
      <c r="AE986" s="16" t="str">
        <f>IFERROR(INDEX(Cost_Components!$O$2:$O$29,MATCH(E986,Cost_Components!$A$2:$A$29,0)),"")</f>
        <v>Both</v>
      </c>
      <c r="AF986" s="11">
        <v>828414.91272757098</v>
      </c>
      <c r="AG986" s="11">
        <v>907050.93180159305</v>
      </c>
      <c r="AH986" s="23">
        <f t="shared" si="219"/>
        <v>1</v>
      </c>
      <c r="AI986" s="10">
        <v>321429520.52287501</v>
      </c>
      <c r="AJ986" s="29">
        <f t="shared" si="220"/>
        <v>5.6812369729365826E-2</v>
      </c>
      <c r="AK986" s="29">
        <f t="shared" si="221"/>
        <v>0.12443883924694533</v>
      </c>
      <c r="AL986" s="29">
        <f t="shared" si="222"/>
        <v>6.7626469517579516E-2</v>
      </c>
      <c r="AM986" s="29">
        <f t="shared" si="223"/>
        <v>3.5293747302389503E-2</v>
      </c>
    </row>
    <row r="987" spans="1:39">
      <c r="A987" t="s">
        <v>115</v>
      </c>
      <c r="B987" s="20">
        <v>2048</v>
      </c>
      <c r="C987" t="s">
        <v>242</v>
      </c>
      <c r="D987" t="s">
        <v>208</v>
      </c>
      <c r="E987" s="22" t="s">
        <v>325</v>
      </c>
      <c r="F987" s="22" t="s">
        <v>326</v>
      </c>
      <c r="G987" s="22" t="s">
        <v>245</v>
      </c>
      <c r="H987" s="22" t="s">
        <v>237</v>
      </c>
      <c r="I987" s="22" t="s">
        <v>309</v>
      </c>
      <c r="J987" s="17">
        <f>IFERROR(INDEX(Cost_Components!$K$2:$K$29,MATCH(E987,Cost_Components!$A$2:$A$29,0)),"")</f>
        <v>1</v>
      </c>
      <c r="K987" s="17">
        <f t="shared" si="210"/>
        <v>0.76230769230769235</v>
      </c>
      <c r="L987" s="17">
        <f>IFERROR(INDEX(Cost_Components!$S$2:$S$29,MATCH(E987,Cost_Components!$A$2:$A$29,0)),"")</f>
        <v>0.31</v>
      </c>
      <c r="M987" s="28">
        <f>IFERROR(INDEX(Cost_Components!$L$2:$L$29,MATCH(E987,Cost_Components!$A$2:$A$29,0)),"")</f>
        <v>1</v>
      </c>
      <c r="N987" s="29">
        <f>IFERROR(INDEX(Cost_Components!$P$2:$P$29,MATCH(E987,Cost_Components!$A$2:$A$29,0)),"")</f>
        <v>64.94344126</v>
      </c>
      <c r="O987" s="23">
        <f t="shared" si="211"/>
        <v>845436.72696682694</v>
      </c>
      <c r="P987" s="23">
        <f t="shared" si="212"/>
        <v>929922.54524925398</v>
      </c>
      <c r="Q987" s="23">
        <f t="shared" si="213"/>
        <v>18721634.760060832</v>
      </c>
      <c r="R987" s="23">
        <f t="shared" si="214"/>
        <v>41854938.679281101</v>
      </c>
      <c r="S987" s="23">
        <f t="shared" si="215"/>
        <v>23133303.919220269</v>
      </c>
      <c r="T987" s="16">
        <f>IFERROR(INDEX(Cost_Components!$R$2:$R$29,MATCH(E987,Cost_Components!$A$2:$A$29,0)),"")</f>
        <v>1</v>
      </c>
      <c r="U987" s="26">
        <f>IFERROR(INDEX(Cost_Components!$Q$2:$Q$29,MATCH(E987,Cost_Components!$A$2:$A$29,0)),"")</f>
        <v>2023</v>
      </c>
      <c r="V987" s="30">
        <f>1/(1+Calculation_Assumptions!$B$5)^(B987-Calculation_Assumptions!$B$2)</f>
        <v>0.50669174842969467</v>
      </c>
      <c r="W987" s="23">
        <f t="shared" si="216"/>
        <v>9486097.8500373699</v>
      </c>
      <c r="X987" s="23">
        <f t="shared" si="217"/>
        <v>21207552.059822597</v>
      </c>
      <c r="Y987" s="23">
        <f t="shared" si="218"/>
        <v>11721454.209785227</v>
      </c>
      <c r="Z987" s="17">
        <f>IFERROR(INDEX(Cost_Components!$T$2:$T$29,MATCH(E987,Cost_Components!$A$2:$A$29,0)),"")</f>
        <v>0.8</v>
      </c>
      <c r="AA987" s="26">
        <f>IFERROR(INDEX(Cost_Components!$U$2:$U$29,MATCH(E987,Cost_Components!$A$2:$A$29,0)),"")</f>
        <v>2025</v>
      </c>
      <c r="AB987" s="26">
        <f>IFERROR(INDEX(Cost_Components!$V$2:$V$29,MATCH(E987,Cost_Components!$A$2:$A$29,0)),"")</f>
        <v>2050</v>
      </c>
      <c r="AC987" s="26">
        <f>IFERROR(INDEX(Cost_Components!$M$2:$M$29,MATCH(E987,Cost_Components!$A$2:$A$29,0)),"")</f>
        <v>30</v>
      </c>
      <c r="AD987" s="26">
        <f>IFERROR(INDEX(Cost_Components!$N$2:$N$29,MATCH(E987,Cost_Components!$A$2:$A$29,0)),"")</f>
        <v>95</v>
      </c>
      <c r="AE987" s="16" t="str">
        <f>IFERROR(INDEX(Cost_Components!$O$2:$O$29,MATCH(E987,Cost_Components!$A$2:$A$29,0)),"")</f>
        <v>Both</v>
      </c>
      <c r="AF987" s="11">
        <v>845436.72696682694</v>
      </c>
      <c r="AG987" s="11">
        <v>929922.54524925398</v>
      </c>
      <c r="AH987" s="23">
        <f t="shared" si="219"/>
        <v>1</v>
      </c>
      <c r="AI987" s="10">
        <v>322136832.26016098</v>
      </c>
      <c r="AJ987" s="29">
        <f t="shared" si="220"/>
        <v>5.8117026322966538E-2</v>
      </c>
      <c r="AK987" s="29">
        <f t="shared" si="221"/>
        <v>0.12992906891652373</v>
      </c>
      <c r="AL987" s="29">
        <f t="shared" si="222"/>
        <v>7.1812042593557196E-2</v>
      </c>
      <c r="AM987" s="29">
        <f t="shared" si="223"/>
        <v>3.63865694200372E-2</v>
      </c>
    </row>
    <row r="988" spans="1:39">
      <c r="A988" t="s">
        <v>115</v>
      </c>
      <c r="B988" s="20">
        <v>2049</v>
      </c>
      <c r="C988" t="s">
        <v>242</v>
      </c>
      <c r="D988" t="s">
        <v>208</v>
      </c>
      <c r="E988" s="22" t="s">
        <v>325</v>
      </c>
      <c r="F988" s="22" t="s">
        <v>326</v>
      </c>
      <c r="G988" s="22" t="s">
        <v>245</v>
      </c>
      <c r="H988" s="22" t="s">
        <v>237</v>
      </c>
      <c r="I988" s="22" t="s">
        <v>309</v>
      </c>
      <c r="J988" s="17">
        <f>IFERROR(INDEX(Cost_Components!$K$2:$K$29,MATCH(E988,Cost_Components!$A$2:$A$29,0)),"")</f>
        <v>1</v>
      </c>
      <c r="K988" s="17">
        <f t="shared" si="210"/>
        <v>0.7811538461538462</v>
      </c>
      <c r="L988" s="17">
        <f>IFERROR(INDEX(Cost_Components!$S$2:$S$29,MATCH(E988,Cost_Components!$A$2:$A$29,0)),"")</f>
        <v>0.31</v>
      </c>
      <c r="M988" s="28">
        <f>IFERROR(INDEX(Cost_Components!$L$2:$L$29,MATCH(E988,Cost_Components!$A$2:$A$29,0)),"")</f>
        <v>1</v>
      </c>
      <c r="N988" s="29">
        <f>IFERROR(INDEX(Cost_Components!$P$2:$P$29,MATCH(E988,Cost_Components!$A$2:$A$29,0)),"")</f>
        <v>64.94344126</v>
      </c>
      <c r="O988" s="23">
        <f t="shared" si="211"/>
        <v>861907.24061816896</v>
      </c>
      <c r="P988" s="23">
        <f t="shared" si="212"/>
        <v>952329.69808772602</v>
      </c>
      <c r="Q988" s="23">
        <f t="shared" si="213"/>
        <v>19172746.020453271</v>
      </c>
      <c r="R988" s="23">
        <f t="shared" si="214"/>
        <v>43725260.151977606</v>
      </c>
      <c r="S988" s="23">
        <f t="shared" si="215"/>
        <v>24552514.131524336</v>
      </c>
      <c r="T988" s="16">
        <f>IFERROR(INDEX(Cost_Components!$R$2:$R$29,MATCH(E988,Cost_Components!$A$2:$A$29,0)),"")</f>
        <v>1</v>
      </c>
      <c r="U988" s="26">
        <f>IFERROR(INDEX(Cost_Components!$Q$2:$Q$29,MATCH(E988,Cost_Components!$A$2:$A$29,0)),"")</f>
        <v>2023</v>
      </c>
      <c r="V988" s="30">
        <f>1/(1+Calculation_Assumptions!$B$5)^(B988-Calculation_Assumptions!$B$2)</f>
        <v>0.49193373633950943</v>
      </c>
      <c r="W988" s="23">
        <f t="shared" si="216"/>
        <v>9431720.5857300386</v>
      </c>
      <c r="X988" s="23">
        <f t="shared" si="217"/>
        <v>21509930.59897941</v>
      </c>
      <c r="Y988" s="23">
        <f t="shared" si="218"/>
        <v>12078210.013249371</v>
      </c>
      <c r="Z988" s="17">
        <f>IFERROR(INDEX(Cost_Components!$T$2:$T$29,MATCH(E988,Cost_Components!$A$2:$A$29,0)),"")</f>
        <v>0.8</v>
      </c>
      <c r="AA988" s="26">
        <f>IFERROR(INDEX(Cost_Components!$U$2:$U$29,MATCH(E988,Cost_Components!$A$2:$A$29,0)),"")</f>
        <v>2025</v>
      </c>
      <c r="AB988" s="26">
        <f>IFERROR(INDEX(Cost_Components!$V$2:$V$29,MATCH(E988,Cost_Components!$A$2:$A$29,0)),"")</f>
        <v>2050</v>
      </c>
      <c r="AC988" s="26">
        <f>IFERROR(INDEX(Cost_Components!$M$2:$M$29,MATCH(E988,Cost_Components!$A$2:$A$29,0)),"")</f>
        <v>30</v>
      </c>
      <c r="AD988" s="26">
        <f>IFERROR(INDEX(Cost_Components!$N$2:$N$29,MATCH(E988,Cost_Components!$A$2:$A$29,0)),"")</f>
        <v>95</v>
      </c>
      <c r="AE988" s="16" t="str">
        <f>IFERROR(INDEX(Cost_Components!$O$2:$O$29,MATCH(E988,Cost_Components!$A$2:$A$29,0)),"")</f>
        <v>Both</v>
      </c>
      <c r="AF988" s="11">
        <v>861907.24061816896</v>
      </c>
      <c r="AG988" s="11">
        <v>952329.69808772602</v>
      </c>
      <c r="AH988" s="23">
        <f t="shared" si="219"/>
        <v>1</v>
      </c>
      <c r="AI988" s="10">
        <v>322765819.75268102</v>
      </c>
      <c r="AJ988" s="29">
        <f t="shared" si="220"/>
        <v>5.9401413802565486E-2</v>
      </c>
      <c r="AK988" s="29">
        <f t="shared" si="221"/>
        <v>0.13547054079481538</v>
      </c>
      <c r="AL988" s="29">
        <f t="shared" si="222"/>
        <v>7.6069126992249908E-2</v>
      </c>
      <c r="AM988" s="29">
        <f t="shared" si="223"/>
        <v>3.7420969861382124E-2</v>
      </c>
    </row>
    <row r="989" spans="1:39">
      <c r="A989" t="s">
        <v>115</v>
      </c>
      <c r="B989" s="20">
        <v>2050</v>
      </c>
      <c r="C989" t="s">
        <v>242</v>
      </c>
      <c r="D989" t="s">
        <v>208</v>
      </c>
      <c r="E989" s="22" t="s">
        <v>325</v>
      </c>
      <c r="F989" s="22" t="s">
        <v>326</v>
      </c>
      <c r="G989" s="22" t="s">
        <v>245</v>
      </c>
      <c r="H989" s="22" t="s">
        <v>237</v>
      </c>
      <c r="I989" s="22" t="s">
        <v>309</v>
      </c>
      <c r="J989" s="17">
        <f>IFERROR(INDEX(Cost_Components!$K$2:$K$29,MATCH(E989,Cost_Components!$A$2:$A$29,0)),"")</f>
        <v>1</v>
      </c>
      <c r="K989" s="17">
        <f t="shared" si="210"/>
        <v>0.8</v>
      </c>
      <c r="L989" s="17">
        <f>IFERROR(INDEX(Cost_Components!$S$2:$S$29,MATCH(E989,Cost_Components!$A$2:$A$29,0)),"")</f>
        <v>0.31</v>
      </c>
      <c r="M989" s="28">
        <f>IFERROR(INDEX(Cost_Components!$L$2:$L$29,MATCH(E989,Cost_Components!$A$2:$A$29,0)),"")</f>
        <v>1</v>
      </c>
      <c r="N989" s="29">
        <f>IFERROR(INDEX(Cost_Components!$P$2:$P$29,MATCH(E989,Cost_Components!$A$2:$A$29,0)),"")</f>
        <v>64.94344126</v>
      </c>
      <c r="O989" s="23">
        <f t="shared" si="211"/>
        <v>877501.50455537799</v>
      </c>
      <c r="P989" s="23">
        <f t="shared" si="212"/>
        <v>973821.13753083895</v>
      </c>
      <c r="Q989" s="23">
        <f t="shared" si="213"/>
        <v>19605421.711323932</v>
      </c>
      <c r="R989" s="23">
        <f t="shared" si="214"/>
        <v>45590373.933323056</v>
      </c>
      <c r="S989" s="23">
        <f t="shared" si="215"/>
        <v>25984952.221999124</v>
      </c>
      <c r="T989" s="16">
        <f>IFERROR(INDEX(Cost_Components!$R$2:$R$29,MATCH(E989,Cost_Components!$A$2:$A$29,0)),"")</f>
        <v>1</v>
      </c>
      <c r="U989" s="26">
        <f>IFERROR(INDEX(Cost_Components!$Q$2:$Q$29,MATCH(E989,Cost_Components!$A$2:$A$29,0)),"")</f>
        <v>2023</v>
      </c>
      <c r="V989" s="30">
        <f>1/(1+Calculation_Assumptions!$B$5)^(B989-Calculation_Assumptions!$B$2)</f>
        <v>0.47760556926165965</v>
      </c>
      <c r="W989" s="23">
        <f t="shared" si="216"/>
        <v>9363658.5970517676</v>
      </c>
      <c r="X989" s="23">
        <f t="shared" si="217"/>
        <v>21774216.495276686</v>
      </c>
      <c r="Y989" s="23">
        <f t="shared" si="218"/>
        <v>12410557.89822492</v>
      </c>
      <c r="Z989" s="17">
        <f>IFERROR(INDEX(Cost_Components!$T$2:$T$29,MATCH(E989,Cost_Components!$A$2:$A$29,0)),"")</f>
        <v>0.8</v>
      </c>
      <c r="AA989" s="26">
        <f>IFERROR(INDEX(Cost_Components!$U$2:$U$29,MATCH(E989,Cost_Components!$A$2:$A$29,0)),"")</f>
        <v>2025</v>
      </c>
      <c r="AB989" s="26">
        <f>IFERROR(INDEX(Cost_Components!$V$2:$V$29,MATCH(E989,Cost_Components!$A$2:$A$29,0)),"")</f>
        <v>2050</v>
      </c>
      <c r="AC989" s="26">
        <f>IFERROR(INDEX(Cost_Components!$M$2:$M$29,MATCH(E989,Cost_Components!$A$2:$A$29,0)),"")</f>
        <v>30</v>
      </c>
      <c r="AD989" s="26">
        <f>IFERROR(INDEX(Cost_Components!$N$2:$N$29,MATCH(E989,Cost_Components!$A$2:$A$29,0)),"")</f>
        <v>95</v>
      </c>
      <c r="AE989" s="16" t="str">
        <f>IFERROR(INDEX(Cost_Components!$O$2:$O$29,MATCH(E989,Cost_Components!$A$2:$A$29,0)),"")</f>
        <v>Both</v>
      </c>
      <c r="AF989" s="11">
        <v>877501.50455537799</v>
      </c>
      <c r="AG989" s="11">
        <v>973821.13753083895</v>
      </c>
      <c r="AH989" s="23">
        <f t="shared" si="219"/>
        <v>1</v>
      </c>
      <c r="AI989" s="10">
        <v>323312042.56328499</v>
      </c>
      <c r="AJ989" s="29">
        <f t="shared" si="220"/>
        <v>6.0639317842564967E-2</v>
      </c>
      <c r="AK989" s="29">
        <f t="shared" si="221"/>
        <v>0.14101044171405774</v>
      </c>
      <c r="AL989" s="29">
        <f t="shared" si="222"/>
        <v>8.0371123871492783E-2</v>
      </c>
      <c r="AM989" s="29">
        <f t="shared" si="223"/>
        <v>3.8385696368843675E-2</v>
      </c>
    </row>
    <row r="990" spans="1:39">
      <c r="A990" t="s">
        <v>115</v>
      </c>
      <c r="B990" s="20">
        <v>2025</v>
      </c>
      <c r="C990" t="s">
        <v>242</v>
      </c>
      <c r="D990" t="s">
        <v>208</v>
      </c>
      <c r="E990" s="22" t="s">
        <v>327</v>
      </c>
      <c r="F990" s="22" t="s">
        <v>328</v>
      </c>
      <c r="G990" s="22" t="s">
        <v>245</v>
      </c>
      <c r="H990" s="22" t="s">
        <v>237</v>
      </c>
      <c r="I990" s="22" t="s">
        <v>309</v>
      </c>
      <c r="J990" s="17">
        <f>IFERROR(INDEX(Cost_Components!$K$2:$K$29,MATCH(E990,Cost_Components!$A$2:$A$29,0)),"")</f>
        <v>1</v>
      </c>
      <c r="K990" s="17">
        <f t="shared" si="210"/>
        <v>0.32884615384615384</v>
      </c>
      <c r="L990" s="17">
        <f>IFERROR(INDEX(Cost_Components!$S$2:$S$29,MATCH(E990,Cost_Components!$A$2:$A$29,0)),"")</f>
        <v>0.31</v>
      </c>
      <c r="M990" s="28">
        <f>IFERROR(INDEX(Cost_Components!$L$2:$L$29,MATCH(E990,Cost_Components!$A$2:$A$29,0)),"")</f>
        <v>1</v>
      </c>
      <c r="N990" s="29">
        <f>IFERROR(INDEX(Cost_Components!$P$2:$P$29,MATCH(E990,Cost_Components!$A$2:$A$29,0)),"")</f>
        <v>115.1062307</v>
      </c>
      <c r="O990" s="23">
        <f t="shared" si="211"/>
        <v>468212.90790892998</v>
      </c>
      <c r="P990" s="23">
        <f t="shared" si="212"/>
        <v>468662.55856623902</v>
      </c>
      <c r="Q990" s="23">
        <f t="shared" si="213"/>
        <v>16723253.981901107</v>
      </c>
      <c r="R990" s="23">
        <f t="shared" si="214"/>
        <v>17722907.946262728</v>
      </c>
      <c r="S990" s="23">
        <f t="shared" si="215"/>
        <v>999653.96436162107</v>
      </c>
      <c r="T990" s="16">
        <f>IFERROR(INDEX(Cost_Components!$R$2:$R$29,MATCH(E990,Cost_Components!$A$2:$A$29,0)),"")</f>
        <v>1</v>
      </c>
      <c r="U990" s="26">
        <f>IFERROR(INDEX(Cost_Components!$Q$2:$Q$29,MATCH(E990,Cost_Components!$A$2:$A$29,0)),"")</f>
        <v>2023</v>
      </c>
      <c r="V990" s="30">
        <f>1/(1+Calculation_Assumptions!$B$5)^(B990-Calculation_Assumptions!$B$2)</f>
        <v>1</v>
      </c>
      <c r="W990" s="23">
        <f t="shared" si="216"/>
        <v>16723253.981901107</v>
      </c>
      <c r="X990" s="23">
        <f t="shared" si="217"/>
        <v>17722907.946262728</v>
      </c>
      <c r="Y990" s="23">
        <f t="shared" si="218"/>
        <v>999653.96436162107</v>
      </c>
      <c r="Z990" s="17">
        <f>IFERROR(INDEX(Cost_Components!$T$2:$T$29,MATCH(E990,Cost_Components!$A$2:$A$29,0)),"")</f>
        <v>0.8</v>
      </c>
      <c r="AA990" s="26">
        <f>IFERROR(INDEX(Cost_Components!$U$2:$U$29,MATCH(E990,Cost_Components!$A$2:$A$29,0)),"")</f>
        <v>2025</v>
      </c>
      <c r="AB990" s="26">
        <f>IFERROR(INDEX(Cost_Components!$V$2:$V$29,MATCH(E990,Cost_Components!$A$2:$A$29,0)),"")</f>
        <v>2050</v>
      </c>
      <c r="AC990" s="26">
        <f>IFERROR(INDEX(Cost_Components!$M$2:$M$29,MATCH(E990,Cost_Components!$A$2:$A$29,0)),"")</f>
        <v>0</v>
      </c>
      <c r="AD990" s="26">
        <f>IFERROR(INDEX(Cost_Components!$N$2:$N$29,MATCH(E990,Cost_Components!$A$2:$A$29,0)),"")</f>
        <v>95</v>
      </c>
      <c r="AE990" s="16" t="str">
        <f>IFERROR(INDEX(Cost_Components!$O$2:$O$29,MATCH(E990,Cost_Components!$A$2:$A$29,0)),"")</f>
        <v>Both</v>
      </c>
      <c r="AF990" s="11">
        <v>468212.90790892998</v>
      </c>
      <c r="AG990" s="11">
        <v>468662.55856623902</v>
      </c>
      <c r="AH990" s="23">
        <f t="shared" si="219"/>
        <v>1</v>
      </c>
      <c r="AI990" s="10">
        <v>288391907.64445603</v>
      </c>
      <c r="AJ990" s="29">
        <f t="shared" si="220"/>
        <v>5.7987944663545732E-2</v>
      </c>
      <c r="AK990" s="29">
        <f t="shared" si="221"/>
        <v>6.1454248460093466E-2</v>
      </c>
      <c r="AL990" s="29">
        <f t="shared" si="222"/>
        <v>3.4663037965477327E-3</v>
      </c>
      <c r="AM990" s="29">
        <f t="shared" si="223"/>
        <v>3.4663037965477327E-3</v>
      </c>
    </row>
    <row r="991" spans="1:39">
      <c r="A991" t="s">
        <v>115</v>
      </c>
      <c r="B991" s="20">
        <v>2026</v>
      </c>
      <c r="C991" t="s">
        <v>242</v>
      </c>
      <c r="D991" t="s">
        <v>208</v>
      </c>
      <c r="E991" s="22" t="s">
        <v>327</v>
      </c>
      <c r="F991" s="22" t="s">
        <v>328</v>
      </c>
      <c r="G991" s="22" t="s">
        <v>245</v>
      </c>
      <c r="H991" s="22" t="s">
        <v>237</v>
      </c>
      <c r="I991" s="22" t="s">
        <v>309</v>
      </c>
      <c r="J991" s="17">
        <f>IFERROR(INDEX(Cost_Components!$K$2:$K$29,MATCH(E991,Cost_Components!$A$2:$A$29,0)),"")</f>
        <v>1</v>
      </c>
      <c r="K991" s="17">
        <f t="shared" si="210"/>
        <v>0.34769230769230769</v>
      </c>
      <c r="L991" s="17">
        <f>IFERROR(INDEX(Cost_Components!$S$2:$S$29,MATCH(E991,Cost_Components!$A$2:$A$29,0)),"")</f>
        <v>0.31</v>
      </c>
      <c r="M991" s="28">
        <f>IFERROR(INDEX(Cost_Components!$L$2:$L$29,MATCH(E991,Cost_Components!$A$2:$A$29,0)),"")</f>
        <v>1</v>
      </c>
      <c r="N991" s="29">
        <f>IFERROR(INDEX(Cost_Components!$P$2:$P$29,MATCH(E991,Cost_Components!$A$2:$A$29,0)),"")</f>
        <v>115.1062307</v>
      </c>
      <c r="O991" s="23">
        <f t="shared" si="211"/>
        <v>481147.28687462403</v>
      </c>
      <c r="P991" s="23">
        <f t="shared" si="212"/>
        <v>482463.74716997001</v>
      </c>
      <c r="Q991" s="23">
        <f t="shared" si="213"/>
        <v>17215720.849701244</v>
      </c>
      <c r="R991" s="23">
        <f t="shared" si="214"/>
        <v>19256260.671429724</v>
      </c>
      <c r="S991" s="23">
        <f t="shared" si="215"/>
        <v>2040539.8217284791</v>
      </c>
      <c r="T991" s="16">
        <f>IFERROR(INDEX(Cost_Components!$R$2:$R$29,MATCH(E991,Cost_Components!$A$2:$A$29,0)),"")</f>
        <v>1</v>
      </c>
      <c r="U991" s="26">
        <f>IFERROR(INDEX(Cost_Components!$Q$2:$Q$29,MATCH(E991,Cost_Components!$A$2:$A$29,0)),"")</f>
        <v>2023</v>
      </c>
      <c r="V991" s="30">
        <f>1/(1+Calculation_Assumptions!$B$5)^(B991-Calculation_Assumptions!$B$2)</f>
        <v>0.970873786407767</v>
      </c>
      <c r="W991" s="23">
        <f t="shared" si="216"/>
        <v>16714292.087088587</v>
      </c>
      <c r="X991" s="23">
        <f t="shared" si="217"/>
        <v>18695398.710125946</v>
      </c>
      <c r="Y991" s="23">
        <f t="shared" si="218"/>
        <v>1981106.6230373583</v>
      </c>
      <c r="Z991" s="17">
        <f>IFERROR(INDEX(Cost_Components!$T$2:$T$29,MATCH(E991,Cost_Components!$A$2:$A$29,0)),"")</f>
        <v>0.8</v>
      </c>
      <c r="AA991" s="26">
        <f>IFERROR(INDEX(Cost_Components!$U$2:$U$29,MATCH(E991,Cost_Components!$A$2:$A$29,0)),"")</f>
        <v>2025</v>
      </c>
      <c r="AB991" s="26">
        <f>IFERROR(INDEX(Cost_Components!$V$2:$V$29,MATCH(E991,Cost_Components!$A$2:$A$29,0)),"")</f>
        <v>2050</v>
      </c>
      <c r="AC991" s="26">
        <f>IFERROR(INDEX(Cost_Components!$M$2:$M$29,MATCH(E991,Cost_Components!$A$2:$A$29,0)),"")</f>
        <v>0</v>
      </c>
      <c r="AD991" s="26">
        <f>IFERROR(INDEX(Cost_Components!$N$2:$N$29,MATCH(E991,Cost_Components!$A$2:$A$29,0)),"")</f>
        <v>95</v>
      </c>
      <c r="AE991" s="16" t="str">
        <f>IFERROR(INDEX(Cost_Components!$O$2:$O$29,MATCH(E991,Cost_Components!$A$2:$A$29,0)),"")</f>
        <v>Both</v>
      </c>
      <c r="AF991" s="11">
        <v>481147.28687462403</v>
      </c>
      <c r="AG991" s="11">
        <v>482463.74716997001</v>
      </c>
      <c r="AH991" s="23">
        <f t="shared" si="219"/>
        <v>1</v>
      </c>
      <c r="AI991" s="10">
        <v>290472130.233437</v>
      </c>
      <c r="AJ991" s="29">
        <f t="shared" si="220"/>
        <v>5.9268064154264596E-2</v>
      </c>
      <c r="AK991" s="29">
        <f t="shared" si="221"/>
        <v>6.6292971569955755E-2</v>
      </c>
      <c r="AL991" s="29">
        <f t="shared" si="222"/>
        <v>7.0249074156911572E-3</v>
      </c>
      <c r="AM991" s="29">
        <f t="shared" si="223"/>
        <v>6.8202984618360744E-3</v>
      </c>
    </row>
    <row r="992" spans="1:39">
      <c r="A992" t="s">
        <v>115</v>
      </c>
      <c r="B992" s="20">
        <v>2027</v>
      </c>
      <c r="C992" t="s">
        <v>242</v>
      </c>
      <c r="D992" t="s">
        <v>208</v>
      </c>
      <c r="E992" s="22" t="s">
        <v>327</v>
      </c>
      <c r="F992" s="22" t="s">
        <v>328</v>
      </c>
      <c r="G992" s="22" t="s">
        <v>245</v>
      </c>
      <c r="H992" s="22" t="s">
        <v>237</v>
      </c>
      <c r="I992" s="22" t="s">
        <v>309</v>
      </c>
      <c r="J992" s="17">
        <f>IFERROR(INDEX(Cost_Components!$K$2:$K$29,MATCH(E992,Cost_Components!$A$2:$A$29,0)),"")</f>
        <v>1</v>
      </c>
      <c r="K992" s="17">
        <f t="shared" si="210"/>
        <v>0.36653846153846154</v>
      </c>
      <c r="L992" s="17">
        <f>IFERROR(INDEX(Cost_Components!$S$2:$S$29,MATCH(E992,Cost_Components!$A$2:$A$29,0)),"")</f>
        <v>0.31</v>
      </c>
      <c r="M992" s="28">
        <f>IFERROR(INDEX(Cost_Components!$L$2:$L$29,MATCH(E992,Cost_Components!$A$2:$A$29,0)),"")</f>
        <v>1</v>
      </c>
      <c r="N992" s="29">
        <f>IFERROR(INDEX(Cost_Components!$P$2:$P$29,MATCH(E992,Cost_Components!$A$2:$A$29,0)),"")</f>
        <v>115.1062307</v>
      </c>
      <c r="O992" s="23">
        <f t="shared" si="211"/>
        <v>494492.18142893398</v>
      </c>
      <c r="P992" s="23">
        <f t="shared" si="212"/>
        <v>497053.29877576802</v>
      </c>
      <c r="Q992" s="23">
        <f t="shared" si="213"/>
        <v>17736318.820514668</v>
      </c>
      <c r="R992" s="23">
        <f t="shared" si="214"/>
        <v>20863050.750963304</v>
      </c>
      <c r="S992" s="23">
        <f t="shared" si="215"/>
        <v>3126731.9304486364</v>
      </c>
      <c r="T992" s="16">
        <f>IFERROR(INDEX(Cost_Components!$R$2:$R$29,MATCH(E992,Cost_Components!$A$2:$A$29,0)),"")</f>
        <v>1</v>
      </c>
      <c r="U992" s="26">
        <f>IFERROR(INDEX(Cost_Components!$Q$2:$Q$29,MATCH(E992,Cost_Components!$A$2:$A$29,0)),"")</f>
        <v>2023</v>
      </c>
      <c r="V992" s="30">
        <f>1/(1+Calculation_Assumptions!$B$5)^(B992-Calculation_Assumptions!$B$2)</f>
        <v>0.94259590913375435</v>
      </c>
      <c r="W992" s="23">
        <f t="shared" si="216"/>
        <v>16718181.563309141</v>
      </c>
      <c r="X992" s="23">
        <f t="shared" si="217"/>
        <v>19665426.289907914</v>
      </c>
      <c r="Y992" s="23">
        <f t="shared" si="218"/>
        <v>2947244.7265987713</v>
      </c>
      <c r="Z992" s="17">
        <f>IFERROR(INDEX(Cost_Components!$T$2:$T$29,MATCH(E992,Cost_Components!$A$2:$A$29,0)),"")</f>
        <v>0.8</v>
      </c>
      <c r="AA992" s="26">
        <f>IFERROR(INDEX(Cost_Components!$U$2:$U$29,MATCH(E992,Cost_Components!$A$2:$A$29,0)),"")</f>
        <v>2025</v>
      </c>
      <c r="AB992" s="26">
        <f>IFERROR(INDEX(Cost_Components!$V$2:$V$29,MATCH(E992,Cost_Components!$A$2:$A$29,0)),"")</f>
        <v>2050</v>
      </c>
      <c r="AC992" s="26">
        <f>IFERROR(INDEX(Cost_Components!$M$2:$M$29,MATCH(E992,Cost_Components!$A$2:$A$29,0)),"")</f>
        <v>0</v>
      </c>
      <c r="AD992" s="26">
        <f>IFERROR(INDEX(Cost_Components!$N$2:$N$29,MATCH(E992,Cost_Components!$A$2:$A$29,0)),"")</f>
        <v>95</v>
      </c>
      <c r="AE992" s="16" t="str">
        <f>IFERROR(INDEX(Cost_Components!$O$2:$O$29,MATCH(E992,Cost_Components!$A$2:$A$29,0)),"")</f>
        <v>Both</v>
      </c>
      <c r="AF992" s="11">
        <v>494492.18142893398</v>
      </c>
      <c r="AG992" s="11">
        <v>497053.29877576802</v>
      </c>
      <c r="AH992" s="23">
        <f t="shared" si="219"/>
        <v>1</v>
      </c>
      <c r="AI992" s="10">
        <v>292505080.826208</v>
      </c>
      <c r="AJ992" s="29">
        <f t="shared" si="220"/>
        <v>6.0635934153406068E-2</v>
      </c>
      <c r="AK992" s="29">
        <f t="shared" si="221"/>
        <v>7.1325430286659164E-2</v>
      </c>
      <c r="AL992" s="29">
        <f t="shared" si="222"/>
        <v>1.0689496133253103E-2</v>
      </c>
      <c r="AM992" s="29">
        <f t="shared" si="223"/>
        <v>1.007587532590546E-2</v>
      </c>
    </row>
    <row r="993" spans="1:39">
      <c r="A993" t="s">
        <v>115</v>
      </c>
      <c r="B993" s="20">
        <v>2028</v>
      </c>
      <c r="C993" t="s">
        <v>242</v>
      </c>
      <c r="D993" t="s">
        <v>208</v>
      </c>
      <c r="E993" s="22" t="s">
        <v>327</v>
      </c>
      <c r="F993" s="22" t="s">
        <v>328</v>
      </c>
      <c r="G993" s="22" t="s">
        <v>245</v>
      </c>
      <c r="H993" s="22" t="s">
        <v>237</v>
      </c>
      <c r="I993" s="22" t="s">
        <v>309</v>
      </c>
      <c r="J993" s="17">
        <f>IFERROR(INDEX(Cost_Components!$K$2:$K$29,MATCH(E993,Cost_Components!$A$2:$A$29,0)),"")</f>
        <v>1</v>
      </c>
      <c r="K993" s="17">
        <f t="shared" si="210"/>
        <v>0.38538461538461538</v>
      </c>
      <c r="L993" s="17">
        <f>IFERROR(INDEX(Cost_Components!$S$2:$S$29,MATCH(E993,Cost_Components!$A$2:$A$29,0)),"")</f>
        <v>0.31</v>
      </c>
      <c r="M993" s="28">
        <f>IFERROR(INDEX(Cost_Components!$L$2:$L$29,MATCH(E993,Cost_Components!$A$2:$A$29,0)),"")</f>
        <v>1</v>
      </c>
      <c r="N993" s="29">
        <f>IFERROR(INDEX(Cost_Components!$P$2:$P$29,MATCH(E993,Cost_Components!$A$2:$A$29,0)),"")</f>
        <v>115.1062307</v>
      </c>
      <c r="O993" s="23">
        <f t="shared" si="211"/>
        <v>509033.77247442398</v>
      </c>
      <c r="P993" s="23">
        <f t="shared" si="212"/>
        <v>513209.19951413601</v>
      </c>
      <c r="Q993" s="23">
        <f t="shared" si="213"/>
        <v>18312808.720157303</v>
      </c>
      <c r="R993" s="23">
        <f t="shared" si="214"/>
        <v>22580824.910088237</v>
      </c>
      <c r="S993" s="23">
        <f t="shared" si="215"/>
        <v>4268016.1899309345</v>
      </c>
      <c r="T993" s="16">
        <f>IFERROR(INDEX(Cost_Components!$R$2:$R$29,MATCH(E993,Cost_Components!$A$2:$A$29,0)),"")</f>
        <v>1</v>
      </c>
      <c r="U993" s="26">
        <f>IFERROR(INDEX(Cost_Components!$Q$2:$Q$29,MATCH(E993,Cost_Components!$A$2:$A$29,0)),"")</f>
        <v>2023</v>
      </c>
      <c r="V993" s="30">
        <f>1/(1+Calculation_Assumptions!$B$5)^(B993-Calculation_Assumptions!$B$2)</f>
        <v>0.91514165935315961</v>
      </c>
      <c r="W993" s="23">
        <f t="shared" si="216"/>
        <v>16758814.159581766</v>
      </c>
      <c r="X993" s="23">
        <f t="shared" si="217"/>
        <v>20664653.577781312</v>
      </c>
      <c r="Y993" s="23">
        <f t="shared" si="218"/>
        <v>3905839.4181995452</v>
      </c>
      <c r="Z993" s="17">
        <f>IFERROR(INDEX(Cost_Components!$T$2:$T$29,MATCH(E993,Cost_Components!$A$2:$A$29,0)),"")</f>
        <v>0.8</v>
      </c>
      <c r="AA993" s="26">
        <f>IFERROR(INDEX(Cost_Components!$U$2:$U$29,MATCH(E993,Cost_Components!$A$2:$A$29,0)),"")</f>
        <v>2025</v>
      </c>
      <c r="AB993" s="26">
        <f>IFERROR(INDEX(Cost_Components!$V$2:$V$29,MATCH(E993,Cost_Components!$A$2:$A$29,0)),"")</f>
        <v>2050</v>
      </c>
      <c r="AC993" s="26">
        <f>IFERROR(INDEX(Cost_Components!$M$2:$M$29,MATCH(E993,Cost_Components!$A$2:$A$29,0)),"")</f>
        <v>0</v>
      </c>
      <c r="AD993" s="26">
        <f>IFERROR(INDEX(Cost_Components!$N$2:$N$29,MATCH(E993,Cost_Components!$A$2:$A$29,0)),"")</f>
        <v>95</v>
      </c>
      <c r="AE993" s="16" t="str">
        <f>IFERROR(INDEX(Cost_Components!$O$2:$O$29,MATCH(E993,Cost_Components!$A$2:$A$29,0)),"")</f>
        <v>Both</v>
      </c>
      <c r="AF993" s="11">
        <v>509033.77247442398</v>
      </c>
      <c r="AG993" s="11">
        <v>513209.19951413601</v>
      </c>
      <c r="AH993" s="23">
        <f t="shared" si="219"/>
        <v>1</v>
      </c>
      <c r="AI993" s="10">
        <v>294484707.92155403</v>
      </c>
      <c r="AJ993" s="29">
        <f t="shared" si="220"/>
        <v>6.218594116281087E-2</v>
      </c>
      <c r="AK993" s="29">
        <f t="shared" si="221"/>
        <v>7.6679108635085411E-2</v>
      </c>
      <c r="AL993" s="29">
        <f t="shared" si="222"/>
        <v>1.4493167472274537E-2</v>
      </c>
      <c r="AM993" s="29">
        <f t="shared" si="223"/>
        <v>1.3263301329860557E-2</v>
      </c>
    </row>
    <row r="994" spans="1:39">
      <c r="A994" t="s">
        <v>115</v>
      </c>
      <c r="B994" s="20">
        <v>2029</v>
      </c>
      <c r="C994" t="s">
        <v>242</v>
      </c>
      <c r="D994" t="s">
        <v>208</v>
      </c>
      <c r="E994" s="22" t="s">
        <v>327</v>
      </c>
      <c r="F994" s="22" t="s">
        <v>328</v>
      </c>
      <c r="G994" s="22" t="s">
        <v>245</v>
      </c>
      <c r="H994" s="22" t="s">
        <v>237</v>
      </c>
      <c r="I994" s="22" t="s">
        <v>309</v>
      </c>
      <c r="J994" s="17">
        <f>IFERROR(INDEX(Cost_Components!$K$2:$K$29,MATCH(E994,Cost_Components!$A$2:$A$29,0)),"")</f>
        <v>1</v>
      </c>
      <c r="K994" s="17">
        <f t="shared" si="210"/>
        <v>0.40423076923076923</v>
      </c>
      <c r="L994" s="17">
        <f>IFERROR(INDEX(Cost_Components!$S$2:$S$29,MATCH(E994,Cost_Components!$A$2:$A$29,0)),"")</f>
        <v>0.31</v>
      </c>
      <c r="M994" s="28">
        <f>IFERROR(INDEX(Cost_Components!$L$2:$L$29,MATCH(E994,Cost_Components!$A$2:$A$29,0)),"")</f>
        <v>1</v>
      </c>
      <c r="N994" s="29">
        <f>IFERROR(INDEX(Cost_Components!$P$2:$P$29,MATCH(E994,Cost_Components!$A$2:$A$29,0)),"")</f>
        <v>115.1062307</v>
      </c>
      <c r="O994" s="23">
        <f t="shared" si="211"/>
        <v>523775.42664218799</v>
      </c>
      <c r="P994" s="23">
        <f t="shared" si="212"/>
        <v>529877.17181412305</v>
      </c>
      <c r="Q994" s="23">
        <f t="shared" si="213"/>
        <v>18907570.834264994</v>
      </c>
      <c r="R994" s="23">
        <f t="shared" si="214"/>
        <v>24370998.33225539</v>
      </c>
      <c r="S994" s="23">
        <f t="shared" si="215"/>
        <v>5463427.4979903959</v>
      </c>
      <c r="T994" s="16">
        <f>IFERROR(INDEX(Cost_Components!$R$2:$R$29,MATCH(E994,Cost_Components!$A$2:$A$29,0)),"")</f>
        <v>1</v>
      </c>
      <c r="U994" s="26">
        <f>IFERROR(INDEX(Cost_Components!$Q$2:$Q$29,MATCH(E994,Cost_Components!$A$2:$A$29,0)),"")</f>
        <v>2023</v>
      </c>
      <c r="V994" s="30">
        <f>1/(1+Calculation_Assumptions!$B$5)^(B994-Calculation_Assumptions!$B$2)</f>
        <v>0.888487047915689</v>
      </c>
      <c r="W994" s="23">
        <f t="shared" si="216"/>
        <v>16799131.793792885</v>
      </c>
      <c r="X994" s="23">
        <f t="shared" si="217"/>
        <v>21653316.362983771</v>
      </c>
      <c r="Y994" s="23">
        <f t="shared" si="218"/>
        <v>4854184.5691908859</v>
      </c>
      <c r="Z994" s="17">
        <f>IFERROR(INDEX(Cost_Components!$T$2:$T$29,MATCH(E994,Cost_Components!$A$2:$A$29,0)),"")</f>
        <v>0.8</v>
      </c>
      <c r="AA994" s="26">
        <f>IFERROR(INDEX(Cost_Components!$U$2:$U$29,MATCH(E994,Cost_Components!$A$2:$A$29,0)),"")</f>
        <v>2025</v>
      </c>
      <c r="AB994" s="26">
        <f>IFERROR(INDEX(Cost_Components!$V$2:$V$29,MATCH(E994,Cost_Components!$A$2:$A$29,0)),"")</f>
        <v>2050</v>
      </c>
      <c r="AC994" s="26">
        <f>IFERROR(INDEX(Cost_Components!$M$2:$M$29,MATCH(E994,Cost_Components!$A$2:$A$29,0)),"")</f>
        <v>0</v>
      </c>
      <c r="AD994" s="26">
        <f>IFERROR(INDEX(Cost_Components!$N$2:$N$29,MATCH(E994,Cost_Components!$A$2:$A$29,0)),"")</f>
        <v>95</v>
      </c>
      <c r="AE994" s="16" t="str">
        <f>IFERROR(INDEX(Cost_Components!$O$2:$O$29,MATCH(E994,Cost_Components!$A$2:$A$29,0)),"")</f>
        <v>Both</v>
      </c>
      <c r="AF994" s="11">
        <v>523775.42664218799</v>
      </c>
      <c r="AG994" s="11">
        <v>529877.17181412305</v>
      </c>
      <c r="AH994" s="23">
        <f t="shared" si="219"/>
        <v>1</v>
      </c>
      <c r="AI994" s="10">
        <v>296414030.31142998</v>
      </c>
      <c r="AJ994" s="29">
        <f t="shared" si="220"/>
        <v>6.3787705374133571E-2</v>
      </c>
      <c r="AK994" s="29">
        <f t="shared" si="221"/>
        <v>8.221944928399573E-2</v>
      </c>
      <c r="AL994" s="29">
        <f t="shared" si="222"/>
        <v>1.8431743909862155E-2</v>
      </c>
      <c r="AM994" s="29">
        <f t="shared" si="223"/>
        <v>1.6376365734411407E-2</v>
      </c>
    </row>
    <row r="995" spans="1:39">
      <c r="A995" t="s">
        <v>115</v>
      </c>
      <c r="B995" s="20">
        <v>2030</v>
      </c>
      <c r="C995" t="s">
        <v>242</v>
      </c>
      <c r="D995" t="s">
        <v>208</v>
      </c>
      <c r="E995" s="22" t="s">
        <v>327</v>
      </c>
      <c r="F995" s="22" t="s">
        <v>328</v>
      </c>
      <c r="G995" s="22" t="s">
        <v>245</v>
      </c>
      <c r="H995" s="22" t="s">
        <v>237</v>
      </c>
      <c r="I995" s="22" t="s">
        <v>309</v>
      </c>
      <c r="J995" s="17">
        <f>IFERROR(INDEX(Cost_Components!$K$2:$K$29,MATCH(E995,Cost_Components!$A$2:$A$29,0)),"")</f>
        <v>1</v>
      </c>
      <c r="K995" s="17">
        <f t="shared" si="210"/>
        <v>0.42307692307692307</v>
      </c>
      <c r="L995" s="17">
        <f>IFERROR(INDEX(Cost_Components!$S$2:$S$29,MATCH(E995,Cost_Components!$A$2:$A$29,0)),"")</f>
        <v>0.31</v>
      </c>
      <c r="M995" s="28">
        <f>IFERROR(INDEX(Cost_Components!$L$2:$L$29,MATCH(E995,Cost_Components!$A$2:$A$29,0)),"")</f>
        <v>1</v>
      </c>
      <c r="N995" s="29">
        <f>IFERROR(INDEX(Cost_Components!$P$2:$P$29,MATCH(E995,Cost_Components!$A$2:$A$29,0)),"")</f>
        <v>115.1062307</v>
      </c>
      <c r="O995" s="23">
        <f t="shared" si="211"/>
        <v>538923.16058915795</v>
      </c>
      <c r="P995" s="23">
        <f t="shared" si="212"/>
        <v>547232.47925151302</v>
      </c>
      <c r="Q995" s="23">
        <f t="shared" si="213"/>
        <v>19526859.081009865</v>
      </c>
      <c r="R995" s="23">
        <f t="shared" si="214"/>
        <v>26244905.775993705</v>
      </c>
      <c r="S995" s="23">
        <f t="shared" si="215"/>
        <v>6718046.69498384</v>
      </c>
      <c r="T995" s="16">
        <f>IFERROR(INDEX(Cost_Components!$R$2:$R$29,MATCH(E995,Cost_Components!$A$2:$A$29,0)),"")</f>
        <v>1</v>
      </c>
      <c r="U995" s="26">
        <f>IFERROR(INDEX(Cost_Components!$Q$2:$Q$29,MATCH(E995,Cost_Components!$A$2:$A$29,0)),"")</f>
        <v>2023</v>
      </c>
      <c r="V995" s="30">
        <f>1/(1+Calculation_Assumptions!$B$5)^(B995-Calculation_Assumptions!$B$2)</f>
        <v>0.86260878438416411</v>
      </c>
      <c r="W995" s="23">
        <f t="shared" si="216"/>
        <v>16844040.174710795</v>
      </c>
      <c r="X995" s="23">
        <f t="shared" si="217"/>
        <v>22639086.267706856</v>
      </c>
      <c r="Y995" s="23">
        <f t="shared" si="218"/>
        <v>5795046.0929960618</v>
      </c>
      <c r="Z995" s="17">
        <f>IFERROR(INDEX(Cost_Components!$T$2:$T$29,MATCH(E995,Cost_Components!$A$2:$A$29,0)),"")</f>
        <v>0.8</v>
      </c>
      <c r="AA995" s="26">
        <f>IFERROR(INDEX(Cost_Components!$U$2:$U$29,MATCH(E995,Cost_Components!$A$2:$A$29,0)),"")</f>
        <v>2025</v>
      </c>
      <c r="AB995" s="26">
        <f>IFERROR(INDEX(Cost_Components!$V$2:$V$29,MATCH(E995,Cost_Components!$A$2:$A$29,0)),"")</f>
        <v>2050</v>
      </c>
      <c r="AC995" s="26">
        <f>IFERROR(INDEX(Cost_Components!$M$2:$M$29,MATCH(E995,Cost_Components!$A$2:$A$29,0)),"")</f>
        <v>0</v>
      </c>
      <c r="AD995" s="26">
        <f>IFERROR(INDEX(Cost_Components!$N$2:$N$29,MATCH(E995,Cost_Components!$A$2:$A$29,0)),"")</f>
        <v>95</v>
      </c>
      <c r="AE995" s="16" t="str">
        <f>IFERROR(INDEX(Cost_Components!$O$2:$O$29,MATCH(E995,Cost_Components!$A$2:$A$29,0)),"")</f>
        <v>Both</v>
      </c>
      <c r="AF995" s="11">
        <v>538923.16058915795</v>
      </c>
      <c r="AG995" s="11">
        <v>547232.47925151302</v>
      </c>
      <c r="AH995" s="23">
        <f t="shared" si="219"/>
        <v>1</v>
      </c>
      <c r="AI995" s="10">
        <v>298289404.664994</v>
      </c>
      <c r="AJ995" s="29">
        <f t="shared" si="220"/>
        <v>6.5462798127007879E-2</v>
      </c>
      <c r="AK995" s="29">
        <f t="shared" si="221"/>
        <v>8.7984706682656427E-2</v>
      </c>
      <c r="AL995" s="29">
        <f t="shared" si="222"/>
        <v>2.2521908555648548E-2</v>
      </c>
      <c r="AM995" s="29">
        <f t="shared" si="223"/>
        <v>1.9427596161199299E-2</v>
      </c>
    </row>
    <row r="996" spans="1:39">
      <c r="A996" t="s">
        <v>115</v>
      </c>
      <c r="B996" s="20">
        <v>2031</v>
      </c>
      <c r="C996" t="s">
        <v>242</v>
      </c>
      <c r="D996" t="s">
        <v>208</v>
      </c>
      <c r="E996" s="22" t="s">
        <v>327</v>
      </c>
      <c r="F996" s="22" t="s">
        <v>328</v>
      </c>
      <c r="G996" s="22" t="s">
        <v>245</v>
      </c>
      <c r="H996" s="22" t="s">
        <v>237</v>
      </c>
      <c r="I996" s="22" t="s">
        <v>309</v>
      </c>
      <c r="J996" s="17">
        <f>IFERROR(INDEX(Cost_Components!$K$2:$K$29,MATCH(E996,Cost_Components!$A$2:$A$29,0)),"")</f>
        <v>1</v>
      </c>
      <c r="K996" s="17">
        <f t="shared" si="210"/>
        <v>0.44192307692307692</v>
      </c>
      <c r="L996" s="17">
        <f>IFERROR(INDEX(Cost_Components!$S$2:$S$29,MATCH(E996,Cost_Components!$A$2:$A$29,0)),"")</f>
        <v>0.31</v>
      </c>
      <c r="M996" s="28">
        <f>IFERROR(INDEX(Cost_Components!$L$2:$L$29,MATCH(E996,Cost_Components!$A$2:$A$29,0)),"")</f>
        <v>1</v>
      </c>
      <c r="N996" s="29">
        <f>IFERROR(INDEX(Cost_Components!$P$2:$P$29,MATCH(E996,Cost_Components!$A$2:$A$29,0)),"")</f>
        <v>115.1062307</v>
      </c>
      <c r="O996" s="23">
        <f t="shared" si="211"/>
        <v>554363.61516724399</v>
      </c>
      <c r="P996" s="23">
        <f t="shared" si="212"/>
        <v>565145.39144594502</v>
      </c>
      <c r="Q996" s="23">
        <f t="shared" si="213"/>
        <v>20166044.300113812</v>
      </c>
      <c r="R996" s="23">
        <f t="shared" si="214"/>
        <v>28199423.615314115</v>
      </c>
      <c r="S996" s="23">
        <f t="shared" si="215"/>
        <v>8033379.3152003027</v>
      </c>
      <c r="T996" s="16">
        <f>IFERROR(INDEX(Cost_Components!$R$2:$R$29,MATCH(E996,Cost_Components!$A$2:$A$29,0)),"")</f>
        <v>1</v>
      </c>
      <c r="U996" s="26">
        <f>IFERROR(INDEX(Cost_Components!$Q$2:$Q$29,MATCH(E996,Cost_Components!$A$2:$A$29,0)),"")</f>
        <v>2023</v>
      </c>
      <c r="V996" s="30">
        <f>1/(1+Calculation_Assumptions!$B$5)^(B996-Calculation_Assumptions!$B$2)</f>
        <v>0.83748425668365445</v>
      </c>
      <c r="W996" s="23">
        <f t="shared" si="216"/>
        <v>16888744.620930463</v>
      </c>
      <c r="X996" s="23">
        <f t="shared" si="217"/>
        <v>23616573.325378831</v>
      </c>
      <c r="Y996" s="23">
        <f t="shared" si="218"/>
        <v>6727828.7044483703</v>
      </c>
      <c r="Z996" s="17">
        <f>IFERROR(INDEX(Cost_Components!$T$2:$T$29,MATCH(E996,Cost_Components!$A$2:$A$29,0)),"")</f>
        <v>0.8</v>
      </c>
      <c r="AA996" s="26">
        <f>IFERROR(INDEX(Cost_Components!$U$2:$U$29,MATCH(E996,Cost_Components!$A$2:$A$29,0)),"")</f>
        <v>2025</v>
      </c>
      <c r="AB996" s="26">
        <f>IFERROR(INDEX(Cost_Components!$V$2:$V$29,MATCH(E996,Cost_Components!$A$2:$A$29,0)),"")</f>
        <v>2050</v>
      </c>
      <c r="AC996" s="26">
        <f>IFERROR(INDEX(Cost_Components!$M$2:$M$29,MATCH(E996,Cost_Components!$A$2:$A$29,0)),"")</f>
        <v>0</v>
      </c>
      <c r="AD996" s="26">
        <f>IFERROR(INDEX(Cost_Components!$N$2:$N$29,MATCH(E996,Cost_Components!$A$2:$A$29,0)),"")</f>
        <v>95</v>
      </c>
      <c r="AE996" s="16" t="str">
        <f>IFERROR(INDEX(Cost_Components!$O$2:$O$29,MATCH(E996,Cost_Components!$A$2:$A$29,0)),"")</f>
        <v>Both</v>
      </c>
      <c r="AF996" s="11">
        <v>554363.61516724399</v>
      </c>
      <c r="AG996" s="11">
        <v>565145.39144594502</v>
      </c>
      <c r="AH996" s="23">
        <f t="shared" si="219"/>
        <v>1</v>
      </c>
      <c r="AI996" s="10">
        <v>300119636.92551899</v>
      </c>
      <c r="AJ996" s="29">
        <f t="shared" si="220"/>
        <v>6.7193351647024821E-2</v>
      </c>
      <c r="AK996" s="29">
        <f t="shared" si="221"/>
        <v>9.3960608190101186E-2</v>
      </c>
      <c r="AL996" s="29">
        <f t="shared" si="222"/>
        <v>2.6767256543076372E-2</v>
      </c>
      <c r="AM996" s="29">
        <f t="shared" si="223"/>
        <v>2.2417155949438997E-2</v>
      </c>
    </row>
    <row r="997" spans="1:39">
      <c r="A997" t="s">
        <v>115</v>
      </c>
      <c r="B997" s="20">
        <v>2032</v>
      </c>
      <c r="C997" t="s">
        <v>242</v>
      </c>
      <c r="D997" t="s">
        <v>208</v>
      </c>
      <c r="E997" s="22" t="s">
        <v>327</v>
      </c>
      <c r="F997" s="22" t="s">
        <v>328</v>
      </c>
      <c r="G997" s="22" t="s">
        <v>245</v>
      </c>
      <c r="H997" s="22" t="s">
        <v>237</v>
      </c>
      <c r="I997" s="22" t="s">
        <v>309</v>
      </c>
      <c r="J997" s="17">
        <f>IFERROR(INDEX(Cost_Components!$K$2:$K$29,MATCH(E997,Cost_Components!$A$2:$A$29,0)),"")</f>
        <v>1</v>
      </c>
      <c r="K997" s="17">
        <f t="shared" si="210"/>
        <v>0.46076923076923082</v>
      </c>
      <c r="L997" s="17">
        <f>IFERROR(INDEX(Cost_Components!$S$2:$S$29,MATCH(E997,Cost_Components!$A$2:$A$29,0)),"")</f>
        <v>0.31</v>
      </c>
      <c r="M997" s="28">
        <f>IFERROR(INDEX(Cost_Components!$L$2:$L$29,MATCH(E997,Cost_Components!$A$2:$A$29,0)),"")</f>
        <v>1</v>
      </c>
      <c r="N997" s="29">
        <f>IFERROR(INDEX(Cost_Components!$P$2:$P$29,MATCH(E997,Cost_Components!$A$2:$A$29,0)),"")</f>
        <v>115.1062307</v>
      </c>
      <c r="O997" s="23">
        <f t="shared" si="211"/>
        <v>569988.56236220303</v>
      </c>
      <c r="P997" s="23">
        <f t="shared" si="212"/>
        <v>583486.29528411396</v>
      </c>
      <c r="Q997" s="23">
        <f t="shared" si="213"/>
        <v>20820501.515731078</v>
      </c>
      <c r="R997" s="23">
        <f t="shared" si="214"/>
        <v>30230716.721861098</v>
      </c>
      <c r="S997" s="23">
        <f t="shared" si="215"/>
        <v>9410215.2061300203</v>
      </c>
      <c r="T997" s="16">
        <f>IFERROR(INDEX(Cost_Components!$R$2:$R$29,MATCH(E997,Cost_Components!$A$2:$A$29,0)),"")</f>
        <v>1</v>
      </c>
      <c r="U997" s="26">
        <f>IFERROR(INDEX(Cost_Components!$Q$2:$Q$29,MATCH(E997,Cost_Components!$A$2:$A$29,0)),"")</f>
        <v>2023</v>
      </c>
      <c r="V997" s="30">
        <f>1/(1+Calculation_Assumptions!$B$5)^(B997-Calculation_Assumptions!$B$2)</f>
        <v>0.81309151134335378</v>
      </c>
      <c r="W997" s="23">
        <f t="shared" si="216"/>
        <v>16928973.044352371</v>
      </c>
      <c r="X997" s="23">
        <f t="shared" si="217"/>
        <v>24580339.148370836</v>
      </c>
      <c r="Y997" s="23">
        <f t="shared" si="218"/>
        <v>7651366.1040184675</v>
      </c>
      <c r="Z997" s="17">
        <f>IFERROR(INDEX(Cost_Components!$T$2:$T$29,MATCH(E997,Cost_Components!$A$2:$A$29,0)),"")</f>
        <v>0.8</v>
      </c>
      <c r="AA997" s="26">
        <f>IFERROR(INDEX(Cost_Components!$U$2:$U$29,MATCH(E997,Cost_Components!$A$2:$A$29,0)),"")</f>
        <v>2025</v>
      </c>
      <c r="AB997" s="26">
        <f>IFERROR(INDEX(Cost_Components!$V$2:$V$29,MATCH(E997,Cost_Components!$A$2:$A$29,0)),"")</f>
        <v>2050</v>
      </c>
      <c r="AC997" s="26">
        <f>IFERROR(INDEX(Cost_Components!$M$2:$M$29,MATCH(E997,Cost_Components!$A$2:$A$29,0)),"")</f>
        <v>0</v>
      </c>
      <c r="AD997" s="26">
        <f>IFERROR(INDEX(Cost_Components!$N$2:$N$29,MATCH(E997,Cost_Components!$A$2:$A$29,0)),"")</f>
        <v>95</v>
      </c>
      <c r="AE997" s="16" t="str">
        <f>IFERROR(INDEX(Cost_Components!$O$2:$O$29,MATCH(E997,Cost_Components!$A$2:$A$29,0)),"")</f>
        <v>Both</v>
      </c>
      <c r="AF997" s="11">
        <v>569988.56236220303</v>
      </c>
      <c r="AG997" s="11">
        <v>583486.29528411396</v>
      </c>
      <c r="AH997" s="23">
        <f t="shared" si="219"/>
        <v>1</v>
      </c>
      <c r="AI997" s="10">
        <v>301904628.08354098</v>
      </c>
      <c r="AJ997" s="29">
        <f t="shared" si="220"/>
        <v>6.8963836851052743E-2</v>
      </c>
      <c r="AK997" s="29">
        <f t="shared" si="221"/>
        <v>0.10013333321109559</v>
      </c>
      <c r="AL997" s="29">
        <f t="shared" si="222"/>
        <v>3.1169496360042848E-2</v>
      </c>
      <c r="AM997" s="29">
        <f t="shared" si="223"/>
        <v>2.5343652903198403E-2</v>
      </c>
    </row>
    <row r="998" spans="1:39">
      <c r="A998" t="s">
        <v>115</v>
      </c>
      <c r="B998" s="20">
        <v>2033</v>
      </c>
      <c r="C998" t="s">
        <v>242</v>
      </c>
      <c r="D998" t="s">
        <v>208</v>
      </c>
      <c r="E998" s="22" t="s">
        <v>327</v>
      </c>
      <c r="F998" s="22" t="s">
        <v>328</v>
      </c>
      <c r="G998" s="22" t="s">
        <v>245</v>
      </c>
      <c r="H998" s="22" t="s">
        <v>237</v>
      </c>
      <c r="I998" s="22" t="s">
        <v>309</v>
      </c>
      <c r="J998" s="17">
        <f>IFERROR(INDEX(Cost_Components!$K$2:$K$29,MATCH(E998,Cost_Components!$A$2:$A$29,0)),"")</f>
        <v>1</v>
      </c>
      <c r="K998" s="17">
        <f t="shared" si="210"/>
        <v>0.47961538461538467</v>
      </c>
      <c r="L998" s="17">
        <f>IFERROR(INDEX(Cost_Components!$S$2:$S$29,MATCH(E998,Cost_Components!$A$2:$A$29,0)),"")</f>
        <v>0.31</v>
      </c>
      <c r="M998" s="28">
        <f>IFERROR(INDEX(Cost_Components!$L$2:$L$29,MATCH(E998,Cost_Components!$A$2:$A$29,0)),"")</f>
        <v>1</v>
      </c>
      <c r="N998" s="29">
        <f>IFERROR(INDEX(Cost_Components!$P$2:$P$29,MATCH(E998,Cost_Components!$A$2:$A$29,0)),"")</f>
        <v>115.1062307</v>
      </c>
      <c r="O998" s="23">
        <f t="shared" si="211"/>
        <v>586607.736531951</v>
      </c>
      <c r="P998" s="23">
        <f t="shared" si="212"/>
        <v>603085.67002085096</v>
      </c>
      <c r="Q998" s="23">
        <f t="shared" si="213"/>
        <v>21519864.662238084</v>
      </c>
      <c r="R998" s="23">
        <f t="shared" si="214"/>
        <v>32384688.53777289</v>
      </c>
      <c r="S998" s="23">
        <f t="shared" si="215"/>
        <v>10864823.875534806</v>
      </c>
      <c r="T998" s="16">
        <f>IFERROR(INDEX(Cost_Components!$R$2:$R$29,MATCH(E998,Cost_Components!$A$2:$A$29,0)),"")</f>
        <v>1</v>
      </c>
      <c r="U998" s="26">
        <f>IFERROR(INDEX(Cost_Components!$Q$2:$Q$29,MATCH(E998,Cost_Components!$A$2:$A$29,0)),"")</f>
        <v>2023</v>
      </c>
      <c r="V998" s="30">
        <f>1/(1+Calculation_Assumptions!$B$5)^(B998-Calculation_Assumptions!$B$2)</f>
        <v>0.78940923431393573</v>
      </c>
      <c r="W998" s="23">
        <f t="shared" si="216"/>
        <v>16987979.885556888</v>
      </c>
      <c r="X998" s="23">
        <f t="shared" si="217"/>
        <v>25564772.18209859</v>
      </c>
      <c r="Y998" s="23">
        <f t="shared" si="218"/>
        <v>8576792.2965417001</v>
      </c>
      <c r="Z998" s="17">
        <f>IFERROR(INDEX(Cost_Components!$T$2:$T$29,MATCH(E998,Cost_Components!$A$2:$A$29,0)),"")</f>
        <v>0.8</v>
      </c>
      <c r="AA998" s="26">
        <f>IFERROR(INDEX(Cost_Components!$U$2:$U$29,MATCH(E998,Cost_Components!$A$2:$A$29,0)),"")</f>
        <v>2025</v>
      </c>
      <c r="AB998" s="26">
        <f>IFERROR(INDEX(Cost_Components!$V$2:$V$29,MATCH(E998,Cost_Components!$A$2:$A$29,0)),"")</f>
        <v>2050</v>
      </c>
      <c r="AC998" s="26">
        <f>IFERROR(INDEX(Cost_Components!$M$2:$M$29,MATCH(E998,Cost_Components!$A$2:$A$29,0)),"")</f>
        <v>0</v>
      </c>
      <c r="AD998" s="26">
        <f>IFERROR(INDEX(Cost_Components!$N$2:$N$29,MATCH(E998,Cost_Components!$A$2:$A$29,0)),"")</f>
        <v>95</v>
      </c>
      <c r="AE998" s="16" t="str">
        <f>IFERROR(INDEX(Cost_Components!$O$2:$O$29,MATCH(E998,Cost_Components!$A$2:$A$29,0)),"")</f>
        <v>Both</v>
      </c>
      <c r="AF998" s="11">
        <v>586607.736531951</v>
      </c>
      <c r="AG998" s="11">
        <v>603085.67002085096</v>
      </c>
      <c r="AH998" s="23">
        <f t="shared" si="219"/>
        <v>1</v>
      </c>
      <c r="AI998" s="10">
        <v>303644277.16916001</v>
      </c>
      <c r="AJ998" s="29">
        <f t="shared" si="220"/>
        <v>7.0871958671064897E-2</v>
      </c>
      <c r="AK998" s="29">
        <f t="shared" si="221"/>
        <v>0.10665338019768245</v>
      </c>
      <c r="AL998" s="29">
        <f t="shared" si="222"/>
        <v>3.5781421526617542E-2</v>
      </c>
      <c r="AM998" s="29">
        <f t="shared" si="223"/>
        <v>2.8246184569991336E-2</v>
      </c>
    </row>
    <row r="999" spans="1:39">
      <c r="A999" t="s">
        <v>115</v>
      </c>
      <c r="B999" s="20">
        <v>2034</v>
      </c>
      <c r="C999" t="s">
        <v>242</v>
      </c>
      <c r="D999" t="s">
        <v>208</v>
      </c>
      <c r="E999" s="22" t="s">
        <v>327</v>
      </c>
      <c r="F999" s="22" t="s">
        <v>328</v>
      </c>
      <c r="G999" s="22" t="s">
        <v>245</v>
      </c>
      <c r="H999" s="22" t="s">
        <v>237</v>
      </c>
      <c r="I999" s="22" t="s">
        <v>309</v>
      </c>
      <c r="J999" s="17">
        <f>IFERROR(INDEX(Cost_Components!$K$2:$K$29,MATCH(E999,Cost_Components!$A$2:$A$29,0)),"")</f>
        <v>1</v>
      </c>
      <c r="K999" s="17">
        <f t="shared" si="210"/>
        <v>0.49846153846153851</v>
      </c>
      <c r="L999" s="17">
        <f>IFERROR(INDEX(Cost_Components!$S$2:$S$29,MATCH(E999,Cost_Components!$A$2:$A$29,0)),"")</f>
        <v>0.31</v>
      </c>
      <c r="M999" s="28">
        <f>IFERROR(INDEX(Cost_Components!$L$2:$L$29,MATCH(E999,Cost_Components!$A$2:$A$29,0)),"")</f>
        <v>1</v>
      </c>
      <c r="N999" s="29">
        <f>IFERROR(INDEX(Cost_Components!$P$2:$P$29,MATCH(E999,Cost_Components!$A$2:$A$29,0)),"")</f>
        <v>115.1062307</v>
      </c>
      <c r="O999" s="23">
        <f t="shared" si="211"/>
        <v>603250.60638600297</v>
      </c>
      <c r="P999" s="23">
        <f t="shared" si="212"/>
        <v>622927.07193382201</v>
      </c>
      <c r="Q999" s="23">
        <f t="shared" si="213"/>
        <v>22227864.047899902</v>
      </c>
      <c r="R999" s="23">
        <f t="shared" si="214"/>
        <v>34612124.190493256</v>
      </c>
      <c r="S999" s="23">
        <f t="shared" si="215"/>
        <v>12384260.142593354</v>
      </c>
      <c r="T999" s="16">
        <f>IFERROR(INDEX(Cost_Components!$R$2:$R$29,MATCH(E999,Cost_Components!$A$2:$A$29,0)),"")</f>
        <v>1</v>
      </c>
      <c r="U999" s="26">
        <f>IFERROR(INDEX(Cost_Components!$Q$2:$Q$29,MATCH(E999,Cost_Components!$A$2:$A$29,0)),"")</f>
        <v>2023</v>
      </c>
      <c r="V999" s="30">
        <f>1/(1+Calculation_Assumptions!$B$5)^(B999-Calculation_Assumptions!$B$2)</f>
        <v>0.76641673234362695</v>
      </c>
      <c r="W999" s="23">
        <f t="shared" si="216"/>
        <v>17035806.930569828</v>
      </c>
      <c r="X999" s="23">
        <f t="shared" si="217"/>
        <v>26527311.121549644</v>
      </c>
      <c r="Y999" s="23">
        <f t="shared" si="218"/>
        <v>9491504.1909798179</v>
      </c>
      <c r="Z999" s="17">
        <f>IFERROR(INDEX(Cost_Components!$T$2:$T$29,MATCH(E999,Cost_Components!$A$2:$A$29,0)),"")</f>
        <v>0.8</v>
      </c>
      <c r="AA999" s="26">
        <f>IFERROR(INDEX(Cost_Components!$U$2:$U$29,MATCH(E999,Cost_Components!$A$2:$A$29,0)),"")</f>
        <v>2025</v>
      </c>
      <c r="AB999" s="26">
        <f>IFERROR(INDEX(Cost_Components!$V$2:$V$29,MATCH(E999,Cost_Components!$A$2:$A$29,0)),"")</f>
        <v>2050</v>
      </c>
      <c r="AC999" s="26">
        <f>IFERROR(INDEX(Cost_Components!$M$2:$M$29,MATCH(E999,Cost_Components!$A$2:$A$29,0)),"")</f>
        <v>0</v>
      </c>
      <c r="AD999" s="26">
        <f>IFERROR(INDEX(Cost_Components!$N$2:$N$29,MATCH(E999,Cost_Components!$A$2:$A$29,0)),"")</f>
        <v>95</v>
      </c>
      <c r="AE999" s="16" t="str">
        <f>IFERROR(INDEX(Cost_Components!$O$2:$O$29,MATCH(E999,Cost_Components!$A$2:$A$29,0)),"")</f>
        <v>Both</v>
      </c>
      <c r="AF999" s="11">
        <v>603250.60638600297</v>
      </c>
      <c r="AG999" s="11">
        <v>622927.07193382201</v>
      </c>
      <c r="AH999" s="23">
        <f t="shared" si="219"/>
        <v>1</v>
      </c>
      <c r="AI999" s="10">
        <v>305332541.18498403</v>
      </c>
      <c r="AJ999" s="29">
        <f t="shared" si="220"/>
        <v>7.2798870246958955E-2</v>
      </c>
      <c r="AK999" s="29">
        <f t="shared" si="221"/>
        <v>0.11335877943492335</v>
      </c>
      <c r="AL999" s="29">
        <f t="shared" si="222"/>
        <v>4.0559909187964406E-2</v>
      </c>
      <c r="AM999" s="29">
        <f t="shared" si="223"/>
        <v>3.1085793063993932E-2</v>
      </c>
    </row>
    <row r="1000" spans="1:39">
      <c r="A1000" t="s">
        <v>115</v>
      </c>
      <c r="B1000" s="20">
        <v>2035</v>
      </c>
      <c r="C1000" t="s">
        <v>242</v>
      </c>
      <c r="D1000" t="s">
        <v>208</v>
      </c>
      <c r="E1000" s="22" t="s">
        <v>327</v>
      </c>
      <c r="F1000" s="22" t="s">
        <v>328</v>
      </c>
      <c r="G1000" s="22" t="s">
        <v>245</v>
      </c>
      <c r="H1000" s="22" t="s">
        <v>237</v>
      </c>
      <c r="I1000" s="22" t="s">
        <v>309</v>
      </c>
      <c r="J1000" s="17">
        <f>IFERROR(INDEX(Cost_Components!$K$2:$K$29,MATCH(E1000,Cost_Components!$A$2:$A$29,0)),"")</f>
        <v>1</v>
      </c>
      <c r="K1000" s="17">
        <f t="shared" si="210"/>
        <v>0.51730769230769236</v>
      </c>
      <c r="L1000" s="17">
        <f>IFERROR(INDEX(Cost_Components!$S$2:$S$29,MATCH(E1000,Cost_Components!$A$2:$A$29,0)),"")</f>
        <v>0.31</v>
      </c>
      <c r="M1000" s="28">
        <f>IFERROR(INDEX(Cost_Components!$L$2:$L$29,MATCH(E1000,Cost_Components!$A$2:$A$29,0)),"")</f>
        <v>1</v>
      </c>
      <c r="N1000" s="29">
        <f>IFERROR(INDEX(Cost_Components!$P$2:$P$29,MATCH(E1000,Cost_Components!$A$2:$A$29,0)),"")</f>
        <v>115.1062307</v>
      </c>
      <c r="O1000" s="23">
        <f t="shared" si="211"/>
        <v>620170.96735892596</v>
      </c>
      <c r="P1000" s="23">
        <f t="shared" si="212"/>
        <v>643249.28610307397</v>
      </c>
      <c r="Q1000" s="23">
        <f t="shared" si="213"/>
        <v>22953020.224375129</v>
      </c>
      <c r="R1000" s="23">
        <f t="shared" si="214"/>
        <v>36928290.224937677</v>
      </c>
      <c r="S1000" s="23">
        <f t="shared" si="215"/>
        <v>13975270.000562549</v>
      </c>
      <c r="T1000" s="16">
        <f>IFERROR(INDEX(Cost_Components!$R$2:$R$29,MATCH(E1000,Cost_Components!$A$2:$A$29,0)),"")</f>
        <v>1</v>
      </c>
      <c r="U1000" s="26">
        <f>IFERROR(INDEX(Cost_Components!$Q$2:$Q$29,MATCH(E1000,Cost_Components!$A$2:$A$29,0)),"")</f>
        <v>2023</v>
      </c>
      <c r="V1000" s="30">
        <f>1/(1+Calculation_Assumptions!$B$5)^(B1000-Calculation_Assumptions!$B$2)</f>
        <v>0.74409391489672516</v>
      </c>
      <c r="W1000" s="23">
        <f t="shared" si="216"/>
        <v>17079202.677458998</v>
      </c>
      <c r="X1000" s="23">
        <f t="shared" si="217"/>
        <v>27478116.043916345</v>
      </c>
      <c r="Y1000" s="23">
        <f t="shared" si="218"/>
        <v>10398913.366457345</v>
      </c>
      <c r="Z1000" s="17">
        <f>IFERROR(INDEX(Cost_Components!$T$2:$T$29,MATCH(E1000,Cost_Components!$A$2:$A$29,0)),"")</f>
        <v>0.8</v>
      </c>
      <c r="AA1000" s="26">
        <f>IFERROR(INDEX(Cost_Components!$U$2:$U$29,MATCH(E1000,Cost_Components!$A$2:$A$29,0)),"")</f>
        <v>2025</v>
      </c>
      <c r="AB1000" s="26">
        <f>IFERROR(INDEX(Cost_Components!$V$2:$V$29,MATCH(E1000,Cost_Components!$A$2:$A$29,0)),"")</f>
        <v>2050</v>
      </c>
      <c r="AC1000" s="26">
        <f>IFERROR(INDEX(Cost_Components!$M$2:$M$29,MATCH(E1000,Cost_Components!$A$2:$A$29,0)),"")</f>
        <v>0</v>
      </c>
      <c r="AD1000" s="26">
        <f>IFERROR(INDEX(Cost_Components!$N$2:$N$29,MATCH(E1000,Cost_Components!$A$2:$A$29,0)),"")</f>
        <v>95</v>
      </c>
      <c r="AE1000" s="16" t="str">
        <f>IFERROR(INDEX(Cost_Components!$O$2:$O$29,MATCH(E1000,Cost_Components!$A$2:$A$29,0)),"")</f>
        <v>Both</v>
      </c>
      <c r="AF1000" s="11">
        <v>620170.96735892596</v>
      </c>
      <c r="AG1000" s="11">
        <v>643249.28610307397</v>
      </c>
      <c r="AH1000" s="23">
        <f t="shared" si="219"/>
        <v>1</v>
      </c>
      <c r="AI1000" s="10">
        <v>306964650.16711998</v>
      </c>
      <c r="AJ1000" s="29">
        <f t="shared" si="220"/>
        <v>7.4774148136858343E-2</v>
      </c>
      <c r="AK1000" s="29">
        <f t="shared" si="221"/>
        <v>0.12030144254340981</v>
      </c>
      <c r="AL1000" s="29">
        <f t="shared" si="222"/>
        <v>4.5527294406551462E-2</v>
      </c>
      <c r="AM1000" s="29">
        <f t="shared" si="223"/>
        <v>3.3876582729626653E-2</v>
      </c>
    </row>
    <row r="1001" spans="1:39">
      <c r="A1001" t="s">
        <v>115</v>
      </c>
      <c r="B1001" s="20">
        <v>2036</v>
      </c>
      <c r="C1001" t="s">
        <v>242</v>
      </c>
      <c r="D1001" t="s">
        <v>208</v>
      </c>
      <c r="E1001" s="22" t="s">
        <v>327</v>
      </c>
      <c r="F1001" s="22" t="s">
        <v>328</v>
      </c>
      <c r="G1001" s="22" t="s">
        <v>245</v>
      </c>
      <c r="H1001" s="22" t="s">
        <v>237</v>
      </c>
      <c r="I1001" s="22" t="s">
        <v>309</v>
      </c>
      <c r="J1001" s="17">
        <f>IFERROR(INDEX(Cost_Components!$K$2:$K$29,MATCH(E1001,Cost_Components!$A$2:$A$29,0)),"")</f>
        <v>1</v>
      </c>
      <c r="K1001" s="17">
        <f t="shared" si="210"/>
        <v>0.5361538461538462</v>
      </c>
      <c r="L1001" s="17">
        <f>IFERROR(INDEX(Cost_Components!$S$2:$S$29,MATCH(E1001,Cost_Components!$A$2:$A$29,0)),"")</f>
        <v>0.31</v>
      </c>
      <c r="M1001" s="28">
        <f>IFERROR(INDEX(Cost_Components!$L$2:$L$29,MATCH(E1001,Cost_Components!$A$2:$A$29,0)),"")</f>
        <v>1</v>
      </c>
      <c r="N1001" s="29">
        <f>IFERROR(INDEX(Cost_Components!$P$2:$P$29,MATCH(E1001,Cost_Components!$A$2:$A$29,0)),"")</f>
        <v>115.1062307</v>
      </c>
      <c r="O1001" s="23">
        <f t="shared" si="211"/>
        <v>637267.09138345905</v>
      </c>
      <c r="P1001" s="23">
        <f t="shared" si="212"/>
        <v>663939.69598405901</v>
      </c>
      <c r="Q1001" s="23">
        <f t="shared" si="213"/>
        <v>23691314.703216977</v>
      </c>
      <c r="R1001" s="23">
        <f t="shared" si="214"/>
        <v>39328714.421766758</v>
      </c>
      <c r="S1001" s="23">
        <f t="shared" si="215"/>
        <v>15637399.718549781</v>
      </c>
      <c r="T1001" s="16">
        <f>IFERROR(INDEX(Cost_Components!$R$2:$R$29,MATCH(E1001,Cost_Components!$A$2:$A$29,0)),"")</f>
        <v>1</v>
      </c>
      <c r="U1001" s="26">
        <f>IFERROR(INDEX(Cost_Components!$Q$2:$Q$29,MATCH(E1001,Cost_Components!$A$2:$A$29,0)),"")</f>
        <v>2023</v>
      </c>
      <c r="V1001" s="30">
        <f>1/(1+Calculation_Assumptions!$B$5)^(B1001-Calculation_Assumptions!$B$2)</f>
        <v>0.72242127659876232</v>
      </c>
      <c r="W1001" s="23">
        <f t="shared" si="216"/>
        <v>17115109.812201038</v>
      </c>
      <c r="X1001" s="23">
        <f t="shared" si="217"/>
        <v>28411900.079560895</v>
      </c>
      <c r="Y1001" s="23">
        <f t="shared" si="218"/>
        <v>11296790.267359858</v>
      </c>
      <c r="Z1001" s="17">
        <f>IFERROR(INDEX(Cost_Components!$T$2:$T$29,MATCH(E1001,Cost_Components!$A$2:$A$29,0)),"")</f>
        <v>0.8</v>
      </c>
      <c r="AA1001" s="26">
        <f>IFERROR(INDEX(Cost_Components!$U$2:$U$29,MATCH(E1001,Cost_Components!$A$2:$A$29,0)),"")</f>
        <v>2025</v>
      </c>
      <c r="AB1001" s="26">
        <f>IFERROR(INDEX(Cost_Components!$V$2:$V$29,MATCH(E1001,Cost_Components!$A$2:$A$29,0)),"")</f>
        <v>2050</v>
      </c>
      <c r="AC1001" s="26">
        <f>IFERROR(INDEX(Cost_Components!$M$2:$M$29,MATCH(E1001,Cost_Components!$A$2:$A$29,0)),"")</f>
        <v>0</v>
      </c>
      <c r="AD1001" s="26">
        <f>IFERROR(INDEX(Cost_Components!$N$2:$N$29,MATCH(E1001,Cost_Components!$A$2:$A$29,0)),"")</f>
        <v>95</v>
      </c>
      <c r="AE1001" s="16" t="str">
        <f>IFERROR(INDEX(Cost_Components!$O$2:$O$29,MATCH(E1001,Cost_Components!$A$2:$A$29,0)),"")</f>
        <v>Both</v>
      </c>
      <c r="AF1001" s="11">
        <v>637267.09138345905</v>
      </c>
      <c r="AG1001" s="11">
        <v>663939.69598405901</v>
      </c>
      <c r="AH1001" s="23">
        <f t="shared" si="219"/>
        <v>1</v>
      </c>
      <c r="AI1001" s="10">
        <v>308542769.75662202</v>
      </c>
      <c r="AJ1001" s="29">
        <f t="shared" si="220"/>
        <v>7.6784540185156971E-2</v>
      </c>
      <c r="AK1001" s="29">
        <f t="shared" si="221"/>
        <v>0.12746600561338442</v>
      </c>
      <c r="AL1001" s="29">
        <f t="shared" si="222"/>
        <v>5.0681465428227448E-2</v>
      </c>
      <c r="AM1001" s="29">
        <f t="shared" si="223"/>
        <v>3.6613368954556108E-2</v>
      </c>
    </row>
    <row r="1002" spans="1:39">
      <c r="A1002" t="s">
        <v>115</v>
      </c>
      <c r="B1002" s="20">
        <v>2037</v>
      </c>
      <c r="C1002" t="s">
        <v>242</v>
      </c>
      <c r="D1002" t="s">
        <v>208</v>
      </c>
      <c r="E1002" s="22" t="s">
        <v>327</v>
      </c>
      <c r="F1002" s="22" t="s">
        <v>328</v>
      </c>
      <c r="G1002" s="22" t="s">
        <v>245</v>
      </c>
      <c r="H1002" s="22" t="s">
        <v>237</v>
      </c>
      <c r="I1002" s="22" t="s">
        <v>309</v>
      </c>
      <c r="J1002" s="17">
        <f>IFERROR(INDEX(Cost_Components!$K$2:$K$29,MATCH(E1002,Cost_Components!$A$2:$A$29,0)),"")</f>
        <v>1</v>
      </c>
      <c r="K1002" s="17">
        <f t="shared" si="210"/>
        <v>0.55500000000000005</v>
      </c>
      <c r="L1002" s="17">
        <f>IFERROR(INDEX(Cost_Components!$S$2:$S$29,MATCH(E1002,Cost_Components!$A$2:$A$29,0)),"")</f>
        <v>0.31</v>
      </c>
      <c r="M1002" s="28">
        <f>IFERROR(INDEX(Cost_Components!$L$2:$L$29,MATCH(E1002,Cost_Components!$A$2:$A$29,0)),"")</f>
        <v>1</v>
      </c>
      <c r="N1002" s="29">
        <f>IFERROR(INDEX(Cost_Components!$P$2:$P$29,MATCH(E1002,Cost_Components!$A$2:$A$29,0)),"")</f>
        <v>115.1062307</v>
      </c>
      <c r="O1002" s="23">
        <f t="shared" si="211"/>
        <v>654421.25577998895</v>
      </c>
      <c r="P1002" s="23">
        <f t="shared" si="212"/>
        <v>684865.177445904</v>
      </c>
      <c r="Q1002" s="23">
        <f t="shared" si="213"/>
        <v>24437997.225180242</v>
      </c>
      <c r="R1002" s="23">
        <f t="shared" si="214"/>
        <v>41807020.043751292</v>
      </c>
      <c r="S1002" s="23">
        <f t="shared" si="215"/>
        <v>17369022.81857105</v>
      </c>
      <c r="T1002" s="16">
        <f>IFERROR(INDEX(Cost_Components!$R$2:$R$29,MATCH(E1002,Cost_Components!$A$2:$A$29,0)),"")</f>
        <v>1</v>
      </c>
      <c r="U1002" s="26">
        <f>IFERROR(INDEX(Cost_Components!$Q$2:$Q$29,MATCH(E1002,Cost_Components!$A$2:$A$29,0)),"")</f>
        <v>2023</v>
      </c>
      <c r="V1002" s="30">
        <f>1/(1+Calculation_Assumptions!$B$5)^(B1002-Calculation_Assumptions!$B$2)</f>
        <v>0.70137988019297326</v>
      </c>
      <c r="W1002" s="23">
        <f t="shared" si="216"/>
        <v>17140319.565953132</v>
      </c>
      <c r="X1002" s="23">
        <f t="shared" si="217"/>
        <v>29322602.709511511</v>
      </c>
      <c r="Y1002" s="23">
        <f t="shared" si="218"/>
        <v>12182283.143558381</v>
      </c>
      <c r="Z1002" s="17">
        <f>IFERROR(INDEX(Cost_Components!$T$2:$T$29,MATCH(E1002,Cost_Components!$A$2:$A$29,0)),"")</f>
        <v>0.8</v>
      </c>
      <c r="AA1002" s="26">
        <f>IFERROR(INDEX(Cost_Components!$U$2:$U$29,MATCH(E1002,Cost_Components!$A$2:$A$29,0)),"")</f>
        <v>2025</v>
      </c>
      <c r="AB1002" s="26">
        <f>IFERROR(INDEX(Cost_Components!$V$2:$V$29,MATCH(E1002,Cost_Components!$A$2:$A$29,0)),"")</f>
        <v>2050</v>
      </c>
      <c r="AC1002" s="26">
        <f>IFERROR(INDEX(Cost_Components!$M$2:$M$29,MATCH(E1002,Cost_Components!$A$2:$A$29,0)),"")</f>
        <v>0</v>
      </c>
      <c r="AD1002" s="26">
        <f>IFERROR(INDEX(Cost_Components!$N$2:$N$29,MATCH(E1002,Cost_Components!$A$2:$A$29,0)),"")</f>
        <v>95</v>
      </c>
      <c r="AE1002" s="16" t="str">
        <f>IFERROR(INDEX(Cost_Components!$O$2:$O$29,MATCH(E1002,Cost_Components!$A$2:$A$29,0)),"")</f>
        <v>Both</v>
      </c>
      <c r="AF1002" s="11">
        <v>654421.25577998895</v>
      </c>
      <c r="AG1002" s="11">
        <v>684865.177445904</v>
      </c>
      <c r="AH1002" s="23">
        <f t="shared" si="219"/>
        <v>1</v>
      </c>
      <c r="AI1002" s="10">
        <v>310068287.63643003</v>
      </c>
      <c r="AJ1002" s="29">
        <f t="shared" si="220"/>
        <v>7.8814887557398225E-2</v>
      </c>
      <c r="AK1002" s="29">
        <f t="shared" si="221"/>
        <v>0.13483165389932436</v>
      </c>
      <c r="AL1002" s="29">
        <f t="shared" si="222"/>
        <v>5.601676634192615E-2</v>
      </c>
      <c r="AM1002" s="29">
        <f t="shared" si="223"/>
        <v>3.9289032865697938E-2</v>
      </c>
    </row>
    <row r="1003" spans="1:39">
      <c r="A1003" t="s">
        <v>115</v>
      </c>
      <c r="B1003" s="20">
        <v>2038</v>
      </c>
      <c r="C1003" t="s">
        <v>242</v>
      </c>
      <c r="D1003" t="s">
        <v>208</v>
      </c>
      <c r="E1003" s="22" t="s">
        <v>327</v>
      </c>
      <c r="F1003" s="22" t="s">
        <v>328</v>
      </c>
      <c r="G1003" s="22" t="s">
        <v>245</v>
      </c>
      <c r="H1003" s="22" t="s">
        <v>237</v>
      </c>
      <c r="I1003" s="22" t="s">
        <v>309</v>
      </c>
      <c r="J1003" s="17">
        <f>IFERROR(INDEX(Cost_Components!$K$2:$K$29,MATCH(E1003,Cost_Components!$A$2:$A$29,0)),"")</f>
        <v>1</v>
      </c>
      <c r="K1003" s="17">
        <f t="shared" si="210"/>
        <v>0.57384615384615389</v>
      </c>
      <c r="L1003" s="17">
        <f>IFERROR(INDEX(Cost_Components!$S$2:$S$29,MATCH(E1003,Cost_Components!$A$2:$A$29,0)),"")</f>
        <v>0.31</v>
      </c>
      <c r="M1003" s="28">
        <f>IFERROR(INDEX(Cost_Components!$L$2:$L$29,MATCH(E1003,Cost_Components!$A$2:$A$29,0)),"")</f>
        <v>1</v>
      </c>
      <c r="N1003" s="29">
        <f>IFERROR(INDEX(Cost_Components!$P$2:$P$29,MATCH(E1003,Cost_Components!$A$2:$A$29,0)),"")</f>
        <v>115.1062307</v>
      </c>
      <c r="O1003" s="23">
        <f t="shared" si="211"/>
        <v>672304.85241026804</v>
      </c>
      <c r="P1003" s="23">
        <f t="shared" si="212"/>
        <v>706810.76935172302</v>
      </c>
      <c r="Q1003" s="23">
        <f t="shared" si="213"/>
        <v>25221080.278255615</v>
      </c>
      <c r="R1003" s="23">
        <f t="shared" si="214"/>
        <v>44407932.439946353</v>
      </c>
      <c r="S1003" s="23">
        <f t="shared" si="215"/>
        <v>19186852.161690738</v>
      </c>
      <c r="T1003" s="16">
        <f>IFERROR(INDEX(Cost_Components!$R$2:$R$29,MATCH(E1003,Cost_Components!$A$2:$A$29,0)),"")</f>
        <v>1</v>
      </c>
      <c r="U1003" s="26">
        <f>IFERROR(INDEX(Cost_Components!$Q$2:$Q$29,MATCH(E1003,Cost_Components!$A$2:$A$29,0)),"")</f>
        <v>2023</v>
      </c>
      <c r="V1003" s="30">
        <f>1/(1+Calculation_Assumptions!$B$5)^(B1003-Calculation_Assumptions!$B$2)</f>
        <v>0.68095133999317792</v>
      </c>
      <c r="W1003" s="23">
        <f t="shared" si="216"/>
        <v>17174328.411553673</v>
      </c>
      <c r="X1003" s="23">
        <f t="shared" si="217"/>
        <v>30239641.101307984</v>
      </c>
      <c r="Y1003" s="23">
        <f t="shared" si="218"/>
        <v>13065312.689754311</v>
      </c>
      <c r="Z1003" s="17">
        <f>IFERROR(INDEX(Cost_Components!$T$2:$T$29,MATCH(E1003,Cost_Components!$A$2:$A$29,0)),"")</f>
        <v>0.8</v>
      </c>
      <c r="AA1003" s="26">
        <f>IFERROR(INDEX(Cost_Components!$U$2:$U$29,MATCH(E1003,Cost_Components!$A$2:$A$29,0)),"")</f>
        <v>2025</v>
      </c>
      <c r="AB1003" s="26">
        <f>IFERROR(INDEX(Cost_Components!$V$2:$V$29,MATCH(E1003,Cost_Components!$A$2:$A$29,0)),"")</f>
        <v>2050</v>
      </c>
      <c r="AC1003" s="26">
        <f>IFERROR(INDEX(Cost_Components!$M$2:$M$29,MATCH(E1003,Cost_Components!$A$2:$A$29,0)),"")</f>
        <v>0</v>
      </c>
      <c r="AD1003" s="26">
        <f>IFERROR(INDEX(Cost_Components!$N$2:$N$29,MATCH(E1003,Cost_Components!$A$2:$A$29,0)),"")</f>
        <v>95</v>
      </c>
      <c r="AE1003" s="16" t="str">
        <f>IFERROR(INDEX(Cost_Components!$O$2:$O$29,MATCH(E1003,Cost_Components!$A$2:$A$29,0)),"")</f>
        <v>Both</v>
      </c>
      <c r="AF1003" s="11">
        <v>672304.85241026804</v>
      </c>
      <c r="AG1003" s="11">
        <v>706810.76935172302</v>
      </c>
      <c r="AH1003" s="23">
        <f t="shared" si="219"/>
        <v>1</v>
      </c>
      <c r="AI1003" s="10">
        <v>311532999.13163</v>
      </c>
      <c r="AJ1003" s="29">
        <f t="shared" si="220"/>
        <v>8.095797346848356E-2</v>
      </c>
      <c r="AK1003" s="29">
        <f t="shared" si="221"/>
        <v>0.14254648003174444</v>
      </c>
      <c r="AL1003" s="29">
        <f t="shared" si="222"/>
        <v>6.158850656326087E-2</v>
      </c>
      <c r="AM1003" s="29">
        <f t="shared" si="223"/>
        <v>4.1938776072431128E-2</v>
      </c>
    </row>
    <row r="1004" spans="1:39">
      <c r="A1004" t="s">
        <v>115</v>
      </c>
      <c r="B1004" s="20">
        <v>2039</v>
      </c>
      <c r="C1004" t="s">
        <v>242</v>
      </c>
      <c r="D1004" t="s">
        <v>208</v>
      </c>
      <c r="E1004" s="22" t="s">
        <v>327</v>
      </c>
      <c r="F1004" s="22" t="s">
        <v>328</v>
      </c>
      <c r="G1004" s="22" t="s">
        <v>245</v>
      </c>
      <c r="H1004" s="22" t="s">
        <v>237</v>
      </c>
      <c r="I1004" s="22" t="s">
        <v>309</v>
      </c>
      <c r="J1004" s="17">
        <f>IFERROR(INDEX(Cost_Components!$K$2:$K$29,MATCH(E1004,Cost_Components!$A$2:$A$29,0)),"")</f>
        <v>1</v>
      </c>
      <c r="K1004" s="17">
        <f t="shared" si="210"/>
        <v>0.59269230769230763</v>
      </c>
      <c r="L1004" s="17">
        <f>IFERROR(INDEX(Cost_Components!$S$2:$S$29,MATCH(E1004,Cost_Components!$A$2:$A$29,0)),"")</f>
        <v>0.31</v>
      </c>
      <c r="M1004" s="28">
        <f>IFERROR(INDEX(Cost_Components!$L$2:$L$29,MATCH(E1004,Cost_Components!$A$2:$A$29,0)),"")</f>
        <v>1</v>
      </c>
      <c r="N1004" s="29">
        <f>IFERROR(INDEX(Cost_Components!$P$2:$P$29,MATCH(E1004,Cost_Components!$A$2:$A$29,0)),"")</f>
        <v>115.1062307</v>
      </c>
      <c r="O1004" s="23">
        <f t="shared" si="211"/>
        <v>690044.65080461605</v>
      </c>
      <c r="P1004" s="23">
        <f t="shared" si="212"/>
        <v>728765.48940551199</v>
      </c>
      <c r="Q1004" s="23">
        <f t="shared" si="213"/>
        <v>26004489.050409872</v>
      </c>
      <c r="R1004" s="23">
        <f t="shared" si="214"/>
        <v>47076624.670287341</v>
      </c>
      <c r="S1004" s="23">
        <f t="shared" si="215"/>
        <v>21072135.619877469</v>
      </c>
      <c r="T1004" s="16">
        <f>IFERROR(INDEX(Cost_Components!$R$2:$R$29,MATCH(E1004,Cost_Components!$A$2:$A$29,0)),"")</f>
        <v>1</v>
      </c>
      <c r="U1004" s="26">
        <f>IFERROR(INDEX(Cost_Components!$Q$2:$Q$29,MATCH(E1004,Cost_Components!$A$2:$A$29,0)),"")</f>
        <v>2023</v>
      </c>
      <c r="V1004" s="30">
        <f>1/(1+Calculation_Assumptions!$B$5)^(B1004-Calculation_Assumptions!$B$2)</f>
        <v>0.66111780581861923</v>
      </c>
      <c r="W1004" s="23">
        <f t="shared" si="216"/>
        <v>17192030.742441285</v>
      </c>
      <c r="X1004" s="23">
        <f t="shared" si="217"/>
        <v>31123194.807367045</v>
      </c>
      <c r="Y1004" s="23">
        <f t="shared" si="218"/>
        <v>13931164.064925762</v>
      </c>
      <c r="Z1004" s="17">
        <f>IFERROR(INDEX(Cost_Components!$T$2:$T$29,MATCH(E1004,Cost_Components!$A$2:$A$29,0)),"")</f>
        <v>0.8</v>
      </c>
      <c r="AA1004" s="26">
        <f>IFERROR(INDEX(Cost_Components!$U$2:$U$29,MATCH(E1004,Cost_Components!$A$2:$A$29,0)),"")</f>
        <v>2025</v>
      </c>
      <c r="AB1004" s="26">
        <f>IFERROR(INDEX(Cost_Components!$V$2:$V$29,MATCH(E1004,Cost_Components!$A$2:$A$29,0)),"")</f>
        <v>2050</v>
      </c>
      <c r="AC1004" s="26">
        <f>IFERROR(INDEX(Cost_Components!$M$2:$M$29,MATCH(E1004,Cost_Components!$A$2:$A$29,0)),"")</f>
        <v>0</v>
      </c>
      <c r="AD1004" s="26">
        <f>IFERROR(INDEX(Cost_Components!$N$2:$N$29,MATCH(E1004,Cost_Components!$A$2:$A$29,0)),"")</f>
        <v>95</v>
      </c>
      <c r="AE1004" s="16" t="str">
        <f>IFERROR(INDEX(Cost_Components!$O$2:$O$29,MATCH(E1004,Cost_Components!$A$2:$A$29,0)),"")</f>
        <v>Both</v>
      </c>
      <c r="AF1004" s="11">
        <v>690044.65080461605</v>
      </c>
      <c r="AG1004" s="11">
        <v>728765.48940551199</v>
      </c>
      <c r="AH1004" s="23">
        <f t="shared" si="219"/>
        <v>1</v>
      </c>
      <c r="AI1004" s="10">
        <v>312936391.85847902</v>
      </c>
      <c r="AJ1004" s="29">
        <f t="shared" si="220"/>
        <v>8.3098321981580292E-2</v>
      </c>
      <c r="AK1004" s="29">
        <f t="shared" si="221"/>
        <v>0.15043512322330688</v>
      </c>
      <c r="AL1004" s="29">
        <f t="shared" si="222"/>
        <v>6.7336801241726585E-2</v>
      </c>
      <c r="AM1004" s="29">
        <f t="shared" si="223"/>
        <v>4.4517558287774754E-2</v>
      </c>
    </row>
    <row r="1005" spans="1:39">
      <c r="A1005" t="s">
        <v>115</v>
      </c>
      <c r="B1005" s="20">
        <v>2040</v>
      </c>
      <c r="C1005" t="s">
        <v>242</v>
      </c>
      <c r="D1005" t="s">
        <v>208</v>
      </c>
      <c r="E1005" s="22" t="s">
        <v>327</v>
      </c>
      <c r="F1005" s="22" t="s">
        <v>328</v>
      </c>
      <c r="G1005" s="22" t="s">
        <v>245</v>
      </c>
      <c r="H1005" s="22" t="s">
        <v>237</v>
      </c>
      <c r="I1005" s="22" t="s">
        <v>309</v>
      </c>
      <c r="J1005" s="17">
        <f>IFERROR(INDEX(Cost_Components!$K$2:$K$29,MATCH(E1005,Cost_Components!$A$2:$A$29,0)),"")</f>
        <v>1</v>
      </c>
      <c r="K1005" s="17">
        <f t="shared" si="210"/>
        <v>0.61153846153846159</v>
      </c>
      <c r="L1005" s="17">
        <f>IFERROR(INDEX(Cost_Components!$S$2:$S$29,MATCH(E1005,Cost_Components!$A$2:$A$29,0)),"")</f>
        <v>0.31</v>
      </c>
      <c r="M1005" s="28">
        <f>IFERROR(INDEX(Cost_Components!$L$2:$L$29,MATCH(E1005,Cost_Components!$A$2:$A$29,0)),"")</f>
        <v>1</v>
      </c>
      <c r="N1005" s="29">
        <f>IFERROR(INDEX(Cost_Components!$P$2:$P$29,MATCH(E1005,Cost_Components!$A$2:$A$29,0)),"")</f>
        <v>115.1062307</v>
      </c>
      <c r="O1005" s="23">
        <f t="shared" si="211"/>
        <v>707826.58532647497</v>
      </c>
      <c r="P1005" s="23">
        <f t="shared" si="212"/>
        <v>750939.97952815006</v>
      </c>
      <c r="Q1005" s="23">
        <f t="shared" si="213"/>
        <v>26795739.86288036</v>
      </c>
      <c r="R1005" s="23">
        <f t="shared" si="214"/>
        <v>49825249.176780812</v>
      </c>
      <c r="S1005" s="23">
        <f t="shared" si="215"/>
        <v>23029509.313900452</v>
      </c>
      <c r="T1005" s="16">
        <f>IFERROR(INDEX(Cost_Components!$R$2:$R$29,MATCH(E1005,Cost_Components!$A$2:$A$29,0)),"")</f>
        <v>1</v>
      </c>
      <c r="U1005" s="26">
        <f>IFERROR(INDEX(Cost_Components!$Q$2:$Q$29,MATCH(E1005,Cost_Components!$A$2:$A$29,0)),"")</f>
        <v>2023</v>
      </c>
      <c r="V1005" s="30">
        <f>1/(1+Calculation_Assumptions!$B$5)^(B1005-Calculation_Assumptions!$B$2)</f>
        <v>0.64186194739671765</v>
      </c>
      <c r="W1005" s="23">
        <f t="shared" si="216"/>
        <v>17199165.770324245</v>
      </c>
      <c r="X1005" s="23">
        <f t="shared" si="217"/>
        <v>31980931.466135234</v>
      </c>
      <c r="Y1005" s="23">
        <f t="shared" si="218"/>
        <v>14781765.69581099</v>
      </c>
      <c r="Z1005" s="17">
        <f>IFERROR(INDEX(Cost_Components!$T$2:$T$29,MATCH(E1005,Cost_Components!$A$2:$A$29,0)),"")</f>
        <v>0.8</v>
      </c>
      <c r="AA1005" s="26">
        <f>IFERROR(INDEX(Cost_Components!$U$2:$U$29,MATCH(E1005,Cost_Components!$A$2:$A$29,0)),"")</f>
        <v>2025</v>
      </c>
      <c r="AB1005" s="26">
        <f>IFERROR(INDEX(Cost_Components!$V$2:$V$29,MATCH(E1005,Cost_Components!$A$2:$A$29,0)),"")</f>
        <v>2050</v>
      </c>
      <c r="AC1005" s="26">
        <f>IFERROR(INDEX(Cost_Components!$M$2:$M$29,MATCH(E1005,Cost_Components!$A$2:$A$29,0)),"")</f>
        <v>0</v>
      </c>
      <c r="AD1005" s="26">
        <f>IFERROR(INDEX(Cost_Components!$N$2:$N$29,MATCH(E1005,Cost_Components!$A$2:$A$29,0)),"")</f>
        <v>95</v>
      </c>
      <c r="AE1005" s="16" t="str">
        <f>IFERROR(INDEX(Cost_Components!$O$2:$O$29,MATCH(E1005,Cost_Components!$A$2:$A$29,0)),"")</f>
        <v>Both</v>
      </c>
      <c r="AF1005" s="11">
        <v>707826.58532647497</v>
      </c>
      <c r="AG1005" s="11">
        <v>750939.97952815006</v>
      </c>
      <c r="AH1005" s="23">
        <f t="shared" si="219"/>
        <v>1</v>
      </c>
      <c r="AI1005" s="10">
        <v>314265537.41082901</v>
      </c>
      <c r="AJ1005" s="29">
        <f t="shared" si="220"/>
        <v>8.5264646208569703E-2</v>
      </c>
      <c r="AK1005" s="29">
        <f t="shared" si="221"/>
        <v>0.15854506220211445</v>
      </c>
      <c r="AL1005" s="29">
        <f t="shared" si="222"/>
        <v>7.3280415993544762E-2</v>
      </c>
      <c r="AM1005" s="29">
        <f t="shared" si="223"/>
        <v>4.7035910515658211E-2</v>
      </c>
    </row>
    <row r="1006" spans="1:39">
      <c r="A1006" t="s">
        <v>115</v>
      </c>
      <c r="B1006" s="20">
        <v>2041</v>
      </c>
      <c r="C1006" t="s">
        <v>242</v>
      </c>
      <c r="D1006" t="s">
        <v>208</v>
      </c>
      <c r="E1006" s="22" t="s">
        <v>327</v>
      </c>
      <c r="F1006" s="22" t="s">
        <v>328</v>
      </c>
      <c r="G1006" s="22" t="s">
        <v>245</v>
      </c>
      <c r="H1006" s="22" t="s">
        <v>237</v>
      </c>
      <c r="I1006" s="22" t="s">
        <v>309</v>
      </c>
      <c r="J1006" s="17">
        <f>IFERROR(INDEX(Cost_Components!$K$2:$K$29,MATCH(E1006,Cost_Components!$A$2:$A$29,0)),"")</f>
        <v>1</v>
      </c>
      <c r="K1006" s="17">
        <f t="shared" si="210"/>
        <v>0.63038461538461543</v>
      </c>
      <c r="L1006" s="17">
        <f>IFERROR(INDEX(Cost_Components!$S$2:$S$29,MATCH(E1006,Cost_Components!$A$2:$A$29,0)),"")</f>
        <v>0.31</v>
      </c>
      <c r="M1006" s="28">
        <f>IFERROR(INDEX(Cost_Components!$L$2:$L$29,MATCH(E1006,Cost_Components!$A$2:$A$29,0)),"")</f>
        <v>1</v>
      </c>
      <c r="N1006" s="29">
        <f>IFERROR(INDEX(Cost_Components!$P$2:$P$29,MATCH(E1006,Cost_Components!$A$2:$A$29,0)),"")</f>
        <v>115.1062307</v>
      </c>
      <c r="O1006" s="23">
        <f t="shared" si="211"/>
        <v>725521.32016085298</v>
      </c>
      <c r="P1006" s="23">
        <f t="shared" si="212"/>
        <v>773186.57707084704</v>
      </c>
      <c r="Q1006" s="23">
        <f t="shared" si="213"/>
        <v>27589563.679482676</v>
      </c>
      <c r="R1006" s="23">
        <f t="shared" si="214"/>
        <v>52644695.416814573</v>
      </c>
      <c r="S1006" s="23">
        <f t="shared" si="215"/>
        <v>25055131.737331897</v>
      </c>
      <c r="T1006" s="16">
        <f>IFERROR(INDEX(Cost_Components!$R$2:$R$29,MATCH(E1006,Cost_Components!$A$2:$A$29,0)),"")</f>
        <v>1</v>
      </c>
      <c r="U1006" s="26">
        <f>IFERROR(INDEX(Cost_Components!$Q$2:$Q$29,MATCH(E1006,Cost_Components!$A$2:$A$29,0)),"")</f>
        <v>2023</v>
      </c>
      <c r="V1006" s="30">
        <f>1/(1+Calculation_Assumptions!$B$5)^(B1006-Calculation_Assumptions!$B$2)</f>
        <v>0.62316693922011435</v>
      </c>
      <c r="W1006" s="23">
        <f t="shared" si="216"/>
        <v>17192903.952561654</v>
      </c>
      <c r="X1006" s="23">
        <f t="shared" si="217"/>
        <v>32806433.709071521</v>
      </c>
      <c r="Y1006" s="23">
        <f t="shared" si="218"/>
        <v>15613529.756509865</v>
      </c>
      <c r="Z1006" s="17">
        <f>IFERROR(INDEX(Cost_Components!$T$2:$T$29,MATCH(E1006,Cost_Components!$A$2:$A$29,0)),"")</f>
        <v>0.8</v>
      </c>
      <c r="AA1006" s="26">
        <f>IFERROR(INDEX(Cost_Components!$U$2:$U$29,MATCH(E1006,Cost_Components!$A$2:$A$29,0)),"")</f>
        <v>2025</v>
      </c>
      <c r="AB1006" s="26">
        <f>IFERROR(INDEX(Cost_Components!$V$2:$V$29,MATCH(E1006,Cost_Components!$A$2:$A$29,0)),"")</f>
        <v>2050</v>
      </c>
      <c r="AC1006" s="26">
        <f>IFERROR(INDEX(Cost_Components!$M$2:$M$29,MATCH(E1006,Cost_Components!$A$2:$A$29,0)),"")</f>
        <v>0</v>
      </c>
      <c r="AD1006" s="26">
        <f>IFERROR(INDEX(Cost_Components!$N$2:$N$29,MATCH(E1006,Cost_Components!$A$2:$A$29,0)),"")</f>
        <v>95</v>
      </c>
      <c r="AE1006" s="16" t="str">
        <f>IFERROR(INDEX(Cost_Components!$O$2:$O$29,MATCH(E1006,Cost_Components!$A$2:$A$29,0)),"")</f>
        <v>Both</v>
      </c>
      <c r="AF1006" s="11">
        <v>725521.32016085298</v>
      </c>
      <c r="AG1006" s="11">
        <v>773186.57707084704</v>
      </c>
      <c r="AH1006" s="23">
        <f t="shared" si="219"/>
        <v>1</v>
      </c>
      <c r="AI1006" s="10">
        <v>315525215.31254798</v>
      </c>
      <c r="AJ1006" s="29">
        <f t="shared" si="220"/>
        <v>8.7440123136128575E-2</v>
      </c>
      <c r="AK1006" s="29">
        <f t="shared" si="221"/>
        <v>0.1668478234446861</v>
      </c>
      <c r="AL1006" s="29">
        <f t="shared" si="222"/>
        <v>7.9407700308557524E-2</v>
      </c>
      <c r="AM1006" s="29">
        <f t="shared" si="223"/>
        <v>4.9484253551791924E-2</v>
      </c>
    </row>
    <row r="1007" spans="1:39">
      <c r="A1007" t="s">
        <v>115</v>
      </c>
      <c r="B1007" s="20">
        <v>2042</v>
      </c>
      <c r="C1007" t="s">
        <v>242</v>
      </c>
      <c r="D1007" t="s">
        <v>208</v>
      </c>
      <c r="E1007" s="22" t="s">
        <v>327</v>
      </c>
      <c r="F1007" s="22" t="s">
        <v>328</v>
      </c>
      <c r="G1007" s="22" t="s">
        <v>245</v>
      </c>
      <c r="H1007" s="22" t="s">
        <v>237</v>
      </c>
      <c r="I1007" s="22" t="s">
        <v>309</v>
      </c>
      <c r="J1007" s="17">
        <f>IFERROR(INDEX(Cost_Components!$K$2:$K$29,MATCH(E1007,Cost_Components!$A$2:$A$29,0)),"")</f>
        <v>1</v>
      </c>
      <c r="K1007" s="17">
        <f t="shared" si="210"/>
        <v>0.64923076923076928</v>
      </c>
      <c r="L1007" s="17">
        <f>IFERROR(INDEX(Cost_Components!$S$2:$S$29,MATCH(E1007,Cost_Components!$A$2:$A$29,0)),"")</f>
        <v>0.31</v>
      </c>
      <c r="M1007" s="28">
        <f>IFERROR(INDEX(Cost_Components!$L$2:$L$29,MATCH(E1007,Cost_Components!$A$2:$A$29,0)),"")</f>
        <v>1</v>
      </c>
      <c r="N1007" s="29">
        <f>IFERROR(INDEX(Cost_Components!$P$2:$P$29,MATCH(E1007,Cost_Components!$A$2:$A$29,0)),"")</f>
        <v>115.1062307</v>
      </c>
      <c r="O1007" s="23">
        <f t="shared" si="211"/>
        <v>743064.64075972198</v>
      </c>
      <c r="P1007" s="23">
        <f t="shared" si="212"/>
        <v>795437.07870946894</v>
      </c>
      <c r="Q1007" s="23">
        <f t="shared" si="213"/>
        <v>28383526.805672515</v>
      </c>
      <c r="R1007" s="23">
        <f t="shared" si="214"/>
        <v>55529597.115284771</v>
      </c>
      <c r="S1007" s="23">
        <f t="shared" si="215"/>
        <v>27146070.309612256</v>
      </c>
      <c r="T1007" s="16">
        <f>IFERROR(INDEX(Cost_Components!$R$2:$R$29,MATCH(E1007,Cost_Components!$A$2:$A$29,0)),"")</f>
        <v>1</v>
      </c>
      <c r="U1007" s="26">
        <f>IFERROR(INDEX(Cost_Components!$Q$2:$Q$29,MATCH(E1007,Cost_Components!$A$2:$A$29,0)),"")</f>
        <v>2023</v>
      </c>
      <c r="V1007" s="30">
        <f>1/(1+Calculation_Assumptions!$B$5)^(B1007-Calculation_Assumptions!$B$2)</f>
        <v>0.60501644584477121</v>
      </c>
      <c r="W1007" s="23">
        <f t="shared" si="216"/>
        <v>17172500.508507777</v>
      </c>
      <c r="X1007" s="23">
        <f t="shared" si="217"/>
        <v>33596319.485881649</v>
      </c>
      <c r="Y1007" s="23">
        <f t="shared" si="218"/>
        <v>16423818.977373876</v>
      </c>
      <c r="Z1007" s="17">
        <f>IFERROR(INDEX(Cost_Components!$T$2:$T$29,MATCH(E1007,Cost_Components!$A$2:$A$29,0)),"")</f>
        <v>0.8</v>
      </c>
      <c r="AA1007" s="26">
        <f>IFERROR(INDEX(Cost_Components!$U$2:$U$29,MATCH(E1007,Cost_Components!$A$2:$A$29,0)),"")</f>
        <v>2025</v>
      </c>
      <c r="AB1007" s="26">
        <f>IFERROR(INDEX(Cost_Components!$V$2:$V$29,MATCH(E1007,Cost_Components!$A$2:$A$29,0)),"")</f>
        <v>2050</v>
      </c>
      <c r="AC1007" s="26">
        <f>IFERROR(INDEX(Cost_Components!$M$2:$M$29,MATCH(E1007,Cost_Components!$A$2:$A$29,0)),"")</f>
        <v>0</v>
      </c>
      <c r="AD1007" s="26">
        <f>IFERROR(INDEX(Cost_Components!$N$2:$N$29,MATCH(E1007,Cost_Components!$A$2:$A$29,0)),"")</f>
        <v>95</v>
      </c>
      <c r="AE1007" s="16" t="str">
        <f>IFERROR(INDEX(Cost_Components!$O$2:$O$29,MATCH(E1007,Cost_Components!$A$2:$A$29,0)),"")</f>
        <v>Both</v>
      </c>
      <c r="AF1007" s="11">
        <v>743064.64075972198</v>
      </c>
      <c r="AG1007" s="11">
        <v>795437.07870946894</v>
      </c>
      <c r="AH1007" s="23">
        <f t="shared" si="219"/>
        <v>1</v>
      </c>
      <c r="AI1007" s="10">
        <v>316707694.211882</v>
      </c>
      <c r="AJ1007" s="29">
        <f t="shared" si="220"/>
        <v>8.9620578610520044E-2</v>
      </c>
      <c r="AK1007" s="29">
        <f t="shared" si="221"/>
        <v>0.17533390609113106</v>
      </c>
      <c r="AL1007" s="29">
        <f t="shared" si="222"/>
        <v>8.5713327480611015E-2</v>
      </c>
      <c r="AM1007" s="29">
        <f t="shared" si="223"/>
        <v>5.1857972753848236E-2</v>
      </c>
    </row>
    <row r="1008" spans="1:39">
      <c r="A1008" t="s">
        <v>115</v>
      </c>
      <c r="B1008" s="20">
        <v>2043</v>
      </c>
      <c r="C1008" t="s">
        <v>242</v>
      </c>
      <c r="D1008" t="s">
        <v>208</v>
      </c>
      <c r="E1008" s="22" t="s">
        <v>327</v>
      </c>
      <c r="F1008" s="22" t="s">
        <v>328</v>
      </c>
      <c r="G1008" s="22" t="s">
        <v>245</v>
      </c>
      <c r="H1008" s="22" t="s">
        <v>237</v>
      </c>
      <c r="I1008" s="22" t="s">
        <v>309</v>
      </c>
      <c r="J1008" s="17">
        <f>IFERROR(INDEX(Cost_Components!$K$2:$K$29,MATCH(E1008,Cost_Components!$A$2:$A$29,0)),"")</f>
        <v>1</v>
      </c>
      <c r="K1008" s="17">
        <f t="shared" si="210"/>
        <v>0.66807692307692301</v>
      </c>
      <c r="L1008" s="17">
        <f>IFERROR(INDEX(Cost_Components!$S$2:$S$29,MATCH(E1008,Cost_Components!$A$2:$A$29,0)),"")</f>
        <v>0.31</v>
      </c>
      <c r="M1008" s="28">
        <f>IFERROR(INDEX(Cost_Components!$L$2:$L$29,MATCH(E1008,Cost_Components!$A$2:$A$29,0)),"")</f>
        <v>1</v>
      </c>
      <c r="N1008" s="29">
        <f>IFERROR(INDEX(Cost_Components!$P$2:$P$29,MATCH(E1008,Cost_Components!$A$2:$A$29,0)),"")</f>
        <v>115.1062307</v>
      </c>
      <c r="O1008" s="23">
        <f t="shared" si="211"/>
        <v>761037.08173294598</v>
      </c>
      <c r="P1008" s="23">
        <f t="shared" si="212"/>
        <v>818415.75509429094</v>
      </c>
      <c r="Q1008" s="23">
        <f t="shared" si="213"/>
        <v>29203473.341463428</v>
      </c>
      <c r="R1008" s="23">
        <f t="shared" si="214"/>
        <v>58523611.883998826</v>
      </c>
      <c r="S1008" s="23">
        <f t="shared" si="215"/>
        <v>29320138.542535398</v>
      </c>
      <c r="T1008" s="16">
        <f>IFERROR(INDEX(Cost_Components!$R$2:$R$29,MATCH(E1008,Cost_Components!$A$2:$A$29,0)),"")</f>
        <v>1</v>
      </c>
      <c r="U1008" s="26">
        <f>IFERROR(INDEX(Cost_Components!$Q$2:$Q$29,MATCH(E1008,Cost_Components!$A$2:$A$29,0)),"")</f>
        <v>2023</v>
      </c>
      <c r="V1008" s="30">
        <f>1/(1+Calculation_Assumptions!$B$5)^(B1008-Calculation_Assumptions!$B$2)</f>
        <v>0.5873946076162827</v>
      </c>
      <c r="W1008" s="23">
        <f t="shared" si="216"/>
        <v>17153962.764441483</v>
      </c>
      <c r="X1008" s="23">
        <f t="shared" si="217"/>
        <v>34376454.03888911</v>
      </c>
      <c r="Y1008" s="23">
        <f t="shared" si="218"/>
        <v>17222491.274447627</v>
      </c>
      <c r="Z1008" s="17">
        <f>IFERROR(INDEX(Cost_Components!$T$2:$T$29,MATCH(E1008,Cost_Components!$A$2:$A$29,0)),"")</f>
        <v>0.8</v>
      </c>
      <c r="AA1008" s="26">
        <f>IFERROR(INDEX(Cost_Components!$U$2:$U$29,MATCH(E1008,Cost_Components!$A$2:$A$29,0)),"")</f>
        <v>2025</v>
      </c>
      <c r="AB1008" s="26">
        <f>IFERROR(INDEX(Cost_Components!$V$2:$V$29,MATCH(E1008,Cost_Components!$A$2:$A$29,0)),"")</f>
        <v>2050</v>
      </c>
      <c r="AC1008" s="26">
        <f>IFERROR(INDEX(Cost_Components!$M$2:$M$29,MATCH(E1008,Cost_Components!$A$2:$A$29,0)),"")</f>
        <v>0</v>
      </c>
      <c r="AD1008" s="26">
        <f>IFERROR(INDEX(Cost_Components!$N$2:$N$29,MATCH(E1008,Cost_Components!$A$2:$A$29,0)),"")</f>
        <v>95</v>
      </c>
      <c r="AE1008" s="16" t="str">
        <f>IFERROR(INDEX(Cost_Components!$O$2:$O$29,MATCH(E1008,Cost_Components!$A$2:$A$29,0)),"")</f>
        <v>Both</v>
      </c>
      <c r="AF1008" s="11">
        <v>761037.08173294598</v>
      </c>
      <c r="AG1008" s="11">
        <v>818415.75509429094</v>
      </c>
      <c r="AH1008" s="23">
        <f t="shared" si="219"/>
        <v>1</v>
      </c>
      <c r="AI1008" s="10">
        <v>317814114.06715202</v>
      </c>
      <c r="AJ1008" s="29">
        <f t="shared" si="220"/>
        <v>9.1888534992165039E-2</v>
      </c>
      <c r="AK1008" s="29">
        <f t="shared" si="221"/>
        <v>0.18414415626498318</v>
      </c>
      <c r="AL1008" s="29">
        <f t="shared" si="222"/>
        <v>9.2255621272818125E-2</v>
      </c>
      <c r="AM1008" s="29">
        <f t="shared" si="223"/>
        <v>5.4190454457943391E-2</v>
      </c>
    </row>
    <row r="1009" spans="1:39">
      <c r="A1009" t="s">
        <v>115</v>
      </c>
      <c r="B1009" s="20">
        <v>2044</v>
      </c>
      <c r="C1009" t="s">
        <v>242</v>
      </c>
      <c r="D1009" t="s">
        <v>208</v>
      </c>
      <c r="E1009" s="22" t="s">
        <v>327</v>
      </c>
      <c r="F1009" s="22" t="s">
        <v>328</v>
      </c>
      <c r="G1009" s="22" t="s">
        <v>245</v>
      </c>
      <c r="H1009" s="22" t="s">
        <v>237</v>
      </c>
      <c r="I1009" s="22" t="s">
        <v>309</v>
      </c>
      <c r="J1009" s="17">
        <f>IFERROR(INDEX(Cost_Components!$K$2:$K$29,MATCH(E1009,Cost_Components!$A$2:$A$29,0)),"")</f>
        <v>1</v>
      </c>
      <c r="K1009" s="17">
        <f t="shared" si="210"/>
        <v>0.68692307692307697</v>
      </c>
      <c r="L1009" s="17">
        <f>IFERROR(INDEX(Cost_Components!$S$2:$S$29,MATCH(E1009,Cost_Components!$A$2:$A$29,0)),"")</f>
        <v>0.31</v>
      </c>
      <c r="M1009" s="28">
        <f>IFERROR(INDEX(Cost_Components!$L$2:$L$29,MATCH(E1009,Cost_Components!$A$2:$A$29,0)),"")</f>
        <v>1</v>
      </c>
      <c r="N1009" s="29">
        <f>IFERROR(INDEX(Cost_Components!$P$2:$P$29,MATCH(E1009,Cost_Components!$A$2:$A$29,0)),"")</f>
        <v>115.1062307</v>
      </c>
      <c r="O1009" s="23">
        <f t="shared" si="211"/>
        <v>778642.88975248905</v>
      </c>
      <c r="P1009" s="23">
        <f t="shared" si="212"/>
        <v>841155.18302594998</v>
      </c>
      <c r="Q1009" s="23">
        <f t="shared" si="213"/>
        <v>30014882.791084573</v>
      </c>
      <c r="R1009" s="23">
        <f t="shared" si="214"/>
        <v>61566612.887679115</v>
      </c>
      <c r="S1009" s="23">
        <f t="shared" si="215"/>
        <v>31551730.096594542</v>
      </c>
      <c r="T1009" s="16">
        <f>IFERROR(INDEX(Cost_Components!$R$2:$R$29,MATCH(E1009,Cost_Components!$A$2:$A$29,0)),"")</f>
        <v>1</v>
      </c>
      <c r="U1009" s="26">
        <f>IFERROR(INDEX(Cost_Components!$Q$2:$Q$29,MATCH(E1009,Cost_Components!$A$2:$A$29,0)),"")</f>
        <v>2023</v>
      </c>
      <c r="V1009" s="30">
        <f>1/(1+Calculation_Assumptions!$B$5)^(B1009-Calculation_Assumptions!$B$2)</f>
        <v>0.57028602681192497</v>
      </c>
      <c r="W1009" s="23">
        <f t="shared" si="216"/>
        <v>17117068.252153244</v>
      </c>
      <c r="X1009" s="23">
        <f t="shared" si="217"/>
        <v>35110579.04798238</v>
      </c>
      <c r="Y1009" s="23">
        <f t="shared" si="218"/>
        <v>17993510.795829136</v>
      </c>
      <c r="Z1009" s="17">
        <f>IFERROR(INDEX(Cost_Components!$T$2:$T$29,MATCH(E1009,Cost_Components!$A$2:$A$29,0)),"")</f>
        <v>0.8</v>
      </c>
      <c r="AA1009" s="26">
        <f>IFERROR(INDEX(Cost_Components!$U$2:$U$29,MATCH(E1009,Cost_Components!$A$2:$A$29,0)),"")</f>
        <v>2025</v>
      </c>
      <c r="AB1009" s="26">
        <f>IFERROR(INDEX(Cost_Components!$V$2:$V$29,MATCH(E1009,Cost_Components!$A$2:$A$29,0)),"")</f>
        <v>2050</v>
      </c>
      <c r="AC1009" s="26">
        <f>IFERROR(INDEX(Cost_Components!$M$2:$M$29,MATCH(E1009,Cost_Components!$A$2:$A$29,0)),"")</f>
        <v>0</v>
      </c>
      <c r="AD1009" s="26">
        <f>IFERROR(INDEX(Cost_Components!$N$2:$N$29,MATCH(E1009,Cost_Components!$A$2:$A$29,0)),"")</f>
        <v>95</v>
      </c>
      <c r="AE1009" s="16" t="str">
        <f>IFERROR(INDEX(Cost_Components!$O$2:$O$29,MATCH(E1009,Cost_Components!$A$2:$A$29,0)),"")</f>
        <v>Both</v>
      </c>
      <c r="AF1009" s="11">
        <v>778642.88975248905</v>
      </c>
      <c r="AG1009" s="11">
        <v>841155.18302594998</v>
      </c>
      <c r="AH1009" s="23">
        <f t="shared" si="219"/>
        <v>1</v>
      </c>
      <c r="AI1009" s="10">
        <v>318840890.73215598</v>
      </c>
      <c r="AJ1009" s="29">
        <f t="shared" si="220"/>
        <v>9.4137495106607072E-2</v>
      </c>
      <c r="AK1009" s="29">
        <f t="shared" si="221"/>
        <v>0.1930950975149498</v>
      </c>
      <c r="AL1009" s="29">
        <f t="shared" si="222"/>
        <v>9.895760240834274E-2</v>
      </c>
      <c r="AM1009" s="29">
        <f t="shared" si="223"/>
        <v>5.6434137900287958E-2</v>
      </c>
    </row>
    <row r="1010" spans="1:39">
      <c r="A1010" t="s">
        <v>115</v>
      </c>
      <c r="B1010" s="20">
        <v>2045</v>
      </c>
      <c r="C1010" t="s">
        <v>242</v>
      </c>
      <c r="D1010" t="s">
        <v>208</v>
      </c>
      <c r="E1010" s="22" t="s">
        <v>327</v>
      </c>
      <c r="F1010" s="22" t="s">
        <v>328</v>
      </c>
      <c r="G1010" s="22" t="s">
        <v>245</v>
      </c>
      <c r="H1010" s="22" t="s">
        <v>237</v>
      </c>
      <c r="I1010" s="22" t="s">
        <v>309</v>
      </c>
      <c r="J1010" s="17">
        <f>IFERROR(INDEX(Cost_Components!$K$2:$K$29,MATCH(E1010,Cost_Components!$A$2:$A$29,0)),"")</f>
        <v>1</v>
      </c>
      <c r="K1010" s="17">
        <f t="shared" si="210"/>
        <v>0.70576923076923082</v>
      </c>
      <c r="L1010" s="17">
        <f>IFERROR(INDEX(Cost_Components!$S$2:$S$29,MATCH(E1010,Cost_Components!$A$2:$A$29,0)),"")</f>
        <v>0.31</v>
      </c>
      <c r="M1010" s="28">
        <f>IFERROR(INDEX(Cost_Components!$L$2:$L$29,MATCH(E1010,Cost_Components!$A$2:$A$29,0)),"")</f>
        <v>1</v>
      </c>
      <c r="N1010" s="29">
        <f>IFERROR(INDEX(Cost_Components!$P$2:$P$29,MATCH(E1010,Cost_Components!$A$2:$A$29,0)),"")</f>
        <v>115.1062307</v>
      </c>
      <c r="O1010" s="23">
        <f t="shared" si="211"/>
        <v>795975.87511031702</v>
      </c>
      <c r="P1010" s="23">
        <f t="shared" si="212"/>
        <v>863739.43028083094</v>
      </c>
      <c r="Q1010" s="23">
        <f t="shared" si="213"/>
        <v>30820754.939243488</v>
      </c>
      <c r="R1010" s="23">
        <f t="shared" si="214"/>
        <v>64663835.106412098</v>
      </c>
      <c r="S1010" s="23">
        <f t="shared" si="215"/>
        <v>33843080.16716861</v>
      </c>
      <c r="T1010" s="16">
        <f>IFERROR(INDEX(Cost_Components!$R$2:$R$29,MATCH(E1010,Cost_Components!$A$2:$A$29,0)),"")</f>
        <v>1</v>
      </c>
      <c r="U1010" s="26">
        <f>IFERROR(INDEX(Cost_Components!$Q$2:$Q$29,MATCH(E1010,Cost_Components!$A$2:$A$29,0)),"")</f>
        <v>2023</v>
      </c>
      <c r="V1010" s="30">
        <f>1/(1+Calculation_Assumptions!$B$5)^(B1010-Calculation_Assumptions!$B$2)</f>
        <v>0.55367575418633497</v>
      </c>
      <c r="W1010" s="23">
        <f t="shared" si="216"/>
        <v>17064704.735577848</v>
      </c>
      <c r="X1010" s="23">
        <f t="shared" si="217"/>
        <v>35802797.67112352</v>
      </c>
      <c r="Y1010" s="23">
        <f t="shared" si="218"/>
        <v>18738092.935545675</v>
      </c>
      <c r="Z1010" s="17">
        <f>IFERROR(INDEX(Cost_Components!$T$2:$T$29,MATCH(E1010,Cost_Components!$A$2:$A$29,0)),"")</f>
        <v>0.8</v>
      </c>
      <c r="AA1010" s="26">
        <f>IFERROR(INDEX(Cost_Components!$U$2:$U$29,MATCH(E1010,Cost_Components!$A$2:$A$29,0)),"")</f>
        <v>2025</v>
      </c>
      <c r="AB1010" s="26">
        <f>IFERROR(INDEX(Cost_Components!$V$2:$V$29,MATCH(E1010,Cost_Components!$A$2:$A$29,0)),"")</f>
        <v>2050</v>
      </c>
      <c r="AC1010" s="26">
        <f>IFERROR(INDEX(Cost_Components!$M$2:$M$29,MATCH(E1010,Cost_Components!$A$2:$A$29,0)),"")</f>
        <v>0</v>
      </c>
      <c r="AD1010" s="26">
        <f>IFERROR(INDEX(Cost_Components!$N$2:$N$29,MATCH(E1010,Cost_Components!$A$2:$A$29,0)),"")</f>
        <v>95</v>
      </c>
      <c r="AE1010" s="16" t="str">
        <f>IFERROR(INDEX(Cost_Components!$O$2:$O$29,MATCH(E1010,Cost_Components!$A$2:$A$29,0)),"")</f>
        <v>Both</v>
      </c>
      <c r="AF1010" s="11">
        <v>795975.87511031702</v>
      </c>
      <c r="AG1010" s="11">
        <v>863739.43028083094</v>
      </c>
      <c r="AH1010" s="23">
        <f t="shared" si="219"/>
        <v>1</v>
      </c>
      <c r="AI1010" s="10">
        <v>319784682.33108002</v>
      </c>
      <c r="AJ1010" s="29">
        <f t="shared" si="220"/>
        <v>9.6379709980398909E-2</v>
      </c>
      <c r="AK1010" s="29">
        <f t="shared" si="221"/>
        <v>0.20221054565541768</v>
      </c>
      <c r="AL1010" s="29">
        <f t="shared" si="222"/>
        <v>0.10583083567501878</v>
      </c>
      <c r="AM1010" s="29">
        <f t="shared" si="223"/>
        <v>5.8595967758536108E-2</v>
      </c>
    </row>
    <row r="1011" spans="1:39">
      <c r="A1011" t="s">
        <v>115</v>
      </c>
      <c r="B1011" s="20">
        <v>2046</v>
      </c>
      <c r="C1011" t="s">
        <v>242</v>
      </c>
      <c r="D1011" t="s">
        <v>208</v>
      </c>
      <c r="E1011" s="22" t="s">
        <v>327</v>
      </c>
      <c r="F1011" s="22" t="s">
        <v>328</v>
      </c>
      <c r="G1011" s="22" t="s">
        <v>245</v>
      </c>
      <c r="H1011" s="22" t="s">
        <v>237</v>
      </c>
      <c r="I1011" s="22" t="s">
        <v>309</v>
      </c>
      <c r="J1011" s="17">
        <f>IFERROR(INDEX(Cost_Components!$K$2:$K$29,MATCH(E1011,Cost_Components!$A$2:$A$29,0)),"")</f>
        <v>1</v>
      </c>
      <c r="K1011" s="17">
        <f t="shared" si="210"/>
        <v>0.72461538461538466</v>
      </c>
      <c r="L1011" s="17">
        <f>IFERROR(INDEX(Cost_Components!$S$2:$S$29,MATCH(E1011,Cost_Components!$A$2:$A$29,0)),"")</f>
        <v>0.31</v>
      </c>
      <c r="M1011" s="28">
        <f>IFERROR(INDEX(Cost_Components!$L$2:$L$29,MATCH(E1011,Cost_Components!$A$2:$A$29,0)),"")</f>
        <v>1</v>
      </c>
      <c r="N1011" s="29">
        <f>IFERROR(INDEX(Cost_Components!$P$2:$P$29,MATCH(E1011,Cost_Components!$A$2:$A$29,0)),"")</f>
        <v>115.1062307</v>
      </c>
      <c r="O1011" s="23">
        <f t="shared" si="211"/>
        <v>812909.48342262197</v>
      </c>
      <c r="P1011" s="23">
        <f t="shared" si="212"/>
        <v>886032.26261928701</v>
      </c>
      <c r="Q1011" s="23">
        <f t="shared" si="213"/>
        <v>31616228.548896577</v>
      </c>
      <c r="R1011" s="23">
        <f t="shared" si="214"/>
        <v>67802947.413778886</v>
      </c>
      <c r="S1011" s="23">
        <f t="shared" si="215"/>
        <v>36186718.864882305</v>
      </c>
      <c r="T1011" s="16">
        <f>IFERROR(INDEX(Cost_Components!$R$2:$R$29,MATCH(E1011,Cost_Components!$A$2:$A$29,0)),"")</f>
        <v>1</v>
      </c>
      <c r="U1011" s="26">
        <f>IFERROR(INDEX(Cost_Components!$Q$2:$Q$29,MATCH(E1011,Cost_Components!$A$2:$A$29,0)),"")</f>
        <v>2023</v>
      </c>
      <c r="V1011" s="30">
        <f>1/(1+Calculation_Assumptions!$B$5)^(B1011-Calculation_Assumptions!$B$2)</f>
        <v>0.5375492759090631</v>
      </c>
      <c r="W1011" s="23">
        <f t="shared" si="216"/>
        <v>16995280.763434805</v>
      </c>
      <c r="X1011" s="23">
        <f t="shared" si="217"/>
        <v>36447425.286777124</v>
      </c>
      <c r="Y1011" s="23">
        <f t="shared" si="218"/>
        <v>19452144.523342315</v>
      </c>
      <c r="Z1011" s="17">
        <f>IFERROR(INDEX(Cost_Components!$T$2:$T$29,MATCH(E1011,Cost_Components!$A$2:$A$29,0)),"")</f>
        <v>0.8</v>
      </c>
      <c r="AA1011" s="26">
        <f>IFERROR(INDEX(Cost_Components!$U$2:$U$29,MATCH(E1011,Cost_Components!$A$2:$A$29,0)),"")</f>
        <v>2025</v>
      </c>
      <c r="AB1011" s="26">
        <f>IFERROR(INDEX(Cost_Components!$V$2:$V$29,MATCH(E1011,Cost_Components!$A$2:$A$29,0)),"")</f>
        <v>2050</v>
      </c>
      <c r="AC1011" s="26">
        <f>IFERROR(INDEX(Cost_Components!$M$2:$M$29,MATCH(E1011,Cost_Components!$A$2:$A$29,0)),"")</f>
        <v>0</v>
      </c>
      <c r="AD1011" s="26">
        <f>IFERROR(INDEX(Cost_Components!$N$2:$N$29,MATCH(E1011,Cost_Components!$A$2:$A$29,0)),"")</f>
        <v>95</v>
      </c>
      <c r="AE1011" s="16" t="str">
        <f>IFERROR(INDEX(Cost_Components!$O$2:$O$29,MATCH(E1011,Cost_Components!$A$2:$A$29,0)),"")</f>
        <v>Both</v>
      </c>
      <c r="AF1011" s="11">
        <v>812909.48342262197</v>
      </c>
      <c r="AG1011" s="11">
        <v>886032.26261928701</v>
      </c>
      <c r="AH1011" s="23">
        <f t="shared" si="219"/>
        <v>1</v>
      </c>
      <c r="AI1011" s="10">
        <v>320645615.981408</v>
      </c>
      <c r="AJ1011" s="29">
        <f t="shared" si="220"/>
        <v>9.8601780199389283E-2</v>
      </c>
      <c r="AK1011" s="29">
        <f t="shared" si="221"/>
        <v>0.2114575844308762</v>
      </c>
      <c r="AL1011" s="29">
        <f t="shared" si="222"/>
        <v>0.11285580423148689</v>
      </c>
      <c r="AM1011" s="29">
        <f t="shared" si="223"/>
        <v>6.0665555846770754E-2</v>
      </c>
    </row>
    <row r="1012" spans="1:39">
      <c r="A1012" t="s">
        <v>115</v>
      </c>
      <c r="B1012" s="20">
        <v>2047</v>
      </c>
      <c r="C1012" t="s">
        <v>242</v>
      </c>
      <c r="D1012" t="s">
        <v>208</v>
      </c>
      <c r="E1012" s="22" t="s">
        <v>327</v>
      </c>
      <c r="F1012" s="22" t="s">
        <v>328</v>
      </c>
      <c r="G1012" s="22" t="s">
        <v>245</v>
      </c>
      <c r="H1012" s="22" t="s">
        <v>237</v>
      </c>
      <c r="I1012" s="22" t="s">
        <v>309</v>
      </c>
      <c r="J1012" s="17">
        <f>IFERROR(INDEX(Cost_Components!$K$2:$K$29,MATCH(E1012,Cost_Components!$A$2:$A$29,0)),"")</f>
        <v>1</v>
      </c>
      <c r="K1012" s="17">
        <f t="shared" si="210"/>
        <v>0.74346153846153851</v>
      </c>
      <c r="L1012" s="17">
        <f>IFERROR(INDEX(Cost_Components!$S$2:$S$29,MATCH(E1012,Cost_Components!$A$2:$A$29,0)),"")</f>
        <v>0.31</v>
      </c>
      <c r="M1012" s="28">
        <f>IFERROR(INDEX(Cost_Components!$L$2:$L$29,MATCH(E1012,Cost_Components!$A$2:$A$29,0)),"")</f>
        <v>1</v>
      </c>
      <c r="N1012" s="29">
        <f>IFERROR(INDEX(Cost_Components!$P$2:$P$29,MATCH(E1012,Cost_Components!$A$2:$A$29,0)),"")</f>
        <v>115.1062307</v>
      </c>
      <c r="O1012" s="23">
        <f t="shared" si="211"/>
        <v>829515.39044592297</v>
      </c>
      <c r="P1012" s="23">
        <f t="shared" si="212"/>
        <v>908151.40876875399</v>
      </c>
      <c r="Q1012" s="23">
        <f t="shared" si="213"/>
        <v>32405504.52616252</v>
      </c>
      <c r="R1012" s="23">
        <f t="shared" si="214"/>
        <v>70987484.49242799</v>
      </c>
      <c r="S1012" s="23">
        <f t="shared" si="215"/>
        <v>38581979.96626547</v>
      </c>
      <c r="T1012" s="16">
        <f>IFERROR(INDEX(Cost_Components!$R$2:$R$29,MATCH(E1012,Cost_Components!$A$2:$A$29,0)),"")</f>
        <v>1</v>
      </c>
      <c r="U1012" s="26">
        <f>IFERROR(INDEX(Cost_Components!$Q$2:$Q$29,MATCH(E1012,Cost_Components!$A$2:$A$29,0)),"")</f>
        <v>2023</v>
      </c>
      <c r="V1012" s="30">
        <f>1/(1+Calculation_Assumptions!$B$5)^(B1012-Calculation_Assumptions!$B$2)</f>
        <v>0.52189250088258554</v>
      </c>
      <c r="W1012" s="23">
        <f t="shared" si="216"/>
        <v>16912189.799520902</v>
      </c>
      <c r="X1012" s="23">
        <f t="shared" si="217"/>
        <v>37047835.813117005</v>
      </c>
      <c r="Y1012" s="23">
        <f t="shared" si="218"/>
        <v>20135646.013596099</v>
      </c>
      <c r="Z1012" s="17">
        <f>IFERROR(INDEX(Cost_Components!$T$2:$T$29,MATCH(E1012,Cost_Components!$A$2:$A$29,0)),"")</f>
        <v>0.8</v>
      </c>
      <c r="AA1012" s="26">
        <f>IFERROR(INDEX(Cost_Components!$U$2:$U$29,MATCH(E1012,Cost_Components!$A$2:$A$29,0)),"")</f>
        <v>2025</v>
      </c>
      <c r="AB1012" s="26">
        <f>IFERROR(INDEX(Cost_Components!$V$2:$V$29,MATCH(E1012,Cost_Components!$A$2:$A$29,0)),"")</f>
        <v>2050</v>
      </c>
      <c r="AC1012" s="26">
        <f>IFERROR(INDEX(Cost_Components!$M$2:$M$29,MATCH(E1012,Cost_Components!$A$2:$A$29,0)),"")</f>
        <v>0</v>
      </c>
      <c r="AD1012" s="26">
        <f>IFERROR(INDEX(Cost_Components!$N$2:$N$29,MATCH(E1012,Cost_Components!$A$2:$A$29,0)),"")</f>
        <v>95</v>
      </c>
      <c r="AE1012" s="16" t="str">
        <f>IFERROR(INDEX(Cost_Components!$O$2:$O$29,MATCH(E1012,Cost_Components!$A$2:$A$29,0)),"")</f>
        <v>Both</v>
      </c>
      <c r="AF1012" s="11">
        <v>829515.39044592297</v>
      </c>
      <c r="AG1012" s="11">
        <v>908151.40876875399</v>
      </c>
      <c r="AH1012" s="23">
        <f t="shared" si="219"/>
        <v>1</v>
      </c>
      <c r="AI1012" s="10">
        <v>321429520.52287501</v>
      </c>
      <c r="AJ1012" s="29">
        <f t="shared" si="220"/>
        <v>0.1008168275068448</v>
      </c>
      <c r="AK1012" s="29">
        <f t="shared" si="221"/>
        <v>0.22084929964413788</v>
      </c>
      <c r="AL1012" s="29">
        <f t="shared" si="222"/>
        <v>0.12003247213729308</v>
      </c>
      <c r="AM1012" s="29">
        <f t="shared" si="223"/>
        <v>6.2644047070851153E-2</v>
      </c>
    </row>
    <row r="1013" spans="1:39">
      <c r="A1013" t="s">
        <v>115</v>
      </c>
      <c r="B1013" s="20">
        <v>2048</v>
      </c>
      <c r="C1013" t="s">
        <v>242</v>
      </c>
      <c r="D1013" t="s">
        <v>208</v>
      </c>
      <c r="E1013" s="22" t="s">
        <v>327</v>
      </c>
      <c r="F1013" s="22" t="s">
        <v>328</v>
      </c>
      <c r="G1013" s="22" t="s">
        <v>245</v>
      </c>
      <c r="H1013" s="22" t="s">
        <v>237</v>
      </c>
      <c r="I1013" s="22" t="s">
        <v>309</v>
      </c>
      <c r="J1013" s="17">
        <f>IFERROR(INDEX(Cost_Components!$K$2:$K$29,MATCH(E1013,Cost_Components!$A$2:$A$29,0)),"")</f>
        <v>1</v>
      </c>
      <c r="K1013" s="17">
        <f t="shared" si="210"/>
        <v>0.76230769230769235</v>
      </c>
      <c r="L1013" s="17">
        <f>IFERROR(INDEX(Cost_Components!$S$2:$S$29,MATCH(E1013,Cost_Components!$A$2:$A$29,0)),"")</f>
        <v>0.31</v>
      </c>
      <c r="M1013" s="28">
        <f>IFERROR(INDEX(Cost_Components!$L$2:$L$29,MATCH(E1013,Cost_Components!$A$2:$A$29,0)),"")</f>
        <v>1</v>
      </c>
      <c r="N1013" s="29">
        <f>IFERROR(INDEX(Cost_Components!$P$2:$P$29,MATCH(E1013,Cost_Components!$A$2:$A$29,0)),"")</f>
        <v>115.1062307</v>
      </c>
      <c r="O1013" s="23">
        <f t="shared" si="211"/>
        <v>846530.63586709101</v>
      </c>
      <c r="P1013" s="23">
        <f t="shared" si="212"/>
        <v>931016.45336982305</v>
      </c>
      <c r="Q1013" s="23">
        <f t="shared" si="213"/>
        <v>33221396.346795622</v>
      </c>
      <c r="R1013" s="23">
        <f t="shared" si="214"/>
        <v>74279986.239026502</v>
      </c>
      <c r="S1013" s="23">
        <f t="shared" si="215"/>
        <v>41058589.892230883</v>
      </c>
      <c r="T1013" s="16">
        <f>IFERROR(INDEX(Cost_Components!$R$2:$R$29,MATCH(E1013,Cost_Components!$A$2:$A$29,0)),"")</f>
        <v>1</v>
      </c>
      <c r="U1013" s="26">
        <f>IFERROR(INDEX(Cost_Components!$Q$2:$Q$29,MATCH(E1013,Cost_Components!$A$2:$A$29,0)),"")</f>
        <v>2023</v>
      </c>
      <c r="V1013" s="30">
        <f>1/(1+Calculation_Assumptions!$B$5)^(B1013-Calculation_Assumptions!$B$2)</f>
        <v>0.50669174842969467</v>
      </c>
      <c r="W1013" s="23">
        <f t="shared" si="216"/>
        <v>16833007.400233746</v>
      </c>
      <c r="X1013" s="23">
        <f t="shared" si="217"/>
        <v>37637056.100786</v>
      </c>
      <c r="Y1013" s="23">
        <f t="shared" si="218"/>
        <v>20804048.700552255</v>
      </c>
      <c r="Z1013" s="17">
        <f>IFERROR(INDEX(Cost_Components!$T$2:$T$29,MATCH(E1013,Cost_Components!$A$2:$A$29,0)),"")</f>
        <v>0.8</v>
      </c>
      <c r="AA1013" s="26">
        <f>IFERROR(INDEX(Cost_Components!$U$2:$U$29,MATCH(E1013,Cost_Components!$A$2:$A$29,0)),"")</f>
        <v>2025</v>
      </c>
      <c r="AB1013" s="26">
        <f>IFERROR(INDEX(Cost_Components!$V$2:$V$29,MATCH(E1013,Cost_Components!$A$2:$A$29,0)),"")</f>
        <v>2050</v>
      </c>
      <c r="AC1013" s="26">
        <f>IFERROR(INDEX(Cost_Components!$M$2:$M$29,MATCH(E1013,Cost_Components!$A$2:$A$29,0)),"")</f>
        <v>0</v>
      </c>
      <c r="AD1013" s="26">
        <f>IFERROR(INDEX(Cost_Components!$N$2:$N$29,MATCH(E1013,Cost_Components!$A$2:$A$29,0)),"")</f>
        <v>95</v>
      </c>
      <c r="AE1013" s="16" t="str">
        <f>IFERROR(INDEX(Cost_Components!$O$2:$O$29,MATCH(E1013,Cost_Components!$A$2:$A$29,0)),"")</f>
        <v>Both</v>
      </c>
      <c r="AF1013" s="11">
        <v>846530.63586709101</v>
      </c>
      <c r="AG1013" s="11">
        <v>931016.45336982305</v>
      </c>
      <c r="AH1013" s="23">
        <f t="shared" si="219"/>
        <v>1</v>
      </c>
      <c r="AI1013" s="10">
        <v>322136832.26016098</v>
      </c>
      <c r="AJ1013" s="29">
        <f t="shared" si="220"/>
        <v>0.10312821453451708</v>
      </c>
      <c r="AK1013" s="29">
        <f t="shared" si="221"/>
        <v>0.23058520107082084</v>
      </c>
      <c r="AL1013" s="29">
        <f t="shared" si="222"/>
        <v>0.12745698653630377</v>
      </c>
      <c r="AM1013" s="29">
        <f t="shared" si="223"/>
        <v>6.4581403357659814E-2</v>
      </c>
    </row>
    <row r="1014" spans="1:39">
      <c r="A1014" t="s">
        <v>115</v>
      </c>
      <c r="B1014" s="20">
        <v>2049</v>
      </c>
      <c r="C1014" t="s">
        <v>242</v>
      </c>
      <c r="D1014" t="s">
        <v>208</v>
      </c>
      <c r="E1014" s="22" t="s">
        <v>327</v>
      </c>
      <c r="F1014" s="22" t="s">
        <v>328</v>
      </c>
      <c r="G1014" s="22" t="s">
        <v>245</v>
      </c>
      <c r="H1014" s="22" t="s">
        <v>237</v>
      </c>
      <c r="I1014" s="22" t="s">
        <v>309</v>
      </c>
      <c r="J1014" s="17">
        <f>IFERROR(INDEX(Cost_Components!$K$2:$K$29,MATCH(E1014,Cost_Components!$A$2:$A$29,0)),"")</f>
        <v>1</v>
      </c>
      <c r="K1014" s="17">
        <f t="shared" si="210"/>
        <v>0.7811538461538462</v>
      </c>
      <c r="L1014" s="17">
        <f>IFERROR(INDEX(Cost_Components!$S$2:$S$29,MATCH(E1014,Cost_Components!$A$2:$A$29,0)),"")</f>
        <v>0.31</v>
      </c>
      <c r="M1014" s="28">
        <f>IFERROR(INDEX(Cost_Components!$L$2:$L$29,MATCH(E1014,Cost_Components!$A$2:$A$29,0)),"")</f>
        <v>1</v>
      </c>
      <c r="N1014" s="29">
        <f>IFERROR(INDEX(Cost_Components!$P$2:$P$29,MATCH(E1014,Cost_Components!$A$2:$A$29,0)),"")</f>
        <v>115.1062307</v>
      </c>
      <c r="O1014" s="23">
        <f t="shared" si="211"/>
        <v>862994.24264657404</v>
      </c>
      <c r="P1014" s="23">
        <f t="shared" si="212"/>
        <v>953416.69930984196</v>
      </c>
      <c r="Q1014" s="23">
        <f t="shared" si="213"/>
        <v>34020702.788637273</v>
      </c>
      <c r="R1014" s="23">
        <f t="shared" si="214"/>
        <v>77596709.699880362</v>
      </c>
      <c r="S1014" s="23">
        <f t="shared" si="215"/>
        <v>43576006.911243089</v>
      </c>
      <c r="T1014" s="16">
        <f>IFERROR(INDEX(Cost_Components!$R$2:$R$29,MATCH(E1014,Cost_Components!$A$2:$A$29,0)),"")</f>
        <v>1</v>
      </c>
      <c r="U1014" s="26">
        <f>IFERROR(INDEX(Cost_Components!$Q$2:$Q$29,MATCH(E1014,Cost_Components!$A$2:$A$29,0)),"")</f>
        <v>2023</v>
      </c>
      <c r="V1014" s="30">
        <f>1/(1+Calculation_Assumptions!$B$5)^(B1014-Calculation_Assumptions!$B$2)</f>
        <v>0.49193373633950943</v>
      </c>
      <c r="W1014" s="23">
        <f t="shared" si="216"/>
        <v>16735931.435710302</v>
      </c>
      <c r="X1014" s="23">
        <f t="shared" si="217"/>
        <v>38172439.330314398</v>
      </c>
      <c r="Y1014" s="23">
        <f t="shared" si="218"/>
        <v>21436507.894604098</v>
      </c>
      <c r="Z1014" s="17">
        <f>IFERROR(INDEX(Cost_Components!$T$2:$T$29,MATCH(E1014,Cost_Components!$A$2:$A$29,0)),"")</f>
        <v>0.8</v>
      </c>
      <c r="AA1014" s="26">
        <f>IFERROR(INDEX(Cost_Components!$U$2:$U$29,MATCH(E1014,Cost_Components!$A$2:$A$29,0)),"")</f>
        <v>2025</v>
      </c>
      <c r="AB1014" s="26">
        <f>IFERROR(INDEX(Cost_Components!$V$2:$V$29,MATCH(E1014,Cost_Components!$A$2:$A$29,0)),"")</f>
        <v>2050</v>
      </c>
      <c r="AC1014" s="26">
        <f>IFERROR(INDEX(Cost_Components!$M$2:$M$29,MATCH(E1014,Cost_Components!$A$2:$A$29,0)),"")</f>
        <v>0</v>
      </c>
      <c r="AD1014" s="26">
        <f>IFERROR(INDEX(Cost_Components!$N$2:$N$29,MATCH(E1014,Cost_Components!$A$2:$A$29,0)),"")</f>
        <v>95</v>
      </c>
      <c r="AE1014" s="16" t="str">
        <f>IFERROR(INDEX(Cost_Components!$O$2:$O$29,MATCH(E1014,Cost_Components!$A$2:$A$29,0)),"")</f>
        <v>Both</v>
      </c>
      <c r="AF1014" s="11">
        <v>862994.24264657404</v>
      </c>
      <c r="AG1014" s="11">
        <v>953416.69930984196</v>
      </c>
      <c r="AH1014" s="23">
        <f t="shared" si="219"/>
        <v>1</v>
      </c>
      <c r="AI1014" s="10">
        <v>322765819.75268102</v>
      </c>
      <c r="AJ1014" s="29">
        <f t="shared" si="220"/>
        <v>0.10540367259056613</v>
      </c>
      <c r="AK1014" s="29">
        <f t="shared" si="221"/>
        <v>0.24041179378702107</v>
      </c>
      <c r="AL1014" s="29">
        <f t="shared" si="222"/>
        <v>0.13500812119645494</v>
      </c>
      <c r="AM1014" s="29">
        <f t="shared" si="223"/>
        <v>6.6415049496349396E-2</v>
      </c>
    </row>
    <row r="1015" spans="1:39">
      <c r="A1015" t="s">
        <v>115</v>
      </c>
      <c r="B1015" s="20">
        <v>2050</v>
      </c>
      <c r="C1015" t="s">
        <v>242</v>
      </c>
      <c r="D1015" t="s">
        <v>208</v>
      </c>
      <c r="E1015" s="22" t="s">
        <v>327</v>
      </c>
      <c r="F1015" s="22" t="s">
        <v>328</v>
      </c>
      <c r="G1015" s="22" t="s">
        <v>245</v>
      </c>
      <c r="H1015" s="22" t="s">
        <v>237</v>
      </c>
      <c r="I1015" s="22" t="s">
        <v>309</v>
      </c>
      <c r="J1015" s="17">
        <f>IFERROR(INDEX(Cost_Components!$K$2:$K$29,MATCH(E1015,Cost_Components!$A$2:$A$29,0)),"")</f>
        <v>1</v>
      </c>
      <c r="K1015" s="17">
        <f t="shared" si="210"/>
        <v>0.8</v>
      </c>
      <c r="L1015" s="17">
        <f>IFERROR(INDEX(Cost_Components!$S$2:$S$29,MATCH(E1015,Cost_Components!$A$2:$A$29,0)),"")</f>
        <v>0.31</v>
      </c>
      <c r="M1015" s="28">
        <f>IFERROR(INDEX(Cost_Components!$L$2:$L$29,MATCH(E1015,Cost_Components!$A$2:$A$29,0)),"")</f>
        <v>1</v>
      </c>
      <c r="N1015" s="29">
        <f>IFERROR(INDEX(Cost_Components!$P$2:$P$29,MATCH(E1015,Cost_Components!$A$2:$A$29,0)),"")</f>
        <v>115.1062307</v>
      </c>
      <c r="O1015" s="23">
        <f t="shared" si="211"/>
        <v>878581.52259464003</v>
      </c>
      <c r="P1015" s="23">
        <f t="shared" si="212"/>
        <v>974901.15473913203</v>
      </c>
      <c r="Q1015" s="23">
        <f t="shared" si="213"/>
        <v>34787331.140400663</v>
      </c>
      <c r="R1015" s="23">
        <f t="shared" si="214"/>
        <v>80904165.94282873</v>
      </c>
      <c r="S1015" s="23">
        <f t="shared" si="215"/>
        <v>46116834.802428067</v>
      </c>
      <c r="T1015" s="16">
        <f>IFERROR(INDEX(Cost_Components!$R$2:$R$29,MATCH(E1015,Cost_Components!$A$2:$A$29,0)),"")</f>
        <v>1</v>
      </c>
      <c r="U1015" s="26">
        <f>IFERROR(INDEX(Cost_Components!$Q$2:$Q$29,MATCH(E1015,Cost_Components!$A$2:$A$29,0)),"")</f>
        <v>2023</v>
      </c>
      <c r="V1015" s="30">
        <f>1/(1+Calculation_Assumptions!$B$5)^(B1015-Calculation_Assumptions!$B$2)</f>
        <v>0.47760556926165965</v>
      </c>
      <c r="W1015" s="23">
        <f t="shared" si="216"/>
        <v>16614623.092404919</v>
      </c>
      <c r="X1015" s="23">
        <f t="shared" si="217"/>
        <v>38640280.230764493</v>
      </c>
      <c r="Y1015" s="23">
        <f t="shared" si="218"/>
        <v>22025657.138359573</v>
      </c>
      <c r="Z1015" s="17">
        <f>IFERROR(INDEX(Cost_Components!$T$2:$T$29,MATCH(E1015,Cost_Components!$A$2:$A$29,0)),"")</f>
        <v>0.8</v>
      </c>
      <c r="AA1015" s="26">
        <f>IFERROR(INDEX(Cost_Components!$U$2:$U$29,MATCH(E1015,Cost_Components!$A$2:$A$29,0)),"")</f>
        <v>2025</v>
      </c>
      <c r="AB1015" s="26">
        <f>IFERROR(INDEX(Cost_Components!$V$2:$V$29,MATCH(E1015,Cost_Components!$A$2:$A$29,0)),"")</f>
        <v>2050</v>
      </c>
      <c r="AC1015" s="26">
        <f>IFERROR(INDEX(Cost_Components!$M$2:$M$29,MATCH(E1015,Cost_Components!$A$2:$A$29,0)),"")</f>
        <v>0</v>
      </c>
      <c r="AD1015" s="26">
        <f>IFERROR(INDEX(Cost_Components!$N$2:$N$29,MATCH(E1015,Cost_Components!$A$2:$A$29,0)),"")</f>
        <v>95</v>
      </c>
      <c r="AE1015" s="16" t="str">
        <f>IFERROR(INDEX(Cost_Components!$O$2:$O$29,MATCH(E1015,Cost_Components!$A$2:$A$29,0)),"")</f>
        <v>Both</v>
      </c>
      <c r="AF1015" s="11">
        <v>878581.52259464003</v>
      </c>
      <c r="AG1015" s="11">
        <v>974901.15473913203</v>
      </c>
      <c r="AH1015" s="23">
        <f t="shared" si="219"/>
        <v>1</v>
      </c>
      <c r="AI1015" s="10">
        <v>323312042.56328499</v>
      </c>
      <c r="AJ1015" s="29">
        <f t="shared" si="220"/>
        <v>0.10759676894370986</v>
      </c>
      <c r="AK1015" s="29">
        <f t="shared" si="221"/>
        <v>0.25023554737214149</v>
      </c>
      <c r="AL1015" s="29">
        <f t="shared" si="222"/>
        <v>0.14263877842843165</v>
      </c>
      <c r="AM1015" s="29">
        <f t="shared" si="223"/>
        <v>6.8125074970098828E-2</v>
      </c>
    </row>
    <row r="1016" spans="1:39">
      <c r="A1016" t="s">
        <v>115</v>
      </c>
      <c r="B1016" s="20">
        <v>2025</v>
      </c>
      <c r="C1016" t="s">
        <v>242</v>
      </c>
      <c r="D1016" t="s">
        <v>222</v>
      </c>
      <c r="E1016" s="22" t="s">
        <v>329</v>
      </c>
      <c r="F1016" s="22" t="s">
        <v>330</v>
      </c>
      <c r="G1016" s="22" t="s">
        <v>246</v>
      </c>
      <c r="H1016" s="22" t="s">
        <v>237</v>
      </c>
      <c r="I1016" s="22" t="s">
        <v>309</v>
      </c>
      <c r="J1016" s="17">
        <f>IFERROR(INDEX(Cost_Components!$K$2:$K$29,MATCH(E1016,Cost_Components!$A$2:$A$29,0)),"")</f>
        <v>0.2</v>
      </c>
      <c r="K1016" s="17">
        <f t="shared" si="210"/>
        <v>0.32884615384615384</v>
      </c>
      <c r="L1016" s="17">
        <f>IFERROR(INDEX(Cost_Components!$S$2:$S$29,MATCH(E1016,Cost_Components!$A$2:$A$29,0)),"")</f>
        <v>0.31</v>
      </c>
      <c r="M1016" s="28">
        <f>IFERROR(INDEX(Cost_Components!$L$2:$L$29,MATCH(E1016,Cost_Components!$A$2:$A$29,0)),"")</f>
        <v>1</v>
      </c>
      <c r="N1016" s="29">
        <f>IFERROR(INDEX(Cost_Components!$P$2:$P$29,MATCH(E1016,Cost_Components!$A$2:$A$29,0)),"")</f>
        <v>5.133311162</v>
      </c>
      <c r="O1016" s="23">
        <f t="shared" si="211"/>
        <v>1037029.2799147301</v>
      </c>
      <c r="P1016" s="23">
        <f t="shared" si="212"/>
        <v>1037930.547742164</v>
      </c>
      <c r="Q1016" s="23">
        <f t="shared" si="213"/>
        <v>1651686.3444927437</v>
      </c>
      <c r="R1016" s="23">
        <f t="shared" si="214"/>
        <v>1750577.6350425291</v>
      </c>
      <c r="S1016" s="23">
        <f t="shared" si="215"/>
        <v>98891.290549785364</v>
      </c>
      <c r="T1016" s="16">
        <f>IFERROR(INDEX(Cost_Components!$R$2:$R$29,MATCH(E1016,Cost_Components!$A$2:$A$29,0)),"")</f>
        <v>1</v>
      </c>
      <c r="U1016" s="26">
        <f>IFERROR(INDEX(Cost_Components!$Q$2:$Q$29,MATCH(E1016,Cost_Components!$A$2:$A$29,0)),"")</f>
        <v>2023</v>
      </c>
      <c r="V1016" s="30">
        <f>1/(1+Calculation_Assumptions!$B$5)^(B1016-Calculation_Assumptions!$B$2)</f>
        <v>1</v>
      </c>
      <c r="W1016" s="23">
        <f t="shared" si="216"/>
        <v>1651686.3444927437</v>
      </c>
      <c r="X1016" s="23">
        <f t="shared" si="217"/>
        <v>1750577.6350425291</v>
      </c>
      <c r="Y1016" s="23">
        <f t="shared" si="218"/>
        <v>98891.290549785364</v>
      </c>
      <c r="Z1016" s="17">
        <f>IFERROR(INDEX(Cost_Components!$T$2:$T$29,MATCH(E1016,Cost_Components!$A$2:$A$29,0)),"")</f>
        <v>0.8</v>
      </c>
      <c r="AA1016" s="26">
        <f>IFERROR(INDEX(Cost_Components!$U$2:$U$29,MATCH(E1016,Cost_Components!$A$2:$A$29,0)),"")</f>
        <v>2025</v>
      </c>
      <c r="AB1016" s="26">
        <f>IFERROR(INDEX(Cost_Components!$V$2:$V$29,MATCH(E1016,Cost_Components!$A$2:$A$29,0)),"")</f>
        <v>2050</v>
      </c>
      <c r="AC1016" s="26">
        <f>IFERROR(INDEX(Cost_Components!$M$2:$M$29,MATCH(E1016,Cost_Components!$A$2:$A$29,0)),"")</f>
        <v>30</v>
      </c>
      <c r="AD1016" s="26">
        <f>IFERROR(INDEX(Cost_Components!$N$2:$N$29,MATCH(E1016,Cost_Components!$A$2:$A$29,0)),"")</f>
        <v>95</v>
      </c>
      <c r="AE1016" s="16" t="str">
        <f>IFERROR(INDEX(Cost_Components!$O$2:$O$29,MATCH(E1016,Cost_Components!$A$2:$A$29,0)),"")</f>
        <v>Both</v>
      </c>
      <c r="AF1016" s="11">
        <v>5185146.3995736502</v>
      </c>
      <c r="AG1016" s="11">
        <v>5189652.7387108197</v>
      </c>
      <c r="AH1016" s="23">
        <f t="shared" si="219"/>
        <v>1</v>
      </c>
      <c r="AI1016" s="10">
        <v>288391907.64445603</v>
      </c>
      <c r="AJ1016" s="29">
        <f t="shared" si="220"/>
        <v>5.727228471781619E-3</v>
      </c>
      <c r="AK1016" s="29">
        <f t="shared" si="221"/>
        <v>6.0701343853265428E-3</v>
      </c>
      <c r="AL1016" s="29">
        <f t="shared" si="222"/>
        <v>3.4290591354492337E-4</v>
      </c>
      <c r="AM1016" s="29">
        <f t="shared" si="223"/>
        <v>3.4290591354492337E-4</v>
      </c>
    </row>
    <row r="1017" spans="1:39">
      <c r="A1017" t="s">
        <v>115</v>
      </c>
      <c r="B1017" s="20">
        <v>2026</v>
      </c>
      <c r="C1017" t="s">
        <v>242</v>
      </c>
      <c r="D1017" t="s">
        <v>222</v>
      </c>
      <c r="E1017" s="22" t="s">
        <v>329</v>
      </c>
      <c r="F1017" s="22" t="s">
        <v>330</v>
      </c>
      <c r="G1017" s="22" t="s">
        <v>246</v>
      </c>
      <c r="H1017" s="22" t="s">
        <v>237</v>
      </c>
      <c r="I1017" s="22" t="s">
        <v>309</v>
      </c>
      <c r="J1017" s="17">
        <f>IFERROR(INDEX(Cost_Components!$K$2:$K$29,MATCH(E1017,Cost_Components!$A$2:$A$29,0)),"")</f>
        <v>0.2</v>
      </c>
      <c r="K1017" s="17">
        <f t="shared" si="210"/>
        <v>0.34769230769230769</v>
      </c>
      <c r="L1017" s="17">
        <f>IFERROR(INDEX(Cost_Components!$S$2:$S$29,MATCH(E1017,Cost_Components!$A$2:$A$29,0)),"")</f>
        <v>0.31</v>
      </c>
      <c r="M1017" s="28">
        <f>IFERROR(INDEX(Cost_Components!$L$2:$L$29,MATCH(E1017,Cost_Components!$A$2:$A$29,0)),"")</f>
        <v>1</v>
      </c>
      <c r="N1017" s="29">
        <f>IFERROR(INDEX(Cost_Components!$P$2:$P$29,MATCH(E1017,Cost_Components!$A$2:$A$29,0)),"")</f>
        <v>5.133311162</v>
      </c>
      <c r="O1017" s="23">
        <f t="shared" si="211"/>
        <v>1063647.7619923581</v>
      </c>
      <c r="P1017" s="23">
        <f t="shared" si="212"/>
        <v>1066321.3263532182</v>
      </c>
      <c r="Q1017" s="23">
        <f t="shared" si="213"/>
        <v>1696865.3417227622</v>
      </c>
      <c r="R1017" s="23">
        <f t="shared" si="214"/>
        <v>1898412.144569542</v>
      </c>
      <c r="S1017" s="23">
        <f t="shared" si="215"/>
        <v>201546.80284677981</v>
      </c>
      <c r="T1017" s="16">
        <f>IFERROR(INDEX(Cost_Components!$R$2:$R$29,MATCH(E1017,Cost_Components!$A$2:$A$29,0)),"")</f>
        <v>1</v>
      </c>
      <c r="U1017" s="26">
        <f>IFERROR(INDEX(Cost_Components!$Q$2:$Q$29,MATCH(E1017,Cost_Components!$A$2:$A$29,0)),"")</f>
        <v>2023</v>
      </c>
      <c r="V1017" s="30">
        <f>1/(1+Calculation_Assumptions!$B$5)^(B1017-Calculation_Assumptions!$B$2)</f>
        <v>0.970873786407767</v>
      </c>
      <c r="W1017" s="23">
        <f t="shared" si="216"/>
        <v>1647442.0793424875</v>
      </c>
      <c r="X1017" s="23">
        <f t="shared" si="217"/>
        <v>1843118.5869607204</v>
      </c>
      <c r="Y1017" s="23">
        <f t="shared" si="218"/>
        <v>195676.50761823283</v>
      </c>
      <c r="Z1017" s="17">
        <f>IFERROR(INDEX(Cost_Components!$T$2:$T$29,MATCH(E1017,Cost_Components!$A$2:$A$29,0)),"")</f>
        <v>0.8</v>
      </c>
      <c r="AA1017" s="26">
        <f>IFERROR(INDEX(Cost_Components!$U$2:$U$29,MATCH(E1017,Cost_Components!$A$2:$A$29,0)),"")</f>
        <v>2025</v>
      </c>
      <c r="AB1017" s="26">
        <f>IFERROR(INDEX(Cost_Components!$V$2:$V$29,MATCH(E1017,Cost_Components!$A$2:$A$29,0)),"")</f>
        <v>2050</v>
      </c>
      <c r="AC1017" s="26">
        <f>IFERROR(INDEX(Cost_Components!$M$2:$M$29,MATCH(E1017,Cost_Components!$A$2:$A$29,0)),"")</f>
        <v>30</v>
      </c>
      <c r="AD1017" s="26">
        <f>IFERROR(INDEX(Cost_Components!$N$2:$N$29,MATCH(E1017,Cost_Components!$A$2:$A$29,0)),"")</f>
        <v>95</v>
      </c>
      <c r="AE1017" s="16" t="str">
        <f>IFERROR(INDEX(Cost_Components!$O$2:$O$29,MATCH(E1017,Cost_Components!$A$2:$A$29,0)),"")</f>
        <v>Both</v>
      </c>
      <c r="AF1017" s="11">
        <v>5318238.8099617902</v>
      </c>
      <c r="AG1017" s="11">
        <v>5331606.6317660902</v>
      </c>
      <c r="AH1017" s="23">
        <f t="shared" si="219"/>
        <v>1</v>
      </c>
      <c r="AI1017" s="10">
        <v>290472130.233437</v>
      </c>
      <c r="AJ1017" s="29">
        <f t="shared" si="220"/>
        <v>5.8417492251634671E-3</v>
      </c>
      <c r="AK1017" s="29">
        <f t="shared" si="221"/>
        <v>6.535608572994212E-3</v>
      </c>
      <c r="AL1017" s="29">
        <f t="shared" si="222"/>
        <v>6.9385934783074501E-4</v>
      </c>
      <c r="AM1017" s="29">
        <f t="shared" si="223"/>
        <v>6.7364985226285915E-4</v>
      </c>
    </row>
    <row r="1018" spans="1:39">
      <c r="A1018" t="s">
        <v>115</v>
      </c>
      <c r="B1018" s="20">
        <v>2027</v>
      </c>
      <c r="C1018" t="s">
        <v>242</v>
      </c>
      <c r="D1018" t="s">
        <v>222</v>
      </c>
      <c r="E1018" s="22" t="s">
        <v>329</v>
      </c>
      <c r="F1018" s="22" t="s">
        <v>330</v>
      </c>
      <c r="G1018" s="22" t="s">
        <v>246</v>
      </c>
      <c r="H1018" s="22" t="s">
        <v>237</v>
      </c>
      <c r="I1018" s="22" t="s">
        <v>309</v>
      </c>
      <c r="J1018" s="17">
        <f>IFERROR(INDEX(Cost_Components!$K$2:$K$29,MATCH(E1018,Cost_Components!$A$2:$A$29,0)),"")</f>
        <v>0.2</v>
      </c>
      <c r="K1018" s="17">
        <f t="shared" si="210"/>
        <v>0.36653846153846154</v>
      </c>
      <c r="L1018" s="17">
        <f>IFERROR(INDEX(Cost_Components!$S$2:$S$29,MATCH(E1018,Cost_Components!$A$2:$A$29,0)),"")</f>
        <v>0.31</v>
      </c>
      <c r="M1018" s="28">
        <f>IFERROR(INDEX(Cost_Components!$L$2:$L$29,MATCH(E1018,Cost_Components!$A$2:$A$29,0)),"")</f>
        <v>1</v>
      </c>
      <c r="N1018" s="29">
        <f>IFERROR(INDEX(Cost_Components!$P$2:$P$29,MATCH(E1018,Cost_Components!$A$2:$A$29,0)),"")</f>
        <v>5.133311162</v>
      </c>
      <c r="O1018" s="23">
        <f t="shared" si="211"/>
        <v>1090003.5780166162</v>
      </c>
      <c r="P1018" s="23">
        <f t="shared" si="212"/>
        <v>1095288.138171948</v>
      </c>
      <c r="Q1018" s="23">
        <f t="shared" si="213"/>
        <v>1742960.9958381203</v>
      </c>
      <c r="R1018" s="23">
        <f t="shared" si="214"/>
        <v>2050902.7459888307</v>
      </c>
      <c r="S1018" s="23">
        <f t="shared" si="215"/>
        <v>307941.75015071034</v>
      </c>
      <c r="T1018" s="16">
        <f>IFERROR(INDEX(Cost_Components!$R$2:$R$29,MATCH(E1018,Cost_Components!$A$2:$A$29,0)),"")</f>
        <v>1</v>
      </c>
      <c r="U1018" s="26">
        <f>IFERROR(INDEX(Cost_Components!$Q$2:$Q$29,MATCH(E1018,Cost_Components!$A$2:$A$29,0)),"")</f>
        <v>2023</v>
      </c>
      <c r="V1018" s="30">
        <f>1/(1+Calculation_Assumptions!$B$5)^(B1018-Calculation_Assumptions!$B$2)</f>
        <v>0.94259590913375435</v>
      </c>
      <c r="W1018" s="23">
        <f t="shared" si="216"/>
        <v>1642907.904456707</v>
      </c>
      <c r="X1018" s="23">
        <f t="shared" si="217"/>
        <v>1933172.5384002551</v>
      </c>
      <c r="Y1018" s="23">
        <f t="shared" si="218"/>
        <v>290264.63394354825</v>
      </c>
      <c r="Z1018" s="17">
        <f>IFERROR(INDEX(Cost_Components!$T$2:$T$29,MATCH(E1018,Cost_Components!$A$2:$A$29,0)),"")</f>
        <v>0.8</v>
      </c>
      <c r="AA1018" s="26">
        <f>IFERROR(INDEX(Cost_Components!$U$2:$U$29,MATCH(E1018,Cost_Components!$A$2:$A$29,0)),"")</f>
        <v>2025</v>
      </c>
      <c r="AB1018" s="26">
        <f>IFERROR(INDEX(Cost_Components!$V$2:$V$29,MATCH(E1018,Cost_Components!$A$2:$A$29,0)),"")</f>
        <v>2050</v>
      </c>
      <c r="AC1018" s="26">
        <f>IFERROR(INDEX(Cost_Components!$M$2:$M$29,MATCH(E1018,Cost_Components!$A$2:$A$29,0)),"")</f>
        <v>30</v>
      </c>
      <c r="AD1018" s="26">
        <f>IFERROR(INDEX(Cost_Components!$N$2:$N$29,MATCH(E1018,Cost_Components!$A$2:$A$29,0)),"")</f>
        <v>95</v>
      </c>
      <c r="AE1018" s="16" t="str">
        <f>IFERROR(INDEX(Cost_Components!$O$2:$O$29,MATCH(E1018,Cost_Components!$A$2:$A$29,0)),"")</f>
        <v>Both</v>
      </c>
      <c r="AF1018" s="11">
        <v>5450017.8900830802</v>
      </c>
      <c r="AG1018" s="11">
        <v>5476440.6908597397</v>
      </c>
      <c r="AH1018" s="23">
        <f t="shared" si="219"/>
        <v>1</v>
      </c>
      <c r="AI1018" s="10">
        <v>292505080.826208</v>
      </c>
      <c r="AJ1018" s="29">
        <f t="shared" si="220"/>
        <v>5.9587375060801123E-3</v>
      </c>
      <c r="AK1018" s="29">
        <f t="shared" si="221"/>
        <v>7.011511527238651E-3</v>
      </c>
      <c r="AL1018" s="29">
        <f t="shared" si="222"/>
        <v>1.0527740211585387E-3</v>
      </c>
      <c r="AM1018" s="29">
        <f t="shared" si="223"/>
        <v>9.923404855863311E-4</v>
      </c>
    </row>
    <row r="1019" spans="1:39">
      <c r="A1019" t="s">
        <v>115</v>
      </c>
      <c r="B1019" s="20">
        <v>2028</v>
      </c>
      <c r="C1019" t="s">
        <v>242</v>
      </c>
      <c r="D1019" t="s">
        <v>222</v>
      </c>
      <c r="E1019" s="22" t="s">
        <v>329</v>
      </c>
      <c r="F1019" s="22" t="s">
        <v>330</v>
      </c>
      <c r="G1019" s="22" t="s">
        <v>246</v>
      </c>
      <c r="H1019" s="22" t="s">
        <v>237</v>
      </c>
      <c r="I1019" s="22" t="s">
        <v>309</v>
      </c>
      <c r="J1019" s="17">
        <f>IFERROR(INDEX(Cost_Components!$K$2:$K$29,MATCH(E1019,Cost_Components!$A$2:$A$29,0)),"")</f>
        <v>0.2</v>
      </c>
      <c r="K1019" s="17">
        <f t="shared" si="210"/>
        <v>0.38538461538461538</v>
      </c>
      <c r="L1019" s="17">
        <f>IFERROR(INDEX(Cost_Components!$S$2:$S$29,MATCH(E1019,Cost_Components!$A$2:$A$29,0)),"")</f>
        <v>0.31</v>
      </c>
      <c r="M1019" s="28">
        <f>IFERROR(INDEX(Cost_Components!$L$2:$L$29,MATCH(E1019,Cost_Components!$A$2:$A$29,0)),"")</f>
        <v>1</v>
      </c>
      <c r="N1019" s="29">
        <f>IFERROR(INDEX(Cost_Components!$P$2:$P$29,MATCH(E1019,Cost_Components!$A$2:$A$29,0)),"")</f>
        <v>5.133311162</v>
      </c>
      <c r="O1019" s="23">
        <f t="shared" si="211"/>
        <v>1115525.2549392621</v>
      </c>
      <c r="P1019" s="23">
        <f t="shared" si="212"/>
        <v>1124260.5665727099</v>
      </c>
      <c r="Q1019" s="23">
        <f t="shared" si="213"/>
        <v>1789065.5877690823</v>
      </c>
      <c r="R1019" s="23">
        <f t="shared" si="214"/>
        <v>2206842.661214598</v>
      </c>
      <c r="S1019" s="23">
        <f t="shared" si="215"/>
        <v>417777.07344551571</v>
      </c>
      <c r="T1019" s="16">
        <f>IFERROR(INDEX(Cost_Components!$R$2:$R$29,MATCH(E1019,Cost_Components!$A$2:$A$29,0)),"")</f>
        <v>1</v>
      </c>
      <c r="U1019" s="26">
        <f>IFERROR(INDEX(Cost_Components!$Q$2:$Q$29,MATCH(E1019,Cost_Components!$A$2:$A$29,0)),"")</f>
        <v>2023</v>
      </c>
      <c r="V1019" s="30">
        <f>1/(1+Calculation_Assumptions!$B$5)^(B1019-Calculation_Assumptions!$B$2)</f>
        <v>0.91514165935315961</v>
      </c>
      <c r="W1019" s="23">
        <f t="shared" si="216"/>
        <v>1637248.4506826338</v>
      </c>
      <c r="X1019" s="23">
        <f t="shared" si="217"/>
        <v>2019573.6549152699</v>
      </c>
      <c r="Y1019" s="23">
        <f t="shared" si="218"/>
        <v>382325.20423263608</v>
      </c>
      <c r="Z1019" s="17">
        <f>IFERROR(INDEX(Cost_Components!$T$2:$T$29,MATCH(E1019,Cost_Components!$A$2:$A$29,0)),"")</f>
        <v>0.8</v>
      </c>
      <c r="AA1019" s="26">
        <f>IFERROR(INDEX(Cost_Components!$U$2:$U$29,MATCH(E1019,Cost_Components!$A$2:$A$29,0)),"")</f>
        <v>2025</v>
      </c>
      <c r="AB1019" s="26">
        <f>IFERROR(INDEX(Cost_Components!$V$2:$V$29,MATCH(E1019,Cost_Components!$A$2:$A$29,0)),"")</f>
        <v>2050</v>
      </c>
      <c r="AC1019" s="26">
        <f>IFERROR(INDEX(Cost_Components!$M$2:$M$29,MATCH(E1019,Cost_Components!$A$2:$A$29,0)),"")</f>
        <v>30</v>
      </c>
      <c r="AD1019" s="26">
        <f>IFERROR(INDEX(Cost_Components!$N$2:$N$29,MATCH(E1019,Cost_Components!$A$2:$A$29,0)),"")</f>
        <v>95</v>
      </c>
      <c r="AE1019" s="16" t="str">
        <f>IFERROR(INDEX(Cost_Components!$O$2:$O$29,MATCH(E1019,Cost_Components!$A$2:$A$29,0)),"")</f>
        <v>Both</v>
      </c>
      <c r="AF1019" s="11">
        <v>5577626.2746963101</v>
      </c>
      <c r="AG1019" s="11">
        <v>5621302.8328635497</v>
      </c>
      <c r="AH1019" s="23">
        <f t="shared" si="219"/>
        <v>1</v>
      </c>
      <c r="AI1019" s="10">
        <v>294484707.92155403</v>
      </c>
      <c r="AJ1019" s="29">
        <f t="shared" si="220"/>
        <v>6.0752410554563005E-3</v>
      </c>
      <c r="AK1019" s="29">
        <f t="shared" si="221"/>
        <v>7.4939125932558283E-3</v>
      </c>
      <c r="AL1019" s="29">
        <f t="shared" si="222"/>
        <v>1.4186715377995274E-3</v>
      </c>
      <c r="AM1019" s="29">
        <f t="shared" si="223"/>
        <v>1.2982854251789582E-3</v>
      </c>
    </row>
    <row r="1020" spans="1:39">
      <c r="A1020" t="s">
        <v>115</v>
      </c>
      <c r="B1020" s="20">
        <v>2029</v>
      </c>
      <c r="C1020" t="s">
        <v>242</v>
      </c>
      <c r="D1020" t="s">
        <v>222</v>
      </c>
      <c r="E1020" s="22" t="s">
        <v>329</v>
      </c>
      <c r="F1020" s="22" t="s">
        <v>330</v>
      </c>
      <c r="G1020" s="22" t="s">
        <v>246</v>
      </c>
      <c r="H1020" s="22" t="s">
        <v>237</v>
      </c>
      <c r="I1020" s="22" t="s">
        <v>309</v>
      </c>
      <c r="J1020" s="17">
        <f>IFERROR(INDEX(Cost_Components!$K$2:$K$29,MATCH(E1020,Cost_Components!$A$2:$A$29,0)),"")</f>
        <v>0.2</v>
      </c>
      <c r="K1020" s="17">
        <f t="shared" si="210"/>
        <v>0.40423076923076923</v>
      </c>
      <c r="L1020" s="17">
        <f>IFERROR(INDEX(Cost_Components!$S$2:$S$29,MATCH(E1020,Cost_Components!$A$2:$A$29,0)),"")</f>
        <v>0.31</v>
      </c>
      <c r="M1020" s="28">
        <f>IFERROR(INDEX(Cost_Components!$L$2:$L$29,MATCH(E1020,Cost_Components!$A$2:$A$29,0)),"")</f>
        <v>1</v>
      </c>
      <c r="N1020" s="29">
        <f>IFERROR(INDEX(Cost_Components!$P$2:$P$29,MATCH(E1020,Cost_Components!$A$2:$A$29,0)),"")</f>
        <v>5.133311162</v>
      </c>
      <c r="O1020" s="23">
        <f t="shared" si="211"/>
        <v>1140426.8356131462</v>
      </c>
      <c r="P1020" s="23">
        <f t="shared" si="212"/>
        <v>1153393.63337166</v>
      </c>
      <c r="Q1020" s="23">
        <f t="shared" si="213"/>
        <v>1835425.8078336082</v>
      </c>
      <c r="R1020" s="23">
        <f t="shared" si="214"/>
        <v>2366433.9464372555</v>
      </c>
      <c r="S1020" s="23">
        <f t="shared" si="215"/>
        <v>531008.13860364724</v>
      </c>
      <c r="T1020" s="16">
        <f>IFERROR(INDEX(Cost_Components!$R$2:$R$29,MATCH(E1020,Cost_Components!$A$2:$A$29,0)),"")</f>
        <v>1</v>
      </c>
      <c r="U1020" s="26">
        <f>IFERROR(INDEX(Cost_Components!$Q$2:$Q$29,MATCH(E1020,Cost_Components!$A$2:$A$29,0)),"")</f>
        <v>2023</v>
      </c>
      <c r="V1020" s="30">
        <f>1/(1+Calculation_Assumptions!$B$5)^(B1020-Calculation_Assumptions!$B$2)</f>
        <v>0.888487047915689</v>
      </c>
      <c r="W1020" s="23">
        <f t="shared" si="216"/>
        <v>1630752.0576703514</v>
      </c>
      <c r="X1020" s="23">
        <f t="shared" si="217"/>
        <v>2102545.9111575107</v>
      </c>
      <c r="Y1020" s="23">
        <f t="shared" si="218"/>
        <v>471793.85348715953</v>
      </c>
      <c r="Z1020" s="17">
        <f>IFERROR(INDEX(Cost_Components!$T$2:$T$29,MATCH(E1020,Cost_Components!$A$2:$A$29,0)),"")</f>
        <v>0.8</v>
      </c>
      <c r="AA1020" s="26">
        <f>IFERROR(INDEX(Cost_Components!$U$2:$U$29,MATCH(E1020,Cost_Components!$A$2:$A$29,0)),"")</f>
        <v>2025</v>
      </c>
      <c r="AB1020" s="26">
        <f>IFERROR(INDEX(Cost_Components!$V$2:$V$29,MATCH(E1020,Cost_Components!$A$2:$A$29,0)),"")</f>
        <v>2050</v>
      </c>
      <c r="AC1020" s="26">
        <f>IFERROR(INDEX(Cost_Components!$M$2:$M$29,MATCH(E1020,Cost_Components!$A$2:$A$29,0)),"")</f>
        <v>30</v>
      </c>
      <c r="AD1020" s="26">
        <f>IFERROR(INDEX(Cost_Components!$N$2:$N$29,MATCH(E1020,Cost_Components!$A$2:$A$29,0)),"")</f>
        <v>95</v>
      </c>
      <c r="AE1020" s="16" t="str">
        <f>IFERROR(INDEX(Cost_Components!$O$2:$O$29,MATCH(E1020,Cost_Components!$A$2:$A$29,0)),"")</f>
        <v>Both</v>
      </c>
      <c r="AF1020" s="11">
        <v>5702134.1780657303</v>
      </c>
      <c r="AG1020" s="11">
        <v>5766968.1668582996</v>
      </c>
      <c r="AH1020" s="23">
        <f t="shared" si="219"/>
        <v>1</v>
      </c>
      <c r="AI1020" s="10">
        <v>296414030.31142998</v>
      </c>
      <c r="AJ1020" s="29">
        <f t="shared" si="220"/>
        <v>6.1921016555970786E-3</v>
      </c>
      <c r="AK1020" s="29">
        <f t="shared" si="221"/>
        <v>7.9835422903259366E-3</v>
      </c>
      <c r="AL1020" s="29">
        <f t="shared" si="222"/>
        <v>1.7914406347288585E-3</v>
      </c>
      <c r="AM1020" s="29">
        <f t="shared" si="223"/>
        <v>1.5916718010664517E-3</v>
      </c>
    </row>
    <row r="1021" spans="1:39">
      <c r="A1021" t="s">
        <v>115</v>
      </c>
      <c r="B1021" s="20">
        <v>2030</v>
      </c>
      <c r="C1021" t="s">
        <v>242</v>
      </c>
      <c r="D1021" t="s">
        <v>222</v>
      </c>
      <c r="E1021" s="22" t="s">
        <v>329</v>
      </c>
      <c r="F1021" s="22" t="s">
        <v>330</v>
      </c>
      <c r="G1021" s="22" t="s">
        <v>246</v>
      </c>
      <c r="H1021" s="22" t="s">
        <v>237</v>
      </c>
      <c r="I1021" s="22" t="s">
        <v>309</v>
      </c>
      <c r="J1021" s="17">
        <f>IFERROR(INDEX(Cost_Components!$K$2:$K$29,MATCH(E1021,Cost_Components!$A$2:$A$29,0)),"")</f>
        <v>0.2</v>
      </c>
      <c r="K1021" s="17">
        <f t="shared" si="210"/>
        <v>0.42307692307692307</v>
      </c>
      <c r="L1021" s="17">
        <f>IFERROR(INDEX(Cost_Components!$S$2:$S$29,MATCH(E1021,Cost_Components!$A$2:$A$29,0)),"")</f>
        <v>0.31</v>
      </c>
      <c r="M1021" s="28">
        <f>IFERROR(INDEX(Cost_Components!$L$2:$L$29,MATCH(E1021,Cost_Components!$A$2:$A$29,0)),"")</f>
        <v>1</v>
      </c>
      <c r="N1021" s="29">
        <f>IFERROR(INDEX(Cost_Components!$P$2:$P$29,MATCH(E1021,Cost_Components!$A$2:$A$29,0)),"")</f>
        <v>5.133311162</v>
      </c>
      <c r="O1021" s="23">
        <f t="shared" si="211"/>
        <v>1164768.6706806901</v>
      </c>
      <c r="P1021" s="23">
        <f t="shared" si="212"/>
        <v>1182698.7125766601</v>
      </c>
      <c r="Q1021" s="23">
        <f t="shared" si="213"/>
        <v>1882059.7557913677</v>
      </c>
      <c r="R1021" s="23">
        <f t="shared" si="214"/>
        <v>2529627.7000724603</v>
      </c>
      <c r="S1021" s="23">
        <f t="shared" si="215"/>
        <v>647567.94428109261</v>
      </c>
      <c r="T1021" s="16">
        <f>IFERROR(INDEX(Cost_Components!$R$2:$R$29,MATCH(E1021,Cost_Components!$A$2:$A$29,0)),"")</f>
        <v>1</v>
      </c>
      <c r="U1021" s="26">
        <f>IFERROR(INDEX(Cost_Components!$Q$2:$Q$29,MATCH(E1021,Cost_Components!$A$2:$A$29,0)),"")</f>
        <v>2023</v>
      </c>
      <c r="V1021" s="30">
        <f>1/(1+Calculation_Assumptions!$B$5)^(B1021-Calculation_Assumptions!$B$2)</f>
        <v>0.86260878438416411</v>
      </c>
      <c r="W1021" s="23">
        <f t="shared" si="216"/>
        <v>1623481.2780815484</v>
      </c>
      <c r="X1021" s="23">
        <f t="shared" si="217"/>
        <v>2182079.0753040137</v>
      </c>
      <c r="Y1021" s="23">
        <f t="shared" si="218"/>
        <v>558597.79722246539</v>
      </c>
      <c r="Z1021" s="17">
        <f>IFERROR(INDEX(Cost_Components!$T$2:$T$29,MATCH(E1021,Cost_Components!$A$2:$A$29,0)),"")</f>
        <v>0.8</v>
      </c>
      <c r="AA1021" s="26">
        <f>IFERROR(INDEX(Cost_Components!$U$2:$U$29,MATCH(E1021,Cost_Components!$A$2:$A$29,0)),"")</f>
        <v>2025</v>
      </c>
      <c r="AB1021" s="26">
        <f>IFERROR(INDEX(Cost_Components!$V$2:$V$29,MATCH(E1021,Cost_Components!$A$2:$A$29,0)),"")</f>
        <v>2050</v>
      </c>
      <c r="AC1021" s="26">
        <f>IFERROR(INDEX(Cost_Components!$M$2:$M$29,MATCH(E1021,Cost_Components!$A$2:$A$29,0)),"")</f>
        <v>30</v>
      </c>
      <c r="AD1021" s="26">
        <f>IFERROR(INDEX(Cost_Components!$N$2:$N$29,MATCH(E1021,Cost_Components!$A$2:$A$29,0)),"")</f>
        <v>95</v>
      </c>
      <c r="AE1021" s="16" t="str">
        <f>IFERROR(INDEX(Cost_Components!$O$2:$O$29,MATCH(E1021,Cost_Components!$A$2:$A$29,0)),"")</f>
        <v>Both</v>
      </c>
      <c r="AF1021" s="11">
        <v>5823843.35340345</v>
      </c>
      <c r="AG1021" s="11">
        <v>5913493.5628832998</v>
      </c>
      <c r="AH1021" s="23">
        <f t="shared" si="219"/>
        <v>1</v>
      </c>
      <c r="AI1021" s="10">
        <v>298289404.664994</v>
      </c>
      <c r="AJ1021" s="29">
        <f t="shared" si="220"/>
        <v>6.3095092428948028E-3</v>
      </c>
      <c r="AK1021" s="29">
        <f t="shared" si="221"/>
        <v>8.4804477145725681E-3</v>
      </c>
      <c r="AL1021" s="29">
        <f t="shared" si="222"/>
        <v>2.1709384716777657E-3</v>
      </c>
      <c r="AM1021" s="29">
        <f t="shared" si="223"/>
        <v>1.8726705960267723E-3</v>
      </c>
    </row>
    <row r="1022" spans="1:39">
      <c r="A1022" t="s">
        <v>115</v>
      </c>
      <c r="B1022" s="20">
        <v>2031</v>
      </c>
      <c r="C1022" t="s">
        <v>242</v>
      </c>
      <c r="D1022" t="s">
        <v>222</v>
      </c>
      <c r="E1022" s="22" t="s">
        <v>329</v>
      </c>
      <c r="F1022" s="22" t="s">
        <v>330</v>
      </c>
      <c r="G1022" s="22" t="s">
        <v>246</v>
      </c>
      <c r="H1022" s="22" t="s">
        <v>237</v>
      </c>
      <c r="I1022" s="22" t="s">
        <v>309</v>
      </c>
      <c r="J1022" s="17">
        <f>IFERROR(INDEX(Cost_Components!$K$2:$K$29,MATCH(E1022,Cost_Components!$A$2:$A$29,0)),"")</f>
        <v>0.2</v>
      </c>
      <c r="K1022" s="17">
        <f t="shared" si="210"/>
        <v>0.44192307692307692</v>
      </c>
      <c r="L1022" s="17">
        <f>IFERROR(INDEX(Cost_Components!$S$2:$S$29,MATCH(E1022,Cost_Components!$A$2:$A$29,0)),"")</f>
        <v>0.31</v>
      </c>
      <c r="M1022" s="28">
        <f>IFERROR(INDEX(Cost_Components!$L$2:$L$29,MATCH(E1022,Cost_Components!$A$2:$A$29,0)),"")</f>
        <v>1</v>
      </c>
      <c r="N1022" s="29">
        <f>IFERROR(INDEX(Cost_Components!$P$2:$P$29,MATCH(E1022,Cost_Components!$A$2:$A$29,0)),"")</f>
        <v>5.133311162</v>
      </c>
      <c r="O1022" s="23">
        <f t="shared" si="211"/>
        <v>1188580.353508166</v>
      </c>
      <c r="P1022" s="23">
        <f t="shared" si="212"/>
        <v>1212178.3580469021</v>
      </c>
      <c r="Q1022" s="23">
        <f t="shared" si="213"/>
        <v>1928971.4956660683</v>
      </c>
      <c r="R1022" s="23">
        <f t="shared" si="214"/>
        <v>2696328.6008236092</v>
      </c>
      <c r="S1022" s="23">
        <f t="shared" si="215"/>
        <v>767357.10515754088</v>
      </c>
      <c r="T1022" s="16">
        <f>IFERROR(INDEX(Cost_Components!$R$2:$R$29,MATCH(E1022,Cost_Components!$A$2:$A$29,0)),"")</f>
        <v>1</v>
      </c>
      <c r="U1022" s="26">
        <f>IFERROR(INDEX(Cost_Components!$Q$2:$Q$29,MATCH(E1022,Cost_Components!$A$2:$A$29,0)),"")</f>
        <v>2023</v>
      </c>
      <c r="V1022" s="30">
        <f>1/(1+Calculation_Assumptions!$B$5)^(B1022-Calculation_Assumptions!$B$2)</f>
        <v>0.83748425668365445</v>
      </c>
      <c r="W1022" s="23">
        <f t="shared" si="216"/>
        <v>1615483.2592118543</v>
      </c>
      <c r="X1022" s="23">
        <f t="shared" si="217"/>
        <v>2258132.7540356382</v>
      </c>
      <c r="Y1022" s="23">
        <f t="shared" si="218"/>
        <v>642649.49482378399</v>
      </c>
      <c r="Z1022" s="17">
        <f>IFERROR(INDEX(Cost_Components!$T$2:$T$29,MATCH(E1022,Cost_Components!$A$2:$A$29,0)),"")</f>
        <v>0.8</v>
      </c>
      <c r="AA1022" s="26">
        <f>IFERROR(INDEX(Cost_Components!$U$2:$U$29,MATCH(E1022,Cost_Components!$A$2:$A$29,0)),"")</f>
        <v>2025</v>
      </c>
      <c r="AB1022" s="26">
        <f>IFERROR(INDEX(Cost_Components!$V$2:$V$29,MATCH(E1022,Cost_Components!$A$2:$A$29,0)),"")</f>
        <v>2050</v>
      </c>
      <c r="AC1022" s="26">
        <f>IFERROR(INDEX(Cost_Components!$M$2:$M$29,MATCH(E1022,Cost_Components!$A$2:$A$29,0)),"")</f>
        <v>30</v>
      </c>
      <c r="AD1022" s="26">
        <f>IFERROR(INDEX(Cost_Components!$N$2:$N$29,MATCH(E1022,Cost_Components!$A$2:$A$29,0)),"")</f>
        <v>95</v>
      </c>
      <c r="AE1022" s="16" t="str">
        <f>IFERROR(INDEX(Cost_Components!$O$2:$O$29,MATCH(E1022,Cost_Components!$A$2:$A$29,0)),"")</f>
        <v>Both</v>
      </c>
      <c r="AF1022" s="11">
        <v>5942901.7675408302</v>
      </c>
      <c r="AG1022" s="11">
        <v>6060891.7902345099</v>
      </c>
      <c r="AH1022" s="23">
        <f t="shared" si="219"/>
        <v>1</v>
      </c>
      <c r="AI1022" s="10">
        <v>300119636.92551899</v>
      </c>
      <c r="AJ1022" s="29">
        <f t="shared" si="220"/>
        <v>6.4273418275018878E-3</v>
      </c>
      <c r="AK1022" s="29">
        <f t="shared" si="221"/>
        <v>8.9841792041510434E-3</v>
      </c>
      <c r="AL1022" s="29">
        <f t="shared" si="222"/>
        <v>2.5568373766491552E-3</v>
      </c>
      <c r="AM1022" s="29">
        <f t="shared" si="223"/>
        <v>2.1413110498440025E-3</v>
      </c>
    </row>
    <row r="1023" spans="1:39">
      <c r="A1023" t="s">
        <v>115</v>
      </c>
      <c r="B1023" s="20">
        <v>2032</v>
      </c>
      <c r="C1023" t="s">
        <v>242</v>
      </c>
      <c r="D1023" t="s">
        <v>222</v>
      </c>
      <c r="E1023" s="22" t="s">
        <v>329</v>
      </c>
      <c r="F1023" s="22" t="s">
        <v>330</v>
      </c>
      <c r="G1023" s="22" t="s">
        <v>246</v>
      </c>
      <c r="H1023" s="22" t="s">
        <v>237</v>
      </c>
      <c r="I1023" s="22" t="s">
        <v>309</v>
      </c>
      <c r="J1023" s="17">
        <f>IFERROR(INDEX(Cost_Components!$K$2:$K$29,MATCH(E1023,Cost_Components!$A$2:$A$29,0)),"")</f>
        <v>0.2</v>
      </c>
      <c r="K1023" s="17">
        <f t="shared" si="210"/>
        <v>0.46076923076923082</v>
      </c>
      <c r="L1023" s="17">
        <f>IFERROR(INDEX(Cost_Components!$S$2:$S$29,MATCH(E1023,Cost_Components!$A$2:$A$29,0)),"")</f>
        <v>0.31</v>
      </c>
      <c r="M1023" s="28">
        <f>IFERROR(INDEX(Cost_Components!$L$2:$L$29,MATCH(E1023,Cost_Components!$A$2:$A$29,0)),"")</f>
        <v>1</v>
      </c>
      <c r="N1023" s="29">
        <f>IFERROR(INDEX(Cost_Components!$P$2:$P$29,MATCH(E1023,Cost_Components!$A$2:$A$29,0)),"")</f>
        <v>5.133311162</v>
      </c>
      <c r="O1023" s="23">
        <f t="shared" si="211"/>
        <v>1211922.4963682422</v>
      </c>
      <c r="P1023" s="23">
        <f t="shared" si="212"/>
        <v>1241868.796640398</v>
      </c>
      <c r="Q1023" s="23">
        <f t="shared" si="213"/>
        <v>1976218.6762154356</v>
      </c>
      <c r="R1023" s="23">
        <f t="shared" si="214"/>
        <v>2866526.1473642429</v>
      </c>
      <c r="S1023" s="23">
        <f t="shared" si="215"/>
        <v>890307.47114880732</v>
      </c>
      <c r="T1023" s="16">
        <f>IFERROR(INDEX(Cost_Components!$R$2:$R$29,MATCH(E1023,Cost_Components!$A$2:$A$29,0)),"")</f>
        <v>1</v>
      </c>
      <c r="U1023" s="26">
        <f>IFERROR(INDEX(Cost_Components!$Q$2:$Q$29,MATCH(E1023,Cost_Components!$A$2:$A$29,0)),"")</f>
        <v>2023</v>
      </c>
      <c r="V1023" s="30">
        <f>1/(1+Calculation_Assumptions!$B$5)^(B1023-Calculation_Assumptions!$B$2)</f>
        <v>0.81309151134335378</v>
      </c>
      <c r="W1023" s="23">
        <f t="shared" si="216"/>
        <v>1606846.6301889704</v>
      </c>
      <c r="X1023" s="23">
        <f t="shared" si="217"/>
        <v>2330748.0774656334</v>
      </c>
      <c r="Y1023" s="23">
        <f t="shared" si="218"/>
        <v>723901.44727666304</v>
      </c>
      <c r="Z1023" s="17">
        <f>IFERROR(INDEX(Cost_Components!$T$2:$T$29,MATCH(E1023,Cost_Components!$A$2:$A$29,0)),"")</f>
        <v>0.8</v>
      </c>
      <c r="AA1023" s="26">
        <f>IFERROR(INDEX(Cost_Components!$U$2:$U$29,MATCH(E1023,Cost_Components!$A$2:$A$29,0)),"")</f>
        <v>2025</v>
      </c>
      <c r="AB1023" s="26">
        <f>IFERROR(INDEX(Cost_Components!$V$2:$V$29,MATCH(E1023,Cost_Components!$A$2:$A$29,0)),"")</f>
        <v>2050</v>
      </c>
      <c r="AC1023" s="26">
        <f>IFERROR(INDEX(Cost_Components!$M$2:$M$29,MATCH(E1023,Cost_Components!$A$2:$A$29,0)),"")</f>
        <v>30</v>
      </c>
      <c r="AD1023" s="26">
        <f>IFERROR(INDEX(Cost_Components!$N$2:$N$29,MATCH(E1023,Cost_Components!$A$2:$A$29,0)),"")</f>
        <v>95</v>
      </c>
      <c r="AE1023" s="16" t="str">
        <f>IFERROR(INDEX(Cost_Components!$O$2:$O$29,MATCH(E1023,Cost_Components!$A$2:$A$29,0)),"")</f>
        <v>Both</v>
      </c>
      <c r="AF1023" s="11">
        <v>6059612.4818412103</v>
      </c>
      <c r="AG1023" s="11">
        <v>6209343.9832019899</v>
      </c>
      <c r="AH1023" s="23">
        <f t="shared" si="219"/>
        <v>1</v>
      </c>
      <c r="AI1023" s="10">
        <v>301904628.08354098</v>
      </c>
      <c r="AJ1023" s="29">
        <f t="shared" si="220"/>
        <v>6.5458376334283615E-3</v>
      </c>
      <c r="AK1023" s="29">
        <f t="shared" si="221"/>
        <v>9.494806904950916E-3</v>
      </c>
      <c r="AL1023" s="29">
        <f t="shared" si="222"/>
        <v>2.9489692715225536E-3</v>
      </c>
      <c r="AM1023" s="29">
        <f t="shared" si="223"/>
        <v>2.397781881887382E-3</v>
      </c>
    </row>
    <row r="1024" spans="1:39">
      <c r="A1024" t="s">
        <v>115</v>
      </c>
      <c r="B1024" s="20">
        <v>2033</v>
      </c>
      <c r="C1024" t="s">
        <v>242</v>
      </c>
      <c r="D1024" t="s">
        <v>222</v>
      </c>
      <c r="E1024" s="22" t="s">
        <v>329</v>
      </c>
      <c r="F1024" s="22" t="s">
        <v>330</v>
      </c>
      <c r="G1024" s="22" t="s">
        <v>246</v>
      </c>
      <c r="H1024" s="22" t="s">
        <v>237</v>
      </c>
      <c r="I1024" s="22" t="s">
        <v>309</v>
      </c>
      <c r="J1024" s="17">
        <f>IFERROR(INDEX(Cost_Components!$K$2:$K$29,MATCH(E1024,Cost_Components!$A$2:$A$29,0)),"")</f>
        <v>0.2</v>
      </c>
      <c r="K1024" s="17">
        <f t="shared" si="210"/>
        <v>0.47961538461538467</v>
      </c>
      <c r="L1024" s="17">
        <f>IFERROR(INDEX(Cost_Components!$S$2:$S$29,MATCH(E1024,Cost_Components!$A$2:$A$29,0)),"")</f>
        <v>0.31</v>
      </c>
      <c r="M1024" s="28">
        <f>IFERROR(INDEX(Cost_Components!$L$2:$L$29,MATCH(E1024,Cost_Components!$A$2:$A$29,0)),"")</f>
        <v>1</v>
      </c>
      <c r="N1024" s="29">
        <f>IFERROR(INDEX(Cost_Components!$P$2:$P$29,MATCH(E1024,Cost_Components!$A$2:$A$29,0)),"")</f>
        <v>5.133311162</v>
      </c>
      <c r="O1024" s="23">
        <f t="shared" si="211"/>
        <v>1234664.384685508</v>
      </c>
      <c r="P1024" s="23">
        <f t="shared" si="212"/>
        <v>1271660.897777888</v>
      </c>
      <c r="Q1024" s="23">
        <f t="shared" si="213"/>
        <v>2023627.6350610738</v>
      </c>
      <c r="R1024" s="23">
        <f t="shared" si="214"/>
        <v>3039762.244090687</v>
      </c>
      <c r="S1024" s="23">
        <f t="shared" si="215"/>
        <v>1016134.6090296132</v>
      </c>
      <c r="T1024" s="16">
        <f>IFERROR(INDEX(Cost_Components!$R$2:$R$29,MATCH(E1024,Cost_Components!$A$2:$A$29,0)),"")</f>
        <v>1</v>
      </c>
      <c r="U1024" s="26">
        <f>IFERROR(INDEX(Cost_Components!$Q$2:$Q$29,MATCH(E1024,Cost_Components!$A$2:$A$29,0)),"")</f>
        <v>2023</v>
      </c>
      <c r="V1024" s="30">
        <f>1/(1+Calculation_Assumptions!$B$5)^(B1024-Calculation_Assumptions!$B$2)</f>
        <v>0.78940923431393573</v>
      </c>
      <c r="W1024" s="23">
        <f t="shared" si="216"/>
        <v>1597470.3419300828</v>
      </c>
      <c r="X1024" s="23">
        <f t="shared" si="217"/>
        <v>2399616.3856040402</v>
      </c>
      <c r="Y1024" s="23">
        <f t="shared" si="218"/>
        <v>802146.04367395735</v>
      </c>
      <c r="Z1024" s="17">
        <f>IFERROR(INDEX(Cost_Components!$T$2:$T$29,MATCH(E1024,Cost_Components!$A$2:$A$29,0)),"")</f>
        <v>0.8</v>
      </c>
      <c r="AA1024" s="26">
        <f>IFERROR(INDEX(Cost_Components!$U$2:$U$29,MATCH(E1024,Cost_Components!$A$2:$A$29,0)),"")</f>
        <v>2025</v>
      </c>
      <c r="AB1024" s="26">
        <f>IFERROR(INDEX(Cost_Components!$V$2:$V$29,MATCH(E1024,Cost_Components!$A$2:$A$29,0)),"")</f>
        <v>2050</v>
      </c>
      <c r="AC1024" s="26">
        <f>IFERROR(INDEX(Cost_Components!$M$2:$M$29,MATCH(E1024,Cost_Components!$A$2:$A$29,0)),"")</f>
        <v>30</v>
      </c>
      <c r="AD1024" s="26">
        <f>IFERROR(INDEX(Cost_Components!$N$2:$N$29,MATCH(E1024,Cost_Components!$A$2:$A$29,0)),"")</f>
        <v>95</v>
      </c>
      <c r="AE1024" s="16" t="str">
        <f>IFERROR(INDEX(Cost_Components!$O$2:$O$29,MATCH(E1024,Cost_Components!$A$2:$A$29,0)),"")</f>
        <v>Both</v>
      </c>
      <c r="AF1024" s="11">
        <v>6173321.9234275399</v>
      </c>
      <c r="AG1024" s="11">
        <v>6358304.48888944</v>
      </c>
      <c r="AH1024" s="23">
        <f t="shared" si="219"/>
        <v>1</v>
      </c>
      <c r="AI1024" s="10">
        <v>303644277.16916001</v>
      </c>
      <c r="AJ1024" s="29">
        <f t="shared" si="220"/>
        <v>6.6644682189538262E-3</v>
      </c>
      <c r="AK1024" s="29">
        <f t="shared" si="221"/>
        <v>1.0010932109210271E-2</v>
      </c>
      <c r="AL1024" s="29">
        <f t="shared" si="222"/>
        <v>3.3464638902564441E-3</v>
      </c>
      <c r="AM1024" s="29">
        <f t="shared" si="223"/>
        <v>2.6417294972665741E-3</v>
      </c>
    </row>
    <row r="1025" spans="1:39">
      <c r="A1025" t="s">
        <v>115</v>
      </c>
      <c r="B1025" s="20">
        <v>2034</v>
      </c>
      <c r="C1025" t="s">
        <v>242</v>
      </c>
      <c r="D1025" t="s">
        <v>222</v>
      </c>
      <c r="E1025" s="22" t="s">
        <v>329</v>
      </c>
      <c r="F1025" s="22" t="s">
        <v>330</v>
      </c>
      <c r="G1025" s="22" t="s">
        <v>246</v>
      </c>
      <c r="H1025" s="22" t="s">
        <v>237</v>
      </c>
      <c r="I1025" s="22" t="s">
        <v>309</v>
      </c>
      <c r="J1025" s="17">
        <f>IFERROR(INDEX(Cost_Components!$K$2:$K$29,MATCH(E1025,Cost_Components!$A$2:$A$29,0)),"")</f>
        <v>0.2</v>
      </c>
      <c r="K1025" s="17">
        <f t="shared" si="210"/>
        <v>0.49846153846153851</v>
      </c>
      <c r="L1025" s="17">
        <f>IFERROR(INDEX(Cost_Components!$S$2:$S$29,MATCH(E1025,Cost_Components!$A$2:$A$29,0)),"")</f>
        <v>0.31</v>
      </c>
      <c r="M1025" s="28">
        <f>IFERROR(INDEX(Cost_Components!$L$2:$L$29,MATCH(E1025,Cost_Components!$A$2:$A$29,0)),"")</f>
        <v>1</v>
      </c>
      <c r="N1025" s="29">
        <f>IFERROR(INDEX(Cost_Components!$P$2:$P$29,MATCH(E1025,Cost_Components!$A$2:$A$29,0)),"")</f>
        <v>5.133311162</v>
      </c>
      <c r="O1025" s="23">
        <f t="shared" si="211"/>
        <v>1256824.697749936</v>
      </c>
      <c r="P1025" s="23">
        <f t="shared" si="212"/>
        <v>1301488.1616471121</v>
      </c>
      <c r="Q1025" s="23">
        <f t="shared" si="213"/>
        <v>2071092.5492921341</v>
      </c>
      <c r="R1025" s="23">
        <f t="shared" si="214"/>
        <v>3215910.4752036859</v>
      </c>
      <c r="S1025" s="23">
        <f t="shared" si="215"/>
        <v>1144817.9259115518</v>
      </c>
      <c r="T1025" s="16">
        <f>IFERROR(INDEX(Cost_Components!$R$2:$R$29,MATCH(E1025,Cost_Components!$A$2:$A$29,0)),"")</f>
        <v>1</v>
      </c>
      <c r="U1025" s="26">
        <f>IFERROR(INDEX(Cost_Components!$Q$2:$Q$29,MATCH(E1025,Cost_Components!$A$2:$A$29,0)),"")</f>
        <v>2023</v>
      </c>
      <c r="V1025" s="30">
        <f>1/(1+Calculation_Assumptions!$B$5)^(B1025-Calculation_Assumptions!$B$2)</f>
        <v>0.76641673234362695</v>
      </c>
      <c r="W1025" s="23">
        <f t="shared" si="216"/>
        <v>1587319.9840097097</v>
      </c>
      <c r="X1025" s="23">
        <f t="shared" si="217"/>
        <v>2464727.5979152494</v>
      </c>
      <c r="Y1025" s="23">
        <f t="shared" si="218"/>
        <v>877407.61390553997</v>
      </c>
      <c r="Z1025" s="17">
        <f>IFERROR(INDEX(Cost_Components!$T$2:$T$29,MATCH(E1025,Cost_Components!$A$2:$A$29,0)),"")</f>
        <v>0.8</v>
      </c>
      <c r="AA1025" s="26">
        <f>IFERROR(INDEX(Cost_Components!$U$2:$U$29,MATCH(E1025,Cost_Components!$A$2:$A$29,0)),"")</f>
        <v>2025</v>
      </c>
      <c r="AB1025" s="26">
        <f>IFERROR(INDEX(Cost_Components!$V$2:$V$29,MATCH(E1025,Cost_Components!$A$2:$A$29,0)),"")</f>
        <v>2050</v>
      </c>
      <c r="AC1025" s="26">
        <f>IFERROR(INDEX(Cost_Components!$M$2:$M$29,MATCH(E1025,Cost_Components!$A$2:$A$29,0)),"")</f>
        <v>30</v>
      </c>
      <c r="AD1025" s="26">
        <f>IFERROR(INDEX(Cost_Components!$N$2:$N$29,MATCH(E1025,Cost_Components!$A$2:$A$29,0)),"")</f>
        <v>95</v>
      </c>
      <c r="AE1025" s="16" t="str">
        <f>IFERROR(INDEX(Cost_Components!$O$2:$O$29,MATCH(E1025,Cost_Components!$A$2:$A$29,0)),"")</f>
        <v>Both</v>
      </c>
      <c r="AF1025" s="11">
        <v>6284123.4887496801</v>
      </c>
      <c r="AG1025" s="11">
        <v>6507440.8082355596</v>
      </c>
      <c r="AH1025" s="23">
        <f t="shared" si="219"/>
        <v>1</v>
      </c>
      <c r="AI1025" s="10">
        <v>305332541.18498403</v>
      </c>
      <c r="AJ1025" s="29">
        <f t="shared" si="220"/>
        <v>6.7830717985521696E-3</v>
      </c>
      <c r="AK1025" s="29">
        <f t="shared" si="221"/>
        <v>1.053248521340981E-2</v>
      </c>
      <c r="AL1025" s="29">
        <f t="shared" si="222"/>
        <v>3.7494134148576396E-3</v>
      </c>
      <c r="AM1025" s="29">
        <f t="shared" si="223"/>
        <v>2.8736131776205516E-3</v>
      </c>
    </row>
    <row r="1026" spans="1:39">
      <c r="A1026" t="s">
        <v>115</v>
      </c>
      <c r="B1026" s="20">
        <v>2035</v>
      </c>
      <c r="C1026" t="s">
        <v>242</v>
      </c>
      <c r="D1026" t="s">
        <v>222</v>
      </c>
      <c r="E1026" s="22" t="s">
        <v>329</v>
      </c>
      <c r="F1026" s="22" t="s">
        <v>330</v>
      </c>
      <c r="G1026" s="22" t="s">
        <v>246</v>
      </c>
      <c r="H1026" s="22" t="s">
        <v>237</v>
      </c>
      <c r="I1026" s="22" t="s">
        <v>309</v>
      </c>
      <c r="J1026" s="17">
        <f>IFERROR(INDEX(Cost_Components!$K$2:$K$29,MATCH(E1026,Cost_Components!$A$2:$A$29,0)),"")</f>
        <v>0.2</v>
      </c>
      <c r="K1026" s="17">
        <f t="shared" ref="K1026:K1089" si="224">IF(OR(L1026="",Z1026="",AA1026="",AB1026=""),"",IF(B1026&lt;AA1026,L1026,IF(B1026&gt;AB1026,Z1026,L1026+(Z1026-L1026)*MIN(MAX((B1026-AA1026+1)/MAX(AB1026-AA1026+1,1),0),1))))</f>
        <v>0.51730769230769236</v>
      </c>
      <c r="L1026" s="17">
        <f>IFERROR(INDEX(Cost_Components!$S$2:$S$29,MATCH(E1026,Cost_Components!$A$2:$A$29,0)),"")</f>
        <v>0.31</v>
      </c>
      <c r="M1026" s="28">
        <f>IFERROR(INDEX(Cost_Components!$L$2:$L$29,MATCH(E1026,Cost_Components!$A$2:$A$29,0)),"")</f>
        <v>1</v>
      </c>
      <c r="N1026" s="29">
        <f>IFERROR(INDEX(Cost_Components!$P$2:$P$29,MATCH(E1026,Cost_Components!$A$2:$A$29,0)),"")</f>
        <v>5.133311162</v>
      </c>
      <c r="O1026" s="23">
        <f t="shared" ref="O1026:O1089" si="225">AF1026*J1026</f>
        <v>1278422.8879020221</v>
      </c>
      <c r="P1026" s="23">
        <f t="shared" ref="P1026:P1089" si="226">AG1026*J1026</f>
        <v>1331325.173649844</v>
      </c>
      <c r="Q1026" s="23">
        <f t="shared" ref="Q1026:Q1089" si="227">P1026*L1026*M1026*N1026</f>
        <v>2118572.9759859829</v>
      </c>
      <c r="R1026" s="23">
        <f t="shared" ref="R1026:R1089" si="228">O1026*K1026*M1026*N1026</f>
        <v>3394853.7061157352</v>
      </c>
      <c r="S1026" s="23">
        <f t="shared" ref="S1026:S1089" si="229">R1026-Q1026</f>
        <v>1276280.7301297523</v>
      </c>
      <c r="T1026" s="16">
        <f>IFERROR(INDEX(Cost_Components!$R$2:$R$29,MATCH(E1026,Cost_Components!$A$2:$A$29,0)),"")</f>
        <v>1</v>
      </c>
      <c r="U1026" s="26">
        <f>IFERROR(INDEX(Cost_Components!$Q$2:$Q$29,MATCH(E1026,Cost_Components!$A$2:$A$29,0)),"")</f>
        <v>2023</v>
      </c>
      <c r="V1026" s="30">
        <f>1/(1+Calculation_Assumptions!$B$5)^(B1026-Calculation_Assumptions!$B$2)</f>
        <v>0.74409391489672516</v>
      </c>
      <c r="W1026" s="23">
        <f t="shared" ref="W1026:W1089" si="230">Q1026*V1026</f>
        <v>1576417.2596958156</v>
      </c>
      <c r="X1026" s="23">
        <f t="shared" ref="X1026:X1089" si="231">R1026*V1026</f>
        <v>2526089.9846853139</v>
      </c>
      <c r="Y1026" s="23">
        <f t="shared" ref="Y1026:Y1089" si="232">S1026*V1026</f>
        <v>949672.72498949815</v>
      </c>
      <c r="Z1026" s="17">
        <f>IFERROR(INDEX(Cost_Components!$T$2:$T$29,MATCH(E1026,Cost_Components!$A$2:$A$29,0)),"")</f>
        <v>0.8</v>
      </c>
      <c r="AA1026" s="26">
        <f>IFERROR(INDEX(Cost_Components!$U$2:$U$29,MATCH(E1026,Cost_Components!$A$2:$A$29,0)),"")</f>
        <v>2025</v>
      </c>
      <c r="AB1026" s="26">
        <f>IFERROR(INDEX(Cost_Components!$V$2:$V$29,MATCH(E1026,Cost_Components!$A$2:$A$29,0)),"")</f>
        <v>2050</v>
      </c>
      <c r="AC1026" s="26">
        <f>IFERROR(INDEX(Cost_Components!$M$2:$M$29,MATCH(E1026,Cost_Components!$A$2:$A$29,0)),"")</f>
        <v>30</v>
      </c>
      <c r="AD1026" s="26">
        <f>IFERROR(INDEX(Cost_Components!$N$2:$N$29,MATCH(E1026,Cost_Components!$A$2:$A$29,0)),"")</f>
        <v>95</v>
      </c>
      <c r="AE1026" s="16" t="str">
        <f>IFERROR(INDEX(Cost_Components!$O$2:$O$29,MATCH(E1026,Cost_Components!$A$2:$A$29,0)),"")</f>
        <v>Both</v>
      </c>
      <c r="AF1026" s="11">
        <v>6392114.4395101098</v>
      </c>
      <c r="AG1026" s="11">
        <v>6656625.8682492198</v>
      </c>
      <c r="AH1026" s="23">
        <f t="shared" ref="AH1026:AH1089" si="233">IF(H1026="shared-count-once",COUNTIFS($A$2:$A$1457,A1026,$B$2:$B$1457,B1026,$E$2:$E$1457,E1026),1)</f>
        <v>1</v>
      </c>
      <c r="AI1026" s="10">
        <v>306964650.16711998</v>
      </c>
      <c r="AJ1026" s="29">
        <f t="shared" ref="AJ1026:AJ1089" si="234">IF(AI1026=0,"",Q1026/AI1026)</f>
        <v>6.901683874128743E-3</v>
      </c>
      <c r="AK1026" s="29">
        <f t="shared" ref="AK1026:AK1089" si="235">IF(AI1026=0,"",R1026/AI1026)</f>
        <v>1.10594288438994E-2</v>
      </c>
      <c r="AL1026" s="29">
        <f t="shared" ref="AL1026:AL1089" si="236">IF(AI1026=0,"",S1026/AI1026)</f>
        <v>4.1577449697706558E-3</v>
      </c>
      <c r="AM1026" s="29">
        <f t="shared" ref="AM1026:AM1089" si="237">IF(AI1026=0,"",Y1026/AI1026)</f>
        <v>3.0937527316988139E-3</v>
      </c>
    </row>
    <row r="1027" spans="1:39">
      <c r="A1027" t="s">
        <v>115</v>
      </c>
      <c r="B1027" s="20">
        <v>2036</v>
      </c>
      <c r="C1027" t="s">
        <v>242</v>
      </c>
      <c r="D1027" t="s">
        <v>222</v>
      </c>
      <c r="E1027" s="22" t="s">
        <v>329</v>
      </c>
      <c r="F1027" s="22" t="s">
        <v>330</v>
      </c>
      <c r="G1027" s="22" t="s">
        <v>246</v>
      </c>
      <c r="H1027" s="22" t="s">
        <v>237</v>
      </c>
      <c r="I1027" s="22" t="s">
        <v>309</v>
      </c>
      <c r="J1027" s="17">
        <f>IFERROR(INDEX(Cost_Components!$K$2:$K$29,MATCH(E1027,Cost_Components!$A$2:$A$29,0)),"")</f>
        <v>0.2</v>
      </c>
      <c r="K1027" s="17">
        <f t="shared" si="224"/>
        <v>0.5361538461538462</v>
      </c>
      <c r="L1027" s="17">
        <f>IFERROR(INDEX(Cost_Components!$S$2:$S$29,MATCH(E1027,Cost_Components!$A$2:$A$29,0)),"")</f>
        <v>0.31</v>
      </c>
      <c r="M1027" s="28">
        <f>IFERROR(INDEX(Cost_Components!$L$2:$L$29,MATCH(E1027,Cost_Components!$A$2:$A$29,0)),"")</f>
        <v>1</v>
      </c>
      <c r="N1027" s="29">
        <f>IFERROR(INDEX(Cost_Components!$P$2:$P$29,MATCH(E1027,Cost_Components!$A$2:$A$29,0)),"")</f>
        <v>5.133311162</v>
      </c>
      <c r="O1027" s="23">
        <f t="shared" si="225"/>
        <v>1299474.3421950801</v>
      </c>
      <c r="P1027" s="23">
        <f t="shared" si="226"/>
        <v>1361181.175773066</v>
      </c>
      <c r="Q1027" s="23">
        <f t="shared" si="227"/>
        <v>2166083.6221610508</v>
      </c>
      <c r="R1027" s="23">
        <f t="shared" si="228"/>
        <v>3576471.1410994316</v>
      </c>
      <c r="S1027" s="23">
        <f t="shared" si="229"/>
        <v>1410387.5189383808</v>
      </c>
      <c r="T1027" s="16">
        <f>IFERROR(INDEX(Cost_Components!$R$2:$R$29,MATCH(E1027,Cost_Components!$A$2:$A$29,0)),"")</f>
        <v>1</v>
      </c>
      <c r="U1027" s="26">
        <f>IFERROR(INDEX(Cost_Components!$Q$2:$Q$29,MATCH(E1027,Cost_Components!$A$2:$A$29,0)),"")</f>
        <v>2023</v>
      </c>
      <c r="V1027" s="30">
        <f>1/(1+Calculation_Assumptions!$B$5)^(B1027-Calculation_Assumptions!$B$2)</f>
        <v>0.72242127659876232</v>
      </c>
      <c r="W1027" s="23">
        <f t="shared" si="230"/>
        <v>1564824.8955412575</v>
      </c>
      <c r="X1027" s="23">
        <f t="shared" si="231"/>
        <v>2583718.8474716838</v>
      </c>
      <c r="Y1027" s="23">
        <f t="shared" si="232"/>
        <v>1018893.9519304261</v>
      </c>
      <c r="Z1027" s="17">
        <f>IFERROR(INDEX(Cost_Components!$T$2:$T$29,MATCH(E1027,Cost_Components!$A$2:$A$29,0)),"")</f>
        <v>0.8</v>
      </c>
      <c r="AA1027" s="26">
        <f>IFERROR(INDEX(Cost_Components!$U$2:$U$29,MATCH(E1027,Cost_Components!$A$2:$A$29,0)),"")</f>
        <v>2025</v>
      </c>
      <c r="AB1027" s="26">
        <f>IFERROR(INDEX(Cost_Components!$V$2:$V$29,MATCH(E1027,Cost_Components!$A$2:$A$29,0)),"")</f>
        <v>2050</v>
      </c>
      <c r="AC1027" s="26">
        <f>IFERROR(INDEX(Cost_Components!$M$2:$M$29,MATCH(E1027,Cost_Components!$A$2:$A$29,0)),"")</f>
        <v>30</v>
      </c>
      <c r="AD1027" s="26">
        <f>IFERROR(INDEX(Cost_Components!$N$2:$N$29,MATCH(E1027,Cost_Components!$A$2:$A$29,0)),"")</f>
        <v>95</v>
      </c>
      <c r="AE1027" s="16" t="str">
        <f>IFERROR(INDEX(Cost_Components!$O$2:$O$29,MATCH(E1027,Cost_Components!$A$2:$A$29,0)),"")</f>
        <v>Both</v>
      </c>
      <c r="AF1027" s="11">
        <v>6497371.7109754002</v>
      </c>
      <c r="AG1027" s="11">
        <v>6805905.8788653295</v>
      </c>
      <c r="AH1027" s="23">
        <f t="shared" si="233"/>
        <v>1</v>
      </c>
      <c r="AI1027" s="10">
        <v>308542769.75662202</v>
      </c>
      <c r="AJ1027" s="29">
        <f t="shared" si="234"/>
        <v>7.0203674643539811E-3</v>
      </c>
      <c r="AK1027" s="29">
        <f t="shared" si="235"/>
        <v>1.159149230403469E-2</v>
      </c>
      <c r="AL1027" s="29">
        <f t="shared" si="236"/>
        <v>4.5711248396807088E-3</v>
      </c>
      <c r="AM1027" s="29">
        <f t="shared" si="237"/>
        <v>3.3022778421744506E-3</v>
      </c>
    </row>
    <row r="1028" spans="1:39">
      <c r="A1028" t="s">
        <v>115</v>
      </c>
      <c r="B1028" s="20">
        <v>2037</v>
      </c>
      <c r="C1028" t="s">
        <v>242</v>
      </c>
      <c r="D1028" t="s">
        <v>222</v>
      </c>
      <c r="E1028" s="22" t="s">
        <v>329</v>
      </c>
      <c r="F1028" s="22" t="s">
        <v>330</v>
      </c>
      <c r="G1028" s="22" t="s">
        <v>246</v>
      </c>
      <c r="H1028" s="22" t="s">
        <v>237</v>
      </c>
      <c r="I1028" s="22" t="s">
        <v>309</v>
      </c>
      <c r="J1028" s="17">
        <f>IFERROR(INDEX(Cost_Components!$K$2:$K$29,MATCH(E1028,Cost_Components!$A$2:$A$29,0)),"")</f>
        <v>0.2</v>
      </c>
      <c r="K1028" s="17">
        <f t="shared" si="224"/>
        <v>0.55500000000000005</v>
      </c>
      <c r="L1028" s="17">
        <f>IFERROR(INDEX(Cost_Components!$S$2:$S$29,MATCH(E1028,Cost_Components!$A$2:$A$29,0)),"")</f>
        <v>0.31</v>
      </c>
      <c r="M1028" s="28">
        <f>IFERROR(INDEX(Cost_Components!$L$2:$L$29,MATCH(E1028,Cost_Components!$A$2:$A$29,0)),"")</f>
        <v>1</v>
      </c>
      <c r="N1028" s="29">
        <f>IFERROR(INDEX(Cost_Components!$P$2:$P$29,MATCH(E1028,Cost_Components!$A$2:$A$29,0)),"")</f>
        <v>5.133311162</v>
      </c>
      <c r="O1028" s="23">
        <f t="shared" si="225"/>
        <v>1320018.032745732</v>
      </c>
      <c r="P1028" s="23">
        <f t="shared" si="226"/>
        <v>1391079.141343534</v>
      </c>
      <c r="Q1028" s="23">
        <f t="shared" si="227"/>
        <v>2213661.045880083</v>
      </c>
      <c r="R1028" s="23">
        <f t="shared" si="228"/>
        <v>3760715.1323518963</v>
      </c>
      <c r="S1028" s="23">
        <f t="shared" si="229"/>
        <v>1547054.0864718133</v>
      </c>
      <c r="T1028" s="16">
        <f>IFERROR(INDEX(Cost_Components!$R$2:$R$29,MATCH(E1028,Cost_Components!$A$2:$A$29,0)),"")</f>
        <v>1</v>
      </c>
      <c r="U1028" s="26">
        <f>IFERROR(INDEX(Cost_Components!$Q$2:$Q$29,MATCH(E1028,Cost_Components!$A$2:$A$29,0)),"")</f>
        <v>2023</v>
      </c>
      <c r="V1028" s="30">
        <f>1/(1+Calculation_Assumptions!$B$5)^(B1028-Calculation_Assumptions!$B$2)</f>
        <v>0.70137988019297326</v>
      </c>
      <c r="W1028" s="23">
        <f t="shared" si="230"/>
        <v>1552617.3191472245</v>
      </c>
      <c r="X1028" s="23">
        <f t="shared" si="231"/>
        <v>2637689.9289688747</v>
      </c>
      <c r="Y1028" s="23">
        <f t="shared" si="232"/>
        <v>1085072.60982165</v>
      </c>
      <c r="Z1028" s="17">
        <f>IFERROR(INDEX(Cost_Components!$T$2:$T$29,MATCH(E1028,Cost_Components!$A$2:$A$29,0)),"")</f>
        <v>0.8</v>
      </c>
      <c r="AA1028" s="26">
        <f>IFERROR(INDEX(Cost_Components!$U$2:$U$29,MATCH(E1028,Cost_Components!$A$2:$A$29,0)),"")</f>
        <v>2025</v>
      </c>
      <c r="AB1028" s="26">
        <f>IFERROR(INDEX(Cost_Components!$V$2:$V$29,MATCH(E1028,Cost_Components!$A$2:$A$29,0)),"")</f>
        <v>2050</v>
      </c>
      <c r="AC1028" s="26">
        <f>IFERROR(INDEX(Cost_Components!$M$2:$M$29,MATCH(E1028,Cost_Components!$A$2:$A$29,0)),"")</f>
        <v>30</v>
      </c>
      <c r="AD1028" s="26">
        <f>IFERROR(INDEX(Cost_Components!$N$2:$N$29,MATCH(E1028,Cost_Components!$A$2:$A$29,0)),"")</f>
        <v>95</v>
      </c>
      <c r="AE1028" s="16" t="str">
        <f>IFERROR(INDEX(Cost_Components!$O$2:$O$29,MATCH(E1028,Cost_Components!$A$2:$A$29,0)),"")</f>
        <v>Both</v>
      </c>
      <c r="AF1028" s="11">
        <v>6600090.16372866</v>
      </c>
      <c r="AG1028" s="11">
        <v>6955395.70671767</v>
      </c>
      <c r="AH1028" s="23">
        <f t="shared" si="233"/>
        <v>1</v>
      </c>
      <c r="AI1028" s="10">
        <v>310068287.63643003</v>
      </c>
      <c r="AJ1028" s="29">
        <f t="shared" si="234"/>
        <v>7.1392694259520889E-3</v>
      </c>
      <c r="AK1028" s="29">
        <f t="shared" si="235"/>
        <v>1.2128667401038818E-2</v>
      </c>
      <c r="AL1028" s="29">
        <f t="shared" si="236"/>
        <v>4.9893979750867288E-3</v>
      </c>
      <c r="AM1028" s="29">
        <f t="shared" si="237"/>
        <v>3.4994633540013928E-3</v>
      </c>
    </row>
    <row r="1029" spans="1:39">
      <c r="A1029" t="s">
        <v>115</v>
      </c>
      <c r="B1029" s="20">
        <v>2038</v>
      </c>
      <c r="C1029" t="s">
        <v>242</v>
      </c>
      <c r="D1029" t="s">
        <v>222</v>
      </c>
      <c r="E1029" s="22" t="s">
        <v>329</v>
      </c>
      <c r="F1029" s="22" t="s">
        <v>330</v>
      </c>
      <c r="G1029" s="22" t="s">
        <v>246</v>
      </c>
      <c r="H1029" s="22" t="s">
        <v>237</v>
      </c>
      <c r="I1029" s="22" t="s">
        <v>309</v>
      </c>
      <c r="J1029" s="17">
        <f>IFERROR(INDEX(Cost_Components!$K$2:$K$29,MATCH(E1029,Cost_Components!$A$2:$A$29,0)),"")</f>
        <v>0.2</v>
      </c>
      <c r="K1029" s="17">
        <f t="shared" si="224"/>
        <v>0.57384615384615389</v>
      </c>
      <c r="L1029" s="17">
        <f>IFERROR(INDEX(Cost_Components!$S$2:$S$29,MATCH(E1029,Cost_Components!$A$2:$A$29,0)),"")</f>
        <v>0.31</v>
      </c>
      <c r="M1029" s="28">
        <f>IFERROR(INDEX(Cost_Components!$L$2:$L$29,MATCH(E1029,Cost_Components!$A$2:$A$29,0)),"")</f>
        <v>1</v>
      </c>
      <c r="N1029" s="29">
        <f>IFERROR(INDEX(Cost_Components!$P$2:$P$29,MATCH(E1029,Cost_Components!$A$2:$A$29,0)),"")</f>
        <v>5.133311162</v>
      </c>
      <c r="O1029" s="23">
        <f t="shared" si="225"/>
        <v>1340456.7240602002</v>
      </c>
      <c r="P1029" s="23">
        <f t="shared" si="226"/>
        <v>1421495.9657134879</v>
      </c>
      <c r="Q1029" s="23">
        <f t="shared" si="227"/>
        <v>2262064.1433358551</v>
      </c>
      <c r="R1029" s="23">
        <f t="shared" si="228"/>
        <v>3948624.747686116</v>
      </c>
      <c r="S1029" s="23">
        <f t="shared" si="229"/>
        <v>1686560.6043502609</v>
      </c>
      <c r="T1029" s="16">
        <f>IFERROR(INDEX(Cost_Components!$R$2:$R$29,MATCH(E1029,Cost_Components!$A$2:$A$29,0)),"")</f>
        <v>1</v>
      </c>
      <c r="U1029" s="26">
        <f>IFERROR(INDEX(Cost_Components!$Q$2:$Q$29,MATCH(E1029,Cost_Components!$A$2:$A$29,0)),"")</f>
        <v>2023</v>
      </c>
      <c r="V1029" s="30">
        <f>1/(1+Calculation_Assumptions!$B$5)^(B1029-Calculation_Assumptions!$B$2)</f>
        <v>0.68095133999317792</v>
      </c>
      <c r="W1029" s="23">
        <f t="shared" si="230"/>
        <v>1540355.6095550705</v>
      </c>
      <c r="X1029" s="23">
        <f t="shared" si="231"/>
        <v>2688821.3130670846</v>
      </c>
      <c r="Y1029" s="23">
        <f t="shared" si="232"/>
        <v>1148465.7035120141</v>
      </c>
      <c r="Z1029" s="17">
        <f>IFERROR(INDEX(Cost_Components!$T$2:$T$29,MATCH(E1029,Cost_Components!$A$2:$A$29,0)),"")</f>
        <v>0.8</v>
      </c>
      <c r="AA1029" s="26">
        <f>IFERROR(INDEX(Cost_Components!$U$2:$U$29,MATCH(E1029,Cost_Components!$A$2:$A$29,0)),"")</f>
        <v>2025</v>
      </c>
      <c r="AB1029" s="26">
        <f>IFERROR(INDEX(Cost_Components!$V$2:$V$29,MATCH(E1029,Cost_Components!$A$2:$A$29,0)),"")</f>
        <v>2050</v>
      </c>
      <c r="AC1029" s="26">
        <f>IFERROR(INDEX(Cost_Components!$M$2:$M$29,MATCH(E1029,Cost_Components!$A$2:$A$29,0)),"")</f>
        <v>30</v>
      </c>
      <c r="AD1029" s="26">
        <f>IFERROR(INDEX(Cost_Components!$N$2:$N$29,MATCH(E1029,Cost_Components!$A$2:$A$29,0)),"")</f>
        <v>95</v>
      </c>
      <c r="AE1029" s="16" t="str">
        <f>IFERROR(INDEX(Cost_Components!$O$2:$O$29,MATCH(E1029,Cost_Components!$A$2:$A$29,0)),"")</f>
        <v>Both</v>
      </c>
      <c r="AF1029" s="11">
        <v>6702283.6203009998</v>
      </c>
      <c r="AG1029" s="11">
        <v>7107479.8285674397</v>
      </c>
      <c r="AH1029" s="23">
        <f t="shared" si="233"/>
        <v>1</v>
      </c>
      <c r="AI1029" s="10">
        <v>311532999.13163</v>
      </c>
      <c r="AJ1029" s="29">
        <f t="shared" si="234"/>
        <v>7.2610739460704128E-3</v>
      </c>
      <c r="AK1029" s="29">
        <f t="shared" si="235"/>
        <v>1.2674820191416478E-2</v>
      </c>
      <c r="AL1029" s="29">
        <f t="shared" si="236"/>
        <v>5.4137462453460652E-3</v>
      </c>
      <c r="AM1029" s="29">
        <f t="shared" si="237"/>
        <v>3.6864977601514387E-3</v>
      </c>
    </row>
    <row r="1030" spans="1:39">
      <c r="A1030" t="s">
        <v>115</v>
      </c>
      <c r="B1030" s="20">
        <v>2039</v>
      </c>
      <c r="C1030" t="s">
        <v>242</v>
      </c>
      <c r="D1030" t="s">
        <v>222</v>
      </c>
      <c r="E1030" s="22" t="s">
        <v>329</v>
      </c>
      <c r="F1030" s="22" t="s">
        <v>330</v>
      </c>
      <c r="G1030" s="22" t="s">
        <v>246</v>
      </c>
      <c r="H1030" s="22" t="s">
        <v>237</v>
      </c>
      <c r="I1030" s="22" t="s">
        <v>309</v>
      </c>
      <c r="J1030" s="17">
        <f>IFERROR(INDEX(Cost_Components!$K$2:$K$29,MATCH(E1030,Cost_Components!$A$2:$A$29,0)),"")</f>
        <v>0.2</v>
      </c>
      <c r="K1030" s="17">
        <f t="shared" si="224"/>
        <v>0.59269230769230763</v>
      </c>
      <c r="L1030" s="17">
        <f>IFERROR(INDEX(Cost_Components!$S$2:$S$29,MATCH(E1030,Cost_Components!$A$2:$A$29,0)),"")</f>
        <v>0.31</v>
      </c>
      <c r="M1030" s="28">
        <f>IFERROR(INDEX(Cost_Components!$L$2:$L$29,MATCH(E1030,Cost_Components!$A$2:$A$29,0)),"")</f>
        <v>1</v>
      </c>
      <c r="N1030" s="29">
        <f>IFERROR(INDEX(Cost_Components!$P$2:$P$29,MATCH(E1030,Cost_Components!$A$2:$A$29,0)),"")</f>
        <v>5.133311162</v>
      </c>
      <c r="O1030" s="23">
        <f t="shared" si="225"/>
        <v>1360182.3459068462</v>
      </c>
      <c r="P1030" s="23">
        <f t="shared" si="226"/>
        <v>1451694.591471958</v>
      </c>
      <c r="Q1030" s="23">
        <f t="shared" si="227"/>
        <v>2310120.01556759</v>
      </c>
      <c r="R1030" s="23">
        <f t="shared" si="228"/>
        <v>4138319.4753311519</v>
      </c>
      <c r="S1030" s="23">
        <f t="shared" si="229"/>
        <v>1828199.4597635618</v>
      </c>
      <c r="T1030" s="16">
        <f>IFERROR(INDEX(Cost_Components!$R$2:$R$29,MATCH(E1030,Cost_Components!$A$2:$A$29,0)),"")</f>
        <v>1</v>
      </c>
      <c r="U1030" s="26">
        <f>IFERROR(INDEX(Cost_Components!$Q$2:$Q$29,MATCH(E1030,Cost_Components!$A$2:$A$29,0)),"")</f>
        <v>2023</v>
      </c>
      <c r="V1030" s="30">
        <f>1/(1+Calculation_Assumptions!$B$5)^(B1030-Calculation_Assumptions!$B$2)</f>
        <v>0.66111780581861923</v>
      </c>
      <c r="W1030" s="23">
        <f t="shared" si="230"/>
        <v>1527261.4758697196</v>
      </c>
      <c r="X1030" s="23">
        <f t="shared" si="231"/>
        <v>2735916.6913073906</v>
      </c>
      <c r="Y1030" s="23">
        <f t="shared" si="232"/>
        <v>1208655.2154376712</v>
      </c>
      <c r="Z1030" s="17">
        <f>IFERROR(INDEX(Cost_Components!$T$2:$T$29,MATCH(E1030,Cost_Components!$A$2:$A$29,0)),"")</f>
        <v>0.8</v>
      </c>
      <c r="AA1030" s="26">
        <f>IFERROR(INDEX(Cost_Components!$U$2:$U$29,MATCH(E1030,Cost_Components!$A$2:$A$29,0)),"")</f>
        <v>2025</v>
      </c>
      <c r="AB1030" s="26">
        <f>IFERROR(INDEX(Cost_Components!$V$2:$V$29,MATCH(E1030,Cost_Components!$A$2:$A$29,0)),"")</f>
        <v>2050</v>
      </c>
      <c r="AC1030" s="26">
        <f>IFERROR(INDEX(Cost_Components!$M$2:$M$29,MATCH(E1030,Cost_Components!$A$2:$A$29,0)),"")</f>
        <v>30</v>
      </c>
      <c r="AD1030" s="26">
        <f>IFERROR(INDEX(Cost_Components!$N$2:$N$29,MATCH(E1030,Cost_Components!$A$2:$A$29,0)),"")</f>
        <v>95</v>
      </c>
      <c r="AE1030" s="16" t="str">
        <f>IFERROR(INDEX(Cost_Components!$O$2:$O$29,MATCH(E1030,Cost_Components!$A$2:$A$29,0)),"")</f>
        <v>Both</v>
      </c>
      <c r="AF1030" s="11">
        <v>6800911.7295342302</v>
      </c>
      <c r="AG1030" s="11">
        <v>7258472.9573597899</v>
      </c>
      <c r="AH1030" s="23">
        <f t="shared" si="233"/>
        <v>1</v>
      </c>
      <c r="AI1030" s="10">
        <v>312936391.85847902</v>
      </c>
      <c r="AJ1030" s="29">
        <f t="shared" si="234"/>
        <v>7.3820753215954136E-3</v>
      </c>
      <c r="AK1030" s="29">
        <f t="shared" si="235"/>
        <v>1.3224155397057966E-2</v>
      </c>
      <c r="AL1030" s="29">
        <f t="shared" si="236"/>
        <v>5.8420800754625515E-3</v>
      </c>
      <c r="AM1030" s="29">
        <f t="shared" si="237"/>
        <v>3.8623031609064762E-3</v>
      </c>
    </row>
    <row r="1031" spans="1:39">
      <c r="A1031" t="s">
        <v>115</v>
      </c>
      <c r="B1031" s="20">
        <v>2040</v>
      </c>
      <c r="C1031" t="s">
        <v>242</v>
      </c>
      <c r="D1031" t="s">
        <v>222</v>
      </c>
      <c r="E1031" s="22" t="s">
        <v>329</v>
      </c>
      <c r="F1031" s="22" t="s">
        <v>330</v>
      </c>
      <c r="G1031" s="22" t="s">
        <v>246</v>
      </c>
      <c r="H1031" s="22" t="s">
        <v>237</v>
      </c>
      <c r="I1031" s="22" t="s">
        <v>309</v>
      </c>
      <c r="J1031" s="17">
        <f>IFERROR(INDEX(Cost_Components!$K$2:$K$29,MATCH(E1031,Cost_Components!$A$2:$A$29,0)),"")</f>
        <v>0.2</v>
      </c>
      <c r="K1031" s="17">
        <f t="shared" si="224"/>
        <v>0.61153846153846159</v>
      </c>
      <c r="L1031" s="17">
        <f>IFERROR(INDEX(Cost_Components!$S$2:$S$29,MATCH(E1031,Cost_Components!$A$2:$A$29,0)),"")</f>
        <v>0.31</v>
      </c>
      <c r="M1031" s="28">
        <f>IFERROR(INDEX(Cost_Components!$L$2:$L$29,MATCH(E1031,Cost_Components!$A$2:$A$29,0)),"")</f>
        <v>1</v>
      </c>
      <c r="N1031" s="29">
        <f>IFERROR(INDEX(Cost_Components!$P$2:$P$29,MATCH(E1031,Cost_Components!$A$2:$A$29,0)),"")</f>
        <v>5.133311162</v>
      </c>
      <c r="O1031" s="23">
        <f t="shared" si="225"/>
        <v>1379106.0658905823</v>
      </c>
      <c r="P1031" s="23">
        <f t="shared" si="226"/>
        <v>1481537.2944153482</v>
      </c>
      <c r="Q1031" s="23">
        <f t="shared" si="227"/>
        <v>2357609.4984058924</v>
      </c>
      <c r="R1031" s="23">
        <f t="shared" si="228"/>
        <v>4329313.4972971827</v>
      </c>
      <c r="S1031" s="23">
        <f t="shared" si="229"/>
        <v>1971703.9988912903</v>
      </c>
      <c r="T1031" s="16">
        <f>IFERROR(INDEX(Cost_Components!$R$2:$R$29,MATCH(E1031,Cost_Components!$A$2:$A$29,0)),"")</f>
        <v>1</v>
      </c>
      <c r="U1031" s="26">
        <f>IFERROR(INDEX(Cost_Components!$Q$2:$Q$29,MATCH(E1031,Cost_Components!$A$2:$A$29,0)),"")</f>
        <v>2023</v>
      </c>
      <c r="V1031" s="30">
        <f>1/(1+Calculation_Assumptions!$B$5)^(B1031-Calculation_Assumptions!$B$2)</f>
        <v>0.64186194739671765</v>
      </c>
      <c r="W1031" s="23">
        <f t="shared" si="230"/>
        <v>1513259.8238478047</v>
      </c>
      <c r="X1031" s="23">
        <f t="shared" si="231"/>
        <v>2778821.5922660641</v>
      </c>
      <c r="Y1031" s="23">
        <f t="shared" si="232"/>
        <v>1265561.7684182592</v>
      </c>
      <c r="Z1031" s="17">
        <f>IFERROR(INDEX(Cost_Components!$T$2:$T$29,MATCH(E1031,Cost_Components!$A$2:$A$29,0)),"")</f>
        <v>0.8</v>
      </c>
      <c r="AA1031" s="26">
        <f>IFERROR(INDEX(Cost_Components!$U$2:$U$29,MATCH(E1031,Cost_Components!$A$2:$A$29,0)),"")</f>
        <v>2025</v>
      </c>
      <c r="AB1031" s="26">
        <f>IFERROR(INDEX(Cost_Components!$V$2:$V$29,MATCH(E1031,Cost_Components!$A$2:$A$29,0)),"")</f>
        <v>2050</v>
      </c>
      <c r="AC1031" s="26">
        <f>IFERROR(INDEX(Cost_Components!$M$2:$M$29,MATCH(E1031,Cost_Components!$A$2:$A$29,0)),"")</f>
        <v>30</v>
      </c>
      <c r="AD1031" s="26">
        <f>IFERROR(INDEX(Cost_Components!$N$2:$N$29,MATCH(E1031,Cost_Components!$A$2:$A$29,0)),"")</f>
        <v>95</v>
      </c>
      <c r="AE1031" s="16" t="str">
        <f>IFERROR(INDEX(Cost_Components!$O$2:$O$29,MATCH(E1031,Cost_Components!$A$2:$A$29,0)),"")</f>
        <v>Both</v>
      </c>
      <c r="AF1031" s="11">
        <v>6895530.3294529105</v>
      </c>
      <c r="AG1031" s="11">
        <v>7407686.4720767401</v>
      </c>
      <c r="AH1031" s="23">
        <f t="shared" si="233"/>
        <v>1</v>
      </c>
      <c r="AI1031" s="10">
        <v>314265537.41082901</v>
      </c>
      <c r="AJ1031" s="29">
        <f t="shared" si="234"/>
        <v>7.50196638750073E-3</v>
      </c>
      <c r="AK1031" s="29">
        <f t="shared" si="235"/>
        <v>1.377597280619928E-2</v>
      </c>
      <c r="AL1031" s="29">
        <f t="shared" si="236"/>
        <v>6.2740064186985493E-3</v>
      </c>
      <c r="AM1031" s="29">
        <f t="shared" si="237"/>
        <v>4.0270459778853568E-3</v>
      </c>
    </row>
    <row r="1032" spans="1:39">
      <c r="A1032" t="s">
        <v>115</v>
      </c>
      <c r="B1032" s="20">
        <v>2041</v>
      </c>
      <c r="C1032" t="s">
        <v>242</v>
      </c>
      <c r="D1032" t="s">
        <v>222</v>
      </c>
      <c r="E1032" s="22" t="s">
        <v>329</v>
      </c>
      <c r="F1032" s="22" t="s">
        <v>330</v>
      </c>
      <c r="G1032" s="22" t="s">
        <v>246</v>
      </c>
      <c r="H1032" s="22" t="s">
        <v>237</v>
      </c>
      <c r="I1032" s="22" t="s">
        <v>309</v>
      </c>
      <c r="J1032" s="17">
        <f>IFERROR(INDEX(Cost_Components!$K$2:$K$29,MATCH(E1032,Cost_Components!$A$2:$A$29,0)),"")</f>
        <v>0.2</v>
      </c>
      <c r="K1032" s="17">
        <f t="shared" si="224"/>
        <v>0.63038461538461543</v>
      </c>
      <c r="L1032" s="17">
        <f>IFERROR(INDEX(Cost_Components!$S$2:$S$29,MATCH(E1032,Cost_Components!$A$2:$A$29,0)),"")</f>
        <v>0.31</v>
      </c>
      <c r="M1032" s="28">
        <f>IFERROR(INDEX(Cost_Components!$L$2:$L$29,MATCH(E1032,Cost_Components!$A$2:$A$29,0)),"")</f>
        <v>1</v>
      </c>
      <c r="N1032" s="29">
        <f>IFERROR(INDEX(Cost_Components!$P$2:$P$29,MATCH(E1032,Cost_Components!$A$2:$A$29,0)),"")</f>
        <v>5.133311162</v>
      </c>
      <c r="O1032" s="23">
        <f t="shared" si="225"/>
        <v>1397437.3081691621</v>
      </c>
      <c r="P1032" s="23">
        <f t="shared" si="226"/>
        <v>1511244.8094555461</v>
      </c>
      <c r="Q1032" s="23">
        <f t="shared" si="227"/>
        <v>2404883.8531567426</v>
      </c>
      <c r="R1032" s="23">
        <f t="shared" si="228"/>
        <v>4522051.7662725272</v>
      </c>
      <c r="S1032" s="23">
        <f t="shared" si="229"/>
        <v>2117167.9131157845</v>
      </c>
      <c r="T1032" s="16">
        <f>IFERROR(INDEX(Cost_Components!$R$2:$R$29,MATCH(E1032,Cost_Components!$A$2:$A$29,0)),"")</f>
        <v>1</v>
      </c>
      <c r="U1032" s="26">
        <f>IFERROR(INDEX(Cost_Components!$Q$2:$Q$29,MATCH(E1032,Cost_Components!$A$2:$A$29,0)),"")</f>
        <v>2023</v>
      </c>
      <c r="V1032" s="30">
        <f>1/(1+Calculation_Assumptions!$B$5)^(B1032-Calculation_Assumptions!$B$2)</f>
        <v>0.62316693922011435</v>
      </c>
      <c r="W1032" s="23">
        <f t="shared" si="230"/>
        <v>1498644.1099515622</v>
      </c>
      <c r="X1032" s="23">
        <f t="shared" si="231"/>
        <v>2817993.1581829628</v>
      </c>
      <c r="Y1032" s="23">
        <f t="shared" si="232"/>
        <v>1319349.0482314003</v>
      </c>
      <c r="Z1032" s="17">
        <f>IFERROR(INDEX(Cost_Components!$T$2:$T$29,MATCH(E1032,Cost_Components!$A$2:$A$29,0)),"")</f>
        <v>0.8</v>
      </c>
      <c r="AA1032" s="26">
        <f>IFERROR(INDEX(Cost_Components!$U$2:$U$29,MATCH(E1032,Cost_Components!$A$2:$A$29,0)),"")</f>
        <v>2025</v>
      </c>
      <c r="AB1032" s="26">
        <f>IFERROR(INDEX(Cost_Components!$V$2:$V$29,MATCH(E1032,Cost_Components!$A$2:$A$29,0)),"")</f>
        <v>2050</v>
      </c>
      <c r="AC1032" s="26">
        <f>IFERROR(INDEX(Cost_Components!$M$2:$M$29,MATCH(E1032,Cost_Components!$A$2:$A$29,0)),"")</f>
        <v>30</v>
      </c>
      <c r="AD1032" s="26">
        <f>IFERROR(INDEX(Cost_Components!$N$2:$N$29,MATCH(E1032,Cost_Components!$A$2:$A$29,0)),"")</f>
        <v>95</v>
      </c>
      <c r="AE1032" s="16" t="str">
        <f>IFERROR(INDEX(Cost_Components!$O$2:$O$29,MATCH(E1032,Cost_Components!$A$2:$A$29,0)),"")</f>
        <v>Both</v>
      </c>
      <c r="AF1032" s="11">
        <v>6987186.5408458104</v>
      </c>
      <c r="AG1032" s="11">
        <v>7556224.04727773</v>
      </c>
      <c r="AH1032" s="23">
        <f t="shared" si="233"/>
        <v>1</v>
      </c>
      <c r="AI1032" s="10">
        <v>315525215.31254798</v>
      </c>
      <c r="AJ1032" s="29">
        <f t="shared" si="234"/>
        <v>7.6218436322895806E-3</v>
      </c>
      <c r="AK1032" s="29">
        <f t="shared" si="235"/>
        <v>1.4331823723796986E-2</v>
      </c>
      <c r="AL1032" s="29">
        <f t="shared" si="236"/>
        <v>6.7099800915074058E-3</v>
      </c>
      <c r="AM1032" s="29">
        <f t="shared" si="237"/>
        <v>4.181437755852572E-3</v>
      </c>
    </row>
    <row r="1033" spans="1:39">
      <c r="A1033" t="s">
        <v>115</v>
      </c>
      <c r="B1033" s="20">
        <v>2042</v>
      </c>
      <c r="C1033" t="s">
        <v>242</v>
      </c>
      <c r="D1033" t="s">
        <v>222</v>
      </c>
      <c r="E1033" s="22" t="s">
        <v>329</v>
      </c>
      <c r="F1033" s="22" t="s">
        <v>330</v>
      </c>
      <c r="G1033" s="22" t="s">
        <v>246</v>
      </c>
      <c r="H1033" s="22" t="s">
        <v>237</v>
      </c>
      <c r="I1033" s="22" t="s">
        <v>309</v>
      </c>
      <c r="J1033" s="17">
        <f>IFERROR(INDEX(Cost_Components!$K$2:$K$29,MATCH(E1033,Cost_Components!$A$2:$A$29,0)),"")</f>
        <v>0.2</v>
      </c>
      <c r="K1033" s="17">
        <f t="shared" si="224"/>
        <v>0.64923076923076928</v>
      </c>
      <c r="L1033" s="17">
        <f>IFERROR(INDEX(Cost_Components!$S$2:$S$29,MATCH(E1033,Cost_Components!$A$2:$A$29,0)),"")</f>
        <v>0.31</v>
      </c>
      <c r="M1033" s="28">
        <f>IFERROR(INDEX(Cost_Components!$L$2:$L$29,MATCH(E1033,Cost_Components!$A$2:$A$29,0)),"")</f>
        <v>1</v>
      </c>
      <c r="N1033" s="29">
        <f>IFERROR(INDEX(Cost_Components!$P$2:$P$29,MATCH(E1033,Cost_Components!$A$2:$A$29,0)),"")</f>
        <v>5.133311162</v>
      </c>
      <c r="O1033" s="23">
        <f t="shared" si="225"/>
        <v>1415108.3610859602</v>
      </c>
      <c r="P1033" s="23">
        <f t="shared" si="226"/>
        <v>1540746.6532617842</v>
      </c>
      <c r="Q1033" s="23">
        <f t="shared" si="227"/>
        <v>2451830.9178308868</v>
      </c>
      <c r="R1033" s="23">
        <f t="shared" si="228"/>
        <v>4716136.6648610467</v>
      </c>
      <c r="S1033" s="23">
        <f t="shared" si="229"/>
        <v>2264305.7470301599</v>
      </c>
      <c r="T1033" s="16">
        <f>IFERROR(INDEX(Cost_Components!$R$2:$R$29,MATCH(E1033,Cost_Components!$A$2:$A$29,0)),"")</f>
        <v>1</v>
      </c>
      <c r="U1033" s="26">
        <f>IFERROR(INDEX(Cost_Components!$Q$2:$Q$29,MATCH(E1033,Cost_Components!$A$2:$A$29,0)),"")</f>
        <v>2023</v>
      </c>
      <c r="V1033" s="30">
        <f>1/(1+Calculation_Assumptions!$B$5)^(B1033-Calculation_Assumptions!$B$2)</f>
        <v>0.60501644584477121</v>
      </c>
      <c r="W1033" s="23">
        <f t="shared" si="230"/>
        <v>1483398.0277183664</v>
      </c>
      <c r="X1033" s="23">
        <f t="shared" si="231"/>
        <v>2853340.2430924433</v>
      </c>
      <c r="Y1033" s="23">
        <f t="shared" si="232"/>
        <v>1369942.215374077</v>
      </c>
      <c r="Z1033" s="17">
        <f>IFERROR(INDEX(Cost_Components!$T$2:$T$29,MATCH(E1033,Cost_Components!$A$2:$A$29,0)),"")</f>
        <v>0.8</v>
      </c>
      <c r="AA1033" s="26">
        <f>IFERROR(INDEX(Cost_Components!$U$2:$U$29,MATCH(E1033,Cost_Components!$A$2:$A$29,0)),"")</f>
        <v>2025</v>
      </c>
      <c r="AB1033" s="26">
        <f>IFERROR(INDEX(Cost_Components!$V$2:$V$29,MATCH(E1033,Cost_Components!$A$2:$A$29,0)),"")</f>
        <v>2050</v>
      </c>
      <c r="AC1033" s="26">
        <f>IFERROR(INDEX(Cost_Components!$M$2:$M$29,MATCH(E1033,Cost_Components!$A$2:$A$29,0)),"")</f>
        <v>30</v>
      </c>
      <c r="AD1033" s="26">
        <f>IFERROR(INDEX(Cost_Components!$N$2:$N$29,MATCH(E1033,Cost_Components!$A$2:$A$29,0)),"")</f>
        <v>95</v>
      </c>
      <c r="AE1033" s="16" t="str">
        <f>IFERROR(INDEX(Cost_Components!$O$2:$O$29,MATCH(E1033,Cost_Components!$A$2:$A$29,0)),"")</f>
        <v>Both</v>
      </c>
      <c r="AF1033" s="11">
        <v>7075541.8054298004</v>
      </c>
      <c r="AG1033" s="11">
        <v>7703733.2663089205</v>
      </c>
      <c r="AH1033" s="23">
        <f t="shared" si="233"/>
        <v>1</v>
      </c>
      <c r="AI1033" s="10">
        <v>316707694.211882</v>
      </c>
      <c r="AJ1033" s="29">
        <f t="shared" si="234"/>
        <v>7.7416209414558042E-3</v>
      </c>
      <c r="AK1033" s="29">
        <f t="shared" si="235"/>
        <v>1.4891133846927898E-2</v>
      </c>
      <c r="AL1033" s="29">
        <f t="shared" si="236"/>
        <v>7.1495129054720942E-3</v>
      </c>
      <c r="AM1033" s="29">
        <f t="shared" si="237"/>
        <v>4.3255728875900498E-3</v>
      </c>
    </row>
    <row r="1034" spans="1:39">
      <c r="A1034" t="s">
        <v>115</v>
      </c>
      <c r="B1034" s="20">
        <v>2043</v>
      </c>
      <c r="C1034" t="s">
        <v>242</v>
      </c>
      <c r="D1034" t="s">
        <v>222</v>
      </c>
      <c r="E1034" s="22" t="s">
        <v>329</v>
      </c>
      <c r="F1034" s="22" t="s">
        <v>330</v>
      </c>
      <c r="G1034" s="22" t="s">
        <v>246</v>
      </c>
      <c r="H1034" s="22" t="s">
        <v>237</v>
      </c>
      <c r="I1034" s="22" t="s">
        <v>309</v>
      </c>
      <c r="J1034" s="17">
        <f>IFERROR(INDEX(Cost_Components!$K$2:$K$29,MATCH(E1034,Cost_Components!$A$2:$A$29,0)),"")</f>
        <v>0.2</v>
      </c>
      <c r="K1034" s="17">
        <f t="shared" si="224"/>
        <v>0.66807692307692301</v>
      </c>
      <c r="L1034" s="17">
        <f>IFERROR(INDEX(Cost_Components!$S$2:$S$29,MATCH(E1034,Cost_Components!$A$2:$A$29,0)),"")</f>
        <v>0.31</v>
      </c>
      <c r="M1034" s="28">
        <f>IFERROR(INDEX(Cost_Components!$L$2:$L$29,MATCH(E1034,Cost_Components!$A$2:$A$29,0)),"")</f>
        <v>1</v>
      </c>
      <c r="N1034" s="29">
        <f>IFERROR(INDEX(Cost_Components!$P$2:$P$29,MATCH(E1034,Cost_Components!$A$2:$A$29,0)),"")</f>
        <v>5.133311162</v>
      </c>
      <c r="O1034" s="23">
        <f t="shared" si="225"/>
        <v>1432379.30830186</v>
      </c>
      <c r="P1034" s="23">
        <f t="shared" si="226"/>
        <v>1570384.69062931</v>
      </c>
      <c r="Q1034" s="23">
        <f t="shared" si="227"/>
        <v>2498994.7109228196</v>
      </c>
      <c r="R1034" s="23">
        <f t="shared" si="228"/>
        <v>4912268.529683385</v>
      </c>
      <c r="S1034" s="23">
        <f t="shared" si="229"/>
        <v>2413273.8187605655</v>
      </c>
      <c r="T1034" s="16">
        <f>IFERROR(INDEX(Cost_Components!$R$2:$R$29,MATCH(E1034,Cost_Components!$A$2:$A$29,0)),"")</f>
        <v>1</v>
      </c>
      <c r="U1034" s="26">
        <f>IFERROR(INDEX(Cost_Components!$Q$2:$Q$29,MATCH(E1034,Cost_Components!$A$2:$A$29,0)),"")</f>
        <v>2023</v>
      </c>
      <c r="V1034" s="30">
        <f>1/(1+Calculation_Assumptions!$B$5)^(B1034-Calculation_Assumptions!$B$2)</f>
        <v>0.5873946076162827</v>
      </c>
      <c r="W1034" s="23">
        <f t="shared" si="230"/>
        <v>1467896.0176576753</v>
      </c>
      <c r="X1034" s="23">
        <f t="shared" si="231"/>
        <v>2885440.045499186</v>
      </c>
      <c r="Y1034" s="23">
        <f t="shared" si="232"/>
        <v>1417544.0278415105</v>
      </c>
      <c r="Z1034" s="17">
        <f>IFERROR(INDEX(Cost_Components!$T$2:$T$29,MATCH(E1034,Cost_Components!$A$2:$A$29,0)),"")</f>
        <v>0.8</v>
      </c>
      <c r="AA1034" s="26">
        <f>IFERROR(INDEX(Cost_Components!$U$2:$U$29,MATCH(E1034,Cost_Components!$A$2:$A$29,0)),"")</f>
        <v>2025</v>
      </c>
      <c r="AB1034" s="26">
        <f>IFERROR(INDEX(Cost_Components!$V$2:$V$29,MATCH(E1034,Cost_Components!$A$2:$A$29,0)),"")</f>
        <v>2050</v>
      </c>
      <c r="AC1034" s="26">
        <f>IFERROR(INDEX(Cost_Components!$M$2:$M$29,MATCH(E1034,Cost_Components!$A$2:$A$29,0)),"")</f>
        <v>30</v>
      </c>
      <c r="AD1034" s="26">
        <f>IFERROR(INDEX(Cost_Components!$N$2:$N$29,MATCH(E1034,Cost_Components!$A$2:$A$29,0)),"")</f>
        <v>95</v>
      </c>
      <c r="AE1034" s="16" t="str">
        <f>IFERROR(INDEX(Cost_Components!$O$2:$O$29,MATCH(E1034,Cost_Components!$A$2:$A$29,0)),"")</f>
        <v>Both</v>
      </c>
      <c r="AF1034" s="11">
        <v>7161896.5415092995</v>
      </c>
      <c r="AG1034" s="11">
        <v>7851923.4531465499</v>
      </c>
      <c r="AH1034" s="23">
        <f t="shared" si="233"/>
        <v>1</v>
      </c>
      <c r="AI1034" s="10">
        <v>317814114.06715202</v>
      </c>
      <c r="AJ1034" s="29">
        <f t="shared" si="234"/>
        <v>7.8630702675300274E-3</v>
      </c>
      <c r="AK1034" s="29">
        <f t="shared" si="235"/>
        <v>1.5456420316957525E-2</v>
      </c>
      <c r="AL1034" s="29">
        <f t="shared" si="236"/>
        <v>7.5933500494274981E-3</v>
      </c>
      <c r="AM1034" s="29">
        <f t="shared" si="237"/>
        <v>4.4602928727765466E-3</v>
      </c>
    </row>
    <row r="1035" spans="1:39">
      <c r="A1035" t="s">
        <v>115</v>
      </c>
      <c r="B1035" s="20">
        <v>2044</v>
      </c>
      <c r="C1035" t="s">
        <v>242</v>
      </c>
      <c r="D1035" t="s">
        <v>222</v>
      </c>
      <c r="E1035" s="22" t="s">
        <v>329</v>
      </c>
      <c r="F1035" s="22" t="s">
        <v>330</v>
      </c>
      <c r="G1035" s="22" t="s">
        <v>246</v>
      </c>
      <c r="H1035" s="22" t="s">
        <v>237</v>
      </c>
      <c r="I1035" s="22" t="s">
        <v>309</v>
      </c>
      <c r="J1035" s="17">
        <f>IFERROR(INDEX(Cost_Components!$K$2:$K$29,MATCH(E1035,Cost_Components!$A$2:$A$29,0)),"")</f>
        <v>0.2</v>
      </c>
      <c r="K1035" s="17">
        <f t="shared" si="224"/>
        <v>0.68692307692307697</v>
      </c>
      <c r="L1035" s="17">
        <f>IFERROR(INDEX(Cost_Components!$S$2:$S$29,MATCH(E1035,Cost_Components!$A$2:$A$29,0)),"")</f>
        <v>0.31</v>
      </c>
      <c r="M1035" s="28">
        <f>IFERROR(INDEX(Cost_Components!$L$2:$L$29,MATCH(E1035,Cost_Components!$A$2:$A$29,0)),"")</f>
        <v>1</v>
      </c>
      <c r="N1035" s="29">
        <f>IFERROR(INDEX(Cost_Components!$P$2:$P$29,MATCH(E1035,Cost_Components!$A$2:$A$29,0)),"")</f>
        <v>5.133311162</v>
      </c>
      <c r="O1035" s="23">
        <f t="shared" si="225"/>
        <v>1448692.4221953079</v>
      </c>
      <c r="P1035" s="23">
        <f t="shared" si="226"/>
        <v>1599456.666678834</v>
      </c>
      <c r="Q1035" s="23">
        <f t="shared" si="227"/>
        <v>2545257.7156613097</v>
      </c>
      <c r="R1035" s="23">
        <f t="shared" si="228"/>
        <v>5108364.5847506709</v>
      </c>
      <c r="S1035" s="23">
        <f t="shared" si="229"/>
        <v>2563106.8690893613</v>
      </c>
      <c r="T1035" s="16">
        <f>IFERROR(INDEX(Cost_Components!$R$2:$R$29,MATCH(E1035,Cost_Components!$A$2:$A$29,0)),"")</f>
        <v>1</v>
      </c>
      <c r="U1035" s="26">
        <f>IFERROR(INDEX(Cost_Components!$Q$2:$Q$29,MATCH(E1035,Cost_Components!$A$2:$A$29,0)),"")</f>
        <v>2023</v>
      </c>
      <c r="V1035" s="30">
        <f>1/(1+Calculation_Assumptions!$B$5)^(B1035-Calculation_Assumptions!$B$2)</f>
        <v>0.57028602681192497</v>
      </c>
      <c r="W1035" s="23">
        <f t="shared" si="230"/>
        <v>1451524.9098768847</v>
      </c>
      <c r="X1035" s="23">
        <f t="shared" si="231"/>
        <v>2913228.9425442093</v>
      </c>
      <c r="Y1035" s="23">
        <f t="shared" si="232"/>
        <v>1461704.0326673246</v>
      </c>
      <c r="Z1035" s="17">
        <f>IFERROR(INDEX(Cost_Components!$T$2:$T$29,MATCH(E1035,Cost_Components!$A$2:$A$29,0)),"")</f>
        <v>0.8</v>
      </c>
      <c r="AA1035" s="26">
        <f>IFERROR(INDEX(Cost_Components!$U$2:$U$29,MATCH(E1035,Cost_Components!$A$2:$A$29,0)),"")</f>
        <v>2025</v>
      </c>
      <c r="AB1035" s="26">
        <f>IFERROR(INDEX(Cost_Components!$V$2:$V$29,MATCH(E1035,Cost_Components!$A$2:$A$29,0)),"")</f>
        <v>2050</v>
      </c>
      <c r="AC1035" s="26">
        <f>IFERROR(INDEX(Cost_Components!$M$2:$M$29,MATCH(E1035,Cost_Components!$A$2:$A$29,0)),"")</f>
        <v>30</v>
      </c>
      <c r="AD1035" s="26">
        <f>IFERROR(INDEX(Cost_Components!$N$2:$N$29,MATCH(E1035,Cost_Components!$A$2:$A$29,0)),"")</f>
        <v>95</v>
      </c>
      <c r="AE1035" s="16" t="str">
        <f>IFERROR(INDEX(Cost_Components!$O$2:$O$29,MATCH(E1035,Cost_Components!$A$2:$A$29,0)),"")</f>
        <v>Both</v>
      </c>
      <c r="AF1035" s="11">
        <v>7243462.1109765396</v>
      </c>
      <c r="AG1035" s="11">
        <v>7997283.3333941698</v>
      </c>
      <c r="AH1035" s="23">
        <f t="shared" si="233"/>
        <v>1</v>
      </c>
      <c r="AI1035" s="10">
        <v>318840890.73215598</v>
      </c>
      <c r="AJ1035" s="29">
        <f t="shared" si="234"/>
        <v>7.9828459574824966E-3</v>
      </c>
      <c r="AK1035" s="29">
        <f t="shared" si="235"/>
        <v>1.6021673296107996E-2</v>
      </c>
      <c r="AL1035" s="29">
        <f t="shared" si="236"/>
        <v>8.0388273386254993E-3</v>
      </c>
      <c r="AM1035" s="29">
        <f t="shared" si="237"/>
        <v>4.5844309031718173E-3</v>
      </c>
    </row>
    <row r="1036" spans="1:39">
      <c r="A1036" t="s">
        <v>115</v>
      </c>
      <c r="B1036" s="20">
        <v>2045</v>
      </c>
      <c r="C1036" t="s">
        <v>242</v>
      </c>
      <c r="D1036" t="s">
        <v>222</v>
      </c>
      <c r="E1036" s="22" t="s">
        <v>329</v>
      </c>
      <c r="F1036" s="22" t="s">
        <v>330</v>
      </c>
      <c r="G1036" s="22" t="s">
        <v>246</v>
      </c>
      <c r="H1036" s="22" t="s">
        <v>237</v>
      </c>
      <c r="I1036" s="22" t="s">
        <v>309</v>
      </c>
      <c r="J1036" s="17">
        <f>IFERROR(INDEX(Cost_Components!$K$2:$K$29,MATCH(E1036,Cost_Components!$A$2:$A$29,0)),"")</f>
        <v>0.2</v>
      </c>
      <c r="K1036" s="17">
        <f t="shared" si="224"/>
        <v>0.70576923076923082</v>
      </c>
      <c r="L1036" s="17">
        <f>IFERROR(INDEX(Cost_Components!$S$2:$S$29,MATCH(E1036,Cost_Components!$A$2:$A$29,0)),"")</f>
        <v>0.31</v>
      </c>
      <c r="M1036" s="28">
        <f>IFERROR(INDEX(Cost_Components!$L$2:$L$29,MATCH(E1036,Cost_Components!$A$2:$A$29,0)),"")</f>
        <v>1</v>
      </c>
      <c r="N1036" s="29">
        <f>IFERROR(INDEX(Cost_Components!$P$2:$P$29,MATCH(E1036,Cost_Components!$A$2:$A$29,0)),"")</f>
        <v>5.133311162</v>
      </c>
      <c r="O1036" s="23">
        <f t="shared" si="225"/>
        <v>1463996.4239122081</v>
      </c>
      <c r="P1036" s="23">
        <f t="shared" si="226"/>
        <v>1627857.7788065402</v>
      </c>
      <c r="Q1036" s="23">
        <f t="shared" si="227"/>
        <v>2590453.1568898032</v>
      </c>
      <c r="R1036" s="23">
        <f t="shared" si="228"/>
        <v>5303961.0587053085</v>
      </c>
      <c r="S1036" s="23">
        <f t="shared" si="229"/>
        <v>2713507.9018155052</v>
      </c>
      <c r="T1036" s="16">
        <f>IFERROR(INDEX(Cost_Components!$R$2:$R$29,MATCH(E1036,Cost_Components!$A$2:$A$29,0)),"")</f>
        <v>1</v>
      </c>
      <c r="U1036" s="26">
        <f>IFERROR(INDEX(Cost_Components!$Q$2:$Q$29,MATCH(E1036,Cost_Components!$A$2:$A$29,0)),"")</f>
        <v>2023</v>
      </c>
      <c r="V1036" s="30">
        <f>1/(1+Calculation_Assumptions!$B$5)^(B1036-Calculation_Assumptions!$B$2)</f>
        <v>0.55367575418633497</v>
      </c>
      <c r="W1036" s="23">
        <f t="shared" si="230"/>
        <v>1434271.105325334</v>
      </c>
      <c r="X1036" s="23">
        <f t="shared" si="231"/>
        <v>2936674.6393536134</v>
      </c>
      <c r="Y1036" s="23">
        <f t="shared" si="232"/>
        <v>1502403.5340282791</v>
      </c>
      <c r="Z1036" s="17">
        <f>IFERROR(INDEX(Cost_Components!$T$2:$T$29,MATCH(E1036,Cost_Components!$A$2:$A$29,0)),"")</f>
        <v>0.8</v>
      </c>
      <c r="AA1036" s="26">
        <f>IFERROR(INDEX(Cost_Components!$U$2:$U$29,MATCH(E1036,Cost_Components!$A$2:$A$29,0)),"")</f>
        <v>2025</v>
      </c>
      <c r="AB1036" s="26">
        <f>IFERROR(INDEX(Cost_Components!$V$2:$V$29,MATCH(E1036,Cost_Components!$A$2:$A$29,0)),"")</f>
        <v>2050</v>
      </c>
      <c r="AC1036" s="26">
        <f>IFERROR(INDEX(Cost_Components!$M$2:$M$29,MATCH(E1036,Cost_Components!$A$2:$A$29,0)),"")</f>
        <v>30</v>
      </c>
      <c r="AD1036" s="26">
        <f>IFERROR(INDEX(Cost_Components!$N$2:$N$29,MATCH(E1036,Cost_Components!$A$2:$A$29,0)),"")</f>
        <v>95</v>
      </c>
      <c r="AE1036" s="16" t="str">
        <f>IFERROR(INDEX(Cost_Components!$O$2:$O$29,MATCH(E1036,Cost_Components!$A$2:$A$29,0)),"")</f>
        <v>Both</v>
      </c>
      <c r="AF1036" s="11">
        <v>7319982.1195610398</v>
      </c>
      <c r="AG1036" s="11">
        <v>8139288.8940327</v>
      </c>
      <c r="AH1036" s="23">
        <f t="shared" si="233"/>
        <v>1</v>
      </c>
      <c r="AI1036" s="10">
        <v>319784682.33108002</v>
      </c>
      <c r="AJ1036" s="29">
        <f t="shared" si="234"/>
        <v>8.1006167587722375E-3</v>
      </c>
      <c r="AK1036" s="29">
        <f t="shared" si="235"/>
        <v>1.6586038518299019E-2</v>
      </c>
      <c r="AL1036" s="29">
        <f t="shared" si="236"/>
        <v>8.4854217595267799E-3</v>
      </c>
      <c r="AM1036" s="29">
        <f t="shared" si="237"/>
        <v>4.6981722922951269E-3</v>
      </c>
    </row>
    <row r="1037" spans="1:39">
      <c r="A1037" t="s">
        <v>115</v>
      </c>
      <c r="B1037" s="20">
        <v>2046</v>
      </c>
      <c r="C1037" t="s">
        <v>242</v>
      </c>
      <c r="D1037" t="s">
        <v>222</v>
      </c>
      <c r="E1037" s="22" t="s">
        <v>329</v>
      </c>
      <c r="F1037" s="22" t="s">
        <v>330</v>
      </c>
      <c r="G1037" s="22" t="s">
        <v>246</v>
      </c>
      <c r="H1037" s="22" t="s">
        <v>237</v>
      </c>
      <c r="I1037" s="22" t="s">
        <v>309</v>
      </c>
      <c r="J1037" s="17">
        <f>IFERROR(INDEX(Cost_Components!$K$2:$K$29,MATCH(E1037,Cost_Components!$A$2:$A$29,0)),"")</f>
        <v>0.2</v>
      </c>
      <c r="K1037" s="17">
        <f t="shared" si="224"/>
        <v>0.72461538461538466</v>
      </c>
      <c r="L1037" s="17">
        <f>IFERROR(INDEX(Cost_Components!$S$2:$S$29,MATCH(E1037,Cost_Components!$A$2:$A$29,0)),"")</f>
        <v>0.31</v>
      </c>
      <c r="M1037" s="28">
        <f>IFERROR(INDEX(Cost_Components!$L$2:$L$29,MATCH(E1037,Cost_Components!$A$2:$A$29,0)),"")</f>
        <v>1</v>
      </c>
      <c r="N1037" s="29">
        <f>IFERROR(INDEX(Cost_Components!$P$2:$P$29,MATCH(E1037,Cost_Components!$A$2:$A$29,0)),"")</f>
        <v>5.133311162</v>
      </c>
      <c r="O1037" s="23">
        <f t="shared" si="225"/>
        <v>1478490.6554460721</v>
      </c>
      <c r="P1037" s="23">
        <f t="shared" si="226"/>
        <v>1655835.1076291322</v>
      </c>
      <c r="Q1037" s="23">
        <f t="shared" si="227"/>
        <v>2634974.2205314697</v>
      </c>
      <c r="R1037" s="23">
        <f t="shared" si="228"/>
        <v>5499506.5650863126</v>
      </c>
      <c r="S1037" s="23">
        <f t="shared" si="229"/>
        <v>2864532.3445548429</v>
      </c>
      <c r="T1037" s="16">
        <f>IFERROR(INDEX(Cost_Components!$R$2:$R$29,MATCH(E1037,Cost_Components!$A$2:$A$29,0)),"")</f>
        <v>1</v>
      </c>
      <c r="U1037" s="26">
        <f>IFERROR(INDEX(Cost_Components!$Q$2:$Q$29,MATCH(E1037,Cost_Components!$A$2:$A$29,0)),"")</f>
        <v>2023</v>
      </c>
      <c r="V1037" s="30">
        <f>1/(1+Calculation_Assumptions!$B$5)^(B1037-Calculation_Assumptions!$B$2)</f>
        <v>0.5375492759090631</v>
      </c>
      <c r="W1037" s="23">
        <f t="shared" si="230"/>
        <v>1416428.4842857395</v>
      </c>
      <c r="X1037" s="23">
        <f t="shared" si="231"/>
        <v>2956255.7719192859</v>
      </c>
      <c r="Y1037" s="23">
        <f t="shared" si="232"/>
        <v>1539827.2876335466</v>
      </c>
      <c r="Z1037" s="17">
        <f>IFERROR(INDEX(Cost_Components!$T$2:$T$29,MATCH(E1037,Cost_Components!$A$2:$A$29,0)),"")</f>
        <v>0.8</v>
      </c>
      <c r="AA1037" s="26">
        <f>IFERROR(INDEX(Cost_Components!$U$2:$U$29,MATCH(E1037,Cost_Components!$A$2:$A$29,0)),"")</f>
        <v>2025</v>
      </c>
      <c r="AB1037" s="26">
        <f>IFERROR(INDEX(Cost_Components!$V$2:$V$29,MATCH(E1037,Cost_Components!$A$2:$A$29,0)),"")</f>
        <v>2050</v>
      </c>
      <c r="AC1037" s="26">
        <f>IFERROR(INDEX(Cost_Components!$M$2:$M$29,MATCH(E1037,Cost_Components!$A$2:$A$29,0)),"")</f>
        <v>30</v>
      </c>
      <c r="AD1037" s="26">
        <f>IFERROR(INDEX(Cost_Components!$N$2:$N$29,MATCH(E1037,Cost_Components!$A$2:$A$29,0)),"")</f>
        <v>95</v>
      </c>
      <c r="AE1037" s="16" t="str">
        <f>IFERROR(INDEX(Cost_Components!$O$2:$O$29,MATCH(E1037,Cost_Components!$A$2:$A$29,0)),"")</f>
        <v>Both</v>
      </c>
      <c r="AF1037" s="11">
        <v>7392453.2772303596</v>
      </c>
      <c r="AG1037" s="11">
        <v>8279175.5381456604</v>
      </c>
      <c r="AH1037" s="23">
        <f t="shared" si="233"/>
        <v>1</v>
      </c>
      <c r="AI1037" s="10">
        <v>320645615.981408</v>
      </c>
      <c r="AJ1037" s="29">
        <f t="shared" si="234"/>
        <v>8.2177147891654111E-3</v>
      </c>
      <c r="AK1037" s="29">
        <f t="shared" si="235"/>
        <v>1.7151354302019181E-2</v>
      </c>
      <c r="AL1037" s="29">
        <f t="shared" si="236"/>
        <v>8.93363951285377E-3</v>
      </c>
      <c r="AM1037" s="29">
        <f t="shared" si="237"/>
        <v>4.8022714513671393E-3</v>
      </c>
    </row>
    <row r="1038" spans="1:39">
      <c r="A1038" t="s">
        <v>115</v>
      </c>
      <c r="B1038" s="20">
        <v>2047</v>
      </c>
      <c r="C1038" t="s">
        <v>242</v>
      </c>
      <c r="D1038" t="s">
        <v>222</v>
      </c>
      <c r="E1038" s="22" t="s">
        <v>329</v>
      </c>
      <c r="F1038" s="22" t="s">
        <v>330</v>
      </c>
      <c r="G1038" s="22" t="s">
        <v>246</v>
      </c>
      <c r="H1038" s="22" t="s">
        <v>237</v>
      </c>
      <c r="I1038" s="22" t="s">
        <v>309</v>
      </c>
      <c r="J1038" s="17">
        <f>IFERROR(INDEX(Cost_Components!$K$2:$K$29,MATCH(E1038,Cost_Components!$A$2:$A$29,0)),"")</f>
        <v>0.2</v>
      </c>
      <c r="K1038" s="17">
        <f t="shared" si="224"/>
        <v>0.74346153846153851</v>
      </c>
      <c r="L1038" s="17">
        <f>IFERROR(INDEX(Cost_Components!$S$2:$S$29,MATCH(E1038,Cost_Components!$A$2:$A$29,0)),"")</f>
        <v>0.31</v>
      </c>
      <c r="M1038" s="28">
        <f>IFERROR(INDEX(Cost_Components!$L$2:$L$29,MATCH(E1038,Cost_Components!$A$2:$A$29,0)),"")</f>
        <v>1</v>
      </c>
      <c r="N1038" s="29">
        <f>IFERROR(INDEX(Cost_Components!$P$2:$P$29,MATCH(E1038,Cost_Components!$A$2:$A$29,0)),"")</f>
        <v>5.133311162</v>
      </c>
      <c r="O1038" s="23">
        <f t="shared" si="225"/>
        <v>1491901.3800383022</v>
      </c>
      <c r="P1038" s="23">
        <f t="shared" si="226"/>
        <v>1683103.8899852999</v>
      </c>
      <c r="Q1038" s="23">
        <f t="shared" si="227"/>
        <v>2678367.7554328195</v>
      </c>
      <c r="R1038" s="23">
        <f t="shared" si="228"/>
        <v>5693721.3904058216</v>
      </c>
      <c r="S1038" s="23">
        <f t="shared" si="229"/>
        <v>3015353.6349730021</v>
      </c>
      <c r="T1038" s="16">
        <f>IFERROR(INDEX(Cost_Components!$R$2:$R$29,MATCH(E1038,Cost_Components!$A$2:$A$29,0)),"")</f>
        <v>1</v>
      </c>
      <c r="U1038" s="26">
        <f>IFERROR(INDEX(Cost_Components!$Q$2:$Q$29,MATCH(E1038,Cost_Components!$A$2:$A$29,0)),"")</f>
        <v>2023</v>
      </c>
      <c r="V1038" s="30">
        <f>1/(1+Calculation_Assumptions!$B$5)^(B1038-Calculation_Assumptions!$B$2)</f>
        <v>0.52189250088258554</v>
      </c>
      <c r="W1038" s="23">
        <f t="shared" si="230"/>
        <v>1397820.0461661115</v>
      </c>
      <c r="X1038" s="23">
        <f t="shared" si="231"/>
        <v>2971510.4957675664</v>
      </c>
      <c r="Y1038" s="23">
        <f t="shared" si="232"/>
        <v>1573690.4496014551</v>
      </c>
      <c r="Z1038" s="17">
        <f>IFERROR(INDEX(Cost_Components!$T$2:$T$29,MATCH(E1038,Cost_Components!$A$2:$A$29,0)),"")</f>
        <v>0.8</v>
      </c>
      <c r="AA1038" s="26">
        <f>IFERROR(INDEX(Cost_Components!$U$2:$U$29,MATCH(E1038,Cost_Components!$A$2:$A$29,0)),"")</f>
        <v>2025</v>
      </c>
      <c r="AB1038" s="26">
        <f>IFERROR(INDEX(Cost_Components!$V$2:$V$29,MATCH(E1038,Cost_Components!$A$2:$A$29,0)),"")</f>
        <v>2050</v>
      </c>
      <c r="AC1038" s="26">
        <f>IFERROR(INDEX(Cost_Components!$M$2:$M$29,MATCH(E1038,Cost_Components!$A$2:$A$29,0)),"")</f>
        <v>30</v>
      </c>
      <c r="AD1038" s="26">
        <f>IFERROR(INDEX(Cost_Components!$N$2:$N$29,MATCH(E1038,Cost_Components!$A$2:$A$29,0)),"")</f>
        <v>95</v>
      </c>
      <c r="AE1038" s="16" t="str">
        <f>IFERROR(INDEX(Cost_Components!$O$2:$O$29,MATCH(E1038,Cost_Components!$A$2:$A$29,0)),"")</f>
        <v>Both</v>
      </c>
      <c r="AF1038" s="11">
        <v>7459506.9001915101</v>
      </c>
      <c r="AG1038" s="11">
        <v>8415519.4499264993</v>
      </c>
      <c r="AH1038" s="23">
        <f t="shared" si="233"/>
        <v>1</v>
      </c>
      <c r="AI1038" s="10">
        <v>321429520.52287501</v>
      </c>
      <c r="AJ1038" s="29">
        <f t="shared" si="234"/>
        <v>8.3326750793638119E-3</v>
      </c>
      <c r="AK1038" s="29">
        <f t="shared" si="235"/>
        <v>1.7713747577209914E-2</v>
      </c>
      <c r="AL1038" s="29">
        <f t="shared" si="236"/>
        <v>9.3810724978461019E-3</v>
      </c>
      <c r="AM1038" s="29">
        <f t="shared" si="237"/>
        <v>4.8959113868617459E-3</v>
      </c>
    </row>
    <row r="1039" spans="1:39">
      <c r="A1039" t="s">
        <v>115</v>
      </c>
      <c r="B1039" s="20">
        <v>2048</v>
      </c>
      <c r="C1039" t="s">
        <v>242</v>
      </c>
      <c r="D1039" t="s">
        <v>222</v>
      </c>
      <c r="E1039" s="22" t="s">
        <v>329</v>
      </c>
      <c r="F1039" s="22" t="s">
        <v>330</v>
      </c>
      <c r="G1039" s="22" t="s">
        <v>246</v>
      </c>
      <c r="H1039" s="22" t="s">
        <v>237</v>
      </c>
      <c r="I1039" s="22" t="s">
        <v>309</v>
      </c>
      <c r="J1039" s="17">
        <f>IFERROR(INDEX(Cost_Components!$K$2:$K$29,MATCH(E1039,Cost_Components!$A$2:$A$29,0)),"")</f>
        <v>0.2</v>
      </c>
      <c r="K1039" s="17">
        <f t="shared" si="224"/>
        <v>0.76230769230769235</v>
      </c>
      <c r="L1039" s="17">
        <f>IFERROR(INDEX(Cost_Components!$S$2:$S$29,MATCH(E1039,Cost_Components!$A$2:$A$29,0)),"")</f>
        <v>0.31</v>
      </c>
      <c r="M1039" s="28">
        <f>IFERROR(INDEX(Cost_Components!$L$2:$L$29,MATCH(E1039,Cost_Components!$A$2:$A$29,0)),"")</f>
        <v>1</v>
      </c>
      <c r="N1039" s="29">
        <f>IFERROR(INDEX(Cost_Components!$P$2:$P$29,MATCH(E1039,Cost_Components!$A$2:$A$29,0)),"")</f>
        <v>5.133311162</v>
      </c>
      <c r="O1039" s="23">
        <f t="shared" si="225"/>
        <v>1504730.3395507382</v>
      </c>
      <c r="P1039" s="23">
        <f t="shared" si="226"/>
        <v>1710199.89526226</v>
      </c>
      <c r="Q1039" s="23">
        <f t="shared" si="227"/>
        <v>2721486.345596307</v>
      </c>
      <c r="R1039" s="23">
        <f t="shared" si="228"/>
        <v>5888254.4664503941</v>
      </c>
      <c r="S1039" s="23">
        <f t="shared" si="229"/>
        <v>3166768.1208540872</v>
      </c>
      <c r="T1039" s="16">
        <f>IFERROR(INDEX(Cost_Components!$R$2:$R$29,MATCH(E1039,Cost_Components!$A$2:$A$29,0)),"")</f>
        <v>1</v>
      </c>
      <c r="U1039" s="26">
        <f>IFERROR(INDEX(Cost_Components!$Q$2:$Q$29,MATCH(E1039,Cost_Components!$A$2:$A$29,0)),"")</f>
        <v>2023</v>
      </c>
      <c r="V1039" s="30">
        <f>1/(1+Calculation_Assumptions!$B$5)^(B1039-Calculation_Assumptions!$B$2)</f>
        <v>0.50669174842969467</v>
      </c>
      <c r="W1039" s="23">
        <f t="shared" si="230"/>
        <v>1378954.6747777329</v>
      </c>
      <c r="X1039" s="23">
        <f t="shared" si="231"/>
        <v>2983529.950804709</v>
      </c>
      <c r="Y1039" s="23">
        <f t="shared" si="232"/>
        <v>1604575.2760269761</v>
      </c>
      <c r="Z1039" s="17">
        <f>IFERROR(INDEX(Cost_Components!$T$2:$T$29,MATCH(E1039,Cost_Components!$A$2:$A$29,0)),"")</f>
        <v>0.8</v>
      </c>
      <c r="AA1039" s="26">
        <f>IFERROR(INDEX(Cost_Components!$U$2:$U$29,MATCH(E1039,Cost_Components!$A$2:$A$29,0)),"")</f>
        <v>2025</v>
      </c>
      <c r="AB1039" s="26">
        <f>IFERROR(INDEX(Cost_Components!$V$2:$V$29,MATCH(E1039,Cost_Components!$A$2:$A$29,0)),"")</f>
        <v>2050</v>
      </c>
      <c r="AC1039" s="26">
        <f>IFERROR(INDEX(Cost_Components!$M$2:$M$29,MATCH(E1039,Cost_Components!$A$2:$A$29,0)),"")</f>
        <v>30</v>
      </c>
      <c r="AD1039" s="26">
        <f>IFERROR(INDEX(Cost_Components!$N$2:$N$29,MATCH(E1039,Cost_Components!$A$2:$A$29,0)),"")</f>
        <v>95</v>
      </c>
      <c r="AE1039" s="16" t="str">
        <f>IFERROR(INDEX(Cost_Components!$O$2:$O$29,MATCH(E1039,Cost_Components!$A$2:$A$29,0)),"")</f>
        <v>Both</v>
      </c>
      <c r="AF1039" s="11">
        <v>7523651.6977536902</v>
      </c>
      <c r="AG1039" s="11">
        <v>8550999.4763112999</v>
      </c>
      <c r="AH1039" s="23">
        <f t="shared" si="233"/>
        <v>1</v>
      </c>
      <c r="AI1039" s="10">
        <v>322136832.26016098</v>
      </c>
      <c r="AJ1039" s="29">
        <f t="shared" si="234"/>
        <v>8.4482309163529824E-3</v>
      </c>
      <c r="AK1039" s="29">
        <f t="shared" si="235"/>
        <v>1.8278737097951532E-2</v>
      </c>
      <c r="AL1039" s="29">
        <f t="shared" si="236"/>
        <v>9.830506181598548E-3</v>
      </c>
      <c r="AM1039" s="29">
        <f t="shared" si="237"/>
        <v>4.9810363651030896E-3</v>
      </c>
    </row>
    <row r="1040" spans="1:39">
      <c r="A1040" t="s">
        <v>115</v>
      </c>
      <c r="B1040" s="20">
        <v>2049</v>
      </c>
      <c r="C1040" t="s">
        <v>242</v>
      </c>
      <c r="D1040" t="s">
        <v>222</v>
      </c>
      <c r="E1040" s="22" t="s">
        <v>329</v>
      </c>
      <c r="F1040" s="22" t="s">
        <v>330</v>
      </c>
      <c r="G1040" s="22" t="s">
        <v>246</v>
      </c>
      <c r="H1040" s="22" t="s">
        <v>237</v>
      </c>
      <c r="I1040" s="22" t="s">
        <v>309</v>
      </c>
      <c r="J1040" s="17">
        <f>IFERROR(INDEX(Cost_Components!$K$2:$K$29,MATCH(E1040,Cost_Components!$A$2:$A$29,0)),"")</f>
        <v>0.2</v>
      </c>
      <c r="K1040" s="17">
        <f t="shared" si="224"/>
        <v>0.7811538461538462</v>
      </c>
      <c r="L1040" s="17">
        <f>IFERROR(INDEX(Cost_Components!$S$2:$S$29,MATCH(E1040,Cost_Components!$A$2:$A$29,0)),"")</f>
        <v>0.31</v>
      </c>
      <c r="M1040" s="28">
        <f>IFERROR(INDEX(Cost_Components!$L$2:$L$29,MATCH(E1040,Cost_Components!$A$2:$A$29,0)),"")</f>
        <v>1</v>
      </c>
      <c r="N1040" s="29">
        <f>IFERROR(INDEX(Cost_Components!$P$2:$P$29,MATCH(E1040,Cost_Components!$A$2:$A$29,0)),"")</f>
        <v>5.133311162</v>
      </c>
      <c r="O1040" s="23">
        <f t="shared" si="225"/>
        <v>1516601.011753594</v>
      </c>
      <c r="P1040" s="23">
        <f t="shared" si="226"/>
        <v>1736625.1734477021</v>
      </c>
      <c r="Q1040" s="23">
        <f t="shared" si="227"/>
        <v>2763537.5899914755</v>
      </c>
      <c r="R1040" s="23">
        <f t="shared" si="228"/>
        <v>6081427.1291655488</v>
      </c>
      <c r="S1040" s="23">
        <f t="shared" si="229"/>
        <v>3317889.5391740734</v>
      </c>
      <c r="T1040" s="16">
        <f>IFERROR(INDEX(Cost_Components!$R$2:$R$29,MATCH(E1040,Cost_Components!$A$2:$A$29,0)),"")</f>
        <v>1</v>
      </c>
      <c r="U1040" s="26">
        <f>IFERROR(INDEX(Cost_Components!$Q$2:$Q$29,MATCH(E1040,Cost_Components!$A$2:$A$29,0)),"")</f>
        <v>2023</v>
      </c>
      <c r="V1040" s="30">
        <f>1/(1+Calculation_Assumptions!$B$5)^(B1040-Calculation_Assumptions!$B$2)</f>
        <v>0.49193373633950943</v>
      </c>
      <c r="W1040" s="23">
        <f t="shared" si="230"/>
        <v>1359477.3721591898</v>
      </c>
      <c r="X1040" s="23">
        <f t="shared" si="231"/>
        <v>2991659.169926865</v>
      </c>
      <c r="Y1040" s="23">
        <f t="shared" si="232"/>
        <v>1632181.797767675</v>
      </c>
      <c r="Z1040" s="17">
        <f>IFERROR(INDEX(Cost_Components!$T$2:$T$29,MATCH(E1040,Cost_Components!$A$2:$A$29,0)),"")</f>
        <v>0.8</v>
      </c>
      <c r="AA1040" s="26">
        <f>IFERROR(INDEX(Cost_Components!$U$2:$U$29,MATCH(E1040,Cost_Components!$A$2:$A$29,0)),"")</f>
        <v>2025</v>
      </c>
      <c r="AB1040" s="26">
        <f>IFERROR(INDEX(Cost_Components!$V$2:$V$29,MATCH(E1040,Cost_Components!$A$2:$A$29,0)),"")</f>
        <v>2050</v>
      </c>
      <c r="AC1040" s="26">
        <f>IFERROR(INDEX(Cost_Components!$M$2:$M$29,MATCH(E1040,Cost_Components!$A$2:$A$29,0)),"")</f>
        <v>30</v>
      </c>
      <c r="AD1040" s="26">
        <f>IFERROR(INDEX(Cost_Components!$N$2:$N$29,MATCH(E1040,Cost_Components!$A$2:$A$29,0)),"")</f>
        <v>95</v>
      </c>
      <c r="AE1040" s="16" t="str">
        <f>IFERROR(INDEX(Cost_Components!$O$2:$O$29,MATCH(E1040,Cost_Components!$A$2:$A$29,0)),"")</f>
        <v>Both</v>
      </c>
      <c r="AF1040" s="11">
        <v>7583005.0587679697</v>
      </c>
      <c r="AG1040" s="11">
        <v>8683125.8672385104</v>
      </c>
      <c r="AH1040" s="23">
        <f t="shared" si="233"/>
        <v>1</v>
      </c>
      <c r="AI1040" s="10">
        <v>322765819.75268102</v>
      </c>
      <c r="AJ1040" s="29">
        <f t="shared" si="234"/>
        <v>8.5620515583373531E-3</v>
      </c>
      <c r="AK1040" s="29">
        <f t="shared" si="235"/>
        <v>1.8841608240381329E-2</v>
      </c>
      <c r="AL1040" s="29">
        <f t="shared" si="236"/>
        <v>1.0279556682043976E-2</v>
      </c>
      <c r="AM1040" s="29">
        <f t="shared" si="237"/>
        <v>5.0568607265116632E-3</v>
      </c>
    </row>
    <row r="1041" spans="1:39">
      <c r="A1041" t="s">
        <v>115</v>
      </c>
      <c r="B1041" s="20">
        <v>2050</v>
      </c>
      <c r="C1041" t="s">
        <v>242</v>
      </c>
      <c r="D1041" t="s">
        <v>222</v>
      </c>
      <c r="E1041" s="22" t="s">
        <v>329</v>
      </c>
      <c r="F1041" s="22" t="s">
        <v>330</v>
      </c>
      <c r="G1041" s="22" t="s">
        <v>246</v>
      </c>
      <c r="H1041" s="22" t="s">
        <v>237</v>
      </c>
      <c r="I1041" s="22" t="s">
        <v>309</v>
      </c>
      <c r="J1041" s="17">
        <f>IFERROR(INDEX(Cost_Components!$K$2:$K$29,MATCH(E1041,Cost_Components!$A$2:$A$29,0)),"")</f>
        <v>0.2</v>
      </c>
      <c r="K1041" s="17">
        <f t="shared" si="224"/>
        <v>0.8</v>
      </c>
      <c r="L1041" s="17">
        <f>IFERROR(INDEX(Cost_Components!$S$2:$S$29,MATCH(E1041,Cost_Components!$A$2:$A$29,0)),"")</f>
        <v>0.31</v>
      </c>
      <c r="M1041" s="28">
        <f>IFERROR(INDEX(Cost_Components!$L$2:$L$29,MATCH(E1041,Cost_Components!$A$2:$A$29,0)),"")</f>
        <v>1</v>
      </c>
      <c r="N1041" s="29">
        <f>IFERROR(INDEX(Cost_Components!$P$2:$P$29,MATCH(E1041,Cost_Components!$A$2:$A$29,0)),"")</f>
        <v>5.133311162</v>
      </c>
      <c r="O1041" s="23">
        <f t="shared" si="225"/>
        <v>1527411.6700433742</v>
      </c>
      <c r="P1041" s="23">
        <f t="shared" si="226"/>
        <v>1762221.6895994202</v>
      </c>
      <c r="Q1041" s="23">
        <f t="shared" si="227"/>
        <v>2804270.0034331526</v>
      </c>
      <c r="R1041" s="23">
        <f t="shared" si="228"/>
        <v>6272543.4998421706</v>
      </c>
      <c r="S1041" s="23">
        <f t="shared" si="229"/>
        <v>3468273.4964090181</v>
      </c>
      <c r="T1041" s="16">
        <f>IFERROR(INDEX(Cost_Components!$R$2:$R$29,MATCH(E1041,Cost_Components!$A$2:$A$29,0)),"")</f>
        <v>1</v>
      </c>
      <c r="U1041" s="26">
        <f>IFERROR(INDEX(Cost_Components!$Q$2:$Q$29,MATCH(E1041,Cost_Components!$A$2:$A$29,0)),"")</f>
        <v>2023</v>
      </c>
      <c r="V1041" s="30">
        <f>1/(1+Calculation_Assumptions!$B$5)^(B1041-Calculation_Assumptions!$B$2)</f>
        <v>0.47760556926165965</v>
      </c>
      <c r="W1041" s="23">
        <f t="shared" si="230"/>
        <v>1339334.9713530871</v>
      </c>
      <c r="X1041" s="23">
        <f t="shared" si="231"/>
        <v>2995801.708960643</v>
      </c>
      <c r="Y1041" s="23">
        <f t="shared" si="232"/>
        <v>1656466.7376075557</v>
      </c>
      <c r="Z1041" s="17">
        <f>IFERROR(INDEX(Cost_Components!$T$2:$T$29,MATCH(E1041,Cost_Components!$A$2:$A$29,0)),"")</f>
        <v>0.8</v>
      </c>
      <c r="AA1041" s="26">
        <f>IFERROR(INDEX(Cost_Components!$U$2:$U$29,MATCH(E1041,Cost_Components!$A$2:$A$29,0)),"")</f>
        <v>2025</v>
      </c>
      <c r="AB1041" s="26">
        <f>IFERROR(INDEX(Cost_Components!$V$2:$V$29,MATCH(E1041,Cost_Components!$A$2:$A$29,0)),"")</f>
        <v>2050</v>
      </c>
      <c r="AC1041" s="26">
        <f>IFERROR(INDEX(Cost_Components!$M$2:$M$29,MATCH(E1041,Cost_Components!$A$2:$A$29,0)),"")</f>
        <v>30</v>
      </c>
      <c r="AD1041" s="26">
        <f>IFERROR(INDEX(Cost_Components!$N$2:$N$29,MATCH(E1041,Cost_Components!$A$2:$A$29,0)),"")</f>
        <v>95</v>
      </c>
      <c r="AE1041" s="16" t="str">
        <f>IFERROR(INDEX(Cost_Components!$O$2:$O$29,MATCH(E1041,Cost_Components!$A$2:$A$29,0)),"")</f>
        <v>Both</v>
      </c>
      <c r="AF1041" s="11">
        <v>7637058.3502168702</v>
      </c>
      <c r="AG1041" s="11">
        <v>8811108.4479971007</v>
      </c>
      <c r="AH1041" s="23">
        <f t="shared" si="233"/>
        <v>1</v>
      </c>
      <c r="AI1041" s="10">
        <v>323312042.56328499</v>
      </c>
      <c r="AJ1041" s="29">
        <f t="shared" si="234"/>
        <v>8.6735711456966402E-3</v>
      </c>
      <c r="AK1041" s="29">
        <f t="shared" si="235"/>
        <v>1.9400896576917282E-2</v>
      </c>
      <c r="AL1041" s="29">
        <f t="shared" si="236"/>
        <v>1.0727325431220644E-2</v>
      </c>
      <c r="AM1041" s="29">
        <f t="shared" si="237"/>
        <v>5.1234303692332134E-3</v>
      </c>
    </row>
    <row r="1042" spans="1:39">
      <c r="A1042" t="s">
        <v>115</v>
      </c>
      <c r="B1042" s="20">
        <v>2025</v>
      </c>
      <c r="C1042" t="s">
        <v>242</v>
      </c>
      <c r="D1042" t="s">
        <v>222</v>
      </c>
      <c r="E1042" s="22" t="s">
        <v>331</v>
      </c>
      <c r="F1042" s="22" t="s">
        <v>332</v>
      </c>
      <c r="G1042" s="22" t="s">
        <v>246</v>
      </c>
      <c r="H1042" s="22" t="s">
        <v>237</v>
      </c>
      <c r="I1042" s="22" t="s">
        <v>309</v>
      </c>
      <c r="J1042" s="17">
        <f>IFERROR(INDEX(Cost_Components!$K$2:$K$29,MATCH(E1042,Cost_Components!$A$2:$A$29,0)),"")</f>
        <v>0.2</v>
      </c>
      <c r="K1042" s="17">
        <f t="shared" si="224"/>
        <v>0.32884615384615384</v>
      </c>
      <c r="L1042" s="17">
        <f>IFERROR(INDEX(Cost_Components!$S$2:$S$29,MATCH(E1042,Cost_Components!$A$2:$A$29,0)),"")</f>
        <v>0.31</v>
      </c>
      <c r="M1042" s="28">
        <f>IFERROR(INDEX(Cost_Components!$L$2:$L$29,MATCH(E1042,Cost_Components!$A$2:$A$29,0)),"")</f>
        <v>1</v>
      </c>
      <c r="N1042" s="29">
        <f>IFERROR(INDEX(Cost_Components!$P$2:$P$29,MATCH(E1042,Cost_Components!$A$2:$A$29,0)),"")</f>
        <v>7</v>
      </c>
      <c r="O1042" s="23">
        <f t="shared" si="225"/>
        <v>1037029.2799147301</v>
      </c>
      <c r="P1042" s="23">
        <f t="shared" si="226"/>
        <v>1037930.547742164</v>
      </c>
      <c r="Q1042" s="23">
        <f t="shared" si="227"/>
        <v>2252309.288600496</v>
      </c>
      <c r="R1042" s="23">
        <f t="shared" si="228"/>
        <v>2387161.630880638</v>
      </c>
      <c r="S1042" s="23">
        <f t="shared" si="229"/>
        <v>134852.34228014201</v>
      </c>
      <c r="T1042" s="16">
        <f>IFERROR(INDEX(Cost_Components!$R$2:$R$29,MATCH(E1042,Cost_Components!$A$2:$A$29,0)),"")</f>
        <v>1</v>
      </c>
      <c r="U1042" s="26">
        <f>IFERROR(INDEX(Cost_Components!$Q$2:$Q$29,MATCH(E1042,Cost_Components!$A$2:$A$29,0)),"")</f>
        <v>2023</v>
      </c>
      <c r="V1042" s="30">
        <f>1/(1+Calculation_Assumptions!$B$5)^(B1042-Calculation_Assumptions!$B$2)</f>
        <v>1</v>
      </c>
      <c r="W1042" s="23">
        <f t="shared" si="230"/>
        <v>2252309.288600496</v>
      </c>
      <c r="X1042" s="23">
        <f t="shared" si="231"/>
        <v>2387161.630880638</v>
      </c>
      <c r="Y1042" s="23">
        <f t="shared" si="232"/>
        <v>134852.34228014201</v>
      </c>
      <c r="Z1042" s="17">
        <f>IFERROR(INDEX(Cost_Components!$T$2:$T$29,MATCH(E1042,Cost_Components!$A$2:$A$29,0)),"")</f>
        <v>0.8</v>
      </c>
      <c r="AA1042" s="26">
        <f>IFERROR(INDEX(Cost_Components!$U$2:$U$29,MATCH(E1042,Cost_Components!$A$2:$A$29,0)),"")</f>
        <v>2025</v>
      </c>
      <c r="AB1042" s="26">
        <f>IFERROR(INDEX(Cost_Components!$V$2:$V$29,MATCH(E1042,Cost_Components!$A$2:$A$29,0)),"")</f>
        <v>2050</v>
      </c>
      <c r="AC1042" s="26">
        <f>IFERROR(INDEX(Cost_Components!$M$2:$M$29,MATCH(E1042,Cost_Components!$A$2:$A$29,0)),"")</f>
        <v>30</v>
      </c>
      <c r="AD1042" s="26">
        <f>IFERROR(INDEX(Cost_Components!$N$2:$N$29,MATCH(E1042,Cost_Components!$A$2:$A$29,0)),"")</f>
        <v>95</v>
      </c>
      <c r="AE1042" s="16" t="str">
        <f>IFERROR(INDEX(Cost_Components!$O$2:$O$29,MATCH(E1042,Cost_Components!$A$2:$A$29,0)),"")</f>
        <v>Both</v>
      </c>
      <c r="AF1042" s="11">
        <v>5185146.3995736502</v>
      </c>
      <c r="AG1042" s="11">
        <v>5189652.7387108197</v>
      </c>
      <c r="AH1042" s="23">
        <f t="shared" si="233"/>
        <v>1</v>
      </c>
      <c r="AI1042" s="10">
        <v>288391907.64445603</v>
      </c>
      <c r="AJ1042" s="29">
        <f t="shared" si="234"/>
        <v>7.809890738603025E-3</v>
      </c>
      <c r="AK1042" s="29">
        <f t="shared" si="235"/>
        <v>8.2774917312300259E-3</v>
      </c>
      <c r="AL1042" s="29">
        <f t="shared" si="236"/>
        <v>4.6760099262700092E-4</v>
      </c>
      <c r="AM1042" s="29">
        <f t="shared" si="237"/>
        <v>4.6760099262700092E-4</v>
      </c>
    </row>
    <row r="1043" spans="1:39">
      <c r="A1043" t="s">
        <v>115</v>
      </c>
      <c r="B1043" s="20">
        <v>2026</v>
      </c>
      <c r="C1043" t="s">
        <v>242</v>
      </c>
      <c r="D1043" t="s">
        <v>222</v>
      </c>
      <c r="E1043" s="22" t="s">
        <v>331</v>
      </c>
      <c r="F1043" s="22" t="s">
        <v>332</v>
      </c>
      <c r="G1043" s="22" t="s">
        <v>246</v>
      </c>
      <c r="H1043" s="22" t="s">
        <v>237</v>
      </c>
      <c r="I1043" s="22" t="s">
        <v>309</v>
      </c>
      <c r="J1043" s="17">
        <f>IFERROR(INDEX(Cost_Components!$K$2:$K$29,MATCH(E1043,Cost_Components!$A$2:$A$29,0)),"")</f>
        <v>0.2</v>
      </c>
      <c r="K1043" s="17">
        <f t="shared" si="224"/>
        <v>0.34769230769230769</v>
      </c>
      <c r="L1043" s="17">
        <f>IFERROR(INDEX(Cost_Components!$S$2:$S$29,MATCH(E1043,Cost_Components!$A$2:$A$29,0)),"")</f>
        <v>0.31</v>
      </c>
      <c r="M1043" s="28">
        <f>IFERROR(INDEX(Cost_Components!$L$2:$L$29,MATCH(E1043,Cost_Components!$A$2:$A$29,0)),"")</f>
        <v>1</v>
      </c>
      <c r="N1043" s="29">
        <f>IFERROR(INDEX(Cost_Components!$P$2:$P$29,MATCH(E1043,Cost_Components!$A$2:$A$29,0)),"")</f>
        <v>7</v>
      </c>
      <c r="O1043" s="23">
        <f t="shared" si="225"/>
        <v>1063647.7619923581</v>
      </c>
      <c r="P1043" s="23">
        <f t="shared" si="226"/>
        <v>1066321.3263532182</v>
      </c>
      <c r="Q1043" s="23">
        <f t="shared" si="227"/>
        <v>2313917.2781864838</v>
      </c>
      <c r="R1043" s="23">
        <f t="shared" si="228"/>
        <v>2588755.0145721701</v>
      </c>
      <c r="S1043" s="23">
        <f t="shared" si="229"/>
        <v>274837.73638568632</v>
      </c>
      <c r="T1043" s="16">
        <f>IFERROR(INDEX(Cost_Components!$R$2:$R$29,MATCH(E1043,Cost_Components!$A$2:$A$29,0)),"")</f>
        <v>1</v>
      </c>
      <c r="U1043" s="26">
        <f>IFERROR(INDEX(Cost_Components!$Q$2:$Q$29,MATCH(E1043,Cost_Components!$A$2:$A$29,0)),"")</f>
        <v>2023</v>
      </c>
      <c r="V1043" s="30">
        <f>1/(1+Calculation_Assumptions!$B$5)^(B1043-Calculation_Assumptions!$B$2)</f>
        <v>0.970873786407767</v>
      </c>
      <c r="W1043" s="23">
        <f t="shared" si="230"/>
        <v>2246521.6293072659</v>
      </c>
      <c r="X1043" s="23">
        <f t="shared" si="231"/>
        <v>2513354.383079777</v>
      </c>
      <c r="Y1043" s="23">
        <f t="shared" si="232"/>
        <v>266832.75377251097</v>
      </c>
      <c r="Z1043" s="17">
        <f>IFERROR(INDEX(Cost_Components!$T$2:$T$29,MATCH(E1043,Cost_Components!$A$2:$A$29,0)),"")</f>
        <v>0.8</v>
      </c>
      <c r="AA1043" s="26">
        <f>IFERROR(INDEX(Cost_Components!$U$2:$U$29,MATCH(E1043,Cost_Components!$A$2:$A$29,0)),"")</f>
        <v>2025</v>
      </c>
      <c r="AB1043" s="26">
        <f>IFERROR(INDEX(Cost_Components!$V$2:$V$29,MATCH(E1043,Cost_Components!$A$2:$A$29,0)),"")</f>
        <v>2050</v>
      </c>
      <c r="AC1043" s="26">
        <f>IFERROR(INDEX(Cost_Components!$M$2:$M$29,MATCH(E1043,Cost_Components!$A$2:$A$29,0)),"")</f>
        <v>30</v>
      </c>
      <c r="AD1043" s="26">
        <f>IFERROR(INDEX(Cost_Components!$N$2:$N$29,MATCH(E1043,Cost_Components!$A$2:$A$29,0)),"")</f>
        <v>95</v>
      </c>
      <c r="AE1043" s="16" t="str">
        <f>IFERROR(INDEX(Cost_Components!$O$2:$O$29,MATCH(E1043,Cost_Components!$A$2:$A$29,0)),"")</f>
        <v>Both</v>
      </c>
      <c r="AF1043" s="11">
        <v>5318238.8099617902</v>
      </c>
      <c r="AG1043" s="11">
        <v>5331606.6317660902</v>
      </c>
      <c r="AH1043" s="23">
        <f t="shared" si="233"/>
        <v>1</v>
      </c>
      <c r="AI1043" s="10">
        <v>290472130.233437</v>
      </c>
      <c r="AJ1043" s="29">
        <f t="shared" si="234"/>
        <v>7.9660560767978381E-3</v>
      </c>
      <c r="AK1043" s="29">
        <f t="shared" si="235"/>
        <v>8.9122320013686872E-3</v>
      </c>
      <c r="AL1043" s="29">
        <f t="shared" si="236"/>
        <v>9.4617592457084897E-4</v>
      </c>
      <c r="AM1043" s="29">
        <f t="shared" si="237"/>
        <v>9.1861740249596987E-4</v>
      </c>
    </row>
    <row r="1044" spans="1:39">
      <c r="A1044" t="s">
        <v>115</v>
      </c>
      <c r="B1044" s="20">
        <v>2027</v>
      </c>
      <c r="C1044" t="s">
        <v>242</v>
      </c>
      <c r="D1044" t="s">
        <v>222</v>
      </c>
      <c r="E1044" s="22" t="s">
        <v>331</v>
      </c>
      <c r="F1044" s="22" t="s">
        <v>332</v>
      </c>
      <c r="G1044" s="22" t="s">
        <v>246</v>
      </c>
      <c r="H1044" s="22" t="s">
        <v>237</v>
      </c>
      <c r="I1044" s="22" t="s">
        <v>309</v>
      </c>
      <c r="J1044" s="17">
        <f>IFERROR(INDEX(Cost_Components!$K$2:$K$29,MATCH(E1044,Cost_Components!$A$2:$A$29,0)),"")</f>
        <v>0.2</v>
      </c>
      <c r="K1044" s="17">
        <f t="shared" si="224"/>
        <v>0.36653846153846154</v>
      </c>
      <c r="L1044" s="17">
        <f>IFERROR(INDEX(Cost_Components!$S$2:$S$29,MATCH(E1044,Cost_Components!$A$2:$A$29,0)),"")</f>
        <v>0.31</v>
      </c>
      <c r="M1044" s="28">
        <f>IFERROR(INDEX(Cost_Components!$L$2:$L$29,MATCH(E1044,Cost_Components!$A$2:$A$29,0)),"")</f>
        <v>1</v>
      </c>
      <c r="N1044" s="29">
        <f>IFERROR(INDEX(Cost_Components!$P$2:$P$29,MATCH(E1044,Cost_Components!$A$2:$A$29,0)),"")</f>
        <v>7</v>
      </c>
      <c r="O1044" s="23">
        <f t="shared" si="225"/>
        <v>1090003.5780166162</v>
      </c>
      <c r="P1044" s="23">
        <f t="shared" si="226"/>
        <v>1095288.138171948</v>
      </c>
      <c r="Q1044" s="23">
        <f t="shared" si="227"/>
        <v>2376775.2598331273</v>
      </c>
      <c r="R1044" s="23">
        <f t="shared" si="228"/>
        <v>2796697.6419034023</v>
      </c>
      <c r="S1044" s="23">
        <f t="shared" si="229"/>
        <v>419922.38207027502</v>
      </c>
      <c r="T1044" s="16">
        <f>IFERROR(INDEX(Cost_Components!$R$2:$R$29,MATCH(E1044,Cost_Components!$A$2:$A$29,0)),"")</f>
        <v>1</v>
      </c>
      <c r="U1044" s="26">
        <f>IFERROR(INDEX(Cost_Components!$Q$2:$Q$29,MATCH(E1044,Cost_Components!$A$2:$A$29,0)),"")</f>
        <v>2023</v>
      </c>
      <c r="V1044" s="30">
        <f>1/(1+Calculation_Assumptions!$B$5)^(B1044-Calculation_Assumptions!$B$2)</f>
        <v>0.94259590913375435</v>
      </c>
      <c r="W1044" s="23">
        <f t="shared" si="230"/>
        <v>2240338.636849022</v>
      </c>
      <c r="X1044" s="23">
        <f t="shared" si="231"/>
        <v>2636155.7563421642</v>
      </c>
      <c r="Y1044" s="23">
        <f t="shared" si="232"/>
        <v>395817.11949314264</v>
      </c>
      <c r="Z1044" s="17">
        <f>IFERROR(INDEX(Cost_Components!$T$2:$T$29,MATCH(E1044,Cost_Components!$A$2:$A$29,0)),"")</f>
        <v>0.8</v>
      </c>
      <c r="AA1044" s="26">
        <f>IFERROR(INDEX(Cost_Components!$U$2:$U$29,MATCH(E1044,Cost_Components!$A$2:$A$29,0)),"")</f>
        <v>2025</v>
      </c>
      <c r="AB1044" s="26">
        <f>IFERROR(INDEX(Cost_Components!$V$2:$V$29,MATCH(E1044,Cost_Components!$A$2:$A$29,0)),"")</f>
        <v>2050</v>
      </c>
      <c r="AC1044" s="26">
        <f>IFERROR(INDEX(Cost_Components!$M$2:$M$29,MATCH(E1044,Cost_Components!$A$2:$A$29,0)),"")</f>
        <v>30</v>
      </c>
      <c r="AD1044" s="26">
        <f>IFERROR(INDEX(Cost_Components!$N$2:$N$29,MATCH(E1044,Cost_Components!$A$2:$A$29,0)),"")</f>
        <v>95</v>
      </c>
      <c r="AE1044" s="16" t="str">
        <f>IFERROR(INDEX(Cost_Components!$O$2:$O$29,MATCH(E1044,Cost_Components!$A$2:$A$29,0)),"")</f>
        <v>Both</v>
      </c>
      <c r="AF1044" s="11">
        <v>5450017.8900830802</v>
      </c>
      <c r="AG1044" s="11">
        <v>5476440.6908597397</v>
      </c>
      <c r="AH1044" s="23">
        <f t="shared" si="233"/>
        <v>1</v>
      </c>
      <c r="AI1044" s="10">
        <v>292505080.826208</v>
      </c>
      <c r="AJ1044" s="29">
        <f t="shared" si="234"/>
        <v>8.125586239800359E-3</v>
      </c>
      <c r="AK1044" s="29">
        <f t="shared" si="235"/>
        <v>9.56119337826156E-3</v>
      </c>
      <c r="AL1044" s="29">
        <f t="shared" si="236"/>
        <v>1.4356071384612019E-3</v>
      </c>
      <c r="AM1044" s="29">
        <f t="shared" si="237"/>
        <v>1.3531974158367442E-3</v>
      </c>
    </row>
    <row r="1045" spans="1:39">
      <c r="A1045" t="s">
        <v>115</v>
      </c>
      <c r="B1045" s="20">
        <v>2028</v>
      </c>
      <c r="C1045" t="s">
        <v>242</v>
      </c>
      <c r="D1045" t="s">
        <v>222</v>
      </c>
      <c r="E1045" s="22" t="s">
        <v>331</v>
      </c>
      <c r="F1045" s="22" t="s">
        <v>332</v>
      </c>
      <c r="G1045" s="22" t="s">
        <v>246</v>
      </c>
      <c r="H1045" s="22" t="s">
        <v>237</v>
      </c>
      <c r="I1045" s="22" t="s">
        <v>309</v>
      </c>
      <c r="J1045" s="17">
        <f>IFERROR(INDEX(Cost_Components!$K$2:$K$29,MATCH(E1045,Cost_Components!$A$2:$A$29,0)),"")</f>
        <v>0.2</v>
      </c>
      <c r="K1045" s="17">
        <f t="shared" si="224"/>
        <v>0.38538461538461538</v>
      </c>
      <c r="L1045" s="17">
        <f>IFERROR(INDEX(Cost_Components!$S$2:$S$29,MATCH(E1045,Cost_Components!$A$2:$A$29,0)),"")</f>
        <v>0.31</v>
      </c>
      <c r="M1045" s="28">
        <f>IFERROR(INDEX(Cost_Components!$L$2:$L$29,MATCH(E1045,Cost_Components!$A$2:$A$29,0)),"")</f>
        <v>1</v>
      </c>
      <c r="N1045" s="29">
        <f>IFERROR(INDEX(Cost_Components!$P$2:$P$29,MATCH(E1045,Cost_Components!$A$2:$A$29,0)),"")</f>
        <v>7</v>
      </c>
      <c r="O1045" s="23">
        <f t="shared" si="225"/>
        <v>1115525.2549392621</v>
      </c>
      <c r="P1045" s="23">
        <f t="shared" si="226"/>
        <v>1124260.5665727099</v>
      </c>
      <c r="Q1045" s="23">
        <f t="shared" si="227"/>
        <v>2439645.4294627807</v>
      </c>
      <c r="R1045" s="23">
        <f t="shared" si="228"/>
        <v>3009343.8992861477</v>
      </c>
      <c r="S1045" s="23">
        <f t="shared" si="229"/>
        <v>569698.46982336696</v>
      </c>
      <c r="T1045" s="16">
        <f>IFERROR(INDEX(Cost_Components!$R$2:$R$29,MATCH(E1045,Cost_Components!$A$2:$A$29,0)),"")</f>
        <v>1</v>
      </c>
      <c r="U1045" s="26">
        <f>IFERROR(INDEX(Cost_Components!$Q$2:$Q$29,MATCH(E1045,Cost_Components!$A$2:$A$29,0)),"")</f>
        <v>2023</v>
      </c>
      <c r="V1045" s="30">
        <f>1/(1+Calculation_Assumptions!$B$5)^(B1045-Calculation_Assumptions!$B$2)</f>
        <v>0.91514165935315961</v>
      </c>
      <c r="W1045" s="23">
        <f t="shared" si="230"/>
        <v>2232621.1665519211</v>
      </c>
      <c r="X1045" s="23">
        <f t="shared" si="231"/>
        <v>2753975.9695570329</v>
      </c>
      <c r="Y1045" s="23">
        <f t="shared" si="232"/>
        <v>521354.80300511199</v>
      </c>
      <c r="Z1045" s="17">
        <f>IFERROR(INDEX(Cost_Components!$T$2:$T$29,MATCH(E1045,Cost_Components!$A$2:$A$29,0)),"")</f>
        <v>0.8</v>
      </c>
      <c r="AA1045" s="26">
        <f>IFERROR(INDEX(Cost_Components!$U$2:$U$29,MATCH(E1045,Cost_Components!$A$2:$A$29,0)),"")</f>
        <v>2025</v>
      </c>
      <c r="AB1045" s="26">
        <f>IFERROR(INDEX(Cost_Components!$V$2:$V$29,MATCH(E1045,Cost_Components!$A$2:$A$29,0)),"")</f>
        <v>2050</v>
      </c>
      <c r="AC1045" s="26">
        <f>IFERROR(INDEX(Cost_Components!$M$2:$M$29,MATCH(E1045,Cost_Components!$A$2:$A$29,0)),"")</f>
        <v>30</v>
      </c>
      <c r="AD1045" s="26">
        <f>IFERROR(INDEX(Cost_Components!$N$2:$N$29,MATCH(E1045,Cost_Components!$A$2:$A$29,0)),"")</f>
        <v>95</v>
      </c>
      <c r="AE1045" s="16" t="str">
        <f>IFERROR(INDEX(Cost_Components!$O$2:$O$29,MATCH(E1045,Cost_Components!$A$2:$A$29,0)),"")</f>
        <v>Both</v>
      </c>
      <c r="AF1045" s="11">
        <v>5577626.2746963101</v>
      </c>
      <c r="AG1045" s="11">
        <v>5621302.8328635497</v>
      </c>
      <c r="AH1045" s="23">
        <f t="shared" si="233"/>
        <v>1</v>
      </c>
      <c r="AI1045" s="10">
        <v>294484707.92155403</v>
      </c>
      <c r="AJ1045" s="29">
        <f t="shared" si="234"/>
        <v>8.2844554023927888E-3</v>
      </c>
      <c r="AK1045" s="29">
        <f t="shared" si="235"/>
        <v>1.0219015854934607E-2</v>
      </c>
      <c r="AL1045" s="29">
        <f t="shared" si="236"/>
        <v>1.934560452541819E-3</v>
      </c>
      <c r="AM1045" s="29">
        <f t="shared" si="237"/>
        <v>1.7703968626581197E-3</v>
      </c>
    </row>
    <row r="1046" spans="1:39">
      <c r="A1046" t="s">
        <v>115</v>
      </c>
      <c r="B1046" s="20">
        <v>2029</v>
      </c>
      <c r="C1046" t="s">
        <v>242</v>
      </c>
      <c r="D1046" t="s">
        <v>222</v>
      </c>
      <c r="E1046" s="22" t="s">
        <v>331</v>
      </c>
      <c r="F1046" s="22" t="s">
        <v>332</v>
      </c>
      <c r="G1046" s="22" t="s">
        <v>246</v>
      </c>
      <c r="H1046" s="22" t="s">
        <v>237</v>
      </c>
      <c r="I1046" s="22" t="s">
        <v>309</v>
      </c>
      <c r="J1046" s="17">
        <f>IFERROR(INDEX(Cost_Components!$K$2:$K$29,MATCH(E1046,Cost_Components!$A$2:$A$29,0)),"")</f>
        <v>0.2</v>
      </c>
      <c r="K1046" s="17">
        <f t="shared" si="224"/>
        <v>0.40423076923076923</v>
      </c>
      <c r="L1046" s="17">
        <f>IFERROR(INDEX(Cost_Components!$S$2:$S$29,MATCH(E1046,Cost_Components!$A$2:$A$29,0)),"")</f>
        <v>0.31</v>
      </c>
      <c r="M1046" s="28">
        <f>IFERROR(INDEX(Cost_Components!$L$2:$L$29,MATCH(E1046,Cost_Components!$A$2:$A$29,0)),"")</f>
        <v>1</v>
      </c>
      <c r="N1046" s="29">
        <f>IFERROR(INDEX(Cost_Components!$P$2:$P$29,MATCH(E1046,Cost_Components!$A$2:$A$29,0)),"")</f>
        <v>7</v>
      </c>
      <c r="O1046" s="23">
        <f t="shared" si="225"/>
        <v>1140426.8356131462</v>
      </c>
      <c r="P1046" s="23">
        <f t="shared" si="226"/>
        <v>1153393.63337166</v>
      </c>
      <c r="Q1046" s="23">
        <f t="shared" si="227"/>
        <v>2502864.1844165022</v>
      </c>
      <c r="R1046" s="23">
        <f t="shared" si="228"/>
        <v>3226969.3190791984</v>
      </c>
      <c r="S1046" s="23">
        <f t="shared" si="229"/>
        <v>724105.13466269616</v>
      </c>
      <c r="T1046" s="16">
        <f>IFERROR(INDEX(Cost_Components!$R$2:$R$29,MATCH(E1046,Cost_Components!$A$2:$A$29,0)),"")</f>
        <v>1</v>
      </c>
      <c r="U1046" s="26">
        <f>IFERROR(INDEX(Cost_Components!$Q$2:$Q$29,MATCH(E1046,Cost_Components!$A$2:$A$29,0)),"")</f>
        <v>2023</v>
      </c>
      <c r="V1046" s="30">
        <f>1/(1+Calculation_Assumptions!$B$5)^(B1046-Calculation_Assumptions!$B$2)</f>
        <v>0.888487047915689</v>
      </c>
      <c r="W1046" s="23">
        <f t="shared" si="230"/>
        <v>2223762.4105461268</v>
      </c>
      <c r="X1046" s="23">
        <f t="shared" si="231"/>
        <v>2867120.444023178</v>
      </c>
      <c r="Y1046" s="23">
        <f t="shared" si="232"/>
        <v>643358.03347705142</v>
      </c>
      <c r="Z1046" s="17">
        <f>IFERROR(INDEX(Cost_Components!$T$2:$T$29,MATCH(E1046,Cost_Components!$A$2:$A$29,0)),"")</f>
        <v>0.8</v>
      </c>
      <c r="AA1046" s="26">
        <f>IFERROR(INDEX(Cost_Components!$U$2:$U$29,MATCH(E1046,Cost_Components!$A$2:$A$29,0)),"")</f>
        <v>2025</v>
      </c>
      <c r="AB1046" s="26">
        <f>IFERROR(INDEX(Cost_Components!$V$2:$V$29,MATCH(E1046,Cost_Components!$A$2:$A$29,0)),"")</f>
        <v>2050</v>
      </c>
      <c r="AC1046" s="26">
        <f>IFERROR(INDEX(Cost_Components!$M$2:$M$29,MATCH(E1046,Cost_Components!$A$2:$A$29,0)),"")</f>
        <v>30</v>
      </c>
      <c r="AD1046" s="26">
        <f>IFERROR(INDEX(Cost_Components!$N$2:$N$29,MATCH(E1046,Cost_Components!$A$2:$A$29,0)),"")</f>
        <v>95</v>
      </c>
      <c r="AE1046" s="16" t="str">
        <f>IFERROR(INDEX(Cost_Components!$O$2:$O$29,MATCH(E1046,Cost_Components!$A$2:$A$29,0)),"")</f>
        <v>Both</v>
      </c>
      <c r="AF1046" s="11">
        <v>5702134.1780657303</v>
      </c>
      <c r="AG1046" s="11">
        <v>5766968.1668582996</v>
      </c>
      <c r="AH1046" s="23">
        <f t="shared" si="233"/>
        <v>1</v>
      </c>
      <c r="AI1046" s="10">
        <v>296414030.31142998</v>
      </c>
      <c r="AJ1046" s="29">
        <f t="shared" si="234"/>
        <v>8.4438114544943977E-3</v>
      </c>
      <c r="AK1046" s="29">
        <f t="shared" si="235"/>
        <v>1.0886695598345176E-2</v>
      </c>
      <c r="AL1046" s="29">
        <f t="shared" si="236"/>
        <v>2.4428841438507778E-3</v>
      </c>
      <c r="AM1046" s="29">
        <f t="shared" si="237"/>
        <v>2.1704709213700231E-3</v>
      </c>
    </row>
    <row r="1047" spans="1:39">
      <c r="A1047" t="s">
        <v>115</v>
      </c>
      <c r="B1047" s="20">
        <v>2030</v>
      </c>
      <c r="C1047" t="s">
        <v>242</v>
      </c>
      <c r="D1047" t="s">
        <v>222</v>
      </c>
      <c r="E1047" s="22" t="s">
        <v>331</v>
      </c>
      <c r="F1047" s="22" t="s">
        <v>332</v>
      </c>
      <c r="G1047" s="22" t="s">
        <v>246</v>
      </c>
      <c r="H1047" s="22" t="s">
        <v>237</v>
      </c>
      <c r="I1047" s="22" t="s">
        <v>309</v>
      </c>
      <c r="J1047" s="17">
        <f>IFERROR(INDEX(Cost_Components!$K$2:$K$29,MATCH(E1047,Cost_Components!$A$2:$A$29,0)),"")</f>
        <v>0.2</v>
      </c>
      <c r="K1047" s="17">
        <f t="shared" si="224"/>
        <v>0.42307692307692307</v>
      </c>
      <c r="L1047" s="17">
        <f>IFERROR(INDEX(Cost_Components!$S$2:$S$29,MATCH(E1047,Cost_Components!$A$2:$A$29,0)),"")</f>
        <v>0.31</v>
      </c>
      <c r="M1047" s="28">
        <f>IFERROR(INDEX(Cost_Components!$L$2:$L$29,MATCH(E1047,Cost_Components!$A$2:$A$29,0)),"")</f>
        <v>1</v>
      </c>
      <c r="N1047" s="29">
        <f>IFERROR(INDEX(Cost_Components!$P$2:$P$29,MATCH(E1047,Cost_Components!$A$2:$A$29,0)),"")</f>
        <v>7</v>
      </c>
      <c r="O1047" s="23">
        <f t="shared" si="225"/>
        <v>1164768.6706806901</v>
      </c>
      <c r="P1047" s="23">
        <f t="shared" si="226"/>
        <v>1182698.7125766601</v>
      </c>
      <c r="Q1047" s="23">
        <f t="shared" si="227"/>
        <v>2566456.2062913524</v>
      </c>
      <c r="R1047" s="23">
        <f t="shared" si="228"/>
        <v>3449507.2170158899</v>
      </c>
      <c r="S1047" s="23">
        <f t="shared" si="229"/>
        <v>883051.01072453754</v>
      </c>
      <c r="T1047" s="16">
        <f>IFERROR(INDEX(Cost_Components!$R$2:$R$29,MATCH(E1047,Cost_Components!$A$2:$A$29,0)),"")</f>
        <v>1</v>
      </c>
      <c r="U1047" s="26">
        <f>IFERROR(INDEX(Cost_Components!$Q$2:$Q$29,MATCH(E1047,Cost_Components!$A$2:$A$29,0)),"")</f>
        <v>2023</v>
      </c>
      <c r="V1047" s="30">
        <f>1/(1+Calculation_Assumptions!$B$5)^(B1047-Calculation_Assumptions!$B$2)</f>
        <v>0.86260878438416411</v>
      </c>
      <c r="W1047" s="23">
        <f t="shared" si="230"/>
        <v>2213847.6682841768</v>
      </c>
      <c r="X1047" s="23">
        <f t="shared" si="231"/>
        <v>2975575.2271944778</v>
      </c>
      <c r="Y1047" s="23">
        <f t="shared" si="232"/>
        <v>761727.55891030084</v>
      </c>
      <c r="Z1047" s="17">
        <f>IFERROR(INDEX(Cost_Components!$T$2:$T$29,MATCH(E1047,Cost_Components!$A$2:$A$29,0)),"")</f>
        <v>0.8</v>
      </c>
      <c r="AA1047" s="26">
        <f>IFERROR(INDEX(Cost_Components!$U$2:$U$29,MATCH(E1047,Cost_Components!$A$2:$A$29,0)),"")</f>
        <v>2025</v>
      </c>
      <c r="AB1047" s="26">
        <f>IFERROR(INDEX(Cost_Components!$V$2:$V$29,MATCH(E1047,Cost_Components!$A$2:$A$29,0)),"")</f>
        <v>2050</v>
      </c>
      <c r="AC1047" s="26">
        <f>IFERROR(INDEX(Cost_Components!$M$2:$M$29,MATCH(E1047,Cost_Components!$A$2:$A$29,0)),"")</f>
        <v>30</v>
      </c>
      <c r="AD1047" s="26">
        <f>IFERROR(INDEX(Cost_Components!$N$2:$N$29,MATCH(E1047,Cost_Components!$A$2:$A$29,0)),"")</f>
        <v>95</v>
      </c>
      <c r="AE1047" s="16" t="str">
        <f>IFERROR(INDEX(Cost_Components!$O$2:$O$29,MATCH(E1047,Cost_Components!$A$2:$A$29,0)),"")</f>
        <v>Both</v>
      </c>
      <c r="AF1047" s="11">
        <v>5823843.35340345</v>
      </c>
      <c r="AG1047" s="11">
        <v>5913493.5628832998</v>
      </c>
      <c r="AH1047" s="23">
        <f t="shared" si="233"/>
        <v>1</v>
      </c>
      <c r="AI1047" s="10">
        <v>298289404.664994</v>
      </c>
      <c r="AJ1047" s="29">
        <f t="shared" si="234"/>
        <v>8.6039134013952499E-3</v>
      </c>
      <c r="AK1047" s="29">
        <f t="shared" si="235"/>
        <v>1.156429683075736E-2</v>
      </c>
      <c r="AL1047" s="29">
        <f t="shared" si="236"/>
        <v>2.9603834293621114E-3</v>
      </c>
      <c r="AM1047" s="29">
        <f t="shared" si="237"/>
        <v>2.5536527513130743E-3</v>
      </c>
    </row>
    <row r="1048" spans="1:39">
      <c r="A1048" t="s">
        <v>115</v>
      </c>
      <c r="B1048" s="20">
        <v>2031</v>
      </c>
      <c r="C1048" t="s">
        <v>242</v>
      </c>
      <c r="D1048" t="s">
        <v>222</v>
      </c>
      <c r="E1048" s="22" t="s">
        <v>331</v>
      </c>
      <c r="F1048" s="22" t="s">
        <v>332</v>
      </c>
      <c r="G1048" s="22" t="s">
        <v>246</v>
      </c>
      <c r="H1048" s="22" t="s">
        <v>237</v>
      </c>
      <c r="I1048" s="22" t="s">
        <v>309</v>
      </c>
      <c r="J1048" s="17">
        <f>IFERROR(INDEX(Cost_Components!$K$2:$K$29,MATCH(E1048,Cost_Components!$A$2:$A$29,0)),"")</f>
        <v>0.2</v>
      </c>
      <c r="K1048" s="17">
        <f t="shared" si="224"/>
        <v>0.44192307692307692</v>
      </c>
      <c r="L1048" s="17">
        <f>IFERROR(INDEX(Cost_Components!$S$2:$S$29,MATCH(E1048,Cost_Components!$A$2:$A$29,0)),"")</f>
        <v>0.31</v>
      </c>
      <c r="M1048" s="28">
        <f>IFERROR(INDEX(Cost_Components!$L$2:$L$29,MATCH(E1048,Cost_Components!$A$2:$A$29,0)),"")</f>
        <v>1</v>
      </c>
      <c r="N1048" s="29">
        <f>IFERROR(INDEX(Cost_Components!$P$2:$P$29,MATCH(E1048,Cost_Components!$A$2:$A$29,0)),"")</f>
        <v>7</v>
      </c>
      <c r="O1048" s="23">
        <f t="shared" si="225"/>
        <v>1188580.353508166</v>
      </c>
      <c r="P1048" s="23">
        <f t="shared" si="226"/>
        <v>1212178.3580469021</v>
      </c>
      <c r="Q1048" s="23">
        <f t="shared" si="227"/>
        <v>2630427.0369617771</v>
      </c>
      <c r="R1048" s="23">
        <f t="shared" si="228"/>
        <v>3676827.6089485306</v>
      </c>
      <c r="S1048" s="23">
        <f t="shared" si="229"/>
        <v>1046400.5719867535</v>
      </c>
      <c r="T1048" s="16">
        <f>IFERROR(INDEX(Cost_Components!$R$2:$R$29,MATCH(E1048,Cost_Components!$A$2:$A$29,0)),"")</f>
        <v>1</v>
      </c>
      <c r="U1048" s="26">
        <f>IFERROR(INDEX(Cost_Components!$Q$2:$Q$29,MATCH(E1048,Cost_Components!$A$2:$A$29,0)),"")</f>
        <v>2023</v>
      </c>
      <c r="V1048" s="30">
        <f>1/(1+Calculation_Assumptions!$B$5)^(B1048-Calculation_Assumptions!$B$2)</f>
        <v>0.83748425668365445</v>
      </c>
      <c r="W1048" s="23">
        <f t="shared" si="230"/>
        <v>2202941.2318105218</v>
      </c>
      <c r="X1048" s="23">
        <f t="shared" si="231"/>
        <v>3079285.2370341988</v>
      </c>
      <c r="Y1048" s="23">
        <f t="shared" si="232"/>
        <v>876344.00522367714</v>
      </c>
      <c r="Z1048" s="17">
        <f>IFERROR(INDEX(Cost_Components!$T$2:$T$29,MATCH(E1048,Cost_Components!$A$2:$A$29,0)),"")</f>
        <v>0.8</v>
      </c>
      <c r="AA1048" s="26">
        <f>IFERROR(INDEX(Cost_Components!$U$2:$U$29,MATCH(E1048,Cost_Components!$A$2:$A$29,0)),"")</f>
        <v>2025</v>
      </c>
      <c r="AB1048" s="26">
        <f>IFERROR(INDEX(Cost_Components!$V$2:$V$29,MATCH(E1048,Cost_Components!$A$2:$A$29,0)),"")</f>
        <v>2050</v>
      </c>
      <c r="AC1048" s="26">
        <f>IFERROR(INDEX(Cost_Components!$M$2:$M$29,MATCH(E1048,Cost_Components!$A$2:$A$29,0)),"")</f>
        <v>30</v>
      </c>
      <c r="AD1048" s="26">
        <f>IFERROR(INDEX(Cost_Components!$N$2:$N$29,MATCH(E1048,Cost_Components!$A$2:$A$29,0)),"")</f>
        <v>95</v>
      </c>
      <c r="AE1048" s="16" t="str">
        <f>IFERROR(INDEX(Cost_Components!$O$2:$O$29,MATCH(E1048,Cost_Components!$A$2:$A$29,0)),"")</f>
        <v>Both</v>
      </c>
      <c r="AF1048" s="11">
        <v>5942901.7675408302</v>
      </c>
      <c r="AG1048" s="11">
        <v>6060891.7902345099</v>
      </c>
      <c r="AH1048" s="23">
        <f t="shared" si="233"/>
        <v>1</v>
      </c>
      <c r="AI1048" s="10">
        <v>300119636.92551899</v>
      </c>
      <c r="AJ1048" s="29">
        <f t="shared" si="234"/>
        <v>8.7645948925846959E-3</v>
      </c>
      <c r="AK1048" s="29">
        <f t="shared" si="235"/>
        <v>1.2251206374280043E-2</v>
      </c>
      <c r="AL1048" s="29">
        <f t="shared" si="236"/>
        <v>3.4866114816953474E-3</v>
      </c>
      <c r="AM1048" s="29">
        <f t="shared" si="237"/>
        <v>2.9199822250923235E-3</v>
      </c>
    </row>
    <row r="1049" spans="1:39">
      <c r="A1049" t="s">
        <v>115</v>
      </c>
      <c r="B1049" s="20">
        <v>2032</v>
      </c>
      <c r="C1049" t="s">
        <v>242</v>
      </c>
      <c r="D1049" t="s">
        <v>222</v>
      </c>
      <c r="E1049" s="22" t="s">
        <v>331</v>
      </c>
      <c r="F1049" s="22" t="s">
        <v>332</v>
      </c>
      <c r="G1049" s="22" t="s">
        <v>246</v>
      </c>
      <c r="H1049" s="22" t="s">
        <v>237</v>
      </c>
      <c r="I1049" s="22" t="s">
        <v>309</v>
      </c>
      <c r="J1049" s="17">
        <f>IFERROR(INDEX(Cost_Components!$K$2:$K$29,MATCH(E1049,Cost_Components!$A$2:$A$29,0)),"")</f>
        <v>0.2</v>
      </c>
      <c r="K1049" s="17">
        <f t="shared" si="224"/>
        <v>0.46076923076923082</v>
      </c>
      <c r="L1049" s="17">
        <f>IFERROR(INDEX(Cost_Components!$S$2:$S$29,MATCH(E1049,Cost_Components!$A$2:$A$29,0)),"")</f>
        <v>0.31</v>
      </c>
      <c r="M1049" s="28">
        <f>IFERROR(INDEX(Cost_Components!$L$2:$L$29,MATCH(E1049,Cost_Components!$A$2:$A$29,0)),"")</f>
        <v>1</v>
      </c>
      <c r="N1049" s="29">
        <f>IFERROR(INDEX(Cost_Components!$P$2:$P$29,MATCH(E1049,Cost_Components!$A$2:$A$29,0)),"")</f>
        <v>7</v>
      </c>
      <c r="O1049" s="23">
        <f t="shared" si="225"/>
        <v>1211922.4963682422</v>
      </c>
      <c r="P1049" s="23">
        <f t="shared" si="226"/>
        <v>1241868.796640398</v>
      </c>
      <c r="Q1049" s="23">
        <f t="shared" si="227"/>
        <v>2694855.2887096638</v>
      </c>
      <c r="R1049" s="23">
        <f t="shared" si="228"/>
        <v>3908916.1748246462</v>
      </c>
      <c r="S1049" s="23">
        <f t="shared" si="229"/>
        <v>1214060.8861149824</v>
      </c>
      <c r="T1049" s="16">
        <f>IFERROR(INDEX(Cost_Components!$R$2:$R$29,MATCH(E1049,Cost_Components!$A$2:$A$29,0)),"")</f>
        <v>1</v>
      </c>
      <c r="U1049" s="26">
        <f>IFERROR(INDEX(Cost_Components!$Q$2:$Q$29,MATCH(E1049,Cost_Components!$A$2:$A$29,0)),"")</f>
        <v>2023</v>
      </c>
      <c r="V1049" s="30">
        <f>1/(1+Calculation_Assumptions!$B$5)^(B1049-Calculation_Assumptions!$B$2)</f>
        <v>0.81309151134335378</v>
      </c>
      <c r="W1049" s="23">
        <f t="shared" si="230"/>
        <v>2191163.9595485707</v>
      </c>
      <c r="X1049" s="23">
        <f t="shared" si="231"/>
        <v>3178306.5603026529</v>
      </c>
      <c r="Y1049" s="23">
        <f t="shared" si="232"/>
        <v>987142.60075408232</v>
      </c>
      <c r="Z1049" s="17">
        <f>IFERROR(INDEX(Cost_Components!$T$2:$T$29,MATCH(E1049,Cost_Components!$A$2:$A$29,0)),"")</f>
        <v>0.8</v>
      </c>
      <c r="AA1049" s="26">
        <f>IFERROR(INDEX(Cost_Components!$U$2:$U$29,MATCH(E1049,Cost_Components!$A$2:$A$29,0)),"")</f>
        <v>2025</v>
      </c>
      <c r="AB1049" s="26">
        <f>IFERROR(INDEX(Cost_Components!$V$2:$V$29,MATCH(E1049,Cost_Components!$A$2:$A$29,0)),"")</f>
        <v>2050</v>
      </c>
      <c r="AC1049" s="26">
        <f>IFERROR(INDEX(Cost_Components!$M$2:$M$29,MATCH(E1049,Cost_Components!$A$2:$A$29,0)),"")</f>
        <v>30</v>
      </c>
      <c r="AD1049" s="26">
        <f>IFERROR(INDEX(Cost_Components!$N$2:$N$29,MATCH(E1049,Cost_Components!$A$2:$A$29,0)),"")</f>
        <v>95</v>
      </c>
      <c r="AE1049" s="16" t="str">
        <f>IFERROR(INDEX(Cost_Components!$O$2:$O$29,MATCH(E1049,Cost_Components!$A$2:$A$29,0)),"")</f>
        <v>Both</v>
      </c>
      <c r="AF1049" s="11">
        <v>6059612.4818412103</v>
      </c>
      <c r="AG1049" s="11">
        <v>6209343.9832019899</v>
      </c>
      <c r="AH1049" s="23">
        <f t="shared" si="233"/>
        <v>1</v>
      </c>
      <c r="AI1049" s="10">
        <v>301904628.08354098</v>
      </c>
      <c r="AJ1049" s="29">
        <f t="shared" si="234"/>
        <v>8.9261807803885738E-3</v>
      </c>
      <c r="AK1049" s="29">
        <f t="shared" si="235"/>
        <v>1.2947519882812123E-2</v>
      </c>
      <c r="AL1049" s="29">
        <f t="shared" si="236"/>
        <v>4.0213391024235502E-3</v>
      </c>
      <c r="AM1049" s="29">
        <f t="shared" si="237"/>
        <v>3.26971668841369E-3</v>
      </c>
    </row>
    <row r="1050" spans="1:39">
      <c r="A1050" t="s">
        <v>115</v>
      </c>
      <c r="B1050" s="20">
        <v>2033</v>
      </c>
      <c r="C1050" t="s">
        <v>242</v>
      </c>
      <c r="D1050" t="s">
        <v>222</v>
      </c>
      <c r="E1050" s="22" t="s">
        <v>331</v>
      </c>
      <c r="F1050" s="22" t="s">
        <v>332</v>
      </c>
      <c r="G1050" s="22" t="s">
        <v>246</v>
      </c>
      <c r="H1050" s="22" t="s">
        <v>237</v>
      </c>
      <c r="I1050" s="22" t="s">
        <v>309</v>
      </c>
      <c r="J1050" s="17">
        <f>IFERROR(INDEX(Cost_Components!$K$2:$K$29,MATCH(E1050,Cost_Components!$A$2:$A$29,0)),"")</f>
        <v>0.2</v>
      </c>
      <c r="K1050" s="17">
        <f t="shared" si="224"/>
        <v>0.47961538461538467</v>
      </c>
      <c r="L1050" s="17">
        <f>IFERROR(INDEX(Cost_Components!$S$2:$S$29,MATCH(E1050,Cost_Components!$A$2:$A$29,0)),"")</f>
        <v>0.31</v>
      </c>
      <c r="M1050" s="28">
        <f>IFERROR(INDEX(Cost_Components!$L$2:$L$29,MATCH(E1050,Cost_Components!$A$2:$A$29,0)),"")</f>
        <v>1</v>
      </c>
      <c r="N1050" s="29">
        <f>IFERROR(INDEX(Cost_Components!$P$2:$P$29,MATCH(E1050,Cost_Components!$A$2:$A$29,0)),"")</f>
        <v>7</v>
      </c>
      <c r="O1050" s="23">
        <f t="shared" si="225"/>
        <v>1234664.384685508</v>
      </c>
      <c r="P1050" s="23">
        <f t="shared" si="226"/>
        <v>1271660.897777888</v>
      </c>
      <c r="Q1050" s="23">
        <f t="shared" si="227"/>
        <v>2759504.1481780172</v>
      </c>
      <c r="R1050" s="23">
        <f t="shared" si="228"/>
        <v>4145148.2361230003</v>
      </c>
      <c r="S1050" s="23">
        <f t="shared" si="229"/>
        <v>1385644.087944983</v>
      </c>
      <c r="T1050" s="16">
        <f>IFERROR(INDEX(Cost_Components!$R$2:$R$29,MATCH(E1050,Cost_Components!$A$2:$A$29,0)),"")</f>
        <v>1</v>
      </c>
      <c r="U1050" s="26">
        <f>IFERROR(INDEX(Cost_Components!$Q$2:$Q$29,MATCH(E1050,Cost_Components!$A$2:$A$29,0)),"")</f>
        <v>2023</v>
      </c>
      <c r="V1050" s="30">
        <f>1/(1+Calculation_Assumptions!$B$5)^(B1050-Calculation_Assumptions!$B$2)</f>
        <v>0.78940923431393573</v>
      </c>
      <c r="W1050" s="23">
        <f t="shared" si="230"/>
        <v>2178378.0566993379</v>
      </c>
      <c r="X1050" s="23">
        <f t="shared" si="231"/>
        <v>3272218.2951956191</v>
      </c>
      <c r="Y1050" s="23">
        <f t="shared" si="232"/>
        <v>1093840.238496281</v>
      </c>
      <c r="Z1050" s="17">
        <f>IFERROR(INDEX(Cost_Components!$T$2:$T$29,MATCH(E1050,Cost_Components!$A$2:$A$29,0)),"")</f>
        <v>0.8</v>
      </c>
      <c r="AA1050" s="26">
        <f>IFERROR(INDEX(Cost_Components!$U$2:$U$29,MATCH(E1050,Cost_Components!$A$2:$A$29,0)),"")</f>
        <v>2025</v>
      </c>
      <c r="AB1050" s="26">
        <f>IFERROR(INDEX(Cost_Components!$V$2:$V$29,MATCH(E1050,Cost_Components!$A$2:$A$29,0)),"")</f>
        <v>2050</v>
      </c>
      <c r="AC1050" s="26">
        <f>IFERROR(INDEX(Cost_Components!$M$2:$M$29,MATCH(E1050,Cost_Components!$A$2:$A$29,0)),"")</f>
        <v>30</v>
      </c>
      <c r="AD1050" s="26">
        <f>IFERROR(INDEX(Cost_Components!$N$2:$N$29,MATCH(E1050,Cost_Components!$A$2:$A$29,0)),"")</f>
        <v>95</v>
      </c>
      <c r="AE1050" s="16" t="str">
        <f>IFERROR(INDEX(Cost_Components!$O$2:$O$29,MATCH(E1050,Cost_Components!$A$2:$A$29,0)),"")</f>
        <v>Both</v>
      </c>
      <c r="AF1050" s="11">
        <v>6173321.9234275399</v>
      </c>
      <c r="AG1050" s="11">
        <v>6358304.48888944</v>
      </c>
      <c r="AH1050" s="23">
        <f t="shared" si="233"/>
        <v>1</v>
      </c>
      <c r="AI1050" s="10">
        <v>303644277.16916001</v>
      </c>
      <c r="AJ1050" s="29">
        <f t="shared" si="234"/>
        <v>9.0879504593485202E-3</v>
      </c>
      <c r="AK1050" s="29">
        <f t="shared" si="235"/>
        <v>1.3651330019349388E-2</v>
      </c>
      <c r="AL1050" s="29">
        <f t="shared" si="236"/>
        <v>4.5633795600008679E-3</v>
      </c>
      <c r="AM1050" s="29">
        <f t="shared" si="237"/>
        <v>3.6023739643441504E-3</v>
      </c>
    </row>
    <row r="1051" spans="1:39">
      <c r="A1051" t="s">
        <v>115</v>
      </c>
      <c r="B1051" s="20">
        <v>2034</v>
      </c>
      <c r="C1051" t="s">
        <v>242</v>
      </c>
      <c r="D1051" t="s">
        <v>222</v>
      </c>
      <c r="E1051" s="22" t="s">
        <v>331</v>
      </c>
      <c r="F1051" s="22" t="s">
        <v>332</v>
      </c>
      <c r="G1051" s="22" t="s">
        <v>246</v>
      </c>
      <c r="H1051" s="22" t="s">
        <v>237</v>
      </c>
      <c r="I1051" s="22" t="s">
        <v>309</v>
      </c>
      <c r="J1051" s="17">
        <f>IFERROR(INDEX(Cost_Components!$K$2:$K$29,MATCH(E1051,Cost_Components!$A$2:$A$29,0)),"")</f>
        <v>0.2</v>
      </c>
      <c r="K1051" s="17">
        <f t="shared" si="224"/>
        <v>0.49846153846153851</v>
      </c>
      <c r="L1051" s="17">
        <f>IFERROR(INDEX(Cost_Components!$S$2:$S$29,MATCH(E1051,Cost_Components!$A$2:$A$29,0)),"")</f>
        <v>0.31</v>
      </c>
      <c r="M1051" s="28">
        <f>IFERROR(INDEX(Cost_Components!$L$2:$L$29,MATCH(E1051,Cost_Components!$A$2:$A$29,0)),"")</f>
        <v>1</v>
      </c>
      <c r="N1051" s="29">
        <f>IFERROR(INDEX(Cost_Components!$P$2:$P$29,MATCH(E1051,Cost_Components!$A$2:$A$29,0)),"")</f>
        <v>7</v>
      </c>
      <c r="O1051" s="23">
        <f t="shared" si="225"/>
        <v>1256824.697749936</v>
      </c>
      <c r="P1051" s="23">
        <f t="shared" si="226"/>
        <v>1301488.1616471121</v>
      </c>
      <c r="Q1051" s="23">
        <f t="shared" si="227"/>
        <v>2824229.3107742332</v>
      </c>
      <c r="R1051" s="23">
        <f t="shared" si="228"/>
        <v>4385351.4069182388</v>
      </c>
      <c r="S1051" s="23">
        <f t="shared" si="229"/>
        <v>1561122.0961440057</v>
      </c>
      <c r="T1051" s="16">
        <f>IFERROR(INDEX(Cost_Components!$R$2:$R$29,MATCH(E1051,Cost_Components!$A$2:$A$29,0)),"")</f>
        <v>1</v>
      </c>
      <c r="U1051" s="26">
        <f>IFERROR(INDEX(Cost_Components!$Q$2:$Q$29,MATCH(E1051,Cost_Components!$A$2:$A$29,0)),"")</f>
        <v>2023</v>
      </c>
      <c r="V1051" s="30">
        <f>1/(1+Calculation_Assumptions!$B$5)^(B1051-Calculation_Assumptions!$B$2)</f>
        <v>0.76641673234362695</v>
      </c>
      <c r="W1051" s="23">
        <f t="shared" si="230"/>
        <v>2164536.5997526813</v>
      </c>
      <c r="X1051" s="23">
        <f t="shared" si="231"/>
        <v>3361006.6954688039</v>
      </c>
      <c r="Y1051" s="23">
        <f t="shared" si="232"/>
        <v>1196470.0957161223</v>
      </c>
      <c r="Z1051" s="17">
        <f>IFERROR(INDEX(Cost_Components!$T$2:$T$29,MATCH(E1051,Cost_Components!$A$2:$A$29,0)),"")</f>
        <v>0.8</v>
      </c>
      <c r="AA1051" s="26">
        <f>IFERROR(INDEX(Cost_Components!$U$2:$U$29,MATCH(E1051,Cost_Components!$A$2:$A$29,0)),"")</f>
        <v>2025</v>
      </c>
      <c r="AB1051" s="26">
        <f>IFERROR(INDEX(Cost_Components!$V$2:$V$29,MATCH(E1051,Cost_Components!$A$2:$A$29,0)),"")</f>
        <v>2050</v>
      </c>
      <c r="AC1051" s="26">
        <f>IFERROR(INDEX(Cost_Components!$M$2:$M$29,MATCH(E1051,Cost_Components!$A$2:$A$29,0)),"")</f>
        <v>30</v>
      </c>
      <c r="AD1051" s="26">
        <f>IFERROR(INDEX(Cost_Components!$N$2:$N$29,MATCH(E1051,Cost_Components!$A$2:$A$29,0)),"")</f>
        <v>95</v>
      </c>
      <c r="AE1051" s="16" t="str">
        <f>IFERROR(INDEX(Cost_Components!$O$2:$O$29,MATCH(E1051,Cost_Components!$A$2:$A$29,0)),"")</f>
        <v>Both</v>
      </c>
      <c r="AF1051" s="11">
        <v>6284123.4887496801</v>
      </c>
      <c r="AG1051" s="11">
        <v>6507440.8082355596</v>
      </c>
      <c r="AH1051" s="23">
        <f t="shared" si="233"/>
        <v>1</v>
      </c>
      <c r="AI1051" s="10">
        <v>305332541.18498403</v>
      </c>
      <c r="AJ1051" s="29">
        <f t="shared" si="234"/>
        <v>9.249683311885153E-3</v>
      </c>
      <c r="AK1051" s="29">
        <f t="shared" si="235"/>
        <v>1.4362541869591941E-2</v>
      </c>
      <c r="AL1051" s="29">
        <f t="shared" si="236"/>
        <v>5.1128585577067875E-3</v>
      </c>
      <c r="AM1051" s="29">
        <f t="shared" si="237"/>
        <v>3.9185803487327853E-3</v>
      </c>
    </row>
    <row r="1052" spans="1:39">
      <c r="A1052" t="s">
        <v>115</v>
      </c>
      <c r="B1052" s="20">
        <v>2035</v>
      </c>
      <c r="C1052" t="s">
        <v>242</v>
      </c>
      <c r="D1052" t="s">
        <v>222</v>
      </c>
      <c r="E1052" s="22" t="s">
        <v>331</v>
      </c>
      <c r="F1052" s="22" t="s">
        <v>332</v>
      </c>
      <c r="G1052" s="22" t="s">
        <v>246</v>
      </c>
      <c r="H1052" s="22" t="s">
        <v>237</v>
      </c>
      <c r="I1052" s="22" t="s">
        <v>309</v>
      </c>
      <c r="J1052" s="17">
        <f>IFERROR(INDEX(Cost_Components!$K$2:$K$29,MATCH(E1052,Cost_Components!$A$2:$A$29,0)),"")</f>
        <v>0.2</v>
      </c>
      <c r="K1052" s="17">
        <f t="shared" si="224"/>
        <v>0.51730769230769236</v>
      </c>
      <c r="L1052" s="17">
        <f>IFERROR(INDEX(Cost_Components!$S$2:$S$29,MATCH(E1052,Cost_Components!$A$2:$A$29,0)),"")</f>
        <v>0.31</v>
      </c>
      <c r="M1052" s="28">
        <f>IFERROR(INDEX(Cost_Components!$L$2:$L$29,MATCH(E1052,Cost_Components!$A$2:$A$29,0)),"")</f>
        <v>1</v>
      </c>
      <c r="N1052" s="29">
        <f>IFERROR(INDEX(Cost_Components!$P$2:$P$29,MATCH(E1052,Cost_Components!$A$2:$A$29,0)),"")</f>
        <v>7</v>
      </c>
      <c r="O1052" s="23">
        <f t="shared" si="225"/>
        <v>1278422.8879020221</v>
      </c>
      <c r="P1052" s="23">
        <f t="shared" si="226"/>
        <v>1331325.173649844</v>
      </c>
      <c r="Q1052" s="23">
        <f t="shared" si="227"/>
        <v>2888975.6268201615</v>
      </c>
      <c r="R1052" s="23">
        <f t="shared" si="228"/>
        <v>4629365.9575375151</v>
      </c>
      <c r="S1052" s="23">
        <f t="shared" si="229"/>
        <v>1740390.3307173536</v>
      </c>
      <c r="T1052" s="16">
        <f>IFERROR(INDEX(Cost_Components!$R$2:$R$29,MATCH(E1052,Cost_Components!$A$2:$A$29,0)),"")</f>
        <v>1</v>
      </c>
      <c r="U1052" s="26">
        <f>IFERROR(INDEX(Cost_Components!$Q$2:$Q$29,MATCH(E1052,Cost_Components!$A$2:$A$29,0)),"")</f>
        <v>2023</v>
      </c>
      <c r="V1052" s="30">
        <f>1/(1+Calculation_Assumptions!$B$5)^(B1052-Calculation_Assumptions!$B$2)</f>
        <v>0.74409391489672516</v>
      </c>
      <c r="W1052" s="23">
        <f t="shared" si="230"/>
        <v>2149669.1842018343</v>
      </c>
      <c r="X1052" s="23">
        <f t="shared" si="231"/>
        <v>3444683.0388337164</v>
      </c>
      <c r="Y1052" s="23">
        <f t="shared" si="232"/>
        <v>1295013.8546318819</v>
      </c>
      <c r="Z1052" s="17">
        <f>IFERROR(INDEX(Cost_Components!$T$2:$T$29,MATCH(E1052,Cost_Components!$A$2:$A$29,0)),"")</f>
        <v>0.8</v>
      </c>
      <c r="AA1052" s="26">
        <f>IFERROR(INDEX(Cost_Components!$U$2:$U$29,MATCH(E1052,Cost_Components!$A$2:$A$29,0)),"")</f>
        <v>2025</v>
      </c>
      <c r="AB1052" s="26">
        <f>IFERROR(INDEX(Cost_Components!$V$2:$V$29,MATCH(E1052,Cost_Components!$A$2:$A$29,0)),"")</f>
        <v>2050</v>
      </c>
      <c r="AC1052" s="26">
        <f>IFERROR(INDEX(Cost_Components!$M$2:$M$29,MATCH(E1052,Cost_Components!$A$2:$A$29,0)),"")</f>
        <v>30</v>
      </c>
      <c r="AD1052" s="26">
        <f>IFERROR(INDEX(Cost_Components!$N$2:$N$29,MATCH(E1052,Cost_Components!$A$2:$A$29,0)),"")</f>
        <v>95</v>
      </c>
      <c r="AE1052" s="16" t="str">
        <f>IFERROR(INDEX(Cost_Components!$O$2:$O$29,MATCH(E1052,Cost_Components!$A$2:$A$29,0)),"")</f>
        <v>Both</v>
      </c>
      <c r="AF1052" s="11">
        <v>6392114.4395101098</v>
      </c>
      <c r="AG1052" s="11">
        <v>6656625.8682492198</v>
      </c>
      <c r="AH1052" s="23">
        <f t="shared" si="233"/>
        <v>1</v>
      </c>
      <c r="AI1052" s="10">
        <v>306964650.16711998</v>
      </c>
      <c r="AJ1052" s="29">
        <f t="shared" si="234"/>
        <v>9.4114277498966864E-3</v>
      </c>
      <c r="AK1052" s="29">
        <f t="shared" si="235"/>
        <v>1.5081104469251301E-2</v>
      </c>
      <c r="AL1052" s="29">
        <f t="shared" si="236"/>
        <v>5.6696767193546143E-3</v>
      </c>
      <c r="AM1052" s="29">
        <f t="shared" si="237"/>
        <v>4.2187719463033964E-3</v>
      </c>
    </row>
    <row r="1053" spans="1:39">
      <c r="A1053" t="s">
        <v>115</v>
      </c>
      <c r="B1053" s="20">
        <v>2036</v>
      </c>
      <c r="C1053" t="s">
        <v>242</v>
      </c>
      <c r="D1053" t="s">
        <v>222</v>
      </c>
      <c r="E1053" s="22" t="s">
        <v>331</v>
      </c>
      <c r="F1053" s="22" t="s">
        <v>332</v>
      </c>
      <c r="G1053" s="22" t="s">
        <v>246</v>
      </c>
      <c r="H1053" s="22" t="s">
        <v>237</v>
      </c>
      <c r="I1053" s="22" t="s">
        <v>309</v>
      </c>
      <c r="J1053" s="17">
        <f>IFERROR(INDEX(Cost_Components!$K$2:$K$29,MATCH(E1053,Cost_Components!$A$2:$A$29,0)),"")</f>
        <v>0.2</v>
      </c>
      <c r="K1053" s="17">
        <f t="shared" si="224"/>
        <v>0.5361538461538462</v>
      </c>
      <c r="L1053" s="17">
        <f>IFERROR(INDEX(Cost_Components!$S$2:$S$29,MATCH(E1053,Cost_Components!$A$2:$A$29,0)),"")</f>
        <v>0.31</v>
      </c>
      <c r="M1053" s="28">
        <f>IFERROR(INDEX(Cost_Components!$L$2:$L$29,MATCH(E1053,Cost_Components!$A$2:$A$29,0)),"")</f>
        <v>1</v>
      </c>
      <c r="N1053" s="29">
        <f>IFERROR(INDEX(Cost_Components!$P$2:$P$29,MATCH(E1053,Cost_Components!$A$2:$A$29,0)),"")</f>
        <v>7</v>
      </c>
      <c r="O1053" s="23">
        <f t="shared" si="225"/>
        <v>1299474.3421950801</v>
      </c>
      <c r="P1053" s="23">
        <f t="shared" si="226"/>
        <v>1361181.175773066</v>
      </c>
      <c r="Q1053" s="23">
        <f t="shared" si="227"/>
        <v>2953763.151427553</v>
      </c>
      <c r="R1053" s="23">
        <f t="shared" si="228"/>
        <v>4877027.1658229204</v>
      </c>
      <c r="S1053" s="23">
        <f t="shared" si="229"/>
        <v>1923264.0143953674</v>
      </c>
      <c r="T1053" s="16">
        <f>IFERROR(INDEX(Cost_Components!$R$2:$R$29,MATCH(E1053,Cost_Components!$A$2:$A$29,0)),"")</f>
        <v>1</v>
      </c>
      <c r="U1053" s="26">
        <f>IFERROR(INDEX(Cost_Components!$Q$2:$Q$29,MATCH(E1053,Cost_Components!$A$2:$A$29,0)),"")</f>
        <v>2023</v>
      </c>
      <c r="V1053" s="30">
        <f>1/(1+Calculation_Assumptions!$B$5)^(B1053-Calculation_Assumptions!$B$2)</f>
        <v>0.72242127659876232</v>
      </c>
      <c r="W1053" s="23">
        <f t="shared" si="230"/>
        <v>2133861.3466246761</v>
      </c>
      <c r="X1053" s="23">
        <f t="shared" si="231"/>
        <v>3523268.1911406377</v>
      </c>
      <c r="Y1053" s="23">
        <f t="shared" si="232"/>
        <v>1389406.8445159616</v>
      </c>
      <c r="Z1053" s="17">
        <f>IFERROR(INDEX(Cost_Components!$T$2:$T$29,MATCH(E1053,Cost_Components!$A$2:$A$29,0)),"")</f>
        <v>0.8</v>
      </c>
      <c r="AA1053" s="26">
        <f>IFERROR(INDEX(Cost_Components!$U$2:$U$29,MATCH(E1053,Cost_Components!$A$2:$A$29,0)),"")</f>
        <v>2025</v>
      </c>
      <c r="AB1053" s="26">
        <f>IFERROR(INDEX(Cost_Components!$V$2:$V$29,MATCH(E1053,Cost_Components!$A$2:$A$29,0)),"")</f>
        <v>2050</v>
      </c>
      <c r="AC1053" s="26">
        <f>IFERROR(INDEX(Cost_Components!$M$2:$M$29,MATCH(E1053,Cost_Components!$A$2:$A$29,0)),"")</f>
        <v>30</v>
      </c>
      <c r="AD1053" s="26">
        <f>IFERROR(INDEX(Cost_Components!$N$2:$N$29,MATCH(E1053,Cost_Components!$A$2:$A$29,0)),"")</f>
        <v>95</v>
      </c>
      <c r="AE1053" s="16" t="str">
        <f>IFERROR(INDEX(Cost_Components!$O$2:$O$29,MATCH(E1053,Cost_Components!$A$2:$A$29,0)),"")</f>
        <v>Both</v>
      </c>
      <c r="AF1053" s="11">
        <v>6497371.7109754002</v>
      </c>
      <c r="AG1053" s="11">
        <v>6805905.8788653295</v>
      </c>
      <c r="AH1053" s="23">
        <f t="shared" si="233"/>
        <v>1</v>
      </c>
      <c r="AI1053" s="10">
        <v>308542769.75662202</v>
      </c>
      <c r="AJ1053" s="29">
        <f t="shared" si="234"/>
        <v>9.5732697083048685E-3</v>
      </c>
      <c r="AK1053" s="29">
        <f t="shared" si="235"/>
        <v>1.5806648684945399E-2</v>
      </c>
      <c r="AL1053" s="29">
        <f t="shared" si="236"/>
        <v>6.2333789766405301E-3</v>
      </c>
      <c r="AM1053" s="29">
        <f t="shared" si="237"/>
        <v>4.5031255978285386E-3</v>
      </c>
    </row>
    <row r="1054" spans="1:39">
      <c r="A1054" t="s">
        <v>115</v>
      </c>
      <c r="B1054" s="20">
        <v>2037</v>
      </c>
      <c r="C1054" t="s">
        <v>242</v>
      </c>
      <c r="D1054" t="s">
        <v>222</v>
      </c>
      <c r="E1054" s="22" t="s">
        <v>331</v>
      </c>
      <c r="F1054" s="22" t="s">
        <v>332</v>
      </c>
      <c r="G1054" s="22" t="s">
        <v>246</v>
      </c>
      <c r="H1054" s="22" t="s">
        <v>237</v>
      </c>
      <c r="I1054" s="22" t="s">
        <v>309</v>
      </c>
      <c r="J1054" s="17">
        <f>IFERROR(INDEX(Cost_Components!$K$2:$K$29,MATCH(E1054,Cost_Components!$A$2:$A$29,0)),"")</f>
        <v>0.2</v>
      </c>
      <c r="K1054" s="17">
        <f t="shared" si="224"/>
        <v>0.55500000000000005</v>
      </c>
      <c r="L1054" s="17">
        <f>IFERROR(INDEX(Cost_Components!$S$2:$S$29,MATCH(E1054,Cost_Components!$A$2:$A$29,0)),"")</f>
        <v>0.31</v>
      </c>
      <c r="M1054" s="28">
        <f>IFERROR(INDEX(Cost_Components!$L$2:$L$29,MATCH(E1054,Cost_Components!$A$2:$A$29,0)),"")</f>
        <v>1</v>
      </c>
      <c r="N1054" s="29">
        <f>IFERROR(INDEX(Cost_Components!$P$2:$P$29,MATCH(E1054,Cost_Components!$A$2:$A$29,0)),"")</f>
        <v>7</v>
      </c>
      <c r="O1054" s="23">
        <f t="shared" si="225"/>
        <v>1320018.032745732</v>
      </c>
      <c r="P1054" s="23">
        <f t="shared" si="226"/>
        <v>1391079.141343534</v>
      </c>
      <c r="Q1054" s="23">
        <f t="shared" si="227"/>
        <v>3018641.736715469</v>
      </c>
      <c r="R1054" s="23">
        <f t="shared" si="228"/>
        <v>5128270.0572171696</v>
      </c>
      <c r="S1054" s="23">
        <f t="shared" si="229"/>
        <v>2109628.3205017005</v>
      </c>
      <c r="T1054" s="16">
        <f>IFERROR(INDEX(Cost_Components!$R$2:$R$29,MATCH(E1054,Cost_Components!$A$2:$A$29,0)),"")</f>
        <v>1</v>
      </c>
      <c r="U1054" s="26">
        <f>IFERROR(INDEX(Cost_Components!$Q$2:$Q$29,MATCH(E1054,Cost_Components!$A$2:$A$29,0)),"")</f>
        <v>2023</v>
      </c>
      <c r="V1054" s="30">
        <f>1/(1+Calculation_Assumptions!$B$5)^(B1054-Calculation_Assumptions!$B$2)</f>
        <v>0.70137988019297326</v>
      </c>
      <c r="W1054" s="23">
        <f t="shared" si="230"/>
        <v>2117214.5796430046</v>
      </c>
      <c r="X1054" s="23">
        <f t="shared" si="231"/>
        <v>3596865.4383281907</v>
      </c>
      <c r="Y1054" s="23">
        <f t="shared" si="232"/>
        <v>1479650.8586851861</v>
      </c>
      <c r="Z1054" s="17">
        <f>IFERROR(INDEX(Cost_Components!$T$2:$T$29,MATCH(E1054,Cost_Components!$A$2:$A$29,0)),"")</f>
        <v>0.8</v>
      </c>
      <c r="AA1054" s="26">
        <f>IFERROR(INDEX(Cost_Components!$U$2:$U$29,MATCH(E1054,Cost_Components!$A$2:$A$29,0)),"")</f>
        <v>2025</v>
      </c>
      <c r="AB1054" s="26">
        <f>IFERROR(INDEX(Cost_Components!$V$2:$V$29,MATCH(E1054,Cost_Components!$A$2:$A$29,0)),"")</f>
        <v>2050</v>
      </c>
      <c r="AC1054" s="26">
        <f>IFERROR(INDEX(Cost_Components!$M$2:$M$29,MATCH(E1054,Cost_Components!$A$2:$A$29,0)),"")</f>
        <v>30</v>
      </c>
      <c r="AD1054" s="26">
        <f>IFERROR(INDEX(Cost_Components!$N$2:$N$29,MATCH(E1054,Cost_Components!$A$2:$A$29,0)),"")</f>
        <v>95</v>
      </c>
      <c r="AE1054" s="16" t="str">
        <f>IFERROR(INDEX(Cost_Components!$O$2:$O$29,MATCH(E1054,Cost_Components!$A$2:$A$29,0)),"")</f>
        <v>Both</v>
      </c>
      <c r="AF1054" s="11">
        <v>6600090.16372866</v>
      </c>
      <c r="AG1054" s="11">
        <v>6955395.70671767</v>
      </c>
      <c r="AH1054" s="23">
        <f t="shared" si="233"/>
        <v>1</v>
      </c>
      <c r="AI1054" s="10">
        <v>310068287.63643003</v>
      </c>
      <c r="AJ1054" s="29">
        <f t="shared" si="234"/>
        <v>9.7354094471440167E-3</v>
      </c>
      <c r="AK1054" s="29">
        <f t="shared" si="235"/>
        <v>1.6539163344657524E-2</v>
      </c>
      <c r="AL1054" s="29">
        <f t="shared" si="236"/>
        <v>6.8037538975135089E-3</v>
      </c>
      <c r="AM1054" s="29">
        <f t="shared" si="237"/>
        <v>4.7720160935004995E-3</v>
      </c>
    </row>
    <row r="1055" spans="1:39">
      <c r="A1055" t="s">
        <v>115</v>
      </c>
      <c r="B1055" s="20">
        <v>2038</v>
      </c>
      <c r="C1055" t="s">
        <v>242</v>
      </c>
      <c r="D1055" t="s">
        <v>222</v>
      </c>
      <c r="E1055" s="22" t="s">
        <v>331</v>
      </c>
      <c r="F1055" s="22" t="s">
        <v>332</v>
      </c>
      <c r="G1055" s="22" t="s">
        <v>246</v>
      </c>
      <c r="H1055" s="22" t="s">
        <v>237</v>
      </c>
      <c r="I1055" s="22" t="s">
        <v>309</v>
      </c>
      <c r="J1055" s="17">
        <f>IFERROR(INDEX(Cost_Components!$K$2:$K$29,MATCH(E1055,Cost_Components!$A$2:$A$29,0)),"")</f>
        <v>0.2</v>
      </c>
      <c r="K1055" s="17">
        <f t="shared" si="224"/>
        <v>0.57384615384615389</v>
      </c>
      <c r="L1055" s="17">
        <f>IFERROR(INDEX(Cost_Components!$S$2:$S$29,MATCH(E1055,Cost_Components!$A$2:$A$29,0)),"")</f>
        <v>0.31</v>
      </c>
      <c r="M1055" s="28">
        <f>IFERROR(INDEX(Cost_Components!$L$2:$L$29,MATCH(E1055,Cost_Components!$A$2:$A$29,0)),"")</f>
        <v>1</v>
      </c>
      <c r="N1055" s="29">
        <f>IFERROR(INDEX(Cost_Components!$P$2:$P$29,MATCH(E1055,Cost_Components!$A$2:$A$29,0)),"")</f>
        <v>7</v>
      </c>
      <c r="O1055" s="23">
        <f t="shared" si="225"/>
        <v>1340456.7240602002</v>
      </c>
      <c r="P1055" s="23">
        <f t="shared" si="226"/>
        <v>1421495.9657134879</v>
      </c>
      <c r="Q1055" s="23">
        <f t="shared" si="227"/>
        <v>3084646.2455982687</v>
      </c>
      <c r="R1055" s="23">
        <f t="shared" si="228"/>
        <v>5384511.5484941276</v>
      </c>
      <c r="S1055" s="23">
        <f t="shared" si="229"/>
        <v>2299865.3028958589</v>
      </c>
      <c r="T1055" s="16">
        <f>IFERROR(INDEX(Cost_Components!$R$2:$R$29,MATCH(E1055,Cost_Components!$A$2:$A$29,0)),"")</f>
        <v>1</v>
      </c>
      <c r="U1055" s="26">
        <f>IFERROR(INDEX(Cost_Components!$Q$2:$Q$29,MATCH(E1055,Cost_Components!$A$2:$A$29,0)),"")</f>
        <v>2023</v>
      </c>
      <c r="V1055" s="30">
        <f>1/(1+Calculation_Assumptions!$B$5)^(B1055-Calculation_Assumptions!$B$2)</f>
        <v>0.68095133999317792</v>
      </c>
      <c r="W1055" s="23">
        <f t="shared" si="230"/>
        <v>2100493.9943450666</v>
      </c>
      <c r="X1055" s="23">
        <f t="shared" si="231"/>
        <v>3666590.3541558175</v>
      </c>
      <c r="Y1055" s="23">
        <f t="shared" si="232"/>
        <v>1566096.3598107512</v>
      </c>
      <c r="Z1055" s="17">
        <f>IFERROR(INDEX(Cost_Components!$T$2:$T$29,MATCH(E1055,Cost_Components!$A$2:$A$29,0)),"")</f>
        <v>0.8</v>
      </c>
      <c r="AA1055" s="26">
        <f>IFERROR(INDEX(Cost_Components!$U$2:$U$29,MATCH(E1055,Cost_Components!$A$2:$A$29,0)),"")</f>
        <v>2025</v>
      </c>
      <c r="AB1055" s="26">
        <f>IFERROR(INDEX(Cost_Components!$V$2:$V$29,MATCH(E1055,Cost_Components!$A$2:$A$29,0)),"")</f>
        <v>2050</v>
      </c>
      <c r="AC1055" s="26">
        <f>IFERROR(INDEX(Cost_Components!$M$2:$M$29,MATCH(E1055,Cost_Components!$A$2:$A$29,0)),"")</f>
        <v>30</v>
      </c>
      <c r="AD1055" s="26">
        <f>IFERROR(INDEX(Cost_Components!$N$2:$N$29,MATCH(E1055,Cost_Components!$A$2:$A$29,0)),"")</f>
        <v>95</v>
      </c>
      <c r="AE1055" s="16" t="str">
        <f>IFERROR(INDEX(Cost_Components!$O$2:$O$29,MATCH(E1055,Cost_Components!$A$2:$A$29,0)),"")</f>
        <v>Both</v>
      </c>
      <c r="AF1055" s="11">
        <v>6702283.6203009998</v>
      </c>
      <c r="AG1055" s="11">
        <v>7107479.8285674397</v>
      </c>
      <c r="AH1055" s="23">
        <f t="shared" si="233"/>
        <v>1</v>
      </c>
      <c r="AI1055" s="10">
        <v>311532999.13163</v>
      </c>
      <c r="AJ1055" s="29">
        <f t="shared" si="234"/>
        <v>9.9015072374240946E-3</v>
      </c>
      <c r="AK1055" s="29">
        <f t="shared" si="235"/>
        <v>1.7283920366391252E-2</v>
      </c>
      <c r="AL1055" s="29">
        <f t="shared" si="236"/>
        <v>7.3824131289671555E-3</v>
      </c>
      <c r="AM1055" s="29">
        <f t="shared" si="237"/>
        <v>5.027064112553414E-3</v>
      </c>
    </row>
    <row r="1056" spans="1:39">
      <c r="A1056" t="s">
        <v>115</v>
      </c>
      <c r="B1056" s="20">
        <v>2039</v>
      </c>
      <c r="C1056" t="s">
        <v>242</v>
      </c>
      <c r="D1056" t="s">
        <v>222</v>
      </c>
      <c r="E1056" s="22" t="s">
        <v>331</v>
      </c>
      <c r="F1056" s="22" t="s">
        <v>332</v>
      </c>
      <c r="G1056" s="22" t="s">
        <v>246</v>
      </c>
      <c r="H1056" s="22" t="s">
        <v>237</v>
      </c>
      <c r="I1056" s="22" t="s">
        <v>309</v>
      </c>
      <c r="J1056" s="17">
        <f>IFERROR(INDEX(Cost_Components!$K$2:$K$29,MATCH(E1056,Cost_Components!$A$2:$A$29,0)),"")</f>
        <v>0.2</v>
      </c>
      <c r="K1056" s="17">
        <f t="shared" si="224"/>
        <v>0.59269230769230763</v>
      </c>
      <c r="L1056" s="17">
        <f>IFERROR(INDEX(Cost_Components!$S$2:$S$29,MATCH(E1056,Cost_Components!$A$2:$A$29,0)),"")</f>
        <v>0.31</v>
      </c>
      <c r="M1056" s="28">
        <f>IFERROR(INDEX(Cost_Components!$L$2:$L$29,MATCH(E1056,Cost_Components!$A$2:$A$29,0)),"")</f>
        <v>1</v>
      </c>
      <c r="N1056" s="29">
        <f>IFERROR(INDEX(Cost_Components!$P$2:$P$29,MATCH(E1056,Cost_Components!$A$2:$A$29,0)),"")</f>
        <v>7</v>
      </c>
      <c r="O1056" s="23">
        <f t="shared" si="225"/>
        <v>1360182.3459068462</v>
      </c>
      <c r="P1056" s="23">
        <f t="shared" si="226"/>
        <v>1451694.591471958</v>
      </c>
      <c r="Q1056" s="23">
        <f t="shared" si="227"/>
        <v>3150177.2634941489</v>
      </c>
      <c r="R1056" s="23">
        <f t="shared" si="228"/>
        <v>5643187.2943450576</v>
      </c>
      <c r="S1056" s="23">
        <f t="shared" si="229"/>
        <v>2493010.0308509087</v>
      </c>
      <c r="T1056" s="16">
        <f>IFERROR(INDEX(Cost_Components!$R$2:$R$29,MATCH(E1056,Cost_Components!$A$2:$A$29,0)),"")</f>
        <v>1</v>
      </c>
      <c r="U1056" s="26">
        <f>IFERROR(INDEX(Cost_Components!$Q$2:$Q$29,MATCH(E1056,Cost_Components!$A$2:$A$29,0)),"")</f>
        <v>2023</v>
      </c>
      <c r="V1056" s="30">
        <f>1/(1+Calculation_Assumptions!$B$5)^(B1056-Calculation_Assumptions!$B$2)</f>
        <v>0.66111780581861923</v>
      </c>
      <c r="W1056" s="23">
        <f t="shared" si="230"/>
        <v>2082638.280380954</v>
      </c>
      <c r="X1056" s="23">
        <f t="shared" si="231"/>
        <v>3730811.6018609148</v>
      </c>
      <c r="Y1056" s="23">
        <f t="shared" si="232"/>
        <v>1648173.321479961</v>
      </c>
      <c r="Z1056" s="17">
        <f>IFERROR(INDEX(Cost_Components!$T$2:$T$29,MATCH(E1056,Cost_Components!$A$2:$A$29,0)),"")</f>
        <v>0.8</v>
      </c>
      <c r="AA1056" s="26">
        <f>IFERROR(INDEX(Cost_Components!$U$2:$U$29,MATCH(E1056,Cost_Components!$A$2:$A$29,0)),"")</f>
        <v>2025</v>
      </c>
      <c r="AB1056" s="26">
        <f>IFERROR(INDEX(Cost_Components!$V$2:$V$29,MATCH(E1056,Cost_Components!$A$2:$A$29,0)),"")</f>
        <v>2050</v>
      </c>
      <c r="AC1056" s="26">
        <f>IFERROR(INDEX(Cost_Components!$M$2:$M$29,MATCH(E1056,Cost_Components!$A$2:$A$29,0)),"")</f>
        <v>30</v>
      </c>
      <c r="AD1056" s="26">
        <f>IFERROR(INDEX(Cost_Components!$N$2:$N$29,MATCH(E1056,Cost_Components!$A$2:$A$29,0)),"")</f>
        <v>95</v>
      </c>
      <c r="AE1056" s="16" t="str">
        <f>IFERROR(INDEX(Cost_Components!$O$2:$O$29,MATCH(E1056,Cost_Components!$A$2:$A$29,0)),"")</f>
        <v>Both</v>
      </c>
      <c r="AF1056" s="11">
        <v>6800911.7295342302</v>
      </c>
      <c r="AG1056" s="11">
        <v>7258472.9573597899</v>
      </c>
      <c r="AH1056" s="23">
        <f t="shared" si="233"/>
        <v>1</v>
      </c>
      <c r="AI1056" s="10">
        <v>312936391.85847902</v>
      </c>
      <c r="AJ1056" s="29">
        <f t="shared" si="234"/>
        <v>1.0066509825801184E-2</v>
      </c>
      <c r="AK1056" s="29">
        <f t="shared" si="235"/>
        <v>1.8033017064046381E-2</v>
      </c>
      <c r="AL1056" s="29">
        <f t="shared" si="236"/>
        <v>7.9665072382451973E-3</v>
      </c>
      <c r="AM1056" s="29">
        <f t="shared" si="237"/>
        <v>5.2667997853868137E-3</v>
      </c>
    </row>
    <row r="1057" spans="1:39">
      <c r="A1057" t="s">
        <v>115</v>
      </c>
      <c r="B1057" s="20">
        <v>2040</v>
      </c>
      <c r="C1057" t="s">
        <v>242</v>
      </c>
      <c r="D1057" t="s">
        <v>222</v>
      </c>
      <c r="E1057" s="22" t="s">
        <v>331</v>
      </c>
      <c r="F1057" s="22" t="s">
        <v>332</v>
      </c>
      <c r="G1057" s="22" t="s">
        <v>246</v>
      </c>
      <c r="H1057" s="22" t="s">
        <v>237</v>
      </c>
      <c r="I1057" s="22" t="s">
        <v>309</v>
      </c>
      <c r="J1057" s="17">
        <f>IFERROR(INDEX(Cost_Components!$K$2:$K$29,MATCH(E1057,Cost_Components!$A$2:$A$29,0)),"")</f>
        <v>0.2</v>
      </c>
      <c r="K1057" s="17">
        <f t="shared" si="224"/>
        <v>0.61153846153846159</v>
      </c>
      <c r="L1057" s="17">
        <f>IFERROR(INDEX(Cost_Components!$S$2:$S$29,MATCH(E1057,Cost_Components!$A$2:$A$29,0)),"")</f>
        <v>0.31</v>
      </c>
      <c r="M1057" s="28">
        <f>IFERROR(INDEX(Cost_Components!$L$2:$L$29,MATCH(E1057,Cost_Components!$A$2:$A$29,0)),"")</f>
        <v>1</v>
      </c>
      <c r="N1057" s="29">
        <f>IFERROR(INDEX(Cost_Components!$P$2:$P$29,MATCH(E1057,Cost_Components!$A$2:$A$29,0)),"")</f>
        <v>7</v>
      </c>
      <c r="O1057" s="23">
        <f t="shared" si="225"/>
        <v>1379106.0658905823</v>
      </c>
      <c r="P1057" s="23">
        <f t="shared" si="226"/>
        <v>1481537.2944153482</v>
      </c>
      <c r="Q1057" s="23">
        <f t="shared" si="227"/>
        <v>3214935.9288813057</v>
      </c>
      <c r="R1057" s="23">
        <f t="shared" si="228"/>
        <v>5903634.8128316086</v>
      </c>
      <c r="S1057" s="23">
        <f t="shared" si="229"/>
        <v>2688698.8839503028</v>
      </c>
      <c r="T1057" s="16">
        <f>IFERROR(INDEX(Cost_Components!$R$2:$R$29,MATCH(E1057,Cost_Components!$A$2:$A$29,0)),"")</f>
        <v>1</v>
      </c>
      <c r="U1057" s="26">
        <f>IFERROR(INDEX(Cost_Components!$Q$2:$Q$29,MATCH(E1057,Cost_Components!$A$2:$A$29,0)),"")</f>
        <v>2023</v>
      </c>
      <c r="V1057" s="30">
        <f>1/(1+Calculation_Assumptions!$B$5)^(B1057-Calculation_Assumptions!$B$2)</f>
        <v>0.64186194739671765</v>
      </c>
      <c r="W1057" s="23">
        <f t="shared" si="230"/>
        <v>2063545.0360674302</v>
      </c>
      <c r="X1057" s="23">
        <f t="shared" si="231"/>
        <v>3789318.5376831531</v>
      </c>
      <c r="Y1057" s="23">
        <f t="shared" si="232"/>
        <v>1725773.5016157227</v>
      </c>
      <c r="Z1057" s="17">
        <f>IFERROR(INDEX(Cost_Components!$T$2:$T$29,MATCH(E1057,Cost_Components!$A$2:$A$29,0)),"")</f>
        <v>0.8</v>
      </c>
      <c r="AA1057" s="26">
        <f>IFERROR(INDEX(Cost_Components!$U$2:$U$29,MATCH(E1057,Cost_Components!$A$2:$A$29,0)),"")</f>
        <v>2025</v>
      </c>
      <c r="AB1057" s="26">
        <f>IFERROR(INDEX(Cost_Components!$V$2:$V$29,MATCH(E1057,Cost_Components!$A$2:$A$29,0)),"")</f>
        <v>2050</v>
      </c>
      <c r="AC1057" s="26">
        <f>IFERROR(INDEX(Cost_Components!$M$2:$M$29,MATCH(E1057,Cost_Components!$A$2:$A$29,0)),"")</f>
        <v>30</v>
      </c>
      <c r="AD1057" s="26">
        <f>IFERROR(INDEX(Cost_Components!$N$2:$N$29,MATCH(E1057,Cost_Components!$A$2:$A$29,0)),"")</f>
        <v>95</v>
      </c>
      <c r="AE1057" s="16" t="str">
        <f>IFERROR(INDEX(Cost_Components!$O$2:$O$29,MATCH(E1057,Cost_Components!$A$2:$A$29,0)),"")</f>
        <v>Both</v>
      </c>
      <c r="AF1057" s="11">
        <v>6895530.3294529105</v>
      </c>
      <c r="AG1057" s="11">
        <v>7407686.4720767401</v>
      </c>
      <c r="AH1057" s="23">
        <f t="shared" si="233"/>
        <v>1</v>
      </c>
      <c r="AI1057" s="10">
        <v>314265537.41082901</v>
      </c>
      <c r="AJ1057" s="29">
        <f t="shared" si="234"/>
        <v>1.022999834906659E-2</v>
      </c>
      <c r="AK1057" s="29">
        <f t="shared" si="235"/>
        <v>1.8785498599275238E-2</v>
      </c>
      <c r="AL1057" s="29">
        <f t="shared" si="236"/>
        <v>8.5555002502086478E-3</v>
      </c>
      <c r="AM1057" s="29">
        <f t="shared" si="237"/>
        <v>5.4914500515520276E-3</v>
      </c>
    </row>
    <row r="1058" spans="1:39">
      <c r="A1058" t="s">
        <v>115</v>
      </c>
      <c r="B1058" s="20">
        <v>2041</v>
      </c>
      <c r="C1058" t="s">
        <v>242</v>
      </c>
      <c r="D1058" t="s">
        <v>222</v>
      </c>
      <c r="E1058" s="22" t="s">
        <v>331</v>
      </c>
      <c r="F1058" s="22" t="s">
        <v>332</v>
      </c>
      <c r="G1058" s="22" t="s">
        <v>246</v>
      </c>
      <c r="H1058" s="22" t="s">
        <v>237</v>
      </c>
      <c r="I1058" s="22" t="s">
        <v>309</v>
      </c>
      <c r="J1058" s="17">
        <f>IFERROR(INDEX(Cost_Components!$K$2:$K$29,MATCH(E1058,Cost_Components!$A$2:$A$29,0)),"")</f>
        <v>0.2</v>
      </c>
      <c r="K1058" s="17">
        <f t="shared" si="224"/>
        <v>0.63038461538461543</v>
      </c>
      <c r="L1058" s="17">
        <f>IFERROR(INDEX(Cost_Components!$S$2:$S$29,MATCH(E1058,Cost_Components!$A$2:$A$29,0)),"")</f>
        <v>0.31</v>
      </c>
      <c r="M1058" s="28">
        <f>IFERROR(INDEX(Cost_Components!$L$2:$L$29,MATCH(E1058,Cost_Components!$A$2:$A$29,0)),"")</f>
        <v>1</v>
      </c>
      <c r="N1058" s="29">
        <f>IFERROR(INDEX(Cost_Components!$P$2:$P$29,MATCH(E1058,Cost_Components!$A$2:$A$29,0)),"")</f>
        <v>7</v>
      </c>
      <c r="O1058" s="23">
        <f t="shared" si="225"/>
        <v>1397437.3081691621</v>
      </c>
      <c r="P1058" s="23">
        <f t="shared" si="226"/>
        <v>1511244.8094555461</v>
      </c>
      <c r="Q1058" s="23">
        <f t="shared" si="227"/>
        <v>3279401.2365185348</v>
      </c>
      <c r="R1058" s="23">
        <f t="shared" si="228"/>
        <v>6166460.8602403067</v>
      </c>
      <c r="S1058" s="23">
        <f t="shared" si="229"/>
        <v>2887059.6237217719</v>
      </c>
      <c r="T1058" s="16">
        <f>IFERROR(INDEX(Cost_Components!$R$2:$R$29,MATCH(E1058,Cost_Components!$A$2:$A$29,0)),"")</f>
        <v>1</v>
      </c>
      <c r="U1058" s="26">
        <f>IFERROR(INDEX(Cost_Components!$Q$2:$Q$29,MATCH(E1058,Cost_Components!$A$2:$A$29,0)),"")</f>
        <v>2023</v>
      </c>
      <c r="V1058" s="30">
        <f>1/(1+Calculation_Assumptions!$B$5)^(B1058-Calculation_Assumptions!$B$2)</f>
        <v>0.62316693922011435</v>
      </c>
      <c r="W1058" s="23">
        <f t="shared" si="230"/>
        <v>2043614.4310359135</v>
      </c>
      <c r="X1058" s="23">
        <f t="shared" si="231"/>
        <v>3842734.5400965852</v>
      </c>
      <c r="Y1058" s="23">
        <f t="shared" si="232"/>
        <v>1799120.1090606716</v>
      </c>
      <c r="Z1058" s="17">
        <f>IFERROR(INDEX(Cost_Components!$T$2:$T$29,MATCH(E1058,Cost_Components!$A$2:$A$29,0)),"")</f>
        <v>0.8</v>
      </c>
      <c r="AA1058" s="26">
        <f>IFERROR(INDEX(Cost_Components!$U$2:$U$29,MATCH(E1058,Cost_Components!$A$2:$A$29,0)),"")</f>
        <v>2025</v>
      </c>
      <c r="AB1058" s="26">
        <f>IFERROR(INDEX(Cost_Components!$V$2:$V$29,MATCH(E1058,Cost_Components!$A$2:$A$29,0)),"")</f>
        <v>2050</v>
      </c>
      <c r="AC1058" s="26">
        <f>IFERROR(INDEX(Cost_Components!$M$2:$M$29,MATCH(E1058,Cost_Components!$A$2:$A$29,0)),"")</f>
        <v>30</v>
      </c>
      <c r="AD1058" s="26">
        <f>IFERROR(INDEX(Cost_Components!$N$2:$N$29,MATCH(E1058,Cost_Components!$A$2:$A$29,0)),"")</f>
        <v>95</v>
      </c>
      <c r="AE1058" s="16" t="str">
        <f>IFERROR(INDEX(Cost_Components!$O$2:$O$29,MATCH(E1058,Cost_Components!$A$2:$A$29,0)),"")</f>
        <v>Both</v>
      </c>
      <c r="AF1058" s="11">
        <v>6987186.5408458104</v>
      </c>
      <c r="AG1058" s="11">
        <v>7556224.04727773</v>
      </c>
      <c r="AH1058" s="23">
        <f t="shared" si="233"/>
        <v>1</v>
      </c>
      <c r="AI1058" s="10">
        <v>315525215.31254798</v>
      </c>
      <c r="AJ1058" s="29">
        <f t="shared" si="234"/>
        <v>1.0393468025273599E-2</v>
      </c>
      <c r="AK1058" s="29">
        <f t="shared" si="235"/>
        <v>1.9543480397064404E-2</v>
      </c>
      <c r="AL1058" s="29">
        <f t="shared" si="236"/>
        <v>9.1500123717908055E-3</v>
      </c>
      <c r="AM1058" s="29">
        <f t="shared" si="237"/>
        <v>5.7019852035550553E-3</v>
      </c>
    </row>
    <row r="1059" spans="1:39">
      <c r="A1059" t="s">
        <v>115</v>
      </c>
      <c r="B1059" s="20">
        <v>2042</v>
      </c>
      <c r="C1059" t="s">
        <v>242</v>
      </c>
      <c r="D1059" t="s">
        <v>222</v>
      </c>
      <c r="E1059" s="22" t="s">
        <v>331</v>
      </c>
      <c r="F1059" s="22" t="s">
        <v>332</v>
      </c>
      <c r="G1059" s="22" t="s">
        <v>246</v>
      </c>
      <c r="H1059" s="22" t="s">
        <v>237</v>
      </c>
      <c r="I1059" s="22" t="s">
        <v>309</v>
      </c>
      <c r="J1059" s="17">
        <f>IFERROR(INDEX(Cost_Components!$K$2:$K$29,MATCH(E1059,Cost_Components!$A$2:$A$29,0)),"")</f>
        <v>0.2</v>
      </c>
      <c r="K1059" s="17">
        <f t="shared" si="224"/>
        <v>0.64923076923076928</v>
      </c>
      <c r="L1059" s="17">
        <f>IFERROR(INDEX(Cost_Components!$S$2:$S$29,MATCH(E1059,Cost_Components!$A$2:$A$29,0)),"")</f>
        <v>0.31</v>
      </c>
      <c r="M1059" s="28">
        <f>IFERROR(INDEX(Cost_Components!$L$2:$L$29,MATCH(E1059,Cost_Components!$A$2:$A$29,0)),"")</f>
        <v>1</v>
      </c>
      <c r="N1059" s="29">
        <f>IFERROR(INDEX(Cost_Components!$P$2:$P$29,MATCH(E1059,Cost_Components!$A$2:$A$29,0)),"")</f>
        <v>7</v>
      </c>
      <c r="O1059" s="23">
        <f t="shared" si="225"/>
        <v>1415108.3610859602</v>
      </c>
      <c r="P1059" s="23">
        <f t="shared" si="226"/>
        <v>1540746.6532617842</v>
      </c>
      <c r="Q1059" s="23">
        <f t="shared" si="227"/>
        <v>3343420.2375780721</v>
      </c>
      <c r="R1059" s="23">
        <f t="shared" si="228"/>
        <v>6431123.2286891183</v>
      </c>
      <c r="S1059" s="23">
        <f t="shared" si="229"/>
        <v>3087702.9911110462</v>
      </c>
      <c r="T1059" s="16">
        <f>IFERROR(INDEX(Cost_Components!$R$2:$R$29,MATCH(E1059,Cost_Components!$A$2:$A$29,0)),"")</f>
        <v>1</v>
      </c>
      <c r="U1059" s="26">
        <f>IFERROR(INDEX(Cost_Components!$Q$2:$Q$29,MATCH(E1059,Cost_Components!$A$2:$A$29,0)),"")</f>
        <v>2023</v>
      </c>
      <c r="V1059" s="30">
        <f>1/(1+Calculation_Assumptions!$B$5)^(B1059-Calculation_Assumptions!$B$2)</f>
        <v>0.60501644584477121</v>
      </c>
      <c r="W1059" s="23">
        <f t="shared" si="230"/>
        <v>2022824.2291049657</v>
      </c>
      <c r="X1059" s="23">
        <f t="shared" si="231"/>
        <v>3890935.31861124</v>
      </c>
      <c r="Y1059" s="23">
        <f t="shared" si="232"/>
        <v>1868111.0895062743</v>
      </c>
      <c r="Z1059" s="17">
        <f>IFERROR(INDEX(Cost_Components!$T$2:$T$29,MATCH(E1059,Cost_Components!$A$2:$A$29,0)),"")</f>
        <v>0.8</v>
      </c>
      <c r="AA1059" s="26">
        <f>IFERROR(INDEX(Cost_Components!$U$2:$U$29,MATCH(E1059,Cost_Components!$A$2:$A$29,0)),"")</f>
        <v>2025</v>
      </c>
      <c r="AB1059" s="26">
        <f>IFERROR(INDEX(Cost_Components!$V$2:$V$29,MATCH(E1059,Cost_Components!$A$2:$A$29,0)),"")</f>
        <v>2050</v>
      </c>
      <c r="AC1059" s="26">
        <f>IFERROR(INDEX(Cost_Components!$M$2:$M$29,MATCH(E1059,Cost_Components!$A$2:$A$29,0)),"")</f>
        <v>30</v>
      </c>
      <c r="AD1059" s="26">
        <f>IFERROR(INDEX(Cost_Components!$N$2:$N$29,MATCH(E1059,Cost_Components!$A$2:$A$29,0)),"")</f>
        <v>95</v>
      </c>
      <c r="AE1059" s="16" t="str">
        <f>IFERROR(INDEX(Cost_Components!$O$2:$O$29,MATCH(E1059,Cost_Components!$A$2:$A$29,0)),"")</f>
        <v>Both</v>
      </c>
      <c r="AF1059" s="11">
        <v>7075541.8054298004</v>
      </c>
      <c r="AG1059" s="11">
        <v>7703733.2663089205</v>
      </c>
      <c r="AH1059" s="23">
        <f t="shared" si="233"/>
        <v>1</v>
      </c>
      <c r="AI1059" s="10">
        <v>316707694.211882</v>
      </c>
      <c r="AJ1059" s="29">
        <f t="shared" si="234"/>
        <v>1.0556801425042979E-2</v>
      </c>
      <c r="AK1059" s="29">
        <f t="shared" si="235"/>
        <v>2.0306179313681606E-2</v>
      </c>
      <c r="AL1059" s="29">
        <f t="shared" si="236"/>
        <v>9.749377888638628E-3</v>
      </c>
      <c r="AM1059" s="29">
        <f t="shared" si="237"/>
        <v>5.8985339593817417E-3</v>
      </c>
    </row>
    <row r="1060" spans="1:39">
      <c r="A1060" t="s">
        <v>115</v>
      </c>
      <c r="B1060" s="20">
        <v>2043</v>
      </c>
      <c r="C1060" t="s">
        <v>242</v>
      </c>
      <c r="D1060" t="s">
        <v>222</v>
      </c>
      <c r="E1060" s="22" t="s">
        <v>331</v>
      </c>
      <c r="F1060" s="22" t="s">
        <v>332</v>
      </c>
      <c r="G1060" s="22" t="s">
        <v>246</v>
      </c>
      <c r="H1060" s="22" t="s">
        <v>237</v>
      </c>
      <c r="I1060" s="22" t="s">
        <v>309</v>
      </c>
      <c r="J1060" s="17">
        <f>IFERROR(INDEX(Cost_Components!$K$2:$K$29,MATCH(E1060,Cost_Components!$A$2:$A$29,0)),"")</f>
        <v>0.2</v>
      </c>
      <c r="K1060" s="17">
        <f t="shared" si="224"/>
        <v>0.66807692307692301</v>
      </c>
      <c r="L1060" s="17">
        <f>IFERROR(INDEX(Cost_Components!$S$2:$S$29,MATCH(E1060,Cost_Components!$A$2:$A$29,0)),"")</f>
        <v>0.31</v>
      </c>
      <c r="M1060" s="28">
        <f>IFERROR(INDEX(Cost_Components!$L$2:$L$29,MATCH(E1060,Cost_Components!$A$2:$A$29,0)),"")</f>
        <v>1</v>
      </c>
      <c r="N1060" s="29">
        <f>IFERROR(INDEX(Cost_Components!$P$2:$P$29,MATCH(E1060,Cost_Components!$A$2:$A$29,0)),"")</f>
        <v>7</v>
      </c>
      <c r="O1060" s="23">
        <f t="shared" si="225"/>
        <v>1432379.30830186</v>
      </c>
      <c r="P1060" s="23">
        <f t="shared" si="226"/>
        <v>1570384.69062931</v>
      </c>
      <c r="Q1060" s="23">
        <f t="shared" si="227"/>
        <v>3407734.7786656027</v>
      </c>
      <c r="R1060" s="23">
        <f t="shared" si="228"/>
        <v>6698576.9267855054</v>
      </c>
      <c r="S1060" s="23">
        <f t="shared" si="229"/>
        <v>3290842.1481199027</v>
      </c>
      <c r="T1060" s="16">
        <f>IFERROR(INDEX(Cost_Components!$R$2:$R$29,MATCH(E1060,Cost_Components!$A$2:$A$29,0)),"")</f>
        <v>1</v>
      </c>
      <c r="U1060" s="26">
        <f>IFERROR(INDEX(Cost_Components!$Q$2:$Q$29,MATCH(E1060,Cost_Components!$A$2:$A$29,0)),"")</f>
        <v>2023</v>
      </c>
      <c r="V1060" s="30">
        <f>1/(1+Calculation_Assumptions!$B$5)^(B1060-Calculation_Assumptions!$B$2)</f>
        <v>0.5873946076162827</v>
      </c>
      <c r="W1060" s="23">
        <f t="shared" si="230"/>
        <v>2001685.0331746417</v>
      </c>
      <c r="X1060" s="23">
        <f t="shared" si="231"/>
        <v>3934707.965496657</v>
      </c>
      <c r="Y1060" s="23">
        <f t="shared" si="232"/>
        <v>1933022.9323220151</v>
      </c>
      <c r="Z1060" s="17">
        <f>IFERROR(INDEX(Cost_Components!$T$2:$T$29,MATCH(E1060,Cost_Components!$A$2:$A$29,0)),"")</f>
        <v>0.8</v>
      </c>
      <c r="AA1060" s="26">
        <f>IFERROR(INDEX(Cost_Components!$U$2:$U$29,MATCH(E1060,Cost_Components!$A$2:$A$29,0)),"")</f>
        <v>2025</v>
      </c>
      <c r="AB1060" s="26">
        <f>IFERROR(INDEX(Cost_Components!$V$2:$V$29,MATCH(E1060,Cost_Components!$A$2:$A$29,0)),"")</f>
        <v>2050</v>
      </c>
      <c r="AC1060" s="26">
        <f>IFERROR(INDEX(Cost_Components!$M$2:$M$29,MATCH(E1060,Cost_Components!$A$2:$A$29,0)),"")</f>
        <v>30</v>
      </c>
      <c r="AD1060" s="26">
        <f>IFERROR(INDEX(Cost_Components!$N$2:$N$29,MATCH(E1060,Cost_Components!$A$2:$A$29,0)),"")</f>
        <v>95</v>
      </c>
      <c r="AE1060" s="16" t="str">
        <f>IFERROR(INDEX(Cost_Components!$O$2:$O$29,MATCH(E1060,Cost_Components!$A$2:$A$29,0)),"")</f>
        <v>Both</v>
      </c>
      <c r="AF1060" s="11">
        <v>7161896.5415092995</v>
      </c>
      <c r="AG1060" s="11">
        <v>7851923.4531465499</v>
      </c>
      <c r="AH1060" s="23">
        <f t="shared" si="233"/>
        <v>1</v>
      </c>
      <c r="AI1060" s="10">
        <v>317814114.06715202</v>
      </c>
      <c r="AJ1060" s="29">
        <f t="shared" si="234"/>
        <v>1.0722414857716391E-2</v>
      </c>
      <c r="AK1060" s="29">
        <f t="shared" si="235"/>
        <v>2.1077027829450458E-2</v>
      </c>
      <c r="AL1060" s="29">
        <f t="shared" si="236"/>
        <v>1.0354612971734067E-2</v>
      </c>
      <c r="AM1060" s="29">
        <f t="shared" si="237"/>
        <v>6.0822438235502031E-3</v>
      </c>
    </row>
    <row r="1061" spans="1:39">
      <c r="A1061" t="s">
        <v>115</v>
      </c>
      <c r="B1061" s="20">
        <v>2044</v>
      </c>
      <c r="C1061" t="s">
        <v>242</v>
      </c>
      <c r="D1061" t="s">
        <v>222</v>
      </c>
      <c r="E1061" s="22" t="s">
        <v>331</v>
      </c>
      <c r="F1061" s="22" t="s">
        <v>332</v>
      </c>
      <c r="G1061" s="22" t="s">
        <v>246</v>
      </c>
      <c r="H1061" s="22" t="s">
        <v>237</v>
      </c>
      <c r="I1061" s="22" t="s">
        <v>309</v>
      </c>
      <c r="J1061" s="17">
        <f>IFERROR(INDEX(Cost_Components!$K$2:$K$29,MATCH(E1061,Cost_Components!$A$2:$A$29,0)),"")</f>
        <v>0.2</v>
      </c>
      <c r="K1061" s="17">
        <f t="shared" si="224"/>
        <v>0.68692307692307697</v>
      </c>
      <c r="L1061" s="17">
        <f>IFERROR(INDEX(Cost_Components!$S$2:$S$29,MATCH(E1061,Cost_Components!$A$2:$A$29,0)),"")</f>
        <v>0.31</v>
      </c>
      <c r="M1061" s="28">
        <f>IFERROR(INDEX(Cost_Components!$L$2:$L$29,MATCH(E1061,Cost_Components!$A$2:$A$29,0)),"")</f>
        <v>1</v>
      </c>
      <c r="N1061" s="29">
        <f>IFERROR(INDEX(Cost_Components!$P$2:$P$29,MATCH(E1061,Cost_Components!$A$2:$A$29,0)),"")</f>
        <v>7</v>
      </c>
      <c r="O1061" s="23">
        <f t="shared" si="225"/>
        <v>1448692.4221953079</v>
      </c>
      <c r="P1061" s="23">
        <f t="shared" si="226"/>
        <v>1599456.666678834</v>
      </c>
      <c r="Q1061" s="23">
        <f t="shared" si="227"/>
        <v>3470820.9666930698</v>
      </c>
      <c r="R1061" s="23">
        <f t="shared" si="228"/>
        <v>6965981.7931868229</v>
      </c>
      <c r="S1061" s="23">
        <f t="shared" si="229"/>
        <v>3495160.8264937531</v>
      </c>
      <c r="T1061" s="16">
        <f>IFERROR(INDEX(Cost_Components!$R$2:$R$29,MATCH(E1061,Cost_Components!$A$2:$A$29,0)),"")</f>
        <v>1</v>
      </c>
      <c r="U1061" s="26">
        <f>IFERROR(INDEX(Cost_Components!$Q$2:$Q$29,MATCH(E1061,Cost_Components!$A$2:$A$29,0)),"")</f>
        <v>2023</v>
      </c>
      <c r="V1061" s="30">
        <f>1/(1+Calculation_Assumptions!$B$5)^(B1061-Calculation_Assumptions!$B$2)</f>
        <v>0.57028602681192497</v>
      </c>
      <c r="W1061" s="23">
        <f t="shared" si="230"/>
        <v>1979360.6988709155</v>
      </c>
      <c r="X1061" s="23">
        <f t="shared" si="231"/>
        <v>3972602.0796807217</v>
      </c>
      <c r="Y1061" s="23">
        <f t="shared" si="232"/>
        <v>1993241.3808098063</v>
      </c>
      <c r="Z1061" s="17">
        <f>IFERROR(INDEX(Cost_Components!$T$2:$T$29,MATCH(E1061,Cost_Components!$A$2:$A$29,0)),"")</f>
        <v>0.8</v>
      </c>
      <c r="AA1061" s="26">
        <f>IFERROR(INDEX(Cost_Components!$U$2:$U$29,MATCH(E1061,Cost_Components!$A$2:$A$29,0)),"")</f>
        <v>2025</v>
      </c>
      <c r="AB1061" s="26">
        <f>IFERROR(INDEX(Cost_Components!$V$2:$V$29,MATCH(E1061,Cost_Components!$A$2:$A$29,0)),"")</f>
        <v>2050</v>
      </c>
      <c r="AC1061" s="26">
        <f>IFERROR(INDEX(Cost_Components!$M$2:$M$29,MATCH(E1061,Cost_Components!$A$2:$A$29,0)),"")</f>
        <v>30</v>
      </c>
      <c r="AD1061" s="26">
        <f>IFERROR(INDEX(Cost_Components!$N$2:$N$29,MATCH(E1061,Cost_Components!$A$2:$A$29,0)),"")</f>
        <v>95</v>
      </c>
      <c r="AE1061" s="16" t="str">
        <f>IFERROR(INDEX(Cost_Components!$O$2:$O$29,MATCH(E1061,Cost_Components!$A$2:$A$29,0)),"")</f>
        <v>Both</v>
      </c>
      <c r="AF1061" s="11">
        <v>7243462.1109765396</v>
      </c>
      <c r="AG1061" s="11">
        <v>7997283.3333941698</v>
      </c>
      <c r="AH1061" s="23">
        <f t="shared" si="233"/>
        <v>1</v>
      </c>
      <c r="AI1061" s="10">
        <v>318840890.73215598</v>
      </c>
      <c r="AJ1061" s="29">
        <f t="shared" si="234"/>
        <v>1.0885746049457476E-2</v>
      </c>
      <c r="AK1061" s="29">
        <f t="shared" si="235"/>
        <v>2.1847830675641392E-2</v>
      </c>
      <c r="AL1061" s="29">
        <f t="shared" si="236"/>
        <v>1.0962084626183916E-2</v>
      </c>
      <c r="AM1061" s="29">
        <f t="shared" si="237"/>
        <v>6.2515236870425116E-3</v>
      </c>
    </row>
    <row r="1062" spans="1:39">
      <c r="A1062" t="s">
        <v>115</v>
      </c>
      <c r="B1062" s="20">
        <v>2045</v>
      </c>
      <c r="C1062" t="s">
        <v>242</v>
      </c>
      <c r="D1062" t="s">
        <v>222</v>
      </c>
      <c r="E1062" s="22" t="s">
        <v>331</v>
      </c>
      <c r="F1062" s="22" t="s">
        <v>332</v>
      </c>
      <c r="G1062" s="22" t="s">
        <v>246</v>
      </c>
      <c r="H1062" s="22" t="s">
        <v>237</v>
      </c>
      <c r="I1062" s="22" t="s">
        <v>309</v>
      </c>
      <c r="J1062" s="17">
        <f>IFERROR(INDEX(Cost_Components!$K$2:$K$29,MATCH(E1062,Cost_Components!$A$2:$A$29,0)),"")</f>
        <v>0.2</v>
      </c>
      <c r="K1062" s="17">
        <f t="shared" si="224"/>
        <v>0.70576923076923082</v>
      </c>
      <c r="L1062" s="17">
        <f>IFERROR(INDEX(Cost_Components!$S$2:$S$29,MATCH(E1062,Cost_Components!$A$2:$A$29,0)),"")</f>
        <v>0.31</v>
      </c>
      <c r="M1062" s="28">
        <f>IFERROR(INDEX(Cost_Components!$L$2:$L$29,MATCH(E1062,Cost_Components!$A$2:$A$29,0)),"")</f>
        <v>1</v>
      </c>
      <c r="N1062" s="29">
        <f>IFERROR(INDEX(Cost_Components!$P$2:$P$29,MATCH(E1062,Cost_Components!$A$2:$A$29,0)),"")</f>
        <v>7</v>
      </c>
      <c r="O1062" s="23">
        <f t="shared" si="225"/>
        <v>1463996.4239122081</v>
      </c>
      <c r="P1062" s="23">
        <f t="shared" si="226"/>
        <v>1627857.7788065402</v>
      </c>
      <c r="Q1062" s="23">
        <f t="shared" si="227"/>
        <v>3532451.3800101923</v>
      </c>
      <c r="R1062" s="23">
        <f t="shared" si="228"/>
        <v>7232705.4096739674</v>
      </c>
      <c r="S1062" s="23">
        <f t="shared" si="229"/>
        <v>3700254.0296637751</v>
      </c>
      <c r="T1062" s="16">
        <f>IFERROR(INDEX(Cost_Components!$R$2:$R$29,MATCH(E1062,Cost_Components!$A$2:$A$29,0)),"")</f>
        <v>1</v>
      </c>
      <c r="U1062" s="26">
        <f>IFERROR(INDEX(Cost_Components!$Q$2:$Q$29,MATCH(E1062,Cost_Components!$A$2:$A$29,0)),"")</f>
        <v>2023</v>
      </c>
      <c r="V1062" s="30">
        <f>1/(1+Calculation_Assumptions!$B$5)^(B1062-Calculation_Assumptions!$B$2)</f>
        <v>0.55367575418633497</v>
      </c>
      <c r="W1062" s="23">
        <f t="shared" si="230"/>
        <v>1955832.6819537031</v>
      </c>
      <c r="X1062" s="23">
        <f t="shared" si="231"/>
        <v>4004573.6225088187</v>
      </c>
      <c r="Y1062" s="23">
        <f t="shared" si="232"/>
        <v>2048740.9405551157</v>
      </c>
      <c r="Z1062" s="17">
        <f>IFERROR(INDEX(Cost_Components!$T$2:$T$29,MATCH(E1062,Cost_Components!$A$2:$A$29,0)),"")</f>
        <v>0.8</v>
      </c>
      <c r="AA1062" s="26">
        <f>IFERROR(INDEX(Cost_Components!$U$2:$U$29,MATCH(E1062,Cost_Components!$A$2:$A$29,0)),"")</f>
        <v>2025</v>
      </c>
      <c r="AB1062" s="26">
        <f>IFERROR(INDEX(Cost_Components!$V$2:$V$29,MATCH(E1062,Cost_Components!$A$2:$A$29,0)),"")</f>
        <v>2050</v>
      </c>
      <c r="AC1062" s="26">
        <f>IFERROR(INDEX(Cost_Components!$M$2:$M$29,MATCH(E1062,Cost_Components!$A$2:$A$29,0)),"")</f>
        <v>30</v>
      </c>
      <c r="AD1062" s="26">
        <f>IFERROR(INDEX(Cost_Components!$N$2:$N$29,MATCH(E1062,Cost_Components!$A$2:$A$29,0)),"")</f>
        <v>95</v>
      </c>
      <c r="AE1062" s="16" t="str">
        <f>IFERROR(INDEX(Cost_Components!$O$2:$O$29,MATCH(E1062,Cost_Components!$A$2:$A$29,0)),"")</f>
        <v>Both</v>
      </c>
      <c r="AF1062" s="11">
        <v>7319982.1195610398</v>
      </c>
      <c r="AG1062" s="11">
        <v>8139288.8940327</v>
      </c>
      <c r="AH1062" s="23">
        <f t="shared" si="233"/>
        <v>1</v>
      </c>
      <c r="AI1062" s="10">
        <v>319784682.33108002</v>
      </c>
      <c r="AJ1062" s="29">
        <f t="shared" si="234"/>
        <v>1.1046343290304846E-2</v>
      </c>
      <c r="AK1062" s="29">
        <f t="shared" si="235"/>
        <v>2.2617422938931736E-2</v>
      </c>
      <c r="AL1062" s="29">
        <f t="shared" si="236"/>
        <v>1.157107964862689E-2</v>
      </c>
      <c r="AM1062" s="29">
        <f t="shared" si="237"/>
        <v>6.406626251203645E-3</v>
      </c>
    </row>
    <row r="1063" spans="1:39">
      <c r="A1063" t="s">
        <v>115</v>
      </c>
      <c r="B1063" s="20">
        <v>2046</v>
      </c>
      <c r="C1063" t="s">
        <v>242</v>
      </c>
      <c r="D1063" t="s">
        <v>222</v>
      </c>
      <c r="E1063" s="22" t="s">
        <v>331</v>
      </c>
      <c r="F1063" s="22" t="s">
        <v>332</v>
      </c>
      <c r="G1063" s="22" t="s">
        <v>246</v>
      </c>
      <c r="H1063" s="22" t="s">
        <v>237</v>
      </c>
      <c r="I1063" s="22" t="s">
        <v>309</v>
      </c>
      <c r="J1063" s="17">
        <f>IFERROR(INDEX(Cost_Components!$K$2:$K$29,MATCH(E1063,Cost_Components!$A$2:$A$29,0)),"")</f>
        <v>0.2</v>
      </c>
      <c r="K1063" s="17">
        <f t="shared" si="224"/>
        <v>0.72461538461538466</v>
      </c>
      <c r="L1063" s="17">
        <f>IFERROR(INDEX(Cost_Components!$S$2:$S$29,MATCH(E1063,Cost_Components!$A$2:$A$29,0)),"")</f>
        <v>0.31</v>
      </c>
      <c r="M1063" s="28">
        <f>IFERROR(INDEX(Cost_Components!$L$2:$L$29,MATCH(E1063,Cost_Components!$A$2:$A$29,0)),"")</f>
        <v>1</v>
      </c>
      <c r="N1063" s="29">
        <f>IFERROR(INDEX(Cost_Components!$P$2:$P$29,MATCH(E1063,Cost_Components!$A$2:$A$29,0)),"")</f>
        <v>7</v>
      </c>
      <c r="O1063" s="23">
        <f t="shared" si="225"/>
        <v>1478490.6554460721</v>
      </c>
      <c r="P1063" s="23">
        <f t="shared" si="226"/>
        <v>1655835.1076291322</v>
      </c>
      <c r="Q1063" s="23">
        <f t="shared" si="227"/>
        <v>3593162.183555217</v>
      </c>
      <c r="R1063" s="23">
        <f t="shared" si="228"/>
        <v>7499359.5246241549</v>
      </c>
      <c r="S1063" s="23">
        <f t="shared" si="229"/>
        <v>3906197.3410689379</v>
      </c>
      <c r="T1063" s="16">
        <f>IFERROR(INDEX(Cost_Components!$R$2:$R$29,MATCH(E1063,Cost_Components!$A$2:$A$29,0)),"")</f>
        <v>1</v>
      </c>
      <c r="U1063" s="26">
        <f>IFERROR(INDEX(Cost_Components!$Q$2:$Q$29,MATCH(E1063,Cost_Components!$A$2:$A$29,0)),"")</f>
        <v>2023</v>
      </c>
      <c r="V1063" s="30">
        <f>1/(1+Calculation_Assumptions!$B$5)^(B1063-Calculation_Assumptions!$B$2)</f>
        <v>0.5375492759090631</v>
      </c>
      <c r="W1063" s="23">
        <f t="shared" si="230"/>
        <v>1931501.729993935</v>
      </c>
      <c r="X1063" s="23">
        <f t="shared" si="231"/>
        <v>4031275.2822434502</v>
      </c>
      <c r="Y1063" s="23">
        <f t="shared" si="232"/>
        <v>2099773.552249515</v>
      </c>
      <c r="Z1063" s="17">
        <f>IFERROR(INDEX(Cost_Components!$T$2:$T$29,MATCH(E1063,Cost_Components!$A$2:$A$29,0)),"")</f>
        <v>0.8</v>
      </c>
      <c r="AA1063" s="26">
        <f>IFERROR(INDEX(Cost_Components!$U$2:$U$29,MATCH(E1063,Cost_Components!$A$2:$A$29,0)),"")</f>
        <v>2025</v>
      </c>
      <c r="AB1063" s="26">
        <f>IFERROR(INDEX(Cost_Components!$V$2:$V$29,MATCH(E1063,Cost_Components!$A$2:$A$29,0)),"")</f>
        <v>2050</v>
      </c>
      <c r="AC1063" s="26">
        <f>IFERROR(INDEX(Cost_Components!$M$2:$M$29,MATCH(E1063,Cost_Components!$A$2:$A$29,0)),"")</f>
        <v>30</v>
      </c>
      <c r="AD1063" s="26">
        <f>IFERROR(INDEX(Cost_Components!$N$2:$N$29,MATCH(E1063,Cost_Components!$A$2:$A$29,0)),"")</f>
        <v>95</v>
      </c>
      <c r="AE1063" s="16" t="str">
        <f>IFERROR(INDEX(Cost_Components!$O$2:$O$29,MATCH(E1063,Cost_Components!$A$2:$A$29,0)),"")</f>
        <v>Both</v>
      </c>
      <c r="AF1063" s="11">
        <v>7392453.2772303596</v>
      </c>
      <c r="AG1063" s="11">
        <v>8279175.5381456604</v>
      </c>
      <c r="AH1063" s="23">
        <f t="shared" si="233"/>
        <v>1</v>
      </c>
      <c r="AI1063" s="10">
        <v>320645615.981408</v>
      </c>
      <c r="AJ1063" s="29">
        <f t="shared" si="234"/>
        <v>1.120602311233084E-2</v>
      </c>
      <c r="AK1063" s="29">
        <f t="shared" si="235"/>
        <v>2.3388311428087605E-2</v>
      </c>
      <c r="AL1063" s="29">
        <f t="shared" si="236"/>
        <v>1.2182288315756767E-2</v>
      </c>
      <c r="AM1063" s="29">
        <f t="shared" si="237"/>
        <v>6.5485802630504894E-3</v>
      </c>
    </row>
    <row r="1064" spans="1:39">
      <c r="A1064" t="s">
        <v>115</v>
      </c>
      <c r="B1064" s="20">
        <v>2047</v>
      </c>
      <c r="C1064" t="s">
        <v>242</v>
      </c>
      <c r="D1064" t="s">
        <v>222</v>
      </c>
      <c r="E1064" s="22" t="s">
        <v>331</v>
      </c>
      <c r="F1064" s="22" t="s">
        <v>332</v>
      </c>
      <c r="G1064" s="22" t="s">
        <v>246</v>
      </c>
      <c r="H1064" s="22" t="s">
        <v>237</v>
      </c>
      <c r="I1064" s="22" t="s">
        <v>309</v>
      </c>
      <c r="J1064" s="17">
        <f>IFERROR(INDEX(Cost_Components!$K$2:$K$29,MATCH(E1064,Cost_Components!$A$2:$A$29,0)),"")</f>
        <v>0.2</v>
      </c>
      <c r="K1064" s="17">
        <f t="shared" si="224"/>
        <v>0.74346153846153851</v>
      </c>
      <c r="L1064" s="17">
        <f>IFERROR(INDEX(Cost_Components!$S$2:$S$29,MATCH(E1064,Cost_Components!$A$2:$A$29,0)),"")</f>
        <v>0.31</v>
      </c>
      <c r="M1064" s="28">
        <f>IFERROR(INDEX(Cost_Components!$L$2:$L$29,MATCH(E1064,Cost_Components!$A$2:$A$29,0)),"")</f>
        <v>1</v>
      </c>
      <c r="N1064" s="29">
        <f>IFERROR(INDEX(Cost_Components!$P$2:$P$29,MATCH(E1064,Cost_Components!$A$2:$A$29,0)),"")</f>
        <v>7</v>
      </c>
      <c r="O1064" s="23">
        <f t="shared" si="225"/>
        <v>1491901.3800383022</v>
      </c>
      <c r="P1064" s="23">
        <f t="shared" si="226"/>
        <v>1683103.8899852999</v>
      </c>
      <c r="Q1064" s="23">
        <f t="shared" si="227"/>
        <v>3652335.4412681009</v>
      </c>
      <c r="R1064" s="23">
        <f t="shared" si="228"/>
        <v>7764199.0666531809</v>
      </c>
      <c r="S1064" s="23">
        <f t="shared" si="229"/>
        <v>4111863.62538508</v>
      </c>
      <c r="T1064" s="16">
        <f>IFERROR(INDEX(Cost_Components!$R$2:$R$29,MATCH(E1064,Cost_Components!$A$2:$A$29,0)),"")</f>
        <v>1</v>
      </c>
      <c r="U1064" s="26">
        <f>IFERROR(INDEX(Cost_Components!$Q$2:$Q$29,MATCH(E1064,Cost_Components!$A$2:$A$29,0)),"")</f>
        <v>2023</v>
      </c>
      <c r="V1064" s="30">
        <f>1/(1+Calculation_Assumptions!$B$5)^(B1064-Calculation_Assumptions!$B$2)</f>
        <v>0.52189250088258554</v>
      </c>
      <c r="W1064" s="23">
        <f t="shared" si="230"/>
        <v>1906126.4775055107</v>
      </c>
      <c r="X1064" s="23">
        <f t="shared" si="231"/>
        <v>4052077.2682458651</v>
      </c>
      <c r="Y1064" s="23">
        <f t="shared" si="232"/>
        <v>2145950.7907403545</v>
      </c>
      <c r="Z1064" s="17">
        <f>IFERROR(INDEX(Cost_Components!$T$2:$T$29,MATCH(E1064,Cost_Components!$A$2:$A$29,0)),"")</f>
        <v>0.8</v>
      </c>
      <c r="AA1064" s="26">
        <f>IFERROR(INDEX(Cost_Components!$U$2:$U$29,MATCH(E1064,Cost_Components!$A$2:$A$29,0)),"")</f>
        <v>2025</v>
      </c>
      <c r="AB1064" s="26">
        <f>IFERROR(INDEX(Cost_Components!$V$2:$V$29,MATCH(E1064,Cost_Components!$A$2:$A$29,0)),"")</f>
        <v>2050</v>
      </c>
      <c r="AC1064" s="26">
        <f>IFERROR(INDEX(Cost_Components!$M$2:$M$29,MATCH(E1064,Cost_Components!$A$2:$A$29,0)),"")</f>
        <v>30</v>
      </c>
      <c r="AD1064" s="26">
        <f>IFERROR(INDEX(Cost_Components!$N$2:$N$29,MATCH(E1064,Cost_Components!$A$2:$A$29,0)),"")</f>
        <v>95</v>
      </c>
      <c r="AE1064" s="16" t="str">
        <f>IFERROR(INDEX(Cost_Components!$O$2:$O$29,MATCH(E1064,Cost_Components!$A$2:$A$29,0)),"")</f>
        <v>Both</v>
      </c>
      <c r="AF1064" s="11">
        <v>7459506.9001915101</v>
      </c>
      <c r="AG1064" s="11">
        <v>8415519.4499264993</v>
      </c>
      <c r="AH1064" s="23">
        <f t="shared" si="233"/>
        <v>1</v>
      </c>
      <c r="AI1064" s="10">
        <v>321429520.52287501</v>
      </c>
      <c r="AJ1064" s="29">
        <f t="shared" si="234"/>
        <v>1.1362787821500599E-2</v>
      </c>
      <c r="AK1064" s="29">
        <f t="shared" si="235"/>
        <v>2.4155214661127026E-2</v>
      </c>
      <c r="AL1064" s="29">
        <f t="shared" si="236"/>
        <v>1.2792426839626428E-2</v>
      </c>
      <c r="AM1064" s="29">
        <f t="shared" si="237"/>
        <v>6.6762716356901473E-3</v>
      </c>
    </row>
    <row r="1065" spans="1:39">
      <c r="A1065" t="s">
        <v>115</v>
      </c>
      <c r="B1065" s="20">
        <v>2048</v>
      </c>
      <c r="C1065" t="s">
        <v>242</v>
      </c>
      <c r="D1065" t="s">
        <v>222</v>
      </c>
      <c r="E1065" s="22" t="s">
        <v>331</v>
      </c>
      <c r="F1065" s="22" t="s">
        <v>332</v>
      </c>
      <c r="G1065" s="22" t="s">
        <v>246</v>
      </c>
      <c r="H1065" s="22" t="s">
        <v>237</v>
      </c>
      <c r="I1065" s="22" t="s">
        <v>309</v>
      </c>
      <c r="J1065" s="17">
        <f>IFERROR(INDEX(Cost_Components!$K$2:$K$29,MATCH(E1065,Cost_Components!$A$2:$A$29,0)),"")</f>
        <v>0.2</v>
      </c>
      <c r="K1065" s="17">
        <f t="shared" si="224"/>
        <v>0.76230769230769235</v>
      </c>
      <c r="L1065" s="17">
        <f>IFERROR(INDEX(Cost_Components!$S$2:$S$29,MATCH(E1065,Cost_Components!$A$2:$A$29,0)),"")</f>
        <v>0.31</v>
      </c>
      <c r="M1065" s="28">
        <f>IFERROR(INDEX(Cost_Components!$L$2:$L$29,MATCH(E1065,Cost_Components!$A$2:$A$29,0)),"")</f>
        <v>1</v>
      </c>
      <c r="N1065" s="29">
        <f>IFERROR(INDEX(Cost_Components!$P$2:$P$29,MATCH(E1065,Cost_Components!$A$2:$A$29,0)),"")</f>
        <v>7</v>
      </c>
      <c r="O1065" s="23">
        <f t="shared" si="225"/>
        <v>1504730.3395507382</v>
      </c>
      <c r="P1065" s="23">
        <f t="shared" si="226"/>
        <v>1710199.89526226</v>
      </c>
      <c r="Q1065" s="23">
        <f t="shared" si="227"/>
        <v>3711133.7727191043</v>
      </c>
      <c r="R1065" s="23">
        <f t="shared" si="228"/>
        <v>8029472.5888180546</v>
      </c>
      <c r="S1065" s="23">
        <f t="shared" si="229"/>
        <v>4318338.8160989508</v>
      </c>
      <c r="T1065" s="16">
        <f>IFERROR(INDEX(Cost_Components!$R$2:$R$29,MATCH(E1065,Cost_Components!$A$2:$A$29,0)),"")</f>
        <v>1</v>
      </c>
      <c r="U1065" s="26">
        <f>IFERROR(INDEX(Cost_Components!$Q$2:$Q$29,MATCH(E1065,Cost_Components!$A$2:$A$29,0)),"")</f>
        <v>2023</v>
      </c>
      <c r="V1065" s="30">
        <f>1/(1+Calculation_Assumptions!$B$5)^(B1065-Calculation_Assumptions!$B$2)</f>
        <v>0.50669174842969467</v>
      </c>
      <c r="W1065" s="23">
        <f t="shared" si="230"/>
        <v>1880400.859955532</v>
      </c>
      <c r="X1065" s="23">
        <f t="shared" si="231"/>
        <v>4068467.504996527</v>
      </c>
      <c r="Y1065" s="23">
        <f t="shared" si="232"/>
        <v>2188066.645040995</v>
      </c>
      <c r="Z1065" s="17">
        <f>IFERROR(INDEX(Cost_Components!$T$2:$T$29,MATCH(E1065,Cost_Components!$A$2:$A$29,0)),"")</f>
        <v>0.8</v>
      </c>
      <c r="AA1065" s="26">
        <f>IFERROR(INDEX(Cost_Components!$U$2:$U$29,MATCH(E1065,Cost_Components!$A$2:$A$29,0)),"")</f>
        <v>2025</v>
      </c>
      <c r="AB1065" s="26">
        <f>IFERROR(INDEX(Cost_Components!$V$2:$V$29,MATCH(E1065,Cost_Components!$A$2:$A$29,0)),"")</f>
        <v>2050</v>
      </c>
      <c r="AC1065" s="26">
        <f>IFERROR(INDEX(Cost_Components!$M$2:$M$29,MATCH(E1065,Cost_Components!$A$2:$A$29,0)),"")</f>
        <v>30</v>
      </c>
      <c r="AD1065" s="26">
        <f>IFERROR(INDEX(Cost_Components!$N$2:$N$29,MATCH(E1065,Cost_Components!$A$2:$A$29,0)),"")</f>
        <v>95</v>
      </c>
      <c r="AE1065" s="16" t="str">
        <f>IFERROR(INDEX(Cost_Components!$O$2:$O$29,MATCH(E1065,Cost_Components!$A$2:$A$29,0)),"")</f>
        <v>Both</v>
      </c>
      <c r="AF1065" s="11">
        <v>7523651.6977536902</v>
      </c>
      <c r="AG1065" s="11">
        <v>8550999.4763112999</v>
      </c>
      <c r="AH1065" s="23">
        <f t="shared" si="233"/>
        <v>1</v>
      </c>
      <c r="AI1065" s="10">
        <v>322136832.26016098</v>
      </c>
      <c r="AJ1065" s="29">
        <f t="shared" si="234"/>
        <v>1.1520364643438087E-2</v>
      </c>
      <c r="AK1065" s="29">
        <f t="shared" si="235"/>
        <v>2.492565824429965E-2</v>
      </c>
      <c r="AL1065" s="29">
        <f t="shared" si="236"/>
        <v>1.3405293600861564E-2</v>
      </c>
      <c r="AM1065" s="29">
        <f t="shared" si="237"/>
        <v>6.7923516528339426E-3</v>
      </c>
    </row>
    <row r="1066" spans="1:39">
      <c r="A1066" t="s">
        <v>115</v>
      </c>
      <c r="B1066" s="20">
        <v>2049</v>
      </c>
      <c r="C1066" t="s">
        <v>242</v>
      </c>
      <c r="D1066" t="s">
        <v>222</v>
      </c>
      <c r="E1066" s="22" t="s">
        <v>331</v>
      </c>
      <c r="F1066" s="22" t="s">
        <v>332</v>
      </c>
      <c r="G1066" s="22" t="s">
        <v>246</v>
      </c>
      <c r="H1066" s="22" t="s">
        <v>237</v>
      </c>
      <c r="I1066" s="22" t="s">
        <v>309</v>
      </c>
      <c r="J1066" s="17">
        <f>IFERROR(INDEX(Cost_Components!$K$2:$K$29,MATCH(E1066,Cost_Components!$A$2:$A$29,0)),"")</f>
        <v>0.2</v>
      </c>
      <c r="K1066" s="17">
        <f t="shared" si="224"/>
        <v>0.7811538461538462</v>
      </c>
      <c r="L1066" s="17">
        <f>IFERROR(INDEX(Cost_Components!$S$2:$S$29,MATCH(E1066,Cost_Components!$A$2:$A$29,0)),"")</f>
        <v>0.31</v>
      </c>
      <c r="M1066" s="28">
        <f>IFERROR(INDEX(Cost_Components!$L$2:$L$29,MATCH(E1066,Cost_Components!$A$2:$A$29,0)),"")</f>
        <v>1</v>
      </c>
      <c r="N1066" s="29">
        <f>IFERROR(INDEX(Cost_Components!$P$2:$P$29,MATCH(E1066,Cost_Components!$A$2:$A$29,0)),"")</f>
        <v>7</v>
      </c>
      <c r="O1066" s="23">
        <f t="shared" si="225"/>
        <v>1516601.011753594</v>
      </c>
      <c r="P1066" s="23">
        <f t="shared" si="226"/>
        <v>1736625.1734477021</v>
      </c>
      <c r="Q1066" s="23">
        <f t="shared" si="227"/>
        <v>3768476.6263815137</v>
      </c>
      <c r="R1066" s="23">
        <f t="shared" si="228"/>
        <v>8292890.9938849416</v>
      </c>
      <c r="S1066" s="23">
        <f t="shared" si="229"/>
        <v>4524414.3675034279</v>
      </c>
      <c r="T1066" s="16">
        <f>IFERROR(INDEX(Cost_Components!$R$2:$R$29,MATCH(E1066,Cost_Components!$A$2:$A$29,0)),"")</f>
        <v>1</v>
      </c>
      <c r="U1066" s="26">
        <f>IFERROR(INDEX(Cost_Components!$Q$2:$Q$29,MATCH(E1066,Cost_Components!$A$2:$A$29,0)),"")</f>
        <v>2023</v>
      </c>
      <c r="V1066" s="30">
        <f>1/(1+Calculation_Assumptions!$B$5)^(B1066-Calculation_Assumptions!$B$2)</f>
        <v>0.49193373633950943</v>
      </c>
      <c r="W1066" s="23">
        <f t="shared" si="230"/>
        <v>1853840.7871239674</v>
      </c>
      <c r="X1066" s="23">
        <f t="shared" si="231"/>
        <v>4079552.8516780874</v>
      </c>
      <c r="Y1066" s="23">
        <f t="shared" si="232"/>
        <v>2225712.0645541195</v>
      </c>
      <c r="Z1066" s="17">
        <f>IFERROR(INDEX(Cost_Components!$T$2:$T$29,MATCH(E1066,Cost_Components!$A$2:$A$29,0)),"")</f>
        <v>0.8</v>
      </c>
      <c r="AA1066" s="26">
        <f>IFERROR(INDEX(Cost_Components!$U$2:$U$29,MATCH(E1066,Cost_Components!$A$2:$A$29,0)),"")</f>
        <v>2025</v>
      </c>
      <c r="AB1066" s="26">
        <f>IFERROR(INDEX(Cost_Components!$V$2:$V$29,MATCH(E1066,Cost_Components!$A$2:$A$29,0)),"")</f>
        <v>2050</v>
      </c>
      <c r="AC1066" s="26">
        <f>IFERROR(INDEX(Cost_Components!$M$2:$M$29,MATCH(E1066,Cost_Components!$A$2:$A$29,0)),"")</f>
        <v>30</v>
      </c>
      <c r="AD1066" s="26">
        <f>IFERROR(INDEX(Cost_Components!$N$2:$N$29,MATCH(E1066,Cost_Components!$A$2:$A$29,0)),"")</f>
        <v>95</v>
      </c>
      <c r="AE1066" s="16" t="str">
        <f>IFERROR(INDEX(Cost_Components!$O$2:$O$29,MATCH(E1066,Cost_Components!$A$2:$A$29,0)),"")</f>
        <v>Both</v>
      </c>
      <c r="AF1066" s="11">
        <v>7583005.0587679697</v>
      </c>
      <c r="AG1066" s="11">
        <v>8683125.8672385104</v>
      </c>
      <c r="AH1066" s="23">
        <f t="shared" si="233"/>
        <v>1</v>
      </c>
      <c r="AI1066" s="10">
        <v>322765819.75268102</v>
      </c>
      <c r="AJ1066" s="29">
        <f t="shared" si="234"/>
        <v>1.1675575280149258E-2</v>
      </c>
      <c r="AK1066" s="29">
        <f t="shared" si="235"/>
        <v>2.569321311729774E-2</v>
      </c>
      <c r="AL1066" s="29">
        <f t="shared" si="236"/>
        <v>1.401763783714848E-2</v>
      </c>
      <c r="AM1066" s="29">
        <f t="shared" si="237"/>
        <v>6.8957489558825313E-3</v>
      </c>
    </row>
    <row r="1067" spans="1:39">
      <c r="A1067" t="s">
        <v>115</v>
      </c>
      <c r="B1067" s="20">
        <v>2050</v>
      </c>
      <c r="C1067" t="s">
        <v>242</v>
      </c>
      <c r="D1067" t="s">
        <v>222</v>
      </c>
      <c r="E1067" s="22" t="s">
        <v>331</v>
      </c>
      <c r="F1067" s="22" t="s">
        <v>332</v>
      </c>
      <c r="G1067" s="22" t="s">
        <v>246</v>
      </c>
      <c r="H1067" s="22" t="s">
        <v>237</v>
      </c>
      <c r="I1067" s="22" t="s">
        <v>309</v>
      </c>
      <c r="J1067" s="17">
        <f>IFERROR(INDEX(Cost_Components!$K$2:$K$29,MATCH(E1067,Cost_Components!$A$2:$A$29,0)),"")</f>
        <v>0.2</v>
      </c>
      <c r="K1067" s="17">
        <f t="shared" si="224"/>
        <v>0.8</v>
      </c>
      <c r="L1067" s="17">
        <f>IFERROR(INDEX(Cost_Components!$S$2:$S$29,MATCH(E1067,Cost_Components!$A$2:$A$29,0)),"")</f>
        <v>0.31</v>
      </c>
      <c r="M1067" s="28">
        <f>IFERROR(INDEX(Cost_Components!$L$2:$L$29,MATCH(E1067,Cost_Components!$A$2:$A$29,0)),"")</f>
        <v>1</v>
      </c>
      <c r="N1067" s="29">
        <f>IFERROR(INDEX(Cost_Components!$P$2:$P$29,MATCH(E1067,Cost_Components!$A$2:$A$29,0)),"")</f>
        <v>7</v>
      </c>
      <c r="O1067" s="23">
        <f t="shared" si="225"/>
        <v>1527411.6700433742</v>
      </c>
      <c r="P1067" s="23">
        <f t="shared" si="226"/>
        <v>1762221.6895994202</v>
      </c>
      <c r="Q1067" s="23">
        <f t="shared" si="227"/>
        <v>3824021.0664307415</v>
      </c>
      <c r="R1067" s="23">
        <f t="shared" si="228"/>
        <v>8553505.3522428945</v>
      </c>
      <c r="S1067" s="23">
        <f t="shared" si="229"/>
        <v>4729484.2858121525</v>
      </c>
      <c r="T1067" s="16">
        <f>IFERROR(INDEX(Cost_Components!$R$2:$R$29,MATCH(E1067,Cost_Components!$A$2:$A$29,0)),"")</f>
        <v>1</v>
      </c>
      <c r="U1067" s="26">
        <f>IFERROR(INDEX(Cost_Components!$Q$2:$Q$29,MATCH(E1067,Cost_Components!$A$2:$A$29,0)),"")</f>
        <v>2023</v>
      </c>
      <c r="V1067" s="30">
        <f>1/(1+Calculation_Assumptions!$B$5)^(B1067-Calculation_Assumptions!$B$2)</f>
        <v>0.47760556926165965</v>
      </c>
      <c r="W1067" s="23">
        <f t="shared" si="230"/>
        <v>1826373.7583012332</v>
      </c>
      <c r="X1067" s="23">
        <f t="shared" si="231"/>
        <v>4085201.7929406203</v>
      </c>
      <c r="Y1067" s="23">
        <f t="shared" si="232"/>
        <v>2258828.0346393869</v>
      </c>
      <c r="Z1067" s="17">
        <f>IFERROR(INDEX(Cost_Components!$T$2:$T$29,MATCH(E1067,Cost_Components!$A$2:$A$29,0)),"")</f>
        <v>0.8</v>
      </c>
      <c r="AA1067" s="26">
        <f>IFERROR(INDEX(Cost_Components!$U$2:$U$29,MATCH(E1067,Cost_Components!$A$2:$A$29,0)),"")</f>
        <v>2025</v>
      </c>
      <c r="AB1067" s="26">
        <f>IFERROR(INDEX(Cost_Components!$V$2:$V$29,MATCH(E1067,Cost_Components!$A$2:$A$29,0)),"")</f>
        <v>2050</v>
      </c>
      <c r="AC1067" s="26">
        <f>IFERROR(INDEX(Cost_Components!$M$2:$M$29,MATCH(E1067,Cost_Components!$A$2:$A$29,0)),"")</f>
        <v>30</v>
      </c>
      <c r="AD1067" s="26">
        <f>IFERROR(INDEX(Cost_Components!$N$2:$N$29,MATCH(E1067,Cost_Components!$A$2:$A$29,0)),"")</f>
        <v>95</v>
      </c>
      <c r="AE1067" s="16" t="str">
        <f>IFERROR(INDEX(Cost_Components!$O$2:$O$29,MATCH(E1067,Cost_Components!$A$2:$A$29,0)),"")</f>
        <v>Both</v>
      </c>
      <c r="AF1067" s="11">
        <v>7637058.3502168702</v>
      </c>
      <c r="AG1067" s="11">
        <v>8811108.4479971007</v>
      </c>
      <c r="AH1067" s="23">
        <f t="shared" si="233"/>
        <v>1</v>
      </c>
      <c r="AI1067" s="10">
        <v>323312042.56328499</v>
      </c>
      <c r="AJ1067" s="29">
        <f t="shared" si="234"/>
        <v>1.1827648101546446E-2</v>
      </c>
      <c r="AK1067" s="29">
        <f t="shared" si="235"/>
        <v>2.6455882324793498E-2</v>
      </c>
      <c r="AL1067" s="29">
        <f t="shared" si="236"/>
        <v>1.462823422324705E-2</v>
      </c>
      <c r="AM1067" s="29">
        <f t="shared" si="237"/>
        <v>6.9865261334867987E-3</v>
      </c>
    </row>
    <row r="1068" spans="1:39">
      <c r="A1068" t="s">
        <v>115</v>
      </c>
      <c r="B1068" s="20">
        <v>2025</v>
      </c>
      <c r="C1068" t="s">
        <v>242</v>
      </c>
      <c r="D1068" t="s">
        <v>222</v>
      </c>
      <c r="E1068" s="22" t="s">
        <v>335</v>
      </c>
      <c r="F1068" s="22" t="s">
        <v>336</v>
      </c>
      <c r="G1068" s="22" t="s">
        <v>246</v>
      </c>
      <c r="H1068" s="22" t="s">
        <v>237</v>
      </c>
      <c r="I1068" s="22" t="s">
        <v>309</v>
      </c>
      <c r="J1068" s="17">
        <f>IFERROR(INDEX(Cost_Components!$K$2:$K$29,MATCH(E1068,Cost_Components!$A$2:$A$29,0)),"")</f>
        <v>0.2</v>
      </c>
      <c r="K1068" s="17">
        <f t="shared" si="224"/>
        <v>0.32884615384615384</v>
      </c>
      <c r="L1068" s="17">
        <f>IFERROR(INDEX(Cost_Components!$S$2:$S$29,MATCH(E1068,Cost_Components!$A$2:$A$29,0)),"")</f>
        <v>0.31</v>
      </c>
      <c r="M1068" s="28">
        <f>IFERROR(INDEX(Cost_Components!$L$2:$L$29,MATCH(E1068,Cost_Components!$A$2:$A$29,0)),"")</f>
        <v>1</v>
      </c>
      <c r="N1068" s="29">
        <f>IFERROR(INDEX(Cost_Components!$P$2:$P$29,MATCH(E1068,Cost_Components!$A$2:$A$29,0)),"")</f>
        <v>29.216219469999999</v>
      </c>
      <c r="O1068" s="23">
        <f t="shared" si="225"/>
        <v>1037029.2799147301</v>
      </c>
      <c r="P1068" s="23">
        <f t="shared" si="226"/>
        <v>1037930.547742164</v>
      </c>
      <c r="Q1068" s="23">
        <f t="shared" si="227"/>
        <v>9400566.0700102374</v>
      </c>
      <c r="R1068" s="23">
        <f t="shared" si="228"/>
        <v>9963405.4454531223</v>
      </c>
      <c r="S1068" s="23">
        <f t="shared" si="229"/>
        <v>562839.37544288486</v>
      </c>
      <c r="T1068" s="16">
        <f>IFERROR(INDEX(Cost_Components!$R$2:$R$29,MATCH(E1068,Cost_Components!$A$2:$A$29,0)),"")</f>
        <v>1</v>
      </c>
      <c r="U1068" s="26">
        <f>IFERROR(INDEX(Cost_Components!$Q$2:$Q$29,MATCH(E1068,Cost_Components!$A$2:$A$29,0)),"")</f>
        <v>2023</v>
      </c>
      <c r="V1068" s="30">
        <f>1/(1+Calculation_Assumptions!$B$5)^(B1068-Calculation_Assumptions!$B$2)</f>
        <v>1</v>
      </c>
      <c r="W1068" s="23">
        <f t="shared" si="230"/>
        <v>9400566.0700102374</v>
      </c>
      <c r="X1068" s="23">
        <f t="shared" si="231"/>
        <v>9963405.4454531223</v>
      </c>
      <c r="Y1068" s="23">
        <f t="shared" si="232"/>
        <v>562839.37544288486</v>
      </c>
      <c r="Z1068" s="17">
        <f>IFERROR(INDEX(Cost_Components!$T$2:$T$29,MATCH(E1068,Cost_Components!$A$2:$A$29,0)),"")</f>
        <v>0.8</v>
      </c>
      <c r="AA1068" s="26">
        <f>IFERROR(INDEX(Cost_Components!$U$2:$U$29,MATCH(E1068,Cost_Components!$A$2:$A$29,0)),"")</f>
        <v>2025</v>
      </c>
      <c r="AB1068" s="26">
        <f>IFERROR(INDEX(Cost_Components!$V$2:$V$29,MATCH(E1068,Cost_Components!$A$2:$A$29,0)),"")</f>
        <v>2050</v>
      </c>
      <c r="AC1068" s="26">
        <f>IFERROR(INDEX(Cost_Components!$M$2:$M$29,MATCH(E1068,Cost_Components!$A$2:$A$29,0)),"")</f>
        <v>30</v>
      </c>
      <c r="AD1068" s="26">
        <f>IFERROR(INDEX(Cost_Components!$N$2:$N$29,MATCH(E1068,Cost_Components!$A$2:$A$29,0)),"")</f>
        <v>95</v>
      </c>
      <c r="AE1068" s="16" t="str">
        <f>IFERROR(INDEX(Cost_Components!$O$2:$O$29,MATCH(E1068,Cost_Components!$A$2:$A$29,0)),"")</f>
        <v>Both</v>
      </c>
      <c r="AF1068" s="11">
        <v>5185146.3995736502</v>
      </c>
      <c r="AG1068" s="11">
        <v>5189652.7387108197</v>
      </c>
      <c r="AH1068" s="23">
        <f t="shared" si="233"/>
        <v>1</v>
      </c>
      <c r="AI1068" s="10">
        <v>288391907.64445603</v>
      </c>
      <c r="AJ1068" s="29">
        <f t="shared" si="234"/>
        <v>3.2596497407963769E-2</v>
      </c>
      <c r="AK1068" s="29">
        <f t="shared" si="235"/>
        <v>3.4548145011532388E-2</v>
      </c>
      <c r="AL1068" s="29">
        <f t="shared" si="236"/>
        <v>1.9516476035686182E-3</v>
      </c>
      <c r="AM1068" s="29">
        <f t="shared" si="237"/>
        <v>1.9516476035686182E-3</v>
      </c>
    </row>
    <row r="1069" spans="1:39">
      <c r="A1069" t="s">
        <v>115</v>
      </c>
      <c r="B1069" s="20">
        <v>2026</v>
      </c>
      <c r="C1069" t="s">
        <v>242</v>
      </c>
      <c r="D1069" t="s">
        <v>222</v>
      </c>
      <c r="E1069" s="22" t="s">
        <v>335</v>
      </c>
      <c r="F1069" s="22" t="s">
        <v>336</v>
      </c>
      <c r="G1069" s="22" t="s">
        <v>246</v>
      </c>
      <c r="H1069" s="22" t="s">
        <v>237</v>
      </c>
      <c r="I1069" s="22" t="s">
        <v>309</v>
      </c>
      <c r="J1069" s="17">
        <f>IFERROR(INDEX(Cost_Components!$K$2:$K$29,MATCH(E1069,Cost_Components!$A$2:$A$29,0)),"")</f>
        <v>0.2</v>
      </c>
      <c r="K1069" s="17">
        <f t="shared" si="224"/>
        <v>0.34769230769230769</v>
      </c>
      <c r="L1069" s="17">
        <f>IFERROR(INDEX(Cost_Components!$S$2:$S$29,MATCH(E1069,Cost_Components!$A$2:$A$29,0)),"")</f>
        <v>0.31</v>
      </c>
      <c r="M1069" s="28">
        <f>IFERROR(INDEX(Cost_Components!$L$2:$L$29,MATCH(E1069,Cost_Components!$A$2:$A$29,0)),"")</f>
        <v>1</v>
      </c>
      <c r="N1069" s="29">
        <f>IFERROR(INDEX(Cost_Components!$P$2:$P$29,MATCH(E1069,Cost_Components!$A$2:$A$29,0)),"")</f>
        <v>29.216219469999999</v>
      </c>
      <c r="O1069" s="23">
        <f t="shared" si="225"/>
        <v>1063647.7619923581</v>
      </c>
      <c r="P1069" s="23">
        <f t="shared" si="226"/>
        <v>1066321.3263532182</v>
      </c>
      <c r="Q1069" s="23">
        <f t="shared" si="227"/>
        <v>9657702.1478459071</v>
      </c>
      <c r="R1069" s="23">
        <f t="shared" si="228"/>
        <v>10804804.951400509</v>
      </c>
      <c r="S1069" s="23">
        <f t="shared" si="229"/>
        <v>1147102.803554602</v>
      </c>
      <c r="T1069" s="16">
        <f>IFERROR(INDEX(Cost_Components!$R$2:$R$29,MATCH(E1069,Cost_Components!$A$2:$A$29,0)),"")</f>
        <v>1</v>
      </c>
      <c r="U1069" s="26">
        <f>IFERROR(INDEX(Cost_Components!$Q$2:$Q$29,MATCH(E1069,Cost_Components!$A$2:$A$29,0)),"")</f>
        <v>2023</v>
      </c>
      <c r="V1069" s="30">
        <f>1/(1+Calculation_Assumptions!$B$5)^(B1069-Calculation_Assumptions!$B$2)</f>
        <v>0.970873786407767</v>
      </c>
      <c r="W1069" s="23">
        <f t="shared" si="230"/>
        <v>9376409.8522775806</v>
      </c>
      <c r="X1069" s="23">
        <f t="shared" si="231"/>
        <v>10490101.8945636</v>
      </c>
      <c r="Y1069" s="23">
        <f t="shared" si="232"/>
        <v>1113692.0422860214</v>
      </c>
      <c r="Z1069" s="17">
        <f>IFERROR(INDEX(Cost_Components!$T$2:$T$29,MATCH(E1069,Cost_Components!$A$2:$A$29,0)),"")</f>
        <v>0.8</v>
      </c>
      <c r="AA1069" s="26">
        <f>IFERROR(INDEX(Cost_Components!$U$2:$U$29,MATCH(E1069,Cost_Components!$A$2:$A$29,0)),"")</f>
        <v>2025</v>
      </c>
      <c r="AB1069" s="26">
        <f>IFERROR(INDEX(Cost_Components!$V$2:$V$29,MATCH(E1069,Cost_Components!$A$2:$A$29,0)),"")</f>
        <v>2050</v>
      </c>
      <c r="AC1069" s="26">
        <f>IFERROR(INDEX(Cost_Components!$M$2:$M$29,MATCH(E1069,Cost_Components!$A$2:$A$29,0)),"")</f>
        <v>30</v>
      </c>
      <c r="AD1069" s="26">
        <f>IFERROR(INDEX(Cost_Components!$N$2:$N$29,MATCH(E1069,Cost_Components!$A$2:$A$29,0)),"")</f>
        <v>95</v>
      </c>
      <c r="AE1069" s="16" t="str">
        <f>IFERROR(INDEX(Cost_Components!$O$2:$O$29,MATCH(E1069,Cost_Components!$A$2:$A$29,0)),"")</f>
        <v>Both</v>
      </c>
      <c r="AF1069" s="11">
        <v>5318238.8099617902</v>
      </c>
      <c r="AG1069" s="11">
        <v>5331606.6317660902</v>
      </c>
      <c r="AH1069" s="23">
        <f t="shared" si="233"/>
        <v>1</v>
      </c>
      <c r="AI1069" s="10">
        <v>290472130.233437</v>
      </c>
      <c r="AJ1069" s="29">
        <f t="shared" si="234"/>
        <v>3.3248291807150401E-2</v>
      </c>
      <c r="AK1069" s="29">
        <f t="shared" si="235"/>
        <v>3.7197389445649265E-2</v>
      </c>
      <c r="AL1069" s="29">
        <f t="shared" si="236"/>
        <v>3.9490976384988687E-3</v>
      </c>
      <c r="AM1069" s="29">
        <f t="shared" si="237"/>
        <v>3.834075377183368E-3</v>
      </c>
    </row>
    <row r="1070" spans="1:39">
      <c r="A1070" t="s">
        <v>115</v>
      </c>
      <c r="B1070" s="20">
        <v>2027</v>
      </c>
      <c r="C1070" t="s">
        <v>242</v>
      </c>
      <c r="D1070" t="s">
        <v>222</v>
      </c>
      <c r="E1070" s="22" t="s">
        <v>335</v>
      </c>
      <c r="F1070" s="22" t="s">
        <v>336</v>
      </c>
      <c r="G1070" s="22" t="s">
        <v>246</v>
      </c>
      <c r="H1070" s="22" t="s">
        <v>237</v>
      </c>
      <c r="I1070" s="22" t="s">
        <v>309</v>
      </c>
      <c r="J1070" s="17">
        <f>IFERROR(INDEX(Cost_Components!$K$2:$K$29,MATCH(E1070,Cost_Components!$A$2:$A$29,0)),"")</f>
        <v>0.2</v>
      </c>
      <c r="K1070" s="17">
        <f t="shared" si="224"/>
        <v>0.36653846153846154</v>
      </c>
      <c r="L1070" s="17">
        <f>IFERROR(INDEX(Cost_Components!$S$2:$S$29,MATCH(E1070,Cost_Components!$A$2:$A$29,0)),"")</f>
        <v>0.31</v>
      </c>
      <c r="M1070" s="28">
        <f>IFERROR(INDEX(Cost_Components!$L$2:$L$29,MATCH(E1070,Cost_Components!$A$2:$A$29,0)),"")</f>
        <v>1</v>
      </c>
      <c r="N1070" s="29">
        <f>IFERROR(INDEX(Cost_Components!$P$2:$P$29,MATCH(E1070,Cost_Components!$A$2:$A$29,0)),"")</f>
        <v>29.216219469999999</v>
      </c>
      <c r="O1070" s="23">
        <f t="shared" si="225"/>
        <v>1090003.5780166162</v>
      </c>
      <c r="P1070" s="23">
        <f t="shared" si="226"/>
        <v>1095288.138171948</v>
      </c>
      <c r="Q1070" s="23">
        <f t="shared" si="227"/>
        <v>9920055.3745929878</v>
      </c>
      <c r="R1070" s="23">
        <f t="shared" si="228"/>
        <v>11672704.585297324</v>
      </c>
      <c r="S1070" s="23">
        <f t="shared" si="229"/>
        <v>1752649.2107043359</v>
      </c>
      <c r="T1070" s="16">
        <f>IFERROR(INDEX(Cost_Components!$R$2:$R$29,MATCH(E1070,Cost_Components!$A$2:$A$29,0)),"")</f>
        <v>1</v>
      </c>
      <c r="U1070" s="26">
        <f>IFERROR(INDEX(Cost_Components!$Q$2:$Q$29,MATCH(E1070,Cost_Components!$A$2:$A$29,0)),"")</f>
        <v>2023</v>
      </c>
      <c r="V1070" s="30">
        <f>1/(1+Calculation_Assumptions!$B$5)^(B1070-Calculation_Assumptions!$B$2)</f>
        <v>0.94259590913375435</v>
      </c>
      <c r="W1070" s="23">
        <f t="shared" si="230"/>
        <v>9350603.6144716628</v>
      </c>
      <c r="X1070" s="23">
        <f t="shared" si="231"/>
        <v>11002643.590628074</v>
      </c>
      <c r="Y1070" s="23">
        <f t="shared" si="232"/>
        <v>1652039.9761564105</v>
      </c>
      <c r="Z1070" s="17">
        <f>IFERROR(INDEX(Cost_Components!$T$2:$T$29,MATCH(E1070,Cost_Components!$A$2:$A$29,0)),"")</f>
        <v>0.8</v>
      </c>
      <c r="AA1070" s="26">
        <f>IFERROR(INDEX(Cost_Components!$U$2:$U$29,MATCH(E1070,Cost_Components!$A$2:$A$29,0)),"")</f>
        <v>2025</v>
      </c>
      <c r="AB1070" s="26">
        <f>IFERROR(INDEX(Cost_Components!$V$2:$V$29,MATCH(E1070,Cost_Components!$A$2:$A$29,0)),"")</f>
        <v>2050</v>
      </c>
      <c r="AC1070" s="26">
        <f>IFERROR(INDEX(Cost_Components!$M$2:$M$29,MATCH(E1070,Cost_Components!$A$2:$A$29,0)),"")</f>
        <v>30</v>
      </c>
      <c r="AD1070" s="26">
        <f>IFERROR(INDEX(Cost_Components!$N$2:$N$29,MATCH(E1070,Cost_Components!$A$2:$A$29,0)),"")</f>
        <v>95</v>
      </c>
      <c r="AE1070" s="16" t="str">
        <f>IFERROR(INDEX(Cost_Components!$O$2:$O$29,MATCH(E1070,Cost_Components!$A$2:$A$29,0)),"")</f>
        <v>Both</v>
      </c>
      <c r="AF1070" s="11">
        <v>5450017.8900830802</v>
      </c>
      <c r="AG1070" s="11">
        <v>5476440.6908597397</v>
      </c>
      <c r="AH1070" s="23">
        <f t="shared" si="233"/>
        <v>1</v>
      </c>
      <c r="AI1070" s="10">
        <v>292505080.826208</v>
      </c>
      <c r="AJ1070" s="29">
        <f t="shared" si="234"/>
        <v>3.3914130129202753E-2</v>
      </c>
      <c r="AK1070" s="29">
        <f t="shared" si="235"/>
        <v>3.9905989162057211E-2</v>
      </c>
      <c r="AL1070" s="29">
        <f t="shared" si="236"/>
        <v>5.9918590328544522E-3</v>
      </c>
      <c r="AM1070" s="29">
        <f t="shared" si="237"/>
        <v>5.6479018124747406E-3</v>
      </c>
    </row>
    <row r="1071" spans="1:39">
      <c r="A1071" t="s">
        <v>115</v>
      </c>
      <c r="B1071" s="20">
        <v>2028</v>
      </c>
      <c r="C1071" t="s">
        <v>242</v>
      </c>
      <c r="D1071" t="s">
        <v>222</v>
      </c>
      <c r="E1071" s="22" t="s">
        <v>335</v>
      </c>
      <c r="F1071" s="22" t="s">
        <v>336</v>
      </c>
      <c r="G1071" s="22" t="s">
        <v>246</v>
      </c>
      <c r="H1071" s="22" t="s">
        <v>237</v>
      </c>
      <c r="I1071" s="22" t="s">
        <v>309</v>
      </c>
      <c r="J1071" s="17">
        <f>IFERROR(INDEX(Cost_Components!$K$2:$K$29,MATCH(E1071,Cost_Components!$A$2:$A$29,0)),"")</f>
        <v>0.2</v>
      </c>
      <c r="K1071" s="17">
        <f t="shared" si="224"/>
        <v>0.38538461538461538</v>
      </c>
      <c r="L1071" s="17">
        <f>IFERROR(INDEX(Cost_Components!$S$2:$S$29,MATCH(E1071,Cost_Components!$A$2:$A$29,0)),"")</f>
        <v>0.31</v>
      </c>
      <c r="M1071" s="28">
        <f>IFERROR(INDEX(Cost_Components!$L$2:$L$29,MATCH(E1071,Cost_Components!$A$2:$A$29,0)),"")</f>
        <v>1</v>
      </c>
      <c r="N1071" s="29">
        <f>IFERROR(INDEX(Cost_Components!$P$2:$P$29,MATCH(E1071,Cost_Components!$A$2:$A$29,0)),"")</f>
        <v>29.216219469999999</v>
      </c>
      <c r="O1071" s="23">
        <f t="shared" si="225"/>
        <v>1115525.2549392621</v>
      </c>
      <c r="P1071" s="23">
        <f t="shared" si="226"/>
        <v>1124260.5665727099</v>
      </c>
      <c r="Q1071" s="23">
        <f t="shared" si="227"/>
        <v>10182459.470881</v>
      </c>
      <c r="R1071" s="23">
        <f t="shared" si="228"/>
        <v>12560235.974607095</v>
      </c>
      <c r="S1071" s="23">
        <f t="shared" si="229"/>
        <v>2377776.503726095</v>
      </c>
      <c r="T1071" s="16">
        <f>IFERROR(INDEX(Cost_Components!$R$2:$R$29,MATCH(E1071,Cost_Components!$A$2:$A$29,0)),"")</f>
        <v>1</v>
      </c>
      <c r="U1071" s="26">
        <f>IFERROR(INDEX(Cost_Components!$Q$2:$Q$29,MATCH(E1071,Cost_Components!$A$2:$A$29,0)),"")</f>
        <v>2023</v>
      </c>
      <c r="V1071" s="30">
        <f>1/(1+Calculation_Assumptions!$B$5)^(B1071-Calculation_Assumptions!$B$2)</f>
        <v>0.91514165935315961</v>
      </c>
      <c r="W1071" s="23">
        <f t="shared" si="230"/>
        <v>9318392.8564783335</v>
      </c>
      <c r="X1071" s="23">
        <f t="shared" si="231"/>
        <v>11494395.191669187</v>
      </c>
      <c r="Y1071" s="23">
        <f t="shared" si="232"/>
        <v>2176002.3351908526</v>
      </c>
      <c r="Z1071" s="17">
        <f>IFERROR(INDEX(Cost_Components!$T$2:$T$29,MATCH(E1071,Cost_Components!$A$2:$A$29,0)),"")</f>
        <v>0.8</v>
      </c>
      <c r="AA1071" s="26">
        <f>IFERROR(INDEX(Cost_Components!$U$2:$U$29,MATCH(E1071,Cost_Components!$A$2:$A$29,0)),"")</f>
        <v>2025</v>
      </c>
      <c r="AB1071" s="26">
        <f>IFERROR(INDEX(Cost_Components!$V$2:$V$29,MATCH(E1071,Cost_Components!$A$2:$A$29,0)),"")</f>
        <v>2050</v>
      </c>
      <c r="AC1071" s="26">
        <f>IFERROR(INDEX(Cost_Components!$M$2:$M$29,MATCH(E1071,Cost_Components!$A$2:$A$29,0)),"")</f>
        <v>30</v>
      </c>
      <c r="AD1071" s="26">
        <f>IFERROR(INDEX(Cost_Components!$N$2:$N$29,MATCH(E1071,Cost_Components!$A$2:$A$29,0)),"")</f>
        <v>95</v>
      </c>
      <c r="AE1071" s="16" t="str">
        <f>IFERROR(INDEX(Cost_Components!$O$2:$O$29,MATCH(E1071,Cost_Components!$A$2:$A$29,0)),"")</f>
        <v>Both</v>
      </c>
      <c r="AF1071" s="11">
        <v>5577626.2746963101</v>
      </c>
      <c r="AG1071" s="11">
        <v>5621302.8328635497</v>
      </c>
      <c r="AH1071" s="23">
        <f t="shared" si="233"/>
        <v>1</v>
      </c>
      <c r="AI1071" s="10">
        <v>294484707.92155403</v>
      </c>
      <c r="AJ1071" s="29">
        <f t="shared" si="234"/>
        <v>3.4577209603676412E-2</v>
      </c>
      <c r="AK1071" s="29">
        <f t="shared" si="235"/>
        <v>4.2651572855025598E-2</v>
      </c>
      <c r="AL1071" s="29">
        <f t="shared" si="236"/>
        <v>8.0743632513491873E-3</v>
      </c>
      <c r="AM1071" s="29">
        <f t="shared" si="237"/>
        <v>7.3891861840598679E-3</v>
      </c>
    </row>
    <row r="1072" spans="1:39">
      <c r="A1072" t="s">
        <v>115</v>
      </c>
      <c r="B1072" s="20">
        <v>2029</v>
      </c>
      <c r="C1072" t="s">
        <v>242</v>
      </c>
      <c r="D1072" t="s">
        <v>222</v>
      </c>
      <c r="E1072" s="22" t="s">
        <v>335</v>
      </c>
      <c r="F1072" s="22" t="s">
        <v>336</v>
      </c>
      <c r="G1072" s="22" t="s">
        <v>246</v>
      </c>
      <c r="H1072" s="22" t="s">
        <v>237</v>
      </c>
      <c r="I1072" s="22" t="s">
        <v>309</v>
      </c>
      <c r="J1072" s="17">
        <f>IFERROR(INDEX(Cost_Components!$K$2:$K$29,MATCH(E1072,Cost_Components!$A$2:$A$29,0)),"")</f>
        <v>0.2</v>
      </c>
      <c r="K1072" s="17">
        <f t="shared" si="224"/>
        <v>0.40423076923076923</v>
      </c>
      <c r="L1072" s="17">
        <f>IFERROR(INDEX(Cost_Components!$S$2:$S$29,MATCH(E1072,Cost_Components!$A$2:$A$29,0)),"")</f>
        <v>0.31</v>
      </c>
      <c r="M1072" s="28">
        <f>IFERROR(INDEX(Cost_Components!$L$2:$L$29,MATCH(E1072,Cost_Components!$A$2:$A$29,0)),"")</f>
        <v>1</v>
      </c>
      <c r="N1072" s="29">
        <f>IFERROR(INDEX(Cost_Components!$P$2:$P$29,MATCH(E1072,Cost_Components!$A$2:$A$29,0)),"")</f>
        <v>29.216219469999999</v>
      </c>
      <c r="O1072" s="23">
        <f t="shared" si="225"/>
        <v>1140426.8356131462</v>
      </c>
      <c r="P1072" s="23">
        <f t="shared" si="226"/>
        <v>1153393.63337166</v>
      </c>
      <c r="Q1072" s="23">
        <f t="shared" si="227"/>
        <v>10446318.473645013</v>
      </c>
      <c r="R1072" s="23">
        <f t="shared" si="228"/>
        <v>13468549.121310618</v>
      </c>
      <c r="S1072" s="23">
        <f t="shared" si="229"/>
        <v>3022230.6476656049</v>
      </c>
      <c r="T1072" s="16">
        <f>IFERROR(INDEX(Cost_Components!$R$2:$R$29,MATCH(E1072,Cost_Components!$A$2:$A$29,0)),"")</f>
        <v>1</v>
      </c>
      <c r="U1072" s="26">
        <f>IFERROR(INDEX(Cost_Components!$Q$2:$Q$29,MATCH(E1072,Cost_Components!$A$2:$A$29,0)),"")</f>
        <v>2023</v>
      </c>
      <c r="V1072" s="30">
        <f>1/(1+Calculation_Assumptions!$B$5)^(B1072-Calculation_Assumptions!$B$2)</f>
        <v>0.888487047915689</v>
      </c>
      <c r="W1072" s="23">
        <f t="shared" si="230"/>
        <v>9281418.6622359846</v>
      </c>
      <c r="X1072" s="23">
        <f t="shared" si="231"/>
        <v>11966631.448500717</v>
      </c>
      <c r="Y1072" s="23">
        <f t="shared" si="232"/>
        <v>2685212.7862647343</v>
      </c>
      <c r="Z1072" s="17">
        <f>IFERROR(INDEX(Cost_Components!$T$2:$T$29,MATCH(E1072,Cost_Components!$A$2:$A$29,0)),"")</f>
        <v>0.8</v>
      </c>
      <c r="AA1072" s="26">
        <f>IFERROR(INDEX(Cost_Components!$U$2:$U$29,MATCH(E1072,Cost_Components!$A$2:$A$29,0)),"")</f>
        <v>2025</v>
      </c>
      <c r="AB1072" s="26">
        <f>IFERROR(INDEX(Cost_Components!$V$2:$V$29,MATCH(E1072,Cost_Components!$A$2:$A$29,0)),"")</f>
        <v>2050</v>
      </c>
      <c r="AC1072" s="26">
        <f>IFERROR(INDEX(Cost_Components!$M$2:$M$29,MATCH(E1072,Cost_Components!$A$2:$A$29,0)),"")</f>
        <v>30</v>
      </c>
      <c r="AD1072" s="26">
        <f>IFERROR(INDEX(Cost_Components!$N$2:$N$29,MATCH(E1072,Cost_Components!$A$2:$A$29,0)),"")</f>
        <v>95</v>
      </c>
      <c r="AE1072" s="16" t="str">
        <f>IFERROR(INDEX(Cost_Components!$O$2:$O$29,MATCH(E1072,Cost_Components!$A$2:$A$29,0)),"")</f>
        <v>Both</v>
      </c>
      <c r="AF1072" s="11">
        <v>5702134.1780657303</v>
      </c>
      <c r="AG1072" s="11">
        <v>5766968.1668582996</v>
      </c>
      <c r="AH1072" s="23">
        <f t="shared" si="233"/>
        <v>1</v>
      </c>
      <c r="AI1072" s="10">
        <v>296414030.31142998</v>
      </c>
      <c r="AJ1072" s="29">
        <f t="shared" si="234"/>
        <v>3.5242321231115467E-2</v>
      </c>
      <c r="AK1072" s="29">
        <f t="shared" si="235"/>
        <v>4.5438298272047949E-2</v>
      </c>
      <c r="AL1072" s="29">
        <f t="shared" si="236"/>
        <v>1.0195977040932482E-2</v>
      </c>
      <c r="AM1072" s="29">
        <f t="shared" si="237"/>
        <v>9.0589935417142442E-3</v>
      </c>
    </row>
    <row r="1073" spans="1:39">
      <c r="A1073" t="s">
        <v>115</v>
      </c>
      <c r="B1073" s="20">
        <v>2030</v>
      </c>
      <c r="C1073" t="s">
        <v>242</v>
      </c>
      <c r="D1073" t="s">
        <v>222</v>
      </c>
      <c r="E1073" s="22" t="s">
        <v>335</v>
      </c>
      <c r="F1073" s="22" t="s">
        <v>336</v>
      </c>
      <c r="G1073" s="22" t="s">
        <v>246</v>
      </c>
      <c r="H1073" s="22" t="s">
        <v>237</v>
      </c>
      <c r="I1073" s="22" t="s">
        <v>309</v>
      </c>
      <c r="J1073" s="17">
        <f>IFERROR(INDEX(Cost_Components!$K$2:$K$29,MATCH(E1073,Cost_Components!$A$2:$A$29,0)),"")</f>
        <v>0.2</v>
      </c>
      <c r="K1073" s="17">
        <f t="shared" si="224"/>
        <v>0.42307692307692307</v>
      </c>
      <c r="L1073" s="17">
        <f>IFERROR(INDEX(Cost_Components!$S$2:$S$29,MATCH(E1073,Cost_Components!$A$2:$A$29,0)),"")</f>
        <v>0.31</v>
      </c>
      <c r="M1073" s="28">
        <f>IFERROR(INDEX(Cost_Components!$L$2:$L$29,MATCH(E1073,Cost_Components!$A$2:$A$29,0)),"")</f>
        <v>1</v>
      </c>
      <c r="N1073" s="29">
        <f>IFERROR(INDEX(Cost_Components!$P$2:$P$29,MATCH(E1073,Cost_Components!$A$2:$A$29,0)),"")</f>
        <v>29.216219469999999</v>
      </c>
      <c r="O1073" s="23">
        <f t="shared" si="225"/>
        <v>1164768.6706806901</v>
      </c>
      <c r="P1073" s="23">
        <f t="shared" si="226"/>
        <v>1182698.7125766601</v>
      </c>
      <c r="Q1073" s="23">
        <f t="shared" si="227"/>
        <v>10711735.397593105</v>
      </c>
      <c r="R1073" s="23">
        <f t="shared" si="228"/>
        <v>14397365.702240735</v>
      </c>
      <c r="S1073" s="23">
        <f t="shared" si="229"/>
        <v>3685630.3046476301</v>
      </c>
      <c r="T1073" s="16">
        <f>IFERROR(INDEX(Cost_Components!$R$2:$R$29,MATCH(E1073,Cost_Components!$A$2:$A$29,0)),"")</f>
        <v>1</v>
      </c>
      <c r="U1073" s="26">
        <f>IFERROR(INDEX(Cost_Components!$Q$2:$Q$29,MATCH(E1073,Cost_Components!$A$2:$A$29,0)),"")</f>
        <v>2023</v>
      </c>
      <c r="V1073" s="30">
        <f>1/(1+Calculation_Assumptions!$B$5)^(B1073-Calculation_Assumptions!$B$2)</f>
        <v>0.86260878438416411</v>
      </c>
      <c r="W1073" s="23">
        <f t="shared" si="230"/>
        <v>9240037.04996261</v>
      </c>
      <c r="X1073" s="23">
        <f t="shared" si="231"/>
        <v>12419294.126744138</v>
      </c>
      <c r="Y1073" s="23">
        <f t="shared" si="232"/>
        <v>3179257.0767815285</v>
      </c>
      <c r="Z1073" s="17">
        <f>IFERROR(INDEX(Cost_Components!$T$2:$T$29,MATCH(E1073,Cost_Components!$A$2:$A$29,0)),"")</f>
        <v>0.8</v>
      </c>
      <c r="AA1073" s="26">
        <f>IFERROR(INDEX(Cost_Components!$U$2:$U$29,MATCH(E1073,Cost_Components!$A$2:$A$29,0)),"")</f>
        <v>2025</v>
      </c>
      <c r="AB1073" s="26">
        <f>IFERROR(INDEX(Cost_Components!$V$2:$V$29,MATCH(E1073,Cost_Components!$A$2:$A$29,0)),"")</f>
        <v>2050</v>
      </c>
      <c r="AC1073" s="26">
        <f>IFERROR(INDEX(Cost_Components!$M$2:$M$29,MATCH(E1073,Cost_Components!$A$2:$A$29,0)),"")</f>
        <v>30</v>
      </c>
      <c r="AD1073" s="26">
        <f>IFERROR(INDEX(Cost_Components!$N$2:$N$29,MATCH(E1073,Cost_Components!$A$2:$A$29,0)),"")</f>
        <v>95</v>
      </c>
      <c r="AE1073" s="16" t="str">
        <f>IFERROR(INDEX(Cost_Components!$O$2:$O$29,MATCH(E1073,Cost_Components!$A$2:$A$29,0)),"")</f>
        <v>Both</v>
      </c>
      <c r="AF1073" s="11">
        <v>5823843.35340345</v>
      </c>
      <c r="AG1073" s="11">
        <v>5913493.5628832998</v>
      </c>
      <c r="AH1073" s="23">
        <f t="shared" si="233"/>
        <v>1</v>
      </c>
      <c r="AI1073" s="10">
        <v>298289404.664994</v>
      </c>
      <c r="AJ1073" s="29">
        <f t="shared" si="234"/>
        <v>3.5910546033719681E-2</v>
      </c>
      <c r="AK1073" s="29">
        <f t="shared" si="235"/>
        <v>4.8266433460518919E-2</v>
      </c>
      <c r="AL1073" s="29">
        <f t="shared" si="236"/>
        <v>1.2355887426799241E-2</v>
      </c>
      <c r="AM1073" s="29">
        <f t="shared" si="237"/>
        <v>1.0658297033218869E-2</v>
      </c>
    </row>
    <row r="1074" spans="1:39">
      <c r="A1074" t="s">
        <v>115</v>
      </c>
      <c r="B1074" s="20">
        <v>2031</v>
      </c>
      <c r="C1074" t="s">
        <v>242</v>
      </c>
      <c r="D1074" t="s">
        <v>222</v>
      </c>
      <c r="E1074" s="22" t="s">
        <v>335</v>
      </c>
      <c r="F1074" s="22" t="s">
        <v>336</v>
      </c>
      <c r="G1074" s="22" t="s">
        <v>246</v>
      </c>
      <c r="H1074" s="22" t="s">
        <v>237</v>
      </c>
      <c r="I1074" s="22" t="s">
        <v>309</v>
      </c>
      <c r="J1074" s="17">
        <f>IFERROR(INDEX(Cost_Components!$K$2:$K$29,MATCH(E1074,Cost_Components!$A$2:$A$29,0)),"")</f>
        <v>0.2</v>
      </c>
      <c r="K1074" s="17">
        <f t="shared" si="224"/>
        <v>0.44192307692307692</v>
      </c>
      <c r="L1074" s="17">
        <f>IFERROR(INDEX(Cost_Components!$S$2:$S$29,MATCH(E1074,Cost_Components!$A$2:$A$29,0)),"")</f>
        <v>0.31</v>
      </c>
      <c r="M1074" s="28">
        <f>IFERROR(INDEX(Cost_Components!$L$2:$L$29,MATCH(E1074,Cost_Components!$A$2:$A$29,0)),"")</f>
        <v>1</v>
      </c>
      <c r="N1074" s="29">
        <f>IFERROR(INDEX(Cost_Components!$P$2:$P$29,MATCH(E1074,Cost_Components!$A$2:$A$29,0)),"")</f>
        <v>29.216219469999999</v>
      </c>
      <c r="O1074" s="23">
        <f t="shared" si="225"/>
        <v>1188580.353508166</v>
      </c>
      <c r="P1074" s="23">
        <f t="shared" si="226"/>
        <v>1212178.3580469021</v>
      </c>
      <c r="Q1074" s="23">
        <f t="shared" si="227"/>
        <v>10978733.373099584</v>
      </c>
      <c r="R1074" s="23">
        <f t="shared" si="228"/>
        <v>15346143.196627945</v>
      </c>
      <c r="S1074" s="23">
        <f t="shared" si="229"/>
        <v>4367409.8235283606</v>
      </c>
      <c r="T1074" s="16">
        <f>IFERROR(INDEX(Cost_Components!$R$2:$R$29,MATCH(E1074,Cost_Components!$A$2:$A$29,0)),"")</f>
        <v>1</v>
      </c>
      <c r="U1074" s="26">
        <f>IFERROR(INDEX(Cost_Components!$Q$2:$Q$29,MATCH(E1074,Cost_Components!$A$2:$A$29,0)),"")</f>
        <v>2023</v>
      </c>
      <c r="V1074" s="30">
        <f>1/(1+Calculation_Assumptions!$B$5)^(B1074-Calculation_Assumptions!$B$2)</f>
        <v>0.83748425668365445</v>
      </c>
      <c r="W1074" s="23">
        <f t="shared" si="230"/>
        <v>9194516.3582983352</v>
      </c>
      <c r="X1074" s="23">
        <f t="shared" si="231"/>
        <v>12852153.327988874</v>
      </c>
      <c r="Y1074" s="23">
        <f t="shared" si="232"/>
        <v>3657636.9696905394</v>
      </c>
      <c r="Z1074" s="17">
        <f>IFERROR(INDEX(Cost_Components!$T$2:$T$29,MATCH(E1074,Cost_Components!$A$2:$A$29,0)),"")</f>
        <v>0.8</v>
      </c>
      <c r="AA1074" s="26">
        <f>IFERROR(INDEX(Cost_Components!$U$2:$U$29,MATCH(E1074,Cost_Components!$A$2:$A$29,0)),"")</f>
        <v>2025</v>
      </c>
      <c r="AB1074" s="26">
        <f>IFERROR(INDEX(Cost_Components!$V$2:$V$29,MATCH(E1074,Cost_Components!$A$2:$A$29,0)),"")</f>
        <v>2050</v>
      </c>
      <c r="AC1074" s="26">
        <f>IFERROR(INDEX(Cost_Components!$M$2:$M$29,MATCH(E1074,Cost_Components!$A$2:$A$29,0)),"")</f>
        <v>30</v>
      </c>
      <c r="AD1074" s="26">
        <f>IFERROR(INDEX(Cost_Components!$N$2:$N$29,MATCH(E1074,Cost_Components!$A$2:$A$29,0)),"")</f>
        <v>95</v>
      </c>
      <c r="AE1074" s="16" t="str">
        <f>IFERROR(INDEX(Cost_Components!$O$2:$O$29,MATCH(E1074,Cost_Components!$A$2:$A$29,0)),"")</f>
        <v>Both</v>
      </c>
      <c r="AF1074" s="11">
        <v>5942901.7675408302</v>
      </c>
      <c r="AG1074" s="11">
        <v>6060891.7902345099</v>
      </c>
      <c r="AH1074" s="23">
        <f t="shared" si="233"/>
        <v>1</v>
      </c>
      <c r="AI1074" s="10">
        <v>300119636.92551899</v>
      </c>
      <c r="AJ1074" s="29">
        <f t="shared" si="234"/>
        <v>3.6581189706770795E-2</v>
      </c>
      <c r="AK1074" s="29">
        <f t="shared" si="235"/>
        <v>5.1133419171889821E-2</v>
      </c>
      <c r="AL1074" s="29">
        <f t="shared" si="236"/>
        <v>1.4552229465119023E-2</v>
      </c>
      <c r="AM1074" s="29">
        <f t="shared" si="237"/>
        <v>1.2187263076685179E-2</v>
      </c>
    </row>
    <row r="1075" spans="1:39">
      <c r="A1075" t="s">
        <v>115</v>
      </c>
      <c r="B1075" s="20">
        <v>2032</v>
      </c>
      <c r="C1075" t="s">
        <v>242</v>
      </c>
      <c r="D1075" t="s">
        <v>222</v>
      </c>
      <c r="E1075" s="22" t="s">
        <v>335</v>
      </c>
      <c r="F1075" s="22" t="s">
        <v>336</v>
      </c>
      <c r="G1075" s="22" t="s">
        <v>246</v>
      </c>
      <c r="H1075" s="22" t="s">
        <v>237</v>
      </c>
      <c r="I1075" s="22" t="s">
        <v>309</v>
      </c>
      <c r="J1075" s="17">
        <f>IFERROR(INDEX(Cost_Components!$K$2:$K$29,MATCH(E1075,Cost_Components!$A$2:$A$29,0)),"")</f>
        <v>0.2</v>
      </c>
      <c r="K1075" s="17">
        <f t="shared" si="224"/>
        <v>0.46076923076923082</v>
      </c>
      <c r="L1075" s="17">
        <f>IFERROR(INDEX(Cost_Components!$S$2:$S$29,MATCH(E1075,Cost_Components!$A$2:$A$29,0)),"")</f>
        <v>0.31</v>
      </c>
      <c r="M1075" s="28">
        <f>IFERROR(INDEX(Cost_Components!$L$2:$L$29,MATCH(E1075,Cost_Components!$A$2:$A$29,0)),"")</f>
        <v>1</v>
      </c>
      <c r="N1075" s="29">
        <f>IFERROR(INDEX(Cost_Components!$P$2:$P$29,MATCH(E1075,Cost_Components!$A$2:$A$29,0)),"")</f>
        <v>29.216219469999999</v>
      </c>
      <c r="O1075" s="23">
        <f t="shared" si="225"/>
        <v>1211922.4963682422</v>
      </c>
      <c r="P1075" s="23">
        <f t="shared" si="226"/>
        <v>1241868.796640398</v>
      </c>
      <c r="Q1075" s="23">
        <f t="shared" si="227"/>
        <v>11247640.507833106</v>
      </c>
      <c r="R1075" s="23">
        <f t="shared" si="228"/>
        <v>16314821.836215679</v>
      </c>
      <c r="S1075" s="23">
        <f t="shared" si="229"/>
        <v>5067181.3283825722</v>
      </c>
      <c r="T1075" s="16">
        <f>IFERROR(INDEX(Cost_Components!$R$2:$R$29,MATCH(E1075,Cost_Components!$A$2:$A$29,0)),"")</f>
        <v>1</v>
      </c>
      <c r="U1075" s="26">
        <f>IFERROR(INDEX(Cost_Components!$Q$2:$Q$29,MATCH(E1075,Cost_Components!$A$2:$A$29,0)),"")</f>
        <v>2023</v>
      </c>
      <c r="V1075" s="30">
        <f>1/(1+Calculation_Assumptions!$B$5)^(B1075-Calculation_Assumptions!$B$2)</f>
        <v>0.81309151134335378</v>
      </c>
      <c r="W1075" s="23">
        <f t="shared" si="230"/>
        <v>9145361.0195607468</v>
      </c>
      <c r="X1075" s="23">
        <f t="shared" si="231"/>
        <v>13265443.144106157</v>
      </c>
      <c r="Y1075" s="23">
        <f t="shared" si="232"/>
        <v>4120082.1245454084</v>
      </c>
      <c r="Z1075" s="17">
        <f>IFERROR(INDEX(Cost_Components!$T$2:$T$29,MATCH(E1075,Cost_Components!$A$2:$A$29,0)),"")</f>
        <v>0.8</v>
      </c>
      <c r="AA1075" s="26">
        <f>IFERROR(INDEX(Cost_Components!$U$2:$U$29,MATCH(E1075,Cost_Components!$A$2:$A$29,0)),"")</f>
        <v>2025</v>
      </c>
      <c r="AB1075" s="26">
        <f>IFERROR(INDEX(Cost_Components!$V$2:$V$29,MATCH(E1075,Cost_Components!$A$2:$A$29,0)),"")</f>
        <v>2050</v>
      </c>
      <c r="AC1075" s="26">
        <f>IFERROR(INDEX(Cost_Components!$M$2:$M$29,MATCH(E1075,Cost_Components!$A$2:$A$29,0)),"")</f>
        <v>30</v>
      </c>
      <c r="AD1075" s="26">
        <f>IFERROR(INDEX(Cost_Components!$N$2:$N$29,MATCH(E1075,Cost_Components!$A$2:$A$29,0)),"")</f>
        <v>95</v>
      </c>
      <c r="AE1075" s="16" t="str">
        <f>IFERROR(INDEX(Cost_Components!$O$2:$O$29,MATCH(E1075,Cost_Components!$A$2:$A$29,0)),"")</f>
        <v>Both</v>
      </c>
      <c r="AF1075" s="11">
        <v>6059612.4818412103</v>
      </c>
      <c r="AG1075" s="11">
        <v>6209343.9832019899</v>
      </c>
      <c r="AH1075" s="23">
        <f t="shared" si="233"/>
        <v>1</v>
      </c>
      <c r="AI1075" s="10">
        <v>301904628.08354098</v>
      </c>
      <c r="AJ1075" s="29">
        <f t="shared" si="234"/>
        <v>3.7255608101246916E-2</v>
      </c>
      <c r="AK1075" s="29">
        <f t="shared" si="235"/>
        <v>5.4039654641203951E-2</v>
      </c>
      <c r="AL1075" s="29">
        <f t="shared" si="236"/>
        <v>1.6784046539957038E-2</v>
      </c>
      <c r="AM1075" s="29">
        <f t="shared" si="237"/>
        <v>1.3646965767630855E-2</v>
      </c>
    </row>
    <row r="1076" spans="1:39">
      <c r="A1076" t="s">
        <v>115</v>
      </c>
      <c r="B1076" s="20">
        <v>2033</v>
      </c>
      <c r="C1076" t="s">
        <v>242</v>
      </c>
      <c r="D1076" t="s">
        <v>222</v>
      </c>
      <c r="E1076" s="22" t="s">
        <v>335</v>
      </c>
      <c r="F1076" s="22" t="s">
        <v>336</v>
      </c>
      <c r="G1076" s="22" t="s">
        <v>246</v>
      </c>
      <c r="H1076" s="22" t="s">
        <v>237</v>
      </c>
      <c r="I1076" s="22" t="s">
        <v>309</v>
      </c>
      <c r="J1076" s="17">
        <f>IFERROR(INDEX(Cost_Components!$K$2:$K$29,MATCH(E1076,Cost_Components!$A$2:$A$29,0)),"")</f>
        <v>0.2</v>
      </c>
      <c r="K1076" s="17">
        <f t="shared" si="224"/>
        <v>0.47961538461538467</v>
      </c>
      <c r="L1076" s="17">
        <f>IFERROR(INDEX(Cost_Components!$S$2:$S$29,MATCH(E1076,Cost_Components!$A$2:$A$29,0)),"")</f>
        <v>0.31</v>
      </c>
      <c r="M1076" s="28">
        <f>IFERROR(INDEX(Cost_Components!$L$2:$L$29,MATCH(E1076,Cost_Components!$A$2:$A$29,0)),"")</f>
        <v>1</v>
      </c>
      <c r="N1076" s="29">
        <f>IFERROR(INDEX(Cost_Components!$P$2:$P$29,MATCH(E1076,Cost_Components!$A$2:$A$29,0)),"")</f>
        <v>29.216219469999999</v>
      </c>
      <c r="O1076" s="23">
        <f t="shared" si="225"/>
        <v>1234664.384685508</v>
      </c>
      <c r="P1076" s="23">
        <f t="shared" si="226"/>
        <v>1271660.897777888</v>
      </c>
      <c r="Q1076" s="23">
        <f t="shared" si="227"/>
        <v>11517468.403077763</v>
      </c>
      <c r="R1076" s="23">
        <f t="shared" si="228"/>
        <v>17300794.371750422</v>
      </c>
      <c r="S1076" s="23">
        <f t="shared" si="229"/>
        <v>5783325.9686726592</v>
      </c>
      <c r="T1076" s="16">
        <f>IFERROR(INDEX(Cost_Components!$R$2:$R$29,MATCH(E1076,Cost_Components!$A$2:$A$29,0)),"")</f>
        <v>1</v>
      </c>
      <c r="U1076" s="26">
        <f>IFERROR(INDEX(Cost_Components!$Q$2:$Q$29,MATCH(E1076,Cost_Components!$A$2:$A$29,0)),"")</f>
        <v>2023</v>
      </c>
      <c r="V1076" s="30">
        <f>1/(1+Calculation_Assumptions!$B$5)^(B1076-Calculation_Assumptions!$B$2)</f>
        <v>0.78940923431393573</v>
      </c>
      <c r="W1076" s="23">
        <f t="shared" si="230"/>
        <v>9091995.9133085646</v>
      </c>
      <c r="X1076" s="23">
        <f t="shared" si="231"/>
        <v>13657406.838026349</v>
      </c>
      <c r="Y1076" s="23">
        <f t="shared" si="232"/>
        <v>4565410.9247177849</v>
      </c>
      <c r="Z1076" s="17">
        <f>IFERROR(INDEX(Cost_Components!$T$2:$T$29,MATCH(E1076,Cost_Components!$A$2:$A$29,0)),"")</f>
        <v>0.8</v>
      </c>
      <c r="AA1076" s="26">
        <f>IFERROR(INDEX(Cost_Components!$U$2:$U$29,MATCH(E1076,Cost_Components!$A$2:$A$29,0)),"")</f>
        <v>2025</v>
      </c>
      <c r="AB1076" s="26">
        <f>IFERROR(INDEX(Cost_Components!$V$2:$V$29,MATCH(E1076,Cost_Components!$A$2:$A$29,0)),"")</f>
        <v>2050</v>
      </c>
      <c r="AC1076" s="26">
        <f>IFERROR(INDEX(Cost_Components!$M$2:$M$29,MATCH(E1076,Cost_Components!$A$2:$A$29,0)),"")</f>
        <v>30</v>
      </c>
      <c r="AD1076" s="26">
        <f>IFERROR(INDEX(Cost_Components!$N$2:$N$29,MATCH(E1076,Cost_Components!$A$2:$A$29,0)),"")</f>
        <v>95</v>
      </c>
      <c r="AE1076" s="16" t="str">
        <f>IFERROR(INDEX(Cost_Components!$O$2:$O$29,MATCH(E1076,Cost_Components!$A$2:$A$29,0)),"")</f>
        <v>Both</v>
      </c>
      <c r="AF1076" s="11">
        <v>6173321.9234275399</v>
      </c>
      <c r="AG1076" s="11">
        <v>6358304.48888944</v>
      </c>
      <c r="AH1076" s="23">
        <f t="shared" si="233"/>
        <v>1</v>
      </c>
      <c r="AI1076" s="10">
        <v>303644277.16916001</v>
      </c>
      <c r="AJ1076" s="29">
        <f t="shared" si="234"/>
        <v>3.7930793593259092E-2</v>
      </c>
      <c r="AK1076" s="29">
        <f t="shared" si="235"/>
        <v>5.6977179128958721E-2</v>
      </c>
      <c r="AL1076" s="29">
        <f t="shared" si="236"/>
        <v>1.9046385535699633E-2</v>
      </c>
      <c r="AM1076" s="29">
        <f t="shared" si="237"/>
        <v>1.5035392622184668E-2</v>
      </c>
    </row>
    <row r="1077" spans="1:39">
      <c r="A1077" t="s">
        <v>115</v>
      </c>
      <c r="B1077" s="20">
        <v>2034</v>
      </c>
      <c r="C1077" t="s">
        <v>242</v>
      </c>
      <c r="D1077" t="s">
        <v>222</v>
      </c>
      <c r="E1077" s="22" t="s">
        <v>335</v>
      </c>
      <c r="F1077" s="22" t="s">
        <v>336</v>
      </c>
      <c r="G1077" s="22" t="s">
        <v>246</v>
      </c>
      <c r="H1077" s="22" t="s">
        <v>237</v>
      </c>
      <c r="I1077" s="22" t="s">
        <v>309</v>
      </c>
      <c r="J1077" s="17">
        <f>IFERROR(INDEX(Cost_Components!$K$2:$K$29,MATCH(E1077,Cost_Components!$A$2:$A$29,0)),"")</f>
        <v>0.2</v>
      </c>
      <c r="K1077" s="17">
        <f t="shared" si="224"/>
        <v>0.49846153846153851</v>
      </c>
      <c r="L1077" s="17">
        <f>IFERROR(INDEX(Cost_Components!$S$2:$S$29,MATCH(E1077,Cost_Components!$A$2:$A$29,0)),"")</f>
        <v>0.31</v>
      </c>
      <c r="M1077" s="28">
        <f>IFERROR(INDEX(Cost_Components!$L$2:$L$29,MATCH(E1077,Cost_Components!$A$2:$A$29,0)),"")</f>
        <v>1</v>
      </c>
      <c r="N1077" s="29">
        <f>IFERROR(INDEX(Cost_Components!$P$2:$P$29,MATCH(E1077,Cost_Components!$A$2:$A$29,0)),"")</f>
        <v>29.216219469999999</v>
      </c>
      <c r="O1077" s="23">
        <f t="shared" si="225"/>
        <v>1256824.697749936</v>
      </c>
      <c r="P1077" s="23">
        <f t="shared" si="226"/>
        <v>1301488.1616471121</v>
      </c>
      <c r="Q1077" s="23">
        <f t="shared" si="227"/>
        <v>11787614.768169548</v>
      </c>
      <c r="R1077" s="23">
        <f t="shared" si="228"/>
        <v>18303341.308228079</v>
      </c>
      <c r="S1077" s="23">
        <f t="shared" si="229"/>
        <v>6515726.5400585309</v>
      </c>
      <c r="T1077" s="16">
        <f>IFERROR(INDEX(Cost_Components!$R$2:$R$29,MATCH(E1077,Cost_Components!$A$2:$A$29,0)),"")</f>
        <v>1</v>
      </c>
      <c r="U1077" s="26">
        <f>IFERROR(INDEX(Cost_Components!$Q$2:$Q$29,MATCH(E1077,Cost_Components!$A$2:$A$29,0)),"")</f>
        <v>2023</v>
      </c>
      <c r="V1077" s="30">
        <f>1/(1+Calculation_Assumptions!$B$5)^(B1077-Calculation_Assumptions!$B$2)</f>
        <v>0.76641673234362695</v>
      </c>
      <c r="W1077" s="23">
        <f t="shared" si="230"/>
        <v>9034225.1927459855</v>
      </c>
      <c r="X1077" s="23">
        <f t="shared" si="231"/>
        <v>14027987.03642229</v>
      </c>
      <c r="Y1077" s="23">
        <f t="shared" si="232"/>
        <v>4993761.8436763054</v>
      </c>
      <c r="Z1077" s="17">
        <f>IFERROR(INDEX(Cost_Components!$T$2:$T$29,MATCH(E1077,Cost_Components!$A$2:$A$29,0)),"")</f>
        <v>0.8</v>
      </c>
      <c r="AA1077" s="26">
        <f>IFERROR(INDEX(Cost_Components!$U$2:$U$29,MATCH(E1077,Cost_Components!$A$2:$A$29,0)),"")</f>
        <v>2025</v>
      </c>
      <c r="AB1077" s="26">
        <f>IFERROR(INDEX(Cost_Components!$V$2:$V$29,MATCH(E1077,Cost_Components!$A$2:$A$29,0)),"")</f>
        <v>2050</v>
      </c>
      <c r="AC1077" s="26">
        <f>IFERROR(INDEX(Cost_Components!$M$2:$M$29,MATCH(E1077,Cost_Components!$A$2:$A$29,0)),"")</f>
        <v>30</v>
      </c>
      <c r="AD1077" s="26">
        <f>IFERROR(INDEX(Cost_Components!$N$2:$N$29,MATCH(E1077,Cost_Components!$A$2:$A$29,0)),"")</f>
        <v>95</v>
      </c>
      <c r="AE1077" s="16" t="str">
        <f>IFERROR(INDEX(Cost_Components!$O$2:$O$29,MATCH(E1077,Cost_Components!$A$2:$A$29,0)),"")</f>
        <v>Both</v>
      </c>
      <c r="AF1077" s="11">
        <v>6284123.4887496801</v>
      </c>
      <c r="AG1077" s="11">
        <v>6507440.8082355596</v>
      </c>
      <c r="AH1077" s="23">
        <f t="shared" si="233"/>
        <v>1</v>
      </c>
      <c r="AI1077" s="10">
        <v>305332541.18498403</v>
      </c>
      <c r="AJ1077" s="29">
        <f t="shared" si="234"/>
        <v>3.8605825381147589E-2</v>
      </c>
      <c r="AK1077" s="29">
        <f t="shared" si="235"/>
        <v>5.9945596487008902E-2</v>
      </c>
      <c r="AL1077" s="29">
        <f t="shared" si="236"/>
        <v>2.133977110586131E-2</v>
      </c>
      <c r="AM1077" s="29">
        <f t="shared" si="237"/>
        <v>1.6355157639915172E-2</v>
      </c>
    </row>
    <row r="1078" spans="1:39">
      <c r="A1078" t="s">
        <v>115</v>
      </c>
      <c r="B1078" s="20">
        <v>2035</v>
      </c>
      <c r="C1078" t="s">
        <v>242</v>
      </c>
      <c r="D1078" t="s">
        <v>222</v>
      </c>
      <c r="E1078" s="22" t="s">
        <v>335</v>
      </c>
      <c r="F1078" s="22" t="s">
        <v>336</v>
      </c>
      <c r="G1078" s="22" t="s">
        <v>246</v>
      </c>
      <c r="H1078" s="22" t="s">
        <v>237</v>
      </c>
      <c r="I1078" s="22" t="s">
        <v>309</v>
      </c>
      <c r="J1078" s="17">
        <f>IFERROR(INDEX(Cost_Components!$K$2:$K$29,MATCH(E1078,Cost_Components!$A$2:$A$29,0)),"")</f>
        <v>0.2</v>
      </c>
      <c r="K1078" s="17">
        <f t="shared" si="224"/>
        <v>0.51730769230769236</v>
      </c>
      <c r="L1078" s="17">
        <f>IFERROR(INDEX(Cost_Components!$S$2:$S$29,MATCH(E1078,Cost_Components!$A$2:$A$29,0)),"")</f>
        <v>0.31</v>
      </c>
      <c r="M1078" s="28">
        <f>IFERROR(INDEX(Cost_Components!$L$2:$L$29,MATCH(E1078,Cost_Components!$A$2:$A$29,0)),"")</f>
        <v>1</v>
      </c>
      <c r="N1078" s="29">
        <f>IFERROR(INDEX(Cost_Components!$P$2:$P$29,MATCH(E1078,Cost_Components!$A$2:$A$29,0)),"")</f>
        <v>29.216219469999999</v>
      </c>
      <c r="O1078" s="23">
        <f t="shared" si="225"/>
        <v>1278422.8879020221</v>
      </c>
      <c r="P1078" s="23">
        <f t="shared" si="226"/>
        <v>1331325.173649844</v>
      </c>
      <c r="Q1078" s="23">
        <f t="shared" si="227"/>
        <v>12057849.422379807</v>
      </c>
      <c r="R1078" s="23">
        <f t="shared" si="228"/>
        <v>19321795.974623248</v>
      </c>
      <c r="S1078" s="23">
        <f t="shared" si="229"/>
        <v>7263946.5522434413</v>
      </c>
      <c r="T1078" s="16">
        <f>IFERROR(INDEX(Cost_Components!$R$2:$R$29,MATCH(E1078,Cost_Components!$A$2:$A$29,0)),"")</f>
        <v>1</v>
      </c>
      <c r="U1078" s="26">
        <f>IFERROR(INDEX(Cost_Components!$Q$2:$Q$29,MATCH(E1078,Cost_Components!$A$2:$A$29,0)),"")</f>
        <v>2023</v>
      </c>
      <c r="V1078" s="30">
        <f>1/(1+Calculation_Assumptions!$B$5)^(B1078-Calculation_Assumptions!$B$2)</f>
        <v>0.74409391489672516</v>
      </c>
      <c r="W1078" s="23">
        <f t="shared" si="230"/>
        <v>8972172.3819338065</v>
      </c>
      <c r="X1078" s="23">
        <f t="shared" si="231"/>
        <v>14377230.809593197</v>
      </c>
      <c r="Y1078" s="23">
        <f t="shared" si="232"/>
        <v>5405058.4276593914</v>
      </c>
      <c r="Z1078" s="17">
        <f>IFERROR(INDEX(Cost_Components!$T$2:$T$29,MATCH(E1078,Cost_Components!$A$2:$A$29,0)),"")</f>
        <v>0.8</v>
      </c>
      <c r="AA1078" s="26">
        <f>IFERROR(INDEX(Cost_Components!$U$2:$U$29,MATCH(E1078,Cost_Components!$A$2:$A$29,0)),"")</f>
        <v>2025</v>
      </c>
      <c r="AB1078" s="26">
        <f>IFERROR(INDEX(Cost_Components!$V$2:$V$29,MATCH(E1078,Cost_Components!$A$2:$A$29,0)),"")</f>
        <v>2050</v>
      </c>
      <c r="AC1078" s="26">
        <f>IFERROR(INDEX(Cost_Components!$M$2:$M$29,MATCH(E1078,Cost_Components!$A$2:$A$29,0)),"")</f>
        <v>30</v>
      </c>
      <c r="AD1078" s="26">
        <f>IFERROR(INDEX(Cost_Components!$N$2:$N$29,MATCH(E1078,Cost_Components!$A$2:$A$29,0)),"")</f>
        <v>95</v>
      </c>
      <c r="AE1078" s="16" t="str">
        <f>IFERROR(INDEX(Cost_Components!$O$2:$O$29,MATCH(E1078,Cost_Components!$A$2:$A$29,0)),"")</f>
        <v>Both</v>
      </c>
      <c r="AF1078" s="11">
        <v>6392114.4395101098</v>
      </c>
      <c r="AG1078" s="11">
        <v>6656625.8682492198</v>
      </c>
      <c r="AH1078" s="23">
        <f t="shared" si="233"/>
        <v>1</v>
      </c>
      <c r="AI1078" s="10">
        <v>306964650.16711998</v>
      </c>
      <c r="AJ1078" s="29">
        <f t="shared" si="234"/>
        <v>3.9280905523861404E-2</v>
      </c>
      <c r="AK1078" s="29">
        <f t="shared" si="235"/>
        <v>6.2944694003377696E-2</v>
      </c>
      <c r="AL1078" s="29">
        <f t="shared" si="236"/>
        <v>2.3663788479516289E-2</v>
      </c>
      <c r="AM1078" s="29">
        <f t="shared" si="237"/>
        <v>1.7608081011011297E-2</v>
      </c>
    </row>
    <row r="1079" spans="1:39">
      <c r="A1079" t="s">
        <v>115</v>
      </c>
      <c r="B1079" s="20">
        <v>2036</v>
      </c>
      <c r="C1079" t="s">
        <v>242</v>
      </c>
      <c r="D1079" t="s">
        <v>222</v>
      </c>
      <c r="E1079" s="22" t="s">
        <v>335</v>
      </c>
      <c r="F1079" s="22" t="s">
        <v>336</v>
      </c>
      <c r="G1079" s="22" t="s">
        <v>246</v>
      </c>
      <c r="H1079" s="22" t="s">
        <v>237</v>
      </c>
      <c r="I1079" s="22" t="s">
        <v>309</v>
      </c>
      <c r="J1079" s="17">
        <f>IFERROR(INDEX(Cost_Components!$K$2:$K$29,MATCH(E1079,Cost_Components!$A$2:$A$29,0)),"")</f>
        <v>0.2</v>
      </c>
      <c r="K1079" s="17">
        <f t="shared" si="224"/>
        <v>0.5361538461538462</v>
      </c>
      <c r="L1079" s="17">
        <f>IFERROR(INDEX(Cost_Components!$S$2:$S$29,MATCH(E1079,Cost_Components!$A$2:$A$29,0)),"")</f>
        <v>0.31</v>
      </c>
      <c r="M1079" s="28">
        <f>IFERROR(INDEX(Cost_Components!$L$2:$L$29,MATCH(E1079,Cost_Components!$A$2:$A$29,0)),"")</f>
        <v>1</v>
      </c>
      <c r="N1079" s="29">
        <f>IFERROR(INDEX(Cost_Components!$P$2:$P$29,MATCH(E1079,Cost_Components!$A$2:$A$29,0)),"")</f>
        <v>29.216219469999999</v>
      </c>
      <c r="O1079" s="23">
        <f t="shared" si="225"/>
        <v>1299474.3421950801</v>
      </c>
      <c r="P1079" s="23">
        <f t="shared" si="226"/>
        <v>1361181.175773066</v>
      </c>
      <c r="Q1079" s="23">
        <f t="shared" si="227"/>
        <v>12328256.070643747</v>
      </c>
      <c r="R1079" s="23">
        <f t="shared" si="228"/>
        <v>20355470.862547789</v>
      </c>
      <c r="S1079" s="23">
        <f t="shared" si="229"/>
        <v>8027214.7919040415</v>
      </c>
      <c r="T1079" s="16">
        <f>IFERROR(INDEX(Cost_Components!$R$2:$R$29,MATCH(E1079,Cost_Components!$A$2:$A$29,0)),"")</f>
        <v>1</v>
      </c>
      <c r="U1079" s="26">
        <f>IFERROR(INDEX(Cost_Components!$Q$2:$Q$29,MATCH(E1079,Cost_Components!$A$2:$A$29,0)),"")</f>
        <v>2023</v>
      </c>
      <c r="V1079" s="30">
        <f>1/(1+Calculation_Assumptions!$B$5)^(B1079-Calculation_Assumptions!$B$2)</f>
        <v>0.72242127659876232</v>
      </c>
      <c r="W1079" s="23">
        <f t="shared" si="230"/>
        <v>8906194.4887908977</v>
      </c>
      <c r="X1079" s="23">
        <f t="shared" si="231"/>
        <v>14705225.246290684</v>
      </c>
      <c r="Y1079" s="23">
        <f t="shared" si="232"/>
        <v>5799030.7574997861</v>
      </c>
      <c r="Z1079" s="17">
        <f>IFERROR(INDEX(Cost_Components!$T$2:$T$29,MATCH(E1079,Cost_Components!$A$2:$A$29,0)),"")</f>
        <v>0.8</v>
      </c>
      <c r="AA1079" s="26">
        <f>IFERROR(INDEX(Cost_Components!$U$2:$U$29,MATCH(E1079,Cost_Components!$A$2:$A$29,0)),"")</f>
        <v>2025</v>
      </c>
      <c r="AB1079" s="26">
        <f>IFERROR(INDEX(Cost_Components!$V$2:$V$29,MATCH(E1079,Cost_Components!$A$2:$A$29,0)),"")</f>
        <v>2050</v>
      </c>
      <c r="AC1079" s="26">
        <f>IFERROR(INDEX(Cost_Components!$M$2:$M$29,MATCH(E1079,Cost_Components!$A$2:$A$29,0)),"")</f>
        <v>30</v>
      </c>
      <c r="AD1079" s="26">
        <f>IFERROR(INDEX(Cost_Components!$N$2:$N$29,MATCH(E1079,Cost_Components!$A$2:$A$29,0)),"")</f>
        <v>95</v>
      </c>
      <c r="AE1079" s="16" t="str">
        <f>IFERROR(INDEX(Cost_Components!$O$2:$O$29,MATCH(E1079,Cost_Components!$A$2:$A$29,0)),"")</f>
        <v>Both</v>
      </c>
      <c r="AF1079" s="11">
        <v>6497371.7109754002</v>
      </c>
      <c r="AG1079" s="11">
        <v>6805905.8788653295</v>
      </c>
      <c r="AH1079" s="23">
        <f t="shared" si="233"/>
        <v>1</v>
      </c>
      <c r="AI1079" s="10">
        <v>308542769.75662202</v>
      </c>
      <c r="AJ1079" s="29">
        <f t="shared" si="234"/>
        <v>3.9956392691905415E-2</v>
      </c>
      <c r="AK1079" s="29">
        <f t="shared" si="235"/>
        <v>6.5972931009221664E-2</v>
      </c>
      <c r="AL1079" s="29">
        <f t="shared" si="236"/>
        <v>2.6016538317316248E-2</v>
      </c>
      <c r="AM1079" s="29">
        <f t="shared" si="237"/>
        <v>1.8794900823876221E-2</v>
      </c>
    </row>
    <row r="1080" spans="1:39">
      <c r="A1080" t="s">
        <v>115</v>
      </c>
      <c r="B1080" s="20">
        <v>2037</v>
      </c>
      <c r="C1080" t="s">
        <v>242</v>
      </c>
      <c r="D1080" t="s">
        <v>222</v>
      </c>
      <c r="E1080" s="22" t="s">
        <v>335</v>
      </c>
      <c r="F1080" s="22" t="s">
        <v>336</v>
      </c>
      <c r="G1080" s="22" t="s">
        <v>246</v>
      </c>
      <c r="H1080" s="22" t="s">
        <v>237</v>
      </c>
      <c r="I1080" s="22" t="s">
        <v>309</v>
      </c>
      <c r="J1080" s="17">
        <f>IFERROR(INDEX(Cost_Components!$K$2:$K$29,MATCH(E1080,Cost_Components!$A$2:$A$29,0)),"")</f>
        <v>0.2</v>
      </c>
      <c r="K1080" s="17">
        <f t="shared" si="224"/>
        <v>0.55500000000000005</v>
      </c>
      <c r="L1080" s="17">
        <f>IFERROR(INDEX(Cost_Components!$S$2:$S$29,MATCH(E1080,Cost_Components!$A$2:$A$29,0)),"")</f>
        <v>0.31</v>
      </c>
      <c r="M1080" s="28">
        <f>IFERROR(INDEX(Cost_Components!$L$2:$L$29,MATCH(E1080,Cost_Components!$A$2:$A$29,0)),"")</f>
        <v>1</v>
      </c>
      <c r="N1080" s="29">
        <f>IFERROR(INDEX(Cost_Components!$P$2:$P$29,MATCH(E1080,Cost_Components!$A$2:$A$29,0)),"")</f>
        <v>29.216219469999999</v>
      </c>
      <c r="O1080" s="23">
        <f t="shared" si="225"/>
        <v>1320018.032745732</v>
      </c>
      <c r="P1080" s="23">
        <f t="shared" si="226"/>
        <v>1391079.141343534</v>
      </c>
      <c r="Q1080" s="23">
        <f t="shared" si="227"/>
        <v>12599042.78302587</v>
      </c>
      <c r="R1080" s="23">
        <f t="shared" si="228"/>
        <v>21404094.784726609</v>
      </c>
      <c r="S1080" s="23">
        <f t="shared" si="229"/>
        <v>8805052.0017007384</v>
      </c>
      <c r="T1080" s="16">
        <f>IFERROR(INDEX(Cost_Components!$R$2:$R$29,MATCH(E1080,Cost_Components!$A$2:$A$29,0)),"")</f>
        <v>1</v>
      </c>
      <c r="U1080" s="26">
        <f>IFERROR(INDEX(Cost_Components!$Q$2:$Q$29,MATCH(E1080,Cost_Components!$A$2:$A$29,0)),"")</f>
        <v>2023</v>
      </c>
      <c r="V1080" s="30">
        <f>1/(1+Calculation_Assumptions!$B$5)^(B1080-Calculation_Assumptions!$B$2)</f>
        <v>0.70137988019297326</v>
      </c>
      <c r="W1080" s="23">
        <f t="shared" si="230"/>
        <v>8836715.1177048292</v>
      </c>
      <c r="X1080" s="23">
        <f t="shared" si="231"/>
        <v>15012401.435750592</v>
      </c>
      <c r="Y1080" s="23">
        <f t="shared" si="232"/>
        <v>6175686.3180457633</v>
      </c>
      <c r="Z1080" s="17">
        <f>IFERROR(INDEX(Cost_Components!$T$2:$T$29,MATCH(E1080,Cost_Components!$A$2:$A$29,0)),"")</f>
        <v>0.8</v>
      </c>
      <c r="AA1080" s="26">
        <f>IFERROR(INDEX(Cost_Components!$U$2:$U$29,MATCH(E1080,Cost_Components!$A$2:$A$29,0)),"")</f>
        <v>2025</v>
      </c>
      <c r="AB1080" s="26">
        <f>IFERROR(INDEX(Cost_Components!$V$2:$V$29,MATCH(E1080,Cost_Components!$A$2:$A$29,0)),"")</f>
        <v>2050</v>
      </c>
      <c r="AC1080" s="26">
        <f>IFERROR(INDEX(Cost_Components!$M$2:$M$29,MATCH(E1080,Cost_Components!$A$2:$A$29,0)),"")</f>
        <v>30</v>
      </c>
      <c r="AD1080" s="26">
        <f>IFERROR(INDEX(Cost_Components!$N$2:$N$29,MATCH(E1080,Cost_Components!$A$2:$A$29,0)),"")</f>
        <v>95</v>
      </c>
      <c r="AE1080" s="16" t="str">
        <f>IFERROR(INDEX(Cost_Components!$O$2:$O$29,MATCH(E1080,Cost_Components!$A$2:$A$29,0)),"")</f>
        <v>Both</v>
      </c>
      <c r="AF1080" s="11">
        <v>6600090.16372866</v>
      </c>
      <c r="AG1080" s="11">
        <v>6955395.70671767</v>
      </c>
      <c r="AH1080" s="23">
        <f t="shared" si="233"/>
        <v>1</v>
      </c>
      <c r="AI1080" s="10">
        <v>310068287.63643003</v>
      </c>
      <c r="AJ1080" s="29">
        <f t="shared" si="234"/>
        <v>4.0633122719724413E-2</v>
      </c>
      <c r="AK1080" s="29">
        <f t="shared" si="235"/>
        <v>6.9030260875384775E-2</v>
      </c>
      <c r="AL1080" s="29">
        <f t="shared" si="236"/>
        <v>2.8397138155660358E-2</v>
      </c>
      <c r="AM1080" s="29">
        <f t="shared" si="237"/>
        <v>1.9917181357440372E-2</v>
      </c>
    </row>
    <row r="1081" spans="1:39">
      <c r="A1081" t="s">
        <v>115</v>
      </c>
      <c r="B1081" s="20">
        <v>2038</v>
      </c>
      <c r="C1081" t="s">
        <v>242</v>
      </c>
      <c r="D1081" t="s">
        <v>222</v>
      </c>
      <c r="E1081" s="22" t="s">
        <v>335</v>
      </c>
      <c r="F1081" s="22" t="s">
        <v>336</v>
      </c>
      <c r="G1081" s="22" t="s">
        <v>246</v>
      </c>
      <c r="H1081" s="22" t="s">
        <v>237</v>
      </c>
      <c r="I1081" s="22" t="s">
        <v>309</v>
      </c>
      <c r="J1081" s="17">
        <f>IFERROR(INDEX(Cost_Components!$K$2:$K$29,MATCH(E1081,Cost_Components!$A$2:$A$29,0)),"")</f>
        <v>0.2</v>
      </c>
      <c r="K1081" s="17">
        <f t="shared" si="224"/>
        <v>0.57384615384615389</v>
      </c>
      <c r="L1081" s="17">
        <f>IFERROR(INDEX(Cost_Components!$S$2:$S$29,MATCH(E1081,Cost_Components!$A$2:$A$29,0)),"")</f>
        <v>0.31</v>
      </c>
      <c r="M1081" s="28">
        <f>IFERROR(INDEX(Cost_Components!$L$2:$L$29,MATCH(E1081,Cost_Components!$A$2:$A$29,0)),"")</f>
        <v>1</v>
      </c>
      <c r="N1081" s="29">
        <f>IFERROR(INDEX(Cost_Components!$P$2:$P$29,MATCH(E1081,Cost_Components!$A$2:$A$29,0)),"")</f>
        <v>29.216219469999999</v>
      </c>
      <c r="O1081" s="23">
        <f t="shared" si="225"/>
        <v>1340456.7240602002</v>
      </c>
      <c r="P1081" s="23">
        <f t="shared" si="226"/>
        <v>1421495.9657134879</v>
      </c>
      <c r="Q1081" s="23">
        <f t="shared" si="227"/>
        <v>12874528.814101504</v>
      </c>
      <c r="R1081" s="23">
        <f t="shared" si="228"/>
        <v>22473581.591364853</v>
      </c>
      <c r="S1081" s="23">
        <f t="shared" si="229"/>
        <v>9599052.7772633489</v>
      </c>
      <c r="T1081" s="16">
        <f>IFERROR(INDEX(Cost_Components!$R$2:$R$29,MATCH(E1081,Cost_Components!$A$2:$A$29,0)),"")</f>
        <v>1</v>
      </c>
      <c r="U1081" s="26">
        <f>IFERROR(INDEX(Cost_Components!$Q$2:$Q$29,MATCH(E1081,Cost_Components!$A$2:$A$29,0)),"")</f>
        <v>2023</v>
      </c>
      <c r="V1081" s="30">
        <f>1/(1+Calculation_Assumptions!$B$5)^(B1081-Calculation_Assumptions!$B$2)</f>
        <v>0.68095133999317792</v>
      </c>
      <c r="W1081" s="23">
        <f t="shared" si="230"/>
        <v>8766927.647743199</v>
      </c>
      <c r="X1081" s="23">
        <f t="shared" si="231"/>
        <v>15303415.499085912</v>
      </c>
      <c r="Y1081" s="23">
        <f t="shared" si="232"/>
        <v>6536487.8513427135</v>
      </c>
      <c r="Z1081" s="17">
        <f>IFERROR(INDEX(Cost_Components!$T$2:$T$29,MATCH(E1081,Cost_Components!$A$2:$A$29,0)),"")</f>
        <v>0.8</v>
      </c>
      <c r="AA1081" s="26">
        <f>IFERROR(INDEX(Cost_Components!$U$2:$U$29,MATCH(E1081,Cost_Components!$A$2:$A$29,0)),"")</f>
        <v>2025</v>
      </c>
      <c r="AB1081" s="26">
        <f>IFERROR(INDEX(Cost_Components!$V$2:$V$29,MATCH(E1081,Cost_Components!$A$2:$A$29,0)),"")</f>
        <v>2050</v>
      </c>
      <c r="AC1081" s="26">
        <f>IFERROR(INDEX(Cost_Components!$M$2:$M$29,MATCH(E1081,Cost_Components!$A$2:$A$29,0)),"")</f>
        <v>30</v>
      </c>
      <c r="AD1081" s="26">
        <f>IFERROR(INDEX(Cost_Components!$N$2:$N$29,MATCH(E1081,Cost_Components!$A$2:$A$29,0)),"")</f>
        <v>95</v>
      </c>
      <c r="AE1081" s="16" t="str">
        <f>IFERROR(INDEX(Cost_Components!$O$2:$O$29,MATCH(E1081,Cost_Components!$A$2:$A$29,0)),"")</f>
        <v>Both</v>
      </c>
      <c r="AF1081" s="11">
        <v>6702283.6203009998</v>
      </c>
      <c r="AG1081" s="11">
        <v>7107479.8285674397</v>
      </c>
      <c r="AH1081" s="23">
        <f t="shared" si="233"/>
        <v>1</v>
      </c>
      <c r="AI1081" s="10">
        <v>311532999.13163</v>
      </c>
      <c r="AJ1081" s="29">
        <f t="shared" si="234"/>
        <v>4.1326372647482248E-2</v>
      </c>
      <c r="AK1081" s="29">
        <f t="shared" si="235"/>
        <v>7.2138687246641367E-2</v>
      </c>
      <c r="AL1081" s="29">
        <f t="shared" si="236"/>
        <v>3.0812314599159122E-2</v>
      </c>
      <c r="AM1081" s="29">
        <f t="shared" si="237"/>
        <v>2.0981686914588762E-2</v>
      </c>
    </row>
    <row r="1082" spans="1:39">
      <c r="A1082" t="s">
        <v>115</v>
      </c>
      <c r="B1082" s="20">
        <v>2039</v>
      </c>
      <c r="C1082" t="s">
        <v>242</v>
      </c>
      <c r="D1082" t="s">
        <v>222</v>
      </c>
      <c r="E1082" s="22" t="s">
        <v>335</v>
      </c>
      <c r="F1082" s="22" t="s">
        <v>336</v>
      </c>
      <c r="G1082" s="22" t="s">
        <v>246</v>
      </c>
      <c r="H1082" s="22" t="s">
        <v>237</v>
      </c>
      <c r="I1082" s="22" t="s">
        <v>309</v>
      </c>
      <c r="J1082" s="17">
        <f>IFERROR(INDEX(Cost_Components!$K$2:$K$29,MATCH(E1082,Cost_Components!$A$2:$A$29,0)),"")</f>
        <v>0.2</v>
      </c>
      <c r="K1082" s="17">
        <f t="shared" si="224"/>
        <v>0.59269230769230763</v>
      </c>
      <c r="L1082" s="17">
        <f>IFERROR(INDEX(Cost_Components!$S$2:$S$29,MATCH(E1082,Cost_Components!$A$2:$A$29,0)),"")</f>
        <v>0.31</v>
      </c>
      <c r="M1082" s="28">
        <f>IFERROR(INDEX(Cost_Components!$L$2:$L$29,MATCH(E1082,Cost_Components!$A$2:$A$29,0)),"")</f>
        <v>1</v>
      </c>
      <c r="N1082" s="29">
        <f>IFERROR(INDEX(Cost_Components!$P$2:$P$29,MATCH(E1082,Cost_Components!$A$2:$A$29,0)),"")</f>
        <v>29.216219469999999</v>
      </c>
      <c r="O1082" s="23">
        <f t="shared" si="225"/>
        <v>1360182.3459068462</v>
      </c>
      <c r="P1082" s="23">
        <f t="shared" si="226"/>
        <v>1451694.591471958</v>
      </c>
      <c r="Q1082" s="23">
        <f t="shared" si="227"/>
        <v>13148038.614235582</v>
      </c>
      <c r="R1082" s="23">
        <f t="shared" si="228"/>
        <v>23553228.357414383</v>
      </c>
      <c r="S1082" s="23">
        <f t="shared" si="229"/>
        <v>10405189.743178802</v>
      </c>
      <c r="T1082" s="16">
        <f>IFERROR(INDEX(Cost_Components!$R$2:$R$29,MATCH(E1082,Cost_Components!$A$2:$A$29,0)),"")</f>
        <v>1</v>
      </c>
      <c r="U1082" s="26">
        <f>IFERROR(INDEX(Cost_Components!$Q$2:$Q$29,MATCH(E1082,Cost_Components!$A$2:$A$29,0)),"")</f>
        <v>2023</v>
      </c>
      <c r="V1082" s="30">
        <f>1/(1+Calculation_Assumptions!$B$5)^(B1082-Calculation_Assumptions!$B$2)</f>
        <v>0.66111780581861923</v>
      </c>
      <c r="W1082" s="23">
        <f t="shared" si="230"/>
        <v>8692402.4394619074</v>
      </c>
      <c r="X1082" s="23">
        <f t="shared" si="231"/>
        <v>15571458.651598679</v>
      </c>
      <c r="Y1082" s="23">
        <f t="shared" si="232"/>
        <v>6879056.2121367715</v>
      </c>
      <c r="Z1082" s="17">
        <f>IFERROR(INDEX(Cost_Components!$T$2:$T$29,MATCH(E1082,Cost_Components!$A$2:$A$29,0)),"")</f>
        <v>0.8</v>
      </c>
      <c r="AA1082" s="26">
        <f>IFERROR(INDEX(Cost_Components!$U$2:$U$29,MATCH(E1082,Cost_Components!$A$2:$A$29,0)),"")</f>
        <v>2025</v>
      </c>
      <c r="AB1082" s="26">
        <f>IFERROR(INDEX(Cost_Components!$V$2:$V$29,MATCH(E1082,Cost_Components!$A$2:$A$29,0)),"")</f>
        <v>2050</v>
      </c>
      <c r="AC1082" s="26">
        <f>IFERROR(INDEX(Cost_Components!$M$2:$M$29,MATCH(E1082,Cost_Components!$A$2:$A$29,0)),"")</f>
        <v>30</v>
      </c>
      <c r="AD1082" s="26">
        <f>IFERROR(INDEX(Cost_Components!$N$2:$N$29,MATCH(E1082,Cost_Components!$A$2:$A$29,0)),"")</f>
        <v>95</v>
      </c>
      <c r="AE1082" s="16" t="str">
        <f>IFERROR(INDEX(Cost_Components!$O$2:$O$29,MATCH(E1082,Cost_Components!$A$2:$A$29,0)),"")</f>
        <v>Both</v>
      </c>
      <c r="AF1082" s="11">
        <v>6800911.7295342302</v>
      </c>
      <c r="AG1082" s="11">
        <v>7258472.9573597899</v>
      </c>
      <c r="AH1082" s="23">
        <f t="shared" si="233"/>
        <v>1</v>
      </c>
      <c r="AI1082" s="10">
        <v>312936391.85847902</v>
      </c>
      <c r="AJ1082" s="29">
        <f t="shared" si="234"/>
        <v>4.2015051481074123E-2</v>
      </c>
      <c r="AK1082" s="29">
        <f t="shared" si="235"/>
        <v>7.5265226321347731E-2</v>
      </c>
      <c r="AL1082" s="29">
        <f t="shared" si="236"/>
        <v>3.3250174840273608E-2</v>
      </c>
      <c r="AM1082" s="29">
        <f t="shared" si="237"/>
        <v>2.1982282633487147E-2</v>
      </c>
    </row>
    <row r="1083" spans="1:39">
      <c r="A1083" t="s">
        <v>115</v>
      </c>
      <c r="B1083" s="20">
        <v>2040</v>
      </c>
      <c r="C1083" t="s">
        <v>242</v>
      </c>
      <c r="D1083" t="s">
        <v>222</v>
      </c>
      <c r="E1083" s="22" t="s">
        <v>335</v>
      </c>
      <c r="F1083" s="22" t="s">
        <v>336</v>
      </c>
      <c r="G1083" s="22" t="s">
        <v>246</v>
      </c>
      <c r="H1083" s="22" t="s">
        <v>237</v>
      </c>
      <c r="I1083" s="22" t="s">
        <v>309</v>
      </c>
      <c r="J1083" s="17">
        <f>IFERROR(INDEX(Cost_Components!$K$2:$K$29,MATCH(E1083,Cost_Components!$A$2:$A$29,0)),"")</f>
        <v>0.2</v>
      </c>
      <c r="K1083" s="17">
        <f t="shared" si="224"/>
        <v>0.61153846153846159</v>
      </c>
      <c r="L1083" s="17">
        <f>IFERROR(INDEX(Cost_Components!$S$2:$S$29,MATCH(E1083,Cost_Components!$A$2:$A$29,0)),"")</f>
        <v>0.31</v>
      </c>
      <c r="M1083" s="28">
        <f>IFERROR(INDEX(Cost_Components!$L$2:$L$29,MATCH(E1083,Cost_Components!$A$2:$A$29,0)),"")</f>
        <v>1</v>
      </c>
      <c r="N1083" s="29">
        <f>IFERROR(INDEX(Cost_Components!$P$2:$P$29,MATCH(E1083,Cost_Components!$A$2:$A$29,0)),"")</f>
        <v>29.216219469999999</v>
      </c>
      <c r="O1083" s="23">
        <f t="shared" si="225"/>
        <v>1379106.0658905823</v>
      </c>
      <c r="P1083" s="23">
        <f t="shared" si="226"/>
        <v>1481537.2944153482</v>
      </c>
      <c r="Q1083" s="23">
        <f t="shared" si="227"/>
        <v>13418324.811454933</v>
      </c>
      <c r="R1083" s="23">
        <f t="shared" si="228"/>
        <v>24640270.051774379</v>
      </c>
      <c r="S1083" s="23">
        <f t="shared" si="229"/>
        <v>11221945.240319446</v>
      </c>
      <c r="T1083" s="16">
        <f>IFERROR(INDEX(Cost_Components!$R$2:$R$29,MATCH(E1083,Cost_Components!$A$2:$A$29,0)),"")</f>
        <v>1</v>
      </c>
      <c r="U1083" s="26">
        <f>IFERROR(INDEX(Cost_Components!$Q$2:$Q$29,MATCH(E1083,Cost_Components!$A$2:$A$29,0)),"")</f>
        <v>2023</v>
      </c>
      <c r="V1083" s="30">
        <f>1/(1+Calculation_Assumptions!$B$5)^(B1083-Calculation_Assumptions!$B$2)</f>
        <v>0.64186194739671765</v>
      </c>
      <c r="W1083" s="23">
        <f t="shared" si="230"/>
        <v>8612712.0942821577</v>
      </c>
      <c r="X1083" s="23">
        <f t="shared" si="231"/>
        <v>15815651.719812924</v>
      </c>
      <c r="Y1083" s="23">
        <f t="shared" si="232"/>
        <v>7202939.6255307663</v>
      </c>
      <c r="Z1083" s="17">
        <f>IFERROR(INDEX(Cost_Components!$T$2:$T$29,MATCH(E1083,Cost_Components!$A$2:$A$29,0)),"")</f>
        <v>0.8</v>
      </c>
      <c r="AA1083" s="26">
        <f>IFERROR(INDEX(Cost_Components!$U$2:$U$29,MATCH(E1083,Cost_Components!$A$2:$A$29,0)),"")</f>
        <v>2025</v>
      </c>
      <c r="AB1083" s="26">
        <f>IFERROR(INDEX(Cost_Components!$V$2:$V$29,MATCH(E1083,Cost_Components!$A$2:$A$29,0)),"")</f>
        <v>2050</v>
      </c>
      <c r="AC1083" s="26">
        <f>IFERROR(INDEX(Cost_Components!$M$2:$M$29,MATCH(E1083,Cost_Components!$A$2:$A$29,0)),"")</f>
        <v>30</v>
      </c>
      <c r="AD1083" s="26">
        <f>IFERROR(INDEX(Cost_Components!$N$2:$N$29,MATCH(E1083,Cost_Components!$A$2:$A$29,0)),"")</f>
        <v>95</v>
      </c>
      <c r="AE1083" s="16" t="str">
        <f>IFERROR(INDEX(Cost_Components!$O$2:$O$29,MATCH(E1083,Cost_Components!$A$2:$A$29,0)),"")</f>
        <v>Both</v>
      </c>
      <c r="AF1083" s="11">
        <v>6895530.3294529105</v>
      </c>
      <c r="AG1083" s="11">
        <v>7407686.4720767401</v>
      </c>
      <c r="AH1083" s="23">
        <f t="shared" si="233"/>
        <v>1</v>
      </c>
      <c r="AI1083" s="10">
        <v>314265537.41082901</v>
      </c>
      <c r="AJ1083" s="29">
        <f t="shared" si="234"/>
        <v>4.2697410992009598E-2</v>
      </c>
      <c r="AK1083" s="29">
        <f t="shared" si="235"/>
        <v>7.8405892847114717E-2</v>
      </c>
      <c r="AL1083" s="29">
        <f t="shared" si="236"/>
        <v>3.5708481855105119E-2</v>
      </c>
      <c r="AM1083" s="29">
        <f t="shared" si="237"/>
        <v>2.2919915702098129E-2</v>
      </c>
    </row>
    <row r="1084" spans="1:39">
      <c r="A1084" t="s">
        <v>115</v>
      </c>
      <c r="B1084" s="20">
        <v>2041</v>
      </c>
      <c r="C1084" t="s">
        <v>242</v>
      </c>
      <c r="D1084" t="s">
        <v>222</v>
      </c>
      <c r="E1084" s="22" t="s">
        <v>335</v>
      </c>
      <c r="F1084" s="22" t="s">
        <v>336</v>
      </c>
      <c r="G1084" s="22" t="s">
        <v>246</v>
      </c>
      <c r="H1084" s="22" t="s">
        <v>237</v>
      </c>
      <c r="I1084" s="22" t="s">
        <v>309</v>
      </c>
      <c r="J1084" s="17">
        <f>IFERROR(INDEX(Cost_Components!$K$2:$K$29,MATCH(E1084,Cost_Components!$A$2:$A$29,0)),"")</f>
        <v>0.2</v>
      </c>
      <c r="K1084" s="17">
        <f t="shared" si="224"/>
        <v>0.63038461538461543</v>
      </c>
      <c r="L1084" s="17">
        <f>IFERROR(INDEX(Cost_Components!$S$2:$S$29,MATCH(E1084,Cost_Components!$A$2:$A$29,0)),"")</f>
        <v>0.31</v>
      </c>
      <c r="M1084" s="28">
        <f>IFERROR(INDEX(Cost_Components!$L$2:$L$29,MATCH(E1084,Cost_Components!$A$2:$A$29,0)),"")</f>
        <v>1</v>
      </c>
      <c r="N1084" s="29">
        <f>IFERROR(INDEX(Cost_Components!$P$2:$P$29,MATCH(E1084,Cost_Components!$A$2:$A$29,0)),"")</f>
        <v>29.216219469999999</v>
      </c>
      <c r="O1084" s="23">
        <f t="shared" si="225"/>
        <v>1397437.3081691621</v>
      </c>
      <c r="P1084" s="23">
        <f t="shared" si="226"/>
        <v>1511244.8094555461</v>
      </c>
      <c r="Q1084" s="23">
        <f t="shared" si="227"/>
        <v>13687386.608044984</v>
      </c>
      <c r="R1084" s="23">
        <f t="shared" si="228"/>
        <v>25737239.120849401</v>
      </c>
      <c r="S1084" s="23">
        <f t="shared" si="229"/>
        <v>12049852.512804417</v>
      </c>
      <c r="T1084" s="16">
        <f>IFERROR(INDEX(Cost_Components!$R$2:$R$29,MATCH(E1084,Cost_Components!$A$2:$A$29,0)),"")</f>
        <v>1</v>
      </c>
      <c r="U1084" s="26">
        <f>IFERROR(INDEX(Cost_Components!$Q$2:$Q$29,MATCH(E1084,Cost_Components!$A$2:$A$29,0)),"")</f>
        <v>2023</v>
      </c>
      <c r="V1084" s="30">
        <f>1/(1+Calculation_Assumptions!$B$5)^(B1084-Calculation_Assumptions!$B$2)</f>
        <v>0.62316693922011435</v>
      </c>
      <c r="W1084" s="23">
        <f t="shared" si="230"/>
        <v>8529526.8184577748</v>
      </c>
      <c r="X1084" s="23">
        <f t="shared" si="231"/>
        <v>16038596.526915908</v>
      </c>
      <c r="Y1084" s="23">
        <f t="shared" si="232"/>
        <v>7509069.7084581321</v>
      </c>
      <c r="Z1084" s="17">
        <f>IFERROR(INDEX(Cost_Components!$T$2:$T$29,MATCH(E1084,Cost_Components!$A$2:$A$29,0)),"")</f>
        <v>0.8</v>
      </c>
      <c r="AA1084" s="26">
        <f>IFERROR(INDEX(Cost_Components!$U$2:$U$29,MATCH(E1084,Cost_Components!$A$2:$A$29,0)),"")</f>
        <v>2025</v>
      </c>
      <c r="AB1084" s="26">
        <f>IFERROR(INDEX(Cost_Components!$V$2:$V$29,MATCH(E1084,Cost_Components!$A$2:$A$29,0)),"")</f>
        <v>2050</v>
      </c>
      <c r="AC1084" s="26">
        <f>IFERROR(INDEX(Cost_Components!$M$2:$M$29,MATCH(E1084,Cost_Components!$A$2:$A$29,0)),"")</f>
        <v>30</v>
      </c>
      <c r="AD1084" s="26">
        <f>IFERROR(INDEX(Cost_Components!$N$2:$N$29,MATCH(E1084,Cost_Components!$A$2:$A$29,0)),"")</f>
        <v>95</v>
      </c>
      <c r="AE1084" s="16" t="str">
        <f>IFERROR(INDEX(Cost_Components!$O$2:$O$29,MATCH(E1084,Cost_Components!$A$2:$A$29,0)),"")</f>
        <v>Both</v>
      </c>
      <c r="AF1084" s="11">
        <v>6987186.5408458104</v>
      </c>
      <c r="AG1084" s="11">
        <v>7556224.04727773</v>
      </c>
      <c r="AH1084" s="23">
        <f t="shared" si="233"/>
        <v>1</v>
      </c>
      <c r="AI1084" s="10">
        <v>315525215.31254798</v>
      </c>
      <c r="AJ1084" s="29">
        <f t="shared" si="234"/>
        <v>4.3379691840117272E-2</v>
      </c>
      <c r="AK1084" s="29">
        <f t="shared" si="235"/>
        <v>8.1569516069753767E-2</v>
      </c>
      <c r="AL1084" s="29">
        <f t="shared" si="236"/>
        <v>3.8189824229636495E-2</v>
      </c>
      <c r="AM1084" s="29">
        <f t="shared" si="237"/>
        <v>2.3798635874536737E-2</v>
      </c>
    </row>
    <row r="1085" spans="1:39">
      <c r="A1085" t="s">
        <v>115</v>
      </c>
      <c r="B1085" s="20">
        <v>2042</v>
      </c>
      <c r="C1085" t="s">
        <v>242</v>
      </c>
      <c r="D1085" t="s">
        <v>222</v>
      </c>
      <c r="E1085" s="22" t="s">
        <v>335</v>
      </c>
      <c r="F1085" s="22" t="s">
        <v>336</v>
      </c>
      <c r="G1085" s="22" t="s">
        <v>246</v>
      </c>
      <c r="H1085" s="22" t="s">
        <v>237</v>
      </c>
      <c r="I1085" s="22" t="s">
        <v>309</v>
      </c>
      <c r="J1085" s="17">
        <f>IFERROR(INDEX(Cost_Components!$K$2:$K$29,MATCH(E1085,Cost_Components!$A$2:$A$29,0)),"")</f>
        <v>0.2</v>
      </c>
      <c r="K1085" s="17">
        <f t="shared" si="224"/>
        <v>0.64923076923076928</v>
      </c>
      <c r="L1085" s="17">
        <f>IFERROR(INDEX(Cost_Components!$S$2:$S$29,MATCH(E1085,Cost_Components!$A$2:$A$29,0)),"")</f>
        <v>0.31</v>
      </c>
      <c r="M1085" s="28">
        <f>IFERROR(INDEX(Cost_Components!$L$2:$L$29,MATCH(E1085,Cost_Components!$A$2:$A$29,0)),"")</f>
        <v>1</v>
      </c>
      <c r="N1085" s="29">
        <f>IFERROR(INDEX(Cost_Components!$P$2:$P$29,MATCH(E1085,Cost_Components!$A$2:$A$29,0)),"")</f>
        <v>29.216219469999999</v>
      </c>
      <c r="O1085" s="23">
        <f t="shared" si="225"/>
        <v>1415108.3610859602</v>
      </c>
      <c r="P1085" s="23">
        <f t="shared" si="226"/>
        <v>1540746.6532617842</v>
      </c>
      <c r="Q1085" s="23">
        <f t="shared" si="227"/>
        <v>13954585.634502927</v>
      </c>
      <c r="R1085" s="23">
        <f t="shared" si="228"/>
        <v>26841872.526856609</v>
      </c>
      <c r="S1085" s="23">
        <f t="shared" si="229"/>
        <v>12887286.892353682</v>
      </c>
      <c r="T1085" s="16">
        <f>IFERROR(INDEX(Cost_Components!$R$2:$R$29,MATCH(E1085,Cost_Components!$A$2:$A$29,0)),"")</f>
        <v>1</v>
      </c>
      <c r="U1085" s="26">
        <f>IFERROR(INDEX(Cost_Components!$Q$2:$Q$29,MATCH(E1085,Cost_Components!$A$2:$A$29,0)),"")</f>
        <v>2023</v>
      </c>
      <c r="V1085" s="30">
        <f>1/(1+Calculation_Assumptions!$B$5)^(B1085-Calculation_Assumptions!$B$2)</f>
        <v>0.60501644584477121</v>
      </c>
      <c r="W1085" s="23">
        <f t="shared" si="230"/>
        <v>8442753.8038234618</v>
      </c>
      <c r="X1085" s="23">
        <f t="shared" si="231"/>
        <v>16239774.316017194</v>
      </c>
      <c r="Y1085" s="23">
        <f t="shared" si="232"/>
        <v>7797020.512193731</v>
      </c>
      <c r="Z1085" s="17">
        <f>IFERROR(INDEX(Cost_Components!$T$2:$T$29,MATCH(E1085,Cost_Components!$A$2:$A$29,0)),"")</f>
        <v>0.8</v>
      </c>
      <c r="AA1085" s="26">
        <f>IFERROR(INDEX(Cost_Components!$U$2:$U$29,MATCH(E1085,Cost_Components!$A$2:$A$29,0)),"")</f>
        <v>2025</v>
      </c>
      <c r="AB1085" s="26">
        <f>IFERROR(INDEX(Cost_Components!$V$2:$V$29,MATCH(E1085,Cost_Components!$A$2:$A$29,0)),"")</f>
        <v>2050</v>
      </c>
      <c r="AC1085" s="26">
        <f>IFERROR(INDEX(Cost_Components!$M$2:$M$29,MATCH(E1085,Cost_Components!$A$2:$A$29,0)),"")</f>
        <v>30</v>
      </c>
      <c r="AD1085" s="26">
        <f>IFERROR(INDEX(Cost_Components!$N$2:$N$29,MATCH(E1085,Cost_Components!$A$2:$A$29,0)),"")</f>
        <v>95</v>
      </c>
      <c r="AE1085" s="16" t="str">
        <f>IFERROR(INDEX(Cost_Components!$O$2:$O$29,MATCH(E1085,Cost_Components!$A$2:$A$29,0)),"")</f>
        <v>Both</v>
      </c>
      <c r="AF1085" s="11">
        <v>7075541.8054298004</v>
      </c>
      <c r="AG1085" s="11">
        <v>7703733.2663089205</v>
      </c>
      <c r="AH1085" s="23">
        <f t="shared" si="233"/>
        <v>1</v>
      </c>
      <c r="AI1085" s="10">
        <v>316707694.211882</v>
      </c>
      <c r="AJ1085" s="29">
        <f t="shared" si="234"/>
        <v>4.4061403905037773E-2</v>
      </c>
      <c r="AK1085" s="29">
        <f t="shared" si="235"/>
        <v>8.4752827346527962E-2</v>
      </c>
      <c r="AL1085" s="29">
        <f t="shared" si="236"/>
        <v>4.0691423441490189E-2</v>
      </c>
      <c r="AM1085" s="29">
        <f t="shared" si="237"/>
        <v>2.4618980386935004E-2</v>
      </c>
    </row>
    <row r="1086" spans="1:39">
      <c r="A1086" t="s">
        <v>115</v>
      </c>
      <c r="B1086" s="20">
        <v>2043</v>
      </c>
      <c r="C1086" t="s">
        <v>242</v>
      </c>
      <c r="D1086" t="s">
        <v>222</v>
      </c>
      <c r="E1086" s="22" t="s">
        <v>335</v>
      </c>
      <c r="F1086" s="22" t="s">
        <v>336</v>
      </c>
      <c r="G1086" s="22" t="s">
        <v>246</v>
      </c>
      <c r="H1086" s="22" t="s">
        <v>237</v>
      </c>
      <c r="I1086" s="22" t="s">
        <v>309</v>
      </c>
      <c r="J1086" s="17">
        <f>IFERROR(INDEX(Cost_Components!$K$2:$K$29,MATCH(E1086,Cost_Components!$A$2:$A$29,0)),"")</f>
        <v>0.2</v>
      </c>
      <c r="K1086" s="17">
        <f t="shared" si="224"/>
        <v>0.66807692307692301</v>
      </c>
      <c r="L1086" s="17">
        <f>IFERROR(INDEX(Cost_Components!$S$2:$S$29,MATCH(E1086,Cost_Components!$A$2:$A$29,0)),"")</f>
        <v>0.31</v>
      </c>
      <c r="M1086" s="28">
        <f>IFERROR(INDEX(Cost_Components!$L$2:$L$29,MATCH(E1086,Cost_Components!$A$2:$A$29,0)),"")</f>
        <v>1</v>
      </c>
      <c r="N1086" s="29">
        <f>IFERROR(INDEX(Cost_Components!$P$2:$P$29,MATCH(E1086,Cost_Components!$A$2:$A$29,0)),"")</f>
        <v>29.216219469999999</v>
      </c>
      <c r="O1086" s="23">
        <f t="shared" si="225"/>
        <v>1432379.30830186</v>
      </c>
      <c r="P1086" s="23">
        <f t="shared" si="226"/>
        <v>1570384.69062931</v>
      </c>
      <c r="Q1086" s="23">
        <f t="shared" si="227"/>
        <v>14223018.169863731</v>
      </c>
      <c r="R1086" s="23">
        <f t="shared" si="228"/>
        <v>27958156.232806206</v>
      </c>
      <c r="S1086" s="23">
        <f t="shared" si="229"/>
        <v>13735138.062942475</v>
      </c>
      <c r="T1086" s="16">
        <f>IFERROR(INDEX(Cost_Components!$R$2:$R$29,MATCH(E1086,Cost_Components!$A$2:$A$29,0)),"")</f>
        <v>1</v>
      </c>
      <c r="U1086" s="26">
        <f>IFERROR(INDEX(Cost_Components!$Q$2:$Q$29,MATCH(E1086,Cost_Components!$A$2:$A$29,0)),"")</f>
        <v>2023</v>
      </c>
      <c r="V1086" s="30">
        <f>1/(1+Calculation_Assumptions!$B$5)^(B1086-Calculation_Assumptions!$B$2)</f>
        <v>0.5873946076162827</v>
      </c>
      <c r="W1086" s="23">
        <f t="shared" si="230"/>
        <v>8354524.1770063657</v>
      </c>
      <c r="X1086" s="23">
        <f t="shared" si="231"/>
        <v>16422470.21004393</v>
      </c>
      <c r="Y1086" s="23">
        <f t="shared" si="232"/>
        <v>8067946.0330375647</v>
      </c>
      <c r="Z1086" s="17">
        <f>IFERROR(INDEX(Cost_Components!$T$2:$T$29,MATCH(E1086,Cost_Components!$A$2:$A$29,0)),"")</f>
        <v>0.8</v>
      </c>
      <c r="AA1086" s="26">
        <f>IFERROR(INDEX(Cost_Components!$U$2:$U$29,MATCH(E1086,Cost_Components!$A$2:$A$29,0)),"")</f>
        <v>2025</v>
      </c>
      <c r="AB1086" s="26">
        <f>IFERROR(INDEX(Cost_Components!$V$2:$V$29,MATCH(E1086,Cost_Components!$A$2:$A$29,0)),"")</f>
        <v>2050</v>
      </c>
      <c r="AC1086" s="26">
        <f>IFERROR(INDEX(Cost_Components!$M$2:$M$29,MATCH(E1086,Cost_Components!$A$2:$A$29,0)),"")</f>
        <v>30</v>
      </c>
      <c r="AD1086" s="26">
        <f>IFERROR(INDEX(Cost_Components!$N$2:$N$29,MATCH(E1086,Cost_Components!$A$2:$A$29,0)),"")</f>
        <v>95</v>
      </c>
      <c r="AE1086" s="16" t="str">
        <f>IFERROR(INDEX(Cost_Components!$O$2:$O$29,MATCH(E1086,Cost_Components!$A$2:$A$29,0)),"")</f>
        <v>Both</v>
      </c>
      <c r="AF1086" s="11">
        <v>7161896.5415092995</v>
      </c>
      <c r="AG1086" s="11">
        <v>7851923.4531465499</v>
      </c>
      <c r="AH1086" s="23">
        <f t="shared" si="233"/>
        <v>1</v>
      </c>
      <c r="AI1086" s="10">
        <v>317814114.06715202</v>
      </c>
      <c r="AJ1086" s="29">
        <f t="shared" si="234"/>
        <v>4.4752632247347268E-2</v>
      </c>
      <c r="AK1086" s="29">
        <f t="shared" si="235"/>
        <v>8.797015297721747E-2</v>
      </c>
      <c r="AL1086" s="29">
        <f t="shared" si="236"/>
        <v>4.3217520729870201E-2</v>
      </c>
      <c r="AM1086" s="29">
        <f t="shared" si="237"/>
        <v>2.5385738631270673E-2</v>
      </c>
    </row>
    <row r="1087" spans="1:39">
      <c r="A1087" t="s">
        <v>115</v>
      </c>
      <c r="B1087" s="20">
        <v>2044</v>
      </c>
      <c r="C1087" t="s">
        <v>242</v>
      </c>
      <c r="D1087" t="s">
        <v>222</v>
      </c>
      <c r="E1087" s="22" t="s">
        <v>335</v>
      </c>
      <c r="F1087" s="22" t="s">
        <v>336</v>
      </c>
      <c r="G1087" s="22" t="s">
        <v>246</v>
      </c>
      <c r="H1087" s="22" t="s">
        <v>237</v>
      </c>
      <c r="I1087" s="22" t="s">
        <v>309</v>
      </c>
      <c r="J1087" s="17">
        <f>IFERROR(INDEX(Cost_Components!$K$2:$K$29,MATCH(E1087,Cost_Components!$A$2:$A$29,0)),"")</f>
        <v>0.2</v>
      </c>
      <c r="K1087" s="17">
        <f t="shared" si="224"/>
        <v>0.68692307692307697</v>
      </c>
      <c r="L1087" s="17">
        <f>IFERROR(INDEX(Cost_Components!$S$2:$S$29,MATCH(E1087,Cost_Components!$A$2:$A$29,0)),"")</f>
        <v>0.31</v>
      </c>
      <c r="M1087" s="28">
        <f>IFERROR(INDEX(Cost_Components!$L$2:$L$29,MATCH(E1087,Cost_Components!$A$2:$A$29,0)),"")</f>
        <v>1</v>
      </c>
      <c r="N1087" s="29">
        <f>IFERROR(INDEX(Cost_Components!$P$2:$P$29,MATCH(E1087,Cost_Components!$A$2:$A$29,0)),"")</f>
        <v>29.216219469999999</v>
      </c>
      <c r="O1087" s="23">
        <f t="shared" si="225"/>
        <v>1448692.4221953079</v>
      </c>
      <c r="P1087" s="23">
        <f t="shared" si="226"/>
        <v>1599456.666678834</v>
      </c>
      <c r="Q1087" s="23">
        <f t="shared" si="227"/>
        <v>14486323.87199747</v>
      </c>
      <c r="R1087" s="23">
        <f t="shared" si="228"/>
        <v>29074236.127681483</v>
      </c>
      <c r="S1087" s="23">
        <f t="shared" si="229"/>
        <v>14587912.255684013</v>
      </c>
      <c r="T1087" s="16">
        <f>IFERROR(INDEX(Cost_Components!$R$2:$R$29,MATCH(E1087,Cost_Components!$A$2:$A$29,0)),"")</f>
        <v>1</v>
      </c>
      <c r="U1087" s="26">
        <f>IFERROR(INDEX(Cost_Components!$Q$2:$Q$29,MATCH(E1087,Cost_Components!$A$2:$A$29,0)),"")</f>
        <v>2023</v>
      </c>
      <c r="V1087" s="30">
        <f>1/(1+Calculation_Assumptions!$B$5)^(B1087-Calculation_Assumptions!$B$2)</f>
        <v>0.57028602681192497</v>
      </c>
      <c r="W1087" s="23">
        <f t="shared" si="230"/>
        <v>8261348.0840721782</v>
      </c>
      <c r="X1087" s="23">
        <f t="shared" si="231"/>
        <v>16580630.6038472</v>
      </c>
      <c r="Y1087" s="23">
        <f t="shared" si="232"/>
        <v>8319282.5197750218</v>
      </c>
      <c r="Z1087" s="17">
        <f>IFERROR(INDEX(Cost_Components!$T$2:$T$29,MATCH(E1087,Cost_Components!$A$2:$A$29,0)),"")</f>
        <v>0.8</v>
      </c>
      <c r="AA1087" s="26">
        <f>IFERROR(INDEX(Cost_Components!$U$2:$U$29,MATCH(E1087,Cost_Components!$A$2:$A$29,0)),"")</f>
        <v>2025</v>
      </c>
      <c r="AB1087" s="26">
        <f>IFERROR(INDEX(Cost_Components!$V$2:$V$29,MATCH(E1087,Cost_Components!$A$2:$A$29,0)),"")</f>
        <v>2050</v>
      </c>
      <c r="AC1087" s="26">
        <f>IFERROR(INDEX(Cost_Components!$M$2:$M$29,MATCH(E1087,Cost_Components!$A$2:$A$29,0)),"")</f>
        <v>30</v>
      </c>
      <c r="AD1087" s="26">
        <f>IFERROR(INDEX(Cost_Components!$N$2:$N$29,MATCH(E1087,Cost_Components!$A$2:$A$29,0)),"")</f>
        <v>95</v>
      </c>
      <c r="AE1087" s="16" t="str">
        <f>IFERROR(INDEX(Cost_Components!$O$2:$O$29,MATCH(E1087,Cost_Components!$A$2:$A$29,0)),"")</f>
        <v>Both</v>
      </c>
      <c r="AF1087" s="11">
        <v>7243462.1109765396</v>
      </c>
      <c r="AG1087" s="11">
        <v>7997283.3333941698</v>
      </c>
      <c r="AH1087" s="23">
        <f t="shared" si="233"/>
        <v>1</v>
      </c>
      <c r="AI1087" s="10">
        <v>318840890.73215598</v>
      </c>
      <c r="AJ1087" s="29">
        <f t="shared" si="234"/>
        <v>4.5434335096519299E-2</v>
      </c>
      <c r="AK1087" s="29">
        <f t="shared" si="235"/>
        <v>9.1187287994705338E-2</v>
      </c>
      <c r="AL1087" s="29">
        <f t="shared" si="236"/>
        <v>4.5752952898186032E-2</v>
      </c>
      <c r="AM1087" s="29">
        <f t="shared" si="237"/>
        <v>2.6092269723219663E-2</v>
      </c>
    </row>
    <row r="1088" spans="1:39">
      <c r="A1088" t="s">
        <v>115</v>
      </c>
      <c r="B1088" s="20">
        <v>2045</v>
      </c>
      <c r="C1088" t="s">
        <v>242</v>
      </c>
      <c r="D1088" t="s">
        <v>222</v>
      </c>
      <c r="E1088" s="22" t="s">
        <v>335</v>
      </c>
      <c r="F1088" s="22" t="s">
        <v>336</v>
      </c>
      <c r="G1088" s="22" t="s">
        <v>246</v>
      </c>
      <c r="H1088" s="22" t="s">
        <v>237</v>
      </c>
      <c r="I1088" s="22" t="s">
        <v>309</v>
      </c>
      <c r="J1088" s="17">
        <f>IFERROR(INDEX(Cost_Components!$K$2:$K$29,MATCH(E1088,Cost_Components!$A$2:$A$29,0)),"")</f>
        <v>0.2</v>
      </c>
      <c r="K1088" s="17">
        <f t="shared" si="224"/>
        <v>0.70576923076923082</v>
      </c>
      <c r="L1088" s="17">
        <f>IFERROR(INDEX(Cost_Components!$S$2:$S$29,MATCH(E1088,Cost_Components!$A$2:$A$29,0)),"")</f>
        <v>0.31</v>
      </c>
      <c r="M1088" s="28">
        <f>IFERROR(INDEX(Cost_Components!$L$2:$L$29,MATCH(E1088,Cost_Components!$A$2:$A$29,0)),"")</f>
        <v>1</v>
      </c>
      <c r="N1088" s="29">
        <f>IFERROR(INDEX(Cost_Components!$P$2:$P$29,MATCH(E1088,Cost_Components!$A$2:$A$29,0)),"")</f>
        <v>29.216219469999999</v>
      </c>
      <c r="O1088" s="23">
        <f t="shared" si="225"/>
        <v>1463996.4239122081</v>
      </c>
      <c r="P1088" s="23">
        <f t="shared" si="226"/>
        <v>1627857.7788065402</v>
      </c>
      <c r="Q1088" s="23">
        <f t="shared" si="227"/>
        <v>14743553.540783163</v>
      </c>
      <c r="R1088" s="23">
        <f t="shared" si="228"/>
        <v>30187472.658698697</v>
      </c>
      <c r="S1088" s="23">
        <f t="shared" si="229"/>
        <v>15443919.117915533</v>
      </c>
      <c r="T1088" s="16">
        <f>IFERROR(INDEX(Cost_Components!$R$2:$R$29,MATCH(E1088,Cost_Components!$A$2:$A$29,0)),"")</f>
        <v>1</v>
      </c>
      <c r="U1088" s="26">
        <f>IFERROR(INDEX(Cost_Components!$Q$2:$Q$29,MATCH(E1088,Cost_Components!$A$2:$A$29,0)),"")</f>
        <v>2023</v>
      </c>
      <c r="V1088" s="30">
        <f>1/(1+Calculation_Assumptions!$B$5)^(B1088-Calculation_Assumptions!$B$2)</f>
        <v>0.55367575418633497</v>
      </c>
      <c r="W1088" s="23">
        <f t="shared" si="230"/>
        <v>8163148.126079727</v>
      </c>
      <c r="X1088" s="23">
        <f t="shared" si="231"/>
        <v>16714071.691284368</v>
      </c>
      <c r="Y1088" s="23">
        <f t="shared" si="232"/>
        <v>8550923.5652046409</v>
      </c>
      <c r="Z1088" s="17">
        <f>IFERROR(INDEX(Cost_Components!$T$2:$T$29,MATCH(E1088,Cost_Components!$A$2:$A$29,0)),"")</f>
        <v>0.8</v>
      </c>
      <c r="AA1088" s="26">
        <f>IFERROR(INDEX(Cost_Components!$U$2:$U$29,MATCH(E1088,Cost_Components!$A$2:$A$29,0)),"")</f>
        <v>2025</v>
      </c>
      <c r="AB1088" s="26">
        <f>IFERROR(INDEX(Cost_Components!$V$2:$V$29,MATCH(E1088,Cost_Components!$A$2:$A$29,0)),"")</f>
        <v>2050</v>
      </c>
      <c r="AC1088" s="26">
        <f>IFERROR(INDEX(Cost_Components!$M$2:$M$29,MATCH(E1088,Cost_Components!$A$2:$A$29,0)),"")</f>
        <v>30</v>
      </c>
      <c r="AD1088" s="26">
        <f>IFERROR(INDEX(Cost_Components!$N$2:$N$29,MATCH(E1088,Cost_Components!$A$2:$A$29,0)),"")</f>
        <v>95</v>
      </c>
      <c r="AE1088" s="16" t="str">
        <f>IFERROR(INDEX(Cost_Components!$O$2:$O$29,MATCH(E1088,Cost_Components!$A$2:$A$29,0)),"")</f>
        <v>Both</v>
      </c>
      <c r="AF1088" s="11">
        <v>7319982.1195610398</v>
      </c>
      <c r="AG1088" s="11">
        <v>8139288.8940327</v>
      </c>
      <c r="AH1088" s="23">
        <f t="shared" si="233"/>
        <v>1</v>
      </c>
      <c r="AI1088" s="10">
        <v>319784682.33108002</v>
      </c>
      <c r="AJ1088" s="29">
        <f t="shared" si="234"/>
        <v>4.6104627130072608E-2</v>
      </c>
      <c r="AK1088" s="29">
        <f t="shared" si="235"/>
        <v>9.4399370347091713E-2</v>
      </c>
      <c r="AL1088" s="29">
        <f t="shared" si="236"/>
        <v>4.8294743217019098E-2</v>
      </c>
      <c r="AM1088" s="29">
        <f t="shared" si="237"/>
        <v>2.6739628373918436E-2</v>
      </c>
    </row>
    <row r="1089" spans="1:39">
      <c r="A1089" t="s">
        <v>115</v>
      </c>
      <c r="B1089" s="20">
        <v>2046</v>
      </c>
      <c r="C1089" t="s">
        <v>242</v>
      </c>
      <c r="D1089" t="s">
        <v>222</v>
      </c>
      <c r="E1089" s="22" t="s">
        <v>335</v>
      </c>
      <c r="F1089" s="22" t="s">
        <v>336</v>
      </c>
      <c r="G1089" s="22" t="s">
        <v>246</v>
      </c>
      <c r="H1089" s="22" t="s">
        <v>237</v>
      </c>
      <c r="I1089" s="22" t="s">
        <v>309</v>
      </c>
      <c r="J1089" s="17">
        <f>IFERROR(INDEX(Cost_Components!$K$2:$K$29,MATCH(E1089,Cost_Components!$A$2:$A$29,0)),"")</f>
        <v>0.2</v>
      </c>
      <c r="K1089" s="17">
        <f t="shared" si="224"/>
        <v>0.72461538461538466</v>
      </c>
      <c r="L1089" s="17">
        <f>IFERROR(INDEX(Cost_Components!$S$2:$S$29,MATCH(E1089,Cost_Components!$A$2:$A$29,0)),"")</f>
        <v>0.31</v>
      </c>
      <c r="M1089" s="28">
        <f>IFERROR(INDEX(Cost_Components!$L$2:$L$29,MATCH(E1089,Cost_Components!$A$2:$A$29,0)),"")</f>
        <v>1</v>
      </c>
      <c r="N1089" s="29">
        <f>IFERROR(INDEX(Cost_Components!$P$2:$P$29,MATCH(E1089,Cost_Components!$A$2:$A$29,0)),"")</f>
        <v>29.216219469999999</v>
      </c>
      <c r="O1089" s="23">
        <f t="shared" si="225"/>
        <v>1478490.6554460721</v>
      </c>
      <c r="P1089" s="23">
        <f t="shared" si="226"/>
        <v>1655835.1076291322</v>
      </c>
      <c r="Q1089" s="23">
        <f t="shared" si="227"/>
        <v>14996944.992293376</v>
      </c>
      <c r="R1089" s="23">
        <f t="shared" si="228"/>
        <v>31300419.107979167</v>
      </c>
      <c r="S1089" s="23">
        <f t="shared" si="229"/>
        <v>16303474.115685791</v>
      </c>
      <c r="T1089" s="16">
        <f>IFERROR(INDEX(Cost_Components!$R$2:$R$29,MATCH(E1089,Cost_Components!$A$2:$A$29,0)),"")</f>
        <v>1</v>
      </c>
      <c r="U1089" s="26">
        <f>IFERROR(INDEX(Cost_Components!$Q$2:$Q$29,MATCH(E1089,Cost_Components!$A$2:$A$29,0)),"")</f>
        <v>2023</v>
      </c>
      <c r="V1089" s="30">
        <f>1/(1+Calculation_Assumptions!$B$5)^(B1089-Calculation_Assumptions!$B$2)</f>
        <v>0.5375492759090631</v>
      </c>
      <c r="W1089" s="23">
        <f t="shared" si="230"/>
        <v>8061596.9214553544</v>
      </c>
      <c r="X1089" s="23">
        <f t="shared" si="231"/>
        <v>16825517.627144404</v>
      </c>
      <c r="Y1089" s="23">
        <f t="shared" si="232"/>
        <v>8763920.7056890503</v>
      </c>
      <c r="Z1089" s="17">
        <f>IFERROR(INDEX(Cost_Components!$T$2:$T$29,MATCH(E1089,Cost_Components!$A$2:$A$29,0)),"")</f>
        <v>0.8</v>
      </c>
      <c r="AA1089" s="26">
        <f>IFERROR(INDEX(Cost_Components!$U$2:$U$29,MATCH(E1089,Cost_Components!$A$2:$A$29,0)),"")</f>
        <v>2025</v>
      </c>
      <c r="AB1089" s="26">
        <f>IFERROR(INDEX(Cost_Components!$V$2:$V$29,MATCH(E1089,Cost_Components!$A$2:$A$29,0)),"")</f>
        <v>2050</v>
      </c>
      <c r="AC1089" s="26">
        <f>IFERROR(INDEX(Cost_Components!$M$2:$M$29,MATCH(E1089,Cost_Components!$A$2:$A$29,0)),"")</f>
        <v>30</v>
      </c>
      <c r="AD1089" s="26">
        <f>IFERROR(INDEX(Cost_Components!$N$2:$N$29,MATCH(E1089,Cost_Components!$A$2:$A$29,0)),"")</f>
        <v>95</v>
      </c>
      <c r="AE1089" s="16" t="str">
        <f>IFERROR(INDEX(Cost_Components!$O$2:$O$29,MATCH(E1089,Cost_Components!$A$2:$A$29,0)),"")</f>
        <v>Both</v>
      </c>
      <c r="AF1089" s="11">
        <v>7392453.2772303596</v>
      </c>
      <c r="AG1089" s="11">
        <v>8279175.5381456604</v>
      </c>
      <c r="AH1089" s="23">
        <f t="shared" si="233"/>
        <v>1</v>
      </c>
      <c r="AI1089" s="10">
        <v>320645615.981408</v>
      </c>
      <c r="AJ1089" s="29">
        <f t="shared" si="234"/>
        <v>4.6771090090821463E-2</v>
      </c>
      <c r="AK1089" s="29">
        <f t="shared" si="235"/>
        <v>9.7616862816530939E-2</v>
      </c>
      <c r="AL1089" s="29">
        <f t="shared" si="236"/>
        <v>5.0845772725709483E-2</v>
      </c>
      <c r="AM1089" s="29">
        <f t="shared" si="237"/>
        <v>2.7332108311741921E-2</v>
      </c>
    </row>
    <row r="1090" spans="1:39">
      <c r="A1090" t="s">
        <v>115</v>
      </c>
      <c r="B1090" s="20">
        <v>2047</v>
      </c>
      <c r="C1090" t="s">
        <v>242</v>
      </c>
      <c r="D1090" t="s">
        <v>222</v>
      </c>
      <c r="E1090" s="22" t="s">
        <v>335</v>
      </c>
      <c r="F1090" s="22" t="s">
        <v>336</v>
      </c>
      <c r="G1090" s="22" t="s">
        <v>246</v>
      </c>
      <c r="H1090" s="22" t="s">
        <v>237</v>
      </c>
      <c r="I1090" s="22" t="s">
        <v>309</v>
      </c>
      <c r="J1090" s="17">
        <f>IFERROR(INDEX(Cost_Components!$K$2:$K$29,MATCH(E1090,Cost_Components!$A$2:$A$29,0)),"")</f>
        <v>0.2</v>
      </c>
      <c r="K1090" s="17">
        <f t="shared" ref="K1090:K1153" si="238">IF(OR(L1090="",Z1090="",AA1090="",AB1090=""),"",IF(B1090&lt;AA1090,L1090,IF(B1090&gt;AB1090,Z1090,L1090+(Z1090-L1090)*MIN(MAX((B1090-AA1090+1)/MAX(AB1090-AA1090+1,1),0),1))))</f>
        <v>0.74346153846153851</v>
      </c>
      <c r="L1090" s="17">
        <f>IFERROR(INDEX(Cost_Components!$S$2:$S$29,MATCH(E1090,Cost_Components!$A$2:$A$29,0)),"")</f>
        <v>0.31</v>
      </c>
      <c r="M1090" s="28">
        <f>IFERROR(INDEX(Cost_Components!$L$2:$L$29,MATCH(E1090,Cost_Components!$A$2:$A$29,0)),"")</f>
        <v>1</v>
      </c>
      <c r="N1090" s="29">
        <f>IFERROR(INDEX(Cost_Components!$P$2:$P$29,MATCH(E1090,Cost_Components!$A$2:$A$29,0)),"")</f>
        <v>29.216219469999999</v>
      </c>
      <c r="O1090" s="23">
        <f t="shared" ref="O1090:O1153" si="239">AF1090*J1090</f>
        <v>1491901.3800383022</v>
      </c>
      <c r="P1090" s="23">
        <f t="shared" ref="P1090:P1153" si="240">AG1090*J1090</f>
        <v>1683103.8899852999</v>
      </c>
      <c r="Q1090" s="23">
        <f t="shared" ref="Q1090:Q1153" si="241">P1090*L1090*M1090*N1090</f>
        <v>15243919.11859259</v>
      </c>
      <c r="R1090" s="23">
        <f t="shared" ref="R1090:R1153" si="242">O1090*K1090*M1090*N1090</f>
        <v>32405791.991444066</v>
      </c>
      <c r="S1090" s="23">
        <f t="shared" ref="S1090:S1153" si="243">R1090-Q1090</f>
        <v>17161872.872851476</v>
      </c>
      <c r="T1090" s="16">
        <f>IFERROR(INDEX(Cost_Components!$R$2:$R$29,MATCH(E1090,Cost_Components!$A$2:$A$29,0)),"")</f>
        <v>1</v>
      </c>
      <c r="U1090" s="26">
        <f>IFERROR(INDEX(Cost_Components!$Q$2:$Q$29,MATCH(E1090,Cost_Components!$A$2:$A$29,0)),"")</f>
        <v>2023</v>
      </c>
      <c r="V1090" s="30">
        <f>1/(1+Calculation_Assumptions!$B$5)^(B1090-Calculation_Assumptions!$B$2)</f>
        <v>0.52189250088258554</v>
      </c>
      <c r="W1090" s="23">
        <f t="shared" ref="W1090:W1153" si="244">Q1090*V1090</f>
        <v>7955687.0720541459</v>
      </c>
      <c r="X1090" s="23">
        <f t="shared" ref="X1090:X1153" si="245">R1090*V1090</f>
        <v>16912339.825495604</v>
      </c>
      <c r="Y1090" s="23">
        <f t="shared" ref="Y1090:Y1153" si="246">S1090*V1090</f>
        <v>8956652.7534414604</v>
      </c>
      <c r="Z1090" s="17">
        <f>IFERROR(INDEX(Cost_Components!$T$2:$T$29,MATCH(E1090,Cost_Components!$A$2:$A$29,0)),"")</f>
        <v>0.8</v>
      </c>
      <c r="AA1090" s="26">
        <f>IFERROR(INDEX(Cost_Components!$U$2:$U$29,MATCH(E1090,Cost_Components!$A$2:$A$29,0)),"")</f>
        <v>2025</v>
      </c>
      <c r="AB1090" s="26">
        <f>IFERROR(INDEX(Cost_Components!$V$2:$V$29,MATCH(E1090,Cost_Components!$A$2:$A$29,0)),"")</f>
        <v>2050</v>
      </c>
      <c r="AC1090" s="26">
        <f>IFERROR(INDEX(Cost_Components!$M$2:$M$29,MATCH(E1090,Cost_Components!$A$2:$A$29,0)),"")</f>
        <v>30</v>
      </c>
      <c r="AD1090" s="26">
        <f>IFERROR(INDEX(Cost_Components!$N$2:$N$29,MATCH(E1090,Cost_Components!$A$2:$A$29,0)),"")</f>
        <v>95</v>
      </c>
      <c r="AE1090" s="16" t="str">
        <f>IFERROR(INDEX(Cost_Components!$O$2:$O$29,MATCH(E1090,Cost_Components!$A$2:$A$29,0)),"")</f>
        <v>Both</v>
      </c>
      <c r="AF1090" s="11">
        <v>7459506.9001915101</v>
      </c>
      <c r="AG1090" s="11">
        <v>8415519.4499264993</v>
      </c>
      <c r="AH1090" s="23">
        <f t="shared" ref="AH1090:AH1153" si="247">IF(H1090="shared-count-once",COUNTIFS($A$2:$A$1457,A1090,$B$2:$B$1457,B1090,$E$2:$E$1457,E1090),1)</f>
        <v>1</v>
      </c>
      <c r="AI1090" s="10">
        <v>321429520.52287501</v>
      </c>
      <c r="AJ1090" s="29">
        <f t="shared" ref="AJ1090:AJ1153" si="248">IF(AI1090=0,"",Q1090/AI1090)</f>
        <v>4.7425386112000666E-2</v>
      </c>
      <c r="AK1090" s="29">
        <f t="shared" ref="AK1090:AK1153" si="249">IF(AI1090=0,"",R1090/AI1090)</f>
        <v>0.10081772184063555</v>
      </c>
      <c r="AL1090" s="29">
        <f t="shared" ref="AL1090:AL1153" si="250">IF(AI1090=0,"",S1090/AI1090)</f>
        <v>5.3392335728634874E-2</v>
      </c>
      <c r="AM1090" s="29">
        <f t="shared" ref="AM1090:AM1153" si="251">IF(AI1090=0,"",Y1090/AI1090)</f>
        <v>2.7865059621379883E-2</v>
      </c>
    </row>
    <row r="1091" spans="1:39">
      <c r="A1091" t="s">
        <v>115</v>
      </c>
      <c r="B1091" s="20">
        <v>2048</v>
      </c>
      <c r="C1091" t="s">
        <v>242</v>
      </c>
      <c r="D1091" t="s">
        <v>222</v>
      </c>
      <c r="E1091" s="22" t="s">
        <v>335</v>
      </c>
      <c r="F1091" s="22" t="s">
        <v>336</v>
      </c>
      <c r="G1091" s="22" t="s">
        <v>246</v>
      </c>
      <c r="H1091" s="22" t="s">
        <v>237</v>
      </c>
      <c r="I1091" s="22" t="s">
        <v>309</v>
      </c>
      <c r="J1091" s="17">
        <f>IFERROR(INDEX(Cost_Components!$K$2:$K$29,MATCH(E1091,Cost_Components!$A$2:$A$29,0)),"")</f>
        <v>0.2</v>
      </c>
      <c r="K1091" s="17">
        <f t="shared" si="238"/>
        <v>0.76230769230769235</v>
      </c>
      <c r="L1091" s="17">
        <f>IFERROR(INDEX(Cost_Components!$S$2:$S$29,MATCH(E1091,Cost_Components!$A$2:$A$29,0)),"")</f>
        <v>0.31</v>
      </c>
      <c r="M1091" s="28">
        <f>IFERROR(INDEX(Cost_Components!$L$2:$L$29,MATCH(E1091,Cost_Components!$A$2:$A$29,0)),"")</f>
        <v>1</v>
      </c>
      <c r="N1091" s="29">
        <f>IFERROR(INDEX(Cost_Components!$P$2:$P$29,MATCH(E1091,Cost_Components!$A$2:$A$29,0)),"")</f>
        <v>29.216219469999999</v>
      </c>
      <c r="O1091" s="23">
        <f t="shared" si="239"/>
        <v>1504730.3395507382</v>
      </c>
      <c r="P1091" s="23">
        <f t="shared" si="240"/>
        <v>1710199.89526226</v>
      </c>
      <c r="Q1091" s="23">
        <f t="shared" si="241"/>
        <v>15489328.398041492</v>
      </c>
      <c r="R1091" s="23">
        <f t="shared" si="242"/>
        <v>33512976.197608195</v>
      </c>
      <c r="S1091" s="23">
        <f t="shared" si="243"/>
        <v>18023647.799566701</v>
      </c>
      <c r="T1091" s="16">
        <f>IFERROR(INDEX(Cost_Components!$R$2:$R$29,MATCH(E1091,Cost_Components!$A$2:$A$29,0)),"")</f>
        <v>1</v>
      </c>
      <c r="U1091" s="26">
        <f>IFERROR(INDEX(Cost_Components!$Q$2:$Q$29,MATCH(E1091,Cost_Components!$A$2:$A$29,0)),"")</f>
        <v>2023</v>
      </c>
      <c r="V1091" s="30">
        <f>1/(1+Calculation_Assumptions!$B$5)^(B1091-Calculation_Assumptions!$B$2)</f>
        <v>0.50669174842969467</v>
      </c>
      <c r="W1091" s="23">
        <f t="shared" si="244"/>
        <v>7848314.8880053656</v>
      </c>
      <c r="X1091" s="23">
        <f t="shared" si="245"/>
        <v>16980748.504648838</v>
      </c>
      <c r="Y1091" s="23">
        <f t="shared" si="246"/>
        <v>9132433.6166434716</v>
      </c>
      <c r="Z1091" s="17">
        <f>IFERROR(INDEX(Cost_Components!$T$2:$T$29,MATCH(E1091,Cost_Components!$A$2:$A$29,0)),"")</f>
        <v>0.8</v>
      </c>
      <c r="AA1091" s="26">
        <f>IFERROR(INDEX(Cost_Components!$U$2:$U$29,MATCH(E1091,Cost_Components!$A$2:$A$29,0)),"")</f>
        <v>2025</v>
      </c>
      <c r="AB1091" s="26">
        <f>IFERROR(INDEX(Cost_Components!$V$2:$V$29,MATCH(E1091,Cost_Components!$A$2:$A$29,0)),"")</f>
        <v>2050</v>
      </c>
      <c r="AC1091" s="26">
        <f>IFERROR(INDEX(Cost_Components!$M$2:$M$29,MATCH(E1091,Cost_Components!$A$2:$A$29,0)),"")</f>
        <v>30</v>
      </c>
      <c r="AD1091" s="26">
        <f>IFERROR(INDEX(Cost_Components!$N$2:$N$29,MATCH(E1091,Cost_Components!$A$2:$A$29,0)),"")</f>
        <v>95</v>
      </c>
      <c r="AE1091" s="16" t="str">
        <f>IFERROR(INDEX(Cost_Components!$O$2:$O$29,MATCH(E1091,Cost_Components!$A$2:$A$29,0)),"")</f>
        <v>Both</v>
      </c>
      <c r="AF1091" s="11">
        <v>7523651.6977536902</v>
      </c>
      <c r="AG1091" s="11">
        <v>8550999.4763112999</v>
      </c>
      <c r="AH1091" s="23">
        <f t="shared" si="247"/>
        <v>1</v>
      </c>
      <c r="AI1091" s="10">
        <v>322136832.26016098</v>
      </c>
      <c r="AJ1091" s="29">
        <f t="shared" si="248"/>
        <v>4.8083071685302202E-2</v>
      </c>
      <c r="AK1091" s="29">
        <f t="shared" si="249"/>
        <v>0.10403335738566764</v>
      </c>
      <c r="AL1091" s="29">
        <f t="shared" si="250"/>
        <v>5.5950285700365428E-2</v>
      </c>
      <c r="AM1091" s="29">
        <f t="shared" si="251"/>
        <v>2.8349548086659106E-2</v>
      </c>
    </row>
    <row r="1092" spans="1:39">
      <c r="A1092" t="s">
        <v>115</v>
      </c>
      <c r="B1092" s="20">
        <v>2049</v>
      </c>
      <c r="C1092" t="s">
        <v>242</v>
      </c>
      <c r="D1092" t="s">
        <v>222</v>
      </c>
      <c r="E1092" s="22" t="s">
        <v>335</v>
      </c>
      <c r="F1092" s="22" t="s">
        <v>336</v>
      </c>
      <c r="G1092" s="22" t="s">
        <v>246</v>
      </c>
      <c r="H1092" s="22" t="s">
        <v>237</v>
      </c>
      <c r="I1092" s="22" t="s">
        <v>309</v>
      </c>
      <c r="J1092" s="17">
        <f>IFERROR(INDEX(Cost_Components!$K$2:$K$29,MATCH(E1092,Cost_Components!$A$2:$A$29,0)),"")</f>
        <v>0.2</v>
      </c>
      <c r="K1092" s="17">
        <f t="shared" si="238"/>
        <v>0.7811538461538462</v>
      </c>
      <c r="L1092" s="17">
        <f>IFERROR(INDEX(Cost_Components!$S$2:$S$29,MATCH(E1092,Cost_Components!$A$2:$A$29,0)),"")</f>
        <v>0.31</v>
      </c>
      <c r="M1092" s="28">
        <f>IFERROR(INDEX(Cost_Components!$L$2:$L$29,MATCH(E1092,Cost_Components!$A$2:$A$29,0)),"")</f>
        <v>1</v>
      </c>
      <c r="N1092" s="29">
        <f>IFERROR(INDEX(Cost_Components!$P$2:$P$29,MATCH(E1092,Cost_Components!$A$2:$A$29,0)),"")</f>
        <v>29.216219469999999</v>
      </c>
      <c r="O1092" s="23">
        <f t="shared" si="239"/>
        <v>1516601.011753594</v>
      </c>
      <c r="P1092" s="23">
        <f t="shared" si="240"/>
        <v>1736625.1734477021</v>
      </c>
      <c r="Q1092" s="23">
        <f t="shared" si="241"/>
        <v>15728662.883418212</v>
      </c>
      <c r="R1092" s="23">
        <f t="shared" si="242"/>
        <v>34612417.616875552</v>
      </c>
      <c r="S1092" s="23">
        <f t="shared" si="243"/>
        <v>18883754.733457342</v>
      </c>
      <c r="T1092" s="16">
        <f>IFERROR(INDEX(Cost_Components!$R$2:$R$29,MATCH(E1092,Cost_Components!$A$2:$A$29,0)),"")</f>
        <v>1</v>
      </c>
      <c r="U1092" s="26">
        <f>IFERROR(INDEX(Cost_Components!$Q$2:$Q$29,MATCH(E1092,Cost_Components!$A$2:$A$29,0)),"")</f>
        <v>2023</v>
      </c>
      <c r="V1092" s="30">
        <f>1/(1+Calculation_Assumptions!$B$5)^(B1092-Calculation_Assumptions!$B$2)</f>
        <v>0.49193373633950943</v>
      </c>
      <c r="W1092" s="23">
        <f t="shared" si="244"/>
        <v>7737459.8998644827</v>
      </c>
      <c r="X1092" s="23">
        <f t="shared" si="245"/>
        <v>17027015.922013048</v>
      </c>
      <c r="Y1092" s="23">
        <f t="shared" si="246"/>
        <v>9289556.0221485663</v>
      </c>
      <c r="Z1092" s="17">
        <f>IFERROR(INDEX(Cost_Components!$T$2:$T$29,MATCH(E1092,Cost_Components!$A$2:$A$29,0)),"")</f>
        <v>0.8</v>
      </c>
      <c r="AA1092" s="26">
        <f>IFERROR(INDEX(Cost_Components!$U$2:$U$29,MATCH(E1092,Cost_Components!$A$2:$A$29,0)),"")</f>
        <v>2025</v>
      </c>
      <c r="AB1092" s="26">
        <f>IFERROR(INDEX(Cost_Components!$V$2:$V$29,MATCH(E1092,Cost_Components!$A$2:$A$29,0)),"")</f>
        <v>2050</v>
      </c>
      <c r="AC1092" s="26">
        <f>IFERROR(INDEX(Cost_Components!$M$2:$M$29,MATCH(E1092,Cost_Components!$A$2:$A$29,0)),"")</f>
        <v>30</v>
      </c>
      <c r="AD1092" s="26">
        <f>IFERROR(INDEX(Cost_Components!$N$2:$N$29,MATCH(E1092,Cost_Components!$A$2:$A$29,0)),"")</f>
        <v>95</v>
      </c>
      <c r="AE1092" s="16" t="str">
        <f>IFERROR(INDEX(Cost_Components!$O$2:$O$29,MATCH(E1092,Cost_Components!$A$2:$A$29,0)),"")</f>
        <v>Both</v>
      </c>
      <c r="AF1092" s="11">
        <v>7583005.0587679697</v>
      </c>
      <c r="AG1092" s="11">
        <v>8683125.8672385104</v>
      </c>
      <c r="AH1092" s="23">
        <f t="shared" si="247"/>
        <v>1</v>
      </c>
      <c r="AI1092" s="10">
        <v>322765819.75268102</v>
      </c>
      <c r="AJ1092" s="29">
        <f t="shared" si="248"/>
        <v>4.8730881403335348E-2</v>
      </c>
      <c r="AK1092" s="29">
        <f t="shared" si="249"/>
        <v>0.10723693618920765</v>
      </c>
      <c r="AL1092" s="29">
        <f t="shared" si="250"/>
        <v>5.8506054785872307E-2</v>
      </c>
      <c r="AM1092" s="29">
        <f t="shared" si="251"/>
        <v>2.87811021292982E-2</v>
      </c>
    </row>
    <row r="1093" spans="1:39">
      <c r="A1093" t="s">
        <v>115</v>
      </c>
      <c r="B1093" s="20">
        <v>2050</v>
      </c>
      <c r="C1093" t="s">
        <v>242</v>
      </c>
      <c r="D1093" t="s">
        <v>222</v>
      </c>
      <c r="E1093" s="22" t="s">
        <v>335</v>
      </c>
      <c r="F1093" s="22" t="s">
        <v>336</v>
      </c>
      <c r="G1093" s="22" t="s">
        <v>246</v>
      </c>
      <c r="H1093" s="22" t="s">
        <v>237</v>
      </c>
      <c r="I1093" s="22" t="s">
        <v>309</v>
      </c>
      <c r="J1093" s="17">
        <f>IFERROR(INDEX(Cost_Components!$K$2:$K$29,MATCH(E1093,Cost_Components!$A$2:$A$29,0)),"")</f>
        <v>0.2</v>
      </c>
      <c r="K1093" s="17">
        <f t="shared" si="238"/>
        <v>0.8</v>
      </c>
      <c r="L1093" s="17">
        <f>IFERROR(INDEX(Cost_Components!$S$2:$S$29,MATCH(E1093,Cost_Components!$A$2:$A$29,0)),"")</f>
        <v>0.31</v>
      </c>
      <c r="M1093" s="28">
        <f>IFERROR(INDEX(Cost_Components!$L$2:$L$29,MATCH(E1093,Cost_Components!$A$2:$A$29,0)),"")</f>
        <v>1</v>
      </c>
      <c r="N1093" s="29">
        <f>IFERROR(INDEX(Cost_Components!$P$2:$P$29,MATCH(E1093,Cost_Components!$A$2:$A$29,0)),"")</f>
        <v>29.216219469999999</v>
      </c>
      <c r="O1093" s="23">
        <f t="shared" si="239"/>
        <v>1527411.6700433742</v>
      </c>
      <c r="P1093" s="23">
        <f t="shared" si="240"/>
        <v>1762221.6895994202</v>
      </c>
      <c r="Q1093" s="23">
        <f t="shared" si="241"/>
        <v>15960491.247820569</v>
      </c>
      <c r="R1093" s="23">
        <f t="shared" si="242"/>
        <v>35700155.658421151</v>
      </c>
      <c r="S1093" s="23">
        <f t="shared" si="243"/>
        <v>19739664.41060058</v>
      </c>
      <c r="T1093" s="16">
        <f>IFERROR(INDEX(Cost_Components!$R$2:$R$29,MATCH(E1093,Cost_Components!$A$2:$A$29,0)),"")</f>
        <v>1</v>
      </c>
      <c r="U1093" s="26">
        <f>IFERROR(INDEX(Cost_Components!$Q$2:$Q$29,MATCH(E1093,Cost_Components!$A$2:$A$29,0)),"")</f>
        <v>2023</v>
      </c>
      <c r="V1093" s="30">
        <f>1/(1+Calculation_Assumptions!$B$5)^(B1093-Calculation_Assumptions!$B$2)</f>
        <v>0.47760556926165965</v>
      </c>
      <c r="W1093" s="23">
        <f t="shared" si="244"/>
        <v>7622819.5081110792</v>
      </c>
      <c r="X1093" s="23">
        <f t="shared" si="245"/>
        <v>17050593.165970095</v>
      </c>
      <c r="Y1093" s="23">
        <f t="shared" si="246"/>
        <v>9427773.6578590125</v>
      </c>
      <c r="Z1093" s="17">
        <f>IFERROR(INDEX(Cost_Components!$T$2:$T$29,MATCH(E1093,Cost_Components!$A$2:$A$29,0)),"")</f>
        <v>0.8</v>
      </c>
      <c r="AA1093" s="26">
        <f>IFERROR(INDEX(Cost_Components!$U$2:$U$29,MATCH(E1093,Cost_Components!$A$2:$A$29,0)),"")</f>
        <v>2025</v>
      </c>
      <c r="AB1093" s="26">
        <f>IFERROR(INDEX(Cost_Components!$V$2:$V$29,MATCH(E1093,Cost_Components!$A$2:$A$29,0)),"")</f>
        <v>2050</v>
      </c>
      <c r="AC1093" s="26">
        <f>IFERROR(INDEX(Cost_Components!$M$2:$M$29,MATCH(E1093,Cost_Components!$A$2:$A$29,0)),"")</f>
        <v>30</v>
      </c>
      <c r="AD1093" s="26">
        <f>IFERROR(INDEX(Cost_Components!$N$2:$N$29,MATCH(E1093,Cost_Components!$A$2:$A$29,0)),"")</f>
        <v>95</v>
      </c>
      <c r="AE1093" s="16" t="str">
        <f>IFERROR(INDEX(Cost_Components!$O$2:$O$29,MATCH(E1093,Cost_Components!$A$2:$A$29,0)),"")</f>
        <v>Both</v>
      </c>
      <c r="AF1093" s="11">
        <v>7637058.3502168702</v>
      </c>
      <c r="AG1093" s="11">
        <v>8811108.4479971007</v>
      </c>
      <c r="AH1093" s="23">
        <f t="shared" si="247"/>
        <v>1</v>
      </c>
      <c r="AI1093" s="10">
        <v>323312042.56328499</v>
      </c>
      <c r="AJ1093" s="29">
        <f t="shared" si="248"/>
        <v>4.9365594678387109E-2</v>
      </c>
      <c r="AK1093" s="29">
        <f t="shared" si="249"/>
        <v>0.1104201234676658</v>
      </c>
      <c r="AL1093" s="29">
        <f t="shared" si="250"/>
        <v>6.1054528789278688E-2</v>
      </c>
      <c r="AM1093" s="29">
        <f t="shared" si="251"/>
        <v>2.9159982978405833E-2</v>
      </c>
    </row>
    <row r="1094" spans="1:39">
      <c r="A1094" t="s">
        <v>115</v>
      </c>
      <c r="B1094" s="20">
        <v>2025</v>
      </c>
      <c r="C1094" t="s">
        <v>247</v>
      </c>
      <c r="D1094" t="s">
        <v>222</v>
      </c>
      <c r="E1094" s="22" t="s">
        <v>337</v>
      </c>
      <c r="F1094" s="22" t="s">
        <v>338</v>
      </c>
      <c r="G1094" s="22" t="s">
        <v>248</v>
      </c>
      <c r="H1094" s="22" t="s">
        <v>237</v>
      </c>
      <c r="I1094" s="22" t="s">
        <v>212</v>
      </c>
      <c r="J1094" s="17">
        <f>IFERROR(INDEX(Cost_Components!$K$2:$K$29,MATCH(E1094,Cost_Components!$A$2:$A$29,0)),"")</f>
        <v>0.52</v>
      </c>
      <c r="K1094" s="17">
        <f t="shared" si="238"/>
        <v>0.32884615384615384</v>
      </c>
      <c r="L1094" s="17">
        <f>IFERROR(INDEX(Cost_Components!$S$2:$S$29,MATCH(E1094,Cost_Components!$A$2:$A$29,0)),"")</f>
        <v>0.31</v>
      </c>
      <c r="M1094" s="28">
        <f>IFERROR(INDEX(Cost_Components!$L$2:$L$29,MATCH(E1094,Cost_Components!$A$2:$A$29,0)),"")</f>
        <v>1</v>
      </c>
      <c r="N1094" s="29">
        <f>IFERROR(INDEX(Cost_Components!$P$2:$P$29,MATCH(E1094,Cost_Components!$A$2:$A$29,0)),"")</f>
        <v>64.94344126</v>
      </c>
      <c r="O1094" s="23">
        <f t="shared" si="239"/>
        <v>305197.41249319346</v>
      </c>
      <c r="P1094" s="23">
        <f t="shared" si="240"/>
        <v>308105.33185462945</v>
      </c>
      <c r="Q1094" s="23">
        <f t="shared" si="241"/>
        <v>6202920.3615701199</v>
      </c>
      <c r="R1094" s="23">
        <f t="shared" si="242"/>
        <v>6517918.2874873551</v>
      </c>
      <c r="S1094" s="23">
        <f t="shared" si="243"/>
        <v>314997.9259172352</v>
      </c>
      <c r="T1094" s="16">
        <f>IFERROR(INDEX(Cost_Components!$R$2:$R$29,MATCH(E1094,Cost_Components!$A$2:$A$29,0)),"")</f>
        <v>1</v>
      </c>
      <c r="U1094" s="26">
        <f>IFERROR(INDEX(Cost_Components!$Q$2:$Q$29,MATCH(E1094,Cost_Components!$A$2:$A$29,0)),"")</f>
        <v>2023</v>
      </c>
      <c r="V1094" s="30">
        <f>1/(1+Calculation_Assumptions!$B$5)^(B1094-Calculation_Assumptions!$B$2)</f>
        <v>1</v>
      </c>
      <c r="W1094" s="23">
        <f t="shared" si="244"/>
        <v>6202920.3615701199</v>
      </c>
      <c r="X1094" s="23">
        <f t="shared" si="245"/>
        <v>6517918.2874873551</v>
      </c>
      <c r="Y1094" s="23">
        <f t="shared" si="246"/>
        <v>314997.9259172352</v>
      </c>
      <c r="Z1094" s="17">
        <f>IFERROR(INDEX(Cost_Components!$T$2:$T$29,MATCH(E1094,Cost_Components!$A$2:$A$29,0)),"")</f>
        <v>0.8</v>
      </c>
      <c r="AA1094" s="26">
        <f>IFERROR(INDEX(Cost_Components!$U$2:$U$29,MATCH(E1094,Cost_Components!$A$2:$A$29,0)),"")</f>
        <v>2025</v>
      </c>
      <c r="AB1094" s="26">
        <f>IFERROR(INDEX(Cost_Components!$V$2:$V$29,MATCH(E1094,Cost_Components!$A$2:$A$29,0)),"")</f>
        <v>2050</v>
      </c>
      <c r="AC1094" s="26">
        <f>IFERROR(INDEX(Cost_Components!$M$2:$M$29,MATCH(E1094,Cost_Components!$A$2:$A$29,0)),"")</f>
        <v>30</v>
      </c>
      <c r="AD1094" s="26">
        <f>IFERROR(INDEX(Cost_Components!$N$2:$N$29,MATCH(E1094,Cost_Components!$A$2:$A$29,0)),"")</f>
        <v>95</v>
      </c>
      <c r="AE1094" s="16" t="str">
        <f>IFERROR(INDEX(Cost_Components!$O$2:$O$29,MATCH(E1094,Cost_Components!$A$2:$A$29,0)),"")</f>
        <v>Both</v>
      </c>
      <c r="AF1094" s="11">
        <v>586918.10094844899</v>
      </c>
      <c r="AG1094" s="11">
        <v>592510.25356659503</v>
      </c>
      <c r="AH1094" s="23">
        <f t="shared" si="247"/>
        <v>1</v>
      </c>
      <c r="AI1094" s="10">
        <v>288391907.64445603</v>
      </c>
      <c r="AJ1094" s="29">
        <f t="shared" si="248"/>
        <v>2.1508649158135846E-2</v>
      </c>
      <c r="AK1094" s="29">
        <f t="shared" si="249"/>
        <v>2.2600905624310965E-2</v>
      </c>
      <c r="AL1094" s="29">
        <f t="shared" si="250"/>
        <v>1.0922564661751202E-3</v>
      </c>
      <c r="AM1094" s="29">
        <f t="shared" si="251"/>
        <v>1.0922564661751202E-3</v>
      </c>
    </row>
    <row r="1095" spans="1:39">
      <c r="A1095" t="s">
        <v>115</v>
      </c>
      <c r="B1095" s="20">
        <v>2026</v>
      </c>
      <c r="C1095" t="s">
        <v>247</v>
      </c>
      <c r="D1095" t="s">
        <v>222</v>
      </c>
      <c r="E1095" s="22" t="s">
        <v>337</v>
      </c>
      <c r="F1095" s="22" t="s">
        <v>338</v>
      </c>
      <c r="G1095" s="22" t="s">
        <v>248</v>
      </c>
      <c r="H1095" s="22" t="s">
        <v>237</v>
      </c>
      <c r="I1095" s="22" t="s">
        <v>212</v>
      </c>
      <c r="J1095" s="17">
        <f>IFERROR(INDEX(Cost_Components!$K$2:$K$29,MATCH(E1095,Cost_Components!$A$2:$A$29,0)),"")</f>
        <v>0.52</v>
      </c>
      <c r="K1095" s="17">
        <f t="shared" si="238"/>
        <v>0.34769230769230769</v>
      </c>
      <c r="L1095" s="17">
        <f>IFERROR(INDEX(Cost_Components!$S$2:$S$29,MATCH(E1095,Cost_Components!$A$2:$A$29,0)),"")</f>
        <v>0.31</v>
      </c>
      <c r="M1095" s="28">
        <f>IFERROR(INDEX(Cost_Components!$L$2:$L$29,MATCH(E1095,Cost_Components!$A$2:$A$29,0)),"")</f>
        <v>1</v>
      </c>
      <c r="N1095" s="29">
        <f>IFERROR(INDEX(Cost_Components!$P$2:$P$29,MATCH(E1095,Cost_Components!$A$2:$A$29,0)),"")</f>
        <v>64.94344126</v>
      </c>
      <c r="O1095" s="23">
        <f t="shared" si="239"/>
        <v>309832.2839077565</v>
      </c>
      <c r="P1095" s="23">
        <f t="shared" si="240"/>
        <v>315778.24710637558</v>
      </c>
      <c r="Q1095" s="23">
        <f t="shared" si="241"/>
        <v>6357395.0730629871</v>
      </c>
      <c r="R1095" s="23">
        <f t="shared" si="242"/>
        <v>6996116.7524212245</v>
      </c>
      <c r="S1095" s="23">
        <f t="shared" si="243"/>
        <v>638721.67935823742</v>
      </c>
      <c r="T1095" s="16">
        <f>IFERROR(INDEX(Cost_Components!$R$2:$R$29,MATCH(E1095,Cost_Components!$A$2:$A$29,0)),"")</f>
        <v>1</v>
      </c>
      <c r="U1095" s="26">
        <f>IFERROR(INDEX(Cost_Components!$Q$2:$Q$29,MATCH(E1095,Cost_Components!$A$2:$A$29,0)),"")</f>
        <v>2023</v>
      </c>
      <c r="V1095" s="30">
        <f>1/(1+Calculation_Assumptions!$B$5)^(B1095-Calculation_Assumptions!$B$2)</f>
        <v>0.970873786407767</v>
      </c>
      <c r="W1095" s="23">
        <f t="shared" si="244"/>
        <v>6172228.2262747446</v>
      </c>
      <c r="X1095" s="23">
        <f t="shared" si="245"/>
        <v>6792346.3615740044</v>
      </c>
      <c r="Y1095" s="23">
        <f t="shared" si="246"/>
        <v>620118.13529925968</v>
      </c>
      <c r="Z1095" s="17">
        <f>IFERROR(INDEX(Cost_Components!$T$2:$T$29,MATCH(E1095,Cost_Components!$A$2:$A$29,0)),"")</f>
        <v>0.8</v>
      </c>
      <c r="AA1095" s="26">
        <f>IFERROR(INDEX(Cost_Components!$U$2:$U$29,MATCH(E1095,Cost_Components!$A$2:$A$29,0)),"")</f>
        <v>2025</v>
      </c>
      <c r="AB1095" s="26">
        <f>IFERROR(INDEX(Cost_Components!$V$2:$V$29,MATCH(E1095,Cost_Components!$A$2:$A$29,0)),"")</f>
        <v>2050</v>
      </c>
      <c r="AC1095" s="26">
        <f>IFERROR(INDEX(Cost_Components!$M$2:$M$29,MATCH(E1095,Cost_Components!$A$2:$A$29,0)),"")</f>
        <v>30</v>
      </c>
      <c r="AD1095" s="26">
        <f>IFERROR(INDEX(Cost_Components!$N$2:$N$29,MATCH(E1095,Cost_Components!$A$2:$A$29,0)),"")</f>
        <v>95</v>
      </c>
      <c r="AE1095" s="16" t="str">
        <f>IFERROR(INDEX(Cost_Components!$O$2:$O$29,MATCH(E1095,Cost_Components!$A$2:$A$29,0)),"")</f>
        <v>Both</v>
      </c>
      <c r="AF1095" s="11">
        <v>595831.31520722399</v>
      </c>
      <c r="AG1095" s="11">
        <v>607265.85981995298</v>
      </c>
      <c r="AH1095" s="23">
        <f t="shared" si="247"/>
        <v>1</v>
      </c>
      <c r="AI1095" s="10">
        <v>290472130.233437</v>
      </c>
      <c r="AJ1095" s="29">
        <f t="shared" si="248"/>
        <v>2.1886420111815501E-2</v>
      </c>
      <c r="AK1095" s="29">
        <f t="shared" si="249"/>
        <v>2.4085328760452225E-2</v>
      </c>
      <c r="AL1095" s="29">
        <f t="shared" si="250"/>
        <v>2.198908648636724E-3</v>
      </c>
      <c r="AM1095" s="29">
        <f t="shared" si="251"/>
        <v>2.1348627656667223E-3</v>
      </c>
    </row>
    <row r="1096" spans="1:39">
      <c r="A1096" t="s">
        <v>115</v>
      </c>
      <c r="B1096" s="20">
        <v>2027</v>
      </c>
      <c r="C1096" t="s">
        <v>247</v>
      </c>
      <c r="D1096" t="s">
        <v>222</v>
      </c>
      <c r="E1096" s="22" t="s">
        <v>337</v>
      </c>
      <c r="F1096" s="22" t="s">
        <v>338</v>
      </c>
      <c r="G1096" s="22" t="s">
        <v>248</v>
      </c>
      <c r="H1096" s="22" t="s">
        <v>237</v>
      </c>
      <c r="I1096" s="22" t="s">
        <v>212</v>
      </c>
      <c r="J1096" s="17">
        <f>IFERROR(INDEX(Cost_Components!$K$2:$K$29,MATCH(E1096,Cost_Components!$A$2:$A$29,0)),"")</f>
        <v>0.52</v>
      </c>
      <c r="K1096" s="17">
        <f t="shared" si="238"/>
        <v>0.36653846153846154</v>
      </c>
      <c r="L1096" s="17">
        <f>IFERROR(INDEX(Cost_Components!$S$2:$S$29,MATCH(E1096,Cost_Components!$A$2:$A$29,0)),"")</f>
        <v>0.31</v>
      </c>
      <c r="M1096" s="28">
        <f>IFERROR(INDEX(Cost_Components!$L$2:$L$29,MATCH(E1096,Cost_Components!$A$2:$A$29,0)),"")</f>
        <v>1</v>
      </c>
      <c r="N1096" s="29">
        <f>IFERROR(INDEX(Cost_Components!$P$2:$P$29,MATCH(E1096,Cost_Components!$A$2:$A$29,0)),"")</f>
        <v>64.94344126</v>
      </c>
      <c r="O1096" s="23">
        <f t="shared" si="239"/>
        <v>314439.41474975069</v>
      </c>
      <c r="P1096" s="23">
        <f t="shared" si="240"/>
        <v>323550.65718974388</v>
      </c>
      <c r="Q1096" s="23">
        <f t="shared" si="241"/>
        <v>6513872.8609493235</v>
      </c>
      <c r="R1096" s="23">
        <f t="shared" si="242"/>
        <v>7485000.4275125535</v>
      </c>
      <c r="S1096" s="23">
        <f t="shared" si="243"/>
        <v>971127.56656323001</v>
      </c>
      <c r="T1096" s="16">
        <f>IFERROR(INDEX(Cost_Components!$R$2:$R$29,MATCH(E1096,Cost_Components!$A$2:$A$29,0)),"")</f>
        <v>1</v>
      </c>
      <c r="U1096" s="26">
        <f>IFERROR(INDEX(Cost_Components!$Q$2:$Q$29,MATCH(E1096,Cost_Components!$A$2:$A$29,0)),"")</f>
        <v>2023</v>
      </c>
      <c r="V1096" s="30">
        <f>1/(1+Calculation_Assumptions!$B$5)^(B1096-Calculation_Assumptions!$B$2)</f>
        <v>0.94259590913375435</v>
      </c>
      <c r="W1096" s="23">
        <f t="shared" si="244"/>
        <v>6139949.9113482172</v>
      </c>
      <c r="X1096" s="23">
        <f t="shared" si="245"/>
        <v>7055330.7828377355</v>
      </c>
      <c r="Y1096" s="23">
        <f t="shared" si="246"/>
        <v>915380.87148951832</v>
      </c>
      <c r="Z1096" s="17">
        <f>IFERROR(INDEX(Cost_Components!$T$2:$T$29,MATCH(E1096,Cost_Components!$A$2:$A$29,0)),"")</f>
        <v>0.8</v>
      </c>
      <c r="AA1096" s="26">
        <f>IFERROR(INDEX(Cost_Components!$U$2:$U$29,MATCH(E1096,Cost_Components!$A$2:$A$29,0)),"")</f>
        <v>2025</v>
      </c>
      <c r="AB1096" s="26">
        <f>IFERROR(INDEX(Cost_Components!$V$2:$V$29,MATCH(E1096,Cost_Components!$A$2:$A$29,0)),"")</f>
        <v>2050</v>
      </c>
      <c r="AC1096" s="26">
        <f>IFERROR(INDEX(Cost_Components!$M$2:$M$29,MATCH(E1096,Cost_Components!$A$2:$A$29,0)),"")</f>
        <v>30</v>
      </c>
      <c r="AD1096" s="26">
        <f>IFERROR(INDEX(Cost_Components!$N$2:$N$29,MATCH(E1096,Cost_Components!$A$2:$A$29,0)),"")</f>
        <v>95</v>
      </c>
      <c r="AE1096" s="16" t="str">
        <f>IFERROR(INDEX(Cost_Components!$O$2:$O$29,MATCH(E1096,Cost_Components!$A$2:$A$29,0)),"")</f>
        <v>Both</v>
      </c>
      <c r="AF1096" s="11">
        <v>604691.18221105903</v>
      </c>
      <c r="AG1096" s="11">
        <v>622212.80228796904</v>
      </c>
      <c r="AH1096" s="23">
        <f t="shared" si="247"/>
        <v>1</v>
      </c>
      <c r="AI1096" s="10">
        <v>292505080.826208</v>
      </c>
      <c r="AJ1096" s="29">
        <f t="shared" si="248"/>
        <v>2.2269263981843597E-2</v>
      </c>
      <c r="AK1096" s="29">
        <f t="shared" si="249"/>
        <v>2.5589300556320145E-2</v>
      </c>
      <c r="AL1096" s="29">
        <f t="shared" si="250"/>
        <v>3.3200365744765503E-3</v>
      </c>
      <c r="AM1096" s="29">
        <f t="shared" si="251"/>
        <v>3.1294528932760391E-3</v>
      </c>
    </row>
    <row r="1097" spans="1:39">
      <c r="A1097" t="s">
        <v>115</v>
      </c>
      <c r="B1097" s="20">
        <v>2028</v>
      </c>
      <c r="C1097" t="s">
        <v>247</v>
      </c>
      <c r="D1097" t="s">
        <v>222</v>
      </c>
      <c r="E1097" s="22" t="s">
        <v>337</v>
      </c>
      <c r="F1097" s="22" t="s">
        <v>338</v>
      </c>
      <c r="G1097" s="22" t="s">
        <v>248</v>
      </c>
      <c r="H1097" s="22" t="s">
        <v>237</v>
      </c>
      <c r="I1097" s="22" t="s">
        <v>212</v>
      </c>
      <c r="J1097" s="17">
        <f>IFERROR(INDEX(Cost_Components!$K$2:$K$29,MATCH(E1097,Cost_Components!$A$2:$A$29,0)),"")</f>
        <v>0.52</v>
      </c>
      <c r="K1097" s="17">
        <f t="shared" si="238"/>
        <v>0.38538461538461538</v>
      </c>
      <c r="L1097" s="17">
        <f>IFERROR(INDEX(Cost_Components!$S$2:$S$29,MATCH(E1097,Cost_Components!$A$2:$A$29,0)),"")</f>
        <v>0.31</v>
      </c>
      <c r="M1097" s="28">
        <f>IFERROR(INDEX(Cost_Components!$L$2:$L$29,MATCH(E1097,Cost_Components!$A$2:$A$29,0)),"")</f>
        <v>1</v>
      </c>
      <c r="N1097" s="29">
        <f>IFERROR(INDEX(Cost_Components!$P$2:$P$29,MATCH(E1097,Cost_Components!$A$2:$A$29,0)),"")</f>
        <v>64.94344126</v>
      </c>
      <c r="O1097" s="23">
        <f t="shared" si="239"/>
        <v>320953.85498773219</v>
      </c>
      <c r="P1097" s="23">
        <f t="shared" si="240"/>
        <v>333445.94608363899</v>
      </c>
      <c r="Q1097" s="23">
        <f t="shared" si="241"/>
        <v>6713089.4359890595</v>
      </c>
      <c r="R1097" s="23">
        <f t="shared" si="242"/>
        <v>8032898.2785474909</v>
      </c>
      <c r="S1097" s="23">
        <f t="shared" si="243"/>
        <v>1319808.8425584314</v>
      </c>
      <c r="T1097" s="16">
        <f>IFERROR(INDEX(Cost_Components!$R$2:$R$29,MATCH(E1097,Cost_Components!$A$2:$A$29,0)),"")</f>
        <v>1</v>
      </c>
      <c r="U1097" s="26">
        <f>IFERROR(INDEX(Cost_Components!$Q$2:$Q$29,MATCH(E1097,Cost_Components!$A$2:$A$29,0)),"")</f>
        <v>2023</v>
      </c>
      <c r="V1097" s="30">
        <f>1/(1+Calculation_Assumptions!$B$5)^(B1097-Calculation_Assumptions!$B$2)</f>
        <v>0.91514165935315961</v>
      </c>
      <c r="W1097" s="23">
        <f t="shared" si="244"/>
        <v>6143427.8058371944</v>
      </c>
      <c r="X1097" s="23">
        <f t="shared" si="245"/>
        <v>7351239.8600450903</v>
      </c>
      <c r="Y1097" s="23">
        <f t="shared" si="246"/>
        <v>1207812.0542078959</v>
      </c>
      <c r="Z1097" s="17">
        <f>IFERROR(INDEX(Cost_Components!$T$2:$T$29,MATCH(E1097,Cost_Components!$A$2:$A$29,0)),"")</f>
        <v>0.8</v>
      </c>
      <c r="AA1097" s="26">
        <f>IFERROR(INDEX(Cost_Components!$U$2:$U$29,MATCH(E1097,Cost_Components!$A$2:$A$29,0)),"")</f>
        <v>2025</v>
      </c>
      <c r="AB1097" s="26">
        <f>IFERROR(INDEX(Cost_Components!$V$2:$V$29,MATCH(E1097,Cost_Components!$A$2:$A$29,0)),"")</f>
        <v>2050</v>
      </c>
      <c r="AC1097" s="26">
        <f>IFERROR(INDEX(Cost_Components!$M$2:$M$29,MATCH(E1097,Cost_Components!$A$2:$A$29,0)),"")</f>
        <v>30</v>
      </c>
      <c r="AD1097" s="26">
        <f>IFERROR(INDEX(Cost_Components!$N$2:$N$29,MATCH(E1097,Cost_Components!$A$2:$A$29,0)),"")</f>
        <v>95</v>
      </c>
      <c r="AE1097" s="16" t="str">
        <f>IFERROR(INDEX(Cost_Components!$O$2:$O$29,MATCH(E1097,Cost_Components!$A$2:$A$29,0)),"")</f>
        <v>Both</v>
      </c>
      <c r="AF1097" s="11">
        <v>617218.95189948496</v>
      </c>
      <c r="AG1097" s="11">
        <v>641242.20400699798</v>
      </c>
      <c r="AH1097" s="23">
        <f t="shared" si="247"/>
        <v>1</v>
      </c>
      <c r="AI1097" s="10">
        <v>294484707.92155403</v>
      </c>
      <c r="AJ1097" s="29">
        <f t="shared" si="248"/>
        <v>2.2796054448359738E-2</v>
      </c>
      <c r="AK1097" s="29">
        <f t="shared" si="249"/>
        <v>2.7277811249497293E-2</v>
      </c>
      <c r="AL1097" s="29">
        <f t="shared" si="250"/>
        <v>4.4817568011375555E-3</v>
      </c>
      <c r="AM1097" s="29">
        <f t="shared" si="251"/>
        <v>4.1014423558103311E-3</v>
      </c>
    </row>
    <row r="1098" spans="1:39">
      <c r="A1098" t="s">
        <v>115</v>
      </c>
      <c r="B1098" s="20">
        <v>2029</v>
      </c>
      <c r="C1098" t="s">
        <v>247</v>
      </c>
      <c r="D1098" t="s">
        <v>222</v>
      </c>
      <c r="E1098" s="22" t="s">
        <v>337</v>
      </c>
      <c r="F1098" s="22" t="s">
        <v>338</v>
      </c>
      <c r="G1098" s="22" t="s">
        <v>248</v>
      </c>
      <c r="H1098" s="22" t="s">
        <v>237</v>
      </c>
      <c r="I1098" s="22" t="s">
        <v>212</v>
      </c>
      <c r="J1098" s="17">
        <f>IFERROR(INDEX(Cost_Components!$K$2:$K$29,MATCH(E1098,Cost_Components!$A$2:$A$29,0)),"")</f>
        <v>0.52</v>
      </c>
      <c r="K1098" s="17">
        <f t="shared" si="238"/>
        <v>0.40423076923076923</v>
      </c>
      <c r="L1098" s="17">
        <f>IFERROR(INDEX(Cost_Components!$S$2:$S$29,MATCH(E1098,Cost_Components!$A$2:$A$29,0)),"")</f>
        <v>0.31</v>
      </c>
      <c r="M1098" s="28">
        <f>IFERROR(INDEX(Cost_Components!$L$2:$L$29,MATCH(E1098,Cost_Components!$A$2:$A$29,0)),"")</f>
        <v>1</v>
      </c>
      <c r="N1098" s="29">
        <f>IFERROR(INDEX(Cost_Components!$P$2:$P$29,MATCH(E1098,Cost_Components!$A$2:$A$29,0)),"")</f>
        <v>64.94344126</v>
      </c>
      <c r="O1098" s="23">
        <f t="shared" si="239"/>
        <v>325646.26892518031</v>
      </c>
      <c r="P1098" s="23">
        <f t="shared" si="240"/>
        <v>341588.68994926941</v>
      </c>
      <c r="Q1098" s="23">
        <f t="shared" si="241"/>
        <v>6877022.9564482262</v>
      </c>
      <c r="R1098" s="23">
        <f t="shared" si="242"/>
        <v>8548910.5360354315</v>
      </c>
      <c r="S1098" s="23">
        <f t="shared" si="243"/>
        <v>1671887.5795872053</v>
      </c>
      <c r="T1098" s="16">
        <f>IFERROR(INDEX(Cost_Components!$R$2:$R$29,MATCH(E1098,Cost_Components!$A$2:$A$29,0)),"")</f>
        <v>1</v>
      </c>
      <c r="U1098" s="26">
        <f>IFERROR(INDEX(Cost_Components!$Q$2:$Q$29,MATCH(E1098,Cost_Components!$A$2:$A$29,0)),"")</f>
        <v>2023</v>
      </c>
      <c r="V1098" s="30">
        <f>1/(1+Calculation_Assumptions!$B$5)^(B1098-Calculation_Assumptions!$B$2)</f>
        <v>0.888487047915689</v>
      </c>
      <c r="W1098" s="23">
        <f t="shared" si="244"/>
        <v>6110145.8250231082</v>
      </c>
      <c r="X1098" s="23">
        <f t="shared" si="245"/>
        <v>7595596.2850574506</v>
      </c>
      <c r="Y1098" s="23">
        <f t="shared" si="246"/>
        <v>1485450.4600343425</v>
      </c>
      <c r="Z1098" s="17">
        <f>IFERROR(INDEX(Cost_Components!$T$2:$T$29,MATCH(E1098,Cost_Components!$A$2:$A$29,0)),"")</f>
        <v>0.8</v>
      </c>
      <c r="AA1098" s="26">
        <f>IFERROR(INDEX(Cost_Components!$U$2:$U$29,MATCH(E1098,Cost_Components!$A$2:$A$29,0)),"")</f>
        <v>2025</v>
      </c>
      <c r="AB1098" s="26">
        <f>IFERROR(INDEX(Cost_Components!$V$2:$V$29,MATCH(E1098,Cost_Components!$A$2:$A$29,0)),"")</f>
        <v>2050</v>
      </c>
      <c r="AC1098" s="26">
        <f>IFERROR(INDEX(Cost_Components!$M$2:$M$29,MATCH(E1098,Cost_Components!$A$2:$A$29,0)),"")</f>
        <v>30</v>
      </c>
      <c r="AD1098" s="26">
        <f>IFERROR(INDEX(Cost_Components!$N$2:$N$29,MATCH(E1098,Cost_Components!$A$2:$A$29,0)),"")</f>
        <v>95</v>
      </c>
      <c r="AE1098" s="16" t="str">
        <f>IFERROR(INDEX(Cost_Components!$O$2:$O$29,MATCH(E1098,Cost_Components!$A$2:$A$29,0)),"")</f>
        <v>Both</v>
      </c>
      <c r="AF1098" s="11">
        <v>626242.82485611597</v>
      </c>
      <c r="AG1098" s="11">
        <v>656901.32682551804</v>
      </c>
      <c r="AH1098" s="23">
        <f t="shared" si="247"/>
        <v>1</v>
      </c>
      <c r="AI1098" s="10">
        <v>296414030.31142998</v>
      </c>
      <c r="AJ1098" s="29">
        <f t="shared" si="248"/>
        <v>2.3200733613124934E-2</v>
      </c>
      <c r="AK1098" s="29">
        <f t="shared" si="249"/>
        <v>2.8841112976512765E-2</v>
      </c>
      <c r="AL1098" s="29">
        <f t="shared" si="250"/>
        <v>5.6403793633878329E-3</v>
      </c>
      <c r="AM1098" s="29">
        <f t="shared" si="251"/>
        <v>5.0114040097010287E-3</v>
      </c>
    </row>
    <row r="1099" spans="1:39">
      <c r="A1099" t="s">
        <v>115</v>
      </c>
      <c r="B1099" s="20">
        <v>2030</v>
      </c>
      <c r="C1099" t="s">
        <v>247</v>
      </c>
      <c r="D1099" t="s">
        <v>222</v>
      </c>
      <c r="E1099" s="22" t="s">
        <v>337</v>
      </c>
      <c r="F1099" s="22" t="s">
        <v>338</v>
      </c>
      <c r="G1099" s="22" t="s">
        <v>248</v>
      </c>
      <c r="H1099" s="22" t="s">
        <v>237</v>
      </c>
      <c r="I1099" s="22" t="s">
        <v>212</v>
      </c>
      <c r="J1099" s="17">
        <f>IFERROR(INDEX(Cost_Components!$K$2:$K$29,MATCH(E1099,Cost_Components!$A$2:$A$29,0)),"")</f>
        <v>0.52</v>
      </c>
      <c r="K1099" s="17">
        <f t="shared" si="238"/>
        <v>0.42307692307692307</v>
      </c>
      <c r="L1099" s="17">
        <f>IFERROR(INDEX(Cost_Components!$S$2:$S$29,MATCH(E1099,Cost_Components!$A$2:$A$29,0)),"")</f>
        <v>0.31</v>
      </c>
      <c r="M1099" s="28">
        <f>IFERROR(INDEX(Cost_Components!$L$2:$L$29,MATCH(E1099,Cost_Components!$A$2:$A$29,0)),"")</f>
        <v>1</v>
      </c>
      <c r="N1099" s="29">
        <f>IFERROR(INDEX(Cost_Components!$P$2:$P$29,MATCH(E1099,Cost_Components!$A$2:$A$29,0)),"")</f>
        <v>64.94344126</v>
      </c>
      <c r="O1099" s="23">
        <f t="shared" si="239"/>
        <v>330529.28673205583</v>
      </c>
      <c r="P1099" s="23">
        <f t="shared" si="240"/>
        <v>349994.38588248059</v>
      </c>
      <c r="Q1099" s="23">
        <f t="shared" si="241"/>
        <v>7046250.3506754823</v>
      </c>
      <c r="R1099" s="23">
        <f t="shared" si="242"/>
        <v>9081646.2497508712</v>
      </c>
      <c r="S1099" s="23">
        <f t="shared" si="243"/>
        <v>2035395.8990753889</v>
      </c>
      <c r="T1099" s="16">
        <f>IFERROR(INDEX(Cost_Components!$R$2:$R$29,MATCH(E1099,Cost_Components!$A$2:$A$29,0)),"")</f>
        <v>1</v>
      </c>
      <c r="U1099" s="26">
        <f>IFERROR(INDEX(Cost_Components!$Q$2:$Q$29,MATCH(E1099,Cost_Components!$A$2:$A$29,0)),"")</f>
        <v>2023</v>
      </c>
      <c r="V1099" s="30">
        <f>1/(1+Calculation_Assumptions!$B$5)^(B1099-Calculation_Assumptions!$B$2)</f>
        <v>0.86260878438416411</v>
      </c>
      <c r="W1099" s="23">
        <f t="shared" si="244"/>
        <v>6078157.449462668</v>
      </c>
      <c r="X1099" s="23">
        <f t="shared" si="245"/>
        <v>7833907.8317046016</v>
      </c>
      <c r="Y1099" s="23">
        <f t="shared" si="246"/>
        <v>1755750.3822419341</v>
      </c>
      <c r="Z1099" s="17">
        <f>IFERROR(INDEX(Cost_Components!$T$2:$T$29,MATCH(E1099,Cost_Components!$A$2:$A$29,0)),"")</f>
        <v>0.8</v>
      </c>
      <c r="AA1099" s="26">
        <f>IFERROR(INDEX(Cost_Components!$U$2:$U$29,MATCH(E1099,Cost_Components!$A$2:$A$29,0)),"")</f>
        <v>2025</v>
      </c>
      <c r="AB1099" s="26">
        <f>IFERROR(INDEX(Cost_Components!$V$2:$V$29,MATCH(E1099,Cost_Components!$A$2:$A$29,0)),"")</f>
        <v>2050</v>
      </c>
      <c r="AC1099" s="26">
        <f>IFERROR(INDEX(Cost_Components!$M$2:$M$29,MATCH(E1099,Cost_Components!$A$2:$A$29,0)),"")</f>
        <v>30</v>
      </c>
      <c r="AD1099" s="26">
        <f>IFERROR(INDEX(Cost_Components!$N$2:$N$29,MATCH(E1099,Cost_Components!$A$2:$A$29,0)),"")</f>
        <v>95</v>
      </c>
      <c r="AE1099" s="16" t="str">
        <f>IFERROR(INDEX(Cost_Components!$O$2:$O$29,MATCH(E1099,Cost_Components!$A$2:$A$29,0)),"")</f>
        <v>Both</v>
      </c>
      <c r="AF1099" s="11">
        <v>635633.24371549196</v>
      </c>
      <c r="AG1099" s="11">
        <v>673066.126697078</v>
      </c>
      <c r="AH1099" s="23">
        <f t="shared" si="247"/>
        <v>1</v>
      </c>
      <c r="AI1099" s="10">
        <v>298289404.664994</v>
      </c>
      <c r="AJ1099" s="29">
        <f t="shared" si="248"/>
        <v>2.3622194554945922E-2</v>
      </c>
      <c r="AK1099" s="29">
        <f t="shared" si="249"/>
        <v>3.044575538963706E-2</v>
      </c>
      <c r="AL1099" s="29">
        <f t="shared" si="250"/>
        <v>6.8235608346911376E-3</v>
      </c>
      <c r="AM1099" s="29">
        <f t="shared" si="251"/>
        <v>5.8860635167843145E-3</v>
      </c>
    </row>
    <row r="1100" spans="1:39">
      <c r="A1100" t="s">
        <v>115</v>
      </c>
      <c r="B1100" s="20">
        <v>2031</v>
      </c>
      <c r="C1100" t="s">
        <v>247</v>
      </c>
      <c r="D1100" t="s">
        <v>222</v>
      </c>
      <c r="E1100" s="22" t="s">
        <v>337</v>
      </c>
      <c r="F1100" s="22" t="s">
        <v>338</v>
      </c>
      <c r="G1100" s="22" t="s">
        <v>248</v>
      </c>
      <c r="H1100" s="22" t="s">
        <v>237</v>
      </c>
      <c r="I1100" s="22" t="s">
        <v>212</v>
      </c>
      <c r="J1100" s="17">
        <f>IFERROR(INDEX(Cost_Components!$K$2:$K$29,MATCH(E1100,Cost_Components!$A$2:$A$29,0)),"")</f>
        <v>0.52</v>
      </c>
      <c r="K1100" s="17">
        <f t="shared" si="238"/>
        <v>0.44192307692307692</v>
      </c>
      <c r="L1100" s="17">
        <f>IFERROR(INDEX(Cost_Components!$S$2:$S$29,MATCH(E1100,Cost_Components!$A$2:$A$29,0)),"")</f>
        <v>0.31</v>
      </c>
      <c r="M1100" s="28">
        <f>IFERROR(INDEX(Cost_Components!$L$2:$L$29,MATCH(E1100,Cost_Components!$A$2:$A$29,0)),"")</f>
        <v>1</v>
      </c>
      <c r="N1100" s="29">
        <f>IFERROR(INDEX(Cost_Components!$P$2:$P$29,MATCH(E1100,Cost_Components!$A$2:$A$29,0)),"")</f>
        <v>64.94344126</v>
      </c>
      <c r="O1100" s="23">
        <f t="shared" si="239"/>
        <v>335124.7154674817</v>
      </c>
      <c r="P1100" s="23">
        <f t="shared" si="240"/>
        <v>358219.83053089166</v>
      </c>
      <c r="Q1100" s="23">
        <f t="shared" si="241"/>
        <v>7211848.8418975361</v>
      </c>
      <c r="R1100" s="23">
        <f t="shared" si="242"/>
        <v>9618081.1394320633</v>
      </c>
      <c r="S1100" s="23">
        <f t="shared" si="243"/>
        <v>2406232.2975345273</v>
      </c>
      <c r="T1100" s="16">
        <f>IFERROR(INDEX(Cost_Components!$R$2:$R$29,MATCH(E1100,Cost_Components!$A$2:$A$29,0)),"")</f>
        <v>1</v>
      </c>
      <c r="U1100" s="26">
        <f>IFERROR(INDEX(Cost_Components!$Q$2:$Q$29,MATCH(E1100,Cost_Components!$A$2:$A$29,0)),"")</f>
        <v>2023</v>
      </c>
      <c r="V1100" s="30">
        <f>1/(1+Calculation_Assumptions!$B$5)^(B1100-Calculation_Assumptions!$B$2)</f>
        <v>0.83748425668365445</v>
      </c>
      <c r="W1100" s="23">
        <f t="shared" si="244"/>
        <v>6039809.8666714318</v>
      </c>
      <c r="X1100" s="23">
        <f t="shared" si="245"/>
        <v>8054991.5337803382</v>
      </c>
      <c r="Y1100" s="23">
        <f t="shared" si="246"/>
        <v>2015181.6671089055</v>
      </c>
      <c r="Z1100" s="17">
        <f>IFERROR(INDEX(Cost_Components!$T$2:$T$29,MATCH(E1100,Cost_Components!$A$2:$A$29,0)),"")</f>
        <v>0.8</v>
      </c>
      <c r="AA1100" s="26">
        <f>IFERROR(INDEX(Cost_Components!$U$2:$U$29,MATCH(E1100,Cost_Components!$A$2:$A$29,0)),"")</f>
        <v>2025</v>
      </c>
      <c r="AB1100" s="26">
        <f>IFERROR(INDEX(Cost_Components!$V$2:$V$29,MATCH(E1100,Cost_Components!$A$2:$A$29,0)),"")</f>
        <v>2050</v>
      </c>
      <c r="AC1100" s="26">
        <f>IFERROR(INDEX(Cost_Components!$M$2:$M$29,MATCH(E1100,Cost_Components!$A$2:$A$29,0)),"")</f>
        <v>30</v>
      </c>
      <c r="AD1100" s="26">
        <f>IFERROR(INDEX(Cost_Components!$N$2:$N$29,MATCH(E1100,Cost_Components!$A$2:$A$29,0)),"")</f>
        <v>95</v>
      </c>
      <c r="AE1100" s="16" t="str">
        <f>IFERROR(INDEX(Cost_Components!$O$2:$O$29,MATCH(E1100,Cost_Components!$A$2:$A$29,0)),"")</f>
        <v>Both</v>
      </c>
      <c r="AF1100" s="11">
        <v>644470.60666823399</v>
      </c>
      <c r="AG1100" s="11">
        <v>688884.28948248399</v>
      </c>
      <c r="AH1100" s="23">
        <f t="shared" si="247"/>
        <v>1</v>
      </c>
      <c r="AI1100" s="10">
        <v>300119636.92551899</v>
      </c>
      <c r="AJ1100" s="29">
        <f t="shared" si="248"/>
        <v>2.4029913256516794E-2</v>
      </c>
      <c r="AK1100" s="29">
        <f t="shared" si="249"/>
        <v>3.2047490254091544E-2</v>
      </c>
      <c r="AL1100" s="29">
        <f t="shared" si="250"/>
        <v>8.0175769975747522E-3</v>
      </c>
      <c r="AM1100" s="29">
        <f t="shared" si="251"/>
        <v>6.7145945122178566E-3</v>
      </c>
    </row>
    <row r="1101" spans="1:39">
      <c r="A1101" t="s">
        <v>115</v>
      </c>
      <c r="B1101" s="20">
        <v>2032</v>
      </c>
      <c r="C1101" t="s">
        <v>247</v>
      </c>
      <c r="D1101" t="s">
        <v>222</v>
      </c>
      <c r="E1101" s="22" t="s">
        <v>337</v>
      </c>
      <c r="F1101" s="22" t="s">
        <v>338</v>
      </c>
      <c r="G1101" s="22" t="s">
        <v>248</v>
      </c>
      <c r="H1101" s="22" t="s">
        <v>237</v>
      </c>
      <c r="I1101" s="22" t="s">
        <v>212</v>
      </c>
      <c r="J1101" s="17">
        <f>IFERROR(INDEX(Cost_Components!$K$2:$K$29,MATCH(E1101,Cost_Components!$A$2:$A$29,0)),"")</f>
        <v>0.52</v>
      </c>
      <c r="K1101" s="17">
        <f t="shared" si="238"/>
        <v>0.46076923076923082</v>
      </c>
      <c r="L1101" s="17">
        <f>IFERROR(INDEX(Cost_Components!$S$2:$S$29,MATCH(E1101,Cost_Components!$A$2:$A$29,0)),"")</f>
        <v>0.31</v>
      </c>
      <c r="M1101" s="28">
        <f>IFERROR(INDEX(Cost_Components!$L$2:$L$29,MATCH(E1101,Cost_Components!$A$2:$A$29,0)),"")</f>
        <v>1</v>
      </c>
      <c r="N1101" s="29">
        <f>IFERROR(INDEX(Cost_Components!$P$2:$P$29,MATCH(E1101,Cost_Components!$A$2:$A$29,0)),"")</f>
        <v>64.94344126</v>
      </c>
      <c r="O1101" s="23">
        <f t="shared" si="239"/>
        <v>339897.76720038254</v>
      </c>
      <c r="P1101" s="23">
        <f t="shared" si="240"/>
        <v>366730.43713846488</v>
      </c>
      <c r="Q1101" s="23">
        <f t="shared" si="241"/>
        <v>7383188.3467923654</v>
      </c>
      <c r="R1101" s="23">
        <f t="shared" si="242"/>
        <v>10171080.212670259</v>
      </c>
      <c r="S1101" s="23">
        <f t="shared" si="243"/>
        <v>2787891.8658778938</v>
      </c>
      <c r="T1101" s="16">
        <f>IFERROR(INDEX(Cost_Components!$R$2:$R$29,MATCH(E1101,Cost_Components!$A$2:$A$29,0)),"")</f>
        <v>1</v>
      </c>
      <c r="U1101" s="26">
        <f>IFERROR(INDEX(Cost_Components!$Q$2:$Q$29,MATCH(E1101,Cost_Components!$A$2:$A$29,0)),"")</f>
        <v>2023</v>
      </c>
      <c r="V1101" s="30">
        <f>1/(1+Calculation_Assumptions!$B$5)^(B1101-Calculation_Assumptions!$B$2)</f>
        <v>0.81309151134335378</v>
      </c>
      <c r="W1101" s="23">
        <f t="shared" si="244"/>
        <v>6003207.7714260416</v>
      </c>
      <c r="X1101" s="23">
        <f t="shared" si="245"/>
        <v>8270018.9821145413</v>
      </c>
      <c r="Y1101" s="23">
        <f t="shared" si="246"/>
        <v>2266811.2106884993</v>
      </c>
      <c r="Z1101" s="17">
        <f>IFERROR(INDEX(Cost_Components!$T$2:$T$29,MATCH(E1101,Cost_Components!$A$2:$A$29,0)),"")</f>
        <v>0.8</v>
      </c>
      <c r="AA1101" s="26">
        <f>IFERROR(INDEX(Cost_Components!$U$2:$U$29,MATCH(E1101,Cost_Components!$A$2:$A$29,0)),"")</f>
        <v>2025</v>
      </c>
      <c r="AB1101" s="26">
        <f>IFERROR(INDEX(Cost_Components!$V$2:$V$29,MATCH(E1101,Cost_Components!$A$2:$A$29,0)),"")</f>
        <v>2050</v>
      </c>
      <c r="AC1101" s="26">
        <f>IFERROR(INDEX(Cost_Components!$M$2:$M$29,MATCH(E1101,Cost_Components!$A$2:$A$29,0)),"")</f>
        <v>30</v>
      </c>
      <c r="AD1101" s="26">
        <f>IFERROR(INDEX(Cost_Components!$N$2:$N$29,MATCH(E1101,Cost_Components!$A$2:$A$29,0)),"")</f>
        <v>95</v>
      </c>
      <c r="AE1101" s="16" t="str">
        <f>IFERROR(INDEX(Cost_Components!$O$2:$O$29,MATCH(E1101,Cost_Components!$A$2:$A$29,0)),"")</f>
        <v>Both</v>
      </c>
      <c r="AF1101" s="11">
        <v>653649.55230842798</v>
      </c>
      <c r="AG1101" s="11">
        <v>705250.84065089398</v>
      </c>
      <c r="AH1101" s="23">
        <f t="shared" si="247"/>
        <v>1</v>
      </c>
      <c r="AI1101" s="10">
        <v>301904628.08354098</v>
      </c>
      <c r="AJ1101" s="29">
        <f t="shared" si="248"/>
        <v>2.4455366562811817E-2</v>
      </c>
      <c r="AK1101" s="29">
        <f t="shared" si="249"/>
        <v>3.3689712798492734E-2</v>
      </c>
      <c r="AL1101" s="29">
        <f t="shared" si="250"/>
        <v>9.2343462356809167E-3</v>
      </c>
      <c r="AM1101" s="29">
        <f t="shared" si="251"/>
        <v>7.5083685370376067E-3</v>
      </c>
    </row>
    <row r="1102" spans="1:39">
      <c r="A1102" t="s">
        <v>115</v>
      </c>
      <c r="B1102" s="20">
        <v>2033</v>
      </c>
      <c r="C1102" t="s">
        <v>247</v>
      </c>
      <c r="D1102" t="s">
        <v>222</v>
      </c>
      <c r="E1102" s="22" t="s">
        <v>337</v>
      </c>
      <c r="F1102" s="22" t="s">
        <v>338</v>
      </c>
      <c r="G1102" s="22" t="s">
        <v>248</v>
      </c>
      <c r="H1102" s="22" t="s">
        <v>237</v>
      </c>
      <c r="I1102" s="22" t="s">
        <v>212</v>
      </c>
      <c r="J1102" s="17">
        <f>IFERROR(INDEX(Cost_Components!$K$2:$K$29,MATCH(E1102,Cost_Components!$A$2:$A$29,0)),"")</f>
        <v>0.52</v>
      </c>
      <c r="K1102" s="17">
        <f t="shared" si="238"/>
        <v>0.47961538461538467</v>
      </c>
      <c r="L1102" s="17">
        <f>IFERROR(INDEX(Cost_Components!$S$2:$S$29,MATCH(E1102,Cost_Components!$A$2:$A$29,0)),"")</f>
        <v>0.31</v>
      </c>
      <c r="M1102" s="28">
        <f>IFERROR(INDEX(Cost_Components!$L$2:$L$29,MATCH(E1102,Cost_Components!$A$2:$A$29,0)),"")</f>
        <v>1</v>
      </c>
      <c r="N1102" s="29">
        <f>IFERROR(INDEX(Cost_Components!$P$2:$P$29,MATCH(E1102,Cost_Components!$A$2:$A$29,0)),"")</f>
        <v>64.94344126</v>
      </c>
      <c r="O1102" s="23">
        <f t="shared" si="239"/>
        <v>345941.02860759676</v>
      </c>
      <c r="P1102" s="23">
        <f t="shared" si="240"/>
        <v>376724.7823344933</v>
      </c>
      <c r="Q1102" s="23">
        <f t="shared" si="241"/>
        <v>7584399.1695452007</v>
      </c>
      <c r="R1102" s="23">
        <f t="shared" si="242"/>
        <v>10775327.417649768</v>
      </c>
      <c r="S1102" s="23">
        <f t="shared" si="243"/>
        <v>3190928.2481045676</v>
      </c>
      <c r="T1102" s="16">
        <f>IFERROR(INDEX(Cost_Components!$R$2:$R$29,MATCH(E1102,Cost_Components!$A$2:$A$29,0)),"")</f>
        <v>1</v>
      </c>
      <c r="U1102" s="26">
        <f>IFERROR(INDEX(Cost_Components!$Q$2:$Q$29,MATCH(E1102,Cost_Components!$A$2:$A$29,0)),"")</f>
        <v>2023</v>
      </c>
      <c r="V1102" s="30">
        <f>1/(1+Calculation_Assumptions!$B$5)^(B1102-Calculation_Assumptions!$B$2)</f>
        <v>0.78940923431393573</v>
      </c>
      <c r="W1102" s="23">
        <f t="shared" si="244"/>
        <v>5987194.7411619266</v>
      </c>
      <c r="X1102" s="23">
        <f t="shared" si="245"/>
        <v>8506142.9662488624</v>
      </c>
      <c r="Y1102" s="23">
        <f t="shared" si="246"/>
        <v>2518948.2250869349</v>
      </c>
      <c r="Z1102" s="17">
        <f>IFERROR(INDEX(Cost_Components!$T$2:$T$29,MATCH(E1102,Cost_Components!$A$2:$A$29,0)),"")</f>
        <v>0.8</v>
      </c>
      <c r="AA1102" s="26">
        <f>IFERROR(INDEX(Cost_Components!$U$2:$U$29,MATCH(E1102,Cost_Components!$A$2:$A$29,0)),"")</f>
        <v>2025</v>
      </c>
      <c r="AB1102" s="26">
        <f>IFERROR(INDEX(Cost_Components!$V$2:$V$29,MATCH(E1102,Cost_Components!$A$2:$A$29,0)),"")</f>
        <v>2050</v>
      </c>
      <c r="AC1102" s="26">
        <f>IFERROR(INDEX(Cost_Components!$M$2:$M$29,MATCH(E1102,Cost_Components!$A$2:$A$29,0)),"")</f>
        <v>30</v>
      </c>
      <c r="AD1102" s="26">
        <f>IFERROR(INDEX(Cost_Components!$N$2:$N$29,MATCH(E1102,Cost_Components!$A$2:$A$29,0)),"")</f>
        <v>95</v>
      </c>
      <c r="AE1102" s="16" t="str">
        <f>IFERROR(INDEX(Cost_Components!$O$2:$O$29,MATCH(E1102,Cost_Components!$A$2:$A$29,0)),"")</f>
        <v>Both</v>
      </c>
      <c r="AF1102" s="11">
        <v>665271.208860763</v>
      </c>
      <c r="AG1102" s="11">
        <v>724470.73525864095</v>
      </c>
      <c r="AH1102" s="23">
        <f t="shared" si="247"/>
        <v>1</v>
      </c>
      <c r="AI1102" s="10">
        <v>303644277.16916001</v>
      </c>
      <c r="AJ1102" s="29">
        <f t="shared" si="248"/>
        <v>2.4977909151635145E-2</v>
      </c>
      <c r="AK1102" s="29">
        <f t="shared" si="249"/>
        <v>3.5486680394924225E-2</v>
      </c>
      <c r="AL1102" s="29">
        <f t="shared" si="250"/>
        <v>1.050877124328908E-2</v>
      </c>
      <c r="AM1102" s="29">
        <f t="shared" si="251"/>
        <v>8.2957210607451388E-3</v>
      </c>
    </row>
    <row r="1103" spans="1:39">
      <c r="A1103" t="s">
        <v>115</v>
      </c>
      <c r="B1103" s="20">
        <v>2034</v>
      </c>
      <c r="C1103" t="s">
        <v>247</v>
      </c>
      <c r="D1103" t="s">
        <v>222</v>
      </c>
      <c r="E1103" s="22" t="s">
        <v>337</v>
      </c>
      <c r="F1103" s="22" t="s">
        <v>338</v>
      </c>
      <c r="G1103" s="22" t="s">
        <v>248</v>
      </c>
      <c r="H1103" s="22" t="s">
        <v>237</v>
      </c>
      <c r="I1103" s="22" t="s">
        <v>212</v>
      </c>
      <c r="J1103" s="17">
        <f>IFERROR(INDEX(Cost_Components!$K$2:$K$29,MATCH(E1103,Cost_Components!$A$2:$A$29,0)),"")</f>
        <v>0.52</v>
      </c>
      <c r="K1103" s="17">
        <f t="shared" si="238"/>
        <v>0.49846153846153851</v>
      </c>
      <c r="L1103" s="17">
        <f>IFERROR(INDEX(Cost_Components!$S$2:$S$29,MATCH(E1103,Cost_Components!$A$2:$A$29,0)),"")</f>
        <v>0.31</v>
      </c>
      <c r="M1103" s="28">
        <f>IFERROR(INDEX(Cost_Components!$L$2:$L$29,MATCH(E1103,Cost_Components!$A$2:$A$29,0)),"")</f>
        <v>1</v>
      </c>
      <c r="N1103" s="29">
        <f>IFERROR(INDEX(Cost_Components!$P$2:$P$29,MATCH(E1103,Cost_Components!$A$2:$A$29,0)),"")</f>
        <v>64.94344126</v>
      </c>
      <c r="O1103" s="23">
        <f t="shared" si="239"/>
        <v>350214.75011630694</v>
      </c>
      <c r="P1103" s="23">
        <f t="shared" si="240"/>
        <v>384888.8686871478</v>
      </c>
      <c r="Q1103" s="23">
        <f t="shared" si="241"/>
        <v>7748762.3669156078</v>
      </c>
      <c r="R1103" s="23">
        <f t="shared" si="242"/>
        <v>11337084.524662651</v>
      </c>
      <c r="S1103" s="23">
        <f t="shared" si="243"/>
        <v>3588322.1577470433</v>
      </c>
      <c r="T1103" s="16">
        <f>IFERROR(INDEX(Cost_Components!$R$2:$R$29,MATCH(E1103,Cost_Components!$A$2:$A$29,0)),"")</f>
        <v>1</v>
      </c>
      <c r="U1103" s="26">
        <f>IFERROR(INDEX(Cost_Components!$Q$2:$Q$29,MATCH(E1103,Cost_Components!$A$2:$A$29,0)),"")</f>
        <v>2023</v>
      </c>
      <c r="V1103" s="30">
        <f>1/(1+Calculation_Assumptions!$B$5)^(B1103-Calculation_Assumptions!$B$2)</f>
        <v>0.76641673234362695</v>
      </c>
      <c r="W1103" s="23">
        <f t="shared" si="244"/>
        <v>5938781.1329587288</v>
      </c>
      <c r="X1103" s="23">
        <f t="shared" si="245"/>
        <v>8688931.2756954506</v>
      </c>
      <c r="Y1103" s="23">
        <f t="shared" si="246"/>
        <v>2750150.1427367218</v>
      </c>
      <c r="Z1103" s="17">
        <f>IFERROR(INDEX(Cost_Components!$T$2:$T$29,MATCH(E1103,Cost_Components!$A$2:$A$29,0)),"")</f>
        <v>0.8</v>
      </c>
      <c r="AA1103" s="26">
        <f>IFERROR(INDEX(Cost_Components!$U$2:$U$29,MATCH(E1103,Cost_Components!$A$2:$A$29,0)),"")</f>
        <v>2025</v>
      </c>
      <c r="AB1103" s="26">
        <f>IFERROR(INDEX(Cost_Components!$V$2:$V$29,MATCH(E1103,Cost_Components!$A$2:$A$29,0)),"")</f>
        <v>2050</v>
      </c>
      <c r="AC1103" s="26">
        <f>IFERROR(INDEX(Cost_Components!$M$2:$M$29,MATCH(E1103,Cost_Components!$A$2:$A$29,0)),"")</f>
        <v>30</v>
      </c>
      <c r="AD1103" s="26">
        <f>IFERROR(INDEX(Cost_Components!$N$2:$N$29,MATCH(E1103,Cost_Components!$A$2:$A$29,0)),"")</f>
        <v>95</v>
      </c>
      <c r="AE1103" s="16" t="str">
        <f>IFERROR(INDEX(Cost_Components!$O$2:$O$29,MATCH(E1103,Cost_Components!$A$2:$A$29,0)),"")</f>
        <v>Both</v>
      </c>
      <c r="AF1103" s="11">
        <v>673489.904069821</v>
      </c>
      <c r="AG1103" s="11">
        <v>740170.90132143802</v>
      </c>
      <c r="AH1103" s="23">
        <f t="shared" si="247"/>
        <v>1</v>
      </c>
      <c r="AI1103" s="10">
        <v>305332541.18498403</v>
      </c>
      <c r="AJ1103" s="29">
        <f t="shared" si="248"/>
        <v>2.5378108526667203E-2</v>
      </c>
      <c r="AK1103" s="29">
        <f t="shared" si="249"/>
        <v>3.7130285821039104E-2</v>
      </c>
      <c r="AL1103" s="29">
        <f t="shared" si="250"/>
        <v>1.1752177294371903E-2</v>
      </c>
      <c r="AM1103" s="29">
        <f t="shared" si="251"/>
        <v>9.0070653198754819E-3</v>
      </c>
    </row>
    <row r="1104" spans="1:39">
      <c r="A1104" t="s">
        <v>115</v>
      </c>
      <c r="B1104" s="20">
        <v>2035</v>
      </c>
      <c r="C1104" t="s">
        <v>247</v>
      </c>
      <c r="D1104" t="s">
        <v>222</v>
      </c>
      <c r="E1104" s="22" t="s">
        <v>337</v>
      </c>
      <c r="F1104" s="22" t="s">
        <v>338</v>
      </c>
      <c r="G1104" s="22" t="s">
        <v>248</v>
      </c>
      <c r="H1104" s="22" t="s">
        <v>237</v>
      </c>
      <c r="I1104" s="22" t="s">
        <v>212</v>
      </c>
      <c r="J1104" s="17">
        <f>IFERROR(INDEX(Cost_Components!$K$2:$K$29,MATCH(E1104,Cost_Components!$A$2:$A$29,0)),"")</f>
        <v>0.52</v>
      </c>
      <c r="K1104" s="17">
        <f t="shared" si="238"/>
        <v>0.51730769230769236</v>
      </c>
      <c r="L1104" s="17">
        <f>IFERROR(INDEX(Cost_Components!$S$2:$S$29,MATCH(E1104,Cost_Components!$A$2:$A$29,0)),"")</f>
        <v>0.31</v>
      </c>
      <c r="M1104" s="28">
        <f>IFERROR(INDEX(Cost_Components!$L$2:$L$29,MATCH(E1104,Cost_Components!$A$2:$A$29,0)),"")</f>
        <v>1</v>
      </c>
      <c r="N1104" s="29">
        <f>IFERROR(INDEX(Cost_Components!$P$2:$P$29,MATCH(E1104,Cost_Components!$A$2:$A$29,0)),"")</f>
        <v>64.94344126</v>
      </c>
      <c r="O1104" s="23">
        <f t="shared" si="239"/>
        <v>354387.9004090121</v>
      </c>
      <c r="P1104" s="23">
        <f t="shared" si="240"/>
        <v>392982.99891323928</v>
      </c>
      <c r="Q1104" s="23">
        <f t="shared" si="241"/>
        <v>7911717.1748911859</v>
      </c>
      <c r="R1104" s="23">
        <f t="shared" si="242"/>
        <v>11905924.373928333</v>
      </c>
      <c r="S1104" s="23">
        <f t="shared" si="243"/>
        <v>3994207.1990371468</v>
      </c>
      <c r="T1104" s="16">
        <f>IFERROR(INDEX(Cost_Components!$R$2:$R$29,MATCH(E1104,Cost_Components!$A$2:$A$29,0)),"")</f>
        <v>1</v>
      </c>
      <c r="U1104" s="26">
        <f>IFERROR(INDEX(Cost_Components!$Q$2:$Q$29,MATCH(E1104,Cost_Components!$A$2:$A$29,0)),"")</f>
        <v>2023</v>
      </c>
      <c r="V1104" s="30">
        <f>1/(1+Calculation_Assumptions!$B$5)^(B1104-Calculation_Assumptions!$B$2)</f>
        <v>0.74409391489672516</v>
      </c>
      <c r="W1104" s="23">
        <f t="shared" si="244"/>
        <v>5887060.6062204409</v>
      </c>
      <c r="X1104" s="23">
        <f t="shared" si="245"/>
        <v>8859125.8778606746</v>
      </c>
      <c r="Y1104" s="23">
        <f t="shared" si="246"/>
        <v>2972065.2716402337</v>
      </c>
      <c r="Z1104" s="17">
        <f>IFERROR(INDEX(Cost_Components!$T$2:$T$29,MATCH(E1104,Cost_Components!$A$2:$A$29,0)),"")</f>
        <v>0.8</v>
      </c>
      <c r="AA1104" s="26">
        <f>IFERROR(INDEX(Cost_Components!$U$2:$U$29,MATCH(E1104,Cost_Components!$A$2:$A$29,0)),"")</f>
        <v>2025</v>
      </c>
      <c r="AB1104" s="26">
        <f>IFERROR(INDEX(Cost_Components!$V$2:$V$29,MATCH(E1104,Cost_Components!$A$2:$A$29,0)),"")</f>
        <v>2050</v>
      </c>
      <c r="AC1104" s="26">
        <f>IFERROR(INDEX(Cost_Components!$M$2:$M$29,MATCH(E1104,Cost_Components!$A$2:$A$29,0)),"")</f>
        <v>30</v>
      </c>
      <c r="AD1104" s="26">
        <f>IFERROR(INDEX(Cost_Components!$N$2:$N$29,MATCH(E1104,Cost_Components!$A$2:$A$29,0)),"")</f>
        <v>95</v>
      </c>
      <c r="AE1104" s="16" t="str">
        <f>IFERROR(INDEX(Cost_Components!$O$2:$O$29,MATCH(E1104,Cost_Components!$A$2:$A$29,0)),"")</f>
        <v>Both</v>
      </c>
      <c r="AF1104" s="11">
        <v>681515.19309425401</v>
      </c>
      <c r="AG1104" s="11">
        <v>755736.53637161397</v>
      </c>
      <c r="AH1104" s="23">
        <f t="shared" si="247"/>
        <v>1</v>
      </c>
      <c r="AI1104" s="10">
        <v>306964650.16711998</v>
      </c>
      <c r="AJ1104" s="29">
        <f t="shared" si="248"/>
        <v>2.5774033494032064E-2</v>
      </c>
      <c r="AK1104" s="29">
        <f t="shared" si="249"/>
        <v>3.8785978670333607E-2</v>
      </c>
      <c r="AL1104" s="29">
        <f t="shared" si="250"/>
        <v>1.3011945176301542E-2</v>
      </c>
      <c r="AM1104" s="29">
        <f t="shared" si="251"/>
        <v>9.6821092266557718E-3</v>
      </c>
    </row>
    <row r="1105" spans="1:39">
      <c r="A1105" t="s">
        <v>115</v>
      </c>
      <c r="B1105" s="20">
        <v>2036</v>
      </c>
      <c r="C1105" t="s">
        <v>247</v>
      </c>
      <c r="D1105" t="s">
        <v>222</v>
      </c>
      <c r="E1105" s="22" t="s">
        <v>337</v>
      </c>
      <c r="F1105" s="22" t="s">
        <v>338</v>
      </c>
      <c r="G1105" s="22" t="s">
        <v>248</v>
      </c>
      <c r="H1105" s="22" t="s">
        <v>237</v>
      </c>
      <c r="I1105" s="22" t="s">
        <v>212</v>
      </c>
      <c r="J1105" s="17">
        <f>IFERROR(INDEX(Cost_Components!$K$2:$K$29,MATCH(E1105,Cost_Components!$A$2:$A$29,0)),"")</f>
        <v>0.52</v>
      </c>
      <c r="K1105" s="17">
        <f t="shared" si="238"/>
        <v>0.5361538461538462</v>
      </c>
      <c r="L1105" s="17">
        <f>IFERROR(INDEX(Cost_Components!$S$2:$S$29,MATCH(E1105,Cost_Components!$A$2:$A$29,0)),"")</f>
        <v>0.31</v>
      </c>
      <c r="M1105" s="28">
        <f>IFERROR(INDEX(Cost_Components!$L$2:$L$29,MATCH(E1105,Cost_Components!$A$2:$A$29,0)),"")</f>
        <v>1</v>
      </c>
      <c r="N1105" s="29">
        <f>IFERROR(INDEX(Cost_Components!$P$2:$P$29,MATCH(E1105,Cost_Components!$A$2:$A$29,0)),"")</f>
        <v>64.94344126</v>
      </c>
      <c r="O1105" s="23">
        <f t="shared" si="239"/>
        <v>358830.65402861091</v>
      </c>
      <c r="P1105" s="23">
        <f t="shared" si="240"/>
        <v>401467.32310726028</v>
      </c>
      <c r="Q1105" s="23">
        <f t="shared" si="241"/>
        <v>8082527.5499679977</v>
      </c>
      <c r="R1105" s="23">
        <f t="shared" si="242"/>
        <v>12494367.045407347</v>
      </c>
      <c r="S1105" s="23">
        <f t="shared" si="243"/>
        <v>4411839.4954393497</v>
      </c>
      <c r="T1105" s="16">
        <f>IFERROR(INDEX(Cost_Components!$R$2:$R$29,MATCH(E1105,Cost_Components!$A$2:$A$29,0)),"")</f>
        <v>1</v>
      </c>
      <c r="U1105" s="26">
        <f>IFERROR(INDEX(Cost_Components!$Q$2:$Q$29,MATCH(E1105,Cost_Components!$A$2:$A$29,0)),"")</f>
        <v>2023</v>
      </c>
      <c r="V1105" s="30">
        <f>1/(1+Calculation_Assumptions!$B$5)^(B1105-Calculation_Assumptions!$B$2)</f>
        <v>0.72242127659876232</v>
      </c>
      <c r="W1105" s="23">
        <f t="shared" si="244"/>
        <v>5838989.8707925472</v>
      </c>
      <c r="X1105" s="23">
        <f t="shared" si="245"/>
        <v>9026196.5912366826</v>
      </c>
      <c r="Y1105" s="23">
        <f t="shared" si="246"/>
        <v>3187206.7204441344</v>
      </c>
      <c r="Z1105" s="17">
        <f>IFERROR(INDEX(Cost_Components!$T$2:$T$29,MATCH(E1105,Cost_Components!$A$2:$A$29,0)),"")</f>
        <v>0.8</v>
      </c>
      <c r="AA1105" s="26">
        <f>IFERROR(INDEX(Cost_Components!$U$2:$U$29,MATCH(E1105,Cost_Components!$A$2:$A$29,0)),"")</f>
        <v>2025</v>
      </c>
      <c r="AB1105" s="26">
        <f>IFERROR(INDEX(Cost_Components!$V$2:$V$29,MATCH(E1105,Cost_Components!$A$2:$A$29,0)),"")</f>
        <v>2050</v>
      </c>
      <c r="AC1105" s="26">
        <f>IFERROR(INDEX(Cost_Components!$M$2:$M$29,MATCH(E1105,Cost_Components!$A$2:$A$29,0)),"")</f>
        <v>30</v>
      </c>
      <c r="AD1105" s="26">
        <f>IFERROR(INDEX(Cost_Components!$N$2:$N$29,MATCH(E1105,Cost_Components!$A$2:$A$29,0)),"")</f>
        <v>95</v>
      </c>
      <c r="AE1105" s="16" t="str">
        <f>IFERROR(INDEX(Cost_Components!$O$2:$O$29,MATCH(E1105,Cost_Components!$A$2:$A$29,0)),"")</f>
        <v>Both</v>
      </c>
      <c r="AF1105" s="11">
        <v>690058.95005502098</v>
      </c>
      <c r="AG1105" s="11">
        <v>772052.54443703895</v>
      </c>
      <c r="AH1105" s="23">
        <f t="shared" si="247"/>
        <v>1</v>
      </c>
      <c r="AI1105" s="10">
        <v>308542769.75662202</v>
      </c>
      <c r="AJ1105" s="29">
        <f t="shared" si="248"/>
        <v>2.6195809275788511E-2</v>
      </c>
      <c r="AK1105" s="29">
        <f t="shared" si="249"/>
        <v>4.0494765297086309E-2</v>
      </c>
      <c r="AL1105" s="29">
        <f t="shared" si="250"/>
        <v>1.4298956021297795E-2</v>
      </c>
      <c r="AM1105" s="29">
        <f t="shared" si="251"/>
        <v>1.0329870062935512E-2</v>
      </c>
    </row>
    <row r="1106" spans="1:39">
      <c r="A1106" t="s">
        <v>115</v>
      </c>
      <c r="B1106" s="20">
        <v>2037</v>
      </c>
      <c r="C1106" t="s">
        <v>247</v>
      </c>
      <c r="D1106" t="s">
        <v>222</v>
      </c>
      <c r="E1106" s="22" t="s">
        <v>337</v>
      </c>
      <c r="F1106" s="22" t="s">
        <v>338</v>
      </c>
      <c r="G1106" s="22" t="s">
        <v>248</v>
      </c>
      <c r="H1106" s="22" t="s">
        <v>237</v>
      </c>
      <c r="I1106" s="22" t="s">
        <v>212</v>
      </c>
      <c r="J1106" s="17">
        <f>IFERROR(INDEX(Cost_Components!$K$2:$K$29,MATCH(E1106,Cost_Components!$A$2:$A$29,0)),"")</f>
        <v>0.52</v>
      </c>
      <c r="K1106" s="17">
        <f t="shared" si="238"/>
        <v>0.55500000000000005</v>
      </c>
      <c r="L1106" s="17">
        <f>IFERROR(INDEX(Cost_Components!$S$2:$S$29,MATCH(E1106,Cost_Components!$A$2:$A$29,0)),"")</f>
        <v>0.31</v>
      </c>
      <c r="M1106" s="28">
        <f>IFERROR(INDEX(Cost_Components!$L$2:$L$29,MATCH(E1106,Cost_Components!$A$2:$A$29,0)),"")</f>
        <v>1</v>
      </c>
      <c r="N1106" s="29">
        <f>IFERROR(INDEX(Cost_Components!$P$2:$P$29,MATCH(E1106,Cost_Components!$A$2:$A$29,0)),"")</f>
        <v>64.94344126</v>
      </c>
      <c r="O1106" s="23">
        <f t="shared" si="239"/>
        <v>363365.24030898779</v>
      </c>
      <c r="P1106" s="23">
        <f t="shared" si="240"/>
        <v>410123.7024063291</v>
      </c>
      <c r="Q1106" s="23">
        <f t="shared" si="241"/>
        <v>8256801.8187333383</v>
      </c>
      <c r="R1106" s="23">
        <f t="shared" si="242"/>
        <v>13096994.972662557</v>
      </c>
      <c r="S1106" s="23">
        <f t="shared" si="243"/>
        <v>4840193.1539292186</v>
      </c>
      <c r="T1106" s="16">
        <f>IFERROR(INDEX(Cost_Components!$R$2:$R$29,MATCH(E1106,Cost_Components!$A$2:$A$29,0)),"")</f>
        <v>1</v>
      </c>
      <c r="U1106" s="26">
        <f>IFERROR(INDEX(Cost_Components!$Q$2:$Q$29,MATCH(E1106,Cost_Components!$A$2:$A$29,0)),"")</f>
        <v>2023</v>
      </c>
      <c r="V1106" s="30">
        <f>1/(1+Calculation_Assumptions!$B$5)^(B1106-Calculation_Assumptions!$B$2)</f>
        <v>0.70137988019297326</v>
      </c>
      <c r="W1106" s="23">
        <f t="shared" si="244"/>
        <v>5791154.6704003122</v>
      </c>
      <c r="X1106" s="23">
        <f t="shared" si="245"/>
        <v>9185968.7648140378</v>
      </c>
      <c r="Y1106" s="23">
        <f t="shared" si="246"/>
        <v>3394814.0944137247</v>
      </c>
      <c r="Z1106" s="17">
        <f>IFERROR(INDEX(Cost_Components!$T$2:$T$29,MATCH(E1106,Cost_Components!$A$2:$A$29,0)),"")</f>
        <v>0.8</v>
      </c>
      <c r="AA1106" s="26">
        <f>IFERROR(INDEX(Cost_Components!$U$2:$U$29,MATCH(E1106,Cost_Components!$A$2:$A$29,0)),"")</f>
        <v>2025</v>
      </c>
      <c r="AB1106" s="26">
        <f>IFERROR(INDEX(Cost_Components!$V$2:$V$29,MATCH(E1106,Cost_Components!$A$2:$A$29,0)),"")</f>
        <v>2050</v>
      </c>
      <c r="AC1106" s="26">
        <f>IFERROR(INDEX(Cost_Components!$M$2:$M$29,MATCH(E1106,Cost_Components!$A$2:$A$29,0)),"")</f>
        <v>30</v>
      </c>
      <c r="AD1106" s="26">
        <f>IFERROR(INDEX(Cost_Components!$N$2:$N$29,MATCH(E1106,Cost_Components!$A$2:$A$29,0)),"")</f>
        <v>95</v>
      </c>
      <c r="AE1106" s="16" t="str">
        <f>IFERROR(INDEX(Cost_Components!$O$2:$O$29,MATCH(E1106,Cost_Components!$A$2:$A$29,0)),"")</f>
        <v>Both</v>
      </c>
      <c r="AF1106" s="11">
        <v>698779.30828651495</v>
      </c>
      <c r="AG1106" s="11">
        <v>788699.42770447896</v>
      </c>
      <c r="AH1106" s="23">
        <f t="shared" si="247"/>
        <v>1</v>
      </c>
      <c r="AI1106" s="10">
        <v>310068287.63643003</v>
      </c>
      <c r="AJ1106" s="29">
        <f t="shared" si="248"/>
        <v>2.6628978673287722E-2</v>
      </c>
      <c r="AK1106" s="29">
        <f t="shared" si="249"/>
        <v>4.2239066344054547E-2</v>
      </c>
      <c r="AL1106" s="29">
        <f t="shared" si="250"/>
        <v>1.5610087670766827E-2</v>
      </c>
      <c r="AM1106" s="29">
        <f t="shared" si="251"/>
        <v>1.0948601420324246E-2</v>
      </c>
    </row>
    <row r="1107" spans="1:39">
      <c r="A1107" t="s">
        <v>115</v>
      </c>
      <c r="B1107" s="20">
        <v>2038</v>
      </c>
      <c r="C1107" t="s">
        <v>247</v>
      </c>
      <c r="D1107" t="s">
        <v>222</v>
      </c>
      <c r="E1107" s="22" t="s">
        <v>337</v>
      </c>
      <c r="F1107" s="22" t="s">
        <v>338</v>
      </c>
      <c r="G1107" s="22" t="s">
        <v>248</v>
      </c>
      <c r="H1107" s="22" t="s">
        <v>237</v>
      </c>
      <c r="I1107" s="22" t="s">
        <v>212</v>
      </c>
      <c r="J1107" s="17">
        <f>IFERROR(INDEX(Cost_Components!$K$2:$K$29,MATCH(E1107,Cost_Components!$A$2:$A$29,0)),"")</f>
        <v>0.52</v>
      </c>
      <c r="K1107" s="17">
        <f t="shared" si="238"/>
        <v>0.57384615384615389</v>
      </c>
      <c r="L1107" s="17">
        <f>IFERROR(INDEX(Cost_Components!$S$2:$S$29,MATCH(E1107,Cost_Components!$A$2:$A$29,0)),"")</f>
        <v>0.31</v>
      </c>
      <c r="M1107" s="28">
        <f>IFERROR(INDEX(Cost_Components!$L$2:$L$29,MATCH(E1107,Cost_Components!$A$2:$A$29,0)),"")</f>
        <v>1</v>
      </c>
      <c r="N1107" s="29">
        <f>IFERROR(INDEX(Cost_Components!$P$2:$P$29,MATCH(E1107,Cost_Components!$A$2:$A$29,0)),"")</f>
        <v>64.94344126</v>
      </c>
      <c r="O1107" s="23">
        <f t="shared" si="239"/>
        <v>368980.14948332094</v>
      </c>
      <c r="P1107" s="23">
        <f t="shared" si="240"/>
        <v>420160.05781607522</v>
      </c>
      <c r="Q1107" s="23">
        <f t="shared" si="241"/>
        <v>8458858.4107187111</v>
      </c>
      <c r="R1107" s="23">
        <f t="shared" si="242"/>
        <v>13750983.950308271</v>
      </c>
      <c r="S1107" s="23">
        <f t="shared" si="243"/>
        <v>5292125.5395895597</v>
      </c>
      <c r="T1107" s="16">
        <f>IFERROR(INDEX(Cost_Components!$R$2:$R$29,MATCH(E1107,Cost_Components!$A$2:$A$29,0)),"")</f>
        <v>1</v>
      </c>
      <c r="U1107" s="26">
        <f>IFERROR(INDEX(Cost_Components!$Q$2:$Q$29,MATCH(E1107,Cost_Components!$A$2:$A$29,0)),"")</f>
        <v>2023</v>
      </c>
      <c r="V1107" s="30">
        <f>1/(1+Calculation_Assumptions!$B$5)^(B1107-Calculation_Assumptions!$B$2)</f>
        <v>0.68095133999317792</v>
      </c>
      <c r="W1107" s="23">
        <f t="shared" si="244"/>
        <v>5760070.9695914695</v>
      </c>
      <c r="X1107" s="23">
        <f t="shared" si="245"/>
        <v>9363750.9471870996</v>
      </c>
      <c r="Y1107" s="23">
        <f t="shared" si="246"/>
        <v>3603679.9775956306</v>
      </c>
      <c r="Z1107" s="17">
        <f>IFERROR(INDEX(Cost_Components!$T$2:$T$29,MATCH(E1107,Cost_Components!$A$2:$A$29,0)),"")</f>
        <v>0.8</v>
      </c>
      <c r="AA1107" s="26">
        <f>IFERROR(INDEX(Cost_Components!$U$2:$U$29,MATCH(E1107,Cost_Components!$A$2:$A$29,0)),"")</f>
        <v>2025</v>
      </c>
      <c r="AB1107" s="26">
        <f>IFERROR(INDEX(Cost_Components!$V$2:$V$29,MATCH(E1107,Cost_Components!$A$2:$A$29,0)),"")</f>
        <v>2050</v>
      </c>
      <c r="AC1107" s="26">
        <f>IFERROR(INDEX(Cost_Components!$M$2:$M$29,MATCH(E1107,Cost_Components!$A$2:$A$29,0)),"")</f>
        <v>30</v>
      </c>
      <c r="AD1107" s="26">
        <f>IFERROR(INDEX(Cost_Components!$N$2:$N$29,MATCH(E1107,Cost_Components!$A$2:$A$29,0)),"")</f>
        <v>95</v>
      </c>
      <c r="AE1107" s="16" t="str">
        <f>IFERROR(INDEX(Cost_Components!$O$2:$O$29,MATCH(E1107,Cost_Components!$A$2:$A$29,0)),"")</f>
        <v>Both</v>
      </c>
      <c r="AF1107" s="11">
        <v>709577.210544848</v>
      </c>
      <c r="AG1107" s="11">
        <v>808000.11118476</v>
      </c>
      <c r="AH1107" s="23">
        <f t="shared" si="247"/>
        <v>1</v>
      </c>
      <c r="AI1107" s="10">
        <v>311532999.13163</v>
      </c>
      <c r="AJ1107" s="29">
        <f t="shared" si="248"/>
        <v>2.7152367275046344E-2</v>
      </c>
      <c r="AK1107" s="29">
        <f t="shared" si="249"/>
        <v>4.4139734758879133E-2</v>
      </c>
      <c r="AL1107" s="29">
        <f t="shared" si="250"/>
        <v>1.698736748383279E-2</v>
      </c>
      <c r="AM1107" s="29">
        <f t="shared" si="251"/>
        <v>1.1567570651072476E-2</v>
      </c>
    </row>
    <row r="1108" spans="1:39">
      <c r="A1108" t="s">
        <v>115</v>
      </c>
      <c r="B1108" s="20">
        <v>2039</v>
      </c>
      <c r="C1108" t="s">
        <v>247</v>
      </c>
      <c r="D1108" t="s">
        <v>222</v>
      </c>
      <c r="E1108" s="22" t="s">
        <v>337</v>
      </c>
      <c r="F1108" s="22" t="s">
        <v>338</v>
      </c>
      <c r="G1108" s="22" t="s">
        <v>248</v>
      </c>
      <c r="H1108" s="22" t="s">
        <v>237</v>
      </c>
      <c r="I1108" s="22" t="s">
        <v>212</v>
      </c>
      <c r="J1108" s="17">
        <f>IFERROR(INDEX(Cost_Components!$K$2:$K$29,MATCH(E1108,Cost_Components!$A$2:$A$29,0)),"")</f>
        <v>0.52</v>
      </c>
      <c r="K1108" s="17">
        <f t="shared" si="238"/>
        <v>0.59269230769230763</v>
      </c>
      <c r="L1108" s="17">
        <f>IFERROR(INDEX(Cost_Components!$S$2:$S$29,MATCH(E1108,Cost_Components!$A$2:$A$29,0)),"")</f>
        <v>0.31</v>
      </c>
      <c r="M1108" s="28">
        <f>IFERROR(INDEX(Cost_Components!$L$2:$L$29,MATCH(E1108,Cost_Components!$A$2:$A$29,0)),"")</f>
        <v>1</v>
      </c>
      <c r="N1108" s="29">
        <f>IFERROR(INDEX(Cost_Components!$P$2:$P$29,MATCH(E1108,Cost_Components!$A$2:$A$29,0)),"")</f>
        <v>64.94344126</v>
      </c>
      <c r="O1108" s="23">
        <f t="shared" si="239"/>
        <v>373085.6191657806</v>
      </c>
      <c r="P1108" s="23">
        <f t="shared" si="240"/>
        <v>428485.24982354883</v>
      </c>
      <c r="Q1108" s="23">
        <f t="shared" si="241"/>
        <v>8626465.0623345412</v>
      </c>
      <c r="R1108" s="23">
        <f t="shared" si="242"/>
        <v>14360616.928303227</v>
      </c>
      <c r="S1108" s="23">
        <f t="shared" si="243"/>
        <v>5734151.8659686856</v>
      </c>
      <c r="T1108" s="16">
        <f>IFERROR(INDEX(Cost_Components!$R$2:$R$29,MATCH(E1108,Cost_Components!$A$2:$A$29,0)),"")</f>
        <v>1</v>
      </c>
      <c r="U1108" s="26">
        <f>IFERROR(INDEX(Cost_Components!$Q$2:$Q$29,MATCH(E1108,Cost_Components!$A$2:$A$29,0)),"")</f>
        <v>2023</v>
      </c>
      <c r="V1108" s="30">
        <f>1/(1+Calculation_Assumptions!$B$5)^(B1108-Calculation_Assumptions!$B$2)</f>
        <v>0.66111780581861923</v>
      </c>
      <c r="W1108" s="23">
        <f t="shared" si="244"/>
        <v>5703109.6539815906</v>
      </c>
      <c r="X1108" s="23">
        <f t="shared" si="245"/>
        <v>9494059.553841548</v>
      </c>
      <c r="Y1108" s="23">
        <f t="shared" si="246"/>
        <v>3790949.8998599588</v>
      </c>
      <c r="Z1108" s="17">
        <f>IFERROR(INDEX(Cost_Components!$T$2:$T$29,MATCH(E1108,Cost_Components!$A$2:$A$29,0)),"")</f>
        <v>0.8</v>
      </c>
      <c r="AA1108" s="26">
        <f>IFERROR(INDEX(Cost_Components!$U$2:$U$29,MATCH(E1108,Cost_Components!$A$2:$A$29,0)),"")</f>
        <v>2025</v>
      </c>
      <c r="AB1108" s="26">
        <f>IFERROR(INDEX(Cost_Components!$V$2:$V$29,MATCH(E1108,Cost_Components!$A$2:$A$29,0)),"")</f>
        <v>2050</v>
      </c>
      <c r="AC1108" s="26">
        <f>IFERROR(INDEX(Cost_Components!$M$2:$M$29,MATCH(E1108,Cost_Components!$A$2:$A$29,0)),"")</f>
        <v>30</v>
      </c>
      <c r="AD1108" s="26">
        <f>IFERROR(INDEX(Cost_Components!$N$2:$N$29,MATCH(E1108,Cost_Components!$A$2:$A$29,0)),"")</f>
        <v>95</v>
      </c>
      <c r="AE1108" s="16" t="str">
        <f>IFERROR(INDEX(Cost_Components!$O$2:$O$29,MATCH(E1108,Cost_Components!$A$2:$A$29,0)),"")</f>
        <v>Both</v>
      </c>
      <c r="AF1108" s="11">
        <v>717472.34454957803</v>
      </c>
      <c r="AG1108" s="11">
        <v>824010.095814517</v>
      </c>
      <c r="AH1108" s="23">
        <f t="shared" si="247"/>
        <v>1</v>
      </c>
      <c r="AI1108" s="10">
        <v>312936391.85847902</v>
      </c>
      <c r="AJ1108" s="29">
        <f t="shared" si="248"/>
        <v>2.7566193280057168E-2</v>
      </c>
      <c r="AK1108" s="29">
        <f t="shared" si="249"/>
        <v>4.5889891051078546E-2</v>
      </c>
      <c r="AL1108" s="29">
        <f t="shared" si="250"/>
        <v>1.8323697771021382E-2</v>
      </c>
      <c r="AM1108" s="29">
        <f t="shared" si="251"/>
        <v>1.2114122864861181E-2</v>
      </c>
    </row>
    <row r="1109" spans="1:39">
      <c r="A1109" t="s">
        <v>115</v>
      </c>
      <c r="B1109" s="20">
        <v>2040</v>
      </c>
      <c r="C1109" t="s">
        <v>247</v>
      </c>
      <c r="D1109" t="s">
        <v>222</v>
      </c>
      <c r="E1109" s="22" t="s">
        <v>337</v>
      </c>
      <c r="F1109" s="22" t="s">
        <v>338</v>
      </c>
      <c r="G1109" s="22" t="s">
        <v>248</v>
      </c>
      <c r="H1109" s="22" t="s">
        <v>237</v>
      </c>
      <c r="I1109" s="22" t="s">
        <v>212</v>
      </c>
      <c r="J1109" s="17">
        <f>IFERROR(INDEX(Cost_Components!$K$2:$K$29,MATCH(E1109,Cost_Components!$A$2:$A$29,0)),"")</f>
        <v>0.52</v>
      </c>
      <c r="K1109" s="17">
        <f t="shared" si="238"/>
        <v>0.61153846153846159</v>
      </c>
      <c r="L1109" s="17">
        <f>IFERROR(INDEX(Cost_Components!$S$2:$S$29,MATCH(E1109,Cost_Components!$A$2:$A$29,0)),"")</f>
        <v>0.31</v>
      </c>
      <c r="M1109" s="28">
        <f>IFERROR(INDEX(Cost_Components!$L$2:$L$29,MATCH(E1109,Cost_Components!$A$2:$A$29,0)),"")</f>
        <v>1</v>
      </c>
      <c r="N1109" s="29">
        <f>IFERROR(INDEX(Cost_Components!$P$2:$P$29,MATCH(E1109,Cost_Components!$A$2:$A$29,0)),"")</f>
        <v>64.94344126</v>
      </c>
      <c r="O1109" s="23">
        <f t="shared" si="239"/>
        <v>376710.57228691952</v>
      </c>
      <c r="P1109" s="23">
        <f t="shared" si="240"/>
        <v>436288.74305482546</v>
      </c>
      <c r="Q1109" s="23">
        <f t="shared" si="241"/>
        <v>8783568.6306638904</v>
      </c>
      <c r="R1109" s="23">
        <f t="shared" si="242"/>
        <v>14961215.641578887</v>
      </c>
      <c r="S1109" s="23">
        <f t="shared" si="243"/>
        <v>6177647.0109149963</v>
      </c>
      <c r="T1109" s="16">
        <f>IFERROR(INDEX(Cost_Components!$R$2:$R$29,MATCH(E1109,Cost_Components!$A$2:$A$29,0)),"")</f>
        <v>1</v>
      </c>
      <c r="U1109" s="26">
        <f>IFERROR(INDEX(Cost_Components!$Q$2:$Q$29,MATCH(E1109,Cost_Components!$A$2:$A$29,0)),"")</f>
        <v>2023</v>
      </c>
      <c r="V1109" s="30">
        <f>1/(1+Calculation_Assumptions!$B$5)^(B1109-Calculation_Assumptions!$B$2)</f>
        <v>0.64186194739671765</v>
      </c>
      <c r="W1109" s="23">
        <f t="shared" si="244"/>
        <v>5637838.466370645</v>
      </c>
      <c r="X1109" s="23">
        <f t="shared" si="245"/>
        <v>9603035.0071260575</v>
      </c>
      <c r="Y1109" s="23">
        <f t="shared" si="246"/>
        <v>3965196.5407554111</v>
      </c>
      <c r="Z1109" s="17">
        <f>IFERROR(INDEX(Cost_Components!$T$2:$T$29,MATCH(E1109,Cost_Components!$A$2:$A$29,0)),"")</f>
        <v>0.8</v>
      </c>
      <c r="AA1109" s="26">
        <f>IFERROR(INDEX(Cost_Components!$U$2:$U$29,MATCH(E1109,Cost_Components!$A$2:$A$29,0)),"")</f>
        <v>2025</v>
      </c>
      <c r="AB1109" s="26">
        <f>IFERROR(INDEX(Cost_Components!$V$2:$V$29,MATCH(E1109,Cost_Components!$A$2:$A$29,0)),"")</f>
        <v>2050</v>
      </c>
      <c r="AC1109" s="26">
        <f>IFERROR(INDEX(Cost_Components!$M$2:$M$29,MATCH(E1109,Cost_Components!$A$2:$A$29,0)),"")</f>
        <v>30</v>
      </c>
      <c r="AD1109" s="26">
        <f>IFERROR(INDEX(Cost_Components!$N$2:$N$29,MATCH(E1109,Cost_Components!$A$2:$A$29,0)),"")</f>
        <v>95</v>
      </c>
      <c r="AE1109" s="16" t="str">
        <f>IFERROR(INDEX(Cost_Components!$O$2:$O$29,MATCH(E1109,Cost_Components!$A$2:$A$29,0)),"")</f>
        <v>Both</v>
      </c>
      <c r="AF1109" s="11">
        <v>724443.40824407595</v>
      </c>
      <c r="AG1109" s="11">
        <v>839016.81356697204</v>
      </c>
      <c r="AH1109" s="23">
        <f t="shared" si="247"/>
        <v>1</v>
      </c>
      <c r="AI1109" s="10">
        <v>314265537.41082901</v>
      </c>
      <c r="AJ1109" s="29">
        <f t="shared" si="248"/>
        <v>2.794951270517906E-2</v>
      </c>
      <c r="AK1109" s="29">
        <f t="shared" si="249"/>
        <v>4.7606924274425234E-2</v>
      </c>
      <c r="AL1109" s="29">
        <f t="shared" si="250"/>
        <v>1.9657411569246174E-2</v>
      </c>
      <c r="AM1109" s="29">
        <f t="shared" si="251"/>
        <v>1.2617344470615115E-2</v>
      </c>
    </row>
    <row r="1110" spans="1:39">
      <c r="A1110" t="s">
        <v>115</v>
      </c>
      <c r="B1110" s="20">
        <v>2041</v>
      </c>
      <c r="C1110" t="s">
        <v>247</v>
      </c>
      <c r="D1110" t="s">
        <v>222</v>
      </c>
      <c r="E1110" s="22" t="s">
        <v>337</v>
      </c>
      <c r="F1110" s="22" t="s">
        <v>338</v>
      </c>
      <c r="G1110" s="22" t="s">
        <v>248</v>
      </c>
      <c r="H1110" s="22" t="s">
        <v>237</v>
      </c>
      <c r="I1110" s="22" t="s">
        <v>212</v>
      </c>
      <c r="J1110" s="17">
        <f>IFERROR(INDEX(Cost_Components!$K$2:$K$29,MATCH(E1110,Cost_Components!$A$2:$A$29,0)),"")</f>
        <v>0.52</v>
      </c>
      <c r="K1110" s="17">
        <f t="shared" si="238"/>
        <v>0.63038461538461543</v>
      </c>
      <c r="L1110" s="17">
        <f>IFERROR(INDEX(Cost_Components!$S$2:$S$29,MATCH(E1110,Cost_Components!$A$2:$A$29,0)),"")</f>
        <v>0.31</v>
      </c>
      <c r="M1110" s="28">
        <f>IFERROR(INDEX(Cost_Components!$L$2:$L$29,MATCH(E1110,Cost_Components!$A$2:$A$29,0)),"")</f>
        <v>1</v>
      </c>
      <c r="N1110" s="29">
        <f>IFERROR(INDEX(Cost_Components!$P$2:$P$29,MATCH(E1110,Cost_Components!$A$2:$A$29,0)),"")</f>
        <v>64.94344126</v>
      </c>
      <c r="O1110" s="23">
        <f t="shared" si="239"/>
        <v>380733.20594018162</v>
      </c>
      <c r="P1110" s="23">
        <f t="shared" si="240"/>
        <v>444602.25204954727</v>
      </c>
      <c r="Q1110" s="23">
        <f t="shared" si="241"/>
        <v>8950940.0744134802</v>
      </c>
      <c r="R1110" s="23">
        <f t="shared" si="242"/>
        <v>15586968.543217259</v>
      </c>
      <c r="S1110" s="23">
        <f t="shared" si="243"/>
        <v>6636028.4688037783</v>
      </c>
      <c r="T1110" s="16">
        <f>IFERROR(INDEX(Cost_Components!$R$2:$R$29,MATCH(E1110,Cost_Components!$A$2:$A$29,0)),"")</f>
        <v>1</v>
      </c>
      <c r="U1110" s="26">
        <f>IFERROR(INDEX(Cost_Components!$Q$2:$Q$29,MATCH(E1110,Cost_Components!$A$2:$A$29,0)),"")</f>
        <v>2023</v>
      </c>
      <c r="V1110" s="30">
        <f>1/(1+Calculation_Assumptions!$B$5)^(B1110-Calculation_Assumptions!$B$2)</f>
        <v>0.62316693922011435</v>
      </c>
      <c r="W1110" s="23">
        <f t="shared" si="244"/>
        <v>5577929.9293149114</v>
      </c>
      <c r="X1110" s="23">
        <f t="shared" si="245"/>
        <v>9713283.478796903</v>
      </c>
      <c r="Y1110" s="23">
        <f t="shared" si="246"/>
        <v>4135353.5494819926</v>
      </c>
      <c r="Z1110" s="17">
        <f>IFERROR(INDEX(Cost_Components!$T$2:$T$29,MATCH(E1110,Cost_Components!$A$2:$A$29,0)),"")</f>
        <v>0.8</v>
      </c>
      <c r="AA1110" s="26">
        <f>IFERROR(INDEX(Cost_Components!$U$2:$U$29,MATCH(E1110,Cost_Components!$A$2:$A$29,0)),"")</f>
        <v>2025</v>
      </c>
      <c r="AB1110" s="26">
        <f>IFERROR(INDEX(Cost_Components!$V$2:$V$29,MATCH(E1110,Cost_Components!$A$2:$A$29,0)),"")</f>
        <v>2050</v>
      </c>
      <c r="AC1110" s="26">
        <f>IFERROR(INDEX(Cost_Components!$M$2:$M$29,MATCH(E1110,Cost_Components!$A$2:$A$29,0)),"")</f>
        <v>30</v>
      </c>
      <c r="AD1110" s="26">
        <f>IFERROR(INDEX(Cost_Components!$N$2:$N$29,MATCH(E1110,Cost_Components!$A$2:$A$29,0)),"")</f>
        <v>95</v>
      </c>
      <c r="AE1110" s="16" t="str">
        <f>IFERROR(INDEX(Cost_Components!$O$2:$O$29,MATCH(E1110,Cost_Components!$A$2:$A$29,0)),"")</f>
        <v>Both</v>
      </c>
      <c r="AF1110" s="11">
        <v>732179.24219265697</v>
      </c>
      <c r="AG1110" s="11">
        <v>855004.33086451399</v>
      </c>
      <c r="AH1110" s="23">
        <f t="shared" si="247"/>
        <v>1</v>
      </c>
      <c r="AI1110" s="10">
        <v>315525215.31254798</v>
      </c>
      <c r="AJ1110" s="29">
        <f t="shared" si="248"/>
        <v>2.8368382747309115E-2</v>
      </c>
      <c r="AK1110" s="29">
        <f t="shared" si="249"/>
        <v>4.9400072598880462E-2</v>
      </c>
      <c r="AL1110" s="29">
        <f t="shared" si="250"/>
        <v>2.1031689851571344E-2</v>
      </c>
      <c r="AM1110" s="29">
        <f t="shared" si="251"/>
        <v>1.3106253791430454E-2</v>
      </c>
    </row>
    <row r="1111" spans="1:39">
      <c r="A1111" t="s">
        <v>115</v>
      </c>
      <c r="B1111" s="20">
        <v>2042</v>
      </c>
      <c r="C1111" t="s">
        <v>247</v>
      </c>
      <c r="D1111" t="s">
        <v>222</v>
      </c>
      <c r="E1111" s="22" t="s">
        <v>337</v>
      </c>
      <c r="F1111" s="22" t="s">
        <v>338</v>
      </c>
      <c r="G1111" s="22" t="s">
        <v>248</v>
      </c>
      <c r="H1111" s="22" t="s">
        <v>237</v>
      </c>
      <c r="I1111" s="22" t="s">
        <v>212</v>
      </c>
      <c r="J1111" s="17">
        <f>IFERROR(INDEX(Cost_Components!$K$2:$K$29,MATCH(E1111,Cost_Components!$A$2:$A$29,0)),"")</f>
        <v>0.52</v>
      </c>
      <c r="K1111" s="17">
        <f t="shared" si="238"/>
        <v>0.64923076923076928</v>
      </c>
      <c r="L1111" s="17">
        <f>IFERROR(INDEX(Cost_Components!$S$2:$S$29,MATCH(E1111,Cost_Components!$A$2:$A$29,0)),"")</f>
        <v>0.31</v>
      </c>
      <c r="M1111" s="28">
        <f>IFERROR(INDEX(Cost_Components!$L$2:$L$29,MATCH(E1111,Cost_Components!$A$2:$A$29,0)),"")</f>
        <v>1</v>
      </c>
      <c r="N1111" s="29">
        <f>IFERROR(INDEX(Cost_Components!$P$2:$P$29,MATCH(E1111,Cost_Components!$A$2:$A$29,0)),"")</f>
        <v>64.94344126</v>
      </c>
      <c r="O1111" s="23">
        <f t="shared" si="239"/>
        <v>384623.62266458781</v>
      </c>
      <c r="P1111" s="23">
        <f t="shared" si="240"/>
        <v>452844.41962190601</v>
      </c>
      <c r="Q1111" s="23">
        <f t="shared" si="241"/>
        <v>9116875.2393465545</v>
      </c>
      <c r="R1111" s="23">
        <f t="shared" si="242"/>
        <v>16216993.622302152</v>
      </c>
      <c r="S1111" s="23">
        <f t="shared" si="243"/>
        <v>7100118.3829555977</v>
      </c>
      <c r="T1111" s="16">
        <f>IFERROR(INDEX(Cost_Components!$R$2:$R$29,MATCH(E1111,Cost_Components!$A$2:$A$29,0)),"")</f>
        <v>1</v>
      </c>
      <c r="U1111" s="26">
        <f>IFERROR(INDEX(Cost_Components!$Q$2:$Q$29,MATCH(E1111,Cost_Components!$A$2:$A$29,0)),"")</f>
        <v>2023</v>
      </c>
      <c r="V1111" s="30">
        <f>1/(1+Calculation_Assumptions!$B$5)^(B1111-Calculation_Assumptions!$B$2)</f>
        <v>0.60501644584477121</v>
      </c>
      <c r="W1111" s="23">
        <f t="shared" si="244"/>
        <v>5515859.45451965</v>
      </c>
      <c r="X1111" s="23">
        <f t="shared" si="245"/>
        <v>9811547.8436525706</v>
      </c>
      <c r="Y1111" s="23">
        <f t="shared" si="246"/>
        <v>4295688.3891329197</v>
      </c>
      <c r="Z1111" s="17">
        <f>IFERROR(INDEX(Cost_Components!$T$2:$T$29,MATCH(E1111,Cost_Components!$A$2:$A$29,0)),"")</f>
        <v>0.8</v>
      </c>
      <c r="AA1111" s="26">
        <f>IFERROR(INDEX(Cost_Components!$U$2:$U$29,MATCH(E1111,Cost_Components!$A$2:$A$29,0)),"")</f>
        <v>2025</v>
      </c>
      <c r="AB1111" s="26">
        <f>IFERROR(INDEX(Cost_Components!$V$2:$V$29,MATCH(E1111,Cost_Components!$A$2:$A$29,0)),"")</f>
        <v>2050</v>
      </c>
      <c r="AC1111" s="26">
        <f>IFERROR(INDEX(Cost_Components!$M$2:$M$29,MATCH(E1111,Cost_Components!$A$2:$A$29,0)),"")</f>
        <v>30</v>
      </c>
      <c r="AD1111" s="26">
        <f>IFERROR(INDEX(Cost_Components!$N$2:$N$29,MATCH(E1111,Cost_Components!$A$2:$A$29,0)),"")</f>
        <v>95</v>
      </c>
      <c r="AE1111" s="16" t="str">
        <f>IFERROR(INDEX(Cost_Components!$O$2:$O$29,MATCH(E1111,Cost_Components!$A$2:$A$29,0)),"")</f>
        <v>Both</v>
      </c>
      <c r="AF1111" s="11">
        <v>739660.81281651498</v>
      </c>
      <c r="AG1111" s="11">
        <v>870854.65311904997</v>
      </c>
      <c r="AH1111" s="23">
        <f t="shared" si="247"/>
        <v>1</v>
      </c>
      <c r="AI1111" s="10">
        <v>316707694.211882</v>
      </c>
      <c r="AJ1111" s="29">
        <f t="shared" si="248"/>
        <v>2.8786402749177396E-2</v>
      </c>
      <c r="AK1111" s="29">
        <f t="shared" si="249"/>
        <v>5.1204924662969352E-2</v>
      </c>
      <c r="AL1111" s="29">
        <f t="shared" si="250"/>
        <v>2.2418521913791956E-2</v>
      </c>
      <c r="AM1111" s="29">
        <f t="shared" si="251"/>
        <v>1.3563574449375526E-2</v>
      </c>
    </row>
    <row r="1112" spans="1:39">
      <c r="A1112" t="s">
        <v>115</v>
      </c>
      <c r="B1112" s="20">
        <v>2043</v>
      </c>
      <c r="C1112" t="s">
        <v>247</v>
      </c>
      <c r="D1112" t="s">
        <v>222</v>
      </c>
      <c r="E1112" s="22" t="s">
        <v>337</v>
      </c>
      <c r="F1112" s="22" t="s">
        <v>338</v>
      </c>
      <c r="G1112" s="22" t="s">
        <v>248</v>
      </c>
      <c r="H1112" s="22" t="s">
        <v>237</v>
      </c>
      <c r="I1112" s="22" t="s">
        <v>212</v>
      </c>
      <c r="J1112" s="17">
        <f>IFERROR(INDEX(Cost_Components!$K$2:$K$29,MATCH(E1112,Cost_Components!$A$2:$A$29,0)),"")</f>
        <v>0.52</v>
      </c>
      <c r="K1112" s="17">
        <f t="shared" si="238"/>
        <v>0.66807692307692301</v>
      </c>
      <c r="L1112" s="17">
        <f>IFERROR(INDEX(Cost_Components!$S$2:$S$29,MATCH(E1112,Cost_Components!$A$2:$A$29,0)),"")</f>
        <v>0.31</v>
      </c>
      <c r="M1112" s="28">
        <f>IFERROR(INDEX(Cost_Components!$L$2:$L$29,MATCH(E1112,Cost_Components!$A$2:$A$29,0)),"")</f>
        <v>1</v>
      </c>
      <c r="N1112" s="29">
        <f>IFERROR(INDEX(Cost_Components!$P$2:$P$29,MATCH(E1112,Cost_Components!$A$2:$A$29,0)),"")</f>
        <v>64.94344126</v>
      </c>
      <c r="O1112" s="23">
        <f t="shared" si="239"/>
        <v>389174.83166354732</v>
      </c>
      <c r="P1112" s="23">
        <f t="shared" si="240"/>
        <v>462008.01743424742</v>
      </c>
      <c r="Q1112" s="23">
        <f t="shared" si="241"/>
        <v>9301361.0679859314</v>
      </c>
      <c r="R1112" s="23">
        <f t="shared" si="242"/>
        <v>16885211.864754152</v>
      </c>
      <c r="S1112" s="23">
        <f t="shared" si="243"/>
        <v>7583850.7967682201</v>
      </c>
      <c r="T1112" s="16">
        <f>IFERROR(INDEX(Cost_Components!$R$2:$R$29,MATCH(E1112,Cost_Components!$A$2:$A$29,0)),"")</f>
        <v>1</v>
      </c>
      <c r="U1112" s="26">
        <f>IFERROR(INDEX(Cost_Components!$Q$2:$Q$29,MATCH(E1112,Cost_Components!$A$2:$A$29,0)),"")</f>
        <v>2023</v>
      </c>
      <c r="V1112" s="30">
        <f>1/(1+Calculation_Assumptions!$B$5)^(B1112-Calculation_Assumptions!$B$2)</f>
        <v>0.5873946076162827</v>
      </c>
      <c r="W1112" s="23">
        <f t="shared" si="244"/>
        <v>5463569.334826964</v>
      </c>
      <c r="X1112" s="23">
        <f t="shared" si="245"/>
        <v>9918282.3978150655</v>
      </c>
      <c r="Y1112" s="23">
        <f t="shared" si="246"/>
        <v>4454713.0629881015</v>
      </c>
      <c r="Z1112" s="17">
        <f>IFERROR(INDEX(Cost_Components!$T$2:$T$29,MATCH(E1112,Cost_Components!$A$2:$A$29,0)),"")</f>
        <v>0.8</v>
      </c>
      <c r="AA1112" s="26">
        <f>IFERROR(INDEX(Cost_Components!$U$2:$U$29,MATCH(E1112,Cost_Components!$A$2:$A$29,0)),"")</f>
        <v>2025</v>
      </c>
      <c r="AB1112" s="26">
        <f>IFERROR(INDEX(Cost_Components!$V$2:$V$29,MATCH(E1112,Cost_Components!$A$2:$A$29,0)),"")</f>
        <v>2050</v>
      </c>
      <c r="AC1112" s="26">
        <f>IFERROR(INDEX(Cost_Components!$M$2:$M$29,MATCH(E1112,Cost_Components!$A$2:$A$29,0)),"")</f>
        <v>30</v>
      </c>
      <c r="AD1112" s="26">
        <f>IFERROR(INDEX(Cost_Components!$N$2:$N$29,MATCH(E1112,Cost_Components!$A$2:$A$29,0)),"")</f>
        <v>95</v>
      </c>
      <c r="AE1112" s="16" t="str">
        <f>IFERROR(INDEX(Cost_Components!$O$2:$O$29,MATCH(E1112,Cost_Components!$A$2:$A$29,0)),"")</f>
        <v>Both</v>
      </c>
      <c r="AF1112" s="11">
        <v>748413.13781451399</v>
      </c>
      <c r="AG1112" s="11">
        <v>888476.95660432195</v>
      </c>
      <c r="AH1112" s="23">
        <f t="shared" si="247"/>
        <v>1</v>
      </c>
      <c r="AI1112" s="10">
        <v>317814114.06715202</v>
      </c>
      <c r="AJ1112" s="29">
        <f t="shared" si="248"/>
        <v>2.9266670850309106E-2</v>
      </c>
      <c r="AK1112" s="29">
        <f t="shared" si="249"/>
        <v>5.3129207034481853E-2</v>
      </c>
      <c r="AL1112" s="29">
        <f t="shared" si="250"/>
        <v>2.3862536184172747E-2</v>
      </c>
      <c r="AM1112" s="29">
        <f t="shared" si="251"/>
        <v>1.4016725078631498E-2</v>
      </c>
    </row>
    <row r="1113" spans="1:39">
      <c r="A1113" t="s">
        <v>115</v>
      </c>
      <c r="B1113" s="20">
        <v>2044</v>
      </c>
      <c r="C1113" t="s">
        <v>247</v>
      </c>
      <c r="D1113" t="s">
        <v>222</v>
      </c>
      <c r="E1113" s="22" t="s">
        <v>337</v>
      </c>
      <c r="F1113" s="22" t="s">
        <v>338</v>
      </c>
      <c r="G1113" s="22" t="s">
        <v>248</v>
      </c>
      <c r="H1113" s="22" t="s">
        <v>237</v>
      </c>
      <c r="I1113" s="22" t="s">
        <v>212</v>
      </c>
      <c r="J1113" s="17">
        <f>IFERROR(INDEX(Cost_Components!$K$2:$K$29,MATCH(E1113,Cost_Components!$A$2:$A$29,0)),"")</f>
        <v>0.52</v>
      </c>
      <c r="K1113" s="17">
        <f t="shared" si="238"/>
        <v>0.68692307692307697</v>
      </c>
      <c r="L1113" s="17">
        <f>IFERROR(INDEX(Cost_Components!$S$2:$S$29,MATCH(E1113,Cost_Components!$A$2:$A$29,0)),"")</f>
        <v>0.31</v>
      </c>
      <c r="M1113" s="28">
        <f>IFERROR(INDEX(Cost_Components!$L$2:$L$29,MATCH(E1113,Cost_Components!$A$2:$A$29,0)),"")</f>
        <v>1</v>
      </c>
      <c r="N1113" s="29">
        <f>IFERROR(INDEX(Cost_Components!$P$2:$P$29,MATCH(E1113,Cost_Components!$A$2:$A$29,0)),"")</f>
        <v>64.94344126</v>
      </c>
      <c r="O1113" s="23">
        <f t="shared" si="239"/>
        <v>392133.70384555124</v>
      </c>
      <c r="P1113" s="23">
        <f t="shared" si="240"/>
        <v>469278.12872991286</v>
      </c>
      <c r="Q1113" s="23">
        <f t="shared" si="241"/>
        <v>9447726.3422098812</v>
      </c>
      <c r="R1113" s="23">
        <f t="shared" si="242"/>
        <v>17493534.892654996</v>
      </c>
      <c r="S1113" s="23">
        <f t="shared" si="243"/>
        <v>8045808.5504451152</v>
      </c>
      <c r="T1113" s="16">
        <f>IFERROR(INDEX(Cost_Components!$R$2:$R$29,MATCH(E1113,Cost_Components!$A$2:$A$29,0)),"")</f>
        <v>1</v>
      </c>
      <c r="U1113" s="26">
        <f>IFERROR(INDEX(Cost_Components!$Q$2:$Q$29,MATCH(E1113,Cost_Components!$A$2:$A$29,0)),"")</f>
        <v>2023</v>
      </c>
      <c r="V1113" s="30">
        <f>1/(1+Calculation_Assumptions!$B$5)^(B1113-Calculation_Assumptions!$B$2)</f>
        <v>0.57028602681192497</v>
      </c>
      <c r="W1113" s="23">
        <f t="shared" si="244"/>
        <v>5387906.3181052338</v>
      </c>
      <c r="X1113" s="23">
        <f t="shared" si="245"/>
        <v>9976318.5088279918</v>
      </c>
      <c r="Y1113" s="23">
        <f t="shared" si="246"/>
        <v>4588412.190722758</v>
      </c>
      <c r="Z1113" s="17">
        <f>IFERROR(INDEX(Cost_Components!$T$2:$T$29,MATCH(E1113,Cost_Components!$A$2:$A$29,0)),"")</f>
        <v>0.8</v>
      </c>
      <c r="AA1113" s="26">
        <f>IFERROR(INDEX(Cost_Components!$U$2:$U$29,MATCH(E1113,Cost_Components!$A$2:$A$29,0)),"")</f>
        <v>2025</v>
      </c>
      <c r="AB1113" s="26">
        <f>IFERROR(INDEX(Cost_Components!$V$2:$V$29,MATCH(E1113,Cost_Components!$A$2:$A$29,0)),"")</f>
        <v>2050</v>
      </c>
      <c r="AC1113" s="26">
        <f>IFERROR(INDEX(Cost_Components!$M$2:$M$29,MATCH(E1113,Cost_Components!$A$2:$A$29,0)),"")</f>
        <v>30</v>
      </c>
      <c r="AD1113" s="26">
        <f>IFERROR(INDEX(Cost_Components!$N$2:$N$29,MATCH(E1113,Cost_Components!$A$2:$A$29,0)),"")</f>
        <v>95</v>
      </c>
      <c r="AE1113" s="16" t="str">
        <f>IFERROR(INDEX(Cost_Components!$O$2:$O$29,MATCH(E1113,Cost_Components!$A$2:$A$29,0)),"")</f>
        <v>Both</v>
      </c>
      <c r="AF1113" s="11">
        <v>754103.27662606002</v>
      </c>
      <c r="AG1113" s="11">
        <v>902457.93986521696</v>
      </c>
      <c r="AH1113" s="23">
        <f t="shared" si="247"/>
        <v>1</v>
      </c>
      <c r="AI1113" s="10">
        <v>318840890.73215598</v>
      </c>
      <c r="AJ1113" s="29">
        <f t="shared" si="248"/>
        <v>2.9631476441164803E-2</v>
      </c>
      <c r="AK1113" s="29">
        <f t="shared" si="249"/>
        <v>5.4866033188166366E-2</v>
      </c>
      <c r="AL1113" s="29">
        <f t="shared" si="250"/>
        <v>2.5234556747001563E-2</v>
      </c>
      <c r="AM1113" s="29">
        <f t="shared" si="251"/>
        <v>1.4390915105607575E-2</v>
      </c>
    </row>
    <row r="1114" spans="1:39">
      <c r="A1114" t="s">
        <v>115</v>
      </c>
      <c r="B1114" s="20">
        <v>2045</v>
      </c>
      <c r="C1114" t="s">
        <v>247</v>
      </c>
      <c r="D1114" t="s">
        <v>222</v>
      </c>
      <c r="E1114" s="22" t="s">
        <v>337</v>
      </c>
      <c r="F1114" s="22" t="s">
        <v>338</v>
      </c>
      <c r="G1114" s="22" t="s">
        <v>248</v>
      </c>
      <c r="H1114" s="22" t="s">
        <v>237</v>
      </c>
      <c r="I1114" s="22" t="s">
        <v>212</v>
      </c>
      <c r="J1114" s="17">
        <f>IFERROR(INDEX(Cost_Components!$K$2:$K$29,MATCH(E1114,Cost_Components!$A$2:$A$29,0)),"")</f>
        <v>0.52</v>
      </c>
      <c r="K1114" s="17">
        <f t="shared" si="238"/>
        <v>0.70576923076923082</v>
      </c>
      <c r="L1114" s="17">
        <f>IFERROR(INDEX(Cost_Components!$S$2:$S$29,MATCH(E1114,Cost_Components!$A$2:$A$29,0)),"")</f>
        <v>0.31</v>
      </c>
      <c r="M1114" s="28">
        <f>IFERROR(INDEX(Cost_Components!$L$2:$L$29,MATCH(E1114,Cost_Components!$A$2:$A$29,0)),"")</f>
        <v>1</v>
      </c>
      <c r="N1114" s="29">
        <f>IFERROR(INDEX(Cost_Components!$P$2:$P$29,MATCH(E1114,Cost_Components!$A$2:$A$29,0)),"")</f>
        <v>64.94344126</v>
      </c>
      <c r="O1114" s="23">
        <f t="shared" si="239"/>
        <v>394940.90801016177</v>
      </c>
      <c r="P1114" s="23">
        <f t="shared" si="240"/>
        <v>476323.06550884538</v>
      </c>
      <c r="Q1114" s="23">
        <f t="shared" si="241"/>
        <v>9589558.2979536168</v>
      </c>
      <c r="R1114" s="23">
        <f t="shared" si="242"/>
        <v>18102149.133488741</v>
      </c>
      <c r="S1114" s="23">
        <f t="shared" si="243"/>
        <v>8512590.8355351239</v>
      </c>
      <c r="T1114" s="16">
        <f>IFERROR(INDEX(Cost_Components!$R$2:$R$29,MATCH(E1114,Cost_Components!$A$2:$A$29,0)),"")</f>
        <v>1</v>
      </c>
      <c r="U1114" s="26">
        <f>IFERROR(INDEX(Cost_Components!$Q$2:$Q$29,MATCH(E1114,Cost_Components!$A$2:$A$29,0)),"")</f>
        <v>2023</v>
      </c>
      <c r="V1114" s="30">
        <f>1/(1+Calculation_Assumptions!$B$5)^(B1114-Calculation_Assumptions!$B$2)</f>
        <v>0.55367575418633497</v>
      </c>
      <c r="W1114" s="23">
        <f t="shared" si="244"/>
        <v>5309505.9229332954</v>
      </c>
      <c r="X1114" s="23">
        <f t="shared" si="245"/>
        <v>10022721.073877888</v>
      </c>
      <c r="Y1114" s="23">
        <f t="shared" si="246"/>
        <v>4713215.1509445934</v>
      </c>
      <c r="Z1114" s="17">
        <f>IFERROR(INDEX(Cost_Components!$T$2:$T$29,MATCH(E1114,Cost_Components!$A$2:$A$29,0)),"")</f>
        <v>0.8</v>
      </c>
      <c r="AA1114" s="26">
        <f>IFERROR(INDEX(Cost_Components!$U$2:$U$29,MATCH(E1114,Cost_Components!$A$2:$A$29,0)),"")</f>
        <v>2025</v>
      </c>
      <c r="AB1114" s="26">
        <f>IFERROR(INDEX(Cost_Components!$V$2:$V$29,MATCH(E1114,Cost_Components!$A$2:$A$29,0)),"")</f>
        <v>2050</v>
      </c>
      <c r="AC1114" s="26">
        <f>IFERROR(INDEX(Cost_Components!$M$2:$M$29,MATCH(E1114,Cost_Components!$A$2:$A$29,0)),"")</f>
        <v>30</v>
      </c>
      <c r="AD1114" s="26">
        <f>IFERROR(INDEX(Cost_Components!$N$2:$N$29,MATCH(E1114,Cost_Components!$A$2:$A$29,0)),"")</f>
        <v>95</v>
      </c>
      <c r="AE1114" s="16" t="str">
        <f>IFERROR(INDEX(Cost_Components!$O$2:$O$29,MATCH(E1114,Cost_Components!$A$2:$A$29,0)),"")</f>
        <v>Both</v>
      </c>
      <c r="AF1114" s="11">
        <v>759501.74617338798</v>
      </c>
      <c r="AG1114" s="11">
        <v>916005.89520931803</v>
      </c>
      <c r="AH1114" s="23">
        <f t="shared" si="247"/>
        <v>1</v>
      </c>
      <c r="AI1114" s="10">
        <v>319784682.33108002</v>
      </c>
      <c r="AJ1114" s="29">
        <f t="shared" si="248"/>
        <v>2.9987547333569089E-2</v>
      </c>
      <c r="AK1114" s="29">
        <f t="shared" si="249"/>
        <v>5.6607305270323087E-2</v>
      </c>
      <c r="AL1114" s="29">
        <f t="shared" si="250"/>
        <v>2.6619757936754002E-2</v>
      </c>
      <c r="AM1114" s="29">
        <f t="shared" si="251"/>
        <v>1.4738714551889949E-2</v>
      </c>
    </row>
    <row r="1115" spans="1:39">
      <c r="A1115" t="s">
        <v>115</v>
      </c>
      <c r="B1115" s="20">
        <v>2046</v>
      </c>
      <c r="C1115" t="s">
        <v>247</v>
      </c>
      <c r="D1115" t="s">
        <v>222</v>
      </c>
      <c r="E1115" s="22" t="s">
        <v>337</v>
      </c>
      <c r="F1115" s="22" t="s">
        <v>338</v>
      </c>
      <c r="G1115" s="22" t="s">
        <v>248</v>
      </c>
      <c r="H1115" s="22" t="s">
        <v>237</v>
      </c>
      <c r="I1115" s="22" t="s">
        <v>212</v>
      </c>
      <c r="J1115" s="17">
        <f>IFERROR(INDEX(Cost_Components!$K$2:$K$29,MATCH(E1115,Cost_Components!$A$2:$A$29,0)),"")</f>
        <v>0.52</v>
      </c>
      <c r="K1115" s="17">
        <f t="shared" si="238"/>
        <v>0.72461538461538466</v>
      </c>
      <c r="L1115" s="17">
        <f>IFERROR(INDEX(Cost_Components!$S$2:$S$29,MATCH(E1115,Cost_Components!$A$2:$A$29,0)),"")</f>
        <v>0.31</v>
      </c>
      <c r="M1115" s="28">
        <f>IFERROR(INDEX(Cost_Components!$L$2:$L$29,MATCH(E1115,Cost_Components!$A$2:$A$29,0)),"")</f>
        <v>1</v>
      </c>
      <c r="N1115" s="29">
        <f>IFERROR(INDEX(Cost_Components!$P$2:$P$29,MATCH(E1115,Cost_Components!$A$2:$A$29,0)),"")</f>
        <v>64.94344126</v>
      </c>
      <c r="O1115" s="23">
        <f t="shared" si="239"/>
        <v>398277.54431585956</v>
      </c>
      <c r="P1115" s="23">
        <f t="shared" si="240"/>
        <v>484068.42814980209</v>
      </c>
      <c r="Q1115" s="23">
        <f t="shared" si="241"/>
        <v>9745491.5541038327</v>
      </c>
      <c r="R1115" s="23">
        <f t="shared" si="242"/>
        <v>18742549.595996723</v>
      </c>
      <c r="S1115" s="23">
        <f t="shared" si="243"/>
        <v>8997058.0418928899</v>
      </c>
      <c r="T1115" s="16">
        <f>IFERROR(INDEX(Cost_Components!$R$2:$R$29,MATCH(E1115,Cost_Components!$A$2:$A$29,0)),"")</f>
        <v>1</v>
      </c>
      <c r="U1115" s="26">
        <f>IFERROR(INDEX(Cost_Components!$Q$2:$Q$29,MATCH(E1115,Cost_Components!$A$2:$A$29,0)),"")</f>
        <v>2023</v>
      </c>
      <c r="V1115" s="30">
        <f>1/(1+Calculation_Assumptions!$B$5)^(B1115-Calculation_Assumptions!$B$2)</f>
        <v>0.5375492759090631</v>
      </c>
      <c r="W1115" s="23">
        <f t="shared" si="244"/>
        <v>5238681.9282864053</v>
      </c>
      <c r="X1115" s="23">
        <f t="shared" si="245"/>
        <v>10075043.964017741</v>
      </c>
      <c r="Y1115" s="23">
        <f t="shared" si="246"/>
        <v>4836362.0357313361</v>
      </c>
      <c r="Z1115" s="17">
        <f>IFERROR(INDEX(Cost_Components!$T$2:$T$29,MATCH(E1115,Cost_Components!$A$2:$A$29,0)),"")</f>
        <v>0.8</v>
      </c>
      <c r="AA1115" s="26">
        <f>IFERROR(INDEX(Cost_Components!$U$2:$U$29,MATCH(E1115,Cost_Components!$A$2:$A$29,0)),"")</f>
        <v>2025</v>
      </c>
      <c r="AB1115" s="26">
        <f>IFERROR(INDEX(Cost_Components!$V$2:$V$29,MATCH(E1115,Cost_Components!$A$2:$A$29,0)),"")</f>
        <v>2050</v>
      </c>
      <c r="AC1115" s="26">
        <f>IFERROR(INDEX(Cost_Components!$M$2:$M$29,MATCH(E1115,Cost_Components!$A$2:$A$29,0)),"")</f>
        <v>30</v>
      </c>
      <c r="AD1115" s="26">
        <f>IFERROR(INDEX(Cost_Components!$N$2:$N$29,MATCH(E1115,Cost_Components!$A$2:$A$29,0)),"")</f>
        <v>95</v>
      </c>
      <c r="AE1115" s="16" t="str">
        <f>IFERROR(INDEX(Cost_Components!$O$2:$O$29,MATCH(E1115,Cost_Components!$A$2:$A$29,0)),"")</f>
        <v>Both</v>
      </c>
      <c r="AF1115" s="11">
        <v>765918.35445357603</v>
      </c>
      <c r="AG1115" s="11">
        <v>930900.82336500403</v>
      </c>
      <c r="AH1115" s="23">
        <f t="shared" si="247"/>
        <v>1</v>
      </c>
      <c r="AI1115" s="10">
        <v>320645615.981408</v>
      </c>
      <c r="AJ1115" s="29">
        <f t="shared" si="248"/>
        <v>3.0393341023159055E-2</v>
      </c>
      <c r="AK1115" s="29">
        <f t="shared" si="249"/>
        <v>5.8452536575717515E-2</v>
      </c>
      <c r="AL1115" s="29">
        <f t="shared" si="250"/>
        <v>2.8059195552558456E-2</v>
      </c>
      <c r="AM1115" s="29">
        <f t="shared" si="251"/>
        <v>1.5083200251868602E-2</v>
      </c>
    </row>
    <row r="1116" spans="1:39">
      <c r="A1116" t="s">
        <v>115</v>
      </c>
      <c r="B1116" s="20">
        <v>2047</v>
      </c>
      <c r="C1116" t="s">
        <v>247</v>
      </c>
      <c r="D1116" t="s">
        <v>222</v>
      </c>
      <c r="E1116" s="22" t="s">
        <v>337</v>
      </c>
      <c r="F1116" s="22" t="s">
        <v>338</v>
      </c>
      <c r="G1116" s="22" t="s">
        <v>248</v>
      </c>
      <c r="H1116" s="22" t="s">
        <v>237</v>
      </c>
      <c r="I1116" s="22" t="s">
        <v>212</v>
      </c>
      <c r="J1116" s="17">
        <f>IFERROR(INDEX(Cost_Components!$K$2:$K$29,MATCH(E1116,Cost_Components!$A$2:$A$29,0)),"")</f>
        <v>0.52</v>
      </c>
      <c r="K1116" s="17">
        <f t="shared" si="238"/>
        <v>0.74346153846153851</v>
      </c>
      <c r="L1116" s="17">
        <f>IFERROR(INDEX(Cost_Components!$S$2:$S$29,MATCH(E1116,Cost_Components!$A$2:$A$29,0)),"")</f>
        <v>0.31</v>
      </c>
      <c r="M1116" s="28">
        <f>IFERROR(INDEX(Cost_Components!$L$2:$L$29,MATCH(E1116,Cost_Components!$A$2:$A$29,0)),"")</f>
        <v>1</v>
      </c>
      <c r="N1116" s="29">
        <f>IFERROR(INDEX(Cost_Components!$P$2:$P$29,MATCH(E1116,Cost_Components!$A$2:$A$29,0)),"")</f>
        <v>64.94344126</v>
      </c>
      <c r="O1116" s="23">
        <f t="shared" si="239"/>
        <v>401004.59044956596</v>
      </c>
      <c r="P1116" s="23">
        <f t="shared" si="240"/>
        <v>491201.06996974419</v>
      </c>
      <c r="Q1116" s="23">
        <f t="shared" si="241"/>
        <v>9889089.2286730614</v>
      </c>
      <c r="R1116" s="23">
        <f t="shared" si="242"/>
        <v>19361684.892060932</v>
      </c>
      <c r="S1116" s="23">
        <f t="shared" si="243"/>
        <v>9472595.6633878704</v>
      </c>
      <c r="T1116" s="16">
        <f>IFERROR(INDEX(Cost_Components!$R$2:$R$29,MATCH(E1116,Cost_Components!$A$2:$A$29,0)),"")</f>
        <v>1</v>
      </c>
      <c r="U1116" s="26">
        <f>IFERROR(INDEX(Cost_Components!$Q$2:$Q$29,MATCH(E1116,Cost_Components!$A$2:$A$29,0)),"")</f>
        <v>2023</v>
      </c>
      <c r="V1116" s="30">
        <f>1/(1+Calculation_Assumptions!$B$5)^(B1116-Calculation_Assumptions!$B$2)</f>
        <v>0.52189250088258554</v>
      </c>
      <c r="W1116" s="23">
        <f t="shared" si="244"/>
        <v>5161041.5090032229</v>
      </c>
      <c r="X1116" s="23">
        <f t="shared" si="245"/>
        <v>10104718.149618253</v>
      </c>
      <c r="Y1116" s="23">
        <f t="shared" si="246"/>
        <v>4943676.6406150302</v>
      </c>
      <c r="Z1116" s="17">
        <f>IFERROR(INDEX(Cost_Components!$T$2:$T$29,MATCH(E1116,Cost_Components!$A$2:$A$29,0)),"")</f>
        <v>0.8</v>
      </c>
      <c r="AA1116" s="26">
        <f>IFERROR(INDEX(Cost_Components!$U$2:$U$29,MATCH(E1116,Cost_Components!$A$2:$A$29,0)),"")</f>
        <v>2025</v>
      </c>
      <c r="AB1116" s="26">
        <f>IFERROR(INDEX(Cost_Components!$V$2:$V$29,MATCH(E1116,Cost_Components!$A$2:$A$29,0)),"")</f>
        <v>2050</v>
      </c>
      <c r="AC1116" s="26">
        <f>IFERROR(INDEX(Cost_Components!$M$2:$M$29,MATCH(E1116,Cost_Components!$A$2:$A$29,0)),"")</f>
        <v>30</v>
      </c>
      <c r="AD1116" s="26">
        <f>IFERROR(INDEX(Cost_Components!$N$2:$N$29,MATCH(E1116,Cost_Components!$A$2:$A$29,0)),"")</f>
        <v>95</v>
      </c>
      <c r="AE1116" s="16" t="str">
        <f>IFERROR(INDEX(Cost_Components!$O$2:$O$29,MATCH(E1116,Cost_Components!$A$2:$A$29,0)),"")</f>
        <v>Both</v>
      </c>
      <c r="AF1116" s="11">
        <v>771162.67394147301</v>
      </c>
      <c r="AG1116" s="11">
        <v>944617.44224950799</v>
      </c>
      <c r="AH1116" s="23">
        <f t="shared" si="247"/>
        <v>1</v>
      </c>
      <c r="AI1116" s="10">
        <v>321429520.52287501</v>
      </c>
      <c r="AJ1116" s="29">
        <f t="shared" si="248"/>
        <v>3.0765964534266509E-2</v>
      </c>
      <c r="AK1116" s="29">
        <f t="shared" si="249"/>
        <v>6.0236175135889636E-2</v>
      </c>
      <c r="AL1116" s="29">
        <f t="shared" si="250"/>
        <v>2.947021060162313E-2</v>
      </c>
      <c r="AM1116" s="29">
        <f t="shared" si="251"/>
        <v>1.5380281912417582E-2</v>
      </c>
    </row>
    <row r="1117" spans="1:39">
      <c r="A1117" t="s">
        <v>115</v>
      </c>
      <c r="B1117" s="20">
        <v>2048</v>
      </c>
      <c r="C1117" t="s">
        <v>247</v>
      </c>
      <c r="D1117" t="s">
        <v>222</v>
      </c>
      <c r="E1117" s="22" t="s">
        <v>337</v>
      </c>
      <c r="F1117" s="22" t="s">
        <v>338</v>
      </c>
      <c r="G1117" s="22" t="s">
        <v>248</v>
      </c>
      <c r="H1117" s="22" t="s">
        <v>237</v>
      </c>
      <c r="I1117" s="22" t="s">
        <v>212</v>
      </c>
      <c r="J1117" s="17">
        <f>IFERROR(INDEX(Cost_Components!$K$2:$K$29,MATCH(E1117,Cost_Components!$A$2:$A$29,0)),"")</f>
        <v>0.52</v>
      </c>
      <c r="K1117" s="17">
        <f t="shared" si="238"/>
        <v>0.76230769230769235</v>
      </c>
      <c r="L1117" s="17">
        <f>IFERROR(INDEX(Cost_Components!$S$2:$S$29,MATCH(E1117,Cost_Components!$A$2:$A$29,0)),"")</f>
        <v>0.31</v>
      </c>
      <c r="M1117" s="28">
        <f>IFERROR(INDEX(Cost_Components!$L$2:$L$29,MATCH(E1117,Cost_Components!$A$2:$A$29,0)),"")</f>
        <v>1</v>
      </c>
      <c r="N1117" s="29">
        <f>IFERROR(INDEX(Cost_Components!$P$2:$P$29,MATCH(E1117,Cost_Components!$A$2:$A$29,0)),"")</f>
        <v>64.94344126</v>
      </c>
      <c r="O1117" s="23">
        <f t="shared" si="239"/>
        <v>404372.93238578393</v>
      </c>
      <c r="P1117" s="23">
        <f t="shared" si="240"/>
        <v>499053.34077084257</v>
      </c>
      <c r="Q1117" s="23">
        <f t="shared" si="241"/>
        <v>10047174.809806973</v>
      </c>
      <c r="R1117" s="23">
        <f t="shared" si="242"/>
        <v>20019244.194997188</v>
      </c>
      <c r="S1117" s="23">
        <f t="shared" si="243"/>
        <v>9972069.385190215</v>
      </c>
      <c r="T1117" s="16">
        <f>IFERROR(INDEX(Cost_Components!$R$2:$R$29,MATCH(E1117,Cost_Components!$A$2:$A$29,0)),"")</f>
        <v>1</v>
      </c>
      <c r="U1117" s="26">
        <f>IFERROR(INDEX(Cost_Components!$Q$2:$Q$29,MATCH(E1117,Cost_Components!$A$2:$A$29,0)),"")</f>
        <v>2023</v>
      </c>
      <c r="V1117" s="30">
        <f>1/(1+Calculation_Assumptions!$B$5)^(B1117-Calculation_Assumptions!$B$2)</f>
        <v>0.50669174842969467</v>
      </c>
      <c r="W1117" s="23">
        <f t="shared" si="244"/>
        <v>5090820.5711598797</v>
      </c>
      <c r="X1117" s="23">
        <f t="shared" si="245"/>
        <v>10143585.84340414</v>
      </c>
      <c r="Y1117" s="23">
        <f t="shared" si="246"/>
        <v>5052765.2722442606</v>
      </c>
      <c r="Z1117" s="17">
        <f>IFERROR(INDEX(Cost_Components!$T$2:$T$29,MATCH(E1117,Cost_Components!$A$2:$A$29,0)),"")</f>
        <v>0.8</v>
      </c>
      <c r="AA1117" s="26">
        <f>IFERROR(INDEX(Cost_Components!$U$2:$U$29,MATCH(E1117,Cost_Components!$A$2:$A$29,0)),"")</f>
        <v>2025</v>
      </c>
      <c r="AB1117" s="26">
        <f>IFERROR(INDEX(Cost_Components!$V$2:$V$29,MATCH(E1117,Cost_Components!$A$2:$A$29,0)),"")</f>
        <v>2050</v>
      </c>
      <c r="AC1117" s="26">
        <f>IFERROR(INDEX(Cost_Components!$M$2:$M$29,MATCH(E1117,Cost_Components!$A$2:$A$29,0)),"")</f>
        <v>30</v>
      </c>
      <c r="AD1117" s="26">
        <f>IFERROR(INDEX(Cost_Components!$N$2:$N$29,MATCH(E1117,Cost_Components!$A$2:$A$29,0)),"")</f>
        <v>95</v>
      </c>
      <c r="AE1117" s="16" t="str">
        <f>IFERROR(INDEX(Cost_Components!$O$2:$O$29,MATCH(E1117,Cost_Components!$A$2:$A$29,0)),"")</f>
        <v>Both</v>
      </c>
      <c r="AF1117" s="11">
        <v>777640.25458804599</v>
      </c>
      <c r="AG1117" s="11">
        <v>959717.96302085102</v>
      </c>
      <c r="AH1117" s="23">
        <f t="shared" si="247"/>
        <v>1</v>
      </c>
      <c r="AI1117" s="10">
        <v>322136832.26016098</v>
      </c>
      <c r="AJ1117" s="29">
        <f t="shared" si="248"/>
        <v>3.1189152570087895E-2</v>
      </c>
      <c r="AK1117" s="29">
        <f t="shared" si="249"/>
        <v>6.2145157554754381E-2</v>
      </c>
      <c r="AL1117" s="29">
        <f t="shared" si="250"/>
        <v>3.0956004984666486E-2</v>
      </c>
      <c r="AM1117" s="29">
        <f t="shared" si="251"/>
        <v>1.5685152290079007E-2</v>
      </c>
    </row>
    <row r="1118" spans="1:39">
      <c r="A1118" t="s">
        <v>115</v>
      </c>
      <c r="B1118" s="20">
        <v>2049</v>
      </c>
      <c r="C1118" t="s">
        <v>247</v>
      </c>
      <c r="D1118" t="s">
        <v>222</v>
      </c>
      <c r="E1118" s="22" t="s">
        <v>337</v>
      </c>
      <c r="F1118" s="22" t="s">
        <v>338</v>
      </c>
      <c r="G1118" s="22" t="s">
        <v>248</v>
      </c>
      <c r="H1118" s="22" t="s">
        <v>237</v>
      </c>
      <c r="I1118" s="22" t="s">
        <v>212</v>
      </c>
      <c r="J1118" s="17">
        <f>IFERROR(INDEX(Cost_Components!$K$2:$K$29,MATCH(E1118,Cost_Components!$A$2:$A$29,0)),"")</f>
        <v>0.52</v>
      </c>
      <c r="K1118" s="17">
        <f t="shared" si="238"/>
        <v>0.7811538461538462</v>
      </c>
      <c r="L1118" s="17">
        <f>IFERROR(INDEX(Cost_Components!$S$2:$S$29,MATCH(E1118,Cost_Components!$A$2:$A$29,0)),"")</f>
        <v>0.31</v>
      </c>
      <c r="M1118" s="28">
        <f>IFERROR(INDEX(Cost_Components!$L$2:$L$29,MATCH(E1118,Cost_Components!$A$2:$A$29,0)),"")</f>
        <v>1</v>
      </c>
      <c r="N1118" s="29">
        <f>IFERROR(INDEX(Cost_Components!$P$2:$P$29,MATCH(E1118,Cost_Components!$A$2:$A$29,0)),"")</f>
        <v>64.94344126</v>
      </c>
      <c r="O1118" s="23">
        <f t="shared" si="239"/>
        <v>406782.76469384943</v>
      </c>
      <c r="P1118" s="23">
        <f t="shared" si="240"/>
        <v>505696.91861296038</v>
      </c>
      <c r="Q1118" s="23">
        <f t="shared" si="241"/>
        <v>10180926.420084175</v>
      </c>
      <c r="R1118" s="23">
        <f t="shared" si="242"/>
        <v>20636422.776565216</v>
      </c>
      <c r="S1118" s="23">
        <f t="shared" si="243"/>
        <v>10455496.356481042</v>
      </c>
      <c r="T1118" s="16">
        <f>IFERROR(INDEX(Cost_Components!$R$2:$R$29,MATCH(E1118,Cost_Components!$A$2:$A$29,0)),"")</f>
        <v>1</v>
      </c>
      <c r="U1118" s="26">
        <f>IFERROR(INDEX(Cost_Components!$Q$2:$Q$29,MATCH(E1118,Cost_Components!$A$2:$A$29,0)),"")</f>
        <v>2023</v>
      </c>
      <c r="V1118" s="30">
        <f>1/(1+Calculation_Assumptions!$B$5)^(B1118-Calculation_Assumptions!$B$2)</f>
        <v>0.49193373633950943</v>
      </c>
      <c r="W1118" s="23">
        <f t="shared" si="244"/>
        <v>5008341.1732296338</v>
      </c>
      <c r="X1118" s="23">
        <f t="shared" si="245"/>
        <v>10151752.56115748</v>
      </c>
      <c r="Y1118" s="23">
        <f t="shared" si="246"/>
        <v>5143411.3879278461</v>
      </c>
      <c r="Z1118" s="17">
        <f>IFERROR(INDEX(Cost_Components!$T$2:$T$29,MATCH(E1118,Cost_Components!$A$2:$A$29,0)),"")</f>
        <v>0.8</v>
      </c>
      <c r="AA1118" s="26">
        <f>IFERROR(INDEX(Cost_Components!$U$2:$U$29,MATCH(E1118,Cost_Components!$A$2:$A$29,0)),"")</f>
        <v>2025</v>
      </c>
      <c r="AB1118" s="26">
        <f>IFERROR(INDEX(Cost_Components!$V$2:$V$29,MATCH(E1118,Cost_Components!$A$2:$A$29,0)),"")</f>
        <v>2050</v>
      </c>
      <c r="AC1118" s="26">
        <f>IFERROR(INDEX(Cost_Components!$M$2:$M$29,MATCH(E1118,Cost_Components!$A$2:$A$29,0)),"")</f>
        <v>30</v>
      </c>
      <c r="AD1118" s="26">
        <f>IFERROR(INDEX(Cost_Components!$N$2:$N$29,MATCH(E1118,Cost_Components!$A$2:$A$29,0)),"")</f>
        <v>95</v>
      </c>
      <c r="AE1118" s="16" t="str">
        <f>IFERROR(INDEX(Cost_Components!$O$2:$O$29,MATCH(E1118,Cost_Components!$A$2:$A$29,0)),"")</f>
        <v>Both</v>
      </c>
      <c r="AF1118" s="11">
        <v>782274.54748817196</v>
      </c>
      <c r="AG1118" s="11">
        <v>972494.07425569301</v>
      </c>
      <c r="AH1118" s="23">
        <f t="shared" si="247"/>
        <v>1</v>
      </c>
      <c r="AI1118" s="10">
        <v>322765819.75268102</v>
      </c>
      <c r="AJ1118" s="29">
        <f t="shared" si="248"/>
        <v>3.154276505450701E-2</v>
      </c>
      <c r="AK1118" s="29">
        <f t="shared" si="249"/>
        <v>6.3936208587321464E-2</v>
      </c>
      <c r="AL1118" s="29">
        <f t="shared" si="250"/>
        <v>3.239344353281446E-2</v>
      </c>
      <c r="AM1118" s="29">
        <f t="shared" si="251"/>
        <v>1.5935427710000335E-2</v>
      </c>
    </row>
    <row r="1119" spans="1:39">
      <c r="A1119" t="s">
        <v>115</v>
      </c>
      <c r="B1119" s="20">
        <v>2050</v>
      </c>
      <c r="C1119" t="s">
        <v>247</v>
      </c>
      <c r="D1119" t="s">
        <v>222</v>
      </c>
      <c r="E1119" s="22" t="s">
        <v>337</v>
      </c>
      <c r="F1119" s="22" t="s">
        <v>338</v>
      </c>
      <c r="G1119" s="22" t="s">
        <v>248</v>
      </c>
      <c r="H1119" s="22" t="s">
        <v>237</v>
      </c>
      <c r="I1119" s="22" t="s">
        <v>212</v>
      </c>
      <c r="J1119" s="17">
        <f>IFERROR(INDEX(Cost_Components!$K$2:$K$29,MATCH(E1119,Cost_Components!$A$2:$A$29,0)),"")</f>
        <v>0.52</v>
      </c>
      <c r="K1119" s="17">
        <f t="shared" si="238"/>
        <v>0.8</v>
      </c>
      <c r="L1119" s="17">
        <f>IFERROR(INDEX(Cost_Components!$S$2:$S$29,MATCH(E1119,Cost_Components!$A$2:$A$29,0)),"")</f>
        <v>0.31</v>
      </c>
      <c r="M1119" s="28">
        <f>IFERROR(INDEX(Cost_Components!$L$2:$L$29,MATCH(E1119,Cost_Components!$A$2:$A$29,0)),"")</f>
        <v>1</v>
      </c>
      <c r="N1119" s="29">
        <f>IFERROR(INDEX(Cost_Components!$P$2:$P$29,MATCH(E1119,Cost_Components!$A$2:$A$29,0)),"")</f>
        <v>64.94344126</v>
      </c>
      <c r="O1119" s="23">
        <f t="shared" si="239"/>
        <v>408812.91749149386</v>
      </c>
      <c r="P1119" s="23">
        <f t="shared" si="240"/>
        <v>511819.46994517354</v>
      </c>
      <c r="Q1119" s="23">
        <f t="shared" si="241"/>
        <v>10304188.481453702</v>
      </c>
      <c r="R1119" s="23">
        <f t="shared" si="242"/>
        <v>21239774.154750448</v>
      </c>
      <c r="S1119" s="23">
        <f t="shared" si="243"/>
        <v>10935585.673296746</v>
      </c>
      <c r="T1119" s="16">
        <f>IFERROR(INDEX(Cost_Components!$R$2:$R$29,MATCH(E1119,Cost_Components!$A$2:$A$29,0)),"")</f>
        <v>1</v>
      </c>
      <c r="U1119" s="26">
        <f>IFERROR(INDEX(Cost_Components!$Q$2:$Q$29,MATCH(E1119,Cost_Components!$A$2:$A$29,0)),"")</f>
        <v>2023</v>
      </c>
      <c r="V1119" s="30">
        <f>1/(1+Calculation_Assumptions!$B$5)^(B1119-Calculation_Assumptions!$B$2)</f>
        <v>0.47760556926165965</v>
      </c>
      <c r="W1119" s="23">
        <f t="shared" si="244"/>
        <v>4921337.8054641318</v>
      </c>
      <c r="X1119" s="23">
        <f t="shared" si="245"/>
        <v>10144234.426168673</v>
      </c>
      <c r="Y1119" s="23">
        <f t="shared" si="246"/>
        <v>5222896.6207045419</v>
      </c>
      <c r="Z1119" s="17">
        <f>IFERROR(INDEX(Cost_Components!$T$2:$T$29,MATCH(E1119,Cost_Components!$A$2:$A$29,0)),"")</f>
        <v>0.8</v>
      </c>
      <c r="AA1119" s="26">
        <f>IFERROR(INDEX(Cost_Components!$U$2:$U$29,MATCH(E1119,Cost_Components!$A$2:$A$29,0)),"")</f>
        <v>2025</v>
      </c>
      <c r="AB1119" s="26">
        <f>IFERROR(INDEX(Cost_Components!$V$2:$V$29,MATCH(E1119,Cost_Components!$A$2:$A$29,0)),"")</f>
        <v>2050</v>
      </c>
      <c r="AC1119" s="26">
        <f>IFERROR(INDEX(Cost_Components!$M$2:$M$29,MATCH(E1119,Cost_Components!$A$2:$A$29,0)),"")</f>
        <v>30</v>
      </c>
      <c r="AD1119" s="26">
        <f>IFERROR(INDEX(Cost_Components!$N$2:$N$29,MATCH(E1119,Cost_Components!$A$2:$A$29,0)),"")</f>
        <v>95</v>
      </c>
      <c r="AE1119" s="16" t="str">
        <f>IFERROR(INDEX(Cost_Components!$O$2:$O$29,MATCH(E1119,Cost_Components!$A$2:$A$29,0)),"")</f>
        <v>Both</v>
      </c>
      <c r="AF1119" s="11">
        <v>786178.68748364202</v>
      </c>
      <c r="AG1119" s="11">
        <v>984268.21143302601</v>
      </c>
      <c r="AH1119" s="23">
        <f t="shared" si="247"/>
        <v>1</v>
      </c>
      <c r="AI1119" s="10">
        <v>323312042.56328499</v>
      </c>
      <c r="AJ1119" s="29">
        <f t="shared" si="248"/>
        <v>3.1870722784589016E-2</v>
      </c>
      <c r="AK1119" s="29">
        <f t="shared" si="249"/>
        <v>6.5694348983592166E-2</v>
      </c>
      <c r="AL1119" s="29">
        <f t="shared" si="250"/>
        <v>3.3823626199003143E-2</v>
      </c>
      <c r="AM1119" s="29">
        <f t="shared" si="251"/>
        <v>1.6154352245268483E-2</v>
      </c>
    </row>
    <row r="1120" spans="1:39">
      <c r="A1120" t="s">
        <v>115</v>
      </c>
      <c r="B1120" s="20">
        <v>2025</v>
      </c>
      <c r="C1120" t="s">
        <v>247</v>
      </c>
      <c r="D1120" t="s">
        <v>222</v>
      </c>
      <c r="E1120" s="22" t="s">
        <v>340</v>
      </c>
      <c r="F1120" s="22" t="s">
        <v>341</v>
      </c>
      <c r="G1120" s="22" t="s">
        <v>248</v>
      </c>
      <c r="H1120" s="22" t="s">
        <v>237</v>
      </c>
      <c r="I1120" s="22" t="s">
        <v>309</v>
      </c>
      <c r="J1120" s="17">
        <f>IFERROR(INDEX(Cost_Components!$K$2:$K$29,MATCH(E1120,Cost_Components!$A$2:$A$29,0)),"")</f>
        <v>1</v>
      </c>
      <c r="K1120" s="17">
        <f t="shared" si="238"/>
        <v>0.32884615384615384</v>
      </c>
      <c r="L1120" s="17">
        <f>IFERROR(INDEX(Cost_Components!$S$2:$S$29,MATCH(E1120,Cost_Components!$A$2:$A$29,0)),"")</f>
        <v>0.31</v>
      </c>
      <c r="M1120" s="28">
        <f>IFERROR(INDEX(Cost_Components!$L$2:$L$29,MATCH(E1120,Cost_Components!$A$2:$A$29,0)),"")</f>
        <v>1</v>
      </c>
      <c r="N1120" s="29">
        <f>IFERROR(INDEX(Cost_Components!$P$2:$P$29,MATCH(E1120,Cost_Components!$A$2:$A$29,0)),"")</f>
        <v>119.7214874</v>
      </c>
      <c r="O1120" s="23">
        <f t="shared" si="239"/>
        <v>5185146.3995736502</v>
      </c>
      <c r="P1120" s="23">
        <f t="shared" si="240"/>
        <v>5189652.7387108197</v>
      </c>
      <c r="Q1120" s="23">
        <f t="shared" si="241"/>
        <v>192607012.94006228</v>
      </c>
      <c r="R1120" s="23">
        <f t="shared" si="242"/>
        <v>204138957.93802842</v>
      </c>
      <c r="S1120" s="23">
        <f t="shared" si="243"/>
        <v>11531944.997966141</v>
      </c>
      <c r="T1120" s="16">
        <f>IFERROR(INDEX(Cost_Components!$R$2:$R$29,MATCH(E1120,Cost_Components!$A$2:$A$29,0)),"")</f>
        <v>1</v>
      </c>
      <c r="U1120" s="26">
        <f>IFERROR(INDEX(Cost_Components!$Q$2:$Q$29,MATCH(E1120,Cost_Components!$A$2:$A$29,0)),"")</f>
        <v>2023</v>
      </c>
      <c r="V1120" s="30">
        <f>1/(1+Calculation_Assumptions!$B$5)^(B1120-Calculation_Assumptions!$B$2)</f>
        <v>1</v>
      </c>
      <c r="W1120" s="23">
        <f t="shared" si="244"/>
        <v>192607012.94006228</v>
      </c>
      <c r="X1120" s="23">
        <f t="shared" si="245"/>
        <v>204138957.93802842</v>
      </c>
      <c r="Y1120" s="23">
        <f t="shared" si="246"/>
        <v>11531944.997966141</v>
      </c>
      <c r="Z1120" s="17">
        <f>IFERROR(INDEX(Cost_Components!$T$2:$T$29,MATCH(E1120,Cost_Components!$A$2:$A$29,0)),"")</f>
        <v>0.8</v>
      </c>
      <c r="AA1120" s="26">
        <f>IFERROR(INDEX(Cost_Components!$U$2:$U$29,MATCH(E1120,Cost_Components!$A$2:$A$29,0)),"")</f>
        <v>2025</v>
      </c>
      <c r="AB1120" s="26">
        <f>IFERROR(INDEX(Cost_Components!$V$2:$V$29,MATCH(E1120,Cost_Components!$A$2:$A$29,0)),"")</f>
        <v>2050</v>
      </c>
      <c r="AC1120" s="26">
        <f>IFERROR(INDEX(Cost_Components!$M$2:$M$29,MATCH(E1120,Cost_Components!$A$2:$A$29,0)),"")</f>
        <v>30</v>
      </c>
      <c r="AD1120" s="26">
        <f>IFERROR(INDEX(Cost_Components!$N$2:$N$29,MATCH(E1120,Cost_Components!$A$2:$A$29,0)),"")</f>
        <v>95</v>
      </c>
      <c r="AE1120" s="16" t="str">
        <f>IFERROR(INDEX(Cost_Components!$O$2:$O$29,MATCH(E1120,Cost_Components!$A$2:$A$29,0)),"")</f>
        <v>Both</v>
      </c>
      <c r="AF1120" s="11">
        <v>5185146.3995736502</v>
      </c>
      <c r="AG1120" s="11">
        <v>5189652.7387108197</v>
      </c>
      <c r="AH1120" s="23">
        <f t="shared" si="247"/>
        <v>1</v>
      </c>
      <c r="AI1120" s="10">
        <v>288391907.64445603</v>
      </c>
      <c r="AJ1120" s="29">
        <f t="shared" si="248"/>
        <v>0.66786552546931321</v>
      </c>
      <c r="AK1120" s="29">
        <f t="shared" si="249"/>
        <v>0.70785258714575705</v>
      </c>
      <c r="AL1120" s="29">
        <f t="shared" si="250"/>
        <v>3.9987061676443773E-2</v>
      </c>
      <c r="AM1120" s="29">
        <f t="shared" si="251"/>
        <v>3.9987061676443773E-2</v>
      </c>
    </row>
    <row r="1121" spans="1:39">
      <c r="A1121" t="s">
        <v>115</v>
      </c>
      <c r="B1121" s="20">
        <v>2026</v>
      </c>
      <c r="C1121" t="s">
        <v>247</v>
      </c>
      <c r="D1121" t="s">
        <v>222</v>
      </c>
      <c r="E1121" s="22" t="s">
        <v>340</v>
      </c>
      <c r="F1121" s="22" t="s">
        <v>341</v>
      </c>
      <c r="G1121" s="22" t="s">
        <v>248</v>
      </c>
      <c r="H1121" s="22" t="s">
        <v>237</v>
      </c>
      <c r="I1121" s="22" t="s">
        <v>309</v>
      </c>
      <c r="J1121" s="17">
        <f>IFERROR(INDEX(Cost_Components!$K$2:$K$29,MATCH(E1121,Cost_Components!$A$2:$A$29,0)),"")</f>
        <v>1</v>
      </c>
      <c r="K1121" s="17">
        <f t="shared" si="238"/>
        <v>0.34769230769230769</v>
      </c>
      <c r="L1121" s="17">
        <f>IFERROR(INDEX(Cost_Components!$S$2:$S$29,MATCH(E1121,Cost_Components!$A$2:$A$29,0)),"")</f>
        <v>0.31</v>
      </c>
      <c r="M1121" s="28">
        <f>IFERROR(INDEX(Cost_Components!$L$2:$L$29,MATCH(E1121,Cost_Components!$A$2:$A$29,0)),"")</f>
        <v>1</v>
      </c>
      <c r="N1121" s="29">
        <f>IFERROR(INDEX(Cost_Components!$P$2:$P$29,MATCH(E1121,Cost_Components!$A$2:$A$29,0)),"")</f>
        <v>119.7214874</v>
      </c>
      <c r="O1121" s="23">
        <f t="shared" si="239"/>
        <v>5318238.8099617902</v>
      </c>
      <c r="P1121" s="23">
        <f t="shared" si="240"/>
        <v>5331606.6317660902</v>
      </c>
      <c r="Q1121" s="23">
        <f t="shared" si="241"/>
        <v>197875441.61788952</v>
      </c>
      <c r="R1121" s="23">
        <f t="shared" si="242"/>
        <v>221378286.32770634</v>
      </c>
      <c r="S1121" s="23">
        <f t="shared" si="243"/>
        <v>23502844.709816813</v>
      </c>
      <c r="T1121" s="16">
        <f>IFERROR(INDEX(Cost_Components!$R$2:$R$29,MATCH(E1121,Cost_Components!$A$2:$A$29,0)),"")</f>
        <v>1</v>
      </c>
      <c r="U1121" s="26">
        <f>IFERROR(INDEX(Cost_Components!$Q$2:$Q$29,MATCH(E1121,Cost_Components!$A$2:$A$29,0)),"")</f>
        <v>2023</v>
      </c>
      <c r="V1121" s="30">
        <f>1/(1+Calculation_Assumptions!$B$5)^(B1121-Calculation_Assumptions!$B$2)</f>
        <v>0.970873786407767</v>
      </c>
      <c r="W1121" s="23">
        <f t="shared" si="244"/>
        <v>192112079.24066943</v>
      </c>
      <c r="X1121" s="23">
        <f t="shared" si="245"/>
        <v>214930375.07544306</v>
      </c>
      <c r="Y1121" s="23">
        <f t="shared" si="246"/>
        <v>22818295.834773604</v>
      </c>
      <c r="Z1121" s="17">
        <f>IFERROR(INDEX(Cost_Components!$T$2:$T$29,MATCH(E1121,Cost_Components!$A$2:$A$29,0)),"")</f>
        <v>0.8</v>
      </c>
      <c r="AA1121" s="26">
        <f>IFERROR(INDEX(Cost_Components!$U$2:$U$29,MATCH(E1121,Cost_Components!$A$2:$A$29,0)),"")</f>
        <v>2025</v>
      </c>
      <c r="AB1121" s="26">
        <f>IFERROR(INDEX(Cost_Components!$V$2:$V$29,MATCH(E1121,Cost_Components!$A$2:$A$29,0)),"")</f>
        <v>2050</v>
      </c>
      <c r="AC1121" s="26">
        <f>IFERROR(INDEX(Cost_Components!$M$2:$M$29,MATCH(E1121,Cost_Components!$A$2:$A$29,0)),"")</f>
        <v>30</v>
      </c>
      <c r="AD1121" s="26">
        <f>IFERROR(INDEX(Cost_Components!$N$2:$N$29,MATCH(E1121,Cost_Components!$A$2:$A$29,0)),"")</f>
        <v>95</v>
      </c>
      <c r="AE1121" s="16" t="str">
        <f>IFERROR(INDEX(Cost_Components!$O$2:$O$29,MATCH(E1121,Cost_Components!$A$2:$A$29,0)),"")</f>
        <v>Both</v>
      </c>
      <c r="AF1121" s="11">
        <v>5318238.8099617902</v>
      </c>
      <c r="AG1121" s="11">
        <v>5331606.6317660902</v>
      </c>
      <c r="AH1121" s="23">
        <f t="shared" si="247"/>
        <v>1</v>
      </c>
      <c r="AI1121" s="10">
        <v>290472130.233437</v>
      </c>
      <c r="AJ1121" s="29">
        <f t="shared" si="248"/>
        <v>0.6812200587328896</v>
      </c>
      <c r="AK1121" s="29">
        <f t="shared" si="249"/>
        <v>0.76213262232695567</v>
      </c>
      <c r="AL1121" s="29">
        <f t="shared" si="250"/>
        <v>8.0912563594066067E-2</v>
      </c>
      <c r="AM1121" s="29">
        <f t="shared" si="251"/>
        <v>7.8555886984530157E-2</v>
      </c>
    </row>
    <row r="1122" spans="1:39">
      <c r="A1122" t="s">
        <v>115</v>
      </c>
      <c r="B1122" s="20">
        <v>2027</v>
      </c>
      <c r="C1122" t="s">
        <v>247</v>
      </c>
      <c r="D1122" t="s">
        <v>222</v>
      </c>
      <c r="E1122" s="22" t="s">
        <v>340</v>
      </c>
      <c r="F1122" s="22" t="s">
        <v>341</v>
      </c>
      <c r="G1122" s="22" t="s">
        <v>248</v>
      </c>
      <c r="H1122" s="22" t="s">
        <v>237</v>
      </c>
      <c r="I1122" s="22" t="s">
        <v>309</v>
      </c>
      <c r="J1122" s="17">
        <f>IFERROR(INDEX(Cost_Components!$K$2:$K$29,MATCH(E1122,Cost_Components!$A$2:$A$29,0)),"")</f>
        <v>1</v>
      </c>
      <c r="K1122" s="17">
        <f t="shared" si="238"/>
        <v>0.36653846153846154</v>
      </c>
      <c r="L1122" s="17">
        <f>IFERROR(INDEX(Cost_Components!$S$2:$S$29,MATCH(E1122,Cost_Components!$A$2:$A$29,0)),"")</f>
        <v>0.31</v>
      </c>
      <c r="M1122" s="28">
        <f>IFERROR(INDEX(Cost_Components!$L$2:$L$29,MATCH(E1122,Cost_Components!$A$2:$A$29,0)),"")</f>
        <v>1</v>
      </c>
      <c r="N1122" s="29">
        <f>IFERROR(INDEX(Cost_Components!$P$2:$P$29,MATCH(E1122,Cost_Components!$A$2:$A$29,0)),"")</f>
        <v>119.7214874</v>
      </c>
      <c r="O1122" s="23">
        <f t="shared" si="239"/>
        <v>5450017.8900830802</v>
      </c>
      <c r="P1122" s="23">
        <f t="shared" si="240"/>
        <v>5476440.6908597397</v>
      </c>
      <c r="Q1122" s="23">
        <f t="shared" si="241"/>
        <v>203250763.8019596</v>
      </c>
      <c r="R1122" s="23">
        <f t="shared" si="242"/>
        <v>239160572.49767706</v>
      </c>
      <c r="S1122" s="23">
        <f t="shared" si="243"/>
        <v>35909808.695717454</v>
      </c>
      <c r="T1122" s="16">
        <f>IFERROR(INDEX(Cost_Components!$R$2:$R$29,MATCH(E1122,Cost_Components!$A$2:$A$29,0)),"")</f>
        <v>1</v>
      </c>
      <c r="U1122" s="26">
        <f>IFERROR(INDEX(Cost_Components!$Q$2:$Q$29,MATCH(E1122,Cost_Components!$A$2:$A$29,0)),"")</f>
        <v>2023</v>
      </c>
      <c r="V1122" s="30">
        <f>1/(1+Calculation_Assumptions!$B$5)^(B1122-Calculation_Assumptions!$B$2)</f>
        <v>0.94259590913375435</v>
      </c>
      <c r="W1122" s="23">
        <f t="shared" si="244"/>
        <v>191583338.48803809</v>
      </c>
      <c r="X1122" s="23">
        <f t="shared" si="245"/>
        <v>225431777.26239708</v>
      </c>
      <c r="Y1122" s="23">
        <f t="shared" si="246"/>
        <v>33848438.774358988</v>
      </c>
      <c r="Z1122" s="17">
        <f>IFERROR(INDEX(Cost_Components!$T$2:$T$29,MATCH(E1122,Cost_Components!$A$2:$A$29,0)),"")</f>
        <v>0.8</v>
      </c>
      <c r="AA1122" s="26">
        <f>IFERROR(INDEX(Cost_Components!$U$2:$U$29,MATCH(E1122,Cost_Components!$A$2:$A$29,0)),"")</f>
        <v>2025</v>
      </c>
      <c r="AB1122" s="26">
        <f>IFERROR(INDEX(Cost_Components!$V$2:$V$29,MATCH(E1122,Cost_Components!$A$2:$A$29,0)),"")</f>
        <v>2050</v>
      </c>
      <c r="AC1122" s="26">
        <f>IFERROR(INDEX(Cost_Components!$M$2:$M$29,MATCH(E1122,Cost_Components!$A$2:$A$29,0)),"")</f>
        <v>30</v>
      </c>
      <c r="AD1122" s="26">
        <f>IFERROR(INDEX(Cost_Components!$N$2:$N$29,MATCH(E1122,Cost_Components!$A$2:$A$29,0)),"")</f>
        <v>95</v>
      </c>
      <c r="AE1122" s="16" t="str">
        <f>IFERROR(INDEX(Cost_Components!$O$2:$O$29,MATCH(E1122,Cost_Components!$A$2:$A$29,0)),"")</f>
        <v>Both</v>
      </c>
      <c r="AF1122" s="11">
        <v>5450017.8900830802</v>
      </c>
      <c r="AG1122" s="11">
        <v>5476440.6908597397</v>
      </c>
      <c r="AH1122" s="23">
        <f t="shared" si="247"/>
        <v>1</v>
      </c>
      <c r="AI1122" s="10">
        <v>292505080.826208</v>
      </c>
      <c r="AJ1122" s="29">
        <f t="shared" si="248"/>
        <v>0.69486233616133708</v>
      </c>
      <c r="AK1122" s="29">
        <f t="shared" si="249"/>
        <v>0.81762878040321774</v>
      </c>
      <c r="AL1122" s="29">
        <f t="shared" si="250"/>
        <v>0.12276644424188064</v>
      </c>
      <c r="AM1122" s="29">
        <f t="shared" si="251"/>
        <v>0.11571914812129383</v>
      </c>
    </row>
    <row r="1123" spans="1:39">
      <c r="A1123" t="s">
        <v>115</v>
      </c>
      <c r="B1123" s="20">
        <v>2028</v>
      </c>
      <c r="C1123" t="s">
        <v>247</v>
      </c>
      <c r="D1123" t="s">
        <v>222</v>
      </c>
      <c r="E1123" s="22" t="s">
        <v>340</v>
      </c>
      <c r="F1123" s="22" t="s">
        <v>341</v>
      </c>
      <c r="G1123" s="22" t="s">
        <v>248</v>
      </c>
      <c r="H1123" s="22" t="s">
        <v>237</v>
      </c>
      <c r="I1123" s="22" t="s">
        <v>309</v>
      </c>
      <c r="J1123" s="17">
        <f>IFERROR(INDEX(Cost_Components!$K$2:$K$29,MATCH(E1123,Cost_Components!$A$2:$A$29,0)),"")</f>
        <v>1</v>
      </c>
      <c r="K1123" s="17">
        <f t="shared" si="238"/>
        <v>0.38538461538461538</v>
      </c>
      <c r="L1123" s="17">
        <f>IFERROR(INDEX(Cost_Components!$S$2:$S$29,MATCH(E1123,Cost_Components!$A$2:$A$29,0)),"")</f>
        <v>0.31</v>
      </c>
      <c r="M1123" s="28">
        <f>IFERROR(INDEX(Cost_Components!$L$2:$L$29,MATCH(E1123,Cost_Components!$A$2:$A$29,0)),"")</f>
        <v>1</v>
      </c>
      <c r="N1123" s="29">
        <f>IFERROR(INDEX(Cost_Components!$P$2:$P$29,MATCH(E1123,Cost_Components!$A$2:$A$29,0)),"")</f>
        <v>119.7214874</v>
      </c>
      <c r="O1123" s="23">
        <f t="shared" si="239"/>
        <v>5577626.2746963101</v>
      </c>
      <c r="P1123" s="23">
        <f t="shared" si="240"/>
        <v>5621302.8328635497</v>
      </c>
      <c r="Q1123" s="23">
        <f t="shared" si="241"/>
        <v>208627128.24563992</v>
      </c>
      <c r="R1123" s="23">
        <f t="shared" si="242"/>
        <v>257345091.22903812</v>
      </c>
      <c r="S1123" s="23">
        <f t="shared" si="243"/>
        <v>48717962.983398199</v>
      </c>
      <c r="T1123" s="16">
        <f>IFERROR(INDEX(Cost_Components!$R$2:$R$29,MATCH(E1123,Cost_Components!$A$2:$A$29,0)),"")</f>
        <v>1</v>
      </c>
      <c r="U1123" s="26">
        <f>IFERROR(INDEX(Cost_Components!$Q$2:$Q$29,MATCH(E1123,Cost_Components!$A$2:$A$29,0)),"")</f>
        <v>2023</v>
      </c>
      <c r="V1123" s="30">
        <f>1/(1+Calculation_Assumptions!$B$5)^(B1123-Calculation_Assumptions!$B$2)</f>
        <v>0.91514165935315961</v>
      </c>
      <c r="W1123" s="23">
        <f t="shared" si="244"/>
        <v>190923376.32879934</v>
      </c>
      <c r="X1123" s="23">
        <f t="shared" si="245"/>
        <v>235507213.81373218</v>
      </c>
      <c r="Y1123" s="23">
        <f t="shared" si="246"/>
        <v>44583837.484932832</v>
      </c>
      <c r="Z1123" s="17">
        <f>IFERROR(INDEX(Cost_Components!$T$2:$T$29,MATCH(E1123,Cost_Components!$A$2:$A$29,0)),"")</f>
        <v>0.8</v>
      </c>
      <c r="AA1123" s="26">
        <f>IFERROR(INDEX(Cost_Components!$U$2:$U$29,MATCH(E1123,Cost_Components!$A$2:$A$29,0)),"")</f>
        <v>2025</v>
      </c>
      <c r="AB1123" s="26">
        <f>IFERROR(INDEX(Cost_Components!$V$2:$V$29,MATCH(E1123,Cost_Components!$A$2:$A$29,0)),"")</f>
        <v>2050</v>
      </c>
      <c r="AC1123" s="26">
        <f>IFERROR(INDEX(Cost_Components!$M$2:$M$29,MATCH(E1123,Cost_Components!$A$2:$A$29,0)),"")</f>
        <v>30</v>
      </c>
      <c r="AD1123" s="26">
        <f>IFERROR(INDEX(Cost_Components!$N$2:$N$29,MATCH(E1123,Cost_Components!$A$2:$A$29,0)),"")</f>
        <v>95</v>
      </c>
      <c r="AE1123" s="16" t="str">
        <f>IFERROR(INDEX(Cost_Components!$O$2:$O$29,MATCH(E1123,Cost_Components!$A$2:$A$29,0)),"")</f>
        <v>Both</v>
      </c>
      <c r="AF1123" s="11">
        <v>5577626.2746963101</v>
      </c>
      <c r="AG1123" s="11">
        <v>5621302.8328635497</v>
      </c>
      <c r="AH1123" s="23">
        <f t="shared" si="247"/>
        <v>1</v>
      </c>
      <c r="AI1123" s="10">
        <v>294484707.92155403</v>
      </c>
      <c r="AJ1123" s="29">
        <f t="shared" si="248"/>
        <v>0.70844808790959302</v>
      </c>
      <c r="AK1123" s="29">
        <f t="shared" si="249"/>
        <v>0.87388269851210987</v>
      </c>
      <c r="AL1123" s="29">
        <f t="shared" si="250"/>
        <v>0.16543461060251685</v>
      </c>
      <c r="AM1123" s="29">
        <f t="shared" si="251"/>
        <v>0.15139610406123108</v>
      </c>
    </row>
    <row r="1124" spans="1:39">
      <c r="A1124" t="s">
        <v>115</v>
      </c>
      <c r="B1124" s="20">
        <v>2029</v>
      </c>
      <c r="C1124" t="s">
        <v>247</v>
      </c>
      <c r="D1124" t="s">
        <v>222</v>
      </c>
      <c r="E1124" s="22" t="s">
        <v>340</v>
      </c>
      <c r="F1124" s="22" t="s">
        <v>341</v>
      </c>
      <c r="G1124" s="22" t="s">
        <v>248</v>
      </c>
      <c r="H1124" s="22" t="s">
        <v>237</v>
      </c>
      <c r="I1124" s="22" t="s">
        <v>309</v>
      </c>
      <c r="J1124" s="17">
        <f>IFERROR(INDEX(Cost_Components!$K$2:$K$29,MATCH(E1124,Cost_Components!$A$2:$A$29,0)),"")</f>
        <v>1</v>
      </c>
      <c r="K1124" s="17">
        <f t="shared" si="238"/>
        <v>0.40423076923076923</v>
      </c>
      <c r="L1124" s="17">
        <f>IFERROR(INDEX(Cost_Components!$S$2:$S$29,MATCH(E1124,Cost_Components!$A$2:$A$29,0)),"")</f>
        <v>0.31</v>
      </c>
      <c r="M1124" s="28">
        <f>IFERROR(INDEX(Cost_Components!$L$2:$L$29,MATCH(E1124,Cost_Components!$A$2:$A$29,0)),"")</f>
        <v>1</v>
      </c>
      <c r="N1124" s="29">
        <f>IFERROR(INDEX(Cost_Components!$P$2:$P$29,MATCH(E1124,Cost_Components!$A$2:$A$29,0)),"")</f>
        <v>119.7214874</v>
      </c>
      <c r="O1124" s="23">
        <f t="shared" si="239"/>
        <v>5702134.1780657303</v>
      </c>
      <c r="P1124" s="23">
        <f t="shared" si="240"/>
        <v>5766968.1668582996</v>
      </c>
      <c r="Q1124" s="23">
        <f t="shared" si="241"/>
        <v>214033302.08466539</v>
      </c>
      <c r="R1124" s="23">
        <f t="shared" si="242"/>
        <v>275955404.7673763</v>
      </c>
      <c r="S1124" s="23">
        <f t="shared" si="243"/>
        <v>61922102.682710916</v>
      </c>
      <c r="T1124" s="16">
        <f>IFERROR(INDEX(Cost_Components!$R$2:$R$29,MATCH(E1124,Cost_Components!$A$2:$A$29,0)),"")</f>
        <v>1</v>
      </c>
      <c r="U1124" s="26">
        <f>IFERROR(INDEX(Cost_Components!$Q$2:$Q$29,MATCH(E1124,Cost_Components!$A$2:$A$29,0)),"")</f>
        <v>2023</v>
      </c>
      <c r="V1124" s="30">
        <f>1/(1+Calculation_Assumptions!$B$5)^(B1124-Calculation_Assumptions!$B$2)</f>
        <v>0.888487047915689</v>
      </c>
      <c r="W1124" s="23">
        <f t="shared" si="244"/>
        <v>190165816.72485122</v>
      </c>
      <c r="X1124" s="23">
        <f t="shared" si="245"/>
        <v>245182802.93814522</v>
      </c>
      <c r="Y1124" s="23">
        <f t="shared" si="246"/>
        <v>55016986.213293985</v>
      </c>
      <c r="Z1124" s="17">
        <f>IFERROR(INDEX(Cost_Components!$T$2:$T$29,MATCH(E1124,Cost_Components!$A$2:$A$29,0)),"")</f>
        <v>0.8</v>
      </c>
      <c r="AA1124" s="26">
        <f>IFERROR(INDEX(Cost_Components!$U$2:$U$29,MATCH(E1124,Cost_Components!$A$2:$A$29,0)),"")</f>
        <v>2025</v>
      </c>
      <c r="AB1124" s="26">
        <f>IFERROR(INDEX(Cost_Components!$V$2:$V$29,MATCH(E1124,Cost_Components!$A$2:$A$29,0)),"")</f>
        <v>2050</v>
      </c>
      <c r="AC1124" s="26">
        <f>IFERROR(INDEX(Cost_Components!$M$2:$M$29,MATCH(E1124,Cost_Components!$A$2:$A$29,0)),"")</f>
        <v>30</v>
      </c>
      <c r="AD1124" s="26">
        <f>IFERROR(INDEX(Cost_Components!$N$2:$N$29,MATCH(E1124,Cost_Components!$A$2:$A$29,0)),"")</f>
        <v>95</v>
      </c>
      <c r="AE1124" s="16" t="str">
        <f>IFERROR(INDEX(Cost_Components!$O$2:$O$29,MATCH(E1124,Cost_Components!$A$2:$A$29,0)),"")</f>
        <v>Both</v>
      </c>
      <c r="AF1124" s="11">
        <v>5702134.1780657303</v>
      </c>
      <c r="AG1124" s="11">
        <v>5766968.1668582996</v>
      </c>
      <c r="AH1124" s="23">
        <f t="shared" si="247"/>
        <v>1</v>
      </c>
      <c r="AI1124" s="10">
        <v>296414030.31142998</v>
      </c>
      <c r="AJ1124" s="29">
        <f t="shared" si="248"/>
        <v>0.72207547618373336</v>
      </c>
      <c r="AK1124" s="29">
        <f t="shared" si="249"/>
        <v>0.93097956421779815</v>
      </c>
      <c r="AL1124" s="29">
        <f t="shared" si="250"/>
        <v>0.20890408803406479</v>
      </c>
      <c r="AM1124" s="29">
        <f t="shared" si="251"/>
        <v>0.18560857647490542</v>
      </c>
    </row>
    <row r="1125" spans="1:39">
      <c r="A1125" t="s">
        <v>115</v>
      </c>
      <c r="B1125" s="20">
        <v>2030</v>
      </c>
      <c r="C1125" t="s">
        <v>247</v>
      </c>
      <c r="D1125" t="s">
        <v>222</v>
      </c>
      <c r="E1125" s="22" t="s">
        <v>340</v>
      </c>
      <c r="F1125" s="22" t="s">
        <v>341</v>
      </c>
      <c r="G1125" s="22" t="s">
        <v>248</v>
      </c>
      <c r="H1125" s="22" t="s">
        <v>237</v>
      </c>
      <c r="I1125" s="22" t="s">
        <v>309</v>
      </c>
      <c r="J1125" s="17">
        <f>IFERROR(INDEX(Cost_Components!$K$2:$K$29,MATCH(E1125,Cost_Components!$A$2:$A$29,0)),"")</f>
        <v>1</v>
      </c>
      <c r="K1125" s="17">
        <f t="shared" si="238"/>
        <v>0.42307692307692307</v>
      </c>
      <c r="L1125" s="17">
        <f>IFERROR(INDEX(Cost_Components!$S$2:$S$29,MATCH(E1125,Cost_Components!$A$2:$A$29,0)),"")</f>
        <v>0.31</v>
      </c>
      <c r="M1125" s="28">
        <f>IFERROR(INDEX(Cost_Components!$L$2:$L$29,MATCH(E1125,Cost_Components!$A$2:$A$29,0)),"")</f>
        <v>1</v>
      </c>
      <c r="N1125" s="29">
        <f>IFERROR(INDEX(Cost_Components!$P$2:$P$29,MATCH(E1125,Cost_Components!$A$2:$A$29,0)),"")</f>
        <v>119.7214874</v>
      </c>
      <c r="O1125" s="23">
        <f t="shared" si="239"/>
        <v>5823843.35340345</v>
      </c>
      <c r="P1125" s="23">
        <f t="shared" si="240"/>
        <v>5913493.5628832998</v>
      </c>
      <c r="Q1125" s="23">
        <f t="shared" si="241"/>
        <v>219471395.97440135</v>
      </c>
      <c r="R1125" s="23">
        <f t="shared" si="242"/>
        <v>294985810.5844121</v>
      </c>
      <c r="S1125" s="23">
        <f t="shared" si="243"/>
        <v>75514414.610010743</v>
      </c>
      <c r="T1125" s="16">
        <f>IFERROR(INDEX(Cost_Components!$R$2:$R$29,MATCH(E1125,Cost_Components!$A$2:$A$29,0)),"")</f>
        <v>1</v>
      </c>
      <c r="U1125" s="26">
        <f>IFERROR(INDEX(Cost_Components!$Q$2:$Q$29,MATCH(E1125,Cost_Components!$A$2:$A$29,0)),"")</f>
        <v>2023</v>
      </c>
      <c r="V1125" s="30">
        <f>1/(1+Calculation_Assumptions!$B$5)^(B1125-Calculation_Assumptions!$B$2)</f>
        <v>0.86260878438416411</v>
      </c>
      <c r="W1125" s="23">
        <f t="shared" si="244"/>
        <v>189317954.08857387</v>
      </c>
      <c r="X1125" s="23">
        <f t="shared" si="245"/>
        <v>254457351.47879702</v>
      </c>
      <c r="Y1125" s="23">
        <f t="shared" si="246"/>
        <v>65139397.390223131</v>
      </c>
      <c r="Z1125" s="17">
        <f>IFERROR(INDEX(Cost_Components!$T$2:$T$29,MATCH(E1125,Cost_Components!$A$2:$A$29,0)),"")</f>
        <v>0.8</v>
      </c>
      <c r="AA1125" s="26">
        <f>IFERROR(INDEX(Cost_Components!$U$2:$U$29,MATCH(E1125,Cost_Components!$A$2:$A$29,0)),"")</f>
        <v>2025</v>
      </c>
      <c r="AB1125" s="26">
        <f>IFERROR(INDEX(Cost_Components!$V$2:$V$29,MATCH(E1125,Cost_Components!$A$2:$A$29,0)),"")</f>
        <v>2050</v>
      </c>
      <c r="AC1125" s="26">
        <f>IFERROR(INDEX(Cost_Components!$M$2:$M$29,MATCH(E1125,Cost_Components!$A$2:$A$29,0)),"")</f>
        <v>30</v>
      </c>
      <c r="AD1125" s="26">
        <f>IFERROR(INDEX(Cost_Components!$N$2:$N$29,MATCH(E1125,Cost_Components!$A$2:$A$29,0)),"")</f>
        <v>95</v>
      </c>
      <c r="AE1125" s="16" t="str">
        <f>IFERROR(INDEX(Cost_Components!$O$2:$O$29,MATCH(E1125,Cost_Components!$A$2:$A$29,0)),"")</f>
        <v>Both</v>
      </c>
      <c r="AF1125" s="11">
        <v>5823843.35340345</v>
      </c>
      <c r="AG1125" s="11">
        <v>5913493.5628832998</v>
      </c>
      <c r="AH1125" s="23">
        <f t="shared" si="247"/>
        <v>1</v>
      </c>
      <c r="AI1125" s="10">
        <v>298289404.664994</v>
      </c>
      <c r="AJ1125" s="29">
        <f t="shared" si="248"/>
        <v>0.7357666499113088</v>
      </c>
      <c r="AK1125" s="29">
        <f t="shared" si="249"/>
        <v>0.98892486950955516</v>
      </c>
      <c r="AL1125" s="29">
        <f t="shared" si="250"/>
        <v>0.25315821959824641</v>
      </c>
      <c r="AM1125" s="29">
        <f t="shared" si="251"/>
        <v>0.21837650406450262</v>
      </c>
    </row>
    <row r="1126" spans="1:39">
      <c r="A1126" t="s">
        <v>115</v>
      </c>
      <c r="B1126" s="20">
        <v>2031</v>
      </c>
      <c r="C1126" t="s">
        <v>247</v>
      </c>
      <c r="D1126" t="s">
        <v>222</v>
      </c>
      <c r="E1126" s="22" t="s">
        <v>340</v>
      </c>
      <c r="F1126" s="22" t="s">
        <v>341</v>
      </c>
      <c r="G1126" s="22" t="s">
        <v>248</v>
      </c>
      <c r="H1126" s="22" t="s">
        <v>237</v>
      </c>
      <c r="I1126" s="22" t="s">
        <v>309</v>
      </c>
      <c r="J1126" s="17">
        <f>IFERROR(INDEX(Cost_Components!$K$2:$K$29,MATCH(E1126,Cost_Components!$A$2:$A$29,0)),"")</f>
        <v>1</v>
      </c>
      <c r="K1126" s="17">
        <f t="shared" si="238"/>
        <v>0.44192307692307692</v>
      </c>
      <c r="L1126" s="17">
        <f>IFERROR(INDEX(Cost_Components!$S$2:$S$29,MATCH(E1126,Cost_Components!$A$2:$A$29,0)),"")</f>
        <v>0.31</v>
      </c>
      <c r="M1126" s="28">
        <f>IFERROR(INDEX(Cost_Components!$L$2:$L$29,MATCH(E1126,Cost_Components!$A$2:$A$29,0)),"")</f>
        <v>1</v>
      </c>
      <c r="N1126" s="29">
        <f>IFERROR(INDEX(Cost_Components!$P$2:$P$29,MATCH(E1126,Cost_Components!$A$2:$A$29,0)),"")</f>
        <v>119.7214874</v>
      </c>
      <c r="O1126" s="23">
        <f t="shared" si="239"/>
        <v>5942901.7675408302</v>
      </c>
      <c r="P1126" s="23">
        <f t="shared" si="240"/>
        <v>6060891.7902345099</v>
      </c>
      <c r="Q1126" s="23">
        <f t="shared" si="241"/>
        <v>224941883.83017054</v>
      </c>
      <c r="R1126" s="23">
        <f t="shared" si="242"/>
        <v>314425193.04050261</v>
      </c>
      <c r="S1126" s="23">
        <f t="shared" si="243"/>
        <v>89483309.210332066</v>
      </c>
      <c r="T1126" s="16">
        <f>IFERROR(INDEX(Cost_Components!$R$2:$R$29,MATCH(E1126,Cost_Components!$A$2:$A$29,0)),"")</f>
        <v>1</v>
      </c>
      <c r="U1126" s="26">
        <f>IFERROR(INDEX(Cost_Components!$Q$2:$Q$29,MATCH(E1126,Cost_Components!$A$2:$A$29,0)),"")</f>
        <v>2023</v>
      </c>
      <c r="V1126" s="30">
        <f>1/(1+Calculation_Assumptions!$B$5)^(B1126-Calculation_Assumptions!$B$2)</f>
        <v>0.83748425668365445</v>
      </c>
      <c r="W1126" s="23">
        <f t="shared" si="244"/>
        <v>188385286.37653133</v>
      </c>
      <c r="X1126" s="23">
        <f t="shared" si="245"/>
        <v>263326149.0761399</v>
      </c>
      <c r="Y1126" s="23">
        <f t="shared" si="246"/>
        <v>74940862.699608564</v>
      </c>
      <c r="Z1126" s="17">
        <f>IFERROR(INDEX(Cost_Components!$T$2:$T$29,MATCH(E1126,Cost_Components!$A$2:$A$29,0)),"")</f>
        <v>0.8</v>
      </c>
      <c r="AA1126" s="26">
        <f>IFERROR(INDEX(Cost_Components!$U$2:$U$29,MATCH(E1126,Cost_Components!$A$2:$A$29,0)),"")</f>
        <v>2025</v>
      </c>
      <c r="AB1126" s="26">
        <f>IFERROR(INDEX(Cost_Components!$V$2:$V$29,MATCH(E1126,Cost_Components!$A$2:$A$29,0)),"")</f>
        <v>2050</v>
      </c>
      <c r="AC1126" s="26">
        <f>IFERROR(INDEX(Cost_Components!$M$2:$M$29,MATCH(E1126,Cost_Components!$A$2:$A$29,0)),"")</f>
        <v>30</v>
      </c>
      <c r="AD1126" s="26">
        <f>IFERROR(INDEX(Cost_Components!$N$2:$N$29,MATCH(E1126,Cost_Components!$A$2:$A$29,0)),"")</f>
        <v>95</v>
      </c>
      <c r="AE1126" s="16" t="str">
        <f>IFERROR(INDEX(Cost_Components!$O$2:$O$29,MATCH(E1126,Cost_Components!$A$2:$A$29,0)),"")</f>
        <v>Both</v>
      </c>
      <c r="AF1126" s="11">
        <v>5942901.7675408302</v>
      </c>
      <c r="AG1126" s="11">
        <v>6060891.7902345099</v>
      </c>
      <c r="AH1126" s="23">
        <f t="shared" si="247"/>
        <v>1</v>
      </c>
      <c r="AI1126" s="10">
        <v>300119636.92551899</v>
      </c>
      <c r="AJ1126" s="29">
        <f t="shared" si="248"/>
        <v>0.74950738357048796</v>
      </c>
      <c r="AK1126" s="29">
        <f t="shared" si="249"/>
        <v>1.0476661782665486</v>
      </c>
      <c r="AL1126" s="29">
        <f t="shared" si="250"/>
        <v>0.2981587946960606</v>
      </c>
      <c r="AM1126" s="29">
        <f t="shared" si="251"/>
        <v>0.24970329654972467</v>
      </c>
    </row>
    <row r="1127" spans="1:39">
      <c r="A1127" t="s">
        <v>115</v>
      </c>
      <c r="B1127" s="20">
        <v>2032</v>
      </c>
      <c r="C1127" t="s">
        <v>247</v>
      </c>
      <c r="D1127" t="s">
        <v>222</v>
      </c>
      <c r="E1127" s="22" t="s">
        <v>340</v>
      </c>
      <c r="F1127" s="22" t="s">
        <v>341</v>
      </c>
      <c r="G1127" s="22" t="s">
        <v>248</v>
      </c>
      <c r="H1127" s="22" t="s">
        <v>237</v>
      </c>
      <c r="I1127" s="22" t="s">
        <v>309</v>
      </c>
      <c r="J1127" s="17">
        <f>IFERROR(INDEX(Cost_Components!$K$2:$K$29,MATCH(E1127,Cost_Components!$A$2:$A$29,0)),"")</f>
        <v>1</v>
      </c>
      <c r="K1127" s="17">
        <f t="shared" si="238"/>
        <v>0.46076923076923082</v>
      </c>
      <c r="L1127" s="17">
        <f>IFERROR(INDEX(Cost_Components!$S$2:$S$29,MATCH(E1127,Cost_Components!$A$2:$A$29,0)),"")</f>
        <v>0.31</v>
      </c>
      <c r="M1127" s="28">
        <f>IFERROR(INDEX(Cost_Components!$L$2:$L$29,MATCH(E1127,Cost_Components!$A$2:$A$29,0)),"")</f>
        <v>1</v>
      </c>
      <c r="N1127" s="29">
        <f>IFERROR(INDEX(Cost_Components!$P$2:$P$29,MATCH(E1127,Cost_Components!$A$2:$A$29,0)),"")</f>
        <v>119.7214874</v>
      </c>
      <c r="O1127" s="23">
        <f t="shared" si="239"/>
        <v>6059612.4818412103</v>
      </c>
      <c r="P1127" s="23">
        <f t="shared" si="240"/>
        <v>6209343.9832019899</v>
      </c>
      <c r="Q1127" s="23">
        <f t="shared" si="241"/>
        <v>230451488.20862669</v>
      </c>
      <c r="R1127" s="23">
        <f t="shared" si="242"/>
        <v>334272327.55137503</v>
      </c>
      <c r="S1127" s="23">
        <f t="shared" si="243"/>
        <v>103820839.34274834</v>
      </c>
      <c r="T1127" s="16">
        <f>IFERROR(INDEX(Cost_Components!$R$2:$R$29,MATCH(E1127,Cost_Components!$A$2:$A$29,0)),"")</f>
        <v>1</v>
      </c>
      <c r="U1127" s="26">
        <f>IFERROR(INDEX(Cost_Components!$Q$2:$Q$29,MATCH(E1127,Cost_Components!$A$2:$A$29,0)),"")</f>
        <v>2023</v>
      </c>
      <c r="V1127" s="30">
        <f>1/(1+Calculation_Assumptions!$B$5)^(B1127-Calculation_Assumptions!$B$2)</f>
        <v>0.81309151134335378</v>
      </c>
      <c r="W1127" s="23">
        <f t="shared" si="244"/>
        <v>187378148.83887735</v>
      </c>
      <c r="X1127" s="23">
        <f t="shared" si="245"/>
        <v>271793992.00900811</v>
      </c>
      <c r="Y1127" s="23">
        <f t="shared" si="246"/>
        <v>84415843.170130774</v>
      </c>
      <c r="Z1127" s="17">
        <f>IFERROR(INDEX(Cost_Components!$T$2:$T$29,MATCH(E1127,Cost_Components!$A$2:$A$29,0)),"")</f>
        <v>0.8</v>
      </c>
      <c r="AA1127" s="26">
        <f>IFERROR(INDEX(Cost_Components!$U$2:$U$29,MATCH(E1127,Cost_Components!$A$2:$A$29,0)),"")</f>
        <v>2025</v>
      </c>
      <c r="AB1127" s="26">
        <f>IFERROR(INDEX(Cost_Components!$V$2:$V$29,MATCH(E1127,Cost_Components!$A$2:$A$29,0)),"")</f>
        <v>2050</v>
      </c>
      <c r="AC1127" s="26">
        <f>IFERROR(INDEX(Cost_Components!$M$2:$M$29,MATCH(E1127,Cost_Components!$A$2:$A$29,0)),"")</f>
        <v>30</v>
      </c>
      <c r="AD1127" s="26">
        <f>IFERROR(INDEX(Cost_Components!$N$2:$N$29,MATCH(E1127,Cost_Components!$A$2:$A$29,0)),"")</f>
        <v>95</v>
      </c>
      <c r="AE1127" s="16" t="str">
        <f>IFERROR(INDEX(Cost_Components!$O$2:$O$29,MATCH(E1127,Cost_Components!$A$2:$A$29,0)),"")</f>
        <v>Both</v>
      </c>
      <c r="AF1127" s="11">
        <v>6059612.4818412103</v>
      </c>
      <c r="AG1127" s="11">
        <v>6209343.9832019899</v>
      </c>
      <c r="AH1127" s="23">
        <f t="shared" si="247"/>
        <v>1</v>
      </c>
      <c r="AI1127" s="10">
        <v>301904628.08354098</v>
      </c>
      <c r="AJ1127" s="29">
        <f t="shared" si="248"/>
        <v>0.76332545702100907</v>
      </c>
      <c r="AK1127" s="29">
        <f t="shared" si="249"/>
        <v>1.1072116703652435</v>
      </c>
      <c r="AL1127" s="29">
        <f t="shared" si="250"/>
        <v>0.34388621334423453</v>
      </c>
      <c r="AM1127" s="29">
        <f t="shared" si="251"/>
        <v>0.27961096093820664</v>
      </c>
    </row>
    <row r="1128" spans="1:39">
      <c r="A1128" t="s">
        <v>115</v>
      </c>
      <c r="B1128" s="20">
        <v>2033</v>
      </c>
      <c r="C1128" t="s">
        <v>247</v>
      </c>
      <c r="D1128" t="s">
        <v>222</v>
      </c>
      <c r="E1128" s="22" t="s">
        <v>340</v>
      </c>
      <c r="F1128" s="22" t="s">
        <v>341</v>
      </c>
      <c r="G1128" s="22" t="s">
        <v>248</v>
      </c>
      <c r="H1128" s="22" t="s">
        <v>237</v>
      </c>
      <c r="I1128" s="22" t="s">
        <v>309</v>
      </c>
      <c r="J1128" s="17">
        <f>IFERROR(INDEX(Cost_Components!$K$2:$K$29,MATCH(E1128,Cost_Components!$A$2:$A$29,0)),"")</f>
        <v>1</v>
      </c>
      <c r="K1128" s="17">
        <f t="shared" si="238"/>
        <v>0.47961538461538467</v>
      </c>
      <c r="L1128" s="17">
        <f>IFERROR(INDEX(Cost_Components!$S$2:$S$29,MATCH(E1128,Cost_Components!$A$2:$A$29,0)),"")</f>
        <v>0.31</v>
      </c>
      <c r="M1128" s="28">
        <f>IFERROR(INDEX(Cost_Components!$L$2:$L$29,MATCH(E1128,Cost_Components!$A$2:$A$29,0)),"")</f>
        <v>1</v>
      </c>
      <c r="N1128" s="29">
        <f>IFERROR(INDEX(Cost_Components!$P$2:$P$29,MATCH(E1128,Cost_Components!$A$2:$A$29,0)),"")</f>
        <v>119.7214874</v>
      </c>
      <c r="O1128" s="23">
        <f t="shared" si="239"/>
        <v>6173321.9234275399</v>
      </c>
      <c r="P1128" s="23">
        <f t="shared" si="240"/>
        <v>6358304.48888944</v>
      </c>
      <c r="Q1128" s="23">
        <f t="shared" si="241"/>
        <v>235979957.93310156</v>
      </c>
      <c r="R1128" s="23">
        <f t="shared" si="242"/>
        <v>354473794.51580852</v>
      </c>
      <c r="S1128" s="23">
        <f t="shared" si="243"/>
        <v>118493836.58270696</v>
      </c>
      <c r="T1128" s="16">
        <f>IFERROR(INDEX(Cost_Components!$R$2:$R$29,MATCH(E1128,Cost_Components!$A$2:$A$29,0)),"")</f>
        <v>1</v>
      </c>
      <c r="U1128" s="26">
        <f>IFERROR(INDEX(Cost_Components!$Q$2:$Q$29,MATCH(E1128,Cost_Components!$A$2:$A$29,0)),"")</f>
        <v>2023</v>
      </c>
      <c r="V1128" s="30">
        <f>1/(1+Calculation_Assumptions!$B$5)^(B1128-Calculation_Assumptions!$B$2)</f>
        <v>0.78940923431393573</v>
      </c>
      <c r="W1128" s="23">
        <f t="shared" si="244"/>
        <v>186284757.90540448</v>
      </c>
      <c r="X1128" s="23">
        <f t="shared" si="245"/>
        <v>279824886.71307981</v>
      </c>
      <c r="Y1128" s="23">
        <f t="shared" si="246"/>
        <v>93540128.807675332</v>
      </c>
      <c r="Z1128" s="17">
        <f>IFERROR(INDEX(Cost_Components!$T$2:$T$29,MATCH(E1128,Cost_Components!$A$2:$A$29,0)),"")</f>
        <v>0.8</v>
      </c>
      <c r="AA1128" s="26">
        <f>IFERROR(INDEX(Cost_Components!$U$2:$U$29,MATCH(E1128,Cost_Components!$A$2:$A$29,0)),"")</f>
        <v>2025</v>
      </c>
      <c r="AB1128" s="26">
        <f>IFERROR(INDEX(Cost_Components!$V$2:$V$29,MATCH(E1128,Cost_Components!$A$2:$A$29,0)),"")</f>
        <v>2050</v>
      </c>
      <c r="AC1128" s="26">
        <f>IFERROR(INDEX(Cost_Components!$M$2:$M$29,MATCH(E1128,Cost_Components!$A$2:$A$29,0)),"")</f>
        <v>30</v>
      </c>
      <c r="AD1128" s="26">
        <f>IFERROR(INDEX(Cost_Components!$N$2:$N$29,MATCH(E1128,Cost_Components!$A$2:$A$29,0)),"")</f>
        <v>95</v>
      </c>
      <c r="AE1128" s="16" t="str">
        <f>IFERROR(INDEX(Cost_Components!$O$2:$O$29,MATCH(E1128,Cost_Components!$A$2:$A$29,0)),"")</f>
        <v>Both</v>
      </c>
      <c r="AF1128" s="11">
        <v>6173321.9234275399</v>
      </c>
      <c r="AG1128" s="11">
        <v>6358304.48888944</v>
      </c>
      <c r="AH1128" s="23">
        <f t="shared" si="247"/>
        <v>1</v>
      </c>
      <c r="AI1128" s="10">
        <v>303644277.16916001</v>
      </c>
      <c r="AJ1128" s="29">
        <f t="shared" si="248"/>
        <v>0.77715924743622711</v>
      </c>
      <c r="AK1128" s="29">
        <f t="shared" si="249"/>
        <v>1.1673982392176996</v>
      </c>
      <c r="AL1128" s="29">
        <f t="shared" si="250"/>
        <v>0.39023899178147237</v>
      </c>
      <c r="AM1128" s="29">
        <f t="shared" si="251"/>
        <v>0.3080582637016544</v>
      </c>
    </row>
    <row r="1129" spans="1:39">
      <c r="A1129" t="s">
        <v>115</v>
      </c>
      <c r="B1129" s="20">
        <v>2034</v>
      </c>
      <c r="C1129" t="s">
        <v>247</v>
      </c>
      <c r="D1129" t="s">
        <v>222</v>
      </c>
      <c r="E1129" s="22" t="s">
        <v>340</v>
      </c>
      <c r="F1129" s="22" t="s">
        <v>341</v>
      </c>
      <c r="G1129" s="22" t="s">
        <v>248</v>
      </c>
      <c r="H1129" s="22" t="s">
        <v>237</v>
      </c>
      <c r="I1129" s="22" t="s">
        <v>309</v>
      </c>
      <c r="J1129" s="17">
        <f>IFERROR(INDEX(Cost_Components!$K$2:$K$29,MATCH(E1129,Cost_Components!$A$2:$A$29,0)),"")</f>
        <v>1</v>
      </c>
      <c r="K1129" s="17">
        <f t="shared" si="238"/>
        <v>0.49846153846153851</v>
      </c>
      <c r="L1129" s="17">
        <f>IFERROR(INDEX(Cost_Components!$S$2:$S$29,MATCH(E1129,Cost_Components!$A$2:$A$29,0)),"")</f>
        <v>0.31</v>
      </c>
      <c r="M1129" s="28">
        <f>IFERROR(INDEX(Cost_Components!$L$2:$L$29,MATCH(E1129,Cost_Components!$A$2:$A$29,0)),"")</f>
        <v>1</v>
      </c>
      <c r="N1129" s="29">
        <f>IFERROR(INDEX(Cost_Components!$P$2:$P$29,MATCH(E1129,Cost_Components!$A$2:$A$29,0)),"")</f>
        <v>119.7214874</v>
      </c>
      <c r="O1129" s="23">
        <f t="shared" si="239"/>
        <v>6284123.4887496801</v>
      </c>
      <c r="P1129" s="23">
        <f t="shared" si="240"/>
        <v>6507440.8082355596</v>
      </c>
      <c r="Q1129" s="23">
        <f t="shared" si="241"/>
        <v>241514952.74612001</v>
      </c>
      <c r="R1129" s="23">
        <f t="shared" si="242"/>
        <v>375014852.2913816</v>
      </c>
      <c r="S1129" s="23">
        <f t="shared" si="243"/>
        <v>133499899.54526159</v>
      </c>
      <c r="T1129" s="16">
        <f>IFERROR(INDEX(Cost_Components!$R$2:$R$29,MATCH(E1129,Cost_Components!$A$2:$A$29,0)),"")</f>
        <v>1</v>
      </c>
      <c r="U1129" s="26">
        <f>IFERROR(INDEX(Cost_Components!$Q$2:$Q$29,MATCH(E1129,Cost_Components!$A$2:$A$29,0)),"")</f>
        <v>2023</v>
      </c>
      <c r="V1129" s="30">
        <f>1/(1+Calculation_Assumptions!$B$5)^(B1129-Calculation_Assumptions!$B$2)</f>
        <v>0.76641673234362695</v>
      </c>
      <c r="W1129" s="23">
        <f t="shared" si="244"/>
        <v>185101100.89580676</v>
      </c>
      <c r="X1129" s="23">
        <f t="shared" si="245"/>
        <v>287417657.67348862</v>
      </c>
      <c r="Y1129" s="23">
        <f t="shared" si="246"/>
        <v>102316556.77768184</v>
      </c>
      <c r="Z1129" s="17">
        <f>IFERROR(INDEX(Cost_Components!$T$2:$T$29,MATCH(E1129,Cost_Components!$A$2:$A$29,0)),"")</f>
        <v>0.8</v>
      </c>
      <c r="AA1129" s="26">
        <f>IFERROR(INDEX(Cost_Components!$U$2:$U$29,MATCH(E1129,Cost_Components!$A$2:$A$29,0)),"")</f>
        <v>2025</v>
      </c>
      <c r="AB1129" s="26">
        <f>IFERROR(INDEX(Cost_Components!$V$2:$V$29,MATCH(E1129,Cost_Components!$A$2:$A$29,0)),"")</f>
        <v>2050</v>
      </c>
      <c r="AC1129" s="26">
        <f>IFERROR(INDEX(Cost_Components!$M$2:$M$29,MATCH(E1129,Cost_Components!$A$2:$A$29,0)),"")</f>
        <v>30</v>
      </c>
      <c r="AD1129" s="26">
        <f>IFERROR(INDEX(Cost_Components!$N$2:$N$29,MATCH(E1129,Cost_Components!$A$2:$A$29,0)),"")</f>
        <v>95</v>
      </c>
      <c r="AE1129" s="16" t="str">
        <f>IFERROR(INDEX(Cost_Components!$O$2:$O$29,MATCH(E1129,Cost_Components!$A$2:$A$29,0)),"")</f>
        <v>Both</v>
      </c>
      <c r="AF1129" s="11">
        <v>6284123.4887496801</v>
      </c>
      <c r="AG1129" s="11">
        <v>6507440.8082355596</v>
      </c>
      <c r="AH1129" s="23">
        <f t="shared" si="247"/>
        <v>1</v>
      </c>
      <c r="AI1129" s="10">
        <v>305332541.18498403</v>
      </c>
      <c r="AJ1129" s="29">
        <f t="shared" si="248"/>
        <v>0.79098988862703468</v>
      </c>
      <c r="AK1129" s="29">
        <f t="shared" si="249"/>
        <v>1.2282177681945172</v>
      </c>
      <c r="AL1129" s="29">
        <f t="shared" si="250"/>
        <v>0.43722787956748249</v>
      </c>
      <c r="AM1129" s="29">
        <f t="shared" si="251"/>
        <v>0.33509876274764283</v>
      </c>
    </row>
    <row r="1130" spans="1:39">
      <c r="A1130" t="s">
        <v>115</v>
      </c>
      <c r="B1130" s="20">
        <v>2035</v>
      </c>
      <c r="C1130" t="s">
        <v>247</v>
      </c>
      <c r="D1130" t="s">
        <v>222</v>
      </c>
      <c r="E1130" s="22" t="s">
        <v>340</v>
      </c>
      <c r="F1130" s="22" t="s">
        <v>341</v>
      </c>
      <c r="G1130" s="22" t="s">
        <v>248</v>
      </c>
      <c r="H1130" s="22" t="s">
        <v>237</v>
      </c>
      <c r="I1130" s="22" t="s">
        <v>309</v>
      </c>
      <c r="J1130" s="17">
        <f>IFERROR(INDEX(Cost_Components!$K$2:$K$29,MATCH(E1130,Cost_Components!$A$2:$A$29,0)),"")</f>
        <v>1</v>
      </c>
      <c r="K1130" s="17">
        <f t="shared" si="238"/>
        <v>0.51730769230769236</v>
      </c>
      <c r="L1130" s="17">
        <f>IFERROR(INDEX(Cost_Components!$S$2:$S$29,MATCH(E1130,Cost_Components!$A$2:$A$29,0)),"")</f>
        <v>0.31</v>
      </c>
      <c r="M1130" s="28">
        <f>IFERROR(INDEX(Cost_Components!$L$2:$L$29,MATCH(E1130,Cost_Components!$A$2:$A$29,0)),"")</f>
        <v>1</v>
      </c>
      <c r="N1130" s="29">
        <f>IFERROR(INDEX(Cost_Components!$P$2:$P$29,MATCH(E1130,Cost_Components!$A$2:$A$29,0)),"")</f>
        <v>119.7214874</v>
      </c>
      <c r="O1130" s="23">
        <f t="shared" si="239"/>
        <v>6392114.4395101098</v>
      </c>
      <c r="P1130" s="23">
        <f t="shared" si="240"/>
        <v>6656625.8682492198</v>
      </c>
      <c r="Q1130" s="23">
        <f t="shared" si="241"/>
        <v>247051756.50375503</v>
      </c>
      <c r="R1130" s="23">
        <f t="shared" si="242"/>
        <v>395881841.53951174</v>
      </c>
      <c r="S1130" s="23">
        <f t="shared" si="243"/>
        <v>148830085.03575671</v>
      </c>
      <c r="T1130" s="16">
        <f>IFERROR(INDEX(Cost_Components!$R$2:$R$29,MATCH(E1130,Cost_Components!$A$2:$A$29,0)),"")</f>
        <v>1</v>
      </c>
      <c r="U1130" s="26">
        <f>IFERROR(INDEX(Cost_Components!$Q$2:$Q$29,MATCH(E1130,Cost_Components!$A$2:$A$29,0)),"")</f>
        <v>2023</v>
      </c>
      <c r="V1130" s="30">
        <f>1/(1+Calculation_Assumptions!$B$5)^(B1130-Calculation_Assumptions!$B$2)</f>
        <v>0.74409391489672516</v>
      </c>
      <c r="W1130" s="23">
        <f t="shared" si="244"/>
        <v>183829708.67899156</v>
      </c>
      <c r="X1130" s="23">
        <f t="shared" si="245"/>
        <v>294573269.30766028</v>
      </c>
      <c r="Y1130" s="23">
        <f t="shared" si="246"/>
        <v>110743560.62866873</v>
      </c>
      <c r="Z1130" s="17">
        <f>IFERROR(INDEX(Cost_Components!$T$2:$T$29,MATCH(E1130,Cost_Components!$A$2:$A$29,0)),"")</f>
        <v>0.8</v>
      </c>
      <c r="AA1130" s="26">
        <f>IFERROR(INDEX(Cost_Components!$U$2:$U$29,MATCH(E1130,Cost_Components!$A$2:$A$29,0)),"")</f>
        <v>2025</v>
      </c>
      <c r="AB1130" s="26">
        <f>IFERROR(INDEX(Cost_Components!$V$2:$V$29,MATCH(E1130,Cost_Components!$A$2:$A$29,0)),"")</f>
        <v>2050</v>
      </c>
      <c r="AC1130" s="26">
        <f>IFERROR(INDEX(Cost_Components!$M$2:$M$29,MATCH(E1130,Cost_Components!$A$2:$A$29,0)),"")</f>
        <v>30</v>
      </c>
      <c r="AD1130" s="26">
        <f>IFERROR(INDEX(Cost_Components!$N$2:$N$29,MATCH(E1130,Cost_Components!$A$2:$A$29,0)),"")</f>
        <v>95</v>
      </c>
      <c r="AE1130" s="16" t="str">
        <f>IFERROR(INDEX(Cost_Components!$O$2:$O$29,MATCH(E1130,Cost_Components!$A$2:$A$29,0)),"")</f>
        <v>Both</v>
      </c>
      <c r="AF1130" s="11">
        <v>6392114.4395101098</v>
      </c>
      <c r="AG1130" s="11">
        <v>6656625.8682492198</v>
      </c>
      <c r="AH1130" s="23">
        <f t="shared" si="247"/>
        <v>1</v>
      </c>
      <c r="AI1130" s="10">
        <v>306964650.16711998</v>
      </c>
      <c r="AJ1130" s="29">
        <f t="shared" si="248"/>
        <v>0.80482152055376177</v>
      </c>
      <c r="AK1130" s="29">
        <f t="shared" si="249"/>
        <v>1.2896658990668235</v>
      </c>
      <c r="AL1130" s="29">
        <f t="shared" si="250"/>
        <v>0.48484437851306178</v>
      </c>
      <c r="AM1130" s="29">
        <f t="shared" si="251"/>
        <v>0.36076975172345382</v>
      </c>
    </row>
    <row r="1131" spans="1:39">
      <c r="A1131" t="s">
        <v>115</v>
      </c>
      <c r="B1131" s="20">
        <v>2036</v>
      </c>
      <c r="C1131" t="s">
        <v>247</v>
      </c>
      <c r="D1131" t="s">
        <v>222</v>
      </c>
      <c r="E1131" s="22" t="s">
        <v>340</v>
      </c>
      <c r="F1131" s="22" t="s">
        <v>341</v>
      </c>
      <c r="G1131" s="22" t="s">
        <v>248</v>
      </c>
      <c r="H1131" s="22" t="s">
        <v>237</v>
      </c>
      <c r="I1131" s="22" t="s">
        <v>309</v>
      </c>
      <c r="J1131" s="17">
        <f>IFERROR(INDEX(Cost_Components!$K$2:$K$29,MATCH(E1131,Cost_Components!$A$2:$A$29,0)),"")</f>
        <v>1</v>
      </c>
      <c r="K1131" s="17">
        <f t="shared" si="238"/>
        <v>0.5361538461538462</v>
      </c>
      <c r="L1131" s="17">
        <f>IFERROR(INDEX(Cost_Components!$S$2:$S$29,MATCH(E1131,Cost_Components!$A$2:$A$29,0)),"")</f>
        <v>0.31</v>
      </c>
      <c r="M1131" s="28">
        <f>IFERROR(INDEX(Cost_Components!$L$2:$L$29,MATCH(E1131,Cost_Components!$A$2:$A$29,0)),"")</f>
        <v>1</v>
      </c>
      <c r="N1131" s="29">
        <f>IFERROR(INDEX(Cost_Components!$P$2:$P$29,MATCH(E1131,Cost_Components!$A$2:$A$29,0)),"")</f>
        <v>119.7214874</v>
      </c>
      <c r="O1131" s="23">
        <f t="shared" si="239"/>
        <v>6497371.7109754002</v>
      </c>
      <c r="P1131" s="23">
        <f t="shared" si="240"/>
        <v>6805905.8788653295</v>
      </c>
      <c r="Q1131" s="23">
        <f t="shared" si="241"/>
        <v>252592084.22587007</v>
      </c>
      <c r="R1131" s="23">
        <f t="shared" si="242"/>
        <v>417060675.98751885</v>
      </c>
      <c r="S1131" s="23">
        <f t="shared" si="243"/>
        <v>164468591.76164877</v>
      </c>
      <c r="T1131" s="16">
        <f>IFERROR(INDEX(Cost_Components!$R$2:$R$29,MATCH(E1131,Cost_Components!$A$2:$A$29,0)),"")</f>
        <v>1</v>
      </c>
      <c r="U1131" s="26">
        <f>IFERROR(INDEX(Cost_Components!$Q$2:$Q$29,MATCH(E1131,Cost_Components!$A$2:$A$29,0)),"")</f>
        <v>2023</v>
      </c>
      <c r="V1131" s="30">
        <f>1/(1+Calculation_Assumptions!$B$5)^(B1131-Calculation_Assumptions!$B$2)</f>
        <v>0.72242127659876232</v>
      </c>
      <c r="W1131" s="23">
        <f t="shared" si="244"/>
        <v>182477895.94519514</v>
      </c>
      <c r="X1131" s="23">
        <f t="shared" si="245"/>
        <v>301293505.96604615</v>
      </c>
      <c r="Y1131" s="23">
        <f t="shared" si="246"/>
        <v>118815610.02085099</v>
      </c>
      <c r="Z1131" s="17">
        <f>IFERROR(INDEX(Cost_Components!$T$2:$T$29,MATCH(E1131,Cost_Components!$A$2:$A$29,0)),"")</f>
        <v>0.8</v>
      </c>
      <c r="AA1131" s="26">
        <f>IFERROR(INDEX(Cost_Components!$U$2:$U$29,MATCH(E1131,Cost_Components!$A$2:$A$29,0)),"")</f>
        <v>2025</v>
      </c>
      <c r="AB1131" s="26">
        <f>IFERROR(INDEX(Cost_Components!$V$2:$V$29,MATCH(E1131,Cost_Components!$A$2:$A$29,0)),"")</f>
        <v>2050</v>
      </c>
      <c r="AC1131" s="26">
        <f>IFERROR(INDEX(Cost_Components!$M$2:$M$29,MATCH(E1131,Cost_Components!$A$2:$A$29,0)),"")</f>
        <v>30</v>
      </c>
      <c r="AD1131" s="26">
        <f>IFERROR(INDEX(Cost_Components!$N$2:$N$29,MATCH(E1131,Cost_Components!$A$2:$A$29,0)),"")</f>
        <v>95</v>
      </c>
      <c r="AE1131" s="16" t="str">
        <f>IFERROR(INDEX(Cost_Components!$O$2:$O$29,MATCH(E1131,Cost_Components!$A$2:$A$29,0)),"")</f>
        <v>Both</v>
      </c>
      <c r="AF1131" s="11">
        <v>6497371.7109754002</v>
      </c>
      <c r="AG1131" s="11">
        <v>6805905.8788653295</v>
      </c>
      <c r="AH1131" s="23">
        <f t="shared" si="247"/>
        <v>1</v>
      </c>
      <c r="AI1131" s="10">
        <v>308542769.75662202</v>
      </c>
      <c r="AJ1131" s="29">
        <f t="shared" si="248"/>
        <v>0.81866149197115934</v>
      </c>
      <c r="AK1131" s="29">
        <f t="shared" si="249"/>
        <v>1.3517110652649407</v>
      </c>
      <c r="AL1131" s="29">
        <f t="shared" si="250"/>
        <v>0.53304957329378133</v>
      </c>
      <c r="AM1131" s="29">
        <f t="shared" si="251"/>
        <v>0.385086353229319</v>
      </c>
    </row>
    <row r="1132" spans="1:39">
      <c r="A1132" t="s">
        <v>115</v>
      </c>
      <c r="B1132" s="20">
        <v>2037</v>
      </c>
      <c r="C1132" t="s">
        <v>247</v>
      </c>
      <c r="D1132" t="s">
        <v>222</v>
      </c>
      <c r="E1132" s="22" t="s">
        <v>340</v>
      </c>
      <c r="F1132" s="22" t="s">
        <v>341</v>
      </c>
      <c r="G1132" s="22" t="s">
        <v>248</v>
      </c>
      <c r="H1132" s="22" t="s">
        <v>237</v>
      </c>
      <c r="I1132" s="22" t="s">
        <v>309</v>
      </c>
      <c r="J1132" s="17">
        <f>IFERROR(INDEX(Cost_Components!$K$2:$K$29,MATCH(E1132,Cost_Components!$A$2:$A$29,0)),"")</f>
        <v>1</v>
      </c>
      <c r="K1132" s="17">
        <f t="shared" si="238"/>
        <v>0.55500000000000005</v>
      </c>
      <c r="L1132" s="17">
        <f>IFERROR(INDEX(Cost_Components!$S$2:$S$29,MATCH(E1132,Cost_Components!$A$2:$A$29,0)),"")</f>
        <v>0.31</v>
      </c>
      <c r="M1132" s="28">
        <f>IFERROR(INDEX(Cost_Components!$L$2:$L$29,MATCH(E1132,Cost_Components!$A$2:$A$29,0)),"")</f>
        <v>1</v>
      </c>
      <c r="N1132" s="29">
        <f>IFERROR(INDEX(Cost_Components!$P$2:$P$29,MATCH(E1132,Cost_Components!$A$2:$A$29,0)),"")</f>
        <v>119.7214874</v>
      </c>
      <c r="O1132" s="23">
        <f t="shared" si="239"/>
        <v>6600090.16372866</v>
      </c>
      <c r="P1132" s="23">
        <f t="shared" si="240"/>
        <v>6955395.70671767</v>
      </c>
      <c r="Q1132" s="23">
        <f t="shared" si="241"/>
        <v>258140199.03378221</v>
      </c>
      <c r="R1132" s="23">
        <f t="shared" si="242"/>
        <v>438545799.31351614</v>
      </c>
      <c r="S1132" s="23">
        <f t="shared" si="243"/>
        <v>180405600.27973393</v>
      </c>
      <c r="T1132" s="16">
        <f>IFERROR(INDEX(Cost_Components!$R$2:$R$29,MATCH(E1132,Cost_Components!$A$2:$A$29,0)),"")</f>
        <v>1</v>
      </c>
      <c r="U1132" s="26">
        <f>IFERROR(INDEX(Cost_Components!$Q$2:$Q$29,MATCH(E1132,Cost_Components!$A$2:$A$29,0)),"")</f>
        <v>2023</v>
      </c>
      <c r="V1132" s="30">
        <f>1/(1+Calculation_Assumptions!$B$5)^(B1132-Calculation_Assumptions!$B$2)</f>
        <v>0.70137988019297326</v>
      </c>
      <c r="W1132" s="23">
        <f t="shared" si="244"/>
        <v>181054341.87130445</v>
      </c>
      <c r="X1132" s="23">
        <f t="shared" si="245"/>
        <v>307587200.18164563</v>
      </c>
      <c r="Y1132" s="23">
        <f t="shared" si="246"/>
        <v>126532858.31034121</v>
      </c>
      <c r="Z1132" s="17">
        <f>IFERROR(INDEX(Cost_Components!$T$2:$T$29,MATCH(E1132,Cost_Components!$A$2:$A$29,0)),"")</f>
        <v>0.8</v>
      </c>
      <c r="AA1132" s="26">
        <f>IFERROR(INDEX(Cost_Components!$U$2:$U$29,MATCH(E1132,Cost_Components!$A$2:$A$29,0)),"")</f>
        <v>2025</v>
      </c>
      <c r="AB1132" s="26">
        <f>IFERROR(INDEX(Cost_Components!$V$2:$V$29,MATCH(E1132,Cost_Components!$A$2:$A$29,0)),"")</f>
        <v>2050</v>
      </c>
      <c r="AC1132" s="26">
        <f>IFERROR(INDEX(Cost_Components!$M$2:$M$29,MATCH(E1132,Cost_Components!$A$2:$A$29,0)),"")</f>
        <v>30</v>
      </c>
      <c r="AD1132" s="26">
        <f>IFERROR(INDEX(Cost_Components!$N$2:$N$29,MATCH(E1132,Cost_Components!$A$2:$A$29,0)),"")</f>
        <v>95</v>
      </c>
      <c r="AE1132" s="16" t="str">
        <f>IFERROR(INDEX(Cost_Components!$O$2:$O$29,MATCH(E1132,Cost_Components!$A$2:$A$29,0)),"")</f>
        <v>Both</v>
      </c>
      <c r="AF1132" s="11">
        <v>6600090.16372866</v>
      </c>
      <c r="AG1132" s="11">
        <v>6955395.70671767</v>
      </c>
      <c r="AH1132" s="23">
        <f t="shared" si="247"/>
        <v>1</v>
      </c>
      <c r="AI1132" s="10">
        <v>310068287.63643003</v>
      </c>
      <c r="AJ1132" s="29">
        <f t="shared" si="248"/>
        <v>0.83252692818578078</v>
      </c>
      <c r="AK1132" s="29">
        <f t="shared" si="249"/>
        <v>1.4143523114099696</v>
      </c>
      <c r="AL1132" s="29">
        <f t="shared" si="250"/>
        <v>0.58182538322418886</v>
      </c>
      <c r="AM1132" s="29">
        <f t="shared" si="251"/>
        <v>0.40808061757901237</v>
      </c>
    </row>
    <row r="1133" spans="1:39">
      <c r="A1133" t="s">
        <v>115</v>
      </c>
      <c r="B1133" s="20">
        <v>2038</v>
      </c>
      <c r="C1133" t="s">
        <v>247</v>
      </c>
      <c r="D1133" t="s">
        <v>222</v>
      </c>
      <c r="E1133" s="22" t="s">
        <v>340</v>
      </c>
      <c r="F1133" s="22" t="s">
        <v>341</v>
      </c>
      <c r="G1133" s="22" t="s">
        <v>248</v>
      </c>
      <c r="H1133" s="22" t="s">
        <v>237</v>
      </c>
      <c r="I1133" s="22" t="s">
        <v>309</v>
      </c>
      <c r="J1133" s="17">
        <f>IFERROR(INDEX(Cost_Components!$K$2:$K$29,MATCH(E1133,Cost_Components!$A$2:$A$29,0)),"")</f>
        <v>1</v>
      </c>
      <c r="K1133" s="17">
        <f t="shared" si="238"/>
        <v>0.57384615384615389</v>
      </c>
      <c r="L1133" s="17">
        <f>IFERROR(INDEX(Cost_Components!$S$2:$S$29,MATCH(E1133,Cost_Components!$A$2:$A$29,0)),"")</f>
        <v>0.31</v>
      </c>
      <c r="M1133" s="28">
        <f>IFERROR(INDEX(Cost_Components!$L$2:$L$29,MATCH(E1133,Cost_Components!$A$2:$A$29,0)),"")</f>
        <v>1</v>
      </c>
      <c r="N1133" s="29">
        <f>IFERROR(INDEX(Cost_Components!$P$2:$P$29,MATCH(E1133,Cost_Components!$A$2:$A$29,0)),"")</f>
        <v>119.7214874</v>
      </c>
      <c r="O1133" s="23">
        <f t="shared" si="239"/>
        <v>6702283.6203009998</v>
      </c>
      <c r="P1133" s="23">
        <f t="shared" si="240"/>
        <v>7107479.8285674397</v>
      </c>
      <c r="Q1133" s="23">
        <f t="shared" si="241"/>
        <v>263784597.58989316</v>
      </c>
      <c r="R1133" s="23">
        <f t="shared" si="242"/>
        <v>460458379.64871007</v>
      </c>
      <c r="S1133" s="23">
        <f t="shared" si="243"/>
        <v>196673782.05881691</v>
      </c>
      <c r="T1133" s="16">
        <f>IFERROR(INDEX(Cost_Components!$R$2:$R$29,MATCH(E1133,Cost_Components!$A$2:$A$29,0)),"")</f>
        <v>1</v>
      </c>
      <c r="U1133" s="26">
        <f>IFERROR(INDEX(Cost_Components!$Q$2:$Q$29,MATCH(E1133,Cost_Components!$A$2:$A$29,0)),"")</f>
        <v>2023</v>
      </c>
      <c r="V1133" s="30">
        <f>1/(1+Calculation_Assumptions!$B$5)^(B1133-Calculation_Assumptions!$B$2)</f>
        <v>0.68095133999317792</v>
      </c>
      <c r="W1133" s="23">
        <f t="shared" si="244"/>
        <v>179624475.19839895</v>
      </c>
      <c r="X1133" s="23">
        <f t="shared" si="245"/>
        <v>313549750.63287657</v>
      </c>
      <c r="Y1133" s="23">
        <f t="shared" si="246"/>
        <v>133925275.43447761</v>
      </c>
      <c r="Z1133" s="17">
        <f>IFERROR(INDEX(Cost_Components!$T$2:$T$29,MATCH(E1133,Cost_Components!$A$2:$A$29,0)),"")</f>
        <v>0.8</v>
      </c>
      <c r="AA1133" s="26">
        <f>IFERROR(INDEX(Cost_Components!$U$2:$U$29,MATCH(E1133,Cost_Components!$A$2:$A$29,0)),"")</f>
        <v>2025</v>
      </c>
      <c r="AB1133" s="26">
        <f>IFERROR(INDEX(Cost_Components!$V$2:$V$29,MATCH(E1133,Cost_Components!$A$2:$A$29,0)),"")</f>
        <v>2050</v>
      </c>
      <c r="AC1133" s="26">
        <f>IFERROR(INDEX(Cost_Components!$M$2:$M$29,MATCH(E1133,Cost_Components!$A$2:$A$29,0)),"")</f>
        <v>30</v>
      </c>
      <c r="AD1133" s="26">
        <f>IFERROR(INDEX(Cost_Components!$N$2:$N$29,MATCH(E1133,Cost_Components!$A$2:$A$29,0)),"")</f>
        <v>95</v>
      </c>
      <c r="AE1133" s="16" t="str">
        <f>IFERROR(INDEX(Cost_Components!$O$2:$O$29,MATCH(E1133,Cost_Components!$A$2:$A$29,0)),"")</f>
        <v>Both</v>
      </c>
      <c r="AF1133" s="11">
        <v>6702283.6203009998</v>
      </c>
      <c r="AG1133" s="11">
        <v>7107479.8285674397</v>
      </c>
      <c r="AH1133" s="23">
        <f t="shared" si="247"/>
        <v>1</v>
      </c>
      <c r="AI1133" s="10">
        <v>311532999.13163</v>
      </c>
      <c r="AJ1133" s="29">
        <f t="shared" si="248"/>
        <v>0.8467308385473411</v>
      </c>
      <c r="AK1133" s="29">
        <f t="shared" si="249"/>
        <v>1.4780404674053667</v>
      </c>
      <c r="AL1133" s="29">
        <f t="shared" si="250"/>
        <v>0.63130962885802544</v>
      </c>
      <c r="AM1133" s="29">
        <f t="shared" si="251"/>
        <v>0.42989113772146831</v>
      </c>
    </row>
    <row r="1134" spans="1:39">
      <c r="A1134" t="s">
        <v>115</v>
      </c>
      <c r="B1134" s="20">
        <v>2039</v>
      </c>
      <c r="C1134" t="s">
        <v>247</v>
      </c>
      <c r="D1134" t="s">
        <v>222</v>
      </c>
      <c r="E1134" s="22" t="s">
        <v>340</v>
      </c>
      <c r="F1134" s="22" t="s">
        <v>341</v>
      </c>
      <c r="G1134" s="22" t="s">
        <v>248</v>
      </c>
      <c r="H1134" s="22" t="s">
        <v>237</v>
      </c>
      <c r="I1134" s="22" t="s">
        <v>309</v>
      </c>
      <c r="J1134" s="17">
        <f>IFERROR(INDEX(Cost_Components!$K$2:$K$29,MATCH(E1134,Cost_Components!$A$2:$A$29,0)),"")</f>
        <v>1</v>
      </c>
      <c r="K1134" s="17">
        <f t="shared" si="238"/>
        <v>0.59269230769230763</v>
      </c>
      <c r="L1134" s="17">
        <f>IFERROR(INDEX(Cost_Components!$S$2:$S$29,MATCH(E1134,Cost_Components!$A$2:$A$29,0)),"")</f>
        <v>0.31</v>
      </c>
      <c r="M1134" s="28">
        <f>IFERROR(INDEX(Cost_Components!$L$2:$L$29,MATCH(E1134,Cost_Components!$A$2:$A$29,0)),"")</f>
        <v>1</v>
      </c>
      <c r="N1134" s="29">
        <f>IFERROR(INDEX(Cost_Components!$P$2:$P$29,MATCH(E1134,Cost_Components!$A$2:$A$29,0)),"")</f>
        <v>119.7214874</v>
      </c>
      <c r="O1134" s="23">
        <f t="shared" si="239"/>
        <v>6800911.7295342302</v>
      </c>
      <c r="P1134" s="23">
        <f t="shared" si="240"/>
        <v>7258472.9573597899</v>
      </c>
      <c r="Q1134" s="23">
        <f t="shared" si="241"/>
        <v>269388505.39941514</v>
      </c>
      <c r="R1134" s="23">
        <f t="shared" si="242"/>
        <v>482579126.11126554</v>
      </c>
      <c r="S1134" s="23">
        <f t="shared" si="243"/>
        <v>213190620.7118504</v>
      </c>
      <c r="T1134" s="16">
        <f>IFERROR(INDEX(Cost_Components!$R$2:$R$29,MATCH(E1134,Cost_Components!$A$2:$A$29,0)),"")</f>
        <v>1</v>
      </c>
      <c r="U1134" s="26">
        <f>IFERROR(INDEX(Cost_Components!$Q$2:$Q$29,MATCH(E1134,Cost_Components!$A$2:$A$29,0)),"")</f>
        <v>2023</v>
      </c>
      <c r="V1134" s="30">
        <f>1/(1+Calculation_Assumptions!$B$5)^(B1134-Calculation_Assumptions!$B$2)</f>
        <v>0.66111780581861923</v>
      </c>
      <c r="W1134" s="23">
        <f t="shared" si="244"/>
        <v>178097537.6024186</v>
      </c>
      <c r="X1134" s="23">
        <f t="shared" si="245"/>
        <v>319041652.98854661</v>
      </c>
      <c r="Y1134" s="23">
        <f t="shared" si="246"/>
        <v>140944115.38612801</v>
      </c>
      <c r="Z1134" s="17">
        <f>IFERROR(INDEX(Cost_Components!$T$2:$T$29,MATCH(E1134,Cost_Components!$A$2:$A$29,0)),"")</f>
        <v>0.8</v>
      </c>
      <c r="AA1134" s="26">
        <f>IFERROR(INDEX(Cost_Components!$U$2:$U$29,MATCH(E1134,Cost_Components!$A$2:$A$29,0)),"")</f>
        <v>2025</v>
      </c>
      <c r="AB1134" s="26">
        <f>IFERROR(INDEX(Cost_Components!$V$2:$V$29,MATCH(E1134,Cost_Components!$A$2:$A$29,0)),"")</f>
        <v>2050</v>
      </c>
      <c r="AC1134" s="26">
        <f>IFERROR(INDEX(Cost_Components!$M$2:$M$29,MATCH(E1134,Cost_Components!$A$2:$A$29,0)),"")</f>
        <v>30</v>
      </c>
      <c r="AD1134" s="26">
        <f>IFERROR(INDEX(Cost_Components!$N$2:$N$29,MATCH(E1134,Cost_Components!$A$2:$A$29,0)),"")</f>
        <v>95</v>
      </c>
      <c r="AE1134" s="16" t="str">
        <f>IFERROR(INDEX(Cost_Components!$O$2:$O$29,MATCH(E1134,Cost_Components!$A$2:$A$29,0)),"")</f>
        <v>Both</v>
      </c>
      <c r="AF1134" s="11">
        <v>6800911.7295342302</v>
      </c>
      <c r="AG1134" s="11">
        <v>7258472.9573597899</v>
      </c>
      <c r="AH1134" s="23">
        <f t="shared" si="247"/>
        <v>1</v>
      </c>
      <c r="AI1134" s="10">
        <v>312936391.85847902</v>
      </c>
      <c r="AJ1134" s="29">
        <f t="shared" si="248"/>
        <v>0.86084109233688044</v>
      </c>
      <c r="AK1134" s="29">
        <f t="shared" si="249"/>
        <v>1.5420997322980097</v>
      </c>
      <c r="AL1134" s="29">
        <f t="shared" si="250"/>
        <v>0.68125863996112923</v>
      </c>
      <c r="AM1134" s="29">
        <f t="shared" si="251"/>
        <v>0.45039221724607842</v>
      </c>
    </row>
    <row r="1135" spans="1:39">
      <c r="A1135" t="s">
        <v>115</v>
      </c>
      <c r="B1135" s="20">
        <v>2040</v>
      </c>
      <c r="C1135" t="s">
        <v>247</v>
      </c>
      <c r="D1135" t="s">
        <v>222</v>
      </c>
      <c r="E1135" s="22" t="s">
        <v>340</v>
      </c>
      <c r="F1135" s="22" t="s">
        <v>341</v>
      </c>
      <c r="G1135" s="22" t="s">
        <v>248</v>
      </c>
      <c r="H1135" s="22" t="s">
        <v>237</v>
      </c>
      <c r="I1135" s="22" t="s">
        <v>309</v>
      </c>
      <c r="J1135" s="17">
        <f>IFERROR(INDEX(Cost_Components!$K$2:$K$29,MATCH(E1135,Cost_Components!$A$2:$A$29,0)),"")</f>
        <v>1</v>
      </c>
      <c r="K1135" s="17">
        <f t="shared" si="238"/>
        <v>0.61153846153846159</v>
      </c>
      <c r="L1135" s="17">
        <f>IFERROR(INDEX(Cost_Components!$S$2:$S$29,MATCH(E1135,Cost_Components!$A$2:$A$29,0)),"")</f>
        <v>0.31</v>
      </c>
      <c r="M1135" s="28">
        <f>IFERROR(INDEX(Cost_Components!$L$2:$L$29,MATCH(E1135,Cost_Components!$A$2:$A$29,0)),"")</f>
        <v>1</v>
      </c>
      <c r="N1135" s="29">
        <f>IFERROR(INDEX(Cost_Components!$P$2:$P$29,MATCH(E1135,Cost_Components!$A$2:$A$29,0)),"")</f>
        <v>119.7214874</v>
      </c>
      <c r="O1135" s="23">
        <f t="shared" si="239"/>
        <v>6895530.3294529105</v>
      </c>
      <c r="P1135" s="23">
        <f t="shared" si="240"/>
        <v>7407686.4720767401</v>
      </c>
      <c r="Q1135" s="23">
        <f t="shared" si="241"/>
        <v>274926365.21526462</v>
      </c>
      <c r="R1135" s="23">
        <f t="shared" si="242"/>
        <v>504851386.32758623</v>
      </c>
      <c r="S1135" s="23">
        <f t="shared" si="243"/>
        <v>229925021.11232162</v>
      </c>
      <c r="T1135" s="16">
        <f>IFERROR(INDEX(Cost_Components!$R$2:$R$29,MATCH(E1135,Cost_Components!$A$2:$A$29,0)),"")</f>
        <v>1</v>
      </c>
      <c r="U1135" s="26">
        <f>IFERROR(INDEX(Cost_Components!$Q$2:$Q$29,MATCH(E1135,Cost_Components!$A$2:$A$29,0)),"")</f>
        <v>2023</v>
      </c>
      <c r="V1135" s="30">
        <f>1/(1+Calculation_Assumptions!$B$5)^(B1135-Calculation_Assumptions!$B$2)</f>
        <v>0.64186194739671765</v>
      </c>
      <c r="W1135" s="23">
        <f t="shared" si="244"/>
        <v>176464772.16777095</v>
      </c>
      <c r="X1135" s="23">
        <f t="shared" si="245"/>
        <v>324044893.97415715</v>
      </c>
      <c r="Y1135" s="23">
        <f t="shared" si="246"/>
        <v>147580121.80638617</v>
      </c>
      <c r="Z1135" s="17">
        <f>IFERROR(INDEX(Cost_Components!$T$2:$T$29,MATCH(E1135,Cost_Components!$A$2:$A$29,0)),"")</f>
        <v>0.8</v>
      </c>
      <c r="AA1135" s="26">
        <f>IFERROR(INDEX(Cost_Components!$U$2:$U$29,MATCH(E1135,Cost_Components!$A$2:$A$29,0)),"")</f>
        <v>2025</v>
      </c>
      <c r="AB1135" s="26">
        <f>IFERROR(INDEX(Cost_Components!$V$2:$V$29,MATCH(E1135,Cost_Components!$A$2:$A$29,0)),"")</f>
        <v>2050</v>
      </c>
      <c r="AC1135" s="26">
        <f>IFERROR(INDEX(Cost_Components!$M$2:$M$29,MATCH(E1135,Cost_Components!$A$2:$A$29,0)),"")</f>
        <v>30</v>
      </c>
      <c r="AD1135" s="26">
        <f>IFERROR(INDEX(Cost_Components!$N$2:$N$29,MATCH(E1135,Cost_Components!$A$2:$A$29,0)),"")</f>
        <v>95</v>
      </c>
      <c r="AE1135" s="16" t="str">
        <f>IFERROR(INDEX(Cost_Components!$O$2:$O$29,MATCH(E1135,Cost_Components!$A$2:$A$29,0)),"")</f>
        <v>Both</v>
      </c>
      <c r="AF1135" s="11">
        <v>6895530.3294529105</v>
      </c>
      <c r="AG1135" s="11">
        <v>7407686.4720767401</v>
      </c>
      <c r="AH1135" s="23">
        <f t="shared" si="247"/>
        <v>1</v>
      </c>
      <c r="AI1135" s="10">
        <v>314265537.41082901</v>
      </c>
      <c r="AJ1135" s="29">
        <f t="shared" si="248"/>
        <v>0.87482187032128322</v>
      </c>
      <c r="AK1135" s="29">
        <f t="shared" si="249"/>
        <v>1.6064484527541771</v>
      </c>
      <c r="AL1135" s="29">
        <f t="shared" si="250"/>
        <v>0.73162658243289402</v>
      </c>
      <c r="AM1135" s="29">
        <f t="shared" si="251"/>
        <v>0.46960326296758248</v>
      </c>
    </row>
    <row r="1136" spans="1:39">
      <c r="A1136" t="s">
        <v>115</v>
      </c>
      <c r="B1136" s="20">
        <v>2041</v>
      </c>
      <c r="C1136" t="s">
        <v>247</v>
      </c>
      <c r="D1136" t="s">
        <v>222</v>
      </c>
      <c r="E1136" s="22" t="s">
        <v>340</v>
      </c>
      <c r="F1136" s="22" t="s">
        <v>341</v>
      </c>
      <c r="G1136" s="22" t="s">
        <v>248</v>
      </c>
      <c r="H1136" s="22" t="s">
        <v>237</v>
      </c>
      <c r="I1136" s="22" t="s">
        <v>309</v>
      </c>
      <c r="J1136" s="17">
        <f>IFERROR(INDEX(Cost_Components!$K$2:$K$29,MATCH(E1136,Cost_Components!$A$2:$A$29,0)),"")</f>
        <v>1</v>
      </c>
      <c r="K1136" s="17">
        <f t="shared" si="238"/>
        <v>0.63038461538461543</v>
      </c>
      <c r="L1136" s="17">
        <f>IFERROR(INDEX(Cost_Components!$S$2:$S$29,MATCH(E1136,Cost_Components!$A$2:$A$29,0)),"")</f>
        <v>0.31</v>
      </c>
      <c r="M1136" s="28">
        <f>IFERROR(INDEX(Cost_Components!$L$2:$L$29,MATCH(E1136,Cost_Components!$A$2:$A$29,0)),"")</f>
        <v>1</v>
      </c>
      <c r="N1136" s="29">
        <f>IFERROR(INDEX(Cost_Components!$P$2:$P$29,MATCH(E1136,Cost_Components!$A$2:$A$29,0)),"")</f>
        <v>119.7214874</v>
      </c>
      <c r="O1136" s="23">
        <f t="shared" si="239"/>
        <v>6987186.5408458104</v>
      </c>
      <c r="P1136" s="23">
        <f t="shared" si="240"/>
        <v>7556224.04727773</v>
      </c>
      <c r="Q1136" s="23">
        <f t="shared" si="241"/>
        <v>280439138.44099867</v>
      </c>
      <c r="R1136" s="23">
        <f t="shared" si="242"/>
        <v>527327047.27275217</v>
      </c>
      <c r="S1136" s="23">
        <f t="shared" si="243"/>
        <v>246887908.83175349</v>
      </c>
      <c r="T1136" s="16">
        <f>IFERROR(INDEX(Cost_Components!$R$2:$R$29,MATCH(E1136,Cost_Components!$A$2:$A$29,0)),"")</f>
        <v>1</v>
      </c>
      <c r="U1136" s="26">
        <f>IFERROR(INDEX(Cost_Components!$Q$2:$Q$29,MATCH(E1136,Cost_Components!$A$2:$A$29,0)),"")</f>
        <v>2023</v>
      </c>
      <c r="V1136" s="30">
        <f>1/(1+Calculation_Assumptions!$B$5)^(B1136-Calculation_Assumptions!$B$2)</f>
        <v>0.62316693922011435</v>
      </c>
      <c r="W1136" s="23">
        <f t="shared" si="244"/>
        <v>174760399.53980306</v>
      </c>
      <c r="X1136" s="23">
        <f t="shared" si="245"/>
        <v>328612782.01694149</v>
      </c>
      <c r="Y1136" s="23">
        <f t="shared" si="246"/>
        <v>153852382.47713846</v>
      </c>
      <c r="Z1136" s="17">
        <f>IFERROR(INDEX(Cost_Components!$T$2:$T$29,MATCH(E1136,Cost_Components!$A$2:$A$29,0)),"")</f>
        <v>0.8</v>
      </c>
      <c r="AA1136" s="26">
        <f>IFERROR(INDEX(Cost_Components!$U$2:$U$29,MATCH(E1136,Cost_Components!$A$2:$A$29,0)),"")</f>
        <v>2025</v>
      </c>
      <c r="AB1136" s="26">
        <f>IFERROR(INDEX(Cost_Components!$V$2:$V$29,MATCH(E1136,Cost_Components!$A$2:$A$29,0)),"")</f>
        <v>2050</v>
      </c>
      <c r="AC1136" s="26">
        <f>IFERROR(INDEX(Cost_Components!$M$2:$M$29,MATCH(E1136,Cost_Components!$A$2:$A$29,0)),"")</f>
        <v>30</v>
      </c>
      <c r="AD1136" s="26">
        <f>IFERROR(INDEX(Cost_Components!$N$2:$N$29,MATCH(E1136,Cost_Components!$A$2:$A$29,0)),"")</f>
        <v>95</v>
      </c>
      <c r="AE1136" s="16" t="str">
        <f>IFERROR(INDEX(Cost_Components!$O$2:$O$29,MATCH(E1136,Cost_Components!$A$2:$A$29,0)),"")</f>
        <v>Both</v>
      </c>
      <c r="AF1136" s="11">
        <v>6987186.5408458104</v>
      </c>
      <c r="AG1136" s="11">
        <v>7556224.04727773</v>
      </c>
      <c r="AH1136" s="23">
        <f t="shared" si="247"/>
        <v>1</v>
      </c>
      <c r="AI1136" s="10">
        <v>315525215.31254798</v>
      </c>
      <c r="AJ1136" s="29">
        <f t="shared" si="248"/>
        <v>0.88880103659292553</v>
      </c>
      <c r="AK1136" s="29">
        <f t="shared" si="249"/>
        <v>1.6712675300780664</v>
      </c>
      <c r="AL1136" s="29">
        <f t="shared" si="250"/>
        <v>0.78246649348514086</v>
      </c>
      <c r="AM1136" s="29">
        <f t="shared" si="251"/>
        <v>0.48760724978743075</v>
      </c>
    </row>
    <row r="1137" spans="1:39">
      <c r="A1137" t="s">
        <v>115</v>
      </c>
      <c r="B1137" s="20">
        <v>2042</v>
      </c>
      <c r="C1137" t="s">
        <v>247</v>
      </c>
      <c r="D1137" t="s">
        <v>222</v>
      </c>
      <c r="E1137" s="22" t="s">
        <v>340</v>
      </c>
      <c r="F1137" s="22" t="s">
        <v>341</v>
      </c>
      <c r="G1137" s="22" t="s">
        <v>248</v>
      </c>
      <c r="H1137" s="22" t="s">
        <v>237</v>
      </c>
      <c r="I1137" s="22" t="s">
        <v>309</v>
      </c>
      <c r="J1137" s="17">
        <f>IFERROR(INDEX(Cost_Components!$K$2:$K$29,MATCH(E1137,Cost_Components!$A$2:$A$29,0)),"")</f>
        <v>1</v>
      </c>
      <c r="K1137" s="17">
        <f t="shared" si="238"/>
        <v>0.64923076923076928</v>
      </c>
      <c r="L1137" s="17">
        <f>IFERROR(INDEX(Cost_Components!$S$2:$S$29,MATCH(E1137,Cost_Components!$A$2:$A$29,0)),"")</f>
        <v>0.31</v>
      </c>
      <c r="M1137" s="28">
        <f>IFERROR(INDEX(Cost_Components!$L$2:$L$29,MATCH(E1137,Cost_Components!$A$2:$A$29,0)),"")</f>
        <v>1</v>
      </c>
      <c r="N1137" s="29">
        <f>IFERROR(INDEX(Cost_Components!$P$2:$P$29,MATCH(E1137,Cost_Components!$A$2:$A$29,0)),"")</f>
        <v>119.7214874</v>
      </c>
      <c r="O1137" s="23">
        <f t="shared" si="239"/>
        <v>7075541.8054298004</v>
      </c>
      <c r="P1137" s="23">
        <f t="shared" si="240"/>
        <v>7703733.2663089205</v>
      </c>
      <c r="Q1137" s="23">
        <f t="shared" si="241"/>
        <v>285913745.60436291</v>
      </c>
      <c r="R1137" s="23">
        <f t="shared" si="242"/>
        <v>549959741.85096526</v>
      </c>
      <c r="S1137" s="23">
        <f t="shared" si="243"/>
        <v>264045996.24660236</v>
      </c>
      <c r="T1137" s="16">
        <f>IFERROR(INDEX(Cost_Components!$R$2:$R$29,MATCH(E1137,Cost_Components!$A$2:$A$29,0)),"")</f>
        <v>1</v>
      </c>
      <c r="U1137" s="26">
        <f>IFERROR(INDEX(Cost_Components!$Q$2:$Q$29,MATCH(E1137,Cost_Components!$A$2:$A$29,0)),"")</f>
        <v>2023</v>
      </c>
      <c r="V1137" s="30">
        <f>1/(1+Calculation_Assumptions!$B$5)^(B1137-Calculation_Assumptions!$B$2)</f>
        <v>0.60501644584477121</v>
      </c>
      <c r="W1137" s="23">
        <f t="shared" si="244"/>
        <v>172982518.18371773</v>
      </c>
      <c r="X1137" s="23">
        <f t="shared" si="245"/>
        <v>332734688.37237889</v>
      </c>
      <c r="Y1137" s="23">
        <f t="shared" si="246"/>
        <v>159752170.18866116</v>
      </c>
      <c r="Z1137" s="17">
        <f>IFERROR(INDEX(Cost_Components!$T$2:$T$29,MATCH(E1137,Cost_Components!$A$2:$A$29,0)),"")</f>
        <v>0.8</v>
      </c>
      <c r="AA1137" s="26">
        <f>IFERROR(INDEX(Cost_Components!$U$2:$U$29,MATCH(E1137,Cost_Components!$A$2:$A$29,0)),"")</f>
        <v>2025</v>
      </c>
      <c r="AB1137" s="26">
        <f>IFERROR(INDEX(Cost_Components!$V$2:$V$29,MATCH(E1137,Cost_Components!$A$2:$A$29,0)),"")</f>
        <v>2050</v>
      </c>
      <c r="AC1137" s="26">
        <f>IFERROR(INDEX(Cost_Components!$M$2:$M$29,MATCH(E1137,Cost_Components!$A$2:$A$29,0)),"")</f>
        <v>30</v>
      </c>
      <c r="AD1137" s="26">
        <f>IFERROR(INDEX(Cost_Components!$N$2:$N$29,MATCH(E1137,Cost_Components!$A$2:$A$29,0)),"")</f>
        <v>95</v>
      </c>
      <c r="AE1137" s="16" t="str">
        <f>IFERROR(INDEX(Cost_Components!$O$2:$O$29,MATCH(E1137,Cost_Components!$A$2:$A$29,0)),"")</f>
        <v>Both</v>
      </c>
      <c r="AF1137" s="11">
        <v>7075541.8054298004</v>
      </c>
      <c r="AG1137" s="11">
        <v>7703733.2663089205</v>
      </c>
      <c r="AH1137" s="23">
        <f t="shared" si="247"/>
        <v>1</v>
      </c>
      <c r="AI1137" s="10">
        <v>316707694.211882</v>
      </c>
      <c r="AJ1137" s="29">
        <f t="shared" si="248"/>
        <v>0.90276854913756055</v>
      </c>
      <c r="AK1137" s="29">
        <f t="shared" si="249"/>
        <v>1.736489993460766</v>
      </c>
      <c r="AL1137" s="29">
        <f t="shared" si="250"/>
        <v>0.8337214443232055</v>
      </c>
      <c r="AM1137" s="29">
        <f t="shared" si="251"/>
        <v>0.50441518506899508</v>
      </c>
    </row>
    <row r="1138" spans="1:39">
      <c r="A1138" t="s">
        <v>115</v>
      </c>
      <c r="B1138" s="20">
        <v>2043</v>
      </c>
      <c r="C1138" t="s">
        <v>247</v>
      </c>
      <c r="D1138" t="s">
        <v>222</v>
      </c>
      <c r="E1138" s="22" t="s">
        <v>340</v>
      </c>
      <c r="F1138" s="22" t="s">
        <v>341</v>
      </c>
      <c r="G1138" s="22" t="s">
        <v>248</v>
      </c>
      <c r="H1138" s="22" t="s">
        <v>237</v>
      </c>
      <c r="I1138" s="22" t="s">
        <v>309</v>
      </c>
      <c r="J1138" s="17">
        <f>IFERROR(INDEX(Cost_Components!$K$2:$K$29,MATCH(E1138,Cost_Components!$A$2:$A$29,0)),"")</f>
        <v>1</v>
      </c>
      <c r="K1138" s="17">
        <f t="shared" si="238"/>
        <v>0.66807692307692301</v>
      </c>
      <c r="L1138" s="17">
        <f>IFERROR(INDEX(Cost_Components!$S$2:$S$29,MATCH(E1138,Cost_Components!$A$2:$A$29,0)),"")</f>
        <v>0.31</v>
      </c>
      <c r="M1138" s="28">
        <f>IFERROR(INDEX(Cost_Components!$L$2:$L$29,MATCH(E1138,Cost_Components!$A$2:$A$29,0)),"")</f>
        <v>1</v>
      </c>
      <c r="N1138" s="29">
        <f>IFERROR(INDEX(Cost_Components!$P$2:$P$29,MATCH(E1138,Cost_Components!$A$2:$A$29,0)),"")</f>
        <v>119.7214874</v>
      </c>
      <c r="O1138" s="23">
        <f t="shared" si="239"/>
        <v>7161896.5415092995</v>
      </c>
      <c r="P1138" s="23">
        <f t="shared" si="240"/>
        <v>7851923.4531465499</v>
      </c>
      <c r="Q1138" s="23">
        <f t="shared" si="241"/>
        <v>291413625.97611123</v>
      </c>
      <c r="R1138" s="23">
        <f t="shared" si="242"/>
        <v>572831137.95577264</v>
      </c>
      <c r="S1138" s="23">
        <f t="shared" si="243"/>
        <v>281417511.97966141</v>
      </c>
      <c r="T1138" s="16">
        <f>IFERROR(INDEX(Cost_Components!$R$2:$R$29,MATCH(E1138,Cost_Components!$A$2:$A$29,0)),"")</f>
        <v>1</v>
      </c>
      <c r="U1138" s="26">
        <f>IFERROR(INDEX(Cost_Components!$Q$2:$Q$29,MATCH(E1138,Cost_Components!$A$2:$A$29,0)),"")</f>
        <v>2023</v>
      </c>
      <c r="V1138" s="30">
        <f>1/(1+Calculation_Assumptions!$B$5)^(B1138-Calculation_Assumptions!$B$2)</f>
        <v>0.5873946076162827</v>
      </c>
      <c r="W1138" s="23">
        <f t="shared" si="244"/>
        <v>171174792.48427603</v>
      </c>
      <c r="X1138" s="23">
        <f t="shared" si="245"/>
        <v>336477921.50991976</v>
      </c>
      <c r="Y1138" s="23">
        <f t="shared" si="246"/>
        <v>165303129.02564374</v>
      </c>
      <c r="Z1138" s="17">
        <f>IFERROR(INDEX(Cost_Components!$T$2:$T$29,MATCH(E1138,Cost_Components!$A$2:$A$29,0)),"")</f>
        <v>0.8</v>
      </c>
      <c r="AA1138" s="26">
        <f>IFERROR(INDEX(Cost_Components!$U$2:$U$29,MATCH(E1138,Cost_Components!$A$2:$A$29,0)),"")</f>
        <v>2025</v>
      </c>
      <c r="AB1138" s="26">
        <f>IFERROR(INDEX(Cost_Components!$V$2:$V$29,MATCH(E1138,Cost_Components!$A$2:$A$29,0)),"")</f>
        <v>2050</v>
      </c>
      <c r="AC1138" s="26">
        <f>IFERROR(INDEX(Cost_Components!$M$2:$M$29,MATCH(E1138,Cost_Components!$A$2:$A$29,0)),"")</f>
        <v>30</v>
      </c>
      <c r="AD1138" s="26">
        <f>IFERROR(INDEX(Cost_Components!$N$2:$N$29,MATCH(E1138,Cost_Components!$A$2:$A$29,0)),"")</f>
        <v>95</v>
      </c>
      <c r="AE1138" s="16" t="str">
        <f>IFERROR(INDEX(Cost_Components!$O$2:$O$29,MATCH(E1138,Cost_Components!$A$2:$A$29,0)),"")</f>
        <v>Both</v>
      </c>
      <c r="AF1138" s="11">
        <v>7161896.5415092995</v>
      </c>
      <c r="AG1138" s="11">
        <v>7851923.4531465499</v>
      </c>
      <c r="AH1138" s="23">
        <f t="shared" si="247"/>
        <v>1</v>
      </c>
      <c r="AI1138" s="10">
        <v>317814114.06715202</v>
      </c>
      <c r="AJ1138" s="29">
        <f t="shared" si="248"/>
        <v>0.91693103948976118</v>
      </c>
      <c r="AK1138" s="29">
        <f t="shared" si="249"/>
        <v>1.8024093726521446</v>
      </c>
      <c r="AL1138" s="29">
        <f t="shared" si="250"/>
        <v>0.88547833316238356</v>
      </c>
      <c r="AM1138" s="29">
        <f t="shared" si="251"/>
        <v>0.52012519806063828</v>
      </c>
    </row>
    <row r="1139" spans="1:39">
      <c r="A1139" t="s">
        <v>115</v>
      </c>
      <c r="B1139" s="20">
        <v>2044</v>
      </c>
      <c r="C1139" t="s">
        <v>247</v>
      </c>
      <c r="D1139" t="s">
        <v>222</v>
      </c>
      <c r="E1139" s="22" t="s">
        <v>340</v>
      </c>
      <c r="F1139" s="22" t="s">
        <v>341</v>
      </c>
      <c r="G1139" s="22" t="s">
        <v>248</v>
      </c>
      <c r="H1139" s="22" t="s">
        <v>237</v>
      </c>
      <c r="I1139" s="22" t="s">
        <v>309</v>
      </c>
      <c r="J1139" s="17">
        <f>IFERROR(INDEX(Cost_Components!$K$2:$K$29,MATCH(E1139,Cost_Components!$A$2:$A$29,0)),"")</f>
        <v>1</v>
      </c>
      <c r="K1139" s="17">
        <f t="shared" si="238"/>
        <v>0.68692307692307697</v>
      </c>
      <c r="L1139" s="17">
        <f>IFERROR(INDEX(Cost_Components!$S$2:$S$29,MATCH(E1139,Cost_Components!$A$2:$A$29,0)),"")</f>
        <v>0.31</v>
      </c>
      <c r="M1139" s="28">
        <f>IFERROR(INDEX(Cost_Components!$L$2:$L$29,MATCH(E1139,Cost_Components!$A$2:$A$29,0)),"")</f>
        <v>1</v>
      </c>
      <c r="N1139" s="29">
        <f>IFERROR(INDEX(Cost_Components!$P$2:$P$29,MATCH(E1139,Cost_Components!$A$2:$A$29,0)),"")</f>
        <v>119.7214874</v>
      </c>
      <c r="O1139" s="23">
        <f t="shared" si="239"/>
        <v>7243462.1109765396</v>
      </c>
      <c r="P1139" s="23">
        <f t="shared" si="240"/>
        <v>7997283.3333941698</v>
      </c>
      <c r="Q1139" s="23">
        <f t="shared" si="241"/>
        <v>296808463.30828583</v>
      </c>
      <c r="R1139" s="23">
        <f t="shared" si="242"/>
        <v>595698358.20117545</v>
      </c>
      <c r="S1139" s="23">
        <f t="shared" si="243"/>
        <v>298889894.89288962</v>
      </c>
      <c r="T1139" s="16">
        <f>IFERROR(INDEX(Cost_Components!$R$2:$R$29,MATCH(E1139,Cost_Components!$A$2:$A$29,0)),"")</f>
        <v>1</v>
      </c>
      <c r="U1139" s="26">
        <f>IFERROR(INDEX(Cost_Components!$Q$2:$Q$29,MATCH(E1139,Cost_Components!$A$2:$A$29,0)),"")</f>
        <v>2023</v>
      </c>
      <c r="V1139" s="30">
        <f>1/(1+Calculation_Assumptions!$B$5)^(B1139-Calculation_Assumptions!$B$2)</f>
        <v>0.57028602681192497</v>
      </c>
      <c r="W1139" s="23">
        <f t="shared" si="244"/>
        <v>169265719.26423535</v>
      </c>
      <c r="X1139" s="23">
        <f t="shared" si="245"/>
        <v>339718449.87693524</v>
      </c>
      <c r="Y1139" s="23">
        <f t="shared" si="246"/>
        <v>170452730.6126999</v>
      </c>
      <c r="Z1139" s="17">
        <f>IFERROR(INDEX(Cost_Components!$T$2:$T$29,MATCH(E1139,Cost_Components!$A$2:$A$29,0)),"")</f>
        <v>0.8</v>
      </c>
      <c r="AA1139" s="26">
        <f>IFERROR(INDEX(Cost_Components!$U$2:$U$29,MATCH(E1139,Cost_Components!$A$2:$A$29,0)),"")</f>
        <v>2025</v>
      </c>
      <c r="AB1139" s="26">
        <f>IFERROR(INDEX(Cost_Components!$V$2:$V$29,MATCH(E1139,Cost_Components!$A$2:$A$29,0)),"")</f>
        <v>2050</v>
      </c>
      <c r="AC1139" s="26">
        <f>IFERROR(INDEX(Cost_Components!$M$2:$M$29,MATCH(E1139,Cost_Components!$A$2:$A$29,0)),"")</f>
        <v>30</v>
      </c>
      <c r="AD1139" s="26">
        <f>IFERROR(INDEX(Cost_Components!$N$2:$N$29,MATCH(E1139,Cost_Components!$A$2:$A$29,0)),"")</f>
        <v>95</v>
      </c>
      <c r="AE1139" s="16" t="str">
        <f>IFERROR(INDEX(Cost_Components!$O$2:$O$29,MATCH(E1139,Cost_Components!$A$2:$A$29,0)),"")</f>
        <v>Both</v>
      </c>
      <c r="AF1139" s="11">
        <v>7243462.1109765396</v>
      </c>
      <c r="AG1139" s="11">
        <v>7997283.3333941698</v>
      </c>
      <c r="AH1139" s="23">
        <f t="shared" si="247"/>
        <v>1</v>
      </c>
      <c r="AI1139" s="10">
        <v>318840890.73215598</v>
      </c>
      <c r="AJ1139" s="29">
        <f t="shared" si="248"/>
        <v>0.93089836321408781</v>
      </c>
      <c r="AK1139" s="29">
        <f t="shared" si="249"/>
        <v>1.8683248463936675</v>
      </c>
      <c r="AL1139" s="29">
        <f t="shared" si="250"/>
        <v>0.93742648317957966</v>
      </c>
      <c r="AM1139" s="29">
        <f t="shared" si="251"/>
        <v>0.53460122452075831</v>
      </c>
    </row>
    <row r="1140" spans="1:39">
      <c r="A1140" t="s">
        <v>115</v>
      </c>
      <c r="B1140" s="20">
        <v>2045</v>
      </c>
      <c r="C1140" t="s">
        <v>247</v>
      </c>
      <c r="D1140" t="s">
        <v>222</v>
      </c>
      <c r="E1140" s="22" t="s">
        <v>340</v>
      </c>
      <c r="F1140" s="22" t="s">
        <v>341</v>
      </c>
      <c r="G1140" s="22" t="s">
        <v>248</v>
      </c>
      <c r="H1140" s="22" t="s">
        <v>237</v>
      </c>
      <c r="I1140" s="22" t="s">
        <v>309</v>
      </c>
      <c r="J1140" s="17">
        <f>IFERROR(INDEX(Cost_Components!$K$2:$K$29,MATCH(E1140,Cost_Components!$A$2:$A$29,0)),"")</f>
        <v>1</v>
      </c>
      <c r="K1140" s="17">
        <f t="shared" si="238"/>
        <v>0.70576923076923082</v>
      </c>
      <c r="L1140" s="17">
        <f>IFERROR(INDEX(Cost_Components!$S$2:$S$29,MATCH(E1140,Cost_Components!$A$2:$A$29,0)),"")</f>
        <v>0.31</v>
      </c>
      <c r="M1140" s="28">
        <f>IFERROR(INDEX(Cost_Components!$L$2:$L$29,MATCH(E1140,Cost_Components!$A$2:$A$29,0)),"")</f>
        <v>1</v>
      </c>
      <c r="N1140" s="29">
        <f>IFERROR(INDEX(Cost_Components!$P$2:$P$29,MATCH(E1140,Cost_Components!$A$2:$A$29,0)),"")</f>
        <v>119.7214874</v>
      </c>
      <c r="O1140" s="23">
        <f t="shared" si="239"/>
        <v>7319982.1195610398</v>
      </c>
      <c r="P1140" s="23">
        <f t="shared" si="240"/>
        <v>8139288.8940327</v>
      </c>
      <c r="Q1140" s="23">
        <f t="shared" si="241"/>
        <v>302078809.55928773</v>
      </c>
      <c r="R1140" s="23">
        <f t="shared" si="242"/>
        <v>618507321.12299538</v>
      </c>
      <c r="S1140" s="23">
        <f t="shared" si="243"/>
        <v>316428511.56370765</v>
      </c>
      <c r="T1140" s="16">
        <f>IFERROR(INDEX(Cost_Components!$R$2:$R$29,MATCH(E1140,Cost_Components!$A$2:$A$29,0)),"")</f>
        <v>1</v>
      </c>
      <c r="U1140" s="26">
        <f>IFERROR(INDEX(Cost_Components!$Q$2:$Q$29,MATCH(E1140,Cost_Components!$A$2:$A$29,0)),"")</f>
        <v>2023</v>
      </c>
      <c r="V1140" s="30">
        <f>1/(1+Calculation_Assumptions!$B$5)^(B1140-Calculation_Assumptions!$B$2)</f>
        <v>0.55367575418633497</v>
      </c>
      <c r="W1140" s="23">
        <f t="shared" si="244"/>
        <v>167253712.70644888</v>
      </c>
      <c r="X1140" s="23">
        <f t="shared" si="245"/>
        <v>342452507.49254411</v>
      </c>
      <c r="Y1140" s="23">
        <f t="shared" si="246"/>
        <v>175198794.78609526</v>
      </c>
      <c r="Z1140" s="17">
        <f>IFERROR(INDEX(Cost_Components!$T$2:$T$29,MATCH(E1140,Cost_Components!$A$2:$A$29,0)),"")</f>
        <v>0.8</v>
      </c>
      <c r="AA1140" s="26">
        <f>IFERROR(INDEX(Cost_Components!$U$2:$U$29,MATCH(E1140,Cost_Components!$A$2:$A$29,0)),"")</f>
        <v>2025</v>
      </c>
      <c r="AB1140" s="26">
        <f>IFERROR(INDEX(Cost_Components!$V$2:$V$29,MATCH(E1140,Cost_Components!$A$2:$A$29,0)),"")</f>
        <v>2050</v>
      </c>
      <c r="AC1140" s="26">
        <f>IFERROR(INDEX(Cost_Components!$M$2:$M$29,MATCH(E1140,Cost_Components!$A$2:$A$29,0)),"")</f>
        <v>30</v>
      </c>
      <c r="AD1140" s="26">
        <f>IFERROR(INDEX(Cost_Components!$N$2:$N$29,MATCH(E1140,Cost_Components!$A$2:$A$29,0)),"")</f>
        <v>95</v>
      </c>
      <c r="AE1140" s="16" t="str">
        <f>IFERROR(INDEX(Cost_Components!$O$2:$O$29,MATCH(E1140,Cost_Components!$A$2:$A$29,0)),"")</f>
        <v>Both</v>
      </c>
      <c r="AF1140" s="11">
        <v>7319982.1195610398</v>
      </c>
      <c r="AG1140" s="11">
        <v>8139288.8940327</v>
      </c>
      <c r="AH1140" s="23">
        <f t="shared" si="247"/>
        <v>1</v>
      </c>
      <c r="AI1140" s="10">
        <v>319784682.33108002</v>
      </c>
      <c r="AJ1140" s="29">
        <f t="shared" si="248"/>
        <v>0.94463189217593291</v>
      </c>
      <c r="AK1140" s="29">
        <f t="shared" si="249"/>
        <v>1.93413679671699</v>
      </c>
      <c r="AL1140" s="29">
        <f t="shared" si="250"/>
        <v>0.98950490454105722</v>
      </c>
      <c r="AM1140" s="29">
        <f t="shared" si="251"/>
        <v>0.54786487429284725</v>
      </c>
    </row>
    <row r="1141" spans="1:39">
      <c r="A1141" t="s">
        <v>115</v>
      </c>
      <c r="B1141" s="20">
        <v>2046</v>
      </c>
      <c r="C1141" t="s">
        <v>247</v>
      </c>
      <c r="D1141" t="s">
        <v>222</v>
      </c>
      <c r="E1141" s="22" t="s">
        <v>340</v>
      </c>
      <c r="F1141" s="22" t="s">
        <v>341</v>
      </c>
      <c r="G1141" s="22" t="s">
        <v>248</v>
      </c>
      <c r="H1141" s="22" t="s">
        <v>237</v>
      </c>
      <c r="I1141" s="22" t="s">
        <v>309</v>
      </c>
      <c r="J1141" s="17">
        <f>IFERROR(INDEX(Cost_Components!$K$2:$K$29,MATCH(E1141,Cost_Components!$A$2:$A$29,0)),"")</f>
        <v>1</v>
      </c>
      <c r="K1141" s="17">
        <f t="shared" si="238"/>
        <v>0.72461538461538466</v>
      </c>
      <c r="L1141" s="17">
        <f>IFERROR(INDEX(Cost_Components!$S$2:$S$29,MATCH(E1141,Cost_Components!$A$2:$A$29,0)),"")</f>
        <v>0.31</v>
      </c>
      <c r="M1141" s="28">
        <f>IFERROR(INDEX(Cost_Components!$L$2:$L$29,MATCH(E1141,Cost_Components!$A$2:$A$29,0)),"")</f>
        <v>1</v>
      </c>
      <c r="N1141" s="29">
        <f>IFERROR(INDEX(Cost_Components!$P$2:$P$29,MATCH(E1141,Cost_Components!$A$2:$A$29,0)),"")</f>
        <v>119.7214874</v>
      </c>
      <c r="O1141" s="23">
        <f t="shared" si="239"/>
        <v>7392453.2772303503</v>
      </c>
      <c r="P1141" s="23">
        <f t="shared" si="240"/>
        <v>8279175.5381456604</v>
      </c>
      <c r="Q1141" s="23">
        <f t="shared" si="241"/>
        <v>307270515.06047314</v>
      </c>
      <c r="R1141" s="23">
        <f t="shared" si="242"/>
        <v>641310340.59668529</v>
      </c>
      <c r="S1141" s="23">
        <f t="shared" si="243"/>
        <v>334039825.53621215</v>
      </c>
      <c r="T1141" s="16">
        <f>IFERROR(INDEX(Cost_Components!$R$2:$R$29,MATCH(E1141,Cost_Components!$A$2:$A$29,0)),"")</f>
        <v>1</v>
      </c>
      <c r="U1141" s="26">
        <f>IFERROR(INDEX(Cost_Components!$Q$2:$Q$29,MATCH(E1141,Cost_Components!$A$2:$A$29,0)),"")</f>
        <v>2023</v>
      </c>
      <c r="V1141" s="30">
        <f>1/(1+Calculation_Assumptions!$B$5)^(B1141-Calculation_Assumptions!$B$2)</f>
        <v>0.5375492759090631</v>
      </c>
      <c r="W1141" s="23">
        <f t="shared" si="244"/>
        <v>165173042.87896222</v>
      </c>
      <c r="X1141" s="23">
        <f t="shared" si="245"/>
        <v>344735909.22074282</v>
      </c>
      <c r="Y1141" s="23">
        <f t="shared" si="246"/>
        <v>179562866.3417806</v>
      </c>
      <c r="Z1141" s="17">
        <f>IFERROR(INDEX(Cost_Components!$T$2:$T$29,MATCH(E1141,Cost_Components!$A$2:$A$29,0)),"")</f>
        <v>0.8</v>
      </c>
      <c r="AA1141" s="26">
        <f>IFERROR(INDEX(Cost_Components!$U$2:$U$29,MATCH(E1141,Cost_Components!$A$2:$A$29,0)),"")</f>
        <v>2025</v>
      </c>
      <c r="AB1141" s="26">
        <f>IFERROR(INDEX(Cost_Components!$V$2:$V$29,MATCH(E1141,Cost_Components!$A$2:$A$29,0)),"")</f>
        <v>2050</v>
      </c>
      <c r="AC1141" s="26">
        <f>IFERROR(INDEX(Cost_Components!$M$2:$M$29,MATCH(E1141,Cost_Components!$A$2:$A$29,0)),"")</f>
        <v>30</v>
      </c>
      <c r="AD1141" s="26">
        <f>IFERROR(INDEX(Cost_Components!$N$2:$N$29,MATCH(E1141,Cost_Components!$A$2:$A$29,0)),"")</f>
        <v>95</v>
      </c>
      <c r="AE1141" s="16" t="str">
        <f>IFERROR(INDEX(Cost_Components!$O$2:$O$29,MATCH(E1141,Cost_Components!$A$2:$A$29,0)),"")</f>
        <v>Both</v>
      </c>
      <c r="AF1141" s="11">
        <v>7392453.2772303503</v>
      </c>
      <c r="AG1141" s="11">
        <v>8279175.5381456604</v>
      </c>
      <c r="AH1141" s="23">
        <f t="shared" si="247"/>
        <v>1</v>
      </c>
      <c r="AI1141" s="10">
        <v>320645615.981408</v>
      </c>
      <c r="AJ1141" s="29">
        <f t="shared" si="248"/>
        <v>0.95828696774787536</v>
      </c>
      <c r="AK1141" s="29">
        <f t="shared" si="249"/>
        <v>2.0000595942464732</v>
      </c>
      <c r="AL1141" s="29">
        <f t="shared" si="250"/>
        <v>1.0417726264985978</v>
      </c>
      <c r="AM1141" s="29">
        <f t="shared" si="251"/>
        <v>0.56000412103620401</v>
      </c>
    </row>
    <row r="1142" spans="1:39">
      <c r="A1142" t="s">
        <v>115</v>
      </c>
      <c r="B1142" s="20">
        <v>2047</v>
      </c>
      <c r="C1142" t="s">
        <v>247</v>
      </c>
      <c r="D1142" t="s">
        <v>222</v>
      </c>
      <c r="E1142" s="22" t="s">
        <v>340</v>
      </c>
      <c r="F1142" s="22" t="s">
        <v>341</v>
      </c>
      <c r="G1142" s="22" t="s">
        <v>248</v>
      </c>
      <c r="H1142" s="22" t="s">
        <v>237</v>
      </c>
      <c r="I1142" s="22" t="s">
        <v>309</v>
      </c>
      <c r="J1142" s="17">
        <f>IFERROR(INDEX(Cost_Components!$K$2:$K$29,MATCH(E1142,Cost_Components!$A$2:$A$29,0)),"")</f>
        <v>1</v>
      </c>
      <c r="K1142" s="17">
        <f t="shared" si="238"/>
        <v>0.74346153846153851</v>
      </c>
      <c r="L1142" s="17">
        <f>IFERROR(INDEX(Cost_Components!$S$2:$S$29,MATCH(E1142,Cost_Components!$A$2:$A$29,0)),"")</f>
        <v>0.31</v>
      </c>
      <c r="M1142" s="28">
        <f>IFERROR(INDEX(Cost_Components!$L$2:$L$29,MATCH(E1142,Cost_Components!$A$2:$A$29,0)),"")</f>
        <v>1</v>
      </c>
      <c r="N1142" s="29">
        <f>IFERROR(INDEX(Cost_Components!$P$2:$P$29,MATCH(E1142,Cost_Components!$A$2:$A$29,0)),"")</f>
        <v>119.7214874</v>
      </c>
      <c r="O1142" s="23">
        <f t="shared" si="239"/>
        <v>7459506.9001915101</v>
      </c>
      <c r="P1142" s="23">
        <f t="shared" si="240"/>
        <v>8415519.4499264993</v>
      </c>
      <c r="Q1142" s="23">
        <f t="shared" si="241"/>
        <v>312330736.79453743</v>
      </c>
      <c r="R1142" s="23">
        <f t="shared" si="242"/>
        <v>663958186.23529315</v>
      </c>
      <c r="S1142" s="23">
        <f t="shared" si="243"/>
        <v>351627449.44075572</v>
      </c>
      <c r="T1142" s="16">
        <f>IFERROR(INDEX(Cost_Components!$R$2:$R$29,MATCH(E1142,Cost_Components!$A$2:$A$29,0)),"")</f>
        <v>1</v>
      </c>
      <c r="U1142" s="26">
        <f>IFERROR(INDEX(Cost_Components!$Q$2:$Q$29,MATCH(E1142,Cost_Components!$A$2:$A$29,0)),"")</f>
        <v>2023</v>
      </c>
      <c r="V1142" s="30">
        <f>1/(1+Calculation_Assumptions!$B$5)^(B1142-Calculation_Assumptions!$B$2)</f>
        <v>0.52189250088258554</v>
      </c>
      <c r="W1142" s="23">
        <f t="shared" si="244"/>
        <v>163003069.32820171</v>
      </c>
      <c r="X1142" s="23">
        <f t="shared" si="245"/>
        <v>346514798.29580265</v>
      </c>
      <c r="Y1142" s="23">
        <f t="shared" si="246"/>
        <v>183511728.96760091</v>
      </c>
      <c r="Z1142" s="17">
        <f>IFERROR(INDEX(Cost_Components!$T$2:$T$29,MATCH(E1142,Cost_Components!$A$2:$A$29,0)),"")</f>
        <v>0.8</v>
      </c>
      <c r="AA1142" s="26">
        <f>IFERROR(INDEX(Cost_Components!$U$2:$U$29,MATCH(E1142,Cost_Components!$A$2:$A$29,0)),"")</f>
        <v>2025</v>
      </c>
      <c r="AB1142" s="26">
        <f>IFERROR(INDEX(Cost_Components!$V$2:$V$29,MATCH(E1142,Cost_Components!$A$2:$A$29,0)),"")</f>
        <v>2050</v>
      </c>
      <c r="AC1142" s="26">
        <f>IFERROR(INDEX(Cost_Components!$M$2:$M$29,MATCH(E1142,Cost_Components!$A$2:$A$29,0)),"")</f>
        <v>30</v>
      </c>
      <c r="AD1142" s="26">
        <f>IFERROR(INDEX(Cost_Components!$N$2:$N$29,MATCH(E1142,Cost_Components!$A$2:$A$29,0)),"")</f>
        <v>95</v>
      </c>
      <c r="AE1142" s="16" t="str">
        <f>IFERROR(INDEX(Cost_Components!$O$2:$O$29,MATCH(E1142,Cost_Components!$A$2:$A$29,0)),"")</f>
        <v>Both</v>
      </c>
      <c r="AF1142" s="11">
        <v>7459506.9001915101</v>
      </c>
      <c r="AG1142" s="11">
        <v>8415519.4499264993</v>
      </c>
      <c r="AH1142" s="23">
        <f t="shared" si="247"/>
        <v>1</v>
      </c>
      <c r="AI1142" s="10">
        <v>321429520.52287501</v>
      </c>
      <c r="AJ1142" s="29">
        <f t="shared" si="248"/>
        <v>0.97169275642904096</v>
      </c>
      <c r="AK1142" s="29">
        <f t="shared" si="249"/>
        <v>2.0656415912117243</v>
      </c>
      <c r="AL1142" s="29">
        <f t="shared" si="250"/>
        <v>1.0939488347826833</v>
      </c>
      <c r="AM1142" s="29">
        <f t="shared" si="251"/>
        <v>0.57092369322232506</v>
      </c>
    </row>
    <row r="1143" spans="1:39">
      <c r="A1143" t="s">
        <v>115</v>
      </c>
      <c r="B1143" s="20">
        <v>2048</v>
      </c>
      <c r="C1143" t="s">
        <v>247</v>
      </c>
      <c r="D1143" t="s">
        <v>222</v>
      </c>
      <c r="E1143" s="22" t="s">
        <v>340</v>
      </c>
      <c r="F1143" s="22" t="s">
        <v>341</v>
      </c>
      <c r="G1143" s="22" t="s">
        <v>248</v>
      </c>
      <c r="H1143" s="22" t="s">
        <v>237</v>
      </c>
      <c r="I1143" s="22" t="s">
        <v>309</v>
      </c>
      <c r="J1143" s="17">
        <f>IFERROR(INDEX(Cost_Components!$K$2:$K$29,MATCH(E1143,Cost_Components!$A$2:$A$29,0)),"")</f>
        <v>1</v>
      </c>
      <c r="K1143" s="17">
        <f t="shared" si="238"/>
        <v>0.76230769230769235</v>
      </c>
      <c r="L1143" s="17">
        <f>IFERROR(INDEX(Cost_Components!$S$2:$S$29,MATCH(E1143,Cost_Components!$A$2:$A$29,0)),"")</f>
        <v>0.31</v>
      </c>
      <c r="M1143" s="28">
        <f>IFERROR(INDEX(Cost_Components!$L$2:$L$29,MATCH(E1143,Cost_Components!$A$2:$A$29,0)),"")</f>
        <v>1</v>
      </c>
      <c r="N1143" s="29">
        <f>IFERROR(INDEX(Cost_Components!$P$2:$P$29,MATCH(E1143,Cost_Components!$A$2:$A$29,0)),"")</f>
        <v>119.7214874</v>
      </c>
      <c r="O1143" s="23">
        <f t="shared" si="239"/>
        <v>7523651.6977536902</v>
      </c>
      <c r="P1143" s="23">
        <f t="shared" si="240"/>
        <v>8550999.4763112999</v>
      </c>
      <c r="Q1143" s="23">
        <f t="shared" si="241"/>
        <v>317358896.57878906</v>
      </c>
      <c r="R1143" s="23">
        <f t="shared" si="242"/>
        <v>686643143.83630431</v>
      </c>
      <c r="S1143" s="23">
        <f t="shared" si="243"/>
        <v>369284247.25751525</v>
      </c>
      <c r="T1143" s="16">
        <f>IFERROR(INDEX(Cost_Components!$R$2:$R$29,MATCH(E1143,Cost_Components!$A$2:$A$29,0)),"")</f>
        <v>1</v>
      </c>
      <c r="U1143" s="26">
        <f>IFERROR(INDEX(Cost_Components!$Q$2:$Q$29,MATCH(E1143,Cost_Components!$A$2:$A$29,0)),"")</f>
        <v>2023</v>
      </c>
      <c r="V1143" s="30">
        <f>1/(1+Calculation_Assumptions!$B$5)^(B1143-Calculation_Assumptions!$B$2)</f>
        <v>0.50669174842969467</v>
      </c>
      <c r="W1143" s="23">
        <f t="shared" si="244"/>
        <v>160803134.18722528</v>
      </c>
      <c r="X1143" s="23">
        <f t="shared" si="245"/>
        <v>347916415.09767938</v>
      </c>
      <c r="Y1143" s="23">
        <f t="shared" si="246"/>
        <v>187113280.91045409</v>
      </c>
      <c r="Z1143" s="17">
        <f>IFERROR(INDEX(Cost_Components!$T$2:$T$29,MATCH(E1143,Cost_Components!$A$2:$A$29,0)),"")</f>
        <v>0.8</v>
      </c>
      <c r="AA1143" s="26">
        <f>IFERROR(INDEX(Cost_Components!$U$2:$U$29,MATCH(E1143,Cost_Components!$A$2:$A$29,0)),"")</f>
        <v>2025</v>
      </c>
      <c r="AB1143" s="26">
        <f>IFERROR(INDEX(Cost_Components!$V$2:$V$29,MATCH(E1143,Cost_Components!$A$2:$A$29,0)),"")</f>
        <v>2050</v>
      </c>
      <c r="AC1143" s="26">
        <f>IFERROR(INDEX(Cost_Components!$M$2:$M$29,MATCH(E1143,Cost_Components!$A$2:$A$29,0)),"")</f>
        <v>30</v>
      </c>
      <c r="AD1143" s="26">
        <f>IFERROR(INDEX(Cost_Components!$N$2:$N$29,MATCH(E1143,Cost_Components!$A$2:$A$29,0)),"")</f>
        <v>95</v>
      </c>
      <c r="AE1143" s="16" t="str">
        <f>IFERROR(INDEX(Cost_Components!$O$2:$O$29,MATCH(E1143,Cost_Components!$A$2:$A$29,0)),"")</f>
        <v>Both</v>
      </c>
      <c r="AF1143" s="11">
        <v>7523651.6977536902</v>
      </c>
      <c r="AG1143" s="11">
        <v>8550999.4763112999</v>
      </c>
      <c r="AH1143" s="23">
        <f t="shared" si="247"/>
        <v>1</v>
      </c>
      <c r="AI1143" s="10">
        <v>322136832.26016098</v>
      </c>
      <c r="AJ1143" s="29">
        <f t="shared" si="248"/>
        <v>0.98516799321627024</v>
      </c>
      <c r="AK1143" s="29">
        <f t="shared" si="249"/>
        <v>2.1315263424511617</v>
      </c>
      <c r="AL1143" s="29">
        <f t="shared" si="250"/>
        <v>1.1463583492348914</v>
      </c>
      <c r="AM1143" s="29">
        <f t="shared" si="251"/>
        <v>0.58085031630080575</v>
      </c>
    </row>
    <row r="1144" spans="1:39">
      <c r="A1144" t="s">
        <v>115</v>
      </c>
      <c r="B1144" s="20">
        <v>2049</v>
      </c>
      <c r="C1144" t="s">
        <v>247</v>
      </c>
      <c r="D1144" t="s">
        <v>222</v>
      </c>
      <c r="E1144" s="22" t="s">
        <v>340</v>
      </c>
      <c r="F1144" s="22" t="s">
        <v>341</v>
      </c>
      <c r="G1144" s="22" t="s">
        <v>248</v>
      </c>
      <c r="H1144" s="22" t="s">
        <v>237</v>
      </c>
      <c r="I1144" s="22" t="s">
        <v>309</v>
      </c>
      <c r="J1144" s="17">
        <f>IFERROR(INDEX(Cost_Components!$K$2:$K$29,MATCH(E1144,Cost_Components!$A$2:$A$29,0)),"")</f>
        <v>1</v>
      </c>
      <c r="K1144" s="17">
        <f t="shared" si="238"/>
        <v>0.7811538461538462</v>
      </c>
      <c r="L1144" s="17">
        <f>IFERROR(INDEX(Cost_Components!$S$2:$S$29,MATCH(E1144,Cost_Components!$A$2:$A$29,0)),"")</f>
        <v>0.31</v>
      </c>
      <c r="M1144" s="28">
        <f>IFERROR(INDEX(Cost_Components!$L$2:$L$29,MATCH(E1144,Cost_Components!$A$2:$A$29,0)),"")</f>
        <v>1</v>
      </c>
      <c r="N1144" s="29">
        <f>IFERROR(INDEX(Cost_Components!$P$2:$P$29,MATCH(E1144,Cost_Components!$A$2:$A$29,0)),"")</f>
        <v>119.7214874</v>
      </c>
      <c r="O1144" s="23">
        <f t="shared" si="239"/>
        <v>7583005.0587679697</v>
      </c>
      <c r="P1144" s="23">
        <f t="shared" si="240"/>
        <v>8683125.8672385104</v>
      </c>
      <c r="Q1144" s="23">
        <f t="shared" si="241"/>
        <v>322262590.67323488</v>
      </c>
      <c r="R1144" s="23">
        <f t="shared" si="242"/>
        <v>709169460.45283532</v>
      </c>
      <c r="S1144" s="23">
        <f t="shared" si="243"/>
        <v>386906869.77960044</v>
      </c>
      <c r="T1144" s="16">
        <f>IFERROR(INDEX(Cost_Components!$R$2:$R$29,MATCH(E1144,Cost_Components!$A$2:$A$29,0)),"")</f>
        <v>1</v>
      </c>
      <c r="U1144" s="26">
        <f>IFERROR(INDEX(Cost_Components!$Q$2:$Q$29,MATCH(E1144,Cost_Components!$A$2:$A$29,0)),"")</f>
        <v>2023</v>
      </c>
      <c r="V1144" s="30">
        <f>1/(1+Calculation_Assumptions!$B$5)^(B1144-Calculation_Assumptions!$B$2)</f>
        <v>0.49193373633950943</v>
      </c>
      <c r="W1144" s="23">
        <f t="shared" si="244"/>
        <v>158531840.31233439</v>
      </c>
      <c r="X1144" s="23">
        <f t="shared" si="245"/>
        <v>348864382.37843728</v>
      </c>
      <c r="Y1144" s="23">
        <f t="shared" si="246"/>
        <v>190332542.06610286</v>
      </c>
      <c r="Z1144" s="17">
        <f>IFERROR(INDEX(Cost_Components!$T$2:$T$29,MATCH(E1144,Cost_Components!$A$2:$A$29,0)),"")</f>
        <v>0.8</v>
      </c>
      <c r="AA1144" s="26">
        <f>IFERROR(INDEX(Cost_Components!$U$2:$U$29,MATCH(E1144,Cost_Components!$A$2:$A$29,0)),"")</f>
        <v>2025</v>
      </c>
      <c r="AB1144" s="26">
        <f>IFERROR(INDEX(Cost_Components!$V$2:$V$29,MATCH(E1144,Cost_Components!$A$2:$A$29,0)),"")</f>
        <v>2050</v>
      </c>
      <c r="AC1144" s="26">
        <f>IFERROR(INDEX(Cost_Components!$M$2:$M$29,MATCH(E1144,Cost_Components!$A$2:$A$29,0)),"")</f>
        <v>30</v>
      </c>
      <c r="AD1144" s="26">
        <f>IFERROR(INDEX(Cost_Components!$N$2:$N$29,MATCH(E1144,Cost_Components!$A$2:$A$29,0)),"")</f>
        <v>95</v>
      </c>
      <c r="AE1144" s="16" t="str">
        <f>IFERROR(INDEX(Cost_Components!$O$2:$O$29,MATCH(E1144,Cost_Components!$A$2:$A$29,0)),"")</f>
        <v>Both</v>
      </c>
      <c r="AF1144" s="11">
        <v>7583005.0587679697</v>
      </c>
      <c r="AG1144" s="11">
        <v>8683125.8672385104</v>
      </c>
      <c r="AH1144" s="23">
        <f t="shared" si="247"/>
        <v>1</v>
      </c>
      <c r="AI1144" s="10">
        <v>322765819.75268102</v>
      </c>
      <c r="AJ1144" s="29">
        <f t="shared" si="248"/>
        <v>0.99844088485010052</v>
      </c>
      <c r="AK1144" s="29">
        <f t="shared" si="249"/>
        <v>2.19716406463434</v>
      </c>
      <c r="AL1144" s="29">
        <f t="shared" si="250"/>
        <v>1.1987231797842393</v>
      </c>
      <c r="AM1144" s="29">
        <f t="shared" si="251"/>
        <v>0.58969237266803831</v>
      </c>
    </row>
    <row r="1145" spans="1:39">
      <c r="A1145" t="s">
        <v>115</v>
      </c>
      <c r="B1145" s="20">
        <v>2050</v>
      </c>
      <c r="C1145" t="s">
        <v>247</v>
      </c>
      <c r="D1145" t="s">
        <v>222</v>
      </c>
      <c r="E1145" s="22" t="s">
        <v>340</v>
      </c>
      <c r="F1145" s="22" t="s">
        <v>341</v>
      </c>
      <c r="G1145" s="22" t="s">
        <v>248</v>
      </c>
      <c r="H1145" s="22" t="s">
        <v>237</v>
      </c>
      <c r="I1145" s="22" t="s">
        <v>309</v>
      </c>
      <c r="J1145" s="17">
        <f>IFERROR(INDEX(Cost_Components!$K$2:$K$29,MATCH(E1145,Cost_Components!$A$2:$A$29,0)),"")</f>
        <v>1</v>
      </c>
      <c r="K1145" s="17">
        <f t="shared" si="238"/>
        <v>0.8</v>
      </c>
      <c r="L1145" s="17">
        <f>IFERROR(INDEX(Cost_Components!$S$2:$S$29,MATCH(E1145,Cost_Components!$A$2:$A$29,0)),"")</f>
        <v>0.31</v>
      </c>
      <c r="M1145" s="28">
        <f>IFERROR(INDEX(Cost_Components!$L$2:$L$29,MATCH(E1145,Cost_Components!$A$2:$A$29,0)),"")</f>
        <v>1</v>
      </c>
      <c r="N1145" s="29">
        <f>IFERROR(INDEX(Cost_Components!$P$2:$P$29,MATCH(E1145,Cost_Components!$A$2:$A$29,0)),"")</f>
        <v>119.7214874</v>
      </c>
      <c r="O1145" s="23">
        <f t="shared" si="239"/>
        <v>7637058.3502168702</v>
      </c>
      <c r="P1145" s="23">
        <f t="shared" si="240"/>
        <v>8811108.4479971007</v>
      </c>
      <c r="Q1145" s="23">
        <f t="shared" si="241"/>
        <v>327012492.80144471</v>
      </c>
      <c r="R1145" s="23">
        <f t="shared" si="242"/>
        <v>731455988.03884315</v>
      </c>
      <c r="S1145" s="23">
        <f t="shared" si="243"/>
        <v>404443495.23739845</v>
      </c>
      <c r="T1145" s="16">
        <f>IFERROR(INDEX(Cost_Components!$R$2:$R$29,MATCH(E1145,Cost_Components!$A$2:$A$29,0)),"")</f>
        <v>1</v>
      </c>
      <c r="U1145" s="26">
        <f>IFERROR(INDEX(Cost_Components!$Q$2:$Q$29,MATCH(E1145,Cost_Components!$A$2:$A$29,0)),"")</f>
        <v>2023</v>
      </c>
      <c r="V1145" s="30">
        <f>1/(1+Calculation_Assumptions!$B$5)^(B1145-Calculation_Assumptions!$B$2)</f>
        <v>0.47760556926165965</v>
      </c>
      <c r="W1145" s="23">
        <f t="shared" si="244"/>
        <v>156182987.78010839</v>
      </c>
      <c r="X1145" s="23">
        <f t="shared" si="245"/>
        <v>349347453.55714142</v>
      </c>
      <c r="Y1145" s="23">
        <f t="shared" si="246"/>
        <v>193164465.77703303</v>
      </c>
      <c r="Z1145" s="17">
        <f>IFERROR(INDEX(Cost_Components!$T$2:$T$29,MATCH(E1145,Cost_Components!$A$2:$A$29,0)),"")</f>
        <v>0.8</v>
      </c>
      <c r="AA1145" s="26">
        <f>IFERROR(INDEX(Cost_Components!$U$2:$U$29,MATCH(E1145,Cost_Components!$A$2:$A$29,0)),"")</f>
        <v>2025</v>
      </c>
      <c r="AB1145" s="26">
        <f>IFERROR(INDEX(Cost_Components!$V$2:$V$29,MATCH(E1145,Cost_Components!$A$2:$A$29,0)),"")</f>
        <v>2050</v>
      </c>
      <c r="AC1145" s="26">
        <f>IFERROR(INDEX(Cost_Components!$M$2:$M$29,MATCH(E1145,Cost_Components!$A$2:$A$29,0)),"")</f>
        <v>30</v>
      </c>
      <c r="AD1145" s="26">
        <f>IFERROR(INDEX(Cost_Components!$N$2:$N$29,MATCH(E1145,Cost_Components!$A$2:$A$29,0)),"")</f>
        <v>95</v>
      </c>
      <c r="AE1145" s="16" t="str">
        <f>IFERROR(INDEX(Cost_Components!$O$2:$O$29,MATCH(E1145,Cost_Components!$A$2:$A$29,0)),"")</f>
        <v>Both</v>
      </c>
      <c r="AF1145" s="11">
        <v>7637058.3502168702</v>
      </c>
      <c r="AG1145" s="11">
        <v>8811108.4479971007</v>
      </c>
      <c r="AH1145" s="23">
        <f t="shared" si="247"/>
        <v>1</v>
      </c>
      <c r="AI1145" s="10">
        <v>323312042.56328499</v>
      </c>
      <c r="AJ1145" s="29">
        <f t="shared" si="248"/>
        <v>1.0114454451149477</v>
      </c>
      <c r="AK1145" s="29">
        <f t="shared" si="249"/>
        <v>2.2623839874311771</v>
      </c>
      <c r="AL1145" s="29">
        <f t="shared" si="250"/>
        <v>1.2509385423162294</v>
      </c>
      <c r="AM1145" s="29">
        <f t="shared" si="251"/>
        <v>0.59745521461429352</v>
      </c>
    </row>
    <row r="1146" spans="1:39">
      <c r="A1146" t="s">
        <v>115</v>
      </c>
      <c r="B1146" s="20">
        <v>2025</v>
      </c>
      <c r="C1146" t="s">
        <v>247</v>
      </c>
      <c r="D1146" t="s">
        <v>222</v>
      </c>
      <c r="E1146" s="22" t="s">
        <v>343</v>
      </c>
      <c r="F1146" s="22" t="s">
        <v>344</v>
      </c>
      <c r="G1146" s="22" t="s">
        <v>248</v>
      </c>
      <c r="H1146" s="22" t="s">
        <v>237</v>
      </c>
      <c r="I1146" s="22" t="s">
        <v>309</v>
      </c>
      <c r="J1146" s="17">
        <f>IFERROR(INDEX(Cost_Components!$K$2:$K$29,MATCH(E1146,Cost_Components!$A$2:$A$29,0)),"")</f>
        <v>1</v>
      </c>
      <c r="K1146" s="17">
        <f t="shared" si="238"/>
        <v>0.32884615384615384</v>
      </c>
      <c r="L1146" s="17">
        <f>IFERROR(INDEX(Cost_Components!$S$2:$S$29,MATCH(E1146,Cost_Components!$A$2:$A$29,0)),"")</f>
        <v>0.31</v>
      </c>
      <c r="M1146" s="28">
        <f>IFERROR(INDEX(Cost_Components!$L$2:$L$29,MATCH(E1146,Cost_Components!$A$2:$A$29,0)),"")</f>
        <v>1</v>
      </c>
      <c r="N1146" s="29">
        <f>IFERROR(INDEX(Cost_Components!$P$2:$P$29,MATCH(E1146,Cost_Components!$A$2:$A$29,0)),"")</f>
        <v>36.463998099999998</v>
      </c>
      <c r="O1146" s="23">
        <f t="shared" si="239"/>
        <v>5185146.3995736502</v>
      </c>
      <c r="P1146" s="23">
        <f t="shared" si="240"/>
        <v>5189652.7387108197</v>
      </c>
      <c r="Q1146" s="23">
        <f t="shared" si="241"/>
        <v>58663001.157243446</v>
      </c>
      <c r="R1146" s="23">
        <f t="shared" si="242"/>
        <v>62175326.552017495</v>
      </c>
      <c r="S1146" s="23">
        <f t="shared" si="243"/>
        <v>3512325.3947740495</v>
      </c>
      <c r="T1146" s="16">
        <f>IFERROR(INDEX(Cost_Components!$R$2:$R$29,MATCH(E1146,Cost_Components!$A$2:$A$29,0)),"")</f>
        <v>1</v>
      </c>
      <c r="U1146" s="26">
        <f>IFERROR(INDEX(Cost_Components!$Q$2:$Q$29,MATCH(E1146,Cost_Components!$A$2:$A$29,0)),"")</f>
        <v>2023</v>
      </c>
      <c r="V1146" s="30">
        <f>1/(1+Calculation_Assumptions!$B$5)^(B1146-Calculation_Assumptions!$B$2)</f>
        <v>1</v>
      </c>
      <c r="W1146" s="23">
        <f t="shared" si="244"/>
        <v>58663001.157243446</v>
      </c>
      <c r="X1146" s="23">
        <f t="shared" si="245"/>
        <v>62175326.552017495</v>
      </c>
      <c r="Y1146" s="23">
        <f t="shared" si="246"/>
        <v>3512325.3947740495</v>
      </c>
      <c r="Z1146" s="17">
        <f>IFERROR(INDEX(Cost_Components!$T$2:$T$29,MATCH(E1146,Cost_Components!$A$2:$A$29,0)),"")</f>
        <v>0.8</v>
      </c>
      <c r="AA1146" s="26">
        <f>IFERROR(INDEX(Cost_Components!$U$2:$U$29,MATCH(E1146,Cost_Components!$A$2:$A$29,0)),"")</f>
        <v>2025</v>
      </c>
      <c r="AB1146" s="26">
        <f>IFERROR(INDEX(Cost_Components!$V$2:$V$29,MATCH(E1146,Cost_Components!$A$2:$A$29,0)),"")</f>
        <v>2050</v>
      </c>
      <c r="AC1146" s="26">
        <f>IFERROR(INDEX(Cost_Components!$M$2:$M$29,MATCH(E1146,Cost_Components!$A$2:$A$29,0)),"")</f>
        <v>30</v>
      </c>
      <c r="AD1146" s="26">
        <f>IFERROR(INDEX(Cost_Components!$N$2:$N$29,MATCH(E1146,Cost_Components!$A$2:$A$29,0)),"")</f>
        <v>95</v>
      </c>
      <c r="AE1146" s="16" t="str">
        <f>IFERROR(INDEX(Cost_Components!$O$2:$O$29,MATCH(E1146,Cost_Components!$A$2:$A$29,0)),"")</f>
        <v>Both</v>
      </c>
      <c r="AF1146" s="11">
        <v>5185146.3995736502</v>
      </c>
      <c r="AG1146" s="11">
        <v>5189652.7387108197</v>
      </c>
      <c r="AH1146" s="23">
        <f t="shared" si="247"/>
        <v>1</v>
      </c>
      <c r="AI1146" s="10">
        <v>288391907.64445603</v>
      </c>
      <c r="AJ1146" s="29">
        <f t="shared" si="248"/>
        <v>0.20341417218116303</v>
      </c>
      <c r="AK1146" s="29">
        <f t="shared" si="249"/>
        <v>0.21559317340024101</v>
      </c>
      <c r="AL1146" s="29">
        <f t="shared" si="250"/>
        <v>1.2179001219077964E-2</v>
      </c>
      <c r="AM1146" s="29">
        <f t="shared" si="251"/>
        <v>1.2179001219077964E-2</v>
      </c>
    </row>
    <row r="1147" spans="1:39">
      <c r="A1147" t="s">
        <v>115</v>
      </c>
      <c r="B1147" s="20">
        <v>2026</v>
      </c>
      <c r="C1147" t="s">
        <v>247</v>
      </c>
      <c r="D1147" t="s">
        <v>222</v>
      </c>
      <c r="E1147" s="22" t="s">
        <v>343</v>
      </c>
      <c r="F1147" s="22" t="s">
        <v>344</v>
      </c>
      <c r="G1147" s="22" t="s">
        <v>248</v>
      </c>
      <c r="H1147" s="22" t="s">
        <v>237</v>
      </c>
      <c r="I1147" s="22" t="s">
        <v>309</v>
      </c>
      <c r="J1147" s="17">
        <f>IFERROR(INDEX(Cost_Components!$K$2:$K$29,MATCH(E1147,Cost_Components!$A$2:$A$29,0)),"")</f>
        <v>1</v>
      </c>
      <c r="K1147" s="17">
        <f t="shared" si="238"/>
        <v>0.34769230769230769</v>
      </c>
      <c r="L1147" s="17">
        <f>IFERROR(INDEX(Cost_Components!$S$2:$S$29,MATCH(E1147,Cost_Components!$A$2:$A$29,0)),"")</f>
        <v>0.31</v>
      </c>
      <c r="M1147" s="28">
        <f>IFERROR(INDEX(Cost_Components!$L$2:$L$29,MATCH(E1147,Cost_Components!$A$2:$A$29,0)),"")</f>
        <v>1</v>
      </c>
      <c r="N1147" s="29">
        <f>IFERROR(INDEX(Cost_Components!$P$2:$P$29,MATCH(E1147,Cost_Components!$A$2:$A$29,0)),"")</f>
        <v>36.463998099999998</v>
      </c>
      <c r="O1147" s="23">
        <f t="shared" si="239"/>
        <v>5318238.8099617902</v>
      </c>
      <c r="P1147" s="23">
        <f t="shared" si="240"/>
        <v>5331606.6317660902</v>
      </c>
      <c r="Q1147" s="23">
        <f t="shared" si="241"/>
        <v>60267625.168106489</v>
      </c>
      <c r="R1147" s="23">
        <f t="shared" si="242"/>
        <v>67425969.951946482</v>
      </c>
      <c r="S1147" s="23">
        <f t="shared" si="243"/>
        <v>7158344.7838399932</v>
      </c>
      <c r="T1147" s="16">
        <f>IFERROR(INDEX(Cost_Components!$R$2:$R$29,MATCH(E1147,Cost_Components!$A$2:$A$29,0)),"")</f>
        <v>1</v>
      </c>
      <c r="U1147" s="26">
        <f>IFERROR(INDEX(Cost_Components!$Q$2:$Q$29,MATCH(E1147,Cost_Components!$A$2:$A$29,0)),"")</f>
        <v>2023</v>
      </c>
      <c r="V1147" s="30">
        <f>1/(1+Calculation_Assumptions!$B$5)^(B1147-Calculation_Assumptions!$B$2)</f>
        <v>0.970873786407767</v>
      </c>
      <c r="W1147" s="23">
        <f t="shared" si="244"/>
        <v>58512257.444763586</v>
      </c>
      <c r="X1147" s="23">
        <f t="shared" si="245"/>
        <v>65462106.749462605</v>
      </c>
      <c r="Y1147" s="23">
        <f t="shared" si="246"/>
        <v>6949849.3046990223</v>
      </c>
      <c r="Z1147" s="17">
        <f>IFERROR(INDEX(Cost_Components!$T$2:$T$29,MATCH(E1147,Cost_Components!$A$2:$A$29,0)),"")</f>
        <v>0.8</v>
      </c>
      <c r="AA1147" s="26">
        <f>IFERROR(INDEX(Cost_Components!$U$2:$U$29,MATCH(E1147,Cost_Components!$A$2:$A$29,0)),"")</f>
        <v>2025</v>
      </c>
      <c r="AB1147" s="26">
        <f>IFERROR(INDEX(Cost_Components!$V$2:$V$29,MATCH(E1147,Cost_Components!$A$2:$A$29,0)),"")</f>
        <v>2050</v>
      </c>
      <c r="AC1147" s="26">
        <f>IFERROR(INDEX(Cost_Components!$M$2:$M$29,MATCH(E1147,Cost_Components!$A$2:$A$29,0)),"")</f>
        <v>30</v>
      </c>
      <c r="AD1147" s="26">
        <f>IFERROR(INDEX(Cost_Components!$N$2:$N$29,MATCH(E1147,Cost_Components!$A$2:$A$29,0)),"")</f>
        <v>95</v>
      </c>
      <c r="AE1147" s="16" t="str">
        <f>IFERROR(INDEX(Cost_Components!$O$2:$O$29,MATCH(E1147,Cost_Components!$A$2:$A$29,0)),"")</f>
        <v>Both</v>
      </c>
      <c r="AF1147" s="11">
        <v>5318238.8099617902</v>
      </c>
      <c r="AG1147" s="11">
        <v>5331606.6317660902</v>
      </c>
      <c r="AH1147" s="23">
        <f t="shared" si="247"/>
        <v>1</v>
      </c>
      <c r="AI1147" s="10">
        <v>290472130.233437</v>
      </c>
      <c r="AJ1147" s="29">
        <f t="shared" si="248"/>
        <v>0.20748160974917837</v>
      </c>
      <c r="AK1147" s="29">
        <f t="shared" si="249"/>
        <v>0.23212543626047641</v>
      </c>
      <c r="AL1147" s="29">
        <f t="shared" si="250"/>
        <v>2.4643826511298046E-2</v>
      </c>
      <c r="AM1147" s="29">
        <f t="shared" si="251"/>
        <v>2.3926045156600042E-2</v>
      </c>
    </row>
    <row r="1148" spans="1:39">
      <c r="A1148" t="s">
        <v>115</v>
      </c>
      <c r="B1148" s="20">
        <v>2027</v>
      </c>
      <c r="C1148" t="s">
        <v>247</v>
      </c>
      <c r="D1148" t="s">
        <v>222</v>
      </c>
      <c r="E1148" s="22" t="s">
        <v>343</v>
      </c>
      <c r="F1148" s="22" t="s">
        <v>344</v>
      </c>
      <c r="G1148" s="22" t="s">
        <v>248</v>
      </c>
      <c r="H1148" s="22" t="s">
        <v>237</v>
      </c>
      <c r="I1148" s="22" t="s">
        <v>309</v>
      </c>
      <c r="J1148" s="17">
        <f>IFERROR(INDEX(Cost_Components!$K$2:$K$29,MATCH(E1148,Cost_Components!$A$2:$A$29,0)),"")</f>
        <v>1</v>
      </c>
      <c r="K1148" s="17">
        <f t="shared" si="238"/>
        <v>0.36653846153846154</v>
      </c>
      <c r="L1148" s="17">
        <f>IFERROR(INDEX(Cost_Components!$S$2:$S$29,MATCH(E1148,Cost_Components!$A$2:$A$29,0)),"")</f>
        <v>0.31</v>
      </c>
      <c r="M1148" s="28">
        <f>IFERROR(INDEX(Cost_Components!$L$2:$L$29,MATCH(E1148,Cost_Components!$A$2:$A$29,0)),"")</f>
        <v>1</v>
      </c>
      <c r="N1148" s="29">
        <f>IFERROR(INDEX(Cost_Components!$P$2:$P$29,MATCH(E1148,Cost_Components!$A$2:$A$29,0)),"")</f>
        <v>36.463998099999998</v>
      </c>
      <c r="O1148" s="23">
        <f t="shared" si="239"/>
        <v>5450017.8900830802</v>
      </c>
      <c r="P1148" s="23">
        <f t="shared" si="240"/>
        <v>5476440.6908597397</v>
      </c>
      <c r="Q1148" s="23">
        <f t="shared" si="241"/>
        <v>61904806.113344394</v>
      </c>
      <c r="R1148" s="23">
        <f t="shared" si="242"/>
        <v>72841983.92902866</v>
      </c>
      <c r="S1148" s="23">
        <f t="shared" si="243"/>
        <v>10937177.815684266</v>
      </c>
      <c r="T1148" s="16">
        <f>IFERROR(INDEX(Cost_Components!$R$2:$R$29,MATCH(E1148,Cost_Components!$A$2:$A$29,0)),"")</f>
        <v>1</v>
      </c>
      <c r="U1148" s="26">
        <f>IFERROR(INDEX(Cost_Components!$Q$2:$Q$29,MATCH(E1148,Cost_Components!$A$2:$A$29,0)),"")</f>
        <v>2023</v>
      </c>
      <c r="V1148" s="30">
        <f>1/(1+Calculation_Assumptions!$B$5)^(B1148-Calculation_Assumptions!$B$2)</f>
        <v>0.94259590913375435</v>
      </c>
      <c r="W1148" s="23">
        <f t="shared" si="244"/>
        <v>58351216.998156652</v>
      </c>
      <c r="X1148" s="23">
        <f t="shared" si="245"/>
        <v>68660556.0646891</v>
      </c>
      <c r="Y1148" s="23">
        <f t="shared" si="246"/>
        <v>10309339.06653244</v>
      </c>
      <c r="Z1148" s="17">
        <f>IFERROR(INDEX(Cost_Components!$T$2:$T$29,MATCH(E1148,Cost_Components!$A$2:$A$29,0)),"")</f>
        <v>0.8</v>
      </c>
      <c r="AA1148" s="26">
        <f>IFERROR(INDEX(Cost_Components!$U$2:$U$29,MATCH(E1148,Cost_Components!$A$2:$A$29,0)),"")</f>
        <v>2025</v>
      </c>
      <c r="AB1148" s="26">
        <f>IFERROR(INDEX(Cost_Components!$V$2:$V$29,MATCH(E1148,Cost_Components!$A$2:$A$29,0)),"")</f>
        <v>2050</v>
      </c>
      <c r="AC1148" s="26">
        <f>IFERROR(INDEX(Cost_Components!$M$2:$M$29,MATCH(E1148,Cost_Components!$A$2:$A$29,0)),"")</f>
        <v>30</v>
      </c>
      <c r="AD1148" s="26">
        <f>IFERROR(INDEX(Cost_Components!$N$2:$N$29,MATCH(E1148,Cost_Components!$A$2:$A$29,0)),"")</f>
        <v>95</v>
      </c>
      <c r="AE1148" s="16" t="str">
        <f>IFERROR(INDEX(Cost_Components!$O$2:$O$29,MATCH(E1148,Cost_Components!$A$2:$A$29,0)),"")</f>
        <v>Both</v>
      </c>
      <c r="AF1148" s="11">
        <v>5450017.8900830802</v>
      </c>
      <c r="AG1148" s="11">
        <v>5476440.6908597397</v>
      </c>
      <c r="AH1148" s="23">
        <f t="shared" si="247"/>
        <v>1</v>
      </c>
      <c r="AI1148" s="10">
        <v>292505080.826208</v>
      </c>
      <c r="AJ1148" s="29">
        <f t="shared" si="248"/>
        <v>0.21163668657819026</v>
      </c>
      <c r="AK1148" s="29">
        <f t="shared" si="249"/>
        <v>0.24902809798475861</v>
      </c>
      <c r="AL1148" s="29">
        <f t="shared" si="250"/>
        <v>3.7391411406568334E-2</v>
      </c>
      <c r="AM1148" s="29">
        <f t="shared" si="251"/>
        <v>3.524499142856851E-2</v>
      </c>
    </row>
    <row r="1149" spans="1:39">
      <c r="A1149" t="s">
        <v>115</v>
      </c>
      <c r="B1149" s="20">
        <v>2028</v>
      </c>
      <c r="C1149" t="s">
        <v>247</v>
      </c>
      <c r="D1149" t="s">
        <v>222</v>
      </c>
      <c r="E1149" s="22" t="s">
        <v>343</v>
      </c>
      <c r="F1149" s="22" t="s">
        <v>344</v>
      </c>
      <c r="G1149" s="22" t="s">
        <v>248</v>
      </c>
      <c r="H1149" s="22" t="s">
        <v>237</v>
      </c>
      <c r="I1149" s="22" t="s">
        <v>309</v>
      </c>
      <c r="J1149" s="17">
        <f>IFERROR(INDEX(Cost_Components!$K$2:$K$29,MATCH(E1149,Cost_Components!$A$2:$A$29,0)),"")</f>
        <v>1</v>
      </c>
      <c r="K1149" s="17">
        <f t="shared" si="238"/>
        <v>0.38538461538461538</v>
      </c>
      <c r="L1149" s="17">
        <f>IFERROR(INDEX(Cost_Components!$S$2:$S$29,MATCH(E1149,Cost_Components!$A$2:$A$29,0)),"")</f>
        <v>0.31</v>
      </c>
      <c r="M1149" s="28">
        <f>IFERROR(INDEX(Cost_Components!$L$2:$L$29,MATCH(E1149,Cost_Components!$A$2:$A$29,0)),"")</f>
        <v>1</v>
      </c>
      <c r="N1149" s="29">
        <f>IFERROR(INDEX(Cost_Components!$P$2:$P$29,MATCH(E1149,Cost_Components!$A$2:$A$29,0)),"")</f>
        <v>36.463998099999998</v>
      </c>
      <c r="O1149" s="23">
        <f t="shared" si="239"/>
        <v>5577626.2746963101</v>
      </c>
      <c r="P1149" s="23">
        <f t="shared" si="240"/>
        <v>5621302.8328635497</v>
      </c>
      <c r="Q1149" s="23">
        <f t="shared" si="241"/>
        <v>63542304.503288932</v>
      </c>
      <c r="R1149" s="23">
        <f t="shared" si="242"/>
        <v>78380507.304154754</v>
      </c>
      <c r="S1149" s="23">
        <f t="shared" si="243"/>
        <v>14838202.800865822</v>
      </c>
      <c r="T1149" s="16">
        <f>IFERROR(INDEX(Cost_Components!$R$2:$R$29,MATCH(E1149,Cost_Components!$A$2:$A$29,0)),"")</f>
        <v>1</v>
      </c>
      <c r="U1149" s="26">
        <f>IFERROR(INDEX(Cost_Components!$Q$2:$Q$29,MATCH(E1149,Cost_Components!$A$2:$A$29,0)),"")</f>
        <v>2023</v>
      </c>
      <c r="V1149" s="30">
        <f>1/(1+Calculation_Assumptions!$B$5)^(B1149-Calculation_Assumptions!$B$2)</f>
        <v>0.91514165935315961</v>
      </c>
      <c r="W1149" s="23">
        <f t="shared" si="244"/>
        <v>58150209.98226358</v>
      </c>
      <c r="X1149" s="23">
        <f t="shared" si="245"/>
        <v>71729267.515266627</v>
      </c>
      <c r="Y1149" s="23">
        <f t="shared" si="246"/>
        <v>13579057.533003049</v>
      </c>
      <c r="Z1149" s="17">
        <f>IFERROR(INDEX(Cost_Components!$T$2:$T$29,MATCH(E1149,Cost_Components!$A$2:$A$29,0)),"")</f>
        <v>0.8</v>
      </c>
      <c r="AA1149" s="26">
        <f>IFERROR(INDEX(Cost_Components!$U$2:$U$29,MATCH(E1149,Cost_Components!$A$2:$A$29,0)),"")</f>
        <v>2025</v>
      </c>
      <c r="AB1149" s="26">
        <f>IFERROR(INDEX(Cost_Components!$V$2:$V$29,MATCH(E1149,Cost_Components!$A$2:$A$29,0)),"")</f>
        <v>2050</v>
      </c>
      <c r="AC1149" s="26">
        <f>IFERROR(INDEX(Cost_Components!$M$2:$M$29,MATCH(E1149,Cost_Components!$A$2:$A$29,0)),"")</f>
        <v>30</v>
      </c>
      <c r="AD1149" s="26">
        <f>IFERROR(INDEX(Cost_Components!$N$2:$N$29,MATCH(E1149,Cost_Components!$A$2:$A$29,0)),"")</f>
        <v>95</v>
      </c>
      <c r="AE1149" s="16" t="str">
        <f>IFERROR(INDEX(Cost_Components!$O$2:$O$29,MATCH(E1149,Cost_Components!$A$2:$A$29,0)),"")</f>
        <v>Both</v>
      </c>
      <c r="AF1149" s="11">
        <v>5577626.2746963101</v>
      </c>
      <c r="AG1149" s="11">
        <v>5621302.8328635497</v>
      </c>
      <c r="AH1149" s="23">
        <f t="shared" si="247"/>
        <v>1</v>
      </c>
      <c r="AI1149" s="10">
        <v>294484707.92155403</v>
      </c>
      <c r="AJ1149" s="29">
        <f t="shared" si="248"/>
        <v>0.21577454718027522</v>
      </c>
      <c r="AK1149" s="29">
        <f t="shared" si="249"/>
        <v>0.26616155337014669</v>
      </c>
      <c r="AL1149" s="29">
        <f t="shared" si="250"/>
        <v>5.0387006189871422E-2</v>
      </c>
      <c r="AM1149" s="29">
        <f t="shared" si="251"/>
        <v>4.6111248454436864E-2</v>
      </c>
    </row>
    <row r="1150" spans="1:39">
      <c r="A1150" t="s">
        <v>115</v>
      </c>
      <c r="B1150" s="20">
        <v>2029</v>
      </c>
      <c r="C1150" t="s">
        <v>247</v>
      </c>
      <c r="D1150" t="s">
        <v>222</v>
      </c>
      <c r="E1150" s="22" t="s">
        <v>343</v>
      </c>
      <c r="F1150" s="22" t="s">
        <v>344</v>
      </c>
      <c r="G1150" s="22" t="s">
        <v>248</v>
      </c>
      <c r="H1150" s="22" t="s">
        <v>237</v>
      </c>
      <c r="I1150" s="22" t="s">
        <v>309</v>
      </c>
      <c r="J1150" s="17">
        <f>IFERROR(INDEX(Cost_Components!$K$2:$K$29,MATCH(E1150,Cost_Components!$A$2:$A$29,0)),"")</f>
        <v>1</v>
      </c>
      <c r="K1150" s="17">
        <f t="shared" si="238"/>
        <v>0.40423076923076923</v>
      </c>
      <c r="L1150" s="17">
        <f>IFERROR(INDEX(Cost_Components!$S$2:$S$29,MATCH(E1150,Cost_Components!$A$2:$A$29,0)),"")</f>
        <v>0.31</v>
      </c>
      <c r="M1150" s="28">
        <f>IFERROR(INDEX(Cost_Components!$L$2:$L$29,MATCH(E1150,Cost_Components!$A$2:$A$29,0)),"")</f>
        <v>1</v>
      </c>
      <c r="N1150" s="29">
        <f>IFERROR(INDEX(Cost_Components!$P$2:$P$29,MATCH(E1150,Cost_Components!$A$2:$A$29,0)),"")</f>
        <v>36.463998099999998</v>
      </c>
      <c r="O1150" s="23">
        <f t="shared" si="239"/>
        <v>5702134.1780657303</v>
      </c>
      <c r="P1150" s="23">
        <f t="shared" si="240"/>
        <v>5766968.1668582996</v>
      </c>
      <c r="Q1150" s="23">
        <f t="shared" si="241"/>
        <v>65188882.046515264</v>
      </c>
      <c r="R1150" s="23">
        <f t="shared" si="242"/>
        <v>84048716.514044419</v>
      </c>
      <c r="S1150" s="23">
        <f t="shared" si="243"/>
        <v>18859834.467529155</v>
      </c>
      <c r="T1150" s="16">
        <f>IFERROR(INDEX(Cost_Components!$R$2:$R$29,MATCH(E1150,Cost_Components!$A$2:$A$29,0)),"")</f>
        <v>1</v>
      </c>
      <c r="U1150" s="26">
        <f>IFERROR(INDEX(Cost_Components!$Q$2:$Q$29,MATCH(E1150,Cost_Components!$A$2:$A$29,0)),"")</f>
        <v>2023</v>
      </c>
      <c r="V1150" s="30">
        <f>1/(1+Calculation_Assumptions!$B$5)^(B1150-Calculation_Assumptions!$B$2)</f>
        <v>0.888487047915689</v>
      </c>
      <c r="W1150" s="23">
        <f t="shared" si="244"/>
        <v>57919477.366432406</v>
      </c>
      <c r="X1150" s="23">
        <f t="shared" si="245"/>
        <v>74676196.01666595</v>
      </c>
      <c r="Y1150" s="23">
        <f t="shared" si="246"/>
        <v>16756718.650233539</v>
      </c>
      <c r="Z1150" s="17">
        <f>IFERROR(INDEX(Cost_Components!$T$2:$T$29,MATCH(E1150,Cost_Components!$A$2:$A$29,0)),"")</f>
        <v>0.8</v>
      </c>
      <c r="AA1150" s="26">
        <f>IFERROR(INDEX(Cost_Components!$U$2:$U$29,MATCH(E1150,Cost_Components!$A$2:$A$29,0)),"")</f>
        <v>2025</v>
      </c>
      <c r="AB1150" s="26">
        <f>IFERROR(INDEX(Cost_Components!$V$2:$V$29,MATCH(E1150,Cost_Components!$A$2:$A$29,0)),"")</f>
        <v>2050</v>
      </c>
      <c r="AC1150" s="26">
        <f>IFERROR(INDEX(Cost_Components!$M$2:$M$29,MATCH(E1150,Cost_Components!$A$2:$A$29,0)),"")</f>
        <v>30</v>
      </c>
      <c r="AD1150" s="26">
        <f>IFERROR(INDEX(Cost_Components!$N$2:$N$29,MATCH(E1150,Cost_Components!$A$2:$A$29,0)),"")</f>
        <v>95</v>
      </c>
      <c r="AE1150" s="16" t="str">
        <f>IFERROR(INDEX(Cost_Components!$O$2:$O$29,MATCH(E1150,Cost_Components!$A$2:$A$29,0)),"")</f>
        <v>Both</v>
      </c>
      <c r="AF1150" s="11">
        <v>5702134.1780657303</v>
      </c>
      <c r="AG1150" s="11">
        <v>5766968.1668582996</v>
      </c>
      <c r="AH1150" s="23">
        <f t="shared" si="247"/>
        <v>1</v>
      </c>
      <c r="AI1150" s="10">
        <v>296414030.31142998</v>
      </c>
      <c r="AJ1150" s="29">
        <f t="shared" si="248"/>
        <v>0.21992508916674422</v>
      </c>
      <c r="AK1150" s="29">
        <f t="shared" si="249"/>
        <v>0.2835517482952406</v>
      </c>
      <c r="AL1150" s="29">
        <f t="shared" si="250"/>
        <v>6.3626659128496396E-2</v>
      </c>
      <c r="AM1150" s="29">
        <f t="shared" si="251"/>
        <v>5.6531462537815588E-2</v>
      </c>
    </row>
    <row r="1151" spans="1:39">
      <c r="A1151" t="s">
        <v>115</v>
      </c>
      <c r="B1151" s="20">
        <v>2030</v>
      </c>
      <c r="C1151" t="s">
        <v>247</v>
      </c>
      <c r="D1151" t="s">
        <v>222</v>
      </c>
      <c r="E1151" s="22" t="s">
        <v>343</v>
      </c>
      <c r="F1151" s="22" t="s">
        <v>344</v>
      </c>
      <c r="G1151" s="22" t="s">
        <v>248</v>
      </c>
      <c r="H1151" s="22" t="s">
        <v>237</v>
      </c>
      <c r="I1151" s="22" t="s">
        <v>309</v>
      </c>
      <c r="J1151" s="17">
        <f>IFERROR(INDEX(Cost_Components!$K$2:$K$29,MATCH(E1151,Cost_Components!$A$2:$A$29,0)),"")</f>
        <v>1</v>
      </c>
      <c r="K1151" s="17">
        <f t="shared" si="238"/>
        <v>0.42307692307692307</v>
      </c>
      <c r="L1151" s="17">
        <f>IFERROR(INDEX(Cost_Components!$S$2:$S$29,MATCH(E1151,Cost_Components!$A$2:$A$29,0)),"")</f>
        <v>0.31</v>
      </c>
      <c r="M1151" s="28">
        <f>IFERROR(INDEX(Cost_Components!$L$2:$L$29,MATCH(E1151,Cost_Components!$A$2:$A$29,0)),"")</f>
        <v>1</v>
      </c>
      <c r="N1151" s="29">
        <f>IFERROR(INDEX(Cost_Components!$P$2:$P$29,MATCH(E1151,Cost_Components!$A$2:$A$29,0)),"")</f>
        <v>36.463998099999998</v>
      </c>
      <c r="O1151" s="23">
        <f t="shared" si="239"/>
        <v>5823843.35340345</v>
      </c>
      <c r="P1151" s="23">
        <f t="shared" si="240"/>
        <v>5913493.5628832998</v>
      </c>
      <c r="Q1151" s="23">
        <f t="shared" si="241"/>
        <v>66845181.592815042</v>
      </c>
      <c r="R1151" s="23">
        <f t="shared" si="242"/>
        <v>89844874.719431207</v>
      </c>
      <c r="S1151" s="23">
        <f t="shared" si="243"/>
        <v>22999693.126616165</v>
      </c>
      <c r="T1151" s="16">
        <f>IFERROR(INDEX(Cost_Components!$R$2:$R$29,MATCH(E1151,Cost_Components!$A$2:$A$29,0)),"")</f>
        <v>1</v>
      </c>
      <c r="U1151" s="26">
        <f>IFERROR(INDEX(Cost_Components!$Q$2:$Q$29,MATCH(E1151,Cost_Components!$A$2:$A$29,0)),"")</f>
        <v>2023</v>
      </c>
      <c r="V1151" s="30">
        <f>1/(1+Calculation_Assumptions!$B$5)^(B1151-Calculation_Assumptions!$B$2)</f>
        <v>0.86260878438416411</v>
      </c>
      <c r="W1151" s="23">
        <f t="shared" si="244"/>
        <v>57661240.835716888</v>
      </c>
      <c r="X1151" s="23">
        <f t="shared" si="245"/>
        <v>77500978.164876074</v>
      </c>
      <c r="Y1151" s="23">
        <f t="shared" si="246"/>
        <v>19839737.329159185</v>
      </c>
      <c r="Z1151" s="17">
        <f>IFERROR(INDEX(Cost_Components!$T$2:$T$29,MATCH(E1151,Cost_Components!$A$2:$A$29,0)),"")</f>
        <v>0.8</v>
      </c>
      <c r="AA1151" s="26">
        <f>IFERROR(INDEX(Cost_Components!$U$2:$U$29,MATCH(E1151,Cost_Components!$A$2:$A$29,0)),"")</f>
        <v>2025</v>
      </c>
      <c r="AB1151" s="26">
        <f>IFERROR(INDEX(Cost_Components!$V$2:$V$29,MATCH(E1151,Cost_Components!$A$2:$A$29,0)),"")</f>
        <v>2050</v>
      </c>
      <c r="AC1151" s="26">
        <f>IFERROR(INDEX(Cost_Components!$M$2:$M$29,MATCH(E1151,Cost_Components!$A$2:$A$29,0)),"")</f>
        <v>30</v>
      </c>
      <c r="AD1151" s="26">
        <f>IFERROR(INDEX(Cost_Components!$N$2:$N$29,MATCH(E1151,Cost_Components!$A$2:$A$29,0)),"")</f>
        <v>95</v>
      </c>
      <c r="AE1151" s="16" t="str">
        <f>IFERROR(INDEX(Cost_Components!$O$2:$O$29,MATCH(E1151,Cost_Components!$A$2:$A$29,0)),"")</f>
        <v>Both</v>
      </c>
      <c r="AF1151" s="11">
        <v>5823843.35340345</v>
      </c>
      <c r="AG1151" s="11">
        <v>5913493.5628832998</v>
      </c>
      <c r="AH1151" s="23">
        <f t="shared" si="247"/>
        <v>1</v>
      </c>
      <c r="AI1151" s="10">
        <v>298289404.664994</v>
      </c>
      <c r="AJ1151" s="29">
        <f t="shared" si="248"/>
        <v>0.22409505851502914</v>
      </c>
      <c r="AK1151" s="29">
        <f t="shared" si="249"/>
        <v>0.30120035547469454</v>
      </c>
      <c r="AL1151" s="29">
        <f t="shared" si="250"/>
        <v>7.7105296959665406E-2</v>
      </c>
      <c r="AM1151" s="29">
        <f t="shared" si="251"/>
        <v>6.6511706479956953E-2</v>
      </c>
    </row>
    <row r="1152" spans="1:39">
      <c r="A1152" t="s">
        <v>115</v>
      </c>
      <c r="B1152" s="20">
        <v>2031</v>
      </c>
      <c r="C1152" t="s">
        <v>247</v>
      </c>
      <c r="D1152" t="s">
        <v>222</v>
      </c>
      <c r="E1152" s="22" t="s">
        <v>343</v>
      </c>
      <c r="F1152" s="22" t="s">
        <v>344</v>
      </c>
      <c r="G1152" s="22" t="s">
        <v>248</v>
      </c>
      <c r="H1152" s="22" t="s">
        <v>237</v>
      </c>
      <c r="I1152" s="22" t="s">
        <v>309</v>
      </c>
      <c r="J1152" s="17">
        <f>IFERROR(INDEX(Cost_Components!$K$2:$K$29,MATCH(E1152,Cost_Components!$A$2:$A$29,0)),"")</f>
        <v>1</v>
      </c>
      <c r="K1152" s="17">
        <f t="shared" si="238"/>
        <v>0.44192307692307692</v>
      </c>
      <c r="L1152" s="17">
        <f>IFERROR(INDEX(Cost_Components!$S$2:$S$29,MATCH(E1152,Cost_Components!$A$2:$A$29,0)),"")</f>
        <v>0.31</v>
      </c>
      <c r="M1152" s="28">
        <f>IFERROR(INDEX(Cost_Components!$L$2:$L$29,MATCH(E1152,Cost_Components!$A$2:$A$29,0)),"")</f>
        <v>1</v>
      </c>
      <c r="N1152" s="29">
        <f>IFERROR(INDEX(Cost_Components!$P$2:$P$29,MATCH(E1152,Cost_Components!$A$2:$A$29,0)),"")</f>
        <v>36.463998099999998</v>
      </c>
      <c r="O1152" s="23">
        <f t="shared" si="239"/>
        <v>5942901.7675408302</v>
      </c>
      <c r="P1152" s="23">
        <f t="shared" si="240"/>
        <v>6060891.7902345099</v>
      </c>
      <c r="Q1152" s="23">
        <f t="shared" si="241"/>
        <v>68511347.484259188</v>
      </c>
      <c r="R1152" s="23">
        <f t="shared" si="242"/>
        <v>95765596.390519112</v>
      </c>
      <c r="S1152" s="23">
        <f t="shared" si="243"/>
        <v>27254248.906259924</v>
      </c>
      <c r="T1152" s="16">
        <f>IFERROR(INDEX(Cost_Components!$R$2:$R$29,MATCH(E1152,Cost_Components!$A$2:$A$29,0)),"")</f>
        <v>1</v>
      </c>
      <c r="U1152" s="26">
        <f>IFERROR(INDEX(Cost_Components!$Q$2:$Q$29,MATCH(E1152,Cost_Components!$A$2:$A$29,0)),"")</f>
        <v>2023</v>
      </c>
      <c r="V1152" s="30">
        <f>1/(1+Calculation_Assumptions!$B$5)^(B1152-Calculation_Assumptions!$B$2)</f>
        <v>0.83748425668365445</v>
      </c>
      <c r="W1152" s="23">
        <f t="shared" si="244"/>
        <v>57377174.922250368</v>
      </c>
      <c r="X1152" s="23">
        <f t="shared" si="245"/>
        <v>80202179.308980763</v>
      </c>
      <c r="Y1152" s="23">
        <f t="shared" si="246"/>
        <v>22825004.386730395</v>
      </c>
      <c r="Z1152" s="17">
        <f>IFERROR(INDEX(Cost_Components!$T$2:$T$29,MATCH(E1152,Cost_Components!$A$2:$A$29,0)),"")</f>
        <v>0.8</v>
      </c>
      <c r="AA1152" s="26">
        <f>IFERROR(INDEX(Cost_Components!$U$2:$U$29,MATCH(E1152,Cost_Components!$A$2:$A$29,0)),"")</f>
        <v>2025</v>
      </c>
      <c r="AB1152" s="26">
        <f>IFERROR(INDEX(Cost_Components!$V$2:$V$29,MATCH(E1152,Cost_Components!$A$2:$A$29,0)),"")</f>
        <v>2050</v>
      </c>
      <c r="AC1152" s="26">
        <f>IFERROR(INDEX(Cost_Components!$M$2:$M$29,MATCH(E1152,Cost_Components!$A$2:$A$29,0)),"")</f>
        <v>30</v>
      </c>
      <c r="AD1152" s="26">
        <f>IFERROR(INDEX(Cost_Components!$N$2:$N$29,MATCH(E1152,Cost_Components!$A$2:$A$29,0)),"")</f>
        <v>95</v>
      </c>
      <c r="AE1152" s="16" t="str">
        <f>IFERROR(INDEX(Cost_Components!$O$2:$O$29,MATCH(E1152,Cost_Components!$A$2:$A$29,0)),"")</f>
        <v>Both</v>
      </c>
      <c r="AF1152" s="11">
        <v>5942901.7675408302</v>
      </c>
      <c r="AG1152" s="11">
        <v>6060891.7902345099</v>
      </c>
      <c r="AH1152" s="23">
        <f t="shared" si="247"/>
        <v>1</v>
      </c>
      <c r="AI1152" s="10">
        <v>300119636.92551899</v>
      </c>
      <c r="AJ1152" s="29">
        <f t="shared" si="248"/>
        <v>0.22828012250748431</v>
      </c>
      <c r="AK1152" s="29">
        <f t="shared" si="249"/>
        <v>0.31909140425318244</v>
      </c>
      <c r="AL1152" s="29">
        <f t="shared" si="250"/>
        <v>9.0811281745698094E-2</v>
      </c>
      <c r="AM1152" s="29">
        <f t="shared" si="251"/>
        <v>7.6053018791285898E-2</v>
      </c>
    </row>
    <row r="1153" spans="1:39">
      <c r="A1153" t="s">
        <v>115</v>
      </c>
      <c r="B1153" s="20">
        <v>2032</v>
      </c>
      <c r="C1153" t="s">
        <v>247</v>
      </c>
      <c r="D1153" t="s">
        <v>222</v>
      </c>
      <c r="E1153" s="22" t="s">
        <v>343</v>
      </c>
      <c r="F1153" s="22" t="s">
        <v>344</v>
      </c>
      <c r="G1153" s="22" t="s">
        <v>248</v>
      </c>
      <c r="H1153" s="22" t="s">
        <v>237</v>
      </c>
      <c r="I1153" s="22" t="s">
        <v>309</v>
      </c>
      <c r="J1153" s="17">
        <f>IFERROR(INDEX(Cost_Components!$K$2:$K$29,MATCH(E1153,Cost_Components!$A$2:$A$29,0)),"")</f>
        <v>1</v>
      </c>
      <c r="K1153" s="17">
        <f t="shared" si="238"/>
        <v>0.46076923076923082</v>
      </c>
      <c r="L1153" s="17">
        <f>IFERROR(INDEX(Cost_Components!$S$2:$S$29,MATCH(E1153,Cost_Components!$A$2:$A$29,0)),"")</f>
        <v>0.31</v>
      </c>
      <c r="M1153" s="28">
        <f>IFERROR(INDEX(Cost_Components!$L$2:$L$29,MATCH(E1153,Cost_Components!$A$2:$A$29,0)),"")</f>
        <v>1</v>
      </c>
      <c r="N1153" s="29">
        <f>IFERROR(INDEX(Cost_Components!$P$2:$P$29,MATCH(E1153,Cost_Components!$A$2:$A$29,0)),"")</f>
        <v>36.463998099999998</v>
      </c>
      <c r="O1153" s="23">
        <f t="shared" si="239"/>
        <v>6059612.4818412103</v>
      </c>
      <c r="P1153" s="23">
        <f t="shared" si="240"/>
        <v>6209343.9832019899</v>
      </c>
      <c r="Q1153" s="23">
        <f t="shared" si="241"/>
        <v>70189427.233774364</v>
      </c>
      <c r="R1153" s="23">
        <f t="shared" si="242"/>
        <v>101810508.55133225</v>
      </c>
      <c r="S1153" s="23">
        <f t="shared" si="243"/>
        <v>31621081.317557886</v>
      </c>
      <c r="T1153" s="16">
        <f>IFERROR(INDEX(Cost_Components!$R$2:$R$29,MATCH(E1153,Cost_Components!$A$2:$A$29,0)),"")</f>
        <v>1</v>
      </c>
      <c r="U1153" s="26">
        <f>IFERROR(INDEX(Cost_Components!$Q$2:$Q$29,MATCH(E1153,Cost_Components!$A$2:$A$29,0)),"")</f>
        <v>2023</v>
      </c>
      <c r="V1153" s="30">
        <f>1/(1+Calculation_Assumptions!$B$5)^(B1153-Calculation_Assumptions!$B$2)</f>
        <v>0.81309151134335378</v>
      </c>
      <c r="W1153" s="23">
        <f t="shared" si="244"/>
        <v>57070427.469833955</v>
      </c>
      <c r="X1153" s="23">
        <f t="shared" si="245"/>
        <v>82781260.268638179</v>
      </c>
      <c r="Y1153" s="23">
        <f t="shared" si="246"/>
        <v>25710832.798804231</v>
      </c>
      <c r="Z1153" s="17">
        <f>IFERROR(INDEX(Cost_Components!$T$2:$T$29,MATCH(E1153,Cost_Components!$A$2:$A$29,0)),"")</f>
        <v>0.8</v>
      </c>
      <c r="AA1153" s="26">
        <f>IFERROR(INDEX(Cost_Components!$U$2:$U$29,MATCH(E1153,Cost_Components!$A$2:$A$29,0)),"")</f>
        <v>2025</v>
      </c>
      <c r="AB1153" s="26">
        <f>IFERROR(INDEX(Cost_Components!$V$2:$V$29,MATCH(E1153,Cost_Components!$A$2:$A$29,0)),"")</f>
        <v>2050</v>
      </c>
      <c r="AC1153" s="26">
        <f>IFERROR(INDEX(Cost_Components!$M$2:$M$29,MATCH(E1153,Cost_Components!$A$2:$A$29,0)),"")</f>
        <v>30</v>
      </c>
      <c r="AD1153" s="26">
        <f>IFERROR(INDEX(Cost_Components!$N$2:$N$29,MATCH(E1153,Cost_Components!$A$2:$A$29,0)),"")</f>
        <v>95</v>
      </c>
      <c r="AE1153" s="16" t="str">
        <f>IFERROR(INDEX(Cost_Components!$O$2:$O$29,MATCH(E1153,Cost_Components!$A$2:$A$29,0)),"")</f>
        <v>Both</v>
      </c>
      <c r="AF1153" s="11">
        <v>6059612.4818412103</v>
      </c>
      <c r="AG1153" s="11">
        <v>6209343.9832019899</v>
      </c>
      <c r="AH1153" s="23">
        <f t="shared" si="247"/>
        <v>1</v>
      </c>
      <c r="AI1153" s="10">
        <v>301904628.08354098</v>
      </c>
      <c r="AJ1153" s="29">
        <f t="shared" si="248"/>
        <v>0.23248874215453241</v>
      </c>
      <c r="AK1153" s="29">
        <f t="shared" si="249"/>
        <v>0.33722738600469532</v>
      </c>
      <c r="AL1153" s="29">
        <f t="shared" si="250"/>
        <v>0.1047386438501629</v>
      </c>
      <c r="AM1153" s="29">
        <f t="shared" si="251"/>
        <v>8.5162102224182218E-2</v>
      </c>
    </row>
    <row r="1154" spans="1:39">
      <c r="A1154" t="s">
        <v>115</v>
      </c>
      <c r="B1154" s="20">
        <v>2033</v>
      </c>
      <c r="C1154" t="s">
        <v>247</v>
      </c>
      <c r="D1154" t="s">
        <v>222</v>
      </c>
      <c r="E1154" s="22" t="s">
        <v>343</v>
      </c>
      <c r="F1154" s="22" t="s">
        <v>344</v>
      </c>
      <c r="G1154" s="22" t="s">
        <v>248</v>
      </c>
      <c r="H1154" s="22" t="s">
        <v>237</v>
      </c>
      <c r="I1154" s="22" t="s">
        <v>309</v>
      </c>
      <c r="J1154" s="17">
        <f>IFERROR(INDEX(Cost_Components!$K$2:$K$29,MATCH(E1154,Cost_Components!$A$2:$A$29,0)),"")</f>
        <v>1</v>
      </c>
      <c r="K1154" s="17">
        <f t="shared" ref="K1154:K1217" si="252">IF(OR(L1154="",Z1154="",AA1154="",AB1154=""),"",IF(B1154&lt;AA1154,L1154,IF(B1154&gt;AB1154,Z1154,L1154+(Z1154-L1154)*MIN(MAX((B1154-AA1154+1)/MAX(AB1154-AA1154+1,1),0),1))))</f>
        <v>0.47961538461538467</v>
      </c>
      <c r="L1154" s="17">
        <f>IFERROR(INDEX(Cost_Components!$S$2:$S$29,MATCH(E1154,Cost_Components!$A$2:$A$29,0)),"")</f>
        <v>0.31</v>
      </c>
      <c r="M1154" s="28">
        <f>IFERROR(INDEX(Cost_Components!$L$2:$L$29,MATCH(E1154,Cost_Components!$A$2:$A$29,0)),"")</f>
        <v>1</v>
      </c>
      <c r="N1154" s="29">
        <f>IFERROR(INDEX(Cost_Components!$P$2:$P$29,MATCH(E1154,Cost_Components!$A$2:$A$29,0)),"")</f>
        <v>36.463998099999998</v>
      </c>
      <c r="O1154" s="23">
        <f t="shared" ref="O1154:O1217" si="253">AF1154*J1154</f>
        <v>6173321.9234275399</v>
      </c>
      <c r="P1154" s="23">
        <f t="shared" ref="P1154:P1217" si="254">AG1154*J1154</f>
        <v>6358304.48888944</v>
      </c>
      <c r="Q1154" s="23">
        <f t="shared" ref="Q1154:Q1217" si="255">P1154*L1154*M1154*N1154</f>
        <v>71873252.868646652</v>
      </c>
      <c r="R1154" s="23">
        <f t="shared" ref="R1154:R1217" si="256">O1154*K1154*M1154*N1154</f>
        <v>107963341.00443387</v>
      </c>
      <c r="S1154" s="23">
        <f t="shared" ref="S1154:S1217" si="257">R1154-Q1154</f>
        <v>36090088.135787219</v>
      </c>
      <c r="T1154" s="16">
        <f>IFERROR(INDEX(Cost_Components!$R$2:$R$29,MATCH(E1154,Cost_Components!$A$2:$A$29,0)),"")</f>
        <v>1</v>
      </c>
      <c r="U1154" s="26">
        <f>IFERROR(INDEX(Cost_Components!$Q$2:$Q$29,MATCH(E1154,Cost_Components!$A$2:$A$29,0)),"")</f>
        <v>2023</v>
      </c>
      <c r="V1154" s="30">
        <f>1/(1+Calculation_Assumptions!$B$5)^(B1154-Calculation_Assumptions!$B$2)</f>
        <v>0.78940923431393573</v>
      </c>
      <c r="W1154" s="23">
        <f t="shared" ref="W1154:W1217" si="258">Q1154*V1154</f>
        <v>56737409.514690235</v>
      </c>
      <c r="X1154" s="23">
        <f t="shared" ref="X1154:X1217" si="259">R1154*V1154</f>
        <v>85227258.356284484</v>
      </c>
      <c r="Y1154" s="23">
        <f t="shared" ref="Y1154:Y1217" si="260">S1154*V1154</f>
        <v>28489848.841594245</v>
      </c>
      <c r="Z1154" s="17">
        <f>IFERROR(INDEX(Cost_Components!$T$2:$T$29,MATCH(E1154,Cost_Components!$A$2:$A$29,0)),"")</f>
        <v>0.8</v>
      </c>
      <c r="AA1154" s="26">
        <f>IFERROR(INDEX(Cost_Components!$U$2:$U$29,MATCH(E1154,Cost_Components!$A$2:$A$29,0)),"")</f>
        <v>2025</v>
      </c>
      <c r="AB1154" s="26">
        <f>IFERROR(INDEX(Cost_Components!$V$2:$V$29,MATCH(E1154,Cost_Components!$A$2:$A$29,0)),"")</f>
        <v>2050</v>
      </c>
      <c r="AC1154" s="26">
        <f>IFERROR(INDEX(Cost_Components!$M$2:$M$29,MATCH(E1154,Cost_Components!$A$2:$A$29,0)),"")</f>
        <v>30</v>
      </c>
      <c r="AD1154" s="26">
        <f>IFERROR(INDEX(Cost_Components!$N$2:$N$29,MATCH(E1154,Cost_Components!$A$2:$A$29,0)),"")</f>
        <v>95</v>
      </c>
      <c r="AE1154" s="16" t="str">
        <f>IFERROR(INDEX(Cost_Components!$O$2:$O$29,MATCH(E1154,Cost_Components!$A$2:$A$29,0)),"")</f>
        <v>Both</v>
      </c>
      <c r="AF1154" s="11">
        <v>6173321.9234275399</v>
      </c>
      <c r="AG1154" s="11">
        <v>6358304.48888944</v>
      </c>
      <c r="AH1154" s="23">
        <f t="shared" ref="AH1154:AH1217" si="261">IF(H1154="shared-count-once",COUNTIFS($A$2:$A$1457,A1154,$B$2:$B$1457,B1154,$E$2:$E$1457,E1154),1)</f>
        <v>1</v>
      </c>
      <c r="AI1154" s="10">
        <v>303644277.16916001</v>
      </c>
      <c r="AJ1154" s="29">
        <f t="shared" ref="AJ1154:AJ1217" si="262">IF(AI1154=0,"",Q1154/AI1154)</f>
        <v>0.23670214877327037</v>
      </c>
      <c r="AK1154" s="29">
        <f t="shared" ref="AK1154:AK1217" si="263">IF(AI1154=0,"",R1154/AI1154)</f>
        <v>0.3555586227771636</v>
      </c>
      <c r="AL1154" s="29">
        <f t="shared" ref="AL1154:AL1217" si="264">IF(AI1154=0,"",S1154/AI1154)</f>
        <v>0.11885647400389324</v>
      </c>
      <c r="AM1154" s="29">
        <f t="shared" ref="AM1154:AM1217" si="265">IF(AI1154=0,"",Y1154/AI1154)</f>
        <v>9.3826398136667571E-2</v>
      </c>
    </row>
    <row r="1155" spans="1:39">
      <c r="A1155" t="s">
        <v>115</v>
      </c>
      <c r="B1155" s="20">
        <v>2034</v>
      </c>
      <c r="C1155" t="s">
        <v>247</v>
      </c>
      <c r="D1155" t="s">
        <v>222</v>
      </c>
      <c r="E1155" s="22" t="s">
        <v>343</v>
      </c>
      <c r="F1155" s="22" t="s">
        <v>344</v>
      </c>
      <c r="G1155" s="22" t="s">
        <v>248</v>
      </c>
      <c r="H1155" s="22" t="s">
        <v>237</v>
      </c>
      <c r="I1155" s="22" t="s">
        <v>309</v>
      </c>
      <c r="J1155" s="17">
        <f>IFERROR(INDEX(Cost_Components!$K$2:$K$29,MATCH(E1155,Cost_Components!$A$2:$A$29,0)),"")</f>
        <v>1</v>
      </c>
      <c r="K1155" s="17">
        <f t="shared" si="252"/>
        <v>0.49846153846153851</v>
      </c>
      <c r="L1155" s="17">
        <f>IFERROR(INDEX(Cost_Components!$S$2:$S$29,MATCH(E1155,Cost_Components!$A$2:$A$29,0)),"")</f>
        <v>0.31</v>
      </c>
      <c r="M1155" s="28">
        <f>IFERROR(INDEX(Cost_Components!$L$2:$L$29,MATCH(E1155,Cost_Components!$A$2:$A$29,0)),"")</f>
        <v>1</v>
      </c>
      <c r="N1155" s="29">
        <f>IFERROR(INDEX(Cost_Components!$P$2:$P$29,MATCH(E1155,Cost_Components!$A$2:$A$29,0)),"")</f>
        <v>36.463998099999998</v>
      </c>
      <c r="O1155" s="23">
        <f t="shared" si="253"/>
        <v>6284123.4887496801</v>
      </c>
      <c r="P1155" s="23">
        <f t="shared" si="254"/>
        <v>6507440.8082355596</v>
      </c>
      <c r="Q1155" s="23">
        <f t="shared" si="255"/>
        <v>73559065.872882813</v>
      </c>
      <c r="R1155" s="23">
        <f t="shared" si="256"/>
        <v>114219603.83549927</v>
      </c>
      <c r="S1155" s="23">
        <f t="shared" si="257"/>
        <v>40660537.962616459</v>
      </c>
      <c r="T1155" s="16">
        <f>IFERROR(INDEX(Cost_Components!$R$2:$R$29,MATCH(E1155,Cost_Components!$A$2:$A$29,0)),"")</f>
        <v>1</v>
      </c>
      <c r="U1155" s="26">
        <f>IFERROR(INDEX(Cost_Components!$Q$2:$Q$29,MATCH(E1155,Cost_Components!$A$2:$A$29,0)),"")</f>
        <v>2023</v>
      </c>
      <c r="V1155" s="30">
        <f>1/(1+Calculation_Assumptions!$B$5)^(B1155-Calculation_Assumptions!$B$2)</f>
        <v>0.76641673234362695</v>
      </c>
      <c r="W1155" s="23">
        <f t="shared" si="258"/>
        <v>56376898.90054445</v>
      </c>
      <c r="X1155" s="23">
        <f t="shared" si="259"/>
        <v>87539815.541186959</v>
      </c>
      <c r="Y1155" s="23">
        <f t="shared" si="260"/>
        <v>31162916.640642501</v>
      </c>
      <c r="Z1155" s="17">
        <f>IFERROR(INDEX(Cost_Components!$T$2:$T$29,MATCH(E1155,Cost_Components!$A$2:$A$29,0)),"")</f>
        <v>0.8</v>
      </c>
      <c r="AA1155" s="26">
        <f>IFERROR(INDEX(Cost_Components!$U$2:$U$29,MATCH(E1155,Cost_Components!$A$2:$A$29,0)),"")</f>
        <v>2025</v>
      </c>
      <c r="AB1155" s="26">
        <f>IFERROR(INDEX(Cost_Components!$V$2:$V$29,MATCH(E1155,Cost_Components!$A$2:$A$29,0)),"")</f>
        <v>2050</v>
      </c>
      <c r="AC1155" s="26">
        <f>IFERROR(INDEX(Cost_Components!$M$2:$M$29,MATCH(E1155,Cost_Components!$A$2:$A$29,0)),"")</f>
        <v>30</v>
      </c>
      <c r="AD1155" s="26">
        <f>IFERROR(INDEX(Cost_Components!$N$2:$N$29,MATCH(E1155,Cost_Components!$A$2:$A$29,0)),"")</f>
        <v>95</v>
      </c>
      <c r="AE1155" s="16" t="str">
        <f>IFERROR(INDEX(Cost_Components!$O$2:$O$29,MATCH(E1155,Cost_Components!$A$2:$A$29,0)),"")</f>
        <v>Both</v>
      </c>
      <c r="AF1155" s="11">
        <v>6284123.4887496801</v>
      </c>
      <c r="AG1155" s="11">
        <v>6507440.8082355596</v>
      </c>
      <c r="AH1155" s="23">
        <f t="shared" si="261"/>
        <v>1</v>
      </c>
      <c r="AI1155" s="10">
        <v>305332541.18498403</v>
      </c>
      <c r="AJ1155" s="29">
        <f t="shared" si="262"/>
        <v>0.2409145962215585</v>
      </c>
      <c r="AK1155" s="29">
        <f t="shared" si="263"/>
        <v>0.37408264245997924</v>
      </c>
      <c r="AL1155" s="29">
        <f t="shared" si="264"/>
        <v>0.13316804623842074</v>
      </c>
      <c r="AM1155" s="29">
        <f t="shared" si="265"/>
        <v>0.10206221885063545</v>
      </c>
    </row>
    <row r="1156" spans="1:39">
      <c r="A1156" t="s">
        <v>115</v>
      </c>
      <c r="B1156" s="20">
        <v>2035</v>
      </c>
      <c r="C1156" t="s">
        <v>247</v>
      </c>
      <c r="D1156" t="s">
        <v>222</v>
      </c>
      <c r="E1156" s="22" t="s">
        <v>343</v>
      </c>
      <c r="F1156" s="22" t="s">
        <v>344</v>
      </c>
      <c r="G1156" s="22" t="s">
        <v>248</v>
      </c>
      <c r="H1156" s="22" t="s">
        <v>237</v>
      </c>
      <c r="I1156" s="22" t="s">
        <v>309</v>
      </c>
      <c r="J1156" s="17">
        <f>IFERROR(INDEX(Cost_Components!$K$2:$K$29,MATCH(E1156,Cost_Components!$A$2:$A$29,0)),"")</f>
        <v>1</v>
      </c>
      <c r="K1156" s="17">
        <f t="shared" si="252"/>
        <v>0.51730769230769236</v>
      </c>
      <c r="L1156" s="17">
        <f>IFERROR(INDEX(Cost_Components!$S$2:$S$29,MATCH(E1156,Cost_Components!$A$2:$A$29,0)),"")</f>
        <v>0.31</v>
      </c>
      <c r="M1156" s="28">
        <f>IFERROR(INDEX(Cost_Components!$L$2:$L$29,MATCH(E1156,Cost_Components!$A$2:$A$29,0)),"")</f>
        <v>1</v>
      </c>
      <c r="N1156" s="29">
        <f>IFERROR(INDEX(Cost_Components!$P$2:$P$29,MATCH(E1156,Cost_Components!$A$2:$A$29,0)),"")</f>
        <v>36.463998099999998</v>
      </c>
      <c r="O1156" s="23">
        <f t="shared" si="253"/>
        <v>6392114.4395101098</v>
      </c>
      <c r="P1156" s="23">
        <f t="shared" si="254"/>
        <v>6656625.8682492198</v>
      </c>
      <c r="Q1156" s="23">
        <f t="shared" si="255"/>
        <v>75245429.833797619</v>
      </c>
      <c r="R1156" s="23">
        <f t="shared" si="256"/>
        <v>120575136.77132328</v>
      </c>
      <c r="S1156" s="23">
        <f t="shared" si="257"/>
        <v>45329706.93752566</v>
      </c>
      <c r="T1156" s="16">
        <f>IFERROR(INDEX(Cost_Components!$R$2:$R$29,MATCH(E1156,Cost_Components!$A$2:$A$29,0)),"")</f>
        <v>1</v>
      </c>
      <c r="U1156" s="26">
        <f>IFERROR(INDEX(Cost_Components!$Q$2:$Q$29,MATCH(E1156,Cost_Components!$A$2:$A$29,0)),"")</f>
        <v>2023</v>
      </c>
      <c r="V1156" s="30">
        <f>1/(1+Calculation_Assumptions!$B$5)^(B1156-Calculation_Assumptions!$B$2)</f>
        <v>0.74409391489672516</v>
      </c>
      <c r="W1156" s="23">
        <f t="shared" si="258"/>
        <v>55989666.463117309</v>
      </c>
      <c r="X1156" s="23">
        <f t="shared" si="259"/>
        <v>89719225.559382021</v>
      </c>
      <c r="Y1156" s="23">
        <f t="shared" si="260"/>
        <v>33729559.096264713</v>
      </c>
      <c r="Z1156" s="17">
        <f>IFERROR(INDEX(Cost_Components!$T$2:$T$29,MATCH(E1156,Cost_Components!$A$2:$A$29,0)),"")</f>
        <v>0.8</v>
      </c>
      <c r="AA1156" s="26">
        <f>IFERROR(INDEX(Cost_Components!$U$2:$U$29,MATCH(E1156,Cost_Components!$A$2:$A$29,0)),"")</f>
        <v>2025</v>
      </c>
      <c r="AB1156" s="26">
        <f>IFERROR(INDEX(Cost_Components!$V$2:$V$29,MATCH(E1156,Cost_Components!$A$2:$A$29,0)),"")</f>
        <v>2050</v>
      </c>
      <c r="AC1156" s="26">
        <f>IFERROR(INDEX(Cost_Components!$M$2:$M$29,MATCH(E1156,Cost_Components!$A$2:$A$29,0)),"")</f>
        <v>30</v>
      </c>
      <c r="AD1156" s="26">
        <f>IFERROR(INDEX(Cost_Components!$N$2:$N$29,MATCH(E1156,Cost_Components!$A$2:$A$29,0)),"")</f>
        <v>95</v>
      </c>
      <c r="AE1156" s="16" t="str">
        <f>IFERROR(INDEX(Cost_Components!$O$2:$O$29,MATCH(E1156,Cost_Components!$A$2:$A$29,0)),"")</f>
        <v>Both</v>
      </c>
      <c r="AF1156" s="11">
        <v>6392114.4395101098</v>
      </c>
      <c r="AG1156" s="11">
        <v>6656625.8682492198</v>
      </c>
      <c r="AH1156" s="23">
        <f t="shared" si="261"/>
        <v>1</v>
      </c>
      <c r="AI1156" s="10">
        <v>306964650.16711998</v>
      </c>
      <c r="AJ1156" s="29">
        <f t="shared" si="262"/>
        <v>0.24512734542180001</v>
      </c>
      <c r="AK1156" s="29">
        <f t="shared" si="263"/>
        <v>0.39279811765191486</v>
      </c>
      <c r="AL1156" s="29">
        <f t="shared" si="264"/>
        <v>0.14767077223011485</v>
      </c>
      <c r="AM1156" s="29">
        <f t="shared" si="265"/>
        <v>0.10988092302452877</v>
      </c>
    </row>
    <row r="1157" spans="1:39">
      <c r="A1157" t="s">
        <v>115</v>
      </c>
      <c r="B1157" s="20">
        <v>2036</v>
      </c>
      <c r="C1157" t="s">
        <v>247</v>
      </c>
      <c r="D1157" t="s">
        <v>222</v>
      </c>
      <c r="E1157" s="22" t="s">
        <v>343</v>
      </c>
      <c r="F1157" s="22" t="s">
        <v>344</v>
      </c>
      <c r="G1157" s="22" t="s">
        <v>248</v>
      </c>
      <c r="H1157" s="22" t="s">
        <v>237</v>
      </c>
      <c r="I1157" s="22" t="s">
        <v>309</v>
      </c>
      <c r="J1157" s="17">
        <f>IFERROR(INDEX(Cost_Components!$K$2:$K$29,MATCH(E1157,Cost_Components!$A$2:$A$29,0)),"")</f>
        <v>1</v>
      </c>
      <c r="K1157" s="17">
        <f t="shared" si="252"/>
        <v>0.5361538461538462</v>
      </c>
      <c r="L1157" s="17">
        <f>IFERROR(INDEX(Cost_Components!$S$2:$S$29,MATCH(E1157,Cost_Components!$A$2:$A$29,0)),"")</f>
        <v>0.31</v>
      </c>
      <c r="M1157" s="28">
        <f>IFERROR(INDEX(Cost_Components!$L$2:$L$29,MATCH(E1157,Cost_Components!$A$2:$A$29,0)),"")</f>
        <v>1</v>
      </c>
      <c r="N1157" s="29">
        <f>IFERROR(INDEX(Cost_Components!$P$2:$P$29,MATCH(E1157,Cost_Components!$A$2:$A$29,0)),"")</f>
        <v>36.463998099999998</v>
      </c>
      <c r="O1157" s="23">
        <f t="shared" si="253"/>
        <v>6497371.7109754002</v>
      </c>
      <c r="P1157" s="23">
        <f t="shared" si="254"/>
        <v>6805905.8788653295</v>
      </c>
      <c r="Q1157" s="23">
        <f t="shared" si="255"/>
        <v>76932867.101074502</v>
      </c>
      <c r="R1157" s="23">
        <f t="shared" si="256"/>
        <v>127025649.50586809</v>
      </c>
      <c r="S1157" s="23">
        <f t="shared" si="257"/>
        <v>50092782.40479359</v>
      </c>
      <c r="T1157" s="16">
        <f>IFERROR(INDEX(Cost_Components!$R$2:$R$29,MATCH(E1157,Cost_Components!$A$2:$A$29,0)),"")</f>
        <v>1</v>
      </c>
      <c r="U1157" s="26">
        <f>IFERROR(INDEX(Cost_Components!$Q$2:$Q$29,MATCH(E1157,Cost_Components!$A$2:$A$29,0)),"")</f>
        <v>2023</v>
      </c>
      <c r="V1157" s="30">
        <f>1/(1+Calculation_Assumptions!$B$5)^(B1157-Calculation_Assumptions!$B$2)</f>
        <v>0.72242127659876232</v>
      </c>
      <c r="W1157" s="23">
        <f t="shared" si="258"/>
        <v>55577940.063561164</v>
      </c>
      <c r="X1157" s="23">
        <f t="shared" si="259"/>
        <v>91766031.876816168</v>
      </c>
      <c r="Y1157" s="23">
        <f t="shared" si="260"/>
        <v>36188091.813255005</v>
      </c>
      <c r="Z1157" s="17">
        <f>IFERROR(INDEX(Cost_Components!$T$2:$T$29,MATCH(E1157,Cost_Components!$A$2:$A$29,0)),"")</f>
        <v>0.8</v>
      </c>
      <c r="AA1157" s="26">
        <f>IFERROR(INDEX(Cost_Components!$U$2:$U$29,MATCH(E1157,Cost_Components!$A$2:$A$29,0)),"")</f>
        <v>2025</v>
      </c>
      <c r="AB1157" s="26">
        <f>IFERROR(INDEX(Cost_Components!$V$2:$V$29,MATCH(E1157,Cost_Components!$A$2:$A$29,0)),"")</f>
        <v>2050</v>
      </c>
      <c r="AC1157" s="26">
        <f>IFERROR(INDEX(Cost_Components!$M$2:$M$29,MATCH(E1157,Cost_Components!$A$2:$A$29,0)),"")</f>
        <v>30</v>
      </c>
      <c r="AD1157" s="26">
        <f>IFERROR(INDEX(Cost_Components!$N$2:$N$29,MATCH(E1157,Cost_Components!$A$2:$A$29,0)),"")</f>
        <v>95</v>
      </c>
      <c r="AE1157" s="16" t="str">
        <f>IFERROR(INDEX(Cost_Components!$O$2:$O$29,MATCH(E1157,Cost_Components!$A$2:$A$29,0)),"")</f>
        <v>Both</v>
      </c>
      <c r="AF1157" s="11">
        <v>6497371.7109754002</v>
      </c>
      <c r="AG1157" s="11">
        <v>6805905.8788653295</v>
      </c>
      <c r="AH1157" s="23">
        <f t="shared" si="261"/>
        <v>1</v>
      </c>
      <c r="AI1157" s="10">
        <v>308542769.75662202</v>
      </c>
      <c r="AJ1157" s="29">
        <f t="shared" si="262"/>
        <v>0.24934263461029732</v>
      </c>
      <c r="AK1157" s="29">
        <f t="shared" si="263"/>
        <v>0.41169543401086889</v>
      </c>
      <c r="AL1157" s="29">
        <f t="shared" si="264"/>
        <v>0.16235279940057157</v>
      </c>
      <c r="AM1157" s="29">
        <f t="shared" si="265"/>
        <v>0.11728711660234367</v>
      </c>
    </row>
    <row r="1158" spans="1:39">
      <c r="A1158" t="s">
        <v>115</v>
      </c>
      <c r="B1158" s="20">
        <v>2037</v>
      </c>
      <c r="C1158" t="s">
        <v>247</v>
      </c>
      <c r="D1158" t="s">
        <v>222</v>
      </c>
      <c r="E1158" s="22" t="s">
        <v>343</v>
      </c>
      <c r="F1158" s="22" t="s">
        <v>344</v>
      </c>
      <c r="G1158" s="22" t="s">
        <v>248</v>
      </c>
      <c r="H1158" s="22" t="s">
        <v>237</v>
      </c>
      <c r="I1158" s="22" t="s">
        <v>309</v>
      </c>
      <c r="J1158" s="17">
        <f>IFERROR(INDEX(Cost_Components!$K$2:$K$29,MATCH(E1158,Cost_Components!$A$2:$A$29,0)),"")</f>
        <v>1</v>
      </c>
      <c r="K1158" s="17">
        <f t="shared" si="252"/>
        <v>0.55500000000000005</v>
      </c>
      <c r="L1158" s="17">
        <f>IFERROR(INDEX(Cost_Components!$S$2:$S$29,MATCH(E1158,Cost_Components!$A$2:$A$29,0)),"")</f>
        <v>0.31</v>
      </c>
      <c r="M1158" s="28">
        <f>IFERROR(INDEX(Cost_Components!$L$2:$L$29,MATCH(E1158,Cost_Components!$A$2:$A$29,0)),"")</f>
        <v>1</v>
      </c>
      <c r="N1158" s="29">
        <f>IFERROR(INDEX(Cost_Components!$P$2:$P$29,MATCH(E1158,Cost_Components!$A$2:$A$29,0)),"")</f>
        <v>36.463998099999998</v>
      </c>
      <c r="O1158" s="23">
        <f t="shared" si="253"/>
        <v>6600090.16372866</v>
      </c>
      <c r="P1158" s="23">
        <f t="shared" si="254"/>
        <v>6955395.70671767</v>
      </c>
      <c r="Q1158" s="23">
        <f t="shared" si="255"/>
        <v>78622676.108695388</v>
      </c>
      <c r="R1158" s="23">
        <f t="shared" si="256"/>
        <v>133569449.73046695</v>
      </c>
      <c r="S1158" s="23">
        <f t="shared" si="257"/>
        <v>54946773.621771559</v>
      </c>
      <c r="T1158" s="16">
        <f>IFERROR(INDEX(Cost_Components!$R$2:$R$29,MATCH(E1158,Cost_Components!$A$2:$A$29,0)),"")</f>
        <v>1</v>
      </c>
      <c r="U1158" s="26">
        <f>IFERROR(INDEX(Cost_Components!$Q$2:$Q$29,MATCH(E1158,Cost_Components!$A$2:$A$29,0)),"")</f>
        <v>2023</v>
      </c>
      <c r="V1158" s="30">
        <f>1/(1+Calculation_Assumptions!$B$5)^(B1158-Calculation_Assumptions!$B$2)</f>
        <v>0.70137988019297326</v>
      </c>
      <c r="W1158" s="23">
        <f t="shared" si="258"/>
        <v>55144363.149567716</v>
      </c>
      <c r="X1158" s="23">
        <f t="shared" si="259"/>
        <v>93682924.649396271</v>
      </c>
      <c r="Y1158" s="23">
        <f t="shared" si="260"/>
        <v>38538561.499828562</v>
      </c>
      <c r="Z1158" s="17">
        <f>IFERROR(INDEX(Cost_Components!$T$2:$T$29,MATCH(E1158,Cost_Components!$A$2:$A$29,0)),"")</f>
        <v>0.8</v>
      </c>
      <c r="AA1158" s="26">
        <f>IFERROR(INDEX(Cost_Components!$U$2:$U$29,MATCH(E1158,Cost_Components!$A$2:$A$29,0)),"")</f>
        <v>2025</v>
      </c>
      <c r="AB1158" s="26">
        <f>IFERROR(INDEX(Cost_Components!$V$2:$V$29,MATCH(E1158,Cost_Components!$A$2:$A$29,0)),"")</f>
        <v>2050</v>
      </c>
      <c r="AC1158" s="26">
        <f>IFERROR(INDEX(Cost_Components!$M$2:$M$29,MATCH(E1158,Cost_Components!$A$2:$A$29,0)),"")</f>
        <v>30</v>
      </c>
      <c r="AD1158" s="26">
        <f>IFERROR(INDEX(Cost_Components!$N$2:$N$29,MATCH(E1158,Cost_Components!$A$2:$A$29,0)),"")</f>
        <v>95</v>
      </c>
      <c r="AE1158" s="16" t="str">
        <f>IFERROR(INDEX(Cost_Components!$O$2:$O$29,MATCH(E1158,Cost_Components!$A$2:$A$29,0)),"")</f>
        <v>Both</v>
      </c>
      <c r="AF1158" s="11">
        <v>6600090.16372866</v>
      </c>
      <c r="AG1158" s="11">
        <v>6955395.70671767</v>
      </c>
      <c r="AH1158" s="23">
        <f t="shared" si="261"/>
        <v>1</v>
      </c>
      <c r="AI1158" s="10">
        <v>310068287.63643003</v>
      </c>
      <c r="AJ1158" s="29">
        <f t="shared" si="262"/>
        <v>0.25356567970241528</v>
      </c>
      <c r="AK1158" s="29">
        <f t="shared" si="263"/>
        <v>0.43077430055370108</v>
      </c>
      <c r="AL1158" s="29">
        <f t="shared" si="264"/>
        <v>0.1772086208512858</v>
      </c>
      <c r="AM1158" s="29">
        <f t="shared" si="265"/>
        <v>0.12429056126183687</v>
      </c>
    </row>
    <row r="1159" spans="1:39">
      <c r="A1159" t="s">
        <v>115</v>
      </c>
      <c r="B1159" s="20">
        <v>2038</v>
      </c>
      <c r="C1159" t="s">
        <v>247</v>
      </c>
      <c r="D1159" t="s">
        <v>222</v>
      </c>
      <c r="E1159" s="22" t="s">
        <v>343</v>
      </c>
      <c r="F1159" s="22" t="s">
        <v>344</v>
      </c>
      <c r="G1159" s="22" t="s">
        <v>248</v>
      </c>
      <c r="H1159" s="22" t="s">
        <v>237</v>
      </c>
      <c r="I1159" s="22" t="s">
        <v>309</v>
      </c>
      <c r="J1159" s="17">
        <f>IFERROR(INDEX(Cost_Components!$K$2:$K$29,MATCH(E1159,Cost_Components!$A$2:$A$29,0)),"")</f>
        <v>1</v>
      </c>
      <c r="K1159" s="17">
        <f t="shared" si="252"/>
        <v>0.57384615384615389</v>
      </c>
      <c r="L1159" s="17">
        <f>IFERROR(INDEX(Cost_Components!$S$2:$S$29,MATCH(E1159,Cost_Components!$A$2:$A$29,0)),"")</f>
        <v>0.31</v>
      </c>
      <c r="M1159" s="28">
        <f>IFERROR(INDEX(Cost_Components!$L$2:$L$29,MATCH(E1159,Cost_Components!$A$2:$A$29,0)),"")</f>
        <v>1</v>
      </c>
      <c r="N1159" s="29">
        <f>IFERROR(INDEX(Cost_Components!$P$2:$P$29,MATCH(E1159,Cost_Components!$A$2:$A$29,0)),"")</f>
        <v>36.463998099999998</v>
      </c>
      <c r="O1159" s="23">
        <f t="shared" si="253"/>
        <v>6702283.6203009998</v>
      </c>
      <c r="P1159" s="23">
        <f t="shared" si="254"/>
        <v>7107479.8285674397</v>
      </c>
      <c r="Q1159" s="23">
        <f t="shared" si="255"/>
        <v>80341810.599048138</v>
      </c>
      <c r="R1159" s="23">
        <f t="shared" si="256"/>
        <v>140243442.05265564</v>
      </c>
      <c r="S1159" s="23">
        <f t="shared" si="257"/>
        <v>59901631.4536075</v>
      </c>
      <c r="T1159" s="16">
        <f>IFERROR(INDEX(Cost_Components!$R$2:$R$29,MATCH(E1159,Cost_Components!$A$2:$A$29,0)),"")</f>
        <v>1</v>
      </c>
      <c r="U1159" s="26">
        <f>IFERROR(INDEX(Cost_Components!$Q$2:$Q$29,MATCH(E1159,Cost_Components!$A$2:$A$29,0)),"")</f>
        <v>2023</v>
      </c>
      <c r="V1159" s="30">
        <f>1/(1+Calculation_Assumptions!$B$5)^(B1159-Calculation_Assumptions!$B$2)</f>
        <v>0.68095133999317792</v>
      </c>
      <c r="W1159" s="23">
        <f t="shared" si="258"/>
        <v>54708863.584899932</v>
      </c>
      <c r="X1159" s="23">
        <f t="shared" si="259"/>
        <v>95498959.791011453</v>
      </c>
      <c r="Y1159" s="23">
        <f t="shared" si="260"/>
        <v>40790096.206111521</v>
      </c>
      <c r="Z1159" s="17">
        <f>IFERROR(INDEX(Cost_Components!$T$2:$T$29,MATCH(E1159,Cost_Components!$A$2:$A$29,0)),"")</f>
        <v>0.8</v>
      </c>
      <c r="AA1159" s="26">
        <f>IFERROR(INDEX(Cost_Components!$U$2:$U$29,MATCH(E1159,Cost_Components!$A$2:$A$29,0)),"")</f>
        <v>2025</v>
      </c>
      <c r="AB1159" s="26">
        <f>IFERROR(INDEX(Cost_Components!$V$2:$V$29,MATCH(E1159,Cost_Components!$A$2:$A$29,0)),"")</f>
        <v>2050</v>
      </c>
      <c r="AC1159" s="26">
        <f>IFERROR(INDEX(Cost_Components!$M$2:$M$29,MATCH(E1159,Cost_Components!$A$2:$A$29,0)),"")</f>
        <v>30</v>
      </c>
      <c r="AD1159" s="26">
        <f>IFERROR(INDEX(Cost_Components!$N$2:$N$29,MATCH(E1159,Cost_Components!$A$2:$A$29,0)),"")</f>
        <v>95</v>
      </c>
      <c r="AE1159" s="16" t="str">
        <f>IFERROR(INDEX(Cost_Components!$O$2:$O$29,MATCH(E1159,Cost_Components!$A$2:$A$29,0)),"")</f>
        <v>Both</v>
      </c>
      <c r="AF1159" s="11">
        <v>6702283.6203009998</v>
      </c>
      <c r="AG1159" s="11">
        <v>7107479.8285674397</v>
      </c>
      <c r="AH1159" s="23">
        <f t="shared" si="261"/>
        <v>1</v>
      </c>
      <c r="AI1159" s="10">
        <v>311532999.13163</v>
      </c>
      <c r="AJ1159" s="29">
        <f t="shared" si="262"/>
        <v>0.2578918150661203</v>
      </c>
      <c r="AK1159" s="29">
        <f t="shared" si="263"/>
        <v>0.45017202814331553</v>
      </c>
      <c r="AL1159" s="29">
        <f t="shared" si="264"/>
        <v>0.19228021307719526</v>
      </c>
      <c r="AM1159" s="29">
        <f t="shared" si="265"/>
        <v>0.13093346874908987</v>
      </c>
    </row>
    <row r="1160" spans="1:39">
      <c r="A1160" t="s">
        <v>115</v>
      </c>
      <c r="B1160" s="20">
        <v>2039</v>
      </c>
      <c r="C1160" t="s">
        <v>247</v>
      </c>
      <c r="D1160" t="s">
        <v>222</v>
      </c>
      <c r="E1160" s="22" t="s">
        <v>343</v>
      </c>
      <c r="F1160" s="22" t="s">
        <v>344</v>
      </c>
      <c r="G1160" s="22" t="s">
        <v>248</v>
      </c>
      <c r="H1160" s="22" t="s">
        <v>237</v>
      </c>
      <c r="I1160" s="22" t="s">
        <v>309</v>
      </c>
      <c r="J1160" s="17">
        <f>IFERROR(INDEX(Cost_Components!$K$2:$K$29,MATCH(E1160,Cost_Components!$A$2:$A$29,0)),"")</f>
        <v>1</v>
      </c>
      <c r="K1160" s="17">
        <f t="shared" si="252"/>
        <v>0.59269230769230763</v>
      </c>
      <c r="L1160" s="17">
        <f>IFERROR(INDEX(Cost_Components!$S$2:$S$29,MATCH(E1160,Cost_Components!$A$2:$A$29,0)),"")</f>
        <v>0.31</v>
      </c>
      <c r="M1160" s="28">
        <f>IFERROR(INDEX(Cost_Components!$L$2:$L$29,MATCH(E1160,Cost_Components!$A$2:$A$29,0)),"")</f>
        <v>1</v>
      </c>
      <c r="N1160" s="29">
        <f>IFERROR(INDEX(Cost_Components!$P$2:$P$29,MATCH(E1160,Cost_Components!$A$2:$A$29,0)),"")</f>
        <v>36.463998099999998</v>
      </c>
      <c r="O1160" s="23">
        <f t="shared" si="253"/>
        <v>6800911.7295342302</v>
      </c>
      <c r="P1160" s="23">
        <f t="shared" si="254"/>
        <v>7258472.9573597899</v>
      </c>
      <c r="Q1160" s="23">
        <f t="shared" si="255"/>
        <v>82048612.679081306</v>
      </c>
      <c r="R1160" s="23">
        <f t="shared" si="256"/>
        <v>146980836.27067307</v>
      </c>
      <c r="S1160" s="23">
        <f t="shared" si="257"/>
        <v>64932223.591591761</v>
      </c>
      <c r="T1160" s="16">
        <f>IFERROR(INDEX(Cost_Components!$R$2:$R$29,MATCH(E1160,Cost_Components!$A$2:$A$29,0)),"")</f>
        <v>1</v>
      </c>
      <c r="U1160" s="26">
        <f>IFERROR(INDEX(Cost_Components!$Q$2:$Q$29,MATCH(E1160,Cost_Components!$A$2:$A$29,0)),"")</f>
        <v>2023</v>
      </c>
      <c r="V1160" s="30">
        <f>1/(1+Calculation_Assumptions!$B$5)^(B1160-Calculation_Assumptions!$B$2)</f>
        <v>0.66111780581861923</v>
      </c>
      <c r="W1160" s="23">
        <f t="shared" si="258"/>
        <v>54243798.784855977</v>
      </c>
      <c r="X1160" s="23">
        <f t="shared" si="259"/>
        <v>97171647.972653106</v>
      </c>
      <c r="Y1160" s="23">
        <f t="shared" si="260"/>
        <v>42927849.187797129</v>
      </c>
      <c r="Z1160" s="17">
        <f>IFERROR(INDEX(Cost_Components!$T$2:$T$29,MATCH(E1160,Cost_Components!$A$2:$A$29,0)),"")</f>
        <v>0.8</v>
      </c>
      <c r="AA1160" s="26">
        <f>IFERROR(INDEX(Cost_Components!$U$2:$U$29,MATCH(E1160,Cost_Components!$A$2:$A$29,0)),"")</f>
        <v>2025</v>
      </c>
      <c r="AB1160" s="26">
        <f>IFERROR(INDEX(Cost_Components!$V$2:$V$29,MATCH(E1160,Cost_Components!$A$2:$A$29,0)),"")</f>
        <v>2050</v>
      </c>
      <c r="AC1160" s="26">
        <f>IFERROR(INDEX(Cost_Components!$M$2:$M$29,MATCH(E1160,Cost_Components!$A$2:$A$29,0)),"")</f>
        <v>30</v>
      </c>
      <c r="AD1160" s="26">
        <f>IFERROR(INDEX(Cost_Components!$N$2:$N$29,MATCH(E1160,Cost_Components!$A$2:$A$29,0)),"")</f>
        <v>95</v>
      </c>
      <c r="AE1160" s="16" t="str">
        <f>IFERROR(INDEX(Cost_Components!$O$2:$O$29,MATCH(E1160,Cost_Components!$A$2:$A$29,0)),"")</f>
        <v>Both</v>
      </c>
      <c r="AF1160" s="11">
        <v>6800911.7295342302</v>
      </c>
      <c r="AG1160" s="11">
        <v>7258472.9573597899</v>
      </c>
      <c r="AH1160" s="23">
        <f t="shared" si="261"/>
        <v>1</v>
      </c>
      <c r="AI1160" s="10">
        <v>312936391.85847902</v>
      </c>
      <c r="AJ1160" s="29">
        <f t="shared" si="262"/>
        <v>0.26218942511546117</v>
      </c>
      <c r="AK1160" s="29">
        <f t="shared" si="263"/>
        <v>0.46968278568618199</v>
      </c>
      <c r="AL1160" s="29">
        <f t="shared" si="264"/>
        <v>0.20749336057072079</v>
      </c>
      <c r="AM1160" s="29">
        <f t="shared" si="265"/>
        <v>0.13717755526244654</v>
      </c>
    </row>
    <row r="1161" spans="1:39">
      <c r="A1161" t="s">
        <v>115</v>
      </c>
      <c r="B1161" s="20">
        <v>2040</v>
      </c>
      <c r="C1161" t="s">
        <v>247</v>
      </c>
      <c r="D1161" t="s">
        <v>222</v>
      </c>
      <c r="E1161" s="22" t="s">
        <v>343</v>
      </c>
      <c r="F1161" s="22" t="s">
        <v>344</v>
      </c>
      <c r="G1161" s="22" t="s">
        <v>248</v>
      </c>
      <c r="H1161" s="22" t="s">
        <v>237</v>
      </c>
      <c r="I1161" s="22" t="s">
        <v>309</v>
      </c>
      <c r="J1161" s="17">
        <f>IFERROR(INDEX(Cost_Components!$K$2:$K$29,MATCH(E1161,Cost_Components!$A$2:$A$29,0)),"")</f>
        <v>1</v>
      </c>
      <c r="K1161" s="17">
        <f t="shared" si="252"/>
        <v>0.61153846153846159</v>
      </c>
      <c r="L1161" s="17">
        <f>IFERROR(INDEX(Cost_Components!$S$2:$S$29,MATCH(E1161,Cost_Components!$A$2:$A$29,0)),"")</f>
        <v>0.31</v>
      </c>
      <c r="M1161" s="28">
        <f>IFERROR(INDEX(Cost_Components!$L$2:$L$29,MATCH(E1161,Cost_Components!$A$2:$A$29,0)),"")</f>
        <v>1</v>
      </c>
      <c r="N1161" s="29">
        <f>IFERROR(INDEX(Cost_Components!$P$2:$P$29,MATCH(E1161,Cost_Components!$A$2:$A$29,0)),"")</f>
        <v>36.463998099999998</v>
      </c>
      <c r="O1161" s="23">
        <f t="shared" si="253"/>
        <v>6895530.3294529105</v>
      </c>
      <c r="P1161" s="23">
        <f t="shared" si="254"/>
        <v>7407686.4720767401</v>
      </c>
      <c r="Q1161" s="23">
        <f t="shared" si="255"/>
        <v>83735298.287392586</v>
      </c>
      <c r="R1161" s="23">
        <f t="shared" si="256"/>
        <v>153764377.57013255</v>
      </c>
      <c r="S1161" s="23">
        <f t="shared" si="257"/>
        <v>70029079.282739967</v>
      </c>
      <c r="T1161" s="16">
        <f>IFERROR(INDEX(Cost_Components!$R$2:$R$29,MATCH(E1161,Cost_Components!$A$2:$A$29,0)),"")</f>
        <v>1</v>
      </c>
      <c r="U1161" s="26">
        <f>IFERROR(INDEX(Cost_Components!$Q$2:$Q$29,MATCH(E1161,Cost_Components!$A$2:$A$29,0)),"")</f>
        <v>2023</v>
      </c>
      <c r="V1161" s="30">
        <f>1/(1+Calculation_Assumptions!$B$5)^(B1161-Calculation_Assumptions!$B$2)</f>
        <v>0.64186194739671765</v>
      </c>
      <c r="W1161" s="23">
        <f t="shared" si="258"/>
        <v>53746501.624590844</v>
      </c>
      <c r="X1161" s="23">
        <f t="shared" si="259"/>
        <v>98695502.827409446</v>
      </c>
      <c r="Y1161" s="23">
        <f t="shared" si="260"/>
        <v>44949001.20281861</v>
      </c>
      <c r="Z1161" s="17">
        <f>IFERROR(INDEX(Cost_Components!$T$2:$T$29,MATCH(E1161,Cost_Components!$A$2:$A$29,0)),"")</f>
        <v>0.8</v>
      </c>
      <c r="AA1161" s="26">
        <f>IFERROR(INDEX(Cost_Components!$U$2:$U$29,MATCH(E1161,Cost_Components!$A$2:$A$29,0)),"")</f>
        <v>2025</v>
      </c>
      <c r="AB1161" s="26">
        <f>IFERROR(INDEX(Cost_Components!$V$2:$V$29,MATCH(E1161,Cost_Components!$A$2:$A$29,0)),"")</f>
        <v>2050</v>
      </c>
      <c r="AC1161" s="26">
        <f>IFERROR(INDEX(Cost_Components!$M$2:$M$29,MATCH(E1161,Cost_Components!$A$2:$A$29,0)),"")</f>
        <v>30</v>
      </c>
      <c r="AD1161" s="26">
        <f>IFERROR(INDEX(Cost_Components!$N$2:$N$29,MATCH(E1161,Cost_Components!$A$2:$A$29,0)),"")</f>
        <v>95</v>
      </c>
      <c r="AE1161" s="16" t="str">
        <f>IFERROR(INDEX(Cost_Components!$O$2:$O$29,MATCH(E1161,Cost_Components!$A$2:$A$29,0)),"")</f>
        <v>Both</v>
      </c>
      <c r="AF1161" s="11">
        <v>6895530.3294529105</v>
      </c>
      <c r="AG1161" s="11">
        <v>7407686.4720767401</v>
      </c>
      <c r="AH1161" s="23">
        <f t="shared" si="261"/>
        <v>1</v>
      </c>
      <c r="AI1161" s="10">
        <v>314265537.41082901</v>
      </c>
      <c r="AJ1161" s="29">
        <f t="shared" si="262"/>
        <v>0.266447600259548</v>
      </c>
      <c r="AK1161" s="29">
        <f t="shared" si="263"/>
        <v>0.48928170373680341</v>
      </c>
      <c r="AL1161" s="29">
        <f t="shared" si="264"/>
        <v>0.22283410347725546</v>
      </c>
      <c r="AM1161" s="29">
        <f t="shared" si="265"/>
        <v>0.14302873160431287</v>
      </c>
    </row>
    <row r="1162" spans="1:39">
      <c r="A1162" t="s">
        <v>115</v>
      </c>
      <c r="B1162" s="20">
        <v>2041</v>
      </c>
      <c r="C1162" t="s">
        <v>247</v>
      </c>
      <c r="D1162" t="s">
        <v>222</v>
      </c>
      <c r="E1162" s="22" t="s">
        <v>343</v>
      </c>
      <c r="F1162" s="22" t="s">
        <v>344</v>
      </c>
      <c r="G1162" s="22" t="s">
        <v>248</v>
      </c>
      <c r="H1162" s="22" t="s">
        <v>237</v>
      </c>
      <c r="I1162" s="22" t="s">
        <v>309</v>
      </c>
      <c r="J1162" s="17">
        <f>IFERROR(INDEX(Cost_Components!$K$2:$K$29,MATCH(E1162,Cost_Components!$A$2:$A$29,0)),"")</f>
        <v>1</v>
      </c>
      <c r="K1162" s="17">
        <f t="shared" si="252"/>
        <v>0.63038461538461543</v>
      </c>
      <c r="L1162" s="17">
        <f>IFERROR(INDEX(Cost_Components!$S$2:$S$29,MATCH(E1162,Cost_Components!$A$2:$A$29,0)),"")</f>
        <v>0.31</v>
      </c>
      <c r="M1162" s="28">
        <f>IFERROR(INDEX(Cost_Components!$L$2:$L$29,MATCH(E1162,Cost_Components!$A$2:$A$29,0)),"")</f>
        <v>1</v>
      </c>
      <c r="N1162" s="29">
        <f>IFERROR(INDEX(Cost_Components!$P$2:$P$29,MATCH(E1162,Cost_Components!$A$2:$A$29,0)),"")</f>
        <v>36.463998099999998</v>
      </c>
      <c r="O1162" s="23">
        <f t="shared" si="253"/>
        <v>6987186.5408458104</v>
      </c>
      <c r="P1162" s="23">
        <f t="shared" si="254"/>
        <v>7556224.04727773</v>
      </c>
      <c r="Q1162" s="23">
        <f t="shared" si="255"/>
        <v>85414343.183963925</v>
      </c>
      <c r="R1162" s="23">
        <f t="shared" si="256"/>
        <v>160609869.35109064</v>
      </c>
      <c r="S1162" s="23">
        <f t="shared" si="257"/>
        <v>75195526.167126715</v>
      </c>
      <c r="T1162" s="16">
        <f>IFERROR(INDEX(Cost_Components!$R$2:$R$29,MATCH(E1162,Cost_Components!$A$2:$A$29,0)),"")</f>
        <v>1</v>
      </c>
      <c r="U1162" s="26">
        <f>IFERROR(INDEX(Cost_Components!$Q$2:$Q$29,MATCH(E1162,Cost_Components!$A$2:$A$29,0)),"")</f>
        <v>2023</v>
      </c>
      <c r="V1162" s="30">
        <f>1/(1+Calculation_Assumptions!$B$5)^(B1162-Calculation_Assumptions!$B$2)</f>
        <v>0.62316693922011435</v>
      </c>
      <c r="W1162" s="23">
        <f t="shared" si="258"/>
        <v>53227394.807447232</v>
      </c>
      <c r="X1162" s="23">
        <f t="shared" si="259"/>
        <v>100086760.6920616</v>
      </c>
      <c r="Y1162" s="23">
        <f t="shared" si="260"/>
        <v>46859365.884614371</v>
      </c>
      <c r="Z1162" s="17">
        <f>IFERROR(INDEX(Cost_Components!$T$2:$T$29,MATCH(E1162,Cost_Components!$A$2:$A$29,0)),"")</f>
        <v>0.8</v>
      </c>
      <c r="AA1162" s="26">
        <f>IFERROR(INDEX(Cost_Components!$U$2:$U$29,MATCH(E1162,Cost_Components!$A$2:$A$29,0)),"")</f>
        <v>2025</v>
      </c>
      <c r="AB1162" s="26">
        <f>IFERROR(INDEX(Cost_Components!$V$2:$V$29,MATCH(E1162,Cost_Components!$A$2:$A$29,0)),"")</f>
        <v>2050</v>
      </c>
      <c r="AC1162" s="26">
        <f>IFERROR(INDEX(Cost_Components!$M$2:$M$29,MATCH(E1162,Cost_Components!$A$2:$A$29,0)),"")</f>
        <v>30</v>
      </c>
      <c r="AD1162" s="26">
        <f>IFERROR(INDEX(Cost_Components!$N$2:$N$29,MATCH(E1162,Cost_Components!$A$2:$A$29,0)),"")</f>
        <v>95</v>
      </c>
      <c r="AE1162" s="16" t="str">
        <f>IFERROR(INDEX(Cost_Components!$O$2:$O$29,MATCH(E1162,Cost_Components!$A$2:$A$29,0)),"")</f>
        <v>Both</v>
      </c>
      <c r="AF1162" s="11">
        <v>6987186.5408458104</v>
      </c>
      <c r="AG1162" s="11">
        <v>7556224.04727773</v>
      </c>
      <c r="AH1162" s="23">
        <f t="shared" si="261"/>
        <v>1</v>
      </c>
      <c r="AI1162" s="10">
        <v>315525215.31254798</v>
      </c>
      <c r="AJ1162" s="29">
        <f t="shared" si="262"/>
        <v>0.27070528451856229</v>
      </c>
      <c r="AK1162" s="29">
        <f t="shared" si="263"/>
        <v>0.50902388004710264</v>
      </c>
      <c r="AL1162" s="29">
        <f t="shared" si="264"/>
        <v>0.23831859552854032</v>
      </c>
      <c r="AM1162" s="29">
        <f t="shared" si="265"/>
        <v>0.1485122697347569</v>
      </c>
    </row>
    <row r="1163" spans="1:39">
      <c r="A1163" t="s">
        <v>115</v>
      </c>
      <c r="B1163" s="20">
        <v>2042</v>
      </c>
      <c r="C1163" t="s">
        <v>247</v>
      </c>
      <c r="D1163" t="s">
        <v>222</v>
      </c>
      <c r="E1163" s="22" t="s">
        <v>343</v>
      </c>
      <c r="F1163" s="22" t="s">
        <v>344</v>
      </c>
      <c r="G1163" s="22" t="s">
        <v>248</v>
      </c>
      <c r="H1163" s="22" t="s">
        <v>237</v>
      </c>
      <c r="I1163" s="22" t="s">
        <v>309</v>
      </c>
      <c r="J1163" s="17">
        <f>IFERROR(INDEX(Cost_Components!$K$2:$K$29,MATCH(E1163,Cost_Components!$A$2:$A$29,0)),"")</f>
        <v>1</v>
      </c>
      <c r="K1163" s="17">
        <f t="shared" si="252"/>
        <v>0.64923076923076928</v>
      </c>
      <c r="L1163" s="17">
        <f>IFERROR(INDEX(Cost_Components!$S$2:$S$29,MATCH(E1163,Cost_Components!$A$2:$A$29,0)),"")</f>
        <v>0.31</v>
      </c>
      <c r="M1163" s="28">
        <f>IFERROR(INDEX(Cost_Components!$L$2:$L$29,MATCH(E1163,Cost_Components!$A$2:$A$29,0)),"")</f>
        <v>1</v>
      </c>
      <c r="N1163" s="29">
        <f>IFERROR(INDEX(Cost_Components!$P$2:$P$29,MATCH(E1163,Cost_Components!$A$2:$A$29,0)),"")</f>
        <v>36.463998099999998</v>
      </c>
      <c r="O1163" s="23">
        <f t="shared" si="253"/>
        <v>7075541.8054298004</v>
      </c>
      <c r="P1163" s="23">
        <f t="shared" si="254"/>
        <v>7703733.2663089205</v>
      </c>
      <c r="Q1163" s="23">
        <f t="shared" si="255"/>
        <v>87081763.707534522</v>
      </c>
      <c r="R1163" s="23">
        <f t="shared" si="256"/>
        <v>167503189.42270416</v>
      </c>
      <c r="S1163" s="23">
        <f t="shared" si="257"/>
        <v>80421425.715169638</v>
      </c>
      <c r="T1163" s="16">
        <f>IFERROR(INDEX(Cost_Components!$R$2:$R$29,MATCH(E1163,Cost_Components!$A$2:$A$29,0)),"")</f>
        <v>1</v>
      </c>
      <c r="U1163" s="26">
        <f>IFERROR(INDEX(Cost_Components!$Q$2:$Q$29,MATCH(E1163,Cost_Components!$A$2:$A$29,0)),"")</f>
        <v>2023</v>
      </c>
      <c r="V1163" s="30">
        <f>1/(1+Calculation_Assumptions!$B$5)^(B1163-Calculation_Assumptions!$B$2)</f>
        <v>0.60501644584477121</v>
      </c>
      <c r="W1163" s="23">
        <f t="shared" si="258"/>
        <v>52685899.17622672</v>
      </c>
      <c r="X1163" s="23">
        <f t="shared" si="259"/>
        <v>101342184.33218795</v>
      </c>
      <c r="Y1163" s="23">
        <f t="shared" si="260"/>
        <v>48656285.155961223</v>
      </c>
      <c r="Z1163" s="17">
        <f>IFERROR(INDEX(Cost_Components!$T$2:$T$29,MATCH(E1163,Cost_Components!$A$2:$A$29,0)),"")</f>
        <v>0.8</v>
      </c>
      <c r="AA1163" s="26">
        <f>IFERROR(INDEX(Cost_Components!$U$2:$U$29,MATCH(E1163,Cost_Components!$A$2:$A$29,0)),"")</f>
        <v>2025</v>
      </c>
      <c r="AB1163" s="26">
        <f>IFERROR(INDEX(Cost_Components!$V$2:$V$29,MATCH(E1163,Cost_Components!$A$2:$A$29,0)),"")</f>
        <v>2050</v>
      </c>
      <c r="AC1163" s="26">
        <f>IFERROR(INDEX(Cost_Components!$M$2:$M$29,MATCH(E1163,Cost_Components!$A$2:$A$29,0)),"")</f>
        <v>30</v>
      </c>
      <c r="AD1163" s="26">
        <f>IFERROR(INDEX(Cost_Components!$N$2:$N$29,MATCH(E1163,Cost_Components!$A$2:$A$29,0)),"")</f>
        <v>95</v>
      </c>
      <c r="AE1163" s="16" t="str">
        <f>IFERROR(INDEX(Cost_Components!$O$2:$O$29,MATCH(E1163,Cost_Components!$A$2:$A$29,0)),"")</f>
        <v>Both</v>
      </c>
      <c r="AF1163" s="11">
        <v>7075541.8054298004</v>
      </c>
      <c r="AG1163" s="11">
        <v>7703733.2663089205</v>
      </c>
      <c r="AH1163" s="23">
        <f t="shared" si="261"/>
        <v>1</v>
      </c>
      <c r="AI1163" s="10">
        <v>316707694.211882</v>
      </c>
      <c r="AJ1163" s="29">
        <f t="shared" si="262"/>
        <v>0.27495941936060314</v>
      </c>
      <c r="AK1163" s="29">
        <f t="shared" si="263"/>
        <v>0.52888891708024666</v>
      </c>
      <c r="AL1163" s="29">
        <f t="shared" si="264"/>
        <v>0.25392949771964352</v>
      </c>
      <c r="AM1163" s="29">
        <f t="shared" si="265"/>
        <v>0.15363152220548665</v>
      </c>
    </row>
    <row r="1164" spans="1:39">
      <c r="A1164" t="s">
        <v>115</v>
      </c>
      <c r="B1164" s="20">
        <v>2043</v>
      </c>
      <c r="C1164" t="s">
        <v>247</v>
      </c>
      <c r="D1164" t="s">
        <v>222</v>
      </c>
      <c r="E1164" s="22" t="s">
        <v>343</v>
      </c>
      <c r="F1164" s="22" t="s">
        <v>344</v>
      </c>
      <c r="G1164" s="22" t="s">
        <v>248</v>
      </c>
      <c r="H1164" s="22" t="s">
        <v>237</v>
      </c>
      <c r="I1164" s="22" t="s">
        <v>309</v>
      </c>
      <c r="J1164" s="17">
        <f>IFERROR(INDEX(Cost_Components!$K$2:$K$29,MATCH(E1164,Cost_Components!$A$2:$A$29,0)),"")</f>
        <v>1</v>
      </c>
      <c r="K1164" s="17">
        <f t="shared" si="252"/>
        <v>0.66807692307692301</v>
      </c>
      <c r="L1164" s="17">
        <f>IFERROR(INDEX(Cost_Components!$S$2:$S$29,MATCH(E1164,Cost_Components!$A$2:$A$29,0)),"")</f>
        <v>0.31</v>
      </c>
      <c r="M1164" s="28">
        <f>IFERROR(INDEX(Cost_Components!$L$2:$L$29,MATCH(E1164,Cost_Components!$A$2:$A$29,0)),"")</f>
        <v>1</v>
      </c>
      <c r="N1164" s="29">
        <f>IFERROR(INDEX(Cost_Components!$P$2:$P$29,MATCH(E1164,Cost_Components!$A$2:$A$29,0)),"")</f>
        <v>36.463998099999998</v>
      </c>
      <c r="O1164" s="23">
        <f t="shared" si="253"/>
        <v>7161896.5415092995</v>
      </c>
      <c r="P1164" s="23">
        <f t="shared" si="254"/>
        <v>7851923.4531465499</v>
      </c>
      <c r="Q1164" s="23">
        <f t="shared" si="255"/>
        <v>88756881.781833172</v>
      </c>
      <c r="R1164" s="23">
        <f t="shared" si="256"/>
        <v>174469211.6650075</v>
      </c>
      <c r="S1164" s="23">
        <f t="shared" si="257"/>
        <v>85712329.88317433</v>
      </c>
      <c r="T1164" s="16">
        <f>IFERROR(INDEX(Cost_Components!$R$2:$R$29,MATCH(E1164,Cost_Components!$A$2:$A$29,0)),"")</f>
        <v>1</v>
      </c>
      <c r="U1164" s="26">
        <f>IFERROR(INDEX(Cost_Components!$Q$2:$Q$29,MATCH(E1164,Cost_Components!$A$2:$A$29,0)),"")</f>
        <v>2023</v>
      </c>
      <c r="V1164" s="30">
        <f>1/(1+Calculation_Assumptions!$B$5)^(B1164-Calculation_Assumptions!$B$2)</f>
        <v>0.5873946076162827</v>
      </c>
      <c r="W1164" s="23">
        <f t="shared" si="258"/>
        <v>52135313.747484684</v>
      </c>
      <c r="X1164" s="23">
        <f t="shared" si="259"/>
        <v>102482274.12708926</v>
      </c>
      <c r="Y1164" s="23">
        <f t="shared" si="260"/>
        <v>50346960.379604571</v>
      </c>
      <c r="Z1164" s="17">
        <f>IFERROR(INDEX(Cost_Components!$T$2:$T$29,MATCH(E1164,Cost_Components!$A$2:$A$29,0)),"")</f>
        <v>0.8</v>
      </c>
      <c r="AA1164" s="26">
        <f>IFERROR(INDEX(Cost_Components!$U$2:$U$29,MATCH(E1164,Cost_Components!$A$2:$A$29,0)),"")</f>
        <v>2025</v>
      </c>
      <c r="AB1164" s="26">
        <f>IFERROR(INDEX(Cost_Components!$V$2:$V$29,MATCH(E1164,Cost_Components!$A$2:$A$29,0)),"")</f>
        <v>2050</v>
      </c>
      <c r="AC1164" s="26">
        <f>IFERROR(INDEX(Cost_Components!$M$2:$M$29,MATCH(E1164,Cost_Components!$A$2:$A$29,0)),"")</f>
        <v>30</v>
      </c>
      <c r="AD1164" s="26">
        <f>IFERROR(INDEX(Cost_Components!$N$2:$N$29,MATCH(E1164,Cost_Components!$A$2:$A$29,0)),"")</f>
        <v>95</v>
      </c>
      <c r="AE1164" s="16" t="str">
        <f>IFERROR(INDEX(Cost_Components!$O$2:$O$29,MATCH(E1164,Cost_Components!$A$2:$A$29,0)),"")</f>
        <v>Both</v>
      </c>
      <c r="AF1164" s="11">
        <v>7161896.5415092995</v>
      </c>
      <c r="AG1164" s="11">
        <v>7851923.4531465499</v>
      </c>
      <c r="AH1164" s="23">
        <f t="shared" si="261"/>
        <v>1</v>
      </c>
      <c r="AI1164" s="10">
        <v>317814114.06715202</v>
      </c>
      <c r="AJ1164" s="29">
        <f t="shared" si="262"/>
        <v>0.27927293928513014</v>
      </c>
      <c r="AK1164" s="29">
        <f t="shared" si="263"/>
        <v>0.5489662162333776</v>
      </c>
      <c r="AL1164" s="29">
        <f t="shared" si="264"/>
        <v>0.26969327694824741</v>
      </c>
      <c r="AM1164" s="29">
        <f t="shared" si="265"/>
        <v>0.15841637658976526</v>
      </c>
    </row>
    <row r="1165" spans="1:39">
      <c r="A1165" t="s">
        <v>115</v>
      </c>
      <c r="B1165" s="20">
        <v>2044</v>
      </c>
      <c r="C1165" t="s">
        <v>247</v>
      </c>
      <c r="D1165" t="s">
        <v>222</v>
      </c>
      <c r="E1165" s="22" t="s">
        <v>343</v>
      </c>
      <c r="F1165" s="22" t="s">
        <v>344</v>
      </c>
      <c r="G1165" s="22" t="s">
        <v>248</v>
      </c>
      <c r="H1165" s="22" t="s">
        <v>237</v>
      </c>
      <c r="I1165" s="22" t="s">
        <v>309</v>
      </c>
      <c r="J1165" s="17">
        <f>IFERROR(INDEX(Cost_Components!$K$2:$K$29,MATCH(E1165,Cost_Components!$A$2:$A$29,0)),"")</f>
        <v>1</v>
      </c>
      <c r="K1165" s="17">
        <f t="shared" si="252"/>
        <v>0.68692307692307697</v>
      </c>
      <c r="L1165" s="17">
        <f>IFERROR(INDEX(Cost_Components!$S$2:$S$29,MATCH(E1165,Cost_Components!$A$2:$A$29,0)),"")</f>
        <v>0.31</v>
      </c>
      <c r="M1165" s="28">
        <f>IFERROR(INDEX(Cost_Components!$L$2:$L$29,MATCH(E1165,Cost_Components!$A$2:$A$29,0)),"")</f>
        <v>1</v>
      </c>
      <c r="N1165" s="29">
        <f>IFERROR(INDEX(Cost_Components!$P$2:$P$29,MATCH(E1165,Cost_Components!$A$2:$A$29,0)),"")</f>
        <v>36.463998099999998</v>
      </c>
      <c r="O1165" s="23">
        <f t="shared" si="253"/>
        <v>7243462.1109765396</v>
      </c>
      <c r="P1165" s="23">
        <f t="shared" si="254"/>
        <v>7997283.3333941698</v>
      </c>
      <c r="Q1165" s="23">
        <f t="shared" si="255"/>
        <v>90400006.524954468</v>
      </c>
      <c r="R1165" s="23">
        <f t="shared" si="256"/>
        <v>181433962.05099922</v>
      </c>
      <c r="S1165" s="23">
        <f t="shared" si="257"/>
        <v>91033955.526044756</v>
      </c>
      <c r="T1165" s="16">
        <f>IFERROR(INDEX(Cost_Components!$R$2:$R$29,MATCH(E1165,Cost_Components!$A$2:$A$29,0)),"")</f>
        <v>1</v>
      </c>
      <c r="U1165" s="26">
        <f>IFERROR(INDEX(Cost_Components!$Q$2:$Q$29,MATCH(E1165,Cost_Components!$A$2:$A$29,0)),"")</f>
        <v>2023</v>
      </c>
      <c r="V1165" s="30">
        <f>1/(1+Calculation_Assumptions!$B$5)^(B1165-Calculation_Assumptions!$B$2)</f>
        <v>0.57028602681192497</v>
      </c>
      <c r="W1165" s="23">
        <f t="shared" si="258"/>
        <v>51553860.544888377</v>
      </c>
      <c r="X1165" s="23">
        <f t="shared" si="259"/>
        <v>103469253.34680992</v>
      </c>
      <c r="Y1165" s="23">
        <f t="shared" si="260"/>
        <v>51915392.801921546</v>
      </c>
      <c r="Z1165" s="17">
        <f>IFERROR(INDEX(Cost_Components!$T$2:$T$29,MATCH(E1165,Cost_Components!$A$2:$A$29,0)),"")</f>
        <v>0.8</v>
      </c>
      <c r="AA1165" s="26">
        <f>IFERROR(INDEX(Cost_Components!$U$2:$U$29,MATCH(E1165,Cost_Components!$A$2:$A$29,0)),"")</f>
        <v>2025</v>
      </c>
      <c r="AB1165" s="26">
        <f>IFERROR(INDEX(Cost_Components!$V$2:$V$29,MATCH(E1165,Cost_Components!$A$2:$A$29,0)),"")</f>
        <v>2050</v>
      </c>
      <c r="AC1165" s="26">
        <f>IFERROR(INDEX(Cost_Components!$M$2:$M$29,MATCH(E1165,Cost_Components!$A$2:$A$29,0)),"")</f>
        <v>30</v>
      </c>
      <c r="AD1165" s="26">
        <f>IFERROR(INDEX(Cost_Components!$N$2:$N$29,MATCH(E1165,Cost_Components!$A$2:$A$29,0)),"")</f>
        <v>95</v>
      </c>
      <c r="AE1165" s="16" t="str">
        <f>IFERROR(INDEX(Cost_Components!$O$2:$O$29,MATCH(E1165,Cost_Components!$A$2:$A$29,0)),"")</f>
        <v>Both</v>
      </c>
      <c r="AF1165" s="11">
        <v>7243462.1109765396</v>
      </c>
      <c r="AG1165" s="11">
        <v>7997283.3333941698</v>
      </c>
      <c r="AH1165" s="23">
        <f t="shared" si="261"/>
        <v>1</v>
      </c>
      <c r="AI1165" s="10">
        <v>318840890.73215598</v>
      </c>
      <c r="AJ1165" s="29">
        <f t="shared" si="262"/>
        <v>0.28352701661749991</v>
      </c>
      <c r="AK1165" s="29">
        <f t="shared" si="263"/>
        <v>0.56904232588979253</v>
      </c>
      <c r="AL1165" s="29">
        <f t="shared" si="264"/>
        <v>0.28551530927229257</v>
      </c>
      <c r="AM1165" s="29">
        <f t="shared" si="265"/>
        <v>0.16282539131887369</v>
      </c>
    </row>
    <row r="1166" spans="1:39">
      <c r="A1166" t="s">
        <v>115</v>
      </c>
      <c r="B1166" s="20">
        <v>2045</v>
      </c>
      <c r="C1166" t="s">
        <v>247</v>
      </c>
      <c r="D1166" t="s">
        <v>222</v>
      </c>
      <c r="E1166" s="22" t="s">
        <v>343</v>
      </c>
      <c r="F1166" s="22" t="s">
        <v>344</v>
      </c>
      <c r="G1166" s="22" t="s">
        <v>248</v>
      </c>
      <c r="H1166" s="22" t="s">
        <v>237</v>
      </c>
      <c r="I1166" s="22" t="s">
        <v>309</v>
      </c>
      <c r="J1166" s="17">
        <f>IFERROR(INDEX(Cost_Components!$K$2:$K$29,MATCH(E1166,Cost_Components!$A$2:$A$29,0)),"")</f>
        <v>1</v>
      </c>
      <c r="K1166" s="17">
        <f t="shared" si="252"/>
        <v>0.70576923076923082</v>
      </c>
      <c r="L1166" s="17">
        <f>IFERROR(INDEX(Cost_Components!$S$2:$S$29,MATCH(E1166,Cost_Components!$A$2:$A$29,0)),"")</f>
        <v>0.31</v>
      </c>
      <c r="M1166" s="28">
        <f>IFERROR(INDEX(Cost_Components!$L$2:$L$29,MATCH(E1166,Cost_Components!$A$2:$A$29,0)),"")</f>
        <v>1</v>
      </c>
      <c r="N1166" s="29">
        <f>IFERROR(INDEX(Cost_Components!$P$2:$P$29,MATCH(E1166,Cost_Components!$A$2:$A$29,0)),"")</f>
        <v>36.463998099999998</v>
      </c>
      <c r="O1166" s="23">
        <f t="shared" si="253"/>
        <v>7319982.1195610398</v>
      </c>
      <c r="P1166" s="23">
        <f t="shared" si="254"/>
        <v>8139288.8940327</v>
      </c>
      <c r="Q1166" s="23">
        <f t="shared" si="255"/>
        <v>92005214.577881441</v>
      </c>
      <c r="R1166" s="23">
        <f t="shared" si="256"/>
        <v>188380968.79729372</v>
      </c>
      <c r="S1166" s="23">
        <f t="shared" si="257"/>
        <v>96375754.219412282</v>
      </c>
      <c r="T1166" s="16">
        <f>IFERROR(INDEX(Cost_Components!$R$2:$R$29,MATCH(E1166,Cost_Components!$A$2:$A$29,0)),"")</f>
        <v>1</v>
      </c>
      <c r="U1166" s="26">
        <f>IFERROR(INDEX(Cost_Components!$Q$2:$Q$29,MATCH(E1166,Cost_Components!$A$2:$A$29,0)),"")</f>
        <v>2023</v>
      </c>
      <c r="V1166" s="30">
        <f>1/(1+Calculation_Assumptions!$B$5)^(B1166-Calculation_Assumptions!$B$2)</f>
        <v>0.55367575418633497</v>
      </c>
      <c r="W1166" s="23">
        <f t="shared" si="258"/>
        <v>50941056.570484087</v>
      </c>
      <c r="X1166" s="23">
        <f t="shared" si="259"/>
        <v>104301974.97319403</v>
      </c>
      <c r="Y1166" s="23">
        <f t="shared" si="260"/>
        <v>53360918.402709946</v>
      </c>
      <c r="Z1166" s="17">
        <f>IFERROR(INDEX(Cost_Components!$T$2:$T$29,MATCH(E1166,Cost_Components!$A$2:$A$29,0)),"")</f>
        <v>0.8</v>
      </c>
      <c r="AA1166" s="26">
        <f>IFERROR(INDEX(Cost_Components!$U$2:$U$29,MATCH(E1166,Cost_Components!$A$2:$A$29,0)),"")</f>
        <v>2025</v>
      </c>
      <c r="AB1166" s="26">
        <f>IFERROR(INDEX(Cost_Components!$V$2:$V$29,MATCH(E1166,Cost_Components!$A$2:$A$29,0)),"")</f>
        <v>2050</v>
      </c>
      <c r="AC1166" s="26">
        <f>IFERROR(INDEX(Cost_Components!$M$2:$M$29,MATCH(E1166,Cost_Components!$A$2:$A$29,0)),"")</f>
        <v>30</v>
      </c>
      <c r="AD1166" s="26">
        <f>IFERROR(INDEX(Cost_Components!$N$2:$N$29,MATCH(E1166,Cost_Components!$A$2:$A$29,0)),"")</f>
        <v>95</v>
      </c>
      <c r="AE1166" s="16" t="str">
        <f>IFERROR(INDEX(Cost_Components!$O$2:$O$29,MATCH(E1166,Cost_Components!$A$2:$A$29,0)),"")</f>
        <v>Both</v>
      </c>
      <c r="AF1166" s="11">
        <v>7319982.1195610398</v>
      </c>
      <c r="AG1166" s="11">
        <v>8139288.8940327</v>
      </c>
      <c r="AH1166" s="23">
        <f t="shared" si="261"/>
        <v>1</v>
      </c>
      <c r="AI1166" s="10">
        <v>319784682.33108002</v>
      </c>
      <c r="AJ1166" s="29">
        <f t="shared" si="262"/>
        <v>0.28770988624973115</v>
      </c>
      <c r="AK1166" s="29">
        <f t="shared" si="263"/>
        <v>0.58908690505150219</v>
      </c>
      <c r="AL1166" s="29">
        <f t="shared" si="264"/>
        <v>0.30137701880177103</v>
      </c>
      <c r="AM1166" s="29">
        <f t="shared" si="265"/>
        <v>0.16686514817949982</v>
      </c>
    </row>
    <row r="1167" spans="1:39">
      <c r="A1167" t="s">
        <v>115</v>
      </c>
      <c r="B1167" s="20">
        <v>2046</v>
      </c>
      <c r="C1167" t="s">
        <v>247</v>
      </c>
      <c r="D1167" t="s">
        <v>222</v>
      </c>
      <c r="E1167" s="22" t="s">
        <v>343</v>
      </c>
      <c r="F1167" s="22" t="s">
        <v>344</v>
      </c>
      <c r="G1167" s="22" t="s">
        <v>248</v>
      </c>
      <c r="H1167" s="22" t="s">
        <v>237</v>
      </c>
      <c r="I1167" s="22" t="s">
        <v>309</v>
      </c>
      <c r="J1167" s="17">
        <f>IFERROR(INDEX(Cost_Components!$K$2:$K$29,MATCH(E1167,Cost_Components!$A$2:$A$29,0)),"")</f>
        <v>1</v>
      </c>
      <c r="K1167" s="17">
        <f t="shared" si="252"/>
        <v>0.72461538461538466</v>
      </c>
      <c r="L1167" s="17">
        <f>IFERROR(INDEX(Cost_Components!$S$2:$S$29,MATCH(E1167,Cost_Components!$A$2:$A$29,0)),"")</f>
        <v>0.31</v>
      </c>
      <c r="M1167" s="28">
        <f>IFERROR(INDEX(Cost_Components!$L$2:$L$29,MATCH(E1167,Cost_Components!$A$2:$A$29,0)),"")</f>
        <v>1</v>
      </c>
      <c r="N1167" s="29">
        <f>IFERROR(INDEX(Cost_Components!$P$2:$P$29,MATCH(E1167,Cost_Components!$A$2:$A$29,0)),"")</f>
        <v>36.463998099999998</v>
      </c>
      <c r="O1167" s="23">
        <f t="shared" si="253"/>
        <v>7392453.2772303503</v>
      </c>
      <c r="P1167" s="23">
        <f t="shared" si="254"/>
        <v>8279175.5381456604</v>
      </c>
      <c r="Q1167" s="23">
        <f t="shared" si="255"/>
        <v>93586470.738678053</v>
      </c>
      <c r="R1167" s="23">
        <f t="shared" si="256"/>
        <v>195326165.32650834</v>
      </c>
      <c r="S1167" s="23">
        <f t="shared" si="257"/>
        <v>101739694.58783029</v>
      </c>
      <c r="T1167" s="16">
        <f>IFERROR(INDEX(Cost_Components!$R$2:$R$29,MATCH(E1167,Cost_Components!$A$2:$A$29,0)),"")</f>
        <v>1</v>
      </c>
      <c r="U1167" s="26">
        <f>IFERROR(INDEX(Cost_Components!$Q$2:$Q$29,MATCH(E1167,Cost_Components!$A$2:$A$29,0)),"")</f>
        <v>2023</v>
      </c>
      <c r="V1167" s="30">
        <f>1/(1+Calculation_Assumptions!$B$5)^(B1167-Calculation_Assumptions!$B$2)</f>
        <v>0.5375492759090631</v>
      </c>
      <c r="W1167" s="23">
        <f t="shared" si="258"/>
        <v>50307339.580461107</v>
      </c>
      <c r="X1167" s="23">
        <f t="shared" si="259"/>
        <v>104997438.73735851</v>
      </c>
      <c r="Y1167" s="23">
        <f t="shared" si="260"/>
        <v>54690099.156897396</v>
      </c>
      <c r="Z1167" s="17">
        <f>IFERROR(INDEX(Cost_Components!$T$2:$T$29,MATCH(E1167,Cost_Components!$A$2:$A$29,0)),"")</f>
        <v>0.8</v>
      </c>
      <c r="AA1167" s="26">
        <f>IFERROR(INDEX(Cost_Components!$U$2:$U$29,MATCH(E1167,Cost_Components!$A$2:$A$29,0)),"")</f>
        <v>2025</v>
      </c>
      <c r="AB1167" s="26">
        <f>IFERROR(INDEX(Cost_Components!$V$2:$V$29,MATCH(E1167,Cost_Components!$A$2:$A$29,0)),"")</f>
        <v>2050</v>
      </c>
      <c r="AC1167" s="26">
        <f>IFERROR(INDEX(Cost_Components!$M$2:$M$29,MATCH(E1167,Cost_Components!$A$2:$A$29,0)),"")</f>
        <v>30</v>
      </c>
      <c r="AD1167" s="26">
        <f>IFERROR(INDEX(Cost_Components!$N$2:$N$29,MATCH(E1167,Cost_Components!$A$2:$A$29,0)),"")</f>
        <v>95</v>
      </c>
      <c r="AE1167" s="16" t="str">
        <f>IFERROR(INDEX(Cost_Components!$O$2:$O$29,MATCH(E1167,Cost_Components!$A$2:$A$29,0)),"")</f>
        <v>Both</v>
      </c>
      <c r="AF1167" s="11">
        <v>7392453.2772303503</v>
      </c>
      <c r="AG1167" s="11">
        <v>8279175.5381456604</v>
      </c>
      <c r="AH1167" s="23">
        <f t="shared" si="261"/>
        <v>1</v>
      </c>
      <c r="AI1167" s="10">
        <v>320645615.981408</v>
      </c>
      <c r="AJ1167" s="29">
        <f t="shared" si="262"/>
        <v>0.29186886105470555</v>
      </c>
      <c r="AK1167" s="29">
        <f t="shared" si="263"/>
        <v>0.60916524533999539</v>
      </c>
      <c r="AL1167" s="29">
        <f t="shared" si="264"/>
        <v>0.31729638428528978</v>
      </c>
      <c r="AM1167" s="29">
        <f t="shared" si="265"/>
        <v>0.17056244162112136</v>
      </c>
    </row>
    <row r="1168" spans="1:39">
      <c r="A1168" t="s">
        <v>115</v>
      </c>
      <c r="B1168" s="20">
        <v>2047</v>
      </c>
      <c r="C1168" t="s">
        <v>247</v>
      </c>
      <c r="D1168" t="s">
        <v>222</v>
      </c>
      <c r="E1168" s="22" t="s">
        <v>343</v>
      </c>
      <c r="F1168" s="22" t="s">
        <v>344</v>
      </c>
      <c r="G1168" s="22" t="s">
        <v>248</v>
      </c>
      <c r="H1168" s="22" t="s">
        <v>237</v>
      </c>
      <c r="I1168" s="22" t="s">
        <v>309</v>
      </c>
      <c r="J1168" s="17">
        <f>IFERROR(INDEX(Cost_Components!$K$2:$K$29,MATCH(E1168,Cost_Components!$A$2:$A$29,0)),"")</f>
        <v>1</v>
      </c>
      <c r="K1168" s="17">
        <f t="shared" si="252"/>
        <v>0.74346153846153851</v>
      </c>
      <c r="L1168" s="17">
        <f>IFERROR(INDEX(Cost_Components!$S$2:$S$29,MATCH(E1168,Cost_Components!$A$2:$A$29,0)),"")</f>
        <v>0.31</v>
      </c>
      <c r="M1168" s="28">
        <f>IFERROR(INDEX(Cost_Components!$L$2:$L$29,MATCH(E1168,Cost_Components!$A$2:$A$29,0)),"")</f>
        <v>1</v>
      </c>
      <c r="N1168" s="29">
        <f>IFERROR(INDEX(Cost_Components!$P$2:$P$29,MATCH(E1168,Cost_Components!$A$2:$A$29,0)),"")</f>
        <v>36.463998099999998</v>
      </c>
      <c r="O1168" s="23">
        <f t="shared" si="253"/>
        <v>7459506.9001915101</v>
      </c>
      <c r="P1168" s="23">
        <f t="shared" si="254"/>
        <v>8415519.4499264993</v>
      </c>
      <c r="Q1168" s="23">
        <f t="shared" si="255"/>
        <v>95127680.422116205</v>
      </c>
      <c r="R1168" s="23">
        <f t="shared" si="256"/>
        <v>202224100.01033092</v>
      </c>
      <c r="S1168" s="23">
        <f t="shared" si="257"/>
        <v>107096419.58821471</v>
      </c>
      <c r="T1168" s="16">
        <f>IFERROR(INDEX(Cost_Components!$R$2:$R$29,MATCH(E1168,Cost_Components!$A$2:$A$29,0)),"")</f>
        <v>1</v>
      </c>
      <c r="U1168" s="26">
        <f>IFERROR(INDEX(Cost_Components!$Q$2:$Q$29,MATCH(E1168,Cost_Components!$A$2:$A$29,0)),"")</f>
        <v>2023</v>
      </c>
      <c r="V1168" s="30">
        <f>1/(1+Calculation_Assumptions!$B$5)^(B1168-Calculation_Assumptions!$B$2)</f>
        <v>0.52189250088258554</v>
      </c>
      <c r="W1168" s="23">
        <f t="shared" si="258"/>
        <v>49646423.038657598</v>
      </c>
      <c r="X1168" s="23">
        <f t="shared" si="259"/>
        <v>105539241.2931217</v>
      </c>
      <c r="Y1168" s="23">
        <f t="shared" si="260"/>
        <v>55892818.254464097</v>
      </c>
      <c r="Z1168" s="17">
        <f>IFERROR(INDEX(Cost_Components!$T$2:$T$29,MATCH(E1168,Cost_Components!$A$2:$A$29,0)),"")</f>
        <v>0.8</v>
      </c>
      <c r="AA1168" s="26">
        <f>IFERROR(INDEX(Cost_Components!$U$2:$U$29,MATCH(E1168,Cost_Components!$A$2:$A$29,0)),"")</f>
        <v>2025</v>
      </c>
      <c r="AB1168" s="26">
        <f>IFERROR(INDEX(Cost_Components!$V$2:$V$29,MATCH(E1168,Cost_Components!$A$2:$A$29,0)),"")</f>
        <v>2050</v>
      </c>
      <c r="AC1168" s="26">
        <f>IFERROR(INDEX(Cost_Components!$M$2:$M$29,MATCH(E1168,Cost_Components!$A$2:$A$29,0)),"")</f>
        <v>30</v>
      </c>
      <c r="AD1168" s="26">
        <f>IFERROR(INDEX(Cost_Components!$N$2:$N$29,MATCH(E1168,Cost_Components!$A$2:$A$29,0)),"")</f>
        <v>95</v>
      </c>
      <c r="AE1168" s="16" t="str">
        <f>IFERROR(INDEX(Cost_Components!$O$2:$O$29,MATCH(E1168,Cost_Components!$A$2:$A$29,0)),"")</f>
        <v>Both</v>
      </c>
      <c r="AF1168" s="11">
        <v>7459506.9001915101</v>
      </c>
      <c r="AG1168" s="11">
        <v>8415519.4499264993</v>
      </c>
      <c r="AH1168" s="23">
        <f t="shared" si="261"/>
        <v>1</v>
      </c>
      <c r="AI1168" s="10">
        <v>321429520.52287501</v>
      </c>
      <c r="AJ1168" s="29">
        <f t="shared" si="262"/>
        <v>0.29595190966707213</v>
      </c>
      <c r="AK1168" s="29">
        <f t="shared" si="263"/>
        <v>0.6291397867917341</v>
      </c>
      <c r="AL1168" s="29">
        <f t="shared" si="264"/>
        <v>0.33318787712466202</v>
      </c>
      <c r="AM1168" s="29">
        <f t="shared" si="265"/>
        <v>0.17388825445634948</v>
      </c>
    </row>
    <row r="1169" spans="1:39">
      <c r="A1169" t="s">
        <v>115</v>
      </c>
      <c r="B1169" s="20">
        <v>2048</v>
      </c>
      <c r="C1169" t="s">
        <v>247</v>
      </c>
      <c r="D1169" t="s">
        <v>222</v>
      </c>
      <c r="E1169" s="22" t="s">
        <v>343</v>
      </c>
      <c r="F1169" s="22" t="s">
        <v>344</v>
      </c>
      <c r="G1169" s="22" t="s">
        <v>248</v>
      </c>
      <c r="H1169" s="22" t="s">
        <v>237</v>
      </c>
      <c r="I1169" s="22" t="s">
        <v>309</v>
      </c>
      <c r="J1169" s="17">
        <f>IFERROR(INDEX(Cost_Components!$K$2:$K$29,MATCH(E1169,Cost_Components!$A$2:$A$29,0)),"")</f>
        <v>1</v>
      </c>
      <c r="K1169" s="17">
        <f t="shared" si="252"/>
        <v>0.76230769230769235</v>
      </c>
      <c r="L1169" s="17">
        <f>IFERROR(INDEX(Cost_Components!$S$2:$S$29,MATCH(E1169,Cost_Components!$A$2:$A$29,0)),"")</f>
        <v>0.31</v>
      </c>
      <c r="M1169" s="28">
        <f>IFERROR(INDEX(Cost_Components!$L$2:$L$29,MATCH(E1169,Cost_Components!$A$2:$A$29,0)),"")</f>
        <v>1</v>
      </c>
      <c r="N1169" s="29">
        <f>IFERROR(INDEX(Cost_Components!$P$2:$P$29,MATCH(E1169,Cost_Components!$A$2:$A$29,0)),"")</f>
        <v>36.463998099999998</v>
      </c>
      <c r="O1169" s="23">
        <f t="shared" si="253"/>
        <v>7523651.6977536902</v>
      </c>
      <c r="P1169" s="23">
        <f t="shared" si="254"/>
        <v>8550999.4763112999</v>
      </c>
      <c r="Q1169" s="23">
        <f t="shared" si="255"/>
        <v>96659124.883768037</v>
      </c>
      <c r="R1169" s="23">
        <f t="shared" si="256"/>
        <v>209133338.01618829</v>
      </c>
      <c r="S1169" s="23">
        <f t="shared" si="257"/>
        <v>112474213.13242026</v>
      </c>
      <c r="T1169" s="16">
        <f>IFERROR(INDEX(Cost_Components!$R$2:$R$29,MATCH(E1169,Cost_Components!$A$2:$A$29,0)),"")</f>
        <v>1</v>
      </c>
      <c r="U1169" s="26">
        <f>IFERROR(INDEX(Cost_Components!$Q$2:$Q$29,MATCH(E1169,Cost_Components!$A$2:$A$29,0)),"")</f>
        <v>2023</v>
      </c>
      <c r="V1169" s="30">
        <f>1/(1+Calculation_Assumptions!$B$5)^(B1169-Calculation_Assumptions!$B$2)</f>
        <v>0.50669174842969467</v>
      </c>
      <c r="W1169" s="23">
        <f t="shared" si="258"/>
        <v>48976380.989040636</v>
      </c>
      <c r="X1169" s="23">
        <f t="shared" si="259"/>
        <v>105966136.69436078</v>
      </c>
      <c r="Y1169" s="23">
        <f t="shared" si="260"/>
        <v>56989755.705320142</v>
      </c>
      <c r="Z1169" s="17">
        <f>IFERROR(INDEX(Cost_Components!$T$2:$T$29,MATCH(E1169,Cost_Components!$A$2:$A$29,0)),"")</f>
        <v>0.8</v>
      </c>
      <c r="AA1169" s="26">
        <f>IFERROR(INDEX(Cost_Components!$U$2:$U$29,MATCH(E1169,Cost_Components!$A$2:$A$29,0)),"")</f>
        <v>2025</v>
      </c>
      <c r="AB1169" s="26">
        <f>IFERROR(INDEX(Cost_Components!$V$2:$V$29,MATCH(E1169,Cost_Components!$A$2:$A$29,0)),"")</f>
        <v>2050</v>
      </c>
      <c r="AC1169" s="26">
        <f>IFERROR(INDEX(Cost_Components!$M$2:$M$29,MATCH(E1169,Cost_Components!$A$2:$A$29,0)),"")</f>
        <v>30</v>
      </c>
      <c r="AD1169" s="26">
        <f>IFERROR(INDEX(Cost_Components!$N$2:$N$29,MATCH(E1169,Cost_Components!$A$2:$A$29,0)),"")</f>
        <v>95</v>
      </c>
      <c r="AE1169" s="16" t="str">
        <f>IFERROR(INDEX(Cost_Components!$O$2:$O$29,MATCH(E1169,Cost_Components!$A$2:$A$29,0)),"")</f>
        <v>Both</v>
      </c>
      <c r="AF1169" s="11">
        <v>7523651.6977536902</v>
      </c>
      <c r="AG1169" s="11">
        <v>8550999.4763112999</v>
      </c>
      <c r="AH1169" s="23">
        <f t="shared" si="261"/>
        <v>1</v>
      </c>
      <c r="AI1169" s="10">
        <v>322136832.26016098</v>
      </c>
      <c r="AJ1169" s="29">
        <f t="shared" si="262"/>
        <v>0.30005611033545254</v>
      </c>
      <c r="AK1169" s="29">
        <f t="shared" si="263"/>
        <v>0.64920653918670834</v>
      </c>
      <c r="AL1169" s="29">
        <f t="shared" si="264"/>
        <v>0.3491504288512558</v>
      </c>
      <c r="AM1169" s="29">
        <f t="shared" si="265"/>
        <v>0.1769116412596205</v>
      </c>
    </row>
    <row r="1170" spans="1:39">
      <c r="A1170" t="s">
        <v>115</v>
      </c>
      <c r="B1170" s="20">
        <v>2049</v>
      </c>
      <c r="C1170" t="s">
        <v>247</v>
      </c>
      <c r="D1170" t="s">
        <v>222</v>
      </c>
      <c r="E1170" s="22" t="s">
        <v>343</v>
      </c>
      <c r="F1170" s="22" t="s">
        <v>344</v>
      </c>
      <c r="G1170" s="22" t="s">
        <v>248</v>
      </c>
      <c r="H1170" s="22" t="s">
        <v>237</v>
      </c>
      <c r="I1170" s="22" t="s">
        <v>309</v>
      </c>
      <c r="J1170" s="17">
        <f>IFERROR(INDEX(Cost_Components!$K$2:$K$29,MATCH(E1170,Cost_Components!$A$2:$A$29,0)),"")</f>
        <v>1</v>
      </c>
      <c r="K1170" s="17">
        <f t="shared" si="252"/>
        <v>0.7811538461538462</v>
      </c>
      <c r="L1170" s="17">
        <f>IFERROR(INDEX(Cost_Components!$S$2:$S$29,MATCH(E1170,Cost_Components!$A$2:$A$29,0)),"")</f>
        <v>0.31</v>
      </c>
      <c r="M1170" s="28">
        <f>IFERROR(INDEX(Cost_Components!$L$2:$L$29,MATCH(E1170,Cost_Components!$A$2:$A$29,0)),"")</f>
        <v>1</v>
      </c>
      <c r="N1170" s="29">
        <f>IFERROR(INDEX(Cost_Components!$P$2:$P$29,MATCH(E1170,Cost_Components!$A$2:$A$29,0)),"")</f>
        <v>36.463998099999998</v>
      </c>
      <c r="O1170" s="23">
        <f t="shared" si="253"/>
        <v>7583005.0587679697</v>
      </c>
      <c r="P1170" s="23">
        <f t="shared" si="254"/>
        <v>8683125.8672385104</v>
      </c>
      <c r="Q1170" s="23">
        <f t="shared" si="255"/>
        <v>98152660.388764217</v>
      </c>
      <c r="R1170" s="23">
        <f t="shared" si="256"/>
        <v>215994258.17466253</v>
      </c>
      <c r="S1170" s="23">
        <f t="shared" si="257"/>
        <v>117841597.78589831</v>
      </c>
      <c r="T1170" s="16">
        <f>IFERROR(INDEX(Cost_Components!$R$2:$R$29,MATCH(E1170,Cost_Components!$A$2:$A$29,0)),"")</f>
        <v>1</v>
      </c>
      <c r="U1170" s="26">
        <f>IFERROR(INDEX(Cost_Components!$Q$2:$Q$29,MATCH(E1170,Cost_Components!$A$2:$A$29,0)),"")</f>
        <v>2023</v>
      </c>
      <c r="V1170" s="30">
        <f>1/(1+Calculation_Assumptions!$B$5)^(B1170-Calculation_Assumptions!$B$2)</f>
        <v>0.49193373633950943</v>
      </c>
      <c r="W1170" s="23">
        <f t="shared" si="258"/>
        <v>48284604.956707746</v>
      </c>
      <c r="X1170" s="23">
        <f t="shared" si="259"/>
        <v>106254862.45174237</v>
      </c>
      <c r="Y1170" s="23">
        <f t="shared" si="260"/>
        <v>57970257.49503462</v>
      </c>
      <c r="Z1170" s="17">
        <f>IFERROR(INDEX(Cost_Components!$T$2:$T$29,MATCH(E1170,Cost_Components!$A$2:$A$29,0)),"")</f>
        <v>0.8</v>
      </c>
      <c r="AA1170" s="26">
        <f>IFERROR(INDEX(Cost_Components!$U$2:$U$29,MATCH(E1170,Cost_Components!$A$2:$A$29,0)),"")</f>
        <v>2025</v>
      </c>
      <c r="AB1170" s="26">
        <f>IFERROR(INDEX(Cost_Components!$V$2:$V$29,MATCH(E1170,Cost_Components!$A$2:$A$29,0)),"")</f>
        <v>2050</v>
      </c>
      <c r="AC1170" s="26">
        <f>IFERROR(INDEX(Cost_Components!$M$2:$M$29,MATCH(E1170,Cost_Components!$A$2:$A$29,0)),"")</f>
        <v>30</v>
      </c>
      <c r="AD1170" s="26">
        <f>IFERROR(INDEX(Cost_Components!$N$2:$N$29,MATCH(E1170,Cost_Components!$A$2:$A$29,0)),"")</f>
        <v>95</v>
      </c>
      <c r="AE1170" s="16" t="str">
        <f>IFERROR(INDEX(Cost_Components!$O$2:$O$29,MATCH(E1170,Cost_Components!$A$2:$A$29,0)),"")</f>
        <v>Both</v>
      </c>
      <c r="AF1170" s="11">
        <v>7583005.0587679697</v>
      </c>
      <c r="AG1170" s="11">
        <v>8683125.8672385104</v>
      </c>
      <c r="AH1170" s="23">
        <f t="shared" si="261"/>
        <v>1</v>
      </c>
      <c r="AI1170" s="10">
        <v>322765819.75268102</v>
      </c>
      <c r="AJ1170" s="29">
        <f t="shared" si="262"/>
        <v>0.30409868202269247</v>
      </c>
      <c r="AK1170" s="29">
        <f t="shared" si="263"/>
        <v>0.66919805306574254</v>
      </c>
      <c r="AL1170" s="29">
        <f t="shared" si="264"/>
        <v>0.36509937104305007</v>
      </c>
      <c r="AM1170" s="29">
        <f t="shared" si="265"/>
        <v>0.17960469773241253</v>
      </c>
    </row>
    <row r="1171" spans="1:39">
      <c r="A1171" t="s">
        <v>115</v>
      </c>
      <c r="B1171" s="20">
        <v>2050</v>
      </c>
      <c r="C1171" t="s">
        <v>247</v>
      </c>
      <c r="D1171" t="s">
        <v>222</v>
      </c>
      <c r="E1171" s="22" t="s">
        <v>343</v>
      </c>
      <c r="F1171" s="22" t="s">
        <v>344</v>
      </c>
      <c r="G1171" s="22" t="s">
        <v>248</v>
      </c>
      <c r="H1171" s="22" t="s">
        <v>237</v>
      </c>
      <c r="I1171" s="22" t="s">
        <v>309</v>
      </c>
      <c r="J1171" s="17">
        <f>IFERROR(INDEX(Cost_Components!$K$2:$K$29,MATCH(E1171,Cost_Components!$A$2:$A$29,0)),"")</f>
        <v>1</v>
      </c>
      <c r="K1171" s="17">
        <f t="shared" si="252"/>
        <v>0.8</v>
      </c>
      <c r="L1171" s="17">
        <f>IFERROR(INDEX(Cost_Components!$S$2:$S$29,MATCH(E1171,Cost_Components!$A$2:$A$29,0)),"")</f>
        <v>0.31</v>
      </c>
      <c r="M1171" s="28">
        <f>IFERROR(INDEX(Cost_Components!$L$2:$L$29,MATCH(E1171,Cost_Components!$A$2:$A$29,0)),"")</f>
        <v>1</v>
      </c>
      <c r="N1171" s="29">
        <f>IFERROR(INDEX(Cost_Components!$P$2:$P$29,MATCH(E1171,Cost_Components!$A$2:$A$29,0)),"")</f>
        <v>36.463998099999998</v>
      </c>
      <c r="O1171" s="23">
        <f t="shared" si="253"/>
        <v>7637058.3502168702</v>
      </c>
      <c r="P1171" s="23">
        <f t="shared" si="254"/>
        <v>8811108.4479971007</v>
      </c>
      <c r="Q1171" s="23">
        <f t="shared" si="255"/>
        <v>99599354.929064661</v>
      </c>
      <c r="R1171" s="23">
        <f t="shared" si="256"/>
        <v>222782144.93751767</v>
      </c>
      <c r="S1171" s="23">
        <f t="shared" si="257"/>
        <v>123182790.00845301</v>
      </c>
      <c r="T1171" s="16">
        <f>IFERROR(INDEX(Cost_Components!$R$2:$R$29,MATCH(E1171,Cost_Components!$A$2:$A$29,0)),"")</f>
        <v>1</v>
      </c>
      <c r="U1171" s="26">
        <f>IFERROR(INDEX(Cost_Components!$Q$2:$Q$29,MATCH(E1171,Cost_Components!$A$2:$A$29,0)),"")</f>
        <v>2023</v>
      </c>
      <c r="V1171" s="30">
        <f>1/(1+Calculation_Assumptions!$B$5)^(B1171-Calculation_Assumptions!$B$2)</f>
        <v>0.47760556926165965</v>
      </c>
      <c r="W1171" s="23">
        <f t="shared" si="258"/>
        <v>47569206.608990014</v>
      </c>
      <c r="X1171" s="23">
        <f t="shared" si="259"/>
        <v>106401993.15421669</v>
      </c>
      <c r="Y1171" s="23">
        <f t="shared" si="260"/>
        <v>58832786.545226678</v>
      </c>
      <c r="Z1171" s="17">
        <f>IFERROR(INDEX(Cost_Components!$T$2:$T$29,MATCH(E1171,Cost_Components!$A$2:$A$29,0)),"")</f>
        <v>0.8</v>
      </c>
      <c r="AA1171" s="26">
        <f>IFERROR(INDEX(Cost_Components!$U$2:$U$29,MATCH(E1171,Cost_Components!$A$2:$A$29,0)),"")</f>
        <v>2025</v>
      </c>
      <c r="AB1171" s="26">
        <f>IFERROR(INDEX(Cost_Components!$V$2:$V$29,MATCH(E1171,Cost_Components!$A$2:$A$29,0)),"")</f>
        <v>2050</v>
      </c>
      <c r="AC1171" s="26">
        <f>IFERROR(INDEX(Cost_Components!$M$2:$M$29,MATCH(E1171,Cost_Components!$A$2:$A$29,0)),"")</f>
        <v>30</v>
      </c>
      <c r="AD1171" s="26">
        <f>IFERROR(INDEX(Cost_Components!$N$2:$N$29,MATCH(E1171,Cost_Components!$A$2:$A$29,0)),"")</f>
        <v>95</v>
      </c>
      <c r="AE1171" s="16" t="str">
        <f>IFERROR(INDEX(Cost_Components!$O$2:$O$29,MATCH(E1171,Cost_Components!$A$2:$A$29,0)),"")</f>
        <v>Both</v>
      </c>
      <c r="AF1171" s="11">
        <v>7637058.3502168702</v>
      </c>
      <c r="AG1171" s="11">
        <v>8811108.4479971007</v>
      </c>
      <c r="AH1171" s="23">
        <f t="shared" si="261"/>
        <v>1</v>
      </c>
      <c r="AI1171" s="10">
        <v>323312042.56328499</v>
      </c>
      <c r="AJ1171" s="29">
        <f t="shared" si="262"/>
        <v>0.30805952707304157</v>
      </c>
      <c r="AK1171" s="29">
        <f t="shared" si="263"/>
        <v>0.68906231630363834</v>
      </c>
      <c r="AL1171" s="29">
        <f t="shared" si="264"/>
        <v>0.38100278923059677</v>
      </c>
      <c r="AM1171" s="29">
        <f t="shared" si="265"/>
        <v>0.1819690540407593</v>
      </c>
    </row>
    <row r="1172" spans="1:39">
      <c r="A1172" t="s">
        <v>115</v>
      </c>
      <c r="B1172" s="20">
        <v>2025</v>
      </c>
      <c r="C1172" t="s">
        <v>250</v>
      </c>
      <c r="D1172" t="s">
        <v>254</v>
      </c>
      <c r="E1172" s="22" t="s">
        <v>346</v>
      </c>
      <c r="F1172" s="22" t="s">
        <v>347</v>
      </c>
      <c r="G1172" s="22" t="s">
        <v>251</v>
      </c>
      <c r="H1172" s="22" t="s">
        <v>237</v>
      </c>
      <c r="I1172" s="22" t="s">
        <v>309</v>
      </c>
      <c r="J1172" s="17">
        <f>IFERROR(INDEX(Cost_Components!$K$2:$K$29,MATCH(E1172,Cost_Components!$A$2:$A$29,0)),"")</f>
        <v>1</v>
      </c>
      <c r="K1172" s="17">
        <f t="shared" si="252"/>
        <v>0.32884615384615384</v>
      </c>
      <c r="L1172" s="17">
        <f>IFERROR(INDEX(Cost_Components!$S$2:$S$29,MATCH(E1172,Cost_Components!$A$2:$A$29,0)),"")</f>
        <v>0.31</v>
      </c>
      <c r="M1172" s="28">
        <f>IFERROR(INDEX(Cost_Components!$L$2:$L$29,MATCH(E1172,Cost_Components!$A$2:$A$29,0)),"")</f>
        <v>1</v>
      </c>
      <c r="N1172" s="29">
        <f>IFERROR(INDEX(Cost_Components!$P$2:$P$29,MATCH(E1172,Cost_Components!$A$2:$A$29,0)),"")</f>
        <v>50.857353529999997</v>
      </c>
      <c r="O1172" s="23">
        <f t="shared" si="253"/>
        <v>575856.98926524399</v>
      </c>
      <c r="P1172" s="23">
        <f t="shared" si="254"/>
        <v>575839.63357855403</v>
      </c>
      <c r="Q1172" s="23">
        <f t="shared" si="255"/>
        <v>9078560.7446619552</v>
      </c>
      <c r="R1172" s="23">
        <f t="shared" si="256"/>
        <v>9630773.4328250978</v>
      </c>
      <c r="S1172" s="23">
        <f t="shared" si="257"/>
        <v>552212.68816314265</v>
      </c>
      <c r="T1172" s="16">
        <f>IFERROR(INDEX(Cost_Components!$R$2:$R$29,MATCH(E1172,Cost_Components!$A$2:$A$29,0)),"")</f>
        <v>1</v>
      </c>
      <c r="U1172" s="26">
        <f>IFERROR(INDEX(Cost_Components!$Q$2:$Q$29,MATCH(E1172,Cost_Components!$A$2:$A$29,0)),"")</f>
        <v>2023</v>
      </c>
      <c r="V1172" s="30">
        <f>1/(1+Calculation_Assumptions!$B$5)^(B1172-Calculation_Assumptions!$B$2)</f>
        <v>1</v>
      </c>
      <c r="W1172" s="23">
        <f t="shared" si="258"/>
        <v>9078560.7446619552</v>
      </c>
      <c r="X1172" s="23">
        <f t="shared" si="259"/>
        <v>9630773.4328250978</v>
      </c>
      <c r="Y1172" s="23">
        <f t="shared" si="260"/>
        <v>552212.68816314265</v>
      </c>
      <c r="Z1172" s="17">
        <f>IFERROR(INDEX(Cost_Components!$T$2:$T$29,MATCH(E1172,Cost_Components!$A$2:$A$29,0)),"")</f>
        <v>0.8</v>
      </c>
      <c r="AA1172" s="26">
        <f>IFERROR(INDEX(Cost_Components!$U$2:$U$29,MATCH(E1172,Cost_Components!$A$2:$A$29,0)),"")</f>
        <v>2025</v>
      </c>
      <c r="AB1172" s="26">
        <f>IFERROR(INDEX(Cost_Components!$V$2:$V$29,MATCH(E1172,Cost_Components!$A$2:$A$29,0)),"")</f>
        <v>2050</v>
      </c>
      <c r="AC1172" s="26">
        <f>IFERROR(INDEX(Cost_Components!$M$2:$M$29,MATCH(E1172,Cost_Components!$A$2:$A$29,0)),"")</f>
        <v>5</v>
      </c>
      <c r="AD1172" s="26">
        <f>IFERROR(INDEX(Cost_Components!$N$2:$N$29,MATCH(E1172,Cost_Components!$A$2:$A$29,0)),"")</f>
        <v>39</v>
      </c>
      <c r="AE1172" s="16" t="str">
        <f>IFERROR(INDEX(Cost_Components!$O$2:$O$29,MATCH(E1172,Cost_Components!$A$2:$A$29,0)),"")</f>
        <v>Both</v>
      </c>
      <c r="AF1172" s="11">
        <v>575856.98926524399</v>
      </c>
      <c r="AG1172" s="11">
        <v>575839.63357855403</v>
      </c>
      <c r="AH1172" s="23">
        <f t="shared" si="261"/>
        <v>1</v>
      </c>
      <c r="AI1172" s="10">
        <v>288391907.64445603</v>
      </c>
      <c r="AJ1172" s="29">
        <f t="shared" si="262"/>
        <v>3.1479942758499517E-2</v>
      </c>
      <c r="AK1172" s="29">
        <f t="shared" si="263"/>
        <v>3.3394742284857719E-2</v>
      </c>
      <c r="AL1172" s="29">
        <f t="shared" si="264"/>
        <v>1.9147995263582016E-3</v>
      </c>
      <c r="AM1172" s="29">
        <f t="shared" si="265"/>
        <v>1.9147995263582016E-3</v>
      </c>
    </row>
    <row r="1173" spans="1:39">
      <c r="A1173" t="s">
        <v>115</v>
      </c>
      <c r="B1173" s="20">
        <v>2026</v>
      </c>
      <c r="C1173" t="s">
        <v>250</v>
      </c>
      <c r="D1173" t="s">
        <v>254</v>
      </c>
      <c r="E1173" s="22" t="s">
        <v>346</v>
      </c>
      <c r="F1173" s="22" t="s">
        <v>347</v>
      </c>
      <c r="G1173" s="22" t="s">
        <v>251</v>
      </c>
      <c r="H1173" s="22" t="s">
        <v>237</v>
      </c>
      <c r="I1173" s="22" t="s">
        <v>309</v>
      </c>
      <c r="J1173" s="17">
        <f>IFERROR(INDEX(Cost_Components!$K$2:$K$29,MATCH(E1173,Cost_Components!$A$2:$A$29,0)),"")</f>
        <v>1</v>
      </c>
      <c r="K1173" s="17">
        <f t="shared" si="252"/>
        <v>0.34769230769230769</v>
      </c>
      <c r="L1173" s="17">
        <f>IFERROR(INDEX(Cost_Components!$S$2:$S$29,MATCH(E1173,Cost_Components!$A$2:$A$29,0)),"")</f>
        <v>0.31</v>
      </c>
      <c r="M1173" s="28">
        <f>IFERROR(INDEX(Cost_Components!$L$2:$L$29,MATCH(E1173,Cost_Components!$A$2:$A$29,0)),"")</f>
        <v>1</v>
      </c>
      <c r="N1173" s="29">
        <f>IFERROR(INDEX(Cost_Components!$P$2:$P$29,MATCH(E1173,Cost_Components!$A$2:$A$29,0)),"")</f>
        <v>50.857353529999997</v>
      </c>
      <c r="O1173" s="23">
        <f t="shared" si="253"/>
        <v>551970.646615937</v>
      </c>
      <c r="P1173" s="23">
        <f t="shared" si="254"/>
        <v>551922.25322840305</v>
      </c>
      <c r="Q1173" s="23">
        <f t="shared" si="255"/>
        <v>8701484.597588433</v>
      </c>
      <c r="R1173" s="23">
        <f t="shared" si="256"/>
        <v>9760337.2104111463</v>
      </c>
      <c r="S1173" s="23">
        <f t="shared" si="257"/>
        <v>1058852.6128227133</v>
      </c>
      <c r="T1173" s="16">
        <f>IFERROR(INDEX(Cost_Components!$R$2:$R$29,MATCH(E1173,Cost_Components!$A$2:$A$29,0)),"")</f>
        <v>1</v>
      </c>
      <c r="U1173" s="26">
        <f>IFERROR(INDEX(Cost_Components!$Q$2:$Q$29,MATCH(E1173,Cost_Components!$A$2:$A$29,0)),"")</f>
        <v>2023</v>
      </c>
      <c r="V1173" s="30">
        <f>1/(1+Calculation_Assumptions!$B$5)^(B1173-Calculation_Assumptions!$B$2)</f>
        <v>0.970873786407767</v>
      </c>
      <c r="W1173" s="23">
        <f t="shared" si="258"/>
        <v>8448043.2986295465</v>
      </c>
      <c r="X1173" s="23">
        <f t="shared" si="259"/>
        <v>9476055.5440884922</v>
      </c>
      <c r="Y1173" s="23">
        <f t="shared" si="260"/>
        <v>1028012.245458945</v>
      </c>
      <c r="Z1173" s="17">
        <f>IFERROR(INDEX(Cost_Components!$T$2:$T$29,MATCH(E1173,Cost_Components!$A$2:$A$29,0)),"")</f>
        <v>0.8</v>
      </c>
      <c r="AA1173" s="26">
        <f>IFERROR(INDEX(Cost_Components!$U$2:$U$29,MATCH(E1173,Cost_Components!$A$2:$A$29,0)),"")</f>
        <v>2025</v>
      </c>
      <c r="AB1173" s="26">
        <f>IFERROR(INDEX(Cost_Components!$V$2:$V$29,MATCH(E1173,Cost_Components!$A$2:$A$29,0)),"")</f>
        <v>2050</v>
      </c>
      <c r="AC1173" s="26">
        <f>IFERROR(INDEX(Cost_Components!$M$2:$M$29,MATCH(E1173,Cost_Components!$A$2:$A$29,0)),"")</f>
        <v>5</v>
      </c>
      <c r="AD1173" s="26">
        <f>IFERROR(INDEX(Cost_Components!$N$2:$N$29,MATCH(E1173,Cost_Components!$A$2:$A$29,0)),"")</f>
        <v>39</v>
      </c>
      <c r="AE1173" s="16" t="str">
        <f>IFERROR(INDEX(Cost_Components!$O$2:$O$29,MATCH(E1173,Cost_Components!$A$2:$A$29,0)),"")</f>
        <v>Both</v>
      </c>
      <c r="AF1173" s="11">
        <v>551970.646615937</v>
      </c>
      <c r="AG1173" s="11">
        <v>551922.25322840305</v>
      </c>
      <c r="AH1173" s="23">
        <f t="shared" si="261"/>
        <v>1</v>
      </c>
      <c r="AI1173" s="10">
        <v>290472130.233437</v>
      </c>
      <c r="AJ1173" s="29">
        <f t="shared" si="262"/>
        <v>2.9956349308264144E-2</v>
      </c>
      <c r="AK1173" s="29">
        <f t="shared" si="263"/>
        <v>3.3601630568024829E-2</v>
      </c>
      <c r="AL1173" s="29">
        <f t="shared" si="264"/>
        <v>3.6452812597606863E-3</v>
      </c>
      <c r="AM1173" s="29">
        <f t="shared" si="265"/>
        <v>3.5391080191851327E-3</v>
      </c>
    </row>
    <row r="1174" spans="1:39">
      <c r="A1174" t="s">
        <v>115</v>
      </c>
      <c r="B1174" s="20">
        <v>2027</v>
      </c>
      <c r="C1174" t="s">
        <v>250</v>
      </c>
      <c r="D1174" t="s">
        <v>254</v>
      </c>
      <c r="E1174" s="22" t="s">
        <v>346</v>
      </c>
      <c r="F1174" s="22" t="s">
        <v>347</v>
      </c>
      <c r="G1174" s="22" t="s">
        <v>251</v>
      </c>
      <c r="H1174" s="22" t="s">
        <v>237</v>
      </c>
      <c r="I1174" s="22" t="s">
        <v>309</v>
      </c>
      <c r="J1174" s="17">
        <f>IFERROR(INDEX(Cost_Components!$K$2:$K$29,MATCH(E1174,Cost_Components!$A$2:$A$29,0)),"")</f>
        <v>1</v>
      </c>
      <c r="K1174" s="17">
        <f t="shared" si="252"/>
        <v>0.36653846153846154</v>
      </c>
      <c r="L1174" s="17">
        <f>IFERROR(INDEX(Cost_Components!$S$2:$S$29,MATCH(E1174,Cost_Components!$A$2:$A$29,0)),"")</f>
        <v>0.31</v>
      </c>
      <c r="M1174" s="28">
        <f>IFERROR(INDEX(Cost_Components!$L$2:$L$29,MATCH(E1174,Cost_Components!$A$2:$A$29,0)),"")</f>
        <v>1</v>
      </c>
      <c r="N1174" s="29">
        <f>IFERROR(INDEX(Cost_Components!$P$2:$P$29,MATCH(E1174,Cost_Components!$A$2:$A$29,0)),"")</f>
        <v>50.857353529999997</v>
      </c>
      <c r="O1174" s="23">
        <f t="shared" si="253"/>
        <v>528071.49741634098</v>
      </c>
      <c r="P1174" s="23">
        <f t="shared" si="254"/>
        <v>527981.77270171698</v>
      </c>
      <c r="Q1174" s="23">
        <f t="shared" si="255"/>
        <v>8324044.2582230698</v>
      </c>
      <c r="R1174" s="23">
        <f t="shared" si="256"/>
        <v>9843873.7877146248</v>
      </c>
      <c r="S1174" s="23">
        <f t="shared" si="257"/>
        <v>1519829.5294915549</v>
      </c>
      <c r="T1174" s="16">
        <f>IFERROR(INDEX(Cost_Components!$R$2:$R$29,MATCH(E1174,Cost_Components!$A$2:$A$29,0)),"")</f>
        <v>1</v>
      </c>
      <c r="U1174" s="26">
        <f>IFERROR(INDEX(Cost_Components!$Q$2:$Q$29,MATCH(E1174,Cost_Components!$A$2:$A$29,0)),"")</f>
        <v>2023</v>
      </c>
      <c r="V1174" s="30">
        <f>1/(1+Calculation_Assumptions!$B$5)^(B1174-Calculation_Assumptions!$B$2)</f>
        <v>0.94259590913375435</v>
      </c>
      <c r="W1174" s="23">
        <f t="shared" si="258"/>
        <v>7846210.0652493825</v>
      </c>
      <c r="X1174" s="23">
        <f t="shared" si="259"/>
        <v>9278795.1623288002</v>
      </c>
      <c r="Y1174" s="23">
        <f t="shared" si="260"/>
        <v>1432585.0970794184</v>
      </c>
      <c r="Z1174" s="17">
        <f>IFERROR(INDEX(Cost_Components!$T$2:$T$29,MATCH(E1174,Cost_Components!$A$2:$A$29,0)),"")</f>
        <v>0.8</v>
      </c>
      <c r="AA1174" s="26">
        <f>IFERROR(INDEX(Cost_Components!$U$2:$U$29,MATCH(E1174,Cost_Components!$A$2:$A$29,0)),"")</f>
        <v>2025</v>
      </c>
      <c r="AB1174" s="26">
        <f>IFERROR(INDEX(Cost_Components!$V$2:$V$29,MATCH(E1174,Cost_Components!$A$2:$A$29,0)),"")</f>
        <v>2050</v>
      </c>
      <c r="AC1174" s="26">
        <f>IFERROR(INDEX(Cost_Components!$M$2:$M$29,MATCH(E1174,Cost_Components!$A$2:$A$29,0)),"")</f>
        <v>5</v>
      </c>
      <c r="AD1174" s="26">
        <f>IFERROR(INDEX(Cost_Components!$N$2:$N$29,MATCH(E1174,Cost_Components!$A$2:$A$29,0)),"")</f>
        <v>39</v>
      </c>
      <c r="AE1174" s="16" t="str">
        <f>IFERROR(INDEX(Cost_Components!$O$2:$O$29,MATCH(E1174,Cost_Components!$A$2:$A$29,0)),"")</f>
        <v>Both</v>
      </c>
      <c r="AF1174" s="11">
        <v>528071.49741634098</v>
      </c>
      <c r="AG1174" s="11">
        <v>527981.77270171698</v>
      </c>
      <c r="AH1174" s="23">
        <f t="shared" si="261"/>
        <v>1</v>
      </c>
      <c r="AI1174" s="10">
        <v>292505080.826208</v>
      </c>
      <c r="AJ1174" s="29">
        <f t="shared" si="262"/>
        <v>2.8457776646856961E-2</v>
      </c>
      <c r="AK1174" s="29">
        <f t="shared" si="263"/>
        <v>3.3653684783558908E-2</v>
      </c>
      <c r="AL1174" s="29">
        <f t="shared" si="264"/>
        <v>5.1959081367019475E-3</v>
      </c>
      <c r="AM1174" s="29">
        <f t="shared" si="265"/>
        <v>4.8976417538900436E-3</v>
      </c>
    </row>
    <row r="1175" spans="1:39">
      <c r="A1175" t="s">
        <v>115</v>
      </c>
      <c r="B1175" s="20">
        <v>2028</v>
      </c>
      <c r="C1175" t="s">
        <v>250</v>
      </c>
      <c r="D1175" t="s">
        <v>254</v>
      </c>
      <c r="E1175" s="22" t="s">
        <v>346</v>
      </c>
      <c r="F1175" s="22" t="s">
        <v>347</v>
      </c>
      <c r="G1175" s="22" t="s">
        <v>251</v>
      </c>
      <c r="H1175" s="22" t="s">
        <v>237</v>
      </c>
      <c r="I1175" s="22" t="s">
        <v>309</v>
      </c>
      <c r="J1175" s="17">
        <f>IFERROR(INDEX(Cost_Components!$K$2:$K$29,MATCH(E1175,Cost_Components!$A$2:$A$29,0)),"")</f>
        <v>1</v>
      </c>
      <c r="K1175" s="17">
        <f t="shared" si="252"/>
        <v>0.38538461538461538</v>
      </c>
      <c r="L1175" s="17">
        <f>IFERROR(INDEX(Cost_Components!$S$2:$S$29,MATCH(E1175,Cost_Components!$A$2:$A$29,0)),"")</f>
        <v>0.31</v>
      </c>
      <c r="M1175" s="28">
        <f>IFERROR(INDEX(Cost_Components!$L$2:$L$29,MATCH(E1175,Cost_Components!$A$2:$A$29,0)),"")</f>
        <v>1</v>
      </c>
      <c r="N1175" s="29">
        <f>IFERROR(INDEX(Cost_Components!$P$2:$P$29,MATCH(E1175,Cost_Components!$A$2:$A$29,0)),"")</f>
        <v>50.857353529999997</v>
      </c>
      <c r="O1175" s="23">
        <f t="shared" si="253"/>
        <v>503196.12143975799</v>
      </c>
      <c r="P1175" s="23">
        <f t="shared" si="254"/>
        <v>503058.15975674801</v>
      </c>
      <c r="Q1175" s="23">
        <f t="shared" si="255"/>
        <v>7931104.0698390463</v>
      </c>
      <c r="R1175" s="23">
        <f t="shared" si="256"/>
        <v>9862463.6496432908</v>
      </c>
      <c r="S1175" s="23">
        <f t="shared" si="257"/>
        <v>1931359.5798042445</v>
      </c>
      <c r="T1175" s="16">
        <f>IFERROR(INDEX(Cost_Components!$R$2:$R$29,MATCH(E1175,Cost_Components!$A$2:$A$29,0)),"")</f>
        <v>1</v>
      </c>
      <c r="U1175" s="26">
        <f>IFERROR(INDEX(Cost_Components!$Q$2:$Q$29,MATCH(E1175,Cost_Components!$A$2:$A$29,0)),"")</f>
        <v>2023</v>
      </c>
      <c r="V1175" s="30">
        <f>1/(1+Calculation_Assumptions!$B$5)^(B1175-Calculation_Assumptions!$B$2)</f>
        <v>0.91514165935315961</v>
      </c>
      <c r="W1175" s="23">
        <f t="shared" si="258"/>
        <v>7258083.7389751021</v>
      </c>
      <c r="X1175" s="23">
        <f t="shared" si="259"/>
        <v>9025551.3496447802</v>
      </c>
      <c r="Y1175" s="23">
        <f t="shared" si="260"/>
        <v>1767467.6106696774</v>
      </c>
      <c r="Z1175" s="17">
        <f>IFERROR(INDEX(Cost_Components!$T$2:$T$29,MATCH(E1175,Cost_Components!$A$2:$A$29,0)),"")</f>
        <v>0.8</v>
      </c>
      <c r="AA1175" s="26">
        <f>IFERROR(INDEX(Cost_Components!$U$2:$U$29,MATCH(E1175,Cost_Components!$A$2:$A$29,0)),"")</f>
        <v>2025</v>
      </c>
      <c r="AB1175" s="26">
        <f>IFERROR(INDEX(Cost_Components!$V$2:$V$29,MATCH(E1175,Cost_Components!$A$2:$A$29,0)),"")</f>
        <v>2050</v>
      </c>
      <c r="AC1175" s="26">
        <f>IFERROR(INDEX(Cost_Components!$M$2:$M$29,MATCH(E1175,Cost_Components!$A$2:$A$29,0)),"")</f>
        <v>5</v>
      </c>
      <c r="AD1175" s="26">
        <f>IFERROR(INDEX(Cost_Components!$N$2:$N$29,MATCH(E1175,Cost_Components!$A$2:$A$29,0)),"")</f>
        <v>39</v>
      </c>
      <c r="AE1175" s="16" t="str">
        <f>IFERROR(INDEX(Cost_Components!$O$2:$O$29,MATCH(E1175,Cost_Components!$A$2:$A$29,0)),"")</f>
        <v>Both</v>
      </c>
      <c r="AF1175" s="11">
        <v>503196.12143975799</v>
      </c>
      <c r="AG1175" s="11">
        <v>503058.15975674801</v>
      </c>
      <c r="AH1175" s="23">
        <f t="shared" si="261"/>
        <v>1</v>
      </c>
      <c r="AI1175" s="10">
        <v>294484707.92155403</v>
      </c>
      <c r="AJ1175" s="29">
        <f t="shared" si="262"/>
        <v>2.6932142337087888E-2</v>
      </c>
      <c r="AK1175" s="29">
        <f t="shared" si="263"/>
        <v>3.3490579932831326E-2</v>
      </c>
      <c r="AL1175" s="29">
        <f t="shared" si="264"/>
        <v>6.5584375957434349E-3</v>
      </c>
      <c r="AM1175" s="29">
        <f t="shared" si="265"/>
        <v>6.0018994641327936E-3</v>
      </c>
    </row>
    <row r="1176" spans="1:39">
      <c r="A1176" t="s">
        <v>115</v>
      </c>
      <c r="B1176" s="20">
        <v>2029</v>
      </c>
      <c r="C1176" t="s">
        <v>250</v>
      </c>
      <c r="D1176" t="s">
        <v>254</v>
      </c>
      <c r="E1176" s="22" t="s">
        <v>346</v>
      </c>
      <c r="F1176" s="22" t="s">
        <v>347</v>
      </c>
      <c r="G1176" s="22" t="s">
        <v>251</v>
      </c>
      <c r="H1176" s="22" t="s">
        <v>237</v>
      </c>
      <c r="I1176" s="22" t="s">
        <v>309</v>
      </c>
      <c r="J1176" s="17">
        <f>IFERROR(INDEX(Cost_Components!$K$2:$K$29,MATCH(E1176,Cost_Components!$A$2:$A$29,0)),"")</f>
        <v>1</v>
      </c>
      <c r="K1176" s="17">
        <f t="shared" si="252"/>
        <v>0.40423076923076923</v>
      </c>
      <c r="L1176" s="17">
        <f>IFERROR(INDEX(Cost_Components!$S$2:$S$29,MATCH(E1176,Cost_Components!$A$2:$A$29,0)),"")</f>
        <v>0.31</v>
      </c>
      <c r="M1176" s="28">
        <f>IFERROR(INDEX(Cost_Components!$L$2:$L$29,MATCH(E1176,Cost_Components!$A$2:$A$29,0)),"")</f>
        <v>1</v>
      </c>
      <c r="N1176" s="29">
        <f>IFERROR(INDEX(Cost_Components!$P$2:$P$29,MATCH(E1176,Cost_Components!$A$2:$A$29,0)),"")</f>
        <v>50.857353529999997</v>
      </c>
      <c r="O1176" s="23">
        <f t="shared" si="253"/>
        <v>478438.33626320597</v>
      </c>
      <c r="P1176" s="23">
        <f t="shared" si="254"/>
        <v>478247.90091498202</v>
      </c>
      <c r="Q1176" s="23">
        <f t="shared" si="255"/>
        <v>7539950.997262232</v>
      </c>
      <c r="R1176" s="23">
        <f t="shared" si="256"/>
        <v>9835786.5760517977</v>
      </c>
      <c r="S1176" s="23">
        <f t="shared" si="257"/>
        <v>2295835.5787895657</v>
      </c>
      <c r="T1176" s="16">
        <f>IFERROR(INDEX(Cost_Components!$R$2:$R$29,MATCH(E1176,Cost_Components!$A$2:$A$29,0)),"")</f>
        <v>1</v>
      </c>
      <c r="U1176" s="26">
        <f>IFERROR(INDEX(Cost_Components!$Q$2:$Q$29,MATCH(E1176,Cost_Components!$A$2:$A$29,0)),"")</f>
        <v>2023</v>
      </c>
      <c r="V1176" s="30">
        <f>1/(1+Calculation_Assumptions!$B$5)^(B1176-Calculation_Assumptions!$B$2)</f>
        <v>0.888487047915689</v>
      </c>
      <c r="W1176" s="23">
        <f t="shared" si="258"/>
        <v>6699148.8029864756</v>
      </c>
      <c r="X1176" s="23">
        <f t="shared" si="259"/>
        <v>8738968.9788850248</v>
      </c>
      <c r="Y1176" s="23">
        <f t="shared" si="260"/>
        <v>2039820.1758985484</v>
      </c>
      <c r="Z1176" s="17">
        <f>IFERROR(INDEX(Cost_Components!$T$2:$T$29,MATCH(E1176,Cost_Components!$A$2:$A$29,0)),"")</f>
        <v>0.8</v>
      </c>
      <c r="AA1176" s="26">
        <f>IFERROR(INDEX(Cost_Components!$U$2:$U$29,MATCH(E1176,Cost_Components!$A$2:$A$29,0)),"")</f>
        <v>2025</v>
      </c>
      <c r="AB1176" s="26">
        <f>IFERROR(INDEX(Cost_Components!$V$2:$V$29,MATCH(E1176,Cost_Components!$A$2:$A$29,0)),"")</f>
        <v>2050</v>
      </c>
      <c r="AC1176" s="26">
        <f>IFERROR(INDEX(Cost_Components!$M$2:$M$29,MATCH(E1176,Cost_Components!$A$2:$A$29,0)),"")</f>
        <v>5</v>
      </c>
      <c r="AD1176" s="26">
        <f>IFERROR(INDEX(Cost_Components!$N$2:$N$29,MATCH(E1176,Cost_Components!$A$2:$A$29,0)),"")</f>
        <v>39</v>
      </c>
      <c r="AE1176" s="16" t="str">
        <f>IFERROR(INDEX(Cost_Components!$O$2:$O$29,MATCH(E1176,Cost_Components!$A$2:$A$29,0)),"")</f>
        <v>Both</v>
      </c>
      <c r="AF1176" s="11">
        <v>478438.33626320597</v>
      </c>
      <c r="AG1176" s="11">
        <v>478247.90091498202</v>
      </c>
      <c r="AH1176" s="23">
        <f t="shared" si="261"/>
        <v>1</v>
      </c>
      <c r="AI1176" s="10">
        <v>296414030.31142998</v>
      </c>
      <c r="AJ1176" s="29">
        <f t="shared" si="262"/>
        <v>2.5437227075048766E-2</v>
      </c>
      <c r="AK1176" s="29">
        <f t="shared" si="263"/>
        <v>3.3182594513889045E-2</v>
      </c>
      <c r="AL1176" s="29">
        <f t="shared" si="264"/>
        <v>7.7453674388402805E-3</v>
      </c>
      <c r="AM1176" s="29">
        <f t="shared" si="265"/>
        <v>6.8816586507575014E-3</v>
      </c>
    </row>
    <row r="1177" spans="1:39">
      <c r="A1177" t="s">
        <v>115</v>
      </c>
      <c r="B1177" s="20">
        <v>2030</v>
      </c>
      <c r="C1177" t="s">
        <v>250</v>
      </c>
      <c r="D1177" t="s">
        <v>254</v>
      </c>
      <c r="E1177" s="22" t="s">
        <v>346</v>
      </c>
      <c r="F1177" s="22" t="s">
        <v>347</v>
      </c>
      <c r="G1177" s="22" t="s">
        <v>251</v>
      </c>
      <c r="H1177" s="22" t="s">
        <v>237</v>
      </c>
      <c r="I1177" s="22" t="s">
        <v>309</v>
      </c>
      <c r="J1177" s="17">
        <f>IFERROR(INDEX(Cost_Components!$K$2:$K$29,MATCH(E1177,Cost_Components!$A$2:$A$29,0)),"")</f>
        <v>1</v>
      </c>
      <c r="K1177" s="17">
        <f t="shared" si="252"/>
        <v>0.42307692307692307</v>
      </c>
      <c r="L1177" s="17">
        <f>IFERROR(INDEX(Cost_Components!$S$2:$S$29,MATCH(E1177,Cost_Components!$A$2:$A$29,0)),"")</f>
        <v>0.31</v>
      </c>
      <c r="M1177" s="28">
        <f>IFERROR(INDEX(Cost_Components!$L$2:$L$29,MATCH(E1177,Cost_Components!$A$2:$A$29,0)),"")</f>
        <v>1</v>
      </c>
      <c r="N1177" s="29">
        <f>IFERROR(INDEX(Cost_Components!$P$2:$P$29,MATCH(E1177,Cost_Components!$A$2:$A$29,0)),"")</f>
        <v>50.857353529999997</v>
      </c>
      <c r="O1177" s="23">
        <f t="shared" si="253"/>
        <v>454268.292381634</v>
      </c>
      <c r="P1177" s="23">
        <f t="shared" si="254"/>
        <v>454023.656616705</v>
      </c>
      <c r="Q1177" s="23">
        <f t="shared" si="255"/>
        <v>7158036.9008171167</v>
      </c>
      <c r="R1177" s="23">
        <f t="shared" si="256"/>
        <v>9774296.7143978383</v>
      </c>
      <c r="S1177" s="23">
        <f t="shared" si="257"/>
        <v>2616259.8135807216</v>
      </c>
      <c r="T1177" s="16">
        <f>IFERROR(INDEX(Cost_Components!$R$2:$R$29,MATCH(E1177,Cost_Components!$A$2:$A$29,0)),"")</f>
        <v>1</v>
      </c>
      <c r="U1177" s="26">
        <f>IFERROR(INDEX(Cost_Components!$Q$2:$Q$29,MATCH(E1177,Cost_Components!$A$2:$A$29,0)),"")</f>
        <v>2023</v>
      </c>
      <c r="V1177" s="30">
        <f>1/(1+Calculation_Assumptions!$B$5)^(B1177-Calculation_Assumptions!$B$2)</f>
        <v>0.86260878438416411</v>
      </c>
      <c r="W1177" s="23">
        <f t="shared" si="258"/>
        <v>6174585.5095908428</v>
      </c>
      <c r="X1177" s="23">
        <f t="shared" si="259"/>
        <v>8431394.207016848</v>
      </c>
      <c r="Y1177" s="23">
        <f t="shared" si="260"/>
        <v>2256808.6974260062</v>
      </c>
      <c r="Z1177" s="17">
        <f>IFERROR(INDEX(Cost_Components!$T$2:$T$29,MATCH(E1177,Cost_Components!$A$2:$A$29,0)),"")</f>
        <v>0.8</v>
      </c>
      <c r="AA1177" s="26">
        <f>IFERROR(INDEX(Cost_Components!$U$2:$U$29,MATCH(E1177,Cost_Components!$A$2:$A$29,0)),"")</f>
        <v>2025</v>
      </c>
      <c r="AB1177" s="26">
        <f>IFERROR(INDEX(Cost_Components!$V$2:$V$29,MATCH(E1177,Cost_Components!$A$2:$A$29,0)),"")</f>
        <v>2050</v>
      </c>
      <c r="AC1177" s="26">
        <f>IFERROR(INDEX(Cost_Components!$M$2:$M$29,MATCH(E1177,Cost_Components!$A$2:$A$29,0)),"")</f>
        <v>5</v>
      </c>
      <c r="AD1177" s="26">
        <f>IFERROR(INDEX(Cost_Components!$N$2:$N$29,MATCH(E1177,Cost_Components!$A$2:$A$29,0)),"")</f>
        <v>39</v>
      </c>
      <c r="AE1177" s="16" t="str">
        <f>IFERROR(INDEX(Cost_Components!$O$2:$O$29,MATCH(E1177,Cost_Components!$A$2:$A$29,0)),"")</f>
        <v>Both</v>
      </c>
      <c r="AF1177" s="11">
        <v>454268.292381634</v>
      </c>
      <c r="AG1177" s="11">
        <v>454023.656616705</v>
      </c>
      <c r="AH1177" s="23">
        <f t="shared" si="261"/>
        <v>1</v>
      </c>
      <c r="AI1177" s="10">
        <v>298289404.664994</v>
      </c>
      <c r="AJ1177" s="29">
        <f t="shared" si="262"/>
        <v>2.3996953257043239E-2</v>
      </c>
      <c r="AK1177" s="29">
        <f t="shared" si="263"/>
        <v>3.27678307091573E-2</v>
      </c>
      <c r="AL1177" s="29">
        <f t="shared" si="264"/>
        <v>8.7708774521140578E-3</v>
      </c>
      <c r="AM1177" s="29">
        <f t="shared" si="265"/>
        <v>7.5658359369505821E-3</v>
      </c>
    </row>
    <row r="1178" spans="1:39">
      <c r="A1178" t="s">
        <v>115</v>
      </c>
      <c r="B1178" s="20">
        <v>2031</v>
      </c>
      <c r="C1178" t="s">
        <v>250</v>
      </c>
      <c r="D1178" t="s">
        <v>254</v>
      </c>
      <c r="E1178" s="22" t="s">
        <v>346</v>
      </c>
      <c r="F1178" s="22" t="s">
        <v>347</v>
      </c>
      <c r="G1178" s="22" t="s">
        <v>251</v>
      </c>
      <c r="H1178" s="22" t="s">
        <v>237</v>
      </c>
      <c r="I1178" s="22" t="s">
        <v>309</v>
      </c>
      <c r="J1178" s="17">
        <f>IFERROR(INDEX(Cost_Components!$K$2:$K$29,MATCH(E1178,Cost_Components!$A$2:$A$29,0)),"")</f>
        <v>1</v>
      </c>
      <c r="K1178" s="17">
        <f t="shared" si="252"/>
        <v>0.44192307692307692</v>
      </c>
      <c r="L1178" s="17">
        <f>IFERROR(INDEX(Cost_Components!$S$2:$S$29,MATCH(E1178,Cost_Components!$A$2:$A$29,0)),"")</f>
        <v>0.31</v>
      </c>
      <c r="M1178" s="28">
        <f>IFERROR(INDEX(Cost_Components!$L$2:$L$29,MATCH(E1178,Cost_Components!$A$2:$A$29,0)),"")</f>
        <v>1</v>
      </c>
      <c r="N1178" s="29">
        <f>IFERROR(INDEX(Cost_Components!$P$2:$P$29,MATCH(E1178,Cost_Components!$A$2:$A$29,0)),"")</f>
        <v>50.857353529999997</v>
      </c>
      <c r="O1178" s="23">
        <f t="shared" si="253"/>
        <v>429854.24716430798</v>
      </c>
      <c r="P1178" s="23">
        <f t="shared" si="254"/>
        <v>429556.26310911198</v>
      </c>
      <c r="Q1178" s="23">
        <f t="shared" si="255"/>
        <v>6772289.3675293997</v>
      </c>
      <c r="R1178" s="23">
        <f t="shared" si="256"/>
        <v>9660990.6065976471</v>
      </c>
      <c r="S1178" s="23">
        <f t="shared" si="257"/>
        <v>2888701.2390682474</v>
      </c>
      <c r="T1178" s="16">
        <f>IFERROR(INDEX(Cost_Components!$R$2:$R$29,MATCH(E1178,Cost_Components!$A$2:$A$29,0)),"")</f>
        <v>1</v>
      </c>
      <c r="U1178" s="26">
        <f>IFERROR(INDEX(Cost_Components!$Q$2:$Q$29,MATCH(E1178,Cost_Components!$A$2:$A$29,0)),"")</f>
        <v>2023</v>
      </c>
      <c r="V1178" s="30">
        <f>1/(1+Calculation_Assumptions!$B$5)^(B1178-Calculation_Assumptions!$B$2)</f>
        <v>0.83748425668365445</v>
      </c>
      <c r="W1178" s="23">
        <f t="shared" si="258"/>
        <v>5671685.7270119758</v>
      </c>
      <c r="X1178" s="23">
        <f t="shared" si="259"/>
        <v>8090927.5369941983</v>
      </c>
      <c r="Y1178" s="23">
        <f t="shared" si="260"/>
        <v>2419241.809982223</v>
      </c>
      <c r="Z1178" s="17">
        <f>IFERROR(INDEX(Cost_Components!$T$2:$T$29,MATCH(E1178,Cost_Components!$A$2:$A$29,0)),"")</f>
        <v>0.8</v>
      </c>
      <c r="AA1178" s="26">
        <f>IFERROR(INDEX(Cost_Components!$U$2:$U$29,MATCH(E1178,Cost_Components!$A$2:$A$29,0)),"")</f>
        <v>2025</v>
      </c>
      <c r="AB1178" s="26">
        <f>IFERROR(INDEX(Cost_Components!$V$2:$V$29,MATCH(E1178,Cost_Components!$A$2:$A$29,0)),"")</f>
        <v>2050</v>
      </c>
      <c r="AC1178" s="26">
        <f>IFERROR(INDEX(Cost_Components!$M$2:$M$29,MATCH(E1178,Cost_Components!$A$2:$A$29,0)),"")</f>
        <v>5</v>
      </c>
      <c r="AD1178" s="26">
        <f>IFERROR(INDEX(Cost_Components!$N$2:$N$29,MATCH(E1178,Cost_Components!$A$2:$A$29,0)),"")</f>
        <v>39</v>
      </c>
      <c r="AE1178" s="16" t="str">
        <f>IFERROR(INDEX(Cost_Components!$O$2:$O$29,MATCH(E1178,Cost_Components!$A$2:$A$29,0)),"")</f>
        <v>Both</v>
      </c>
      <c r="AF1178" s="11">
        <v>429854.24716430798</v>
      </c>
      <c r="AG1178" s="11">
        <v>429556.26310911198</v>
      </c>
      <c r="AH1178" s="23">
        <f t="shared" si="261"/>
        <v>1</v>
      </c>
      <c r="AI1178" s="10">
        <v>300119636.92551899</v>
      </c>
      <c r="AJ1178" s="29">
        <f t="shared" si="262"/>
        <v>2.2565299081746145E-2</v>
      </c>
      <c r="AK1178" s="29">
        <f t="shared" si="263"/>
        <v>3.2190464794528674E-2</v>
      </c>
      <c r="AL1178" s="29">
        <f t="shared" si="264"/>
        <v>9.6251657127825307E-3</v>
      </c>
      <c r="AM1178" s="29">
        <f t="shared" si="265"/>
        <v>8.0609247524266753E-3</v>
      </c>
    </row>
    <row r="1179" spans="1:39">
      <c r="A1179" t="s">
        <v>115</v>
      </c>
      <c r="B1179" s="20">
        <v>2032</v>
      </c>
      <c r="C1179" t="s">
        <v>250</v>
      </c>
      <c r="D1179" t="s">
        <v>254</v>
      </c>
      <c r="E1179" s="22" t="s">
        <v>346</v>
      </c>
      <c r="F1179" s="22" t="s">
        <v>347</v>
      </c>
      <c r="G1179" s="22" t="s">
        <v>251</v>
      </c>
      <c r="H1179" s="22" t="s">
        <v>237</v>
      </c>
      <c r="I1179" s="22" t="s">
        <v>309</v>
      </c>
      <c r="J1179" s="17">
        <f>IFERROR(INDEX(Cost_Components!$K$2:$K$29,MATCH(E1179,Cost_Components!$A$2:$A$29,0)),"")</f>
        <v>1</v>
      </c>
      <c r="K1179" s="17">
        <f t="shared" si="252"/>
        <v>0.46076923076923082</v>
      </c>
      <c r="L1179" s="17">
        <f>IFERROR(INDEX(Cost_Components!$S$2:$S$29,MATCH(E1179,Cost_Components!$A$2:$A$29,0)),"")</f>
        <v>0.31</v>
      </c>
      <c r="M1179" s="28">
        <f>IFERROR(INDEX(Cost_Components!$L$2:$L$29,MATCH(E1179,Cost_Components!$A$2:$A$29,0)),"")</f>
        <v>1</v>
      </c>
      <c r="N1179" s="29">
        <f>IFERROR(INDEX(Cost_Components!$P$2:$P$29,MATCH(E1179,Cost_Components!$A$2:$A$29,0)),"")</f>
        <v>50.857353529999997</v>
      </c>
      <c r="O1179" s="23">
        <f t="shared" si="253"/>
        <v>405905.67003747902</v>
      </c>
      <c r="P1179" s="23">
        <f t="shared" si="254"/>
        <v>405557.17292110401</v>
      </c>
      <c r="Q1179" s="23">
        <f t="shared" si="255"/>
        <v>6393925.0011615381</v>
      </c>
      <c r="R1179" s="23">
        <f t="shared" si="256"/>
        <v>9511792.00645818</v>
      </c>
      <c r="S1179" s="23">
        <f t="shared" si="257"/>
        <v>3117867.005296642</v>
      </c>
      <c r="T1179" s="16">
        <f>IFERROR(INDEX(Cost_Components!$R$2:$R$29,MATCH(E1179,Cost_Components!$A$2:$A$29,0)),"")</f>
        <v>1</v>
      </c>
      <c r="U1179" s="26">
        <f>IFERROR(INDEX(Cost_Components!$Q$2:$Q$29,MATCH(E1179,Cost_Components!$A$2:$A$29,0)),"")</f>
        <v>2023</v>
      </c>
      <c r="V1179" s="30">
        <f>1/(1+Calculation_Assumptions!$B$5)^(B1179-Calculation_Assumptions!$B$2)</f>
        <v>0.81309151134335378</v>
      </c>
      <c r="W1179" s="23">
        <f t="shared" si="258"/>
        <v>5198846.1426104903</v>
      </c>
      <c r="X1179" s="23">
        <f t="shared" si="259"/>
        <v>7733957.3381147133</v>
      </c>
      <c r="Y1179" s="23">
        <f t="shared" si="260"/>
        <v>2535111.195504223</v>
      </c>
      <c r="Z1179" s="17">
        <f>IFERROR(INDEX(Cost_Components!$T$2:$T$29,MATCH(E1179,Cost_Components!$A$2:$A$29,0)),"")</f>
        <v>0.8</v>
      </c>
      <c r="AA1179" s="26">
        <f>IFERROR(INDEX(Cost_Components!$U$2:$U$29,MATCH(E1179,Cost_Components!$A$2:$A$29,0)),"")</f>
        <v>2025</v>
      </c>
      <c r="AB1179" s="26">
        <f>IFERROR(INDEX(Cost_Components!$V$2:$V$29,MATCH(E1179,Cost_Components!$A$2:$A$29,0)),"")</f>
        <v>2050</v>
      </c>
      <c r="AC1179" s="26">
        <f>IFERROR(INDEX(Cost_Components!$M$2:$M$29,MATCH(E1179,Cost_Components!$A$2:$A$29,0)),"")</f>
        <v>5</v>
      </c>
      <c r="AD1179" s="26">
        <f>IFERROR(INDEX(Cost_Components!$N$2:$N$29,MATCH(E1179,Cost_Components!$A$2:$A$29,0)),"")</f>
        <v>39</v>
      </c>
      <c r="AE1179" s="16" t="str">
        <f>IFERROR(INDEX(Cost_Components!$O$2:$O$29,MATCH(E1179,Cost_Components!$A$2:$A$29,0)),"")</f>
        <v>Both</v>
      </c>
      <c r="AF1179" s="11">
        <v>405905.67003747902</v>
      </c>
      <c r="AG1179" s="11">
        <v>405557.17292110401</v>
      </c>
      <c r="AH1179" s="23">
        <f t="shared" si="261"/>
        <v>1</v>
      </c>
      <c r="AI1179" s="10">
        <v>301904628.08354098</v>
      </c>
      <c r="AJ1179" s="29">
        <f t="shared" si="262"/>
        <v>2.1178625322008163E-2</v>
      </c>
      <c r="AK1179" s="29">
        <f t="shared" si="263"/>
        <v>3.150594963329327E-2</v>
      </c>
      <c r="AL1179" s="29">
        <f t="shared" si="264"/>
        <v>1.0327324311285109E-2</v>
      </c>
      <c r="AM1179" s="29">
        <f t="shared" si="265"/>
        <v>8.3970597323957692E-3</v>
      </c>
    </row>
    <row r="1180" spans="1:39">
      <c r="A1180" t="s">
        <v>115</v>
      </c>
      <c r="B1180" s="20">
        <v>2033</v>
      </c>
      <c r="C1180" t="s">
        <v>250</v>
      </c>
      <c r="D1180" t="s">
        <v>254</v>
      </c>
      <c r="E1180" s="22" t="s">
        <v>346</v>
      </c>
      <c r="F1180" s="22" t="s">
        <v>347</v>
      </c>
      <c r="G1180" s="22" t="s">
        <v>251</v>
      </c>
      <c r="H1180" s="22" t="s">
        <v>237</v>
      </c>
      <c r="I1180" s="22" t="s">
        <v>309</v>
      </c>
      <c r="J1180" s="17">
        <f>IFERROR(INDEX(Cost_Components!$K$2:$K$29,MATCH(E1180,Cost_Components!$A$2:$A$29,0)),"")</f>
        <v>1</v>
      </c>
      <c r="K1180" s="17">
        <f t="shared" si="252"/>
        <v>0.47961538461538467</v>
      </c>
      <c r="L1180" s="17">
        <f>IFERROR(INDEX(Cost_Components!$S$2:$S$29,MATCH(E1180,Cost_Components!$A$2:$A$29,0)),"")</f>
        <v>0.31</v>
      </c>
      <c r="M1180" s="28">
        <f>IFERROR(INDEX(Cost_Components!$L$2:$L$29,MATCH(E1180,Cost_Components!$A$2:$A$29,0)),"")</f>
        <v>1</v>
      </c>
      <c r="N1180" s="29">
        <f>IFERROR(INDEX(Cost_Components!$P$2:$P$29,MATCH(E1180,Cost_Components!$A$2:$A$29,0)),"")</f>
        <v>50.857353529999997</v>
      </c>
      <c r="O1180" s="23">
        <f t="shared" si="253"/>
        <v>382394.71318393399</v>
      </c>
      <c r="P1180" s="23">
        <f t="shared" si="254"/>
        <v>381999.59814040299</v>
      </c>
      <c r="Q1180" s="23">
        <f t="shared" si="255"/>
        <v>6022521.4693927653</v>
      </c>
      <c r="R1180" s="23">
        <f t="shared" si="256"/>
        <v>9327360.0562110227</v>
      </c>
      <c r="S1180" s="23">
        <f t="shared" si="257"/>
        <v>3304838.5868182573</v>
      </c>
      <c r="T1180" s="16">
        <f>IFERROR(INDEX(Cost_Components!$R$2:$R$29,MATCH(E1180,Cost_Components!$A$2:$A$29,0)),"")</f>
        <v>1</v>
      </c>
      <c r="U1180" s="26">
        <f>IFERROR(INDEX(Cost_Components!$Q$2:$Q$29,MATCH(E1180,Cost_Components!$A$2:$A$29,0)),"")</f>
        <v>2023</v>
      </c>
      <c r="V1180" s="30">
        <f>1/(1+Calculation_Assumptions!$B$5)^(B1180-Calculation_Assumptions!$B$2)</f>
        <v>0.78940923431393573</v>
      </c>
      <c r="W1180" s="23">
        <f t="shared" si="258"/>
        <v>4754234.0617925823</v>
      </c>
      <c r="X1180" s="23">
        <f t="shared" si="259"/>
        <v>7363104.1601439323</v>
      </c>
      <c r="Y1180" s="23">
        <f t="shared" si="260"/>
        <v>2608870.0983513501</v>
      </c>
      <c r="Z1180" s="17">
        <f>IFERROR(INDEX(Cost_Components!$T$2:$T$29,MATCH(E1180,Cost_Components!$A$2:$A$29,0)),"")</f>
        <v>0.8</v>
      </c>
      <c r="AA1180" s="26">
        <f>IFERROR(INDEX(Cost_Components!$U$2:$U$29,MATCH(E1180,Cost_Components!$A$2:$A$29,0)),"")</f>
        <v>2025</v>
      </c>
      <c r="AB1180" s="26">
        <f>IFERROR(INDEX(Cost_Components!$V$2:$V$29,MATCH(E1180,Cost_Components!$A$2:$A$29,0)),"")</f>
        <v>2050</v>
      </c>
      <c r="AC1180" s="26">
        <f>IFERROR(INDEX(Cost_Components!$M$2:$M$29,MATCH(E1180,Cost_Components!$A$2:$A$29,0)),"")</f>
        <v>5</v>
      </c>
      <c r="AD1180" s="26">
        <f>IFERROR(INDEX(Cost_Components!$N$2:$N$29,MATCH(E1180,Cost_Components!$A$2:$A$29,0)),"")</f>
        <v>39</v>
      </c>
      <c r="AE1180" s="16" t="str">
        <f>IFERROR(INDEX(Cost_Components!$O$2:$O$29,MATCH(E1180,Cost_Components!$A$2:$A$29,0)),"")</f>
        <v>Both</v>
      </c>
      <c r="AF1180" s="11">
        <v>382394.71318393399</v>
      </c>
      <c r="AG1180" s="11">
        <v>381999.59814040299</v>
      </c>
      <c r="AH1180" s="23">
        <f t="shared" si="261"/>
        <v>1</v>
      </c>
      <c r="AI1180" s="10">
        <v>303644277.16916001</v>
      </c>
      <c r="AJ1180" s="29">
        <f t="shared" si="262"/>
        <v>1.9834134618113099E-2</v>
      </c>
      <c r="AK1180" s="29">
        <f t="shared" si="263"/>
        <v>3.0718049894333285E-2</v>
      </c>
      <c r="AL1180" s="29">
        <f t="shared" si="264"/>
        <v>1.0883915276220188E-2</v>
      </c>
      <c r="AM1180" s="29">
        <f t="shared" si="265"/>
        <v>8.5918632245387261E-3</v>
      </c>
    </row>
    <row r="1181" spans="1:39">
      <c r="A1181" t="s">
        <v>115</v>
      </c>
      <c r="B1181" s="20">
        <v>2034</v>
      </c>
      <c r="C1181" t="s">
        <v>250</v>
      </c>
      <c r="D1181" t="s">
        <v>254</v>
      </c>
      <c r="E1181" s="22" t="s">
        <v>346</v>
      </c>
      <c r="F1181" s="22" t="s">
        <v>347</v>
      </c>
      <c r="G1181" s="22" t="s">
        <v>251</v>
      </c>
      <c r="H1181" s="22" t="s">
        <v>237</v>
      </c>
      <c r="I1181" s="22" t="s">
        <v>309</v>
      </c>
      <c r="J1181" s="17">
        <f>IFERROR(INDEX(Cost_Components!$K$2:$K$29,MATCH(E1181,Cost_Components!$A$2:$A$29,0)),"")</f>
        <v>1</v>
      </c>
      <c r="K1181" s="17">
        <f t="shared" si="252"/>
        <v>0.49846153846153851</v>
      </c>
      <c r="L1181" s="17">
        <f>IFERROR(INDEX(Cost_Components!$S$2:$S$29,MATCH(E1181,Cost_Components!$A$2:$A$29,0)),"")</f>
        <v>0.31</v>
      </c>
      <c r="M1181" s="28">
        <f>IFERROR(INDEX(Cost_Components!$L$2:$L$29,MATCH(E1181,Cost_Components!$A$2:$A$29,0)),"")</f>
        <v>1</v>
      </c>
      <c r="N1181" s="29">
        <f>IFERROR(INDEX(Cost_Components!$P$2:$P$29,MATCH(E1181,Cost_Components!$A$2:$A$29,0)),"")</f>
        <v>50.857353529999997</v>
      </c>
      <c r="O1181" s="23">
        <f t="shared" si="253"/>
        <v>358712.88933415402</v>
      </c>
      <c r="P1181" s="23">
        <f t="shared" si="254"/>
        <v>358277.68361449998</v>
      </c>
      <c r="Q1181" s="23">
        <f t="shared" si="255"/>
        <v>5648526.9934225548</v>
      </c>
      <c r="R1181" s="23">
        <f t="shared" si="256"/>
        <v>9093527.6708887499</v>
      </c>
      <c r="S1181" s="23">
        <f t="shared" si="257"/>
        <v>3445000.6774661951</v>
      </c>
      <c r="T1181" s="16">
        <f>IFERROR(INDEX(Cost_Components!$R$2:$R$29,MATCH(E1181,Cost_Components!$A$2:$A$29,0)),"")</f>
        <v>1</v>
      </c>
      <c r="U1181" s="26">
        <f>IFERROR(INDEX(Cost_Components!$Q$2:$Q$29,MATCH(E1181,Cost_Components!$A$2:$A$29,0)),"")</f>
        <v>2023</v>
      </c>
      <c r="V1181" s="30">
        <f>1/(1+Calculation_Assumptions!$B$5)^(B1181-Calculation_Assumptions!$B$2)</f>
        <v>0.76641673234362695</v>
      </c>
      <c r="W1181" s="23">
        <f t="shared" si="258"/>
        <v>4329125.6008536862</v>
      </c>
      <c r="X1181" s="23">
        <f t="shared" si="259"/>
        <v>6969431.7629989088</v>
      </c>
      <c r="Y1181" s="23">
        <f t="shared" si="260"/>
        <v>2640306.1621452225</v>
      </c>
      <c r="Z1181" s="17">
        <f>IFERROR(INDEX(Cost_Components!$T$2:$T$29,MATCH(E1181,Cost_Components!$A$2:$A$29,0)),"")</f>
        <v>0.8</v>
      </c>
      <c r="AA1181" s="26">
        <f>IFERROR(INDEX(Cost_Components!$U$2:$U$29,MATCH(E1181,Cost_Components!$A$2:$A$29,0)),"")</f>
        <v>2025</v>
      </c>
      <c r="AB1181" s="26">
        <f>IFERROR(INDEX(Cost_Components!$V$2:$V$29,MATCH(E1181,Cost_Components!$A$2:$A$29,0)),"")</f>
        <v>2050</v>
      </c>
      <c r="AC1181" s="26">
        <f>IFERROR(INDEX(Cost_Components!$M$2:$M$29,MATCH(E1181,Cost_Components!$A$2:$A$29,0)),"")</f>
        <v>5</v>
      </c>
      <c r="AD1181" s="26">
        <f>IFERROR(INDEX(Cost_Components!$N$2:$N$29,MATCH(E1181,Cost_Components!$A$2:$A$29,0)),"")</f>
        <v>39</v>
      </c>
      <c r="AE1181" s="16" t="str">
        <f>IFERROR(INDEX(Cost_Components!$O$2:$O$29,MATCH(E1181,Cost_Components!$A$2:$A$29,0)),"")</f>
        <v>Both</v>
      </c>
      <c r="AF1181" s="11">
        <v>358712.88933415402</v>
      </c>
      <c r="AG1181" s="11">
        <v>358277.68361449998</v>
      </c>
      <c r="AH1181" s="23">
        <f t="shared" si="261"/>
        <v>1</v>
      </c>
      <c r="AI1181" s="10">
        <v>305332541.18498403</v>
      </c>
      <c r="AJ1181" s="29">
        <f t="shared" si="262"/>
        <v>1.8499590549703075E-2</v>
      </c>
      <c r="AK1181" s="29">
        <f t="shared" si="263"/>
        <v>2.9782373131920736E-2</v>
      </c>
      <c r="AL1181" s="29">
        <f t="shared" si="264"/>
        <v>1.1282782582217663E-2</v>
      </c>
      <c r="AM1181" s="29">
        <f t="shared" si="265"/>
        <v>8.6473133584068513E-3</v>
      </c>
    </row>
    <row r="1182" spans="1:39">
      <c r="A1182" t="s">
        <v>115</v>
      </c>
      <c r="B1182" s="20">
        <v>2035</v>
      </c>
      <c r="C1182" t="s">
        <v>250</v>
      </c>
      <c r="D1182" t="s">
        <v>254</v>
      </c>
      <c r="E1182" s="22" t="s">
        <v>346</v>
      </c>
      <c r="F1182" s="22" t="s">
        <v>347</v>
      </c>
      <c r="G1182" s="22" t="s">
        <v>251</v>
      </c>
      <c r="H1182" s="22" t="s">
        <v>237</v>
      </c>
      <c r="I1182" s="22" t="s">
        <v>309</v>
      </c>
      <c r="J1182" s="17">
        <f>IFERROR(INDEX(Cost_Components!$K$2:$K$29,MATCH(E1182,Cost_Components!$A$2:$A$29,0)),"")</f>
        <v>1</v>
      </c>
      <c r="K1182" s="17">
        <f t="shared" si="252"/>
        <v>0.51730769230769236</v>
      </c>
      <c r="L1182" s="17">
        <f>IFERROR(INDEX(Cost_Components!$S$2:$S$29,MATCH(E1182,Cost_Components!$A$2:$A$29,0)),"")</f>
        <v>0.31</v>
      </c>
      <c r="M1182" s="28">
        <f>IFERROR(INDEX(Cost_Components!$L$2:$L$29,MATCH(E1182,Cost_Components!$A$2:$A$29,0)),"")</f>
        <v>1</v>
      </c>
      <c r="N1182" s="29">
        <f>IFERROR(INDEX(Cost_Components!$P$2:$P$29,MATCH(E1182,Cost_Components!$A$2:$A$29,0)),"")</f>
        <v>50.857353529999997</v>
      </c>
      <c r="O1182" s="23">
        <f t="shared" si="253"/>
        <v>334927.23621894303</v>
      </c>
      <c r="P1182" s="23">
        <f t="shared" si="254"/>
        <v>334460.64433282497</v>
      </c>
      <c r="Q1182" s="23">
        <f t="shared" si="255"/>
        <v>5273032.8015188817</v>
      </c>
      <c r="R1182" s="23">
        <f t="shared" si="256"/>
        <v>8811567.2290926743</v>
      </c>
      <c r="S1182" s="23">
        <f t="shared" si="257"/>
        <v>3538534.4275737926</v>
      </c>
      <c r="T1182" s="16">
        <f>IFERROR(INDEX(Cost_Components!$R$2:$R$29,MATCH(E1182,Cost_Components!$A$2:$A$29,0)),"")</f>
        <v>1</v>
      </c>
      <c r="U1182" s="26">
        <f>IFERROR(INDEX(Cost_Components!$Q$2:$Q$29,MATCH(E1182,Cost_Components!$A$2:$A$29,0)),"")</f>
        <v>2023</v>
      </c>
      <c r="V1182" s="30">
        <f>1/(1+Calculation_Assumptions!$B$5)^(B1182-Calculation_Assumptions!$B$2)</f>
        <v>0.74409391489672516</v>
      </c>
      <c r="W1182" s="23">
        <f t="shared" si="258"/>
        <v>3923631.620661031</v>
      </c>
      <c r="X1182" s="23">
        <f t="shared" si="259"/>
        <v>6556633.5558712566</v>
      </c>
      <c r="Y1182" s="23">
        <f t="shared" si="260"/>
        <v>2633001.9352102256</v>
      </c>
      <c r="Z1182" s="17">
        <f>IFERROR(INDEX(Cost_Components!$T$2:$T$29,MATCH(E1182,Cost_Components!$A$2:$A$29,0)),"")</f>
        <v>0.8</v>
      </c>
      <c r="AA1182" s="26">
        <f>IFERROR(INDEX(Cost_Components!$U$2:$U$29,MATCH(E1182,Cost_Components!$A$2:$A$29,0)),"")</f>
        <v>2025</v>
      </c>
      <c r="AB1182" s="26">
        <f>IFERROR(INDEX(Cost_Components!$V$2:$V$29,MATCH(E1182,Cost_Components!$A$2:$A$29,0)),"")</f>
        <v>2050</v>
      </c>
      <c r="AC1182" s="26">
        <f>IFERROR(INDEX(Cost_Components!$M$2:$M$29,MATCH(E1182,Cost_Components!$A$2:$A$29,0)),"")</f>
        <v>5</v>
      </c>
      <c r="AD1182" s="26">
        <f>IFERROR(INDEX(Cost_Components!$N$2:$N$29,MATCH(E1182,Cost_Components!$A$2:$A$29,0)),"")</f>
        <v>39</v>
      </c>
      <c r="AE1182" s="16" t="str">
        <f>IFERROR(INDEX(Cost_Components!$O$2:$O$29,MATCH(E1182,Cost_Components!$A$2:$A$29,0)),"")</f>
        <v>Both</v>
      </c>
      <c r="AF1182" s="11">
        <v>334927.23621894303</v>
      </c>
      <c r="AG1182" s="11">
        <v>334460.64433282497</v>
      </c>
      <c r="AH1182" s="23">
        <f t="shared" si="261"/>
        <v>1</v>
      </c>
      <c r="AI1182" s="10">
        <v>306964650.16711998</v>
      </c>
      <c r="AJ1182" s="29">
        <f t="shared" si="262"/>
        <v>1.7177980587172164E-2</v>
      </c>
      <c r="AK1182" s="29">
        <f t="shared" si="263"/>
        <v>2.8705478706735173E-2</v>
      </c>
      <c r="AL1182" s="29">
        <f t="shared" si="264"/>
        <v>1.1527498119563009E-2</v>
      </c>
      <c r="AM1182" s="29">
        <f t="shared" si="265"/>
        <v>8.5775412047502768E-3</v>
      </c>
    </row>
    <row r="1183" spans="1:39">
      <c r="A1183" t="s">
        <v>115</v>
      </c>
      <c r="B1183" s="20">
        <v>2036</v>
      </c>
      <c r="C1183" t="s">
        <v>250</v>
      </c>
      <c r="D1183" t="s">
        <v>254</v>
      </c>
      <c r="E1183" s="22" t="s">
        <v>346</v>
      </c>
      <c r="F1183" s="22" t="s">
        <v>347</v>
      </c>
      <c r="G1183" s="22" t="s">
        <v>251</v>
      </c>
      <c r="H1183" s="22" t="s">
        <v>237</v>
      </c>
      <c r="I1183" s="22" t="s">
        <v>309</v>
      </c>
      <c r="J1183" s="17">
        <f>IFERROR(INDEX(Cost_Components!$K$2:$K$29,MATCH(E1183,Cost_Components!$A$2:$A$29,0)),"")</f>
        <v>1</v>
      </c>
      <c r="K1183" s="17">
        <f t="shared" si="252"/>
        <v>0.5361538461538462</v>
      </c>
      <c r="L1183" s="17">
        <f>IFERROR(INDEX(Cost_Components!$S$2:$S$29,MATCH(E1183,Cost_Components!$A$2:$A$29,0)),"")</f>
        <v>0.31</v>
      </c>
      <c r="M1183" s="28">
        <f>IFERROR(INDEX(Cost_Components!$L$2:$L$29,MATCH(E1183,Cost_Components!$A$2:$A$29,0)),"")</f>
        <v>1</v>
      </c>
      <c r="N1183" s="29">
        <f>IFERROR(INDEX(Cost_Components!$P$2:$P$29,MATCH(E1183,Cost_Components!$A$2:$A$29,0)),"")</f>
        <v>50.857353529999997</v>
      </c>
      <c r="O1183" s="23">
        <f t="shared" si="253"/>
        <v>310964.26814954</v>
      </c>
      <c r="P1183" s="23">
        <f t="shared" si="254"/>
        <v>310477.42756363901</v>
      </c>
      <c r="Q1183" s="23">
        <f t="shared" si="255"/>
        <v>4894918.6919735763</v>
      </c>
      <c r="R1183" s="23">
        <f t="shared" si="256"/>
        <v>8479176.419364443</v>
      </c>
      <c r="S1183" s="23">
        <f t="shared" si="257"/>
        <v>3584257.7273908667</v>
      </c>
      <c r="T1183" s="16">
        <f>IFERROR(INDEX(Cost_Components!$R$2:$R$29,MATCH(E1183,Cost_Components!$A$2:$A$29,0)),"")</f>
        <v>1</v>
      </c>
      <c r="U1183" s="26">
        <f>IFERROR(INDEX(Cost_Components!$Q$2:$Q$29,MATCH(E1183,Cost_Components!$A$2:$A$29,0)),"")</f>
        <v>2023</v>
      </c>
      <c r="V1183" s="30">
        <f>1/(1+Calculation_Assumptions!$B$5)^(B1183-Calculation_Assumptions!$B$2)</f>
        <v>0.72242127659876232</v>
      </c>
      <c r="W1183" s="23">
        <f t="shared" si="258"/>
        <v>3536193.4103026949</v>
      </c>
      <c r="X1183" s="23">
        <f t="shared" si="259"/>
        <v>6125537.4533833833</v>
      </c>
      <c r="Y1183" s="23">
        <f t="shared" si="260"/>
        <v>2589344.0430806885</v>
      </c>
      <c r="Z1183" s="17">
        <f>IFERROR(INDEX(Cost_Components!$T$2:$T$29,MATCH(E1183,Cost_Components!$A$2:$A$29,0)),"")</f>
        <v>0.8</v>
      </c>
      <c r="AA1183" s="26">
        <f>IFERROR(INDEX(Cost_Components!$U$2:$U$29,MATCH(E1183,Cost_Components!$A$2:$A$29,0)),"")</f>
        <v>2025</v>
      </c>
      <c r="AB1183" s="26">
        <f>IFERROR(INDEX(Cost_Components!$V$2:$V$29,MATCH(E1183,Cost_Components!$A$2:$A$29,0)),"")</f>
        <v>2050</v>
      </c>
      <c r="AC1183" s="26">
        <f>IFERROR(INDEX(Cost_Components!$M$2:$M$29,MATCH(E1183,Cost_Components!$A$2:$A$29,0)),"")</f>
        <v>5</v>
      </c>
      <c r="AD1183" s="26">
        <f>IFERROR(INDEX(Cost_Components!$N$2:$N$29,MATCH(E1183,Cost_Components!$A$2:$A$29,0)),"")</f>
        <v>39</v>
      </c>
      <c r="AE1183" s="16" t="str">
        <f>IFERROR(INDEX(Cost_Components!$O$2:$O$29,MATCH(E1183,Cost_Components!$A$2:$A$29,0)),"")</f>
        <v>Both</v>
      </c>
      <c r="AF1183" s="11">
        <v>310964.26814954</v>
      </c>
      <c r="AG1183" s="11">
        <v>310477.42756363901</v>
      </c>
      <c r="AH1183" s="23">
        <f t="shared" si="261"/>
        <v>1</v>
      </c>
      <c r="AI1183" s="10">
        <v>308542769.75662202</v>
      </c>
      <c r="AJ1183" s="29">
        <f t="shared" si="262"/>
        <v>1.5864635868261243E-2</v>
      </c>
      <c r="AK1183" s="29">
        <f t="shared" si="263"/>
        <v>2.7481364823595776E-2</v>
      </c>
      <c r="AL1183" s="29">
        <f t="shared" si="264"/>
        <v>1.1616728955334532E-2</v>
      </c>
      <c r="AM1183" s="29">
        <f t="shared" si="265"/>
        <v>8.3921721618145789E-3</v>
      </c>
    </row>
    <row r="1184" spans="1:39">
      <c r="A1184" t="s">
        <v>115</v>
      </c>
      <c r="B1184" s="20">
        <v>2037</v>
      </c>
      <c r="C1184" t="s">
        <v>250</v>
      </c>
      <c r="D1184" t="s">
        <v>254</v>
      </c>
      <c r="E1184" s="22" t="s">
        <v>346</v>
      </c>
      <c r="F1184" s="22" t="s">
        <v>347</v>
      </c>
      <c r="G1184" s="22" t="s">
        <v>251</v>
      </c>
      <c r="H1184" s="22" t="s">
        <v>237</v>
      </c>
      <c r="I1184" s="22" t="s">
        <v>309</v>
      </c>
      <c r="J1184" s="17">
        <f>IFERROR(INDEX(Cost_Components!$K$2:$K$29,MATCH(E1184,Cost_Components!$A$2:$A$29,0)),"")</f>
        <v>1</v>
      </c>
      <c r="K1184" s="17">
        <f t="shared" si="252"/>
        <v>0.55500000000000005</v>
      </c>
      <c r="L1184" s="17">
        <f>IFERROR(INDEX(Cost_Components!$S$2:$S$29,MATCH(E1184,Cost_Components!$A$2:$A$29,0)),"")</f>
        <v>0.31</v>
      </c>
      <c r="M1184" s="28">
        <f>IFERROR(INDEX(Cost_Components!$L$2:$L$29,MATCH(E1184,Cost_Components!$A$2:$A$29,0)),"")</f>
        <v>1</v>
      </c>
      <c r="N1184" s="29">
        <f>IFERROR(INDEX(Cost_Components!$P$2:$P$29,MATCH(E1184,Cost_Components!$A$2:$A$29,0)),"")</f>
        <v>50.857353529999997</v>
      </c>
      <c r="O1184" s="23">
        <f t="shared" si="253"/>
        <v>286898.22458286001</v>
      </c>
      <c r="P1184" s="23">
        <f t="shared" si="254"/>
        <v>286404.27939852601</v>
      </c>
      <c r="Q1184" s="23">
        <f t="shared" si="255"/>
        <v>4515386.7438614769</v>
      </c>
      <c r="R1184" s="23">
        <f t="shared" si="256"/>
        <v>8097940.8612806164</v>
      </c>
      <c r="S1184" s="23">
        <f t="shared" si="257"/>
        <v>3582554.1174191395</v>
      </c>
      <c r="T1184" s="16">
        <f>IFERROR(INDEX(Cost_Components!$R$2:$R$29,MATCH(E1184,Cost_Components!$A$2:$A$29,0)),"")</f>
        <v>1</v>
      </c>
      <c r="U1184" s="26">
        <f>IFERROR(INDEX(Cost_Components!$Q$2:$Q$29,MATCH(E1184,Cost_Components!$A$2:$A$29,0)),"")</f>
        <v>2023</v>
      </c>
      <c r="V1184" s="30">
        <f>1/(1+Calculation_Assumptions!$B$5)^(B1184-Calculation_Assumptions!$B$2)</f>
        <v>0.70137988019297326</v>
      </c>
      <c r="W1184" s="23">
        <f t="shared" si="258"/>
        <v>3167001.4134345022</v>
      </c>
      <c r="X1184" s="23">
        <f t="shared" si="259"/>
        <v>5679732.7910947818</v>
      </c>
      <c r="Y1184" s="23">
        <f t="shared" si="260"/>
        <v>2512731.3776602792</v>
      </c>
      <c r="Z1184" s="17">
        <f>IFERROR(INDEX(Cost_Components!$T$2:$T$29,MATCH(E1184,Cost_Components!$A$2:$A$29,0)),"")</f>
        <v>0.8</v>
      </c>
      <c r="AA1184" s="26">
        <f>IFERROR(INDEX(Cost_Components!$U$2:$U$29,MATCH(E1184,Cost_Components!$A$2:$A$29,0)),"")</f>
        <v>2025</v>
      </c>
      <c r="AB1184" s="26">
        <f>IFERROR(INDEX(Cost_Components!$V$2:$V$29,MATCH(E1184,Cost_Components!$A$2:$A$29,0)),"")</f>
        <v>2050</v>
      </c>
      <c r="AC1184" s="26">
        <f>IFERROR(INDEX(Cost_Components!$M$2:$M$29,MATCH(E1184,Cost_Components!$A$2:$A$29,0)),"")</f>
        <v>5</v>
      </c>
      <c r="AD1184" s="26">
        <f>IFERROR(INDEX(Cost_Components!$N$2:$N$29,MATCH(E1184,Cost_Components!$A$2:$A$29,0)),"")</f>
        <v>39</v>
      </c>
      <c r="AE1184" s="16" t="str">
        <f>IFERROR(INDEX(Cost_Components!$O$2:$O$29,MATCH(E1184,Cost_Components!$A$2:$A$29,0)),"")</f>
        <v>Both</v>
      </c>
      <c r="AF1184" s="11">
        <v>286898.22458286001</v>
      </c>
      <c r="AG1184" s="11">
        <v>286404.27939852601</v>
      </c>
      <c r="AH1184" s="23">
        <f t="shared" si="261"/>
        <v>1</v>
      </c>
      <c r="AI1184" s="10">
        <v>310068287.63643003</v>
      </c>
      <c r="AJ1184" s="29">
        <f t="shared" si="262"/>
        <v>1.4562555810789605E-2</v>
      </c>
      <c r="AK1184" s="29">
        <f t="shared" si="263"/>
        <v>2.6116636831870536E-2</v>
      </c>
      <c r="AL1184" s="29">
        <f t="shared" si="264"/>
        <v>1.1554081021080931E-2</v>
      </c>
      <c r="AM1184" s="29">
        <f t="shared" si="265"/>
        <v>8.1037999623056502E-3</v>
      </c>
    </row>
    <row r="1185" spans="1:39">
      <c r="A1185" t="s">
        <v>115</v>
      </c>
      <c r="B1185" s="20">
        <v>2038</v>
      </c>
      <c r="C1185" t="s">
        <v>250</v>
      </c>
      <c r="D1185" t="s">
        <v>254</v>
      </c>
      <c r="E1185" s="22" t="s">
        <v>346</v>
      </c>
      <c r="F1185" s="22" t="s">
        <v>347</v>
      </c>
      <c r="G1185" s="22" t="s">
        <v>251</v>
      </c>
      <c r="H1185" s="22" t="s">
        <v>237</v>
      </c>
      <c r="I1185" s="22" t="s">
        <v>309</v>
      </c>
      <c r="J1185" s="17">
        <f>IFERROR(INDEX(Cost_Components!$K$2:$K$29,MATCH(E1185,Cost_Components!$A$2:$A$29,0)),"")</f>
        <v>1</v>
      </c>
      <c r="K1185" s="17">
        <f t="shared" si="252"/>
        <v>0.57384615384615389</v>
      </c>
      <c r="L1185" s="17">
        <f>IFERROR(INDEX(Cost_Components!$S$2:$S$29,MATCH(E1185,Cost_Components!$A$2:$A$29,0)),"")</f>
        <v>0.31</v>
      </c>
      <c r="M1185" s="28">
        <f>IFERROR(INDEX(Cost_Components!$L$2:$L$29,MATCH(E1185,Cost_Components!$A$2:$A$29,0)),"")</f>
        <v>1</v>
      </c>
      <c r="N1185" s="29">
        <f>IFERROR(INDEX(Cost_Components!$P$2:$P$29,MATCH(E1185,Cost_Components!$A$2:$A$29,0)),"")</f>
        <v>50.857353529999997</v>
      </c>
      <c r="O1185" s="23">
        <f t="shared" si="253"/>
        <v>274173.07936392399</v>
      </c>
      <c r="P1185" s="23">
        <f t="shared" si="254"/>
        <v>273654.568002577</v>
      </c>
      <c r="Q1185" s="23">
        <f t="shared" si="255"/>
        <v>4314377.6041020099</v>
      </c>
      <c r="R1185" s="23">
        <f t="shared" si="256"/>
        <v>8001548.5002403026</v>
      </c>
      <c r="S1185" s="23">
        <f t="shared" si="257"/>
        <v>3687170.8961382927</v>
      </c>
      <c r="T1185" s="16">
        <f>IFERROR(INDEX(Cost_Components!$R$2:$R$29,MATCH(E1185,Cost_Components!$A$2:$A$29,0)),"")</f>
        <v>1</v>
      </c>
      <c r="U1185" s="26">
        <f>IFERROR(INDEX(Cost_Components!$Q$2:$Q$29,MATCH(E1185,Cost_Components!$A$2:$A$29,0)),"")</f>
        <v>2023</v>
      </c>
      <c r="V1185" s="30">
        <f>1/(1+Calculation_Assumptions!$B$5)^(B1185-Calculation_Assumptions!$B$2)</f>
        <v>0.68095133999317792</v>
      </c>
      <c r="W1185" s="23">
        <f t="shared" si="258"/>
        <v>2937881.2107498199</v>
      </c>
      <c r="X1185" s="23">
        <f t="shared" si="259"/>
        <v>5448665.1732590375</v>
      </c>
      <c r="Y1185" s="23">
        <f t="shared" si="260"/>
        <v>2510783.9625092172</v>
      </c>
      <c r="Z1185" s="17">
        <f>IFERROR(INDEX(Cost_Components!$T$2:$T$29,MATCH(E1185,Cost_Components!$A$2:$A$29,0)),"")</f>
        <v>0.8</v>
      </c>
      <c r="AA1185" s="26">
        <f>IFERROR(INDEX(Cost_Components!$U$2:$U$29,MATCH(E1185,Cost_Components!$A$2:$A$29,0)),"")</f>
        <v>2025</v>
      </c>
      <c r="AB1185" s="26">
        <f>IFERROR(INDEX(Cost_Components!$V$2:$V$29,MATCH(E1185,Cost_Components!$A$2:$A$29,0)),"")</f>
        <v>2050</v>
      </c>
      <c r="AC1185" s="26">
        <f>IFERROR(INDEX(Cost_Components!$M$2:$M$29,MATCH(E1185,Cost_Components!$A$2:$A$29,0)),"")</f>
        <v>5</v>
      </c>
      <c r="AD1185" s="26">
        <f>IFERROR(INDEX(Cost_Components!$N$2:$N$29,MATCH(E1185,Cost_Components!$A$2:$A$29,0)),"")</f>
        <v>39</v>
      </c>
      <c r="AE1185" s="16" t="str">
        <f>IFERROR(INDEX(Cost_Components!$O$2:$O$29,MATCH(E1185,Cost_Components!$A$2:$A$29,0)),"")</f>
        <v>Both</v>
      </c>
      <c r="AF1185" s="11">
        <v>274173.07936392399</v>
      </c>
      <c r="AG1185" s="11">
        <v>273654.568002577</v>
      </c>
      <c r="AH1185" s="23">
        <f t="shared" si="261"/>
        <v>1</v>
      </c>
      <c r="AI1185" s="10">
        <v>311532999.13163</v>
      </c>
      <c r="AJ1185" s="29">
        <f t="shared" si="262"/>
        <v>1.3848862291082956E-2</v>
      </c>
      <c r="AK1185" s="29">
        <f t="shared" si="263"/>
        <v>2.5684433182179396E-2</v>
      </c>
      <c r="AL1185" s="29">
        <f t="shared" si="264"/>
        <v>1.183557089109644E-2</v>
      </c>
      <c r="AM1185" s="29">
        <f t="shared" si="265"/>
        <v>8.0594478578763732E-3</v>
      </c>
    </row>
    <row r="1186" spans="1:39">
      <c r="A1186" t="s">
        <v>115</v>
      </c>
      <c r="B1186" s="20">
        <v>2039</v>
      </c>
      <c r="C1186" t="s">
        <v>250</v>
      </c>
      <c r="D1186" t="s">
        <v>254</v>
      </c>
      <c r="E1186" s="22" t="s">
        <v>346</v>
      </c>
      <c r="F1186" s="22" t="s">
        <v>347</v>
      </c>
      <c r="G1186" s="22" t="s">
        <v>251</v>
      </c>
      <c r="H1186" s="22" t="s">
        <v>237</v>
      </c>
      <c r="I1186" s="22" t="s">
        <v>309</v>
      </c>
      <c r="J1186" s="17">
        <f>IFERROR(INDEX(Cost_Components!$K$2:$K$29,MATCH(E1186,Cost_Components!$A$2:$A$29,0)),"")</f>
        <v>1</v>
      </c>
      <c r="K1186" s="17">
        <f t="shared" si="252"/>
        <v>0.59269230769230763</v>
      </c>
      <c r="L1186" s="17">
        <f>IFERROR(INDEX(Cost_Components!$S$2:$S$29,MATCH(E1186,Cost_Components!$A$2:$A$29,0)),"")</f>
        <v>0.31</v>
      </c>
      <c r="M1186" s="28">
        <f>IFERROR(INDEX(Cost_Components!$L$2:$L$29,MATCH(E1186,Cost_Components!$A$2:$A$29,0)),"")</f>
        <v>1</v>
      </c>
      <c r="N1186" s="29">
        <f>IFERROR(INDEX(Cost_Components!$P$2:$P$29,MATCH(E1186,Cost_Components!$A$2:$A$29,0)),"")</f>
        <v>50.857353529999997</v>
      </c>
      <c r="O1186" s="23">
        <f t="shared" si="253"/>
        <v>261742.005551465</v>
      </c>
      <c r="P1186" s="23">
        <f t="shared" si="254"/>
        <v>261204.84601014701</v>
      </c>
      <c r="Q1186" s="23">
        <f t="shared" si="255"/>
        <v>4118098.0311590498</v>
      </c>
      <c r="R1186" s="23">
        <f t="shared" si="256"/>
        <v>7889627.0381086078</v>
      </c>
      <c r="S1186" s="23">
        <f t="shared" si="257"/>
        <v>3771529.0069495579</v>
      </c>
      <c r="T1186" s="16">
        <f>IFERROR(INDEX(Cost_Components!$R$2:$R$29,MATCH(E1186,Cost_Components!$A$2:$A$29,0)),"")</f>
        <v>1</v>
      </c>
      <c r="U1186" s="26">
        <f>IFERROR(INDEX(Cost_Components!$Q$2:$Q$29,MATCH(E1186,Cost_Components!$A$2:$A$29,0)),"")</f>
        <v>2023</v>
      </c>
      <c r="V1186" s="30">
        <f>1/(1+Calculation_Assumptions!$B$5)^(B1186-Calculation_Assumptions!$B$2)</f>
        <v>0.66111780581861923</v>
      </c>
      <c r="W1186" s="23">
        <f t="shared" si="258"/>
        <v>2722547.9345058468</v>
      </c>
      <c r="X1186" s="23">
        <f t="shared" si="259"/>
        <v>5215972.9161616145</v>
      </c>
      <c r="Y1186" s="23">
        <f t="shared" si="260"/>
        <v>2493424.9816557677</v>
      </c>
      <c r="Z1186" s="17">
        <f>IFERROR(INDEX(Cost_Components!$T$2:$T$29,MATCH(E1186,Cost_Components!$A$2:$A$29,0)),"")</f>
        <v>0.8</v>
      </c>
      <c r="AA1186" s="26">
        <f>IFERROR(INDEX(Cost_Components!$U$2:$U$29,MATCH(E1186,Cost_Components!$A$2:$A$29,0)),"")</f>
        <v>2025</v>
      </c>
      <c r="AB1186" s="26">
        <f>IFERROR(INDEX(Cost_Components!$V$2:$V$29,MATCH(E1186,Cost_Components!$A$2:$A$29,0)),"")</f>
        <v>2050</v>
      </c>
      <c r="AC1186" s="26">
        <f>IFERROR(INDEX(Cost_Components!$M$2:$M$29,MATCH(E1186,Cost_Components!$A$2:$A$29,0)),"")</f>
        <v>5</v>
      </c>
      <c r="AD1186" s="26">
        <f>IFERROR(INDEX(Cost_Components!$N$2:$N$29,MATCH(E1186,Cost_Components!$A$2:$A$29,0)),"")</f>
        <v>39</v>
      </c>
      <c r="AE1186" s="16" t="str">
        <f>IFERROR(INDEX(Cost_Components!$O$2:$O$29,MATCH(E1186,Cost_Components!$A$2:$A$29,0)),"")</f>
        <v>Both</v>
      </c>
      <c r="AF1186" s="11">
        <v>261742.005551465</v>
      </c>
      <c r="AG1186" s="11">
        <v>261204.84601014701</v>
      </c>
      <c r="AH1186" s="23">
        <f t="shared" si="261"/>
        <v>1</v>
      </c>
      <c r="AI1186" s="10">
        <v>312936391.85847902</v>
      </c>
      <c r="AJ1186" s="29">
        <f t="shared" si="262"/>
        <v>1.3159537012305683E-2</v>
      </c>
      <c r="AK1186" s="29">
        <f t="shared" si="263"/>
        <v>2.5211599684055213E-2</v>
      </c>
      <c r="AL1186" s="29">
        <f t="shared" si="264"/>
        <v>1.2052062671749528E-2</v>
      </c>
      <c r="AM1186" s="29">
        <f t="shared" si="265"/>
        <v>7.967833229135534E-3</v>
      </c>
    </row>
    <row r="1187" spans="1:39">
      <c r="A1187" t="s">
        <v>115</v>
      </c>
      <c r="B1187" s="20">
        <v>2040</v>
      </c>
      <c r="C1187" t="s">
        <v>250</v>
      </c>
      <c r="D1187" t="s">
        <v>254</v>
      </c>
      <c r="E1187" s="22" t="s">
        <v>346</v>
      </c>
      <c r="F1187" s="22" t="s">
        <v>347</v>
      </c>
      <c r="G1187" s="22" t="s">
        <v>251</v>
      </c>
      <c r="H1187" s="22" t="s">
        <v>237</v>
      </c>
      <c r="I1187" s="22" t="s">
        <v>309</v>
      </c>
      <c r="J1187" s="17">
        <f>IFERROR(INDEX(Cost_Components!$K$2:$K$29,MATCH(E1187,Cost_Components!$A$2:$A$29,0)),"")</f>
        <v>1</v>
      </c>
      <c r="K1187" s="17">
        <f t="shared" si="252"/>
        <v>0.61153846153846159</v>
      </c>
      <c r="L1187" s="17">
        <f>IFERROR(INDEX(Cost_Components!$S$2:$S$29,MATCH(E1187,Cost_Components!$A$2:$A$29,0)),"")</f>
        <v>0.31</v>
      </c>
      <c r="M1187" s="28">
        <f>IFERROR(INDEX(Cost_Components!$L$2:$L$29,MATCH(E1187,Cost_Components!$A$2:$A$29,0)),"")</f>
        <v>1</v>
      </c>
      <c r="N1187" s="29">
        <f>IFERROR(INDEX(Cost_Components!$P$2:$P$29,MATCH(E1187,Cost_Components!$A$2:$A$29,0)),"")</f>
        <v>50.857353529999997</v>
      </c>
      <c r="O1187" s="23">
        <f t="shared" si="253"/>
        <v>249420.728725197</v>
      </c>
      <c r="P1187" s="23">
        <f t="shared" si="254"/>
        <v>248872.11174165801</v>
      </c>
      <c r="Q1187" s="23">
        <f t="shared" si="255"/>
        <v>3923662.8608869812</v>
      </c>
      <c r="R1187" s="23">
        <f t="shared" si="256"/>
        <v>7757290.8860750906</v>
      </c>
      <c r="S1187" s="23">
        <f t="shared" si="257"/>
        <v>3833628.0251881094</v>
      </c>
      <c r="T1187" s="16">
        <f>IFERROR(INDEX(Cost_Components!$R$2:$R$29,MATCH(E1187,Cost_Components!$A$2:$A$29,0)),"")</f>
        <v>1</v>
      </c>
      <c r="U1187" s="26">
        <f>IFERROR(INDEX(Cost_Components!$Q$2:$Q$29,MATCH(E1187,Cost_Components!$A$2:$A$29,0)),"")</f>
        <v>2023</v>
      </c>
      <c r="V1187" s="30">
        <f>1/(1+Calculation_Assumptions!$B$5)^(B1187-Calculation_Assumptions!$B$2)</f>
        <v>0.64186194739671765</v>
      </c>
      <c r="W1187" s="23">
        <f t="shared" si="258"/>
        <v>2518449.8848170941</v>
      </c>
      <c r="X1187" s="23">
        <f t="shared" si="259"/>
        <v>4979109.8346589673</v>
      </c>
      <c r="Y1187" s="23">
        <f t="shared" si="260"/>
        <v>2460659.9498418728</v>
      </c>
      <c r="Z1187" s="17">
        <f>IFERROR(INDEX(Cost_Components!$T$2:$T$29,MATCH(E1187,Cost_Components!$A$2:$A$29,0)),"")</f>
        <v>0.8</v>
      </c>
      <c r="AA1187" s="26">
        <f>IFERROR(INDEX(Cost_Components!$U$2:$U$29,MATCH(E1187,Cost_Components!$A$2:$A$29,0)),"")</f>
        <v>2025</v>
      </c>
      <c r="AB1187" s="26">
        <f>IFERROR(INDEX(Cost_Components!$V$2:$V$29,MATCH(E1187,Cost_Components!$A$2:$A$29,0)),"")</f>
        <v>2050</v>
      </c>
      <c r="AC1187" s="26">
        <f>IFERROR(INDEX(Cost_Components!$M$2:$M$29,MATCH(E1187,Cost_Components!$A$2:$A$29,0)),"")</f>
        <v>5</v>
      </c>
      <c r="AD1187" s="26">
        <f>IFERROR(INDEX(Cost_Components!$N$2:$N$29,MATCH(E1187,Cost_Components!$A$2:$A$29,0)),"")</f>
        <v>39</v>
      </c>
      <c r="AE1187" s="16" t="str">
        <f>IFERROR(INDEX(Cost_Components!$O$2:$O$29,MATCH(E1187,Cost_Components!$A$2:$A$29,0)),"")</f>
        <v>Both</v>
      </c>
      <c r="AF1187" s="11">
        <v>249420.728725197</v>
      </c>
      <c r="AG1187" s="11">
        <v>248872.11174165801</v>
      </c>
      <c r="AH1187" s="23">
        <f t="shared" si="261"/>
        <v>1</v>
      </c>
      <c r="AI1187" s="10">
        <v>314265537.41082901</v>
      </c>
      <c r="AJ1187" s="29">
        <f t="shared" si="262"/>
        <v>1.2485183368221842E-2</v>
      </c>
      <c r="AK1187" s="29">
        <f t="shared" si="263"/>
        <v>2.4683873866622033E-2</v>
      </c>
      <c r="AL1187" s="29">
        <f t="shared" si="264"/>
        <v>1.2198690498400191E-2</v>
      </c>
      <c r="AM1187" s="29">
        <f t="shared" si="265"/>
        <v>7.8298752389929817E-3</v>
      </c>
    </row>
    <row r="1188" spans="1:39">
      <c r="A1188" t="s">
        <v>115</v>
      </c>
      <c r="B1188" s="20">
        <v>2041</v>
      </c>
      <c r="C1188" t="s">
        <v>250</v>
      </c>
      <c r="D1188" t="s">
        <v>254</v>
      </c>
      <c r="E1188" s="22" t="s">
        <v>346</v>
      </c>
      <c r="F1188" s="22" t="s">
        <v>347</v>
      </c>
      <c r="G1188" s="22" t="s">
        <v>251</v>
      </c>
      <c r="H1188" s="22" t="s">
        <v>237</v>
      </c>
      <c r="I1188" s="22" t="s">
        <v>309</v>
      </c>
      <c r="J1188" s="17">
        <f>IFERROR(INDEX(Cost_Components!$K$2:$K$29,MATCH(E1188,Cost_Components!$A$2:$A$29,0)),"")</f>
        <v>1</v>
      </c>
      <c r="K1188" s="17">
        <f t="shared" si="252"/>
        <v>0.63038461538461543</v>
      </c>
      <c r="L1188" s="17">
        <f>IFERROR(INDEX(Cost_Components!$S$2:$S$29,MATCH(E1188,Cost_Components!$A$2:$A$29,0)),"")</f>
        <v>0.31</v>
      </c>
      <c r="M1188" s="28">
        <f>IFERROR(INDEX(Cost_Components!$L$2:$L$29,MATCH(E1188,Cost_Components!$A$2:$A$29,0)),"")</f>
        <v>1</v>
      </c>
      <c r="N1188" s="29">
        <f>IFERROR(INDEX(Cost_Components!$P$2:$P$29,MATCH(E1188,Cost_Components!$A$2:$A$29,0)),"")</f>
        <v>50.857353529999997</v>
      </c>
      <c r="O1188" s="23">
        <f t="shared" si="253"/>
        <v>237073.70141688001</v>
      </c>
      <c r="P1188" s="23">
        <f t="shared" si="254"/>
        <v>236522.327006979</v>
      </c>
      <c r="Q1188" s="23">
        <f t="shared" si="255"/>
        <v>3728958.8767229812</v>
      </c>
      <c r="R1188" s="23">
        <f t="shared" si="256"/>
        <v>7600510.1437606225</v>
      </c>
      <c r="S1188" s="23">
        <f t="shared" si="257"/>
        <v>3871551.2670376413</v>
      </c>
      <c r="T1188" s="16">
        <f>IFERROR(INDEX(Cost_Components!$R$2:$R$29,MATCH(E1188,Cost_Components!$A$2:$A$29,0)),"")</f>
        <v>1</v>
      </c>
      <c r="U1188" s="26">
        <f>IFERROR(INDEX(Cost_Components!$Q$2:$Q$29,MATCH(E1188,Cost_Components!$A$2:$A$29,0)),"")</f>
        <v>2023</v>
      </c>
      <c r="V1188" s="30">
        <f>1/(1+Calculation_Assumptions!$B$5)^(B1188-Calculation_Assumptions!$B$2)</f>
        <v>0.62316693922011435</v>
      </c>
      <c r="W1188" s="23">
        <f t="shared" si="258"/>
        <v>2323763.8896851358</v>
      </c>
      <c r="X1188" s="23">
        <f t="shared" si="259"/>
        <v>4736386.6427987386</v>
      </c>
      <c r="Y1188" s="23">
        <f t="shared" si="260"/>
        <v>2412622.7531136023</v>
      </c>
      <c r="Z1188" s="17">
        <f>IFERROR(INDEX(Cost_Components!$T$2:$T$29,MATCH(E1188,Cost_Components!$A$2:$A$29,0)),"")</f>
        <v>0.8</v>
      </c>
      <c r="AA1188" s="26">
        <f>IFERROR(INDEX(Cost_Components!$U$2:$U$29,MATCH(E1188,Cost_Components!$A$2:$A$29,0)),"")</f>
        <v>2025</v>
      </c>
      <c r="AB1188" s="26">
        <f>IFERROR(INDEX(Cost_Components!$V$2:$V$29,MATCH(E1188,Cost_Components!$A$2:$A$29,0)),"")</f>
        <v>2050</v>
      </c>
      <c r="AC1188" s="26">
        <f>IFERROR(INDEX(Cost_Components!$M$2:$M$29,MATCH(E1188,Cost_Components!$A$2:$A$29,0)),"")</f>
        <v>5</v>
      </c>
      <c r="AD1188" s="26">
        <f>IFERROR(INDEX(Cost_Components!$N$2:$N$29,MATCH(E1188,Cost_Components!$A$2:$A$29,0)),"")</f>
        <v>39</v>
      </c>
      <c r="AE1188" s="16" t="str">
        <f>IFERROR(INDEX(Cost_Components!$O$2:$O$29,MATCH(E1188,Cost_Components!$A$2:$A$29,0)),"")</f>
        <v>Both</v>
      </c>
      <c r="AF1188" s="11">
        <v>237073.70141688001</v>
      </c>
      <c r="AG1188" s="11">
        <v>236522.327006979</v>
      </c>
      <c r="AH1188" s="23">
        <f t="shared" si="261"/>
        <v>1</v>
      </c>
      <c r="AI1188" s="10">
        <v>315525215.31254798</v>
      </c>
      <c r="AJ1188" s="29">
        <f t="shared" si="262"/>
        <v>1.181825951066766E-2</v>
      </c>
      <c r="AK1188" s="29">
        <f t="shared" si="263"/>
        <v>2.4088439766158876E-2</v>
      </c>
      <c r="AL1188" s="29">
        <f t="shared" si="264"/>
        <v>1.2270180255491217E-2</v>
      </c>
      <c r="AM1188" s="29">
        <f t="shared" si="265"/>
        <v>7.6463706734935417E-3</v>
      </c>
    </row>
    <row r="1189" spans="1:39">
      <c r="A1189" t="s">
        <v>115</v>
      </c>
      <c r="B1189" s="20">
        <v>2042</v>
      </c>
      <c r="C1189" t="s">
        <v>250</v>
      </c>
      <c r="D1189" t="s">
        <v>254</v>
      </c>
      <c r="E1189" s="22" t="s">
        <v>346</v>
      </c>
      <c r="F1189" s="22" t="s">
        <v>347</v>
      </c>
      <c r="G1189" s="22" t="s">
        <v>251</v>
      </c>
      <c r="H1189" s="22" t="s">
        <v>237</v>
      </c>
      <c r="I1189" s="22" t="s">
        <v>309</v>
      </c>
      <c r="J1189" s="17">
        <f>IFERROR(INDEX(Cost_Components!$K$2:$K$29,MATCH(E1189,Cost_Components!$A$2:$A$29,0)),"")</f>
        <v>1</v>
      </c>
      <c r="K1189" s="17">
        <f t="shared" si="252"/>
        <v>0.64923076923076928</v>
      </c>
      <c r="L1189" s="17">
        <f>IFERROR(INDEX(Cost_Components!$S$2:$S$29,MATCH(E1189,Cost_Components!$A$2:$A$29,0)),"")</f>
        <v>0.31</v>
      </c>
      <c r="M1189" s="28">
        <f>IFERROR(INDEX(Cost_Components!$L$2:$L$29,MATCH(E1189,Cost_Components!$A$2:$A$29,0)),"")</f>
        <v>1</v>
      </c>
      <c r="N1189" s="29">
        <f>IFERROR(INDEX(Cost_Components!$P$2:$P$29,MATCH(E1189,Cost_Components!$A$2:$A$29,0)),"")</f>
        <v>50.857353529999997</v>
      </c>
      <c r="O1189" s="23">
        <f t="shared" si="253"/>
        <v>224229.81970236401</v>
      </c>
      <c r="P1189" s="23">
        <f t="shared" si="254"/>
        <v>223685.27707506801</v>
      </c>
      <c r="Q1189" s="23">
        <f t="shared" si="255"/>
        <v>3526572.7768554483</v>
      </c>
      <c r="R1189" s="23">
        <f t="shared" si="256"/>
        <v>7403655.7841616655</v>
      </c>
      <c r="S1189" s="23">
        <f t="shared" si="257"/>
        <v>3877083.0073062172</v>
      </c>
      <c r="T1189" s="16">
        <f>IFERROR(INDEX(Cost_Components!$R$2:$R$29,MATCH(E1189,Cost_Components!$A$2:$A$29,0)),"")</f>
        <v>1</v>
      </c>
      <c r="U1189" s="26">
        <f>IFERROR(INDEX(Cost_Components!$Q$2:$Q$29,MATCH(E1189,Cost_Components!$A$2:$A$29,0)),"")</f>
        <v>2023</v>
      </c>
      <c r="V1189" s="30">
        <f>1/(1+Calculation_Assumptions!$B$5)^(B1189-Calculation_Assumptions!$B$2)</f>
        <v>0.60501644584477121</v>
      </c>
      <c r="W1189" s="23">
        <f t="shared" si="258"/>
        <v>2133634.5274660089</v>
      </c>
      <c r="X1189" s="23">
        <f t="shared" si="259"/>
        <v>4479333.5087915733</v>
      </c>
      <c r="Y1189" s="23">
        <f t="shared" si="260"/>
        <v>2345698.9813255649</v>
      </c>
      <c r="Z1189" s="17">
        <f>IFERROR(INDEX(Cost_Components!$T$2:$T$29,MATCH(E1189,Cost_Components!$A$2:$A$29,0)),"")</f>
        <v>0.8</v>
      </c>
      <c r="AA1189" s="26">
        <f>IFERROR(INDEX(Cost_Components!$U$2:$U$29,MATCH(E1189,Cost_Components!$A$2:$A$29,0)),"")</f>
        <v>2025</v>
      </c>
      <c r="AB1189" s="26">
        <f>IFERROR(INDEX(Cost_Components!$V$2:$V$29,MATCH(E1189,Cost_Components!$A$2:$A$29,0)),"")</f>
        <v>2050</v>
      </c>
      <c r="AC1189" s="26">
        <f>IFERROR(INDEX(Cost_Components!$M$2:$M$29,MATCH(E1189,Cost_Components!$A$2:$A$29,0)),"")</f>
        <v>5</v>
      </c>
      <c r="AD1189" s="26">
        <f>IFERROR(INDEX(Cost_Components!$N$2:$N$29,MATCH(E1189,Cost_Components!$A$2:$A$29,0)),"")</f>
        <v>39</v>
      </c>
      <c r="AE1189" s="16" t="str">
        <f>IFERROR(INDEX(Cost_Components!$O$2:$O$29,MATCH(E1189,Cost_Components!$A$2:$A$29,0)),"")</f>
        <v>Both</v>
      </c>
      <c r="AF1189" s="11">
        <v>224229.81970236401</v>
      </c>
      <c r="AG1189" s="11">
        <v>223685.27707506801</v>
      </c>
      <c r="AH1189" s="23">
        <f t="shared" si="261"/>
        <v>1</v>
      </c>
      <c r="AI1189" s="10">
        <v>316707694.211882</v>
      </c>
      <c r="AJ1189" s="29">
        <f t="shared" si="262"/>
        <v>1.1135102939735088E-2</v>
      </c>
      <c r="AK1189" s="29">
        <f t="shared" si="263"/>
        <v>2.3376936902608097E-2</v>
      </c>
      <c r="AL1189" s="29">
        <f t="shared" si="264"/>
        <v>1.2241833962873011E-2</v>
      </c>
      <c r="AM1189" s="29">
        <f t="shared" si="265"/>
        <v>7.4065108748392408E-3</v>
      </c>
    </row>
    <row r="1190" spans="1:39">
      <c r="A1190" t="s">
        <v>115</v>
      </c>
      <c r="B1190" s="20">
        <v>2043</v>
      </c>
      <c r="C1190" t="s">
        <v>250</v>
      </c>
      <c r="D1190" t="s">
        <v>254</v>
      </c>
      <c r="E1190" s="22" t="s">
        <v>346</v>
      </c>
      <c r="F1190" s="22" t="s">
        <v>347</v>
      </c>
      <c r="G1190" s="22" t="s">
        <v>251</v>
      </c>
      <c r="H1190" s="22" t="s">
        <v>237</v>
      </c>
      <c r="I1190" s="22" t="s">
        <v>309</v>
      </c>
      <c r="J1190" s="17">
        <f>IFERROR(INDEX(Cost_Components!$K$2:$K$29,MATCH(E1190,Cost_Components!$A$2:$A$29,0)),"")</f>
        <v>1</v>
      </c>
      <c r="K1190" s="17">
        <f t="shared" si="252"/>
        <v>0.66807692307692301</v>
      </c>
      <c r="L1190" s="17">
        <f>IFERROR(INDEX(Cost_Components!$S$2:$S$29,MATCH(E1190,Cost_Components!$A$2:$A$29,0)),"")</f>
        <v>0.31</v>
      </c>
      <c r="M1190" s="28">
        <f>IFERROR(INDEX(Cost_Components!$L$2:$L$29,MATCH(E1190,Cost_Components!$A$2:$A$29,0)),"")</f>
        <v>1</v>
      </c>
      <c r="N1190" s="29">
        <f>IFERROR(INDEX(Cost_Components!$P$2:$P$29,MATCH(E1190,Cost_Components!$A$2:$A$29,0)),"")</f>
        <v>50.857353529999997</v>
      </c>
      <c r="O1190" s="23">
        <f t="shared" si="253"/>
        <v>217328.02665802499</v>
      </c>
      <c r="P1190" s="23">
        <f t="shared" si="254"/>
        <v>216773.31155929301</v>
      </c>
      <c r="Q1190" s="23">
        <f t="shared" si="255"/>
        <v>3417600.2519703382</v>
      </c>
      <c r="R1190" s="23">
        <f t="shared" si="256"/>
        <v>7384072.703395904</v>
      </c>
      <c r="S1190" s="23">
        <f t="shared" si="257"/>
        <v>3966472.4514255659</v>
      </c>
      <c r="T1190" s="16">
        <f>IFERROR(INDEX(Cost_Components!$R$2:$R$29,MATCH(E1190,Cost_Components!$A$2:$A$29,0)),"")</f>
        <v>1</v>
      </c>
      <c r="U1190" s="26">
        <f>IFERROR(INDEX(Cost_Components!$Q$2:$Q$29,MATCH(E1190,Cost_Components!$A$2:$A$29,0)),"")</f>
        <v>2023</v>
      </c>
      <c r="V1190" s="30">
        <f>1/(1+Calculation_Assumptions!$B$5)^(B1190-Calculation_Assumptions!$B$2)</f>
        <v>0.5873946076162827</v>
      </c>
      <c r="W1190" s="23">
        <f t="shared" si="258"/>
        <v>2007479.9589954256</v>
      </c>
      <c r="X1190" s="23">
        <f t="shared" si="259"/>
        <v>4337364.4882213408</v>
      </c>
      <c r="Y1190" s="23">
        <f t="shared" si="260"/>
        <v>2329884.5292259152</v>
      </c>
      <c r="Z1190" s="17">
        <f>IFERROR(INDEX(Cost_Components!$T$2:$T$29,MATCH(E1190,Cost_Components!$A$2:$A$29,0)),"")</f>
        <v>0.8</v>
      </c>
      <c r="AA1190" s="26">
        <f>IFERROR(INDEX(Cost_Components!$U$2:$U$29,MATCH(E1190,Cost_Components!$A$2:$A$29,0)),"")</f>
        <v>2025</v>
      </c>
      <c r="AB1190" s="26">
        <f>IFERROR(INDEX(Cost_Components!$V$2:$V$29,MATCH(E1190,Cost_Components!$A$2:$A$29,0)),"")</f>
        <v>2050</v>
      </c>
      <c r="AC1190" s="26">
        <f>IFERROR(INDEX(Cost_Components!$M$2:$M$29,MATCH(E1190,Cost_Components!$A$2:$A$29,0)),"")</f>
        <v>5</v>
      </c>
      <c r="AD1190" s="26">
        <f>IFERROR(INDEX(Cost_Components!$N$2:$N$29,MATCH(E1190,Cost_Components!$A$2:$A$29,0)),"")</f>
        <v>39</v>
      </c>
      <c r="AE1190" s="16" t="str">
        <f>IFERROR(INDEX(Cost_Components!$O$2:$O$29,MATCH(E1190,Cost_Components!$A$2:$A$29,0)),"")</f>
        <v>Both</v>
      </c>
      <c r="AF1190" s="11">
        <v>217328.02665802499</v>
      </c>
      <c r="AG1190" s="11">
        <v>216773.31155929301</v>
      </c>
      <c r="AH1190" s="23">
        <f t="shared" si="261"/>
        <v>1</v>
      </c>
      <c r="AI1190" s="10">
        <v>317814114.06715202</v>
      </c>
      <c r="AJ1190" s="29">
        <f t="shared" si="262"/>
        <v>1.0753456503974589E-2</v>
      </c>
      <c r="AK1190" s="29">
        <f t="shared" si="263"/>
        <v>2.323393573966856E-2</v>
      </c>
      <c r="AL1190" s="29">
        <f t="shared" si="264"/>
        <v>1.248047923569397E-2</v>
      </c>
      <c r="AM1190" s="29">
        <f t="shared" si="265"/>
        <v>7.3309662035136239E-3</v>
      </c>
    </row>
    <row r="1191" spans="1:39">
      <c r="A1191" t="s">
        <v>115</v>
      </c>
      <c r="B1191" s="20">
        <v>2044</v>
      </c>
      <c r="C1191" t="s">
        <v>250</v>
      </c>
      <c r="D1191" t="s">
        <v>254</v>
      </c>
      <c r="E1191" s="22" t="s">
        <v>346</v>
      </c>
      <c r="F1191" s="22" t="s">
        <v>347</v>
      </c>
      <c r="G1191" s="22" t="s">
        <v>251</v>
      </c>
      <c r="H1191" s="22" t="s">
        <v>237</v>
      </c>
      <c r="I1191" s="22" t="s">
        <v>309</v>
      </c>
      <c r="J1191" s="17">
        <f>IFERROR(INDEX(Cost_Components!$K$2:$K$29,MATCH(E1191,Cost_Components!$A$2:$A$29,0)),"")</f>
        <v>1</v>
      </c>
      <c r="K1191" s="17">
        <f t="shared" si="252"/>
        <v>0.68692307692307697</v>
      </c>
      <c r="L1191" s="17">
        <f>IFERROR(INDEX(Cost_Components!$S$2:$S$29,MATCH(E1191,Cost_Components!$A$2:$A$29,0)),"")</f>
        <v>0.31</v>
      </c>
      <c r="M1191" s="28">
        <f>IFERROR(INDEX(Cost_Components!$L$2:$L$29,MATCH(E1191,Cost_Components!$A$2:$A$29,0)),"")</f>
        <v>1</v>
      </c>
      <c r="N1191" s="29">
        <f>IFERROR(INDEX(Cost_Components!$P$2:$P$29,MATCH(E1191,Cost_Components!$A$2:$A$29,0)),"")</f>
        <v>50.857353529999997</v>
      </c>
      <c r="O1191" s="23">
        <f t="shared" si="253"/>
        <v>210112.873371322</v>
      </c>
      <c r="P1191" s="23">
        <f t="shared" si="254"/>
        <v>209554.15403124</v>
      </c>
      <c r="Q1191" s="23">
        <f t="shared" si="255"/>
        <v>3303784.6055265227</v>
      </c>
      <c r="R1191" s="23">
        <f t="shared" si="256"/>
        <v>7340312.0932682734</v>
      </c>
      <c r="S1191" s="23">
        <f t="shared" si="257"/>
        <v>4036527.4877417507</v>
      </c>
      <c r="T1191" s="16">
        <f>IFERROR(INDEX(Cost_Components!$R$2:$R$29,MATCH(E1191,Cost_Components!$A$2:$A$29,0)),"")</f>
        <v>1</v>
      </c>
      <c r="U1191" s="26">
        <f>IFERROR(INDEX(Cost_Components!$Q$2:$Q$29,MATCH(E1191,Cost_Components!$A$2:$A$29,0)),"")</f>
        <v>2023</v>
      </c>
      <c r="V1191" s="30">
        <f>1/(1+Calculation_Assumptions!$B$5)^(B1191-Calculation_Assumptions!$B$2)</f>
        <v>0.57028602681192497</v>
      </c>
      <c r="W1191" s="23">
        <f t="shared" si="258"/>
        <v>1884102.1961281234</v>
      </c>
      <c r="X1191" s="23">
        <f t="shared" si="259"/>
        <v>4186077.4192294879</v>
      </c>
      <c r="Y1191" s="23">
        <f t="shared" si="260"/>
        <v>2301975.223101364</v>
      </c>
      <c r="Z1191" s="17">
        <f>IFERROR(INDEX(Cost_Components!$T$2:$T$29,MATCH(E1191,Cost_Components!$A$2:$A$29,0)),"")</f>
        <v>0.8</v>
      </c>
      <c r="AA1191" s="26">
        <f>IFERROR(INDEX(Cost_Components!$U$2:$U$29,MATCH(E1191,Cost_Components!$A$2:$A$29,0)),"")</f>
        <v>2025</v>
      </c>
      <c r="AB1191" s="26">
        <f>IFERROR(INDEX(Cost_Components!$V$2:$V$29,MATCH(E1191,Cost_Components!$A$2:$A$29,0)),"")</f>
        <v>2050</v>
      </c>
      <c r="AC1191" s="26">
        <f>IFERROR(INDEX(Cost_Components!$M$2:$M$29,MATCH(E1191,Cost_Components!$A$2:$A$29,0)),"")</f>
        <v>5</v>
      </c>
      <c r="AD1191" s="26">
        <f>IFERROR(INDEX(Cost_Components!$N$2:$N$29,MATCH(E1191,Cost_Components!$A$2:$A$29,0)),"")</f>
        <v>39</v>
      </c>
      <c r="AE1191" s="16" t="str">
        <f>IFERROR(INDEX(Cost_Components!$O$2:$O$29,MATCH(E1191,Cost_Components!$A$2:$A$29,0)),"")</f>
        <v>Both</v>
      </c>
      <c r="AF1191" s="11">
        <v>210112.873371322</v>
      </c>
      <c r="AG1191" s="11">
        <v>209554.15403124</v>
      </c>
      <c r="AH1191" s="23">
        <f t="shared" si="261"/>
        <v>1</v>
      </c>
      <c r="AI1191" s="10">
        <v>318840890.73215598</v>
      </c>
      <c r="AJ1191" s="29">
        <f t="shared" si="262"/>
        <v>1.03618597913838E-2</v>
      </c>
      <c r="AK1191" s="29">
        <f t="shared" si="263"/>
        <v>2.3021865471560682E-2</v>
      </c>
      <c r="AL1191" s="29">
        <f t="shared" si="264"/>
        <v>1.266000568017688E-2</v>
      </c>
      <c r="AM1191" s="29">
        <f t="shared" si="265"/>
        <v>7.2198243387644745E-3</v>
      </c>
    </row>
    <row r="1192" spans="1:39">
      <c r="A1192" t="s">
        <v>115</v>
      </c>
      <c r="B1192" s="20">
        <v>2045</v>
      </c>
      <c r="C1192" t="s">
        <v>250</v>
      </c>
      <c r="D1192" t="s">
        <v>254</v>
      </c>
      <c r="E1192" s="22" t="s">
        <v>346</v>
      </c>
      <c r="F1192" s="22" t="s">
        <v>347</v>
      </c>
      <c r="G1192" s="22" t="s">
        <v>251</v>
      </c>
      <c r="H1192" s="22" t="s">
        <v>237</v>
      </c>
      <c r="I1192" s="22" t="s">
        <v>309</v>
      </c>
      <c r="J1192" s="17">
        <f>IFERROR(INDEX(Cost_Components!$K$2:$K$29,MATCH(E1192,Cost_Components!$A$2:$A$29,0)),"")</f>
        <v>1</v>
      </c>
      <c r="K1192" s="17">
        <f t="shared" si="252"/>
        <v>0.70576923076923082</v>
      </c>
      <c r="L1192" s="17">
        <f>IFERROR(INDEX(Cost_Components!$S$2:$S$29,MATCH(E1192,Cost_Components!$A$2:$A$29,0)),"")</f>
        <v>0.31</v>
      </c>
      <c r="M1192" s="28">
        <f>IFERROR(INDEX(Cost_Components!$L$2:$L$29,MATCH(E1192,Cost_Components!$A$2:$A$29,0)),"")</f>
        <v>1</v>
      </c>
      <c r="N1192" s="29">
        <f>IFERROR(INDEX(Cost_Components!$P$2:$P$29,MATCH(E1192,Cost_Components!$A$2:$A$29,0)),"")</f>
        <v>50.857353529999997</v>
      </c>
      <c r="O1192" s="23">
        <f t="shared" si="253"/>
        <v>202310.06656374701</v>
      </c>
      <c r="P1192" s="23">
        <f t="shared" si="254"/>
        <v>201755.05901111299</v>
      </c>
      <c r="Q1192" s="23">
        <f t="shared" si="255"/>
        <v>3180825.7924041972</v>
      </c>
      <c r="R1192" s="23">
        <f t="shared" si="256"/>
        <v>7261627.5578713175</v>
      </c>
      <c r="S1192" s="23">
        <f t="shared" si="257"/>
        <v>4080801.7654671203</v>
      </c>
      <c r="T1192" s="16">
        <f>IFERROR(INDEX(Cost_Components!$R$2:$R$29,MATCH(E1192,Cost_Components!$A$2:$A$29,0)),"")</f>
        <v>1</v>
      </c>
      <c r="U1192" s="26">
        <f>IFERROR(INDEX(Cost_Components!$Q$2:$Q$29,MATCH(E1192,Cost_Components!$A$2:$A$29,0)),"")</f>
        <v>2023</v>
      </c>
      <c r="V1192" s="30">
        <f>1/(1+Calculation_Assumptions!$B$5)^(B1192-Calculation_Assumptions!$B$2)</f>
        <v>0.55367575418633497</v>
      </c>
      <c r="W1192" s="23">
        <f t="shared" si="258"/>
        <v>1761146.1195447403</v>
      </c>
      <c r="X1192" s="23">
        <f t="shared" si="259"/>
        <v>4020587.1147246757</v>
      </c>
      <c r="Y1192" s="23">
        <f t="shared" si="260"/>
        <v>2259440.9951799349</v>
      </c>
      <c r="Z1192" s="17">
        <f>IFERROR(INDEX(Cost_Components!$T$2:$T$29,MATCH(E1192,Cost_Components!$A$2:$A$29,0)),"")</f>
        <v>0.8</v>
      </c>
      <c r="AA1192" s="26">
        <f>IFERROR(INDEX(Cost_Components!$U$2:$U$29,MATCH(E1192,Cost_Components!$A$2:$A$29,0)),"")</f>
        <v>2025</v>
      </c>
      <c r="AB1192" s="26">
        <f>IFERROR(INDEX(Cost_Components!$V$2:$V$29,MATCH(E1192,Cost_Components!$A$2:$A$29,0)),"")</f>
        <v>2050</v>
      </c>
      <c r="AC1192" s="26">
        <f>IFERROR(INDEX(Cost_Components!$M$2:$M$29,MATCH(E1192,Cost_Components!$A$2:$A$29,0)),"")</f>
        <v>5</v>
      </c>
      <c r="AD1192" s="26">
        <f>IFERROR(INDEX(Cost_Components!$N$2:$N$29,MATCH(E1192,Cost_Components!$A$2:$A$29,0)),"")</f>
        <v>39</v>
      </c>
      <c r="AE1192" s="16" t="str">
        <f>IFERROR(INDEX(Cost_Components!$O$2:$O$29,MATCH(E1192,Cost_Components!$A$2:$A$29,0)),"")</f>
        <v>Both</v>
      </c>
      <c r="AF1192" s="11">
        <v>202310.06656374701</v>
      </c>
      <c r="AG1192" s="11">
        <v>201755.05901111299</v>
      </c>
      <c r="AH1192" s="23">
        <f t="shared" si="261"/>
        <v>1</v>
      </c>
      <c r="AI1192" s="10">
        <v>319784682.33108002</v>
      </c>
      <c r="AJ1192" s="29">
        <f t="shared" si="262"/>
        <v>9.9467734639991888E-3</v>
      </c>
      <c r="AK1192" s="29">
        <f t="shared" si="263"/>
        <v>2.2707865507933231E-2</v>
      </c>
      <c r="AL1192" s="29">
        <f t="shared" si="264"/>
        <v>1.2761092043934042E-2</v>
      </c>
      <c r="AM1192" s="29">
        <f t="shared" si="265"/>
        <v>7.065507261666419E-3</v>
      </c>
    </row>
    <row r="1193" spans="1:39">
      <c r="A1193" t="s">
        <v>115</v>
      </c>
      <c r="B1193" s="20">
        <v>2046</v>
      </c>
      <c r="C1193" t="s">
        <v>250</v>
      </c>
      <c r="D1193" t="s">
        <v>254</v>
      </c>
      <c r="E1193" s="22" t="s">
        <v>346</v>
      </c>
      <c r="F1193" s="22" t="s">
        <v>347</v>
      </c>
      <c r="G1193" s="22" t="s">
        <v>251</v>
      </c>
      <c r="H1193" s="22" t="s">
        <v>237</v>
      </c>
      <c r="I1193" s="22" t="s">
        <v>309</v>
      </c>
      <c r="J1193" s="17">
        <f>IFERROR(INDEX(Cost_Components!$K$2:$K$29,MATCH(E1193,Cost_Components!$A$2:$A$29,0)),"")</f>
        <v>1</v>
      </c>
      <c r="K1193" s="17">
        <f t="shared" si="252"/>
        <v>0.72461538461538466</v>
      </c>
      <c r="L1193" s="17">
        <f>IFERROR(INDEX(Cost_Components!$S$2:$S$29,MATCH(E1193,Cost_Components!$A$2:$A$29,0)),"")</f>
        <v>0.31</v>
      </c>
      <c r="M1193" s="28">
        <f>IFERROR(INDEX(Cost_Components!$L$2:$L$29,MATCH(E1193,Cost_Components!$A$2:$A$29,0)),"")</f>
        <v>1</v>
      </c>
      <c r="N1193" s="29">
        <f>IFERROR(INDEX(Cost_Components!$P$2:$P$29,MATCH(E1193,Cost_Components!$A$2:$A$29,0)),"")</f>
        <v>50.857353529999997</v>
      </c>
      <c r="O1193" s="23">
        <f t="shared" si="253"/>
        <v>194205.686091501</v>
      </c>
      <c r="P1193" s="23">
        <f t="shared" si="254"/>
        <v>193661.31207498201</v>
      </c>
      <c r="Q1193" s="23">
        <f t="shared" si="255"/>
        <v>3053221.5621171151</v>
      </c>
      <c r="R1193" s="23">
        <f t="shared" si="256"/>
        <v>7156871.9811202725</v>
      </c>
      <c r="S1193" s="23">
        <f t="shared" si="257"/>
        <v>4103650.4190031574</v>
      </c>
      <c r="T1193" s="16">
        <f>IFERROR(INDEX(Cost_Components!$R$2:$R$29,MATCH(E1193,Cost_Components!$A$2:$A$29,0)),"")</f>
        <v>1</v>
      </c>
      <c r="U1193" s="26">
        <f>IFERROR(INDEX(Cost_Components!$Q$2:$Q$29,MATCH(E1193,Cost_Components!$A$2:$A$29,0)),"")</f>
        <v>2023</v>
      </c>
      <c r="V1193" s="30">
        <f>1/(1+Calculation_Assumptions!$B$5)^(B1193-Calculation_Assumptions!$B$2)</f>
        <v>0.5375492759090631</v>
      </c>
      <c r="W1193" s="23">
        <f t="shared" si="258"/>
        <v>1641257.0399059937</v>
      </c>
      <c r="X1193" s="23">
        <f t="shared" si="259"/>
        <v>3847171.3512250646</v>
      </c>
      <c r="Y1193" s="23">
        <f t="shared" si="260"/>
        <v>2205914.3113190709</v>
      </c>
      <c r="Z1193" s="17">
        <f>IFERROR(INDEX(Cost_Components!$T$2:$T$29,MATCH(E1193,Cost_Components!$A$2:$A$29,0)),"")</f>
        <v>0.8</v>
      </c>
      <c r="AA1193" s="26">
        <f>IFERROR(INDEX(Cost_Components!$U$2:$U$29,MATCH(E1193,Cost_Components!$A$2:$A$29,0)),"")</f>
        <v>2025</v>
      </c>
      <c r="AB1193" s="26">
        <f>IFERROR(INDEX(Cost_Components!$V$2:$V$29,MATCH(E1193,Cost_Components!$A$2:$A$29,0)),"")</f>
        <v>2050</v>
      </c>
      <c r="AC1193" s="26">
        <f>IFERROR(INDEX(Cost_Components!$M$2:$M$29,MATCH(E1193,Cost_Components!$A$2:$A$29,0)),"")</f>
        <v>5</v>
      </c>
      <c r="AD1193" s="26">
        <f>IFERROR(INDEX(Cost_Components!$N$2:$N$29,MATCH(E1193,Cost_Components!$A$2:$A$29,0)),"")</f>
        <v>39</v>
      </c>
      <c r="AE1193" s="16" t="str">
        <f>IFERROR(INDEX(Cost_Components!$O$2:$O$29,MATCH(E1193,Cost_Components!$A$2:$A$29,0)),"")</f>
        <v>Both</v>
      </c>
      <c r="AF1193" s="11">
        <v>194205.686091501</v>
      </c>
      <c r="AG1193" s="11">
        <v>193661.31207498201</v>
      </c>
      <c r="AH1193" s="23">
        <f t="shared" si="261"/>
        <v>1</v>
      </c>
      <c r="AI1193" s="10">
        <v>320645615.981408</v>
      </c>
      <c r="AJ1193" s="29">
        <f t="shared" si="262"/>
        <v>9.5221060570937297E-3</v>
      </c>
      <c r="AK1193" s="29">
        <f t="shared" si="263"/>
        <v>2.2320192837238885E-2</v>
      </c>
      <c r="AL1193" s="29">
        <f t="shared" si="264"/>
        <v>1.2798086780145154E-2</v>
      </c>
      <c r="AM1193" s="29">
        <f t="shared" si="265"/>
        <v>6.8796022816883812E-3</v>
      </c>
    </row>
    <row r="1194" spans="1:39">
      <c r="A1194" t="s">
        <v>115</v>
      </c>
      <c r="B1194" s="20">
        <v>2047</v>
      </c>
      <c r="C1194" t="s">
        <v>250</v>
      </c>
      <c r="D1194" t="s">
        <v>254</v>
      </c>
      <c r="E1194" s="22" t="s">
        <v>346</v>
      </c>
      <c r="F1194" s="22" t="s">
        <v>347</v>
      </c>
      <c r="G1194" s="22" t="s">
        <v>251</v>
      </c>
      <c r="H1194" s="22" t="s">
        <v>237</v>
      </c>
      <c r="I1194" s="22" t="s">
        <v>309</v>
      </c>
      <c r="J1194" s="17">
        <f>IFERROR(INDEX(Cost_Components!$K$2:$K$29,MATCH(E1194,Cost_Components!$A$2:$A$29,0)),"")</f>
        <v>1</v>
      </c>
      <c r="K1194" s="17">
        <f t="shared" si="252"/>
        <v>0.74346153846153851</v>
      </c>
      <c r="L1194" s="17">
        <f>IFERROR(INDEX(Cost_Components!$S$2:$S$29,MATCH(E1194,Cost_Components!$A$2:$A$29,0)),"")</f>
        <v>0.31</v>
      </c>
      <c r="M1194" s="28">
        <f>IFERROR(INDEX(Cost_Components!$L$2:$L$29,MATCH(E1194,Cost_Components!$A$2:$A$29,0)),"")</f>
        <v>1</v>
      </c>
      <c r="N1194" s="29">
        <f>IFERROR(INDEX(Cost_Components!$P$2:$P$29,MATCH(E1194,Cost_Components!$A$2:$A$29,0)),"")</f>
        <v>50.857353529999997</v>
      </c>
      <c r="O1194" s="23">
        <f t="shared" si="253"/>
        <v>185543.53067550299</v>
      </c>
      <c r="P1194" s="23">
        <f t="shared" si="254"/>
        <v>185017.486796729</v>
      </c>
      <c r="Q1194" s="23">
        <f t="shared" si="255"/>
        <v>2916944.9179285397</v>
      </c>
      <c r="R1194" s="23">
        <f t="shared" si="256"/>
        <v>7015491.1241951631</v>
      </c>
      <c r="S1194" s="23">
        <f t="shared" si="257"/>
        <v>4098546.2062666235</v>
      </c>
      <c r="T1194" s="16">
        <f>IFERROR(INDEX(Cost_Components!$R$2:$R$29,MATCH(E1194,Cost_Components!$A$2:$A$29,0)),"")</f>
        <v>1</v>
      </c>
      <c r="U1194" s="26">
        <f>IFERROR(INDEX(Cost_Components!$Q$2:$Q$29,MATCH(E1194,Cost_Components!$A$2:$A$29,0)),"")</f>
        <v>2023</v>
      </c>
      <c r="V1194" s="30">
        <f>1/(1+Calculation_Assumptions!$B$5)^(B1194-Calculation_Assumptions!$B$2)</f>
        <v>0.52189250088258554</v>
      </c>
      <c r="W1194" s="23">
        <f t="shared" si="258"/>
        <v>1522331.6781544739</v>
      </c>
      <c r="X1194" s="23">
        <f t="shared" si="259"/>
        <v>3661332.207725795</v>
      </c>
      <c r="Y1194" s="23">
        <f t="shared" si="260"/>
        <v>2139000.5295713213</v>
      </c>
      <c r="Z1194" s="17">
        <f>IFERROR(INDEX(Cost_Components!$T$2:$T$29,MATCH(E1194,Cost_Components!$A$2:$A$29,0)),"")</f>
        <v>0.8</v>
      </c>
      <c r="AA1194" s="26">
        <f>IFERROR(INDEX(Cost_Components!$U$2:$U$29,MATCH(E1194,Cost_Components!$A$2:$A$29,0)),"")</f>
        <v>2025</v>
      </c>
      <c r="AB1194" s="26">
        <f>IFERROR(INDEX(Cost_Components!$V$2:$V$29,MATCH(E1194,Cost_Components!$A$2:$A$29,0)),"")</f>
        <v>2050</v>
      </c>
      <c r="AC1194" s="26">
        <f>IFERROR(INDEX(Cost_Components!$M$2:$M$29,MATCH(E1194,Cost_Components!$A$2:$A$29,0)),"")</f>
        <v>5</v>
      </c>
      <c r="AD1194" s="26">
        <f>IFERROR(INDEX(Cost_Components!$N$2:$N$29,MATCH(E1194,Cost_Components!$A$2:$A$29,0)),"")</f>
        <v>39</v>
      </c>
      <c r="AE1194" s="16" t="str">
        <f>IFERROR(INDEX(Cost_Components!$O$2:$O$29,MATCH(E1194,Cost_Components!$A$2:$A$29,0)),"")</f>
        <v>Both</v>
      </c>
      <c r="AF1194" s="11">
        <v>185543.53067550299</v>
      </c>
      <c r="AG1194" s="11">
        <v>185017.486796729</v>
      </c>
      <c r="AH1194" s="23">
        <f t="shared" si="261"/>
        <v>1</v>
      </c>
      <c r="AI1194" s="10">
        <v>321429520.52287501</v>
      </c>
      <c r="AJ1194" s="29">
        <f t="shared" si="262"/>
        <v>9.074912948827769E-3</v>
      </c>
      <c r="AK1194" s="29">
        <f t="shared" si="263"/>
        <v>2.1825907940200829E-2</v>
      </c>
      <c r="AL1194" s="29">
        <f t="shared" si="264"/>
        <v>1.275099499137306E-2</v>
      </c>
      <c r="AM1194" s="29">
        <f t="shared" si="265"/>
        <v>6.6546486647890086E-3</v>
      </c>
    </row>
    <row r="1195" spans="1:39">
      <c r="A1195" t="s">
        <v>115</v>
      </c>
      <c r="B1195" s="20">
        <v>2048</v>
      </c>
      <c r="C1195" t="s">
        <v>250</v>
      </c>
      <c r="D1195" t="s">
        <v>254</v>
      </c>
      <c r="E1195" s="22" t="s">
        <v>346</v>
      </c>
      <c r="F1195" s="22" t="s">
        <v>347</v>
      </c>
      <c r="G1195" s="22" t="s">
        <v>251</v>
      </c>
      <c r="H1195" s="22" t="s">
        <v>237</v>
      </c>
      <c r="I1195" s="22" t="s">
        <v>309</v>
      </c>
      <c r="J1195" s="17">
        <f>IFERROR(INDEX(Cost_Components!$K$2:$K$29,MATCH(E1195,Cost_Components!$A$2:$A$29,0)),"")</f>
        <v>1</v>
      </c>
      <c r="K1195" s="17">
        <f t="shared" si="252"/>
        <v>0.76230769230769235</v>
      </c>
      <c r="L1195" s="17">
        <f>IFERROR(INDEX(Cost_Components!$S$2:$S$29,MATCH(E1195,Cost_Components!$A$2:$A$29,0)),"")</f>
        <v>0.31</v>
      </c>
      <c r="M1195" s="28">
        <f>IFERROR(INDEX(Cost_Components!$L$2:$L$29,MATCH(E1195,Cost_Components!$A$2:$A$29,0)),"")</f>
        <v>1</v>
      </c>
      <c r="N1195" s="29">
        <f>IFERROR(INDEX(Cost_Components!$P$2:$P$29,MATCH(E1195,Cost_Components!$A$2:$A$29,0)),"")</f>
        <v>50.857353529999997</v>
      </c>
      <c r="O1195" s="23">
        <f t="shared" si="253"/>
        <v>180514.81485510801</v>
      </c>
      <c r="P1195" s="23">
        <f t="shared" si="254"/>
        <v>179991.44805817</v>
      </c>
      <c r="Q1195" s="23">
        <f t="shared" si="255"/>
        <v>2837705.498944005</v>
      </c>
      <c r="R1195" s="23">
        <f t="shared" si="256"/>
        <v>6998370.157446404</v>
      </c>
      <c r="S1195" s="23">
        <f t="shared" si="257"/>
        <v>4160664.658502399</v>
      </c>
      <c r="T1195" s="16">
        <f>IFERROR(INDEX(Cost_Components!$R$2:$R$29,MATCH(E1195,Cost_Components!$A$2:$A$29,0)),"")</f>
        <v>1</v>
      </c>
      <c r="U1195" s="26">
        <f>IFERROR(INDEX(Cost_Components!$Q$2:$Q$29,MATCH(E1195,Cost_Components!$A$2:$A$29,0)),"")</f>
        <v>2023</v>
      </c>
      <c r="V1195" s="30">
        <f>1/(1+Calculation_Assumptions!$B$5)^(B1195-Calculation_Assumptions!$B$2)</f>
        <v>0.50669174842969467</v>
      </c>
      <c r="W1195" s="23">
        <f t="shared" si="258"/>
        <v>1437841.960788497</v>
      </c>
      <c r="X1195" s="23">
        <f t="shared" si="259"/>
        <v>3546016.411234716</v>
      </c>
      <c r="Y1195" s="23">
        <f t="shared" si="260"/>
        <v>2108174.4504462192</v>
      </c>
      <c r="Z1195" s="17">
        <f>IFERROR(INDEX(Cost_Components!$T$2:$T$29,MATCH(E1195,Cost_Components!$A$2:$A$29,0)),"")</f>
        <v>0.8</v>
      </c>
      <c r="AA1195" s="26">
        <f>IFERROR(INDEX(Cost_Components!$U$2:$U$29,MATCH(E1195,Cost_Components!$A$2:$A$29,0)),"")</f>
        <v>2025</v>
      </c>
      <c r="AB1195" s="26">
        <f>IFERROR(INDEX(Cost_Components!$V$2:$V$29,MATCH(E1195,Cost_Components!$A$2:$A$29,0)),"")</f>
        <v>2050</v>
      </c>
      <c r="AC1195" s="26">
        <f>IFERROR(INDEX(Cost_Components!$M$2:$M$29,MATCH(E1195,Cost_Components!$A$2:$A$29,0)),"")</f>
        <v>5</v>
      </c>
      <c r="AD1195" s="26">
        <f>IFERROR(INDEX(Cost_Components!$N$2:$N$29,MATCH(E1195,Cost_Components!$A$2:$A$29,0)),"")</f>
        <v>39</v>
      </c>
      <c r="AE1195" s="16" t="str">
        <f>IFERROR(INDEX(Cost_Components!$O$2:$O$29,MATCH(E1195,Cost_Components!$A$2:$A$29,0)),"")</f>
        <v>Both</v>
      </c>
      <c r="AF1195" s="11">
        <v>180514.81485510801</v>
      </c>
      <c r="AG1195" s="11">
        <v>179991.44805817</v>
      </c>
      <c r="AH1195" s="23">
        <f t="shared" si="261"/>
        <v>1</v>
      </c>
      <c r="AI1195" s="10">
        <v>322136832.26016098</v>
      </c>
      <c r="AJ1195" s="29">
        <f t="shared" si="262"/>
        <v>8.8090066542041521E-3</v>
      </c>
      <c r="AK1195" s="29">
        <f t="shared" si="263"/>
        <v>2.1724836953119501E-2</v>
      </c>
      <c r="AL1195" s="29">
        <f t="shared" si="264"/>
        <v>1.291583029891535E-2</v>
      </c>
      <c r="AM1195" s="29">
        <f t="shared" si="265"/>
        <v>6.5443446365786454E-3</v>
      </c>
    </row>
    <row r="1196" spans="1:39">
      <c r="A1196" t="s">
        <v>115</v>
      </c>
      <c r="B1196" s="20">
        <v>2049</v>
      </c>
      <c r="C1196" t="s">
        <v>250</v>
      </c>
      <c r="D1196" t="s">
        <v>254</v>
      </c>
      <c r="E1196" s="22" t="s">
        <v>346</v>
      </c>
      <c r="F1196" s="22" t="s">
        <v>347</v>
      </c>
      <c r="G1196" s="22" t="s">
        <v>251</v>
      </c>
      <c r="H1196" s="22" t="s">
        <v>237</v>
      </c>
      <c r="I1196" s="22" t="s">
        <v>309</v>
      </c>
      <c r="J1196" s="17">
        <f>IFERROR(INDEX(Cost_Components!$K$2:$K$29,MATCH(E1196,Cost_Components!$A$2:$A$29,0)),"")</f>
        <v>1</v>
      </c>
      <c r="K1196" s="17">
        <f t="shared" si="252"/>
        <v>0.7811538461538462</v>
      </c>
      <c r="L1196" s="17">
        <f>IFERROR(INDEX(Cost_Components!$S$2:$S$29,MATCH(E1196,Cost_Components!$A$2:$A$29,0)),"")</f>
        <v>0.31</v>
      </c>
      <c r="M1196" s="28">
        <f>IFERROR(INDEX(Cost_Components!$L$2:$L$29,MATCH(E1196,Cost_Components!$A$2:$A$29,0)),"")</f>
        <v>1</v>
      </c>
      <c r="N1196" s="29">
        <f>IFERROR(INDEX(Cost_Components!$P$2:$P$29,MATCH(E1196,Cost_Components!$A$2:$A$29,0)),"")</f>
        <v>50.857353529999997</v>
      </c>
      <c r="O1196" s="23">
        <f t="shared" si="253"/>
        <v>175334.540392672</v>
      </c>
      <c r="P1196" s="23">
        <f t="shared" si="254"/>
        <v>174817.96911946899</v>
      </c>
      <c r="Q1196" s="23">
        <f t="shared" si="255"/>
        <v>2756141.5702606919</v>
      </c>
      <c r="R1196" s="23">
        <f t="shared" si="256"/>
        <v>6965588.4559424026</v>
      </c>
      <c r="S1196" s="23">
        <f t="shared" si="257"/>
        <v>4209446.8856817111</v>
      </c>
      <c r="T1196" s="16">
        <f>IFERROR(INDEX(Cost_Components!$R$2:$R$29,MATCH(E1196,Cost_Components!$A$2:$A$29,0)),"")</f>
        <v>1</v>
      </c>
      <c r="U1196" s="26">
        <f>IFERROR(INDEX(Cost_Components!$Q$2:$Q$29,MATCH(E1196,Cost_Components!$A$2:$A$29,0)),"")</f>
        <v>2023</v>
      </c>
      <c r="V1196" s="30">
        <f>1/(1+Calculation_Assumptions!$B$5)^(B1196-Calculation_Assumptions!$B$2)</f>
        <v>0.49193373633950943</v>
      </c>
      <c r="W1196" s="23">
        <f t="shared" si="258"/>
        <v>1355839.0205389848</v>
      </c>
      <c r="X1196" s="23">
        <f t="shared" si="259"/>
        <v>3426607.9549351004</v>
      </c>
      <c r="Y1196" s="23">
        <f t="shared" si="260"/>
        <v>2070768.9343961161</v>
      </c>
      <c r="Z1196" s="17">
        <f>IFERROR(INDEX(Cost_Components!$T$2:$T$29,MATCH(E1196,Cost_Components!$A$2:$A$29,0)),"")</f>
        <v>0.8</v>
      </c>
      <c r="AA1196" s="26">
        <f>IFERROR(INDEX(Cost_Components!$U$2:$U$29,MATCH(E1196,Cost_Components!$A$2:$A$29,0)),"")</f>
        <v>2025</v>
      </c>
      <c r="AB1196" s="26">
        <f>IFERROR(INDEX(Cost_Components!$V$2:$V$29,MATCH(E1196,Cost_Components!$A$2:$A$29,0)),"")</f>
        <v>2050</v>
      </c>
      <c r="AC1196" s="26">
        <f>IFERROR(INDEX(Cost_Components!$M$2:$M$29,MATCH(E1196,Cost_Components!$A$2:$A$29,0)),"")</f>
        <v>5</v>
      </c>
      <c r="AD1196" s="26">
        <f>IFERROR(INDEX(Cost_Components!$N$2:$N$29,MATCH(E1196,Cost_Components!$A$2:$A$29,0)),"")</f>
        <v>39</v>
      </c>
      <c r="AE1196" s="16" t="str">
        <f>IFERROR(INDEX(Cost_Components!$O$2:$O$29,MATCH(E1196,Cost_Components!$A$2:$A$29,0)),"")</f>
        <v>Both</v>
      </c>
      <c r="AF1196" s="11">
        <v>175334.540392672</v>
      </c>
      <c r="AG1196" s="11">
        <v>174817.96911946899</v>
      </c>
      <c r="AH1196" s="23">
        <f t="shared" si="261"/>
        <v>1</v>
      </c>
      <c r="AI1196" s="10">
        <v>322765819.75268102</v>
      </c>
      <c r="AJ1196" s="29">
        <f t="shared" si="262"/>
        <v>8.5391370510439508E-3</v>
      </c>
      <c r="AK1196" s="29">
        <f t="shared" si="263"/>
        <v>2.1580935866380702E-2</v>
      </c>
      <c r="AL1196" s="29">
        <f t="shared" si="264"/>
        <v>1.3041798815336753E-2</v>
      </c>
      <c r="AM1196" s="29">
        <f t="shared" si="265"/>
        <v>6.4157008198167968E-3</v>
      </c>
    </row>
    <row r="1197" spans="1:39">
      <c r="A1197" t="s">
        <v>115</v>
      </c>
      <c r="B1197" s="20">
        <v>2050</v>
      </c>
      <c r="C1197" t="s">
        <v>250</v>
      </c>
      <c r="D1197" t="s">
        <v>254</v>
      </c>
      <c r="E1197" s="22" t="s">
        <v>346</v>
      </c>
      <c r="F1197" s="22" t="s">
        <v>347</v>
      </c>
      <c r="G1197" s="22" t="s">
        <v>251</v>
      </c>
      <c r="H1197" s="22" t="s">
        <v>237</v>
      </c>
      <c r="I1197" s="22" t="s">
        <v>309</v>
      </c>
      <c r="J1197" s="17">
        <f>IFERROR(INDEX(Cost_Components!$K$2:$K$29,MATCH(E1197,Cost_Components!$A$2:$A$29,0)),"")</f>
        <v>1</v>
      </c>
      <c r="K1197" s="17">
        <f t="shared" si="252"/>
        <v>0.8</v>
      </c>
      <c r="L1197" s="17">
        <f>IFERROR(INDEX(Cost_Components!$S$2:$S$29,MATCH(E1197,Cost_Components!$A$2:$A$29,0)),"")</f>
        <v>0.31</v>
      </c>
      <c r="M1197" s="28">
        <f>IFERROR(INDEX(Cost_Components!$L$2:$L$29,MATCH(E1197,Cost_Components!$A$2:$A$29,0)),"")</f>
        <v>1</v>
      </c>
      <c r="N1197" s="29">
        <f>IFERROR(INDEX(Cost_Components!$P$2:$P$29,MATCH(E1197,Cost_Components!$A$2:$A$29,0)),"")</f>
        <v>50.857353529999997</v>
      </c>
      <c r="O1197" s="23">
        <f t="shared" si="253"/>
        <v>169901.18527923399</v>
      </c>
      <c r="P1197" s="23">
        <f t="shared" si="254"/>
        <v>169396.162864527</v>
      </c>
      <c r="Q1197" s="23">
        <f t="shared" si="255"/>
        <v>2670662.5678422791</v>
      </c>
      <c r="R1197" s="23">
        <f t="shared" si="256"/>
        <v>6912579.7159296283</v>
      </c>
      <c r="S1197" s="23">
        <f t="shared" si="257"/>
        <v>4241917.1480873488</v>
      </c>
      <c r="T1197" s="16">
        <f>IFERROR(INDEX(Cost_Components!$R$2:$R$29,MATCH(E1197,Cost_Components!$A$2:$A$29,0)),"")</f>
        <v>1</v>
      </c>
      <c r="U1197" s="26">
        <f>IFERROR(INDEX(Cost_Components!$Q$2:$Q$29,MATCH(E1197,Cost_Components!$A$2:$A$29,0)),"")</f>
        <v>2023</v>
      </c>
      <c r="V1197" s="30">
        <f>1/(1+Calculation_Assumptions!$B$5)^(B1197-Calculation_Assumptions!$B$2)</f>
        <v>0.47760556926165965</v>
      </c>
      <c r="W1197" s="23">
        <f t="shared" si="258"/>
        <v>1275523.3160201174</v>
      </c>
      <c r="X1197" s="23">
        <f t="shared" si="259"/>
        <v>3301486.5702931718</v>
      </c>
      <c r="Y1197" s="23">
        <f t="shared" si="260"/>
        <v>2025963.254273054</v>
      </c>
      <c r="Z1197" s="17">
        <f>IFERROR(INDEX(Cost_Components!$T$2:$T$29,MATCH(E1197,Cost_Components!$A$2:$A$29,0)),"")</f>
        <v>0.8</v>
      </c>
      <c r="AA1197" s="26">
        <f>IFERROR(INDEX(Cost_Components!$U$2:$U$29,MATCH(E1197,Cost_Components!$A$2:$A$29,0)),"")</f>
        <v>2025</v>
      </c>
      <c r="AB1197" s="26">
        <f>IFERROR(INDEX(Cost_Components!$V$2:$V$29,MATCH(E1197,Cost_Components!$A$2:$A$29,0)),"")</f>
        <v>2050</v>
      </c>
      <c r="AC1197" s="26">
        <f>IFERROR(INDEX(Cost_Components!$M$2:$M$29,MATCH(E1197,Cost_Components!$A$2:$A$29,0)),"")</f>
        <v>5</v>
      </c>
      <c r="AD1197" s="26">
        <f>IFERROR(INDEX(Cost_Components!$N$2:$N$29,MATCH(E1197,Cost_Components!$A$2:$A$29,0)),"")</f>
        <v>39</v>
      </c>
      <c r="AE1197" s="16" t="str">
        <f>IFERROR(INDEX(Cost_Components!$O$2:$O$29,MATCH(E1197,Cost_Components!$A$2:$A$29,0)),"")</f>
        <v>Both</v>
      </c>
      <c r="AF1197" s="11">
        <v>169901.18527923399</v>
      </c>
      <c r="AG1197" s="11">
        <v>169396.162864527</v>
      </c>
      <c r="AH1197" s="23">
        <f t="shared" si="261"/>
        <v>1</v>
      </c>
      <c r="AI1197" s="10">
        <v>323312042.56328499</v>
      </c>
      <c r="AJ1197" s="29">
        <f t="shared" si="262"/>
        <v>8.2603250614134618E-3</v>
      </c>
      <c r="AK1197" s="29">
        <f t="shared" si="263"/>
        <v>2.1380520382492597E-2</v>
      </c>
      <c r="AL1197" s="29">
        <f t="shared" si="264"/>
        <v>1.3120195321079131E-2</v>
      </c>
      <c r="AM1197" s="29">
        <f t="shared" si="265"/>
        <v>6.2662783551481619E-3</v>
      </c>
    </row>
    <row r="1198" spans="1:39">
      <c r="A1198" t="s">
        <v>115</v>
      </c>
      <c r="B1198" s="20">
        <v>2025</v>
      </c>
      <c r="C1198" t="s">
        <v>257</v>
      </c>
      <c r="D1198" t="s">
        <v>254</v>
      </c>
      <c r="E1198" s="22" t="s">
        <v>349</v>
      </c>
      <c r="F1198" s="22" t="s">
        <v>350</v>
      </c>
      <c r="G1198" s="22" t="s">
        <v>258</v>
      </c>
      <c r="H1198" s="22" t="s">
        <v>237</v>
      </c>
      <c r="I1198" s="22" t="s">
        <v>309</v>
      </c>
      <c r="J1198" s="17">
        <f>IFERROR(INDEX(Cost_Components!$K$2:$K$29,MATCH(E1198,Cost_Components!$A$2:$A$29,0)),"")</f>
        <v>4.1000000000000002E-2</v>
      </c>
      <c r="K1198" s="17">
        <f t="shared" si="252"/>
        <v>0.12692307692307694</v>
      </c>
      <c r="L1198" s="17">
        <f>IFERROR(INDEX(Cost_Components!$S$2:$S$29,MATCH(E1198,Cost_Components!$A$2:$A$29,0)),"")</f>
        <v>0.1</v>
      </c>
      <c r="M1198" s="28">
        <f>IFERROR(INDEX(Cost_Components!$L$2:$L$29,MATCH(E1198,Cost_Components!$A$2:$A$29,0)),"")</f>
        <v>1</v>
      </c>
      <c r="N1198" s="29">
        <f>IFERROR(INDEX(Cost_Components!$P$2:$P$29,MATCH(E1198,Cost_Components!$A$2:$A$29,0)),"")</f>
        <v>12488.38616</v>
      </c>
      <c r="O1198" s="23">
        <f t="shared" si="253"/>
        <v>25046.478091085919</v>
      </c>
      <c r="P1198" s="23">
        <f t="shared" si="254"/>
        <v>25045.718625180205</v>
      </c>
      <c r="Q1198" s="23">
        <f t="shared" si="255"/>
        <v>31278060.584595472</v>
      </c>
      <c r="R1198" s="23">
        <f t="shared" si="256"/>
        <v>39700280.698200777</v>
      </c>
      <c r="S1198" s="23">
        <f t="shared" si="257"/>
        <v>8422220.1136053056</v>
      </c>
      <c r="T1198" s="16">
        <f>IFERROR(INDEX(Cost_Components!$R$2:$R$29,MATCH(E1198,Cost_Components!$A$2:$A$29,0)),"")</f>
        <v>1</v>
      </c>
      <c r="U1198" s="26">
        <f>IFERROR(INDEX(Cost_Components!$Q$2:$Q$29,MATCH(E1198,Cost_Components!$A$2:$A$29,0)),"")</f>
        <v>2023</v>
      </c>
      <c r="V1198" s="30">
        <f>1/(1+Calculation_Assumptions!$B$5)^(B1198-Calculation_Assumptions!$B$2)</f>
        <v>1</v>
      </c>
      <c r="W1198" s="23">
        <f t="shared" si="258"/>
        <v>31278060.584595472</v>
      </c>
      <c r="X1198" s="23">
        <f t="shared" si="259"/>
        <v>39700280.698200777</v>
      </c>
      <c r="Y1198" s="23">
        <f t="shared" si="260"/>
        <v>8422220.1136053056</v>
      </c>
      <c r="Z1198" s="17">
        <f>IFERROR(INDEX(Cost_Components!$T$2:$T$29,MATCH(E1198,Cost_Components!$A$2:$A$29,0)),"")</f>
        <v>0.8</v>
      </c>
      <c r="AA1198" s="26">
        <f>IFERROR(INDEX(Cost_Components!$U$2:$U$29,MATCH(E1198,Cost_Components!$A$2:$A$29,0)),"")</f>
        <v>2025</v>
      </c>
      <c r="AB1198" s="26">
        <f>IFERROR(INDEX(Cost_Components!$V$2:$V$29,MATCH(E1198,Cost_Components!$A$2:$A$29,0)),"")</f>
        <v>2050</v>
      </c>
      <c r="AC1198" s="26">
        <f>IFERROR(INDEX(Cost_Components!$M$2:$M$29,MATCH(E1198,Cost_Components!$A$2:$A$29,0)),"")</f>
        <v>5</v>
      </c>
      <c r="AD1198" s="26">
        <f>IFERROR(INDEX(Cost_Components!$N$2:$N$29,MATCH(E1198,Cost_Components!$A$2:$A$29,0)),"")</f>
        <v>40</v>
      </c>
      <c r="AE1198" s="16" t="str">
        <f>IFERROR(INDEX(Cost_Components!$O$2:$O$29,MATCH(E1198,Cost_Components!$A$2:$A$29,0)),"")</f>
        <v>Both</v>
      </c>
      <c r="AF1198" s="11">
        <v>610889.70953868097</v>
      </c>
      <c r="AG1198" s="11">
        <v>610871.18598000496</v>
      </c>
      <c r="AH1198" s="23">
        <f t="shared" si="261"/>
        <v>1</v>
      </c>
      <c r="AI1198" s="10">
        <v>288391907.64445603</v>
      </c>
      <c r="AJ1198" s="29">
        <f t="shared" si="262"/>
        <v>0.10845679006762086</v>
      </c>
      <c r="AK1198" s="29">
        <f t="shared" si="263"/>
        <v>0.1376608692749634</v>
      </c>
      <c r="AL1198" s="29">
        <f t="shared" si="264"/>
        <v>2.9204079207342529E-2</v>
      </c>
      <c r="AM1198" s="29">
        <f t="shared" si="265"/>
        <v>2.9204079207342529E-2</v>
      </c>
    </row>
    <row r="1199" spans="1:39">
      <c r="A1199" t="s">
        <v>115</v>
      </c>
      <c r="B1199" s="20">
        <v>2026</v>
      </c>
      <c r="C1199" t="s">
        <v>257</v>
      </c>
      <c r="D1199" t="s">
        <v>254</v>
      </c>
      <c r="E1199" s="22" t="s">
        <v>349</v>
      </c>
      <c r="F1199" s="22" t="s">
        <v>350</v>
      </c>
      <c r="G1199" s="22" t="s">
        <v>258</v>
      </c>
      <c r="H1199" s="22" t="s">
        <v>237</v>
      </c>
      <c r="I1199" s="22" t="s">
        <v>309</v>
      </c>
      <c r="J1199" s="17">
        <f>IFERROR(INDEX(Cost_Components!$K$2:$K$29,MATCH(E1199,Cost_Components!$A$2:$A$29,0)),"")</f>
        <v>4.1000000000000002E-2</v>
      </c>
      <c r="K1199" s="17">
        <f t="shared" si="252"/>
        <v>0.15384615384615385</v>
      </c>
      <c r="L1199" s="17">
        <f>IFERROR(INDEX(Cost_Components!$S$2:$S$29,MATCH(E1199,Cost_Components!$A$2:$A$29,0)),"")</f>
        <v>0.1</v>
      </c>
      <c r="M1199" s="28">
        <f>IFERROR(INDEX(Cost_Components!$L$2:$L$29,MATCH(E1199,Cost_Components!$A$2:$A$29,0)),"")</f>
        <v>1</v>
      </c>
      <c r="N1199" s="29">
        <f>IFERROR(INDEX(Cost_Components!$P$2:$P$29,MATCH(E1199,Cost_Components!$A$2:$A$29,0)),"")</f>
        <v>12488.38616</v>
      </c>
      <c r="O1199" s="23">
        <f t="shared" si="253"/>
        <v>24041.086120204367</v>
      </c>
      <c r="P1199" s="23">
        <f t="shared" si="254"/>
        <v>24038.955108314411</v>
      </c>
      <c r="Q1199" s="23">
        <f t="shared" si="255"/>
        <v>30020775.427553501</v>
      </c>
      <c r="R1199" s="23">
        <f t="shared" si="256"/>
        <v>46189902.642296672</v>
      </c>
      <c r="S1199" s="23">
        <f t="shared" si="257"/>
        <v>16169127.214743171</v>
      </c>
      <c r="T1199" s="16">
        <f>IFERROR(INDEX(Cost_Components!$R$2:$R$29,MATCH(E1199,Cost_Components!$A$2:$A$29,0)),"")</f>
        <v>1</v>
      </c>
      <c r="U1199" s="26">
        <f>IFERROR(INDEX(Cost_Components!$Q$2:$Q$29,MATCH(E1199,Cost_Components!$A$2:$A$29,0)),"")</f>
        <v>2023</v>
      </c>
      <c r="V1199" s="30">
        <f>1/(1+Calculation_Assumptions!$B$5)^(B1199-Calculation_Assumptions!$B$2)</f>
        <v>0.970873786407767</v>
      </c>
      <c r="W1199" s="23">
        <f t="shared" si="258"/>
        <v>29146383.910246119</v>
      </c>
      <c r="X1199" s="23">
        <f t="shared" si="259"/>
        <v>44844565.672132693</v>
      </c>
      <c r="Y1199" s="23">
        <f t="shared" si="260"/>
        <v>15698181.761886574</v>
      </c>
      <c r="Z1199" s="17">
        <f>IFERROR(INDEX(Cost_Components!$T$2:$T$29,MATCH(E1199,Cost_Components!$A$2:$A$29,0)),"")</f>
        <v>0.8</v>
      </c>
      <c r="AA1199" s="26">
        <f>IFERROR(INDEX(Cost_Components!$U$2:$U$29,MATCH(E1199,Cost_Components!$A$2:$A$29,0)),"")</f>
        <v>2025</v>
      </c>
      <c r="AB1199" s="26">
        <f>IFERROR(INDEX(Cost_Components!$V$2:$V$29,MATCH(E1199,Cost_Components!$A$2:$A$29,0)),"")</f>
        <v>2050</v>
      </c>
      <c r="AC1199" s="26">
        <f>IFERROR(INDEX(Cost_Components!$M$2:$M$29,MATCH(E1199,Cost_Components!$A$2:$A$29,0)),"")</f>
        <v>5</v>
      </c>
      <c r="AD1199" s="26">
        <f>IFERROR(INDEX(Cost_Components!$N$2:$N$29,MATCH(E1199,Cost_Components!$A$2:$A$29,0)),"")</f>
        <v>40</v>
      </c>
      <c r="AE1199" s="16" t="str">
        <f>IFERROR(INDEX(Cost_Components!$O$2:$O$29,MATCH(E1199,Cost_Components!$A$2:$A$29,0)),"")</f>
        <v>Both</v>
      </c>
      <c r="AF1199" s="11">
        <v>586367.95415132598</v>
      </c>
      <c r="AG1199" s="11">
        <v>586315.97825157095</v>
      </c>
      <c r="AH1199" s="23">
        <f t="shared" si="261"/>
        <v>1</v>
      </c>
      <c r="AI1199" s="10">
        <v>290472130.233437</v>
      </c>
      <c r="AJ1199" s="29">
        <f t="shared" si="262"/>
        <v>0.10335165512583737</v>
      </c>
      <c r="AK1199" s="29">
        <f t="shared" si="263"/>
        <v>0.15901664164880913</v>
      </c>
      <c r="AL1199" s="29">
        <f t="shared" si="264"/>
        <v>5.566498652297177E-2</v>
      </c>
      <c r="AM1199" s="29">
        <f t="shared" si="265"/>
        <v>5.404367623589492E-2</v>
      </c>
    </row>
    <row r="1200" spans="1:39">
      <c r="A1200" t="s">
        <v>115</v>
      </c>
      <c r="B1200" s="20">
        <v>2027</v>
      </c>
      <c r="C1200" t="s">
        <v>257</v>
      </c>
      <c r="D1200" t="s">
        <v>254</v>
      </c>
      <c r="E1200" s="22" t="s">
        <v>349</v>
      </c>
      <c r="F1200" s="22" t="s">
        <v>350</v>
      </c>
      <c r="G1200" s="22" t="s">
        <v>258</v>
      </c>
      <c r="H1200" s="22" t="s">
        <v>237</v>
      </c>
      <c r="I1200" s="22" t="s">
        <v>309</v>
      </c>
      <c r="J1200" s="17">
        <f>IFERROR(INDEX(Cost_Components!$K$2:$K$29,MATCH(E1200,Cost_Components!$A$2:$A$29,0)),"")</f>
        <v>4.1000000000000002E-2</v>
      </c>
      <c r="K1200" s="17">
        <f t="shared" si="252"/>
        <v>0.18076923076923079</v>
      </c>
      <c r="L1200" s="17">
        <f>IFERROR(INDEX(Cost_Components!$S$2:$S$29,MATCH(E1200,Cost_Components!$A$2:$A$29,0)),"")</f>
        <v>0.1</v>
      </c>
      <c r="M1200" s="28">
        <f>IFERROR(INDEX(Cost_Components!$L$2:$L$29,MATCH(E1200,Cost_Components!$A$2:$A$29,0)),"")</f>
        <v>1</v>
      </c>
      <c r="N1200" s="29">
        <f>IFERROR(INDEX(Cost_Components!$P$2:$P$29,MATCH(E1200,Cost_Components!$A$2:$A$29,0)),"")</f>
        <v>12488.38616</v>
      </c>
      <c r="O1200" s="23">
        <f t="shared" si="253"/>
        <v>23067.412476556663</v>
      </c>
      <c r="P1200" s="23">
        <f t="shared" si="254"/>
        <v>23063.44116604167</v>
      </c>
      <c r="Q1200" s="23">
        <f t="shared" si="255"/>
        <v>28802515.945996907</v>
      </c>
      <c r="R1200" s="23">
        <f t="shared" si="256"/>
        <v>52075051.814632133</v>
      </c>
      <c r="S1200" s="23">
        <f t="shared" si="257"/>
        <v>23272535.868635226</v>
      </c>
      <c r="T1200" s="16">
        <f>IFERROR(INDEX(Cost_Components!$R$2:$R$29,MATCH(E1200,Cost_Components!$A$2:$A$29,0)),"")</f>
        <v>1</v>
      </c>
      <c r="U1200" s="26">
        <f>IFERROR(INDEX(Cost_Components!$Q$2:$Q$29,MATCH(E1200,Cost_Components!$A$2:$A$29,0)),"")</f>
        <v>2023</v>
      </c>
      <c r="V1200" s="30">
        <f>1/(1+Calculation_Assumptions!$B$5)^(B1200-Calculation_Assumptions!$B$2)</f>
        <v>0.94259590913375435</v>
      </c>
      <c r="W1200" s="23">
        <f t="shared" si="258"/>
        <v>27149133.703456409</v>
      </c>
      <c r="X1200" s="23">
        <f t="shared" si="259"/>
        <v>49085730.808400542</v>
      </c>
      <c r="Y1200" s="23">
        <f t="shared" si="260"/>
        <v>21936597.104944129</v>
      </c>
      <c r="Z1200" s="17">
        <f>IFERROR(INDEX(Cost_Components!$T$2:$T$29,MATCH(E1200,Cost_Components!$A$2:$A$29,0)),"")</f>
        <v>0.8</v>
      </c>
      <c r="AA1200" s="26">
        <f>IFERROR(INDEX(Cost_Components!$U$2:$U$29,MATCH(E1200,Cost_Components!$A$2:$A$29,0)),"")</f>
        <v>2025</v>
      </c>
      <c r="AB1200" s="26">
        <f>IFERROR(INDEX(Cost_Components!$V$2:$V$29,MATCH(E1200,Cost_Components!$A$2:$A$29,0)),"")</f>
        <v>2050</v>
      </c>
      <c r="AC1200" s="26">
        <f>IFERROR(INDEX(Cost_Components!$M$2:$M$29,MATCH(E1200,Cost_Components!$A$2:$A$29,0)),"")</f>
        <v>5</v>
      </c>
      <c r="AD1200" s="26">
        <f>IFERROR(INDEX(Cost_Components!$N$2:$N$29,MATCH(E1200,Cost_Components!$A$2:$A$29,0)),"")</f>
        <v>40</v>
      </c>
      <c r="AE1200" s="16" t="str">
        <f>IFERROR(INDEX(Cost_Components!$O$2:$O$29,MATCH(E1200,Cost_Components!$A$2:$A$29,0)),"")</f>
        <v>Both</v>
      </c>
      <c r="AF1200" s="11">
        <v>562619.81650138204</v>
      </c>
      <c r="AG1200" s="11">
        <v>562522.95526930899</v>
      </c>
      <c r="AH1200" s="23">
        <f t="shared" si="261"/>
        <v>1</v>
      </c>
      <c r="AI1200" s="10">
        <v>292505080.826208</v>
      </c>
      <c r="AJ1200" s="29">
        <f t="shared" si="262"/>
        <v>9.8468429555621739E-2</v>
      </c>
      <c r="AK1200" s="29">
        <f t="shared" si="263"/>
        <v>0.17803127271342184</v>
      </c>
      <c r="AL1200" s="29">
        <f t="shared" si="264"/>
        <v>7.9562843157800087E-2</v>
      </c>
      <c r="AM1200" s="29">
        <f t="shared" si="265"/>
        <v>7.4995610479592884E-2</v>
      </c>
    </row>
    <row r="1201" spans="1:39">
      <c r="A1201" t="s">
        <v>115</v>
      </c>
      <c r="B1201" s="20">
        <v>2028</v>
      </c>
      <c r="C1201" t="s">
        <v>257</v>
      </c>
      <c r="D1201" t="s">
        <v>254</v>
      </c>
      <c r="E1201" s="22" t="s">
        <v>349</v>
      </c>
      <c r="F1201" s="22" t="s">
        <v>350</v>
      </c>
      <c r="G1201" s="22" t="s">
        <v>258</v>
      </c>
      <c r="H1201" s="22" t="s">
        <v>237</v>
      </c>
      <c r="I1201" s="22" t="s">
        <v>309</v>
      </c>
      <c r="J1201" s="17">
        <f>IFERROR(INDEX(Cost_Components!$K$2:$K$29,MATCH(E1201,Cost_Components!$A$2:$A$29,0)),"")</f>
        <v>4.1000000000000002E-2</v>
      </c>
      <c r="K1201" s="17">
        <f t="shared" si="252"/>
        <v>0.20769230769230773</v>
      </c>
      <c r="L1201" s="17">
        <f>IFERROR(INDEX(Cost_Components!$S$2:$S$29,MATCH(E1201,Cost_Components!$A$2:$A$29,0)),"")</f>
        <v>0.1</v>
      </c>
      <c r="M1201" s="28">
        <f>IFERROR(INDEX(Cost_Components!$L$2:$L$29,MATCH(E1201,Cost_Components!$A$2:$A$29,0)),"")</f>
        <v>1</v>
      </c>
      <c r="N1201" s="29">
        <f>IFERROR(INDEX(Cost_Components!$P$2:$P$29,MATCH(E1201,Cost_Components!$A$2:$A$29,0)),"")</f>
        <v>12488.38616</v>
      </c>
      <c r="O1201" s="23">
        <f t="shared" si="253"/>
        <v>22087.318116432674</v>
      </c>
      <c r="P1201" s="23">
        <f t="shared" si="254"/>
        <v>22081.173210923178</v>
      </c>
      <c r="Q1201" s="23">
        <f t="shared" si="255"/>
        <v>27575821.792385578</v>
      </c>
      <c r="R1201" s="23">
        <f t="shared" si="256"/>
        <v>57288798.943637908</v>
      </c>
      <c r="S1201" s="23">
        <f t="shared" si="257"/>
        <v>29712977.151252329</v>
      </c>
      <c r="T1201" s="16">
        <f>IFERROR(INDEX(Cost_Components!$R$2:$R$29,MATCH(E1201,Cost_Components!$A$2:$A$29,0)),"")</f>
        <v>1</v>
      </c>
      <c r="U1201" s="26">
        <f>IFERROR(INDEX(Cost_Components!$Q$2:$Q$29,MATCH(E1201,Cost_Components!$A$2:$A$29,0)),"")</f>
        <v>2023</v>
      </c>
      <c r="V1201" s="30">
        <f>1/(1+Calculation_Assumptions!$B$5)^(B1201-Calculation_Assumptions!$B$2)</f>
        <v>0.91514165935315961</v>
      </c>
      <c r="W1201" s="23">
        <f t="shared" si="258"/>
        <v>25235783.313110758</v>
      </c>
      <c r="X1201" s="23">
        <f t="shared" si="259"/>
        <v>52427366.527630329</v>
      </c>
      <c r="Y1201" s="23">
        <f t="shared" si="260"/>
        <v>27191583.214519575</v>
      </c>
      <c r="Z1201" s="17">
        <f>IFERROR(INDEX(Cost_Components!$T$2:$T$29,MATCH(E1201,Cost_Components!$A$2:$A$29,0)),"")</f>
        <v>0.8</v>
      </c>
      <c r="AA1201" s="26">
        <f>IFERROR(INDEX(Cost_Components!$U$2:$U$29,MATCH(E1201,Cost_Components!$A$2:$A$29,0)),"")</f>
        <v>2025</v>
      </c>
      <c r="AB1201" s="26">
        <f>IFERROR(INDEX(Cost_Components!$V$2:$V$29,MATCH(E1201,Cost_Components!$A$2:$A$29,0)),"")</f>
        <v>2050</v>
      </c>
      <c r="AC1201" s="26">
        <f>IFERROR(INDEX(Cost_Components!$M$2:$M$29,MATCH(E1201,Cost_Components!$A$2:$A$29,0)),"")</f>
        <v>5</v>
      </c>
      <c r="AD1201" s="26">
        <f>IFERROR(INDEX(Cost_Components!$N$2:$N$29,MATCH(E1201,Cost_Components!$A$2:$A$29,0)),"")</f>
        <v>40</v>
      </c>
      <c r="AE1201" s="16" t="str">
        <f>IFERROR(INDEX(Cost_Components!$O$2:$O$29,MATCH(E1201,Cost_Components!$A$2:$A$29,0)),"")</f>
        <v>Both</v>
      </c>
      <c r="AF1201" s="11">
        <v>538715.07601055305</v>
      </c>
      <c r="AG1201" s="11">
        <v>538565.20026641898</v>
      </c>
      <c r="AH1201" s="23">
        <f t="shared" si="261"/>
        <v>1</v>
      </c>
      <c r="AI1201" s="10">
        <v>294484707.92155403</v>
      </c>
      <c r="AJ1201" s="29">
        <f t="shared" si="262"/>
        <v>9.3640929564775002E-2</v>
      </c>
      <c r="AK1201" s="29">
        <f t="shared" si="263"/>
        <v>0.19453913022505304</v>
      </c>
      <c r="AL1201" s="29">
        <f t="shared" si="264"/>
        <v>0.10089820066027805</v>
      </c>
      <c r="AM1201" s="29">
        <f t="shared" si="265"/>
        <v>9.2336146777994912E-2</v>
      </c>
    </row>
    <row r="1202" spans="1:39">
      <c r="A1202" t="s">
        <v>115</v>
      </c>
      <c r="B1202" s="20">
        <v>2029</v>
      </c>
      <c r="C1202" t="s">
        <v>257</v>
      </c>
      <c r="D1202" t="s">
        <v>254</v>
      </c>
      <c r="E1202" s="22" t="s">
        <v>349</v>
      </c>
      <c r="F1202" s="22" t="s">
        <v>350</v>
      </c>
      <c r="G1202" s="22" t="s">
        <v>258</v>
      </c>
      <c r="H1202" s="22" t="s">
        <v>237</v>
      </c>
      <c r="I1202" s="22" t="s">
        <v>309</v>
      </c>
      <c r="J1202" s="17">
        <f>IFERROR(INDEX(Cost_Components!$K$2:$K$29,MATCH(E1202,Cost_Components!$A$2:$A$29,0)),"")</f>
        <v>4.1000000000000002E-2</v>
      </c>
      <c r="K1202" s="17">
        <f t="shared" si="252"/>
        <v>0.23461538461538464</v>
      </c>
      <c r="L1202" s="17">
        <f>IFERROR(INDEX(Cost_Components!$S$2:$S$29,MATCH(E1202,Cost_Components!$A$2:$A$29,0)),"")</f>
        <v>0.1</v>
      </c>
      <c r="M1202" s="28">
        <f>IFERROR(INDEX(Cost_Components!$L$2:$L$29,MATCH(E1202,Cost_Components!$A$2:$A$29,0)),"")</f>
        <v>1</v>
      </c>
      <c r="N1202" s="29">
        <f>IFERROR(INDEX(Cost_Components!$P$2:$P$29,MATCH(E1202,Cost_Components!$A$2:$A$29,0)),"")</f>
        <v>12488.38616</v>
      </c>
      <c r="O1202" s="23">
        <f t="shared" si="253"/>
        <v>21073.13229538234</v>
      </c>
      <c r="P1202" s="23">
        <f t="shared" si="254"/>
        <v>21064.61620130916</v>
      </c>
      <c r="Q1202" s="23">
        <f t="shared" si="255"/>
        <v>26306306.143414106</v>
      </c>
      <c r="R1202" s="23">
        <f t="shared" si="256"/>
        <v>61743593.215521596</v>
      </c>
      <c r="S1202" s="23">
        <f t="shared" si="257"/>
        <v>35437287.072107494</v>
      </c>
      <c r="T1202" s="16">
        <f>IFERROR(INDEX(Cost_Components!$R$2:$R$29,MATCH(E1202,Cost_Components!$A$2:$A$29,0)),"")</f>
        <v>1</v>
      </c>
      <c r="U1202" s="26">
        <f>IFERROR(INDEX(Cost_Components!$Q$2:$Q$29,MATCH(E1202,Cost_Components!$A$2:$A$29,0)),"")</f>
        <v>2023</v>
      </c>
      <c r="V1202" s="30">
        <f>1/(1+Calculation_Assumptions!$B$5)^(B1202-Calculation_Assumptions!$B$2)</f>
        <v>0.888487047915689</v>
      </c>
      <c r="W1202" s="23">
        <f t="shared" si="258"/>
        <v>23372812.286928352</v>
      </c>
      <c r="X1202" s="23">
        <f t="shared" si="259"/>
        <v>54858382.863765948</v>
      </c>
      <c r="Y1202" s="23">
        <f t="shared" si="260"/>
        <v>31485570.576837596</v>
      </c>
      <c r="Z1202" s="17">
        <f>IFERROR(INDEX(Cost_Components!$T$2:$T$29,MATCH(E1202,Cost_Components!$A$2:$A$29,0)),"")</f>
        <v>0.8</v>
      </c>
      <c r="AA1202" s="26">
        <f>IFERROR(INDEX(Cost_Components!$U$2:$U$29,MATCH(E1202,Cost_Components!$A$2:$A$29,0)),"")</f>
        <v>2025</v>
      </c>
      <c r="AB1202" s="26">
        <f>IFERROR(INDEX(Cost_Components!$V$2:$V$29,MATCH(E1202,Cost_Components!$A$2:$A$29,0)),"")</f>
        <v>2050</v>
      </c>
      <c r="AC1202" s="26">
        <f>IFERROR(INDEX(Cost_Components!$M$2:$M$29,MATCH(E1202,Cost_Components!$A$2:$A$29,0)),"")</f>
        <v>5</v>
      </c>
      <c r="AD1202" s="26">
        <f>IFERROR(INDEX(Cost_Components!$N$2:$N$29,MATCH(E1202,Cost_Components!$A$2:$A$29,0)),"")</f>
        <v>40</v>
      </c>
      <c r="AE1202" s="16" t="str">
        <f>IFERROR(INDEX(Cost_Components!$O$2:$O$29,MATCH(E1202,Cost_Components!$A$2:$A$29,0)),"")</f>
        <v>Both</v>
      </c>
      <c r="AF1202" s="11">
        <v>513978.83647273999</v>
      </c>
      <c r="AG1202" s="11">
        <v>513771.12686119898</v>
      </c>
      <c r="AH1202" s="23">
        <f t="shared" si="261"/>
        <v>1</v>
      </c>
      <c r="AI1202" s="10">
        <v>296414030.31142998</v>
      </c>
      <c r="AJ1202" s="29">
        <f t="shared" si="262"/>
        <v>8.8748518805858004E-2</v>
      </c>
      <c r="AK1202" s="29">
        <f t="shared" si="263"/>
        <v>0.2083018578798384</v>
      </c>
      <c r="AL1202" s="29">
        <f t="shared" si="264"/>
        <v>0.1195533390739804</v>
      </c>
      <c r="AM1202" s="29">
        <f t="shared" si="265"/>
        <v>0.10622159330230424</v>
      </c>
    </row>
    <row r="1203" spans="1:39">
      <c r="A1203" t="s">
        <v>115</v>
      </c>
      <c r="B1203" s="20">
        <v>2030</v>
      </c>
      <c r="C1203" t="s">
        <v>257</v>
      </c>
      <c r="D1203" t="s">
        <v>254</v>
      </c>
      <c r="E1203" s="22" t="s">
        <v>349</v>
      </c>
      <c r="F1203" s="22" t="s">
        <v>350</v>
      </c>
      <c r="G1203" s="22" t="s">
        <v>258</v>
      </c>
      <c r="H1203" s="22" t="s">
        <v>237</v>
      </c>
      <c r="I1203" s="22" t="s">
        <v>309</v>
      </c>
      <c r="J1203" s="17">
        <f>IFERROR(INDEX(Cost_Components!$K$2:$K$29,MATCH(E1203,Cost_Components!$A$2:$A$29,0)),"")</f>
        <v>4.1000000000000002E-2</v>
      </c>
      <c r="K1203" s="17">
        <f t="shared" si="252"/>
        <v>0.26153846153846161</v>
      </c>
      <c r="L1203" s="17">
        <f>IFERROR(INDEX(Cost_Components!$S$2:$S$29,MATCH(E1203,Cost_Components!$A$2:$A$29,0)),"")</f>
        <v>0.1</v>
      </c>
      <c r="M1203" s="28">
        <f>IFERROR(INDEX(Cost_Components!$L$2:$L$29,MATCH(E1203,Cost_Components!$A$2:$A$29,0)),"")</f>
        <v>1</v>
      </c>
      <c r="N1203" s="29">
        <f>IFERROR(INDEX(Cost_Components!$P$2:$P$29,MATCH(E1203,Cost_Components!$A$2:$A$29,0)),"")</f>
        <v>12488.38616</v>
      </c>
      <c r="O1203" s="23">
        <f t="shared" si="253"/>
        <v>20069.52514692393</v>
      </c>
      <c r="P1203" s="23">
        <f t="shared" si="254"/>
        <v>20058.55015423469</v>
      </c>
      <c r="Q1203" s="23">
        <f t="shared" si="255"/>
        <v>25049892.013581038</v>
      </c>
      <c r="R1203" s="23">
        <f t="shared" si="256"/>
        <v>65550948.636992097</v>
      </c>
      <c r="S1203" s="23">
        <f t="shared" si="257"/>
        <v>40501056.623411059</v>
      </c>
      <c r="T1203" s="16">
        <f>IFERROR(INDEX(Cost_Components!$R$2:$R$29,MATCH(E1203,Cost_Components!$A$2:$A$29,0)),"")</f>
        <v>1</v>
      </c>
      <c r="U1203" s="26">
        <f>IFERROR(INDEX(Cost_Components!$Q$2:$Q$29,MATCH(E1203,Cost_Components!$A$2:$A$29,0)),"")</f>
        <v>2023</v>
      </c>
      <c r="V1203" s="30">
        <f>1/(1+Calculation_Assumptions!$B$5)^(B1203-Calculation_Assumptions!$B$2)</f>
        <v>0.86260878438416411</v>
      </c>
      <c r="W1203" s="23">
        <f t="shared" si="258"/>
        <v>21608256.898789719</v>
      </c>
      <c r="X1203" s="23">
        <f t="shared" si="259"/>
        <v>56544824.118984535</v>
      </c>
      <c r="Y1203" s="23">
        <f t="shared" si="260"/>
        <v>34936567.220194809</v>
      </c>
      <c r="Z1203" s="17">
        <f>IFERROR(INDEX(Cost_Components!$T$2:$T$29,MATCH(E1203,Cost_Components!$A$2:$A$29,0)),"")</f>
        <v>0.8</v>
      </c>
      <c r="AA1203" s="26">
        <f>IFERROR(INDEX(Cost_Components!$U$2:$U$29,MATCH(E1203,Cost_Components!$A$2:$A$29,0)),"")</f>
        <v>2025</v>
      </c>
      <c r="AB1203" s="26">
        <f>IFERROR(INDEX(Cost_Components!$V$2:$V$29,MATCH(E1203,Cost_Components!$A$2:$A$29,0)),"")</f>
        <v>2050</v>
      </c>
      <c r="AC1203" s="26">
        <f>IFERROR(INDEX(Cost_Components!$M$2:$M$29,MATCH(E1203,Cost_Components!$A$2:$A$29,0)),"")</f>
        <v>5</v>
      </c>
      <c r="AD1203" s="26">
        <f>IFERROR(INDEX(Cost_Components!$N$2:$N$29,MATCH(E1203,Cost_Components!$A$2:$A$29,0)),"")</f>
        <v>40</v>
      </c>
      <c r="AE1203" s="16" t="str">
        <f>IFERROR(INDEX(Cost_Components!$O$2:$O$29,MATCH(E1203,Cost_Components!$A$2:$A$29,0)),"")</f>
        <v>Both</v>
      </c>
      <c r="AF1203" s="11">
        <v>489500.61333960801</v>
      </c>
      <c r="AG1203" s="11">
        <v>489232.93059109</v>
      </c>
      <c r="AH1203" s="23">
        <f t="shared" si="261"/>
        <v>1</v>
      </c>
      <c r="AI1203" s="10">
        <v>298289404.664994</v>
      </c>
      <c r="AJ1203" s="29">
        <f t="shared" si="262"/>
        <v>8.3978484055490785E-2</v>
      </c>
      <c r="AK1203" s="29">
        <f t="shared" si="263"/>
        <v>0.21975620860758277</v>
      </c>
      <c r="AL1203" s="29">
        <f t="shared" si="264"/>
        <v>0.135777724552092</v>
      </c>
      <c r="AM1203" s="29">
        <f t="shared" si="265"/>
        <v>0.11712305792232794</v>
      </c>
    </row>
    <row r="1204" spans="1:39">
      <c r="A1204" t="s">
        <v>115</v>
      </c>
      <c r="B1204" s="20">
        <v>2031</v>
      </c>
      <c r="C1204" t="s">
        <v>257</v>
      </c>
      <c r="D1204" t="s">
        <v>254</v>
      </c>
      <c r="E1204" s="22" t="s">
        <v>349</v>
      </c>
      <c r="F1204" s="22" t="s">
        <v>350</v>
      </c>
      <c r="G1204" s="22" t="s">
        <v>258</v>
      </c>
      <c r="H1204" s="22" t="s">
        <v>237</v>
      </c>
      <c r="I1204" s="22" t="s">
        <v>309</v>
      </c>
      <c r="J1204" s="17">
        <f>IFERROR(INDEX(Cost_Components!$K$2:$K$29,MATCH(E1204,Cost_Components!$A$2:$A$29,0)),"")</f>
        <v>4.1000000000000002E-2</v>
      </c>
      <c r="K1204" s="17">
        <f t="shared" si="252"/>
        <v>0.28846153846153844</v>
      </c>
      <c r="L1204" s="17">
        <f>IFERROR(INDEX(Cost_Components!$S$2:$S$29,MATCH(E1204,Cost_Components!$A$2:$A$29,0)),"")</f>
        <v>0.1</v>
      </c>
      <c r="M1204" s="28">
        <f>IFERROR(INDEX(Cost_Components!$L$2:$L$29,MATCH(E1204,Cost_Components!$A$2:$A$29,0)),"")</f>
        <v>1</v>
      </c>
      <c r="N1204" s="29">
        <f>IFERROR(INDEX(Cost_Components!$P$2:$P$29,MATCH(E1204,Cost_Components!$A$2:$A$29,0)),"")</f>
        <v>12488.38616</v>
      </c>
      <c r="O1204" s="23">
        <f t="shared" si="253"/>
        <v>19086.538091914957</v>
      </c>
      <c r="P1204" s="23">
        <f t="shared" si="254"/>
        <v>19073.088734095985</v>
      </c>
      <c r="Q1204" s="23">
        <f t="shared" si="255"/>
        <v>23819209.737533625</v>
      </c>
      <c r="R1204" s="23">
        <f t="shared" si="256"/>
        <v>68757709.081552938</v>
      </c>
      <c r="S1204" s="23">
        <f t="shared" si="257"/>
        <v>44938499.344019309</v>
      </c>
      <c r="T1204" s="16">
        <f>IFERROR(INDEX(Cost_Components!$R$2:$R$29,MATCH(E1204,Cost_Components!$A$2:$A$29,0)),"")</f>
        <v>1</v>
      </c>
      <c r="U1204" s="26">
        <f>IFERROR(INDEX(Cost_Components!$Q$2:$Q$29,MATCH(E1204,Cost_Components!$A$2:$A$29,0)),"")</f>
        <v>2023</v>
      </c>
      <c r="V1204" s="30">
        <f>1/(1+Calculation_Assumptions!$B$5)^(B1204-Calculation_Assumptions!$B$2)</f>
        <v>0.83748425668365445</v>
      </c>
      <c r="W1204" s="23">
        <f t="shared" si="258"/>
        <v>19948213.16183041</v>
      </c>
      <c r="X1204" s="23">
        <f t="shared" si="259"/>
        <v>57583498.88143532</v>
      </c>
      <c r="Y1204" s="23">
        <f t="shared" si="260"/>
        <v>37635285.719604902</v>
      </c>
      <c r="Z1204" s="17">
        <f>IFERROR(INDEX(Cost_Components!$T$2:$T$29,MATCH(E1204,Cost_Components!$A$2:$A$29,0)),"")</f>
        <v>0.8</v>
      </c>
      <c r="AA1204" s="26">
        <f>IFERROR(INDEX(Cost_Components!$U$2:$U$29,MATCH(E1204,Cost_Components!$A$2:$A$29,0)),"")</f>
        <v>2025</v>
      </c>
      <c r="AB1204" s="26">
        <f>IFERROR(INDEX(Cost_Components!$V$2:$V$29,MATCH(E1204,Cost_Components!$A$2:$A$29,0)),"")</f>
        <v>2050</v>
      </c>
      <c r="AC1204" s="26">
        <f>IFERROR(INDEX(Cost_Components!$M$2:$M$29,MATCH(E1204,Cost_Components!$A$2:$A$29,0)),"")</f>
        <v>5</v>
      </c>
      <c r="AD1204" s="26">
        <f>IFERROR(INDEX(Cost_Components!$N$2:$N$29,MATCH(E1204,Cost_Components!$A$2:$A$29,0)),"")</f>
        <v>40</v>
      </c>
      <c r="AE1204" s="16" t="str">
        <f>IFERROR(INDEX(Cost_Components!$O$2:$O$29,MATCH(E1204,Cost_Components!$A$2:$A$29,0)),"")</f>
        <v>Both</v>
      </c>
      <c r="AF1204" s="11">
        <v>465525.31931499898</v>
      </c>
      <c r="AG1204" s="11">
        <v>465197.28619746299</v>
      </c>
      <c r="AH1204" s="23">
        <f t="shared" si="261"/>
        <v>1</v>
      </c>
      <c r="AI1204" s="10">
        <v>300119636.92551899</v>
      </c>
      <c r="AJ1204" s="29">
        <f t="shared" si="262"/>
        <v>7.9365715557775593E-2</v>
      </c>
      <c r="AK1204" s="29">
        <f t="shared" si="263"/>
        <v>0.22910100047407631</v>
      </c>
      <c r="AL1204" s="29">
        <f t="shared" si="264"/>
        <v>0.1497352849163007</v>
      </c>
      <c r="AM1204" s="29">
        <f t="shared" si="265"/>
        <v>0.12540094378744332</v>
      </c>
    </row>
    <row r="1205" spans="1:39">
      <c r="A1205" t="s">
        <v>115</v>
      </c>
      <c r="B1205" s="20">
        <v>2032</v>
      </c>
      <c r="C1205" t="s">
        <v>257</v>
      </c>
      <c r="D1205" t="s">
        <v>254</v>
      </c>
      <c r="E1205" s="22" t="s">
        <v>349</v>
      </c>
      <c r="F1205" s="22" t="s">
        <v>350</v>
      </c>
      <c r="G1205" s="22" t="s">
        <v>258</v>
      </c>
      <c r="H1205" s="22" t="s">
        <v>237</v>
      </c>
      <c r="I1205" s="22" t="s">
        <v>309</v>
      </c>
      <c r="J1205" s="17">
        <f>IFERROR(INDEX(Cost_Components!$K$2:$K$29,MATCH(E1205,Cost_Components!$A$2:$A$29,0)),"")</f>
        <v>4.1000000000000002E-2</v>
      </c>
      <c r="K1205" s="17">
        <f t="shared" si="252"/>
        <v>0.31538461538461543</v>
      </c>
      <c r="L1205" s="17">
        <f>IFERROR(INDEX(Cost_Components!$S$2:$S$29,MATCH(E1205,Cost_Components!$A$2:$A$29,0)),"")</f>
        <v>0.1</v>
      </c>
      <c r="M1205" s="28">
        <f>IFERROR(INDEX(Cost_Components!$L$2:$L$29,MATCH(E1205,Cost_Components!$A$2:$A$29,0)),"")</f>
        <v>1</v>
      </c>
      <c r="N1205" s="29">
        <f>IFERROR(INDEX(Cost_Components!$P$2:$P$29,MATCH(E1205,Cost_Components!$A$2:$A$29,0)),"")</f>
        <v>12488.38616</v>
      </c>
      <c r="O1205" s="23">
        <f t="shared" si="253"/>
        <v>18094.874454668538</v>
      </c>
      <c r="P1205" s="23">
        <f t="shared" si="254"/>
        <v>18079.063961254349</v>
      </c>
      <c r="Q1205" s="23">
        <f t="shared" si="255"/>
        <v>22577833.215948362</v>
      </c>
      <c r="R1205" s="23">
        <f t="shared" si="256"/>
        <v>71269284.36901097</v>
      </c>
      <c r="S1205" s="23">
        <f t="shared" si="257"/>
        <v>48691451.153062612</v>
      </c>
      <c r="T1205" s="16">
        <f>IFERROR(INDEX(Cost_Components!$R$2:$R$29,MATCH(E1205,Cost_Components!$A$2:$A$29,0)),"")</f>
        <v>1</v>
      </c>
      <c r="U1205" s="26">
        <f>IFERROR(INDEX(Cost_Components!$Q$2:$Q$29,MATCH(E1205,Cost_Components!$A$2:$A$29,0)),"")</f>
        <v>2023</v>
      </c>
      <c r="V1205" s="30">
        <f>1/(1+Calculation_Assumptions!$B$5)^(B1205-Calculation_Assumptions!$B$2)</f>
        <v>0.81309151134335378</v>
      </c>
      <c r="W1205" s="23">
        <f t="shared" si="258"/>
        <v>18357844.532413628</v>
      </c>
      <c r="X1205" s="23">
        <f t="shared" si="259"/>
        <v>57948450.139958389</v>
      </c>
      <c r="Y1205" s="23">
        <f t="shared" si="260"/>
        <v>39590605.607544765</v>
      </c>
      <c r="Z1205" s="17">
        <f>IFERROR(INDEX(Cost_Components!$T$2:$T$29,MATCH(E1205,Cost_Components!$A$2:$A$29,0)),"")</f>
        <v>0.8</v>
      </c>
      <c r="AA1205" s="26">
        <f>IFERROR(INDEX(Cost_Components!$U$2:$U$29,MATCH(E1205,Cost_Components!$A$2:$A$29,0)),"")</f>
        <v>2025</v>
      </c>
      <c r="AB1205" s="26">
        <f>IFERROR(INDEX(Cost_Components!$V$2:$V$29,MATCH(E1205,Cost_Components!$A$2:$A$29,0)),"")</f>
        <v>2050</v>
      </c>
      <c r="AC1205" s="26">
        <f>IFERROR(INDEX(Cost_Components!$M$2:$M$29,MATCH(E1205,Cost_Components!$A$2:$A$29,0)),"")</f>
        <v>5</v>
      </c>
      <c r="AD1205" s="26">
        <f>IFERROR(INDEX(Cost_Components!$N$2:$N$29,MATCH(E1205,Cost_Components!$A$2:$A$29,0)),"")</f>
        <v>40</v>
      </c>
      <c r="AE1205" s="16" t="str">
        <f>IFERROR(INDEX(Cost_Components!$O$2:$O$29,MATCH(E1205,Cost_Components!$A$2:$A$29,0)),"")</f>
        <v>Both</v>
      </c>
      <c r="AF1205" s="11">
        <v>441338.40133337898</v>
      </c>
      <c r="AG1205" s="11">
        <v>440952.77954278898</v>
      </c>
      <c r="AH1205" s="23">
        <f t="shared" si="261"/>
        <v>1</v>
      </c>
      <c r="AI1205" s="10">
        <v>301904628.08354098</v>
      </c>
      <c r="AJ1205" s="29">
        <f t="shared" si="262"/>
        <v>7.4784654211066878E-2</v>
      </c>
      <c r="AK1205" s="29">
        <f t="shared" si="263"/>
        <v>0.23606555759486345</v>
      </c>
      <c r="AL1205" s="29">
        <f t="shared" si="264"/>
        <v>0.16128090338379658</v>
      </c>
      <c r="AM1205" s="29">
        <f t="shared" si="265"/>
        <v>0.13113613348315259</v>
      </c>
    </row>
    <row r="1206" spans="1:39">
      <c r="A1206" t="s">
        <v>115</v>
      </c>
      <c r="B1206" s="20">
        <v>2033</v>
      </c>
      <c r="C1206" t="s">
        <v>257</v>
      </c>
      <c r="D1206" t="s">
        <v>254</v>
      </c>
      <c r="E1206" s="22" t="s">
        <v>349</v>
      </c>
      <c r="F1206" s="22" t="s">
        <v>350</v>
      </c>
      <c r="G1206" s="22" t="s">
        <v>258</v>
      </c>
      <c r="H1206" s="22" t="s">
        <v>237</v>
      </c>
      <c r="I1206" s="22" t="s">
        <v>309</v>
      </c>
      <c r="J1206" s="17">
        <f>IFERROR(INDEX(Cost_Components!$K$2:$K$29,MATCH(E1206,Cost_Components!$A$2:$A$29,0)),"")</f>
        <v>4.1000000000000002E-2</v>
      </c>
      <c r="K1206" s="17">
        <f t="shared" si="252"/>
        <v>0.34230769230769231</v>
      </c>
      <c r="L1206" s="17">
        <f>IFERROR(INDEX(Cost_Components!$S$2:$S$29,MATCH(E1206,Cost_Components!$A$2:$A$29,0)),"")</f>
        <v>0.1</v>
      </c>
      <c r="M1206" s="28">
        <f>IFERROR(INDEX(Cost_Components!$L$2:$L$29,MATCH(E1206,Cost_Components!$A$2:$A$29,0)),"")</f>
        <v>1</v>
      </c>
      <c r="N1206" s="29">
        <f>IFERROR(INDEX(Cost_Components!$P$2:$P$29,MATCH(E1206,Cost_Components!$A$2:$A$29,0)),"")</f>
        <v>12488.38616</v>
      </c>
      <c r="O1206" s="23">
        <f t="shared" si="253"/>
        <v>17114.131978506139</v>
      </c>
      <c r="P1206" s="23">
        <f t="shared" si="254"/>
        <v>17096.11505583514</v>
      </c>
      <c r="Q1206" s="23">
        <f t="shared" si="255"/>
        <v>21350288.66530592</v>
      </c>
      <c r="R1206" s="23">
        <f t="shared" si="256"/>
        <v>73160700.445116401</v>
      </c>
      <c r="S1206" s="23">
        <f t="shared" si="257"/>
        <v>51810411.779810481</v>
      </c>
      <c r="T1206" s="16">
        <f>IFERROR(INDEX(Cost_Components!$R$2:$R$29,MATCH(E1206,Cost_Components!$A$2:$A$29,0)),"")</f>
        <v>1</v>
      </c>
      <c r="U1206" s="26">
        <f>IFERROR(INDEX(Cost_Components!$Q$2:$Q$29,MATCH(E1206,Cost_Components!$A$2:$A$29,0)),"")</f>
        <v>2023</v>
      </c>
      <c r="V1206" s="30">
        <f>1/(1+Calculation_Assumptions!$B$5)^(B1206-Calculation_Assumptions!$B$2)</f>
        <v>0.78940923431393573</v>
      </c>
      <c r="W1206" s="23">
        <f t="shared" si="258"/>
        <v>16854115.027660646</v>
      </c>
      <c r="X1206" s="23">
        <f t="shared" si="259"/>
        <v>57753732.520250551</v>
      </c>
      <c r="Y1206" s="23">
        <f t="shared" si="260"/>
        <v>40899617.492589906</v>
      </c>
      <c r="Z1206" s="17">
        <f>IFERROR(INDEX(Cost_Components!$T$2:$T$29,MATCH(E1206,Cost_Components!$A$2:$A$29,0)),"")</f>
        <v>0.8</v>
      </c>
      <c r="AA1206" s="26">
        <f>IFERROR(INDEX(Cost_Components!$U$2:$U$29,MATCH(E1206,Cost_Components!$A$2:$A$29,0)),"")</f>
        <v>2025</v>
      </c>
      <c r="AB1206" s="26">
        <f>IFERROR(INDEX(Cost_Components!$V$2:$V$29,MATCH(E1206,Cost_Components!$A$2:$A$29,0)),"")</f>
        <v>2050</v>
      </c>
      <c r="AC1206" s="26">
        <f>IFERROR(INDEX(Cost_Components!$M$2:$M$29,MATCH(E1206,Cost_Components!$A$2:$A$29,0)),"")</f>
        <v>5</v>
      </c>
      <c r="AD1206" s="26">
        <f>IFERROR(INDEX(Cost_Components!$N$2:$N$29,MATCH(E1206,Cost_Components!$A$2:$A$29,0)),"")</f>
        <v>40</v>
      </c>
      <c r="AE1206" s="16" t="str">
        <f>IFERROR(INDEX(Cost_Components!$O$2:$O$29,MATCH(E1206,Cost_Components!$A$2:$A$29,0)),"")</f>
        <v>Both</v>
      </c>
      <c r="AF1206" s="11">
        <v>417417.85313429602</v>
      </c>
      <c r="AG1206" s="11">
        <v>416978.41599597898</v>
      </c>
      <c r="AH1206" s="23">
        <f t="shared" si="261"/>
        <v>1</v>
      </c>
      <c r="AI1206" s="10">
        <v>303644277.16916001</v>
      </c>
      <c r="AJ1206" s="29">
        <f t="shared" si="262"/>
        <v>7.0313489403957014E-2</v>
      </c>
      <c r="AK1206" s="29">
        <f t="shared" si="263"/>
        <v>0.2409421350772194</v>
      </c>
      <c r="AL1206" s="29">
        <f t="shared" si="264"/>
        <v>0.17062864567326239</v>
      </c>
      <c r="AM1206" s="29">
        <f t="shared" si="265"/>
        <v>0.13469582853295389</v>
      </c>
    </row>
    <row r="1207" spans="1:39">
      <c r="A1207" t="s">
        <v>115</v>
      </c>
      <c r="B1207" s="20">
        <v>2034</v>
      </c>
      <c r="C1207" t="s">
        <v>257</v>
      </c>
      <c r="D1207" t="s">
        <v>254</v>
      </c>
      <c r="E1207" s="22" t="s">
        <v>349</v>
      </c>
      <c r="F1207" s="22" t="s">
        <v>350</v>
      </c>
      <c r="G1207" s="22" t="s">
        <v>258</v>
      </c>
      <c r="H1207" s="22" t="s">
        <v>237</v>
      </c>
      <c r="I1207" s="22" t="s">
        <v>309</v>
      </c>
      <c r="J1207" s="17">
        <f>IFERROR(INDEX(Cost_Components!$K$2:$K$29,MATCH(E1207,Cost_Components!$A$2:$A$29,0)),"")</f>
        <v>4.1000000000000002E-2</v>
      </c>
      <c r="K1207" s="17">
        <f t="shared" si="252"/>
        <v>0.36923076923076925</v>
      </c>
      <c r="L1207" s="17">
        <f>IFERROR(INDEX(Cost_Components!$S$2:$S$29,MATCH(E1207,Cost_Components!$A$2:$A$29,0)),"")</f>
        <v>0.1</v>
      </c>
      <c r="M1207" s="28">
        <f>IFERROR(INDEX(Cost_Components!$L$2:$L$29,MATCH(E1207,Cost_Components!$A$2:$A$29,0)),"")</f>
        <v>1</v>
      </c>
      <c r="N1207" s="29">
        <f>IFERROR(INDEX(Cost_Components!$P$2:$P$29,MATCH(E1207,Cost_Components!$A$2:$A$29,0)),"")</f>
        <v>12488.38616</v>
      </c>
      <c r="O1207" s="23">
        <f t="shared" si="253"/>
        <v>16157.82138012563</v>
      </c>
      <c r="P1207" s="23">
        <f t="shared" si="254"/>
        <v>16137.80570734012</v>
      </c>
      <c r="Q1207" s="23">
        <f t="shared" si="255"/>
        <v>20153514.944831539</v>
      </c>
      <c r="R1207" s="23">
        <f t="shared" si="256"/>
        <v>74505272.455130965</v>
      </c>
      <c r="S1207" s="23">
        <f t="shared" si="257"/>
        <v>54351757.510299429</v>
      </c>
      <c r="T1207" s="16">
        <f>IFERROR(INDEX(Cost_Components!$R$2:$R$29,MATCH(E1207,Cost_Components!$A$2:$A$29,0)),"")</f>
        <v>1</v>
      </c>
      <c r="U1207" s="26">
        <f>IFERROR(INDEX(Cost_Components!$Q$2:$Q$29,MATCH(E1207,Cost_Components!$A$2:$A$29,0)),"")</f>
        <v>2023</v>
      </c>
      <c r="V1207" s="30">
        <f>1/(1+Calculation_Assumptions!$B$5)^(B1207-Calculation_Assumptions!$B$2)</f>
        <v>0.76641673234362695</v>
      </c>
      <c r="W1207" s="23">
        <f t="shared" si="258"/>
        <v>15445991.069256239</v>
      </c>
      <c r="X1207" s="23">
        <f t="shared" si="259"/>
        <v>57102087.457433112</v>
      </c>
      <c r="Y1207" s="23">
        <f t="shared" si="260"/>
        <v>41656096.388176873</v>
      </c>
      <c r="Z1207" s="17">
        <f>IFERROR(INDEX(Cost_Components!$T$2:$T$29,MATCH(E1207,Cost_Components!$A$2:$A$29,0)),"")</f>
        <v>0.8</v>
      </c>
      <c r="AA1207" s="26">
        <f>IFERROR(INDEX(Cost_Components!$U$2:$U$29,MATCH(E1207,Cost_Components!$A$2:$A$29,0)),"")</f>
        <v>2025</v>
      </c>
      <c r="AB1207" s="26">
        <f>IFERROR(INDEX(Cost_Components!$V$2:$V$29,MATCH(E1207,Cost_Components!$A$2:$A$29,0)),"")</f>
        <v>2050</v>
      </c>
      <c r="AC1207" s="26">
        <f>IFERROR(INDEX(Cost_Components!$M$2:$M$29,MATCH(E1207,Cost_Components!$A$2:$A$29,0)),"")</f>
        <v>5</v>
      </c>
      <c r="AD1207" s="26">
        <f>IFERROR(INDEX(Cost_Components!$N$2:$N$29,MATCH(E1207,Cost_Components!$A$2:$A$29,0)),"")</f>
        <v>40</v>
      </c>
      <c r="AE1207" s="16" t="str">
        <f>IFERROR(INDEX(Cost_Components!$O$2:$O$29,MATCH(E1207,Cost_Components!$A$2:$A$29,0)),"")</f>
        <v>Both</v>
      </c>
      <c r="AF1207" s="11">
        <v>394093.20439330803</v>
      </c>
      <c r="AG1207" s="11">
        <v>393605.01725219801</v>
      </c>
      <c r="AH1207" s="23">
        <f t="shared" si="261"/>
        <v>1</v>
      </c>
      <c r="AI1207" s="10">
        <v>305332541.18498403</v>
      </c>
      <c r="AJ1207" s="29">
        <f t="shared" si="262"/>
        <v>6.6005132851600132E-2</v>
      </c>
      <c r="AK1207" s="29">
        <f t="shared" si="263"/>
        <v>0.24401353411588173</v>
      </c>
      <c r="AL1207" s="29">
        <f t="shared" si="264"/>
        <v>0.17800840126428161</v>
      </c>
      <c r="AM1207" s="29">
        <f t="shared" si="265"/>
        <v>0.13642861722668387</v>
      </c>
    </row>
    <row r="1208" spans="1:39">
      <c r="A1208" t="s">
        <v>115</v>
      </c>
      <c r="B1208" s="20">
        <v>2035</v>
      </c>
      <c r="C1208" t="s">
        <v>257</v>
      </c>
      <c r="D1208" t="s">
        <v>254</v>
      </c>
      <c r="E1208" s="22" t="s">
        <v>349</v>
      </c>
      <c r="F1208" s="22" t="s">
        <v>350</v>
      </c>
      <c r="G1208" s="22" t="s">
        <v>258</v>
      </c>
      <c r="H1208" s="22" t="s">
        <v>237</v>
      </c>
      <c r="I1208" s="22" t="s">
        <v>309</v>
      </c>
      <c r="J1208" s="17">
        <f>IFERROR(INDEX(Cost_Components!$K$2:$K$29,MATCH(E1208,Cost_Components!$A$2:$A$29,0)),"")</f>
        <v>4.1000000000000002E-2</v>
      </c>
      <c r="K1208" s="17">
        <f t="shared" si="252"/>
        <v>0.39615384615384619</v>
      </c>
      <c r="L1208" s="17">
        <f>IFERROR(INDEX(Cost_Components!$S$2:$S$29,MATCH(E1208,Cost_Components!$A$2:$A$29,0)),"")</f>
        <v>0.1</v>
      </c>
      <c r="M1208" s="28">
        <f>IFERROR(INDEX(Cost_Components!$L$2:$L$29,MATCH(E1208,Cost_Components!$A$2:$A$29,0)),"")</f>
        <v>1</v>
      </c>
      <c r="N1208" s="29">
        <f>IFERROR(INDEX(Cost_Components!$P$2:$P$29,MATCH(E1208,Cost_Components!$A$2:$A$29,0)),"")</f>
        <v>12488.38616</v>
      </c>
      <c r="O1208" s="23">
        <f t="shared" si="253"/>
        <v>15198.59004587032</v>
      </c>
      <c r="P1208" s="23">
        <f t="shared" si="254"/>
        <v>15176.90718927916</v>
      </c>
      <c r="Q1208" s="23">
        <f t="shared" si="255"/>
        <v>18953507.769419838</v>
      </c>
      <c r="R1208" s="23">
        <f t="shared" si="256"/>
        <v>75192322.087604418</v>
      </c>
      <c r="S1208" s="23">
        <f t="shared" si="257"/>
        <v>56238814.318184584</v>
      </c>
      <c r="T1208" s="16">
        <f>IFERROR(INDEX(Cost_Components!$R$2:$R$29,MATCH(E1208,Cost_Components!$A$2:$A$29,0)),"")</f>
        <v>1</v>
      </c>
      <c r="U1208" s="26">
        <f>IFERROR(INDEX(Cost_Components!$Q$2:$Q$29,MATCH(E1208,Cost_Components!$A$2:$A$29,0)),"")</f>
        <v>2023</v>
      </c>
      <c r="V1208" s="30">
        <f>1/(1+Calculation_Assumptions!$B$5)^(B1208-Calculation_Assumptions!$B$2)</f>
        <v>0.74409391489672516</v>
      </c>
      <c r="W1208" s="23">
        <f t="shared" si="258"/>
        <v>14103189.797173103</v>
      </c>
      <c r="X1208" s="23">
        <f t="shared" si="259"/>
        <v>55950149.312341072</v>
      </c>
      <c r="Y1208" s="23">
        <f t="shared" si="260"/>
        <v>41846959.515167966</v>
      </c>
      <c r="Z1208" s="17">
        <f>IFERROR(INDEX(Cost_Components!$T$2:$T$29,MATCH(E1208,Cost_Components!$A$2:$A$29,0)),"")</f>
        <v>0.8</v>
      </c>
      <c r="AA1208" s="26">
        <f>IFERROR(INDEX(Cost_Components!$U$2:$U$29,MATCH(E1208,Cost_Components!$A$2:$A$29,0)),"")</f>
        <v>2025</v>
      </c>
      <c r="AB1208" s="26">
        <f>IFERROR(INDEX(Cost_Components!$V$2:$V$29,MATCH(E1208,Cost_Components!$A$2:$A$29,0)),"")</f>
        <v>2050</v>
      </c>
      <c r="AC1208" s="26">
        <f>IFERROR(INDEX(Cost_Components!$M$2:$M$29,MATCH(E1208,Cost_Components!$A$2:$A$29,0)),"")</f>
        <v>5</v>
      </c>
      <c r="AD1208" s="26">
        <f>IFERROR(INDEX(Cost_Components!$N$2:$N$29,MATCH(E1208,Cost_Components!$A$2:$A$29,0)),"")</f>
        <v>40</v>
      </c>
      <c r="AE1208" s="16" t="str">
        <f>IFERROR(INDEX(Cost_Components!$O$2:$O$29,MATCH(E1208,Cost_Components!$A$2:$A$29,0)),"")</f>
        <v>Both</v>
      </c>
      <c r="AF1208" s="11">
        <v>370697.318191959</v>
      </c>
      <c r="AG1208" s="11">
        <v>370168.46803119901</v>
      </c>
      <c r="AH1208" s="23">
        <f t="shared" si="261"/>
        <v>1</v>
      </c>
      <c r="AI1208" s="10">
        <v>306964650.16711998</v>
      </c>
      <c r="AJ1208" s="29">
        <f t="shared" si="262"/>
        <v>6.1744920006590424E-2</v>
      </c>
      <c r="AK1208" s="29">
        <f t="shared" si="263"/>
        <v>0.24495433609918163</v>
      </c>
      <c r="AL1208" s="29">
        <f t="shared" si="264"/>
        <v>0.18320941609259123</v>
      </c>
      <c r="AM1208" s="29">
        <f t="shared" si="265"/>
        <v>0.13632501166627928</v>
      </c>
    </row>
    <row r="1209" spans="1:39">
      <c r="A1209" t="s">
        <v>115</v>
      </c>
      <c r="B1209" s="20">
        <v>2036</v>
      </c>
      <c r="C1209" t="s">
        <v>257</v>
      </c>
      <c r="D1209" t="s">
        <v>254</v>
      </c>
      <c r="E1209" s="22" t="s">
        <v>349</v>
      </c>
      <c r="F1209" s="22" t="s">
        <v>350</v>
      </c>
      <c r="G1209" s="22" t="s">
        <v>258</v>
      </c>
      <c r="H1209" s="22" t="s">
        <v>237</v>
      </c>
      <c r="I1209" s="22" t="s">
        <v>309</v>
      </c>
      <c r="J1209" s="17">
        <f>IFERROR(INDEX(Cost_Components!$K$2:$K$29,MATCH(E1209,Cost_Components!$A$2:$A$29,0)),"")</f>
        <v>4.1000000000000002E-2</v>
      </c>
      <c r="K1209" s="17">
        <f t="shared" si="252"/>
        <v>0.42307692307692313</v>
      </c>
      <c r="L1209" s="17">
        <f>IFERROR(INDEX(Cost_Components!$S$2:$S$29,MATCH(E1209,Cost_Components!$A$2:$A$29,0)),"")</f>
        <v>0.1</v>
      </c>
      <c r="M1209" s="28">
        <f>IFERROR(INDEX(Cost_Components!$L$2:$L$29,MATCH(E1209,Cost_Components!$A$2:$A$29,0)),"")</f>
        <v>1</v>
      </c>
      <c r="N1209" s="29">
        <f>IFERROR(INDEX(Cost_Components!$P$2:$P$29,MATCH(E1209,Cost_Components!$A$2:$A$29,0)),"")</f>
        <v>12488.38616</v>
      </c>
      <c r="O1209" s="23">
        <f t="shared" si="253"/>
        <v>14237.409003924748</v>
      </c>
      <c r="P1209" s="23">
        <f t="shared" si="254"/>
        <v>14214.479472539204</v>
      </c>
      <c r="Q1209" s="23">
        <f t="shared" si="255"/>
        <v>17751590.87164627</v>
      </c>
      <c r="R1209" s="23">
        <f t="shared" si="256"/>
        <v>75224033.736446366</v>
      </c>
      <c r="S1209" s="23">
        <f t="shared" si="257"/>
        <v>57472442.864800096</v>
      </c>
      <c r="T1209" s="16">
        <f>IFERROR(INDEX(Cost_Components!$R$2:$R$29,MATCH(E1209,Cost_Components!$A$2:$A$29,0)),"")</f>
        <v>1</v>
      </c>
      <c r="U1209" s="26">
        <f>IFERROR(INDEX(Cost_Components!$Q$2:$Q$29,MATCH(E1209,Cost_Components!$A$2:$A$29,0)),"")</f>
        <v>2023</v>
      </c>
      <c r="V1209" s="30">
        <f>1/(1+Calculation_Assumptions!$B$5)^(B1209-Calculation_Assumptions!$B$2)</f>
        <v>0.72242127659876232</v>
      </c>
      <c r="W1209" s="23">
        <f t="shared" si="258"/>
        <v>12824126.939153634</v>
      </c>
      <c r="X1209" s="23">
        <f t="shared" si="259"/>
        <v>54343442.482791945</v>
      </c>
      <c r="Y1209" s="23">
        <f t="shared" si="260"/>
        <v>41519315.543638311</v>
      </c>
      <c r="Z1209" s="17">
        <f>IFERROR(INDEX(Cost_Components!$T$2:$T$29,MATCH(E1209,Cost_Components!$A$2:$A$29,0)),"")</f>
        <v>0.8</v>
      </c>
      <c r="AA1209" s="26">
        <f>IFERROR(INDEX(Cost_Components!$U$2:$U$29,MATCH(E1209,Cost_Components!$A$2:$A$29,0)),"")</f>
        <v>2025</v>
      </c>
      <c r="AB1209" s="26">
        <f>IFERROR(INDEX(Cost_Components!$V$2:$V$29,MATCH(E1209,Cost_Components!$A$2:$A$29,0)),"")</f>
        <v>2050</v>
      </c>
      <c r="AC1209" s="26">
        <f>IFERROR(INDEX(Cost_Components!$M$2:$M$29,MATCH(E1209,Cost_Components!$A$2:$A$29,0)),"")</f>
        <v>5</v>
      </c>
      <c r="AD1209" s="26">
        <f>IFERROR(INDEX(Cost_Components!$N$2:$N$29,MATCH(E1209,Cost_Components!$A$2:$A$29,0)),"")</f>
        <v>40</v>
      </c>
      <c r="AE1209" s="16" t="str">
        <f>IFERROR(INDEX(Cost_Components!$O$2:$O$29,MATCH(E1209,Cost_Components!$A$2:$A$29,0)),"")</f>
        <v>Both</v>
      </c>
      <c r="AF1209" s="11">
        <v>347253.87814450602</v>
      </c>
      <c r="AG1209" s="11">
        <v>346694.62128144398</v>
      </c>
      <c r="AH1209" s="23">
        <f t="shared" si="261"/>
        <v>1</v>
      </c>
      <c r="AI1209" s="10">
        <v>308542769.75662202</v>
      </c>
      <c r="AJ1209" s="29">
        <f t="shared" si="262"/>
        <v>5.7533647233570545E-2</v>
      </c>
      <c r="AK1209" s="29">
        <f t="shared" si="263"/>
        <v>0.2438042343231149</v>
      </c>
      <c r="AL1209" s="29">
        <f t="shared" si="264"/>
        <v>0.18627058708954436</v>
      </c>
      <c r="AM1209" s="29">
        <f t="shared" si="265"/>
        <v>0.13456583531802957</v>
      </c>
    </row>
    <row r="1210" spans="1:39">
      <c r="A1210" t="s">
        <v>115</v>
      </c>
      <c r="B1210" s="20">
        <v>2037</v>
      </c>
      <c r="C1210" t="s">
        <v>257</v>
      </c>
      <c r="D1210" t="s">
        <v>254</v>
      </c>
      <c r="E1210" s="22" t="s">
        <v>349</v>
      </c>
      <c r="F1210" s="22" t="s">
        <v>350</v>
      </c>
      <c r="G1210" s="22" t="s">
        <v>258</v>
      </c>
      <c r="H1210" s="22" t="s">
        <v>237</v>
      </c>
      <c r="I1210" s="22" t="s">
        <v>309</v>
      </c>
      <c r="J1210" s="17">
        <f>IFERROR(INDEX(Cost_Components!$K$2:$K$29,MATCH(E1210,Cost_Components!$A$2:$A$29,0)),"")</f>
        <v>4.1000000000000002E-2</v>
      </c>
      <c r="K1210" s="17">
        <f t="shared" si="252"/>
        <v>0.45000000000000007</v>
      </c>
      <c r="L1210" s="17">
        <f>IFERROR(INDEX(Cost_Components!$S$2:$S$29,MATCH(E1210,Cost_Components!$A$2:$A$29,0)),"")</f>
        <v>0.1</v>
      </c>
      <c r="M1210" s="28">
        <f>IFERROR(INDEX(Cost_Components!$L$2:$L$29,MATCH(E1210,Cost_Components!$A$2:$A$29,0)),"")</f>
        <v>1</v>
      </c>
      <c r="N1210" s="29">
        <f>IFERROR(INDEX(Cost_Components!$P$2:$P$29,MATCH(E1210,Cost_Components!$A$2:$A$29,0)),"")</f>
        <v>12488.38616</v>
      </c>
      <c r="O1210" s="23">
        <f t="shared" si="253"/>
        <v>13262.104230235944</v>
      </c>
      <c r="P1210" s="23">
        <f t="shared" si="254"/>
        <v>13238.462147507926</v>
      </c>
      <c r="Q1210" s="23">
        <f t="shared" si="255"/>
        <v>16532702.746262185</v>
      </c>
      <c r="R1210" s="23">
        <f t="shared" si="256"/>
        <v>74530025.514610216</v>
      </c>
      <c r="S1210" s="23">
        <f t="shared" si="257"/>
        <v>57997322.768348031</v>
      </c>
      <c r="T1210" s="16">
        <f>IFERROR(INDEX(Cost_Components!$R$2:$R$29,MATCH(E1210,Cost_Components!$A$2:$A$29,0)),"")</f>
        <v>1</v>
      </c>
      <c r="U1210" s="26">
        <f>IFERROR(INDEX(Cost_Components!$Q$2:$Q$29,MATCH(E1210,Cost_Components!$A$2:$A$29,0)),"")</f>
        <v>2023</v>
      </c>
      <c r="V1210" s="30">
        <f>1/(1+Calculation_Assumptions!$B$5)^(B1210-Calculation_Assumptions!$B$2)</f>
        <v>0.70137988019297326</v>
      </c>
      <c r="W1210" s="23">
        <f t="shared" si="258"/>
        <v>11595705.071439411</v>
      </c>
      <c r="X1210" s="23">
        <f t="shared" si="259"/>
        <v>52273860.366216555</v>
      </c>
      <c r="Y1210" s="23">
        <f t="shared" si="260"/>
        <v>40678155.29477714</v>
      </c>
      <c r="Z1210" s="17">
        <f>IFERROR(INDEX(Cost_Components!$T$2:$T$29,MATCH(E1210,Cost_Components!$A$2:$A$29,0)),"")</f>
        <v>0.8</v>
      </c>
      <c r="AA1210" s="26">
        <f>IFERROR(INDEX(Cost_Components!$U$2:$U$29,MATCH(E1210,Cost_Components!$A$2:$A$29,0)),"")</f>
        <v>2025</v>
      </c>
      <c r="AB1210" s="26">
        <f>IFERROR(INDEX(Cost_Components!$V$2:$V$29,MATCH(E1210,Cost_Components!$A$2:$A$29,0)),"")</f>
        <v>2050</v>
      </c>
      <c r="AC1210" s="26">
        <f>IFERROR(INDEX(Cost_Components!$M$2:$M$29,MATCH(E1210,Cost_Components!$A$2:$A$29,0)),"")</f>
        <v>5</v>
      </c>
      <c r="AD1210" s="26">
        <f>IFERROR(INDEX(Cost_Components!$N$2:$N$29,MATCH(E1210,Cost_Components!$A$2:$A$29,0)),"")</f>
        <v>40</v>
      </c>
      <c r="AE1210" s="16" t="str">
        <f>IFERROR(INDEX(Cost_Components!$O$2:$O$29,MATCH(E1210,Cost_Components!$A$2:$A$29,0)),"")</f>
        <v>Both</v>
      </c>
      <c r="AF1210" s="11">
        <v>323465.95683502301</v>
      </c>
      <c r="AG1210" s="11">
        <v>322889.32067092502</v>
      </c>
      <c r="AH1210" s="23">
        <f t="shared" si="261"/>
        <v>1</v>
      </c>
      <c r="AI1210" s="10">
        <v>310068287.63643003</v>
      </c>
      <c r="AJ1210" s="29">
        <f t="shared" si="262"/>
        <v>5.3319553806313702E-2</v>
      </c>
      <c r="AK1210" s="29">
        <f t="shared" si="263"/>
        <v>0.24036648856525519</v>
      </c>
      <c r="AL1210" s="29">
        <f t="shared" si="264"/>
        <v>0.18704693475894149</v>
      </c>
      <c r="AM1210" s="29">
        <f t="shared" si="265"/>
        <v>0.13119095669168926</v>
      </c>
    </row>
    <row r="1211" spans="1:39">
      <c r="A1211" t="s">
        <v>115</v>
      </c>
      <c r="B1211" s="20">
        <v>2038</v>
      </c>
      <c r="C1211" t="s">
        <v>257</v>
      </c>
      <c r="D1211" t="s">
        <v>254</v>
      </c>
      <c r="E1211" s="22" t="s">
        <v>349</v>
      </c>
      <c r="F1211" s="22" t="s">
        <v>350</v>
      </c>
      <c r="G1211" s="22" t="s">
        <v>258</v>
      </c>
      <c r="H1211" s="22" t="s">
        <v>237</v>
      </c>
      <c r="I1211" s="22" t="s">
        <v>309</v>
      </c>
      <c r="J1211" s="17">
        <f>IFERROR(INDEX(Cost_Components!$K$2:$K$29,MATCH(E1211,Cost_Components!$A$2:$A$29,0)),"")</f>
        <v>4.1000000000000002E-2</v>
      </c>
      <c r="K1211" s="17">
        <f t="shared" si="252"/>
        <v>0.47692307692307689</v>
      </c>
      <c r="L1211" s="17">
        <f>IFERROR(INDEX(Cost_Components!$S$2:$S$29,MATCH(E1211,Cost_Components!$A$2:$A$29,0)),"")</f>
        <v>0.1</v>
      </c>
      <c r="M1211" s="28">
        <f>IFERROR(INDEX(Cost_Components!$L$2:$L$29,MATCH(E1211,Cost_Components!$A$2:$A$29,0)),"")</f>
        <v>1</v>
      </c>
      <c r="N1211" s="29">
        <f>IFERROR(INDEX(Cost_Components!$P$2:$P$29,MATCH(E1211,Cost_Components!$A$2:$A$29,0)),"")</f>
        <v>12488.38616</v>
      </c>
      <c r="O1211" s="23">
        <f t="shared" si="253"/>
        <v>12268.672922250335</v>
      </c>
      <c r="P1211" s="23">
        <f t="shared" si="254"/>
        <v>12244.84214225154</v>
      </c>
      <c r="Q1211" s="23">
        <f t="shared" si="255"/>
        <v>15291831.714067889</v>
      </c>
      <c r="R1211" s="23">
        <f t="shared" si="256"/>
        <v>73072210.443657413</v>
      </c>
      <c r="S1211" s="23">
        <f t="shared" si="257"/>
        <v>57780378.729589522</v>
      </c>
      <c r="T1211" s="16">
        <f>IFERROR(INDEX(Cost_Components!$R$2:$R$29,MATCH(E1211,Cost_Components!$A$2:$A$29,0)),"")</f>
        <v>1</v>
      </c>
      <c r="U1211" s="26">
        <f>IFERROR(INDEX(Cost_Components!$Q$2:$Q$29,MATCH(E1211,Cost_Components!$A$2:$A$29,0)),"")</f>
        <v>2023</v>
      </c>
      <c r="V1211" s="30">
        <f>1/(1+Calculation_Assumptions!$B$5)^(B1211-Calculation_Assumptions!$B$2)</f>
        <v>0.68095133999317792</v>
      </c>
      <c r="W1211" s="23">
        <f t="shared" si="258"/>
        <v>10412993.296644704</v>
      </c>
      <c r="X1211" s="23">
        <f t="shared" si="259"/>
        <v>49758619.617872007</v>
      </c>
      <c r="Y1211" s="23">
        <f t="shared" si="260"/>
        <v>39345626.321227297</v>
      </c>
      <c r="Z1211" s="17">
        <f>IFERROR(INDEX(Cost_Components!$T$2:$T$29,MATCH(E1211,Cost_Components!$A$2:$A$29,0)),"")</f>
        <v>0.8</v>
      </c>
      <c r="AA1211" s="26">
        <f>IFERROR(INDEX(Cost_Components!$U$2:$U$29,MATCH(E1211,Cost_Components!$A$2:$A$29,0)),"")</f>
        <v>2025</v>
      </c>
      <c r="AB1211" s="26">
        <f>IFERROR(INDEX(Cost_Components!$V$2:$V$29,MATCH(E1211,Cost_Components!$A$2:$A$29,0)),"")</f>
        <v>2050</v>
      </c>
      <c r="AC1211" s="26">
        <f>IFERROR(INDEX(Cost_Components!$M$2:$M$29,MATCH(E1211,Cost_Components!$A$2:$A$29,0)),"")</f>
        <v>5</v>
      </c>
      <c r="AD1211" s="26">
        <f>IFERROR(INDEX(Cost_Components!$N$2:$N$29,MATCH(E1211,Cost_Components!$A$2:$A$29,0)),"")</f>
        <v>40</v>
      </c>
      <c r="AE1211" s="16" t="str">
        <f>IFERROR(INDEX(Cost_Components!$O$2:$O$29,MATCH(E1211,Cost_Components!$A$2:$A$29,0)),"")</f>
        <v>Both</v>
      </c>
      <c r="AF1211" s="11">
        <v>299235.92493293498</v>
      </c>
      <c r="AG1211" s="11">
        <v>298654.68639637902</v>
      </c>
      <c r="AH1211" s="23">
        <f t="shared" si="261"/>
        <v>1</v>
      </c>
      <c r="AI1211" s="10">
        <v>311532999.13163</v>
      </c>
      <c r="AJ1211" s="29">
        <f t="shared" si="262"/>
        <v>4.9085752574181497E-2</v>
      </c>
      <c r="AK1211" s="29">
        <f t="shared" si="263"/>
        <v>0.23455688690231719</v>
      </c>
      <c r="AL1211" s="29">
        <f t="shared" si="264"/>
        <v>0.18547113432813567</v>
      </c>
      <c r="AM1211" s="29">
        <f t="shared" si="265"/>
        <v>0.12629681745079868</v>
      </c>
    </row>
    <row r="1212" spans="1:39">
      <c r="A1212" t="s">
        <v>115</v>
      </c>
      <c r="B1212" s="20">
        <v>2039</v>
      </c>
      <c r="C1212" t="s">
        <v>257</v>
      </c>
      <c r="D1212" t="s">
        <v>254</v>
      </c>
      <c r="E1212" s="22" t="s">
        <v>349</v>
      </c>
      <c r="F1212" s="22" t="s">
        <v>350</v>
      </c>
      <c r="G1212" s="22" t="s">
        <v>258</v>
      </c>
      <c r="H1212" s="22" t="s">
        <v>237</v>
      </c>
      <c r="I1212" s="22" t="s">
        <v>309</v>
      </c>
      <c r="J1212" s="17">
        <f>IFERROR(INDEX(Cost_Components!$K$2:$K$29,MATCH(E1212,Cost_Components!$A$2:$A$29,0)),"")</f>
        <v>4.1000000000000002E-2</v>
      </c>
      <c r="K1212" s="17">
        <f t="shared" si="252"/>
        <v>0.50384615384615383</v>
      </c>
      <c r="L1212" s="17">
        <f>IFERROR(INDEX(Cost_Components!$S$2:$S$29,MATCH(E1212,Cost_Components!$A$2:$A$29,0)),"")</f>
        <v>0.1</v>
      </c>
      <c r="M1212" s="28">
        <f>IFERROR(INDEX(Cost_Components!$L$2:$L$29,MATCH(E1212,Cost_Components!$A$2:$A$29,0)),"")</f>
        <v>1</v>
      </c>
      <c r="N1212" s="29">
        <f>IFERROR(INDEX(Cost_Components!$P$2:$P$29,MATCH(E1212,Cost_Components!$A$2:$A$29,0)),"")</f>
        <v>12488.38616</v>
      </c>
      <c r="O1212" s="23">
        <f t="shared" si="253"/>
        <v>11744.110734494781</v>
      </c>
      <c r="P1212" s="23">
        <f t="shared" si="254"/>
        <v>11719.275583471734</v>
      </c>
      <c r="Q1212" s="23">
        <f t="shared" si="255"/>
        <v>14635483.900185432</v>
      </c>
      <c r="R1212" s="23">
        <f t="shared" si="256"/>
        <v>73896591.094309762</v>
      </c>
      <c r="S1212" s="23">
        <f t="shared" si="257"/>
        <v>59261107.194124326</v>
      </c>
      <c r="T1212" s="16">
        <f>IFERROR(INDEX(Cost_Components!$R$2:$R$29,MATCH(E1212,Cost_Components!$A$2:$A$29,0)),"")</f>
        <v>1</v>
      </c>
      <c r="U1212" s="26">
        <f>IFERROR(INDEX(Cost_Components!$Q$2:$Q$29,MATCH(E1212,Cost_Components!$A$2:$A$29,0)),"")</f>
        <v>2023</v>
      </c>
      <c r="V1212" s="30">
        <f>1/(1+Calculation_Assumptions!$B$5)^(B1212-Calculation_Assumptions!$B$2)</f>
        <v>0.66111780581861923</v>
      </c>
      <c r="W1212" s="23">
        <f t="shared" si="258"/>
        <v>9675779.0031843204</v>
      </c>
      <c r="X1212" s="23">
        <f t="shared" si="259"/>
        <v>48854352.161745787</v>
      </c>
      <c r="Y1212" s="23">
        <f t="shared" si="260"/>
        <v>39178573.158561468</v>
      </c>
      <c r="Z1212" s="17">
        <f>IFERROR(INDEX(Cost_Components!$T$2:$T$29,MATCH(E1212,Cost_Components!$A$2:$A$29,0)),"")</f>
        <v>0.8</v>
      </c>
      <c r="AA1212" s="26">
        <f>IFERROR(INDEX(Cost_Components!$U$2:$U$29,MATCH(E1212,Cost_Components!$A$2:$A$29,0)),"")</f>
        <v>2025</v>
      </c>
      <c r="AB1212" s="26">
        <f>IFERROR(INDEX(Cost_Components!$V$2:$V$29,MATCH(E1212,Cost_Components!$A$2:$A$29,0)),"")</f>
        <v>2050</v>
      </c>
      <c r="AC1212" s="26">
        <f>IFERROR(INDEX(Cost_Components!$M$2:$M$29,MATCH(E1212,Cost_Components!$A$2:$A$29,0)),"")</f>
        <v>5</v>
      </c>
      <c r="AD1212" s="26">
        <f>IFERROR(INDEX(Cost_Components!$N$2:$N$29,MATCH(E1212,Cost_Components!$A$2:$A$29,0)),"")</f>
        <v>40</v>
      </c>
      <c r="AE1212" s="16" t="str">
        <f>IFERROR(INDEX(Cost_Components!$O$2:$O$29,MATCH(E1212,Cost_Components!$A$2:$A$29,0)),"")</f>
        <v>Both</v>
      </c>
      <c r="AF1212" s="11">
        <v>286441.72523158003</v>
      </c>
      <c r="AG1212" s="11">
        <v>285835.98984077398</v>
      </c>
      <c r="AH1212" s="23">
        <f t="shared" si="261"/>
        <v>1</v>
      </c>
      <c r="AI1212" s="10">
        <v>312936391.85847902</v>
      </c>
      <c r="AJ1212" s="29">
        <f t="shared" si="262"/>
        <v>4.6768238788936121E-2</v>
      </c>
      <c r="AK1212" s="29">
        <f t="shared" si="263"/>
        <v>0.23613933379703703</v>
      </c>
      <c r="AL1212" s="29">
        <f t="shared" si="264"/>
        <v>0.1893710950081009</v>
      </c>
      <c r="AM1212" s="29">
        <f t="shared" si="265"/>
        <v>0.12519660281722494</v>
      </c>
    </row>
    <row r="1213" spans="1:39">
      <c r="A1213" t="s">
        <v>115</v>
      </c>
      <c r="B1213" s="20">
        <v>2040</v>
      </c>
      <c r="C1213" t="s">
        <v>257</v>
      </c>
      <c r="D1213" t="s">
        <v>254</v>
      </c>
      <c r="E1213" s="22" t="s">
        <v>349</v>
      </c>
      <c r="F1213" s="22" t="s">
        <v>350</v>
      </c>
      <c r="G1213" s="22" t="s">
        <v>258</v>
      </c>
      <c r="H1213" s="22" t="s">
        <v>237</v>
      </c>
      <c r="I1213" s="22" t="s">
        <v>309</v>
      </c>
      <c r="J1213" s="17">
        <f>IFERROR(INDEX(Cost_Components!$K$2:$K$29,MATCH(E1213,Cost_Components!$A$2:$A$29,0)),"")</f>
        <v>4.1000000000000002E-2</v>
      </c>
      <c r="K1213" s="17">
        <f t="shared" si="252"/>
        <v>0.53076923076923088</v>
      </c>
      <c r="L1213" s="17">
        <f>IFERROR(INDEX(Cost_Components!$S$2:$S$29,MATCH(E1213,Cost_Components!$A$2:$A$29,0)),"")</f>
        <v>0.1</v>
      </c>
      <c r="M1213" s="28">
        <f>IFERROR(INDEX(Cost_Components!$L$2:$L$29,MATCH(E1213,Cost_Components!$A$2:$A$29,0)),"")</f>
        <v>1</v>
      </c>
      <c r="N1213" s="29">
        <f>IFERROR(INDEX(Cost_Components!$P$2:$P$29,MATCH(E1213,Cost_Components!$A$2:$A$29,0)),"")</f>
        <v>12488.38616</v>
      </c>
      <c r="O1213" s="23">
        <f t="shared" si="253"/>
        <v>11232.809456842779</v>
      </c>
      <c r="P1213" s="23">
        <f t="shared" si="254"/>
        <v>11207.242829599103</v>
      </c>
      <c r="Q1213" s="23">
        <f t="shared" si="255"/>
        <v>13996037.624492468</v>
      </c>
      <c r="R1213" s="23">
        <f t="shared" si="256"/>
        <v>74456128.37656863</v>
      </c>
      <c r="S1213" s="23">
        <f t="shared" si="257"/>
        <v>60460090.752076164</v>
      </c>
      <c r="T1213" s="16">
        <f>IFERROR(INDEX(Cost_Components!$R$2:$R$29,MATCH(E1213,Cost_Components!$A$2:$A$29,0)),"")</f>
        <v>1</v>
      </c>
      <c r="U1213" s="26">
        <f>IFERROR(INDEX(Cost_Components!$Q$2:$Q$29,MATCH(E1213,Cost_Components!$A$2:$A$29,0)),"")</f>
        <v>2023</v>
      </c>
      <c r="V1213" s="30">
        <f>1/(1+Calculation_Assumptions!$B$5)^(B1213-Calculation_Assumptions!$B$2)</f>
        <v>0.64186194739671765</v>
      </c>
      <c r="W1213" s="23">
        <f t="shared" si="258"/>
        <v>8983523.9654944651</v>
      </c>
      <c r="X1213" s="23">
        <f t="shared" si="259"/>
        <v>47790555.55540435</v>
      </c>
      <c r="Y1213" s="23">
        <f t="shared" si="260"/>
        <v>38807031.589909889</v>
      </c>
      <c r="Z1213" s="17">
        <f>IFERROR(INDEX(Cost_Components!$T$2:$T$29,MATCH(E1213,Cost_Components!$A$2:$A$29,0)),"")</f>
        <v>0.8</v>
      </c>
      <c r="AA1213" s="26">
        <f>IFERROR(INDEX(Cost_Components!$U$2:$U$29,MATCH(E1213,Cost_Components!$A$2:$A$29,0)),"")</f>
        <v>2025</v>
      </c>
      <c r="AB1213" s="26">
        <f>IFERROR(INDEX(Cost_Components!$V$2:$V$29,MATCH(E1213,Cost_Components!$A$2:$A$29,0)),"")</f>
        <v>2050</v>
      </c>
      <c r="AC1213" s="26">
        <f>IFERROR(INDEX(Cost_Components!$M$2:$M$29,MATCH(E1213,Cost_Components!$A$2:$A$29,0)),"")</f>
        <v>5</v>
      </c>
      <c r="AD1213" s="26">
        <f>IFERROR(INDEX(Cost_Components!$N$2:$N$29,MATCH(E1213,Cost_Components!$A$2:$A$29,0)),"")</f>
        <v>40</v>
      </c>
      <c r="AE1213" s="16" t="str">
        <f>IFERROR(INDEX(Cost_Components!$O$2:$O$29,MATCH(E1213,Cost_Components!$A$2:$A$29,0)),"")</f>
        <v>Both</v>
      </c>
      <c r="AF1213" s="11">
        <v>273970.962362019</v>
      </c>
      <c r="AG1213" s="11">
        <v>273347.38608778297</v>
      </c>
      <c r="AH1213" s="23">
        <f t="shared" si="261"/>
        <v>1</v>
      </c>
      <c r="AI1213" s="10">
        <v>314265537.41082901</v>
      </c>
      <c r="AJ1213" s="29">
        <f t="shared" si="262"/>
        <v>4.4535706141382941E-2</v>
      </c>
      <c r="AK1213" s="29">
        <f t="shared" si="263"/>
        <v>0.23692107314724292</v>
      </c>
      <c r="AL1213" s="29">
        <f t="shared" si="264"/>
        <v>0.19238536700586001</v>
      </c>
      <c r="AM1213" s="29">
        <f t="shared" si="265"/>
        <v>0.12348484631701354</v>
      </c>
    </row>
    <row r="1214" spans="1:39">
      <c r="A1214" t="s">
        <v>115</v>
      </c>
      <c r="B1214" s="20">
        <v>2041</v>
      </c>
      <c r="C1214" t="s">
        <v>257</v>
      </c>
      <c r="D1214" t="s">
        <v>254</v>
      </c>
      <c r="E1214" s="22" t="s">
        <v>349</v>
      </c>
      <c r="F1214" s="22" t="s">
        <v>350</v>
      </c>
      <c r="G1214" s="22" t="s">
        <v>258</v>
      </c>
      <c r="H1214" s="22" t="s">
        <v>237</v>
      </c>
      <c r="I1214" s="22" t="s">
        <v>309</v>
      </c>
      <c r="J1214" s="17">
        <f>IFERROR(INDEX(Cost_Components!$K$2:$K$29,MATCH(E1214,Cost_Components!$A$2:$A$29,0)),"")</f>
        <v>4.1000000000000002E-2</v>
      </c>
      <c r="K1214" s="17">
        <f t="shared" si="252"/>
        <v>0.55769230769230771</v>
      </c>
      <c r="L1214" s="17">
        <f>IFERROR(INDEX(Cost_Components!$S$2:$S$29,MATCH(E1214,Cost_Components!$A$2:$A$29,0)),"")</f>
        <v>0.1</v>
      </c>
      <c r="M1214" s="28">
        <f>IFERROR(INDEX(Cost_Components!$L$2:$L$29,MATCH(E1214,Cost_Components!$A$2:$A$29,0)),"")</f>
        <v>1</v>
      </c>
      <c r="N1214" s="29">
        <f>IFERROR(INDEX(Cost_Components!$P$2:$P$29,MATCH(E1214,Cost_Components!$A$2:$A$29,0)),"")</f>
        <v>12488.38616</v>
      </c>
      <c r="O1214" s="23">
        <f t="shared" si="253"/>
        <v>10729.336954860419</v>
      </c>
      <c r="P1214" s="23">
        <f t="shared" si="254"/>
        <v>10703.36800087982</v>
      </c>
      <c r="Q1214" s="23">
        <f t="shared" si="255"/>
        <v>13366779.280757442</v>
      </c>
      <c r="R1214" s="23">
        <f t="shared" si="256"/>
        <v>74726365.20881936</v>
      </c>
      <c r="S1214" s="23">
        <f t="shared" si="257"/>
        <v>61359585.928061917</v>
      </c>
      <c r="T1214" s="16">
        <f>IFERROR(INDEX(Cost_Components!$R$2:$R$29,MATCH(E1214,Cost_Components!$A$2:$A$29,0)),"")</f>
        <v>1</v>
      </c>
      <c r="U1214" s="26">
        <f>IFERROR(INDEX(Cost_Components!$Q$2:$Q$29,MATCH(E1214,Cost_Components!$A$2:$A$29,0)),"")</f>
        <v>2023</v>
      </c>
      <c r="V1214" s="30">
        <f>1/(1+Calculation_Assumptions!$B$5)^(B1214-Calculation_Assumptions!$B$2)</f>
        <v>0.62316693922011435</v>
      </c>
      <c r="W1214" s="23">
        <f t="shared" si="258"/>
        <v>8329734.9316204563</v>
      </c>
      <c r="X1214" s="23">
        <f t="shared" si="259"/>
        <v>46567000.286224402</v>
      </c>
      <c r="Y1214" s="23">
        <f t="shared" si="260"/>
        <v>38237265.354603946</v>
      </c>
      <c r="Z1214" s="17">
        <f>IFERROR(INDEX(Cost_Components!$T$2:$T$29,MATCH(E1214,Cost_Components!$A$2:$A$29,0)),"")</f>
        <v>0.8</v>
      </c>
      <c r="AA1214" s="26">
        <f>IFERROR(INDEX(Cost_Components!$U$2:$U$29,MATCH(E1214,Cost_Components!$A$2:$A$29,0)),"")</f>
        <v>2025</v>
      </c>
      <c r="AB1214" s="26">
        <f>IFERROR(INDEX(Cost_Components!$V$2:$V$29,MATCH(E1214,Cost_Components!$A$2:$A$29,0)),"")</f>
        <v>2050</v>
      </c>
      <c r="AC1214" s="26">
        <f>IFERROR(INDEX(Cost_Components!$M$2:$M$29,MATCH(E1214,Cost_Components!$A$2:$A$29,0)),"")</f>
        <v>5</v>
      </c>
      <c r="AD1214" s="26">
        <f>IFERROR(INDEX(Cost_Components!$N$2:$N$29,MATCH(E1214,Cost_Components!$A$2:$A$29,0)),"")</f>
        <v>40</v>
      </c>
      <c r="AE1214" s="16" t="str">
        <f>IFERROR(INDEX(Cost_Components!$O$2:$O$29,MATCH(E1214,Cost_Components!$A$2:$A$29,0)),"")</f>
        <v>Both</v>
      </c>
      <c r="AF1214" s="11">
        <v>261691.14524049801</v>
      </c>
      <c r="AG1214" s="11">
        <v>261057.75611901999</v>
      </c>
      <c r="AH1214" s="23">
        <f t="shared" si="261"/>
        <v>1</v>
      </c>
      <c r="AI1214" s="10">
        <v>315525215.31254798</v>
      </c>
      <c r="AJ1214" s="29">
        <f t="shared" si="262"/>
        <v>4.2363585007039101E-2</v>
      </c>
      <c r="AK1214" s="29">
        <f t="shared" si="263"/>
        <v>0.23683167487833928</v>
      </c>
      <c r="AL1214" s="29">
        <f t="shared" si="264"/>
        <v>0.19446808987130018</v>
      </c>
      <c r="AM1214" s="29">
        <f t="shared" si="265"/>
        <v>0.12118608434108025</v>
      </c>
    </row>
    <row r="1215" spans="1:39">
      <c r="A1215" t="s">
        <v>115</v>
      </c>
      <c r="B1215" s="20">
        <v>2042</v>
      </c>
      <c r="C1215" t="s">
        <v>257</v>
      </c>
      <c r="D1215" t="s">
        <v>254</v>
      </c>
      <c r="E1215" s="22" t="s">
        <v>349</v>
      </c>
      <c r="F1215" s="22" t="s">
        <v>350</v>
      </c>
      <c r="G1215" s="22" t="s">
        <v>258</v>
      </c>
      <c r="H1215" s="22" t="s">
        <v>237</v>
      </c>
      <c r="I1215" s="22" t="s">
        <v>309</v>
      </c>
      <c r="J1215" s="17">
        <f>IFERROR(INDEX(Cost_Components!$K$2:$K$29,MATCH(E1215,Cost_Components!$A$2:$A$29,0)),"")</f>
        <v>4.1000000000000002E-2</v>
      </c>
      <c r="K1215" s="17">
        <f t="shared" si="252"/>
        <v>0.58461538461538465</v>
      </c>
      <c r="L1215" s="17">
        <f>IFERROR(INDEX(Cost_Components!$S$2:$S$29,MATCH(E1215,Cost_Components!$A$2:$A$29,0)),"")</f>
        <v>0.1</v>
      </c>
      <c r="M1215" s="28">
        <f>IFERROR(INDEX(Cost_Components!$L$2:$L$29,MATCH(E1215,Cost_Components!$A$2:$A$29,0)),"")</f>
        <v>1</v>
      </c>
      <c r="N1215" s="29">
        <f>IFERROR(INDEX(Cost_Components!$P$2:$P$29,MATCH(E1215,Cost_Components!$A$2:$A$29,0)),"")</f>
        <v>12488.38616</v>
      </c>
      <c r="O1215" s="23">
        <f t="shared" si="253"/>
        <v>10205.997752348321</v>
      </c>
      <c r="P1215" s="23">
        <f t="shared" si="254"/>
        <v>10180.01485097415</v>
      </c>
      <c r="Q1215" s="23">
        <f t="shared" si="255"/>
        <v>12713195.657350004</v>
      </c>
      <c r="R1215" s="23">
        <f t="shared" si="256"/>
        <v>74512996.323351994</v>
      </c>
      <c r="S1215" s="23">
        <f t="shared" si="257"/>
        <v>61799800.66600199</v>
      </c>
      <c r="T1215" s="16">
        <f>IFERROR(INDEX(Cost_Components!$R$2:$R$29,MATCH(E1215,Cost_Components!$A$2:$A$29,0)),"")</f>
        <v>1</v>
      </c>
      <c r="U1215" s="26">
        <f>IFERROR(INDEX(Cost_Components!$Q$2:$Q$29,MATCH(E1215,Cost_Components!$A$2:$A$29,0)),"")</f>
        <v>2023</v>
      </c>
      <c r="V1215" s="30">
        <f>1/(1+Calculation_Assumptions!$B$5)^(B1215-Calculation_Assumptions!$B$2)</f>
        <v>0.60501644584477121</v>
      </c>
      <c r="W1215" s="23">
        <f t="shared" si="258"/>
        <v>7691692.451939079</v>
      </c>
      <c r="X1215" s="23">
        <f t="shared" si="259"/>
        <v>45081588.204798929</v>
      </c>
      <c r="Y1215" s="23">
        <f t="shared" si="260"/>
        <v>37389895.752859846</v>
      </c>
      <c r="Z1215" s="17">
        <f>IFERROR(INDEX(Cost_Components!$T$2:$T$29,MATCH(E1215,Cost_Components!$A$2:$A$29,0)),"")</f>
        <v>0.8</v>
      </c>
      <c r="AA1215" s="26">
        <f>IFERROR(INDEX(Cost_Components!$U$2:$U$29,MATCH(E1215,Cost_Components!$A$2:$A$29,0)),"")</f>
        <v>2025</v>
      </c>
      <c r="AB1215" s="26">
        <f>IFERROR(INDEX(Cost_Components!$V$2:$V$29,MATCH(E1215,Cost_Components!$A$2:$A$29,0)),"")</f>
        <v>2050</v>
      </c>
      <c r="AC1215" s="26">
        <f>IFERROR(INDEX(Cost_Components!$M$2:$M$29,MATCH(E1215,Cost_Components!$A$2:$A$29,0)),"")</f>
        <v>5</v>
      </c>
      <c r="AD1215" s="26">
        <f>IFERROR(INDEX(Cost_Components!$N$2:$N$29,MATCH(E1215,Cost_Components!$A$2:$A$29,0)),"")</f>
        <v>40</v>
      </c>
      <c r="AE1215" s="16" t="str">
        <f>IFERROR(INDEX(Cost_Components!$O$2:$O$29,MATCH(E1215,Cost_Components!$A$2:$A$29,0)),"")</f>
        <v>Both</v>
      </c>
      <c r="AF1215" s="11">
        <v>248926.77444752</v>
      </c>
      <c r="AG1215" s="11">
        <v>248293.04514571099</v>
      </c>
      <c r="AH1215" s="23">
        <f t="shared" si="261"/>
        <v>1</v>
      </c>
      <c r="AI1215" s="10">
        <v>316707694.211882</v>
      </c>
      <c r="AJ1215" s="29">
        <f t="shared" si="262"/>
        <v>4.0141732865020617E-2</v>
      </c>
      <c r="AK1215" s="29">
        <f t="shared" si="263"/>
        <v>0.23527371669569141</v>
      </c>
      <c r="AL1215" s="29">
        <f t="shared" si="264"/>
        <v>0.19513198383067079</v>
      </c>
      <c r="AM1215" s="29">
        <f t="shared" si="265"/>
        <v>0.11805805932787181</v>
      </c>
    </row>
    <row r="1216" spans="1:39">
      <c r="A1216" t="s">
        <v>115</v>
      </c>
      <c r="B1216" s="20">
        <v>2043</v>
      </c>
      <c r="C1216" t="s">
        <v>257</v>
      </c>
      <c r="D1216" t="s">
        <v>254</v>
      </c>
      <c r="E1216" s="22" t="s">
        <v>349</v>
      </c>
      <c r="F1216" s="22" t="s">
        <v>350</v>
      </c>
      <c r="G1216" s="22" t="s">
        <v>258</v>
      </c>
      <c r="H1216" s="22" t="s">
        <v>237</v>
      </c>
      <c r="I1216" s="22" t="s">
        <v>309</v>
      </c>
      <c r="J1216" s="17">
        <f>IFERROR(INDEX(Cost_Components!$K$2:$K$29,MATCH(E1216,Cost_Components!$A$2:$A$29,0)),"")</f>
        <v>4.1000000000000002E-2</v>
      </c>
      <c r="K1216" s="17">
        <f t="shared" si="252"/>
        <v>0.61153846153846159</v>
      </c>
      <c r="L1216" s="17">
        <f>IFERROR(INDEX(Cost_Components!$S$2:$S$29,MATCH(E1216,Cost_Components!$A$2:$A$29,0)),"")</f>
        <v>0.1</v>
      </c>
      <c r="M1216" s="28">
        <f>IFERROR(INDEX(Cost_Components!$L$2:$L$29,MATCH(E1216,Cost_Components!$A$2:$A$29,0)),"")</f>
        <v>1</v>
      </c>
      <c r="N1216" s="29">
        <f>IFERROR(INDEX(Cost_Components!$P$2:$P$29,MATCH(E1216,Cost_Components!$A$2:$A$29,0)),"")</f>
        <v>12488.38616</v>
      </c>
      <c r="O1216" s="23">
        <f t="shared" si="253"/>
        <v>9672.9995841503387</v>
      </c>
      <c r="P1216" s="23">
        <f t="shared" si="254"/>
        <v>9647.3684610673299</v>
      </c>
      <c r="Q1216" s="23">
        <f t="shared" si="255"/>
        <v>12048006.276961375</v>
      </c>
      <c r="R1216" s="23">
        <f t="shared" si="256"/>
        <v>73873940.411730111</v>
      </c>
      <c r="S1216" s="23">
        <f t="shared" si="257"/>
        <v>61825934.134768739</v>
      </c>
      <c r="T1216" s="16">
        <f>IFERROR(INDEX(Cost_Components!$R$2:$R$29,MATCH(E1216,Cost_Components!$A$2:$A$29,0)),"")</f>
        <v>1</v>
      </c>
      <c r="U1216" s="26">
        <f>IFERROR(INDEX(Cost_Components!$Q$2:$Q$29,MATCH(E1216,Cost_Components!$A$2:$A$29,0)),"")</f>
        <v>2023</v>
      </c>
      <c r="V1216" s="30">
        <f>1/(1+Calculation_Assumptions!$B$5)^(B1216-Calculation_Assumptions!$B$2)</f>
        <v>0.5873946076162827</v>
      </c>
      <c r="W1216" s="23">
        <f t="shared" si="258"/>
        <v>7076933.9196142377</v>
      </c>
      <c r="X1216" s="23">
        <f t="shared" si="259"/>
        <v>43393154.241216861</v>
      </c>
      <c r="Y1216" s="23">
        <f t="shared" si="260"/>
        <v>36316220.32160262</v>
      </c>
      <c r="Z1216" s="17">
        <f>IFERROR(INDEX(Cost_Components!$T$2:$T$29,MATCH(E1216,Cost_Components!$A$2:$A$29,0)),"")</f>
        <v>0.8</v>
      </c>
      <c r="AA1216" s="26">
        <f>IFERROR(INDEX(Cost_Components!$U$2:$U$29,MATCH(E1216,Cost_Components!$A$2:$A$29,0)),"")</f>
        <v>2025</v>
      </c>
      <c r="AB1216" s="26">
        <f>IFERROR(INDEX(Cost_Components!$V$2:$V$29,MATCH(E1216,Cost_Components!$A$2:$A$29,0)),"")</f>
        <v>2050</v>
      </c>
      <c r="AC1216" s="26">
        <f>IFERROR(INDEX(Cost_Components!$M$2:$M$29,MATCH(E1216,Cost_Components!$A$2:$A$29,0)),"")</f>
        <v>5</v>
      </c>
      <c r="AD1216" s="26">
        <f>IFERROR(INDEX(Cost_Components!$N$2:$N$29,MATCH(E1216,Cost_Components!$A$2:$A$29,0)),"")</f>
        <v>40</v>
      </c>
      <c r="AE1216" s="16" t="str">
        <f>IFERROR(INDEX(Cost_Components!$O$2:$O$29,MATCH(E1216,Cost_Components!$A$2:$A$29,0)),"")</f>
        <v>Both</v>
      </c>
      <c r="AF1216" s="11">
        <v>235926.819125618</v>
      </c>
      <c r="AG1216" s="11">
        <v>235301.66978212999</v>
      </c>
      <c r="AH1216" s="23">
        <f t="shared" si="261"/>
        <v>1</v>
      </c>
      <c r="AI1216" s="10">
        <v>317814114.06715202</v>
      </c>
      <c r="AJ1216" s="29">
        <f t="shared" si="262"/>
        <v>3.7908971765853394E-2</v>
      </c>
      <c r="AK1216" s="29">
        <f t="shared" si="263"/>
        <v>0.23244386306934448</v>
      </c>
      <c r="AL1216" s="29">
        <f t="shared" si="264"/>
        <v>0.19453489130349111</v>
      </c>
      <c r="AM1216" s="29">
        <f t="shared" si="265"/>
        <v>0.11426874614489035</v>
      </c>
    </row>
    <row r="1217" spans="1:39">
      <c r="A1217" t="s">
        <v>115</v>
      </c>
      <c r="B1217" s="20">
        <v>2044</v>
      </c>
      <c r="C1217" t="s">
        <v>257</v>
      </c>
      <c r="D1217" t="s">
        <v>254</v>
      </c>
      <c r="E1217" s="22" t="s">
        <v>349</v>
      </c>
      <c r="F1217" s="22" t="s">
        <v>350</v>
      </c>
      <c r="G1217" s="22" t="s">
        <v>258</v>
      </c>
      <c r="H1217" s="22" t="s">
        <v>237</v>
      </c>
      <c r="I1217" s="22" t="s">
        <v>309</v>
      </c>
      <c r="J1217" s="17">
        <f>IFERROR(INDEX(Cost_Components!$K$2:$K$29,MATCH(E1217,Cost_Components!$A$2:$A$29,0)),"")</f>
        <v>4.1000000000000002E-2</v>
      </c>
      <c r="K1217" s="17">
        <f t="shared" si="252"/>
        <v>0.63846153846153852</v>
      </c>
      <c r="L1217" s="17">
        <f>IFERROR(INDEX(Cost_Components!$S$2:$S$29,MATCH(E1217,Cost_Components!$A$2:$A$29,0)),"")</f>
        <v>0.1</v>
      </c>
      <c r="M1217" s="28">
        <f>IFERROR(INDEX(Cost_Components!$L$2:$L$29,MATCH(E1217,Cost_Components!$A$2:$A$29,0)),"")</f>
        <v>1</v>
      </c>
      <c r="N1217" s="29">
        <f>IFERROR(INDEX(Cost_Components!$P$2:$P$29,MATCH(E1217,Cost_Components!$A$2:$A$29,0)),"")</f>
        <v>12488.38616</v>
      </c>
      <c r="O1217" s="23">
        <f t="shared" si="253"/>
        <v>9387.184494692423</v>
      </c>
      <c r="P1217" s="23">
        <f t="shared" si="254"/>
        <v>9361.158196835986</v>
      </c>
      <c r="Q1217" s="23">
        <f t="shared" si="255"/>
        <v>11690575.846693708</v>
      </c>
      <c r="R1217" s="23">
        <f t="shared" si="256"/>
        <v>74847347.298194826</v>
      </c>
      <c r="S1217" s="23">
        <f t="shared" si="257"/>
        <v>63156771.451501116</v>
      </c>
      <c r="T1217" s="16">
        <f>IFERROR(INDEX(Cost_Components!$R$2:$R$29,MATCH(E1217,Cost_Components!$A$2:$A$29,0)),"")</f>
        <v>1</v>
      </c>
      <c r="U1217" s="26">
        <f>IFERROR(INDEX(Cost_Components!$Q$2:$Q$29,MATCH(E1217,Cost_Components!$A$2:$A$29,0)),"")</f>
        <v>2023</v>
      </c>
      <c r="V1217" s="30">
        <f>1/(1+Calculation_Assumptions!$B$5)^(B1217-Calculation_Assumptions!$B$2)</f>
        <v>0.57028602681192497</v>
      </c>
      <c r="W1217" s="23">
        <f t="shared" si="258"/>
        <v>6666972.0507544102</v>
      </c>
      <c r="X1217" s="23">
        <f t="shared" si="259"/>
        <v>42684396.308099791</v>
      </c>
      <c r="Y1217" s="23">
        <f t="shared" si="260"/>
        <v>36017424.257345386</v>
      </c>
      <c r="Z1217" s="17">
        <f>IFERROR(INDEX(Cost_Components!$T$2:$T$29,MATCH(E1217,Cost_Components!$A$2:$A$29,0)),"")</f>
        <v>0.8</v>
      </c>
      <c r="AA1217" s="26">
        <f>IFERROR(INDEX(Cost_Components!$U$2:$U$29,MATCH(E1217,Cost_Components!$A$2:$A$29,0)),"")</f>
        <v>2025</v>
      </c>
      <c r="AB1217" s="26">
        <f>IFERROR(INDEX(Cost_Components!$V$2:$V$29,MATCH(E1217,Cost_Components!$A$2:$A$29,0)),"")</f>
        <v>2050</v>
      </c>
      <c r="AC1217" s="26">
        <f>IFERROR(INDEX(Cost_Components!$M$2:$M$29,MATCH(E1217,Cost_Components!$A$2:$A$29,0)),"")</f>
        <v>5</v>
      </c>
      <c r="AD1217" s="26">
        <f>IFERROR(INDEX(Cost_Components!$N$2:$N$29,MATCH(E1217,Cost_Components!$A$2:$A$29,0)),"")</f>
        <v>40</v>
      </c>
      <c r="AE1217" s="16" t="str">
        <f>IFERROR(INDEX(Cost_Components!$O$2:$O$29,MATCH(E1217,Cost_Components!$A$2:$A$29,0)),"")</f>
        <v>Both</v>
      </c>
      <c r="AF1217" s="11">
        <v>228955.71938274201</v>
      </c>
      <c r="AG1217" s="11">
        <v>228320.93163014599</v>
      </c>
      <c r="AH1217" s="23">
        <f t="shared" si="261"/>
        <v>1</v>
      </c>
      <c r="AI1217" s="10">
        <v>318840890.73215598</v>
      </c>
      <c r="AJ1217" s="29">
        <f t="shared" si="262"/>
        <v>3.6665861206975611E-2</v>
      </c>
      <c r="AK1217" s="29">
        <f t="shared" si="263"/>
        <v>0.23474826935253654</v>
      </c>
      <c r="AL1217" s="29">
        <f t="shared" si="264"/>
        <v>0.19808240814556094</v>
      </c>
      <c r="AM1217" s="29">
        <f t="shared" si="265"/>
        <v>0.11296362952267003</v>
      </c>
    </row>
    <row r="1218" spans="1:39">
      <c r="A1218" t="s">
        <v>115</v>
      </c>
      <c r="B1218" s="20">
        <v>2045</v>
      </c>
      <c r="C1218" t="s">
        <v>257</v>
      </c>
      <c r="D1218" t="s">
        <v>254</v>
      </c>
      <c r="E1218" s="22" t="s">
        <v>349</v>
      </c>
      <c r="F1218" s="22" t="s">
        <v>350</v>
      </c>
      <c r="G1218" s="22" t="s">
        <v>258</v>
      </c>
      <c r="H1218" s="22" t="s">
        <v>237</v>
      </c>
      <c r="I1218" s="22" t="s">
        <v>309</v>
      </c>
      <c r="J1218" s="17">
        <f>IFERROR(INDEX(Cost_Components!$K$2:$K$29,MATCH(E1218,Cost_Components!$A$2:$A$29,0)),"")</f>
        <v>4.1000000000000002E-2</v>
      </c>
      <c r="K1218" s="17">
        <f t="shared" ref="K1218:K1281" si="266">IF(OR(L1218="",Z1218="",AA1218="",AB1218=""),"",IF(B1218&lt;AA1218,L1218,IF(B1218&gt;AB1218,Z1218,L1218+(Z1218-L1218)*MIN(MAX((B1218-AA1218+1)/MAX(AB1218-AA1218+1,1),0),1))))</f>
        <v>0.66538461538461546</v>
      </c>
      <c r="L1218" s="17">
        <f>IFERROR(INDEX(Cost_Components!$S$2:$S$29,MATCH(E1218,Cost_Components!$A$2:$A$29,0)),"")</f>
        <v>0.1</v>
      </c>
      <c r="M1218" s="28">
        <f>IFERROR(INDEX(Cost_Components!$L$2:$L$29,MATCH(E1218,Cost_Components!$A$2:$A$29,0)),"")</f>
        <v>1</v>
      </c>
      <c r="N1218" s="29">
        <f>IFERROR(INDEX(Cost_Components!$P$2:$P$29,MATCH(E1218,Cost_Components!$A$2:$A$29,0)),"")</f>
        <v>12488.38616</v>
      </c>
      <c r="O1218" s="23">
        <f t="shared" ref="O1218:O1281" si="267">AF1218*J1218</f>
        <v>9088.3585440175648</v>
      </c>
      <c r="P1218" s="23">
        <f t="shared" ref="P1218:P1281" si="268">AG1218*J1218</f>
        <v>9062.2128452718352</v>
      </c>
      <c r="Q1218" s="23">
        <f t="shared" ref="Q1218:Q1281" si="269">P1218*L1218*M1218*N1218</f>
        <v>11317241.347586701</v>
      </c>
      <c r="R1218" s="23">
        <f t="shared" ref="R1218:R1281" si="270">O1218*K1218*M1218*N1218</f>
        <v>75520442.588743165</v>
      </c>
      <c r="S1218" s="23">
        <f t="shared" ref="S1218:S1281" si="271">R1218-Q1218</f>
        <v>64203201.241156466</v>
      </c>
      <c r="T1218" s="16">
        <f>IFERROR(INDEX(Cost_Components!$R$2:$R$29,MATCH(E1218,Cost_Components!$A$2:$A$29,0)),"")</f>
        <v>1</v>
      </c>
      <c r="U1218" s="26">
        <f>IFERROR(INDEX(Cost_Components!$Q$2:$Q$29,MATCH(E1218,Cost_Components!$A$2:$A$29,0)),"")</f>
        <v>2023</v>
      </c>
      <c r="V1218" s="30">
        <f>1/(1+Calculation_Assumptions!$B$5)^(B1218-Calculation_Assumptions!$B$2)</f>
        <v>0.55367575418633497</v>
      </c>
      <c r="W1218" s="23">
        <f t="shared" ref="W1218:W1281" si="272">Q1218*V1218</f>
        <v>6266082.1384338401</v>
      </c>
      <c r="X1218" s="23">
        <f t="shared" ref="X1218:X1281" si="273">R1218*V1218</f>
        <v>41813838.006808184</v>
      </c>
      <c r="Y1218" s="23">
        <f t="shared" ref="Y1218:Y1281" si="274">S1218*V1218</f>
        <v>35547755.86837434</v>
      </c>
      <c r="Z1218" s="17">
        <f>IFERROR(INDEX(Cost_Components!$T$2:$T$29,MATCH(E1218,Cost_Components!$A$2:$A$29,0)),"")</f>
        <v>0.8</v>
      </c>
      <c r="AA1218" s="26">
        <f>IFERROR(INDEX(Cost_Components!$U$2:$U$29,MATCH(E1218,Cost_Components!$A$2:$A$29,0)),"")</f>
        <v>2025</v>
      </c>
      <c r="AB1218" s="26">
        <f>IFERROR(INDEX(Cost_Components!$V$2:$V$29,MATCH(E1218,Cost_Components!$A$2:$A$29,0)),"")</f>
        <v>2050</v>
      </c>
      <c r="AC1218" s="26">
        <f>IFERROR(INDEX(Cost_Components!$M$2:$M$29,MATCH(E1218,Cost_Components!$A$2:$A$29,0)),"")</f>
        <v>5</v>
      </c>
      <c r="AD1218" s="26">
        <f>IFERROR(INDEX(Cost_Components!$N$2:$N$29,MATCH(E1218,Cost_Components!$A$2:$A$29,0)),"")</f>
        <v>40</v>
      </c>
      <c r="AE1218" s="16" t="str">
        <f>IFERROR(INDEX(Cost_Components!$O$2:$O$29,MATCH(E1218,Cost_Components!$A$2:$A$29,0)),"")</f>
        <v>Both</v>
      </c>
      <c r="AF1218" s="11">
        <v>221667.281561404</v>
      </c>
      <c r="AG1218" s="11">
        <v>221029.58159199599</v>
      </c>
      <c r="AH1218" s="23">
        <f t="shared" ref="AH1218:AH1281" si="275">IF(H1218="shared-count-once",COUNTIFS($A$2:$A$1457,A1218,$B$2:$B$1457,B1218,$E$2:$E$1457,E1218),1)</f>
        <v>1</v>
      </c>
      <c r="AI1218" s="10">
        <v>319784682.33108002</v>
      </c>
      <c r="AJ1218" s="29">
        <f t="shared" ref="AJ1218:AJ1281" si="276">IF(AI1218=0,"",Q1218/AI1218)</f>
        <v>3.5390192128932914E-2</v>
      </c>
      <c r="AK1218" s="29">
        <f t="shared" ref="AK1218:AK1281" si="277">IF(AI1218=0,"",R1218/AI1218)</f>
        <v>0.23616028772308492</v>
      </c>
      <c r="AL1218" s="29">
        <f t="shared" ref="AL1218:AL1281" si="278">IF(AI1218=0,"",S1218/AI1218)</f>
        <v>0.20077009559415201</v>
      </c>
      <c r="AM1218" s="29">
        <f t="shared" ref="AM1218:AM1281" si="279">IF(AI1218=0,"",Y1218/AI1218)</f>
        <v>0.11116153409615466</v>
      </c>
    </row>
    <row r="1219" spans="1:39">
      <c r="A1219" t="s">
        <v>115</v>
      </c>
      <c r="B1219" s="20">
        <v>2046</v>
      </c>
      <c r="C1219" t="s">
        <v>257</v>
      </c>
      <c r="D1219" t="s">
        <v>254</v>
      </c>
      <c r="E1219" s="22" t="s">
        <v>349</v>
      </c>
      <c r="F1219" s="22" t="s">
        <v>350</v>
      </c>
      <c r="G1219" s="22" t="s">
        <v>258</v>
      </c>
      <c r="H1219" s="22" t="s">
        <v>237</v>
      </c>
      <c r="I1219" s="22" t="s">
        <v>309</v>
      </c>
      <c r="J1219" s="17">
        <f>IFERROR(INDEX(Cost_Components!$K$2:$K$29,MATCH(E1219,Cost_Components!$A$2:$A$29,0)),"")</f>
        <v>4.1000000000000002E-2</v>
      </c>
      <c r="K1219" s="17">
        <f t="shared" si="266"/>
        <v>0.69230769230769229</v>
      </c>
      <c r="L1219" s="17">
        <f>IFERROR(INDEX(Cost_Components!$S$2:$S$29,MATCH(E1219,Cost_Components!$A$2:$A$29,0)),"")</f>
        <v>0.1</v>
      </c>
      <c r="M1219" s="28">
        <f>IFERROR(INDEX(Cost_Components!$L$2:$L$29,MATCH(E1219,Cost_Components!$A$2:$A$29,0)),"")</f>
        <v>1</v>
      </c>
      <c r="N1219" s="29">
        <f>IFERROR(INDEX(Cost_Components!$P$2:$P$29,MATCH(E1219,Cost_Components!$A$2:$A$29,0)),"")</f>
        <v>12488.38616</v>
      </c>
      <c r="O1219" s="23">
        <f t="shared" si="267"/>
        <v>8765.341035049516</v>
      </c>
      <c r="P1219" s="23">
        <f t="shared" si="268"/>
        <v>8739.4147360226016</v>
      </c>
      <c r="Q1219" s="23">
        <f t="shared" si="269"/>
        <v>10914118.603584472</v>
      </c>
      <c r="R1219" s="23">
        <f t="shared" si="270"/>
        <v>75783436.386779383</v>
      </c>
      <c r="S1219" s="23">
        <f t="shared" si="271"/>
        <v>64869317.783194914</v>
      </c>
      <c r="T1219" s="16">
        <f>IFERROR(INDEX(Cost_Components!$R$2:$R$29,MATCH(E1219,Cost_Components!$A$2:$A$29,0)),"")</f>
        <v>1</v>
      </c>
      <c r="U1219" s="26">
        <f>IFERROR(INDEX(Cost_Components!$Q$2:$Q$29,MATCH(E1219,Cost_Components!$A$2:$A$29,0)),"")</f>
        <v>2023</v>
      </c>
      <c r="V1219" s="30">
        <f>1/(1+Calculation_Assumptions!$B$5)^(B1219-Calculation_Assumptions!$B$2)</f>
        <v>0.5375492759090631</v>
      </c>
      <c r="W1219" s="23">
        <f t="shared" si="272"/>
        <v>5866876.5525424676</v>
      </c>
      <c r="X1219" s="23">
        <f t="shared" si="273"/>
        <v>40737331.355613805</v>
      </c>
      <c r="Y1219" s="23">
        <f t="shared" si="274"/>
        <v>34870454.803071335</v>
      </c>
      <c r="Z1219" s="17">
        <f>IFERROR(INDEX(Cost_Components!$T$2:$T$29,MATCH(E1219,Cost_Components!$A$2:$A$29,0)),"")</f>
        <v>0.8</v>
      </c>
      <c r="AA1219" s="26">
        <f>IFERROR(INDEX(Cost_Components!$U$2:$U$29,MATCH(E1219,Cost_Components!$A$2:$A$29,0)),"")</f>
        <v>2025</v>
      </c>
      <c r="AB1219" s="26">
        <f>IFERROR(INDEX(Cost_Components!$V$2:$V$29,MATCH(E1219,Cost_Components!$A$2:$A$29,0)),"")</f>
        <v>2050</v>
      </c>
      <c r="AC1219" s="26">
        <f>IFERROR(INDEX(Cost_Components!$M$2:$M$29,MATCH(E1219,Cost_Components!$A$2:$A$29,0)),"")</f>
        <v>5</v>
      </c>
      <c r="AD1219" s="26">
        <f>IFERROR(INDEX(Cost_Components!$N$2:$N$29,MATCH(E1219,Cost_Components!$A$2:$A$29,0)),"")</f>
        <v>40</v>
      </c>
      <c r="AE1219" s="16" t="str">
        <f>IFERROR(INDEX(Cost_Components!$O$2:$O$29,MATCH(E1219,Cost_Components!$A$2:$A$29,0)),"")</f>
        <v>Both</v>
      </c>
      <c r="AF1219" s="11">
        <v>213788.805732915</v>
      </c>
      <c r="AG1219" s="11">
        <v>213156.45697616099</v>
      </c>
      <c r="AH1219" s="23">
        <f t="shared" si="275"/>
        <v>1</v>
      </c>
      <c r="AI1219" s="10">
        <v>320645615.981408</v>
      </c>
      <c r="AJ1219" s="29">
        <f t="shared" si="276"/>
        <v>3.4037947377447711E-2</v>
      </c>
      <c r="AK1219" s="29">
        <f t="shared" si="277"/>
        <v>0.2363463980470375</v>
      </c>
      <c r="AL1219" s="29">
        <f t="shared" si="278"/>
        <v>0.2023084506695898</v>
      </c>
      <c r="AM1219" s="29">
        <f t="shared" si="279"/>
        <v>0.10875076116772241</v>
      </c>
    </row>
    <row r="1220" spans="1:39">
      <c r="A1220" t="s">
        <v>115</v>
      </c>
      <c r="B1220" s="20">
        <v>2047</v>
      </c>
      <c r="C1220" t="s">
        <v>257</v>
      </c>
      <c r="D1220" t="s">
        <v>254</v>
      </c>
      <c r="E1220" s="22" t="s">
        <v>349</v>
      </c>
      <c r="F1220" s="22" t="s">
        <v>350</v>
      </c>
      <c r="G1220" s="22" t="s">
        <v>258</v>
      </c>
      <c r="H1220" s="22" t="s">
        <v>237</v>
      </c>
      <c r="I1220" s="22" t="s">
        <v>309</v>
      </c>
      <c r="J1220" s="17">
        <f>IFERROR(INDEX(Cost_Components!$K$2:$K$29,MATCH(E1220,Cost_Components!$A$2:$A$29,0)),"")</f>
        <v>4.1000000000000002E-2</v>
      </c>
      <c r="K1220" s="17">
        <f t="shared" si="266"/>
        <v>0.71923076923076923</v>
      </c>
      <c r="L1220" s="17">
        <f>IFERROR(INDEX(Cost_Components!$S$2:$S$29,MATCH(E1220,Cost_Components!$A$2:$A$29,0)),"")</f>
        <v>0.1</v>
      </c>
      <c r="M1220" s="28">
        <f>IFERROR(INDEX(Cost_Components!$L$2:$L$29,MATCH(E1220,Cost_Components!$A$2:$A$29,0)),"")</f>
        <v>1</v>
      </c>
      <c r="N1220" s="29">
        <f>IFERROR(INDEX(Cost_Components!$P$2:$P$29,MATCH(E1220,Cost_Components!$A$2:$A$29,0)),"")</f>
        <v>12488.38616</v>
      </c>
      <c r="O1220" s="23">
        <f t="shared" si="267"/>
        <v>8423.3290466917097</v>
      </c>
      <c r="P1220" s="23">
        <f t="shared" si="268"/>
        <v>8397.9262291240666</v>
      </c>
      <c r="Q1220" s="23">
        <f t="shared" si="269"/>
        <v>10487654.569249399</v>
      </c>
      <c r="R1220" s="23">
        <f t="shared" si="270"/>
        <v>75658607.542401344</v>
      </c>
      <c r="S1220" s="23">
        <f t="shared" si="271"/>
        <v>65170952.973151945</v>
      </c>
      <c r="T1220" s="16">
        <f>IFERROR(INDEX(Cost_Components!$R$2:$R$29,MATCH(E1220,Cost_Components!$A$2:$A$29,0)),"")</f>
        <v>1</v>
      </c>
      <c r="U1220" s="26">
        <f>IFERROR(INDEX(Cost_Components!$Q$2:$Q$29,MATCH(E1220,Cost_Components!$A$2:$A$29,0)),"")</f>
        <v>2023</v>
      </c>
      <c r="V1220" s="30">
        <f>1/(1+Calculation_Assumptions!$B$5)^(B1220-Calculation_Assumptions!$B$2)</f>
        <v>0.52189250088258554</v>
      </c>
      <c r="W1220" s="23">
        <f t="shared" si="272"/>
        <v>5473428.2715382446</v>
      </c>
      <c r="X1220" s="23">
        <f t="shared" si="273"/>
        <v>39485659.903597884</v>
      </c>
      <c r="Y1220" s="23">
        <f t="shared" si="274"/>
        <v>34012231.632059641</v>
      </c>
      <c r="Z1220" s="17">
        <f>IFERROR(INDEX(Cost_Components!$T$2:$T$29,MATCH(E1220,Cost_Components!$A$2:$A$29,0)),"")</f>
        <v>0.8</v>
      </c>
      <c r="AA1220" s="26">
        <f>IFERROR(INDEX(Cost_Components!$U$2:$U$29,MATCH(E1220,Cost_Components!$A$2:$A$29,0)),"")</f>
        <v>2025</v>
      </c>
      <c r="AB1220" s="26">
        <f>IFERROR(INDEX(Cost_Components!$V$2:$V$29,MATCH(E1220,Cost_Components!$A$2:$A$29,0)),"")</f>
        <v>2050</v>
      </c>
      <c r="AC1220" s="26">
        <f>IFERROR(INDEX(Cost_Components!$M$2:$M$29,MATCH(E1220,Cost_Components!$A$2:$A$29,0)),"")</f>
        <v>5</v>
      </c>
      <c r="AD1220" s="26">
        <f>IFERROR(INDEX(Cost_Components!$N$2:$N$29,MATCH(E1220,Cost_Components!$A$2:$A$29,0)),"")</f>
        <v>40</v>
      </c>
      <c r="AE1220" s="16" t="str">
        <f>IFERROR(INDEX(Cost_Components!$O$2:$O$29,MATCH(E1220,Cost_Components!$A$2:$A$29,0)),"")</f>
        <v>Both</v>
      </c>
      <c r="AF1220" s="11">
        <v>205447.04991931</v>
      </c>
      <c r="AG1220" s="11">
        <v>204827.469003026</v>
      </c>
      <c r="AH1220" s="23">
        <f t="shared" si="275"/>
        <v>1</v>
      </c>
      <c r="AI1220" s="10">
        <v>321429520.52287501</v>
      </c>
      <c r="AJ1220" s="29">
        <f t="shared" si="276"/>
        <v>3.2628162317477713E-2</v>
      </c>
      <c r="AK1220" s="29">
        <f t="shared" si="277"/>
        <v>0.23538163955608735</v>
      </c>
      <c r="AL1220" s="29">
        <f t="shared" si="278"/>
        <v>0.20275347723860962</v>
      </c>
      <c r="AM1220" s="29">
        <f t="shared" si="279"/>
        <v>0.10581551929869835</v>
      </c>
    </row>
    <row r="1221" spans="1:39">
      <c r="A1221" t="s">
        <v>115</v>
      </c>
      <c r="B1221" s="20">
        <v>2048</v>
      </c>
      <c r="C1221" t="s">
        <v>257</v>
      </c>
      <c r="D1221" t="s">
        <v>254</v>
      </c>
      <c r="E1221" s="22" t="s">
        <v>349</v>
      </c>
      <c r="F1221" s="22" t="s">
        <v>350</v>
      </c>
      <c r="G1221" s="22" t="s">
        <v>258</v>
      </c>
      <c r="H1221" s="22" t="s">
        <v>237</v>
      </c>
      <c r="I1221" s="22" t="s">
        <v>309</v>
      </c>
      <c r="J1221" s="17">
        <f>IFERROR(INDEX(Cost_Components!$K$2:$K$29,MATCH(E1221,Cost_Components!$A$2:$A$29,0)),"")</f>
        <v>4.1000000000000002E-2</v>
      </c>
      <c r="K1221" s="17">
        <f t="shared" si="266"/>
        <v>0.74615384615384628</v>
      </c>
      <c r="L1221" s="17">
        <f>IFERROR(INDEX(Cost_Components!$S$2:$S$29,MATCH(E1221,Cost_Components!$A$2:$A$29,0)),"")</f>
        <v>0.1</v>
      </c>
      <c r="M1221" s="28">
        <f>IFERROR(INDEX(Cost_Components!$L$2:$L$29,MATCH(E1221,Cost_Components!$A$2:$A$29,0)),"")</f>
        <v>1</v>
      </c>
      <c r="N1221" s="29">
        <f>IFERROR(INDEX(Cost_Components!$P$2:$P$29,MATCH(E1221,Cost_Components!$A$2:$A$29,0)),"")</f>
        <v>12488.38616</v>
      </c>
      <c r="O1221" s="23">
        <f t="shared" si="267"/>
        <v>8064.8623392257923</v>
      </c>
      <c r="P1221" s="23">
        <f t="shared" si="268"/>
        <v>8040.2771226969799</v>
      </c>
      <c r="Q1221" s="23">
        <f t="shared" si="269"/>
        <v>10041008.554165358</v>
      </c>
      <c r="R1221" s="23">
        <f t="shared" si="270"/>
        <v>75150462.894544497</v>
      </c>
      <c r="S1221" s="23">
        <f t="shared" si="271"/>
        <v>65109454.340379141</v>
      </c>
      <c r="T1221" s="16">
        <f>IFERROR(INDEX(Cost_Components!$R$2:$R$29,MATCH(E1221,Cost_Components!$A$2:$A$29,0)),"")</f>
        <v>1</v>
      </c>
      <c r="U1221" s="26">
        <f>IFERROR(INDEX(Cost_Components!$Q$2:$Q$29,MATCH(E1221,Cost_Components!$A$2:$A$29,0)),"")</f>
        <v>2023</v>
      </c>
      <c r="V1221" s="30">
        <f>1/(1+Calculation_Assumptions!$B$5)^(B1221-Calculation_Assumptions!$B$2)</f>
        <v>0.50669174842969467</v>
      </c>
      <c r="W1221" s="23">
        <f t="shared" si="272"/>
        <v>5087696.1803075653</v>
      </c>
      <c r="X1221" s="23">
        <f t="shared" si="273"/>
        <v>38078119.439337641</v>
      </c>
      <c r="Y1221" s="23">
        <f t="shared" si="274"/>
        <v>32990423.259030078</v>
      </c>
      <c r="Z1221" s="17">
        <f>IFERROR(INDEX(Cost_Components!$T$2:$T$29,MATCH(E1221,Cost_Components!$A$2:$A$29,0)),"")</f>
        <v>0.8</v>
      </c>
      <c r="AA1221" s="26">
        <f>IFERROR(INDEX(Cost_Components!$U$2:$U$29,MATCH(E1221,Cost_Components!$A$2:$A$29,0)),"")</f>
        <v>2025</v>
      </c>
      <c r="AB1221" s="26">
        <f>IFERROR(INDEX(Cost_Components!$V$2:$V$29,MATCH(E1221,Cost_Components!$A$2:$A$29,0)),"")</f>
        <v>2050</v>
      </c>
      <c r="AC1221" s="26">
        <f>IFERROR(INDEX(Cost_Components!$M$2:$M$29,MATCH(E1221,Cost_Components!$A$2:$A$29,0)),"")</f>
        <v>5</v>
      </c>
      <c r="AD1221" s="26">
        <f>IFERROR(INDEX(Cost_Components!$N$2:$N$29,MATCH(E1221,Cost_Components!$A$2:$A$29,0)),"")</f>
        <v>40</v>
      </c>
      <c r="AE1221" s="16" t="str">
        <f>IFERROR(INDEX(Cost_Components!$O$2:$O$29,MATCH(E1221,Cost_Components!$A$2:$A$29,0)),"")</f>
        <v>Both</v>
      </c>
      <c r="AF1221" s="11">
        <v>196703.959493312</v>
      </c>
      <c r="AG1221" s="11">
        <v>196104.32006577999</v>
      </c>
      <c r="AH1221" s="23">
        <f t="shared" si="275"/>
        <v>1</v>
      </c>
      <c r="AI1221" s="10">
        <v>322136832.26016098</v>
      </c>
      <c r="AJ1221" s="29">
        <f t="shared" si="276"/>
        <v>3.117001084202671E-2</v>
      </c>
      <c r="AK1221" s="29">
        <f t="shared" si="277"/>
        <v>0.2332873964373382</v>
      </c>
      <c r="AL1221" s="29">
        <f t="shared" si="278"/>
        <v>0.20211738559531151</v>
      </c>
      <c r="AM1221" s="29">
        <f t="shared" si="279"/>
        <v>0.10241121149532717</v>
      </c>
    </row>
    <row r="1222" spans="1:39">
      <c r="A1222" t="s">
        <v>115</v>
      </c>
      <c r="B1222" s="20">
        <v>2049</v>
      </c>
      <c r="C1222" t="s">
        <v>257</v>
      </c>
      <c r="D1222" t="s">
        <v>254</v>
      </c>
      <c r="E1222" s="22" t="s">
        <v>349</v>
      </c>
      <c r="F1222" s="22" t="s">
        <v>350</v>
      </c>
      <c r="G1222" s="22" t="s">
        <v>258</v>
      </c>
      <c r="H1222" s="22" t="s">
        <v>237</v>
      </c>
      <c r="I1222" s="22" t="s">
        <v>309</v>
      </c>
      <c r="J1222" s="17">
        <f>IFERROR(INDEX(Cost_Components!$K$2:$K$29,MATCH(E1222,Cost_Components!$A$2:$A$29,0)),"")</f>
        <v>4.1000000000000002E-2</v>
      </c>
      <c r="K1222" s="17">
        <f t="shared" si="266"/>
        <v>0.77307692307692311</v>
      </c>
      <c r="L1222" s="17">
        <f>IFERROR(INDEX(Cost_Components!$S$2:$S$29,MATCH(E1222,Cost_Components!$A$2:$A$29,0)),"")</f>
        <v>0.1</v>
      </c>
      <c r="M1222" s="28">
        <f>IFERROR(INDEX(Cost_Components!$L$2:$L$29,MATCH(E1222,Cost_Components!$A$2:$A$29,0)),"")</f>
        <v>1</v>
      </c>
      <c r="N1222" s="29">
        <f>IFERROR(INDEX(Cost_Components!$P$2:$P$29,MATCH(E1222,Cost_Components!$A$2:$A$29,0)),"")</f>
        <v>12488.38616</v>
      </c>
      <c r="O1222" s="23">
        <f t="shared" si="267"/>
        <v>7857.2938806078064</v>
      </c>
      <c r="P1222" s="23">
        <f t="shared" si="268"/>
        <v>7832.8558989960939</v>
      </c>
      <c r="Q1222" s="23">
        <f t="shared" si="269"/>
        <v>9781972.9202297181</v>
      </c>
      <c r="R1222" s="23">
        <f t="shared" si="270"/>
        <v>75858111.349541083</v>
      </c>
      <c r="S1222" s="23">
        <f t="shared" si="271"/>
        <v>66076138.429311365</v>
      </c>
      <c r="T1222" s="16">
        <f>IFERROR(INDEX(Cost_Components!$R$2:$R$29,MATCH(E1222,Cost_Components!$A$2:$A$29,0)),"")</f>
        <v>1</v>
      </c>
      <c r="U1222" s="26">
        <f>IFERROR(INDEX(Cost_Components!$Q$2:$Q$29,MATCH(E1222,Cost_Components!$A$2:$A$29,0)),"")</f>
        <v>2023</v>
      </c>
      <c r="V1222" s="30">
        <f>1/(1+Calculation_Assumptions!$B$5)^(B1222-Calculation_Assumptions!$B$2)</f>
        <v>0.49193373633950943</v>
      </c>
      <c r="W1222" s="23">
        <f t="shared" si="272"/>
        <v>4812082.4874205077</v>
      </c>
      <c r="X1222" s="23">
        <f t="shared" si="273"/>
        <v>37317164.147838295</v>
      </c>
      <c r="Y1222" s="23">
        <f t="shared" si="274"/>
        <v>32505081.660417784</v>
      </c>
      <c r="Z1222" s="17">
        <f>IFERROR(INDEX(Cost_Components!$T$2:$T$29,MATCH(E1222,Cost_Components!$A$2:$A$29,0)),"")</f>
        <v>0.8</v>
      </c>
      <c r="AA1222" s="26">
        <f>IFERROR(INDEX(Cost_Components!$U$2:$U$29,MATCH(E1222,Cost_Components!$A$2:$A$29,0)),"")</f>
        <v>2025</v>
      </c>
      <c r="AB1222" s="26">
        <f>IFERROR(INDEX(Cost_Components!$V$2:$V$29,MATCH(E1222,Cost_Components!$A$2:$A$29,0)),"")</f>
        <v>2050</v>
      </c>
      <c r="AC1222" s="26">
        <f>IFERROR(INDEX(Cost_Components!$M$2:$M$29,MATCH(E1222,Cost_Components!$A$2:$A$29,0)),"")</f>
        <v>5</v>
      </c>
      <c r="AD1222" s="26">
        <f>IFERROR(INDEX(Cost_Components!$N$2:$N$29,MATCH(E1222,Cost_Components!$A$2:$A$29,0)),"")</f>
        <v>40</v>
      </c>
      <c r="AE1222" s="16" t="str">
        <f>IFERROR(INDEX(Cost_Components!$O$2:$O$29,MATCH(E1222,Cost_Components!$A$2:$A$29,0)),"")</f>
        <v>Both</v>
      </c>
      <c r="AF1222" s="11">
        <v>191641.314161166</v>
      </c>
      <c r="AG1222" s="11">
        <v>191045.265829173</v>
      </c>
      <c r="AH1222" s="23">
        <f t="shared" si="275"/>
        <v>1</v>
      </c>
      <c r="AI1222" s="10">
        <v>322765819.75268102</v>
      </c>
      <c r="AJ1222" s="29">
        <f t="shared" si="276"/>
        <v>3.0306718746505267E-2</v>
      </c>
      <c r="AK1222" s="29">
        <f t="shared" si="277"/>
        <v>0.23502523101010908</v>
      </c>
      <c r="AL1222" s="29">
        <f t="shared" si="278"/>
        <v>0.2047185122636038</v>
      </c>
      <c r="AM1222" s="29">
        <f t="shared" si="279"/>
        <v>0.10070794263570031</v>
      </c>
    </row>
    <row r="1223" spans="1:39">
      <c r="A1223" t="s">
        <v>115</v>
      </c>
      <c r="B1223" s="20">
        <v>2050</v>
      </c>
      <c r="C1223" t="s">
        <v>257</v>
      </c>
      <c r="D1223" t="s">
        <v>254</v>
      </c>
      <c r="E1223" s="22" t="s">
        <v>349</v>
      </c>
      <c r="F1223" s="22" t="s">
        <v>350</v>
      </c>
      <c r="G1223" s="22" t="s">
        <v>258</v>
      </c>
      <c r="H1223" s="22" t="s">
        <v>237</v>
      </c>
      <c r="I1223" s="22" t="s">
        <v>309</v>
      </c>
      <c r="J1223" s="17">
        <f>IFERROR(INDEX(Cost_Components!$K$2:$K$29,MATCH(E1223,Cost_Components!$A$2:$A$29,0)),"")</f>
        <v>4.1000000000000002E-2</v>
      </c>
      <c r="K1223" s="17">
        <f t="shared" si="266"/>
        <v>0.8</v>
      </c>
      <c r="L1223" s="17">
        <f>IFERROR(INDEX(Cost_Components!$S$2:$S$29,MATCH(E1223,Cost_Components!$A$2:$A$29,0)),"")</f>
        <v>0.1</v>
      </c>
      <c r="M1223" s="28">
        <f>IFERROR(INDEX(Cost_Components!$L$2:$L$29,MATCH(E1223,Cost_Components!$A$2:$A$29,0)),"")</f>
        <v>1</v>
      </c>
      <c r="N1223" s="29">
        <f>IFERROR(INDEX(Cost_Components!$P$2:$P$29,MATCH(E1223,Cost_Components!$A$2:$A$29,0)),"")</f>
        <v>12488.38616</v>
      </c>
      <c r="O1223" s="23">
        <f t="shared" si="267"/>
        <v>7643.3768450093121</v>
      </c>
      <c r="P1223" s="23">
        <f t="shared" si="268"/>
        <v>7619.2665870668234</v>
      </c>
      <c r="Q1223" s="23">
        <f t="shared" si="269"/>
        <v>9515234.3395275753</v>
      </c>
      <c r="R1223" s="23">
        <f t="shared" si="270"/>
        <v>76362753.285503015</v>
      </c>
      <c r="S1223" s="23">
        <f t="shared" si="271"/>
        <v>66847518.945975438</v>
      </c>
      <c r="T1223" s="16">
        <f>IFERROR(INDEX(Cost_Components!$R$2:$R$29,MATCH(E1223,Cost_Components!$A$2:$A$29,0)),"")</f>
        <v>1</v>
      </c>
      <c r="U1223" s="26">
        <f>IFERROR(INDEX(Cost_Components!$Q$2:$Q$29,MATCH(E1223,Cost_Components!$A$2:$A$29,0)),"")</f>
        <v>2023</v>
      </c>
      <c r="V1223" s="30">
        <f>1/(1+Calculation_Assumptions!$B$5)^(B1223-Calculation_Assumptions!$B$2)</f>
        <v>0.47760556926165965</v>
      </c>
      <c r="W1223" s="23">
        <f t="shared" si="272"/>
        <v>4544528.9133881601</v>
      </c>
      <c r="X1223" s="23">
        <f t="shared" si="273"/>
        <v>36471276.253310338</v>
      </c>
      <c r="Y1223" s="23">
        <f t="shared" si="274"/>
        <v>31926747.339922179</v>
      </c>
      <c r="Z1223" s="17">
        <f>IFERROR(INDEX(Cost_Components!$T$2:$T$29,MATCH(E1223,Cost_Components!$A$2:$A$29,0)),"")</f>
        <v>0.8</v>
      </c>
      <c r="AA1223" s="26">
        <f>IFERROR(INDEX(Cost_Components!$U$2:$U$29,MATCH(E1223,Cost_Components!$A$2:$A$29,0)),"")</f>
        <v>2025</v>
      </c>
      <c r="AB1223" s="26">
        <f>IFERROR(INDEX(Cost_Components!$V$2:$V$29,MATCH(E1223,Cost_Components!$A$2:$A$29,0)),"")</f>
        <v>2050</v>
      </c>
      <c r="AC1223" s="26">
        <f>IFERROR(INDEX(Cost_Components!$M$2:$M$29,MATCH(E1223,Cost_Components!$A$2:$A$29,0)),"")</f>
        <v>5</v>
      </c>
      <c r="AD1223" s="26">
        <f>IFERROR(INDEX(Cost_Components!$N$2:$N$29,MATCH(E1223,Cost_Components!$A$2:$A$29,0)),"")</f>
        <v>40</v>
      </c>
      <c r="AE1223" s="16" t="str">
        <f>IFERROR(INDEX(Cost_Components!$O$2:$O$29,MATCH(E1223,Cost_Components!$A$2:$A$29,0)),"")</f>
        <v>Both</v>
      </c>
      <c r="AF1223" s="11">
        <v>186423.82548803199</v>
      </c>
      <c r="AG1223" s="11">
        <v>185835.77041626399</v>
      </c>
      <c r="AH1223" s="23">
        <f t="shared" si="275"/>
        <v>1</v>
      </c>
      <c r="AI1223" s="10">
        <v>323312042.56328499</v>
      </c>
      <c r="AJ1223" s="29">
        <f t="shared" si="276"/>
        <v>2.9430497744806602E-2</v>
      </c>
      <c r="AK1223" s="29">
        <f t="shared" si="277"/>
        <v>0.23618901628310301</v>
      </c>
      <c r="AL1223" s="29">
        <f t="shared" si="278"/>
        <v>0.20675851853829641</v>
      </c>
      <c r="AM1223" s="29">
        <f t="shared" si="279"/>
        <v>9.8749019946180475E-2</v>
      </c>
    </row>
    <row r="1224" spans="1:39">
      <c r="A1224" t="s">
        <v>115</v>
      </c>
      <c r="B1224" s="20">
        <v>2025</v>
      </c>
      <c r="C1224" t="s">
        <v>262</v>
      </c>
      <c r="D1224" t="s">
        <v>218</v>
      </c>
      <c r="E1224" s="22" t="s">
        <v>352</v>
      </c>
      <c r="F1224" s="22" t="s">
        <v>353</v>
      </c>
      <c r="G1224" s="22" t="s">
        <v>263</v>
      </c>
      <c r="H1224" s="22" t="s">
        <v>237</v>
      </c>
      <c r="I1224" s="22" t="s">
        <v>212</v>
      </c>
      <c r="J1224" s="17">
        <f>IFERROR(INDEX(Cost_Components!$K$2:$K$29,MATCH(E1224,Cost_Components!$A$2:$A$29,0)),"")</f>
        <v>0.52</v>
      </c>
      <c r="K1224" s="17">
        <f t="shared" si="266"/>
        <v>0.32884615384615384</v>
      </c>
      <c r="L1224" s="17">
        <f>IFERROR(INDEX(Cost_Components!$S$2:$S$29,MATCH(E1224,Cost_Components!$A$2:$A$29,0)),"")</f>
        <v>0.31</v>
      </c>
      <c r="M1224" s="28">
        <f>IFERROR(INDEX(Cost_Components!$L$2:$L$29,MATCH(E1224,Cost_Components!$A$2:$A$29,0)),"")</f>
        <v>1</v>
      </c>
      <c r="N1224" s="29">
        <f>IFERROR(INDEX(Cost_Components!$P$2:$P$29,MATCH(E1224,Cost_Components!$A$2:$A$29,0)),"")</f>
        <v>900.25859009999999</v>
      </c>
      <c r="O1224" s="23">
        <f t="shared" si="267"/>
        <v>137625.26118420143</v>
      </c>
      <c r="P1224" s="23">
        <f t="shared" si="268"/>
        <v>138708.27218217944</v>
      </c>
      <c r="Q1224" s="23">
        <f t="shared" si="269"/>
        <v>38710727.200480133</v>
      </c>
      <c r="R1224" s="23">
        <f t="shared" si="270"/>
        <v>40743487.182475992</v>
      </c>
      <c r="S1224" s="23">
        <f t="shared" si="271"/>
        <v>2032759.9819958583</v>
      </c>
      <c r="T1224" s="16">
        <f>IFERROR(INDEX(Cost_Components!$R$2:$R$29,MATCH(E1224,Cost_Components!$A$2:$A$29,0)),"")</f>
        <v>1</v>
      </c>
      <c r="U1224" s="26">
        <f>IFERROR(INDEX(Cost_Components!$Q$2:$Q$29,MATCH(E1224,Cost_Components!$A$2:$A$29,0)),"")</f>
        <v>2023</v>
      </c>
      <c r="V1224" s="30">
        <f>1/(1+Calculation_Assumptions!$B$5)^(B1224-Calculation_Assumptions!$B$2)</f>
        <v>1</v>
      </c>
      <c r="W1224" s="23">
        <f t="shared" si="272"/>
        <v>38710727.200480133</v>
      </c>
      <c r="X1224" s="23">
        <f t="shared" si="273"/>
        <v>40743487.182475992</v>
      </c>
      <c r="Y1224" s="23">
        <f t="shared" si="274"/>
        <v>2032759.9819958583</v>
      </c>
      <c r="Z1224" s="17">
        <f>IFERROR(INDEX(Cost_Components!$T$2:$T$29,MATCH(E1224,Cost_Components!$A$2:$A$29,0)),"")</f>
        <v>0.8</v>
      </c>
      <c r="AA1224" s="26">
        <f>IFERROR(INDEX(Cost_Components!$U$2:$U$29,MATCH(E1224,Cost_Components!$A$2:$A$29,0)),"")</f>
        <v>2025</v>
      </c>
      <c r="AB1224" s="26">
        <f>IFERROR(INDEX(Cost_Components!$V$2:$V$29,MATCH(E1224,Cost_Components!$A$2:$A$29,0)),"")</f>
        <v>2050</v>
      </c>
      <c r="AC1224" s="26">
        <f>IFERROR(INDEX(Cost_Components!$M$2:$M$29,MATCH(E1224,Cost_Components!$A$2:$A$29,0)),"")</f>
        <v>30</v>
      </c>
      <c r="AD1224" s="26">
        <f>IFERROR(INDEX(Cost_Components!$N$2:$N$29,MATCH(E1224,Cost_Components!$A$2:$A$29,0)),"")</f>
        <v>95</v>
      </c>
      <c r="AE1224" s="16" t="str">
        <f>IFERROR(INDEX(Cost_Components!$O$2:$O$29,MATCH(E1224,Cost_Components!$A$2:$A$29,0)),"")</f>
        <v>Both</v>
      </c>
      <c r="AF1224" s="11">
        <v>264663.96381577197</v>
      </c>
      <c r="AG1224" s="11">
        <v>266746.67727342201</v>
      </c>
      <c r="AH1224" s="23">
        <f t="shared" si="275"/>
        <v>1</v>
      </c>
      <c r="AI1224" s="10">
        <v>288391907.64445603</v>
      </c>
      <c r="AJ1224" s="29">
        <f t="shared" si="276"/>
        <v>0.13422958888362657</v>
      </c>
      <c r="AK1224" s="29">
        <f t="shared" si="277"/>
        <v>0.14127819159442781</v>
      </c>
      <c r="AL1224" s="29">
        <f t="shared" si="278"/>
        <v>7.0486027108012557E-3</v>
      </c>
      <c r="AM1224" s="29">
        <f t="shared" si="279"/>
        <v>7.0486027108012557E-3</v>
      </c>
    </row>
    <row r="1225" spans="1:39">
      <c r="A1225" t="s">
        <v>115</v>
      </c>
      <c r="B1225" s="20">
        <v>2026</v>
      </c>
      <c r="C1225" t="s">
        <v>262</v>
      </c>
      <c r="D1225" t="s">
        <v>218</v>
      </c>
      <c r="E1225" s="22" t="s">
        <v>352</v>
      </c>
      <c r="F1225" s="22" t="s">
        <v>353</v>
      </c>
      <c r="G1225" s="22" t="s">
        <v>263</v>
      </c>
      <c r="H1225" s="22" t="s">
        <v>237</v>
      </c>
      <c r="I1225" s="22" t="s">
        <v>212</v>
      </c>
      <c r="J1225" s="17">
        <f>IFERROR(INDEX(Cost_Components!$K$2:$K$29,MATCH(E1225,Cost_Components!$A$2:$A$29,0)),"")</f>
        <v>0.52</v>
      </c>
      <c r="K1225" s="17">
        <f t="shared" si="266"/>
        <v>0.34769230769230769</v>
      </c>
      <c r="L1225" s="17">
        <f>IFERROR(INDEX(Cost_Components!$S$2:$S$29,MATCH(E1225,Cost_Components!$A$2:$A$29,0)),"")</f>
        <v>0.31</v>
      </c>
      <c r="M1225" s="28">
        <f>IFERROR(INDEX(Cost_Components!$L$2:$L$29,MATCH(E1225,Cost_Components!$A$2:$A$29,0)),"")</f>
        <v>1</v>
      </c>
      <c r="N1225" s="29">
        <f>IFERROR(INDEX(Cost_Components!$P$2:$P$29,MATCH(E1225,Cost_Components!$A$2:$A$29,0)),"")</f>
        <v>900.25859009999999</v>
      </c>
      <c r="O1225" s="23">
        <f t="shared" si="267"/>
        <v>138749.3739141229</v>
      </c>
      <c r="P1225" s="23">
        <f t="shared" si="268"/>
        <v>140943.46116327879</v>
      </c>
      <c r="Q1225" s="23">
        <f t="shared" si="269"/>
        <v>39334524.105506919</v>
      </c>
      <c r="R1225" s="23">
        <f t="shared" si="270"/>
        <v>43430355.933236979</v>
      </c>
      <c r="S1225" s="23">
        <f t="shared" si="271"/>
        <v>4095831.8277300596</v>
      </c>
      <c r="T1225" s="16">
        <f>IFERROR(INDEX(Cost_Components!$R$2:$R$29,MATCH(E1225,Cost_Components!$A$2:$A$29,0)),"")</f>
        <v>1</v>
      </c>
      <c r="U1225" s="26">
        <f>IFERROR(INDEX(Cost_Components!$Q$2:$Q$29,MATCH(E1225,Cost_Components!$A$2:$A$29,0)),"")</f>
        <v>2023</v>
      </c>
      <c r="V1225" s="30">
        <f>1/(1+Calculation_Assumptions!$B$5)^(B1225-Calculation_Assumptions!$B$2)</f>
        <v>0.970873786407767</v>
      </c>
      <c r="W1225" s="23">
        <f t="shared" si="272"/>
        <v>38188858.354861088</v>
      </c>
      <c r="X1225" s="23">
        <f t="shared" si="273"/>
        <v>42165394.109938815</v>
      </c>
      <c r="Y1225" s="23">
        <f t="shared" si="274"/>
        <v>3976535.7550777281</v>
      </c>
      <c r="Z1225" s="17">
        <f>IFERROR(INDEX(Cost_Components!$T$2:$T$29,MATCH(E1225,Cost_Components!$A$2:$A$29,0)),"")</f>
        <v>0.8</v>
      </c>
      <c r="AA1225" s="26">
        <f>IFERROR(INDEX(Cost_Components!$U$2:$U$29,MATCH(E1225,Cost_Components!$A$2:$A$29,0)),"")</f>
        <v>2025</v>
      </c>
      <c r="AB1225" s="26">
        <f>IFERROR(INDEX(Cost_Components!$V$2:$V$29,MATCH(E1225,Cost_Components!$A$2:$A$29,0)),"")</f>
        <v>2050</v>
      </c>
      <c r="AC1225" s="26">
        <f>IFERROR(INDEX(Cost_Components!$M$2:$M$29,MATCH(E1225,Cost_Components!$A$2:$A$29,0)),"")</f>
        <v>30</v>
      </c>
      <c r="AD1225" s="26">
        <f>IFERROR(INDEX(Cost_Components!$N$2:$N$29,MATCH(E1225,Cost_Components!$A$2:$A$29,0)),"")</f>
        <v>95</v>
      </c>
      <c r="AE1225" s="16" t="str">
        <f>IFERROR(INDEX(Cost_Components!$O$2:$O$29,MATCH(E1225,Cost_Components!$A$2:$A$29,0)),"")</f>
        <v>Both</v>
      </c>
      <c r="AF1225" s="11">
        <v>266825.71906562097</v>
      </c>
      <c r="AG1225" s="11">
        <v>271045.11762168998</v>
      </c>
      <c r="AH1225" s="23">
        <f t="shared" si="275"/>
        <v>1</v>
      </c>
      <c r="AI1225" s="10">
        <v>290472130.233437</v>
      </c>
      <c r="AJ1225" s="29">
        <f t="shared" si="276"/>
        <v>0.13541582827204748</v>
      </c>
      <c r="AK1225" s="29">
        <f t="shared" si="277"/>
        <v>0.1495164300214768</v>
      </c>
      <c r="AL1225" s="29">
        <f t="shared" si="278"/>
        <v>1.4100601749429308E-2</v>
      </c>
      <c r="AM1225" s="29">
        <f t="shared" si="279"/>
        <v>1.3689904611096418E-2</v>
      </c>
    </row>
    <row r="1226" spans="1:39">
      <c r="A1226" t="s">
        <v>115</v>
      </c>
      <c r="B1226" s="20">
        <v>2027</v>
      </c>
      <c r="C1226" t="s">
        <v>262</v>
      </c>
      <c r="D1226" t="s">
        <v>218</v>
      </c>
      <c r="E1226" s="22" t="s">
        <v>352</v>
      </c>
      <c r="F1226" s="22" t="s">
        <v>353</v>
      </c>
      <c r="G1226" s="22" t="s">
        <v>263</v>
      </c>
      <c r="H1226" s="22" t="s">
        <v>237</v>
      </c>
      <c r="I1226" s="22" t="s">
        <v>212</v>
      </c>
      <c r="J1226" s="17">
        <f>IFERROR(INDEX(Cost_Components!$K$2:$K$29,MATCH(E1226,Cost_Components!$A$2:$A$29,0)),"")</f>
        <v>0.52</v>
      </c>
      <c r="K1226" s="17">
        <f t="shared" si="266"/>
        <v>0.36653846153846154</v>
      </c>
      <c r="L1226" s="17">
        <f>IFERROR(INDEX(Cost_Components!$S$2:$S$29,MATCH(E1226,Cost_Components!$A$2:$A$29,0)),"")</f>
        <v>0.31</v>
      </c>
      <c r="M1226" s="28">
        <f>IFERROR(INDEX(Cost_Components!$L$2:$L$29,MATCH(E1226,Cost_Components!$A$2:$A$29,0)),"")</f>
        <v>1</v>
      </c>
      <c r="N1226" s="29">
        <f>IFERROR(INDEX(Cost_Components!$P$2:$P$29,MATCH(E1226,Cost_Components!$A$2:$A$29,0)),"")</f>
        <v>900.25859009999999</v>
      </c>
      <c r="O1226" s="23">
        <f t="shared" si="267"/>
        <v>139856.87904152277</v>
      </c>
      <c r="P1226" s="23">
        <f t="shared" si="268"/>
        <v>143189.92911918656</v>
      </c>
      <c r="Q1226" s="23">
        <f t="shared" si="269"/>
        <v>39961468.74866093</v>
      </c>
      <c r="R1226" s="23">
        <f t="shared" si="270"/>
        <v>46149888.836479723</v>
      </c>
      <c r="S1226" s="23">
        <f t="shared" si="271"/>
        <v>6188420.087818794</v>
      </c>
      <c r="T1226" s="16">
        <f>IFERROR(INDEX(Cost_Components!$R$2:$R$29,MATCH(E1226,Cost_Components!$A$2:$A$29,0)),"")</f>
        <v>1</v>
      </c>
      <c r="U1226" s="26">
        <f>IFERROR(INDEX(Cost_Components!$Q$2:$Q$29,MATCH(E1226,Cost_Components!$A$2:$A$29,0)),"")</f>
        <v>2023</v>
      </c>
      <c r="V1226" s="30">
        <f>1/(1+Calculation_Assumptions!$B$5)^(B1226-Calculation_Assumptions!$B$2)</f>
        <v>0.94259590913375435</v>
      </c>
      <c r="W1226" s="23">
        <f t="shared" si="272"/>
        <v>37667516.96546416</v>
      </c>
      <c r="X1226" s="23">
        <f t="shared" si="273"/>
        <v>43500696.424243309</v>
      </c>
      <c r="Y1226" s="23">
        <f t="shared" si="274"/>
        <v>5833179.4587791441</v>
      </c>
      <c r="Z1226" s="17">
        <f>IFERROR(INDEX(Cost_Components!$T$2:$T$29,MATCH(E1226,Cost_Components!$A$2:$A$29,0)),"")</f>
        <v>0.8</v>
      </c>
      <c r="AA1226" s="26">
        <f>IFERROR(INDEX(Cost_Components!$U$2:$U$29,MATCH(E1226,Cost_Components!$A$2:$A$29,0)),"")</f>
        <v>2025</v>
      </c>
      <c r="AB1226" s="26">
        <f>IFERROR(INDEX(Cost_Components!$V$2:$V$29,MATCH(E1226,Cost_Components!$A$2:$A$29,0)),"")</f>
        <v>2050</v>
      </c>
      <c r="AC1226" s="26">
        <f>IFERROR(INDEX(Cost_Components!$M$2:$M$29,MATCH(E1226,Cost_Components!$A$2:$A$29,0)),"")</f>
        <v>30</v>
      </c>
      <c r="AD1226" s="26">
        <f>IFERROR(INDEX(Cost_Components!$N$2:$N$29,MATCH(E1226,Cost_Components!$A$2:$A$29,0)),"")</f>
        <v>95</v>
      </c>
      <c r="AE1226" s="16" t="str">
        <f>IFERROR(INDEX(Cost_Components!$O$2:$O$29,MATCH(E1226,Cost_Components!$A$2:$A$29,0)),"")</f>
        <v>Both</v>
      </c>
      <c r="AF1226" s="11">
        <v>268955.536618313</v>
      </c>
      <c r="AG1226" s="11">
        <v>275365.24830612802</v>
      </c>
      <c r="AH1226" s="23">
        <f t="shared" si="275"/>
        <v>1</v>
      </c>
      <c r="AI1226" s="10">
        <v>292505080.826208</v>
      </c>
      <c r="AJ1226" s="29">
        <f t="shared" si="276"/>
        <v>0.13661803287582566</v>
      </c>
      <c r="AK1226" s="29">
        <f t="shared" si="277"/>
        <v>0.15777465713116859</v>
      </c>
      <c r="AL1226" s="29">
        <f t="shared" si="278"/>
        <v>2.1156624255342923E-2</v>
      </c>
      <c r="AM1226" s="29">
        <f t="shared" si="279"/>
        <v>1.99421474741662E-2</v>
      </c>
    </row>
    <row r="1227" spans="1:39">
      <c r="A1227" t="s">
        <v>115</v>
      </c>
      <c r="B1227" s="20">
        <v>2028</v>
      </c>
      <c r="C1227" t="s">
        <v>262</v>
      </c>
      <c r="D1227" t="s">
        <v>218</v>
      </c>
      <c r="E1227" s="22" t="s">
        <v>352</v>
      </c>
      <c r="F1227" s="22" t="s">
        <v>353</v>
      </c>
      <c r="G1227" s="22" t="s">
        <v>263</v>
      </c>
      <c r="H1227" s="22" t="s">
        <v>237</v>
      </c>
      <c r="I1227" s="22" t="s">
        <v>212</v>
      </c>
      <c r="J1227" s="17">
        <f>IFERROR(INDEX(Cost_Components!$K$2:$K$29,MATCH(E1227,Cost_Components!$A$2:$A$29,0)),"")</f>
        <v>0.52</v>
      </c>
      <c r="K1227" s="17">
        <f t="shared" si="266"/>
        <v>0.38538461538461538</v>
      </c>
      <c r="L1227" s="17">
        <f>IFERROR(INDEX(Cost_Components!$S$2:$S$29,MATCH(E1227,Cost_Components!$A$2:$A$29,0)),"")</f>
        <v>0.31</v>
      </c>
      <c r="M1227" s="28">
        <f>IFERROR(INDEX(Cost_Components!$L$2:$L$29,MATCH(E1227,Cost_Components!$A$2:$A$29,0)),"")</f>
        <v>1</v>
      </c>
      <c r="N1227" s="29">
        <f>IFERROR(INDEX(Cost_Components!$P$2:$P$29,MATCH(E1227,Cost_Components!$A$2:$A$29,0)),"")</f>
        <v>900.25859009999999</v>
      </c>
      <c r="O1227" s="23">
        <f t="shared" si="267"/>
        <v>141131.3779672753</v>
      </c>
      <c r="P1227" s="23">
        <f t="shared" si="268"/>
        <v>145637.75042141209</v>
      </c>
      <c r="Q1227" s="23">
        <f t="shared" si="269"/>
        <v>40644607.116511993</v>
      </c>
      <c r="R1227" s="23">
        <f t="shared" si="270"/>
        <v>48964940.314763404</v>
      </c>
      <c r="S1227" s="23">
        <f t="shared" si="271"/>
        <v>8320333.1982514113</v>
      </c>
      <c r="T1227" s="16">
        <f>IFERROR(INDEX(Cost_Components!$R$2:$R$29,MATCH(E1227,Cost_Components!$A$2:$A$29,0)),"")</f>
        <v>1</v>
      </c>
      <c r="U1227" s="26">
        <f>IFERROR(INDEX(Cost_Components!$Q$2:$Q$29,MATCH(E1227,Cost_Components!$A$2:$A$29,0)),"")</f>
        <v>2023</v>
      </c>
      <c r="V1227" s="30">
        <f>1/(1+Calculation_Assumptions!$B$5)^(B1227-Calculation_Assumptions!$B$2)</f>
        <v>0.91514165935315961</v>
      </c>
      <c r="W1227" s="23">
        <f t="shared" si="272"/>
        <v>37195573.200362027</v>
      </c>
      <c r="X1227" s="23">
        <f t="shared" si="273"/>
        <v>44809856.729781002</v>
      </c>
      <c r="Y1227" s="23">
        <f t="shared" si="274"/>
        <v>7614283.5294189779</v>
      </c>
      <c r="Z1227" s="17">
        <f>IFERROR(INDEX(Cost_Components!$T$2:$T$29,MATCH(E1227,Cost_Components!$A$2:$A$29,0)),"")</f>
        <v>0.8</v>
      </c>
      <c r="AA1227" s="26">
        <f>IFERROR(INDEX(Cost_Components!$U$2:$U$29,MATCH(E1227,Cost_Components!$A$2:$A$29,0)),"")</f>
        <v>2025</v>
      </c>
      <c r="AB1227" s="26">
        <f>IFERROR(INDEX(Cost_Components!$V$2:$V$29,MATCH(E1227,Cost_Components!$A$2:$A$29,0)),"")</f>
        <v>2050</v>
      </c>
      <c r="AC1227" s="26">
        <f>IFERROR(INDEX(Cost_Components!$M$2:$M$29,MATCH(E1227,Cost_Components!$A$2:$A$29,0)),"")</f>
        <v>30</v>
      </c>
      <c r="AD1227" s="26">
        <f>IFERROR(INDEX(Cost_Components!$N$2:$N$29,MATCH(E1227,Cost_Components!$A$2:$A$29,0)),"")</f>
        <v>95</v>
      </c>
      <c r="AE1227" s="16" t="str">
        <f>IFERROR(INDEX(Cost_Components!$O$2:$O$29,MATCH(E1227,Cost_Components!$A$2:$A$29,0)),"")</f>
        <v>Both</v>
      </c>
      <c r="AF1227" s="11">
        <v>271406.49609091401</v>
      </c>
      <c r="AG1227" s="11">
        <v>280072.59696425399</v>
      </c>
      <c r="AH1227" s="23">
        <f t="shared" si="275"/>
        <v>1</v>
      </c>
      <c r="AI1227" s="10">
        <v>294484707.92155403</v>
      </c>
      <c r="AJ1227" s="29">
        <f t="shared" si="276"/>
        <v>0.13801941500928144</v>
      </c>
      <c r="AK1227" s="29">
        <f t="shared" si="277"/>
        <v>0.1662732868553802</v>
      </c>
      <c r="AL1227" s="29">
        <f t="shared" si="278"/>
        <v>2.8253871846098757E-2</v>
      </c>
      <c r="AM1227" s="29">
        <f t="shared" si="279"/>
        <v>2.5856295164390336E-2</v>
      </c>
    </row>
    <row r="1228" spans="1:39">
      <c r="A1228" t="s">
        <v>115</v>
      </c>
      <c r="B1228" s="20">
        <v>2029</v>
      </c>
      <c r="C1228" t="s">
        <v>262</v>
      </c>
      <c r="D1228" t="s">
        <v>218</v>
      </c>
      <c r="E1228" s="22" t="s">
        <v>352</v>
      </c>
      <c r="F1228" s="22" t="s">
        <v>353</v>
      </c>
      <c r="G1228" s="22" t="s">
        <v>263</v>
      </c>
      <c r="H1228" s="22" t="s">
        <v>237</v>
      </c>
      <c r="I1228" s="22" t="s">
        <v>212</v>
      </c>
      <c r="J1228" s="17">
        <f>IFERROR(INDEX(Cost_Components!$K$2:$K$29,MATCH(E1228,Cost_Components!$A$2:$A$29,0)),"")</f>
        <v>0.52</v>
      </c>
      <c r="K1228" s="17">
        <f t="shared" si="266"/>
        <v>0.40423076923076923</v>
      </c>
      <c r="L1228" s="17">
        <f>IFERROR(INDEX(Cost_Components!$S$2:$S$29,MATCH(E1228,Cost_Components!$A$2:$A$29,0)),"")</f>
        <v>0.31</v>
      </c>
      <c r="M1228" s="28">
        <f>IFERROR(INDEX(Cost_Components!$L$2:$L$29,MATCH(E1228,Cost_Components!$A$2:$A$29,0)),"")</f>
        <v>1</v>
      </c>
      <c r="N1228" s="29">
        <f>IFERROR(INDEX(Cost_Components!$P$2:$P$29,MATCH(E1228,Cost_Components!$A$2:$A$29,0)),"")</f>
        <v>900.25859009999999</v>
      </c>
      <c r="O1228" s="23">
        <f t="shared" si="267"/>
        <v>142312.0248089431</v>
      </c>
      <c r="P1228" s="23">
        <f t="shared" si="268"/>
        <v>148018.23481074398</v>
      </c>
      <c r="Q1228" s="23">
        <f t="shared" si="269"/>
        <v>41308953.087741449</v>
      </c>
      <c r="R1228" s="23">
        <f t="shared" si="270"/>
        <v>51789085.220008798</v>
      </c>
      <c r="S1228" s="23">
        <f t="shared" si="271"/>
        <v>10480132.132267348</v>
      </c>
      <c r="T1228" s="16">
        <f>IFERROR(INDEX(Cost_Components!$R$2:$R$29,MATCH(E1228,Cost_Components!$A$2:$A$29,0)),"")</f>
        <v>1</v>
      </c>
      <c r="U1228" s="26">
        <f>IFERROR(INDEX(Cost_Components!$Q$2:$Q$29,MATCH(E1228,Cost_Components!$A$2:$A$29,0)),"")</f>
        <v>2023</v>
      </c>
      <c r="V1228" s="30">
        <f>1/(1+Calculation_Assumptions!$B$5)^(B1228-Calculation_Assumptions!$B$2)</f>
        <v>0.888487047915689</v>
      </c>
      <c r="W1228" s="23">
        <f t="shared" si="272"/>
        <v>36702469.78141509</v>
      </c>
      <c r="X1228" s="23">
        <f t="shared" si="273"/>
        <v>46013931.441379659</v>
      </c>
      <c r="Y1228" s="23">
        <f t="shared" si="274"/>
        <v>9311461.6599645708</v>
      </c>
      <c r="Z1228" s="17">
        <f>IFERROR(INDEX(Cost_Components!$T$2:$T$29,MATCH(E1228,Cost_Components!$A$2:$A$29,0)),"")</f>
        <v>0.8</v>
      </c>
      <c r="AA1228" s="26">
        <f>IFERROR(INDEX(Cost_Components!$U$2:$U$29,MATCH(E1228,Cost_Components!$A$2:$A$29,0)),"")</f>
        <v>2025</v>
      </c>
      <c r="AB1228" s="26">
        <f>IFERROR(INDEX(Cost_Components!$V$2:$V$29,MATCH(E1228,Cost_Components!$A$2:$A$29,0)),"")</f>
        <v>2050</v>
      </c>
      <c r="AC1228" s="26">
        <f>IFERROR(INDEX(Cost_Components!$M$2:$M$29,MATCH(E1228,Cost_Components!$A$2:$A$29,0)),"")</f>
        <v>30</v>
      </c>
      <c r="AD1228" s="26">
        <f>IFERROR(INDEX(Cost_Components!$N$2:$N$29,MATCH(E1228,Cost_Components!$A$2:$A$29,0)),"")</f>
        <v>95</v>
      </c>
      <c r="AE1228" s="16" t="str">
        <f>IFERROR(INDEX(Cost_Components!$O$2:$O$29,MATCH(E1228,Cost_Components!$A$2:$A$29,0)),"")</f>
        <v>Both</v>
      </c>
      <c r="AF1228" s="11">
        <v>273676.97078642901</v>
      </c>
      <c r="AG1228" s="11">
        <v>284650.451559123</v>
      </c>
      <c r="AH1228" s="23">
        <f t="shared" si="275"/>
        <v>1</v>
      </c>
      <c r="AI1228" s="10">
        <v>296414030.31142998</v>
      </c>
      <c r="AJ1228" s="29">
        <f t="shared" si="276"/>
        <v>0.13936234072435721</v>
      </c>
      <c r="AK1228" s="29">
        <f t="shared" si="277"/>
        <v>0.17471873772505353</v>
      </c>
      <c r="AL1228" s="29">
        <f t="shared" si="278"/>
        <v>3.5356397000696309E-2</v>
      </c>
      <c r="AM1228" s="29">
        <f t="shared" si="279"/>
        <v>3.1413700796083785E-2</v>
      </c>
    </row>
    <row r="1229" spans="1:39">
      <c r="A1229" t="s">
        <v>115</v>
      </c>
      <c r="B1229" s="20">
        <v>2030</v>
      </c>
      <c r="C1229" t="s">
        <v>262</v>
      </c>
      <c r="D1229" t="s">
        <v>218</v>
      </c>
      <c r="E1229" s="22" t="s">
        <v>352</v>
      </c>
      <c r="F1229" s="22" t="s">
        <v>353</v>
      </c>
      <c r="G1229" s="22" t="s">
        <v>263</v>
      </c>
      <c r="H1229" s="22" t="s">
        <v>237</v>
      </c>
      <c r="I1229" s="22" t="s">
        <v>212</v>
      </c>
      <c r="J1229" s="17">
        <f>IFERROR(INDEX(Cost_Components!$K$2:$K$29,MATCH(E1229,Cost_Components!$A$2:$A$29,0)),"")</f>
        <v>0.52</v>
      </c>
      <c r="K1229" s="17">
        <f t="shared" si="266"/>
        <v>0.42307692307692307</v>
      </c>
      <c r="L1229" s="17">
        <f>IFERROR(INDEX(Cost_Components!$S$2:$S$29,MATCH(E1229,Cost_Components!$A$2:$A$29,0)),"")</f>
        <v>0.31</v>
      </c>
      <c r="M1229" s="28">
        <f>IFERROR(INDEX(Cost_Components!$L$2:$L$29,MATCH(E1229,Cost_Components!$A$2:$A$29,0)),"")</f>
        <v>1</v>
      </c>
      <c r="N1229" s="29">
        <f>IFERROR(INDEX(Cost_Components!$P$2:$P$29,MATCH(E1229,Cost_Components!$A$2:$A$29,0)),"")</f>
        <v>900.25859009999999</v>
      </c>
      <c r="O1229" s="23">
        <f t="shared" si="267"/>
        <v>143408.49311956391</v>
      </c>
      <c r="P1229" s="23">
        <f t="shared" si="268"/>
        <v>150318.8874723198</v>
      </c>
      <c r="Q1229" s="23">
        <f t="shared" si="269"/>
        <v>41951019.607381664</v>
      </c>
      <c r="R1229" s="23">
        <f t="shared" si="270"/>
        <v>54621231.002539448</v>
      </c>
      <c r="S1229" s="23">
        <f t="shared" si="271"/>
        <v>12670211.395157784</v>
      </c>
      <c r="T1229" s="16">
        <f>IFERROR(INDEX(Cost_Components!$R$2:$R$29,MATCH(E1229,Cost_Components!$A$2:$A$29,0)),"")</f>
        <v>1</v>
      </c>
      <c r="U1229" s="26">
        <f>IFERROR(INDEX(Cost_Components!$Q$2:$Q$29,MATCH(E1229,Cost_Components!$A$2:$A$29,0)),"")</f>
        <v>2023</v>
      </c>
      <c r="V1229" s="30">
        <f>1/(1+Calculation_Assumptions!$B$5)^(B1229-Calculation_Assumptions!$B$2)</f>
        <v>0.86260878438416411</v>
      </c>
      <c r="W1229" s="23">
        <f t="shared" si="272"/>
        <v>36187318.02719973</v>
      </c>
      <c r="X1229" s="23">
        <f t="shared" si="273"/>
        <v>47116753.676667169</v>
      </c>
      <c r="Y1229" s="23">
        <f t="shared" si="274"/>
        <v>10929435.64946744</v>
      </c>
      <c r="Z1229" s="17">
        <f>IFERROR(INDEX(Cost_Components!$T$2:$T$29,MATCH(E1229,Cost_Components!$A$2:$A$29,0)),"")</f>
        <v>0.8</v>
      </c>
      <c r="AA1229" s="26">
        <f>IFERROR(INDEX(Cost_Components!$U$2:$U$29,MATCH(E1229,Cost_Components!$A$2:$A$29,0)),"")</f>
        <v>2025</v>
      </c>
      <c r="AB1229" s="26">
        <f>IFERROR(INDEX(Cost_Components!$V$2:$V$29,MATCH(E1229,Cost_Components!$A$2:$A$29,0)),"")</f>
        <v>2050</v>
      </c>
      <c r="AC1229" s="26">
        <f>IFERROR(INDEX(Cost_Components!$M$2:$M$29,MATCH(E1229,Cost_Components!$A$2:$A$29,0)),"")</f>
        <v>30</v>
      </c>
      <c r="AD1229" s="26">
        <f>IFERROR(INDEX(Cost_Components!$N$2:$N$29,MATCH(E1229,Cost_Components!$A$2:$A$29,0)),"")</f>
        <v>95</v>
      </c>
      <c r="AE1229" s="16" t="str">
        <f>IFERROR(INDEX(Cost_Components!$O$2:$O$29,MATCH(E1229,Cost_Components!$A$2:$A$29,0)),"")</f>
        <v>Both</v>
      </c>
      <c r="AF1229" s="11">
        <v>275785.56369146903</v>
      </c>
      <c r="AG1229" s="11">
        <v>289074.78360061499</v>
      </c>
      <c r="AH1229" s="23">
        <f t="shared" si="275"/>
        <v>1</v>
      </c>
      <c r="AI1229" s="10">
        <v>298289404.664994</v>
      </c>
      <c r="AJ1229" s="29">
        <f t="shared" si="276"/>
        <v>0.14063865142812046</v>
      </c>
      <c r="AK1229" s="29">
        <f t="shared" si="277"/>
        <v>0.18311488825385547</v>
      </c>
      <c r="AL1229" s="29">
        <f t="shared" si="278"/>
        <v>4.2476236825734988E-2</v>
      </c>
      <c r="AM1229" s="29">
        <f t="shared" si="279"/>
        <v>3.6640375013461124E-2</v>
      </c>
    </row>
    <row r="1230" spans="1:39">
      <c r="A1230" t="s">
        <v>115</v>
      </c>
      <c r="B1230" s="20">
        <v>2031</v>
      </c>
      <c r="C1230" t="s">
        <v>262</v>
      </c>
      <c r="D1230" t="s">
        <v>218</v>
      </c>
      <c r="E1230" s="22" t="s">
        <v>352</v>
      </c>
      <c r="F1230" s="22" t="s">
        <v>353</v>
      </c>
      <c r="G1230" s="22" t="s">
        <v>263</v>
      </c>
      <c r="H1230" s="22" t="s">
        <v>237</v>
      </c>
      <c r="I1230" s="22" t="s">
        <v>212</v>
      </c>
      <c r="J1230" s="17">
        <f>IFERROR(INDEX(Cost_Components!$K$2:$K$29,MATCH(E1230,Cost_Components!$A$2:$A$29,0)),"")</f>
        <v>0.52</v>
      </c>
      <c r="K1230" s="17">
        <f t="shared" si="266"/>
        <v>0.44192307692307692</v>
      </c>
      <c r="L1230" s="17">
        <f>IFERROR(INDEX(Cost_Components!$S$2:$S$29,MATCH(E1230,Cost_Components!$A$2:$A$29,0)),"")</f>
        <v>0.31</v>
      </c>
      <c r="M1230" s="28">
        <f>IFERROR(INDEX(Cost_Components!$L$2:$L$29,MATCH(E1230,Cost_Components!$A$2:$A$29,0)),"")</f>
        <v>1</v>
      </c>
      <c r="N1230" s="29">
        <f>IFERROR(INDEX(Cost_Components!$P$2:$P$29,MATCH(E1230,Cost_Components!$A$2:$A$29,0)),"")</f>
        <v>900.25859009999999</v>
      </c>
      <c r="O1230" s="23">
        <f t="shared" si="267"/>
        <v>144332.33080284772</v>
      </c>
      <c r="P1230" s="23">
        <f t="shared" si="268"/>
        <v>152461.43563261832</v>
      </c>
      <c r="Q1230" s="23">
        <f t="shared" si="269"/>
        <v>42548962.29704529</v>
      </c>
      <c r="R1230" s="23">
        <f t="shared" si="270"/>
        <v>57421902.8111334</v>
      </c>
      <c r="S1230" s="23">
        <f t="shared" si="271"/>
        <v>14872940.514088109</v>
      </c>
      <c r="T1230" s="16">
        <f>IFERROR(INDEX(Cost_Components!$R$2:$R$29,MATCH(E1230,Cost_Components!$A$2:$A$29,0)),"")</f>
        <v>1</v>
      </c>
      <c r="U1230" s="26">
        <f>IFERROR(INDEX(Cost_Components!$Q$2:$Q$29,MATCH(E1230,Cost_Components!$A$2:$A$29,0)),"")</f>
        <v>2023</v>
      </c>
      <c r="V1230" s="30">
        <f>1/(1+Calculation_Assumptions!$B$5)^(B1230-Calculation_Assumptions!$B$2)</f>
        <v>0.83748425668365445</v>
      </c>
      <c r="W1230" s="23">
        <f t="shared" si="272"/>
        <v>35634086.062001817</v>
      </c>
      <c r="X1230" s="23">
        <f t="shared" si="273"/>
        <v>48089939.593143106</v>
      </c>
      <c r="Y1230" s="23">
        <f t="shared" si="274"/>
        <v>12455853.53114129</v>
      </c>
      <c r="Z1230" s="17">
        <f>IFERROR(INDEX(Cost_Components!$T$2:$T$29,MATCH(E1230,Cost_Components!$A$2:$A$29,0)),"")</f>
        <v>0.8</v>
      </c>
      <c r="AA1230" s="26">
        <f>IFERROR(INDEX(Cost_Components!$U$2:$U$29,MATCH(E1230,Cost_Components!$A$2:$A$29,0)),"")</f>
        <v>2025</v>
      </c>
      <c r="AB1230" s="26">
        <f>IFERROR(INDEX(Cost_Components!$V$2:$V$29,MATCH(E1230,Cost_Components!$A$2:$A$29,0)),"")</f>
        <v>2050</v>
      </c>
      <c r="AC1230" s="26">
        <f>IFERROR(INDEX(Cost_Components!$M$2:$M$29,MATCH(E1230,Cost_Components!$A$2:$A$29,0)),"")</f>
        <v>30</v>
      </c>
      <c r="AD1230" s="26">
        <f>IFERROR(INDEX(Cost_Components!$N$2:$N$29,MATCH(E1230,Cost_Components!$A$2:$A$29,0)),"")</f>
        <v>95</v>
      </c>
      <c r="AE1230" s="16" t="str">
        <f>IFERROR(INDEX(Cost_Components!$O$2:$O$29,MATCH(E1230,Cost_Components!$A$2:$A$29,0)),"")</f>
        <v>Both</v>
      </c>
      <c r="AF1230" s="11">
        <v>277562.17462086101</v>
      </c>
      <c r="AG1230" s="11">
        <v>293195.06852426601</v>
      </c>
      <c r="AH1230" s="23">
        <f t="shared" si="275"/>
        <v>1</v>
      </c>
      <c r="AI1230" s="10">
        <v>300119636.92551899</v>
      </c>
      <c r="AJ1230" s="29">
        <f t="shared" si="276"/>
        <v>0.14177333656979171</v>
      </c>
      <c r="AK1230" s="29">
        <f t="shared" si="277"/>
        <v>0.19133004224373312</v>
      </c>
      <c r="AL1230" s="29">
        <f t="shared" si="278"/>
        <v>4.955670567394143E-2</v>
      </c>
      <c r="AM1230" s="29">
        <f t="shared" si="279"/>
        <v>4.1502960815031485E-2</v>
      </c>
    </row>
    <row r="1231" spans="1:39">
      <c r="A1231" t="s">
        <v>115</v>
      </c>
      <c r="B1231" s="20">
        <v>2032</v>
      </c>
      <c r="C1231" t="s">
        <v>262</v>
      </c>
      <c r="D1231" t="s">
        <v>218</v>
      </c>
      <c r="E1231" s="22" t="s">
        <v>352</v>
      </c>
      <c r="F1231" s="22" t="s">
        <v>353</v>
      </c>
      <c r="G1231" s="22" t="s">
        <v>263</v>
      </c>
      <c r="H1231" s="22" t="s">
        <v>237</v>
      </c>
      <c r="I1231" s="22" t="s">
        <v>212</v>
      </c>
      <c r="J1231" s="17">
        <f>IFERROR(INDEX(Cost_Components!$K$2:$K$29,MATCH(E1231,Cost_Components!$A$2:$A$29,0)),"")</f>
        <v>0.52</v>
      </c>
      <c r="K1231" s="17">
        <f t="shared" si="266"/>
        <v>0.46076923076923082</v>
      </c>
      <c r="L1231" s="17">
        <f>IFERROR(INDEX(Cost_Components!$S$2:$S$29,MATCH(E1231,Cost_Components!$A$2:$A$29,0)),"")</f>
        <v>0.31</v>
      </c>
      <c r="M1231" s="28">
        <f>IFERROR(INDEX(Cost_Components!$L$2:$L$29,MATCH(E1231,Cost_Components!$A$2:$A$29,0)),"")</f>
        <v>1</v>
      </c>
      <c r="N1231" s="29">
        <f>IFERROR(INDEX(Cost_Components!$P$2:$P$29,MATCH(E1231,Cost_Components!$A$2:$A$29,0)),"")</f>
        <v>900.25859009999999</v>
      </c>
      <c r="O1231" s="23">
        <f t="shared" si="267"/>
        <v>145199.72213875336</v>
      </c>
      <c r="P1231" s="23">
        <f t="shared" si="268"/>
        <v>154554.25954639216</v>
      </c>
      <c r="Q1231" s="23">
        <f t="shared" si="269"/>
        <v>43133027.935887188</v>
      </c>
      <c r="R1231" s="23">
        <f t="shared" si="270"/>
        <v>60230508.449378446</v>
      </c>
      <c r="S1231" s="23">
        <f t="shared" si="271"/>
        <v>17097480.513491258</v>
      </c>
      <c r="T1231" s="16">
        <f>IFERROR(INDEX(Cost_Components!$R$2:$R$29,MATCH(E1231,Cost_Components!$A$2:$A$29,0)),"")</f>
        <v>1</v>
      </c>
      <c r="U1231" s="26">
        <f>IFERROR(INDEX(Cost_Components!$Q$2:$Q$29,MATCH(E1231,Cost_Components!$A$2:$A$29,0)),"")</f>
        <v>2023</v>
      </c>
      <c r="V1231" s="30">
        <f>1/(1+Calculation_Assumptions!$B$5)^(B1231-Calculation_Assumptions!$B$2)</f>
        <v>0.81309151134335378</v>
      </c>
      <c r="W1231" s="23">
        <f t="shared" si="272"/>
        <v>35071098.87320561</v>
      </c>
      <c r="X1231" s="23">
        <f t="shared" si="273"/>
        <v>48972915.144083761</v>
      </c>
      <c r="Y1231" s="23">
        <f t="shared" si="274"/>
        <v>13901816.270878147</v>
      </c>
      <c r="Z1231" s="17">
        <f>IFERROR(INDEX(Cost_Components!$T$2:$T$29,MATCH(E1231,Cost_Components!$A$2:$A$29,0)),"")</f>
        <v>0.8</v>
      </c>
      <c r="AA1231" s="26">
        <f>IFERROR(INDEX(Cost_Components!$U$2:$U$29,MATCH(E1231,Cost_Components!$A$2:$A$29,0)),"")</f>
        <v>2025</v>
      </c>
      <c r="AB1231" s="26">
        <f>IFERROR(INDEX(Cost_Components!$V$2:$V$29,MATCH(E1231,Cost_Components!$A$2:$A$29,0)),"")</f>
        <v>2050</v>
      </c>
      <c r="AC1231" s="26">
        <f>IFERROR(INDEX(Cost_Components!$M$2:$M$29,MATCH(E1231,Cost_Components!$A$2:$A$29,0)),"")</f>
        <v>30</v>
      </c>
      <c r="AD1231" s="26">
        <f>IFERROR(INDEX(Cost_Components!$N$2:$N$29,MATCH(E1231,Cost_Components!$A$2:$A$29,0)),"")</f>
        <v>95</v>
      </c>
      <c r="AE1231" s="16" t="str">
        <f>IFERROR(INDEX(Cost_Components!$O$2:$O$29,MATCH(E1231,Cost_Components!$A$2:$A$29,0)),"")</f>
        <v>Both</v>
      </c>
      <c r="AF1231" s="11">
        <v>279230.23488221801</v>
      </c>
      <c r="AG1231" s="11">
        <v>297219.72989690799</v>
      </c>
      <c r="AH1231" s="23">
        <f t="shared" si="275"/>
        <v>1</v>
      </c>
      <c r="AI1231" s="10">
        <v>301904628.08354098</v>
      </c>
      <c r="AJ1231" s="29">
        <f t="shared" si="276"/>
        <v>0.14286971421965652</v>
      </c>
      <c r="AK1231" s="29">
        <f t="shared" si="277"/>
        <v>0.19950177256875928</v>
      </c>
      <c r="AL1231" s="29">
        <f t="shared" si="278"/>
        <v>5.6632058349102753E-2</v>
      </c>
      <c r="AM1231" s="29">
        <f t="shared" si="279"/>
        <v>4.6047045913556954E-2</v>
      </c>
    </row>
    <row r="1232" spans="1:39">
      <c r="A1232" t="s">
        <v>115</v>
      </c>
      <c r="B1232" s="20">
        <v>2033</v>
      </c>
      <c r="C1232" t="s">
        <v>262</v>
      </c>
      <c r="D1232" t="s">
        <v>218</v>
      </c>
      <c r="E1232" s="22" t="s">
        <v>352</v>
      </c>
      <c r="F1232" s="22" t="s">
        <v>353</v>
      </c>
      <c r="G1232" s="22" t="s">
        <v>263</v>
      </c>
      <c r="H1232" s="22" t="s">
        <v>237</v>
      </c>
      <c r="I1232" s="22" t="s">
        <v>212</v>
      </c>
      <c r="J1232" s="17">
        <f>IFERROR(INDEX(Cost_Components!$K$2:$K$29,MATCH(E1232,Cost_Components!$A$2:$A$29,0)),"")</f>
        <v>0.52</v>
      </c>
      <c r="K1232" s="17">
        <f t="shared" si="266"/>
        <v>0.47961538461538467</v>
      </c>
      <c r="L1232" s="17">
        <f>IFERROR(INDEX(Cost_Components!$S$2:$S$29,MATCH(E1232,Cost_Components!$A$2:$A$29,0)),"")</f>
        <v>0.31</v>
      </c>
      <c r="M1232" s="28">
        <f>IFERROR(INDEX(Cost_Components!$L$2:$L$29,MATCH(E1232,Cost_Components!$A$2:$A$29,0)),"")</f>
        <v>1</v>
      </c>
      <c r="N1232" s="29">
        <f>IFERROR(INDEX(Cost_Components!$P$2:$P$29,MATCH(E1232,Cost_Components!$A$2:$A$29,0)),"")</f>
        <v>900.25859009999999</v>
      </c>
      <c r="O1232" s="23">
        <f t="shared" si="267"/>
        <v>146039.64975896711</v>
      </c>
      <c r="P1232" s="23">
        <f t="shared" si="268"/>
        <v>156622.35159624039</v>
      </c>
      <c r="Q1232" s="23">
        <f t="shared" si="269"/>
        <v>43710191.402115136</v>
      </c>
      <c r="R1232" s="23">
        <f t="shared" si="270"/>
        <v>63056688.900311463</v>
      </c>
      <c r="S1232" s="23">
        <f t="shared" si="271"/>
        <v>19346497.498196326</v>
      </c>
      <c r="T1232" s="16">
        <f>IFERROR(INDEX(Cost_Components!$R$2:$R$29,MATCH(E1232,Cost_Components!$A$2:$A$29,0)),"")</f>
        <v>1</v>
      </c>
      <c r="U1232" s="26">
        <f>IFERROR(INDEX(Cost_Components!$Q$2:$Q$29,MATCH(E1232,Cost_Components!$A$2:$A$29,0)),"")</f>
        <v>2023</v>
      </c>
      <c r="V1232" s="30">
        <f>1/(1+Calculation_Assumptions!$B$5)^(B1232-Calculation_Assumptions!$B$2)</f>
        <v>0.78940923431393573</v>
      </c>
      <c r="W1232" s="23">
        <f t="shared" si="272"/>
        <v>34505228.726459287</v>
      </c>
      <c r="X1232" s="23">
        <f t="shared" si="273"/>
        <v>49777532.503166921</v>
      </c>
      <c r="Y1232" s="23">
        <f t="shared" si="274"/>
        <v>15272303.776707634</v>
      </c>
      <c r="Z1232" s="17">
        <f>IFERROR(INDEX(Cost_Components!$T$2:$T$29,MATCH(E1232,Cost_Components!$A$2:$A$29,0)),"")</f>
        <v>0.8</v>
      </c>
      <c r="AA1232" s="26">
        <f>IFERROR(INDEX(Cost_Components!$U$2:$U$29,MATCH(E1232,Cost_Components!$A$2:$A$29,0)),"")</f>
        <v>2025</v>
      </c>
      <c r="AB1232" s="26">
        <f>IFERROR(INDEX(Cost_Components!$V$2:$V$29,MATCH(E1232,Cost_Components!$A$2:$A$29,0)),"")</f>
        <v>2050</v>
      </c>
      <c r="AC1232" s="26">
        <f>IFERROR(INDEX(Cost_Components!$M$2:$M$29,MATCH(E1232,Cost_Components!$A$2:$A$29,0)),"")</f>
        <v>30</v>
      </c>
      <c r="AD1232" s="26">
        <f>IFERROR(INDEX(Cost_Components!$N$2:$N$29,MATCH(E1232,Cost_Components!$A$2:$A$29,0)),"")</f>
        <v>95</v>
      </c>
      <c r="AE1232" s="16" t="str">
        <f>IFERROR(INDEX(Cost_Components!$O$2:$O$29,MATCH(E1232,Cost_Components!$A$2:$A$29,0)),"")</f>
        <v>Both</v>
      </c>
      <c r="AF1232" s="11">
        <v>280845.48030570598</v>
      </c>
      <c r="AG1232" s="11">
        <v>301196.82999276998</v>
      </c>
      <c r="AH1232" s="23">
        <f t="shared" si="275"/>
        <v>1</v>
      </c>
      <c r="AI1232" s="10">
        <v>303644277.16916001</v>
      </c>
      <c r="AJ1232" s="29">
        <f t="shared" si="276"/>
        <v>0.14395196843365574</v>
      </c>
      <c r="AK1232" s="29">
        <f t="shared" si="277"/>
        <v>0.20766631760091636</v>
      </c>
      <c r="AL1232" s="29">
        <f t="shared" si="278"/>
        <v>6.3714349167260625E-2</v>
      </c>
      <c r="AM1232" s="29">
        <f t="shared" si="279"/>
        <v>5.0296695590937961E-2</v>
      </c>
    </row>
    <row r="1233" spans="1:39">
      <c r="A1233" t="s">
        <v>115</v>
      </c>
      <c r="B1233" s="20">
        <v>2034</v>
      </c>
      <c r="C1233" t="s">
        <v>262</v>
      </c>
      <c r="D1233" t="s">
        <v>218</v>
      </c>
      <c r="E1233" s="22" t="s">
        <v>352</v>
      </c>
      <c r="F1233" s="22" t="s">
        <v>353</v>
      </c>
      <c r="G1233" s="22" t="s">
        <v>263</v>
      </c>
      <c r="H1233" s="22" t="s">
        <v>237</v>
      </c>
      <c r="I1233" s="22" t="s">
        <v>212</v>
      </c>
      <c r="J1233" s="17">
        <f>IFERROR(INDEX(Cost_Components!$K$2:$K$29,MATCH(E1233,Cost_Components!$A$2:$A$29,0)),"")</f>
        <v>0.52</v>
      </c>
      <c r="K1233" s="17">
        <f t="shared" si="266"/>
        <v>0.49846153846153851</v>
      </c>
      <c r="L1233" s="17">
        <f>IFERROR(INDEX(Cost_Components!$S$2:$S$29,MATCH(E1233,Cost_Components!$A$2:$A$29,0)),"")</f>
        <v>0.31</v>
      </c>
      <c r="M1233" s="28">
        <f>IFERROR(INDEX(Cost_Components!$L$2:$L$29,MATCH(E1233,Cost_Components!$A$2:$A$29,0)),"")</f>
        <v>1</v>
      </c>
      <c r="N1233" s="29">
        <f>IFERROR(INDEX(Cost_Components!$P$2:$P$29,MATCH(E1233,Cost_Components!$A$2:$A$29,0)),"")</f>
        <v>900.25859009999999</v>
      </c>
      <c r="O1233" s="23">
        <f t="shared" si="267"/>
        <v>146712.04135267629</v>
      </c>
      <c r="P1233" s="23">
        <f t="shared" si="268"/>
        <v>158518.44557509429</v>
      </c>
      <c r="Q1233" s="23">
        <f t="shared" si="269"/>
        <v>44239353.618666172</v>
      </c>
      <c r="R1233" s="23">
        <f t="shared" si="270"/>
        <v>65836189.633274548</v>
      </c>
      <c r="S1233" s="23">
        <f t="shared" si="271"/>
        <v>21596836.014608376</v>
      </c>
      <c r="T1233" s="16">
        <f>IFERROR(INDEX(Cost_Components!$R$2:$R$29,MATCH(E1233,Cost_Components!$A$2:$A$29,0)),"")</f>
        <v>1</v>
      </c>
      <c r="U1233" s="26">
        <f>IFERROR(INDEX(Cost_Components!$Q$2:$Q$29,MATCH(E1233,Cost_Components!$A$2:$A$29,0)),"")</f>
        <v>2023</v>
      </c>
      <c r="V1233" s="30">
        <f>1/(1+Calculation_Assumptions!$B$5)^(B1233-Calculation_Assumptions!$B$2)</f>
        <v>0.76641673234362695</v>
      </c>
      <c r="W1233" s="23">
        <f t="shared" si="272"/>
        <v>33905780.841412336</v>
      </c>
      <c r="X1233" s="23">
        <f t="shared" si="273"/>
        <v>50457957.32868965</v>
      </c>
      <c r="Y1233" s="23">
        <f t="shared" si="274"/>
        <v>16552176.48727731</v>
      </c>
      <c r="Z1233" s="17">
        <f>IFERROR(INDEX(Cost_Components!$T$2:$T$29,MATCH(E1233,Cost_Components!$A$2:$A$29,0)),"")</f>
        <v>0.8</v>
      </c>
      <c r="AA1233" s="26">
        <f>IFERROR(INDEX(Cost_Components!$U$2:$U$29,MATCH(E1233,Cost_Components!$A$2:$A$29,0)),"")</f>
        <v>2025</v>
      </c>
      <c r="AB1233" s="26">
        <f>IFERROR(INDEX(Cost_Components!$V$2:$V$29,MATCH(E1233,Cost_Components!$A$2:$A$29,0)),"")</f>
        <v>2050</v>
      </c>
      <c r="AC1233" s="26">
        <f>IFERROR(INDEX(Cost_Components!$M$2:$M$29,MATCH(E1233,Cost_Components!$A$2:$A$29,0)),"")</f>
        <v>30</v>
      </c>
      <c r="AD1233" s="26">
        <f>IFERROR(INDEX(Cost_Components!$N$2:$N$29,MATCH(E1233,Cost_Components!$A$2:$A$29,0)),"")</f>
        <v>95</v>
      </c>
      <c r="AE1233" s="16" t="str">
        <f>IFERROR(INDEX(Cost_Components!$O$2:$O$29,MATCH(E1233,Cost_Components!$A$2:$A$29,0)),"")</f>
        <v>Both</v>
      </c>
      <c r="AF1233" s="11">
        <v>282138.54106283898</v>
      </c>
      <c r="AG1233" s="11">
        <v>304843.164567489</v>
      </c>
      <c r="AH1233" s="23">
        <f t="shared" si="275"/>
        <v>1</v>
      </c>
      <c r="AI1233" s="10">
        <v>305332541.18498403</v>
      </c>
      <c r="AJ1233" s="29">
        <f t="shared" si="276"/>
        <v>0.14488908862113065</v>
      </c>
      <c r="AK1233" s="29">
        <f t="shared" si="277"/>
        <v>0.21562126780777047</v>
      </c>
      <c r="AL1233" s="29">
        <f t="shared" si="278"/>
        <v>7.0732179186639835E-2</v>
      </c>
      <c r="AM1233" s="29">
        <f t="shared" si="279"/>
        <v>5.4210325643768396E-2</v>
      </c>
    </row>
    <row r="1234" spans="1:39">
      <c r="A1234" t="s">
        <v>115</v>
      </c>
      <c r="B1234" s="20">
        <v>2035</v>
      </c>
      <c r="C1234" t="s">
        <v>262</v>
      </c>
      <c r="D1234" t="s">
        <v>218</v>
      </c>
      <c r="E1234" s="22" t="s">
        <v>352</v>
      </c>
      <c r="F1234" s="22" t="s">
        <v>353</v>
      </c>
      <c r="G1234" s="22" t="s">
        <v>263</v>
      </c>
      <c r="H1234" s="22" t="s">
        <v>237</v>
      </c>
      <c r="I1234" s="22" t="s">
        <v>212</v>
      </c>
      <c r="J1234" s="17">
        <f>IFERROR(INDEX(Cost_Components!$K$2:$K$29,MATCH(E1234,Cost_Components!$A$2:$A$29,0)),"")</f>
        <v>0.52</v>
      </c>
      <c r="K1234" s="17">
        <f t="shared" si="266"/>
        <v>0.51730769230769236</v>
      </c>
      <c r="L1234" s="17">
        <f>IFERROR(INDEX(Cost_Components!$S$2:$S$29,MATCH(E1234,Cost_Components!$A$2:$A$29,0)),"")</f>
        <v>0.31</v>
      </c>
      <c r="M1234" s="28">
        <f>IFERROR(INDEX(Cost_Components!$L$2:$L$29,MATCH(E1234,Cost_Components!$A$2:$A$29,0)),"")</f>
        <v>1</v>
      </c>
      <c r="N1234" s="29">
        <f>IFERROR(INDEX(Cost_Components!$P$2:$P$29,MATCH(E1234,Cost_Components!$A$2:$A$29,0)),"")</f>
        <v>900.25859009999999</v>
      </c>
      <c r="O1234" s="23">
        <f t="shared" si="267"/>
        <v>147273.94920160677</v>
      </c>
      <c r="P1234" s="23">
        <f t="shared" si="268"/>
        <v>160296.59714944148</v>
      </c>
      <c r="Q1234" s="23">
        <f t="shared" si="269"/>
        <v>44735600.449750997</v>
      </c>
      <c r="R1234" s="23">
        <f t="shared" si="270"/>
        <v>68587053.05027239</v>
      </c>
      <c r="S1234" s="23">
        <f t="shared" si="271"/>
        <v>23851452.600521393</v>
      </c>
      <c r="T1234" s="16">
        <f>IFERROR(INDEX(Cost_Components!$R$2:$R$29,MATCH(E1234,Cost_Components!$A$2:$A$29,0)),"")</f>
        <v>1</v>
      </c>
      <c r="U1234" s="26">
        <f>IFERROR(INDEX(Cost_Components!$Q$2:$Q$29,MATCH(E1234,Cost_Components!$A$2:$A$29,0)),"")</f>
        <v>2023</v>
      </c>
      <c r="V1234" s="30">
        <f>1/(1+Calculation_Assumptions!$B$5)^(B1234-Calculation_Assumptions!$B$2)</f>
        <v>0.74409391489672516</v>
      </c>
      <c r="W1234" s="23">
        <f t="shared" si="272"/>
        <v>33287488.073910918</v>
      </c>
      <c r="X1234" s="23">
        <f t="shared" si="273"/>
        <v>51035208.815406561</v>
      </c>
      <c r="Y1234" s="23">
        <f t="shared" si="274"/>
        <v>17747720.741495639</v>
      </c>
      <c r="Z1234" s="17">
        <f>IFERROR(INDEX(Cost_Components!$T$2:$T$29,MATCH(E1234,Cost_Components!$A$2:$A$29,0)),"")</f>
        <v>0.8</v>
      </c>
      <c r="AA1234" s="26">
        <f>IFERROR(INDEX(Cost_Components!$U$2:$U$29,MATCH(E1234,Cost_Components!$A$2:$A$29,0)),"")</f>
        <v>2025</v>
      </c>
      <c r="AB1234" s="26">
        <f>IFERROR(INDEX(Cost_Components!$V$2:$V$29,MATCH(E1234,Cost_Components!$A$2:$A$29,0)),"")</f>
        <v>2050</v>
      </c>
      <c r="AC1234" s="26">
        <f>IFERROR(INDEX(Cost_Components!$M$2:$M$29,MATCH(E1234,Cost_Components!$A$2:$A$29,0)),"")</f>
        <v>30</v>
      </c>
      <c r="AD1234" s="26">
        <f>IFERROR(INDEX(Cost_Components!$N$2:$N$29,MATCH(E1234,Cost_Components!$A$2:$A$29,0)),"")</f>
        <v>95</v>
      </c>
      <c r="AE1234" s="16" t="str">
        <f>IFERROR(INDEX(Cost_Components!$O$2:$O$29,MATCH(E1234,Cost_Components!$A$2:$A$29,0)),"")</f>
        <v>Both</v>
      </c>
      <c r="AF1234" s="11">
        <v>283219.13308001298</v>
      </c>
      <c r="AG1234" s="11">
        <v>308262.686825849</v>
      </c>
      <c r="AH1234" s="23">
        <f t="shared" si="275"/>
        <v>1</v>
      </c>
      <c r="AI1234" s="10">
        <v>306964650.16711998</v>
      </c>
      <c r="AJ1234" s="29">
        <f t="shared" si="276"/>
        <v>0.14573534908790217</v>
      </c>
      <c r="AK1234" s="29">
        <f t="shared" si="277"/>
        <v>0.22343632406184788</v>
      </c>
      <c r="AL1234" s="29">
        <f t="shared" si="278"/>
        <v>7.7700974973945722E-2</v>
      </c>
      <c r="AM1234" s="29">
        <f t="shared" si="279"/>
        <v>5.7816822659655737E-2</v>
      </c>
    </row>
    <row r="1235" spans="1:39">
      <c r="A1235" t="s">
        <v>115</v>
      </c>
      <c r="B1235" s="20">
        <v>2036</v>
      </c>
      <c r="C1235" t="s">
        <v>262</v>
      </c>
      <c r="D1235" t="s">
        <v>218</v>
      </c>
      <c r="E1235" s="22" t="s">
        <v>352</v>
      </c>
      <c r="F1235" s="22" t="s">
        <v>353</v>
      </c>
      <c r="G1235" s="22" t="s">
        <v>263</v>
      </c>
      <c r="H1235" s="22" t="s">
        <v>237</v>
      </c>
      <c r="I1235" s="22" t="s">
        <v>212</v>
      </c>
      <c r="J1235" s="17">
        <f>IFERROR(INDEX(Cost_Components!$K$2:$K$29,MATCH(E1235,Cost_Components!$A$2:$A$29,0)),"")</f>
        <v>0.52</v>
      </c>
      <c r="K1235" s="17">
        <f t="shared" si="266"/>
        <v>0.5361538461538462</v>
      </c>
      <c r="L1235" s="17">
        <f>IFERROR(INDEX(Cost_Components!$S$2:$S$29,MATCH(E1235,Cost_Components!$A$2:$A$29,0)),"")</f>
        <v>0.31</v>
      </c>
      <c r="M1235" s="28">
        <f>IFERROR(INDEX(Cost_Components!$L$2:$L$29,MATCH(E1235,Cost_Components!$A$2:$A$29,0)),"")</f>
        <v>1</v>
      </c>
      <c r="N1235" s="29">
        <f>IFERROR(INDEX(Cost_Components!$P$2:$P$29,MATCH(E1235,Cost_Components!$A$2:$A$29,0)),"")</f>
        <v>900.25859009999999</v>
      </c>
      <c r="O1235" s="23">
        <f t="shared" si="267"/>
        <v>147931.45428620104</v>
      </c>
      <c r="P1235" s="23">
        <f t="shared" si="268"/>
        <v>162181.53570440016</v>
      </c>
      <c r="Q1235" s="23">
        <f t="shared" si="269"/>
        <v>45261649.408783793</v>
      </c>
      <c r="R1235" s="23">
        <f t="shared" si="270"/>
        <v>71403126.184303969</v>
      </c>
      <c r="S1235" s="23">
        <f t="shared" si="271"/>
        <v>26141476.775520176</v>
      </c>
      <c r="T1235" s="16">
        <f>IFERROR(INDEX(Cost_Components!$R$2:$R$29,MATCH(E1235,Cost_Components!$A$2:$A$29,0)),"")</f>
        <v>1</v>
      </c>
      <c r="U1235" s="26">
        <f>IFERROR(INDEX(Cost_Components!$Q$2:$Q$29,MATCH(E1235,Cost_Components!$A$2:$A$29,0)),"")</f>
        <v>2023</v>
      </c>
      <c r="V1235" s="30">
        <f>1/(1+Calculation_Assumptions!$B$5)^(B1235-Calculation_Assumptions!$B$2)</f>
        <v>0.72242127659876232</v>
      </c>
      <c r="W1235" s="23">
        <f t="shared" si="272"/>
        <v>32697978.546859205</v>
      </c>
      <c r="X1235" s="23">
        <f t="shared" si="273"/>
        <v>51583137.571207389</v>
      </c>
      <c r="Y1235" s="23">
        <f t="shared" si="274"/>
        <v>18885159.024348181</v>
      </c>
      <c r="Z1235" s="17">
        <f>IFERROR(INDEX(Cost_Components!$T$2:$T$29,MATCH(E1235,Cost_Components!$A$2:$A$29,0)),"")</f>
        <v>0.8</v>
      </c>
      <c r="AA1235" s="26">
        <f>IFERROR(INDEX(Cost_Components!$U$2:$U$29,MATCH(E1235,Cost_Components!$A$2:$A$29,0)),"")</f>
        <v>2025</v>
      </c>
      <c r="AB1235" s="26">
        <f>IFERROR(INDEX(Cost_Components!$V$2:$V$29,MATCH(E1235,Cost_Components!$A$2:$A$29,0)),"")</f>
        <v>2050</v>
      </c>
      <c r="AC1235" s="26">
        <f>IFERROR(INDEX(Cost_Components!$M$2:$M$29,MATCH(E1235,Cost_Components!$A$2:$A$29,0)),"")</f>
        <v>30</v>
      </c>
      <c r="AD1235" s="26">
        <f>IFERROR(INDEX(Cost_Components!$N$2:$N$29,MATCH(E1235,Cost_Components!$A$2:$A$29,0)),"")</f>
        <v>95</v>
      </c>
      <c r="AE1235" s="16" t="str">
        <f>IFERROR(INDEX(Cost_Components!$O$2:$O$29,MATCH(E1235,Cost_Components!$A$2:$A$29,0)),"")</f>
        <v>Both</v>
      </c>
      <c r="AF1235" s="11">
        <v>284483.565935002</v>
      </c>
      <c r="AG1235" s="11">
        <v>311887.56866230798</v>
      </c>
      <c r="AH1235" s="23">
        <f t="shared" si="275"/>
        <v>1</v>
      </c>
      <c r="AI1235" s="10">
        <v>308542769.75662202</v>
      </c>
      <c r="AJ1235" s="29">
        <f t="shared" si="276"/>
        <v>0.14669489563630383</v>
      </c>
      <c r="AK1235" s="29">
        <f t="shared" si="277"/>
        <v>0.2314205134044354</v>
      </c>
      <c r="AL1235" s="29">
        <f t="shared" si="278"/>
        <v>8.4725617768131548E-2</v>
      </c>
      <c r="AM1235" s="29">
        <f t="shared" si="279"/>
        <v>6.120758894867237E-2</v>
      </c>
    </row>
    <row r="1236" spans="1:39">
      <c r="A1236" t="s">
        <v>115</v>
      </c>
      <c r="B1236" s="20">
        <v>2037</v>
      </c>
      <c r="C1236" t="s">
        <v>262</v>
      </c>
      <c r="D1236" t="s">
        <v>218</v>
      </c>
      <c r="E1236" s="22" t="s">
        <v>352</v>
      </c>
      <c r="F1236" s="22" t="s">
        <v>353</v>
      </c>
      <c r="G1236" s="22" t="s">
        <v>263</v>
      </c>
      <c r="H1236" s="22" t="s">
        <v>237</v>
      </c>
      <c r="I1236" s="22" t="s">
        <v>212</v>
      </c>
      <c r="J1236" s="17">
        <f>IFERROR(INDEX(Cost_Components!$K$2:$K$29,MATCH(E1236,Cost_Components!$A$2:$A$29,0)),"")</f>
        <v>0.52</v>
      </c>
      <c r="K1236" s="17">
        <f t="shared" si="266"/>
        <v>0.55500000000000005</v>
      </c>
      <c r="L1236" s="17">
        <f>IFERROR(INDEX(Cost_Components!$S$2:$S$29,MATCH(E1236,Cost_Components!$A$2:$A$29,0)),"")</f>
        <v>0.31</v>
      </c>
      <c r="M1236" s="28">
        <f>IFERROR(INDEX(Cost_Components!$L$2:$L$29,MATCH(E1236,Cost_Components!$A$2:$A$29,0)),"")</f>
        <v>1</v>
      </c>
      <c r="N1236" s="29">
        <f>IFERROR(INDEX(Cost_Components!$P$2:$P$29,MATCH(E1236,Cost_Components!$A$2:$A$29,0)),"")</f>
        <v>900.25859009999999</v>
      </c>
      <c r="O1236" s="23">
        <f t="shared" si="267"/>
        <v>148510.44967411796</v>
      </c>
      <c r="P1236" s="23">
        <f t="shared" si="268"/>
        <v>163978.48072694038</v>
      </c>
      <c r="Q1236" s="23">
        <f t="shared" si="269"/>
        <v>45763141.118452363</v>
      </c>
      <c r="R1236" s="23">
        <f t="shared" si="270"/>
        <v>74202283.46149984</v>
      </c>
      <c r="S1236" s="23">
        <f t="shared" si="271"/>
        <v>28439142.343047477</v>
      </c>
      <c r="T1236" s="16">
        <f>IFERROR(INDEX(Cost_Components!$R$2:$R$29,MATCH(E1236,Cost_Components!$A$2:$A$29,0)),"")</f>
        <v>1</v>
      </c>
      <c r="U1236" s="26">
        <f>IFERROR(INDEX(Cost_Components!$Q$2:$Q$29,MATCH(E1236,Cost_Components!$A$2:$A$29,0)),"")</f>
        <v>2023</v>
      </c>
      <c r="V1236" s="30">
        <f>1/(1+Calculation_Assumptions!$B$5)^(B1236-Calculation_Assumptions!$B$2)</f>
        <v>0.70137988019297326</v>
      </c>
      <c r="W1236" s="23">
        <f t="shared" si="272"/>
        <v>32097346.434914246</v>
      </c>
      <c r="X1236" s="23">
        <f t="shared" si="273"/>
        <v>52043988.684271798</v>
      </c>
      <c r="Y1236" s="23">
        <f t="shared" si="274"/>
        <v>19946642.249357551</v>
      </c>
      <c r="Z1236" s="17">
        <f>IFERROR(INDEX(Cost_Components!$T$2:$T$29,MATCH(E1236,Cost_Components!$A$2:$A$29,0)),"")</f>
        <v>0.8</v>
      </c>
      <c r="AA1236" s="26">
        <f>IFERROR(INDEX(Cost_Components!$U$2:$U$29,MATCH(E1236,Cost_Components!$A$2:$A$29,0)),"")</f>
        <v>2025</v>
      </c>
      <c r="AB1236" s="26">
        <f>IFERROR(INDEX(Cost_Components!$V$2:$V$29,MATCH(E1236,Cost_Components!$A$2:$A$29,0)),"")</f>
        <v>2050</v>
      </c>
      <c r="AC1236" s="26">
        <f>IFERROR(INDEX(Cost_Components!$M$2:$M$29,MATCH(E1236,Cost_Components!$A$2:$A$29,0)),"")</f>
        <v>30</v>
      </c>
      <c r="AD1236" s="26">
        <f>IFERROR(INDEX(Cost_Components!$N$2:$N$29,MATCH(E1236,Cost_Components!$A$2:$A$29,0)),"")</f>
        <v>95</v>
      </c>
      <c r="AE1236" s="16" t="str">
        <f>IFERROR(INDEX(Cost_Components!$O$2:$O$29,MATCH(E1236,Cost_Components!$A$2:$A$29,0)),"")</f>
        <v>Both</v>
      </c>
      <c r="AF1236" s="11">
        <v>285597.01860407297</v>
      </c>
      <c r="AG1236" s="11">
        <v>315343.23216719303</v>
      </c>
      <c r="AH1236" s="23">
        <f t="shared" si="275"/>
        <v>1</v>
      </c>
      <c r="AI1236" s="10">
        <v>310068287.63643003</v>
      </c>
      <c r="AJ1236" s="29">
        <f t="shared" si="276"/>
        <v>0.14759052422707558</v>
      </c>
      <c r="AK1236" s="29">
        <f t="shared" si="277"/>
        <v>0.23930948897458867</v>
      </c>
      <c r="AL1236" s="29">
        <f t="shared" si="278"/>
        <v>9.1718964747513093E-2</v>
      </c>
      <c r="AM1236" s="29">
        <f t="shared" si="279"/>
        <v>6.4329836506034271E-2</v>
      </c>
    </row>
    <row r="1237" spans="1:39">
      <c r="A1237" t="s">
        <v>115</v>
      </c>
      <c r="B1237" s="20">
        <v>2038</v>
      </c>
      <c r="C1237" t="s">
        <v>262</v>
      </c>
      <c r="D1237" t="s">
        <v>218</v>
      </c>
      <c r="E1237" s="22" t="s">
        <v>352</v>
      </c>
      <c r="F1237" s="22" t="s">
        <v>353</v>
      </c>
      <c r="G1237" s="22" t="s">
        <v>263</v>
      </c>
      <c r="H1237" s="22" t="s">
        <v>237</v>
      </c>
      <c r="I1237" s="22" t="s">
        <v>212</v>
      </c>
      <c r="J1237" s="17">
        <f>IFERROR(INDEX(Cost_Components!$K$2:$K$29,MATCH(E1237,Cost_Components!$A$2:$A$29,0)),"")</f>
        <v>0.52</v>
      </c>
      <c r="K1237" s="17">
        <f t="shared" si="266"/>
        <v>0.57384615384615389</v>
      </c>
      <c r="L1237" s="17">
        <f>IFERROR(INDEX(Cost_Components!$S$2:$S$29,MATCH(E1237,Cost_Components!$A$2:$A$29,0)),"")</f>
        <v>0.31</v>
      </c>
      <c r="M1237" s="28">
        <f>IFERROR(INDEX(Cost_Components!$L$2:$L$29,MATCH(E1237,Cost_Components!$A$2:$A$29,0)),"")</f>
        <v>1</v>
      </c>
      <c r="N1237" s="29">
        <f>IFERROR(INDEX(Cost_Components!$P$2:$P$29,MATCH(E1237,Cost_Components!$A$2:$A$29,0)),"")</f>
        <v>900.25859009999999</v>
      </c>
      <c r="O1237" s="23">
        <f t="shared" si="267"/>
        <v>148931.03704698753</v>
      </c>
      <c r="P1237" s="23">
        <f t="shared" si="268"/>
        <v>165598.04956523815</v>
      </c>
      <c r="Q1237" s="23">
        <f t="shared" si="269"/>
        <v>46215130.65372248</v>
      </c>
      <c r="R1237" s="23">
        <f t="shared" si="270"/>
        <v>76939252.533694386</v>
      </c>
      <c r="S1237" s="23">
        <f t="shared" si="271"/>
        <v>30724121.879971907</v>
      </c>
      <c r="T1237" s="16">
        <f>IFERROR(INDEX(Cost_Components!$R$2:$R$29,MATCH(E1237,Cost_Components!$A$2:$A$29,0)),"")</f>
        <v>1</v>
      </c>
      <c r="U1237" s="26">
        <f>IFERROR(INDEX(Cost_Components!$Q$2:$Q$29,MATCH(E1237,Cost_Components!$A$2:$A$29,0)),"")</f>
        <v>2023</v>
      </c>
      <c r="V1237" s="30">
        <f>1/(1+Calculation_Assumptions!$B$5)^(B1237-Calculation_Assumptions!$B$2)</f>
        <v>0.68095133999317792</v>
      </c>
      <c r="W1237" s="23">
        <f t="shared" si="272"/>
        <v>31470255.146612115</v>
      </c>
      <c r="X1237" s="23">
        <f t="shared" si="273"/>
        <v>52391887.110892698</v>
      </c>
      <c r="Y1237" s="23">
        <f t="shared" si="274"/>
        <v>20921631.964280587</v>
      </c>
      <c r="Z1237" s="17">
        <f>IFERROR(INDEX(Cost_Components!$T$2:$T$29,MATCH(E1237,Cost_Components!$A$2:$A$29,0)),"")</f>
        <v>0.8</v>
      </c>
      <c r="AA1237" s="26">
        <f>IFERROR(INDEX(Cost_Components!$U$2:$U$29,MATCH(E1237,Cost_Components!$A$2:$A$29,0)),"")</f>
        <v>2025</v>
      </c>
      <c r="AB1237" s="26">
        <f>IFERROR(INDEX(Cost_Components!$V$2:$V$29,MATCH(E1237,Cost_Components!$A$2:$A$29,0)),"")</f>
        <v>2050</v>
      </c>
      <c r="AC1237" s="26">
        <f>IFERROR(INDEX(Cost_Components!$M$2:$M$29,MATCH(E1237,Cost_Components!$A$2:$A$29,0)),"")</f>
        <v>30</v>
      </c>
      <c r="AD1237" s="26">
        <f>IFERROR(INDEX(Cost_Components!$N$2:$N$29,MATCH(E1237,Cost_Components!$A$2:$A$29,0)),"")</f>
        <v>95</v>
      </c>
      <c r="AE1237" s="16" t="str">
        <f>IFERROR(INDEX(Cost_Components!$O$2:$O$29,MATCH(E1237,Cost_Components!$A$2:$A$29,0)),"")</f>
        <v>Both</v>
      </c>
      <c r="AF1237" s="11">
        <v>286405.84047497599</v>
      </c>
      <c r="AG1237" s="11">
        <v>318457.78762545798</v>
      </c>
      <c r="AH1237" s="23">
        <f t="shared" si="275"/>
        <v>1</v>
      </c>
      <c r="AI1237" s="10">
        <v>311532999.13163</v>
      </c>
      <c r="AJ1237" s="29">
        <f t="shared" si="276"/>
        <v>0.14834746489952258</v>
      </c>
      <c r="AK1237" s="29">
        <f t="shared" si="277"/>
        <v>0.24696983224299057</v>
      </c>
      <c r="AL1237" s="29">
        <f t="shared" si="278"/>
        <v>9.8622367343467979E-2</v>
      </c>
      <c r="AM1237" s="29">
        <f t="shared" si="279"/>
        <v>6.7157033195833951E-2</v>
      </c>
    </row>
    <row r="1238" spans="1:39">
      <c r="A1238" t="s">
        <v>115</v>
      </c>
      <c r="B1238" s="20">
        <v>2039</v>
      </c>
      <c r="C1238" t="s">
        <v>262</v>
      </c>
      <c r="D1238" t="s">
        <v>218</v>
      </c>
      <c r="E1238" s="22" t="s">
        <v>352</v>
      </c>
      <c r="F1238" s="22" t="s">
        <v>353</v>
      </c>
      <c r="G1238" s="22" t="s">
        <v>263</v>
      </c>
      <c r="H1238" s="22" t="s">
        <v>237</v>
      </c>
      <c r="I1238" s="22" t="s">
        <v>212</v>
      </c>
      <c r="J1238" s="17">
        <f>IFERROR(INDEX(Cost_Components!$K$2:$K$29,MATCH(E1238,Cost_Components!$A$2:$A$29,0)),"")</f>
        <v>0.52</v>
      </c>
      <c r="K1238" s="17">
        <f t="shared" si="266"/>
        <v>0.59269230769230763</v>
      </c>
      <c r="L1238" s="17">
        <f>IFERROR(INDEX(Cost_Components!$S$2:$S$29,MATCH(E1238,Cost_Components!$A$2:$A$29,0)),"")</f>
        <v>0.31</v>
      </c>
      <c r="M1238" s="28">
        <f>IFERROR(INDEX(Cost_Components!$L$2:$L$29,MATCH(E1238,Cost_Components!$A$2:$A$29,0)),"")</f>
        <v>1</v>
      </c>
      <c r="N1238" s="29">
        <f>IFERROR(INDEX(Cost_Components!$P$2:$P$29,MATCH(E1238,Cost_Components!$A$2:$A$29,0)),"")</f>
        <v>900.25859009999999</v>
      </c>
      <c r="O1238" s="23">
        <f t="shared" si="267"/>
        <v>149388.21266757595</v>
      </c>
      <c r="P1238" s="23">
        <f t="shared" si="268"/>
        <v>167252.79334237086</v>
      </c>
      <c r="Q1238" s="23">
        <f t="shared" si="269"/>
        <v>46676936.816653728</v>
      </c>
      <c r="R1238" s="23">
        <f t="shared" si="270"/>
        <v>79710015.946448773</v>
      </c>
      <c r="S1238" s="23">
        <f t="shared" si="271"/>
        <v>33033079.129795045</v>
      </c>
      <c r="T1238" s="16">
        <f>IFERROR(INDEX(Cost_Components!$R$2:$R$29,MATCH(E1238,Cost_Components!$A$2:$A$29,0)),"")</f>
        <v>1</v>
      </c>
      <c r="U1238" s="26">
        <f>IFERROR(INDEX(Cost_Components!$Q$2:$Q$29,MATCH(E1238,Cost_Components!$A$2:$A$29,0)),"")</f>
        <v>2023</v>
      </c>
      <c r="V1238" s="30">
        <f>1/(1+Calculation_Assumptions!$B$5)^(B1238-Calculation_Assumptions!$B$2)</f>
        <v>0.66111780581861923</v>
      </c>
      <c r="W1238" s="23">
        <f t="shared" si="272"/>
        <v>30858954.050560437</v>
      </c>
      <c r="X1238" s="23">
        <f t="shared" si="273"/>
        <v>52697710.844283365</v>
      </c>
      <c r="Y1238" s="23">
        <f t="shared" si="274"/>
        <v>21838756.793722924</v>
      </c>
      <c r="Z1238" s="17">
        <f>IFERROR(INDEX(Cost_Components!$T$2:$T$29,MATCH(E1238,Cost_Components!$A$2:$A$29,0)),"")</f>
        <v>0.8</v>
      </c>
      <c r="AA1238" s="26">
        <f>IFERROR(INDEX(Cost_Components!$U$2:$U$29,MATCH(E1238,Cost_Components!$A$2:$A$29,0)),"")</f>
        <v>2025</v>
      </c>
      <c r="AB1238" s="26">
        <f>IFERROR(INDEX(Cost_Components!$V$2:$V$29,MATCH(E1238,Cost_Components!$A$2:$A$29,0)),"")</f>
        <v>2050</v>
      </c>
      <c r="AC1238" s="26">
        <f>IFERROR(INDEX(Cost_Components!$M$2:$M$29,MATCH(E1238,Cost_Components!$A$2:$A$29,0)),"")</f>
        <v>30</v>
      </c>
      <c r="AD1238" s="26">
        <f>IFERROR(INDEX(Cost_Components!$N$2:$N$29,MATCH(E1238,Cost_Components!$A$2:$A$29,0)),"")</f>
        <v>95</v>
      </c>
      <c r="AE1238" s="16" t="str">
        <f>IFERROR(INDEX(Cost_Components!$O$2:$O$29,MATCH(E1238,Cost_Components!$A$2:$A$29,0)),"")</f>
        <v>Both</v>
      </c>
      <c r="AF1238" s="11">
        <v>287285.02436072298</v>
      </c>
      <c r="AG1238" s="11">
        <v>321639.987196867</v>
      </c>
      <c r="AH1238" s="23">
        <f t="shared" si="275"/>
        <v>1</v>
      </c>
      <c r="AI1238" s="10">
        <v>312936391.85847902</v>
      </c>
      <c r="AJ1238" s="29">
        <f t="shared" si="276"/>
        <v>0.14915790566717693</v>
      </c>
      <c r="AK1238" s="29">
        <f t="shared" si="277"/>
        <v>0.25471635137436005</v>
      </c>
      <c r="AL1238" s="29">
        <f t="shared" si="278"/>
        <v>0.10555844570718313</v>
      </c>
      <c r="AM1238" s="29">
        <f t="shared" si="279"/>
        <v>6.9786568011556763E-2</v>
      </c>
    </row>
    <row r="1239" spans="1:39">
      <c r="A1239" t="s">
        <v>115</v>
      </c>
      <c r="B1239" s="20">
        <v>2040</v>
      </c>
      <c r="C1239" t="s">
        <v>262</v>
      </c>
      <c r="D1239" t="s">
        <v>218</v>
      </c>
      <c r="E1239" s="22" t="s">
        <v>352</v>
      </c>
      <c r="F1239" s="22" t="s">
        <v>353</v>
      </c>
      <c r="G1239" s="22" t="s">
        <v>263</v>
      </c>
      <c r="H1239" s="22" t="s">
        <v>237</v>
      </c>
      <c r="I1239" s="22" t="s">
        <v>212</v>
      </c>
      <c r="J1239" s="17">
        <f>IFERROR(INDEX(Cost_Components!$K$2:$K$29,MATCH(E1239,Cost_Components!$A$2:$A$29,0)),"")</f>
        <v>0.52</v>
      </c>
      <c r="K1239" s="17">
        <f t="shared" si="266"/>
        <v>0.61153846153846159</v>
      </c>
      <c r="L1239" s="17">
        <f>IFERROR(INDEX(Cost_Components!$S$2:$S$29,MATCH(E1239,Cost_Components!$A$2:$A$29,0)),"")</f>
        <v>0.31</v>
      </c>
      <c r="M1239" s="28">
        <f>IFERROR(INDEX(Cost_Components!$L$2:$L$29,MATCH(E1239,Cost_Components!$A$2:$A$29,0)),"")</f>
        <v>1</v>
      </c>
      <c r="N1239" s="29">
        <f>IFERROR(INDEX(Cost_Components!$P$2:$P$29,MATCH(E1239,Cost_Components!$A$2:$A$29,0)),"")</f>
        <v>900.25859009999999</v>
      </c>
      <c r="O1239" s="23">
        <f t="shared" si="267"/>
        <v>149734.28648379087</v>
      </c>
      <c r="P1239" s="23">
        <f t="shared" si="268"/>
        <v>168775.6396101854</v>
      </c>
      <c r="Q1239" s="23">
        <f t="shared" si="269"/>
        <v>47101933.001194283</v>
      </c>
      <c r="R1239" s="23">
        <f t="shared" si="270"/>
        <v>82435126.325710788</v>
      </c>
      <c r="S1239" s="23">
        <f t="shared" si="271"/>
        <v>35333193.324516505</v>
      </c>
      <c r="T1239" s="16">
        <f>IFERROR(INDEX(Cost_Components!$R$2:$R$29,MATCH(E1239,Cost_Components!$A$2:$A$29,0)),"")</f>
        <v>1</v>
      </c>
      <c r="U1239" s="26">
        <f>IFERROR(INDEX(Cost_Components!$Q$2:$Q$29,MATCH(E1239,Cost_Components!$A$2:$A$29,0)),"")</f>
        <v>2023</v>
      </c>
      <c r="V1239" s="30">
        <f>1/(1+Calculation_Assumptions!$B$5)^(B1239-Calculation_Assumptions!$B$2)</f>
        <v>0.64186194739671765</v>
      </c>
      <c r="W1239" s="23">
        <f t="shared" si="272"/>
        <v>30232938.442296285</v>
      </c>
      <c r="X1239" s="23">
        <f t="shared" si="273"/>
        <v>52911970.717315152</v>
      </c>
      <c r="Y1239" s="23">
        <f t="shared" si="274"/>
        <v>22679032.275018867</v>
      </c>
      <c r="Z1239" s="17">
        <f>IFERROR(INDEX(Cost_Components!$T$2:$T$29,MATCH(E1239,Cost_Components!$A$2:$A$29,0)),"")</f>
        <v>0.8</v>
      </c>
      <c r="AA1239" s="26">
        <f>IFERROR(INDEX(Cost_Components!$U$2:$U$29,MATCH(E1239,Cost_Components!$A$2:$A$29,0)),"")</f>
        <v>2025</v>
      </c>
      <c r="AB1239" s="26">
        <f>IFERROR(INDEX(Cost_Components!$V$2:$V$29,MATCH(E1239,Cost_Components!$A$2:$A$29,0)),"")</f>
        <v>2050</v>
      </c>
      <c r="AC1239" s="26">
        <f>IFERROR(INDEX(Cost_Components!$M$2:$M$29,MATCH(E1239,Cost_Components!$A$2:$A$29,0)),"")</f>
        <v>30</v>
      </c>
      <c r="AD1239" s="26">
        <f>IFERROR(INDEX(Cost_Components!$N$2:$N$29,MATCH(E1239,Cost_Components!$A$2:$A$29,0)),"")</f>
        <v>95</v>
      </c>
      <c r="AE1239" s="16" t="str">
        <f>IFERROR(INDEX(Cost_Components!$O$2:$O$29,MATCH(E1239,Cost_Components!$A$2:$A$29,0)),"")</f>
        <v>Both</v>
      </c>
      <c r="AF1239" s="11">
        <v>287950.55093036703</v>
      </c>
      <c r="AG1239" s="11">
        <v>324568.53771189501</v>
      </c>
      <c r="AH1239" s="23">
        <f t="shared" si="275"/>
        <v>1</v>
      </c>
      <c r="AI1239" s="10">
        <v>314265537.41082901</v>
      </c>
      <c r="AJ1239" s="29">
        <f t="shared" si="276"/>
        <v>0.14987940895224369</v>
      </c>
      <c r="AK1239" s="29">
        <f t="shared" si="277"/>
        <v>0.26231042386918185</v>
      </c>
      <c r="AL1239" s="29">
        <f t="shared" si="278"/>
        <v>0.11243101491693816</v>
      </c>
      <c r="AM1239" s="29">
        <f t="shared" si="279"/>
        <v>7.2165190182375341E-2</v>
      </c>
    </row>
    <row r="1240" spans="1:39">
      <c r="A1240" t="s">
        <v>115</v>
      </c>
      <c r="B1240" s="20">
        <v>2041</v>
      </c>
      <c r="C1240" t="s">
        <v>262</v>
      </c>
      <c r="D1240" t="s">
        <v>218</v>
      </c>
      <c r="E1240" s="22" t="s">
        <v>352</v>
      </c>
      <c r="F1240" s="22" t="s">
        <v>353</v>
      </c>
      <c r="G1240" s="22" t="s">
        <v>263</v>
      </c>
      <c r="H1240" s="22" t="s">
        <v>237</v>
      </c>
      <c r="I1240" s="22" t="s">
        <v>212</v>
      </c>
      <c r="J1240" s="17">
        <f>IFERROR(INDEX(Cost_Components!$K$2:$K$29,MATCH(E1240,Cost_Components!$A$2:$A$29,0)),"")</f>
        <v>0.52</v>
      </c>
      <c r="K1240" s="17">
        <f t="shared" si="266"/>
        <v>0.63038461538461543</v>
      </c>
      <c r="L1240" s="17">
        <f>IFERROR(INDEX(Cost_Components!$S$2:$S$29,MATCH(E1240,Cost_Components!$A$2:$A$29,0)),"")</f>
        <v>0.31</v>
      </c>
      <c r="M1240" s="28">
        <f>IFERROR(INDEX(Cost_Components!$L$2:$L$29,MATCH(E1240,Cost_Components!$A$2:$A$29,0)),"")</f>
        <v>1</v>
      </c>
      <c r="N1240" s="29">
        <f>IFERROR(INDEX(Cost_Components!$P$2:$P$29,MATCH(E1240,Cost_Components!$A$2:$A$29,0)),"")</f>
        <v>900.25859009999999</v>
      </c>
      <c r="O1240" s="23">
        <f t="shared" si="267"/>
        <v>150127.7598416518</v>
      </c>
      <c r="P1240" s="23">
        <f t="shared" si="268"/>
        <v>170342.21176462309</v>
      </c>
      <c r="Q1240" s="23">
        <f t="shared" si="269"/>
        <v>47539132.213297918</v>
      </c>
      <c r="R1240" s="23">
        <f t="shared" si="270"/>
        <v>85198879.64109759</v>
      </c>
      <c r="S1240" s="23">
        <f t="shared" si="271"/>
        <v>37659747.427799672</v>
      </c>
      <c r="T1240" s="16">
        <f>IFERROR(INDEX(Cost_Components!$R$2:$R$29,MATCH(E1240,Cost_Components!$A$2:$A$29,0)),"")</f>
        <v>1</v>
      </c>
      <c r="U1240" s="26">
        <f>IFERROR(INDEX(Cost_Components!$Q$2:$Q$29,MATCH(E1240,Cost_Components!$A$2:$A$29,0)),"")</f>
        <v>2023</v>
      </c>
      <c r="V1240" s="30">
        <f>1/(1+Calculation_Assumptions!$B$5)^(B1240-Calculation_Assumptions!$B$2)</f>
        <v>0.62316693922011435</v>
      </c>
      <c r="W1240" s="23">
        <f t="shared" si="272"/>
        <v>29624815.514541205</v>
      </c>
      <c r="X1240" s="23">
        <f t="shared" si="273"/>
        <v>53093125.050925702</v>
      </c>
      <c r="Y1240" s="23">
        <f t="shared" si="274"/>
        <v>23468309.536384497</v>
      </c>
      <c r="Z1240" s="17">
        <f>IFERROR(INDEX(Cost_Components!$T$2:$T$29,MATCH(E1240,Cost_Components!$A$2:$A$29,0)),"")</f>
        <v>0.8</v>
      </c>
      <c r="AA1240" s="26">
        <f>IFERROR(INDEX(Cost_Components!$U$2:$U$29,MATCH(E1240,Cost_Components!$A$2:$A$29,0)),"")</f>
        <v>2025</v>
      </c>
      <c r="AB1240" s="26">
        <f>IFERROR(INDEX(Cost_Components!$V$2:$V$29,MATCH(E1240,Cost_Components!$A$2:$A$29,0)),"")</f>
        <v>2050</v>
      </c>
      <c r="AC1240" s="26">
        <f>IFERROR(INDEX(Cost_Components!$M$2:$M$29,MATCH(E1240,Cost_Components!$A$2:$A$29,0)),"")</f>
        <v>30</v>
      </c>
      <c r="AD1240" s="26">
        <f>IFERROR(INDEX(Cost_Components!$N$2:$N$29,MATCH(E1240,Cost_Components!$A$2:$A$29,0)),"")</f>
        <v>95</v>
      </c>
      <c r="AE1240" s="16" t="str">
        <f>IFERROR(INDEX(Cost_Components!$O$2:$O$29,MATCH(E1240,Cost_Components!$A$2:$A$29,0)),"")</f>
        <v>Both</v>
      </c>
      <c r="AF1240" s="11">
        <v>288707.23046471499</v>
      </c>
      <c r="AG1240" s="11">
        <v>327581.176470429</v>
      </c>
      <c r="AH1240" s="23">
        <f t="shared" si="275"/>
        <v>1</v>
      </c>
      <c r="AI1240" s="10">
        <v>315525215.31254798</v>
      </c>
      <c r="AJ1240" s="29">
        <f t="shared" si="276"/>
        <v>0.15066666594683203</v>
      </c>
      <c r="AK1240" s="29">
        <f t="shared" si="277"/>
        <v>0.2700224118592317</v>
      </c>
      <c r="AL1240" s="29">
        <f t="shared" si="278"/>
        <v>0.11935574591239966</v>
      </c>
      <c r="AM1240" s="29">
        <f t="shared" si="279"/>
        <v>7.4378554858563775E-2</v>
      </c>
    </row>
    <row r="1241" spans="1:39">
      <c r="A1241" t="s">
        <v>115</v>
      </c>
      <c r="B1241" s="20">
        <v>2042</v>
      </c>
      <c r="C1241" t="s">
        <v>262</v>
      </c>
      <c r="D1241" t="s">
        <v>218</v>
      </c>
      <c r="E1241" s="22" t="s">
        <v>352</v>
      </c>
      <c r="F1241" s="22" t="s">
        <v>353</v>
      </c>
      <c r="G1241" s="22" t="s">
        <v>263</v>
      </c>
      <c r="H1241" s="22" t="s">
        <v>237</v>
      </c>
      <c r="I1241" s="22" t="s">
        <v>212</v>
      </c>
      <c r="J1241" s="17">
        <f>IFERROR(INDEX(Cost_Components!$K$2:$K$29,MATCH(E1241,Cost_Components!$A$2:$A$29,0)),"")</f>
        <v>0.52</v>
      </c>
      <c r="K1241" s="17">
        <f t="shared" si="266"/>
        <v>0.64923076923076928</v>
      </c>
      <c r="L1241" s="17">
        <f>IFERROR(INDEX(Cost_Components!$S$2:$S$29,MATCH(E1241,Cost_Components!$A$2:$A$29,0)),"")</f>
        <v>0.31</v>
      </c>
      <c r="M1241" s="28">
        <f>IFERROR(INDEX(Cost_Components!$L$2:$L$29,MATCH(E1241,Cost_Components!$A$2:$A$29,0)),"")</f>
        <v>1</v>
      </c>
      <c r="N1241" s="29">
        <f>IFERROR(INDEX(Cost_Components!$P$2:$P$29,MATCH(E1241,Cost_Components!$A$2:$A$29,0)),"")</f>
        <v>900.25859009999999</v>
      </c>
      <c r="O1241" s="23">
        <f t="shared" si="267"/>
        <v>150372.17505582847</v>
      </c>
      <c r="P1241" s="23">
        <f t="shared" si="268"/>
        <v>171731.04344239636</v>
      </c>
      <c r="Q1241" s="23">
        <f t="shared" si="269"/>
        <v>47926727.584214613</v>
      </c>
      <c r="R1241" s="23">
        <f t="shared" si="270"/>
        <v>87888863.774069056</v>
      </c>
      <c r="S1241" s="23">
        <f t="shared" si="271"/>
        <v>39962136.189854443</v>
      </c>
      <c r="T1241" s="16">
        <f>IFERROR(INDEX(Cost_Components!$R$2:$R$29,MATCH(E1241,Cost_Components!$A$2:$A$29,0)),"")</f>
        <v>1</v>
      </c>
      <c r="U1241" s="26">
        <f>IFERROR(INDEX(Cost_Components!$Q$2:$Q$29,MATCH(E1241,Cost_Components!$A$2:$A$29,0)),"")</f>
        <v>2023</v>
      </c>
      <c r="V1241" s="30">
        <f>1/(1+Calculation_Assumptions!$B$5)^(B1241-Calculation_Assumptions!$B$2)</f>
        <v>0.60501644584477121</v>
      </c>
      <c r="W1241" s="23">
        <f t="shared" si="272"/>
        <v>28996458.383972082</v>
      </c>
      <c r="X1241" s="23">
        <f t="shared" si="273"/>
        <v>53174207.989922523</v>
      </c>
      <c r="Y1241" s="23">
        <f t="shared" si="274"/>
        <v>24177749.605950441</v>
      </c>
      <c r="Z1241" s="17">
        <f>IFERROR(INDEX(Cost_Components!$T$2:$T$29,MATCH(E1241,Cost_Components!$A$2:$A$29,0)),"")</f>
        <v>0.8</v>
      </c>
      <c r="AA1241" s="26">
        <f>IFERROR(INDEX(Cost_Components!$U$2:$U$29,MATCH(E1241,Cost_Components!$A$2:$A$29,0)),"")</f>
        <v>2025</v>
      </c>
      <c r="AB1241" s="26">
        <f>IFERROR(INDEX(Cost_Components!$V$2:$V$29,MATCH(E1241,Cost_Components!$A$2:$A$29,0)),"")</f>
        <v>2050</v>
      </c>
      <c r="AC1241" s="26">
        <f>IFERROR(INDEX(Cost_Components!$M$2:$M$29,MATCH(E1241,Cost_Components!$A$2:$A$29,0)),"")</f>
        <v>30</v>
      </c>
      <c r="AD1241" s="26">
        <f>IFERROR(INDEX(Cost_Components!$N$2:$N$29,MATCH(E1241,Cost_Components!$A$2:$A$29,0)),"")</f>
        <v>95</v>
      </c>
      <c r="AE1241" s="16" t="str">
        <f>IFERROR(INDEX(Cost_Components!$O$2:$O$29,MATCH(E1241,Cost_Components!$A$2:$A$29,0)),"")</f>
        <v>Both</v>
      </c>
      <c r="AF1241" s="11">
        <v>289177.25972274703</v>
      </c>
      <c r="AG1241" s="11">
        <v>330252.00661999302</v>
      </c>
      <c r="AH1241" s="23">
        <f t="shared" si="275"/>
        <v>1</v>
      </c>
      <c r="AI1241" s="10">
        <v>316707694.211882</v>
      </c>
      <c r="AJ1241" s="29">
        <f t="shared" si="276"/>
        <v>0.15132795464119966</v>
      </c>
      <c r="AK1241" s="29">
        <f t="shared" si="277"/>
        <v>0.27750782623951709</v>
      </c>
      <c r="AL1241" s="29">
        <f t="shared" si="278"/>
        <v>0.12617987159831739</v>
      </c>
      <c r="AM1241" s="29">
        <f t="shared" si="279"/>
        <v>7.6340897451563583E-2</v>
      </c>
    </row>
    <row r="1242" spans="1:39">
      <c r="A1242" t="s">
        <v>115</v>
      </c>
      <c r="B1242" s="20">
        <v>2043</v>
      </c>
      <c r="C1242" t="s">
        <v>262</v>
      </c>
      <c r="D1242" t="s">
        <v>218</v>
      </c>
      <c r="E1242" s="22" t="s">
        <v>352</v>
      </c>
      <c r="F1242" s="22" t="s">
        <v>353</v>
      </c>
      <c r="G1242" s="22" t="s">
        <v>263</v>
      </c>
      <c r="H1242" s="22" t="s">
        <v>237</v>
      </c>
      <c r="I1242" s="22" t="s">
        <v>212</v>
      </c>
      <c r="J1242" s="17">
        <f>IFERROR(INDEX(Cost_Components!$K$2:$K$29,MATCH(E1242,Cost_Components!$A$2:$A$29,0)),"")</f>
        <v>0.52</v>
      </c>
      <c r="K1242" s="17">
        <f t="shared" si="266"/>
        <v>0.66807692307692301</v>
      </c>
      <c r="L1242" s="17">
        <f>IFERROR(INDEX(Cost_Components!$S$2:$S$29,MATCH(E1242,Cost_Components!$A$2:$A$29,0)),"")</f>
        <v>0.31</v>
      </c>
      <c r="M1242" s="28">
        <f>IFERROR(INDEX(Cost_Components!$L$2:$L$29,MATCH(E1242,Cost_Components!$A$2:$A$29,0)),"")</f>
        <v>1</v>
      </c>
      <c r="N1242" s="29">
        <f>IFERROR(INDEX(Cost_Components!$P$2:$P$29,MATCH(E1242,Cost_Components!$A$2:$A$29,0)),"")</f>
        <v>900.25859009999999</v>
      </c>
      <c r="O1242" s="23">
        <f t="shared" si="267"/>
        <v>150285.14887600343</v>
      </c>
      <c r="P1242" s="23">
        <f t="shared" si="268"/>
        <v>172725.51800857601</v>
      </c>
      <c r="Q1242" s="23">
        <f t="shared" si="269"/>
        <v>48204265.708174773</v>
      </c>
      <c r="R1242" s="23">
        <f t="shared" si="270"/>
        <v>90387798.83423768</v>
      </c>
      <c r="S1242" s="23">
        <f t="shared" si="271"/>
        <v>42183533.126062907</v>
      </c>
      <c r="T1242" s="16">
        <f>IFERROR(INDEX(Cost_Components!$R$2:$R$29,MATCH(E1242,Cost_Components!$A$2:$A$29,0)),"")</f>
        <v>1</v>
      </c>
      <c r="U1242" s="26">
        <f>IFERROR(INDEX(Cost_Components!$Q$2:$Q$29,MATCH(E1242,Cost_Components!$A$2:$A$29,0)),"")</f>
        <v>2023</v>
      </c>
      <c r="V1242" s="30">
        <f>1/(1+Calculation_Assumptions!$B$5)^(B1242-Calculation_Assumptions!$B$2)</f>
        <v>0.5873946076162827</v>
      </c>
      <c r="W1242" s="23">
        <f t="shared" si="272"/>
        <v>28314925.741084352</v>
      </c>
      <c r="X1242" s="23">
        <f t="shared" si="273"/>
        <v>53093305.629536539</v>
      </c>
      <c r="Y1242" s="23">
        <f t="shared" si="274"/>
        <v>24778379.888452183</v>
      </c>
      <c r="Z1242" s="17">
        <f>IFERROR(INDEX(Cost_Components!$T$2:$T$29,MATCH(E1242,Cost_Components!$A$2:$A$29,0)),"")</f>
        <v>0.8</v>
      </c>
      <c r="AA1242" s="26">
        <f>IFERROR(INDEX(Cost_Components!$U$2:$U$29,MATCH(E1242,Cost_Components!$A$2:$A$29,0)),"")</f>
        <v>2025</v>
      </c>
      <c r="AB1242" s="26">
        <f>IFERROR(INDEX(Cost_Components!$V$2:$V$29,MATCH(E1242,Cost_Components!$A$2:$A$29,0)),"")</f>
        <v>2050</v>
      </c>
      <c r="AC1242" s="26">
        <f>IFERROR(INDEX(Cost_Components!$M$2:$M$29,MATCH(E1242,Cost_Components!$A$2:$A$29,0)),"")</f>
        <v>30</v>
      </c>
      <c r="AD1242" s="26">
        <f>IFERROR(INDEX(Cost_Components!$N$2:$N$29,MATCH(E1242,Cost_Components!$A$2:$A$29,0)),"")</f>
        <v>95</v>
      </c>
      <c r="AE1242" s="16" t="str">
        <f>IFERROR(INDEX(Cost_Components!$O$2:$O$29,MATCH(E1242,Cost_Components!$A$2:$A$29,0)),"")</f>
        <v>Both</v>
      </c>
      <c r="AF1242" s="11">
        <v>289009.90168462199</v>
      </c>
      <c r="AG1242" s="11">
        <v>332164.45770879998</v>
      </c>
      <c r="AH1242" s="23">
        <f t="shared" si="275"/>
        <v>1</v>
      </c>
      <c r="AI1242" s="10">
        <v>317814114.06715202</v>
      </c>
      <c r="AJ1242" s="29">
        <f t="shared" si="276"/>
        <v>0.15167440203108642</v>
      </c>
      <c r="AK1242" s="29">
        <f t="shared" si="277"/>
        <v>0.28440460896314801</v>
      </c>
      <c r="AL1242" s="29">
        <f t="shared" si="278"/>
        <v>0.13273020693206156</v>
      </c>
      <c r="AM1242" s="29">
        <f t="shared" si="279"/>
        <v>7.7965007819686308E-2</v>
      </c>
    </row>
    <row r="1243" spans="1:39">
      <c r="A1243" t="s">
        <v>115</v>
      </c>
      <c r="B1243" s="20">
        <v>2044</v>
      </c>
      <c r="C1243" t="s">
        <v>262</v>
      </c>
      <c r="D1243" t="s">
        <v>218</v>
      </c>
      <c r="E1243" s="22" t="s">
        <v>352</v>
      </c>
      <c r="F1243" s="22" t="s">
        <v>353</v>
      </c>
      <c r="G1243" s="22" t="s">
        <v>263</v>
      </c>
      <c r="H1243" s="22" t="s">
        <v>237</v>
      </c>
      <c r="I1243" s="22" t="s">
        <v>212</v>
      </c>
      <c r="J1243" s="17">
        <f>IFERROR(INDEX(Cost_Components!$K$2:$K$29,MATCH(E1243,Cost_Components!$A$2:$A$29,0)),"")</f>
        <v>0.52</v>
      </c>
      <c r="K1243" s="17">
        <f t="shared" si="266"/>
        <v>0.68692307692307697</v>
      </c>
      <c r="L1243" s="17">
        <f>IFERROR(INDEX(Cost_Components!$S$2:$S$29,MATCH(E1243,Cost_Components!$A$2:$A$29,0)),"")</f>
        <v>0.31</v>
      </c>
      <c r="M1243" s="28">
        <f>IFERROR(INDEX(Cost_Components!$L$2:$L$29,MATCH(E1243,Cost_Components!$A$2:$A$29,0)),"")</f>
        <v>1</v>
      </c>
      <c r="N1243" s="29">
        <f>IFERROR(INDEX(Cost_Components!$P$2:$P$29,MATCH(E1243,Cost_Components!$A$2:$A$29,0)),"")</f>
        <v>900.25859009999999</v>
      </c>
      <c r="O1243" s="23">
        <f t="shared" si="267"/>
        <v>150235.4096379313</v>
      </c>
      <c r="P1243" s="23">
        <f t="shared" si="268"/>
        <v>173752.44811794482</v>
      </c>
      <c r="Q1243" s="23">
        <f t="shared" si="269"/>
        <v>48490861.530416168</v>
      </c>
      <c r="R1243" s="23">
        <f t="shared" si="270"/>
        <v>92906839.40839985</v>
      </c>
      <c r="S1243" s="23">
        <f t="shared" si="271"/>
        <v>44415977.877983682</v>
      </c>
      <c r="T1243" s="16">
        <f>IFERROR(INDEX(Cost_Components!$R$2:$R$29,MATCH(E1243,Cost_Components!$A$2:$A$29,0)),"")</f>
        <v>1</v>
      </c>
      <c r="U1243" s="26">
        <f>IFERROR(INDEX(Cost_Components!$Q$2:$Q$29,MATCH(E1243,Cost_Components!$A$2:$A$29,0)),"")</f>
        <v>2023</v>
      </c>
      <c r="V1243" s="30">
        <f>1/(1+Calculation_Assumptions!$B$5)^(B1243-Calculation_Assumptions!$B$2)</f>
        <v>0.57028602681192497</v>
      </c>
      <c r="W1243" s="23">
        <f t="shared" si="272"/>
        <v>27653660.758868255</v>
      </c>
      <c r="X1243" s="23">
        <f t="shared" si="273"/>
        <v>52983472.309869923</v>
      </c>
      <c r="Y1243" s="23">
        <f t="shared" si="274"/>
        <v>25329811.551001668</v>
      </c>
      <c r="Z1243" s="17">
        <f>IFERROR(INDEX(Cost_Components!$T$2:$T$29,MATCH(E1243,Cost_Components!$A$2:$A$29,0)),"")</f>
        <v>0.8</v>
      </c>
      <c r="AA1243" s="26">
        <f>IFERROR(INDEX(Cost_Components!$U$2:$U$29,MATCH(E1243,Cost_Components!$A$2:$A$29,0)),"")</f>
        <v>2025</v>
      </c>
      <c r="AB1243" s="26">
        <f>IFERROR(INDEX(Cost_Components!$V$2:$V$29,MATCH(E1243,Cost_Components!$A$2:$A$29,0)),"")</f>
        <v>2050</v>
      </c>
      <c r="AC1243" s="26">
        <f>IFERROR(INDEX(Cost_Components!$M$2:$M$29,MATCH(E1243,Cost_Components!$A$2:$A$29,0)),"")</f>
        <v>30</v>
      </c>
      <c r="AD1243" s="26">
        <f>IFERROR(INDEX(Cost_Components!$N$2:$N$29,MATCH(E1243,Cost_Components!$A$2:$A$29,0)),"")</f>
        <v>95</v>
      </c>
      <c r="AE1243" s="16" t="str">
        <f>IFERROR(INDEX(Cost_Components!$O$2:$O$29,MATCH(E1243,Cost_Components!$A$2:$A$29,0)),"")</f>
        <v>Both</v>
      </c>
      <c r="AF1243" s="11">
        <v>288914.24930371402</v>
      </c>
      <c r="AG1243" s="11">
        <v>334139.32330374001</v>
      </c>
      <c r="AH1243" s="23">
        <f t="shared" si="275"/>
        <v>1</v>
      </c>
      <c r="AI1243" s="10">
        <v>318840890.73215598</v>
      </c>
      <c r="AJ1243" s="29">
        <f t="shared" si="276"/>
        <v>0.1520848264445202</v>
      </c>
      <c r="AK1243" s="29">
        <f t="shared" si="277"/>
        <v>0.29138934844604591</v>
      </c>
      <c r="AL1243" s="29">
        <f t="shared" si="278"/>
        <v>0.13930452200152571</v>
      </c>
      <c r="AM1243" s="29">
        <f t="shared" si="279"/>
        <v>7.9443422369184488E-2</v>
      </c>
    </row>
    <row r="1244" spans="1:39">
      <c r="A1244" t="s">
        <v>115</v>
      </c>
      <c r="B1244" s="20">
        <v>2045</v>
      </c>
      <c r="C1244" t="s">
        <v>262</v>
      </c>
      <c r="D1244" t="s">
        <v>218</v>
      </c>
      <c r="E1244" s="22" t="s">
        <v>352</v>
      </c>
      <c r="F1244" s="22" t="s">
        <v>353</v>
      </c>
      <c r="G1244" s="22" t="s">
        <v>263</v>
      </c>
      <c r="H1244" s="22" t="s">
        <v>237</v>
      </c>
      <c r="I1244" s="22" t="s">
        <v>212</v>
      </c>
      <c r="J1244" s="17">
        <f>IFERROR(INDEX(Cost_Components!$K$2:$K$29,MATCH(E1244,Cost_Components!$A$2:$A$29,0)),"")</f>
        <v>0.52</v>
      </c>
      <c r="K1244" s="17">
        <f t="shared" si="266"/>
        <v>0.70576923076923082</v>
      </c>
      <c r="L1244" s="17">
        <f>IFERROR(INDEX(Cost_Components!$S$2:$S$29,MATCH(E1244,Cost_Components!$A$2:$A$29,0)),"")</f>
        <v>0.31</v>
      </c>
      <c r="M1244" s="28">
        <f>IFERROR(INDEX(Cost_Components!$L$2:$L$29,MATCH(E1244,Cost_Components!$A$2:$A$29,0)),"")</f>
        <v>1</v>
      </c>
      <c r="N1244" s="29">
        <f>IFERROR(INDEX(Cost_Components!$P$2:$P$29,MATCH(E1244,Cost_Components!$A$2:$A$29,0)),"")</f>
        <v>900.25859009999999</v>
      </c>
      <c r="O1244" s="23">
        <f t="shared" si="267"/>
        <v>150237.89414882404</v>
      </c>
      <c r="P1244" s="23">
        <f t="shared" si="268"/>
        <v>174819.98437503236</v>
      </c>
      <c r="Q1244" s="23">
        <f t="shared" si="269"/>
        <v>48788789.722978905</v>
      </c>
      <c r="R1244" s="23">
        <f t="shared" si="270"/>
        <v>95457373.844474822</v>
      </c>
      <c r="S1244" s="23">
        <f t="shared" si="271"/>
        <v>46668584.121495917</v>
      </c>
      <c r="T1244" s="16">
        <f>IFERROR(INDEX(Cost_Components!$R$2:$R$29,MATCH(E1244,Cost_Components!$A$2:$A$29,0)),"")</f>
        <v>1</v>
      </c>
      <c r="U1244" s="26">
        <f>IFERROR(INDEX(Cost_Components!$Q$2:$Q$29,MATCH(E1244,Cost_Components!$A$2:$A$29,0)),"")</f>
        <v>2023</v>
      </c>
      <c r="V1244" s="30">
        <f>1/(1+Calculation_Assumptions!$B$5)^(B1244-Calculation_Assumptions!$B$2)</f>
        <v>0.55367575418633497</v>
      </c>
      <c r="W1244" s="23">
        <f t="shared" si="272"/>
        <v>27013169.945708852</v>
      </c>
      <c r="X1244" s="23">
        <f t="shared" si="273"/>
        <v>52852433.455986522</v>
      </c>
      <c r="Y1244" s="23">
        <f t="shared" si="274"/>
        <v>25839263.51027767</v>
      </c>
      <c r="Z1244" s="17">
        <f>IFERROR(INDEX(Cost_Components!$T$2:$T$29,MATCH(E1244,Cost_Components!$A$2:$A$29,0)),"")</f>
        <v>0.8</v>
      </c>
      <c r="AA1244" s="26">
        <f>IFERROR(INDEX(Cost_Components!$U$2:$U$29,MATCH(E1244,Cost_Components!$A$2:$A$29,0)),"")</f>
        <v>2025</v>
      </c>
      <c r="AB1244" s="26">
        <f>IFERROR(INDEX(Cost_Components!$V$2:$V$29,MATCH(E1244,Cost_Components!$A$2:$A$29,0)),"")</f>
        <v>2050</v>
      </c>
      <c r="AC1244" s="26">
        <f>IFERROR(INDEX(Cost_Components!$M$2:$M$29,MATCH(E1244,Cost_Components!$A$2:$A$29,0)),"")</f>
        <v>30</v>
      </c>
      <c r="AD1244" s="26">
        <f>IFERROR(INDEX(Cost_Components!$N$2:$N$29,MATCH(E1244,Cost_Components!$A$2:$A$29,0)),"")</f>
        <v>95</v>
      </c>
      <c r="AE1244" s="16" t="str">
        <f>IFERROR(INDEX(Cost_Components!$O$2:$O$29,MATCH(E1244,Cost_Components!$A$2:$A$29,0)),"")</f>
        <v>Both</v>
      </c>
      <c r="AF1244" s="11">
        <v>288919.02720927697</v>
      </c>
      <c r="AG1244" s="11">
        <v>336192.27764429298</v>
      </c>
      <c r="AH1244" s="23">
        <f t="shared" si="275"/>
        <v>1</v>
      </c>
      <c r="AI1244" s="10">
        <v>319784682.33108002</v>
      </c>
      <c r="AJ1244" s="29">
        <f t="shared" si="276"/>
        <v>0.15256762571406349</v>
      </c>
      <c r="AK1244" s="29">
        <f t="shared" si="277"/>
        <v>0.2985051477407718</v>
      </c>
      <c r="AL1244" s="29">
        <f t="shared" si="278"/>
        <v>0.14593752202670834</v>
      </c>
      <c r="AM1244" s="29">
        <f t="shared" si="279"/>
        <v>8.0802067572222608E-2</v>
      </c>
    </row>
    <row r="1245" spans="1:39">
      <c r="A1245" t="s">
        <v>115</v>
      </c>
      <c r="B1245" s="20">
        <v>2046</v>
      </c>
      <c r="C1245" t="s">
        <v>262</v>
      </c>
      <c r="D1245" t="s">
        <v>218</v>
      </c>
      <c r="E1245" s="22" t="s">
        <v>352</v>
      </c>
      <c r="F1245" s="22" t="s">
        <v>353</v>
      </c>
      <c r="G1245" s="22" t="s">
        <v>263</v>
      </c>
      <c r="H1245" s="22" t="s">
        <v>237</v>
      </c>
      <c r="I1245" s="22" t="s">
        <v>212</v>
      </c>
      <c r="J1245" s="17">
        <f>IFERROR(INDEX(Cost_Components!$K$2:$K$29,MATCH(E1245,Cost_Components!$A$2:$A$29,0)),"")</f>
        <v>0.52</v>
      </c>
      <c r="K1245" s="17">
        <f t="shared" si="266"/>
        <v>0.72461538461538466</v>
      </c>
      <c r="L1245" s="17">
        <f>IFERROR(INDEX(Cost_Components!$S$2:$S$29,MATCH(E1245,Cost_Components!$A$2:$A$29,0)),"")</f>
        <v>0.31</v>
      </c>
      <c r="M1245" s="28">
        <f>IFERROR(INDEX(Cost_Components!$L$2:$L$29,MATCH(E1245,Cost_Components!$A$2:$A$29,0)),"")</f>
        <v>1</v>
      </c>
      <c r="N1245" s="29">
        <f>IFERROR(INDEX(Cost_Components!$P$2:$P$29,MATCH(E1245,Cost_Components!$A$2:$A$29,0)),"")</f>
        <v>900.25859009999999</v>
      </c>
      <c r="O1245" s="23">
        <f t="shared" si="267"/>
        <v>150267.04743569272</v>
      </c>
      <c r="P1245" s="23">
        <f t="shared" si="268"/>
        <v>175904.42831747292</v>
      </c>
      <c r="Q1245" s="23">
        <f t="shared" si="269"/>
        <v>49091436.515124753</v>
      </c>
      <c r="R1245" s="23">
        <f t="shared" si="270"/>
        <v>98025389.728996649</v>
      </c>
      <c r="S1245" s="23">
        <f t="shared" si="271"/>
        <v>48933953.213871896</v>
      </c>
      <c r="T1245" s="16">
        <f>IFERROR(INDEX(Cost_Components!$R$2:$R$29,MATCH(E1245,Cost_Components!$A$2:$A$29,0)),"")</f>
        <v>1</v>
      </c>
      <c r="U1245" s="26">
        <f>IFERROR(INDEX(Cost_Components!$Q$2:$Q$29,MATCH(E1245,Cost_Components!$A$2:$A$29,0)),"")</f>
        <v>2023</v>
      </c>
      <c r="V1245" s="30">
        <f>1/(1+Calculation_Assumptions!$B$5)^(B1245-Calculation_Assumptions!$B$2)</f>
        <v>0.5375492759090631</v>
      </c>
      <c r="W1245" s="23">
        <f t="shared" si="272"/>
        <v>26389066.152041052</v>
      </c>
      <c r="X1245" s="23">
        <f t="shared" si="273"/>
        <v>52693477.269525863</v>
      </c>
      <c r="Y1245" s="23">
        <f t="shared" si="274"/>
        <v>26304411.117484808</v>
      </c>
      <c r="Z1245" s="17">
        <f>IFERROR(INDEX(Cost_Components!$T$2:$T$29,MATCH(E1245,Cost_Components!$A$2:$A$29,0)),"")</f>
        <v>0.8</v>
      </c>
      <c r="AA1245" s="26">
        <f>IFERROR(INDEX(Cost_Components!$U$2:$U$29,MATCH(E1245,Cost_Components!$A$2:$A$29,0)),"")</f>
        <v>2025</v>
      </c>
      <c r="AB1245" s="26">
        <f>IFERROR(INDEX(Cost_Components!$V$2:$V$29,MATCH(E1245,Cost_Components!$A$2:$A$29,0)),"")</f>
        <v>2050</v>
      </c>
      <c r="AC1245" s="26">
        <f>IFERROR(INDEX(Cost_Components!$M$2:$M$29,MATCH(E1245,Cost_Components!$A$2:$A$29,0)),"")</f>
        <v>30</v>
      </c>
      <c r="AD1245" s="26">
        <f>IFERROR(INDEX(Cost_Components!$N$2:$N$29,MATCH(E1245,Cost_Components!$A$2:$A$29,0)),"")</f>
        <v>95</v>
      </c>
      <c r="AE1245" s="16" t="str">
        <f>IFERROR(INDEX(Cost_Components!$O$2:$O$29,MATCH(E1245,Cost_Components!$A$2:$A$29,0)),"")</f>
        <v>Both</v>
      </c>
      <c r="AF1245" s="11">
        <v>288975.09122248599</v>
      </c>
      <c r="AG1245" s="11">
        <v>338277.746764371</v>
      </c>
      <c r="AH1245" s="23">
        <f t="shared" si="275"/>
        <v>1</v>
      </c>
      <c r="AI1245" s="10">
        <v>320645615.981408</v>
      </c>
      <c r="AJ1245" s="29">
        <f t="shared" si="276"/>
        <v>0.15310184848425068</v>
      </c>
      <c r="AK1245" s="29">
        <f t="shared" si="277"/>
        <v>0.3057125525604581</v>
      </c>
      <c r="AL1245" s="29">
        <f t="shared" si="278"/>
        <v>0.15261070407620742</v>
      </c>
      <c r="AM1245" s="29">
        <f t="shared" si="279"/>
        <v>8.2035773472137585E-2</v>
      </c>
    </row>
    <row r="1246" spans="1:39">
      <c r="A1246" t="s">
        <v>115</v>
      </c>
      <c r="B1246" s="20">
        <v>2047</v>
      </c>
      <c r="C1246" t="s">
        <v>262</v>
      </c>
      <c r="D1246" t="s">
        <v>218</v>
      </c>
      <c r="E1246" s="22" t="s">
        <v>352</v>
      </c>
      <c r="F1246" s="22" t="s">
        <v>353</v>
      </c>
      <c r="G1246" s="22" t="s">
        <v>263</v>
      </c>
      <c r="H1246" s="22" t="s">
        <v>237</v>
      </c>
      <c r="I1246" s="22" t="s">
        <v>212</v>
      </c>
      <c r="J1246" s="17">
        <f>IFERROR(INDEX(Cost_Components!$K$2:$K$29,MATCH(E1246,Cost_Components!$A$2:$A$29,0)),"")</f>
        <v>0.52</v>
      </c>
      <c r="K1246" s="17">
        <f t="shared" si="266"/>
        <v>0.74346153846153851</v>
      </c>
      <c r="L1246" s="17">
        <f>IFERROR(INDEX(Cost_Components!$S$2:$S$29,MATCH(E1246,Cost_Components!$A$2:$A$29,0)),"")</f>
        <v>0.31</v>
      </c>
      <c r="M1246" s="28">
        <f>IFERROR(INDEX(Cost_Components!$L$2:$L$29,MATCH(E1246,Cost_Components!$A$2:$A$29,0)),"")</f>
        <v>1</v>
      </c>
      <c r="N1246" s="29">
        <f>IFERROR(INDEX(Cost_Components!$P$2:$P$29,MATCH(E1246,Cost_Components!$A$2:$A$29,0)),"")</f>
        <v>900.25859009999999</v>
      </c>
      <c r="O1246" s="23">
        <f t="shared" si="267"/>
        <v>150091.48462584327</v>
      </c>
      <c r="P1246" s="23">
        <f t="shared" si="268"/>
        <v>176742.97690475971</v>
      </c>
      <c r="Q1246" s="23">
        <f t="shared" si="269"/>
        <v>49325458.791490309</v>
      </c>
      <c r="R1246" s="23">
        <f t="shared" si="270"/>
        <v>100457376.82003514</v>
      </c>
      <c r="S1246" s="23">
        <f t="shared" si="271"/>
        <v>51131918.028544836</v>
      </c>
      <c r="T1246" s="16">
        <f>IFERROR(INDEX(Cost_Components!$R$2:$R$29,MATCH(E1246,Cost_Components!$A$2:$A$29,0)),"")</f>
        <v>1</v>
      </c>
      <c r="U1246" s="26">
        <f>IFERROR(INDEX(Cost_Components!$Q$2:$Q$29,MATCH(E1246,Cost_Components!$A$2:$A$29,0)),"")</f>
        <v>2023</v>
      </c>
      <c r="V1246" s="30">
        <f>1/(1+Calculation_Assumptions!$B$5)^(B1246-Calculation_Assumptions!$B$2)</f>
        <v>0.52189250088258554</v>
      </c>
      <c r="W1246" s="23">
        <f t="shared" si="272"/>
        <v>25742587.045871794</v>
      </c>
      <c r="X1246" s="23">
        <f t="shared" si="273"/>
        <v>52427951.620712422</v>
      </c>
      <c r="Y1246" s="23">
        <f t="shared" si="274"/>
        <v>26685364.574840628</v>
      </c>
      <c r="Z1246" s="17">
        <f>IFERROR(INDEX(Cost_Components!$T$2:$T$29,MATCH(E1246,Cost_Components!$A$2:$A$29,0)),"")</f>
        <v>0.8</v>
      </c>
      <c r="AA1246" s="26">
        <f>IFERROR(INDEX(Cost_Components!$U$2:$U$29,MATCH(E1246,Cost_Components!$A$2:$A$29,0)),"")</f>
        <v>2025</v>
      </c>
      <c r="AB1246" s="26">
        <f>IFERROR(INDEX(Cost_Components!$V$2:$V$29,MATCH(E1246,Cost_Components!$A$2:$A$29,0)),"")</f>
        <v>2050</v>
      </c>
      <c r="AC1246" s="26">
        <f>IFERROR(INDEX(Cost_Components!$M$2:$M$29,MATCH(E1246,Cost_Components!$A$2:$A$29,0)),"")</f>
        <v>30</v>
      </c>
      <c r="AD1246" s="26">
        <f>IFERROR(INDEX(Cost_Components!$N$2:$N$29,MATCH(E1246,Cost_Components!$A$2:$A$29,0)),"")</f>
        <v>95</v>
      </c>
      <c r="AE1246" s="16" t="str">
        <f>IFERROR(INDEX(Cost_Components!$O$2:$O$29,MATCH(E1246,Cost_Components!$A$2:$A$29,0)),"")</f>
        <v>Both</v>
      </c>
      <c r="AF1246" s="11">
        <v>288637.47043431399</v>
      </c>
      <c r="AG1246" s="11">
        <v>339890.34020146099</v>
      </c>
      <c r="AH1246" s="23">
        <f t="shared" si="275"/>
        <v>1</v>
      </c>
      <c r="AI1246" s="10">
        <v>321429520.52287501</v>
      </c>
      <c r="AJ1246" s="29">
        <f t="shared" si="276"/>
        <v>0.15345652978995744</v>
      </c>
      <c r="AK1246" s="29">
        <f t="shared" si="277"/>
        <v>0.31253313838946523</v>
      </c>
      <c r="AL1246" s="29">
        <f t="shared" si="278"/>
        <v>0.15907660859950776</v>
      </c>
      <c r="AM1246" s="29">
        <f t="shared" si="279"/>
        <v>8.3020889093917319E-2</v>
      </c>
    </row>
    <row r="1247" spans="1:39">
      <c r="A1247" t="s">
        <v>115</v>
      </c>
      <c r="B1247" s="20">
        <v>2048</v>
      </c>
      <c r="C1247" t="s">
        <v>262</v>
      </c>
      <c r="D1247" t="s">
        <v>218</v>
      </c>
      <c r="E1247" s="22" t="s">
        <v>352</v>
      </c>
      <c r="F1247" s="22" t="s">
        <v>353</v>
      </c>
      <c r="G1247" s="22" t="s">
        <v>263</v>
      </c>
      <c r="H1247" s="22" t="s">
        <v>237</v>
      </c>
      <c r="I1247" s="22" t="s">
        <v>212</v>
      </c>
      <c r="J1247" s="17">
        <f>IFERROR(INDEX(Cost_Components!$K$2:$K$29,MATCH(E1247,Cost_Components!$A$2:$A$29,0)),"")</f>
        <v>0.52</v>
      </c>
      <c r="K1247" s="17">
        <f t="shared" si="266"/>
        <v>0.76230769230769235</v>
      </c>
      <c r="L1247" s="17">
        <f>IFERROR(INDEX(Cost_Components!$S$2:$S$29,MATCH(E1247,Cost_Components!$A$2:$A$29,0)),"")</f>
        <v>0.31</v>
      </c>
      <c r="M1247" s="28">
        <f>IFERROR(INDEX(Cost_Components!$L$2:$L$29,MATCH(E1247,Cost_Components!$A$2:$A$29,0)),"")</f>
        <v>1</v>
      </c>
      <c r="N1247" s="29">
        <f>IFERROR(INDEX(Cost_Components!$P$2:$P$29,MATCH(E1247,Cost_Components!$A$2:$A$29,0)),"")</f>
        <v>900.25859009999999</v>
      </c>
      <c r="O1247" s="23">
        <f t="shared" si="267"/>
        <v>149684.36254201145</v>
      </c>
      <c r="P1247" s="23">
        <f t="shared" si="268"/>
        <v>177255.12634259716</v>
      </c>
      <c r="Q1247" s="23">
        <f t="shared" si="269"/>
        <v>49468389.540046997</v>
      </c>
      <c r="R1247" s="23">
        <f t="shared" si="270"/>
        <v>102724493.44880746</v>
      </c>
      <c r="S1247" s="23">
        <f t="shared" si="271"/>
        <v>53256103.908760466</v>
      </c>
      <c r="T1247" s="16">
        <f>IFERROR(INDEX(Cost_Components!$R$2:$R$29,MATCH(E1247,Cost_Components!$A$2:$A$29,0)),"")</f>
        <v>1</v>
      </c>
      <c r="U1247" s="26">
        <f>IFERROR(INDEX(Cost_Components!$Q$2:$Q$29,MATCH(E1247,Cost_Components!$A$2:$A$29,0)),"")</f>
        <v>2023</v>
      </c>
      <c r="V1247" s="30">
        <f>1/(1+Calculation_Assumptions!$B$5)^(B1247-Calculation_Assumptions!$B$2)</f>
        <v>0.50669174842969467</v>
      </c>
      <c r="W1247" s="23">
        <f t="shared" si="272"/>
        <v>25065224.788047634</v>
      </c>
      <c r="X1247" s="23">
        <f t="shared" si="273"/>
        <v>52049653.192130968</v>
      </c>
      <c r="Y1247" s="23">
        <f t="shared" si="274"/>
        <v>26984428.404083338</v>
      </c>
      <c r="Z1247" s="17">
        <f>IFERROR(INDEX(Cost_Components!$T$2:$T$29,MATCH(E1247,Cost_Components!$A$2:$A$29,0)),"")</f>
        <v>0.8</v>
      </c>
      <c r="AA1247" s="26">
        <f>IFERROR(INDEX(Cost_Components!$U$2:$U$29,MATCH(E1247,Cost_Components!$A$2:$A$29,0)),"")</f>
        <v>2025</v>
      </c>
      <c r="AB1247" s="26">
        <f>IFERROR(INDEX(Cost_Components!$V$2:$V$29,MATCH(E1247,Cost_Components!$A$2:$A$29,0)),"")</f>
        <v>2050</v>
      </c>
      <c r="AC1247" s="26">
        <f>IFERROR(INDEX(Cost_Components!$M$2:$M$29,MATCH(E1247,Cost_Components!$A$2:$A$29,0)),"")</f>
        <v>30</v>
      </c>
      <c r="AD1247" s="26">
        <f>IFERROR(INDEX(Cost_Components!$N$2:$N$29,MATCH(E1247,Cost_Components!$A$2:$A$29,0)),"")</f>
        <v>95</v>
      </c>
      <c r="AE1247" s="16" t="str">
        <f>IFERROR(INDEX(Cost_Components!$O$2:$O$29,MATCH(E1247,Cost_Components!$A$2:$A$29,0)),"")</f>
        <v>Both</v>
      </c>
      <c r="AF1247" s="11">
        <v>287854.543350022</v>
      </c>
      <c r="AG1247" s="11">
        <v>340875.242966533</v>
      </c>
      <c r="AH1247" s="23">
        <f t="shared" si="275"/>
        <v>1</v>
      </c>
      <c r="AI1247" s="10">
        <v>322136832.26016098</v>
      </c>
      <c r="AJ1247" s="29">
        <f t="shared" si="276"/>
        <v>0.15356328300917738</v>
      </c>
      <c r="AK1247" s="29">
        <f t="shared" si="277"/>
        <v>0.31888465757882078</v>
      </c>
      <c r="AL1247" s="29">
        <f t="shared" si="278"/>
        <v>0.16532137456964341</v>
      </c>
      <c r="AM1247" s="29">
        <f t="shared" si="279"/>
        <v>8.3766976333493087E-2</v>
      </c>
    </row>
    <row r="1248" spans="1:39">
      <c r="A1248" t="s">
        <v>115</v>
      </c>
      <c r="B1248" s="20">
        <v>2049</v>
      </c>
      <c r="C1248" t="s">
        <v>262</v>
      </c>
      <c r="D1248" t="s">
        <v>218</v>
      </c>
      <c r="E1248" s="22" t="s">
        <v>352</v>
      </c>
      <c r="F1248" s="22" t="s">
        <v>353</v>
      </c>
      <c r="G1248" s="22" t="s">
        <v>263</v>
      </c>
      <c r="H1248" s="22" t="s">
        <v>237</v>
      </c>
      <c r="I1248" s="22" t="s">
        <v>212</v>
      </c>
      <c r="J1248" s="17">
        <f>IFERROR(INDEX(Cost_Components!$K$2:$K$29,MATCH(E1248,Cost_Components!$A$2:$A$29,0)),"")</f>
        <v>0.52</v>
      </c>
      <c r="K1248" s="17">
        <f t="shared" si="266"/>
        <v>0.7811538461538462</v>
      </c>
      <c r="L1248" s="17">
        <f>IFERROR(INDEX(Cost_Components!$S$2:$S$29,MATCH(E1248,Cost_Components!$A$2:$A$29,0)),"")</f>
        <v>0.31</v>
      </c>
      <c r="M1248" s="28">
        <f>IFERROR(INDEX(Cost_Components!$L$2:$L$29,MATCH(E1248,Cost_Components!$A$2:$A$29,0)),"")</f>
        <v>1</v>
      </c>
      <c r="N1248" s="29">
        <f>IFERROR(INDEX(Cost_Components!$P$2:$P$29,MATCH(E1248,Cost_Components!$A$2:$A$29,0)),"")</f>
        <v>900.25859009999999</v>
      </c>
      <c r="O1248" s="23">
        <f t="shared" si="267"/>
        <v>149405.88649005344</v>
      </c>
      <c r="P1248" s="23">
        <f t="shared" si="268"/>
        <v>177909.51719744943</v>
      </c>
      <c r="Q1248" s="23">
        <f t="shared" si="269"/>
        <v>49651017.04643973</v>
      </c>
      <c r="R1248" s="23">
        <f t="shared" si="270"/>
        <v>105068264.37030837</v>
      </c>
      <c r="S1248" s="23">
        <f t="shared" si="271"/>
        <v>55417247.32386864</v>
      </c>
      <c r="T1248" s="16">
        <f>IFERROR(INDEX(Cost_Components!$R$2:$R$29,MATCH(E1248,Cost_Components!$A$2:$A$29,0)),"")</f>
        <v>1</v>
      </c>
      <c r="U1248" s="26">
        <f>IFERROR(INDEX(Cost_Components!$Q$2:$Q$29,MATCH(E1248,Cost_Components!$A$2:$A$29,0)),"")</f>
        <v>2023</v>
      </c>
      <c r="V1248" s="30">
        <f>1/(1+Calculation_Assumptions!$B$5)^(B1248-Calculation_Assumptions!$B$2)</f>
        <v>0.49193373633950943</v>
      </c>
      <c r="W1248" s="23">
        <f t="shared" si="272"/>
        <v>24425010.32871177</v>
      </c>
      <c r="X1248" s="23">
        <f t="shared" si="273"/>
        <v>51686623.862393148</v>
      </c>
      <c r="Y1248" s="23">
        <f t="shared" si="274"/>
        <v>27261613.533681381</v>
      </c>
      <c r="Z1248" s="17">
        <f>IFERROR(INDEX(Cost_Components!$T$2:$T$29,MATCH(E1248,Cost_Components!$A$2:$A$29,0)),"")</f>
        <v>0.8</v>
      </c>
      <c r="AA1248" s="26">
        <f>IFERROR(INDEX(Cost_Components!$U$2:$U$29,MATCH(E1248,Cost_Components!$A$2:$A$29,0)),"")</f>
        <v>2025</v>
      </c>
      <c r="AB1248" s="26">
        <f>IFERROR(INDEX(Cost_Components!$V$2:$V$29,MATCH(E1248,Cost_Components!$A$2:$A$29,0)),"")</f>
        <v>2050</v>
      </c>
      <c r="AC1248" s="26">
        <f>IFERROR(INDEX(Cost_Components!$M$2:$M$29,MATCH(E1248,Cost_Components!$A$2:$A$29,0)),"")</f>
        <v>30</v>
      </c>
      <c r="AD1248" s="26">
        <f>IFERROR(INDEX(Cost_Components!$N$2:$N$29,MATCH(E1248,Cost_Components!$A$2:$A$29,0)),"")</f>
        <v>95</v>
      </c>
      <c r="AE1248" s="16" t="str">
        <f>IFERROR(INDEX(Cost_Components!$O$2:$O$29,MATCH(E1248,Cost_Components!$A$2:$A$29,0)),"")</f>
        <v>Both</v>
      </c>
      <c r="AF1248" s="11">
        <v>287319.01248087198</v>
      </c>
      <c r="AG1248" s="11">
        <v>342133.686918172</v>
      </c>
      <c r="AH1248" s="23">
        <f t="shared" si="275"/>
        <v>1</v>
      </c>
      <c r="AI1248" s="10">
        <v>322765819.75268102</v>
      </c>
      <c r="AJ1248" s="29">
        <f t="shared" si="276"/>
        <v>0.15382984816820061</v>
      </c>
      <c r="AK1248" s="29">
        <f t="shared" si="277"/>
        <v>0.32552475491617056</v>
      </c>
      <c r="AL1248" s="29">
        <f t="shared" si="278"/>
        <v>0.17169490674796994</v>
      </c>
      <c r="AM1248" s="29">
        <f t="shared" si="279"/>
        <v>8.4462516986992503E-2</v>
      </c>
    </row>
    <row r="1249" spans="1:39">
      <c r="A1249" t="s">
        <v>115</v>
      </c>
      <c r="B1249" s="20">
        <v>2050</v>
      </c>
      <c r="C1249" t="s">
        <v>262</v>
      </c>
      <c r="D1249" t="s">
        <v>218</v>
      </c>
      <c r="E1249" s="22" t="s">
        <v>352</v>
      </c>
      <c r="F1249" s="22" t="s">
        <v>353</v>
      </c>
      <c r="G1249" s="22" t="s">
        <v>263</v>
      </c>
      <c r="H1249" s="22" t="s">
        <v>237</v>
      </c>
      <c r="I1249" s="22" t="s">
        <v>212</v>
      </c>
      <c r="J1249" s="17">
        <f>IFERROR(INDEX(Cost_Components!$K$2:$K$29,MATCH(E1249,Cost_Components!$A$2:$A$29,0)),"")</f>
        <v>0.52</v>
      </c>
      <c r="K1249" s="17">
        <f t="shared" si="266"/>
        <v>0.8</v>
      </c>
      <c r="L1249" s="17">
        <f>IFERROR(INDEX(Cost_Components!$S$2:$S$29,MATCH(E1249,Cost_Components!$A$2:$A$29,0)),"")</f>
        <v>0.31</v>
      </c>
      <c r="M1249" s="28">
        <f>IFERROR(INDEX(Cost_Components!$L$2:$L$29,MATCH(E1249,Cost_Components!$A$2:$A$29,0)),"")</f>
        <v>1</v>
      </c>
      <c r="N1249" s="29">
        <f>IFERROR(INDEX(Cost_Components!$P$2:$P$29,MATCH(E1249,Cost_Components!$A$2:$A$29,0)),"")</f>
        <v>900.25859009999999</v>
      </c>
      <c r="O1249" s="23">
        <f t="shared" si="267"/>
        <v>149130.4847096272</v>
      </c>
      <c r="P1249" s="23">
        <f t="shared" si="268"/>
        <v>178542.21951056505</v>
      </c>
      <c r="Q1249" s="23">
        <f t="shared" si="269"/>
        <v>49827591.711070865</v>
      </c>
      <c r="R1249" s="23">
        <f t="shared" si="270"/>
        <v>107404799.92449488</v>
      </c>
      <c r="S1249" s="23">
        <f t="shared" si="271"/>
        <v>57577208.213424012</v>
      </c>
      <c r="T1249" s="16">
        <f>IFERROR(INDEX(Cost_Components!$R$2:$R$29,MATCH(E1249,Cost_Components!$A$2:$A$29,0)),"")</f>
        <v>1</v>
      </c>
      <c r="U1249" s="26">
        <f>IFERROR(INDEX(Cost_Components!$Q$2:$Q$29,MATCH(E1249,Cost_Components!$A$2:$A$29,0)),"")</f>
        <v>2023</v>
      </c>
      <c r="V1249" s="30">
        <f>1/(1+Calculation_Assumptions!$B$5)^(B1249-Calculation_Assumptions!$B$2)</f>
        <v>0.47760556926165965</v>
      </c>
      <c r="W1249" s="23">
        <f t="shared" si="272"/>
        <v>23797935.304103553</v>
      </c>
      <c r="X1249" s="23">
        <f t="shared" si="273"/>
        <v>51297130.609373033</v>
      </c>
      <c r="Y1249" s="23">
        <f t="shared" si="274"/>
        <v>27499195.30526948</v>
      </c>
      <c r="Z1249" s="17">
        <f>IFERROR(INDEX(Cost_Components!$T$2:$T$29,MATCH(E1249,Cost_Components!$A$2:$A$29,0)),"")</f>
        <v>0.8</v>
      </c>
      <c r="AA1249" s="26">
        <f>IFERROR(INDEX(Cost_Components!$U$2:$U$29,MATCH(E1249,Cost_Components!$A$2:$A$29,0)),"")</f>
        <v>2025</v>
      </c>
      <c r="AB1249" s="26">
        <f>IFERROR(INDEX(Cost_Components!$V$2:$V$29,MATCH(E1249,Cost_Components!$A$2:$A$29,0)),"")</f>
        <v>2050</v>
      </c>
      <c r="AC1249" s="26">
        <f>IFERROR(INDEX(Cost_Components!$M$2:$M$29,MATCH(E1249,Cost_Components!$A$2:$A$29,0)),"")</f>
        <v>30</v>
      </c>
      <c r="AD1249" s="26">
        <f>IFERROR(INDEX(Cost_Components!$N$2:$N$29,MATCH(E1249,Cost_Components!$A$2:$A$29,0)),"")</f>
        <v>95</v>
      </c>
      <c r="AE1249" s="16" t="str">
        <f>IFERROR(INDEX(Cost_Components!$O$2:$O$29,MATCH(E1249,Cost_Components!$A$2:$A$29,0)),"")</f>
        <v>Both</v>
      </c>
      <c r="AF1249" s="11">
        <v>286789.39367235999</v>
      </c>
      <c r="AG1249" s="11">
        <v>343350.42213570199</v>
      </c>
      <c r="AH1249" s="23">
        <f t="shared" si="275"/>
        <v>1</v>
      </c>
      <c r="AI1249" s="10">
        <v>323312042.56328499</v>
      </c>
      <c r="AJ1249" s="29">
        <f t="shared" si="276"/>
        <v>0.15411610194296313</v>
      </c>
      <c r="AK1249" s="29">
        <f t="shared" si="277"/>
        <v>0.33220166831079762</v>
      </c>
      <c r="AL1249" s="29">
        <f t="shared" si="278"/>
        <v>0.17808556636783446</v>
      </c>
      <c r="AM1249" s="29">
        <f t="shared" si="279"/>
        <v>8.5054658302394642E-2</v>
      </c>
    </row>
    <row r="1250" spans="1:39">
      <c r="A1250" t="s">
        <v>115</v>
      </c>
      <c r="B1250" s="20">
        <v>2025</v>
      </c>
      <c r="C1250" t="s">
        <v>262</v>
      </c>
      <c r="D1250" t="s">
        <v>218</v>
      </c>
      <c r="E1250" s="22" t="s">
        <v>354</v>
      </c>
      <c r="F1250" s="22" t="s">
        <v>355</v>
      </c>
      <c r="G1250" s="22" t="s">
        <v>263</v>
      </c>
      <c r="H1250" s="22" t="s">
        <v>237</v>
      </c>
      <c r="I1250" s="22" t="s">
        <v>309</v>
      </c>
      <c r="J1250" s="17">
        <f>IFERROR(INDEX(Cost_Components!$K$2:$K$29,MATCH(E1250,Cost_Components!$A$2:$A$29,0)),"")</f>
        <v>0.5</v>
      </c>
      <c r="K1250" s="17">
        <f t="shared" si="266"/>
        <v>0.32884615384615384</v>
      </c>
      <c r="L1250" s="17">
        <f>IFERROR(INDEX(Cost_Components!$S$2:$S$29,MATCH(E1250,Cost_Components!$A$2:$A$29,0)),"")</f>
        <v>0.31</v>
      </c>
      <c r="M1250" s="28">
        <f>IFERROR(INDEX(Cost_Components!$L$2:$L$29,MATCH(E1250,Cost_Components!$A$2:$A$29,0)),"")</f>
        <v>1</v>
      </c>
      <c r="N1250" s="29">
        <f>IFERROR(INDEX(Cost_Components!$P$2:$P$29,MATCH(E1250,Cost_Components!$A$2:$A$29,0)),"")</f>
        <v>64.94344126</v>
      </c>
      <c r="O1250" s="23">
        <f t="shared" si="267"/>
        <v>494842.74983720999</v>
      </c>
      <c r="P1250" s="23">
        <f t="shared" si="268"/>
        <v>495849.39306183049</v>
      </c>
      <c r="Q1250" s="23">
        <f t="shared" si="269"/>
        <v>9982671.4389564693</v>
      </c>
      <c r="R1250" s="23">
        <f t="shared" si="270"/>
        <v>10568060.136048542</v>
      </c>
      <c r="S1250" s="23">
        <f t="shared" si="271"/>
        <v>585388.69709207304</v>
      </c>
      <c r="T1250" s="16">
        <f>IFERROR(INDEX(Cost_Components!$R$2:$R$29,MATCH(E1250,Cost_Components!$A$2:$A$29,0)),"")</f>
        <v>1</v>
      </c>
      <c r="U1250" s="26">
        <f>IFERROR(INDEX(Cost_Components!$Q$2:$Q$29,MATCH(E1250,Cost_Components!$A$2:$A$29,0)),"")</f>
        <v>2023</v>
      </c>
      <c r="V1250" s="30">
        <f>1/(1+Calculation_Assumptions!$B$5)^(B1250-Calculation_Assumptions!$B$2)</f>
        <v>1</v>
      </c>
      <c r="W1250" s="23">
        <f t="shared" si="272"/>
        <v>9982671.4389564693</v>
      </c>
      <c r="X1250" s="23">
        <f t="shared" si="273"/>
        <v>10568060.136048542</v>
      </c>
      <c r="Y1250" s="23">
        <f t="shared" si="274"/>
        <v>585388.69709207304</v>
      </c>
      <c r="Z1250" s="17">
        <f>IFERROR(INDEX(Cost_Components!$T$2:$T$29,MATCH(E1250,Cost_Components!$A$2:$A$29,0)),"")</f>
        <v>0.8</v>
      </c>
      <c r="AA1250" s="26">
        <f>IFERROR(INDEX(Cost_Components!$U$2:$U$29,MATCH(E1250,Cost_Components!$A$2:$A$29,0)),"")</f>
        <v>2025</v>
      </c>
      <c r="AB1250" s="26">
        <f>IFERROR(INDEX(Cost_Components!$V$2:$V$29,MATCH(E1250,Cost_Components!$A$2:$A$29,0)),"")</f>
        <v>2050</v>
      </c>
      <c r="AC1250" s="26">
        <f>IFERROR(INDEX(Cost_Components!$M$2:$M$29,MATCH(E1250,Cost_Components!$A$2:$A$29,0)),"")</f>
        <v>30</v>
      </c>
      <c r="AD1250" s="26">
        <f>IFERROR(INDEX(Cost_Components!$N$2:$N$29,MATCH(E1250,Cost_Components!$A$2:$A$29,0)),"")</f>
        <v>95</v>
      </c>
      <c r="AE1250" s="16" t="str">
        <f>IFERROR(INDEX(Cost_Components!$O$2:$O$29,MATCH(E1250,Cost_Components!$A$2:$A$29,0)),"")</f>
        <v>Both</v>
      </c>
      <c r="AF1250" s="11">
        <v>989685.49967441999</v>
      </c>
      <c r="AG1250" s="11">
        <v>991698.78612366098</v>
      </c>
      <c r="AH1250" s="23">
        <f t="shared" si="275"/>
        <v>1</v>
      </c>
      <c r="AI1250" s="10">
        <v>288391907.64445603</v>
      </c>
      <c r="AJ1250" s="29">
        <f t="shared" si="276"/>
        <v>3.4614949914834665E-2</v>
      </c>
      <c r="AK1250" s="29">
        <f t="shared" si="277"/>
        <v>3.6644787374122079E-2</v>
      </c>
      <c r="AL1250" s="29">
        <f t="shared" si="278"/>
        <v>2.0298374592874137E-3</v>
      </c>
      <c r="AM1250" s="29">
        <f t="shared" si="279"/>
        <v>2.0298374592874137E-3</v>
      </c>
    </row>
    <row r="1251" spans="1:39">
      <c r="A1251" t="s">
        <v>115</v>
      </c>
      <c r="B1251" s="20">
        <v>2026</v>
      </c>
      <c r="C1251" t="s">
        <v>262</v>
      </c>
      <c r="D1251" t="s">
        <v>218</v>
      </c>
      <c r="E1251" s="22" t="s">
        <v>354</v>
      </c>
      <c r="F1251" s="22" t="s">
        <v>355</v>
      </c>
      <c r="G1251" s="22" t="s">
        <v>263</v>
      </c>
      <c r="H1251" s="22" t="s">
        <v>237</v>
      </c>
      <c r="I1251" s="22" t="s">
        <v>309</v>
      </c>
      <c r="J1251" s="17">
        <f>IFERROR(INDEX(Cost_Components!$K$2:$K$29,MATCH(E1251,Cost_Components!$A$2:$A$29,0)),"")</f>
        <v>0.5</v>
      </c>
      <c r="K1251" s="17">
        <f t="shared" si="266"/>
        <v>0.34769230769230769</v>
      </c>
      <c r="L1251" s="17">
        <f>IFERROR(INDEX(Cost_Components!$S$2:$S$29,MATCH(E1251,Cost_Components!$A$2:$A$29,0)),"")</f>
        <v>0.31</v>
      </c>
      <c r="M1251" s="28">
        <f>IFERROR(INDEX(Cost_Components!$L$2:$L$29,MATCH(E1251,Cost_Components!$A$2:$A$29,0)),"")</f>
        <v>1</v>
      </c>
      <c r="N1251" s="29">
        <f>IFERROR(INDEX(Cost_Components!$P$2:$P$29,MATCH(E1251,Cost_Components!$A$2:$A$29,0)),"")</f>
        <v>64.94344126</v>
      </c>
      <c r="O1251" s="23">
        <f t="shared" si="267"/>
        <v>499081.93536241649</v>
      </c>
      <c r="P1251" s="23">
        <f t="shared" si="268"/>
        <v>501686.63280972501</v>
      </c>
      <c r="Q1251" s="23">
        <f t="shared" si="269"/>
        <v>10100189.474329725</v>
      </c>
      <c r="R1251" s="23">
        <f t="shared" si="270"/>
        <v>11269437.273551976</v>
      </c>
      <c r="S1251" s="23">
        <f t="shared" si="271"/>
        <v>1169247.7992222514</v>
      </c>
      <c r="T1251" s="16">
        <f>IFERROR(INDEX(Cost_Components!$R$2:$R$29,MATCH(E1251,Cost_Components!$A$2:$A$29,0)),"")</f>
        <v>1</v>
      </c>
      <c r="U1251" s="26">
        <f>IFERROR(INDEX(Cost_Components!$Q$2:$Q$29,MATCH(E1251,Cost_Components!$A$2:$A$29,0)),"")</f>
        <v>2023</v>
      </c>
      <c r="V1251" s="30">
        <f>1/(1+Calculation_Assumptions!$B$5)^(B1251-Calculation_Assumptions!$B$2)</f>
        <v>0.970873786407767</v>
      </c>
      <c r="W1251" s="23">
        <f t="shared" si="272"/>
        <v>9806009.1983783729</v>
      </c>
      <c r="X1251" s="23">
        <f t="shared" si="273"/>
        <v>10941201.236458229</v>
      </c>
      <c r="Y1251" s="23">
        <f t="shared" si="274"/>
        <v>1135192.0380798557</v>
      </c>
      <c r="Z1251" s="17">
        <f>IFERROR(INDEX(Cost_Components!$T$2:$T$29,MATCH(E1251,Cost_Components!$A$2:$A$29,0)),"")</f>
        <v>0.8</v>
      </c>
      <c r="AA1251" s="26">
        <f>IFERROR(INDEX(Cost_Components!$U$2:$U$29,MATCH(E1251,Cost_Components!$A$2:$A$29,0)),"")</f>
        <v>2025</v>
      </c>
      <c r="AB1251" s="26">
        <f>IFERROR(INDEX(Cost_Components!$V$2:$V$29,MATCH(E1251,Cost_Components!$A$2:$A$29,0)),"")</f>
        <v>2050</v>
      </c>
      <c r="AC1251" s="26">
        <f>IFERROR(INDEX(Cost_Components!$M$2:$M$29,MATCH(E1251,Cost_Components!$A$2:$A$29,0)),"")</f>
        <v>30</v>
      </c>
      <c r="AD1251" s="26">
        <f>IFERROR(INDEX(Cost_Components!$N$2:$N$29,MATCH(E1251,Cost_Components!$A$2:$A$29,0)),"")</f>
        <v>95</v>
      </c>
      <c r="AE1251" s="16" t="str">
        <f>IFERROR(INDEX(Cost_Components!$O$2:$O$29,MATCH(E1251,Cost_Components!$A$2:$A$29,0)),"")</f>
        <v>Both</v>
      </c>
      <c r="AF1251" s="11">
        <v>998163.87072483299</v>
      </c>
      <c r="AG1251" s="11">
        <v>1003373.26561945</v>
      </c>
      <c r="AH1251" s="23">
        <f t="shared" si="275"/>
        <v>1</v>
      </c>
      <c r="AI1251" s="10">
        <v>290472130.233437</v>
      </c>
      <c r="AJ1251" s="29">
        <f t="shared" si="276"/>
        <v>3.4771630125798092E-2</v>
      </c>
      <c r="AK1251" s="29">
        <f t="shared" si="277"/>
        <v>3.8796965700273307E-2</v>
      </c>
      <c r="AL1251" s="29">
        <f t="shared" si="278"/>
        <v>4.0253355744752145E-3</v>
      </c>
      <c r="AM1251" s="29">
        <f t="shared" si="279"/>
        <v>3.9080927907526354E-3</v>
      </c>
    </row>
    <row r="1252" spans="1:39">
      <c r="A1252" t="s">
        <v>115</v>
      </c>
      <c r="B1252" s="20">
        <v>2027</v>
      </c>
      <c r="C1252" t="s">
        <v>262</v>
      </c>
      <c r="D1252" t="s">
        <v>218</v>
      </c>
      <c r="E1252" s="22" t="s">
        <v>354</v>
      </c>
      <c r="F1252" s="22" t="s">
        <v>355</v>
      </c>
      <c r="G1252" s="22" t="s">
        <v>263</v>
      </c>
      <c r="H1252" s="22" t="s">
        <v>237</v>
      </c>
      <c r="I1252" s="22" t="s">
        <v>309</v>
      </c>
      <c r="J1252" s="17">
        <f>IFERROR(INDEX(Cost_Components!$K$2:$K$29,MATCH(E1252,Cost_Components!$A$2:$A$29,0)),"")</f>
        <v>0.5</v>
      </c>
      <c r="K1252" s="17">
        <f t="shared" si="266"/>
        <v>0.36653846153846154</v>
      </c>
      <c r="L1252" s="17">
        <f>IFERROR(INDEX(Cost_Components!$S$2:$S$29,MATCH(E1252,Cost_Components!$A$2:$A$29,0)),"")</f>
        <v>0.31</v>
      </c>
      <c r="M1252" s="28">
        <f>IFERROR(INDEX(Cost_Components!$L$2:$L$29,MATCH(E1252,Cost_Components!$A$2:$A$29,0)),"")</f>
        <v>1</v>
      </c>
      <c r="N1252" s="29">
        <f>IFERROR(INDEX(Cost_Components!$P$2:$P$29,MATCH(E1252,Cost_Components!$A$2:$A$29,0)),"")</f>
        <v>64.94344126</v>
      </c>
      <c r="O1252" s="23">
        <f t="shared" si="267"/>
        <v>502747.07722173497</v>
      </c>
      <c r="P1252" s="23">
        <f t="shared" si="268"/>
        <v>507381.37331976503</v>
      </c>
      <c r="Q1252" s="23">
        <f t="shared" si="269"/>
        <v>10214838.648529191</v>
      </c>
      <c r="R1252" s="23">
        <f t="shared" si="270"/>
        <v>11967526.688504487</v>
      </c>
      <c r="S1252" s="23">
        <f t="shared" si="271"/>
        <v>1752688.0399752967</v>
      </c>
      <c r="T1252" s="16">
        <f>IFERROR(INDEX(Cost_Components!$R$2:$R$29,MATCH(E1252,Cost_Components!$A$2:$A$29,0)),"")</f>
        <v>1</v>
      </c>
      <c r="U1252" s="26">
        <f>IFERROR(INDEX(Cost_Components!$Q$2:$Q$29,MATCH(E1252,Cost_Components!$A$2:$A$29,0)),"")</f>
        <v>2023</v>
      </c>
      <c r="V1252" s="30">
        <f>1/(1+Calculation_Assumptions!$B$5)^(B1252-Calculation_Assumptions!$B$2)</f>
        <v>0.94259590913375435</v>
      </c>
      <c r="W1252" s="23">
        <f t="shared" si="272"/>
        <v>9628465.1225649826</v>
      </c>
      <c r="X1252" s="23">
        <f t="shared" si="273"/>
        <v>11280541.699033355</v>
      </c>
      <c r="Y1252" s="23">
        <f t="shared" si="274"/>
        <v>1652076.5764683727</v>
      </c>
      <c r="Z1252" s="17">
        <f>IFERROR(INDEX(Cost_Components!$T$2:$T$29,MATCH(E1252,Cost_Components!$A$2:$A$29,0)),"")</f>
        <v>0.8</v>
      </c>
      <c r="AA1252" s="26">
        <f>IFERROR(INDEX(Cost_Components!$U$2:$U$29,MATCH(E1252,Cost_Components!$A$2:$A$29,0)),"")</f>
        <v>2025</v>
      </c>
      <c r="AB1252" s="26">
        <f>IFERROR(INDEX(Cost_Components!$V$2:$V$29,MATCH(E1252,Cost_Components!$A$2:$A$29,0)),"")</f>
        <v>2050</v>
      </c>
      <c r="AC1252" s="26">
        <f>IFERROR(INDEX(Cost_Components!$M$2:$M$29,MATCH(E1252,Cost_Components!$A$2:$A$29,0)),"")</f>
        <v>30</v>
      </c>
      <c r="AD1252" s="26">
        <f>IFERROR(INDEX(Cost_Components!$N$2:$N$29,MATCH(E1252,Cost_Components!$A$2:$A$29,0)),"")</f>
        <v>95</v>
      </c>
      <c r="AE1252" s="16" t="str">
        <f>IFERROR(INDEX(Cost_Components!$O$2:$O$29,MATCH(E1252,Cost_Components!$A$2:$A$29,0)),"")</f>
        <v>Both</v>
      </c>
      <c r="AF1252" s="11">
        <v>1005494.1544434699</v>
      </c>
      <c r="AG1252" s="11">
        <v>1014762.7466395301</v>
      </c>
      <c r="AH1252" s="23">
        <f t="shared" si="275"/>
        <v>1</v>
      </c>
      <c r="AI1252" s="10">
        <v>292505080.826208</v>
      </c>
      <c r="AJ1252" s="29">
        <f t="shared" si="276"/>
        <v>3.4921918688305936E-2</v>
      </c>
      <c r="AK1252" s="29">
        <f t="shared" si="277"/>
        <v>4.0913910468498828E-2</v>
      </c>
      <c r="AL1252" s="29">
        <f t="shared" si="278"/>
        <v>5.991991780192895E-3</v>
      </c>
      <c r="AM1252" s="29">
        <f t="shared" si="279"/>
        <v>5.6480269395729052E-3</v>
      </c>
    </row>
    <row r="1253" spans="1:39">
      <c r="A1253" t="s">
        <v>115</v>
      </c>
      <c r="B1253" s="20">
        <v>2028</v>
      </c>
      <c r="C1253" t="s">
        <v>262</v>
      </c>
      <c r="D1253" t="s">
        <v>218</v>
      </c>
      <c r="E1253" s="22" t="s">
        <v>354</v>
      </c>
      <c r="F1253" s="22" t="s">
        <v>355</v>
      </c>
      <c r="G1253" s="22" t="s">
        <v>263</v>
      </c>
      <c r="H1253" s="22" t="s">
        <v>237</v>
      </c>
      <c r="I1253" s="22" t="s">
        <v>309</v>
      </c>
      <c r="J1253" s="17">
        <f>IFERROR(INDEX(Cost_Components!$K$2:$K$29,MATCH(E1253,Cost_Components!$A$2:$A$29,0)),"")</f>
        <v>0.5</v>
      </c>
      <c r="K1253" s="17">
        <f t="shared" si="266"/>
        <v>0.38538461538461538</v>
      </c>
      <c r="L1253" s="17">
        <f>IFERROR(INDEX(Cost_Components!$S$2:$S$29,MATCH(E1253,Cost_Components!$A$2:$A$29,0)),"")</f>
        <v>0.31</v>
      </c>
      <c r="M1253" s="28">
        <f>IFERROR(INDEX(Cost_Components!$L$2:$L$29,MATCH(E1253,Cost_Components!$A$2:$A$29,0)),"")</f>
        <v>1</v>
      </c>
      <c r="N1253" s="29">
        <f>IFERROR(INDEX(Cost_Components!$P$2:$P$29,MATCH(E1253,Cost_Components!$A$2:$A$29,0)),"")</f>
        <v>64.94344126</v>
      </c>
      <c r="O1253" s="23">
        <f t="shared" si="267"/>
        <v>505060.07761033502</v>
      </c>
      <c r="P1253" s="23">
        <f t="shared" si="268"/>
        <v>512068.68969069998</v>
      </c>
      <c r="Q1253" s="23">
        <f t="shared" si="269"/>
        <v>10309205.889704073</v>
      </c>
      <c r="R1253" s="23">
        <f t="shared" si="270"/>
        <v>12640746.216163058</v>
      </c>
      <c r="S1253" s="23">
        <f t="shared" si="271"/>
        <v>2331540.326458985</v>
      </c>
      <c r="T1253" s="16">
        <f>IFERROR(INDEX(Cost_Components!$R$2:$R$29,MATCH(E1253,Cost_Components!$A$2:$A$29,0)),"")</f>
        <v>1</v>
      </c>
      <c r="U1253" s="26">
        <f>IFERROR(INDEX(Cost_Components!$Q$2:$Q$29,MATCH(E1253,Cost_Components!$A$2:$A$29,0)),"")</f>
        <v>2023</v>
      </c>
      <c r="V1253" s="30">
        <f>1/(1+Calculation_Assumptions!$B$5)^(B1253-Calculation_Assumptions!$B$2)</f>
        <v>0.91514165935315961</v>
      </c>
      <c r="W1253" s="23">
        <f t="shared" si="272"/>
        <v>9434383.7845171522</v>
      </c>
      <c r="X1253" s="23">
        <f t="shared" si="273"/>
        <v>11568073.467721634</v>
      </c>
      <c r="Y1253" s="23">
        <f t="shared" si="274"/>
        <v>2133689.6832044828</v>
      </c>
      <c r="Z1253" s="17">
        <f>IFERROR(INDEX(Cost_Components!$T$2:$T$29,MATCH(E1253,Cost_Components!$A$2:$A$29,0)),"")</f>
        <v>0.8</v>
      </c>
      <c r="AA1253" s="26">
        <f>IFERROR(INDEX(Cost_Components!$U$2:$U$29,MATCH(E1253,Cost_Components!$A$2:$A$29,0)),"")</f>
        <v>2025</v>
      </c>
      <c r="AB1253" s="26">
        <f>IFERROR(INDEX(Cost_Components!$V$2:$V$29,MATCH(E1253,Cost_Components!$A$2:$A$29,0)),"")</f>
        <v>2050</v>
      </c>
      <c r="AC1253" s="26">
        <f>IFERROR(INDEX(Cost_Components!$M$2:$M$29,MATCH(E1253,Cost_Components!$A$2:$A$29,0)),"")</f>
        <v>30</v>
      </c>
      <c r="AD1253" s="26">
        <f>IFERROR(INDEX(Cost_Components!$N$2:$N$29,MATCH(E1253,Cost_Components!$A$2:$A$29,0)),"")</f>
        <v>95</v>
      </c>
      <c r="AE1253" s="16" t="str">
        <f>IFERROR(INDEX(Cost_Components!$O$2:$O$29,MATCH(E1253,Cost_Components!$A$2:$A$29,0)),"")</f>
        <v>Both</v>
      </c>
      <c r="AF1253" s="11">
        <v>1010120.15522067</v>
      </c>
      <c r="AG1253" s="11">
        <v>1024137.3793814</v>
      </c>
      <c r="AH1253" s="23">
        <f t="shared" si="275"/>
        <v>1</v>
      </c>
      <c r="AI1253" s="10">
        <v>294484707.92155403</v>
      </c>
      <c r="AJ1253" s="29">
        <f t="shared" si="276"/>
        <v>3.5007610284640923E-2</v>
      </c>
      <c r="AK1253" s="29">
        <f t="shared" si="277"/>
        <v>4.2924966479177415E-2</v>
      </c>
      <c r="AL1253" s="29">
        <f t="shared" si="278"/>
        <v>7.9173561945364915E-3</v>
      </c>
      <c r="AM1253" s="29">
        <f t="shared" si="279"/>
        <v>7.2455024855581406E-3</v>
      </c>
    </row>
    <row r="1254" spans="1:39">
      <c r="A1254" t="s">
        <v>115</v>
      </c>
      <c r="B1254" s="20">
        <v>2029</v>
      </c>
      <c r="C1254" t="s">
        <v>262</v>
      </c>
      <c r="D1254" t="s">
        <v>218</v>
      </c>
      <c r="E1254" s="22" t="s">
        <v>354</v>
      </c>
      <c r="F1254" s="22" t="s">
        <v>355</v>
      </c>
      <c r="G1254" s="22" t="s">
        <v>263</v>
      </c>
      <c r="H1254" s="22" t="s">
        <v>237</v>
      </c>
      <c r="I1254" s="22" t="s">
        <v>309</v>
      </c>
      <c r="J1254" s="17">
        <f>IFERROR(INDEX(Cost_Components!$K$2:$K$29,MATCH(E1254,Cost_Components!$A$2:$A$29,0)),"")</f>
        <v>0.5</v>
      </c>
      <c r="K1254" s="17">
        <f t="shared" si="266"/>
        <v>0.40423076923076923</v>
      </c>
      <c r="L1254" s="17">
        <f>IFERROR(INDEX(Cost_Components!$S$2:$S$29,MATCH(E1254,Cost_Components!$A$2:$A$29,0)),"")</f>
        <v>0.31</v>
      </c>
      <c r="M1254" s="28">
        <f>IFERROR(INDEX(Cost_Components!$L$2:$L$29,MATCH(E1254,Cost_Components!$A$2:$A$29,0)),"")</f>
        <v>1</v>
      </c>
      <c r="N1254" s="29">
        <f>IFERROR(INDEX(Cost_Components!$P$2:$P$29,MATCH(E1254,Cost_Components!$A$2:$A$29,0)),"")</f>
        <v>64.94344126</v>
      </c>
      <c r="O1254" s="23">
        <f t="shared" si="267"/>
        <v>506817.77814807498</v>
      </c>
      <c r="P1254" s="23">
        <f t="shared" si="268"/>
        <v>516478.00179856003</v>
      </c>
      <c r="Q1254" s="23">
        <f t="shared" si="269"/>
        <v>10397976.219284955</v>
      </c>
      <c r="R1254" s="23">
        <f t="shared" si="270"/>
        <v>13305049.855970025</v>
      </c>
      <c r="S1254" s="23">
        <f t="shared" si="271"/>
        <v>2907073.6366850697</v>
      </c>
      <c r="T1254" s="16">
        <f>IFERROR(INDEX(Cost_Components!$R$2:$R$29,MATCH(E1254,Cost_Components!$A$2:$A$29,0)),"")</f>
        <v>1</v>
      </c>
      <c r="U1254" s="26">
        <f>IFERROR(INDEX(Cost_Components!$Q$2:$Q$29,MATCH(E1254,Cost_Components!$A$2:$A$29,0)),"")</f>
        <v>2023</v>
      </c>
      <c r="V1254" s="30">
        <f>1/(1+Calculation_Assumptions!$B$5)^(B1254-Calculation_Assumptions!$B$2)</f>
        <v>0.888487047915689</v>
      </c>
      <c r="W1254" s="23">
        <f t="shared" si="272"/>
        <v>9238467.1953700278</v>
      </c>
      <c r="X1254" s="23">
        <f t="shared" si="273"/>
        <v>11821364.468901871</v>
      </c>
      <c r="Y1254" s="23">
        <f t="shared" si="274"/>
        <v>2582897.2735318439</v>
      </c>
      <c r="Z1254" s="17">
        <f>IFERROR(INDEX(Cost_Components!$T$2:$T$29,MATCH(E1254,Cost_Components!$A$2:$A$29,0)),"")</f>
        <v>0.8</v>
      </c>
      <c r="AA1254" s="26">
        <f>IFERROR(INDEX(Cost_Components!$U$2:$U$29,MATCH(E1254,Cost_Components!$A$2:$A$29,0)),"")</f>
        <v>2025</v>
      </c>
      <c r="AB1254" s="26">
        <f>IFERROR(INDEX(Cost_Components!$V$2:$V$29,MATCH(E1254,Cost_Components!$A$2:$A$29,0)),"")</f>
        <v>2050</v>
      </c>
      <c r="AC1254" s="26">
        <f>IFERROR(INDEX(Cost_Components!$M$2:$M$29,MATCH(E1254,Cost_Components!$A$2:$A$29,0)),"")</f>
        <v>30</v>
      </c>
      <c r="AD1254" s="26">
        <f>IFERROR(INDEX(Cost_Components!$N$2:$N$29,MATCH(E1254,Cost_Components!$A$2:$A$29,0)),"")</f>
        <v>95</v>
      </c>
      <c r="AE1254" s="16" t="str">
        <f>IFERROR(INDEX(Cost_Components!$O$2:$O$29,MATCH(E1254,Cost_Components!$A$2:$A$29,0)),"")</f>
        <v>Both</v>
      </c>
      <c r="AF1254" s="11">
        <v>1013635.55629615</v>
      </c>
      <c r="AG1254" s="11">
        <v>1032956.0035971201</v>
      </c>
      <c r="AH1254" s="23">
        <f t="shared" si="275"/>
        <v>1</v>
      </c>
      <c r="AI1254" s="10">
        <v>296414030.31142998</v>
      </c>
      <c r="AJ1254" s="29">
        <f t="shared" si="276"/>
        <v>3.5079230926957916E-2</v>
      </c>
      <c r="AK1254" s="29">
        <f t="shared" si="277"/>
        <v>4.4886707427414817E-2</v>
      </c>
      <c r="AL1254" s="29">
        <f t="shared" si="278"/>
        <v>9.8074765004569023E-3</v>
      </c>
      <c r="AM1254" s="29">
        <f t="shared" si="279"/>
        <v>8.7138158433934468E-3</v>
      </c>
    </row>
    <row r="1255" spans="1:39">
      <c r="A1255" t="s">
        <v>115</v>
      </c>
      <c r="B1255" s="20">
        <v>2030</v>
      </c>
      <c r="C1255" t="s">
        <v>262</v>
      </c>
      <c r="D1255" t="s">
        <v>218</v>
      </c>
      <c r="E1255" s="22" t="s">
        <v>354</v>
      </c>
      <c r="F1255" s="22" t="s">
        <v>355</v>
      </c>
      <c r="G1255" s="22" t="s">
        <v>263</v>
      </c>
      <c r="H1255" s="22" t="s">
        <v>237</v>
      </c>
      <c r="I1255" s="22" t="s">
        <v>309</v>
      </c>
      <c r="J1255" s="17">
        <f>IFERROR(INDEX(Cost_Components!$K$2:$K$29,MATCH(E1255,Cost_Components!$A$2:$A$29,0)),"")</f>
        <v>0.5</v>
      </c>
      <c r="K1255" s="17">
        <f t="shared" si="266"/>
        <v>0.42307692307692307</v>
      </c>
      <c r="L1255" s="17">
        <f>IFERROR(INDEX(Cost_Components!$S$2:$S$29,MATCH(E1255,Cost_Components!$A$2:$A$29,0)),"")</f>
        <v>0.31</v>
      </c>
      <c r="M1255" s="28">
        <f>IFERROR(INDEX(Cost_Components!$L$2:$L$29,MATCH(E1255,Cost_Components!$A$2:$A$29,0)),"")</f>
        <v>1</v>
      </c>
      <c r="N1255" s="29">
        <f>IFERROR(INDEX(Cost_Components!$P$2:$P$29,MATCH(E1255,Cost_Components!$A$2:$A$29,0)),"")</f>
        <v>64.94344126</v>
      </c>
      <c r="O1255" s="23">
        <f t="shared" si="267"/>
        <v>508038.11751090002</v>
      </c>
      <c r="P1255" s="23">
        <f t="shared" si="268"/>
        <v>520556.18984905002</v>
      </c>
      <c r="Q1255" s="23">
        <f t="shared" si="269"/>
        <v>10480080.204777269</v>
      </c>
      <c r="R1255" s="23">
        <f t="shared" si="270"/>
        <v>13958891.541019663</v>
      </c>
      <c r="S1255" s="23">
        <f t="shared" si="271"/>
        <v>3478811.3362423945</v>
      </c>
      <c r="T1255" s="16">
        <f>IFERROR(INDEX(Cost_Components!$R$2:$R$29,MATCH(E1255,Cost_Components!$A$2:$A$29,0)),"")</f>
        <v>1</v>
      </c>
      <c r="U1255" s="26">
        <f>IFERROR(INDEX(Cost_Components!$Q$2:$Q$29,MATCH(E1255,Cost_Components!$A$2:$A$29,0)),"")</f>
        <v>2023</v>
      </c>
      <c r="V1255" s="30">
        <f>1/(1+Calculation_Assumptions!$B$5)^(B1255-Calculation_Assumptions!$B$2)</f>
        <v>0.86260878438416411</v>
      </c>
      <c r="W1255" s="23">
        <f t="shared" si="272"/>
        <v>9040209.2456914615</v>
      </c>
      <c r="X1255" s="23">
        <f t="shared" si="273"/>
        <v>12041062.463549362</v>
      </c>
      <c r="Y1255" s="23">
        <f t="shared" si="274"/>
        <v>3000853.2178579015</v>
      </c>
      <c r="Z1255" s="17">
        <f>IFERROR(INDEX(Cost_Components!$T$2:$T$29,MATCH(E1255,Cost_Components!$A$2:$A$29,0)),"")</f>
        <v>0.8</v>
      </c>
      <c r="AA1255" s="26">
        <f>IFERROR(INDEX(Cost_Components!$U$2:$U$29,MATCH(E1255,Cost_Components!$A$2:$A$29,0)),"")</f>
        <v>2025</v>
      </c>
      <c r="AB1255" s="26">
        <f>IFERROR(INDEX(Cost_Components!$V$2:$V$29,MATCH(E1255,Cost_Components!$A$2:$A$29,0)),"")</f>
        <v>2050</v>
      </c>
      <c r="AC1255" s="26">
        <f>IFERROR(INDEX(Cost_Components!$M$2:$M$29,MATCH(E1255,Cost_Components!$A$2:$A$29,0)),"")</f>
        <v>30</v>
      </c>
      <c r="AD1255" s="26">
        <f>IFERROR(INDEX(Cost_Components!$N$2:$N$29,MATCH(E1255,Cost_Components!$A$2:$A$29,0)),"")</f>
        <v>95</v>
      </c>
      <c r="AE1255" s="16" t="str">
        <f>IFERROR(INDEX(Cost_Components!$O$2:$O$29,MATCH(E1255,Cost_Components!$A$2:$A$29,0)),"")</f>
        <v>Both</v>
      </c>
      <c r="AF1255" s="11">
        <v>1016076.2350218</v>
      </c>
      <c r="AG1255" s="11">
        <v>1041112.3796981</v>
      </c>
      <c r="AH1255" s="23">
        <f t="shared" si="275"/>
        <v>1</v>
      </c>
      <c r="AI1255" s="10">
        <v>298289404.664994</v>
      </c>
      <c r="AJ1255" s="29">
        <f t="shared" si="276"/>
        <v>3.513393382694014E-2</v>
      </c>
      <c r="AK1255" s="29">
        <f t="shared" si="277"/>
        <v>4.6796471221285121E-2</v>
      </c>
      <c r="AL1255" s="29">
        <f t="shared" si="278"/>
        <v>1.1662537394344981E-2</v>
      </c>
      <c r="AM1255" s="29">
        <f t="shared" si="279"/>
        <v>1.006020720457078E-2</v>
      </c>
    </row>
    <row r="1256" spans="1:39">
      <c r="A1256" t="s">
        <v>115</v>
      </c>
      <c r="B1256" s="20">
        <v>2031</v>
      </c>
      <c r="C1256" t="s">
        <v>262</v>
      </c>
      <c r="D1256" t="s">
        <v>218</v>
      </c>
      <c r="E1256" s="22" t="s">
        <v>354</v>
      </c>
      <c r="F1256" s="22" t="s">
        <v>355</v>
      </c>
      <c r="G1256" s="22" t="s">
        <v>263</v>
      </c>
      <c r="H1256" s="22" t="s">
        <v>237</v>
      </c>
      <c r="I1256" s="22" t="s">
        <v>309</v>
      </c>
      <c r="J1256" s="17">
        <f>IFERROR(INDEX(Cost_Components!$K$2:$K$29,MATCH(E1256,Cost_Components!$A$2:$A$29,0)),"")</f>
        <v>0.5</v>
      </c>
      <c r="K1256" s="17">
        <f t="shared" si="266"/>
        <v>0.44192307692307692</v>
      </c>
      <c r="L1256" s="17">
        <f>IFERROR(INDEX(Cost_Components!$S$2:$S$29,MATCH(E1256,Cost_Components!$A$2:$A$29,0)),"")</f>
        <v>0.31</v>
      </c>
      <c r="M1256" s="28">
        <f>IFERROR(INDEX(Cost_Components!$L$2:$L$29,MATCH(E1256,Cost_Components!$A$2:$A$29,0)),"")</f>
        <v>1</v>
      </c>
      <c r="N1256" s="29">
        <f>IFERROR(INDEX(Cost_Components!$P$2:$P$29,MATCH(E1256,Cost_Components!$A$2:$A$29,0)),"")</f>
        <v>64.94344126</v>
      </c>
      <c r="O1256" s="23">
        <f t="shared" si="267"/>
        <v>508849.29506035498</v>
      </c>
      <c r="P1256" s="23">
        <f t="shared" si="268"/>
        <v>524406.98770028003</v>
      </c>
      <c r="Q1256" s="23">
        <f t="shared" si="269"/>
        <v>10557606.264634471</v>
      </c>
      <c r="R1256" s="23">
        <f t="shared" si="270"/>
        <v>14603977.509704735</v>
      </c>
      <c r="S1256" s="23">
        <f t="shared" si="271"/>
        <v>4046371.2450702637</v>
      </c>
      <c r="T1256" s="16">
        <f>IFERROR(INDEX(Cost_Components!$R$2:$R$29,MATCH(E1256,Cost_Components!$A$2:$A$29,0)),"")</f>
        <v>1</v>
      </c>
      <c r="U1256" s="26">
        <f>IFERROR(INDEX(Cost_Components!$Q$2:$Q$29,MATCH(E1256,Cost_Components!$A$2:$A$29,0)),"")</f>
        <v>2023</v>
      </c>
      <c r="V1256" s="30">
        <f>1/(1+Calculation_Assumptions!$B$5)^(B1256-Calculation_Assumptions!$B$2)</f>
        <v>0.83748425668365445</v>
      </c>
      <c r="W1256" s="23">
        <f t="shared" si="272"/>
        <v>8841829.0348960944</v>
      </c>
      <c r="X1256" s="23">
        <f t="shared" si="273"/>
        <v>12230601.249339877</v>
      </c>
      <c r="Y1256" s="23">
        <f t="shared" si="274"/>
        <v>3388772.2144437833</v>
      </c>
      <c r="Z1256" s="17">
        <f>IFERROR(INDEX(Cost_Components!$T$2:$T$29,MATCH(E1256,Cost_Components!$A$2:$A$29,0)),"")</f>
        <v>0.8</v>
      </c>
      <c r="AA1256" s="26">
        <f>IFERROR(INDEX(Cost_Components!$U$2:$U$29,MATCH(E1256,Cost_Components!$A$2:$A$29,0)),"")</f>
        <v>2025</v>
      </c>
      <c r="AB1256" s="26">
        <f>IFERROR(INDEX(Cost_Components!$V$2:$V$29,MATCH(E1256,Cost_Components!$A$2:$A$29,0)),"")</f>
        <v>2050</v>
      </c>
      <c r="AC1256" s="26">
        <f>IFERROR(INDEX(Cost_Components!$M$2:$M$29,MATCH(E1256,Cost_Components!$A$2:$A$29,0)),"")</f>
        <v>30</v>
      </c>
      <c r="AD1256" s="26">
        <f>IFERROR(INDEX(Cost_Components!$N$2:$N$29,MATCH(E1256,Cost_Components!$A$2:$A$29,0)),"")</f>
        <v>95</v>
      </c>
      <c r="AE1256" s="16" t="str">
        <f>IFERROR(INDEX(Cost_Components!$O$2:$O$29,MATCH(E1256,Cost_Components!$A$2:$A$29,0)),"")</f>
        <v>Both</v>
      </c>
      <c r="AF1256" s="11">
        <v>1017698.59012071</v>
      </c>
      <c r="AG1256" s="11">
        <v>1048813.9754005601</v>
      </c>
      <c r="AH1256" s="23">
        <f t="shared" si="275"/>
        <v>1</v>
      </c>
      <c r="AI1256" s="10">
        <v>300119636.92551899</v>
      </c>
      <c r="AJ1256" s="29">
        <f t="shared" si="276"/>
        <v>3.5177992259315456E-2</v>
      </c>
      <c r="AK1256" s="29">
        <f t="shared" si="277"/>
        <v>4.8660519715772614E-2</v>
      </c>
      <c r="AL1256" s="29">
        <f t="shared" si="278"/>
        <v>1.348252745645716E-2</v>
      </c>
      <c r="AM1256" s="29">
        <f t="shared" si="279"/>
        <v>1.1291404485087987E-2</v>
      </c>
    </row>
    <row r="1257" spans="1:39">
      <c r="A1257" t="s">
        <v>115</v>
      </c>
      <c r="B1257" s="20">
        <v>2032</v>
      </c>
      <c r="C1257" t="s">
        <v>262</v>
      </c>
      <c r="D1257" t="s">
        <v>218</v>
      </c>
      <c r="E1257" s="22" t="s">
        <v>354</v>
      </c>
      <c r="F1257" s="22" t="s">
        <v>355</v>
      </c>
      <c r="G1257" s="22" t="s">
        <v>263</v>
      </c>
      <c r="H1257" s="22" t="s">
        <v>237</v>
      </c>
      <c r="I1257" s="22" t="s">
        <v>309</v>
      </c>
      <c r="J1257" s="17">
        <f>IFERROR(INDEX(Cost_Components!$K$2:$K$29,MATCH(E1257,Cost_Components!$A$2:$A$29,0)),"")</f>
        <v>0.5</v>
      </c>
      <c r="K1257" s="17">
        <f t="shared" si="266"/>
        <v>0.46076923076923082</v>
      </c>
      <c r="L1257" s="17">
        <f>IFERROR(INDEX(Cost_Components!$S$2:$S$29,MATCH(E1257,Cost_Components!$A$2:$A$29,0)),"")</f>
        <v>0.31</v>
      </c>
      <c r="M1257" s="28">
        <f>IFERROR(INDEX(Cost_Components!$L$2:$L$29,MATCH(E1257,Cost_Components!$A$2:$A$29,0)),"")</f>
        <v>1</v>
      </c>
      <c r="N1257" s="29">
        <f>IFERROR(INDEX(Cost_Components!$P$2:$P$29,MATCH(E1257,Cost_Components!$A$2:$A$29,0)),"")</f>
        <v>64.94344126</v>
      </c>
      <c r="O1257" s="23">
        <f t="shared" si="267"/>
        <v>509319.30749600002</v>
      </c>
      <c r="P1257" s="23">
        <f t="shared" si="268"/>
        <v>528061.48635578505</v>
      </c>
      <c r="Q1257" s="23">
        <f t="shared" si="269"/>
        <v>10631180.337452719</v>
      </c>
      <c r="R1257" s="23">
        <f t="shared" si="270"/>
        <v>15240840.129877897</v>
      </c>
      <c r="S1257" s="23">
        <f t="shared" si="271"/>
        <v>4609659.792425178</v>
      </c>
      <c r="T1257" s="16">
        <f>IFERROR(INDEX(Cost_Components!$R$2:$R$29,MATCH(E1257,Cost_Components!$A$2:$A$29,0)),"")</f>
        <v>1</v>
      </c>
      <c r="U1257" s="26">
        <f>IFERROR(INDEX(Cost_Components!$Q$2:$Q$29,MATCH(E1257,Cost_Components!$A$2:$A$29,0)),"")</f>
        <v>2023</v>
      </c>
      <c r="V1257" s="30">
        <f>1/(1+Calculation_Assumptions!$B$5)^(B1257-Calculation_Assumptions!$B$2)</f>
        <v>0.81309151134335378</v>
      </c>
      <c r="W1257" s="23">
        <f t="shared" si="272"/>
        <v>8644122.487943178</v>
      </c>
      <c r="X1257" s="23">
        <f t="shared" si="273"/>
        <v>12392197.735344855</v>
      </c>
      <c r="Y1257" s="23">
        <f t="shared" si="274"/>
        <v>3748075.2474016785</v>
      </c>
      <c r="Z1257" s="17">
        <f>IFERROR(INDEX(Cost_Components!$T$2:$T$29,MATCH(E1257,Cost_Components!$A$2:$A$29,0)),"")</f>
        <v>0.8</v>
      </c>
      <c r="AA1257" s="26">
        <f>IFERROR(INDEX(Cost_Components!$U$2:$U$29,MATCH(E1257,Cost_Components!$A$2:$A$29,0)),"")</f>
        <v>2025</v>
      </c>
      <c r="AB1257" s="26">
        <f>IFERROR(INDEX(Cost_Components!$V$2:$V$29,MATCH(E1257,Cost_Components!$A$2:$A$29,0)),"")</f>
        <v>2050</v>
      </c>
      <c r="AC1257" s="26">
        <f>IFERROR(INDEX(Cost_Components!$M$2:$M$29,MATCH(E1257,Cost_Components!$A$2:$A$29,0)),"")</f>
        <v>30</v>
      </c>
      <c r="AD1257" s="26">
        <f>IFERROR(INDEX(Cost_Components!$N$2:$N$29,MATCH(E1257,Cost_Components!$A$2:$A$29,0)),"")</f>
        <v>95</v>
      </c>
      <c r="AE1257" s="16" t="str">
        <f>IFERROR(INDEX(Cost_Components!$O$2:$O$29,MATCH(E1257,Cost_Components!$A$2:$A$29,0)),"")</f>
        <v>Both</v>
      </c>
      <c r="AF1257" s="11">
        <v>1018638.614992</v>
      </c>
      <c r="AG1257" s="11">
        <v>1056122.9727115701</v>
      </c>
      <c r="AH1257" s="23">
        <f t="shared" si="275"/>
        <v>1</v>
      </c>
      <c r="AI1257" s="10">
        <v>301904628.08354098</v>
      </c>
      <c r="AJ1257" s="29">
        <f t="shared" si="276"/>
        <v>3.521370442360669E-2</v>
      </c>
      <c r="AK1257" s="29">
        <f t="shared" si="277"/>
        <v>5.0482300409321834E-2</v>
      </c>
      <c r="AL1257" s="29">
        <f t="shared" si="278"/>
        <v>1.5268595985715146E-2</v>
      </c>
      <c r="AM1257" s="29">
        <f t="shared" si="279"/>
        <v>1.2414765786116192E-2</v>
      </c>
    </row>
    <row r="1258" spans="1:39">
      <c r="A1258" t="s">
        <v>115</v>
      </c>
      <c r="B1258" s="20">
        <v>2033</v>
      </c>
      <c r="C1258" t="s">
        <v>262</v>
      </c>
      <c r="D1258" t="s">
        <v>218</v>
      </c>
      <c r="E1258" s="22" t="s">
        <v>354</v>
      </c>
      <c r="F1258" s="22" t="s">
        <v>355</v>
      </c>
      <c r="G1258" s="22" t="s">
        <v>263</v>
      </c>
      <c r="H1258" s="22" t="s">
        <v>237</v>
      </c>
      <c r="I1258" s="22" t="s">
        <v>309</v>
      </c>
      <c r="J1258" s="17">
        <f>IFERROR(INDEX(Cost_Components!$K$2:$K$29,MATCH(E1258,Cost_Components!$A$2:$A$29,0)),"")</f>
        <v>0.5</v>
      </c>
      <c r="K1258" s="17">
        <f t="shared" si="266"/>
        <v>0.47961538461538467</v>
      </c>
      <c r="L1258" s="17">
        <f>IFERROR(INDEX(Cost_Components!$S$2:$S$29,MATCH(E1258,Cost_Components!$A$2:$A$29,0)),"")</f>
        <v>0.31</v>
      </c>
      <c r="M1258" s="28">
        <f>IFERROR(INDEX(Cost_Components!$L$2:$L$29,MATCH(E1258,Cost_Components!$A$2:$A$29,0)),"")</f>
        <v>1</v>
      </c>
      <c r="N1258" s="29">
        <f>IFERROR(INDEX(Cost_Components!$P$2:$P$29,MATCH(E1258,Cost_Components!$A$2:$A$29,0)),"")</f>
        <v>64.94344126</v>
      </c>
      <c r="O1258" s="23">
        <f t="shared" si="267"/>
        <v>508921.23115822999</v>
      </c>
      <c r="P1258" s="23">
        <f t="shared" si="268"/>
        <v>530967.07086703996</v>
      </c>
      <c r="Q1258" s="23">
        <f t="shared" si="269"/>
        <v>10689676.921132838</v>
      </c>
      <c r="R1258" s="23">
        <f t="shared" si="270"/>
        <v>15851814.159180449</v>
      </c>
      <c r="S1258" s="23">
        <f t="shared" si="271"/>
        <v>5162137.238047611</v>
      </c>
      <c r="T1258" s="16">
        <f>IFERROR(INDEX(Cost_Components!$R$2:$R$29,MATCH(E1258,Cost_Components!$A$2:$A$29,0)),"")</f>
        <v>1</v>
      </c>
      <c r="U1258" s="26">
        <f>IFERROR(INDEX(Cost_Components!$Q$2:$Q$29,MATCH(E1258,Cost_Components!$A$2:$A$29,0)),"")</f>
        <v>2023</v>
      </c>
      <c r="V1258" s="30">
        <f>1/(1+Calculation_Assumptions!$B$5)^(B1258-Calculation_Assumptions!$B$2)</f>
        <v>0.78940923431393573</v>
      </c>
      <c r="W1258" s="23">
        <f t="shared" si="272"/>
        <v>8438529.6733748242</v>
      </c>
      <c r="X1258" s="23">
        <f t="shared" si="273"/>
        <v>12513568.477885444</v>
      </c>
      <c r="Y1258" s="23">
        <f t="shared" si="274"/>
        <v>4075038.8045106195</v>
      </c>
      <c r="Z1258" s="17">
        <f>IFERROR(INDEX(Cost_Components!$T$2:$T$29,MATCH(E1258,Cost_Components!$A$2:$A$29,0)),"")</f>
        <v>0.8</v>
      </c>
      <c r="AA1258" s="26">
        <f>IFERROR(INDEX(Cost_Components!$U$2:$U$29,MATCH(E1258,Cost_Components!$A$2:$A$29,0)),"")</f>
        <v>2025</v>
      </c>
      <c r="AB1258" s="26">
        <f>IFERROR(INDEX(Cost_Components!$V$2:$V$29,MATCH(E1258,Cost_Components!$A$2:$A$29,0)),"")</f>
        <v>2050</v>
      </c>
      <c r="AC1258" s="26">
        <f>IFERROR(INDEX(Cost_Components!$M$2:$M$29,MATCH(E1258,Cost_Components!$A$2:$A$29,0)),"")</f>
        <v>30</v>
      </c>
      <c r="AD1258" s="26">
        <f>IFERROR(INDEX(Cost_Components!$N$2:$N$29,MATCH(E1258,Cost_Components!$A$2:$A$29,0)),"")</f>
        <v>95</v>
      </c>
      <c r="AE1258" s="16" t="str">
        <f>IFERROR(INDEX(Cost_Components!$O$2:$O$29,MATCH(E1258,Cost_Components!$A$2:$A$29,0)),"")</f>
        <v>Both</v>
      </c>
      <c r="AF1258" s="11">
        <v>1017842.46231646</v>
      </c>
      <c r="AG1258" s="11">
        <v>1061934.1417340799</v>
      </c>
      <c r="AH1258" s="23">
        <f t="shared" si="275"/>
        <v>1</v>
      </c>
      <c r="AI1258" s="10">
        <v>303644277.16916001</v>
      </c>
      <c r="AJ1258" s="29">
        <f t="shared" si="276"/>
        <v>3.5204605272957698E-2</v>
      </c>
      <c r="AK1258" s="29">
        <f t="shared" si="277"/>
        <v>5.220521297804475E-2</v>
      </c>
      <c r="AL1258" s="29">
        <f t="shared" si="278"/>
        <v>1.7000607705087056E-2</v>
      </c>
      <c r="AM1258" s="29">
        <f t="shared" si="279"/>
        <v>1.3420436711344368E-2</v>
      </c>
    </row>
    <row r="1259" spans="1:39">
      <c r="A1259" t="s">
        <v>115</v>
      </c>
      <c r="B1259" s="20">
        <v>2034</v>
      </c>
      <c r="C1259" t="s">
        <v>262</v>
      </c>
      <c r="D1259" t="s">
        <v>218</v>
      </c>
      <c r="E1259" s="22" t="s">
        <v>354</v>
      </c>
      <c r="F1259" s="22" t="s">
        <v>355</v>
      </c>
      <c r="G1259" s="22" t="s">
        <v>263</v>
      </c>
      <c r="H1259" s="22" t="s">
        <v>237</v>
      </c>
      <c r="I1259" s="22" t="s">
        <v>309</v>
      </c>
      <c r="J1259" s="17">
        <f>IFERROR(INDEX(Cost_Components!$K$2:$K$29,MATCH(E1259,Cost_Components!$A$2:$A$29,0)),"")</f>
        <v>0.5</v>
      </c>
      <c r="K1259" s="17">
        <f t="shared" si="266"/>
        <v>0.49846153846153851</v>
      </c>
      <c r="L1259" s="17">
        <f>IFERROR(INDEX(Cost_Components!$S$2:$S$29,MATCH(E1259,Cost_Components!$A$2:$A$29,0)),"")</f>
        <v>0.31</v>
      </c>
      <c r="M1259" s="28">
        <f>IFERROR(INDEX(Cost_Components!$L$2:$L$29,MATCH(E1259,Cost_Components!$A$2:$A$29,0)),"")</f>
        <v>1</v>
      </c>
      <c r="N1259" s="29">
        <f>IFERROR(INDEX(Cost_Components!$P$2:$P$29,MATCH(E1259,Cost_Components!$A$2:$A$29,0)),"")</f>
        <v>64.94344126</v>
      </c>
      <c r="O1259" s="23">
        <f t="shared" si="267"/>
        <v>508275.10148031497</v>
      </c>
      <c r="P1259" s="23">
        <f t="shared" si="268"/>
        <v>533719.07068614499</v>
      </c>
      <c r="Q1259" s="23">
        <f t="shared" si="269"/>
        <v>10745081.466098707</v>
      </c>
      <c r="R1259" s="23">
        <f t="shared" si="270"/>
        <v>16453783.815073831</v>
      </c>
      <c r="S1259" s="23">
        <f t="shared" si="271"/>
        <v>5708702.3489751238</v>
      </c>
      <c r="T1259" s="16">
        <f>IFERROR(INDEX(Cost_Components!$R$2:$R$29,MATCH(E1259,Cost_Components!$A$2:$A$29,0)),"")</f>
        <v>1</v>
      </c>
      <c r="U1259" s="26">
        <f>IFERROR(INDEX(Cost_Components!$Q$2:$Q$29,MATCH(E1259,Cost_Components!$A$2:$A$29,0)),"")</f>
        <v>2023</v>
      </c>
      <c r="V1259" s="30">
        <f>1/(1+Calculation_Assumptions!$B$5)^(B1259-Calculation_Assumptions!$B$2)</f>
        <v>0.76641673234362695</v>
      </c>
      <c r="W1259" s="23">
        <f t="shared" si="272"/>
        <v>8235210.2260134397</v>
      </c>
      <c r="X1259" s="23">
        <f t="shared" si="273"/>
        <v>12610455.226237342</v>
      </c>
      <c r="Y1259" s="23">
        <f t="shared" si="274"/>
        <v>4375245.0002239021</v>
      </c>
      <c r="Z1259" s="17">
        <f>IFERROR(INDEX(Cost_Components!$T$2:$T$29,MATCH(E1259,Cost_Components!$A$2:$A$29,0)),"")</f>
        <v>0.8</v>
      </c>
      <c r="AA1259" s="26">
        <f>IFERROR(INDEX(Cost_Components!$U$2:$U$29,MATCH(E1259,Cost_Components!$A$2:$A$29,0)),"")</f>
        <v>2025</v>
      </c>
      <c r="AB1259" s="26">
        <f>IFERROR(INDEX(Cost_Components!$V$2:$V$29,MATCH(E1259,Cost_Components!$A$2:$A$29,0)),"")</f>
        <v>2050</v>
      </c>
      <c r="AC1259" s="26">
        <f>IFERROR(INDEX(Cost_Components!$M$2:$M$29,MATCH(E1259,Cost_Components!$A$2:$A$29,0)),"")</f>
        <v>30</v>
      </c>
      <c r="AD1259" s="26">
        <f>IFERROR(INDEX(Cost_Components!$N$2:$N$29,MATCH(E1259,Cost_Components!$A$2:$A$29,0)),"")</f>
        <v>95</v>
      </c>
      <c r="AE1259" s="16" t="str">
        <f>IFERROR(INDEX(Cost_Components!$O$2:$O$29,MATCH(E1259,Cost_Components!$A$2:$A$29,0)),"")</f>
        <v>Both</v>
      </c>
      <c r="AF1259" s="11">
        <v>1016550.2029606299</v>
      </c>
      <c r="AG1259" s="11">
        <v>1067438.14137229</v>
      </c>
      <c r="AH1259" s="23">
        <f t="shared" si="275"/>
        <v>1</v>
      </c>
      <c r="AI1259" s="10">
        <v>305332541.18498403</v>
      </c>
      <c r="AJ1259" s="29">
        <f t="shared" si="276"/>
        <v>3.5191406144911556E-2</v>
      </c>
      <c r="AK1259" s="29">
        <f t="shared" si="277"/>
        <v>5.3888078064713706E-2</v>
      </c>
      <c r="AL1259" s="29">
        <f t="shared" si="278"/>
        <v>1.8696671919802149E-2</v>
      </c>
      <c r="AM1259" s="29">
        <f t="shared" si="279"/>
        <v>1.4329442198475609E-2</v>
      </c>
    </row>
    <row r="1260" spans="1:39">
      <c r="A1260" t="s">
        <v>115</v>
      </c>
      <c r="B1260" s="20">
        <v>2035</v>
      </c>
      <c r="C1260" t="s">
        <v>262</v>
      </c>
      <c r="D1260" t="s">
        <v>218</v>
      </c>
      <c r="E1260" s="22" t="s">
        <v>354</v>
      </c>
      <c r="F1260" s="22" t="s">
        <v>355</v>
      </c>
      <c r="G1260" s="22" t="s">
        <v>263</v>
      </c>
      <c r="H1260" s="22" t="s">
        <v>237</v>
      </c>
      <c r="I1260" s="22" t="s">
        <v>309</v>
      </c>
      <c r="J1260" s="17">
        <f>IFERROR(INDEX(Cost_Components!$K$2:$K$29,MATCH(E1260,Cost_Components!$A$2:$A$29,0)),"")</f>
        <v>0.5</v>
      </c>
      <c r="K1260" s="17">
        <f t="shared" si="266"/>
        <v>0.51730769230769236</v>
      </c>
      <c r="L1260" s="17">
        <f>IFERROR(INDEX(Cost_Components!$S$2:$S$29,MATCH(E1260,Cost_Components!$A$2:$A$29,0)),"")</f>
        <v>0.31</v>
      </c>
      <c r="M1260" s="28">
        <f>IFERROR(INDEX(Cost_Components!$L$2:$L$29,MATCH(E1260,Cost_Components!$A$2:$A$29,0)),"")</f>
        <v>1</v>
      </c>
      <c r="N1260" s="29">
        <f>IFERROR(INDEX(Cost_Components!$P$2:$P$29,MATCH(E1260,Cost_Components!$A$2:$A$29,0)),"")</f>
        <v>64.94344126</v>
      </c>
      <c r="O1260" s="23">
        <f t="shared" si="267"/>
        <v>507441.38665321999</v>
      </c>
      <c r="P1260" s="23">
        <f t="shared" si="268"/>
        <v>536356.10448433505</v>
      </c>
      <c r="Q1260" s="23">
        <f t="shared" si="269"/>
        <v>10798171.461466458</v>
      </c>
      <c r="R1260" s="23">
        <f t="shared" si="270"/>
        <v>17047869.768470589</v>
      </c>
      <c r="S1260" s="23">
        <f t="shared" si="271"/>
        <v>6249698.3070041314</v>
      </c>
      <c r="T1260" s="16">
        <f>IFERROR(INDEX(Cost_Components!$R$2:$R$29,MATCH(E1260,Cost_Components!$A$2:$A$29,0)),"")</f>
        <v>1</v>
      </c>
      <c r="U1260" s="26">
        <f>IFERROR(INDEX(Cost_Components!$Q$2:$Q$29,MATCH(E1260,Cost_Components!$A$2:$A$29,0)),"")</f>
        <v>2023</v>
      </c>
      <c r="V1260" s="30">
        <f>1/(1+Calculation_Assumptions!$B$5)^(B1260-Calculation_Assumptions!$B$2)</f>
        <v>0.74409391489672516</v>
      </c>
      <c r="W1260" s="23">
        <f t="shared" si="272"/>
        <v>8034853.6764886687</v>
      </c>
      <c r="X1260" s="23">
        <f t="shared" si="273"/>
        <v>12685216.156670809</v>
      </c>
      <c r="Y1260" s="23">
        <f t="shared" si="274"/>
        <v>4650362.4801821392</v>
      </c>
      <c r="Z1260" s="17">
        <f>IFERROR(INDEX(Cost_Components!$T$2:$T$29,MATCH(E1260,Cost_Components!$A$2:$A$29,0)),"")</f>
        <v>0.8</v>
      </c>
      <c r="AA1260" s="26">
        <f>IFERROR(INDEX(Cost_Components!$U$2:$U$29,MATCH(E1260,Cost_Components!$A$2:$A$29,0)),"")</f>
        <v>2025</v>
      </c>
      <c r="AB1260" s="26">
        <f>IFERROR(INDEX(Cost_Components!$V$2:$V$29,MATCH(E1260,Cost_Components!$A$2:$A$29,0)),"")</f>
        <v>2050</v>
      </c>
      <c r="AC1260" s="26">
        <f>IFERROR(INDEX(Cost_Components!$M$2:$M$29,MATCH(E1260,Cost_Components!$A$2:$A$29,0)),"")</f>
        <v>30</v>
      </c>
      <c r="AD1260" s="26">
        <f>IFERROR(INDEX(Cost_Components!$N$2:$N$29,MATCH(E1260,Cost_Components!$A$2:$A$29,0)),"")</f>
        <v>95</v>
      </c>
      <c r="AE1260" s="16" t="str">
        <f>IFERROR(INDEX(Cost_Components!$O$2:$O$29,MATCH(E1260,Cost_Components!$A$2:$A$29,0)),"")</f>
        <v>Both</v>
      </c>
      <c r="AF1260" s="11">
        <v>1014882.77330644</v>
      </c>
      <c r="AG1260" s="11">
        <v>1072712.2089686701</v>
      </c>
      <c r="AH1260" s="23">
        <f t="shared" si="275"/>
        <v>1</v>
      </c>
      <c r="AI1260" s="10">
        <v>306964650.16711998</v>
      </c>
      <c r="AJ1260" s="29">
        <f t="shared" si="276"/>
        <v>3.517724746347059E-2</v>
      </c>
      <c r="AK1260" s="29">
        <f t="shared" si="277"/>
        <v>5.5536915274085344E-2</v>
      </c>
      <c r="AL1260" s="29">
        <f t="shared" si="278"/>
        <v>2.0359667810614754E-2</v>
      </c>
      <c r="AM1260" s="29">
        <f t="shared" si="279"/>
        <v>1.5149504927197169E-2</v>
      </c>
    </row>
    <row r="1261" spans="1:39">
      <c r="A1261" t="s">
        <v>115</v>
      </c>
      <c r="B1261" s="20">
        <v>2036</v>
      </c>
      <c r="C1261" t="s">
        <v>262</v>
      </c>
      <c r="D1261" t="s">
        <v>218</v>
      </c>
      <c r="E1261" s="22" t="s">
        <v>354</v>
      </c>
      <c r="F1261" s="22" t="s">
        <v>355</v>
      </c>
      <c r="G1261" s="22" t="s">
        <v>263</v>
      </c>
      <c r="H1261" s="22" t="s">
        <v>237</v>
      </c>
      <c r="I1261" s="22" t="s">
        <v>309</v>
      </c>
      <c r="J1261" s="17">
        <f>IFERROR(INDEX(Cost_Components!$K$2:$K$29,MATCH(E1261,Cost_Components!$A$2:$A$29,0)),"")</f>
        <v>0.5</v>
      </c>
      <c r="K1261" s="17">
        <f t="shared" si="266"/>
        <v>0.5361538461538462</v>
      </c>
      <c r="L1261" s="17">
        <f>IFERROR(INDEX(Cost_Components!$S$2:$S$29,MATCH(E1261,Cost_Components!$A$2:$A$29,0)),"")</f>
        <v>0.31</v>
      </c>
      <c r="M1261" s="28">
        <f>IFERROR(INDEX(Cost_Components!$L$2:$L$29,MATCH(E1261,Cost_Components!$A$2:$A$29,0)),"")</f>
        <v>1</v>
      </c>
      <c r="N1261" s="29">
        <f>IFERROR(INDEX(Cost_Components!$P$2:$P$29,MATCH(E1261,Cost_Components!$A$2:$A$29,0)),"")</f>
        <v>64.94344126</v>
      </c>
      <c r="O1261" s="23">
        <f t="shared" si="267"/>
        <v>506459.28448879498</v>
      </c>
      <c r="P1261" s="23">
        <f t="shared" si="268"/>
        <v>538908.14124272997</v>
      </c>
      <c r="Q1261" s="23">
        <f t="shared" si="269"/>
        <v>10849550.256753234</v>
      </c>
      <c r="R1261" s="23">
        <f t="shared" si="270"/>
        <v>17634748.098898035</v>
      </c>
      <c r="S1261" s="23">
        <f t="shared" si="271"/>
        <v>6785197.8421448004</v>
      </c>
      <c r="T1261" s="16">
        <f>IFERROR(INDEX(Cost_Components!$R$2:$R$29,MATCH(E1261,Cost_Components!$A$2:$A$29,0)),"")</f>
        <v>1</v>
      </c>
      <c r="U1261" s="26">
        <f>IFERROR(INDEX(Cost_Components!$Q$2:$Q$29,MATCH(E1261,Cost_Components!$A$2:$A$29,0)),"")</f>
        <v>2023</v>
      </c>
      <c r="V1261" s="30">
        <f>1/(1+Calculation_Assumptions!$B$5)^(B1261-Calculation_Assumptions!$B$2)</f>
        <v>0.72242127659876232</v>
      </c>
      <c r="W1261" s="23">
        <f t="shared" si="272"/>
        <v>7837945.9470061008</v>
      </c>
      <c r="X1261" s="23">
        <f t="shared" si="273"/>
        <v>12739717.234103516</v>
      </c>
      <c r="Y1261" s="23">
        <f t="shared" si="274"/>
        <v>4901771.287097414</v>
      </c>
      <c r="Z1261" s="17">
        <f>IFERROR(INDEX(Cost_Components!$T$2:$T$29,MATCH(E1261,Cost_Components!$A$2:$A$29,0)),"")</f>
        <v>0.8</v>
      </c>
      <c r="AA1261" s="26">
        <f>IFERROR(INDEX(Cost_Components!$U$2:$U$29,MATCH(E1261,Cost_Components!$A$2:$A$29,0)),"")</f>
        <v>2025</v>
      </c>
      <c r="AB1261" s="26">
        <f>IFERROR(INDEX(Cost_Components!$V$2:$V$29,MATCH(E1261,Cost_Components!$A$2:$A$29,0)),"")</f>
        <v>2050</v>
      </c>
      <c r="AC1261" s="26">
        <f>IFERROR(INDEX(Cost_Components!$M$2:$M$29,MATCH(E1261,Cost_Components!$A$2:$A$29,0)),"")</f>
        <v>30</v>
      </c>
      <c r="AD1261" s="26">
        <f>IFERROR(INDEX(Cost_Components!$N$2:$N$29,MATCH(E1261,Cost_Components!$A$2:$A$29,0)),"")</f>
        <v>95</v>
      </c>
      <c r="AE1261" s="16" t="str">
        <f>IFERROR(INDEX(Cost_Components!$O$2:$O$29,MATCH(E1261,Cost_Components!$A$2:$A$29,0)),"")</f>
        <v>Both</v>
      </c>
      <c r="AF1261" s="11">
        <v>1012918.56897759</v>
      </c>
      <c r="AG1261" s="11">
        <v>1077816.2824854599</v>
      </c>
      <c r="AH1261" s="23">
        <f t="shared" si="275"/>
        <v>1</v>
      </c>
      <c r="AI1261" s="10">
        <v>308542769.75662202</v>
      </c>
      <c r="AJ1261" s="29">
        <f t="shared" si="276"/>
        <v>3.5163845405651019E-2</v>
      </c>
      <c r="AK1261" s="29">
        <f t="shared" si="277"/>
        <v>5.7154954928317694E-2</v>
      </c>
      <c r="AL1261" s="29">
        <f t="shared" si="278"/>
        <v>2.1991109522666669E-2</v>
      </c>
      <c r="AM1261" s="29">
        <f t="shared" si="279"/>
        <v>1.5886845415188054E-2</v>
      </c>
    </row>
    <row r="1262" spans="1:39">
      <c r="A1262" t="s">
        <v>115</v>
      </c>
      <c r="B1262" s="20">
        <v>2037</v>
      </c>
      <c r="C1262" t="s">
        <v>262</v>
      </c>
      <c r="D1262" t="s">
        <v>218</v>
      </c>
      <c r="E1262" s="22" t="s">
        <v>354</v>
      </c>
      <c r="F1262" s="22" t="s">
        <v>355</v>
      </c>
      <c r="G1262" s="22" t="s">
        <v>263</v>
      </c>
      <c r="H1262" s="22" t="s">
        <v>237</v>
      </c>
      <c r="I1262" s="22" t="s">
        <v>309</v>
      </c>
      <c r="J1262" s="17">
        <f>IFERROR(INDEX(Cost_Components!$K$2:$K$29,MATCH(E1262,Cost_Components!$A$2:$A$29,0)),"")</f>
        <v>0.5</v>
      </c>
      <c r="K1262" s="17">
        <f t="shared" si="266"/>
        <v>0.55500000000000005</v>
      </c>
      <c r="L1262" s="17">
        <f>IFERROR(INDEX(Cost_Components!$S$2:$S$29,MATCH(E1262,Cost_Components!$A$2:$A$29,0)),"")</f>
        <v>0.31</v>
      </c>
      <c r="M1262" s="28">
        <f>IFERROR(INDEX(Cost_Components!$L$2:$L$29,MATCH(E1262,Cost_Components!$A$2:$A$29,0)),"")</f>
        <v>1</v>
      </c>
      <c r="N1262" s="29">
        <f>IFERROR(INDEX(Cost_Components!$P$2:$P$29,MATCH(E1262,Cost_Components!$A$2:$A$29,0)),"")</f>
        <v>64.94344126</v>
      </c>
      <c r="O1262" s="23">
        <f t="shared" si="267"/>
        <v>505359.623292965</v>
      </c>
      <c r="P1262" s="23">
        <f t="shared" si="268"/>
        <v>541389.81428290997</v>
      </c>
      <c r="Q1262" s="23">
        <f t="shared" si="269"/>
        <v>10899512.456819788</v>
      </c>
      <c r="R1262" s="23">
        <f t="shared" si="270"/>
        <v>18214985.120828833</v>
      </c>
      <c r="S1262" s="23">
        <f t="shared" si="271"/>
        <v>7315472.6640090458</v>
      </c>
      <c r="T1262" s="16">
        <f>IFERROR(INDEX(Cost_Components!$R$2:$R$29,MATCH(E1262,Cost_Components!$A$2:$A$29,0)),"")</f>
        <v>1</v>
      </c>
      <c r="U1262" s="26">
        <f>IFERROR(INDEX(Cost_Components!$Q$2:$Q$29,MATCH(E1262,Cost_Components!$A$2:$A$29,0)),"")</f>
        <v>2023</v>
      </c>
      <c r="V1262" s="30">
        <f>1/(1+Calculation_Assumptions!$B$5)^(B1262-Calculation_Assumptions!$B$2)</f>
        <v>0.70137988019297326</v>
      </c>
      <c r="W1262" s="23">
        <f t="shared" si="272"/>
        <v>7644698.7411260819</v>
      </c>
      <c r="X1262" s="23">
        <f t="shared" si="273"/>
        <v>12775624.081763718</v>
      </c>
      <c r="Y1262" s="23">
        <f t="shared" si="274"/>
        <v>5130925.3406376354</v>
      </c>
      <c r="Z1262" s="17">
        <f>IFERROR(INDEX(Cost_Components!$T$2:$T$29,MATCH(E1262,Cost_Components!$A$2:$A$29,0)),"")</f>
        <v>0.8</v>
      </c>
      <c r="AA1262" s="26">
        <f>IFERROR(INDEX(Cost_Components!$U$2:$U$29,MATCH(E1262,Cost_Components!$A$2:$A$29,0)),"")</f>
        <v>2025</v>
      </c>
      <c r="AB1262" s="26">
        <f>IFERROR(INDEX(Cost_Components!$V$2:$V$29,MATCH(E1262,Cost_Components!$A$2:$A$29,0)),"")</f>
        <v>2050</v>
      </c>
      <c r="AC1262" s="26">
        <f>IFERROR(INDEX(Cost_Components!$M$2:$M$29,MATCH(E1262,Cost_Components!$A$2:$A$29,0)),"")</f>
        <v>30</v>
      </c>
      <c r="AD1262" s="26">
        <f>IFERROR(INDEX(Cost_Components!$N$2:$N$29,MATCH(E1262,Cost_Components!$A$2:$A$29,0)),"")</f>
        <v>95</v>
      </c>
      <c r="AE1262" s="16" t="str">
        <f>IFERROR(INDEX(Cost_Components!$O$2:$O$29,MATCH(E1262,Cost_Components!$A$2:$A$29,0)),"")</f>
        <v>Both</v>
      </c>
      <c r="AF1262" s="11">
        <v>1010719.24658593</v>
      </c>
      <c r="AG1262" s="11">
        <v>1082779.6285658199</v>
      </c>
      <c r="AH1262" s="23">
        <f t="shared" si="275"/>
        <v>1</v>
      </c>
      <c r="AI1262" s="10">
        <v>310068287.63643003</v>
      </c>
      <c r="AJ1262" s="29">
        <f t="shared" si="276"/>
        <v>3.5151974230915192E-2</v>
      </c>
      <c r="AK1262" s="29">
        <f t="shared" si="277"/>
        <v>5.8745075994958824E-2</v>
      </c>
      <c r="AL1262" s="29">
        <f t="shared" si="278"/>
        <v>2.3593101764043632E-2</v>
      </c>
      <c r="AM1262" s="29">
        <f t="shared" si="279"/>
        <v>1.6547726888645548E-2</v>
      </c>
    </row>
    <row r="1263" spans="1:39">
      <c r="A1263" t="s">
        <v>115</v>
      </c>
      <c r="B1263" s="20">
        <v>2038</v>
      </c>
      <c r="C1263" t="s">
        <v>262</v>
      </c>
      <c r="D1263" t="s">
        <v>218</v>
      </c>
      <c r="E1263" s="22" t="s">
        <v>354</v>
      </c>
      <c r="F1263" s="22" t="s">
        <v>355</v>
      </c>
      <c r="G1263" s="22" t="s">
        <v>263</v>
      </c>
      <c r="H1263" s="22" t="s">
        <v>237</v>
      </c>
      <c r="I1263" s="22" t="s">
        <v>309</v>
      </c>
      <c r="J1263" s="17">
        <f>IFERROR(INDEX(Cost_Components!$K$2:$K$29,MATCH(E1263,Cost_Components!$A$2:$A$29,0)),"")</f>
        <v>0.5</v>
      </c>
      <c r="K1263" s="17">
        <f t="shared" si="266"/>
        <v>0.57384615384615389</v>
      </c>
      <c r="L1263" s="17">
        <f>IFERROR(INDEX(Cost_Components!$S$2:$S$29,MATCH(E1263,Cost_Components!$A$2:$A$29,0)),"")</f>
        <v>0.31</v>
      </c>
      <c r="M1263" s="28">
        <f>IFERROR(INDEX(Cost_Components!$L$2:$L$29,MATCH(E1263,Cost_Components!$A$2:$A$29,0)),"")</f>
        <v>1</v>
      </c>
      <c r="N1263" s="29">
        <f>IFERROR(INDEX(Cost_Components!$P$2:$P$29,MATCH(E1263,Cost_Components!$A$2:$A$29,0)),"")</f>
        <v>64.94344126</v>
      </c>
      <c r="O1263" s="23">
        <f t="shared" si="267"/>
        <v>503395.78187832498</v>
      </c>
      <c r="P1263" s="23">
        <f t="shared" si="268"/>
        <v>543036.92267727002</v>
      </c>
      <c r="Q1263" s="23">
        <f t="shared" si="269"/>
        <v>10932672.811869759</v>
      </c>
      <c r="R1263" s="23">
        <f t="shared" si="270"/>
        <v>18760324.442804843</v>
      </c>
      <c r="S1263" s="23">
        <f t="shared" si="271"/>
        <v>7827651.6309350841</v>
      </c>
      <c r="T1263" s="16">
        <f>IFERROR(INDEX(Cost_Components!$R$2:$R$29,MATCH(E1263,Cost_Components!$A$2:$A$29,0)),"")</f>
        <v>1</v>
      </c>
      <c r="U1263" s="26">
        <f>IFERROR(INDEX(Cost_Components!$Q$2:$Q$29,MATCH(E1263,Cost_Components!$A$2:$A$29,0)),"")</f>
        <v>2023</v>
      </c>
      <c r="V1263" s="30">
        <f>1/(1+Calculation_Assumptions!$B$5)^(B1263-Calculation_Assumptions!$B$2)</f>
        <v>0.68095133999317792</v>
      </c>
      <c r="W1263" s="23">
        <f t="shared" si="272"/>
        <v>7444618.2009496968</v>
      </c>
      <c r="X1263" s="23">
        <f t="shared" si="273"/>
        <v>12774868.068034727</v>
      </c>
      <c r="Y1263" s="23">
        <f t="shared" si="274"/>
        <v>5330249.8670850303</v>
      </c>
      <c r="Z1263" s="17">
        <f>IFERROR(INDEX(Cost_Components!$T$2:$T$29,MATCH(E1263,Cost_Components!$A$2:$A$29,0)),"")</f>
        <v>0.8</v>
      </c>
      <c r="AA1263" s="26">
        <f>IFERROR(INDEX(Cost_Components!$U$2:$U$29,MATCH(E1263,Cost_Components!$A$2:$A$29,0)),"")</f>
        <v>2025</v>
      </c>
      <c r="AB1263" s="26">
        <f>IFERROR(INDEX(Cost_Components!$V$2:$V$29,MATCH(E1263,Cost_Components!$A$2:$A$29,0)),"")</f>
        <v>2050</v>
      </c>
      <c r="AC1263" s="26">
        <f>IFERROR(INDEX(Cost_Components!$M$2:$M$29,MATCH(E1263,Cost_Components!$A$2:$A$29,0)),"")</f>
        <v>30</v>
      </c>
      <c r="AD1263" s="26">
        <f>IFERROR(INDEX(Cost_Components!$N$2:$N$29,MATCH(E1263,Cost_Components!$A$2:$A$29,0)),"")</f>
        <v>95</v>
      </c>
      <c r="AE1263" s="16" t="str">
        <f>IFERROR(INDEX(Cost_Components!$O$2:$O$29,MATCH(E1263,Cost_Components!$A$2:$A$29,0)),"")</f>
        <v>Both</v>
      </c>
      <c r="AF1263" s="11">
        <v>1006791.56375665</v>
      </c>
      <c r="AG1263" s="11">
        <v>1086073.84535454</v>
      </c>
      <c r="AH1263" s="23">
        <f t="shared" si="275"/>
        <v>1</v>
      </c>
      <c r="AI1263" s="10">
        <v>311532999.13163</v>
      </c>
      <c r="AJ1263" s="29">
        <f t="shared" si="276"/>
        <v>3.5093145324391298E-2</v>
      </c>
      <c r="AK1263" s="29">
        <f t="shared" si="277"/>
        <v>6.021938123761382E-2</v>
      </c>
      <c r="AL1263" s="29">
        <f t="shared" si="278"/>
        <v>2.5126235913222526E-2</v>
      </c>
      <c r="AM1263" s="29">
        <f t="shared" si="279"/>
        <v>1.7109744014093591E-2</v>
      </c>
    </row>
    <row r="1264" spans="1:39">
      <c r="A1264" t="s">
        <v>115</v>
      </c>
      <c r="B1264" s="20">
        <v>2039</v>
      </c>
      <c r="C1264" t="s">
        <v>262</v>
      </c>
      <c r="D1264" t="s">
        <v>218</v>
      </c>
      <c r="E1264" s="22" t="s">
        <v>354</v>
      </c>
      <c r="F1264" s="22" t="s">
        <v>355</v>
      </c>
      <c r="G1264" s="22" t="s">
        <v>263</v>
      </c>
      <c r="H1264" s="22" t="s">
        <v>237</v>
      </c>
      <c r="I1264" s="22" t="s">
        <v>309</v>
      </c>
      <c r="J1264" s="17">
        <f>IFERROR(INDEX(Cost_Components!$K$2:$K$29,MATCH(E1264,Cost_Components!$A$2:$A$29,0)),"")</f>
        <v>0.5</v>
      </c>
      <c r="K1264" s="17">
        <f t="shared" si="266"/>
        <v>0.59269230769230763</v>
      </c>
      <c r="L1264" s="17">
        <f>IFERROR(INDEX(Cost_Components!$S$2:$S$29,MATCH(E1264,Cost_Components!$A$2:$A$29,0)),"")</f>
        <v>0.31</v>
      </c>
      <c r="M1264" s="28">
        <f>IFERROR(INDEX(Cost_Components!$L$2:$L$29,MATCH(E1264,Cost_Components!$A$2:$A$29,0)),"")</f>
        <v>1</v>
      </c>
      <c r="N1264" s="29">
        <f>IFERROR(INDEX(Cost_Components!$P$2:$P$29,MATCH(E1264,Cost_Components!$A$2:$A$29,0)),"")</f>
        <v>64.94344126</v>
      </c>
      <c r="O1264" s="23">
        <f t="shared" si="267"/>
        <v>501299.91315212997</v>
      </c>
      <c r="P1264" s="23">
        <f t="shared" si="268"/>
        <v>544575.66111995501</v>
      </c>
      <c r="Q1264" s="23">
        <f t="shared" si="269"/>
        <v>10963651.412466533</v>
      </c>
      <c r="R1264" s="23">
        <f t="shared" si="270"/>
        <v>19295774.613522556</v>
      </c>
      <c r="S1264" s="23">
        <f t="shared" si="271"/>
        <v>8332123.2010560222</v>
      </c>
      <c r="T1264" s="16">
        <f>IFERROR(INDEX(Cost_Components!$R$2:$R$29,MATCH(E1264,Cost_Components!$A$2:$A$29,0)),"")</f>
        <v>1</v>
      </c>
      <c r="U1264" s="26">
        <f>IFERROR(INDEX(Cost_Components!$Q$2:$Q$29,MATCH(E1264,Cost_Components!$A$2:$A$29,0)),"")</f>
        <v>2023</v>
      </c>
      <c r="V1264" s="30">
        <f>1/(1+Calculation_Assumptions!$B$5)^(B1264-Calculation_Assumptions!$B$2)</f>
        <v>0.66111780581861923</v>
      </c>
      <c r="W1264" s="23">
        <f t="shared" si="272"/>
        <v>7248265.1655700803</v>
      </c>
      <c r="X1264" s="23">
        <f t="shared" si="273"/>
        <v>12756780.174062647</v>
      </c>
      <c r="Y1264" s="23">
        <f t="shared" si="274"/>
        <v>5508515.0084925676</v>
      </c>
      <c r="Z1264" s="17">
        <f>IFERROR(INDEX(Cost_Components!$T$2:$T$29,MATCH(E1264,Cost_Components!$A$2:$A$29,0)),"")</f>
        <v>0.8</v>
      </c>
      <c r="AA1264" s="26">
        <f>IFERROR(INDEX(Cost_Components!$U$2:$U$29,MATCH(E1264,Cost_Components!$A$2:$A$29,0)),"")</f>
        <v>2025</v>
      </c>
      <c r="AB1264" s="26">
        <f>IFERROR(INDEX(Cost_Components!$V$2:$V$29,MATCH(E1264,Cost_Components!$A$2:$A$29,0)),"")</f>
        <v>2050</v>
      </c>
      <c r="AC1264" s="26">
        <f>IFERROR(INDEX(Cost_Components!$M$2:$M$29,MATCH(E1264,Cost_Components!$A$2:$A$29,0)),"")</f>
        <v>30</v>
      </c>
      <c r="AD1264" s="26">
        <f>IFERROR(INDEX(Cost_Components!$N$2:$N$29,MATCH(E1264,Cost_Components!$A$2:$A$29,0)),"")</f>
        <v>95</v>
      </c>
      <c r="AE1264" s="16" t="str">
        <f>IFERROR(INDEX(Cost_Components!$O$2:$O$29,MATCH(E1264,Cost_Components!$A$2:$A$29,0)),"")</f>
        <v>Both</v>
      </c>
      <c r="AF1264" s="11">
        <v>1002599.8263042599</v>
      </c>
      <c r="AG1264" s="11">
        <v>1089151.32223991</v>
      </c>
      <c r="AH1264" s="23">
        <f t="shared" si="275"/>
        <v>1</v>
      </c>
      <c r="AI1264" s="10">
        <v>312936391.85847902</v>
      </c>
      <c r="AJ1264" s="29">
        <f t="shared" si="276"/>
        <v>3.5034760090877151E-2</v>
      </c>
      <c r="AK1264" s="29">
        <f t="shared" si="277"/>
        <v>6.1660372892165229E-2</v>
      </c>
      <c r="AL1264" s="29">
        <f t="shared" si="278"/>
        <v>2.6625612801288081E-2</v>
      </c>
      <c r="AM1264" s="29">
        <f t="shared" si="279"/>
        <v>1.7602666713763718E-2</v>
      </c>
    </row>
    <row r="1265" spans="1:39">
      <c r="A1265" t="s">
        <v>115</v>
      </c>
      <c r="B1265" s="20">
        <v>2040</v>
      </c>
      <c r="C1265" t="s">
        <v>262</v>
      </c>
      <c r="D1265" t="s">
        <v>218</v>
      </c>
      <c r="E1265" s="22" t="s">
        <v>354</v>
      </c>
      <c r="F1265" s="22" t="s">
        <v>355</v>
      </c>
      <c r="G1265" s="22" t="s">
        <v>263</v>
      </c>
      <c r="H1265" s="22" t="s">
        <v>237</v>
      </c>
      <c r="I1265" s="22" t="s">
        <v>309</v>
      </c>
      <c r="J1265" s="17">
        <f>IFERROR(INDEX(Cost_Components!$K$2:$K$29,MATCH(E1265,Cost_Components!$A$2:$A$29,0)),"")</f>
        <v>0.5</v>
      </c>
      <c r="K1265" s="17">
        <f t="shared" si="266"/>
        <v>0.61153846153846159</v>
      </c>
      <c r="L1265" s="17">
        <f>IFERROR(INDEX(Cost_Components!$S$2:$S$29,MATCH(E1265,Cost_Components!$A$2:$A$29,0)),"")</f>
        <v>0.31</v>
      </c>
      <c r="M1265" s="28">
        <f>IFERROR(INDEX(Cost_Components!$L$2:$L$29,MATCH(E1265,Cost_Components!$A$2:$A$29,0)),"")</f>
        <v>1</v>
      </c>
      <c r="N1265" s="29">
        <f>IFERROR(INDEX(Cost_Components!$P$2:$P$29,MATCH(E1265,Cost_Components!$A$2:$A$29,0)),"")</f>
        <v>64.94344126</v>
      </c>
      <c r="O1265" s="23">
        <f t="shared" si="267"/>
        <v>499116.09547456552</v>
      </c>
      <c r="P1265" s="23">
        <f t="shared" si="268"/>
        <v>546038.94603102002</v>
      </c>
      <c r="Q1265" s="23">
        <f t="shared" si="269"/>
        <v>10993110.947343735</v>
      </c>
      <c r="R1265" s="23">
        <f t="shared" si="270"/>
        <v>19822601.445043486</v>
      </c>
      <c r="S1265" s="23">
        <f t="shared" si="271"/>
        <v>8829490.4976997506</v>
      </c>
      <c r="T1265" s="16">
        <f>IFERROR(INDEX(Cost_Components!$R$2:$R$29,MATCH(E1265,Cost_Components!$A$2:$A$29,0)),"")</f>
        <v>1</v>
      </c>
      <c r="U1265" s="26">
        <f>IFERROR(INDEX(Cost_Components!$Q$2:$Q$29,MATCH(E1265,Cost_Components!$A$2:$A$29,0)),"")</f>
        <v>2023</v>
      </c>
      <c r="V1265" s="30">
        <f>1/(1+Calculation_Assumptions!$B$5)^(B1265-Calculation_Assumptions!$B$2)</f>
        <v>0.64186194739671765</v>
      </c>
      <c r="W1265" s="23">
        <f t="shared" si="272"/>
        <v>7056059.6006102255</v>
      </c>
      <c r="X1265" s="23">
        <f t="shared" si="273"/>
        <v>12723373.565984601</v>
      </c>
      <c r="Y1265" s="23">
        <f t="shared" si="274"/>
        <v>5667313.9653743757</v>
      </c>
      <c r="Z1265" s="17">
        <f>IFERROR(INDEX(Cost_Components!$T$2:$T$29,MATCH(E1265,Cost_Components!$A$2:$A$29,0)),"")</f>
        <v>0.8</v>
      </c>
      <c r="AA1265" s="26">
        <f>IFERROR(INDEX(Cost_Components!$U$2:$U$29,MATCH(E1265,Cost_Components!$A$2:$A$29,0)),"")</f>
        <v>2025</v>
      </c>
      <c r="AB1265" s="26">
        <f>IFERROR(INDEX(Cost_Components!$V$2:$V$29,MATCH(E1265,Cost_Components!$A$2:$A$29,0)),"")</f>
        <v>2050</v>
      </c>
      <c r="AC1265" s="26">
        <f>IFERROR(INDEX(Cost_Components!$M$2:$M$29,MATCH(E1265,Cost_Components!$A$2:$A$29,0)),"")</f>
        <v>30</v>
      </c>
      <c r="AD1265" s="26">
        <f>IFERROR(INDEX(Cost_Components!$N$2:$N$29,MATCH(E1265,Cost_Components!$A$2:$A$29,0)),"")</f>
        <v>95</v>
      </c>
      <c r="AE1265" s="16" t="str">
        <f>IFERROR(INDEX(Cost_Components!$O$2:$O$29,MATCH(E1265,Cost_Components!$A$2:$A$29,0)),"")</f>
        <v>Both</v>
      </c>
      <c r="AF1265" s="11">
        <v>998232.19094913104</v>
      </c>
      <c r="AG1265" s="11">
        <v>1092077.89206204</v>
      </c>
      <c r="AH1265" s="23">
        <f t="shared" si="275"/>
        <v>1</v>
      </c>
      <c r="AI1265" s="10">
        <v>314265537.41082901</v>
      </c>
      <c r="AJ1265" s="29">
        <f t="shared" si="276"/>
        <v>3.4980325994106068E-2</v>
      </c>
      <c r="AK1265" s="29">
        <f t="shared" si="277"/>
        <v>6.3075963111825561E-2</v>
      </c>
      <c r="AL1265" s="29">
        <f t="shared" si="278"/>
        <v>2.809563711771949E-2</v>
      </c>
      <c r="AM1265" s="29">
        <f t="shared" si="279"/>
        <v>1.8033520353730934E-2</v>
      </c>
    </row>
    <row r="1266" spans="1:39">
      <c r="A1266" t="s">
        <v>115</v>
      </c>
      <c r="B1266" s="20">
        <v>2041</v>
      </c>
      <c r="C1266" t="s">
        <v>262</v>
      </c>
      <c r="D1266" t="s">
        <v>218</v>
      </c>
      <c r="E1266" s="22" t="s">
        <v>354</v>
      </c>
      <c r="F1266" s="22" t="s">
        <v>355</v>
      </c>
      <c r="G1266" s="22" t="s">
        <v>263</v>
      </c>
      <c r="H1266" s="22" t="s">
        <v>237</v>
      </c>
      <c r="I1266" s="22" t="s">
        <v>309</v>
      </c>
      <c r="J1266" s="17">
        <f>IFERROR(INDEX(Cost_Components!$K$2:$K$29,MATCH(E1266,Cost_Components!$A$2:$A$29,0)),"")</f>
        <v>0.5</v>
      </c>
      <c r="K1266" s="17">
        <f t="shared" si="266"/>
        <v>0.63038461538461543</v>
      </c>
      <c r="L1266" s="17">
        <f>IFERROR(INDEX(Cost_Components!$S$2:$S$29,MATCH(E1266,Cost_Components!$A$2:$A$29,0)),"")</f>
        <v>0.31</v>
      </c>
      <c r="M1266" s="28">
        <f>IFERROR(INDEX(Cost_Components!$L$2:$L$29,MATCH(E1266,Cost_Components!$A$2:$A$29,0)),"")</f>
        <v>1</v>
      </c>
      <c r="N1266" s="29">
        <f>IFERROR(INDEX(Cost_Components!$P$2:$P$29,MATCH(E1266,Cost_Components!$A$2:$A$29,0)),"")</f>
        <v>64.94344126</v>
      </c>
      <c r="O1266" s="23">
        <f t="shared" si="267"/>
        <v>496978.91922463151</v>
      </c>
      <c r="P1266" s="23">
        <f t="shared" si="268"/>
        <v>547560.46365573502</v>
      </c>
      <c r="Q1266" s="23">
        <f t="shared" si="269"/>
        <v>11023742.850394623</v>
      </c>
      <c r="R1266" s="23">
        <f t="shared" si="270"/>
        <v>20345992.048336089</v>
      </c>
      <c r="S1266" s="23">
        <f t="shared" si="271"/>
        <v>9322249.1979414653</v>
      </c>
      <c r="T1266" s="16">
        <f>IFERROR(INDEX(Cost_Components!$R$2:$R$29,MATCH(E1266,Cost_Components!$A$2:$A$29,0)),"")</f>
        <v>1</v>
      </c>
      <c r="U1266" s="26">
        <f>IFERROR(INDEX(Cost_Components!$Q$2:$Q$29,MATCH(E1266,Cost_Components!$A$2:$A$29,0)),"")</f>
        <v>2023</v>
      </c>
      <c r="V1266" s="30">
        <f>1/(1+Calculation_Assumptions!$B$5)^(B1266-Calculation_Assumptions!$B$2)</f>
        <v>0.62316693922011435</v>
      </c>
      <c r="W1266" s="23">
        <f t="shared" si="272"/>
        <v>6869632.0908300364</v>
      </c>
      <c r="X1266" s="23">
        <f t="shared" si="273"/>
        <v>12678949.590158384</v>
      </c>
      <c r="Y1266" s="23">
        <f t="shared" si="274"/>
        <v>5809317.4993283488</v>
      </c>
      <c r="Z1266" s="17">
        <f>IFERROR(INDEX(Cost_Components!$T$2:$T$29,MATCH(E1266,Cost_Components!$A$2:$A$29,0)),"")</f>
        <v>0.8</v>
      </c>
      <c r="AA1266" s="26">
        <f>IFERROR(INDEX(Cost_Components!$U$2:$U$29,MATCH(E1266,Cost_Components!$A$2:$A$29,0)),"")</f>
        <v>2025</v>
      </c>
      <c r="AB1266" s="26">
        <f>IFERROR(INDEX(Cost_Components!$V$2:$V$29,MATCH(E1266,Cost_Components!$A$2:$A$29,0)),"")</f>
        <v>2050</v>
      </c>
      <c r="AC1266" s="26">
        <f>IFERROR(INDEX(Cost_Components!$M$2:$M$29,MATCH(E1266,Cost_Components!$A$2:$A$29,0)),"")</f>
        <v>30</v>
      </c>
      <c r="AD1266" s="26">
        <f>IFERROR(INDEX(Cost_Components!$N$2:$N$29,MATCH(E1266,Cost_Components!$A$2:$A$29,0)),"")</f>
        <v>95</v>
      </c>
      <c r="AE1266" s="16" t="str">
        <f>IFERROR(INDEX(Cost_Components!$O$2:$O$29,MATCH(E1266,Cost_Components!$A$2:$A$29,0)),"")</f>
        <v>Both</v>
      </c>
      <c r="AF1266" s="11">
        <v>993957.83844926301</v>
      </c>
      <c r="AG1266" s="11">
        <v>1095120.92731147</v>
      </c>
      <c r="AH1266" s="23">
        <f t="shared" si="275"/>
        <v>1</v>
      </c>
      <c r="AI1266" s="10">
        <v>315525215.31254798</v>
      </c>
      <c r="AJ1266" s="29">
        <f t="shared" si="276"/>
        <v>3.4937755575176137E-2</v>
      </c>
      <c r="AK1266" s="29">
        <f t="shared" si="277"/>
        <v>6.4482935312102002E-2</v>
      </c>
      <c r="AL1266" s="29">
        <f t="shared" si="278"/>
        <v>2.9545179736925872E-2</v>
      </c>
      <c r="AM1266" s="29">
        <f t="shared" si="279"/>
        <v>1.8411579225368239E-2</v>
      </c>
    </row>
    <row r="1267" spans="1:39">
      <c r="A1267" t="s">
        <v>115</v>
      </c>
      <c r="B1267" s="20">
        <v>2042</v>
      </c>
      <c r="C1267" t="s">
        <v>262</v>
      </c>
      <c r="D1267" t="s">
        <v>218</v>
      </c>
      <c r="E1267" s="22" t="s">
        <v>354</v>
      </c>
      <c r="F1267" s="22" t="s">
        <v>355</v>
      </c>
      <c r="G1267" s="22" t="s">
        <v>263</v>
      </c>
      <c r="H1267" s="22" t="s">
        <v>237</v>
      </c>
      <c r="I1267" s="22" t="s">
        <v>309</v>
      </c>
      <c r="J1267" s="17">
        <f>IFERROR(INDEX(Cost_Components!$K$2:$K$29,MATCH(E1267,Cost_Components!$A$2:$A$29,0)),"")</f>
        <v>0.5</v>
      </c>
      <c r="K1267" s="17">
        <f t="shared" si="266"/>
        <v>0.64923076923076928</v>
      </c>
      <c r="L1267" s="17">
        <f>IFERROR(INDEX(Cost_Components!$S$2:$S$29,MATCH(E1267,Cost_Components!$A$2:$A$29,0)),"")</f>
        <v>0.31</v>
      </c>
      <c r="M1267" s="28">
        <f>IFERROR(INDEX(Cost_Components!$L$2:$L$29,MATCH(E1267,Cost_Components!$A$2:$A$29,0)),"")</f>
        <v>1</v>
      </c>
      <c r="N1267" s="29">
        <f>IFERROR(INDEX(Cost_Components!$P$2:$P$29,MATCH(E1267,Cost_Components!$A$2:$A$29,0)),"")</f>
        <v>64.94344126</v>
      </c>
      <c r="O1267" s="23">
        <f t="shared" si="267"/>
        <v>494782.76651204698</v>
      </c>
      <c r="P1267" s="23">
        <f t="shared" si="268"/>
        <v>549022.76132444001</v>
      </c>
      <c r="Q1267" s="23">
        <f t="shared" si="269"/>
        <v>11053182.509647798</v>
      </c>
      <c r="R1267" s="23">
        <f t="shared" si="270"/>
        <v>20861664.484784227</v>
      </c>
      <c r="S1267" s="23">
        <f t="shared" si="271"/>
        <v>9808481.9751364291</v>
      </c>
      <c r="T1267" s="16">
        <f>IFERROR(INDEX(Cost_Components!$R$2:$R$29,MATCH(E1267,Cost_Components!$A$2:$A$29,0)),"")</f>
        <v>1</v>
      </c>
      <c r="U1267" s="26">
        <f>IFERROR(INDEX(Cost_Components!$Q$2:$Q$29,MATCH(E1267,Cost_Components!$A$2:$A$29,0)),"")</f>
        <v>2023</v>
      </c>
      <c r="V1267" s="30">
        <f>1/(1+Calculation_Assumptions!$B$5)^(B1267-Calculation_Assumptions!$B$2)</f>
        <v>0.60501644584477121</v>
      </c>
      <c r="W1267" s="23">
        <f t="shared" si="272"/>
        <v>6687357.1972606992</v>
      </c>
      <c r="X1267" s="23">
        <f t="shared" si="273"/>
        <v>12621650.100990243</v>
      </c>
      <c r="Y1267" s="23">
        <f t="shared" si="274"/>
        <v>5934292.903729544</v>
      </c>
      <c r="Z1267" s="17">
        <f>IFERROR(INDEX(Cost_Components!$T$2:$T$29,MATCH(E1267,Cost_Components!$A$2:$A$29,0)),"")</f>
        <v>0.8</v>
      </c>
      <c r="AA1267" s="26">
        <f>IFERROR(INDEX(Cost_Components!$U$2:$U$29,MATCH(E1267,Cost_Components!$A$2:$A$29,0)),"")</f>
        <v>2025</v>
      </c>
      <c r="AB1267" s="26">
        <f>IFERROR(INDEX(Cost_Components!$V$2:$V$29,MATCH(E1267,Cost_Components!$A$2:$A$29,0)),"")</f>
        <v>2050</v>
      </c>
      <c r="AC1267" s="26">
        <f>IFERROR(INDEX(Cost_Components!$M$2:$M$29,MATCH(E1267,Cost_Components!$A$2:$A$29,0)),"")</f>
        <v>30</v>
      </c>
      <c r="AD1267" s="26">
        <f>IFERROR(INDEX(Cost_Components!$N$2:$N$29,MATCH(E1267,Cost_Components!$A$2:$A$29,0)),"")</f>
        <v>95</v>
      </c>
      <c r="AE1267" s="16" t="str">
        <f>IFERROR(INDEX(Cost_Components!$O$2:$O$29,MATCH(E1267,Cost_Components!$A$2:$A$29,0)),"")</f>
        <v>Both</v>
      </c>
      <c r="AF1267" s="11">
        <v>989565.53302409395</v>
      </c>
      <c r="AG1267" s="11">
        <v>1098045.52264888</v>
      </c>
      <c r="AH1267" s="23">
        <f t="shared" si="275"/>
        <v>1</v>
      </c>
      <c r="AI1267" s="10">
        <v>316707694.211882</v>
      </c>
      <c r="AJ1267" s="29">
        <f t="shared" si="276"/>
        <v>3.4900265170864656E-2</v>
      </c>
      <c r="AK1267" s="29">
        <f t="shared" si="277"/>
        <v>6.5870406264356418E-2</v>
      </c>
      <c r="AL1267" s="29">
        <f t="shared" si="278"/>
        <v>3.0970141093491759E-2</v>
      </c>
      <c r="AM1267" s="29">
        <f t="shared" si="279"/>
        <v>1.8737444691695481E-2</v>
      </c>
    </row>
    <row r="1268" spans="1:39">
      <c r="A1268" t="s">
        <v>115</v>
      </c>
      <c r="B1268" s="20">
        <v>2043</v>
      </c>
      <c r="C1268" t="s">
        <v>262</v>
      </c>
      <c r="D1268" t="s">
        <v>218</v>
      </c>
      <c r="E1268" s="22" t="s">
        <v>354</v>
      </c>
      <c r="F1268" s="22" t="s">
        <v>355</v>
      </c>
      <c r="G1268" s="22" t="s">
        <v>263</v>
      </c>
      <c r="H1268" s="22" t="s">
        <v>237</v>
      </c>
      <c r="I1268" s="22" t="s">
        <v>309</v>
      </c>
      <c r="J1268" s="17">
        <f>IFERROR(INDEX(Cost_Components!$K$2:$K$29,MATCH(E1268,Cost_Components!$A$2:$A$29,0)),"")</f>
        <v>0.5</v>
      </c>
      <c r="K1268" s="17">
        <f t="shared" si="266"/>
        <v>0.66807692307692301</v>
      </c>
      <c r="L1268" s="17">
        <f>IFERROR(INDEX(Cost_Components!$S$2:$S$29,MATCH(E1268,Cost_Components!$A$2:$A$29,0)),"")</f>
        <v>0.31</v>
      </c>
      <c r="M1268" s="28">
        <f>IFERROR(INDEX(Cost_Components!$L$2:$L$29,MATCH(E1268,Cost_Components!$A$2:$A$29,0)),"")</f>
        <v>1</v>
      </c>
      <c r="N1268" s="29">
        <f>IFERROR(INDEX(Cost_Components!$P$2:$P$29,MATCH(E1268,Cost_Components!$A$2:$A$29,0)),"")</f>
        <v>64.94344126</v>
      </c>
      <c r="O1268" s="23">
        <f t="shared" si="267"/>
        <v>491691.300750394</v>
      </c>
      <c r="P1268" s="23">
        <f t="shared" si="268"/>
        <v>549562.26591130497</v>
      </c>
      <c r="Q1268" s="23">
        <f t="shared" si="269"/>
        <v>11064044.067826234</v>
      </c>
      <c r="R1268" s="23">
        <f t="shared" si="270"/>
        <v>21333115.88968461</v>
      </c>
      <c r="S1268" s="23">
        <f t="shared" si="271"/>
        <v>10269071.821858376</v>
      </c>
      <c r="T1268" s="16">
        <f>IFERROR(INDEX(Cost_Components!$R$2:$R$29,MATCH(E1268,Cost_Components!$A$2:$A$29,0)),"")</f>
        <v>1</v>
      </c>
      <c r="U1268" s="26">
        <f>IFERROR(INDEX(Cost_Components!$Q$2:$Q$29,MATCH(E1268,Cost_Components!$A$2:$A$29,0)),"")</f>
        <v>2023</v>
      </c>
      <c r="V1268" s="30">
        <f>1/(1+Calculation_Assumptions!$B$5)^(B1268-Calculation_Assumptions!$B$2)</f>
        <v>0.5873946076162827</v>
      </c>
      <c r="W1268" s="23">
        <f t="shared" si="272"/>
        <v>6498959.8238700507</v>
      </c>
      <c r="X1268" s="23">
        <f t="shared" si="273"/>
        <v>12530957.237253977</v>
      </c>
      <c r="Y1268" s="23">
        <f t="shared" si="274"/>
        <v>6031997.4133839263</v>
      </c>
      <c r="Z1268" s="17">
        <f>IFERROR(INDEX(Cost_Components!$T$2:$T$29,MATCH(E1268,Cost_Components!$A$2:$A$29,0)),"")</f>
        <v>0.8</v>
      </c>
      <c r="AA1268" s="26">
        <f>IFERROR(INDEX(Cost_Components!$U$2:$U$29,MATCH(E1268,Cost_Components!$A$2:$A$29,0)),"")</f>
        <v>2025</v>
      </c>
      <c r="AB1268" s="26">
        <f>IFERROR(INDEX(Cost_Components!$V$2:$V$29,MATCH(E1268,Cost_Components!$A$2:$A$29,0)),"")</f>
        <v>2050</v>
      </c>
      <c r="AC1268" s="26">
        <f>IFERROR(INDEX(Cost_Components!$M$2:$M$29,MATCH(E1268,Cost_Components!$A$2:$A$29,0)),"")</f>
        <v>30</v>
      </c>
      <c r="AD1268" s="26">
        <f>IFERROR(INDEX(Cost_Components!$N$2:$N$29,MATCH(E1268,Cost_Components!$A$2:$A$29,0)),"")</f>
        <v>95</v>
      </c>
      <c r="AE1268" s="16" t="str">
        <f>IFERROR(INDEX(Cost_Components!$O$2:$O$29,MATCH(E1268,Cost_Components!$A$2:$A$29,0)),"")</f>
        <v>Both</v>
      </c>
      <c r="AF1268" s="11">
        <v>983382.60150078801</v>
      </c>
      <c r="AG1268" s="11">
        <v>1099124.5318226099</v>
      </c>
      <c r="AH1268" s="23">
        <f t="shared" si="275"/>
        <v>1</v>
      </c>
      <c r="AI1268" s="10">
        <v>317814114.06715202</v>
      </c>
      <c r="AJ1268" s="29">
        <f t="shared" si="276"/>
        <v>3.4812941207162607E-2</v>
      </c>
      <c r="AK1268" s="29">
        <f t="shared" si="277"/>
        <v>6.7124507520068988E-2</v>
      </c>
      <c r="AL1268" s="29">
        <f t="shared" si="278"/>
        <v>3.2311566312906381E-2</v>
      </c>
      <c r="AM1268" s="29">
        <f t="shared" si="279"/>
        <v>1.8979639815837144E-2</v>
      </c>
    </row>
    <row r="1269" spans="1:39">
      <c r="A1269" t="s">
        <v>115</v>
      </c>
      <c r="B1269" s="20">
        <v>2044</v>
      </c>
      <c r="C1269" t="s">
        <v>262</v>
      </c>
      <c r="D1269" t="s">
        <v>218</v>
      </c>
      <c r="E1269" s="22" t="s">
        <v>354</v>
      </c>
      <c r="F1269" s="22" t="s">
        <v>355</v>
      </c>
      <c r="G1269" s="22" t="s">
        <v>263</v>
      </c>
      <c r="H1269" s="22" t="s">
        <v>237</v>
      </c>
      <c r="I1269" s="22" t="s">
        <v>309</v>
      </c>
      <c r="J1269" s="17">
        <f>IFERROR(INDEX(Cost_Components!$K$2:$K$29,MATCH(E1269,Cost_Components!$A$2:$A$29,0)),"")</f>
        <v>0.5</v>
      </c>
      <c r="K1269" s="17">
        <f t="shared" si="266"/>
        <v>0.68692307692307697</v>
      </c>
      <c r="L1269" s="17">
        <f>IFERROR(INDEX(Cost_Components!$S$2:$S$29,MATCH(E1269,Cost_Components!$A$2:$A$29,0)),"")</f>
        <v>0.31</v>
      </c>
      <c r="M1269" s="28">
        <f>IFERROR(INDEX(Cost_Components!$L$2:$L$29,MATCH(E1269,Cost_Components!$A$2:$A$29,0)),"")</f>
        <v>1</v>
      </c>
      <c r="N1269" s="29">
        <f>IFERROR(INDEX(Cost_Components!$P$2:$P$29,MATCH(E1269,Cost_Components!$A$2:$A$29,0)),"")</f>
        <v>64.94344126</v>
      </c>
      <c r="O1269" s="23">
        <f t="shared" si="267"/>
        <v>488476.5751595255</v>
      </c>
      <c r="P1269" s="23">
        <f t="shared" si="268"/>
        <v>549965.38133183494</v>
      </c>
      <c r="Q1269" s="23">
        <f t="shared" si="269"/>
        <v>11072159.775642833</v>
      </c>
      <c r="R1269" s="23">
        <f t="shared" si="270"/>
        <v>21791501.031401884</v>
      </c>
      <c r="S1269" s="23">
        <f t="shared" si="271"/>
        <v>10719341.255759051</v>
      </c>
      <c r="T1269" s="16">
        <f>IFERROR(INDEX(Cost_Components!$R$2:$R$29,MATCH(E1269,Cost_Components!$A$2:$A$29,0)),"")</f>
        <v>1</v>
      </c>
      <c r="U1269" s="26">
        <f>IFERROR(INDEX(Cost_Components!$Q$2:$Q$29,MATCH(E1269,Cost_Components!$A$2:$A$29,0)),"")</f>
        <v>2023</v>
      </c>
      <c r="V1269" s="30">
        <f>1/(1+Calculation_Assumptions!$B$5)^(B1269-Calculation_Assumptions!$B$2)</f>
        <v>0.57028602681192497</v>
      </c>
      <c r="W1269" s="23">
        <f t="shared" si="272"/>
        <v>6314298.0066781659</v>
      </c>
      <c r="X1269" s="23">
        <f t="shared" si="273"/>
        <v>12427388.541466145</v>
      </c>
      <c r="Y1269" s="23">
        <f t="shared" si="274"/>
        <v>6113090.5347879799</v>
      </c>
      <c r="Z1269" s="17">
        <f>IFERROR(INDEX(Cost_Components!$T$2:$T$29,MATCH(E1269,Cost_Components!$A$2:$A$29,0)),"")</f>
        <v>0.8</v>
      </c>
      <c r="AA1269" s="26">
        <f>IFERROR(INDEX(Cost_Components!$U$2:$U$29,MATCH(E1269,Cost_Components!$A$2:$A$29,0)),"")</f>
        <v>2025</v>
      </c>
      <c r="AB1269" s="26">
        <f>IFERROR(INDEX(Cost_Components!$V$2:$V$29,MATCH(E1269,Cost_Components!$A$2:$A$29,0)),"")</f>
        <v>2050</v>
      </c>
      <c r="AC1269" s="26">
        <f>IFERROR(INDEX(Cost_Components!$M$2:$M$29,MATCH(E1269,Cost_Components!$A$2:$A$29,0)),"")</f>
        <v>30</v>
      </c>
      <c r="AD1269" s="26">
        <f>IFERROR(INDEX(Cost_Components!$N$2:$N$29,MATCH(E1269,Cost_Components!$A$2:$A$29,0)),"")</f>
        <v>95</v>
      </c>
      <c r="AE1269" s="16" t="str">
        <f>IFERROR(INDEX(Cost_Components!$O$2:$O$29,MATCH(E1269,Cost_Components!$A$2:$A$29,0)),"")</f>
        <v>Both</v>
      </c>
      <c r="AF1269" s="11">
        <v>976953.150319051</v>
      </c>
      <c r="AG1269" s="11">
        <v>1099930.7626636699</v>
      </c>
      <c r="AH1269" s="23">
        <f t="shared" si="275"/>
        <v>1</v>
      </c>
      <c r="AI1269" s="10">
        <v>318840890.73215598</v>
      </c>
      <c r="AJ1269" s="29">
        <f t="shared" si="276"/>
        <v>3.4726285421602526E-2</v>
      </c>
      <c r="AK1269" s="29">
        <f t="shared" si="277"/>
        <v>6.8346004746636949E-2</v>
      </c>
      <c r="AL1269" s="29">
        <f t="shared" si="278"/>
        <v>3.3619719325034415E-2</v>
      </c>
      <c r="AM1269" s="29">
        <f t="shared" si="279"/>
        <v>1.917285615640597E-2</v>
      </c>
    </row>
    <row r="1270" spans="1:39">
      <c r="A1270" t="s">
        <v>115</v>
      </c>
      <c r="B1270" s="20">
        <v>2045</v>
      </c>
      <c r="C1270" t="s">
        <v>262</v>
      </c>
      <c r="D1270" t="s">
        <v>218</v>
      </c>
      <c r="E1270" s="22" t="s">
        <v>354</v>
      </c>
      <c r="F1270" s="22" t="s">
        <v>355</v>
      </c>
      <c r="G1270" s="22" t="s">
        <v>263</v>
      </c>
      <c r="H1270" s="22" t="s">
        <v>237</v>
      </c>
      <c r="I1270" s="22" t="s">
        <v>309</v>
      </c>
      <c r="J1270" s="17">
        <f>IFERROR(INDEX(Cost_Components!$K$2:$K$29,MATCH(E1270,Cost_Components!$A$2:$A$29,0)),"")</f>
        <v>0.5</v>
      </c>
      <c r="K1270" s="17">
        <f t="shared" si="266"/>
        <v>0.70576923076923082</v>
      </c>
      <c r="L1270" s="17">
        <f>IFERROR(INDEX(Cost_Components!$S$2:$S$29,MATCH(E1270,Cost_Components!$A$2:$A$29,0)),"")</f>
        <v>0.31</v>
      </c>
      <c r="M1270" s="28">
        <f>IFERROR(INDEX(Cost_Components!$L$2:$L$29,MATCH(E1270,Cost_Components!$A$2:$A$29,0)),"")</f>
        <v>1</v>
      </c>
      <c r="N1270" s="29">
        <f>IFERROR(INDEX(Cost_Components!$P$2:$P$29,MATCH(E1270,Cost_Components!$A$2:$A$29,0)),"")</f>
        <v>64.94344126</v>
      </c>
      <c r="O1270" s="23">
        <f t="shared" si="267"/>
        <v>485215.35975077748</v>
      </c>
      <c r="P1270" s="23">
        <f t="shared" si="268"/>
        <v>550309.93331563496</v>
      </c>
      <c r="Q1270" s="23">
        <f t="shared" si="269"/>
        <v>11079096.457014322</v>
      </c>
      <c r="R1270" s="23">
        <f t="shared" si="270"/>
        <v>22239886.084026445</v>
      </c>
      <c r="S1270" s="23">
        <f t="shared" si="271"/>
        <v>11160789.627012122</v>
      </c>
      <c r="T1270" s="16">
        <f>IFERROR(INDEX(Cost_Components!$R$2:$R$29,MATCH(E1270,Cost_Components!$A$2:$A$29,0)),"")</f>
        <v>1</v>
      </c>
      <c r="U1270" s="26">
        <f>IFERROR(INDEX(Cost_Components!$Q$2:$Q$29,MATCH(E1270,Cost_Components!$A$2:$A$29,0)),"")</f>
        <v>2023</v>
      </c>
      <c r="V1270" s="30">
        <f>1/(1+Calculation_Assumptions!$B$5)^(B1270-Calculation_Assumptions!$B$2)</f>
        <v>0.55367575418633497</v>
      </c>
      <c r="W1270" s="23">
        <f t="shared" si="272"/>
        <v>6134227.0865405565</v>
      </c>
      <c r="X1270" s="23">
        <f t="shared" si="273"/>
        <v>12313685.700591518</v>
      </c>
      <c r="Y1270" s="23">
        <f t="shared" si="274"/>
        <v>6179458.6140509611</v>
      </c>
      <c r="Z1270" s="17">
        <f>IFERROR(INDEX(Cost_Components!$T$2:$T$29,MATCH(E1270,Cost_Components!$A$2:$A$29,0)),"")</f>
        <v>0.8</v>
      </c>
      <c r="AA1270" s="26">
        <f>IFERROR(INDEX(Cost_Components!$U$2:$U$29,MATCH(E1270,Cost_Components!$A$2:$A$29,0)),"")</f>
        <v>2025</v>
      </c>
      <c r="AB1270" s="26">
        <f>IFERROR(INDEX(Cost_Components!$V$2:$V$29,MATCH(E1270,Cost_Components!$A$2:$A$29,0)),"")</f>
        <v>2050</v>
      </c>
      <c r="AC1270" s="26">
        <f>IFERROR(INDEX(Cost_Components!$M$2:$M$29,MATCH(E1270,Cost_Components!$A$2:$A$29,0)),"")</f>
        <v>30</v>
      </c>
      <c r="AD1270" s="26">
        <f>IFERROR(INDEX(Cost_Components!$N$2:$N$29,MATCH(E1270,Cost_Components!$A$2:$A$29,0)),"")</f>
        <v>95</v>
      </c>
      <c r="AE1270" s="16" t="str">
        <f>IFERROR(INDEX(Cost_Components!$O$2:$O$29,MATCH(E1270,Cost_Components!$A$2:$A$29,0)),"")</f>
        <v>Both</v>
      </c>
      <c r="AF1270" s="11">
        <v>970430.71950155497</v>
      </c>
      <c r="AG1270" s="11">
        <v>1100619.8666312699</v>
      </c>
      <c r="AH1270" s="23">
        <f t="shared" si="275"/>
        <v>1</v>
      </c>
      <c r="AI1270" s="10">
        <v>319784682.33108002</v>
      </c>
      <c r="AJ1270" s="29">
        <f t="shared" si="276"/>
        <v>3.4645488258702437E-2</v>
      </c>
      <c r="AK1270" s="29">
        <f t="shared" si="277"/>
        <v>6.9546439566486207E-2</v>
      </c>
      <c r="AL1270" s="29">
        <f t="shared" si="278"/>
        <v>3.4900951307783763E-2</v>
      </c>
      <c r="AM1270" s="29">
        <f t="shared" si="279"/>
        <v>1.9323810537157728E-2</v>
      </c>
    </row>
    <row r="1271" spans="1:39">
      <c r="A1271" t="s">
        <v>115</v>
      </c>
      <c r="B1271" s="20">
        <v>2046</v>
      </c>
      <c r="C1271" t="s">
        <v>262</v>
      </c>
      <c r="D1271" t="s">
        <v>218</v>
      </c>
      <c r="E1271" s="22" t="s">
        <v>354</v>
      </c>
      <c r="F1271" s="22" t="s">
        <v>355</v>
      </c>
      <c r="G1271" s="22" t="s">
        <v>263</v>
      </c>
      <c r="H1271" s="22" t="s">
        <v>237</v>
      </c>
      <c r="I1271" s="22" t="s">
        <v>309</v>
      </c>
      <c r="J1271" s="17">
        <f>IFERROR(INDEX(Cost_Components!$K$2:$K$29,MATCH(E1271,Cost_Components!$A$2:$A$29,0)),"")</f>
        <v>0.5</v>
      </c>
      <c r="K1271" s="17">
        <f t="shared" si="266"/>
        <v>0.72461538461538466</v>
      </c>
      <c r="L1271" s="17">
        <f>IFERROR(INDEX(Cost_Components!$S$2:$S$29,MATCH(E1271,Cost_Components!$A$2:$A$29,0)),"")</f>
        <v>0.31</v>
      </c>
      <c r="M1271" s="28">
        <f>IFERROR(INDEX(Cost_Components!$L$2:$L$29,MATCH(E1271,Cost_Components!$A$2:$A$29,0)),"")</f>
        <v>1</v>
      </c>
      <c r="N1271" s="29">
        <f>IFERROR(INDEX(Cost_Components!$P$2:$P$29,MATCH(E1271,Cost_Components!$A$2:$A$29,0)),"")</f>
        <v>64.94344126</v>
      </c>
      <c r="O1271" s="23">
        <f t="shared" si="267"/>
        <v>481557.23549576051</v>
      </c>
      <c r="P1271" s="23">
        <f t="shared" si="268"/>
        <v>550254.23085028003</v>
      </c>
      <c r="Q1271" s="23">
        <f t="shared" si="269"/>
        <v>11077975.02898041</v>
      </c>
      <c r="R1271" s="23">
        <f t="shared" si="270"/>
        <v>22661609.971242763</v>
      </c>
      <c r="S1271" s="23">
        <f t="shared" si="271"/>
        <v>11583634.942262353</v>
      </c>
      <c r="T1271" s="16">
        <f>IFERROR(INDEX(Cost_Components!$R$2:$R$29,MATCH(E1271,Cost_Components!$A$2:$A$29,0)),"")</f>
        <v>1</v>
      </c>
      <c r="U1271" s="26">
        <f>IFERROR(INDEX(Cost_Components!$Q$2:$Q$29,MATCH(E1271,Cost_Components!$A$2:$A$29,0)),"")</f>
        <v>2023</v>
      </c>
      <c r="V1271" s="30">
        <f>1/(1+Calculation_Assumptions!$B$5)^(B1271-Calculation_Assumptions!$B$2)</f>
        <v>0.5375492759090631</v>
      </c>
      <c r="W1271" s="23">
        <f t="shared" si="272"/>
        <v>5954957.4553671014</v>
      </c>
      <c r="X1271" s="23">
        <f t="shared" si="273"/>
        <v>12181732.030975152</v>
      </c>
      <c r="Y1271" s="23">
        <f t="shared" si="274"/>
        <v>6226774.5756080495</v>
      </c>
      <c r="Z1271" s="17">
        <f>IFERROR(INDEX(Cost_Components!$T$2:$T$29,MATCH(E1271,Cost_Components!$A$2:$A$29,0)),"")</f>
        <v>0.8</v>
      </c>
      <c r="AA1271" s="26">
        <f>IFERROR(INDEX(Cost_Components!$U$2:$U$29,MATCH(E1271,Cost_Components!$A$2:$A$29,0)),"")</f>
        <v>2025</v>
      </c>
      <c r="AB1271" s="26">
        <f>IFERROR(INDEX(Cost_Components!$V$2:$V$29,MATCH(E1271,Cost_Components!$A$2:$A$29,0)),"")</f>
        <v>2050</v>
      </c>
      <c r="AC1271" s="26">
        <f>IFERROR(INDEX(Cost_Components!$M$2:$M$29,MATCH(E1271,Cost_Components!$A$2:$A$29,0)),"")</f>
        <v>30</v>
      </c>
      <c r="AD1271" s="26">
        <f>IFERROR(INDEX(Cost_Components!$N$2:$N$29,MATCH(E1271,Cost_Components!$A$2:$A$29,0)),"")</f>
        <v>95</v>
      </c>
      <c r="AE1271" s="16" t="str">
        <f>IFERROR(INDEX(Cost_Components!$O$2:$O$29,MATCH(E1271,Cost_Components!$A$2:$A$29,0)),"")</f>
        <v>Both</v>
      </c>
      <c r="AF1271" s="11">
        <v>963114.47099152103</v>
      </c>
      <c r="AG1271" s="11">
        <v>1100508.4617005601</v>
      </c>
      <c r="AH1271" s="23">
        <f t="shared" si="275"/>
        <v>1</v>
      </c>
      <c r="AI1271" s="10">
        <v>320645615.981408</v>
      </c>
      <c r="AJ1271" s="29">
        <f t="shared" si="276"/>
        <v>3.4548967697792393E-2</v>
      </c>
      <c r="AK1271" s="29">
        <f t="shared" si="277"/>
        <v>7.0674940937152098E-2</v>
      </c>
      <c r="AL1271" s="29">
        <f t="shared" si="278"/>
        <v>3.6125973239359704E-2</v>
      </c>
      <c r="AM1271" s="29">
        <f t="shared" si="279"/>
        <v>1.9419490756327998E-2</v>
      </c>
    </row>
    <row r="1272" spans="1:39">
      <c r="A1272" t="s">
        <v>115</v>
      </c>
      <c r="B1272" s="20">
        <v>2047</v>
      </c>
      <c r="C1272" t="s">
        <v>262</v>
      </c>
      <c r="D1272" t="s">
        <v>218</v>
      </c>
      <c r="E1272" s="22" t="s">
        <v>354</v>
      </c>
      <c r="F1272" s="22" t="s">
        <v>355</v>
      </c>
      <c r="G1272" s="22" t="s">
        <v>263</v>
      </c>
      <c r="H1272" s="22" t="s">
        <v>237</v>
      </c>
      <c r="I1272" s="22" t="s">
        <v>309</v>
      </c>
      <c r="J1272" s="17">
        <f>IFERROR(INDEX(Cost_Components!$K$2:$K$29,MATCH(E1272,Cost_Components!$A$2:$A$29,0)),"")</f>
        <v>0.5</v>
      </c>
      <c r="K1272" s="17">
        <f t="shared" si="266"/>
        <v>0.74346153846153851</v>
      </c>
      <c r="L1272" s="17">
        <f>IFERROR(INDEX(Cost_Components!$S$2:$S$29,MATCH(E1272,Cost_Components!$A$2:$A$29,0)),"")</f>
        <v>0.31</v>
      </c>
      <c r="M1272" s="28">
        <f>IFERROR(INDEX(Cost_Components!$L$2:$L$29,MATCH(E1272,Cost_Components!$A$2:$A$29,0)),"")</f>
        <v>1</v>
      </c>
      <c r="N1272" s="29">
        <f>IFERROR(INDEX(Cost_Components!$P$2:$P$29,MATCH(E1272,Cost_Components!$A$2:$A$29,0)),"")</f>
        <v>64.94344126</v>
      </c>
      <c r="O1272" s="23">
        <f t="shared" si="267"/>
        <v>477494.26354947948</v>
      </c>
      <c r="P1272" s="23">
        <f t="shared" si="268"/>
        <v>549773.84569056495</v>
      </c>
      <c r="Q1272" s="23">
        <f t="shared" si="269"/>
        <v>11068303.690705748</v>
      </c>
      <c r="R1272" s="23">
        <f t="shared" si="270"/>
        <v>23054832.011391815</v>
      </c>
      <c r="S1272" s="23">
        <f t="shared" si="271"/>
        <v>11986528.320686067</v>
      </c>
      <c r="T1272" s="16">
        <f>IFERROR(INDEX(Cost_Components!$R$2:$R$29,MATCH(E1272,Cost_Components!$A$2:$A$29,0)),"")</f>
        <v>1</v>
      </c>
      <c r="U1272" s="26">
        <f>IFERROR(INDEX(Cost_Components!$Q$2:$Q$29,MATCH(E1272,Cost_Components!$A$2:$A$29,0)),"")</f>
        <v>2023</v>
      </c>
      <c r="V1272" s="30">
        <f>1/(1+Calculation_Assumptions!$B$5)^(B1272-Calculation_Assumptions!$B$2)</f>
        <v>0.52189250088258554</v>
      </c>
      <c r="W1272" s="23">
        <f t="shared" si="272"/>
        <v>5776464.6936703743</v>
      </c>
      <c r="X1272" s="23">
        <f t="shared" si="273"/>
        <v>12032143.935853165</v>
      </c>
      <c r="Y1272" s="23">
        <f t="shared" si="274"/>
        <v>6255679.2421827894</v>
      </c>
      <c r="Z1272" s="17">
        <f>IFERROR(INDEX(Cost_Components!$T$2:$T$29,MATCH(E1272,Cost_Components!$A$2:$A$29,0)),"")</f>
        <v>0.8</v>
      </c>
      <c r="AA1272" s="26">
        <f>IFERROR(INDEX(Cost_Components!$U$2:$U$29,MATCH(E1272,Cost_Components!$A$2:$A$29,0)),"")</f>
        <v>2025</v>
      </c>
      <c r="AB1272" s="26">
        <f>IFERROR(INDEX(Cost_Components!$V$2:$V$29,MATCH(E1272,Cost_Components!$A$2:$A$29,0)),"")</f>
        <v>2050</v>
      </c>
      <c r="AC1272" s="26">
        <f>IFERROR(INDEX(Cost_Components!$M$2:$M$29,MATCH(E1272,Cost_Components!$A$2:$A$29,0)),"")</f>
        <v>30</v>
      </c>
      <c r="AD1272" s="26">
        <f>IFERROR(INDEX(Cost_Components!$N$2:$N$29,MATCH(E1272,Cost_Components!$A$2:$A$29,0)),"")</f>
        <v>95</v>
      </c>
      <c r="AE1272" s="16" t="str">
        <f>IFERROR(INDEX(Cost_Components!$O$2:$O$29,MATCH(E1272,Cost_Components!$A$2:$A$29,0)),"")</f>
        <v>Both</v>
      </c>
      <c r="AF1272" s="11">
        <v>954988.52709895896</v>
      </c>
      <c r="AG1272" s="11">
        <v>1099547.6913811299</v>
      </c>
      <c r="AH1272" s="23">
        <f t="shared" si="275"/>
        <v>1</v>
      </c>
      <c r="AI1272" s="10">
        <v>321429520.52287501</v>
      </c>
      <c r="AJ1272" s="29">
        <f t="shared" si="276"/>
        <v>3.4434620916898813E-2</v>
      </c>
      <c r="AK1272" s="29">
        <f t="shared" si="277"/>
        <v>7.1725932247567417E-2</v>
      </c>
      <c r="AL1272" s="29">
        <f t="shared" si="278"/>
        <v>3.7291311330668604E-2</v>
      </c>
      <c r="AM1272" s="29">
        <f t="shared" si="279"/>
        <v>1.9462055731553737E-2</v>
      </c>
    </row>
    <row r="1273" spans="1:39">
      <c r="A1273" t="s">
        <v>115</v>
      </c>
      <c r="B1273" s="20">
        <v>2048</v>
      </c>
      <c r="C1273" t="s">
        <v>262</v>
      </c>
      <c r="D1273" t="s">
        <v>218</v>
      </c>
      <c r="E1273" s="22" t="s">
        <v>354</v>
      </c>
      <c r="F1273" s="22" t="s">
        <v>355</v>
      </c>
      <c r="G1273" s="22" t="s">
        <v>263</v>
      </c>
      <c r="H1273" s="22" t="s">
        <v>237</v>
      </c>
      <c r="I1273" s="22" t="s">
        <v>309</v>
      </c>
      <c r="J1273" s="17">
        <f>IFERROR(INDEX(Cost_Components!$K$2:$K$29,MATCH(E1273,Cost_Components!$A$2:$A$29,0)),"")</f>
        <v>0.5</v>
      </c>
      <c r="K1273" s="17">
        <f t="shared" si="266"/>
        <v>0.76230769230769235</v>
      </c>
      <c r="L1273" s="17">
        <f>IFERROR(INDEX(Cost_Components!$S$2:$S$29,MATCH(E1273,Cost_Components!$A$2:$A$29,0)),"")</f>
        <v>0.31</v>
      </c>
      <c r="M1273" s="28">
        <f>IFERROR(INDEX(Cost_Components!$L$2:$L$29,MATCH(E1273,Cost_Components!$A$2:$A$29,0)),"")</f>
        <v>1</v>
      </c>
      <c r="N1273" s="29">
        <f>IFERROR(INDEX(Cost_Components!$P$2:$P$29,MATCH(E1273,Cost_Components!$A$2:$A$29,0)),"")</f>
        <v>64.94344126</v>
      </c>
      <c r="O1273" s="23">
        <f t="shared" si="267"/>
        <v>473312.6017824625</v>
      </c>
      <c r="P1273" s="23">
        <f t="shared" si="268"/>
        <v>549107.74822035001</v>
      </c>
      <c r="Q1273" s="23">
        <f t="shared" si="269"/>
        <v>11054893.505507344</v>
      </c>
      <c r="R1273" s="23">
        <f t="shared" si="270"/>
        <v>23432232.468549103</v>
      </c>
      <c r="S1273" s="23">
        <f t="shared" si="271"/>
        <v>12377338.963041758</v>
      </c>
      <c r="T1273" s="16">
        <f>IFERROR(INDEX(Cost_Components!$R$2:$R$29,MATCH(E1273,Cost_Components!$A$2:$A$29,0)),"")</f>
        <v>1</v>
      </c>
      <c r="U1273" s="26">
        <f>IFERROR(INDEX(Cost_Components!$Q$2:$Q$29,MATCH(E1273,Cost_Components!$A$2:$A$29,0)),"")</f>
        <v>2023</v>
      </c>
      <c r="V1273" s="30">
        <f>1/(1+Calculation_Assumptions!$B$5)^(B1273-Calculation_Assumptions!$B$2)</f>
        <v>0.50669174842969467</v>
      </c>
      <c r="W1273" s="23">
        <f t="shared" si="272"/>
        <v>5601423.3190095928</v>
      </c>
      <c r="X1273" s="23">
        <f t="shared" si="273"/>
        <v>11872918.839100204</v>
      </c>
      <c r="Y1273" s="23">
        <f t="shared" si="274"/>
        <v>6271495.5200906126</v>
      </c>
      <c r="Z1273" s="17">
        <f>IFERROR(INDEX(Cost_Components!$T$2:$T$29,MATCH(E1273,Cost_Components!$A$2:$A$29,0)),"")</f>
        <v>0.8</v>
      </c>
      <c r="AA1273" s="26">
        <f>IFERROR(INDEX(Cost_Components!$U$2:$U$29,MATCH(E1273,Cost_Components!$A$2:$A$29,0)),"")</f>
        <v>2025</v>
      </c>
      <c r="AB1273" s="26">
        <f>IFERROR(INDEX(Cost_Components!$V$2:$V$29,MATCH(E1273,Cost_Components!$A$2:$A$29,0)),"")</f>
        <v>2050</v>
      </c>
      <c r="AC1273" s="26">
        <f>IFERROR(INDEX(Cost_Components!$M$2:$M$29,MATCH(E1273,Cost_Components!$A$2:$A$29,0)),"")</f>
        <v>30</v>
      </c>
      <c r="AD1273" s="26">
        <f>IFERROR(INDEX(Cost_Components!$N$2:$N$29,MATCH(E1273,Cost_Components!$A$2:$A$29,0)),"")</f>
        <v>95</v>
      </c>
      <c r="AE1273" s="16" t="str">
        <f>IFERROR(INDEX(Cost_Components!$O$2:$O$29,MATCH(E1273,Cost_Components!$A$2:$A$29,0)),"")</f>
        <v>Both</v>
      </c>
      <c r="AF1273" s="11">
        <v>946625.203564925</v>
      </c>
      <c r="AG1273" s="11">
        <v>1098215.4964407</v>
      </c>
      <c r="AH1273" s="23">
        <f t="shared" si="275"/>
        <v>1</v>
      </c>
      <c r="AI1273" s="10">
        <v>322136832.26016098</v>
      </c>
      <c r="AJ1273" s="29">
        <f t="shared" si="276"/>
        <v>3.4317384410669623E-2</v>
      </c>
      <c r="AK1273" s="29">
        <f t="shared" si="277"/>
        <v>7.2739997795796887E-2</v>
      </c>
      <c r="AL1273" s="29">
        <f t="shared" si="278"/>
        <v>3.8422613385127265E-2</v>
      </c>
      <c r="AM1273" s="29">
        <f t="shared" si="279"/>
        <v>1.9468421155348324E-2</v>
      </c>
    </row>
    <row r="1274" spans="1:39">
      <c r="A1274" t="s">
        <v>115</v>
      </c>
      <c r="B1274" s="20">
        <v>2049</v>
      </c>
      <c r="C1274" t="s">
        <v>262</v>
      </c>
      <c r="D1274" t="s">
        <v>218</v>
      </c>
      <c r="E1274" s="22" t="s">
        <v>354</v>
      </c>
      <c r="F1274" s="22" t="s">
        <v>355</v>
      </c>
      <c r="G1274" s="22" t="s">
        <v>263</v>
      </c>
      <c r="H1274" s="22" t="s">
        <v>237</v>
      </c>
      <c r="I1274" s="22" t="s">
        <v>309</v>
      </c>
      <c r="J1274" s="17">
        <f>IFERROR(INDEX(Cost_Components!$K$2:$K$29,MATCH(E1274,Cost_Components!$A$2:$A$29,0)),"")</f>
        <v>0.5</v>
      </c>
      <c r="K1274" s="17">
        <f t="shared" si="266"/>
        <v>0.7811538461538462</v>
      </c>
      <c r="L1274" s="17">
        <f>IFERROR(INDEX(Cost_Components!$S$2:$S$29,MATCH(E1274,Cost_Components!$A$2:$A$29,0)),"")</f>
        <v>0.31</v>
      </c>
      <c r="M1274" s="28">
        <f>IFERROR(INDEX(Cost_Components!$L$2:$L$29,MATCH(E1274,Cost_Components!$A$2:$A$29,0)),"")</f>
        <v>1</v>
      </c>
      <c r="N1274" s="29">
        <f>IFERROR(INDEX(Cost_Components!$P$2:$P$29,MATCH(E1274,Cost_Components!$A$2:$A$29,0)),"")</f>
        <v>64.94344126</v>
      </c>
      <c r="O1274" s="23">
        <f t="shared" si="267"/>
        <v>469110.39577185299</v>
      </c>
      <c r="P1274" s="23">
        <f t="shared" si="268"/>
        <v>548386.59328661999</v>
      </c>
      <c r="Q1274" s="23">
        <f t="shared" si="269"/>
        <v>11040374.877753146</v>
      </c>
      <c r="R1274" s="23">
        <f t="shared" si="270"/>
        <v>23798354.542665225</v>
      </c>
      <c r="S1274" s="23">
        <f t="shared" si="271"/>
        <v>12757979.664912079</v>
      </c>
      <c r="T1274" s="16">
        <f>IFERROR(INDEX(Cost_Components!$R$2:$R$29,MATCH(E1274,Cost_Components!$A$2:$A$29,0)),"")</f>
        <v>1</v>
      </c>
      <c r="U1274" s="26">
        <f>IFERROR(INDEX(Cost_Components!$Q$2:$Q$29,MATCH(E1274,Cost_Components!$A$2:$A$29,0)),"")</f>
        <v>2023</v>
      </c>
      <c r="V1274" s="30">
        <f>1/(1+Calculation_Assumptions!$B$5)^(B1274-Calculation_Assumptions!$B$2)</f>
        <v>0.49193373633950943</v>
      </c>
      <c r="W1274" s="23">
        <f t="shared" si="272"/>
        <v>5431132.8642019602</v>
      </c>
      <c r="X1274" s="23">
        <f t="shared" si="273"/>
        <v>11707213.468905641</v>
      </c>
      <c r="Y1274" s="23">
        <f t="shared" si="274"/>
        <v>6276080.6047036815</v>
      </c>
      <c r="Z1274" s="17">
        <f>IFERROR(INDEX(Cost_Components!$T$2:$T$29,MATCH(E1274,Cost_Components!$A$2:$A$29,0)),"")</f>
        <v>0.8</v>
      </c>
      <c r="AA1274" s="26">
        <f>IFERROR(INDEX(Cost_Components!$U$2:$U$29,MATCH(E1274,Cost_Components!$A$2:$A$29,0)),"")</f>
        <v>2025</v>
      </c>
      <c r="AB1274" s="26">
        <f>IFERROR(INDEX(Cost_Components!$V$2:$V$29,MATCH(E1274,Cost_Components!$A$2:$A$29,0)),"")</f>
        <v>2050</v>
      </c>
      <c r="AC1274" s="26">
        <f>IFERROR(INDEX(Cost_Components!$M$2:$M$29,MATCH(E1274,Cost_Components!$A$2:$A$29,0)),"")</f>
        <v>30</v>
      </c>
      <c r="AD1274" s="26">
        <f>IFERROR(INDEX(Cost_Components!$N$2:$N$29,MATCH(E1274,Cost_Components!$A$2:$A$29,0)),"")</f>
        <v>95</v>
      </c>
      <c r="AE1274" s="16" t="str">
        <f>IFERROR(INDEX(Cost_Components!$O$2:$O$29,MATCH(E1274,Cost_Components!$A$2:$A$29,0)),"")</f>
        <v>Both</v>
      </c>
      <c r="AF1274" s="11">
        <v>938220.79154370597</v>
      </c>
      <c r="AG1274" s="11">
        <v>1096773.18657324</v>
      </c>
      <c r="AH1274" s="23">
        <f t="shared" si="275"/>
        <v>1</v>
      </c>
      <c r="AI1274" s="10">
        <v>322765819.75268102</v>
      </c>
      <c r="AJ1274" s="29">
        <f t="shared" si="276"/>
        <v>3.4205526738279854E-2</v>
      </c>
      <c r="AK1274" s="29">
        <f t="shared" si="277"/>
        <v>7.3732573544809332E-2</v>
      </c>
      <c r="AL1274" s="29">
        <f t="shared" si="278"/>
        <v>3.9527046806529478E-2</v>
      </c>
      <c r="AM1274" s="29">
        <f t="shared" si="279"/>
        <v>1.9444687822002722E-2</v>
      </c>
    </row>
    <row r="1275" spans="1:39">
      <c r="A1275" t="s">
        <v>115</v>
      </c>
      <c r="B1275" s="20">
        <v>2050</v>
      </c>
      <c r="C1275" t="s">
        <v>262</v>
      </c>
      <c r="D1275" t="s">
        <v>218</v>
      </c>
      <c r="E1275" s="22" t="s">
        <v>354</v>
      </c>
      <c r="F1275" s="22" t="s">
        <v>355</v>
      </c>
      <c r="G1275" s="22" t="s">
        <v>263</v>
      </c>
      <c r="H1275" s="22" t="s">
        <v>237</v>
      </c>
      <c r="I1275" s="22" t="s">
        <v>309</v>
      </c>
      <c r="J1275" s="17">
        <f>IFERROR(INDEX(Cost_Components!$K$2:$K$29,MATCH(E1275,Cost_Components!$A$2:$A$29,0)),"")</f>
        <v>0.5</v>
      </c>
      <c r="K1275" s="17">
        <f t="shared" si="266"/>
        <v>0.8</v>
      </c>
      <c r="L1275" s="17">
        <f>IFERROR(INDEX(Cost_Components!$S$2:$S$29,MATCH(E1275,Cost_Components!$A$2:$A$29,0)),"")</f>
        <v>0.31</v>
      </c>
      <c r="M1275" s="28">
        <f>IFERROR(INDEX(Cost_Components!$L$2:$L$29,MATCH(E1275,Cost_Components!$A$2:$A$29,0)),"")</f>
        <v>1</v>
      </c>
      <c r="N1275" s="29">
        <f>IFERROR(INDEX(Cost_Components!$P$2:$P$29,MATCH(E1275,Cost_Components!$A$2:$A$29,0)),"")</f>
        <v>64.94344126</v>
      </c>
      <c r="O1275" s="23">
        <f t="shared" si="267"/>
        <v>464961.14928204898</v>
      </c>
      <c r="P1275" s="23">
        <f t="shared" si="268"/>
        <v>547688.78693428496</v>
      </c>
      <c r="Q1275" s="23">
        <f t="shared" si="269"/>
        <v>11026326.314538492</v>
      </c>
      <c r="R1275" s="23">
        <f t="shared" si="270"/>
        <v>24156941.669264674</v>
      </c>
      <c r="S1275" s="23">
        <f t="shared" si="271"/>
        <v>13130615.354726182</v>
      </c>
      <c r="T1275" s="16">
        <f>IFERROR(INDEX(Cost_Components!$R$2:$R$29,MATCH(E1275,Cost_Components!$A$2:$A$29,0)),"")</f>
        <v>1</v>
      </c>
      <c r="U1275" s="26">
        <f>IFERROR(INDEX(Cost_Components!$Q$2:$Q$29,MATCH(E1275,Cost_Components!$A$2:$A$29,0)),"")</f>
        <v>2023</v>
      </c>
      <c r="V1275" s="30">
        <f>1/(1+Calculation_Assumptions!$B$5)^(B1275-Calculation_Assumptions!$B$2)</f>
        <v>0.47760556926165965</v>
      </c>
      <c r="W1275" s="23">
        <f t="shared" si="272"/>
        <v>5266234.8563199742</v>
      </c>
      <c r="X1275" s="23">
        <f t="shared" si="273"/>
        <v>11537489.877569862</v>
      </c>
      <c r="Y1275" s="23">
        <f t="shared" si="274"/>
        <v>6271255.0212498875</v>
      </c>
      <c r="Z1275" s="17">
        <f>IFERROR(INDEX(Cost_Components!$T$2:$T$29,MATCH(E1275,Cost_Components!$A$2:$A$29,0)),"")</f>
        <v>0.8</v>
      </c>
      <c r="AA1275" s="26">
        <f>IFERROR(INDEX(Cost_Components!$U$2:$U$29,MATCH(E1275,Cost_Components!$A$2:$A$29,0)),"")</f>
        <v>2025</v>
      </c>
      <c r="AB1275" s="26">
        <f>IFERROR(INDEX(Cost_Components!$V$2:$V$29,MATCH(E1275,Cost_Components!$A$2:$A$29,0)),"")</f>
        <v>2050</v>
      </c>
      <c r="AC1275" s="26">
        <f>IFERROR(INDEX(Cost_Components!$M$2:$M$29,MATCH(E1275,Cost_Components!$A$2:$A$29,0)),"")</f>
        <v>30</v>
      </c>
      <c r="AD1275" s="26">
        <f>IFERROR(INDEX(Cost_Components!$N$2:$N$29,MATCH(E1275,Cost_Components!$A$2:$A$29,0)),"")</f>
        <v>95</v>
      </c>
      <c r="AE1275" s="16" t="str">
        <f>IFERROR(INDEX(Cost_Components!$O$2:$O$29,MATCH(E1275,Cost_Components!$A$2:$A$29,0)),"")</f>
        <v>Both</v>
      </c>
      <c r="AF1275" s="11">
        <v>929922.29856409796</v>
      </c>
      <c r="AG1275" s="11">
        <v>1095377.5738685699</v>
      </c>
      <c r="AH1275" s="23">
        <f t="shared" si="275"/>
        <v>1</v>
      </c>
      <c r="AI1275" s="10">
        <v>323312042.56328499</v>
      </c>
      <c r="AJ1275" s="29">
        <f t="shared" si="276"/>
        <v>3.4104285838286404E-2</v>
      </c>
      <c r="AK1275" s="29">
        <f t="shared" si="277"/>
        <v>7.4717110682742977E-2</v>
      </c>
      <c r="AL1275" s="29">
        <f t="shared" si="278"/>
        <v>4.0612824844456573E-2</v>
      </c>
      <c r="AM1275" s="29">
        <f t="shared" si="279"/>
        <v>1.9396911329160757E-2</v>
      </c>
    </row>
    <row r="1276" spans="1:39">
      <c r="A1276" t="s">
        <v>115</v>
      </c>
      <c r="B1276" s="20">
        <v>2025</v>
      </c>
      <c r="C1276" t="s">
        <v>262</v>
      </c>
      <c r="D1276" t="s">
        <v>218</v>
      </c>
      <c r="E1276" s="22" t="s">
        <v>356</v>
      </c>
      <c r="F1276" s="22" t="s">
        <v>357</v>
      </c>
      <c r="G1276" s="22" t="s">
        <v>263</v>
      </c>
      <c r="H1276" s="22" t="s">
        <v>237</v>
      </c>
      <c r="I1276" s="22" t="s">
        <v>309</v>
      </c>
      <c r="J1276" s="17">
        <f>IFERROR(INDEX(Cost_Components!$K$2:$K$29,MATCH(E1276,Cost_Components!$A$2:$A$29,0)),"")</f>
        <v>0.5</v>
      </c>
      <c r="K1276" s="17">
        <f t="shared" si="266"/>
        <v>0.32884615384615384</v>
      </c>
      <c r="L1276" s="17">
        <f>IFERROR(INDEX(Cost_Components!$S$2:$S$29,MATCH(E1276,Cost_Components!$A$2:$A$29,0)),"")</f>
        <v>0.31</v>
      </c>
      <c r="M1276" s="28">
        <f>IFERROR(INDEX(Cost_Components!$L$2:$L$29,MATCH(E1276,Cost_Components!$A$2:$A$29,0)),"")</f>
        <v>1</v>
      </c>
      <c r="N1276" s="29">
        <f>IFERROR(INDEX(Cost_Components!$P$2:$P$29,MATCH(E1276,Cost_Components!$A$2:$A$29,0)),"")</f>
        <v>119.7214874</v>
      </c>
      <c r="O1276" s="23">
        <f t="shared" si="267"/>
        <v>494842.74983720999</v>
      </c>
      <c r="P1276" s="23">
        <f t="shared" si="268"/>
        <v>495849.39306183049</v>
      </c>
      <c r="Q1276" s="23">
        <f t="shared" si="269"/>
        <v>18402786.327762373</v>
      </c>
      <c r="R1276" s="23">
        <f t="shared" si="270"/>
        <v>19481934.647643246</v>
      </c>
      <c r="S1276" s="23">
        <f t="shared" si="271"/>
        <v>1079148.319880873</v>
      </c>
      <c r="T1276" s="16">
        <f>IFERROR(INDEX(Cost_Components!$R$2:$R$29,MATCH(E1276,Cost_Components!$A$2:$A$29,0)),"")</f>
        <v>1</v>
      </c>
      <c r="U1276" s="26">
        <f>IFERROR(INDEX(Cost_Components!$Q$2:$Q$29,MATCH(E1276,Cost_Components!$A$2:$A$29,0)),"")</f>
        <v>2023</v>
      </c>
      <c r="V1276" s="30">
        <f>1/(1+Calculation_Assumptions!$B$5)^(B1276-Calculation_Assumptions!$B$2)</f>
        <v>1</v>
      </c>
      <c r="W1276" s="23">
        <f t="shared" si="272"/>
        <v>18402786.327762373</v>
      </c>
      <c r="X1276" s="23">
        <f t="shared" si="273"/>
        <v>19481934.647643246</v>
      </c>
      <c r="Y1276" s="23">
        <f t="shared" si="274"/>
        <v>1079148.319880873</v>
      </c>
      <c r="Z1276" s="17">
        <f>IFERROR(INDEX(Cost_Components!$T$2:$T$29,MATCH(E1276,Cost_Components!$A$2:$A$29,0)),"")</f>
        <v>0.8</v>
      </c>
      <c r="AA1276" s="26">
        <f>IFERROR(INDEX(Cost_Components!$U$2:$U$29,MATCH(E1276,Cost_Components!$A$2:$A$29,0)),"")</f>
        <v>2025</v>
      </c>
      <c r="AB1276" s="26">
        <f>IFERROR(INDEX(Cost_Components!$V$2:$V$29,MATCH(E1276,Cost_Components!$A$2:$A$29,0)),"")</f>
        <v>2050</v>
      </c>
      <c r="AC1276" s="26">
        <f>IFERROR(INDEX(Cost_Components!$M$2:$M$29,MATCH(E1276,Cost_Components!$A$2:$A$29,0)),"")</f>
        <v>30</v>
      </c>
      <c r="AD1276" s="26">
        <f>IFERROR(INDEX(Cost_Components!$N$2:$N$29,MATCH(E1276,Cost_Components!$A$2:$A$29,0)),"")</f>
        <v>95</v>
      </c>
      <c r="AE1276" s="16" t="str">
        <f>IFERROR(INDEX(Cost_Components!$O$2:$O$29,MATCH(E1276,Cost_Components!$A$2:$A$29,0)),"")</f>
        <v>Both</v>
      </c>
      <c r="AF1276" s="11">
        <v>989685.49967441999</v>
      </c>
      <c r="AG1276" s="11">
        <v>991698.78612366098</v>
      </c>
      <c r="AH1276" s="23">
        <f t="shared" si="275"/>
        <v>1</v>
      </c>
      <c r="AI1276" s="10">
        <v>288391907.64445603</v>
      </c>
      <c r="AJ1276" s="29">
        <f t="shared" si="276"/>
        <v>6.3811729247445631E-2</v>
      </c>
      <c r="AK1276" s="29">
        <f t="shared" si="277"/>
        <v>6.755368001400909E-2</v>
      </c>
      <c r="AL1276" s="29">
        <f t="shared" si="278"/>
        <v>3.7419507665634676E-3</v>
      </c>
      <c r="AM1276" s="29">
        <f t="shared" si="279"/>
        <v>3.7419507665634676E-3</v>
      </c>
    </row>
    <row r="1277" spans="1:39">
      <c r="A1277" t="s">
        <v>115</v>
      </c>
      <c r="B1277" s="20">
        <v>2026</v>
      </c>
      <c r="C1277" t="s">
        <v>262</v>
      </c>
      <c r="D1277" t="s">
        <v>218</v>
      </c>
      <c r="E1277" s="22" t="s">
        <v>356</v>
      </c>
      <c r="F1277" s="22" t="s">
        <v>357</v>
      </c>
      <c r="G1277" s="22" t="s">
        <v>263</v>
      </c>
      <c r="H1277" s="22" t="s">
        <v>237</v>
      </c>
      <c r="I1277" s="22" t="s">
        <v>309</v>
      </c>
      <c r="J1277" s="17">
        <f>IFERROR(INDEX(Cost_Components!$K$2:$K$29,MATCH(E1277,Cost_Components!$A$2:$A$29,0)),"")</f>
        <v>0.5</v>
      </c>
      <c r="K1277" s="17">
        <f t="shared" si="266"/>
        <v>0.34769230769230769</v>
      </c>
      <c r="L1277" s="17">
        <f>IFERROR(INDEX(Cost_Components!$S$2:$S$29,MATCH(E1277,Cost_Components!$A$2:$A$29,0)),"")</f>
        <v>0.31</v>
      </c>
      <c r="M1277" s="28">
        <f>IFERROR(INDEX(Cost_Components!$L$2:$L$29,MATCH(E1277,Cost_Components!$A$2:$A$29,0)),"")</f>
        <v>1</v>
      </c>
      <c r="N1277" s="29">
        <f>IFERROR(INDEX(Cost_Components!$P$2:$P$29,MATCH(E1277,Cost_Components!$A$2:$A$29,0)),"")</f>
        <v>119.7214874</v>
      </c>
      <c r="O1277" s="23">
        <f t="shared" si="267"/>
        <v>499081.93536241649</v>
      </c>
      <c r="P1277" s="23">
        <f t="shared" si="268"/>
        <v>501686.63280972501</v>
      </c>
      <c r="Q1277" s="23">
        <f t="shared" si="269"/>
        <v>18619427.665490154</v>
      </c>
      <c r="R1277" s="23">
        <f t="shared" si="270"/>
        <v>20774904.538075954</v>
      </c>
      <c r="S1277" s="23">
        <f t="shared" si="271"/>
        <v>2155476.8725857995</v>
      </c>
      <c r="T1277" s="16">
        <f>IFERROR(INDEX(Cost_Components!$R$2:$R$29,MATCH(E1277,Cost_Components!$A$2:$A$29,0)),"")</f>
        <v>1</v>
      </c>
      <c r="U1277" s="26">
        <f>IFERROR(INDEX(Cost_Components!$Q$2:$Q$29,MATCH(E1277,Cost_Components!$A$2:$A$29,0)),"")</f>
        <v>2023</v>
      </c>
      <c r="V1277" s="30">
        <f>1/(1+Calculation_Assumptions!$B$5)^(B1277-Calculation_Assumptions!$B$2)</f>
        <v>0.970873786407767</v>
      </c>
      <c r="W1277" s="23">
        <f t="shared" si="272"/>
        <v>18077114.238339957</v>
      </c>
      <c r="X1277" s="23">
        <f t="shared" si="273"/>
        <v>20169810.231141701</v>
      </c>
      <c r="Y1277" s="23">
        <f t="shared" si="274"/>
        <v>2092695.9928017471</v>
      </c>
      <c r="Z1277" s="17">
        <f>IFERROR(INDEX(Cost_Components!$T$2:$T$29,MATCH(E1277,Cost_Components!$A$2:$A$29,0)),"")</f>
        <v>0.8</v>
      </c>
      <c r="AA1277" s="26">
        <f>IFERROR(INDEX(Cost_Components!$U$2:$U$29,MATCH(E1277,Cost_Components!$A$2:$A$29,0)),"")</f>
        <v>2025</v>
      </c>
      <c r="AB1277" s="26">
        <f>IFERROR(INDEX(Cost_Components!$V$2:$V$29,MATCH(E1277,Cost_Components!$A$2:$A$29,0)),"")</f>
        <v>2050</v>
      </c>
      <c r="AC1277" s="26">
        <f>IFERROR(INDEX(Cost_Components!$M$2:$M$29,MATCH(E1277,Cost_Components!$A$2:$A$29,0)),"")</f>
        <v>30</v>
      </c>
      <c r="AD1277" s="26">
        <f>IFERROR(INDEX(Cost_Components!$N$2:$N$29,MATCH(E1277,Cost_Components!$A$2:$A$29,0)),"")</f>
        <v>95</v>
      </c>
      <c r="AE1277" s="16" t="str">
        <f>IFERROR(INDEX(Cost_Components!$O$2:$O$29,MATCH(E1277,Cost_Components!$A$2:$A$29,0)),"")</f>
        <v>Both</v>
      </c>
      <c r="AF1277" s="11">
        <v>998163.87072483299</v>
      </c>
      <c r="AG1277" s="11">
        <v>1003373.26561945</v>
      </c>
      <c r="AH1277" s="23">
        <f t="shared" si="275"/>
        <v>1</v>
      </c>
      <c r="AI1277" s="10">
        <v>290472130.233437</v>
      </c>
      <c r="AJ1277" s="29">
        <f t="shared" si="276"/>
        <v>6.4100565002662077E-2</v>
      </c>
      <c r="AK1277" s="29">
        <f t="shared" si="277"/>
        <v>7.1521162878449882E-2</v>
      </c>
      <c r="AL1277" s="29">
        <f t="shared" si="278"/>
        <v>7.4205978757877992E-3</v>
      </c>
      <c r="AM1277" s="29">
        <f t="shared" si="279"/>
        <v>7.2044639570755329E-3</v>
      </c>
    </row>
    <row r="1278" spans="1:39">
      <c r="A1278" t="s">
        <v>115</v>
      </c>
      <c r="B1278" s="20">
        <v>2027</v>
      </c>
      <c r="C1278" t="s">
        <v>262</v>
      </c>
      <c r="D1278" t="s">
        <v>218</v>
      </c>
      <c r="E1278" s="22" t="s">
        <v>356</v>
      </c>
      <c r="F1278" s="22" t="s">
        <v>357</v>
      </c>
      <c r="G1278" s="22" t="s">
        <v>263</v>
      </c>
      <c r="H1278" s="22" t="s">
        <v>237</v>
      </c>
      <c r="I1278" s="22" t="s">
        <v>309</v>
      </c>
      <c r="J1278" s="17">
        <f>IFERROR(INDEX(Cost_Components!$K$2:$K$29,MATCH(E1278,Cost_Components!$A$2:$A$29,0)),"")</f>
        <v>0.5</v>
      </c>
      <c r="K1278" s="17">
        <f t="shared" si="266"/>
        <v>0.36653846153846154</v>
      </c>
      <c r="L1278" s="17">
        <f>IFERROR(INDEX(Cost_Components!$S$2:$S$29,MATCH(E1278,Cost_Components!$A$2:$A$29,0)),"")</f>
        <v>0.31</v>
      </c>
      <c r="M1278" s="28">
        <f>IFERROR(INDEX(Cost_Components!$L$2:$L$29,MATCH(E1278,Cost_Components!$A$2:$A$29,0)),"")</f>
        <v>1</v>
      </c>
      <c r="N1278" s="29">
        <f>IFERROR(INDEX(Cost_Components!$P$2:$P$29,MATCH(E1278,Cost_Components!$A$2:$A$29,0)),"")</f>
        <v>119.7214874</v>
      </c>
      <c r="O1278" s="23">
        <f t="shared" si="267"/>
        <v>502747.07722173497</v>
      </c>
      <c r="P1278" s="23">
        <f t="shared" si="268"/>
        <v>507381.37331976503</v>
      </c>
      <c r="Q1278" s="23">
        <f t="shared" si="269"/>
        <v>18830780.334798053</v>
      </c>
      <c r="R1278" s="23">
        <f t="shared" si="270"/>
        <v>22061813.600404732</v>
      </c>
      <c r="S1278" s="23">
        <f t="shared" si="271"/>
        <v>3231033.265606679</v>
      </c>
      <c r="T1278" s="16">
        <f>IFERROR(INDEX(Cost_Components!$R$2:$R$29,MATCH(E1278,Cost_Components!$A$2:$A$29,0)),"")</f>
        <v>1</v>
      </c>
      <c r="U1278" s="26">
        <f>IFERROR(INDEX(Cost_Components!$Q$2:$Q$29,MATCH(E1278,Cost_Components!$A$2:$A$29,0)),"")</f>
        <v>2023</v>
      </c>
      <c r="V1278" s="30">
        <f>1/(1+Calculation_Assumptions!$B$5)^(B1278-Calculation_Assumptions!$B$2)</f>
        <v>0.94259590913375435</v>
      </c>
      <c r="W1278" s="23">
        <f t="shared" si="272"/>
        <v>17749816.509376995</v>
      </c>
      <c r="X1278" s="23">
        <f t="shared" si="273"/>
        <v>20795375.247812923</v>
      </c>
      <c r="Y1278" s="23">
        <f t="shared" si="274"/>
        <v>3045558.738435931</v>
      </c>
      <c r="Z1278" s="17">
        <f>IFERROR(INDEX(Cost_Components!$T$2:$T$29,MATCH(E1278,Cost_Components!$A$2:$A$29,0)),"")</f>
        <v>0.8</v>
      </c>
      <c r="AA1278" s="26">
        <f>IFERROR(INDEX(Cost_Components!$U$2:$U$29,MATCH(E1278,Cost_Components!$A$2:$A$29,0)),"")</f>
        <v>2025</v>
      </c>
      <c r="AB1278" s="26">
        <f>IFERROR(INDEX(Cost_Components!$V$2:$V$29,MATCH(E1278,Cost_Components!$A$2:$A$29,0)),"")</f>
        <v>2050</v>
      </c>
      <c r="AC1278" s="26">
        <f>IFERROR(INDEX(Cost_Components!$M$2:$M$29,MATCH(E1278,Cost_Components!$A$2:$A$29,0)),"")</f>
        <v>30</v>
      </c>
      <c r="AD1278" s="26">
        <f>IFERROR(INDEX(Cost_Components!$N$2:$N$29,MATCH(E1278,Cost_Components!$A$2:$A$29,0)),"")</f>
        <v>95</v>
      </c>
      <c r="AE1278" s="16" t="str">
        <f>IFERROR(INDEX(Cost_Components!$O$2:$O$29,MATCH(E1278,Cost_Components!$A$2:$A$29,0)),"")</f>
        <v>Both</v>
      </c>
      <c r="AF1278" s="11">
        <v>1005494.1544434699</v>
      </c>
      <c r="AG1278" s="11">
        <v>1014762.7466395301</v>
      </c>
      <c r="AH1278" s="23">
        <f t="shared" si="275"/>
        <v>1</v>
      </c>
      <c r="AI1278" s="10">
        <v>292505080.826208</v>
      </c>
      <c r="AJ1278" s="29">
        <f t="shared" si="276"/>
        <v>6.4377617925845079E-2</v>
      </c>
      <c r="AK1278" s="29">
        <f t="shared" si="277"/>
        <v>7.5423693626411797E-2</v>
      </c>
      <c r="AL1278" s="29">
        <f t="shared" si="278"/>
        <v>1.1046075700566715E-2</v>
      </c>
      <c r="AM1278" s="29">
        <f t="shared" si="279"/>
        <v>1.0411985767335956E-2</v>
      </c>
    </row>
    <row r="1279" spans="1:39">
      <c r="A1279" t="s">
        <v>115</v>
      </c>
      <c r="B1279" s="20">
        <v>2028</v>
      </c>
      <c r="C1279" t="s">
        <v>262</v>
      </c>
      <c r="D1279" t="s">
        <v>218</v>
      </c>
      <c r="E1279" s="22" t="s">
        <v>356</v>
      </c>
      <c r="F1279" s="22" t="s">
        <v>357</v>
      </c>
      <c r="G1279" s="22" t="s">
        <v>263</v>
      </c>
      <c r="H1279" s="22" t="s">
        <v>237</v>
      </c>
      <c r="I1279" s="22" t="s">
        <v>309</v>
      </c>
      <c r="J1279" s="17">
        <f>IFERROR(INDEX(Cost_Components!$K$2:$K$29,MATCH(E1279,Cost_Components!$A$2:$A$29,0)),"")</f>
        <v>0.5</v>
      </c>
      <c r="K1279" s="17">
        <f t="shared" si="266"/>
        <v>0.38538461538461538</v>
      </c>
      <c r="L1279" s="17">
        <f>IFERROR(INDEX(Cost_Components!$S$2:$S$29,MATCH(E1279,Cost_Components!$A$2:$A$29,0)),"")</f>
        <v>0.31</v>
      </c>
      <c r="M1279" s="28">
        <f>IFERROR(INDEX(Cost_Components!$L$2:$L$29,MATCH(E1279,Cost_Components!$A$2:$A$29,0)),"")</f>
        <v>1</v>
      </c>
      <c r="N1279" s="29">
        <f>IFERROR(INDEX(Cost_Components!$P$2:$P$29,MATCH(E1279,Cost_Components!$A$2:$A$29,0)),"")</f>
        <v>119.7214874</v>
      </c>
      <c r="O1279" s="23">
        <f t="shared" si="267"/>
        <v>505060.07761033502</v>
      </c>
      <c r="P1279" s="23">
        <f t="shared" si="268"/>
        <v>512068.68969069998</v>
      </c>
      <c r="Q1279" s="23">
        <f t="shared" si="269"/>
        <v>19004743.80602929</v>
      </c>
      <c r="R1279" s="23">
        <f t="shared" si="270"/>
        <v>23302875.694347881</v>
      </c>
      <c r="S1279" s="23">
        <f t="shared" si="271"/>
        <v>4298131.8883185908</v>
      </c>
      <c r="T1279" s="16">
        <f>IFERROR(INDEX(Cost_Components!$R$2:$R$29,MATCH(E1279,Cost_Components!$A$2:$A$29,0)),"")</f>
        <v>1</v>
      </c>
      <c r="U1279" s="26">
        <f>IFERROR(INDEX(Cost_Components!$Q$2:$Q$29,MATCH(E1279,Cost_Components!$A$2:$A$29,0)),"")</f>
        <v>2023</v>
      </c>
      <c r="V1279" s="30">
        <f>1/(1+Calculation_Assumptions!$B$5)^(B1279-Calculation_Assumptions!$B$2)</f>
        <v>0.91514165935315961</v>
      </c>
      <c r="W1279" s="23">
        <f t="shared" si="272"/>
        <v>17392032.782231327</v>
      </c>
      <c r="X1279" s="23">
        <f t="shared" si="273"/>
        <v>21325432.330625933</v>
      </c>
      <c r="Y1279" s="23">
        <f t="shared" si="274"/>
        <v>3933399.5483946046</v>
      </c>
      <c r="Z1279" s="17">
        <f>IFERROR(INDEX(Cost_Components!$T$2:$T$29,MATCH(E1279,Cost_Components!$A$2:$A$29,0)),"")</f>
        <v>0.8</v>
      </c>
      <c r="AA1279" s="26">
        <f>IFERROR(INDEX(Cost_Components!$U$2:$U$29,MATCH(E1279,Cost_Components!$A$2:$A$29,0)),"")</f>
        <v>2025</v>
      </c>
      <c r="AB1279" s="26">
        <f>IFERROR(INDEX(Cost_Components!$V$2:$V$29,MATCH(E1279,Cost_Components!$A$2:$A$29,0)),"")</f>
        <v>2050</v>
      </c>
      <c r="AC1279" s="26">
        <f>IFERROR(INDEX(Cost_Components!$M$2:$M$29,MATCH(E1279,Cost_Components!$A$2:$A$29,0)),"")</f>
        <v>30</v>
      </c>
      <c r="AD1279" s="26">
        <f>IFERROR(INDEX(Cost_Components!$N$2:$N$29,MATCH(E1279,Cost_Components!$A$2:$A$29,0)),"")</f>
        <v>95</v>
      </c>
      <c r="AE1279" s="16" t="str">
        <f>IFERROR(INDEX(Cost_Components!$O$2:$O$29,MATCH(E1279,Cost_Components!$A$2:$A$29,0)),"")</f>
        <v>Both</v>
      </c>
      <c r="AF1279" s="11">
        <v>1010120.15522067</v>
      </c>
      <c r="AG1279" s="11">
        <v>1024137.3793814</v>
      </c>
      <c r="AH1279" s="23">
        <f t="shared" si="275"/>
        <v>1</v>
      </c>
      <c r="AI1279" s="10">
        <v>294484707.92155403</v>
      </c>
      <c r="AJ1279" s="29">
        <f t="shared" si="276"/>
        <v>6.4535588079133288E-2</v>
      </c>
      <c r="AK1279" s="29">
        <f t="shared" si="277"/>
        <v>7.9131021297565607E-2</v>
      </c>
      <c r="AL1279" s="29">
        <f t="shared" si="278"/>
        <v>1.4595433218432326E-2</v>
      </c>
      <c r="AM1279" s="29">
        <f t="shared" si="279"/>
        <v>1.3356888974494385E-2</v>
      </c>
    </row>
    <row r="1280" spans="1:39">
      <c r="A1280" t="s">
        <v>115</v>
      </c>
      <c r="B1280" s="20">
        <v>2029</v>
      </c>
      <c r="C1280" t="s">
        <v>262</v>
      </c>
      <c r="D1280" t="s">
        <v>218</v>
      </c>
      <c r="E1280" s="22" t="s">
        <v>356</v>
      </c>
      <c r="F1280" s="22" t="s">
        <v>357</v>
      </c>
      <c r="G1280" s="22" t="s">
        <v>263</v>
      </c>
      <c r="H1280" s="22" t="s">
        <v>237</v>
      </c>
      <c r="I1280" s="22" t="s">
        <v>309</v>
      </c>
      <c r="J1280" s="17">
        <f>IFERROR(INDEX(Cost_Components!$K$2:$K$29,MATCH(E1280,Cost_Components!$A$2:$A$29,0)),"")</f>
        <v>0.5</v>
      </c>
      <c r="K1280" s="17">
        <f t="shared" si="266"/>
        <v>0.40423076923076923</v>
      </c>
      <c r="L1280" s="17">
        <f>IFERROR(INDEX(Cost_Components!$S$2:$S$29,MATCH(E1280,Cost_Components!$A$2:$A$29,0)),"")</f>
        <v>0.31</v>
      </c>
      <c r="M1280" s="28">
        <f>IFERROR(INDEX(Cost_Components!$L$2:$L$29,MATCH(E1280,Cost_Components!$A$2:$A$29,0)),"")</f>
        <v>1</v>
      </c>
      <c r="N1280" s="29">
        <f>IFERROR(INDEX(Cost_Components!$P$2:$P$29,MATCH(E1280,Cost_Components!$A$2:$A$29,0)),"")</f>
        <v>119.7214874</v>
      </c>
      <c r="O1280" s="23">
        <f t="shared" si="267"/>
        <v>506817.77814807498</v>
      </c>
      <c r="P1280" s="23">
        <f t="shared" si="268"/>
        <v>516478.00179856003</v>
      </c>
      <c r="Q1280" s="23">
        <f t="shared" si="269"/>
        <v>19168389.521258079</v>
      </c>
      <c r="R1280" s="23">
        <f t="shared" si="270"/>
        <v>24527501.5888169</v>
      </c>
      <c r="S1280" s="23">
        <f t="shared" si="271"/>
        <v>5359112.0675588213</v>
      </c>
      <c r="T1280" s="16">
        <f>IFERROR(INDEX(Cost_Components!$R$2:$R$29,MATCH(E1280,Cost_Components!$A$2:$A$29,0)),"")</f>
        <v>1</v>
      </c>
      <c r="U1280" s="26">
        <f>IFERROR(INDEX(Cost_Components!$Q$2:$Q$29,MATCH(E1280,Cost_Components!$A$2:$A$29,0)),"")</f>
        <v>2023</v>
      </c>
      <c r="V1280" s="30">
        <f>1/(1+Calculation_Assumptions!$B$5)^(B1280-Calculation_Assumptions!$B$2)</f>
        <v>0.888487047915689</v>
      </c>
      <c r="W1280" s="23">
        <f t="shared" si="272"/>
        <v>17030865.819040619</v>
      </c>
      <c r="X1280" s="23">
        <f t="shared" si="273"/>
        <v>21792367.4793953</v>
      </c>
      <c r="Y1280" s="23">
        <f t="shared" si="274"/>
        <v>4761501.6603546813</v>
      </c>
      <c r="Z1280" s="17">
        <f>IFERROR(INDEX(Cost_Components!$T$2:$T$29,MATCH(E1280,Cost_Components!$A$2:$A$29,0)),"")</f>
        <v>0.8</v>
      </c>
      <c r="AA1280" s="26">
        <f>IFERROR(INDEX(Cost_Components!$U$2:$U$29,MATCH(E1280,Cost_Components!$A$2:$A$29,0)),"")</f>
        <v>2025</v>
      </c>
      <c r="AB1280" s="26">
        <f>IFERROR(INDEX(Cost_Components!$V$2:$V$29,MATCH(E1280,Cost_Components!$A$2:$A$29,0)),"")</f>
        <v>2050</v>
      </c>
      <c r="AC1280" s="26">
        <f>IFERROR(INDEX(Cost_Components!$M$2:$M$29,MATCH(E1280,Cost_Components!$A$2:$A$29,0)),"")</f>
        <v>30</v>
      </c>
      <c r="AD1280" s="26">
        <f>IFERROR(INDEX(Cost_Components!$N$2:$N$29,MATCH(E1280,Cost_Components!$A$2:$A$29,0)),"")</f>
        <v>95</v>
      </c>
      <c r="AE1280" s="16" t="str">
        <f>IFERROR(INDEX(Cost_Components!$O$2:$O$29,MATCH(E1280,Cost_Components!$A$2:$A$29,0)),"")</f>
        <v>Both</v>
      </c>
      <c r="AF1280" s="11">
        <v>1013635.55629615</v>
      </c>
      <c r="AG1280" s="11">
        <v>1032956.0035971201</v>
      </c>
      <c r="AH1280" s="23">
        <f t="shared" si="275"/>
        <v>1</v>
      </c>
      <c r="AI1280" s="10">
        <v>296414030.31142998</v>
      </c>
      <c r="AJ1280" s="29">
        <f t="shared" si="276"/>
        <v>6.4667618807107891E-2</v>
      </c>
      <c r="AK1280" s="29">
        <f t="shared" si="277"/>
        <v>8.2747437977368568E-2</v>
      </c>
      <c r="AL1280" s="29">
        <f t="shared" si="278"/>
        <v>1.8079819170260678E-2</v>
      </c>
      <c r="AM1280" s="29">
        <f t="shared" si="279"/>
        <v>1.6063685161434391E-2</v>
      </c>
    </row>
    <row r="1281" spans="1:39">
      <c r="A1281" t="s">
        <v>115</v>
      </c>
      <c r="B1281" s="20">
        <v>2030</v>
      </c>
      <c r="C1281" t="s">
        <v>262</v>
      </c>
      <c r="D1281" t="s">
        <v>218</v>
      </c>
      <c r="E1281" s="22" t="s">
        <v>356</v>
      </c>
      <c r="F1281" s="22" t="s">
        <v>357</v>
      </c>
      <c r="G1281" s="22" t="s">
        <v>263</v>
      </c>
      <c r="H1281" s="22" t="s">
        <v>237</v>
      </c>
      <c r="I1281" s="22" t="s">
        <v>309</v>
      </c>
      <c r="J1281" s="17">
        <f>IFERROR(INDEX(Cost_Components!$K$2:$K$29,MATCH(E1281,Cost_Components!$A$2:$A$29,0)),"")</f>
        <v>0.5</v>
      </c>
      <c r="K1281" s="17">
        <f t="shared" si="266"/>
        <v>0.42307692307692307</v>
      </c>
      <c r="L1281" s="17">
        <f>IFERROR(INDEX(Cost_Components!$S$2:$S$29,MATCH(E1281,Cost_Components!$A$2:$A$29,0)),"")</f>
        <v>0.31</v>
      </c>
      <c r="M1281" s="28">
        <f>IFERROR(INDEX(Cost_Components!$L$2:$L$29,MATCH(E1281,Cost_Components!$A$2:$A$29,0)),"")</f>
        <v>1</v>
      </c>
      <c r="N1281" s="29">
        <f>IFERROR(INDEX(Cost_Components!$P$2:$P$29,MATCH(E1281,Cost_Components!$A$2:$A$29,0)),"")</f>
        <v>119.7214874</v>
      </c>
      <c r="O1281" s="23">
        <f t="shared" si="267"/>
        <v>508038.11751090002</v>
      </c>
      <c r="P1281" s="23">
        <f t="shared" si="268"/>
        <v>520556.18984905002</v>
      </c>
      <c r="Q1281" s="23">
        <f t="shared" si="269"/>
        <v>19319746.010441568</v>
      </c>
      <c r="R1281" s="23">
        <f t="shared" si="270"/>
        <v>25732841.151050396</v>
      </c>
      <c r="S1281" s="23">
        <f t="shared" si="271"/>
        <v>6413095.1406088285</v>
      </c>
      <c r="T1281" s="16">
        <f>IFERROR(INDEX(Cost_Components!$R$2:$R$29,MATCH(E1281,Cost_Components!$A$2:$A$29,0)),"")</f>
        <v>1</v>
      </c>
      <c r="U1281" s="26">
        <f>IFERROR(INDEX(Cost_Components!$Q$2:$Q$29,MATCH(E1281,Cost_Components!$A$2:$A$29,0)),"")</f>
        <v>2023</v>
      </c>
      <c r="V1281" s="30">
        <f>1/(1+Calculation_Assumptions!$B$5)^(B1281-Calculation_Assumptions!$B$2)</f>
        <v>0.86260878438416411</v>
      </c>
      <c r="W1281" s="23">
        <f t="shared" si="272"/>
        <v>16665382.620677805</v>
      </c>
      <c r="X1281" s="23">
        <f t="shared" si="273"/>
        <v>22197374.824058376</v>
      </c>
      <c r="Y1281" s="23">
        <f t="shared" si="274"/>
        <v>5531992.2033805717</v>
      </c>
      <c r="Z1281" s="17">
        <f>IFERROR(INDEX(Cost_Components!$T$2:$T$29,MATCH(E1281,Cost_Components!$A$2:$A$29,0)),"")</f>
        <v>0.8</v>
      </c>
      <c r="AA1281" s="26">
        <f>IFERROR(INDEX(Cost_Components!$U$2:$U$29,MATCH(E1281,Cost_Components!$A$2:$A$29,0)),"")</f>
        <v>2025</v>
      </c>
      <c r="AB1281" s="26">
        <f>IFERROR(INDEX(Cost_Components!$V$2:$V$29,MATCH(E1281,Cost_Components!$A$2:$A$29,0)),"")</f>
        <v>2050</v>
      </c>
      <c r="AC1281" s="26">
        <f>IFERROR(INDEX(Cost_Components!$M$2:$M$29,MATCH(E1281,Cost_Components!$A$2:$A$29,0)),"")</f>
        <v>30</v>
      </c>
      <c r="AD1281" s="26">
        <f>IFERROR(INDEX(Cost_Components!$N$2:$N$29,MATCH(E1281,Cost_Components!$A$2:$A$29,0)),"")</f>
        <v>95</v>
      </c>
      <c r="AE1281" s="16" t="str">
        <f>IFERROR(INDEX(Cost_Components!$O$2:$O$29,MATCH(E1281,Cost_Components!$A$2:$A$29,0)),"")</f>
        <v>Both</v>
      </c>
      <c r="AF1281" s="11">
        <v>1016076.2350218</v>
      </c>
      <c r="AG1281" s="11">
        <v>1041112.3796981</v>
      </c>
      <c r="AH1281" s="23">
        <f t="shared" si="275"/>
        <v>1</v>
      </c>
      <c r="AI1281" s="10">
        <v>298289404.664994</v>
      </c>
      <c r="AJ1281" s="29">
        <f t="shared" si="276"/>
        <v>6.4768462132067314E-2</v>
      </c>
      <c r="AK1281" s="29">
        <f t="shared" si="277"/>
        <v>8.6268036170948498E-2</v>
      </c>
      <c r="AL1281" s="29">
        <f t="shared" si="278"/>
        <v>2.1499574038881183E-2</v>
      </c>
      <c r="AM1281" s="29">
        <f t="shared" si="279"/>
        <v>1.8545721426456632E-2</v>
      </c>
    </row>
    <row r="1282" spans="1:39">
      <c r="A1282" t="s">
        <v>115</v>
      </c>
      <c r="B1282" s="20">
        <v>2031</v>
      </c>
      <c r="C1282" t="s">
        <v>262</v>
      </c>
      <c r="D1282" t="s">
        <v>218</v>
      </c>
      <c r="E1282" s="22" t="s">
        <v>356</v>
      </c>
      <c r="F1282" s="22" t="s">
        <v>357</v>
      </c>
      <c r="G1282" s="22" t="s">
        <v>263</v>
      </c>
      <c r="H1282" s="22" t="s">
        <v>237</v>
      </c>
      <c r="I1282" s="22" t="s">
        <v>309</v>
      </c>
      <c r="J1282" s="17">
        <f>IFERROR(INDEX(Cost_Components!$K$2:$K$29,MATCH(E1282,Cost_Components!$A$2:$A$29,0)),"")</f>
        <v>0.5</v>
      </c>
      <c r="K1282" s="17">
        <f t="shared" ref="K1282:K1345" si="280">IF(OR(L1282="",Z1282="",AA1282="",AB1282=""),"",IF(B1282&lt;AA1282,L1282,IF(B1282&gt;AB1282,Z1282,L1282+(Z1282-L1282)*MIN(MAX((B1282-AA1282+1)/MAX(AB1282-AA1282+1,1),0),1))))</f>
        <v>0.44192307692307692</v>
      </c>
      <c r="L1282" s="17">
        <f>IFERROR(INDEX(Cost_Components!$S$2:$S$29,MATCH(E1282,Cost_Components!$A$2:$A$29,0)),"")</f>
        <v>0.31</v>
      </c>
      <c r="M1282" s="28">
        <f>IFERROR(INDEX(Cost_Components!$L$2:$L$29,MATCH(E1282,Cost_Components!$A$2:$A$29,0)),"")</f>
        <v>1</v>
      </c>
      <c r="N1282" s="29">
        <f>IFERROR(INDEX(Cost_Components!$P$2:$P$29,MATCH(E1282,Cost_Components!$A$2:$A$29,0)),"")</f>
        <v>119.7214874</v>
      </c>
      <c r="O1282" s="23">
        <f t="shared" ref="O1282:O1345" si="281">AF1282*J1282</f>
        <v>508849.29506035498</v>
      </c>
      <c r="P1282" s="23">
        <f t="shared" ref="P1282:P1345" si="282">AG1282*J1282</f>
        <v>524406.98770028003</v>
      </c>
      <c r="Q1282" s="23">
        <f t="shared" ref="Q1282:Q1345" si="283">P1282*L1282*M1282*N1282</f>
        <v>19462663.216833621</v>
      </c>
      <c r="R1282" s="23">
        <f t="shared" ref="R1282:R1345" si="284">O1282*K1282*M1282*N1282</f>
        <v>26922039.78563853</v>
      </c>
      <c r="S1282" s="23">
        <f t="shared" ref="S1282:S1345" si="285">R1282-Q1282</f>
        <v>7459376.5688049085</v>
      </c>
      <c r="T1282" s="16">
        <f>IFERROR(INDEX(Cost_Components!$R$2:$R$29,MATCH(E1282,Cost_Components!$A$2:$A$29,0)),"")</f>
        <v>1</v>
      </c>
      <c r="U1282" s="26">
        <f>IFERROR(INDEX(Cost_Components!$Q$2:$Q$29,MATCH(E1282,Cost_Components!$A$2:$A$29,0)),"")</f>
        <v>2023</v>
      </c>
      <c r="V1282" s="30">
        <f>1/(1+Calculation_Assumptions!$B$5)^(B1282-Calculation_Assumptions!$B$2)</f>
        <v>0.83748425668365445</v>
      </c>
      <c r="W1282" s="23">
        <f t="shared" ref="W1282:W1345" si="286">Q1282*V1282</f>
        <v>16299674.037234208</v>
      </c>
      <c r="X1282" s="23">
        <f t="shared" ref="X1282:X1345" si="287">R1282*V1282</f>
        <v>22546784.478283256</v>
      </c>
      <c r="Y1282" s="23">
        <f t="shared" ref="Y1282:Y1345" si="288">S1282*V1282</f>
        <v>6247110.4410490477</v>
      </c>
      <c r="Z1282" s="17">
        <f>IFERROR(INDEX(Cost_Components!$T$2:$T$29,MATCH(E1282,Cost_Components!$A$2:$A$29,0)),"")</f>
        <v>0.8</v>
      </c>
      <c r="AA1282" s="26">
        <f>IFERROR(INDEX(Cost_Components!$U$2:$U$29,MATCH(E1282,Cost_Components!$A$2:$A$29,0)),"")</f>
        <v>2025</v>
      </c>
      <c r="AB1282" s="26">
        <f>IFERROR(INDEX(Cost_Components!$V$2:$V$29,MATCH(E1282,Cost_Components!$A$2:$A$29,0)),"")</f>
        <v>2050</v>
      </c>
      <c r="AC1282" s="26">
        <f>IFERROR(INDEX(Cost_Components!$M$2:$M$29,MATCH(E1282,Cost_Components!$A$2:$A$29,0)),"")</f>
        <v>30</v>
      </c>
      <c r="AD1282" s="26">
        <f>IFERROR(INDEX(Cost_Components!$N$2:$N$29,MATCH(E1282,Cost_Components!$A$2:$A$29,0)),"")</f>
        <v>95</v>
      </c>
      <c r="AE1282" s="16" t="str">
        <f>IFERROR(INDEX(Cost_Components!$O$2:$O$29,MATCH(E1282,Cost_Components!$A$2:$A$29,0)),"")</f>
        <v>Both</v>
      </c>
      <c r="AF1282" s="11">
        <v>1017698.59012071</v>
      </c>
      <c r="AG1282" s="11">
        <v>1048813.9754005601</v>
      </c>
      <c r="AH1282" s="23">
        <f t="shared" ref="AH1282:AH1345" si="289">IF(H1282="shared-count-once",COUNTIFS($A$2:$A$1457,A1282,$B$2:$B$1457,B1282,$E$2:$E$1457,E1282),1)</f>
        <v>1</v>
      </c>
      <c r="AI1282" s="10">
        <v>300119636.92551899</v>
      </c>
      <c r="AJ1282" s="29">
        <f t="shared" ref="AJ1282:AJ1345" si="290">IF(AI1282=0,"",Q1282/AI1282)</f>
        <v>6.4849682667261432E-2</v>
      </c>
      <c r="AK1282" s="29">
        <f t="shared" ref="AK1282:AK1345" si="291">IF(AI1282=0,"",R1282/AI1282)</f>
        <v>8.9704359439565104E-2</v>
      </c>
      <c r="AL1282" s="29">
        <f t="shared" ref="AL1282:AL1345" si="292">IF(AI1282=0,"",S1282/AI1282)</f>
        <v>2.4854676772303672E-2</v>
      </c>
      <c r="AM1282" s="29">
        <f t="shared" ref="AM1282:AM1345" si="293">IF(AI1282=0,"",Y1282/AI1282)</f>
        <v>2.0815400501765235E-2</v>
      </c>
    </row>
    <row r="1283" spans="1:39">
      <c r="A1283" t="s">
        <v>115</v>
      </c>
      <c r="B1283" s="20">
        <v>2032</v>
      </c>
      <c r="C1283" t="s">
        <v>262</v>
      </c>
      <c r="D1283" t="s">
        <v>218</v>
      </c>
      <c r="E1283" s="22" t="s">
        <v>356</v>
      </c>
      <c r="F1283" s="22" t="s">
        <v>357</v>
      </c>
      <c r="G1283" s="22" t="s">
        <v>263</v>
      </c>
      <c r="H1283" s="22" t="s">
        <v>237</v>
      </c>
      <c r="I1283" s="22" t="s">
        <v>309</v>
      </c>
      <c r="J1283" s="17">
        <f>IFERROR(INDEX(Cost_Components!$K$2:$K$29,MATCH(E1283,Cost_Components!$A$2:$A$29,0)),"")</f>
        <v>0.5</v>
      </c>
      <c r="K1283" s="17">
        <f t="shared" si="280"/>
        <v>0.46076923076923082</v>
      </c>
      <c r="L1283" s="17">
        <f>IFERROR(INDEX(Cost_Components!$S$2:$S$29,MATCH(E1283,Cost_Components!$A$2:$A$29,0)),"")</f>
        <v>0.31</v>
      </c>
      <c r="M1283" s="28">
        <f>IFERROR(INDEX(Cost_Components!$L$2:$L$29,MATCH(E1283,Cost_Components!$A$2:$A$29,0)),"")</f>
        <v>1</v>
      </c>
      <c r="N1283" s="29">
        <f>IFERROR(INDEX(Cost_Components!$P$2:$P$29,MATCH(E1283,Cost_Components!$A$2:$A$29,0)),"")</f>
        <v>119.7214874</v>
      </c>
      <c r="O1283" s="23">
        <f t="shared" si="281"/>
        <v>509319.30749600002</v>
      </c>
      <c r="P1283" s="23">
        <f t="shared" si="282"/>
        <v>528061.48635578505</v>
      </c>
      <c r="Q1283" s="23">
        <f t="shared" si="283"/>
        <v>19598295.041402511</v>
      </c>
      <c r="R1283" s="23">
        <f t="shared" si="284"/>
        <v>28096078.898400385</v>
      </c>
      <c r="S1283" s="23">
        <f t="shared" si="285"/>
        <v>8497783.8569978736</v>
      </c>
      <c r="T1283" s="16">
        <f>IFERROR(INDEX(Cost_Components!$R$2:$R$29,MATCH(E1283,Cost_Components!$A$2:$A$29,0)),"")</f>
        <v>1</v>
      </c>
      <c r="U1283" s="26">
        <f>IFERROR(INDEX(Cost_Components!$Q$2:$Q$29,MATCH(E1283,Cost_Components!$A$2:$A$29,0)),"")</f>
        <v>2023</v>
      </c>
      <c r="V1283" s="30">
        <f>1/(1+Calculation_Assumptions!$B$5)^(B1283-Calculation_Assumptions!$B$2)</f>
        <v>0.81309151134335378</v>
      </c>
      <c r="W1283" s="23">
        <f t="shared" si="286"/>
        <v>15935207.334966924</v>
      </c>
      <c r="X1283" s="23">
        <f t="shared" si="287"/>
        <v>22844683.25432248</v>
      </c>
      <c r="Y1283" s="23">
        <f t="shared" si="288"/>
        <v>6909475.9193555554</v>
      </c>
      <c r="Z1283" s="17">
        <f>IFERROR(INDEX(Cost_Components!$T$2:$T$29,MATCH(E1283,Cost_Components!$A$2:$A$29,0)),"")</f>
        <v>0.8</v>
      </c>
      <c r="AA1283" s="26">
        <f>IFERROR(INDEX(Cost_Components!$U$2:$U$29,MATCH(E1283,Cost_Components!$A$2:$A$29,0)),"")</f>
        <v>2025</v>
      </c>
      <c r="AB1283" s="26">
        <f>IFERROR(INDEX(Cost_Components!$V$2:$V$29,MATCH(E1283,Cost_Components!$A$2:$A$29,0)),"")</f>
        <v>2050</v>
      </c>
      <c r="AC1283" s="26">
        <f>IFERROR(INDEX(Cost_Components!$M$2:$M$29,MATCH(E1283,Cost_Components!$A$2:$A$29,0)),"")</f>
        <v>30</v>
      </c>
      <c r="AD1283" s="26">
        <f>IFERROR(INDEX(Cost_Components!$N$2:$N$29,MATCH(E1283,Cost_Components!$A$2:$A$29,0)),"")</f>
        <v>95</v>
      </c>
      <c r="AE1283" s="16" t="str">
        <f>IFERROR(INDEX(Cost_Components!$O$2:$O$29,MATCH(E1283,Cost_Components!$A$2:$A$29,0)),"")</f>
        <v>Both</v>
      </c>
      <c r="AF1283" s="11">
        <v>1018638.614992</v>
      </c>
      <c r="AG1283" s="11">
        <v>1056122.9727115701</v>
      </c>
      <c r="AH1283" s="23">
        <f t="shared" si="289"/>
        <v>1</v>
      </c>
      <c r="AI1283" s="10">
        <v>301904628.08354098</v>
      </c>
      <c r="AJ1283" s="29">
        <f t="shared" si="290"/>
        <v>6.4915517081703719E-2</v>
      </c>
      <c r="AK1283" s="29">
        <f t="shared" si="291"/>
        <v>9.3062763153885245E-2</v>
      </c>
      <c r="AL1283" s="29">
        <f t="shared" si="292"/>
        <v>2.8147246072181529E-2</v>
      </c>
      <c r="AM1283" s="29">
        <f t="shared" si="293"/>
        <v>2.2886286848983358E-2</v>
      </c>
    </row>
    <row r="1284" spans="1:39">
      <c r="A1284" t="s">
        <v>115</v>
      </c>
      <c r="B1284" s="20">
        <v>2033</v>
      </c>
      <c r="C1284" t="s">
        <v>262</v>
      </c>
      <c r="D1284" t="s">
        <v>218</v>
      </c>
      <c r="E1284" s="22" t="s">
        <v>356</v>
      </c>
      <c r="F1284" s="22" t="s">
        <v>357</v>
      </c>
      <c r="G1284" s="22" t="s">
        <v>263</v>
      </c>
      <c r="H1284" s="22" t="s">
        <v>237</v>
      </c>
      <c r="I1284" s="22" t="s">
        <v>309</v>
      </c>
      <c r="J1284" s="17">
        <f>IFERROR(INDEX(Cost_Components!$K$2:$K$29,MATCH(E1284,Cost_Components!$A$2:$A$29,0)),"")</f>
        <v>0.5</v>
      </c>
      <c r="K1284" s="17">
        <f t="shared" si="280"/>
        <v>0.47961538461538467</v>
      </c>
      <c r="L1284" s="17">
        <f>IFERROR(INDEX(Cost_Components!$S$2:$S$29,MATCH(E1284,Cost_Components!$A$2:$A$29,0)),"")</f>
        <v>0.31</v>
      </c>
      <c r="M1284" s="28">
        <f>IFERROR(INDEX(Cost_Components!$L$2:$L$29,MATCH(E1284,Cost_Components!$A$2:$A$29,0)),"")</f>
        <v>1</v>
      </c>
      <c r="N1284" s="29">
        <f>IFERROR(INDEX(Cost_Components!$P$2:$P$29,MATCH(E1284,Cost_Components!$A$2:$A$29,0)),"")</f>
        <v>119.7214874</v>
      </c>
      <c r="O1284" s="23">
        <f t="shared" si="281"/>
        <v>508921.23115822999</v>
      </c>
      <c r="P1284" s="23">
        <f t="shared" si="282"/>
        <v>530967.07086703996</v>
      </c>
      <c r="Q1284" s="23">
        <f t="shared" si="283"/>
        <v>19706131.920233201</v>
      </c>
      <c r="R1284" s="23">
        <f t="shared" si="284"/>
        <v>29222393.090129633</v>
      </c>
      <c r="S1284" s="23">
        <f t="shared" si="285"/>
        <v>9516261.1698964313</v>
      </c>
      <c r="T1284" s="16">
        <f>IFERROR(INDEX(Cost_Components!$R$2:$R$29,MATCH(E1284,Cost_Components!$A$2:$A$29,0)),"")</f>
        <v>1</v>
      </c>
      <c r="U1284" s="26">
        <f>IFERROR(INDEX(Cost_Components!$Q$2:$Q$29,MATCH(E1284,Cost_Components!$A$2:$A$29,0)),"")</f>
        <v>2023</v>
      </c>
      <c r="V1284" s="30">
        <f>1/(1+Calculation_Assumptions!$B$5)^(B1284-Calculation_Assumptions!$B$2)</f>
        <v>0.78940923431393573</v>
      </c>
      <c r="W1284" s="23">
        <f t="shared" si="286"/>
        <v>15556202.5104407</v>
      </c>
      <c r="X1284" s="23">
        <f t="shared" si="287"/>
        <v>23068426.95410008</v>
      </c>
      <c r="Y1284" s="23">
        <f t="shared" si="288"/>
        <v>7512224.4436593801</v>
      </c>
      <c r="Z1284" s="17">
        <f>IFERROR(INDEX(Cost_Components!$T$2:$T$29,MATCH(E1284,Cost_Components!$A$2:$A$29,0)),"")</f>
        <v>0.8</v>
      </c>
      <c r="AA1284" s="26">
        <f>IFERROR(INDEX(Cost_Components!$U$2:$U$29,MATCH(E1284,Cost_Components!$A$2:$A$29,0)),"")</f>
        <v>2025</v>
      </c>
      <c r="AB1284" s="26">
        <f>IFERROR(INDEX(Cost_Components!$V$2:$V$29,MATCH(E1284,Cost_Components!$A$2:$A$29,0)),"")</f>
        <v>2050</v>
      </c>
      <c r="AC1284" s="26">
        <f>IFERROR(INDEX(Cost_Components!$M$2:$M$29,MATCH(E1284,Cost_Components!$A$2:$A$29,0)),"")</f>
        <v>30</v>
      </c>
      <c r="AD1284" s="26">
        <f>IFERROR(INDEX(Cost_Components!$N$2:$N$29,MATCH(E1284,Cost_Components!$A$2:$A$29,0)),"")</f>
        <v>95</v>
      </c>
      <c r="AE1284" s="16" t="str">
        <f>IFERROR(INDEX(Cost_Components!$O$2:$O$29,MATCH(E1284,Cost_Components!$A$2:$A$29,0)),"")</f>
        <v>Both</v>
      </c>
      <c r="AF1284" s="11">
        <v>1017842.46231646</v>
      </c>
      <c r="AG1284" s="11">
        <v>1061934.1417340799</v>
      </c>
      <c r="AH1284" s="23">
        <f t="shared" si="289"/>
        <v>1</v>
      </c>
      <c r="AI1284" s="10">
        <v>303644277.16916001</v>
      </c>
      <c r="AJ1284" s="29">
        <f t="shared" si="290"/>
        <v>6.4898743042191204E-2</v>
      </c>
      <c r="AK1284" s="29">
        <f t="shared" si="291"/>
        <v>9.6238906139007707E-2</v>
      </c>
      <c r="AL1284" s="29">
        <f t="shared" si="292"/>
        <v>3.1340163096816503E-2</v>
      </c>
      <c r="AM1284" s="29">
        <f t="shared" si="293"/>
        <v>2.4740214153531784E-2</v>
      </c>
    </row>
    <row r="1285" spans="1:39">
      <c r="A1285" t="s">
        <v>115</v>
      </c>
      <c r="B1285" s="20">
        <v>2034</v>
      </c>
      <c r="C1285" t="s">
        <v>262</v>
      </c>
      <c r="D1285" t="s">
        <v>218</v>
      </c>
      <c r="E1285" s="22" t="s">
        <v>356</v>
      </c>
      <c r="F1285" s="22" t="s">
        <v>357</v>
      </c>
      <c r="G1285" s="22" t="s">
        <v>263</v>
      </c>
      <c r="H1285" s="22" t="s">
        <v>237</v>
      </c>
      <c r="I1285" s="22" t="s">
        <v>309</v>
      </c>
      <c r="J1285" s="17">
        <f>IFERROR(INDEX(Cost_Components!$K$2:$K$29,MATCH(E1285,Cost_Components!$A$2:$A$29,0)),"")</f>
        <v>0.5</v>
      </c>
      <c r="K1285" s="17">
        <f t="shared" si="280"/>
        <v>0.49846153846153851</v>
      </c>
      <c r="L1285" s="17">
        <f>IFERROR(INDEX(Cost_Components!$S$2:$S$29,MATCH(E1285,Cost_Components!$A$2:$A$29,0)),"")</f>
        <v>0.31</v>
      </c>
      <c r="M1285" s="28">
        <f>IFERROR(INDEX(Cost_Components!$L$2:$L$29,MATCH(E1285,Cost_Components!$A$2:$A$29,0)),"")</f>
        <v>1</v>
      </c>
      <c r="N1285" s="29">
        <f>IFERROR(INDEX(Cost_Components!$P$2:$P$29,MATCH(E1285,Cost_Components!$A$2:$A$29,0)),"")</f>
        <v>119.7214874</v>
      </c>
      <c r="O1285" s="23">
        <f t="shared" si="281"/>
        <v>508275.10148031497</v>
      </c>
      <c r="P1285" s="23">
        <f t="shared" si="282"/>
        <v>533719.07068614499</v>
      </c>
      <c r="Q1285" s="23">
        <f t="shared" si="283"/>
        <v>19808268.708850212</v>
      </c>
      <c r="R1285" s="23">
        <f t="shared" si="284"/>
        <v>30332107.961639076</v>
      </c>
      <c r="S1285" s="23">
        <f t="shared" si="285"/>
        <v>10523839.252788864</v>
      </c>
      <c r="T1285" s="16">
        <f>IFERROR(INDEX(Cost_Components!$R$2:$R$29,MATCH(E1285,Cost_Components!$A$2:$A$29,0)),"")</f>
        <v>1</v>
      </c>
      <c r="U1285" s="26">
        <f>IFERROR(INDEX(Cost_Components!$Q$2:$Q$29,MATCH(E1285,Cost_Components!$A$2:$A$29,0)),"")</f>
        <v>2023</v>
      </c>
      <c r="V1285" s="30">
        <f>1/(1+Calculation_Assumptions!$B$5)^(B1285-Calculation_Assumptions!$B$2)</f>
        <v>0.76641673234362695</v>
      </c>
      <c r="W1285" s="23">
        <f t="shared" si="286"/>
        <v>15181388.577221494</v>
      </c>
      <c r="X1285" s="23">
        <f t="shared" si="287"/>
        <v>23247035.069053531</v>
      </c>
      <c r="Y1285" s="23">
        <f t="shared" si="288"/>
        <v>8065646.4918320375</v>
      </c>
      <c r="Z1285" s="17">
        <f>IFERROR(INDEX(Cost_Components!$T$2:$T$29,MATCH(E1285,Cost_Components!$A$2:$A$29,0)),"")</f>
        <v>0.8</v>
      </c>
      <c r="AA1285" s="26">
        <f>IFERROR(INDEX(Cost_Components!$U$2:$U$29,MATCH(E1285,Cost_Components!$A$2:$A$29,0)),"")</f>
        <v>2025</v>
      </c>
      <c r="AB1285" s="26">
        <f>IFERROR(INDEX(Cost_Components!$V$2:$V$29,MATCH(E1285,Cost_Components!$A$2:$A$29,0)),"")</f>
        <v>2050</v>
      </c>
      <c r="AC1285" s="26">
        <f>IFERROR(INDEX(Cost_Components!$M$2:$M$29,MATCH(E1285,Cost_Components!$A$2:$A$29,0)),"")</f>
        <v>30</v>
      </c>
      <c r="AD1285" s="26">
        <f>IFERROR(INDEX(Cost_Components!$N$2:$N$29,MATCH(E1285,Cost_Components!$A$2:$A$29,0)),"")</f>
        <v>95</v>
      </c>
      <c r="AE1285" s="16" t="str">
        <f>IFERROR(INDEX(Cost_Components!$O$2:$O$29,MATCH(E1285,Cost_Components!$A$2:$A$29,0)),"")</f>
        <v>Both</v>
      </c>
      <c r="AF1285" s="11">
        <v>1016550.2029606299</v>
      </c>
      <c r="AG1285" s="11">
        <v>1067438.14137229</v>
      </c>
      <c r="AH1285" s="23">
        <f t="shared" si="289"/>
        <v>1</v>
      </c>
      <c r="AI1285" s="10">
        <v>305332541.18498403</v>
      </c>
      <c r="AJ1285" s="29">
        <f t="shared" si="290"/>
        <v>6.4874410804610191E-2</v>
      </c>
      <c r="AK1285" s="29">
        <f t="shared" si="291"/>
        <v>9.9341222667984605E-2</v>
      </c>
      <c r="AL1285" s="29">
        <f t="shared" si="292"/>
        <v>3.4466811863374414E-2</v>
      </c>
      <c r="AM1285" s="29">
        <f t="shared" si="293"/>
        <v>2.6415941322629973E-2</v>
      </c>
    </row>
    <row r="1286" spans="1:39">
      <c r="A1286" t="s">
        <v>115</v>
      </c>
      <c r="B1286" s="20">
        <v>2035</v>
      </c>
      <c r="C1286" t="s">
        <v>262</v>
      </c>
      <c r="D1286" t="s">
        <v>218</v>
      </c>
      <c r="E1286" s="22" t="s">
        <v>356</v>
      </c>
      <c r="F1286" s="22" t="s">
        <v>357</v>
      </c>
      <c r="G1286" s="22" t="s">
        <v>263</v>
      </c>
      <c r="H1286" s="22" t="s">
        <v>237</v>
      </c>
      <c r="I1286" s="22" t="s">
        <v>309</v>
      </c>
      <c r="J1286" s="17">
        <f>IFERROR(INDEX(Cost_Components!$K$2:$K$29,MATCH(E1286,Cost_Components!$A$2:$A$29,0)),"")</f>
        <v>0.5</v>
      </c>
      <c r="K1286" s="17">
        <f t="shared" si="280"/>
        <v>0.51730769230769236</v>
      </c>
      <c r="L1286" s="17">
        <f>IFERROR(INDEX(Cost_Components!$S$2:$S$29,MATCH(E1286,Cost_Components!$A$2:$A$29,0)),"")</f>
        <v>0.31</v>
      </c>
      <c r="M1286" s="28">
        <f>IFERROR(INDEX(Cost_Components!$L$2:$L$29,MATCH(E1286,Cost_Components!$A$2:$A$29,0)),"")</f>
        <v>1</v>
      </c>
      <c r="N1286" s="29">
        <f>IFERROR(INDEX(Cost_Components!$P$2:$P$29,MATCH(E1286,Cost_Components!$A$2:$A$29,0)),"")</f>
        <v>119.7214874</v>
      </c>
      <c r="O1286" s="23">
        <f t="shared" si="281"/>
        <v>507441.38665321999</v>
      </c>
      <c r="P1286" s="23">
        <f t="shared" si="282"/>
        <v>536356.10448433505</v>
      </c>
      <c r="Q1286" s="23">
        <f t="shared" si="283"/>
        <v>19906138.687529664</v>
      </c>
      <c r="R1286" s="23">
        <f t="shared" si="284"/>
        <v>31427289.439617116</v>
      </c>
      <c r="S1286" s="23">
        <f t="shared" si="285"/>
        <v>11521150.752087452</v>
      </c>
      <c r="T1286" s="16">
        <f>IFERROR(INDEX(Cost_Components!$R$2:$R$29,MATCH(E1286,Cost_Components!$A$2:$A$29,0)),"")</f>
        <v>1</v>
      </c>
      <c r="U1286" s="26">
        <f>IFERROR(INDEX(Cost_Components!$Q$2:$Q$29,MATCH(E1286,Cost_Components!$A$2:$A$29,0)),"")</f>
        <v>2023</v>
      </c>
      <c r="V1286" s="30">
        <f>1/(1+Calculation_Assumptions!$B$5)^(B1286-Calculation_Assumptions!$B$2)</f>
        <v>0.74409391489672516</v>
      </c>
      <c r="W1286" s="23">
        <f t="shared" si="286"/>
        <v>14812036.666481106</v>
      </c>
      <c r="X1286" s="23">
        <f t="shared" si="287"/>
        <v>23384854.833717208</v>
      </c>
      <c r="Y1286" s="23">
        <f t="shared" si="288"/>
        <v>8572818.1672361009</v>
      </c>
      <c r="Z1286" s="17">
        <f>IFERROR(INDEX(Cost_Components!$T$2:$T$29,MATCH(E1286,Cost_Components!$A$2:$A$29,0)),"")</f>
        <v>0.8</v>
      </c>
      <c r="AA1286" s="26">
        <f>IFERROR(INDEX(Cost_Components!$U$2:$U$29,MATCH(E1286,Cost_Components!$A$2:$A$29,0)),"")</f>
        <v>2025</v>
      </c>
      <c r="AB1286" s="26">
        <f>IFERROR(INDEX(Cost_Components!$V$2:$V$29,MATCH(E1286,Cost_Components!$A$2:$A$29,0)),"")</f>
        <v>2050</v>
      </c>
      <c r="AC1286" s="26">
        <f>IFERROR(INDEX(Cost_Components!$M$2:$M$29,MATCH(E1286,Cost_Components!$A$2:$A$29,0)),"")</f>
        <v>30</v>
      </c>
      <c r="AD1286" s="26">
        <f>IFERROR(INDEX(Cost_Components!$N$2:$N$29,MATCH(E1286,Cost_Components!$A$2:$A$29,0)),"")</f>
        <v>95</v>
      </c>
      <c r="AE1286" s="16" t="str">
        <f>IFERROR(INDEX(Cost_Components!$O$2:$O$29,MATCH(E1286,Cost_Components!$A$2:$A$29,0)),"")</f>
        <v>Both</v>
      </c>
      <c r="AF1286" s="11">
        <v>1014882.77330644</v>
      </c>
      <c r="AG1286" s="11">
        <v>1072712.2089686701</v>
      </c>
      <c r="AH1286" s="23">
        <f t="shared" si="289"/>
        <v>1</v>
      </c>
      <c r="AI1286" s="10">
        <v>306964650.16711998</v>
      </c>
      <c r="AJ1286" s="29">
        <f t="shared" si="290"/>
        <v>6.4848309656151668E-2</v>
      </c>
      <c r="AK1286" s="29">
        <f t="shared" si="291"/>
        <v>0.10238080972029592</v>
      </c>
      <c r="AL1286" s="29">
        <f t="shared" si="292"/>
        <v>3.7532500064144263E-2</v>
      </c>
      <c r="AM1286" s="29">
        <f t="shared" si="293"/>
        <v>2.792770490859069E-2</v>
      </c>
    </row>
    <row r="1287" spans="1:39">
      <c r="A1287" t="s">
        <v>115</v>
      </c>
      <c r="B1287" s="20">
        <v>2036</v>
      </c>
      <c r="C1287" t="s">
        <v>262</v>
      </c>
      <c r="D1287" t="s">
        <v>218</v>
      </c>
      <c r="E1287" s="22" t="s">
        <v>356</v>
      </c>
      <c r="F1287" s="22" t="s">
        <v>357</v>
      </c>
      <c r="G1287" s="22" t="s">
        <v>263</v>
      </c>
      <c r="H1287" s="22" t="s">
        <v>237</v>
      </c>
      <c r="I1287" s="22" t="s">
        <v>309</v>
      </c>
      <c r="J1287" s="17">
        <f>IFERROR(INDEX(Cost_Components!$K$2:$K$29,MATCH(E1287,Cost_Components!$A$2:$A$29,0)),"")</f>
        <v>0.5</v>
      </c>
      <c r="K1287" s="17">
        <f t="shared" si="280"/>
        <v>0.5361538461538462</v>
      </c>
      <c r="L1287" s="17">
        <f>IFERROR(INDEX(Cost_Components!$S$2:$S$29,MATCH(E1287,Cost_Components!$A$2:$A$29,0)),"")</f>
        <v>0.31</v>
      </c>
      <c r="M1287" s="28">
        <f>IFERROR(INDEX(Cost_Components!$L$2:$L$29,MATCH(E1287,Cost_Components!$A$2:$A$29,0)),"")</f>
        <v>1</v>
      </c>
      <c r="N1287" s="29">
        <f>IFERROR(INDEX(Cost_Components!$P$2:$P$29,MATCH(E1287,Cost_Components!$A$2:$A$29,0)),"")</f>
        <v>119.7214874</v>
      </c>
      <c r="O1287" s="23">
        <f t="shared" si="281"/>
        <v>506459.28448879498</v>
      </c>
      <c r="P1287" s="23">
        <f t="shared" si="282"/>
        <v>538908.14124272997</v>
      </c>
      <c r="Q1287" s="23">
        <f t="shared" si="283"/>
        <v>20000854.114880163</v>
      </c>
      <c r="R1287" s="23">
        <f t="shared" si="284"/>
        <v>32509183.858490147</v>
      </c>
      <c r="S1287" s="23">
        <f t="shared" si="285"/>
        <v>12508329.743609983</v>
      </c>
      <c r="T1287" s="16">
        <f>IFERROR(INDEX(Cost_Components!$R$2:$R$29,MATCH(E1287,Cost_Components!$A$2:$A$29,0)),"")</f>
        <v>1</v>
      </c>
      <c r="U1287" s="26">
        <f>IFERROR(INDEX(Cost_Components!$Q$2:$Q$29,MATCH(E1287,Cost_Components!$A$2:$A$29,0)),"")</f>
        <v>2023</v>
      </c>
      <c r="V1287" s="30">
        <f>1/(1+Calculation_Assumptions!$B$5)^(B1287-Calculation_Assumptions!$B$2)</f>
        <v>0.72242127659876232</v>
      </c>
      <c r="W1287" s="23">
        <f t="shared" si="286"/>
        <v>14449042.562737336</v>
      </c>
      <c r="X1287" s="23">
        <f t="shared" si="287"/>
        <v>23485326.10423433</v>
      </c>
      <c r="Y1287" s="23">
        <f t="shared" si="288"/>
        <v>9036283.541496994</v>
      </c>
      <c r="Z1287" s="17">
        <f>IFERROR(INDEX(Cost_Components!$T$2:$T$29,MATCH(E1287,Cost_Components!$A$2:$A$29,0)),"")</f>
        <v>0.8</v>
      </c>
      <c r="AA1287" s="26">
        <f>IFERROR(INDEX(Cost_Components!$U$2:$U$29,MATCH(E1287,Cost_Components!$A$2:$A$29,0)),"")</f>
        <v>2025</v>
      </c>
      <c r="AB1287" s="26">
        <f>IFERROR(INDEX(Cost_Components!$V$2:$V$29,MATCH(E1287,Cost_Components!$A$2:$A$29,0)),"")</f>
        <v>2050</v>
      </c>
      <c r="AC1287" s="26">
        <f>IFERROR(INDEX(Cost_Components!$M$2:$M$29,MATCH(E1287,Cost_Components!$A$2:$A$29,0)),"")</f>
        <v>30</v>
      </c>
      <c r="AD1287" s="26">
        <f>IFERROR(INDEX(Cost_Components!$N$2:$N$29,MATCH(E1287,Cost_Components!$A$2:$A$29,0)),"")</f>
        <v>95</v>
      </c>
      <c r="AE1287" s="16" t="str">
        <f>IFERROR(INDEX(Cost_Components!$O$2:$O$29,MATCH(E1287,Cost_Components!$A$2:$A$29,0)),"")</f>
        <v>Both</v>
      </c>
      <c r="AF1287" s="11">
        <v>1012918.56897759</v>
      </c>
      <c r="AG1287" s="11">
        <v>1077816.2824854599</v>
      </c>
      <c r="AH1287" s="23">
        <f t="shared" si="289"/>
        <v>1</v>
      </c>
      <c r="AI1287" s="10">
        <v>308542769.75662202</v>
      </c>
      <c r="AJ1287" s="29">
        <f t="shared" si="290"/>
        <v>6.482360332299085E-2</v>
      </c>
      <c r="AK1287" s="29">
        <f t="shared" si="291"/>
        <v>0.10536362230796506</v>
      </c>
      <c r="AL1287" s="29">
        <f t="shared" si="292"/>
        <v>4.054001898497421E-2</v>
      </c>
      <c r="AM1287" s="29">
        <f t="shared" si="293"/>
        <v>2.9286972268463132E-2</v>
      </c>
    </row>
    <row r="1288" spans="1:39">
      <c r="A1288" t="s">
        <v>115</v>
      </c>
      <c r="B1288" s="20">
        <v>2037</v>
      </c>
      <c r="C1288" t="s">
        <v>262</v>
      </c>
      <c r="D1288" t="s">
        <v>218</v>
      </c>
      <c r="E1288" s="22" t="s">
        <v>356</v>
      </c>
      <c r="F1288" s="22" t="s">
        <v>357</v>
      </c>
      <c r="G1288" s="22" t="s">
        <v>263</v>
      </c>
      <c r="H1288" s="22" t="s">
        <v>237</v>
      </c>
      <c r="I1288" s="22" t="s">
        <v>309</v>
      </c>
      <c r="J1288" s="17">
        <f>IFERROR(INDEX(Cost_Components!$K$2:$K$29,MATCH(E1288,Cost_Components!$A$2:$A$29,0)),"")</f>
        <v>0.5</v>
      </c>
      <c r="K1288" s="17">
        <f t="shared" si="280"/>
        <v>0.55500000000000005</v>
      </c>
      <c r="L1288" s="17">
        <f>IFERROR(INDEX(Cost_Components!$S$2:$S$29,MATCH(E1288,Cost_Components!$A$2:$A$29,0)),"")</f>
        <v>0.31</v>
      </c>
      <c r="M1288" s="28">
        <f>IFERROR(INDEX(Cost_Components!$L$2:$L$29,MATCH(E1288,Cost_Components!$A$2:$A$29,0)),"")</f>
        <v>1</v>
      </c>
      <c r="N1288" s="29">
        <f>IFERROR(INDEX(Cost_Components!$P$2:$P$29,MATCH(E1288,Cost_Components!$A$2:$A$29,0)),"")</f>
        <v>119.7214874</v>
      </c>
      <c r="O1288" s="23">
        <f t="shared" si="281"/>
        <v>505359.623292965</v>
      </c>
      <c r="P1288" s="23">
        <f t="shared" si="282"/>
        <v>541389.81428290997</v>
      </c>
      <c r="Q1288" s="23">
        <f t="shared" si="283"/>
        <v>20092958.087039523</v>
      </c>
      <c r="R1288" s="23">
        <f t="shared" si="284"/>
        <v>33578835.203758292</v>
      </c>
      <c r="S1288" s="23">
        <f t="shared" si="285"/>
        <v>13485877.116718769</v>
      </c>
      <c r="T1288" s="16">
        <f>IFERROR(INDEX(Cost_Components!$R$2:$R$29,MATCH(E1288,Cost_Components!$A$2:$A$29,0)),"")</f>
        <v>1</v>
      </c>
      <c r="U1288" s="26">
        <f>IFERROR(INDEX(Cost_Components!$Q$2:$Q$29,MATCH(E1288,Cost_Components!$A$2:$A$29,0)),"")</f>
        <v>2023</v>
      </c>
      <c r="V1288" s="30">
        <f>1/(1+Calculation_Assumptions!$B$5)^(B1288-Calculation_Assumptions!$B$2)</f>
        <v>0.70137988019297326</v>
      </c>
      <c r="W1288" s="23">
        <f t="shared" si="286"/>
        <v>14092796.535810214</v>
      </c>
      <c r="X1288" s="23">
        <f t="shared" si="287"/>
        <v>23551519.412231583</v>
      </c>
      <c r="Y1288" s="23">
        <f t="shared" si="288"/>
        <v>9458722.8764213696</v>
      </c>
      <c r="Z1288" s="17">
        <f>IFERROR(INDEX(Cost_Components!$T$2:$T$29,MATCH(E1288,Cost_Components!$A$2:$A$29,0)),"")</f>
        <v>0.8</v>
      </c>
      <c r="AA1288" s="26">
        <f>IFERROR(INDEX(Cost_Components!$U$2:$U$29,MATCH(E1288,Cost_Components!$A$2:$A$29,0)),"")</f>
        <v>2025</v>
      </c>
      <c r="AB1288" s="26">
        <f>IFERROR(INDEX(Cost_Components!$V$2:$V$29,MATCH(E1288,Cost_Components!$A$2:$A$29,0)),"")</f>
        <v>2050</v>
      </c>
      <c r="AC1288" s="26">
        <f>IFERROR(INDEX(Cost_Components!$M$2:$M$29,MATCH(E1288,Cost_Components!$A$2:$A$29,0)),"")</f>
        <v>30</v>
      </c>
      <c r="AD1288" s="26">
        <f>IFERROR(INDEX(Cost_Components!$N$2:$N$29,MATCH(E1288,Cost_Components!$A$2:$A$29,0)),"")</f>
        <v>95</v>
      </c>
      <c r="AE1288" s="16" t="str">
        <f>IFERROR(INDEX(Cost_Components!$O$2:$O$29,MATCH(E1288,Cost_Components!$A$2:$A$29,0)),"")</f>
        <v>Both</v>
      </c>
      <c r="AF1288" s="11">
        <v>1010719.24658593</v>
      </c>
      <c r="AG1288" s="11">
        <v>1082779.6285658199</v>
      </c>
      <c r="AH1288" s="23">
        <f t="shared" si="289"/>
        <v>1</v>
      </c>
      <c r="AI1288" s="10">
        <v>310068287.63643003</v>
      </c>
      <c r="AJ1288" s="29">
        <f t="shared" si="290"/>
        <v>6.4801719131623942E-2</v>
      </c>
      <c r="AK1288" s="29">
        <f t="shared" si="291"/>
        <v>0.10829496773024105</v>
      </c>
      <c r="AL1288" s="29">
        <f t="shared" si="292"/>
        <v>4.3493248598617119E-2</v>
      </c>
      <c r="AM1288" s="29">
        <f t="shared" si="293"/>
        <v>3.0505289491301275E-2</v>
      </c>
    </row>
    <row r="1289" spans="1:39">
      <c r="A1289" t="s">
        <v>115</v>
      </c>
      <c r="B1289" s="20">
        <v>2038</v>
      </c>
      <c r="C1289" t="s">
        <v>262</v>
      </c>
      <c r="D1289" t="s">
        <v>218</v>
      </c>
      <c r="E1289" s="22" t="s">
        <v>356</v>
      </c>
      <c r="F1289" s="22" t="s">
        <v>357</v>
      </c>
      <c r="G1289" s="22" t="s">
        <v>263</v>
      </c>
      <c r="H1289" s="22" t="s">
        <v>237</v>
      </c>
      <c r="I1289" s="22" t="s">
        <v>309</v>
      </c>
      <c r="J1289" s="17">
        <f>IFERROR(INDEX(Cost_Components!$K$2:$K$29,MATCH(E1289,Cost_Components!$A$2:$A$29,0)),"")</f>
        <v>0.5</v>
      </c>
      <c r="K1289" s="17">
        <f t="shared" si="280"/>
        <v>0.57384615384615389</v>
      </c>
      <c r="L1289" s="17">
        <f>IFERROR(INDEX(Cost_Components!$S$2:$S$29,MATCH(E1289,Cost_Components!$A$2:$A$29,0)),"")</f>
        <v>0.31</v>
      </c>
      <c r="M1289" s="28">
        <f>IFERROR(INDEX(Cost_Components!$L$2:$L$29,MATCH(E1289,Cost_Components!$A$2:$A$29,0)),"")</f>
        <v>1</v>
      </c>
      <c r="N1289" s="29">
        <f>IFERROR(INDEX(Cost_Components!$P$2:$P$29,MATCH(E1289,Cost_Components!$A$2:$A$29,0)),"")</f>
        <v>119.7214874</v>
      </c>
      <c r="O1289" s="23">
        <f t="shared" si="281"/>
        <v>503395.78187832498</v>
      </c>
      <c r="P1289" s="23">
        <f t="shared" si="282"/>
        <v>543036.92267727002</v>
      </c>
      <c r="Q1289" s="23">
        <f t="shared" si="283"/>
        <v>20154088.309772883</v>
      </c>
      <c r="R1289" s="23">
        <f t="shared" si="284"/>
        <v>34584153.577684499</v>
      </c>
      <c r="S1289" s="23">
        <f t="shared" si="285"/>
        <v>14430065.267911617</v>
      </c>
      <c r="T1289" s="16">
        <f>IFERROR(INDEX(Cost_Components!$R$2:$R$29,MATCH(E1289,Cost_Components!$A$2:$A$29,0)),"")</f>
        <v>1</v>
      </c>
      <c r="U1289" s="26">
        <f>IFERROR(INDEX(Cost_Components!$Q$2:$Q$29,MATCH(E1289,Cost_Components!$A$2:$A$29,0)),"")</f>
        <v>2023</v>
      </c>
      <c r="V1289" s="30">
        <f>1/(1+Calculation_Assumptions!$B$5)^(B1289-Calculation_Assumptions!$B$2)</f>
        <v>0.68095133999317792</v>
      </c>
      <c r="W1289" s="23">
        <f t="shared" si="286"/>
        <v>13723953.440880686</v>
      </c>
      <c r="X1289" s="23">
        <f t="shared" si="287"/>
        <v>23550125.721254118</v>
      </c>
      <c r="Y1289" s="23">
        <f t="shared" si="288"/>
        <v>9826172.2803734317</v>
      </c>
      <c r="Z1289" s="17">
        <f>IFERROR(INDEX(Cost_Components!$T$2:$T$29,MATCH(E1289,Cost_Components!$A$2:$A$29,0)),"")</f>
        <v>0.8</v>
      </c>
      <c r="AA1289" s="26">
        <f>IFERROR(INDEX(Cost_Components!$U$2:$U$29,MATCH(E1289,Cost_Components!$A$2:$A$29,0)),"")</f>
        <v>2025</v>
      </c>
      <c r="AB1289" s="26">
        <f>IFERROR(INDEX(Cost_Components!$V$2:$V$29,MATCH(E1289,Cost_Components!$A$2:$A$29,0)),"")</f>
        <v>2050</v>
      </c>
      <c r="AC1289" s="26">
        <f>IFERROR(INDEX(Cost_Components!$M$2:$M$29,MATCH(E1289,Cost_Components!$A$2:$A$29,0)),"")</f>
        <v>30</v>
      </c>
      <c r="AD1289" s="26">
        <f>IFERROR(INDEX(Cost_Components!$N$2:$N$29,MATCH(E1289,Cost_Components!$A$2:$A$29,0)),"")</f>
        <v>95</v>
      </c>
      <c r="AE1289" s="16" t="str">
        <f>IFERROR(INDEX(Cost_Components!$O$2:$O$29,MATCH(E1289,Cost_Components!$A$2:$A$29,0)),"")</f>
        <v>Both</v>
      </c>
      <c r="AF1289" s="11">
        <v>1006791.56375665</v>
      </c>
      <c r="AG1289" s="11">
        <v>1086073.84535454</v>
      </c>
      <c r="AH1289" s="23">
        <f t="shared" si="289"/>
        <v>1</v>
      </c>
      <c r="AI1289" s="10">
        <v>311532999.13163</v>
      </c>
      <c r="AJ1289" s="29">
        <f t="shared" si="290"/>
        <v>6.4693269624568103E-2</v>
      </c>
      <c r="AK1289" s="29">
        <f t="shared" si="291"/>
        <v>0.11101280979570284</v>
      </c>
      <c r="AL1289" s="29">
        <f t="shared" si="292"/>
        <v>4.6319540171134731E-2</v>
      </c>
      <c r="AM1289" s="29">
        <f t="shared" si="293"/>
        <v>3.1541352947402027E-2</v>
      </c>
    </row>
    <row r="1290" spans="1:39">
      <c r="A1290" t="s">
        <v>115</v>
      </c>
      <c r="B1290" s="20">
        <v>2039</v>
      </c>
      <c r="C1290" t="s">
        <v>262</v>
      </c>
      <c r="D1290" t="s">
        <v>218</v>
      </c>
      <c r="E1290" s="22" t="s">
        <v>356</v>
      </c>
      <c r="F1290" s="22" t="s">
        <v>357</v>
      </c>
      <c r="G1290" s="22" t="s">
        <v>263</v>
      </c>
      <c r="H1290" s="22" t="s">
        <v>237</v>
      </c>
      <c r="I1290" s="22" t="s">
        <v>309</v>
      </c>
      <c r="J1290" s="17">
        <f>IFERROR(INDEX(Cost_Components!$K$2:$K$29,MATCH(E1290,Cost_Components!$A$2:$A$29,0)),"")</f>
        <v>0.5</v>
      </c>
      <c r="K1290" s="17">
        <f t="shared" si="280"/>
        <v>0.59269230769230763</v>
      </c>
      <c r="L1290" s="17">
        <f>IFERROR(INDEX(Cost_Components!$S$2:$S$29,MATCH(E1290,Cost_Components!$A$2:$A$29,0)),"")</f>
        <v>0.31</v>
      </c>
      <c r="M1290" s="28">
        <f>IFERROR(INDEX(Cost_Components!$L$2:$L$29,MATCH(E1290,Cost_Components!$A$2:$A$29,0)),"")</f>
        <v>1</v>
      </c>
      <c r="N1290" s="29">
        <f>IFERROR(INDEX(Cost_Components!$P$2:$P$29,MATCH(E1290,Cost_Components!$A$2:$A$29,0)),"")</f>
        <v>119.7214874</v>
      </c>
      <c r="O1290" s="23">
        <f t="shared" si="281"/>
        <v>501299.91315212997</v>
      </c>
      <c r="P1290" s="23">
        <f t="shared" si="282"/>
        <v>544575.66111995501</v>
      </c>
      <c r="Q1290" s="23">
        <f t="shared" si="283"/>
        <v>20211196.526847001</v>
      </c>
      <c r="R1290" s="23">
        <f t="shared" si="284"/>
        <v>35571241.567220896</v>
      </c>
      <c r="S1290" s="23">
        <f t="shared" si="285"/>
        <v>15360045.040373895</v>
      </c>
      <c r="T1290" s="16">
        <f>IFERROR(INDEX(Cost_Components!$R$2:$R$29,MATCH(E1290,Cost_Components!$A$2:$A$29,0)),"")</f>
        <v>1</v>
      </c>
      <c r="U1290" s="26">
        <f>IFERROR(INDEX(Cost_Components!$Q$2:$Q$29,MATCH(E1290,Cost_Components!$A$2:$A$29,0)),"")</f>
        <v>2023</v>
      </c>
      <c r="V1290" s="30">
        <f>1/(1+Calculation_Assumptions!$B$5)^(B1290-Calculation_Assumptions!$B$2)</f>
        <v>0.66111780581861923</v>
      </c>
      <c r="W1290" s="23">
        <f t="shared" si="286"/>
        <v>13361981.900797987</v>
      </c>
      <c r="X1290" s="23">
        <f t="shared" si="287"/>
        <v>23516781.175165143</v>
      </c>
      <c r="Y1290" s="23">
        <f t="shared" si="288"/>
        <v>10154799.274367154</v>
      </c>
      <c r="Z1290" s="17">
        <f>IFERROR(INDEX(Cost_Components!$T$2:$T$29,MATCH(E1290,Cost_Components!$A$2:$A$29,0)),"")</f>
        <v>0.8</v>
      </c>
      <c r="AA1290" s="26">
        <f>IFERROR(INDEX(Cost_Components!$U$2:$U$29,MATCH(E1290,Cost_Components!$A$2:$A$29,0)),"")</f>
        <v>2025</v>
      </c>
      <c r="AB1290" s="26">
        <f>IFERROR(INDEX(Cost_Components!$V$2:$V$29,MATCH(E1290,Cost_Components!$A$2:$A$29,0)),"")</f>
        <v>2050</v>
      </c>
      <c r="AC1290" s="26">
        <f>IFERROR(INDEX(Cost_Components!$M$2:$M$29,MATCH(E1290,Cost_Components!$A$2:$A$29,0)),"")</f>
        <v>30</v>
      </c>
      <c r="AD1290" s="26">
        <f>IFERROR(INDEX(Cost_Components!$N$2:$N$29,MATCH(E1290,Cost_Components!$A$2:$A$29,0)),"")</f>
        <v>95</v>
      </c>
      <c r="AE1290" s="16" t="str">
        <f>IFERROR(INDEX(Cost_Components!$O$2:$O$29,MATCH(E1290,Cost_Components!$A$2:$A$29,0)),"")</f>
        <v>Both</v>
      </c>
      <c r="AF1290" s="11">
        <v>1002599.8263042599</v>
      </c>
      <c r="AG1290" s="11">
        <v>1089151.32223991</v>
      </c>
      <c r="AH1290" s="23">
        <f t="shared" si="289"/>
        <v>1</v>
      </c>
      <c r="AI1290" s="10">
        <v>312936391.85847902</v>
      </c>
      <c r="AJ1290" s="29">
        <f t="shared" si="290"/>
        <v>6.4585638016773791E-2</v>
      </c>
      <c r="AK1290" s="29">
        <f t="shared" si="291"/>
        <v>0.1136692391574179</v>
      </c>
      <c r="AL1290" s="29">
        <f t="shared" si="292"/>
        <v>4.9083601140644119E-2</v>
      </c>
      <c r="AM1290" s="29">
        <f t="shared" si="293"/>
        <v>3.2450042687778916E-2</v>
      </c>
    </row>
    <row r="1291" spans="1:39">
      <c r="A1291" t="s">
        <v>115</v>
      </c>
      <c r="B1291" s="20">
        <v>2040</v>
      </c>
      <c r="C1291" t="s">
        <v>262</v>
      </c>
      <c r="D1291" t="s">
        <v>218</v>
      </c>
      <c r="E1291" s="22" t="s">
        <v>356</v>
      </c>
      <c r="F1291" s="22" t="s">
        <v>357</v>
      </c>
      <c r="G1291" s="22" t="s">
        <v>263</v>
      </c>
      <c r="H1291" s="22" t="s">
        <v>237</v>
      </c>
      <c r="I1291" s="22" t="s">
        <v>309</v>
      </c>
      <c r="J1291" s="17">
        <f>IFERROR(INDEX(Cost_Components!$K$2:$K$29,MATCH(E1291,Cost_Components!$A$2:$A$29,0)),"")</f>
        <v>0.5</v>
      </c>
      <c r="K1291" s="17">
        <f t="shared" si="280"/>
        <v>0.61153846153846159</v>
      </c>
      <c r="L1291" s="17">
        <f>IFERROR(INDEX(Cost_Components!$S$2:$S$29,MATCH(E1291,Cost_Components!$A$2:$A$29,0)),"")</f>
        <v>0.31</v>
      </c>
      <c r="M1291" s="28">
        <f>IFERROR(INDEX(Cost_Components!$L$2:$L$29,MATCH(E1291,Cost_Components!$A$2:$A$29,0)),"")</f>
        <v>1</v>
      </c>
      <c r="N1291" s="29">
        <f>IFERROR(INDEX(Cost_Components!$P$2:$P$29,MATCH(E1291,Cost_Components!$A$2:$A$29,0)),"")</f>
        <v>119.7214874</v>
      </c>
      <c r="O1291" s="23">
        <f t="shared" si="281"/>
        <v>499116.09547456552</v>
      </c>
      <c r="P1291" s="23">
        <f t="shared" si="282"/>
        <v>546038.94603102002</v>
      </c>
      <c r="Q1291" s="23">
        <f t="shared" si="283"/>
        <v>20265504.387120232</v>
      </c>
      <c r="R1291" s="23">
        <f t="shared" si="284"/>
        <v>36542432.662860647</v>
      </c>
      <c r="S1291" s="23">
        <f t="shared" si="285"/>
        <v>16276928.275740415</v>
      </c>
      <c r="T1291" s="16">
        <f>IFERROR(INDEX(Cost_Components!$R$2:$R$29,MATCH(E1291,Cost_Components!$A$2:$A$29,0)),"")</f>
        <v>1</v>
      </c>
      <c r="U1291" s="26">
        <f>IFERROR(INDEX(Cost_Components!$Q$2:$Q$29,MATCH(E1291,Cost_Components!$A$2:$A$29,0)),"")</f>
        <v>2023</v>
      </c>
      <c r="V1291" s="30">
        <f>1/(1+Calculation_Assumptions!$B$5)^(B1291-Calculation_Assumptions!$B$2)</f>
        <v>0.64186194739671765</v>
      </c>
      <c r="W1291" s="23">
        <f t="shared" si="286"/>
        <v>13007656.110893717</v>
      </c>
      <c r="X1291" s="23">
        <f t="shared" si="287"/>
        <v>23455196.991597157</v>
      </c>
      <c r="Y1291" s="23">
        <f t="shared" si="288"/>
        <v>10447540.88070344</v>
      </c>
      <c r="Z1291" s="17">
        <f>IFERROR(INDEX(Cost_Components!$T$2:$T$29,MATCH(E1291,Cost_Components!$A$2:$A$29,0)),"")</f>
        <v>0.8</v>
      </c>
      <c r="AA1291" s="26">
        <f>IFERROR(INDEX(Cost_Components!$U$2:$U$29,MATCH(E1291,Cost_Components!$A$2:$A$29,0)),"")</f>
        <v>2025</v>
      </c>
      <c r="AB1291" s="26">
        <f>IFERROR(INDEX(Cost_Components!$V$2:$V$29,MATCH(E1291,Cost_Components!$A$2:$A$29,0)),"")</f>
        <v>2050</v>
      </c>
      <c r="AC1291" s="26">
        <f>IFERROR(INDEX(Cost_Components!$M$2:$M$29,MATCH(E1291,Cost_Components!$A$2:$A$29,0)),"")</f>
        <v>30</v>
      </c>
      <c r="AD1291" s="26">
        <f>IFERROR(INDEX(Cost_Components!$N$2:$N$29,MATCH(E1291,Cost_Components!$A$2:$A$29,0)),"")</f>
        <v>95</v>
      </c>
      <c r="AE1291" s="16" t="str">
        <f>IFERROR(INDEX(Cost_Components!$O$2:$O$29,MATCH(E1291,Cost_Components!$A$2:$A$29,0)),"")</f>
        <v>Both</v>
      </c>
      <c r="AF1291" s="11">
        <v>998232.19094913104</v>
      </c>
      <c r="AG1291" s="11">
        <v>1092077.89206204</v>
      </c>
      <c r="AH1291" s="23">
        <f t="shared" si="289"/>
        <v>1</v>
      </c>
      <c r="AI1291" s="10">
        <v>314265537.41082901</v>
      </c>
      <c r="AJ1291" s="29">
        <f t="shared" si="290"/>
        <v>6.4485290223305028E-2</v>
      </c>
      <c r="AK1291" s="29">
        <f t="shared" si="291"/>
        <v>0.11627884165704726</v>
      </c>
      <c r="AL1291" s="29">
        <f t="shared" si="292"/>
        <v>5.179355143374223E-2</v>
      </c>
      <c r="AM1291" s="29">
        <f t="shared" si="293"/>
        <v>3.3244309785853847E-2</v>
      </c>
    </row>
    <row r="1292" spans="1:39">
      <c r="A1292" t="s">
        <v>115</v>
      </c>
      <c r="B1292" s="20">
        <v>2041</v>
      </c>
      <c r="C1292" t="s">
        <v>262</v>
      </c>
      <c r="D1292" t="s">
        <v>218</v>
      </c>
      <c r="E1292" s="22" t="s">
        <v>356</v>
      </c>
      <c r="F1292" s="22" t="s">
        <v>357</v>
      </c>
      <c r="G1292" s="22" t="s">
        <v>263</v>
      </c>
      <c r="H1292" s="22" t="s">
        <v>237</v>
      </c>
      <c r="I1292" s="22" t="s">
        <v>309</v>
      </c>
      <c r="J1292" s="17">
        <f>IFERROR(INDEX(Cost_Components!$K$2:$K$29,MATCH(E1292,Cost_Components!$A$2:$A$29,0)),"")</f>
        <v>0.5</v>
      </c>
      <c r="K1292" s="17">
        <f t="shared" si="280"/>
        <v>0.63038461538461543</v>
      </c>
      <c r="L1292" s="17">
        <f>IFERROR(INDEX(Cost_Components!$S$2:$S$29,MATCH(E1292,Cost_Components!$A$2:$A$29,0)),"")</f>
        <v>0.31</v>
      </c>
      <c r="M1292" s="28">
        <f>IFERROR(INDEX(Cost_Components!$L$2:$L$29,MATCH(E1292,Cost_Components!$A$2:$A$29,0)),"")</f>
        <v>1</v>
      </c>
      <c r="N1292" s="29">
        <f>IFERROR(INDEX(Cost_Components!$P$2:$P$29,MATCH(E1292,Cost_Components!$A$2:$A$29,0)),"")</f>
        <v>119.7214874</v>
      </c>
      <c r="O1292" s="23">
        <f t="shared" si="281"/>
        <v>496978.91922463151</v>
      </c>
      <c r="P1292" s="23">
        <f t="shared" si="282"/>
        <v>547560.46365573502</v>
      </c>
      <c r="Q1292" s="23">
        <f t="shared" si="283"/>
        <v>20321973.476592455</v>
      </c>
      <c r="R1292" s="23">
        <f t="shared" si="284"/>
        <v>37507289.164174013</v>
      </c>
      <c r="S1292" s="23">
        <f t="shared" si="285"/>
        <v>17185315.687581558</v>
      </c>
      <c r="T1292" s="16">
        <f>IFERROR(INDEX(Cost_Components!$R$2:$R$29,MATCH(E1292,Cost_Components!$A$2:$A$29,0)),"")</f>
        <v>1</v>
      </c>
      <c r="U1292" s="26">
        <f>IFERROR(INDEX(Cost_Components!$Q$2:$Q$29,MATCH(E1292,Cost_Components!$A$2:$A$29,0)),"")</f>
        <v>2023</v>
      </c>
      <c r="V1292" s="30">
        <f>1/(1+Calculation_Assumptions!$B$5)^(B1292-Calculation_Assumptions!$B$2)</f>
        <v>0.62316693922011435</v>
      </c>
      <c r="W1292" s="23">
        <f t="shared" si="286"/>
        <v>12663982.010320466</v>
      </c>
      <c r="X1292" s="23">
        <f t="shared" si="287"/>
        <v>23373302.586882081</v>
      </c>
      <c r="Y1292" s="23">
        <f t="shared" si="288"/>
        <v>10709320.576561615</v>
      </c>
      <c r="Z1292" s="17">
        <f>IFERROR(INDEX(Cost_Components!$T$2:$T$29,MATCH(E1292,Cost_Components!$A$2:$A$29,0)),"")</f>
        <v>0.8</v>
      </c>
      <c r="AA1292" s="26">
        <f>IFERROR(INDEX(Cost_Components!$U$2:$U$29,MATCH(E1292,Cost_Components!$A$2:$A$29,0)),"")</f>
        <v>2025</v>
      </c>
      <c r="AB1292" s="26">
        <f>IFERROR(INDEX(Cost_Components!$V$2:$V$29,MATCH(E1292,Cost_Components!$A$2:$A$29,0)),"")</f>
        <v>2050</v>
      </c>
      <c r="AC1292" s="26">
        <f>IFERROR(INDEX(Cost_Components!$M$2:$M$29,MATCH(E1292,Cost_Components!$A$2:$A$29,0)),"")</f>
        <v>30</v>
      </c>
      <c r="AD1292" s="26">
        <f>IFERROR(INDEX(Cost_Components!$N$2:$N$29,MATCH(E1292,Cost_Components!$A$2:$A$29,0)),"")</f>
        <v>95</v>
      </c>
      <c r="AE1292" s="16" t="str">
        <f>IFERROR(INDEX(Cost_Components!$O$2:$O$29,MATCH(E1292,Cost_Components!$A$2:$A$29,0)),"")</f>
        <v>Both</v>
      </c>
      <c r="AF1292" s="11">
        <v>993957.83844926301</v>
      </c>
      <c r="AG1292" s="11">
        <v>1095120.92731147</v>
      </c>
      <c r="AH1292" s="23">
        <f t="shared" si="289"/>
        <v>1</v>
      </c>
      <c r="AI1292" s="10">
        <v>315525215.31254798</v>
      </c>
      <c r="AJ1292" s="29">
        <f t="shared" si="290"/>
        <v>6.440681280087944E-2</v>
      </c>
      <c r="AK1292" s="29">
        <f t="shared" si="291"/>
        <v>0.11887255706971196</v>
      </c>
      <c r="AL1292" s="29">
        <f t="shared" si="292"/>
        <v>5.4465744268832522E-2</v>
      </c>
      <c r="AM1292" s="29">
        <f t="shared" si="293"/>
        <v>3.3941251148353849E-2</v>
      </c>
    </row>
    <row r="1293" spans="1:39">
      <c r="A1293" t="s">
        <v>115</v>
      </c>
      <c r="B1293" s="20">
        <v>2042</v>
      </c>
      <c r="C1293" t="s">
        <v>262</v>
      </c>
      <c r="D1293" t="s">
        <v>218</v>
      </c>
      <c r="E1293" s="22" t="s">
        <v>356</v>
      </c>
      <c r="F1293" s="22" t="s">
        <v>357</v>
      </c>
      <c r="G1293" s="22" t="s">
        <v>263</v>
      </c>
      <c r="H1293" s="22" t="s">
        <v>237</v>
      </c>
      <c r="I1293" s="22" t="s">
        <v>309</v>
      </c>
      <c r="J1293" s="17">
        <f>IFERROR(INDEX(Cost_Components!$K$2:$K$29,MATCH(E1293,Cost_Components!$A$2:$A$29,0)),"")</f>
        <v>0.5</v>
      </c>
      <c r="K1293" s="17">
        <f t="shared" si="280"/>
        <v>0.64923076923076928</v>
      </c>
      <c r="L1293" s="17">
        <f>IFERROR(INDEX(Cost_Components!$S$2:$S$29,MATCH(E1293,Cost_Components!$A$2:$A$29,0)),"")</f>
        <v>0.31</v>
      </c>
      <c r="M1293" s="28">
        <f>IFERROR(INDEX(Cost_Components!$L$2:$L$29,MATCH(E1293,Cost_Components!$A$2:$A$29,0)),"")</f>
        <v>1</v>
      </c>
      <c r="N1293" s="29">
        <f>IFERROR(INDEX(Cost_Components!$P$2:$P$29,MATCH(E1293,Cost_Components!$A$2:$A$29,0)),"")</f>
        <v>119.7214874</v>
      </c>
      <c r="O1293" s="23">
        <f t="shared" si="281"/>
        <v>494782.76651204698</v>
      </c>
      <c r="P1293" s="23">
        <f t="shared" si="282"/>
        <v>549022.76132444001</v>
      </c>
      <c r="Q1293" s="23">
        <f t="shared" si="283"/>
        <v>20376244.696687318</v>
      </c>
      <c r="R1293" s="23">
        <f t="shared" si="284"/>
        <v>38457917.432478882</v>
      </c>
      <c r="S1293" s="23">
        <f t="shared" si="285"/>
        <v>18081672.735791564</v>
      </c>
      <c r="T1293" s="16">
        <f>IFERROR(INDEX(Cost_Components!$R$2:$R$29,MATCH(E1293,Cost_Components!$A$2:$A$29,0)),"")</f>
        <v>1</v>
      </c>
      <c r="U1293" s="26">
        <f>IFERROR(INDEX(Cost_Components!$Q$2:$Q$29,MATCH(E1293,Cost_Components!$A$2:$A$29,0)),"")</f>
        <v>2023</v>
      </c>
      <c r="V1293" s="30">
        <f>1/(1+Calculation_Assumptions!$B$5)^(B1293-Calculation_Assumptions!$B$2)</f>
        <v>0.60501644584477121</v>
      </c>
      <c r="W1293" s="23">
        <f t="shared" si="286"/>
        <v>12327963.14605313</v>
      </c>
      <c r="X1293" s="23">
        <f t="shared" si="287"/>
        <v>23267672.519590043</v>
      </c>
      <c r="Y1293" s="23">
        <f t="shared" si="288"/>
        <v>10939709.373536913</v>
      </c>
      <c r="Z1293" s="17">
        <f>IFERROR(INDEX(Cost_Components!$T$2:$T$29,MATCH(E1293,Cost_Components!$A$2:$A$29,0)),"")</f>
        <v>0.8</v>
      </c>
      <c r="AA1293" s="26">
        <f>IFERROR(INDEX(Cost_Components!$U$2:$U$29,MATCH(E1293,Cost_Components!$A$2:$A$29,0)),"")</f>
        <v>2025</v>
      </c>
      <c r="AB1293" s="26">
        <f>IFERROR(INDEX(Cost_Components!$V$2:$V$29,MATCH(E1293,Cost_Components!$A$2:$A$29,0)),"")</f>
        <v>2050</v>
      </c>
      <c r="AC1293" s="26">
        <f>IFERROR(INDEX(Cost_Components!$M$2:$M$29,MATCH(E1293,Cost_Components!$A$2:$A$29,0)),"")</f>
        <v>30</v>
      </c>
      <c r="AD1293" s="26">
        <f>IFERROR(INDEX(Cost_Components!$N$2:$N$29,MATCH(E1293,Cost_Components!$A$2:$A$29,0)),"")</f>
        <v>95</v>
      </c>
      <c r="AE1293" s="16" t="str">
        <f>IFERROR(INDEX(Cost_Components!$O$2:$O$29,MATCH(E1293,Cost_Components!$A$2:$A$29,0)),"")</f>
        <v>Both</v>
      </c>
      <c r="AF1293" s="11">
        <v>989565.53302409395</v>
      </c>
      <c r="AG1293" s="11">
        <v>1098045.52264888</v>
      </c>
      <c r="AH1293" s="23">
        <f t="shared" si="289"/>
        <v>1</v>
      </c>
      <c r="AI1293" s="10">
        <v>316707694.211882</v>
      </c>
      <c r="AJ1293" s="29">
        <f t="shared" si="290"/>
        <v>6.4337700248783089E-2</v>
      </c>
      <c r="AK1293" s="29">
        <f t="shared" si="291"/>
        <v>0.12143032245610674</v>
      </c>
      <c r="AL1293" s="29">
        <f t="shared" si="292"/>
        <v>5.7092622207323654E-2</v>
      </c>
      <c r="AM1293" s="29">
        <f t="shared" si="293"/>
        <v>3.4541975371833213E-2</v>
      </c>
    </row>
    <row r="1294" spans="1:39">
      <c r="A1294" t="s">
        <v>115</v>
      </c>
      <c r="B1294" s="20">
        <v>2043</v>
      </c>
      <c r="C1294" t="s">
        <v>262</v>
      </c>
      <c r="D1294" t="s">
        <v>218</v>
      </c>
      <c r="E1294" s="22" t="s">
        <v>356</v>
      </c>
      <c r="F1294" s="22" t="s">
        <v>357</v>
      </c>
      <c r="G1294" s="22" t="s">
        <v>263</v>
      </c>
      <c r="H1294" s="22" t="s">
        <v>237</v>
      </c>
      <c r="I1294" s="22" t="s">
        <v>309</v>
      </c>
      <c r="J1294" s="17">
        <f>IFERROR(INDEX(Cost_Components!$K$2:$K$29,MATCH(E1294,Cost_Components!$A$2:$A$29,0)),"")</f>
        <v>0.5</v>
      </c>
      <c r="K1294" s="17">
        <f t="shared" si="280"/>
        <v>0.66807692307692301</v>
      </c>
      <c r="L1294" s="17">
        <f>IFERROR(INDEX(Cost_Components!$S$2:$S$29,MATCH(E1294,Cost_Components!$A$2:$A$29,0)),"")</f>
        <v>0.31</v>
      </c>
      <c r="M1294" s="28">
        <f>IFERROR(INDEX(Cost_Components!$L$2:$L$29,MATCH(E1294,Cost_Components!$A$2:$A$29,0)),"")</f>
        <v>1</v>
      </c>
      <c r="N1294" s="29">
        <f>IFERROR(INDEX(Cost_Components!$P$2:$P$29,MATCH(E1294,Cost_Components!$A$2:$A$29,0)),"")</f>
        <v>119.7214874</v>
      </c>
      <c r="O1294" s="23">
        <f t="shared" si="281"/>
        <v>491691.300750394</v>
      </c>
      <c r="P1294" s="23">
        <f t="shared" si="282"/>
        <v>549562.26591130497</v>
      </c>
      <c r="Q1294" s="23">
        <f t="shared" si="283"/>
        <v>20396267.687082883</v>
      </c>
      <c r="R1294" s="23">
        <f t="shared" si="284"/>
        <v>39327025.418388121</v>
      </c>
      <c r="S1294" s="23">
        <f t="shared" si="285"/>
        <v>18930757.731305238</v>
      </c>
      <c r="T1294" s="16">
        <f>IFERROR(INDEX(Cost_Components!$R$2:$R$29,MATCH(E1294,Cost_Components!$A$2:$A$29,0)),"")</f>
        <v>1</v>
      </c>
      <c r="U1294" s="26">
        <f>IFERROR(INDEX(Cost_Components!$Q$2:$Q$29,MATCH(E1294,Cost_Components!$A$2:$A$29,0)),"")</f>
        <v>2023</v>
      </c>
      <c r="V1294" s="30">
        <f>1/(1+Calculation_Assumptions!$B$5)^(B1294-Calculation_Assumptions!$B$2)</f>
        <v>0.5873946076162827</v>
      </c>
      <c r="W1294" s="23">
        <f t="shared" si="286"/>
        <v>11980657.654890716</v>
      </c>
      <c r="X1294" s="23">
        <f t="shared" si="287"/>
        <v>23100482.664349668</v>
      </c>
      <c r="Y1294" s="23">
        <f t="shared" si="288"/>
        <v>11119825.00945895</v>
      </c>
      <c r="Z1294" s="17">
        <f>IFERROR(INDEX(Cost_Components!$T$2:$T$29,MATCH(E1294,Cost_Components!$A$2:$A$29,0)),"")</f>
        <v>0.8</v>
      </c>
      <c r="AA1294" s="26">
        <f>IFERROR(INDEX(Cost_Components!$U$2:$U$29,MATCH(E1294,Cost_Components!$A$2:$A$29,0)),"")</f>
        <v>2025</v>
      </c>
      <c r="AB1294" s="26">
        <f>IFERROR(INDEX(Cost_Components!$V$2:$V$29,MATCH(E1294,Cost_Components!$A$2:$A$29,0)),"")</f>
        <v>2050</v>
      </c>
      <c r="AC1294" s="26">
        <f>IFERROR(INDEX(Cost_Components!$M$2:$M$29,MATCH(E1294,Cost_Components!$A$2:$A$29,0)),"")</f>
        <v>30</v>
      </c>
      <c r="AD1294" s="26">
        <f>IFERROR(INDEX(Cost_Components!$N$2:$N$29,MATCH(E1294,Cost_Components!$A$2:$A$29,0)),"")</f>
        <v>95</v>
      </c>
      <c r="AE1294" s="16" t="str">
        <f>IFERROR(INDEX(Cost_Components!$O$2:$O$29,MATCH(E1294,Cost_Components!$A$2:$A$29,0)),"")</f>
        <v>Both</v>
      </c>
      <c r="AF1294" s="11">
        <v>983382.60150078801</v>
      </c>
      <c r="AG1294" s="11">
        <v>1099124.5318226099</v>
      </c>
      <c r="AH1294" s="23">
        <f t="shared" si="289"/>
        <v>1</v>
      </c>
      <c r="AI1294" s="10">
        <v>317814114.06715202</v>
      </c>
      <c r="AJ1294" s="29">
        <f t="shared" si="290"/>
        <v>6.4176720870153955E-2</v>
      </c>
      <c r="AK1294" s="29">
        <f t="shared" si="291"/>
        <v>0.12374222439371771</v>
      </c>
      <c r="AL1294" s="29">
        <f t="shared" si="292"/>
        <v>5.9565503523563761E-2</v>
      </c>
      <c r="AM1294" s="29">
        <f t="shared" si="293"/>
        <v>3.498845556969004E-2</v>
      </c>
    </row>
    <row r="1295" spans="1:39">
      <c r="A1295" t="s">
        <v>115</v>
      </c>
      <c r="B1295" s="20">
        <v>2044</v>
      </c>
      <c r="C1295" t="s">
        <v>262</v>
      </c>
      <c r="D1295" t="s">
        <v>218</v>
      </c>
      <c r="E1295" s="22" t="s">
        <v>356</v>
      </c>
      <c r="F1295" s="22" t="s">
        <v>357</v>
      </c>
      <c r="G1295" s="22" t="s">
        <v>263</v>
      </c>
      <c r="H1295" s="22" t="s">
        <v>237</v>
      </c>
      <c r="I1295" s="22" t="s">
        <v>309</v>
      </c>
      <c r="J1295" s="17">
        <f>IFERROR(INDEX(Cost_Components!$K$2:$K$29,MATCH(E1295,Cost_Components!$A$2:$A$29,0)),"")</f>
        <v>0.5</v>
      </c>
      <c r="K1295" s="17">
        <f t="shared" si="280"/>
        <v>0.68692307692307697</v>
      </c>
      <c r="L1295" s="17">
        <f>IFERROR(INDEX(Cost_Components!$S$2:$S$29,MATCH(E1295,Cost_Components!$A$2:$A$29,0)),"")</f>
        <v>0.31</v>
      </c>
      <c r="M1295" s="28">
        <f>IFERROR(INDEX(Cost_Components!$L$2:$L$29,MATCH(E1295,Cost_Components!$A$2:$A$29,0)),"")</f>
        <v>1</v>
      </c>
      <c r="N1295" s="29">
        <f>IFERROR(INDEX(Cost_Components!$P$2:$P$29,MATCH(E1295,Cost_Components!$A$2:$A$29,0)),"")</f>
        <v>119.7214874</v>
      </c>
      <c r="O1295" s="23">
        <f t="shared" si="281"/>
        <v>488476.5751595255</v>
      </c>
      <c r="P1295" s="23">
        <f t="shared" si="282"/>
        <v>549965.38133183494</v>
      </c>
      <c r="Q1295" s="23">
        <f t="shared" si="283"/>
        <v>20411228.776182197</v>
      </c>
      <c r="R1295" s="23">
        <f t="shared" si="284"/>
        <v>40172046.099518128</v>
      </c>
      <c r="S1295" s="23">
        <f t="shared" si="285"/>
        <v>19760817.323335931</v>
      </c>
      <c r="T1295" s="16">
        <f>IFERROR(INDEX(Cost_Components!$R$2:$R$29,MATCH(E1295,Cost_Components!$A$2:$A$29,0)),"")</f>
        <v>1</v>
      </c>
      <c r="U1295" s="26">
        <f>IFERROR(INDEX(Cost_Components!$Q$2:$Q$29,MATCH(E1295,Cost_Components!$A$2:$A$29,0)),"")</f>
        <v>2023</v>
      </c>
      <c r="V1295" s="30">
        <f>1/(1+Calculation_Assumptions!$B$5)^(B1295-Calculation_Assumptions!$B$2)</f>
        <v>0.57028602681192497</v>
      </c>
      <c r="W1295" s="23">
        <f t="shared" si="286"/>
        <v>11640238.561118174</v>
      </c>
      <c r="X1295" s="23">
        <f t="shared" si="287"/>
        <v>22909556.55899968</v>
      </c>
      <c r="Y1295" s="23">
        <f t="shared" si="288"/>
        <v>11269317.997881506</v>
      </c>
      <c r="Z1295" s="17">
        <f>IFERROR(INDEX(Cost_Components!$T$2:$T$29,MATCH(E1295,Cost_Components!$A$2:$A$29,0)),"")</f>
        <v>0.8</v>
      </c>
      <c r="AA1295" s="26">
        <f>IFERROR(INDEX(Cost_Components!$U$2:$U$29,MATCH(E1295,Cost_Components!$A$2:$A$29,0)),"")</f>
        <v>2025</v>
      </c>
      <c r="AB1295" s="26">
        <f>IFERROR(INDEX(Cost_Components!$V$2:$V$29,MATCH(E1295,Cost_Components!$A$2:$A$29,0)),"")</f>
        <v>2050</v>
      </c>
      <c r="AC1295" s="26">
        <f>IFERROR(INDEX(Cost_Components!$M$2:$M$29,MATCH(E1295,Cost_Components!$A$2:$A$29,0)),"")</f>
        <v>30</v>
      </c>
      <c r="AD1295" s="26">
        <f>IFERROR(INDEX(Cost_Components!$N$2:$N$29,MATCH(E1295,Cost_Components!$A$2:$A$29,0)),"")</f>
        <v>95</v>
      </c>
      <c r="AE1295" s="16" t="str">
        <f>IFERROR(INDEX(Cost_Components!$O$2:$O$29,MATCH(E1295,Cost_Components!$A$2:$A$29,0)),"")</f>
        <v>Both</v>
      </c>
      <c r="AF1295" s="11">
        <v>976953.150319051</v>
      </c>
      <c r="AG1295" s="11">
        <v>1099930.7626636699</v>
      </c>
      <c r="AH1295" s="23">
        <f t="shared" si="289"/>
        <v>1</v>
      </c>
      <c r="AI1295" s="10">
        <v>318840890.73215598</v>
      </c>
      <c r="AJ1295" s="29">
        <f t="shared" si="290"/>
        <v>6.4016973259959808E-2</v>
      </c>
      <c r="AK1295" s="29">
        <f t="shared" si="291"/>
        <v>0.12599402168044022</v>
      </c>
      <c r="AL1295" s="29">
        <f t="shared" si="292"/>
        <v>6.19770484204804E-2</v>
      </c>
      <c r="AM1295" s="29">
        <f t="shared" si="293"/>
        <v>3.5344644697246054E-2</v>
      </c>
    </row>
    <row r="1296" spans="1:39">
      <c r="A1296" t="s">
        <v>115</v>
      </c>
      <c r="B1296" s="20">
        <v>2045</v>
      </c>
      <c r="C1296" t="s">
        <v>262</v>
      </c>
      <c r="D1296" t="s">
        <v>218</v>
      </c>
      <c r="E1296" s="22" t="s">
        <v>356</v>
      </c>
      <c r="F1296" s="22" t="s">
        <v>357</v>
      </c>
      <c r="G1296" s="22" t="s">
        <v>263</v>
      </c>
      <c r="H1296" s="22" t="s">
        <v>237</v>
      </c>
      <c r="I1296" s="22" t="s">
        <v>309</v>
      </c>
      <c r="J1296" s="17">
        <f>IFERROR(INDEX(Cost_Components!$K$2:$K$29,MATCH(E1296,Cost_Components!$A$2:$A$29,0)),"")</f>
        <v>0.5</v>
      </c>
      <c r="K1296" s="17">
        <f t="shared" si="280"/>
        <v>0.70576923076923082</v>
      </c>
      <c r="L1296" s="17">
        <f>IFERROR(INDEX(Cost_Components!$S$2:$S$29,MATCH(E1296,Cost_Components!$A$2:$A$29,0)),"")</f>
        <v>0.31</v>
      </c>
      <c r="M1296" s="28">
        <f>IFERROR(INDEX(Cost_Components!$L$2:$L$29,MATCH(E1296,Cost_Components!$A$2:$A$29,0)),"")</f>
        <v>1</v>
      </c>
      <c r="N1296" s="29">
        <f>IFERROR(INDEX(Cost_Components!$P$2:$P$29,MATCH(E1296,Cost_Components!$A$2:$A$29,0)),"")</f>
        <v>119.7214874</v>
      </c>
      <c r="O1296" s="23">
        <f t="shared" si="281"/>
        <v>485215.35975077748</v>
      </c>
      <c r="P1296" s="23">
        <f t="shared" si="282"/>
        <v>550309.93331563496</v>
      </c>
      <c r="Q1296" s="23">
        <f t="shared" si="283"/>
        <v>20424016.361738216</v>
      </c>
      <c r="R1296" s="23">
        <f t="shared" si="284"/>
        <v>40998631.885344096</v>
      </c>
      <c r="S1296" s="23">
        <f t="shared" si="285"/>
        <v>20574615.523605879</v>
      </c>
      <c r="T1296" s="16">
        <f>IFERROR(INDEX(Cost_Components!$R$2:$R$29,MATCH(E1296,Cost_Components!$A$2:$A$29,0)),"")</f>
        <v>1</v>
      </c>
      <c r="U1296" s="26">
        <f>IFERROR(INDEX(Cost_Components!$Q$2:$Q$29,MATCH(E1296,Cost_Components!$A$2:$A$29,0)),"")</f>
        <v>2023</v>
      </c>
      <c r="V1296" s="30">
        <f>1/(1+Calculation_Assumptions!$B$5)^(B1296-Calculation_Assumptions!$B$2)</f>
        <v>0.55367575418633497</v>
      </c>
      <c r="W1296" s="23">
        <f t="shared" si="286"/>
        <v>11308282.662599452</v>
      </c>
      <c r="X1296" s="23">
        <f t="shared" si="287"/>
        <v>22699948.429725811</v>
      </c>
      <c r="Y1296" s="23">
        <f t="shared" si="288"/>
        <v>11391665.767126361</v>
      </c>
      <c r="Z1296" s="17">
        <f>IFERROR(INDEX(Cost_Components!$T$2:$T$29,MATCH(E1296,Cost_Components!$A$2:$A$29,0)),"")</f>
        <v>0.8</v>
      </c>
      <c r="AA1296" s="26">
        <f>IFERROR(INDEX(Cost_Components!$U$2:$U$29,MATCH(E1296,Cost_Components!$A$2:$A$29,0)),"")</f>
        <v>2025</v>
      </c>
      <c r="AB1296" s="26">
        <f>IFERROR(INDEX(Cost_Components!$V$2:$V$29,MATCH(E1296,Cost_Components!$A$2:$A$29,0)),"")</f>
        <v>2050</v>
      </c>
      <c r="AC1296" s="26">
        <f>IFERROR(INDEX(Cost_Components!$M$2:$M$29,MATCH(E1296,Cost_Components!$A$2:$A$29,0)),"")</f>
        <v>30</v>
      </c>
      <c r="AD1296" s="26">
        <f>IFERROR(INDEX(Cost_Components!$N$2:$N$29,MATCH(E1296,Cost_Components!$A$2:$A$29,0)),"")</f>
        <v>95</v>
      </c>
      <c r="AE1296" s="16" t="str">
        <f>IFERROR(INDEX(Cost_Components!$O$2:$O$29,MATCH(E1296,Cost_Components!$A$2:$A$29,0)),"")</f>
        <v>Both</v>
      </c>
      <c r="AF1296" s="11">
        <v>970430.71950155497</v>
      </c>
      <c r="AG1296" s="11">
        <v>1100619.8666312699</v>
      </c>
      <c r="AH1296" s="23">
        <f t="shared" si="289"/>
        <v>1</v>
      </c>
      <c r="AI1296" s="10">
        <v>319784682.33108002</v>
      </c>
      <c r="AJ1296" s="29">
        <f t="shared" si="290"/>
        <v>6.3868025863079922E-2</v>
      </c>
      <c r="AK1296" s="29">
        <f t="shared" si="291"/>
        <v>0.1282069909868207</v>
      </c>
      <c r="AL1296" s="29">
        <f t="shared" si="292"/>
        <v>6.4338965123740766E-2</v>
      </c>
      <c r="AM1296" s="29">
        <f t="shared" si="293"/>
        <v>3.5622925038455475E-2</v>
      </c>
    </row>
    <row r="1297" spans="1:39">
      <c r="A1297" t="s">
        <v>115</v>
      </c>
      <c r="B1297" s="20">
        <v>2046</v>
      </c>
      <c r="C1297" t="s">
        <v>262</v>
      </c>
      <c r="D1297" t="s">
        <v>218</v>
      </c>
      <c r="E1297" s="22" t="s">
        <v>356</v>
      </c>
      <c r="F1297" s="22" t="s">
        <v>357</v>
      </c>
      <c r="G1297" s="22" t="s">
        <v>263</v>
      </c>
      <c r="H1297" s="22" t="s">
        <v>237</v>
      </c>
      <c r="I1297" s="22" t="s">
        <v>309</v>
      </c>
      <c r="J1297" s="17">
        <f>IFERROR(INDEX(Cost_Components!$K$2:$K$29,MATCH(E1297,Cost_Components!$A$2:$A$29,0)),"")</f>
        <v>0.5</v>
      </c>
      <c r="K1297" s="17">
        <f t="shared" si="280"/>
        <v>0.72461538461538466</v>
      </c>
      <c r="L1297" s="17">
        <f>IFERROR(INDEX(Cost_Components!$S$2:$S$29,MATCH(E1297,Cost_Components!$A$2:$A$29,0)),"")</f>
        <v>0.31</v>
      </c>
      <c r="M1297" s="28">
        <f>IFERROR(INDEX(Cost_Components!$L$2:$L$29,MATCH(E1297,Cost_Components!$A$2:$A$29,0)),"")</f>
        <v>1</v>
      </c>
      <c r="N1297" s="29">
        <f>IFERROR(INDEX(Cost_Components!$P$2:$P$29,MATCH(E1297,Cost_Components!$A$2:$A$29,0)),"")</f>
        <v>119.7214874</v>
      </c>
      <c r="O1297" s="23">
        <f t="shared" si="281"/>
        <v>481557.23549576051</v>
      </c>
      <c r="P1297" s="23">
        <f t="shared" si="282"/>
        <v>550254.23085028003</v>
      </c>
      <c r="Q1297" s="23">
        <f t="shared" si="283"/>
        <v>20421949.039316934</v>
      </c>
      <c r="R1297" s="23">
        <f t="shared" si="284"/>
        <v>41776068.529754631</v>
      </c>
      <c r="S1297" s="23">
        <f t="shared" si="285"/>
        <v>21354119.490437698</v>
      </c>
      <c r="T1297" s="16">
        <f>IFERROR(INDEX(Cost_Components!$R$2:$R$29,MATCH(E1297,Cost_Components!$A$2:$A$29,0)),"")</f>
        <v>1</v>
      </c>
      <c r="U1297" s="26">
        <f>IFERROR(INDEX(Cost_Components!$Q$2:$Q$29,MATCH(E1297,Cost_Components!$A$2:$A$29,0)),"")</f>
        <v>2023</v>
      </c>
      <c r="V1297" s="30">
        <f>1/(1+Calculation_Assumptions!$B$5)^(B1297-Calculation_Assumptions!$B$2)</f>
        <v>0.5375492759090631</v>
      </c>
      <c r="W1297" s="23">
        <f t="shared" si="286"/>
        <v>10977803.918736605</v>
      </c>
      <c r="X1297" s="23">
        <f t="shared" si="287"/>
        <v>22456695.388496999</v>
      </c>
      <c r="Y1297" s="23">
        <f t="shared" si="288"/>
        <v>11478891.469760396</v>
      </c>
      <c r="Z1297" s="17">
        <f>IFERROR(INDEX(Cost_Components!$T$2:$T$29,MATCH(E1297,Cost_Components!$A$2:$A$29,0)),"")</f>
        <v>0.8</v>
      </c>
      <c r="AA1297" s="26">
        <f>IFERROR(INDEX(Cost_Components!$U$2:$U$29,MATCH(E1297,Cost_Components!$A$2:$A$29,0)),"")</f>
        <v>2025</v>
      </c>
      <c r="AB1297" s="26">
        <f>IFERROR(INDEX(Cost_Components!$V$2:$V$29,MATCH(E1297,Cost_Components!$A$2:$A$29,0)),"")</f>
        <v>2050</v>
      </c>
      <c r="AC1297" s="26">
        <f>IFERROR(INDEX(Cost_Components!$M$2:$M$29,MATCH(E1297,Cost_Components!$A$2:$A$29,0)),"")</f>
        <v>30</v>
      </c>
      <c r="AD1297" s="26">
        <f>IFERROR(INDEX(Cost_Components!$N$2:$N$29,MATCH(E1297,Cost_Components!$A$2:$A$29,0)),"")</f>
        <v>95</v>
      </c>
      <c r="AE1297" s="16" t="str">
        <f>IFERROR(INDEX(Cost_Components!$O$2:$O$29,MATCH(E1297,Cost_Components!$A$2:$A$29,0)),"")</f>
        <v>Both</v>
      </c>
      <c r="AF1297" s="11">
        <v>963114.47099152103</v>
      </c>
      <c r="AG1297" s="11">
        <v>1100508.4617005601</v>
      </c>
      <c r="AH1297" s="23">
        <f t="shared" si="289"/>
        <v>1</v>
      </c>
      <c r="AI1297" s="10">
        <v>320645615.981408</v>
      </c>
      <c r="AJ1297" s="29">
        <f t="shared" si="290"/>
        <v>6.3690092804827431E-2</v>
      </c>
      <c r="AK1297" s="29">
        <f t="shared" si="291"/>
        <v>0.13028735291418092</v>
      </c>
      <c r="AL1297" s="29">
        <f t="shared" si="292"/>
        <v>6.6597260109353476E-2</v>
      </c>
      <c r="AM1297" s="29">
        <f t="shared" si="293"/>
        <v>3.5799308949310493E-2</v>
      </c>
    </row>
    <row r="1298" spans="1:39">
      <c r="A1298" t="s">
        <v>115</v>
      </c>
      <c r="B1298" s="20">
        <v>2047</v>
      </c>
      <c r="C1298" t="s">
        <v>262</v>
      </c>
      <c r="D1298" t="s">
        <v>218</v>
      </c>
      <c r="E1298" s="22" t="s">
        <v>356</v>
      </c>
      <c r="F1298" s="22" t="s">
        <v>357</v>
      </c>
      <c r="G1298" s="22" t="s">
        <v>263</v>
      </c>
      <c r="H1298" s="22" t="s">
        <v>237</v>
      </c>
      <c r="I1298" s="22" t="s">
        <v>309</v>
      </c>
      <c r="J1298" s="17">
        <f>IFERROR(INDEX(Cost_Components!$K$2:$K$29,MATCH(E1298,Cost_Components!$A$2:$A$29,0)),"")</f>
        <v>0.5</v>
      </c>
      <c r="K1298" s="17">
        <f t="shared" si="280"/>
        <v>0.74346153846153851</v>
      </c>
      <c r="L1298" s="17">
        <f>IFERROR(INDEX(Cost_Components!$S$2:$S$29,MATCH(E1298,Cost_Components!$A$2:$A$29,0)),"")</f>
        <v>0.31</v>
      </c>
      <c r="M1298" s="28">
        <f>IFERROR(INDEX(Cost_Components!$L$2:$L$29,MATCH(E1298,Cost_Components!$A$2:$A$29,0)),"")</f>
        <v>1</v>
      </c>
      <c r="N1298" s="29">
        <f>IFERROR(INDEX(Cost_Components!$P$2:$P$29,MATCH(E1298,Cost_Components!$A$2:$A$29,0)),"")</f>
        <v>119.7214874</v>
      </c>
      <c r="O1298" s="23">
        <f t="shared" si="281"/>
        <v>477494.26354947948</v>
      </c>
      <c r="P1298" s="23">
        <f t="shared" si="282"/>
        <v>549773.84569056495</v>
      </c>
      <c r="Q1298" s="23">
        <f t="shared" si="283"/>
        <v>20404120.187304679</v>
      </c>
      <c r="R1298" s="23">
        <f t="shared" si="284"/>
        <v>42500962.785613894</v>
      </c>
      <c r="S1298" s="23">
        <f t="shared" si="285"/>
        <v>22096842.598309215</v>
      </c>
      <c r="T1298" s="16">
        <f>IFERROR(INDEX(Cost_Components!$R$2:$R$29,MATCH(E1298,Cost_Components!$A$2:$A$29,0)),"")</f>
        <v>1</v>
      </c>
      <c r="U1298" s="26">
        <f>IFERROR(INDEX(Cost_Components!$Q$2:$Q$29,MATCH(E1298,Cost_Components!$A$2:$A$29,0)),"")</f>
        <v>2023</v>
      </c>
      <c r="V1298" s="30">
        <f>1/(1+Calculation_Assumptions!$B$5)^(B1298-Calculation_Assumptions!$B$2)</f>
        <v>0.52189250088258554</v>
      </c>
      <c r="W1298" s="23">
        <f t="shared" si="286"/>
        <v>10648757.312861288</v>
      </c>
      <c r="X1298" s="23">
        <f t="shared" si="287"/>
        <v>22180933.758101735</v>
      </c>
      <c r="Y1298" s="23">
        <f t="shared" si="288"/>
        <v>11532176.445240445</v>
      </c>
      <c r="Z1298" s="17">
        <f>IFERROR(INDEX(Cost_Components!$T$2:$T$29,MATCH(E1298,Cost_Components!$A$2:$A$29,0)),"")</f>
        <v>0.8</v>
      </c>
      <c r="AA1298" s="26">
        <f>IFERROR(INDEX(Cost_Components!$U$2:$U$29,MATCH(E1298,Cost_Components!$A$2:$A$29,0)),"")</f>
        <v>2025</v>
      </c>
      <c r="AB1298" s="26">
        <f>IFERROR(INDEX(Cost_Components!$V$2:$V$29,MATCH(E1298,Cost_Components!$A$2:$A$29,0)),"")</f>
        <v>2050</v>
      </c>
      <c r="AC1298" s="26">
        <f>IFERROR(INDEX(Cost_Components!$M$2:$M$29,MATCH(E1298,Cost_Components!$A$2:$A$29,0)),"")</f>
        <v>30</v>
      </c>
      <c r="AD1298" s="26">
        <f>IFERROR(INDEX(Cost_Components!$N$2:$N$29,MATCH(E1298,Cost_Components!$A$2:$A$29,0)),"")</f>
        <v>95</v>
      </c>
      <c r="AE1298" s="16" t="str">
        <f>IFERROR(INDEX(Cost_Components!$O$2:$O$29,MATCH(E1298,Cost_Components!$A$2:$A$29,0)),"")</f>
        <v>Both</v>
      </c>
      <c r="AF1298" s="11">
        <v>954988.52709895896</v>
      </c>
      <c r="AG1298" s="11">
        <v>1099547.6913811299</v>
      </c>
      <c r="AH1298" s="23">
        <f t="shared" si="289"/>
        <v>1</v>
      </c>
      <c r="AI1298" s="10">
        <v>321429520.52287501</v>
      </c>
      <c r="AJ1298" s="29">
        <f t="shared" si="290"/>
        <v>6.3479297589446482E-2</v>
      </c>
      <c r="AK1298" s="29">
        <f t="shared" si="291"/>
        <v>0.13222482712999364</v>
      </c>
      <c r="AL1298" s="29">
        <f t="shared" si="292"/>
        <v>6.8745529540547162E-2</v>
      </c>
      <c r="AM1298" s="29">
        <f t="shared" si="293"/>
        <v>3.5877776336413821E-2</v>
      </c>
    </row>
    <row r="1299" spans="1:39">
      <c r="A1299" t="s">
        <v>115</v>
      </c>
      <c r="B1299" s="20">
        <v>2048</v>
      </c>
      <c r="C1299" t="s">
        <v>262</v>
      </c>
      <c r="D1299" t="s">
        <v>218</v>
      </c>
      <c r="E1299" s="22" t="s">
        <v>356</v>
      </c>
      <c r="F1299" s="22" t="s">
        <v>357</v>
      </c>
      <c r="G1299" s="22" t="s">
        <v>263</v>
      </c>
      <c r="H1299" s="22" t="s">
        <v>237</v>
      </c>
      <c r="I1299" s="22" t="s">
        <v>309</v>
      </c>
      <c r="J1299" s="17">
        <f>IFERROR(INDEX(Cost_Components!$K$2:$K$29,MATCH(E1299,Cost_Components!$A$2:$A$29,0)),"")</f>
        <v>0.5</v>
      </c>
      <c r="K1299" s="17">
        <f t="shared" si="280"/>
        <v>0.76230769230769235</v>
      </c>
      <c r="L1299" s="17">
        <f>IFERROR(INDEX(Cost_Components!$S$2:$S$29,MATCH(E1299,Cost_Components!$A$2:$A$29,0)),"")</f>
        <v>0.31</v>
      </c>
      <c r="M1299" s="28">
        <f>IFERROR(INDEX(Cost_Components!$L$2:$L$29,MATCH(E1299,Cost_Components!$A$2:$A$29,0)),"")</f>
        <v>1</v>
      </c>
      <c r="N1299" s="29">
        <f>IFERROR(INDEX(Cost_Components!$P$2:$P$29,MATCH(E1299,Cost_Components!$A$2:$A$29,0)),"")</f>
        <v>119.7214874</v>
      </c>
      <c r="O1299" s="23">
        <f t="shared" si="281"/>
        <v>473312.6017824625</v>
      </c>
      <c r="P1299" s="23">
        <f t="shared" si="282"/>
        <v>549107.74822035001</v>
      </c>
      <c r="Q1299" s="23">
        <f t="shared" si="283"/>
        <v>20379398.871539552</v>
      </c>
      <c r="R1299" s="23">
        <f t="shared" si="284"/>
        <v>43196690.378727123</v>
      </c>
      <c r="S1299" s="23">
        <f t="shared" si="285"/>
        <v>22817291.507187571</v>
      </c>
      <c r="T1299" s="16">
        <f>IFERROR(INDEX(Cost_Components!$R$2:$R$29,MATCH(E1299,Cost_Components!$A$2:$A$29,0)),"")</f>
        <v>1</v>
      </c>
      <c r="U1299" s="26">
        <f>IFERROR(INDEX(Cost_Components!$Q$2:$Q$29,MATCH(E1299,Cost_Components!$A$2:$A$29,0)),"")</f>
        <v>2023</v>
      </c>
      <c r="V1299" s="30">
        <f>1/(1+Calculation_Assumptions!$B$5)^(B1299-Calculation_Assumptions!$B$2)</f>
        <v>0.50669174842969467</v>
      </c>
      <c r="W1299" s="23">
        <f t="shared" si="286"/>
        <v>10326073.246166522</v>
      </c>
      <c r="X1299" s="23">
        <f t="shared" si="287"/>
        <v>21887406.574373417</v>
      </c>
      <c r="Y1299" s="23">
        <f t="shared" si="288"/>
        <v>11561333.328206893</v>
      </c>
      <c r="Z1299" s="17">
        <f>IFERROR(INDEX(Cost_Components!$T$2:$T$29,MATCH(E1299,Cost_Components!$A$2:$A$29,0)),"")</f>
        <v>0.8</v>
      </c>
      <c r="AA1299" s="26">
        <f>IFERROR(INDEX(Cost_Components!$U$2:$U$29,MATCH(E1299,Cost_Components!$A$2:$A$29,0)),"")</f>
        <v>2025</v>
      </c>
      <c r="AB1299" s="26">
        <f>IFERROR(INDEX(Cost_Components!$V$2:$V$29,MATCH(E1299,Cost_Components!$A$2:$A$29,0)),"")</f>
        <v>2050</v>
      </c>
      <c r="AC1299" s="26">
        <f>IFERROR(INDEX(Cost_Components!$M$2:$M$29,MATCH(E1299,Cost_Components!$A$2:$A$29,0)),"")</f>
        <v>30</v>
      </c>
      <c r="AD1299" s="26">
        <f>IFERROR(INDEX(Cost_Components!$N$2:$N$29,MATCH(E1299,Cost_Components!$A$2:$A$29,0)),"")</f>
        <v>95</v>
      </c>
      <c r="AE1299" s="16" t="str">
        <f>IFERROR(INDEX(Cost_Components!$O$2:$O$29,MATCH(E1299,Cost_Components!$A$2:$A$29,0)),"")</f>
        <v>Both</v>
      </c>
      <c r="AF1299" s="11">
        <v>946625.203564925</v>
      </c>
      <c r="AG1299" s="11">
        <v>1098215.4964407</v>
      </c>
      <c r="AH1299" s="23">
        <f t="shared" si="289"/>
        <v>1</v>
      </c>
      <c r="AI1299" s="10">
        <v>322136832.26016098</v>
      </c>
      <c r="AJ1299" s="29">
        <f t="shared" si="290"/>
        <v>6.3263175243124456E-2</v>
      </c>
      <c r="AK1299" s="29">
        <f t="shared" si="291"/>
        <v>0.13409422969628335</v>
      </c>
      <c r="AL1299" s="29">
        <f t="shared" si="292"/>
        <v>7.0831054453158876E-2</v>
      </c>
      <c r="AM1299" s="29">
        <f t="shared" si="293"/>
        <v>3.588951082398998E-2</v>
      </c>
    </row>
    <row r="1300" spans="1:39">
      <c r="A1300" t="s">
        <v>115</v>
      </c>
      <c r="B1300" s="20">
        <v>2049</v>
      </c>
      <c r="C1300" t="s">
        <v>262</v>
      </c>
      <c r="D1300" t="s">
        <v>218</v>
      </c>
      <c r="E1300" s="22" t="s">
        <v>356</v>
      </c>
      <c r="F1300" s="22" t="s">
        <v>357</v>
      </c>
      <c r="G1300" s="22" t="s">
        <v>263</v>
      </c>
      <c r="H1300" s="22" t="s">
        <v>237</v>
      </c>
      <c r="I1300" s="22" t="s">
        <v>309</v>
      </c>
      <c r="J1300" s="17">
        <f>IFERROR(INDEX(Cost_Components!$K$2:$K$29,MATCH(E1300,Cost_Components!$A$2:$A$29,0)),"")</f>
        <v>0.5</v>
      </c>
      <c r="K1300" s="17">
        <f t="shared" si="280"/>
        <v>0.7811538461538462</v>
      </c>
      <c r="L1300" s="17">
        <f>IFERROR(INDEX(Cost_Components!$S$2:$S$29,MATCH(E1300,Cost_Components!$A$2:$A$29,0)),"")</f>
        <v>0.31</v>
      </c>
      <c r="M1300" s="28">
        <f>IFERROR(INDEX(Cost_Components!$L$2:$L$29,MATCH(E1300,Cost_Components!$A$2:$A$29,0)),"")</f>
        <v>1</v>
      </c>
      <c r="N1300" s="29">
        <f>IFERROR(INDEX(Cost_Components!$P$2:$P$29,MATCH(E1300,Cost_Components!$A$2:$A$29,0)),"")</f>
        <v>119.7214874</v>
      </c>
      <c r="O1300" s="23">
        <f t="shared" si="281"/>
        <v>469110.39577185299</v>
      </c>
      <c r="P1300" s="23">
        <f t="shared" si="282"/>
        <v>548386.59328661999</v>
      </c>
      <c r="Q1300" s="23">
        <f t="shared" si="283"/>
        <v>20352634.171732828</v>
      </c>
      <c r="R1300" s="23">
        <f t="shared" si="284"/>
        <v>43871626.576020271</v>
      </c>
      <c r="S1300" s="23">
        <f t="shared" si="285"/>
        <v>23518992.404287443</v>
      </c>
      <c r="T1300" s="16">
        <f>IFERROR(INDEX(Cost_Components!$R$2:$R$29,MATCH(E1300,Cost_Components!$A$2:$A$29,0)),"")</f>
        <v>1</v>
      </c>
      <c r="U1300" s="26">
        <f>IFERROR(INDEX(Cost_Components!$Q$2:$Q$29,MATCH(E1300,Cost_Components!$A$2:$A$29,0)),"")</f>
        <v>2023</v>
      </c>
      <c r="V1300" s="30">
        <f>1/(1+Calculation_Assumptions!$B$5)^(B1300-Calculation_Assumptions!$B$2)</f>
        <v>0.49193373633950943</v>
      </c>
      <c r="W1300" s="23">
        <f t="shared" si="286"/>
        <v>10012147.372451708</v>
      </c>
      <c r="X1300" s="23">
        <f t="shared" si="287"/>
        <v>21581933.180833369</v>
      </c>
      <c r="Y1300" s="23">
        <f t="shared" si="288"/>
        <v>11569785.808381664</v>
      </c>
      <c r="Z1300" s="17">
        <f>IFERROR(INDEX(Cost_Components!$T$2:$T$29,MATCH(E1300,Cost_Components!$A$2:$A$29,0)),"")</f>
        <v>0.8</v>
      </c>
      <c r="AA1300" s="26">
        <f>IFERROR(INDEX(Cost_Components!$U$2:$U$29,MATCH(E1300,Cost_Components!$A$2:$A$29,0)),"")</f>
        <v>2025</v>
      </c>
      <c r="AB1300" s="26">
        <f>IFERROR(INDEX(Cost_Components!$V$2:$V$29,MATCH(E1300,Cost_Components!$A$2:$A$29,0)),"")</f>
        <v>2050</v>
      </c>
      <c r="AC1300" s="26">
        <f>IFERROR(INDEX(Cost_Components!$M$2:$M$29,MATCH(E1300,Cost_Components!$A$2:$A$29,0)),"")</f>
        <v>30</v>
      </c>
      <c r="AD1300" s="26">
        <f>IFERROR(INDEX(Cost_Components!$N$2:$N$29,MATCH(E1300,Cost_Components!$A$2:$A$29,0)),"")</f>
        <v>95</v>
      </c>
      <c r="AE1300" s="16" t="str">
        <f>IFERROR(INDEX(Cost_Components!$O$2:$O$29,MATCH(E1300,Cost_Components!$A$2:$A$29,0)),"")</f>
        <v>Both</v>
      </c>
      <c r="AF1300" s="11">
        <v>938220.79154370597</v>
      </c>
      <c r="AG1300" s="11">
        <v>1096773.18657324</v>
      </c>
      <c r="AH1300" s="23">
        <f t="shared" si="289"/>
        <v>1</v>
      </c>
      <c r="AI1300" s="10">
        <v>322765819.75268102</v>
      </c>
      <c r="AJ1300" s="29">
        <f t="shared" si="290"/>
        <v>6.3056968632329208E-2</v>
      </c>
      <c r="AK1300" s="29">
        <f t="shared" si="291"/>
        <v>0.13592401639565446</v>
      </c>
      <c r="AL1300" s="29">
        <f t="shared" si="292"/>
        <v>7.2867047763325268E-2</v>
      </c>
      <c r="AM1300" s="29">
        <f t="shared" si="293"/>
        <v>3.5845759062242091E-2</v>
      </c>
    </row>
    <row r="1301" spans="1:39">
      <c r="A1301" t="s">
        <v>115</v>
      </c>
      <c r="B1301" s="20">
        <v>2050</v>
      </c>
      <c r="C1301" t="s">
        <v>262</v>
      </c>
      <c r="D1301" t="s">
        <v>218</v>
      </c>
      <c r="E1301" s="22" t="s">
        <v>356</v>
      </c>
      <c r="F1301" s="22" t="s">
        <v>357</v>
      </c>
      <c r="G1301" s="22" t="s">
        <v>263</v>
      </c>
      <c r="H1301" s="22" t="s">
        <v>237</v>
      </c>
      <c r="I1301" s="22" t="s">
        <v>309</v>
      </c>
      <c r="J1301" s="17">
        <f>IFERROR(INDEX(Cost_Components!$K$2:$K$29,MATCH(E1301,Cost_Components!$A$2:$A$29,0)),"")</f>
        <v>0.5</v>
      </c>
      <c r="K1301" s="17">
        <f t="shared" si="280"/>
        <v>0.8</v>
      </c>
      <c r="L1301" s="17">
        <f>IFERROR(INDEX(Cost_Components!$S$2:$S$29,MATCH(E1301,Cost_Components!$A$2:$A$29,0)),"")</f>
        <v>0.31</v>
      </c>
      <c r="M1301" s="28">
        <f>IFERROR(INDEX(Cost_Components!$L$2:$L$29,MATCH(E1301,Cost_Components!$A$2:$A$29,0)),"")</f>
        <v>1</v>
      </c>
      <c r="N1301" s="29">
        <f>IFERROR(INDEX(Cost_Components!$P$2:$P$29,MATCH(E1301,Cost_Components!$A$2:$A$29,0)),"")</f>
        <v>119.7214874</v>
      </c>
      <c r="O1301" s="23">
        <f t="shared" si="281"/>
        <v>464961.14928204898</v>
      </c>
      <c r="P1301" s="23">
        <f t="shared" si="282"/>
        <v>547688.78693428496</v>
      </c>
      <c r="Q1301" s="23">
        <f t="shared" si="283"/>
        <v>20326736.02326303</v>
      </c>
      <c r="R1301" s="23">
        <f t="shared" si="284"/>
        <v>44532672.300208278</v>
      </c>
      <c r="S1301" s="23">
        <f t="shared" si="285"/>
        <v>24205936.276945248</v>
      </c>
      <c r="T1301" s="16">
        <f>IFERROR(INDEX(Cost_Components!$R$2:$R$29,MATCH(E1301,Cost_Components!$A$2:$A$29,0)),"")</f>
        <v>1</v>
      </c>
      <c r="U1301" s="26">
        <f>IFERROR(INDEX(Cost_Components!$Q$2:$Q$29,MATCH(E1301,Cost_Components!$A$2:$A$29,0)),"")</f>
        <v>2023</v>
      </c>
      <c r="V1301" s="30">
        <f>1/(1+Calculation_Assumptions!$B$5)^(B1301-Calculation_Assumptions!$B$2)</f>
        <v>0.47760556926165965</v>
      </c>
      <c r="W1301" s="23">
        <f t="shared" si="286"/>
        <v>9708162.3296220228</v>
      </c>
      <c r="X1301" s="23">
        <f t="shared" si="287"/>
        <v>21269052.304683916</v>
      </c>
      <c r="Y1301" s="23">
        <f t="shared" si="288"/>
        <v>11560889.975061893</v>
      </c>
      <c r="Z1301" s="17">
        <f>IFERROR(INDEX(Cost_Components!$T$2:$T$29,MATCH(E1301,Cost_Components!$A$2:$A$29,0)),"")</f>
        <v>0.8</v>
      </c>
      <c r="AA1301" s="26">
        <f>IFERROR(INDEX(Cost_Components!$U$2:$U$29,MATCH(E1301,Cost_Components!$A$2:$A$29,0)),"")</f>
        <v>2025</v>
      </c>
      <c r="AB1301" s="26">
        <f>IFERROR(INDEX(Cost_Components!$V$2:$V$29,MATCH(E1301,Cost_Components!$A$2:$A$29,0)),"")</f>
        <v>2050</v>
      </c>
      <c r="AC1301" s="26">
        <f>IFERROR(INDEX(Cost_Components!$M$2:$M$29,MATCH(E1301,Cost_Components!$A$2:$A$29,0)),"")</f>
        <v>30</v>
      </c>
      <c r="AD1301" s="26">
        <f>IFERROR(INDEX(Cost_Components!$N$2:$N$29,MATCH(E1301,Cost_Components!$A$2:$A$29,0)),"")</f>
        <v>95</v>
      </c>
      <c r="AE1301" s="16" t="str">
        <f>IFERROR(INDEX(Cost_Components!$O$2:$O$29,MATCH(E1301,Cost_Components!$A$2:$A$29,0)),"")</f>
        <v>Both</v>
      </c>
      <c r="AF1301" s="11">
        <v>929922.29856409796</v>
      </c>
      <c r="AG1301" s="11">
        <v>1095377.5738685699</v>
      </c>
      <c r="AH1301" s="23">
        <f t="shared" si="289"/>
        <v>1</v>
      </c>
      <c r="AI1301" s="10">
        <v>323312042.56328499</v>
      </c>
      <c r="AJ1301" s="29">
        <f t="shared" si="290"/>
        <v>6.2870333755923366E-2</v>
      </c>
      <c r="AK1301" s="29">
        <f t="shared" si="291"/>
        <v>0.13773898413168903</v>
      </c>
      <c r="AL1301" s="29">
        <f t="shared" si="292"/>
        <v>7.486865037576565E-2</v>
      </c>
      <c r="AM1301" s="29">
        <f t="shared" si="293"/>
        <v>3.5757684382569724E-2</v>
      </c>
    </row>
    <row r="1302" spans="1:39">
      <c r="A1302" t="s">
        <v>115</v>
      </c>
      <c r="B1302" s="20">
        <v>2025</v>
      </c>
      <c r="C1302" t="s">
        <v>262</v>
      </c>
      <c r="D1302" t="s">
        <v>226</v>
      </c>
      <c r="E1302" s="22" t="s">
        <v>359</v>
      </c>
      <c r="F1302" s="22" t="s">
        <v>360</v>
      </c>
      <c r="G1302" s="22" t="s">
        <v>266</v>
      </c>
      <c r="H1302" s="22" t="s">
        <v>237</v>
      </c>
      <c r="I1302" s="22" t="s">
        <v>212</v>
      </c>
      <c r="J1302" s="17">
        <f>IFERROR(INDEX(Cost_Components!$K$2:$K$29,MATCH(E1302,Cost_Components!$A$2:$A$29,0)),"")</f>
        <v>0.52</v>
      </c>
      <c r="K1302" s="17">
        <f t="shared" si="280"/>
        <v>0.32884615384615384</v>
      </c>
      <c r="L1302" s="17">
        <f>IFERROR(INDEX(Cost_Components!$S$2:$S$29,MATCH(E1302,Cost_Components!$A$2:$A$29,0)),"")</f>
        <v>0.31</v>
      </c>
      <c r="M1302" s="28">
        <f>IFERROR(INDEX(Cost_Components!$L$2:$L$29,MATCH(E1302,Cost_Components!$A$2:$A$29,0)),"")</f>
        <v>1</v>
      </c>
      <c r="N1302" s="29">
        <f>IFERROR(INDEX(Cost_Components!$P$2:$P$29,MATCH(E1302,Cost_Components!$A$2:$A$29,0)),"")</f>
        <v>186.47979240000001</v>
      </c>
      <c r="O1302" s="23">
        <f t="shared" si="281"/>
        <v>167912.25797775574</v>
      </c>
      <c r="P1302" s="23">
        <f t="shared" si="282"/>
        <v>169314.42443337763</v>
      </c>
      <c r="Q1302" s="23">
        <f t="shared" si="283"/>
        <v>9787852.8027851433</v>
      </c>
      <c r="R1302" s="23">
        <f t="shared" si="284"/>
        <v>10296910.681841001</v>
      </c>
      <c r="S1302" s="23">
        <f t="shared" si="285"/>
        <v>509057.87905585766</v>
      </c>
      <c r="T1302" s="16">
        <f>IFERROR(INDEX(Cost_Components!$R$2:$R$29,MATCH(E1302,Cost_Components!$A$2:$A$29,0)),"")</f>
        <v>1</v>
      </c>
      <c r="U1302" s="26">
        <f>IFERROR(INDEX(Cost_Components!$Q$2:$Q$29,MATCH(E1302,Cost_Components!$A$2:$A$29,0)),"")</f>
        <v>2023</v>
      </c>
      <c r="V1302" s="30">
        <f>1/(1+Calculation_Assumptions!$B$5)^(B1302-Calculation_Assumptions!$B$2)</f>
        <v>1</v>
      </c>
      <c r="W1302" s="23">
        <f t="shared" si="286"/>
        <v>9787852.8027851433</v>
      </c>
      <c r="X1302" s="23">
        <f t="shared" si="287"/>
        <v>10296910.681841001</v>
      </c>
      <c r="Y1302" s="23">
        <f t="shared" si="288"/>
        <v>509057.87905585766</v>
      </c>
      <c r="Z1302" s="17">
        <f>IFERROR(INDEX(Cost_Components!$T$2:$T$29,MATCH(E1302,Cost_Components!$A$2:$A$29,0)),"")</f>
        <v>0.8</v>
      </c>
      <c r="AA1302" s="26">
        <f>IFERROR(INDEX(Cost_Components!$U$2:$U$29,MATCH(E1302,Cost_Components!$A$2:$A$29,0)),"")</f>
        <v>2025</v>
      </c>
      <c r="AB1302" s="26">
        <f>IFERROR(INDEX(Cost_Components!$V$2:$V$29,MATCH(E1302,Cost_Components!$A$2:$A$29,0)),"")</f>
        <v>2050</v>
      </c>
      <c r="AC1302" s="26">
        <f>IFERROR(INDEX(Cost_Components!$M$2:$M$29,MATCH(E1302,Cost_Components!$A$2:$A$29,0)),"")</f>
        <v>30</v>
      </c>
      <c r="AD1302" s="26">
        <f>IFERROR(INDEX(Cost_Components!$N$2:$N$29,MATCH(E1302,Cost_Components!$A$2:$A$29,0)),"")</f>
        <v>95</v>
      </c>
      <c r="AE1302" s="16" t="str">
        <f>IFERROR(INDEX(Cost_Components!$O$2:$O$29,MATCH(E1302,Cost_Components!$A$2:$A$29,0)),"")</f>
        <v>Both</v>
      </c>
      <c r="AF1302" s="11">
        <v>322908.18841876101</v>
      </c>
      <c r="AG1302" s="11">
        <v>325604.66237188003</v>
      </c>
      <c r="AH1302" s="23">
        <f t="shared" si="289"/>
        <v>1</v>
      </c>
      <c r="AI1302" s="10">
        <v>288391907.64445603</v>
      </c>
      <c r="AJ1302" s="29">
        <f t="shared" si="290"/>
        <v>3.393941557768014E-2</v>
      </c>
      <c r="AK1302" s="29">
        <f t="shared" si="291"/>
        <v>3.5704575644804663E-2</v>
      </c>
      <c r="AL1302" s="29">
        <f t="shared" si="292"/>
        <v>1.7651600671245245E-3</v>
      </c>
      <c r="AM1302" s="29">
        <f t="shared" si="293"/>
        <v>1.7651600671245245E-3</v>
      </c>
    </row>
    <row r="1303" spans="1:39">
      <c r="A1303" t="s">
        <v>115</v>
      </c>
      <c r="B1303" s="20">
        <v>2026</v>
      </c>
      <c r="C1303" t="s">
        <v>262</v>
      </c>
      <c r="D1303" t="s">
        <v>226</v>
      </c>
      <c r="E1303" s="22" t="s">
        <v>359</v>
      </c>
      <c r="F1303" s="22" t="s">
        <v>360</v>
      </c>
      <c r="G1303" s="22" t="s">
        <v>266</v>
      </c>
      <c r="H1303" s="22" t="s">
        <v>237</v>
      </c>
      <c r="I1303" s="22" t="s">
        <v>212</v>
      </c>
      <c r="J1303" s="17">
        <f>IFERROR(INDEX(Cost_Components!$K$2:$K$29,MATCH(E1303,Cost_Components!$A$2:$A$29,0)),"")</f>
        <v>0.52</v>
      </c>
      <c r="K1303" s="17">
        <f t="shared" si="280"/>
        <v>0.34769230769230769</v>
      </c>
      <c r="L1303" s="17">
        <f>IFERROR(INDEX(Cost_Components!$S$2:$S$29,MATCH(E1303,Cost_Components!$A$2:$A$29,0)),"")</f>
        <v>0.31</v>
      </c>
      <c r="M1303" s="28">
        <f>IFERROR(INDEX(Cost_Components!$L$2:$L$29,MATCH(E1303,Cost_Components!$A$2:$A$29,0)),"")</f>
        <v>1</v>
      </c>
      <c r="N1303" s="29">
        <f>IFERROR(INDEX(Cost_Components!$P$2:$P$29,MATCH(E1303,Cost_Components!$A$2:$A$29,0)),"")</f>
        <v>186.47979240000001</v>
      </c>
      <c r="O1303" s="23">
        <f t="shared" si="281"/>
        <v>170023.55102884531</v>
      </c>
      <c r="P1303" s="23">
        <f t="shared" si="282"/>
        <v>172881.97382319343</v>
      </c>
      <c r="Q1303" s="23">
        <f t="shared" si="283"/>
        <v>9994088.3223579172</v>
      </c>
      <c r="R1303" s="23">
        <f t="shared" si="284"/>
        <v>11023917.182718759</v>
      </c>
      <c r="S1303" s="23">
        <f t="shared" si="285"/>
        <v>1029828.8603608422</v>
      </c>
      <c r="T1303" s="16">
        <f>IFERROR(INDEX(Cost_Components!$R$2:$R$29,MATCH(E1303,Cost_Components!$A$2:$A$29,0)),"")</f>
        <v>1</v>
      </c>
      <c r="U1303" s="26">
        <f>IFERROR(INDEX(Cost_Components!$Q$2:$Q$29,MATCH(E1303,Cost_Components!$A$2:$A$29,0)),"")</f>
        <v>2023</v>
      </c>
      <c r="V1303" s="30">
        <f>1/(1+Calculation_Assumptions!$B$5)^(B1303-Calculation_Assumptions!$B$2)</f>
        <v>0.970873786407767</v>
      </c>
      <c r="W1303" s="23">
        <f t="shared" si="286"/>
        <v>9702998.3712212797</v>
      </c>
      <c r="X1303" s="23">
        <f t="shared" si="287"/>
        <v>10702832.216231806</v>
      </c>
      <c r="Y1303" s="23">
        <f t="shared" si="288"/>
        <v>999833.84501052636</v>
      </c>
      <c r="Z1303" s="17">
        <f>IFERROR(INDEX(Cost_Components!$T$2:$T$29,MATCH(E1303,Cost_Components!$A$2:$A$29,0)),"")</f>
        <v>0.8</v>
      </c>
      <c r="AA1303" s="26">
        <f>IFERROR(INDEX(Cost_Components!$U$2:$U$29,MATCH(E1303,Cost_Components!$A$2:$A$29,0)),"")</f>
        <v>2025</v>
      </c>
      <c r="AB1303" s="26">
        <f>IFERROR(INDEX(Cost_Components!$V$2:$V$29,MATCH(E1303,Cost_Components!$A$2:$A$29,0)),"")</f>
        <v>2050</v>
      </c>
      <c r="AC1303" s="26">
        <f>IFERROR(INDEX(Cost_Components!$M$2:$M$29,MATCH(E1303,Cost_Components!$A$2:$A$29,0)),"")</f>
        <v>30</v>
      </c>
      <c r="AD1303" s="26">
        <f>IFERROR(INDEX(Cost_Components!$N$2:$N$29,MATCH(E1303,Cost_Components!$A$2:$A$29,0)),"")</f>
        <v>95</v>
      </c>
      <c r="AE1303" s="16" t="str">
        <f>IFERROR(INDEX(Cost_Components!$O$2:$O$29,MATCH(E1303,Cost_Components!$A$2:$A$29,0)),"")</f>
        <v>Both</v>
      </c>
      <c r="AF1303" s="11">
        <v>326968.36736316403</v>
      </c>
      <c r="AG1303" s="11">
        <v>332465.33427537198</v>
      </c>
      <c r="AH1303" s="23">
        <f t="shared" si="289"/>
        <v>1</v>
      </c>
      <c r="AI1303" s="10">
        <v>290472130.233437</v>
      </c>
      <c r="AJ1303" s="29">
        <f t="shared" si="290"/>
        <v>3.4406358759190424E-2</v>
      </c>
      <c r="AK1303" s="29">
        <f t="shared" si="291"/>
        <v>3.7951720785947426E-2</v>
      </c>
      <c r="AL1303" s="29">
        <f t="shared" si="292"/>
        <v>3.5453620267570027E-3</v>
      </c>
      <c r="AM1303" s="29">
        <f t="shared" si="293"/>
        <v>3.442099055103886E-3</v>
      </c>
    </row>
    <row r="1304" spans="1:39">
      <c r="A1304" t="s">
        <v>115</v>
      </c>
      <c r="B1304" s="20">
        <v>2027</v>
      </c>
      <c r="C1304" t="s">
        <v>262</v>
      </c>
      <c r="D1304" t="s">
        <v>226</v>
      </c>
      <c r="E1304" s="22" t="s">
        <v>359</v>
      </c>
      <c r="F1304" s="22" t="s">
        <v>360</v>
      </c>
      <c r="G1304" s="22" t="s">
        <v>266</v>
      </c>
      <c r="H1304" s="22" t="s">
        <v>237</v>
      </c>
      <c r="I1304" s="22" t="s">
        <v>212</v>
      </c>
      <c r="J1304" s="17">
        <f>IFERROR(INDEX(Cost_Components!$K$2:$K$29,MATCH(E1304,Cost_Components!$A$2:$A$29,0)),"")</f>
        <v>0.52</v>
      </c>
      <c r="K1304" s="17">
        <f t="shared" si="280"/>
        <v>0.36653846153846154</v>
      </c>
      <c r="L1304" s="17">
        <f>IFERROR(INDEX(Cost_Components!$S$2:$S$29,MATCH(E1304,Cost_Components!$A$2:$A$29,0)),"")</f>
        <v>0.31</v>
      </c>
      <c r="M1304" s="28">
        <f>IFERROR(INDEX(Cost_Components!$L$2:$L$29,MATCH(E1304,Cost_Components!$A$2:$A$29,0)),"")</f>
        <v>1</v>
      </c>
      <c r="N1304" s="29">
        <f>IFERROR(INDEX(Cost_Components!$P$2:$P$29,MATCH(E1304,Cost_Components!$A$2:$A$29,0)),"")</f>
        <v>186.47979240000001</v>
      </c>
      <c r="O1304" s="23">
        <f t="shared" si="281"/>
        <v>172113.62362806819</v>
      </c>
      <c r="P1304" s="23">
        <f t="shared" si="282"/>
        <v>176478.97872166795</v>
      </c>
      <c r="Q1304" s="23">
        <f t="shared" si="283"/>
        <v>10202026.627644004</v>
      </c>
      <c r="R1304" s="23">
        <f t="shared" si="284"/>
        <v>11764313.192928968</v>
      </c>
      <c r="S1304" s="23">
        <f t="shared" si="285"/>
        <v>1562286.5652849637</v>
      </c>
      <c r="T1304" s="16">
        <f>IFERROR(INDEX(Cost_Components!$R$2:$R$29,MATCH(E1304,Cost_Components!$A$2:$A$29,0)),"")</f>
        <v>1</v>
      </c>
      <c r="U1304" s="26">
        <f>IFERROR(INDEX(Cost_Components!$Q$2:$Q$29,MATCH(E1304,Cost_Components!$A$2:$A$29,0)),"")</f>
        <v>2023</v>
      </c>
      <c r="V1304" s="30">
        <f>1/(1+Calculation_Assumptions!$B$5)^(B1304-Calculation_Assumptions!$B$2)</f>
        <v>0.94259590913375435</v>
      </c>
      <c r="W1304" s="23">
        <f t="shared" si="286"/>
        <v>9616388.5640908703</v>
      </c>
      <c r="X1304" s="23">
        <f t="shared" si="287"/>
        <v>11088993.489423102</v>
      </c>
      <c r="Y1304" s="23">
        <f t="shared" si="288"/>
        <v>1472604.9253322307</v>
      </c>
      <c r="Z1304" s="17">
        <f>IFERROR(INDEX(Cost_Components!$T$2:$T$29,MATCH(E1304,Cost_Components!$A$2:$A$29,0)),"")</f>
        <v>0.8</v>
      </c>
      <c r="AA1304" s="26">
        <f>IFERROR(INDEX(Cost_Components!$U$2:$U$29,MATCH(E1304,Cost_Components!$A$2:$A$29,0)),"")</f>
        <v>2025</v>
      </c>
      <c r="AB1304" s="26">
        <f>IFERROR(INDEX(Cost_Components!$V$2:$V$29,MATCH(E1304,Cost_Components!$A$2:$A$29,0)),"")</f>
        <v>2050</v>
      </c>
      <c r="AC1304" s="26">
        <f>IFERROR(INDEX(Cost_Components!$M$2:$M$29,MATCH(E1304,Cost_Components!$A$2:$A$29,0)),"")</f>
        <v>30</v>
      </c>
      <c r="AD1304" s="26">
        <f>IFERROR(INDEX(Cost_Components!$N$2:$N$29,MATCH(E1304,Cost_Components!$A$2:$A$29,0)),"")</f>
        <v>95</v>
      </c>
      <c r="AE1304" s="16" t="str">
        <f>IFERROR(INDEX(Cost_Components!$O$2:$O$29,MATCH(E1304,Cost_Components!$A$2:$A$29,0)),"")</f>
        <v>Both</v>
      </c>
      <c r="AF1304" s="11">
        <v>330987.73774628498</v>
      </c>
      <c r="AG1304" s="11">
        <v>339382.65138782299</v>
      </c>
      <c r="AH1304" s="23">
        <f t="shared" si="289"/>
        <v>1</v>
      </c>
      <c r="AI1304" s="10">
        <v>292505080.826208</v>
      </c>
      <c r="AJ1304" s="29">
        <f t="shared" si="290"/>
        <v>3.4878117668340751E-2</v>
      </c>
      <c r="AK1304" s="29">
        <f t="shared" si="291"/>
        <v>4.0219175542864291E-2</v>
      </c>
      <c r="AL1304" s="29">
        <f t="shared" si="292"/>
        <v>5.3410578745235436E-3</v>
      </c>
      <c r="AM1304" s="29">
        <f t="shared" si="293"/>
        <v>5.0344593029725167E-3</v>
      </c>
    </row>
    <row r="1305" spans="1:39">
      <c r="A1305" t="s">
        <v>115</v>
      </c>
      <c r="B1305" s="20">
        <v>2028</v>
      </c>
      <c r="C1305" t="s">
        <v>262</v>
      </c>
      <c r="D1305" t="s">
        <v>226</v>
      </c>
      <c r="E1305" s="22" t="s">
        <v>359</v>
      </c>
      <c r="F1305" s="22" t="s">
        <v>360</v>
      </c>
      <c r="G1305" s="22" t="s">
        <v>266</v>
      </c>
      <c r="H1305" s="22" t="s">
        <v>237</v>
      </c>
      <c r="I1305" s="22" t="s">
        <v>212</v>
      </c>
      <c r="J1305" s="17">
        <f>IFERROR(INDEX(Cost_Components!$K$2:$K$29,MATCH(E1305,Cost_Components!$A$2:$A$29,0)),"")</f>
        <v>0.52</v>
      </c>
      <c r="K1305" s="17">
        <f t="shared" si="280"/>
        <v>0.38538461538461538</v>
      </c>
      <c r="L1305" s="17">
        <f>IFERROR(INDEX(Cost_Components!$S$2:$S$29,MATCH(E1305,Cost_Components!$A$2:$A$29,0)),"")</f>
        <v>0.31</v>
      </c>
      <c r="M1305" s="28">
        <f>IFERROR(INDEX(Cost_Components!$L$2:$L$29,MATCH(E1305,Cost_Components!$A$2:$A$29,0)),"")</f>
        <v>1</v>
      </c>
      <c r="N1305" s="29">
        <f>IFERROR(INDEX(Cost_Components!$P$2:$P$29,MATCH(E1305,Cost_Components!$A$2:$A$29,0)),"")</f>
        <v>186.47979240000001</v>
      </c>
      <c r="O1305" s="23">
        <f t="shared" si="281"/>
        <v>175312.8960917932</v>
      </c>
      <c r="P1305" s="23">
        <f t="shared" si="282"/>
        <v>181287.49969956858</v>
      </c>
      <c r="Q1305" s="23">
        <f t="shared" si="283"/>
        <v>10480001.14569409</v>
      </c>
      <c r="R1305" s="23">
        <f t="shared" si="284"/>
        <v>12599114.26660648</v>
      </c>
      <c r="S1305" s="23">
        <f t="shared" si="285"/>
        <v>2119113.1209123898</v>
      </c>
      <c r="T1305" s="16">
        <f>IFERROR(INDEX(Cost_Components!$R$2:$R$29,MATCH(E1305,Cost_Components!$A$2:$A$29,0)),"")</f>
        <v>1</v>
      </c>
      <c r="U1305" s="26">
        <f>IFERROR(INDEX(Cost_Components!$Q$2:$Q$29,MATCH(E1305,Cost_Components!$A$2:$A$29,0)),"")</f>
        <v>2023</v>
      </c>
      <c r="V1305" s="30">
        <f>1/(1+Calculation_Assumptions!$B$5)^(B1305-Calculation_Assumptions!$B$2)</f>
        <v>0.91514165935315961</v>
      </c>
      <c r="W1305" s="23">
        <f t="shared" si="286"/>
        <v>9590685.6384935025</v>
      </c>
      <c r="X1305" s="23">
        <f t="shared" si="287"/>
        <v>11529974.336322321</v>
      </c>
      <c r="Y1305" s="23">
        <f t="shared" si="288"/>
        <v>1939288.6978288172</v>
      </c>
      <c r="Z1305" s="17">
        <f>IFERROR(INDEX(Cost_Components!$T$2:$T$29,MATCH(E1305,Cost_Components!$A$2:$A$29,0)),"")</f>
        <v>0.8</v>
      </c>
      <c r="AA1305" s="26">
        <f>IFERROR(INDEX(Cost_Components!$U$2:$U$29,MATCH(E1305,Cost_Components!$A$2:$A$29,0)),"")</f>
        <v>2025</v>
      </c>
      <c r="AB1305" s="26">
        <f>IFERROR(INDEX(Cost_Components!$V$2:$V$29,MATCH(E1305,Cost_Components!$A$2:$A$29,0)),"")</f>
        <v>2050</v>
      </c>
      <c r="AC1305" s="26">
        <f>IFERROR(INDEX(Cost_Components!$M$2:$M$29,MATCH(E1305,Cost_Components!$A$2:$A$29,0)),"")</f>
        <v>30</v>
      </c>
      <c r="AD1305" s="26">
        <f>IFERROR(INDEX(Cost_Components!$N$2:$N$29,MATCH(E1305,Cost_Components!$A$2:$A$29,0)),"")</f>
        <v>95</v>
      </c>
      <c r="AE1305" s="16" t="str">
        <f>IFERROR(INDEX(Cost_Components!$O$2:$O$29,MATCH(E1305,Cost_Components!$A$2:$A$29,0)),"")</f>
        <v>Both</v>
      </c>
      <c r="AF1305" s="11">
        <v>337140.18479191</v>
      </c>
      <c r="AG1305" s="11">
        <v>348629.80711455498</v>
      </c>
      <c r="AH1305" s="23">
        <f t="shared" si="289"/>
        <v>1</v>
      </c>
      <c r="AI1305" s="10">
        <v>294484707.92155403</v>
      </c>
      <c r="AJ1305" s="29">
        <f t="shared" si="290"/>
        <v>3.5587590335881866E-2</v>
      </c>
      <c r="AK1305" s="29">
        <f t="shared" si="291"/>
        <v>4.2783594284164596E-2</v>
      </c>
      <c r="AL1305" s="29">
        <f t="shared" si="292"/>
        <v>7.1960039482827313E-3</v>
      </c>
      <c r="AM1305" s="29">
        <f t="shared" si="293"/>
        <v>6.5853629939433469E-3</v>
      </c>
    </row>
    <row r="1306" spans="1:39">
      <c r="A1306" t="s">
        <v>115</v>
      </c>
      <c r="B1306" s="20">
        <v>2029</v>
      </c>
      <c r="C1306" t="s">
        <v>262</v>
      </c>
      <c r="D1306" t="s">
        <v>226</v>
      </c>
      <c r="E1306" s="22" t="s">
        <v>359</v>
      </c>
      <c r="F1306" s="22" t="s">
        <v>360</v>
      </c>
      <c r="G1306" s="22" t="s">
        <v>266</v>
      </c>
      <c r="H1306" s="22" t="s">
        <v>237</v>
      </c>
      <c r="I1306" s="22" t="s">
        <v>212</v>
      </c>
      <c r="J1306" s="17">
        <f>IFERROR(INDEX(Cost_Components!$K$2:$K$29,MATCH(E1306,Cost_Components!$A$2:$A$29,0)),"")</f>
        <v>0.52</v>
      </c>
      <c r="K1306" s="17">
        <f t="shared" si="280"/>
        <v>0.40423076923076923</v>
      </c>
      <c r="L1306" s="17">
        <f>IFERROR(INDEX(Cost_Components!$S$2:$S$29,MATCH(E1306,Cost_Components!$A$2:$A$29,0)),"")</f>
        <v>0.31</v>
      </c>
      <c r="M1306" s="28">
        <f>IFERROR(INDEX(Cost_Components!$L$2:$L$29,MATCH(E1306,Cost_Components!$A$2:$A$29,0)),"")</f>
        <v>1</v>
      </c>
      <c r="N1306" s="29">
        <f>IFERROR(INDEX(Cost_Components!$P$2:$P$29,MATCH(E1306,Cost_Components!$A$2:$A$29,0)),"")</f>
        <v>186.47979240000001</v>
      </c>
      <c r="O1306" s="23">
        <f t="shared" si="281"/>
        <v>177681.28785207894</v>
      </c>
      <c r="P1306" s="23">
        <f t="shared" si="282"/>
        <v>185290.27412484994</v>
      </c>
      <c r="Q1306" s="23">
        <f t="shared" si="283"/>
        <v>10711396.474287745</v>
      </c>
      <c r="R1306" s="23">
        <f t="shared" si="284"/>
        <v>13393770.048189754</v>
      </c>
      <c r="S1306" s="23">
        <f t="shared" si="285"/>
        <v>2682373.5739020091</v>
      </c>
      <c r="T1306" s="16">
        <f>IFERROR(INDEX(Cost_Components!$R$2:$R$29,MATCH(E1306,Cost_Components!$A$2:$A$29,0)),"")</f>
        <v>1</v>
      </c>
      <c r="U1306" s="26">
        <f>IFERROR(INDEX(Cost_Components!$Q$2:$Q$29,MATCH(E1306,Cost_Components!$A$2:$A$29,0)),"")</f>
        <v>2023</v>
      </c>
      <c r="V1306" s="30">
        <f>1/(1+Calculation_Assumptions!$B$5)^(B1306-Calculation_Assumptions!$B$2)</f>
        <v>0.888487047915689</v>
      </c>
      <c r="W1306" s="23">
        <f t="shared" si="286"/>
        <v>9516937.0324944369</v>
      </c>
      <c r="X1306" s="23">
        <f t="shared" si="287"/>
        <v>11900191.210577689</v>
      </c>
      <c r="Y1306" s="23">
        <f t="shared" si="288"/>
        <v>2383254.1780832522</v>
      </c>
      <c r="Z1306" s="17">
        <f>IFERROR(INDEX(Cost_Components!$T$2:$T$29,MATCH(E1306,Cost_Components!$A$2:$A$29,0)),"")</f>
        <v>0.8</v>
      </c>
      <c r="AA1306" s="26">
        <f>IFERROR(INDEX(Cost_Components!$U$2:$U$29,MATCH(E1306,Cost_Components!$A$2:$A$29,0)),"")</f>
        <v>2025</v>
      </c>
      <c r="AB1306" s="26">
        <f>IFERROR(INDEX(Cost_Components!$V$2:$V$29,MATCH(E1306,Cost_Components!$A$2:$A$29,0)),"")</f>
        <v>2050</v>
      </c>
      <c r="AC1306" s="26">
        <f>IFERROR(INDEX(Cost_Components!$M$2:$M$29,MATCH(E1306,Cost_Components!$A$2:$A$29,0)),"")</f>
        <v>30</v>
      </c>
      <c r="AD1306" s="26">
        <f>IFERROR(INDEX(Cost_Components!$N$2:$N$29,MATCH(E1306,Cost_Components!$A$2:$A$29,0)),"")</f>
        <v>95</v>
      </c>
      <c r="AE1306" s="16" t="str">
        <f>IFERROR(INDEX(Cost_Components!$O$2:$O$29,MATCH(E1306,Cost_Components!$A$2:$A$29,0)),"")</f>
        <v>Both</v>
      </c>
      <c r="AF1306" s="11">
        <v>341694.78433092101</v>
      </c>
      <c r="AG1306" s="11">
        <v>356327.45024009602</v>
      </c>
      <c r="AH1306" s="23">
        <f t="shared" si="289"/>
        <v>1</v>
      </c>
      <c r="AI1306" s="10">
        <v>296414030.31142998</v>
      </c>
      <c r="AJ1306" s="29">
        <f t="shared" si="290"/>
        <v>3.6136604137913857E-2</v>
      </c>
      <c r="AK1306" s="29">
        <f t="shared" si="291"/>
        <v>4.5186019143957097E-2</v>
      </c>
      <c r="AL1306" s="29">
        <f t="shared" si="292"/>
        <v>9.0494150060432352E-3</v>
      </c>
      <c r="AM1306" s="29">
        <f t="shared" si="293"/>
        <v>8.0402880240832905E-3</v>
      </c>
    </row>
    <row r="1307" spans="1:39">
      <c r="A1307" t="s">
        <v>115</v>
      </c>
      <c r="B1307" s="20">
        <v>2030</v>
      </c>
      <c r="C1307" t="s">
        <v>262</v>
      </c>
      <c r="D1307" t="s">
        <v>226</v>
      </c>
      <c r="E1307" s="22" t="s">
        <v>359</v>
      </c>
      <c r="F1307" s="22" t="s">
        <v>360</v>
      </c>
      <c r="G1307" s="22" t="s">
        <v>266</v>
      </c>
      <c r="H1307" s="22" t="s">
        <v>237</v>
      </c>
      <c r="I1307" s="22" t="s">
        <v>212</v>
      </c>
      <c r="J1307" s="17">
        <f>IFERROR(INDEX(Cost_Components!$K$2:$K$29,MATCH(E1307,Cost_Components!$A$2:$A$29,0)),"")</f>
        <v>0.52</v>
      </c>
      <c r="K1307" s="17">
        <f t="shared" si="280"/>
        <v>0.42307692307692307</v>
      </c>
      <c r="L1307" s="17">
        <f>IFERROR(INDEX(Cost_Components!$S$2:$S$29,MATCH(E1307,Cost_Components!$A$2:$A$29,0)),"")</f>
        <v>0.31</v>
      </c>
      <c r="M1307" s="28">
        <f>IFERROR(INDEX(Cost_Components!$L$2:$L$29,MATCH(E1307,Cost_Components!$A$2:$A$29,0)),"")</f>
        <v>1</v>
      </c>
      <c r="N1307" s="29">
        <f>IFERROR(INDEX(Cost_Components!$P$2:$P$29,MATCH(E1307,Cost_Components!$A$2:$A$29,0)),"")</f>
        <v>186.47979240000001</v>
      </c>
      <c r="O1307" s="23">
        <f t="shared" si="281"/>
        <v>180382.09606770132</v>
      </c>
      <c r="P1307" s="23">
        <f t="shared" si="282"/>
        <v>189648.33616439826</v>
      </c>
      <c r="Q1307" s="23">
        <f t="shared" si="283"/>
        <v>10963330.530652145</v>
      </c>
      <c r="R1307" s="23">
        <f t="shared" si="284"/>
        <v>14231299.003892299</v>
      </c>
      <c r="S1307" s="23">
        <f t="shared" si="285"/>
        <v>3267968.4732401539</v>
      </c>
      <c r="T1307" s="16">
        <f>IFERROR(INDEX(Cost_Components!$R$2:$R$29,MATCH(E1307,Cost_Components!$A$2:$A$29,0)),"")</f>
        <v>1</v>
      </c>
      <c r="U1307" s="26">
        <f>IFERROR(INDEX(Cost_Components!$Q$2:$Q$29,MATCH(E1307,Cost_Components!$A$2:$A$29,0)),"")</f>
        <v>2023</v>
      </c>
      <c r="V1307" s="30">
        <f>1/(1+Calculation_Assumptions!$B$5)^(B1307-Calculation_Assumptions!$B$2)</f>
        <v>0.86260878438416411</v>
      </c>
      <c r="W1307" s="23">
        <f t="shared" si="286"/>
        <v>9457065.2218476404</v>
      </c>
      <c r="X1307" s="23">
        <f t="shared" si="287"/>
        <v>12276043.533955101</v>
      </c>
      <c r="Y1307" s="23">
        <f t="shared" si="288"/>
        <v>2818978.312107462</v>
      </c>
      <c r="Z1307" s="17">
        <f>IFERROR(INDEX(Cost_Components!$T$2:$T$29,MATCH(E1307,Cost_Components!$A$2:$A$29,0)),"")</f>
        <v>0.8</v>
      </c>
      <c r="AA1307" s="26">
        <f>IFERROR(INDEX(Cost_Components!$U$2:$U$29,MATCH(E1307,Cost_Components!$A$2:$A$29,0)),"")</f>
        <v>2025</v>
      </c>
      <c r="AB1307" s="26">
        <f>IFERROR(INDEX(Cost_Components!$V$2:$V$29,MATCH(E1307,Cost_Components!$A$2:$A$29,0)),"")</f>
        <v>2050</v>
      </c>
      <c r="AC1307" s="26">
        <f>IFERROR(INDEX(Cost_Components!$M$2:$M$29,MATCH(E1307,Cost_Components!$A$2:$A$29,0)),"")</f>
        <v>30</v>
      </c>
      <c r="AD1307" s="26">
        <f>IFERROR(INDEX(Cost_Components!$N$2:$N$29,MATCH(E1307,Cost_Components!$A$2:$A$29,0)),"")</f>
        <v>95</v>
      </c>
      <c r="AE1307" s="16" t="str">
        <f>IFERROR(INDEX(Cost_Components!$O$2:$O$29,MATCH(E1307,Cost_Components!$A$2:$A$29,0)),"")</f>
        <v>Both</v>
      </c>
      <c r="AF1307" s="11">
        <v>346888.64628404099</v>
      </c>
      <c r="AG1307" s="11">
        <v>364708.33877768897</v>
      </c>
      <c r="AH1307" s="23">
        <f t="shared" si="289"/>
        <v>1</v>
      </c>
      <c r="AI1307" s="10">
        <v>298289404.664994</v>
      </c>
      <c r="AJ1307" s="29">
        <f t="shared" si="290"/>
        <v>3.6754005872132657E-2</v>
      </c>
      <c r="AK1307" s="29">
        <f t="shared" si="291"/>
        <v>4.7709703332826509E-2</v>
      </c>
      <c r="AL1307" s="29">
        <f t="shared" si="292"/>
        <v>1.0955697460693846E-2</v>
      </c>
      <c r="AM1307" s="29">
        <f t="shared" si="293"/>
        <v>9.4504808686497917E-3</v>
      </c>
    </row>
    <row r="1308" spans="1:39">
      <c r="A1308" t="s">
        <v>115</v>
      </c>
      <c r="B1308" s="20">
        <v>2031</v>
      </c>
      <c r="C1308" t="s">
        <v>262</v>
      </c>
      <c r="D1308" t="s">
        <v>226</v>
      </c>
      <c r="E1308" s="22" t="s">
        <v>359</v>
      </c>
      <c r="F1308" s="22" t="s">
        <v>360</v>
      </c>
      <c r="G1308" s="22" t="s">
        <v>266</v>
      </c>
      <c r="H1308" s="22" t="s">
        <v>237</v>
      </c>
      <c r="I1308" s="22" t="s">
        <v>212</v>
      </c>
      <c r="J1308" s="17">
        <f>IFERROR(INDEX(Cost_Components!$K$2:$K$29,MATCH(E1308,Cost_Components!$A$2:$A$29,0)),"")</f>
        <v>0.52</v>
      </c>
      <c r="K1308" s="17">
        <f t="shared" si="280"/>
        <v>0.44192307692307692</v>
      </c>
      <c r="L1308" s="17">
        <f>IFERROR(INDEX(Cost_Components!$S$2:$S$29,MATCH(E1308,Cost_Components!$A$2:$A$29,0)),"")</f>
        <v>0.31</v>
      </c>
      <c r="M1308" s="28">
        <f>IFERROR(INDEX(Cost_Components!$L$2:$L$29,MATCH(E1308,Cost_Components!$A$2:$A$29,0)),"")</f>
        <v>1</v>
      </c>
      <c r="N1308" s="29">
        <f>IFERROR(INDEX(Cost_Components!$P$2:$P$29,MATCH(E1308,Cost_Components!$A$2:$A$29,0)),"")</f>
        <v>186.47979240000001</v>
      </c>
      <c r="O1308" s="23">
        <f t="shared" si="281"/>
        <v>182856.86606443516</v>
      </c>
      <c r="P1308" s="23">
        <f t="shared" si="282"/>
        <v>193824.20007526263</v>
      </c>
      <c r="Q1308" s="23">
        <f t="shared" si="283"/>
        <v>11204731.943560623</v>
      </c>
      <c r="R1308" s="23">
        <f t="shared" si="284"/>
        <v>15069183.798299784</v>
      </c>
      <c r="S1308" s="23">
        <f t="shared" si="285"/>
        <v>3864451.8547391612</v>
      </c>
      <c r="T1308" s="16">
        <f>IFERROR(INDEX(Cost_Components!$R$2:$R$29,MATCH(E1308,Cost_Components!$A$2:$A$29,0)),"")</f>
        <v>1</v>
      </c>
      <c r="U1308" s="26">
        <f>IFERROR(INDEX(Cost_Components!$Q$2:$Q$29,MATCH(E1308,Cost_Components!$A$2:$A$29,0)),"")</f>
        <v>2023</v>
      </c>
      <c r="V1308" s="30">
        <f>1/(1+Calculation_Assumptions!$B$5)^(B1308-Calculation_Assumptions!$B$2)</f>
        <v>0.83748425668365445</v>
      </c>
      <c r="W1308" s="23">
        <f t="shared" si="286"/>
        <v>9383786.6030924674</v>
      </c>
      <c r="X1308" s="23">
        <f t="shared" si="287"/>
        <v>12620204.192148464</v>
      </c>
      <c r="Y1308" s="23">
        <f t="shared" si="288"/>
        <v>3236417.5890559964</v>
      </c>
      <c r="Z1308" s="17">
        <f>IFERROR(INDEX(Cost_Components!$T$2:$T$29,MATCH(E1308,Cost_Components!$A$2:$A$29,0)),"")</f>
        <v>0.8</v>
      </c>
      <c r="AA1308" s="26">
        <f>IFERROR(INDEX(Cost_Components!$U$2:$U$29,MATCH(E1308,Cost_Components!$A$2:$A$29,0)),"")</f>
        <v>2025</v>
      </c>
      <c r="AB1308" s="26">
        <f>IFERROR(INDEX(Cost_Components!$V$2:$V$29,MATCH(E1308,Cost_Components!$A$2:$A$29,0)),"")</f>
        <v>2050</v>
      </c>
      <c r="AC1308" s="26">
        <f>IFERROR(INDEX(Cost_Components!$M$2:$M$29,MATCH(E1308,Cost_Components!$A$2:$A$29,0)),"")</f>
        <v>30</v>
      </c>
      <c r="AD1308" s="26">
        <f>IFERROR(INDEX(Cost_Components!$N$2:$N$29,MATCH(E1308,Cost_Components!$A$2:$A$29,0)),"")</f>
        <v>95</v>
      </c>
      <c r="AE1308" s="16" t="str">
        <f>IFERROR(INDEX(Cost_Components!$O$2:$O$29,MATCH(E1308,Cost_Components!$A$2:$A$29,0)),"")</f>
        <v>Both</v>
      </c>
      <c r="AF1308" s="11">
        <v>351647.81935468299</v>
      </c>
      <c r="AG1308" s="11">
        <v>372738.84629858198</v>
      </c>
      <c r="AH1308" s="23">
        <f t="shared" si="289"/>
        <v>1</v>
      </c>
      <c r="AI1308" s="10">
        <v>300119636.92551899</v>
      </c>
      <c r="AJ1308" s="29">
        <f t="shared" si="290"/>
        <v>3.7334217975018118E-2</v>
      </c>
      <c r="AK1308" s="29">
        <f t="shared" si="291"/>
        <v>5.0210589192600949E-2</v>
      </c>
      <c r="AL1308" s="29">
        <f t="shared" si="292"/>
        <v>1.2876371217582828E-2</v>
      </c>
      <c r="AM1308" s="29">
        <f t="shared" si="293"/>
        <v>1.0783758177940158E-2</v>
      </c>
    </row>
    <row r="1309" spans="1:39">
      <c r="A1309" t="s">
        <v>115</v>
      </c>
      <c r="B1309" s="20">
        <v>2032</v>
      </c>
      <c r="C1309" t="s">
        <v>262</v>
      </c>
      <c r="D1309" t="s">
        <v>226</v>
      </c>
      <c r="E1309" s="22" t="s">
        <v>359</v>
      </c>
      <c r="F1309" s="22" t="s">
        <v>360</v>
      </c>
      <c r="G1309" s="22" t="s">
        <v>266</v>
      </c>
      <c r="H1309" s="22" t="s">
        <v>237</v>
      </c>
      <c r="I1309" s="22" t="s">
        <v>212</v>
      </c>
      <c r="J1309" s="17">
        <f>IFERROR(INDEX(Cost_Components!$K$2:$K$29,MATCH(E1309,Cost_Components!$A$2:$A$29,0)),"")</f>
        <v>0.52</v>
      </c>
      <c r="K1309" s="17">
        <f t="shared" si="280"/>
        <v>0.46076923076923082</v>
      </c>
      <c r="L1309" s="17">
        <f>IFERROR(INDEX(Cost_Components!$S$2:$S$29,MATCH(E1309,Cost_Components!$A$2:$A$29,0)),"")</f>
        <v>0.31</v>
      </c>
      <c r="M1309" s="28">
        <f>IFERROR(INDEX(Cost_Components!$L$2:$L$29,MATCH(E1309,Cost_Components!$A$2:$A$29,0)),"")</f>
        <v>1</v>
      </c>
      <c r="N1309" s="29">
        <f>IFERROR(INDEX(Cost_Components!$P$2:$P$29,MATCH(E1309,Cost_Components!$A$2:$A$29,0)),"")</f>
        <v>186.47979240000001</v>
      </c>
      <c r="O1309" s="23">
        <f t="shared" si="281"/>
        <v>185548.01801137318</v>
      </c>
      <c r="P1309" s="23">
        <f t="shared" si="282"/>
        <v>198257.6532030302</v>
      </c>
      <c r="Q1309" s="23">
        <f t="shared" si="283"/>
        <v>11461024.263413804</v>
      </c>
      <c r="R1309" s="23">
        <f t="shared" si="284"/>
        <v>15943055.824243393</v>
      </c>
      <c r="S1309" s="23">
        <f t="shared" si="285"/>
        <v>4482031.5608295891</v>
      </c>
      <c r="T1309" s="16">
        <f>IFERROR(INDEX(Cost_Components!$R$2:$R$29,MATCH(E1309,Cost_Components!$A$2:$A$29,0)),"")</f>
        <v>1</v>
      </c>
      <c r="U1309" s="26">
        <f>IFERROR(INDEX(Cost_Components!$Q$2:$Q$29,MATCH(E1309,Cost_Components!$A$2:$A$29,0)),"")</f>
        <v>2023</v>
      </c>
      <c r="V1309" s="30">
        <f>1/(1+Calculation_Assumptions!$B$5)^(B1309-Calculation_Assumptions!$B$2)</f>
        <v>0.81309151134335378</v>
      </c>
      <c r="W1309" s="23">
        <f t="shared" si="286"/>
        <v>9318861.5398819782</v>
      </c>
      <c r="X1309" s="23">
        <f t="shared" si="287"/>
        <v>12963163.35556552</v>
      </c>
      <c r="Y1309" s="23">
        <f t="shared" si="288"/>
        <v>3644301.8156835414</v>
      </c>
      <c r="Z1309" s="17">
        <f>IFERROR(INDEX(Cost_Components!$T$2:$T$29,MATCH(E1309,Cost_Components!$A$2:$A$29,0)),"")</f>
        <v>0.8</v>
      </c>
      <c r="AA1309" s="26">
        <f>IFERROR(INDEX(Cost_Components!$U$2:$U$29,MATCH(E1309,Cost_Components!$A$2:$A$29,0)),"")</f>
        <v>2025</v>
      </c>
      <c r="AB1309" s="26">
        <f>IFERROR(INDEX(Cost_Components!$V$2:$V$29,MATCH(E1309,Cost_Components!$A$2:$A$29,0)),"")</f>
        <v>2050</v>
      </c>
      <c r="AC1309" s="26">
        <f>IFERROR(INDEX(Cost_Components!$M$2:$M$29,MATCH(E1309,Cost_Components!$A$2:$A$29,0)),"")</f>
        <v>30</v>
      </c>
      <c r="AD1309" s="26">
        <f>IFERROR(INDEX(Cost_Components!$N$2:$N$29,MATCH(E1309,Cost_Components!$A$2:$A$29,0)),"")</f>
        <v>95</v>
      </c>
      <c r="AE1309" s="16" t="str">
        <f>IFERROR(INDEX(Cost_Components!$O$2:$O$29,MATCH(E1309,Cost_Components!$A$2:$A$29,0)),"")</f>
        <v>Both</v>
      </c>
      <c r="AF1309" s="11">
        <v>356823.111560333</v>
      </c>
      <c r="AG1309" s="11">
        <v>381264.71769813501</v>
      </c>
      <c r="AH1309" s="23">
        <f t="shared" si="289"/>
        <v>1</v>
      </c>
      <c r="AI1309" s="10">
        <v>301904628.08354098</v>
      </c>
      <c r="AJ1309" s="29">
        <f t="shared" si="290"/>
        <v>3.7962400033968301E-2</v>
      </c>
      <c r="AK1309" s="29">
        <f t="shared" si="291"/>
        <v>5.2808252478434146E-2</v>
      </c>
      <c r="AL1309" s="29">
        <f t="shared" si="292"/>
        <v>1.4845852444465847E-2</v>
      </c>
      <c r="AM1309" s="29">
        <f t="shared" si="293"/>
        <v>1.2071036601251159E-2</v>
      </c>
    </row>
    <row r="1310" spans="1:39">
      <c r="A1310" t="s">
        <v>115</v>
      </c>
      <c r="B1310" s="20">
        <v>2033</v>
      </c>
      <c r="C1310" t="s">
        <v>262</v>
      </c>
      <c r="D1310" t="s">
        <v>226</v>
      </c>
      <c r="E1310" s="22" t="s">
        <v>359</v>
      </c>
      <c r="F1310" s="22" t="s">
        <v>360</v>
      </c>
      <c r="G1310" s="22" t="s">
        <v>266</v>
      </c>
      <c r="H1310" s="22" t="s">
        <v>237</v>
      </c>
      <c r="I1310" s="22" t="s">
        <v>212</v>
      </c>
      <c r="J1310" s="17">
        <f>IFERROR(INDEX(Cost_Components!$K$2:$K$29,MATCH(E1310,Cost_Components!$A$2:$A$29,0)),"")</f>
        <v>0.52</v>
      </c>
      <c r="K1310" s="17">
        <f t="shared" si="280"/>
        <v>0.47961538461538467</v>
      </c>
      <c r="L1310" s="17">
        <f>IFERROR(INDEX(Cost_Components!$S$2:$S$29,MATCH(E1310,Cost_Components!$A$2:$A$29,0)),"")</f>
        <v>0.31</v>
      </c>
      <c r="M1310" s="28">
        <f>IFERROR(INDEX(Cost_Components!$L$2:$L$29,MATCH(E1310,Cost_Components!$A$2:$A$29,0)),"")</f>
        <v>1</v>
      </c>
      <c r="N1310" s="29">
        <f>IFERROR(INDEX(Cost_Components!$P$2:$P$29,MATCH(E1310,Cost_Components!$A$2:$A$29,0)),"")</f>
        <v>186.47979240000001</v>
      </c>
      <c r="O1310" s="23">
        <f t="shared" si="281"/>
        <v>188669.30210694228</v>
      </c>
      <c r="P1310" s="23">
        <f t="shared" si="282"/>
        <v>203234.04484691101</v>
      </c>
      <c r="Q1310" s="23">
        <f t="shared" si="283"/>
        <v>11748703.17241592</v>
      </c>
      <c r="R1310" s="23">
        <f t="shared" si="284"/>
        <v>16874313.970991112</v>
      </c>
      <c r="S1310" s="23">
        <f t="shared" si="285"/>
        <v>5125610.7985751927</v>
      </c>
      <c r="T1310" s="16">
        <f>IFERROR(INDEX(Cost_Components!$R$2:$R$29,MATCH(E1310,Cost_Components!$A$2:$A$29,0)),"")</f>
        <v>1</v>
      </c>
      <c r="U1310" s="26">
        <f>IFERROR(INDEX(Cost_Components!$Q$2:$Q$29,MATCH(E1310,Cost_Components!$A$2:$A$29,0)),"")</f>
        <v>2023</v>
      </c>
      <c r="V1310" s="30">
        <f>1/(1+Calculation_Assumptions!$B$5)^(B1310-Calculation_Assumptions!$B$2)</f>
        <v>0.78940923431393573</v>
      </c>
      <c r="W1310" s="23">
        <f t="shared" si="286"/>
        <v>9274534.7755185589</v>
      </c>
      <c r="X1310" s="23">
        <f t="shared" si="287"/>
        <v>13320739.271413041</v>
      </c>
      <c r="Y1310" s="23">
        <f t="shared" si="288"/>
        <v>4046204.4958944833</v>
      </c>
      <c r="Z1310" s="17">
        <f>IFERROR(INDEX(Cost_Components!$T$2:$T$29,MATCH(E1310,Cost_Components!$A$2:$A$29,0)),"")</f>
        <v>0.8</v>
      </c>
      <c r="AA1310" s="26">
        <f>IFERROR(INDEX(Cost_Components!$U$2:$U$29,MATCH(E1310,Cost_Components!$A$2:$A$29,0)),"")</f>
        <v>2025</v>
      </c>
      <c r="AB1310" s="26">
        <f>IFERROR(INDEX(Cost_Components!$V$2:$V$29,MATCH(E1310,Cost_Components!$A$2:$A$29,0)),"")</f>
        <v>2050</v>
      </c>
      <c r="AC1310" s="26">
        <f>IFERROR(INDEX(Cost_Components!$M$2:$M$29,MATCH(E1310,Cost_Components!$A$2:$A$29,0)),"")</f>
        <v>30</v>
      </c>
      <c r="AD1310" s="26">
        <f>IFERROR(INDEX(Cost_Components!$N$2:$N$29,MATCH(E1310,Cost_Components!$A$2:$A$29,0)),"")</f>
        <v>95</v>
      </c>
      <c r="AE1310" s="16" t="str">
        <f>IFERROR(INDEX(Cost_Components!$O$2:$O$29,MATCH(E1310,Cost_Components!$A$2:$A$29,0)),"")</f>
        <v>Both</v>
      </c>
      <c r="AF1310" s="11">
        <v>362825.58097488899</v>
      </c>
      <c r="AG1310" s="11">
        <v>390834.70162867499</v>
      </c>
      <c r="AH1310" s="23">
        <f t="shared" si="289"/>
        <v>1</v>
      </c>
      <c r="AI1310" s="10">
        <v>303644277.16916001</v>
      </c>
      <c r="AJ1310" s="29">
        <f t="shared" si="290"/>
        <v>3.8692325381356439E-2</v>
      </c>
      <c r="AK1310" s="29">
        <f t="shared" si="291"/>
        <v>5.5572639564652304E-2</v>
      </c>
      <c r="AL1310" s="29">
        <f t="shared" si="292"/>
        <v>1.6880314183295865E-2</v>
      </c>
      <c r="AM1310" s="29">
        <f t="shared" si="293"/>
        <v>1.3325475894414258E-2</v>
      </c>
    </row>
    <row r="1311" spans="1:39">
      <c r="A1311" t="s">
        <v>115</v>
      </c>
      <c r="B1311" s="20">
        <v>2034</v>
      </c>
      <c r="C1311" t="s">
        <v>262</v>
      </c>
      <c r="D1311" t="s">
        <v>226</v>
      </c>
      <c r="E1311" s="22" t="s">
        <v>359</v>
      </c>
      <c r="F1311" s="22" t="s">
        <v>360</v>
      </c>
      <c r="G1311" s="22" t="s">
        <v>266</v>
      </c>
      <c r="H1311" s="22" t="s">
        <v>237</v>
      </c>
      <c r="I1311" s="22" t="s">
        <v>212</v>
      </c>
      <c r="J1311" s="17">
        <f>IFERROR(INDEX(Cost_Components!$K$2:$K$29,MATCH(E1311,Cost_Components!$A$2:$A$29,0)),"")</f>
        <v>0.52</v>
      </c>
      <c r="K1311" s="17">
        <f t="shared" si="280"/>
        <v>0.49846153846153851</v>
      </c>
      <c r="L1311" s="17">
        <f>IFERROR(INDEX(Cost_Components!$S$2:$S$29,MATCH(E1311,Cost_Components!$A$2:$A$29,0)),"")</f>
        <v>0.31</v>
      </c>
      <c r="M1311" s="28">
        <f>IFERROR(INDEX(Cost_Components!$L$2:$L$29,MATCH(E1311,Cost_Components!$A$2:$A$29,0)),"")</f>
        <v>1</v>
      </c>
      <c r="N1311" s="29">
        <f>IFERROR(INDEX(Cost_Components!$P$2:$P$29,MATCH(E1311,Cost_Components!$A$2:$A$29,0)),"")</f>
        <v>186.47979240000001</v>
      </c>
      <c r="O1311" s="23">
        <f t="shared" si="281"/>
        <v>191152.72094806473</v>
      </c>
      <c r="P1311" s="23">
        <f t="shared" si="282"/>
        <v>207515.09583111372</v>
      </c>
      <c r="Q1311" s="23">
        <f t="shared" si="283"/>
        <v>11996185.317040181</v>
      </c>
      <c r="R1311" s="23">
        <f t="shared" si="284"/>
        <v>17768219.675361905</v>
      </c>
      <c r="S1311" s="23">
        <f t="shared" si="285"/>
        <v>5772034.3583217245</v>
      </c>
      <c r="T1311" s="16">
        <f>IFERROR(INDEX(Cost_Components!$R$2:$R$29,MATCH(E1311,Cost_Components!$A$2:$A$29,0)),"")</f>
        <v>1</v>
      </c>
      <c r="U1311" s="26">
        <f>IFERROR(INDEX(Cost_Components!$Q$2:$Q$29,MATCH(E1311,Cost_Components!$A$2:$A$29,0)),"")</f>
        <v>2023</v>
      </c>
      <c r="V1311" s="30">
        <f>1/(1+Calculation_Assumptions!$B$5)^(B1311-Calculation_Assumptions!$B$2)</f>
        <v>0.76641673234362695</v>
      </c>
      <c r="W1311" s="23">
        <f t="shared" si="286"/>
        <v>9194077.1512745321</v>
      </c>
      <c r="X1311" s="23">
        <f t="shared" si="287"/>
        <v>13617860.863154611</v>
      </c>
      <c r="Y1311" s="23">
        <f t="shared" si="288"/>
        <v>4423783.7118800795</v>
      </c>
      <c r="Z1311" s="17">
        <f>IFERROR(INDEX(Cost_Components!$T$2:$T$29,MATCH(E1311,Cost_Components!$A$2:$A$29,0)),"")</f>
        <v>0.8</v>
      </c>
      <c r="AA1311" s="26">
        <f>IFERROR(INDEX(Cost_Components!$U$2:$U$29,MATCH(E1311,Cost_Components!$A$2:$A$29,0)),"")</f>
        <v>2025</v>
      </c>
      <c r="AB1311" s="26">
        <f>IFERROR(INDEX(Cost_Components!$V$2:$V$29,MATCH(E1311,Cost_Components!$A$2:$A$29,0)),"")</f>
        <v>2050</v>
      </c>
      <c r="AC1311" s="26">
        <f>IFERROR(INDEX(Cost_Components!$M$2:$M$29,MATCH(E1311,Cost_Components!$A$2:$A$29,0)),"")</f>
        <v>30</v>
      </c>
      <c r="AD1311" s="26">
        <f>IFERROR(INDEX(Cost_Components!$N$2:$N$29,MATCH(E1311,Cost_Components!$A$2:$A$29,0)),"")</f>
        <v>95</v>
      </c>
      <c r="AE1311" s="16" t="str">
        <f>IFERROR(INDEX(Cost_Components!$O$2:$O$29,MATCH(E1311,Cost_Components!$A$2:$A$29,0)),"")</f>
        <v>Both</v>
      </c>
      <c r="AF1311" s="11">
        <v>367601.38643858599</v>
      </c>
      <c r="AG1311" s="11">
        <v>399067.49198291101</v>
      </c>
      <c r="AH1311" s="23">
        <f t="shared" si="289"/>
        <v>1</v>
      </c>
      <c r="AI1311" s="10">
        <v>305332541.18498403</v>
      </c>
      <c r="AJ1311" s="29">
        <f t="shared" si="290"/>
        <v>3.9288918470607295E-2</v>
      </c>
      <c r="AK1311" s="29">
        <f t="shared" si="291"/>
        <v>5.8193010173118523E-2</v>
      </c>
      <c r="AL1311" s="29">
        <f t="shared" si="292"/>
        <v>1.8904091702511228E-2</v>
      </c>
      <c r="AM1311" s="29">
        <f t="shared" si="293"/>
        <v>1.4488412190562927E-2</v>
      </c>
    </row>
    <row r="1312" spans="1:39">
      <c r="A1312" t="s">
        <v>115</v>
      </c>
      <c r="B1312" s="20">
        <v>2035</v>
      </c>
      <c r="C1312" t="s">
        <v>262</v>
      </c>
      <c r="D1312" t="s">
        <v>226</v>
      </c>
      <c r="E1312" s="22" t="s">
        <v>359</v>
      </c>
      <c r="F1312" s="22" t="s">
        <v>360</v>
      </c>
      <c r="G1312" s="22" t="s">
        <v>266</v>
      </c>
      <c r="H1312" s="22" t="s">
        <v>237</v>
      </c>
      <c r="I1312" s="22" t="s">
        <v>212</v>
      </c>
      <c r="J1312" s="17">
        <f>IFERROR(INDEX(Cost_Components!$K$2:$K$29,MATCH(E1312,Cost_Components!$A$2:$A$29,0)),"")</f>
        <v>0.52</v>
      </c>
      <c r="K1312" s="17">
        <f t="shared" si="280"/>
        <v>0.51730769230769236</v>
      </c>
      <c r="L1312" s="17">
        <f>IFERROR(INDEX(Cost_Components!$S$2:$S$29,MATCH(E1312,Cost_Components!$A$2:$A$29,0)),"")</f>
        <v>0.31</v>
      </c>
      <c r="M1312" s="28">
        <f>IFERROR(INDEX(Cost_Components!$L$2:$L$29,MATCH(E1312,Cost_Components!$A$2:$A$29,0)),"")</f>
        <v>1</v>
      </c>
      <c r="N1312" s="29">
        <f>IFERROR(INDEX(Cost_Components!$P$2:$P$29,MATCH(E1312,Cost_Components!$A$2:$A$29,0)),"")</f>
        <v>186.47979240000001</v>
      </c>
      <c r="O1312" s="23">
        <f t="shared" si="281"/>
        <v>193480.11074448942</v>
      </c>
      <c r="P1312" s="23">
        <f t="shared" si="282"/>
        <v>211654.169730302</v>
      </c>
      <c r="Q1312" s="23">
        <f t="shared" si="283"/>
        <v>12235459.945889335</v>
      </c>
      <c r="R1312" s="23">
        <f t="shared" si="284"/>
        <v>18664529.24636234</v>
      </c>
      <c r="S1312" s="23">
        <f t="shared" si="285"/>
        <v>6429069.3004730046</v>
      </c>
      <c r="T1312" s="16">
        <f>IFERROR(INDEX(Cost_Components!$R$2:$R$29,MATCH(E1312,Cost_Components!$A$2:$A$29,0)),"")</f>
        <v>1</v>
      </c>
      <c r="U1312" s="26">
        <f>IFERROR(INDEX(Cost_Components!$Q$2:$Q$29,MATCH(E1312,Cost_Components!$A$2:$A$29,0)),"")</f>
        <v>2023</v>
      </c>
      <c r="V1312" s="30">
        <f>1/(1+Calculation_Assumptions!$B$5)^(B1312-Calculation_Assumptions!$B$2)</f>
        <v>0.74409391489672516</v>
      </c>
      <c r="W1312" s="23">
        <f t="shared" si="286"/>
        <v>9104331.2916988675</v>
      </c>
      <c r="X1312" s="23">
        <f t="shared" si="287"/>
        <v>13888162.636630177</v>
      </c>
      <c r="Y1312" s="23">
        <f t="shared" si="288"/>
        <v>4783831.3449313082</v>
      </c>
      <c r="Z1312" s="17">
        <f>IFERROR(INDEX(Cost_Components!$T$2:$T$29,MATCH(E1312,Cost_Components!$A$2:$A$29,0)),"")</f>
        <v>0.8</v>
      </c>
      <c r="AA1312" s="26">
        <f>IFERROR(INDEX(Cost_Components!$U$2:$U$29,MATCH(E1312,Cost_Components!$A$2:$A$29,0)),"")</f>
        <v>2025</v>
      </c>
      <c r="AB1312" s="26">
        <f>IFERROR(INDEX(Cost_Components!$V$2:$V$29,MATCH(E1312,Cost_Components!$A$2:$A$29,0)),"")</f>
        <v>2050</v>
      </c>
      <c r="AC1312" s="26">
        <f>IFERROR(INDEX(Cost_Components!$M$2:$M$29,MATCH(E1312,Cost_Components!$A$2:$A$29,0)),"")</f>
        <v>30</v>
      </c>
      <c r="AD1312" s="26">
        <f>IFERROR(INDEX(Cost_Components!$N$2:$N$29,MATCH(E1312,Cost_Components!$A$2:$A$29,0)),"")</f>
        <v>95</v>
      </c>
      <c r="AE1312" s="16" t="str">
        <f>IFERROR(INDEX(Cost_Components!$O$2:$O$29,MATCH(E1312,Cost_Components!$A$2:$A$29,0)),"")</f>
        <v>Both</v>
      </c>
      <c r="AF1312" s="11">
        <v>372077.136047095</v>
      </c>
      <c r="AG1312" s="11">
        <v>407027.24948135001</v>
      </c>
      <c r="AH1312" s="23">
        <f t="shared" si="289"/>
        <v>1</v>
      </c>
      <c r="AI1312" s="10">
        <v>306964650.16711998</v>
      </c>
      <c r="AJ1312" s="29">
        <f t="shared" si="290"/>
        <v>3.9859508054846102E-2</v>
      </c>
      <c r="AK1312" s="29">
        <f t="shared" si="291"/>
        <v>6.0803513486653457E-2</v>
      </c>
      <c r="AL1312" s="29">
        <f t="shared" si="292"/>
        <v>2.0944005431807352E-2</v>
      </c>
      <c r="AM1312" s="29">
        <f t="shared" si="293"/>
        <v>1.558430699537181E-2</v>
      </c>
    </row>
    <row r="1313" spans="1:39">
      <c r="A1313" t="s">
        <v>115</v>
      </c>
      <c r="B1313" s="20">
        <v>2036</v>
      </c>
      <c r="C1313" t="s">
        <v>262</v>
      </c>
      <c r="D1313" t="s">
        <v>226</v>
      </c>
      <c r="E1313" s="22" t="s">
        <v>359</v>
      </c>
      <c r="F1313" s="22" t="s">
        <v>360</v>
      </c>
      <c r="G1313" s="22" t="s">
        <v>266</v>
      </c>
      <c r="H1313" s="22" t="s">
        <v>237</v>
      </c>
      <c r="I1313" s="22" t="s">
        <v>212</v>
      </c>
      <c r="J1313" s="17">
        <f>IFERROR(INDEX(Cost_Components!$K$2:$K$29,MATCH(E1313,Cost_Components!$A$2:$A$29,0)),"")</f>
        <v>0.52</v>
      </c>
      <c r="K1313" s="17">
        <f t="shared" si="280"/>
        <v>0.5361538461538462</v>
      </c>
      <c r="L1313" s="17">
        <f>IFERROR(INDEX(Cost_Components!$S$2:$S$29,MATCH(E1313,Cost_Components!$A$2:$A$29,0)),"")</f>
        <v>0.31</v>
      </c>
      <c r="M1313" s="28">
        <f>IFERROR(INDEX(Cost_Components!$L$2:$L$29,MATCH(E1313,Cost_Components!$A$2:$A$29,0)),"")</f>
        <v>1</v>
      </c>
      <c r="N1313" s="29">
        <f>IFERROR(INDEX(Cost_Components!$P$2:$P$29,MATCH(E1313,Cost_Components!$A$2:$A$29,0)),"")</f>
        <v>186.47979240000001</v>
      </c>
      <c r="O1313" s="23">
        <f t="shared" si="281"/>
        <v>195972.35885733535</v>
      </c>
      <c r="P1313" s="23">
        <f t="shared" si="282"/>
        <v>215999.13517394732</v>
      </c>
      <c r="Q1313" s="23">
        <f t="shared" si="283"/>
        <v>12486636.904603342</v>
      </c>
      <c r="R1313" s="23">
        <f t="shared" si="284"/>
        <v>19593680.540546447</v>
      </c>
      <c r="S1313" s="23">
        <f t="shared" si="285"/>
        <v>7107043.6359431054</v>
      </c>
      <c r="T1313" s="16">
        <f>IFERROR(INDEX(Cost_Components!$R$2:$R$29,MATCH(E1313,Cost_Components!$A$2:$A$29,0)),"")</f>
        <v>1</v>
      </c>
      <c r="U1313" s="26">
        <f>IFERROR(INDEX(Cost_Components!$Q$2:$Q$29,MATCH(E1313,Cost_Components!$A$2:$A$29,0)),"")</f>
        <v>2023</v>
      </c>
      <c r="V1313" s="30">
        <f>1/(1+Calculation_Assumptions!$B$5)^(B1313-Calculation_Assumptions!$B$2)</f>
        <v>0.72242127659876232</v>
      </c>
      <c r="W1313" s="23">
        <f t="shared" si="286"/>
        <v>9020612.1730487645</v>
      </c>
      <c r="X1313" s="23">
        <f t="shared" si="287"/>
        <v>14154891.709369892</v>
      </c>
      <c r="Y1313" s="23">
        <f t="shared" si="288"/>
        <v>5134279.5363211278</v>
      </c>
      <c r="Z1313" s="17">
        <f>IFERROR(INDEX(Cost_Components!$T$2:$T$29,MATCH(E1313,Cost_Components!$A$2:$A$29,0)),"")</f>
        <v>0.8</v>
      </c>
      <c r="AA1313" s="26">
        <f>IFERROR(INDEX(Cost_Components!$U$2:$U$29,MATCH(E1313,Cost_Components!$A$2:$A$29,0)),"")</f>
        <v>2025</v>
      </c>
      <c r="AB1313" s="26">
        <f>IFERROR(INDEX(Cost_Components!$V$2:$V$29,MATCH(E1313,Cost_Components!$A$2:$A$29,0)),"")</f>
        <v>2050</v>
      </c>
      <c r="AC1313" s="26">
        <f>IFERROR(INDEX(Cost_Components!$M$2:$M$29,MATCH(E1313,Cost_Components!$A$2:$A$29,0)),"")</f>
        <v>30</v>
      </c>
      <c r="AD1313" s="26">
        <f>IFERROR(INDEX(Cost_Components!$N$2:$N$29,MATCH(E1313,Cost_Components!$A$2:$A$29,0)),"")</f>
        <v>95</v>
      </c>
      <c r="AE1313" s="16" t="str">
        <f>IFERROR(INDEX(Cost_Components!$O$2:$O$29,MATCH(E1313,Cost_Components!$A$2:$A$29,0)),"")</f>
        <v>Both</v>
      </c>
      <c r="AF1313" s="11">
        <v>376869.92087949102</v>
      </c>
      <c r="AG1313" s="11">
        <v>415382.95225759101</v>
      </c>
      <c r="AH1313" s="23">
        <f t="shared" si="289"/>
        <v>1</v>
      </c>
      <c r="AI1313" s="10">
        <v>308542769.75662202</v>
      </c>
      <c r="AJ1313" s="29">
        <f t="shared" si="290"/>
        <v>4.046971158796811E-2</v>
      </c>
      <c r="AK1313" s="29">
        <f t="shared" si="291"/>
        <v>6.3503936767022304E-2</v>
      </c>
      <c r="AL1313" s="29">
        <f t="shared" si="292"/>
        <v>2.30342251790542E-2</v>
      </c>
      <c r="AM1313" s="29">
        <f t="shared" si="293"/>
        <v>1.6640414359315691E-2</v>
      </c>
    </row>
    <row r="1314" spans="1:39">
      <c r="A1314" t="s">
        <v>115</v>
      </c>
      <c r="B1314" s="20">
        <v>2037</v>
      </c>
      <c r="C1314" t="s">
        <v>262</v>
      </c>
      <c r="D1314" t="s">
        <v>226</v>
      </c>
      <c r="E1314" s="22" t="s">
        <v>359</v>
      </c>
      <c r="F1314" s="22" t="s">
        <v>360</v>
      </c>
      <c r="G1314" s="22" t="s">
        <v>266</v>
      </c>
      <c r="H1314" s="22" t="s">
        <v>237</v>
      </c>
      <c r="I1314" s="22" t="s">
        <v>212</v>
      </c>
      <c r="J1314" s="17">
        <f>IFERROR(INDEX(Cost_Components!$K$2:$K$29,MATCH(E1314,Cost_Components!$A$2:$A$29,0)),"")</f>
        <v>0.52</v>
      </c>
      <c r="K1314" s="17">
        <f t="shared" si="280"/>
        <v>0.55500000000000005</v>
      </c>
      <c r="L1314" s="17">
        <f>IFERROR(INDEX(Cost_Components!$S$2:$S$29,MATCH(E1314,Cost_Components!$A$2:$A$29,0)),"")</f>
        <v>0.31</v>
      </c>
      <c r="M1314" s="28">
        <f>IFERROR(INDEX(Cost_Components!$L$2:$L$29,MATCH(E1314,Cost_Components!$A$2:$A$29,0)),"")</f>
        <v>1</v>
      </c>
      <c r="N1314" s="29">
        <f>IFERROR(INDEX(Cost_Components!$P$2:$P$29,MATCH(E1314,Cost_Components!$A$2:$A$29,0)),"")</f>
        <v>186.47979240000001</v>
      </c>
      <c r="O1314" s="23">
        <f t="shared" si="281"/>
        <v>198564.61837226301</v>
      </c>
      <c r="P1314" s="23">
        <f t="shared" si="282"/>
        <v>220473.84041628608</v>
      </c>
      <c r="Q1314" s="23">
        <f t="shared" si="283"/>
        <v>12745313.957042526</v>
      </c>
      <c r="R1314" s="23">
        <f t="shared" si="284"/>
        <v>20550700.290684883</v>
      </c>
      <c r="S1314" s="23">
        <f t="shared" si="285"/>
        <v>7805386.3336423561</v>
      </c>
      <c r="T1314" s="16">
        <f>IFERROR(INDEX(Cost_Components!$R$2:$R$29,MATCH(E1314,Cost_Components!$A$2:$A$29,0)),"")</f>
        <v>1</v>
      </c>
      <c r="U1314" s="26">
        <f>IFERROR(INDEX(Cost_Components!$Q$2:$Q$29,MATCH(E1314,Cost_Components!$A$2:$A$29,0)),"")</f>
        <v>2023</v>
      </c>
      <c r="V1314" s="30">
        <f>1/(1+Calculation_Assumptions!$B$5)^(B1314-Calculation_Assumptions!$B$2)</f>
        <v>0.70137988019297326</v>
      </c>
      <c r="W1314" s="23">
        <f t="shared" si="286"/>
        <v>8939306.7762123179</v>
      </c>
      <c r="X1314" s="23">
        <f t="shared" si="287"/>
        <v>14413847.707762264</v>
      </c>
      <c r="Y1314" s="23">
        <f t="shared" si="288"/>
        <v>5474540.9315499468</v>
      </c>
      <c r="Z1314" s="17">
        <f>IFERROR(INDEX(Cost_Components!$T$2:$T$29,MATCH(E1314,Cost_Components!$A$2:$A$29,0)),"")</f>
        <v>0.8</v>
      </c>
      <c r="AA1314" s="26">
        <f>IFERROR(INDEX(Cost_Components!$U$2:$U$29,MATCH(E1314,Cost_Components!$A$2:$A$29,0)),"")</f>
        <v>2025</v>
      </c>
      <c r="AB1314" s="26">
        <f>IFERROR(INDEX(Cost_Components!$V$2:$V$29,MATCH(E1314,Cost_Components!$A$2:$A$29,0)),"")</f>
        <v>2050</v>
      </c>
      <c r="AC1314" s="26">
        <f>IFERROR(INDEX(Cost_Components!$M$2:$M$29,MATCH(E1314,Cost_Components!$A$2:$A$29,0)),"")</f>
        <v>30</v>
      </c>
      <c r="AD1314" s="26">
        <f>IFERROR(INDEX(Cost_Components!$N$2:$N$29,MATCH(E1314,Cost_Components!$A$2:$A$29,0)),"")</f>
        <v>95</v>
      </c>
      <c r="AE1314" s="16" t="str">
        <f>IFERROR(INDEX(Cost_Components!$O$2:$O$29,MATCH(E1314,Cost_Components!$A$2:$A$29,0)),"")</f>
        <v>Both</v>
      </c>
      <c r="AF1314" s="11">
        <v>381855.03533127502</v>
      </c>
      <c r="AG1314" s="11">
        <v>423988.15464670397</v>
      </c>
      <c r="AH1314" s="23">
        <f t="shared" si="289"/>
        <v>1</v>
      </c>
      <c r="AI1314" s="10">
        <v>310068287.63643003</v>
      </c>
      <c r="AJ1314" s="29">
        <f t="shared" si="290"/>
        <v>4.1104861300704898E-2</v>
      </c>
      <c r="AK1314" s="29">
        <f t="shared" si="291"/>
        <v>6.6277981690219048E-2</v>
      </c>
      <c r="AL1314" s="29">
        <f t="shared" si="292"/>
        <v>2.5173120389514154E-2</v>
      </c>
      <c r="AM1314" s="29">
        <f t="shared" si="293"/>
        <v>1.7655920162880732E-2</v>
      </c>
    </row>
    <row r="1315" spans="1:39">
      <c r="A1315" t="s">
        <v>115</v>
      </c>
      <c r="B1315" s="20">
        <v>2038</v>
      </c>
      <c r="C1315" t="s">
        <v>262</v>
      </c>
      <c r="D1315" t="s">
        <v>226</v>
      </c>
      <c r="E1315" s="22" t="s">
        <v>359</v>
      </c>
      <c r="F1315" s="22" t="s">
        <v>360</v>
      </c>
      <c r="G1315" s="22" t="s">
        <v>266</v>
      </c>
      <c r="H1315" s="22" t="s">
        <v>237</v>
      </c>
      <c r="I1315" s="22" t="s">
        <v>212</v>
      </c>
      <c r="J1315" s="17">
        <f>IFERROR(INDEX(Cost_Components!$K$2:$K$29,MATCH(E1315,Cost_Components!$A$2:$A$29,0)),"")</f>
        <v>0.52</v>
      </c>
      <c r="K1315" s="17">
        <f t="shared" si="280"/>
        <v>0.57384615384615389</v>
      </c>
      <c r="L1315" s="17">
        <f>IFERROR(INDEX(Cost_Components!$S$2:$S$29,MATCH(E1315,Cost_Components!$A$2:$A$29,0)),"")</f>
        <v>0.31</v>
      </c>
      <c r="M1315" s="28">
        <f>IFERROR(INDEX(Cost_Components!$L$2:$L$29,MATCH(E1315,Cost_Components!$A$2:$A$29,0)),"")</f>
        <v>1</v>
      </c>
      <c r="N1315" s="29">
        <f>IFERROR(INDEX(Cost_Components!$P$2:$P$29,MATCH(E1315,Cost_Components!$A$2:$A$29,0)),"")</f>
        <v>186.47979240000001</v>
      </c>
      <c r="O1315" s="23">
        <f t="shared" si="281"/>
        <v>201936.9384616485</v>
      </c>
      <c r="P1315" s="23">
        <f t="shared" si="282"/>
        <v>225906.95029104542</v>
      </c>
      <c r="Q1315" s="23">
        <f t="shared" si="283"/>
        <v>13059395.169517294</v>
      </c>
      <c r="R1315" s="23">
        <f t="shared" si="284"/>
        <v>21609415.490935359</v>
      </c>
      <c r="S1315" s="23">
        <f t="shared" si="285"/>
        <v>8550020.3214180656</v>
      </c>
      <c r="T1315" s="16">
        <f>IFERROR(INDEX(Cost_Components!$R$2:$R$29,MATCH(E1315,Cost_Components!$A$2:$A$29,0)),"")</f>
        <v>1</v>
      </c>
      <c r="U1315" s="26">
        <f>IFERROR(INDEX(Cost_Components!$Q$2:$Q$29,MATCH(E1315,Cost_Components!$A$2:$A$29,0)),"")</f>
        <v>2023</v>
      </c>
      <c r="V1315" s="30">
        <f>1/(1+Calculation_Assumptions!$B$5)^(B1315-Calculation_Assumptions!$B$2)</f>
        <v>0.68095133999317792</v>
      </c>
      <c r="W1315" s="23">
        <f t="shared" si="286"/>
        <v>8892812.6401832364</v>
      </c>
      <c r="X1315" s="23">
        <f t="shared" si="287"/>
        <v>14714960.435021769</v>
      </c>
      <c r="Y1315" s="23">
        <f t="shared" si="288"/>
        <v>5822147.7948385337</v>
      </c>
      <c r="Z1315" s="17">
        <f>IFERROR(INDEX(Cost_Components!$T$2:$T$29,MATCH(E1315,Cost_Components!$A$2:$A$29,0)),"")</f>
        <v>0.8</v>
      </c>
      <c r="AA1315" s="26">
        <f>IFERROR(INDEX(Cost_Components!$U$2:$U$29,MATCH(E1315,Cost_Components!$A$2:$A$29,0)),"")</f>
        <v>2025</v>
      </c>
      <c r="AB1315" s="26">
        <f>IFERROR(INDEX(Cost_Components!$V$2:$V$29,MATCH(E1315,Cost_Components!$A$2:$A$29,0)),"")</f>
        <v>2050</v>
      </c>
      <c r="AC1315" s="26">
        <f>IFERROR(INDEX(Cost_Components!$M$2:$M$29,MATCH(E1315,Cost_Components!$A$2:$A$29,0)),"")</f>
        <v>30</v>
      </c>
      <c r="AD1315" s="26">
        <f>IFERROR(INDEX(Cost_Components!$N$2:$N$29,MATCH(E1315,Cost_Components!$A$2:$A$29,0)),"")</f>
        <v>95</v>
      </c>
      <c r="AE1315" s="16" t="str">
        <f>IFERROR(INDEX(Cost_Components!$O$2:$O$29,MATCH(E1315,Cost_Components!$A$2:$A$29,0)),"")</f>
        <v>Both</v>
      </c>
      <c r="AF1315" s="11">
        <v>388340.26627240097</v>
      </c>
      <c r="AG1315" s="11">
        <v>434436.442867395</v>
      </c>
      <c r="AH1315" s="23">
        <f t="shared" si="289"/>
        <v>1</v>
      </c>
      <c r="AI1315" s="10">
        <v>311532999.13163</v>
      </c>
      <c r="AJ1315" s="29">
        <f t="shared" si="290"/>
        <v>4.1919781229979407E-2</v>
      </c>
      <c r="AK1315" s="29">
        <f t="shared" si="291"/>
        <v>6.9364772114574202E-2</v>
      </c>
      <c r="AL1315" s="29">
        <f t="shared" si="292"/>
        <v>2.7444990884594803E-2</v>
      </c>
      <c r="AM1315" s="29">
        <f t="shared" si="293"/>
        <v>1.8688703318965383E-2</v>
      </c>
    </row>
    <row r="1316" spans="1:39">
      <c r="A1316" t="s">
        <v>115</v>
      </c>
      <c r="B1316" s="20">
        <v>2039</v>
      </c>
      <c r="C1316" t="s">
        <v>262</v>
      </c>
      <c r="D1316" t="s">
        <v>226</v>
      </c>
      <c r="E1316" s="22" t="s">
        <v>359</v>
      </c>
      <c r="F1316" s="22" t="s">
        <v>360</v>
      </c>
      <c r="G1316" s="22" t="s">
        <v>266</v>
      </c>
      <c r="H1316" s="22" t="s">
        <v>237</v>
      </c>
      <c r="I1316" s="22" t="s">
        <v>212</v>
      </c>
      <c r="J1316" s="17">
        <f>IFERROR(INDEX(Cost_Components!$K$2:$K$29,MATCH(E1316,Cost_Components!$A$2:$A$29,0)),"")</f>
        <v>0.52</v>
      </c>
      <c r="K1316" s="17">
        <f t="shared" si="280"/>
        <v>0.59269230769230763</v>
      </c>
      <c r="L1316" s="17">
        <f>IFERROR(INDEX(Cost_Components!$S$2:$S$29,MATCH(E1316,Cost_Components!$A$2:$A$29,0)),"")</f>
        <v>0.31</v>
      </c>
      <c r="M1316" s="28">
        <f>IFERROR(INDEX(Cost_Components!$L$2:$L$29,MATCH(E1316,Cost_Components!$A$2:$A$29,0)),"")</f>
        <v>1</v>
      </c>
      <c r="N1316" s="29">
        <f>IFERROR(INDEX(Cost_Components!$P$2:$P$29,MATCH(E1316,Cost_Components!$A$2:$A$29,0)),"")</f>
        <v>186.47979240000001</v>
      </c>
      <c r="O1316" s="23">
        <f t="shared" si="281"/>
        <v>204326.50558379176</v>
      </c>
      <c r="P1316" s="23">
        <f t="shared" si="282"/>
        <v>230207.70966570883</v>
      </c>
      <c r="Q1316" s="23">
        <f t="shared" si="283"/>
        <v>13308016.631275665</v>
      </c>
      <c r="R1316" s="23">
        <f t="shared" si="284"/>
        <v>22583215.327957995</v>
      </c>
      <c r="S1316" s="23">
        <f t="shared" si="285"/>
        <v>9275198.6966823302</v>
      </c>
      <c r="T1316" s="16">
        <f>IFERROR(INDEX(Cost_Components!$R$2:$R$29,MATCH(E1316,Cost_Components!$A$2:$A$29,0)),"")</f>
        <v>1</v>
      </c>
      <c r="U1316" s="26">
        <f>IFERROR(INDEX(Cost_Components!$Q$2:$Q$29,MATCH(E1316,Cost_Components!$A$2:$A$29,0)),"")</f>
        <v>2023</v>
      </c>
      <c r="V1316" s="30">
        <f>1/(1+Calculation_Assumptions!$B$5)^(B1316-Calculation_Assumptions!$B$2)</f>
        <v>0.66111780581861923</v>
      </c>
      <c r="W1316" s="23">
        <f t="shared" si="286"/>
        <v>8798166.7550666612</v>
      </c>
      <c r="X1316" s="23">
        <f t="shared" si="287"/>
        <v>14930165.765949</v>
      </c>
      <c r="Y1316" s="23">
        <f t="shared" si="288"/>
        <v>6131999.0108823385</v>
      </c>
      <c r="Z1316" s="17">
        <f>IFERROR(INDEX(Cost_Components!$T$2:$T$29,MATCH(E1316,Cost_Components!$A$2:$A$29,0)),"")</f>
        <v>0.8</v>
      </c>
      <c r="AA1316" s="26">
        <f>IFERROR(INDEX(Cost_Components!$U$2:$U$29,MATCH(E1316,Cost_Components!$A$2:$A$29,0)),"")</f>
        <v>2025</v>
      </c>
      <c r="AB1316" s="26">
        <f>IFERROR(INDEX(Cost_Components!$V$2:$V$29,MATCH(E1316,Cost_Components!$A$2:$A$29,0)),"")</f>
        <v>2050</v>
      </c>
      <c r="AC1316" s="26">
        <f>IFERROR(INDEX(Cost_Components!$M$2:$M$29,MATCH(E1316,Cost_Components!$A$2:$A$29,0)),"")</f>
        <v>30</v>
      </c>
      <c r="AD1316" s="26">
        <f>IFERROR(INDEX(Cost_Components!$N$2:$N$29,MATCH(E1316,Cost_Components!$A$2:$A$29,0)),"")</f>
        <v>95</v>
      </c>
      <c r="AE1316" s="16" t="str">
        <f>IFERROR(INDEX(Cost_Components!$O$2:$O$29,MATCH(E1316,Cost_Components!$A$2:$A$29,0)),"")</f>
        <v>Both</v>
      </c>
      <c r="AF1316" s="11">
        <v>392935.58766113798</v>
      </c>
      <c r="AG1316" s="11">
        <v>442707.13397251698</v>
      </c>
      <c r="AH1316" s="23">
        <f t="shared" si="289"/>
        <v>1</v>
      </c>
      <c r="AI1316" s="10">
        <v>312936391.85847902</v>
      </c>
      <c r="AJ1316" s="29">
        <f t="shared" si="290"/>
        <v>4.2526267246329165E-2</v>
      </c>
      <c r="AK1316" s="29">
        <f t="shared" si="291"/>
        <v>7.2165513233663561E-2</v>
      </c>
      <c r="AL1316" s="29">
        <f t="shared" si="292"/>
        <v>2.96392459873344E-2</v>
      </c>
      <c r="AM1316" s="29">
        <f t="shared" si="293"/>
        <v>1.9595033273264832E-2</v>
      </c>
    </row>
    <row r="1317" spans="1:39">
      <c r="A1317" t="s">
        <v>115</v>
      </c>
      <c r="B1317" s="20">
        <v>2040</v>
      </c>
      <c r="C1317" t="s">
        <v>262</v>
      </c>
      <c r="D1317" t="s">
        <v>226</v>
      </c>
      <c r="E1317" s="22" t="s">
        <v>359</v>
      </c>
      <c r="F1317" s="22" t="s">
        <v>360</v>
      </c>
      <c r="G1317" s="22" t="s">
        <v>266</v>
      </c>
      <c r="H1317" s="22" t="s">
        <v>237</v>
      </c>
      <c r="I1317" s="22" t="s">
        <v>212</v>
      </c>
      <c r="J1317" s="17">
        <f>IFERROR(INDEX(Cost_Components!$K$2:$K$29,MATCH(E1317,Cost_Components!$A$2:$A$29,0)),"")</f>
        <v>0.52</v>
      </c>
      <c r="K1317" s="17">
        <f t="shared" si="280"/>
        <v>0.61153846153846159</v>
      </c>
      <c r="L1317" s="17">
        <f>IFERROR(INDEX(Cost_Components!$S$2:$S$29,MATCH(E1317,Cost_Components!$A$2:$A$29,0)),"")</f>
        <v>0.31</v>
      </c>
      <c r="M1317" s="28">
        <f>IFERROR(INDEX(Cost_Components!$L$2:$L$29,MATCH(E1317,Cost_Components!$A$2:$A$29,0)),"")</f>
        <v>1</v>
      </c>
      <c r="N1317" s="29">
        <f>IFERROR(INDEX(Cost_Components!$P$2:$P$29,MATCH(E1317,Cost_Components!$A$2:$A$29,0)),"")</f>
        <v>186.47979240000001</v>
      </c>
      <c r="O1317" s="23">
        <f t="shared" si="281"/>
        <v>206369.72995673475</v>
      </c>
      <c r="P1317" s="23">
        <f t="shared" si="282"/>
        <v>234131.97877855293</v>
      </c>
      <c r="Q1317" s="23">
        <f t="shared" si="283"/>
        <v>13534873.667015985</v>
      </c>
      <c r="R1317" s="23">
        <f t="shared" si="284"/>
        <v>23534314.306139149</v>
      </c>
      <c r="S1317" s="23">
        <f t="shared" si="285"/>
        <v>9999440.6391231641</v>
      </c>
      <c r="T1317" s="16">
        <f>IFERROR(INDEX(Cost_Components!$R$2:$R$29,MATCH(E1317,Cost_Components!$A$2:$A$29,0)),"")</f>
        <v>1</v>
      </c>
      <c r="U1317" s="26">
        <f>IFERROR(INDEX(Cost_Components!$Q$2:$Q$29,MATCH(E1317,Cost_Components!$A$2:$A$29,0)),"")</f>
        <v>2023</v>
      </c>
      <c r="V1317" s="30">
        <f>1/(1+Calculation_Assumptions!$B$5)^(B1317-Calculation_Assumptions!$B$2)</f>
        <v>0.64186194739671765</v>
      </c>
      <c r="W1317" s="23">
        <f t="shared" si="286"/>
        <v>8687520.3696794324</v>
      </c>
      <c r="X1317" s="23">
        <f t="shared" si="287"/>
        <v>15105780.811184905</v>
      </c>
      <c r="Y1317" s="23">
        <f t="shared" si="288"/>
        <v>6418260.4415054731</v>
      </c>
      <c r="Z1317" s="17">
        <f>IFERROR(INDEX(Cost_Components!$T$2:$T$29,MATCH(E1317,Cost_Components!$A$2:$A$29,0)),"")</f>
        <v>0.8</v>
      </c>
      <c r="AA1317" s="26">
        <f>IFERROR(INDEX(Cost_Components!$U$2:$U$29,MATCH(E1317,Cost_Components!$A$2:$A$29,0)),"")</f>
        <v>2025</v>
      </c>
      <c r="AB1317" s="26">
        <f>IFERROR(INDEX(Cost_Components!$V$2:$V$29,MATCH(E1317,Cost_Components!$A$2:$A$29,0)),"")</f>
        <v>2050</v>
      </c>
      <c r="AC1317" s="26">
        <f>IFERROR(INDEX(Cost_Components!$M$2:$M$29,MATCH(E1317,Cost_Components!$A$2:$A$29,0)),"")</f>
        <v>30</v>
      </c>
      <c r="AD1317" s="26">
        <f>IFERROR(INDEX(Cost_Components!$N$2:$N$29,MATCH(E1317,Cost_Components!$A$2:$A$29,0)),"")</f>
        <v>95</v>
      </c>
      <c r="AE1317" s="16" t="str">
        <f>IFERROR(INDEX(Cost_Components!$O$2:$O$29,MATCH(E1317,Cost_Components!$A$2:$A$29,0)),"")</f>
        <v>Both</v>
      </c>
      <c r="AF1317" s="11">
        <v>396864.865301413</v>
      </c>
      <c r="AG1317" s="11">
        <v>450253.805343371</v>
      </c>
      <c r="AH1317" s="23">
        <f t="shared" si="289"/>
        <v>1</v>
      </c>
      <c r="AI1317" s="10">
        <v>314265537.41082901</v>
      </c>
      <c r="AJ1317" s="29">
        <f t="shared" si="290"/>
        <v>4.3068272068668763E-2</v>
      </c>
      <c r="AK1317" s="29">
        <f t="shared" si="291"/>
        <v>7.4886716819265842E-2</v>
      </c>
      <c r="AL1317" s="29">
        <f t="shared" si="292"/>
        <v>3.1818444750597086E-2</v>
      </c>
      <c r="AM1317" s="29">
        <f t="shared" si="293"/>
        <v>2.0423048910753114E-2</v>
      </c>
    </row>
    <row r="1318" spans="1:39">
      <c r="A1318" t="s">
        <v>115</v>
      </c>
      <c r="B1318" s="20">
        <v>2041</v>
      </c>
      <c r="C1318" t="s">
        <v>262</v>
      </c>
      <c r="D1318" t="s">
        <v>226</v>
      </c>
      <c r="E1318" s="22" t="s">
        <v>359</v>
      </c>
      <c r="F1318" s="22" t="s">
        <v>360</v>
      </c>
      <c r="G1318" s="22" t="s">
        <v>266</v>
      </c>
      <c r="H1318" s="22" t="s">
        <v>237</v>
      </c>
      <c r="I1318" s="22" t="s">
        <v>212</v>
      </c>
      <c r="J1318" s="17">
        <f>IFERROR(INDEX(Cost_Components!$K$2:$K$29,MATCH(E1318,Cost_Components!$A$2:$A$29,0)),"")</f>
        <v>0.52</v>
      </c>
      <c r="K1318" s="17">
        <f t="shared" si="280"/>
        <v>0.63038461538461543</v>
      </c>
      <c r="L1318" s="17">
        <f>IFERROR(INDEX(Cost_Components!$S$2:$S$29,MATCH(E1318,Cost_Components!$A$2:$A$29,0)),"")</f>
        <v>0.31</v>
      </c>
      <c r="M1318" s="28">
        <f>IFERROR(INDEX(Cost_Components!$L$2:$L$29,MATCH(E1318,Cost_Components!$A$2:$A$29,0)),"")</f>
        <v>1</v>
      </c>
      <c r="N1318" s="29">
        <f>IFERROR(INDEX(Cost_Components!$P$2:$P$29,MATCH(E1318,Cost_Components!$A$2:$A$29,0)),"")</f>
        <v>186.47979240000001</v>
      </c>
      <c r="O1318" s="23">
        <f t="shared" si="281"/>
        <v>208612.95836374816</v>
      </c>
      <c r="P1318" s="23">
        <f t="shared" si="282"/>
        <v>238298.62586206925</v>
      </c>
      <c r="Q1318" s="23">
        <f t="shared" si="283"/>
        <v>13775742.266788824</v>
      </c>
      <c r="R1318" s="23">
        <f t="shared" si="284"/>
        <v>24523286.082204539</v>
      </c>
      <c r="S1318" s="23">
        <f t="shared" si="285"/>
        <v>10747543.815415716</v>
      </c>
      <c r="T1318" s="16">
        <f>IFERROR(INDEX(Cost_Components!$R$2:$R$29,MATCH(E1318,Cost_Components!$A$2:$A$29,0)),"")</f>
        <v>1</v>
      </c>
      <c r="U1318" s="26">
        <f>IFERROR(INDEX(Cost_Components!$Q$2:$Q$29,MATCH(E1318,Cost_Components!$A$2:$A$29,0)),"")</f>
        <v>2023</v>
      </c>
      <c r="V1318" s="30">
        <f>1/(1+Calculation_Assumptions!$B$5)^(B1318-Calculation_Assumptions!$B$2)</f>
        <v>0.62316693922011435</v>
      </c>
      <c r="W1318" s="23">
        <f t="shared" si="286"/>
        <v>8584587.1438799519</v>
      </c>
      <c r="X1318" s="23">
        <f t="shared" si="287"/>
        <v>15282101.127466632</v>
      </c>
      <c r="Y1318" s="23">
        <f t="shared" si="288"/>
        <v>6697513.9835866811</v>
      </c>
      <c r="Z1318" s="17">
        <f>IFERROR(INDEX(Cost_Components!$T$2:$T$29,MATCH(E1318,Cost_Components!$A$2:$A$29,0)),"")</f>
        <v>0.8</v>
      </c>
      <c r="AA1318" s="26">
        <f>IFERROR(INDEX(Cost_Components!$U$2:$U$29,MATCH(E1318,Cost_Components!$A$2:$A$29,0)),"")</f>
        <v>2025</v>
      </c>
      <c r="AB1318" s="26">
        <f>IFERROR(INDEX(Cost_Components!$V$2:$V$29,MATCH(E1318,Cost_Components!$A$2:$A$29,0)),"")</f>
        <v>2050</v>
      </c>
      <c r="AC1318" s="26">
        <f>IFERROR(INDEX(Cost_Components!$M$2:$M$29,MATCH(E1318,Cost_Components!$A$2:$A$29,0)),"")</f>
        <v>30</v>
      </c>
      <c r="AD1318" s="26">
        <f>IFERROR(INDEX(Cost_Components!$N$2:$N$29,MATCH(E1318,Cost_Components!$A$2:$A$29,0)),"")</f>
        <v>95</v>
      </c>
      <c r="AE1318" s="16" t="str">
        <f>IFERROR(INDEX(Cost_Components!$O$2:$O$29,MATCH(E1318,Cost_Components!$A$2:$A$29,0)),"")</f>
        <v>Both</v>
      </c>
      <c r="AF1318" s="11">
        <v>401178.76608413103</v>
      </c>
      <c r="AG1318" s="11">
        <v>458266.58819628699</v>
      </c>
      <c r="AH1318" s="23">
        <f t="shared" si="289"/>
        <v>1</v>
      </c>
      <c r="AI1318" s="10">
        <v>315525215.31254798</v>
      </c>
      <c r="AJ1318" s="29">
        <f t="shared" si="290"/>
        <v>4.365971909136665E-2</v>
      </c>
      <c r="AK1318" s="29">
        <f t="shared" si="291"/>
        <v>7.7722111869609686E-2</v>
      </c>
      <c r="AL1318" s="29">
        <f t="shared" si="292"/>
        <v>3.4062392778243043E-2</v>
      </c>
      <c r="AM1318" s="29">
        <f t="shared" si="293"/>
        <v>2.1226557050131045E-2</v>
      </c>
    </row>
    <row r="1319" spans="1:39">
      <c r="A1319" t="s">
        <v>115</v>
      </c>
      <c r="B1319" s="20">
        <v>2042</v>
      </c>
      <c r="C1319" t="s">
        <v>262</v>
      </c>
      <c r="D1319" t="s">
        <v>226</v>
      </c>
      <c r="E1319" s="22" t="s">
        <v>359</v>
      </c>
      <c r="F1319" s="22" t="s">
        <v>360</v>
      </c>
      <c r="G1319" s="22" t="s">
        <v>266</v>
      </c>
      <c r="H1319" s="22" t="s">
        <v>237</v>
      </c>
      <c r="I1319" s="22" t="s">
        <v>212</v>
      </c>
      <c r="J1319" s="17">
        <f>IFERROR(INDEX(Cost_Components!$K$2:$K$29,MATCH(E1319,Cost_Components!$A$2:$A$29,0)),"")</f>
        <v>0.52</v>
      </c>
      <c r="K1319" s="17">
        <f t="shared" si="280"/>
        <v>0.64923076923076928</v>
      </c>
      <c r="L1319" s="17">
        <f>IFERROR(INDEX(Cost_Components!$S$2:$S$29,MATCH(E1319,Cost_Components!$A$2:$A$29,0)),"")</f>
        <v>0.31</v>
      </c>
      <c r="M1319" s="28">
        <f>IFERROR(INDEX(Cost_Components!$L$2:$L$29,MATCH(E1319,Cost_Components!$A$2:$A$29,0)),"")</f>
        <v>1</v>
      </c>
      <c r="N1319" s="29">
        <f>IFERROR(INDEX(Cost_Components!$P$2:$P$29,MATCH(E1319,Cost_Components!$A$2:$A$29,0)),"")</f>
        <v>186.47979240000001</v>
      </c>
      <c r="O1319" s="23">
        <f t="shared" si="281"/>
        <v>210858.72404351717</v>
      </c>
      <c r="P1319" s="23">
        <f t="shared" si="282"/>
        <v>242495.95012372601</v>
      </c>
      <c r="Q1319" s="23">
        <f t="shared" si="283"/>
        <v>14018384.275443086</v>
      </c>
      <c r="R1319" s="23">
        <f t="shared" si="284"/>
        <v>25528332.36619015</v>
      </c>
      <c r="S1319" s="23">
        <f t="shared" si="285"/>
        <v>11509948.090747064</v>
      </c>
      <c r="T1319" s="16">
        <f>IFERROR(INDEX(Cost_Components!$R$2:$R$29,MATCH(E1319,Cost_Components!$A$2:$A$29,0)),"")</f>
        <v>1</v>
      </c>
      <c r="U1319" s="26">
        <f>IFERROR(INDEX(Cost_Components!$Q$2:$Q$29,MATCH(E1319,Cost_Components!$A$2:$A$29,0)),"")</f>
        <v>2023</v>
      </c>
      <c r="V1319" s="30">
        <f>1/(1+Calculation_Assumptions!$B$5)^(B1319-Calculation_Assumptions!$B$2)</f>
        <v>0.60501644584477121</v>
      </c>
      <c r="W1319" s="23">
        <f t="shared" si="286"/>
        <v>8481353.0308148041</v>
      </c>
      <c r="X1319" s="23">
        <f t="shared" si="287"/>
        <v>15445060.916536404</v>
      </c>
      <c r="Y1319" s="23">
        <f t="shared" si="288"/>
        <v>6963707.8857215988</v>
      </c>
      <c r="Z1319" s="17">
        <f>IFERROR(INDEX(Cost_Components!$T$2:$T$29,MATCH(E1319,Cost_Components!$A$2:$A$29,0)),"")</f>
        <v>0.8</v>
      </c>
      <c r="AA1319" s="26">
        <f>IFERROR(INDEX(Cost_Components!$U$2:$U$29,MATCH(E1319,Cost_Components!$A$2:$A$29,0)),"")</f>
        <v>2025</v>
      </c>
      <c r="AB1319" s="26">
        <f>IFERROR(INDEX(Cost_Components!$V$2:$V$29,MATCH(E1319,Cost_Components!$A$2:$A$29,0)),"")</f>
        <v>2050</v>
      </c>
      <c r="AC1319" s="26">
        <f>IFERROR(INDEX(Cost_Components!$M$2:$M$29,MATCH(E1319,Cost_Components!$A$2:$A$29,0)),"")</f>
        <v>30</v>
      </c>
      <c r="AD1319" s="26">
        <f>IFERROR(INDEX(Cost_Components!$N$2:$N$29,MATCH(E1319,Cost_Components!$A$2:$A$29,0)),"")</f>
        <v>95</v>
      </c>
      <c r="AE1319" s="16" t="str">
        <f>IFERROR(INDEX(Cost_Components!$O$2:$O$29,MATCH(E1319,Cost_Components!$A$2:$A$29,0)),"")</f>
        <v>Both</v>
      </c>
      <c r="AF1319" s="11">
        <v>405497.54623753298</v>
      </c>
      <c r="AG1319" s="11">
        <v>466338.36562255002</v>
      </c>
      <c r="AH1319" s="23">
        <f t="shared" si="289"/>
        <v>1</v>
      </c>
      <c r="AI1319" s="10">
        <v>316707694.211882</v>
      </c>
      <c r="AJ1319" s="29">
        <f t="shared" si="290"/>
        <v>4.4262847198352516E-2</v>
      </c>
      <c r="AK1319" s="29">
        <f t="shared" si="291"/>
        <v>8.0605343137357843E-2</v>
      </c>
      <c r="AL1319" s="29">
        <f t="shared" si="292"/>
        <v>3.6342495939005334E-2</v>
      </c>
      <c r="AM1319" s="29">
        <f t="shared" si="293"/>
        <v>2.1987807726145038E-2</v>
      </c>
    </row>
    <row r="1320" spans="1:39">
      <c r="A1320" t="s">
        <v>115</v>
      </c>
      <c r="B1320" s="20">
        <v>2043</v>
      </c>
      <c r="C1320" t="s">
        <v>262</v>
      </c>
      <c r="D1320" t="s">
        <v>226</v>
      </c>
      <c r="E1320" s="22" t="s">
        <v>359</v>
      </c>
      <c r="F1320" s="22" t="s">
        <v>360</v>
      </c>
      <c r="G1320" s="22" t="s">
        <v>266</v>
      </c>
      <c r="H1320" s="22" t="s">
        <v>237</v>
      </c>
      <c r="I1320" s="22" t="s">
        <v>212</v>
      </c>
      <c r="J1320" s="17">
        <f>IFERROR(INDEX(Cost_Components!$K$2:$K$29,MATCH(E1320,Cost_Components!$A$2:$A$29,0)),"")</f>
        <v>0.52</v>
      </c>
      <c r="K1320" s="17">
        <f t="shared" si="280"/>
        <v>0.66807692307692301</v>
      </c>
      <c r="L1320" s="17">
        <f>IFERROR(INDEX(Cost_Components!$S$2:$S$29,MATCH(E1320,Cost_Components!$A$2:$A$29,0)),"")</f>
        <v>0.31</v>
      </c>
      <c r="M1320" s="28">
        <f>IFERROR(INDEX(Cost_Components!$L$2:$L$29,MATCH(E1320,Cost_Components!$A$2:$A$29,0)),"")</f>
        <v>1</v>
      </c>
      <c r="N1320" s="29">
        <f>IFERROR(INDEX(Cost_Components!$P$2:$P$29,MATCH(E1320,Cost_Components!$A$2:$A$29,0)),"")</f>
        <v>186.47979240000001</v>
      </c>
      <c r="O1320" s="23">
        <f t="shared" si="281"/>
        <v>213939.70454838802</v>
      </c>
      <c r="P1320" s="23">
        <f t="shared" si="282"/>
        <v>247726.63310333173</v>
      </c>
      <c r="Q1320" s="23">
        <f t="shared" si="283"/>
        <v>14320763.445048684</v>
      </c>
      <c r="R1320" s="23">
        <f t="shared" si="284"/>
        <v>26653217.24848168</v>
      </c>
      <c r="S1320" s="23">
        <f t="shared" si="285"/>
        <v>12332453.803432995</v>
      </c>
      <c r="T1320" s="16">
        <f>IFERROR(INDEX(Cost_Components!$R$2:$R$29,MATCH(E1320,Cost_Components!$A$2:$A$29,0)),"")</f>
        <v>1</v>
      </c>
      <c r="U1320" s="26">
        <f>IFERROR(INDEX(Cost_Components!$Q$2:$Q$29,MATCH(E1320,Cost_Components!$A$2:$A$29,0)),"")</f>
        <v>2023</v>
      </c>
      <c r="V1320" s="30">
        <f>1/(1+Calculation_Assumptions!$B$5)^(B1320-Calculation_Assumptions!$B$2)</f>
        <v>0.5873946076162827</v>
      </c>
      <c r="W1320" s="23">
        <f t="shared" si="286"/>
        <v>8411939.2245699763</v>
      </c>
      <c r="X1320" s="23">
        <f t="shared" si="287"/>
        <v>15655956.087383434</v>
      </c>
      <c r="Y1320" s="23">
        <f t="shared" si="288"/>
        <v>7244016.8628134578</v>
      </c>
      <c r="Z1320" s="17">
        <f>IFERROR(INDEX(Cost_Components!$T$2:$T$29,MATCH(E1320,Cost_Components!$A$2:$A$29,0)),"")</f>
        <v>0.8</v>
      </c>
      <c r="AA1320" s="26">
        <f>IFERROR(INDEX(Cost_Components!$U$2:$U$29,MATCH(E1320,Cost_Components!$A$2:$A$29,0)),"")</f>
        <v>2025</v>
      </c>
      <c r="AB1320" s="26">
        <f>IFERROR(INDEX(Cost_Components!$V$2:$V$29,MATCH(E1320,Cost_Components!$A$2:$A$29,0)),"")</f>
        <v>2050</v>
      </c>
      <c r="AC1320" s="26">
        <f>IFERROR(INDEX(Cost_Components!$M$2:$M$29,MATCH(E1320,Cost_Components!$A$2:$A$29,0)),"")</f>
        <v>30</v>
      </c>
      <c r="AD1320" s="26">
        <f>IFERROR(INDEX(Cost_Components!$N$2:$N$29,MATCH(E1320,Cost_Components!$A$2:$A$29,0)),"")</f>
        <v>95</v>
      </c>
      <c r="AE1320" s="16" t="str">
        <f>IFERROR(INDEX(Cost_Components!$O$2:$O$29,MATCH(E1320,Cost_Components!$A$2:$A$29,0)),"")</f>
        <v>Both</v>
      </c>
      <c r="AF1320" s="11">
        <v>411422.50874690001</v>
      </c>
      <c r="AG1320" s="11">
        <v>476397.37135256099</v>
      </c>
      <c r="AH1320" s="23">
        <f t="shared" si="289"/>
        <v>1</v>
      </c>
      <c r="AI1320" s="10">
        <v>317814114.06715202</v>
      </c>
      <c r="AJ1320" s="29">
        <f t="shared" si="290"/>
        <v>4.5060187106802943E-2</v>
      </c>
      <c r="AK1320" s="29">
        <f t="shared" si="291"/>
        <v>8.3864171126301928E-2</v>
      </c>
      <c r="AL1320" s="29">
        <f t="shared" si="292"/>
        <v>3.8803984019498985E-2</v>
      </c>
      <c r="AM1320" s="29">
        <f t="shared" si="293"/>
        <v>2.2793250967082113E-2</v>
      </c>
    </row>
    <row r="1321" spans="1:39">
      <c r="A1321" t="s">
        <v>115</v>
      </c>
      <c r="B1321" s="20">
        <v>2044</v>
      </c>
      <c r="C1321" t="s">
        <v>262</v>
      </c>
      <c r="D1321" t="s">
        <v>226</v>
      </c>
      <c r="E1321" s="22" t="s">
        <v>359</v>
      </c>
      <c r="F1321" s="22" t="s">
        <v>360</v>
      </c>
      <c r="G1321" s="22" t="s">
        <v>266</v>
      </c>
      <c r="H1321" s="22" t="s">
        <v>237</v>
      </c>
      <c r="I1321" s="22" t="s">
        <v>212</v>
      </c>
      <c r="J1321" s="17">
        <f>IFERROR(INDEX(Cost_Components!$K$2:$K$29,MATCH(E1321,Cost_Components!$A$2:$A$29,0)),"")</f>
        <v>0.52</v>
      </c>
      <c r="K1321" s="17">
        <f t="shared" si="280"/>
        <v>0.68692307692307697</v>
      </c>
      <c r="L1321" s="17">
        <f>IFERROR(INDEX(Cost_Components!$S$2:$S$29,MATCH(E1321,Cost_Components!$A$2:$A$29,0)),"")</f>
        <v>0.31</v>
      </c>
      <c r="M1321" s="28">
        <f>IFERROR(INDEX(Cost_Components!$L$2:$L$29,MATCH(E1321,Cost_Components!$A$2:$A$29,0)),"")</f>
        <v>1</v>
      </c>
      <c r="N1321" s="29">
        <f>IFERROR(INDEX(Cost_Components!$P$2:$P$29,MATCH(E1321,Cost_Components!$A$2:$A$29,0)),"")</f>
        <v>186.47979240000001</v>
      </c>
      <c r="O1321" s="23">
        <f t="shared" si="281"/>
        <v>215717.3805047503</v>
      </c>
      <c r="P1321" s="23">
        <f t="shared" si="282"/>
        <v>251431.30480071294</v>
      </c>
      <c r="Q1321" s="23">
        <f t="shared" si="283"/>
        <v>14534925.831850404</v>
      </c>
      <c r="R1321" s="23">
        <f t="shared" si="284"/>
        <v>27632808.133771308</v>
      </c>
      <c r="S1321" s="23">
        <f t="shared" si="285"/>
        <v>13097882.301920904</v>
      </c>
      <c r="T1321" s="16">
        <f>IFERROR(INDEX(Cost_Components!$R$2:$R$29,MATCH(E1321,Cost_Components!$A$2:$A$29,0)),"")</f>
        <v>1</v>
      </c>
      <c r="U1321" s="26">
        <f>IFERROR(INDEX(Cost_Components!$Q$2:$Q$29,MATCH(E1321,Cost_Components!$A$2:$A$29,0)),"")</f>
        <v>2023</v>
      </c>
      <c r="V1321" s="30">
        <f>1/(1+Calculation_Assumptions!$B$5)^(B1321-Calculation_Assumptions!$B$2)</f>
        <v>0.57028602681192497</v>
      </c>
      <c r="W1321" s="23">
        <f t="shared" si="286"/>
        <v>8289065.1026519807</v>
      </c>
      <c r="X1321" s="23">
        <f t="shared" si="287"/>
        <v>15758604.360264683</v>
      </c>
      <c r="Y1321" s="23">
        <f t="shared" si="288"/>
        <v>7469539.2576127024</v>
      </c>
      <c r="Z1321" s="17">
        <f>IFERROR(INDEX(Cost_Components!$T$2:$T$29,MATCH(E1321,Cost_Components!$A$2:$A$29,0)),"")</f>
        <v>0.8</v>
      </c>
      <c r="AA1321" s="26">
        <f>IFERROR(INDEX(Cost_Components!$U$2:$U$29,MATCH(E1321,Cost_Components!$A$2:$A$29,0)),"")</f>
        <v>2025</v>
      </c>
      <c r="AB1321" s="26">
        <f>IFERROR(INDEX(Cost_Components!$V$2:$V$29,MATCH(E1321,Cost_Components!$A$2:$A$29,0)),"")</f>
        <v>2050</v>
      </c>
      <c r="AC1321" s="26">
        <f>IFERROR(INDEX(Cost_Components!$M$2:$M$29,MATCH(E1321,Cost_Components!$A$2:$A$29,0)),"")</f>
        <v>30</v>
      </c>
      <c r="AD1321" s="26">
        <f>IFERROR(INDEX(Cost_Components!$N$2:$N$29,MATCH(E1321,Cost_Components!$A$2:$A$29,0)),"")</f>
        <v>95</v>
      </c>
      <c r="AE1321" s="16" t="str">
        <f>IFERROR(INDEX(Cost_Components!$O$2:$O$29,MATCH(E1321,Cost_Components!$A$2:$A$29,0)),"")</f>
        <v>Both</v>
      </c>
      <c r="AF1321" s="11">
        <v>414841.11635528901</v>
      </c>
      <c r="AG1321" s="11">
        <v>483521.74000137101</v>
      </c>
      <c r="AH1321" s="23">
        <f t="shared" si="289"/>
        <v>1</v>
      </c>
      <c r="AI1321" s="10">
        <v>318840890.73215598</v>
      </c>
      <c r="AJ1321" s="29">
        <f t="shared" si="290"/>
        <v>4.558676836736273E-2</v>
      </c>
      <c r="AK1321" s="29">
        <f t="shared" si="291"/>
        <v>8.6666450060147393E-2</v>
      </c>
      <c r="AL1321" s="29">
        <f t="shared" si="292"/>
        <v>4.1079681692784663E-2</v>
      </c>
      <c r="AM1321" s="29">
        <f t="shared" si="293"/>
        <v>2.3427168455276742E-2</v>
      </c>
    </row>
    <row r="1322" spans="1:39">
      <c r="A1322" t="s">
        <v>115</v>
      </c>
      <c r="B1322" s="20">
        <v>2045</v>
      </c>
      <c r="C1322" t="s">
        <v>262</v>
      </c>
      <c r="D1322" t="s">
        <v>226</v>
      </c>
      <c r="E1322" s="22" t="s">
        <v>359</v>
      </c>
      <c r="F1322" s="22" t="s">
        <v>360</v>
      </c>
      <c r="G1322" s="22" t="s">
        <v>266</v>
      </c>
      <c r="H1322" s="22" t="s">
        <v>237</v>
      </c>
      <c r="I1322" s="22" t="s">
        <v>212</v>
      </c>
      <c r="J1322" s="17">
        <f>IFERROR(INDEX(Cost_Components!$K$2:$K$29,MATCH(E1322,Cost_Components!$A$2:$A$29,0)),"")</f>
        <v>0.52</v>
      </c>
      <c r="K1322" s="17">
        <f t="shared" si="280"/>
        <v>0.70576923076923082</v>
      </c>
      <c r="L1322" s="17">
        <f>IFERROR(INDEX(Cost_Components!$S$2:$S$29,MATCH(E1322,Cost_Components!$A$2:$A$29,0)),"")</f>
        <v>0.31</v>
      </c>
      <c r="M1322" s="28">
        <f>IFERROR(INDEX(Cost_Components!$L$2:$L$29,MATCH(E1322,Cost_Components!$A$2:$A$29,0)),"")</f>
        <v>1</v>
      </c>
      <c r="N1322" s="29">
        <f>IFERROR(INDEX(Cost_Components!$P$2:$P$29,MATCH(E1322,Cost_Components!$A$2:$A$29,0)),"")</f>
        <v>186.47979240000001</v>
      </c>
      <c r="O1322" s="23">
        <f t="shared" si="281"/>
        <v>217324.40580989476</v>
      </c>
      <c r="P1322" s="23">
        <f t="shared" si="282"/>
        <v>254896.08023594314</v>
      </c>
      <c r="Q1322" s="23">
        <f t="shared" si="283"/>
        <v>14735220.119051451</v>
      </c>
      <c r="R1322" s="23">
        <f t="shared" si="284"/>
        <v>28602434.421057478</v>
      </c>
      <c r="S1322" s="23">
        <f t="shared" si="285"/>
        <v>13867214.302006027</v>
      </c>
      <c r="T1322" s="16">
        <f>IFERROR(INDEX(Cost_Components!$R$2:$R$29,MATCH(E1322,Cost_Components!$A$2:$A$29,0)),"")</f>
        <v>1</v>
      </c>
      <c r="U1322" s="26">
        <f>IFERROR(INDEX(Cost_Components!$Q$2:$Q$29,MATCH(E1322,Cost_Components!$A$2:$A$29,0)),"")</f>
        <v>2023</v>
      </c>
      <c r="V1322" s="30">
        <f>1/(1+Calculation_Assumptions!$B$5)^(B1322-Calculation_Assumptions!$B$2)</f>
        <v>0.55367575418633497</v>
      </c>
      <c r="W1322" s="23">
        <f t="shared" si="286"/>
        <v>8158534.1125174686</v>
      </c>
      <c r="X1322" s="23">
        <f t="shared" si="287"/>
        <v>15836474.449644186</v>
      </c>
      <c r="Y1322" s="23">
        <f t="shared" si="288"/>
        <v>7677940.3371267179</v>
      </c>
      <c r="Z1322" s="17">
        <f>IFERROR(INDEX(Cost_Components!$T$2:$T$29,MATCH(E1322,Cost_Components!$A$2:$A$29,0)),"")</f>
        <v>0.8</v>
      </c>
      <c r="AA1322" s="26">
        <f>IFERROR(INDEX(Cost_Components!$U$2:$U$29,MATCH(E1322,Cost_Components!$A$2:$A$29,0)),"")</f>
        <v>2025</v>
      </c>
      <c r="AB1322" s="26">
        <f>IFERROR(INDEX(Cost_Components!$V$2:$V$29,MATCH(E1322,Cost_Components!$A$2:$A$29,0)),"")</f>
        <v>2050</v>
      </c>
      <c r="AC1322" s="26">
        <f>IFERROR(INDEX(Cost_Components!$M$2:$M$29,MATCH(E1322,Cost_Components!$A$2:$A$29,0)),"")</f>
        <v>30</v>
      </c>
      <c r="AD1322" s="26">
        <f>IFERROR(INDEX(Cost_Components!$N$2:$N$29,MATCH(E1322,Cost_Components!$A$2:$A$29,0)),"")</f>
        <v>95</v>
      </c>
      <c r="AE1322" s="16" t="str">
        <f>IFERROR(INDEX(Cost_Components!$O$2:$O$29,MATCH(E1322,Cost_Components!$A$2:$A$29,0)),"")</f>
        <v>Both</v>
      </c>
      <c r="AF1322" s="11">
        <v>417931.54963441298</v>
      </c>
      <c r="AG1322" s="11">
        <v>490184.769684506</v>
      </c>
      <c r="AH1322" s="23">
        <f t="shared" si="289"/>
        <v>1</v>
      </c>
      <c r="AI1322" s="10">
        <v>319784682.33108002</v>
      </c>
      <c r="AJ1322" s="29">
        <f t="shared" si="290"/>
        <v>4.6078567652579928E-2</v>
      </c>
      <c r="AK1322" s="29">
        <f t="shared" si="291"/>
        <v>8.9442790732061253E-2</v>
      </c>
      <c r="AL1322" s="29">
        <f t="shared" si="292"/>
        <v>4.3364223079481332E-2</v>
      </c>
      <c r="AM1322" s="29">
        <f t="shared" si="293"/>
        <v>2.4009718918236302E-2</v>
      </c>
    </row>
    <row r="1323" spans="1:39">
      <c r="A1323" t="s">
        <v>115</v>
      </c>
      <c r="B1323" s="20">
        <v>2046</v>
      </c>
      <c r="C1323" t="s">
        <v>262</v>
      </c>
      <c r="D1323" t="s">
        <v>226</v>
      </c>
      <c r="E1323" s="22" t="s">
        <v>359</v>
      </c>
      <c r="F1323" s="22" t="s">
        <v>360</v>
      </c>
      <c r="G1323" s="22" t="s">
        <v>266</v>
      </c>
      <c r="H1323" s="22" t="s">
        <v>237</v>
      </c>
      <c r="I1323" s="22" t="s">
        <v>212</v>
      </c>
      <c r="J1323" s="17">
        <f>IFERROR(INDEX(Cost_Components!$K$2:$K$29,MATCH(E1323,Cost_Components!$A$2:$A$29,0)),"")</f>
        <v>0.52</v>
      </c>
      <c r="K1323" s="17">
        <f t="shared" si="280"/>
        <v>0.72461538461538466</v>
      </c>
      <c r="L1323" s="17">
        <f>IFERROR(INDEX(Cost_Components!$S$2:$S$29,MATCH(E1323,Cost_Components!$A$2:$A$29,0)),"")</f>
        <v>0.31</v>
      </c>
      <c r="M1323" s="28">
        <f>IFERROR(INDEX(Cost_Components!$L$2:$L$29,MATCH(E1323,Cost_Components!$A$2:$A$29,0)),"")</f>
        <v>1</v>
      </c>
      <c r="N1323" s="29">
        <f>IFERROR(INDEX(Cost_Components!$P$2:$P$29,MATCH(E1323,Cost_Components!$A$2:$A$29,0)),"")</f>
        <v>186.47979240000001</v>
      </c>
      <c r="O1323" s="23">
        <f t="shared" si="281"/>
        <v>219240.4654513814</v>
      </c>
      <c r="P1323" s="23">
        <f t="shared" si="282"/>
        <v>258748.04900467955</v>
      </c>
      <c r="Q1323" s="23">
        <f t="shared" si="283"/>
        <v>14957897.563312279</v>
      </c>
      <c r="R1323" s="23">
        <f t="shared" si="284"/>
        <v>29625114.866950698</v>
      </c>
      <c r="S1323" s="23">
        <f t="shared" si="285"/>
        <v>14667217.303638419</v>
      </c>
      <c r="T1323" s="16">
        <f>IFERROR(INDEX(Cost_Components!$R$2:$R$29,MATCH(E1323,Cost_Components!$A$2:$A$29,0)),"")</f>
        <v>1</v>
      </c>
      <c r="U1323" s="26">
        <f>IFERROR(INDEX(Cost_Components!$Q$2:$Q$29,MATCH(E1323,Cost_Components!$A$2:$A$29,0)),"")</f>
        <v>2023</v>
      </c>
      <c r="V1323" s="30">
        <f>1/(1+Calculation_Assumptions!$B$5)^(B1323-Calculation_Assumptions!$B$2)</f>
        <v>0.5375492759090631</v>
      </c>
      <c r="W1323" s="23">
        <f t="shared" si="286"/>
        <v>8040607.0042804545</v>
      </c>
      <c r="X1323" s="23">
        <f t="shared" si="287"/>
        <v>15924959.045452168</v>
      </c>
      <c r="Y1323" s="23">
        <f t="shared" si="288"/>
        <v>7884352.0411717128</v>
      </c>
      <c r="Z1323" s="17">
        <f>IFERROR(INDEX(Cost_Components!$T$2:$T$29,MATCH(E1323,Cost_Components!$A$2:$A$29,0)),"")</f>
        <v>0.8</v>
      </c>
      <c r="AA1323" s="26">
        <f>IFERROR(INDEX(Cost_Components!$U$2:$U$29,MATCH(E1323,Cost_Components!$A$2:$A$29,0)),"")</f>
        <v>2025</v>
      </c>
      <c r="AB1323" s="26">
        <f>IFERROR(INDEX(Cost_Components!$V$2:$V$29,MATCH(E1323,Cost_Components!$A$2:$A$29,0)),"")</f>
        <v>2050</v>
      </c>
      <c r="AC1323" s="26">
        <f>IFERROR(INDEX(Cost_Components!$M$2:$M$29,MATCH(E1323,Cost_Components!$A$2:$A$29,0)),"")</f>
        <v>30</v>
      </c>
      <c r="AD1323" s="26">
        <f>IFERROR(INDEX(Cost_Components!$N$2:$N$29,MATCH(E1323,Cost_Components!$A$2:$A$29,0)),"")</f>
        <v>95</v>
      </c>
      <c r="AE1323" s="16" t="str">
        <f>IFERROR(INDEX(Cost_Components!$O$2:$O$29,MATCH(E1323,Cost_Components!$A$2:$A$29,0)),"")</f>
        <v>Both</v>
      </c>
      <c r="AF1323" s="11">
        <v>421616.279714195</v>
      </c>
      <c r="AG1323" s="11">
        <v>497592.40193207603</v>
      </c>
      <c r="AH1323" s="23">
        <f t="shared" si="289"/>
        <v>1</v>
      </c>
      <c r="AI1323" s="10">
        <v>320645615.981408</v>
      </c>
      <c r="AJ1323" s="29">
        <f t="shared" si="290"/>
        <v>4.6649312567490657E-2</v>
      </c>
      <c r="AK1323" s="29">
        <f t="shared" si="291"/>
        <v>9.239207832696035E-2</v>
      </c>
      <c r="AL1323" s="29">
        <f t="shared" si="292"/>
        <v>4.5742765759469693E-2</v>
      </c>
      <c r="AM1323" s="29">
        <f t="shared" si="293"/>
        <v>2.4588990612080818E-2</v>
      </c>
    </row>
    <row r="1324" spans="1:39">
      <c r="A1324" t="s">
        <v>115</v>
      </c>
      <c r="B1324" s="20">
        <v>2047</v>
      </c>
      <c r="C1324" t="s">
        <v>262</v>
      </c>
      <c r="D1324" t="s">
        <v>226</v>
      </c>
      <c r="E1324" s="22" t="s">
        <v>359</v>
      </c>
      <c r="F1324" s="22" t="s">
        <v>360</v>
      </c>
      <c r="G1324" s="22" t="s">
        <v>266</v>
      </c>
      <c r="H1324" s="22" t="s">
        <v>237</v>
      </c>
      <c r="I1324" s="22" t="s">
        <v>212</v>
      </c>
      <c r="J1324" s="17">
        <f>IFERROR(INDEX(Cost_Components!$K$2:$K$29,MATCH(E1324,Cost_Components!$A$2:$A$29,0)),"")</f>
        <v>0.52</v>
      </c>
      <c r="K1324" s="17">
        <f t="shared" si="280"/>
        <v>0.74346153846153851</v>
      </c>
      <c r="L1324" s="17">
        <f>IFERROR(INDEX(Cost_Components!$S$2:$S$29,MATCH(E1324,Cost_Components!$A$2:$A$29,0)),"")</f>
        <v>0.31</v>
      </c>
      <c r="M1324" s="28">
        <f>IFERROR(INDEX(Cost_Components!$L$2:$L$29,MATCH(E1324,Cost_Components!$A$2:$A$29,0)),"")</f>
        <v>1</v>
      </c>
      <c r="N1324" s="29">
        <f>IFERROR(INDEX(Cost_Components!$P$2:$P$29,MATCH(E1324,Cost_Components!$A$2:$A$29,0)),"")</f>
        <v>186.47979240000001</v>
      </c>
      <c r="O1324" s="23">
        <f t="shared" si="281"/>
        <v>220976.47812795205</v>
      </c>
      <c r="P1324" s="23">
        <f t="shared" si="282"/>
        <v>262435.84501654678</v>
      </c>
      <c r="Q1324" s="23">
        <f t="shared" si="283"/>
        <v>15171084.388071308</v>
      </c>
      <c r="R1324" s="23">
        <f t="shared" si="284"/>
        <v>30636301.204925455</v>
      </c>
      <c r="S1324" s="23">
        <f t="shared" si="285"/>
        <v>15465216.816854147</v>
      </c>
      <c r="T1324" s="16">
        <f>IFERROR(INDEX(Cost_Components!$R$2:$R$29,MATCH(E1324,Cost_Components!$A$2:$A$29,0)),"")</f>
        <v>1</v>
      </c>
      <c r="U1324" s="26">
        <f>IFERROR(INDEX(Cost_Components!$Q$2:$Q$29,MATCH(E1324,Cost_Components!$A$2:$A$29,0)),"")</f>
        <v>2023</v>
      </c>
      <c r="V1324" s="30">
        <f>1/(1+Calculation_Assumptions!$B$5)^(B1324-Calculation_Assumptions!$B$2)</f>
        <v>0.52189250088258554</v>
      </c>
      <c r="W1324" s="23">
        <f t="shared" si="286"/>
        <v>7917675.1723912852</v>
      </c>
      <c r="X1324" s="23">
        <f t="shared" si="287"/>
        <v>15988855.853630714</v>
      </c>
      <c r="Y1324" s="23">
        <f t="shared" si="288"/>
        <v>8071180.6812394299</v>
      </c>
      <c r="Z1324" s="17">
        <f>IFERROR(INDEX(Cost_Components!$T$2:$T$29,MATCH(E1324,Cost_Components!$A$2:$A$29,0)),"")</f>
        <v>0.8</v>
      </c>
      <c r="AA1324" s="26">
        <f>IFERROR(INDEX(Cost_Components!$U$2:$U$29,MATCH(E1324,Cost_Components!$A$2:$A$29,0)),"")</f>
        <v>2025</v>
      </c>
      <c r="AB1324" s="26">
        <f>IFERROR(INDEX(Cost_Components!$V$2:$V$29,MATCH(E1324,Cost_Components!$A$2:$A$29,0)),"")</f>
        <v>2050</v>
      </c>
      <c r="AC1324" s="26">
        <f>IFERROR(INDEX(Cost_Components!$M$2:$M$29,MATCH(E1324,Cost_Components!$A$2:$A$29,0)),"")</f>
        <v>30</v>
      </c>
      <c r="AD1324" s="26">
        <f>IFERROR(INDEX(Cost_Components!$N$2:$N$29,MATCH(E1324,Cost_Components!$A$2:$A$29,0)),"")</f>
        <v>95</v>
      </c>
      <c r="AE1324" s="16" t="str">
        <f>IFERROR(INDEX(Cost_Components!$O$2:$O$29,MATCH(E1324,Cost_Components!$A$2:$A$29,0)),"")</f>
        <v>Both</v>
      </c>
      <c r="AF1324" s="11">
        <v>424954.76563067699</v>
      </c>
      <c r="AG1324" s="11">
        <v>504684.31733951299</v>
      </c>
      <c r="AH1324" s="23">
        <f t="shared" si="289"/>
        <v>1</v>
      </c>
      <c r="AI1324" s="10">
        <v>321429520.52287501</v>
      </c>
      <c r="AJ1324" s="29">
        <f t="shared" si="290"/>
        <v>4.7198789841680501E-2</v>
      </c>
      <c r="AK1324" s="29">
        <f t="shared" si="291"/>
        <v>9.5312655648705974E-2</v>
      </c>
      <c r="AL1324" s="29">
        <f t="shared" si="292"/>
        <v>4.8113865807025466E-2</v>
      </c>
      <c r="AM1324" s="29">
        <f t="shared" si="293"/>
        <v>2.5110265753157644E-2</v>
      </c>
    </row>
    <row r="1325" spans="1:39">
      <c r="A1325" t="s">
        <v>115</v>
      </c>
      <c r="B1325" s="20">
        <v>2048</v>
      </c>
      <c r="C1325" t="s">
        <v>262</v>
      </c>
      <c r="D1325" t="s">
        <v>226</v>
      </c>
      <c r="E1325" s="22" t="s">
        <v>359</v>
      </c>
      <c r="F1325" s="22" t="s">
        <v>360</v>
      </c>
      <c r="G1325" s="22" t="s">
        <v>266</v>
      </c>
      <c r="H1325" s="22" t="s">
        <v>237</v>
      </c>
      <c r="I1325" s="22" t="s">
        <v>212</v>
      </c>
      <c r="J1325" s="17">
        <f>IFERROR(INDEX(Cost_Components!$K$2:$K$29,MATCH(E1325,Cost_Components!$A$2:$A$29,0)),"")</f>
        <v>0.52</v>
      </c>
      <c r="K1325" s="17">
        <f t="shared" si="280"/>
        <v>0.76230769230769235</v>
      </c>
      <c r="L1325" s="17">
        <f>IFERROR(INDEX(Cost_Components!$S$2:$S$29,MATCH(E1325,Cost_Components!$A$2:$A$29,0)),"")</f>
        <v>0.31</v>
      </c>
      <c r="M1325" s="28">
        <f>IFERROR(INDEX(Cost_Components!$L$2:$L$29,MATCH(E1325,Cost_Components!$A$2:$A$29,0)),"")</f>
        <v>1</v>
      </c>
      <c r="N1325" s="29">
        <f>IFERROR(INDEX(Cost_Components!$P$2:$P$29,MATCH(E1325,Cost_Components!$A$2:$A$29,0)),"")</f>
        <v>186.47979240000001</v>
      </c>
      <c r="O1325" s="23">
        <f t="shared" si="281"/>
        <v>223279.04677339093</v>
      </c>
      <c r="P1325" s="23">
        <f t="shared" si="282"/>
        <v>266820.97342725296</v>
      </c>
      <c r="Q1325" s="23">
        <f t="shared" si="283"/>
        <v>15424583.117130816</v>
      </c>
      <c r="R1325" s="23">
        <f t="shared" si="284"/>
        <v>31740228.474588994</v>
      </c>
      <c r="S1325" s="23">
        <f t="shared" si="285"/>
        <v>16315645.357458178</v>
      </c>
      <c r="T1325" s="16">
        <f>IFERROR(INDEX(Cost_Components!$R$2:$R$29,MATCH(E1325,Cost_Components!$A$2:$A$29,0)),"")</f>
        <v>1</v>
      </c>
      <c r="U1325" s="26">
        <f>IFERROR(INDEX(Cost_Components!$Q$2:$Q$29,MATCH(E1325,Cost_Components!$A$2:$A$29,0)),"")</f>
        <v>2023</v>
      </c>
      <c r="V1325" s="30">
        <f>1/(1+Calculation_Assumptions!$B$5)^(B1325-Calculation_Assumptions!$B$2)</f>
        <v>0.50669174842969467</v>
      </c>
      <c r="W1325" s="23">
        <f t="shared" si="286"/>
        <v>7815508.9884181628</v>
      </c>
      <c r="X1325" s="23">
        <f t="shared" si="287"/>
        <v>16082511.861347478</v>
      </c>
      <c r="Y1325" s="23">
        <f t="shared" si="288"/>
        <v>8267002.8729293151</v>
      </c>
      <c r="Z1325" s="17">
        <f>IFERROR(INDEX(Cost_Components!$T$2:$T$29,MATCH(E1325,Cost_Components!$A$2:$A$29,0)),"")</f>
        <v>0.8</v>
      </c>
      <c r="AA1325" s="26">
        <f>IFERROR(INDEX(Cost_Components!$U$2:$U$29,MATCH(E1325,Cost_Components!$A$2:$A$29,0)),"")</f>
        <v>2025</v>
      </c>
      <c r="AB1325" s="26">
        <f>IFERROR(INDEX(Cost_Components!$V$2:$V$29,MATCH(E1325,Cost_Components!$A$2:$A$29,0)),"")</f>
        <v>2050</v>
      </c>
      <c r="AC1325" s="26">
        <f>IFERROR(INDEX(Cost_Components!$M$2:$M$29,MATCH(E1325,Cost_Components!$A$2:$A$29,0)),"")</f>
        <v>30</v>
      </c>
      <c r="AD1325" s="26">
        <f>IFERROR(INDEX(Cost_Components!$N$2:$N$29,MATCH(E1325,Cost_Components!$A$2:$A$29,0)),"")</f>
        <v>95</v>
      </c>
      <c r="AE1325" s="16" t="str">
        <f>IFERROR(INDEX(Cost_Components!$O$2:$O$29,MATCH(E1325,Cost_Components!$A$2:$A$29,0)),"")</f>
        <v>Both</v>
      </c>
      <c r="AF1325" s="11">
        <v>429382.78225652099</v>
      </c>
      <c r="AG1325" s="11">
        <v>513117.25659087102</v>
      </c>
      <c r="AH1325" s="23">
        <f t="shared" si="289"/>
        <v>1</v>
      </c>
      <c r="AI1325" s="10">
        <v>322136832.26016098</v>
      </c>
      <c r="AJ1325" s="29">
        <f t="shared" si="290"/>
        <v>4.7882084792693826E-2</v>
      </c>
      <c r="AK1325" s="29">
        <f t="shared" si="291"/>
        <v>9.8530268184158651E-2</v>
      </c>
      <c r="AL1325" s="29">
        <f t="shared" si="292"/>
        <v>5.0648183391464832E-2</v>
      </c>
      <c r="AM1325" s="29">
        <f t="shared" si="293"/>
        <v>2.566301659740914E-2</v>
      </c>
    </row>
    <row r="1326" spans="1:39">
      <c r="A1326" t="s">
        <v>115</v>
      </c>
      <c r="B1326" s="20">
        <v>2049</v>
      </c>
      <c r="C1326" t="s">
        <v>262</v>
      </c>
      <c r="D1326" t="s">
        <v>226</v>
      </c>
      <c r="E1326" s="22" t="s">
        <v>359</v>
      </c>
      <c r="F1326" s="22" t="s">
        <v>360</v>
      </c>
      <c r="G1326" s="22" t="s">
        <v>266</v>
      </c>
      <c r="H1326" s="22" t="s">
        <v>237</v>
      </c>
      <c r="I1326" s="22" t="s">
        <v>212</v>
      </c>
      <c r="J1326" s="17">
        <f>IFERROR(INDEX(Cost_Components!$K$2:$K$29,MATCH(E1326,Cost_Components!$A$2:$A$29,0)),"")</f>
        <v>0.52</v>
      </c>
      <c r="K1326" s="17">
        <f t="shared" si="280"/>
        <v>0.7811538461538462</v>
      </c>
      <c r="L1326" s="17">
        <f>IFERROR(INDEX(Cost_Components!$S$2:$S$29,MATCH(E1326,Cost_Components!$A$2:$A$29,0)),"")</f>
        <v>0.31</v>
      </c>
      <c r="M1326" s="28">
        <f>IFERROR(INDEX(Cost_Components!$L$2:$L$29,MATCH(E1326,Cost_Components!$A$2:$A$29,0)),"")</f>
        <v>1</v>
      </c>
      <c r="N1326" s="29">
        <f>IFERROR(INDEX(Cost_Components!$P$2:$P$29,MATCH(E1326,Cost_Components!$A$2:$A$29,0)),"")</f>
        <v>186.47979240000001</v>
      </c>
      <c r="O1326" s="23">
        <f t="shared" si="281"/>
        <v>224714.81115399784</v>
      </c>
      <c r="P1326" s="23">
        <f t="shared" si="282"/>
        <v>270125.05536807911</v>
      </c>
      <c r="Q1326" s="23">
        <f t="shared" si="283"/>
        <v>15615587.916594148</v>
      </c>
      <c r="R1326" s="23">
        <f t="shared" si="284"/>
        <v>32734073.299128745</v>
      </c>
      <c r="S1326" s="23">
        <f t="shared" si="285"/>
        <v>17118485.382534597</v>
      </c>
      <c r="T1326" s="16">
        <f>IFERROR(INDEX(Cost_Components!$R$2:$R$29,MATCH(E1326,Cost_Components!$A$2:$A$29,0)),"")</f>
        <v>1</v>
      </c>
      <c r="U1326" s="26">
        <f>IFERROR(INDEX(Cost_Components!$Q$2:$Q$29,MATCH(E1326,Cost_Components!$A$2:$A$29,0)),"")</f>
        <v>2023</v>
      </c>
      <c r="V1326" s="30">
        <f>1/(1+Calculation_Assumptions!$B$5)^(B1326-Calculation_Assumptions!$B$2)</f>
        <v>0.49193373633950943</v>
      </c>
      <c r="W1326" s="23">
        <f t="shared" si="286"/>
        <v>7681834.5089482544</v>
      </c>
      <c r="X1326" s="23">
        <f t="shared" si="287"/>
        <v>16102994.983651776</v>
      </c>
      <c r="Y1326" s="23">
        <f t="shared" si="288"/>
        <v>8421160.4747035205</v>
      </c>
      <c r="Z1326" s="17">
        <f>IFERROR(INDEX(Cost_Components!$T$2:$T$29,MATCH(E1326,Cost_Components!$A$2:$A$29,0)),"")</f>
        <v>0.8</v>
      </c>
      <c r="AA1326" s="26">
        <f>IFERROR(INDEX(Cost_Components!$U$2:$U$29,MATCH(E1326,Cost_Components!$A$2:$A$29,0)),"")</f>
        <v>2025</v>
      </c>
      <c r="AB1326" s="26">
        <f>IFERROR(INDEX(Cost_Components!$V$2:$V$29,MATCH(E1326,Cost_Components!$A$2:$A$29,0)),"")</f>
        <v>2050</v>
      </c>
      <c r="AC1326" s="26">
        <f>IFERROR(INDEX(Cost_Components!$M$2:$M$29,MATCH(E1326,Cost_Components!$A$2:$A$29,0)),"")</f>
        <v>30</v>
      </c>
      <c r="AD1326" s="26">
        <f>IFERROR(INDEX(Cost_Components!$N$2:$N$29,MATCH(E1326,Cost_Components!$A$2:$A$29,0)),"")</f>
        <v>95</v>
      </c>
      <c r="AE1326" s="16" t="str">
        <f>IFERROR(INDEX(Cost_Components!$O$2:$O$29,MATCH(E1326,Cost_Components!$A$2:$A$29,0)),"")</f>
        <v>Both</v>
      </c>
      <c r="AF1326" s="11">
        <v>432143.86760384199</v>
      </c>
      <c r="AG1326" s="11">
        <v>519471.26032322901</v>
      </c>
      <c r="AH1326" s="23">
        <f t="shared" si="289"/>
        <v>1</v>
      </c>
      <c r="AI1326" s="10">
        <v>322765819.75268102</v>
      </c>
      <c r="AJ1326" s="29">
        <f t="shared" si="290"/>
        <v>4.8380550110787991E-2</v>
      </c>
      <c r="AK1326" s="29">
        <f t="shared" si="291"/>
        <v>0.10141740945249778</v>
      </c>
      <c r="AL1326" s="29">
        <f t="shared" si="292"/>
        <v>5.3036859341709784E-2</v>
      </c>
      <c r="AM1326" s="29">
        <f t="shared" si="293"/>
        <v>2.609062037968031E-2</v>
      </c>
    </row>
    <row r="1327" spans="1:39">
      <c r="A1327" t="s">
        <v>115</v>
      </c>
      <c r="B1327" s="20">
        <v>2050</v>
      </c>
      <c r="C1327" t="s">
        <v>262</v>
      </c>
      <c r="D1327" t="s">
        <v>226</v>
      </c>
      <c r="E1327" s="22" t="s">
        <v>359</v>
      </c>
      <c r="F1327" s="22" t="s">
        <v>360</v>
      </c>
      <c r="G1327" s="22" t="s">
        <v>266</v>
      </c>
      <c r="H1327" s="22" t="s">
        <v>237</v>
      </c>
      <c r="I1327" s="22" t="s">
        <v>212</v>
      </c>
      <c r="J1327" s="17">
        <f>IFERROR(INDEX(Cost_Components!$K$2:$K$29,MATCH(E1327,Cost_Components!$A$2:$A$29,0)),"")</f>
        <v>0.52</v>
      </c>
      <c r="K1327" s="17">
        <f t="shared" si="280"/>
        <v>0.8</v>
      </c>
      <c r="L1327" s="17">
        <f>IFERROR(INDEX(Cost_Components!$S$2:$S$29,MATCH(E1327,Cost_Components!$A$2:$A$29,0)),"")</f>
        <v>0.31</v>
      </c>
      <c r="M1327" s="28">
        <f>IFERROR(INDEX(Cost_Components!$L$2:$L$29,MATCH(E1327,Cost_Components!$A$2:$A$29,0)),"")</f>
        <v>1</v>
      </c>
      <c r="N1327" s="29">
        <f>IFERROR(INDEX(Cost_Components!$P$2:$P$29,MATCH(E1327,Cost_Components!$A$2:$A$29,0)),"")</f>
        <v>186.47979240000001</v>
      </c>
      <c r="O1327" s="23">
        <f t="shared" si="281"/>
        <v>225825.59522859182</v>
      </c>
      <c r="P1327" s="23">
        <f t="shared" si="282"/>
        <v>272997.89545317902</v>
      </c>
      <c r="Q1327" s="23">
        <f t="shared" si="283"/>
        <v>15781663.169621177</v>
      </c>
      <c r="R1327" s="23">
        <f t="shared" si="284"/>
        <v>33689528.093467392</v>
      </c>
      <c r="S1327" s="23">
        <f t="shared" si="285"/>
        <v>17907864.923846215</v>
      </c>
      <c r="T1327" s="16">
        <f>IFERROR(INDEX(Cost_Components!$R$2:$R$29,MATCH(E1327,Cost_Components!$A$2:$A$29,0)),"")</f>
        <v>1</v>
      </c>
      <c r="U1327" s="26">
        <f>IFERROR(INDEX(Cost_Components!$Q$2:$Q$29,MATCH(E1327,Cost_Components!$A$2:$A$29,0)),"")</f>
        <v>2023</v>
      </c>
      <c r="V1327" s="30">
        <f>1/(1+Calculation_Assumptions!$B$5)^(B1327-Calculation_Assumptions!$B$2)</f>
        <v>0.47760556926165965</v>
      </c>
      <c r="W1327" s="23">
        <f t="shared" si="286"/>
        <v>7537410.2220226899</v>
      </c>
      <c r="X1327" s="23">
        <f t="shared" si="287"/>
        <v>16090306.243237169</v>
      </c>
      <c r="Y1327" s="23">
        <f t="shared" si="288"/>
        <v>8552896.0212144796</v>
      </c>
      <c r="Z1327" s="17">
        <f>IFERROR(INDEX(Cost_Components!$T$2:$T$29,MATCH(E1327,Cost_Components!$A$2:$A$29,0)),"")</f>
        <v>0.8</v>
      </c>
      <c r="AA1327" s="26">
        <f>IFERROR(INDEX(Cost_Components!$U$2:$U$29,MATCH(E1327,Cost_Components!$A$2:$A$29,0)),"")</f>
        <v>2025</v>
      </c>
      <c r="AB1327" s="26">
        <f>IFERROR(INDEX(Cost_Components!$V$2:$V$29,MATCH(E1327,Cost_Components!$A$2:$A$29,0)),"")</f>
        <v>2050</v>
      </c>
      <c r="AC1327" s="26">
        <f>IFERROR(INDEX(Cost_Components!$M$2:$M$29,MATCH(E1327,Cost_Components!$A$2:$A$29,0)),"")</f>
        <v>30</v>
      </c>
      <c r="AD1327" s="26">
        <f>IFERROR(INDEX(Cost_Components!$N$2:$N$29,MATCH(E1327,Cost_Components!$A$2:$A$29,0)),"")</f>
        <v>95</v>
      </c>
      <c r="AE1327" s="16" t="str">
        <f>IFERROR(INDEX(Cost_Components!$O$2:$O$29,MATCH(E1327,Cost_Components!$A$2:$A$29,0)),"")</f>
        <v>Both</v>
      </c>
      <c r="AF1327" s="11">
        <v>434279.990824215</v>
      </c>
      <c r="AG1327" s="11">
        <v>524995.95279457502</v>
      </c>
      <c r="AH1327" s="23">
        <f t="shared" si="289"/>
        <v>1</v>
      </c>
      <c r="AI1327" s="10">
        <v>323312042.56328499</v>
      </c>
      <c r="AJ1327" s="29">
        <f t="shared" si="290"/>
        <v>4.8812481726634355E-2</v>
      </c>
      <c r="AK1327" s="29">
        <f t="shared" si="291"/>
        <v>0.10420127820284646</v>
      </c>
      <c r="AL1327" s="29">
        <f t="shared" si="292"/>
        <v>5.5388796476212095E-2</v>
      </c>
      <c r="AM1327" s="29">
        <f t="shared" si="293"/>
        <v>2.6453997671739487E-2</v>
      </c>
    </row>
    <row r="1328" spans="1:39">
      <c r="A1328" t="s">
        <v>115</v>
      </c>
      <c r="B1328" s="20">
        <v>2025</v>
      </c>
      <c r="C1328" t="s">
        <v>262</v>
      </c>
      <c r="D1328" t="s">
        <v>226</v>
      </c>
      <c r="E1328" s="22" t="s">
        <v>361</v>
      </c>
      <c r="F1328" s="22" t="s">
        <v>362</v>
      </c>
      <c r="G1328" s="22" t="s">
        <v>266</v>
      </c>
      <c r="H1328" s="22" t="s">
        <v>237</v>
      </c>
      <c r="I1328" s="22" t="s">
        <v>309</v>
      </c>
      <c r="J1328" s="17">
        <f>IFERROR(INDEX(Cost_Components!$K$2:$K$29,MATCH(E1328,Cost_Components!$A$2:$A$29,0)),"")</f>
        <v>0.5</v>
      </c>
      <c r="K1328" s="17">
        <f t="shared" si="280"/>
        <v>0.32884615384615384</v>
      </c>
      <c r="L1328" s="17">
        <f>IFERROR(INDEX(Cost_Components!$S$2:$S$29,MATCH(E1328,Cost_Components!$A$2:$A$29,0)),"")</f>
        <v>0.31</v>
      </c>
      <c r="M1328" s="28">
        <f>IFERROR(INDEX(Cost_Components!$L$2:$L$29,MATCH(E1328,Cost_Components!$A$2:$A$29,0)),"")</f>
        <v>1</v>
      </c>
      <c r="N1328" s="29">
        <f>IFERROR(INDEX(Cost_Components!$P$2:$P$29,MATCH(E1328,Cost_Components!$A$2:$A$29,0)),"")</f>
        <v>64.94344126</v>
      </c>
      <c r="O1328" s="23">
        <f t="shared" si="281"/>
        <v>1494502.294951315</v>
      </c>
      <c r="P1328" s="23">
        <f t="shared" si="282"/>
        <v>1495797.8818060351</v>
      </c>
      <c r="Q1328" s="23">
        <f t="shared" si="283"/>
        <v>30114101.180909827</v>
      </c>
      <c r="R1328" s="23">
        <f t="shared" si="284"/>
        <v>31917190.120909832</v>
      </c>
      <c r="S1328" s="23">
        <f t="shared" si="285"/>
        <v>1803088.9400000051</v>
      </c>
      <c r="T1328" s="16">
        <f>IFERROR(INDEX(Cost_Components!$R$2:$R$29,MATCH(E1328,Cost_Components!$A$2:$A$29,0)),"")</f>
        <v>1</v>
      </c>
      <c r="U1328" s="26">
        <f>IFERROR(INDEX(Cost_Components!$Q$2:$Q$29,MATCH(E1328,Cost_Components!$A$2:$A$29,0)),"")</f>
        <v>2023</v>
      </c>
      <c r="V1328" s="30">
        <f>1/(1+Calculation_Assumptions!$B$5)^(B1328-Calculation_Assumptions!$B$2)</f>
        <v>1</v>
      </c>
      <c r="W1328" s="23">
        <f t="shared" si="286"/>
        <v>30114101.180909827</v>
      </c>
      <c r="X1328" s="23">
        <f t="shared" si="287"/>
        <v>31917190.120909832</v>
      </c>
      <c r="Y1328" s="23">
        <f t="shared" si="288"/>
        <v>1803088.9400000051</v>
      </c>
      <c r="Z1328" s="17">
        <f>IFERROR(INDEX(Cost_Components!$T$2:$T$29,MATCH(E1328,Cost_Components!$A$2:$A$29,0)),"")</f>
        <v>0.8</v>
      </c>
      <c r="AA1328" s="26">
        <f>IFERROR(INDEX(Cost_Components!$U$2:$U$29,MATCH(E1328,Cost_Components!$A$2:$A$29,0)),"")</f>
        <v>2025</v>
      </c>
      <c r="AB1328" s="26">
        <f>IFERROR(INDEX(Cost_Components!$V$2:$V$29,MATCH(E1328,Cost_Components!$A$2:$A$29,0)),"")</f>
        <v>2050</v>
      </c>
      <c r="AC1328" s="26">
        <f>IFERROR(INDEX(Cost_Components!$M$2:$M$29,MATCH(E1328,Cost_Components!$A$2:$A$29,0)),"")</f>
        <v>30</v>
      </c>
      <c r="AD1328" s="26">
        <f>IFERROR(INDEX(Cost_Components!$N$2:$N$29,MATCH(E1328,Cost_Components!$A$2:$A$29,0)),"")</f>
        <v>95</v>
      </c>
      <c r="AE1328" s="16" t="str">
        <f>IFERROR(INDEX(Cost_Components!$O$2:$O$29,MATCH(E1328,Cost_Components!$A$2:$A$29,0)),"")</f>
        <v>Both</v>
      </c>
      <c r="AF1328" s="11">
        <v>2989004.5899026301</v>
      </c>
      <c r="AG1328" s="11">
        <v>2991595.7636120701</v>
      </c>
      <c r="AH1328" s="23">
        <f t="shared" si="289"/>
        <v>1</v>
      </c>
      <c r="AI1328" s="10">
        <v>288391907.64445603</v>
      </c>
      <c r="AJ1328" s="29">
        <f t="shared" si="290"/>
        <v>0.10442075655616523</v>
      </c>
      <c r="AK1328" s="29">
        <f t="shared" si="291"/>
        <v>0.11067297408448416</v>
      </c>
      <c r="AL1328" s="29">
        <f t="shared" si="292"/>
        <v>6.2522175283189407E-3</v>
      </c>
      <c r="AM1328" s="29">
        <f t="shared" si="293"/>
        <v>6.2522175283189407E-3</v>
      </c>
    </row>
    <row r="1329" spans="1:39">
      <c r="A1329" t="s">
        <v>115</v>
      </c>
      <c r="B1329" s="20">
        <v>2026</v>
      </c>
      <c r="C1329" t="s">
        <v>262</v>
      </c>
      <c r="D1329" t="s">
        <v>226</v>
      </c>
      <c r="E1329" s="22" t="s">
        <v>361</v>
      </c>
      <c r="F1329" s="22" t="s">
        <v>362</v>
      </c>
      <c r="G1329" s="22" t="s">
        <v>266</v>
      </c>
      <c r="H1329" s="22" t="s">
        <v>237</v>
      </c>
      <c r="I1329" s="22" t="s">
        <v>309</v>
      </c>
      <c r="J1329" s="17">
        <f>IFERROR(INDEX(Cost_Components!$K$2:$K$29,MATCH(E1329,Cost_Components!$A$2:$A$29,0)),"")</f>
        <v>0.5</v>
      </c>
      <c r="K1329" s="17">
        <f t="shared" si="280"/>
        <v>0.34769230769230769</v>
      </c>
      <c r="L1329" s="17">
        <f>IFERROR(INDEX(Cost_Components!$S$2:$S$29,MATCH(E1329,Cost_Components!$A$2:$A$29,0)),"")</f>
        <v>0.31</v>
      </c>
      <c r="M1329" s="28">
        <f>IFERROR(INDEX(Cost_Components!$L$2:$L$29,MATCH(E1329,Cost_Components!$A$2:$A$29,0)),"")</f>
        <v>1</v>
      </c>
      <c r="N1329" s="29">
        <f>IFERROR(INDEX(Cost_Components!$P$2:$P$29,MATCH(E1329,Cost_Components!$A$2:$A$29,0)),"")</f>
        <v>64.94344126</v>
      </c>
      <c r="O1329" s="23">
        <f t="shared" si="281"/>
        <v>1530478.45647905</v>
      </c>
      <c r="P1329" s="23">
        <f t="shared" si="282"/>
        <v>1534309.8942510751</v>
      </c>
      <c r="Q1329" s="23">
        <f t="shared" si="283"/>
        <v>30889442.99249877</v>
      </c>
      <c r="R1329" s="23">
        <f t="shared" si="284"/>
        <v>34558716.198150218</v>
      </c>
      <c r="S1329" s="23">
        <f t="shared" si="285"/>
        <v>3669273.2056514472</v>
      </c>
      <c r="T1329" s="16">
        <f>IFERROR(INDEX(Cost_Components!$R$2:$R$29,MATCH(E1329,Cost_Components!$A$2:$A$29,0)),"")</f>
        <v>1</v>
      </c>
      <c r="U1329" s="26">
        <f>IFERROR(INDEX(Cost_Components!$Q$2:$Q$29,MATCH(E1329,Cost_Components!$A$2:$A$29,0)),"")</f>
        <v>2023</v>
      </c>
      <c r="V1329" s="30">
        <f>1/(1+Calculation_Assumptions!$B$5)^(B1329-Calculation_Assumptions!$B$2)</f>
        <v>0.970873786407767</v>
      </c>
      <c r="W1329" s="23">
        <f t="shared" si="286"/>
        <v>29989750.478154145</v>
      </c>
      <c r="X1329" s="23">
        <f t="shared" si="287"/>
        <v>33552151.648689531</v>
      </c>
      <c r="Y1329" s="23">
        <f t="shared" si="288"/>
        <v>3562401.1705353856</v>
      </c>
      <c r="Z1329" s="17">
        <f>IFERROR(INDEX(Cost_Components!$T$2:$T$29,MATCH(E1329,Cost_Components!$A$2:$A$29,0)),"")</f>
        <v>0.8</v>
      </c>
      <c r="AA1329" s="26">
        <f>IFERROR(INDEX(Cost_Components!$U$2:$U$29,MATCH(E1329,Cost_Components!$A$2:$A$29,0)),"")</f>
        <v>2025</v>
      </c>
      <c r="AB1329" s="26">
        <f>IFERROR(INDEX(Cost_Components!$V$2:$V$29,MATCH(E1329,Cost_Components!$A$2:$A$29,0)),"")</f>
        <v>2050</v>
      </c>
      <c r="AC1329" s="26">
        <f>IFERROR(INDEX(Cost_Components!$M$2:$M$29,MATCH(E1329,Cost_Components!$A$2:$A$29,0)),"")</f>
        <v>30</v>
      </c>
      <c r="AD1329" s="26">
        <f>IFERROR(INDEX(Cost_Components!$N$2:$N$29,MATCH(E1329,Cost_Components!$A$2:$A$29,0)),"")</f>
        <v>95</v>
      </c>
      <c r="AE1329" s="16" t="str">
        <f>IFERROR(INDEX(Cost_Components!$O$2:$O$29,MATCH(E1329,Cost_Components!$A$2:$A$29,0)),"")</f>
        <v>Both</v>
      </c>
      <c r="AF1329" s="11">
        <v>3060956.9129581</v>
      </c>
      <c r="AG1329" s="11">
        <v>3068619.7885021502</v>
      </c>
      <c r="AH1329" s="23">
        <f t="shared" si="289"/>
        <v>1</v>
      </c>
      <c r="AI1329" s="10">
        <v>290472130.233437</v>
      </c>
      <c r="AJ1329" s="29">
        <f t="shared" si="290"/>
        <v>0.10634219182292831</v>
      </c>
      <c r="AK1329" s="29">
        <f t="shared" si="291"/>
        <v>0.11897429254358143</v>
      </c>
      <c r="AL1329" s="29">
        <f t="shared" si="292"/>
        <v>1.2632100720653123E-2</v>
      </c>
      <c r="AM1329" s="29">
        <f t="shared" si="293"/>
        <v>1.2264175456944779E-2</v>
      </c>
    </row>
    <row r="1330" spans="1:39">
      <c r="A1330" t="s">
        <v>115</v>
      </c>
      <c r="B1330" s="20">
        <v>2027</v>
      </c>
      <c r="C1330" t="s">
        <v>262</v>
      </c>
      <c r="D1330" t="s">
        <v>226</v>
      </c>
      <c r="E1330" s="22" t="s">
        <v>361</v>
      </c>
      <c r="F1330" s="22" t="s">
        <v>362</v>
      </c>
      <c r="G1330" s="22" t="s">
        <v>266</v>
      </c>
      <c r="H1330" s="22" t="s">
        <v>237</v>
      </c>
      <c r="I1330" s="22" t="s">
        <v>309</v>
      </c>
      <c r="J1330" s="17">
        <f>IFERROR(INDEX(Cost_Components!$K$2:$K$29,MATCH(E1330,Cost_Components!$A$2:$A$29,0)),"")</f>
        <v>0.5</v>
      </c>
      <c r="K1330" s="17">
        <f t="shared" si="280"/>
        <v>0.36653846153846154</v>
      </c>
      <c r="L1330" s="17">
        <f>IFERROR(INDEX(Cost_Components!$S$2:$S$29,MATCH(E1330,Cost_Components!$A$2:$A$29,0)),"")</f>
        <v>0.31</v>
      </c>
      <c r="M1330" s="28">
        <f>IFERROR(INDEX(Cost_Components!$L$2:$L$29,MATCH(E1330,Cost_Components!$A$2:$A$29,0)),"")</f>
        <v>1</v>
      </c>
      <c r="N1330" s="29">
        <f>IFERROR(INDEX(Cost_Components!$P$2:$P$29,MATCH(E1330,Cost_Components!$A$2:$A$29,0)),"")</f>
        <v>64.94344126</v>
      </c>
      <c r="O1330" s="23">
        <f t="shared" si="281"/>
        <v>1566163.1550411449</v>
      </c>
      <c r="P1330" s="23">
        <f t="shared" si="282"/>
        <v>1573717.8513080401</v>
      </c>
      <c r="Q1330" s="23">
        <f t="shared" si="283"/>
        <v>31682822.379233506</v>
      </c>
      <c r="R1330" s="23">
        <f t="shared" si="284"/>
        <v>37281369.113242418</v>
      </c>
      <c r="S1330" s="23">
        <f t="shared" si="285"/>
        <v>5598546.734008912</v>
      </c>
      <c r="T1330" s="16">
        <f>IFERROR(INDEX(Cost_Components!$R$2:$R$29,MATCH(E1330,Cost_Components!$A$2:$A$29,0)),"")</f>
        <v>1</v>
      </c>
      <c r="U1330" s="26">
        <f>IFERROR(INDEX(Cost_Components!$Q$2:$Q$29,MATCH(E1330,Cost_Components!$A$2:$A$29,0)),"")</f>
        <v>2023</v>
      </c>
      <c r="V1330" s="30">
        <f>1/(1+Calculation_Assumptions!$B$5)^(B1330-Calculation_Assumptions!$B$2)</f>
        <v>0.94259590913375435</v>
      </c>
      <c r="W1330" s="23">
        <f t="shared" si="286"/>
        <v>29864098.764476866</v>
      </c>
      <c r="X1330" s="23">
        <f t="shared" si="287"/>
        <v>35141266.013047807</v>
      </c>
      <c r="Y1330" s="23">
        <f t="shared" si="288"/>
        <v>5277167.2485709414</v>
      </c>
      <c r="Z1330" s="17">
        <f>IFERROR(INDEX(Cost_Components!$T$2:$T$29,MATCH(E1330,Cost_Components!$A$2:$A$29,0)),"")</f>
        <v>0.8</v>
      </c>
      <c r="AA1330" s="26">
        <f>IFERROR(INDEX(Cost_Components!$U$2:$U$29,MATCH(E1330,Cost_Components!$A$2:$A$29,0)),"")</f>
        <v>2025</v>
      </c>
      <c r="AB1330" s="26">
        <f>IFERROR(INDEX(Cost_Components!$V$2:$V$29,MATCH(E1330,Cost_Components!$A$2:$A$29,0)),"")</f>
        <v>2050</v>
      </c>
      <c r="AC1330" s="26">
        <f>IFERROR(INDEX(Cost_Components!$M$2:$M$29,MATCH(E1330,Cost_Components!$A$2:$A$29,0)),"")</f>
        <v>30</v>
      </c>
      <c r="AD1330" s="26">
        <f>IFERROR(INDEX(Cost_Components!$N$2:$N$29,MATCH(E1330,Cost_Components!$A$2:$A$29,0)),"")</f>
        <v>95</v>
      </c>
      <c r="AE1330" s="16" t="str">
        <f>IFERROR(INDEX(Cost_Components!$O$2:$O$29,MATCH(E1330,Cost_Components!$A$2:$A$29,0)),"")</f>
        <v>Both</v>
      </c>
      <c r="AF1330" s="11">
        <v>3132326.3100822899</v>
      </c>
      <c r="AG1330" s="11">
        <v>3147435.7026160802</v>
      </c>
      <c r="AH1330" s="23">
        <f t="shared" si="289"/>
        <v>1</v>
      </c>
      <c r="AI1330" s="10">
        <v>292505080.826208</v>
      </c>
      <c r="AJ1330" s="29">
        <f t="shared" si="290"/>
        <v>0.10831545999044669</v>
      </c>
      <c r="AK1330" s="29">
        <f t="shared" si="291"/>
        <v>0.12745545823661489</v>
      </c>
      <c r="AL1330" s="29">
        <f t="shared" si="292"/>
        <v>1.9139998246168213E-2</v>
      </c>
      <c r="AM1330" s="29">
        <f t="shared" si="293"/>
        <v>1.804128404766539E-2</v>
      </c>
    </row>
    <row r="1331" spans="1:39">
      <c r="A1331" t="s">
        <v>115</v>
      </c>
      <c r="B1331" s="20">
        <v>2028</v>
      </c>
      <c r="C1331" t="s">
        <v>262</v>
      </c>
      <c r="D1331" t="s">
        <v>226</v>
      </c>
      <c r="E1331" s="22" t="s">
        <v>361</v>
      </c>
      <c r="F1331" s="22" t="s">
        <v>362</v>
      </c>
      <c r="G1331" s="22" t="s">
        <v>266</v>
      </c>
      <c r="H1331" s="22" t="s">
        <v>237</v>
      </c>
      <c r="I1331" s="22" t="s">
        <v>309</v>
      </c>
      <c r="J1331" s="17">
        <f>IFERROR(INDEX(Cost_Components!$K$2:$K$29,MATCH(E1331,Cost_Components!$A$2:$A$29,0)),"")</f>
        <v>0.5</v>
      </c>
      <c r="K1331" s="17">
        <f t="shared" si="280"/>
        <v>0.38538461538461538</v>
      </c>
      <c r="L1331" s="17">
        <f>IFERROR(INDEX(Cost_Components!$S$2:$S$29,MATCH(E1331,Cost_Components!$A$2:$A$29,0)),"")</f>
        <v>0.31</v>
      </c>
      <c r="M1331" s="28">
        <f>IFERROR(INDEX(Cost_Components!$L$2:$L$29,MATCH(E1331,Cost_Components!$A$2:$A$29,0)),"")</f>
        <v>1</v>
      </c>
      <c r="N1331" s="29">
        <f>IFERROR(INDEX(Cost_Components!$P$2:$P$29,MATCH(E1331,Cost_Components!$A$2:$A$29,0)),"")</f>
        <v>64.94344126</v>
      </c>
      <c r="O1331" s="23">
        <f t="shared" si="281"/>
        <v>1600861.4437257899</v>
      </c>
      <c r="P1331" s="23">
        <f t="shared" si="282"/>
        <v>1613326.6489587349</v>
      </c>
      <c r="Q1331" s="23">
        <f t="shared" si="283"/>
        <v>32480245.182551716</v>
      </c>
      <c r="R1331" s="23">
        <f t="shared" si="284"/>
        <v>40066685.399337173</v>
      </c>
      <c r="S1331" s="23">
        <f t="shared" si="285"/>
        <v>7586440.216785457</v>
      </c>
      <c r="T1331" s="16">
        <f>IFERROR(INDEX(Cost_Components!$R$2:$R$29,MATCH(E1331,Cost_Components!$A$2:$A$29,0)),"")</f>
        <v>1</v>
      </c>
      <c r="U1331" s="26">
        <f>IFERROR(INDEX(Cost_Components!$Q$2:$Q$29,MATCH(E1331,Cost_Components!$A$2:$A$29,0)),"")</f>
        <v>2023</v>
      </c>
      <c r="V1331" s="30">
        <f>1/(1+Calculation_Assumptions!$B$5)^(B1331-Calculation_Assumptions!$B$2)</f>
        <v>0.91514165935315961</v>
      </c>
      <c r="W1331" s="23">
        <f t="shared" si="286"/>
        <v>29724025.472557846</v>
      </c>
      <c r="X1331" s="23">
        <f t="shared" si="287"/>
        <v>36666692.961130433</v>
      </c>
      <c r="Y1331" s="23">
        <f t="shared" si="288"/>
        <v>6942667.4885725873</v>
      </c>
      <c r="Z1331" s="17">
        <f>IFERROR(INDEX(Cost_Components!$T$2:$T$29,MATCH(E1331,Cost_Components!$A$2:$A$29,0)),"")</f>
        <v>0.8</v>
      </c>
      <c r="AA1331" s="26">
        <f>IFERROR(INDEX(Cost_Components!$U$2:$U$29,MATCH(E1331,Cost_Components!$A$2:$A$29,0)),"")</f>
        <v>2025</v>
      </c>
      <c r="AB1331" s="26">
        <f>IFERROR(INDEX(Cost_Components!$V$2:$V$29,MATCH(E1331,Cost_Components!$A$2:$A$29,0)),"")</f>
        <v>2050</v>
      </c>
      <c r="AC1331" s="26">
        <f>IFERROR(INDEX(Cost_Components!$M$2:$M$29,MATCH(E1331,Cost_Components!$A$2:$A$29,0)),"")</f>
        <v>30</v>
      </c>
      <c r="AD1331" s="26">
        <f>IFERROR(INDEX(Cost_Components!$N$2:$N$29,MATCH(E1331,Cost_Components!$A$2:$A$29,0)),"")</f>
        <v>95</v>
      </c>
      <c r="AE1331" s="16" t="str">
        <f>IFERROR(INDEX(Cost_Components!$O$2:$O$29,MATCH(E1331,Cost_Components!$A$2:$A$29,0)),"")</f>
        <v>Both</v>
      </c>
      <c r="AF1331" s="11">
        <v>3201722.8874515798</v>
      </c>
      <c r="AG1331" s="11">
        <v>3226653.2979174699</v>
      </c>
      <c r="AH1331" s="23">
        <f t="shared" si="289"/>
        <v>1</v>
      </c>
      <c r="AI1331" s="10">
        <v>294484707.92155403</v>
      </c>
      <c r="AJ1331" s="29">
        <f t="shared" si="290"/>
        <v>0.11029518446575477</v>
      </c>
      <c r="AK1331" s="29">
        <f t="shared" si="291"/>
        <v>0.13605693036532915</v>
      </c>
      <c r="AL1331" s="29">
        <f t="shared" si="292"/>
        <v>2.5761745899574393E-2</v>
      </c>
      <c r="AM1331" s="29">
        <f t="shared" si="293"/>
        <v>2.3575646890370967E-2</v>
      </c>
    </row>
    <row r="1332" spans="1:39">
      <c r="A1332" t="s">
        <v>115</v>
      </c>
      <c r="B1332" s="20">
        <v>2029</v>
      </c>
      <c r="C1332" t="s">
        <v>262</v>
      </c>
      <c r="D1332" t="s">
        <v>226</v>
      </c>
      <c r="E1332" s="22" t="s">
        <v>361</v>
      </c>
      <c r="F1332" s="22" t="s">
        <v>362</v>
      </c>
      <c r="G1332" s="22" t="s">
        <v>266</v>
      </c>
      <c r="H1332" s="22" t="s">
        <v>237</v>
      </c>
      <c r="I1332" s="22" t="s">
        <v>309</v>
      </c>
      <c r="J1332" s="17">
        <f>IFERROR(INDEX(Cost_Components!$K$2:$K$29,MATCH(E1332,Cost_Components!$A$2:$A$29,0)),"")</f>
        <v>0.5</v>
      </c>
      <c r="K1332" s="17">
        <f t="shared" si="280"/>
        <v>0.40423076923076923</v>
      </c>
      <c r="L1332" s="17">
        <f>IFERROR(INDEX(Cost_Components!$S$2:$S$29,MATCH(E1332,Cost_Components!$A$2:$A$29,0)),"")</f>
        <v>0.31</v>
      </c>
      <c r="M1332" s="28">
        <f>IFERROR(INDEX(Cost_Components!$L$2:$L$29,MATCH(E1332,Cost_Components!$A$2:$A$29,0)),"")</f>
        <v>1</v>
      </c>
      <c r="N1332" s="29">
        <f>IFERROR(INDEX(Cost_Components!$P$2:$P$29,MATCH(E1332,Cost_Components!$A$2:$A$29,0)),"")</f>
        <v>64.94344126</v>
      </c>
      <c r="O1332" s="23">
        <f t="shared" si="281"/>
        <v>1634802.622911555</v>
      </c>
      <c r="P1332" s="23">
        <f t="shared" si="282"/>
        <v>1653290.746814695</v>
      </c>
      <c r="Q1332" s="23">
        <f t="shared" si="283"/>
        <v>33284821.055453118</v>
      </c>
      <c r="R1332" s="23">
        <f t="shared" si="284"/>
        <v>42917062.779423371</v>
      </c>
      <c r="S1332" s="23">
        <f t="shared" si="285"/>
        <v>9632241.723970253</v>
      </c>
      <c r="T1332" s="16">
        <f>IFERROR(INDEX(Cost_Components!$R$2:$R$29,MATCH(E1332,Cost_Components!$A$2:$A$29,0)),"")</f>
        <v>1</v>
      </c>
      <c r="U1332" s="26">
        <f>IFERROR(INDEX(Cost_Components!$Q$2:$Q$29,MATCH(E1332,Cost_Components!$A$2:$A$29,0)),"")</f>
        <v>2023</v>
      </c>
      <c r="V1332" s="30">
        <f>1/(1+Calculation_Assumptions!$B$5)^(B1332-Calculation_Assumptions!$B$2)</f>
        <v>0.888487047915689</v>
      </c>
      <c r="W1332" s="23">
        <f t="shared" si="286"/>
        <v>29573132.399961509</v>
      </c>
      <c r="X1332" s="23">
        <f t="shared" si="287"/>
        <v>38131254.414102167</v>
      </c>
      <c r="Y1332" s="23">
        <f t="shared" si="288"/>
        <v>8558122.0141406562</v>
      </c>
      <c r="Z1332" s="17">
        <f>IFERROR(INDEX(Cost_Components!$T$2:$T$29,MATCH(E1332,Cost_Components!$A$2:$A$29,0)),"")</f>
        <v>0.8</v>
      </c>
      <c r="AA1332" s="26">
        <f>IFERROR(INDEX(Cost_Components!$U$2:$U$29,MATCH(E1332,Cost_Components!$A$2:$A$29,0)),"")</f>
        <v>2025</v>
      </c>
      <c r="AB1332" s="26">
        <f>IFERROR(INDEX(Cost_Components!$V$2:$V$29,MATCH(E1332,Cost_Components!$A$2:$A$29,0)),"")</f>
        <v>2050</v>
      </c>
      <c r="AC1332" s="26">
        <f>IFERROR(INDEX(Cost_Components!$M$2:$M$29,MATCH(E1332,Cost_Components!$A$2:$A$29,0)),"")</f>
        <v>30</v>
      </c>
      <c r="AD1332" s="26">
        <f>IFERROR(INDEX(Cost_Components!$N$2:$N$29,MATCH(E1332,Cost_Components!$A$2:$A$29,0)),"")</f>
        <v>95</v>
      </c>
      <c r="AE1332" s="16" t="str">
        <f>IFERROR(INDEX(Cost_Components!$O$2:$O$29,MATCH(E1332,Cost_Components!$A$2:$A$29,0)),"")</f>
        <v>Both</v>
      </c>
      <c r="AF1332" s="11">
        <v>3269605.24582311</v>
      </c>
      <c r="AG1332" s="11">
        <v>3306581.4936293899</v>
      </c>
      <c r="AH1332" s="23">
        <f t="shared" si="289"/>
        <v>1</v>
      </c>
      <c r="AI1332" s="10">
        <v>296414030.31142998</v>
      </c>
      <c r="AJ1332" s="29">
        <f t="shared" si="290"/>
        <v>0.11229165171595329</v>
      </c>
      <c r="AK1332" s="29">
        <f t="shared" si="291"/>
        <v>0.14478755521232306</v>
      </c>
      <c r="AL1332" s="29">
        <f t="shared" si="292"/>
        <v>3.2495903496369771E-2</v>
      </c>
      <c r="AM1332" s="29">
        <f t="shared" si="293"/>
        <v>2.8872189366842691E-2</v>
      </c>
    </row>
    <row r="1333" spans="1:39">
      <c r="A1333" t="s">
        <v>115</v>
      </c>
      <c r="B1333" s="20">
        <v>2030</v>
      </c>
      <c r="C1333" t="s">
        <v>262</v>
      </c>
      <c r="D1333" t="s">
        <v>226</v>
      </c>
      <c r="E1333" s="22" t="s">
        <v>361</v>
      </c>
      <c r="F1333" s="22" t="s">
        <v>362</v>
      </c>
      <c r="G1333" s="22" t="s">
        <v>266</v>
      </c>
      <c r="H1333" s="22" t="s">
        <v>237</v>
      </c>
      <c r="I1333" s="22" t="s">
        <v>309</v>
      </c>
      <c r="J1333" s="17">
        <f>IFERROR(INDEX(Cost_Components!$K$2:$K$29,MATCH(E1333,Cost_Components!$A$2:$A$29,0)),"")</f>
        <v>0.5</v>
      </c>
      <c r="K1333" s="17">
        <f t="shared" si="280"/>
        <v>0.42307692307692307</v>
      </c>
      <c r="L1333" s="17">
        <f>IFERROR(INDEX(Cost_Components!$S$2:$S$29,MATCH(E1333,Cost_Components!$A$2:$A$29,0)),"")</f>
        <v>0.31</v>
      </c>
      <c r="M1333" s="28">
        <f>IFERROR(INDEX(Cost_Components!$L$2:$L$29,MATCH(E1333,Cost_Components!$A$2:$A$29,0)),"")</f>
        <v>1</v>
      </c>
      <c r="N1333" s="29">
        <f>IFERROR(INDEX(Cost_Components!$P$2:$P$29,MATCH(E1333,Cost_Components!$A$2:$A$29,0)),"")</f>
        <v>64.94344126</v>
      </c>
      <c r="O1333" s="23">
        <f t="shared" si="281"/>
        <v>1668098.503359535</v>
      </c>
      <c r="P1333" s="23">
        <f t="shared" si="282"/>
        <v>1693645.66846113</v>
      </c>
      <c r="Q1333" s="23">
        <f t="shared" si="283"/>
        <v>34097265.175337233</v>
      </c>
      <c r="R1333" s="23">
        <f t="shared" si="284"/>
        <v>45832793.417579331</v>
      </c>
      <c r="S1333" s="23">
        <f t="shared" si="285"/>
        <v>11735528.242242098</v>
      </c>
      <c r="T1333" s="16">
        <f>IFERROR(INDEX(Cost_Components!$R$2:$R$29,MATCH(E1333,Cost_Components!$A$2:$A$29,0)),"")</f>
        <v>1</v>
      </c>
      <c r="U1333" s="26">
        <f>IFERROR(INDEX(Cost_Components!$Q$2:$Q$29,MATCH(E1333,Cost_Components!$A$2:$A$29,0)),"")</f>
        <v>2023</v>
      </c>
      <c r="V1333" s="30">
        <f>1/(1+Calculation_Assumptions!$B$5)^(B1333-Calculation_Assumptions!$B$2)</f>
        <v>0.86260878438416411</v>
      </c>
      <c r="W1333" s="23">
        <f t="shared" si="286"/>
        <v>29412600.463722143</v>
      </c>
      <c r="X1333" s="23">
        <f t="shared" si="287"/>
        <v>39535770.214868627</v>
      </c>
      <c r="Y1333" s="23">
        <f t="shared" si="288"/>
        <v>10123169.751146482</v>
      </c>
      <c r="Z1333" s="17">
        <f>IFERROR(INDEX(Cost_Components!$T$2:$T$29,MATCH(E1333,Cost_Components!$A$2:$A$29,0)),"")</f>
        <v>0.8</v>
      </c>
      <c r="AA1333" s="26">
        <f>IFERROR(INDEX(Cost_Components!$U$2:$U$29,MATCH(E1333,Cost_Components!$A$2:$A$29,0)),"")</f>
        <v>2025</v>
      </c>
      <c r="AB1333" s="26">
        <f>IFERROR(INDEX(Cost_Components!$V$2:$V$29,MATCH(E1333,Cost_Components!$A$2:$A$29,0)),"")</f>
        <v>2050</v>
      </c>
      <c r="AC1333" s="26">
        <f>IFERROR(INDEX(Cost_Components!$M$2:$M$29,MATCH(E1333,Cost_Components!$A$2:$A$29,0)),"")</f>
        <v>30</v>
      </c>
      <c r="AD1333" s="26">
        <f>IFERROR(INDEX(Cost_Components!$N$2:$N$29,MATCH(E1333,Cost_Components!$A$2:$A$29,0)),"")</f>
        <v>95</v>
      </c>
      <c r="AE1333" s="16" t="str">
        <f>IFERROR(INDEX(Cost_Components!$O$2:$O$29,MATCH(E1333,Cost_Components!$A$2:$A$29,0)),"")</f>
        <v>Both</v>
      </c>
      <c r="AF1333" s="11">
        <v>3336197.00671907</v>
      </c>
      <c r="AG1333" s="11">
        <v>3387291.33692226</v>
      </c>
      <c r="AH1333" s="23">
        <f t="shared" si="289"/>
        <v>1</v>
      </c>
      <c r="AI1333" s="10">
        <v>298289404.664994</v>
      </c>
      <c r="AJ1333" s="29">
        <f t="shared" si="290"/>
        <v>0.1143093406674352</v>
      </c>
      <c r="AK1333" s="29">
        <f t="shared" si="291"/>
        <v>0.15365209994318674</v>
      </c>
      <c r="AL1333" s="29">
        <f t="shared" si="292"/>
        <v>3.9342759275751545E-2</v>
      </c>
      <c r="AM1333" s="29">
        <f t="shared" si="293"/>
        <v>3.3937409753174837E-2</v>
      </c>
    </row>
    <row r="1334" spans="1:39">
      <c r="A1334" t="s">
        <v>115</v>
      </c>
      <c r="B1334" s="20">
        <v>2031</v>
      </c>
      <c r="C1334" t="s">
        <v>262</v>
      </c>
      <c r="D1334" t="s">
        <v>226</v>
      </c>
      <c r="E1334" s="22" t="s">
        <v>361</v>
      </c>
      <c r="F1334" s="22" t="s">
        <v>362</v>
      </c>
      <c r="G1334" s="22" t="s">
        <v>266</v>
      </c>
      <c r="H1334" s="22" t="s">
        <v>237</v>
      </c>
      <c r="I1334" s="22" t="s">
        <v>309</v>
      </c>
      <c r="J1334" s="17">
        <f>IFERROR(INDEX(Cost_Components!$K$2:$K$29,MATCH(E1334,Cost_Components!$A$2:$A$29,0)),"")</f>
        <v>0.5</v>
      </c>
      <c r="K1334" s="17">
        <f t="shared" si="280"/>
        <v>0.44192307692307692</v>
      </c>
      <c r="L1334" s="17">
        <f>IFERROR(INDEX(Cost_Components!$S$2:$S$29,MATCH(E1334,Cost_Components!$A$2:$A$29,0)),"")</f>
        <v>0.31</v>
      </c>
      <c r="M1334" s="28">
        <f>IFERROR(INDEX(Cost_Components!$L$2:$L$29,MATCH(E1334,Cost_Components!$A$2:$A$29,0)),"")</f>
        <v>1</v>
      </c>
      <c r="N1334" s="29">
        <f>IFERROR(INDEX(Cost_Components!$P$2:$P$29,MATCH(E1334,Cost_Components!$A$2:$A$29,0)),"")</f>
        <v>64.94344126</v>
      </c>
      <c r="O1334" s="23">
        <f t="shared" si="281"/>
        <v>1700647.6279891799</v>
      </c>
      <c r="P1334" s="23">
        <f t="shared" si="282"/>
        <v>1734251.43129438</v>
      </c>
      <c r="Q1334" s="23">
        <f t="shared" si="283"/>
        <v>34914759.347084627</v>
      </c>
      <c r="R1334" s="23">
        <f t="shared" si="284"/>
        <v>48808596.085685544</v>
      </c>
      <c r="S1334" s="23">
        <f t="shared" si="285"/>
        <v>13893836.738600917</v>
      </c>
      <c r="T1334" s="16">
        <f>IFERROR(INDEX(Cost_Components!$R$2:$R$29,MATCH(E1334,Cost_Components!$A$2:$A$29,0)),"")</f>
        <v>1</v>
      </c>
      <c r="U1334" s="26">
        <f>IFERROR(INDEX(Cost_Components!$Q$2:$Q$29,MATCH(E1334,Cost_Components!$A$2:$A$29,0)),"")</f>
        <v>2023</v>
      </c>
      <c r="V1334" s="30">
        <f>1/(1+Calculation_Assumptions!$B$5)^(B1334-Calculation_Assumptions!$B$2)</f>
        <v>0.83748425668365445</v>
      </c>
      <c r="W1334" s="23">
        <f t="shared" si="286"/>
        <v>29240561.279081844</v>
      </c>
      <c r="X1334" s="23">
        <f t="shared" si="287"/>
        <v>40876430.81259308</v>
      </c>
      <c r="Y1334" s="23">
        <f t="shared" si="288"/>
        <v>11635869.533511238</v>
      </c>
      <c r="Z1334" s="17">
        <f>IFERROR(INDEX(Cost_Components!$T$2:$T$29,MATCH(E1334,Cost_Components!$A$2:$A$29,0)),"")</f>
        <v>0.8</v>
      </c>
      <c r="AA1334" s="26">
        <f>IFERROR(INDEX(Cost_Components!$U$2:$U$29,MATCH(E1334,Cost_Components!$A$2:$A$29,0)),"")</f>
        <v>2025</v>
      </c>
      <c r="AB1334" s="26">
        <f>IFERROR(INDEX(Cost_Components!$V$2:$V$29,MATCH(E1334,Cost_Components!$A$2:$A$29,0)),"")</f>
        <v>2050</v>
      </c>
      <c r="AC1334" s="26">
        <f>IFERROR(INDEX(Cost_Components!$M$2:$M$29,MATCH(E1334,Cost_Components!$A$2:$A$29,0)),"")</f>
        <v>30</v>
      </c>
      <c r="AD1334" s="26">
        <f>IFERROR(INDEX(Cost_Components!$N$2:$N$29,MATCH(E1334,Cost_Components!$A$2:$A$29,0)),"")</f>
        <v>95</v>
      </c>
      <c r="AE1334" s="16" t="str">
        <f>IFERROR(INDEX(Cost_Components!$O$2:$O$29,MATCH(E1334,Cost_Components!$A$2:$A$29,0)),"")</f>
        <v>Both</v>
      </c>
      <c r="AF1334" s="11">
        <v>3401295.2559783598</v>
      </c>
      <c r="AG1334" s="11">
        <v>3468502.86258876</v>
      </c>
      <c r="AH1334" s="23">
        <f t="shared" si="289"/>
        <v>1</v>
      </c>
      <c r="AI1334" s="10">
        <v>300119636.92551899</v>
      </c>
      <c r="AJ1334" s="29">
        <f t="shared" si="290"/>
        <v>0.11633613749755888</v>
      </c>
      <c r="AK1334" s="29">
        <f t="shared" si="291"/>
        <v>0.16263046492288816</v>
      </c>
      <c r="AL1334" s="29">
        <f t="shared" si="292"/>
        <v>4.6294327425329268E-2</v>
      </c>
      <c r="AM1334" s="29">
        <f t="shared" si="293"/>
        <v>3.87707703924716E-2</v>
      </c>
    </row>
    <row r="1335" spans="1:39">
      <c r="A1335" t="s">
        <v>115</v>
      </c>
      <c r="B1335" s="20">
        <v>2032</v>
      </c>
      <c r="C1335" t="s">
        <v>262</v>
      </c>
      <c r="D1335" t="s">
        <v>226</v>
      </c>
      <c r="E1335" s="22" t="s">
        <v>361</v>
      </c>
      <c r="F1335" s="22" t="s">
        <v>362</v>
      </c>
      <c r="G1335" s="22" t="s">
        <v>266</v>
      </c>
      <c r="H1335" s="22" t="s">
        <v>237</v>
      </c>
      <c r="I1335" s="22" t="s">
        <v>309</v>
      </c>
      <c r="J1335" s="17">
        <f>IFERROR(INDEX(Cost_Components!$K$2:$K$29,MATCH(E1335,Cost_Components!$A$2:$A$29,0)),"")</f>
        <v>0.5</v>
      </c>
      <c r="K1335" s="17">
        <f t="shared" si="280"/>
        <v>0.46076923076923082</v>
      </c>
      <c r="L1335" s="17">
        <f>IFERROR(INDEX(Cost_Components!$S$2:$S$29,MATCH(E1335,Cost_Components!$A$2:$A$29,0)),"")</f>
        <v>0.31</v>
      </c>
      <c r="M1335" s="28">
        <f>IFERROR(INDEX(Cost_Components!$L$2:$L$29,MATCH(E1335,Cost_Components!$A$2:$A$29,0)),"")</f>
        <v>1</v>
      </c>
      <c r="N1335" s="29">
        <f>IFERROR(INDEX(Cost_Components!$P$2:$P$29,MATCH(E1335,Cost_Components!$A$2:$A$29,0)),"")</f>
        <v>64.94344126</v>
      </c>
      <c r="O1335" s="23">
        <f t="shared" si="281"/>
        <v>1732523.7483333449</v>
      </c>
      <c r="P1335" s="23">
        <f t="shared" si="282"/>
        <v>1775142.6220314901</v>
      </c>
      <c r="Q1335" s="23">
        <f t="shared" si="283"/>
        <v>35737999.886627577</v>
      </c>
      <c r="R1335" s="23">
        <f t="shared" si="284"/>
        <v>51843935.780448869</v>
      </c>
      <c r="S1335" s="23">
        <f t="shared" si="285"/>
        <v>16105935.893821292</v>
      </c>
      <c r="T1335" s="16">
        <f>IFERROR(INDEX(Cost_Components!$R$2:$R$29,MATCH(E1335,Cost_Components!$A$2:$A$29,0)),"")</f>
        <v>1</v>
      </c>
      <c r="U1335" s="26">
        <f>IFERROR(INDEX(Cost_Components!$Q$2:$Q$29,MATCH(E1335,Cost_Components!$A$2:$A$29,0)),"")</f>
        <v>2023</v>
      </c>
      <c r="V1335" s="30">
        <f>1/(1+Calculation_Assumptions!$B$5)^(B1335-Calculation_Assumptions!$B$2)</f>
        <v>0.81309151134335378</v>
      </c>
      <c r="W1335" s="23">
        <f t="shared" si="286"/>
        <v>29058264.340206623</v>
      </c>
      <c r="X1335" s="23">
        <f t="shared" si="287"/>
        <v>42153864.097712949</v>
      </c>
      <c r="Y1335" s="23">
        <f t="shared" si="288"/>
        <v>13095599.757506324</v>
      </c>
      <c r="Z1335" s="17">
        <f>IFERROR(INDEX(Cost_Components!$T$2:$T$29,MATCH(E1335,Cost_Components!$A$2:$A$29,0)),"")</f>
        <v>0.8</v>
      </c>
      <c r="AA1335" s="26">
        <f>IFERROR(INDEX(Cost_Components!$U$2:$U$29,MATCH(E1335,Cost_Components!$A$2:$A$29,0)),"")</f>
        <v>2025</v>
      </c>
      <c r="AB1335" s="26">
        <f>IFERROR(INDEX(Cost_Components!$V$2:$V$29,MATCH(E1335,Cost_Components!$A$2:$A$29,0)),"")</f>
        <v>2050</v>
      </c>
      <c r="AC1335" s="26">
        <f>IFERROR(INDEX(Cost_Components!$M$2:$M$29,MATCH(E1335,Cost_Components!$A$2:$A$29,0)),"")</f>
        <v>30</v>
      </c>
      <c r="AD1335" s="26">
        <f>IFERROR(INDEX(Cost_Components!$N$2:$N$29,MATCH(E1335,Cost_Components!$A$2:$A$29,0)),"")</f>
        <v>95</v>
      </c>
      <c r="AE1335" s="16" t="str">
        <f>IFERROR(INDEX(Cost_Components!$O$2:$O$29,MATCH(E1335,Cost_Components!$A$2:$A$29,0)),"")</f>
        <v>Both</v>
      </c>
      <c r="AF1335" s="11">
        <v>3465047.4966666899</v>
      </c>
      <c r="AG1335" s="11">
        <v>3550285.2440629802</v>
      </c>
      <c r="AH1335" s="23">
        <f t="shared" si="289"/>
        <v>1</v>
      </c>
      <c r="AI1335" s="10">
        <v>301904628.08354098</v>
      </c>
      <c r="AJ1335" s="29">
        <f t="shared" si="290"/>
        <v>0.1183751309593651</v>
      </c>
      <c r="AK1335" s="29">
        <f t="shared" si="291"/>
        <v>0.17172289179383818</v>
      </c>
      <c r="AL1335" s="29">
        <f t="shared" si="292"/>
        <v>5.3347760834473089E-2</v>
      </c>
      <c r="AM1335" s="29">
        <f t="shared" si="293"/>
        <v>4.3376611483685504E-2</v>
      </c>
    </row>
    <row r="1336" spans="1:39">
      <c r="A1336" t="s">
        <v>115</v>
      </c>
      <c r="B1336" s="20">
        <v>2033</v>
      </c>
      <c r="C1336" t="s">
        <v>262</v>
      </c>
      <c r="D1336" t="s">
        <v>226</v>
      </c>
      <c r="E1336" s="22" t="s">
        <v>361</v>
      </c>
      <c r="F1336" s="22" t="s">
        <v>362</v>
      </c>
      <c r="G1336" s="22" t="s">
        <v>266</v>
      </c>
      <c r="H1336" s="22" t="s">
        <v>237</v>
      </c>
      <c r="I1336" s="22" t="s">
        <v>309</v>
      </c>
      <c r="J1336" s="17">
        <f>IFERROR(INDEX(Cost_Components!$K$2:$K$29,MATCH(E1336,Cost_Components!$A$2:$A$29,0)),"")</f>
        <v>0.5</v>
      </c>
      <c r="K1336" s="17">
        <f t="shared" si="280"/>
        <v>0.47961538461538467</v>
      </c>
      <c r="L1336" s="17">
        <f>IFERROR(INDEX(Cost_Components!$S$2:$S$29,MATCH(E1336,Cost_Components!$A$2:$A$29,0)),"")</f>
        <v>0.31</v>
      </c>
      <c r="M1336" s="28">
        <f>IFERROR(INDEX(Cost_Components!$L$2:$L$29,MATCH(E1336,Cost_Components!$A$2:$A$29,0)),"")</f>
        <v>1</v>
      </c>
      <c r="N1336" s="29">
        <f>IFERROR(INDEX(Cost_Components!$P$2:$P$29,MATCH(E1336,Cost_Components!$A$2:$A$29,0)),"")</f>
        <v>64.94344126</v>
      </c>
      <c r="O1336" s="23">
        <f t="shared" si="281"/>
        <v>1763221.6347566999</v>
      </c>
      <c r="P1336" s="23">
        <f t="shared" si="282"/>
        <v>1815850.7804710299</v>
      </c>
      <c r="Q1336" s="23">
        <f t="shared" si="283"/>
        <v>36557555.5345181</v>
      </c>
      <c r="R1336" s="23">
        <f t="shared" si="284"/>
        <v>54920604.534416579</v>
      </c>
      <c r="S1336" s="23">
        <f t="shared" si="285"/>
        <v>18363048.999898478</v>
      </c>
      <c r="T1336" s="16">
        <f>IFERROR(INDEX(Cost_Components!$R$2:$R$29,MATCH(E1336,Cost_Components!$A$2:$A$29,0)),"")</f>
        <v>1</v>
      </c>
      <c r="U1336" s="26">
        <f>IFERROR(INDEX(Cost_Components!$Q$2:$Q$29,MATCH(E1336,Cost_Components!$A$2:$A$29,0)),"")</f>
        <v>2023</v>
      </c>
      <c r="V1336" s="30">
        <f>1/(1+Calculation_Assumptions!$B$5)^(B1336-Calculation_Assumptions!$B$2)</f>
        <v>0.78940923431393573</v>
      </c>
      <c r="W1336" s="23">
        <f t="shared" si="286"/>
        <v>28858871.922893118</v>
      </c>
      <c r="X1336" s="23">
        <f t="shared" si="287"/>
        <v>43354832.37357226</v>
      </c>
      <c r="Y1336" s="23">
        <f t="shared" si="288"/>
        <v>14495960.45067914</v>
      </c>
      <c r="Z1336" s="17">
        <f>IFERROR(INDEX(Cost_Components!$T$2:$T$29,MATCH(E1336,Cost_Components!$A$2:$A$29,0)),"")</f>
        <v>0.8</v>
      </c>
      <c r="AA1336" s="26">
        <f>IFERROR(INDEX(Cost_Components!$U$2:$U$29,MATCH(E1336,Cost_Components!$A$2:$A$29,0)),"")</f>
        <v>2025</v>
      </c>
      <c r="AB1336" s="26">
        <f>IFERROR(INDEX(Cost_Components!$V$2:$V$29,MATCH(E1336,Cost_Components!$A$2:$A$29,0)),"")</f>
        <v>2050</v>
      </c>
      <c r="AC1336" s="26">
        <f>IFERROR(INDEX(Cost_Components!$M$2:$M$29,MATCH(E1336,Cost_Components!$A$2:$A$29,0)),"")</f>
        <v>30</v>
      </c>
      <c r="AD1336" s="26">
        <f>IFERROR(INDEX(Cost_Components!$N$2:$N$29,MATCH(E1336,Cost_Components!$A$2:$A$29,0)),"")</f>
        <v>95</v>
      </c>
      <c r="AE1336" s="16" t="str">
        <f>IFERROR(INDEX(Cost_Components!$O$2:$O$29,MATCH(E1336,Cost_Components!$A$2:$A$29,0)),"")</f>
        <v>Both</v>
      </c>
      <c r="AF1336" s="11">
        <v>3526443.2695133998</v>
      </c>
      <c r="AG1336" s="11">
        <v>3631701.5609420598</v>
      </c>
      <c r="AH1336" s="23">
        <f t="shared" si="289"/>
        <v>1</v>
      </c>
      <c r="AI1336" s="10">
        <v>303644277.16916001</v>
      </c>
      <c r="AJ1336" s="29">
        <f t="shared" si="290"/>
        <v>0.12039599716925313</v>
      </c>
      <c r="AK1336" s="29">
        <f t="shared" si="291"/>
        <v>0.18087152850840771</v>
      </c>
      <c r="AL1336" s="29">
        <f t="shared" si="292"/>
        <v>6.0475531339154592E-2</v>
      </c>
      <c r="AM1336" s="29">
        <f t="shared" si="293"/>
        <v>4.7739942889170446E-2</v>
      </c>
    </row>
    <row r="1337" spans="1:39">
      <c r="A1337" t="s">
        <v>115</v>
      </c>
      <c r="B1337" s="20">
        <v>2034</v>
      </c>
      <c r="C1337" t="s">
        <v>262</v>
      </c>
      <c r="D1337" t="s">
        <v>226</v>
      </c>
      <c r="E1337" s="22" t="s">
        <v>361</v>
      </c>
      <c r="F1337" s="22" t="s">
        <v>362</v>
      </c>
      <c r="G1337" s="22" t="s">
        <v>266</v>
      </c>
      <c r="H1337" s="22" t="s">
        <v>237</v>
      </c>
      <c r="I1337" s="22" t="s">
        <v>309</v>
      </c>
      <c r="J1337" s="17">
        <f>IFERROR(INDEX(Cost_Components!$K$2:$K$29,MATCH(E1337,Cost_Components!$A$2:$A$29,0)),"")</f>
        <v>0.5</v>
      </c>
      <c r="K1337" s="17">
        <f t="shared" si="280"/>
        <v>0.49846153846153851</v>
      </c>
      <c r="L1337" s="17">
        <f>IFERROR(INDEX(Cost_Components!$S$2:$S$29,MATCH(E1337,Cost_Components!$A$2:$A$29,0)),"")</f>
        <v>0.31</v>
      </c>
      <c r="M1337" s="28">
        <f>IFERROR(INDEX(Cost_Components!$L$2:$L$29,MATCH(E1337,Cost_Components!$A$2:$A$29,0)),"")</f>
        <v>1</v>
      </c>
      <c r="N1337" s="29">
        <f>IFERROR(INDEX(Cost_Components!$P$2:$P$29,MATCH(E1337,Cost_Components!$A$2:$A$29,0)),"")</f>
        <v>64.94344126</v>
      </c>
      <c r="O1337" s="23">
        <f t="shared" si="281"/>
        <v>1793127.44631073</v>
      </c>
      <c r="P1337" s="23">
        <f t="shared" si="282"/>
        <v>1856639.5979748501</v>
      </c>
      <c r="Q1337" s="23">
        <f t="shared" si="283"/>
        <v>37378735.04834161</v>
      </c>
      <c r="R1337" s="23">
        <f t="shared" si="284"/>
        <v>58046776.772154778</v>
      </c>
      <c r="S1337" s="23">
        <f t="shared" si="285"/>
        <v>20668041.723813169</v>
      </c>
      <c r="T1337" s="16">
        <f>IFERROR(INDEX(Cost_Components!$R$2:$R$29,MATCH(E1337,Cost_Components!$A$2:$A$29,0)),"")</f>
        <v>1</v>
      </c>
      <c r="U1337" s="26">
        <f>IFERROR(INDEX(Cost_Components!$Q$2:$Q$29,MATCH(E1337,Cost_Components!$A$2:$A$29,0)),"")</f>
        <v>2023</v>
      </c>
      <c r="V1337" s="30">
        <f>1/(1+Calculation_Assumptions!$B$5)^(B1337-Calculation_Assumptions!$B$2)</f>
        <v>0.76641673234362695</v>
      </c>
      <c r="W1337" s="23">
        <f t="shared" si="286"/>
        <v>28647687.974888179</v>
      </c>
      <c r="X1337" s="23">
        <f t="shared" si="287"/>
        <v>44488020.976794809</v>
      </c>
      <c r="Y1337" s="23">
        <f t="shared" si="288"/>
        <v>15840333.001906632</v>
      </c>
      <c r="Z1337" s="17">
        <f>IFERROR(INDEX(Cost_Components!$T$2:$T$29,MATCH(E1337,Cost_Components!$A$2:$A$29,0)),"")</f>
        <v>0.8</v>
      </c>
      <c r="AA1337" s="26">
        <f>IFERROR(INDEX(Cost_Components!$U$2:$U$29,MATCH(E1337,Cost_Components!$A$2:$A$29,0)),"")</f>
        <v>2025</v>
      </c>
      <c r="AB1337" s="26">
        <f>IFERROR(INDEX(Cost_Components!$V$2:$V$29,MATCH(E1337,Cost_Components!$A$2:$A$29,0)),"")</f>
        <v>2050</v>
      </c>
      <c r="AC1337" s="26">
        <f>IFERROR(INDEX(Cost_Components!$M$2:$M$29,MATCH(E1337,Cost_Components!$A$2:$A$29,0)),"")</f>
        <v>30</v>
      </c>
      <c r="AD1337" s="26">
        <f>IFERROR(INDEX(Cost_Components!$N$2:$N$29,MATCH(E1337,Cost_Components!$A$2:$A$29,0)),"")</f>
        <v>95</v>
      </c>
      <c r="AE1337" s="16" t="str">
        <f>IFERROR(INDEX(Cost_Components!$O$2:$O$29,MATCH(E1337,Cost_Components!$A$2:$A$29,0)),"")</f>
        <v>Both</v>
      </c>
      <c r="AF1337" s="11">
        <v>3586254.8926214599</v>
      </c>
      <c r="AG1337" s="11">
        <v>3713279.1959497002</v>
      </c>
      <c r="AH1337" s="23">
        <f t="shared" si="289"/>
        <v>1</v>
      </c>
      <c r="AI1337" s="10">
        <v>305332541.18498403</v>
      </c>
      <c r="AJ1337" s="29">
        <f t="shared" si="290"/>
        <v>0.12241975553367536</v>
      </c>
      <c r="AK1337" s="29">
        <f t="shared" si="291"/>
        <v>0.1901100241293556</v>
      </c>
      <c r="AL1337" s="29">
        <f t="shared" si="292"/>
        <v>6.7690268595680239E-2</v>
      </c>
      <c r="AM1337" s="29">
        <f t="shared" si="293"/>
        <v>5.1878954468563679E-2</v>
      </c>
    </row>
    <row r="1338" spans="1:39">
      <c r="A1338" t="s">
        <v>115</v>
      </c>
      <c r="B1338" s="20">
        <v>2035</v>
      </c>
      <c r="C1338" t="s">
        <v>262</v>
      </c>
      <c r="D1338" t="s">
        <v>226</v>
      </c>
      <c r="E1338" s="22" t="s">
        <v>361</v>
      </c>
      <c r="F1338" s="22" t="s">
        <v>362</v>
      </c>
      <c r="G1338" s="22" t="s">
        <v>266</v>
      </c>
      <c r="H1338" s="22" t="s">
        <v>237</v>
      </c>
      <c r="I1338" s="22" t="s">
        <v>309</v>
      </c>
      <c r="J1338" s="17">
        <f>IFERROR(INDEX(Cost_Components!$K$2:$K$29,MATCH(E1338,Cost_Components!$A$2:$A$29,0)),"")</f>
        <v>0.5</v>
      </c>
      <c r="K1338" s="17">
        <f t="shared" si="280"/>
        <v>0.51730769230769236</v>
      </c>
      <c r="L1338" s="17">
        <f>IFERROR(INDEX(Cost_Components!$S$2:$S$29,MATCH(E1338,Cost_Components!$A$2:$A$29,0)),"")</f>
        <v>0.31</v>
      </c>
      <c r="M1338" s="28">
        <f>IFERROR(INDEX(Cost_Components!$L$2:$L$29,MATCH(E1338,Cost_Components!$A$2:$A$29,0)),"")</f>
        <v>1</v>
      </c>
      <c r="N1338" s="29">
        <f>IFERROR(INDEX(Cost_Components!$P$2:$P$29,MATCH(E1338,Cost_Components!$A$2:$A$29,0)),"")</f>
        <v>64.94344126</v>
      </c>
      <c r="O1338" s="23">
        <f t="shared" si="281"/>
        <v>1822081.309118045</v>
      </c>
      <c r="P1338" s="23">
        <f t="shared" si="282"/>
        <v>1897295.5213405101</v>
      </c>
      <c r="Q1338" s="23">
        <f t="shared" si="283"/>
        <v>38197239.075341932</v>
      </c>
      <c r="R1338" s="23">
        <f t="shared" si="284"/>
        <v>61214173.069877505</v>
      </c>
      <c r="S1338" s="23">
        <f t="shared" si="285"/>
        <v>23016933.994535573</v>
      </c>
      <c r="T1338" s="16">
        <f>IFERROR(INDEX(Cost_Components!$R$2:$R$29,MATCH(E1338,Cost_Components!$A$2:$A$29,0)),"")</f>
        <v>1</v>
      </c>
      <c r="U1338" s="26">
        <f>IFERROR(INDEX(Cost_Components!$Q$2:$Q$29,MATCH(E1338,Cost_Components!$A$2:$A$29,0)),"")</f>
        <v>2023</v>
      </c>
      <c r="V1338" s="30">
        <f>1/(1+Calculation_Assumptions!$B$5)^(B1338-Calculation_Assumptions!$B$2)</f>
        <v>0.74409391489672516</v>
      </c>
      <c r="W1338" s="23">
        <f t="shared" si="286"/>
        <v>28422333.161817346</v>
      </c>
      <c r="X1338" s="23">
        <f t="shared" si="287"/>
        <v>45549093.686730839</v>
      </c>
      <c r="Y1338" s="23">
        <f t="shared" si="288"/>
        <v>17126760.524913494</v>
      </c>
      <c r="Z1338" s="17">
        <f>IFERROR(INDEX(Cost_Components!$T$2:$T$29,MATCH(E1338,Cost_Components!$A$2:$A$29,0)),"")</f>
        <v>0.8</v>
      </c>
      <c r="AA1338" s="26">
        <f>IFERROR(INDEX(Cost_Components!$U$2:$U$29,MATCH(E1338,Cost_Components!$A$2:$A$29,0)),"")</f>
        <v>2025</v>
      </c>
      <c r="AB1338" s="26">
        <f>IFERROR(INDEX(Cost_Components!$V$2:$V$29,MATCH(E1338,Cost_Components!$A$2:$A$29,0)),"")</f>
        <v>2050</v>
      </c>
      <c r="AC1338" s="26">
        <f>IFERROR(INDEX(Cost_Components!$M$2:$M$29,MATCH(E1338,Cost_Components!$A$2:$A$29,0)),"")</f>
        <v>30</v>
      </c>
      <c r="AD1338" s="26">
        <f>IFERROR(INDEX(Cost_Components!$N$2:$N$29,MATCH(E1338,Cost_Components!$A$2:$A$29,0)),"")</f>
        <v>95</v>
      </c>
      <c r="AE1338" s="16" t="str">
        <f>IFERROR(INDEX(Cost_Components!$O$2:$O$29,MATCH(E1338,Cost_Components!$A$2:$A$29,0)),"")</f>
        <v>Both</v>
      </c>
      <c r="AF1338" s="11">
        <v>3644162.6182360901</v>
      </c>
      <c r="AG1338" s="11">
        <v>3794591.0426810202</v>
      </c>
      <c r="AH1338" s="23">
        <f t="shared" si="289"/>
        <v>1</v>
      </c>
      <c r="AI1338" s="10">
        <v>306964650.16711998</v>
      </c>
      <c r="AJ1338" s="29">
        <f t="shared" si="290"/>
        <v>0.12443530241852378</v>
      </c>
      <c r="AK1338" s="29">
        <f t="shared" si="291"/>
        <v>0.19941766270660427</v>
      </c>
      <c r="AL1338" s="29">
        <f t="shared" si="292"/>
        <v>7.4982360288080474E-2</v>
      </c>
      <c r="AM1338" s="29">
        <f t="shared" si="293"/>
        <v>5.5793918014954542E-2</v>
      </c>
    </row>
    <row r="1339" spans="1:39">
      <c r="A1339" t="s">
        <v>115</v>
      </c>
      <c r="B1339" s="20">
        <v>2036</v>
      </c>
      <c r="C1339" t="s">
        <v>262</v>
      </c>
      <c r="D1339" t="s">
        <v>226</v>
      </c>
      <c r="E1339" s="22" t="s">
        <v>361</v>
      </c>
      <c r="F1339" s="22" t="s">
        <v>362</v>
      </c>
      <c r="G1339" s="22" t="s">
        <v>266</v>
      </c>
      <c r="H1339" s="22" t="s">
        <v>237</v>
      </c>
      <c r="I1339" s="22" t="s">
        <v>309</v>
      </c>
      <c r="J1339" s="17">
        <f>IFERROR(INDEX(Cost_Components!$K$2:$K$29,MATCH(E1339,Cost_Components!$A$2:$A$29,0)),"")</f>
        <v>0.5</v>
      </c>
      <c r="K1339" s="17">
        <f t="shared" si="280"/>
        <v>0.5361538461538462</v>
      </c>
      <c r="L1339" s="17">
        <f>IFERROR(INDEX(Cost_Components!$S$2:$S$29,MATCH(E1339,Cost_Components!$A$2:$A$29,0)),"")</f>
        <v>0.31</v>
      </c>
      <c r="M1339" s="28">
        <f>IFERROR(INDEX(Cost_Components!$L$2:$L$29,MATCH(E1339,Cost_Components!$A$2:$A$29,0)),"")</f>
        <v>1</v>
      </c>
      <c r="N1339" s="29">
        <f>IFERROR(INDEX(Cost_Components!$P$2:$P$29,MATCH(E1339,Cost_Components!$A$2:$A$29,0)),"")</f>
        <v>64.94344126</v>
      </c>
      <c r="O1339" s="23">
        <f t="shared" si="281"/>
        <v>1850059.8294634649</v>
      </c>
      <c r="P1339" s="23">
        <f t="shared" si="282"/>
        <v>1937772.0150936551</v>
      </c>
      <c r="Q1339" s="23">
        <f t="shared" si="283"/>
        <v>39012130.74162706</v>
      </c>
      <c r="R1339" s="23">
        <f t="shared" si="284"/>
        <v>64418483.498450443</v>
      </c>
      <c r="S1339" s="23">
        <f t="shared" si="285"/>
        <v>25406352.756823383</v>
      </c>
      <c r="T1339" s="16">
        <f>IFERROR(INDEX(Cost_Components!$R$2:$R$29,MATCH(E1339,Cost_Components!$A$2:$A$29,0)),"")</f>
        <v>1</v>
      </c>
      <c r="U1339" s="26">
        <f>IFERROR(INDEX(Cost_Components!$Q$2:$Q$29,MATCH(E1339,Cost_Components!$A$2:$A$29,0)),"")</f>
        <v>2023</v>
      </c>
      <c r="V1339" s="30">
        <f>1/(1+Calculation_Assumptions!$B$5)^(B1339-Calculation_Assumptions!$B$2)</f>
        <v>0.72242127659876232</v>
      </c>
      <c r="W1339" s="23">
        <f t="shared" si="286"/>
        <v>28183193.293204039</v>
      </c>
      <c r="X1339" s="23">
        <f t="shared" si="287"/>
        <v>46537283.085506871</v>
      </c>
      <c r="Y1339" s="23">
        <f t="shared" si="288"/>
        <v>18354089.792302832</v>
      </c>
      <c r="Z1339" s="17">
        <f>IFERROR(INDEX(Cost_Components!$T$2:$T$29,MATCH(E1339,Cost_Components!$A$2:$A$29,0)),"")</f>
        <v>0.8</v>
      </c>
      <c r="AA1339" s="26">
        <f>IFERROR(INDEX(Cost_Components!$U$2:$U$29,MATCH(E1339,Cost_Components!$A$2:$A$29,0)),"")</f>
        <v>2025</v>
      </c>
      <c r="AB1339" s="26">
        <f>IFERROR(INDEX(Cost_Components!$V$2:$V$29,MATCH(E1339,Cost_Components!$A$2:$A$29,0)),"")</f>
        <v>2050</v>
      </c>
      <c r="AC1339" s="26">
        <f>IFERROR(INDEX(Cost_Components!$M$2:$M$29,MATCH(E1339,Cost_Components!$A$2:$A$29,0)),"")</f>
        <v>30</v>
      </c>
      <c r="AD1339" s="26">
        <f>IFERROR(INDEX(Cost_Components!$N$2:$N$29,MATCH(E1339,Cost_Components!$A$2:$A$29,0)),"")</f>
        <v>95</v>
      </c>
      <c r="AE1339" s="16" t="str">
        <f>IFERROR(INDEX(Cost_Components!$O$2:$O$29,MATCH(E1339,Cost_Components!$A$2:$A$29,0)),"")</f>
        <v>Both</v>
      </c>
      <c r="AF1339" s="11">
        <v>3700119.6589269298</v>
      </c>
      <c r="AG1339" s="11">
        <v>3875544.0301873102</v>
      </c>
      <c r="AH1339" s="23">
        <f t="shared" si="289"/>
        <v>1</v>
      </c>
      <c r="AI1339" s="10">
        <v>308542769.75662202</v>
      </c>
      <c r="AJ1339" s="29">
        <f t="shared" si="290"/>
        <v>0.12643994468708425</v>
      </c>
      <c r="AK1339" s="29">
        <f t="shared" si="291"/>
        <v>0.20878299481547932</v>
      </c>
      <c r="AL1339" s="29">
        <f t="shared" si="292"/>
        <v>8.2343050128395059E-2</v>
      </c>
      <c r="AM1339" s="29">
        <f t="shared" si="293"/>
        <v>5.9486371392791039E-2</v>
      </c>
    </row>
    <row r="1340" spans="1:39">
      <c r="A1340" t="s">
        <v>115</v>
      </c>
      <c r="B1340" s="20">
        <v>2037</v>
      </c>
      <c r="C1340" t="s">
        <v>262</v>
      </c>
      <c r="D1340" t="s">
        <v>226</v>
      </c>
      <c r="E1340" s="22" t="s">
        <v>361</v>
      </c>
      <c r="F1340" s="22" t="s">
        <v>362</v>
      </c>
      <c r="G1340" s="22" t="s">
        <v>266</v>
      </c>
      <c r="H1340" s="22" t="s">
        <v>237</v>
      </c>
      <c r="I1340" s="22" t="s">
        <v>309</v>
      </c>
      <c r="J1340" s="17">
        <f>IFERROR(INDEX(Cost_Components!$K$2:$K$29,MATCH(E1340,Cost_Components!$A$2:$A$29,0)),"")</f>
        <v>0.5</v>
      </c>
      <c r="K1340" s="17">
        <f t="shared" si="280"/>
        <v>0.55500000000000005</v>
      </c>
      <c r="L1340" s="17">
        <f>IFERROR(INDEX(Cost_Components!$S$2:$S$29,MATCH(E1340,Cost_Components!$A$2:$A$29,0)),"")</f>
        <v>0.31</v>
      </c>
      <c r="M1340" s="28">
        <f>IFERROR(INDEX(Cost_Components!$L$2:$L$29,MATCH(E1340,Cost_Components!$A$2:$A$29,0)),"")</f>
        <v>1</v>
      </c>
      <c r="N1340" s="29">
        <f>IFERROR(INDEX(Cost_Components!$P$2:$P$29,MATCH(E1340,Cost_Components!$A$2:$A$29,0)),"")</f>
        <v>64.94344126</v>
      </c>
      <c r="O1340" s="23">
        <f t="shared" si="281"/>
        <v>1877112.6953125901</v>
      </c>
      <c r="P1340" s="23">
        <f t="shared" si="282"/>
        <v>1978092.047580655</v>
      </c>
      <c r="Q1340" s="23">
        <f t="shared" si="283"/>
        <v>39823872.45666749</v>
      </c>
      <c r="R1340" s="23">
        <f t="shared" si="284"/>
        <v>67657917.726870582</v>
      </c>
      <c r="S1340" s="23">
        <f t="shared" si="285"/>
        <v>27834045.270203091</v>
      </c>
      <c r="T1340" s="16">
        <f>IFERROR(INDEX(Cost_Components!$R$2:$R$29,MATCH(E1340,Cost_Components!$A$2:$A$29,0)),"")</f>
        <v>1</v>
      </c>
      <c r="U1340" s="26">
        <f>IFERROR(INDEX(Cost_Components!$Q$2:$Q$29,MATCH(E1340,Cost_Components!$A$2:$A$29,0)),"")</f>
        <v>2023</v>
      </c>
      <c r="V1340" s="30">
        <f>1/(1+Calculation_Assumptions!$B$5)^(B1340-Calculation_Assumptions!$B$2)</f>
        <v>0.70137988019297326</v>
      </c>
      <c r="W1340" s="23">
        <f t="shared" si="286"/>
        <v>27931662.892477691</v>
      </c>
      <c r="X1340" s="23">
        <f t="shared" si="287"/>
        <v>47453902.229378529</v>
      </c>
      <c r="Y1340" s="23">
        <f t="shared" si="288"/>
        <v>19522239.336900838</v>
      </c>
      <c r="Z1340" s="17">
        <f>IFERROR(INDEX(Cost_Components!$T$2:$T$29,MATCH(E1340,Cost_Components!$A$2:$A$29,0)),"")</f>
        <v>0.8</v>
      </c>
      <c r="AA1340" s="26">
        <f>IFERROR(INDEX(Cost_Components!$U$2:$U$29,MATCH(E1340,Cost_Components!$A$2:$A$29,0)),"")</f>
        <v>2025</v>
      </c>
      <c r="AB1340" s="26">
        <f>IFERROR(INDEX(Cost_Components!$V$2:$V$29,MATCH(E1340,Cost_Components!$A$2:$A$29,0)),"")</f>
        <v>2050</v>
      </c>
      <c r="AC1340" s="26">
        <f>IFERROR(INDEX(Cost_Components!$M$2:$M$29,MATCH(E1340,Cost_Components!$A$2:$A$29,0)),"")</f>
        <v>30</v>
      </c>
      <c r="AD1340" s="26">
        <f>IFERROR(INDEX(Cost_Components!$N$2:$N$29,MATCH(E1340,Cost_Components!$A$2:$A$29,0)),"")</f>
        <v>95</v>
      </c>
      <c r="AE1340" s="16" t="str">
        <f>IFERROR(INDEX(Cost_Components!$O$2:$O$29,MATCH(E1340,Cost_Components!$A$2:$A$29,0)),"")</f>
        <v>Both</v>
      </c>
      <c r="AF1340" s="11">
        <v>3754225.3906251802</v>
      </c>
      <c r="AG1340" s="11">
        <v>3956184.0951613099</v>
      </c>
      <c r="AH1340" s="23">
        <f t="shared" si="289"/>
        <v>1</v>
      </c>
      <c r="AI1340" s="10">
        <v>310068287.63643003</v>
      </c>
      <c r="AJ1340" s="29">
        <f t="shared" si="290"/>
        <v>0.1284358125116068</v>
      </c>
      <c r="AK1340" s="29">
        <f t="shared" si="291"/>
        <v>0.21820328109852608</v>
      </c>
      <c r="AL1340" s="29">
        <f t="shared" si="292"/>
        <v>8.9767468586919308E-2</v>
      </c>
      <c r="AM1340" s="29">
        <f t="shared" si="293"/>
        <v>6.2961096362719945E-2</v>
      </c>
    </row>
    <row r="1341" spans="1:39">
      <c r="A1341" t="s">
        <v>115</v>
      </c>
      <c r="B1341" s="20">
        <v>2038</v>
      </c>
      <c r="C1341" t="s">
        <v>262</v>
      </c>
      <c r="D1341" t="s">
        <v>226</v>
      </c>
      <c r="E1341" s="22" t="s">
        <v>361</v>
      </c>
      <c r="F1341" s="22" t="s">
        <v>362</v>
      </c>
      <c r="G1341" s="22" t="s">
        <v>266</v>
      </c>
      <c r="H1341" s="22" t="s">
        <v>237</v>
      </c>
      <c r="I1341" s="22" t="s">
        <v>309</v>
      </c>
      <c r="J1341" s="17">
        <f>IFERROR(INDEX(Cost_Components!$K$2:$K$29,MATCH(E1341,Cost_Components!$A$2:$A$29,0)),"")</f>
        <v>0.5</v>
      </c>
      <c r="K1341" s="17">
        <f t="shared" si="280"/>
        <v>0.57384615384615389</v>
      </c>
      <c r="L1341" s="17">
        <f>IFERROR(INDEX(Cost_Components!$S$2:$S$29,MATCH(E1341,Cost_Components!$A$2:$A$29,0)),"")</f>
        <v>0.31</v>
      </c>
      <c r="M1341" s="28">
        <f>IFERROR(INDEX(Cost_Components!$L$2:$L$29,MATCH(E1341,Cost_Components!$A$2:$A$29,0)),"")</f>
        <v>1</v>
      </c>
      <c r="N1341" s="29">
        <f>IFERROR(INDEX(Cost_Components!$P$2:$P$29,MATCH(E1341,Cost_Components!$A$2:$A$29,0)),"")</f>
        <v>64.94344126</v>
      </c>
      <c r="O1341" s="23">
        <f t="shared" si="281"/>
        <v>1903107.9232148549</v>
      </c>
      <c r="P1341" s="23">
        <f t="shared" si="282"/>
        <v>2018245.1952190199</v>
      </c>
      <c r="Q1341" s="23">
        <f t="shared" si="283"/>
        <v>40632254.368034929</v>
      </c>
      <c r="R1341" s="23">
        <f t="shared" si="284"/>
        <v>70924158.235821083</v>
      </c>
      <c r="S1341" s="23">
        <f t="shared" si="285"/>
        <v>30291903.867786154</v>
      </c>
      <c r="T1341" s="16">
        <f>IFERROR(INDEX(Cost_Components!$R$2:$R$29,MATCH(E1341,Cost_Components!$A$2:$A$29,0)),"")</f>
        <v>1</v>
      </c>
      <c r="U1341" s="26">
        <f>IFERROR(INDEX(Cost_Components!$Q$2:$Q$29,MATCH(E1341,Cost_Components!$A$2:$A$29,0)),"")</f>
        <v>2023</v>
      </c>
      <c r="V1341" s="30">
        <f>1/(1+Calculation_Assumptions!$B$5)^(B1341-Calculation_Assumptions!$B$2)</f>
        <v>0.68095133999317792</v>
      </c>
      <c r="W1341" s="23">
        <f t="shared" si="286"/>
        <v>27668588.058857042</v>
      </c>
      <c r="X1341" s="23">
        <f t="shared" si="287"/>
        <v>48295900.58857055</v>
      </c>
      <c r="Y1341" s="23">
        <f t="shared" si="288"/>
        <v>20627312.529713511</v>
      </c>
      <c r="Z1341" s="17">
        <f>IFERROR(INDEX(Cost_Components!$T$2:$T$29,MATCH(E1341,Cost_Components!$A$2:$A$29,0)),"")</f>
        <v>0.8</v>
      </c>
      <c r="AA1341" s="26">
        <f>IFERROR(INDEX(Cost_Components!$U$2:$U$29,MATCH(E1341,Cost_Components!$A$2:$A$29,0)),"")</f>
        <v>2025</v>
      </c>
      <c r="AB1341" s="26">
        <f>IFERROR(INDEX(Cost_Components!$V$2:$V$29,MATCH(E1341,Cost_Components!$A$2:$A$29,0)),"")</f>
        <v>2050</v>
      </c>
      <c r="AC1341" s="26">
        <f>IFERROR(INDEX(Cost_Components!$M$2:$M$29,MATCH(E1341,Cost_Components!$A$2:$A$29,0)),"")</f>
        <v>30</v>
      </c>
      <c r="AD1341" s="26">
        <f>IFERROR(INDEX(Cost_Components!$N$2:$N$29,MATCH(E1341,Cost_Components!$A$2:$A$29,0)),"")</f>
        <v>95</v>
      </c>
      <c r="AE1341" s="16" t="str">
        <f>IFERROR(INDEX(Cost_Components!$O$2:$O$29,MATCH(E1341,Cost_Components!$A$2:$A$29,0)),"")</f>
        <v>Both</v>
      </c>
      <c r="AF1341" s="11">
        <v>3806215.8464297098</v>
      </c>
      <c r="AG1341" s="11">
        <v>4036490.3904380398</v>
      </c>
      <c r="AH1341" s="23">
        <f t="shared" si="289"/>
        <v>1</v>
      </c>
      <c r="AI1341" s="10">
        <v>311532999.13163</v>
      </c>
      <c r="AJ1341" s="29">
        <f t="shared" si="290"/>
        <v>0.13042680705188103</v>
      </c>
      <c r="AK1341" s="29">
        <f t="shared" si="291"/>
        <v>0.22766178361045458</v>
      </c>
      <c r="AL1341" s="29">
        <f t="shared" si="292"/>
        <v>9.7234976558573535E-2</v>
      </c>
      <c r="AM1341" s="29">
        <f t="shared" si="293"/>
        <v>6.6212287581765894E-2</v>
      </c>
    </row>
    <row r="1342" spans="1:39">
      <c r="A1342" t="s">
        <v>115</v>
      </c>
      <c r="B1342" s="20">
        <v>2039</v>
      </c>
      <c r="C1342" t="s">
        <v>262</v>
      </c>
      <c r="D1342" t="s">
        <v>226</v>
      </c>
      <c r="E1342" s="22" t="s">
        <v>361</v>
      </c>
      <c r="F1342" s="22" t="s">
        <v>362</v>
      </c>
      <c r="G1342" s="22" t="s">
        <v>266</v>
      </c>
      <c r="H1342" s="22" t="s">
        <v>237</v>
      </c>
      <c r="I1342" s="22" t="s">
        <v>309</v>
      </c>
      <c r="J1342" s="17">
        <f>IFERROR(INDEX(Cost_Components!$K$2:$K$29,MATCH(E1342,Cost_Components!$A$2:$A$29,0)),"")</f>
        <v>0.5</v>
      </c>
      <c r="K1342" s="17">
        <f t="shared" si="280"/>
        <v>0.59269230769230763</v>
      </c>
      <c r="L1342" s="17">
        <f>IFERROR(INDEX(Cost_Components!$S$2:$S$29,MATCH(E1342,Cost_Components!$A$2:$A$29,0)),"")</f>
        <v>0.31</v>
      </c>
      <c r="M1342" s="28">
        <f>IFERROR(INDEX(Cost_Components!$L$2:$L$29,MATCH(E1342,Cost_Components!$A$2:$A$29,0)),"")</f>
        <v>1</v>
      </c>
      <c r="N1342" s="29">
        <f>IFERROR(INDEX(Cost_Components!$P$2:$P$29,MATCH(E1342,Cost_Components!$A$2:$A$29,0)),"")</f>
        <v>64.94344126</v>
      </c>
      <c r="O1342" s="23">
        <f t="shared" si="281"/>
        <v>1927868.9114434251</v>
      </c>
      <c r="P1342" s="23">
        <f t="shared" si="282"/>
        <v>2057852.2923867749</v>
      </c>
      <c r="Q1342" s="23">
        <f t="shared" si="283"/>
        <v>41429642.936436825</v>
      </c>
      <c r="R1342" s="23">
        <f t="shared" si="284"/>
        <v>74206523.926407263</v>
      </c>
      <c r="S1342" s="23">
        <f t="shared" si="285"/>
        <v>32776880.989970438</v>
      </c>
      <c r="T1342" s="16">
        <f>IFERROR(INDEX(Cost_Components!$R$2:$R$29,MATCH(E1342,Cost_Components!$A$2:$A$29,0)),"")</f>
        <v>1</v>
      </c>
      <c r="U1342" s="26">
        <f>IFERROR(INDEX(Cost_Components!$Q$2:$Q$29,MATCH(E1342,Cost_Components!$A$2:$A$29,0)),"")</f>
        <v>2023</v>
      </c>
      <c r="V1342" s="30">
        <f>1/(1+Calculation_Assumptions!$B$5)^(B1342-Calculation_Assumptions!$B$2)</f>
        <v>0.66111780581861923</v>
      </c>
      <c r="W1342" s="23">
        <f t="shared" si="286"/>
        <v>27389874.63398597</v>
      </c>
      <c r="X1342" s="23">
        <f t="shared" si="287"/>
        <v>49059254.275653236</v>
      </c>
      <c r="Y1342" s="23">
        <f t="shared" si="288"/>
        <v>21669379.641667269</v>
      </c>
      <c r="Z1342" s="17">
        <f>IFERROR(INDEX(Cost_Components!$T$2:$T$29,MATCH(E1342,Cost_Components!$A$2:$A$29,0)),"")</f>
        <v>0.8</v>
      </c>
      <c r="AA1342" s="26">
        <f>IFERROR(INDEX(Cost_Components!$U$2:$U$29,MATCH(E1342,Cost_Components!$A$2:$A$29,0)),"")</f>
        <v>2025</v>
      </c>
      <c r="AB1342" s="26">
        <f>IFERROR(INDEX(Cost_Components!$V$2:$V$29,MATCH(E1342,Cost_Components!$A$2:$A$29,0)),"")</f>
        <v>2050</v>
      </c>
      <c r="AC1342" s="26">
        <f>IFERROR(INDEX(Cost_Components!$M$2:$M$29,MATCH(E1342,Cost_Components!$A$2:$A$29,0)),"")</f>
        <v>30</v>
      </c>
      <c r="AD1342" s="26">
        <f>IFERROR(INDEX(Cost_Components!$N$2:$N$29,MATCH(E1342,Cost_Components!$A$2:$A$29,0)),"")</f>
        <v>95</v>
      </c>
      <c r="AE1342" s="16" t="str">
        <f>IFERROR(INDEX(Cost_Components!$O$2:$O$29,MATCH(E1342,Cost_Components!$A$2:$A$29,0)),"")</f>
        <v>Both</v>
      </c>
      <c r="AF1342" s="11">
        <v>3855737.8228868502</v>
      </c>
      <c r="AG1342" s="11">
        <v>4115704.5847735498</v>
      </c>
      <c r="AH1342" s="23">
        <f t="shared" si="289"/>
        <v>1</v>
      </c>
      <c r="AI1342" s="10">
        <v>312936391.85847902</v>
      </c>
      <c r="AJ1342" s="29">
        <f t="shared" si="290"/>
        <v>0.13238998088522982</v>
      </c>
      <c r="AK1342" s="29">
        <f t="shared" si="291"/>
        <v>0.23712973580895025</v>
      </c>
      <c r="AL1342" s="29">
        <f t="shared" si="292"/>
        <v>0.10473975492372044</v>
      </c>
      <c r="AM1342" s="29">
        <f t="shared" si="293"/>
        <v>6.9245316957149985E-2</v>
      </c>
    </row>
    <row r="1343" spans="1:39">
      <c r="A1343" t="s">
        <v>115</v>
      </c>
      <c r="B1343" s="20">
        <v>2040</v>
      </c>
      <c r="C1343" t="s">
        <v>262</v>
      </c>
      <c r="D1343" t="s">
        <v>226</v>
      </c>
      <c r="E1343" s="22" t="s">
        <v>361</v>
      </c>
      <c r="F1343" s="22" t="s">
        <v>362</v>
      </c>
      <c r="G1343" s="22" t="s">
        <v>266</v>
      </c>
      <c r="H1343" s="22" t="s">
        <v>237</v>
      </c>
      <c r="I1343" s="22" t="s">
        <v>309</v>
      </c>
      <c r="J1343" s="17">
        <f>IFERROR(INDEX(Cost_Components!$K$2:$K$29,MATCH(E1343,Cost_Components!$A$2:$A$29,0)),"")</f>
        <v>0.5</v>
      </c>
      <c r="K1343" s="17">
        <f t="shared" si="280"/>
        <v>0.61153846153846159</v>
      </c>
      <c r="L1343" s="17">
        <f>IFERROR(INDEX(Cost_Components!$S$2:$S$29,MATCH(E1343,Cost_Components!$A$2:$A$29,0)),"")</f>
        <v>0.31</v>
      </c>
      <c r="M1343" s="28">
        <f>IFERROR(INDEX(Cost_Components!$L$2:$L$29,MATCH(E1343,Cost_Components!$A$2:$A$29,0)),"")</f>
        <v>1</v>
      </c>
      <c r="N1343" s="29">
        <f>IFERROR(INDEX(Cost_Components!$P$2:$P$29,MATCH(E1343,Cost_Components!$A$2:$A$29,0)),"")</f>
        <v>64.94344126</v>
      </c>
      <c r="O1343" s="23">
        <f t="shared" si="281"/>
        <v>1951170.59056546</v>
      </c>
      <c r="P1343" s="23">
        <f t="shared" si="282"/>
        <v>2096615.5972318251</v>
      </c>
      <c r="Q1343" s="23">
        <f t="shared" si="283"/>
        <v>42210043.883923702</v>
      </c>
      <c r="R1343" s="23">
        <f t="shared" si="284"/>
        <v>77491544.189322188</v>
      </c>
      <c r="S1343" s="23">
        <f t="shared" si="285"/>
        <v>35281500.305398487</v>
      </c>
      <c r="T1343" s="16">
        <f>IFERROR(INDEX(Cost_Components!$R$2:$R$29,MATCH(E1343,Cost_Components!$A$2:$A$29,0)),"")</f>
        <v>1</v>
      </c>
      <c r="U1343" s="26">
        <f>IFERROR(INDEX(Cost_Components!$Q$2:$Q$29,MATCH(E1343,Cost_Components!$A$2:$A$29,0)),"")</f>
        <v>2023</v>
      </c>
      <c r="V1343" s="30">
        <f>1/(1+Calculation_Assumptions!$B$5)^(B1343-Calculation_Assumptions!$B$2)</f>
        <v>0.64186194739671765</v>
      </c>
      <c r="W1343" s="23">
        <f t="shared" si="286"/>
        <v>27093020.96703618</v>
      </c>
      <c r="X1343" s="23">
        <f t="shared" si="287"/>
        <v>49738873.460137136</v>
      </c>
      <c r="Y1343" s="23">
        <f t="shared" si="288"/>
        <v>22645852.49310096</v>
      </c>
      <c r="Z1343" s="17">
        <f>IFERROR(INDEX(Cost_Components!$T$2:$T$29,MATCH(E1343,Cost_Components!$A$2:$A$29,0)),"")</f>
        <v>0.8</v>
      </c>
      <c r="AA1343" s="26">
        <f>IFERROR(INDEX(Cost_Components!$U$2:$U$29,MATCH(E1343,Cost_Components!$A$2:$A$29,0)),"")</f>
        <v>2025</v>
      </c>
      <c r="AB1343" s="26">
        <f>IFERROR(INDEX(Cost_Components!$V$2:$V$29,MATCH(E1343,Cost_Components!$A$2:$A$29,0)),"")</f>
        <v>2050</v>
      </c>
      <c r="AC1343" s="26">
        <f>IFERROR(INDEX(Cost_Components!$M$2:$M$29,MATCH(E1343,Cost_Components!$A$2:$A$29,0)),"")</f>
        <v>30</v>
      </c>
      <c r="AD1343" s="26">
        <f>IFERROR(INDEX(Cost_Components!$N$2:$N$29,MATCH(E1343,Cost_Components!$A$2:$A$29,0)),"")</f>
        <v>95</v>
      </c>
      <c r="AE1343" s="16" t="str">
        <f>IFERROR(INDEX(Cost_Components!$O$2:$O$29,MATCH(E1343,Cost_Components!$A$2:$A$29,0)),"")</f>
        <v>Both</v>
      </c>
      <c r="AF1343" s="11">
        <v>3902341.1811309201</v>
      </c>
      <c r="AG1343" s="11">
        <v>4193231.1944636502</v>
      </c>
      <c r="AH1343" s="23">
        <f t="shared" si="289"/>
        <v>1</v>
      </c>
      <c r="AI1343" s="10">
        <v>314265537.41082901</v>
      </c>
      <c r="AJ1343" s="29">
        <f t="shared" si="290"/>
        <v>0.13431330788505741</v>
      </c>
      <c r="AK1343" s="29">
        <f t="shared" si="291"/>
        <v>0.24657983445388107</v>
      </c>
      <c r="AL1343" s="29">
        <f t="shared" si="292"/>
        <v>0.11226652656882367</v>
      </c>
      <c r="AM1343" s="29">
        <f t="shared" si="293"/>
        <v>7.2059611370930504E-2</v>
      </c>
    </row>
    <row r="1344" spans="1:39">
      <c r="A1344" t="s">
        <v>115</v>
      </c>
      <c r="B1344" s="20">
        <v>2041</v>
      </c>
      <c r="C1344" t="s">
        <v>262</v>
      </c>
      <c r="D1344" t="s">
        <v>226</v>
      </c>
      <c r="E1344" s="22" t="s">
        <v>361</v>
      </c>
      <c r="F1344" s="22" t="s">
        <v>362</v>
      </c>
      <c r="G1344" s="22" t="s">
        <v>266</v>
      </c>
      <c r="H1344" s="22" t="s">
        <v>237</v>
      </c>
      <c r="I1344" s="22" t="s">
        <v>309</v>
      </c>
      <c r="J1344" s="17">
        <f>IFERROR(INDEX(Cost_Components!$K$2:$K$29,MATCH(E1344,Cost_Components!$A$2:$A$29,0)),"")</f>
        <v>0.5</v>
      </c>
      <c r="K1344" s="17">
        <f t="shared" si="280"/>
        <v>0.63038461538461543</v>
      </c>
      <c r="L1344" s="17">
        <f>IFERROR(INDEX(Cost_Components!$S$2:$S$29,MATCH(E1344,Cost_Components!$A$2:$A$29,0)),"")</f>
        <v>0.31</v>
      </c>
      <c r="M1344" s="28">
        <f>IFERROR(INDEX(Cost_Components!$L$2:$L$29,MATCH(E1344,Cost_Components!$A$2:$A$29,0)),"")</f>
        <v>1</v>
      </c>
      <c r="N1344" s="29">
        <f>IFERROR(INDEX(Cost_Components!$P$2:$P$29,MATCH(E1344,Cost_Components!$A$2:$A$29,0)),"")</f>
        <v>64.94344126</v>
      </c>
      <c r="O1344" s="23">
        <f t="shared" si="281"/>
        <v>1973290.7366590251</v>
      </c>
      <c r="P1344" s="23">
        <f t="shared" si="282"/>
        <v>2134812.880753295</v>
      </c>
      <c r="Q1344" s="23">
        <f t="shared" si="283"/>
        <v>42979049.42591083</v>
      </c>
      <c r="R1344" s="23">
        <f t="shared" si="284"/>
        <v>80785232.701133713</v>
      </c>
      <c r="S1344" s="23">
        <f t="shared" si="285"/>
        <v>37806183.275222883</v>
      </c>
      <c r="T1344" s="16">
        <f>IFERROR(INDEX(Cost_Components!$R$2:$R$29,MATCH(E1344,Cost_Components!$A$2:$A$29,0)),"")</f>
        <v>1</v>
      </c>
      <c r="U1344" s="26">
        <f>IFERROR(INDEX(Cost_Components!$Q$2:$Q$29,MATCH(E1344,Cost_Components!$A$2:$A$29,0)),"")</f>
        <v>2023</v>
      </c>
      <c r="V1344" s="30">
        <f>1/(1+Calculation_Assumptions!$B$5)^(B1344-Calculation_Assumptions!$B$2)</f>
        <v>0.62316693922011435</v>
      </c>
      <c r="W1344" s="23">
        <f t="shared" si="286"/>
        <v>26783122.681334864</v>
      </c>
      <c r="X1344" s="23">
        <f t="shared" si="287"/>
        <v>50342686.196550183</v>
      </c>
      <c r="Y1344" s="23">
        <f t="shared" si="288"/>
        <v>23559563.515215322</v>
      </c>
      <c r="Z1344" s="17">
        <f>IFERROR(INDEX(Cost_Components!$T$2:$T$29,MATCH(E1344,Cost_Components!$A$2:$A$29,0)),"")</f>
        <v>0.8</v>
      </c>
      <c r="AA1344" s="26">
        <f>IFERROR(INDEX(Cost_Components!$U$2:$U$29,MATCH(E1344,Cost_Components!$A$2:$A$29,0)),"")</f>
        <v>2025</v>
      </c>
      <c r="AB1344" s="26">
        <f>IFERROR(INDEX(Cost_Components!$V$2:$V$29,MATCH(E1344,Cost_Components!$A$2:$A$29,0)),"")</f>
        <v>2050</v>
      </c>
      <c r="AC1344" s="26">
        <f>IFERROR(INDEX(Cost_Components!$M$2:$M$29,MATCH(E1344,Cost_Components!$A$2:$A$29,0)),"")</f>
        <v>30</v>
      </c>
      <c r="AD1344" s="26">
        <f>IFERROR(INDEX(Cost_Components!$N$2:$N$29,MATCH(E1344,Cost_Components!$A$2:$A$29,0)),"")</f>
        <v>95</v>
      </c>
      <c r="AE1344" s="16" t="str">
        <f>IFERROR(INDEX(Cost_Components!$O$2:$O$29,MATCH(E1344,Cost_Components!$A$2:$A$29,0)),"")</f>
        <v>Both</v>
      </c>
      <c r="AF1344" s="11">
        <v>3946581.4733180501</v>
      </c>
      <c r="AG1344" s="11">
        <v>4269625.7615065901</v>
      </c>
      <c r="AH1344" s="23">
        <f t="shared" si="289"/>
        <v>1</v>
      </c>
      <c r="AI1344" s="10">
        <v>315525215.31254798</v>
      </c>
      <c r="AJ1344" s="29">
        <f t="shared" si="290"/>
        <v>0.13621430979244345</v>
      </c>
      <c r="AK1344" s="29">
        <f t="shared" si="291"/>
        <v>0.25603415759057718</v>
      </c>
      <c r="AL1344" s="29">
        <f t="shared" si="292"/>
        <v>0.11981984779813376</v>
      </c>
      <c r="AM1344" s="29">
        <f t="shared" si="293"/>
        <v>7.4667767810182972E-2</v>
      </c>
    </row>
    <row r="1345" spans="1:39">
      <c r="A1345" t="s">
        <v>115</v>
      </c>
      <c r="B1345" s="20">
        <v>2042</v>
      </c>
      <c r="C1345" t="s">
        <v>262</v>
      </c>
      <c r="D1345" t="s">
        <v>226</v>
      </c>
      <c r="E1345" s="22" t="s">
        <v>361</v>
      </c>
      <c r="F1345" s="22" t="s">
        <v>362</v>
      </c>
      <c r="G1345" s="22" t="s">
        <v>266</v>
      </c>
      <c r="H1345" s="22" t="s">
        <v>237</v>
      </c>
      <c r="I1345" s="22" t="s">
        <v>309</v>
      </c>
      <c r="J1345" s="17">
        <f>IFERROR(INDEX(Cost_Components!$K$2:$K$29,MATCH(E1345,Cost_Components!$A$2:$A$29,0)),"")</f>
        <v>0.5</v>
      </c>
      <c r="K1345" s="17">
        <f t="shared" si="280"/>
        <v>0.64923076923076928</v>
      </c>
      <c r="L1345" s="17">
        <f>IFERROR(INDEX(Cost_Components!$S$2:$S$29,MATCH(E1345,Cost_Components!$A$2:$A$29,0)),"")</f>
        <v>0.31</v>
      </c>
      <c r="M1345" s="28">
        <f>IFERROR(INDEX(Cost_Components!$L$2:$L$29,MATCH(E1345,Cost_Components!$A$2:$A$29,0)),"")</f>
        <v>1</v>
      </c>
      <c r="N1345" s="29">
        <f>IFERROR(INDEX(Cost_Components!$P$2:$P$29,MATCH(E1345,Cost_Components!$A$2:$A$29,0)),"")</f>
        <v>64.94344126</v>
      </c>
      <c r="O1345" s="23">
        <f t="shared" si="281"/>
        <v>1994219.84599786</v>
      </c>
      <c r="P1345" s="23">
        <f t="shared" si="282"/>
        <v>2172427.0313728</v>
      </c>
      <c r="Q1345" s="23">
        <f t="shared" si="283"/>
        <v>43736315.064114638</v>
      </c>
      <c r="R1345" s="23">
        <f t="shared" si="284"/>
        <v>84082850.397928074</v>
      </c>
      <c r="S1345" s="23">
        <f t="shared" si="285"/>
        <v>40346535.333813436</v>
      </c>
      <c r="T1345" s="16">
        <f>IFERROR(INDEX(Cost_Components!$R$2:$R$29,MATCH(E1345,Cost_Components!$A$2:$A$29,0)),"")</f>
        <v>1</v>
      </c>
      <c r="U1345" s="26">
        <f>IFERROR(INDEX(Cost_Components!$Q$2:$Q$29,MATCH(E1345,Cost_Components!$A$2:$A$29,0)),"")</f>
        <v>2023</v>
      </c>
      <c r="V1345" s="30">
        <f>1/(1+Calculation_Assumptions!$B$5)^(B1345-Calculation_Assumptions!$B$2)</f>
        <v>0.60501644584477121</v>
      </c>
      <c r="W1345" s="23">
        <f t="shared" si="286"/>
        <v>26461189.894437764</v>
      </c>
      <c r="X1345" s="23">
        <f t="shared" si="287"/>
        <v>50871507.304252051</v>
      </c>
      <c r="Y1345" s="23">
        <f t="shared" si="288"/>
        <v>24410317.409814283</v>
      </c>
      <c r="Z1345" s="17">
        <f>IFERROR(INDEX(Cost_Components!$T$2:$T$29,MATCH(E1345,Cost_Components!$A$2:$A$29,0)),"")</f>
        <v>0.8</v>
      </c>
      <c r="AA1345" s="26">
        <f>IFERROR(INDEX(Cost_Components!$U$2:$U$29,MATCH(E1345,Cost_Components!$A$2:$A$29,0)),"")</f>
        <v>2025</v>
      </c>
      <c r="AB1345" s="26">
        <f>IFERROR(INDEX(Cost_Components!$V$2:$V$29,MATCH(E1345,Cost_Components!$A$2:$A$29,0)),"")</f>
        <v>2050</v>
      </c>
      <c r="AC1345" s="26">
        <f>IFERROR(INDEX(Cost_Components!$M$2:$M$29,MATCH(E1345,Cost_Components!$A$2:$A$29,0)),"")</f>
        <v>30</v>
      </c>
      <c r="AD1345" s="26">
        <f>IFERROR(INDEX(Cost_Components!$N$2:$N$29,MATCH(E1345,Cost_Components!$A$2:$A$29,0)),"")</f>
        <v>95</v>
      </c>
      <c r="AE1345" s="16" t="str">
        <f>IFERROR(INDEX(Cost_Components!$O$2:$O$29,MATCH(E1345,Cost_Components!$A$2:$A$29,0)),"")</f>
        <v>Both</v>
      </c>
      <c r="AF1345" s="11">
        <v>3988439.6919957199</v>
      </c>
      <c r="AG1345" s="11">
        <v>4344854.0627456</v>
      </c>
      <c r="AH1345" s="23">
        <f t="shared" si="289"/>
        <v>1</v>
      </c>
      <c r="AI1345" s="10">
        <v>316707694.211882</v>
      </c>
      <c r="AJ1345" s="29">
        <f t="shared" si="290"/>
        <v>0.13809678723768049</v>
      </c>
      <c r="AK1345" s="29">
        <f t="shared" si="291"/>
        <v>0.26549039361726223</v>
      </c>
      <c r="AL1345" s="29">
        <f t="shared" si="292"/>
        <v>0.12739360637958175</v>
      </c>
      <c r="AM1345" s="29">
        <f t="shared" si="293"/>
        <v>7.7075226955122311E-2</v>
      </c>
    </row>
    <row r="1346" spans="1:39">
      <c r="A1346" t="s">
        <v>115</v>
      </c>
      <c r="B1346" s="20">
        <v>2043</v>
      </c>
      <c r="C1346" t="s">
        <v>262</v>
      </c>
      <c r="D1346" t="s">
        <v>226</v>
      </c>
      <c r="E1346" s="22" t="s">
        <v>361</v>
      </c>
      <c r="F1346" s="22" t="s">
        <v>362</v>
      </c>
      <c r="G1346" s="22" t="s">
        <v>266</v>
      </c>
      <c r="H1346" s="22" t="s">
        <v>237</v>
      </c>
      <c r="I1346" s="22" t="s">
        <v>309</v>
      </c>
      <c r="J1346" s="17">
        <f>IFERROR(INDEX(Cost_Components!$K$2:$K$29,MATCH(E1346,Cost_Components!$A$2:$A$29,0)),"")</f>
        <v>0.5</v>
      </c>
      <c r="K1346" s="17">
        <f t="shared" ref="K1346:K1409" si="294">IF(OR(L1346="",Z1346="",AA1346="",AB1346=""),"",IF(B1346&lt;AA1346,L1346,IF(B1346&gt;AB1346,Z1346,L1346+(Z1346-L1346)*MIN(MAX((B1346-AA1346+1)/MAX(AB1346-AA1346+1,1),0),1))))</f>
        <v>0.66807692307692301</v>
      </c>
      <c r="L1346" s="17">
        <f>IFERROR(INDEX(Cost_Components!$S$2:$S$29,MATCH(E1346,Cost_Components!$A$2:$A$29,0)),"")</f>
        <v>0.31</v>
      </c>
      <c r="M1346" s="28">
        <f>IFERROR(INDEX(Cost_Components!$L$2:$L$29,MATCH(E1346,Cost_Components!$A$2:$A$29,0)),"")</f>
        <v>1</v>
      </c>
      <c r="N1346" s="29">
        <f>IFERROR(INDEX(Cost_Components!$P$2:$P$29,MATCH(E1346,Cost_Components!$A$2:$A$29,0)),"")</f>
        <v>64.94344126</v>
      </c>
      <c r="O1346" s="23">
        <f t="shared" ref="O1346:O1409" si="295">AF1346*J1346</f>
        <v>2014007.1888724051</v>
      </c>
      <c r="P1346" s="23">
        <f t="shared" ref="P1346:P1409" si="296">AG1346*J1346</f>
        <v>2209662.635029065</v>
      </c>
      <c r="Q1346" s="23">
        <f t="shared" ref="Q1346:Q1409" si="297">P1346*L1346*M1346*N1346</f>
        <v>44485959.618152335</v>
      </c>
      <c r="R1346" s="23">
        <f t="shared" ref="R1346:R1409" si="298">O1346*K1346*M1346*N1346</f>
        <v>87382161.728917897</v>
      </c>
      <c r="S1346" s="23">
        <f t="shared" ref="S1346:S1409" si="299">R1346-Q1346</f>
        <v>42896202.110765561</v>
      </c>
      <c r="T1346" s="16">
        <f>IFERROR(INDEX(Cost_Components!$R$2:$R$29,MATCH(E1346,Cost_Components!$A$2:$A$29,0)),"")</f>
        <v>1</v>
      </c>
      <c r="U1346" s="26">
        <f>IFERROR(INDEX(Cost_Components!$Q$2:$Q$29,MATCH(E1346,Cost_Components!$A$2:$A$29,0)),"")</f>
        <v>2023</v>
      </c>
      <c r="V1346" s="30">
        <f>1/(1+Calculation_Assumptions!$B$5)^(B1346-Calculation_Assumptions!$B$2)</f>
        <v>0.5873946076162827</v>
      </c>
      <c r="W1346" s="23">
        <f t="shared" ref="W1346:W1409" si="300">Q1346*V1346</f>
        <v>26130812.79433839</v>
      </c>
      <c r="X1346" s="23">
        <f t="shared" ref="X1346:X1409" si="301">R1346*V1346</f>
        <v>51327810.601420283</v>
      </c>
      <c r="Y1346" s="23">
        <f t="shared" ref="Y1346:Y1409" si="302">S1346*V1346</f>
        <v>25196997.807081893</v>
      </c>
      <c r="Z1346" s="17">
        <f>IFERROR(INDEX(Cost_Components!$T$2:$T$29,MATCH(E1346,Cost_Components!$A$2:$A$29,0)),"")</f>
        <v>0.8</v>
      </c>
      <c r="AA1346" s="26">
        <f>IFERROR(INDEX(Cost_Components!$U$2:$U$29,MATCH(E1346,Cost_Components!$A$2:$A$29,0)),"")</f>
        <v>2025</v>
      </c>
      <c r="AB1346" s="26">
        <f>IFERROR(INDEX(Cost_Components!$V$2:$V$29,MATCH(E1346,Cost_Components!$A$2:$A$29,0)),"")</f>
        <v>2050</v>
      </c>
      <c r="AC1346" s="26">
        <f>IFERROR(INDEX(Cost_Components!$M$2:$M$29,MATCH(E1346,Cost_Components!$A$2:$A$29,0)),"")</f>
        <v>30</v>
      </c>
      <c r="AD1346" s="26">
        <f>IFERROR(INDEX(Cost_Components!$N$2:$N$29,MATCH(E1346,Cost_Components!$A$2:$A$29,0)),"")</f>
        <v>95</v>
      </c>
      <c r="AE1346" s="16" t="str">
        <f>IFERROR(INDEX(Cost_Components!$O$2:$O$29,MATCH(E1346,Cost_Components!$A$2:$A$29,0)),"")</f>
        <v>Both</v>
      </c>
      <c r="AF1346" s="11">
        <v>4028014.3777448102</v>
      </c>
      <c r="AG1346" s="11">
        <v>4419325.2700581299</v>
      </c>
      <c r="AH1346" s="23">
        <f t="shared" ref="AH1346:AH1409" si="303">IF(H1346="shared-count-once",COUNTIFS($A$2:$A$1457,A1346,$B$2:$B$1457,B1346,$E$2:$E$1457,E1346),1)</f>
        <v>1</v>
      </c>
      <c r="AI1346" s="10">
        <v>317814114.06715202</v>
      </c>
      <c r="AJ1346" s="29">
        <f t="shared" ref="AJ1346:AJ1409" si="304">IF(AI1346=0,"",Q1346/AI1346)</f>
        <v>0.13997477660401433</v>
      </c>
      <c r="AK1346" s="29">
        <f t="shared" ref="AK1346:AK1409" si="305">IF(AI1346=0,"",R1346/AI1346)</f>
        <v>0.27494739176515814</v>
      </c>
      <c r="AL1346" s="29">
        <f t="shared" ref="AL1346:AL1409" si="306">IF(AI1346=0,"",S1346/AI1346)</f>
        <v>0.13497261516114378</v>
      </c>
      <c r="AM1346" s="29">
        <f t="shared" ref="AM1346:AM1409" si="307">IF(AI1346=0,"",Y1346/AI1346)</f>
        <v>7.9282186321523576E-2</v>
      </c>
    </row>
    <row r="1347" spans="1:39">
      <c r="A1347" t="s">
        <v>115</v>
      </c>
      <c r="B1347" s="20">
        <v>2044</v>
      </c>
      <c r="C1347" t="s">
        <v>262</v>
      </c>
      <c r="D1347" t="s">
        <v>226</v>
      </c>
      <c r="E1347" s="22" t="s">
        <v>361</v>
      </c>
      <c r="F1347" s="22" t="s">
        <v>362</v>
      </c>
      <c r="G1347" s="22" t="s">
        <v>266</v>
      </c>
      <c r="H1347" s="22" t="s">
        <v>237</v>
      </c>
      <c r="I1347" s="22" t="s">
        <v>309</v>
      </c>
      <c r="J1347" s="17">
        <f>IFERROR(INDEX(Cost_Components!$K$2:$K$29,MATCH(E1347,Cost_Components!$A$2:$A$29,0)),"")</f>
        <v>0.5</v>
      </c>
      <c r="K1347" s="17">
        <f t="shared" si="294"/>
        <v>0.68692307692307697</v>
      </c>
      <c r="L1347" s="17">
        <f>IFERROR(INDEX(Cost_Components!$S$2:$S$29,MATCH(E1347,Cost_Components!$A$2:$A$29,0)),"")</f>
        <v>0.31</v>
      </c>
      <c r="M1347" s="28">
        <f>IFERROR(INDEX(Cost_Components!$L$2:$L$29,MATCH(E1347,Cost_Components!$A$2:$A$29,0)),"")</f>
        <v>1</v>
      </c>
      <c r="N1347" s="29">
        <f>IFERROR(INDEX(Cost_Components!$P$2:$P$29,MATCH(E1347,Cost_Components!$A$2:$A$29,0)),"")</f>
        <v>64.94344126</v>
      </c>
      <c r="O1347" s="23">
        <f t="shared" si="295"/>
        <v>2032215.5116330751</v>
      </c>
      <c r="P1347" s="23">
        <f t="shared" si="296"/>
        <v>2245830.9335367251</v>
      </c>
      <c r="Q1347" s="23">
        <f t="shared" si="297"/>
        <v>45214116.68673031</v>
      </c>
      <c r="R1347" s="23">
        <f t="shared" si="298"/>
        <v>90659467.965931773</v>
      </c>
      <c r="S1347" s="23">
        <f t="shared" si="299"/>
        <v>45445351.279201463</v>
      </c>
      <c r="T1347" s="16">
        <f>IFERROR(INDEX(Cost_Components!$R$2:$R$29,MATCH(E1347,Cost_Components!$A$2:$A$29,0)),"")</f>
        <v>1</v>
      </c>
      <c r="U1347" s="26">
        <f>IFERROR(INDEX(Cost_Components!$Q$2:$Q$29,MATCH(E1347,Cost_Components!$A$2:$A$29,0)),"")</f>
        <v>2023</v>
      </c>
      <c r="V1347" s="30">
        <f>1/(1+Calculation_Assumptions!$B$5)^(B1347-Calculation_Assumptions!$B$2)</f>
        <v>0.57028602681192497</v>
      </c>
      <c r="W1347" s="23">
        <f t="shared" si="300"/>
        <v>25784978.961086188</v>
      </c>
      <c r="X1347" s="23">
        <f t="shared" si="301"/>
        <v>51701827.779174224</v>
      </c>
      <c r="Y1347" s="23">
        <f t="shared" si="302"/>
        <v>25916848.818088036</v>
      </c>
      <c r="Z1347" s="17">
        <f>IFERROR(INDEX(Cost_Components!$T$2:$T$29,MATCH(E1347,Cost_Components!$A$2:$A$29,0)),"")</f>
        <v>0.8</v>
      </c>
      <c r="AA1347" s="26">
        <f>IFERROR(INDEX(Cost_Components!$U$2:$U$29,MATCH(E1347,Cost_Components!$A$2:$A$29,0)),"")</f>
        <v>2025</v>
      </c>
      <c r="AB1347" s="26">
        <f>IFERROR(INDEX(Cost_Components!$V$2:$V$29,MATCH(E1347,Cost_Components!$A$2:$A$29,0)),"")</f>
        <v>2050</v>
      </c>
      <c r="AC1347" s="26">
        <f>IFERROR(INDEX(Cost_Components!$M$2:$M$29,MATCH(E1347,Cost_Components!$A$2:$A$29,0)),"")</f>
        <v>30</v>
      </c>
      <c r="AD1347" s="26">
        <f>IFERROR(INDEX(Cost_Components!$N$2:$N$29,MATCH(E1347,Cost_Components!$A$2:$A$29,0)),"")</f>
        <v>95</v>
      </c>
      <c r="AE1347" s="16" t="str">
        <f>IFERROR(INDEX(Cost_Components!$O$2:$O$29,MATCH(E1347,Cost_Components!$A$2:$A$29,0)),"")</f>
        <v>Both</v>
      </c>
      <c r="AF1347" s="11">
        <v>4064431.0232661502</v>
      </c>
      <c r="AG1347" s="11">
        <v>4491661.8670734502</v>
      </c>
      <c r="AH1347" s="23">
        <f t="shared" si="303"/>
        <v>1</v>
      </c>
      <c r="AI1347" s="10">
        <v>318840890.73215598</v>
      </c>
      <c r="AJ1347" s="29">
        <f t="shared" si="304"/>
        <v>0.14180777309618256</v>
      </c>
      <c r="AK1347" s="29">
        <f t="shared" si="305"/>
        <v>0.28434078125221007</v>
      </c>
      <c r="AL1347" s="29">
        <f t="shared" si="306"/>
        <v>0.14253300815602751</v>
      </c>
      <c r="AM1347" s="29">
        <f t="shared" si="307"/>
        <v>8.1284582910852624E-2</v>
      </c>
    </row>
    <row r="1348" spans="1:39">
      <c r="A1348" t="s">
        <v>115</v>
      </c>
      <c r="B1348" s="20">
        <v>2045</v>
      </c>
      <c r="C1348" t="s">
        <v>262</v>
      </c>
      <c r="D1348" t="s">
        <v>226</v>
      </c>
      <c r="E1348" s="22" t="s">
        <v>361</v>
      </c>
      <c r="F1348" s="22" t="s">
        <v>362</v>
      </c>
      <c r="G1348" s="22" t="s">
        <v>266</v>
      </c>
      <c r="H1348" s="22" t="s">
        <v>237</v>
      </c>
      <c r="I1348" s="22" t="s">
        <v>309</v>
      </c>
      <c r="J1348" s="17">
        <f>IFERROR(INDEX(Cost_Components!$K$2:$K$29,MATCH(E1348,Cost_Components!$A$2:$A$29,0)),"")</f>
        <v>0.5</v>
      </c>
      <c r="K1348" s="17">
        <f t="shared" si="294"/>
        <v>0.70576923076923082</v>
      </c>
      <c r="L1348" s="17">
        <f>IFERROR(INDEX(Cost_Components!$S$2:$S$29,MATCH(E1348,Cost_Components!$A$2:$A$29,0)),"")</f>
        <v>0.31</v>
      </c>
      <c r="M1348" s="28">
        <f>IFERROR(INDEX(Cost_Components!$L$2:$L$29,MATCH(E1348,Cost_Components!$A$2:$A$29,0)),"")</f>
        <v>1</v>
      </c>
      <c r="N1348" s="29">
        <f>IFERROR(INDEX(Cost_Components!$P$2:$P$29,MATCH(E1348,Cost_Components!$A$2:$A$29,0)),"")</f>
        <v>64.94344126</v>
      </c>
      <c r="O1348" s="23">
        <f t="shared" si="295"/>
        <v>2048712.4389289101</v>
      </c>
      <c r="P1348" s="23">
        <f t="shared" si="296"/>
        <v>2280697.2004187852</v>
      </c>
      <c r="Q1348" s="23">
        <f t="shared" si="297"/>
        <v>45916060.646845587</v>
      </c>
      <c r="R1348" s="23">
        <f t="shared" si="298"/>
        <v>93902903.824210465</v>
      </c>
      <c r="S1348" s="23">
        <f t="shared" si="299"/>
        <v>47986843.177364878</v>
      </c>
      <c r="T1348" s="16">
        <f>IFERROR(INDEX(Cost_Components!$R$2:$R$29,MATCH(E1348,Cost_Components!$A$2:$A$29,0)),"")</f>
        <v>1</v>
      </c>
      <c r="U1348" s="26">
        <f>IFERROR(INDEX(Cost_Components!$Q$2:$Q$29,MATCH(E1348,Cost_Components!$A$2:$A$29,0)),"")</f>
        <v>2023</v>
      </c>
      <c r="V1348" s="30">
        <f>1/(1+Calculation_Assumptions!$B$5)^(B1348-Calculation_Assumptions!$B$2)</f>
        <v>0.55367575418633497</v>
      </c>
      <c r="W1348" s="23">
        <f t="shared" si="300"/>
        <v>25422609.507907726</v>
      </c>
      <c r="X1348" s="23">
        <f t="shared" si="301"/>
        <v>51991761.09515661</v>
      </c>
      <c r="Y1348" s="23">
        <f t="shared" si="302"/>
        <v>26569151.58724888</v>
      </c>
      <c r="Z1348" s="17">
        <f>IFERROR(INDEX(Cost_Components!$T$2:$T$29,MATCH(E1348,Cost_Components!$A$2:$A$29,0)),"")</f>
        <v>0.8</v>
      </c>
      <c r="AA1348" s="26">
        <f>IFERROR(INDEX(Cost_Components!$U$2:$U$29,MATCH(E1348,Cost_Components!$A$2:$A$29,0)),"")</f>
        <v>2025</v>
      </c>
      <c r="AB1348" s="26">
        <f>IFERROR(INDEX(Cost_Components!$V$2:$V$29,MATCH(E1348,Cost_Components!$A$2:$A$29,0)),"")</f>
        <v>2050</v>
      </c>
      <c r="AC1348" s="26">
        <f>IFERROR(INDEX(Cost_Components!$M$2:$M$29,MATCH(E1348,Cost_Components!$A$2:$A$29,0)),"")</f>
        <v>30</v>
      </c>
      <c r="AD1348" s="26">
        <f>IFERROR(INDEX(Cost_Components!$N$2:$N$29,MATCH(E1348,Cost_Components!$A$2:$A$29,0)),"")</f>
        <v>95</v>
      </c>
      <c r="AE1348" s="16" t="str">
        <f>IFERROR(INDEX(Cost_Components!$O$2:$O$29,MATCH(E1348,Cost_Components!$A$2:$A$29,0)),"")</f>
        <v>Both</v>
      </c>
      <c r="AF1348" s="11">
        <v>4097424.8778578201</v>
      </c>
      <c r="AG1348" s="11">
        <v>4561394.4008375704</v>
      </c>
      <c r="AH1348" s="23">
        <f t="shared" si="303"/>
        <v>1</v>
      </c>
      <c r="AI1348" s="10">
        <v>319784682.33108002</v>
      </c>
      <c r="AJ1348" s="29">
        <f t="shared" si="304"/>
        <v>0.1435843027631564</v>
      </c>
      <c r="AK1348" s="29">
        <f t="shared" si="305"/>
        <v>0.29364415812446809</v>
      </c>
      <c r="AL1348" s="29">
        <f t="shared" si="306"/>
        <v>0.15005985536131169</v>
      </c>
      <c r="AM1348" s="29">
        <f t="shared" si="307"/>
        <v>8.308450359026659E-2</v>
      </c>
    </row>
    <row r="1349" spans="1:39">
      <c r="A1349" t="s">
        <v>115</v>
      </c>
      <c r="B1349" s="20">
        <v>2046</v>
      </c>
      <c r="C1349" t="s">
        <v>262</v>
      </c>
      <c r="D1349" t="s">
        <v>226</v>
      </c>
      <c r="E1349" s="22" t="s">
        <v>361</v>
      </c>
      <c r="F1349" s="22" t="s">
        <v>362</v>
      </c>
      <c r="G1349" s="22" t="s">
        <v>266</v>
      </c>
      <c r="H1349" s="22" t="s">
        <v>237</v>
      </c>
      <c r="I1349" s="22" t="s">
        <v>309</v>
      </c>
      <c r="J1349" s="17">
        <f>IFERROR(INDEX(Cost_Components!$K$2:$K$29,MATCH(E1349,Cost_Components!$A$2:$A$29,0)),"")</f>
        <v>0.5</v>
      </c>
      <c r="K1349" s="17">
        <f t="shared" si="294"/>
        <v>0.72461538461538466</v>
      </c>
      <c r="L1349" s="17">
        <f>IFERROR(INDEX(Cost_Components!$S$2:$S$29,MATCH(E1349,Cost_Components!$A$2:$A$29,0)),"")</f>
        <v>0.31</v>
      </c>
      <c r="M1349" s="28">
        <f>IFERROR(INDEX(Cost_Components!$L$2:$L$29,MATCH(E1349,Cost_Components!$A$2:$A$29,0)),"")</f>
        <v>1</v>
      </c>
      <c r="N1349" s="29">
        <f>IFERROR(INDEX(Cost_Components!$P$2:$P$29,MATCH(E1349,Cost_Components!$A$2:$A$29,0)),"")</f>
        <v>64.94344126</v>
      </c>
      <c r="O1349" s="23">
        <f t="shared" si="295"/>
        <v>2063430.6617555299</v>
      </c>
      <c r="P1349" s="23">
        <f t="shared" si="296"/>
        <v>2314245.25549924</v>
      </c>
      <c r="Q1349" s="23">
        <f t="shared" si="297"/>
        <v>46591465.751642063</v>
      </c>
      <c r="R1349" s="23">
        <f t="shared" si="298"/>
        <v>97103017.902466625</v>
      </c>
      <c r="S1349" s="23">
        <f t="shared" si="299"/>
        <v>50511552.150824562</v>
      </c>
      <c r="T1349" s="16">
        <f>IFERROR(INDEX(Cost_Components!$R$2:$R$29,MATCH(E1349,Cost_Components!$A$2:$A$29,0)),"")</f>
        <v>1</v>
      </c>
      <c r="U1349" s="26">
        <f>IFERROR(INDEX(Cost_Components!$Q$2:$Q$29,MATCH(E1349,Cost_Components!$A$2:$A$29,0)),"")</f>
        <v>2023</v>
      </c>
      <c r="V1349" s="30">
        <f>1/(1+Calculation_Assumptions!$B$5)^(B1349-Calculation_Assumptions!$B$2)</f>
        <v>0.5375492759090631</v>
      </c>
      <c r="W1349" s="23">
        <f t="shared" si="300"/>
        <v>25045208.678337105</v>
      </c>
      <c r="X1349" s="23">
        <f t="shared" si="301"/>
        <v>52197656.962055728</v>
      </c>
      <c r="Y1349" s="23">
        <f t="shared" si="302"/>
        <v>27152448.283718623</v>
      </c>
      <c r="Z1349" s="17">
        <f>IFERROR(INDEX(Cost_Components!$T$2:$T$29,MATCH(E1349,Cost_Components!$A$2:$A$29,0)),"")</f>
        <v>0.8</v>
      </c>
      <c r="AA1349" s="26">
        <f>IFERROR(INDEX(Cost_Components!$U$2:$U$29,MATCH(E1349,Cost_Components!$A$2:$A$29,0)),"")</f>
        <v>2025</v>
      </c>
      <c r="AB1349" s="26">
        <f>IFERROR(INDEX(Cost_Components!$V$2:$V$29,MATCH(E1349,Cost_Components!$A$2:$A$29,0)),"")</f>
        <v>2050</v>
      </c>
      <c r="AC1349" s="26">
        <f>IFERROR(INDEX(Cost_Components!$M$2:$M$29,MATCH(E1349,Cost_Components!$A$2:$A$29,0)),"")</f>
        <v>30</v>
      </c>
      <c r="AD1349" s="26">
        <f>IFERROR(INDEX(Cost_Components!$N$2:$N$29,MATCH(E1349,Cost_Components!$A$2:$A$29,0)),"")</f>
        <v>95</v>
      </c>
      <c r="AE1349" s="16" t="str">
        <f>IFERROR(INDEX(Cost_Components!$O$2:$O$29,MATCH(E1349,Cost_Components!$A$2:$A$29,0)),"")</f>
        <v>Both</v>
      </c>
      <c r="AF1349" s="11">
        <v>4126861.3235110599</v>
      </c>
      <c r="AG1349" s="11">
        <v>4628490.51099848</v>
      </c>
      <c r="AH1349" s="23">
        <f t="shared" si="303"/>
        <v>1</v>
      </c>
      <c r="AI1349" s="10">
        <v>320645615.981408</v>
      </c>
      <c r="AJ1349" s="29">
        <f t="shared" si="304"/>
        <v>0.1453051700365165</v>
      </c>
      <c r="AK1349" s="29">
        <f t="shared" si="305"/>
        <v>0.30283594430337368</v>
      </c>
      <c r="AL1349" s="29">
        <f t="shared" si="306"/>
        <v>0.15753077426685719</v>
      </c>
      <c r="AM1349" s="29">
        <f t="shared" si="307"/>
        <v>8.4680553640543166E-2</v>
      </c>
    </row>
    <row r="1350" spans="1:39">
      <c r="A1350" t="s">
        <v>115</v>
      </c>
      <c r="B1350" s="20">
        <v>2047</v>
      </c>
      <c r="C1350" t="s">
        <v>262</v>
      </c>
      <c r="D1350" t="s">
        <v>226</v>
      </c>
      <c r="E1350" s="22" t="s">
        <v>361</v>
      </c>
      <c r="F1350" s="22" t="s">
        <v>362</v>
      </c>
      <c r="G1350" s="22" t="s">
        <v>266</v>
      </c>
      <c r="H1350" s="22" t="s">
        <v>237</v>
      </c>
      <c r="I1350" s="22" t="s">
        <v>309</v>
      </c>
      <c r="J1350" s="17">
        <f>IFERROR(INDEX(Cost_Components!$K$2:$K$29,MATCH(E1350,Cost_Components!$A$2:$A$29,0)),"")</f>
        <v>0.5</v>
      </c>
      <c r="K1350" s="17">
        <f t="shared" si="294"/>
        <v>0.74346153846153851</v>
      </c>
      <c r="L1350" s="17">
        <f>IFERROR(INDEX(Cost_Components!$S$2:$S$29,MATCH(E1350,Cost_Components!$A$2:$A$29,0)),"")</f>
        <v>0.31</v>
      </c>
      <c r="M1350" s="28">
        <f>IFERROR(INDEX(Cost_Components!$L$2:$L$29,MATCH(E1350,Cost_Components!$A$2:$A$29,0)),"")</f>
        <v>1</v>
      </c>
      <c r="N1350" s="29">
        <f>IFERROR(INDEX(Cost_Components!$P$2:$P$29,MATCH(E1350,Cost_Components!$A$2:$A$29,0)),"")</f>
        <v>64.94344126</v>
      </c>
      <c r="O1350" s="23">
        <f t="shared" si="295"/>
        <v>2076440.51447317</v>
      </c>
      <c r="P1350" s="23">
        <f t="shared" si="296"/>
        <v>2346546.5865012952</v>
      </c>
      <c r="Q1350" s="23">
        <f t="shared" si="297"/>
        <v>47241771.225333117</v>
      </c>
      <c r="R1350" s="23">
        <f t="shared" si="298"/>
        <v>100256675.10006911</v>
      </c>
      <c r="S1350" s="23">
        <f t="shared" si="299"/>
        <v>53014903.874735989</v>
      </c>
      <c r="T1350" s="16">
        <f>IFERROR(INDEX(Cost_Components!$R$2:$R$29,MATCH(E1350,Cost_Components!$A$2:$A$29,0)),"")</f>
        <v>1</v>
      </c>
      <c r="U1350" s="26">
        <f>IFERROR(INDEX(Cost_Components!$Q$2:$Q$29,MATCH(E1350,Cost_Components!$A$2:$A$29,0)),"")</f>
        <v>2023</v>
      </c>
      <c r="V1350" s="30">
        <f>1/(1+Calculation_Assumptions!$B$5)^(B1350-Calculation_Assumptions!$B$2)</f>
        <v>0.52189250088258554</v>
      </c>
      <c r="W1350" s="23">
        <f t="shared" si="300"/>
        <v>24655126.130912069</v>
      </c>
      <c r="X1350" s="23">
        <f t="shared" si="301"/>
        <v>52323206.898147911</v>
      </c>
      <c r="Y1350" s="23">
        <f t="shared" si="302"/>
        <v>27668080.767235838</v>
      </c>
      <c r="Z1350" s="17">
        <f>IFERROR(INDEX(Cost_Components!$T$2:$T$29,MATCH(E1350,Cost_Components!$A$2:$A$29,0)),"")</f>
        <v>0.8</v>
      </c>
      <c r="AA1350" s="26">
        <f>IFERROR(INDEX(Cost_Components!$U$2:$U$29,MATCH(E1350,Cost_Components!$A$2:$A$29,0)),"")</f>
        <v>2025</v>
      </c>
      <c r="AB1350" s="26">
        <f>IFERROR(INDEX(Cost_Components!$V$2:$V$29,MATCH(E1350,Cost_Components!$A$2:$A$29,0)),"")</f>
        <v>2050</v>
      </c>
      <c r="AC1350" s="26">
        <f>IFERROR(INDEX(Cost_Components!$M$2:$M$29,MATCH(E1350,Cost_Components!$A$2:$A$29,0)),"")</f>
        <v>30</v>
      </c>
      <c r="AD1350" s="26">
        <f>IFERROR(INDEX(Cost_Components!$N$2:$N$29,MATCH(E1350,Cost_Components!$A$2:$A$29,0)),"")</f>
        <v>95</v>
      </c>
      <c r="AE1350" s="16" t="str">
        <f>IFERROR(INDEX(Cost_Components!$O$2:$O$29,MATCH(E1350,Cost_Components!$A$2:$A$29,0)),"")</f>
        <v>Both</v>
      </c>
      <c r="AF1350" s="11">
        <v>4152881.0289463401</v>
      </c>
      <c r="AG1350" s="11">
        <v>4693093.1730025904</v>
      </c>
      <c r="AH1350" s="23">
        <f t="shared" si="303"/>
        <v>1</v>
      </c>
      <c r="AI1350" s="10">
        <v>321429520.52287501</v>
      </c>
      <c r="AJ1350" s="29">
        <f t="shared" si="304"/>
        <v>0.14697396539211491</v>
      </c>
      <c r="AK1350" s="29">
        <f t="shared" si="305"/>
        <v>0.31190873488215964</v>
      </c>
      <c r="AL1350" s="29">
        <f t="shared" si="306"/>
        <v>0.16493476949004471</v>
      </c>
      <c r="AM1350" s="29">
        <f t="shared" si="307"/>
        <v>8.6078219331652203E-2</v>
      </c>
    </row>
    <row r="1351" spans="1:39">
      <c r="A1351" t="s">
        <v>115</v>
      </c>
      <c r="B1351" s="20">
        <v>2048</v>
      </c>
      <c r="C1351" t="s">
        <v>262</v>
      </c>
      <c r="D1351" t="s">
        <v>226</v>
      </c>
      <c r="E1351" s="22" t="s">
        <v>361</v>
      </c>
      <c r="F1351" s="22" t="s">
        <v>362</v>
      </c>
      <c r="G1351" s="22" t="s">
        <v>266</v>
      </c>
      <c r="H1351" s="22" t="s">
        <v>237</v>
      </c>
      <c r="I1351" s="22" t="s">
        <v>309</v>
      </c>
      <c r="J1351" s="17">
        <f>IFERROR(INDEX(Cost_Components!$K$2:$K$29,MATCH(E1351,Cost_Components!$A$2:$A$29,0)),"")</f>
        <v>0.5</v>
      </c>
      <c r="K1351" s="17">
        <f t="shared" si="294"/>
        <v>0.76230769230769235</v>
      </c>
      <c r="L1351" s="17">
        <f>IFERROR(INDEX(Cost_Components!$S$2:$S$29,MATCH(E1351,Cost_Components!$A$2:$A$29,0)),"")</f>
        <v>0.31</v>
      </c>
      <c r="M1351" s="28">
        <f>IFERROR(INDEX(Cost_Components!$L$2:$L$29,MATCH(E1351,Cost_Components!$A$2:$A$29,0)),"")</f>
        <v>1</v>
      </c>
      <c r="N1351" s="29">
        <f>IFERROR(INDEX(Cost_Components!$P$2:$P$29,MATCH(E1351,Cost_Components!$A$2:$A$29,0)),"")</f>
        <v>64.94344126</v>
      </c>
      <c r="O1351" s="23">
        <f t="shared" si="295"/>
        <v>2088742.9370818201</v>
      </c>
      <c r="P1351" s="23">
        <f t="shared" si="296"/>
        <v>2378719.0566731552</v>
      </c>
      <c r="Q1351" s="23">
        <f t="shared" si="297"/>
        <v>47889482.412639655</v>
      </c>
      <c r="R1351" s="23">
        <f t="shared" si="298"/>
        <v>103407156.04110658</v>
      </c>
      <c r="S1351" s="23">
        <f t="shared" si="299"/>
        <v>55517673.628466927</v>
      </c>
      <c r="T1351" s="16">
        <f>IFERROR(INDEX(Cost_Components!$R$2:$R$29,MATCH(E1351,Cost_Components!$A$2:$A$29,0)),"")</f>
        <v>1</v>
      </c>
      <c r="U1351" s="26">
        <f>IFERROR(INDEX(Cost_Components!$Q$2:$Q$29,MATCH(E1351,Cost_Components!$A$2:$A$29,0)),"")</f>
        <v>2023</v>
      </c>
      <c r="V1351" s="30">
        <f>1/(1+Calculation_Assumptions!$B$5)^(B1351-Calculation_Assumptions!$B$2)</f>
        <v>0.50669174842969467</v>
      </c>
      <c r="W1351" s="23">
        <f t="shared" si="300"/>
        <v>24265205.575053498</v>
      </c>
      <c r="X1351" s="23">
        <f t="shared" si="301"/>
        <v>52395552.694610558</v>
      </c>
      <c r="Y1351" s="23">
        <f t="shared" si="302"/>
        <v>28130347.119557057</v>
      </c>
      <c r="Z1351" s="17">
        <f>IFERROR(INDEX(Cost_Components!$T$2:$T$29,MATCH(E1351,Cost_Components!$A$2:$A$29,0)),"")</f>
        <v>0.8</v>
      </c>
      <c r="AA1351" s="26">
        <f>IFERROR(INDEX(Cost_Components!$U$2:$U$29,MATCH(E1351,Cost_Components!$A$2:$A$29,0)),"")</f>
        <v>2025</v>
      </c>
      <c r="AB1351" s="26">
        <f>IFERROR(INDEX(Cost_Components!$V$2:$V$29,MATCH(E1351,Cost_Components!$A$2:$A$29,0)),"")</f>
        <v>2050</v>
      </c>
      <c r="AC1351" s="26">
        <f>IFERROR(INDEX(Cost_Components!$M$2:$M$29,MATCH(E1351,Cost_Components!$A$2:$A$29,0)),"")</f>
        <v>30</v>
      </c>
      <c r="AD1351" s="26">
        <f>IFERROR(INDEX(Cost_Components!$N$2:$N$29,MATCH(E1351,Cost_Components!$A$2:$A$29,0)),"")</f>
        <v>95</v>
      </c>
      <c r="AE1351" s="16" t="str">
        <f>IFERROR(INDEX(Cost_Components!$O$2:$O$29,MATCH(E1351,Cost_Components!$A$2:$A$29,0)),"")</f>
        <v>Both</v>
      </c>
      <c r="AF1351" s="11">
        <v>4177485.8741636402</v>
      </c>
      <c r="AG1351" s="11">
        <v>4757438.1133463103</v>
      </c>
      <c r="AH1351" s="23">
        <f t="shared" si="303"/>
        <v>1</v>
      </c>
      <c r="AI1351" s="10">
        <v>322136832.26016098</v>
      </c>
      <c r="AJ1351" s="29">
        <f t="shared" si="304"/>
        <v>0.14866192753135296</v>
      </c>
      <c r="AK1351" s="29">
        <f t="shared" si="305"/>
        <v>0.32100382721089749</v>
      </c>
      <c r="AL1351" s="29">
        <f t="shared" si="306"/>
        <v>0.17234189967954452</v>
      </c>
      <c r="AM1351" s="29">
        <f t="shared" si="307"/>
        <v>8.7324218476323448E-2</v>
      </c>
    </row>
    <row r="1352" spans="1:39">
      <c r="A1352" t="s">
        <v>115</v>
      </c>
      <c r="B1352" s="20">
        <v>2049</v>
      </c>
      <c r="C1352" t="s">
        <v>262</v>
      </c>
      <c r="D1352" t="s">
        <v>226</v>
      </c>
      <c r="E1352" s="22" t="s">
        <v>361</v>
      </c>
      <c r="F1352" s="22" t="s">
        <v>362</v>
      </c>
      <c r="G1352" s="22" t="s">
        <v>266</v>
      </c>
      <c r="H1352" s="22" t="s">
        <v>237</v>
      </c>
      <c r="I1352" s="22" t="s">
        <v>309</v>
      </c>
      <c r="J1352" s="17">
        <f>IFERROR(INDEX(Cost_Components!$K$2:$K$29,MATCH(E1352,Cost_Components!$A$2:$A$29,0)),"")</f>
        <v>0.5</v>
      </c>
      <c r="K1352" s="17">
        <f t="shared" si="294"/>
        <v>0.7811538461538462</v>
      </c>
      <c r="L1352" s="17">
        <f>IFERROR(INDEX(Cost_Components!$S$2:$S$29,MATCH(E1352,Cost_Components!$A$2:$A$29,0)),"")</f>
        <v>0.31</v>
      </c>
      <c r="M1352" s="28">
        <f>IFERROR(INDEX(Cost_Components!$L$2:$L$29,MATCH(E1352,Cost_Components!$A$2:$A$29,0)),"")</f>
        <v>1</v>
      </c>
      <c r="N1352" s="29">
        <f>IFERROR(INDEX(Cost_Components!$P$2:$P$29,MATCH(E1352,Cost_Components!$A$2:$A$29,0)),"")</f>
        <v>64.94344126</v>
      </c>
      <c r="O1352" s="23">
        <f t="shared" si="295"/>
        <v>2099502.0617528199</v>
      </c>
      <c r="P1352" s="23">
        <f t="shared" si="296"/>
        <v>2409683.6399020301</v>
      </c>
      <c r="Q1352" s="23">
        <f t="shared" si="297"/>
        <v>48512875.856179751</v>
      </c>
      <c r="R1352" s="23">
        <f t="shared" si="298"/>
        <v>106509458.92264992</v>
      </c>
      <c r="S1352" s="23">
        <f t="shared" si="299"/>
        <v>57996583.066470169</v>
      </c>
      <c r="T1352" s="16">
        <f>IFERROR(INDEX(Cost_Components!$R$2:$R$29,MATCH(E1352,Cost_Components!$A$2:$A$29,0)),"")</f>
        <v>1</v>
      </c>
      <c r="U1352" s="26">
        <f>IFERROR(INDEX(Cost_Components!$Q$2:$Q$29,MATCH(E1352,Cost_Components!$A$2:$A$29,0)),"")</f>
        <v>2023</v>
      </c>
      <c r="V1352" s="30">
        <f>1/(1+Calculation_Assumptions!$B$5)^(B1352-Calculation_Assumptions!$B$2)</f>
        <v>0.49193373633950943</v>
      </c>
      <c r="W1352" s="23">
        <f t="shared" si="300"/>
        <v>23865120.280505281</v>
      </c>
      <c r="X1352" s="23">
        <f t="shared" si="301"/>
        <v>52395596.083318673</v>
      </c>
      <c r="Y1352" s="23">
        <f t="shared" si="302"/>
        <v>28530475.802813392</v>
      </c>
      <c r="Z1352" s="17">
        <f>IFERROR(INDEX(Cost_Components!$T$2:$T$29,MATCH(E1352,Cost_Components!$A$2:$A$29,0)),"")</f>
        <v>0.8</v>
      </c>
      <c r="AA1352" s="26">
        <f>IFERROR(INDEX(Cost_Components!$U$2:$U$29,MATCH(E1352,Cost_Components!$A$2:$A$29,0)),"")</f>
        <v>2025</v>
      </c>
      <c r="AB1352" s="26">
        <f>IFERROR(INDEX(Cost_Components!$V$2:$V$29,MATCH(E1352,Cost_Components!$A$2:$A$29,0)),"")</f>
        <v>2050</v>
      </c>
      <c r="AC1352" s="26">
        <f>IFERROR(INDEX(Cost_Components!$M$2:$M$29,MATCH(E1352,Cost_Components!$A$2:$A$29,0)),"")</f>
        <v>30</v>
      </c>
      <c r="AD1352" s="26">
        <f>IFERROR(INDEX(Cost_Components!$N$2:$N$29,MATCH(E1352,Cost_Components!$A$2:$A$29,0)),"")</f>
        <v>95</v>
      </c>
      <c r="AE1352" s="16" t="str">
        <f>IFERROR(INDEX(Cost_Components!$O$2:$O$29,MATCH(E1352,Cost_Components!$A$2:$A$29,0)),"")</f>
        <v>Both</v>
      </c>
      <c r="AF1352" s="11">
        <v>4199004.1235056398</v>
      </c>
      <c r="AG1352" s="11">
        <v>4819367.2798040602</v>
      </c>
      <c r="AH1352" s="23">
        <f t="shared" si="303"/>
        <v>1</v>
      </c>
      <c r="AI1352" s="10">
        <v>322765819.75268102</v>
      </c>
      <c r="AJ1352" s="29">
        <f t="shared" si="304"/>
        <v>0.15030363467033991</v>
      </c>
      <c r="AK1352" s="29">
        <f t="shared" si="305"/>
        <v>0.32998989485399255</v>
      </c>
      <c r="AL1352" s="29">
        <f t="shared" si="306"/>
        <v>0.17968626018365264</v>
      </c>
      <c r="AM1352" s="29">
        <f t="shared" si="307"/>
        <v>8.8393733341017466E-2</v>
      </c>
    </row>
    <row r="1353" spans="1:39">
      <c r="A1353" t="s">
        <v>115</v>
      </c>
      <c r="B1353" s="20">
        <v>2050</v>
      </c>
      <c r="C1353" t="s">
        <v>262</v>
      </c>
      <c r="D1353" t="s">
        <v>226</v>
      </c>
      <c r="E1353" s="22" t="s">
        <v>361</v>
      </c>
      <c r="F1353" s="22" t="s">
        <v>362</v>
      </c>
      <c r="G1353" s="22" t="s">
        <v>266</v>
      </c>
      <c r="H1353" s="22" t="s">
        <v>237</v>
      </c>
      <c r="I1353" s="22" t="s">
        <v>309</v>
      </c>
      <c r="J1353" s="17">
        <f>IFERROR(INDEX(Cost_Components!$K$2:$K$29,MATCH(E1353,Cost_Components!$A$2:$A$29,0)),"")</f>
        <v>0.5</v>
      </c>
      <c r="K1353" s="17">
        <f t="shared" si="294"/>
        <v>0.8</v>
      </c>
      <c r="L1353" s="17">
        <f>IFERROR(INDEX(Cost_Components!$S$2:$S$29,MATCH(E1353,Cost_Components!$A$2:$A$29,0)),"")</f>
        <v>0.31</v>
      </c>
      <c r="M1353" s="28">
        <f>IFERROR(INDEX(Cost_Components!$L$2:$L$29,MATCH(E1353,Cost_Components!$A$2:$A$29,0)),"")</f>
        <v>1</v>
      </c>
      <c r="N1353" s="29">
        <f>IFERROR(INDEX(Cost_Components!$P$2:$P$29,MATCH(E1353,Cost_Components!$A$2:$A$29,0)),"")</f>
        <v>64.94344126</v>
      </c>
      <c r="O1353" s="23">
        <f t="shared" si="295"/>
        <v>2108541.2082156301</v>
      </c>
      <c r="P1353" s="23">
        <f t="shared" si="296"/>
        <v>2439156.1888552401</v>
      </c>
      <c r="Q1353" s="23">
        <f t="shared" si="297"/>
        <v>49106230.969214588</v>
      </c>
      <c r="R1353" s="23">
        <f t="shared" si="298"/>
        <v>109548737.68003297</v>
      </c>
      <c r="S1353" s="23">
        <f t="shared" si="299"/>
        <v>60442506.71081838</v>
      </c>
      <c r="T1353" s="16">
        <f>IFERROR(INDEX(Cost_Components!$R$2:$R$29,MATCH(E1353,Cost_Components!$A$2:$A$29,0)),"")</f>
        <v>1</v>
      </c>
      <c r="U1353" s="26">
        <f>IFERROR(INDEX(Cost_Components!$Q$2:$Q$29,MATCH(E1353,Cost_Components!$A$2:$A$29,0)),"")</f>
        <v>2023</v>
      </c>
      <c r="V1353" s="30">
        <f>1/(1+Calculation_Assumptions!$B$5)^(B1353-Calculation_Assumptions!$B$2)</f>
        <v>0.47760556926165965</v>
      </c>
      <c r="W1353" s="23">
        <f t="shared" si="300"/>
        <v>23453409.396346275</v>
      </c>
      <c r="X1353" s="23">
        <f t="shared" si="301"/>
        <v>52321087.221568368</v>
      </c>
      <c r="Y1353" s="23">
        <f t="shared" si="302"/>
        <v>28867677.825222097</v>
      </c>
      <c r="Z1353" s="17">
        <f>IFERROR(INDEX(Cost_Components!$T$2:$T$29,MATCH(E1353,Cost_Components!$A$2:$A$29,0)),"")</f>
        <v>0.8</v>
      </c>
      <c r="AA1353" s="26">
        <f>IFERROR(INDEX(Cost_Components!$U$2:$U$29,MATCH(E1353,Cost_Components!$A$2:$A$29,0)),"")</f>
        <v>2025</v>
      </c>
      <c r="AB1353" s="26">
        <f>IFERROR(INDEX(Cost_Components!$V$2:$V$29,MATCH(E1353,Cost_Components!$A$2:$A$29,0)),"")</f>
        <v>2050</v>
      </c>
      <c r="AC1353" s="26">
        <f>IFERROR(INDEX(Cost_Components!$M$2:$M$29,MATCH(E1353,Cost_Components!$A$2:$A$29,0)),"")</f>
        <v>30</v>
      </c>
      <c r="AD1353" s="26">
        <f>IFERROR(INDEX(Cost_Components!$N$2:$N$29,MATCH(E1353,Cost_Components!$A$2:$A$29,0)),"")</f>
        <v>95</v>
      </c>
      <c r="AE1353" s="16" t="str">
        <f>IFERROR(INDEX(Cost_Components!$O$2:$O$29,MATCH(E1353,Cost_Components!$A$2:$A$29,0)),"")</f>
        <v>Both</v>
      </c>
      <c r="AF1353" s="11">
        <v>4217082.4164312603</v>
      </c>
      <c r="AG1353" s="11">
        <v>4878312.3777104802</v>
      </c>
      <c r="AH1353" s="23">
        <f t="shared" si="303"/>
        <v>1</v>
      </c>
      <c r="AI1353" s="10">
        <v>323312042.56328499</v>
      </c>
      <c r="AJ1353" s="29">
        <f t="shared" si="304"/>
        <v>0.15188494242246653</v>
      </c>
      <c r="AK1353" s="29">
        <f t="shared" si="305"/>
        <v>0.33883284028490812</v>
      </c>
      <c r="AL1353" s="29">
        <f t="shared" si="306"/>
        <v>0.18694789786244162</v>
      </c>
      <c r="AM1353" s="29">
        <f t="shared" si="307"/>
        <v>8.9287357180862045E-2</v>
      </c>
    </row>
    <row r="1354" spans="1:39">
      <c r="A1354" t="s">
        <v>115</v>
      </c>
      <c r="B1354" s="20">
        <v>2025</v>
      </c>
      <c r="C1354" t="s">
        <v>262</v>
      </c>
      <c r="D1354" t="s">
        <v>226</v>
      </c>
      <c r="E1354" s="22" t="s">
        <v>363</v>
      </c>
      <c r="F1354" s="22" t="s">
        <v>364</v>
      </c>
      <c r="G1354" s="22" t="s">
        <v>266</v>
      </c>
      <c r="H1354" s="22" t="s">
        <v>237</v>
      </c>
      <c r="I1354" s="22" t="s">
        <v>309</v>
      </c>
      <c r="J1354" s="17">
        <f>IFERROR(INDEX(Cost_Components!$K$2:$K$29,MATCH(E1354,Cost_Components!$A$2:$A$29,0)),"")</f>
        <v>0.5</v>
      </c>
      <c r="K1354" s="17">
        <f t="shared" si="294"/>
        <v>0.32884615384615384</v>
      </c>
      <c r="L1354" s="17">
        <f>IFERROR(INDEX(Cost_Components!$S$2:$S$29,MATCH(E1354,Cost_Components!$A$2:$A$29,0)),"")</f>
        <v>0.31</v>
      </c>
      <c r="M1354" s="28">
        <f>IFERROR(INDEX(Cost_Components!$L$2:$L$29,MATCH(E1354,Cost_Components!$A$2:$A$29,0)),"")</f>
        <v>1</v>
      </c>
      <c r="N1354" s="29">
        <f>IFERROR(INDEX(Cost_Components!$P$2:$P$29,MATCH(E1354,Cost_Components!$A$2:$A$29,0)),"")</f>
        <v>119.7214874</v>
      </c>
      <c r="O1354" s="23">
        <f t="shared" si="295"/>
        <v>1494502.294951315</v>
      </c>
      <c r="P1354" s="23">
        <f t="shared" si="296"/>
        <v>1495797.8818060351</v>
      </c>
      <c r="Q1354" s="23">
        <f t="shared" si="297"/>
        <v>55514535.650472261</v>
      </c>
      <c r="R1354" s="23">
        <f t="shared" si="298"/>
        <v>58838481.619812936</v>
      </c>
      <c r="S1354" s="23">
        <f t="shared" si="299"/>
        <v>3323945.9693406746</v>
      </c>
      <c r="T1354" s="16">
        <f>IFERROR(INDEX(Cost_Components!$R$2:$R$29,MATCH(E1354,Cost_Components!$A$2:$A$29,0)),"")</f>
        <v>1</v>
      </c>
      <c r="U1354" s="26">
        <f>IFERROR(INDEX(Cost_Components!$Q$2:$Q$29,MATCH(E1354,Cost_Components!$A$2:$A$29,0)),"")</f>
        <v>2023</v>
      </c>
      <c r="V1354" s="30">
        <f>1/(1+Calculation_Assumptions!$B$5)^(B1354-Calculation_Assumptions!$B$2)</f>
        <v>1</v>
      </c>
      <c r="W1354" s="23">
        <f t="shared" si="300"/>
        <v>55514535.650472261</v>
      </c>
      <c r="X1354" s="23">
        <f t="shared" si="301"/>
        <v>58838481.619812936</v>
      </c>
      <c r="Y1354" s="23">
        <f t="shared" si="302"/>
        <v>3323945.9693406746</v>
      </c>
      <c r="Z1354" s="17">
        <f>IFERROR(INDEX(Cost_Components!$T$2:$T$29,MATCH(E1354,Cost_Components!$A$2:$A$29,0)),"")</f>
        <v>0.8</v>
      </c>
      <c r="AA1354" s="26">
        <f>IFERROR(INDEX(Cost_Components!$U$2:$U$29,MATCH(E1354,Cost_Components!$A$2:$A$29,0)),"")</f>
        <v>2025</v>
      </c>
      <c r="AB1354" s="26">
        <f>IFERROR(INDEX(Cost_Components!$V$2:$V$29,MATCH(E1354,Cost_Components!$A$2:$A$29,0)),"")</f>
        <v>2050</v>
      </c>
      <c r="AC1354" s="26">
        <f>IFERROR(INDEX(Cost_Components!$M$2:$M$29,MATCH(E1354,Cost_Components!$A$2:$A$29,0)),"")</f>
        <v>30</v>
      </c>
      <c r="AD1354" s="26">
        <f>IFERROR(INDEX(Cost_Components!$N$2:$N$29,MATCH(E1354,Cost_Components!$A$2:$A$29,0)),"")</f>
        <v>95</v>
      </c>
      <c r="AE1354" s="16" t="str">
        <f>IFERROR(INDEX(Cost_Components!$O$2:$O$29,MATCH(E1354,Cost_Components!$A$2:$A$29,0)),"")</f>
        <v>Both</v>
      </c>
      <c r="AF1354" s="11">
        <v>2989004.5899026301</v>
      </c>
      <c r="AG1354" s="11">
        <v>2991595.7636120701</v>
      </c>
      <c r="AH1354" s="23">
        <f t="shared" si="303"/>
        <v>1</v>
      </c>
      <c r="AI1354" s="10">
        <v>288391907.64445603</v>
      </c>
      <c r="AJ1354" s="29">
        <f t="shared" si="304"/>
        <v>0.19249685646142803</v>
      </c>
      <c r="AK1354" s="29">
        <f t="shared" si="305"/>
        <v>0.2040226513302584</v>
      </c>
      <c r="AL1354" s="29">
        <f t="shared" si="306"/>
        <v>1.1525794868830375E-2</v>
      </c>
      <c r="AM1354" s="29">
        <f t="shared" si="307"/>
        <v>1.1525794868830375E-2</v>
      </c>
    </row>
    <row r="1355" spans="1:39">
      <c r="A1355" t="s">
        <v>115</v>
      </c>
      <c r="B1355" s="20">
        <v>2026</v>
      </c>
      <c r="C1355" t="s">
        <v>262</v>
      </c>
      <c r="D1355" t="s">
        <v>226</v>
      </c>
      <c r="E1355" s="22" t="s">
        <v>363</v>
      </c>
      <c r="F1355" s="22" t="s">
        <v>364</v>
      </c>
      <c r="G1355" s="22" t="s">
        <v>266</v>
      </c>
      <c r="H1355" s="22" t="s">
        <v>237</v>
      </c>
      <c r="I1355" s="22" t="s">
        <v>309</v>
      </c>
      <c r="J1355" s="17">
        <f>IFERROR(INDEX(Cost_Components!$K$2:$K$29,MATCH(E1355,Cost_Components!$A$2:$A$29,0)),"")</f>
        <v>0.5</v>
      </c>
      <c r="K1355" s="17">
        <f t="shared" si="294"/>
        <v>0.34769230769230769</v>
      </c>
      <c r="L1355" s="17">
        <f>IFERROR(INDEX(Cost_Components!$S$2:$S$29,MATCH(E1355,Cost_Components!$A$2:$A$29,0)),"")</f>
        <v>0.31</v>
      </c>
      <c r="M1355" s="28">
        <f>IFERROR(INDEX(Cost_Components!$L$2:$L$29,MATCH(E1355,Cost_Components!$A$2:$A$29,0)),"")</f>
        <v>1</v>
      </c>
      <c r="N1355" s="29">
        <f>IFERROR(INDEX(Cost_Components!$P$2:$P$29,MATCH(E1355,Cost_Components!$A$2:$A$29,0)),"")</f>
        <v>119.7214874</v>
      </c>
      <c r="O1355" s="23">
        <f t="shared" si="295"/>
        <v>1530478.45647905</v>
      </c>
      <c r="P1355" s="23">
        <f t="shared" si="296"/>
        <v>1534309.8942510751</v>
      </c>
      <c r="Q1355" s="23">
        <f t="shared" si="297"/>
        <v>56943857.428405382</v>
      </c>
      <c r="R1355" s="23">
        <f t="shared" si="298"/>
        <v>63708063.903064825</v>
      </c>
      <c r="S1355" s="23">
        <f t="shared" si="299"/>
        <v>6764206.4746594429</v>
      </c>
      <c r="T1355" s="16">
        <f>IFERROR(INDEX(Cost_Components!$R$2:$R$29,MATCH(E1355,Cost_Components!$A$2:$A$29,0)),"")</f>
        <v>1</v>
      </c>
      <c r="U1355" s="26">
        <f>IFERROR(INDEX(Cost_Components!$Q$2:$Q$29,MATCH(E1355,Cost_Components!$A$2:$A$29,0)),"")</f>
        <v>2023</v>
      </c>
      <c r="V1355" s="30">
        <f>1/(1+Calculation_Assumptions!$B$5)^(B1355-Calculation_Assumptions!$B$2)</f>
        <v>0.970873786407767</v>
      </c>
      <c r="W1355" s="23">
        <f t="shared" si="300"/>
        <v>55285298.474179983</v>
      </c>
      <c r="X1355" s="23">
        <f t="shared" si="301"/>
        <v>61852489.226276532</v>
      </c>
      <c r="Y1355" s="23">
        <f t="shared" si="302"/>
        <v>6567190.7520965468</v>
      </c>
      <c r="Z1355" s="17">
        <f>IFERROR(INDEX(Cost_Components!$T$2:$T$29,MATCH(E1355,Cost_Components!$A$2:$A$29,0)),"")</f>
        <v>0.8</v>
      </c>
      <c r="AA1355" s="26">
        <f>IFERROR(INDEX(Cost_Components!$U$2:$U$29,MATCH(E1355,Cost_Components!$A$2:$A$29,0)),"")</f>
        <v>2025</v>
      </c>
      <c r="AB1355" s="26">
        <f>IFERROR(INDEX(Cost_Components!$V$2:$V$29,MATCH(E1355,Cost_Components!$A$2:$A$29,0)),"")</f>
        <v>2050</v>
      </c>
      <c r="AC1355" s="26">
        <f>IFERROR(INDEX(Cost_Components!$M$2:$M$29,MATCH(E1355,Cost_Components!$A$2:$A$29,0)),"")</f>
        <v>30</v>
      </c>
      <c r="AD1355" s="26">
        <f>IFERROR(INDEX(Cost_Components!$N$2:$N$29,MATCH(E1355,Cost_Components!$A$2:$A$29,0)),"")</f>
        <v>95</v>
      </c>
      <c r="AE1355" s="16" t="str">
        <f>IFERROR(INDEX(Cost_Components!$O$2:$O$29,MATCH(E1355,Cost_Components!$A$2:$A$29,0)),"")</f>
        <v>Both</v>
      </c>
      <c r="AF1355" s="11">
        <v>3060956.9129581</v>
      </c>
      <c r="AG1355" s="11">
        <v>3068619.7885021502</v>
      </c>
      <c r="AH1355" s="23">
        <f t="shared" si="303"/>
        <v>1</v>
      </c>
      <c r="AI1355" s="10">
        <v>290472130.233437</v>
      </c>
      <c r="AJ1355" s="29">
        <f t="shared" si="304"/>
        <v>0.19603897070139786</v>
      </c>
      <c r="AK1355" s="29">
        <f t="shared" si="305"/>
        <v>0.21932590865728166</v>
      </c>
      <c r="AL1355" s="29">
        <f t="shared" si="306"/>
        <v>2.3286937955883789E-2</v>
      </c>
      <c r="AM1355" s="29">
        <f t="shared" si="307"/>
        <v>2.2608677627071638E-2</v>
      </c>
    </row>
    <row r="1356" spans="1:39">
      <c r="A1356" t="s">
        <v>115</v>
      </c>
      <c r="B1356" s="20">
        <v>2027</v>
      </c>
      <c r="C1356" t="s">
        <v>262</v>
      </c>
      <c r="D1356" t="s">
        <v>226</v>
      </c>
      <c r="E1356" s="22" t="s">
        <v>363</v>
      </c>
      <c r="F1356" s="22" t="s">
        <v>364</v>
      </c>
      <c r="G1356" s="22" t="s">
        <v>266</v>
      </c>
      <c r="H1356" s="22" t="s">
        <v>237</v>
      </c>
      <c r="I1356" s="22" t="s">
        <v>309</v>
      </c>
      <c r="J1356" s="17">
        <f>IFERROR(INDEX(Cost_Components!$K$2:$K$29,MATCH(E1356,Cost_Components!$A$2:$A$29,0)),"")</f>
        <v>0.5</v>
      </c>
      <c r="K1356" s="17">
        <f t="shared" si="294"/>
        <v>0.36653846153846154</v>
      </c>
      <c r="L1356" s="17">
        <f>IFERROR(INDEX(Cost_Components!$S$2:$S$29,MATCH(E1356,Cost_Components!$A$2:$A$29,0)),"")</f>
        <v>0.31</v>
      </c>
      <c r="M1356" s="28">
        <f>IFERROR(INDEX(Cost_Components!$L$2:$L$29,MATCH(E1356,Cost_Components!$A$2:$A$29,0)),"")</f>
        <v>1</v>
      </c>
      <c r="N1356" s="29">
        <f>IFERROR(INDEX(Cost_Components!$P$2:$P$29,MATCH(E1356,Cost_Components!$A$2:$A$29,0)),"")</f>
        <v>119.7214874</v>
      </c>
      <c r="O1356" s="23">
        <f t="shared" si="295"/>
        <v>1566163.1550411449</v>
      </c>
      <c r="P1356" s="23">
        <f t="shared" si="296"/>
        <v>1573717.8513080401</v>
      </c>
      <c r="Q1356" s="23">
        <f t="shared" si="297"/>
        <v>58406430.991024479</v>
      </c>
      <c r="R1356" s="23">
        <f t="shared" si="298"/>
        <v>68727201.330103979</v>
      </c>
      <c r="S1356" s="23">
        <f t="shared" si="299"/>
        <v>10320770.339079499</v>
      </c>
      <c r="T1356" s="16">
        <f>IFERROR(INDEX(Cost_Components!$R$2:$R$29,MATCH(E1356,Cost_Components!$A$2:$A$29,0)),"")</f>
        <v>1</v>
      </c>
      <c r="U1356" s="26">
        <f>IFERROR(INDEX(Cost_Components!$Q$2:$Q$29,MATCH(E1356,Cost_Components!$A$2:$A$29,0)),"")</f>
        <v>2023</v>
      </c>
      <c r="V1356" s="30">
        <f>1/(1+Calculation_Assumptions!$B$5)^(B1356-Calculation_Assumptions!$B$2)</f>
        <v>0.94259590913375435</v>
      </c>
      <c r="W1356" s="23">
        <f t="shared" si="300"/>
        <v>55053662.919242606</v>
      </c>
      <c r="X1356" s="23">
        <f t="shared" si="301"/>
        <v>64781978.819967933</v>
      </c>
      <c r="Y1356" s="23">
        <f t="shared" si="302"/>
        <v>9728315.9007253274</v>
      </c>
      <c r="Z1356" s="17">
        <f>IFERROR(INDEX(Cost_Components!$T$2:$T$29,MATCH(E1356,Cost_Components!$A$2:$A$29,0)),"")</f>
        <v>0.8</v>
      </c>
      <c r="AA1356" s="26">
        <f>IFERROR(INDEX(Cost_Components!$U$2:$U$29,MATCH(E1356,Cost_Components!$A$2:$A$29,0)),"")</f>
        <v>2025</v>
      </c>
      <c r="AB1356" s="26">
        <f>IFERROR(INDEX(Cost_Components!$V$2:$V$29,MATCH(E1356,Cost_Components!$A$2:$A$29,0)),"")</f>
        <v>2050</v>
      </c>
      <c r="AC1356" s="26">
        <f>IFERROR(INDEX(Cost_Components!$M$2:$M$29,MATCH(E1356,Cost_Components!$A$2:$A$29,0)),"")</f>
        <v>30</v>
      </c>
      <c r="AD1356" s="26">
        <f>IFERROR(INDEX(Cost_Components!$N$2:$N$29,MATCH(E1356,Cost_Components!$A$2:$A$29,0)),"")</f>
        <v>95</v>
      </c>
      <c r="AE1356" s="16" t="str">
        <f>IFERROR(INDEX(Cost_Components!$O$2:$O$29,MATCH(E1356,Cost_Components!$A$2:$A$29,0)),"")</f>
        <v>Both</v>
      </c>
      <c r="AF1356" s="11">
        <v>3132326.3100822899</v>
      </c>
      <c r="AG1356" s="11">
        <v>3147435.7026160802</v>
      </c>
      <c r="AH1356" s="23">
        <f t="shared" si="303"/>
        <v>1</v>
      </c>
      <c r="AI1356" s="10">
        <v>292505080.826208</v>
      </c>
      <c r="AJ1356" s="29">
        <f t="shared" si="304"/>
        <v>0.19967663749993692</v>
      </c>
      <c r="AK1356" s="29">
        <f t="shared" si="305"/>
        <v>0.23496070952332712</v>
      </c>
      <c r="AL1356" s="29">
        <f t="shared" si="306"/>
        <v>3.5284072023390213E-2</v>
      </c>
      <c r="AM1356" s="29">
        <f t="shared" si="307"/>
        <v>3.3258621946828368E-2</v>
      </c>
    </row>
    <row r="1357" spans="1:39">
      <c r="A1357" t="s">
        <v>115</v>
      </c>
      <c r="B1357" s="20">
        <v>2028</v>
      </c>
      <c r="C1357" t="s">
        <v>262</v>
      </c>
      <c r="D1357" t="s">
        <v>226</v>
      </c>
      <c r="E1357" s="22" t="s">
        <v>363</v>
      </c>
      <c r="F1357" s="22" t="s">
        <v>364</v>
      </c>
      <c r="G1357" s="22" t="s">
        <v>266</v>
      </c>
      <c r="H1357" s="22" t="s">
        <v>237</v>
      </c>
      <c r="I1357" s="22" t="s">
        <v>309</v>
      </c>
      <c r="J1357" s="17">
        <f>IFERROR(INDEX(Cost_Components!$K$2:$K$29,MATCH(E1357,Cost_Components!$A$2:$A$29,0)),"")</f>
        <v>0.5</v>
      </c>
      <c r="K1357" s="17">
        <f t="shared" si="294"/>
        <v>0.38538461538461538</v>
      </c>
      <c r="L1357" s="17">
        <f>IFERROR(INDEX(Cost_Components!$S$2:$S$29,MATCH(E1357,Cost_Components!$A$2:$A$29,0)),"")</f>
        <v>0.31</v>
      </c>
      <c r="M1357" s="28">
        <f>IFERROR(INDEX(Cost_Components!$L$2:$L$29,MATCH(E1357,Cost_Components!$A$2:$A$29,0)),"")</f>
        <v>1</v>
      </c>
      <c r="N1357" s="29">
        <f>IFERROR(INDEX(Cost_Components!$P$2:$P$29,MATCH(E1357,Cost_Components!$A$2:$A$29,0)),"")</f>
        <v>119.7214874</v>
      </c>
      <c r="O1357" s="23">
        <f t="shared" si="295"/>
        <v>1600861.4437257899</v>
      </c>
      <c r="P1357" s="23">
        <f t="shared" si="296"/>
        <v>1613326.6489587349</v>
      </c>
      <c r="Q1357" s="23">
        <f t="shared" si="297"/>
        <v>59876458.483373195</v>
      </c>
      <c r="R1357" s="23">
        <f t="shared" si="298"/>
        <v>73861856.996342808</v>
      </c>
      <c r="S1357" s="23">
        <f t="shared" si="299"/>
        <v>13985398.512969613</v>
      </c>
      <c r="T1357" s="16">
        <f>IFERROR(INDEX(Cost_Components!$R$2:$R$29,MATCH(E1357,Cost_Components!$A$2:$A$29,0)),"")</f>
        <v>1</v>
      </c>
      <c r="U1357" s="26">
        <f>IFERROR(INDEX(Cost_Components!$Q$2:$Q$29,MATCH(E1357,Cost_Components!$A$2:$A$29,0)),"")</f>
        <v>2023</v>
      </c>
      <c r="V1357" s="30">
        <f>1/(1+Calculation_Assumptions!$B$5)^(B1357-Calculation_Assumptions!$B$2)</f>
        <v>0.91514165935315961</v>
      </c>
      <c r="W1357" s="23">
        <f t="shared" si="300"/>
        <v>54795441.572664715</v>
      </c>
      <c r="X1357" s="23">
        <f t="shared" si="301"/>
        <v>67594062.374538943</v>
      </c>
      <c r="Y1357" s="23">
        <f t="shared" si="302"/>
        <v>12798620.801874222</v>
      </c>
      <c r="Z1357" s="17">
        <f>IFERROR(INDEX(Cost_Components!$T$2:$T$29,MATCH(E1357,Cost_Components!$A$2:$A$29,0)),"")</f>
        <v>0.8</v>
      </c>
      <c r="AA1357" s="26">
        <f>IFERROR(INDEX(Cost_Components!$U$2:$U$29,MATCH(E1357,Cost_Components!$A$2:$A$29,0)),"")</f>
        <v>2025</v>
      </c>
      <c r="AB1357" s="26">
        <f>IFERROR(INDEX(Cost_Components!$V$2:$V$29,MATCH(E1357,Cost_Components!$A$2:$A$29,0)),"")</f>
        <v>2050</v>
      </c>
      <c r="AC1357" s="26">
        <f>IFERROR(INDEX(Cost_Components!$M$2:$M$29,MATCH(E1357,Cost_Components!$A$2:$A$29,0)),"")</f>
        <v>30</v>
      </c>
      <c r="AD1357" s="26">
        <f>IFERROR(INDEX(Cost_Components!$N$2:$N$29,MATCH(E1357,Cost_Components!$A$2:$A$29,0)),"")</f>
        <v>95</v>
      </c>
      <c r="AE1357" s="16" t="str">
        <f>IFERROR(INDEX(Cost_Components!$O$2:$O$29,MATCH(E1357,Cost_Components!$A$2:$A$29,0)),"")</f>
        <v>Both</v>
      </c>
      <c r="AF1357" s="11">
        <v>3201722.8874515798</v>
      </c>
      <c r="AG1357" s="11">
        <v>3226653.2979174699</v>
      </c>
      <c r="AH1357" s="23">
        <f t="shared" si="303"/>
        <v>1</v>
      </c>
      <c r="AI1357" s="10">
        <v>294484707.92155403</v>
      </c>
      <c r="AJ1357" s="29">
        <f t="shared" si="304"/>
        <v>0.20332620632825293</v>
      </c>
      <c r="AK1357" s="29">
        <f t="shared" si="305"/>
        <v>0.25081729206807712</v>
      </c>
      <c r="AL1357" s="29">
        <f t="shared" si="306"/>
        <v>4.7491085739824211E-2</v>
      </c>
      <c r="AM1357" s="29">
        <f t="shared" si="307"/>
        <v>4.3461071008425903E-2</v>
      </c>
    </row>
    <row r="1358" spans="1:39">
      <c r="A1358" t="s">
        <v>115</v>
      </c>
      <c r="B1358" s="20">
        <v>2029</v>
      </c>
      <c r="C1358" t="s">
        <v>262</v>
      </c>
      <c r="D1358" t="s">
        <v>226</v>
      </c>
      <c r="E1358" s="22" t="s">
        <v>363</v>
      </c>
      <c r="F1358" s="22" t="s">
        <v>364</v>
      </c>
      <c r="G1358" s="22" t="s">
        <v>266</v>
      </c>
      <c r="H1358" s="22" t="s">
        <v>237</v>
      </c>
      <c r="I1358" s="22" t="s">
        <v>309</v>
      </c>
      <c r="J1358" s="17">
        <f>IFERROR(INDEX(Cost_Components!$K$2:$K$29,MATCH(E1358,Cost_Components!$A$2:$A$29,0)),"")</f>
        <v>0.5</v>
      </c>
      <c r="K1358" s="17">
        <f t="shared" si="294"/>
        <v>0.40423076923076923</v>
      </c>
      <c r="L1358" s="17">
        <f>IFERROR(INDEX(Cost_Components!$S$2:$S$29,MATCH(E1358,Cost_Components!$A$2:$A$29,0)),"")</f>
        <v>0.31</v>
      </c>
      <c r="M1358" s="28">
        <f>IFERROR(INDEX(Cost_Components!$L$2:$L$29,MATCH(E1358,Cost_Components!$A$2:$A$29,0)),"")</f>
        <v>1</v>
      </c>
      <c r="N1358" s="29">
        <f>IFERROR(INDEX(Cost_Components!$P$2:$P$29,MATCH(E1358,Cost_Components!$A$2:$A$29,0)),"")</f>
        <v>119.7214874</v>
      </c>
      <c r="O1358" s="23">
        <f t="shared" si="295"/>
        <v>1634802.622911555</v>
      </c>
      <c r="P1358" s="23">
        <f t="shared" si="296"/>
        <v>1653290.746814695</v>
      </c>
      <c r="Q1358" s="23">
        <f t="shared" si="297"/>
        <v>61359672.467126749</v>
      </c>
      <c r="R1358" s="23">
        <f t="shared" si="298"/>
        <v>79116451.039627954</v>
      </c>
      <c r="S1358" s="23">
        <f t="shared" si="299"/>
        <v>17756778.572501205</v>
      </c>
      <c r="T1358" s="16">
        <f>IFERROR(INDEX(Cost_Components!$R$2:$R$29,MATCH(E1358,Cost_Components!$A$2:$A$29,0)),"")</f>
        <v>1</v>
      </c>
      <c r="U1358" s="26">
        <f>IFERROR(INDEX(Cost_Components!$Q$2:$Q$29,MATCH(E1358,Cost_Components!$A$2:$A$29,0)),"")</f>
        <v>2023</v>
      </c>
      <c r="V1358" s="30">
        <f>1/(1+Calculation_Assumptions!$B$5)^(B1358-Calculation_Assumptions!$B$2)</f>
        <v>0.888487047915689</v>
      </c>
      <c r="W1358" s="23">
        <f t="shared" si="300"/>
        <v>54517274.251391031</v>
      </c>
      <c r="X1358" s="23">
        <f t="shared" si="301"/>
        <v>70293942.025765181</v>
      </c>
      <c r="Y1358" s="23">
        <f t="shared" si="302"/>
        <v>15776667.774374157</v>
      </c>
      <c r="Z1358" s="17">
        <f>IFERROR(INDEX(Cost_Components!$T$2:$T$29,MATCH(E1358,Cost_Components!$A$2:$A$29,0)),"")</f>
        <v>0.8</v>
      </c>
      <c r="AA1358" s="26">
        <f>IFERROR(INDEX(Cost_Components!$U$2:$U$29,MATCH(E1358,Cost_Components!$A$2:$A$29,0)),"")</f>
        <v>2025</v>
      </c>
      <c r="AB1358" s="26">
        <f>IFERROR(INDEX(Cost_Components!$V$2:$V$29,MATCH(E1358,Cost_Components!$A$2:$A$29,0)),"")</f>
        <v>2050</v>
      </c>
      <c r="AC1358" s="26">
        <f>IFERROR(INDEX(Cost_Components!$M$2:$M$29,MATCH(E1358,Cost_Components!$A$2:$A$29,0)),"")</f>
        <v>30</v>
      </c>
      <c r="AD1358" s="26">
        <f>IFERROR(INDEX(Cost_Components!$N$2:$N$29,MATCH(E1358,Cost_Components!$A$2:$A$29,0)),"")</f>
        <v>95</v>
      </c>
      <c r="AE1358" s="16" t="str">
        <f>IFERROR(INDEX(Cost_Components!$O$2:$O$29,MATCH(E1358,Cost_Components!$A$2:$A$29,0)),"")</f>
        <v>Both</v>
      </c>
      <c r="AF1358" s="11">
        <v>3269605.24582311</v>
      </c>
      <c r="AG1358" s="11">
        <v>3306581.4936293899</v>
      </c>
      <c r="AH1358" s="23">
        <f t="shared" si="303"/>
        <v>1</v>
      </c>
      <c r="AI1358" s="10">
        <v>296414030.31142998</v>
      </c>
      <c r="AJ1358" s="29">
        <f t="shared" si="304"/>
        <v>0.20700664001180605</v>
      </c>
      <c r="AK1358" s="29">
        <f t="shared" si="305"/>
        <v>0.26691196417559443</v>
      </c>
      <c r="AL1358" s="29">
        <f t="shared" si="306"/>
        <v>5.9905324163788375E-2</v>
      </c>
      <c r="AM1358" s="29">
        <f t="shared" si="307"/>
        <v>5.3225104620716716E-2</v>
      </c>
    </row>
    <row r="1359" spans="1:39">
      <c r="A1359" t="s">
        <v>115</v>
      </c>
      <c r="B1359" s="20">
        <v>2030</v>
      </c>
      <c r="C1359" t="s">
        <v>262</v>
      </c>
      <c r="D1359" t="s">
        <v>226</v>
      </c>
      <c r="E1359" s="22" t="s">
        <v>363</v>
      </c>
      <c r="F1359" s="22" t="s">
        <v>364</v>
      </c>
      <c r="G1359" s="22" t="s">
        <v>266</v>
      </c>
      <c r="H1359" s="22" t="s">
        <v>237</v>
      </c>
      <c r="I1359" s="22" t="s">
        <v>309</v>
      </c>
      <c r="J1359" s="17">
        <f>IFERROR(INDEX(Cost_Components!$K$2:$K$29,MATCH(E1359,Cost_Components!$A$2:$A$29,0)),"")</f>
        <v>0.5</v>
      </c>
      <c r="K1359" s="17">
        <f t="shared" si="294"/>
        <v>0.42307692307692307</v>
      </c>
      <c r="L1359" s="17">
        <f>IFERROR(INDEX(Cost_Components!$S$2:$S$29,MATCH(E1359,Cost_Components!$A$2:$A$29,0)),"")</f>
        <v>0.31</v>
      </c>
      <c r="M1359" s="28">
        <f>IFERROR(INDEX(Cost_Components!$L$2:$L$29,MATCH(E1359,Cost_Components!$A$2:$A$29,0)),"")</f>
        <v>1</v>
      </c>
      <c r="N1359" s="29">
        <f>IFERROR(INDEX(Cost_Components!$P$2:$P$29,MATCH(E1359,Cost_Components!$A$2:$A$29,0)),"")</f>
        <v>119.7214874</v>
      </c>
      <c r="O1359" s="23">
        <f t="shared" si="295"/>
        <v>1668098.503359535</v>
      </c>
      <c r="P1359" s="23">
        <f t="shared" si="296"/>
        <v>1693645.66846113</v>
      </c>
      <c r="Q1359" s="23">
        <f t="shared" si="297"/>
        <v>62857391.352587454</v>
      </c>
      <c r="R1359" s="23">
        <f t="shared" si="298"/>
        <v>84491522.056580454</v>
      </c>
      <c r="S1359" s="23">
        <f t="shared" si="299"/>
        <v>21634130.703993</v>
      </c>
      <c r="T1359" s="16">
        <f>IFERROR(INDEX(Cost_Components!$R$2:$R$29,MATCH(E1359,Cost_Components!$A$2:$A$29,0)),"")</f>
        <v>1</v>
      </c>
      <c r="U1359" s="26">
        <f>IFERROR(INDEX(Cost_Components!$Q$2:$Q$29,MATCH(E1359,Cost_Components!$A$2:$A$29,0)),"")</f>
        <v>2023</v>
      </c>
      <c r="V1359" s="30">
        <f>1/(1+Calculation_Assumptions!$B$5)^(B1359-Calculation_Assumptions!$B$2)</f>
        <v>0.86260878438416411</v>
      </c>
      <c r="W1359" s="23">
        <f t="shared" si="300"/>
        <v>54221337.944215134</v>
      </c>
      <c r="X1359" s="23">
        <f t="shared" si="301"/>
        <v>72883129.13199465</v>
      </c>
      <c r="Y1359" s="23">
        <f t="shared" si="302"/>
        <v>18661791.187779523</v>
      </c>
      <c r="Z1359" s="17">
        <f>IFERROR(INDEX(Cost_Components!$T$2:$T$29,MATCH(E1359,Cost_Components!$A$2:$A$29,0)),"")</f>
        <v>0.8</v>
      </c>
      <c r="AA1359" s="26">
        <f>IFERROR(INDEX(Cost_Components!$U$2:$U$29,MATCH(E1359,Cost_Components!$A$2:$A$29,0)),"")</f>
        <v>2025</v>
      </c>
      <c r="AB1359" s="26">
        <f>IFERROR(INDEX(Cost_Components!$V$2:$V$29,MATCH(E1359,Cost_Components!$A$2:$A$29,0)),"")</f>
        <v>2050</v>
      </c>
      <c r="AC1359" s="26">
        <f>IFERROR(INDEX(Cost_Components!$M$2:$M$29,MATCH(E1359,Cost_Components!$A$2:$A$29,0)),"")</f>
        <v>30</v>
      </c>
      <c r="AD1359" s="26">
        <f>IFERROR(INDEX(Cost_Components!$N$2:$N$29,MATCH(E1359,Cost_Components!$A$2:$A$29,0)),"")</f>
        <v>95</v>
      </c>
      <c r="AE1359" s="16" t="str">
        <f>IFERROR(INDEX(Cost_Components!$O$2:$O$29,MATCH(E1359,Cost_Components!$A$2:$A$29,0)),"")</f>
        <v>Both</v>
      </c>
      <c r="AF1359" s="11">
        <v>3336197.00671907</v>
      </c>
      <c r="AG1359" s="11">
        <v>3387291.33692226</v>
      </c>
      <c r="AH1359" s="23">
        <f t="shared" si="303"/>
        <v>1</v>
      </c>
      <c r="AI1359" s="10">
        <v>298289404.664994</v>
      </c>
      <c r="AJ1359" s="29">
        <f t="shared" si="304"/>
        <v>0.21072619533094711</v>
      </c>
      <c r="AK1359" s="29">
        <f t="shared" si="305"/>
        <v>0.28325351398743809</v>
      </c>
      <c r="AL1359" s="29">
        <f t="shared" si="306"/>
        <v>7.2527318656490952E-2</v>
      </c>
      <c r="AM1359" s="29">
        <f t="shared" si="307"/>
        <v>6.256270218091857E-2</v>
      </c>
    </row>
    <row r="1360" spans="1:39">
      <c r="A1360" t="s">
        <v>115</v>
      </c>
      <c r="B1360" s="20">
        <v>2031</v>
      </c>
      <c r="C1360" t="s">
        <v>262</v>
      </c>
      <c r="D1360" t="s">
        <v>226</v>
      </c>
      <c r="E1360" s="22" t="s">
        <v>363</v>
      </c>
      <c r="F1360" s="22" t="s">
        <v>364</v>
      </c>
      <c r="G1360" s="22" t="s">
        <v>266</v>
      </c>
      <c r="H1360" s="22" t="s">
        <v>237</v>
      </c>
      <c r="I1360" s="22" t="s">
        <v>309</v>
      </c>
      <c r="J1360" s="17">
        <f>IFERROR(INDEX(Cost_Components!$K$2:$K$29,MATCH(E1360,Cost_Components!$A$2:$A$29,0)),"")</f>
        <v>0.5</v>
      </c>
      <c r="K1360" s="17">
        <f t="shared" si="294"/>
        <v>0.44192307692307692</v>
      </c>
      <c r="L1360" s="17">
        <f>IFERROR(INDEX(Cost_Components!$S$2:$S$29,MATCH(E1360,Cost_Components!$A$2:$A$29,0)),"")</f>
        <v>0.31</v>
      </c>
      <c r="M1360" s="28">
        <f>IFERROR(INDEX(Cost_Components!$L$2:$L$29,MATCH(E1360,Cost_Components!$A$2:$A$29,0)),"")</f>
        <v>1</v>
      </c>
      <c r="N1360" s="29">
        <f>IFERROR(INDEX(Cost_Components!$P$2:$P$29,MATCH(E1360,Cost_Components!$A$2:$A$29,0)),"")</f>
        <v>119.7214874</v>
      </c>
      <c r="O1360" s="23">
        <f t="shared" si="295"/>
        <v>1700647.6279891799</v>
      </c>
      <c r="P1360" s="23">
        <f t="shared" si="296"/>
        <v>1734251.43129438</v>
      </c>
      <c r="Q1360" s="23">
        <f t="shared" si="297"/>
        <v>64364419.872844048</v>
      </c>
      <c r="R1360" s="23">
        <f t="shared" si="298"/>
        <v>89977334.245193198</v>
      </c>
      <c r="S1360" s="23">
        <f t="shared" si="299"/>
        <v>25612914.37234915</v>
      </c>
      <c r="T1360" s="16">
        <f>IFERROR(INDEX(Cost_Components!$R$2:$R$29,MATCH(E1360,Cost_Components!$A$2:$A$29,0)),"")</f>
        <v>1</v>
      </c>
      <c r="U1360" s="26">
        <f>IFERROR(INDEX(Cost_Components!$Q$2:$Q$29,MATCH(E1360,Cost_Components!$A$2:$A$29,0)),"")</f>
        <v>2023</v>
      </c>
      <c r="V1360" s="30">
        <f>1/(1+Calculation_Assumptions!$B$5)^(B1360-Calculation_Assumptions!$B$2)</f>
        <v>0.83748425668365445</v>
      </c>
      <c r="W1360" s="23">
        <f t="shared" si="300"/>
        <v>53904188.33408343</v>
      </c>
      <c r="X1360" s="23">
        <f t="shared" si="301"/>
        <v>75354600.888712347</v>
      </c>
      <c r="Y1360" s="23">
        <f t="shared" si="302"/>
        <v>21450412.55462892</v>
      </c>
      <c r="Z1360" s="17">
        <f>IFERROR(INDEX(Cost_Components!$T$2:$T$29,MATCH(E1360,Cost_Components!$A$2:$A$29,0)),"")</f>
        <v>0.8</v>
      </c>
      <c r="AA1360" s="26">
        <f>IFERROR(INDEX(Cost_Components!$U$2:$U$29,MATCH(E1360,Cost_Components!$A$2:$A$29,0)),"")</f>
        <v>2025</v>
      </c>
      <c r="AB1360" s="26">
        <f>IFERROR(INDEX(Cost_Components!$V$2:$V$29,MATCH(E1360,Cost_Components!$A$2:$A$29,0)),"")</f>
        <v>2050</v>
      </c>
      <c r="AC1360" s="26">
        <f>IFERROR(INDEX(Cost_Components!$M$2:$M$29,MATCH(E1360,Cost_Components!$A$2:$A$29,0)),"")</f>
        <v>30</v>
      </c>
      <c r="AD1360" s="26">
        <f>IFERROR(INDEX(Cost_Components!$N$2:$N$29,MATCH(E1360,Cost_Components!$A$2:$A$29,0)),"")</f>
        <v>95</v>
      </c>
      <c r="AE1360" s="16" t="str">
        <f>IFERROR(INDEX(Cost_Components!$O$2:$O$29,MATCH(E1360,Cost_Components!$A$2:$A$29,0)),"")</f>
        <v>Both</v>
      </c>
      <c r="AF1360" s="11">
        <v>3401295.2559783598</v>
      </c>
      <c r="AG1360" s="11">
        <v>3468502.86258876</v>
      </c>
      <c r="AH1360" s="23">
        <f t="shared" si="303"/>
        <v>1</v>
      </c>
      <c r="AI1360" s="10">
        <v>300119636.92551899</v>
      </c>
      <c r="AJ1360" s="29">
        <f t="shared" si="304"/>
        <v>0.2144625407794207</v>
      </c>
      <c r="AK1360" s="29">
        <f t="shared" si="305"/>
        <v>0.29980488836697805</v>
      </c>
      <c r="AL1360" s="29">
        <f t="shared" si="306"/>
        <v>8.5342347587557335E-2</v>
      </c>
      <c r="AM1360" s="29">
        <f t="shared" si="307"/>
        <v>7.1472872533003537E-2</v>
      </c>
    </row>
    <row r="1361" spans="1:39">
      <c r="A1361" t="s">
        <v>115</v>
      </c>
      <c r="B1361" s="20">
        <v>2032</v>
      </c>
      <c r="C1361" t="s">
        <v>262</v>
      </c>
      <c r="D1361" t="s">
        <v>226</v>
      </c>
      <c r="E1361" s="22" t="s">
        <v>363</v>
      </c>
      <c r="F1361" s="22" t="s">
        <v>364</v>
      </c>
      <c r="G1361" s="22" t="s">
        <v>266</v>
      </c>
      <c r="H1361" s="22" t="s">
        <v>237</v>
      </c>
      <c r="I1361" s="22" t="s">
        <v>309</v>
      </c>
      <c r="J1361" s="17">
        <f>IFERROR(INDEX(Cost_Components!$K$2:$K$29,MATCH(E1361,Cost_Components!$A$2:$A$29,0)),"")</f>
        <v>0.5</v>
      </c>
      <c r="K1361" s="17">
        <f t="shared" si="294"/>
        <v>0.46076923076923082</v>
      </c>
      <c r="L1361" s="17">
        <f>IFERROR(INDEX(Cost_Components!$S$2:$S$29,MATCH(E1361,Cost_Components!$A$2:$A$29,0)),"")</f>
        <v>0.31</v>
      </c>
      <c r="M1361" s="28">
        <f>IFERROR(INDEX(Cost_Components!$L$2:$L$29,MATCH(E1361,Cost_Components!$A$2:$A$29,0)),"")</f>
        <v>1</v>
      </c>
      <c r="N1361" s="29">
        <f>IFERROR(INDEX(Cost_Components!$P$2:$P$29,MATCH(E1361,Cost_Components!$A$2:$A$29,0)),"")</f>
        <v>119.7214874</v>
      </c>
      <c r="O1361" s="23">
        <f t="shared" si="295"/>
        <v>1732523.7483333449</v>
      </c>
      <c r="P1361" s="23">
        <f t="shared" si="296"/>
        <v>1775142.6220314901</v>
      </c>
      <c r="Q1361" s="23">
        <f t="shared" si="297"/>
        <v>65882041.667591259</v>
      </c>
      <c r="R1361" s="23">
        <f t="shared" si="298"/>
        <v>95572901.341283485</v>
      </c>
      <c r="S1361" s="23">
        <f t="shared" si="299"/>
        <v>29690859.673692226</v>
      </c>
      <c r="T1361" s="16">
        <f>IFERROR(INDEX(Cost_Components!$R$2:$R$29,MATCH(E1361,Cost_Components!$A$2:$A$29,0)),"")</f>
        <v>1</v>
      </c>
      <c r="U1361" s="26">
        <f>IFERROR(INDEX(Cost_Components!$Q$2:$Q$29,MATCH(E1361,Cost_Components!$A$2:$A$29,0)),"")</f>
        <v>2023</v>
      </c>
      <c r="V1361" s="30">
        <f>1/(1+Calculation_Assumptions!$B$5)^(B1361-Calculation_Assumptions!$B$2)</f>
        <v>0.81309151134335378</v>
      </c>
      <c r="W1361" s="23">
        <f t="shared" si="300"/>
        <v>53568128.829887584</v>
      </c>
      <c r="X1361" s="23">
        <f t="shared" si="301"/>
        <v>77709514.795053437</v>
      </c>
      <c r="Y1361" s="23">
        <f t="shared" si="302"/>
        <v>24141385.96516585</v>
      </c>
      <c r="Z1361" s="17">
        <f>IFERROR(INDEX(Cost_Components!$T$2:$T$29,MATCH(E1361,Cost_Components!$A$2:$A$29,0)),"")</f>
        <v>0.8</v>
      </c>
      <c r="AA1361" s="26">
        <f>IFERROR(INDEX(Cost_Components!$U$2:$U$29,MATCH(E1361,Cost_Components!$A$2:$A$29,0)),"")</f>
        <v>2025</v>
      </c>
      <c r="AB1361" s="26">
        <f>IFERROR(INDEX(Cost_Components!$V$2:$V$29,MATCH(E1361,Cost_Components!$A$2:$A$29,0)),"")</f>
        <v>2050</v>
      </c>
      <c r="AC1361" s="26">
        <f>IFERROR(INDEX(Cost_Components!$M$2:$M$29,MATCH(E1361,Cost_Components!$A$2:$A$29,0)),"")</f>
        <v>30</v>
      </c>
      <c r="AD1361" s="26">
        <f>IFERROR(INDEX(Cost_Components!$N$2:$N$29,MATCH(E1361,Cost_Components!$A$2:$A$29,0)),"")</f>
        <v>95</v>
      </c>
      <c r="AE1361" s="16" t="str">
        <f>IFERROR(INDEX(Cost_Components!$O$2:$O$29,MATCH(E1361,Cost_Components!$A$2:$A$29,0)),"")</f>
        <v>Both</v>
      </c>
      <c r="AF1361" s="11">
        <v>3465047.4966666899</v>
      </c>
      <c r="AG1361" s="11">
        <v>3550285.2440629802</v>
      </c>
      <c r="AH1361" s="23">
        <f t="shared" si="303"/>
        <v>1</v>
      </c>
      <c r="AI1361" s="10">
        <v>301904628.08354098</v>
      </c>
      <c r="AJ1361" s="29">
        <f t="shared" si="304"/>
        <v>0.21822137039038975</v>
      </c>
      <c r="AK1361" s="29">
        <f t="shared" si="305"/>
        <v>0.31656653277550023</v>
      </c>
      <c r="AL1361" s="29">
        <f t="shared" si="306"/>
        <v>9.8345162385110485E-2</v>
      </c>
      <c r="AM1361" s="29">
        <f t="shared" si="307"/>
        <v>7.9963616717017044E-2</v>
      </c>
    </row>
    <row r="1362" spans="1:39">
      <c r="A1362" t="s">
        <v>115</v>
      </c>
      <c r="B1362" s="20">
        <v>2033</v>
      </c>
      <c r="C1362" t="s">
        <v>262</v>
      </c>
      <c r="D1362" t="s">
        <v>226</v>
      </c>
      <c r="E1362" s="22" t="s">
        <v>363</v>
      </c>
      <c r="F1362" s="22" t="s">
        <v>364</v>
      </c>
      <c r="G1362" s="22" t="s">
        <v>266</v>
      </c>
      <c r="H1362" s="22" t="s">
        <v>237</v>
      </c>
      <c r="I1362" s="22" t="s">
        <v>309</v>
      </c>
      <c r="J1362" s="17">
        <f>IFERROR(INDEX(Cost_Components!$K$2:$K$29,MATCH(E1362,Cost_Components!$A$2:$A$29,0)),"")</f>
        <v>0.5</v>
      </c>
      <c r="K1362" s="17">
        <f t="shared" si="294"/>
        <v>0.47961538461538467</v>
      </c>
      <c r="L1362" s="17">
        <f>IFERROR(INDEX(Cost_Components!$S$2:$S$29,MATCH(E1362,Cost_Components!$A$2:$A$29,0)),"")</f>
        <v>0.31</v>
      </c>
      <c r="M1362" s="28">
        <f>IFERROR(INDEX(Cost_Components!$L$2:$L$29,MATCH(E1362,Cost_Components!$A$2:$A$29,0)),"")</f>
        <v>1</v>
      </c>
      <c r="N1362" s="29">
        <f>IFERROR(INDEX(Cost_Components!$P$2:$P$29,MATCH(E1362,Cost_Components!$A$2:$A$29,0)),"")</f>
        <v>119.7214874</v>
      </c>
      <c r="O1362" s="23">
        <f t="shared" si="295"/>
        <v>1763221.6347566999</v>
      </c>
      <c r="P1362" s="23">
        <f t="shared" si="296"/>
        <v>1815850.7804710299</v>
      </c>
      <c r="Q1362" s="23">
        <f t="shared" si="297"/>
        <v>67392870.463677198</v>
      </c>
      <c r="R1362" s="23">
        <f t="shared" si="298"/>
        <v>101244657.44652992</v>
      </c>
      <c r="S1362" s="23">
        <f t="shared" si="299"/>
        <v>33851786.982852727</v>
      </c>
      <c r="T1362" s="16">
        <f>IFERROR(INDEX(Cost_Components!$R$2:$R$29,MATCH(E1362,Cost_Components!$A$2:$A$29,0)),"")</f>
        <v>1</v>
      </c>
      <c r="U1362" s="26">
        <f>IFERROR(INDEX(Cost_Components!$Q$2:$Q$29,MATCH(E1362,Cost_Components!$A$2:$A$29,0)),"")</f>
        <v>2023</v>
      </c>
      <c r="V1362" s="30">
        <f>1/(1+Calculation_Assumptions!$B$5)^(B1362-Calculation_Assumptions!$B$2)</f>
        <v>0.78940923431393573</v>
      </c>
      <c r="W1362" s="23">
        <f t="shared" si="300"/>
        <v>53200554.270949669</v>
      </c>
      <c r="X1362" s="23">
        <f t="shared" si="301"/>
        <v>79923467.513241902</v>
      </c>
      <c r="Y1362" s="23">
        <f t="shared" si="302"/>
        <v>26722913.242292229</v>
      </c>
      <c r="Z1362" s="17">
        <f>IFERROR(INDEX(Cost_Components!$T$2:$T$29,MATCH(E1362,Cost_Components!$A$2:$A$29,0)),"")</f>
        <v>0.8</v>
      </c>
      <c r="AA1362" s="26">
        <f>IFERROR(INDEX(Cost_Components!$U$2:$U$29,MATCH(E1362,Cost_Components!$A$2:$A$29,0)),"")</f>
        <v>2025</v>
      </c>
      <c r="AB1362" s="26">
        <f>IFERROR(INDEX(Cost_Components!$V$2:$V$29,MATCH(E1362,Cost_Components!$A$2:$A$29,0)),"")</f>
        <v>2050</v>
      </c>
      <c r="AC1362" s="26">
        <f>IFERROR(INDEX(Cost_Components!$M$2:$M$29,MATCH(E1362,Cost_Components!$A$2:$A$29,0)),"")</f>
        <v>30</v>
      </c>
      <c r="AD1362" s="26">
        <f>IFERROR(INDEX(Cost_Components!$N$2:$N$29,MATCH(E1362,Cost_Components!$A$2:$A$29,0)),"")</f>
        <v>95</v>
      </c>
      <c r="AE1362" s="16" t="str">
        <f>IFERROR(INDEX(Cost_Components!$O$2:$O$29,MATCH(E1362,Cost_Components!$A$2:$A$29,0)),"")</f>
        <v>Both</v>
      </c>
      <c r="AF1362" s="11">
        <v>3526443.2695133998</v>
      </c>
      <c r="AG1362" s="11">
        <v>3631701.5609420598</v>
      </c>
      <c r="AH1362" s="23">
        <f t="shared" si="303"/>
        <v>1</v>
      </c>
      <c r="AI1362" s="10">
        <v>303644277.16916001</v>
      </c>
      <c r="AJ1362" s="29">
        <f t="shared" si="304"/>
        <v>0.22194678289995459</v>
      </c>
      <c r="AK1362" s="29">
        <f t="shared" si="305"/>
        <v>0.33343179851904997</v>
      </c>
      <c r="AL1362" s="29">
        <f t="shared" si="306"/>
        <v>0.11148501561909537</v>
      </c>
      <c r="AM1362" s="29">
        <f t="shared" si="307"/>
        <v>8.8007300817347242E-2</v>
      </c>
    </row>
    <row r="1363" spans="1:39">
      <c r="A1363" t="s">
        <v>115</v>
      </c>
      <c r="B1363" s="20">
        <v>2034</v>
      </c>
      <c r="C1363" t="s">
        <v>262</v>
      </c>
      <c r="D1363" t="s">
        <v>226</v>
      </c>
      <c r="E1363" s="22" t="s">
        <v>363</v>
      </c>
      <c r="F1363" s="22" t="s">
        <v>364</v>
      </c>
      <c r="G1363" s="22" t="s">
        <v>266</v>
      </c>
      <c r="H1363" s="22" t="s">
        <v>237</v>
      </c>
      <c r="I1363" s="22" t="s">
        <v>309</v>
      </c>
      <c r="J1363" s="17">
        <f>IFERROR(INDEX(Cost_Components!$K$2:$K$29,MATCH(E1363,Cost_Components!$A$2:$A$29,0)),"")</f>
        <v>0.5</v>
      </c>
      <c r="K1363" s="17">
        <f t="shared" si="294"/>
        <v>0.49846153846153851</v>
      </c>
      <c r="L1363" s="17">
        <f>IFERROR(INDEX(Cost_Components!$S$2:$S$29,MATCH(E1363,Cost_Components!$A$2:$A$29,0)),"")</f>
        <v>0.31</v>
      </c>
      <c r="M1363" s="28">
        <f>IFERROR(INDEX(Cost_Components!$L$2:$L$29,MATCH(E1363,Cost_Components!$A$2:$A$29,0)),"")</f>
        <v>1</v>
      </c>
      <c r="N1363" s="29">
        <f>IFERROR(INDEX(Cost_Components!$P$2:$P$29,MATCH(E1363,Cost_Components!$A$2:$A$29,0)),"")</f>
        <v>119.7214874</v>
      </c>
      <c r="O1363" s="23">
        <f t="shared" si="295"/>
        <v>1793127.44631073</v>
      </c>
      <c r="P1363" s="23">
        <f t="shared" si="296"/>
        <v>1856639.5979748501</v>
      </c>
      <c r="Q1363" s="23">
        <f t="shared" si="297"/>
        <v>68906692.812939003</v>
      </c>
      <c r="R1363" s="23">
        <f t="shared" si="298"/>
        <v>107007671.89278045</v>
      </c>
      <c r="S1363" s="23">
        <f t="shared" si="299"/>
        <v>38100979.07984145</v>
      </c>
      <c r="T1363" s="16">
        <f>IFERROR(INDEX(Cost_Components!$R$2:$R$29,MATCH(E1363,Cost_Components!$A$2:$A$29,0)),"")</f>
        <v>1</v>
      </c>
      <c r="U1363" s="26">
        <f>IFERROR(INDEX(Cost_Components!$Q$2:$Q$29,MATCH(E1363,Cost_Components!$A$2:$A$29,0)),"")</f>
        <v>2023</v>
      </c>
      <c r="V1363" s="30">
        <f>1/(1+Calculation_Assumptions!$B$5)^(B1363-Calculation_Assumptions!$B$2)</f>
        <v>0.76641673234362695</v>
      </c>
      <c r="W1363" s="23">
        <f t="shared" si="300"/>
        <v>52811242.342298798</v>
      </c>
      <c r="X1363" s="23">
        <f t="shared" si="301"/>
        <v>82012470.227763772</v>
      </c>
      <c r="Y1363" s="23">
        <f t="shared" si="302"/>
        <v>29201227.885464974</v>
      </c>
      <c r="Z1363" s="17">
        <f>IFERROR(INDEX(Cost_Components!$T$2:$T$29,MATCH(E1363,Cost_Components!$A$2:$A$29,0)),"")</f>
        <v>0.8</v>
      </c>
      <c r="AA1363" s="26">
        <f>IFERROR(INDEX(Cost_Components!$U$2:$U$29,MATCH(E1363,Cost_Components!$A$2:$A$29,0)),"")</f>
        <v>2025</v>
      </c>
      <c r="AB1363" s="26">
        <f>IFERROR(INDEX(Cost_Components!$V$2:$V$29,MATCH(E1363,Cost_Components!$A$2:$A$29,0)),"")</f>
        <v>2050</v>
      </c>
      <c r="AC1363" s="26">
        <f>IFERROR(INDEX(Cost_Components!$M$2:$M$29,MATCH(E1363,Cost_Components!$A$2:$A$29,0)),"")</f>
        <v>30</v>
      </c>
      <c r="AD1363" s="26">
        <f>IFERROR(INDEX(Cost_Components!$N$2:$N$29,MATCH(E1363,Cost_Components!$A$2:$A$29,0)),"")</f>
        <v>95</v>
      </c>
      <c r="AE1363" s="16" t="str">
        <f>IFERROR(INDEX(Cost_Components!$O$2:$O$29,MATCH(E1363,Cost_Components!$A$2:$A$29,0)),"")</f>
        <v>Both</v>
      </c>
      <c r="AF1363" s="11">
        <v>3586254.8926214599</v>
      </c>
      <c r="AG1363" s="11">
        <v>3713279.1959497002</v>
      </c>
      <c r="AH1363" s="23">
        <f t="shared" si="303"/>
        <v>1</v>
      </c>
      <c r="AI1363" s="10">
        <v>305332541.18498403</v>
      </c>
      <c r="AJ1363" s="29">
        <f t="shared" si="304"/>
        <v>0.22567752701862284</v>
      </c>
      <c r="AK1363" s="29">
        <f t="shared" si="305"/>
        <v>0.35046271673987883</v>
      </c>
      <c r="AL1363" s="29">
        <f t="shared" si="306"/>
        <v>0.12478518972125602</v>
      </c>
      <c r="AM1363" s="29">
        <f t="shared" si="307"/>
        <v>9.5637457351044577E-2</v>
      </c>
    </row>
    <row r="1364" spans="1:39">
      <c r="A1364" t="s">
        <v>115</v>
      </c>
      <c r="B1364" s="20">
        <v>2035</v>
      </c>
      <c r="C1364" t="s">
        <v>262</v>
      </c>
      <c r="D1364" t="s">
        <v>226</v>
      </c>
      <c r="E1364" s="22" t="s">
        <v>363</v>
      </c>
      <c r="F1364" s="22" t="s">
        <v>364</v>
      </c>
      <c r="G1364" s="22" t="s">
        <v>266</v>
      </c>
      <c r="H1364" s="22" t="s">
        <v>237</v>
      </c>
      <c r="I1364" s="22" t="s">
        <v>309</v>
      </c>
      <c r="J1364" s="17">
        <f>IFERROR(INDEX(Cost_Components!$K$2:$K$29,MATCH(E1364,Cost_Components!$A$2:$A$29,0)),"")</f>
        <v>0.5</v>
      </c>
      <c r="K1364" s="17">
        <f t="shared" si="294"/>
        <v>0.51730769230769236</v>
      </c>
      <c r="L1364" s="17">
        <f>IFERROR(INDEX(Cost_Components!$S$2:$S$29,MATCH(E1364,Cost_Components!$A$2:$A$29,0)),"")</f>
        <v>0.31</v>
      </c>
      <c r="M1364" s="28">
        <f>IFERROR(INDEX(Cost_Components!$L$2:$L$29,MATCH(E1364,Cost_Components!$A$2:$A$29,0)),"")</f>
        <v>1</v>
      </c>
      <c r="N1364" s="29">
        <f>IFERROR(INDEX(Cost_Components!$P$2:$P$29,MATCH(E1364,Cost_Components!$A$2:$A$29,0)),"")</f>
        <v>119.7214874</v>
      </c>
      <c r="O1364" s="23">
        <f t="shared" si="295"/>
        <v>1822081.309118045</v>
      </c>
      <c r="P1364" s="23">
        <f t="shared" si="296"/>
        <v>1897295.5213405101</v>
      </c>
      <c r="Q1364" s="23">
        <f t="shared" si="297"/>
        <v>70415582.974195734</v>
      </c>
      <c r="R1364" s="23">
        <f t="shared" si="298"/>
        <v>112846681.78494917</v>
      </c>
      <c r="S1364" s="23">
        <f t="shared" si="299"/>
        <v>42431098.810753435</v>
      </c>
      <c r="T1364" s="16">
        <f>IFERROR(INDEX(Cost_Components!$R$2:$R$29,MATCH(E1364,Cost_Components!$A$2:$A$29,0)),"")</f>
        <v>1</v>
      </c>
      <c r="U1364" s="26">
        <f>IFERROR(INDEX(Cost_Components!$Q$2:$Q$29,MATCH(E1364,Cost_Components!$A$2:$A$29,0)),"")</f>
        <v>2023</v>
      </c>
      <c r="V1364" s="30">
        <f>1/(1+Calculation_Assumptions!$B$5)^(B1364-Calculation_Assumptions!$B$2)</f>
        <v>0.74409391489672516</v>
      </c>
      <c r="W1364" s="23">
        <f t="shared" si="300"/>
        <v>52395806.805004492</v>
      </c>
      <c r="X1364" s="23">
        <f t="shared" si="301"/>
        <v>83968529.232467785</v>
      </c>
      <c r="Y1364" s="23">
        <f t="shared" si="302"/>
        <v>31572722.427463304</v>
      </c>
      <c r="Z1364" s="17">
        <f>IFERROR(INDEX(Cost_Components!$T$2:$T$29,MATCH(E1364,Cost_Components!$A$2:$A$29,0)),"")</f>
        <v>0.8</v>
      </c>
      <c r="AA1364" s="26">
        <f>IFERROR(INDEX(Cost_Components!$U$2:$U$29,MATCH(E1364,Cost_Components!$A$2:$A$29,0)),"")</f>
        <v>2025</v>
      </c>
      <c r="AB1364" s="26">
        <f>IFERROR(INDEX(Cost_Components!$V$2:$V$29,MATCH(E1364,Cost_Components!$A$2:$A$29,0)),"")</f>
        <v>2050</v>
      </c>
      <c r="AC1364" s="26">
        <f>IFERROR(INDEX(Cost_Components!$M$2:$M$29,MATCH(E1364,Cost_Components!$A$2:$A$29,0)),"")</f>
        <v>30</v>
      </c>
      <c r="AD1364" s="26">
        <f>IFERROR(INDEX(Cost_Components!$N$2:$N$29,MATCH(E1364,Cost_Components!$A$2:$A$29,0)),"")</f>
        <v>95</v>
      </c>
      <c r="AE1364" s="16" t="str">
        <f>IFERROR(INDEX(Cost_Components!$O$2:$O$29,MATCH(E1364,Cost_Components!$A$2:$A$29,0)),"")</f>
        <v>Both</v>
      </c>
      <c r="AF1364" s="11">
        <v>3644162.6182360901</v>
      </c>
      <c r="AG1364" s="11">
        <v>3794591.0426810202</v>
      </c>
      <c r="AH1364" s="23">
        <f t="shared" si="303"/>
        <v>1</v>
      </c>
      <c r="AI1364" s="10">
        <v>306964650.16711998</v>
      </c>
      <c r="AJ1364" s="29">
        <f t="shared" si="304"/>
        <v>0.22939313349553297</v>
      </c>
      <c r="AK1364" s="29">
        <f t="shared" si="305"/>
        <v>0.36762109814114535</v>
      </c>
      <c r="AL1364" s="29">
        <f t="shared" si="306"/>
        <v>0.13822796464561238</v>
      </c>
      <c r="AM1364" s="29">
        <f t="shared" si="307"/>
        <v>0.10285458736135984</v>
      </c>
    </row>
    <row r="1365" spans="1:39">
      <c r="A1365" t="s">
        <v>115</v>
      </c>
      <c r="B1365" s="20">
        <v>2036</v>
      </c>
      <c r="C1365" t="s">
        <v>262</v>
      </c>
      <c r="D1365" t="s">
        <v>226</v>
      </c>
      <c r="E1365" s="22" t="s">
        <v>363</v>
      </c>
      <c r="F1365" s="22" t="s">
        <v>364</v>
      </c>
      <c r="G1365" s="22" t="s">
        <v>266</v>
      </c>
      <c r="H1365" s="22" t="s">
        <v>237</v>
      </c>
      <c r="I1365" s="22" t="s">
        <v>309</v>
      </c>
      <c r="J1365" s="17">
        <f>IFERROR(INDEX(Cost_Components!$K$2:$K$29,MATCH(E1365,Cost_Components!$A$2:$A$29,0)),"")</f>
        <v>0.5</v>
      </c>
      <c r="K1365" s="17">
        <f t="shared" si="294"/>
        <v>0.5361538461538462</v>
      </c>
      <c r="L1365" s="17">
        <f>IFERROR(INDEX(Cost_Components!$S$2:$S$29,MATCH(E1365,Cost_Components!$A$2:$A$29,0)),"")</f>
        <v>0.31</v>
      </c>
      <c r="M1365" s="28">
        <f>IFERROR(INDEX(Cost_Components!$L$2:$L$29,MATCH(E1365,Cost_Components!$A$2:$A$29,0)),"")</f>
        <v>1</v>
      </c>
      <c r="N1365" s="29">
        <f>IFERROR(INDEX(Cost_Components!$P$2:$P$29,MATCH(E1365,Cost_Components!$A$2:$A$29,0)),"")</f>
        <v>119.7214874</v>
      </c>
      <c r="O1365" s="23">
        <f t="shared" si="295"/>
        <v>1850059.8294634649</v>
      </c>
      <c r="P1365" s="23">
        <f t="shared" si="296"/>
        <v>1937772.0150936551</v>
      </c>
      <c r="Q1365" s="23">
        <f t="shared" si="297"/>
        <v>71917813.845623374</v>
      </c>
      <c r="R1365" s="23">
        <f t="shared" si="298"/>
        <v>118753741.88458645</v>
      </c>
      <c r="S1365" s="23">
        <f t="shared" si="299"/>
        <v>46835928.038963079</v>
      </c>
      <c r="T1365" s="16">
        <f>IFERROR(INDEX(Cost_Components!$R$2:$R$29,MATCH(E1365,Cost_Components!$A$2:$A$29,0)),"")</f>
        <v>1</v>
      </c>
      <c r="U1365" s="26">
        <f>IFERROR(INDEX(Cost_Components!$Q$2:$Q$29,MATCH(E1365,Cost_Components!$A$2:$A$29,0)),"")</f>
        <v>2023</v>
      </c>
      <c r="V1365" s="30">
        <f>1/(1+Calculation_Assumptions!$B$5)^(B1365-Calculation_Assumptions!$B$2)</f>
        <v>0.72242127659876232</v>
      </c>
      <c r="W1365" s="23">
        <f t="shared" si="300"/>
        <v>51954958.888547383</v>
      </c>
      <c r="X1365" s="23">
        <f t="shared" si="301"/>
        <v>85790229.813142851</v>
      </c>
      <c r="Y1365" s="23">
        <f t="shared" si="302"/>
        <v>33835270.924595475</v>
      </c>
      <c r="Z1365" s="17">
        <f>IFERROR(INDEX(Cost_Components!$T$2:$T$29,MATCH(E1365,Cost_Components!$A$2:$A$29,0)),"")</f>
        <v>0.8</v>
      </c>
      <c r="AA1365" s="26">
        <f>IFERROR(INDEX(Cost_Components!$U$2:$U$29,MATCH(E1365,Cost_Components!$A$2:$A$29,0)),"")</f>
        <v>2025</v>
      </c>
      <c r="AB1365" s="26">
        <f>IFERROR(INDEX(Cost_Components!$V$2:$V$29,MATCH(E1365,Cost_Components!$A$2:$A$29,0)),"")</f>
        <v>2050</v>
      </c>
      <c r="AC1365" s="26">
        <f>IFERROR(INDEX(Cost_Components!$M$2:$M$29,MATCH(E1365,Cost_Components!$A$2:$A$29,0)),"")</f>
        <v>30</v>
      </c>
      <c r="AD1365" s="26">
        <f>IFERROR(INDEX(Cost_Components!$N$2:$N$29,MATCH(E1365,Cost_Components!$A$2:$A$29,0)),"")</f>
        <v>95</v>
      </c>
      <c r="AE1365" s="16" t="str">
        <f>IFERROR(INDEX(Cost_Components!$O$2:$O$29,MATCH(E1365,Cost_Components!$A$2:$A$29,0)),"")</f>
        <v>Both</v>
      </c>
      <c r="AF1365" s="11">
        <v>3700119.6589269298</v>
      </c>
      <c r="AG1365" s="11">
        <v>3875544.0301873102</v>
      </c>
      <c r="AH1365" s="23">
        <f t="shared" si="303"/>
        <v>1</v>
      </c>
      <c r="AI1365" s="10">
        <v>308542769.75662202</v>
      </c>
      <c r="AJ1365" s="29">
        <f t="shared" si="304"/>
        <v>0.23308863760558063</v>
      </c>
      <c r="AK1365" s="29">
        <f t="shared" si="305"/>
        <v>0.38488583601637849</v>
      </c>
      <c r="AL1365" s="29">
        <f t="shared" si="306"/>
        <v>0.15179719841079789</v>
      </c>
      <c r="AM1365" s="29">
        <f t="shared" si="307"/>
        <v>0.10966152586004423</v>
      </c>
    </row>
    <row r="1366" spans="1:39">
      <c r="A1366" t="s">
        <v>115</v>
      </c>
      <c r="B1366" s="20">
        <v>2037</v>
      </c>
      <c r="C1366" t="s">
        <v>262</v>
      </c>
      <c r="D1366" t="s">
        <v>226</v>
      </c>
      <c r="E1366" s="22" t="s">
        <v>363</v>
      </c>
      <c r="F1366" s="22" t="s">
        <v>364</v>
      </c>
      <c r="G1366" s="22" t="s">
        <v>266</v>
      </c>
      <c r="H1366" s="22" t="s">
        <v>237</v>
      </c>
      <c r="I1366" s="22" t="s">
        <v>309</v>
      </c>
      <c r="J1366" s="17">
        <f>IFERROR(INDEX(Cost_Components!$K$2:$K$29,MATCH(E1366,Cost_Components!$A$2:$A$29,0)),"")</f>
        <v>0.5</v>
      </c>
      <c r="K1366" s="17">
        <f t="shared" si="294"/>
        <v>0.55500000000000005</v>
      </c>
      <c r="L1366" s="17">
        <f>IFERROR(INDEX(Cost_Components!$S$2:$S$29,MATCH(E1366,Cost_Components!$A$2:$A$29,0)),"")</f>
        <v>0.31</v>
      </c>
      <c r="M1366" s="28">
        <f>IFERROR(INDEX(Cost_Components!$L$2:$L$29,MATCH(E1366,Cost_Components!$A$2:$A$29,0)),"")</f>
        <v>1</v>
      </c>
      <c r="N1366" s="29">
        <f>IFERROR(INDEX(Cost_Components!$P$2:$P$29,MATCH(E1366,Cost_Components!$A$2:$A$29,0)),"")</f>
        <v>119.7214874</v>
      </c>
      <c r="O1366" s="23">
        <f t="shared" si="295"/>
        <v>1877112.6953125901</v>
      </c>
      <c r="P1366" s="23">
        <f t="shared" si="296"/>
        <v>1978092.047580655</v>
      </c>
      <c r="Q1366" s="23">
        <f t="shared" si="297"/>
        <v>73414237.866644949</v>
      </c>
      <c r="R1366" s="23">
        <f t="shared" si="298"/>
        <v>124725551.7646367</v>
      </c>
      <c r="S1366" s="23">
        <f t="shared" si="299"/>
        <v>51311313.897991747</v>
      </c>
      <c r="T1366" s="16">
        <f>IFERROR(INDEX(Cost_Components!$R$2:$R$29,MATCH(E1366,Cost_Components!$A$2:$A$29,0)),"")</f>
        <v>1</v>
      </c>
      <c r="U1366" s="26">
        <f>IFERROR(INDEX(Cost_Components!$Q$2:$Q$29,MATCH(E1366,Cost_Components!$A$2:$A$29,0)),"")</f>
        <v>2023</v>
      </c>
      <c r="V1366" s="30">
        <f>1/(1+Calculation_Assumptions!$B$5)^(B1366-Calculation_Assumptions!$B$2)</f>
        <v>0.70137988019297326</v>
      </c>
      <c r="W1366" s="23">
        <f t="shared" si="300"/>
        <v>51491269.359365873</v>
      </c>
      <c r="X1366" s="23">
        <f t="shared" si="301"/>
        <v>87479992.55368337</v>
      </c>
      <c r="Y1366" s="23">
        <f t="shared" si="302"/>
        <v>35988723.194317497</v>
      </c>
      <c r="Z1366" s="17">
        <f>IFERROR(INDEX(Cost_Components!$T$2:$T$29,MATCH(E1366,Cost_Components!$A$2:$A$29,0)),"")</f>
        <v>0.8</v>
      </c>
      <c r="AA1366" s="26">
        <f>IFERROR(INDEX(Cost_Components!$U$2:$U$29,MATCH(E1366,Cost_Components!$A$2:$A$29,0)),"")</f>
        <v>2025</v>
      </c>
      <c r="AB1366" s="26">
        <f>IFERROR(INDEX(Cost_Components!$V$2:$V$29,MATCH(E1366,Cost_Components!$A$2:$A$29,0)),"")</f>
        <v>2050</v>
      </c>
      <c r="AC1366" s="26">
        <f>IFERROR(INDEX(Cost_Components!$M$2:$M$29,MATCH(E1366,Cost_Components!$A$2:$A$29,0)),"")</f>
        <v>30</v>
      </c>
      <c r="AD1366" s="26">
        <f>IFERROR(INDEX(Cost_Components!$N$2:$N$29,MATCH(E1366,Cost_Components!$A$2:$A$29,0)),"")</f>
        <v>95</v>
      </c>
      <c r="AE1366" s="16" t="str">
        <f>IFERROR(INDEX(Cost_Components!$O$2:$O$29,MATCH(E1366,Cost_Components!$A$2:$A$29,0)),"")</f>
        <v>Both</v>
      </c>
      <c r="AF1366" s="11">
        <v>3754225.3906251802</v>
      </c>
      <c r="AG1366" s="11">
        <v>3956184.0951613099</v>
      </c>
      <c r="AH1366" s="23">
        <f t="shared" si="303"/>
        <v>1</v>
      </c>
      <c r="AI1366" s="10">
        <v>310068287.63643003</v>
      </c>
      <c r="AJ1366" s="29">
        <f t="shared" si="304"/>
        <v>0.23676796626402075</v>
      </c>
      <c r="AK1366" s="29">
        <f t="shared" si="305"/>
        <v>0.40225188043378174</v>
      </c>
      <c r="AL1366" s="29">
        <f t="shared" si="306"/>
        <v>0.16548391416976099</v>
      </c>
      <c r="AM1366" s="29">
        <f t="shared" si="307"/>
        <v>0.11606708789425124</v>
      </c>
    </row>
    <row r="1367" spans="1:39">
      <c r="A1367" t="s">
        <v>115</v>
      </c>
      <c r="B1367" s="20">
        <v>2038</v>
      </c>
      <c r="C1367" t="s">
        <v>262</v>
      </c>
      <c r="D1367" t="s">
        <v>226</v>
      </c>
      <c r="E1367" s="22" t="s">
        <v>363</v>
      </c>
      <c r="F1367" s="22" t="s">
        <v>364</v>
      </c>
      <c r="G1367" s="22" t="s">
        <v>266</v>
      </c>
      <c r="H1367" s="22" t="s">
        <v>237</v>
      </c>
      <c r="I1367" s="22" t="s">
        <v>309</v>
      </c>
      <c r="J1367" s="17">
        <f>IFERROR(INDEX(Cost_Components!$K$2:$K$29,MATCH(E1367,Cost_Components!$A$2:$A$29,0)),"")</f>
        <v>0.5</v>
      </c>
      <c r="K1367" s="17">
        <f t="shared" si="294"/>
        <v>0.57384615384615389</v>
      </c>
      <c r="L1367" s="17">
        <f>IFERROR(INDEX(Cost_Components!$S$2:$S$29,MATCH(E1367,Cost_Components!$A$2:$A$29,0)),"")</f>
        <v>0.31</v>
      </c>
      <c r="M1367" s="28">
        <f>IFERROR(INDEX(Cost_Components!$L$2:$L$29,MATCH(E1367,Cost_Components!$A$2:$A$29,0)),"")</f>
        <v>1</v>
      </c>
      <c r="N1367" s="29">
        <f>IFERROR(INDEX(Cost_Components!$P$2:$P$29,MATCH(E1367,Cost_Components!$A$2:$A$29,0)),"")</f>
        <v>119.7214874</v>
      </c>
      <c r="O1367" s="23">
        <f t="shared" si="295"/>
        <v>1903107.9232148549</v>
      </c>
      <c r="P1367" s="23">
        <f t="shared" si="296"/>
        <v>2018245.1952190199</v>
      </c>
      <c r="Q1367" s="23">
        <f t="shared" si="297"/>
        <v>74904468.179952577</v>
      </c>
      <c r="R1367" s="23">
        <f t="shared" si="298"/>
        <v>130746778.30192734</v>
      </c>
      <c r="S1367" s="23">
        <f t="shared" si="299"/>
        <v>55842310.121974766</v>
      </c>
      <c r="T1367" s="16">
        <f>IFERROR(INDEX(Cost_Components!$R$2:$R$29,MATCH(E1367,Cost_Components!$A$2:$A$29,0)),"")</f>
        <v>1</v>
      </c>
      <c r="U1367" s="26">
        <f>IFERROR(INDEX(Cost_Components!$Q$2:$Q$29,MATCH(E1367,Cost_Components!$A$2:$A$29,0)),"")</f>
        <v>2023</v>
      </c>
      <c r="V1367" s="30">
        <f>1/(1+Calculation_Assumptions!$B$5)^(B1367-Calculation_Assumptions!$B$2)</f>
        <v>0.68095133999317792</v>
      </c>
      <c r="W1367" s="23">
        <f t="shared" si="300"/>
        <v>51006297.97861506</v>
      </c>
      <c r="X1367" s="23">
        <f t="shared" si="301"/>
        <v>89032193.884488389</v>
      </c>
      <c r="Y1367" s="23">
        <f t="shared" si="302"/>
        <v>38025895.905873321</v>
      </c>
      <c r="Z1367" s="17">
        <f>IFERROR(INDEX(Cost_Components!$T$2:$T$29,MATCH(E1367,Cost_Components!$A$2:$A$29,0)),"")</f>
        <v>0.8</v>
      </c>
      <c r="AA1367" s="26">
        <f>IFERROR(INDEX(Cost_Components!$U$2:$U$29,MATCH(E1367,Cost_Components!$A$2:$A$29,0)),"")</f>
        <v>2025</v>
      </c>
      <c r="AB1367" s="26">
        <f>IFERROR(INDEX(Cost_Components!$V$2:$V$29,MATCH(E1367,Cost_Components!$A$2:$A$29,0)),"")</f>
        <v>2050</v>
      </c>
      <c r="AC1367" s="26">
        <f>IFERROR(INDEX(Cost_Components!$M$2:$M$29,MATCH(E1367,Cost_Components!$A$2:$A$29,0)),"")</f>
        <v>30</v>
      </c>
      <c r="AD1367" s="26">
        <f>IFERROR(INDEX(Cost_Components!$N$2:$N$29,MATCH(E1367,Cost_Components!$A$2:$A$29,0)),"")</f>
        <v>95</v>
      </c>
      <c r="AE1367" s="16" t="str">
        <f>IFERROR(INDEX(Cost_Components!$O$2:$O$29,MATCH(E1367,Cost_Components!$A$2:$A$29,0)),"")</f>
        <v>Both</v>
      </c>
      <c r="AF1367" s="11">
        <v>3806215.8464297098</v>
      </c>
      <c r="AG1367" s="11">
        <v>4036490.3904380398</v>
      </c>
      <c r="AH1367" s="23">
        <f t="shared" si="303"/>
        <v>1</v>
      </c>
      <c r="AI1367" s="10">
        <v>311532999.13163</v>
      </c>
      <c r="AJ1367" s="29">
        <f t="shared" si="304"/>
        <v>0.24043831115400935</v>
      </c>
      <c r="AK1367" s="29">
        <f t="shared" si="305"/>
        <v>0.41968837544135656</v>
      </c>
      <c r="AL1367" s="29">
        <f t="shared" si="306"/>
        <v>0.17925006428734722</v>
      </c>
      <c r="AM1367" s="29">
        <f t="shared" si="307"/>
        <v>0.12206057147033239</v>
      </c>
    </row>
    <row r="1368" spans="1:39">
      <c r="A1368" t="s">
        <v>115</v>
      </c>
      <c r="B1368" s="20">
        <v>2039</v>
      </c>
      <c r="C1368" t="s">
        <v>262</v>
      </c>
      <c r="D1368" t="s">
        <v>226</v>
      </c>
      <c r="E1368" s="22" t="s">
        <v>363</v>
      </c>
      <c r="F1368" s="22" t="s">
        <v>364</v>
      </c>
      <c r="G1368" s="22" t="s">
        <v>266</v>
      </c>
      <c r="H1368" s="22" t="s">
        <v>237</v>
      </c>
      <c r="I1368" s="22" t="s">
        <v>309</v>
      </c>
      <c r="J1368" s="17">
        <f>IFERROR(INDEX(Cost_Components!$K$2:$K$29,MATCH(E1368,Cost_Components!$A$2:$A$29,0)),"")</f>
        <v>0.5</v>
      </c>
      <c r="K1368" s="17">
        <f t="shared" si="294"/>
        <v>0.59269230769230763</v>
      </c>
      <c r="L1368" s="17">
        <f>IFERROR(INDEX(Cost_Components!$S$2:$S$29,MATCH(E1368,Cost_Components!$A$2:$A$29,0)),"")</f>
        <v>0.31</v>
      </c>
      <c r="M1368" s="28">
        <f>IFERROR(INDEX(Cost_Components!$L$2:$L$29,MATCH(E1368,Cost_Components!$A$2:$A$29,0)),"")</f>
        <v>1</v>
      </c>
      <c r="N1368" s="29">
        <f>IFERROR(INDEX(Cost_Components!$P$2:$P$29,MATCH(E1368,Cost_Components!$A$2:$A$29,0)),"")</f>
        <v>119.7214874</v>
      </c>
      <c r="O1368" s="23">
        <f t="shared" si="295"/>
        <v>1927868.9114434251</v>
      </c>
      <c r="P1368" s="23">
        <f t="shared" si="296"/>
        <v>2057852.2923867749</v>
      </c>
      <c r="Q1368" s="23">
        <f t="shared" si="297"/>
        <v>76374432.561153755</v>
      </c>
      <c r="R1368" s="23">
        <f t="shared" si="298"/>
        <v>136797731.17789915</v>
      </c>
      <c r="S1368" s="23">
        <f t="shared" si="299"/>
        <v>60423298.616745397</v>
      </c>
      <c r="T1368" s="16">
        <f>IFERROR(INDEX(Cost_Components!$R$2:$R$29,MATCH(E1368,Cost_Components!$A$2:$A$29,0)),"")</f>
        <v>1</v>
      </c>
      <c r="U1368" s="26">
        <f>IFERROR(INDEX(Cost_Components!$Q$2:$Q$29,MATCH(E1368,Cost_Components!$A$2:$A$29,0)),"")</f>
        <v>2023</v>
      </c>
      <c r="V1368" s="30">
        <f>1/(1+Calculation_Assumptions!$B$5)^(B1368-Calculation_Assumptions!$B$2)</f>
        <v>0.66111780581861923</v>
      </c>
      <c r="W1368" s="23">
        <f t="shared" si="300"/>
        <v>50492497.275472075</v>
      </c>
      <c r="X1368" s="23">
        <f t="shared" si="301"/>
        <v>90439415.877298012</v>
      </c>
      <c r="Y1368" s="23">
        <f t="shared" si="302"/>
        <v>39946918.60182593</v>
      </c>
      <c r="Z1368" s="17">
        <f>IFERROR(INDEX(Cost_Components!$T$2:$T$29,MATCH(E1368,Cost_Components!$A$2:$A$29,0)),"")</f>
        <v>0.8</v>
      </c>
      <c r="AA1368" s="26">
        <f>IFERROR(INDEX(Cost_Components!$U$2:$U$29,MATCH(E1368,Cost_Components!$A$2:$A$29,0)),"")</f>
        <v>2025</v>
      </c>
      <c r="AB1368" s="26">
        <f>IFERROR(INDEX(Cost_Components!$V$2:$V$29,MATCH(E1368,Cost_Components!$A$2:$A$29,0)),"")</f>
        <v>2050</v>
      </c>
      <c r="AC1368" s="26">
        <f>IFERROR(INDEX(Cost_Components!$M$2:$M$29,MATCH(E1368,Cost_Components!$A$2:$A$29,0)),"")</f>
        <v>30</v>
      </c>
      <c r="AD1368" s="26">
        <f>IFERROR(INDEX(Cost_Components!$N$2:$N$29,MATCH(E1368,Cost_Components!$A$2:$A$29,0)),"")</f>
        <v>95</v>
      </c>
      <c r="AE1368" s="16" t="str">
        <f>IFERROR(INDEX(Cost_Components!$O$2:$O$29,MATCH(E1368,Cost_Components!$A$2:$A$29,0)),"")</f>
        <v>Both</v>
      </c>
      <c r="AF1368" s="11">
        <v>3855737.8228868502</v>
      </c>
      <c r="AG1368" s="11">
        <v>4115704.5847735498</v>
      </c>
      <c r="AH1368" s="23">
        <f t="shared" si="303"/>
        <v>1</v>
      </c>
      <c r="AI1368" s="10">
        <v>312936391.85847902</v>
      </c>
      <c r="AJ1368" s="29">
        <f t="shared" si="304"/>
        <v>0.24405736931897967</v>
      </c>
      <c r="AK1368" s="29">
        <f t="shared" si="305"/>
        <v>0.43714229069198174</v>
      </c>
      <c r="AL1368" s="29">
        <f t="shared" si="306"/>
        <v>0.19308492137300209</v>
      </c>
      <c r="AM1368" s="29">
        <f t="shared" si="307"/>
        <v>0.12765187955477977</v>
      </c>
    </row>
    <row r="1369" spans="1:39">
      <c r="A1369" t="s">
        <v>115</v>
      </c>
      <c r="B1369" s="20">
        <v>2040</v>
      </c>
      <c r="C1369" t="s">
        <v>262</v>
      </c>
      <c r="D1369" t="s">
        <v>226</v>
      </c>
      <c r="E1369" s="22" t="s">
        <v>363</v>
      </c>
      <c r="F1369" s="22" t="s">
        <v>364</v>
      </c>
      <c r="G1369" s="22" t="s">
        <v>266</v>
      </c>
      <c r="H1369" s="22" t="s">
        <v>237</v>
      </c>
      <c r="I1369" s="22" t="s">
        <v>309</v>
      </c>
      <c r="J1369" s="17">
        <f>IFERROR(INDEX(Cost_Components!$K$2:$K$29,MATCH(E1369,Cost_Components!$A$2:$A$29,0)),"")</f>
        <v>0.5</v>
      </c>
      <c r="K1369" s="17">
        <f t="shared" si="294"/>
        <v>0.61153846153846159</v>
      </c>
      <c r="L1369" s="17">
        <f>IFERROR(INDEX(Cost_Components!$S$2:$S$29,MATCH(E1369,Cost_Components!$A$2:$A$29,0)),"")</f>
        <v>0.31</v>
      </c>
      <c r="M1369" s="28">
        <f>IFERROR(INDEX(Cost_Components!$L$2:$L$29,MATCH(E1369,Cost_Components!$A$2:$A$29,0)),"")</f>
        <v>1</v>
      </c>
      <c r="N1369" s="29">
        <f>IFERROR(INDEX(Cost_Components!$P$2:$P$29,MATCH(E1369,Cost_Components!$A$2:$A$29,0)),"")</f>
        <v>119.7214874</v>
      </c>
      <c r="O1369" s="23">
        <f t="shared" si="295"/>
        <v>1951170.59056546</v>
      </c>
      <c r="P1369" s="23">
        <f t="shared" si="296"/>
        <v>2096615.5972318251</v>
      </c>
      <c r="Q1369" s="23">
        <f t="shared" si="297"/>
        <v>77813080.720056355</v>
      </c>
      <c r="R1369" s="23">
        <f t="shared" si="298"/>
        <v>142853577.68656805</v>
      </c>
      <c r="S1369" s="23">
        <f t="shared" si="299"/>
        <v>65040496.966511697</v>
      </c>
      <c r="T1369" s="16">
        <f>IFERROR(INDEX(Cost_Components!$R$2:$R$29,MATCH(E1369,Cost_Components!$A$2:$A$29,0)),"")</f>
        <v>1</v>
      </c>
      <c r="U1369" s="26">
        <f>IFERROR(INDEX(Cost_Components!$Q$2:$Q$29,MATCH(E1369,Cost_Components!$A$2:$A$29,0)),"")</f>
        <v>2023</v>
      </c>
      <c r="V1369" s="30">
        <f>1/(1+Calculation_Assumptions!$B$5)^(B1369-Calculation_Assumptions!$B$2)</f>
        <v>0.64186194739671765</v>
      </c>
      <c r="W1369" s="23">
        <f t="shared" si="300"/>
        <v>49945255.523913354</v>
      </c>
      <c r="X1369" s="23">
        <f t="shared" si="301"/>
        <v>91692275.566488862</v>
      </c>
      <c r="Y1369" s="23">
        <f t="shared" si="302"/>
        <v>41747020.042575501</v>
      </c>
      <c r="Z1369" s="17">
        <f>IFERROR(INDEX(Cost_Components!$T$2:$T$29,MATCH(E1369,Cost_Components!$A$2:$A$29,0)),"")</f>
        <v>0.8</v>
      </c>
      <c r="AA1369" s="26">
        <f>IFERROR(INDEX(Cost_Components!$U$2:$U$29,MATCH(E1369,Cost_Components!$A$2:$A$29,0)),"")</f>
        <v>2025</v>
      </c>
      <c r="AB1369" s="26">
        <f>IFERROR(INDEX(Cost_Components!$V$2:$V$29,MATCH(E1369,Cost_Components!$A$2:$A$29,0)),"")</f>
        <v>2050</v>
      </c>
      <c r="AC1369" s="26">
        <f>IFERROR(INDEX(Cost_Components!$M$2:$M$29,MATCH(E1369,Cost_Components!$A$2:$A$29,0)),"")</f>
        <v>30</v>
      </c>
      <c r="AD1369" s="26">
        <f>IFERROR(INDEX(Cost_Components!$N$2:$N$29,MATCH(E1369,Cost_Components!$A$2:$A$29,0)),"")</f>
        <v>95</v>
      </c>
      <c r="AE1369" s="16" t="str">
        <f>IFERROR(INDEX(Cost_Components!$O$2:$O$29,MATCH(E1369,Cost_Components!$A$2:$A$29,0)),"")</f>
        <v>Both</v>
      </c>
      <c r="AF1369" s="11">
        <v>3902341.1811309201</v>
      </c>
      <c r="AG1369" s="11">
        <v>4193231.1944636502</v>
      </c>
      <c r="AH1369" s="23">
        <f t="shared" si="303"/>
        <v>1</v>
      </c>
      <c r="AI1369" s="10">
        <v>314265537.41082901</v>
      </c>
      <c r="AJ1369" s="29">
        <f t="shared" si="304"/>
        <v>0.24760297091797842</v>
      </c>
      <c r="AK1369" s="29">
        <f t="shared" si="305"/>
        <v>0.45456329339675661</v>
      </c>
      <c r="AL1369" s="29">
        <f t="shared" si="306"/>
        <v>0.20696032247877816</v>
      </c>
      <c r="AM1369" s="29">
        <f t="shared" si="307"/>
        <v>0.13283995562008122</v>
      </c>
    </row>
    <row r="1370" spans="1:39">
      <c r="A1370" t="s">
        <v>115</v>
      </c>
      <c r="B1370" s="20">
        <v>2041</v>
      </c>
      <c r="C1370" t="s">
        <v>262</v>
      </c>
      <c r="D1370" t="s">
        <v>226</v>
      </c>
      <c r="E1370" s="22" t="s">
        <v>363</v>
      </c>
      <c r="F1370" s="22" t="s">
        <v>364</v>
      </c>
      <c r="G1370" s="22" t="s">
        <v>266</v>
      </c>
      <c r="H1370" s="22" t="s">
        <v>237</v>
      </c>
      <c r="I1370" s="22" t="s">
        <v>309</v>
      </c>
      <c r="J1370" s="17">
        <f>IFERROR(INDEX(Cost_Components!$K$2:$K$29,MATCH(E1370,Cost_Components!$A$2:$A$29,0)),"")</f>
        <v>0.5</v>
      </c>
      <c r="K1370" s="17">
        <f t="shared" si="294"/>
        <v>0.63038461538461543</v>
      </c>
      <c r="L1370" s="17">
        <f>IFERROR(INDEX(Cost_Components!$S$2:$S$29,MATCH(E1370,Cost_Components!$A$2:$A$29,0)),"")</f>
        <v>0.31</v>
      </c>
      <c r="M1370" s="28">
        <f>IFERROR(INDEX(Cost_Components!$L$2:$L$29,MATCH(E1370,Cost_Components!$A$2:$A$29,0)),"")</f>
        <v>1</v>
      </c>
      <c r="N1370" s="29">
        <f>IFERROR(INDEX(Cost_Components!$P$2:$P$29,MATCH(E1370,Cost_Components!$A$2:$A$29,0)),"")</f>
        <v>119.7214874</v>
      </c>
      <c r="O1370" s="23">
        <f t="shared" si="295"/>
        <v>1973290.7366590251</v>
      </c>
      <c r="P1370" s="23">
        <f t="shared" si="296"/>
        <v>2134812.880753295</v>
      </c>
      <c r="Q1370" s="23">
        <f t="shared" si="297"/>
        <v>79230721.755383626</v>
      </c>
      <c r="R1370" s="23">
        <f t="shared" si="298"/>
        <v>148925403.87895742</v>
      </c>
      <c r="S1370" s="23">
        <f t="shared" si="299"/>
        <v>69694682.123573795</v>
      </c>
      <c r="T1370" s="16">
        <f>IFERROR(INDEX(Cost_Components!$R$2:$R$29,MATCH(E1370,Cost_Components!$A$2:$A$29,0)),"")</f>
        <v>1</v>
      </c>
      <c r="U1370" s="26">
        <f>IFERROR(INDEX(Cost_Components!$Q$2:$Q$29,MATCH(E1370,Cost_Components!$A$2:$A$29,0)),"")</f>
        <v>2023</v>
      </c>
      <c r="V1370" s="30">
        <f>1/(1+Calculation_Assumptions!$B$5)^(B1370-Calculation_Assumptions!$B$2)</f>
        <v>0.62316693922011435</v>
      </c>
      <c r="W1370" s="23">
        <f t="shared" si="300"/>
        <v>49373966.368502937</v>
      </c>
      <c r="X1370" s="23">
        <f t="shared" si="301"/>
        <v>92805388.107369244</v>
      </c>
      <c r="Y1370" s="23">
        <f t="shared" si="302"/>
        <v>43431421.738866299</v>
      </c>
      <c r="Z1370" s="17">
        <f>IFERROR(INDEX(Cost_Components!$T$2:$T$29,MATCH(E1370,Cost_Components!$A$2:$A$29,0)),"")</f>
        <v>0.8</v>
      </c>
      <c r="AA1370" s="26">
        <f>IFERROR(INDEX(Cost_Components!$U$2:$U$29,MATCH(E1370,Cost_Components!$A$2:$A$29,0)),"")</f>
        <v>2025</v>
      </c>
      <c r="AB1370" s="26">
        <f>IFERROR(INDEX(Cost_Components!$V$2:$V$29,MATCH(E1370,Cost_Components!$A$2:$A$29,0)),"")</f>
        <v>2050</v>
      </c>
      <c r="AC1370" s="26">
        <f>IFERROR(INDEX(Cost_Components!$M$2:$M$29,MATCH(E1370,Cost_Components!$A$2:$A$29,0)),"")</f>
        <v>30</v>
      </c>
      <c r="AD1370" s="26">
        <f>IFERROR(INDEX(Cost_Components!$N$2:$N$29,MATCH(E1370,Cost_Components!$A$2:$A$29,0)),"")</f>
        <v>95</v>
      </c>
      <c r="AE1370" s="16" t="str">
        <f>IFERROR(INDEX(Cost_Components!$O$2:$O$29,MATCH(E1370,Cost_Components!$A$2:$A$29,0)),"")</f>
        <v>Both</v>
      </c>
      <c r="AF1370" s="11">
        <v>3946581.4733180501</v>
      </c>
      <c r="AG1370" s="11">
        <v>4269625.7615065901</v>
      </c>
      <c r="AH1370" s="23">
        <f t="shared" si="303"/>
        <v>1</v>
      </c>
      <c r="AI1370" s="10">
        <v>315525215.31254798</v>
      </c>
      <c r="AJ1370" s="29">
        <f t="shared" si="304"/>
        <v>0.25110741680946325</v>
      </c>
      <c r="AK1370" s="29">
        <f t="shared" si="305"/>
        <v>0.47199208383848895</v>
      </c>
      <c r="AL1370" s="29">
        <f t="shared" si="306"/>
        <v>0.22088466702902568</v>
      </c>
      <c r="AM1370" s="29">
        <f t="shared" si="307"/>
        <v>0.13764802187313205</v>
      </c>
    </row>
    <row r="1371" spans="1:39">
      <c r="A1371" t="s">
        <v>115</v>
      </c>
      <c r="B1371" s="20">
        <v>2042</v>
      </c>
      <c r="C1371" t="s">
        <v>262</v>
      </c>
      <c r="D1371" t="s">
        <v>226</v>
      </c>
      <c r="E1371" s="22" t="s">
        <v>363</v>
      </c>
      <c r="F1371" s="22" t="s">
        <v>364</v>
      </c>
      <c r="G1371" s="22" t="s">
        <v>266</v>
      </c>
      <c r="H1371" s="22" t="s">
        <v>237</v>
      </c>
      <c r="I1371" s="22" t="s">
        <v>309</v>
      </c>
      <c r="J1371" s="17">
        <f>IFERROR(INDEX(Cost_Components!$K$2:$K$29,MATCH(E1371,Cost_Components!$A$2:$A$29,0)),"")</f>
        <v>0.5</v>
      </c>
      <c r="K1371" s="17">
        <f t="shared" si="294"/>
        <v>0.64923076923076928</v>
      </c>
      <c r="L1371" s="17">
        <f>IFERROR(INDEX(Cost_Components!$S$2:$S$29,MATCH(E1371,Cost_Components!$A$2:$A$29,0)),"")</f>
        <v>0.31</v>
      </c>
      <c r="M1371" s="28">
        <f>IFERROR(INDEX(Cost_Components!$L$2:$L$29,MATCH(E1371,Cost_Components!$A$2:$A$29,0)),"")</f>
        <v>1</v>
      </c>
      <c r="N1371" s="29">
        <f>IFERROR(INDEX(Cost_Components!$P$2:$P$29,MATCH(E1371,Cost_Components!$A$2:$A$29,0)),"")</f>
        <v>119.7214874</v>
      </c>
      <c r="O1371" s="23">
        <f t="shared" si="295"/>
        <v>1994219.84599786</v>
      </c>
      <c r="P1371" s="23">
        <f t="shared" si="296"/>
        <v>2172427.0313728</v>
      </c>
      <c r="Q1371" s="23">
        <f t="shared" si="297"/>
        <v>80626720.593814611</v>
      </c>
      <c r="R1371" s="23">
        <f t="shared" si="298"/>
        <v>155004473.41819274</v>
      </c>
      <c r="S1371" s="23">
        <f t="shared" si="299"/>
        <v>74377752.824378133</v>
      </c>
      <c r="T1371" s="16">
        <f>IFERROR(INDEX(Cost_Components!$R$2:$R$29,MATCH(E1371,Cost_Components!$A$2:$A$29,0)),"")</f>
        <v>1</v>
      </c>
      <c r="U1371" s="26">
        <f>IFERROR(INDEX(Cost_Components!$Q$2:$Q$29,MATCH(E1371,Cost_Components!$A$2:$A$29,0)),"")</f>
        <v>2023</v>
      </c>
      <c r="V1371" s="30">
        <f>1/(1+Calculation_Assumptions!$B$5)^(B1371-Calculation_Assumptions!$B$2)</f>
        <v>0.60501644584477121</v>
      </c>
      <c r="W1371" s="23">
        <f t="shared" si="300"/>
        <v>48780491.933789134</v>
      </c>
      <c r="X1371" s="23">
        <f t="shared" si="301"/>
        <v>93780255.597515285</v>
      </c>
      <c r="Y1371" s="23">
        <f t="shared" si="302"/>
        <v>44999763.663726151</v>
      </c>
      <c r="Z1371" s="17">
        <f>IFERROR(INDEX(Cost_Components!$T$2:$T$29,MATCH(E1371,Cost_Components!$A$2:$A$29,0)),"")</f>
        <v>0.8</v>
      </c>
      <c r="AA1371" s="26">
        <f>IFERROR(INDEX(Cost_Components!$U$2:$U$29,MATCH(E1371,Cost_Components!$A$2:$A$29,0)),"")</f>
        <v>2025</v>
      </c>
      <c r="AB1371" s="26">
        <f>IFERROR(INDEX(Cost_Components!$V$2:$V$29,MATCH(E1371,Cost_Components!$A$2:$A$29,0)),"")</f>
        <v>2050</v>
      </c>
      <c r="AC1371" s="26">
        <f>IFERROR(INDEX(Cost_Components!$M$2:$M$29,MATCH(E1371,Cost_Components!$A$2:$A$29,0)),"")</f>
        <v>30</v>
      </c>
      <c r="AD1371" s="26">
        <f>IFERROR(INDEX(Cost_Components!$N$2:$N$29,MATCH(E1371,Cost_Components!$A$2:$A$29,0)),"")</f>
        <v>95</v>
      </c>
      <c r="AE1371" s="16" t="str">
        <f>IFERROR(INDEX(Cost_Components!$O$2:$O$29,MATCH(E1371,Cost_Components!$A$2:$A$29,0)),"")</f>
        <v>Both</v>
      </c>
      <c r="AF1371" s="11">
        <v>3988439.6919957199</v>
      </c>
      <c r="AG1371" s="11">
        <v>4344854.0627456</v>
      </c>
      <c r="AH1371" s="23">
        <f t="shared" si="303"/>
        <v>1</v>
      </c>
      <c r="AI1371" s="10">
        <v>316707694.211882</v>
      </c>
      <c r="AJ1371" s="29">
        <f t="shared" si="304"/>
        <v>0.25457771335316587</v>
      </c>
      <c r="AK1371" s="29">
        <f t="shared" si="305"/>
        <v>0.48942440064147141</v>
      </c>
      <c r="AL1371" s="29">
        <f t="shared" si="306"/>
        <v>0.23484668728830549</v>
      </c>
      <c r="AM1371" s="29">
        <f t="shared" si="307"/>
        <v>0.142086108061589</v>
      </c>
    </row>
    <row r="1372" spans="1:39">
      <c r="A1372" t="s">
        <v>115</v>
      </c>
      <c r="B1372" s="20">
        <v>2043</v>
      </c>
      <c r="C1372" t="s">
        <v>262</v>
      </c>
      <c r="D1372" t="s">
        <v>226</v>
      </c>
      <c r="E1372" s="22" t="s">
        <v>363</v>
      </c>
      <c r="F1372" s="22" t="s">
        <v>364</v>
      </c>
      <c r="G1372" s="22" t="s">
        <v>266</v>
      </c>
      <c r="H1372" s="22" t="s">
        <v>237</v>
      </c>
      <c r="I1372" s="22" t="s">
        <v>309</v>
      </c>
      <c r="J1372" s="17">
        <f>IFERROR(INDEX(Cost_Components!$K$2:$K$29,MATCH(E1372,Cost_Components!$A$2:$A$29,0)),"")</f>
        <v>0.5</v>
      </c>
      <c r="K1372" s="17">
        <f t="shared" si="294"/>
        <v>0.66807692307692301</v>
      </c>
      <c r="L1372" s="17">
        <f>IFERROR(INDEX(Cost_Components!$S$2:$S$29,MATCH(E1372,Cost_Components!$A$2:$A$29,0)),"")</f>
        <v>0.31</v>
      </c>
      <c r="M1372" s="28">
        <f>IFERROR(INDEX(Cost_Components!$L$2:$L$29,MATCH(E1372,Cost_Components!$A$2:$A$29,0)),"")</f>
        <v>1</v>
      </c>
      <c r="N1372" s="29">
        <f>IFERROR(INDEX(Cost_Components!$P$2:$P$29,MATCH(E1372,Cost_Components!$A$2:$A$29,0)),"")</f>
        <v>119.7214874</v>
      </c>
      <c r="O1372" s="23">
        <f t="shared" si="295"/>
        <v>2014007.1888724051</v>
      </c>
      <c r="P1372" s="23">
        <f t="shared" si="296"/>
        <v>2209662.635029065</v>
      </c>
      <c r="Q1372" s="23">
        <f t="shared" si="297"/>
        <v>82008670.168543726</v>
      </c>
      <c r="R1372" s="23">
        <f t="shared" si="298"/>
        <v>161086665.12651944</v>
      </c>
      <c r="S1372" s="23">
        <f t="shared" si="299"/>
        <v>79077994.957975715</v>
      </c>
      <c r="T1372" s="16">
        <f>IFERROR(INDEX(Cost_Components!$R$2:$R$29,MATCH(E1372,Cost_Components!$A$2:$A$29,0)),"")</f>
        <v>1</v>
      </c>
      <c r="U1372" s="26">
        <f>IFERROR(INDEX(Cost_Components!$Q$2:$Q$29,MATCH(E1372,Cost_Components!$A$2:$A$29,0)),"")</f>
        <v>2023</v>
      </c>
      <c r="V1372" s="30">
        <f>1/(1+Calculation_Assumptions!$B$5)^(B1372-Calculation_Assumptions!$B$2)</f>
        <v>0.5873946076162827</v>
      </c>
      <c r="W1372" s="23">
        <f t="shared" si="300"/>
        <v>48171450.634784892</v>
      </c>
      <c r="X1372" s="23">
        <f t="shared" si="301"/>
        <v>94621438.45420742</v>
      </c>
      <c r="Y1372" s="23">
        <f t="shared" si="302"/>
        <v>46449987.819422528</v>
      </c>
      <c r="Z1372" s="17">
        <f>IFERROR(INDEX(Cost_Components!$T$2:$T$29,MATCH(E1372,Cost_Components!$A$2:$A$29,0)),"")</f>
        <v>0.8</v>
      </c>
      <c r="AA1372" s="26">
        <f>IFERROR(INDEX(Cost_Components!$U$2:$U$29,MATCH(E1372,Cost_Components!$A$2:$A$29,0)),"")</f>
        <v>2025</v>
      </c>
      <c r="AB1372" s="26">
        <f>IFERROR(INDEX(Cost_Components!$V$2:$V$29,MATCH(E1372,Cost_Components!$A$2:$A$29,0)),"")</f>
        <v>2050</v>
      </c>
      <c r="AC1372" s="26">
        <f>IFERROR(INDEX(Cost_Components!$M$2:$M$29,MATCH(E1372,Cost_Components!$A$2:$A$29,0)),"")</f>
        <v>30</v>
      </c>
      <c r="AD1372" s="26">
        <f>IFERROR(INDEX(Cost_Components!$N$2:$N$29,MATCH(E1372,Cost_Components!$A$2:$A$29,0)),"")</f>
        <v>95</v>
      </c>
      <c r="AE1372" s="16" t="str">
        <f>IFERROR(INDEX(Cost_Components!$O$2:$O$29,MATCH(E1372,Cost_Components!$A$2:$A$29,0)),"")</f>
        <v>Both</v>
      </c>
      <c r="AF1372" s="11">
        <v>4028014.3777448102</v>
      </c>
      <c r="AG1372" s="11">
        <v>4419325.2700581299</v>
      </c>
      <c r="AH1372" s="23">
        <f t="shared" si="303"/>
        <v>1</v>
      </c>
      <c r="AI1372" s="10">
        <v>317814114.06715202</v>
      </c>
      <c r="AJ1372" s="29">
        <f t="shared" si="304"/>
        <v>0.25803973624411103</v>
      </c>
      <c r="AK1372" s="29">
        <f t="shared" si="305"/>
        <v>0.50685812239440975</v>
      </c>
      <c r="AL1372" s="29">
        <f t="shared" si="306"/>
        <v>0.24881838615029872</v>
      </c>
      <c r="AM1372" s="29">
        <f t="shared" si="307"/>
        <v>0.14615457830047143</v>
      </c>
    </row>
    <row r="1373" spans="1:39">
      <c r="A1373" t="s">
        <v>115</v>
      </c>
      <c r="B1373" s="20">
        <v>2044</v>
      </c>
      <c r="C1373" t="s">
        <v>262</v>
      </c>
      <c r="D1373" t="s">
        <v>226</v>
      </c>
      <c r="E1373" s="22" t="s">
        <v>363</v>
      </c>
      <c r="F1373" s="22" t="s">
        <v>364</v>
      </c>
      <c r="G1373" s="22" t="s">
        <v>266</v>
      </c>
      <c r="H1373" s="22" t="s">
        <v>237</v>
      </c>
      <c r="I1373" s="22" t="s">
        <v>309</v>
      </c>
      <c r="J1373" s="17">
        <f>IFERROR(INDEX(Cost_Components!$K$2:$K$29,MATCH(E1373,Cost_Components!$A$2:$A$29,0)),"")</f>
        <v>0.5</v>
      </c>
      <c r="K1373" s="17">
        <f t="shared" si="294"/>
        <v>0.68692307692307697</v>
      </c>
      <c r="L1373" s="17">
        <f>IFERROR(INDEX(Cost_Components!$S$2:$S$29,MATCH(E1373,Cost_Components!$A$2:$A$29,0)),"")</f>
        <v>0.31</v>
      </c>
      <c r="M1373" s="28">
        <f>IFERROR(INDEX(Cost_Components!$L$2:$L$29,MATCH(E1373,Cost_Components!$A$2:$A$29,0)),"")</f>
        <v>1</v>
      </c>
      <c r="N1373" s="29">
        <f>IFERROR(INDEX(Cost_Components!$P$2:$P$29,MATCH(E1373,Cost_Components!$A$2:$A$29,0)),"")</f>
        <v>119.7214874</v>
      </c>
      <c r="O1373" s="23">
        <f t="shared" si="295"/>
        <v>2032215.5116330751</v>
      </c>
      <c r="P1373" s="23">
        <f t="shared" si="296"/>
        <v>2245830.9335367251</v>
      </c>
      <c r="Q1373" s="23">
        <f t="shared" si="297"/>
        <v>83351008.14170365</v>
      </c>
      <c r="R1373" s="23">
        <f t="shared" si="298"/>
        <v>167128291.03589767</v>
      </c>
      <c r="S1373" s="23">
        <f t="shared" si="299"/>
        <v>83777282.894194022</v>
      </c>
      <c r="T1373" s="16">
        <f>IFERROR(INDEX(Cost_Components!$R$2:$R$29,MATCH(E1373,Cost_Components!$A$2:$A$29,0)),"")</f>
        <v>1</v>
      </c>
      <c r="U1373" s="26">
        <f>IFERROR(INDEX(Cost_Components!$Q$2:$Q$29,MATCH(E1373,Cost_Components!$A$2:$A$29,0)),"")</f>
        <v>2023</v>
      </c>
      <c r="V1373" s="30">
        <f>1/(1+Calculation_Assumptions!$B$5)^(B1373-Calculation_Assumptions!$B$2)</f>
        <v>0.57028602681192497</v>
      </c>
      <c r="W1373" s="23">
        <f t="shared" si="300"/>
        <v>47533915.263900585</v>
      </c>
      <c r="X1373" s="23">
        <f t="shared" si="301"/>
        <v>95310929.062729135</v>
      </c>
      <c r="Y1373" s="23">
        <f t="shared" si="302"/>
        <v>47777013.798828557</v>
      </c>
      <c r="Z1373" s="17">
        <f>IFERROR(INDEX(Cost_Components!$T$2:$T$29,MATCH(E1373,Cost_Components!$A$2:$A$29,0)),"")</f>
        <v>0.8</v>
      </c>
      <c r="AA1373" s="26">
        <f>IFERROR(INDEX(Cost_Components!$U$2:$U$29,MATCH(E1373,Cost_Components!$A$2:$A$29,0)),"")</f>
        <v>2025</v>
      </c>
      <c r="AB1373" s="26">
        <f>IFERROR(INDEX(Cost_Components!$V$2:$V$29,MATCH(E1373,Cost_Components!$A$2:$A$29,0)),"")</f>
        <v>2050</v>
      </c>
      <c r="AC1373" s="26">
        <f>IFERROR(INDEX(Cost_Components!$M$2:$M$29,MATCH(E1373,Cost_Components!$A$2:$A$29,0)),"")</f>
        <v>30</v>
      </c>
      <c r="AD1373" s="26">
        <f>IFERROR(INDEX(Cost_Components!$N$2:$N$29,MATCH(E1373,Cost_Components!$A$2:$A$29,0)),"")</f>
        <v>95</v>
      </c>
      <c r="AE1373" s="16" t="str">
        <f>IFERROR(INDEX(Cost_Components!$O$2:$O$29,MATCH(E1373,Cost_Components!$A$2:$A$29,0)),"")</f>
        <v>Both</v>
      </c>
      <c r="AF1373" s="11">
        <v>4064431.0232661502</v>
      </c>
      <c r="AG1373" s="11">
        <v>4491661.8670734502</v>
      </c>
      <c r="AH1373" s="23">
        <f t="shared" si="303"/>
        <v>1</v>
      </c>
      <c r="AI1373" s="10">
        <v>318840890.73215598</v>
      </c>
      <c r="AJ1373" s="29">
        <f t="shared" si="304"/>
        <v>0.26141881598155214</v>
      </c>
      <c r="AK1373" s="29">
        <f t="shared" si="305"/>
        <v>0.52417458329174815</v>
      </c>
      <c r="AL1373" s="29">
        <f t="shared" si="306"/>
        <v>0.26275576731019606</v>
      </c>
      <c r="AM1373" s="29">
        <f t="shared" si="307"/>
        <v>0.14984594256125039</v>
      </c>
    </row>
    <row r="1374" spans="1:39">
      <c r="A1374" t="s">
        <v>115</v>
      </c>
      <c r="B1374" s="20">
        <v>2045</v>
      </c>
      <c r="C1374" t="s">
        <v>262</v>
      </c>
      <c r="D1374" t="s">
        <v>226</v>
      </c>
      <c r="E1374" s="22" t="s">
        <v>363</v>
      </c>
      <c r="F1374" s="22" t="s">
        <v>364</v>
      </c>
      <c r="G1374" s="22" t="s">
        <v>266</v>
      </c>
      <c r="H1374" s="22" t="s">
        <v>237</v>
      </c>
      <c r="I1374" s="22" t="s">
        <v>309</v>
      </c>
      <c r="J1374" s="17">
        <f>IFERROR(INDEX(Cost_Components!$K$2:$K$29,MATCH(E1374,Cost_Components!$A$2:$A$29,0)),"")</f>
        <v>0.5</v>
      </c>
      <c r="K1374" s="17">
        <f t="shared" si="294"/>
        <v>0.70576923076923082</v>
      </c>
      <c r="L1374" s="17">
        <f>IFERROR(INDEX(Cost_Components!$S$2:$S$29,MATCH(E1374,Cost_Components!$A$2:$A$29,0)),"")</f>
        <v>0.31</v>
      </c>
      <c r="M1374" s="28">
        <f>IFERROR(INDEX(Cost_Components!$L$2:$L$29,MATCH(E1374,Cost_Components!$A$2:$A$29,0)),"")</f>
        <v>1</v>
      </c>
      <c r="N1374" s="29">
        <f>IFERROR(INDEX(Cost_Components!$P$2:$P$29,MATCH(E1374,Cost_Components!$A$2:$A$29,0)),"")</f>
        <v>119.7214874</v>
      </c>
      <c r="O1374" s="23">
        <f t="shared" si="295"/>
        <v>2048712.4389289101</v>
      </c>
      <c r="P1374" s="23">
        <f t="shared" si="296"/>
        <v>2280697.2004187852</v>
      </c>
      <c r="Q1374" s="23">
        <f t="shared" si="297"/>
        <v>84645022.954377398</v>
      </c>
      <c r="R1374" s="23">
        <f t="shared" si="298"/>
        <v>173107477.81297395</v>
      </c>
      <c r="S1374" s="23">
        <f t="shared" si="299"/>
        <v>88462454.858596548</v>
      </c>
      <c r="T1374" s="16">
        <f>IFERROR(INDEX(Cost_Components!$R$2:$R$29,MATCH(E1374,Cost_Components!$A$2:$A$29,0)),"")</f>
        <v>1</v>
      </c>
      <c r="U1374" s="26">
        <f>IFERROR(INDEX(Cost_Components!$Q$2:$Q$29,MATCH(E1374,Cost_Components!$A$2:$A$29,0)),"")</f>
        <v>2023</v>
      </c>
      <c r="V1374" s="30">
        <f>1/(1+Calculation_Assumptions!$B$5)^(B1374-Calculation_Assumptions!$B$2)</f>
        <v>0.55367575418633497</v>
      </c>
      <c r="W1374" s="23">
        <f t="shared" si="300"/>
        <v>46865896.922384538</v>
      </c>
      <c r="X1374" s="23">
        <f t="shared" si="301"/>
        <v>95845413.33339259</v>
      </c>
      <c r="Y1374" s="23">
        <f t="shared" si="302"/>
        <v>48979516.411008053</v>
      </c>
      <c r="Z1374" s="17">
        <f>IFERROR(INDEX(Cost_Components!$T$2:$T$29,MATCH(E1374,Cost_Components!$A$2:$A$29,0)),"")</f>
        <v>0.8</v>
      </c>
      <c r="AA1374" s="26">
        <f>IFERROR(INDEX(Cost_Components!$U$2:$U$29,MATCH(E1374,Cost_Components!$A$2:$A$29,0)),"")</f>
        <v>2025</v>
      </c>
      <c r="AB1374" s="26">
        <f>IFERROR(INDEX(Cost_Components!$V$2:$V$29,MATCH(E1374,Cost_Components!$A$2:$A$29,0)),"")</f>
        <v>2050</v>
      </c>
      <c r="AC1374" s="26">
        <f>IFERROR(INDEX(Cost_Components!$M$2:$M$29,MATCH(E1374,Cost_Components!$A$2:$A$29,0)),"")</f>
        <v>30</v>
      </c>
      <c r="AD1374" s="26">
        <f>IFERROR(INDEX(Cost_Components!$N$2:$N$29,MATCH(E1374,Cost_Components!$A$2:$A$29,0)),"")</f>
        <v>95</v>
      </c>
      <c r="AE1374" s="16" t="str">
        <f>IFERROR(INDEX(Cost_Components!$O$2:$O$29,MATCH(E1374,Cost_Components!$A$2:$A$29,0)),"")</f>
        <v>Both</v>
      </c>
      <c r="AF1374" s="11">
        <v>4097424.8778578201</v>
      </c>
      <c r="AG1374" s="11">
        <v>4561394.4008375704</v>
      </c>
      <c r="AH1374" s="23">
        <f t="shared" si="303"/>
        <v>1</v>
      </c>
      <c r="AI1374" s="10">
        <v>319784682.33108002</v>
      </c>
      <c r="AJ1374" s="29">
        <f t="shared" si="304"/>
        <v>0.26469380064534354</v>
      </c>
      <c r="AK1374" s="29">
        <f t="shared" si="305"/>
        <v>0.54132510835447711</v>
      </c>
      <c r="AL1374" s="29">
        <f t="shared" si="306"/>
        <v>0.27663130770913363</v>
      </c>
      <c r="AM1374" s="29">
        <f t="shared" si="307"/>
        <v>0.15316404792740665</v>
      </c>
    </row>
    <row r="1375" spans="1:39">
      <c r="A1375" t="s">
        <v>115</v>
      </c>
      <c r="B1375" s="20">
        <v>2046</v>
      </c>
      <c r="C1375" t="s">
        <v>262</v>
      </c>
      <c r="D1375" t="s">
        <v>226</v>
      </c>
      <c r="E1375" s="22" t="s">
        <v>363</v>
      </c>
      <c r="F1375" s="22" t="s">
        <v>364</v>
      </c>
      <c r="G1375" s="22" t="s">
        <v>266</v>
      </c>
      <c r="H1375" s="22" t="s">
        <v>237</v>
      </c>
      <c r="I1375" s="22" t="s">
        <v>309</v>
      </c>
      <c r="J1375" s="17">
        <f>IFERROR(INDEX(Cost_Components!$K$2:$K$29,MATCH(E1375,Cost_Components!$A$2:$A$29,0)),"")</f>
        <v>0.5</v>
      </c>
      <c r="K1375" s="17">
        <f t="shared" si="294"/>
        <v>0.72461538461538466</v>
      </c>
      <c r="L1375" s="17">
        <f>IFERROR(INDEX(Cost_Components!$S$2:$S$29,MATCH(E1375,Cost_Components!$A$2:$A$29,0)),"")</f>
        <v>0.31</v>
      </c>
      <c r="M1375" s="28">
        <f>IFERROR(INDEX(Cost_Components!$L$2:$L$29,MATCH(E1375,Cost_Components!$A$2:$A$29,0)),"")</f>
        <v>1</v>
      </c>
      <c r="N1375" s="29">
        <f>IFERROR(INDEX(Cost_Components!$P$2:$P$29,MATCH(E1375,Cost_Components!$A$2:$A$29,0)),"")</f>
        <v>119.7214874</v>
      </c>
      <c r="O1375" s="23">
        <f t="shared" si="295"/>
        <v>2063430.6617555299</v>
      </c>
      <c r="P1375" s="23">
        <f t="shared" si="296"/>
        <v>2314245.25549924</v>
      </c>
      <c r="Q1375" s="23">
        <f t="shared" si="297"/>
        <v>85890114.100996241</v>
      </c>
      <c r="R1375" s="23">
        <f t="shared" si="298"/>
        <v>179006802.05365717</v>
      </c>
      <c r="S1375" s="23">
        <f t="shared" si="299"/>
        <v>93116687.952660933</v>
      </c>
      <c r="T1375" s="16">
        <f>IFERROR(INDEX(Cost_Components!$R$2:$R$29,MATCH(E1375,Cost_Components!$A$2:$A$29,0)),"")</f>
        <v>1</v>
      </c>
      <c r="U1375" s="26">
        <f>IFERROR(INDEX(Cost_Components!$Q$2:$Q$29,MATCH(E1375,Cost_Components!$A$2:$A$29,0)),"")</f>
        <v>2023</v>
      </c>
      <c r="V1375" s="30">
        <f>1/(1+Calculation_Assumptions!$B$5)^(B1375-Calculation_Assumptions!$B$2)</f>
        <v>0.5375492759090631</v>
      </c>
      <c r="W1375" s="23">
        <f t="shared" si="300"/>
        <v>46170168.642737336</v>
      </c>
      <c r="X1375" s="23">
        <f t="shared" si="301"/>
        <v>96224976.826740399</v>
      </c>
      <c r="Y1375" s="23">
        <f t="shared" si="302"/>
        <v>50054808.184003063</v>
      </c>
      <c r="Z1375" s="17">
        <f>IFERROR(INDEX(Cost_Components!$T$2:$T$29,MATCH(E1375,Cost_Components!$A$2:$A$29,0)),"")</f>
        <v>0.8</v>
      </c>
      <c r="AA1375" s="26">
        <f>IFERROR(INDEX(Cost_Components!$U$2:$U$29,MATCH(E1375,Cost_Components!$A$2:$A$29,0)),"")</f>
        <v>2025</v>
      </c>
      <c r="AB1375" s="26">
        <f>IFERROR(INDEX(Cost_Components!$V$2:$V$29,MATCH(E1375,Cost_Components!$A$2:$A$29,0)),"")</f>
        <v>2050</v>
      </c>
      <c r="AC1375" s="26">
        <f>IFERROR(INDEX(Cost_Components!$M$2:$M$29,MATCH(E1375,Cost_Components!$A$2:$A$29,0)),"")</f>
        <v>30</v>
      </c>
      <c r="AD1375" s="26">
        <f>IFERROR(INDEX(Cost_Components!$N$2:$N$29,MATCH(E1375,Cost_Components!$A$2:$A$29,0)),"")</f>
        <v>95</v>
      </c>
      <c r="AE1375" s="16" t="str">
        <f>IFERROR(INDEX(Cost_Components!$O$2:$O$29,MATCH(E1375,Cost_Components!$A$2:$A$29,0)),"")</f>
        <v>Both</v>
      </c>
      <c r="AF1375" s="11">
        <v>4126861.3235110599</v>
      </c>
      <c r="AG1375" s="11">
        <v>4628490.51099848</v>
      </c>
      <c r="AH1375" s="23">
        <f t="shared" si="303"/>
        <v>1</v>
      </c>
      <c r="AI1375" s="10">
        <v>320645615.981408</v>
      </c>
      <c r="AJ1375" s="29">
        <f t="shared" si="304"/>
        <v>0.26786617318346995</v>
      </c>
      <c r="AK1375" s="29">
        <f t="shared" si="305"/>
        <v>0.55826991897508593</v>
      </c>
      <c r="AL1375" s="29">
        <f t="shared" si="306"/>
        <v>0.29040374579161599</v>
      </c>
      <c r="AM1375" s="29">
        <f t="shared" si="307"/>
        <v>0.15610632327156282</v>
      </c>
    </row>
    <row r="1376" spans="1:39">
      <c r="A1376" t="s">
        <v>115</v>
      </c>
      <c r="B1376" s="20">
        <v>2047</v>
      </c>
      <c r="C1376" t="s">
        <v>262</v>
      </c>
      <c r="D1376" t="s">
        <v>226</v>
      </c>
      <c r="E1376" s="22" t="s">
        <v>363</v>
      </c>
      <c r="F1376" s="22" t="s">
        <v>364</v>
      </c>
      <c r="G1376" s="22" t="s">
        <v>266</v>
      </c>
      <c r="H1376" s="22" t="s">
        <v>237</v>
      </c>
      <c r="I1376" s="22" t="s">
        <v>309</v>
      </c>
      <c r="J1376" s="17">
        <f>IFERROR(INDEX(Cost_Components!$K$2:$K$29,MATCH(E1376,Cost_Components!$A$2:$A$29,0)),"")</f>
        <v>0.5</v>
      </c>
      <c r="K1376" s="17">
        <f t="shared" si="294"/>
        <v>0.74346153846153851</v>
      </c>
      <c r="L1376" s="17">
        <f>IFERROR(INDEX(Cost_Components!$S$2:$S$29,MATCH(E1376,Cost_Components!$A$2:$A$29,0)),"")</f>
        <v>0.31</v>
      </c>
      <c r="M1376" s="28">
        <f>IFERROR(INDEX(Cost_Components!$L$2:$L$29,MATCH(E1376,Cost_Components!$A$2:$A$29,0)),"")</f>
        <v>1</v>
      </c>
      <c r="N1376" s="29">
        <f>IFERROR(INDEX(Cost_Components!$P$2:$P$29,MATCH(E1376,Cost_Components!$A$2:$A$29,0)),"")</f>
        <v>119.7214874</v>
      </c>
      <c r="O1376" s="23">
        <f t="shared" si="295"/>
        <v>2076440.51447317</v>
      </c>
      <c r="P1376" s="23">
        <f t="shared" si="296"/>
        <v>2346546.5865012952</v>
      </c>
      <c r="Q1376" s="23">
        <f t="shared" si="297"/>
        <v>87088934.752691627</v>
      </c>
      <c r="R1376" s="23">
        <f t="shared" si="298"/>
        <v>184820484.28424805</v>
      </c>
      <c r="S1376" s="23">
        <f t="shared" si="299"/>
        <v>97731549.531556427</v>
      </c>
      <c r="T1376" s="16">
        <f>IFERROR(INDEX(Cost_Components!$R$2:$R$29,MATCH(E1376,Cost_Components!$A$2:$A$29,0)),"")</f>
        <v>1</v>
      </c>
      <c r="U1376" s="26">
        <f>IFERROR(INDEX(Cost_Components!$Q$2:$Q$29,MATCH(E1376,Cost_Components!$A$2:$A$29,0)),"")</f>
        <v>2023</v>
      </c>
      <c r="V1376" s="30">
        <f>1/(1+Calculation_Assumptions!$B$5)^(B1376-Calculation_Assumptions!$B$2)</f>
        <v>0.52189250088258554</v>
      </c>
      <c r="W1376" s="23">
        <f t="shared" si="300"/>
        <v>45451061.957282551</v>
      </c>
      <c r="X1376" s="23">
        <f t="shared" si="301"/>
        <v>96456424.757436812</v>
      </c>
      <c r="Y1376" s="23">
        <f t="shared" si="302"/>
        <v>51005362.800154269</v>
      </c>
      <c r="Z1376" s="17">
        <f>IFERROR(INDEX(Cost_Components!$T$2:$T$29,MATCH(E1376,Cost_Components!$A$2:$A$29,0)),"")</f>
        <v>0.8</v>
      </c>
      <c r="AA1376" s="26">
        <f>IFERROR(INDEX(Cost_Components!$U$2:$U$29,MATCH(E1376,Cost_Components!$A$2:$A$29,0)),"")</f>
        <v>2025</v>
      </c>
      <c r="AB1376" s="26">
        <f>IFERROR(INDEX(Cost_Components!$V$2:$V$29,MATCH(E1376,Cost_Components!$A$2:$A$29,0)),"")</f>
        <v>2050</v>
      </c>
      <c r="AC1376" s="26">
        <f>IFERROR(INDEX(Cost_Components!$M$2:$M$29,MATCH(E1376,Cost_Components!$A$2:$A$29,0)),"")</f>
        <v>30</v>
      </c>
      <c r="AD1376" s="26">
        <f>IFERROR(INDEX(Cost_Components!$N$2:$N$29,MATCH(E1376,Cost_Components!$A$2:$A$29,0)),"")</f>
        <v>95</v>
      </c>
      <c r="AE1376" s="16" t="str">
        <f>IFERROR(INDEX(Cost_Components!$O$2:$O$29,MATCH(E1376,Cost_Components!$A$2:$A$29,0)),"")</f>
        <v>Both</v>
      </c>
      <c r="AF1376" s="11">
        <v>4152881.0289463401</v>
      </c>
      <c r="AG1376" s="11">
        <v>4693093.1730025904</v>
      </c>
      <c r="AH1376" s="23">
        <f t="shared" si="303"/>
        <v>1</v>
      </c>
      <c r="AI1376" s="10">
        <v>321429520.52287501</v>
      </c>
      <c r="AJ1376" s="29">
        <f t="shared" si="304"/>
        <v>0.27094255254160393</v>
      </c>
      <c r="AK1376" s="29">
        <f t="shared" si="305"/>
        <v>0.57499536440709409</v>
      </c>
      <c r="AL1376" s="29">
        <f t="shared" si="306"/>
        <v>0.30405281186549016</v>
      </c>
      <c r="AM1376" s="29">
        <f t="shared" si="307"/>
        <v>0.15868288238486294</v>
      </c>
    </row>
    <row r="1377" spans="1:39">
      <c r="A1377" t="s">
        <v>115</v>
      </c>
      <c r="B1377" s="20">
        <v>2048</v>
      </c>
      <c r="C1377" t="s">
        <v>262</v>
      </c>
      <c r="D1377" t="s">
        <v>226</v>
      </c>
      <c r="E1377" s="22" t="s">
        <v>363</v>
      </c>
      <c r="F1377" s="22" t="s">
        <v>364</v>
      </c>
      <c r="G1377" s="22" t="s">
        <v>266</v>
      </c>
      <c r="H1377" s="22" t="s">
        <v>237</v>
      </c>
      <c r="I1377" s="22" t="s">
        <v>309</v>
      </c>
      <c r="J1377" s="17">
        <f>IFERROR(INDEX(Cost_Components!$K$2:$K$29,MATCH(E1377,Cost_Components!$A$2:$A$29,0)),"")</f>
        <v>0.5</v>
      </c>
      <c r="K1377" s="17">
        <f t="shared" si="294"/>
        <v>0.76230769230769235</v>
      </c>
      <c r="L1377" s="17">
        <f>IFERROR(INDEX(Cost_Components!$S$2:$S$29,MATCH(E1377,Cost_Components!$A$2:$A$29,0)),"")</f>
        <v>0.31</v>
      </c>
      <c r="M1377" s="28">
        <f>IFERROR(INDEX(Cost_Components!$L$2:$L$29,MATCH(E1377,Cost_Components!$A$2:$A$29,0)),"")</f>
        <v>1</v>
      </c>
      <c r="N1377" s="29">
        <f>IFERROR(INDEX(Cost_Components!$P$2:$P$29,MATCH(E1377,Cost_Components!$A$2:$A$29,0)),"")</f>
        <v>119.7214874</v>
      </c>
      <c r="O1377" s="23">
        <f t="shared" si="295"/>
        <v>2088742.9370818201</v>
      </c>
      <c r="P1377" s="23">
        <f t="shared" si="296"/>
        <v>2378719.0566731552</v>
      </c>
      <c r="Q1377" s="23">
        <f t="shared" si="297"/>
        <v>88282972.907206863</v>
      </c>
      <c r="R1377" s="23">
        <f t="shared" si="298"/>
        <v>190628311.17128232</v>
      </c>
      <c r="S1377" s="23">
        <f t="shared" si="299"/>
        <v>102345338.26407546</v>
      </c>
      <c r="T1377" s="16">
        <f>IFERROR(INDEX(Cost_Components!$R$2:$R$29,MATCH(E1377,Cost_Components!$A$2:$A$29,0)),"")</f>
        <v>1</v>
      </c>
      <c r="U1377" s="26">
        <f>IFERROR(INDEX(Cost_Components!$Q$2:$Q$29,MATCH(E1377,Cost_Components!$A$2:$A$29,0)),"")</f>
        <v>2023</v>
      </c>
      <c r="V1377" s="30">
        <f>1/(1+Calculation_Assumptions!$B$5)^(B1377-Calculation_Assumptions!$B$2)</f>
        <v>0.50669174842969467</v>
      </c>
      <c r="W1377" s="23">
        <f t="shared" si="300"/>
        <v>44732253.898924008</v>
      </c>
      <c r="X1377" s="23">
        <f t="shared" si="301"/>
        <v>96589792.287576929</v>
      </c>
      <c r="Y1377" s="23">
        <f t="shared" si="302"/>
        <v>51857538.388652928</v>
      </c>
      <c r="Z1377" s="17">
        <f>IFERROR(INDEX(Cost_Components!$T$2:$T$29,MATCH(E1377,Cost_Components!$A$2:$A$29,0)),"")</f>
        <v>0.8</v>
      </c>
      <c r="AA1377" s="26">
        <f>IFERROR(INDEX(Cost_Components!$U$2:$U$29,MATCH(E1377,Cost_Components!$A$2:$A$29,0)),"")</f>
        <v>2025</v>
      </c>
      <c r="AB1377" s="26">
        <f>IFERROR(INDEX(Cost_Components!$V$2:$V$29,MATCH(E1377,Cost_Components!$A$2:$A$29,0)),"")</f>
        <v>2050</v>
      </c>
      <c r="AC1377" s="26">
        <f>IFERROR(INDEX(Cost_Components!$M$2:$M$29,MATCH(E1377,Cost_Components!$A$2:$A$29,0)),"")</f>
        <v>30</v>
      </c>
      <c r="AD1377" s="26">
        <f>IFERROR(INDEX(Cost_Components!$N$2:$N$29,MATCH(E1377,Cost_Components!$A$2:$A$29,0)),"")</f>
        <v>95</v>
      </c>
      <c r="AE1377" s="16" t="str">
        <f>IFERROR(INDEX(Cost_Components!$O$2:$O$29,MATCH(E1377,Cost_Components!$A$2:$A$29,0)),"")</f>
        <v>Both</v>
      </c>
      <c r="AF1377" s="11">
        <v>4177485.8741636402</v>
      </c>
      <c r="AG1377" s="11">
        <v>4757438.1133463103</v>
      </c>
      <c r="AH1377" s="23">
        <f t="shared" si="303"/>
        <v>1</v>
      </c>
      <c r="AI1377" s="10">
        <v>322136832.26016098</v>
      </c>
      <c r="AJ1377" s="29">
        <f t="shared" si="304"/>
        <v>0.27405426534991389</v>
      </c>
      <c r="AK1377" s="29">
        <f t="shared" si="305"/>
        <v>0.59176192251536441</v>
      </c>
      <c r="AL1377" s="29">
        <f t="shared" si="306"/>
        <v>0.31770765716545052</v>
      </c>
      <c r="AM1377" s="29">
        <f t="shared" si="307"/>
        <v>0.16097984829866413</v>
      </c>
    </row>
    <row r="1378" spans="1:39">
      <c r="A1378" t="s">
        <v>115</v>
      </c>
      <c r="B1378" s="20">
        <v>2049</v>
      </c>
      <c r="C1378" t="s">
        <v>262</v>
      </c>
      <c r="D1378" t="s">
        <v>226</v>
      </c>
      <c r="E1378" s="22" t="s">
        <v>363</v>
      </c>
      <c r="F1378" s="22" t="s">
        <v>364</v>
      </c>
      <c r="G1378" s="22" t="s">
        <v>266</v>
      </c>
      <c r="H1378" s="22" t="s">
        <v>237</v>
      </c>
      <c r="I1378" s="22" t="s">
        <v>309</v>
      </c>
      <c r="J1378" s="17">
        <f>IFERROR(INDEX(Cost_Components!$K$2:$K$29,MATCH(E1378,Cost_Components!$A$2:$A$29,0)),"")</f>
        <v>0.5</v>
      </c>
      <c r="K1378" s="17">
        <f t="shared" si="294"/>
        <v>0.7811538461538462</v>
      </c>
      <c r="L1378" s="17">
        <f>IFERROR(INDEX(Cost_Components!$S$2:$S$29,MATCH(E1378,Cost_Components!$A$2:$A$29,0)),"")</f>
        <v>0.31</v>
      </c>
      <c r="M1378" s="28">
        <f>IFERROR(INDEX(Cost_Components!$L$2:$L$29,MATCH(E1378,Cost_Components!$A$2:$A$29,0)),"")</f>
        <v>1</v>
      </c>
      <c r="N1378" s="29">
        <f>IFERROR(INDEX(Cost_Components!$P$2:$P$29,MATCH(E1378,Cost_Components!$A$2:$A$29,0)),"")</f>
        <v>119.7214874</v>
      </c>
      <c r="O1378" s="23">
        <f t="shared" si="295"/>
        <v>2099502.0617528199</v>
      </c>
      <c r="P1378" s="23">
        <f t="shared" si="296"/>
        <v>2409683.6399020301</v>
      </c>
      <c r="Q1378" s="23">
        <f t="shared" si="297"/>
        <v>89432181.955080286</v>
      </c>
      <c r="R1378" s="23">
        <f t="shared" si="298"/>
        <v>196347323.10132053</v>
      </c>
      <c r="S1378" s="23">
        <f t="shared" si="299"/>
        <v>106915141.14624025</v>
      </c>
      <c r="T1378" s="16">
        <f>IFERROR(INDEX(Cost_Components!$R$2:$R$29,MATCH(E1378,Cost_Components!$A$2:$A$29,0)),"")</f>
        <v>1</v>
      </c>
      <c r="U1378" s="26">
        <f>IFERROR(INDEX(Cost_Components!$Q$2:$Q$29,MATCH(E1378,Cost_Components!$A$2:$A$29,0)),"")</f>
        <v>2023</v>
      </c>
      <c r="V1378" s="30">
        <f>1/(1+Calculation_Assumptions!$B$5)^(B1378-Calculation_Assumptions!$B$2)</f>
        <v>0.49193373633950943</v>
      </c>
      <c r="W1378" s="23">
        <f t="shared" si="300"/>
        <v>43994707.418157496</v>
      </c>
      <c r="X1378" s="23">
        <f t="shared" si="301"/>
        <v>96589872.273493484</v>
      </c>
      <c r="Y1378" s="23">
        <f t="shared" si="302"/>
        <v>52595164.855335988</v>
      </c>
      <c r="Z1378" s="17">
        <f>IFERROR(INDEX(Cost_Components!$T$2:$T$29,MATCH(E1378,Cost_Components!$A$2:$A$29,0)),"")</f>
        <v>0.8</v>
      </c>
      <c r="AA1378" s="26">
        <f>IFERROR(INDEX(Cost_Components!$U$2:$U$29,MATCH(E1378,Cost_Components!$A$2:$A$29,0)),"")</f>
        <v>2025</v>
      </c>
      <c r="AB1378" s="26">
        <f>IFERROR(INDEX(Cost_Components!$V$2:$V$29,MATCH(E1378,Cost_Components!$A$2:$A$29,0)),"")</f>
        <v>2050</v>
      </c>
      <c r="AC1378" s="26">
        <f>IFERROR(INDEX(Cost_Components!$M$2:$M$29,MATCH(E1378,Cost_Components!$A$2:$A$29,0)),"")</f>
        <v>30</v>
      </c>
      <c r="AD1378" s="26">
        <f>IFERROR(INDEX(Cost_Components!$N$2:$N$29,MATCH(E1378,Cost_Components!$A$2:$A$29,0)),"")</f>
        <v>95</v>
      </c>
      <c r="AE1378" s="16" t="str">
        <f>IFERROR(INDEX(Cost_Components!$O$2:$O$29,MATCH(E1378,Cost_Components!$A$2:$A$29,0)),"")</f>
        <v>Both</v>
      </c>
      <c r="AF1378" s="11">
        <v>4199004.1235056398</v>
      </c>
      <c r="AG1378" s="11">
        <v>4819367.2798040602</v>
      </c>
      <c r="AH1378" s="23">
        <f t="shared" si="303"/>
        <v>1</v>
      </c>
      <c r="AI1378" s="10">
        <v>322765819.75268102</v>
      </c>
      <c r="AJ1378" s="29">
        <f t="shared" si="304"/>
        <v>0.27708070830922432</v>
      </c>
      <c r="AK1378" s="29">
        <f t="shared" si="305"/>
        <v>0.60832749654771834</v>
      </c>
      <c r="AL1378" s="29">
        <f t="shared" si="306"/>
        <v>0.33124678823849402</v>
      </c>
      <c r="AM1378" s="29">
        <f t="shared" si="307"/>
        <v>0.16295147018862463</v>
      </c>
    </row>
    <row r="1379" spans="1:39">
      <c r="A1379" t="s">
        <v>115</v>
      </c>
      <c r="B1379" s="20">
        <v>2050</v>
      </c>
      <c r="C1379" t="s">
        <v>262</v>
      </c>
      <c r="D1379" t="s">
        <v>226</v>
      </c>
      <c r="E1379" s="22" t="s">
        <v>363</v>
      </c>
      <c r="F1379" s="22" t="s">
        <v>364</v>
      </c>
      <c r="G1379" s="22" t="s">
        <v>266</v>
      </c>
      <c r="H1379" s="22" t="s">
        <v>237</v>
      </c>
      <c r="I1379" s="22" t="s">
        <v>309</v>
      </c>
      <c r="J1379" s="17">
        <f>IFERROR(INDEX(Cost_Components!$K$2:$K$29,MATCH(E1379,Cost_Components!$A$2:$A$29,0)),"")</f>
        <v>0.5</v>
      </c>
      <c r="K1379" s="17">
        <f t="shared" si="294"/>
        <v>0.8</v>
      </c>
      <c r="L1379" s="17">
        <f>IFERROR(INDEX(Cost_Components!$S$2:$S$29,MATCH(E1379,Cost_Components!$A$2:$A$29,0)),"")</f>
        <v>0.31</v>
      </c>
      <c r="M1379" s="28">
        <f>IFERROR(INDEX(Cost_Components!$L$2:$L$29,MATCH(E1379,Cost_Components!$A$2:$A$29,0)),"")</f>
        <v>1</v>
      </c>
      <c r="N1379" s="29">
        <f>IFERROR(INDEX(Cost_Components!$P$2:$P$29,MATCH(E1379,Cost_Components!$A$2:$A$29,0)),"")</f>
        <v>119.7214874</v>
      </c>
      <c r="O1379" s="23">
        <f t="shared" si="295"/>
        <v>2108541.2082156301</v>
      </c>
      <c r="P1379" s="23">
        <f t="shared" si="296"/>
        <v>2439156.1888552401</v>
      </c>
      <c r="Q1379" s="23">
        <f t="shared" si="297"/>
        <v>90526016.148506045</v>
      </c>
      <c r="R1379" s="23">
        <f t="shared" si="298"/>
        <v>201950151.75341469</v>
      </c>
      <c r="S1379" s="23">
        <f t="shared" si="299"/>
        <v>111424135.60490865</v>
      </c>
      <c r="T1379" s="16">
        <f>IFERROR(INDEX(Cost_Components!$R$2:$R$29,MATCH(E1379,Cost_Components!$A$2:$A$29,0)),"")</f>
        <v>1</v>
      </c>
      <c r="U1379" s="26">
        <f>IFERROR(INDEX(Cost_Components!$Q$2:$Q$29,MATCH(E1379,Cost_Components!$A$2:$A$29,0)),"")</f>
        <v>2023</v>
      </c>
      <c r="V1379" s="30">
        <f>1/(1+Calculation_Assumptions!$B$5)^(B1379-Calculation_Assumptions!$B$2)</f>
        <v>0.47760556926165965</v>
      </c>
      <c r="W1379" s="23">
        <f t="shared" si="300"/>
        <v>43235729.475597426</v>
      </c>
      <c r="X1379" s="23">
        <f t="shared" si="301"/>
        <v>96452517.190668181</v>
      </c>
      <c r="Y1379" s="23">
        <f t="shared" si="302"/>
        <v>53216787.715070754</v>
      </c>
      <c r="Z1379" s="17">
        <f>IFERROR(INDEX(Cost_Components!$T$2:$T$29,MATCH(E1379,Cost_Components!$A$2:$A$29,0)),"")</f>
        <v>0.8</v>
      </c>
      <c r="AA1379" s="26">
        <f>IFERROR(INDEX(Cost_Components!$U$2:$U$29,MATCH(E1379,Cost_Components!$A$2:$A$29,0)),"")</f>
        <v>2025</v>
      </c>
      <c r="AB1379" s="26">
        <f>IFERROR(INDEX(Cost_Components!$V$2:$V$29,MATCH(E1379,Cost_Components!$A$2:$A$29,0)),"")</f>
        <v>2050</v>
      </c>
      <c r="AC1379" s="26">
        <f>IFERROR(INDEX(Cost_Components!$M$2:$M$29,MATCH(E1379,Cost_Components!$A$2:$A$29,0)),"")</f>
        <v>30</v>
      </c>
      <c r="AD1379" s="26">
        <f>IFERROR(INDEX(Cost_Components!$N$2:$N$29,MATCH(E1379,Cost_Components!$A$2:$A$29,0)),"")</f>
        <v>95</v>
      </c>
      <c r="AE1379" s="16" t="str">
        <f>IFERROR(INDEX(Cost_Components!$O$2:$O$29,MATCH(E1379,Cost_Components!$A$2:$A$29,0)),"")</f>
        <v>Both</v>
      </c>
      <c r="AF1379" s="11">
        <v>4217082.4164312603</v>
      </c>
      <c r="AG1379" s="11">
        <v>4878312.3777104802</v>
      </c>
      <c r="AH1379" s="23">
        <f t="shared" si="303"/>
        <v>1</v>
      </c>
      <c r="AI1379" s="10">
        <v>323312042.56328499</v>
      </c>
      <c r="AJ1379" s="29">
        <f t="shared" si="304"/>
        <v>0.27999580662321449</v>
      </c>
      <c r="AK1379" s="29">
        <f t="shared" si="305"/>
        <v>0.62462922863099057</v>
      </c>
      <c r="AL1379" s="29">
        <f t="shared" si="306"/>
        <v>0.34463342200777602</v>
      </c>
      <c r="AM1379" s="29">
        <f t="shared" si="307"/>
        <v>0.16459884170461767</v>
      </c>
    </row>
    <row r="1380" spans="1:39">
      <c r="A1380" t="s">
        <v>115</v>
      </c>
      <c r="B1380" s="20">
        <v>2025</v>
      </c>
      <c r="C1380" t="s">
        <v>268</v>
      </c>
      <c r="D1380" t="s">
        <v>272</v>
      </c>
      <c r="E1380" s="22" t="s">
        <v>371</v>
      </c>
      <c r="F1380" s="22" t="s">
        <v>372</v>
      </c>
      <c r="G1380" s="22" t="s">
        <v>269</v>
      </c>
      <c r="H1380" s="22" t="s">
        <v>237</v>
      </c>
      <c r="I1380" s="22" t="s">
        <v>115</v>
      </c>
      <c r="J1380" s="17">
        <f>IFERROR(INDEX(Cost_Components!$K$2:$K$29,MATCH(E1380,Cost_Components!$A$2:$A$29,0)),"")</f>
        <v>1.0000000000000001E-5</v>
      </c>
      <c r="K1380" s="17">
        <f t="shared" si="294"/>
        <v>0.18461538461538463</v>
      </c>
      <c r="L1380" s="17">
        <f>IFERROR(INDEX(Cost_Components!$S$2:$S$29,MATCH(E1380,Cost_Components!$A$2:$A$29,0)),"")</f>
        <v>0.16</v>
      </c>
      <c r="M1380" s="28">
        <f>IFERROR(INDEX(Cost_Components!$L$2:$L$29,MATCH(E1380,Cost_Components!$A$2:$A$29,0)),"")</f>
        <v>1</v>
      </c>
      <c r="N1380" s="29">
        <f>IFERROR(INDEX(Cost_Components!$P$2:$P$29,MATCH(E1380,Cost_Components!$A$2:$A$29,0)),"")</f>
        <v>0.70495847821973801</v>
      </c>
      <c r="O1380" s="23">
        <f t="shared" si="295"/>
        <v>1550.93185780917</v>
      </c>
      <c r="P1380" s="23">
        <f t="shared" si="296"/>
        <v>1550.93185780917</v>
      </c>
      <c r="Q1380" s="23">
        <f t="shared" si="297"/>
        <v>174.93480996858617</v>
      </c>
      <c r="R1380" s="23">
        <f t="shared" si="298"/>
        <v>201.847857656061</v>
      </c>
      <c r="S1380" s="23">
        <f t="shared" si="299"/>
        <v>26.91304768747483</v>
      </c>
      <c r="T1380" s="16">
        <f>IFERROR(INDEX(Cost_Components!$R$2:$R$29,MATCH(E1380,Cost_Components!$A$2:$A$29,0)),"")</f>
        <v>1</v>
      </c>
      <c r="U1380" s="26">
        <f>IFERROR(INDEX(Cost_Components!$Q$2:$Q$29,MATCH(E1380,Cost_Components!$A$2:$A$29,0)),"")</f>
        <v>2023</v>
      </c>
      <c r="V1380" s="30">
        <f>1/(1+Calculation_Assumptions!$B$5)^(B1380-Calculation_Assumptions!$B$2)</f>
        <v>1</v>
      </c>
      <c r="W1380" s="23">
        <f t="shared" si="300"/>
        <v>174.93480996858617</v>
      </c>
      <c r="X1380" s="23">
        <f t="shared" si="301"/>
        <v>201.847857656061</v>
      </c>
      <c r="Y1380" s="23">
        <f t="shared" si="302"/>
        <v>26.91304768747483</v>
      </c>
      <c r="Z1380" s="17">
        <f>IFERROR(INDEX(Cost_Components!$T$2:$T$29,MATCH(E1380,Cost_Components!$A$2:$A$29,0)),"")</f>
        <v>0.8</v>
      </c>
      <c r="AA1380" s="26">
        <f>IFERROR(INDEX(Cost_Components!$U$2:$U$29,MATCH(E1380,Cost_Components!$A$2:$A$29,0)),"")</f>
        <v>2025</v>
      </c>
      <c r="AB1380" s="26">
        <f>IFERROR(INDEX(Cost_Components!$V$2:$V$29,MATCH(E1380,Cost_Components!$A$2:$A$29,0)),"")</f>
        <v>2050</v>
      </c>
      <c r="AC1380" s="26">
        <f>IFERROR(INDEX(Cost_Components!$M$2:$M$29,MATCH(E1380,Cost_Components!$A$2:$A$29,0)),"")</f>
        <v>30</v>
      </c>
      <c r="AD1380" s="26">
        <f>IFERROR(INDEX(Cost_Components!$N$2:$N$29,MATCH(E1380,Cost_Components!$A$2:$A$29,0)),"")</f>
        <v>95</v>
      </c>
      <c r="AE1380" s="16" t="str">
        <f>IFERROR(INDEX(Cost_Components!$O$2:$O$29,MATCH(E1380,Cost_Components!$A$2:$A$29,0)),"")</f>
        <v>Both</v>
      </c>
      <c r="AF1380" s="11">
        <v>155093185.78091699</v>
      </c>
      <c r="AG1380" s="11">
        <v>155093185.78091699</v>
      </c>
      <c r="AH1380" s="23">
        <f t="shared" si="303"/>
        <v>1</v>
      </c>
      <c r="AI1380" s="10">
        <v>288391907.64445603</v>
      </c>
      <c r="AJ1380" s="29">
        <f t="shared" si="304"/>
        <v>6.0658709669570388E-7</v>
      </c>
      <c r="AK1380" s="29">
        <f t="shared" si="305"/>
        <v>6.9990818849504313E-7</v>
      </c>
      <c r="AL1380" s="29">
        <f t="shared" si="306"/>
        <v>9.3321091799339187E-8</v>
      </c>
      <c r="AM1380" s="29">
        <f t="shared" si="307"/>
        <v>9.3321091799339187E-8</v>
      </c>
    </row>
    <row r="1381" spans="1:39">
      <c r="A1381" t="s">
        <v>115</v>
      </c>
      <c r="B1381" s="20">
        <v>2026</v>
      </c>
      <c r="C1381" t="s">
        <v>268</v>
      </c>
      <c r="D1381" t="s">
        <v>272</v>
      </c>
      <c r="E1381" s="22" t="s">
        <v>371</v>
      </c>
      <c r="F1381" s="22" t="s">
        <v>372</v>
      </c>
      <c r="G1381" s="22" t="s">
        <v>269</v>
      </c>
      <c r="H1381" s="22" t="s">
        <v>237</v>
      </c>
      <c r="I1381" s="22" t="s">
        <v>115</v>
      </c>
      <c r="J1381" s="17">
        <f>IFERROR(INDEX(Cost_Components!$K$2:$K$29,MATCH(E1381,Cost_Components!$A$2:$A$29,0)),"")</f>
        <v>1.0000000000000001E-5</v>
      </c>
      <c r="K1381" s="17">
        <f t="shared" si="294"/>
        <v>0.20923076923076925</v>
      </c>
      <c r="L1381" s="17">
        <f>IFERROR(INDEX(Cost_Components!$S$2:$S$29,MATCH(E1381,Cost_Components!$A$2:$A$29,0)),"")</f>
        <v>0.16</v>
      </c>
      <c r="M1381" s="28">
        <f>IFERROR(INDEX(Cost_Components!$L$2:$L$29,MATCH(E1381,Cost_Components!$A$2:$A$29,0)),"")</f>
        <v>1</v>
      </c>
      <c r="N1381" s="29">
        <f>IFERROR(INDEX(Cost_Components!$P$2:$P$29,MATCH(E1381,Cost_Components!$A$2:$A$29,0)),"")</f>
        <v>0.70495847821973801</v>
      </c>
      <c r="O1381" s="23">
        <f t="shared" si="295"/>
        <v>1575.0666106924002</v>
      </c>
      <c r="P1381" s="23">
        <f t="shared" si="296"/>
        <v>1575.0382842500903</v>
      </c>
      <c r="Q1381" s="23">
        <f t="shared" si="297"/>
        <v>177.65385472044332</v>
      </c>
      <c r="R1381" s="23">
        <f t="shared" si="298"/>
        <v>232.32075737185718</v>
      </c>
      <c r="S1381" s="23">
        <f t="shared" si="299"/>
        <v>54.666902651413864</v>
      </c>
      <c r="T1381" s="16">
        <f>IFERROR(INDEX(Cost_Components!$R$2:$R$29,MATCH(E1381,Cost_Components!$A$2:$A$29,0)),"")</f>
        <v>1</v>
      </c>
      <c r="U1381" s="26">
        <f>IFERROR(INDEX(Cost_Components!$Q$2:$Q$29,MATCH(E1381,Cost_Components!$A$2:$A$29,0)),"")</f>
        <v>2023</v>
      </c>
      <c r="V1381" s="30">
        <f>1/(1+Calculation_Assumptions!$B$5)^(B1381-Calculation_Assumptions!$B$2)</f>
        <v>0.970873786407767</v>
      </c>
      <c r="W1381" s="23">
        <f t="shared" si="300"/>
        <v>172.47947060237215</v>
      </c>
      <c r="X1381" s="23">
        <f t="shared" si="301"/>
        <v>225.55413337073514</v>
      </c>
      <c r="Y1381" s="23">
        <f t="shared" si="302"/>
        <v>53.074662768362977</v>
      </c>
      <c r="Z1381" s="17">
        <f>IFERROR(INDEX(Cost_Components!$T$2:$T$29,MATCH(E1381,Cost_Components!$A$2:$A$29,0)),"")</f>
        <v>0.8</v>
      </c>
      <c r="AA1381" s="26">
        <f>IFERROR(INDEX(Cost_Components!$U$2:$U$29,MATCH(E1381,Cost_Components!$A$2:$A$29,0)),"")</f>
        <v>2025</v>
      </c>
      <c r="AB1381" s="26">
        <f>IFERROR(INDEX(Cost_Components!$V$2:$V$29,MATCH(E1381,Cost_Components!$A$2:$A$29,0)),"")</f>
        <v>2050</v>
      </c>
      <c r="AC1381" s="26">
        <f>IFERROR(INDEX(Cost_Components!$M$2:$M$29,MATCH(E1381,Cost_Components!$A$2:$A$29,0)),"")</f>
        <v>30</v>
      </c>
      <c r="AD1381" s="26">
        <f>IFERROR(INDEX(Cost_Components!$N$2:$N$29,MATCH(E1381,Cost_Components!$A$2:$A$29,0)),"")</f>
        <v>95</v>
      </c>
      <c r="AE1381" s="16" t="str">
        <f>IFERROR(INDEX(Cost_Components!$O$2:$O$29,MATCH(E1381,Cost_Components!$A$2:$A$29,0)),"")</f>
        <v>Both</v>
      </c>
      <c r="AF1381" s="11">
        <v>157506661.06924</v>
      </c>
      <c r="AG1381" s="11">
        <v>157503828.42500901</v>
      </c>
      <c r="AH1381" s="23">
        <f t="shared" si="303"/>
        <v>1</v>
      </c>
      <c r="AI1381" s="10">
        <v>290472130.233437</v>
      </c>
      <c r="AJ1381" s="29">
        <f t="shared" si="304"/>
        <v>6.1160378648950719E-7</v>
      </c>
      <c r="AK1381" s="29">
        <f t="shared" si="305"/>
        <v>7.9980395084772284E-7</v>
      </c>
      <c r="AL1381" s="29">
        <f t="shared" si="306"/>
        <v>1.8820016435821565E-7</v>
      </c>
      <c r="AM1381" s="29">
        <f t="shared" si="307"/>
        <v>1.8271860617302491E-7</v>
      </c>
    </row>
    <row r="1382" spans="1:39">
      <c r="A1382" t="s">
        <v>115</v>
      </c>
      <c r="B1382" s="20">
        <v>2027</v>
      </c>
      <c r="C1382" t="s">
        <v>268</v>
      </c>
      <c r="D1382" t="s">
        <v>272</v>
      </c>
      <c r="E1382" s="22" t="s">
        <v>371</v>
      </c>
      <c r="F1382" s="22" t="s">
        <v>372</v>
      </c>
      <c r="G1382" s="22" t="s">
        <v>269</v>
      </c>
      <c r="H1382" s="22" t="s">
        <v>237</v>
      </c>
      <c r="I1382" s="22" t="s">
        <v>115</v>
      </c>
      <c r="J1382" s="17">
        <f>IFERROR(INDEX(Cost_Components!$K$2:$K$29,MATCH(E1382,Cost_Components!$A$2:$A$29,0)),"")</f>
        <v>1.0000000000000001E-5</v>
      </c>
      <c r="K1382" s="17">
        <f t="shared" si="294"/>
        <v>0.23384615384615387</v>
      </c>
      <c r="L1382" s="17">
        <f>IFERROR(INDEX(Cost_Components!$S$2:$S$29,MATCH(E1382,Cost_Components!$A$2:$A$29,0)),"")</f>
        <v>0.16</v>
      </c>
      <c r="M1382" s="28">
        <f>IFERROR(INDEX(Cost_Components!$L$2:$L$29,MATCH(E1382,Cost_Components!$A$2:$A$29,0)),"")</f>
        <v>1</v>
      </c>
      <c r="N1382" s="29">
        <f>IFERROR(INDEX(Cost_Components!$P$2:$P$29,MATCH(E1382,Cost_Components!$A$2:$A$29,0)),"")</f>
        <v>0.70495847821973801</v>
      </c>
      <c r="O1382" s="23">
        <f t="shared" si="295"/>
        <v>1599.4404666576499</v>
      </c>
      <c r="P1382" s="23">
        <f t="shared" si="296"/>
        <v>1599.5711216081702</v>
      </c>
      <c r="Q1382" s="23">
        <f t="shared" si="297"/>
        <v>180.42099579090163</v>
      </c>
      <c r="R1382" s="23">
        <f t="shared" si="298"/>
        <v>263.67068590994279</v>
      </c>
      <c r="S1382" s="23">
        <f t="shared" si="299"/>
        <v>83.249690119041162</v>
      </c>
      <c r="T1382" s="16">
        <f>IFERROR(INDEX(Cost_Components!$R$2:$R$29,MATCH(E1382,Cost_Components!$A$2:$A$29,0)),"")</f>
        <v>1</v>
      </c>
      <c r="U1382" s="26">
        <f>IFERROR(INDEX(Cost_Components!$Q$2:$Q$29,MATCH(E1382,Cost_Components!$A$2:$A$29,0)),"")</f>
        <v>2023</v>
      </c>
      <c r="V1382" s="30">
        <f>1/(1+Calculation_Assumptions!$B$5)^(B1382-Calculation_Assumptions!$B$2)</f>
        <v>0.94259590913375435</v>
      </c>
      <c r="W1382" s="23">
        <f t="shared" si="300"/>
        <v>170.06409255434218</v>
      </c>
      <c r="X1382" s="23">
        <f t="shared" si="301"/>
        <v>248.53490989720311</v>
      </c>
      <c r="Y1382" s="23">
        <f t="shared" si="302"/>
        <v>78.470817342860926</v>
      </c>
      <c r="Z1382" s="17">
        <f>IFERROR(INDEX(Cost_Components!$T$2:$T$29,MATCH(E1382,Cost_Components!$A$2:$A$29,0)),"")</f>
        <v>0.8</v>
      </c>
      <c r="AA1382" s="26">
        <f>IFERROR(INDEX(Cost_Components!$U$2:$U$29,MATCH(E1382,Cost_Components!$A$2:$A$29,0)),"")</f>
        <v>2025</v>
      </c>
      <c r="AB1382" s="26">
        <f>IFERROR(INDEX(Cost_Components!$V$2:$V$29,MATCH(E1382,Cost_Components!$A$2:$A$29,0)),"")</f>
        <v>2050</v>
      </c>
      <c r="AC1382" s="26">
        <f>IFERROR(INDEX(Cost_Components!$M$2:$M$29,MATCH(E1382,Cost_Components!$A$2:$A$29,0)),"")</f>
        <v>30</v>
      </c>
      <c r="AD1382" s="26">
        <f>IFERROR(INDEX(Cost_Components!$N$2:$N$29,MATCH(E1382,Cost_Components!$A$2:$A$29,0)),"")</f>
        <v>95</v>
      </c>
      <c r="AE1382" s="16" t="str">
        <f>IFERROR(INDEX(Cost_Components!$O$2:$O$29,MATCH(E1382,Cost_Components!$A$2:$A$29,0)),"")</f>
        <v>Both</v>
      </c>
      <c r="AF1382" s="11">
        <v>159944046.66576499</v>
      </c>
      <c r="AG1382" s="11">
        <v>159957112.160817</v>
      </c>
      <c r="AH1382" s="23">
        <f t="shared" si="303"/>
        <v>1</v>
      </c>
      <c r="AI1382" s="10">
        <v>292505080.826208</v>
      </c>
      <c r="AJ1382" s="29">
        <f t="shared" si="304"/>
        <v>6.1681320297509236E-7</v>
      </c>
      <c r="AK1382" s="29">
        <f t="shared" si="305"/>
        <v>9.0142258440496225E-7</v>
      </c>
      <c r="AL1382" s="29">
        <f t="shared" si="306"/>
        <v>2.8460938142986995E-7</v>
      </c>
      <c r="AM1382" s="29">
        <f t="shared" si="307"/>
        <v>2.6827163863688367E-7</v>
      </c>
    </row>
    <row r="1383" spans="1:39">
      <c r="A1383" t="s">
        <v>115</v>
      </c>
      <c r="B1383" s="20">
        <v>2028</v>
      </c>
      <c r="C1383" t="s">
        <v>268</v>
      </c>
      <c r="D1383" t="s">
        <v>272</v>
      </c>
      <c r="E1383" s="22" t="s">
        <v>371</v>
      </c>
      <c r="F1383" s="22" t="s">
        <v>372</v>
      </c>
      <c r="G1383" s="22" t="s">
        <v>269</v>
      </c>
      <c r="H1383" s="22" t="s">
        <v>237</v>
      </c>
      <c r="I1383" s="22" t="s">
        <v>115</v>
      </c>
      <c r="J1383" s="17">
        <f>IFERROR(INDEX(Cost_Components!$K$2:$K$29,MATCH(E1383,Cost_Components!$A$2:$A$29,0)),"")</f>
        <v>1.0000000000000001E-5</v>
      </c>
      <c r="K1383" s="17">
        <f t="shared" si="294"/>
        <v>0.25846153846153846</v>
      </c>
      <c r="L1383" s="17">
        <f>IFERROR(INDEX(Cost_Components!$S$2:$S$29,MATCH(E1383,Cost_Components!$A$2:$A$29,0)),"")</f>
        <v>0.16</v>
      </c>
      <c r="M1383" s="28">
        <f>IFERROR(INDEX(Cost_Components!$L$2:$L$29,MATCH(E1383,Cost_Components!$A$2:$A$29,0)),"")</f>
        <v>1</v>
      </c>
      <c r="N1383" s="29">
        <f>IFERROR(INDEX(Cost_Components!$P$2:$P$29,MATCH(E1383,Cost_Components!$A$2:$A$29,0)),"")</f>
        <v>0.70495847821973801</v>
      </c>
      <c r="O1383" s="23">
        <f t="shared" si="295"/>
        <v>1620.5035385354201</v>
      </c>
      <c r="P1383" s="23">
        <f t="shared" si="296"/>
        <v>1622.0433612618001</v>
      </c>
      <c r="Q1383" s="23">
        <f t="shared" si="297"/>
        <v>182.95571512984759</v>
      </c>
      <c r="R1383" s="23">
        <f t="shared" si="298"/>
        <v>295.26328465216289</v>
      </c>
      <c r="S1383" s="23">
        <f t="shared" si="299"/>
        <v>112.3075695223153</v>
      </c>
      <c r="T1383" s="16">
        <f>IFERROR(INDEX(Cost_Components!$R$2:$R$29,MATCH(E1383,Cost_Components!$A$2:$A$29,0)),"")</f>
        <v>1</v>
      </c>
      <c r="U1383" s="26">
        <f>IFERROR(INDEX(Cost_Components!$Q$2:$Q$29,MATCH(E1383,Cost_Components!$A$2:$A$29,0)),"")</f>
        <v>2023</v>
      </c>
      <c r="V1383" s="30">
        <f>1/(1+Calculation_Assumptions!$B$5)^(B1383-Calculation_Assumptions!$B$2)</f>
        <v>0.91514165935315961</v>
      </c>
      <c r="W1383" s="23">
        <f t="shared" si="300"/>
        <v>167.43039673207269</v>
      </c>
      <c r="X1383" s="23">
        <f t="shared" si="301"/>
        <v>270.20773226264464</v>
      </c>
      <c r="Y1383" s="23">
        <f t="shared" si="302"/>
        <v>102.77733553057196</v>
      </c>
      <c r="Z1383" s="17">
        <f>IFERROR(INDEX(Cost_Components!$T$2:$T$29,MATCH(E1383,Cost_Components!$A$2:$A$29,0)),"")</f>
        <v>0.8</v>
      </c>
      <c r="AA1383" s="26">
        <f>IFERROR(INDEX(Cost_Components!$U$2:$U$29,MATCH(E1383,Cost_Components!$A$2:$A$29,0)),"")</f>
        <v>2025</v>
      </c>
      <c r="AB1383" s="26">
        <f>IFERROR(INDEX(Cost_Components!$V$2:$V$29,MATCH(E1383,Cost_Components!$A$2:$A$29,0)),"")</f>
        <v>2050</v>
      </c>
      <c r="AC1383" s="26">
        <f>IFERROR(INDEX(Cost_Components!$M$2:$M$29,MATCH(E1383,Cost_Components!$A$2:$A$29,0)),"")</f>
        <v>30</v>
      </c>
      <c r="AD1383" s="26">
        <f>IFERROR(INDEX(Cost_Components!$N$2:$N$29,MATCH(E1383,Cost_Components!$A$2:$A$29,0)),"")</f>
        <v>95</v>
      </c>
      <c r="AE1383" s="16" t="str">
        <f>IFERROR(INDEX(Cost_Components!$O$2:$O$29,MATCH(E1383,Cost_Components!$A$2:$A$29,0)),"")</f>
        <v>Both</v>
      </c>
      <c r="AF1383" s="11">
        <v>162050353.853542</v>
      </c>
      <c r="AG1383" s="11">
        <v>162204336.12617999</v>
      </c>
      <c r="AH1383" s="23">
        <f t="shared" si="303"/>
        <v>1</v>
      </c>
      <c r="AI1383" s="10">
        <v>294484707.92155403</v>
      </c>
      <c r="AJ1383" s="29">
        <f t="shared" si="304"/>
        <v>6.2127407708580928E-7</v>
      </c>
      <c r="AK1383" s="29">
        <f t="shared" si="305"/>
        <v>1.0026438613268036E-6</v>
      </c>
      <c r="AL1383" s="29">
        <f t="shared" si="306"/>
        <v>3.8136978424099436E-7</v>
      </c>
      <c r="AM1383" s="29">
        <f t="shared" si="307"/>
        <v>3.4900737717746006E-7</v>
      </c>
    </row>
    <row r="1384" spans="1:39">
      <c r="A1384" t="s">
        <v>115</v>
      </c>
      <c r="B1384" s="20">
        <v>2029</v>
      </c>
      <c r="C1384" t="s">
        <v>268</v>
      </c>
      <c r="D1384" t="s">
        <v>272</v>
      </c>
      <c r="E1384" s="22" t="s">
        <v>371</v>
      </c>
      <c r="F1384" s="22" t="s">
        <v>372</v>
      </c>
      <c r="G1384" s="22" t="s">
        <v>269</v>
      </c>
      <c r="H1384" s="22" t="s">
        <v>237</v>
      </c>
      <c r="I1384" s="22" t="s">
        <v>115</v>
      </c>
      <c r="J1384" s="17">
        <f>IFERROR(INDEX(Cost_Components!$K$2:$K$29,MATCH(E1384,Cost_Components!$A$2:$A$29,0)),"")</f>
        <v>1.0000000000000001E-5</v>
      </c>
      <c r="K1384" s="17">
        <f t="shared" si="294"/>
        <v>0.28307692307692311</v>
      </c>
      <c r="L1384" s="17">
        <f>IFERROR(INDEX(Cost_Components!$S$2:$S$29,MATCH(E1384,Cost_Components!$A$2:$A$29,0)),"")</f>
        <v>0.16</v>
      </c>
      <c r="M1384" s="28">
        <f>IFERROR(INDEX(Cost_Components!$L$2:$L$29,MATCH(E1384,Cost_Components!$A$2:$A$29,0)),"")</f>
        <v>1</v>
      </c>
      <c r="N1384" s="29">
        <f>IFERROR(INDEX(Cost_Components!$P$2:$P$29,MATCH(E1384,Cost_Components!$A$2:$A$29,0)),"")</f>
        <v>0.70495847821973801</v>
      </c>
      <c r="O1384" s="23">
        <f t="shared" si="295"/>
        <v>1642.2225367170502</v>
      </c>
      <c r="P1384" s="23">
        <f t="shared" si="296"/>
        <v>1643.54507169368</v>
      </c>
      <c r="Q1384" s="23">
        <f t="shared" si="297"/>
        <v>185.38096522027629</v>
      </c>
      <c r="R1384" s="23">
        <f t="shared" si="298"/>
        <v>327.71778595434859</v>
      </c>
      <c r="S1384" s="23">
        <f t="shared" si="299"/>
        <v>142.33682073407229</v>
      </c>
      <c r="T1384" s="16">
        <f>IFERROR(INDEX(Cost_Components!$R$2:$R$29,MATCH(E1384,Cost_Components!$A$2:$A$29,0)),"")</f>
        <v>1</v>
      </c>
      <c r="U1384" s="26">
        <f>IFERROR(INDEX(Cost_Components!$Q$2:$Q$29,MATCH(E1384,Cost_Components!$A$2:$A$29,0)),"")</f>
        <v>2023</v>
      </c>
      <c r="V1384" s="30">
        <f>1/(1+Calculation_Assumptions!$B$5)^(B1384-Calculation_Assumptions!$B$2)</f>
        <v>0.888487047915689</v>
      </c>
      <c r="W1384" s="23">
        <f t="shared" si="300"/>
        <v>164.7085865283243</v>
      </c>
      <c r="X1384" s="23">
        <f t="shared" si="301"/>
        <v>291.17300819204485</v>
      </c>
      <c r="Y1384" s="23">
        <f t="shared" si="302"/>
        <v>126.46442166372053</v>
      </c>
      <c r="Z1384" s="17">
        <f>IFERROR(INDEX(Cost_Components!$T$2:$T$29,MATCH(E1384,Cost_Components!$A$2:$A$29,0)),"")</f>
        <v>0.8</v>
      </c>
      <c r="AA1384" s="26">
        <f>IFERROR(INDEX(Cost_Components!$U$2:$U$29,MATCH(E1384,Cost_Components!$A$2:$A$29,0)),"")</f>
        <v>2025</v>
      </c>
      <c r="AB1384" s="26">
        <f>IFERROR(INDEX(Cost_Components!$V$2:$V$29,MATCH(E1384,Cost_Components!$A$2:$A$29,0)),"")</f>
        <v>2050</v>
      </c>
      <c r="AC1384" s="26">
        <f>IFERROR(INDEX(Cost_Components!$M$2:$M$29,MATCH(E1384,Cost_Components!$A$2:$A$29,0)),"")</f>
        <v>30</v>
      </c>
      <c r="AD1384" s="26">
        <f>IFERROR(INDEX(Cost_Components!$N$2:$N$29,MATCH(E1384,Cost_Components!$A$2:$A$29,0)),"")</f>
        <v>95</v>
      </c>
      <c r="AE1384" s="16" t="str">
        <f>IFERROR(INDEX(Cost_Components!$O$2:$O$29,MATCH(E1384,Cost_Components!$A$2:$A$29,0)),"")</f>
        <v>Both</v>
      </c>
      <c r="AF1384" s="11">
        <v>164222253.67170501</v>
      </c>
      <c r="AG1384" s="11">
        <v>164354507.169368</v>
      </c>
      <c r="AH1384" s="23">
        <f t="shared" si="303"/>
        <v>1</v>
      </c>
      <c r="AI1384" s="10">
        <v>296414030.31142998</v>
      </c>
      <c r="AJ1384" s="29">
        <f t="shared" si="304"/>
        <v>6.2541224862232118E-7</v>
      </c>
      <c r="AK1384" s="29">
        <f t="shared" si="305"/>
        <v>1.105608211628947E-6</v>
      </c>
      <c r="AL1384" s="29">
        <f t="shared" si="306"/>
        <v>4.8019596300662585E-7</v>
      </c>
      <c r="AM1384" s="29">
        <f t="shared" si="307"/>
        <v>4.2664789359278839E-7</v>
      </c>
    </row>
    <row r="1385" spans="1:39">
      <c r="A1385" t="s">
        <v>115</v>
      </c>
      <c r="B1385" s="20">
        <v>2030</v>
      </c>
      <c r="C1385" t="s">
        <v>268</v>
      </c>
      <c r="D1385" t="s">
        <v>272</v>
      </c>
      <c r="E1385" s="22" t="s">
        <v>371</v>
      </c>
      <c r="F1385" s="22" t="s">
        <v>372</v>
      </c>
      <c r="G1385" s="22" t="s">
        <v>269</v>
      </c>
      <c r="H1385" s="22" t="s">
        <v>237</v>
      </c>
      <c r="I1385" s="22" t="s">
        <v>115</v>
      </c>
      <c r="J1385" s="17">
        <f>IFERROR(INDEX(Cost_Components!$K$2:$K$29,MATCH(E1385,Cost_Components!$A$2:$A$29,0)),"")</f>
        <v>1.0000000000000001E-5</v>
      </c>
      <c r="K1385" s="17">
        <f t="shared" si="294"/>
        <v>0.30769230769230771</v>
      </c>
      <c r="L1385" s="17">
        <f>IFERROR(INDEX(Cost_Components!$S$2:$S$29,MATCH(E1385,Cost_Components!$A$2:$A$29,0)),"")</f>
        <v>0.16</v>
      </c>
      <c r="M1385" s="28">
        <f>IFERROR(INDEX(Cost_Components!$L$2:$L$29,MATCH(E1385,Cost_Components!$A$2:$A$29,0)),"")</f>
        <v>1</v>
      </c>
      <c r="N1385" s="29">
        <f>IFERROR(INDEX(Cost_Components!$P$2:$P$29,MATCH(E1385,Cost_Components!$A$2:$A$29,0)),"")</f>
        <v>0.70495847821973801</v>
      </c>
      <c r="O1385" s="23">
        <f t="shared" si="295"/>
        <v>1663.4793688337202</v>
      </c>
      <c r="P1385" s="23">
        <f t="shared" si="296"/>
        <v>1664.1555228284601</v>
      </c>
      <c r="Q1385" s="23">
        <f t="shared" si="297"/>
        <v>187.70568718305981</v>
      </c>
      <c r="R1385" s="23">
        <f t="shared" si="298"/>
        <v>360.82581058552302</v>
      </c>
      <c r="S1385" s="23">
        <f t="shared" si="299"/>
        <v>173.12012340246321</v>
      </c>
      <c r="T1385" s="16">
        <f>IFERROR(INDEX(Cost_Components!$R$2:$R$29,MATCH(E1385,Cost_Components!$A$2:$A$29,0)),"")</f>
        <v>1</v>
      </c>
      <c r="U1385" s="26">
        <f>IFERROR(INDEX(Cost_Components!$Q$2:$Q$29,MATCH(E1385,Cost_Components!$A$2:$A$29,0)),"")</f>
        <v>2023</v>
      </c>
      <c r="V1385" s="30">
        <f>1/(1+Calculation_Assumptions!$B$5)^(B1385-Calculation_Assumptions!$B$2)</f>
        <v>0.86260878438416411</v>
      </c>
      <c r="W1385" s="23">
        <f t="shared" si="300"/>
        <v>161.91657464297339</v>
      </c>
      <c r="X1385" s="23">
        <f t="shared" si="301"/>
        <v>311.25151384360868</v>
      </c>
      <c r="Y1385" s="23">
        <f t="shared" si="302"/>
        <v>149.33493920063526</v>
      </c>
      <c r="Z1385" s="17">
        <f>IFERROR(INDEX(Cost_Components!$T$2:$T$29,MATCH(E1385,Cost_Components!$A$2:$A$29,0)),"")</f>
        <v>0.8</v>
      </c>
      <c r="AA1385" s="26">
        <f>IFERROR(INDEX(Cost_Components!$U$2:$U$29,MATCH(E1385,Cost_Components!$A$2:$A$29,0)),"")</f>
        <v>2025</v>
      </c>
      <c r="AB1385" s="26">
        <f>IFERROR(INDEX(Cost_Components!$V$2:$V$29,MATCH(E1385,Cost_Components!$A$2:$A$29,0)),"")</f>
        <v>2050</v>
      </c>
      <c r="AC1385" s="26">
        <f>IFERROR(INDEX(Cost_Components!$M$2:$M$29,MATCH(E1385,Cost_Components!$A$2:$A$29,0)),"")</f>
        <v>30</v>
      </c>
      <c r="AD1385" s="26">
        <f>IFERROR(INDEX(Cost_Components!$N$2:$N$29,MATCH(E1385,Cost_Components!$A$2:$A$29,0)),"")</f>
        <v>95</v>
      </c>
      <c r="AE1385" s="16" t="str">
        <f>IFERROR(INDEX(Cost_Components!$O$2:$O$29,MATCH(E1385,Cost_Components!$A$2:$A$29,0)),"")</f>
        <v>Both</v>
      </c>
      <c r="AF1385" s="11">
        <v>166347936.88337201</v>
      </c>
      <c r="AG1385" s="11">
        <v>166415552.282846</v>
      </c>
      <c r="AH1385" s="23">
        <f t="shared" si="303"/>
        <v>1</v>
      </c>
      <c r="AI1385" s="10">
        <v>298289404.664994</v>
      </c>
      <c r="AJ1385" s="29">
        <f t="shared" si="304"/>
        <v>6.2927373298381242E-7</v>
      </c>
      <c r="AK1385" s="29">
        <f t="shared" si="305"/>
        <v>1.2096501080578544E-6</v>
      </c>
      <c r="AL1385" s="29">
        <f t="shared" si="306"/>
        <v>5.8037637507404184E-7</v>
      </c>
      <c r="AM1385" s="29">
        <f t="shared" si="307"/>
        <v>5.0063775938790688E-7</v>
      </c>
    </row>
    <row r="1386" spans="1:39">
      <c r="A1386" t="s">
        <v>115</v>
      </c>
      <c r="B1386" s="20">
        <v>2031</v>
      </c>
      <c r="C1386" t="s">
        <v>268</v>
      </c>
      <c r="D1386" t="s">
        <v>272</v>
      </c>
      <c r="E1386" s="22" t="s">
        <v>371</v>
      </c>
      <c r="F1386" s="22" t="s">
        <v>372</v>
      </c>
      <c r="G1386" s="22" t="s">
        <v>269</v>
      </c>
      <c r="H1386" s="22" t="s">
        <v>237</v>
      </c>
      <c r="I1386" s="22" t="s">
        <v>115</v>
      </c>
      <c r="J1386" s="17">
        <f>IFERROR(INDEX(Cost_Components!$K$2:$K$29,MATCH(E1386,Cost_Components!$A$2:$A$29,0)),"")</f>
        <v>1.0000000000000001E-5</v>
      </c>
      <c r="K1386" s="17">
        <f t="shared" si="294"/>
        <v>0.3323076923076923</v>
      </c>
      <c r="L1386" s="17">
        <f>IFERROR(INDEX(Cost_Components!$S$2:$S$29,MATCH(E1386,Cost_Components!$A$2:$A$29,0)),"")</f>
        <v>0.16</v>
      </c>
      <c r="M1386" s="28">
        <f>IFERROR(INDEX(Cost_Components!$L$2:$L$29,MATCH(E1386,Cost_Components!$A$2:$A$29,0)),"")</f>
        <v>1</v>
      </c>
      <c r="N1386" s="29">
        <f>IFERROR(INDEX(Cost_Components!$P$2:$P$29,MATCH(E1386,Cost_Components!$A$2:$A$29,0)),"")</f>
        <v>0.70495847821973801</v>
      </c>
      <c r="O1386" s="23">
        <f t="shared" si="295"/>
        <v>1684.4520253386102</v>
      </c>
      <c r="P1386" s="23">
        <f t="shared" si="296"/>
        <v>1684.6128590388503</v>
      </c>
      <c r="Q1386" s="23">
        <f t="shared" si="297"/>
        <v>190.01313879958877</v>
      </c>
      <c r="R1386" s="23">
        <f t="shared" si="298"/>
        <v>394.60499548621885</v>
      </c>
      <c r="S1386" s="23">
        <f t="shared" si="299"/>
        <v>204.59185668663008</v>
      </c>
      <c r="T1386" s="16">
        <f>IFERROR(INDEX(Cost_Components!$R$2:$R$29,MATCH(E1386,Cost_Components!$A$2:$A$29,0)),"")</f>
        <v>1</v>
      </c>
      <c r="U1386" s="26">
        <f>IFERROR(INDEX(Cost_Components!$Q$2:$Q$29,MATCH(E1386,Cost_Components!$A$2:$A$29,0)),"")</f>
        <v>2023</v>
      </c>
      <c r="V1386" s="30">
        <f>1/(1+Calculation_Assumptions!$B$5)^(B1386-Calculation_Assumptions!$B$2)</f>
        <v>0.83748425668365445</v>
      </c>
      <c r="W1386" s="23">
        <f t="shared" si="300"/>
        <v>159.13301230770168</v>
      </c>
      <c r="X1386" s="23">
        <f t="shared" si="301"/>
        <v>330.47547132843283</v>
      </c>
      <c r="Y1386" s="23">
        <f t="shared" si="302"/>
        <v>171.34245902073116</v>
      </c>
      <c r="Z1386" s="17">
        <f>IFERROR(INDEX(Cost_Components!$T$2:$T$29,MATCH(E1386,Cost_Components!$A$2:$A$29,0)),"")</f>
        <v>0.8</v>
      </c>
      <c r="AA1386" s="26">
        <f>IFERROR(INDEX(Cost_Components!$U$2:$U$29,MATCH(E1386,Cost_Components!$A$2:$A$29,0)),"")</f>
        <v>2025</v>
      </c>
      <c r="AB1386" s="26">
        <f>IFERROR(INDEX(Cost_Components!$V$2:$V$29,MATCH(E1386,Cost_Components!$A$2:$A$29,0)),"")</f>
        <v>2050</v>
      </c>
      <c r="AC1386" s="26">
        <f>IFERROR(INDEX(Cost_Components!$M$2:$M$29,MATCH(E1386,Cost_Components!$A$2:$A$29,0)),"")</f>
        <v>30</v>
      </c>
      <c r="AD1386" s="26">
        <f>IFERROR(INDEX(Cost_Components!$N$2:$N$29,MATCH(E1386,Cost_Components!$A$2:$A$29,0)),"")</f>
        <v>95</v>
      </c>
      <c r="AE1386" s="16" t="str">
        <f>IFERROR(INDEX(Cost_Components!$O$2:$O$29,MATCH(E1386,Cost_Components!$A$2:$A$29,0)),"")</f>
        <v>Both</v>
      </c>
      <c r="AF1386" s="11">
        <v>168445202.53386101</v>
      </c>
      <c r="AG1386" s="11">
        <v>168461285.90388501</v>
      </c>
      <c r="AH1386" s="23">
        <f t="shared" si="303"/>
        <v>1</v>
      </c>
      <c r="AI1386" s="10">
        <v>300119636.92551899</v>
      </c>
      <c r="AJ1386" s="29">
        <f t="shared" si="304"/>
        <v>6.3312464571168509E-7</v>
      </c>
      <c r="AK1386" s="29">
        <f t="shared" si="305"/>
        <v>1.3148256459611419E-6</v>
      </c>
      <c r="AL1386" s="29">
        <f t="shared" si="306"/>
        <v>6.8170100024945671E-7</v>
      </c>
      <c r="AM1386" s="29">
        <f t="shared" si="307"/>
        <v>5.7091385547442006E-7</v>
      </c>
    </row>
    <row r="1387" spans="1:39">
      <c r="A1387" t="s">
        <v>115</v>
      </c>
      <c r="B1387" s="20">
        <v>2032</v>
      </c>
      <c r="C1387" t="s">
        <v>268</v>
      </c>
      <c r="D1387" t="s">
        <v>272</v>
      </c>
      <c r="E1387" s="22" t="s">
        <v>371</v>
      </c>
      <c r="F1387" s="22" t="s">
        <v>372</v>
      </c>
      <c r="G1387" s="22" t="s">
        <v>269</v>
      </c>
      <c r="H1387" s="22" t="s">
        <v>237</v>
      </c>
      <c r="I1387" s="22" t="s">
        <v>115</v>
      </c>
      <c r="J1387" s="17">
        <f>IFERROR(INDEX(Cost_Components!$K$2:$K$29,MATCH(E1387,Cost_Components!$A$2:$A$29,0)),"")</f>
        <v>1.0000000000000001E-5</v>
      </c>
      <c r="K1387" s="17">
        <f t="shared" si="294"/>
        <v>0.35692307692307695</v>
      </c>
      <c r="L1387" s="17">
        <f>IFERROR(INDEX(Cost_Components!$S$2:$S$29,MATCH(E1387,Cost_Components!$A$2:$A$29,0)),"")</f>
        <v>0.16</v>
      </c>
      <c r="M1387" s="28">
        <f>IFERROR(INDEX(Cost_Components!$L$2:$L$29,MATCH(E1387,Cost_Components!$A$2:$A$29,0)),"")</f>
        <v>1</v>
      </c>
      <c r="N1387" s="29">
        <f>IFERROR(INDEX(Cost_Components!$P$2:$P$29,MATCH(E1387,Cost_Components!$A$2:$A$29,0)),"")</f>
        <v>0.70495847821973801</v>
      </c>
      <c r="O1387" s="23">
        <f t="shared" si="295"/>
        <v>1705.1707059841003</v>
      </c>
      <c r="P1387" s="23">
        <f t="shared" si="296"/>
        <v>1704.7661535126401</v>
      </c>
      <c r="Q1387" s="23">
        <f t="shared" si="297"/>
        <v>192.28629652812594</v>
      </c>
      <c r="R1387" s="23">
        <f t="shared" si="298"/>
        <v>429.04814564759886</v>
      </c>
      <c r="S1387" s="23">
        <f t="shared" si="299"/>
        <v>236.76184911947291</v>
      </c>
      <c r="T1387" s="16">
        <f>IFERROR(INDEX(Cost_Components!$R$2:$R$29,MATCH(E1387,Cost_Components!$A$2:$A$29,0)),"")</f>
        <v>1</v>
      </c>
      <c r="U1387" s="26">
        <f>IFERROR(INDEX(Cost_Components!$Q$2:$Q$29,MATCH(E1387,Cost_Components!$A$2:$A$29,0)),"")</f>
        <v>2023</v>
      </c>
      <c r="V1387" s="30">
        <f>1/(1+Calculation_Assumptions!$B$5)^(B1387-Calculation_Assumptions!$B$2)</f>
        <v>0.81309151134335378</v>
      </c>
      <c r="W1387" s="23">
        <f t="shared" si="300"/>
        <v>156.3463554546702</v>
      </c>
      <c r="X1387" s="23">
        <f t="shared" si="301"/>
        <v>348.85540518366952</v>
      </c>
      <c r="Y1387" s="23">
        <f t="shared" si="302"/>
        <v>192.50904972899932</v>
      </c>
      <c r="Z1387" s="17">
        <f>IFERROR(INDEX(Cost_Components!$T$2:$T$29,MATCH(E1387,Cost_Components!$A$2:$A$29,0)),"")</f>
        <v>0.8</v>
      </c>
      <c r="AA1387" s="26">
        <f>IFERROR(INDEX(Cost_Components!$U$2:$U$29,MATCH(E1387,Cost_Components!$A$2:$A$29,0)),"")</f>
        <v>2025</v>
      </c>
      <c r="AB1387" s="26">
        <f>IFERROR(INDEX(Cost_Components!$V$2:$V$29,MATCH(E1387,Cost_Components!$A$2:$A$29,0)),"")</f>
        <v>2050</v>
      </c>
      <c r="AC1387" s="26">
        <f>IFERROR(INDEX(Cost_Components!$M$2:$M$29,MATCH(E1387,Cost_Components!$A$2:$A$29,0)),"")</f>
        <v>30</v>
      </c>
      <c r="AD1387" s="26">
        <f>IFERROR(INDEX(Cost_Components!$N$2:$N$29,MATCH(E1387,Cost_Components!$A$2:$A$29,0)),"")</f>
        <v>95</v>
      </c>
      <c r="AE1387" s="16" t="str">
        <f>IFERROR(INDEX(Cost_Components!$O$2:$O$29,MATCH(E1387,Cost_Components!$A$2:$A$29,0)),"")</f>
        <v>Both</v>
      </c>
      <c r="AF1387" s="11">
        <v>170517070.59841001</v>
      </c>
      <c r="AG1387" s="11">
        <v>170476615.351264</v>
      </c>
      <c r="AH1387" s="23">
        <f t="shared" si="303"/>
        <v>1</v>
      </c>
      <c r="AI1387" s="10">
        <v>301904628.08354098</v>
      </c>
      <c r="AJ1387" s="29">
        <f t="shared" si="304"/>
        <v>6.3691072822811386E-7</v>
      </c>
      <c r="AK1387" s="29">
        <f t="shared" si="305"/>
        <v>1.4211380208748426E-6</v>
      </c>
      <c r="AL1387" s="29">
        <f t="shared" si="306"/>
        <v>7.8422729264672887E-7</v>
      </c>
      <c r="AM1387" s="29">
        <f t="shared" si="307"/>
        <v>6.3764855461483527E-7</v>
      </c>
    </row>
    <row r="1388" spans="1:39">
      <c r="A1388" t="s">
        <v>115</v>
      </c>
      <c r="B1388" s="20">
        <v>2033</v>
      </c>
      <c r="C1388" t="s">
        <v>268</v>
      </c>
      <c r="D1388" t="s">
        <v>272</v>
      </c>
      <c r="E1388" s="22" t="s">
        <v>371</v>
      </c>
      <c r="F1388" s="22" t="s">
        <v>372</v>
      </c>
      <c r="G1388" s="22" t="s">
        <v>269</v>
      </c>
      <c r="H1388" s="22" t="s">
        <v>237</v>
      </c>
      <c r="I1388" s="22" t="s">
        <v>115</v>
      </c>
      <c r="J1388" s="17">
        <f>IFERROR(INDEX(Cost_Components!$K$2:$K$29,MATCH(E1388,Cost_Components!$A$2:$A$29,0)),"")</f>
        <v>1.0000000000000001E-5</v>
      </c>
      <c r="K1388" s="17">
        <f t="shared" si="294"/>
        <v>0.38153846153846155</v>
      </c>
      <c r="L1388" s="17">
        <f>IFERROR(INDEX(Cost_Components!$S$2:$S$29,MATCH(E1388,Cost_Components!$A$2:$A$29,0)),"")</f>
        <v>0.16</v>
      </c>
      <c r="M1388" s="28">
        <f>IFERROR(INDEX(Cost_Components!$L$2:$L$29,MATCH(E1388,Cost_Components!$A$2:$A$29,0)),"")</f>
        <v>1</v>
      </c>
      <c r="N1388" s="29">
        <f>IFERROR(INDEX(Cost_Components!$P$2:$P$29,MATCH(E1388,Cost_Components!$A$2:$A$29,0)),"")</f>
        <v>0.70495847821973801</v>
      </c>
      <c r="O1388" s="23">
        <f t="shared" si="295"/>
        <v>1725.6361502971604</v>
      </c>
      <c r="P1388" s="23">
        <f t="shared" si="296"/>
        <v>1724.6150984125702</v>
      </c>
      <c r="Q1388" s="23">
        <f t="shared" si="297"/>
        <v>194.52512564667347</v>
      </c>
      <c r="R1388" s="23">
        <f t="shared" si="298"/>
        <v>464.14223838409907</v>
      </c>
      <c r="S1388" s="23">
        <f t="shared" si="299"/>
        <v>269.6171127374256</v>
      </c>
      <c r="T1388" s="16">
        <f>IFERROR(INDEX(Cost_Components!$R$2:$R$29,MATCH(E1388,Cost_Components!$A$2:$A$29,0)),"")</f>
        <v>1</v>
      </c>
      <c r="U1388" s="26">
        <f>IFERROR(INDEX(Cost_Components!$Q$2:$Q$29,MATCH(E1388,Cost_Components!$A$2:$A$29,0)),"")</f>
        <v>2023</v>
      </c>
      <c r="V1388" s="30">
        <f>1/(1+Calculation_Assumptions!$B$5)^(B1388-Calculation_Assumptions!$B$2)</f>
        <v>0.78940923431393573</v>
      </c>
      <c r="W1388" s="23">
        <f t="shared" si="300"/>
        <v>153.55993049156265</v>
      </c>
      <c r="X1388" s="23">
        <f t="shared" si="301"/>
        <v>366.39816901554786</v>
      </c>
      <c r="Y1388" s="23">
        <f t="shared" si="302"/>
        <v>212.83823852398524</v>
      </c>
      <c r="Z1388" s="17">
        <f>IFERROR(INDEX(Cost_Components!$T$2:$T$29,MATCH(E1388,Cost_Components!$A$2:$A$29,0)),"")</f>
        <v>0.8</v>
      </c>
      <c r="AA1388" s="26">
        <f>IFERROR(INDEX(Cost_Components!$U$2:$U$29,MATCH(E1388,Cost_Components!$A$2:$A$29,0)),"")</f>
        <v>2025</v>
      </c>
      <c r="AB1388" s="26">
        <f>IFERROR(INDEX(Cost_Components!$V$2:$V$29,MATCH(E1388,Cost_Components!$A$2:$A$29,0)),"")</f>
        <v>2050</v>
      </c>
      <c r="AC1388" s="26">
        <f>IFERROR(INDEX(Cost_Components!$M$2:$M$29,MATCH(E1388,Cost_Components!$A$2:$A$29,0)),"")</f>
        <v>30</v>
      </c>
      <c r="AD1388" s="26">
        <f>IFERROR(INDEX(Cost_Components!$N$2:$N$29,MATCH(E1388,Cost_Components!$A$2:$A$29,0)),"")</f>
        <v>95</v>
      </c>
      <c r="AE1388" s="16" t="str">
        <f>IFERROR(INDEX(Cost_Components!$O$2:$O$29,MATCH(E1388,Cost_Components!$A$2:$A$29,0)),"")</f>
        <v>Both</v>
      </c>
      <c r="AF1388" s="11">
        <v>172563615.02971601</v>
      </c>
      <c r="AG1388" s="11">
        <v>172461509.84125701</v>
      </c>
      <c r="AH1388" s="23">
        <f t="shared" si="303"/>
        <v>1</v>
      </c>
      <c r="AI1388" s="10">
        <v>303644277.16916001</v>
      </c>
      <c r="AJ1388" s="29">
        <f t="shared" si="304"/>
        <v>6.4063491484248742E-7</v>
      </c>
      <c r="AK1388" s="29">
        <f t="shared" si="305"/>
        <v>1.5285723238759601E-6</v>
      </c>
      <c r="AL1388" s="29">
        <f t="shared" si="306"/>
        <v>8.879374090334727E-7</v>
      </c>
      <c r="AM1388" s="29">
        <f t="shared" si="307"/>
        <v>7.0094599018381367E-7</v>
      </c>
    </row>
    <row r="1389" spans="1:39">
      <c r="A1389" t="s">
        <v>115</v>
      </c>
      <c r="B1389" s="20">
        <v>2034</v>
      </c>
      <c r="C1389" t="s">
        <v>268</v>
      </c>
      <c r="D1389" t="s">
        <v>272</v>
      </c>
      <c r="E1389" s="22" t="s">
        <v>371</v>
      </c>
      <c r="F1389" s="22" t="s">
        <v>372</v>
      </c>
      <c r="G1389" s="22" t="s">
        <v>269</v>
      </c>
      <c r="H1389" s="22" t="s">
        <v>237</v>
      </c>
      <c r="I1389" s="22" t="s">
        <v>115</v>
      </c>
      <c r="J1389" s="17">
        <f>IFERROR(INDEX(Cost_Components!$K$2:$K$29,MATCH(E1389,Cost_Components!$A$2:$A$29,0)),"")</f>
        <v>1.0000000000000001E-5</v>
      </c>
      <c r="K1389" s="17">
        <f t="shared" si="294"/>
        <v>0.4061538461538462</v>
      </c>
      <c r="L1389" s="17">
        <f>IFERROR(INDEX(Cost_Components!$S$2:$S$29,MATCH(E1389,Cost_Components!$A$2:$A$29,0)),"")</f>
        <v>0.16</v>
      </c>
      <c r="M1389" s="28">
        <f>IFERROR(INDEX(Cost_Components!$L$2:$L$29,MATCH(E1389,Cost_Components!$A$2:$A$29,0)),"")</f>
        <v>1</v>
      </c>
      <c r="N1389" s="29">
        <f>IFERROR(INDEX(Cost_Components!$P$2:$P$29,MATCH(E1389,Cost_Components!$A$2:$A$29,0)),"")</f>
        <v>0.70495847821973801</v>
      </c>
      <c r="O1389" s="23">
        <f t="shared" si="295"/>
        <v>1746.30515070206</v>
      </c>
      <c r="P1389" s="23">
        <f t="shared" si="296"/>
        <v>1744.6168627816703</v>
      </c>
      <c r="Q1389" s="23">
        <f t="shared" si="297"/>
        <v>196.78119178608958</v>
      </c>
      <c r="R1389" s="23">
        <f t="shared" si="298"/>
        <v>500.00488013569333</v>
      </c>
      <c r="S1389" s="23">
        <f t="shared" si="299"/>
        <v>303.22368834960378</v>
      </c>
      <c r="T1389" s="16">
        <f>IFERROR(INDEX(Cost_Components!$R$2:$R$29,MATCH(E1389,Cost_Components!$A$2:$A$29,0)),"")</f>
        <v>1</v>
      </c>
      <c r="U1389" s="26">
        <f>IFERROR(INDEX(Cost_Components!$Q$2:$Q$29,MATCH(E1389,Cost_Components!$A$2:$A$29,0)),"")</f>
        <v>2023</v>
      </c>
      <c r="V1389" s="30">
        <f>1/(1+Calculation_Assumptions!$B$5)^(B1389-Calculation_Assumptions!$B$2)</f>
        <v>0.76641673234362695</v>
      </c>
      <c r="W1389" s="23">
        <f t="shared" si="300"/>
        <v>150.81639799537933</v>
      </c>
      <c r="X1389" s="23">
        <f t="shared" si="301"/>
        <v>383.21210638946496</v>
      </c>
      <c r="Y1389" s="23">
        <f t="shared" si="302"/>
        <v>232.39570839408563</v>
      </c>
      <c r="Z1389" s="17">
        <f>IFERROR(INDEX(Cost_Components!$T$2:$T$29,MATCH(E1389,Cost_Components!$A$2:$A$29,0)),"")</f>
        <v>0.8</v>
      </c>
      <c r="AA1389" s="26">
        <f>IFERROR(INDEX(Cost_Components!$U$2:$U$29,MATCH(E1389,Cost_Components!$A$2:$A$29,0)),"")</f>
        <v>2025</v>
      </c>
      <c r="AB1389" s="26">
        <f>IFERROR(INDEX(Cost_Components!$V$2:$V$29,MATCH(E1389,Cost_Components!$A$2:$A$29,0)),"")</f>
        <v>2050</v>
      </c>
      <c r="AC1389" s="26">
        <f>IFERROR(INDEX(Cost_Components!$M$2:$M$29,MATCH(E1389,Cost_Components!$A$2:$A$29,0)),"")</f>
        <v>30</v>
      </c>
      <c r="AD1389" s="26">
        <f>IFERROR(INDEX(Cost_Components!$N$2:$N$29,MATCH(E1389,Cost_Components!$A$2:$A$29,0)),"")</f>
        <v>95</v>
      </c>
      <c r="AE1389" s="16" t="str">
        <f>IFERROR(INDEX(Cost_Components!$O$2:$O$29,MATCH(E1389,Cost_Components!$A$2:$A$29,0)),"")</f>
        <v>Both</v>
      </c>
      <c r="AF1389" s="11">
        <v>174630515.07020599</v>
      </c>
      <c r="AG1389" s="11">
        <v>174461686.27816701</v>
      </c>
      <c r="AH1389" s="23">
        <f t="shared" si="303"/>
        <v>1</v>
      </c>
      <c r="AI1389" s="10">
        <v>305332541.18498403</v>
      </c>
      <c r="AJ1389" s="29">
        <f t="shared" si="304"/>
        <v>6.4448155778741839E-7</v>
      </c>
      <c r="AK1389" s="29">
        <f t="shared" si="305"/>
        <v>1.6375748166087811E-6</v>
      </c>
      <c r="AL1389" s="29">
        <f t="shared" si="306"/>
        <v>9.9309325882136295E-7</v>
      </c>
      <c r="AM1389" s="29">
        <f t="shared" si="307"/>
        <v>7.6112329033835271E-7</v>
      </c>
    </row>
    <row r="1390" spans="1:39">
      <c r="A1390" t="s">
        <v>115</v>
      </c>
      <c r="B1390" s="20">
        <v>2035</v>
      </c>
      <c r="C1390" t="s">
        <v>268</v>
      </c>
      <c r="D1390" t="s">
        <v>272</v>
      </c>
      <c r="E1390" s="22" t="s">
        <v>371</v>
      </c>
      <c r="F1390" s="22" t="s">
        <v>372</v>
      </c>
      <c r="G1390" s="22" t="s">
        <v>269</v>
      </c>
      <c r="H1390" s="22" t="s">
        <v>237</v>
      </c>
      <c r="I1390" s="22" t="s">
        <v>115</v>
      </c>
      <c r="J1390" s="17">
        <f>IFERROR(INDEX(Cost_Components!$K$2:$K$29,MATCH(E1390,Cost_Components!$A$2:$A$29,0)),"")</f>
        <v>1.0000000000000001E-5</v>
      </c>
      <c r="K1390" s="17">
        <f t="shared" si="294"/>
        <v>0.43076923076923079</v>
      </c>
      <c r="L1390" s="17">
        <f>IFERROR(INDEX(Cost_Components!$S$2:$S$29,MATCH(E1390,Cost_Components!$A$2:$A$29,0)),"")</f>
        <v>0.16</v>
      </c>
      <c r="M1390" s="28">
        <f>IFERROR(INDEX(Cost_Components!$L$2:$L$29,MATCH(E1390,Cost_Components!$A$2:$A$29,0)),"")</f>
        <v>1</v>
      </c>
      <c r="N1390" s="29">
        <f>IFERROR(INDEX(Cost_Components!$P$2:$P$29,MATCH(E1390,Cost_Components!$A$2:$A$29,0)),"")</f>
        <v>0.70495847821973801</v>
      </c>
      <c r="O1390" s="23">
        <f t="shared" si="295"/>
        <v>1767.8051556326602</v>
      </c>
      <c r="P1390" s="23">
        <f t="shared" si="296"/>
        <v>1765.3876630208001</v>
      </c>
      <c r="Q1390" s="23">
        <f t="shared" si="297"/>
        <v>199.12400006256684</v>
      </c>
      <c r="R1390" s="23">
        <f t="shared" si="298"/>
        <v>536.83720776164012</v>
      </c>
      <c r="S1390" s="23">
        <f t="shared" si="299"/>
        <v>337.71320769907328</v>
      </c>
      <c r="T1390" s="16">
        <f>IFERROR(INDEX(Cost_Components!$R$2:$R$29,MATCH(E1390,Cost_Components!$A$2:$A$29,0)),"")</f>
        <v>1</v>
      </c>
      <c r="U1390" s="26">
        <f>IFERROR(INDEX(Cost_Components!$Q$2:$Q$29,MATCH(E1390,Cost_Components!$A$2:$A$29,0)),"")</f>
        <v>2023</v>
      </c>
      <c r="V1390" s="30">
        <f>1/(1+Calculation_Assumptions!$B$5)^(B1390-Calculation_Assumptions!$B$2)</f>
        <v>0.74409391489672516</v>
      </c>
      <c r="W1390" s="23">
        <f t="shared" si="300"/>
        <v>148.1669567564511</v>
      </c>
      <c r="X1390" s="23">
        <f t="shared" si="301"/>
        <v>399.45729958558542</v>
      </c>
      <c r="Y1390" s="23">
        <f t="shared" si="302"/>
        <v>251.29034282913429</v>
      </c>
      <c r="Z1390" s="17">
        <f>IFERROR(INDEX(Cost_Components!$T$2:$T$29,MATCH(E1390,Cost_Components!$A$2:$A$29,0)),"")</f>
        <v>0.8</v>
      </c>
      <c r="AA1390" s="26">
        <f>IFERROR(INDEX(Cost_Components!$U$2:$U$29,MATCH(E1390,Cost_Components!$A$2:$A$29,0)),"")</f>
        <v>2025</v>
      </c>
      <c r="AB1390" s="26">
        <f>IFERROR(INDEX(Cost_Components!$V$2:$V$29,MATCH(E1390,Cost_Components!$A$2:$A$29,0)),"")</f>
        <v>2050</v>
      </c>
      <c r="AC1390" s="26">
        <f>IFERROR(INDEX(Cost_Components!$M$2:$M$29,MATCH(E1390,Cost_Components!$A$2:$A$29,0)),"")</f>
        <v>30</v>
      </c>
      <c r="AD1390" s="26">
        <f>IFERROR(INDEX(Cost_Components!$N$2:$N$29,MATCH(E1390,Cost_Components!$A$2:$A$29,0)),"")</f>
        <v>95</v>
      </c>
      <c r="AE1390" s="16" t="str">
        <f>IFERROR(INDEX(Cost_Components!$O$2:$O$29,MATCH(E1390,Cost_Components!$A$2:$A$29,0)),"")</f>
        <v>Both</v>
      </c>
      <c r="AF1390" s="11">
        <v>176780515.56326601</v>
      </c>
      <c r="AG1390" s="11">
        <v>176538766.30208001</v>
      </c>
      <c r="AH1390" s="23">
        <f t="shared" si="303"/>
        <v>1</v>
      </c>
      <c r="AI1390" s="10">
        <v>306964650.16711998</v>
      </c>
      <c r="AJ1390" s="29">
        <f t="shared" si="304"/>
        <v>6.4868707179852224E-7</v>
      </c>
      <c r="AK1390" s="29">
        <f t="shared" si="305"/>
        <v>1.7488567737991043E-6</v>
      </c>
      <c r="AL1390" s="29">
        <f t="shared" si="306"/>
        <v>1.100169702000582E-6</v>
      </c>
      <c r="AM1390" s="29">
        <f t="shared" si="307"/>
        <v>8.1862958061237648E-7</v>
      </c>
    </row>
    <row r="1391" spans="1:39">
      <c r="A1391" t="s">
        <v>115</v>
      </c>
      <c r="B1391" s="20">
        <v>2036</v>
      </c>
      <c r="C1391" t="s">
        <v>268</v>
      </c>
      <c r="D1391" t="s">
        <v>272</v>
      </c>
      <c r="E1391" s="22" t="s">
        <v>371</v>
      </c>
      <c r="F1391" s="22" t="s">
        <v>372</v>
      </c>
      <c r="G1391" s="22" t="s">
        <v>269</v>
      </c>
      <c r="H1391" s="22" t="s">
        <v>237</v>
      </c>
      <c r="I1391" s="22" t="s">
        <v>115</v>
      </c>
      <c r="J1391" s="17">
        <f>IFERROR(INDEX(Cost_Components!$K$2:$K$29,MATCH(E1391,Cost_Components!$A$2:$A$29,0)),"")</f>
        <v>1.0000000000000001E-5</v>
      </c>
      <c r="K1391" s="17">
        <f t="shared" si="294"/>
        <v>0.45538461538461539</v>
      </c>
      <c r="L1391" s="17">
        <f>IFERROR(INDEX(Cost_Components!$S$2:$S$29,MATCH(E1391,Cost_Components!$A$2:$A$29,0)),"")</f>
        <v>0.16</v>
      </c>
      <c r="M1391" s="28">
        <f>IFERROR(INDEX(Cost_Components!$L$2:$L$29,MATCH(E1391,Cost_Components!$A$2:$A$29,0)),"")</f>
        <v>1</v>
      </c>
      <c r="N1391" s="29">
        <f>IFERROR(INDEX(Cost_Components!$P$2:$P$29,MATCH(E1391,Cost_Components!$A$2:$A$29,0)),"")</f>
        <v>0.70495847821973801</v>
      </c>
      <c r="O1391" s="23">
        <f t="shared" si="295"/>
        <v>1789.44167168129</v>
      </c>
      <c r="P1391" s="23">
        <f t="shared" si="296"/>
        <v>1786.2365957020102</v>
      </c>
      <c r="Q1391" s="23">
        <f t="shared" si="297"/>
        <v>201.47562115943913</v>
      </c>
      <c r="R1391" s="23">
        <f t="shared" si="298"/>
        <v>574.45953078231105</v>
      </c>
      <c r="S1391" s="23">
        <f t="shared" si="299"/>
        <v>372.98390962287192</v>
      </c>
      <c r="T1391" s="16">
        <f>IFERROR(INDEX(Cost_Components!$R$2:$R$29,MATCH(E1391,Cost_Components!$A$2:$A$29,0)),"")</f>
        <v>1</v>
      </c>
      <c r="U1391" s="26">
        <f>IFERROR(INDEX(Cost_Components!$Q$2:$Q$29,MATCH(E1391,Cost_Components!$A$2:$A$29,0)),"")</f>
        <v>2023</v>
      </c>
      <c r="V1391" s="30">
        <f>1/(1+Calculation_Assumptions!$B$5)^(B1391-Calculation_Assumptions!$B$2)</f>
        <v>0.72242127659876232</v>
      </c>
      <c r="W1391" s="23">
        <f t="shared" si="300"/>
        <v>145.55027544153063</v>
      </c>
      <c r="X1391" s="23">
        <f t="shared" si="301"/>
        <v>415.00178758208313</v>
      </c>
      <c r="Y1391" s="23">
        <f t="shared" si="302"/>
        <v>269.4515121405525</v>
      </c>
      <c r="Z1391" s="17">
        <f>IFERROR(INDEX(Cost_Components!$T$2:$T$29,MATCH(E1391,Cost_Components!$A$2:$A$29,0)),"")</f>
        <v>0.8</v>
      </c>
      <c r="AA1391" s="26">
        <f>IFERROR(INDEX(Cost_Components!$U$2:$U$29,MATCH(E1391,Cost_Components!$A$2:$A$29,0)),"")</f>
        <v>2025</v>
      </c>
      <c r="AB1391" s="26">
        <f>IFERROR(INDEX(Cost_Components!$V$2:$V$29,MATCH(E1391,Cost_Components!$A$2:$A$29,0)),"")</f>
        <v>2050</v>
      </c>
      <c r="AC1391" s="26">
        <f>IFERROR(INDEX(Cost_Components!$M$2:$M$29,MATCH(E1391,Cost_Components!$A$2:$A$29,0)),"")</f>
        <v>30</v>
      </c>
      <c r="AD1391" s="26">
        <f>IFERROR(INDEX(Cost_Components!$N$2:$N$29,MATCH(E1391,Cost_Components!$A$2:$A$29,0)),"")</f>
        <v>95</v>
      </c>
      <c r="AE1391" s="16" t="str">
        <f>IFERROR(INDEX(Cost_Components!$O$2:$O$29,MATCH(E1391,Cost_Components!$A$2:$A$29,0)),"")</f>
        <v>Both</v>
      </c>
      <c r="AF1391" s="11">
        <v>178944167.168129</v>
      </c>
      <c r="AG1391" s="11">
        <v>178623659.57020101</v>
      </c>
      <c r="AH1391" s="23">
        <f t="shared" si="303"/>
        <v>1</v>
      </c>
      <c r="AI1391" s="10">
        <v>308542769.75662202</v>
      </c>
      <c r="AJ1391" s="29">
        <f t="shared" si="304"/>
        <v>6.5299090080238389E-7</v>
      </c>
      <c r="AK1391" s="29">
        <f t="shared" si="305"/>
        <v>1.861847325851919E-6</v>
      </c>
      <c r="AL1391" s="29">
        <f t="shared" si="306"/>
        <v>1.2088564250495351E-6</v>
      </c>
      <c r="AM1391" s="29">
        <f t="shared" si="307"/>
        <v>8.7330360180890112E-7</v>
      </c>
    </row>
    <row r="1392" spans="1:39">
      <c r="A1392" t="s">
        <v>115</v>
      </c>
      <c r="B1392" s="20">
        <v>2037</v>
      </c>
      <c r="C1392" t="s">
        <v>268</v>
      </c>
      <c r="D1392" t="s">
        <v>272</v>
      </c>
      <c r="E1392" s="22" t="s">
        <v>371</v>
      </c>
      <c r="F1392" s="22" t="s">
        <v>372</v>
      </c>
      <c r="G1392" s="22" t="s">
        <v>269</v>
      </c>
      <c r="H1392" s="22" t="s">
        <v>237</v>
      </c>
      <c r="I1392" s="22" t="s">
        <v>115</v>
      </c>
      <c r="J1392" s="17">
        <f>IFERROR(INDEX(Cost_Components!$K$2:$K$29,MATCH(E1392,Cost_Components!$A$2:$A$29,0)),"")</f>
        <v>1.0000000000000001E-5</v>
      </c>
      <c r="K1392" s="17">
        <f t="shared" si="294"/>
        <v>0.48</v>
      </c>
      <c r="L1392" s="17">
        <f>IFERROR(INDEX(Cost_Components!$S$2:$S$29,MATCH(E1392,Cost_Components!$A$2:$A$29,0)),"")</f>
        <v>0.16</v>
      </c>
      <c r="M1392" s="28">
        <f>IFERROR(INDEX(Cost_Components!$L$2:$L$29,MATCH(E1392,Cost_Components!$A$2:$A$29,0)),"")</f>
        <v>1</v>
      </c>
      <c r="N1392" s="29">
        <f>IFERROR(INDEX(Cost_Components!$P$2:$P$29,MATCH(E1392,Cost_Components!$A$2:$A$29,0)),"")</f>
        <v>0.70495847821973801</v>
      </c>
      <c r="O1392" s="23">
        <f t="shared" si="295"/>
        <v>1811.4332295989702</v>
      </c>
      <c r="P1392" s="23">
        <f t="shared" si="296"/>
        <v>1807.3792745399203</v>
      </c>
      <c r="Q1392" s="23">
        <f t="shared" si="297"/>
        <v>203.860374871289</v>
      </c>
      <c r="R1392" s="23">
        <f t="shared" si="298"/>
        <v>612.95290220868253</v>
      </c>
      <c r="S1392" s="23">
        <f t="shared" si="299"/>
        <v>409.09252733739356</v>
      </c>
      <c r="T1392" s="16">
        <f>IFERROR(INDEX(Cost_Components!$R$2:$R$29,MATCH(E1392,Cost_Components!$A$2:$A$29,0)),"")</f>
        <v>1</v>
      </c>
      <c r="U1392" s="26">
        <f>IFERROR(INDEX(Cost_Components!$Q$2:$Q$29,MATCH(E1392,Cost_Components!$A$2:$A$29,0)),"")</f>
        <v>2023</v>
      </c>
      <c r="V1392" s="30">
        <f>1/(1+Calculation_Assumptions!$B$5)^(B1392-Calculation_Assumptions!$B$2)</f>
        <v>0.70137988019297326</v>
      </c>
      <c r="W1392" s="23">
        <f t="shared" si="300"/>
        <v>142.9835653033193</v>
      </c>
      <c r="X1392" s="23">
        <f t="shared" si="301"/>
        <v>429.91283311506101</v>
      </c>
      <c r="Y1392" s="23">
        <f t="shared" si="302"/>
        <v>286.92926781174174</v>
      </c>
      <c r="Z1392" s="17">
        <f>IFERROR(INDEX(Cost_Components!$T$2:$T$29,MATCH(E1392,Cost_Components!$A$2:$A$29,0)),"")</f>
        <v>0.8</v>
      </c>
      <c r="AA1392" s="26">
        <f>IFERROR(INDEX(Cost_Components!$U$2:$U$29,MATCH(E1392,Cost_Components!$A$2:$A$29,0)),"")</f>
        <v>2025</v>
      </c>
      <c r="AB1392" s="26">
        <f>IFERROR(INDEX(Cost_Components!$V$2:$V$29,MATCH(E1392,Cost_Components!$A$2:$A$29,0)),"")</f>
        <v>2050</v>
      </c>
      <c r="AC1392" s="26">
        <f>IFERROR(INDEX(Cost_Components!$M$2:$M$29,MATCH(E1392,Cost_Components!$A$2:$A$29,0)),"")</f>
        <v>30</v>
      </c>
      <c r="AD1392" s="26">
        <f>IFERROR(INDEX(Cost_Components!$N$2:$N$29,MATCH(E1392,Cost_Components!$A$2:$A$29,0)),"")</f>
        <v>95</v>
      </c>
      <c r="AE1392" s="16" t="str">
        <f>IFERROR(INDEX(Cost_Components!$O$2:$O$29,MATCH(E1392,Cost_Components!$A$2:$A$29,0)),"")</f>
        <v>Both</v>
      </c>
      <c r="AF1392" s="11">
        <v>181143322.95989701</v>
      </c>
      <c r="AG1392" s="11">
        <v>180737927.45399201</v>
      </c>
      <c r="AH1392" s="23">
        <f t="shared" si="303"/>
        <v>1</v>
      </c>
      <c r="AI1392" s="10">
        <v>310068287.63643003</v>
      </c>
      <c r="AJ1392" s="29">
        <f t="shared" si="304"/>
        <v>6.5746928338032776E-7</v>
      </c>
      <c r="AK1392" s="29">
        <f t="shared" si="305"/>
        <v>1.9768319646006473E-6</v>
      </c>
      <c r="AL1392" s="29">
        <f t="shared" si="306"/>
        <v>1.3193626812203195E-6</v>
      </c>
      <c r="AM1392" s="29">
        <f t="shared" si="307"/>
        <v>9.2537443928538762E-7</v>
      </c>
    </row>
    <row r="1393" spans="1:39">
      <c r="A1393" t="s">
        <v>115</v>
      </c>
      <c r="B1393" s="20">
        <v>2038</v>
      </c>
      <c r="C1393" t="s">
        <v>268</v>
      </c>
      <c r="D1393" t="s">
        <v>272</v>
      </c>
      <c r="E1393" s="22" t="s">
        <v>371</v>
      </c>
      <c r="F1393" s="22" t="s">
        <v>372</v>
      </c>
      <c r="G1393" s="22" t="s">
        <v>269</v>
      </c>
      <c r="H1393" s="22" t="s">
        <v>237</v>
      </c>
      <c r="I1393" s="22" t="s">
        <v>115</v>
      </c>
      <c r="J1393" s="17">
        <f>IFERROR(INDEX(Cost_Components!$K$2:$K$29,MATCH(E1393,Cost_Components!$A$2:$A$29,0)),"")</f>
        <v>1.0000000000000001E-5</v>
      </c>
      <c r="K1393" s="17">
        <f t="shared" si="294"/>
        <v>0.50461538461538458</v>
      </c>
      <c r="L1393" s="17">
        <f>IFERROR(INDEX(Cost_Components!$S$2:$S$29,MATCH(E1393,Cost_Components!$A$2:$A$29,0)),"")</f>
        <v>0.16</v>
      </c>
      <c r="M1393" s="28">
        <f>IFERROR(INDEX(Cost_Components!$L$2:$L$29,MATCH(E1393,Cost_Components!$A$2:$A$29,0)),"")</f>
        <v>1</v>
      </c>
      <c r="N1393" s="29">
        <f>IFERROR(INDEX(Cost_Components!$P$2:$P$29,MATCH(E1393,Cost_Components!$A$2:$A$29,0)),"")</f>
        <v>0.70495847821973801</v>
      </c>
      <c r="O1393" s="23">
        <f t="shared" si="295"/>
        <v>1832.6757252140703</v>
      </c>
      <c r="P1393" s="23">
        <f t="shared" si="296"/>
        <v>1828.03771129387</v>
      </c>
      <c r="Q1393" s="23">
        <f t="shared" si="297"/>
        <v>206.19050929312311</v>
      </c>
      <c r="R1393" s="23">
        <f t="shared" si="298"/>
        <v>651.94303880620055</v>
      </c>
      <c r="S1393" s="23">
        <f t="shared" si="299"/>
        <v>445.75252951307743</v>
      </c>
      <c r="T1393" s="16">
        <f>IFERROR(INDEX(Cost_Components!$R$2:$R$29,MATCH(E1393,Cost_Components!$A$2:$A$29,0)),"")</f>
        <v>1</v>
      </c>
      <c r="U1393" s="26">
        <f>IFERROR(INDEX(Cost_Components!$Q$2:$Q$29,MATCH(E1393,Cost_Components!$A$2:$A$29,0)),"")</f>
        <v>2023</v>
      </c>
      <c r="V1393" s="30">
        <f>1/(1+Calculation_Assumptions!$B$5)^(B1393-Calculation_Assumptions!$B$2)</f>
        <v>0.68095133999317792</v>
      </c>
      <c r="W1393" s="23">
        <f t="shared" si="300"/>
        <v>140.40570359702798</v>
      </c>
      <c r="X1393" s="23">
        <f t="shared" si="301"/>
        <v>443.94148587430664</v>
      </c>
      <c r="Y1393" s="23">
        <f t="shared" si="302"/>
        <v>303.53578227727866</v>
      </c>
      <c r="Z1393" s="17">
        <f>IFERROR(INDEX(Cost_Components!$T$2:$T$29,MATCH(E1393,Cost_Components!$A$2:$A$29,0)),"")</f>
        <v>0.8</v>
      </c>
      <c r="AA1393" s="26">
        <f>IFERROR(INDEX(Cost_Components!$U$2:$U$29,MATCH(E1393,Cost_Components!$A$2:$A$29,0)),"")</f>
        <v>2025</v>
      </c>
      <c r="AB1393" s="26">
        <f>IFERROR(INDEX(Cost_Components!$V$2:$V$29,MATCH(E1393,Cost_Components!$A$2:$A$29,0)),"")</f>
        <v>2050</v>
      </c>
      <c r="AC1393" s="26">
        <f>IFERROR(INDEX(Cost_Components!$M$2:$M$29,MATCH(E1393,Cost_Components!$A$2:$A$29,0)),"")</f>
        <v>30</v>
      </c>
      <c r="AD1393" s="26">
        <f>IFERROR(INDEX(Cost_Components!$N$2:$N$29,MATCH(E1393,Cost_Components!$A$2:$A$29,0)),"")</f>
        <v>95</v>
      </c>
      <c r="AE1393" s="16" t="str">
        <f>IFERROR(INDEX(Cost_Components!$O$2:$O$29,MATCH(E1393,Cost_Components!$A$2:$A$29,0)),"")</f>
        <v>Both</v>
      </c>
      <c r="AF1393" s="11">
        <v>183267572.52140701</v>
      </c>
      <c r="AG1393" s="11">
        <v>182803771.12938699</v>
      </c>
      <c r="AH1393" s="23">
        <f t="shared" si="303"/>
        <v>1</v>
      </c>
      <c r="AI1393" s="10">
        <v>311532999.13163</v>
      </c>
      <c r="AJ1393" s="29">
        <f t="shared" si="304"/>
        <v>6.6185768399450613E-7</v>
      </c>
      <c r="AK1393" s="29">
        <f t="shared" si="305"/>
        <v>2.092693360329187E-6</v>
      </c>
      <c r="AL1393" s="29">
        <f t="shared" si="306"/>
        <v>1.4308356763346811E-6</v>
      </c>
      <c r="AM1393" s="29">
        <f t="shared" si="307"/>
        <v>9.7432947111014605E-7</v>
      </c>
    </row>
    <row r="1394" spans="1:39">
      <c r="A1394" t="s">
        <v>115</v>
      </c>
      <c r="B1394" s="20">
        <v>2039</v>
      </c>
      <c r="C1394" t="s">
        <v>268</v>
      </c>
      <c r="D1394" t="s">
        <v>272</v>
      </c>
      <c r="E1394" s="22" t="s">
        <v>371</v>
      </c>
      <c r="F1394" s="22" t="s">
        <v>372</v>
      </c>
      <c r="G1394" s="22" t="s">
        <v>269</v>
      </c>
      <c r="H1394" s="22" t="s">
        <v>237</v>
      </c>
      <c r="I1394" s="22" t="s">
        <v>115</v>
      </c>
      <c r="J1394" s="17">
        <f>IFERROR(INDEX(Cost_Components!$K$2:$K$29,MATCH(E1394,Cost_Components!$A$2:$A$29,0)),"")</f>
        <v>1.0000000000000001E-5</v>
      </c>
      <c r="K1394" s="17">
        <f t="shared" si="294"/>
        <v>0.52923076923076917</v>
      </c>
      <c r="L1394" s="17">
        <f>IFERROR(INDEX(Cost_Components!$S$2:$S$29,MATCH(E1394,Cost_Components!$A$2:$A$29,0)),"")</f>
        <v>0.16</v>
      </c>
      <c r="M1394" s="28">
        <f>IFERROR(INDEX(Cost_Components!$L$2:$L$29,MATCH(E1394,Cost_Components!$A$2:$A$29,0)),"")</f>
        <v>1</v>
      </c>
      <c r="N1394" s="29">
        <f>IFERROR(INDEX(Cost_Components!$P$2:$P$29,MATCH(E1394,Cost_Components!$A$2:$A$29,0)),"")</f>
        <v>0.70495847821973801</v>
      </c>
      <c r="O1394" s="23">
        <f t="shared" si="295"/>
        <v>1853.8650747117401</v>
      </c>
      <c r="P1394" s="23">
        <f t="shared" si="296"/>
        <v>1848.3238545425202</v>
      </c>
      <c r="Q1394" s="23">
        <f t="shared" si="297"/>
        <v>208.47865148088567</v>
      </c>
      <c r="R1394" s="23">
        <f t="shared" si="298"/>
        <v>691.65058192518018</v>
      </c>
      <c r="S1394" s="23">
        <f t="shared" si="299"/>
        <v>483.1719304442945</v>
      </c>
      <c r="T1394" s="16">
        <f>IFERROR(INDEX(Cost_Components!$R$2:$R$29,MATCH(E1394,Cost_Components!$A$2:$A$29,0)),"")</f>
        <v>1</v>
      </c>
      <c r="U1394" s="26">
        <f>IFERROR(INDEX(Cost_Components!$Q$2:$Q$29,MATCH(E1394,Cost_Components!$A$2:$A$29,0)),"")</f>
        <v>2023</v>
      </c>
      <c r="V1394" s="30">
        <f>1/(1+Calculation_Assumptions!$B$5)^(B1394-Calculation_Assumptions!$B$2)</f>
        <v>0.66111780581861923</v>
      </c>
      <c r="W1394" s="23">
        <f t="shared" si="300"/>
        <v>137.82894862706777</v>
      </c>
      <c r="X1394" s="23">
        <f t="shared" si="301"/>
        <v>457.26251511554625</v>
      </c>
      <c r="Y1394" s="23">
        <f t="shared" si="302"/>
        <v>319.4335664884785</v>
      </c>
      <c r="Z1394" s="17">
        <f>IFERROR(INDEX(Cost_Components!$T$2:$T$29,MATCH(E1394,Cost_Components!$A$2:$A$29,0)),"")</f>
        <v>0.8</v>
      </c>
      <c r="AA1394" s="26">
        <f>IFERROR(INDEX(Cost_Components!$U$2:$U$29,MATCH(E1394,Cost_Components!$A$2:$A$29,0)),"")</f>
        <v>2025</v>
      </c>
      <c r="AB1394" s="26">
        <f>IFERROR(INDEX(Cost_Components!$V$2:$V$29,MATCH(E1394,Cost_Components!$A$2:$A$29,0)),"")</f>
        <v>2050</v>
      </c>
      <c r="AC1394" s="26">
        <f>IFERROR(INDEX(Cost_Components!$M$2:$M$29,MATCH(E1394,Cost_Components!$A$2:$A$29,0)),"")</f>
        <v>30</v>
      </c>
      <c r="AD1394" s="26">
        <f>IFERROR(INDEX(Cost_Components!$N$2:$N$29,MATCH(E1394,Cost_Components!$A$2:$A$29,0)),"")</f>
        <v>95</v>
      </c>
      <c r="AE1394" s="16" t="str">
        <f>IFERROR(INDEX(Cost_Components!$O$2:$O$29,MATCH(E1394,Cost_Components!$A$2:$A$29,0)),"")</f>
        <v>Both</v>
      </c>
      <c r="AF1394" s="11">
        <v>185386507.471174</v>
      </c>
      <c r="AG1394" s="11">
        <v>184832385.454252</v>
      </c>
      <c r="AH1394" s="23">
        <f t="shared" si="303"/>
        <v>1</v>
      </c>
      <c r="AI1394" s="10">
        <v>312936391.85847902</v>
      </c>
      <c r="AJ1394" s="29">
        <f t="shared" si="304"/>
        <v>6.6620136521279739E-7</v>
      </c>
      <c r="AK1394" s="29">
        <f t="shared" si="305"/>
        <v>2.2101954260339564E-6</v>
      </c>
      <c r="AL1394" s="29">
        <f t="shared" si="306"/>
        <v>1.5439940608211591E-6</v>
      </c>
      <c r="AM1394" s="29">
        <f t="shared" si="307"/>
        <v>1.0207619656870644E-6</v>
      </c>
    </row>
    <row r="1395" spans="1:39">
      <c r="A1395" t="s">
        <v>115</v>
      </c>
      <c r="B1395" s="20">
        <v>2040</v>
      </c>
      <c r="C1395" t="s">
        <v>268</v>
      </c>
      <c r="D1395" t="s">
        <v>272</v>
      </c>
      <c r="E1395" s="22" t="s">
        <v>371</v>
      </c>
      <c r="F1395" s="22" t="s">
        <v>372</v>
      </c>
      <c r="G1395" s="22" t="s">
        <v>269</v>
      </c>
      <c r="H1395" s="22" t="s">
        <v>237</v>
      </c>
      <c r="I1395" s="22" t="s">
        <v>115</v>
      </c>
      <c r="J1395" s="17">
        <f>IFERROR(INDEX(Cost_Components!$K$2:$K$29,MATCH(E1395,Cost_Components!$A$2:$A$29,0)),"")</f>
        <v>1.0000000000000001E-5</v>
      </c>
      <c r="K1395" s="17">
        <f t="shared" si="294"/>
        <v>0.55384615384615388</v>
      </c>
      <c r="L1395" s="17">
        <f>IFERROR(INDEX(Cost_Components!$S$2:$S$29,MATCH(E1395,Cost_Components!$A$2:$A$29,0)),"")</f>
        <v>0.16</v>
      </c>
      <c r="M1395" s="28">
        <f>IFERROR(INDEX(Cost_Components!$L$2:$L$29,MATCH(E1395,Cost_Components!$A$2:$A$29,0)),"")</f>
        <v>1</v>
      </c>
      <c r="N1395" s="29">
        <f>IFERROR(INDEX(Cost_Components!$P$2:$P$29,MATCH(E1395,Cost_Components!$A$2:$A$29,0)),"")</f>
        <v>0.70495847821973801</v>
      </c>
      <c r="O1395" s="23">
        <f t="shared" si="295"/>
        <v>1875.2653576431101</v>
      </c>
      <c r="P1395" s="23">
        <f t="shared" si="296"/>
        <v>1868.73471103366</v>
      </c>
      <c r="Q1395" s="23">
        <f t="shared" si="297"/>
        <v>210.78086049387053</v>
      </c>
      <c r="R1395" s="23">
        <f t="shared" si="298"/>
        <v>732.175871694801</v>
      </c>
      <c r="S1395" s="23">
        <f t="shared" si="299"/>
        <v>521.39501120093041</v>
      </c>
      <c r="T1395" s="16">
        <f>IFERROR(INDEX(Cost_Components!$R$2:$R$29,MATCH(E1395,Cost_Components!$A$2:$A$29,0)),"")</f>
        <v>1</v>
      </c>
      <c r="U1395" s="26">
        <f>IFERROR(INDEX(Cost_Components!$Q$2:$Q$29,MATCH(E1395,Cost_Components!$A$2:$A$29,0)),"")</f>
        <v>2023</v>
      </c>
      <c r="V1395" s="30">
        <f>1/(1+Calculation_Assumptions!$B$5)^(B1395-Calculation_Assumptions!$B$2)</f>
        <v>0.64186194739671765</v>
      </c>
      <c r="W1395" s="23">
        <f t="shared" si="300"/>
        <v>135.2922135905516</v>
      </c>
      <c r="X1395" s="23">
        <f t="shared" si="301"/>
        <v>469.95583084291422</v>
      </c>
      <c r="Y1395" s="23">
        <f t="shared" si="302"/>
        <v>334.6636172523626</v>
      </c>
      <c r="Z1395" s="17">
        <f>IFERROR(INDEX(Cost_Components!$T$2:$T$29,MATCH(E1395,Cost_Components!$A$2:$A$29,0)),"")</f>
        <v>0.8</v>
      </c>
      <c r="AA1395" s="26">
        <f>IFERROR(INDEX(Cost_Components!$U$2:$U$29,MATCH(E1395,Cost_Components!$A$2:$A$29,0)),"")</f>
        <v>2025</v>
      </c>
      <c r="AB1395" s="26">
        <f>IFERROR(INDEX(Cost_Components!$V$2:$V$29,MATCH(E1395,Cost_Components!$A$2:$A$29,0)),"")</f>
        <v>2050</v>
      </c>
      <c r="AC1395" s="26">
        <f>IFERROR(INDEX(Cost_Components!$M$2:$M$29,MATCH(E1395,Cost_Components!$A$2:$A$29,0)),"")</f>
        <v>30</v>
      </c>
      <c r="AD1395" s="26">
        <f>IFERROR(INDEX(Cost_Components!$N$2:$N$29,MATCH(E1395,Cost_Components!$A$2:$A$29,0)),"")</f>
        <v>95</v>
      </c>
      <c r="AE1395" s="16" t="str">
        <f>IFERROR(INDEX(Cost_Components!$O$2:$O$29,MATCH(E1395,Cost_Components!$A$2:$A$29,0)),"")</f>
        <v>Both</v>
      </c>
      <c r="AF1395" s="11">
        <v>187526535.76431099</v>
      </c>
      <c r="AG1395" s="11">
        <v>186873471.10336599</v>
      </c>
      <c r="AH1395" s="23">
        <f t="shared" si="303"/>
        <v>1</v>
      </c>
      <c r="AI1395" s="10">
        <v>314265537.41082901</v>
      </c>
      <c r="AJ1395" s="29">
        <f t="shared" si="304"/>
        <v>6.7070943327242285E-7</v>
      </c>
      <c r="AK1395" s="29">
        <f t="shared" si="305"/>
        <v>2.3298000720252428E-6</v>
      </c>
      <c r="AL1395" s="29">
        <f t="shared" si="306"/>
        <v>1.6590906387528196E-6</v>
      </c>
      <c r="AM1395" s="29">
        <f t="shared" si="307"/>
        <v>1.064907148297549E-6</v>
      </c>
    </row>
    <row r="1396" spans="1:39">
      <c r="A1396" t="s">
        <v>115</v>
      </c>
      <c r="B1396" s="20">
        <v>2041</v>
      </c>
      <c r="C1396" t="s">
        <v>268</v>
      </c>
      <c r="D1396" t="s">
        <v>272</v>
      </c>
      <c r="E1396" s="22" t="s">
        <v>371</v>
      </c>
      <c r="F1396" s="22" t="s">
        <v>372</v>
      </c>
      <c r="G1396" s="22" t="s">
        <v>269</v>
      </c>
      <c r="H1396" s="22" t="s">
        <v>237</v>
      </c>
      <c r="I1396" s="22" t="s">
        <v>115</v>
      </c>
      <c r="J1396" s="17">
        <f>IFERROR(INDEX(Cost_Components!$K$2:$K$29,MATCH(E1396,Cost_Components!$A$2:$A$29,0)),"")</f>
        <v>1.0000000000000001E-5</v>
      </c>
      <c r="K1396" s="17">
        <f t="shared" si="294"/>
        <v>0.57846153846153847</v>
      </c>
      <c r="L1396" s="17">
        <f>IFERROR(INDEX(Cost_Components!$S$2:$S$29,MATCH(E1396,Cost_Components!$A$2:$A$29,0)),"")</f>
        <v>0.16</v>
      </c>
      <c r="M1396" s="28">
        <f>IFERROR(INDEX(Cost_Components!$L$2:$L$29,MATCH(E1396,Cost_Components!$A$2:$A$29,0)),"")</f>
        <v>1</v>
      </c>
      <c r="N1396" s="29">
        <f>IFERROR(INDEX(Cost_Components!$P$2:$P$29,MATCH(E1396,Cost_Components!$A$2:$A$29,0)),"")</f>
        <v>0.70495847821973801</v>
      </c>
      <c r="O1396" s="23">
        <f t="shared" si="295"/>
        <v>1897.5077424021001</v>
      </c>
      <c r="P1396" s="23">
        <f t="shared" si="296"/>
        <v>1889.3440022828001</v>
      </c>
      <c r="Q1396" s="23">
        <f t="shared" si="297"/>
        <v>213.10545162925953</v>
      </c>
      <c r="R1396" s="23">
        <f t="shared" si="298"/>
        <v>773.78727400881098</v>
      </c>
      <c r="S1396" s="23">
        <f t="shared" si="299"/>
        <v>560.68182237955148</v>
      </c>
      <c r="T1396" s="16">
        <f>IFERROR(INDEX(Cost_Components!$R$2:$R$29,MATCH(E1396,Cost_Components!$A$2:$A$29,0)),"")</f>
        <v>1</v>
      </c>
      <c r="U1396" s="26">
        <f>IFERROR(INDEX(Cost_Components!$Q$2:$Q$29,MATCH(E1396,Cost_Components!$A$2:$A$29,0)),"")</f>
        <v>2023</v>
      </c>
      <c r="V1396" s="30">
        <f>1/(1+Calculation_Assumptions!$B$5)^(B1396-Calculation_Assumptions!$B$2)</f>
        <v>0.62316693922011435</v>
      </c>
      <c r="W1396" s="23">
        <f t="shared" si="300"/>
        <v>132.80027202292578</v>
      </c>
      <c r="X1396" s="23">
        <f t="shared" si="301"/>
        <v>482.19864715154665</v>
      </c>
      <c r="Y1396" s="23">
        <f t="shared" si="302"/>
        <v>349.3983751286209</v>
      </c>
      <c r="Z1396" s="17">
        <f>IFERROR(INDEX(Cost_Components!$T$2:$T$29,MATCH(E1396,Cost_Components!$A$2:$A$29,0)),"")</f>
        <v>0.8</v>
      </c>
      <c r="AA1396" s="26">
        <f>IFERROR(INDEX(Cost_Components!$U$2:$U$29,MATCH(E1396,Cost_Components!$A$2:$A$29,0)),"")</f>
        <v>2025</v>
      </c>
      <c r="AB1396" s="26">
        <f>IFERROR(INDEX(Cost_Components!$V$2:$V$29,MATCH(E1396,Cost_Components!$A$2:$A$29,0)),"")</f>
        <v>2050</v>
      </c>
      <c r="AC1396" s="26">
        <f>IFERROR(INDEX(Cost_Components!$M$2:$M$29,MATCH(E1396,Cost_Components!$A$2:$A$29,0)),"")</f>
        <v>30</v>
      </c>
      <c r="AD1396" s="26">
        <f>IFERROR(INDEX(Cost_Components!$N$2:$N$29,MATCH(E1396,Cost_Components!$A$2:$A$29,0)),"")</f>
        <v>95</v>
      </c>
      <c r="AE1396" s="16" t="str">
        <f>IFERROR(INDEX(Cost_Components!$O$2:$O$29,MATCH(E1396,Cost_Components!$A$2:$A$29,0)),"")</f>
        <v>Both</v>
      </c>
      <c r="AF1396" s="11">
        <v>189750774.24021</v>
      </c>
      <c r="AG1396" s="11">
        <v>188934400.22828001</v>
      </c>
      <c r="AH1396" s="23">
        <f t="shared" si="303"/>
        <v>1</v>
      </c>
      <c r="AI1396" s="10">
        <v>315525215.31254798</v>
      </c>
      <c r="AJ1396" s="29">
        <f t="shared" si="304"/>
        <v>6.7539911641662268E-7</v>
      </c>
      <c r="AK1396" s="29">
        <f t="shared" si="305"/>
        <v>2.4523785626525126E-6</v>
      </c>
      <c r="AL1396" s="29">
        <f t="shared" si="306"/>
        <v>1.7769794462358901E-6</v>
      </c>
      <c r="AM1396" s="29">
        <f t="shared" si="307"/>
        <v>1.1073548425678734E-6</v>
      </c>
    </row>
    <row r="1397" spans="1:39">
      <c r="A1397" t="s">
        <v>115</v>
      </c>
      <c r="B1397" s="20">
        <v>2042</v>
      </c>
      <c r="C1397" t="s">
        <v>268</v>
      </c>
      <c r="D1397" t="s">
        <v>272</v>
      </c>
      <c r="E1397" s="22" t="s">
        <v>371</v>
      </c>
      <c r="F1397" s="22" t="s">
        <v>372</v>
      </c>
      <c r="G1397" s="22" t="s">
        <v>269</v>
      </c>
      <c r="H1397" s="22" t="s">
        <v>237</v>
      </c>
      <c r="I1397" s="22" t="s">
        <v>115</v>
      </c>
      <c r="J1397" s="17">
        <f>IFERROR(INDEX(Cost_Components!$K$2:$K$29,MATCH(E1397,Cost_Components!$A$2:$A$29,0)),"")</f>
        <v>1.0000000000000001E-5</v>
      </c>
      <c r="K1397" s="17">
        <f t="shared" si="294"/>
        <v>0.60307692307692307</v>
      </c>
      <c r="L1397" s="17">
        <f>IFERROR(INDEX(Cost_Components!$S$2:$S$29,MATCH(E1397,Cost_Components!$A$2:$A$29,0)),"")</f>
        <v>0.16</v>
      </c>
      <c r="M1397" s="28">
        <f>IFERROR(INDEX(Cost_Components!$L$2:$L$29,MATCH(E1397,Cost_Components!$A$2:$A$29,0)),"")</f>
        <v>1</v>
      </c>
      <c r="N1397" s="29">
        <f>IFERROR(INDEX(Cost_Components!$P$2:$P$29,MATCH(E1397,Cost_Components!$A$2:$A$29,0)),"")</f>
        <v>0.70495847821973801</v>
      </c>
      <c r="O1397" s="23">
        <f t="shared" si="295"/>
        <v>1919.53998114875</v>
      </c>
      <c r="P1397" s="23">
        <f t="shared" si="296"/>
        <v>1910.2049490465201</v>
      </c>
      <c r="Q1397" s="23">
        <f t="shared" si="297"/>
        <v>215.45842783482354</v>
      </c>
      <c r="R1397" s="23">
        <f t="shared" si="298"/>
        <v>816.08127034628683</v>
      </c>
      <c r="S1397" s="23">
        <f t="shared" si="299"/>
        <v>600.62284251146332</v>
      </c>
      <c r="T1397" s="16">
        <f>IFERROR(INDEX(Cost_Components!$R$2:$R$29,MATCH(E1397,Cost_Components!$A$2:$A$29,0)),"")</f>
        <v>1</v>
      </c>
      <c r="U1397" s="26">
        <f>IFERROR(INDEX(Cost_Components!$Q$2:$Q$29,MATCH(E1397,Cost_Components!$A$2:$A$29,0)),"")</f>
        <v>2023</v>
      </c>
      <c r="V1397" s="30">
        <f>1/(1+Calculation_Assumptions!$B$5)^(B1397-Calculation_Assumptions!$B$2)</f>
        <v>0.60501644584477121</v>
      </c>
      <c r="W1397" s="23">
        <f t="shared" si="300"/>
        <v>130.35589223592706</v>
      </c>
      <c r="X1397" s="23">
        <f t="shared" si="301"/>
        <v>493.74258970539631</v>
      </c>
      <c r="Y1397" s="23">
        <f t="shared" si="302"/>
        <v>363.38669746946931</v>
      </c>
      <c r="Z1397" s="17">
        <f>IFERROR(INDEX(Cost_Components!$T$2:$T$29,MATCH(E1397,Cost_Components!$A$2:$A$29,0)),"")</f>
        <v>0.8</v>
      </c>
      <c r="AA1397" s="26">
        <f>IFERROR(INDEX(Cost_Components!$U$2:$U$29,MATCH(E1397,Cost_Components!$A$2:$A$29,0)),"")</f>
        <v>2025</v>
      </c>
      <c r="AB1397" s="26">
        <f>IFERROR(INDEX(Cost_Components!$V$2:$V$29,MATCH(E1397,Cost_Components!$A$2:$A$29,0)),"")</f>
        <v>2050</v>
      </c>
      <c r="AC1397" s="26">
        <f>IFERROR(INDEX(Cost_Components!$M$2:$M$29,MATCH(E1397,Cost_Components!$A$2:$A$29,0)),"")</f>
        <v>30</v>
      </c>
      <c r="AD1397" s="26">
        <f>IFERROR(INDEX(Cost_Components!$N$2:$N$29,MATCH(E1397,Cost_Components!$A$2:$A$29,0)),"")</f>
        <v>95</v>
      </c>
      <c r="AE1397" s="16" t="str">
        <f>IFERROR(INDEX(Cost_Components!$O$2:$O$29,MATCH(E1397,Cost_Components!$A$2:$A$29,0)),"")</f>
        <v>Both</v>
      </c>
      <c r="AF1397" s="11">
        <v>191953998.11487499</v>
      </c>
      <c r="AG1397" s="11">
        <v>191020494.904652</v>
      </c>
      <c r="AH1397" s="23">
        <f t="shared" si="303"/>
        <v>1</v>
      </c>
      <c r="AI1397" s="10">
        <v>316707694.211882</v>
      </c>
      <c r="AJ1397" s="29">
        <f t="shared" si="304"/>
        <v>6.8030689425145051E-7</v>
      </c>
      <c r="AK1397" s="29">
        <f t="shared" si="305"/>
        <v>2.5767649010772588E-6</v>
      </c>
      <c r="AL1397" s="29">
        <f t="shared" si="306"/>
        <v>1.8964580068258083E-6</v>
      </c>
      <c r="AM1397" s="29">
        <f t="shared" si="307"/>
        <v>1.1473882829836095E-6</v>
      </c>
    </row>
    <row r="1398" spans="1:39">
      <c r="A1398" t="s">
        <v>115</v>
      </c>
      <c r="B1398" s="20">
        <v>2043</v>
      </c>
      <c r="C1398" t="s">
        <v>268</v>
      </c>
      <c r="D1398" t="s">
        <v>272</v>
      </c>
      <c r="E1398" s="22" t="s">
        <v>371</v>
      </c>
      <c r="F1398" s="22" t="s">
        <v>372</v>
      </c>
      <c r="G1398" s="22" t="s">
        <v>269</v>
      </c>
      <c r="H1398" s="22" t="s">
        <v>237</v>
      </c>
      <c r="I1398" s="22" t="s">
        <v>115</v>
      </c>
      <c r="J1398" s="17">
        <f>IFERROR(INDEX(Cost_Components!$K$2:$K$29,MATCH(E1398,Cost_Components!$A$2:$A$29,0)),"")</f>
        <v>1.0000000000000001E-5</v>
      </c>
      <c r="K1398" s="17">
        <f t="shared" si="294"/>
        <v>0.62769230769230766</v>
      </c>
      <c r="L1398" s="17">
        <f>IFERROR(INDEX(Cost_Components!$S$2:$S$29,MATCH(E1398,Cost_Components!$A$2:$A$29,0)),"")</f>
        <v>0.16</v>
      </c>
      <c r="M1398" s="28">
        <f>IFERROR(INDEX(Cost_Components!$L$2:$L$29,MATCH(E1398,Cost_Components!$A$2:$A$29,0)),"")</f>
        <v>1</v>
      </c>
      <c r="N1398" s="29">
        <f>IFERROR(INDEX(Cost_Components!$P$2:$P$29,MATCH(E1398,Cost_Components!$A$2:$A$29,0)),"")</f>
        <v>0.70495847821973801</v>
      </c>
      <c r="O1398" s="23">
        <f t="shared" si="295"/>
        <v>1939.9484389242</v>
      </c>
      <c r="P1398" s="23">
        <f t="shared" si="296"/>
        <v>1929.36206600428</v>
      </c>
      <c r="Q1398" s="23">
        <f t="shared" si="297"/>
        <v>217.61922335764274</v>
      </c>
      <c r="R1398" s="23">
        <f t="shared" si="298"/>
        <v>858.42139157866802</v>
      </c>
      <c r="S1398" s="23">
        <f t="shared" si="299"/>
        <v>640.80216822102534</v>
      </c>
      <c r="T1398" s="16">
        <f>IFERROR(INDEX(Cost_Components!$R$2:$R$29,MATCH(E1398,Cost_Components!$A$2:$A$29,0)),"")</f>
        <v>1</v>
      </c>
      <c r="U1398" s="26">
        <f>IFERROR(INDEX(Cost_Components!$Q$2:$Q$29,MATCH(E1398,Cost_Components!$A$2:$A$29,0)),"")</f>
        <v>2023</v>
      </c>
      <c r="V1398" s="30">
        <f>1/(1+Calculation_Assumptions!$B$5)^(B1398-Calculation_Assumptions!$B$2)</f>
        <v>0.5873946076162827</v>
      </c>
      <c r="W1398" s="23">
        <f t="shared" si="300"/>
        <v>127.82835831392273</v>
      </c>
      <c r="X1398" s="23">
        <f t="shared" si="301"/>
        <v>504.23209647577505</v>
      </c>
      <c r="Y1398" s="23">
        <f t="shared" si="302"/>
        <v>376.40373816185235</v>
      </c>
      <c r="Z1398" s="17">
        <f>IFERROR(INDEX(Cost_Components!$T$2:$T$29,MATCH(E1398,Cost_Components!$A$2:$A$29,0)),"")</f>
        <v>0.8</v>
      </c>
      <c r="AA1398" s="26">
        <f>IFERROR(INDEX(Cost_Components!$U$2:$U$29,MATCH(E1398,Cost_Components!$A$2:$A$29,0)),"")</f>
        <v>2025</v>
      </c>
      <c r="AB1398" s="26">
        <f>IFERROR(INDEX(Cost_Components!$V$2:$V$29,MATCH(E1398,Cost_Components!$A$2:$A$29,0)),"")</f>
        <v>2050</v>
      </c>
      <c r="AC1398" s="26">
        <f>IFERROR(INDEX(Cost_Components!$M$2:$M$29,MATCH(E1398,Cost_Components!$A$2:$A$29,0)),"")</f>
        <v>30</v>
      </c>
      <c r="AD1398" s="26">
        <f>IFERROR(INDEX(Cost_Components!$N$2:$N$29,MATCH(E1398,Cost_Components!$A$2:$A$29,0)),"")</f>
        <v>95</v>
      </c>
      <c r="AE1398" s="16" t="str">
        <f>IFERROR(INDEX(Cost_Components!$O$2:$O$29,MATCH(E1398,Cost_Components!$A$2:$A$29,0)),"")</f>
        <v>Both</v>
      </c>
      <c r="AF1398" s="11">
        <v>193994843.89241999</v>
      </c>
      <c r="AG1398" s="11">
        <v>192936206.60042799</v>
      </c>
      <c r="AH1398" s="23">
        <f t="shared" si="303"/>
        <v>1</v>
      </c>
      <c r="AI1398" s="10">
        <v>317814114.06715202</v>
      </c>
      <c r="AJ1398" s="29">
        <f t="shared" si="304"/>
        <v>6.8473744155887685E-7</v>
      </c>
      <c r="AK1398" s="29">
        <f t="shared" si="305"/>
        <v>2.7010172096928625E-6</v>
      </c>
      <c r="AL1398" s="29">
        <f t="shared" si="306"/>
        <v>2.0162797681339857E-6</v>
      </c>
      <c r="AM1398" s="29">
        <f t="shared" si="307"/>
        <v>1.1843518632477118E-6</v>
      </c>
    </row>
    <row r="1399" spans="1:39">
      <c r="A1399" t="s">
        <v>115</v>
      </c>
      <c r="B1399" s="20">
        <v>2044</v>
      </c>
      <c r="C1399" t="s">
        <v>268</v>
      </c>
      <c r="D1399" t="s">
        <v>272</v>
      </c>
      <c r="E1399" s="22" t="s">
        <v>371</v>
      </c>
      <c r="F1399" s="22" t="s">
        <v>372</v>
      </c>
      <c r="G1399" s="22" t="s">
        <v>269</v>
      </c>
      <c r="H1399" s="22" t="s">
        <v>237</v>
      </c>
      <c r="I1399" s="22" t="s">
        <v>115</v>
      </c>
      <c r="J1399" s="17">
        <f>IFERROR(INDEX(Cost_Components!$K$2:$K$29,MATCH(E1399,Cost_Components!$A$2:$A$29,0)),"")</f>
        <v>1.0000000000000001E-5</v>
      </c>
      <c r="K1399" s="17">
        <f t="shared" si="294"/>
        <v>0.65230769230769237</v>
      </c>
      <c r="L1399" s="17">
        <f>IFERROR(INDEX(Cost_Components!$S$2:$S$29,MATCH(E1399,Cost_Components!$A$2:$A$29,0)),"")</f>
        <v>0.16</v>
      </c>
      <c r="M1399" s="28">
        <f>IFERROR(INDEX(Cost_Components!$L$2:$L$29,MATCH(E1399,Cost_Components!$A$2:$A$29,0)),"")</f>
        <v>1</v>
      </c>
      <c r="N1399" s="29">
        <f>IFERROR(INDEX(Cost_Components!$P$2:$P$29,MATCH(E1399,Cost_Components!$A$2:$A$29,0)),"")</f>
        <v>0.70495847821973801</v>
      </c>
      <c r="O1399" s="23">
        <f t="shared" si="295"/>
        <v>1959.3298865882302</v>
      </c>
      <c r="P1399" s="23">
        <f t="shared" si="296"/>
        <v>1947.4083986655</v>
      </c>
      <c r="Q1399" s="23">
        <f t="shared" si="297"/>
        <v>219.65472979129083</v>
      </c>
      <c r="R1399" s="23">
        <f t="shared" si="298"/>
        <v>900.99753113259828</v>
      </c>
      <c r="S1399" s="23">
        <f t="shared" si="299"/>
        <v>681.34280134130745</v>
      </c>
      <c r="T1399" s="16">
        <f>IFERROR(INDEX(Cost_Components!$R$2:$R$29,MATCH(E1399,Cost_Components!$A$2:$A$29,0)),"")</f>
        <v>1</v>
      </c>
      <c r="U1399" s="26">
        <f>IFERROR(INDEX(Cost_Components!$Q$2:$Q$29,MATCH(E1399,Cost_Components!$A$2:$A$29,0)),"")</f>
        <v>2023</v>
      </c>
      <c r="V1399" s="30">
        <f>1/(1+Calculation_Assumptions!$B$5)^(B1399-Calculation_Assumptions!$B$2)</f>
        <v>0.57028602681192497</v>
      </c>
      <c r="W1399" s="23">
        <f t="shared" si="300"/>
        <v>125.26602312312222</v>
      </c>
      <c r="X1399" s="23">
        <f t="shared" si="301"/>
        <v>513.82630219696318</v>
      </c>
      <c r="Y1399" s="23">
        <f t="shared" si="302"/>
        <v>388.56027907384095</v>
      </c>
      <c r="Z1399" s="17">
        <f>IFERROR(INDEX(Cost_Components!$T$2:$T$29,MATCH(E1399,Cost_Components!$A$2:$A$29,0)),"")</f>
        <v>0.8</v>
      </c>
      <c r="AA1399" s="26">
        <f>IFERROR(INDEX(Cost_Components!$U$2:$U$29,MATCH(E1399,Cost_Components!$A$2:$A$29,0)),"")</f>
        <v>2025</v>
      </c>
      <c r="AB1399" s="26">
        <f>IFERROR(INDEX(Cost_Components!$V$2:$V$29,MATCH(E1399,Cost_Components!$A$2:$A$29,0)),"")</f>
        <v>2050</v>
      </c>
      <c r="AC1399" s="26">
        <f>IFERROR(INDEX(Cost_Components!$M$2:$M$29,MATCH(E1399,Cost_Components!$A$2:$A$29,0)),"")</f>
        <v>30</v>
      </c>
      <c r="AD1399" s="26">
        <f>IFERROR(INDEX(Cost_Components!$N$2:$N$29,MATCH(E1399,Cost_Components!$A$2:$A$29,0)),"")</f>
        <v>95</v>
      </c>
      <c r="AE1399" s="16" t="str">
        <f>IFERROR(INDEX(Cost_Components!$O$2:$O$29,MATCH(E1399,Cost_Components!$A$2:$A$29,0)),"")</f>
        <v>Both</v>
      </c>
      <c r="AF1399" s="11">
        <v>195932988.65882301</v>
      </c>
      <c r="AG1399" s="11">
        <v>194740839.86655</v>
      </c>
      <c r="AH1399" s="23">
        <f t="shared" si="303"/>
        <v>1</v>
      </c>
      <c r="AI1399" s="10">
        <v>318840890.73215598</v>
      </c>
      <c r="AJ1399" s="29">
        <f t="shared" si="304"/>
        <v>6.8891643504977217E-7</v>
      </c>
      <c r="AK1399" s="29">
        <f t="shared" si="305"/>
        <v>2.825853136539774E-6</v>
      </c>
      <c r="AL1399" s="29">
        <f t="shared" si="306"/>
        <v>2.1369367014900016E-6</v>
      </c>
      <c r="AM1399" s="29">
        <f t="shared" si="307"/>
        <v>1.2186651410413138E-6</v>
      </c>
    </row>
    <row r="1400" spans="1:39">
      <c r="A1400" t="s">
        <v>115</v>
      </c>
      <c r="B1400" s="20">
        <v>2045</v>
      </c>
      <c r="C1400" t="s">
        <v>268</v>
      </c>
      <c r="D1400" t="s">
        <v>272</v>
      </c>
      <c r="E1400" s="22" t="s">
        <v>371</v>
      </c>
      <c r="F1400" s="22" t="s">
        <v>372</v>
      </c>
      <c r="G1400" s="22" t="s">
        <v>269</v>
      </c>
      <c r="H1400" s="22" t="s">
        <v>237</v>
      </c>
      <c r="I1400" s="22" t="s">
        <v>115</v>
      </c>
      <c r="J1400" s="17">
        <f>IFERROR(INDEX(Cost_Components!$K$2:$K$29,MATCH(E1400,Cost_Components!$A$2:$A$29,0)),"")</f>
        <v>1.0000000000000001E-5</v>
      </c>
      <c r="K1400" s="17">
        <f t="shared" si="294"/>
        <v>0.67692307692307696</v>
      </c>
      <c r="L1400" s="17">
        <f>IFERROR(INDEX(Cost_Components!$S$2:$S$29,MATCH(E1400,Cost_Components!$A$2:$A$29,0)),"")</f>
        <v>0.16</v>
      </c>
      <c r="M1400" s="28">
        <f>IFERROR(INDEX(Cost_Components!$L$2:$L$29,MATCH(E1400,Cost_Components!$A$2:$A$29,0)),"")</f>
        <v>1</v>
      </c>
      <c r="N1400" s="29">
        <f>IFERROR(INDEX(Cost_Components!$P$2:$P$29,MATCH(E1400,Cost_Components!$A$2:$A$29,0)),"")</f>
        <v>0.70495847821973801</v>
      </c>
      <c r="O1400" s="23">
        <f t="shared" si="295"/>
        <v>1977.4798227188201</v>
      </c>
      <c r="P1400" s="23">
        <f t="shared" si="296"/>
        <v>1964.1489906449801</v>
      </c>
      <c r="Q1400" s="23">
        <f t="shared" si="297"/>
        <v>221.54295735070716</v>
      </c>
      <c r="R1400" s="23">
        <f t="shared" si="298"/>
        <v>943.65863580769633</v>
      </c>
      <c r="S1400" s="23">
        <f t="shared" si="299"/>
        <v>722.11567845698914</v>
      </c>
      <c r="T1400" s="16">
        <f>IFERROR(INDEX(Cost_Components!$R$2:$R$29,MATCH(E1400,Cost_Components!$A$2:$A$29,0)),"")</f>
        <v>1</v>
      </c>
      <c r="U1400" s="26">
        <f>IFERROR(INDEX(Cost_Components!$Q$2:$Q$29,MATCH(E1400,Cost_Components!$A$2:$A$29,0)),"")</f>
        <v>2023</v>
      </c>
      <c r="V1400" s="30">
        <f>1/(1+Calculation_Assumptions!$B$5)^(B1400-Calculation_Assumptions!$B$2)</f>
        <v>0.55367575418633497</v>
      </c>
      <c r="W1400" s="23">
        <f t="shared" si="300"/>
        <v>122.66296399582383</v>
      </c>
      <c r="X1400" s="23">
        <f t="shared" si="301"/>
        <v>522.48090687527429</v>
      </c>
      <c r="Y1400" s="23">
        <f t="shared" si="302"/>
        <v>399.81794287945041</v>
      </c>
      <c r="Z1400" s="17">
        <f>IFERROR(INDEX(Cost_Components!$T$2:$T$29,MATCH(E1400,Cost_Components!$A$2:$A$29,0)),"")</f>
        <v>0.8</v>
      </c>
      <c r="AA1400" s="26">
        <f>IFERROR(INDEX(Cost_Components!$U$2:$U$29,MATCH(E1400,Cost_Components!$A$2:$A$29,0)),"")</f>
        <v>2025</v>
      </c>
      <c r="AB1400" s="26">
        <f>IFERROR(INDEX(Cost_Components!$V$2:$V$29,MATCH(E1400,Cost_Components!$A$2:$A$29,0)),"")</f>
        <v>2050</v>
      </c>
      <c r="AC1400" s="26">
        <f>IFERROR(INDEX(Cost_Components!$M$2:$M$29,MATCH(E1400,Cost_Components!$A$2:$A$29,0)),"")</f>
        <v>30</v>
      </c>
      <c r="AD1400" s="26">
        <f>IFERROR(INDEX(Cost_Components!$N$2:$N$29,MATCH(E1400,Cost_Components!$A$2:$A$29,0)),"")</f>
        <v>95</v>
      </c>
      <c r="AE1400" s="16" t="str">
        <f>IFERROR(INDEX(Cost_Components!$O$2:$O$29,MATCH(E1400,Cost_Components!$A$2:$A$29,0)),"")</f>
        <v>Both</v>
      </c>
      <c r="AF1400" s="11">
        <v>197747982.271882</v>
      </c>
      <c r="AG1400" s="11">
        <v>196414899.06449801</v>
      </c>
      <c r="AH1400" s="23">
        <f t="shared" si="303"/>
        <v>1</v>
      </c>
      <c r="AI1400" s="10">
        <v>319784682.33108002</v>
      </c>
      <c r="AJ1400" s="29">
        <f t="shared" si="304"/>
        <v>6.9278789633000286E-7</v>
      </c>
      <c r="AK1400" s="29">
        <f t="shared" si="305"/>
        <v>2.95091881490029E-6</v>
      </c>
      <c r="AL1400" s="29">
        <f t="shared" si="306"/>
        <v>2.2581309185702871E-6</v>
      </c>
      <c r="AM1400" s="29">
        <f t="shared" si="307"/>
        <v>1.250272339390885E-6</v>
      </c>
    </row>
    <row r="1401" spans="1:39">
      <c r="A1401" t="s">
        <v>115</v>
      </c>
      <c r="B1401" s="20">
        <v>2046</v>
      </c>
      <c r="C1401" t="s">
        <v>268</v>
      </c>
      <c r="D1401" t="s">
        <v>272</v>
      </c>
      <c r="E1401" s="22" t="s">
        <v>371</v>
      </c>
      <c r="F1401" s="22" t="s">
        <v>372</v>
      </c>
      <c r="G1401" s="22" t="s">
        <v>269</v>
      </c>
      <c r="H1401" s="22" t="s">
        <v>237</v>
      </c>
      <c r="I1401" s="22" t="s">
        <v>115</v>
      </c>
      <c r="J1401" s="17">
        <f>IFERROR(INDEX(Cost_Components!$K$2:$K$29,MATCH(E1401,Cost_Components!$A$2:$A$29,0)),"")</f>
        <v>1.0000000000000001E-5</v>
      </c>
      <c r="K1401" s="17">
        <f t="shared" si="294"/>
        <v>0.70153846153846156</v>
      </c>
      <c r="L1401" s="17">
        <f>IFERROR(INDEX(Cost_Components!$S$2:$S$29,MATCH(E1401,Cost_Components!$A$2:$A$29,0)),"")</f>
        <v>0.16</v>
      </c>
      <c r="M1401" s="28">
        <f>IFERROR(INDEX(Cost_Components!$L$2:$L$29,MATCH(E1401,Cost_Components!$A$2:$A$29,0)),"")</f>
        <v>1</v>
      </c>
      <c r="N1401" s="29">
        <f>IFERROR(INDEX(Cost_Components!$P$2:$P$29,MATCH(E1401,Cost_Components!$A$2:$A$29,0)),"")</f>
        <v>0.70495847821973801</v>
      </c>
      <c r="O1401" s="23">
        <f t="shared" si="295"/>
        <v>1994.6464512822301</v>
      </c>
      <c r="P1401" s="23">
        <f t="shared" si="296"/>
        <v>1979.8306914574002</v>
      </c>
      <c r="Q1401" s="23">
        <f t="shared" si="297"/>
        <v>223.31174902120648</v>
      </c>
      <c r="R1401" s="23">
        <f t="shared" si="298"/>
        <v>986.46334562821346</v>
      </c>
      <c r="S1401" s="23">
        <f t="shared" si="299"/>
        <v>763.15159660700692</v>
      </c>
      <c r="T1401" s="16">
        <f>IFERROR(INDEX(Cost_Components!$R$2:$R$29,MATCH(E1401,Cost_Components!$A$2:$A$29,0)),"")</f>
        <v>1</v>
      </c>
      <c r="U1401" s="26">
        <f>IFERROR(INDEX(Cost_Components!$Q$2:$Q$29,MATCH(E1401,Cost_Components!$A$2:$A$29,0)),"")</f>
        <v>2023</v>
      </c>
      <c r="V1401" s="30">
        <f>1/(1+Calculation_Assumptions!$B$5)^(B1401-Calculation_Assumptions!$B$2)</f>
        <v>0.5375492759090631</v>
      </c>
      <c r="W1401" s="23">
        <f t="shared" si="300"/>
        <v>120.04106898833598</v>
      </c>
      <c r="X1401" s="23">
        <f t="shared" si="301"/>
        <v>530.27265715327803</v>
      </c>
      <c r="Y1401" s="23">
        <f t="shared" si="302"/>
        <v>410.23158816494197</v>
      </c>
      <c r="Z1401" s="17">
        <f>IFERROR(INDEX(Cost_Components!$T$2:$T$29,MATCH(E1401,Cost_Components!$A$2:$A$29,0)),"")</f>
        <v>0.8</v>
      </c>
      <c r="AA1401" s="26">
        <f>IFERROR(INDEX(Cost_Components!$U$2:$U$29,MATCH(E1401,Cost_Components!$A$2:$A$29,0)),"")</f>
        <v>2025</v>
      </c>
      <c r="AB1401" s="26">
        <f>IFERROR(INDEX(Cost_Components!$V$2:$V$29,MATCH(E1401,Cost_Components!$A$2:$A$29,0)),"")</f>
        <v>2050</v>
      </c>
      <c r="AC1401" s="26">
        <f>IFERROR(INDEX(Cost_Components!$M$2:$M$29,MATCH(E1401,Cost_Components!$A$2:$A$29,0)),"")</f>
        <v>30</v>
      </c>
      <c r="AD1401" s="26">
        <f>IFERROR(INDEX(Cost_Components!$N$2:$N$29,MATCH(E1401,Cost_Components!$A$2:$A$29,0)),"")</f>
        <v>95</v>
      </c>
      <c r="AE1401" s="16" t="str">
        <f>IFERROR(INDEX(Cost_Components!$O$2:$O$29,MATCH(E1401,Cost_Components!$A$2:$A$29,0)),"")</f>
        <v>Both</v>
      </c>
      <c r="AF1401" s="11">
        <v>199464645.128223</v>
      </c>
      <c r="AG1401" s="11">
        <v>197983069.14574</v>
      </c>
      <c r="AH1401" s="23">
        <f t="shared" si="303"/>
        <v>1</v>
      </c>
      <c r="AI1401" s="10">
        <v>320645615.981408</v>
      </c>
      <c r="AJ1401" s="29">
        <f t="shared" si="304"/>
        <v>6.9644410492783652E-7</v>
      </c>
      <c r="AK1401" s="29">
        <f t="shared" si="305"/>
        <v>3.0764909808884198E-6</v>
      </c>
      <c r="AL1401" s="29">
        <f t="shared" si="306"/>
        <v>2.3800468759605832E-6</v>
      </c>
      <c r="AM1401" s="29">
        <f t="shared" si="307"/>
        <v>1.2793924748022391E-6</v>
      </c>
    </row>
    <row r="1402" spans="1:39">
      <c r="A1402" t="s">
        <v>115</v>
      </c>
      <c r="B1402" s="20">
        <v>2047</v>
      </c>
      <c r="C1402" t="s">
        <v>268</v>
      </c>
      <c r="D1402" t="s">
        <v>272</v>
      </c>
      <c r="E1402" s="22" t="s">
        <v>371</v>
      </c>
      <c r="F1402" s="22" t="s">
        <v>372</v>
      </c>
      <c r="G1402" s="22" t="s">
        <v>269</v>
      </c>
      <c r="H1402" s="22" t="s">
        <v>237</v>
      </c>
      <c r="I1402" s="22" t="s">
        <v>115</v>
      </c>
      <c r="J1402" s="17">
        <f>IFERROR(INDEX(Cost_Components!$K$2:$K$29,MATCH(E1402,Cost_Components!$A$2:$A$29,0)),"")</f>
        <v>1.0000000000000001E-5</v>
      </c>
      <c r="K1402" s="17">
        <f t="shared" si="294"/>
        <v>0.72615384615384615</v>
      </c>
      <c r="L1402" s="17">
        <f>IFERROR(INDEX(Cost_Components!$S$2:$S$29,MATCH(E1402,Cost_Components!$A$2:$A$29,0)),"")</f>
        <v>0.16</v>
      </c>
      <c r="M1402" s="28">
        <f>IFERROR(INDEX(Cost_Components!$L$2:$L$29,MATCH(E1402,Cost_Components!$A$2:$A$29,0)),"")</f>
        <v>1</v>
      </c>
      <c r="N1402" s="29">
        <f>IFERROR(INDEX(Cost_Components!$P$2:$P$29,MATCH(E1402,Cost_Components!$A$2:$A$29,0)),"")</f>
        <v>0.70495847821973801</v>
      </c>
      <c r="O1402" s="23">
        <f t="shared" si="295"/>
        <v>2008.6912697079201</v>
      </c>
      <c r="P1402" s="23">
        <f t="shared" si="296"/>
        <v>1992.3167653387902</v>
      </c>
      <c r="Q1402" s="23">
        <f t="shared" si="297"/>
        <v>224.72009520398473</v>
      </c>
      <c r="R1402" s="23">
        <f t="shared" si="298"/>
        <v>1028.2657538669239</v>
      </c>
      <c r="S1402" s="23">
        <f t="shared" si="299"/>
        <v>803.5456586629391</v>
      </c>
      <c r="T1402" s="16">
        <f>IFERROR(INDEX(Cost_Components!$R$2:$R$29,MATCH(E1402,Cost_Components!$A$2:$A$29,0)),"")</f>
        <v>1</v>
      </c>
      <c r="U1402" s="26">
        <f>IFERROR(INDEX(Cost_Components!$Q$2:$Q$29,MATCH(E1402,Cost_Components!$A$2:$A$29,0)),"")</f>
        <v>2023</v>
      </c>
      <c r="V1402" s="30">
        <f>1/(1+Calculation_Assumptions!$B$5)^(B1402-Calculation_Assumptions!$B$2)</f>
        <v>0.52189250088258554</v>
      </c>
      <c r="W1402" s="23">
        <f t="shared" si="300"/>
        <v>117.27973248458031</v>
      </c>
      <c r="X1402" s="23">
        <f t="shared" si="301"/>
        <v>536.64418585752605</v>
      </c>
      <c r="Y1402" s="23">
        <f t="shared" si="302"/>
        <v>419.36445337294572</v>
      </c>
      <c r="Z1402" s="17">
        <f>IFERROR(INDEX(Cost_Components!$T$2:$T$29,MATCH(E1402,Cost_Components!$A$2:$A$29,0)),"")</f>
        <v>0.8</v>
      </c>
      <c r="AA1402" s="26">
        <f>IFERROR(INDEX(Cost_Components!$U$2:$U$29,MATCH(E1402,Cost_Components!$A$2:$A$29,0)),"")</f>
        <v>2025</v>
      </c>
      <c r="AB1402" s="26">
        <f>IFERROR(INDEX(Cost_Components!$V$2:$V$29,MATCH(E1402,Cost_Components!$A$2:$A$29,0)),"")</f>
        <v>2050</v>
      </c>
      <c r="AC1402" s="26">
        <f>IFERROR(INDEX(Cost_Components!$M$2:$M$29,MATCH(E1402,Cost_Components!$A$2:$A$29,0)),"")</f>
        <v>30</v>
      </c>
      <c r="AD1402" s="26">
        <f>IFERROR(INDEX(Cost_Components!$N$2:$N$29,MATCH(E1402,Cost_Components!$A$2:$A$29,0)),"")</f>
        <v>95</v>
      </c>
      <c r="AE1402" s="16" t="str">
        <f>IFERROR(INDEX(Cost_Components!$O$2:$O$29,MATCH(E1402,Cost_Components!$A$2:$A$29,0)),"")</f>
        <v>Both</v>
      </c>
      <c r="AF1402" s="11">
        <v>200869126.970792</v>
      </c>
      <c r="AG1402" s="11">
        <v>199231676.53387901</v>
      </c>
      <c r="AH1402" s="23">
        <f t="shared" si="303"/>
        <v>1</v>
      </c>
      <c r="AI1402" s="10">
        <v>321429520.52287501</v>
      </c>
      <c r="AJ1402" s="29">
        <f t="shared" si="304"/>
        <v>6.9912712073996388E-7</v>
      </c>
      <c r="AK1402" s="29">
        <f t="shared" si="305"/>
        <v>3.1990395661052726E-6</v>
      </c>
      <c r="AL1402" s="29">
        <f t="shared" si="306"/>
        <v>2.4999124453653085E-6</v>
      </c>
      <c r="AM1402" s="29">
        <f t="shared" si="307"/>
        <v>1.3046855580992008E-6</v>
      </c>
    </row>
    <row r="1403" spans="1:39">
      <c r="A1403" t="s">
        <v>115</v>
      </c>
      <c r="B1403" s="20">
        <v>2048</v>
      </c>
      <c r="C1403" t="s">
        <v>268</v>
      </c>
      <c r="D1403" t="s">
        <v>272</v>
      </c>
      <c r="E1403" s="22" t="s">
        <v>371</v>
      </c>
      <c r="F1403" s="22" t="s">
        <v>372</v>
      </c>
      <c r="G1403" s="22" t="s">
        <v>269</v>
      </c>
      <c r="H1403" s="22" t="s">
        <v>237</v>
      </c>
      <c r="I1403" s="22" t="s">
        <v>115</v>
      </c>
      <c r="J1403" s="17">
        <f>IFERROR(INDEX(Cost_Components!$K$2:$K$29,MATCH(E1403,Cost_Components!$A$2:$A$29,0)),"")</f>
        <v>1.0000000000000001E-5</v>
      </c>
      <c r="K1403" s="17">
        <f t="shared" si="294"/>
        <v>0.75076923076923086</v>
      </c>
      <c r="L1403" s="17">
        <f>IFERROR(INDEX(Cost_Components!$S$2:$S$29,MATCH(E1403,Cost_Components!$A$2:$A$29,0)),"")</f>
        <v>0.16</v>
      </c>
      <c r="M1403" s="28">
        <f>IFERROR(INDEX(Cost_Components!$L$2:$L$29,MATCH(E1403,Cost_Components!$A$2:$A$29,0)),"")</f>
        <v>1</v>
      </c>
      <c r="N1403" s="29">
        <f>IFERROR(INDEX(Cost_Components!$P$2:$P$29,MATCH(E1403,Cost_Components!$A$2:$A$29,0)),"")</f>
        <v>0.70495847821973801</v>
      </c>
      <c r="O1403" s="23">
        <f t="shared" si="295"/>
        <v>2021.8435752344801</v>
      </c>
      <c r="P1403" s="23">
        <f t="shared" si="296"/>
        <v>2003.8408646221901</v>
      </c>
      <c r="Q1403" s="23">
        <f t="shared" si="297"/>
        <v>226.01993704297334</v>
      </c>
      <c r="R1403" s="23">
        <f t="shared" si="298"/>
        <v>1070.0832242428908</v>
      </c>
      <c r="S1403" s="23">
        <f t="shared" si="299"/>
        <v>844.06328719991745</v>
      </c>
      <c r="T1403" s="16">
        <f>IFERROR(INDEX(Cost_Components!$R$2:$R$29,MATCH(E1403,Cost_Components!$A$2:$A$29,0)),"")</f>
        <v>1</v>
      </c>
      <c r="U1403" s="26">
        <f>IFERROR(INDEX(Cost_Components!$Q$2:$Q$29,MATCH(E1403,Cost_Components!$A$2:$A$29,0)),"")</f>
        <v>2023</v>
      </c>
      <c r="V1403" s="30">
        <f>1/(1+Calculation_Assumptions!$B$5)^(B1403-Calculation_Assumptions!$B$2)</f>
        <v>0.50669174842969467</v>
      </c>
      <c r="W1403" s="23">
        <f t="shared" si="300"/>
        <v>114.52243708027368</v>
      </c>
      <c r="X1403" s="23">
        <f t="shared" si="301"/>
        <v>542.20233985691539</v>
      </c>
      <c r="Y1403" s="23">
        <f t="shared" si="302"/>
        <v>427.67990277664171</v>
      </c>
      <c r="Z1403" s="17">
        <f>IFERROR(INDEX(Cost_Components!$T$2:$T$29,MATCH(E1403,Cost_Components!$A$2:$A$29,0)),"")</f>
        <v>0.8</v>
      </c>
      <c r="AA1403" s="26">
        <f>IFERROR(INDEX(Cost_Components!$U$2:$U$29,MATCH(E1403,Cost_Components!$A$2:$A$29,0)),"")</f>
        <v>2025</v>
      </c>
      <c r="AB1403" s="26">
        <f>IFERROR(INDEX(Cost_Components!$V$2:$V$29,MATCH(E1403,Cost_Components!$A$2:$A$29,0)),"")</f>
        <v>2050</v>
      </c>
      <c r="AC1403" s="26">
        <f>IFERROR(INDEX(Cost_Components!$M$2:$M$29,MATCH(E1403,Cost_Components!$A$2:$A$29,0)),"")</f>
        <v>30</v>
      </c>
      <c r="AD1403" s="26">
        <f>IFERROR(INDEX(Cost_Components!$N$2:$N$29,MATCH(E1403,Cost_Components!$A$2:$A$29,0)),"")</f>
        <v>95</v>
      </c>
      <c r="AE1403" s="16" t="str">
        <f>IFERROR(INDEX(Cost_Components!$O$2:$O$29,MATCH(E1403,Cost_Components!$A$2:$A$29,0)),"")</f>
        <v>Both</v>
      </c>
      <c r="AF1403" s="11">
        <v>202184357.52344799</v>
      </c>
      <c r="AG1403" s="11">
        <v>200384086.462219</v>
      </c>
      <c r="AH1403" s="23">
        <f t="shared" si="303"/>
        <v>1</v>
      </c>
      <c r="AI1403" s="10">
        <v>322136832.26016098</v>
      </c>
      <c r="AJ1403" s="29">
        <f t="shared" si="304"/>
        <v>7.0162711744938665E-7</v>
      </c>
      <c r="AK1403" s="29">
        <f t="shared" si="305"/>
        <v>3.3218282328506934E-6</v>
      </c>
      <c r="AL1403" s="29">
        <f t="shared" si="306"/>
        <v>2.6202011154013067E-6</v>
      </c>
      <c r="AM1403" s="29">
        <f t="shared" si="307"/>
        <v>1.3276342844001242E-6</v>
      </c>
    </row>
    <row r="1404" spans="1:39">
      <c r="A1404" t="s">
        <v>115</v>
      </c>
      <c r="B1404" s="20">
        <v>2049</v>
      </c>
      <c r="C1404" t="s">
        <v>268</v>
      </c>
      <c r="D1404" t="s">
        <v>272</v>
      </c>
      <c r="E1404" s="22" t="s">
        <v>371</v>
      </c>
      <c r="F1404" s="22" t="s">
        <v>372</v>
      </c>
      <c r="G1404" s="22" t="s">
        <v>269</v>
      </c>
      <c r="H1404" s="22" t="s">
        <v>237</v>
      </c>
      <c r="I1404" s="22" t="s">
        <v>115</v>
      </c>
      <c r="J1404" s="17">
        <f>IFERROR(INDEX(Cost_Components!$K$2:$K$29,MATCH(E1404,Cost_Components!$A$2:$A$29,0)),"")</f>
        <v>1.0000000000000001E-5</v>
      </c>
      <c r="K1404" s="17">
        <f t="shared" si="294"/>
        <v>0.77538461538461545</v>
      </c>
      <c r="L1404" s="17">
        <f>IFERROR(INDEX(Cost_Components!$S$2:$S$29,MATCH(E1404,Cost_Components!$A$2:$A$29,0)),"")</f>
        <v>0.16</v>
      </c>
      <c r="M1404" s="28">
        <f>IFERROR(INDEX(Cost_Components!$L$2:$L$29,MATCH(E1404,Cost_Components!$A$2:$A$29,0)),"")</f>
        <v>1</v>
      </c>
      <c r="N1404" s="29">
        <f>IFERROR(INDEX(Cost_Components!$P$2:$P$29,MATCH(E1404,Cost_Components!$A$2:$A$29,0)),"")</f>
        <v>0.70495847821973801</v>
      </c>
      <c r="O1404" s="23">
        <f t="shared" si="295"/>
        <v>2034.4939385511502</v>
      </c>
      <c r="P1404" s="23">
        <f t="shared" si="296"/>
        <v>2014.7971150081901</v>
      </c>
      <c r="Q1404" s="23">
        <f t="shared" si="297"/>
        <v>227.25572929883074</v>
      </c>
      <c r="R1404" s="23">
        <f t="shared" si="298"/>
        <v>1112.0827852886512</v>
      </c>
      <c r="S1404" s="23">
        <f t="shared" si="299"/>
        <v>884.82705598982045</v>
      </c>
      <c r="T1404" s="16">
        <f>IFERROR(INDEX(Cost_Components!$R$2:$R$29,MATCH(E1404,Cost_Components!$A$2:$A$29,0)),"")</f>
        <v>1</v>
      </c>
      <c r="U1404" s="26">
        <f>IFERROR(INDEX(Cost_Components!$Q$2:$Q$29,MATCH(E1404,Cost_Components!$A$2:$A$29,0)),"")</f>
        <v>2023</v>
      </c>
      <c r="V1404" s="30">
        <f>1/(1+Calculation_Assumptions!$B$5)^(B1404-Calculation_Assumptions!$B$2)</f>
        <v>0.49193373633950943</v>
      </c>
      <c r="W1404" s="23">
        <f t="shared" si="300"/>
        <v>111.79476001853394</v>
      </c>
      <c r="X1404" s="23">
        <f t="shared" si="301"/>
        <v>547.07103968589456</v>
      </c>
      <c r="Y1404" s="23">
        <f t="shared" si="302"/>
        <v>435.27627966736065</v>
      </c>
      <c r="Z1404" s="17">
        <f>IFERROR(INDEX(Cost_Components!$T$2:$T$29,MATCH(E1404,Cost_Components!$A$2:$A$29,0)),"")</f>
        <v>0.8</v>
      </c>
      <c r="AA1404" s="26">
        <f>IFERROR(INDEX(Cost_Components!$U$2:$U$29,MATCH(E1404,Cost_Components!$A$2:$A$29,0)),"")</f>
        <v>2025</v>
      </c>
      <c r="AB1404" s="26">
        <f>IFERROR(INDEX(Cost_Components!$V$2:$V$29,MATCH(E1404,Cost_Components!$A$2:$A$29,0)),"")</f>
        <v>2050</v>
      </c>
      <c r="AC1404" s="26">
        <f>IFERROR(INDEX(Cost_Components!$M$2:$M$29,MATCH(E1404,Cost_Components!$A$2:$A$29,0)),"")</f>
        <v>30</v>
      </c>
      <c r="AD1404" s="26">
        <f>IFERROR(INDEX(Cost_Components!$N$2:$N$29,MATCH(E1404,Cost_Components!$A$2:$A$29,0)),"")</f>
        <v>95</v>
      </c>
      <c r="AE1404" s="16" t="str">
        <f>IFERROR(INDEX(Cost_Components!$O$2:$O$29,MATCH(E1404,Cost_Components!$A$2:$A$29,0)),"")</f>
        <v>Both</v>
      </c>
      <c r="AF1404" s="11">
        <v>203449393.855115</v>
      </c>
      <c r="AG1404" s="11">
        <v>201479711.500819</v>
      </c>
      <c r="AH1404" s="23">
        <f t="shared" si="303"/>
        <v>1</v>
      </c>
      <c r="AI1404" s="10">
        <v>322765819.75268102</v>
      </c>
      <c r="AJ1404" s="29">
        <f t="shared" si="304"/>
        <v>7.0408858494671215E-7</v>
      </c>
      <c r="AK1404" s="29">
        <f t="shared" si="305"/>
        <v>3.4454787875022932E-6</v>
      </c>
      <c r="AL1404" s="29">
        <f t="shared" si="306"/>
        <v>2.7413902025555811E-6</v>
      </c>
      <c r="AM1404" s="29">
        <f t="shared" si="307"/>
        <v>1.3485823251076916E-6</v>
      </c>
    </row>
    <row r="1405" spans="1:39">
      <c r="A1405" t="s">
        <v>115</v>
      </c>
      <c r="B1405" s="20">
        <v>2050</v>
      </c>
      <c r="C1405" t="s">
        <v>268</v>
      </c>
      <c r="D1405" t="s">
        <v>272</v>
      </c>
      <c r="E1405" s="22" t="s">
        <v>371</v>
      </c>
      <c r="F1405" s="22" t="s">
        <v>372</v>
      </c>
      <c r="G1405" s="22" t="s">
        <v>269</v>
      </c>
      <c r="H1405" s="22" t="s">
        <v>237</v>
      </c>
      <c r="I1405" s="22" t="s">
        <v>115</v>
      </c>
      <c r="J1405" s="17">
        <f>IFERROR(INDEX(Cost_Components!$K$2:$K$29,MATCH(E1405,Cost_Components!$A$2:$A$29,0)),"")</f>
        <v>1.0000000000000001E-5</v>
      </c>
      <c r="K1405" s="17">
        <f t="shared" si="294"/>
        <v>0.8</v>
      </c>
      <c r="L1405" s="17">
        <f>IFERROR(INDEX(Cost_Components!$S$2:$S$29,MATCH(E1405,Cost_Components!$A$2:$A$29,0)),"")</f>
        <v>0.16</v>
      </c>
      <c r="M1405" s="28">
        <f>IFERROR(INDEX(Cost_Components!$L$2:$L$29,MATCH(E1405,Cost_Components!$A$2:$A$29,0)),"")</f>
        <v>1</v>
      </c>
      <c r="N1405" s="29">
        <f>IFERROR(INDEX(Cost_Components!$P$2:$P$29,MATCH(E1405,Cost_Components!$A$2:$A$29,0)),"")</f>
        <v>0.70495847821973801</v>
      </c>
      <c r="O1405" s="23">
        <f t="shared" si="295"/>
        <v>2046.5861589072003</v>
      </c>
      <c r="P1405" s="23">
        <f t="shared" si="296"/>
        <v>2024.7979976048302</v>
      </c>
      <c r="Q1405" s="23">
        <f t="shared" si="297"/>
        <v>228.38376241501982</v>
      </c>
      <c r="R1405" s="23">
        <f t="shared" si="298"/>
        <v>1154.2066113030392</v>
      </c>
      <c r="S1405" s="23">
        <f t="shared" si="299"/>
        <v>925.82284888801928</v>
      </c>
      <c r="T1405" s="16">
        <f>IFERROR(INDEX(Cost_Components!$R$2:$R$29,MATCH(E1405,Cost_Components!$A$2:$A$29,0)),"")</f>
        <v>1</v>
      </c>
      <c r="U1405" s="26">
        <f>IFERROR(INDEX(Cost_Components!$Q$2:$Q$29,MATCH(E1405,Cost_Components!$A$2:$A$29,0)),"")</f>
        <v>2023</v>
      </c>
      <c r="V1405" s="30">
        <f>1/(1+Calculation_Assumptions!$B$5)^(B1405-Calculation_Assumptions!$B$2)</f>
        <v>0.47760556926165965</v>
      </c>
      <c r="W1405" s="23">
        <f t="shared" si="300"/>
        <v>109.07735685834517</v>
      </c>
      <c r="X1405" s="23">
        <f t="shared" si="301"/>
        <v>551.25550563695913</v>
      </c>
      <c r="Y1405" s="23">
        <f t="shared" si="302"/>
        <v>442.17814877861395</v>
      </c>
      <c r="Z1405" s="17">
        <f>IFERROR(INDEX(Cost_Components!$T$2:$T$29,MATCH(E1405,Cost_Components!$A$2:$A$29,0)),"")</f>
        <v>0.8</v>
      </c>
      <c r="AA1405" s="26">
        <f>IFERROR(INDEX(Cost_Components!$U$2:$U$29,MATCH(E1405,Cost_Components!$A$2:$A$29,0)),"")</f>
        <v>2025</v>
      </c>
      <c r="AB1405" s="26">
        <f>IFERROR(INDEX(Cost_Components!$V$2:$V$29,MATCH(E1405,Cost_Components!$A$2:$A$29,0)),"")</f>
        <v>2050</v>
      </c>
      <c r="AC1405" s="26">
        <f>IFERROR(INDEX(Cost_Components!$M$2:$M$29,MATCH(E1405,Cost_Components!$A$2:$A$29,0)),"")</f>
        <v>30</v>
      </c>
      <c r="AD1405" s="26">
        <f>IFERROR(INDEX(Cost_Components!$N$2:$N$29,MATCH(E1405,Cost_Components!$A$2:$A$29,0)),"")</f>
        <v>95</v>
      </c>
      <c r="AE1405" s="16" t="str">
        <f>IFERROR(INDEX(Cost_Components!$O$2:$O$29,MATCH(E1405,Cost_Components!$A$2:$A$29,0)),"")</f>
        <v>Both</v>
      </c>
      <c r="AF1405" s="11">
        <v>204658615.89072001</v>
      </c>
      <c r="AG1405" s="11">
        <v>202479799.760483</v>
      </c>
      <c r="AH1405" s="23">
        <f t="shared" si="303"/>
        <v>1</v>
      </c>
      <c r="AI1405" s="10">
        <v>323312042.56328499</v>
      </c>
      <c r="AJ1405" s="29">
        <f t="shared" si="304"/>
        <v>7.0638804730051477E-7</v>
      </c>
      <c r="AK1405" s="29">
        <f t="shared" si="305"/>
        <v>3.5699462418790515E-6</v>
      </c>
      <c r="AL1405" s="29">
        <f t="shared" si="306"/>
        <v>2.8635581945785364E-6</v>
      </c>
      <c r="AM1405" s="29">
        <f t="shared" si="307"/>
        <v>1.3676513416355723E-6</v>
      </c>
    </row>
    <row r="1406" spans="1:39">
      <c r="A1406" t="s">
        <v>115</v>
      </c>
      <c r="B1406" s="20">
        <v>2025</v>
      </c>
      <c r="C1406" t="s">
        <v>268</v>
      </c>
      <c r="D1406" t="s">
        <v>272</v>
      </c>
      <c r="E1406" s="22" t="s">
        <v>368</v>
      </c>
      <c r="F1406" s="22" t="s">
        <v>369</v>
      </c>
      <c r="G1406" s="22" t="s">
        <v>269</v>
      </c>
      <c r="H1406" s="22" t="s">
        <v>237</v>
      </c>
      <c r="I1406" s="22" t="s">
        <v>309</v>
      </c>
      <c r="J1406" s="17">
        <f>IFERROR(INDEX(Cost_Components!$K$2:$K$29,MATCH(E1406,Cost_Components!$A$2:$A$29,0)),"")</f>
        <v>0.6</v>
      </c>
      <c r="K1406" s="17">
        <f t="shared" si="294"/>
        <v>0.18461538461538463</v>
      </c>
      <c r="L1406" s="17">
        <f>IFERROR(INDEX(Cost_Components!$S$2:$S$29,MATCH(E1406,Cost_Components!$A$2:$A$29,0)),"")</f>
        <v>0.16</v>
      </c>
      <c r="M1406" s="28">
        <f>IFERROR(INDEX(Cost_Components!$L$2:$L$29,MATCH(E1406,Cost_Components!$A$2:$A$29,0)),"")</f>
        <v>1</v>
      </c>
      <c r="N1406" s="29">
        <f>IFERROR(INDEX(Cost_Components!$P$2:$P$29,MATCH(E1406,Cost_Components!$A$2:$A$29,0)),"")</f>
        <v>752.57623226071905</v>
      </c>
      <c r="O1406" s="23">
        <f t="shared" si="295"/>
        <v>8785956.1102961395</v>
      </c>
      <c r="P1406" s="23">
        <f t="shared" si="296"/>
        <v>8785419.2865855005</v>
      </c>
      <c r="Q1406" s="23">
        <f t="shared" si="297"/>
        <v>1057871639.2846673</v>
      </c>
      <c r="R1406" s="23">
        <f t="shared" si="298"/>
        <v>1220695707.0082545</v>
      </c>
      <c r="S1406" s="23">
        <f t="shared" si="299"/>
        <v>162824067.72358727</v>
      </c>
      <c r="T1406" s="16">
        <f>IFERROR(INDEX(Cost_Components!$R$2:$R$29,MATCH(E1406,Cost_Components!$A$2:$A$29,0)),"")</f>
        <v>1</v>
      </c>
      <c r="U1406" s="26">
        <f>IFERROR(INDEX(Cost_Components!$Q$2:$Q$29,MATCH(E1406,Cost_Components!$A$2:$A$29,0)),"")</f>
        <v>2023</v>
      </c>
      <c r="V1406" s="30">
        <f>1/(1+Calculation_Assumptions!$B$5)^(B1406-Calculation_Assumptions!$B$2)</f>
        <v>1</v>
      </c>
      <c r="W1406" s="23">
        <f t="shared" si="300"/>
        <v>1057871639.2846673</v>
      </c>
      <c r="X1406" s="23">
        <f t="shared" si="301"/>
        <v>1220695707.0082545</v>
      </c>
      <c r="Y1406" s="23">
        <f t="shared" si="302"/>
        <v>162824067.72358727</v>
      </c>
      <c r="Z1406" s="17">
        <f>IFERROR(INDEX(Cost_Components!$T$2:$T$29,MATCH(E1406,Cost_Components!$A$2:$A$29,0)),"")</f>
        <v>0.8</v>
      </c>
      <c r="AA1406" s="26">
        <f>IFERROR(INDEX(Cost_Components!$U$2:$U$29,MATCH(E1406,Cost_Components!$A$2:$A$29,0)),"")</f>
        <v>2025</v>
      </c>
      <c r="AB1406" s="26">
        <f>IFERROR(INDEX(Cost_Components!$V$2:$V$29,MATCH(E1406,Cost_Components!$A$2:$A$29,0)),"")</f>
        <v>2050</v>
      </c>
      <c r="AC1406" s="26">
        <f>IFERROR(INDEX(Cost_Components!$M$2:$M$29,MATCH(E1406,Cost_Components!$A$2:$A$29,0)),"")</f>
        <v>30</v>
      </c>
      <c r="AD1406" s="26">
        <f>IFERROR(INDEX(Cost_Components!$N$2:$N$29,MATCH(E1406,Cost_Components!$A$2:$A$29,0)),"")</f>
        <v>95</v>
      </c>
      <c r="AE1406" s="16" t="str">
        <f>IFERROR(INDEX(Cost_Components!$O$2:$O$29,MATCH(E1406,Cost_Components!$A$2:$A$29,0)),"")</f>
        <v>Both</v>
      </c>
      <c r="AF1406" s="11">
        <v>14643260.183826899</v>
      </c>
      <c r="AG1406" s="11">
        <v>14642365.477642501</v>
      </c>
      <c r="AH1406" s="23">
        <f t="shared" si="303"/>
        <v>1</v>
      </c>
      <c r="AI1406" s="10">
        <v>288391907.64445603</v>
      </c>
      <c r="AJ1406" s="29">
        <f t="shared" si="304"/>
        <v>3.6681737983746214</v>
      </c>
      <c r="AK1406" s="29">
        <f t="shared" si="305"/>
        <v>4.2327668518119079</v>
      </c>
      <c r="AL1406" s="29">
        <f t="shared" si="306"/>
        <v>0.56459305343728616</v>
      </c>
      <c r="AM1406" s="29">
        <f t="shared" si="307"/>
        <v>0.56459305343728616</v>
      </c>
    </row>
    <row r="1407" spans="1:39">
      <c r="A1407" t="s">
        <v>115</v>
      </c>
      <c r="B1407" s="20">
        <v>2026</v>
      </c>
      <c r="C1407" t="s">
        <v>268</v>
      </c>
      <c r="D1407" t="s">
        <v>272</v>
      </c>
      <c r="E1407" s="22" t="s">
        <v>368</v>
      </c>
      <c r="F1407" s="22" t="s">
        <v>369</v>
      </c>
      <c r="G1407" s="22" t="s">
        <v>269</v>
      </c>
      <c r="H1407" s="22" t="s">
        <v>237</v>
      </c>
      <c r="I1407" s="22" t="s">
        <v>309</v>
      </c>
      <c r="J1407" s="17">
        <f>IFERROR(INDEX(Cost_Components!$K$2:$K$29,MATCH(E1407,Cost_Components!$A$2:$A$29,0)),"")</f>
        <v>0.6</v>
      </c>
      <c r="K1407" s="17">
        <f t="shared" si="294"/>
        <v>0.20923076923076925</v>
      </c>
      <c r="L1407" s="17">
        <f>IFERROR(INDEX(Cost_Components!$S$2:$S$29,MATCH(E1407,Cost_Components!$A$2:$A$29,0)),"")</f>
        <v>0.16</v>
      </c>
      <c r="M1407" s="28">
        <f>IFERROR(INDEX(Cost_Components!$L$2:$L$29,MATCH(E1407,Cost_Components!$A$2:$A$29,0)),"")</f>
        <v>1</v>
      </c>
      <c r="N1407" s="29">
        <f>IFERROR(INDEX(Cost_Components!$P$2:$P$29,MATCH(E1407,Cost_Components!$A$2:$A$29,0)),"")</f>
        <v>752.57623226071905</v>
      </c>
      <c r="O1407" s="23">
        <f t="shared" si="295"/>
        <v>9068821.0914297607</v>
      </c>
      <c r="P1407" s="23">
        <f t="shared" si="296"/>
        <v>9067215.6447548401</v>
      </c>
      <c r="Q1407" s="23">
        <f t="shared" si="297"/>
        <v>1091803357.9240072</v>
      </c>
      <c r="R1407" s="23">
        <f t="shared" si="298"/>
        <v>1427995649.6811173</v>
      </c>
      <c r="S1407" s="23">
        <f t="shared" si="299"/>
        <v>336192291.75711012</v>
      </c>
      <c r="T1407" s="16">
        <f>IFERROR(INDEX(Cost_Components!$R$2:$R$29,MATCH(E1407,Cost_Components!$A$2:$A$29,0)),"")</f>
        <v>1</v>
      </c>
      <c r="U1407" s="26">
        <f>IFERROR(INDEX(Cost_Components!$Q$2:$Q$29,MATCH(E1407,Cost_Components!$A$2:$A$29,0)),"")</f>
        <v>2023</v>
      </c>
      <c r="V1407" s="30">
        <f>1/(1+Calculation_Assumptions!$B$5)^(B1407-Calculation_Assumptions!$B$2)</f>
        <v>0.970873786407767</v>
      </c>
      <c r="W1407" s="23">
        <f t="shared" si="300"/>
        <v>1060003260.1203953</v>
      </c>
      <c r="X1407" s="23">
        <f t="shared" si="301"/>
        <v>1386403543.3797255</v>
      </c>
      <c r="Y1407" s="23">
        <f t="shared" si="302"/>
        <v>326400283.25933021</v>
      </c>
      <c r="Z1407" s="17">
        <f>IFERROR(INDEX(Cost_Components!$T$2:$T$29,MATCH(E1407,Cost_Components!$A$2:$A$29,0)),"")</f>
        <v>0.8</v>
      </c>
      <c r="AA1407" s="26">
        <f>IFERROR(INDEX(Cost_Components!$U$2:$U$29,MATCH(E1407,Cost_Components!$A$2:$A$29,0)),"")</f>
        <v>2025</v>
      </c>
      <c r="AB1407" s="26">
        <f>IFERROR(INDEX(Cost_Components!$V$2:$V$29,MATCH(E1407,Cost_Components!$A$2:$A$29,0)),"")</f>
        <v>2050</v>
      </c>
      <c r="AC1407" s="26">
        <f>IFERROR(INDEX(Cost_Components!$M$2:$M$29,MATCH(E1407,Cost_Components!$A$2:$A$29,0)),"")</f>
        <v>30</v>
      </c>
      <c r="AD1407" s="26">
        <f>IFERROR(INDEX(Cost_Components!$N$2:$N$29,MATCH(E1407,Cost_Components!$A$2:$A$29,0)),"")</f>
        <v>95</v>
      </c>
      <c r="AE1407" s="16" t="str">
        <f>IFERROR(INDEX(Cost_Components!$O$2:$O$29,MATCH(E1407,Cost_Components!$A$2:$A$29,0)),"")</f>
        <v>Both</v>
      </c>
      <c r="AF1407" s="11">
        <v>15114701.819049601</v>
      </c>
      <c r="AG1407" s="11">
        <v>15112026.0745914</v>
      </c>
      <c r="AH1407" s="23">
        <f t="shared" si="303"/>
        <v>1</v>
      </c>
      <c r="AI1407" s="10">
        <v>290472130.233437</v>
      </c>
      <c r="AJ1407" s="29">
        <f t="shared" si="304"/>
        <v>3.7587198367243801</v>
      </c>
      <c r="AK1407" s="29">
        <f t="shared" si="305"/>
        <v>4.9161193142127377</v>
      </c>
      <c r="AL1407" s="29">
        <f t="shared" si="306"/>
        <v>1.1573994774883576</v>
      </c>
      <c r="AM1407" s="29">
        <f t="shared" si="307"/>
        <v>1.1236888130954927</v>
      </c>
    </row>
    <row r="1408" spans="1:39">
      <c r="A1408" t="s">
        <v>115</v>
      </c>
      <c r="B1408" s="20">
        <v>2027</v>
      </c>
      <c r="C1408" t="s">
        <v>268</v>
      </c>
      <c r="D1408" t="s">
        <v>272</v>
      </c>
      <c r="E1408" s="22" t="s">
        <v>368</v>
      </c>
      <c r="F1408" s="22" t="s">
        <v>369</v>
      </c>
      <c r="G1408" s="22" t="s">
        <v>269</v>
      </c>
      <c r="H1408" s="22" t="s">
        <v>237</v>
      </c>
      <c r="I1408" s="22" t="s">
        <v>309</v>
      </c>
      <c r="J1408" s="17">
        <f>IFERROR(INDEX(Cost_Components!$K$2:$K$29,MATCH(E1408,Cost_Components!$A$2:$A$29,0)),"")</f>
        <v>0.6</v>
      </c>
      <c r="K1408" s="17">
        <f t="shared" si="294"/>
        <v>0.23384615384615387</v>
      </c>
      <c r="L1408" s="17">
        <f>IFERROR(INDEX(Cost_Components!$S$2:$S$29,MATCH(E1408,Cost_Components!$A$2:$A$29,0)),"")</f>
        <v>0.16</v>
      </c>
      <c r="M1408" s="28">
        <f>IFERROR(INDEX(Cost_Components!$L$2:$L$29,MATCH(E1408,Cost_Components!$A$2:$A$29,0)),"")</f>
        <v>1</v>
      </c>
      <c r="N1408" s="29">
        <f>IFERROR(INDEX(Cost_Components!$P$2:$P$29,MATCH(E1408,Cost_Components!$A$2:$A$29,0)),"")</f>
        <v>752.57623226071905</v>
      </c>
      <c r="O1408" s="23">
        <f t="shared" si="295"/>
        <v>9356074.01670276</v>
      </c>
      <c r="P1408" s="23">
        <f t="shared" si="296"/>
        <v>9352861.3491609599</v>
      </c>
      <c r="Q1408" s="23">
        <f t="shared" si="297"/>
        <v>1126198584.8013537</v>
      </c>
      <c r="R1408" s="23">
        <f t="shared" si="298"/>
        <v>1646547934.9244177</v>
      </c>
      <c r="S1408" s="23">
        <f t="shared" si="299"/>
        <v>520349350.12306404</v>
      </c>
      <c r="T1408" s="16">
        <f>IFERROR(INDEX(Cost_Components!$R$2:$R$29,MATCH(E1408,Cost_Components!$A$2:$A$29,0)),"")</f>
        <v>1</v>
      </c>
      <c r="U1408" s="26">
        <f>IFERROR(INDEX(Cost_Components!$Q$2:$Q$29,MATCH(E1408,Cost_Components!$A$2:$A$29,0)),"")</f>
        <v>2023</v>
      </c>
      <c r="V1408" s="30">
        <f>1/(1+Calculation_Assumptions!$B$5)^(B1408-Calculation_Assumptions!$B$2)</f>
        <v>0.94259590913375435</v>
      </c>
      <c r="W1408" s="23">
        <f t="shared" si="300"/>
        <v>1061550178.9059795</v>
      </c>
      <c r="X1408" s="23">
        <f t="shared" si="301"/>
        <v>1552029347.6523874</v>
      </c>
      <c r="Y1408" s="23">
        <f t="shared" si="302"/>
        <v>490479168.74640781</v>
      </c>
      <c r="Z1408" s="17">
        <f>IFERROR(INDEX(Cost_Components!$T$2:$T$29,MATCH(E1408,Cost_Components!$A$2:$A$29,0)),"")</f>
        <v>0.8</v>
      </c>
      <c r="AA1408" s="26">
        <f>IFERROR(INDEX(Cost_Components!$U$2:$U$29,MATCH(E1408,Cost_Components!$A$2:$A$29,0)),"")</f>
        <v>2025</v>
      </c>
      <c r="AB1408" s="26">
        <f>IFERROR(INDEX(Cost_Components!$V$2:$V$29,MATCH(E1408,Cost_Components!$A$2:$A$29,0)),"")</f>
        <v>2050</v>
      </c>
      <c r="AC1408" s="26">
        <f>IFERROR(INDEX(Cost_Components!$M$2:$M$29,MATCH(E1408,Cost_Components!$A$2:$A$29,0)),"")</f>
        <v>30</v>
      </c>
      <c r="AD1408" s="26">
        <f>IFERROR(INDEX(Cost_Components!$N$2:$N$29,MATCH(E1408,Cost_Components!$A$2:$A$29,0)),"")</f>
        <v>95</v>
      </c>
      <c r="AE1408" s="16" t="str">
        <f>IFERROR(INDEX(Cost_Components!$O$2:$O$29,MATCH(E1408,Cost_Components!$A$2:$A$29,0)),"")</f>
        <v>Both</v>
      </c>
      <c r="AF1408" s="11">
        <v>15593456.6945046</v>
      </c>
      <c r="AG1408" s="11">
        <v>15588102.248601601</v>
      </c>
      <c r="AH1408" s="23">
        <f t="shared" si="303"/>
        <v>1</v>
      </c>
      <c r="AI1408" s="10">
        <v>292505080.826208</v>
      </c>
      <c r="AJ1408" s="29">
        <f t="shared" si="304"/>
        <v>3.8501846929301204</v>
      </c>
      <c r="AK1408" s="29">
        <f t="shared" si="305"/>
        <v>5.6291259292781817</v>
      </c>
      <c r="AL1408" s="29">
        <f t="shared" si="306"/>
        <v>1.7789412363480612</v>
      </c>
      <c r="AM1408" s="29">
        <f t="shared" si="307"/>
        <v>1.6768227319710258</v>
      </c>
    </row>
    <row r="1409" spans="1:39">
      <c r="A1409" t="s">
        <v>115</v>
      </c>
      <c r="B1409" s="20">
        <v>2028</v>
      </c>
      <c r="C1409" t="s">
        <v>268</v>
      </c>
      <c r="D1409" t="s">
        <v>272</v>
      </c>
      <c r="E1409" s="22" t="s">
        <v>368</v>
      </c>
      <c r="F1409" s="22" t="s">
        <v>369</v>
      </c>
      <c r="G1409" s="22" t="s">
        <v>269</v>
      </c>
      <c r="H1409" s="22" t="s">
        <v>237</v>
      </c>
      <c r="I1409" s="22" t="s">
        <v>309</v>
      </c>
      <c r="J1409" s="17">
        <f>IFERROR(INDEX(Cost_Components!$K$2:$K$29,MATCH(E1409,Cost_Components!$A$2:$A$29,0)),"")</f>
        <v>0.6</v>
      </c>
      <c r="K1409" s="17">
        <f t="shared" si="294"/>
        <v>0.25846153846153846</v>
      </c>
      <c r="L1409" s="17">
        <f>IFERROR(INDEX(Cost_Components!$S$2:$S$29,MATCH(E1409,Cost_Components!$A$2:$A$29,0)),"")</f>
        <v>0.16</v>
      </c>
      <c r="M1409" s="28">
        <f>IFERROR(INDEX(Cost_Components!$L$2:$L$29,MATCH(E1409,Cost_Components!$A$2:$A$29,0)),"")</f>
        <v>1</v>
      </c>
      <c r="N1409" s="29">
        <f>IFERROR(INDEX(Cost_Components!$P$2:$P$29,MATCH(E1409,Cost_Components!$A$2:$A$29,0)),"")</f>
        <v>752.57623226071905</v>
      </c>
      <c r="O1409" s="23">
        <f t="shared" si="295"/>
        <v>9626565.0177521389</v>
      </c>
      <c r="P1409" s="23">
        <f t="shared" si="296"/>
        <v>9621194.5654606801</v>
      </c>
      <c r="Q1409" s="23">
        <f t="shared" si="297"/>
        <v>1158509176.9474726</v>
      </c>
      <c r="R1409" s="23">
        <f t="shared" si="298"/>
        <v>1872482518.6969562</v>
      </c>
      <c r="S1409" s="23">
        <f t="shared" si="299"/>
        <v>713973341.74948359</v>
      </c>
      <c r="T1409" s="16">
        <f>IFERROR(INDEX(Cost_Components!$R$2:$R$29,MATCH(E1409,Cost_Components!$A$2:$A$29,0)),"")</f>
        <v>1</v>
      </c>
      <c r="U1409" s="26">
        <f>IFERROR(INDEX(Cost_Components!$Q$2:$Q$29,MATCH(E1409,Cost_Components!$A$2:$A$29,0)),"")</f>
        <v>2023</v>
      </c>
      <c r="V1409" s="30">
        <f>1/(1+Calculation_Assumptions!$B$5)^(B1409-Calculation_Assumptions!$B$2)</f>
        <v>0.91514165935315961</v>
      </c>
      <c r="W1409" s="23">
        <f t="shared" si="300"/>
        <v>1060200010.5675733</v>
      </c>
      <c r="X1409" s="23">
        <f t="shared" si="301"/>
        <v>1713586759.2701161</v>
      </c>
      <c r="Y1409" s="23">
        <f t="shared" si="302"/>
        <v>653386748.7025429</v>
      </c>
      <c r="Z1409" s="17">
        <f>IFERROR(INDEX(Cost_Components!$T$2:$T$29,MATCH(E1409,Cost_Components!$A$2:$A$29,0)),"")</f>
        <v>0.8</v>
      </c>
      <c r="AA1409" s="26">
        <f>IFERROR(INDEX(Cost_Components!$U$2:$U$29,MATCH(E1409,Cost_Components!$A$2:$A$29,0)),"")</f>
        <v>2025</v>
      </c>
      <c r="AB1409" s="26">
        <f>IFERROR(INDEX(Cost_Components!$V$2:$V$29,MATCH(E1409,Cost_Components!$A$2:$A$29,0)),"")</f>
        <v>2050</v>
      </c>
      <c r="AC1409" s="26">
        <f>IFERROR(INDEX(Cost_Components!$M$2:$M$29,MATCH(E1409,Cost_Components!$A$2:$A$29,0)),"")</f>
        <v>30</v>
      </c>
      <c r="AD1409" s="26">
        <f>IFERROR(INDEX(Cost_Components!$N$2:$N$29,MATCH(E1409,Cost_Components!$A$2:$A$29,0)),"")</f>
        <v>95</v>
      </c>
      <c r="AE1409" s="16" t="str">
        <f>IFERROR(INDEX(Cost_Components!$O$2:$O$29,MATCH(E1409,Cost_Components!$A$2:$A$29,0)),"")</f>
        <v>Both</v>
      </c>
      <c r="AF1409" s="11">
        <v>16044275.0295869</v>
      </c>
      <c r="AG1409" s="11">
        <v>16035324.275767799</v>
      </c>
      <c r="AH1409" s="23">
        <f t="shared" si="303"/>
        <v>1</v>
      </c>
      <c r="AI1409" s="10">
        <v>294484707.92155403</v>
      </c>
      <c r="AJ1409" s="29">
        <f t="shared" si="304"/>
        <v>3.9340215154943827</v>
      </c>
      <c r="AK1409" s="29">
        <f t="shared" si="305"/>
        <v>6.3585051051131503</v>
      </c>
      <c r="AL1409" s="29">
        <f t="shared" si="306"/>
        <v>2.4244835896187675</v>
      </c>
      <c r="AM1409" s="29">
        <f t="shared" si="307"/>
        <v>2.2187459352782235</v>
      </c>
    </row>
    <row r="1410" spans="1:39">
      <c r="A1410" t="s">
        <v>115</v>
      </c>
      <c r="B1410" s="20">
        <v>2029</v>
      </c>
      <c r="C1410" t="s">
        <v>268</v>
      </c>
      <c r="D1410" t="s">
        <v>272</v>
      </c>
      <c r="E1410" s="22" t="s">
        <v>368</v>
      </c>
      <c r="F1410" s="22" t="s">
        <v>369</v>
      </c>
      <c r="G1410" s="22" t="s">
        <v>269</v>
      </c>
      <c r="H1410" s="22" t="s">
        <v>237</v>
      </c>
      <c r="I1410" s="22" t="s">
        <v>309</v>
      </c>
      <c r="J1410" s="17">
        <f>IFERROR(INDEX(Cost_Components!$K$2:$K$29,MATCH(E1410,Cost_Components!$A$2:$A$29,0)),"")</f>
        <v>0.6</v>
      </c>
      <c r="K1410" s="17">
        <f t="shared" ref="K1410:K1457" si="308">IF(OR(L1410="",Z1410="",AA1410="",AB1410=""),"",IF(B1410&lt;AA1410,L1410,IF(B1410&gt;AB1410,Z1410,L1410+(Z1410-L1410)*MIN(MAX((B1410-AA1410+1)/MAX(AB1410-AA1410+1,1),0),1))))</f>
        <v>0.28307692307692311</v>
      </c>
      <c r="L1410" s="17">
        <f>IFERROR(INDEX(Cost_Components!$S$2:$S$29,MATCH(E1410,Cost_Components!$A$2:$A$29,0)),"")</f>
        <v>0.16</v>
      </c>
      <c r="M1410" s="28">
        <f>IFERROR(INDEX(Cost_Components!$L$2:$L$29,MATCH(E1410,Cost_Components!$A$2:$A$29,0)),"")</f>
        <v>1</v>
      </c>
      <c r="N1410" s="29">
        <f>IFERROR(INDEX(Cost_Components!$P$2:$P$29,MATCH(E1410,Cost_Components!$A$2:$A$29,0)),"")</f>
        <v>752.57623226071905</v>
      </c>
      <c r="O1410" s="23">
        <f t="shared" ref="O1410:O1457" si="309">AF1410*J1410</f>
        <v>9897411.0587811004</v>
      </c>
      <c r="P1410" s="23">
        <f t="shared" ref="P1410:P1457" si="310">AG1410*J1410</f>
        <v>9889311.7215369605</v>
      </c>
      <c r="Q1410" s="23">
        <f t="shared" ref="Q1410:Q1457" si="311">P1410*L1410*M1410*N1410</f>
        <v>1190793752.8073683</v>
      </c>
      <c r="R1410" s="23">
        <f t="shared" ref="R1410:R1457" si="312">O1410*K1410*M1410*N1410</f>
        <v>2108514405.4931729</v>
      </c>
      <c r="S1410" s="23">
        <f t="shared" ref="S1410:S1457" si="313">R1410-Q1410</f>
        <v>917720652.68580461</v>
      </c>
      <c r="T1410" s="16">
        <f>IFERROR(INDEX(Cost_Components!$R$2:$R$29,MATCH(E1410,Cost_Components!$A$2:$A$29,0)),"")</f>
        <v>1</v>
      </c>
      <c r="U1410" s="26">
        <f>IFERROR(INDEX(Cost_Components!$Q$2:$Q$29,MATCH(E1410,Cost_Components!$A$2:$A$29,0)),"")</f>
        <v>2023</v>
      </c>
      <c r="V1410" s="30">
        <f>1/(1+Calculation_Assumptions!$B$5)^(B1410-Calculation_Assumptions!$B$2)</f>
        <v>0.888487047915689</v>
      </c>
      <c r="W1410" s="23">
        <f t="shared" ref="W1410:W1457" si="314">Q1410*V1410</f>
        <v>1058004826.1082634</v>
      </c>
      <c r="X1410" s="23">
        <f t="shared" ref="X1410:X1457" si="315">R1410*V1410</f>
        <v>1873387739.6243331</v>
      </c>
      <c r="Y1410" s="23">
        <f t="shared" ref="Y1410:Y1457" si="316">S1410*V1410</f>
        <v>815382913.51606989</v>
      </c>
      <c r="Z1410" s="17">
        <f>IFERROR(INDEX(Cost_Components!$T$2:$T$29,MATCH(E1410,Cost_Components!$A$2:$A$29,0)),"")</f>
        <v>0.8</v>
      </c>
      <c r="AA1410" s="26">
        <f>IFERROR(INDEX(Cost_Components!$U$2:$U$29,MATCH(E1410,Cost_Components!$A$2:$A$29,0)),"")</f>
        <v>2025</v>
      </c>
      <c r="AB1410" s="26">
        <f>IFERROR(INDEX(Cost_Components!$V$2:$V$29,MATCH(E1410,Cost_Components!$A$2:$A$29,0)),"")</f>
        <v>2050</v>
      </c>
      <c r="AC1410" s="26">
        <f>IFERROR(INDEX(Cost_Components!$M$2:$M$29,MATCH(E1410,Cost_Components!$A$2:$A$29,0)),"")</f>
        <v>30</v>
      </c>
      <c r="AD1410" s="26">
        <f>IFERROR(INDEX(Cost_Components!$N$2:$N$29,MATCH(E1410,Cost_Components!$A$2:$A$29,0)),"")</f>
        <v>95</v>
      </c>
      <c r="AE1410" s="16" t="str">
        <f>IFERROR(INDEX(Cost_Components!$O$2:$O$29,MATCH(E1410,Cost_Components!$A$2:$A$29,0)),"")</f>
        <v>Both</v>
      </c>
      <c r="AF1410" s="11">
        <v>16495685.0979685</v>
      </c>
      <c r="AG1410" s="11">
        <v>16482186.2025616</v>
      </c>
      <c r="AH1410" s="23">
        <f t="shared" ref="AH1410:AH1457" si="317">IF(H1410="shared-count-once",COUNTIFS($A$2:$A$1457,A1410,$B$2:$B$1457,B1410,$E$2:$E$1457,E1410),1)</f>
        <v>1</v>
      </c>
      <c r="AI1410" s="10">
        <v>296414030.31142998</v>
      </c>
      <c r="AJ1410" s="29">
        <f t="shared" ref="AJ1410:AJ1457" si="318">IF(AI1410=0,"",Q1410/AI1410)</f>
        <v>4.0173326193643755</v>
      </c>
      <c r="AK1410" s="29">
        <f t="shared" ref="AK1410:AK1457" si="319">IF(AI1410=0,"",R1410/AI1410)</f>
        <v>7.1134095888708231</v>
      </c>
      <c r="AL1410" s="29">
        <f t="shared" ref="AL1410:AL1457" si="320">IF(AI1410=0,"",S1410/AI1410)</f>
        <v>3.0960769695064481</v>
      </c>
      <c r="AM1410" s="29">
        <f t="shared" ref="AM1410:AM1457" si="321">IF(AI1410=0,"",Y1410/AI1410)</f>
        <v>2.7508242867565369</v>
      </c>
    </row>
    <row r="1411" spans="1:39">
      <c r="A1411" t="s">
        <v>115</v>
      </c>
      <c r="B1411" s="20">
        <v>2030</v>
      </c>
      <c r="C1411" t="s">
        <v>268</v>
      </c>
      <c r="D1411" t="s">
        <v>272</v>
      </c>
      <c r="E1411" s="22" t="s">
        <v>368</v>
      </c>
      <c r="F1411" s="22" t="s">
        <v>369</v>
      </c>
      <c r="G1411" s="22" t="s">
        <v>269</v>
      </c>
      <c r="H1411" s="22" t="s">
        <v>237</v>
      </c>
      <c r="I1411" s="22" t="s">
        <v>309</v>
      </c>
      <c r="J1411" s="17">
        <f>IFERROR(INDEX(Cost_Components!$K$2:$K$29,MATCH(E1411,Cost_Components!$A$2:$A$29,0)),"")</f>
        <v>0.6</v>
      </c>
      <c r="K1411" s="17">
        <f t="shared" si="308"/>
        <v>0.30769230769230771</v>
      </c>
      <c r="L1411" s="17">
        <f>IFERROR(INDEX(Cost_Components!$S$2:$S$29,MATCH(E1411,Cost_Components!$A$2:$A$29,0)),"")</f>
        <v>0.16</v>
      </c>
      <c r="M1411" s="28">
        <f>IFERROR(INDEX(Cost_Components!$L$2:$L$29,MATCH(E1411,Cost_Components!$A$2:$A$29,0)),"")</f>
        <v>1</v>
      </c>
      <c r="N1411" s="29">
        <f>IFERROR(INDEX(Cost_Components!$P$2:$P$29,MATCH(E1411,Cost_Components!$A$2:$A$29,0)),"")</f>
        <v>752.57623226071905</v>
      </c>
      <c r="O1411" s="23">
        <f t="shared" si="309"/>
        <v>10168066.473022679</v>
      </c>
      <c r="P1411" s="23">
        <f t="shared" si="310"/>
        <v>10156639.473753</v>
      </c>
      <c r="Q1411" s="23">
        <f t="shared" si="311"/>
        <v>1222983274.8140042</v>
      </c>
      <c r="R1411" s="23">
        <f t="shared" si="312"/>
        <v>2354536970.9673681</v>
      </c>
      <c r="S1411" s="23">
        <f t="shared" si="313"/>
        <v>1131553696.1533639</v>
      </c>
      <c r="T1411" s="16">
        <f>IFERROR(INDEX(Cost_Components!$R$2:$R$29,MATCH(E1411,Cost_Components!$A$2:$A$29,0)),"")</f>
        <v>1</v>
      </c>
      <c r="U1411" s="26">
        <f>IFERROR(INDEX(Cost_Components!$Q$2:$Q$29,MATCH(E1411,Cost_Components!$A$2:$A$29,0)),"")</f>
        <v>2023</v>
      </c>
      <c r="V1411" s="30">
        <f>1/(1+Calculation_Assumptions!$B$5)^(B1411-Calculation_Assumptions!$B$2)</f>
        <v>0.86260878438416411</v>
      </c>
      <c r="W1411" s="23">
        <f t="shared" si="314"/>
        <v>1054956116.0094723</v>
      </c>
      <c r="X1411" s="23">
        <f t="shared" si="315"/>
        <v>2031044274.3137333</v>
      </c>
      <c r="Y1411" s="23">
        <f t="shared" si="316"/>
        <v>976088158.30426109</v>
      </c>
      <c r="Z1411" s="17">
        <f>IFERROR(INDEX(Cost_Components!$T$2:$T$29,MATCH(E1411,Cost_Components!$A$2:$A$29,0)),"")</f>
        <v>0.8</v>
      </c>
      <c r="AA1411" s="26">
        <f>IFERROR(INDEX(Cost_Components!$U$2:$U$29,MATCH(E1411,Cost_Components!$A$2:$A$29,0)),"")</f>
        <v>2025</v>
      </c>
      <c r="AB1411" s="26">
        <f>IFERROR(INDEX(Cost_Components!$V$2:$V$29,MATCH(E1411,Cost_Components!$A$2:$A$29,0)),"")</f>
        <v>2050</v>
      </c>
      <c r="AC1411" s="26">
        <f>IFERROR(INDEX(Cost_Components!$M$2:$M$29,MATCH(E1411,Cost_Components!$A$2:$A$29,0)),"")</f>
        <v>30</v>
      </c>
      <c r="AD1411" s="26">
        <f>IFERROR(INDEX(Cost_Components!$N$2:$N$29,MATCH(E1411,Cost_Components!$A$2:$A$29,0)),"")</f>
        <v>95</v>
      </c>
      <c r="AE1411" s="16" t="str">
        <f>IFERROR(INDEX(Cost_Components!$O$2:$O$29,MATCH(E1411,Cost_Components!$A$2:$A$29,0)),"")</f>
        <v>Both</v>
      </c>
      <c r="AF1411" s="11">
        <v>16946777.455037799</v>
      </c>
      <c r="AG1411" s="11">
        <v>16927732.456255</v>
      </c>
      <c r="AH1411" s="23">
        <f t="shared" si="317"/>
        <v>1</v>
      </c>
      <c r="AI1411" s="10">
        <v>298289404.664994</v>
      </c>
      <c r="AJ1411" s="29">
        <f t="shared" si="318"/>
        <v>4.0999889895101207</v>
      </c>
      <c r="AK1411" s="29">
        <f t="shared" si="319"/>
        <v>7.8934649844895635</v>
      </c>
      <c r="AL1411" s="29">
        <f t="shared" si="320"/>
        <v>3.7934759949794432</v>
      </c>
      <c r="AM1411" s="29">
        <f t="shared" si="321"/>
        <v>3.272285716619725</v>
      </c>
    </row>
    <row r="1412" spans="1:39">
      <c r="A1412" t="s">
        <v>115</v>
      </c>
      <c r="B1412" s="20">
        <v>2031</v>
      </c>
      <c r="C1412" t="s">
        <v>268</v>
      </c>
      <c r="D1412" t="s">
        <v>272</v>
      </c>
      <c r="E1412" s="22" t="s">
        <v>368</v>
      </c>
      <c r="F1412" s="22" t="s">
        <v>369</v>
      </c>
      <c r="G1412" s="22" t="s">
        <v>269</v>
      </c>
      <c r="H1412" s="22" t="s">
        <v>237</v>
      </c>
      <c r="I1412" s="22" t="s">
        <v>309</v>
      </c>
      <c r="J1412" s="17">
        <f>IFERROR(INDEX(Cost_Components!$K$2:$K$29,MATCH(E1412,Cost_Components!$A$2:$A$29,0)),"")</f>
        <v>0.6</v>
      </c>
      <c r="K1412" s="17">
        <f t="shared" si="308"/>
        <v>0.3323076923076923</v>
      </c>
      <c r="L1412" s="17">
        <f>IFERROR(INDEX(Cost_Components!$S$2:$S$29,MATCH(E1412,Cost_Components!$A$2:$A$29,0)),"")</f>
        <v>0.16</v>
      </c>
      <c r="M1412" s="28">
        <f>IFERROR(INDEX(Cost_Components!$L$2:$L$29,MATCH(E1412,Cost_Components!$A$2:$A$29,0)),"")</f>
        <v>1</v>
      </c>
      <c r="N1412" s="29">
        <f>IFERROR(INDEX(Cost_Components!$P$2:$P$29,MATCH(E1412,Cost_Components!$A$2:$A$29,0)),"")</f>
        <v>752.57623226071905</v>
      </c>
      <c r="O1412" s="23">
        <f t="shared" si="309"/>
        <v>10440026.735625779</v>
      </c>
      <c r="P1412" s="23">
        <f t="shared" si="310"/>
        <v>10424657.84663556</v>
      </c>
      <c r="Q1412" s="23">
        <f t="shared" si="311"/>
        <v>1255255955.9725008</v>
      </c>
      <c r="R1412" s="23">
        <f t="shared" si="312"/>
        <v>2610913619.7631679</v>
      </c>
      <c r="S1412" s="23">
        <f t="shared" si="313"/>
        <v>1355657663.7906671</v>
      </c>
      <c r="T1412" s="16">
        <f>IFERROR(INDEX(Cost_Components!$R$2:$R$29,MATCH(E1412,Cost_Components!$A$2:$A$29,0)),"")</f>
        <v>1</v>
      </c>
      <c r="U1412" s="26">
        <f>IFERROR(INDEX(Cost_Components!$Q$2:$Q$29,MATCH(E1412,Cost_Components!$A$2:$A$29,0)),"")</f>
        <v>2023</v>
      </c>
      <c r="V1412" s="30">
        <f>1/(1+Calculation_Assumptions!$B$5)^(B1412-Calculation_Assumptions!$B$2)</f>
        <v>0.83748425668365445</v>
      </c>
      <c r="W1412" s="23">
        <f t="shared" si="314"/>
        <v>1051257101.2353599</v>
      </c>
      <c r="X1412" s="23">
        <f t="shared" si="315"/>
        <v>2186599052.112586</v>
      </c>
      <c r="Y1412" s="23">
        <f t="shared" si="316"/>
        <v>1135341950.8772264</v>
      </c>
      <c r="Z1412" s="17">
        <f>IFERROR(INDEX(Cost_Components!$T$2:$T$29,MATCH(E1412,Cost_Components!$A$2:$A$29,0)),"")</f>
        <v>0.8</v>
      </c>
      <c r="AA1412" s="26">
        <f>IFERROR(INDEX(Cost_Components!$U$2:$U$29,MATCH(E1412,Cost_Components!$A$2:$A$29,0)),"")</f>
        <v>2025</v>
      </c>
      <c r="AB1412" s="26">
        <f>IFERROR(INDEX(Cost_Components!$V$2:$V$29,MATCH(E1412,Cost_Components!$A$2:$A$29,0)),"")</f>
        <v>2050</v>
      </c>
      <c r="AC1412" s="26">
        <f>IFERROR(INDEX(Cost_Components!$M$2:$M$29,MATCH(E1412,Cost_Components!$A$2:$A$29,0)),"")</f>
        <v>30</v>
      </c>
      <c r="AD1412" s="26">
        <f>IFERROR(INDEX(Cost_Components!$N$2:$N$29,MATCH(E1412,Cost_Components!$A$2:$A$29,0)),"")</f>
        <v>95</v>
      </c>
      <c r="AE1412" s="16" t="str">
        <f>IFERROR(INDEX(Cost_Components!$O$2:$O$29,MATCH(E1412,Cost_Components!$A$2:$A$29,0)),"")</f>
        <v>Both</v>
      </c>
      <c r="AF1412" s="11">
        <v>17400044.559376299</v>
      </c>
      <c r="AG1412" s="11">
        <v>17374429.7443926</v>
      </c>
      <c r="AH1412" s="23">
        <f t="shared" si="317"/>
        <v>1</v>
      </c>
      <c r="AI1412" s="10">
        <v>300119636.92551899</v>
      </c>
      <c r="AJ1412" s="29">
        <f t="shared" si="318"/>
        <v>4.1825185743644591</v>
      </c>
      <c r="AK1412" s="29">
        <f t="shared" si="319"/>
        <v>8.6995760974185146</v>
      </c>
      <c r="AL1412" s="29">
        <f t="shared" si="320"/>
        <v>4.5170575230540546</v>
      </c>
      <c r="AM1412" s="29">
        <f t="shared" si="321"/>
        <v>3.7829645620922343</v>
      </c>
    </row>
    <row r="1413" spans="1:39">
      <c r="A1413" t="s">
        <v>115</v>
      </c>
      <c r="B1413" s="20">
        <v>2032</v>
      </c>
      <c r="C1413" t="s">
        <v>268</v>
      </c>
      <c r="D1413" t="s">
        <v>272</v>
      </c>
      <c r="E1413" s="22" t="s">
        <v>368</v>
      </c>
      <c r="F1413" s="22" t="s">
        <v>369</v>
      </c>
      <c r="G1413" s="22" t="s">
        <v>269</v>
      </c>
      <c r="H1413" s="22" t="s">
        <v>237</v>
      </c>
      <c r="I1413" s="22" t="s">
        <v>309</v>
      </c>
      <c r="J1413" s="17">
        <f>IFERROR(INDEX(Cost_Components!$K$2:$K$29,MATCH(E1413,Cost_Components!$A$2:$A$29,0)),"")</f>
        <v>0.6</v>
      </c>
      <c r="K1413" s="17">
        <f t="shared" si="308"/>
        <v>0.35692307692307695</v>
      </c>
      <c r="L1413" s="17">
        <f>IFERROR(INDEX(Cost_Components!$S$2:$S$29,MATCH(E1413,Cost_Components!$A$2:$A$29,0)),"")</f>
        <v>0.16</v>
      </c>
      <c r="M1413" s="28">
        <f>IFERROR(INDEX(Cost_Components!$L$2:$L$29,MATCH(E1413,Cost_Components!$A$2:$A$29,0)),"")</f>
        <v>1</v>
      </c>
      <c r="N1413" s="29">
        <f>IFERROR(INDEX(Cost_Components!$P$2:$P$29,MATCH(E1413,Cost_Components!$A$2:$A$29,0)),"")</f>
        <v>752.57623226071905</v>
      </c>
      <c r="O1413" s="23">
        <f t="shared" si="309"/>
        <v>10713523.654107898</v>
      </c>
      <c r="P1413" s="23">
        <f t="shared" si="310"/>
        <v>10693575.804397801</v>
      </c>
      <c r="Q1413" s="23">
        <f t="shared" si="311"/>
        <v>1287636958.1228936</v>
      </c>
      <c r="R1413" s="23">
        <f t="shared" si="312"/>
        <v>2877779134.8860774</v>
      </c>
      <c r="S1413" s="23">
        <f t="shared" si="313"/>
        <v>1590142176.7631838</v>
      </c>
      <c r="T1413" s="16">
        <f>IFERROR(INDEX(Cost_Components!$R$2:$R$29,MATCH(E1413,Cost_Components!$A$2:$A$29,0)),"")</f>
        <v>1</v>
      </c>
      <c r="U1413" s="26">
        <f>IFERROR(INDEX(Cost_Components!$Q$2:$Q$29,MATCH(E1413,Cost_Components!$A$2:$A$29,0)),"")</f>
        <v>2023</v>
      </c>
      <c r="V1413" s="30">
        <f>1/(1+Calculation_Assumptions!$B$5)^(B1413-Calculation_Assumptions!$B$2)</f>
        <v>0.81309151134335378</v>
      </c>
      <c r="W1413" s="23">
        <f t="shared" si="314"/>
        <v>1046966680.3417022</v>
      </c>
      <c r="X1413" s="23">
        <f t="shared" si="315"/>
        <v>2339897786.09689</v>
      </c>
      <c r="Y1413" s="23">
        <f t="shared" si="316"/>
        <v>1292931105.7551875</v>
      </c>
      <c r="Z1413" s="17">
        <f>IFERROR(INDEX(Cost_Components!$T$2:$T$29,MATCH(E1413,Cost_Components!$A$2:$A$29,0)),"")</f>
        <v>0.8</v>
      </c>
      <c r="AA1413" s="26">
        <f>IFERROR(INDEX(Cost_Components!$U$2:$U$29,MATCH(E1413,Cost_Components!$A$2:$A$29,0)),"")</f>
        <v>2025</v>
      </c>
      <c r="AB1413" s="26">
        <f>IFERROR(INDEX(Cost_Components!$V$2:$V$29,MATCH(E1413,Cost_Components!$A$2:$A$29,0)),"")</f>
        <v>2050</v>
      </c>
      <c r="AC1413" s="26">
        <f>IFERROR(INDEX(Cost_Components!$M$2:$M$29,MATCH(E1413,Cost_Components!$A$2:$A$29,0)),"")</f>
        <v>30</v>
      </c>
      <c r="AD1413" s="26">
        <f>IFERROR(INDEX(Cost_Components!$N$2:$N$29,MATCH(E1413,Cost_Components!$A$2:$A$29,0)),"")</f>
        <v>95</v>
      </c>
      <c r="AE1413" s="16" t="str">
        <f>IFERROR(INDEX(Cost_Components!$O$2:$O$29,MATCH(E1413,Cost_Components!$A$2:$A$29,0)),"")</f>
        <v>Both</v>
      </c>
      <c r="AF1413" s="11">
        <v>17855872.756846499</v>
      </c>
      <c r="AG1413" s="11">
        <v>17822626.340663001</v>
      </c>
      <c r="AH1413" s="23">
        <f t="shared" si="317"/>
        <v>1</v>
      </c>
      <c r="AI1413" s="10">
        <v>301904628.08354098</v>
      </c>
      <c r="AJ1413" s="29">
        <f t="shared" si="318"/>
        <v>4.2650454426508082</v>
      </c>
      <c r="AK1413" s="29">
        <f t="shared" si="319"/>
        <v>9.53208022398967</v>
      </c>
      <c r="AL1413" s="29">
        <f t="shared" si="320"/>
        <v>5.2670347813388627</v>
      </c>
      <c r="AM1413" s="29">
        <f t="shared" si="321"/>
        <v>4.2825812706568263</v>
      </c>
    </row>
    <row r="1414" spans="1:39">
      <c r="A1414" t="s">
        <v>115</v>
      </c>
      <c r="B1414" s="20">
        <v>2033</v>
      </c>
      <c r="C1414" t="s">
        <v>268</v>
      </c>
      <c r="D1414" t="s">
        <v>272</v>
      </c>
      <c r="E1414" s="22" t="s">
        <v>368</v>
      </c>
      <c r="F1414" s="22" t="s">
        <v>369</v>
      </c>
      <c r="G1414" s="22" t="s">
        <v>269</v>
      </c>
      <c r="H1414" s="22" t="s">
        <v>237</v>
      </c>
      <c r="I1414" s="22" t="s">
        <v>309</v>
      </c>
      <c r="J1414" s="17">
        <f>IFERROR(INDEX(Cost_Components!$K$2:$K$29,MATCH(E1414,Cost_Components!$A$2:$A$29,0)),"")</f>
        <v>0.6</v>
      </c>
      <c r="K1414" s="17">
        <f t="shared" si="308"/>
        <v>0.38153846153846155</v>
      </c>
      <c r="L1414" s="17">
        <f>IFERROR(INDEX(Cost_Components!$S$2:$S$29,MATCH(E1414,Cost_Components!$A$2:$A$29,0)),"")</f>
        <v>0.16</v>
      </c>
      <c r="M1414" s="28">
        <f>IFERROR(INDEX(Cost_Components!$L$2:$L$29,MATCH(E1414,Cost_Components!$A$2:$A$29,0)),"")</f>
        <v>1</v>
      </c>
      <c r="N1414" s="29">
        <f>IFERROR(INDEX(Cost_Components!$P$2:$P$29,MATCH(E1414,Cost_Components!$A$2:$A$29,0)),"")</f>
        <v>752.57623226071905</v>
      </c>
      <c r="O1414" s="23">
        <f t="shared" si="309"/>
        <v>10975059.518056801</v>
      </c>
      <c r="P1414" s="23">
        <f t="shared" si="310"/>
        <v>10949881.21719894</v>
      </c>
      <c r="Q1414" s="23">
        <f t="shared" si="311"/>
        <v>1318499256.0227191</v>
      </c>
      <c r="R1414" s="23">
        <f t="shared" si="312"/>
        <v>3151343226.6957078</v>
      </c>
      <c r="S1414" s="23">
        <f t="shared" si="313"/>
        <v>1832843970.6729887</v>
      </c>
      <c r="T1414" s="16">
        <f>IFERROR(INDEX(Cost_Components!$R$2:$R$29,MATCH(E1414,Cost_Components!$A$2:$A$29,0)),"")</f>
        <v>1</v>
      </c>
      <c r="U1414" s="26">
        <f>IFERROR(INDEX(Cost_Components!$Q$2:$Q$29,MATCH(E1414,Cost_Components!$A$2:$A$29,0)),"")</f>
        <v>2023</v>
      </c>
      <c r="V1414" s="30">
        <f>1/(1+Calculation_Assumptions!$B$5)^(B1414-Calculation_Assumptions!$B$2)</f>
        <v>0.78940923431393573</v>
      </c>
      <c r="W1414" s="23">
        <f t="shared" si="314"/>
        <v>1040835488.1403886</v>
      </c>
      <c r="X1414" s="23">
        <f t="shared" si="315"/>
        <v>2487699443.6462665</v>
      </c>
      <c r="Y1414" s="23">
        <f t="shared" si="316"/>
        <v>1446863955.5058777</v>
      </c>
      <c r="Z1414" s="17">
        <f>IFERROR(INDEX(Cost_Components!$T$2:$T$29,MATCH(E1414,Cost_Components!$A$2:$A$29,0)),"")</f>
        <v>0.8</v>
      </c>
      <c r="AA1414" s="26">
        <f>IFERROR(INDEX(Cost_Components!$U$2:$U$29,MATCH(E1414,Cost_Components!$A$2:$A$29,0)),"")</f>
        <v>2025</v>
      </c>
      <c r="AB1414" s="26">
        <f>IFERROR(INDEX(Cost_Components!$V$2:$V$29,MATCH(E1414,Cost_Components!$A$2:$A$29,0)),"")</f>
        <v>2050</v>
      </c>
      <c r="AC1414" s="26">
        <f>IFERROR(INDEX(Cost_Components!$M$2:$M$29,MATCH(E1414,Cost_Components!$A$2:$A$29,0)),"")</f>
        <v>30</v>
      </c>
      <c r="AD1414" s="26">
        <f>IFERROR(INDEX(Cost_Components!$N$2:$N$29,MATCH(E1414,Cost_Components!$A$2:$A$29,0)),"")</f>
        <v>95</v>
      </c>
      <c r="AE1414" s="16" t="str">
        <f>IFERROR(INDEX(Cost_Components!$O$2:$O$29,MATCH(E1414,Cost_Components!$A$2:$A$29,0)),"")</f>
        <v>Both</v>
      </c>
      <c r="AF1414" s="11">
        <v>18291765.863428</v>
      </c>
      <c r="AG1414" s="11">
        <v>18249802.028664902</v>
      </c>
      <c r="AH1414" s="23">
        <f t="shared" si="317"/>
        <v>1</v>
      </c>
      <c r="AI1414" s="10">
        <v>303644277.16916001</v>
      </c>
      <c r="AJ1414" s="29">
        <f t="shared" si="318"/>
        <v>4.3422496492110216</v>
      </c>
      <c r="AK1414" s="29">
        <f t="shared" si="319"/>
        <v>10.378404809981308</v>
      </c>
      <c r="AL1414" s="29">
        <f t="shared" si="320"/>
        <v>6.0361551607702868</v>
      </c>
      <c r="AM1414" s="29">
        <f t="shared" si="321"/>
        <v>4.7649966236637846</v>
      </c>
    </row>
    <row r="1415" spans="1:39">
      <c r="A1415" t="s">
        <v>115</v>
      </c>
      <c r="B1415" s="20">
        <v>2034</v>
      </c>
      <c r="C1415" t="s">
        <v>268</v>
      </c>
      <c r="D1415" t="s">
        <v>272</v>
      </c>
      <c r="E1415" s="22" t="s">
        <v>368</v>
      </c>
      <c r="F1415" s="22" t="s">
        <v>369</v>
      </c>
      <c r="G1415" s="22" t="s">
        <v>269</v>
      </c>
      <c r="H1415" s="22" t="s">
        <v>237</v>
      </c>
      <c r="I1415" s="22" t="s">
        <v>309</v>
      </c>
      <c r="J1415" s="17">
        <f>IFERROR(INDEX(Cost_Components!$K$2:$K$29,MATCH(E1415,Cost_Components!$A$2:$A$29,0)),"")</f>
        <v>0.6</v>
      </c>
      <c r="K1415" s="17">
        <f t="shared" si="308"/>
        <v>0.4061538461538462</v>
      </c>
      <c r="L1415" s="17">
        <f>IFERROR(INDEX(Cost_Components!$S$2:$S$29,MATCH(E1415,Cost_Components!$A$2:$A$29,0)),"")</f>
        <v>0.16</v>
      </c>
      <c r="M1415" s="28">
        <f>IFERROR(INDEX(Cost_Components!$L$2:$L$29,MATCH(E1415,Cost_Components!$A$2:$A$29,0)),"")</f>
        <v>1</v>
      </c>
      <c r="N1415" s="29">
        <f>IFERROR(INDEX(Cost_Components!$P$2:$P$29,MATCH(E1415,Cost_Components!$A$2:$A$29,0)),"")</f>
        <v>752.57623226071905</v>
      </c>
      <c r="O1415" s="23">
        <f t="shared" si="309"/>
        <v>11236944.989877779</v>
      </c>
      <c r="P1415" s="23">
        <f t="shared" si="310"/>
        <v>11205862.54997058</v>
      </c>
      <c r="Q1415" s="23">
        <f t="shared" si="311"/>
        <v>1349322530.7341363</v>
      </c>
      <c r="R1415" s="23">
        <f t="shared" si="312"/>
        <v>3434704059.6419082</v>
      </c>
      <c r="S1415" s="23">
        <f t="shared" si="313"/>
        <v>2085381528.9077718</v>
      </c>
      <c r="T1415" s="16">
        <f>IFERROR(INDEX(Cost_Components!$R$2:$R$29,MATCH(E1415,Cost_Components!$A$2:$A$29,0)),"")</f>
        <v>1</v>
      </c>
      <c r="U1415" s="26">
        <f>IFERROR(INDEX(Cost_Components!$Q$2:$Q$29,MATCH(E1415,Cost_Components!$A$2:$A$29,0)),"")</f>
        <v>2023</v>
      </c>
      <c r="V1415" s="30">
        <f>1/(1+Calculation_Assumptions!$B$5)^(B1415-Calculation_Assumptions!$B$2)</f>
        <v>0.76641673234362695</v>
      </c>
      <c r="W1415" s="23">
        <f t="shared" si="314"/>
        <v>1034143364.8828899</v>
      </c>
      <c r="X1415" s="23">
        <f t="shared" si="315"/>
        <v>2632414661.9581413</v>
      </c>
      <c r="Y1415" s="23">
        <f t="shared" si="316"/>
        <v>1598271297.0752513</v>
      </c>
      <c r="Z1415" s="17">
        <f>IFERROR(INDEX(Cost_Components!$T$2:$T$29,MATCH(E1415,Cost_Components!$A$2:$A$29,0)),"")</f>
        <v>0.8</v>
      </c>
      <c r="AA1415" s="26">
        <f>IFERROR(INDEX(Cost_Components!$U$2:$U$29,MATCH(E1415,Cost_Components!$A$2:$A$29,0)),"")</f>
        <v>2025</v>
      </c>
      <c r="AB1415" s="26">
        <f>IFERROR(INDEX(Cost_Components!$V$2:$V$29,MATCH(E1415,Cost_Components!$A$2:$A$29,0)),"")</f>
        <v>2050</v>
      </c>
      <c r="AC1415" s="26">
        <f>IFERROR(INDEX(Cost_Components!$M$2:$M$29,MATCH(E1415,Cost_Components!$A$2:$A$29,0)),"")</f>
        <v>30</v>
      </c>
      <c r="AD1415" s="26">
        <f>IFERROR(INDEX(Cost_Components!$N$2:$N$29,MATCH(E1415,Cost_Components!$A$2:$A$29,0)),"")</f>
        <v>95</v>
      </c>
      <c r="AE1415" s="16" t="str">
        <f>IFERROR(INDEX(Cost_Components!$O$2:$O$29,MATCH(E1415,Cost_Components!$A$2:$A$29,0)),"")</f>
        <v>Both</v>
      </c>
      <c r="AF1415" s="11">
        <v>18728241.6497963</v>
      </c>
      <c r="AG1415" s="11">
        <v>18676437.5832843</v>
      </c>
      <c r="AH1415" s="23">
        <f t="shared" si="317"/>
        <v>1</v>
      </c>
      <c r="AI1415" s="10">
        <v>305332541.18498403</v>
      </c>
      <c r="AJ1415" s="29">
        <f t="shared" si="318"/>
        <v>4.4191900591318127</v>
      </c>
      <c r="AK1415" s="29">
        <f t="shared" si="319"/>
        <v>11.249059947269137</v>
      </c>
      <c r="AL1415" s="29">
        <f t="shared" si="320"/>
        <v>6.8298698881373241</v>
      </c>
      <c r="AM1415" s="29">
        <f t="shared" si="321"/>
        <v>5.234526561998341</v>
      </c>
    </row>
    <row r="1416" spans="1:39">
      <c r="A1416" t="s">
        <v>115</v>
      </c>
      <c r="B1416" s="20">
        <v>2035</v>
      </c>
      <c r="C1416" t="s">
        <v>268</v>
      </c>
      <c r="D1416" t="s">
        <v>272</v>
      </c>
      <c r="E1416" s="22" t="s">
        <v>368</v>
      </c>
      <c r="F1416" s="22" t="s">
        <v>369</v>
      </c>
      <c r="G1416" s="22" t="s">
        <v>269</v>
      </c>
      <c r="H1416" s="22" t="s">
        <v>237</v>
      </c>
      <c r="I1416" s="22" t="s">
        <v>309</v>
      </c>
      <c r="J1416" s="17">
        <f>IFERROR(INDEX(Cost_Components!$K$2:$K$29,MATCH(E1416,Cost_Components!$A$2:$A$29,0)),"")</f>
        <v>0.6</v>
      </c>
      <c r="K1416" s="17">
        <f t="shared" si="308"/>
        <v>0.43076923076923079</v>
      </c>
      <c r="L1416" s="17">
        <f>IFERROR(INDEX(Cost_Components!$S$2:$S$29,MATCH(E1416,Cost_Components!$A$2:$A$29,0)),"")</f>
        <v>0.16</v>
      </c>
      <c r="M1416" s="28">
        <f>IFERROR(INDEX(Cost_Components!$L$2:$L$29,MATCH(E1416,Cost_Components!$A$2:$A$29,0)),"")</f>
        <v>1</v>
      </c>
      <c r="N1416" s="29">
        <f>IFERROR(INDEX(Cost_Components!$P$2:$P$29,MATCH(E1416,Cost_Components!$A$2:$A$29,0)),"")</f>
        <v>752.57623226071905</v>
      </c>
      <c r="O1416" s="23">
        <f t="shared" si="309"/>
        <v>11498836.3093623</v>
      </c>
      <c r="P1416" s="23">
        <f t="shared" si="310"/>
        <v>11461149.940677479</v>
      </c>
      <c r="Q1416" s="23">
        <f t="shared" si="311"/>
        <v>1380062246.3568354</v>
      </c>
      <c r="R1416" s="23">
        <f t="shared" si="312"/>
        <v>3727769620.65098</v>
      </c>
      <c r="S1416" s="23">
        <f t="shared" si="313"/>
        <v>2347707374.2941446</v>
      </c>
      <c r="T1416" s="16">
        <f>IFERROR(INDEX(Cost_Components!$R$2:$R$29,MATCH(E1416,Cost_Components!$A$2:$A$29,0)),"")</f>
        <v>1</v>
      </c>
      <c r="U1416" s="26">
        <f>IFERROR(INDEX(Cost_Components!$Q$2:$Q$29,MATCH(E1416,Cost_Components!$A$2:$A$29,0)),"")</f>
        <v>2023</v>
      </c>
      <c r="V1416" s="30">
        <f>1/(1+Calculation_Assumptions!$B$5)^(B1416-Calculation_Assumptions!$B$2)</f>
        <v>0.74409391489672516</v>
      </c>
      <c r="W1416" s="23">
        <f t="shared" si="314"/>
        <v>1026895919.6928264</v>
      </c>
      <c r="X1416" s="23">
        <f t="shared" si="315"/>
        <v>2773810690.8632679</v>
      </c>
      <c r="Y1416" s="23">
        <f t="shared" si="316"/>
        <v>1746914771.1704414</v>
      </c>
      <c r="Z1416" s="17">
        <f>IFERROR(INDEX(Cost_Components!$T$2:$T$29,MATCH(E1416,Cost_Components!$A$2:$A$29,0)),"")</f>
        <v>0.8</v>
      </c>
      <c r="AA1416" s="26">
        <f>IFERROR(INDEX(Cost_Components!$U$2:$U$29,MATCH(E1416,Cost_Components!$A$2:$A$29,0)),"")</f>
        <v>2025</v>
      </c>
      <c r="AB1416" s="26">
        <f>IFERROR(INDEX(Cost_Components!$V$2:$V$29,MATCH(E1416,Cost_Components!$A$2:$A$29,0)),"")</f>
        <v>2050</v>
      </c>
      <c r="AC1416" s="26">
        <f>IFERROR(INDEX(Cost_Components!$M$2:$M$29,MATCH(E1416,Cost_Components!$A$2:$A$29,0)),"")</f>
        <v>30</v>
      </c>
      <c r="AD1416" s="26">
        <f>IFERROR(INDEX(Cost_Components!$N$2:$N$29,MATCH(E1416,Cost_Components!$A$2:$A$29,0)),"")</f>
        <v>95</v>
      </c>
      <c r="AE1416" s="16" t="str">
        <f>IFERROR(INDEX(Cost_Components!$O$2:$O$29,MATCH(E1416,Cost_Components!$A$2:$A$29,0)),"")</f>
        <v>Both</v>
      </c>
      <c r="AF1416" s="11">
        <v>19164727.182270501</v>
      </c>
      <c r="AG1416" s="11">
        <v>19101916.567795798</v>
      </c>
      <c r="AH1416" s="23">
        <f t="shared" si="317"/>
        <v>1</v>
      </c>
      <c r="AI1416" s="10">
        <v>306964650.16711998</v>
      </c>
      <c r="AJ1416" s="29">
        <f t="shared" si="318"/>
        <v>4.4958344408891762</v>
      </c>
      <c r="AK1416" s="29">
        <f t="shared" si="319"/>
        <v>12.143970384281968</v>
      </c>
      <c r="AL1416" s="29">
        <f t="shared" si="320"/>
        <v>7.6481359433927922</v>
      </c>
      <c r="AM1416" s="29">
        <f t="shared" si="321"/>
        <v>5.6909314157815016</v>
      </c>
    </row>
    <row r="1417" spans="1:39">
      <c r="A1417" t="s">
        <v>115</v>
      </c>
      <c r="B1417" s="20">
        <v>2036</v>
      </c>
      <c r="C1417" t="s">
        <v>268</v>
      </c>
      <c r="D1417" t="s">
        <v>272</v>
      </c>
      <c r="E1417" s="22" t="s">
        <v>368</v>
      </c>
      <c r="F1417" s="22" t="s">
        <v>369</v>
      </c>
      <c r="G1417" s="22" t="s">
        <v>269</v>
      </c>
      <c r="H1417" s="22" t="s">
        <v>237</v>
      </c>
      <c r="I1417" s="22" t="s">
        <v>309</v>
      </c>
      <c r="J1417" s="17">
        <f>IFERROR(INDEX(Cost_Components!$K$2:$K$29,MATCH(E1417,Cost_Components!$A$2:$A$29,0)),"")</f>
        <v>0.6</v>
      </c>
      <c r="K1417" s="17">
        <f t="shared" si="308"/>
        <v>0.45538461538461539</v>
      </c>
      <c r="L1417" s="17">
        <f>IFERROR(INDEX(Cost_Components!$S$2:$S$29,MATCH(E1417,Cost_Components!$A$2:$A$29,0)),"")</f>
        <v>0.16</v>
      </c>
      <c r="M1417" s="28">
        <f>IFERROR(INDEX(Cost_Components!$L$2:$L$29,MATCH(E1417,Cost_Components!$A$2:$A$29,0)),"")</f>
        <v>1</v>
      </c>
      <c r="N1417" s="29">
        <f>IFERROR(INDEX(Cost_Components!$P$2:$P$29,MATCH(E1417,Cost_Components!$A$2:$A$29,0)),"")</f>
        <v>752.57623226071905</v>
      </c>
      <c r="O1417" s="23">
        <f t="shared" si="309"/>
        <v>11761091.838992639</v>
      </c>
      <c r="P1417" s="23">
        <f t="shared" si="310"/>
        <v>11716083.445650959</v>
      </c>
      <c r="Q1417" s="23">
        <f t="shared" si="311"/>
        <v>1410759349.8208292</v>
      </c>
      <c r="R1417" s="23">
        <f t="shared" si="312"/>
        <v>4030663049.6993318</v>
      </c>
      <c r="S1417" s="23">
        <f t="shared" si="313"/>
        <v>2619903699.8785028</v>
      </c>
      <c r="T1417" s="16">
        <f>IFERROR(INDEX(Cost_Components!$R$2:$R$29,MATCH(E1417,Cost_Components!$A$2:$A$29,0)),"")</f>
        <v>1</v>
      </c>
      <c r="U1417" s="26">
        <f>IFERROR(INDEX(Cost_Components!$Q$2:$Q$29,MATCH(E1417,Cost_Components!$A$2:$A$29,0)),"")</f>
        <v>2023</v>
      </c>
      <c r="V1417" s="30">
        <f>1/(1+Calculation_Assumptions!$B$5)^(B1417-Calculation_Assumptions!$B$2)</f>
        <v>0.72242127659876232</v>
      </c>
      <c r="W1417" s="23">
        <f t="shared" si="314"/>
        <v>1019162570.4712033</v>
      </c>
      <c r="X1417" s="23">
        <f t="shared" si="315"/>
        <v>2911836745.9032516</v>
      </c>
      <c r="Y1417" s="23">
        <f t="shared" si="316"/>
        <v>1892674175.4320488</v>
      </c>
      <c r="Z1417" s="17">
        <f>IFERROR(INDEX(Cost_Components!$T$2:$T$29,MATCH(E1417,Cost_Components!$A$2:$A$29,0)),"")</f>
        <v>0.8</v>
      </c>
      <c r="AA1417" s="26">
        <f>IFERROR(INDEX(Cost_Components!$U$2:$U$29,MATCH(E1417,Cost_Components!$A$2:$A$29,0)),"")</f>
        <v>2025</v>
      </c>
      <c r="AB1417" s="26">
        <f>IFERROR(INDEX(Cost_Components!$V$2:$V$29,MATCH(E1417,Cost_Components!$A$2:$A$29,0)),"")</f>
        <v>2050</v>
      </c>
      <c r="AC1417" s="26">
        <f>IFERROR(INDEX(Cost_Components!$M$2:$M$29,MATCH(E1417,Cost_Components!$A$2:$A$29,0)),"")</f>
        <v>30</v>
      </c>
      <c r="AD1417" s="26">
        <f>IFERROR(INDEX(Cost_Components!$N$2:$N$29,MATCH(E1417,Cost_Components!$A$2:$A$29,0)),"")</f>
        <v>95</v>
      </c>
      <c r="AE1417" s="16" t="str">
        <f>IFERROR(INDEX(Cost_Components!$O$2:$O$29,MATCH(E1417,Cost_Components!$A$2:$A$29,0)),"")</f>
        <v>Both</v>
      </c>
      <c r="AF1417" s="11">
        <v>19601819.731654398</v>
      </c>
      <c r="AG1417" s="11">
        <v>19526805.742751598</v>
      </c>
      <c r="AH1417" s="23">
        <f t="shared" si="317"/>
        <v>1</v>
      </c>
      <c r="AI1417" s="10">
        <v>308542769.75662202</v>
      </c>
      <c r="AJ1417" s="29">
        <f t="shared" si="318"/>
        <v>4.5723299590965416</v>
      </c>
      <c r="AK1417" s="29">
        <f t="shared" si="319"/>
        <v>13.063547244612835</v>
      </c>
      <c r="AL1417" s="29">
        <f t="shared" si="320"/>
        <v>8.491217285516294</v>
      </c>
      <c r="AM1417" s="29">
        <f t="shared" si="321"/>
        <v>6.1342360312801585</v>
      </c>
    </row>
    <row r="1418" spans="1:39">
      <c r="A1418" t="s">
        <v>115</v>
      </c>
      <c r="B1418" s="20">
        <v>2037</v>
      </c>
      <c r="C1418" t="s">
        <v>268</v>
      </c>
      <c r="D1418" t="s">
        <v>272</v>
      </c>
      <c r="E1418" s="22" t="s">
        <v>368</v>
      </c>
      <c r="F1418" s="22" t="s">
        <v>369</v>
      </c>
      <c r="G1418" s="22" t="s">
        <v>269</v>
      </c>
      <c r="H1418" s="22" t="s">
        <v>237</v>
      </c>
      <c r="I1418" s="22" t="s">
        <v>309</v>
      </c>
      <c r="J1418" s="17">
        <f>IFERROR(INDEX(Cost_Components!$K$2:$K$29,MATCH(E1418,Cost_Components!$A$2:$A$29,0)),"")</f>
        <v>0.6</v>
      </c>
      <c r="K1418" s="17">
        <f t="shared" si="308"/>
        <v>0.48</v>
      </c>
      <c r="L1418" s="17">
        <f>IFERROR(INDEX(Cost_Components!$S$2:$S$29,MATCH(E1418,Cost_Components!$A$2:$A$29,0)),"")</f>
        <v>0.16</v>
      </c>
      <c r="M1418" s="28">
        <f>IFERROR(INDEX(Cost_Components!$L$2:$L$29,MATCH(E1418,Cost_Components!$A$2:$A$29,0)),"")</f>
        <v>1</v>
      </c>
      <c r="N1418" s="29">
        <f>IFERROR(INDEX(Cost_Components!$P$2:$P$29,MATCH(E1418,Cost_Components!$A$2:$A$29,0)),"")</f>
        <v>752.57623226071905</v>
      </c>
      <c r="O1418" s="23">
        <f t="shared" si="309"/>
        <v>12023960.083577581</v>
      </c>
      <c r="P1418" s="23">
        <f t="shared" si="310"/>
        <v>11970895.634702459</v>
      </c>
      <c r="Q1418" s="23">
        <f t="shared" si="311"/>
        <v>1441441845.3681066</v>
      </c>
      <c r="R1418" s="23">
        <f t="shared" si="312"/>
        <v>4343494356.7450056</v>
      </c>
      <c r="S1418" s="23">
        <f t="shared" si="313"/>
        <v>2902052511.3768988</v>
      </c>
      <c r="T1418" s="16">
        <f>IFERROR(INDEX(Cost_Components!$R$2:$R$29,MATCH(E1418,Cost_Components!$A$2:$A$29,0)),"")</f>
        <v>1</v>
      </c>
      <c r="U1418" s="26">
        <f>IFERROR(INDEX(Cost_Components!$Q$2:$Q$29,MATCH(E1418,Cost_Components!$A$2:$A$29,0)),"")</f>
        <v>2023</v>
      </c>
      <c r="V1418" s="30">
        <f>1/(1+Calculation_Assumptions!$B$5)^(B1418-Calculation_Assumptions!$B$2)</f>
        <v>0.70137988019297326</v>
      </c>
      <c r="W1418" s="23">
        <f t="shared" si="314"/>
        <v>1010998308.8094209</v>
      </c>
      <c r="X1418" s="23">
        <f t="shared" si="315"/>
        <v>3046439551.5526676</v>
      </c>
      <c r="Y1418" s="23">
        <f t="shared" si="316"/>
        <v>2035441242.7432463</v>
      </c>
      <c r="Z1418" s="17">
        <f>IFERROR(INDEX(Cost_Components!$T$2:$T$29,MATCH(E1418,Cost_Components!$A$2:$A$29,0)),"")</f>
        <v>0.8</v>
      </c>
      <c r="AA1418" s="26">
        <f>IFERROR(INDEX(Cost_Components!$U$2:$U$29,MATCH(E1418,Cost_Components!$A$2:$A$29,0)),"")</f>
        <v>2025</v>
      </c>
      <c r="AB1418" s="26">
        <f>IFERROR(INDEX(Cost_Components!$V$2:$V$29,MATCH(E1418,Cost_Components!$A$2:$A$29,0)),"")</f>
        <v>2050</v>
      </c>
      <c r="AC1418" s="26">
        <f>IFERROR(INDEX(Cost_Components!$M$2:$M$29,MATCH(E1418,Cost_Components!$A$2:$A$29,0)),"")</f>
        <v>30</v>
      </c>
      <c r="AD1418" s="26">
        <f>IFERROR(INDEX(Cost_Components!$N$2:$N$29,MATCH(E1418,Cost_Components!$A$2:$A$29,0)),"")</f>
        <v>95</v>
      </c>
      <c r="AE1418" s="16" t="str">
        <f>IFERROR(INDEX(Cost_Components!$O$2:$O$29,MATCH(E1418,Cost_Components!$A$2:$A$29,0)),"")</f>
        <v>Both</v>
      </c>
      <c r="AF1418" s="11">
        <v>20039933.472629301</v>
      </c>
      <c r="AG1418" s="11">
        <v>19951492.724504098</v>
      </c>
      <c r="AH1418" s="23">
        <f t="shared" si="317"/>
        <v>1</v>
      </c>
      <c r="AI1418" s="10">
        <v>310068287.63643003</v>
      </c>
      <c r="AJ1418" s="29">
        <f t="shared" si="318"/>
        <v>4.6487883567708366</v>
      </c>
      <c r="AK1418" s="29">
        <f t="shared" si="319"/>
        <v>14.00818635744511</v>
      </c>
      <c r="AL1418" s="29">
        <f t="shared" si="320"/>
        <v>9.3593980006742736</v>
      </c>
      <c r="AM1418" s="29">
        <f t="shared" si="321"/>
        <v>6.5644934483912749</v>
      </c>
    </row>
    <row r="1419" spans="1:39">
      <c r="A1419" t="s">
        <v>115</v>
      </c>
      <c r="B1419" s="20">
        <v>2038</v>
      </c>
      <c r="C1419" t="s">
        <v>268</v>
      </c>
      <c r="D1419" t="s">
        <v>272</v>
      </c>
      <c r="E1419" s="22" t="s">
        <v>368</v>
      </c>
      <c r="F1419" s="22" t="s">
        <v>369</v>
      </c>
      <c r="G1419" s="22" t="s">
        <v>269</v>
      </c>
      <c r="H1419" s="22" t="s">
        <v>237</v>
      </c>
      <c r="I1419" s="22" t="s">
        <v>309</v>
      </c>
      <c r="J1419" s="17">
        <f>IFERROR(INDEX(Cost_Components!$K$2:$K$29,MATCH(E1419,Cost_Components!$A$2:$A$29,0)),"")</f>
        <v>0.6</v>
      </c>
      <c r="K1419" s="17">
        <f t="shared" si="308"/>
        <v>0.50461538461538458</v>
      </c>
      <c r="L1419" s="17">
        <f>IFERROR(INDEX(Cost_Components!$S$2:$S$29,MATCH(E1419,Cost_Components!$A$2:$A$29,0)),"")</f>
        <v>0.16</v>
      </c>
      <c r="M1419" s="28">
        <f>IFERROR(INDEX(Cost_Components!$L$2:$L$29,MATCH(E1419,Cost_Components!$A$2:$A$29,0)),"")</f>
        <v>1</v>
      </c>
      <c r="N1419" s="29">
        <f>IFERROR(INDEX(Cost_Components!$P$2:$P$29,MATCH(E1419,Cost_Components!$A$2:$A$29,0)),"")</f>
        <v>752.57623226071905</v>
      </c>
      <c r="O1419" s="23">
        <f t="shared" si="309"/>
        <v>12286889.202839701</v>
      </c>
      <c r="P1419" s="23">
        <f t="shared" si="310"/>
        <v>12225018.405390238</v>
      </c>
      <c r="Q1419" s="23">
        <f t="shared" si="311"/>
        <v>1472041326.5354447</v>
      </c>
      <c r="R1419" s="23">
        <f t="shared" si="312"/>
        <v>4666088025.6196728</v>
      </c>
      <c r="S1419" s="23">
        <f t="shared" si="313"/>
        <v>3194046699.084228</v>
      </c>
      <c r="T1419" s="16">
        <f>IFERROR(INDEX(Cost_Components!$R$2:$R$29,MATCH(E1419,Cost_Components!$A$2:$A$29,0)),"")</f>
        <v>1</v>
      </c>
      <c r="U1419" s="26">
        <f>IFERROR(INDEX(Cost_Components!$Q$2:$Q$29,MATCH(E1419,Cost_Components!$A$2:$A$29,0)),"")</f>
        <v>2023</v>
      </c>
      <c r="V1419" s="30">
        <f>1/(1+Calculation_Assumptions!$B$5)^(B1419-Calculation_Assumptions!$B$2)</f>
        <v>0.68095133999317792</v>
      </c>
      <c r="W1419" s="23">
        <f t="shared" si="314"/>
        <v>1002388513.8296462</v>
      </c>
      <c r="X1419" s="23">
        <f t="shared" si="315"/>
        <v>3177378893.5718379</v>
      </c>
      <c r="Y1419" s="23">
        <f t="shared" si="316"/>
        <v>2174990379.7421918</v>
      </c>
      <c r="Z1419" s="17">
        <f>IFERROR(INDEX(Cost_Components!$T$2:$T$29,MATCH(E1419,Cost_Components!$A$2:$A$29,0)),"")</f>
        <v>0.8</v>
      </c>
      <c r="AA1419" s="26">
        <f>IFERROR(INDEX(Cost_Components!$U$2:$U$29,MATCH(E1419,Cost_Components!$A$2:$A$29,0)),"")</f>
        <v>2025</v>
      </c>
      <c r="AB1419" s="26">
        <f>IFERROR(INDEX(Cost_Components!$V$2:$V$29,MATCH(E1419,Cost_Components!$A$2:$A$29,0)),"")</f>
        <v>2050</v>
      </c>
      <c r="AC1419" s="26">
        <f>IFERROR(INDEX(Cost_Components!$M$2:$M$29,MATCH(E1419,Cost_Components!$A$2:$A$29,0)),"")</f>
        <v>30</v>
      </c>
      <c r="AD1419" s="26">
        <f>IFERROR(INDEX(Cost_Components!$N$2:$N$29,MATCH(E1419,Cost_Components!$A$2:$A$29,0)),"")</f>
        <v>95</v>
      </c>
      <c r="AE1419" s="16" t="str">
        <f>IFERROR(INDEX(Cost_Components!$O$2:$O$29,MATCH(E1419,Cost_Components!$A$2:$A$29,0)),"")</f>
        <v>Both</v>
      </c>
      <c r="AF1419" s="11">
        <v>20478148.6713995</v>
      </c>
      <c r="AG1419" s="11">
        <v>20375030.675650399</v>
      </c>
      <c r="AH1419" s="23">
        <f t="shared" si="317"/>
        <v>1</v>
      </c>
      <c r="AI1419" s="10">
        <v>311532999.13163</v>
      </c>
      <c r="AJ1419" s="29">
        <f t="shared" si="318"/>
        <v>4.7251537738815035</v>
      </c>
      <c r="AK1419" s="29">
        <f t="shared" si="319"/>
        <v>14.977829118025925</v>
      </c>
      <c r="AL1419" s="29">
        <f t="shared" si="320"/>
        <v>10.25267534414442</v>
      </c>
      <c r="AM1419" s="29">
        <f t="shared" si="321"/>
        <v>6.9815730141101593</v>
      </c>
    </row>
    <row r="1420" spans="1:39">
      <c r="A1420" t="s">
        <v>115</v>
      </c>
      <c r="B1420" s="20">
        <v>2039</v>
      </c>
      <c r="C1420" t="s">
        <v>268</v>
      </c>
      <c r="D1420" t="s">
        <v>272</v>
      </c>
      <c r="E1420" s="22" t="s">
        <v>368</v>
      </c>
      <c r="F1420" s="22" t="s">
        <v>369</v>
      </c>
      <c r="G1420" s="22" t="s">
        <v>269</v>
      </c>
      <c r="H1420" s="22" t="s">
        <v>237</v>
      </c>
      <c r="I1420" s="22" t="s">
        <v>309</v>
      </c>
      <c r="J1420" s="17">
        <f>IFERROR(INDEX(Cost_Components!$K$2:$K$29,MATCH(E1420,Cost_Components!$A$2:$A$29,0)),"")</f>
        <v>0.6</v>
      </c>
      <c r="K1420" s="17">
        <f t="shared" si="308"/>
        <v>0.52923076923076917</v>
      </c>
      <c r="L1420" s="17">
        <f>IFERROR(INDEX(Cost_Components!$S$2:$S$29,MATCH(E1420,Cost_Components!$A$2:$A$29,0)),"")</f>
        <v>0.16</v>
      </c>
      <c r="M1420" s="28">
        <f>IFERROR(INDEX(Cost_Components!$L$2:$L$29,MATCH(E1420,Cost_Components!$A$2:$A$29,0)),"")</f>
        <v>1</v>
      </c>
      <c r="N1420" s="29">
        <f>IFERROR(INDEX(Cost_Components!$P$2:$P$29,MATCH(E1420,Cost_Components!$A$2:$A$29,0)),"")</f>
        <v>752.57623226071905</v>
      </c>
      <c r="O1420" s="23">
        <f t="shared" si="309"/>
        <v>12548578.152093181</v>
      </c>
      <c r="P1420" s="23">
        <f t="shared" si="310"/>
        <v>12477139.32013284</v>
      </c>
      <c r="Q1420" s="23">
        <f t="shared" si="311"/>
        <v>1502399759.8300228</v>
      </c>
      <c r="R1420" s="23">
        <f t="shared" si="312"/>
        <v>4997929250.8929586</v>
      </c>
      <c r="S1420" s="23">
        <f t="shared" si="313"/>
        <v>3495529491.0629358</v>
      </c>
      <c r="T1420" s="16">
        <f>IFERROR(INDEX(Cost_Components!$R$2:$R$29,MATCH(E1420,Cost_Components!$A$2:$A$29,0)),"")</f>
        <v>1</v>
      </c>
      <c r="U1420" s="26">
        <f>IFERROR(INDEX(Cost_Components!$Q$2:$Q$29,MATCH(E1420,Cost_Components!$A$2:$A$29,0)),"")</f>
        <v>2023</v>
      </c>
      <c r="V1420" s="30">
        <f>1/(1+Calculation_Assumptions!$B$5)^(B1420-Calculation_Assumptions!$B$2)</f>
        <v>0.66111780581861923</v>
      </c>
      <c r="W1420" s="23">
        <f t="shared" si="314"/>
        <v>993263232.68124521</v>
      </c>
      <c r="X1420" s="23">
        <f t="shared" si="315"/>
        <v>3304220019.9870481</v>
      </c>
      <c r="Y1420" s="23">
        <f t="shared" si="316"/>
        <v>2310956787.3058028</v>
      </c>
      <c r="Z1420" s="17">
        <f>IFERROR(INDEX(Cost_Components!$T$2:$T$29,MATCH(E1420,Cost_Components!$A$2:$A$29,0)),"")</f>
        <v>0.8</v>
      </c>
      <c r="AA1420" s="26">
        <f>IFERROR(INDEX(Cost_Components!$U$2:$U$29,MATCH(E1420,Cost_Components!$A$2:$A$29,0)),"")</f>
        <v>2025</v>
      </c>
      <c r="AB1420" s="26">
        <f>IFERROR(INDEX(Cost_Components!$V$2:$V$29,MATCH(E1420,Cost_Components!$A$2:$A$29,0)),"")</f>
        <v>2050</v>
      </c>
      <c r="AC1420" s="26">
        <f>IFERROR(INDEX(Cost_Components!$M$2:$M$29,MATCH(E1420,Cost_Components!$A$2:$A$29,0)),"")</f>
        <v>30</v>
      </c>
      <c r="AD1420" s="26">
        <f>IFERROR(INDEX(Cost_Components!$N$2:$N$29,MATCH(E1420,Cost_Components!$A$2:$A$29,0)),"")</f>
        <v>95</v>
      </c>
      <c r="AE1420" s="16" t="str">
        <f>IFERROR(INDEX(Cost_Components!$O$2:$O$29,MATCH(E1420,Cost_Components!$A$2:$A$29,0)),"")</f>
        <v>Both</v>
      </c>
      <c r="AF1420" s="11">
        <v>20914296.920155302</v>
      </c>
      <c r="AG1420" s="11">
        <v>20795232.200221401</v>
      </c>
      <c r="AH1420" s="23">
        <f t="shared" si="317"/>
        <v>1</v>
      </c>
      <c r="AI1420" s="10">
        <v>312936391.85847902</v>
      </c>
      <c r="AJ1420" s="29">
        <f t="shared" si="318"/>
        <v>4.8009748911192833</v>
      </c>
      <c r="AK1420" s="29">
        <f t="shared" si="319"/>
        <v>15.971070738085331</v>
      </c>
      <c r="AL1420" s="29">
        <f t="shared" si="320"/>
        <v>11.170095846966046</v>
      </c>
      <c r="AM1420" s="29">
        <f t="shared" si="321"/>
        <v>7.3847492571298634</v>
      </c>
    </row>
    <row r="1421" spans="1:39">
      <c r="A1421" t="s">
        <v>115</v>
      </c>
      <c r="B1421" s="20">
        <v>2040</v>
      </c>
      <c r="C1421" t="s">
        <v>268</v>
      </c>
      <c r="D1421" t="s">
        <v>272</v>
      </c>
      <c r="E1421" s="22" t="s">
        <v>368</v>
      </c>
      <c r="F1421" s="22" t="s">
        <v>369</v>
      </c>
      <c r="G1421" s="22" t="s">
        <v>269</v>
      </c>
      <c r="H1421" s="22" t="s">
        <v>237</v>
      </c>
      <c r="I1421" s="22" t="s">
        <v>309</v>
      </c>
      <c r="J1421" s="17">
        <f>IFERROR(INDEX(Cost_Components!$K$2:$K$29,MATCH(E1421,Cost_Components!$A$2:$A$29,0)),"")</f>
        <v>0.6</v>
      </c>
      <c r="K1421" s="17">
        <f t="shared" si="308"/>
        <v>0.55384615384615388</v>
      </c>
      <c r="L1421" s="17">
        <f>IFERROR(INDEX(Cost_Components!$S$2:$S$29,MATCH(E1421,Cost_Components!$A$2:$A$29,0)),"")</f>
        <v>0.16</v>
      </c>
      <c r="M1421" s="28">
        <f>IFERROR(INDEX(Cost_Components!$L$2:$L$29,MATCH(E1421,Cost_Components!$A$2:$A$29,0)),"")</f>
        <v>1</v>
      </c>
      <c r="N1421" s="29">
        <f>IFERROR(INDEX(Cost_Components!$P$2:$P$29,MATCH(E1421,Cost_Components!$A$2:$A$29,0)),"")</f>
        <v>752.57623226071905</v>
      </c>
      <c r="O1421" s="23">
        <f t="shared" si="309"/>
        <v>12808331.151881279</v>
      </c>
      <c r="P1421" s="23">
        <f t="shared" si="310"/>
        <v>12726559.90581606</v>
      </c>
      <c r="Q1421" s="23">
        <f t="shared" si="311"/>
        <v>1532433040.5695012</v>
      </c>
      <c r="R1421" s="23">
        <f t="shared" si="312"/>
        <v>5338659101.4445343</v>
      </c>
      <c r="S1421" s="23">
        <f t="shared" si="313"/>
        <v>3806226060.8750334</v>
      </c>
      <c r="T1421" s="16">
        <f>IFERROR(INDEX(Cost_Components!$R$2:$R$29,MATCH(E1421,Cost_Components!$A$2:$A$29,0)),"")</f>
        <v>1</v>
      </c>
      <c r="U1421" s="26">
        <f>IFERROR(INDEX(Cost_Components!$Q$2:$Q$29,MATCH(E1421,Cost_Components!$A$2:$A$29,0)),"")</f>
        <v>2023</v>
      </c>
      <c r="V1421" s="30">
        <f>1/(1+Calculation_Assumptions!$B$5)^(B1421-Calculation_Assumptions!$B$2)</f>
        <v>0.64186194739671765</v>
      </c>
      <c r="W1421" s="23">
        <f t="shared" si="314"/>
        <v>983610455.67501318</v>
      </c>
      <c r="X1421" s="23">
        <f t="shared" si="315"/>
        <v>3426682127.3403997</v>
      </c>
      <c r="Y1421" s="23">
        <f t="shared" si="316"/>
        <v>2443071671.6653867</v>
      </c>
      <c r="Z1421" s="17">
        <f>IFERROR(INDEX(Cost_Components!$T$2:$T$29,MATCH(E1421,Cost_Components!$A$2:$A$29,0)),"")</f>
        <v>0.8</v>
      </c>
      <c r="AA1421" s="26">
        <f>IFERROR(INDEX(Cost_Components!$U$2:$U$29,MATCH(E1421,Cost_Components!$A$2:$A$29,0)),"")</f>
        <v>2025</v>
      </c>
      <c r="AB1421" s="26">
        <f>IFERROR(INDEX(Cost_Components!$V$2:$V$29,MATCH(E1421,Cost_Components!$A$2:$A$29,0)),"")</f>
        <v>2050</v>
      </c>
      <c r="AC1421" s="26">
        <f>IFERROR(INDEX(Cost_Components!$M$2:$M$29,MATCH(E1421,Cost_Components!$A$2:$A$29,0)),"")</f>
        <v>30</v>
      </c>
      <c r="AD1421" s="26">
        <f>IFERROR(INDEX(Cost_Components!$N$2:$N$29,MATCH(E1421,Cost_Components!$A$2:$A$29,0)),"")</f>
        <v>95</v>
      </c>
      <c r="AE1421" s="16" t="str">
        <f>IFERROR(INDEX(Cost_Components!$O$2:$O$29,MATCH(E1421,Cost_Components!$A$2:$A$29,0)),"")</f>
        <v>Both</v>
      </c>
      <c r="AF1421" s="11">
        <v>21347218.586468801</v>
      </c>
      <c r="AG1421" s="11">
        <v>21210933.176360101</v>
      </c>
      <c r="AH1421" s="23">
        <f t="shared" si="317"/>
        <v>1</v>
      </c>
      <c r="AI1421" s="10">
        <v>314265537.41082901</v>
      </c>
      <c r="AJ1421" s="29">
        <f t="shared" si="318"/>
        <v>4.8762363611196786</v>
      </c>
      <c r="AK1421" s="29">
        <f t="shared" si="319"/>
        <v>16.987733193491977</v>
      </c>
      <c r="AL1421" s="29">
        <f t="shared" si="320"/>
        <v>12.111496832372298</v>
      </c>
      <c r="AM1421" s="29">
        <f t="shared" si="321"/>
        <v>7.7739089427156607</v>
      </c>
    </row>
    <row r="1422" spans="1:39">
      <c r="A1422" t="s">
        <v>115</v>
      </c>
      <c r="B1422" s="20">
        <v>2041</v>
      </c>
      <c r="C1422" t="s">
        <v>268</v>
      </c>
      <c r="D1422" t="s">
        <v>272</v>
      </c>
      <c r="E1422" s="22" t="s">
        <v>368</v>
      </c>
      <c r="F1422" s="22" t="s">
        <v>369</v>
      </c>
      <c r="G1422" s="22" t="s">
        <v>269</v>
      </c>
      <c r="H1422" s="22" t="s">
        <v>237</v>
      </c>
      <c r="I1422" s="22" t="s">
        <v>309</v>
      </c>
      <c r="J1422" s="17">
        <f>IFERROR(INDEX(Cost_Components!$K$2:$K$29,MATCH(E1422,Cost_Components!$A$2:$A$29,0)),"")</f>
        <v>0.6</v>
      </c>
      <c r="K1422" s="17">
        <f t="shared" si="308"/>
        <v>0.57846153846153847</v>
      </c>
      <c r="L1422" s="17">
        <f>IFERROR(INDEX(Cost_Components!$S$2:$S$29,MATCH(E1422,Cost_Components!$A$2:$A$29,0)),"")</f>
        <v>0.16</v>
      </c>
      <c r="M1422" s="28">
        <f>IFERROR(INDEX(Cost_Components!$L$2:$L$29,MATCH(E1422,Cost_Components!$A$2:$A$29,0)),"")</f>
        <v>1</v>
      </c>
      <c r="N1422" s="29">
        <f>IFERROR(INDEX(Cost_Components!$P$2:$P$29,MATCH(E1422,Cost_Components!$A$2:$A$29,0)),"")</f>
        <v>752.57623226071905</v>
      </c>
      <c r="O1422" s="23">
        <f t="shared" si="309"/>
        <v>13068511.062335761</v>
      </c>
      <c r="P1422" s="23">
        <f t="shared" si="310"/>
        <v>12975640.39303158</v>
      </c>
      <c r="Q1422" s="23">
        <f t="shared" si="311"/>
        <v>1562425369.3052325</v>
      </c>
      <c r="R1422" s="23">
        <f t="shared" si="312"/>
        <v>5689198626.189024</v>
      </c>
      <c r="S1422" s="23">
        <f t="shared" si="313"/>
        <v>4126773256.8837914</v>
      </c>
      <c r="T1422" s="16">
        <f>IFERROR(INDEX(Cost_Components!$R$2:$R$29,MATCH(E1422,Cost_Components!$A$2:$A$29,0)),"")</f>
        <v>1</v>
      </c>
      <c r="U1422" s="26">
        <f>IFERROR(INDEX(Cost_Components!$Q$2:$Q$29,MATCH(E1422,Cost_Components!$A$2:$A$29,0)),"")</f>
        <v>2023</v>
      </c>
      <c r="V1422" s="30">
        <f>1/(1+Calculation_Assumptions!$B$5)^(B1422-Calculation_Assumptions!$B$2)</f>
        <v>0.62316693922011435</v>
      </c>
      <c r="W1422" s="23">
        <f t="shared" si="314"/>
        <v>973651835.14979851</v>
      </c>
      <c r="X1422" s="23">
        <f t="shared" si="315"/>
        <v>3545320494.4974937</v>
      </c>
      <c r="Y1422" s="23">
        <f t="shared" si="316"/>
        <v>2571668659.3476949</v>
      </c>
      <c r="Z1422" s="17">
        <f>IFERROR(INDEX(Cost_Components!$T$2:$T$29,MATCH(E1422,Cost_Components!$A$2:$A$29,0)),"")</f>
        <v>0.8</v>
      </c>
      <c r="AA1422" s="26">
        <f>IFERROR(INDEX(Cost_Components!$U$2:$U$29,MATCH(E1422,Cost_Components!$A$2:$A$29,0)),"")</f>
        <v>2025</v>
      </c>
      <c r="AB1422" s="26">
        <f>IFERROR(INDEX(Cost_Components!$V$2:$V$29,MATCH(E1422,Cost_Components!$A$2:$A$29,0)),"")</f>
        <v>2050</v>
      </c>
      <c r="AC1422" s="26">
        <f>IFERROR(INDEX(Cost_Components!$M$2:$M$29,MATCH(E1422,Cost_Components!$A$2:$A$29,0)),"")</f>
        <v>30</v>
      </c>
      <c r="AD1422" s="26">
        <f>IFERROR(INDEX(Cost_Components!$N$2:$N$29,MATCH(E1422,Cost_Components!$A$2:$A$29,0)),"")</f>
        <v>95</v>
      </c>
      <c r="AE1422" s="16" t="str">
        <f>IFERROR(INDEX(Cost_Components!$O$2:$O$29,MATCH(E1422,Cost_Components!$A$2:$A$29,0)),"")</f>
        <v>Both</v>
      </c>
      <c r="AF1422" s="11">
        <v>21780851.770559601</v>
      </c>
      <c r="AG1422" s="11">
        <v>21626067.3217193</v>
      </c>
      <c r="AH1422" s="23">
        <f t="shared" si="317"/>
        <v>1</v>
      </c>
      <c r="AI1422" s="10">
        <v>315525215.31254798</v>
      </c>
      <c r="AJ1422" s="29">
        <f t="shared" si="318"/>
        <v>4.951824112559593</v>
      </c>
      <c r="AK1422" s="29">
        <f t="shared" si="319"/>
        <v>18.030884221261072</v>
      </c>
      <c r="AL1422" s="29">
        <f t="shared" si="320"/>
        <v>13.07906010870148</v>
      </c>
      <c r="AM1422" s="29">
        <f t="shared" si="321"/>
        <v>8.1504378558153956</v>
      </c>
    </row>
    <row r="1423" spans="1:39">
      <c r="A1423" t="s">
        <v>115</v>
      </c>
      <c r="B1423" s="20">
        <v>2042</v>
      </c>
      <c r="C1423" t="s">
        <v>268</v>
      </c>
      <c r="D1423" t="s">
        <v>272</v>
      </c>
      <c r="E1423" s="22" t="s">
        <v>368</v>
      </c>
      <c r="F1423" s="22" t="s">
        <v>369</v>
      </c>
      <c r="G1423" s="22" t="s">
        <v>269</v>
      </c>
      <c r="H1423" s="22" t="s">
        <v>237</v>
      </c>
      <c r="I1423" s="22" t="s">
        <v>309</v>
      </c>
      <c r="J1423" s="17">
        <f>IFERROR(INDEX(Cost_Components!$K$2:$K$29,MATCH(E1423,Cost_Components!$A$2:$A$29,0)),"")</f>
        <v>0.6</v>
      </c>
      <c r="K1423" s="17">
        <f t="shared" si="308"/>
        <v>0.60307692307692307</v>
      </c>
      <c r="L1423" s="17">
        <f>IFERROR(INDEX(Cost_Components!$S$2:$S$29,MATCH(E1423,Cost_Components!$A$2:$A$29,0)),"")</f>
        <v>0.16</v>
      </c>
      <c r="M1423" s="28">
        <f>IFERROR(INDEX(Cost_Components!$L$2:$L$29,MATCH(E1423,Cost_Components!$A$2:$A$29,0)),"")</f>
        <v>1</v>
      </c>
      <c r="N1423" s="29">
        <f>IFERROR(INDEX(Cost_Components!$P$2:$P$29,MATCH(E1423,Cost_Components!$A$2:$A$29,0)),"")</f>
        <v>752.57623226071905</v>
      </c>
      <c r="O1423" s="23">
        <f t="shared" si="309"/>
        <v>13327606.423015259</v>
      </c>
      <c r="P1423" s="23">
        <f t="shared" si="310"/>
        <v>13222868.329408199</v>
      </c>
      <c r="Q1423" s="23">
        <f t="shared" si="311"/>
        <v>1592194628.3240979</v>
      </c>
      <c r="R1423" s="23">
        <f t="shared" si="312"/>
        <v>6048885557.1377544</v>
      </c>
      <c r="S1423" s="23">
        <f t="shared" si="313"/>
        <v>4456690928.8136568</v>
      </c>
      <c r="T1423" s="16">
        <f>IFERROR(INDEX(Cost_Components!$R$2:$R$29,MATCH(E1423,Cost_Components!$A$2:$A$29,0)),"")</f>
        <v>1</v>
      </c>
      <c r="U1423" s="26">
        <f>IFERROR(INDEX(Cost_Components!$Q$2:$Q$29,MATCH(E1423,Cost_Components!$A$2:$A$29,0)),"")</f>
        <v>2023</v>
      </c>
      <c r="V1423" s="30">
        <f>1/(1+Calculation_Assumptions!$B$5)^(B1423-Calculation_Assumptions!$B$2)</f>
        <v>0.60501644584477121</v>
      </c>
      <c r="W1423" s="23">
        <f t="shared" si="314"/>
        <v>963303935.12178218</v>
      </c>
      <c r="X1423" s="23">
        <f t="shared" si="315"/>
        <v>3659675241.101253</v>
      </c>
      <c r="Y1423" s="23">
        <f t="shared" si="316"/>
        <v>2696371305.9794707</v>
      </c>
      <c r="Z1423" s="17">
        <f>IFERROR(INDEX(Cost_Components!$T$2:$T$29,MATCH(E1423,Cost_Components!$A$2:$A$29,0)),"")</f>
        <v>0.8</v>
      </c>
      <c r="AA1423" s="26">
        <f>IFERROR(INDEX(Cost_Components!$U$2:$U$29,MATCH(E1423,Cost_Components!$A$2:$A$29,0)),"")</f>
        <v>2025</v>
      </c>
      <c r="AB1423" s="26">
        <f>IFERROR(INDEX(Cost_Components!$V$2:$V$29,MATCH(E1423,Cost_Components!$A$2:$A$29,0)),"")</f>
        <v>2050</v>
      </c>
      <c r="AC1423" s="26">
        <f>IFERROR(INDEX(Cost_Components!$M$2:$M$29,MATCH(E1423,Cost_Components!$A$2:$A$29,0)),"")</f>
        <v>30</v>
      </c>
      <c r="AD1423" s="26">
        <f>IFERROR(INDEX(Cost_Components!$N$2:$N$29,MATCH(E1423,Cost_Components!$A$2:$A$29,0)),"")</f>
        <v>95</v>
      </c>
      <c r="AE1423" s="16" t="str">
        <f>IFERROR(INDEX(Cost_Components!$O$2:$O$29,MATCH(E1423,Cost_Components!$A$2:$A$29,0)),"")</f>
        <v>Both</v>
      </c>
      <c r="AF1423" s="11">
        <v>22212677.371692099</v>
      </c>
      <c r="AG1423" s="11">
        <v>22038113.882346999</v>
      </c>
      <c r="AH1423" s="23">
        <f t="shared" si="317"/>
        <v>1</v>
      </c>
      <c r="AI1423" s="10">
        <v>316707694.211882</v>
      </c>
      <c r="AJ1423" s="29">
        <f t="shared" si="318"/>
        <v>5.0273316923550864</v>
      </c>
      <c r="AK1423" s="29">
        <f t="shared" si="319"/>
        <v>19.099269350529145</v>
      </c>
      <c r="AL1423" s="29">
        <f t="shared" si="320"/>
        <v>14.071937658174059</v>
      </c>
      <c r="AM1423" s="29">
        <f t="shared" si="321"/>
        <v>8.5137537080976617</v>
      </c>
    </row>
    <row r="1424" spans="1:39">
      <c r="A1424" t="s">
        <v>115</v>
      </c>
      <c r="B1424" s="20">
        <v>2043</v>
      </c>
      <c r="C1424" t="s">
        <v>268</v>
      </c>
      <c r="D1424" t="s">
        <v>272</v>
      </c>
      <c r="E1424" s="22" t="s">
        <v>368</v>
      </c>
      <c r="F1424" s="22" t="s">
        <v>369</v>
      </c>
      <c r="G1424" s="22" t="s">
        <v>269</v>
      </c>
      <c r="H1424" s="22" t="s">
        <v>237</v>
      </c>
      <c r="I1424" s="22" t="s">
        <v>309</v>
      </c>
      <c r="J1424" s="17">
        <f>IFERROR(INDEX(Cost_Components!$K$2:$K$29,MATCH(E1424,Cost_Components!$A$2:$A$29,0)),"")</f>
        <v>0.6</v>
      </c>
      <c r="K1424" s="17">
        <f t="shared" si="308"/>
        <v>0.62769230769230766</v>
      </c>
      <c r="L1424" s="17">
        <f>IFERROR(INDEX(Cost_Components!$S$2:$S$29,MATCH(E1424,Cost_Components!$A$2:$A$29,0)),"")</f>
        <v>0.16</v>
      </c>
      <c r="M1424" s="28">
        <f>IFERROR(INDEX(Cost_Components!$L$2:$L$29,MATCH(E1424,Cost_Components!$A$2:$A$29,0)),"")</f>
        <v>1</v>
      </c>
      <c r="N1424" s="29">
        <f>IFERROR(INDEX(Cost_Components!$P$2:$P$29,MATCH(E1424,Cost_Components!$A$2:$A$29,0)),"")</f>
        <v>752.57623226071905</v>
      </c>
      <c r="O1424" s="23">
        <f t="shared" si="309"/>
        <v>13582780.39532958</v>
      </c>
      <c r="P1424" s="23">
        <f t="shared" si="310"/>
        <v>13465407.129068041</v>
      </c>
      <c r="Q1424" s="23">
        <f t="shared" si="311"/>
        <v>1621399258.0881042</v>
      </c>
      <c r="R1424" s="23">
        <f t="shared" si="312"/>
        <v>6416319536.8693733</v>
      </c>
      <c r="S1424" s="23">
        <f t="shared" si="313"/>
        <v>4794920278.7812691</v>
      </c>
      <c r="T1424" s="16">
        <f>IFERROR(INDEX(Cost_Components!$R$2:$R$29,MATCH(E1424,Cost_Components!$A$2:$A$29,0)),"")</f>
        <v>1</v>
      </c>
      <c r="U1424" s="26">
        <f>IFERROR(INDEX(Cost_Components!$Q$2:$Q$29,MATCH(E1424,Cost_Components!$A$2:$A$29,0)),"")</f>
        <v>2023</v>
      </c>
      <c r="V1424" s="30">
        <f>1/(1+Calculation_Assumptions!$B$5)^(B1424-Calculation_Assumptions!$B$2)</f>
        <v>0.5873946076162827</v>
      </c>
      <c r="W1424" s="23">
        <f t="shared" si="314"/>
        <v>952401180.99399388</v>
      </c>
      <c r="X1424" s="23">
        <f t="shared" si="315"/>
        <v>3768911496.7000742</v>
      </c>
      <c r="Y1424" s="23">
        <f t="shared" si="316"/>
        <v>2816510315.7060804</v>
      </c>
      <c r="Z1424" s="17">
        <f>IFERROR(INDEX(Cost_Components!$T$2:$T$29,MATCH(E1424,Cost_Components!$A$2:$A$29,0)),"")</f>
        <v>0.8</v>
      </c>
      <c r="AA1424" s="26">
        <f>IFERROR(INDEX(Cost_Components!$U$2:$U$29,MATCH(E1424,Cost_Components!$A$2:$A$29,0)),"")</f>
        <v>2025</v>
      </c>
      <c r="AB1424" s="26">
        <f>IFERROR(INDEX(Cost_Components!$V$2:$V$29,MATCH(E1424,Cost_Components!$A$2:$A$29,0)),"")</f>
        <v>2050</v>
      </c>
      <c r="AC1424" s="26">
        <f>IFERROR(INDEX(Cost_Components!$M$2:$M$29,MATCH(E1424,Cost_Components!$A$2:$A$29,0)),"")</f>
        <v>30</v>
      </c>
      <c r="AD1424" s="26">
        <f>IFERROR(INDEX(Cost_Components!$N$2:$N$29,MATCH(E1424,Cost_Components!$A$2:$A$29,0)),"")</f>
        <v>95</v>
      </c>
      <c r="AE1424" s="16" t="str">
        <f>IFERROR(INDEX(Cost_Components!$O$2:$O$29,MATCH(E1424,Cost_Components!$A$2:$A$29,0)),"")</f>
        <v>Both</v>
      </c>
      <c r="AF1424" s="11">
        <v>22637967.325549301</v>
      </c>
      <c r="AG1424" s="11">
        <v>22442345.215113401</v>
      </c>
      <c r="AH1424" s="23">
        <f t="shared" si="317"/>
        <v>1</v>
      </c>
      <c r="AI1424" s="10">
        <v>317814114.06715202</v>
      </c>
      <c r="AJ1424" s="29">
        <f t="shared" si="318"/>
        <v>5.1017220013882492</v>
      </c>
      <c r="AK1424" s="29">
        <f t="shared" si="319"/>
        <v>20.188906825936773</v>
      </c>
      <c r="AL1424" s="29">
        <f t="shared" si="320"/>
        <v>15.087184824548522</v>
      </c>
      <c r="AM1424" s="29">
        <f t="shared" si="321"/>
        <v>8.8621310100500139</v>
      </c>
    </row>
    <row r="1425" spans="1:39">
      <c r="A1425" t="s">
        <v>115</v>
      </c>
      <c r="B1425" s="20">
        <v>2044</v>
      </c>
      <c r="C1425" t="s">
        <v>268</v>
      </c>
      <c r="D1425" t="s">
        <v>272</v>
      </c>
      <c r="E1425" s="22" t="s">
        <v>368</v>
      </c>
      <c r="F1425" s="22" t="s">
        <v>369</v>
      </c>
      <c r="G1425" s="22" t="s">
        <v>269</v>
      </c>
      <c r="H1425" s="22" t="s">
        <v>237</v>
      </c>
      <c r="I1425" s="22" t="s">
        <v>309</v>
      </c>
      <c r="J1425" s="17">
        <f>IFERROR(INDEX(Cost_Components!$K$2:$K$29,MATCH(E1425,Cost_Components!$A$2:$A$29,0)),"")</f>
        <v>0.6</v>
      </c>
      <c r="K1425" s="17">
        <f t="shared" si="308"/>
        <v>0.65230769230769237</v>
      </c>
      <c r="L1425" s="17">
        <f>IFERROR(INDEX(Cost_Components!$S$2:$S$29,MATCH(E1425,Cost_Components!$A$2:$A$29,0)),"")</f>
        <v>0.16</v>
      </c>
      <c r="M1425" s="28">
        <f>IFERROR(INDEX(Cost_Components!$L$2:$L$29,MATCH(E1425,Cost_Components!$A$2:$A$29,0)),"")</f>
        <v>1</v>
      </c>
      <c r="N1425" s="29">
        <f>IFERROR(INDEX(Cost_Components!$P$2:$P$29,MATCH(E1425,Cost_Components!$A$2:$A$29,0)),"")</f>
        <v>752.57623226071905</v>
      </c>
      <c r="O1425" s="23">
        <f t="shared" si="309"/>
        <v>13833999.364832761</v>
      </c>
      <c r="P1425" s="23">
        <f t="shared" si="310"/>
        <v>13703241.113269979</v>
      </c>
      <c r="Q1425" s="23">
        <f t="shared" si="311"/>
        <v>1650037370.6855843</v>
      </c>
      <c r="R1425" s="23">
        <f t="shared" si="312"/>
        <v>6791266133.063386</v>
      </c>
      <c r="S1425" s="23">
        <f t="shared" si="313"/>
        <v>5141228762.3778019</v>
      </c>
      <c r="T1425" s="16">
        <f>IFERROR(INDEX(Cost_Components!$R$2:$R$29,MATCH(E1425,Cost_Components!$A$2:$A$29,0)),"")</f>
        <v>1</v>
      </c>
      <c r="U1425" s="26">
        <f>IFERROR(INDEX(Cost_Components!$Q$2:$Q$29,MATCH(E1425,Cost_Components!$A$2:$A$29,0)),"")</f>
        <v>2023</v>
      </c>
      <c r="V1425" s="30">
        <f>1/(1+Calculation_Assumptions!$B$5)^(B1425-Calculation_Assumptions!$B$2)</f>
        <v>0.57028602681192497</v>
      </c>
      <c r="W1425" s="23">
        <f t="shared" si="314"/>
        <v>940993256.2194773</v>
      </c>
      <c r="X1425" s="23">
        <f t="shared" si="315"/>
        <v>3872964180.0471044</v>
      </c>
      <c r="Y1425" s="23">
        <f t="shared" si="316"/>
        <v>2931970923.8276272</v>
      </c>
      <c r="Z1425" s="17">
        <f>IFERROR(INDEX(Cost_Components!$T$2:$T$29,MATCH(E1425,Cost_Components!$A$2:$A$29,0)),"")</f>
        <v>0.8</v>
      </c>
      <c r="AA1425" s="26">
        <f>IFERROR(INDEX(Cost_Components!$U$2:$U$29,MATCH(E1425,Cost_Components!$A$2:$A$29,0)),"")</f>
        <v>2025</v>
      </c>
      <c r="AB1425" s="26">
        <f>IFERROR(INDEX(Cost_Components!$V$2:$V$29,MATCH(E1425,Cost_Components!$A$2:$A$29,0)),"")</f>
        <v>2050</v>
      </c>
      <c r="AC1425" s="26">
        <f>IFERROR(INDEX(Cost_Components!$M$2:$M$29,MATCH(E1425,Cost_Components!$A$2:$A$29,0)),"")</f>
        <v>30</v>
      </c>
      <c r="AD1425" s="26">
        <f>IFERROR(INDEX(Cost_Components!$N$2:$N$29,MATCH(E1425,Cost_Components!$A$2:$A$29,0)),"")</f>
        <v>95</v>
      </c>
      <c r="AE1425" s="16" t="str">
        <f>IFERROR(INDEX(Cost_Components!$O$2:$O$29,MATCH(E1425,Cost_Components!$A$2:$A$29,0)),"")</f>
        <v>Both</v>
      </c>
      <c r="AF1425" s="11">
        <v>23056665.608054601</v>
      </c>
      <c r="AG1425" s="11">
        <v>22838735.188783299</v>
      </c>
      <c r="AH1425" s="23">
        <f t="shared" si="317"/>
        <v>1</v>
      </c>
      <c r="AI1425" s="10">
        <v>318840890.73215598</v>
      </c>
      <c r="AJ1425" s="29">
        <f t="shared" si="318"/>
        <v>5.1751121598506229</v>
      </c>
      <c r="AK1425" s="29">
        <f t="shared" si="319"/>
        <v>21.299859367061003</v>
      </c>
      <c r="AL1425" s="29">
        <f t="shared" si="320"/>
        <v>16.12474720721038</v>
      </c>
      <c r="AM1425" s="29">
        <f t="shared" si="321"/>
        <v>9.1957180181466907</v>
      </c>
    </row>
    <row r="1426" spans="1:39">
      <c r="A1426" t="s">
        <v>115</v>
      </c>
      <c r="B1426" s="20">
        <v>2045</v>
      </c>
      <c r="C1426" t="s">
        <v>268</v>
      </c>
      <c r="D1426" t="s">
        <v>272</v>
      </c>
      <c r="E1426" s="22" t="s">
        <v>368</v>
      </c>
      <c r="F1426" s="22" t="s">
        <v>369</v>
      </c>
      <c r="G1426" s="22" t="s">
        <v>269</v>
      </c>
      <c r="H1426" s="22" t="s">
        <v>237</v>
      </c>
      <c r="I1426" s="22" t="s">
        <v>309</v>
      </c>
      <c r="J1426" s="17">
        <f>IFERROR(INDEX(Cost_Components!$K$2:$K$29,MATCH(E1426,Cost_Components!$A$2:$A$29,0)),"")</f>
        <v>0.6</v>
      </c>
      <c r="K1426" s="17">
        <f t="shared" si="308"/>
        <v>0.67692307692307696</v>
      </c>
      <c r="L1426" s="17">
        <f>IFERROR(INDEX(Cost_Components!$S$2:$S$29,MATCH(E1426,Cost_Components!$A$2:$A$29,0)),"")</f>
        <v>0.16</v>
      </c>
      <c r="M1426" s="28">
        <f>IFERROR(INDEX(Cost_Components!$L$2:$L$29,MATCH(E1426,Cost_Components!$A$2:$A$29,0)),"")</f>
        <v>1</v>
      </c>
      <c r="N1426" s="29">
        <f>IFERROR(INDEX(Cost_Components!$P$2:$P$29,MATCH(E1426,Cost_Components!$A$2:$A$29,0)),"")</f>
        <v>752.57623226071905</v>
      </c>
      <c r="O1426" s="23">
        <f t="shared" si="309"/>
        <v>14080769.761805579</v>
      </c>
      <c r="P1426" s="23">
        <f t="shared" si="310"/>
        <v>13935882.205608061</v>
      </c>
      <c r="Q1426" s="23">
        <f t="shared" si="311"/>
        <v>1678050195.7641144</v>
      </c>
      <c r="R1426" s="23">
        <f t="shared" si="312"/>
        <v>7173254104.6998997</v>
      </c>
      <c r="S1426" s="23">
        <f t="shared" si="313"/>
        <v>5495203908.9357853</v>
      </c>
      <c r="T1426" s="16">
        <f>IFERROR(INDEX(Cost_Components!$R$2:$R$29,MATCH(E1426,Cost_Components!$A$2:$A$29,0)),"")</f>
        <v>1</v>
      </c>
      <c r="U1426" s="26">
        <f>IFERROR(INDEX(Cost_Components!$Q$2:$Q$29,MATCH(E1426,Cost_Components!$A$2:$A$29,0)),"")</f>
        <v>2023</v>
      </c>
      <c r="V1426" s="30">
        <f>1/(1+Calculation_Assumptions!$B$5)^(B1426-Calculation_Assumptions!$B$2)</f>
        <v>0.55367575418633497</v>
      </c>
      <c r="W1426" s="23">
        <f t="shared" si="314"/>
        <v>929095707.70222306</v>
      </c>
      <c r="X1426" s="23">
        <f t="shared" si="315"/>
        <v>3971656876.3899398</v>
      </c>
      <c r="Y1426" s="23">
        <f t="shared" si="316"/>
        <v>3042561168.687717</v>
      </c>
      <c r="Z1426" s="17">
        <f>IFERROR(INDEX(Cost_Components!$T$2:$T$29,MATCH(E1426,Cost_Components!$A$2:$A$29,0)),"")</f>
        <v>0.8</v>
      </c>
      <c r="AA1426" s="26">
        <f>IFERROR(INDEX(Cost_Components!$U$2:$U$29,MATCH(E1426,Cost_Components!$A$2:$A$29,0)),"")</f>
        <v>2025</v>
      </c>
      <c r="AB1426" s="26">
        <f>IFERROR(INDEX(Cost_Components!$V$2:$V$29,MATCH(E1426,Cost_Components!$A$2:$A$29,0)),"")</f>
        <v>2050</v>
      </c>
      <c r="AC1426" s="26">
        <f>IFERROR(INDEX(Cost_Components!$M$2:$M$29,MATCH(E1426,Cost_Components!$A$2:$A$29,0)),"")</f>
        <v>30</v>
      </c>
      <c r="AD1426" s="26">
        <f>IFERROR(INDEX(Cost_Components!$N$2:$N$29,MATCH(E1426,Cost_Components!$A$2:$A$29,0)),"")</f>
        <v>95</v>
      </c>
      <c r="AE1426" s="16" t="str">
        <f>IFERROR(INDEX(Cost_Components!$O$2:$O$29,MATCH(E1426,Cost_Components!$A$2:$A$29,0)),"")</f>
        <v>Both</v>
      </c>
      <c r="AF1426" s="11">
        <v>23467949.603009298</v>
      </c>
      <c r="AG1426" s="11">
        <v>23226470.3426801</v>
      </c>
      <c r="AH1426" s="23">
        <f t="shared" si="317"/>
        <v>1</v>
      </c>
      <c r="AI1426" s="10">
        <v>319784682.33108002</v>
      </c>
      <c r="AJ1426" s="29">
        <f t="shared" si="318"/>
        <v>5.2474376931750362</v>
      </c>
      <c r="AK1426" s="29">
        <f t="shared" si="319"/>
        <v>22.43151251776742</v>
      </c>
      <c r="AL1426" s="29">
        <f t="shared" si="320"/>
        <v>17.184074824592386</v>
      </c>
      <c r="AM1426" s="29">
        <f t="shared" si="321"/>
        <v>9.5144055885006011</v>
      </c>
    </row>
    <row r="1427" spans="1:39">
      <c r="A1427" t="s">
        <v>115</v>
      </c>
      <c r="B1427" s="20">
        <v>2046</v>
      </c>
      <c r="C1427" t="s">
        <v>268</v>
      </c>
      <c r="D1427" t="s">
        <v>272</v>
      </c>
      <c r="E1427" s="22" t="s">
        <v>368</v>
      </c>
      <c r="F1427" s="22" t="s">
        <v>369</v>
      </c>
      <c r="G1427" s="22" t="s">
        <v>269</v>
      </c>
      <c r="H1427" s="22" t="s">
        <v>237</v>
      </c>
      <c r="I1427" s="22" t="s">
        <v>309</v>
      </c>
      <c r="J1427" s="17">
        <f>IFERROR(INDEX(Cost_Components!$K$2:$K$29,MATCH(E1427,Cost_Components!$A$2:$A$29,0)),"")</f>
        <v>0.6</v>
      </c>
      <c r="K1427" s="17">
        <f t="shared" si="308"/>
        <v>0.70153846153846156</v>
      </c>
      <c r="L1427" s="17">
        <f>IFERROR(INDEX(Cost_Components!$S$2:$S$29,MATCH(E1427,Cost_Components!$A$2:$A$29,0)),"")</f>
        <v>0.16</v>
      </c>
      <c r="M1427" s="28">
        <f>IFERROR(INDEX(Cost_Components!$L$2:$L$29,MATCH(E1427,Cost_Components!$A$2:$A$29,0)),"")</f>
        <v>1</v>
      </c>
      <c r="N1427" s="29">
        <f>IFERROR(INDEX(Cost_Components!$P$2:$P$29,MATCH(E1427,Cost_Components!$A$2:$A$29,0)),"")</f>
        <v>752.57623226071905</v>
      </c>
      <c r="O1427" s="23">
        <f t="shared" si="309"/>
        <v>14325386.68303548</v>
      </c>
      <c r="P1427" s="23">
        <f t="shared" si="310"/>
        <v>14165631.321979439</v>
      </c>
      <c r="Q1427" s="23">
        <f t="shared" si="311"/>
        <v>1705714791.6623545</v>
      </c>
      <c r="R1427" s="23">
        <f t="shared" si="312"/>
        <v>7563247944.9724693</v>
      </c>
      <c r="S1427" s="23">
        <f t="shared" si="313"/>
        <v>5857533153.3101149</v>
      </c>
      <c r="T1427" s="16">
        <f>IFERROR(INDEX(Cost_Components!$R$2:$R$29,MATCH(E1427,Cost_Components!$A$2:$A$29,0)),"")</f>
        <v>1</v>
      </c>
      <c r="U1427" s="26">
        <f>IFERROR(INDEX(Cost_Components!$Q$2:$Q$29,MATCH(E1427,Cost_Components!$A$2:$A$29,0)),"")</f>
        <v>2023</v>
      </c>
      <c r="V1427" s="30">
        <f>1/(1+Calculation_Assumptions!$B$5)^(B1427-Calculation_Assumptions!$B$2)</f>
        <v>0.5375492759090631</v>
      </c>
      <c r="W1427" s="23">
        <f t="shared" si="314"/>
        <v>916905751.16547704</v>
      </c>
      <c r="X1427" s="23">
        <f t="shared" si="315"/>
        <v>4065618456.3406606</v>
      </c>
      <c r="Y1427" s="23">
        <f t="shared" si="316"/>
        <v>3148712705.1751833</v>
      </c>
      <c r="Z1427" s="17">
        <f>IFERROR(INDEX(Cost_Components!$T$2:$T$29,MATCH(E1427,Cost_Components!$A$2:$A$29,0)),"")</f>
        <v>0.8</v>
      </c>
      <c r="AA1427" s="26">
        <f>IFERROR(INDEX(Cost_Components!$U$2:$U$29,MATCH(E1427,Cost_Components!$A$2:$A$29,0)),"")</f>
        <v>2025</v>
      </c>
      <c r="AB1427" s="26">
        <f>IFERROR(INDEX(Cost_Components!$V$2:$V$29,MATCH(E1427,Cost_Components!$A$2:$A$29,0)),"")</f>
        <v>2050</v>
      </c>
      <c r="AC1427" s="26">
        <f>IFERROR(INDEX(Cost_Components!$M$2:$M$29,MATCH(E1427,Cost_Components!$A$2:$A$29,0)),"")</f>
        <v>30</v>
      </c>
      <c r="AD1427" s="26">
        <f>IFERROR(INDEX(Cost_Components!$N$2:$N$29,MATCH(E1427,Cost_Components!$A$2:$A$29,0)),"")</f>
        <v>95</v>
      </c>
      <c r="AE1427" s="16" t="str">
        <f>IFERROR(INDEX(Cost_Components!$O$2:$O$29,MATCH(E1427,Cost_Components!$A$2:$A$29,0)),"")</f>
        <v>Both</v>
      </c>
      <c r="AF1427" s="11">
        <v>23875644.471725799</v>
      </c>
      <c r="AG1427" s="11">
        <v>23609385.5366324</v>
      </c>
      <c r="AH1427" s="23">
        <f t="shared" si="317"/>
        <v>1</v>
      </c>
      <c r="AI1427" s="10">
        <v>320645615.981408</v>
      </c>
      <c r="AJ1427" s="29">
        <f t="shared" si="318"/>
        <v>5.3196261125904707</v>
      </c>
      <c r="AK1427" s="29">
        <f t="shared" si="319"/>
        <v>23.587560746225854</v>
      </c>
      <c r="AL1427" s="29">
        <f t="shared" si="320"/>
        <v>18.267934633635385</v>
      </c>
      <c r="AM1427" s="29">
        <f t="shared" si="321"/>
        <v>9.8199150346647972</v>
      </c>
    </row>
    <row r="1428" spans="1:39">
      <c r="A1428" t="s">
        <v>115</v>
      </c>
      <c r="B1428" s="20">
        <v>2047</v>
      </c>
      <c r="C1428" t="s">
        <v>268</v>
      </c>
      <c r="D1428" t="s">
        <v>272</v>
      </c>
      <c r="E1428" s="22" t="s">
        <v>368</v>
      </c>
      <c r="F1428" s="22" t="s">
        <v>369</v>
      </c>
      <c r="G1428" s="22" t="s">
        <v>269</v>
      </c>
      <c r="H1428" s="22" t="s">
        <v>237</v>
      </c>
      <c r="I1428" s="22" t="s">
        <v>309</v>
      </c>
      <c r="J1428" s="17">
        <f>IFERROR(INDEX(Cost_Components!$K$2:$K$29,MATCH(E1428,Cost_Components!$A$2:$A$29,0)),"")</f>
        <v>0.6</v>
      </c>
      <c r="K1428" s="17">
        <f t="shared" si="308"/>
        <v>0.72615384615384615</v>
      </c>
      <c r="L1428" s="17">
        <f>IFERROR(INDEX(Cost_Components!$S$2:$S$29,MATCH(E1428,Cost_Components!$A$2:$A$29,0)),"")</f>
        <v>0.16</v>
      </c>
      <c r="M1428" s="28">
        <f>IFERROR(INDEX(Cost_Components!$L$2:$L$29,MATCH(E1428,Cost_Components!$A$2:$A$29,0)),"")</f>
        <v>1</v>
      </c>
      <c r="N1428" s="29">
        <f>IFERROR(INDEX(Cost_Components!$P$2:$P$29,MATCH(E1428,Cost_Components!$A$2:$A$29,0)),"")</f>
        <v>752.57623226071905</v>
      </c>
      <c r="O1428" s="23">
        <f t="shared" si="309"/>
        <v>14563245.62798514</v>
      </c>
      <c r="P1428" s="23">
        <f t="shared" si="310"/>
        <v>14387900.07831138</v>
      </c>
      <c r="Q1428" s="23">
        <f t="shared" si="311"/>
        <v>1732478660.9726851</v>
      </c>
      <c r="R1428" s="23">
        <f t="shared" si="312"/>
        <v>7958611679.1088037</v>
      </c>
      <c r="S1428" s="23">
        <f t="shared" si="313"/>
        <v>6226133018.1361189</v>
      </c>
      <c r="T1428" s="16">
        <f>IFERROR(INDEX(Cost_Components!$R$2:$R$29,MATCH(E1428,Cost_Components!$A$2:$A$29,0)),"")</f>
        <v>1</v>
      </c>
      <c r="U1428" s="26">
        <f>IFERROR(INDEX(Cost_Components!$Q$2:$Q$29,MATCH(E1428,Cost_Components!$A$2:$A$29,0)),"")</f>
        <v>2023</v>
      </c>
      <c r="V1428" s="30">
        <f>1/(1+Calculation_Assumptions!$B$5)^(B1428-Calculation_Assumptions!$B$2)</f>
        <v>0.52189250088258554</v>
      </c>
      <c r="W1428" s="23">
        <f t="shared" si="314"/>
        <v>904167621.1007477</v>
      </c>
      <c r="X1428" s="23">
        <f t="shared" si="315"/>
        <v>4153539752.7634468</v>
      </c>
      <c r="Y1428" s="23">
        <f t="shared" si="316"/>
        <v>3249372131.6626992</v>
      </c>
      <c r="Z1428" s="17">
        <f>IFERROR(INDEX(Cost_Components!$T$2:$T$29,MATCH(E1428,Cost_Components!$A$2:$A$29,0)),"")</f>
        <v>0.8</v>
      </c>
      <c r="AA1428" s="26">
        <f>IFERROR(INDEX(Cost_Components!$U$2:$U$29,MATCH(E1428,Cost_Components!$A$2:$A$29,0)),"")</f>
        <v>2025</v>
      </c>
      <c r="AB1428" s="26">
        <f>IFERROR(INDEX(Cost_Components!$V$2:$V$29,MATCH(E1428,Cost_Components!$A$2:$A$29,0)),"")</f>
        <v>2050</v>
      </c>
      <c r="AC1428" s="26">
        <f>IFERROR(INDEX(Cost_Components!$M$2:$M$29,MATCH(E1428,Cost_Components!$A$2:$A$29,0)),"")</f>
        <v>30</v>
      </c>
      <c r="AD1428" s="26">
        <f>IFERROR(INDEX(Cost_Components!$N$2:$N$29,MATCH(E1428,Cost_Components!$A$2:$A$29,0)),"")</f>
        <v>95</v>
      </c>
      <c r="AE1428" s="16" t="str">
        <f>IFERROR(INDEX(Cost_Components!$O$2:$O$29,MATCH(E1428,Cost_Components!$A$2:$A$29,0)),"")</f>
        <v>Both</v>
      </c>
      <c r="AF1428" s="11">
        <v>24272076.046641901</v>
      </c>
      <c r="AG1428" s="11">
        <v>23979833.463852301</v>
      </c>
      <c r="AH1428" s="23">
        <f t="shared" si="317"/>
        <v>1</v>
      </c>
      <c r="AI1428" s="10">
        <v>321429520.52287501</v>
      </c>
      <c r="AJ1428" s="29">
        <f t="shared" si="318"/>
        <v>5.3899176969011178</v>
      </c>
      <c r="AK1428" s="29">
        <f t="shared" si="319"/>
        <v>24.760052113951424</v>
      </c>
      <c r="AL1428" s="29">
        <f t="shared" si="320"/>
        <v>19.370134417050306</v>
      </c>
      <c r="AM1428" s="29">
        <f t="shared" si="321"/>
        <v>10.109127893346226</v>
      </c>
    </row>
    <row r="1429" spans="1:39">
      <c r="A1429" t="s">
        <v>115</v>
      </c>
      <c r="B1429" s="20">
        <v>2048</v>
      </c>
      <c r="C1429" t="s">
        <v>268</v>
      </c>
      <c r="D1429" t="s">
        <v>272</v>
      </c>
      <c r="E1429" s="22" t="s">
        <v>368</v>
      </c>
      <c r="F1429" s="22" t="s">
        <v>369</v>
      </c>
      <c r="G1429" s="22" t="s">
        <v>269</v>
      </c>
      <c r="H1429" s="22" t="s">
        <v>237</v>
      </c>
      <c r="I1429" s="22" t="s">
        <v>309</v>
      </c>
      <c r="J1429" s="17">
        <f>IFERROR(INDEX(Cost_Components!$K$2:$K$29,MATCH(E1429,Cost_Components!$A$2:$A$29,0)),"")</f>
        <v>0.6</v>
      </c>
      <c r="K1429" s="17">
        <f t="shared" si="308"/>
        <v>0.75076923076923086</v>
      </c>
      <c r="L1429" s="17">
        <f>IFERROR(INDEX(Cost_Components!$S$2:$S$29,MATCH(E1429,Cost_Components!$A$2:$A$29,0)),"")</f>
        <v>0.16</v>
      </c>
      <c r="M1429" s="28">
        <f>IFERROR(INDEX(Cost_Components!$L$2:$L$29,MATCH(E1429,Cost_Components!$A$2:$A$29,0)),"")</f>
        <v>1</v>
      </c>
      <c r="N1429" s="29">
        <f>IFERROR(INDEX(Cost_Components!$P$2:$P$29,MATCH(E1429,Cost_Components!$A$2:$A$29,0)),"")</f>
        <v>752.57623226071905</v>
      </c>
      <c r="O1429" s="23">
        <f t="shared" si="309"/>
        <v>14794831.768875118</v>
      </c>
      <c r="P1429" s="23">
        <f t="shared" si="310"/>
        <v>14603205.90379254</v>
      </c>
      <c r="Q1429" s="23">
        <f t="shared" si="311"/>
        <v>1758404108.4805887</v>
      </c>
      <c r="R1429" s="23">
        <f t="shared" si="312"/>
        <v>8359243861.2015362</v>
      </c>
      <c r="S1429" s="23">
        <f t="shared" si="313"/>
        <v>6600839752.7209473</v>
      </c>
      <c r="T1429" s="16">
        <f>IFERROR(INDEX(Cost_Components!$R$2:$R$29,MATCH(E1429,Cost_Components!$A$2:$A$29,0)),"")</f>
        <v>1</v>
      </c>
      <c r="U1429" s="26">
        <f>IFERROR(INDEX(Cost_Components!$Q$2:$Q$29,MATCH(E1429,Cost_Components!$A$2:$A$29,0)),"")</f>
        <v>2023</v>
      </c>
      <c r="V1429" s="30">
        <f>1/(1+Calculation_Assumptions!$B$5)^(B1429-Calculation_Assumptions!$B$2)</f>
        <v>0.50669174842969467</v>
      </c>
      <c r="W1429" s="23">
        <f t="shared" si="314"/>
        <v>890968852.17198801</v>
      </c>
      <c r="X1429" s="23">
        <f t="shared" si="315"/>
        <v>4235559887.5823984</v>
      </c>
      <c r="Y1429" s="23">
        <f t="shared" si="316"/>
        <v>3344591035.4104099</v>
      </c>
      <c r="Z1429" s="17">
        <f>IFERROR(INDEX(Cost_Components!$T$2:$T$29,MATCH(E1429,Cost_Components!$A$2:$A$29,0)),"")</f>
        <v>0.8</v>
      </c>
      <c r="AA1429" s="26">
        <f>IFERROR(INDEX(Cost_Components!$U$2:$U$29,MATCH(E1429,Cost_Components!$A$2:$A$29,0)),"")</f>
        <v>2025</v>
      </c>
      <c r="AB1429" s="26">
        <f>IFERROR(INDEX(Cost_Components!$V$2:$V$29,MATCH(E1429,Cost_Components!$A$2:$A$29,0)),"")</f>
        <v>2050</v>
      </c>
      <c r="AC1429" s="26">
        <f>IFERROR(INDEX(Cost_Components!$M$2:$M$29,MATCH(E1429,Cost_Components!$A$2:$A$29,0)),"")</f>
        <v>30</v>
      </c>
      <c r="AD1429" s="26">
        <f>IFERROR(INDEX(Cost_Components!$N$2:$N$29,MATCH(E1429,Cost_Components!$A$2:$A$29,0)),"")</f>
        <v>95</v>
      </c>
      <c r="AE1429" s="16" t="str">
        <f>IFERROR(INDEX(Cost_Components!$O$2:$O$29,MATCH(E1429,Cost_Components!$A$2:$A$29,0)),"")</f>
        <v>Both</v>
      </c>
      <c r="AF1429" s="11">
        <v>24658052.948125198</v>
      </c>
      <c r="AG1429" s="11">
        <v>24338676.506320901</v>
      </c>
      <c r="AH1429" s="23">
        <f t="shared" si="317"/>
        <v>1</v>
      </c>
      <c r="AI1429" s="10">
        <v>322136832.26016098</v>
      </c>
      <c r="AJ1429" s="29">
        <f t="shared" si="318"/>
        <v>5.4585627360378446</v>
      </c>
      <c r="AK1429" s="29">
        <f t="shared" si="319"/>
        <v>25.949357614749641</v>
      </c>
      <c r="AL1429" s="29">
        <f t="shared" si="320"/>
        <v>20.490794878711796</v>
      </c>
      <c r="AM1429" s="29">
        <f t="shared" si="321"/>
        <v>10.382516683808712</v>
      </c>
    </row>
    <row r="1430" spans="1:39">
      <c r="A1430" t="s">
        <v>115</v>
      </c>
      <c r="B1430" s="20">
        <v>2049</v>
      </c>
      <c r="C1430" t="s">
        <v>268</v>
      </c>
      <c r="D1430" t="s">
        <v>272</v>
      </c>
      <c r="E1430" s="22" t="s">
        <v>368</v>
      </c>
      <c r="F1430" s="22" t="s">
        <v>369</v>
      </c>
      <c r="G1430" s="22" t="s">
        <v>269</v>
      </c>
      <c r="H1430" s="22" t="s">
        <v>237</v>
      </c>
      <c r="I1430" s="22" t="s">
        <v>309</v>
      </c>
      <c r="J1430" s="17">
        <f>IFERROR(INDEX(Cost_Components!$K$2:$K$29,MATCH(E1430,Cost_Components!$A$2:$A$29,0)),"")</f>
        <v>0.6</v>
      </c>
      <c r="K1430" s="17">
        <f t="shared" si="308"/>
        <v>0.77538461538461545</v>
      </c>
      <c r="L1430" s="17">
        <f>IFERROR(INDEX(Cost_Components!$S$2:$S$29,MATCH(E1430,Cost_Components!$A$2:$A$29,0)),"")</f>
        <v>0.16</v>
      </c>
      <c r="M1430" s="28">
        <f>IFERROR(INDEX(Cost_Components!$L$2:$L$29,MATCH(E1430,Cost_Components!$A$2:$A$29,0)),"")</f>
        <v>1</v>
      </c>
      <c r="N1430" s="29">
        <f>IFERROR(INDEX(Cost_Components!$P$2:$P$29,MATCH(E1430,Cost_Components!$A$2:$A$29,0)),"")</f>
        <v>752.57623226071905</v>
      </c>
      <c r="O1430" s="23">
        <f t="shared" si="309"/>
        <v>15021932.51827902</v>
      </c>
      <c r="P1430" s="23">
        <f t="shared" si="310"/>
        <v>14813345.2433025</v>
      </c>
      <c r="Q1430" s="23">
        <f t="shared" si="311"/>
        <v>1783707448.0610943</v>
      </c>
      <c r="R1430" s="23">
        <f t="shared" si="312"/>
        <v>8765838900.6832695</v>
      </c>
      <c r="S1430" s="23">
        <f t="shared" si="313"/>
        <v>6982131452.6221752</v>
      </c>
      <c r="T1430" s="16">
        <f>IFERROR(INDEX(Cost_Components!$R$2:$R$29,MATCH(E1430,Cost_Components!$A$2:$A$29,0)),"")</f>
        <v>1</v>
      </c>
      <c r="U1430" s="26">
        <f>IFERROR(INDEX(Cost_Components!$Q$2:$Q$29,MATCH(E1430,Cost_Components!$A$2:$A$29,0)),"")</f>
        <v>2023</v>
      </c>
      <c r="V1430" s="30">
        <f>1/(1+Calculation_Assumptions!$B$5)^(B1430-Calculation_Assumptions!$B$2)</f>
        <v>0.49193373633950943</v>
      </c>
      <c r="W1430" s="23">
        <f t="shared" si="314"/>
        <v>877465869.46130562</v>
      </c>
      <c r="X1430" s="23">
        <f t="shared" si="315"/>
        <v>4312211882.5633383</v>
      </c>
      <c r="Y1430" s="23">
        <f t="shared" si="316"/>
        <v>3434746013.1020331</v>
      </c>
      <c r="Z1430" s="17">
        <f>IFERROR(INDEX(Cost_Components!$T$2:$T$29,MATCH(E1430,Cost_Components!$A$2:$A$29,0)),"")</f>
        <v>0.8</v>
      </c>
      <c r="AA1430" s="26">
        <f>IFERROR(INDEX(Cost_Components!$U$2:$U$29,MATCH(E1430,Cost_Components!$A$2:$A$29,0)),"")</f>
        <v>2025</v>
      </c>
      <c r="AB1430" s="26">
        <f>IFERROR(INDEX(Cost_Components!$V$2:$V$29,MATCH(E1430,Cost_Components!$A$2:$A$29,0)),"")</f>
        <v>2050</v>
      </c>
      <c r="AC1430" s="26">
        <f>IFERROR(INDEX(Cost_Components!$M$2:$M$29,MATCH(E1430,Cost_Components!$A$2:$A$29,0)),"")</f>
        <v>30</v>
      </c>
      <c r="AD1430" s="26">
        <f>IFERROR(INDEX(Cost_Components!$N$2:$N$29,MATCH(E1430,Cost_Components!$A$2:$A$29,0)),"")</f>
        <v>95</v>
      </c>
      <c r="AE1430" s="16" t="str">
        <f>IFERROR(INDEX(Cost_Components!$O$2:$O$29,MATCH(E1430,Cost_Components!$A$2:$A$29,0)),"")</f>
        <v>Both</v>
      </c>
      <c r="AF1430" s="11">
        <v>25036554.197131701</v>
      </c>
      <c r="AG1430" s="11">
        <v>24688908.738837499</v>
      </c>
      <c r="AH1430" s="23">
        <f t="shared" si="317"/>
        <v>1</v>
      </c>
      <c r="AI1430" s="10">
        <v>322765819.75268102</v>
      </c>
      <c r="AJ1430" s="29">
        <f t="shared" si="318"/>
        <v>5.5263207530086618</v>
      </c>
      <c r="AK1430" s="29">
        <f t="shared" si="319"/>
        <v>27.158510487263133</v>
      </c>
      <c r="AL1430" s="29">
        <f t="shared" si="320"/>
        <v>21.632189734254471</v>
      </c>
      <c r="AM1430" s="29">
        <f t="shared" si="321"/>
        <v>10.641603921176982</v>
      </c>
    </row>
    <row r="1431" spans="1:39">
      <c r="A1431" t="s">
        <v>115</v>
      </c>
      <c r="B1431" s="20">
        <v>2050</v>
      </c>
      <c r="C1431" t="s">
        <v>268</v>
      </c>
      <c r="D1431" t="s">
        <v>272</v>
      </c>
      <c r="E1431" s="22" t="s">
        <v>368</v>
      </c>
      <c r="F1431" s="22" t="s">
        <v>369</v>
      </c>
      <c r="G1431" s="22" t="s">
        <v>269</v>
      </c>
      <c r="H1431" s="22" t="s">
        <v>237</v>
      </c>
      <c r="I1431" s="22" t="s">
        <v>309</v>
      </c>
      <c r="J1431" s="17">
        <f>IFERROR(INDEX(Cost_Components!$K$2:$K$29,MATCH(E1431,Cost_Components!$A$2:$A$29,0)),"")</f>
        <v>0.6</v>
      </c>
      <c r="K1431" s="17">
        <f t="shared" si="308"/>
        <v>0.8</v>
      </c>
      <c r="L1431" s="17">
        <f>IFERROR(INDEX(Cost_Components!$S$2:$S$29,MATCH(E1431,Cost_Components!$A$2:$A$29,0)),"")</f>
        <v>0.16</v>
      </c>
      <c r="M1431" s="28">
        <f>IFERROR(INDEX(Cost_Components!$L$2:$L$29,MATCH(E1431,Cost_Components!$A$2:$A$29,0)),"")</f>
        <v>1</v>
      </c>
      <c r="N1431" s="29">
        <f>IFERROR(INDEX(Cost_Components!$P$2:$P$29,MATCH(E1431,Cost_Components!$A$2:$A$29,0)),"")</f>
        <v>752.57623226071905</v>
      </c>
      <c r="O1431" s="23">
        <f t="shared" si="309"/>
        <v>15244434.30804828</v>
      </c>
      <c r="P1431" s="23">
        <f t="shared" si="310"/>
        <v>15018252.342844019</v>
      </c>
      <c r="Q1431" s="23">
        <f t="shared" si="311"/>
        <v>1808380762.1309228</v>
      </c>
      <c r="R1431" s="23">
        <f t="shared" si="312"/>
        <v>9178079147.5976143</v>
      </c>
      <c r="S1431" s="23">
        <f t="shared" si="313"/>
        <v>7369698385.466692</v>
      </c>
      <c r="T1431" s="16">
        <f>IFERROR(INDEX(Cost_Components!$R$2:$R$29,MATCH(E1431,Cost_Components!$A$2:$A$29,0)),"")</f>
        <v>1</v>
      </c>
      <c r="U1431" s="26">
        <f>IFERROR(INDEX(Cost_Components!$Q$2:$Q$29,MATCH(E1431,Cost_Components!$A$2:$A$29,0)),"")</f>
        <v>2023</v>
      </c>
      <c r="V1431" s="30">
        <f>1/(1+Calculation_Assumptions!$B$5)^(B1431-Calculation_Assumptions!$B$2)</f>
        <v>0.47760556926165965</v>
      </c>
      <c r="W1431" s="23">
        <f t="shared" si="314"/>
        <v>863692723.33937335</v>
      </c>
      <c r="X1431" s="23">
        <f t="shared" si="315"/>
        <v>4383501716.0169268</v>
      </c>
      <c r="Y1431" s="23">
        <f t="shared" si="316"/>
        <v>3519808992.6775537</v>
      </c>
      <c r="Z1431" s="17">
        <f>IFERROR(INDEX(Cost_Components!$T$2:$T$29,MATCH(E1431,Cost_Components!$A$2:$A$29,0)),"")</f>
        <v>0.8</v>
      </c>
      <c r="AA1431" s="26">
        <f>IFERROR(INDEX(Cost_Components!$U$2:$U$29,MATCH(E1431,Cost_Components!$A$2:$A$29,0)),"")</f>
        <v>2025</v>
      </c>
      <c r="AB1431" s="26">
        <f>IFERROR(INDEX(Cost_Components!$V$2:$V$29,MATCH(E1431,Cost_Components!$A$2:$A$29,0)),"")</f>
        <v>2050</v>
      </c>
      <c r="AC1431" s="26">
        <f>IFERROR(INDEX(Cost_Components!$M$2:$M$29,MATCH(E1431,Cost_Components!$A$2:$A$29,0)),"")</f>
        <v>30</v>
      </c>
      <c r="AD1431" s="26">
        <f>IFERROR(INDEX(Cost_Components!$N$2:$N$29,MATCH(E1431,Cost_Components!$A$2:$A$29,0)),"")</f>
        <v>95</v>
      </c>
      <c r="AE1431" s="16" t="str">
        <f>IFERROR(INDEX(Cost_Components!$O$2:$O$29,MATCH(E1431,Cost_Components!$A$2:$A$29,0)),"")</f>
        <v>Both</v>
      </c>
      <c r="AF1431" s="11">
        <v>25407390.513413802</v>
      </c>
      <c r="AG1431" s="11">
        <v>25030420.5714067</v>
      </c>
      <c r="AH1431" s="23">
        <f t="shared" si="317"/>
        <v>1</v>
      </c>
      <c r="AI1431" s="10">
        <v>323312042.56328499</v>
      </c>
      <c r="AJ1431" s="29">
        <f t="shared" si="318"/>
        <v>5.5932984982362699</v>
      </c>
      <c r="AK1431" s="29">
        <f t="shared" si="319"/>
        <v>28.387681061404017</v>
      </c>
      <c r="AL1431" s="29">
        <f t="shared" si="320"/>
        <v>22.794382563167748</v>
      </c>
      <c r="AM1431" s="29">
        <f t="shared" si="321"/>
        <v>10.886724060049781</v>
      </c>
    </row>
    <row r="1432" spans="1:39">
      <c r="A1432" t="s">
        <v>115</v>
      </c>
      <c r="B1432" s="20">
        <v>2025</v>
      </c>
      <c r="C1432" t="s">
        <v>268</v>
      </c>
      <c r="D1432" t="s">
        <v>272</v>
      </c>
      <c r="E1432" s="22" t="s">
        <v>365</v>
      </c>
      <c r="F1432" s="22" t="s">
        <v>366</v>
      </c>
      <c r="G1432" s="22" t="s">
        <v>269</v>
      </c>
      <c r="H1432" s="22" t="s">
        <v>237</v>
      </c>
      <c r="I1432" s="22" t="s">
        <v>309</v>
      </c>
      <c r="J1432" s="17">
        <f>IFERROR(INDEX(Cost_Components!$K$2:$K$29,MATCH(E1432,Cost_Components!$A$2:$A$29,0)),"")</f>
        <v>0.2</v>
      </c>
      <c r="K1432" s="17">
        <f t="shared" si="308"/>
        <v>0.18461538461538463</v>
      </c>
      <c r="L1432" s="17">
        <f>IFERROR(INDEX(Cost_Components!$S$2:$S$29,MATCH(E1432,Cost_Components!$A$2:$A$29,0)),"")</f>
        <v>0.16</v>
      </c>
      <c r="M1432" s="28">
        <f>IFERROR(INDEX(Cost_Components!$L$2:$L$29,MATCH(E1432,Cost_Components!$A$2:$A$29,0)),"")</f>
        <v>1</v>
      </c>
      <c r="N1432" s="29">
        <f>IFERROR(INDEX(Cost_Components!$P$2:$P$29,MATCH(E1432,Cost_Components!$A$2:$A$29,0)),"")</f>
        <v>1154.0355216616899</v>
      </c>
      <c r="O1432" s="23">
        <f t="shared" si="309"/>
        <v>2928652.0367653798</v>
      </c>
      <c r="P1432" s="23">
        <f t="shared" si="310"/>
        <v>2928473.0955285002</v>
      </c>
      <c r="Q1432" s="23">
        <f t="shared" si="311"/>
        <v>540729916.23527312</v>
      </c>
      <c r="R1432" s="23">
        <f t="shared" si="312"/>
        <v>623957258.03337348</v>
      </c>
      <c r="S1432" s="23">
        <f t="shared" si="313"/>
        <v>83227341.798100352</v>
      </c>
      <c r="T1432" s="16">
        <f>IFERROR(INDEX(Cost_Components!$R$2:$R$29,MATCH(E1432,Cost_Components!$A$2:$A$29,0)),"")</f>
        <v>1</v>
      </c>
      <c r="U1432" s="26">
        <f>IFERROR(INDEX(Cost_Components!$Q$2:$Q$29,MATCH(E1432,Cost_Components!$A$2:$A$29,0)),"")</f>
        <v>2023</v>
      </c>
      <c r="V1432" s="30">
        <f>1/(1+Calculation_Assumptions!$B$5)^(B1432-Calculation_Assumptions!$B$2)</f>
        <v>1</v>
      </c>
      <c r="W1432" s="23">
        <f t="shared" si="314"/>
        <v>540729916.23527312</v>
      </c>
      <c r="X1432" s="23">
        <f t="shared" si="315"/>
        <v>623957258.03337348</v>
      </c>
      <c r="Y1432" s="23">
        <f t="shared" si="316"/>
        <v>83227341.798100352</v>
      </c>
      <c r="Z1432" s="17">
        <f>IFERROR(INDEX(Cost_Components!$T$2:$T$29,MATCH(E1432,Cost_Components!$A$2:$A$29,0)),"")</f>
        <v>0.8</v>
      </c>
      <c r="AA1432" s="26">
        <f>IFERROR(INDEX(Cost_Components!$U$2:$U$29,MATCH(E1432,Cost_Components!$A$2:$A$29,0)),"")</f>
        <v>2025</v>
      </c>
      <c r="AB1432" s="26">
        <f>IFERROR(INDEX(Cost_Components!$V$2:$V$29,MATCH(E1432,Cost_Components!$A$2:$A$29,0)),"")</f>
        <v>2050</v>
      </c>
      <c r="AC1432" s="26">
        <f>IFERROR(INDEX(Cost_Components!$M$2:$M$29,MATCH(E1432,Cost_Components!$A$2:$A$29,0)),"")</f>
        <v>30</v>
      </c>
      <c r="AD1432" s="26">
        <f>IFERROR(INDEX(Cost_Components!$N$2:$N$29,MATCH(E1432,Cost_Components!$A$2:$A$29,0)),"")</f>
        <v>95</v>
      </c>
      <c r="AE1432" s="16" t="str">
        <f>IFERROR(INDEX(Cost_Components!$O$2:$O$29,MATCH(E1432,Cost_Components!$A$2:$A$29,0)),"")</f>
        <v>Both</v>
      </c>
      <c r="AF1432" s="11">
        <v>14643260.183826899</v>
      </c>
      <c r="AG1432" s="11">
        <v>14642365.477642501</v>
      </c>
      <c r="AH1432" s="23">
        <f t="shared" si="317"/>
        <v>1</v>
      </c>
      <c r="AI1432" s="10">
        <v>288391907.64445603</v>
      </c>
      <c r="AJ1432" s="29">
        <f t="shared" si="318"/>
        <v>1.8749829724830975</v>
      </c>
      <c r="AK1432" s="29">
        <f t="shared" si="319"/>
        <v>2.1635740861446751</v>
      </c>
      <c r="AL1432" s="29">
        <f t="shared" si="320"/>
        <v>0.28859111366157741</v>
      </c>
      <c r="AM1432" s="29">
        <f t="shared" si="321"/>
        <v>0.28859111366157741</v>
      </c>
    </row>
    <row r="1433" spans="1:39">
      <c r="A1433" t="s">
        <v>115</v>
      </c>
      <c r="B1433" s="20">
        <v>2026</v>
      </c>
      <c r="C1433" t="s">
        <v>268</v>
      </c>
      <c r="D1433" t="s">
        <v>272</v>
      </c>
      <c r="E1433" s="22" t="s">
        <v>365</v>
      </c>
      <c r="F1433" s="22" t="s">
        <v>366</v>
      </c>
      <c r="G1433" s="22" t="s">
        <v>269</v>
      </c>
      <c r="H1433" s="22" t="s">
        <v>237</v>
      </c>
      <c r="I1433" s="22" t="s">
        <v>309</v>
      </c>
      <c r="J1433" s="17">
        <f>IFERROR(INDEX(Cost_Components!$K$2:$K$29,MATCH(E1433,Cost_Components!$A$2:$A$29,0)),"")</f>
        <v>0.2</v>
      </c>
      <c r="K1433" s="17">
        <f t="shared" si="308"/>
        <v>0.20923076923076925</v>
      </c>
      <c r="L1433" s="17">
        <f>IFERROR(INDEX(Cost_Components!$S$2:$S$29,MATCH(E1433,Cost_Components!$A$2:$A$29,0)),"")</f>
        <v>0.16</v>
      </c>
      <c r="M1433" s="28">
        <f>IFERROR(INDEX(Cost_Components!$L$2:$L$29,MATCH(E1433,Cost_Components!$A$2:$A$29,0)),"")</f>
        <v>1</v>
      </c>
      <c r="N1433" s="29">
        <f>IFERROR(INDEX(Cost_Components!$P$2:$P$29,MATCH(E1433,Cost_Components!$A$2:$A$29,0)),"")</f>
        <v>1154.0355216616899</v>
      </c>
      <c r="O1433" s="23">
        <f t="shared" si="309"/>
        <v>3022940.3638099204</v>
      </c>
      <c r="P1433" s="23">
        <f t="shared" si="310"/>
        <v>3022405.21491828</v>
      </c>
      <c r="Q1433" s="23">
        <f t="shared" si="311"/>
        <v>558074076.61939669</v>
      </c>
      <c r="R1433" s="23">
        <f t="shared" si="312"/>
        <v>729918394.02986491</v>
      </c>
      <c r="S1433" s="23">
        <f t="shared" si="313"/>
        <v>171844317.41046822</v>
      </c>
      <c r="T1433" s="16">
        <f>IFERROR(INDEX(Cost_Components!$R$2:$R$29,MATCH(E1433,Cost_Components!$A$2:$A$29,0)),"")</f>
        <v>1</v>
      </c>
      <c r="U1433" s="26">
        <f>IFERROR(INDEX(Cost_Components!$Q$2:$Q$29,MATCH(E1433,Cost_Components!$A$2:$A$29,0)),"")</f>
        <v>2023</v>
      </c>
      <c r="V1433" s="30">
        <f>1/(1+Calculation_Assumptions!$B$5)^(B1433-Calculation_Assumptions!$B$2)</f>
        <v>0.970873786407767</v>
      </c>
      <c r="W1433" s="23">
        <f t="shared" si="314"/>
        <v>541819491.86349189</v>
      </c>
      <c r="X1433" s="23">
        <f t="shared" si="315"/>
        <v>708658634.98045135</v>
      </c>
      <c r="Y1433" s="23">
        <f t="shared" si="316"/>
        <v>166839143.11695945</v>
      </c>
      <c r="Z1433" s="17">
        <f>IFERROR(INDEX(Cost_Components!$T$2:$T$29,MATCH(E1433,Cost_Components!$A$2:$A$29,0)),"")</f>
        <v>0.8</v>
      </c>
      <c r="AA1433" s="26">
        <f>IFERROR(INDEX(Cost_Components!$U$2:$U$29,MATCH(E1433,Cost_Components!$A$2:$A$29,0)),"")</f>
        <v>2025</v>
      </c>
      <c r="AB1433" s="26">
        <f>IFERROR(INDEX(Cost_Components!$V$2:$V$29,MATCH(E1433,Cost_Components!$A$2:$A$29,0)),"")</f>
        <v>2050</v>
      </c>
      <c r="AC1433" s="26">
        <f>IFERROR(INDEX(Cost_Components!$M$2:$M$29,MATCH(E1433,Cost_Components!$A$2:$A$29,0)),"")</f>
        <v>30</v>
      </c>
      <c r="AD1433" s="26">
        <f>IFERROR(INDEX(Cost_Components!$N$2:$N$29,MATCH(E1433,Cost_Components!$A$2:$A$29,0)),"")</f>
        <v>95</v>
      </c>
      <c r="AE1433" s="16" t="str">
        <f>IFERROR(INDEX(Cost_Components!$O$2:$O$29,MATCH(E1433,Cost_Components!$A$2:$A$29,0)),"")</f>
        <v>Both</v>
      </c>
      <c r="AF1433" s="11">
        <v>15114701.819049601</v>
      </c>
      <c r="AG1433" s="11">
        <v>15112026.0745914</v>
      </c>
      <c r="AH1433" s="23">
        <f t="shared" si="317"/>
        <v>1</v>
      </c>
      <c r="AI1433" s="10">
        <v>290472130.233437</v>
      </c>
      <c r="AJ1433" s="29">
        <f t="shared" si="318"/>
        <v>1.9212654796551472</v>
      </c>
      <c r="AK1433" s="29">
        <f t="shared" si="319"/>
        <v>2.5128689401054358</v>
      </c>
      <c r="AL1433" s="29">
        <f t="shared" si="320"/>
        <v>0.59160346045028855</v>
      </c>
      <c r="AM1433" s="29">
        <f t="shared" si="321"/>
        <v>0.57437229169930937</v>
      </c>
    </row>
    <row r="1434" spans="1:39">
      <c r="A1434" t="s">
        <v>115</v>
      </c>
      <c r="B1434" s="20">
        <v>2027</v>
      </c>
      <c r="C1434" t="s">
        <v>268</v>
      </c>
      <c r="D1434" t="s">
        <v>272</v>
      </c>
      <c r="E1434" s="22" t="s">
        <v>365</v>
      </c>
      <c r="F1434" s="22" t="s">
        <v>366</v>
      </c>
      <c r="G1434" s="22" t="s">
        <v>269</v>
      </c>
      <c r="H1434" s="22" t="s">
        <v>237</v>
      </c>
      <c r="I1434" s="22" t="s">
        <v>309</v>
      </c>
      <c r="J1434" s="17">
        <f>IFERROR(INDEX(Cost_Components!$K$2:$K$29,MATCH(E1434,Cost_Components!$A$2:$A$29,0)),"")</f>
        <v>0.2</v>
      </c>
      <c r="K1434" s="17">
        <f t="shared" si="308"/>
        <v>0.23384615384615387</v>
      </c>
      <c r="L1434" s="17">
        <f>IFERROR(INDEX(Cost_Components!$S$2:$S$29,MATCH(E1434,Cost_Components!$A$2:$A$29,0)),"")</f>
        <v>0.16</v>
      </c>
      <c r="M1434" s="28">
        <f>IFERROR(INDEX(Cost_Components!$L$2:$L$29,MATCH(E1434,Cost_Components!$A$2:$A$29,0)),"")</f>
        <v>1</v>
      </c>
      <c r="N1434" s="29">
        <f>IFERROR(INDEX(Cost_Components!$P$2:$P$29,MATCH(E1434,Cost_Components!$A$2:$A$29,0)),"")</f>
        <v>1154.0355216616899</v>
      </c>
      <c r="O1434" s="23">
        <f t="shared" si="309"/>
        <v>3118691.33890092</v>
      </c>
      <c r="P1434" s="23">
        <f t="shared" si="310"/>
        <v>3117620.4497203203</v>
      </c>
      <c r="Q1434" s="23">
        <f t="shared" si="311"/>
        <v>575655158.72578275</v>
      </c>
      <c r="R1434" s="23">
        <f t="shared" si="312"/>
        <v>841631152.46296668</v>
      </c>
      <c r="S1434" s="23">
        <f t="shared" si="313"/>
        <v>265975993.73718393</v>
      </c>
      <c r="T1434" s="16">
        <f>IFERROR(INDEX(Cost_Components!$R$2:$R$29,MATCH(E1434,Cost_Components!$A$2:$A$29,0)),"")</f>
        <v>1</v>
      </c>
      <c r="U1434" s="26">
        <f>IFERROR(INDEX(Cost_Components!$Q$2:$Q$29,MATCH(E1434,Cost_Components!$A$2:$A$29,0)),"")</f>
        <v>2023</v>
      </c>
      <c r="V1434" s="30">
        <f>1/(1+Calculation_Assumptions!$B$5)^(B1434-Calculation_Assumptions!$B$2)</f>
        <v>0.94259590913375435</v>
      </c>
      <c r="W1434" s="23">
        <f t="shared" si="314"/>
        <v>542610197.68666482</v>
      </c>
      <c r="X1434" s="23">
        <f t="shared" si="315"/>
        <v>793318081.31111944</v>
      </c>
      <c r="Y1434" s="23">
        <f t="shared" si="316"/>
        <v>250707883.62445465</v>
      </c>
      <c r="Z1434" s="17">
        <f>IFERROR(INDEX(Cost_Components!$T$2:$T$29,MATCH(E1434,Cost_Components!$A$2:$A$29,0)),"")</f>
        <v>0.8</v>
      </c>
      <c r="AA1434" s="26">
        <f>IFERROR(INDEX(Cost_Components!$U$2:$U$29,MATCH(E1434,Cost_Components!$A$2:$A$29,0)),"")</f>
        <v>2025</v>
      </c>
      <c r="AB1434" s="26">
        <f>IFERROR(INDEX(Cost_Components!$V$2:$V$29,MATCH(E1434,Cost_Components!$A$2:$A$29,0)),"")</f>
        <v>2050</v>
      </c>
      <c r="AC1434" s="26">
        <f>IFERROR(INDEX(Cost_Components!$M$2:$M$29,MATCH(E1434,Cost_Components!$A$2:$A$29,0)),"")</f>
        <v>30</v>
      </c>
      <c r="AD1434" s="26">
        <f>IFERROR(INDEX(Cost_Components!$N$2:$N$29,MATCH(E1434,Cost_Components!$A$2:$A$29,0)),"")</f>
        <v>95</v>
      </c>
      <c r="AE1434" s="16" t="str">
        <f>IFERROR(INDEX(Cost_Components!$O$2:$O$29,MATCH(E1434,Cost_Components!$A$2:$A$29,0)),"")</f>
        <v>Both</v>
      </c>
      <c r="AF1434" s="11">
        <v>15593456.6945046</v>
      </c>
      <c r="AG1434" s="11">
        <v>15588102.248601601</v>
      </c>
      <c r="AH1434" s="23">
        <f t="shared" si="317"/>
        <v>1</v>
      </c>
      <c r="AI1434" s="10">
        <v>292505080.826208</v>
      </c>
      <c r="AJ1434" s="29">
        <f t="shared" si="318"/>
        <v>1.9680176395561775</v>
      </c>
      <c r="AK1434" s="29">
        <f t="shared" si="319"/>
        <v>2.8773214813421384</v>
      </c>
      <c r="AL1434" s="29">
        <f t="shared" si="320"/>
        <v>0.90930384178596091</v>
      </c>
      <c r="AM1434" s="29">
        <f t="shared" si="321"/>
        <v>0.85710608142705336</v>
      </c>
    </row>
    <row r="1435" spans="1:39">
      <c r="A1435" t="s">
        <v>115</v>
      </c>
      <c r="B1435" s="20">
        <v>2028</v>
      </c>
      <c r="C1435" t="s">
        <v>268</v>
      </c>
      <c r="D1435" t="s">
        <v>272</v>
      </c>
      <c r="E1435" s="22" t="s">
        <v>365</v>
      </c>
      <c r="F1435" s="22" t="s">
        <v>366</v>
      </c>
      <c r="G1435" s="22" t="s">
        <v>269</v>
      </c>
      <c r="H1435" s="22" t="s">
        <v>237</v>
      </c>
      <c r="I1435" s="22" t="s">
        <v>309</v>
      </c>
      <c r="J1435" s="17">
        <f>IFERROR(INDEX(Cost_Components!$K$2:$K$29,MATCH(E1435,Cost_Components!$A$2:$A$29,0)),"")</f>
        <v>0.2</v>
      </c>
      <c r="K1435" s="17">
        <f t="shared" si="308"/>
        <v>0.25846153846153846</v>
      </c>
      <c r="L1435" s="17">
        <f>IFERROR(INDEX(Cost_Components!$S$2:$S$29,MATCH(E1435,Cost_Components!$A$2:$A$29,0)),"")</f>
        <v>0.16</v>
      </c>
      <c r="M1435" s="28">
        <f>IFERROR(INDEX(Cost_Components!$L$2:$L$29,MATCH(E1435,Cost_Components!$A$2:$A$29,0)),"")</f>
        <v>1</v>
      </c>
      <c r="N1435" s="29">
        <f>IFERROR(INDEX(Cost_Components!$P$2:$P$29,MATCH(E1435,Cost_Components!$A$2:$A$29,0)),"")</f>
        <v>1154.0355216616899</v>
      </c>
      <c r="O1435" s="23">
        <f t="shared" si="309"/>
        <v>3208855.0059173801</v>
      </c>
      <c r="P1435" s="23">
        <f t="shared" si="310"/>
        <v>3207064.8551535602</v>
      </c>
      <c r="Q1435" s="23">
        <f t="shared" si="311"/>
        <v>592170682.0992018</v>
      </c>
      <c r="R1435" s="23">
        <f t="shared" si="312"/>
        <v>957117364.60925996</v>
      </c>
      <c r="S1435" s="23">
        <f t="shared" si="313"/>
        <v>364946682.51005816</v>
      </c>
      <c r="T1435" s="16">
        <f>IFERROR(INDEX(Cost_Components!$R$2:$R$29,MATCH(E1435,Cost_Components!$A$2:$A$29,0)),"")</f>
        <v>1</v>
      </c>
      <c r="U1435" s="26">
        <f>IFERROR(INDEX(Cost_Components!$Q$2:$Q$29,MATCH(E1435,Cost_Components!$A$2:$A$29,0)),"")</f>
        <v>2023</v>
      </c>
      <c r="V1435" s="30">
        <f>1/(1+Calculation_Assumptions!$B$5)^(B1435-Calculation_Assumptions!$B$2)</f>
        <v>0.91514165935315961</v>
      </c>
      <c r="W1435" s="23">
        <f t="shared" si="314"/>
        <v>541920060.63655591</v>
      </c>
      <c r="X1435" s="23">
        <f t="shared" si="315"/>
        <v>875897973.24424124</v>
      </c>
      <c r="Y1435" s="23">
        <f t="shared" si="316"/>
        <v>333977912.60768533</v>
      </c>
      <c r="Z1435" s="17">
        <f>IFERROR(INDEX(Cost_Components!$T$2:$T$29,MATCH(E1435,Cost_Components!$A$2:$A$29,0)),"")</f>
        <v>0.8</v>
      </c>
      <c r="AA1435" s="26">
        <f>IFERROR(INDEX(Cost_Components!$U$2:$U$29,MATCH(E1435,Cost_Components!$A$2:$A$29,0)),"")</f>
        <v>2025</v>
      </c>
      <c r="AB1435" s="26">
        <f>IFERROR(INDEX(Cost_Components!$V$2:$V$29,MATCH(E1435,Cost_Components!$A$2:$A$29,0)),"")</f>
        <v>2050</v>
      </c>
      <c r="AC1435" s="26">
        <f>IFERROR(INDEX(Cost_Components!$M$2:$M$29,MATCH(E1435,Cost_Components!$A$2:$A$29,0)),"")</f>
        <v>30</v>
      </c>
      <c r="AD1435" s="26">
        <f>IFERROR(INDEX(Cost_Components!$N$2:$N$29,MATCH(E1435,Cost_Components!$A$2:$A$29,0)),"")</f>
        <v>95</v>
      </c>
      <c r="AE1435" s="16" t="str">
        <f>IFERROR(INDEX(Cost_Components!$O$2:$O$29,MATCH(E1435,Cost_Components!$A$2:$A$29,0)),"")</f>
        <v>Both</v>
      </c>
      <c r="AF1435" s="11">
        <v>16044275.0295869</v>
      </c>
      <c r="AG1435" s="11">
        <v>16035324.275767799</v>
      </c>
      <c r="AH1435" s="23">
        <f t="shared" si="317"/>
        <v>1</v>
      </c>
      <c r="AI1435" s="10">
        <v>294484707.92155403</v>
      </c>
      <c r="AJ1435" s="29">
        <f t="shared" si="318"/>
        <v>2.0108707385136837</v>
      </c>
      <c r="AK1435" s="29">
        <f t="shared" si="319"/>
        <v>3.2501428388744062</v>
      </c>
      <c r="AL1435" s="29">
        <f t="shared" si="320"/>
        <v>1.2392721003607226</v>
      </c>
      <c r="AM1435" s="29">
        <f t="shared" si="321"/>
        <v>1.1341095263141869</v>
      </c>
    </row>
    <row r="1436" spans="1:39">
      <c r="A1436" t="s">
        <v>115</v>
      </c>
      <c r="B1436" s="20">
        <v>2029</v>
      </c>
      <c r="C1436" t="s">
        <v>268</v>
      </c>
      <c r="D1436" t="s">
        <v>272</v>
      </c>
      <c r="E1436" s="22" t="s">
        <v>365</v>
      </c>
      <c r="F1436" s="22" t="s">
        <v>366</v>
      </c>
      <c r="G1436" s="22" t="s">
        <v>269</v>
      </c>
      <c r="H1436" s="22" t="s">
        <v>237</v>
      </c>
      <c r="I1436" s="22" t="s">
        <v>309</v>
      </c>
      <c r="J1436" s="17">
        <f>IFERROR(INDEX(Cost_Components!$K$2:$K$29,MATCH(E1436,Cost_Components!$A$2:$A$29,0)),"")</f>
        <v>0.2</v>
      </c>
      <c r="K1436" s="17">
        <f t="shared" si="308"/>
        <v>0.28307692307692311</v>
      </c>
      <c r="L1436" s="17">
        <f>IFERROR(INDEX(Cost_Components!$S$2:$S$29,MATCH(E1436,Cost_Components!$A$2:$A$29,0)),"")</f>
        <v>0.16</v>
      </c>
      <c r="M1436" s="28">
        <f>IFERROR(INDEX(Cost_Components!$L$2:$L$29,MATCH(E1436,Cost_Components!$A$2:$A$29,0)),"")</f>
        <v>1</v>
      </c>
      <c r="N1436" s="29">
        <f>IFERROR(INDEX(Cost_Components!$P$2:$P$29,MATCH(E1436,Cost_Components!$A$2:$A$29,0)),"")</f>
        <v>1154.0355216616899</v>
      </c>
      <c r="O1436" s="23">
        <f t="shared" si="309"/>
        <v>3299137.0195937003</v>
      </c>
      <c r="P1436" s="23">
        <f t="shared" si="310"/>
        <v>3296437.2405123203</v>
      </c>
      <c r="Q1436" s="23">
        <f t="shared" si="311"/>
        <v>608672907.2767452</v>
      </c>
      <c r="R1436" s="23">
        <f t="shared" si="312"/>
        <v>1077764802.00769</v>
      </c>
      <c r="S1436" s="23">
        <f t="shared" si="313"/>
        <v>469091894.73094475</v>
      </c>
      <c r="T1436" s="16">
        <f>IFERROR(INDEX(Cost_Components!$R$2:$R$29,MATCH(E1436,Cost_Components!$A$2:$A$29,0)),"")</f>
        <v>1</v>
      </c>
      <c r="U1436" s="26">
        <f>IFERROR(INDEX(Cost_Components!$Q$2:$Q$29,MATCH(E1436,Cost_Components!$A$2:$A$29,0)),"")</f>
        <v>2023</v>
      </c>
      <c r="V1436" s="30">
        <f>1/(1+Calculation_Assumptions!$B$5)^(B1436-Calculation_Assumptions!$B$2)</f>
        <v>0.888487047915689</v>
      </c>
      <c r="W1436" s="23">
        <f t="shared" si="314"/>
        <v>540797994.53257525</v>
      </c>
      <c r="X1436" s="23">
        <f t="shared" si="315"/>
        <v>957580067.2832495</v>
      </c>
      <c r="Y1436" s="23">
        <f t="shared" si="316"/>
        <v>416782072.75067425</v>
      </c>
      <c r="Z1436" s="17">
        <f>IFERROR(INDEX(Cost_Components!$T$2:$T$29,MATCH(E1436,Cost_Components!$A$2:$A$29,0)),"")</f>
        <v>0.8</v>
      </c>
      <c r="AA1436" s="26">
        <f>IFERROR(INDEX(Cost_Components!$U$2:$U$29,MATCH(E1436,Cost_Components!$A$2:$A$29,0)),"")</f>
        <v>2025</v>
      </c>
      <c r="AB1436" s="26">
        <f>IFERROR(INDEX(Cost_Components!$V$2:$V$29,MATCH(E1436,Cost_Components!$A$2:$A$29,0)),"")</f>
        <v>2050</v>
      </c>
      <c r="AC1436" s="26">
        <f>IFERROR(INDEX(Cost_Components!$M$2:$M$29,MATCH(E1436,Cost_Components!$A$2:$A$29,0)),"")</f>
        <v>30</v>
      </c>
      <c r="AD1436" s="26">
        <f>IFERROR(INDEX(Cost_Components!$N$2:$N$29,MATCH(E1436,Cost_Components!$A$2:$A$29,0)),"")</f>
        <v>95</v>
      </c>
      <c r="AE1436" s="16" t="str">
        <f>IFERROR(INDEX(Cost_Components!$O$2:$O$29,MATCH(E1436,Cost_Components!$A$2:$A$29,0)),"")</f>
        <v>Both</v>
      </c>
      <c r="AF1436" s="11">
        <v>16495685.0979685</v>
      </c>
      <c r="AG1436" s="11">
        <v>16482186.2025616</v>
      </c>
      <c r="AH1436" s="23">
        <f t="shared" si="317"/>
        <v>1</v>
      </c>
      <c r="AI1436" s="10">
        <v>296414030.31142998</v>
      </c>
      <c r="AJ1436" s="29">
        <f t="shared" si="318"/>
        <v>2.053455116943141</v>
      </c>
      <c r="AK1436" s="29">
        <f t="shared" si="319"/>
        <v>3.636011429267795</v>
      </c>
      <c r="AL1436" s="29">
        <f t="shared" si="320"/>
        <v>1.5825563123246538</v>
      </c>
      <c r="AM1436" s="29">
        <f t="shared" si="321"/>
        <v>1.4060807860976707</v>
      </c>
    </row>
    <row r="1437" spans="1:39">
      <c r="A1437" t="s">
        <v>115</v>
      </c>
      <c r="B1437" s="20">
        <v>2030</v>
      </c>
      <c r="C1437" t="s">
        <v>268</v>
      </c>
      <c r="D1437" t="s">
        <v>272</v>
      </c>
      <c r="E1437" s="22" t="s">
        <v>365</v>
      </c>
      <c r="F1437" s="22" t="s">
        <v>366</v>
      </c>
      <c r="G1437" s="22" t="s">
        <v>269</v>
      </c>
      <c r="H1437" s="22" t="s">
        <v>237</v>
      </c>
      <c r="I1437" s="22" t="s">
        <v>309</v>
      </c>
      <c r="J1437" s="17">
        <f>IFERROR(INDEX(Cost_Components!$K$2:$K$29,MATCH(E1437,Cost_Components!$A$2:$A$29,0)),"")</f>
        <v>0.2</v>
      </c>
      <c r="K1437" s="17">
        <f t="shared" si="308"/>
        <v>0.30769230769230771</v>
      </c>
      <c r="L1437" s="17">
        <f>IFERROR(INDEX(Cost_Components!$S$2:$S$29,MATCH(E1437,Cost_Components!$A$2:$A$29,0)),"")</f>
        <v>0.16</v>
      </c>
      <c r="M1437" s="28">
        <f>IFERROR(INDEX(Cost_Components!$L$2:$L$29,MATCH(E1437,Cost_Components!$A$2:$A$29,0)),"")</f>
        <v>1</v>
      </c>
      <c r="N1437" s="29">
        <f>IFERROR(INDEX(Cost_Components!$P$2:$P$29,MATCH(E1437,Cost_Components!$A$2:$A$29,0)),"")</f>
        <v>1154.0355216616899</v>
      </c>
      <c r="O1437" s="23">
        <f t="shared" si="309"/>
        <v>3389355.4910075599</v>
      </c>
      <c r="P1437" s="23">
        <f t="shared" si="310"/>
        <v>3385546.4912510002</v>
      </c>
      <c r="Q1437" s="23">
        <f t="shared" si="311"/>
        <v>625126545.78252029</v>
      </c>
      <c r="R1437" s="23">
        <f t="shared" si="312"/>
        <v>1203518963.7420993</v>
      </c>
      <c r="S1437" s="23">
        <f t="shared" si="313"/>
        <v>578392417.95957899</v>
      </c>
      <c r="T1437" s="16">
        <f>IFERROR(INDEX(Cost_Components!$R$2:$R$29,MATCH(E1437,Cost_Components!$A$2:$A$29,0)),"")</f>
        <v>1</v>
      </c>
      <c r="U1437" s="26">
        <f>IFERROR(INDEX(Cost_Components!$Q$2:$Q$29,MATCH(E1437,Cost_Components!$A$2:$A$29,0)),"")</f>
        <v>2023</v>
      </c>
      <c r="V1437" s="30">
        <f>1/(1+Calculation_Assumptions!$B$5)^(B1437-Calculation_Assumptions!$B$2)</f>
        <v>0.86260878438416411</v>
      </c>
      <c r="W1437" s="23">
        <f t="shared" si="314"/>
        <v>539239649.74373138</v>
      </c>
      <c r="X1437" s="23">
        <f t="shared" si="315"/>
        <v>1038166030.2968612</v>
      </c>
      <c r="Y1437" s="23">
        <f t="shared" si="316"/>
        <v>498926380.55312979</v>
      </c>
      <c r="Z1437" s="17">
        <f>IFERROR(INDEX(Cost_Components!$T$2:$T$29,MATCH(E1437,Cost_Components!$A$2:$A$29,0)),"")</f>
        <v>0.8</v>
      </c>
      <c r="AA1437" s="26">
        <f>IFERROR(INDEX(Cost_Components!$U$2:$U$29,MATCH(E1437,Cost_Components!$A$2:$A$29,0)),"")</f>
        <v>2025</v>
      </c>
      <c r="AB1437" s="26">
        <f>IFERROR(INDEX(Cost_Components!$V$2:$V$29,MATCH(E1437,Cost_Components!$A$2:$A$29,0)),"")</f>
        <v>2050</v>
      </c>
      <c r="AC1437" s="26">
        <f>IFERROR(INDEX(Cost_Components!$M$2:$M$29,MATCH(E1437,Cost_Components!$A$2:$A$29,0)),"")</f>
        <v>30</v>
      </c>
      <c r="AD1437" s="26">
        <f>IFERROR(INDEX(Cost_Components!$N$2:$N$29,MATCH(E1437,Cost_Components!$A$2:$A$29,0)),"")</f>
        <v>95</v>
      </c>
      <c r="AE1437" s="16" t="str">
        <f>IFERROR(INDEX(Cost_Components!$O$2:$O$29,MATCH(E1437,Cost_Components!$A$2:$A$29,0)),"")</f>
        <v>Both</v>
      </c>
      <c r="AF1437" s="11">
        <v>16946777.455037799</v>
      </c>
      <c r="AG1437" s="11">
        <v>16927732.456255</v>
      </c>
      <c r="AH1437" s="23">
        <f t="shared" si="317"/>
        <v>1</v>
      </c>
      <c r="AI1437" s="10">
        <v>298289404.664994</v>
      </c>
      <c r="AJ1437" s="29">
        <f t="shared" si="318"/>
        <v>2.095704828954934</v>
      </c>
      <c r="AK1437" s="29">
        <f t="shared" si="319"/>
        <v>4.0347358803902535</v>
      </c>
      <c r="AL1437" s="29">
        <f t="shared" si="320"/>
        <v>1.9390310514353202</v>
      </c>
      <c r="AM1437" s="29">
        <f t="shared" si="321"/>
        <v>1.6726252181617691</v>
      </c>
    </row>
    <row r="1438" spans="1:39">
      <c r="A1438" t="s">
        <v>115</v>
      </c>
      <c r="B1438" s="20">
        <v>2031</v>
      </c>
      <c r="C1438" t="s">
        <v>268</v>
      </c>
      <c r="D1438" t="s">
        <v>272</v>
      </c>
      <c r="E1438" s="22" t="s">
        <v>365</v>
      </c>
      <c r="F1438" s="22" t="s">
        <v>366</v>
      </c>
      <c r="G1438" s="22" t="s">
        <v>269</v>
      </c>
      <c r="H1438" s="22" t="s">
        <v>237</v>
      </c>
      <c r="I1438" s="22" t="s">
        <v>309</v>
      </c>
      <c r="J1438" s="17">
        <f>IFERROR(INDEX(Cost_Components!$K$2:$K$29,MATCH(E1438,Cost_Components!$A$2:$A$29,0)),"")</f>
        <v>0.2</v>
      </c>
      <c r="K1438" s="17">
        <f t="shared" si="308"/>
        <v>0.3323076923076923</v>
      </c>
      <c r="L1438" s="17">
        <f>IFERROR(INDEX(Cost_Components!$S$2:$S$29,MATCH(E1438,Cost_Components!$A$2:$A$29,0)),"")</f>
        <v>0.16</v>
      </c>
      <c r="M1438" s="28">
        <f>IFERROR(INDEX(Cost_Components!$L$2:$L$29,MATCH(E1438,Cost_Components!$A$2:$A$29,0)),"")</f>
        <v>1</v>
      </c>
      <c r="N1438" s="29">
        <f>IFERROR(INDEX(Cost_Components!$P$2:$P$29,MATCH(E1438,Cost_Components!$A$2:$A$29,0)),"")</f>
        <v>1154.0355216616899</v>
      </c>
      <c r="O1438" s="23">
        <f t="shared" si="309"/>
        <v>3480008.9118752601</v>
      </c>
      <c r="P1438" s="23">
        <f t="shared" si="310"/>
        <v>3474885.9488785202</v>
      </c>
      <c r="Q1438" s="23">
        <f t="shared" si="311"/>
        <v>641622690.99662387</v>
      </c>
      <c r="R1438" s="23">
        <f t="shared" si="312"/>
        <v>1334565603.693403</v>
      </c>
      <c r="S1438" s="23">
        <f t="shared" si="313"/>
        <v>692942912.69677913</v>
      </c>
      <c r="T1438" s="16">
        <f>IFERROR(INDEX(Cost_Components!$R$2:$R$29,MATCH(E1438,Cost_Components!$A$2:$A$29,0)),"")</f>
        <v>1</v>
      </c>
      <c r="U1438" s="26">
        <f>IFERROR(INDEX(Cost_Components!$Q$2:$Q$29,MATCH(E1438,Cost_Components!$A$2:$A$29,0)),"")</f>
        <v>2023</v>
      </c>
      <c r="V1438" s="30">
        <f>1/(1+Calculation_Assumptions!$B$5)^(B1438-Calculation_Assumptions!$B$2)</f>
        <v>0.83748425668365445</v>
      </c>
      <c r="W1438" s="23">
        <f t="shared" si="314"/>
        <v>537348902.44067371</v>
      </c>
      <c r="X1438" s="23">
        <f t="shared" si="315"/>
        <v>1117677682.6047423</v>
      </c>
      <c r="Y1438" s="23">
        <f t="shared" si="316"/>
        <v>580328780.16406858</v>
      </c>
      <c r="Z1438" s="17">
        <f>IFERROR(INDEX(Cost_Components!$T$2:$T$29,MATCH(E1438,Cost_Components!$A$2:$A$29,0)),"")</f>
        <v>0.8</v>
      </c>
      <c r="AA1438" s="26">
        <f>IFERROR(INDEX(Cost_Components!$U$2:$U$29,MATCH(E1438,Cost_Components!$A$2:$A$29,0)),"")</f>
        <v>2025</v>
      </c>
      <c r="AB1438" s="26">
        <f>IFERROR(INDEX(Cost_Components!$V$2:$V$29,MATCH(E1438,Cost_Components!$A$2:$A$29,0)),"")</f>
        <v>2050</v>
      </c>
      <c r="AC1438" s="26">
        <f>IFERROR(INDEX(Cost_Components!$M$2:$M$29,MATCH(E1438,Cost_Components!$A$2:$A$29,0)),"")</f>
        <v>30</v>
      </c>
      <c r="AD1438" s="26">
        <f>IFERROR(INDEX(Cost_Components!$N$2:$N$29,MATCH(E1438,Cost_Components!$A$2:$A$29,0)),"")</f>
        <v>95</v>
      </c>
      <c r="AE1438" s="16" t="str">
        <f>IFERROR(INDEX(Cost_Components!$O$2:$O$29,MATCH(E1438,Cost_Components!$A$2:$A$29,0)),"")</f>
        <v>Both</v>
      </c>
      <c r="AF1438" s="11">
        <v>17400044.559376299</v>
      </c>
      <c r="AG1438" s="11">
        <v>17374429.7443926</v>
      </c>
      <c r="AH1438" s="23">
        <f t="shared" si="317"/>
        <v>1</v>
      </c>
      <c r="AI1438" s="10">
        <v>300119636.92551899</v>
      </c>
      <c r="AJ1438" s="29">
        <f t="shared" si="318"/>
        <v>2.1378897348055106</v>
      </c>
      <c r="AK1438" s="29">
        <f t="shared" si="319"/>
        <v>4.446778682544533</v>
      </c>
      <c r="AL1438" s="29">
        <f t="shared" si="320"/>
        <v>2.3088889477390229</v>
      </c>
      <c r="AM1438" s="29">
        <f t="shared" si="321"/>
        <v>1.9336581441623208</v>
      </c>
    </row>
    <row r="1439" spans="1:39">
      <c r="A1439" t="s">
        <v>115</v>
      </c>
      <c r="B1439" s="20">
        <v>2032</v>
      </c>
      <c r="C1439" t="s">
        <v>268</v>
      </c>
      <c r="D1439" t="s">
        <v>272</v>
      </c>
      <c r="E1439" s="22" t="s">
        <v>365</v>
      </c>
      <c r="F1439" s="22" t="s">
        <v>366</v>
      </c>
      <c r="G1439" s="22" t="s">
        <v>269</v>
      </c>
      <c r="H1439" s="22" t="s">
        <v>237</v>
      </c>
      <c r="I1439" s="22" t="s">
        <v>309</v>
      </c>
      <c r="J1439" s="17">
        <f>IFERROR(INDEX(Cost_Components!$K$2:$K$29,MATCH(E1439,Cost_Components!$A$2:$A$29,0)),"")</f>
        <v>0.2</v>
      </c>
      <c r="K1439" s="17">
        <f t="shared" si="308"/>
        <v>0.35692307692307695</v>
      </c>
      <c r="L1439" s="17">
        <f>IFERROR(INDEX(Cost_Components!$S$2:$S$29,MATCH(E1439,Cost_Components!$A$2:$A$29,0)),"")</f>
        <v>0.16</v>
      </c>
      <c r="M1439" s="28">
        <f>IFERROR(INDEX(Cost_Components!$L$2:$L$29,MATCH(E1439,Cost_Components!$A$2:$A$29,0)),"")</f>
        <v>1</v>
      </c>
      <c r="N1439" s="29">
        <f>IFERROR(INDEX(Cost_Components!$P$2:$P$29,MATCH(E1439,Cost_Components!$A$2:$A$29,0)),"")</f>
        <v>1154.0355216616899</v>
      </c>
      <c r="O1439" s="23">
        <f t="shared" si="309"/>
        <v>3571174.5513693001</v>
      </c>
      <c r="P1439" s="23">
        <f t="shared" si="310"/>
        <v>3564525.2681326005</v>
      </c>
      <c r="Q1439" s="23">
        <f t="shared" si="311"/>
        <v>658174204.36570895</v>
      </c>
      <c r="R1439" s="23">
        <f t="shared" si="312"/>
        <v>1470973616.0455167</v>
      </c>
      <c r="S1439" s="23">
        <f t="shared" si="313"/>
        <v>812799411.67980778</v>
      </c>
      <c r="T1439" s="16">
        <f>IFERROR(INDEX(Cost_Components!$R$2:$R$29,MATCH(E1439,Cost_Components!$A$2:$A$29,0)),"")</f>
        <v>1</v>
      </c>
      <c r="U1439" s="26">
        <f>IFERROR(INDEX(Cost_Components!$Q$2:$Q$29,MATCH(E1439,Cost_Components!$A$2:$A$29,0)),"")</f>
        <v>2023</v>
      </c>
      <c r="V1439" s="30">
        <f>1/(1+Calculation_Assumptions!$B$5)^(B1439-Calculation_Assumptions!$B$2)</f>
        <v>0.81309151134335378</v>
      </c>
      <c r="W1439" s="23">
        <f t="shared" si="314"/>
        <v>535155858.55492371</v>
      </c>
      <c r="X1439" s="23">
        <f t="shared" si="315"/>
        <v>1196036160.6166475</v>
      </c>
      <c r="Y1439" s="23">
        <f t="shared" si="316"/>
        <v>660880302.06172371</v>
      </c>
      <c r="Z1439" s="17">
        <f>IFERROR(INDEX(Cost_Components!$T$2:$T$29,MATCH(E1439,Cost_Components!$A$2:$A$29,0)),"")</f>
        <v>0.8</v>
      </c>
      <c r="AA1439" s="26">
        <f>IFERROR(INDEX(Cost_Components!$U$2:$U$29,MATCH(E1439,Cost_Components!$A$2:$A$29,0)),"")</f>
        <v>2025</v>
      </c>
      <c r="AB1439" s="26">
        <f>IFERROR(INDEX(Cost_Components!$V$2:$V$29,MATCH(E1439,Cost_Components!$A$2:$A$29,0)),"")</f>
        <v>2050</v>
      </c>
      <c r="AC1439" s="26">
        <f>IFERROR(INDEX(Cost_Components!$M$2:$M$29,MATCH(E1439,Cost_Components!$A$2:$A$29,0)),"")</f>
        <v>30</v>
      </c>
      <c r="AD1439" s="26">
        <f>IFERROR(INDEX(Cost_Components!$N$2:$N$29,MATCH(E1439,Cost_Components!$A$2:$A$29,0)),"")</f>
        <v>95</v>
      </c>
      <c r="AE1439" s="16" t="str">
        <f>IFERROR(INDEX(Cost_Components!$O$2:$O$29,MATCH(E1439,Cost_Components!$A$2:$A$29,0)),"")</f>
        <v>Both</v>
      </c>
      <c r="AF1439" s="11">
        <v>17855872.756846499</v>
      </c>
      <c r="AG1439" s="11">
        <v>17822626.340663001</v>
      </c>
      <c r="AH1439" s="23">
        <f t="shared" si="317"/>
        <v>1</v>
      </c>
      <c r="AI1439" s="10">
        <v>301904628.08354098</v>
      </c>
      <c r="AJ1439" s="29">
        <f t="shared" si="318"/>
        <v>2.1800732520853687</v>
      </c>
      <c r="AK1439" s="29">
        <f t="shared" si="319"/>
        <v>4.8723122443769862</v>
      </c>
      <c r="AL1439" s="29">
        <f t="shared" si="320"/>
        <v>2.692238992291617</v>
      </c>
      <c r="AM1439" s="29">
        <f t="shared" si="321"/>
        <v>2.1890366711398985</v>
      </c>
    </row>
    <row r="1440" spans="1:39">
      <c r="A1440" t="s">
        <v>115</v>
      </c>
      <c r="B1440" s="20">
        <v>2033</v>
      </c>
      <c r="C1440" t="s">
        <v>268</v>
      </c>
      <c r="D1440" t="s">
        <v>272</v>
      </c>
      <c r="E1440" s="22" t="s">
        <v>365</v>
      </c>
      <c r="F1440" s="22" t="s">
        <v>366</v>
      </c>
      <c r="G1440" s="22" t="s">
        <v>269</v>
      </c>
      <c r="H1440" s="22" t="s">
        <v>237</v>
      </c>
      <c r="I1440" s="22" t="s">
        <v>309</v>
      </c>
      <c r="J1440" s="17">
        <f>IFERROR(INDEX(Cost_Components!$K$2:$K$29,MATCH(E1440,Cost_Components!$A$2:$A$29,0)),"")</f>
        <v>0.2</v>
      </c>
      <c r="K1440" s="17">
        <f t="shared" si="308"/>
        <v>0.38153846153846155</v>
      </c>
      <c r="L1440" s="17">
        <f>IFERROR(INDEX(Cost_Components!$S$2:$S$29,MATCH(E1440,Cost_Components!$A$2:$A$29,0)),"")</f>
        <v>0.16</v>
      </c>
      <c r="M1440" s="28">
        <f>IFERROR(INDEX(Cost_Components!$L$2:$L$29,MATCH(E1440,Cost_Components!$A$2:$A$29,0)),"")</f>
        <v>1</v>
      </c>
      <c r="N1440" s="29">
        <f>IFERROR(INDEX(Cost_Components!$P$2:$P$29,MATCH(E1440,Cost_Components!$A$2:$A$29,0)),"")</f>
        <v>1154.0355216616899</v>
      </c>
      <c r="O1440" s="23">
        <f t="shared" si="309"/>
        <v>3658353.1726856004</v>
      </c>
      <c r="P1440" s="23">
        <f t="shared" si="310"/>
        <v>3649960.4057329805</v>
      </c>
      <c r="Q1440" s="23">
        <f t="shared" si="311"/>
        <v>673949433.73993182</v>
      </c>
      <c r="R1440" s="23">
        <f t="shared" si="312"/>
        <v>1610805598.4486239</v>
      </c>
      <c r="S1440" s="23">
        <f t="shared" si="313"/>
        <v>936856164.70869207</v>
      </c>
      <c r="T1440" s="16">
        <f>IFERROR(INDEX(Cost_Components!$R$2:$R$29,MATCH(E1440,Cost_Components!$A$2:$A$29,0)),"")</f>
        <v>1</v>
      </c>
      <c r="U1440" s="26">
        <f>IFERROR(INDEX(Cost_Components!$Q$2:$Q$29,MATCH(E1440,Cost_Components!$A$2:$A$29,0)),"")</f>
        <v>2023</v>
      </c>
      <c r="V1440" s="30">
        <f>1/(1+Calculation_Assumptions!$B$5)^(B1440-Calculation_Assumptions!$B$2)</f>
        <v>0.78940923431393573</v>
      </c>
      <c r="W1440" s="23">
        <f t="shared" si="314"/>
        <v>532021906.45495015</v>
      </c>
      <c r="X1440" s="23">
        <f t="shared" si="315"/>
        <v>1271584814.0999291</v>
      </c>
      <c r="Y1440" s="23">
        <f t="shared" si="316"/>
        <v>739562907.64497912</v>
      </c>
      <c r="Z1440" s="17">
        <f>IFERROR(INDEX(Cost_Components!$T$2:$T$29,MATCH(E1440,Cost_Components!$A$2:$A$29,0)),"")</f>
        <v>0.8</v>
      </c>
      <c r="AA1440" s="26">
        <f>IFERROR(INDEX(Cost_Components!$U$2:$U$29,MATCH(E1440,Cost_Components!$A$2:$A$29,0)),"")</f>
        <v>2025</v>
      </c>
      <c r="AB1440" s="26">
        <f>IFERROR(INDEX(Cost_Components!$V$2:$V$29,MATCH(E1440,Cost_Components!$A$2:$A$29,0)),"")</f>
        <v>2050</v>
      </c>
      <c r="AC1440" s="26">
        <f>IFERROR(INDEX(Cost_Components!$M$2:$M$29,MATCH(E1440,Cost_Components!$A$2:$A$29,0)),"")</f>
        <v>30</v>
      </c>
      <c r="AD1440" s="26">
        <f>IFERROR(INDEX(Cost_Components!$N$2:$N$29,MATCH(E1440,Cost_Components!$A$2:$A$29,0)),"")</f>
        <v>95</v>
      </c>
      <c r="AE1440" s="16" t="str">
        <f>IFERROR(INDEX(Cost_Components!$O$2:$O$29,MATCH(E1440,Cost_Components!$A$2:$A$29,0)),"")</f>
        <v>Both</v>
      </c>
      <c r="AF1440" s="11">
        <v>18291765.863428</v>
      </c>
      <c r="AG1440" s="11">
        <v>18249802.028664902</v>
      </c>
      <c r="AH1440" s="23">
        <f t="shared" si="317"/>
        <v>1</v>
      </c>
      <c r="AI1440" s="10">
        <v>303644277.16916001</v>
      </c>
      <c r="AJ1440" s="29">
        <f t="shared" si="318"/>
        <v>2.219536096721741</v>
      </c>
      <c r="AK1440" s="29">
        <f t="shared" si="319"/>
        <v>5.304910118728321</v>
      </c>
      <c r="AL1440" s="29">
        <f t="shared" si="320"/>
        <v>3.0853740220065804</v>
      </c>
      <c r="AM1440" s="29">
        <f t="shared" si="321"/>
        <v>2.435622744284323</v>
      </c>
    </row>
    <row r="1441" spans="1:39">
      <c r="A1441" t="s">
        <v>115</v>
      </c>
      <c r="B1441" s="20">
        <v>2034</v>
      </c>
      <c r="C1441" t="s">
        <v>268</v>
      </c>
      <c r="D1441" t="s">
        <v>272</v>
      </c>
      <c r="E1441" s="22" t="s">
        <v>365</v>
      </c>
      <c r="F1441" s="22" t="s">
        <v>366</v>
      </c>
      <c r="G1441" s="22" t="s">
        <v>269</v>
      </c>
      <c r="H1441" s="22" t="s">
        <v>237</v>
      </c>
      <c r="I1441" s="22" t="s">
        <v>309</v>
      </c>
      <c r="J1441" s="17">
        <f>IFERROR(INDEX(Cost_Components!$K$2:$K$29,MATCH(E1441,Cost_Components!$A$2:$A$29,0)),"")</f>
        <v>0.2</v>
      </c>
      <c r="K1441" s="17">
        <f t="shared" si="308"/>
        <v>0.4061538461538462</v>
      </c>
      <c r="L1441" s="17">
        <f>IFERROR(INDEX(Cost_Components!$S$2:$S$29,MATCH(E1441,Cost_Components!$A$2:$A$29,0)),"")</f>
        <v>0.16</v>
      </c>
      <c r="M1441" s="28">
        <f>IFERROR(INDEX(Cost_Components!$L$2:$L$29,MATCH(E1441,Cost_Components!$A$2:$A$29,0)),"")</f>
        <v>1</v>
      </c>
      <c r="N1441" s="29">
        <f>IFERROR(INDEX(Cost_Components!$P$2:$P$29,MATCH(E1441,Cost_Components!$A$2:$A$29,0)),"")</f>
        <v>1154.0355216616899</v>
      </c>
      <c r="O1441" s="23">
        <f t="shared" si="309"/>
        <v>3745648.3299592603</v>
      </c>
      <c r="P1441" s="23">
        <f t="shared" si="310"/>
        <v>3735287.5166568602</v>
      </c>
      <c r="Q1441" s="23">
        <f t="shared" si="311"/>
        <v>689704716.45463979</v>
      </c>
      <c r="R1441" s="23">
        <f t="shared" si="312"/>
        <v>1755645174.2283142</v>
      </c>
      <c r="S1441" s="23">
        <f t="shared" si="313"/>
        <v>1065940457.7736744</v>
      </c>
      <c r="T1441" s="16">
        <f>IFERROR(INDEX(Cost_Components!$R$2:$R$29,MATCH(E1441,Cost_Components!$A$2:$A$29,0)),"")</f>
        <v>1</v>
      </c>
      <c r="U1441" s="26">
        <f>IFERROR(INDEX(Cost_Components!$Q$2:$Q$29,MATCH(E1441,Cost_Components!$A$2:$A$29,0)),"")</f>
        <v>2023</v>
      </c>
      <c r="V1441" s="30">
        <f>1/(1+Calculation_Assumptions!$B$5)^(B1441-Calculation_Assumptions!$B$2)</f>
        <v>0.76641673234362695</v>
      </c>
      <c r="W1441" s="23">
        <f t="shared" si="314"/>
        <v>528601235.0671528</v>
      </c>
      <c r="X1441" s="23">
        <f t="shared" si="315"/>
        <v>1345555837.5869222</v>
      </c>
      <c r="Y1441" s="23">
        <f t="shared" si="316"/>
        <v>816954602.51976943</v>
      </c>
      <c r="Z1441" s="17">
        <f>IFERROR(INDEX(Cost_Components!$T$2:$T$29,MATCH(E1441,Cost_Components!$A$2:$A$29,0)),"")</f>
        <v>0.8</v>
      </c>
      <c r="AA1441" s="26">
        <f>IFERROR(INDEX(Cost_Components!$U$2:$U$29,MATCH(E1441,Cost_Components!$A$2:$A$29,0)),"")</f>
        <v>2025</v>
      </c>
      <c r="AB1441" s="26">
        <f>IFERROR(INDEX(Cost_Components!$V$2:$V$29,MATCH(E1441,Cost_Components!$A$2:$A$29,0)),"")</f>
        <v>2050</v>
      </c>
      <c r="AC1441" s="26">
        <f>IFERROR(INDEX(Cost_Components!$M$2:$M$29,MATCH(E1441,Cost_Components!$A$2:$A$29,0)),"")</f>
        <v>30</v>
      </c>
      <c r="AD1441" s="26">
        <f>IFERROR(INDEX(Cost_Components!$N$2:$N$29,MATCH(E1441,Cost_Components!$A$2:$A$29,0)),"")</f>
        <v>95</v>
      </c>
      <c r="AE1441" s="16" t="str">
        <f>IFERROR(INDEX(Cost_Components!$O$2:$O$29,MATCH(E1441,Cost_Components!$A$2:$A$29,0)),"")</f>
        <v>Both</v>
      </c>
      <c r="AF1441" s="11">
        <v>18728241.6497963</v>
      </c>
      <c r="AG1441" s="11">
        <v>18676437.5832843</v>
      </c>
      <c r="AH1441" s="23">
        <f t="shared" si="317"/>
        <v>1</v>
      </c>
      <c r="AI1441" s="10">
        <v>305332541.18498403</v>
      </c>
      <c r="AJ1441" s="29">
        <f t="shared" si="318"/>
        <v>2.2588641019981752</v>
      </c>
      <c r="AK1441" s="29">
        <f t="shared" si="319"/>
        <v>5.7499445274150007</v>
      </c>
      <c r="AL1441" s="29">
        <f t="shared" si="320"/>
        <v>3.4910804254168255</v>
      </c>
      <c r="AM1441" s="29">
        <f t="shared" si="321"/>
        <v>2.6756224519967624</v>
      </c>
    </row>
    <row r="1442" spans="1:39">
      <c r="A1442" t="s">
        <v>115</v>
      </c>
      <c r="B1442" s="20">
        <v>2035</v>
      </c>
      <c r="C1442" t="s">
        <v>268</v>
      </c>
      <c r="D1442" t="s">
        <v>272</v>
      </c>
      <c r="E1442" s="22" t="s">
        <v>365</v>
      </c>
      <c r="F1442" s="22" t="s">
        <v>366</v>
      </c>
      <c r="G1442" s="22" t="s">
        <v>269</v>
      </c>
      <c r="H1442" s="22" t="s">
        <v>237</v>
      </c>
      <c r="I1442" s="22" t="s">
        <v>309</v>
      </c>
      <c r="J1442" s="17">
        <f>IFERROR(INDEX(Cost_Components!$K$2:$K$29,MATCH(E1442,Cost_Components!$A$2:$A$29,0)),"")</f>
        <v>0.2</v>
      </c>
      <c r="K1442" s="17">
        <f t="shared" si="308"/>
        <v>0.43076923076923079</v>
      </c>
      <c r="L1442" s="17">
        <f>IFERROR(INDEX(Cost_Components!$S$2:$S$29,MATCH(E1442,Cost_Components!$A$2:$A$29,0)),"")</f>
        <v>0.16</v>
      </c>
      <c r="M1442" s="28">
        <f>IFERROR(INDEX(Cost_Components!$L$2:$L$29,MATCH(E1442,Cost_Components!$A$2:$A$29,0)),"")</f>
        <v>1</v>
      </c>
      <c r="N1442" s="29">
        <f>IFERROR(INDEX(Cost_Components!$P$2:$P$29,MATCH(E1442,Cost_Components!$A$2:$A$29,0)),"")</f>
        <v>1154.0355216616899</v>
      </c>
      <c r="O1442" s="23">
        <f t="shared" si="309"/>
        <v>3832945.4364541005</v>
      </c>
      <c r="P1442" s="23">
        <f t="shared" si="310"/>
        <v>3820383.3135591596</v>
      </c>
      <c r="Q1442" s="23">
        <f t="shared" si="311"/>
        <v>705417288.03373766</v>
      </c>
      <c r="R1442" s="23">
        <f t="shared" si="312"/>
        <v>1905445311.0039208</v>
      </c>
      <c r="S1442" s="23">
        <f t="shared" si="313"/>
        <v>1200028022.9701831</v>
      </c>
      <c r="T1442" s="16">
        <f>IFERROR(INDEX(Cost_Components!$R$2:$R$29,MATCH(E1442,Cost_Components!$A$2:$A$29,0)),"")</f>
        <v>1</v>
      </c>
      <c r="U1442" s="26">
        <f>IFERROR(INDEX(Cost_Components!$Q$2:$Q$29,MATCH(E1442,Cost_Components!$A$2:$A$29,0)),"")</f>
        <v>2023</v>
      </c>
      <c r="V1442" s="30">
        <f>1/(1+Calculation_Assumptions!$B$5)^(B1442-Calculation_Assumptions!$B$2)</f>
        <v>0.74409391489672516</v>
      </c>
      <c r="W1442" s="23">
        <f t="shared" si="314"/>
        <v>524896711.48885465</v>
      </c>
      <c r="X1442" s="23">
        <f t="shared" si="315"/>
        <v>1417830261.0865154</v>
      </c>
      <c r="Y1442" s="23">
        <f t="shared" si="316"/>
        <v>892933549.59766078</v>
      </c>
      <c r="Z1442" s="17">
        <f>IFERROR(INDEX(Cost_Components!$T$2:$T$29,MATCH(E1442,Cost_Components!$A$2:$A$29,0)),"")</f>
        <v>0.8</v>
      </c>
      <c r="AA1442" s="26">
        <f>IFERROR(INDEX(Cost_Components!$U$2:$U$29,MATCH(E1442,Cost_Components!$A$2:$A$29,0)),"")</f>
        <v>2025</v>
      </c>
      <c r="AB1442" s="26">
        <f>IFERROR(INDEX(Cost_Components!$V$2:$V$29,MATCH(E1442,Cost_Components!$A$2:$A$29,0)),"")</f>
        <v>2050</v>
      </c>
      <c r="AC1442" s="26">
        <f>IFERROR(INDEX(Cost_Components!$M$2:$M$29,MATCH(E1442,Cost_Components!$A$2:$A$29,0)),"")</f>
        <v>30</v>
      </c>
      <c r="AD1442" s="26">
        <f>IFERROR(INDEX(Cost_Components!$N$2:$N$29,MATCH(E1442,Cost_Components!$A$2:$A$29,0)),"")</f>
        <v>95</v>
      </c>
      <c r="AE1442" s="16" t="str">
        <f>IFERROR(INDEX(Cost_Components!$O$2:$O$29,MATCH(E1442,Cost_Components!$A$2:$A$29,0)),"")</f>
        <v>Both</v>
      </c>
      <c r="AF1442" s="11">
        <v>19164727.182270501</v>
      </c>
      <c r="AG1442" s="11">
        <v>19101916.567795798</v>
      </c>
      <c r="AH1442" s="23">
        <f t="shared" si="317"/>
        <v>1</v>
      </c>
      <c r="AI1442" s="10">
        <v>306964650.16711998</v>
      </c>
      <c r="AJ1442" s="29">
        <f t="shared" si="318"/>
        <v>2.2980407928068889</v>
      </c>
      <c r="AK1442" s="29">
        <f t="shared" si="319"/>
        <v>6.2073770056797875</v>
      </c>
      <c r="AL1442" s="29">
        <f t="shared" si="320"/>
        <v>3.909336212872899</v>
      </c>
      <c r="AM1442" s="29">
        <f t="shared" si="321"/>
        <v>2.9089132872841326</v>
      </c>
    </row>
    <row r="1443" spans="1:39">
      <c r="A1443" t="s">
        <v>115</v>
      </c>
      <c r="B1443" s="20">
        <v>2036</v>
      </c>
      <c r="C1443" t="s">
        <v>268</v>
      </c>
      <c r="D1443" t="s">
        <v>272</v>
      </c>
      <c r="E1443" s="22" t="s">
        <v>365</v>
      </c>
      <c r="F1443" s="22" t="s">
        <v>366</v>
      </c>
      <c r="G1443" s="22" t="s">
        <v>269</v>
      </c>
      <c r="H1443" s="22" t="s">
        <v>237</v>
      </c>
      <c r="I1443" s="22" t="s">
        <v>309</v>
      </c>
      <c r="J1443" s="17">
        <f>IFERROR(INDEX(Cost_Components!$K$2:$K$29,MATCH(E1443,Cost_Components!$A$2:$A$29,0)),"")</f>
        <v>0.2</v>
      </c>
      <c r="K1443" s="17">
        <f t="shared" si="308"/>
        <v>0.45538461538461539</v>
      </c>
      <c r="L1443" s="17">
        <f>IFERROR(INDEX(Cost_Components!$S$2:$S$29,MATCH(E1443,Cost_Components!$A$2:$A$29,0)),"")</f>
        <v>0.16</v>
      </c>
      <c r="M1443" s="28">
        <f>IFERROR(INDEX(Cost_Components!$L$2:$L$29,MATCH(E1443,Cost_Components!$A$2:$A$29,0)),"")</f>
        <v>1</v>
      </c>
      <c r="N1443" s="29">
        <f>IFERROR(INDEX(Cost_Components!$P$2:$P$29,MATCH(E1443,Cost_Components!$A$2:$A$29,0)),"")</f>
        <v>1154.0355216616899</v>
      </c>
      <c r="O1443" s="23">
        <f t="shared" si="309"/>
        <v>3920363.9463308798</v>
      </c>
      <c r="P1443" s="23">
        <f t="shared" si="310"/>
        <v>3905361.14855032</v>
      </c>
      <c r="Q1443" s="23">
        <f t="shared" si="311"/>
        <v>721108078.45513034</v>
      </c>
      <c r="R1443" s="23">
        <f t="shared" si="312"/>
        <v>2060268951.6379399</v>
      </c>
      <c r="S1443" s="23">
        <f t="shared" si="313"/>
        <v>1339160873.1828096</v>
      </c>
      <c r="T1443" s="16">
        <f>IFERROR(INDEX(Cost_Components!$R$2:$R$29,MATCH(E1443,Cost_Components!$A$2:$A$29,0)),"")</f>
        <v>1</v>
      </c>
      <c r="U1443" s="26">
        <f>IFERROR(INDEX(Cost_Components!$Q$2:$Q$29,MATCH(E1443,Cost_Components!$A$2:$A$29,0)),"")</f>
        <v>2023</v>
      </c>
      <c r="V1443" s="30">
        <f>1/(1+Calculation_Assumptions!$B$5)^(B1443-Calculation_Assumptions!$B$2)</f>
        <v>0.72242127659876232</v>
      </c>
      <c r="W1443" s="23">
        <f t="shared" si="314"/>
        <v>520943818.60323572</v>
      </c>
      <c r="X1443" s="23">
        <f t="shared" si="315"/>
        <v>1488382126.1790743</v>
      </c>
      <c r="Y1443" s="23">
        <f t="shared" si="316"/>
        <v>967438307.57583857</v>
      </c>
      <c r="Z1443" s="17">
        <f>IFERROR(INDEX(Cost_Components!$T$2:$T$29,MATCH(E1443,Cost_Components!$A$2:$A$29,0)),"")</f>
        <v>0.8</v>
      </c>
      <c r="AA1443" s="26">
        <f>IFERROR(INDEX(Cost_Components!$U$2:$U$29,MATCH(E1443,Cost_Components!$A$2:$A$29,0)),"")</f>
        <v>2025</v>
      </c>
      <c r="AB1443" s="26">
        <f>IFERROR(INDEX(Cost_Components!$V$2:$V$29,MATCH(E1443,Cost_Components!$A$2:$A$29,0)),"")</f>
        <v>2050</v>
      </c>
      <c r="AC1443" s="26">
        <f>IFERROR(INDEX(Cost_Components!$M$2:$M$29,MATCH(E1443,Cost_Components!$A$2:$A$29,0)),"")</f>
        <v>30</v>
      </c>
      <c r="AD1443" s="26">
        <f>IFERROR(INDEX(Cost_Components!$N$2:$N$29,MATCH(E1443,Cost_Components!$A$2:$A$29,0)),"")</f>
        <v>95</v>
      </c>
      <c r="AE1443" s="16" t="str">
        <f>IFERROR(INDEX(Cost_Components!$O$2:$O$29,MATCH(E1443,Cost_Components!$A$2:$A$29,0)),"")</f>
        <v>Both</v>
      </c>
      <c r="AF1443" s="11">
        <v>19601819.731654398</v>
      </c>
      <c r="AG1443" s="11">
        <v>19526805.742751598</v>
      </c>
      <c r="AH1443" s="23">
        <f t="shared" si="317"/>
        <v>1</v>
      </c>
      <c r="AI1443" s="10">
        <v>308542769.75662202</v>
      </c>
      <c r="AJ1443" s="29">
        <f t="shared" si="318"/>
        <v>2.3371413921769713</v>
      </c>
      <c r="AK1443" s="29">
        <f t="shared" si="319"/>
        <v>6.6774176988917171</v>
      </c>
      <c r="AL1443" s="29">
        <f t="shared" si="320"/>
        <v>4.3402763067147463</v>
      </c>
      <c r="AM1443" s="29">
        <f t="shared" si="321"/>
        <v>3.1355079502882282</v>
      </c>
    </row>
    <row r="1444" spans="1:39">
      <c r="A1444" t="s">
        <v>115</v>
      </c>
      <c r="B1444" s="20">
        <v>2037</v>
      </c>
      <c r="C1444" t="s">
        <v>268</v>
      </c>
      <c r="D1444" t="s">
        <v>272</v>
      </c>
      <c r="E1444" s="22" t="s">
        <v>365</v>
      </c>
      <c r="F1444" s="22" t="s">
        <v>366</v>
      </c>
      <c r="G1444" s="22" t="s">
        <v>269</v>
      </c>
      <c r="H1444" s="22" t="s">
        <v>237</v>
      </c>
      <c r="I1444" s="22" t="s">
        <v>309</v>
      </c>
      <c r="J1444" s="17">
        <f>IFERROR(INDEX(Cost_Components!$K$2:$K$29,MATCH(E1444,Cost_Components!$A$2:$A$29,0)),"")</f>
        <v>0.2</v>
      </c>
      <c r="K1444" s="17">
        <f t="shared" si="308"/>
        <v>0.48</v>
      </c>
      <c r="L1444" s="17">
        <f>IFERROR(INDEX(Cost_Components!$S$2:$S$29,MATCH(E1444,Cost_Components!$A$2:$A$29,0)),"")</f>
        <v>0.16</v>
      </c>
      <c r="M1444" s="28">
        <f>IFERROR(INDEX(Cost_Components!$L$2:$L$29,MATCH(E1444,Cost_Components!$A$2:$A$29,0)),"")</f>
        <v>1</v>
      </c>
      <c r="N1444" s="29">
        <f>IFERROR(INDEX(Cost_Components!$P$2:$P$29,MATCH(E1444,Cost_Components!$A$2:$A$29,0)),"")</f>
        <v>1154.0355216616899</v>
      </c>
      <c r="O1444" s="23">
        <f t="shared" si="309"/>
        <v>4007986.6945258602</v>
      </c>
      <c r="P1444" s="23">
        <f t="shared" si="310"/>
        <v>3990298.5449008197</v>
      </c>
      <c r="Q1444" s="23">
        <f t="shared" si="311"/>
        <v>736791402.05607998</v>
      </c>
      <c r="R1444" s="23">
        <f t="shared" si="312"/>
        <v>2220172327.598526</v>
      </c>
      <c r="S1444" s="23">
        <f t="shared" si="313"/>
        <v>1483380925.5424461</v>
      </c>
      <c r="T1444" s="16">
        <f>IFERROR(INDEX(Cost_Components!$R$2:$R$29,MATCH(E1444,Cost_Components!$A$2:$A$29,0)),"")</f>
        <v>1</v>
      </c>
      <c r="U1444" s="26">
        <f>IFERROR(INDEX(Cost_Components!$Q$2:$Q$29,MATCH(E1444,Cost_Components!$A$2:$A$29,0)),"")</f>
        <v>2023</v>
      </c>
      <c r="V1444" s="30">
        <f>1/(1+Calculation_Assumptions!$B$5)^(B1444-Calculation_Assumptions!$B$2)</f>
        <v>0.70137988019297326</v>
      </c>
      <c r="W1444" s="23">
        <f t="shared" si="314"/>
        <v>516770665.30130619</v>
      </c>
      <c r="X1444" s="23">
        <f t="shared" si="315"/>
        <v>1557184201.1388087</v>
      </c>
      <c r="Y1444" s="23">
        <f t="shared" si="316"/>
        <v>1040413535.8375027</v>
      </c>
      <c r="Z1444" s="17">
        <f>IFERROR(INDEX(Cost_Components!$T$2:$T$29,MATCH(E1444,Cost_Components!$A$2:$A$29,0)),"")</f>
        <v>0.8</v>
      </c>
      <c r="AA1444" s="26">
        <f>IFERROR(INDEX(Cost_Components!$U$2:$U$29,MATCH(E1444,Cost_Components!$A$2:$A$29,0)),"")</f>
        <v>2025</v>
      </c>
      <c r="AB1444" s="26">
        <f>IFERROR(INDEX(Cost_Components!$V$2:$V$29,MATCH(E1444,Cost_Components!$A$2:$A$29,0)),"")</f>
        <v>2050</v>
      </c>
      <c r="AC1444" s="26">
        <f>IFERROR(INDEX(Cost_Components!$M$2:$M$29,MATCH(E1444,Cost_Components!$A$2:$A$29,0)),"")</f>
        <v>30</v>
      </c>
      <c r="AD1444" s="26">
        <f>IFERROR(INDEX(Cost_Components!$N$2:$N$29,MATCH(E1444,Cost_Components!$A$2:$A$29,0)),"")</f>
        <v>95</v>
      </c>
      <c r="AE1444" s="16" t="str">
        <f>IFERROR(INDEX(Cost_Components!$O$2:$O$29,MATCH(E1444,Cost_Components!$A$2:$A$29,0)),"")</f>
        <v>Both</v>
      </c>
      <c r="AF1444" s="11">
        <v>20039933.472629301</v>
      </c>
      <c r="AG1444" s="11">
        <v>19951492.724504098</v>
      </c>
      <c r="AH1444" s="23">
        <f t="shared" si="317"/>
        <v>1</v>
      </c>
      <c r="AI1444" s="10">
        <v>310068287.63643003</v>
      </c>
      <c r="AJ1444" s="29">
        <f t="shared" si="318"/>
        <v>2.3762230174277073</v>
      </c>
      <c r="AK1444" s="29">
        <f t="shared" si="319"/>
        <v>7.160268934699265</v>
      </c>
      <c r="AL1444" s="29">
        <f t="shared" si="320"/>
        <v>4.7840459172715581</v>
      </c>
      <c r="AM1444" s="29">
        <f t="shared" si="321"/>
        <v>3.3554335522936083</v>
      </c>
    </row>
    <row r="1445" spans="1:39">
      <c r="A1445" t="s">
        <v>115</v>
      </c>
      <c r="B1445" s="20">
        <v>2038</v>
      </c>
      <c r="C1445" t="s">
        <v>268</v>
      </c>
      <c r="D1445" t="s">
        <v>272</v>
      </c>
      <c r="E1445" s="22" t="s">
        <v>365</v>
      </c>
      <c r="F1445" s="22" t="s">
        <v>366</v>
      </c>
      <c r="G1445" s="22" t="s">
        <v>269</v>
      </c>
      <c r="H1445" s="22" t="s">
        <v>237</v>
      </c>
      <c r="I1445" s="22" t="s">
        <v>309</v>
      </c>
      <c r="J1445" s="17">
        <f>IFERROR(INDEX(Cost_Components!$K$2:$K$29,MATCH(E1445,Cost_Components!$A$2:$A$29,0)),"")</f>
        <v>0.2</v>
      </c>
      <c r="K1445" s="17">
        <f t="shared" si="308"/>
        <v>0.50461538461538458</v>
      </c>
      <c r="L1445" s="17">
        <f>IFERROR(INDEX(Cost_Components!$S$2:$S$29,MATCH(E1445,Cost_Components!$A$2:$A$29,0)),"")</f>
        <v>0.16</v>
      </c>
      <c r="M1445" s="28">
        <f>IFERROR(INDEX(Cost_Components!$L$2:$L$29,MATCH(E1445,Cost_Components!$A$2:$A$29,0)),"")</f>
        <v>1</v>
      </c>
      <c r="N1445" s="29">
        <f>IFERROR(INDEX(Cost_Components!$P$2:$P$29,MATCH(E1445,Cost_Components!$A$2:$A$29,0)),"")</f>
        <v>1154.0355216616899</v>
      </c>
      <c r="O1445" s="23">
        <f t="shared" si="309"/>
        <v>4095629.7342799003</v>
      </c>
      <c r="P1445" s="23">
        <f t="shared" si="310"/>
        <v>4075006.1351300799</v>
      </c>
      <c r="Q1445" s="23">
        <f t="shared" si="311"/>
        <v>752432292.94870853</v>
      </c>
      <c r="R1445" s="23">
        <f t="shared" si="312"/>
        <v>2385065723.9907217</v>
      </c>
      <c r="S1445" s="23">
        <f t="shared" si="313"/>
        <v>1632633431.0420132</v>
      </c>
      <c r="T1445" s="16">
        <f>IFERROR(INDEX(Cost_Components!$R$2:$R$29,MATCH(E1445,Cost_Components!$A$2:$A$29,0)),"")</f>
        <v>1</v>
      </c>
      <c r="U1445" s="26">
        <f>IFERROR(INDEX(Cost_Components!$Q$2:$Q$29,MATCH(E1445,Cost_Components!$A$2:$A$29,0)),"")</f>
        <v>2023</v>
      </c>
      <c r="V1445" s="30">
        <f>1/(1+Calculation_Assumptions!$B$5)^(B1445-Calculation_Assumptions!$B$2)</f>
        <v>0.68095133999317792</v>
      </c>
      <c r="W1445" s="23">
        <f t="shared" si="314"/>
        <v>512369778.13756245</v>
      </c>
      <c r="X1445" s="23">
        <f t="shared" si="315"/>
        <v>1624113700.7232809</v>
      </c>
      <c r="Y1445" s="23">
        <f t="shared" si="316"/>
        <v>1111743922.5857184</v>
      </c>
      <c r="Z1445" s="17">
        <f>IFERROR(INDEX(Cost_Components!$T$2:$T$29,MATCH(E1445,Cost_Components!$A$2:$A$29,0)),"")</f>
        <v>0.8</v>
      </c>
      <c r="AA1445" s="26">
        <f>IFERROR(INDEX(Cost_Components!$U$2:$U$29,MATCH(E1445,Cost_Components!$A$2:$A$29,0)),"")</f>
        <v>2025</v>
      </c>
      <c r="AB1445" s="26">
        <f>IFERROR(INDEX(Cost_Components!$V$2:$V$29,MATCH(E1445,Cost_Components!$A$2:$A$29,0)),"")</f>
        <v>2050</v>
      </c>
      <c r="AC1445" s="26">
        <f>IFERROR(INDEX(Cost_Components!$M$2:$M$29,MATCH(E1445,Cost_Components!$A$2:$A$29,0)),"")</f>
        <v>30</v>
      </c>
      <c r="AD1445" s="26">
        <f>IFERROR(INDEX(Cost_Components!$N$2:$N$29,MATCH(E1445,Cost_Components!$A$2:$A$29,0)),"")</f>
        <v>95</v>
      </c>
      <c r="AE1445" s="16" t="str">
        <f>IFERROR(INDEX(Cost_Components!$O$2:$O$29,MATCH(E1445,Cost_Components!$A$2:$A$29,0)),"")</f>
        <v>Both</v>
      </c>
      <c r="AF1445" s="11">
        <v>20478148.6713995</v>
      </c>
      <c r="AG1445" s="11">
        <v>20375030.675650399</v>
      </c>
      <c r="AH1445" s="23">
        <f t="shared" si="317"/>
        <v>1</v>
      </c>
      <c r="AI1445" s="10">
        <v>311532999.13163</v>
      </c>
      <c r="AJ1445" s="29">
        <f t="shared" si="318"/>
        <v>2.4152571157663725</v>
      </c>
      <c r="AK1445" s="29">
        <f t="shared" si="319"/>
        <v>7.6559007573479416</v>
      </c>
      <c r="AL1445" s="29">
        <f t="shared" si="320"/>
        <v>5.2406436415815687</v>
      </c>
      <c r="AM1445" s="29">
        <f t="shared" si="321"/>
        <v>3.5686233101616964</v>
      </c>
    </row>
    <row r="1446" spans="1:39">
      <c r="A1446" t="s">
        <v>115</v>
      </c>
      <c r="B1446" s="20">
        <v>2039</v>
      </c>
      <c r="C1446" t="s">
        <v>268</v>
      </c>
      <c r="D1446" t="s">
        <v>272</v>
      </c>
      <c r="E1446" s="22" t="s">
        <v>365</v>
      </c>
      <c r="F1446" s="22" t="s">
        <v>366</v>
      </c>
      <c r="G1446" s="22" t="s">
        <v>269</v>
      </c>
      <c r="H1446" s="22" t="s">
        <v>237</v>
      </c>
      <c r="I1446" s="22" t="s">
        <v>309</v>
      </c>
      <c r="J1446" s="17">
        <f>IFERROR(INDEX(Cost_Components!$K$2:$K$29,MATCH(E1446,Cost_Components!$A$2:$A$29,0)),"")</f>
        <v>0.2</v>
      </c>
      <c r="K1446" s="17">
        <f t="shared" si="308"/>
        <v>0.52923076923076917</v>
      </c>
      <c r="L1446" s="17">
        <f>IFERROR(INDEX(Cost_Components!$S$2:$S$29,MATCH(E1446,Cost_Components!$A$2:$A$29,0)),"")</f>
        <v>0.16</v>
      </c>
      <c r="M1446" s="28">
        <f>IFERROR(INDEX(Cost_Components!$L$2:$L$29,MATCH(E1446,Cost_Components!$A$2:$A$29,0)),"")</f>
        <v>1</v>
      </c>
      <c r="N1446" s="29">
        <f>IFERROR(INDEX(Cost_Components!$P$2:$P$29,MATCH(E1446,Cost_Components!$A$2:$A$29,0)),"")</f>
        <v>1154.0355216616899</v>
      </c>
      <c r="O1446" s="23">
        <f t="shared" si="309"/>
        <v>4182859.3840310606</v>
      </c>
      <c r="P1446" s="23">
        <f t="shared" si="310"/>
        <v>4159046.4400442801</v>
      </c>
      <c r="Q1446" s="23">
        <f t="shared" si="311"/>
        <v>767949972.48827136</v>
      </c>
      <c r="R1446" s="23">
        <f t="shared" si="312"/>
        <v>2554685998.5892248</v>
      </c>
      <c r="S1446" s="23">
        <f t="shared" si="313"/>
        <v>1786736026.1009536</v>
      </c>
      <c r="T1446" s="16">
        <f>IFERROR(INDEX(Cost_Components!$R$2:$R$29,MATCH(E1446,Cost_Components!$A$2:$A$29,0)),"")</f>
        <v>1</v>
      </c>
      <c r="U1446" s="26">
        <f>IFERROR(INDEX(Cost_Components!$Q$2:$Q$29,MATCH(E1446,Cost_Components!$A$2:$A$29,0)),"")</f>
        <v>2023</v>
      </c>
      <c r="V1446" s="30">
        <f>1/(1+Calculation_Assumptions!$B$5)^(B1446-Calculation_Assumptions!$B$2)</f>
        <v>0.66111780581861923</v>
      </c>
      <c r="W1446" s="23">
        <f t="shared" si="314"/>
        <v>507705400.78991497</v>
      </c>
      <c r="X1446" s="23">
        <f t="shared" si="315"/>
        <v>1688948401.9428566</v>
      </c>
      <c r="Y1446" s="23">
        <f t="shared" si="316"/>
        <v>1181243001.1529417</v>
      </c>
      <c r="Z1446" s="17">
        <f>IFERROR(INDEX(Cost_Components!$T$2:$T$29,MATCH(E1446,Cost_Components!$A$2:$A$29,0)),"")</f>
        <v>0.8</v>
      </c>
      <c r="AA1446" s="26">
        <f>IFERROR(INDEX(Cost_Components!$U$2:$U$29,MATCH(E1446,Cost_Components!$A$2:$A$29,0)),"")</f>
        <v>2025</v>
      </c>
      <c r="AB1446" s="26">
        <f>IFERROR(INDEX(Cost_Components!$V$2:$V$29,MATCH(E1446,Cost_Components!$A$2:$A$29,0)),"")</f>
        <v>2050</v>
      </c>
      <c r="AC1446" s="26">
        <f>IFERROR(INDEX(Cost_Components!$M$2:$M$29,MATCH(E1446,Cost_Components!$A$2:$A$29,0)),"")</f>
        <v>30</v>
      </c>
      <c r="AD1446" s="26">
        <f>IFERROR(INDEX(Cost_Components!$N$2:$N$29,MATCH(E1446,Cost_Components!$A$2:$A$29,0)),"")</f>
        <v>95</v>
      </c>
      <c r="AE1446" s="16" t="str">
        <f>IFERROR(INDEX(Cost_Components!$O$2:$O$29,MATCH(E1446,Cost_Components!$A$2:$A$29,0)),"")</f>
        <v>Both</v>
      </c>
      <c r="AF1446" s="11">
        <v>20914296.920155302</v>
      </c>
      <c r="AG1446" s="11">
        <v>20795232.200221401</v>
      </c>
      <c r="AH1446" s="23">
        <f t="shared" si="317"/>
        <v>1</v>
      </c>
      <c r="AI1446" s="10">
        <v>312936391.85847902</v>
      </c>
      <c r="AJ1446" s="29">
        <f t="shared" si="318"/>
        <v>2.4540129958281289</v>
      </c>
      <c r="AK1446" s="29">
        <f t="shared" si="319"/>
        <v>8.1635951108701494</v>
      </c>
      <c r="AL1446" s="29">
        <f t="shared" si="320"/>
        <v>5.7095821150420214</v>
      </c>
      <c r="AM1446" s="29">
        <f t="shared" si="321"/>
        <v>3.7747064000378128</v>
      </c>
    </row>
    <row r="1447" spans="1:39">
      <c r="A1447" t="s">
        <v>115</v>
      </c>
      <c r="B1447" s="20">
        <v>2040</v>
      </c>
      <c r="C1447" t="s">
        <v>268</v>
      </c>
      <c r="D1447" t="s">
        <v>272</v>
      </c>
      <c r="E1447" s="22" t="s">
        <v>365</v>
      </c>
      <c r="F1447" s="22" t="s">
        <v>366</v>
      </c>
      <c r="G1447" s="22" t="s">
        <v>269</v>
      </c>
      <c r="H1447" s="22" t="s">
        <v>237</v>
      </c>
      <c r="I1447" s="22" t="s">
        <v>309</v>
      </c>
      <c r="J1447" s="17">
        <f>IFERROR(INDEX(Cost_Components!$K$2:$K$29,MATCH(E1447,Cost_Components!$A$2:$A$29,0)),"")</f>
        <v>0.2</v>
      </c>
      <c r="K1447" s="17">
        <f t="shared" si="308"/>
        <v>0.55384615384615388</v>
      </c>
      <c r="L1447" s="17">
        <f>IFERROR(INDEX(Cost_Components!$S$2:$S$29,MATCH(E1447,Cost_Components!$A$2:$A$29,0)),"")</f>
        <v>0.16</v>
      </c>
      <c r="M1447" s="28">
        <f>IFERROR(INDEX(Cost_Components!$L$2:$L$29,MATCH(E1447,Cost_Components!$A$2:$A$29,0)),"")</f>
        <v>1</v>
      </c>
      <c r="N1447" s="29">
        <f>IFERROR(INDEX(Cost_Components!$P$2:$P$29,MATCH(E1447,Cost_Components!$A$2:$A$29,0)),"")</f>
        <v>1154.0355216616899</v>
      </c>
      <c r="O1447" s="23">
        <f t="shared" si="309"/>
        <v>4269443.7172937607</v>
      </c>
      <c r="P1447" s="23">
        <f t="shared" si="310"/>
        <v>4242186.6352720205</v>
      </c>
      <c r="Q1447" s="23">
        <f t="shared" si="311"/>
        <v>783301450.65958333</v>
      </c>
      <c r="R1447" s="23">
        <f t="shared" si="312"/>
        <v>2728849684.1495981</v>
      </c>
      <c r="S1447" s="23">
        <f t="shared" si="313"/>
        <v>1945548233.4900148</v>
      </c>
      <c r="T1447" s="16">
        <f>IFERROR(INDEX(Cost_Components!$R$2:$R$29,MATCH(E1447,Cost_Components!$A$2:$A$29,0)),"")</f>
        <v>1</v>
      </c>
      <c r="U1447" s="26">
        <f>IFERROR(INDEX(Cost_Components!$Q$2:$Q$29,MATCH(E1447,Cost_Components!$A$2:$A$29,0)),"")</f>
        <v>2023</v>
      </c>
      <c r="V1447" s="30">
        <f>1/(1+Calculation_Assumptions!$B$5)^(B1447-Calculation_Assumptions!$B$2)</f>
        <v>0.64186194739671765</v>
      </c>
      <c r="W1447" s="23">
        <f t="shared" si="314"/>
        <v>502771394.51903409</v>
      </c>
      <c r="X1447" s="23">
        <f t="shared" si="315"/>
        <v>1751544772.4211788</v>
      </c>
      <c r="Y1447" s="23">
        <f t="shared" si="316"/>
        <v>1248773377.9021449</v>
      </c>
      <c r="Z1447" s="17">
        <f>IFERROR(INDEX(Cost_Components!$T$2:$T$29,MATCH(E1447,Cost_Components!$A$2:$A$29,0)),"")</f>
        <v>0.8</v>
      </c>
      <c r="AA1447" s="26">
        <f>IFERROR(INDEX(Cost_Components!$U$2:$U$29,MATCH(E1447,Cost_Components!$A$2:$A$29,0)),"")</f>
        <v>2025</v>
      </c>
      <c r="AB1447" s="26">
        <f>IFERROR(INDEX(Cost_Components!$V$2:$V$29,MATCH(E1447,Cost_Components!$A$2:$A$29,0)),"")</f>
        <v>2050</v>
      </c>
      <c r="AC1447" s="26">
        <f>IFERROR(INDEX(Cost_Components!$M$2:$M$29,MATCH(E1447,Cost_Components!$A$2:$A$29,0)),"")</f>
        <v>30</v>
      </c>
      <c r="AD1447" s="26">
        <f>IFERROR(INDEX(Cost_Components!$N$2:$N$29,MATCH(E1447,Cost_Components!$A$2:$A$29,0)),"")</f>
        <v>95</v>
      </c>
      <c r="AE1447" s="16" t="str">
        <f>IFERROR(INDEX(Cost_Components!$O$2:$O$29,MATCH(E1447,Cost_Components!$A$2:$A$29,0)),"")</f>
        <v>Both</v>
      </c>
      <c r="AF1447" s="11">
        <v>21347218.586468801</v>
      </c>
      <c r="AG1447" s="11">
        <v>21210933.176360101</v>
      </c>
      <c r="AH1447" s="23">
        <f t="shared" si="317"/>
        <v>1</v>
      </c>
      <c r="AI1447" s="10">
        <v>314265537.41082901</v>
      </c>
      <c r="AJ1447" s="29">
        <f t="shared" si="318"/>
        <v>2.4924828128246181</v>
      </c>
      <c r="AK1447" s="29">
        <f t="shared" si="319"/>
        <v>8.6832609984284161</v>
      </c>
      <c r="AL1447" s="29">
        <f t="shared" si="320"/>
        <v>6.1907781856037989</v>
      </c>
      <c r="AM1447" s="29">
        <f t="shared" si="321"/>
        <v>3.9736249421127732</v>
      </c>
    </row>
    <row r="1448" spans="1:39">
      <c r="A1448" t="s">
        <v>115</v>
      </c>
      <c r="B1448" s="20">
        <v>2041</v>
      </c>
      <c r="C1448" t="s">
        <v>268</v>
      </c>
      <c r="D1448" t="s">
        <v>272</v>
      </c>
      <c r="E1448" s="22" t="s">
        <v>365</v>
      </c>
      <c r="F1448" s="22" t="s">
        <v>366</v>
      </c>
      <c r="G1448" s="22" t="s">
        <v>269</v>
      </c>
      <c r="H1448" s="22" t="s">
        <v>237</v>
      </c>
      <c r="I1448" s="22" t="s">
        <v>309</v>
      </c>
      <c r="J1448" s="17">
        <f>IFERROR(INDEX(Cost_Components!$K$2:$K$29,MATCH(E1448,Cost_Components!$A$2:$A$29,0)),"")</f>
        <v>0.2</v>
      </c>
      <c r="K1448" s="17">
        <f t="shared" si="308"/>
        <v>0.57846153846153847</v>
      </c>
      <c r="L1448" s="17">
        <f>IFERROR(INDEX(Cost_Components!$S$2:$S$29,MATCH(E1448,Cost_Components!$A$2:$A$29,0)),"")</f>
        <v>0.16</v>
      </c>
      <c r="M1448" s="28">
        <f>IFERROR(INDEX(Cost_Components!$L$2:$L$29,MATCH(E1448,Cost_Components!$A$2:$A$29,0)),"")</f>
        <v>1</v>
      </c>
      <c r="N1448" s="29">
        <f>IFERROR(INDEX(Cost_Components!$P$2:$P$29,MATCH(E1448,Cost_Components!$A$2:$A$29,0)),"")</f>
        <v>1154.0355216616899</v>
      </c>
      <c r="O1448" s="23">
        <f t="shared" si="309"/>
        <v>4356170.3541119201</v>
      </c>
      <c r="P1448" s="23">
        <f t="shared" si="310"/>
        <v>4325213.4643438598</v>
      </c>
      <c r="Q1448" s="23">
        <f t="shared" si="311"/>
        <v>798631996.25955701</v>
      </c>
      <c r="R1448" s="23">
        <f t="shared" si="312"/>
        <v>2908027573.8039718</v>
      </c>
      <c r="S1448" s="23">
        <f t="shared" si="313"/>
        <v>2109395577.5444148</v>
      </c>
      <c r="T1448" s="16">
        <f>IFERROR(INDEX(Cost_Components!$R$2:$R$29,MATCH(E1448,Cost_Components!$A$2:$A$29,0)),"")</f>
        <v>1</v>
      </c>
      <c r="U1448" s="26">
        <f>IFERROR(INDEX(Cost_Components!$Q$2:$Q$29,MATCH(E1448,Cost_Components!$A$2:$A$29,0)),"")</f>
        <v>2023</v>
      </c>
      <c r="V1448" s="30">
        <f>1/(1+Calculation_Assumptions!$B$5)^(B1448-Calculation_Assumptions!$B$2)</f>
        <v>0.62316693922011435</v>
      </c>
      <c r="W1448" s="23">
        <f t="shared" si="314"/>
        <v>497681056.67231792</v>
      </c>
      <c r="X1448" s="23">
        <f t="shared" si="315"/>
        <v>1812186642.3351161</v>
      </c>
      <c r="Y1448" s="23">
        <f t="shared" si="316"/>
        <v>1314505585.6627984</v>
      </c>
      <c r="Z1448" s="17">
        <f>IFERROR(INDEX(Cost_Components!$T$2:$T$29,MATCH(E1448,Cost_Components!$A$2:$A$29,0)),"")</f>
        <v>0.8</v>
      </c>
      <c r="AA1448" s="26">
        <f>IFERROR(INDEX(Cost_Components!$U$2:$U$29,MATCH(E1448,Cost_Components!$A$2:$A$29,0)),"")</f>
        <v>2025</v>
      </c>
      <c r="AB1448" s="26">
        <f>IFERROR(INDEX(Cost_Components!$V$2:$V$29,MATCH(E1448,Cost_Components!$A$2:$A$29,0)),"")</f>
        <v>2050</v>
      </c>
      <c r="AC1448" s="26">
        <f>IFERROR(INDEX(Cost_Components!$M$2:$M$29,MATCH(E1448,Cost_Components!$A$2:$A$29,0)),"")</f>
        <v>30</v>
      </c>
      <c r="AD1448" s="26">
        <f>IFERROR(INDEX(Cost_Components!$N$2:$N$29,MATCH(E1448,Cost_Components!$A$2:$A$29,0)),"")</f>
        <v>95</v>
      </c>
      <c r="AE1448" s="16" t="str">
        <f>IFERROR(INDEX(Cost_Components!$O$2:$O$29,MATCH(E1448,Cost_Components!$A$2:$A$29,0)),"")</f>
        <v>Both</v>
      </c>
      <c r="AF1448" s="11">
        <v>21780851.770559601</v>
      </c>
      <c r="AG1448" s="11">
        <v>21626067.3217193</v>
      </c>
      <c r="AH1448" s="23">
        <f t="shared" si="317"/>
        <v>1</v>
      </c>
      <c r="AI1448" s="10">
        <v>315525215.31254798</v>
      </c>
      <c r="AJ1448" s="29">
        <f t="shared" si="318"/>
        <v>2.5311194082173771</v>
      </c>
      <c r="AK1448" s="29">
        <f t="shared" si="319"/>
        <v>9.2164664903988225</v>
      </c>
      <c r="AL1448" s="29">
        <f t="shared" si="320"/>
        <v>6.6853470821814449</v>
      </c>
      <c r="AM1448" s="29">
        <f t="shared" si="321"/>
        <v>4.166087278827133</v>
      </c>
    </row>
    <row r="1449" spans="1:39">
      <c r="A1449" t="s">
        <v>115</v>
      </c>
      <c r="B1449" s="20">
        <v>2042</v>
      </c>
      <c r="C1449" t="s">
        <v>268</v>
      </c>
      <c r="D1449" t="s">
        <v>272</v>
      </c>
      <c r="E1449" s="22" t="s">
        <v>365</v>
      </c>
      <c r="F1449" s="22" t="s">
        <v>366</v>
      </c>
      <c r="G1449" s="22" t="s">
        <v>269</v>
      </c>
      <c r="H1449" s="22" t="s">
        <v>237</v>
      </c>
      <c r="I1449" s="22" t="s">
        <v>309</v>
      </c>
      <c r="J1449" s="17">
        <f>IFERROR(INDEX(Cost_Components!$K$2:$K$29,MATCH(E1449,Cost_Components!$A$2:$A$29,0)),"")</f>
        <v>0.2</v>
      </c>
      <c r="K1449" s="17">
        <f t="shared" si="308"/>
        <v>0.60307692307692307</v>
      </c>
      <c r="L1449" s="17">
        <f>IFERROR(INDEX(Cost_Components!$S$2:$S$29,MATCH(E1449,Cost_Components!$A$2:$A$29,0)),"")</f>
        <v>0.16</v>
      </c>
      <c r="M1449" s="28">
        <f>IFERROR(INDEX(Cost_Components!$L$2:$L$29,MATCH(E1449,Cost_Components!$A$2:$A$29,0)),"")</f>
        <v>1</v>
      </c>
      <c r="N1449" s="29">
        <f>IFERROR(INDEX(Cost_Components!$P$2:$P$29,MATCH(E1449,Cost_Components!$A$2:$A$29,0)),"")</f>
        <v>1154.0355216616899</v>
      </c>
      <c r="O1449" s="23">
        <f t="shared" si="309"/>
        <v>4442535.4743384197</v>
      </c>
      <c r="P1449" s="23">
        <f t="shared" si="310"/>
        <v>4407622.7764694002</v>
      </c>
      <c r="Q1449" s="23">
        <f t="shared" si="311"/>
        <v>813848520.02092969</v>
      </c>
      <c r="R1449" s="23">
        <f t="shared" si="312"/>
        <v>3091881150.0037708</v>
      </c>
      <c r="S1449" s="23">
        <f t="shared" si="313"/>
        <v>2278032629.982841</v>
      </c>
      <c r="T1449" s="16">
        <f>IFERROR(INDEX(Cost_Components!$R$2:$R$29,MATCH(E1449,Cost_Components!$A$2:$A$29,0)),"")</f>
        <v>1</v>
      </c>
      <c r="U1449" s="26">
        <f>IFERROR(INDEX(Cost_Components!$Q$2:$Q$29,MATCH(E1449,Cost_Components!$A$2:$A$29,0)),"")</f>
        <v>2023</v>
      </c>
      <c r="V1449" s="30">
        <f>1/(1+Calculation_Assumptions!$B$5)^(B1449-Calculation_Assumptions!$B$2)</f>
        <v>0.60501644584477121</v>
      </c>
      <c r="W1449" s="23">
        <f t="shared" si="314"/>
        <v>492391739.03909004</v>
      </c>
      <c r="X1449" s="23">
        <f t="shared" si="315"/>
        <v>1870638944.3497252</v>
      </c>
      <c r="Y1449" s="23">
        <f t="shared" si="316"/>
        <v>1378247205.3106353</v>
      </c>
      <c r="Z1449" s="17">
        <f>IFERROR(INDEX(Cost_Components!$T$2:$T$29,MATCH(E1449,Cost_Components!$A$2:$A$29,0)),"")</f>
        <v>0.8</v>
      </c>
      <c r="AA1449" s="26">
        <f>IFERROR(INDEX(Cost_Components!$U$2:$U$29,MATCH(E1449,Cost_Components!$A$2:$A$29,0)),"")</f>
        <v>2025</v>
      </c>
      <c r="AB1449" s="26">
        <f>IFERROR(INDEX(Cost_Components!$V$2:$V$29,MATCH(E1449,Cost_Components!$A$2:$A$29,0)),"")</f>
        <v>2050</v>
      </c>
      <c r="AC1449" s="26">
        <f>IFERROR(INDEX(Cost_Components!$M$2:$M$29,MATCH(E1449,Cost_Components!$A$2:$A$29,0)),"")</f>
        <v>30</v>
      </c>
      <c r="AD1449" s="26">
        <f>IFERROR(INDEX(Cost_Components!$N$2:$N$29,MATCH(E1449,Cost_Components!$A$2:$A$29,0)),"")</f>
        <v>95</v>
      </c>
      <c r="AE1449" s="16" t="str">
        <f>IFERROR(INDEX(Cost_Components!$O$2:$O$29,MATCH(E1449,Cost_Components!$A$2:$A$29,0)),"")</f>
        <v>Both</v>
      </c>
      <c r="AF1449" s="11">
        <v>22212677.371692099</v>
      </c>
      <c r="AG1449" s="11">
        <v>22038113.882346999</v>
      </c>
      <c r="AH1449" s="23">
        <f t="shared" si="317"/>
        <v>1</v>
      </c>
      <c r="AI1449" s="10">
        <v>316707694.211882</v>
      </c>
      <c r="AJ1449" s="29">
        <f t="shared" si="318"/>
        <v>2.5697150239629272</v>
      </c>
      <c r="AK1449" s="29">
        <f t="shared" si="319"/>
        <v>9.7625703653895375</v>
      </c>
      <c r="AL1449" s="29">
        <f t="shared" si="320"/>
        <v>7.1928553414266103</v>
      </c>
      <c r="AM1449" s="29">
        <f t="shared" si="321"/>
        <v>4.351795774145506</v>
      </c>
    </row>
    <row r="1450" spans="1:39">
      <c r="A1450" t="s">
        <v>115</v>
      </c>
      <c r="B1450" s="20">
        <v>2043</v>
      </c>
      <c r="C1450" t="s">
        <v>268</v>
      </c>
      <c r="D1450" t="s">
        <v>272</v>
      </c>
      <c r="E1450" s="22" t="s">
        <v>365</v>
      </c>
      <c r="F1450" s="22" t="s">
        <v>366</v>
      </c>
      <c r="G1450" s="22" t="s">
        <v>269</v>
      </c>
      <c r="H1450" s="22" t="s">
        <v>237</v>
      </c>
      <c r="I1450" s="22" t="s">
        <v>309</v>
      </c>
      <c r="J1450" s="17">
        <f>IFERROR(INDEX(Cost_Components!$K$2:$K$29,MATCH(E1450,Cost_Components!$A$2:$A$29,0)),"")</f>
        <v>0.2</v>
      </c>
      <c r="K1450" s="17">
        <f t="shared" si="308"/>
        <v>0.62769230769230766</v>
      </c>
      <c r="L1450" s="17">
        <f>IFERROR(INDEX(Cost_Components!$S$2:$S$29,MATCH(E1450,Cost_Components!$A$2:$A$29,0)),"")</f>
        <v>0.16</v>
      </c>
      <c r="M1450" s="28">
        <f>IFERROR(INDEX(Cost_Components!$L$2:$L$29,MATCH(E1450,Cost_Components!$A$2:$A$29,0)),"")</f>
        <v>1</v>
      </c>
      <c r="N1450" s="29">
        <f>IFERROR(INDEX(Cost_Components!$P$2:$P$29,MATCH(E1450,Cost_Components!$A$2:$A$29,0)),"")</f>
        <v>1154.0355216616899</v>
      </c>
      <c r="O1450" s="23">
        <f t="shared" si="309"/>
        <v>4527593.4651098605</v>
      </c>
      <c r="P1450" s="23">
        <f t="shared" si="310"/>
        <v>4488469.0430226801</v>
      </c>
      <c r="Q1450" s="23">
        <f t="shared" si="311"/>
        <v>828776434.16432393</v>
      </c>
      <c r="R1450" s="23">
        <f t="shared" si="312"/>
        <v>3279694621.6047497</v>
      </c>
      <c r="S1450" s="23">
        <f t="shared" si="313"/>
        <v>2450918187.4404259</v>
      </c>
      <c r="T1450" s="16">
        <f>IFERROR(INDEX(Cost_Components!$R$2:$R$29,MATCH(E1450,Cost_Components!$A$2:$A$29,0)),"")</f>
        <v>1</v>
      </c>
      <c r="U1450" s="26">
        <f>IFERROR(INDEX(Cost_Components!$Q$2:$Q$29,MATCH(E1450,Cost_Components!$A$2:$A$29,0)),"")</f>
        <v>2023</v>
      </c>
      <c r="V1450" s="30">
        <f>1/(1+Calculation_Assumptions!$B$5)^(B1450-Calculation_Assumptions!$B$2)</f>
        <v>0.5873946076162827</v>
      </c>
      <c r="W1450" s="23">
        <f t="shared" si="314"/>
        <v>486818808.34757501</v>
      </c>
      <c r="X1450" s="23">
        <f t="shared" si="315"/>
        <v>1926474935.3587546</v>
      </c>
      <c r="Y1450" s="23">
        <f t="shared" si="316"/>
        <v>1439656127.0111797</v>
      </c>
      <c r="Z1450" s="17">
        <f>IFERROR(INDEX(Cost_Components!$T$2:$T$29,MATCH(E1450,Cost_Components!$A$2:$A$29,0)),"")</f>
        <v>0.8</v>
      </c>
      <c r="AA1450" s="26">
        <f>IFERROR(INDEX(Cost_Components!$U$2:$U$29,MATCH(E1450,Cost_Components!$A$2:$A$29,0)),"")</f>
        <v>2025</v>
      </c>
      <c r="AB1450" s="26">
        <f>IFERROR(INDEX(Cost_Components!$V$2:$V$29,MATCH(E1450,Cost_Components!$A$2:$A$29,0)),"")</f>
        <v>2050</v>
      </c>
      <c r="AC1450" s="26">
        <f>IFERROR(INDEX(Cost_Components!$M$2:$M$29,MATCH(E1450,Cost_Components!$A$2:$A$29,0)),"")</f>
        <v>30</v>
      </c>
      <c r="AD1450" s="26">
        <f>IFERROR(INDEX(Cost_Components!$N$2:$N$29,MATCH(E1450,Cost_Components!$A$2:$A$29,0)),"")</f>
        <v>95</v>
      </c>
      <c r="AE1450" s="16" t="str">
        <f>IFERROR(INDEX(Cost_Components!$O$2:$O$29,MATCH(E1450,Cost_Components!$A$2:$A$29,0)),"")</f>
        <v>Both</v>
      </c>
      <c r="AF1450" s="11">
        <v>22637967.325549301</v>
      </c>
      <c r="AG1450" s="11">
        <v>22442345.215113401</v>
      </c>
      <c r="AH1450" s="23">
        <f t="shared" si="317"/>
        <v>1</v>
      </c>
      <c r="AI1450" s="10">
        <v>317814114.06715202</v>
      </c>
      <c r="AJ1450" s="29">
        <f t="shared" si="318"/>
        <v>2.6077395479963137</v>
      </c>
      <c r="AK1450" s="29">
        <f t="shared" si="319"/>
        <v>10.319537353560616</v>
      </c>
      <c r="AL1450" s="29">
        <f t="shared" si="320"/>
        <v>7.7117978055643022</v>
      </c>
      <c r="AM1450" s="29">
        <f t="shared" si="321"/>
        <v>4.5298684460155529</v>
      </c>
    </row>
    <row r="1451" spans="1:39">
      <c r="A1451" t="s">
        <v>115</v>
      </c>
      <c r="B1451" s="20">
        <v>2044</v>
      </c>
      <c r="C1451" t="s">
        <v>268</v>
      </c>
      <c r="D1451" t="s">
        <v>272</v>
      </c>
      <c r="E1451" s="22" t="s">
        <v>365</v>
      </c>
      <c r="F1451" s="22" t="s">
        <v>366</v>
      </c>
      <c r="G1451" s="22" t="s">
        <v>269</v>
      </c>
      <c r="H1451" s="22" t="s">
        <v>237</v>
      </c>
      <c r="I1451" s="22" t="s">
        <v>309</v>
      </c>
      <c r="J1451" s="17">
        <f>IFERROR(INDEX(Cost_Components!$K$2:$K$29,MATCH(E1451,Cost_Components!$A$2:$A$29,0)),"")</f>
        <v>0.2</v>
      </c>
      <c r="K1451" s="17">
        <f t="shared" si="308"/>
        <v>0.65230769230769237</v>
      </c>
      <c r="L1451" s="17">
        <f>IFERROR(INDEX(Cost_Components!$S$2:$S$29,MATCH(E1451,Cost_Components!$A$2:$A$29,0)),"")</f>
        <v>0.16</v>
      </c>
      <c r="M1451" s="28">
        <f>IFERROR(INDEX(Cost_Components!$L$2:$L$29,MATCH(E1451,Cost_Components!$A$2:$A$29,0)),"")</f>
        <v>1</v>
      </c>
      <c r="N1451" s="29">
        <f>IFERROR(INDEX(Cost_Components!$P$2:$P$29,MATCH(E1451,Cost_Components!$A$2:$A$29,0)),"")</f>
        <v>1154.0355216616899</v>
      </c>
      <c r="O1451" s="23">
        <f t="shared" si="309"/>
        <v>4611333.1216109199</v>
      </c>
      <c r="P1451" s="23">
        <f t="shared" si="310"/>
        <v>4567747.03775666</v>
      </c>
      <c r="Q1451" s="23">
        <f t="shared" si="311"/>
        <v>843414773.68578339</v>
      </c>
      <c r="R1451" s="23">
        <f t="shared" si="312"/>
        <v>3471348158.7860508</v>
      </c>
      <c r="S1451" s="23">
        <f t="shared" si="313"/>
        <v>2627933385.1002674</v>
      </c>
      <c r="T1451" s="16">
        <f>IFERROR(INDEX(Cost_Components!$R$2:$R$29,MATCH(E1451,Cost_Components!$A$2:$A$29,0)),"")</f>
        <v>1</v>
      </c>
      <c r="U1451" s="26">
        <f>IFERROR(INDEX(Cost_Components!$Q$2:$Q$29,MATCH(E1451,Cost_Components!$A$2:$A$29,0)),"")</f>
        <v>2023</v>
      </c>
      <c r="V1451" s="30">
        <f>1/(1+Calculation_Assumptions!$B$5)^(B1451-Calculation_Assumptions!$B$2)</f>
        <v>0.57028602681192497</v>
      </c>
      <c r="W1451" s="23">
        <f t="shared" si="314"/>
        <v>480987660.23974431</v>
      </c>
      <c r="X1451" s="23">
        <f t="shared" si="315"/>
        <v>1979661349.1549881</v>
      </c>
      <c r="Y1451" s="23">
        <f t="shared" si="316"/>
        <v>1498673688.9152439</v>
      </c>
      <c r="Z1451" s="17">
        <f>IFERROR(INDEX(Cost_Components!$T$2:$T$29,MATCH(E1451,Cost_Components!$A$2:$A$29,0)),"")</f>
        <v>0.8</v>
      </c>
      <c r="AA1451" s="26">
        <f>IFERROR(INDEX(Cost_Components!$U$2:$U$29,MATCH(E1451,Cost_Components!$A$2:$A$29,0)),"")</f>
        <v>2025</v>
      </c>
      <c r="AB1451" s="26">
        <f>IFERROR(INDEX(Cost_Components!$V$2:$V$29,MATCH(E1451,Cost_Components!$A$2:$A$29,0)),"")</f>
        <v>2050</v>
      </c>
      <c r="AC1451" s="26">
        <f>IFERROR(INDEX(Cost_Components!$M$2:$M$29,MATCH(E1451,Cost_Components!$A$2:$A$29,0)),"")</f>
        <v>30</v>
      </c>
      <c r="AD1451" s="26">
        <f>IFERROR(INDEX(Cost_Components!$N$2:$N$29,MATCH(E1451,Cost_Components!$A$2:$A$29,0)),"")</f>
        <v>95</v>
      </c>
      <c r="AE1451" s="16" t="str">
        <f>IFERROR(INDEX(Cost_Components!$O$2:$O$29,MATCH(E1451,Cost_Components!$A$2:$A$29,0)),"")</f>
        <v>Both</v>
      </c>
      <c r="AF1451" s="11">
        <v>23056665.608054601</v>
      </c>
      <c r="AG1451" s="11">
        <v>22838735.188783299</v>
      </c>
      <c r="AH1451" s="23">
        <f t="shared" si="317"/>
        <v>1</v>
      </c>
      <c r="AI1451" s="10">
        <v>318840890.73215598</v>
      </c>
      <c r="AJ1451" s="29">
        <f t="shared" si="318"/>
        <v>2.6452528461736691</v>
      </c>
      <c r="AK1451" s="29">
        <f t="shared" si="319"/>
        <v>10.887399513954362</v>
      </c>
      <c r="AL1451" s="29">
        <f t="shared" si="320"/>
        <v>8.2421466677806929</v>
      </c>
      <c r="AM1451" s="29">
        <f t="shared" si="321"/>
        <v>4.7003810755697986</v>
      </c>
    </row>
    <row r="1452" spans="1:39">
      <c r="A1452" t="s">
        <v>115</v>
      </c>
      <c r="B1452" s="20">
        <v>2045</v>
      </c>
      <c r="C1452" t="s">
        <v>268</v>
      </c>
      <c r="D1452" t="s">
        <v>272</v>
      </c>
      <c r="E1452" s="22" t="s">
        <v>365</v>
      </c>
      <c r="F1452" s="22" t="s">
        <v>366</v>
      </c>
      <c r="G1452" s="22" t="s">
        <v>269</v>
      </c>
      <c r="H1452" s="22" t="s">
        <v>237</v>
      </c>
      <c r="I1452" s="22" t="s">
        <v>309</v>
      </c>
      <c r="J1452" s="17">
        <f>IFERROR(INDEX(Cost_Components!$K$2:$K$29,MATCH(E1452,Cost_Components!$A$2:$A$29,0)),"")</f>
        <v>0.2</v>
      </c>
      <c r="K1452" s="17">
        <f t="shared" si="308"/>
        <v>0.67692307692307696</v>
      </c>
      <c r="L1452" s="17">
        <f>IFERROR(INDEX(Cost_Components!$S$2:$S$29,MATCH(E1452,Cost_Components!$A$2:$A$29,0)),"")</f>
        <v>0.16</v>
      </c>
      <c r="M1452" s="28">
        <f>IFERROR(INDEX(Cost_Components!$L$2:$L$29,MATCH(E1452,Cost_Components!$A$2:$A$29,0)),"")</f>
        <v>1</v>
      </c>
      <c r="N1452" s="29">
        <f>IFERROR(INDEX(Cost_Components!$P$2:$P$29,MATCH(E1452,Cost_Components!$A$2:$A$29,0)),"")</f>
        <v>1154.0355216616899</v>
      </c>
      <c r="O1452" s="23">
        <f t="shared" si="309"/>
        <v>4693589.9206018597</v>
      </c>
      <c r="P1452" s="23">
        <f t="shared" si="310"/>
        <v>4645294.0685360199</v>
      </c>
      <c r="Q1452" s="23">
        <f t="shared" si="311"/>
        <v>857733498.18478715</v>
      </c>
      <c r="R1452" s="23">
        <f t="shared" si="312"/>
        <v>3666600887.2225227</v>
      </c>
      <c r="S1452" s="23">
        <f t="shared" si="313"/>
        <v>2808867389.0377355</v>
      </c>
      <c r="T1452" s="16">
        <f>IFERROR(INDEX(Cost_Components!$R$2:$R$29,MATCH(E1452,Cost_Components!$A$2:$A$29,0)),"")</f>
        <v>1</v>
      </c>
      <c r="U1452" s="26">
        <f>IFERROR(INDEX(Cost_Components!$Q$2:$Q$29,MATCH(E1452,Cost_Components!$A$2:$A$29,0)),"")</f>
        <v>2023</v>
      </c>
      <c r="V1452" s="30">
        <f>1/(1+Calculation_Assumptions!$B$5)^(B1452-Calculation_Assumptions!$B$2)</f>
        <v>0.55367575418633497</v>
      </c>
      <c r="W1452" s="23">
        <f t="shared" si="314"/>
        <v>474906241.49834538</v>
      </c>
      <c r="X1452" s="23">
        <f t="shared" si="315"/>
        <v>2030108011.5332153</v>
      </c>
      <c r="Y1452" s="23">
        <f t="shared" si="316"/>
        <v>1555201770.0348697</v>
      </c>
      <c r="Z1452" s="17">
        <f>IFERROR(INDEX(Cost_Components!$T$2:$T$29,MATCH(E1452,Cost_Components!$A$2:$A$29,0)),"")</f>
        <v>0.8</v>
      </c>
      <c r="AA1452" s="26">
        <f>IFERROR(INDEX(Cost_Components!$U$2:$U$29,MATCH(E1452,Cost_Components!$A$2:$A$29,0)),"")</f>
        <v>2025</v>
      </c>
      <c r="AB1452" s="26">
        <f>IFERROR(INDEX(Cost_Components!$V$2:$V$29,MATCH(E1452,Cost_Components!$A$2:$A$29,0)),"")</f>
        <v>2050</v>
      </c>
      <c r="AC1452" s="26">
        <f>IFERROR(INDEX(Cost_Components!$M$2:$M$29,MATCH(E1452,Cost_Components!$A$2:$A$29,0)),"")</f>
        <v>30</v>
      </c>
      <c r="AD1452" s="26">
        <f>IFERROR(INDEX(Cost_Components!$N$2:$N$29,MATCH(E1452,Cost_Components!$A$2:$A$29,0)),"")</f>
        <v>95</v>
      </c>
      <c r="AE1452" s="16" t="str">
        <f>IFERROR(INDEX(Cost_Components!$O$2:$O$29,MATCH(E1452,Cost_Components!$A$2:$A$29,0)),"")</f>
        <v>Both</v>
      </c>
      <c r="AF1452" s="11">
        <v>23467949.603009298</v>
      </c>
      <c r="AG1452" s="11">
        <v>23226470.3426801</v>
      </c>
      <c r="AH1452" s="23">
        <f t="shared" si="317"/>
        <v>1</v>
      </c>
      <c r="AI1452" s="10">
        <v>319784682.33108002</v>
      </c>
      <c r="AJ1452" s="29">
        <f t="shared" si="318"/>
        <v>2.6822219623914227</v>
      </c>
      <c r="AK1452" s="29">
        <f t="shared" si="319"/>
        <v>11.465842767998534</v>
      </c>
      <c r="AL1452" s="29">
        <f t="shared" si="320"/>
        <v>8.7836208056071126</v>
      </c>
      <c r="AM1452" s="29">
        <f t="shared" si="321"/>
        <v>4.8632778740313007</v>
      </c>
    </row>
    <row r="1453" spans="1:39">
      <c r="A1453" t="s">
        <v>115</v>
      </c>
      <c r="B1453" s="20">
        <v>2046</v>
      </c>
      <c r="C1453" t="s">
        <v>268</v>
      </c>
      <c r="D1453" t="s">
        <v>272</v>
      </c>
      <c r="E1453" s="22" t="s">
        <v>365</v>
      </c>
      <c r="F1453" s="22" t="s">
        <v>366</v>
      </c>
      <c r="G1453" s="22" t="s">
        <v>269</v>
      </c>
      <c r="H1453" s="22" t="s">
        <v>237</v>
      </c>
      <c r="I1453" s="22" t="s">
        <v>309</v>
      </c>
      <c r="J1453" s="17">
        <f>IFERROR(INDEX(Cost_Components!$K$2:$K$29,MATCH(E1453,Cost_Components!$A$2:$A$29,0)),"")</f>
        <v>0.2</v>
      </c>
      <c r="K1453" s="17">
        <f t="shared" si="308"/>
        <v>0.70153846153846156</v>
      </c>
      <c r="L1453" s="17">
        <f>IFERROR(INDEX(Cost_Components!$S$2:$S$29,MATCH(E1453,Cost_Components!$A$2:$A$29,0)),"")</f>
        <v>0.16</v>
      </c>
      <c r="M1453" s="28">
        <f>IFERROR(INDEX(Cost_Components!$L$2:$L$29,MATCH(E1453,Cost_Components!$A$2:$A$29,0)),"")</f>
        <v>1</v>
      </c>
      <c r="N1453" s="29">
        <f>IFERROR(INDEX(Cost_Components!$P$2:$P$29,MATCH(E1453,Cost_Components!$A$2:$A$29,0)),"")</f>
        <v>1154.0355216616899</v>
      </c>
      <c r="O1453" s="23">
        <f t="shared" si="309"/>
        <v>4775128.8943451596</v>
      </c>
      <c r="P1453" s="23">
        <f t="shared" si="310"/>
        <v>4721877.1073264806</v>
      </c>
      <c r="Q1453" s="23">
        <f t="shared" si="311"/>
        <v>871874225.72414505</v>
      </c>
      <c r="R1453" s="23">
        <f t="shared" si="312"/>
        <v>3865945806.5413322</v>
      </c>
      <c r="S1453" s="23">
        <f t="shared" si="313"/>
        <v>2994071580.8171873</v>
      </c>
      <c r="T1453" s="16">
        <f>IFERROR(INDEX(Cost_Components!$R$2:$R$29,MATCH(E1453,Cost_Components!$A$2:$A$29,0)),"")</f>
        <v>1</v>
      </c>
      <c r="U1453" s="26">
        <f>IFERROR(INDEX(Cost_Components!$Q$2:$Q$29,MATCH(E1453,Cost_Components!$A$2:$A$29,0)),"")</f>
        <v>2023</v>
      </c>
      <c r="V1453" s="30">
        <f>1/(1+Calculation_Assumptions!$B$5)^(B1453-Calculation_Assumptions!$B$2)</f>
        <v>0.5375492759090631</v>
      </c>
      <c r="W1453" s="23">
        <f t="shared" si="314"/>
        <v>468675358.72178918</v>
      </c>
      <c r="X1453" s="23">
        <f t="shared" si="315"/>
        <v>2078136369.0099721</v>
      </c>
      <c r="Y1453" s="23">
        <f t="shared" si="316"/>
        <v>1609461010.288183</v>
      </c>
      <c r="Z1453" s="17">
        <f>IFERROR(INDEX(Cost_Components!$T$2:$T$29,MATCH(E1453,Cost_Components!$A$2:$A$29,0)),"")</f>
        <v>0.8</v>
      </c>
      <c r="AA1453" s="26">
        <f>IFERROR(INDEX(Cost_Components!$U$2:$U$29,MATCH(E1453,Cost_Components!$A$2:$A$29,0)),"")</f>
        <v>2025</v>
      </c>
      <c r="AB1453" s="26">
        <f>IFERROR(INDEX(Cost_Components!$V$2:$V$29,MATCH(E1453,Cost_Components!$A$2:$A$29,0)),"")</f>
        <v>2050</v>
      </c>
      <c r="AC1453" s="26">
        <f>IFERROR(INDEX(Cost_Components!$M$2:$M$29,MATCH(E1453,Cost_Components!$A$2:$A$29,0)),"")</f>
        <v>30</v>
      </c>
      <c r="AD1453" s="26">
        <f>IFERROR(INDEX(Cost_Components!$N$2:$N$29,MATCH(E1453,Cost_Components!$A$2:$A$29,0)),"")</f>
        <v>95</v>
      </c>
      <c r="AE1453" s="16" t="str">
        <f>IFERROR(INDEX(Cost_Components!$O$2:$O$29,MATCH(E1453,Cost_Components!$A$2:$A$29,0)),"")</f>
        <v>Both</v>
      </c>
      <c r="AF1453" s="11">
        <v>23875644.471725799</v>
      </c>
      <c r="AG1453" s="11">
        <v>23609385.5366324</v>
      </c>
      <c r="AH1453" s="23">
        <f t="shared" si="317"/>
        <v>1</v>
      </c>
      <c r="AI1453" s="10">
        <v>320645615.981408</v>
      </c>
      <c r="AJ1453" s="29">
        <f t="shared" si="318"/>
        <v>2.7191209929865341</v>
      </c>
      <c r="AK1453" s="29">
        <f t="shared" si="319"/>
        <v>12.056755539004442</v>
      </c>
      <c r="AL1453" s="29">
        <f t="shared" si="320"/>
        <v>9.3376345460179078</v>
      </c>
      <c r="AM1453" s="29">
        <f t="shared" si="321"/>
        <v>5.0194386889153799</v>
      </c>
    </row>
    <row r="1454" spans="1:39">
      <c r="A1454" t="s">
        <v>115</v>
      </c>
      <c r="B1454" s="20">
        <v>2047</v>
      </c>
      <c r="C1454" t="s">
        <v>268</v>
      </c>
      <c r="D1454" t="s">
        <v>272</v>
      </c>
      <c r="E1454" s="22" t="s">
        <v>365</v>
      </c>
      <c r="F1454" s="22" t="s">
        <v>366</v>
      </c>
      <c r="G1454" s="22" t="s">
        <v>269</v>
      </c>
      <c r="H1454" s="22" t="s">
        <v>237</v>
      </c>
      <c r="I1454" s="22" t="s">
        <v>309</v>
      </c>
      <c r="J1454" s="17">
        <f>IFERROR(INDEX(Cost_Components!$K$2:$K$29,MATCH(E1454,Cost_Components!$A$2:$A$29,0)),"")</f>
        <v>0.2</v>
      </c>
      <c r="K1454" s="17">
        <f t="shared" si="308"/>
        <v>0.72615384615384615</v>
      </c>
      <c r="L1454" s="17">
        <f>IFERROR(INDEX(Cost_Components!$S$2:$S$29,MATCH(E1454,Cost_Components!$A$2:$A$29,0)),"")</f>
        <v>0.16</v>
      </c>
      <c r="M1454" s="28">
        <f>IFERROR(INDEX(Cost_Components!$L$2:$L$29,MATCH(E1454,Cost_Components!$A$2:$A$29,0)),"")</f>
        <v>1</v>
      </c>
      <c r="N1454" s="29">
        <f>IFERROR(INDEX(Cost_Components!$P$2:$P$29,MATCH(E1454,Cost_Components!$A$2:$A$29,0)),"")</f>
        <v>1154.0355216616899</v>
      </c>
      <c r="O1454" s="23">
        <f t="shared" si="309"/>
        <v>4854415.2093283804</v>
      </c>
      <c r="P1454" s="23">
        <f t="shared" si="310"/>
        <v>4795966.6927704606</v>
      </c>
      <c r="Q1454" s="23">
        <f t="shared" si="311"/>
        <v>885554547.86615181</v>
      </c>
      <c r="R1454" s="23">
        <f t="shared" si="312"/>
        <v>4068035541.158442</v>
      </c>
      <c r="S1454" s="23">
        <f t="shared" si="313"/>
        <v>3182480993.2922902</v>
      </c>
      <c r="T1454" s="16">
        <f>IFERROR(INDEX(Cost_Components!$R$2:$R$29,MATCH(E1454,Cost_Components!$A$2:$A$29,0)),"")</f>
        <v>1</v>
      </c>
      <c r="U1454" s="26">
        <f>IFERROR(INDEX(Cost_Components!$Q$2:$Q$29,MATCH(E1454,Cost_Components!$A$2:$A$29,0)),"")</f>
        <v>2023</v>
      </c>
      <c r="V1454" s="30">
        <f>1/(1+Calculation_Assumptions!$B$5)^(B1454-Calculation_Assumptions!$B$2)</f>
        <v>0.52189250088258554</v>
      </c>
      <c r="W1454" s="23">
        <f t="shared" si="314"/>
        <v>462164277.6538133</v>
      </c>
      <c r="X1454" s="23">
        <f t="shared" si="315"/>
        <v>2123077242.2544215</v>
      </c>
      <c r="Y1454" s="23">
        <f t="shared" si="316"/>
        <v>1660912964.6006083</v>
      </c>
      <c r="Z1454" s="17">
        <f>IFERROR(INDEX(Cost_Components!$T$2:$T$29,MATCH(E1454,Cost_Components!$A$2:$A$29,0)),"")</f>
        <v>0.8</v>
      </c>
      <c r="AA1454" s="26">
        <f>IFERROR(INDEX(Cost_Components!$U$2:$U$29,MATCH(E1454,Cost_Components!$A$2:$A$29,0)),"")</f>
        <v>2025</v>
      </c>
      <c r="AB1454" s="26">
        <f>IFERROR(INDEX(Cost_Components!$V$2:$V$29,MATCH(E1454,Cost_Components!$A$2:$A$29,0)),"")</f>
        <v>2050</v>
      </c>
      <c r="AC1454" s="26">
        <f>IFERROR(INDEX(Cost_Components!$M$2:$M$29,MATCH(E1454,Cost_Components!$A$2:$A$29,0)),"")</f>
        <v>30</v>
      </c>
      <c r="AD1454" s="26">
        <f>IFERROR(INDEX(Cost_Components!$N$2:$N$29,MATCH(E1454,Cost_Components!$A$2:$A$29,0)),"")</f>
        <v>95</v>
      </c>
      <c r="AE1454" s="16" t="str">
        <f>IFERROR(INDEX(Cost_Components!$O$2:$O$29,MATCH(E1454,Cost_Components!$A$2:$A$29,0)),"")</f>
        <v>Both</v>
      </c>
      <c r="AF1454" s="11">
        <v>24272076.046641901</v>
      </c>
      <c r="AG1454" s="11">
        <v>23979833.463852301</v>
      </c>
      <c r="AH1454" s="23">
        <f t="shared" si="317"/>
        <v>1</v>
      </c>
      <c r="AI1454" s="10">
        <v>321429520.52287501</v>
      </c>
      <c r="AJ1454" s="29">
        <f t="shared" si="318"/>
        <v>2.7550504584196398</v>
      </c>
      <c r="AK1454" s="29">
        <f t="shared" si="319"/>
        <v>12.656073202426764</v>
      </c>
      <c r="AL1454" s="29">
        <f t="shared" si="320"/>
        <v>9.9010227440071237</v>
      </c>
      <c r="AM1454" s="29">
        <f t="shared" si="321"/>
        <v>5.1672695211652382</v>
      </c>
    </row>
    <row r="1455" spans="1:39">
      <c r="A1455" t="s">
        <v>115</v>
      </c>
      <c r="B1455" s="20">
        <v>2048</v>
      </c>
      <c r="C1455" t="s">
        <v>268</v>
      </c>
      <c r="D1455" t="s">
        <v>272</v>
      </c>
      <c r="E1455" s="22" t="s">
        <v>365</v>
      </c>
      <c r="F1455" s="22" t="s">
        <v>366</v>
      </c>
      <c r="G1455" s="22" t="s">
        <v>269</v>
      </c>
      <c r="H1455" s="22" t="s">
        <v>237</v>
      </c>
      <c r="I1455" s="22" t="s">
        <v>309</v>
      </c>
      <c r="J1455" s="17">
        <f>IFERROR(INDEX(Cost_Components!$K$2:$K$29,MATCH(E1455,Cost_Components!$A$2:$A$29,0)),"")</f>
        <v>0.2</v>
      </c>
      <c r="K1455" s="17">
        <f t="shared" si="308"/>
        <v>0.75076923076923086</v>
      </c>
      <c r="L1455" s="17">
        <f>IFERROR(INDEX(Cost_Components!$S$2:$S$29,MATCH(E1455,Cost_Components!$A$2:$A$29,0)),"")</f>
        <v>0.16</v>
      </c>
      <c r="M1455" s="28">
        <f>IFERROR(INDEX(Cost_Components!$L$2:$L$29,MATCH(E1455,Cost_Components!$A$2:$A$29,0)),"")</f>
        <v>1</v>
      </c>
      <c r="N1455" s="29">
        <f>IFERROR(INDEX(Cost_Components!$P$2:$P$29,MATCH(E1455,Cost_Components!$A$2:$A$29,0)),"")</f>
        <v>1154.0355216616899</v>
      </c>
      <c r="O1455" s="23">
        <f t="shared" si="309"/>
        <v>4931610.5896250401</v>
      </c>
      <c r="P1455" s="23">
        <f t="shared" si="310"/>
        <v>4867735.3012641808</v>
      </c>
      <c r="Q1455" s="23">
        <f t="shared" si="311"/>
        <v>898806311.63286924</v>
      </c>
      <c r="R1455" s="23">
        <f t="shared" si="312"/>
        <v>4272818237.1107097</v>
      </c>
      <c r="S1455" s="23">
        <f t="shared" si="313"/>
        <v>3374011925.4778404</v>
      </c>
      <c r="T1455" s="16">
        <f>IFERROR(INDEX(Cost_Components!$R$2:$R$29,MATCH(E1455,Cost_Components!$A$2:$A$29,0)),"")</f>
        <v>1</v>
      </c>
      <c r="U1455" s="26">
        <f>IFERROR(INDEX(Cost_Components!$Q$2:$Q$29,MATCH(E1455,Cost_Components!$A$2:$A$29,0)),"")</f>
        <v>2023</v>
      </c>
      <c r="V1455" s="30">
        <f>1/(1+Calculation_Assumptions!$B$5)^(B1455-Calculation_Assumptions!$B$2)</f>
        <v>0.50669174842969467</v>
      </c>
      <c r="W1455" s="23">
        <f t="shared" si="314"/>
        <v>455417741.54090351</v>
      </c>
      <c r="X1455" s="23">
        <f t="shared" si="315"/>
        <v>2165001743.2839112</v>
      </c>
      <c r="Y1455" s="23">
        <f t="shared" si="316"/>
        <v>1709584001.7430077</v>
      </c>
      <c r="Z1455" s="17">
        <f>IFERROR(INDEX(Cost_Components!$T$2:$T$29,MATCH(E1455,Cost_Components!$A$2:$A$29,0)),"")</f>
        <v>0.8</v>
      </c>
      <c r="AA1455" s="26">
        <f>IFERROR(INDEX(Cost_Components!$U$2:$U$29,MATCH(E1455,Cost_Components!$A$2:$A$29,0)),"")</f>
        <v>2025</v>
      </c>
      <c r="AB1455" s="26">
        <f>IFERROR(INDEX(Cost_Components!$V$2:$V$29,MATCH(E1455,Cost_Components!$A$2:$A$29,0)),"")</f>
        <v>2050</v>
      </c>
      <c r="AC1455" s="26">
        <f>IFERROR(INDEX(Cost_Components!$M$2:$M$29,MATCH(E1455,Cost_Components!$A$2:$A$29,0)),"")</f>
        <v>30</v>
      </c>
      <c r="AD1455" s="26">
        <f>IFERROR(INDEX(Cost_Components!$N$2:$N$29,MATCH(E1455,Cost_Components!$A$2:$A$29,0)),"")</f>
        <v>95</v>
      </c>
      <c r="AE1455" s="16" t="str">
        <f>IFERROR(INDEX(Cost_Components!$O$2:$O$29,MATCH(E1455,Cost_Components!$A$2:$A$29,0)),"")</f>
        <v>Both</v>
      </c>
      <c r="AF1455" s="11">
        <v>24658052.948125198</v>
      </c>
      <c r="AG1455" s="11">
        <v>24338676.506320901</v>
      </c>
      <c r="AH1455" s="23">
        <f t="shared" si="317"/>
        <v>1</v>
      </c>
      <c r="AI1455" s="10">
        <v>322136832.26016098</v>
      </c>
      <c r="AJ1455" s="29">
        <f t="shared" si="318"/>
        <v>2.790138294111566</v>
      </c>
      <c r="AK1455" s="29">
        <f t="shared" si="319"/>
        <v>13.263985391338107</v>
      </c>
      <c r="AL1455" s="29">
        <f t="shared" si="320"/>
        <v>10.473847097226541</v>
      </c>
      <c r="AM1455" s="29">
        <f t="shared" si="321"/>
        <v>5.3070118984789989</v>
      </c>
    </row>
    <row r="1456" spans="1:39">
      <c r="A1456" t="s">
        <v>115</v>
      </c>
      <c r="B1456" s="20">
        <v>2049</v>
      </c>
      <c r="C1456" t="s">
        <v>268</v>
      </c>
      <c r="D1456" t="s">
        <v>272</v>
      </c>
      <c r="E1456" s="22" t="s">
        <v>365</v>
      </c>
      <c r="F1456" s="22" t="s">
        <v>366</v>
      </c>
      <c r="G1456" s="22" t="s">
        <v>269</v>
      </c>
      <c r="H1456" s="22" t="s">
        <v>237</v>
      </c>
      <c r="I1456" s="22" t="s">
        <v>309</v>
      </c>
      <c r="J1456" s="17">
        <f>IFERROR(INDEX(Cost_Components!$K$2:$K$29,MATCH(E1456,Cost_Components!$A$2:$A$29,0)),"")</f>
        <v>0.2</v>
      </c>
      <c r="K1456" s="17">
        <f t="shared" si="308"/>
        <v>0.77538461538461545</v>
      </c>
      <c r="L1456" s="17">
        <f>IFERROR(INDEX(Cost_Components!$S$2:$S$29,MATCH(E1456,Cost_Components!$A$2:$A$29,0)),"")</f>
        <v>0.16</v>
      </c>
      <c r="M1456" s="28">
        <f>IFERROR(INDEX(Cost_Components!$L$2:$L$29,MATCH(E1456,Cost_Components!$A$2:$A$29,0)),"")</f>
        <v>1</v>
      </c>
      <c r="N1456" s="29">
        <f>IFERROR(INDEX(Cost_Components!$P$2:$P$29,MATCH(E1456,Cost_Components!$A$2:$A$29,0)),"")</f>
        <v>1154.0355216616899</v>
      </c>
      <c r="O1456" s="23">
        <f t="shared" si="309"/>
        <v>5007310.8394263405</v>
      </c>
      <c r="P1456" s="23">
        <f t="shared" si="310"/>
        <v>4937781.7477674996</v>
      </c>
      <c r="Q1456" s="23">
        <f t="shared" si="311"/>
        <v>911740085.62182999</v>
      </c>
      <c r="R1456" s="23">
        <f t="shared" si="312"/>
        <v>4480648841.0101604</v>
      </c>
      <c r="S1456" s="23">
        <f t="shared" si="313"/>
        <v>3568908755.3883305</v>
      </c>
      <c r="T1456" s="16">
        <f>IFERROR(INDEX(Cost_Components!$R$2:$R$29,MATCH(E1456,Cost_Components!$A$2:$A$29,0)),"")</f>
        <v>1</v>
      </c>
      <c r="U1456" s="26">
        <f>IFERROR(INDEX(Cost_Components!$Q$2:$Q$29,MATCH(E1456,Cost_Components!$A$2:$A$29,0)),"")</f>
        <v>2023</v>
      </c>
      <c r="V1456" s="30">
        <f>1/(1+Calculation_Assumptions!$B$5)^(B1456-Calculation_Assumptions!$B$2)</f>
        <v>0.49193373633950943</v>
      </c>
      <c r="W1456" s="23">
        <f t="shared" si="314"/>
        <v>448515706.89045107</v>
      </c>
      <c r="X1456" s="23">
        <f t="shared" si="315"/>
        <v>2204182325.5834208</v>
      </c>
      <c r="Y1456" s="23">
        <f t="shared" si="316"/>
        <v>1755666618.6929698</v>
      </c>
      <c r="Z1456" s="17">
        <f>IFERROR(INDEX(Cost_Components!$T$2:$T$29,MATCH(E1456,Cost_Components!$A$2:$A$29,0)),"")</f>
        <v>0.8</v>
      </c>
      <c r="AA1456" s="26">
        <f>IFERROR(INDEX(Cost_Components!$U$2:$U$29,MATCH(E1456,Cost_Components!$A$2:$A$29,0)),"")</f>
        <v>2025</v>
      </c>
      <c r="AB1456" s="26">
        <f>IFERROR(INDEX(Cost_Components!$V$2:$V$29,MATCH(E1456,Cost_Components!$A$2:$A$29,0)),"")</f>
        <v>2050</v>
      </c>
      <c r="AC1456" s="26">
        <f>IFERROR(INDEX(Cost_Components!$M$2:$M$29,MATCH(E1456,Cost_Components!$A$2:$A$29,0)),"")</f>
        <v>30</v>
      </c>
      <c r="AD1456" s="26">
        <f>IFERROR(INDEX(Cost_Components!$N$2:$N$29,MATCH(E1456,Cost_Components!$A$2:$A$29,0)),"")</f>
        <v>95</v>
      </c>
      <c r="AE1456" s="16" t="str">
        <f>IFERROR(INDEX(Cost_Components!$O$2:$O$29,MATCH(E1456,Cost_Components!$A$2:$A$29,0)),"")</f>
        <v>Both</v>
      </c>
      <c r="AF1456" s="11">
        <v>25036554.197131701</v>
      </c>
      <c r="AG1456" s="11">
        <v>24688908.738837499</v>
      </c>
      <c r="AH1456" s="23">
        <f t="shared" si="317"/>
        <v>1</v>
      </c>
      <c r="AI1456" s="10">
        <v>322765819.75268102</v>
      </c>
      <c r="AJ1456" s="29">
        <f t="shared" si="318"/>
        <v>2.824772729406261</v>
      </c>
      <c r="AK1456" s="29">
        <f t="shared" si="319"/>
        <v>13.882042542309632</v>
      </c>
      <c r="AL1456" s="29">
        <f t="shared" si="320"/>
        <v>11.057269812903371</v>
      </c>
      <c r="AM1456" s="29">
        <f t="shared" si="321"/>
        <v>5.4394440527756238</v>
      </c>
    </row>
    <row r="1457" spans="1:39">
      <c r="A1457" t="s">
        <v>115</v>
      </c>
      <c r="B1457" s="20">
        <v>2050</v>
      </c>
      <c r="C1457" t="s">
        <v>268</v>
      </c>
      <c r="D1457" t="s">
        <v>272</v>
      </c>
      <c r="E1457" s="22" t="s">
        <v>365</v>
      </c>
      <c r="F1457" s="22" t="s">
        <v>366</v>
      </c>
      <c r="G1457" s="22" t="s">
        <v>269</v>
      </c>
      <c r="H1457" s="22" t="s">
        <v>237</v>
      </c>
      <c r="I1457" s="22" t="s">
        <v>309</v>
      </c>
      <c r="J1457" s="17">
        <f>IFERROR(INDEX(Cost_Components!$K$2:$K$29,MATCH(E1457,Cost_Components!$A$2:$A$29,0)),"")</f>
        <v>0.2</v>
      </c>
      <c r="K1457" s="17">
        <f t="shared" si="308"/>
        <v>0.8</v>
      </c>
      <c r="L1457" s="17">
        <f>IFERROR(INDEX(Cost_Components!$S$2:$S$29,MATCH(E1457,Cost_Components!$A$2:$A$29,0)),"")</f>
        <v>0.16</v>
      </c>
      <c r="M1457" s="28">
        <f>IFERROR(INDEX(Cost_Components!$L$2:$L$29,MATCH(E1457,Cost_Components!$A$2:$A$29,0)),"")</f>
        <v>1</v>
      </c>
      <c r="N1457" s="29">
        <f>IFERROR(INDEX(Cost_Components!$P$2:$P$29,MATCH(E1457,Cost_Components!$A$2:$A$29,0)),"")</f>
        <v>1154.0355216616899</v>
      </c>
      <c r="O1457" s="23">
        <f t="shared" si="309"/>
        <v>5081478.1026827609</v>
      </c>
      <c r="P1457" s="23">
        <f t="shared" si="310"/>
        <v>5006084.1142813405</v>
      </c>
      <c r="Q1457" s="23">
        <f t="shared" si="311"/>
        <v>924351822.76911449</v>
      </c>
      <c r="R1457" s="23">
        <f t="shared" si="312"/>
        <v>4691364986.4335642</v>
      </c>
      <c r="S1457" s="23">
        <f t="shared" si="313"/>
        <v>3767013163.6644497</v>
      </c>
      <c r="T1457" s="16">
        <f>IFERROR(INDEX(Cost_Components!$R$2:$R$29,MATCH(E1457,Cost_Components!$A$2:$A$29,0)),"")</f>
        <v>1</v>
      </c>
      <c r="U1457" s="26">
        <f>IFERROR(INDEX(Cost_Components!$Q$2:$Q$29,MATCH(E1457,Cost_Components!$A$2:$A$29,0)),"")</f>
        <v>2023</v>
      </c>
      <c r="V1457" s="30">
        <f>1/(1+Calculation_Assumptions!$B$5)^(B1457-Calculation_Assumptions!$B$2)</f>
        <v>0.47760556926165965</v>
      </c>
      <c r="W1457" s="23">
        <f t="shared" si="314"/>
        <v>441475578.51169568</v>
      </c>
      <c r="X1457" s="23">
        <f t="shared" si="315"/>
        <v>2240622044.9598207</v>
      </c>
      <c r="Y1457" s="23">
        <f t="shared" si="316"/>
        <v>1799146466.4481249</v>
      </c>
      <c r="Z1457" s="17">
        <f>IFERROR(INDEX(Cost_Components!$T$2:$T$29,MATCH(E1457,Cost_Components!$A$2:$A$29,0)),"")</f>
        <v>0.8</v>
      </c>
      <c r="AA1457" s="26">
        <f>IFERROR(INDEX(Cost_Components!$U$2:$U$29,MATCH(E1457,Cost_Components!$A$2:$A$29,0)),"")</f>
        <v>2025</v>
      </c>
      <c r="AB1457" s="26">
        <f>IFERROR(INDEX(Cost_Components!$V$2:$V$29,MATCH(E1457,Cost_Components!$A$2:$A$29,0)),"")</f>
        <v>2050</v>
      </c>
      <c r="AC1457" s="26">
        <f>IFERROR(INDEX(Cost_Components!$M$2:$M$29,MATCH(E1457,Cost_Components!$A$2:$A$29,0)),"")</f>
        <v>30</v>
      </c>
      <c r="AD1457" s="26">
        <f>IFERROR(INDEX(Cost_Components!$N$2:$N$29,MATCH(E1457,Cost_Components!$A$2:$A$29,0)),"")</f>
        <v>95</v>
      </c>
      <c r="AE1457" s="16" t="str">
        <f>IFERROR(INDEX(Cost_Components!$O$2:$O$29,MATCH(E1457,Cost_Components!$A$2:$A$29,0)),"")</f>
        <v>Both</v>
      </c>
      <c r="AF1457" s="11">
        <v>25407390.513413802</v>
      </c>
      <c r="AG1457" s="11">
        <v>25030420.5714067</v>
      </c>
      <c r="AH1457" s="23">
        <f t="shared" si="317"/>
        <v>1</v>
      </c>
      <c r="AI1457" s="10">
        <v>323312042.56328499</v>
      </c>
      <c r="AJ1457" s="29">
        <f t="shared" si="318"/>
        <v>2.859008329664003</v>
      </c>
      <c r="AK1457" s="29">
        <f t="shared" si="319"/>
        <v>14.510331719287191</v>
      </c>
      <c r="AL1457" s="29">
        <f t="shared" si="320"/>
        <v>11.651323389623187</v>
      </c>
      <c r="AM1457" s="29">
        <f t="shared" si="321"/>
        <v>5.5647369401526721</v>
      </c>
    </row>
  </sheetData>
  <autoFilter ref="A1:AM1" xr:uid="{00000000-0009-0000-0000-000009000000}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3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4" width="15.69921875" customWidth="1"/>
    <col min="5" max="5" width="18.69921875" customWidth="1"/>
    <col min="6" max="6" width="23.69921875" customWidth="1"/>
    <col min="7" max="7" width="29.69921875" customWidth="1"/>
    <col min="8" max="8" width="34.69921875" customWidth="1"/>
    <col min="9" max="9" width="21.69921875" customWidth="1"/>
    <col min="10" max="11" width="26.69921875" customWidth="1"/>
    <col min="12" max="12" width="29.69921875" customWidth="1"/>
    <col min="13" max="13" width="34.69921875" customWidth="1"/>
  </cols>
  <sheetData>
    <row r="1" spans="1:13" ht="28.05" customHeight="1">
      <c r="A1" s="1" t="s">
        <v>374</v>
      </c>
      <c r="B1" s="1" t="s">
        <v>42</v>
      </c>
      <c r="C1" s="1" t="s">
        <v>404</v>
      </c>
      <c r="D1" s="1" t="s">
        <v>405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399</v>
      </c>
      <c r="J1" s="1" t="s">
        <v>410</v>
      </c>
      <c r="K1" s="1" t="s">
        <v>411</v>
      </c>
      <c r="L1" s="1" t="s">
        <v>412</v>
      </c>
      <c r="M1" s="1" t="s">
        <v>413</v>
      </c>
    </row>
    <row r="2" spans="1:13">
      <c r="A2" t="s">
        <v>204</v>
      </c>
      <c r="B2" s="20">
        <v>2025</v>
      </c>
      <c r="C2" s="23">
        <f>SUMIFS(Annual_Cost!$Q$2:$Q$1457,Annual_Cost!$A$2:$A$1457,A2,Annual_Cost!$B$2:$B$1457,B2)</f>
        <v>610583603.14413691</v>
      </c>
      <c r="D2" s="23">
        <f>SUMIFS(Annual_Cost!$R$2:$R$1457,Annual_Cost!$A$2:$A$1457,A2,Annual_Cost!$B$2:$B$1457,B2)</f>
        <v>647703449.9854058</v>
      </c>
      <c r="E2" s="23">
        <f>SUMIFS(Annual_Cost!$S$2:$S$1457,Annual_Cost!$A$2:$A$1457,A2,Annual_Cost!$B$2:$B$1457,B2)</f>
        <v>37119846.841268912</v>
      </c>
      <c r="F2" s="23">
        <f>SUMIFS(Annual_Cost!$Y$2:$Y$1457,Annual_Cost!$A$2:$A$1457,A2,Annual_Cost!$B$2:$B$1457,B2)</f>
        <v>37119846.841268912</v>
      </c>
      <c r="G2" s="23">
        <f>SUMIFS($E$2:E2,$A$2:A2,A2)</f>
        <v>37119846.841268912</v>
      </c>
      <c r="H2" s="23">
        <f>SUMIFS($F$2:F2,$A$2:A2,A2)</f>
        <v>37119846.841268912</v>
      </c>
      <c r="I2" s="10">
        <v>288391907.64445603</v>
      </c>
      <c r="J2" s="29">
        <f t="shared" ref="J2:J65" si="0">IF(I2=0,"",C2/I2)</f>
        <v>2.1172008886493963</v>
      </c>
      <c r="K2" s="29">
        <f t="shared" ref="K2:K65" si="1">IF(I2=0,"",D2/I2)</f>
        <v>2.2459140940387519</v>
      </c>
      <c r="L2" s="29">
        <f t="shared" ref="L2:L65" si="2">IF(I2=0,"",E2/I2)</f>
        <v>0.12871320538935549</v>
      </c>
      <c r="M2" s="29">
        <f t="shared" ref="M2:M65" si="3">IF(I2=0,"",F2/I2)</f>
        <v>0.12871320538935549</v>
      </c>
    </row>
    <row r="3" spans="1:13">
      <c r="A3" t="s">
        <v>204</v>
      </c>
      <c r="B3" s="20">
        <v>2026</v>
      </c>
      <c r="C3" s="23">
        <f>SUMIFS(Annual_Cost!$Q$2:$Q$1457,Annual_Cost!$A$2:$A$1457,A3,Annual_Cost!$B$2:$B$1457,B3)</f>
        <v>620074019.27113426</v>
      </c>
      <c r="D3" s="23">
        <f>SUMIFS(Annual_Cost!$R$2:$R$1457,Annual_Cost!$A$2:$A$1457,A3,Annual_Cost!$B$2:$B$1457,B3)</f>
        <v>695467634.51750052</v>
      </c>
      <c r="E3" s="23">
        <f>SUMIFS(Annual_Cost!$S$2:$S$1457,Annual_Cost!$A$2:$A$1457,A3,Annual_Cost!$B$2:$B$1457,B3)</f>
        <v>75393615.246366277</v>
      </c>
      <c r="F3" s="23">
        <f>SUMIFS(Annual_Cost!$Y$2:$Y$1457,Annual_Cost!$A$2:$A$1457,A3,Annual_Cost!$B$2:$B$1457,B3)</f>
        <v>73197684.70520997</v>
      </c>
      <c r="G3" s="23">
        <f>SUMIFS($E$2:E3,$A$2:A3,A3)</f>
        <v>112513462.08763519</v>
      </c>
      <c r="H3" s="23">
        <f>SUMIFS($F$2:F3,$A$2:A3,A3)</f>
        <v>110317531.54647888</v>
      </c>
      <c r="I3" s="10">
        <v>290472130.233437</v>
      </c>
      <c r="J3" s="29">
        <f t="shared" si="0"/>
        <v>2.1347108886928798</v>
      </c>
      <c r="K3" s="29">
        <f t="shared" si="1"/>
        <v>2.3942663069210468</v>
      </c>
      <c r="L3" s="29">
        <f t="shared" si="2"/>
        <v>0.2595554182281668</v>
      </c>
      <c r="M3" s="29">
        <f t="shared" si="3"/>
        <v>0.25199555167783183</v>
      </c>
    </row>
    <row r="4" spans="1:13">
      <c r="A4" t="s">
        <v>204</v>
      </c>
      <c r="B4" s="20">
        <v>2027</v>
      </c>
      <c r="C4" s="23">
        <f>SUMIFS(Annual_Cost!$Q$2:$Q$1457,Annual_Cost!$A$2:$A$1457,A4,Annual_Cost!$B$2:$B$1457,B4)</f>
        <v>629732308.35328972</v>
      </c>
      <c r="D4" s="23">
        <f>SUMIFS(Annual_Cost!$R$2:$R$1457,Annual_Cost!$A$2:$A$1457,A4,Annual_Cost!$B$2:$B$1457,B4)</f>
        <v>744591241.06782365</v>
      </c>
      <c r="E4" s="23">
        <f>SUMIFS(Annual_Cost!$S$2:$S$1457,Annual_Cost!$A$2:$A$1457,A4,Annual_Cost!$B$2:$B$1457,B4)</f>
        <v>114858932.71453385</v>
      </c>
      <c r="F4" s="23">
        <f>SUMIFS(Annual_Cost!$Y$2:$Y$1457,Annual_Cost!$A$2:$A$1457,A4,Annual_Cost!$B$2:$B$1457,B4)</f>
        <v>108265560.10418876</v>
      </c>
      <c r="G4" s="23">
        <f>SUMIFS($E$2:E4,$A$2:A4,A4)</f>
        <v>227372394.80216902</v>
      </c>
      <c r="H4" s="23">
        <f>SUMIFS($F$2:F4,$A$2:A4,A4)</f>
        <v>218583091.65066764</v>
      </c>
      <c r="I4" s="10">
        <v>292505080.826208</v>
      </c>
      <c r="J4" s="29">
        <f t="shared" si="0"/>
        <v>2.152893572222923</v>
      </c>
      <c r="K4" s="29">
        <f t="shared" si="1"/>
        <v>2.5455668631965502</v>
      </c>
      <c r="L4" s="29">
        <f t="shared" si="2"/>
        <v>0.39267329097362696</v>
      </c>
      <c r="M4" s="29">
        <f t="shared" si="3"/>
        <v>0.37013223769782916</v>
      </c>
    </row>
    <row r="5" spans="1:13">
      <c r="A5" t="s">
        <v>204</v>
      </c>
      <c r="B5" s="20">
        <v>2028</v>
      </c>
      <c r="C5" s="23">
        <f>SUMIFS(Annual_Cost!$Q$2:$Q$1457,Annual_Cost!$A$2:$A$1457,A5,Annual_Cost!$B$2:$B$1457,B5)</f>
        <v>638579364.39211178</v>
      </c>
      <c r="D5" s="23">
        <f>SUMIFS(Annual_Cost!$R$2:$R$1457,Annual_Cost!$A$2:$A$1457,A5,Annual_Cost!$B$2:$B$1457,B5)</f>
        <v>793893307.40522957</v>
      </c>
      <c r="E5" s="23">
        <f>SUMIFS(Annual_Cost!$S$2:$S$1457,Annual_Cost!$A$2:$A$1457,A5,Annual_Cost!$B$2:$B$1457,B5)</f>
        <v>155313943.01311782</v>
      </c>
      <c r="F5" s="23">
        <f>SUMIFS(Annual_Cost!$Y$2:$Y$1457,Annual_Cost!$A$2:$A$1457,A5,Annual_Cost!$B$2:$B$1457,B5)</f>
        <v>142134259.52970672</v>
      </c>
      <c r="G5" s="23">
        <f>SUMIFS($E$2:E5,$A$2:A5,A5)</f>
        <v>382686337.81528687</v>
      </c>
      <c r="H5" s="23">
        <f>SUMIFS($F$2:F5,$A$2:A5,A5)</f>
        <v>360717351.18037438</v>
      </c>
      <c r="I5" s="10">
        <v>294484707.92155403</v>
      </c>
      <c r="J5" s="29">
        <f t="shared" si="0"/>
        <v>2.1684635813490831</v>
      </c>
      <c r="K5" s="29">
        <f t="shared" si="1"/>
        <v>2.6958727772605084</v>
      </c>
      <c r="L5" s="29">
        <f t="shared" si="2"/>
        <v>0.52740919591142554</v>
      </c>
      <c r="M5" s="29">
        <f t="shared" si="3"/>
        <v>0.48265412670449764</v>
      </c>
    </row>
    <row r="6" spans="1:13">
      <c r="A6" t="s">
        <v>204</v>
      </c>
      <c r="B6" s="20">
        <v>2029</v>
      </c>
      <c r="C6" s="23">
        <f>SUMIFS(Annual_Cost!$Q$2:$Q$1457,Annual_Cost!$A$2:$A$1457,A6,Annual_Cost!$B$2:$B$1457,B6)</f>
        <v>647044334.50872576</v>
      </c>
      <c r="D6" s="23">
        <f>SUMIFS(Annual_Cost!$R$2:$R$1457,Annual_Cost!$A$2:$A$1457,A6,Annual_Cost!$B$2:$B$1457,B6)</f>
        <v>843791115.38887119</v>
      </c>
      <c r="E6" s="23">
        <f>SUMIFS(Annual_Cost!$S$2:$S$1457,Annual_Cost!$A$2:$A$1457,A6,Annual_Cost!$B$2:$B$1457,B6)</f>
        <v>196746780.88014543</v>
      </c>
      <c r="F6" s="23">
        <f>SUMIFS(Annual_Cost!$Y$2:$Y$1457,Annual_Cost!$A$2:$A$1457,A6,Annual_Cost!$B$2:$B$1457,B6)</f>
        <v>174806966.53111535</v>
      </c>
      <c r="G6" s="23">
        <f>SUMIFS($E$2:E6,$A$2:A6,A6)</f>
        <v>579433118.69543231</v>
      </c>
      <c r="H6" s="23">
        <f>SUMIFS($F$2:F6,$A$2:A6,A6)</f>
        <v>535524317.71148974</v>
      </c>
      <c r="I6" s="10">
        <v>296414030.31142998</v>
      </c>
      <c r="J6" s="29">
        <f t="shared" si="0"/>
        <v>2.1829072457498149</v>
      </c>
      <c r="K6" s="29">
        <f t="shared" si="1"/>
        <v>2.8466638859919509</v>
      </c>
      <c r="L6" s="29">
        <f t="shared" si="2"/>
        <v>0.66375664024213599</v>
      </c>
      <c r="M6" s="29">
        <f t="shared" si="3"/>
        <v>0.58973917782317153</v>
      </c>
    </row>
    <row r="7" spans="1:13">
      <c r="A7" t="s">
        <v>204</v>
      </c>
      <c r="B7" s="20">
        <v>2030</v>
      </c>
      <c r="C7" s="23">
        <f>SUMIFS(Annual_Cost!$Q$2:$Q$1457,Annual_Cost!$A$2:$A$1457,A7,Annual_Cost!$B$2:$B$1457,B7)</f>
        <v>655158426.33870256</v>
      </c>
      <c r="D7" s="23">
        <f>SUMIFS(Annual_Cost!$R$2:$R$1457,Annual_Cost!$A$2:$A$1457,A7,Annual_Cost!$B$2:$B$1457,B7)</f>
        <v>894263543.4710499</v>
      </c>
      <c r="E7" s="23">
        <f>SUMIFS(Annual_Cost!$S$2:$S$1457,Annual_Cost!$A$2:$A$1457,A7,Annual_Cost!$B$2:$B$1457,B7)</f>
        <v>239105117.13234732</v>
      </c>
      <c r="F7" s="23">
        <f>SUMIFS(Annual_Cost!$Y$2:$Y$1457,Annual_Cost!$A$2:$A$1457,A7,Annual_Cost!$B$2:$B$1457,B7)</f>
        <v>206254174.42956728</v>
      </c>
      <c r="G7" s="23">
        <f>SUMIFS($E$2:E7,$A$2:A7,A7)</f>
        <v>818538235.82777965</v>
      </c>
      <c r="H7" s="23">
        <f>SUMIFS($F$2:F7,$A$2:A7,A7)</f>
        <v>741778492.14105701</v>
      </c>
      <c r="I7" s="10">
        <v>298289404.664994</v>
      </c>
      <c r="J7" s="29">
        <f t="shared" si="0"/>
        <v>2.1963851752445072</v>
      </c>
      <c r="K7" s="29">
        <f t="shared" si="1"/>
        <v>2.997972872939918</v>
      </c>
      <c r="L7" s="29">
        <f t="shared" si="2"/>
        <v>0.80158769769541094</v>
      </c>
      <c r="M7" s="29">
        <f t="shared" si="3"/>
        <v>0.69145658948633926</v>
      </c>
    </row>
    <row r="8" spans="1:13">
      <c r="A8" t="s">
        <v>204</v>
      </c>
      <c r="B8" s="20">
        <v>2031</v>
      </c>
      <c r="C8" s="23">
        <f>SUMIFS(Annual_Cost!$Q$2:$Q$1457,Annual_Cost!$A$2:$A$1457,A8,Annual_Cost!$B$2:$B$1457,B8)</f>
        <v>663212238.62657154</v>
      </c>
      <c r="D8" s="23">
        <f>SUMIFS(Annual_Cost!$R$2:$R$1457,Annual_Cost!$A$2:$A$1457,A8,Annual_Cost!$B$2:$B$1457,B8)</f>
        <v>945667284.10616553</v>
      </c>
      <c r="E8" s="23">
        <f>SUMIFS(Annual_Cost!$S$2:$S$1457,Annual_Cost!$A$2:$A$1457,A8,Annual_Cost!$B$2:$B$1457,B8)</f>
        <v>282455045.47959399</v>
      </c>
      <c r="F8" s="23">
        <f>SUMIFS(Annual_Cost!$Y$2:$Y$1457,Annual_Cost!$A$2:$A$1457,A8,Annual_Cost!$B$2:$B$1457,B8)</f>
        <v>236551653.8100256</v>
      </c>
      <c r="G8" s="23">
        <f>SUMIFS($E$2:E8,$A$2:A8,A8)</f>
        <v>1100993281.3073735</v>
      </c>
      <c r="H8" s="23">
        <f>SUMIFS($F$2:F8,$A$2:A8,A8)</f>
        <v>978330145.95108259</v>
      </c>
      <c r="I8" s="10">
        <v>300119636.92551899</v>
      </c>
      <c r="J8" s="29">
        <f t="shared" si="0"/>
        <v>2.2098262060444971</v>
      </c>
      <c r="K8" s="29">
        <f t="shared" si="1"/>
        <v>3.1509677067244115</v>
      </c>
      <c r="L8" s="29">
        <f t="shared" si="2"/>
        <v>0.94114150067991442</v>
      </c>
      <c r="M8" s="29">
        <f t="shared" si="3"/>
        <v>0.78819119013105721</v>
      </c>
    </row>
    <row r="9" spans="1:13">
      <c r="A9" t="s">
        <v>204</v>
      </c>
      <c r="B9" s="20">
        <v>2032</v>
      </c>
      <c r="C9" s="23">
        <f>SUMIFS(Annual_Cost!$Q$2:$Q$1457,Annual_Cost!$A$2:$A$1457,A9,Annual_Cost!$B$2:$B$1457,B9)</f>
        <v>671146353.26421511</v>
      </c>
      <c r="D9" s="23">
        <f>SUMIFS(Annual_Cost!$R$2:$R$1457,Annual_Cost!$A$2:$A$1457,A9,Annual_Cost!$B$2:$B$1457,B9)</f>
        <v>997908542.2307682</v>
      </c>
      <c r="E9" s="23">
        <f>SUMIFS(Annual_Cost!$S$2:$S$1457,Annual_Cost!$A$2:$A$1457,A9,Annual_Cost!$B$2:$B$1457,B9)</f>
        <v>326762188.96655321</v>
      </c>
      <c r="F9" s="23">
        <f>SUMIFS(Annual_Cost!$Y$2:$Y$1457,Annual_Cost!$A$2:$A$1457,A9,Annual_Cost!$B$2:$B$1457,B9)</f>
        <v>265687562.07667729</v>
      </c>
      <c r="G9" s="23">
        <f>SUMIFS($E$2:E9,$A$2:A9,A9)</f>
        <v>1427755470.2739267</v>
      </c>
      <c r="H9" s="23">
        <f>SUMIFS($F$2:F9,$A$2:A9,A9)</f>
        <v>1244017708.0277598</v>
      </c>
      <c r="I9" s="10">
        <v>301904628.08354098</v>
      </c>
      <c r="J9" s="29">
        <f t="shared" si="0"/>
        <v>2.2230409567570462</v>
      </c>
      <c r="K9" s="29">
        <f t="shared" si="1"/>
        <v>3.3053767627392379</v>
      </c>
      <c r="L9" s="29">
        <f t="shared" si="2"/>
        <v>1.0823358059821919</v>
      </c>
      <c r="M9" s="29">
        <f t="shared" si="3"/>
        <v>0.88003805626708731</v>
      </c>
    </row>
    <row r="10" spans="1:13">
      <c r="A10" t="s">
        <v>204</v>
      </c>
      <c r="B10" s="20">
        <v>2033</v>
      </c>
      <c r="C10" s="23">
        <f>SUMIFS(Annual_Cost!$Q$2:$Q$1457,Annual_Cost!$A$2:$A$1457,A10,Annual_Cost!$B$2:$B$1457,B10)</f>
        <v>678960649.05973029</v>
      </c>
      <c r="D10" s="23">
        <f>SUMIFS(Annual_Cost!$R$2:$R$1457,Annual_Cost!$A$2:$A$1457,A10,Annual_Cost!$B$2:$B$1457,B10)</f>
        <v>1050970090.3108016</v>
      </c>
      <c r="E10" s="23">
        <f>SUMIFS(Annual_Cost!$S$2:$S$1457,Annual_Cost!$A$2:$A$1457,A10,Annual_Cost!$B$2:$B$1457,B10)</f>
        <v>372009441.25107139</v>
      </c>
      <c r="F10" s="23">
        <f>SUMIFS(Annual_Cost!$Y$2:$Y$1457,Annual_Cost!$A$2:$A$1457,A10,Annual_Cost!$B$2:$B$1457,B10)</f>
        <v>293667688.17556328</v>
      </c>
      <c r="G10" s="23">
        <f>SUMIFS($E$2:E10,$A$2:A10,A10)</f>
        <v>1799764911.5249982</v>
      </c>
      <c r="H10" s="23">
        <f>SUMIFS($F$2:F10,$A$2:A10,A10)</f>
        <v>1537685396.2033231</v>
      </c>
      <c r="I10" s="10">
        <v>303644277.16916001</v>
      </c>
      <c r="J10" s="29">
        <f t="shared" si="0"/>
        <v>2.2360396691470719</v>
      </c>
      <c r="K10" s="29">
        <f t="shared" si="1"/>
        <v>3.4611885332036305</v>
      </c>
      <c r="L10" s="29">
        <f t="shared" si="2"/>
        <v>1.2251488640565591</v>
      </c>
      <c r="M10" s="29">
        <f t="shared" si="3"/>
        <v>0.96714382669547638</v>
      </c>
    </row>
    <row r="11" spans="1:13">
      <c r="A11" t="s">
        <v>204</v>
      </c>
      <c r="B11" s="20">
        <v>2034</v>
      </c>
      <c r="C11" s="23">
        <f>SUMIFS(Annual_Cost!$Q$2:$Q$1457,Annual_Cost!$A$2:$A$1457,A11,Annual_Cost!$B$2:$B$1457,B11)</f>
        <v>686835108.08011341</v>
      </c>
      <c r="D11" s="23">
        <f>SUMIFS(Annual_Cost!$R$2:$R$1457,Annual_Cost!$A$2:$A$1457,A11,Annual_Cost!$B$2:$B$1457,B11)</f>
        <v>1104293258.2630157</v>
      </c>
      <c r="E11" s="23">
        <f>SUMIFS(Annual_Cost!$S$2:$S$1457,Annual_Cost!$A$2:$A$1457,A11,Annual_Cost!$B$2:$B$1457,B11)</f>
        <v>417458150.18290228</v>
      </c>
      <c r="F11" s="23">
        <f>SUMIFS(Annual_Cost!$Y$2:$Y$1457,Annual_Cost!$A$2:$A$1457,A11,Annual_Cost!$B$2:$B$1457,B11)</f>
        <v>319946911.35339504</v>
      </c>
      <c r="G11" s="23">
        <f>SUMIFS($E$2:E11,$A$2:A11,A11)</f>
        <v>2217223061.7079005</v>
      </c>
      <c r="H11" s="23">
        <f>SUMIFS($F$2:F11,$A$2:A11,A11)</f>
        <v>1857632307.5567181</v>
      </c>
      <c r="I11" s="10">
        <v>305332541.18498403</v>
      </c>
      <c r="J11" s="29">
        <f t="shared" si="0"/>
        <v>2.2494657969128751</v>
      </c>
      <c r="K11" s="29">
        <f t="shared" si="1"/>
        <v>3.6166903598853088</v>
      </c>
      <c r="L11" s="29">
        <f t="shared" si="2"/>
        <v>1.3672245629724333</v>
      </c>
      <c r="M11" s="29">
        <f t="shared" si="3"/>
        <v>1.0478637819332757</v>
      </c>
    </row>
    <row r="12" spans="1:13">
      <c r="A12" t="s">
        <v>204</v>
      </c>
      <c r="B12" s="20">
        <v>2035</v>
      </c>
      <c r="C12" s="23">
        <f>SUMIFS(Annual_Cost!$Q$2:$Q$1457,Annual_Cost!$A$2:$A$1457,A12,Annual_Cost!$B$2:$B$1457,B12)</f>
        <v>695012327.46363294</v>
      </c>
      <c r="D12" s="23">
        <f>SUMIFS(Annual_Cost!$R$2:$R$1457,Annual_Cost!$A$2:$A$1457,A12,Annual_Cost!$B$2:$B$1457,B12)</f>
        <v>1160068541.860122</v>
      </c>
      <c r="E12" s="23">
        <f>SUMIFS(Annual_Cost!$S$2:$S$1457,Annual_Cost!$A$2:$A$1457,A12,Annual_Cost!$B$2:$B$1457,B12)</f>
        <v>465056214.39648908</v>
      </c>
      <c r="F12" s="23">
        <f>SUMIFS(Annual_Cost!$Y$2:$Y$1457,Annual_Cost!$A$2:$A$1457,A12,Annual_Cost!$B$2:$B$1457,B12)</f>
        <v>346045499.21733427</v>
      </c>
      <c r="G12" s="23">
        <f>SUMIFS($E$2:E12,$A$2:A12,A12)</f>
        <v>2682279276.1043897</v>
      </c>
      <c r="H12" s="23">
        <f>SUMIFS($F$2:F12,$A$2:A12,A12)</f>
        <v>2203677806.7740526</v>
      </c>
      <c r="I12" s="10">
        <v>306964650.16711998</v>
      </c>
      <c r="J12" s="29">
        <f t="shared" si="0"/>
        <v>2.2641445100771347</v>
      </c>
      <c r="K12" s="29">
        <f t="shared" si="1"/>
        <v>3.7791600473492593</v>
      </c>
      <c r="L12" s="29">
        <f t="shared" si="2"/>
        <v>1.5150155372721248</v>
      </c>
      <c r="M12" s="29">
        <f t="shared" si="3"/>
        <v>1.1273138422581805</v>
      </c>
    </row>
    <row r="13" spans="1:13">
      <c r="A13" t="s">
        <v>204</v>
      </c>
      <c r="B13" s="20">
        <v>2036</v>
      </c>
      <c r="C13" s="23">
        <f>SUMIFS(Annual_Cost!$Q$2:$Q$1457,Annual_Cost!$A$2:$A$1457,A13,Annual_Cost!$B$2:$B$1457,B13)</f>
        <v>703220306.66923463</v>
      </c>
      <c r="D13" s="23">
        <f>SUMIFS(Annual_Cost!$R$2:$R$1457,Annual_Cost!$A$2:$A$1457,A13,Annual_Cost!$B$2:$B$1457,B13)</f>
        <v>1216952002.6142774</v>
      </c>
      <c r="E13" s="23">
        <f>SUMIFS(Annual_Cost!$S$2:$S$1457,Annual_Cost!$A$2:$A$1457,A13,Annual_Cost!$B$2:$B$1457,B13)</f>
        <v>513731695.94504273</v>
      </c>
      <c r="F13" s="23">
        <f>SUMIFS(Annual_Cost!$Y$2:$Y$1457,Annual_Cost!$A$2:$A$1457,A13,Annual_Cost!$B$2:$B$1457,B13)</f>
        <v>371130707.61386502</v>
      </c>
      <c r="G13" s="23">
        <f>SUMIFS($E$2:E13,$A$2:A13,A13)</f>
        <v>3196010972.0494323</v>
      </c>
      <c r="H13" s="23">
        <f>SUMIFS($F$2:F13,$A$2:A13,A13)</f>
        <v>2574808514.3879175</v>
      </c>
      <c r="I13" s="10">
        <v>308542769.75662202</v>
      </c>
      <c r="J13" s="29">
        <f t="shared" si="0"/>
        <v>2.2791663769140778</v>
      </c>
      <c r="K13" s="29">
        <f t="shared" si="1"/>
        <v>3.9441922543646282</v>
      </c>
      <c r="L13" s="29">
        <f t="shared" si="2"/>
        <v>1.6650258774505504</v>
      </c>
      <c r="M13" s="29">
        <f t="shared" si="3"/>
        <v>1.2028501199578012</v>
      </c>
    </row>
    <row r="14" spans="1:13">
      <c r="A14" t="s">
        <v>204</v>
      </c>
      <c r="B14" s="20">
        <v>2037</v>
      </c>
      <c r="C14" s="23">
        <f>SUMIFS(Annual_Cost!$Q$2:$Q$1457,Annual_Cost!$A$2:$A$1457,A14,Annual_Cost!$B$2:$B$1457,B14)</f>
        <v>711543930.27653217</v>
      </c>
      <c r="D14" s="23">
        <f>SUMIFS(Annual_Cost!$R$2:$R$1457,Annual_Cost!$A$2:$A$1457,A14,Annual_Cost!$B$2:$B$1457,B14)</f>
        <v>1275100399.9462626</v>
      </c>
      <c r="E14" s="23">
        <f>SUMIFS(Annual_Cost!$S$2:$S$1457,Annual_Cost!$A$2:$A$1457,A14,Annual_Cost!$B$2:$B$1457,B14)</f>
        <v>563556469.66973031</v>
      </c>
      <c r="F14" s="23">
        <f>SUMIFS(Annual_Cost!$Y$2:$Y$1457,Annual_Cost!$A$2:$A$1457,A14,Annual_Cost!$B$2:$B$1457,B14)</f>
        <v>395267169.1789304</v>
      </c>
      <c r="G14" s="23">
        <f>SUMIFS($E$2:E14,$A$2:A14,A14)</f>
        <v>3759567441.7191625</v>
      </c>
      <c r="H14" s="23">
        <f>SUMIFS($F$2:F14,$A$2:A14,A14)</f>
        <v>2970075683.5668478</v>
      </c>
      <c r="I14" s="10">
        <v>310068287.63643003</v>
      </c>
      <c r="J14" s="29">
        <f t="shared" si="0"/>
        <v>2.2947974967077305</v>
      </c>
      <c r="K14" s="29">
        <f t="shared" si="1"/>
        <v>4.1123212233860533</v>
      </c>
      <c r="L14" s="29">
        <f t="shared" si="2"/>
        <v>1.8175237266783224</v>
      </c>
      <c r="M14" s="29">
        <f t="shared" si="3"/>
        <v>1.274774573665528</v>
      </c>
    </row>
    <row r="15" spans="1:13">
      <c r="A15" t="s">
        <v>204</v>
      </c>
      <c r="B15" s="20">
        <v>2038</v>
      </c>
      <c r="C15" s="23">
        <f>SUMIFS(Annual_Cost!$Q$2:$Q$1457,Annual_Cost!$A$2:$A$1457,A15,Annual_Cost!$B$2:$B$1457,B15)</f>
        <v>719676913.47952747</v>
      </c>
      <c r="D15" s="23">
        <f>SUMIFS(Annual_Cost!$R$2:$R$1457,Annual_Cost!$A$2:$A$1457,A15,Annual_Cost!$B$2:$B$1457,B15)</f>
        <v>1333971019.3169394</v>
      </c>
      <c r="E15" s="23">
        <f>SUMIFS(Annual_Cost!$S$2:$S$1457,Annual_Cost!$A$2:$A$1457,A15,Annual_Cost!$B$2:$B$1457,B15)</f>
        <v>614294105.83741188</v>
      </c>
      <c r="F15" s="23">
        <f>SUMIFS(Annual_Cost!$Y$2:$Y$1457,Annual_Cost!$A$2:$A$1457,A15,Annual_Cost!$B$2:$B$1457,B15)</f>
        <v>418304394.51989663</v>
      </c>
      <c r="G15" s="23">
        <f>SUMIFS($E$2:E15,$A$2:A15,A15)</f>
        <v>4373861547.5565739</v>
      </c>
      <c r="H15" s="23">
        <f>SUMIFS($F$2:F15,$A$2:A15,A15)</f>
        <v>3388380078.0867443</v>
      </c>
      <c r="I15" s="10">
        <v>311532999.13163</v>
      </c>
      <c r="J15" s="29">
        <f t="shared" si="0"/>
        <v>2.3101145480111631</v>
      </c>
      <c r="K15" s="29">
        <f t="shared" si="1"/>
        <v>4.2819573625755947</v>
      </c>
      <c r="L15" s="29">
        <f t="shared" si="2"/>
        <v>1.9718428145644313</v>
      </c>
      <c r="M15" s="29">
        <f t="shared" si="3"/>
        <v>1.3427290068335689</v>
      </c>
    </row>
    <row r="16" spans="1:13">
      <c r="A16" t="s">
        <v>204</v>
      </c>
      <c r="B16" s="20">
        <v>2039</v>
      </c>
      <c r="C16" s="23">
        <f>SUMIFS(Annual_Cost!$Q$2:$Q$1457,Annual_Cost!$A$2:$A$1457,A16,Annual_Cost!$B$2:$B$1457,B16)</f>
        <v>727663329.11493492</v>
      </c>
      <c r="D16" s="23">
        <f>SUMIFS(Annual_Cost!$R$2:$R$1457,Annual_Cost!$A$2:$A$1457,A16,Annual_Cost!$B$2:$B$1457,B16)</f>
        <v>1393616913.3702576</v>
      </c>
      <c r="E16" s="23">
        <f>SUMIFS(Annual_Cost!$S$2:$S$1457,Annual_Cost!$A$2:$A$1457,A16,Annual_Cost!$B$2:$B$1457,B16)</f>
        <v>665953584.25532258</v>
      </c>
      <c r="F16" s="23">
        <f>SUMIFS(Annual_Cost!$Y$2:$Y$1457,Annual_Cost!$A$2:$A$1457,A16,Annual_Cost!$B$2:$B$1457,B16)</f>
        <v>440273772.3999238</v>
      </c>
      <c r="G16" s="23">
        <f>SUMIFS($E$2:E16,$A$2:A16,A16)</f>
        <v>5039815131.8118963</v>
      </c>
      <c r="H16" s="23">
        <f>SUMIFS($F$2:F16,$A$2:A16,A16)</f>
        <v>3828653850.4866681</v>
      </c>
      <c r="I16" s="10">
        <v>312936391.85847902</v>
      </c>
      <c r="J16" s="29">
        <f t="shared" si="0"/>
        <v>2.3252755129994922</v>
      </c>
      <c r="K16" s="29">
        <f t="shared" si="1"/>
        <v>4.4533552173136224</v>
      </c>
      <c r="L16" s="29">
        <f t="shared" si="2"/>
        <v>2.1280797043141293</v>
      </c>
      <c r="M16" s="29">
        <f t="shared" si="3"/>
        <v>1.4069113847232932</v>
      </c>
    </row>
    <row r="17" spans="1:13">
      <c r="A17" t="s">
        <v>204</v>
      </c>
      <c r="B17" s="20">
        <v>2040</v>
      </c>
      <c r="C17" s="23">
        <f>SUMIFS(Annual_Cost!$Q$2:$Q$1457,Annual_Cost!$A$2:$A$1457,A17,Annual_Cost!$B$2:$B$1457,B17)</f>
        <v>735698842.88484514</v>
      </c>
      <c r="D17" s="23">
        <f>SUMIFS(Annual_Cost!$R$2:$R$1457,Annual_Cost!$A$2:$A$1457,A17,Annual_Cost!$B$2:$B$1457,B17)</f>
        <v>1454400634.992588</v>
      </c>
      <c r="E17" s="23">
        <f>SUMIFS(Annual_Cost!$S$2:$S$1457,Annual_Cost!$A$2:$A$1457,A17,Annual_Cost!$B$2:$B$1457,B17)</f>
        <v>718701792.10774279</v>
      </c>
      <c r="F17" s="23">
        <f>SUMIFS(Annual_Cost!$Y$2:$Y$1457,Annual_Cost!$A$2:$A$1457,A17,Annual_Cost!$B$2:$B$1457,B17)</f>
        <v>461307331.87978673</v>
      </c>
      <c r="G17" s="23">
        <f>SUMIFS($E$2:E17,$A$2:A17,A17)</f>
        <v>5758516923.9196396</v>
      </c>
      <c r="H17" s="23">
        <f>SUMIFS($F$2:F17,$A$2:A17,A17)</f>
        <v>4289961182.3664551</v>
      </c>
      <c r="I17" s="10">
        <v>314265537.41082901</v>
      </c>
      <c r="J17" s="29">
        <f t="shared" si="0"/>
        <v>2.3410102454953252</v>
      </c>
      <c r="K17" s="29">
        <f t="shared" si="1"/>
        <v>4.6279354935800612</v>
      </c>
      <c r="L17" s="29">
        <f t="shared" si="2"/>
        <v>2.2869252480847351</v>
      </c>
      <c r="M17" s="29">
        <f t="shared" si="3"/>
        <v>1.46789029328639</v>
      </c>
    </row>
    <row r="18" spans="1:13">
      <c r="A18" t="s">
        <v>204</v>
      </c>
      <c r="B18" s="20">
        <v>2041</v>
      </c>
      <c r="C18" s="23">
        <f>SUMIFS(Annual_Cost!$Q$2:$Q$1457,Annual_Cost!$A$2:$A$1457,A18,Annual_Cost!$B$2:$B$1457,B18)</f>
        <v>743812478.08150864</v>
      </c>
      <c r="D18" s="23">
        <f>SUMIFS(Annual_Cost!$R$2:$R$1457,Annual_Cost!$A$2:$A$1457,A18,Annual_Cost!$B$2:$B$1457,B18)</f>
        <v>1516847882.1430857</v>
      </c>
      <c r="E18" s="23">
        <f>SUMIFS(Annual_Cost!$S$2:$S$1457,Annual_Cost!$A$2:$A$1457,A18,Annual_Cost!$B$2:$B$1457,B18)</f>
        <v>773035404.0615772</v>
      </c>
      <c r="F18" s="23">
        <f>SUMIFS(Annual_Cost!$Y$2:$Y$1457,Annual_Cost!$A$2:$A$1457,A18,Annual_Cost!$B$2:$B$1457,B18)</f>
        <v>481730106.65783739</v>
      </c>
      <c r="G18" s="23">
        <f>SUMIFS($E$2:E18,$A$2:A18,A18)</f>
        <v>6531552327.9812164</v>
      </c>
      <c r="H18" s="23">
        <f>SUMIFS($F$2:F18,$A$2:A18,A18)</f>
        <v>4771691289.024292</v>
      </c>
      <c r="I18" s="10">
        <v>315525215.31254798</v>
      </c>
      <c r="J18" s="29">
        <f t="shared" si="0"/>
        <v>2.357378878086541</v>
      </c>
      <c r="K18" s="29">
        <f t="shared" si="1"/>
        <v>4.8073745251724196</v>
      </c>
      <c r="L18" s="29">
        <f t="shared" si="2"/>
        <v>2.4499956470858786</v>
      </c>
      <c r="M18" s="29">
        <f t="shared" si="3"/>
        <v>1.5267562884971104</v>
      </c>
    </row>
    <row r="19" spans="1:13">
      <c r="A19" t="s">
        <v>204</v>
      </c>
      <c r="B19" s="20">
        <v>2042</v>
      </c>
      <c r="C19" s="23">
        <f>SUMIFS(Annual_Cost!$Q$2:$Q$1457,Annual_Cost!$A$2:$A$1457,A19,Annual_Cost!$B$2:$B$1457,B19)</f>
        <v>752025187.08987391</v>
      </c>
      <c r="D19" s="23">
        <f>SUMIFS(Annual_Cost!$R$2:$R$1457,Annual_Cost!$A$2:$A$1457,A19,Annual_Cost!$B$2:$B$1457,B19)</f>
        <v>1580144743.8612218</v>
      </c>
      <c r="E19" s="23">
        <f>SUMIFS(Annual_Cost!$S$2:$S$1457,Annual_Cost!$A$2:$A$1457,A19,Annual_Cost!$B$2:$B$1457,B19)</f>
        <v>828119556.77134788</v>
      </c>
      <c r="F19" s="23">
        <f>SUMIFS(Annual_Cost!$Y$2:$Y$1457,Annual_Cost!$A$2:$A$1457,A19,Annual_Cost!$B$2:$B$1457,B19)</f>
        <v>501025950.97234815</v>
      </c>
      <c r="G19" s="23">
        <f>SUMIFS($E$2:E19,$A$2:A19,A19)</f>
        <v>7359671884.7525644</v>
      </c>
      <c r="H19" s="23">
        <f>SUMIFS($F$2:F19,$A$2:A19,A19)</f>
        <v>5272717239.9966402</v>
      </c>
      <c r="I19" s="10">
        <v>316707694.211882</v>
      </c>
      <c r="J19" s="29">
        <f t="shared" si="0"/>
        <v>2.374508737343016</v>
      </c>
      <c r="K19" s="29">
        <f t="shared" si="1"/>
        <v>4.9892843550686905</v>
      </c>
      <c r="L19" s="29">
        <f t="shared" si="2"/>
        <v>2.6147756177256749</v>
      </c>
      <c r="M19" s="29">
        <f t="shared" si="3"/>
        <v>1.581982250917954</v>
      </c>
    </row>
    <row r="20" spans="1:13">
      <c r="A20" t="s">
        <v>204</v>
      </c>
      <c r="B20" s="20">
        <v>2043</v>
      </c>
      <c r="C20" s="23">
        <f>SUMIFS(Annual_Cost!$Q$2:$Q$1457,Annual_Cost!$A$2:$A$1457,A20,Annual_Cost!$B$2:$B$1457,B20)</f>
        <v>759567118.37397659</v>
      </c>
      <c r="D20" s="23">
        <f>SUMIFS(Annual_Cost!$R$2:$R$1457,Annual_Cost!$A$2:$A$1457,A20,Annual_Cost!$B$2:$B$1457,B20)</f>
        <v>1642577119.2588058</v>
      </c>
      <c r="E20" s="23">
        <f>SUMIFS(Annual_Cost!$S$2:$S$1457,Annual_Cost!$A$2:$A$1457,A20,Annual_Cost!$B$2:$B$1457,B20)</f>
        <v>883010000.88482916</v>
      </c>
      <c r="F20" s="23">
        <f>SUMIFS(Annual_Cost!$Y$2:$Y$1457,Annual_Cost!$A$2:$A$1457,A20,Annual_Cost!$B$2:$B$1457,B20)</f>
        <v>518675312.99099767</v>
      </c>
      <c r="G20" s="23">
        <f>SUMIFS($E$2:E20,$A$2:A20,A20)</f>
        <v>8242681885.637394</v>
      </c>
      <c r="H20" s="23">
        <f>SUMIFS($F$2:F20,$A$2:A20,A20)</f>
        <v>5791392552.9876375</v>
      </c>
      <c r="I20" s="10">
        <v>317814114.06715202</v>
      </c>
      <c r="J20" s="29">
        <f t="shared" si="0"/>
        <v>2.3899728953305237</v>
      </c>
      <c r="K20" s="29">
        <f t="shared" si="1"/>
        <v>5.168358000965747</v>
      </c>
      <c r="L20" s="29">
        <f t="shared" si="2"/>
        <v>2.7783851056352233</v>
      </c>
      <c r="M20" s="29">
        <f t="shared" si="3"/>
        <v>1.6320084289315264</v>
      </c>
    </row>
    <row r="21" spans="1:13">
      <c r="A21" t="s">
        <v>204</v>
      </c>
      <c r="B21" s="20">
        <v>2044</v>
      </c>
      <c r="C21" s="23">
        <f>SUMIFS(Annual_Cost!$Q$2:$Q$1457,Annual_Cost!$A$2:$A$1457,A21,Annual_Cost!$B$2:$B$1457,B21)</f>
        <v>766671746.96506798</v>
      </c>
      <c r="D21" s="23">
        <f>SUMIFS(Annual_Cost!$R$2:$R$1457,Annual_Cost!$A$2:$A$1457,A21,Annual_Cost!$B$2:$B$1457,B21)</f>
        <v>1705407913.2664597</v>
      </c>
      <c r="E21" s="23">
        <f>SUMIFS(Annual_Cost!$S$2:$S$1457,Annual_Cost!$A$2:$A$1457,A21,Annual_Cost!$B$2:$B$1457,B21)</f>
        <v>938736166.30139172</v>
      </c>
      <c r="F21" s="23">
        <f>SUMIFS(Annual_Cost!$Y$2:$Y$1457,Annual_Cost!$A$2:$A$1457,A21,Annual_Cost!$B$2:$B$1457,B21)</f>
        <v>535348118.50467908</v>
      </c>
      <c r="G21" s="23">
        <f>SUMIFS($E$2:E21,$A$2:A21,A21)</f>
        <v>9181418051.9387856</v>
      </c>
      <c r="H21" s="23">
        <f>SUMIFS($F$2:F21,$A$2:A21,A21)</f>
        <v>6326740671.4923162</v>
      </c>
      <c r="I21" s="10">
        <v>318840890.73215598</v>
      </c>
      <c r="J21" s="29">
        <f t="shared" si="0"/>
        <v>2.4045590426138745</v>
      </c>
      <c r="K21" s="29">
        <f t="shared" si="1"/>
        <v>5.3487741467235361</v>
      </c>
      <c r="L21" s="29">
        <f t="shared" si="2"/>
        <v>2.9442151041096611</v>
      </c>
      <c r="M21" s="29">
        <f t="shared" si="3"/>
        <v>1.6790447338023566</v>
      </c>
    </row>
    <row r="22" spans="1:13">
      <c r="A22" t="s">
        <v>204</v>
      </c>
      <c r="B22" s="20">
        <v>2045</v>
      </c>
      <c r="C22" s="23">
        <f>SUMIFS(Annual_Cost!$Q$2:$Q$1457,Annual_Cost!$A$2:$A$1457,A22,Annual_Cost!$B$2:$B$1457,B22)</f>
        <v>773262320.83079267</v>
      </c>
      <c r="D22" s="23">
        <f>SUMIFS(Annual_Cost!$R$2:$R$1457,Annual_Cost!$A$2:$A$1457,A22,Annual_Cost!$B$2:$B$1457,B22)</f>
        <v>1768094576.0793982</v>
      </c>
      <c r="E22" s="23">
        <f>SUMIFS(Annual_Cost!$S$2:$S$1457,Annual_Cost!$A$2:$A$1457,A22,Annual_Cost!$B$2:$B$1457,B22)</f>
        <v>994832255.24860549</v>
      </c>
      <c r="F22" s="23">
        <f>SUMIFS(Annual_Cost!$Y$2:$Y$1457,Annual_Cost!$A$2:$A$1457,A22,Annual_Cost!$B$2:$B$1457,B22)</f>
        <v>550814499.21366405</v>
      </c>
      <c r="G22" s="23">
        <f>SUMIFS($E$2:E22,$A$2:A22,A22)</f>
        <v>10176250307.187391</v>
      </c>
      <c r="H22" s="23">
        <f>SUMIFS($F$2:F22,$A$2:A22,A22)</f>
        <v>6877555170.7059803</v>
      </c>
      <c r="I22" s="10">
        <v>319784682.33108002</v>
      </c>
      <c r="J22" s="29">
        <f t="shared" si="0"/>
        <v>2.4180717950405688</v>
      </c>
      <c r="K22" s="29">
        <f t="shared" si="1"/>
        <v>5.529015846509032</v>
      </c>
      <c r="L22" s="29">
        <f t="shared" si="2"/>
        <v>3.1109440514684632</v>
      </c>
      <c r="M22" s="29">
        <f t="shared" si="3"/>
        <v>1.7224542939282934</v>
      </c>
    </row>
    <row r="23" spans="1:13">
      <c r="A23" t="s">
        <v>204</v>
      </c>
      <c r="B23" s="20">
        <v>2046</v>
      </c>
      <c r="C23" s="23">
        <f>SUMIFS(Annual_Cost!$Q$2:$Q$1457,Annual_Cost!$A$2:$A$1457,A23,Annual_Cost!$B$2:$B$1457,B23)</f>
        <v>779436021.71730435</v>
      </c>
      <c r="D23" s="23">
        <f>SUMIFS(Annual_Cost!$R$2:$R$1457,Annual_Cost!$A$2:$A$1457,A23,Annual_Cost!$B$2:$B$1457,B23)</f>
        <v>1830710661.9916</v>
      </c>
      <c r="E23" s="23">
        <f>SUMIFS(Annual_Cost!$S$2:$S$1457,Annual_Cost!$A$2:$A$1457,A23,Annual_Cost!$B$2:$B$1457,B23)</f>
        <v>1051274640.2742957</v>
      </c>
      <c r="F23" s="23">
        <f>SUMIFS(Annual_Cost!$Y$2:$Y$1457,Annual_Cost!$A$2:$A$1457,A23,Annual_Cost!$B$2:$B$1457,B23)</f>
        <v>565111921.66100836</v>
      </c>
      <c r="G23" s="23">
        <f>SUMIFS($E$2:E23,$A$2:A23,A23)</f>
        <v>11227524947.461687</v>
      </c>
      <c r="H23" s="23">
        <f>SUMIFS($F$2:F23,$A$2:A23,A23)</f>
        <v>7442667092.3669891</v>
      </c>
      <c r="I23" s="10">
        <v>320645615.981408</v>
      </c>
      <c r="J23" s="29">
        <f t="shared" si="0"/>
        <v>2.430833240403631</v>
      </c>
      <c r="K23" s="29">
        <f t="shared" si="1"/>
        <v>5.7094517147483783</v>
      </c>
      <c r="L23" s="29">
        <f t="shared" si="2"/>
        <v>3.2786184743447473</v>
      </c>
      <c r="M23" s="29">
        <f t="shared" si="3"/>
        <v>1.762418986866096</v>
      </c>
    </row>
    <row r="24" spans="1:13">
      <c r="A24" t="s">
        <v>204</v>
      </c>
      <c r="B24" s="20">
        <v>2047</v>
      </c>
      <c r="C24" s="23">
        <f>SUMIFS(Annual_Cost!$Q$2:$Q$1457,Annual_Cost!$A$2:$A$1457,A24,Annual_Cost!$B$2:$B$1457,B24)</f>
        <v>784351641.92410851</v>
      </c>
      <c r="D24" s="23">
        <f>SUMIFS(Annual_Cost!$R$2:$R$1457,Annual_Cost!$A$2:$A$1457,A24,Annual_Cost!$B$2:$B$1457,B24)</f>
        <v>1891166464.0927002</v>
      </c>
      <c r="E24" s="23">
        <f>SUMIFS(Annual_Cost!$S$2:$S$1457,Annual_Cost!$A$2:$A$1457,A24,Annual_Cost!$B$2:$B$1457,B24)</f>
        <v>1106814822.168592</v>
      </c>
      <c r="F24" s="23">
        <f>SUMIFS(Annual_Cost!$Y$2:$Y$1457,Annual_Cost!$A$2:$A$1457,A24,Annual_Cost!$B$2:$B$1457,B24)</f>
        <v>577638355.5554806</v>
      </c>
      <c r="G24" s="23">
        <f>SUMIFS($E$2:E24,$A$2:A24,A24)</f>
        <v>12334339769.63028</v>
      </c>
      <c r="H24" s="23">
        <f>SUMIFS($F$2:F24,$A$2:A24,A24)</f>
        <v>8020305447.9224701</v>
      </c>
      <c r="I24" s="10">
        <v>321429520.52287501</v>
      </c>
      <c r="J24" s="29">
        <f t="shared" si="0"/>
        <v>2.4401979029436687</v>
      </c>
      <c r="K24" s="29">
        <f t="shared" si="1"/>
        <v>5.8836116266368652</v>
      </c>
      <c r="L24" s="29">
        <f t="shared" si="2"/>
        <v>3.443413723693197</v>
      </c>
      <c r="M24" s="29">
        <f t="shared" si="3"/>
        <v>1.7970917998316589</v>
      </c>
    </row>
    <row r="25" spans="1:13">
      <c r="A25" t="s">
        <v>204</v>
      </c>
      <c r="B25" s="20">
        <v>2048</v>
      </c>
      <c r="C25" s="23">
        <f>SUMIFS(Annual_Cost!$Q$2:$Q$1457,Annual_Cost!$A$2:$A$1457,A25,Annual_Cost!$B$2:$B$1457,B25)</f>
        <v>788888544.06330931</v>
      </c>
      <c r="D25" s="23">
        <f>SUMIFS(Annual_Cost!$R$2:$R$1457,Annual_Cost!$A$2:$A$1457,A25,Annual_Cost!$B$2:$B$1457,B25)</f>
        <v>1951401958.2924783</v>
      </c>
      <c r="E25" s="23">
        <f>SUMIFS(Annual_Cost!$S$2:$S$1457,Annual_Cost!$A$2:$A$1457,A25,Annual_Cost!$B$2:$B$1457,B25)</f>
        <v>1162513414.2291691</v>
      </c>
      <c r="F25" s="23">
        <f>SUMIFS(Annual_Cost!$Y$2:$Y$1457,Annual_Cost!$A$2:$A$1457,A25,Annual_Cost!$B$2:$B$1457,B25)</f>
        <v>589035954.42875147</v>
      </c>
      <c r="G25" s="23">
        <f>SUMIFS($E$2:E25,$A$2:A25,A25)</f>
        <v>13496853183.859449</v>
      </c>
      <c r="H25" s="23">
        <f>SUMIFS($F$2:F25,$A$2:A25,A25)</f>
        <v>8609341402.3512211</v>
      </c>
      <c r="I25" s="10">
        <v>322136832.26016098</v>
      </c>
      <c r="J25" s="29">
        <f t="shared" si="0"/>
        <v>2.4489237648745328</v>
      </c>
      <c r="K25" s="29">
        <f t="shared" si="1"/>
        <v>6.0576803484443102</v>
      </c>
      <c r="L25" s="29">
        <f t="shared" si="2"/>
        <v>3.6087565835697779</v>
      </c>
      <c r="M25" s="29">
        <f t="shared" si="3"/>
        <v>1.8285271829861418</v>
      </c>
    </row>
    <row r="26" spans="1:13">
      <c r="A26" t="s">
        <v>204</v>
      </c>
      <c r="B26" s="20">
        <v>2049</v>
      </c>
      <c r="C26" s="23">
        <f>SUMIFS(Annual_Cost!$Q$2:$Q$1457,Annual_Cost!$A$2:$A$1457,A26,Annual_Cost!$B$2:$B$1457,B26)</f>
        <v>793201890.78060663</v>
      </c>
      <c r="D26" s="23">
        <f>SUMIFS(Annual_Cost!$R$2:$R$1457,Annual_Cost!$A$2:$A$1457,A26,Annual_Cost!$B$2:$B$1457,B26)</f>
        <v>2011733208.0727582</v>
      </c>
      <c r="E26" s="23">
        <f>SUMIFS(Annual_Cost!$S$2:$S$1457,Annual_Cost!$A$2:$A$1457,A26,Annual_Cost!$B$2:$B$1457,B26)</f>
        <v>1218531317.2921517</v>
      </c>
      <c r="F26" s="23">
        <f>SUMIFS(Annual_Cost!$Y$2:$Y$1457,Annual_Cost!$A$2:$A$1457,A26,Annual_Cost!$B$2:$B$1457,B26)</f>
        <v>599436663.76223242</v>
      </c>
      <c r="G26" s="23">
        <f>SUMIFS($E$2:E26,$A$2:A26,A26)</f>
        <v>14715384501.151602</v>
      </c>
      <c r="H26" s="23">
        <f>SUMIFS($F$2:F26,$A$2:A26,A26)</f>
        <v>9208778066.1134529</v>
      </c>
      <c r="I26" s="10">
        <v>322765819.75268102</v>
      </c>
      <c r="J26" s="29">
        <f t="shared" si="0"/>
        <v>2.4575151463943636</v>
      </c>
      <c r="K26" s="29">
        <f t="shared" si="1"/>
        <v>6.2327950636602312</v>
      </c>
      <c r="L26" s="29">
        <f t="shared" si="2"/>
        <v>3.775279917265868</v>
      </c>
      <c r="M26" s="29">
        <f t="shared" si="3"/>
        <v>1.8571875554281125</v>
      </c>
    </row>
    <row r="27" spans="1:13">
      <c r="A27" t="s">
        <v>204</v>
      </c>
      <c r="B27" s="20">
        <v>2050</v>
      </c>
      <c r="C27" s="23">
        <f>SUMIFS(Annual_Cost!$Q$2:$Q$1457,Annual_Cost!$A$2:$A$1457,A27,Annual_Cost!$B$2:$B$1457,B27)</f>
        <v>797139120.45303321</v>
      </c>
      <c r="D27" s="23">
        <f>SUMIFS(Annual_Cost!$R$2:$R$1457,Annual_Cost!$A$2:$A$1457,A27,Annual_Cost!$B$2:$B$1457,B27)</f>
        <v>2072066822.3388605</v>
      </c>
      <c r="E27" s="23">
        <f>SUMIFS(Annual_Cost!$S$2:$S$1457,Annual_Cost!$A$2:$A$1457,A27,Annual_Cost!$B$2:$B$1457,B27)</f>
        <v>1274927701.8858275</v>
      </c>
      <c r="F27" s="23">
        <f>SUMIFS(Annual_Cost!$Y$2:$Y$1457,Annual_Cost!$A$2:$A$1457,A27,Annual_Cost!$B$2:$B$1457,B27)</f>
        <v>608912570.82664013</v>
      </c>
      <c r="G27" s="23">
        <f>SUMIFS($E$2:E27,$A$2:A27,A27)</f>
        <v>15990312203.03743</v>
      </c>
      <c r="H27" s="23">
        <f>SUMIFS($F$2:F27,$A$2:A27,A27)</f>
        <v>9817690636.940094</v>
      </c>
      <c r="I27" s="10">
        <v>323312042.56328499</v>
      </c>
      <c r="J27" s="29">
        <f t="shared" si="0"/>
        <v>2.465541073364137</v>
      </c>
      <c r="K27" s="29">
        <f t="shared" si="1"/>
        <v>6.4088760997304171</v>
      </c>
      <c r="L27" s="29">
        <f t="shared" si="2"/>
        <v>3.943335026366281</v>
      </c>
      <c r="M27" s="29">
        <f t="shared" si="3"/>
        <v>1.8833587700571091</v>
      </c>
    </row>
    <row r="28" spans="1:13">
      <c r="A28" t="s">
        <v>228</v>
      </c>
      <c r="B28" s="20">
        <v>2025</v>
      </c>
      <c r="C28" s="23">
        <f>SUMIFS(Annual_Cost!$Q$2:$Q$1457,Annual_Cost!$A$2:$A$1457,A28,Annual_Cost!$B$2:$B$1457,B28)</f>
        <v>68057273.941754371</v>
      </c>
      <c r="D28" s="23">
        <f>SUMIFS(Annual_Cost!$R$2:$R$1457,Annual_Cost!$A$2:$A$1457,A28,Annual_Cost!$B$2:$B$1457,B28)</f>
        <v>72208570.356380984</v>
      </c>
      <c r="E28" s="23">
        <f>SUMIFS(Annual_Cost!$S$2:$S$1457,Annual_Cost!$A$2:$A$1457,A28,Annual_Cost!$B$2:$B$1457,B28)</f>
        <v>4151296.4146266002</v>
      </c>
      <c r="F28" s="23">
        <f>SUMIFS(Annual_Cost!$Y$2:$Y$1457,Annual_Cost!$A$2:$A$1457,A28,Annual_Cost!$B$2:$B$1457,B28)</f>
        <v>4151296.4146266002</v>
      </c>
      <c r="G28" s="23">
        <f>SUMIFS($E$2:E28,$A$2:A28,A28)</f>
        <v>4151296.4146266002</v>
      </c>
      <c r="H28" s="23">
        <f>SUMIFS($F$2:F28,$A$2:A28,A28)</f>
        <v>4151296.4146266002</v>
      </c>
      <c r="I28" s="10">
        <v>288391907.64445603</v>
      </c>
      <c r="J28" s="29">
        <f t="shared" si="0"/>
        <v>0.23598884759852132</v>
      </c>
      <c r="K28" s="29">
        <f t="shared" si="1"/>
        <v>0.25038348317804854</v>
      </c>
      <c r="L28" s="29">
        <f t="shared" si="2"/>
        <v>1.4394635579527169E-2</v>
      </c>
      <c r="M28" s="29">
        <f t="shared" si="3"/>
        <v>1.4394635579527169E-2</v>
      </c>
    </row>
    <row r="29" spans="1:13">
      <c r="A29" t="s">
        <v>228</v>
      </c>
      <c r="B29" s="20">
        <v>2026</v>
      </c>
      <c r="C29" s="23">
        <f>SUMIFS(Annual_Cost!$Q$2:$Q$1457,Annual_Cost!$A$2:$A$1457,A29,Annual_Cost!$B$2:$B$1457,B29)</f>
        <v>69959169.115544051</v>
      </c>
      <c r="D29" s="23">
        <f>SUMIFS(Annual_Cost!$R$2:$R$1457,Annual_Cost!$A$2:$A$1457,A29,Annual_Cost!$B$2:$B$1457,B29)</f>
        <v>78506219.386868775</v>
      </c>
      <c r="E29" s="23">
        <f>SUMIFS(Annual_Cost!$S$2:$S$1457,Annual_Cost!$A$2:$A$1457,A29,Annual_Cost!$B$2:$B$1457,B29)</f>
        <v>8547050.271324724</v>
      </c>
      <c r="F29" s="23">
        <f>SUMIFS(Annual_Cost!$Y$2:$Y$1457,Annual_Cost!$A$2:$A$1457,A29,Annual_Cost!$B$2:$B$1457,B29)</f>
        <v>8298107.0595385674</v>
      </c>
      <c r="G29" s="23">
        <f>SUMIFS($E$2:E29,$A$2:A29,A29)</f>
        <v>12698346.685951324</v>
      </c>
      <c r="H29" s="23">
        <f>SUMIFS($F$2:F29,$A$2:A29,A29)</f>
        <v>12449403.474165168</v>
      </c>
      <c r="I29" s="10">
        <v>290472130.233437</v>
      </c>
      <c r="J29" s="29">
        <f t="shared" si="0"/>
        <v>0.24084640774081006</v>
      </c>
      <c r="K29" s="29">
        <f t="shared" si="1"/>
        <v>0.27027109046151004</v>
      </c>
      <c r="L29" s="29">
        <f t="shared" si="2"/>
        <v>2.9424682720699966E-2</v>
      </c>
      <c r="M29" s="29">
        <f t="shared" si="3"/>
        <v>2.8567653126893171E-2</v>
      </c>
    </row>
    <row r="30" spans="1:13">
      <c r="A30" t="s">
        <v>228</v>
      </c>
      <c r="B30" s="20">
        <v>2027</v>
      </c>
      <c r="C30" s="23">
        <f>SUMIFS(Annual_Cost!$Q$2:$Q$1457,Annual_Cost!$A$2:$A$1457,A30,Annual_Cost!$B$2:$B$1457,B30)</f>
        <v>71923359.934460372</v>
      </c>
      <c r="D30" s="23">
        <f>SUMIFS(Annual_Cost!$R$2:$R$1457,Annual_Cost!$A$2:$A$1457,A30,Annual_Cost!$B$2:$B$1457,B30)</f>
        <v>85121880.759154007</v>
      </c>
      <c r="E30" s="23">
        <f>SUMIFS(Annual_Cost!$S$2:$S$1457,Annual_Cost!$A$2:$A$1457,A30,Annual_Cost!$B$2:$B$1457,B30)</f>
        <v>13198520.824693644</v>
      </c>
      <c r="F30" s="23">
        <f>SUMIFS(Annual_Cost!$Y$2:$Y$1457,Annual_Cost!$A$2:$A$1457,A30,Annual_Cost!$B$2:$B$1457,B30)</f>
        <v>12440871.735972894</v>
      </c>
      <c r="G30" s="23">
        <f>SUMIFS($E$2:E30,$A$2:A30,A30)</f>
        <v>25896867.510644969</v>
      </c>
      <c r="H30" s="23">
        <f>SUMIFS($F$2:F30,$A$2:A30,A30)</f>
        <v>24890275.21013806</v>
      </c>
      <c r="I30" s="10">
        <v>292505080.826208</v>
      </c>
      <c r="J30" s="29">
        <f t="shared" si="0"/>
        <v>0.24588755768380538</v>
      </c>
      <c r="K30" s="29">
        <f t="shared" si="1"/>
        <v>0.29100992201133491</v>
      </c>
      <c r="L30" s="29">
        <f t="shared" si="2"/>
        <v>4.5122364327529578E-2</v>
      </c>
      <c r="M30" s="29">
        <f t="shared" si="3"/>
        <v>4.2532156025572226E-2</v>
      </c>
    </row>
    <row r="31" spans="1:13">
      <c r="A31" t="s">
        <v>228</v>
      </c>
      <c r="B31" s="20">
        <v>2028</v>
      </c>
      <c r="C31" s="23">
        <f>SUMIFS(Annual_Cost!$Q$2:$Q$1457,Annual_Cost!$A$2:$A$1457,A31,Annual_Cost!$B$2:$B$1457,B31)</f>
        <v>73957778.51917161</v>
      </c>
      <c r="D31" s="23">
        <f>SUMIFS(Annual_Cost!$R$2:$R$1457,Annual_Cost!$A$2:$A$1457,A31,Annual_Cost!$B$2:$B$1457,B31)</f>
        <v>92077003.2150608</v>
      </c>
      <c r="E31" s="23">
        <f>SUMIFS(Annual_Cost!$S$2:$S$1457,Annual_Cost!$A$2:$A$1457,A31,Annual_Cost!$B$2:$B$1457,B31)</f>
        <v>18119224.695889186</v>
      </c>
      <c r="F31" s="23">
        <f>SUMIFS(Annual_Cost!$Y$2:$Y$1457,Annual_Cost!$A$2:$A$1457,A31,Annual_Cost!$B$2:$B$1457,B31)</f>
        <v>16581657.354388777</v>
      </c>
      <c r="G31" s="23">
        <f>SUMIFS($E$2:E31,$A$2:A31,A31)</f>
        <v>44016092.206534155</v>
      </c>
      <c r="H31" s="23">
        <f>SUMIFS($F$2:F31,$A$2:A31,A31)</f>
        <v>41471932.564526841</v>
      </c>
      <c r="I31" s="10">
        <v>294484707.92155403</v>
      </c>
      <c r="J31" s="29">
        <f t="shared" si="0"/>
        <v>0.25114301873655448</v>
      </c>
      <c r="K31" s="29">
        <f t="shared" si="1"/>
        <v>0.31267159461328847</v>
      </c>
      <c r="L31" s="29">
        <f t="shared" si="2"/>
        <v>6.1528575876734E-2</v>
      </c>
      <c r="M31" s="29">
        <f t="shared" si="3"/>
        <v>5.6307363025471131E-2</v>
      </c>
    </row>
    <row r="32" spans="1:13">
      <c r="A32" t="s">
        <v>228</v>
      </c>
      <c r="B32" s="20">
        <v>2029</v>
      </c>
      <c r="C32" s="23">
        <f>SUMIFS(Annual_Cost!$Q$2:$Q$1457,Annual_Cost!$A$2:$A$1457,A32,Annual_Cost!$B$2:$B$1457,B32)</f>
        <v>76021884.109566838</v>
      </c>
      <c r="D32" s="23">
        <f>SUMIFS(Annual_Cost!$R$2:$R$1457,Annual_Cost!$A$2:$A$1457,A32,Annual_Cost!$B$2:$B$1457,B32)</f>
        <v>99331989.497552812</v>
      </c>
      <c r="E32" s="23">
        <f>SUMIFS(Annual_Cost!$S$2:$S$1457,Annual_Cost!$A$2:$A$1457,A32,Annual_Cost!$B$2:$B$1457,B32)</f>
        <v>23310105.387985975</v>
      </c>
      <c r="F32" s="23">
        <f>SUMIFS(Annual_Cost!$Y$2:$Y$1457,Annual_Cost!$A$2:$A$1457,A32,Annual_Cost!$B$2:$B$1457,B32)</f>
        <v>20710726.722775258</v>
      </c>
      <c r="G32" s="23">
        <f>SUMIFS($E$2:E32,$A$2:A32,A32)</f>
        <v>67326197.594520122</v>
      </c>
      <c r="H32" s="23">
        <f>SUMIFS($F$2:F32,$A$2:A32,A32)</f>
        <v>62182659.287302099</v>
      </c>
      <c r="I32" s="10">
        <v>296414030.31142998</v>
      </c>
      <c r="J32" s="29">
        <f t="shared" si="0"/>
        <v>0.2564719491506316</v>
      </c>
      <c r="K32" s="29">
        <f t="shared" si="1"/>
        <v>0.33511230690797189</v>
      </c>
      <c r="L32" s="29">
        <f t="shared" si="2"/>
        <v>7.8640357757340337E-2</v>
      </c>
      <c r="M32" s="29">
        <f t="shared" si="3"/>
        <v>6.9870939310852975E-2</v>
      </c>
    </row>
    <row r="33" spans="1:13">
      <c r="A33" t="s">
        <v>228</v>
      </c>
      <c r="B33" s="20">
        <v>2030</v>
      </c>
      <c r="C33" s="23">
        <f>SUMIFS(Annual_Cost!$Q$2:$Q$1457,Annual_Cost!$A$2:$A$1457,A33,Annual_Cost!$B$2:$B$1457,B33)</f>
        <v>78125251.00224404</v>
      </c>
      <c r="D33" s="23">
        <f>SUMIFS(Annual_Cost!$R$2:$R$1457,Annual_Cost!$A$2:$A$1457,A33,Annual_Cost!$B$2:$B$1457,B33)</f>
        <v>106905886.70126006</v>
      </c>
      <c r="E33" s="23">
        <f>SUMIFS(Annual_Cost!$S$2:$S$1457,Annual_Cost!$A$2:$A$1457,A33,Annual_Cost!$B$2:$B$1457,B33)</f>
        <v>28780635.69901602</v>
      </c>
      <c r="F33" s="23">
        <f>SUMIFS(Annual_Cost!$Y$2:$Y$1457,Annual_Cost!$A$2:$A$1457,A33,Annual_Cost!$B$2:$B$1457,B33)</f>
        <v>24826429.174131684</v>
      </c>
      <c r="G33" s="23">
        <f>SUMIFS($E$2:E33,$A$2:A33,A33)</f>
        <v>96106833.293536142</v>
      </c>
      <c r="H33" s="23">
        <f>SUMIFS($F$2:F33,$A$2:A33,A33)</f>
        <v>87009088.461433783</v>
      </c>
      <c r="I33" s="10">
        <v>298289404.664994</v>
      </c>
      <c r="J33" s="29">
        <f t="shared" si="0"/>
        <v>0.26191091530718552</v>
      </c>
      <c r="K33" s="29">
        <f t="shared" si="1"/>
        <v>0.35839652709530545</v>
      </c>
      <c r="L33" s="29">
        <f t="shared" si="2"/>
        <v>9.6485611788119929E-2</v>
      </c>
      <c r="M33" s="29">
        <f t="shared" si="3"/>
        <v>8.3229336295112491E-2</v>
      </c>
    </row>
    <row r="34" spans="1:13">
      <c r="A34" t="s">
        <v>228</v>
      </c>
      <c r="B34" s="20">
        <v>2031</v>
      </c>
      <c r="C34" s="23">
        <f>SUMIFS(Annual_Cost!$Q$2:$Q$1457,Annual_Cost!$A$2:$A$1457,A34,Annual_Cost!$B$2:$B$1457,B34)</f>
        <v>80261558.045824379</v>
      </c>
      <c r="D34" s="23">
        <f>SUMIFS(Annual_Cost!$R$2:$R$1457,Annual_Cost!$A$2:$A$1457,A34,Annual_Cost!$B$2:$B$1457,B34)</f>
        <v>114797352.7551481</v>
      </c>
      <c r="E34" s="23">
        <f>SUMIFS(Annual_Cost!$S$2:$S$1457,Annual_Cost!$A$2:$A$1457,A34,Annual_Cost!$B$2:$B$1457,B34)</f>
        <v>34535794.709323719</v>
      </c>
      <c r="F34" s="23">
        <f>SUMIFS(Annual_Cost!$Y$2:$Y$1457,Annual_Cost!$A$2:$A$1457,A34,Annual_Cost!$B$2:$B$1457,B34)</f>
        <v>28923184.361117259</v>
      </c>
      <c r="G34" s="23">
        <f>SUMIFS($E$2:E34,$A$2:A34,A34)</f>
        <v>130642628.00285986</v>
      </c>
      <c r="H34" s="23">
        <f>SUMIFS($F$2:F34,$A$2:A34,A34)</f>
        <v>115932272.82255104</v>
      </c>
      <c r="I34" s="10">
        <v>300119636.92551899</v>
      </c>
      <c r="J34" s="29">
        <f t="shared" si="0"/>
        <v>0.26743187772729105</v>
      </c>
      <c r="K34" s="29">
        <f t="shared" si="1"/>
        <v>0.38250530332221305</v>
      </c>
      <c r="L34" s="29">
        <f t="shared" si="2"/>
        <v>0.11507342559492202</v>
      </c>
      <c r="M34" s="29">
        <f t="shared" si="3"/>
        <v>9.6372182298405079E-2</v>
      </c>
    </row>
    <row r="35" spans="1:13">
      <c r="A35" t="s">
        <v>228</v>
      </c>
      <c r="B35" s="20">
        <v>2032</v>
      </c>
      <c r="C35" s="23">
        <f>SUMIFS(Annual_Cost!$Q$2:$Q$1457,Annual_Cost!$A$2:$A$1457,A35,Annual_Cost!$B$2:$B$1457,B35)</f>
        <v>82426401.403075486</v>
      </c>
      <c r="D35" s="23">
        <f>SUMIFS(Annual_Cost!$R$2:$R$1457,Annual_Cost!$A$2:$A$1457,A35,Annual_Cost!$B$2:$B$1457,B35)</f>
        <v>123006542.73841581</v>
      </c>
      <c r="E35" s="23">
        <f>SUMIFS(Annual_Cost!$S$2:$S$1457,Annual_Cost!$A$2:$A$1457,A35,Annual_Cost!$B$2:$B$1457,B35)</f>
        <v>40580141.335340314</v>
      </c>
      <c r="F35" s="23">
        <f>SUMIFS(Annual_Cost!$Y$2:$Y$1457,Annual_Cost!$A$2:$A$1457,A35,Annual_Cost!$B$2:$B$1457,B35)</f>
        <v>32995368.448878758</v>
      </c>
      <c r="G35" s="23">
        <f>SUMIFS($E$2:E35,$A$2:A35,A35)</f>
        <v>171222769.33820018</v>
      </c>
      <c r="H35" s="23">
        <f>SUMIFS($F$2:F35,$A$2:A35,A35)</f>
        <v>148927641.27142981</v>
      </c>
      <c r="I35" s="10">
        <v>301904628.08354098</v>
      </c>
      <c r="J35" s="29">
        <f t="shared" si="0"/>
        <v>0.27302132440403337</v>
      </c>
      <c r="K35" s="29">
        <f t="shared" si="1"/>
        <v>0.40743510134060706</v>
      </c>
      <c r="L35" s="29">
        <f t="shared" si="2"/>
        <v>0.13441377693657366</v>
      </c>
      <c r="M35" s="29">
        <f t="shared" si="3"/>
        <v>0.10929070103472711</v>
      </c>
    </row>
    <row r="36" spans="1:13">
      <c r="A36" t="s">
        <v>228</v>
      </c>
      <c r="B36" s="20">
        <v>2033</v>
      </c>
      <c r="C36" s="23">
        <f>SUMIFS(Annual_Cost!$Q$2:$Q$1457,Annual_Cost!$A$2:$A$1457,A36,Annual_Cost!$B$2:$B$1457,B36)</f>
        <v>84647603.83730723</v>
      </c>
      <c r="D36" s="23">
        <f>SUMIFS(Annual_Cost!$R$2:$R$1457,Annual_Cost!$A$2:$A$1457,A36,Annual_Cost!$B$2:$B$1457,B36)</f>
        <v>131582452.26333176</v>
      </c>
      <c r="E36" s="23">
        <f>SUMIFS(Annual_Cost!$S$2:$S$1457,Annual_Cost!$A$2:$A$1457,A36,Annual_Cost!$B$2:$B$1457,B36)</f>
        <v>46934848.426024526</v>
      </c>
      <c r="F36" s="23">
        <f>SUMIFS(Annual_Cost!$Y$2:$Y$1457,Annual_Cost!$A$2:$A$1457,A36,Annual_Cost!$B$2:$B$1457,B36)</f>
        <v>37050802.758628651</v>
      </c>
      <c r="G36" s="23">
        <f>SUMIFS($E$2:E36,$A$2:A36,A36)</f>
        <v>218157617.76422471</v>
      </c>
      <c r="H36" s="23">
        <f>SUMIFS($F$2:F36,$A$2:A36,A36)</f>
        <v>185978444.03005844</v>
      </c>
      <c r="I36" s="10">
        <v>303644277.16916001</v>
      </c>
      <c r="J36" s="29">
        <f t="shared" si="0"/>
        <v>0.2787722680844405</v>
      </c>
      <c r="K36" s="29">
        <f t="shared" si="1"/>
        <v>0.43334408766092852</v>
      </c>
      <c r="L36" s="29">
        <f t="shared" si="2"/>
        <v>0.15457181957648802</v>
      </c>
      <c r="M36" s="29">
        <f t="shared" si="3"/>
        <v>0.12202042173838724</v>
      </c>
    </row>
    <row r="37" spans="1:13">
      <c r="A37" t="s">
        <v>228</v>
      </c>
      <c r="B37" s="20">
        <v>2034</v>
      </c>
      <c r="C37" s="23">
        <f>SUMIFS(Annual_Cost!$Q$2:$Q$1457,Annual_Cost!$A$2:$A$1457,A37,Annual_Cost!$B$2:$B$1457,B37)</f>
        <v>86880790.189531326</v>
      </c>
      <c r="D37" s="23">
        <f>SUMIFS(Annual_Cost!$R$2:$R$1457,Annual_Cost!$A$2:$A$1457,A37,Annual_Cost!$B$2:$B$1457,B37)</f>
        <v>140464915.09406275</v>
      </c>
      <c r="E37" s="23">
        <f>SUMIFS(Annual_Cost!$S$2:$S$1457,Annual_Cost!$A$2:$A$1457,A37,Annual_Cost!$B$2:$B$1457,B37)</f>
        <v>53584124.904531412</v>
      </c>
      <c r="F37" s="23">
        <f>SUMIFS(Annual_Cost!$Y$2:$Y$1457,Annual_Cost!$A$2:$A$1457,A37,Annual_Cost!$B$2:$B$1457,B37)</f>
        <v>41067769.914823726</v>
      </c>
      <c r="G37" s="23">
        <f>SUMIFS($E$2:E37,$A$2:A37,A37)</f>
        <v>271741742.66875613</v>
      </c>
      <c r="H37" s="23">
        <f>SUMIFS($F$2:F37,$A$2:A37,A37)</f>
        <v>227046213.94488215</v>
      </c>
      <c r="I37" s="10">
        <v>305332541.18498403</v>
      </c>
      <c r="J37" s="29">
        <f t="shared" si="0"/>
        <v>0.28454481088831957</v>
      </c>
      <c r="K37" s="29">
        <f t="shared" si="1"/>
        <v>0.46003912504354671</v>
      </c>
      <c r="L37" s="29">
        <f t="shared" si="2"/>
        <v>0.17549431415522712</v>
      </c>
      <c r="M37" s="29">
        <f t="shared" si="3"/>
        <v>0.1345017787997351</v>
      </c>
    </row>
    <row r="38" spans="1:13">
      <c r="A38" t="s">
        <v>228</v>
      </c>
      <c r="B38" s="20">
        <v>2035</v>
      </c>
      <c r="C38" s="23">
        <f>SUMIFS(Annual_Cost!$Q$2:$Q$1457,Annual_Cost!$A$2:$A$1457,A38,Annual_Cost!$B$2:$B$1457,B38)</f>
        <v>89139340.131023586</v>
      </c>
      <c r="D38" s="23">
        <f>SUMIFS(Annual_Cost!$R$2:$R$1457,Annual_Cost!$A$2:$A$1457,A38,Annual_Cost!$B$2:$B$1457,B38)</f>
        <v>149679239.65458894</v>
      </c>
      <c r="E38" s="23">
        <f>SUMIFS(Annual_Cost!$S$2:$S$1457,Annual_Cost!$A$2:$A$1457,A38,Annual_Cost!$B$2:$B$1457,B38)</f>
        <v>60539899.523565337</v>
      </c>
      <c r="F38" s="23">
        <f>SUMIFS(Annual_Cost!$Y$2:$Y$1457,Annual_Cost!$A$2:$A$1457,A38,Annual_Cost!$B$2:$B$1457,B38)</f>
        <v>45047370.843944117</v>
      </c>
      <c r="G38" s="23">
        <f>SUMIFS($E$2:E38,$A$2:A38,A38)</f>
        <v>332281642.19232148</v>
      </c>
      <c r="H38" s="23">
        <f>SUMIFS($F$2:F38,$A$2:A38,A38)</f>
        <v>272093584.78882629</v>
      </c>
      <c r="I38" s="10">
        <v>306964650.16711998</v>
      </c>
      <c r="J38" s="29">
        <f t="shared" si="0"/>
        <v>0.29038959398905928</v>
      </c>
      <c r="K38" s="29">
        <f t="shared" si="1"/>
        <v>0.48761067299801281</v>
      </c>
      <c r="L38" s="29">
        <f t="shared" si="2"/>
        <v>0.1972210790089535</v>
      </c>
      <c r="M38" s="29">
        <f t="shared" si="3"/>
        <v>0.14675100477992856</v>
      </c>
    </row>
    <row r="39" spans="1:13">
      <c r="A39" t="s">
        <v>228</v>
      </c>
      <c r="B39" s="20">
        <v>2036</v>
      </c>
      <c r="C39" s="23">
        <f>SUMIFS(Annual_Cost!$Q$2:$Q$1457,Annual_Cost!$A$2:$A$1457,A39,Annual_Cost!$B$2:$B$1457,B39)</f>
        <v>91417292.441840604</v>
      </c>
      <c r="D39" s="23">
        <f>SUMIFS(Annual_Cost!$R$2:$R$1457,Annual_Cost!$A$2:$A$1457,A39,Annual_Cost!$B$2:$B$1457,B39)</f>
        <v>159220759.00054559</v>
      </c>
      <c r="E39" s="23">
        <f>SUMIFS(Annual_Cost!$S$2:$S$1457,Annual_Cost!$A$2:$A$1457,A39,Annual_Cost!$B$2:$B$1457,B39)</f>
        <v>67803466.558704987</v>
      </c>
      <c r="F39" s="23">
        <f>SUMIFS(Annual_Cost!$Y$2:$Y$1457,Annual_Cost!$A$2:$A$1457,A39,Annual_Cost!$B$2:$B$1457,B39)</f>
        <v>48982666.869161144</v>
      </c>
      <c r="G39" s="23">
        <f>SUMIFS($E$2:E39,$A$2:A39,A39)</f>
        <v>400085108.75102645</v>
      </c>
      <c r="H39" s="23">
        <f>SUMIFS($F$2:F39,$A$2:A39,A39)</f>
        <v>321076251.65798742</v>
      </c>
      <c r="I39" s="10">
        <v>308542769.75662202</v>
      </c>
      <c r="J39" s="29">
        <f t="shared" si="0"/>
        <v>0.29628726193762506</v>
      </c>
      <c r="K39" s="29">
        <f t="shared" si="1"/>
        <v>0.51604112819152637</v>
      </c>
      <c r="L39" s="29">
        <f t="shared" si="2"/>
        <v>0.21975386625390134</v>
      </c>
      <c r="M39" s="29">
        <f t="shared" si="3"/>
        <v>0.15875486859665708</v>
      </c>
    </row>
    <row r="40" spans="1:13">
      <c r="A40" t="s">
        <v>228</v>
      </c>
      <c r="B40" s="20">
        <v>2037</v>
      </c>
      <c r="C40" s="23">
        <f>SUMIFS(Annual_Cost!$Q$2:$Q$1457,Annual_Cost!$A$2:$A$1457,A40,Annual_Cost!$B$2:$B$1457,B40)</f>
        <v>93709432.706482738</v>
      </c>
      <c r="D40" s="23">
        <f>SUMIFS(Annual_Cost!$R$2:$R$1457,Annual_Cost!$A$2:$A$1457,A40,Annual_Cost!$B$2:$B$1457,B40)</f>
        <v>169084565.07409754</v>
      </c>
      <c r="E40" s="23">
        <f>SUMIFS(Annual_Cost!$S$2:$S$1457,Annual_Cost!$A$2:$A$1457,A40,Annual_Cost!$B$2:$B$1457,B40)</f>
        <v>75375132.367614806</v>
      </c>
      <c r="F40" s="23">
        <f>SUMIFS(Annual_Cost!$Y$2:$Y$1457,Annual_Cost!$A$2:$A$1457,A40,Annual_Cost!$B$2:$B$1457,B40)</f>
        <v>52866601.309527174</v>
      </c>
      <c r="G40" s="23">
        <f>SUMIFS($E$2:E40,$A$2:A40,A40)</f>
        <v>475460241.11864126</v>
      </c>
      <c r="H40" s="23">
        <f>SUMIFS($F$2:F40,$A$2:A40,A40)</f>
        <v>373942852.96751457</v>
      </c>
      <c r="I40" s="10">
        <v>310068287.63643003</v>
      </c>
      <c r="J40" s="29">
        <f t="shared" si="0"/>
        <v>0.30222191834194134</v>
      </c>
      <c r="K40" s="29">
        <f t="shared" si="1"/>
        <v>0.5453139576542485</v>
      </c>
      <c r="L40" s="29">
        <f t="shared" si="2"/>
        <v>0.24309203931230713</v>
      </c>
      <c r="M40" s="29">
        <f t="shared" si="3"/>
        <v>0.17049986540873152</v>
      </c>
    </row>
    <row r="41" spans="1:13">
      <c r="A41" t="s">
        <v>228</v>
      </c>
      <c r="B41" s="20">
        <v>2038</v>
      </c>
      <c r="C41" s="23">
        <f>SUMIFS(Annual_Cost!$Q$2:$Q$1457,Annual_Cost!$A$2:$A$1457,A41,Annual_Cost!$B$2:$B$1457,B41)</f>
        <v>96073059.672342241</v>
      </c>
      <c r="D41" s="23">
        <f>SUMIFS(Annual_Cost!$R$2:$R$1457,Annual_Cost!$A$2:$A$1457,A41,Annual_Cost!$B$2:$B$1457,B41)</f>
        <v>179380210.58936861</v>
      </c>
      <c r="E41" s="23">
        <f>SUMIFS(Annual_Cost!$S$2:$S$1457,Annual_Cost!$A$2:$A$1457,A41,Annual_Cost!$B$2:$B$1457,B41)</f>
        <v>83307150.917026371</v>
      </c>
      <c r="F41" s="23">
        <f>SUMIFS(Annual_Cost!$Y$2:$Y$1457,Annual_Cost!$A$2:$A$1457,A41,Annual_Cost!$B$2:$B$1457,B41)</f>
        <v>56728116.047963008</v>
      </c>
      <c r="G41" s="23">
        <f>SUMIFS($E$2:E41,$A$2:A41,A41)</f>
        <v>558767392.03566766</v>
      </c>
      <c r="H41" s="23">
        <f>SUMIFS($F$2:F41,$A$2:A41,A41)</f>
        <v>430670969.0154776</v>
      </c>
      <c r="I41" s="10">
        <v>311532999.13163</v>
      </c>
      <c r="J41" s="29">
        <f t="shared" si="0"/>
        <v>0.30838806784558037</v>
      </c>
      <c r="K41" s="29">
        <f t="shared" si="1"/>
        <v>0.57579842613583376</v>
      </c>
      <c r="L41" s="29">
        <f t="shared" si="2"/>
        <v>0.26741035829025339</v>
      </c>
      <c r="M41" s="29">
        <f t="shared" si="3"/>
        <v>0.18209344180580384</v>
      </c>
    </row>
    <row r="42" spans="1:13">
      <c r="A42" t="s">
        <v>228</v>
      </c>
      <c r="B42" s="20">
        <v>2039</v>
      </c>
      <c r="C42" s="23">
        <f>SUMIFS(Annual_Cost!$Q$2:$Q$1457,Annual_Cost!$A$2:$A$1457,A42,Annual_Cost!$B$2:$B$1457,B42)</f>
        <v>98428320.468261212</v>
      </c>
      <c r="D42" s="23">
        <f>SUMIFS(Annual_Cost!$R$2:$R$1457,Annual_Cost!$A$2:$A$1457,A42,Annual_Cost!$B$2:$B$1457,B42)</f>
        <v>189969191.1284107</v>
      </c>
      <c r="E42" s="23">
        <f>SUMIFS(Annual_Cost!$S$2:$S$1457,Annual_Cost!$A$2:$A$1457,A42,Annual_Cost!$B$2:$B$1457,B42)</f>
        <v>91540870.66014947</v>
      </c>
      <c r="F42" s="23">
        <f>SUMIFS(Annual_Cost!$Y$2:$Y$1457,Annual_Cost!$A$2:$A$1457,A42,Annual_Cost!$B$2:$B$1457,B42)</f>
        <v>60519299.553564034</v>
      </c>
      <c r="G42" s="23">
        <f>SUMIFS($E$2:E42,$A$2:A42,A42)</f>
        <v>650308262.69581711</v>
      </c>
      <c r="H42" s="23">
        <f>SUMIFS($F$2:F42,$A$2:A42,A42)</f>
        <v>491190268.56904161</v>
      </c>
      <c r="I42" s="10">
        <v>312936391.85847902</v>
      </c>
      <c r="J42" s="29">
        <f t="shared" si="0"/>
        <v>0.31453139688775478</v>
      </c>
      <c r="K42" s="29">
        <f t="shared" si="1"/>
        <v>0.60705368909066204</v>
      </c>
      <c r="L42" s="29">
        <f t="shared" si="2"/>
        <v>0.29252229220290721</v>
      </c>
      <c r="M42" s="29">
        <f t="shared" si="3"/>
        <v>0.19339169597421899</v>
      </c>
    </row>
    <row r="43" spans="1:13">
      <c r="A43" t="s">
        <v>228</v>
      </c>
      <c r="B43" s="20">
        <v>2040</v>
      </c>
      <c r="C43" s="23">
        <f>SUMIFS(Annual_Cost!$Q$2:$Q$1457,Annual_Cost!$A$2:$A$1457,A43,Annual_Cost!$B$2:$B$1457,B43)</f>
        <v>100780759.63219714</v>
      </c>
      <c r="D43" s="23">
        <f>SUMIFS(Annual_Cost!$R$2:$R$1457,Annual_Cost!$A$2:$A$1457,A43,Annual_Cost!$B$2:$B$1457,B43)</f>
        <v>200861632.75178209</v>
      </c>
      <c r="E43" s="23">
        <f>SUMIFS(Annual_Cost!$S$2:$S$1457,Annual_Cost!$A$2:$A$1457,A43,Annual_Cost!$B$2:$B$1457,B43)</f>
        <v>100080873.11958495</v>
      </c>
      <c r="F43" s="23">
        <f>SUMIFS(Annual_Cost!$Y$2:$Y$1457,Annual_Cost!$A$2:$A$1457,A43,Annual_Cost!$B$2:$B$1457,B43)</f>
        <v>64238104.117700614</v>
      </c>
      <c r="G43" s="23">
        <f>SUMIFS($E$2:E43,$A$2:A43,A43)</f>
        <v>750389135.81540203</v>
      </c>
      <c r="H43" s="23">
        <f>SUMIFS($F$2:F43,$A$2:A43,A43)</f>
        <v>555428372.68674219</v>
      </c>
      <c r="I43" s="10">
        <v>314265537.41082901</v>
      </c>
      <c r="J43" s="29">
        <f t="shared" si="0"/>
        <v>0.32068664118410722</v>
      </c>
      <c r="K43" s="29">
        <f t="shared" si="1"/>
        <v>0.63914622776216878</v>
      </c>
      <c r="L43" s="29">
        <f t="shared" si="2"/>
        <v>0.31845958657806156</v>
      </c>
      <c r="M43" s="29">
        <f t="shared" si="3"/>
        <v>0.20440709040814822</v>
      </c>
    </row>
    <row r="44" spans="1:13">
      <c r="A44" t="s">
        <v>228</v>
      </c>
      <c r="B44" s="20">
        <v>2041</v>
      </c>
      <c r="C44" s="23">
        <f>SUMIFS(Annual_Cost!$Q$2:$Q$1457,Annual_Cost!$A$2:$A$1457,A44,Annual_Cost!$B$2:$B$1457,B44)</f>
        <v>103133321.64308462</v>
      </c>
      <c r="D44" s="23">
        <f>SUMIFS(Annual_Cost!$R$2:$R$1457,Annual_Cost!$A$2:$A$1457,A44,Annual_Cost!$B$2:$B$1457,B44)</f>
        <v>212063925.7392146</v>
      </c>
      <c r="E44" s="23">
        <f>SUMIFS(Annual_Cost!$S$2:$S$1457,Annual_Cost!$A$2:$A$1457,A44,Annual_Cost!$B$2:$B$1457,B44)</f>
        <v>108930604.09612995</v>
      </c>
      <c r="F44" s="23">
        <f>SUMIFS(Annual_Cost!$Y$2:$Y$1457,Annual_Cost!$A$2:$A$1457,A44,Annual_Cost!$B$2:$B$1457,B44)</f>
        <v>67881951.14198336</v>
      </c>
      <c r="G44" s="23">
        <f>SUMIFS($E$2:E44,$A$2:A44,A44)</f>
        <v>859319739.91153193</v>
      </c>
      <c r="H44" s="23">
        <f>SUMIFS($F$2:F44,$A$2:A44,A44)</f>
        <v>623310323.82872558</v>
      </c>
      <c r="I44" s="10">
        <v>315525215.31254798</v>
      </c>
      <c r="J44" s="29">
        <f t="shared" si="0"/>
        <v>0.32686237624756692</v>
      </c>
      <c r="K44" s="29">
        <f t="shared" si="1"/>
        <v>0.67209818882193506</v>
      </c>
      <c r="L44" s="29">
        <f t="shared" si="2"/>
        <v>0.34523581257436808</v>
      </c>
      <c r="M44" s="29">
        <f t="shared" si="3"/>
        <v>0.21513954463113805</v>
      </c>
    </row>
    <row r="45" spans="1:13">
      <c r="A45" t="s">
        <v>228</v>
      </c>
      <c r="B45" s="20">
        <v>2042</v>
      </c>
      <c r="C45" s="23">
        <f>SUMIFS(Annual_Cost!$Q$2:$Q$1457,Annual_Cost!$A$2:$A$1457,A45,Annual_Cost!$B$2:$B$1457,B45)</f>
        <v>105478766.41189617</v>
      </c>
      <c r="D45" s="23">
        <f>SUMIFS(Annual_Cost!$R$2:$R$1457,Annual_Cost!$A$2:$A$1457,A45,Annual_Cost!$B$2:$B$1457,B45)</f>
        <v>223561686.71038008</v>
      </c>
      <c r="E45" s="23">
        <f>SUMIFS(Annual_Cost!$S$2:$S$1457,Annual_Cost!$A$2:$A$1457,A45,Annual_Cost!$B$2:$B$1457,B45)</f>
        <v>118082920.29848391</v>
      </c>
      <c r="F45" s="23">
        <f>SUMIFS(Annual_Cost!$Y$2:$Y$1457,Annual_Cost!$A$2:$A$1457,A45,Annual_Cost!$B$2:$B$1457,B45)</f>
        <v>71442108.753960133</v>
      </c>
      <c r="G45" s="23">
        <f>SUMIFS($E$2:E45,$A$2:A45,A45)</f>
        <v>977402660.21001577</v>
      </c>
      <c r="H45" s="23">
        <f>SUMIFS($F$2:F45,$A$2:A45,A45)</f>
        <v>694752432.58268571</v>
      </c>
      <c r="I45" s="10">
        <v>316707694.211882</v>
      </c>
      <c r="J45" s="29">
        <f t="shared" si="0"/>
        <v>0.33304769141898194</v>
      </c>
      <c r="K45" s="29">
        <f t="shared" si="1"/>
        <v>0.70589281787645519</v>
      </c>
      <c r="L45" s="29">
        <f t="shared" si="2"/>
        <v>0.37284512645747325</v>
      </c>
      <c r="M45" s="29">
        <f t="shared" si="3"/>
        <v>0.22557743325984475</v>
      </c>
    </row>
    <row r="46" spans="1:13">
      <c r="A46" t="s">
        <v>228</v>
      </c>
      <c r="B46" s="20">
        <v>2043</v>
      </c>
      <c r="C46" s="23">
        <f>SUMIFS(Annual_Cost!$Q$2:$Q$1457,Annual_Cost!$A$2:$A$1457,A46,Annual_Cost!$B$2:$B$1457,B46)</f>
        <v>107869008.9660763</v>
      </c>
      <c r="D46" s="23">
        <f>SUMIFS(Annual_Cost!$R$2:$R$1457,Annual_Cost!$A$2:$A$1457,A46,Annual_Cost!$B$2:$B$1457,B46)</f>
        <v>235466270.3582058</v>
      </c>
      <c r="E46" s="23">
        <f>SUMIFS(Annual_Cost!$S$2:$S$1457,Annual_Cost!$A$2:$A$1457,A46,Annual_Cost!$B$2:$B$1457,B46)</f>
        <v>127597261.39212951</v>
      </c>
      <c r="F46" s="23">
        <f>SUMIFS(Annual_Cost!$Y$2:$Y$1457,Annual_Cost!$A$2:$A$1457,A46,Annual_Cost!$B$2:$B$1457,B46)</f>
        <v>74949943.288342178</v>
      </c>
      <c r="G46" s="23">
        <f>SUMIFS($E$2:E46,$A$2:A46,A46)</f>
        <v>1104999921.6021452</v>
      </c>
      <c r="H46" s="23">
        <f>SUMIFS($F$2:F46,$A$2:A46,A46)</f>
        <v>769702375.87102795</v>
      </c>
      <c r="I46" s="10">
        <v>317814114.06715202</v>
      </c>
      <c r="J46" s="29">
        <f t="shared" si="0"/>
        <v>0.33940912058828293</v>
      </c>
      <c r="K46" s="29">
        <f t="shared" si="1"/>
        <v>0.7408930564627263</v>
      </c>
      <c r="L46" s="29">
        <f t="shared" si="2"/>
        <v>0.40148393587444342</v>
      </c>
      <c r="M46" s="29">
        <f t="shared" si="3"/>
        <v>0.23582949897720953</v>
      </c>
    </row>
    <row r="47" spans="1:13">
      <c r="A47" t="s">
        <v>228</v>
      </c>
      <c r="B47" s="20">
        <v>2044</v>
      </c>
      <c r="C47" s="23">
        <f>SUMIFS(Annual_Cost!$Q$2:$Q$1457,Annual_Cost!$A$2:$A$1457,A47,Annual_Cost!$B$2:$B$1457,B47)</f>
        <v>110223172.90079856</v>
      </c>
      <c r="D47" s="23">
        <f>SUMIFS(Annual_Cost!$R$2:$R$1457,Annual_Cost!$A$2:$A$1457,A47,Annual_Cost!$B$2:$B$1457,B47)</f>
        <v>247607480.31968242</v>
      </c>
      <c r="E47" s="23">
        <f>SUMIFS(Annual_Cost!$S$2:$S$1457,Annual_Cost!$A$2:$A$1457,A47,Annual_Cost!$B$2:$B$1457,B47)</f>
        <v>137384307.41888386</v>
      </c>
      <c r="F47" s="23">
        <f>SUMIFS(Annual_Cost!$Y$2:$Y$1457,Annual_Cost!$A$2:$A$1457,A47,Annual_Cost!$B$2:$B$1457,B47)</f>
        <v>78348350.82422334</v>
      </c>
      <c r="G47" s="23">
        <f>SUMIFS($E$2:E47,$A$2:A47,A47)</f>
        <v>1242384229.021029</v>
      </c>
      <c r="H47" s="23">
        <f>SUMIFS($F$2:F47,$A$2:A47,A47)</f>
        <v>848050726.69525123</v>
      </c>
      <c r="I47" s="10">
        <v>318840890.73215598</v>
      </c>
      <c r="J47" s="29">
        <f t="shared" si="0"/>
        <v>0.34569961414827477</v>
      </c>
      <c r="K47" s="29">
        <f t="shared" si="1"/>
        <v>0.77658633982328962</v>
      </c>
      <c r="L47" s="29">
        <f t="shared" si="2"/>
        <v>0.43088672567501479</v>
      </c>
      <c r="M47" s="29">
        <f t="shared" si="3"/>
        <v>0.24572867879120402</v>
      </c>
    </row>
    <row r="48" spans="1:13">
      <c r="A48" t="s">
        <v>228</v>
      </c>
      <c r="B48" s="20">
        <v>2045</v>
      </c>
      <c r="C48" s="23">
        <f>SUMIFS(Annual_Cost!$Q$2:$Q$1457,Annual_Cost!$A$2:$A$1457,A48,Annual_Cost!$B$2:$B$1457,B48)</f>
        <v>112541436.0793744</v>
      </c>
      <c r="D48" s="23">
        <f>SUMIFS(Annual_Cost!$R$2:$R$1457,Annual_Cost!$A$2:$A$1457,A48,Annual_Cost!$B$2:$B$1457,B48)</f>
        <v>259979971.89985535</v>
      </c>
      <c r="E48" s="23">
        <f>SUMIFS(Annual_Cost!$S$2:$S$1457,Annual_Cost!$A$2:$A$1457,A48,Annual_Cost!$B$2:$B$1457,B48)</f>
        <v>147438535.82048094</v>
      </c>
      <c r="F48" s="23">
        <f>SUMIFS(Annual_Cost!$Y$2:$Y$1457,Annual_Cost!$A$2:$A$1457,A48,Annual_Cost!$B$2:$B$1457,B48)</f>
        <v>81633142.516533747</v>
      </c>
      <c r="G48" s="23">
        <f>SUMIFS($E$2:E48,$A$2:A48,A48)</f>
        <v>1389822764.8415098</v>
      </c>
      <c r="H48" s="23">
        <f>SUMIFS($F$2:F48,$A$2:A48,A48)</f>
        <v>929683869.21178496</v>
      </c>
      <c r="I48" s="10">
        <v>319784682.33108002</v>
      </c>
      <c r="J48" s="29">
        <f t="shared" si="0"/>
        <v>0.35192878926845472</v>
      </c>
      <c r="K48" s="29">
        <f t="shared" si="1"/>
        <v>0.81298444317196039</v>
      </c>
      <c r="L48" s="29">
        <f t="shared" si="2"/>
        <v>0.46105565390350567</v>
      </c>
      <c r="M48" s="29">
        <f t="shared" si="3"/>
        <v>0.25527533689689735</v>
      </c>
    </row>
    <row r="49" spans="1:13">
      <c r="A49" t="s">
        <v>228</v>
      </c>
      <c r="B49" s="20">
        <v>2046</v>
      </c>
      <c r="C49" s="23">
        <f>SUMIFS(Annual_Cost!$Q$2:$Q$1457,Annual_Cost!$A$2:$A$1457,A49,Annual_Cost!$B$2:$B$1457,B49)</f>
        <v>114824571.89596221</v>
      </c>
      <c r="D49" s="23">
        <f>SUMIFS(Annual_Cost!$R$2:$R$1457,Annual_Cost!$A$2:$A$1457,A49,Annual_Cost!$B$2:$B$1457,B49)</f>
        <v>272579598.66995591</v>
      </c>
      <c r="E49" s="23">
        <f>SUMIFS(Annual_Cost!$S$2:$S$1457,Annual_Cost!$A$2:$A$1457,A49,Annual_Cost!$B$2:$B$1457,B49)</f>
        <v>157755026.77399367</v>
      </c>
      <c r="F49" s="23">
        <f>SUMIFS(Annual_Cost!$Y$2:$Y$1457,Annual_Cost!$A$2:$A$1457,A49,Annual_Cost!$B$2:$B$1457,B49)</f>
        <v>84801100.413375169</v>
      </c>
      <c r="G49" s="23">
        <f>SUMIFS($E$2:E49,$A$2:A49,A49)</f>
        <v>1547577791.6155035</v>
      </c>
      <c r="H49" s="23">
        <f>SUMIFS($F$2:F49,$A$2:A49,A49)</f>
        <v>1014484969.6251601</v>
      </c>
      <c r="I49" s="10">
        <v>320645615.981408</v>
      </c>
      <c r="J49" s="29">
        <f t="shared" si="0"/>
        <v>0.35810429387757509</v>
      </c>
      <c r="K49" s="29">
        <f t="shared" si="1"/>
        <v>0.85009613443696952</v>
      </c>
      <c r="L49" s="29">
        <f t="shared" si="2"/>
        <v>0.49199184055939432</v>
      </c>
      <c r="M49" s="29">
        <f t="shared" si="3"/>
        <v>0.26446985764586967</v>
      </c>
    </row>
    <row r="50" spans="1:13">
      <c r="A50" t="s">
        <v>228</v>
      </c>
      <c r="B50" s="20">
        <v>2047</v>
      </c>
      <c r="C50" s="23">
        <f>SUMIFS(Annual_Cost!$Q$2:$Q$1457,Annual_Cost!$A$2:$A$1457,A50,Annual_Cost!$B$2:$B$1457,B50)</f>
        <v>117052749.32052603</v>
      </c>
      <c r="D50" s="23">
        <f>SUMIFS(Annual_Cost!$R$2:$R$1457,Annual_Cost!$A$2:$A$1457,A50,Annual_Cost!$B$2:$B$1457,B50)</f>
        <v>285352707.45401335</v>
      </c>
      <c r="E50" s="23">
        <f>SUMIFS(Annual_Cost!$S$2:$S$1457,Annual_Cost!$A$2:$A$1457,A50,Annual_Cost!$B$2:$B$1457,B50)</f>
        <v>168299958.13348728</v>
      </c>
      <c r="F50" s="23">
        <f>SUMIFS(Annual_Cost!$Y$2:$Y$1457,Annual_Cost!$A$2:$A$1457,A50,Annual_Cost!$B$2:$B$1457,B50)</f>
        <v>87834486.048720121</v>
      </c>
      <c r="G50" s="23">
        <f>SUMIFS($E$2:E50,$A$2:A50,A50)</f>
        <v>1715877749.7489908</v>
      </c>
      <c r="H50" s="23">
        <f>SUMIFS($F$2:F50,$A$2:A50,A50)</f>
        <v>1102319455.6738801</v>
      </c>
      <c r="I50" s="10">
        <v>321429520.52287501</v>
      </c>
      <c r="J50" s="29">
        <f t="shared" si="0"/>
        <v>0.36416303371922493</v>
      </c>
      <c r="K50" s="29">
        <f t="shared" si="1"/>
        <v>0.8877613574192722</v>
      </c>
      <c r="L50" s="29">
        <f t="shared" si="2"/>
        <v>0.52359832370004722</v>
      </c>
      <c r="M50" s="29">
        <f t="shared" si="3"/>
        <v>0.2732620386137472</v>
      </c>
    </row>
    <row r="51" spans="1:13">
      <c r="A51" t="s">
        <v>228</v>
      </c>
      <c r="B51" s="20">
        <v>2048</v>
      </c>
      <c r="C51" s="23">
        <f>SUMIFS(Annual_Cost!$Q$2:$Q$1457,Annual_Cost!$A$2:$A$1457,A51,Annual_Cost!$B$2:$B$1457,B51)</f>
        <v>119310557.17414857</v>
      </c>
      <c r="D51" s="23">
        <f>SUMIFS(Annual_Cost!$R$2:$R$1457,Annual_Cost!$A$2:$A$1457,A51,Annual_Cost!$B$2:$B$1457,B51)</f>
        <v>298497402.98605031</v>
      </c>
      <c r="E51" s="23">
        <f>SUMIFS(Annual_Cost!$S$2:$S$1457,Annual_Cost!$A$2:$A$1457,A51,Annual_Cost!$B$2:$B$1457,B51)</f>
        <v>179186845.81190172</v>
      </c>
      <c r="F51" s="23">
        <f>SUMIFS(Annual_Cost!$Y$2:$Y$1457,Annual_Cost!$A$2:$A$1457,A51,Annual_Cost!$B$2:$B$1457,B51)</f>
        <v>90792496.200034589</v>
      </c>
      <c r="G51" s="23">
        <f>SUMIFS($E$2:E51,$A$2:A51,A51)</f>
        <v>1895064595.5608926</v>
      </c>
      <c r="H51" s="23">
        <f>SUMIFS($F$2:F51,$A$2:A51,A51)</f>
        <v>1193111951.8739147</v>
      </c>
      <c r="I51" s="10">
        <v>322136832.26016098</v>
      </c>
      <c r="J51" s="29">
        <f t="shared" si="0"/>
        <v>0.37037229284539608</v>
      </c>
      <c r="K51" s="29">
        <f t="shared" si="1"/>
        <v>0.92661680718639705</v>
      </c>
      <c r="L51" s="29">
        <f t="shared" si="2"/>
        <v>0.55624451434100086</v>
      </c>
      <c r="M51" s="29">
        <f t="shared" si="3"/>
        <v>0.28184450552586809</v>
      </c>
    </row>
    <row r="52" spans="1:13">
      <c r="A52" t="s">
        <v>228</v>
      </c>
      <c r="B52" s="20">
        <v>2049</v>
      </c>
      <c r="C52" s="23">
        <f>SUMIFS(Annual_Cost!$Q$2:$Q$1457,Annual_Cost!$A$2:$A$1457,A52,Annual_Cost!$B$2:$B$1457,B52)</f>
        <v>121518751.98777083</v>
      </c>
      <c r="D52" s="23">
        <f>SUMIFS(Annual_Cost!$R$2:$R$1457,Annual_Cost!$A$2:$A$1457,A52,Annual_Cost!$B$2:$B$1457,B52)</f>
        <v>311820582.33143932</v>
      </c>
      <c r="E52" s="23">
        <f>SUMIFS(Annual_Cost!$S$2:$S$1457,Annual_Cost!$A$2:$A$1457,A52,Annual_Cost!$B$2:$B$1457,B52)</f>
        <v>190301830.34366849</v>
      </c>
      <c r="F52" s="23">
        <f>SUMIFS(Annual_Cost!$Y$2:$Y$1457,Annual_Cost!$A$2:$A$1457,A52,Annual_Cost!$B$2:$B$1457,B52)</f>
        <v>93615890.433208272</v>
      </c>
      <c r="G52" s="23">
        <f>SUMIFS($E$2:E52,$A$2:A52,A52)</f>
        <v>2085366425.904561</v>
      </c>
      <c r="H52" s="23">
        <f>SUMIFS($F$2:F52,$A$2:A52,A52)</f>
        <v>1286727842.3071229</v>
      </c>
      <c r="I52" s="10">
        <v>322765819.75268102</v>
      </c>
      <c r="J52" s="29">
        <f t="shared" si="0"/>
        <v>0.37649200922478238</v>
      </c>
      <c r="K52" s="29">
        <f t="shared" si="1"/>
        <v>0.96608923017428405</v>
      </c>
      <c r="L52" s="29">
        <f t="shared" si="2"/>
        <v>0.58959722094950162</v>
      </c>
      <c r="M52" s="29">
        <f t="shared" si="3"/>
        <v>0.29004276383707961</v>
      </c>
    </row>
    <row r="53" spans="1:13">
      <c r="A53" t="s">
        <v>228</v>
      </c>
      <c r="B53" s="20">
        <v>2050</v>
      </c>
      <c r="C53" s="23">
        <f>SUMIFS(Annual_Cost!$Q$2:$Q$1457,Annual_Cost!$A$2:$A$1457,A53,Annual_Cost!$B$2:$B$1457,B53)</f>
        <v>123649878.86189821</v>
      </c>
      <c r="D53" s="23">
        <f>SUMIFS(Annual_Cost!$R$2:$R$1457,Annual_Cost!$A$2:$A$1457,A53,Annual_Cost!$B$2:$B$1457,B53)</f>
        <v>325242566.80416489</v>
      </c>
      <c r="E53" s="23">
        <f>SUMIFS(Annual_Cost!$S$2:$S$1457,Annual_Cost!$A$2:$A$1457,A53,Annual_Cost!$B$2:$B$1457,B53)</f>
        <v>201592687.94226667</v>
      </c>
      <c r="F53" s="23">
        <f>SUMIFS(Annual_Cost!$Y$2:$Y$1457,Annual_Cost!$A$2:$A$1457,A53,Annual_Cost!$B$2:$B$1457,B53)</f>
        <v>96281790.48365438</v>
      </c>
      <c r="G53" s="23">
        <f>SUMIFS($E$2:E53,$A$2:A53,A53)</f>
        <v>2286959113.8468275</v>
      </c>
      <c r="H53" s="23">
        <f>SUMIFS($F$2:F53,$A$2:A53,A53)</f>
        <v>1383009632.7907772</v>
      </c>
      <c r="I53" s="10">
        <v>323312042.56328499</v>
      </c>
      <c r="J53" s="29">
        <f t="shared" si="0"/>
        <v>0.38244748906219611</v>
      </c>
      <c r="K53" s="29">
        <f t="shared" si="1"/>
        <v>1.0059710867110743</v>
      </c>
      <c r="L53" s="29">
        <f t="shared" si="2"/>
        <v>0.6235235976488781</v>
      </c>
      <c r="M53" s="29">
        <f t="shared" si="3"/>
        <v>0.29779834280317047</v>
      </c>
    </row>
    <row r="54" spans="1:13">
      <c r="A54" t="s">
        <v>242</v>
      </c>
      <c r="B54" s="20">
        <v>2025</v>
      </c>
      <c r="C54" s="23">
        <f>SUMIFS(Annual_Cost!$Q$2:$Q$1457,Annual_Cost!$A$2:$A$1457,A54,Annual_Cost!$B$2:$B$1457,B54)</f>
        <v>44316567.569871344</v>
      </c>
      <c r="D54" s="23">
        <f>SUMIFS(Annual_Cost!$R$2:$R$1457,Annual_Cost!$A$2:$A$1457,A54,Annual_Cost!$B$2:$B$1457,B54)</f>
        <v>47029406.164125361</v>
      </c>
      <c r="E54" s="23">
        <f>SUMIFS(Annual_Cost!$S$2:$S$1457,Annual_Cost!$A$2:$A$1457,A54,Annual_Cost!$B$2:$B$1457,B54)</f>
        <v>2712838.5942540104</v>
      </c>
      <c r="F54" s="23">
        <f>SUMIFS(Annual_Cost!$Y$2:$Y$1457,Annual_Cost!$A$2:$A$1457,A54,Annual_Cost!$B$2:$B$1457,B54)</f>
        <v>2712838.5942540104</v>
      </c>
      <c r="G54" s="23">
        <f>SUMIFS($E$2:E54,$A$2:A54,A54)</f>
        <v>2712838.5942540104</v>
      </c>
      <c r="H54" s="23">
        <f>SUMIFS($F$2:F54,$A$2:A54,A54)</f>
        <v>2712838.5942540104</v>
      </c>
      <c r="I54" s="10">
        <v>288391907.64445603</v>
      </c>
      <c r="J54" s="29">
        <f t="shared" si="0"/>
        <v>0.15366786097377955</v>
      </c>
      <c r="K54" s="29">
        <f t="shared" si="1"/>
        <v>0.16307463877282424</v>
      </c>
      <c r="L54" s="29">
        <f t="shared" si="2"/>
        <v>9.4067777990446723E-3</v>
      </c>
      <c r="M54" s="29">
        <f t="shared" si="3"/>
        <v>9.4067777990446723E-3</v>
      </c>
    </row>
    <row r="55" spans="1:13">
      <c r="A55" t="s">
        <v>242</v>
      </c>
      <c r="B55" s="20">
        <v>2026</v>
      </c>
      <c r="C55" s="23">
        <f>SUMIFS(Annual_Cost!$Q$2:$Q$1457,Annual_Cost!$A$2:$A$1457,A55,Annual_Cost!$B$2:$B$1457,B55)</f>
        <v>45505569.937219404</v>
      </c>
      <c r="D55" s="23">
        <f>SUMIFS(Annual_Cost!$R$2:$R$1457,Annual_Cost!$A$2:$A$1457,A55,Annual_Cost!$B$2:$B$1457,B55)</f>
        <v>51094813.269715622</v>
      </c>
      <c r="E55" s="23">
        <f>SUMIFS(Annual_Cost!$S$2:$S$1457,Annual_Cost!$A$2:$A$1457,A55,Annual_Cost!$B$2:$B$1457,B55)</f>
        <v>5589243.3324962314</v>
      </c>
      <c r="F55" s="23">
        <f>SUMIFS(Annual_Cost!$Y$2:$Y$1457,Annual_Cost!$A$2:$A$1457,A55,Annual_Cost!$B$2:$B$1457,B55)</f>
        <v>5426449.8373749815</v>
      </c>
      <c r="G55" s="23">
        <f>SUMIFS($E$2:E55,$A$2:A55,A55)</f>
        <v>8302081.9267502418</v>
      </c>
      <c r="H55" s="23">
        <f>SUMIFS($F$2:F55,$A$2:A55,A55)</f>
        <v>8139288.4316289918</v>
      </c>
      <c r="I55" s="10">
        <v>290472130.233437</v>
      </c>
      <c r="J55" s="29">
        <f t="shared" si="0"/>
        <v>0.15666070924136163</v>
      </c>
      <c r="K55" s="29">
        <f t="shared" si="1"/>
        <v>0.17590263557696031</v>
      </c>
      <c r="L55" s="29">
        <f t="shared" si="2"/>
        <v>1.9241926335598715E-2</v>
      </c>
      <c r="M55" s="29">
        <f t="shared" si="3"/>
        <v>1.8681481879222053E-2</v>
      </c>
    </row>
    <row r="56" spans="1:13">
      <c r="A56" t="s">
        <v>242</v>
      </c>
      <c r="B56" s="20">
        <v>2027</v>
      </c>
      <c r="C56" s="23">
        <f>SUMIFS(Annual_Cost!$Q$2:$Q$1457,Annual_Cost!$A$2:$A$1457,A56,Annual_Cost!$B$2:$B$1457,B56)</f>
        <v>46748773.061154284</v>
      </c>
      <c r="D56" s="23">
        <f>SUMIFS(Annual_Cost!$R$2:$R$1457,Annual_Cost!$A$2:$A$1457,A56,Annual_Cost!$B$2:$B$1457,B56)</f>
        <v>55388399.846575819</v>
      </c>
      <c r="E56" s="23">
        <f>SUMIFS(Annual_Cost!$S$2:$S$1457,Annual_Cost!$A$2:$A$1457,A56,Annual_Cost!$B$2:$B$1457,B56)</f>
        <v>8639626.7854215391</v>
      </c>
      <c r="F56" s="23">
        <f>SUMIFS(Annual_Cost!$Y$2:$Y$1457,Annual_Cost!$A$2:$A$1457,A56,Annual_Cost!$B$2:$B$1457,B56)</f>
        <v>8143676.8643807508</v>
      </c>
      <c r="G56" s="23">
        <f>SUMIFS($E$2:E56,$A$2:A56,A56)</f>
        <v>16941708.712171782</v>
      </c>
      <c r="H56" s="23">
        <f>SUMIFS($F$2:F56,$A$2:A56,A56)</f>
        <v>16282965.296009742</v>
      </c>
      <c r="I56" s="10">
        <v>292505080.826208</v>
      </c>
      <c r="J56" s="29">
        <f t="shared" si="0"/>
        <v>0.15982208900135339</v>
      </c>
      <c r="K56" s="29">
        <f t="shared" si="1"/>
        <v>0.18935876153031631</v>
      </c>
      <c r="L56" s="29">
        <f t="shared" si="2"/>
        <v>2.9536672528962929E-2</v>
      </c>
      <c r="M56" s="29">
        <f t="shared" si="3"/>
        <v>2.7841146695223799E-2</v>
      </c>
    </row>
    <row r="57" spans="1:13">
      <c r="A57" t="s">
        <v>242</v>
      </c>
      <c r="B57" s="20">
        <v>2028</v>
      </c>
      <c r="C57" s="23">
        <f>SUMIFS(Annual_Cost!$Q$2:$Q$1457,Annual_Cost!$A$2:$A$1457,A57,Annual_Cost!$B$2:$B$1457,B57)</f>
        <v>48088816.280479737</v>
      </c>
      <c r="D57" s="23">
        <f>SUMIFS(Annual_Cost!$R$2:$R$1457,Annual_Cost!$A$2:$A$1457,A57,Annual_Cost!$B$2:$B$1457,B57)</f>
        <v>59973825.604606733</v>
      </c>
      <c r="E57" s="23">
        <f>SUMIFS(Annual_Cost!$S$2:$S$1457,Annual_Cost!$A$2:$A$1457,A57,Annual_Cost!$B$2:$B$1457,B57)</f>
        <v>11885009.324127</v>
      </c>
      <c r="F57" s="23">
        <f>SUMIFS(Annual_Cost!$Y$2:$Y$1457,Annual_Cost!$A$2:$A$1457,A57,Annual_Cost!$B$2:$B$1457,B57)</f>
        <v>10876467.154309355</v>
      </c>
      <c r="G57" s="23">
        <f>SUMIFS($E$2:E57,$A$2:A57,A57)</f>
        <v>28826718.036298782</v>
      </c>
      <c r="H57" s="23">
        <f>SUMIFS($F$2:F57,$A$2:A57,A57)</f>
        <v>27159432.450319096</v>
      </c>
      <c r="I57" s="10">
        <v>294484707.92155403</v>
      </c>
      <c r="J57" s="29">
        <f t="shared" si="0"/>
        <v>0.16329817809517572</v>
      </c>
      <c r="K57" s="29">
        <f t="shared" si="1"/>
        <v>0.20365684190495484</v>
      </c>
      <c r="L57" s="29">
        <f t="shared" si="2"/>
        <v>4.0358663809779129E-2</v>
      </c>
      <c r="M57" s="29">
        <f t="shared" si="3"/>
        <v>3.6933894568157578E-2</v>
      </c>
    </row>
    <row r="58" spans="1:13">
      <c r="A58" t="s">
        <v>242</v>
      </c>
      <c r="B58" s="20">
        <v>2029</v>
      </c>
      <c r="C58" s="23">
        <f>SUMIFS(Annual_Cost!$Q$2:$Q$1457,Annual_Cost!$A$2:$A$1457,A58,Annual_Cost!$B$2:$B$1457,B58)</f>
        <v>49461133.910830811</v>
      </c>
      <c r="D58" s="23">
        <f>SUMIFS(Annual_Cost!$R$2:$R$1457,Annual_Cost!$A$2:$A$1457,A58,Annual_Cost!$B$2:$B$1457,B58)</f>
        <v>64785585.491369426</v>
      </c>
      <c r="E58" s="23">
        <f>SUMIFS(Annual_Cost!$S$2:$S$1457,Annual_Cost!$A$2:$A$1457,A58,Annual_Cost!$B$2:$B$1457,B58)</f>
        <v>15324451.580538621</v>
      </c>
      <c r="F58" s="23">
        <f>SUMIFS(Annual_Cost!$Y$2:$Y$1457,Annual_Cost!$A$2:$A$1457,A58,Annual_Cost!$B$2:$B$1457,B58)</f>
        <v>13615576.745719677</v>
      </c>
      <c r="G58" s="23">
        <f>SUMIFS($E$2:E58,$A$2:A58,A58)</f>
        <v>44151169.616837405</v>
      </c>
      <c r="H58" s="23">
        <f>SUMIFS($F$2:F58,$A$2:A58,A58)</f>
        <v>40775009.196038775</v>
      </c>
      <c r="I58" s="10">
        <v>296414030.31142998</v>
      </c>
      <c r="J58" s="29">
        <f t="shared" si="0"/>
        <v>0.16686502274829582</v>
      </c>
      <c r="K58" s="29">
        <f t="shared" si="1"/>
        <v>0.21856450392480373</v>
      </c>
      <c r="L58" s="29">
        <f t="shared" si="2"/>
        <v>5.1699481176507918E-2</v>
      </c>
      <c r="M58" s="29">
        <f t="shared" si="3"/>
        <v>4.5934319409288257E-2</v>
      </c>
    </row>
    <row r="59" spans="1:13">
      <c r="A59" t="s">
        <v>242</v>
      </c>
      <c r="B59" s="20">
        <v>2030</v>
      </c>
      <c r="C59" s="23">
        <f>SUMIFS(Annual_Cost!$Q$2:$Q$1457,Annual_Cost!$A$2:$A$1457,A59,Annual_Cost!$B$2:$B$1457,B59)</f>
        <v>50877988.748014033</v>
      </c>
      <c r="D59" s="23">
        <f>SUMIFS(Annual_Cost!$R$2:$R$1457,Annual_Cost!$A$2:$A$1457,A59,Annual_Cost!$B$2:$B$1457,B59)</f>
        <v>69846433.821583956</v>
      </c>
      <c r="E59" s="23">
        <f>SUMIFS(Annual_Cost!$S$2:$S$1457,Annual_Cost!$A$2:$A$1457,A59,Annual_Cost!$B$2:$B$1457,B59)</f>
        <v>18968445.073569924</v>
      </c>
      <c r="F59" s="23">
        <f>SUMIFS(Annual_Cost!$Y$2:$Y$1457,Annual_Cost!$A$2:$A$1457,A59,Annual_Cost!$B$2:$B$1457,B59)</f>
        <v>16362347.34656994</v>
      </c>
      <c r="G59" s="23">
        <f>SUMIFS($E$2:E59,$A$2:A59,A59)</f>
        <v>63119614.690407328</v>
      </c>
      <c r="H59" s="23">
        <f>SUMIFS($F$2:F59,$A$2:A59,A59)</f>
        <v>57137356.542608716</v>
      </c>
      <c r="I59" s="10">
        <v>298289404.664994</v>
      </c>
      <c r="J59" s="29">
        <f t="shared" si="0"/>
        <v>0.17056585970646398</v>
      </c>
      <c r="K59" s="29">
        <f t="shared" si="1"/>
        <v>0.23415660338330765</v>
      </c>
      <c r="L59" s="29">
        <f t="shared" si="2"/>
        <v>6.3590743676843642E-2</v>
      </c>
      <c r="M59" s="29">
        <f t="shared" si="3"/>
        <v>5.4853934101167075E-2</v>
      </c>
    </row>
    <row r="60" spans="1:13">
      <c r="A60" t="s">
        <v>242</v>
      </c>
      <c r="B60" s="20">
        <v>2031</v>
      </c>
      <c r="C60" s="23">
        <f>SUMIFS(Annual_Cost!$Q$2:$Q$1457,Annual_Cost!$A$2:$A$1457,A60,Annual_Cost!$B$2:$B$1457,B60)</f>
        <v>52330490.683010727</v>
      </c>
      <c r="D60" s="23">
        <f>SUMIFS(Annual_Cost!$R$2:$R$1457,Annual_Cost!$A$2:$A$1457,A60,Annual_Cost!$B$2:$B$1457,B60)</f>
        <v>75152894.49438943</v>
      </c>
      <c r="E60" s="23">
        <f>SUMIFS(Annual_Cost!$S$2:$S$1457,Annual_Cost!$A$2:$A$1457,A60,Annual_Cost!$B$2:$B$1457,B60)</f>
        <v>22822403.811378714</v>
      </c>
      <c r="F60" s="23">
        <f>SUMIFS(Annual_Cost!$Y$2:$Y$1457,Annual_Cost!$A$2:$A$1457,A60,Annual_Cost!$B$2:$B$1457,B60)</f>
        <v>19113403.891706701</v>
      </c>
      <c r="G60" s="23">
        <f>SUMIFS($E$2:E60,$A$2:A60,A60)</f>
        <v>85942018.501786038</v>
      </c>
      <c r="H60" s="23">
        <f>SUMIFS($F$2:F60,$A$2:A60,A60)</f>
        <v>76250760.434315413</v>
      </c>
      <c r="I60" s="10">
        <v>300119636.92551899</v>
      </c>
      <c r="J60" s="29">
        <f t="shared" si="0"/>
        <v>0.17436543379531558</v>
      </c>
      <c r="K60" s="29">
        <f t="shared" si="1"/>
        <v>0.25040978745766046</v>
      </c>
      <c r="L60" s="29">
        <f t="shared" si="2"/>
        <v>7.604435366234491E-2</v>
      </c>
      <c r="M60" s="29">
        <f t="shared" si="3"/>
        <v>6.3685949001897849E-2</v>
      </c>
    </row>
    <row r="61" spans="1:13">
      <c r="A61" t="s">
        <v>242</v>
      </c>
      <c r="B61" s="20">
        <v>2032</v>
      </c>
      <c r="C61" s="23">
        <f>SUMIFS(Annual_Cost!$Q$2:$Q$1457,Annual_Cost!$A$2:$A$1457,A61,Annual_Cost!$B$2:$B$1457,B61)</f>
        <v>53811286.955284372</v>
      </c>
      <c r="D61" s="23">
        <f>SUMIFS(Annual_Cost!$R$2:$R$1457,Annual_Cost!$A$2:$A$1457,A61,Annual_Cost!$B$2:$B$1457,B61)</f>
        <v>80701178.632401079</v>
      </c>
      <c r="E61" s="23">
        <f>SUMIFS(Annual_Cost!$S$2:$S$1457,Annual_Cost!$A$2:$A$1457,A61,Annual_Cost!$B$2:$B$1457,B61)</f>
        <v>26889891.677116722</v>
      </c>
      <c r="F61" s="23">
        <f>SUMIFS(Annual_Cost!$Y$2:$Y$1457,Annual_Cost!$A$2:$A$1457,A61,Annual_Cost!$B$2:$B$1457,B61)</f>
        <v>21863942.663605906</v>
      </c>
      <c r="G61" s="23">
        <f>SUMIFS($E$2:E61,$A$2:A61,A61)</f>
        <v>112831910.17890276</v>
      </c>
      <c r="H61" s="23">
        <f>SUMIFS($F$2:F61,$A$2:A61,A61)</f>
        <v>98114703.097921312</v>
      </c>
      <c r="I61" s="10">
        <v>301904628.08354098</v>
      </c>
      <c r="J61" s="29">
        <f t="shared" si="0"/>
        <v>0.17823935756425066</v>
      </c>
      <c r="K61" s="29">
        <f t="shared" si="1"/>
        <v>0.26730686158964745</v>
      </c>
      <c r="L61" s="29">
        <f t="shared" si="2"/>
        <v>8.9067504025396843E-2</v>
      </c>
      <c r="M61" s="29">
        <f t="shared" si="3"/>
        <v>7.2420031459590167E-2</v>
      </c>
    </row>
    <row r="62" spans="1:13">
      <c r="A62" t="s">
        <v>242</v>
      </c>
      <c r="B62" s="20">
        <v>2033</v>
      </c>
      <c r="C62" s="23">
        <f>SUMIFS(Annual_Cost!$Q$2:$Q$1457,Annual_Cost!$A$2:$A$1457,A62,Annual_Cost!$B$2:$B$1457,B62)</f>
        <v>55373427.67616187</v>
      </c>
      <c r="D62" s="23">
        <f>SUMIFS(Annual_Cost!$R$2:$R$1457,Annual_Cost!$A$2:$A$1457,A62,Annual_Cost!$B$2:$B$1457,B62)</f>
        <v>86579223.176010653</v>
      </c>
      <c r="E62" s="23">
        <f>SUMIFS(Annual_Cost!$S$2:$S$1457,Annual_Cost!$A$2:$A$1457,A62,Annual_Cost!$B$2:$B$1457,B62)</f>
        <v>31205795.499848798</v>
      </c>
      <c r="F62" s="23">
        <f>SUMIFS(Annual_Cost!$Y$2:$Y$1457,Annual_Cost!$A$2:$A$1457,A62,Annual_Cost!$B$2:$B$1457,B62)</f>
        <v>24634143.131692901</v>
      </c>
      <c r="G62" s="23">
        <f>SUMIFS($E$2:E62,$A$2:A62,A62)</f>
        <v>144037705.67875156</v>
      </c>
      <c r="H62" s="23">
        <f>SUMIFS($F$2:F62,$A$2:A62,A62)</f>
        <v>122748846.22961421</v>
      </c>
      <c r="I62" s="10">
        <v>303644277.16916001</v>
      </c>
      <c r="J62" s="29">
        <f t="shared" si="0"/>
        <v>0.18236282334184542</v>
      </c>
      <c r="K62" s="29">
        <f t="shared" si="1"/>
        <v>0.28513372286538247</v>
      </c>
      <c r="L62" s="29">
        <f t="shared" si="2"/>
        <v>0.10277089952353712</v>
      </c>
      <c r="M62" s="29">
        <f t="shared" si="3"/>
        <v>8.1128297102629851E-2</v>
      </c>
    </row>
    <row r="63" spans="1:13">
      <c r="A63" t="s">
        <v>242</v>
      </c>
      <c r="B63" s="20">
        <v>2034</v>
      </c>
      <c r="C63" s="23">
        <f>SUMIFS(Annual_Cost!$Q$2:$Q$1457,Annual_Cost!$A$2:$A$1457,A63,Annual_Cost!$B$2:$B$1457,B63)</f>
        <v>56948927.161512285</v>
      </c>
      <c r="D63" s="23">
        <f>SUMIFS(Annual_Cost!$R$2:$R$1457,Annual_Cost!$A$2:$A$1457,A63,Annual_Cost!$B$2:$B$1457,B63)</f>
        <v>92693363.877299577</v>
      </c>
      <c r="E63" s="23">
        <f>SUMIFS(Annual_Cost!$S$2:$S$1457,Annual_Cost!$A$2:$A$1457,A63,Annual_Cost!$B$2:$B$1457,B63)</f>
        <v>35744436.715787292</v>
      </c>
      <c r="F63" s="23">
        <f>SUMIFS(Annual_Cost!$Y$2:$Y$1457,Annual_Cost!$A$2:$A$1457,A63,Annual_Cost!$B$2:$B$1457,B63)</f>
        <v>27395134.387177255</v>
      </c>
      <c r="G63" s="23">
        <f>SUMIFS($E$2:E63,$A$2:A63,A63)</f>
        <v>179782142.39453885</v>
      </c>
      <c r="H63" s="23">
        <f>SUMIFS($F$2:F63,$A$2:A63,A63)</f>
        <v>150143980.61679146</v>
      </c>
      <c r="I63" s="10">
        <v>305332541.18498403</v>
      </c>
      <c r="J63" s="29">
        <f t="shared" si="0"/>
        <v>0.18651443747363336</v>
      </c>
      <c r="K63" s="29">
        <f t="shared" si="1"/>
        <v>0.30358167366491678</v>
      </c>
      <c r="L63" s="29">
        <f t="shared" si="2"/>
        <v>0.1170672361912834</v>
      </c>
      <c r="M63" s="29">
        <f t="shared" si="3"/>
        <v>8.9722288626222987E-2</v>
      </c>
    </row>
    <row r="64" spans="1:13">
      <c r="A64" t="s">
        <v>242</v>
      </c>
      <c r="B64" s="20">
        <v>2035</v>
      </c>
      <c r="C64" s="23">
        <f>SUMIFS(Annual_Cost!$Q$2:$Q$1457,Annual_Cost!$A$2:$A$1457,A64,Annual_Cost!$B$2:$B$1457,B64)</f>
        <v>58555762.240491696</v>
      </c>
      <c r="D64" s="23">
        <f>SUMIFS(Annual_Cost!$R$2:$R$1457,Annual_Cost!$A$2:$A$1457,A64,Annual_Cost!$B$2:$B$1457,B64)</f>
        <v>99077163.6281306</v>
      </c>
      <c r="E64" s="23">
        <f>SUMIFS(Annual_Cost!$S$2:$S$1457,Annual_Cost!$A$2:$A$1457,A64,Annual_Cost!$B$2:$B$1457,B64)</f>
        <v>40521401.387638897</v>
      </c>
      <c r="F64" s="23">
        <f>SUMIFS(Annual_Cost!$Y$2:$Y$1457,Annual_Cost!$A$2:$A$1457,A64,Annual_Cost!$B$2:$B$1457,B64)</f>
        <v>30151728.195629817</v>
      </c>
      <c r="G64" s="23">
        <f>SUMIFS($E$2:E64,$A$2:A64,A64)</f>
        <v>220303543.78217775</v>
      </c>
      <c r="H64" s="23">
        <f>SUMIFS($F$2:F64,$A$2:A64,A64)</f>
        <v>180295708.81242126</v>
      </c>
      <c r="I64" s="10">
        <v>306964650.16711998</v>
      </c>
      <c r="J64" s="29">
        <f t="shared" si="0"/>
        <v>0.19075734684307241</v>
      </c>
      <c r="K64" s="29">
        <f t="shared" si="1"/>
        <v>0.32276408235994036</v>
      </c>
      <c r="L64" s="29">
        <f t="shared" si="2"/>
        <v>0.13200673551686792</v>
      </c>
      <c r="M64" s="29">
        <f t="shared" si="3"/>
        <v>9.8225408623482835E-2</v>
      </c>
    </row>
    <row r="65" spans="1:13">
      <c r="A65" t="s">
        <v>242</v>
      </c>
      <c r="B65" s="20">
        <v>2036</v>
      </c>
      <c r="C65" s="23">
        <f>SUMIFS(Annual_Cost!$Q$2:$Q$1457,Annual_Cost!$A$2:$A$1457,A65,Annual_Cost!$B$2:$B$1457,B65)</f>
        <v>60186491.286224939</v>
      </c>
      <c r="D65" s="23">
        <f>SUMIFS(Annual_Cost!$R$2:$R$1457,Annual_Cost!$A$2:$A$1457,A65,Annual_Cost!$B$2:$B$1457,B65)</f>
        <v>105724352.483009</v>
      </c>
      <c r="E65" s="23">
        <f>SUMIFS(Annual_Cost!$S$2:$S$1457,Annual_Cost!$A$2:$A$1457,A65,Annual_Cost!$B$2:$B$1457,B65)</f>
        <v>45537861.196784057</v>
      </c>
      <c r="F65" s="23">
        <f>SUMIFS(Annual_Cost!$Y$2:$Y$1457,Annual_Cost!$A$2:$A$1457,A65,Annual_Cost!$B$2:$B$1457,B65)</f>
        <v>32897519.81935798</v>
      </c>
      <c r="G65" s="23">
        <f>SUMIFS($E$2:E65,$A$2:A65,A65)</f>
        <v>265841404.9789618</v>
      </c>
      <c r="H65" s="23">
        <f>SUMIFS($F$2:F65,$A$2:A65,A65)</f>
        <v>213193228.63177925</v>
      </c>
      <c r="I65" s="10">
        <v>308542769.75662202</v>
      </c>
      <c r="J65" s="29">
        <f t="shared" si="0"/>
        <v>0.19506693134860989</v>
      </c>
      <c r="K65" s="29">
        <f t="shared" si="1"/>
        <v>0.34265704092305965</v>
      </c>
      <c r="L65" s="29">
        <f t="shared" si="2"/>
        <v>0.14759010957444973</v>
      </c>
      <c r="M65" s="29">
        <f t="shared" si="3"/>
        <v>0.10662223537212519</v>
      </c>
    </row>
    <row r="66" spans="1:13">
      <c r="A66" t="s">
        <v>242</v>
      </c>
      <c r="B66" s="20">
        <v>2037</v>
      </c>
      <c r="C66" s="23">
        <f>SUMIFS(Annual_Cost!$Q$2:$Q$1457,Annual_Cost!$A$2:$A$1457,A66,Annual_Cost!$B$2:$B$1457,B66)</f>
        <v>61833027.309705965</v>
      </c>
      <c r="D66" s="23">
        <f>SUMIFS(Annual_Cost!$R$2:$R$1457,Annual_Cost!$A$2:$A$1457,A66,Annual_Cost!$B$2:$B$1457,B66)</f>
        <v>112625502.84130742</v>
      </c>
      <c r="E66" s="23">
        <f>SUMIFS(Annual_Cost!$S$2:$S$1457,Annual_Cost!$A$2:$A$1457,A66,Annual_Cost!$B$2:$B$1457,B66)</f>
        <v>50792475.531601466</v>
      </c>
      <c r="F66" s="23">
        <f>SUMIFS(Annual_Cost!$Y$2:$Y$1457,Annual_Cost!$A$2:$A$1457,A66,Annual_Cost!$B$2:$B$1457,B66)</f>
        <v>35624820.403059162</v>
      </c>
      <c r="G66" s="23">
        <f>SUMIFS($E$2:E66,$A$2:A66,A66)</f>
        <v>316633880.51056325</v>
      </c>
      <c r="H66" s="23">
        <f>SUMIFS($F$2:F66,$A$2:A66,A66)</f>
        <v>248818049.03483841</v>
      </c>
      <c r="I66" s="10">
        <v>310068287.63643003</v>
      </c>
      <c r="J66" s="29">
        <f t="shared" ref="J66:J129" si="4">IF(I66=0,"",C66/I66)</f>
        <v>0.19941745020441484</v>
      </c>
      <c r="K66" s="29">
        <f t="shared" ref="K66:K129" si="5">IF(I66=0,"",D66/I66)</f>
        <v>0.3632280608243505</v>
      </c>
      <c r="L66" s="29">
        <f t="shared" ref="L66:L129" si="6">IF(I66=0,"",E66/I66)</f>
        <v>0.16381061061993571</v>
      </c>
      <c r="M66" s="29">
        <f t="shared" ref="M66:M129" si="7">IF(I66=0,"",F66/I66)</f>
        <v>0.11489346645094831</v>
      </c>
    </row>
    <row r="67" spans="1:13">
      <c r="A67" t="s">
        <v>242</v>
      </c>
      <c r="B67" s="20">
        <v>2038</v>
      </c>
      <c r="C67" s="23">
        <f>SUMIFS(Annual_Cost!$Q$2:$Q$1457,Annual_Cost!$A$2:$A$1457,A67,Annual_Cost!$B$2:$B$1457,B67)</f>
        <v>63550278.544880189</v>
      </c>
      <c r="D67" s="23">
        <f>SUMIFS(Annual_Cost!$R$2:$R$1457,Annual_Cost!$A$2:$A$1457,A67,Annual_Cost!$B$2:$B$1457,B67)</f>
        <v>119885842.30940911</v>
      </c>
      <c r="E67" s="23">
        <f>SUMIFS(Annual_Cost!$S$2:$S$1457,Annual_Cost!$A$2:$A$1457,A67,Annual_Cost!$B$2:$B$1457,B67)</f>
        <v>56335563.764528945</v>
      </c>
      <c r="F67" s="23">
        <f>SUMIFS(Annual_Cost!$Y$2:$Y$1457,Annual_Cost!$A$2:$A$1457,A67,Annual_Cost!$B$2:$B$1457,B67)</f>
        <v>38361777.634727091</v>
      </c>
      <c r="G67" s="23">
        <f>SUMIFS($E$2:E67,$A$2:A67,A67)</f>
        <v>372969444.27509218</v>
      </c>
      <c r="H67" s="23">
        <f>SUMIFS($F$2:F67,$A$2:A67,A67)</f>
        <v>287179826.6695655</v>
      </c>
      <c r="I67" s="10">
        <v>311532999.13163</v>
      </c>
      <c r="J67" s="29">
        <f t="shared" si="4"/>
        <v>0.20399212514250764</v>
      </c>
      <c r="K67" s="29">
        <f t="shared" si="5"/>
        <v>0.38482550048816666</v>
      </c>
      <c r="L67" s="29">
        <f t="shared" si="6"/>
        <v>0.18083337534565913</v>
      </c>
      <c r="M67" s="29">
        <f t="shared" si="7"/>
        <v>0.12313872925711584</v>
      </c>
    </row>
    <row r="68" spans="1:13">
      <c r="A68" t="s">
        <v>242</v>
      </c>
      <c r="B68" s="20">
        <v>2039</v>
      </c>
      <c r="C68" s="23">
        <f>SUMIFS(Annual_Cost!$Q$2:$Q$1457,Annual_Cost!$A$2:$A$1457,A68,Annual_Cost!$B$2:$B$1457,B68)</f>
        <v>65266132.648406886</v>
      </c>
      <c r="D68" s="23">
        <f>SUMIFS(Annual_Cost!$R$2:$R$1457,Annual_Cost!$A$2:$A$1457,A68,Annual_Cost!$B$2:$B$1457,B68)</f>
        <v>127381524.96521236</v>
      </c>
      <c r="E68" s="23">
        <f>SUMIFS(Annual_Cost!$S$2:$S$1457,Annual_Cost!$A$2:$A$1457,A68,Annual_Cost!$B$2:$B$1457,B68)</f>
        <v>62115392.316805467</v>
      </c>
      <c r="F68" s="23">
        <f>SUMIFS(Annual_Cost!$Y$2:$Y$1457,Annual_Cost!$A$2:$A$1457,A68,Annual_Cost!$B$2:$B$1457,B68)</f>
        <v>41065591.876049154</v>
      </c>
      <c r="G68" s="23">
        <f>SUMIFS($E$2:E68,$A$2:A68,A68)</f>
        <v>435084836.59189767</v>
      </c>
      <c r="H68" s="23">
        <f>SUMIFS($F$2:F68,$A$2:A68,A68)</f>
        <v>328245418.54561466</v>
      </c>
      <c r="I68" s="10">
        <v>312936391.85847902</v>
      </c>
      <c r="J68" s="29">
        <f t="shared" si="4"/>
        <v>0.20856037950972015</v>
      </c>
      <c r="K68" s="29">
        <f t="shared" si="5"/>
        <v>0.40705244988834288</v>
      </c>
      <c r="L68" s="29">
        <f t="shared" si="6"/>
        <v>0.19849207037862268</v>
      </c>
      <c r="M68" s="29">
        <f t="shared" si="7"/>
        <v>0.13122664204110998</v>
      </c>
    </row>
    <row r="69" spans="1:13">
      <c r="A69" t="s">
        <v>242</v>
      </c>
      <c r="B69" s="20">
        <v>2040</v>
      </c>
      <c r="C69" s="23">
        <f>SUMIFS(Annual_Cost!$Q$2:$Q$1457,Annual_Cost!$A$2:$A$1457,A69,Annual_Cost!$B$2:$B$1457,B69)</f>
        <v>66993702.1468997</v>
      </c>
      <c r="D69" s="23">
        <f>SUMIFS(Annual_Cost!$R$2:$R$1457,Annual_Cost!$A$2:$A$1457,A69,Annual_Cost!$B$2:$B$1457,B69)</f>
        <v>135138920.18998146</v>
      </c>
      <c r="E69" s="23">
        <f>SUMIFS(Annual_Cost!$S$2:$S$1457,Annual_Cost!$A$2:$A$1457,A69,Annual_Cost!$B$2:$B$1457,B69)</f>
        <v>68145218.043081731</v>
      </c>
      <c r="F69" s="23">
        <f>SUMIFS(Annual_Cost!$Y$2:$Y$1457,Annual_Cost!$A$2:$A$1457,A69,Annual_Cost!$B$2:$B$1457,B69)</f>
        <v>43739822.358906381</v>
      </c>
      <c r="G69" s="23">
        <f>SUMIFS($E$2:E69,$A$2:A69,A69)</f>
        <v>503230054.63497937</v>
      </c>
      <c r="H69" s="23">
        <f>SUMIFS($F$2:F69,$A$2:A69,A69)</f>
        <v>371985240.90452105</v>
      </c>
      <c r="I69" s="10">
        <v>314265537.41082901</v>
      </c>
      <c r="J69" s="29">
        <f t="shared" si="4"/>
        <v>0.21317546524142428</v>
      </c>
      <c r="K69" s="29">
        <f t="shared" si="5"/>
        <v>0.43001507993324384</v>
      </c>
      <c r="L69" s="29">
        <f t="shared" si="6"/>
        <v>0.21683961469181945</v>
      </c>
      <c r="M69" s="29">
        <f t="shared" si="7"/>
        <v>0.13918109735884512</v>
      </c>
    </row>
    <row r="70" spans="1:13">
      <c r="A70" t="s">
        <v>242</v>
      </c>
      <c r="B70" s="20">
        <v>2041</v>
      </c>
      <c r="C70" s="23">
        <f>SUMIFS(Annual_Cost!$Q$2:$Q$1457,Annual_Cost!$A$2:$A$1457,A70,Annual_Cost!$B$2:$B$1457,B70)</f>
        <v>68726374.167132139</v>
      </c>
      <c r="D70" s="23">
        <f>SUMIFS(Annual_Cost!$R$2:$R$1457,Annual_Cost!$A$2:$A$1457,A70,Annual_Cost!$B$2:$B$1457,B70)</f>
        <v>143147315.79636282</v>
      </c>
      <c r="E70" s="23">
        <f>SUMIFS(Annual_Cost!$S$2:$S$1457,Annual_Cost!$A$2:$A$1457,A70,Annual_Cost!$B$2:$B$1457,B70)</f>
        <v>74420941.629230678</v>
      </c>
      <c r="F70" s="23">
        <f>SUMIFS(Annual_Cost!$Y$2:$Y$1457,Annual_Cost!$A$2:$A$1457,A70,Annual_Cost!$B$2:$B$1457,B70)</f>
        <v>46376670.408966467</v>
      </c>
      <c r="G70" s="23">
        <f>SUMIFS($E$2:E70,$A$2:A70,A70)</f>
        <v>577650996.26420999</v>
      </c>
      <c r="H70" s="23">
        <f>SUMIFS($F$2:F70,$A$2:A70,A70)</f>
        <v>418361911.31348753</v>
      </c>
      <c r="I70" s="10">
        <v>315525215.31254798</v>
      </c>
      <c r="J70" s="29">
        <f t="shared" si="4"/>
        <v>0.217815790408555</v>
      </c>
      <c r="K70" s="29">
        <f t="shared" si="5"/>
        <v>0.45367948059100827</v>
      </c>
      <c r="L70" s="29">
        <f t="shared" si="6"/>
        <v>0.23586369018245326</v>
      </c>
      <c r="M70" s="29">
        <f t="shared" si="7"/>
        <v>0.14698245388416073</v>
      </c>
    </row>
    <row r="71" spans="1:13">
      <c r="A71" t="s">
        <v>242</v>
      </c>
      <c r="B71" s="20">
        <v>2042</v>
      </c>
      <c r="C71" s="23">
        <f>SUMIFS(Annual_Cost!$Q$2:$Q$1457,Annual_Cost!$A$2:$A$1457,A71,Annual_Cost!$B$2:$B$1457,B71)</f>
        <v>70458986.274695948</v>
      </c>
      <c r="D71" s="23">
        <f>SUMIFS(Annual_Cost!$R$2:$R$1457,Annual_Cost!$A$2:$A$1457,A71,Annual_Cost!$B$2:$B$1457,B71)</f>
        <v>151397166.71530744</v>
      </c>
      <c r="E71" s="23">
        <f>SUMIFS(Annual_Cost!$S$2:$S$1457,Annual_Cost!$A$2:$A$1457,A71,Annual_Cost!$B$2:$B$1457,B71)</f>
        <v>80938180.440611467</v>
      </c>
      <c r="F71" s="23">
        <f>SUMIFS(Annual_Cost!$Y$2:$Y$1457,Annual_Cost!$A$2:$A$1457,A71,Annual_Cost!$B$2:$B$1457,B71)</f>
        <v>48968930.263321519</v>
      </c>
      <c r="G71" s="23">
        <f>SUMIFS($E$2:E71,$A$2:A71,A71)</f>
        <v>658589176.70482147</v>
      </c>
      <c r="H71" s="23">
        <f>SUMIFS($F$2:F71,$A$2:A71,A71)</f>
        <v>467330841.57680905</v>
      </c>
      <c r="I71" s="10">
        <v>316707694.211882</v>
      </c>
      <c r="J71" s="29">
        <f t="shared" si="4"/>
        <v>0.22247323813850217</v>
      </c>
      <c r="K71" s="29">
        <f t="shared" si="5"/>
        <v>0.47803438148875715</v>
      </c>
      <c r="L71" s="29">
        <f t="shared" si="6"/>
        <v>0.25556114335025487</v>
      </c>
      <c r="M71" s="29">
        <f t="shared" si="7"/>
        <v>0.15461869464579728</v>
      </c>
    </row>
    <row r="72" spans="1:13">
      <c r="A72" t="s">
        <v>242</v>
      </c>
      <c r="B72" s="20">
        <v>2043</v>
      </c>
      <c r="C72" s="23">
        <f>SUMIFS(Annual_Cost!$Q$2:$Q$1457,Annual_Cost!$A$2:$A$1457,A72,Annual_Cost!$B$2:$B$1457,B72)</f>
        <v>72239561.439103931</v>
      </c>
      <c r="D72" s="23">
        <f>SUMIFS(Annual_Cost!$R$2:$R$1457,Annual_Cost!$A$2:$A$1457,A72,Annual_Cost!$B$2:$B$1457,B72)</f>
        <v>159992418.32181495</v>
      </c>
      <c r="E72" s="23">
        <f>SUMIFS(Annual_Cost!$S$2:$S$1457,Annual_Cost!$A$2:$A$1457,A72,Annual_Cost!$B$2:$B$1457,B72)</f>
        <v>87752856.882711038</v>
      </c>
      <c r="F72" s="23">
        <f>SUMIFS(Annual_Cost!$Y$2:$Y$1457,Annual_Cost!$A$2:$A$1457,A72,Annual_Cost!$B$2:$B$1457,B72)</f>
        <v>51545554.935827859</v>
      </c>
      <c r="G72" s="23">
        <f>SUMIFS($E$2:E72,$A$2:A72,A72)</f>
        <v>746342033.58753252</v>
      </c>
      <c r="H72" s="23">
        <f>SUMIFS($F$2:F72,$A$2:A72,A72)</f>
        <v>518876396.5126369</v>
      </c>
      <c r="I72" s="10">
        <v>317814114.06715202</v>
      </c>
      <c r="J72" s="29">
        <f t="shared" si="4"/>
        <v>0.22730130048233221</v>
      </c>
      <c r="K72" s="29">
        <f t="shared" si="5"/>
        <v>0.50341508208792018</v>
      </c>
      <c r="L72" s="29">
        <f t="shared" si="6"/>
        <v>0.27611378160558797</v>
      </c>
      <c r="M72" s="29">
        <f t="shared" si="7"/>
        <v>0.16218774640366232</v>
      </c>
    </row>
    <row r="73" spans="1:13">
      <c r="A73" t="s">
        <v>242</v>
      </c>
      <c r="B73" s="20">
        <v>2044</v>
      </c>
      <c r="C73" s="23">
        <f>SUMIFS(Annual_Cost!$Q$2:$Q$1457,Annual_Cost!$A$2:$A$1457,A73,Annual_Cost!$B$2:$B$1457,B73)</f>
        <v>73999937.364019558</v>
      </c>
      <c r="D73" s="23">
        <f>SUMIFS(Annual_Cost!$R$2:$R$1457,Annual_Cost!$A$2:$A$1457,A73,Annual_Cost!$B$2:$B$1457,B73)</f>
        <v>168791860.38099155</v>
      </c>
      <c r="E73" s="23">
        <f>SUMIFS(Annual_Cost!$S$2:$S$1457,Annual_Cost!$A$2:$A$1457,A73,Annual_Cost!$B$2:$B$1457,B73)</f>
        <v>94791923.016972005</v>
      </c>
      <c r="F73" s="23">
        <f>SUMIFS(Annual_Cost!$Y$2:$Y$1457,Annual_Cost!$A$2:$A$1457,A73,Annual_Cost!$B$2:$B$1457,B73)</f>
        <v>54058509.151210822</v>
      </c>
      <c r="G73" s="23">
        <f>SUMIFS($E$2:E73,$A$2:A73,A73)</f>
        <v>841133956.60450459</v>
      </c>
      <c r="H73" s="23">
        <f>SUMIFS($F$2:F73,$A$2:A73,A73)</f>
        <v>572934905.66384768</v>
      </c>
      <c r="I73" s="10">
        <v>318840890.73215598</v>
      </c>
      <c r="J73" s="29">
        <f t="shared" si="4"/>
        <v>0.23209048624250522</v>
      </c>
      <c r="K73" s="29">
        <f t="shared" si="5"/>
        <v>0.52939213660266071</v>
      </c>
      <c r="L73" s="29">
        <f t="shared" si="6"/>
        <v>0.2973016503601556</v>
      </c>
      <c r="M73" s="29">
        <f t="shared" si="7"/>
        <v>0.16954697694852122</v>
      </c>
    </row>
    <row r="74" spans="1:13">
      <c r="A74" t="s">
        <v>242</v>
      </c>
      <c r="B74" s="20">
        <v>2045</v>
      </c>
      <c r="C74" s="23">
        <f>SUMIFS(Annual_Cost!$Q$2:$Q$1457,Annual_Cost!$A$2:$A$1457,A74,Annual_Cost!$B$2:$B$1457,B74)</f>
        <v>75744965.358863726</v>
      </c>
      <c r="D74" s="23">
        <f>SUMIFS(Annual_Cost!$R$2:$R$1457,Annual_Cost!$A$2:$A$1457,A74,Annual_Cost!$B$2:$B$1457,B74)</f>
        <v>177802459.05087048</v>
      </c>
      <c r="E74" s="23">
        <f>SUMIFS(Annual_Cost!$S$2:$S$1457,Annual_Cost!$A$2:$A$1457,A74,Annual_Cost!$B$2:$B$1457,B74)</f>
        <v>102057493.69200677</v>
      </c>
      <c r="F74" s="23">
        <f>SUMIFS(Annual_Cost!$Y$2:$Y$1457,Annual_Cost!$A$2:$A$1457,A74,Annual_Cost!$B$2:$B$1457,B74)</f>
        <v>56506759.790288977</v>
      </c>
      <c r="G74" s="23">
        <f>SUMIFS($E$2:E74,$A$2:A74,A74)</f>
        <v>943191450.29651141</v>
      </c>
      <c r="H74" s="23">
        <f>SUMIFS($F$2:F74,$A$2:A74,A74)</f>
        <v>629441665.45413661</v>
      </c>
      <c r="I74" s="10">
        <v>319784682.33108002</v>
      </c>
      <c r="J74" s="29">
        <f t="shared" si="4"/>
        <v>0.23686239380422644</v>
      </c>
      <c r="K74" s="29">
        <f t="shared" si="5"/>
        <v>0.55600680356161569</v>
      </c>
      <c r="L74" s="29">
        <f t="shared" si="6"/>
        <v>0.31914440975738928</v>
      </c>
      <c r="M74" s="29">
        <f t="shared" si="7"/>
        <v>0.17670252176677526</v>
      </c>
    </row>
    <row r="75" spans="1:13">
      <c r="A75" t="s">
        <v>242</v>
      </c>
      <c r="B75" s="20">
        <v>2046</v>
      </c>
      <c r="C75" s="23">
        <f>SUMIFS(Annual_Cost!$Q$2:$Q$1457,Annual_Cost!$A$2:$A$1457,A75,Annual_Cost!$B$2:$B$1457,B75)</f>
        <v>77468745.881711915</v>
      </c>
      <c r="D75" s="23">
        <f>SUMIFS(Annual_Cost!$R$2:$R$1457,Annual_Cost!$A$2:$A$1457,A75,Annual_Cost!$B$2:$B$1457,B75)</f>
        <v>187007745.87202597</v>
      </c>
      <c r="E75" s="23">
        <f>SUMIFS(Annual_Cost!$S$2:$S$1457,Annual_Cost!$A$2:$A$1457,A75,Annual_Cost!$B$2:$B$1457,B75)</f>
        <v>109538999.99031405</v>
      </c>
      <c r="F75" s="23">
        <f>SUMIFS(Annual_Cost!$Y$2:$Y$1457,Annual_Cost!$A$2:$A$1457,A75,Annual_Cost!$B$2:$B$1457,B75)</f>
        <v>58882610.128596187</v>
      </c>
      <c r="G75" s="23">
        <f>SUMIFS($E$2:E75,$A$2:A75,A75)</f>
        <v>1052730450.2868254</v>
      </c>
      <c r="H75" s="23">
        <f>SUMIFS($F$2:F75,$A$2:A75,A75)</f>
        <v>688324275.5827328</v>
      </c>
      <c r="I75" s="10">
        <v>320645615.981408</v>
      </c>
      <c r="J75" s="29">
        <f t="shared" si="4"/>
        <v>0.24160238600051151</v>
      </c>
      <c r="K75" s="29">
        <f t="shared" si="5"/>
        <v>0.5832225252780916</v>
      </c>
      <c r="L75" s="29">
        <f t="shared" si="6"/>
        <v>0.34162013927758006</v>
      </c>
      <c r="M75" s="29">
        <f t="shared" si="7"/>
        <v>0.18363765850461644</v>
      </c>
    </row>
    <row r="76" spans="1:13">
      <c r="A76" t="s">
        <v>242</v>
      </c>
      <c r="B76" s="20">
        <v>2047</v>
      </c>
      <c r="C76" s="23">
        <f>SUMIFS(Annual_Cost!$Q$2:$Q$1457,Annual_Cost!$A$2:$A$1457,A76,Annual_Cost!$B$2:$B$1457,B76)</f>
        <v>79173967.619128793</v>
      </c>
      <c r="D76" s="23">
        <f>SUMIFS(Annual_Cost!$R$2:$R$1457,Annual_Cost!$A$2:$A$1457,A76,Annual_Cost!$B$2:$B$1457,B76)</f>
        <v>196409972.23040515</v>
      </c>
      <c r="E76" s="23">
        <f>SUMIFS(Annual_Cost!$S$2:$S$1457,Annual_Cost!$A$2:$A$1457,A76,Annual_Cost!$B$2:$B$1457,B76)</f>
        <v>117236004.61127637</v>
      </c>
      <c r="F76" s="23">
        <f>SUMIFS(Annual_Cost!$Y$2:$Y$1457,Annual_Cost!$A$2:$A$1457,A76,Annual_Cost!$B$2:$B$1457,B76)</f>
        <v>61184591.640061349</v>
      </c>
      <c r="G76" s="23">
        <f>SUMIFS($E$2:E76,$A$2:A76,A76)</f>
        <v>1169966454.8981018</v>
      </c>
      <c r="H76" s="23">
        <f>SUMIFS($F$2:F76,$A$2:A76,A76)</f>
        <v>749508867.22279418</v>
      </c>
      <c r="I76" s="10">
        <v>321429520.52287501</v>
      </c>
      <c r="J76" s="29">
        <f t="shared" si="4"/>
        <v>0.24631828305730949</v>
      </c>
      <c r="K76" s="29">
        <f t="shared" si="5"/>
        <v>0.61105144266432532</v>
      </c>
      <c r="L76" s="29">
        <f t="shared" si="6"/>
        <v>0.36473315960701591</v>
      </c>
      <c r="M76" s="29">
        <f t="shared" si="7"/>
        <v>0.19035150082211275</v>
      </c>
    </row>
    <row r="77" spans="1:13">
      <c r="A77" t="s">
        <v>242</v>
      </c>
      <c r="B77" s="20">
        <v>2048</v>
      </c>
      <c r="C77" s="23">
        <f>SUMIFS(Annual_Cost!$Q$2:$Q$1457,Annual_Cost!$A$2:$A$1457,A77,Annual_Cost!$B$2:$B$1457,B77)</f>
        <v>80925965.185870573</v>
      </c>
      <c r="D77" s="23">
        <f>SUMIFS(Annual_Cost!$R$2:$R$1457,Annual_Cost!$A$2:$A$1457,A77,Annual_Cost!$B$2:$B$1457,B77)</f>
        <v>206165474.034071</v>
      </c>
      <c r="E77" s="23">
        <f>SUMIFS(Annual_Cost!$S$2:$S$1457,Annual_Cost!$A$2:$A$1457,A77,Annual_Cost!$B$2:$B$1457,B77)</f>
        <v>125239508.84820041</v>
      </c>
      <c r="F77" s="23">
        <f>SUMIFS(Annual_Cost!$Y$2:$Y$1457,Annual_Cost!$A$2:$A$1457,A77,Annual_Cost!$B$2:$B$1457,B77)</f>
        <v>63457825.710770883</v>
      </c>
      <c r="G77" s="23">
        <f>SUMIFS($E$2:E77,$A$2:A77,A77)</f>
        <v>1295205963.7463021</v>
      </c>
      <c r="H77" s="23">
        <f>SUMIFS($F$2:F77,$A$2:A77,A77)</f>
        <v>812966692.93356502</v>
      </c>
      <c r="I77" s="10">
        <v>322136832.26016098</v>
      </c>
      <c r="J77" s="29">
        <f t="shared" si="4"/>
        <v>0.25121612023711071</v>
      </c>
      <c r="K77" s="29">
        <f t="shared" si="5"/>
        <v>0.63999348533845912</v>
      </c>
      <c r="L77" s="29">
        <f t="shared" si="6"/>
        <v>0.3887773651013483</v>
      </c>
      <c r="M77" s="29">
        <f t="shared" si="7"/>
        <v>0.19699028287309195</v>
      </c>
    </row>
    <row r="78" spans="1:13">
      <c r="A78" t="s">
        <v>242</v>
      </c>
      <c r="B78" s="20">
        <v>2049</v>
      </c>
      <c r="C78" s="23">
        <f>SUMIFS(Annual_Cost!$Q$2:$Q$1457,Annual_Cost!$A$2:$A$1457,A78,Annual_Cost!$B$2:$B$1457,B78)</f>
        <v>82642768.621867225</v>
      </c>
      <c r="D78" s="23">
        <f>SUMIFS(Annual_Cost!$R$2:$R$1457,Annual_Cost!$A$2:$A$1457,A78,Annual_Cost!$B$2:$B$1457,B78)</f>
        <v>216077712.18088058</v>
      </c>
      <c r="E78" s="23">
        <f>SUMIFS(Annual_Cost!$S$2:$S$1457,Annual_Cost!$A$2:$A$1457,A78,Annual_Cost!$B$2:$B$1457,B78)</f>
        <v>133434943.55901337</v>
      </c>
      <c r="F78" s="23">
        <f>SUMIFS(Annual_Cost!$Y$2:$Y$1457,Annual_Cost!$A$2:$A$1457,A78,Annual_Cost!$B$2:$B$1457,B78)</f>
        <v>65641150.343236998</v>
      </c>
      <c r="G78" s="23">
        <f>SUMIFS($E$2:E78,$A$2:A78,A78)</f>
        <v>1428640907.3053155</v>
      </c>
      <c r="H78" s="23">
        <f>SUMIFS($F$2:F78,$A$2:A78,A78)</f>
        <v>878607843.27680206</v>
      </c>
      <c r="I78" s="10">
        <v>322765819.75268102</v>
      </c>
      <c r="J78" s="29">
        <f t="shared" si="4"/>
        <v>0.2560456019946355</v>
      </c>
      <c r="K78" s="29">
        <f t="shared" si="5"/>
        <v>0.66945661206149365</v>
      </c>
      <c r="L78" s="29">
        <f t="shared" si="6"/>
        <v>0.41341101006685826</v>
      </c>
      <c r="M78" s="29">
        <f t="shared" si="7"/>
        <v>0.2033708228260801</v>
      </c>
    </row>
    <row r="79" spans="1:13">
      <c r="A79" t="s">
        <v>242</v>
      </c>
      <c r="B79" s="20">
        <v>2050</v>
      </c>
      <c r="C79" s="23">
        <f>SUMIFS(Annual_Cost!$Q$2:$Q$1457,Annual_Cost!$A$2:$A$1457,A79,Annual_Cost!$B$2:$B$1457,B79)</f>
        <v>84295435.711606517</v>
      </c>
      <c r="D79" s="23">
        <f>SUMIFS(Annual_Cost!$R$2:$R$1457,Annual_Cost!$A$2:$A$1457,A79,Annual_Cost!$B$2:$B$1457,B79)</f>
        <v>226064183.38458839</v>
      </c>
      <c r="E79" s="23">
        <f>SUMIFS(Annual_Cost!$S$2:$S$1457,Annual_Cost!$A$2:$A$1457,A79,Annual_Cost!$B$2:$B$1457,B79)</f>
        <v>141768747.67298186</v>
      </c>
      <c r="F79" s="23">
        <f>SUMIFS(Annual_Cost!$Y$2:$Y$1457,Annual_Cost!$A$2:$A$1457,A79,Annual_Cost!$B$2:$B$1457,B79)</f>
        <v>67709543.435867101</v>
      </c>
      <c r="G79" s="23">
        <f>SUMIFS($E$2:E79,$A$2:A79,A79)</f>
        <v>1570409654.9782972</v>
      </c>
      <c r="H79" s="23">
        <f>SUMIFS($F$2:F79,$A$2:A79,A79)</f>
        <v>946317386.71266913</v>
      </c>
      <c r="I79" s="10">
        <v>323312042.56328499</v>
      </c>
      <c r="J79" s="29">
        <f t="shared" si="4"/>
        <v>0.26072470126165054</v>
      </c>
      <c r="K79" s="29">
        <f t="shared" si="5"/>
        <v>0.69921361911639479</v>
      </c>
      <c r="L79" s="29">
        <f t="shared" si="6"/>
        <v>0.43848891785474425</v>
      </c>
      <c r="M79" s="29">
        <f t="shared" si="7"/>
        <v>0.20942474922694429</v>
      </c>
    </row>
    <row r="80" spans="1:13">
      <c r="A80" t="s">
        <v>247</v>
      </c>
      <c r="B80" s="20">
        <v>2025</v>
      </c>
      <c r="C80" s="23">
        <f>SUMIFS(Annual_Cost!$Q$2:$Q$1457,Annual_Cost!$A$2:$A$1457,A80,Annual_Cost!$B$2:$B$1457,B80)</f>
        <v>257472934.45887583</v>
      </c>
      <c r="D80" s="23">
        <f>SUMIFS(Annual_Cost!$R$2:$R$1457,Annual_Cost!$A$2:$A$1457,A80,Annual_Cost!$B$2:$B$1457,B80)</f>
        <v>273163636.52200365</v>
      </c>
      <c r="E80" s="23">
        <f>SUMIFS(Annual_Cost!$S$2:$S$1457,Annual_Cost!$A$2:$A$1457,A80,Annual_Cost!$B$2:$B$1457,B80)</f>
        <v>15690702.063127819</v>
      </c>
      <c r="F80" s="23">
        <f>SUMIFS(Annual_Cost!$Y$2:$Y$1457,Annual_Cost!$A$2:$A$1457,A80,Annual_Cost!$B$2:$B$1457,B80)</f>
        <v>15690702.063127819</v>
      </c>
      <c r="G80" s="23">
        <f>SUMIFS($E$2:E80,$A$2:A80,A80)</f>
        <v>15690702.063127819</v>
      </c>
      <c r="H80" s="23">
        <f>SUMIFS($F$2:F80,$A$2:A80,A80)</f>
        <v>15690702.063127819</v>
      </c>
      <c r="I80" s="10">
        <v>288391907.64445603</v>
      </c>
      <c r="J80" s="29">
        <f t="shared" si="4"/>
        <v>0.89278834680861208</v>
      </c>
      <c r="K80" s="29">
        <f t="shared" si="5"/>
        <v>0.94719591389774171</v>
      </c>
      <c r="L80" s="29">
        <f t="shared" si="6"/>
        <v>5.4407567089129638E-2</v>
      </c>
      <c r="M80" s="29">
        <f t="shared" si="7"/>
        <v>5.4407567089129638E-2</v>
      </c>
    </row>
    <row r="81" spans="1:13">
      <c r="A81" t="s">
        <v>247</v>
      </c>
      <c r="B81" s="20">
        <v>2026</v>
      </c>
      <c r="C81" s="23">
        <f>SUMIFS(Annual_Cost!$Q$2:$Q$1457,Annual_Cost!$A$2:$A$1457,A81,Annual_Cost!$B$2:$B$1457,B81)</f>
        <v>264500461.85905901</v>
      </c>
      <c r="D81" s="23">
        <f>SUMIFS(Annual_Cost!$R$2:$R$1457,Annual_Cost!$A$2:$A$1457,A81,Annual_Cost!$B$2:$B$1457,B81)</f>
        <v>296779339.0750072</v>
      </c>
      <c r="E81" s="23">
        <f>SUMIFS(Annual_Cost!$S$2:$S$1457,Annual_Cost!$A$2:$A$1457,A81,Annual_Cost!$B$2:$B$1457,B81)</f>
        <v>32278877.215948232</v>
      </c>
      <c r="F81" s="23">
        <f>SUMIFS(Annual_Cost!$Y$2:$Y$1457,Annual_Cost!$A$2:$A$1457,A81,Annual_Cost!$B$2:$B$1457,B81)</f>
        <v>31338715.743639059</v>
      </c>
      <c r="G81" s="23">
        <f>SUMIFS($E$2:E81,$A$2:A81,A81)</f>
        <v>47969579.279076055</v>
      </c>
      <c r="H81" s="23">
        <f>SUMIFS($F$2:F81,$A$2:A81,A81)</f>
        <v>47029417.806766883</v>
      </c>
      <c r="I81" s="10">
        <v>290472130.233437</v>
      </c>
      <c r="J81" s="29">
        <f t="shared" si="4"/>
        <v>0.91058808859388352</v>
      </c>
      <c r="K81" s="29">
        <f t="shared" si="5"/>
        <v>1.0217136454244387</v>
      </c>
      <c r="L81" s="29">
        <f t="shared" si="6"/>
        <v>0.11112555683055519</v>
      </c>
      <c r="M81" s="29">
        <f t="shared" si="7"/>
        <v>0.10788889012675261</v>
      </c>
    </row>
    <row r="82" spans="1:13">
      <c r="A82" t="s">
        <v>247</v>
      </c>
      <c r="B82" s="20">
        <v>2027</v>
      </c>
      <c r="C82" s="23">
        <f>SUMIFS(Annual_Cost!$Q$2:$Q$1457,Annual_Cost!$A$2:$A$1457,A82,Annual_Cost!$B$2:$B$1457,B82)</f>
        <v>271669442.77625334</v>
      </c>
      <c r="D82" s="23">
        <f>SUMIFS(Annual_Cost!$R$2:$R$1457,Annual_Cost!$A$2:$A$1457,A82,Annual_Cost!$B$2:$B$1457,B82)</f>
        <v>321464837.31544322</v>
      </c>
      <c r="E82" s="23">
        <f>SUMIFS(Annual_Cost!$S$2:$S$1457,Annual_Cost!$A$2:$A$1457,A82,Annual_Cost!$B$2:$B$1457,B82)</f>
        <v>49795394.539189912</v>
      </c>
      <c r="F82" s="23">
        <f>SUMIFS(Annual_Cost!$Y$2:$Y$1457,Annual_Cost!$A$2:$A$1457,A82,Annual_Cost!$B$2:$B$1457,B82)</f>
        <v>46936935.186341695</v>
      </c>
      <c r="G82" s="23">
        <f>SUMIFS($E$2:E82,$A$2:A82,A82)</f>
        <v>97764973.818265975</v>
      </c>
      <c r="H82" s="23">
        <f>SUMIFS($F$2:F82,$A$2:A82,A82)</f>
        <v>93966352.993108571</v>
      </c>
      <c r="I82" s="10">
        <v>292505080.826208</v>
      </c>
      <c r="J82" s="29">
        <f t="shared" si="4"/>
        <v>0.92876828672137102</v>
      </c>
      <c r="K82" s="29">
        <f t="shared" si="5"/>
        <v>1.0990059947247264</v>
      </c>
      <c r="L82" s="29">
        <f t="shared" si="6"/>
        <v>0.17023770800335555</v>
      </c>
      <c r="M82" s="29">
        <f t="shared" si="7"/>
        <v>0.16046536714426951</v>
      </c>
    </row>
    <row r="83" spans="1:13">
      <c r="A83" t="s">
        <v>247</v>
      </c>
      <c r="B83" s="20">
        <v>2028</v>
      </c>
      <c r="C83" s="23">
        <f>SUMIFS(Annual_Cost!$Q$2:$Q$1457,Annual_Cost!$A$2:$A$1457,A83,Annual_Cost!$B$2:$B$1457,B83)</f>
        <v>278882522.18491793</v>
      </c>
      <c r="D83" s="23">
        <f>SUMIFS(Annual_Cost!$R$2:$R$1457,Annual_Cost!$A$2:$A$1457,A83,Annual_Cost!$B$2:$B$1457,B83)</f>
        <v>347130000.24547094</v>
      </c>
      <c r="E83" s="23">
        <f>SUMIFS(Annual_Cost!$S$2:$S$1457,Annual_Cost!$A$2:$A$1457,A83,Annual_Cost!$B$2:$B$1457,B83)</f>
        <v>68247478.060553014</v>
      </c>
      <c r="F83" s="23">
        <f>SUMIFS(Annual_Cost!$Y$2:$Y$1457,Annual_Cost!$A$2:$A$1457,A83,Annual_Cost!$B$2:$B$1457,B83)</f>
        <v>62456110.319002829</v>
      </c>
      <c r="G83" s="23">
        <f>SUMIFS($E$2:E83,$A$2:A83,A83)</f>
        <v>166012451.87881899</v>
      </c>
      <c r="H83" s="23">
        <f>SUMIFS($F$2:F83,$A$2:A83,A83)</f>
        <v>156422463.31211141</v>
      </c>
      <c r="I83" s="10">
        <v>294484707.92155403</v>
      </c>
      <c r="J83" s="29">
        <f t="shared" si="4"/>
        <v>0.94701868953822799</v>
      </c>
      <c r="K83" s="29">
        <f t="shared" si="5"/>
        <v>1.1787708865953772</v>
      </c>
      <c r="L83" s="29">
        <f t="shared" si="6"/>
        <v>0.2317521970571492</v>
      </c>
      <c r="M83" s="29">
        <f t="shared" si="7"/>
        <v>0.2120860901736199</v>
      </c>
    </row>
    <row r="84" spans="1:13">
      <c r="A84" t="s">
        <v>247</v>
      </c>
      <c r="B84" s="20">
        <v>2029</v>
      </c>
      <c r="C84" s="23">
        <f>SUMIFS(Annual_Cost!$Q$2:$Q$1457,Annual_Cost!$A$2:$A$1457,A84,Annual_Cost!$B$2:$B$1457,B84)</f>
        <v>286099207.0876289</v>
      </c>
      <c r="D84" s="23">
        <f>SUMIFS(Annual_Cost!$R$2:$R$1457,Annual_Cost!$A$2:$A$1457,A84,Annual_Cost!$B$2:$B$1457,B84)</f>
        <v>373735311.21834314</v>
      </c>
      <c r="E84" s="23">
        <f>SUMIFS(Annual_Cost!$S$2:$S$1457,Annual_Cost!$A$2:$A$1457,A84,Annual_Cost!$B$2:$B$1457,B84)</f>
        <v>87636104.130714238</v>
      </c>
      <c r="F84" s="23">
        <f>SUMIFS(Annual_Cost!$Y$2:$Y$1457,Annual_Cost!$A$2:$A$1457,A84,Annual_Cost!$B$2:$B$1457,B84)</f>
        <v>77863543.449930206</v>
      </c>
      <c r="G84" s="23">
        <f>SUMIFS($E$2:E84,$A$2:A84,A84)</f>
        <v>253648556.00953323</v>
      </c>
      <c r="H84" s="23">
        <f>SUMIFS($F$2:F84,$A$2:A84,A84)</f>
        <v>234286006.76204163</v>
      </c>
      <c r="I84" s="10">
        <v>296414030.31142998</v>
      </c>
      <c r="J84" s="29">
        <f t="shared" si="4"/>
        <v>0.96520129896360263</v>
      </c>
      <c r="K84" s="29">
        <f t="shared" si="5"/>
        <v>1.2608556714595287</v>
      </c>
      <c r="L84" s="29">
        <f t="shared" si="6"/>
        <v>0.29565437249592608</v>
      </c>
      <c r="M84" s="29">
        <f t="shared" si="7"/>
        <v>0.26268508062227081</v>
      </c>
    </row>
    <row r="85" spans="1:13">
      <c r="A85" t="s">
        <v>247</v>
      </c>
      <c r="B85" s="20">
        <v>2030</v>
      </c>
      <c r="C85" s="23">
        <f>SUMIFS(Annual_Cost!$Q$2:$Q$1457,Annual_Cost!$A$2:$A$1457,A85,Annual_Cost!$B$2:$B$1457,B85)</f>
        <v>293362827.91789186</v>
      </c>
      <c r="D85" s="23">
        <f>SUMIFS(Annual_Cost!$R$2:$R$1457,Annual_Cost!$A$2:$A$1457,A85,Annual_Cost!$B$2:$B$1457,B85)</f>
        <v>401344123.90790296</v>
      </c>
      <c r="E85" s="23">
        <f>SUMIFS(Annual_Cost!$S$2:$S$1457,Annual_Cost!$A$2:$A$1457,A85,Annual_Cost!$B$2:$B$1457,B85)</f>
        <v>107981295.99001104</v>
      </c>
      <c r="F85" s="23">
        <f>SUMIFS(Annual_Cost!$Y$2:$Y$1457,Annual_Cost!$A$2:$A$1457,A85,Annual_Cost!$B$2:$B$1457,B85)</f>
        <v>93145614.470170051</v>
      </c>
      <c r="G85" s="23">
        <f>SUMIFS($E$2:E85,$A$2:A85,A85)</f>
        <v>361629851.99954426</v>
      </c>
      <c r="H85" s="23">
        <f>SUMIFS($F$2:F85,$A$2:A85,A85)</f>
        <v>327431621.23221171</v>
      </c>
      <c r="I85" s="10">
        <v>298289404.664994</v>
      </c>
      <c r="J85" s="29">
        <f t="shared" si="4"/>
        <v>0.98348390298128374</v>
      </c>
      <c r="K85" s="29">
        <f t="shared" si="5"/>
        <v>1.3454856848122001</v>
      </c>
      <c r="L85" s="29">
        <f t="shared" si="6"/>
        <v>0.36200178183091619</v>
      </c>
      <c r="M85" s="29">
        <f t="shared" si="7"/>
        <v>0.31226591697006806</v>
      </c>
    </row>
    <row r="86" spans="1:13">
      <c r="A86" t="s">
        <v>247</v>
      </c>
      <c r="B86" s="20">
        <v>2031</v>
      </c>
      <c r="C86" s="23">
        <f>SUMIFS(Annual_Cost!$Q$2:$Q$1457,Annual_Cost!$A$2:$A$1457,A86,Annual_Cost!$B$2:$B$1457,B86)</f>
        <v>300665080.15632725</v>
      </c>
      <c r="D86" s="23">
        <f>SUMIFS(Annual_Cost!$R$2:$R$1457,Annual_Cost!$A$2:$A$1457,A86,Annual_Cost!$B$2:$B$1457,B86)</f>
        <v>429957671.10033524</v>
      </c>
      <c r="E86" s="23">
        <f>SUMIFS(Annual_Cost!$S$2:$S$1457,Annual_Cost!$A$2:$A$1457,A86,Annual_Cost!$B$2:$B$1457,B86)</f>
        <v>129292590.94400798</v>
      </c>
      <c r="F86" s="23">
        <f>SUMIFS(Annual_Cost!$Y$2:$Y$1457,Annual_Cost!$A$2:$A$1457,A86,Annual_Cost!$B$2:$B$1457,B86)</f>
        <v>108280509.42144631</v>
      </c>
      <c r="G86" s="23">
        <f>SUMIFS($E$2:E86,$A$2:A86,A86)</f>
        <v>490922442.94355226</v>
      </c>
      <c r="H86" s="23">
        <f>SUMIFS($F$2:F86,$A$2:A86,A86)</f>
        <v>435712130.65365803</v>
      </c>
      <c r="I86" s="10">
        <v>300119636.92551899</v>
      </c>
      <c r="J86" s="29">
        <f t="shared" si="4"/>
        <v>1.0018174193344891</v>
      </c>
      <c r="K86" s="29">
        <f t="shared" si="5"/>
        <v>1.4326209224591269</v>
      </c>
      <c r="L86" s="29">
        <f t="shared" si="6"/>
        <v>0.43080350312463778</v>
      </c>
      <c r="M86" s="29">
        <f t="shared" si="7"/>
        <v>0.36079115159105168</v>
      </c>
    </row>
    <row r="87" spans="1:13">
      <c r="A87" t="s">
        <v>247</v>
      </c>
      <c r="B87" s="20">
        <v>2032</v>
      </c>
      <c r="C87" s="23">
        <f>SUMIFS(Annual_Cost!$Q$2:$Q$1457,Annual_Cost!$A$2:$A$1457,A87,Annual_Cost!$B$2:$B$1457,B87)</f>
        <v>308024103.78919339</v>
      </c>
      <c r="D87" s="23">
        <f>SUMIFS(Annual_Cost!$R$2:$R$1457,Annual_Cost!$A$2:$A$1457,A87,Annual_Cost!$B$2:$B$1457,B87)</f>
        <v>459613629.64520729</v>
      </c>
      <c r="E87" s="23">
        <f>SUMIFS(Annual_Cost!$S$2:$S$1457,Annual_Cost!$A$2:$A$1457,A87,Annual_Cost!$B$2:$B$1457,B87)</f>
        <v>151589525.85601389</v>
      </c>
      <c r="F87" s="23">
        <f>SUMIFS(Annual_Cost!$Y$2:$Y$1457,Annual_Cost!$A$2:$A$1457,A87,Annual_Cost!$B$2:$B$1457,B87)</f>
        <v>123256156.68208873</v>
      </c>
      <c r="G87" s="23">
        <f>SUMIFS($E$2:E87,$A$2:A87,A87)</f>
        <v>642511968.79956615</v>
      </c>
      <c r="H87" s="23">
        <f>SUMIFS($F$2:F87,$A$2:A87,A87)</f>
        <v>558968287.33574677</v>
      </c>
      <c r="I87" s="10">
        <v>301904628.08354098</v>
      </c>
      <c r="J87" s="29">
        <f t="shared" si="4"/>
        <v>1.0202695657383531</v>
      </c>
      <c r="K87" s="29">
        <f t="shared" si="5"/>
        <v>1.5223802051753448</v>
      </c>
      <c r="L87" s="29">
        <f t="shared" si="6"/>
        <v>0.50211063943699163</v>
      </c>
      <c r="M87" s="29">
        <f t="shared" si="7"/>
        <v>0.40826189868140123</v>
      </c>
    </row>
    <row r="88" spans="1:13">
      <c r="A88" t="s">
        <v>247</v>
      </c>
      <c r="B88" s="20">
        <v>2033</v>
      </c>
      <c r="C88" s="23">
        <f>SUMIFS(Annual_Cost!$Q$2:$Q$1457,Annual_Cost!$A$2:$A$1457,A88,Annual_Cost!$B$2:$B$1457,B88)</f>
        <v>315437609.97129345</v>
      </c>
      <c r="D88" s="23">
        <f>SUMIFS(Annual_Cost!$R$2:$R$1457,Annual_Cost!$A$2:$A$1457,A88,Annual_Cost!$B$2:$B$1457,B88)</f>
        <v>490322191.26677215</v>
      </c>
      <c r="E88" s="23">
        <f>SUMIFS(Annual_Cost!$S$2:$S$1457,Annual_Cost!$A$2:$A$1457,A88,Annual_Cost!$B$2:$B$1457,B88)</f>
        <v>174884581.2954787</v>
      </c>
      <c r="F88" s="23">
        <f>SUMIFS(Annual_Cost!$Y$2:$Y$1457,Annual_Cost!$A$2:$A$1457,A88,Annual_Cost!$B$2:$B$1457,B88)</f>
        <v>138055503.41377711</v>
      </c>
      <c r="G88" s="23">
        <f>SUMIFS($E$2:E88,$A$2:A88,A88)</f>
        <v>817396550.09504485</v>
      </c>
      <c r="H88" s="23">
        <f>SUMIFS($F$2:F88,$A$2:A88,A88)</f>
        <v>697023790.74952388</v>
      </c>
      <c r="I88" s="10">
        <v>303644277.16916001</v>
      </c>
      <c r="J88" s="29">
        <f t="shared" si="4"/>
        <v>1.0388393053611327</v>
      </c>
      <c r="K88" s="29">
        <f t="shared" si="5"/>
        <v>1.614791478495786</v>
      </c>
      <c r="L88" s="29">
        <f t="shared" si="6"/>
        <v>0.5759521731346533</v>
      </c>
      <c r="M88" s="29">
        <f t="shared" si="7"/>
        <v>0.4546619639956741</v>
      </c>
    </row>
    <row r="89" spans="1:13">
      <c r="A89" t="s">
        <v>247</v>
      </c>
      <c r="B89" s="20">
        <v>2034</v>
      </c>
      <c r="C89" s="23">
        <f>SUMIFS(Annual_Cost!$Q$2:$Q$1457,Annual_Cost!$A$2:$A$1457,A89,Annual_Cost!$B$2:$B$1457,B89)</f>
        <v>322822780.9859184</v>
      </c>
      <c r="D89" s="23">
        <f>SUMIFS(Annual_Cost!$R$2:$R$1457,Annual_Cost!$A$2:$A$1457,A89,Annual_Cost!$B$2:$B$1457,B89)</f>
        <v>521963651.11423528</v>
      </c>
      <c r="E89" s="23">
        <f>SUMIFS(Annual_Cost!$S$2:$S$1457,Annual_Cost!$A$2:$A$1457,A89,Annual_Cost!$B$2:$B$1457,B89)</f>
        <v>199140870.12831685</v>
      </c>
      <c r="F89" s="23">
        <f>SUMIFS(Annual_Cost!$Y$2:$Y$1457,Annual_Cost!$A$2:$A$1457,A89,Annual_Cost!$B$2:$B$1457,B89)</f>
        <v>152624894.95981121</v>
      </c>
      <c r="G89" s="23">
        <f>SUMIFS($E$2:E89,$A$2:A89,A89)</f>
        <v>1016537420.2233617</v>
      </c>
      <c r="H89" s="23">
        <f>SUMIFS($F$2:F89,$A$2:A89,A89)</f>
        <v>849648685.70933509</v>
      </c>
      <c r="I89" s="10">
        <v>305332541.18498403</v>
      </c>
      <c r="J89" s="29">
        <f t="shared" si="4"/>
        <v>1.0572825933752603</v>
      </c>
      <c r="K89" s="29">
        <f t="shared" si="5"/>
        <v>1.7094923753901701</v>
      </c>
      <c r="L89" s="29">
        <f t="shared" si="6"/>
        <v>0.65220978201490964</v>
      </c>
      <c r="M89" s="29">
        <f t="shared" si="7"/>
        <v>0.49986448993441635</v>
      </c>
    </row>
    <row r="90" spans="1:13">
      <c r="A90" t="s">
        <v>247</v>
      </c>
      <c r="B90" s="20">
        <v>2035</v>
      </c>
      <c r="C90" s="23">
        <f>SUMIFS(Annual_Cost!$Q$2:$Q$1457,Annual_Cost!$A$2:$A$1457,A90,Annual_Cost!$B$2:$B$1457,B90)</f>
        <v>330208903.51244384</v>
      </c>
      <c r="D90" s="23">
        <f>SUMIFS(Annual_Cost!$R$2:$R$1457,Annual_Cost!$A$2:$A$1457,A90,Annual_Cost!$B$2:$B$1457,B90)</f>
        <v>554585533.90876281</v>
      </c>
      <c r="E90" s="23">
        <f>SUMIFS(Annual_Cost!$S$2:$S$1457,Annual_Cost!$A$2:$A$1457,A90,Annual_Cost!$B$2:$B$1457,B90)</f>
        <v>224376630.39631894</v>
      </c>
      <c r="F90" s="23">
        <f>SUMIFS(Annual_Cost!$Y$2:$Y$1457,Annual_Cost!$A$2:$A$1457,A90,Annual_Cost!$B$2:$B$1457,B90)</f>
        <v>166957285.32293251</v>
      </c>
      <c r="G90" s="23">
        <f>SUMIFS($E$2:E90,$A$2:A90,A90)</f>
        <v>1240914050.6196806</v>
      </c>
      <c r="H90" s="23">
        <f>SUMIFS($F$2:F90,$A$2:A90,A90)</f>
        <v>1016605971.0322676</v>
      </c>
      <c r="I90" s="10">
        <v>306964650.16711998</v>
      </c>
      <c r="J90" s="29">
        <f t="shared" si="4"/>
        <v>1.0757228994695938</v>
      </c>
      <c r="K90" s="29">
        <f t="shared" si="5"/>
        <v>1.8066755686911546</v>
      </c>
      <c r="L90" s="29">
        <f t="shared" si="6"/>
        <v>0.73095266922156066</v>
      </c>
      <c r="M90" s="29">
        <f t="shared" si="7"/>
        <v>0.54389743324528206</v>
      </c>
    </row>
    <row r="91" spans="1:13">
      <c r="A91" t="s">
        <v>247</v>
      </c>
      <c r="B91" s="20">
        <v>2036</v>
      </c>
      <c r="C91" s="23">
        <f>SUMIFS(Annual_Cost!$Q$2:$Q$1457,Annual_Cost!$A$2:$A$1457,A91,Annual_Cost!$B$2:$B$1457,B91)</f>
        <v>337607478.87691259</v>
      </c>
      <c r="D91" s="23">
        <f>SUMIFS(Annual_Cost!$R$2:$R$1457,Annual_Cost!$A$2:$A$1457,A91,Annual_Cost!$B$2:$B$1457,B91)</f>
        <v>588211217.98666883</v>
      </c>
      <c r="E91" s="23">
        <f>SUMIFS(Annual_Cost!$S$2:$S$1457,Annual_Cost!$A$2:$A$1457,A91,Annual_Cost!$B$2:$B$1457,B91)</f>
        <v>250603739.10975629</v>
      </c>
      <c r="F91" s="23">
        <f>SUMIFS(Annual_Cost!$Y$2:$Y$1457,Annual_Cost!$A$2:$A$1457,A91,Annual_Cost!$B$2:$B$1457,B91)</f>
        <v>181041473.1280933</v>
      </c>
      <c r="G91" s="23">
        <f>SUMIFS($E$2:E91,$A$2:A91,A91)</f>
        <v>1491517789.7294369</v>
      </c>
      <c r="H91" s="23">
        <f>SUMIFS($F$2:F91,$A$2:A91,A91)</f>
        <v>1197647444.1603608</v>
      </c>
      <c r="I91" s="10">
        <v>308542769.75662202</v>
      </c>
      <c r="J91" s="29">
        <f t="shared" si="4"/>
        <v>1.0941999358572452</v>
      </c>
      <c r="K91" s="29">
        <f t="shared" si="5"/>
        <v>1.9064171182836298</v>
      </c>
      <c r="L91" s="29">
        <f t="shared" si="6"/>
        <v>0.81221718242638474</v>
      </c>
      <c r="M91" s="29">
        <f t="shared" si="7"/>
        <v>0.58676297380391862</v>
      </c>
    </row>
    <row r="92" spans="1:13">
      <c r="A92" t="s">
        <v>247</v>
      </c>
      <c r="B92" s="20">
        <v>2037</v>
      </c>
      <c r="C92" s="23">
        <f>SUMIFS(Annual_Cost!$Q$2:$Q$1457,Annual_Cost!$A$2:$A$1457,A92,Annual_Cost!$B$2:$B$1457,B92)</f>
        <v>345019676.96121097</v>
      </c>
      <c r="D92" s="23">
        <f>SUMIFS(Annual_Cost!$R$2:$R$1457,Annual_Cost!$A$2:$A$1457,A92,Annual_Cost!$B$2:$B$1457,B92)</f>
        <v>622847825.78983533</v>
      </c>
      <c r="E92" s="23">
        <f>SUMIFS(Annual_Cost!$S$2:$S$1457,Annual_Cost!$A$2:$A$1457,A92,Annual_Cost!$B$2:$B$1457,B92)</f>
        <v>277828148.82862437</v>
      </c>
      <c r="F92" s="23">
        <f>SUMIFS(Annual_Cost!$Y$2:$Y$1457,Annual_Cost!$A$2:$A$1457,A92,Annual_Cost!$B$2:$B$1457,B92)</f>
        <v>194863073.73965612</v>
      </c>
      <c r="G92" s="23">
        <f>SUMIFS($E$2:E92,$A$2:A92,A92)</f>
        <v>1769345938.5580611</v>
      </c>
      <c r="H92" s="23">
        <f>SUMIFS($F$2:F92,$A$2:A92,A92)</f>
        <v>1392510517.900017</v>
      </c>
      <c r="I92" s="10">
        <v>310068287.63643003</v>
      </c>
      <c r="J92" s="29">
        <f t="shared" si="4"/>
        <v>1.1127215865614839</v>
      </c>
      <c r="K92" s="29">
        <f t="shared" si="5"/>
        <v>2.008744043248158</v>
      </c>
      <c r="L92" s="29">
        <f t="shared" si="6"/>
        <v>0.89602245668667424</v>
      </c>
      <c r="M92" s="29">
        <f t="shared" si="7"/>
        <v>0.62845212332111322</v>
      </c>
    </row>
    <row r="93" spans="1:13">
      <c r="A93" t="s">
        <v>247</v>
      </c>
      <c r="B93" s="20">
        <v>2038</v>
      </c>
      <c r="C93" s="23">
        <f>SUMIFS(Annual_Cost!$Q$2:$Q$1457,Annual_Cost!$A$2:$A$1457,A93,Annual_Cost!$B$2:$B$1457,B93)</f>
        <v>352585266.59966004</v>
      </c>
      <c r="D93" s="23">
        <f>SUMIFS(Annual_Cost!$R$2:$R$1457,Annual_Cost!$A$2:$A$1457,A93,Annual_Cost!$B$2:$B$1457,B93)</f>
        <v>658758889.80270731</v>
      </c>
      <c r="E93" s="23">
        <f>SUMIFS(Annual_Cost!$S$2:$S$1457,Annual_Cost!$A$2:$A$1457,A93,Annual_Cost!$B$2:$B$1457,B93)</f>
        <v>306173623.20304728</v>
      </c>
      <c r="F93" s="23">
        <f>SUMIFS(Annual_Cost!$Y$2:$Y$1457,Annual_Cost!$A$2:$A$1457,A93,Annual_Cost!$B$2:$B$1457,B93)</f>
        <v>208489338.99068141</v>
      </c>
      <c r="G93" s="23">
        <f>SUMIFS($E$2:E93,$A$2:A93,A93)</f>
        <v>2075519561.7611084</v>
      </c>
      <c r="H93" s="23">
        <f>SUMIFS($F$2:F93,$A$2:A93,A93)</f>
        <v>1600999856.8906984</v>
      </c>
      <c r="I93" s="10">
        <v>311532999.13163</v>
      </c>
      <c r="J93" s="29">
        <f t="shared" si="4"/>
        <v>1.1317750208885078</v>
      </c>
      <c r="K93" s="29">
        <f t="shared" si="5"/>
        <v>2.1145717841735481</v>
      </c>
      <c r="L93" s="29">
        <f t="shared" si="6"/>
        <v>0.9827967632850404</v>
      </c>
      <c r="M93" s="29">
        <f t="shared" si="7"/>
        <v>0.66923677289990646</v>
      </c>
    </row>
    <row r="94" spans="1:13">
      <c r="A94" t="s">
        <v>247</v>
      </c>
      <c r="B94" s="20">
        <v>2039</v>
      </c>
      <c r="C94" s="23">
        <f>SUMIFS(Annual_Cost!$Q$2:$Q$1457,Annual_Cost!$A$2:$A$1457,A94,Annual_Cost!$B$2:$B$1457,B94)</f>
        <v>360063583.14083099</v>
      </c>
      <c r="D94" s="23">
        <f>SUMIFS(Annual_Cost!$R$2:$R$1457,Annual_Cost!$A$2:$A$1457,A94,Annual_Cost!$B$2:$B$1457,B94)</f>
        <v>695515356.34803092</v>
      </c>
      <c r="E94" s="23">
        <f>SUMIFS(Annual_Cost!$S$2:$S$1457,Annual_Cost!$A$2:$A$1457,A94,Annual_Cost!$B$2:$B$1457,B94)</f>
        <v>335451773.20719993</v>
      </c>
      <c r="F94" s="23">
        <f>SUMIFS(Annual_Cost!$Y$2:$Y$1457,Annual_Cost!$A$2:$A$1457,A94,Annual_Cost!$B$2:$B$1457,B94)</f>
        <v>221773140.26070911</v>
      </c>
      <c r="G94" s="23">
        <f>SUMIFS($E$2:E94,$A$2:A94,A94)</f>
        <v>2410971334.9683084</v>
      </c>
      <c r="H94" s="23">
        <f>SUMIFS($F$2:F94,$A$2:A94,A94)</f>
        <v>1822772997.1514075</v>
      </c>
      <c r="I94" s="10">
        <v>312936391.85847902</v>
      </c>
      <c r="J94" s="29">
        <f t="shared" si="4"/>
        <v>1.1505967107323989</v>
      </c>
      <c r="K94" s="29">
        <f t="shared" si="5"/>
        <v>2.2225454579362816</v>
      </c>
      <c r="L94" s="29">
        <f t="shared" si="6"/>
        <v>1.0719487472038827</v>
      </c>
      <c r="M94" s="29">
        <f t="shared" si="7"/>
        <v>0.7086844037014487</v>
      </c>
    </row>
    <row r="95" spans="1:13">
      <c r="A95" t="s">
        <v>247</v>
      </c>
      <c r="B95" s="20">
        <v>2040</v>
      </c>
      <c r="C95" s="23">
        <f>SUMIFS(Annual_Cost!$Q$2:$Q$1457,Annual_Cost!$A$2:$A$1457,A95,Annual_Cost!$B$2:$B$1457,B95)</f>
        <v>367445232.13332105</v>
      </c>
      <c r="D95" s="23">
        <f>SUMIFS(Annual_Cost!$R$2:$R$1457,Annual_Cost!$A$2:$A$1457,A95,Annual_Cost!$B$2:$B$1457,B95)</f>
        <v>733084983.53374887</v>
      </c>
      <c r="E95" s="23">
        <f>SUMIFS(Annual_Cost!$S$2:$S$1457,Annual_Cost!$A$2:$A$1457,A95,Annual_Cost!$B$2:$B$1457,B95)</f>
        <v>365639751.4004277</v>
      </c>
      <c r="F95" s="23">
        <f>SUMIFS(Annual_Cost!$Y$2:$Y$1457,Annual_Cost!$A$2:$A$1457,A95,Annual_Cost!$B$2:$B$1457,B95)</f>
        <v>234690242.87953025</v>
      </c>
      <c r="G95" s="23">
        <f>SUMIFS($E$2:E95,$A$2:A95,A95)</f>
        <v>2776611086.3687363</v>
      </c>
      <c r="H95" s="23">
        <f>SUMIFS($F$2:F95,$A$2:A95,A95)</f>
        <v>2057463240.0309377</v>
      </c>
      <c r="I95" s="10">
        <v>314265537.41082901</v>
      </c>
      <c r="J95" s="29">
        <f t="shared" si="4"/>
        <v>1.16921898328601</v>
      </c>
      <c r="K95" s="29">
        <f t="shared" si="5"/>
        <v>2.3326928863199243</v>
      </c>
      <c r="L95" s="29">
        <f t="shared" si="6"/>
        <v>1.1634739030339138</v>
      </c>
      <c r="M95" s="29">
        <f t="shared" si="7"/>
        <v>0.74678962514660785</v>
      </c>
    </row>
    <row r="96" spans="1:13">
      <c r="A96" t="s">
        <v>247</v>
      </c>
      <c r="B96" s="20">
        <v>2041</v>
      </c>
      <c r="C96" s="23">
        <f>SUMIFS(Annual_Cost!$Q$2:$Q$1457,Annual_Cost!$A$2:$A$1457,A96,Annual_Cost!$B$2:$B$1457,B96)</f>
        <v>374804421.69937611</v>
      </c>
      <c r="D96" s="23">
        <f>SUMIFS(Annual_Cost!$R$2:$R$1457,Annual_Cost!$A$2:$A$1457,A96,Annual_Cost!$B$2:$B$1457,B96)</f>
        <v>771602824.01208746</v>
      </c>
      <c r="E96" s="23">
        <f>SUMIFS(Annual_Cost!$S$2:$S$1457,Annual_Cost!$A$2:$A$1457,A96,Annual_Cost!$B$2:$B$1457,B96)</f>
        <v>396798402.31271136</v>
      </c>
      <c r="F96" s="23">
        <f>SUMIFS(Annual_Cost!$Y$2:$Y$1457,Annual_Cost!$A$2:$A$1457,A96,Annual_Cost!$B$2:$B$1457,B96)</f>
        <v>247271645.85664392</v>
      </c>
      <c r="G96" s="23">
        <f>SUMIFS($E$2:E96,$A$2:A96,A96)</f>
        <v>3173409488.6814475</v>
      </c>
      <c r="H96" s="23">
        <f>SUMIFS($F$2:F96,$A$2:A96,A96)</f>
        <v>2304734885.8875818</v>
      </c>
      <c r="I96" s="10">
        <v>315525215.31254798</v>
      </c>
      <c r="J96" s="29">
        <f t="shared" si="4"/>
        <v>1.1878747038587971</v>
      </c>
      <c r="K96" s="29">
        <f t="shared" si="5"/>
        <v>2.4454553441878342</v>
      </c>
      <c r="L96" s="29">
        <f t="shared" si="6"/>
        <v>1.257580640329037</v>
      </c>
      <c r="M96" s="29">
        <f t="shared" si="7"/>
        <v>0.78368267845631756</v>
      </c>
    </row>
    <row r="97" spans="1:13">
      <c r="A97" t="s">
        <v>247</v>
      </c>
      <c r="B97" s="20">
        <v>2042</v>
      </c>
      <c r="C97" s="23">
        <f>SUMIFS(Annual_Cost!$Q$2:$Q$1457,Annual_Cost!$A$2:$A$1457,A97,Annual_Cost!$B$2:$B$1457,B97)</f>
        <v>382112384.55124402</v>
      </c>
      <c r="D97" s="23">
        <f>SUMIFS(Annual_Cost!$R$2:$R$1457,Annual_Cost!$A$2:$A$1457,A97,Annual_Cost!$B$2:$B$1457,B97)</f>
        <v>811005665.39315665</v>
      </c>
      <c r="E97" s="23">
        <f>SUMIFS(Annual_Cost!$S$2:$S$1457,Annual_Cost!$A$2:$A$1457,A97,Annual_Cost!$B$2:$B$1457,B97)</f>
        <v>428893280.84191275</v>
      </c>
      <c r="F97" s="23">
        <f>SUMIFS(Annual_Cost!$Y$2:$Y$1457,Annual_Cost!$A$2:$A$1457,A97,Annual_Cost!$B$2:$B$1457,B97)</f>
        <v>259487488.42167732</v>
      </c>
      <c r="G97" s="23">
        <f>SUMIFS($E$2:E97,$A$2:A97,A97)</f>
        <v>3602302769.5233603</v>
      </c>
      <c r="H97" s="23">
        <f>SUMIFS($F$2:F97,$A$2:A97,A97)</f>
        <v>2564222374.3092589</v>
      </c>
      <c r="I97" s="10">
        <v>316707694.211882</v>
      </c>
      <c r="J97" s="29">
        <f t="shared" si="4"/>
        <v>1.2065143712473412</v>
      </c>
      <c r="K97" s="29">
        <f t="shared" si="5"/>
        <v>2.5607387512681714</v>
      </c>
      <c r="L97" s="29">
        <f t="shared" si="6"/>
        <v>1.3542243800208307</v>
      </c>
      <c r="M97" s="29">
        <f t="shared" si="7"/>
        <v>0.8193280212765417</v>
      </c>
    </row>
    <row r="98" spans="1:13">
      <c r="A98" t="s">
        <v>247</v>
      </c>
      <c r="B98" s="20">
        <v>2043</v>
      </c>
      <c r="C98" s="23">
        <f>SUMIFS(Annual_Cost!$Q$2:$Q$1457,Annual_Cost!$A$2:$A$1457,A98,Annual_Cost!$B$2:$B$1457,B98)</f>
        <v>389471868.82593036</v>
      </c>
      <c r="D98" s="23">
        <f>SUMIFS(Annual_Cost!$R$2:$R$1457,Annual_Cost!$A$2:$A$1457,A98,Annual_Cost!$B$2:$B$1457,B98)</f>
        <v>851506068.39416671</v>
      </c>
      <c r="E98" s="23">
        <f>SUMIFS(Annual_Cost!$S$2:$S$1457,Annual_Cost!$A$2:$A$1457,A98,Annual_Cost!$B$2:$B$1457,B98)</f>
        <v>462034199.56823635</v>
      </c>
      <c r="F98" s="23">
        <f>SUMIFS(Annual_Cost!$Y$2:$Y$1457,Annual_Cost!$A$2:$A$1457,A98,Annual_Cost!$B$2:$B$1457,B98)</f>
        <v>271396397.36068743</v>
      </c>
      <c r="G98" s="23">
        <f>SUMIFS($E$2:E98,$A$2:A98,A98)</f>
        <v>4064336969.0915966</v>
      </c>
      <c r="H98" s="23">
        <f>SUMIFS($F$2:F98,$A$2:A98,A98)</f>
        <v>2835618771.6699462</v>
      </c>
      <c r="I98" s="10">
        <v>317814114.06715202</v>
      </c>
      <c r="J98" s="29">
        <f t="shared" si="4"/>
        <v>1.2254706496252006</v>
      </c>
      <c r="K98" s="29">
        <f t="shared" si="5"/>
        <v>2.6792581912024493</v>
      </c>
      <c r="L98" s="29">
        <f t="shared" si="6"/>
        <v>1.453787541577249</v>
      </c>
      <c r="M98" s="29">
        <f t="shared" si="7"/>
        <v>0.85394696254220848</v>
      </c>
    </row>
    <row r="99" spans="1:13">
      <c r="A99" t="s">
        <v>247</v>
      </c>
      <c r="B99" s="20">
        <v>2044</v>
      </c>
      <c r="C99" s="23">
        <f>SUMIFS(Annual_Cost!$Q$2:$Q$1457,Annual_Cost!$A$2:$A$1457,A99,Annual_Cost!$B$2:$B$1457,B99)</f>
        <v>396656196.17545021</v>
      </c>
      <c r="D99" s="23">
        <f>SUMIFS(Annual_Cost!$R$2:$R$1457,Annual_Cost!$A$2:$A$1457,A99,Annual_Cost!$B$2:$B$1457,B99)</f>
        <v>892612746.04881883</v>
      </c>
      <c r="E99" s="23">
        <f>SUMIFS(Annual_Cost!$S$2:$S$1457,Annual_Cost!$A$2:$A$1457,A99,Annual_Cost!$B$2:$B$1457,B99)</f>
        <v>495956549.87336874</v>
      </c>
      <c r="F99" s="23">
        <f>SUMIFS(Annual_Cost!$Y$2:$Y$1457,Annual_Cost!$A$2:$A$1457,A99,Annual_Cost!$B$2:$B$1457,B99)</f>
        <v>282837090.29863375</v>
      </c>
      <c r="G99" s="23">
        <f>SUMIFS($E$2:E99,$A$2:A99,A99)</f>
        <v>4560293518.9649658</v>
      </c>
      <c r="H99" s="23">
        <f>SUMIFS($F$2:F99,$A$2:A99,A99)</f>
        <v>3118455861.9685798</v>
      </c>
      <c r="I99" s="10">
        <v>318840890.73215598</v>
      </c>
      <c r="J99" s="29">
        <f t="shared" si="4"/>
        <v>1.2440568562727528</v>
      </c>
      <c r="K99" s="29">
        <f t="shared" si="5"/>
        <v>2.7995554271571241</v>
      </c>
      <c r="L99" s="29">
        <f t="shared" si="6"/>
        <v>1.5554985708843716</v>
      </c>
      <c r="M99" s="29">
        <f t="shared" si="7"/>
        <v>0.88707909970127574</v>
      </c>
    </row>
    <row r="100" spans="1:13">
      <c r="A100" t="s">
        <v>247</v>
      </c>
      <c r="B100" s="20">
        <v>2045</v>
      </c>
      <c r="C100" s="23">
        <f>SUMIFS(Annual_Cost!$Q$2:$Q$1457,Annual_Cost!$A$2:$A$1457,A100,Annual_Cost!$B$2:$B$1457,B100)</f>
        <v>403673582.43512279</v>
      </c>
      <c r="D100" s="23">
        <f>SUMIFS(Annual_Cost!$R$2:$R$1457,Annual_Cost!$A$2:$A$1457,A100,Annual_Cost!$B$2:$B$1457,B100)</f>
        <v>934312651.50068569</v>
      </c>
      <c r="E100" s="23">
        <f>SUMIFS(Annual_Cost!$S$2:$S$1457,Annual_Cost!$A$2:$A$1457,A100,Annual_Cost!$B$2:$B$1457,B100)</f>
        <v>530639069.06556284</v>
      </c>
      <c r="F100" s="23">
        <f>SUMIFS(Annual_Cost!$Y$2:$Y$1457,Annual_Cost!$A$2:$A$1457,A100,Annual_Cost!$B$2:$B$1457,B100)</f>
        <v>293801986.76561022</v>
      </c>
      <c r="G100" s="23">
        <f>SUMIFS($E$2:E100,$A$2:A100,A100)</f>
        <v>5090932588.030529</v>
      </c>
      <c r="H100" s="23">
        <f>SUMIFS($F$2:F100,$A$2:A100,A100)</f>
        <v>3412257848.73419</v>
      </c>
      <c r="I100" s="10">
        <v>319784682.33108002</v>
      </c>
      <c r="J100" s="29">
        <f t="shared" si="4"/>
        <v>1.2623293257592332</v>
      </c>
      <c r="K100" s="29">
        <f t="shared" si="5"/>
        <v>2.9216929487991283</v>
      </c>
      <c r="L100" s="29">
        <f t="shared" si="6"/>
        <v>1.6593636230398949</v>
      </c>
      <c r="M100" s="29">
        <f t="shared" si="7"/>
        <v>0.91874940545598316</v>
      </c>
    </row>
    <row r="101" spans="1:13">
      <c r="A101" t="s">
        <v>247</v>
      </c>
      <c r="B101" s="20">
        <v>2046</v>
      </c>
      <c r="C101" s="23">
        <f>SUMIFS(Annual_Cost!$Q$2:$Q$1457,Annual_Cost!$A$2:$A$1457,A101,Annual_Cost!$B$2:$B$1457,B101)</f>
        <v>410602477.35325503</v>
      </c>
      <c r="D101" s="23">
        <f>SUMIFS(Annual_Cost!$R$2:$R$1457,Annual_Cost!$A$2:$A$1457,A101,Annual_Cost!$B$2:$B$1457,B101)</f>
        <v>976759256.05712485</v>
      </c>
      <c r="E101" s="23">
        <f>SUMIFS(Annual_Cost!$S$2:$S$1457,Annual_Cost!$A$2:$A$1457,A101,Annual_Cost!$B$2:$B$1457,B101)</f>
        <v>566156778.70386982</v>
      </c>
      <c r="F101" s="23">
        <f>SUMIFS(Annual_Cost!$Y$2:$Y$1457,Annual_Cost!$A$2:$A$1457,A101,Annual_Cost!$B$2:$B$1457,B101)</f>
        <v>304337166.44327289</v>
      </c>
      <c r="G101" s="23">
        <f>SUMIFS($E$2:E101,$A$2:A101,A101)</f>
        <v>5657089366.7343988</v>
      </c>
      <c r="H101" s="23">
        <f>SUMIFS($F$2:F101,$A$2:A101,A101)</f>
        <v>3716595015.1774631</v>
      </c>
      <c r="I101" s="10">
        <v>320645615.981408</v>
      </c>
      <c r="J101" s="29">
        <f t="shared" si="4"/>
        <v>1.2805491698257401</v>
      </c>
      <c r="K101" s="29">
        <f t="shared" si="5"/>
        <v>3.0462267605547435</v>
      </c>
      <c r="L101" s="29">
        <f t="shared" si="6"/>
        <v>1.7656775907290037</v>
      </c>
      <c r="M101" s="29">
        <f t="shared" si="7"/>
        <v>0.94913871038523501</v>
      </c>
    </row>
    <row r="102" spans="1:13">
      <c r="A102" t="s">
        <v>247</v>
      </c>
      <c r="B102" s="20">
        <v>2047</v>
      </c>
      <c r="C102" s="23">
        <f>SUMIFS(Annual_Cost!$Q$2:$Q$1457,Annual_Cost!$A$2:$A$1457,A102,Annual_Cost!$B$2:$B$1457,B102)</f>
        <v>417347506.44532669</v>
      </c>
      <c r="D102" s="23">
        <f>SUMIFS(Annual_Cost!$R$2:$R$1457,Annual_Cost!$A$2:$A$1457,A102,Annual_Cost!$B$2:$B$1457,B102)</f>
        <v>1019707474.3733187</v>
      </c>
      <c r="E102" s="23">
        <f>SUMIFS(Annual_Cost!$S$2:$S$1457,Annual_Cost!$A$2:$A$1457,A102,Annual_Cost!$B$2:$B$1457,B102)</f>
        <v>602359967.92799199</v>
      </c>
      <c r="F102" s="23">
        <f>SUMIFS(Annual_Cost!$Y$2:$Y$1457,Annual_Cost!$A$2:$A$1457,A102,Annual_Cost!$B$2:$B$1457,B102)</f>
        <v>314367150.09349376</v>
      </c>
      <c r="G102" s="23">
        <f>SUMIFS($E$2:E102,$A$2:A102,A102)</f>
        <v>6259449334.6623907</v>
      </c>
      <c r="H102" s="23">
        <f>SUMIFS($F$2:F102,$A$2:A102,A102)</f>
        <v>4030962165.270957</v>
      </c>
      <c r="I102" s="10">
        <v>321429520.52287501</v>
      </c>
      <c r="J102" s="29">
        <f t="shared" si="4"/>
        <v>1.2984106306303795</v>
      </c>
      <c r="K102" s="29">
        <f t="shared" si="5"/>
        <v>3.1724138862993749</v>
      </c>
      <c r="L102" s="29">
        <f t="shared" si="6"/>
        <v>1.8740032556689956</v>
      </c>
      <c r="M102" s="29">
        <f t="shared" si="7"/>
        <v>0.97802824576319947</v>
      </c>
    </row>
    <row r="103" spans="1:13">
      <c r="A103" t="s">
        <v>247</v>
      </c>
      <c r="B103" s="20">
        <v>2048</v>
      </c>
      <c r="C103" s="23">
        <f>SUMIFS(Annual_Cost!$Q$2:$Q$1457,Annual_Cost!$A$2:$A$1457,A103,Annual_Cost!$B$2:$B$1457,B103)</f>
        <v>424065196.27236408</v>
      </c>
      <c r="D103" s="23">
        <f>SUMIFS(Annual_Cost!$R$2:$R$1457,Annual_Cost!$A$2:$A$1457,A103,Annual_Cost!$B$2:$B$1457,B103)</f>
        <v>1063506723.5590842</v>
      </c>
      <c r="E103" s="23">
        <f>SUMIFS(Annual_Cost!$S$2:$S$1457,Annual_Cost!$A$2:$A$1457,A103,Annual_Cost!$B$2:$B$1457,B103)</f>
        <v>639441527.28672016</v>
      </c>
      <c r="F103" s="23">
        <f>SUMIFS(Annual_Cost!$Y$2:$Y$1457,Annual_Cost!$A$2:$A$1457,A103,Annual_Cost!$B$2:$B$1457,B103)</f>
        <v>323999745.47946256</v>
      </c>
      <c r="G103" s="23">
        <f>SUMIFS($E$2:E103,$A$2:A103,A103)</f>
        <v>6898890861.949111</v>
      </c>
      <c r="H103" s="23">
        <f>SUMIFS($F$2:F103,$A$2:A103,A103)</f>
        <v>4354961910.7504196</v>
      </c>
      <c r="I103" s="10">
        <v>322136832.26016098</v>
      </c>
      <c r="J103" s="29">
        <f t="shared" si="4"/>
        <v>1.3164132561218107</v>
      </c>
      <c r="K103" s="29">
        <f t="shared" si="5"/>
        <v>3.3014129930357834</v>
      </c>
      <c r="L103" s="29">
        <f t="shared" si="6"/>
        <v>1.9849997369139729</v>
      </c>
      <c r="M103" s="29">
        <f t="shared" si="7"/>
        <v>1.0057829873294248</v>
      </c>
    </row>
    <row r="104" spans="1:13">
      <c r="A104" t="s">
        <v>247</v>
      </c>
      <c r="B104" s="20">
        <v>2049</v>
      </c>
      <c r="C104" s="23">
        <f>SUMIFS(Annual_Cost!$Q$2:$Q$1457,Annual_Cost!$A$2:$A$1457,A104,Annual_Cost!$B$2:$B$1457,B104)</f>
        <v>430596177.48208326</v>
      </c>
      <c r="D104" s="23">
        <f>SUMIFS(Annual_Cost!$R$2:$R$1457,Annual_Cost!$A$2:$A$1457,A104,Annual_Cost!$B$2:$B$1457,B104)</f>
        <v>1107752086.3946023</v>
      </c>
      <c r="E104" s="23">
        <f>SUMIFS(Annual_Cost!$S$2:$S$1457,Annual_Cost!$A$2:$A$1457,A104,Annual_Cost!$B$2:$B$1457,B104)</f>
        <v>677155908.9125191</v>
      </c>
      <c r="F104" s="23">
        <f>SUMIFS(Annual_Cost!$Y$2:$Y$1457,Annual_Cost!$A$2:$A$1457,A104,Annual_Cost!$B$2:$B$1457,B104)</f>
        <v>333115836.35571206</v>
      </c>
      <c r="G104" s="23">
        <f>SUMIFS($E$2:E104,$A$2:A104,A104)</f>
        <v>7576046770.8616304</v>
      </c>
      <c r="H104" s="23">
        <f>SUMIFS($F$2:F104,$A$2:A104,A104)</f>
        <v>4688077747.1061316</v>
      </c>
      <c r="I104" s="10">
        <v>322765819.75268102</v>
      </c>
      <c r="J104" s="29">
        <f t="shared" si="4"/>
        <v>1.3340823319272999</v>
      </c>
      <c r="K104" s="29">
        <f t="shared" si="5"/>
        <v>3.4320613231085506</v>
      </c>
      <c r="L104" s="29">
        <f t="shared" si="6"/>
        <v>2.0979789911812508</v>
      </c>
      <c r="M104" s="29">
        <f t="shared" si="7"/>
        <v>1.0320666438935875</v>
      </c>
    </row>
    <row r="105" spans="1:13">
      <c r="A105" t="s">
        <v>247</v>
      </c>
      <c r="B105" s="20">
        <v>2050</v>
      </c>
      <c r="C105" s="23">
        <f>SUMIFS(Annual_Cost!$Q$2:$Q$1457,Annual_Cost!$A$2:$A$1457,A105,Annual_Cost!$B$2:$B$1457,B105)</f>
        <v>436916036.21196306</v>
      </c>
      <c r="D105" s="23">
        <f>SUMIFS(Annual_Cost!$R$2:$R$1457,Annual_Cost!$A$2:$A$1457,A105,Annual_Cost!$B$2:$B$1457,B105)</f>
        <v>1152344403.492769</v>
      </c>
      <c r="E105" s="23">
        <f>SUMIFS(Annual_Cost!$S$2:$S$1457,Annual_Cost!$A$2:$A$1457,A105,Annual_Cost!$B$2:$B$1457,B105)</f>
        <v>715428367.28080583</v>
      </c>
      <c r="F105" s="23">
        <f>SUMIFS(Annual_Cost!$Y$2:$Y$1457,Annual_Cost!$A$2:$A$1457,A105,Annual_Cost!$B$2:$B$1457,B105)</f>
        <v>341692572.62108904</v>
      </c>
      <c r="G105" s="23">
        <f>SUMIFS($E$2:E105,$A$2:A105,A105)</f>
        <v>8291475138.142436</v>
      </c>
      <c r="H105" s="23">
        <f>SUMIFS($F$2:F105,$A$2:A105,A105)</f>
        <v>5029770319.7272205</v>
      </c>
      <c r="I105" s="10">
        <v>323312042.56328499</v>
      </c>
      <c r="J105" s="29">
        <f t="shared" si="4"/>
        <v>1.3513756949725781</v>
      </c>
      <c r="K105" s="29">
        <f t="shared" si="5"/>
        <v>3.5641864570114472</v>
      </c>
      <c r="L105" s="29">
        <f t="shared" si="6"/>
        <v>2.2128107620388686</v>
      </c>
      <c r="M105" s="29">
        <f t="shared" si="7"/>
        <v>1.056850743671901</v>
      </c>
    </row>
    <row r="106" spans="1:13">
      <c r="A106" t="s">
        <v>250</v>
      </c>
      <c r="B106" s="20">
        <v>2025</v>
      </c>
      <c r="C106" s="23">
        <f>SUMIFS(Annual_Cost!$Q$2:$Q$1457,Annual_Cost!$A$2:$A$1457,A106,Annual_Cost!$B$2:$B$1457,B106)</f>
        <v>9078560.7446619552</v>
      </c>
      <c r="D106" s="23">
        <f>SUMIFS(Annual_Cost!$R$2:$R$1457,Annual_Cost!$A$2:$A$1457,A106,Annual_Cost!$B$2:$B$1457,B106)</f>
        <v>9630730.7271217797</v>
      </c>
      <c r="E106" s="23">
        <f>SUMIFS(Annual_Cost!$S$2:$S$1457,Annual_Cost!$A$2:$A$1457,A106,Annual_Cost!$B$2:$B$1457,B106)</f>
        <v>552169.98245982453</v>
      </c>
      <c r="F106" s="23">
        <f>SUMIFS(Annual_Cost!$Y$2:$Y$1457,Annual_Cost!$A$2:$A$1457,A106,Annual_Cost!$B$2:$B$1457,B106)</f>
        <v>552169.98245982453</v>
      </c>
      <c r="G106" s="23">
        <f>SUMIFS($E$2:E106,$A$2:A106,A106)</f>
        <v>552169.98245982453</v>
      </c>
      <c r="H106" s="23">
        <f>SUMIFS($F$2:F106,$A$2:A106,A106)</f>
        <v>552169.98245982453</v>
      </c>
      <c r="I106" s="10">
        <v>288391907.64445603</v>
      </c>
      <c r="J106" s="29">
        <f t="shared" si="4"/>
        <v>3.1479942758499517E-2</v>
      </c>
      <c r="K106" s="29">
        <f t="shared" si="5"/>
        <v>3.339459420267446E-2</v>
      </c>
      <c r="L106" s="29">
        <f t="shared" si="6"/>
        <v>1.914651444174943E-3</v>
      </c>
      <c r="M106" s="29">
        <f t="shared" si="7"/>
        <v>1.914651444174943E-3</v>
      </c>
    </row>
    <row r="107" spans="1:13">
      <c r="A107" t="s">
        <v>250</v>
      </c>
      <c r="B107" s="20">
        <v>2026</v>
      </c>
      <c r="C107" s="23">
        <f>SUMIFS(Annual_Cost!$Q$2:$Q$1457,Annual_Cost!$A$2:$A$1457,A107,Annual_Cost!$B$2:$B$1457,B107)</f>
        <v>8701484.597588433</v>
      </c>
      <c r="D107" s="23">
        <f>SUMIFS(Annual_Cost!$R$2:$R$1457,Annual_Cost!$A$2:$A$1457,A107,Annual_Cost!$B$2:$B$1457,B107)</f>
        <v>9760212.1879310608</v>
      </c>
      <c r="E107" s="23">
        <f>SUMIFS(Annual_Cost!$S$2:$S$1457,Annual_Cost!$A$2:$A$1457,A107,Annual_Cost!$B$2:$B$1457,B107)</f>
        <v>1058727.5903426278</v>
      </c>
      <c r="F107" s="23">
        <f>SUMIFS(Annual_Cost!$Y$2:$Y$1457,Annual_Cost!$A$2:$A$1457,A107,Annual_Cost!$B$2:$B$1457,B107)</f>
        <v>1027890.8644103183</v>
      </c>
      <c r="G107" s="23">
        <f>SUMIFS($E$2:E107,$A$2:A107,A107)</f>
        <v>1610897.5728024524</v>
      </c>
      <c r="H107" s="23">
        <f>SUMIFS($F$2:F107,$A$2:A107,A107)</f>
        <v>1580060.846870143</v>
      </c>
      <c r="I107" s="10">
        <v>290472130.233437</v>
      </c>
      <c r="J107" s="29">
        <f t="shared" si="4"/>
        <v>2.9956349308264144E-2</v>
      </c>
      <c r="K107" s="29">
        <f t="shared" si="5"/>
        <v>3.3601200156749278E-2</v>
      </c>
      <c r="L107" s="29">
        <f t="shared" si="6"/>
        <v>3.6448508484851361E-3</v>
      </c>
      <c r="M107" s="29">
        <f t="shared" si="7"/>
        <v>3.5386901441603266E-3</v>
      </c>
    </row>
    <row r="108" spans="1:13">
      <c r="A108" t="s">
        <v>250</v>
      </c>
      <c r="B108" s="20">
        <v>2027</v>
      </c>
      <c r="C108" s="23">
        <f>SUMIFS(Annual_Cost!$Q$2:$Q$1457,Annual_Cost!$A$2:$A$1457,A108,Annual_Cost!$B$2:$B$1457,B108)</f>
        <v>8324044.2582230698</v>
      </c>
      <c r="D108" s="23">
        <f>SUMIFS(Annual_Cost!$R$2:$R$1457,Annual_Cost!$A$2:$A$1457,A108,Annual_Cost!$B$2:$B$1457,B108)</f>
        <v>9843631.1434192806</v>
      </c>
      <c r="E108" s="23">
        <f>SUMIFS(Annual_Cost!$S$2:$S$1457,Annual_Cost!$A$2:$A$1457,A108,Annual_Cost!$B$2:$B$1457,B108)</f>
        <v>1519586.8851962108</v>
      </c>
      <c r="F108" s="23">
        <f>SUMIFS(Annual_Cost!$Y$2:$Y$1457,Annual_Cost!$A$2:$A$1457,A108,Annual_Cost!$B$2:$B$1457,B108)</f>
        <v>1432356.3815592523</v>
      </c>
      <c r="G108" s="23">
        <f>SUMIFS($E$2:E108,$A$2:A108,A108)</f>
        <v>3130484.4579986632</v>
      </c>
      <c r="H108" s="23">
        <f>SUMIFS($F$2:F108,$A$2:A108,A108)</f>
        <v>3012417.2284293952</v>
      </c>
      <c r="I108" s="10">
        <v>292505080.826208</v>
      </c>
      <c r="J108" s="29">
        <f t="shared" si="4"/>
        <v>2.8457776646856961E-2</v>
      </c>
      <c r="K108" s="29">
        <f t="shared" si="5"/>
        <v>3.3652855244821811E-2</v>
      </c>
      <c r="L108" s="29">
        <f t="shared" si="6"/>
        <v>5.1950785979648466E-3</v>
      </c>
      <c r="M108" s="29">
        <f t="shared" si="7"/>
        <v>4.896859834069984E-3</v>
      </c>
    </row>
    <row r="109" spans="1:13">
      <c r="A109" t="s">
        <v>250</v>
      </c>
      <c r="B109" s="20">
        <v>2028</v>
      </c>
      <c r="C109" s="23">
        <f>SUMIFS(Annual_Cost!$Q$2:$Q$1457,Annual_Cost!$A$2:$A$1457,A109,Annual_Cost!$B$2:$B$1457,B109)</f>
        <v>7931104.0698390463</v>
      </c>
      <c r="D109" s="23">
        <f>SUMIFS(Annual_Cost!$R$2:$R$1457,Annual_Cost!$A$2:$A$1457,A109,Annual_Cost!$B$2:$B$1457,B109)</f>
        <v>9862074.2225019615</v>
      </c>
      <c r="E109" s="23">
        <f>SUMIFS(Annual_Cost!$S$2:$S$1457,Annual_Cost!$A$2:$A$1457,A109,Annual_Cost!$B$2:$B$1457,B109)</f>
        <v>1930970.1526629152</v>
      </c>
      <c r="F109" s="23">
        <f>SUMIFS(Annual_Cost!$Y$2:$Y$1457,Annual_Cost!$A$2:$A$1457,A109,Annual_Cost!$B$2:$B$1457,B109)</f>
        <v>1767111.2296693642</v>
      </c>
      <c r="G109" s="23">
        <f>SUMIFS($E$2:E109,$A$2:A109,A109)</f>
        <v>5061454.6106615784</v>
      </c>
      <c r="H109" s="23">
        <f>SUMIFS($F$2:F109,$A$2:A109,A109)</f>
        <v>4779528.4580987599</v>
      </c>
      <c r="I109" s="10">
        <v>294484707.92155403</v>
      </c>
      <c r="J109" s="29">
        <f t="shared" si="4"/>
        <v>2.6932142337087888E-2</v>
      </c>
      <c r="K109" s="29">
        <f t="shared" si="5"/>
        <v>3.3489257530917561E-2</v>
      </c>
      <c r="L109" s="29">
        <f t="shared" si="6"/>
        <v>6.5571151938296724E-3</v>
      </c>
      <c r="M109" s="29">
        <f t="shared" si="7"/>
        <v>6.0006892790511008E-3</v>
      </c>
    </row>
    <row r="110" spans="1:13">
      <c r="A110" t="s">
        <v>250</v>
      </c>
      <c r="B110" s="20">
        <v>2029</v>
      </c>
      <c r="C110" s="23">
        <f>SUMIFS(Annual_Cost!$Q$2:$Q$1457,Annual_Cost!$A$2:$A$1457,A110,Annual_Cost!$B$2:$B$1457,B110)</f>
        <v>7539950.997262232</v>
      </c>
      <c r="D110" s="23">
        <f>SUMIFS(Annual_Cost!$R$2:$R$1457,Annual_Cost!$A$2:$A$1457,A110,Annual_Cost!$B$2:$B$1457,B110)</f>
        <v>9835226.8627090324</v>
      </c>
      <c r="E110" s="23">
        <f>SUMIFS(Annual_Cost!$S$2:$S$1457,Annual_Cost!$A$2:$A$1457,A110,Annual_Cost!$B$2:$B$1457,B110)</f>
        <v>2295275.8654468004</v>
      </c>
      <c r="F110" s="23">
        <f>SUMIFS(Annual_Cost!$Y$2:$Y$1457,Annual_Cost!$A$2:$A$1457,A110,Annual_Cost!$B$2:$B$1457,B110)</f>
        <v>2039322.8778429558</v>
      </c>
      <c r="G110" s="23">
        <f>SUMIFS($E$2:E110,$A$2:A110,A110)</f>
        <v>7356730.4761083787</v>
      </c>
      <c r="H110" s="23">
        <f>SUMIFS($F$2:F110,$A$2:A110,A110)</f>
        <v>6818851.3359417152</v>
      </c>
      <c r="I110" s="10">
        <v>296414030.31142998</v>
      </c>
      <c r="J110" s="29">
        <f t="shared" si="4"/>
        <v>2.5437227075048766E-2</v>
      </c>
      <c r="K110" s="29">
        <f t="shared" si="5"/>
        <v>3.31807062316705E-2</v>
      </c>
      <c r="L110" s="29">
        <f t="shared" si="6"/>
        <v>7.7434791566217322E-3</v>
      </c>
      <c r="M110" s="29">
        <f t="shared" si="7"/>
        <v>6.8799809364635117E-3</v>
      </c>
    </row>
    <row r="111" spans="1:13">
      <c r="A111" t="s">
        <v>250</v>
      </c>
      <c r="B111" s="20">
        <v>2030</v>
      </c>
      <c r="C111" s="23">
        <f>SUMIFS(Annual_Cost!$Q$2:$Q$1457,Annual_Cost!$A$2:$A$1457,A111,Annual_Cost!$B$2:$B$1457,B111)</f>
        <v>7158036.9008171167</v>
      </c>
      <c r="D111" s="23">
        <f>SUMIFS(Annual_Cost!$R$2:$R$1457,Annual_Cost!$A$2:$A$1457,A111,Annual_Cost!$B$2:$B$1457,B111)</f>
        <v>9773549.7263336815</v>
      </c>
      <c r="E111" s="23">
        <f>SUMIFS(Annual_Cost!$S$2:$S$1457,Annual_Cost!$A$2:$A$1457,A111,Annual_Cost!$B$2:$B$1457,B111)</f>
        <v>2615512.8255165648</v>
      </c>
      <c r="F111" s="23">
        <f>SUMIFS(Annual_Cost!$Y$2:$Y$1457,Annual_Cost!$A$2:$A$1457,A111,Annual_Cost!$B$2:$B$1457,B111)</f>
        <v>2256164.3389600343</v>
      </c>
      <c r="G111" s="23">
        <f>SUMIFS($E$2:E111,$A$2:A111,A111)</f>
        <v>9972243.3016249426</v>
      </c>
      <c r="H111" s="23">
        <f>SUMIFS($F$2:F111,$A$2:A111,A111)</f>
        <v>9075015.6749017499</v>
      </c>
      <c r="I111" s="10">
        <v>298289404.664994</v>
      </c>
      <c r="J111" s="29">
        <f t="shared" si="4"/>
        <v>2.3996953257043239E-2</v>
      </c>
      <c r="K111" s="29">
        <f t="shared" si="5"/>
        <v>3.2765326469809619E-2</v>
      </c>
      <c r="L111" s="29">
        <f t="shared" si="6"/>
        <v>8.7683732127663821E-3</v>
      </c>
      <c r="M111" s="29">
        <f t="shared" si="7"/>
        <v>7.5636757580910766E-3</v>
      </c>
    </row>
    <row r="112" spans="1:13">
      <c r="A112" t="s">
        <v>250</v>
      </c>
      <c r="B112" s="20">
        <v>2031</v>
      </c>
      <c r="C112" s="23">
        <f>SUMIFS(Annual_Cost!$Q$2:$Q$1457,Annual_Cost!$A$2:$A$1457,A112,Annual_Cost!$B$2:$B$1457,B112)</f>
        <v>6772289.3675293997</v>
      </c>
      <c r="D112" s="23">
        <f>SUMIFS(Annual_Cost!$R$2:$R$1457,Annual_Cost!$A$2:$A$1457,A112,Annual_Cost!$B$2:$B$1457,B112)</f>
        <v>9660047.3294353392</v>
      </c>
      <c r="E112" s="23">
        <f>SUMIFS(Annual_Cost!$S$2:$S$1457,Annual_Cost!$A$2:$A$1457,A112,Annual_Cost!$B$2:$B$1457,B112)</f>
        <v>2887757.9619059395</v>
      </c>
      <c r="F112" s="23">
        <f>SUMIFS(Annual_Cost!$Y$2:$Y$1457,Annual_Cost!$A$2:$A$1457,A112,Annual_Cost!$B$2:$B$1457,B112)</f>
        <v>2418451.8302091006</v>
      </c>
      <c r="G112" s="23">
        <f>SUMIFS($E$2:E112,$A$2:A112,A112)</f>
        <v>12860001.263530882</v>
      </c>
      <c r="H112" s="23">
        <f>SUMIFS($F$2:F112,$A$2:A112,A112)</f>
        <v>11493467.505110851</v>
      </c>
      <c r="I112" s="10">
        <v>300119636.92551899</v>
      </c>
      <c r="J112" s="29">
        <f t="shared" si="4"/>
        <v>2.2565299081746145E-2</v>
      </c>
      <c r="K112" s="29">
        <f t="shared" si="5"/>
        <v>3.218732179071869E-2</v>
      </c>
      <c r="L112" s="29">
        <f t="shared" si="6"/>
        <v>9.6220227089725465E-3</v>
      </c>
      <c r="M112" s="29">
        <f t="shared" si="7"/>
        <v>8.0582925362171175E-3</v>
      </c>
    </row>
    <row r="113" spans="1:13">
      <c r="A113" t="s">
        <v>250</v>
      </c>
      <c r="B113" s="20">
        <v>2032</v>
      </c>
      <c r="C113" s="23">
        <f>SUMIFS(Annual_Cost!$Q$2:$Q$1457,Annual_Cost!$A$2:$A$1457,A113,Annual_Cost!$B$2:$B$1457,B113)</f>
        <v>6393925.0011615381</v>
      </c>
      <c r="D113" s="23">
        <f>SUMIFS(Annual_Cost!$R$2:$R$1457,Annual_Cost!$A$2:$A$1457,A113,Annual_Cost!$B$2:$B$1457,B113)</f>
        <v>9510650.5812196936</v>
      </c>
      <c r="E113" s="23">
        <f>SUMIFS(Annual_Cost!$S$2:$S$1457,Annual_Cost!$A$2:$A$1457,A113,Annual_Cost!$B$2:$B$1457,B113)</f>
        <v>3116725.5800581556</v>
      </c>
      <c r="F113" s="23">
        <f>SUMIFS(Annual_Cost!$Y$2:$Y$1457,Annual_Cost!$A$2:$A$1457,A113,Annual_Cost!$B$2:$B$1457,B113)</f>
        <v>2534183.1123319766</v>
      </c>
      <c r="G113" s="23">
        <f>SUMIFS($E$2:E113,$A$2:A113,A113)</f>
        <v>15976726.843589038</v>
      </c>
      <c r="H113" s="23">
        <f>SUMIFS($F$2:F113,$A$2:A113,A113)</f>
        <v>14027650.617442828</v>
      </c>
      <c r="I113" s="10">
        <v>301904628.08354098</v>
      </c>
      <c r="J113" s="29">
        <f t="shared" si="4"/>
        <v>2.1178625322008163E-2</v>
      </c>
      <c r="K113" s="29">
        <f t="shared" si="5"/>
        <v>3.1502168885559352E-2</v>
      </c>
      <c r="L113" s="29">
        <f t="shared" si="6"/>
        <v>1.0323543563551191E-2</v>
      </c>
      <c r="M113" s="29">
        <f t="shared" si="7"/>
        <v>8.3939856385067905E-3</v>
      </c>
    </row>
    <row r="114" spans="1:13">
      <c r="A114" t="s">
        <v>250</v>
      </c>
      <c r="B114" s="20">
        <v>2033</v>
      </c>
      <c r="C114" s="23">
        <f>SUMIFS(Annual_Cost!$Q$2:$Q$1457,Annual_Cost!$A$2:$A$1457,A114,Annual_Cost!$B$2:$B$1457,B114)</f>
        <v>6022521.4693927653</v>
      </c>
      <c r="D114" s="23">
        <f>SUMIFS(Annual_Cost!$R$2:$R$1457,Annual_Cost!$A$2:$A$1457,A114,Annual_Cost!$B$2:$B$1457,B114)</f>
        <v>9326023.7481078412</v>
      </c>
      <c r="E114" s="23">
        <f>SUMIFS(Annual_Cost!$S$2:$S$1457,Annual_Cost!$A$2:$A$1457,A114,Annual_Cost!$B$2:$B$1457,B114)</f>
        <v>3303502.2787150759</v>
      </c>
      <c r="F114" s="23">
        <f>SUMIFS(Annual_Cost!$Y$2:$Y$1457,Annual_Cost!$A$2:$A$1457,A114,Annual_Cost!$B$2:$B$1457,B114)</f>
        <v>2607815.2043948099</v>
      </c>
      <c r="G114" s="23">
        <f>SUMIFS($E$2:E114,$A$2:A114,A114)</f>
        <v>19280229.122304112</v>
      </c>
      <c r="H114" s="23">
        <f>SUMIFS($F$2:F114,$A$2:A114,A114)</f>
        <v>16635465.821837638</v>
      </c>
      <c r="I114" s="10">
        <v>303644277.16916001</v>
      </c>
      <c r="J114" s="29">
        <f t="shared" si="4"/>
        <v>1.9834134618113099E-2</v>
      </c>
      <c r="K114" s="29">
        <f t="shared" si="5"/>
        <v>3.0713648994320813E-2</v>
      </c>
      <c r="L114" s="29">
        <f t="shared" si="6"/>
        <v>1.0879514376207714E-2</v>
      </c>
      <c r="M114" s="29">
        <f t="shared" si="7"/>
        <v>8.588389113429587E-3</v>
      </c>
    </row>
    <row r="115" spans="1:13">
      <c r="A115" t="s">
        <v>250</v>
      </c>
      <c r="B115" s="20">
        <v>2034</v>
      </c>
      <c r="C115" s="23">
        <f>SUMIFS(Annual_Cost!$Q$2:$Q$1457,Annual_Cost!$A$2:$A$1457,A115,Annual_Cost!$B$2:$B$1457,B115)</f>
        <v>5648526.9934225548</v>
      </c>
      <c r="D115" s="23">
        <f>SUMIFS(Annual_Cost!$R$2:$R$1457,Annual_Cost!$A$2:$A$1457,A115,Annual_Cost!$B$2:$B$1457,B115)</f>
        <v>9092010.4775940832</v>
      </c>
      <c r="E115" s="23">
        <f>SUMIFS(Annual_Cost!$S$2:$S$1457,Annual_Cost!$A$2:$A$1457,A115,Annual_Cost!$B$2:$B$1457,B115)</f>
        <v>3443483.4841715284</v>
      </c>
      <c r="F115" s="23">
        <f>SUMIFS(Annual_Cost!$Y$2:$Y$1457,Annual_Cost!$A$2:$A$1457,A115,Annual_Cost!$B$2:$B$1457,B115)</f>
        <v>2639143.3598179901</v>
      </c>
      <c r="G115" s="23">
        <f>SUMIFS($E$2:E115,$A$2:A115,A115)</f>
        <v>22723712.60647564</v>
      </c>
      <c r="H115" s="23">
        <f>SUMIFS($F$2:F115,$A$2:A115,A115)</f>
        <v>19274609.181655627</v>
      </c>
      <c r="I115" s="10">
        <v>305332541.18498403</v>
      </c>
      <c r="J115" s="29">
        <f t="shared" si="4"/>
        <v>1.8499590549703075E-2</v>
      </c>
      <c r="K115" s="29">
        <f t="shared" si="5"/>
        <v>2.9777404145356845E-2</v>
      </c>
      <c r="L115" s="29">
        <f t="shared" si="6"/>
        <v>1.1277813595653772E-2</v>
      </c>
      <c r="M115" s="29">
        <f t="shared" si="7"/>
        <v>8.6435050439614934E-3</v>
      </c>
    </row>
    <row r="116" spans="1:13">
      <c r="A116" t="s">
        <v>250</v>
      </c>
      <c r="B116" s="20">
        <v>2035</v>
      </c>
      <c r="C116" s="23">
        <f>SUMIFS(Annual_Cost!$Q$2:$Q$1457,Annual_Cost!$A$2:$A$1457,A116,Annual_Cost!$B$2:$B$1457,B116)</f>
        <v>5273032.8015188817</v>
      </c>
      <c r="D116" s="23">
        <f>SUMIFS(Annual_Cost!$R$2:$R$1457,Annual_Cost!$A$2:$A$1457,A116,Annual_Cost!$B$2:$B$1457,B116)</f>
        <v>8809893.3764511012</v>
      </c>
      <c r="E116" s="23">
        <f>SUMIFS(Annual_Cost!$S$2:$S$1457,Annual_Cost!$A$2:$A$1457,A116,Annual_Cost!$B$2:$B$1457,B116)</f>
        <v>3536860.5749322195</v>
      </c>
      <c r="F116" s="23">
        <f>SUMIFS(Annual_Cost!$Y$2:$Y$1457,Annual_Cost!$A$2:$A$1457,A116,Annual_Cost!$B$2:$B$1457,B116)</f>
        <v>2631756.4316451973</v>
      </c>
      <c r="G116" s="23">
        <f>SUMIFS($E$2:E116,$A$2:A116,A116)</f>
        <v>26260573.181407861</v>
      </c>
      <c r="H116" s="23">
        <f>SUMIFS($F$2:F116,$A$2:A116,A116)</f>
        <v>21906365.613300823</v>
      </c>
      <c r="I116" s="10">
        <v>306964650.16711998</v>
      </c>
      <c r="J116" s="29">
        <f t="shared" si="4"/>
        <v>1.7177980587172164E-2</v>
      </c>
      <c r="K116" s="29">
        <f t="shared" si="5"/>
        <v>2.8700025790118679E-2</v>
      </c>
      <c r="L116" s="29">
        <f t="shared" si="6"/>
        <v>1.1522045202946514E-2</v>
      </c>
      <c r="M116" s="29">
        <f t="shared" si="7"/>
        <v>8.5734837226775027E-3</v>
      </c>
    </row>
    <row r="117" spans="1:13">
      <c r="A117" t="s">
        <v>250</v>
      </c>
      <c r="B117" s="20">
        <v>2036</v>
      </c>
      <c r="C117" s="23">
        <f>SUMIFS(Annual_Cost!$Q$2:$Q$1457,Annual_Cost!$A$2:$A$1457,A117,Annual_Cost!$B$2:$B$1457,B117)</f>
        <v>4894918.6919735763</v>
      </c>
      <c r="D117" s="23">
        <f>SUMIFS(Annual_Cost!$R$2:$R$1457,Annual_Cost!$A$2:$A$1457,A117,Annual_Cost!$B$2:$B$1457,B117)</f>
        <v>8477382.165884858</v>
      </c>
      <c r="E117" s="23">
        <f>SUMIFS(Annual_Cost!$S$2:$S$1457,Annual_Cost!$A$2:$A$1457,A117,Annual_Cost!$B$2:$B$1457,B117)</f>
        <v>3582463.4739112817</v>
      </c>
      <c r="F117" s="23">
        <f>SUMIFS(Annual_Cost!$Y$2:$Y$1457,Annual_Cost!$A$2:$A$1457,A117,Annual_Cost!$B$2:$B$1457,B117)</f>
        <v>2588047.8361914251</v>
      </c>
      <c r="G117" s="23">
        <f>SUMIFS($E$2:E117,$A$2:A117,A117)</f>
        <v>29843036.655319143</v>
      </c>
      <c r="H117" s="23">
        <f>SUMIFS($F$2:F117,$A$2:A117,A117)</f>
        <v>24494413.449492246</v>
      </c>
      <c r="I117" s="10">
        <v>308542769.75662202</v>
      </c>
      <c r="J117" s="29">
        <f t="shared" si="4"/>
        <v>1.5864635868261243E-2</v>
      </c>
      <c r="K117" s="29">
        <f t="shared" si="5"/>
        <v>2.7475549573149297E-2</v>
      </c>
      <c r="L117" s="29">
        <f t="shared" si="6"/>
        <v>1.1610913704888053E-2</v>
      </c>
      <c r="M117" s="29">
        <f t="shared" si="7"/>
        <v>8.3879711011632923E-3</v>
      </c>
    </row>
    <row r="118" spans="1:13">
      <c r="A118" t="s">
        <v>250</v>
      </c>
      <c r="B118" s="20">
        <v>2037</v>
      </c>
      <c r="C118" s="23">
        <f>SUMIFS(Annual_Cost!$Q$2:$Q$1457,Annual_Cost!$A$2:$A$1457,A118,Annual_Cost!$B$2:$B$1457,B118)</f>
        <v>4515386.7438614769</v>
      </c>
      <c r="D118" s="23">
        <f>SUMIFS(Annual_Cost!$R$2:$R$1457,Annual_Cost!$A$2:$A$1457,A118,Annual_Cost!$B$2:$B$1457,B118)</f>
        <v>8096073.6828535553</v>
      </c>
      <c r="E118" s="23">
        <f>SUMIFS(Annual_Cost!$S$2:$S$1457,Annual_Cost!$A$2:$A$1457,A118,Annual_Cost!$B$2:$B$1457,B118)</f>
        <v>3580686.9389920784</v>
      </c>
      <c r="F118" s="23">
        <f>SUMIFS(Annual_Cost!$Y$2:$Y$1457,Annual_Cost!$A$2:$A$1457,A118,Annual_Cost!$B$2:$B$1457,B118)</f>
        <v>2511421.7762788082</v>
      </c>
      <c r="G118" s="23">
        <f>SUMIFS($E$2:E118,$A$2:A118,A118)</f>
        <v>33423723.594311222</v>
      </c>
      <c r="H118" s="23">
        <f>SUMIFS($F$2:F118,$A$2:A118,A118)</f>
        <v>27005835.225771055</v>
      </c>
      <c r="I118" s="10">
        <v>310068287.63643003</v>
      </c>
      <c r="J118" s="29">
        <f t="shared" si="4"/>
        <v>1.4562555810789605E-2</v>
      </c>
      <c r="K118" s="29">
        <f t="shared" si="5"/>
        <v>2.6110615002159106E-2</v>
      </c>
      <c r="L118" s="29">
        <f t="shared" si="6"/>
        <v>1.1548059191369503E-2</v>
      </c>
      <c r="M118" s="29">
        <f t="shared" si="7"/>
        <v>8.0995763721041052E-3</v>
      </c>
    </row>
    <row r="119" spans="1:13">
      <c r="A119" t="s">
        <v>250</v>
      </c>
      <c r="B119" s="20">
        <v>2038</v>
      </c>
      <c r="C119" s="23">
        <f>SUMIFS(Annual_Cost!$Q$2:$Q$1457,Annual_Cost!$A$2:$A$1457,A119,Annual_Cost!$B$2:$B$1457,B119)</f>
        <v>4314377.6041020099</v>
      </c>
      <c r="D119" s="23">
        <f>SUMIFS(Annual_Cost!$R$2:$R$1457,Annual_Cost!$A$2:$A$1457,A119,Annual_Cost!$B$2:$B$1457,B119)</f>
        <v>7999540.7796386145</v>
      </c>
      <c r="E119" s="23">
        <f>SUMIFS(Annual_Cost!$S$2:$S$1457,Annual_Cost!$A$2:$A$1457,A119,Annual_Cost!$B$2:$B$1457,B119)</f>
        <v>3685163.1755366046</v>
      </c>
      <c r="F119" s="23">
        <f>SUMIFS(Annual_Cost!$Y$2:$Y$1457,Annual_Cost!$A$2:$A$1457,A119,Annual_Cost!$B$2:$B$1457,B119)</f>
        <v>2509416.8024751656</v>
      </c>
      <c r="G119" s="23">
        <f>SUMIFS($E$2:E119,$A$2:A119,A119)</f>
        <v>37108886.769847825</v>
      </c>
      <c r="H119" s="23">
        <f>SUMIFS($F$2:F119,$A$2:A119,A119)</f>
        <v>29515252.02824622</v>
      </c>
      <c r="I119" s="10">
        <v>311532999.13163</v>
      </c>
      <c r="J119" s="29">
        <f t="shared" si="4"/>
        <v>1.3848862291082956E-2</v>
      </c>
      <c r="K119" s="29">
        <f t="shared" si="5"/>
        <v>2.56779885339165E-2</v>
      </c>
      <c r="L119" s="29">
        <f t="shared" si="6"/>
        <v>1.1829126242833546E-2</v>
      </c>
      <c r="M119" s="29">
        <f t="shared" si="7"/>
        <v>8.0550593660059684E-3</v>
      </c>
    </row>
    <row r="120" spans="1:13">
      <c r="A120" t="s">
        <v>250</v>
      </c>
      <c r="B120" s="20">
        <v>2039</v>
      </c>
      <c r="C120" s="23">
        <f>SUMIFS(Annual_Cost!$Q$2:$Q$1457,Annual_Cost!$A$2:$A$1457,A120,Annual_Cost!$B$2:$B$1457,B120)</f>
        <v>4118098.0311590498</v>
      </c>
      <c r="D120" s="23">
        <f>SUMIFS(Annual_Cost!$R$2:$R$1457,Annual_Cost!$A$2:$A$1457,A120,Annual_Cost!$B$2:$B$1457,B120)</f>
        <v>7887499.7543610241</v>
      </c>
      <c r="E120" s="23">
        <f>SUMIFS(Annual_Cost!$S$2:$S$1457,Annual_Cost!$A$2:$A$1457,A120,Annual_Cost!$B$2:$B$1457,B120)</f>
        <v>3769401.7232019743</v>
      </c>
      <c r="F120" s="23">
        <f>SUMIFS(Annual_Cost!$Y$2:$Y$1457,Annual_Cost!$A$2:$A$1457,A120,Annual_Cost!$B$2:$B$1457,B120)</f>
        <v>2492018.5964922113</v>
      </c>
      <c r="G120" s="23">
        <f>SUMIFS($E$2:E120,$A$2:A120,A120)</f>
        <v>40878288.4930498</v>
      </c>
      <c r="H120" s="23">
        <f>SUMIFS($F$2:F120,$A$2:A120,A120)</f>
        <v>32007270.624738432</v>
      </c>
      <c r="I120" s="10">
        <v>312936391.85847902</v>
      </c>
      <c r="J120" s="29">
        <f t="shared" si="4"/>
        <v>1.3159537012305683E-2</v>
      </c>
      <c r="K120" s="29">
        <f t="shared" si="5"/>
        <v>2.520480186889875E-2</v>
      </c>
      <c r="L120" s="29">
        <f t="shared" si="6"/>
        <v>1.2045264856593067E-2</v>
      </c>
      <c r="M120" s="29">
        <f t="shared" si="7"/>
        <v>7.9633390724949335E-3</v>
      </c>
    </row>
    <row r="121" spans="1:13">
      <c r="A121" t="s">
        <v>250</v>
      </c>
      <c r="B121" s="20">
        <v>2040</v>
      </c>
      <c r="C121" s="23">
        <f>SUMIFS(Annual_Cost!$Q$2:$Q$1457,Annual_Cost!$A$2:$A$1457,A121,Annual_Cost!$B$2:$B$1457,B121)</f>
        <v>3923662.8608869812</v>
      </c>
      <c r="D121" s="23">
        <f>SUMIFS(Annual_Cost!$R$2:$R$1457,Annual_Cost!$A$2:$A$1457,A121,Annual_Cost!$B$2:$B$1457,B121)</f>
        <v>7755072.1023388812</v>
      </c>
      <c r="E121" s="23">
        <f>SUMIFS(Annual_Cost!$S$2:$S$1457,Annual_Cost!$A$2:$A$1457,A121,Annual_Cost!$B$2:$B$1457,B121)</f>
        <v>3831409.2414519</v>
      </c>
      <c r="F121" s="23">
        <f>SUMIFS(Annual_Cost!$Y$2:$Y$1457,Annual_Cost!$A$2:$A$1457,A121,Annual_Cost!$B$2:$B$1457,B121)</f>
        <v>2459235.7969920975</v>
      </c>
      <c r="G121" s="23">
        <f>SUMIFS($E$2:E121,$A$2:A121,A121)</f>
        <v>44709697.734501697</v>
      </c>
      <c r="H121" s="23">
        <f>SUMIFS($F$2:F121,$A$2:A121,A121)</f>
        <v>34466506.421730533</v>
      </c>
      <c r="I121" s="10">
        <v>314265537.41082901</v>
      </c>
      <c r="J121" s="29">
        <f t="shared" si="4"/>
        <v>1.2485183368221842E-2</v>
      </c>
      <c r="K121" s="29">
        <f t="shared" si="5"/>
        <v>2.4676813646928555E-2</v>
      </c>
      <c r="L121" s="29">
        <f t="shared" si="6"/>
        <v>1.2191630278706712E-2</v>
      </c>
      <c r="M121" s="29">
        <f t="shared" si="7"/>
        <v>7.825343552631479E-3</v>
      </c>
    </row>
    <row r="122" spans="1:13">
      <c r="A122" t="s">
        <v>250</v>
      </c>
      <c r="B122" s="20">
        <v>2041</v>
      </c>
      <c r="C122" s="23">
        <f>SUMIFS(Annual_Cost!$Q$2:$Q$1457,Annual_Cost!$A$2:$A$1457,A122,Annual_Cost!$B$2:$B$1457,B122)</f>
        <v>3728958.8767229812</v>
      </c>
      <c r="D122" s="23">
        <f>SUMIFS(Annual_Cost!$R$2:$R$1457,Annual_Cost!$A$2:$A$1457,A122,Annual_Cost!$B$2:$B$1457,B122)</f>
        <v>7598236.3625161918</v>
      </c>
      <c r="E122" s="23">
        <f>SUMIFS(Annual_Cost!$S$2:$S$1457,Annual_Cost!$A$2:$A$1457,A122,Annual_Cost!$B$2:$B$1457,B122)</f>
        <v>3869277.4857932106</v>
      </c>
      <c r="F122" s="23">
        <f>SUMIFS(Annual_Cost!$Y$2:$Y$1457,Annual_Cost!$A$2:$A$1457,A122,Annual_Cost!$B$2:$B$1457,B122)</f>
        <v>2411205.8078150544</v>
      </c>
      <c r="G122" s="23">
        <f>SUMIFS($E$2:E122,$A$2:A122,A122)</f>
        <v>48578975.220294908</v>
      </c>
      <c r="H122" s="23">
        <f>SUMIFS($F$2:F122,$A$2:A122,A122)</f>
        <v>36877712.229545586</v>
      </c>
      <c r="I122" s="10">
        <v>315525215.31254798</v>
      </c>
      <c r="J122" s="29">
        <f t="shared" si="4"/>
        <v>1.181825951066766E-2</v>
      </c>
      <c r="K122" s="29">
        <f t="shared" si="5"/>
        <v>2.4081233428490497E-2</v>
      </c>
      <c r="L122" s="29">
        <f t="shared" si="6"/>
        <v>1.2262973917822837E-2</v>
      </c>
      <c r="M122" s="29">
        <f t="shared" si="7"/>
        <v>7.641879922105751E-3</v>
      </c>
    </row>
    <row r="123" spans="1:13">
      <c r="A123" t="s">
        <v>250</v>
      </c>
      <c r="B123" s="20">
        <v>2042</v>
      </c>
      <c r="C123" s="23">
        <f>SUMIFS(Annual_Cost!$Q$2:$Q$1457,Annual_Cost!$A$2:$A$1457,A123,Annual_Cost!$B$2:$B$1457,B123)</f>
        <v>3526572.7768554483</v>
      </c>
      <c r="D123" s="23">
        <f>SUMIFS(Annual_Cost!$R$2:$R$1457,Annual_Cost!$A$2:$A$1457,A123,Annual_Cost!$B$2:$B$1457,B123)</f>
        <v>7401369.7894114424</v>
      </c>
      <c r="E123" s="23">
        <f>SUMIFS(Annual_Cost!$S$2:$S$1457,Annual_Cost!$A$2:$A$1457,A123,Annual_Cost!$B$2:$B$1457,B123)</f>
        <v>3874797.0125559941</v>
      </c>
      <c r="F123" s="23">
        <f>SUMIFS(Annual_Cost!$Y$2:$Y$1457,Annual_Cost!$A$2:$A$1457,A123,Annual_Cost!$B$2:$B$1457,B123)</f>
        <v>2344315.916906565</v>
      </c>
      <c r="G123" s="23">
        <f>SUMIFS($E$2:E123,$A$2:A123,A123)</f>
        <v>52453772.232850902</v>
      </c>
      <c r="H123" s="23">
        <f>SUMIFS($F$2:F123,$A$2:A123,A123)</f>
        <v>39222028.146452151</v>
      </c>
      <c r="I123" s="10">
        <v>316707694.211882</v>
      </c>
      <c r="J123" s="29">
        <f t="shared" si="4"/>
        <v>1.1135102939735088E-2</v>
      </c>
      <c r="K123" s="29">
        <f t="shared" si="5"/>
        <v>2.3369718906986262E-2</v>
      </c>
      <c r="L123" s="29">
        <f t="shared" si="6"/>
        <v>1.2234615967251176E-2</v>
      </c>
      <c r="M123" s="29">
        <f t="shared" si="7"/>
        <v>7.4021438687819942E-3</v>
      </c>
    </row>
    <row r="124" spans="1:13">
      <c r="A124" t="s">
        <v>250</v>
      </c>
      <c r="B124" s="20">
        <v>2043</v>
      </c>
      <c r="C124" s="23">
        <f>SUMIFS(Annual_Cost!$Q$2:$Q$1457,Annual_Cost!$A$2:$A$1457,A124,Annual_Cost!$B$2:$B$1457,B124)</f>
        <v>3417600.2519703382</v>
      </c>
      <c r="D124" s="23">
        <f>SUMIFS(Annual_Cost!$R$2:$R$1457,Annual_Cost!$A$2:$A$1457,A124,Annual_Cost!$B$2:$B$1457,B124)</f>
        <v>7381703.2925998839</v>
      </c>
      <c r="E124" s="23">
        <f>SUMIFS(Annual_Cost!$S$2:$S$1457,Annual_Cost!$A$2:$A$1457,A124,Annual_Cost!$B$2:$B$1457,B124)</f>
        <v>3964103.0406295457</v>
      </c>
      <c r="F124" s="23">
        <f>SUMIFS(Annual_Cost!$Y$2:$Y$1457,Annual_Cost!$A$2:$A$1457,A124,Annual_Cost!$B$2:$B$1457,B124)</f>
        <v>2328492.7501011053</v>
      </c>
      <c r="G124" s="23">
        <f>SUMIFS($E$2:E124,$A$2:A124,A124)</f>
        <v>56417875.273480445</v>
      </c>
      <c r="H124" s="23">
        <f>SUMIFS($F$2:F124,$A$2:A124,A124)</f>
        <v>41550520.896553256</v>
      </c>
      <c r="I124" s="10">
        <v>317814114.06715202</v>
      </c>
      <c r="J124" s="29">
        <f t="shared" si="4"/>
        <v>1.0753456503974589E-2</v>
      </c>
      <c r="K124" s="29">
        <f t="shared" si="5"/>
        <v>2.3226480404328988E-2</v>
      </c>
      <c r="L124" s="29">
        <f t="shared" si="6"/>
        <v>1.2473023900354397E-2</v>
      </c>
      <c r="M124" s="29">
        <f t="shared" si="7"/>
        <v>7.3265869797371876E-3</v>
      </c>
    </row>
    <row r="125" spans="1:13">
      <c r="A125" t="s">
        <v>250</v>
      </c>
      <c r="B125" s="20">
        <v>2044</v>
      </c>
      <c r="C125" s="23">
        <f>SUMIFS(Annual_Cost!$Q$2:$Q$1457,Annual_Cost!$A$2:$A$1457,A125,Annual_Cost!$B$2:$B$1457,B125)</f>
        <v>3303784.6055265227</v>
      </c>
      <c r="D125" s="23">
        <f>SUMIFS(Annual_Cost!$R$2:$R$1457,Annual_Cost!$A$2:$A$1457,A125,Annual_Cost!$B$2:$B$1457,B125)</f>
        <v>7337887.2821776876</v>
      </c>
      <c r="E125" s="23">
        <f>SUMIFS(Annual_Cost!$S$2:$S$1457,Annual_Cost!$A$2:$A$1457,A125,Annual_Cost!$B$2:$B$1457,B125)</f>
        <v>4034102.6766511649</v>
      </c>
      <c r="F125" s="23">
        <f>SUMIFS(Annual_Cost!$Y$2:$Y$1457,Annual_Cost!$A$2:$A$1457,A125,Annual_Cost!$B$2:$B$1457,B125)</f>
        <v>2300592.3872187445</v>
      </c>
      <c r="G125" s="23">
        <f>SUMIFS($E$2:E125,$A$2:A125,A125)</f>
        <v>60451977.95013161</v>
      </c>
      <c r="H125" s="23">
        <f>SUMIFS($F$2:F125,$A$2:A125,A125)</f>
        <v>43851113.283771999</v>
      </c>
      <c r="I125" s="10">
        <v>318840890.73215598</v>
      </c>
      <c r="J125" s="29">
        <f t="shared" si="4"/>
        <v>1.03618597913838E-2</v>
      </c>
      <c r="K125" s="29">
        <f t="shared" si="5"/>
        <v>2.3014260389649707E-2</v>
      </c>
      <c r="L125" s="29">
        <f t="shared" si="6"/>
        <v>1.2652400598265907E-2</v>
      </c>
      <c r="M125" s="29">
        <f t="shared" si="7"/>
        <v>7.215487266817886E-3</v>
      </c>
    </row>
    <row r="126" spans="1:13">
      <c r="A126" t="s">
        <v>250</v>
      </c>
      <c r="B126" s="20">
        <v>2045</v>
      </c>
      <c r="C126" s="23">
        <f>SUMIFS(Annual_Cost!$Q$2:$Q$1457,Annual_Cost!$A$2:$A$1457,A126,Annual_Cost!$B$2:$B$1457,B126)</f>
        <v>3180825.7924041972</v>
      </c>
      <c r="D126" s="23">
        <f>SUMIFS(Annual_Cost!$R$2:$R$1457,Annual_Cost!$A$2:$A$1457,A126,Annual_Cost!$B$2:$B$1457,B126)</f>
        <v>7259183.7901759567</v>
      </c>
      <c r="E126" s="23">
        <f>SUMIFS(Annual_Cost!$S$2:$S$1457,Annual_Cost!$A$2:$A$1457,A126,Annual_Cost!$B$2:$B$1457,B126)</f>
        <v>4078357.9977717595</v>
      </c>
      <c r="F126" s="23">
        <f>SUMIFS(Annual_Cost!$Y$2:$Y$1457,Annual_Cost!$A$2:$A$1457,A126,Annual_Cost!$B$2:$B$1457,B126)</f>
        <v>2258087.94025815</v>
      </c>
      <c r="G126" s="23">
        <f>SUMIFS($E$2:E126,$A$2:A126,A126)</f>
        <v>64530335.947903372</v>
      </c>
      <c r="H126" s="23">
        <f>SUMIFS($F$2:F126,$A$2:A126,A126)</f>
        <v>46109201.224030152</v>
      </c>
      <c r="I126" s="10">
        <v>319784682.33108002</v>
      </c>
      <c r="J126" s="29">
        <f t="shared" si="4"/>
        <v>9.9467734639991888E-3</v>
      </c>
      <c r="K126" s="29">
        <f t="shared" si="5"/>
        <v>2.2700223591886639E-2</v>
      </c>
      <c r="L126" s="29">
        <f t="shared" si="6"/>
        <v>1.2753450127887448E-2</v>
      </c>
      <c r="M126" s="29">
        <f t="shared" si="7"/>
        <v>7.0612761180358936E-3</v>
      </c>
    </row>
    <row r="127" spans="1:13">
      <c r="A127" t="s">
        <v>250</v>
      </c>
      <c r="B127" s="20">
        <v>2046</v>
      </c>
      <c r="C127" s="23">
        <f>SUMIFS(Annual_Cost!$Q$2:$Q$1457,Annual_Cost!$A$2:$A$1457,A127,Annual_Cost!$B$2:$B$1457,B127)</f>
        <v>3053221.5621171151</v>
      </c>
      <c r="D127" s="23">
        <f>SUMIFS(Annual_Cost!$R$2:$R$1457,Annual_Cost!$A$2:$A$1457,A127,Annual_Cost!$B$2:$B$1457,B127)</f>
        <v>7154443.7651248705</v>
      </c>
      <c r="E127" s="23">
        <f>SUMIFS(Annual_Cost!$S$2:$S$1457,Annual_Cost!$A$2:$A$1457,A127,Annual_Cost!$B$2:$B$1457,B127)</f>
        <v>4101222.2030077553</v>
      </c>
      <c r="F127" s="23">
        <f>SUMIFS(Annual_Cost!$Y$2:$Y$1457,Annual_Cost!$A$2:$A$1457,A127,Annual_Cost!$B$2:$B$1457,B127)</f>
        <v>2204609.0255689914</v>
      </c>
      <c r="G127" s="23">
        <f>SUMIFS($E$2:E127,$A$2:A127,A127)</f>
        <v>68631558.150911123</v>
      </c>
      <c r="H127" s="23">
        <f>SUMIFS($F$2:F127,$A$2:A127,A127)</f>
        <v>48313810.249599144</v>
      </c>
      <c r="I127" s="10">
        <v>320645615.981408</v>
      </c>
      <c r="J127" s="29">
        <f t="shared" si="4"/>
        <v>9.5221060570937297E-3</v>
      </c>
      <c r="K127" s="29">
        <f t="shared" si="5"/>
        <v>2.231261994094972E-2</v>
      </c>
      <c r="L127" s="29">
        <f t="shared" si="6"/>
        <v>1.279051388385599E-2</v>
      </c>
      <c r="M127" s="29">
        <f t="shared" si="7"/>
        <v>6.8755314767716064E-3</v>
      </c>
    </row>
    <row r="128" spans="1:13">
      <c r="A128" t="s">
        <v>250</v>
      </c>
      <c r="B128" s="20">
        <v>2047</v>
      </c>
      <c r="C128" s="23">
        <f>SUMIFS(Annual_Cost!$Q$2:$Q$1457,Annual_Cost!$A$2:$A$1457,A128,Annual_Cost!$B$2:$B$1457,B128)</f>
        <v>2916944.9179285397</v>
      </c>
      <c r="D128" s="23">
        <f>SUMIFS(Annual_Cost!$R$2:$R$1457,Annual_Cost!$A$2:$A$1457,A128,Annual_Cost!$B$2:$B$1457,B128)</f>
        <v>7013118.0472588809</v>
      </c>
      <c r="E128" s="23">
        <f>SUMIFS(Annual_Cost!$S$2:$S$1457,Annual_Cost!$A$2:$A$1457,A128,Annual_Cost!$B$2:$B$1457,B128)</f>
        <v>4096173.1293303412</v>
      </c>
      <c r="F128" s="23">
        <f>SUMIFS(Annual_Cost!$Y$2:$Y$1457,Annual_Cost!$A$2:$A$1457,A128,Annual_Cost!$B$2:$B$1457,B128)</f>
        <v>2137762.0385142583</v>
      </c>
      <c r="G128" s="23">
        <f>SUMIFS($E$2:E128,$A$2:A128,A128)</f>
        <v>72727731.28024146</v>
      </c>
      <c r="H128" s="23">
        <f>SUMIFS($F$2:F128,$A$2:A128,A128)</f>
        <v>50451572.2881134</v>
      </c>
      <c r="I128" s="10">
        <v>321429520.52287501</v>
      </c>
      <c r="J128" s="29">
        <f t="shared" si="4"/>
        <v>9.074912948827769E-3</v>
      </c>
      <c r="K128" s="29">
        <f t="shared" si="5"/>
        <v>2.1818525055976562E-2</v>
      </c>
      <c r="L128" s="29">
        <f t="shared" si="6"/>
        <v>1.2743612107148793E-2</v>
      </c>
      <c r="M128" s="29">
        <f t="shared" si="7"/>
        <v>6.650795592877479E-3</v>
      </c>
    </row>
    <row r="129" spans="1:13">
      <c r="A129" t="s">
        <v>250</v>
      </c>
      <c r="B129" s="20">
        <v>2048</v>
      </c>
      <c r="C129" s="23">
        <f>SUMIFS(Annual_Cost!$Q$2:$Q$1457,Annual_Cost!$A$2:$A$1457,A129,Annual_Cost!$B$2:$B$1457,B129)</f>
        <v>2837705.498944005</v>
      </c>
      <c r="D129" s="23">
        <f>SUMIFS(Annual_Cost!$R$2:$R$1457,Annual_Cost!$A$2:$A$1457,A129,Annual_Cost!$B$2:$B$1457,B129)</f>
        <v>6995981.9405784393</v>
      </c>
      <c r="E129" s="23">
        <f>SUMIFS(Annual_Cost!$S$2:$S$1457,Annual_Cost!$A$2:$A$1457,A129,Annual_Cost!$B$2:$B$1457,B129)</f>
        <v>4158276.4416344343</v>
      </c>
      <c r="F129" s="23">
        <f>SUMIFS(Annual_Cost!$Y$2:$Y$1457,Annual_Cost!$A$2:$A$1457,A129,Annual_Cost!$B$2:$B$1457,B129)</f>
        <v>2106964.3606657605</v>
      </c>
      <c r="G129" s="23">
        <f>SUMIFS($E$2:E129,$A$2:A129,A129)</f>
        <v>76886007.721875891</v>
      </c>
      <c r="H129" s="23">
        <f>SUMIFS($F$2:F129,$A$2:A129,A129)</f>
        <v>52558536.648779161</v>
      </c>
      <c r="I129" s="10">
        <v>322136832.26016098</v>
      </c>
      <c r="J129" s="29">
        <f t="shared" si="4"/>
        <v>8.8090066542041521E-3</v>
      </c>
      <c r="K129" s="29">
        <f t="shared" si="5"/>
        <v>2.1717423280950415E-2</v>
      </c>
      <c r="L129" s="29">
        <f t="shared" si="6"/>
        <v>1.2908416626746263E-2</v>
      </c>
      <c r="M129" s="29">
        <f t="shared" si="7"/>
        <v>6.5405881900650054E-3</v>
      </c>
    </row>
    <row r="130" spans="1:13">
      <c r="A130" t="s">
        <v>250</v>
      </c>
      <c r="B130" s="20">
        <v>2049</v>
      </c>
      <c r="C130" s="23">
        <f>SUMIFS(Annual_Cost!$Q$2:$Q$1457,Annual_Cost!$A$2:$A$1457,A130,Annual_Cost!$B$2:$B$1457,B130)</f>
        <v>2756141.5702606919</v>
      </c>
      <c r="D130" s="23">
        <f>SUMIFS(Annual_Cost!$R$2:$R$1457,Annual_Cost!$A$2:$A$1457,A130,Annual_Cost!$B$2:$B$1457,B130)</f>
        <v>6963207.1238467982</v>
      </c>
      <c r="E130" s="23">
        <f>SUMIFS(Annual_Cost!$S$2:$S$1457,Annual_Cost!$A$2:$A$1457,A130,Annual_Cost!$B$2:$B$1457,B130)</f>
        <v>4207065.5535861067</v>
      </c>
      <c r="F130" s="23">
        <f>SUMIFS(Annual_Cost!$Y$2:$Y$1457,Annual_Cost!$A$2:$A$1457,A130,Annual_Cost!$B$2:$B$1457,B130)</f>
        <v>2069597.4768008601</v>
      </c>
      <c r="G130" s="23">
        <f>SUMIFS($E$2:E130,$A$2:A130,A130)</f>
        <v>81093073.275462002</v>
      </c>
      <c r="H130" s="23">
        <f>SUMIFS($F$2:F130,$A$2:A130,A130)</f>
        <v>54628134.12558002</v>
      </c>
      <c r="I130" s="10">
        <v>322765819.75268102</v>
      </c>
      <c r="J130" s="29">
        <f t="shared" ref="J130:J193" si="8">IF(I130=0,"",C130/I130)</f>
        <v>8.5391370510439508E-3</v>
      </c>
      <c r="K130" s="29">
        <f t="shared" ref="K130:K193" si="9">IF(I130=0,"",D130/I130)</f>
        <v>2.1573557972099859E-2</v>
      </c>
      <c r="L130" s="29">
        <f t="shared" ref="L130:L193" si="10">IF(I130=0,"",E130/I130)</f>
        <v>1.3034420921055912E-2</v>
      </c>
      <c r="M130" s="29">
        <f t="shared" ref="M130:M193" si="11">IF(I130=0,"",F130/I130)</f>
        <v>6.4120713847169043E-3</v>
      </c>
    </row>
    <row r="131" spans="1:13">
      <c r="A131" t="s">
        <v>250</v>
      </c>
      <c r="B131" s="20">
        <v>2050</v>
      </c>
      <c r="C131" s="23">
        <f>SUMIFS(Annual_Cost!$Q$2:$Q$1457,Annual_Cost!$A$2:$A$1457,A131,Annual_Cost!$B$2:$B$1457,B131)</f>
        <v>2670662.5678422791</v>
      </c>
      <c r="D131" s="23">
        <f>SUMIFS(Annual_Cost!$R$2:$R$1457,Annual_Cost!$A$2:$A$1457,A131,Annual_Cost!$B$2:$B$1457,B131)</f>
        <v>6910231.0929672467</v>
      </c>
      <c r="E131" s="23">
        <f>SUMIFS(Annual_Cost!$S$2:$S$1457,Annual_Cost!$A$2:$A$1457,A131,Annual_Cost!$B$2:$B$1457,B131)</f>
        <v>4239568.5251249671</v>
      </c>
      <c r="F131" s="23">
        <f>SUMIFS(Annual_Cost!$Y$2:$Y$1457,Annual_Cost!$A$2:$A$1457,A131,Annual_Cost!$B$2:$B$1457,B131)</f>
        <v>2024841.5388661248</v>
      </c>
      <c r="G131" s="23">
        <f>SUMIFS($E$2:E131,$A$2:A131,A131)</f>
        <v>85332641.800586969</v>
      </c>
      <c r="H131" s="23">
        <f>SUMIFS($F$2:F131,$A$2:A131,A131)</f>
        <v>56652975.664446145</v>
      </c>
      <c r="I131" s="10">
        <v>323312042.56328499</v>
      </c>
      <c r="J131" s="29">
        <f t="shared" si="8"/>
        <v>8.2603250614134618E-3</v>
      </c>
      <c r="K131" s="29">
        <f t="shared" si="9"/>
        <v>2.1373256121799546E-2</v>
      </c>
      <c r="L131" s="29">
        <f t="shared" si="10"/>
        <v>1.3112931060386083E-2</v>
      </c>
      <c r="M131" s="29">
        <f t="shared" si="11"/>
        <v>6.262808903784594E-3</v>
      </c>
    </row>
    <row r="132" spans="1:13">
      <c r="A132" t="s">
        <v>257</v>
      </c>
      <c r="B132" s="20">
        <v>2025</v>
      </c>
      <c r="C132" s="23">
        <f>SUMIFS(Annual_Cost!$Q$2:$Q$1457,Annual_Cost!$A$2:$A$1457,A132,Annual_Cost!$B$2:$B$1457,B132)</f>
        <v>31278060.584595472</v>
      </c>
      <c r="D132" s="23">
        <f>SUMIFS(Annual_Cost!$R$2:$R$1457,Annual_Cost!$A$2:$A$1457,A132,Annual_Cost!$B$2:$B$1457,B132)</f>
        <v>39699256.250985511</v>
      </c>
      <c r="E132" s="23">
        <f>SUMIFS(Annual_Cost!$S$2:$S$1457,Annual_Cost!$A$2:$A$1457,A132,Annual_Cost!$B$2:$B$1457,B132)</f>
        <v>8421195.666390039</v>
      </c>
      <c r="F132" s="23">
        <f>SUMIFS(Annual_Cost!$Y$2:$Y$1457,Annual_Cost!$A$2:$A$1457,A132,Annual_Cost!$B$2:$B$1457,B132)</f>
        <v>8421195.666390039</v>
      </c>
      <c r="G132" s="23">
        <f>SUMIFS($E$2:E132,$A$2:A132,A132)</f>
        <v>8421195.666390039</v>
      </c>
      <c r="H132" s="23">
        <f>SUMIFS($F$2:F132,$A$2:A132,A132)</f>
        <v>8421195.666390039</v>
      </c>
      <c r="I132" s="10">
        <v>288391907.64445603</v>
      </c>
      <c r="J132" s="29">
        <f t="shared" si="8"/>
        <v>0.10845679006762086</v>
      </c>
      <c r="K132" s="29">
        <f t="shared" si="9"/>
        <v>0.13765731700047817</v>
      </c>
      <c r="L132" s="29">
        <f t="shared" si="10"/>
        <v>2.920052693285732E-2</v>
      </c>
      <c r="M132" s="29">
        <f t="shared" si="11"/>
        <v>2.920052693285732E-2</v>
      </c>
    </row>
    <row r="133" spans="1:13">
      <c r="A133" t="s">
        <v>257</v>
      </c>
      <c r="B133" s="20">
        <v>2026</v>
      </c>
      <c r="C133" s="23">
        <f>SUMIFS(Annual_Cost!$Q$2:$Q$1457,Annual_Cost!$A$2:$A$1457,A133,Annual_Cost!$B$2:$B$1457,B133)</f>
        <v>30020775.427553501</v>
      </c>
      <c r="D133" s="23">
        <f>SUMIFS(Annual_Cost!$R$2:$R$1457,Annual_Cost!$A$2:$A$1457,A133,Annual_Cost!$B$2:$B$1457,B133)</f>
        <v>46186419.083126523</v>
      </c>
      <c r="E133" s="23">
        <f>SUMIFS(Annual_Cost!$S$2:$S$1457,Annual_Cost!$A$2:$A$1457,A133,Annual_Cost!$B$2:$B$1457,B133)</f>
        <v>16165643.655573022</v>
      </c>
      <c r="F133" s="23">
        <f>SUMIFS(Annual_Cost!$Y$2:$Y$1457,Annual_Cost!$A$2:$A$1457,A133,Annual_Cost!$B$2:$B$1457,B133)</f>
        <v>15694799.665604876</v>
      </c>
      <c r="G133" s="23">
        <f>SUMIFS($E$2:E133,$A$2:A133,A133)</f>
        <v>24586839.321963061</v>
      </c>
      <c r="H133" s="23">
        <f>SUMIFS($F$2:F133,$A$2:A133,A133)</f>
        <v>24115995.331994914</v>
      </c>
      <c r="I133" s="10">
        <v>290472130.233437</v>
      </c>
      <c r="J133" s="29">
        <f t="shared" si="8"/>
        <v>0.10335165512583737</v>
      </c>
      <c r="K133" s="29">
        <f t="shared" si="9"/>
        <v>0.1590046489004262</v>
      </c>
      <c r="L133" s="29">
        <f t="shared" si="10"/>
        <v>5.5652993774588815E-2</v>
      </c>
      <c r="M133" s="29">
        <f t="shared" si="11"/>
        <v>5.4032032790862931E-2</v>
      </c>
    </row>
    <row r="134" spans="1:13">
      <c r="A134" t="s">
        <v>257</v>
      </c>
      <c r="B134" s="20">
        <v>2027</v>
      </c>
      <c r="C134" s="23">
        <f>SUMIFS(Annual_Cost!$Q$2:$Q$1457,Annual_Cost!$A$2:$A$1457,A134,Annual_Cost!$B$2:$B$1457,B134)</f>
        <v>28802515.945996907</v>
      </c>
      <c r="D134" s="23">
        <f>SUMIFS(Annual_Cost!$R$2:$R$1457,Annual_Cost!$A$2:$A$1457,A134,Annual_Cost!$B$2:$B$1457,B134)</f>
        <v>52067425.416331157</v>
      </c>
      <c r="E134" s="23">
        <f>SUMIFS(Annual_Cost!$S$2:$S$1457,Annual_Cost!$A$2:$A$1457,A134,Annual_Cost!$B$2:$B$1457,B134)</f>
        <v>23264909.47033425</v>
      </c>
      <c r="F134" s="23">
        <f>SUMIFS(Annual_Cost!$Y$2:$Y$1457,Annual_Cost!$A$2:$A$1457,A134,Annual_Cost!$B$2:$B$1457,B134)</f>
        <v>21929408.493104205</v>
      </c>
      <c r="G134" s="23">
        <f>SUMIFS($E$2:E134,$A$2:A134,A134)</f>
        <v>47851748.792297311</v>
      </c>
      <c r="H134" s="23">
        <f>SUMIFS($F$2:F134,$A$2:A134,A134)</f>
        <v>46045403.825099118</v>
      </c>
      <c r="I134" s="10">
        <v>292505080.826208</v>
      </c>
      <c r="J134" s="29">
        <f t="shared" si="8"/>
        <v>9.8468429555621739E-2</v>
      </c>
      <c r="K134" s="29">
        <f t="shared" si="9"/>
        <v>0.17800520000972919</v>
      </c>
      <c r="L134" s="29">
        <f t="shared" si="10"/>
        <v>7.9536770454107453E-2</v>
      </c>
      <c r="M134" s="29">
        <f t="shared" si="11"/>
        <v>7.4971034455752136E-2</v>
      </c>
    </row>
    <row r="135" spans="1:13">
      <c r="A135" t="s">
        <v>257</v>
      </c>
      <c r="B135" s="20">
        <v>2028</v>
      </c>
      <c r="C135" s="23">
        <f>SUMIFS(Annual_Cost!$Q$2:$Q$1457,Annual_Cost!$A$2:$A$1457,A135,Annual_Cost!$B$2:$B$1457,B135)</f>
        <v>27575821.792385578</v>
      </c>
      <c r="D135" s="23">
        <f>SUMIFS(Annual_Cost!$R$2:$R$1457,Annual_Cost!$A$2:$A$1457,A135,Annual_Cost!$B$2:$B$1457,B135)</f>
        <v>57275243.749047525</v>
      </c>
      <c r="E135" s="23">
        <f>SUMIFS(Annual_Cost!$S$2:$S$1457,Annual_Cost!$A$2:$A$1457,A135,Annual_Cost!$B$2:$B$1457,B135)</f>
        <v>29699421.956661947</v>
      </c>
      <c r="F135" s="23">
        <f>SUMIFS(Annual_Cost!$Y$2:$Y$1457,Annual_Cost!$A$2:$A$1457,A135,Annual_Cost!$B$2:$B$1457,B135)</f>
        <v>27179178.291249275</v>
      </c>
      <c r="G135" s="23">
        <f>SUMIFS($E$2:E135,$A$2:A135,A135)</f>
        <v>77551170.748959258</v>
      </c>
      <c r="H135" s="23">
        <f>SUMIFS($F$2:F135,$A$2:A135,A135)</f>
        <v>73224582.116348386</v>
      </c>
      <c r="I135" s="10">
        <v>294484707.92155403</v>
      </c>
      <c r="J135" s="29">
        <f t="shared" si="8"/>
        <v>9.3640929564775002E-2</v>
      </c>
      <c r="K135" s="29">
        <f t="shared" si="9"/>
        <v>0.19449310000947392</v>
      </c>
      <c r="L135" s="29">
        <f t="shared" si="10"/>
        <v>0.10085217044469892</v>
      </c>
      <c r="M135" s="29">
        <f t="shared" si="11"/>
        <v>9.229402261012945E-2</v>
      </c>
    </row>
    <row r="136" spans="1:13">
      <c r="A136" t="s">
        <v>257</v>
      </c>
      <c r="B136" s="20">
        <v>2029</v>
      </c>
      <c r="C136" s="23">
        <f>SUMIFS(Annual_Cost!$Q$2:$Q$1457,Annual_Cost!$A$2:$A$1457,A136,Annual_Cost!$B$2:$B$1457,B136)</f>
        <v>26306306.143414106</v>
      </c>
      <c r="D136" s="23">
        <f>SUMIFS(Annual_Cost!$R$2:$R$1457,Annual_Cost!$A$2:$A$1457,A136,Annual_Cost!$B$2:$B$1457,B136)</f>
        <v>61722376.569418192</v>
      </c>
      <c r="E136" s="23">
        <f>SUMIFS(Annual_Cost!$S$2:$S$1457,Annual_Cost!$A$2:$A$1457,A136,Annual_Cost!$B$2:$B$1457,B136)</f>
        <v>35416070.426004082</v>
      </c>
      <c r="F136" s="23">
        <f>SUMIFS(Annual_Cost!$Y$2:$Y$1457,Annual_Cost!$A$2:$A$1457,A136,Annual_Cost!$B$2:$B$1457,B136)</f>
        <v>31466719.861574505</v>
      </c>
      <c r="G136" s="23">
        <f>SUMIFS($E$2:E136,$A$2:A136,A136)</f>
        <v>112967241.17496334</v>
      </c>
      <c r="H136" s="23">
        <f>SUMIFS($F$2:F136,$A$2:A136,A136)</f>
        <v>104691301.97792289</v>
      </c>
      <c r="I136" s="10">
        <v>296414030.31142998</v>
      </c>
      <c r="J136" s="29">
        <f t="shared" si="8"/>
        <v>8.8748518805858004E-2</v>
      </c>
      <c r="K136" s="29">
        <f t="shared" si="9"/>
        <v>0.20823028014081871</v>
      </c>
      <c r="L136" s="29">
        <f t="shared" si="10"/>
        <v>0.11948176133496069</v>
      </c>
      <c r="M136" s="29">
        <f t="shared" si="11"/>
        <v>0.10615799740826613</v>
      </c>
    </row>
    <row r="137" spans="1:13">
      <c r="A137" t="s">
        <v>257</v>
      </c>
      <c r="B137" s="20">
        <v>2030</v>
      </c>
      <c r="C137" s="23">
        <f>SUMIFS(Annual_Cost!$Q$2:$Q$1457,Annual_Cost!$A$2:$A$1457,A137,Annual_Cost!$B$2:$B$1457,B137)</f>
        <v>25049892.013581038</v>
      </c>
      <c r="D137" s="23">
        <f>SUMIFS(Annual_Cost!$R$2:$R$1457,Annual_Cost!$A$2:$A$1457,A137,Annual_Cost!$B$2:$B$1457,B137)</f>
        <v>65520474.61922612</v>
      </c>
      <c r="E137" s="23">
        <f>SUMIFS(Annual_Cost!$S$2:$S$1457,Annual_Cost!$A$2:$A$1457,A137,Annual_Cost!$B$2:$B$1457,B137)</f>
        <v>40470582.605645083</v>
      </c>
      <c r="F137" s="23">
        <f>SUMIFS(Annual_Cost!$Y$2:$Y$1457,Annual_Cost!$A$2:$A$1457,A137,Annual_Cost!$B$2:$B$1457,B137)</f>
        <v>34910280.064774401</v>
      </c>
      <c r="G137" s="23">
        <f>SUMIFS($E$2:E137,$A$2:A137,A137)</f>
        <v>153437823.78060842</v>
      </c>
      <c r="H137" s="23">
        <f>SUMIFS($F$2:F137,$A$2:A137,A137)</f>
        <v>139601582.04269728</v>
      </c>
      <c r="I137" s="10">
        <v>298289404.664994</v>
      </c>
      <c r="J137" s="29">
        <f t="shared" si="8"/>
        <v>8.3978484055490785E-2</v>
      </c>
      <c r="K137" s="29">
        <f t="shared" si="9"/>
        <v>0.21965404601887065</v>
      </c>
      <c r="L137" s="29">
        <f t="shared" si="10"/>
        <v>0.13567556196337985</v>
      </c>
      <c r="M137" s="29">
        <f t="shared" si="11"/>
        <v>0.11703493157586943</v>
      </c>
    </row>
    <row r="138" spans="1:13">
      <c r="A138" t="s">
        <v>257</v>
      </c>
      <c r="B138" s="20">
        <v>2031</v>
      </c>
      <c r="C138" s="23">
        <f>SUMIFS(Annual_Cost!$Q$2:$Q$1457,Annual_Cost!$A$2:$A$1457,A138,Annual_Cost!$B$2:$B$1457,B138)</f>
        <v>23819209.737533625</v>
      </c>
      <c r="D138" s="23">
        <f>SUMIFS(Annual_Cost!$R$2:$R$1457,Annual_Cost!$A$2:$A$1457,A138,Annual_Cost!$B$2:$B$1457,B138)</f>
        <v>68716528.799203873</v>
      </c>
      <c r="E138" s="23">
        <f>SUMIFS(Annual_Cost!$S$2:$S$1457,Annual_Cost!$A$2:$A$1457,A138,Annual_Cost!$B$2:$B$1457,B138)</f>
        <v>44897319.061670244</v>
      </c>
      <c r="F138" s="23">
        <f>SUMIFS(Annual_Cost!$Y$2:$Y$1457,Annual_Cost!$A$2:$A$1457,A138,Annual_Cost!$B$2:$B$1457,B138)</f>
        <v>37600797.881451771</v>
      </c>
      <c r="G138" s="23">
        <f>SUMIFS($E$2:E138,$A$2:A138,A138)</f>
        <v>198335142.84227866</v>
      </c>
      <c r="H138" s="23">
        <f>SUMIFS($F$2:F138,$A$2:A138,A138)</f>
        <v>177202379.92414904</v>
      </c>
      <c r="I138" s="10">
        <v>300119636.92551899</v>
      </c>
      <c r="J138" s="29">
        <f t="shared" si="8"/>
        <v>7.9365715557775593E-2</v>
      </c>
      <c r="K138" s="29">
        <f t="shared" si="9"/>
        <v>0.22896378758533995</v>
      </c>
      <c r="L138" s="29">
        <f t="shared" si="10"/>
        <v>0.14959807202756434</v>
      </c>
      <c r="M138" s="29">
        <f t="shared" si="11"/>
        <v>0.12528603015331249</v>
      </c>
    </row>
    <row r="139" spans="1:13">
      <c r="A139" t="s">
        <v>257</v>
      </c>
      <c r="B139" s="20">
        <v>2032</v>
      </c>
      <c r="C139" s="23">
        <f>SUMIFS(Annual_Cost!$Q$2:$Q$1457,Annual_Cost!$A$2:$A$1457,A139,Annual_Cost!$B$2:$B$1457,B139)</f>
        <v>22577833.215948362</v>
      </c>
      <c r="D139" s="23">
        <f>SUMIFS(Annual_Cost!$R$2:$R$1457,Annual_Cost!$A$2:$A$1457,A139,Annual_Cost!$B$2:$B$1457,B139)</f>
        <v>71216367.35487169</v>
      </c>
      <c r="E139" s="23">
        <f>SUMIFS(Annual_Cost!$S$2:$S$1457,Annual_Cost!$A$2:$A$1457,A139,Annual_Cost!$B$2:$B$1457,B139)</f>
        <v>48638534.138923332</v>
      </c>
      <c r="F139" s="23">
        <f>SUMIFS(Annual_Cost!$Y$2:$Y$1457,Annual_Cost!$A$2:$A$1457,A139,Annual_Cost!$B$2:$B$1457,B139)</f>
        <v>39547579.232542478</v>
      </c>
      <c r="G139" s="23">
        <f>SUMIFS($E$2:E139,$A$2:A139,A139)</f>
        <v>246973676.98120201</v>
      </c>
      <c r="H139" s="23">
        <f>SUMIFS($F$2:F139,$A$2:A139,A139)</f>
        <v>216749959.15669152</v>
      </c>
      <c r="I139" s="10">
        <v>301904628.08354098</v>
      </c>
      <c r="J139" s="29">
        <f t="shared" si="8"/>
        <v>7.4784654211066878E-2</v>
      </c>
      <c r="K139" s="29">
        <f t="shared" si="9"/>
        <v>0.23589028034099957</v>
      </c>
      <c r="L139" s="29">
        <f t="shared" si="10"/>
        <v>0.16110562612993271</v>
      </c>
      <c r="M139" s="29">
        <f t="shared" si="11"/>
        <v>0.13099361703590429</v>
      </c>
    </row>
    <row r="140" spans="1:13">
      <c r="A140" t="s">
        <v>257</v>
      </c>
      <c r="B140" s="20">
        <v>2033</v>
      </c>
      <c r="C140" s="23">
        <f>SUMIFS(Annual_Cost!$Q$2:$Q$1457,Annual_Cost!$A$2:$A$1457,A140,Annual_Cost!$B$2:$B$1457,B140)</f>
        <v>21350288.66530592</v>
      </c>
      <c r="D140" s="23">
        <f>SUMIFS(Annual_Cost!$R$2:$R$1457,Annual_Cost!$A$2:$A$1457,A140,Annual_Cost!$B$2:$B$1457,B140)</f>
        <v>73095264.902546436</v>
      </c>
      <c r="E140" s="23">
        <f>SUMIFS(Annual_Cost!$S$2:$S$1457,Annual_Cost!$A$2:$A$1457,A140,Annual_Cost!$B$2:$B$1457,B140)</f>
        <v>51744976.237240516</v>
      </c>
      <c r="F140" s="23">
        <f>SUMIFS(Annual_Cost!$Y$2:$Y$1457,Annual_Cost!$A$2:$A$1457,A140,Annual_Cost!$B$2:$B$1457,B140)</f>
        <v>40847962.071032837</v>
      </c>
      <c r="G140" s="23">
        <f>SUMIFS($E$2:E140,$A$2:A140,A140)</f>
        <v>298718653.2184425</v>
      </c>
      <c r="H140" s="23">
        <f>SUMIFS($F$2:F140,$A$2:A140,A140)</f>
        <v>257597921.22772437</v>
      </c>
      <c r="I140" s="10">
        <v>303644277.16916001</v>
      </c>
      <c r="J140" s="29">
        <f t="shared" si="8"/>
        <v>7.0313489403957014E-2</v>
      </c>
      <c r="K140" s="29">
        <f t="shared" si="9"/>
        <v>0.24072663441578751</v>
      </c>
      <c r="L140" s="29">
        <f t="shared" si="10"/>
        <v>0.1704131450118305</v>
      </c>
      <c r="M140" s="29">
        <f t="shared" si="11"/>
        <v>0.13452571032081881</v>
      </c>
    </row>
    <row r="141" spans="1:13">
      <c r="A141" t="s">
        <v>257</v>
      </c>
      <c r="B141" s="20">
        <v>2034</v>
      </c>
      <c r="C141" s="23">
        <f>SUMIFS(Annual_Cost!$Q$2:$Q$1457,Annual_Cost!$A$2:$A$1457,A141,Annual_Cost!$B$2:$B$1457,B141)</f>
        <v>20153514.944831539</v>
      </c>
      <c r="D141" s="23">
        <f>SUMIFS(Annual_Cost!$R$2:$R$1457,Annual_Cost!$A$2:$A$1457,A141,Annual_Cost!$B$2:$B$1457,B141)</f>
        <v>74426877.115190223</v>
      </c>
      <c r="E141" s="23">
        <f>SUMIFS(Annual_Cost!$S$2:$S$1457,Annual_Cost!$A$2:$A$1457,A141,Annual_Cost!$B$2:$B$1457,B141)</f>
        <v>54273362.170358688</v>
      </c>
      <c r="F141" s="23">
        <f>SUMIFS(Annual_Cost!$Y$2:$Y$1457,Annual_Cost!$A$2:$A$1457,A141,Annual_Cost!$B$2:$B$1457,B141)</f>
        <v>41596012.887908526</v>
      </c>
      <c r="G141" s="23">
        <f>SUMIFS($E$2:E141,$A$2:A141,A141)</f>
        <v>352992015.38880122</v>
      </c>
      <c r="H141" s="23">
        <f>SUMIFS($F$2:F141,$A$2:A141,A141)</f>
        <v>299193934.11563289</v>
      </c>
      <c r="I141" s="10">
        <v>305332541.18498403</v>
      </c>
      <c r="J141" s="29">
        <f t="shared" si="8"/>
        <v>6.6005132851600132E-2</v>
      </c>
      <c r="K141" s="29">
        <f t="shared" si="9"/>
        <v>0.24375678015301722</v>
      </c>
      <c r="L141" s="29">
        <f t="shared" si="10"/>
        <v>0.1777516473014171</v>
      </c>
      <c r="M141" s="29">
        <f t="shared" si="11"/>
        <v>0.13623183669344896</v>
      </c>
    </row>
    <row r="142" spans="1:13">
      <c r="A142" t="s">
        <v>257</v>
      </c>
      <c r="B142" s="20">
        <v>2035</v>
      </c>
      <c r="C142" s="23">
        <f>SUMIFS(Annual_Cost!$Q$2:$Q$1457,Annual_Cost!$A$2:$A$1457,A142,Annual_Cost!$B$2:$B$1457,B142)</f>
        <v>18953507.769419838</v>
      </c>
      <c r="D142" s="23">
        <f>SUMIFS(Annual_Cost!$R$2:$R$1457,Annual_Cost!$A$2:$A$1457,A142,Annual_Cost!$B$2:$B$1457,B142)</f>
        <v>75101224.533743739</v>
      </c>
      <c r="E142" s="23">
        <f>SUMIFS(Annual_Cost!$S$2:$S$1457,Annual_Cost!$A$2:$A$1457,A142,Annual_Cost!$B$2:$B$1457,B142)</f>
        <v>56147716.764323905</v>
      </c>
      <c r="F142" s="23">
        <f>SUMIFS(Annual_Cost!$Y$2:$Y$1457,Annual_Cost!$A$2:$A$1457,A142,Annual_Cost!$B$2:$B$1457,B142)</f>
        <v>41779174.379678257</v>
      </c>
      <c r="G142" s="23">
        <f>SUMIFS($E$2:E142,$A$2:A142,A142)</f>
        <v>409139732.15312511</v>
      </c>
      <c r="H142" s="23">
        <f>SUMIFS($F$2:F142,$A$2:A142,A142)</f>
        <v>340973108.49531114</v>
      </c>
      <c r="I142" s="10">
        <v>306964650.16711998</v>
      </c>
      <c r="J142" s="29">
        <f t="shared" si="8"/>
        <v>6.1744920006590424E-2</v>
      </c>
      <c r="K142" s="29">
        <f t="shared" si="9"/>
        <v>0.24465756722429299</v>
      </c>
      <c r="L142" s="29">
        <f t="shared" si="10"/>
        <v>0.18291264721770259</v>
      </c>
      <c r="M142" s="29">
        <f t="shared" si="11"/>
        <v>0.1361041877523439</v>
      </c>
    </row>
    <row r="143" spans="1:13">
      <c r="A143" t="s">
        <v>257</v>
      </c>
      <c r="B143" s="20">
        <v>2036</v>
      </c>
      <c r="C143" s="23">
        <f>SUMIFS(Annual_Cost!$Q$2:$Q$1457,Annual_Cost!$A$2:$A$1457,A143,Annual_Cost!$B$2:$B$1457,B143)</f>
        <v>17751590.87164627</v>
      </c>
      <c r="D143" s="23">
        <f>SUMIFS(Annual_Cost!$R$2:$R$1457,Annual_Cost!$A$2:$A$1457,A143,Annual_Cost!$B$2:$B$1457,B143)</f>
        <v>75121174.554504246</v>
      </c>
      <c r="E143" s="23">
        <f>SUMIFS(Annual_Cost!$S$2:$S$1457,Annual_Cost!$A$2:$A$1457,A143,Annual_Cost!$B$2:$B$1457,B143)</f>
        <v>57369583.682857975</v>
      </c>
      <c r="F143" s="23">
        <f>SUMIFS(Annual_Cost!$Y$2:$Y$1457,Annual_Cost!$A$2:$A$1457,A143,Annual_Cost!$B$2:$B$1457,B143)</f>
        <v>41445007.882109784</v>
      </c>
      <c r="G143" s="23">
        <f>SUMIFS($E$2:E143,$A$2:A143,A143)</f>
        <v>466509315.8359831</v>
      </c>
      <c r="H143" s="23">
        <f>SUMIFS($F$2:F143,$A$2:A143,A143)</f>
        <v>382418116.3774209</v>
      </c>
      <c r="I143" s="10">
        <v>308542769.75662202</v>
      </c>
      <c r="J143" s="29">
        <f t="shared" si="8"/>
        <v>5.7533647233570545E-2</v>
      </c>
      <c r="K143" s="29">
        <f t="shared" si="9"/>
        <v>0.24347086341955021</v>
      </c>
      <c r="L143" s="29">
        <f t="shared" si="10"/>
        <v>0.18593721618597966</v>
      </c>
      <c r="M143" s="29">
        <f t="shared" si="11"/>
        <v>0.13432500108429549</v>
      </c>
    </row>
    <row r="144" spans="1:13">
      <c r="A144" t="s">
        <v>257</v>
      </c>
      <c r="B144" s="20">
        <v>2037</v>
      </c>
      <c r="C144" s="23">
        <f>SUMIFS(Annual_Cost!$Q$2:$Q$1457,Annual_Cost!$A$2:$A$1457,A144,Annual_Cost!$B$2:$B$1457,B144)</f>
        <v>16532702.746262185</v>
      </c>
      <c r="D144" s="23">
        <f>SUMIFS(Annual_Cost!$R$2:$R$1457,Annual_Cost!$A$2:$A$1457,A144,Annual_Cost!$B$2:$B$1457,B144)</f>
        <v>74417246.995566458</v>
      </c>
      <c r="E144" s="23">
        <f>SUMIFS(Annual_Cost!$S$2:$S$1457,Annual_Cost!$A$2:$A$1457,A144,Annual_Cost!$B$2:$B$1457,B144)</f>
        <v>57884544.249304272</v>
      </c>
      <c r="F144" s="23">
        <f>SUMIFS(Annual_Cost!$Y$2:$Y$1457,Annual_Cost!$A$2:$A$1457,A144,Annual_Cost!$B$2:$B$1457,B144)</f>
        <v>40599054.710601889</v>
      </c>
      <c r="G144" s="23">
        <f>SUMIFS($E$2:E144,$A$2:A144,A144)</f>
        <v>524393860.08528739</v>
      </c>
      <c r="H144" s="23">
        <f>SUMIFS($F$2:F144,$A$2:A144,A144)</f>
        <v>423017171.08802277</v>
      </c>
      <c r="I144" s="10">
        <v>310068287.63643003</v>
      </c>
      <c r="J144" s="29">
        <f t="shared" si="8"/>
        <v>5.3319553806313702E-2</v>
      </c>
      <c r="K144" s="29">
        <f t="shared" si="9"/>
        <v>0.24000276701248552</v>
      </c>
      <c r="L144" s="29">
        <f t="shared" si="10"/>
        <v>0.18668321320617182</v>
      </c>
      <c r="M144" s="29">
        <f t="shared" si="11"/>
        <v>0.13093584971258407</v>
      </c>
    </row>
    <row r="145" spans="1:13">
      <c r="A145" t="s">
        <v>257</v>
      </c>
      <c r="B145" s="20">
        <v>2038</v>
      </c>
      <c r="C145" s="23">
        <f>SUMIFS(Annual_Cost!$Q$2:$Q$1457,Annual_Cost!$A$2:$A$1457,A145,Annual_Cost!$B$2:$B$1457,B145)</f>
        <v>15291831.714067889</v>
      </c>
      <c r="D145" s="23">
        <f>SUMIFS(Annual_Cost!$R$2:$R$1457,Annual_Cost!$A$2:$A$1457,A145,Annual_Cost!$B$2:$B$1457,B145)</f>
        <v>72951759.986275807</v>
      </c>
      <c r="E145" s="23">
        <f>SUMIFS(Annual_Cost!$S$2:$S$1457,Annual_Cost!$A$2:$A$1457,A145,Annual_Cost!$B$2:$B$1457,B145)</f>
        <v>57659928.272207916</v>
      </c>
      <c r="F145" s="23">
        <f>SUMIFS(Annual_Cost!$Y$2:$Y$1457,Annual_Cost!$A$2:$A$1457,A145,Annual_Cost!$B$2:$B$1457,B145)</f>
        <v>39263605.420870505</v>
      </c>
      <c r="G145" s="23">
        <f>SUMIFS($E$2:E145,$A$2:A145,A145)</f>
        <v>582053788.35749531</v>
      </c>
      <c r="H145" s="23">
        <f>SUMIFS($F$2:F145,$A$2:A145,A145)</f>
        <v>462280776.50889325</v>
      </c>
      <c r="I145" s="10">
        <v>311532999.13163</v>
      </c>
      <c r="J145" s="29">
        <f t="shared" si="8"/>
        <v>4.9085752574181497E-2</v>
      </c>
      <c r="K145" s="29">
        <f t="shared" si="9"/>
        <v>0.23417024902537525</v>
      </c>
      <c r="L145" s="29">
        <f t="shared" si="10"/>
        <v>0.18508449645119374</v>
      </c>
      <c r="M145" s="29">
        <f t="shared" si="11"/>
        <v>0.12603353587040297</v>
      </c>
    </row>
    <row r="146" spans="1:13">
      <c r="A146" t="s">
        <v>257</v>
      </c>
      <c r="B146" s="20">
        <v>2039</v>
      </c>
      <c r="C146" s="23">
        <f>SUMIFS(Annual_Cost!$Q$2:$Q$1457,Annual_Cost!$A$2:$A$1457,A146,Annual_Cost!$B$2:$B$1457,B146)</f>
        <v>14635483.900185432</v>
      </c>
      <c r="D146" s="23">
        <f>SUMIFS(Annual_Cost!$R$2:$R$1457,Annual_Cost!$A$2:$A$1457,A146,Annual_Cost!$B$2:$B$1457,B146)</f>
        <v>73764010.221682355</v>
      </c>
      <c r="E146" s="23">
        <f>SUMIFS(Annual_Cost!$S$2:$S$1457,Annual_Cost!$A$2:$A$1457,A146,Annual_Cost!$B$2:$B$1457,B146)</f>
        <v>59128526.321496919</v>
      </c>
      <c r="F146" s="23">
        <f>SUMIFS(Annual_Cost!$Y$2:$Y$1457,Annual_Cost!$A$2:$A$1457,A146,Annual_Cost!$B$2:$B$1457,B146)</f>
        <v>39090921.582956515</v>
      </c>
      <c r="G146" s="23">
        <f>SUMIFS($E$2:E146,$A$2:A146,A146)</f>
        <v>641182314.67899227</v>
      </c>
      <c r="H146" s="23">
        <f>SUMIFS($F$2:F146,$A$2:A146,A146)</f>
        <v>501371698.09184974</v>
      </c>
      <c r="I146" s="10">
        <v>312936391.85847902</v>
      </c>
      <c r="J146" s="29">
        <f t="shared" si="8"/>
        <v>4.6768238788936121E-2</v>
      </c>
      <c r="K146" s="29">
        <f t="shared" si="9"/>
        <v>0.23571566663630822</v>
      </c>
      <c r="L146" s="29">
        <f t="shared" si="10"/>
        <v>0.18894742784737206</v>
      </c>
      <c r="M146" s="29">
        <f t="shared" si="11"/>
        <v>0.1249165089135265</v>
      </c>
    </row>
    <row r="147" spans="1:13">
      <c r="A147" t="s">
        <v>257</v>
      </c>
      <c r="B147" s="20">
        <v>2040</v>
      </c>
      <c r="C147" s="23">
        <f>SUMIFS(Annual_Cost!$Q$2:$Q$1457,Annual_Cost!$A$2:$A$1457,A147,Annual_Cost!$B$2:$B$1457,B147)</f>
        <v>13996037.624492468</v>
      </c>
      <c r="D147" s="23">
        <f>SUMIFS(Annual_Cost!$R$2:$R$1457,Annual_Cost!$A$2:$A$1457,A147,Annual_Cost!$B$2:$B$1457,B147)</f>
        <v>74312385.711793587</v>
      </c>
      <c r="E147" s="23">
        <f>SUMIFS(Annual_Cost!$S$2:$S$1457,Annual_Cost!$A$2:$A$1457,A147,Annual_Cost!$B$2:$B$1457,B147)</f>
        <v>60316348.08730112</v>
      </c>
      <c r="F147" s="23">
        <f>SUMIFS(Annual_Cost!$Y$2:$Y$1457,Annual_Cost!$A$2:$A$1457,A147,Annual_Cost!$B$2:$B$1457,B147)</f>
        <v>38714768.643173382</v>
      </c>
      <c r="G147" s="23">
        <f>SUMIFS($E$2:E147,$A$2:A147,A147)</f>
        <v>701498662.76629341</v>
      </c>
      <c r="H147" s="23">
        <f>SUMIFS($F$2:F147,$A$2:A147,A147)</f>
        <v>540086466.73502314</v>
      </c>
      <c r="I147" s="10">
        <v>314265537.41082901</v>
      </c>
      <c r="J147" s="29">
        <f t="shared" si="8"/>
        <v>4.4535706141382941E-2</v>
      </c>
      <c r="K147" s="29">
        <f t="shared" si="9"/>
        <v>0.23646368075875734</v>
      </c>
      <c r="L147" s="29">
        <f t="shared" si="10"/>
        <v>0.19192797461737443</v>
      </c>
      <c r="M147" s="29">
        <f t="shared" si="11"/>
        <v>0.12319126354781573</v>
      </c>
    </row>
    <row r="148" spans="1:13">
      <c r="A148" t="s">
        <v>257</v>
      </c>
      <c r="B148" s="20">
        <v>2041</v>
      </c>
      <c r="C148" s="23">
        <f>SUMIFS(Annual_Cost!$Q$2:$Q$1457,Annual_Cost!$A$2:$A$1457,A148,Annual_Cost!$B$2:$B$1457,B148)</f>
        <v>13366779.280757442</v>
      </c>
      <c r="D148" s="23">
        <f>SUMIFS(Annual_Cost!$R$2:$R$1457,Annual_Cost!$A$2:$A$1457,A148,Annual_Cost!$B$2:$B$1457,B148)</f>
        <v>74572994.823903024</v>
      </c>
      <c r="E148" s="23">
        <f>SUMIFS(Annual_Cost!$S$2:$S$1457,Annual_Cost!$A$2:$A$1457,A148,Annual_Cost!$B$2:$B$1457,B148)</f>
        <v>61206215.543145582</v>
      </c>
      <c r="F148" s="23">
        <f>SUMIFS(Annual_Cost!$Y$2:$Y$1457,Annual_Cost!$A$2:$A$1457,A148,Annual_Cost!$B$2:$B$1457,B148)</f>
        <v>38141690.001268618</v>
      </c>
      <c r="G148" s="23">
        <f>SUMIFS($E$2:E148,$A$2:A148,A148)</f>
        <v>762704878.30943894</v>
      </c>
      <c r="H148" s="23">
        <f>SUMIFS($F$2:F148,$A$2:A148,A148)</f>
        <v>578228156.73629177</v>
      </c>
      <c r="I148" s="10">
        <v>315525215.31254798</v>
      </c>
      <c r="J148" s="29">
        <f t="shared" si="8"/>
        <v>4.2363585007039101E-2</v>
      </c>
      <c r="K148" s="29">
        <f t="shared" si="9"/>
        <v>0.2363455952324878</v>
      </c>
      <c r="L148" s="29">
        <f t="shared" si="10"/>
        <v>0.1939820102254487</v>
      </c>
      <c r="M148" s="29">
        <f t="shared" si="11"/>
        <v>0.12088317557595778</v>
      </c>
    </row>
    <row r="149" spans="1:13">
      <c r="A149" t="s">
        <v>257</v>
      </c>
      <c r="B149" s="20">
        <v>2042</v>
      </c>
      <c r="C149" s="23">
        <f>SUMIFS(Annual_Cost!$Q$2:$Q$1457,Annual_Cost!$A$2:$A$1457,A149,Annual_Cost!$B$2:$B$1457,B149)</f>
        <v>12713195.657350004</v>
      </c>
      <c r="D149" s="23">
        <f>SUMIFS(Annual_Cost!$R$2:$R$1457,Annual_Cost!$A$2:$A$1457,A149,Annual_Cost!$B$2:$B$1457,B149)</f>
        <v>74352179.94366172</v>
      </c>
      <c r="E149" s="23">
        <f>SUMIFS(Annual_Cost!$S$2:$S$1457,Annual_Cost!$A$2:$A$1457,A149,Annual_Cost!$B$2:$B$1457,B149)</f>
        <v>61638984.286311716</v>
      </c>
      <c r="F149" s="23">
        <f>SUMIFS(Annual_Cost!$Y$2:$Y$1457,Annual_Cost!$A$2:$A$1457,A149,Annual_Cost!$B$2:$B$1457,B149)</f>
        <v>37292599.198386014</v>
      </c>
      <c r="G149" s="23">
        <f>SUMIFS($E$2:E149,$A$2:A149,A149)</f>
        <v>824343862.59575069</v>
      </c>
      <c r="H149" s="23">
        <f>SUMIFS($F$2:F149,$A$2:A149,A149)</f>
        <v>615520755.93467784</v>
      </c>
      <c r="I149" s="10">
        <v>316707694.211882</v>
      </c>
      <c r="J149" s="29">
        <f t="shared" si="8"/>
        <v>4.0141732865020617E-2</v>
      </c>
      <c r="K149" s="29">
        <f t="shared" si="9"/>
        <v>0.23476594128439154</v>
      </c>
      <c r="L149" s="29">
        <f t="shared" si="10"/>
        <v>0.19462420841937092</v>
      </c>
      <c r="M149" s="29">
        <f t="shared" si="11"/>
        <v>0.11775084685323979</v>
      </c>
    </row>
    <row r="150" spans="1:13">
      <c r="A150" t="s">
        <v>257</v>
      </c>
      <c r="B150" s="20">
        <v>2043</v>
      </c>
      <c r="C150" s="23">
        <f>SUMIFS(Annual_Cost!$Q$2:$Q$1457,Annual_Cost!$A$2:$A$1457,A150,Annual_Cost!$B$2:$B$1457,B150)</f>
        <v>12048006.276961375</v>
      </c>
      <c r="D150" s="23">
        <f>SUMIFS(Annual_Cost!$R$2:$R$1457,Annual_Cost!$A$2:$A$1457,A150,Annual_Cost!$B$2:$B$1457,B150)</f>
        <v>73708044.896547332</v>
      </c>
      <c r="E150" s="23">
        <f>SUMIFS(Annual_Cost!$S$2:$S$1457,Annual_Cost!$A$2:$A$1457,A150,Annual_Cost!$B$2:$B$1457,B150)</f>
        <v>61660038.619585961</v>
      </c>
      <c r="F150" s="23">
        <f>SUMIFS(Annual_Cost!$Y$2:$Y$1457,Annual_Cost!$A$2:$A$1457,A150,Annual_Cost!$B$2:$B$1457,B150)</f>
        <v>36218774.190556534</v>
      </c>
      <c r="G150" s="23">
        <f>SUMIFS($E$2:E150,$A$2:A150,A150)</f>
        <v>886003901.21533668</v>
      </c>
      <c r="H150" s="23">
        <f>SUMIFS($F$2:F150,$A$2:A150,A150)</f>
        <v>651739530.12523437</v>
      </c>
      <c r="I150" s="10">
        <v>317814114.06715202</v>
      </c>
      <c r="J150" s="29">
        <f t="shared" si="8"/>
        <v>3.7908971765853394E-2</v>
      </c>
      <c r="K150" s="29">
        <f t="shared" si="9"/>
        <v>0.23192187393217317</v>
      </c>
      <c r="L150" s="29">
        <f t="shared" si="10"/>
        <v>0.19401290216631978</v>
      </c>
      <c r="M150" s="29">
        <f t="shared" si="11"/>
        <v>0.11396213254048165</v>
      </c>
    </row>
    <row r="151" spans="1:13">
      <c r="A151" t="s">
        <v>257</v>
      </c>
      <c r="B151" s="20">
        <v>2044</v>
      </c>
      <c r="C151" s="23">
        <f>SUMIFS(Annual_Cost!$Q$2:$Q$1457,Annual_Cost!$A$2:$A$1457,A151,Annual_Cost!$B$2:$B$1457,B151)</f>
        <v>11690575.846693708</v>
      </c>
      <c r="D151" s="23">
        <f>SUMIFS(Annual_Cost!$R$2:$R$1457,Annual_Cost!$A$2:$A$1457,A151,Annual_Cost!$B$2:$B$1457,B151)</f>
        <v>74671527.474182054</v>
      </c>
      <c r="E151" s="23">
        <f>SUMIFS(Annual_Cost!$S$2:$S$1457,Annual_Cost!$A$2:$A$1457,A151,Annual_Cost!$B$2:$B$1457,B151)</f>
        <v>62980951.627488345</v>
      </c>
      <c r="F151" s="23">
        <f>SUMIFS(Annual_Cost!$Y$2:$Y$1457,Annual_Cost!$A$2:$A$1457,A151,Annual_Cost!$B$2:$B$1457,B151)</f>
        <v>35917156.668474369</v>
      </c>
      <c r="G151" s="23">
        <f>SUMIFS($E$2:E151,$A$2:A151,A151)</f>
        <v>948984852.84282506</v>
      </c>
      <c r="H151" s="23">
        <f>SUMIFS($F$2:F151,$A$2:A151,A151)</f>
        <v>687656686.79370868</v>
      </c>
      <c r="I151" s="10">
        <v>318840890.73215598</v>
      </c>
      <c r="J151" s="29">
        <f t="shared" si="8"/>
        <v>3.6665861206975611E-2</v>
      </c>
      <c r="K151" s="29">
        <f t="shared" si="9"/>
        <v>0.2341968349878632</v>
      </c>
      <c r="L151" s="29">
        <f t="shared" si="10"/>
        <v>0.19753097378088758</v>
      </c>
      <c r="M151" s="29">
        <f t="shared" si="11"/>
        <v>0.11264915420979291</v>
      </c>
    </row>
    <row r="152" spans="1:13">
      <c r="A152" t="s">
        <v>257</v>
      </c>
      <c r="B152" s="20">
        <v>2045</v>
      </c>
      <c r="C152" s="23">
        <f>SUMIFS(Annual_Cost!$Q$2:$Q$1457,Annual_Cost!$A$2:$A$1457,A152,Annual_Cost!$B$2:$B$1457,B152)</f>
        <v>11317241.347586701</v>
      </c>
      <c r="D152" s="23">
        <f>SUMIFS(Annual_Cost!$R$2:$R$1457,Annual_Cost!$A$2:$A$1457,A152,Annual_Cost!$B$2:$B$1457,B152)</f>
        <v>75336422.366863817</v>
      </c>
      <c r="E152" s="23">
        <f>SUMIFS(Annual_Cost!$S$2:$S$1457,Annual_Cost!$A$2:$A$1457,A152,Annual_Cost!$B$2:$B$1457,B152)</f>
        <v>64019181.019277118</v>
      </c>
      <c r="F152" s="23">
        <f>SUMIFS(Annual_Cost!$Y$2:$Y$1457,Annual_Cost!$A$2:$A$1457,A152,Annual_Cost!$B$2:$B$1457,B152)</f>
        <v>35445868.333239757</v>
      </c>
      <c r="G152" s="23">
        <f>SUMIFS($E$2:E152,$A$2:A152,A152)</f>
        <v>1013004033.8621022</v>
      </c>
      <c r="H152" s="23">
        <f>SUMIFS($F$2:F152,$A$2:A152,A152)</f>
        <v>723102555.12694848</v>
      </c>
      <c r="I152" s="10">
        <v>319784682.33108002</v>
      </c>
      <c r="J152" s="29">
        <f t="shared" si="8"/>
        <v>3.5390192128932914E-2</v>
      </c>
      <c r="K152" s="29">
        <f t="shared" si="9"/>
        <v>0.23558483732771909</v>
      </c>
      <c r="L152" s="29">
        <f t="shared" si="10"/>
        <v>0.20019464519878619</v>
      </c>
      <c r="M152" s="29">
        <f t="shared" si="11"/>
        <v>0.11084292116450369</v>
      </c>
    </row>
    <row r="153" spans="1:13">
      <c r="A153" t="s">
        <v>257</v>
      </c>
      <c r="B153" s="20">
        <v>2046</v>
      </c>
      <c r="C153" s="23">
        <f>SUMIFS(Annual_Cost!$Q$2:$Q$1457,Annual_Cost!$A$2:$A$1457,A153,Annual_Cost!$B$2:$B$1457,B153)</f>
        <v>10914118.603584472</v>
      </c>
      <c r="D153" s="23">
        <f>SUMIFS(Annual_Cost!$R$2:$R$1457,Annual_Cost!$A$2:$A$1457,A153,Annual_Cost!$B$2:$B$1457,B153)</f>
        <v>75593635.930215925</v>
      </c>
      <c r="E153" s="23">
        <f>SUMIFS(Annual_Cost!$S$2:$S$1457,Annual_Cost!$A$2:$A$1457,A153,Annual_Cost!$B$2:$B$1457,B153)</f>
        <v>64679517.326631457</v>
      </c>
      <c r="F153" s="23">
        <f>SUMIFS(Annual_Cost!$Y$2:$Y$1457,Annual_Cost!$A$2:$A$1457,A153,Annual_Cost!$B$2:$B$1457,B153)</f>
        <v>34768427.705078438</v>
      </c>
      <c r="G153" s="23">
        <f>SUMIFS($E$2:E153,$A$2:A153,A153)</f>
        <v>1077683551.1887336</v>
      </c>
      <c r="H153" s="23">
        <f>SUMIFS($F$2:F153,$A$2:A153,A153)</f>
        <v>757870982.83202696</v>
      </c>
      <c r="I153" s="10">
        <v>320645615.981408</v>
      </c>
      <c r="J153" s="29">
        <f t="shared" si="8"/>
        <v>3.4037947377447711E-2</v>
      </c>
      <c r="K153" s="29">
        <f t="shared" si="9"/>
        <v>0.23575446587300003</v>
      </c>
      <c r="L153" s="29">
        <f t="shared" si="10"/>
        <v>0.20171651849555233</v>
      </c>
      <c r="M153" s="29">
        <f t="shared" si="11"/>
        <v>0.10843256845618128</v>
      </c>
    </row>
    <row r="154" spans="1:13">
      <c r="A154" t="s">
        <v>257</v>
      </c>
      <c r="B154" s="20">
        <v>2047</v>
      </c>
      <c r="C154" s="23">
        <f>SUMIFS(Annual_Cost!$Q$2:$Q$1457,Annual_Cost!$A$2:$A$1457,A154,Annual_Cost!$B$2:$B$1457,B154)</f>
        <v>10487654.569249399</v>
      </c>
      <c r="D154" s="23">
        <f>SUMIFS(Annual_Cost!$R$2:$R$1457,Annual_Cost!$A$2:$A$1457,A154,Annual_Cost!$B$2:$B$1457,B154)</f>
        <v>75465470.714407951</v>
      </c>
      <c r="E154" s="23">
        <f>SUMIFS(Annual_Cost!$S$2:$S$1457,Annual_Cost!$A$2:$A$1457,A154,Annual_Cost!$B$2:$B$1457,B154)</f>
        <v>64977816.145158552</v>
      </c>
      <c r="F154" s="23">
        <f>SUMIFS(Annual_Cost!$Y$2:$Y$1457,Annual_Cost!$A$2:$A$1457,A154,Annual_Cost!$B$2:$B$1457,B154)</f>
        <v>33911434.96988564</v>
      </c>
      <c r="G154" s="23">
        <f>SUMIFS($E$2:E154,$A$2:A154,A154)</f>
        <v>1142661367.3338921</v>
      </c>
      <c r="H154" s="23">
        <f>SUMIFS($F$2:F154,$A$2:A154,A154)</f>
        <v>791782417.80191255</v>
      </c>
      <c r="I154" s="10">
        <v>321429520.52287501</v>
      </c>
      <c r="J154" s="29">
        <f t="shared" si="8"/>
        <v>3.2628162317477713E-2</v>
      </c>
      <c r="K154" s="29">
        <f t="shared" si="9"/>
        <v>0.23478077119875906</v>
      </c>
      <c r="L154" s="29">
        <f t="shared" si="10"/>
        <v>0.20215260888128136</v>
      </c>
      <c r="M154" s="29">
        <f t="shared" si="11"/>
        <v>0.1055019306089911</v>
      </c>
    </row>
    <row r="155" spans="1:13">
      <c r="A155" t="s">
        <v>257</v>
      </c>
      <c r="B155" s="20">
        <v>2048</v>
      </c>
      <c r="C155" s="23">
        <f>SUMIFS(Annual_Cost!$Q$2:$Q$1457,Annual_Cost!$A$2:$A$1457,A155,Annual_Cost!$B$2:$B$1457,B155)</f>
        <v>10041008.554165358</v>
      </c>
      <c r="D155" s="23">
        <f>SUMIFS(Annual_Cost!$R$2:$R$1457,Annual_Cost!$A$2:$A$1457,A155,Annual_Cost!$B$2:$B$1457,B155)</f>
        <v>74956613.603348702</v>
      </c>
      <c r="E155" s="23">
        <f>SUMIFS(Annual_Cost!$S$2:$S$1457,Annual_Cost!$A$2:$A$1457,A155,Annual_Cost!$B$2:$B$1457,B155)</f>
        <v>64915605.049183346</v>
      </c>
      <c r="F155" s="23">
        <f>SUMIFS(Annual_Cost!$Y$2:$Y$1457,Annual_Cost!$A$2:$A$1457,A155,Annual_Cost!$B$2:$B$1457,B155)</f>
        <v>32892201.422742225</v>
      </c>
      <c r="G155" s="23">
        <f>SUMIFS($E$2:E155,$A$2:A155,A155)</f>
        <v>1207576972.3830755</v>
      </c>
      <c r="H155" s="23">
        <f>SUMIFS($F$2:F155,$A$2:A155,A155)</f>
        <v>824674619.22465479</v>
      </c>
      <c r="I155" s="10">
        <v>322136832.26016098</v>
      </c>
      <c r="J155" s="29">
        <f t="shared" si="8"/>
        <v>3.117001084202671E-2</v>
      </c>
      <c r="K155" s="29">
        <f t="shared" si="9"/>
        <v>0.23268563572020531</v>
      </c>
      <c r="L155" s="29">
        <f t="shared" si="10"/>
        <v>0.20151562487817862</v>
      </c>
      <c r="M155" s="29">
        <f t="shared" si="11"/>
        <v>0.1021063043054268</v>
      </c>
    </row>
    <row r="156" spans="1:13">
      <c r="A156" t="s">
        <v>257</v>
      </c>
      <c r="B156" s="20">
        <v>2049</v>
      </c>
      <c r="C156" s="23">
        <f>SUMIFS(Annual_Cost!$Q$2:$Q$1457,Annual_Cost!$A$2:$A$1457,A156,Annual_Cost!$B$2:$B$1457,B156)</f>
        <v>9781972.9202297181</v>
      </c>
      <c r="D156" s="23">
        <f>SUMIFS(Annual_Cost!$R$2:$R$1457,Annual_Cost!$A$2:$A$1457,A156,Annual_Cost!$B$2:$B$1457,B156)</f>
        <v>75658535.123162866</v>
      </c>
      <c r="E156" s="23">
        <f>SUMIFS(Annual_Cost!$S$2:$S$1457,Annual_Cost!$A$2:$A$1457,A156,Annual_Cost!$B$2:$B$1457,B156)</f>
        <v>65876562.202933148</v>
      </c>
      <c r="F156" s="23">
        <f>SUMIFS(Annual_Cost!$Y$2:$Y$1457,Annual_Cost!$A$2:$A$1457,A156,Annual_Cost!$B$2:$B$1457,B156)</f>
        <v>32406903.381691009</v>
      </c>
      <c r="G156" s="23">
        <f>SUMIFS($E$2:E156,$A$2:A156,A156)</f>
        <v>1273453534.5860085</v>
      </c>
      <c r="H156" s="23">
        <f>SUMIFS($F$2:F156,$A$2:A156,A156)</f>
        <v>857081522.60634577</v>
      </c>
      <c r="I156" s="10">
        <v>322765819.75268102</v>
      </c>
      <c r="J156" s="29">
        <f t="shared" si="8"/>
        <v>3.0306718746505267E-2</v>
      </c>
      <c r="K156" s="29">
        <f t="shared" si="9"/>
        <v>0.2344068996560297</v>
      </c>
      <c r="L156" s="29">
        <f t="shared" si="10"/>
        <v>0.20410018090952442</v>
      </c>
      <c r="M156" s="29">
        <f t="shared" si="11"/>
        <v>0.10040376458239217</v>
      </c>
    </row>
    <row r="157" spans="1:13">
      <c r="A157" t="s">
        <v>257</v>
      </c>
      <c r="B157" s="20">
        <v>2050</v>
      </c>
      <c r="C157" s="23">
        <f>SUMIFS(Annual_Cost!$Q$2:$Q$1457,Annual_Cost!$A$2:$A$1457,A157,Annual_Cost!$B$2:$B$1457,B157)</f>
        <v>9515234.3395275753</v>
      </c>
      <c r="D157" s="23">
        <f>SUMIFS(Annual_Cost!$R$2:$R$1457,Annual_Cost!$A$2:$A$1457,A157,Annual_Cost!$B$2:$B$1457,B157)</f>
        <v>76159065.008224696</v>
      </c>
      <c r="E157" s="23">
        <f>SUMIFS(Annual_Cost!$S$2:$S$1457,Annual_Cost!$A$2:$A$1457,A157,Annual_Cost!$B$2:$B$1457,B157)</f>
        <v>66643830.668697119</v>
      </c>
      <c r="F157" s="23">
        <f>SUMIFS(Annual_Cost!$Y$2:$Y$1457,Annual_Cost!$A$2:$A$1457,A157,Annual_Cost!$B$2:$B$1457,B157)</f>
        <v>31829464.684300739</v>
      </c>
      <c r="G157" s="23">
        <f>SUMIFS($E$2:E157,$A$2:A157,A157)</f>
        <v>1340097365.2547057</v>
      </c>
      <c r="H157" s="23">
        <f>SUMIFS($F$2:F157,$A$2:A157,A157)</f>
        <v>888910987.29064655</v>
      </c>
      <c r="I157" s="10">
        <v>323312042.56328499</v>
      </c>
      <c r="J157" s="29">
        <f t="shared" si="8"/>
        <v>2.9430497744806602E-2</v>
      </c>
      <c r="K157" s="29">
        <f t="shared" si="9"/>
        <v>0.23555901105452126</v>
      </c>
      <c r="L157" s="29">
        <f t="shared" si="10"/>
        <v>0.20612851330971466</v>
      </c>
      <c r="M157" s="29">
        <f t="shared" si="11"/>
        <v>9.8448125940345854E-2</v>
      </c>
    </row>
    <row r="158" spans="1:13">
      <c r="A158" t="s">
        <v>262</v>
      </c>
      <c r="B158" s="20">
        <v>2025</v>
      </c>
      <c r="C158" s="23">
        <f>SUMIFS(Annual_Cost!$Q$2:$Q$1457,Annual_Cost!$A$2:$A$1457,A158,Annual_Cost!$B$2:$B$1457,B158)</f>
        <v>162512674.60136622</v>
      </c>
      <c r="D158" s="23">
        <f>SUMIFS(Annual_Cost!$R$2:$R$1457,Annual_Cost!$A$2:$A$1457,A158,Annual_Cost!$B$2:$B$1457,B158)</f>
        <v>172397782.67397928</v>
      </c>
      <c r="E158" s="23">
        <f>SUMIFS(Annual_Cost!$S$2:$S$1457,Annual_Cost!$A$2:$A$1457,A158,Annual_Cost!$B$2:$B$1457,B158)</f>
        <v>9885108.0726130642</v>
      </c>
      <c r="F158" s="23">
        <f>SUMIFS(Annual_Cost!$Y$2:$Y$1457,Annual_Cost!$A$2:$A$1457,A158,Annual_Cost!$B$2:$B$1457,B158)</f>
        <v>9885108.0726130642</v>
      </c>
      <c r="G158" s="23">
        <f>SUMIFS($E$2:E158,$A$2:A158,A158)</f>
        <v>9885108.0726130642</v>
      </c>
      <c r="H158" s="23">
        <f>SUMIFS($F$2:F158,$A$2:A158,A158)</f>
        <v>9885108.0726130642</v>
      </c>
      <c r="I158" s="10">
        <v>288391907.64445603</v>
      </c>
      <c r="J158" s="29">
        <f t="shared" si="8"/>
        <v>0.56351329664118033</v>
      </c>
      <c r="K158" s="29">
        <f t="shared" si="9"/>
        <v>0.59778994522453766</v>
      </c>
      <c r="L158" s="29">
        <f t="shared" si="10"/>
        <v>3.4276648583357341E-2</v>
      </c>
      <c r="M158" s="29">
        <f t="shared" si="11"/>
        <v>3.4276648583357341E-2</v>
      </c>
    </row>
    <row r="159" spans="1:13">
      <c r="A159" t="s">
        <v>262</v>
      </c>
      <c r="B159" s="20">
        <v>2026</v>
      </c>
      <c r="C159" s="23">
        <f>SUMIFS(Annual_Cost!$Q$2:$Q$1457,Annual_Cost!$A$2:$A$1457,A159,Annual_Cost!$B$2:$B$1457,B159)</f>
        <v>165881529.98858887</v>
      </c>
      <c r="D159" s="23">
        <f>SUMIFS(Annual_Cost!$R$2:$R$1457,Annual_Cost!$A$2:$A$1457,A159,Annual_Cost!$B$2:$B$1457,B159)</f>
        <v>186066529.29096133</v>
      </c>
      <c r="E159" s="23">
        <f>SUMIFS(Annual_Cost!$S$2:$S$1457,Annual_Cost!$A$2:$A$1457,A159,Annual_Cost!$B$2:$B$1457,B159)</f>
        <v>20184999.302372456</v>
      </c>
      <c r="F159" s="23">
        <f>SUMIFS(Annual_Cost!$Y$2:$Y$1457,Annual_Cost!$A$2:$A$1457,A159,Annual_Cost!$B$2:$B$1457,B159)</f>
        <v>19597086.70133248</v>
      </c>
      <c r="G159" s="23">
        <f>SUMIFS($E$2:E159,$A$2:A159,A159)</f>
        <v>30070107.37498552</v>
      </c>
      <c r="H159" s="23">
        <f>SUMIFS($F$2:F159,$A$2:A159,A159)</f>
        <v>29482194.773945544</v>
      </c>
      <c r="I159" s="10">
        <v>290472130.233437</v>
      </c>
      <c r="J159" s="29">
        <f t="shared" si="8"/>
        <v>0.57107554468402422</v>
      </c>
      <c r="K159" s="29">
        <f t="shared" si="9"/>
        <v>0.6405658578722494</v>
      </c>
      <c r="L159" s="29">
        <f t="shared" si="10"/>
        <v>6.9490313188225128E-2</v>
      </c>
      <c r="M159" s="29">
        <f t="shared" si="11"/>
        <v>6.7466323483713717E-2</v>
      </c>
    </row>
    <row r="160" spans="1:13">
      <c r="A160" t="s">
        <v>262</v>
      </c>
      <c r="B160" s="20">
        <v>2027</v>
      </c>
      <c r="C160" s="23">
        <f>SUMIFS(Annual_Cost!$Q$2:$Q$1457,Annual_Cost!$A$2:$A$1457,A160,Annual_Cost!$B$2:$B$1457,B160)</f>
        <v>169298367.72989017</v>
      </c>
      <c r="D160" s="23">
        <f>SUMIFS(Annual_Cost!$R$2:$R$1457,Annual_Cost!$A$2:$A$1457,A160,Annual_Cost!$B$2:$B$1457,B160)</f>
        <v>200206955.61756918</v>
      </c>
      <c r="E160" s="23">
        <f>SUMIFS(Annual_Cost!$S$2:$S$1457,Annual_Cost!$A$2:$A$1457,A160,Annual_Cost!$B$2:$B$1457,B160)</f>
        <v>30908587.887679018</v>
      </c>
      <c r="F160" s="23">
        <f>SUMIFS(Annual_Cost!$Y$2:$Y$1457,Annual_Cost!$A$2:$A$1457,A160,Annual_Cost!$B$2:$B$1457,B160)</f>
        <v>29134308.500027351</v>
      </c>
      <c r="G160" s="23">
        <f>SUMIFS($E$2:E160,$A$2:A160,A160)</f>
        <v>60978695.262664542</v>
      </c>
      <c r="H160" s="23">
        <f>SUMIFS($F$2:F160,$A$2:A160,A160)</f>
        <v>58616503.273972899</v>
      </c>
      <c r="I160" s="10">
        <v>292505080.826208</v>
      </c>
      <c r="J160" s="29">
        <f t="shared" si="8"/>
        <v>0.57878778464870106</v>
      </c>
      <c r="K160" s="29">
        <f t="shared" si="9"/>
        <v>0.68445633509020043</v>
      </c>
      <c r="L160" s="29">
        <f t="shared" si="10"/>
        <v>0.10566855044149939</v>
      </c>
      <c r="M160" s="29">
        <f t="shared" si="11"/>
        <v>9.9602743370251101E-2</v>
      </c>
    </row>
    <row r="161" spans="1:13">
      <c r="A161" t="s">
        <v>262</v>
      </c>
      <c r="B161" s="20">
        <v>2028</v>
      </c>
      <c r="C161" s="23">
        <f>SUMIFS(Annual_Cost!$Q$2:$Q$1457,Annual_Cost!$A$2:$A$1457,A161,Annual_Cost!$B$2:$B$1457,B161)</f>
        <v>172795261.62386435</v>
      </c>
      <c r="D161" s="23">
        <f>SUMIFS(Annual_Cost!$R$2:$R$1457,Annual_Cost!$A$2:$A$1457,A161,Annual_Cost!$B$2:$B$1457,B161)</f>
        <v>214867993.24792373</v>
      </c>
      <c r="E161" s="23">
        <f>SUMIFS(Annual_Cost!$S$2:$S$1457,Annual_Cost!$A$2:$A$1457,A161,Annual_Cost!$B$2:$B$1457,B161)</f>
        <v>42072731.624059387</v>
      </c>
      <c r="F161" s="23">
        <f>SUMIFS(Annual_Cost!$Y$2:$Y$1457,Annual_Cost!$A$2:$A$1457,A161,Annual_Cost!$B$2:$B$1457,B161)</f>
        <v>38502509.431961864</v>
      </c>
      <c r="G161" s="23">
        <f>SUMIFS($E$2:E161,$A$2:A161,A161)</f>
        <v>103051426.88672394</v>
      </c>
      <c r="H161" s="23">
        <f>SUMIFS($F$2:F161,$A$2:A161,A161)</f>
        <v>97119012.705934763</v>
      </c>
      <c r="I161" s="10">
        <v>294484707.92155403</v>
      </c>
      <c r="J161" s="29">
        <f t="shared" si="8"/>
        <v>0.58677159450294514</v>
      </c>
      <c r="K161" s="29">
        <f t="shared" si="9"/>
        <v>0.72964058053962211</v>
      </c>
      <c r="L161" s="29">
        <f t="shared" si="10"/>
        <v>0.14286898603667694</v>
      </c>
      <c r="M161" s="29">
        <f t="shared" si="11"/>
        <v>0.13074536095170794</v>
      </c>
    </row>
    <row r="162" spans="1:13">
      <c r="A162" t="s">
        <v>262</v>
      </c>
      <c r="B162" s="20">
        <v>2029</v>
      </c>
      <c r="C162" s="23">
        <f>SUMIFS(Annual_Cost!$Q$2:$Q$1457,Annual_Cost!$A$2:$A$1457,A162,Annual_Cost!$B$2:$B$1457,B162)</f>
        <v>176231208.8251521</v>
      </c>
      <c r="D162" s="23">
        <f>SUMIFS(Annual_Cost!$R$2:$R$1457,Annual_Cost!$A$2:$A$1457,A162,Annual_Cost!$B$2:$B$1457,B162)</f>
        <v>229880741.93519521</v>
      </c>
      <c r="E162" s="23">
        <f>SUMIFS(Annual_Cost!$S$2:$S$1457,Annual_Cost!$A$2:$A$1457,A162,Annual_Cost!$B$2:$B$1457,B162)</f>
        <v>53649533.110043086</v>
      </c>
      <c r="F162" s="23">
        <f>SUMIFS(Annual_Cost!$Y$2:$Y$1457,Annual_Cost!$A$2:$A$1457,A162,Annual_Cost!$B$2:$B$1457,B162)</f>
        <v>47666915.294997185</v>
      </c>
      <c r="G162" s="23">
        <f>SUMIFS($E$2:E162,$A$2:A162,A162)</f>
        <v>156700959.99676701</v>
      </c>
      <c r="H162" s="23">
        <f>SUMIFS($F$2:F162,$A$2:A162,A162)</f>
        <v>144785928.00093195</v>
      </c>
      <c r="I162" s="10">
        <v>296414030.31142998</v>
      </c>
      <c r="J162" s="29">
        <f t="shared" si="8"/>
        <v>0.59454408632409628</v>
      </c>
      <c r="K162" s="29">
        <f t="shared" si="9"/>
        <v>0.77553934168928851</v>
      </c>
      <c r="L162" s="29">
        <f t="shared" si="10"/>
        <v>0.18099525536519218</v>
      </c>
      <c r="M162" s="29">
        <f t="shared" si="11"/>
        <v>0.16081194012616584</v>
      </c>
    </row>
    <row r="163" spans="1:13">
      <c r="A163" t="s">
        <v>262</v>
      </c>
      <c r="B163" s="20">
        <v>2030</v>
      </c>
      <c r="C163" s="23">
        <f>SUMIFS(Annual_Cost!$Q$2:$Q$1457,Annual_Cost!$A$2:$A$1457,A163,Annual_Cost!$B$2:$B$1457,B163)</f>
        <v>179668832.88117734</v>
      </c>
      <c r="D163" s="23">
        <f>SUMIFS(Annual_Cost!$R$2:$R$1457,Annual_Cost!$A$2:$A$1457,A163,Annual_Cost!$B$2:$B$1457,B163)</f>
        <v>245319615.64415127</v>
      </c>
      <c r="E163" s="23">
        <f>SUMIFS(Annual_Cost!$S$2:$S$1457,Annual_Cost!$A$2:$A$1457,A163,Annual_Cost!$B$2:$B$1457,B163)</f>
        <v>65650782.762973927</v>
      </c>
      <c r="F163" s="23">
        <f>SUMIFS(Annual_Cost!$Y$2:$Y$1457,Annual_Cost!$A$2:$A$1457,A163,Annual_Cost!$B$2:$B$1457,B163)</f>
        <v>56630941.913037777</v>
      </c>
      <c r="G163" s="23">
        <f>SUMIFS($E$2:E163,$A$2:A163,A163)</f>
        <v>222351742.75974095</v>
      </c>
      <c r="H163" s="23">
        <f>SUMIFS($F$2:F163,$A$2:A163,A163)</f>
        <v>201416869.91396973</v>
      </c>
      <c r="I163" s="10">
        <v>298289404.664994</v>
      </c>
      <c r="J163" s="29">
        <f t="shared" si="8"/>
        <v>0.60233058925764293</v>
      </c>
      <c r="K163" s="29">
        <f t="shared" si="9"/>
        <v>0.82242148667555726</v>
      </c>
      <c r="L163" s="29">
        <f t="shared" si="10"/>
        <v>0.22009089741791432</v>
      </c>
      <c r="M163" s="29">
        <f t="shared" si="11"/>
        <v>0.18985234147568683</v>
      </c>
    </row>
    <row r="164" spans="1:13">
      <c r="A164" t="s">
        <v>262</v>
      </c>
      <c r="B164" s="20">
        <v>2031</v>
      </c>
      <c r="C164" s="23">
        <f>SUMIFS(Annual_Cost!$Q$2:$Q$1457,Annual_Cost!$A$2:$A$1457,A164,Annual_Cost!$B$2:$B$1457,B164)</f>
        <v>183053142.94200268</v>
      </c>
      <c r="D164" s="23">
        <f>SUMIFS(Annual_Cost!$R$2:$R$1457,Annual_Cost!$A$2:$A$1457,A164,Annual_Cost!$B$2:$B$1457,B164)</f>
        <v>261106884.63556296</v>
      </c>
      <c r="E164" s="23">
        <f>SUMIFS(Annual_Cost!$S$2:$S$1457,Annual_Cost!$A$2:$A$1457,A164,Annual_Cost!$B$2:$B$1457,B164)</f>
        <v>78053741.693560272</v>
      </c>
      <c r="F164" s="23">
        <f>SUMIFS(Annual_Cost!$Y$2:$Y$1457,Annual_Cost!$A$2:$A$1457,A164,Annual_Cost!$B$2:$B$1457,B164)</f>
        <v>65368779.843609288</v>
      </c>
      <c r="G164" s="23">
        <f>SUMIFS($E$2:E164,$A$2:A164,A164)</f>
        <v>300405484.45330119</v>
      </c>
      <c r="H164" s="23">
        <f>SUMIFS($F$2:F164,$A$2:A164,A164)</f>
        <v>266785649.75757903</v>
      </c>
      <c r="I164" s="10">
        <v>300119636.92551899</v>
      </c>
      <c r="J164" s="29">
        <f t="shared" si="8"/>
        <v>0.60993390774836631</v>
      </c>
      <c r="K164" s="29">
        <f t="shared" si="9"/>
        <v>0.87000933131330604</v>
      </c>
      <c r="L164" s="29">
        <f t="shared" si="10"/>
        <v>0.26007542356493973</v>
      </c>
      <c r="M164" s="29">
        <f t="shared" si="11"/>
        <v>0.21780907278597011</v>
      </c>
    </row>
    <row r="165" spans="1:13">
      <c r="A165" t="s">
        <v>262</v>
      </c>
      <c r="B165" s="20">
        <v>2032</v>
      </c>
      <c r="C165" s="23">
        <f>SUMIFS(Annual_Cost!$Q$2:$Q$1457,Annual_Cost!$A$2:$A$1457,A165,Annual_Cost!$B$2:$B$1457,B165)</f>
        <v>186443569.13237506</v>
      </c>
      <c r="D165" s="23">
        <f>SUMIFS(Annual_Cost!$R$2:$R$1457,Annual_Cost!$A$2:$A$1457,A165,Annual_Cost!$B$2:$B$1457,B165)</f>
        <v>277321335.58572149</v>
      </c>
      <c r="E165" s="23">
        <f>SUMIFS(Annual_Cost!$S$2:$S$1457,Annual_Cost!$A$2:$A$1457,A165,Annual_Cost!$B$2:$B$1457,B165)</f>
        <v>90877766.453346387</v>
      </c>
      <c r="F165" s="23">
        <f>SUMIFS(Annual_Cost!$Y$2:$Y$1457,Annual_Cost!$A$2:$A$1457,A165,Annual_Cost!$B$2:$B$1457,B165)</f>
        <v>73891940.473059744</v>
      </c>
      <c r="G165" s="23">
        <f>SUMIFS($E$2:E165,$A$2:A165,A165)</f>
        <v>391283250.90664756</v>
      </c>
      <c r="H165" s="23">
        <f>SUMIFS($F$2:F165,$A$2:A165,A165)</f>
        <v>340677590.23063874</v>
      </c>
      <c r="I165" s="10">
        <v>301904628.08354098</v>
      </c>
      <c r="J165" s="29">
        <f t="shared" si="8"/>
        <v>0.61755783710869006</v>
      </c>
      <c r="K165" s="29">
        <f t="shared" si="9"/>
        <v>0.91857265437144286</v>
      </c>
      <c r="L165" s="29">
        <f t="shared" si="10"/>
        <v>0.30101481726275264</v>
      </c>
      <c r="M165" s="29">
        <f t="shared" si="11"/>
        <v>0.24475259270491498</v>
      </c>
    </row>
    <row r="166" spans="1:13">
      <c r="A166" t="s">
        <v>262</v>
      </c>
      <c r="B166" s="20">
        <v>2033</v>
      </c>
      <c r="C166" s="23">
        <f>SUMIFS(Annual_Cost!$Q$2:$Q$1457,Annual_Cost!$A$2:$A$1457,A166,Annual_Cost!$B$2:$B$1457,B166)</f>
        <v>189805129.41409239</v>
      </c>
      <c r="D166" s="23">
        <f>SUMIFS(Annual_Cost!$R$2:$R$1457,Annual_Cost!$A$2:$A$1457,A166,Annual_Cost!$B$2:$B$1457,B166)</f>
        <v>293910165.25138158</v>
      </c>
      <c r="E166" s="23">
        <f>SUMIFS(Annual_Cost!$S$2:$S$1457,Annual_Cost!$A$2:$A$1457,A166,Annual_Cost!$B$2:$B$1457,B166)</f>
        <v>104105035.8372892</v>
      </c>
      <c r="F166" s="23">
        <f>SUMIFS(Annual_Cost!$Y$2:$Y$1457,Annual_Cost!$A$2:$A$1457,A166,Annual_Cost!$B$2:$B$1457,B166)</f>
        <v>82181476.628539294</v>
      </c>
      <c r="G166" s="23">
        <f>SUMIFS($E$2:E166,$A$2:A166,A166)</f>
        <v>495388286.74393678</v>
      </c>
      <c r="H166" s="23">
        <f>SUMIFS($F$2:F166,$A$2:A166,A166)</f>
        <v>422859066.85917807</v>
      </c>
      <c r="I166" s="10">
        <v>303644277.16916001</v>
      </c>
      <c r="J166" s="29">
        <f t="shared" si="8"/>
        <v>0.62509042219936883</v>
      </c>
      <c r="K166" s="29">
        <f t="shared" si="9"/>
        <v>0.96794238307888292</v>
      </c>
      <c r="L166" s="29">
        <f t="shared" si="10"/>
        <v>0.34285196087951414</v>
      </c>
      <c r="M166" s="29">
        <f t="shared" si="11"/>
        <v>0.27065050392092865</v>
      </c>
    </row>
    <row r="167" spans="1:13">
      <c r="A167" t="s">
        <v>262</v>
      </c>
      <c r="B167" s="20">
        <v>2034</v>
      </c>
      <c r="C167" s="23">
        <f>SUMIFS(Annual_Cost!$Q$2:$Q$1457,Annual_Cost!$A$2:$A$1457,A167,Annual_Cost!$B$2:$B$1457,B167)</f>
        <v>193074316.97193587</v>
      </c>
      <c r="D167" s="23">
        <f>SUMIFS(Annual_Cost!$R$2:$R$1457,Annual_Cost!$A$2:$A$1457,A167,Annual_Cost!$B$2:$B$1457,B167)</f>
        <v>310766164.46347553</v>
      </c>
      <c r="E167" s="23">
        <f>SUMIFS(Annual_Cost!$S$2:$S$1457,Annual_Cost!$A$2:$A$1457,A167,Annual_Cost!$B$2:$B$1457,B167)</f>
        <v>117691847.49153966</v>
      </c>
      <c r="F167" s="23">
        <f>SUMIFS(Annual_Cost!$Y$2:$Y$1457,Annual_Cost!$A$2:$A$1457,A167,Annual_Cost!$B$2:$B$1457,B167)</f>
        <v>90201001.177950308</v>
      </c>
      <c r="G167" s="23">
        <f>SUMIFS($E$2:E167,$A$2:A167,A167)</f>
        <v>613080134.23547649</v>
      </c>
      <c r="H167" s="23">
        <f>SUMIFS($F$2:F167,$A$2:A167,A167)</f>
        <v>513060068.03712839</v>
      </c>
      <c r="I167" s="10">
        <v>305332541.18498403</v>
      </c>
      <c r="J167" s="29">
        <f t="shared" si="8"/>
        <v>0.6323411065935578</v>
      </c>
      <c r="K167" s="29">
        <f t="shared" si="9"/>
        <v>1.0177957555961896</v>
      </c>
      <c r="L167" s="29">
        <f t="shared" si="10"/>
        <v>0.38545464900263188</v>
      </c>
      <c r="M167" s="29">
        <f t="shared" si="11"/>
        <v>0.29541889255525677</v>
      </c>
    </row>
    <row r="168" spans="1:13">
      <c r="A168" t="s">
        <v>262</v>
      </c>
      <c r="B168" s="20">
        <v>2035</v>
      </c>
      <c r="C168" s="23">
        <f>SUMIFS(Annual_Cost!$Q$2:$Q$1457,Annual_Cost!$A$2:$A$1457,A168,Annual_Cost!$B$2:$B$1457,B168)</f>
        <v>196288192.59417415</v>
      </c>
      <c r="D168" s="23">
        <f>SUMIFS(Annual_Cost!$R$2:$R$1457,Annual_Cost!$A$2:$A$1457,A168,Annual_Cost!$B$2:$B$1457,B168)</f>
        <v>327934645.68207145</v>
      </c>
      <c r="E168" s="23">
        <f>SUMIFS(Annual_Cost!$S$2:$S$1457,Annual_Cost!$A$2:$A$1457,A168,Annual_Cost!$B$2:$B$1457,B168)</f>
        <v>131646453.08789729</v>
      </c>
      <c r="F168" s="23">
        <f>SUMIFS(Annual_Cost!$Y$2:$Y$1457,Annual_Cost!$A$2:$A$1457,A168,Annual_Cost!$B$2:$B$1457,B168)</f>
        <v>97957324.660441563</v>
      </c>
      <c r="G168" s="23">
        <f>SUMIFS($E$2:E168,$A$2:A168,A168)</f>
        <v>744726587.32337379</v>
      </c>
      <c r="H168" s="23">
        <f>SUMIFS($F$2:F168,$A$2:A168,A168)</f>
        <v>611017392.69756997</v>
      </c>
      <c r="I168" s="10">
        <v>306964650.16711998</v>
      </c>
      <c r="J168" s="29">
        <f t="shared" si="8"/>
        <v>0.63944885017642739</v>
      </c>
      <c r="K168" s="29">
        <f t="shared" si="9"/>
        <v>1.0683140404067206</v>
      </c>
      <c r="L168" s="29">
        <f t="shared" si="10"/>
        <v>0.42886519023029313</v>
      </c>
      <c r="M168" s="29">
        <f t="shared" si="11"/>
        <v>0.31911597836138755</v>
      </c>
    </row>
    <row r="169" spans="1:13">
      <c r="A169" t="s">
        <v>262</v>
      </c>
      <c r="B169" s="20">
        <v>2036</v>
      </c>
      <c r="C169" s="23">
        <f>SUMIFS(Annual_Cost!$Q$2:$Q$1457,Annual_Cost!$A$2:$A$1457,A169,Annual_Cost!$B$2:$B$1457,B169)</f>
        <v>199528635.27227098</v>
      </c>
      <c r="D169" s="23">
        <f>SUMIFS(Annual_Cost!$R$2:$R$1457,Annual_Cost!$A$2:$A$1457,A169,Annual_Cost!$B$2:$B$1457,B169)</f>
        <v>345547316.80274212</v>
      </c>
      <c r="E169" s="23">
        <f>SUMIFS(Annual_Cost!$S$2:$S$1457,Annual_Cost!$A$2:$A$1457,A169,Annual_Cost!$B$2:$B$1457,B169)</f>
        <v>146018681.53047118</v>
      </c>
      <c r="F169" s="23">
        <f>SUMIFS(Annual_Cost!$Y$2:$Y$1457,Annual_Cost!$A$2:$A$1457,A169,Annual_Cost!$B$2:$B$1457,B169)</f>
        <v>105487002.3185111</v>
      </c>
      <c r="G169" s="23">
        <f>SUMIFS($E$2:E169,$A$2:A169,A169)</f>
        <v>890745268.853845</v>
      </c>
      <c r="H169" s="23">
        <f>SUMIFS($F$2:F169,$A$2:A169,A169)</f>
        <v>716504395.01608109</v>
      </c>
      <c r="I169" s="10">
        <v>308542769.75662202</v>
      </c>
      <c r="J169" s="29">
        <f t="shared" si="8"/>
        <v>0.64668063824557875</v>
      </c>
      <c r="K169" s="29">
        <f t="shared" si="9"/>
        <v>1.1199332821031887</v>
      </c>
      <c r="L169" s="29">
        <f t="shared" si="10"/>
        <v>0.4732526438576099</v>
      </c>
      <c r="M169" s="29">
        <f t="shared" si="11"/>
        <v>0.34188777912935397</v>
      </c>
    </row>
    <row r="170" spans="1:13">
      <c r="A170" t="s">
        <v>262</v>
      </c>
      <c r="B170" s="20">
        <v>2037</v>
      </c>
      <c r="C170" s="23">
        <f>SUMIFS(Annual_Cost!$Q$2:$Q$1457,Annual_Cost!$A$2:$A$1457,A170,Annual_Cost!$B$2:$B$1457,B170)</f>
        <v>202739035.94266665</v>
      </c>
      <c r="D170" s="23">
        <f>SUMIFS(Annual_Cost!$R$2:$R$1457,Annual_Cost!$A$2:$A$1457,A170,Annual_Cost!$B$2:$B$1457,B170)</f>
        <v>363507806.49076277</v>
      </c>
      <c r="E170" s="23">
        <f>SUMIFS(Annual_Cost!$S$2:$S$1457,Annual_Cost!$A$2:$A$1457,A170,Annual_Cost!$B$2:$B$1457,B170)</f>
        <v>160768770.54809612</v>
      </c>
      <c r="F170" s="23">
        <f>SUMIFS(Annual_Cost!$Y$2:$Y$1457,Annual_Cost!$A$2:$A$1457,A170,Annual_Cost!$B$2:$B$1457,B170)</f>
        <v>112759981.02579525</v>
      </c>
      <c r="G170" s="23">
        <f>SUMIFS($E$2:E170,$A$2:A170,A170)</f>
        <v>1051514039.4019411</v>
      </c>
      <c r="H170" s="23">
        <f>SUMIFS($F$2:F170,$A$2:A170,A170)</f>
        <v>829264376.04187632</v>
      </c>
      <c r="I170" s="10">
        <v>310068287.63643003</v>
      </c>
      <c r="J170" s="29">
        <f t="shared" si="8"/>
        <v>0.65385285766594714</v>
      </c>
      <c r="K170" s="29">
        <f t="shared" si="9"/>
        <v>1.1723475795015619</v>
      </c>
      <c r="L170" s="29">
        <f t="shared" si="10"/>
        <v>0.51849472183561462</v>
      </c>
      <c r="M170" s="29">
        <f t="shared" si="11"/>
        <v>0.36366176588175231</v>
      </c>
    </row>
    <row r="171" spans="1:13">
      <c r="A171" t="s">
        <v>262</v>
      </c>
      <c r="B171" s="20">
        <v>2038</v>
      </c>
      <c r="C171" s="23">
        <f>SUMIFS(Annual_Cost!$Q$2:$Q$1457,Annual_Cost!$A$2:$A$1457,A171,Annual_Cost!$B$2:$B$1457,B171)</f>
        <v>205898009.49286991</v>
      </c>
      <c r="D171" s="23">
        <f>SUMIFS(Annual_Cost!$R$2:$R$1457,Annual_Cost!$A$2:$A$1457,A171,Annual_Cost!$B$2:$B$1457,B171)</f>
        <v>381771179.98606384</v>
      </c>
      <c r="E171" s="23">
        <f>SUMIFS(Annual_Cost!$S$2:$S$1457,Annual_Cost!$A$2:$A$1457,A171,Annual_Cost!$B$2:$B$1457,B171)</f>
        <v>175873170.49319392</v>
      </c>
      <c r="F171" s="23">
        <f>SUMIFS(Annual_Cost!$Y$2:$Y$1457,Annual_Cost!$A$2:$A$1457,A171,Annual_Cost!$B$2:$B$1457,B171)</f>
        <v>119761071.11618905</v>
      </c>
      <c r="G171" s="23">
        <f>SUMIFS($E$2:E171,$A$2:A171,A171)</f>
        <v>1227387209.8951349</v>
      </c>
      <c r="H171" s="23">
        <f>SUMIFS($F$2:F171,$A$2:A171,A171)</f>
        <v>949025447.15806532</v>
      </c>
      <c r="I171" s="10">
        <v>311532999.13163</v>
      </c>
      <c r="J171" s="29">
        <f t="shared" si="8"/>
        <v>0.66091877928435172</v>
      </c>
      <c r="K171" s="29">
        <f t="shared" si="9"/>
        <v>1.2254598422966954</v>
      </c>
      <c r="L171" s="29">
        <f t="shared" si="10"/>
        <v>0.56454106301234364</v>
      </c>
      <c r="M171" s="29">
        <f t="shared" si="11"/>
        <v>0.38442499333942848</v>
      </c>
    </row>
    <row r="172" spans="1:13">
      <c r="A172" t="s">
        <v>262</v>
      </c>
      <c r="B172" s="20">
        <v>2039</v>
      </c>
      <c r="C172" s="23">
        <f>SUMIFS(Annual_Cost!$Q$2:$Q$1457,Annual_Cost!$A$2:$A$1457,A172,Annual_Cost!$B$2:$B$1457,B172)</f>
        <v>208963876.88483351</v>
      </c>
      <c r="D172" s="23">
        <f>SUMIFS(Annual_Cost!$R$2:$R$1457,Annual_Cost!$A$2:$A$1457,A172,Annual_Cost!$B$2:$B$1457,B172)</f>
        <v>400248541.83941162</v>
      </c>
      <c r="E172" s="23">
        <f>SUMIFS(Annual_Cost!$S$2:$S$1457,Annual_Cost!$A$2:$A$1457,A172,Annual_Cost!$B$2:$B$1457,B172)</f>
        <v>191284664.95457816</v>
      </c>
      <c r="F172" s="23">
        <f>SUMIFS(Annual_Cost!$Y$2:$Y$1457,Annual_Cost!$A$2:$A$1457,A172,Annual_Cost!$B$2:$B$1457,B172)</f>
        <v>126461697.98152044</v>
      </c>
      <c r="G172" s="23">
        <f>SUMIFS($E$2:E172,$A$2:A172,A172)</f>
        <v>1418671874.8497131</v>
      </c>
      <c r="H172" s="23">
        <f>SUMIFS($F$2:F172,$A$2:A172,A172)</f>
        <v>1075487145.1395857</v>
      </c>
      <c r="I172" s="10">
        <v>312936391.85847902</v>
      </c>
      <c r="J172" s="29">
        <f t="shared" si="8"/>
        <v>0.66775192122536653</v>
      </c>
      <c r="K172" s="29">
        <f t="shared" si="9"/>
        <v>1.2790092563616515</v>
      </c>
      <c r="L172" s="29">
        <f t="shared" si="10"/>
        <v>0.61125733513628511</v>
      </c>
      <c r="M172" s="29">
        <f t="shared" si="11"/>
        <v>0.40411310819583723</v>
      </c>
    </row>
    <row r="173" spans="1:13">
      <c r="A173" t="s">
        <v>262</v>
      </c>
      <c r="B173" s="20">
        <v>2040</v>
      </c>
      <c r="C173" s="23">
        <f>SUMIFS(Annual_Cost!$Q$2:$Q$1457,Annual_Cost!$A$2:$A$1457,A173,Annual_Cost!$B$2:$B$1457,B173)</f>
        <v>211918546.60665429</v>
      </c>
      <c r="D173" s="23">
        <f>SUMIFS(Annual_Cost!$R$2:$R$1457,Annual_Cost!$A$2:$A$1457,A173,Annual_Cost!$B$2:$B$1457,B173)</f>
        <v>418887357.65896529</v>
      </c>
      <c r="E173" s="23">
        <f>SUMIFS(Annual_Cost!$S$2:$S$1457,Annual_Cost!$A$2:$A$1457,A173,Annual_Cost!$B$2:$B$1457,B173)</f>
        <v>206968811.052311</v>
      </c>
      <c r="F173" s="23">
        <f>SUMIFS(Annual_Cost!$Y$2:$Y$1457,Annual_Cost!$A$2:$A$1457,A173,Annual_Cost!$B$2:$B$1457,B173)</f>
        <v>132845404.11241964</v>
      </c>
      <c r="G173" s="23">
        <f>SUMIFS($E$2:E173,$A$2:A173,A173)</f>
        <v>1625640685.902024</v>
      </c>
      <c r="H173" s="23">
        <f>SUMIFS($F$2:F173,$A$2:A173,A173)</f>
        <v>1208332549.2520053</v>
      </c>
      <c r="I173" s="10">
        <v>314265537.41082901</v>
      </c>
      <c r="J173" s="29">
        <f t="shared" si="8"/>
        <v>0.67432957604135935</v>
      </c>
      <c r="K173" s="29">
        <f t="shared" si="9"/>
        <v>1.3329089823532498</v>
      </c>
      <c r="L173" s="29">
        <f t="shared" si="10"/>
        <v>0.6585794063118906</v>
      </c>
      <c r="M173" s="29">
        <f t="shared" si="11"/>
        <v>0.42271706025072425</v>
      </c>
    </row>
    <row r="174" spans="1:13">
      <c r="A174" t="s">
        <v>262</v>
      </c>
      <c r="B174" s="20">
        <v>2041</v>
      </c>
      <c r="C174" s="23">
        <f>SUMIFS(Annual_Cost!$Q$2:$Q$1457,Annual_Cost!$A$2:$A$1457,A174,Annual_Cost!$B$2:$B$1457,B174)</f>
        <v>214870361.98836827</v>
      </c>
      <c r="D174" s="23">
        <f>SUMIFS(Annual_Cost!$R$2:$R$1457,Annual_Cost!$A$2:$A$1457,A174,Annual_Cost!$B$2:$B$1457,B174)</f>
        <v>437887692.99517012</v>
      </c>
      <c r="E174" s="23">
        <f>SUMIFS(Annual_Cost!$S$2:$S$1457,Annual_Cost!$A$2:$A$1457,A174,Annual_Cost!$B$2:$B$1457,B174)</f>
        <v>223017331.00680184</v>
      </c>
      <c r="F174" s="23">
        <f>SUMIFS(Annual_Cost!$Y$2:$Y$1457,Annual_Cost!$A$2:$A$1457,A174,Annual_Cost!$B$2:$B$1457,B174)</f>
        <v>138977027.55654779</v>
      </c>
      <c r="G174" s="23">
        <f>SUMIFS($E$2:E174,$A$2:A174,A174)</f>
        <v>1848658016.9088259</v>
      </c>
      <c r="H174" s="23">
        <f>SUMIFS($F$2:F174,$A$2:A174,A174)</f>
        <v>1347309576.8085532</v>
      </c>
      <c r="I174" s="10">
        <v>315525215.31254798</v>
      </c>
      <c r="J174" s="29">
        <f t="shared" si="8"/>
        <v>0.68099268001616098</v>
      </c>
      <c r="K174" s="29">
        <f t="shared" si="9"/>
        <v>1.3878057021890129</v>
      </c>
      <c r="L174" s="29">
        <f t="shared" si="10"/>
        <v>0.70681302217285191</v>
      </c>
      <c r="M174" s="29">
        <f t="shared" si="11"/>
        <v>0.44046250762837486</v>
      </c>
    </row>
    <row r="175" spans="1:13">
      <c r="A175" t="s">
        <v>262</v>
      </c>
      <c r="B175" s="20">
        <v>2042</v>
      </c>
      <c r="C175" s="23">
        <f>SUMIFS(Annual_Cost!$Q$2:$Q$1457,Annual_Cost!$A$2:$A$1457,A175,Annual_Cost!$B$2:$B$1457,B175)</f>
        <v>217737574.72392207</v>
      </c>
      <c r="D175" s="23">
        <f>SUMIFS(Annual_Cost!$R$2:$R$1457,Annual_Cost!$A$2:$A$1457,A175,Annual_Cost!$B$2:$B$1457,B175)</f>
        <v>457077787.96647322</v>
      </c>
      <c r="E175" s="23">
        <f>SUMIFS(Annual_Cost!$S$2:$S$1457,Annual_Cost!$A$2:$A$1457,A175,Annual_Cost!$B$2:$B$1457,B175)</f>
        <v>239340213.24255121</v>
      </c>
      <c r="F175" s="23">
        <f>SUMIFS(Annual_Cost!$Y$2:$Y$1457,Annual_Cost!$A$2:$A$1457,A175,Annual_Cost!$B$2:$B$1457,B175)</f>
        <v>144804765.16373798</v>
      </c>
      <c r="G175" s="23">
        <f>SUMIFS($E$2:E175,$A$2:A175,A175)</f>
        <v>2087998230.1513772</v>
      </c>
      <c r="H175" s="23">
        <f>SUMIFS($F$2:F175,$A$2:A175,A175)</f>
        <v>1492114341.9722912</v>
      </c>
      <c r="I175" s="10">
        <v>316707694.211882</v>
      </c>
      <c r="J175" s="29">
        <f t="shared" si="8"/>
        <v>0.68750326785004634</v>
      </c>
      <c r="K175" s="29">
        <f t="shared" si="9"/>
        <v>1.4432165568439952</v>
      </c>
      <c r="L175" s="29">
        <f t="shared" si="10"/>
        <v>0.75571328899394896</v>
      </c>
      <c r="M175" s="29">
        <f t="shared" si="11"/>
        <v>0.45721896818478153</v>
      </c>
    </row>
    <row r="176" spans="1:13">
      <c r="A176" t="s">
        <v>262</v>
      </c>
      <c r="B176" s="20">
        <v>2043</v>
      </c>
      <c r="C176" s="23">
        <f>SUMIFS(Annual_Cost!$Q$2:$Q$1457,Annual_Cost!$A$2:$A$1457,A176,Annual_Cost!$B$2:$B$1457,B176)</f>
        <v>220479970.69482866</v>
      </c>
      <c r="D176" s="23">
        <f>SUMIFS(Annual_Cost!$R$2:$R$1457,Annual_Cost!$A$2:$A$1457,A176,Annual_Cost!$B$2:$B$1457,B176)</f>
        <v>476355603.90753084</v>
      </c>
      <c r="E176" s="23">
        <f>SUMIFS(Annual_Cost!$S$2:$S$1457,Annual_Cost!$A$2:$A$1457,A176,Annual_Cost!$B$2:$B$1457,B176)</f>
        <v>255875633.21270224</v>
      </c>
      <c r="F176" s="23">
        <f>SUMIFS(Annual_Cost!$Y$2:$Y$1457,Annual_Cost!$A$2:$A$1457,A176,Annual_Cost!$B$2:$B$1457,B176)</f>
        <v>150299967.16954309</v>
      </c>
      <c r="G176" s="23">
        <f>SUMIFS($E$2:E176,$A$2:A176,A176)</f>
        <v>2343873863.3640795</v>
      </c>
      <c r="H176" s="23">
        <f>SUMIFS($F$2:F176,$A$2:A176,A176)</f>
        <v>1642414309.1418343</v>
      </c>
      <c r="I176" s="10">
        <v>317814114.06715202</v>
      </c>
      <c r="J176" s="29">
        <f t="shared" si="8"/>
        <v>0.69373876406333135</v>
      </c>
      <c r="K176" s="29">
        <f t="shared" si="9"/>
        <v>1.4988497452535416</v>
      </c>
      <c r="L176" s="29">
        <f t="shared" si="10"/>
        <v>0.80511098119021052</v>
      </c>
      <c r="M176" s="29">
        <f t="shared" si="11"/>
        <v>0.47291784888378396</v>
      </c>
    </row>
    <row r="177" spans="1:13">
      <c r="A177" t="s">
        <v>262</v>
      </c>
      <c r="B177" s="20">
        <v>2044</v>
      </c>
      <c r="C177" s="23">
        <f>SUMIFS(Annual_Cost!$Q$2:$Q$1457,Annual_Cost!$A$2:$A$1457,A177,Annual_Cost!$B$2:$B$1457,B177)</f>
        <v>223074300.74252558</v>
      </c>
      <c r="D177" s="23">
        <f>SUMIFS(Annual_Cost!$R$2:$R$1457,Annual_Cost!$A$2:$A$1457,A177,Annual_Cost!$B$2:$B$1457,B177)</f>
        <v>495646878.7633754</v>
      </c>
      <c r="E177" s="23">
        <f>SUMIFS(Annual_Cost!$S$2:$S$1457,Annual_Cost!$A$2:$A$1457,A177,Annual_Cost!$B$2:$B$1457,B177)</f>
        <v>272572578.02084982</v>
      </c>
      <c r="F177" s="23">
        <f>SUMIFS(Annual_Cost!$Y$2:$Y$1457,Annual_Cost!$A$2:$A$1457,A177,Annual_Cost!$B$2:$B$1457,B177)</f>
        <v>155444332.53739387</v>
      </c>
      <c r="G177" s="23">
        <f>SUMIFS($E$2:E177,$A$2:A177,A177)</f>
        <v>2616446441.3849292</v>
      </c>
      <c r="H177" s="23">
        <f>SUMIFS($F$2:F177,$A$2:A177,A177)</f>
        <v>1797858641.6792281</v>
      </c>
      <c r="I177" s="10">
        <v>318840890.73215598</v>
      </c>
      <c r="J177" s="29">
        <f t="shared" si="8"/>
        <v>0.69964144257117999</v>
      </c>
      <c r="K177" s="29">
        <f t="shared" si="9"/>
        <v>1.5545273306231799</v>
      </c>
      <c r="L177" s="29">
        <f t="shared" si="10"/>
        <v>0.85488588805199983</v>
      </c>
      <c r="M177" s="29">
        <f t="shared" si="11"/>
        <v>0.48752947647475908</v>
      </c>
    </row>
    <row r="178" spans="1:13">
      <c r="A178" t="s">
        <v>262</v>
      </c>
      <c r="B178" s="20">
        <v>2045</v>
      </c>
      <c r="C178" s="23">
        <f>SUMIFS(Annual_Cost!$Q$2:$Q$1457,Annual_Cost!$A$2:$A$1457,A178,Annual_Cost!$B$2:$B$1457,B178)</f>
        <v>225588206.26200587</v>
      </c>
      <c r="D178" s="23">
        <f>SUMIFS(Annual_Cost!$R$2:$R$1457,Annual_Cost!$A$2:$A$1457,A178,Annual_Cost!$B$2:$B$1457,B178)</f>
        <v>515078399.38337088</v>
      </c>
      <c r="E178" s="23">
        <f>SUMIFS(Annual_Cost!$S$2:$S$1457,Annual_Cost!$A$2:$A$1457,A178,Annual_Cost!$B$2:$B$1457,B178)</f>
        <v>289490193.12136501</v>
      </c>
      <c r="F178" s="23">
        <f>SUMIFS(Annual_Cost!$Y$2:$Y$1457,Annual_Cost!$A$2:$A$1457,A178,Annual_Cost!$B$2:$B$1457,B178)</f>
        <v>160283701.00601953</v>
      </c>
      <c r="G178" s="23">
        <f>SUMIFS($E$2:E178,$A$2:A178,A178)</f>
        <v>2905936634.5062943</v>
      </c>
      <c r="H178" s="23">
        <f>SUMIFS($F$2:F178,$A$2:A178,A178)</f>
        <v>1958142342.6852477</v>
      </c>
      <c r="I178" s="10">
        <v>319784682.33108002</v>
      </c>
      <c r="J178" s="29">
        <f t="shared" si="8"/>
        <v>0.70543781089692559</v>
      </c>
      <c r="K178" s="29">
        <f t="shared" si="9"/>
        <v>1.6107037886514497</v>
      </c>
      <c r="L178" s="29">
        <f t="shared" si="10"/>
        <v>0.905265977754524</v>
      </c>
      <c r="M178" s="29">
        <f t="shared" si="11"/>
        <v>0.50122382297246604</v>
      </c>
    </row>
    <row r="179" spans="1:13">
      <c r="A179" t="s">
        <v>262</v>
      </c>
      <c r="B179" s="20">
        <v>2046</v>
      </c>
      <c r="C179" s="23">
        <f>SUMIFS(Annual_Cost!$Q$2:$Q$1457,Annual_Cost!$A$2:$A$1457,A179,Annual_Cost!$B$2:$B$1457,B179)</f>
        <v>228030837.99937266</v>
      </c>
      <c r="D179" s="23">
        <f>SUMIFS(Annual_Cost!$R$2:$R$1457,Annual_Cost!$A$2:$A$1457,A179,Annual_Cost!$B$2:$B$1457,B179)</f>
        <v>534656840.49049562</v>
      </c>
      <c r="E179" s="23">
        <f>SUMIFS(Annual_Cost!$S$2:$S$1457,Annual_Cost!$A$2:$A$1457,A179,Annual_Cost!$B$2:$B$1457,B179)</f>
        <v>306626002.4911229</v>
      </c>
      <c r="F179" s="23">
        <f>SUMIFS(Annual_Cost!$Y$2:$Y$1457,Annual_Cost!$A$2:$A$1457,A179,Annual_Cost!$B$2:$B$1457,B179)</f>
        <v>164826585.6139937</v>
      </c>
      <c r="G179" s="23">
        <f>SUMIFS($E$2:E179,$A$2:A179,A179)</f>
        <v>3212562636.997417</v>
      </c>
      <c r="H179" s="23">
        <f>SUMIFS($F$2:F179,$A$2:A179,A179)</f>
        <v>2122968928.2992413</v>
      </c>
      <c r="I179" s="10">
        <v>320645615.981408</v>
      </c>
      <c r="J179" s="29">
        <f t="shared" si="8"/>
        <v>0.71116156477434755</v>
      </c>
      <c r="K179" s="29">
        <f t="shared" si="9"/>
        <v>1.6674384861120217</v>
      </c>
      <c r="L179" s="29">
        <f t="shared" si="10"/>
        <v>0.95627692133767395</v>
      </c>
      <c r="M179" s="29">
        <f t="shared" si="11"/>
        <v>0.51404596663361479</v>
      </c>
    </row>
    <row r="180" spans="1:13">
      <c r="A180" t="s">
        <v>262</v>
      </c>
      <c r="B180" s="20">
        <v>2047</v>
      </c>
      <c r="C180" s="23">
        <f>SUMIFS(Annual_Cost!$Q$2:$Q$1457,Annual_Cost!$A$2:$A$1457,A180,Annual_Cost!$B$2:$B$1457,B180)</f>
        <v>230299673.03559679</v>
      </c>
      <c r="D180" s="23">
        <f>SUMIFS(Annual_Cost!$R$2:$R$1457,Annual_Cost!$A$2:$A$1457,A180,Annual_Cost!$B$2:$B$1457,B180)</f>
        <v>554123170.32492781</v>
      </c>
      <c r="E180" s="23">
        <f>SUMIFS(Annual_Cost!$S$2:$S$1457,Annual_Cost!$A$2:$A$1457,A180,Annual_Cost!$B$2:$B$1457,B180)</f>
        <v>323823497.28933108</v>
      </c>
      <c r="F180" s="23">
        <f>SUMIFS(Annual_Cost!$Y$2:$Y$1457,Annual_Cost!$A$2:$A$1457,A180,Annual_Cost!$B$2:$B$1457,B180)</f>
        <v>169001054.84487414</v>
      </c>
      <c r="G180" s="23">
        <f>SUMIFS($E$2:E180,$A$2:A180,A180)</f>
        <v>3536386134.2867479</v>
      </c>
      <c r="H180" s="23">
        <f>SUMIFS($F$2:F180,$A$2:A180,A180)</f>
        <v>2291969983.1441154</v>
      </c>
      <c r="I180" s="10">
        <v>321429520.52287501</v>
      </c>
      <c r="J180" s="29">
        <f t="shared" si="8"/>
        <v>0.71648575607170206</v>
      </c>
      <c r="K180" s="29">
        <f t="shared" si="9"/>
        <v>1.7239336617978522</v>
      </c>
      <c r="L180" s="29">
        <f t="shared" si="10"/>
        <v>1.0074479057261503</v>
      </c>
      <c r="M180" s="29">
        <f t="shared" si="11"/>
        <v>0.52577950702834386</v>
      </c>
    </row>
    <row r="181" spans="1:13">
      <c r="A181" t="s">
        <v>262</v>
      </c>
      <c r="B181" s="20">
        <v>2048</v>
      </c>
      <c r="C181" s="23">
        <f>SUMIFS(Annual_Cost!$Q$2:$Q$1457,Annual_Cost!$A$2:$A$1457,A181,Annual_Cost!$B$2:$B$1457,B181)</f>
        <v>232499720.35407123</v>
      </c>
      <c r="D181" s="23">
        <f>SUMIFS(Annual_Cost!$R$2:$R$1457,Annual_Cost!$A$2:$A$1457,A181,Annual_Cost!$B$2:$B$1457,B181)</f>
        <v>573703625.69275582</v>
      </c>
      <c r="E181" s="23">
        <f>SUMIFS(Annual_Cost!$S$2:$S$1457,Annual_Cost!$A$2:$A$1457,A181,Annual_Cost!$B$2:$B$1457,B181)</f>
        <v>341203905.33868456</v>
      </c>
      <c r="F181" s="23">
        <f>SUMIFS(Annual_Cost!$Y$2:$Y$1457,Annual_Cost!$A$2:$A$1457,A181,Annual_Cost!$B$2:$B$1457,B181)</f>
        <v>172885203.36709815</v>
      </c>
      <c r="G181" s="23">
        <f>SUMIFS($E$2:E181,$A$2:A181,A181)</f>
        <v>3877590039.6254325</v>
      </c>
      <c r="H181" s="23">
        <f>SUMIFS($F$2:F181,$A$2:A181,A181)</f>
        <v>2464855186.5112138</v>
      </c>
      <c r="I181" s="10">
        <v>322136832.26016098</v>
      </c>
      <c r="J181" s="29">
        <f t="shared" si="8"/>
        <v>0.72174212033693208</v>
      </c>
      <c r="K181" s="29">
        <f t="shared" si="9"/>
        <v>1.7809314807858634</v>
      </c>
      <c r="L181" s="29">
        <f t="shared" si="10"/>
        <v>1.0591893604489313</v>
      </c>
      <c r="M181" s="29">
        <f t="shared" si="11"/>
        <v>0.53668250896399916</v>
      </c>
    </row>
    <row r="182" spans="1:13">
      <c r="A182" t="s">
        <v>262</v>
      </c>
      <c r="B182" s="20">
        <v>2049</v>
      </c>
      <c r="C182" s="23">
        <f>SUMIFS(Annual_Cost!$Q$2:$Q$1457,Annual_Cost!$A$2:$A$1457,A182,Annual_Cost!$B$2:$B$1457,B182)</f>
        <v>234604671.82377988</v>
      </c>
      <c r="D182" s="23">
        <f>SUMIFS(Annual_Cost!$R$2:$R$1457,Annual_Cost!$A$2:$A$1457,A182,Annual_Cost!$B$2:$B$1457,B182)</f>
        <v>593319550.8296982</v>
      </c>
      <c r="E182" s="23">
        <f>SUMIFS(Annual_Cost!$S$2:$S$1457,Annual_Cost!$A$2:$A$1457,A182,Annual_Cost!$B$2:$B$1457,B182)</f>
        <v>358714879.00591826</v>
      </c>
      <c r="F182" s="23">
        <f>SUMIFS(Annual_Cost!$Y$2:$Y$1457,Annual_Cost!$A$2:$A$1457,A182,Annual_Cost!$B$2:$B$1457,B182)</f>
        <v>176463950.70995644</v>
      </c>
      <c r="G182" s="23">
        <f>SUMIFS($E$2:E182,$A$2:A182,A182)</f>
        <v>4236304918.6313505</v>
      </c>
      <c r="H182" s="23">
        <f>SUMIFS($F$2:F182,$A$2:A182,A182)</f>
        <v>2641319137.2211704</v>
      </c>
      <c r="I182" s="10">
        <v>322765819.75268102</v>
      </c>
      <c r="J182" s="29">
        <f t="shared" si="8"/>
        <v>0.72685723662916191</v>
      </c>
      <c r="K182" s="29">
        <f t="shared" si="9"/>
        <v>1.8382353846647352</v>
      </c>
      <c r="L182" s="29">
        <f t="shared" si="10"/>
        <v>1.1113781480355731</v>
      </c>
      <c r="M182" s="29">
        <f t="shared" si="11"/>
        <v>0.54672440484922402</v>
      </c>
    </row>
    <row r="183" spans="1:13">
      <c r="A183" t="s">
        <v>262</v>
      </c>
      <c r="B183" s="20">
        <v>2050</v>
      </c>
      <c r="C183" s="23">
        <f>SUMIFS(Annual_Cost!$Q$2:$Q$1457,Annual_Cost!$A$2:$A$1457,A183,Annual_Cost!$B$2:$B$1457,B183)</f>
        <v>236594564.33621418</v>
      </c>
      <c r="D183" s="23">
        <f>SUMIFS(Annual_Cost!$R$2:$R$1457,Annual_Cost!$A$2:$A$1457,A183,Annual_Cost!$B$2:$B$1457,B183)</f>
        <v>612901542.72062123</v>
      </c>
      <c r="E183" s="23">
        <f>SUMIFS(Annual_Cost!$S$2:$S$1457,Annual_Cost!$A$2:$A$1457,A183,Annual_Cost!$B$2:$B$1457,B183)</f>
        <v>376306978.38440704</v>
      </c>
      <c r="F183" s="23">
        <f>SUMIFS(Annual_Cost!$Y$2:$Y$1457,Annual_Cost!$A$2:$A$1457,A183,Annual_Cost!$B$2:$B$1457,B183)</f>
        <v>179726308.62841982</v>
      </c>
      <c r="G183" s="23">
        <f>SUMIFS($E$2:E183,$A$2:A183,A183)</f>
        <v>4612611897.0157576</v>
      </c>
      <c r="H183" s="23">
        <f>SUMIFS($F$2:F183,$A$2:A183,A183)</f>
        <v>2821045445.8495903</v>
      </c>
      <c r="I183" s="10">
        <v>323312042.56328499</v>
      </c>
      <c r="J183" s="29">
        <f t="shared" si="8"/>
        <v>0.73178395230948823</v>
      </c>
      <c r="K183" s="29">
        <f t="shared" si="9"/>
        <v>1.895696608952177</v>
      </c>
      <c r="L183" s="29">
        <f t="shared" si="10"/>
        <v>1.1639126566426885</v>
      </c>
      <c r="M183" s="29">
        <f t="shared" si="11"/>
        <v>0.55589116694668206</v>
      </c>
    </row>
    <row r="184" spans="1:13">
      <c r="A184" t="s">
        <v>268</v>
      </c>
      <c r="B184" s="20">
        <v>2025</v>
      </c>
      <c r="C184" s="23">
        <f>SUMIFS(Annual_Cost!$Q$2:$Q$1457,Annual_Cost!$A$2:$A$1457,A184,Annual_Cost!$B$2:$B$1457,B184)</f>
        <v>1598601730.4547503</v>
      </c>
      <c r="D184" s="23">
        <f>SUMIFS(Annual_Cost!$R$2:$R$1457,Annual_Cost!$A$2:$A$1457,A184,Annual_Cost!$B$2:$B$1457,B184)</f>
        <v>1844653166.8894858</v>
      </c>
      <c r="E184" s="23">
        <f>SUMIFS(Annual_Cost!$S$2:$S$1457,Annual_Cost!$A$2:$A$1457,A184,Annual_Cost!$B$2:$B$1457,B184)</f>
        <v>246051436.43473533</v>
      </c>
      <c r="F184" s="23">
        <f>SUMIFS(Annual_Cost!$Y$2:$Y$1457,Annual_Cost!$A$2:$A$1457,A184,Annual_Cost!$B$2:$B$1457,B184)</f>
        <v>246051436.43473533</v>
      </c>
      <c r="G184" s="23">
        <f>SUMIFS($E$2:E184,$A$2:A184,A184)</f>
        <v>246051436.43473533</v>
      </c>
      <c r="H184" s="23">
        <f>SUMIFS($F$2:F184,$A$2:A184,A184)</f>
        <v>246051436.43473533</v>
      </c>
      <c r="I184" s="10">
        <v>288391907.64445603</v>
      </c>
      <c r="J184" s="29">
        <f t="shared" si="8"/>
        <v>5.5431573774448157</v>
      </c>
      <c r="K184" s="29">
        <f t="shared" si="9"/>
        <v>6.3963416378647713</v>
      </c>
      <c r="L184" s="29">
        <f t="shared" si="10"/>
        <v>0.85318426041995554</v>
      </c>
      <c r="M184" s="29">
        <f t="shared" si="11"/>
        <v>0.85318426041995554</v>
      </c>
    </row>
    <row r="185" spans="1:13">
      <c r="A185" t="s">
        <v>268</v>
      </c>
      <c r="B185" s="20">
        <v>2026</v>
      </c>
      <c r="C185" s="23">
        <f>SUMIFS(Annual_Cost!$Q$2:$Q$1457,Annual_Cost!$A$2:$A$1457,A185,Annual_Cost!$B$2:$B$1457,B185)</f>
        <v>1649877612.1972585</v>
      </c>
      <c r="D185" s="23">
        <f>SUMIFS(Annual_Cost!$R$2:$R$1457,Annual_Cost!$A$2:$A$1457,A185,Annual_Cost!$B$2:$B$1457,B185)</f>
        <v>2157912668.9203796</v>
      </c>
      <c r="E185" s="23">
        <f>SUMIFS(Annual_Cost!$S$2:$S$1457,Annual_Cost!$A$2:$A$1457,A185,Annual_Cost!$B$2:$B$1457,B185)</f>
        <v>508035056.72312129</v>
      </c>
      <c r="F185" s="23">
        <f>SUMIFS(Annual_Cost!$Y$2:$Y$1457,Annual_Cost!$A$2:$A$1457,A185,Annual_Cost!$B$2:$B$1457,B185)</f>
        <v>493237919.14866143</v>
      </c>
      <c r="G185" s="23">
        <f>SUMIFS($E$2:E185,$A$2:A185,A185)</f>
        <v>754086493.15785658</v>
      </c>
      <c r="H185" s="23">
        <f>SUMIFS($F$2:F185,$A$2:A185,A185)</f>
        <v>739289355.58339679</v>
      </c>
      <c r="I185" s="10">
        <v>290472130.233437</v>
      </c>
      <c r="J185" s="29">
        <f t="shared" si="8"/>
        <v>5.6799859279833136</v>
      </c>
      <c r="K185" s="29">
        <f t="shared" si="9"/>
        <v>7.4289835213663356</v>
      </c>
      <c r="L185" s="29">
        <f t="shared" si="10"/>
        <v>1.7489975933830229</v>
      </c>
      <c r="M185" s="29">
        <f t="shared" si="11"/>
        <v>1.6980559159058473</v>
      </c>
    </row>
    <row r="186" spans="1:13">
      <c r="A186" t="s">
        <v>268</v>
      </c>
      <c r="B186" s="20">
        <v>2027</v>
      </c>
      <c r="C186" s="23">
        <f>SUMIFS(Annual_Cost!$Q$2:$Q$1457,Annual_Cost!$A$2:$A$1457,A186,Annual_Cost!$B$2:$B$1457,B186)</f>
        <v>1701853923.948132</v>
      </c>
      <c r="D186" s="23">
        <f>SUMIFS(Annual_Cost!$R$2:$R$1457,Annual_Cost!$A$2:$A$1457,A186,Annual_Cost!$B$2:$B$1457,B186)</f>
        <v>2488170859.2580085</v>
      </c>
      <c r="E186" s="23">
        <f>SUMIFS(Annual_Cost!$S$2:$S$1457,Annual_Cost!$A$2:$A$1457,A186,Annual_Cost!$B$2:$B$1457,B186)</f>
        <v>786316935.3098762</v>
      </c>
      <c r="F186" s="23">
        <f>SUMIFS(Annual_Cost!$Y$2:$Y$1457,Annual_Cost!$A$2:$A$1457,A186,Annual_Cost!$B$2:$B$1457,B186)</f>
        <v>741179126.50568032</v>
      </c>
      <c r="G186" s="23">
        <f>SUMIFS($E$2:E186,$A$2:A186,A186)</f>
        <v>1540403428.4677329</v>
      </c>
      <c r="H186" s="23">
        <f>SUMIFS($F$2:F186,$A$2:A186,A186)</f>
        <v>1480468482.089077</v>
      </c>
      <c r="I186" s="10">
        <v>292505080.826208</v>
      </c>
      <c r="J186" s="29">
        <f t="shared" si="8"/>
        <v>5.8182029492994998</v>
      </c>
      <c r="K186" s="29">
        <f t="shared" si="9"/>
        <v>8.5064192807521053</v>
      </c>
      <c r="L186" s="29">
        <f t="shared" si="10"/>
        <v>2.6882163314526037</v>
      </c>
      <c r="M186" s="29">
        <f t="shared" si="11"/>
        <v>2.533901716893773</v>
      </c>
    </row>
    <row r="187" spans="1:13">
      <c r="A187" t="s">
        <v>268</v>
      </c>
      <c r="B187" s="20">
        <v>2028</v>
      </c>
      <c r="C187" s="23">
        <f>SUMIFS(Annual_Cost!$Q$2:$Q$1457,Annual_Cost!$A$2:$A$1457,A187,Annual_Cost!$B$2:$B$1457,B187)</f>
        <v>1750680042.0023894</v>
      </c>
      <c r="D187" s="23">
        <f>SUMIFS(Annual_Cost!$R$2:$R$1457,Annual_Cost!$A$2:$A$1457,A187,Annual_Cost!$B$2:$B$1457,B187)</f>
        <v>2829573826.2938213</v>
      </c>
      <c r="E187" s="23">
        <f>SUMIFS(Annual_Cost!$S$2:$S$1457,Annual_Cost!$A$2:$A$1457,A187,Annual_Cost!$B$2:$B$1457,B187)</f>
        <v>1078893784.2914317</v>
      </c>
      <c r="F187" s="23">
        <f>SUMIFS(Annual_Cost!$Y$2:$Y$1457,Annual_Cost!$A$2:$A$1457,A187,Annual_Cost!$B$2:$B$1457,B187)</f>
        <v>987340648.02227068</v>
      </c>
      <c r="G187" s="23">
        <f>SUMIFS($E$2:E187,$A$2:A187,A187)</f>
        <v>2619297212.7591648</v>
      </c>
      <c r="H187" s="23">
        <f>SUMIFS($F$2:F187,$A$2:A187,A187)</f>
        <v>2467809130.1113477</v>
      </c>
      <c r="I187" s="10">
        <v>294484707.92155403</v>
      </c>
      <c r="J187" s="29">
        <f t="shared" si="8"/>
        <v>5.9448928752821431</v>
      </c>
      <c r="K187" s="29">
        <f t="shared" si="9"/>
        <v>9.6085594605733284</v>
      </c>
      <c r="L187" s="29">
        <f t="shared" si="10"/>
        <v>3.6636665852911845</v>
      </c>
      <c r="M187" s="29">
        <f t="shared" si="11"/>
        <v>3.3527739181800986</v>
      </c>
    </row>
    <row r="188" spans="1:13">
      <c r="A188" t="s">
        <v>268</v>
      </c>
      <c r="B188" s="20">
        <v>2029</v>
      </c>
      <c r="C188" s="23">
        <f>SUMIFS(Annual_Cost!$Q$2:$Q$1457,Annual_Cost!$A$2:$A$1457,A188,Annual_Cost!$B$2:$B$1457,B188)</f>
        <v>1799466845.4650788</v>
      </c>
      <c r="D188" s="23">
        <f>SUMIFS(Annual_Cost!$R$2:$R$1457,Annual_Cost!$A$2:$A$1457,A188,Annual_Cost!$B$2:$B$1457,B188)</f>
        <v>3186216679.6097145</v>
      </c>
      <c r="E188" s="23">
        <f>SUMIFS(Annual_Cost!$S$2:$S$1457,Annual_Cost!$A$2:$A$1457,A188,Annual_Cost!$B$2:$B$1457,B188)</f>
        <v>1386749834.1446362</v>
      </c>
      <c r="F188" s="23">
        <f>SUMIFS(Annual_Cost!$Y$2:$Y$1457,Annual_Cost!$A$2:$A$1457,A188,Annual_Cost!$B$2:$B$1457,B188)</f>
        <v>1232109266.3367391</v>
      </c>
      <c r="G188" s="23">
        <f>SUMIFS($E$2:E188,$A$2:A188,A188)</f>
        <v>4006047046.903801</v>
      </c>
      <c r="H188" s="23">
        <f>SUMIFS($F$2:F188,$A$2:A188,A188)</f>
        <v>3699918396.4480867</v>
      </c>
      <c r="I188" s="10">
        <v>296414030.31142998</v>
      </c>
      <c r="J188" s="29">
        <f t="shared" si="8"/>
        <v>6.0707883617197655</v>
      </c>
      <c r="K188" s="29">
        <f t="shared" si="9"/>
        <v>10.74921007032659</v>
      </c>
      <c r="L188" s="29">
        <f t="shared" si="10"/>
        <v>4.6784217086068276</v>
      </c>
      <c r="M188" s="29">
        <f t="shared" si="11"/>
        <v>4.1567170927847537</v>
      </c>
    </row>
    <row r="189" spans="1:13">
      <c r="A189" t="s">
        <v>268</v>
      </c>
      <c r="B189" s="20">
        <v>2030</v>
      </c>
      <c r="C189" s="23">
        <f>SUMIFS(Annual_Cost!$Q$2:$Q$1457,Annual_Cost!$A$2:$A$1457,A189,Annual_Cost!$B$2:$B$1457,B189)</f>
        <v>1848110008.3022118</v>
      </c>
      <c r="D189" s="23">
        <f>SUMIFS(Annual_Cost!$R$2:$R$1457,Annual_Cost!$A$2:$A$1457,A189,Annual_Cost!$B$2:$B$1457,B189)</f>
        <v>3557926311.9202061</v>
      </c>
      <c r="E189" s="23">
        <f>SUMIFS(Annual_Cost!$S$2:$S$1457,Annual_Cost!$A$2:$A$1457,A189,Annual_Cost!$B$2:$B$1457,B189)</f>
        <v>1709816303.6179945</v>
      </c>
      <c r="F189" s="23">
        <f>SUMIFS(Annual_Cost!$Y$2:$Y$1457,Annual_Cost!$A$2:$A$1457,A189,Annual_Cost!$B$2:$B$1457,B189)</f>
        <v>1474902563.1841431</v>
      </c>
      <c r="G189" s="23">
        <f>SUMIFS($E$2:E189,$A$2:A189,A189)</f>
        <v>5715863350.5217953</v>
      </c>
      <c r="H189" s="23">
        <f>SUMIFS($F$2:F189,$A$2:A189,A189)</f>
        <v>5174820959.6322298</v>
      </c>
      <c r="I189" s="10">
        <v>298289404.664994</v>
      </c>
      <c r="J189" s="29">
        <f t="shared" si="8"/>
        <v>6.1956944477387879</v>
      </c>
      <c r="K189" s="29">
        <f t="shared" si="9"/>
        <v>11.927766311096699</v>
      </c>
      <c r="L189" s="29">
        <f t="shared" si="10"/>
        <v>5.7320718633579126</v>
      </c>
      <c r="M189" s="29">
        <f t="shared" si="11"/>
        <v>4.9445355420538393</v>
      </c>
    </row>
    <row r="190" spans="1:13">
      <c r="A190" t="s">
        <v>268</v>
      </c>
      <c r="B190" s="20">
        <v>2031</v>
      </c>
      <c r="C190" s="23">
        <f>SUMIFS(Annual_Cost!$Q$2:$Q$1457,Annual_Cost!$A$2:$A$1457,A190,Annual_Cost!$B$2:$B$1457,B190)</f>
        <v>1896878836.9822636</v>
      </c>
      <c r="D190" s="23">
        <f>SUMIFS(Annual_Cost!$R$2:$R$1457,Annual_Cost!$A$2:$A$1457,A190,Annual_Cost!$B$2:$B$1457,B190)</f>
        <v>3945239975.4935803</v>
      </c>
      <c r="E190" s="23">
        <f>SUMIFS(Annual_Cost!$S$2:$S$1457,Annual_Cost!$A$2:$A$1457,A190,Annual_Cost!$B$2:$B$1457,B190)</f>
        <v>2048361138.5113168</v>
      </c>
      <c r="F190" s="23">
        <f>SUMIFS(Annual_Cost!$Y$2:$Y$1457,Annual_Cost!$A$2:$A$1457,A190,Annual_Cost!$B$2:$B$1457,B190)</f>
        <v>1715470205.5058346</v>
      </c>
      <c r="G190" s="23">
        <f>SUMIFS($E$2:E190,$A$2:A190,A190)</f>
        <v>7764224489.0331116</v>
      </c>
      <c r="H190" s="23">
        <f>SUMIFS($F$2:F190,$A$2:A190,A190)</f>
        <v>6890291165.1380644</v>
      </c>
      <c r="I190" s="10">
        <v>300119636.92551899</v>
      </c>
      <c r="J190" s="29">
        <f t="shared" si="8"/>
        <v>6.3204089422946161</v>
      </c>
      <c r="K190" s="29">
        <f t="shared" si="9"/>
        <v>13.145557604658421</v>
      </c>
      <c r="L190" s="29">
        <f t="shared" si="10"/>
        <v>6.8251486623638051</v>
      </c>
      <c r="M190" s="29">
        <f t="shared" si="11"/>
        <v>5.7159545542551911</v>
      </c>
    </row>
    <row r="191" spans="1:13">
      <c r="A191" t="s">
        <v>268</v>
      </c>
      <c r="B191" s="20">
        <v>2032</v>
      </c>
      <c r="C191" s="23">
        <f>SUMIFS(Annual_Cost!$Q$2:$Q$1457,Annual_Cost!$A$2:$A$1457,A191,Annual_Cost!$B$2:$B$1457,B191)</f>
        <v>1945811354.774899</v>
      </c>
      <c r="D191" s="23">
        <f>SUMIFS(Annual_Cost!$R$2:$R$1457,Annual_Cost!$A$2:$A$1457,A191,Annual_Cost!$B$2:$B$1457,B191)</f>
        <v>4348346723.1110401</v>
      </c>
      <c r="E191" s="23">
        <f>SUMIFS(Annual_Cost!$S$2:$S$1457,Annual_Cost!$A$2:$A$1457,A191,Annual_Cost!$B$2:$B$1457,B191)</f>
        <v>2402535368.3361406</v>
      </c>
      <c r="F191" s="23">
        <f>SUMIFS(Annual_Cost!$Y$2:$Y$1457,Annual_Cost!$A$2:$A$1457,A191,Annual_Cost!$B$2:$B$1457,B191)</f>
        <v>1953481113.6962938</v>
      </c>
      <c r="G191" s="23">
        <f>SUMIFS($E$2:E191,$A$2:A191,A191)</f>
        <v>10166759857.369251</v>
      </c>
      <c r="H191" s="23">
        <f>SUMIFS($F$2:F191,$A$2:A191,A191)</f>
        <v>8843772278.8343582</v>
      </c>
      <c r="I191" s="10">
        <v>301904628.08354098</v>
      </c>
      <c r="J191" s="29">
        <f t="shared" si="8"/>
        <v>6.4451193316469046</v>
      </c>
      <c r="K191" s="29">
        <f t="shared" si="9"/>
        <v>14.403047580667744</v>
      </c>
      <c r="L191" s="29">
        <f t="shared" si="10"/>
        <v>7.9579282490208385</v>
      </c>
      <c r="M191" s="29">
        <f t="shared" si="11"/>
        <v>6.4705239071583227</v>
      </c>
    </row>
    <row r="192" spans="1:13">
      <c r="A192" t="s">
        <v>268</v>
      </c>
      <c r="B192" s="20">
        <v>2033</v>
      </c>
      <c r="C192" s="23">
        <f>SUMIFS(Annual_Cost!$Q$2:$Q$1457,Annual_Cost!$A$2:$A$1457,A192,Annual_Cost!$B$2:$B$1457,B192)</f>
        <v>1992448884.2877767</v>
      </c>
      <c r="D192" s="23">
        <f>SUMIFS(Annual_Cost!$R$2:$R$1457,Annual_Cost!$A$2:$A$1457,A192,Annual_Cost!$B$2:$B$1457,B192)</f>
        <v>4761502333.8421726</v>
      </c>
      <c r="E192" s="23">
        <f>SUMIFS(Annual_Cost!$S$2:$S$1457,Annual_Cost!$A$2:$A$1457,A192,Annual_Cost!$B$2:$B$1457,B192)</f>
        <v>2769053449.5543957</v>
      </c>
      <c r="F192" s="23">
        <f>SUMIFS(Annual_Cost!$Y$2:$Y$1457,Annual_Cost!$A$2:$A$1457,A192,Annual_Cost!$B$2:$B$1457,B192)</f>
        <v>2185916363.3870983</v>
      </c>
      <c r="G192" s="23">
        <f>SUMIFS($E$2:E192,$A$2:A192,A192)</f>
        <v>12935813306.923647</v>
      </c>
      <c r="H192" s="23">
        <f>SUMIFS($F$2:F192,$A$2:A192,A192)</f>
        <v>11029688642.221457</v>
      </c>
      <c r="I192" s="10">
        <v>303644277.16916001</v>
      </c>
      <c r="J192" s="29">
        <f t="shared" si="8"/>
        <v>6.5617863865676771</v>
      </c>
      <c r="K192" s="29">
        <f t="shared" si="9"/>
        <v>15.681185821228381</v>
      </c>
      <c r="L192" s="29">
        <f t="shared" si="10"/>
        <v>9.1193994346607035</v>
      </c>
      <c r="M192" s="29">
        <f t="shared" si="11"/>
        <v>7.1989381251184454</v>
      </c>
    </row>
    <row r="193" spans="1:13">
      <c r="A193" t="s">
        <v>268</v>
      </c>
      <c r="B193" s="20">
        <v>2034</v>
      </c>
      <c r="C193" s="23">
        <f>SUMIFS(Annual_Cost!$Q$2:$Q$1457,Annual_Cost!$A$2:$A$1457,A193,Annual_Cost!$B$2:$B$1457,B193)</f>
        <v>2039027443.9699678</v>
      </c>
      <c r="D193" s="23">
        <f>SUMIFS(Annual_Cost!$R$2:$R$1457,Annual_Cost!$A$2:$A$1457,A193,Annual_Cost!$B$2:$B$1457,B193)</f>
        <v>5189371447.6771698</v>
      </c>
      <c r="E193" s="23">
        <f>SUMIFS(Annual_Cost!$S$2:$S$1457,Annual_Cost!$A$2:$A$1457,A193,Annual_Cost!$B$2:$B$1457,B193)</f>
        <v>3150344003.707202</v>
      </c>
      <c r="F193" s="23">
        <f>SUMIFS(Annual_Cost!$Y$2:$Y$1457,Annual_Cost!$A$2:$A$1457,A193,Annual_Cost!$B$2:$B$1457,B193)</f>
        <v>2414476357.0796127</v>
      </c>
      <c r="G193" s="23">
        <f>SUMIFS($E$2:E193,$A$2:A193,A193)</f>
        <v>16086157310.630848</v>
      </c>
      <c r="H193" s="23">
        <f>SUMIFS($F$2:F193,$A$2:A193,A193)</f>
        <v>13444164999.301069</v>
      </c>
      <c r="I193" s="10">
        <v>305332541.18498403</v>
      </c>
      <c r="J193" s="29">
        <f t="shared" si="8"/>
        <v>6.6780548056115459</v>
      </c>
      <c r="K193" s="29">
        <f t="shared" si="9"/>
        <v>16.995802109848547</v>
      </c>
      <c r="L193" s="29">
        <f t="shared" si="10"/>
        <v>10.317747304237001</v>
      </c>
      <c r="M193" s="29">
        <f t="shared" si="11"/>
        <v>7.9076941740605884</v>
      </c>
    </row>
    <row r="194" spans="1:13">
      <c r="A194" t="s">
        <v>268</v>
      </c>
      <c r="B194" s="20">
        <v>2035</v>
      </c>
      <c r="C194" s="23">
        <f>SUMIFS(Annual_Cost!$Q$2:$Q$1457,Annual_Cost!$A$2:$A$1457,A194,Annual_Cost!$B$2:$B$1457,B194)</f>
        <v>2085479733.5145731</v>
      </c>
      <c r="D194" s="23">
        <f>SUMIFS(Annual_Cost!$R$2:$R$1457,Annual_Cost!$A$2:$A$1457,A194,Annual_Cost!$B$2:$B$1457,B194)</f>
        <v>5631791965.1862469</v>
      </c>
      <c r="E194" s="23">
        <f>SUMIFS(Annual_Cost!$S$2:$S$1457,Annual_Cost!$A$2:$A$1457,A194,Annual_Cost!$B$2:$B$1457,B194)</f>
        <v>3546312231.6716738</v>
      </c>
      <c r="F194" s="23">
        <f>SUMIFS(Annual_Cost!$Y$2:$Y$1457,Annual_Cost!$A$2:$A$1457,A194,Annual_Cost!$B$2:$B$1457,B194)</f>
        <v>2638789351.910718</v>
      </c>
      <c r="G194" s="23">
        <f>SUMIFS($E$2:E194,$A$2:A194,A194)</f>
        <v>19632469542.302521</v>
      </c>
      <c r="H194" s="23">
        <f>SUMIFS($F$2:F194,$A$2:A194,A194)</f>
        <v>16082954351.211788</v>
      </c>
      <c r="I194" s="10">
        <v>306964650.16711998</v>
      </c>
      <c r="J194" s="29">
        <f t="shared" ref="J194:J235" si="12">IF(I194=0,"",C194/I194)</f>
        <v>6.7938758823831362</v>
      </c>
      <c r="K194" s="29">
        <f t="shared" ref="K194:K235" si="13">IF(I194=0,"",D194/I194)</f>
        <v>18.346711786259899</v>
      </c>
      <c r="L194" s="29">
        <f t="shared" ref="L194:L235" si="14">IF(I194=0,"",E194/I194)</f>
        <v>11.552835903876762</v>
      </c>
      <c r="M194" s="29">
        <f t="shared" ref="M194:M235" si="15">IF(I194=0,"",F194/I194)</f>
        <v>8.5963948958751075</v>
      </c>
    </row>
    <row r="195" spans="1:13">
      <c r="A195" t="s">
        <v>268</v>
      </c>
      <c r="B195" s="20">
        <v>2036</v>
      </c>
      <c r="C195" s="23">
        <f>SUMIFS(Annual_Cost!$Q$2:$Q$1457,Annual_Cost!$A$2:$A$1457,A195,Annual_Cost!$B$2:$B$1457,B195)</f>
        <v>2131867629.7515807</v>
      </c>
      <c r="D195" s="23">
        <f>SUMIFS(Annual_Cost!$R$2:$R$1457,Annual_Cost!$A$2:$A$1457,A195,Annual_Cost!$B$2:$B$1457,B195)</f>
        <v>6088929744.2389984</v>
      </c>
      <c r="E195" s="23">
        <f>SUMIFS(Annual_Cost!$S$2:$S$1457,Annual_Cost!$A$2:$A$1457,A195,Annual_Cost!$B$2:$B$1457,B195)</f>
        <v>3957062114.4874182</v>
      </c>
      <c r="F195" s="23">
        <f>SUMIFS(Annual_Cost!$Y$2:$Y$1457,Annual_Cost!$A$2:$A$1457,A195,Annual_Cost!$B$2:$B$1457,B195)</f>
        <v>2858665864.328598</v>
      </c>
      <c r="G195" s="23">
        <f>SUMIFS($E$2:E195,$A$2:A195,A195)</f>
        <v>23589531656.78994</v>
      </c>
      <c r="H195" s="23">
        <f>SUMIFS($F$2:F195,$A$2:A195,A195)</f>
        <v>18941620215.540386</v>
      </c>
      <c r="I195" s="10">
        <v>308542769.75662202</v>
      </c>
      <c r="J195" s="29">
        <f t="shared" si="12"/>
        <v>6.9094720042644138</v>
      </c>
      <c r="K195" s="29">
        <f t="shared" si="13"/>
        <v>19.734475544644702</v>
      </c>
      <c r="L195" s="29">
        <f t="shared" si="14"/>
        <v>12.82500354038029</v>
      </c>
      <c r="M195" s="29">
        <f t="shared" si="15"/>
        <v>9.2650554300251748</v>
      </c>
    </row>
    <row r="196" spans="1:13">
      <c r="A196" t="s">
        <v>268</v>
      </c>
      <c r="B196" s="20">
        <v>2037</v>
      </c>
      <c r="C196" s="23">
        <f>SUMIFS(Annual_Cost!$Q$2:$Q$1457,Annual_Cost!$A$2:$A$1457,A196,Annual_Cost!$B$2:$B$1457,B196)</f>
        <v>2178233451.2845616</v>
      </c>
      <c r="D196" s="23">
        <f>SUMIFS(Annual_Cost!$R$2:$R$1457,Annual_Cost!$A$2:$A$1457,A196,Annual_Cost!$B$2:$B$1457,B196)</f>
        <v>6560928717.151371</v>
      </c>
      <c r="E196" s="23">
        <f>SUMIFS(Annual_Cost!$S$2:$S$1457,Annual_Cost!$A$2:$A$1457,A196,Annual_Cost!$B$2:$B$1457,B196)</f>
        <v>4382695265.8668098</v>
      </c>
      <c r="F196" s="23">
        <f>SUMIFS(Annual_Cost!$Y$2:$Y$1457,Annual_Cost!$A$2:$A$1457,A196,Annual_Cost!$B$2:$B$1457,B196)</f>
        <v>3073934280.4959741</v>
      </c>
      <c r="G196" s="23">
        <f>SUMIFS($E$2:E196,$A$2:A196,A196)</f>
        <v>27972226922.65675</v>
      </c>
      <c r="H196" s="23">
        <f>SUMIFS($F$2:F196,$A$2:A196,A196)</f>
        <v>22015554496.036362</v>
      </c>
      <c r="I196" s="10">
        <v>310068287.63643003</v>
      </c>
      <c r="J196" s="29">
        <f t="shared" si="12"/>
        <v>7.0250120316678277</v>
      </c>
      <c r="K196" s="29">
        <f t="shared" si="13"/>
        <v>21.159625085053442</v>
      </c>
      <c r="L196" s="29">
        <f t="shared" si="14"/>
        <v>14.134613053385616</v>
      </c>
      <c r="M196" s="29">
        <f t="shared" si="15"/>
        <v>9.9137332099576394</v>
      </c>
    </row>
    <row r="197" spans="1:13">
      <c r="A197" t="s">
        <v>268</v>
      </c>
      <c r="B197" s="20">
        <v>2038</v>
      </c>
      <c r="C197" s="23">
        <f>SUMIFS(Annual_Cost!$Q$2:$Q$1457,Annual_Cost!$A$2:$A$1457,A197,Annual_Cost!$B$2:$B$1457,B197)</f>
        <v>2224473825.6746626</v>
      </c>
      <c r="D197" s="23">
        <f>SUMIFS(Annual_Cost!$R$2:$R$1457,Annual_Cost!$A$2:$A$1457,A197,Annual_Cost!$B$2:$B$1457,B197)</f>
        <v>7047497512.3823318</v>
      </c>
      <c r="E197" s="23">
        <f>SUMIFS(Annual_Cost!$S$2:$S$1457,Annual_Cost!$A$2:$A$1457,A197,Annual_Cost!$B$2:$B$1457,B197)</f>
        <v>4823023686.7076702</v>
      </c>
      <c r="F197" s="23">
        <f>SUMIFS(Annual_Cost!$Y$2:$Y$1457,Annual_Cost!$A$2:$A$1457,A197,Annual_Cost!$B$2:$B$1457,B197)</f>
        <v>3284244442.2824249</v>
      </c>
      <c r="G197" s="23">
        <f>SUMIFS($E$2:E197,$A$2:A197,A197)</f>
        <v>32795250609.364418</v>
      </c>
      <c r="H197" s="23">
        <f>SUMIFS($F$2:F197,$A$2:A197,A197)</f>
        <v>25299798938.318787</v>
      </c>
      <c r="I197" s="10">
        <v>311532999.13163</v>
      </c>
      <c r="J197" s="29">
        <f t="shared" si="12"/>
        <v>7.1404115515055606</v>
      </c>
      <c r="K197" s="29">
        <f t="shared" si="13"/>
        <v>22.621993599479325</v>
      </c>
      <c r="L197" s="29">
        <f t="shared" si="14"/>
        <v>15.481582047973767</v>
      </c>
      <c r="M197" s="29">
        <f t="shared" si="15"/>
        <v>10.542204040782064</v>
      </c>
    </row>
    <row r="198" spans="1:13">
      <c r="A198" t="s">
        <v>268</v>
      </c>
      <c r="B198" s="20">
        <v>2039</v>
      </c>
      <c r="C198" s="23">
        <f>SUMIFS(Annual_Cost!$Q$2:$Q$1457,Annual_Cost!$A$2:$A$1457,A198,Annual_Cost!$B$2:$B$1457,B198)</f>
        <v>2270349940.7969456</v>
      </c>
      <c r="D198" s="23">
        <f>SUMIFS(Annual_Cost!$R$2:$R$1457,Annual_Cost!$A$2:$A$1457,A198,Annual_Cost!$B$2:$B$1457,B198)</f>
        <v>7547836602.4782629</v>
      </c>
      <c r="E198" s="23">
        <f>SUMIFS(Annual_Cost!$S$2:$S$1457,Annual_Cost!$A$2:$A$1457,A198,Annual_Cost!$B$2:$B$1457,B198)</f>
        <v>5277486661.6813173</v>
      </c>
      <c r="F198" s="23">
        <f>SUMIFS(Annual_Cost!$Y$2:$Y$1457,Annual_Cost!$A$2:$A$1457,A198,Annual_Cost!$B$2:$B$1457,B198)</f>
        <v>3489040402.0077825</v>
      </c>
      <c r="G198" s="23">
        <f>SUMIFS($E$2:E198,$A$2:A198,A198)</f>
        <v>38072737271.045738</v>
      </c>
      <c r="H198" s="23">
        <f>SUMIFS($F$2:F198,$A$2:A198,A198)</f>
        <v>28788839340.326569</v>
      </c>
      <c r="I198" s="10">
        <v>312936391.85847902</v>
      </c>
      <c r="J198" s="29">
        <f t="shared" si="12"/>
        <v>7.2549885531487774</v>
      </c>
      <c r="K198" s="29">
        <f t="shared" si="13"/>
        <v>24.119395502877989</v>
      </c>
      <c r="L198" s="29">
        <f t="shared" si="14"/>
        <v>16.864406949729212</v>
      </c>
      <c r="M198" s="29">
        <f t="shared" si="15"/>
        <v>11.14935971903725</v>
      </c>
    </row>
    <row r="199" spans="1:13">
      <c r="A199" t="s">
        <v>268</v>
      </c>
      <c r="B199" s="20">
        <v>2040</v>
      </c>
      <c r="C199" s="23">
        <f>SUMIFS(Annual_Cost!$Q$2:$Q$1457,Annual_Cost!$A$2:$A$1457,A199,Annual_Cost!$B$2:$B$1457,B199)</f>
        <v>2315734702.0099449</v>
      </c>
      <c r="D199" s="23">
        <f>SUMIFS(Annual_Cost!$R$2:$R$1457,Annual_Cost!$A$2:$A$1457,A199,Annual_Cost!$B$2:$B$1457,B199)</f>
        <v>8061379127.674695</v>
      </c>
      <c r="E199" s="23">
        <f>SUMIFS(Annual_Cost!$S$2:$S$1457,Annual_Cost!$A$2:$A$1457,A199,Annual_Cost!$B$2:$B$1457,B199)</f>
        <v>5745644425.6647501</v>
      </c>
      <c r="F199" s="23">
        <f>SUMIFS(Annual_Cost!$Y$2:$Y$1457,Annual_Cost!$A$2:$A$1457,A199,Annual_Cost!$B$2:$B$1457,B199)</f>
        <v>3687910520.1062717</v>
      </c>
      <c r="G199" s="23">
        <f>SUMIFS($E$2:E199,$A$2:A199,A199)</f>
        <v>43818381696.710487</v>
      </c>
      <c r="H199" s="23">
        <f>SUMIFS($F$2:F199,$A$2:A199,A199)</f>
        <v>32476749860.432838</v>
      </c>
      <c r="I199" s="10">
        <v>314265537.41082901</v>
      </c>
      <c r="J199" s="29">
        <f t="shared" si="12"/>
        <v>7.3687198446537296</v>
      </c>
      <c r="K199" s="29">
        <f t="shared" si="13"/>
        <v>25.651489482718301</v>
      </c>
      <c r="L199" s="29">
        <f t="shared" si="14"/>
        <v>18.282769638064572</v>
      </c>
      <c r="M199" s="29">
        <f t="shared" si="15"/>
        <v>11.735014123693707</v>
      </c>
    </row>
    <row r="200" spans="1:13">
      <c r="A200" t="s">
        <v>268</v>
      </c>
      <c r="B200" s="20">
        <v>2041</v>
      </c>
      <c r="C200" s="23">
        <f>SUMIFS(Annual_Cost!$Q$2:$Q$1457,Annual_Cost!$A$2:$A$1457,A200,Annual_Cost!$B$2:$B$1457,B200)</f>
        <v>2361057578.6702414</v>
      </c>
      <c r="D200" s="23">
        <f>SUMIFS(Annual_Cost!$R$2:$R$1457,Annual_Cost!$A$2:$A$1457,A200,Annual_Cost!$B$2:$B$1457,B200)</f>
        <v>8589493905.4153233</v>
      </c>
      <c r="E200" s="23">
        <f>SUMIFS(Annual_Cost!$S$2:$S$1457,Annual_Cost!$A$2:$A$1457,A200,Annual_Cost!$B$2:$B$1457,B200)</f>
        <v>6228436326.7450809</v>
      </c>
      <c r="F200" s="23">
        <f>SUMIFS(Annual_Cost!$Y$2:$Y$1457,Annual_Cost!$A$2:$A$1457,A200,Annual_Cost!$B$2:$B$1457,B200)</f>
        <v>3881355601.8651042</v>
      </c>
      <c r="G200" s="23">
        <f>SUMIFS($E$2:E200,$A$2:A200,A200)</f>
        <v>50046818023.455566</v>
      </c>
      <c r="H200" s="23">
        <f>SUMIFS($F$2:F200,$A$2:A200,A200)</f>
        <v>36358105462.297943</v>
      </c>
      <c r="I200" s="10">
        <v>315525215.31254798</v>
      </c>
      <c r="J200" s="29">
        <f t="shared" si="12"/>
        <v>7.4829441961760876</v>
      </c>
      <c r="K200" s="29">
        <f t="shared" si="13"/>
        <v>27.22284460500844</v>
      </c>
      <c r="L200" s="29">
        <f t="shared" si="14"/>
        <v>19.739900408832348</v>
      </c>
      <c r="M200" s="29">
        <f t="shared" si="15"/>
        <v>12.301253318281939</v>
      </c>
    </row>
    <row r="201" spans="1:13">
      <c r="A201" t="s">
        <v>268</v>
      </c>
      <c r="B201" s="20">
        <v>2042</v>
      </c>
      <c r="C201" s="23">
        <f>SUMIFS(Annual_Cost!$Q$2:$Q$1457,Annual_Cost!$A$2:$A$1457,A201,Annual_Cost!$B$2:$B$1457,B201)</f>
        <v>2406043363.8034554</v>
      </c>
      <c r="D201" s="23">
        <f>SUMIFS(Annual_Cost!$R$2:$R$1457,Annual_Cost!$A$2:$A$1457,A201,Annual_Cost!$B$2:$B$1457,B201)</f>
        <v>9131154585.5083179</v>
      </c>
      <c r="E201" s="23">
        <f>SUMIFS(Annual_Cost!$S$2:$S$1457,Annual_Cost!$A$2:$A$1457,A201,Annual_Cost!$B$2:$B$1457,B201)</f>
        <v>6725111221.7048616</v>
      </c>
      <c r="F201" s="23">
        <f>SUMIFS(Annual_Cost!$Y$2:$Y$1457,Annual_Cost!$A$2:$A$1457,A201,Annual_Cost!$B$2:$B$1457,B201)</f>
        <v>4068802889.2666631</v>
      </c>
      <c r="G201" s="23">
        <f>SUMIFS($E$2:E201,$A$2:A201,A201)</f>
        <v>56771929245.160431</v>
      </c>
      <c r="H201" s="23">
        <f>SUMIFS($F$2:F201,$A$2:A201,A201)</f>
        <v>40426908351.564606</v>
      </c>
      <c r="I201" s="10">
        <v>316707694.211882</v>
      </c>
      <c r="J201" s="29">
        <f t="shared" si="12"/>
        <v>7.597047396624907</v>
      </c>
      <c r="K201" s="29">
        <f t="shared" si="13"/>
        <v>28.831489579787235</v>
      </c>
      <c r="L201" s="29">
        <f t="shared" si="14"/>
        <v>21.234442183162326</v>
      </c>
      <c r="M201" s="29">
        <f t="shared" si="15"/>
        <v>12.847186739153155</v>
      </c>
    </row>
    <row r="202" spans="1:13">
      <c r="A202" t="s">
        <v>268</v>
      </c>
      <c r="B202" s="20">
        <v>2043</v>
      </c>
      <c r="C202" s="23">
        <f>SUMIFS(Annual_Cost!$Q$2:$Q$1457,Annual_Cost!$A$2:$A$1457,A202,Annual_Cost!$B$2:$B$1457,B202)</f>
        <v>2450175909.8716516</v>
      </c>
      <c r="D202" s="23">
        <f>SUMIFS(Annual_Cost!$R$2:$R$1457,Annual_Cost!$A$2:$A$1457,A202,Annual_Cost!$B$2:$B$1457,B202)</f>
        <v>9684215986.4078846</v>
      </c>
      <c r="E202" s="23">
        <f>SUMIFS(Annual_Cost!$S$2:$S$1457,Annual_Cost!$A$2:$A$1457,A202,Annual_Cost!$B$2:$B$1457,B202)</f>
        <v>7234040076.5362339</v>
      </c>
      <c r="F202" s="23">
        <f>SUMIFS(Annual_Cost!$Y$2:$Y$1457,Annual_Cost!$A$2:$A$1457,A202,Annual_Cost!$B$2:$B$1457,B202)</f>
        <v>4249236132.237464</v>
      </c>
      <c r="G202" s="23">
        <f>SUMIFS($E$2:E202,$A$2:A202,A202)</f>
        <v>64005969321.696663</v>
      </c>
      <c r="H202" s="23">
        <f>SUMIFS($F$2:F202,$A$2:A202,A202)</f>
        <v>44676144483.802071</v>
      </c>
      <c r="I202" s="10">
        <v>317814114.06715202</v>
      </c>
      <c r="J202" s="29">
        <f t="shared" si="12"/>
        <v>7.7094622341220056</v>
      </c>
      <c r="K202" s="29">
        <f t="shared" si="13"/>
        <v>30.471321309416968</v>
      </c>
      <c r="L202" s="29">
        <f t="shared" si="14"/>
        <v>22.761859075294968</v>
      </c>
      <c r="M202" s="29">
        <f t="shared" si="15"/>
        <v>13.370193280150007</v>
      </c>
    </row>
    <row r="203" spans="1:13">
      <c r="A203" t="s">
        <v>268</v>
      </c>
      <c r="B203" s="20">
        <v>2044</v>
      </c>
      <c r="C203" s="23">
        <f>SUMIFS(Annual_Cost!$Q$2:$Q$1457,Annual_Cost!$A$2:$A$1457,A203,Annual_Cost!$B$2:$B$1457,B203)</f>
        <v>2493452364.0260973</v>
      </c>
      <c r="D203" s="23">
        <f>SUMIFS(Annual_Cost!$R$2:$R$1457,Annual_Cost!$A$2:$A$1457,A203,Annual_Cost!$B$2:$B$1457,B203)</f>
        <v>10248309265.320145</v>
      </c>
      <c r="E203" s="23">
        <f>SUMIFS(Annual_Cost!$S$2:$S$1457,Annual_Cost!$A$2:$A$1457,A203,Annual_Cost!$B$2:$B$1457,B203)</f>
        <v>7754856901.2940464</v>
      </c>
      <c r="F203" s="23">
        <f>SUMIFS(Annual_Cost!$Y$2:$Y$1457,Annual_Cost!$A$2:$A$1457,A203,Annual_Cost!$B$2:$B$1457,B203)</f>
        <v>4422486530.7340183</v>
      </c>
      <c r="G203" s="23">
        <f>SUMIFS($E$2:E203,$A$2:A203,A203)</f>
        <v>71760826222.990707</v>
      </c>
      <c r="H203" s="23">
        <f>SUMIFS($F$2:F203,$A$2:A203,A203)</f>
        <v>49098631014.536087</v>
      </c>
      <c r="I203" s="10">
        <v>318840890.73215598</v>
      </c>
      <c r="J203" s="29">
        <f t="shared" si="12"/>
        <v>7.820365694940727</v>
      </c>
      <c r="K203" s="29">
        <f t="shared" si="13"/>
        <v>32.142393159757205</v>
      </c>
      <c r="L203" s="29">
        <f t="shared" si="14"/>
        <v>24.322027464816475</v>
      </c>
      <c r="M203" s="29">
        <f t="shared" si="15"/>
        <v>13.870512406920705</v>
      </c>
    </row>
    <row r="204" spans="1:13">
      <c r="A204" t="s">
        <v>268</v>
      </c>
      <c r="B204" s="20">
        <v>2045</v>
      </c>
      <c r="C204" s="23">
        <f>SUMIFS(Annual_Cost!$Q$2:$Q$1457,Annual_Cost!$A$2:$A$1457,A204,Annual_Cost!$B$2:$B$1457,B204)</f>
        <v>2535783915.491859</v>
      </c>
      <c r="D204" s="23">
        <f>SUMIFS(Annual_Cost!$R$2:$R$1457,Annual_Cost!$A$2:$A$1457,A204,Annual_Cost!$B$2:$B$1457,B204)</f>
        <v>10822700980.152521</v>
      </c>
      <c r="E204" s="23">
        <f>SUMIFS(Annual_Cost!$S$2:$S$1457,Annual_Cost!$A$2:$A$1457,A204,Annual_Cost!$B$2:$B$1457,B204)</f>
        <v>8286917064.6606617</v>
      </c>
      <c r="F204" s="23">
        <f>SUMIFS(Annual_Cost!$Y$2:$Y$1457,Annual_Cost!$A$2:$A$1457,A204,Annual_Cost!$B$2:$B$1457,B204)</f>
        <v>4588265055.6556015</v>
      </c>
      <c r="G204" s="23">
        <f>SUMIFS($E$2:E204,$A$2:A204,A204)</f>
        <v>80047743287.651367</v>
      </c>
      <c r="H204" s="23">
        <f>SUMIFS($F$2:F204,$A$2:A204,A204)</f>
        <v>53686896070.191689</v>
      </c>
      <c r="I204" s="10">
        <v>319784682.33108002</v>
      </c>
      <c r="J204" s="29">
        <f t="shared" si="12"/>
        <v>7.9296603483543553</v>
      </c>
      <c r="K204" s="29">
        <f t="shared" si="13"/>
        <v>33.843712904758661</v>
      </c>
      <c r="L204" s="29">
        <f t="shared" si="14"/>
        <v>25.9140525564043</v>
      </c>
      <c r="M204" s="29">
        <f t="shared" si="15"/>
        <v>14.347982593191475</v>
      </c>
    </row>
    <row r="205" spans="1:13">
      <c r="A205" t="s">
        <v>268</v>
      </c>
      <c r="B205" s="20">
        <v>2046</v>
      </c>
      <c r="C205" s="23">
        <f>SUMIFS(Annual_Cost!$Q$2:$Q$1457,Annual_Cost!$A$2:$A$1457,A205,Annual_Cost!$B$2:$B$1457,B205)</f>
        <v>2577589240.6982484</v>
      </c>
      <c r="D205" s="23">
        <f>SUMIFS(Annual_Cost!$R$2:$R$1457,Annual_Cost!$A$2:$A$1457,A205,Annual_Cost!$B$2:$B$1457,B205)</f>
        <v>11408823743.449083</v>
      </c>
      <c r="E205" s="23">
        <f>SUMIFS(Annual_Cost!$S$2:$S$1457,Annual_Cost!$A$2:$A$1457,A205,Annual_Cost!$B$2:$B$1457,B205)</f>
        <v>8831234502.7508354</v>
      </c>
      <c r="F205" s="23">
        <f>SUMIFS(Annual_Cost!$Y$2:$Y$1457,Annual_Cost!$A$2:$A$1457,A205,Annual_Cost!$B$2:$B$1457,B205)</f>
        <v>4747223712.3368464</v>
      </c>
      <c r="G205" s="23">
        <f>SUMIFS($E$2:E205,$A$2:A205,A205)</f>
        <v>88878977790.402206</v>
      </c>
      <c r="H205" s="23">
        <f>SUMIFS($F$2:F205,$A$2:A205,A205)</f>
        <v>58434119782.528534</v>
      </c>
      <c r="I205" s="10">
        <v>320645615.981408</v>
      </c>
      <c r="J205" s="29">
        <f t="shared" si="12"/>
        <v>8.0387478020211098</v>
      </c>
      <c r="K205" s="29">
        <f t="shared" si="13"/>
        <v>35.580788181150751</v>
      </c>
      <c r="L205" s="29">
        <f t="shared" si="14"/>
        <v>27.542040379129642</v>
      </c>
      <c r="M205" s="29">
        <f t="shared" si="15"/>
        <v>14.805203862859315</v>
      </c>
    </row>
    <row r="206" spans="1:13">
      <c r="A206" t="s">
        <v>268</v>
      </c>
      <c r="B206" s="20">
        <v>2047</v>
      </c>
      <c r="C206" s="23">
        <f>SUMIFS(Annual_Cost!$Q$2:$Q$1457,Annual_Cost!$A$2:$A$1457,A206,Annual_Cost!$B$2:$B$1457,B206)</f>
        <v>2618033433.5589323</v>
      </c>
      <c r="D206" s="23">
        <f>SUMIFS(Annual_Cost!$R$2:$R$1457,Annual_Cost!$A$2:$A$1457,A206,Annual_Cost!$B$2:$B$1457,B206)</f>
        <v>12002673686.019943</v>
      </c>
      <c r="E206" s="23">
        <f>SUMIFS(Annual_Cost!$S$2:$S$1457,Annual_Cost!$A$2:$A$1457,A206,Annual_Cost!$B$2:$B$1457,B206)</f>
        <v>9384640252.4610138</v>
      </c>
      <c r="F206" s="23">
        <f>SUMIFS(Annual_Cost!$Y$2:$Y$1457,Annual_Cost!$A$2:$A$1457,A206,Annual_Cost!$B$2:$B$1457,B206)</f>
        <v>4897773371.2402573</v>
      </c>
      <c r="G206" s="23">
        <f>SUMIFS($E$2:E206,$A$2:A206,A206)</f>
        <v>98263618042.86322</v>
      </c>
      <c r="H206" s="23">
        <f>SUMIFS($F$2:F206,$A$2:A206,A206)</f>
        <v>63331893153.768791</v>
      </c>
      <c r="I206" s="10">
        <v>321429520.52287501</v>
      </c>
      <c r="J206" s="29">
        <f t="shared" si="12"/>
        <v>8.1449688544478782</v>
      </c>
      <c r="K206" s="29">
        <f t="shared" si="13"/>
        <v>37.341541207836123</v>
      </c>
      <c r="L206" s="29">
        <f t="shared" si="14"/>
        <v>29.196572353388252</v>
      </c>
      <c r="M206" s="29">
        <f t="shared" si="15"/>
        <v>15.23747216270915</v>
      </c>
    </row>
    <row r="207" spans="1:13">
      <c r="A207" t="s">
        <v>268</v>
      </c>
      <c r="B207" s="20">
        <v>2048</v>
      </c>
      <c r="C207" s="23">
        <f>SUMIFS(Annual_Cost!$Q$2:$Q$1457,Annual_Cost!$A$2:$A$1457,A207,Annual_Cost!$B$2:$B$1457,B207)</f>
        <v>2657210646.1333952</v>
      </c>
      <c r="D207" s="23">
        <f>SUMIFS(Annual_Cost!$R$2:$R$1457,Annual_Cost!$A$2:$A$1457,A207,Annual_Cost!$B$2:$B$1457,B207)</f>
        <v>12604085081.558529</v>
      </c>
      <c r="E207" s="23">
        <f>SUMIFS(Annual_Cost!$S$2:$S$1457,Annual_Cost!$A$2:$A$1457,A207,Annual_Cost!$B$2:$B$1457,B207)</f>
        <v>9946874435.4251347</v>
      </c>
      <c r="F207" s="23">
        <f>SUMIFS(Annual_Cost!$Y$2:$Y$1457,Annual_Cost!$A$2:$A$1457,A207,Annual_Cost!$B$2:$B$1457,B207)</f>
        <v>5039999199.0961933</v>
      </c>
      <c r="G207" s="23">
        <f>SUMIFS($E$2:E207,$A$2:A207,A207)</f>
        <v>108210492478.28836</v>
      </c>
      <c r="H207" s="23">
        <f>SUMIFS($F$2:F207,$A$2:A207,A207)</f>
        <v>68371892352.864983</v>
      </c>
      <c r="I207" s="10">
        <v>322136832.26016098</v>
      </c>
      <c r="J207" s="29">
        <f t="shared" si="12"/>
        <v>8.2487017317765297</v>
      </c>
      <c r="K207" s="29">
        <f t="shared" si="13"/>
        <v>39.126494766606946</v>
      </c>
      <c r="L207" s="29">
        <f t="shared" si="14"/>
        <v>30.877793034830422</v>
      </c>
      <c r="M207" s="29">
        <f t="shared" si="15"/>
        <v>15.645522940468474</v>
      </c>
    </row>
    <row r="208" spans="1:13">
      <c r="A208" t="s">
        <v>268</v>
      </c>
      <c r="B208" s="20">
        <v>2049</v>
      </c>
      <c r="C208" s="23">
        <f>SUMIFS(Annual_Cost!$Q$2:$Q$1457,Annual_Cost!$A$2:$A$1457,A208,Annual_Cost!$B$2:$B$1457,B208)</f>
        <v>2695447760.9386535</v>
      </c>
      <c r="D208" s="23">
        <f>SUMIFS(Annual_Cost!$R$2:$R$1457,Annual_Cost!$A$2:$A$1457,A208,Annual_Cost!$B$2:$B$1457,B208)</f>
        <v>13214087242.719465</v>
      </c>
      <c r="E208" s="23">
        <f>SUMIFS(Annual_Cost!$S$2:$S$1457,Annual_Cost!$A$2:$A$1457,A208,Annual_Cost!$B$2:$B$1457,B208)</f>
        <v>10518639481.780811</v>
      </c>
      <c r="F208" s="23">
        <f>SUMIFS(Annual_Cost!$Y$2:$Y$1457,Annual_Cost!$A$2:$A$1457,A208,Annual_Cost!$B$2:$B$1457,B208)</f>
        <v>5174473621.4807158</v>
      </c>
      <c r="G208" s="23">
        <f>SUMIFS($E$2:E208,$A$2:A208,A208)</f>
        <v>118729131960.06917</v>
      </c>
      <c r="H208" s="23">
        <f>SUMIFS($F$2:F208,$A$2:A208,A208)</f>
        <v>73546365974.345703</v>
      </c>
      <c r="I208" s="10">
        <v>322765819.75268102</v>
      </c>
      <c r="J208" s="29">
        <f t="shared" si="12"/>
        <v>8.3510941865035075</v>
      </c>
      <c r="K208" s="29">
        <f t="shared" si="13"/>
        <v>40.94016910726404</v>
      </c>
      <c r="L208" s="29">
        <f t="shared" si="14"/>
        <v>32.589074920760531</v>
      </c>
      <c r="M208" s="29">
        <f t="shared" si="15"/>
        <v>16.031665389617931</v>
      </c>
    </row>
    <row r="209" spans="1:13">
      <c r="A209" t="s">
        <v>268</v>
      </c>
      <c r="B209" s="20">
        <v>2050</v>
      </c>
      <c r="C209" s="23">
        <f>SUMIFS(Annual_Cost!$Q$2:$Q$1457,Annual_Cost!$A$2:$A$1457,A209,Annual_Cost!$B$2:$B$1457,B209)</f>
        <v>2732732813.2837996</v>
      </c>
      <c r="D209" s="23">
        <f>SUMIFS(Annual_Cost!$R$2:$R$1457,Annual_Cost!$A$2:$A$1457,A209,Annual_Cost!$B$2:$B$1457,B209)</f>
        <v>13832203709.520004</v>
      </c>
      <c r="E209" s="23">
        <f>SUMIFS(Annual_Cost!$S$2:$S$1457,Annual_Cost!$A$2:$A$1457,A209,Annual_Cost!$B$2:$B$1457,B209)</f>
        <v>11099470896.236204</v>
      </c>
      <c r="F209" s="23">
        <f>SUMIFS(Annual_Cost!$Y$2:$Y$1457,Annual_Cost!$A$2:$A$1457,A209,Annual_Cost!$B$2:$B$1457,B209)</f>
        <v>5301169115.900116</v>
      </c>
      <c r="G209" s="23">
        <f>SUMIFS($E$2:E209,$A$2:A209,A209)</f>
        <v>129828602856.30537</v>
      </c>
      <c r="H209" s="23">
        <f>SUMIFS($F$2:F209,$A$2:A209,A209)</f>
        <v>78847535090.245819</v>
      </c>
      <c r="I209" s="10">
        <v>323312042.56328499</v>
      </c>
      <c r="J209" s="29">
        <f t="shared" si="12"/>
        <v>8.4523075342883196</v>
      </c>
      <c r="K209" s="29">
        <f t="shared" si="13"/>
        <v>42.782828625421502</v>
      </c>
      <c r="L209" s="29">
        <f t="shared" si="14"/>
        <v>34.330521091133178</v>
      </c>
      <c r="M209" s="29">
        <f t="shared" si="15"/>
        <v>16.396448068780074</v>
      </c>
    </row>
    <row r="210" spans="1:13">
      <c r="A210" t="s">
        <v>115</v>
      </c>
      <c r="B210" s="20">
        <v>2025</v>
      </c>
      <c r="C210" s="23">
        <f>SUMIFS(Annual_Cost!$Q$2:$Q$1457,Annual_Cost!$A$2:$A$1457,A210,Annual_Cost!$B$2:$B$1457,B210)</f>
        <v>2781901405.5000124</v>
      </c>
      <c r="D210" s="23">
        <f>SUMIFS(Annual_Cost!$R$2:$R$1457,Annual_Cost!$A$2:$A$1457,A210,Annual_Cost!$B$2:$B$1457,B210)</f>
        <v>3105477886.9098859</v>
      </c>
      <c r="E210" s="23">
        <f>SUMIFS(Annual_Cost!$S$2:$S$1457,Annual_Cost!$A$2:$A$1457,A210,Annual_Cost!$B$2:$B$1457,B210)</f>
        <v>323576481.4098736</v>
      </c>
      <c r="F210" s="23">
        <f>SUMIFS(Annual_Cost!$Y$2:$Y$1457,Annual_Cost!$A$2:$A$1457,A210,Annual_Cost!$B$2:$B$1457,B210)</f>
        <v>323576481.4098736</v>
      </c>
      <c r="G210" s="23">
        <f>SUMIFS($E$2:E210,$A$2:A210,A210)</f>
        <v>323576481.4098736</v>
      </c>
      <c r="H210" s="23">
        <f>SUMIFS($F$2:F210,$A$2:A210,A210)</f>
        <v>323576481.4098736</v>
      </c>
      <c r="I210" s="10">
        <v>288391907.64445603</v>
      </c>
      <c r="J210" s="29">
        <f t="shared" si="12"/>
        <v>9.6462533509424251</v>
      </c>
      <c r="K210" s="29">
        <f t="shared" si="13"/>
        <v>10.768255989826436</v>
      </c>
      <c r="L210" s="29">
        <f t="shared" si="14"/>
        <v>1.1220026388840108</v>
      </c>
      <c r="M210" s="29">
        <f t="shared" si="15"/>
        <v>1.1220026388840108</v>
      </c>
    </row>
    <row r="211" spans="1:13">
      <c r="A211" t="s">
        <v>115</v>
      </c>
      <c r="B211" s="20">
        <v>2026</v>
      </c>
      <c r="C211" s="23">
        <f>SUMIFS(Annual_Cost!$Q$2:$Q$1457,Annual_Cost!$A$2:$A$1457,A211,Annual_Cost!$B$2:$B$1457,B211)</f>
        <v>2854520622.3939462</v>
      </c>
      <c r="D211" s="23">
        <f>SUMIFS(Annual_Cost!$R$2:$R$1457,Annual_Cost!$A$2:$A$1457,A211,Annual_Cost!$B$2:$B$1457,B211)</f>
        <v>3519121369.1469321</v>
      </c>
      <c r="E211" s="23">
        <f>SUMIFS(Annual_Cost!$S$2:$S$1457,Annual_Cost!$A$2:$A$1457,A211,Annual_Cost!$B$2:$B$1457,B211)</f>
        <v>664600746.75298667</v>
      </c>
      <c r="F211" s="23">
        <f>SUMIFS(Annual_Cost!$Y$2:$Y$1457,Annual_Cost!$A$2:$A$1457,A211,Annual_Cost!$B$2:$B$1457,B211)</f>
        <v>645243443.44950163</v>
      </c>
      <c r="G211" s="23">
        <f>SUMIFS($E$2:E211,$A$2:A211,A211)</f>
        <v>988177228.16286027</v>
      </c>
      <c r="H211" s="23">
        <f>SUMIFS($F$2:F211,$A$2:A211,A211)</f>
        <v>968819924.85937524</v>
      </c>
      <c r="I211" s="10">
        <v>290472130.233437</v>
      </c>
      <c r="J211" s="29">
        <f t="shared" si="12"/>
        <v>9.8271755713703755</v>
      </c>
      <c r="K211" s="29">
        <f t="shared" si="13"/>
        <v>12.115177336699398</v>
      </c>
      <c r="L211" s="29">
        <f t="shared" si="14"/>
        <v>2.2880017653290263</v>
      </c>
      <c r="M211" s="29">
        <f t="shared" si="15"/>
        <v>2.2213609372126468</v>
      </c>
    </row>
    <row r="212" spans="1:13">
      <c r="A212" t="s">
        <v>115</v>
      </c>
      <c r="B212" s="20">
        <v>2027</v>
      </c>
      <c r="C212" s="23">
        <f>SUMIFS(Annual_Cost!$Q$2:$Q$1457,Annual_Cost!$A$2:$A$1457,A212,Annual_Cost!$B$2:$B$1457,B212)</f>
        <v>2928352736.0074005</v>
      </c>
      <c r="D212" s="23">
        <f>SUMIFS(Annual_Cost!$R$2:$R$1457,Annual_Cost!$A$2:$A$1457,A212,Annual_Cost!$B$2:$B$1457,B212)</f>
        <v>3951769258.3606825</v>
      </c>
      <c r="E212" s="23">
        <f>SUMIFS(Annual_Cost!$S$2:$S$1457,Annual_Cost!$A$2:$A$1457,A212,Annual_Cost!$B$2:$B$1457,B212)</f>
        <v>1023416522.3532821</v>
      </c>
      <c r="F212" s="23">
        <f>SUMIFS(Annual_Cost!$Y$2:$Y$1457,Annual_Cost!$A$2:$A$1457,A212,Annual_Cost!$B$2:$B$1457,B212)</f>
        <v>964668227.31009734</v>
      </c>
      <c r="G212" s="23">
        <f>SUMIFS($E$2:E212,$A$2:A212,A212)</f>
        <v>2011593750.5161424</v>
      </c>
      <c r="H212" s="23">
        <f>SUMIFS($F$2:F212,$A$2:A212,A212)</f>
        <v>1933488152.1694727</v>
      </c>
      <c r="I212" s="10">
        <v>292505080.826208</v>
      </c>
      <c r="J212" s="29">
        <f t="shared" si="12"/>
        <v>10.011288445780135</v>
      </c>
      <c r="K212" s="29">
        <f t="shared" si="13"/>
        <v>13.51008757590993</v>
      </c>
      <c r="L212" s="29">
        <f t="shared" si="14"/>
        <v>3.4987991301297958</v>
      </c>
      <c r="M212" s="29">
        <f t="shared" si="15"/>
        <v>3.2979537469410842</v>
      </c>
    </row>
    <row r="213" spans="1:13">
      <c r="A213" t="s">
        <v>115</v>
      </c>
      <c r="B213" s="20">
        <v>2028</v>
      </c>
      <c r="C213" s="23">
        <f>SUMIFS(Annual_Cost!$Q$2:$Q$1457,Annual_Cost!$A$2:$A$1457,A213,Annual_Cost!$B$2:$B$1457,B213)</f>
        <v>2998490710.865159</v>
      </c>
      <c r="D213" s="23">
        <f>SUMIFS(Annual_Cost!$R$2:$R$1457,Annual_Cost!$A$2:$A$1457,A213,Annual_Cost!$B$2:$B$1457,B213)</f>
        <v>4395731765.9451523</v>
      </c>
      <c r="E213" s="23">
        <f>SUMIFS(Annual_Cost!$S$2:$S$1457,Annual_Cost!$A$2:$A$1457,A213,Annual_Cost!$B$2:$B$1457,B213)</f>
        <v>1397241055.079993</v>
      </c>
      <c r="F213" s="23">
        <f>SUMIFS(Annual_Cost!$Y$2:$Y$1457,Annual_Cost!$A$2:$A$1457,A213,Annual_Cost!$B$2:$B$1457,B213)</f>
        <v>1278673497.6622641</v>
      </c>
      <c r="G213" s="23">
        <f>SUMIFS($E$2:E213,$A$2:A213,A213)</f>
        <v>3408834805.5961351</v>
      </c>
      <c r="H213" s="23">
        <f>SUMIFS($F$2:F213,$A$2:A213,A213)</f>
        <v>3212161649.8317366</v>
      </c>
      <c r="I213" s="10">
        <v>294484707.92155403</v>
      </c>
      <c r="J213" s="29">
        <f t="shared" si="12"/>
        <v>10.182161009405991</v>
      </c>
      <c r="K213" s="29">
        <f t="shared" si="13"/>
        <v>14.926859180464149</v>
      </c>
      <c r="L213" s="29">
        <f t="shared" si="14"/>
        <v>4.7446981710581575</v>
      </c>
      <c r="M213" s="29">
        <f t="shared" si="15"/>
        <v>4.3420709573920631</v>
      </c>
    </row>
    <row r="214" spans="1:13">
      <c r="A214" t="s">
        <v>115</v>
      </c>
      <c r="B214" s="20">
        <v>2029</v>
      </c>
      <c r="C214" s="23">
        <f>SUMIFS(Annual_Cost!$Q$2:$Q$1457,Annual_Cost!$A$2:$A$1457,A214,Annual_Cost!$B$2:$B$1457,B214)</f>
        <v>3068170871.0476594</v>
      </c>
      <c r="D214" s="23">
        <f>SUMIFS(Annual_Cost!$R$2:$R$1457,Annual_Cost!$A$2:$A$1457,A214,Annual_Cost!$B$2:$B$1457,B214)</f>
        <v>4856503821.5337963</v>
      </c>
      <c r="E214" s="23">
        <f>SUMIFS(Annual_Cost!$S$2:$S$1457,Annual_Cost!$A$2:$A$1457,A214,Annual_Cost!$B$2:$B$1457,B214)</f>
        <v>1788332950.4861374</v>
      </c>
      <c r="F214" s="23">
        <f>SUMIFS(Annual_Cost!$Y$2:$Y$1457,Annual_Cost!$A$2:$A$1457,A214,Annual_Cost!$B$2:$B$1457,B214)</f>
        <v>1588910663.8677824</v>
      </c>
      <c r="G214" s="23">
        <f>SUMIFS($E$2:E214,$A$2:A214,A214)</f>
        <v>5197167756.0822725</v>
      </c>
      <c r="H214" s="23">
        <f>SUMIFS($F$2:F214,$A$2:A214,A214)</f>
        <v>4801072313.6995192</v>
      </c>
      <c r="I214" s="10">
        <v>296414030.31142998</v>
      </c>
      <c r="J214" s="29">
        <f t="shared" si="12"/>
        <v>10.350963710537112</v>
      </c>
      <c r="K214" s="29">
        <f t="shared" si="13"/>
        <v>16.384190102038247</v>
      </c>
      <c r="L214" s="29">
        <f t="shared" si="14"/>
        <v>6.0332263915011373</v>
      </c>
      <c r="M214" s="29">
        <f t="shared" si="15"/>
        <v>5.3604435059918707</v>
      </c>
    </row>
    <row r="215" spans="1:13">
      <c r="A215" t="s">
        <v>115</v>
      </c>
      <c r="B215" s="20">
        <v>2030</v>
      </c>
      <c r="C215" s="23">
        <f>SUMIFS(Annual_Cost!$Q$2:$Q$1457,Annual_Cost!$A$2:$A$1457,A215,Annual_Cost!$B$2:$B$1457,B215)</f>
        <v>3137511264.10464</v>
      </c>
      <c r="D215" s="23">
        <f>SUMIFS(Annual_Cost!$R$2:$R$1457,Annual_Cost!$A$2:$A$1457,A215,Annual_Cost!$B$2:$B$1457,B215)</f>
        <v>5333647765.139595</v>
      </c>
      <c r="E215" s="23">
        <f>SUMIFS(Annual_Cost!$S$2:$S$1457,Annual_Cost!$A$2:$A$1457,A215,Annual_Cost!$B$2:$B$1457,B215)</f>
        <v>2196136501.0349555</v>
      </c>
      <c r="F215" s="23">
        <f>SUMIFS(Annual_Cost!$Y$2:$Y$1457,Annual_Cost!$A$2:$A$1457,A215,Annual_Cost!$B$2:$B$1457,B215)</f>
        <v>1894406637.4994545</v>
      </c>
      <c r="G215" s="23">
        <f>SUMIFS($E$2:E215,$A$2:A215,A215)</f>
        <v>7393304257.1172276</v>
      </c>
      <c r="H215" s="23">
        <f>SUMIFS($F$2:F215,$A$2:A215,A215)</f>
        <v>6695478951.1989737</v>
      </c>
      <c r="I215" s="10">
        <v>298289404.664994</v>
      </c>
      <c r="J215" s="29">
        <f t="shared" si="12"/>
        <v>10.518346327548405</v>
      </c>
      <c r="K215" s="29">
        <f t="shared" si="13"/>
        <v>17.880781823711654</v>
      </c>
      <c r="L215" s="29">
        <f t="shared" si="14"/>
        <v>7.3624354961632497</v>
      </c>
      <c r="M215" s="29">
        <f t="shared" si="15"/>
        <v>6.350901533452201</v>
      </c>
    </row>
    <row r="216" spans="1:13">
      <c r="A216" t="s">
        <v>115</v>
      </c>
      <c r="B216" s="20">
        <v>2031</v>
      </c>
      <c r="C216" s="23">
        <f>SUMIFS(Annual_Cost!$Q$2:$Q$1457,Annual_Cost!$A$2:$A$1457,A216,Annual_Cost!$B$2:$B$1457,B216)</f>
        <v>3206992846.5410624</v>
      </c>
      <c r="D216" s="23">
        <f>SUMIFS(Annual_Cost!$R$2:$R$1457,Annual_Cost!$A$2:$A$1457,A216,Annual_Cost!$B$2:$B$1457,B216)</f>
        <v>5827675637.0464287</v>
      </c>
      <c r="E216" s="23">
        <f>SUMIFS(Annual_Cost!$S$2:$S$1457,Annual_Cost!$A$2:$A$1457,A216,Annual_Cost!$B$2:$B$1457,B216)</f>
        <v>2620682790.5053658</v>
      </c>
      <c r="F216" s="23">
        <f>SUMIFS(Annual_Cost!$Y$2:$Y$1457,Annual_Cost!$A$2:$A$1457,A216,Annual_Cost!$B$2:$B$1457,B216)</f>
        <v>2194780578.8100314</v>
      </c>
      <c r="G216" s="23">
        <f>SUMIFS($E$2:E216,$A$2:A216,A216)</f>
        <v>10013987047.622593</v>
      </c>
      <c r="H216" s="23">
        <f>SUMIFS($F$2:F216,$A$2:A216,A216)</f>
        <v>8890259530.0090046</v>
      </c>
      <c r="I216" s="10">
        <v>300119636.92551899</v>
      </c>
      <c r="J216" s="29">
        <f t="shared" si="12"/>
        <v>10.685714801584094</v>
      </c>
      <c r="K216" s="29">
        <f t="shared" si="13"/>
        <v>19.417841820502698</v>
      </c>
      <c r="L216" s="29">
        <f t="shared" si="14"/>
        <v>8.7321270189186038</v>
      </c>
      <c r="M216" s="29">
        <f t="shared" si="15"/>
        <v>7.3130189057063015</v>
      </c>
    </row>
    <row r="217" spans="1:13">
      <c r="A217" t="s">
        <v>115</v>
      </c>
      <c r="B217" s="20">
        <v>2032</v>
      </c>
      <c r="C217" s="23">
        <f>SUMIFS(Annual_Cost!$Q$2:$Q$1457,Annual_Cost!$A$2:$A$1457,A217,Annual_Cost!$B$2:$B$1457,B217)</f>
        <v>3276634827.5361524</v>
      </c>
      <c r="D217" s="23">
        <f>SUMIFS(Annual_Cost!$R$2:$R$1457,Annual_Cost!$A$2:$A$1457,A217,Annual_Cost!$B$2:$B$1457,B217)</f>
        <v>6338784618.1896839</v>
      </c>
      <c r="E217" s="23">
        <f>SUMIFS(Annual_Cost!$S$2:$S$1457,Annual_Cost!$A$2:$A$1457,A217,Annual_Cost!$B$2:$B$1457,B217)</f>
        <v>3062149790.6535306</v>
      </c>
      <c r="F217" s="23">
        <f>SUMIFS(Annual_Cost!$Y$2:$Y$1457,Annual_Cost!$A$2:$A$1457,A217,Annual_Cost!$B$2:$B$1457,B217)</f>
        <v>2489808001.2422137</v>
      </c>
      <c r="G217" s="23">
        <f>SUMIFS($E$2:E217,$A$2:A217,A217)</f>
        <v>13076136838.276123</v>
      </c>
      <c r="H217" s="23">
        <f>SUMIFS($F$2:F217,$A$2:A217,A217)</f>
        <v>11380067531.251219</v>
      </c>
      <c r="I217" s="10">
        <v>301904628.08354098</v>
      </c>
      <c r="J217" s="29">
        <f t="shared" si="12"/>
        <v>10.853211652752353</v>
      </c>
      <c r="K217" s="29">
        <f t="shared" si="13"/>
        <v>20.995983593983393</v>
      </c>
      <c r="L217" s="29">
        <f t="shared" si="14"/>
        <v>10.142771941231036</v>
      </c>
      <c r="M217" s="29">
        <f t="shared" si="15"/>
        <v>8.2470017669065054</v>
      </c>
    </row>
    <row r="218" spans="1:13">
      <c r="A218" t="s">
        <v>115</v>
      </c>
      <c r="B218" s="20">
        <v>2033</v>
      </c>
      <c r="C218" s="23">
        <f>SUMIFS(Annual_Cost!$Q$2:$Q$1457,Annual_Cost!$A$2:$A$1457,A218,Annual_Cost!$B$2:$B$1457,B218)</f>
        <v>3344046114.3810606</v>
      </c>
      <c r="D218" s="23">
        <f>SUMIFS(Annual_Cost!$R$2:$R$1457,Annual_Cost!$A$2:$A$1457,A218,Annual_Cost!$B$2:$B$1457,B218)</f>
        <v>6861318430.7879944</v>
      </c>
      <c r="E218" s="23">
        <f>SUMIFS(Annual_Cost!$S$2:$S$1457,Annual_Cost!$A$2:$A$1457,A218,Annual_Cost!$B$2:$B$1457,B218)</f>
        <v>3517272316.4069343</v>
      </c>
      <c r="F218" s="23">
        <f>SUMIFS(Annual_Cost!$Y$2:$Y$1457,Annual_Cost!$A$2:$A$1457,A218,Annual_Cost!$B$2:$B$1457,B218)</f>
        <v>2776567246.1684012</v>
      </c>
      <c r="G218" s="23">
        <f>SUMIFS($E$2:E218,$A$2:A218,A218)</f>
        <v>16593409154.683058</v>
      </c>
      <c r="H218" s="23">
        <f>SUMIFS($F$2:F218,$A$2:A218,A218)</f>
        <v>14156634777.419621</v>
      </c>
      <c r="I218" s="10">
        <v>303644277.16916001</v>
      </c>
      <c r="J218" s="29">
        <f t="shared" si="12"/>
        <v>11.013038498723606</v>
      </c>
      <c r="K218" s="29">
        <f t="shared" si="13"/>
        <v>22.596567584791195</v>
      </c>
      <c r="L218" s="29">
        <f t="shared" si="14"/>
        <v>11.583529086067591</v>
      </c>
      <c r="M218" s="29">
        <f t="shared" si="15"/>
        <v>9.1441448264858209</v>
      </c>
    </row>
    <row r="219" spans="1:13">
      <c r="A219" t="s">
        <v>115</v>
      </c>
      <c r="B219" s="20">
        <v>2034</v>
      </c>
      <c r="C219" s="23">
        <f>SUMIFS(Annual_Cost!$Q$2:$Q$1457,Annual_Cost!$A$2:$A$1457,A219,Annual_Cost!$B$2:$B$1457,B219)</f>
        <v>3411391409.2972331</v>
      </c>
      <c r="D219" s="23">
        <f>SUMIFS(Annual_Cost!$R$2:$R$1457,Annual_Cost!$A$2:$A$1457,A219,Annual_Cost!$B$2:$B$1457,B219)</f>
        <v>7399936198.1078653</v>
      </c>
      <c r="E219" s="23">
        <f>SUMIFS(Annual_Cost!$S$2:$S$1457,Annual_Cost!$A$2:$A$1457,A219,Annual_Cost!$B$2:$B$1457,B219)</f>
        <v>3988544788.8106322</v>
      </c>
      <c r="F219" s="23">
        <f>SUMIFS(Annual_Cost!$Y$2:$Y$1457,Annual_Cost!$A$2:$A$1457,A219,Annual_Cost!$B$2:$B$1457,B219)</f>
        <v>3056887463.846447</v>
      </c>
      <c r="G219" s="23">
        <f>SUMIFS($E$2:E219,$A$2:A219,A219)</f>
        <v>20581953943.49369</v>
      </c>
      <c r="H219" s="23">
        <f>SUMIFS($F$2:F219,$A$2:A219,A219)</f>
        <v>17213522241.266068</v>
      </c>
      <c r="I219" s="10">
        <v>305332541.18498403</v>
      </c>
      <c r="J219" s="29">
        <f t="shared" si="12"/>
        <v>11.172708274256495</v>
      </c>
      <c r="K219" s="29">
        <f t="shared" si="13"/>
        <v>24.235661778430146</v>
      </c>
      <c r="L219" s="29">
        <f t="shared" si="14"/>
        <v>13.062953504173649</v>
      </c>
      <c r="M219" s="29">
        <f t="shared" si="15"/>
        <v>10.011666139425502</v>
      </c>
    </row>
    <row r="220" spans="1:13">
      <c r="A220" t="s">
        <v>115</v>
      </c>
      <c r="B220" s="20">
        <v>2035</v>
      </c>
      <c r="C220" s="23">
        <f>SUMIFS(Annual_Cost!$Q$2:$Q$1457,Annual_Cost!$A$2:$A$1457,A220,Annual_Cost!$B$2:$B$1457,B220)</f>
        <v>3478910800.0272784</v>
      </c>
      <c r="D220" s="23">
        <f>SUMIFS(Annual_Cost!$R$2:$R$1457,Annual_Cost!$A$2:$A$1457,A220,Annual_Cost!$B$2:$B$1457,B220)</f>
        <v>7954939770.1949453</v>
      </c>
      <c r="E220" s="23">
        <f>SUMIFS(Annual_Cost!$S$2:$S$1457,Annual_Cost!$A$2:$A$1457,A220,Annual_Cost!$B$2:$B$1457,B220)</f>
        <v>4476028970.1676683</v>
      </c>
      <c r="F220" s="23">
        <f>SUMIFS(Annual_Cost!$Y$2:$Y$1457,Annual_Cost!$A$2:$A$1457,A220,Annual_Cost!$B$2:$B$1457,B220)</f>
        <v>3330585919.6032171</v>
      </c>
      <c r="G220" s="23">
        <f>SUMIFS($E$2:E220,$A$2:A220,A220)</f>
        <v>25057982913.661358</v>
      </c>
      <c r="H220" s="23">
        <f>SUMIFS($F$2:F220,$A$2:A220,A220)</f>
        <v>20544108160.869286</v>
      </c>
      <c r="I220" s="10">
        <v>306964650.16711998</v>
      </c>
      <c r="J220" s="29">
        <f t="shared" si="12"/>
        <v>11.333261983532188</v>
      </c>
      <c r="K220" s="29">
        <f t="shared" si="13"/>
        <v>25.914839920049616</v>
      </c>
      <c r="L220" s="29">
        <f t="shared" si="14"/>
        <v>14.58157793651743</v>
      </c>
      <c r="M220" s="29">
        <f t="shared" si="15"/>
        <v>10.850063412154965</v>
      </c>
    </row>
    <row r="221" spans="1:13">
      <c r="A221" t="s">
        <v>115</v>
      </c>
      <c r="B221" s="20">
        <v>2036</v>
      </c>
      <c r="C221" s="23">
        <f>SUMIFS(Annual_Cost!$Q$2:$Q$1457,Annual_Cost!$A$2:$A$1457,A221,Annual_Cost!$B$2:$B$1457,B221)</f>
        <v>3546474343.8616838</v>
      </c>
      <c r="D221" s="23">
        <f>SUMIFS(Annual_Cost!$R$2:$R$1457,Annual_Cost!$A$2:$A$1457,A221,Annual_Cost!$B$2:$B$1457,B221)</f>
        <v>8526190698.3207893</v>
      </c>
      <c r="E221" s="23">
        <f>SUMIFS(Annual_Cost!$S$2:$S$1457,Annual_Cost!$A$2:$A$1457,A221,Annual_Cost!$B$2:$B$1457,B221)</f>
        <v>4979716354.4591064</v>
      </c>
      <c r="F221" s="23">
        <f>SUMIFS(Annual_Cost!$Y$2:$Y$1457,Annual_Cost!$A$2:$A$1457,A221,Annual_Cost!$B$2:$B$1457,B221)</f>
        <v>3597453045.8880825</v>
      </c>
      <c r="G221" s="23">
        <f>SUMIFS($E$2:E221,$A$2:A221,A221)</f>
        <v>30037699268.120464</v>
      </c>
      <c r="H221" s="23">
        <f>SUMIFS($F$2:F221,$A$2:A221,A221)</f>
        <v>24141561206.75737</v>
      </c>
      <c r="I221" s="10">
        <v>308542769.75662202</v>
      </c>
      <c r="J221" s="29">
        <f t="shared" si="12"/>
        <v>11.494271431669381</v>
      </c>
      <c r="K221" s="29">
        <f t="shared" si="13"/>
        <v>27.633740064776866</v>
      </c>
      <c r="L221" s="29">
        <f t="shared" si="14"/>
        <v>16.139468633107487</v>
      </c>
      <c r="M221" s="29">
        <f t="shared" si="15"/>
        <v>11.659495533555193</v>
      </c>
    </row>
    <row r="222" spans="1:13">
      <c r="A222" t="s">
        <v>115</v>
      </c>
      <c r="B222" s="20">
        <v>2037</v>
      </c>
      <c r="C222" s="23">
        <f>SUMIFS(Annual_Cost!$Q$2:$Q$1457,Annual_Cost!$A$2:$A$1457,A222,Annual_Cost!$B$2:$B$1457,B222)</f>
        <v>3614126643.971283</v>
      </c>
      <c r="D222" s="23">
        <f>SUMIFS(Annual_Cost!$R$2:$R$1457,Annual_Cost!$A$2:$A$1457,A222,Annual_Cost!$B$2:$B$1457,B222)</f>
        <v>9113826735.9591961</v>
      </c>
      <c r="E222" s="23">
        <f>SUMIFS(Annual_Cost!$S$2:$S$1457,Annual_Cost!$A$2:$A$1457,A222,Annual_Cost!$B$2:$B$1457,B222)</f>
        <v>5499700091.9879131</v>
      </c>
      <c r="F222" s="23">
        <f>SUMIFS(Annual_Cost!$Y$2:$Y$1457,Annual_Cost!$A$2:$A$1457,A222,Annual_Cost!$B$2:$B$1457,B222)</f>
        <v>3857378991.6157665</v>
      </c>
      <c r="G222" s="23">
        <f>SUMIFS($E$2:E222,$A$2:A222,A222)</f>
        <v>35537399360.108376</v>
      </c>
      <c r="H222" s="23">
        <f>SUMIFS($F$2:F222,$A$2:A222,A222)</f>
        <v>27998940198.373138</v>
      </c>
      <c r="I222" s="10">
        <v>310068287.63643003</v>
      </c>
      <c r="J222" s="29">
        <f t="shared" si="12"/>
        <v>11.655905450766445</v>
      </c>
      <c r="K222" s="29">
        <f t="shared" si="13"/>
        <v>29.392966321811006</v>
      </c>
      <c r="L222" s="29">
        <f t="shared" si="14"/>
        <v>17.737060871044562</v>
      </c>
      <c r="M222" s="29">
        <f t="shared" si="15"/>
        <v>12.440417628708708</v>
      </c>
    </row>
    <row r="223" spans="1:13">
      <c r="A223" t="s">
        <v>115</v>
      </c>
      <c r="B223" s="20">
        <v>2038</v>
      </c>
      <c r="C223" s="23">
        <f>SUMIFS(Annual_Cost!$Q$2:$Q$1457,Annual_Cost!$A$2:$A$1457,A223,Annual_Cost!$B$2:$B$1457,B223)</f>
        <v>3681863562.7821121</v>
      </c>
      <c r="D223" s="23">
        <f>SUMIFS(Annual_Cost!$R$2:$R$1457,Annual_Cost!$A$2:$A$1457,A223,Annual_Cost!$B$2:$B$1457,B223)</f>
        <v>9717394860.0872707</v>
      </c>
      <c r="E223" s="23">
        <f>SUMIFS(Annual_Cost!$S$2:$S$1457,Annual_Cost!$A$2:$A$1457,A223,Annual_Cost!$B$2:$B$1457,B223)</f>
        <v>6035531297.3051586</v>
      </c>
      <c r="F223" s="23">
        <f>SUMIFS(Annual_Cost!$Y$2:$Y$1457,Annual_Cost!$A$2:$A$1457,A223,Annual_Cost!$B$2:$B$1457,B223)</f>
        <v>4109903124.4707108</v>
      </c>
      <c r="G223" s="23">
        <f>SUMIFS($E$2:E223,$A$2:A223,A223)</f>
        <v>41572930657.413536</v>
      </c>
      <c r="H223" s="23">
        <f>SUMIFS($F$2:F223,$A$2:A223,A223)</f>
        <v>32108843322.843849</v>
      </c>
      <c r="I223" s="10">
        <v>311532999.13163</v>
      </c>
      <c r="J223" s="29">
        <f t="shared" si="12"/>
        <v>11.818534707542934</v>
      </c>
      <c r="K223" s="29">
        <f t="shared" si="13"/>
        <v>31.192184735400833</v>
      </c>
      <c r="L223" s="29">
        <f t="shared" si="14"/>
        <v>19.373650027857899</v>
      </c>
      <c r="M223" s="29">
        <f t="shared" si="15"/>
        <v>13.192512947028703</v>
      </c>
    </row>
    <row r="224" spans="1:13">
      <c r="A224" t="s">
        <v>115</v>
      </c>
      <c r="B224" s="20">
        <v>2039</v>
      </c>
      <c r="C224" s="23">
        <f>SUMIFS(Annual_Cost!$Q$2:$Q$1457,Annual_Cost!$A$2:$A$1457,A224,Annual_Cost!$B$2:$B$1457,B224)</f>
        <v>3749488764.9855571</v>
      </c>
      <c r="D224" s="23">
        <f>SUMIFS(Annual_Cost!$R$2:$R$1457,Annual_Cost!$A$2:$A$1457,A224,Annual_Cost!$B$2:$B$1457,B224)</f>
        <v>10338665980.774746</v>
      </c>
      <c r="E224" s="23">
        <f>SUMIFS(Annual_Cost!$S$2:$S$1457,Annual_Cost!$A$2:$A$1457,A224,Annual_Cost!$B$2:$B$1457,B224)</f>
        <v>6589177215.7891884</v>
      </c>
      <c r="F224" s="23">
        <f>SUMIFS(Annual_Cost!$Y$2:$Y$1457,Annual_Cost!$A$2:$A$1457,A224,Annual_Cost!$B$2:$B$1457,B224)</f>
        <v>4356222383.0525866</v>
      </c>
      <c r="G224" s="23">
        <f>SUMIFS($E$2:E224,$A$2:A224,A224)</f>
        <v>48162107873.202728</v>
      </c>
      <c r="H224" s="23">
        <f>SUMIFS($F$2:F224,$A$2:A224,A224)</f>
        <v>36465065705.896439</v>
      </c>
      <c r="I224" s="10">
        <v>312936391.85847902</v>
      </c>
      <c r="J224" s="29">
        <f t="shared" si="12"/>
        <v>11.981632250304751</v>
      </c>
      <c r="K224" s="29">
        <f t="shared" si="13"/>
        <v>33.037595657619327</v>
      </c>
      <c r="L224" s="29">
        <f t="shared" si="14"/>
        <v>21.055963407314572</v>
      </c>
      <c r="M224" s="29">
        <f t="shared" si="15"/>
        <v>13.920472327240947</v>
      </c>
    </row>
    <row r="225" spans="1:13">
      <c r="A225" t="s">
        <v>115</v>
      </c>
      <c r="B225" s="20">
        <v>2040</v>
      </c>
      <c r="C225" s="23">
        <f>SUMIFS(Annual_Cost!$Q$2:$Q$1457,Annual_Cost!$A$2:$A$1457,A225,Annual_Cost!$B$2:$B$1457,B225)</f>
        <v>3816491485.8992414</v>
      </c>
      <c r="D225" s="23">
        <f>SUMIFS(Annual_Cost!$R$2:$R$1457,Annual_Cost!$A$2:$A$1457,A225,Annual_Cost!$B$2:$B$1457,B225)</f>
        <v>10974685198.088028</v>
      </c>
      <c r="E225" s="23">
        <f>SUMIFS(Annual_Cost!$S$2:$S$1457,Annual_Cost!$A$2:$A$1457,A225,Annual_Cost!$B$2:$B$1457,B225)</f>
        <v>7158193712.1887865</v>
      </c>
      <c r="F225" s="23">
        <f>SUMIFS(Annual_Cost!$Y$2:$Y$1457,Annual_Cost!$A$2:$A$1457,A225,Annual_Cost!$B$2:$B$1457,B225)</f>
        <v>4594572155.9484339</v>
      </c>
      <c r="G225" s="23">
        <f>SUMIFS($E$2:E225,$A$2:A225,A225)</f>
        <v>55320301585.391518</v>
      </c>
      <c r="H225" s="23">
        <f>SUMIFS($F$2:F225,$A$2:A225,A225)</f>
        <v>41059637861.844872</v>
      </c>
      <c r="I225" s="10">
        <v>314265537.41082901</v>
      </c>
      <c r="J225" s="29">
        <f t="shared" si="12"/>
        <v>12.144161645411561</v>
      </c>
      <c r="K225" s="29">
        <f t="shared" si="13"/>
        <v>34.921694846040921</v>
      </c>
      <c r="L225" s="29">
        <f t="shared" si="14"/>
        <v>22.77753320062936</v>
      </c>
      <c r="M225" s="29">
        <f t="shared" si="15"/>
        <v>14.620031817049354</v>
      </c>
    </row>
    <row r="226" spans="1:13">
      <c r="A226" t="s">
        <v>115</v>
      </c>
      <c r="B226" s="20">
        <v>2041</v>
      </c>
      <c r="C226" s="23">
        <f>SUMIFS(Annual_Cost!$Q$2:$Q$1457,Annual_Cost!$A$2:$A$1457,A226,Annual_Cost!$B$2:$B$1457,B226)</f>
        <v>3883500274.4071913</v>
      </c>
      <c r="D226" s="23">
        <f>SUMIFS(Annual_Cost!$R$2:$R$1457,Annual_Cost!$A$2:$A$1457,A226,Annual_Cost!$B$2:$B$1457,B226)</f>
        <v>11627604321.990557</v>
      </c>
      <c r="E226" s="23">
        <f>SUMIFS(Annual_Cost!$S$2:$S$1457,Annual_Cost!$A$2:$A$1457,A226,Annual_Cost!$B$2:$B$1457,B226)</f>
        <v>7744104047.5833664</v>
      </c>
      <c r="F226" s="23">
        <f>SUMIFS(Annual_Cost!$Y$2:$Y$1457,Annual_Cost!$A$2:$A$1457,A226,Annual_Cost!$B$2:$B$1457,B226)</f>
        <v>4825869616.3346252</v>
      </c>
      <c r="G226" s="23">
        <f>SUMIFS($E$2:E226,$A$2:A226,A226)</f>
        <v>63064405632.974884</v>
      </c>
      <c r="H226" s="23">
        <f>SUMIFS($F$2:F226,$A$2:A226,A226)</f>
        <v>45885507478.179497</v>
      </c>
      <c r="I226" s="10">
        <v>315525215.31254798</v>
      </c>
      <c r="J226" s="29">
        <f t="shared" si="12"/>
        <v>12.308050469311414</v>
      </c>
      <c r="K226" s="29">
        <f t="shared" si="13"/>
        <v>36.851585095893739</v>
      </c>
      <c r="L226" s="29">
        <f t="shared" si="14"/>
        <v>24.543534626582328</v>
      </c>
      <c r="M226" s="29">
        <f t="shared" si="15"/>
        <v>15.294719350890203</v>
      </c>
    </row>
    <row r="227" spans="1:13">
      <c r="A227" t="s">
        <v>115</v>
      </c>
      <c r="B227" s="20">
        <v>2042</v>
      </c>
      <c r="C227" s="23">
        <f>SUMIFS(Annual_Cost!$Q$2:$Q$1457,Annual_Cost!$A$2:$A$1457,A227,Annual_Cost!$B$2:$B$1457,B227)</f>
        <v>3950096031.2892928</v>
      </c>
      <c r="D227" s="23">
        <f>SUMIFS(Annual_Cost!$R$2:$R$1457,Annual_Cost!$A$2:$A$1457,A227,Annual_Cost!$B$2:$B$1457,B227)</f>
        <v>12295133364.999352</v>
      </c>
      <c r="E227" s="23">
        <f>SUMIFS(Annual_Cost!$S$2:$S$1457,Annual_Cost!$A$2:$A$1457,A227,Annual_Cost!$B$2:$B$1457,B227)</f>
        <v>8345037333.7100601</v>
      </c>
      <c r="F227" s="23">
        <f>SUMIFS(Annual_Cost!$Y$2:$Y$1457,Annual_Cost!$A$2:$A$1457,A227,Annual_Cost!$B$2:$B$1457,B227)</f>
        <v>5048884828.0831861</v>
      </c>
      <c r="G227" s="23">
        <f>SUMIFS($E$2:E227,$A$2:A227,A227)</f>
        <v>71409442966.684937</v>
      </c>
      <c r="H227" s="23">
        <f>SUMIFS($F$2:F227,$A$2:A227,A227)</f>
        <v>50934392306.26268</v>
      </c>
      <c r="I227" s="10">
        <v>316707694.211882</v>
      </c>
      <c r="J227" s="29">
        <f t="shared" si="12"/>
        <v>12.47237153842755</v>
      </c>
      <c r="K227" s="29">
        <f t="shared" si="13"/>
        <v>38.821707175745878</v>
      </c>
      <c r="L227" s="29">
        <f t="shared" si="14"/>
        <v>26.349335637318337</v>
      </c>
      <c r="M227" s="29">
        <f t="shared" si="15"/>
        <v>15.941781397661307</v>
      </c>
    </row>
    <row r="228" spans="1:13">
      <c r="A228" t="s">
        <v>115</v>
      </c>
      <c r="B228" s="20">
        <v>2043</v>
      </c>
      <c r="C228" s="23">
        <f>SUMIFS(Annual_Cost!$Q$2:$Q$1457,Annual_Cost!$A$2:$A$1457,A228,Annual_Cost!$B$2:$B$1457,B228)</f>
        <v>4015269044.7004986</v>
      </c>
      <c r="D228" s="23">
        <f>SUMIFS(Annual_Cost!$R$2:$R$1457,Annual_Cost!$A$2:$A$1457,A228,Annual_Cost!$B$2:$B$1457,B228)</f>
        <v>12974399801.762163</v>
      </c>
      <c r="E228" s="23">
        <f>SUMIFS(Annual_Cost!$S$2:$S$1457,Annual_Cost!$A$2:$A$1457,A228,Annual_Cost!$B$2:$B$1457,B228)</f>
        <v>8959130757.0616627</v>
      </c>
      <c r="F228" s="23">
        <f>SUMIFS(Annual_Cost!$Y$2:$Y$1457,Annual_Cost!$A$2:$A$1457,A228,Annual_Cost!$B$2:$B$1457,B228)</f>
        <v>5262545095.6272058</v>
      </c>
      <c r="G228" s="23">
        <f>SUMIFS($E$2:E228,$A$2:A228,A228)</f>
        <v>80368573723.746597</v>
      </c>
      <c r="H228" s="23">
        <f>SUMIFS($F$2:F228,$A$2:A228,A228)</f>
        <v>56196937401.889885</v>
      </c>
      <c r="I228" s="10">
        <v>317814114.06715202</v>
      </c>
      <c r="J228" s="29">
        <f t="shared" si="12"/>
        <v>12.634017392481502</v>
      </c>
      <c r="K228" s="29">
        <f t="shared" si="13"/>
        <v>40.823862841474558</v>
      </c>
      <c r="L228" s="29">
        <f t="shared" si="14"/>
        <v>28.189845448993047</v>
      </c>
      <c r="M228" s="29">
        <f t="shared" si="15"/>
        <v>16.558563206274926</v>
      </c>
    </row>
    <row r="229" spans="1:13">
      <c r="A229" t="s">
        <v>115</v>
      </c>
      <c r="B229" s="20">
        <v>2044</v>
      </c>
      <c r="C229" s="23">
        <f>SUMIFS(Annual_Cost!$Q$2:$Q$1457,Annual_Cost!$A$2:$A$1457,A229,Annual_Cost!$B$2:$B$1457,B229)</f>
        <v>4079072078.6261797</v>
      </c>
      <c r="D229" s="23">
        <f>SUMIFS(Annual_Cost!$R$2:$R$1457,Annual_Cost!$A$2:$A$1457,A229,Annual_Cost!$B$2:$B$1457,B229)</f>
        <v>13666575480.384851</v>
      </c>
      <c r="E229" s="23">
        <f>SUMIFS(Annual_Cost!$S$2:$S$1457,Annual_Cost!$A$2:$A$1457,A229,Annual_Cost!$B$2:$B$1457,B229)</f>
        <v>9587503401.7586708</v>
      </c>
      <c r="F229" s="23">
        <f>SUMIFS(Annual_Cost!$Y$2:$Y$1457,Annual_Cost!$A$2:$A$1457,A229,Annual_Cost!$B$2:$B$1457,B229)</f>
        <v>5467619222.0347672</v>
      </c>
      <c r="G229" s="23">
        <f>SUMIFS($E$2:E229,$A$2:A229,A229)</f>
        <v>89956077125.505264</v>
      </c>
      <c r="H229" s="23">
        <f>SUMIFS($F$2:F229,$A$2:A229,A229)</f>
        <v>61664556623.924652</v>
      </c>
      <c r="I229" s="10">
        <v>318840890.73215598</v>
      </c>
      <c r="J229" s="29">
        <f t="shared" si="12"/>
        <v>12.793440857787674</v>
      </c>
      <c r="K229" s="29">
        <f t="shared" si="13"/>
        <v>42.863308558078053</v>
      </c>
      <c r="L229" s="29">
        <f t="shared" si="14"/>
        <v>30.069867700290377</v>
      </c>
      <c r="M229" s="29">
        <f t="shared" si="15"/>
        <v>17.148425377558834</v>
      </c>
    </row>
    <row r="230" spans="1:13">
      <c r="A230" t="s">
        <v>115</v>
      </c>
      <c r="B230" s="20">
        <v>2045</v>
      </c>
      <c r="C230" s="23">
        <f>SUMIFS(Annual_Cost!$Q$2:$Q$1457,Annual_Cost!$A$2:$A$1457,A230,Annual_Cost!$B$2:$B$1457,B230)</f>
        <v>4141092493.5980091</v>
      </c>
      <c r="D230" s="23">
        <f>SUMIFS(Annual_Cost!$R$2:$R$1457,Annual_Cost!$A$2:$A$1457,A230,Annual_Cost!$B$2:$B$1457,B230)</f>
        <v>14368883940.894491</v>
      </c>
      <c r="E230" s="23">
        <f>SUMIFS(Annual_Cost!$S$2:$S$1457,Annual_Cost!$A$2:$A$1457,A230,Annual_Cost!$B$2:$B$1457,B230)</f>
        <v>10227791447.296482</v>
      </c>
      <c r="F230" s="23">
        <f>SUMIFS(Annual_Cost!$Y$2:$Y$1457,Annual_Cost!$A$2:$A$1457,A230,Annual_Cost!$B$2:$B$1457,B230)</f>
        <v>5662880143.2424259</v>
      </c>
      <c r="G230" s="23">
        <f>SUMIFS($E$2:E230,$A$2:A230,A230)</f>
        <v>100183868572.80174</v>
      </c>
      <c r="H230" s="23">
        <f>SUMIFS($F$2:F230,$A$2:A230,A230)</f>
        <v>67327436767.167076</v>
      </c>
      <c r="I230" s="10">
        <v>319784682.33108002</v>
      </c>
      <c r="J230" s="29">
        <f t="shared" si="12"/>
        <v>12.949627428716695</v>
      </c>
      <c r="K230" s="29">
        <f t="shared" si="13"/>
        <v>44.93299627784571</v>
      </c>
      <c r="L230" s="29">
        <f t="shared" si="14"/>
        <v>31.983368849129015</v>
      </c>
      <c r="M230" s="29">
        <f t="shared" si="15"/>
        <v>17.708415868961239</v>
      </c>
    </row>
    <row r="231" spans="1:13">
      <c r="A231" t="s">
        <v>115</v>
      </c>
      <c r="B231" s="20">
        <v>2046</v>
      </c>
      <c r="C231" s="23">
        <f>SUMIFS(Annual_Cost!$Q$2:$Q$1457,Annual_Cost!$A$2:$A$1457,A231,Annual_Cost!$B$2:$B$1457,B231)</f>
        <v>4201919235.711556</v>
      </c>
      <c r="D231" s="23">
        <f>SUMIFS(Annual_Cost!$R$2:$R$1457,Annual_Cost!$A$2:$A$1457,A231,Annual_Cost!$B$2:$B$1457,B231)</f>
        <v>15082865727.21442</v>
      </c>
      <c r="E231" s="23">
        <f>SUMIFS(Annual_Cost!$S$2:$S$1457,Annual_Cost!$A$2:$A$1457,A231,Annual_Cost!$B$2:$B$1457,B231)</f>
        <v>10880946491.502865</v>
      </c>
      <c r="F231" s="23">
        <f>SUMIFS(Annual_Cost!$Y$2:$Y$1457,Annual_Cost!$A$2:$A$1457,A231,Annual_Cost!$B$2:$B$1457,B231)</f>
        <v>5849044907.7126255</v>
      </c>
      <c r="G231" s="23">
        <f>SUMIFS($E$2:E231,$A$2:A231,A231)</f>
        <v>111064815064.30461</v>
      </c>
      <c r="H231" s="23">
        <f>SUMIFS($F$2:F231,$A$2:A231,A231)</f>
        <v>73176481674.8797</v>
      </c>
      <c r="I231" s="10">
        <v>320645615.981408</v>
      </c>
      <c r="J231" s="29">
        <f t="shared" si="12"/>
        <v>13.104558510337457</v>
      </c>
      <c r="K231" s="29">
        <f t="shared" si="13"/>
        <v>47.039051761396827</v>
      </c>
      <c r="L231" s="29">
        <f t="shared" si="14"/>
        <v>33.934493251059372</v>
      </c>
      <c r="M231" s="29">
        <f t="shared" si="15"/>
        <v>18.241462275447955</v>
      </c>
    </row>
    <row r="232" spans="1:13">
      <c r="A232" t="s">
        <v>115</v>
      </c>
      <c r="B232" s="20">
        <v>2047</v>
      </c>
      <c r="C232" s="23">
        <f>SUMIFS(Annual_Cost!$Q$2:$Q$1457,Annual_Cost!$A$2:$A$1457,A232,Annual_Cost!$B$2:$B$1457,B232)</f>
        <v>4259663571.3907967</v>
      </c>
      <c r="D232" s="23">
        <f>SUMIFS(Annual_Cost!$R$2:$R$1457,Annual_Cost!$A$2:$A$1457,A232,Annual_Cost!$B$2:$B$1457,B232)</f>
        <v>15801912446.064363</v>
      </c>
      <c r="E232" s="23">
        <f>SUMIFS(Annual_Cost!$S$2:$S$1457,Annual_Cost!$A$2:$A$1457,A232,Annual_Cost!$B$2:$B$1457,B232)</f>
        <v>11542248874.673569</v>
      </c>
      <c r="F232" s="23">
        <f>SUMIFS(Annual_Cost!$Y$2:$Y$1457,Annual_Cost!$A$2:$A$1457,A232,Annual_Cost!$B$2:$B$1457,B232)</f>
        <v>6023813131.012598</v>
      </c>
      <c r="G232" s="23">
        <f>SUMIFS($E$2:E232,$A$2:A232,A232)</f>
        <v>122607063938.97818</v>
      </c>
      <c r="H232" s="23">
        <f>SUMIFS($F$2:F232,$A$2:A232,A232)</f>
        <v>79200294805.892303</v>
      </c>
      <c r="I232" s="10">
        <v>321429520.52287501</v>
      </c>
      <c r="J232" s="29">
        <f t="shared" si="12"/>
        <v>13.252247536136467</v>
      </c>
      <c r="K232" s="29">
        <f t="shared" si="13"/>
        <v>49.161360227147512</v>
      </c>
      <c r="L232" s="29">
        <f t="shared" si="14"/>
        <v>35.909112691011053</v>
      </c>
      <c r="M232" s="29">
        <f t="shared" si="15"/>
        <v>18.740696626786352</v>
      </c>
    </row>
    <row r="233" spans="1:13">
      <c r="A233" t="s">
        <v>115</v>
      </c>
      <c r="B233" s="20">
        <v>2048</v>
      </c>
      <c r="C233" s="23">
        <f>SUMIFS(Annual_Cost!$Q$2:$Q$1457,Annual_Cost!$A$2:$A$1457,A233,Annual_Cost!$B$2:$B$1457,B233)</f>
        <v>4315779343.236268</v>
      </c>
      <c r="D233" s="23">
        <f>SUMIFS(Annual_Cost!$R$2:$R$1457,Annual_Cost!$A$2:$A$1457,A233,Annual_Cost!$B$2:$B$1457,B233)</f>
        <v>16528813519.36241</v>
      </c>
      <c r="E233" s="23">
        <f>SUMIFS(Annual_Cost!$S$2:$S$1457,Annual_Cost!$A$2:$A$1457,A233,Annual_Cost!$B$2:$B$1457,B233)</f>
        <v>12213034176.126141</v>
      </c>
      <c r="F233" s="23">
        <f>SUMIFS(Annual_Cost!$Y$2:$Y$1457,Annual_Cost!$A$2:$A$1457,A233,Annual_Cost!$B$2:$B$1457,B233)</f>
        <v>6188243640.3329697</v>
      </c>
      <c r="G233" s="23">
        <f>SUMIFS($E$2:E233,$A$2:A233,A233)</f>
        <v>134820098115.10432</v>
      </c>
      <c r="H233" s="23">
        <f>SUMIFS($F$2:F233,$A$2:A233,A233)</f>
        <v>85388538446.225281</v>
      </c>
      <c r="I233" s="10">
        <v>322136832.26016098</v>
      </c>
      <c r="J233" s="29">
        <f t="shared" si="12"/>
        <v>13.397348303688542</v>
      </c>
      <c r="K233" s="29">
        <f t="shared" si="13"/>
        <v>51.309915117106421</v>
      </c>
      <c r="L233" s="29">
        <f t="shared" si="14"/>
        <v>37.912566813417875</v>
      </c>
      <c r="M233" s="29">
        <f t="shared" si="15"/>
        <v>19.20998476614832</v>
      </c>
    </row>
    <row r="234" spans="1:13">
      <c r="A234" t="s">
        <v>115</v>
      </c>
      <c r="B234" s="20">
        <v>2049</v>
      </c>
      <c r="C234" s="23">
        <f>SUMIFS(Annual_Cost!$Q$2:$Q$1457,Annual_Cost!$A$2:$A$1457,A234,Annual_Cost!$B$2:$B$1457,B234)</f>
        <v>4370550136.1252518</v>
      </c>
      <c r="D234" s="23">
        <f>SUMIFS(Annual_Cost!$R$2:$R$1457,Annual_Cost!$A$2:$A$1457,A234,Annual_Cost!$B$2:$B$1457,B234)</f>
        <v>17265668767.340561</v>
      </c>
      <c r="E234" s="23">
        <f>SUMIFS(Annual_Cost!$S$2:$S$1457,Annual_Cost!$A$2:$A$1457,A234,Annual_Cost!$B$2:$B$1457,B234)</f>
        <v>12895118631.215307</v>
      </c>
      <c r="F234" s="23">
        <f>SUMIFS(Annual_Cost!$Y$2:$Y$1457,Annual_Cost!$A$2:$A$1457,A234,Annual_Cost!$B$2:$B$1457,B234)</f>
        <v>6343543888.7949677</v>
      </c>
      <c r="G234" s="23">
        <f>SUMIFS($E$2:E234,$A$2:A234,A234)</f>
        <v>147715216746.31964</v>
      </c>
      <c r="H234" s="23">
        <f>SUMIFS($F$2:F234,$A$2:A234,A234)</f>
        <v>91732082335.020248</v>
      </c>
      <c r="I234" s="10">
        <v>322765819.75268102</v>
      </c>
      <c r="J234" s="29">
        <f t="shared" si="12"/>
        <v>13.540932368471299</v>
      </c>
      <c r="K234" s="29">
        <f t="shared" si="13"/>
        <v>53.492866067944746</v>
      </c>
      <c r="L234" s="29">
        <f t="shared" si="14"/>
        <v>39.951933699473443</v>
      </c>
      <c r="M234" s="29">
        <f t="shared" si="15"/>
        <v>19.653704018770334</v>
      </c>
    </row>
    <row r="235" spans="1:13">
      <c r="A235" t="s">
        <v>115</v>
      </c>
      <c r="B235" s="20">
        <v>2050</v>
      </c>
      <c r="C235" s="23">
        <f>SUMIFS(Annual_Cost!$Q$2:$Q$1457,Annual_Cost!$A$2:$A$1457,A235,Annual_Cost!$B$2:$B$1457,B235)</f>
        <v>4423513745.7658844</v>
      </c>
      <c r="D235" s="23">
        <f>SUMIFS(Annual_Cost!$R$2:$R$1457,Annual_Cost!$A$2:$A$1457,A235,Annual_Cost!$B$2:$B$1457,B235)</f>
        <v>18010234381.815117</v>
      </c>
      <c r="E235" s="23">
        <f>SUMIFS(Annual_Cost!$S$2:$S$1457,Annual_Cost!$A$2:$A$1457,A235,Annual_Cost!$B$2:$B$1457,B235)</f>
        <v>13586720636.049234</v>
      </c>
      <c r="F235" s="23">
        <f>SUMIFS(Annual_Cost!$Y$2:$Y$1457,Annual_Cost!$A$2:$A$1457,A235,Annual_Cost!$B$2:$B$1457,B235)</f>
        <v>6489093443.7794333</v>
      </c>
      <c r="G235" s="23">
        <f>SUMIFS($E$2:E235,$A$2:A235,A235)</f>
        <v>161301937382.36887</v>
      </c>
      <c r="H235" s="23">
        <f>SUMIFS($F$2:F235,$A$2:A235,A235)</f>
        <v>98221175778.799683</v>
      </c>
      <c r="I235" s="10">
        <v>323312042.56328499</v>
      </c>
      <c r="J235" s="29">
        <f t="shared" si="12"/>
        <v>13.681871268064588</v>
      </c>
      <c r="K235" s="29">
        <f t="shared" si="13"/>
        <v>55.705423896450746</v>
      </c>
      <c r="L235" s="29">
        <f t="shared" si="14"/>
        <v>42.023552628386163</v>
      </c>
      <c r="M235" s="29">
        <f t="shared" si="15"/>
        <v>20.070682775477689</v>
      </c>
    </row>
  </sheetData>
  <autoFilter ref="A1:M1" xr:uid="{00000000-0009-0000-0000-00000A000000}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3" width="16.69921875" customWidth="1"/>
    <col min="4" max="4" width="15.69921875" customWidth="1"/>
    <col min="5" max="5" width="18.69921875" customWidth="1"/>
    <col min="6" max="6" width="23.69921875" customWidth="1"/>
    <col min="7" max="7" width="24.69921875" customWidth="1"/>
    <col min="8" max="8" width="11.69921875" customWidth="1"/>
    <col min="9" max="9" width="23.69921875" customWidth="1"/>
    <col min="10" max="10" width="36.69921875" customWidth="1"/>
    <col min="11" max="11" width="34.69921875" customWidth="1"/>
  </cols>
  <sheetData>
    <row r="1" spans="1:11" ht="28.05" customHeight="1">
      <c r="A1" s="1" t="s">
        <v>374</v>
      </c>
      <c r="B1" s="1" t="s">
        <v>375</v>
      </c>
      <c r="C1" s="1" t="s">
        <v>380</v>
      </c>
      <c r="D1" s="1" t="s">
        <v>382</v>
      </c>
      <c r="E1" s="1" t="s">
        <v>406</v>
      </c>
      <c r="F1" s="1" t="s">
        <v>407</v>
      </c>
      <c r="G1" s="1" t="s">
        <v>414</v>
      </c>
      <c r="H1" s="1" t="s">
        <v>415</v>
      </c>
      <c r="I1" s="1" t="s">
        <v>416</v>
      </c>
      <c r="J1" s="1" t="s">
        <v>402</v>
      </c>
      <c r="K1" s="1" t="s">
        <v>403</v>
      </c>
    </row>
    <row r="2" spans="1:11" ht="41.4">
      <c r="A2" t="s">
        <v>115</v>
      </c>
      <c r="B2" s="14" t="s">
        <v>383</v>
      </c>
      <c r="C2" s="23">
        <f>SUMIFS(Annual_Mortality!$H$2:$H$1821,Annual_Mortality!$A$2:$A$1821,A2)</f>
        <v>2883521.4259006958</v>
      </c>
      <c r="D2" s="23">
        <f>SUMIFS(Annual_Mortality!$J$2:$J$1821,Annual_Mortality!$A$2:$A$1821,A2)</f>
        <v>4806635.5372742666</v>
      </c>
      <c r="E2" s="23">
        <f>SUMIFS(Budget_Impact!$E$2:$E$235,Budget_Impact!$A$2:$A$235,A2)</f>
        <v>161301937382.36887</v>
      </c>
      <c r="F2" s="23">
        <f>SUMIFS(Budget_Impact!$F$2:$F$235,Budget_Impact!$A$2:$A$235,A2)</f>
        <v>98221175778.799683</v>
      </c>
      <c r="G2" s="23">
        <f t="shared" ref="G2:G10" si="0">IF(C2&gt;0,F2/C2,"")</f>
        <v>34062.925593874977</v>
      </c>
      <c r="H2" s="31" t="str">
        <f t="shared" ref="H2:H10" si="1">IF(AND(C2&gt;0,F2&lt;0),"Dominant (more health, lower cost)",IF(AND(C2&lt;=0,F2&gt;0),"Dominated (less/no health, higher cost)",IF(AND(C2&lt;=0,F2&lt;=0),"No deaths averted; ratio not defined","USD per death averted")))</f>
        <v>USD per death averted</v>
      </c>
      <c r="I2" s="16" t="str">
        <f>IF(AND(ABS(F2-SUMIFS(Budget_Impact!$F$2:$F$235,Budget_Impact!$A$2:$A$235,A2))&lt;=Calculation_Assumptions!$B$11,ABS(C2-SUMIFS(Annual_Mortality!$H$2:$H$1821,Annual_Mortality!$A$2:$A$1821,A2))&lt;=Calculation_Assumptions!$B$11),"consistent","mismatch")</f>
        <v>consistent</v>
      </c>
      <c r="J2" s="29">
        <f>IFERROR(AVERAGEIFS(Budget_Impact!$L$2:$L$235,Budget_Impact!$A$2:$A$235,A2,Budget_Impact!$B$2:$B$235,"&gt;="&amp;(Calculation_Assumptions!$B$2+1)),"")</f>
        <v>20.399256317068183</v>
      </c>
      <c r="K2" s="29">
        <f>IFERROR(AVERAGEIFS(Budget_Impact!$M$2:$M$235,Budget_Impact!$A$2:$A$235,A2,Budget_Impact!$B$2:$B$235,"&gt;="&amp;(Calculation_Assumptions!$B$2+1)),"")</f>
        <v>12.46159966596916</v>
      </c>
    </row>
    <row r="3" spans="1:11" ht="41.4">
      <c r="A3" t="s">
        <v>204</v>
      </c>
      <c r="B3" s="14" t="s">
        <v>206</v>
      </c>
      <c r="C3" s="23">
        <f>SUMIFS(Annual_Mortality!$H$2:$H$1821,Annual_Mortality!$A$2:$A$1821,A3)</f>
        <v>1964342.5071088388</v>
      </c>
      <c r="D3" s="23">
        <f>SUMIFS(Annual_Mortality!$J$2:$J$1821,Annual_Mortality!$A$2:$A$1821,A3)</f>
        <v>4973577.4006374879</v>
      </c>
      <c r="E3" s="23">
        <f>SUMIFS(Budget_Impact!$E$2:$E$235,Budget_Impact!$A$2:$A$235,A3)</f>
        <v>15990312203.03743</v>
      </c>
      <c r="F3" s="23">
        <f>SUMIFS(Budget_Impact!$F$2:$F$235,Budget_Impact!$A$2:$A$235,A3)</f>
        <v>9817690636.940094</v>
      </c>
      <c r="G3" s="23">
        <f t="shared" si="0"/>
        <v>4997.9525471807765</v>
      </c>
      <c r="H3" s="31" t="str">
        <f t="shared" si="1"/>
        <v>USD per death averted</v>
      </c>
      <c r="I3" s="16" t="str">
        <f>IF(AND(ABS(F3-SUMIFS(Budget_Impact!$F$2:$F$235,Budget_Impact!$A$2:$A$235,A3))&lt;=Calculation_Assumptions!$B$11,ABS(C3-SUMIFS(Annual_Mortality!$H$2:$H$1821,Annual_Mortality!$A$2:$A$1821,A3))&lt;=Calculation_Assumptions!$B$11),"consistent","mismatch")</f>
        <v>consistent</v>
      </c>
      <c r="J3" s="29">
        <f>IFERROR(AVERAGEIFS(Budget_Impact!$L$2:$L$235,Budget_Impact!$A$2:$A$235,A3,Budget_Impact!$B$2:$B$235,"&gt;="&amp;(Calculation_Assumptions!$B$2+1)),"")</f>
        <v>2.0237186054548375</v>
      </c>
      <c r="K3" s="29">
        <f>IFERROR(AVERAGEIFS(Budget_Impact!$M$2:$M$235,Budget_Impact!$A$2:$A$235,A3,Budget_Impact!$B$2:$B$235,"&gt;="&amp;(Calculation_Assumptions!$B$2+1)),"")</f>
        <v>1.2465005620155074</v>
      </c>
    </row>
    <row r="4" spans="1:11" ht="41.4">
      <c r="A4" t="s">
        <v>268</v>
      </c>
      <c r="B4" s="14" t="s">
        <v>270</v>
      </c>
      <c r="C4" s="23">
        <f>SUMIFS(Annual_Mortality!$H$2:$H$1821,Annual_Mortality!$A$2:$A$1821,A4)</f>
        <v>492555.24554479372</v>
      </c>
      <c r="D4" s="23">
        <f>SUMIFS(Annual_Mortality!$J$2:$J$1821,Annual_Mortality!$A$2:$A$1821,A4)</f>
        <v>-101454.33534335489</v>
      </c>
      <c r="E4" s="23">
        <f>SUMIFS(Budget_Impact!$E$2:$E$235,Budget_Impact!$A$2:$A$235,A4)</f>
        <v>129828602856.30537</v>
      </c>
      <c r="F4" s="23">
        <f>SUMIFS(Budget_Impact!$F$2:$F$235,Budget_Impact!$A$2:$A$235,A4)</f>
        <v>78847535090.245819</v>
      </c>
      <c r="G4" s="23">
        <f t="shared" si="0"/>
        <v>160078.56134601921</v>
      </c>
      <c r="H4" s="31" t="str">
        <f t="shared" si="1"/>
        <v>USD per death averted</v>
      </c>
      <c r="I4" s="16" t="str">
        <f>IF(AND(ABS(F4-SUMIFS(Budget_Impact!$F$2:$F$235,Budget_Impact!$A$2:$A$235,A4))&lt;=Calculation_Assumptions!$B$11,ABS(C4-SUMIFS(Annual_Mortality!$H$2:$H$1821,Annual_Mortality!$A$2:$A$1821,A4))&lt;=Calculation_Assumptions!$B$11),"consistent","mismatch")</f>
        <v>consistent</v>
      </c>
      <c r="J4" s="29">
        <f>IFERROR(AVERAGEIFS(Budget_Impact!$L$2:$L$235,Budget_Impact!$A$2:$A$235,A4,Budget_Impact!$B$2:$B$235,"&gt;="&amp;(Calculation_Assumptions!$B$2+1)),"")</f>
        <v>16.415243693341459</v>
      </c>
      <c r="K4" s="29">
        <f>IFERROR(AVERAGEIFS(Budget_Impact!$M$2:$M$235,Budget_Impact!$A$2:$A$235,A4,Budget_Impact!$B$2:$B$235,"&gt;="&amp;(Calculation_Assumptions!$B$2+1)),"")</f>
        <v>10.00137188511656</v>
      </c>
    </row>
    <row r="5" spans="1:11" ht="55.2">
      <c r="A5" t="s">
        <v>247</v>
      </c>
      <c r="B5" s="14" t="s">
        <v>249</v>
      </c>
      <c r="C5" s="23">
        <f>SUMIFS(Annual_Mortality!$H$2:$H$1821,Annual_Mortality!$A$2:$A$1821,A5)</f>
        <v>244109.6561557973</v>
      </c>
      <c r="D5" s="23">
        <f>SUMIFS(Annual_Mortality!$J$2:$J$1821,Annual_Mortality!$A$2:$A$1821,A5)</f>
        <v>-37634.205761714205</v>
      </c>
      <c r="E5" s="23">
        <f>SUMIFS(Budget_Impact!$E$2:$E$235,Budget_Impact!$A$2:$A$235,A5)</f>
        <v>8291475138.142436</v>
      </c>
      <c r="F5" s="23">
        <f>SUMIFS(Budget_Impact!$F$2:$F$235,Budget_Impact!$A$2:$A$235,A5)</f>
        <v>5029770319.7272205</v>
      </c>
      <c r="G5" s="23">
        <f t="shared" si="0"/>
        <v>20604.552883877263</v>
      </c>
      <c r="H5" s="31" t="str">
        <f t="shared" si="1"/>
        <v>USD per death averted</v>
      </c>
      <c r="I5" s="16" t="str">
        <f>IF(AND(ABS(F5-SUMIFS(Budget_Impact!$F$2:$F$235,Budget_Impact!$A$2:$A$235,A5))&lt;=Calculation_Assumptions!$B$11,ABS(C5-SUMIFS(Annual_Mortality!$H$2:$H$1821,Annual_Mortality!$A$2:$A$1821,A5))&lt;=Calculation_Assumptions!$B$11),"consistent","mismatch")</f>
        <v>consistent</v>
      </c>
      <c r="J5" s="29">
        <f>IFERROR(AVERAGEIFS(Budget_Impact!$L$2:$L$235,Budget_Impact!$A$2:$A$235,A5,Budget_Impact!$B$2:$B$235,"&gt;="&amp;(Calculation_Assumptions!$B$2+1)),"")</f>
        <v>1.0482073811268009</v>
      </c>
      <c r="K5" s="29">
        <f>IFERROR(AVERAGEIFS(Budget_Impact!$M$2:$M$235,Budget_Impact!$A$2:$A$235,A5,Budget_Impact!$B$2:$B$235,"&gt;="&amp;(Calculation_Assumptions!$B$2+1)),"")</f>
        <v>0.63789790719333916</v>
      </c>
    </row>
    <row r="6" spans="1:11" ht="41.4">
      <c r="A6" t="s">
        <v>242</v>
      </c>
      <c r="B6" s="14" t="s">
        <v>244</v>
      </c>
      <c r="C6" s="23">
        <f>SUMIFS(Annual_Mortality!$H$2:$H$1821,Annual_Mortality!$A$2:$A$1821,A6)</f>
        <v>105026.99639255095</v>
      </c>
      <c r="D6" s="23">
        <f>SUMIFS(Annual_Mortality!$J$2:$J$1821,Annual_Mortality!$A$2:$A$1821,A6)</f>
        <v>-21895.265133406829</v>
      </c>
      <c r="E6" s="23">
        <f>SUMIFS(Budget_Impact!$E$2:$E$235,Budget_Impact!$A$2:$A$235,A6)</f>
        <v>1570409654.9782972</v>
      </c>
      <c r="F6" s="23">
        <f>SUMIFS(Budget_Impact!$F$2:$F$235,Budget_Impact!$A$2:$A$235,A6)</f>
        <v>946317386.71266913</v>
      </c>
      <c r="G6" s="23">
        <f t="shared" si="0"/>
        <v>9010.2299334134514</v>
      </c>
      <c r="H6" s="31" t="str">
        <f t="shared" si="1"/>
        <v>USD per death averted</v>
      </c>
      <c r="I6" s="16" t="str">
        <f>IF(AND(ABS(F6-SUMIFS(Budget_Impact!$F$2:$F$235,Budget_Impact!$A$2:$A$235,A6))&lt;=Calculation_Assumptions!$B$11,ABS(C6-SUMIFS(Annual_Mortality!$H$2:$H$1821,Annual_Mortality!$A$2:$A$1821,A6))&lt;=Calculation_Assumptions!$B$11),"consistent","mismatch")</f>
        <v>consistent</v>
      </c>
      <c r="J6" s="29">
        <f>IFERROR(AVERAGEIFS(Budget_Impact!$L$2:$L$235,Budget_Impact!$A$2:$A$235,A6,Budget_Impact!$B$2:$B$235,"&gt;="&amp;(Calculation_Assumptions!$B$2+1)),"")</f>
        <v>0.19839861056883989</v>
      </c>
      <c r="K6" s="29">
        <f>IFERROR(AVERAGEIFS(Budget_Impact!$M$2:$M$235,Budget_Impact!$A$2:$A$235,A6,Budget_Impact!$B$2:$B$235,"&gt;="&amp;(Calculation_Assumptions!$B$2+1)),"")</f>
        <v>0.11993209319395159</v>
      </c>
    </row>
    <row r="7" spans="1:11" ht="41.4">
      <c r="A7" t="s">
        <v>228</v>
      </c>
      <c r="B7" s="14" t="s">
        <v>230</v>
      </c>
      <c r="C7" s="23">
        <f>SUMIFS(Annual_Mortality!$H$2:$H$1821,Annual_Mortality!$A$2:$A$1821,A7)</f>
        <v>94306.012483190396</v>
      </c>
      <c r="D7" s="23">
        <f>SUMIFS(Annual_Mortality!$J$2:$J$1821,Annual_Mortality!$A$2:$A$1821,A7)</f>
        <v>-21813.797550460236</v>
      </c>
      <c r="E7" s="23">
        <f>SUMIFS(Budget_Impact!$E$2:$E$235,Budget_Impact!$A$2:$A$235,A7)</f>
        <v>2286959113.8468275</v>
      </c>
      <c r="F7" s="23">
        <f>SUMIFS(Budget_Impact!$F$2:$F$235,Budget_Impact!$A$2:$A$235,A7)</f>
        <v>1383009632.7907772</v>
      </c>
      <c r="G7" s="23">
        <f t="shared" si="0"/>
        <v>14665.126818264023</v>
      </c>
      <c r="H7" s="31" t="str">
        <f t="shared" si="1"/>
        <v>USD per death averted</v>
      </c>
      <c r="I7" s="16" t="str">
        <f>IF(AND(ABS(F7-SUMIFS(Budget_Impact!$F$2:$F$235,Budget_Impact!$A$2:$A$235,A7))&lt;=Calculation_Assumptions!$B$11,ABS(C7-SUMIFS(Annual_Mortality!$H$2:$H$1821,Annual_Mortality!$A$2:$A$1821,A7))&lt;=Calculation_Assumptions!$B$11),"consistent","mismatch")</f>
        <v>consistent</v>
      </c>
      <c r="J7" s="29">
        <f>IFERROR(AVERAGEIFS(Budget_Impact!$L$2:$L$235,Budget_Impact!$A$2:$A$235,A7,Budget_Impact!$B$2:$B$235,"&gt;="&amp;(Calculation_Assumptions!$B$2+1)),"")</f>
        <v>0.28902707608254585</v>
      </c>
      <c r="K7" s="29">
        <f>IFERROR(AVERAGEIFS(Budget_Impact!$M$2:$M$235,Budget_Impact!$A$2:$A$235,A7,Budget_Impact!$B$2:$B$235,"&gt;="&amp;(Calculation_Assumptions!$B$2+1)),"")</f>
        <v>0.17534233998442691</v>
      </c>
    </row>
    <row r="8" spans="1:11" ht="41.4">
      <c r="A8" t="s">
        <v>262</v>
      </c>
      <c r="B8" s="14" t="s">
        <v>264</v>
      </c>
      <c r="C8" s="23">
        <f>SUMIFS(Annual_Mortality!$H$2:$H$1821,Annual_Mortality!$A$2:$A$1821,A8)</f>
        <v>39980.392871557822</v>
      </c>
      <c r="D8" s="23">
        <f>SUMIFS(Annual_Mortality!$J$2:$J$1821,Annual_Mortality!$A$2:$A$1821,A8)</f>
        <v>-8218.1244933265461</v>
      </c>
      <c r="E8" s="23">
        <f>SUMIFS(Budget_Impact!$E$2:$E$235,Budget_Impact!$A$2:$A$235,A8)</f>
        <v>4612611897.0157576</v>
      </c>
      <c r="F8" s="23">
        <f>SUMIFS(Budget_Impact!$F$2:$F$235,Budget_Impact!$A$2:$A$235,A8)</f>
        <v>2821045445.8495903</v>
      </c>
      <c r="G8" s="23">
        <f t="shared" si="0"/>
        <v>70560.723475443665</v>
      </c>
      <c r="H8" s="31" t="str">
        <f t="shared" si="1"/>
        <v>USD per death averted</v>
      </c>
      <c r="I8" s="16" t="str">
        <f>IF(AND(ABS(F8-SUMIFS(Budget_Impact!$F$2:$F$235,Budget_Impact!$A$2:$A$235,A8))&lt;=Calculation_Assumptions!$B$11,ABS(C8-SUMIFS(Annual_Mortality!$H$2:$H$1821,Annual_Mortality!$A$2:$A$1821,A8))&lt;=Calculation_Assumptions!$B$11),"consistent","mismatch")</f>
        <v>consistent</v>
      </c>
      <c r="J8" s="29">
        <f>IFERROR(AVERAGEIFS(Budget_Impact!$L$2:$L$235,Budget_Impact!$A$2:$A$235,A8,Budget_Impact!$B$2:$B$235,"&gt;="&amp;(Calculation_Assumptions!$B$2+1)),"")</f>
        <v>0.58357981455591745</v>
      </c>
      <c r="K8" s="29">
        <f>IFERROR(AVERAGEIFS(Budget_Impact!$M$2:$M$235,Budget_Impact!$A$2:$A$235,A8,Budget_Impact!$B$2:$B$235,"&gt;="&amp;(Calculation_Assumptions!$B$2+1)),"")</f>
        <v>0.3580602654039643</v>
      </c>
    </row>
    <row r="9" spans="1:11" ht="41.4">
      <c r="A9" t="s">
        <v>250</v>
      </c>
      <c r="B9" s="14" t="s">
        <v>252</v>
      </c>
      <c r="C9" s="23">
        <f>SUMIFS(Annual_Mortality!$H$2:$H$1821,Annual_Mortality!$A$2:$A$1821,A9)</f>
        <v>1715.396523823076</v>
      </c>
      <c r="D9" s="23">
        <f>SUMIFS(Annual_Mortality!$J$2:$J$1821,Annual_Mortality!$A$2:$A$1821,A9)</f>
        <v>-154.89155442149058</v>
      </c>
      <c r="E9" s="23">
        <f>SUMIFS(Budget_Impact!$E$2:$E$235,Budget_Impact!$A$2:$A$235,A9)</f>
        <v>85332641.800586969</v>
      </c>
      <c r="F9" s="23">
        <f>SUMIFS(Budget_Impact!$F$2:$F$235,Budget_Impact!$A$2:$A$235,A9)</f>
        <v>56652975.664446145</v>
      </c>
      <c r="G9" s="23">
        <f t="shared" si="0"/>
        <v>33026.169097151127</v>
      </c>
      <c r="H9" s="31" t="str">
        <f t="shared" si="1"/>
        <v>USD per death averted</v>
      </c>
      <c r="I9" s="16" t="str">
        <f>IF(AND(ABS(F9-SUMIFS(Budget_Impact!$F$2:$F$235,Budget_Impact!$A$2:$A$235,A9))&lt;=Calculation_Assumptions!$B$11,ABS(C9-SUMIFS(Annual_Mortality!$H$2:$H$1821,Annual_Mortality!$A$2:$A$1821,A9))&lt;=Calculation_Assumptions!$B$11),"consistent","mismatch")</f>
        <v>consistent</v>
      </c>
      <c r="J9" s="29">
        <f>IFERROR(AVERAGEIFS(Budget_Impact!$L$2:$L$235,Budget_Impact!$A$2:$A$235,A9,Budget_Impact!$B$2:$B$235,"&gt;="&amp;(Calculation_Assumptions!$B$2+1)),"")</f>
        <v>1.0869007593686609E-2</v>
      </c>
      <c r="K9" s="29">
        <f>IFERROR(AVERAGEIFS(Budget_Impact!$M$2:$M$235,Budget_Impact!$A$2:$A$235,A9,Budget_Impact!$B$2:$B$235,"&gt;="&amp;(Calculation_Assumptions!$B$2+1)),"")</f>
        <v>7.234320446988904E-3</v>
      </c>
    </row>
    <row r="10" spans="1:11" ht="41.4">
      <c r="A10" t="s">
        <v>257</v>
      </c>
      <c r="B10" s="14" t="s">
        <v>259</v>
      </c>
      <c r="C10" s="23">
        <f>SUMIFS(Annual_Mortality!$H$2:$H$1821,Annual_Mortality!$A$2:$A$1821,A10)</f>
        <v>323.45005139045884</v>
      </c>
      <c r="D10" s="23">
        <f>SUMIFS(Annual_Mortality!$J$2:$J$1821,Annual_Mortality!$A$2:$A$1821,A10)</f>
        <v>-30.088541788229122</v>
      </c>
      <c r="E10" s="23">
        <f>SUMIFS(Budget_Impact!$E$2:$E$235,Budget_Impact!$A$2:$A$235,A10)</f>
        <v>1340097365.2547057</v>
      </c>
      <c r="F10" s="23">
        <f>SUMIFS(Budget_Impact!$F$2:$F$235,Budget_Impact!$A$2:$A$235,A10)</f>
        <v>888910987.29064655</v>
      </c>
      <c r="G10" s="23">
        <f t="shared" si="0"/>
        <v>2748217.1774880346</v>
      </c>
      <c r="H10" s="31" t="str">
        <f t="shared" si="1"/>
        <v>USD per death averted</v>
      </c>
      <c r="I10" s="16" t="str">
        <f>IF(AND(ABS(F10-SUMIFS(Budget_Impact!$F$2:$F$235,Budget_Impact!$A$2:$A$235,A10))&lt;=Calculation_Assumptions!$B$11,ABS(C10-SUMIFS(Annual_Mortality!$H$2:$H$1821,Annual_Mortality!$A$2:$A$1821,A10))&lt;=Calculation_Assumptions!$B$11),"consistent","mismatch")</f>
        <v>consistent</v>
      </c>
      <c r="J10" s="29">
        <f>IFERROR(AVERAGEIFS(Budget_Impact!$L$2:$L$235,Budget_Impact!$A$2:$A$235,A10,Budget_Impact!$B$2:$B$235,"&gt;="&amp;(Calculation_Assumptions!$B$2+1)),"")</f>
        <v>0.17070075640933355</v>
      </c>
      <c r="K10" s="29">
        <f>IFERROR(AVERAGEIFS(Budget_Impact!$M$2:$M$235,Budget_Impact!$A$2:$A$235,A10,Budget_Impact!$B$2:$B$235,"&gt;="&amp;(Calculation_Assumptions!$B$2+1)),"")</f>
        <v>0.11352057936650585</v>
      </c>
    </row>
  </sheetData>
  <autoFilter ref="A1:K1" xr:uid="{00000000-0009-0000-0000-00000B000000}"/>
  <conditionalFormatting sqref="H2:H10">
    <cfRule type="containsText" dxfId="7" priority="1" operator="containsText" text="Dominated">
      <formula>NOT(ISERROR(SEARCH("Dominated", H2)))</formula>
    </cfRule>
  </conditionalFormatting>
  <conditionalFormatting sqref="I2:I10">
    <cfRule type="containsText" dxfId="6" priority="2" operator="containsText" text="mismatch">
      <formula>NOT(ISERROR(SEARCH("mismatch", I2)))</formula>
    </cfRule>
    <cfRule type="containsText" dxfId="5" priority="3" operator="containsText" text="consistent">
      <formula>NOT(ISERROR(SEARCH("consistent", I2)))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3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2.69921875" customWidth="1"/>
    <col min="2" max="2" width="16.69921875" customWidth="1"/>
    <col min="3" max="3" width="12.69921875" customWidth="1"/>
    <col min="4" max="4" width="16.69921875" customWidth="1"/>
    <col min="5" max="5" width="19.69921875" customWidth="1"/>
    <col min="6" max="8" width="12.69921875" customWidth="1"/>
    <col min="9" max="9" width="14.69921875" customWidth="1"/>
    <col min="10" max="10" width="22.69921875" customWidth="1"/>
    <col min="11" max="11" width="12.69921875" customWidth="1"/>
    <col min="12" max="12" width="15.69921875" customWidth="1"/>
    <col min="13" max="13" width="16.69921875" customWidth="1"/>
    <col min="14" max="15" width="12.69921875" customWidth="1"/>
    <col min="16" max="16" width="16.69921875" customWidth="1"/>
    <col min="17" max="20" width="22.69921875" customWidth="1"/>
    <col min="21" max="22" width="13.69921875" customWidth="1"/>
    <col min="23" max="23" width="14.69921875" customWidth="1"/>
    <col min="24" max="25" width="12.69921875" customWidth="1"/>
    <col min="26" max="26" width="20.69921875" customWidth="1"/>
    <col min="27" max="27" width="17.69921875" customWidth="1"/>
    <col min="28" max="28" width="22.69921875" customWidth="1"/>
  </cols>
  <sheetData>
    <row r="1" spans="1:28" ht="28.05" customHeight="1">
      <c r="A1" s="1" t="s">
        <v>374</v>
      </c>
      <c r="B1" s="1" t="s">
        <v>375</v>
      </c>
      <c r="C1" s="1" t="s">
        <v>42</v>
      </c>
      <c r="D1" s="1" t="s">
        <v>380</v>
      </c>
      <c r="E1" s="1" t="s">
        <v>430</v>
      </c>
      <c r="F1" s="1" t="s">
        <v>431</v>
      </c>
      <c r="G1" s="1" t="s">
        <v>432</v>
      </c>
      <c r="H1" s="1" t="s">
        <v>433</v>
      </c>
      <c r="I1" s="1" t="s">
        <v>434</v>
      </c>
      <c r="J1" s="1" t="s">
        <v>435</v>
      </c>
      <c r="K1" s="1" t="s">
        <v>436</v>
      </c>
      <c r="L1" s="1" t="s">
        <v>437</v>
      </c>
      <c r="M1" s="1" t="s">
        <v>438</v>
      </c>
      <c r="N1" s="1" t="s">
        <v>439</v>
      </c>
      <c r="O1" s="1" t="s">
        <v>440</v>
      </c>
      <c r="P1" s="1" t="s">
        <v>441</v>
      </c>
      <c r="Q1" s="1" t="s">
        <v>442</v>
      </c>
      <c r="R1" s="1" t="s">
        <v>443</v>
      </c>
      <c r="S1" s="1" t="s">
        <v>444</v>
      </c>
      <c r="T1" s="1" t="s">
        <v>445</v>
      </c>
      <c r="U1" s="1" t="s">
        <v>446</v>
      </c>
      <c r="V1" s="1" t="s">
        <v>447</v>
      </c>
      <c r="W1" s="1" t="s">
        <v>448</v>
      </c>
      <c r="X1" s="1" t="s">
        <v>449</v>
      </c>
      <c r="Y1" s="1" t="s">
        <v>450</v>
      </c>
      <c r="Z1" s="1" t="s">
        <v>451</v>
      </c>
      <c r="AA1" s="1" t="s">
        <v>452</v>
      </c>
      <c r="AB1" s="1" t="s">
        <v>453</v>
      </c>
    </row>
    <row r="2" spans="1:28" ht="41.4">
      <c r="A2" t="s">
        <v>115</v>
      </c>
      <c r="B2" s="14" t="s">
        <v>383</v>
      </c>
      <c r="C2">
        <v>2025</v>
      </c>
      <c r="D2" s="10">
        <v>2764.3708386618</v>
      </c>
      <c r="E2" s="10">
        <v>40113.288654504096</v>
      </c>
      <c r="F2" s="10">
        <v>13851.4910785419</v>
      </c>
      <c r="G2" s="10">
        <v>74136.370794952702</v>
      </c>
      <c r="H2" s="10">
        <v>285721235.5</v>
      </c>
      <c r="I2" s="10">
        <v>37.51</v>
      </c>
      <c r="J2" s="23">
        <f>Calculation_Assumptions!$B$25*G2*(F2/G2)^Calculation_Assumptions!$B$26</f>
        <v>957963.82972618227</v>
      </c>
      <c r="K2" s="23">
        <f>Calculation_Assumptions!$B$27*F2</f>
        <v>277029.82157083799</v>
      </c>
      <c r="L2" s="23">
        <f t="shared" ref="L2:L65" si="0">MAX(J2,K2)</f>
        <v>957963.82972618227</v>
      </c>
      <c r="M2" s="23">
        <f t="shared" ref="M2:M65" si="1">IF(F2=0,"",L2/F2)</f>
        <v>69.159617855886736</v>
      </c>
      <c r="N2" s="23">
        <f>Calculation_Assumptions!$B$28*F2</f>
        <v>1385149.10785419</v>
      </c>
      <c r="O2" s="23">
        <f>Calculation_Assumptions!$B$29*F2</f>
        <v>2216238.5725667039</v>
      </c>
      <c r="P2" s="23">
        <f t="shared" ref="P2:P65" si="2">IF(I2=0,"",L2/I2)</f>
        <v>25538.891754896889</v>
      </c>
      <c r="Q2" s="23">
        <f t="shared" ref="Q2:Q65" si="3">L2*D2</f>
        <v>2648167275.3878365</v>
      </c>
      <c r="R2" s="23">
        <f t="shared" ref="R2:R65" si="4">P2*E2</f>
        <v>1024448936.8803136</v>
      </c>
      <c r="S2" s="23">
        <f t="shared" ref="S2:S65" si="5">N2*D2</f>
        <v>3829065800.9505315</v>
      </c>
      <c r="T2" s="23">
        <f t="shared" ref="T2:T65" si="6">O2*D2</f>
        <v>6126505281.5208502</v>
      </c>
      <c r="U2" s="21">
        <f>1/(1+Calculation_Assumptions!$B$22)^(C2-Calculation_Assumptions!$B$21)</f>
        <v>1</v>
      </c>
      <c r="V2" s="23">
        <f t="shared" ref="V2:V65" si="7">Q2*U2</f>
        <v>2648167275.3878365</v>
      </c>
      <c r="W2" s="23">
        <f t="shared" ref="W2:W65" si="8">R2*U2</f>
        <v>1024448936.8803136</v>
      </c>
      <c r="X2" s="23">
        <f t="shared" ref="X2:X65" si="9">S2*U2</f>
        <v>3829065800.9505315</v>
      </c>
      <c r="Y2" s="23">
        <f t="shared" ref="Y2:Y65" si="10">T2*U2</f>
        <v>6126505281.5208502</v>
      </c>
      <c r="Z2" s="23">
        <f t="shared" ref="Z2:Z65" si="11">H2*F2</f>
        <v>3957665144478.2192</v>
      </c>
      <c r="AA2" s="23">
        <f t="shared" ref="AA2:AA65" si="12">Z2*U2</f>
        <v>3957665144478.2192</v>
      </c>
      <c r="AB2" s="32">
        <f t="shared" ref="AB2:AB65" si="13">IF(Z2=0,"",Q2/Z2)</f>
        <v>6.6912363191782166E-4</v>
      </c>
    </row>
    <row r="3" spans="1:28" ht="41.4">
      <c r="A3" t="s">
        <v>115</v>
      </c>
      <c r="B3" s="14" t="s">
        <v>383</v>
      </c>
      <c r="C3">
        <v>2026</v>
      </c>
      <c r="D3" s="10">
        <v>6905.7734167327399</v>
      </c>
      <c r="E3" s="10">
        <v>98241.631376260295</v>
      </c>
      <c r="F3" s="10">
        <v>14370.1004216288</v>
      </c>
      <c r="G3" s="10">
        <v>75186.409743607393</v>
      </c>
      <c r="H3" s="10">
        <v>287886782.5</v>
      </c>
      <c r="I3" s="10">
        <v>37.588299999999997</v>
      </c>
      <c r="J3" s="23">
        <f>Calculation_Assumptions!$B$25*G3*(F3/G3)^Calculation_Assumptions!$B$26</f>
        <v>1005171.1466751626</v>
      </c>
      <c r="K3" s="23">
        <f>Calculation_Assumptions!$B$27*F3</f>
        <v>287402.00843257603</v>
      </c>
      <c r="L3" s="23">
        <f t="shared" si="0"/>
        <v>1005171.1466751626</v>
      </c>
      <c r="M3" s="23">
        <f t="shared" si="1"/>
        <v>69.948790696149501</v>
      </c>
      <c r="N3" s="23">
        <f>Calculation_Assumptions!$B$28*F3</f>
        <v>1437010.0421628801</v>
      </c>
      <c r="O3" s="23">
        <f>Calculation_Assumptions!$B$29*F3</f>
        <v>2299216.0674606082</v>
      </c>
      <c r="P3" s="23">
        <f t="shared" si="2"/>
        <v>26741.596365761758</v>
      </c>
      <c r="Q3" s="23">
        <f t="shared" si="3"/>
        <v>6941484183.9761038</v>
      </c>
      <c r="R3" s="23">
        <f t="shared" si="4"/>
        <v>2627138052.5779085</v>
      </c>
      <c r="S3" s="23">
        <f t="shared" si="5"/>
        <v>9923665748.7464104</v>
      </c>
      <c r="T3" s="23">
        <f t="shared" si="6"/>
        <v>15877865197.994259</v>
      </c>
      <c r="U3" s="21">
        <f>1/(1+Calculation_Assumptions!$B$22)^(C3-Calculation_Assumptions!$B$21)</f>
        <v>0.970873786407767</v>
      </c>
      <c r="V3" s="23">
        <f t="shared" si="7"/>
        <v>6739305032.9865084</v>
      </c>
      <c r="W3" s="23">
        <f t="shared" si="8"/>
        <v>2550619468.5222411</v>
      </c>
      <c r="X3" s="23">
        <f t="shared" si="9"/>
        <v>9634626940.5304947</v>
      </c>
      <c r="Y3" s="23">
        <f t="shared" si="10"/>
        <v>15415403104.848795</v>
      </c>
      <c r="Z3" s="23">
        <f t="shared" si="11"/>
        <v>4136961974584.6089</v>
      </c>
      <c r="AA3" s="23">
        <f t="shared" si="12"/>
        <v>4016467936489.9116</v>
      </c>
      <c r="AB3" s="32">
        <f t="shared" si="13"/>
        <v>1.6779182952662011E-3</v>
      </c>
    </row>
    <row r="4" spans="1:28" ht="41.4">
      <c r="A4" t="s">
        <v>115</v>
      </c>
      <c r="B4" s="14" t="s">
        <v>383</v>
      </c>
      <c r="C4">
        <v>2027</v>
      </c>
      <c r="D4" s="10">
        <v>11956.365896753799</v>
      </c>
      <c r="E4" s="10">
        <v>169617.59138884401</v>
      </c>
      <c r="F4" s="10">
        <v>14908.1268548478</v>
      </c>
      <c r="G4" s="10">
        <v>76251.321038748298</v>
      </c>
      <c r="H4" s="10">
        <v>289986522</v>
      </c>
      <c r="I4" s="10">
        <v>37.6736</v>
      </c>
      <c r="J4" s="23">
        <f>Calculation_Assumptions!$B$25*G4*(F4/G4)^Calculation_Assumptions!$B$26</f>
        <v>1054704.7839969601</v>
      </c>
      <c r="K4" s="23">
        <f>Calculation_Assumptions!$B$27*F4</f>
        <v>298162.53709695599</v>
      </c>
      <c r="L4" s="23">
        <f t="shared" si="0"/>
        <v>1054704.7839969601</v>
      </c>
      <c r="M4" s="23">
        <f t="shared" si="1"/>
        <v>70.746968701436359</v>
      </c>
      <c r="N4" s="23">
        <f>Calculation_Assumptions!$B$28*F4</f>
        <v>1490812.68548478</v>
      </c>
      <c r="O4" s="23">
        <f>Calculation_Assumptions!$B$29*F4</f>
        <v>2385300.2967756479</v>
      </c>
      <c r="P4" s="23">
        <f t="shared" si="2"/>
        <v>27995.858744504378</v>
      </c>
      <c r="Q4" s="23">
        <f t="shared" si="3"/>
        <v>12610436310.524336</v>
      </c>
      <c r="R4" s="23">
        <f t="shared" si="4"/>
        <v>4748590129.1051388</v>
      </c>
      <c r="S4" s="23">
        <f t="shared" si="5"/>
        <v>17824701951.178173</v>
      </c>
      <c r="T4" s="23">
        <f t="shared" si="6"/>
        <v>28519523121.885075</v>
      </c>
      <c r="U4" s="21">
        <f>1/(1+Calculation_Assumptions!$B$22)^(C4-Calculation_Assumptions!$B$21)</f>
        <v>0.94259590913375435</v>
      </c>
      <c r="V4" s="23">
        <f t="shared" si="7"/>
        <v>11886545678.691994</v>
      </c>
      <c r="W4" s="23">
        <f t="shared" si="8"/>
        <v>4476001629.8474302</v>
      </c>
      <c r="X4" s="23">
        <f t="shared" si="9"/>
        <v>16801491140.708996</v>
      </c>
      <c r="Y4" s="23">
        <f t="shared" si="10"/>
        <v>26882385825.134392</v>
      </c>
      <c r="Z4" s="23">
        <f t="shared" si="11"/>
        <v>4323155856172.1123</v>
      </c>
      <c r="AA4" s="23">
        <f t="shared" si="12"/>
        <v>4074989024575.4663</v>
      </c>
      <c r="AB4" s="32">
        <f t="shared" si="13"/>
        <v>2.9169515812205991E-3</v>
      </c>
    </row>
    <row r="5" spans="1:28" ht="41.4">
      <c r="A5" t="s">
        <v>115</v>
      </c>
      <c r="B5" s="14" t="s">
        <v>383</v>
      </c>
      <c r="C5">
        <v>2028</v>
      </c>
      <c r="D5" s="10">
        <v>17798.531050674199</v>
      </c>
      <c r="E5" s="10">
        <v>252467.07275475599</v>
      </c>
      <c r="F5" s="10">
        <v>15466.2973673947</v>
      </c>
      <c r="G5" s="10">
        <v>77331.315326552096</v>
      </c>
      <c r="H5" s="10">
        <v>292016778.5</v>
      </c>
      <c r="I5" s="10">
        <v>36.834000000000003</v>
      </c>
      <c r="J5" s="23">
        <f>Calculation_Assumptions!$B$25*G5*(F5/G5)^Calculation_Assumptions!$B$26</f>
        <v>1106679.3799897758</v>
      </c>
      <c r="K5" s="23">
        <f>Calculation_Assumptions!$B$27*F5</f>
        <v>309325.94734789402</v>
      </c>
      <c r="L5" s="23">
        <f t="shared" si="0"/>
        <v>1106679.3799897758</v>
      </c>
      <c r="M5" s="23">
        <f t="shared" si="1"/>
        <v>71.554254628701486</v>
      </c>
      <c r="N5" s="23">
        <f>Calculation_Assumptions!$B$28*F5</f>
        <v>1546629.7367394699</v>
      </c>
      <c r="O5" s="23">
        <f>Calculation_Assumptions!$B$29*F5</f>
        <v>2474607.5787831522</v>
      </c>
      <c r="P5" s="23">
        <f t="shared" si="2"/>
        <v>30045.050225057712</v>
      </c>
      <c r="Q5" s="23">
        <f t="shared" si="3"/>
        <v>19697267307.888897</v>
      </c>
      <c r="R5" s="23">
        <f t="shared" si="4"/>
        <v>7585385881.0899429</v>
      </c>
      <c r="S5" s="23">
        <f t="shared" si="5"/>
        <v>27527737393.253517</v>
      </c>
      <c r="T5" s="23">
        <f t="shared" si="6"/>
        <v>44044379829.205635</v>
      </c>
      <c r="U5" s="21">
        <f>1/(1+Calculation_Assumptions!$B$22)^(C5-Calculation_Assumptions!$B$21)</f>
        <v>0.91514165935315961</v>
      </c>
      <c r="V5" s="23">
        <f t="shared" si="7"/>
        <v>18025789888.864189</v>
      </c>
      <c r="W5" s="23">
        <f t="shared" si="8"/>
        <v>6941702622.0546789</v>
      </c>
      <c r="X5" s="23">
        <f t="shared" si="9"/>
        <v>25191779276.300045</v>
      </c>
      <c r="Y5" s="23">
        <f t="shared" si="10"/>
        <v>40306846842.080078</v>
      </c>
      <c r="Z5" s="23">
        <f t="shared" si="11"/>
        <v>4516418332549.6309</v>
      </c>
      <c r="AA5" s="23">
        <f t="shared" si="12"/>
        <v>4133162567182.4995</v>
      </c>
      <c r="AB5" s="32">
        <f t="shared" si="13"/>
        <v>4.3612583816542297E-3</v>
      </c>
    </row>
    <row r="6" spans="1:28" ht="41.4">
      <c r="A6" t="s">
        <v>115</v>
      </c>
      <c r="B6" s="14" t="s">
        <v>383</v>
      </c>
      <c r="C6">
        <v>2029</v>
      </c>
      <c r="D6" s="10">
        <v>24411.1235210591</v>
      </c>
      <c r="E6" s="10">
        <v>346259.23854121403</v>
      </c>
      <c r="F6" s="10">
        <v>16045.366167440099</v>
      </c>
      <c r="G6" s="10">
        <v>78426.606236706895</v>
      </c>
      <c r="H6" s="10">
        <v>293978109</v>
      </c>
      <c r="I6" s="10">
        <v>36.911799999999999</v>
      </c>
      <c r="J6" s="23">
        <f>Calculation_Assumptions!$B$25*G6*(F6/G6)^Calculation_Assumptions!$B$26</f>
        <v>1161215.2221906323</v>
      </c>
      <c r="K6" s="23">
        <f>Calculation_Assumptions!$B$27*F6</f>
        <v>320907.32334880199</v>
      </c>
      <c r="L6" s="23">
        <f t="shared" si="0"/>
        <v>1161215.2221906323</v>
      </c>
      <c r="M6" s="23">
        <f t="shared" si="1"/>
        <v>72.370752407446872</v>
      </c>
      <c r="N6" s="23">
        <f>Calculation_Assumptions!$B$28*F6</f>
        <v>1604536.61674401</v>
      </c>
      <c r="O6" s="23">
        <f>Calculation_Assumptions!$B$29*F6</f>
        <v>2567258.5867904159</v>
      </c>
      <c r="P6" s="23">
        <f t="shared" si="2"/>
        <v>31459.187094388035</v>
      </c>
      <c r="Q6" s="23">
        <f t="shared" si="3"/>
        <v>28346568223.429611</v>
      </c>
      <c r="R6" s="23">
        <f t="shared" si="4"/>
        <v>10893034168.428389</v>
      </c>
      <c r="S6" s="23">
        <f t="shared" si="5"/>
        <v>39168541545.400291</v>
      </c>
      <c r="T6" s="23">
        <f t="shared" si="6"/>
        <v>62669666472.640465</v>
      </c>
      <c r="U6" s="21">
        <f>1/(1+Calculation_Assumptions!$B$22)^(C6-Calculation_Assumptions!$B$21)</f>
        <v>0.888487047915689</v>
      </c>
      <c r="V6" s="23">
        <f t="shared" si="7"/>
        <v>25185558719.375652</v>
      </c>
      <c r="W6" s="23">
        <f t="shared" si="8"/>
        <v>9678319771.1516705</v>
      </c>
      <c r="X6" s="23">
        <f t="shared" si="9"/>
        <v>34800741848.835724</v>
      </c>
      <c r="Y6" s="23">
        <f t="shared" si="10"/>
        <v>55681186958.137154</v>
      </c>
      <c r="Z6" s="23">
        <f t="shared" si="11"/>
        <v>4716986404116.6182</v>
      </c>
      <c r="AA6" s="23">
        <f t="shared" si="12"/>
        <v>4190981325252.0151</v>
      </c>
      <c r="AB6" s="32">
        <f t="shared" si="13"/>
        <v>6.0094657467511326E-3</v>
      </c>
    </row>
    <row r="7" spans="1:28" ht="41.4">
      <c r="A7" t="s">
        <v>115</v>
      </c>
      <c r="B7" s="14" t="s">
        <v>383</v>
      </c>
      <c r="C7">
        <v>2030</v>
      </c>
      <c r="D7" s="10">
        <v>31707.653559930801</v>
      </c>
      <c r="E7" s="10">
        <v>449807.556852051</v>
      </c>
      <c r="F7" s="10">
        <v>16646.115701226699</v>
      </c>
      <c r="G7" s="10">
        <v>79537.410424669099</v>
      </c>
      <c r="H7" s="10">
        <v>295876648</v>
      </c>
      <c r="I7" s="10">
        <v>36.992699999999999</v>
      </c>
      <c r="J7" s="23">
        <f>Calculation_Assumptions!$B$25*G7*(F7/G7)^Calculation_Assumptions!$B$26</f>
        <v>1218438.5257631587</v>
      </c>
      <c r="K7" s="23">
        <f>Calculation_Assumptions!$B$27*F7</f>
        <v>332922.31402453396</v>
      </c>
      <c r="L7" s="23">
        <f t="shared" si="0"/>
        <v>1218438.5257631587</v>
      </c>
      <c r="M7" s="23">
        <f t="shared" si="1"/>
        <v>73.196567153102777</v>
      </c>
      <c r="N7" s="23">
        <f>Calculation_Assumptions!$B$28*F7</f>
        <v>1664611.5701226699</v>
      </c>
      <c r="O7" s="23">
        <f>Calculation_Assumptions!$B$29*F7</f>
        <v>2663378.5121962717</v>
      </c>
      <c r="P7" s="23">
        <f t="shared" si="2"/>
        <v>32937.269400804988</v>
      </c>
      <c r="Q7" s="23">
        <f t="shared" si="3"/>
        <v>38633826658.971054</v>
      </c>
      <c r="R7" s="23">
        <f t="shared" si="4"/>
        <v>14815432678.553909</v>
      </c>
      <c r="S7" s="23">
        <f t="shared" si="5"/>
        <v>52780926977.302078</v>
      </c>
      <c r="T7" s="23">
        <f t="shared" si="6"/>
        <v>84449483163.683319</v>
      </c>
      <c r="U7" s="21">
        <f>1/(1+Calculation_Assumptions!$B$22)^(C7-Calculation_Assumptions!$B$21)</f>
        <v>0.86260878438416411</v>
      </c>
      <c r="V7" s="23">
        <f t="shared" si="7"/>
        <v>33325878250.403534</v>
      </c>
      <c r="W7" s="23">
        <f t="shared" si="8"/>
        <v>12779922372.972809</v>
      </c>
      <c r="X7" s="23">
        <f t="shared" si="9"/>
        <v>45529291258.559875</v>
      </c>
      <c r="Y7" s="23">
        <f t="shared" si="10"/>
        <v>72846866013.695801</v>
      </c>
      <c r="Z7" s="23">
        <f t="shared" si="11"/>
        <v>4925196915899.125</v>
      </c>
      <c r="AA7" s="23">
        <f t="shared" si="12"/>
        <v>4248518124476.3784</v>
      </c>
      <c r="AB7" s="32">
        <f t="shared" si="13"/>
        <v>7.8441181781496779E-3</v>
      </c>
    </row>
    <row r="8" spans="1:28" ht="41.4">
      <c r="A8" t="s">
        <v>115</v>
      </c>
      <c r="B8" s="14" t="s">
        <v>383</v>
      </c>
      <c r="C8">
        <v>2031</v>
      </c>
      <c r="D8" s="10">
        <v>39539.5952488904</v>
      </c>
      <c r="E8" s="10">
        <v>561441.33380502404</v>
      </c>
      <c r="F8" s="10">
        <v>17161.073466098602</v>
      </c>
      <c r="G8" s="10">
        <v>80420.156798629294</v>
      </c>
      <c r="H8" s="10">
        <v>297719748</v>
      </c>
      <c r="I8" s="10">
        <v>37.089500000000001</v>
      </c>
      <c r="J8" s="23">
        <f>Calculation_Assumptions!$B$25*G8*(F8/G8)^Calculation_Assumptions!$B$26</f>
        <v>1268394.0633523338</v>
      </c>
      <c r="K8" s="23">
        <f>Calculation_Assumptions!$B$27*F8</f>
        <v>343221.46932197205</v>
      </c>
      <c r="L8" s="23">
        <f t="shared" si="0"/>
        <v>1268394.0633523338</v>
      </c>
      <c r="M8" s="23">
        <f t="shared" si="1"/>
        <v>73.911114351792961</v>
      </c>
      <c r="N8" s="23">
        <f>Calculation_Assumptions!$B$28*F8</f>
        <v>1716107.3466098602</v>
      </c>
      <c r="O8" s="23">
        <f>Calculation_Assumptions!$B$29*F8</f>
        <v>2745771.7545757764</v>
      </c>
      <c r="P8" s="23">
        <f t="shared" si="2"/>
        <v>34198.197963098282</v>
      </c>
      <c r="Q8" s="23">
        <f t="shared" si="3"/>
        <v>50151787881.04673</v>
      </c>
      <c r="R8" s="23">
        <f t="shared" si="4"/>
        <v>19200281878.130157</v>
      </c>
      <c r="S8" s="23">
        <f t="shared" si="5"/>
        <v>67854189888.601143</v>
      </c>
      <c r="T8" s="23">
        <f t="shared" si="6"/>
        <v>108566703821.76183</v>
      </c>
      <c r="U8" s="21">
        <f>1/(1+Calculation_Assumptions!$B$22)^(C8-Calculation_Assumptions!$B$21)</f>
        <v>0.83748425668365445</v>
      </c>
      <c r="V8" s="23">
        <f t="shared" si="7"/>
        <v>42001332794.914734</v>
      </c>
      <c r="W8" s="23">
        <f t="shared" si="8"/>
        <v>16079933796.822475</v>
      </c>
      <c r="X8" s="23">
        <f t="shared" si="9"/>
        <v>56826815781.726669</v>
      </c>
      <c r="Y8" s="23">
        <f t="shared" si="10"/>
        <v>90922905250.762665</v>
      </c>
      <c r="Z8" s="23">
        <f t="shared" si="11"/>
        <v>5109190467736.3623</v>
      </c>
      <c r="AA8" s="23">
        <f t="shared" si="12"/>
        <v>4278866581127.4004</v>
      </c>
      <c r="AB8" s="32">
        <f t="shared" si="13"/>
        <v>9.8159949600130272E-3</v>
      </c>
    </row>
    <row r="9" spans="1:28" ht="41.4">
      <c r="A9" t="s">
        <v>115</v>
      </c>
      <c r="B9" s="14" t="s">
        <v>383</v>
      </c>
      <c r="C9">
        <v>2032</v>
      </c>
      <c r="D9" s="10">
        <v>47906.385691469797</v>
      </c>
      <c r="E9" s="10">
        <v>680500.30205715098</v>
      </c>
      <c r="F9" s="10">
        <v>17691.9617642167</v>
      </c>
      <c r="G9" s="10">
        <v>81312.700337930903</v>
      </c>
      <c r="H9" s="10">
        <v>299510661.5</v>
      </c>
      <c r="I9" s="10">
        <v>37.190399999999997</v>
      </c>
      <c r="J9" s="23">
        <f>Calculation_Assumptions!$B$25*G9*(F9/G9)^Calculation_Assumptions!$B$26</f>
        <v>1320397.7598621484</v>
      </c>
      <c r="K9" s="23">
        <f>Calculation_Assumptions!$B$27*F9</f>
        <v>353839.23528433399</v>
      </c>
      <c r="L9" s="23">
        <f t="shared" si="0"/>
        <v>1320397.7598621484</v>
      </c>
      <c r="M9" s="23">
        <f t="shared" si="1"/>
        <v>74.632636982787886</v>
      </c>
      <c r="N9" s="23">
        <f>Calculation_Assumptions!$B$28*F9</f>
        <v>1769196.17642167</v>
      </c>
      <c r="O9" s="23">
        <f>Calculation_Assumptions!$B$29*F9</f>
        <v>2830713.8822746719</v>
      </c>
      <c r="P9" s="23">
        <f t="shared" si="2"/>
        <v>35503.725688945226</v>
      </c>
      <c r="Q9" s="23">
        <f t="shared" si="3"/>
        <v>63255484350.108803</v>
      </c>
      <c r="R9" s="23">
        <f t="shared" si="4"/>
        <v>24160296055.481457</v>
      </c>
      <c r="S9" s="23">
        <f t="shared" si="5"/>
        <v>84755794391.530167</v>
      </c>
      <c r="T9" s="23">
        <f t="shared" si="6"/>
        <v>135609271026.44826</v>
      </c>
      <c r="U9" s="21">
        <f>1/(1+Calculation_Assumptions!$B$22)^(C9-Calculation_Assumptions!$B$21)</f>
        <v>0.81309151134335378</v>
      </c>
      <c r="V9" s="23">
        <f t="shared" si="7"/>
        <v>51432497370.985832</v>
      </c>
      <c r="W9" s="23">
        <f t="shared" si="8"/>
        <v>19644531634.254288</v>
      </c>
      <c r="X9" s="23">
        <f t="shared" si="9"/>
        <v>68914216956.915817</v>
      </c>
      <c r="Y9" s="23">
        <f t="shared" si="10"/>
        <v>110262747131.06529</v>
      </c>
      <c r="Z9" s="23">
        <f t="shared" si="11"/>
        <v>5298931171233.251</v>
      </c>
      <c r="AA9" s="23">
        <f t="shared" si="12"/>
        <v>4308515954522.4517</v>
      </c>
      <c r="AB9" s="32">
        <f t="shared" si="13"/>
        <v>1.1937404413461552E-2</v>
      </c>
    </row>
    <row r="10" spans="1:28" ht="41.4">
      <c r="A10" t="s">
        <v>115</v>
      </c>
      <c r="B10" s="14" t="s">
        <v>383</v>
      </c>
      <c r="C10">
        <v>2033</v>
      </c>
      <c r="D10" s="10">
        <v>56745.677199798301</v>
      </c>
      <c r="E10" s="10">
        <v>806190.09657535795</v>
      </c>
      <c r="F10" s="10">
        <v>18239.2734163655</v>
      </c>
      <c r="G10" s="10">
        <v>82215.149776465405</v>
      </c>
      <c r="H10" s="10">
        <v>301250984.5</v>
      </c>
      <c r="I10" s="10">
        <v>37.297499999999999</v>
      </c>
      <c r="J10" s="23">
        <f>Calculation_Assumptions!$B$25*G10*(F10/G10)^Calculation_Assumptions!$B$26</f>
        <v>1374533.5890654537</v>
      </c>
      <c r="K10" s="23">
        <f>Calculation_Assumptions!$B$27*F10</f>
        <v>364785.46832730999</v>
      </c>
      <c r="L10" s="23">
        <f t="shared" si="0"/>
        <v>1374533.5890654537</v>
      </c>
      <c r="M10" s="23">
        <f t="shared" si="1"/>
        <v>75.361203140478722</v>
      </c>
      <c r="N10" s="23">
        <f>Calculation_Assumptions!$B$28*F10</f>
        <v>1823927.3416365501</v>
      </c>
      <c r="O10" s="23">
        <f>Calculation_Assumptions!$B$29*F10</f>
        <v>2918283.74661848</v>
      </c>
      <c r="P10" s="23">
        <f t="shared" si="2"/>
        <v>36853.23651894775</v>
      </c>
      <c r="Q10" s="23">
        <f t="shared" si="3"/>
        <v>77998839345.388443</v>
      </c>
      <c r="R10" s="23">
        <f t="shared" si="4"/>
        <v>29710714308.324993</v>
      </c>
      <c r="S10" s="23">
        <f t="shared" si="5"/>
        <v>103499992164.39391</v>
      </c>
      <c r="T10" s="23">
        <f t="shared" si="6"/>
        <v>165599987463.03024</v>
      </c>
      <c r="U10" s="21">
        <f>1/(1+Calculation_Assumptions!$B$22)^(C10-Calculation_Assumptions!$B$21)</f>
        <v>0.78940923431393573</v>
      </c>
      <c r="V10" s="23">
        <f t="shared" si="7"/>
        <v>61573004045.018776</v>
      </c>
      <c r="W10" s="23">
        <f t="shared" si="8"/>
        <v>23453912233.054928</v>
      </c>
      <c r="X10" s="23">
        <f t="shared" si="9"/>
        <v>81703849565.992538</v>
      </c>
      <c r="Y10" s="23">
        <f t="shared" si="10"/>
        <v>130726159305.58806</v>
      </c>
      <c r="Z10" s="23">
        <f t="shared" si="11"/>
        <v>5494599073244.7852</v>
      </c>
      <c r="AA10" s="23">
        <f t="shared" si="12"/>
        <v>4337487247272.2266</v>
      </c>
      <c r="AB10" s="32">
        <f t="shared" si="13"/>
        <v>1.4195546991807528E-2</v>
      </c>
    </row>
    <row r="11" spans="1:28" ht="41.4">
      <c r="A11" t="s">
        <v>115</v>
      </c>
      <c r="B11" s="14" t="s">
        <v>383</v>
      </c>
      <c r="C11">
        <v>2034</v>
      </c>
      <c r="D11" s="10">
        <v>66049.844250755996</v>
      </c>
      <c r="E11" s="10">
        <v>939361.93170311896</v>
      </c>
      <c r="F11" s="10">
        <v>18803.5164890413</v>
      </c>
      <c r="G11" s="10">
        <v>83127.615054908398</v>
      </c>
      <c r="H11" s="10">
        <v>302938573</v>
      </c>
      <c r="I11" s="10">
        <v>37.406399999999998</v>
      </c>
      <c r="J11" s="23">
        <f>Calculation_Assumptions!$B$25*G11*(F11/G11)^Calculation_Assumptions!$B$26</f>
        <v>1430888.9676292725</v>
      </c>
      <c r="K11" s="23">
        <f>Calculation_Assumptions!$B$27*F11</f>
        <v>376070.329780826</v>
      </c>
      <c r="L11" s="23">
        <f t="shared" si="0"/>
        <v>1430888.9676292725</v>
      </c>
      <c r="M11" s="23">
        <f t="shared" si="1"/>
        <v>76.096881583994957</v>
      </c>
      <c r="N11" s="23">
        <f>Calculation_Assumptions!$B$28*F11</f>
        <v>1880351.6489041299</v>
      </c>
      <c r="O11" s="23">
        <f>Calculation_Assumptions!$B$29*F11</f>
        <v>3008562.638246608</v>
      </c>
      <c r="P11" s="23">
        <f t="shared" si="2"/>
        <v>38252.517420261574</v>
      </c>
      <c r="Q11" s="23">
        <f t="shared" si="3"/>
        <v>94509993452.038483</v>
      </c>
      <c r="R11" s="23">
        <f t="shared" si="4"/>
        <v>35932958656.404121</v>
      </c>
      <c r="S11" s="23">
        <f t="shared" si="5"/>
        <v>124196933546.77</v>
      </c>
      <c r="T11" s="23">
        <f t="shared" si="6"/>
        <v>198715093674.832</v>
      </c>
      <c r="U11" s="21">
        <f>1/(1+Calculation_Assumptions!$B$22)^(C11-Calculation_Assumptions!$B$21)</f>
        <v>0.76641673234362695</v>
      </c>
      <c r="V11" s="23">
        <f t="shared" si="7"/>
        <v>72434040355.328918</v>
      </c>
      <c r="W11" s="23">
        <f t="shared" si="8"/>
        <v>27539620756.87989</v>
      </c>
      <c r="X11" s="23">
        <f t="shared" si="9"/>
        <v>95186607976.014053</v>
      </c>
      <c r="Y11" s="23">
        <f t="shared" si="10"/>
        <v>152298572761.62247</v>
      </c>
      <c r="Z11" s="23">
        <f t="shared" si="11"/>
        <v>5696310452572.1416</v>
      </c>
      <c r="AA11" s="23">
        <f t="shared" si="12"/>
        <v>4365747643475.1875</v>
      </c>
      <c r="AB11" s="32">
        <f t="shared" si="13"/>
        <v>1.659144006263966E-2</v>
      </c>
    </row>
    <row r="12" spans="1:28" ht="41.4">
      <c r="A12" t="s">
        <v>115</v>
      </c>
      <c r="B12" s="14" t="s">
        <v>383</v>
      </c>
      <c r="C12">
        <v>2035</v>
      </c>
      <c r="D12" s="10">
        <v>75787.404801241399</v>
      </c>
      <c r="E12" s="10">
        <v>1078704.4314260001</v>
      </c>
      <c r="F12" s="10">
        <v>19385.2147660882</v>
      </c>
      <c r="G12" s="10">
        <v>84050.207334112507</v>
      </c>
      <c r="H12" s="10">
        <v>304566622</v>
      </c>
      <c r="I12" s="10">
        <v>37.517899999999997</v>
      </c>
      <c r="J12" s="23">
        <f>Calculation_Assumptions!$B$25*G12*(F12/G12)^Calculation_Assumptions!$B$26</f>
        <v>1489554.8962722896</v>
      </c>
      <c r="K12" s="23">
        <f>Calculation_Assumptions!$B$27*F12</f>
        <v>387704.29532176402</v>
      </c>
      <c r="L12" s="23">
        <f t="shared" si="0"/>
        <v>1489554.8962722896</v>
      </c>
      <c r="M12" s="23">
        <f t="shared" si="1"/>
        <v>76.839741743695484</v>
      </c>
      <c r="N12" s="23">
        <f>Calculation_Assumptions!$B$28*F12</f>
        <v>1938521.47660882</v>
      </c>
      <c r="O12" s="23">
        <f>Calculation_Assumptions!$B$29*F12</f>
        <v>3101634.3625741121</v>
      </c>
      <c r="P12" s="23">
        <f t="shared" si="2"/>
        <v>39702.512567928636</v>
      </c>
      <c r="Q12" s="23">
        <f t="shared" si="3"/>
        <v>112889499897.45915</v>
      </c>
      <c r="R12" s="23">
        <f t="shared" si="4"/>
        <v>42827276245.77108</v>
      </c>
      <c r="S12" s="23">
        <f t="shared" si="5"/>
        <v>146915511863.65286</v>
      </c>
      <c r="T12" s="23">
        <f t="shared" si="6"/>
        <v>235064818981.84457</v>
      </c>
      <c r="U12" s="21">
        <f>1/(1+Calculation_Assumptions!$B$22)^(C12-Calculation_Assumptions!$B$21)</f>
        <v>0.74409391489672516</v>
      </c>
      <c r="V12" s="23">
        <f t="shared" si="7"/>
        <v>84000389929.433838</v>
      </c>
      <c r="W12" s="23">
        <f t="shared" si="8"/>
        <v>31867515646.079327</v>
      </c>
      <c r="X12" s="23">
        <f t="shared" si="9"/>
        <v>109318938381.68173</v>
      </c>
      <c r="Y12" s="23">
        <f t="shared" si="10"/>
        <v>174910301410.69077</v>
      </c>
      <c r="Z12" s="23">
        <f t="shared" si="11"/>
        <v>5904089378052.0029</v>
      </c>
      <c r="AA12" s="23">
        <f t="shared" si="12"/>
        <v>4393196979214.8862</v>
      </c>
      <c r="AB12" s="32">
        <f t="shared" si="13"/>
        <v>1.9120560795898037E-2</v>
      </c>
    </row>
    <row r="13" spans="1:28" ht="41.4">
      <c r="A13" t="s">
        <v>115</v>
      </c>
      <c r="B13" s="14" t="s">
        <v>383</v>
      </c>
      <c r="C13">
        <v>2036</v>
      </c>
      <c r="D13" s="10">
        <v>85944.205333089296</v>
      </c>
      <c r="E13" s="10">
        <v>1223668.2222953399</v>
      </c>
      <c r="F13" s="10">
        <v>19931.358148438001</v>
      </c>
      <c r="G13" s="10">
        <v>84847.856806891301</v>
      </c>
      <c r="H13" s="10">
        <v>306135098</v>
      </c>
      <c r="I13" s="10">
        <v>37.6267</v>
      </c>
      <c r="J13" s="23">
        <f>Calculation_Assumptions!$B$25*G13*(F13/G13)^Calculation_Assumptions!$B$26</f>
        <v>1545627.6698162202</v>
      </c>
      <c r="K13" s="23">
        <f>Calculation_Assumptions!$B$27*F13</f>
        <v>398627.16296876001</v>
      </c>
      <c r="L13" s="23">
        <f t="shared" si="0"/>
        <v>1545627.6698162202</v>
      </c>
      <c r="M13" s="23">
        <f t="shared" si="1"/>
        <v>77.547533806036668</v>
      </c>
      <c r="N13" s="23">
        <f>Calculation_Assumptions!$B$28*F13</f>
        <v>1993135.8148438002</v>
      </c>
      <c r="O13" s="23">
        <f>Calculation_Assumptions!$B$29*F13</f>
        <v>3189017.3037500801</v>
      </c>
      <c r="P13" s="23">
        <f t="shared" si="2"/>
        <v>41077.949164189798</v>
      </c>
      <c r="Q13" s="23">
        <f t="shared" si="3"/>
        <v>132837741823.18958</v>
      </c>
      <c r="R13" s="23">
        <f t="shared" si="4"/>
        <v>50265781029.282478</v>
      </c>
      <c r="S13" s="23">
        <f t="shared" si="5"/>
        <v>171298473727.6698</v>
      </c>
      <c r="T13" s="23">
        <f t="shared" si="6"/>
        <v>274077557964.27167</v>
      </c>
      <c r="U13" s="21">
        <f>1/(1+Calculation_Assumptions!$B$22)^(C13-Calculation_Assumptions!$B$21)</f>
        <v>0.72242127659876232</v>
      </c>
      <c r="V13" s="23">
        <f t="shared" si="7"/>
        <v>95964811028.405411</v>
      </c>
      <c r="W13" s="23">
        <f t="shared" si="8"/>
        <v>36313069700.408096</v>
      </c>
      <c r="X13" s="23">
        <f t="shared" si="9"/>
        <v>123749662069.76277</v>
      </c>
      <c r="Y13" s="23">
        <f t="shared" si="10"/>
        <v>197999459311.62042</v>
      </c>
      <c r="Z13" s="23">
        <f t="shared" si="11"/>
        <v>6101688280045.166</v>
      </c>
      <c r="AA13" s="23">
        <f t="shared" si="12"/>
        <v>4407989436677.9355</v>
      </c>
      <c r="AB13" s="32">
        <f t="shared" si="13"/>
        <v>2.1770653584126765E-2</v>
      </c>
    </row>
    <row r="14" spans="1:28" ht="41.4">
      <c r="A14" t="s">
        <v>115</v>
      </c>
      <c r="B14" s="14" t="s">
        <v>383</v>
      </c>
      <c r="C14">
        <v>2037</v>
      </c>
      <c r="D14" s="10">
        <v>96451.827159938897</v>
      </c>
      <c r="E14" s="10">
        <v>1373475.7671247299</v>
      </c>
      <c r="F14" s="10">
        <v>20492.888133292901</v>
      </c>
      <c r="G14" s="10">
        <v>85653.076096588004</v>
      </c>
      <c r="H14" s="10">
        <v>307646417.5</v>
      </c>
      <c r="I14" s="10">
        <v>37.736899999999999</v>
      </c>
      <c r="J14" s="23">
        <f>Calculation_Assumptions!$B$25*G14*(F14/G14)^Calculation_Assumptions!$B$26</f>
        <v>1603811.2456815364</v>
      </c>
      <c r="K14" s="23">
        <f>Calculation_Assumptions!$B$27*F14</f>
        <v>409857.76266585803</v>
      </c>
      <c r="L14" s="23">
        <f t="shared" si="0"/>
        <v>1603811.2456815364</v>
      </c>
      <c r="M14" s="23">
        <f t="shared" si="1"/>
        <v>78.261845536353292</v>
      </c>
      <c r="N14" s="23">
        <f>Calculation_Assumptions!$B$28*F14</f>
        <v>2049288.8133292901</v>
      </c>
      <c r="O14" s="23">
        <f>Calculation_Assumptions!$B$29*F14</f>
        <v>3278862.1013268642</v>
      </c>
      <c r="P14" s="23">
        <f t="shared" si="2"/>
        <v>42499.814390729931</v>
      </c>
      <c r="Q14" s="23">
        <f t="shared" si="3"/>
        <v>154690525065.64185</v>
      </c>
      <c r="R14" s="23">
        <f t="shared" si="4"/>
        <v>58372465172.966431</v>
      </c>
      <c r="S14" s="23">
        <f t="shared" si="5"/>
        <v>197657650424.03299</v>
      </c>
      <c r="T14" s="23">
        <f t="shared" si="6"/>
        <v>316252240678.45276</v>
      </c>
      <c r="U14" s="21">
        <f>1/(1+Calculation_Assumptions!$B$22)^(C14-Calculation_Assumptions!$B$21)</f>
        <v>0.70137988019297326</v>
      </c>
      <c r="V14" s="23">
        <f t="shared" si="7"/>
        <v>108496821937.528</v>
      </c>
      <c r="W14" s="23">
        <f t="shared" si="8"/>
        <v>40941272629.583702</v>
      </c>
      <c r="X14" s="23">
        <f t="shared" si="9"/>
        <v>138633099173.63284</v>
      </c>
      <c r="Y14" s="23">
        <f t="shared" si="10"/>
        <v>221812958677.81253</v>
      </c>
      <c r="Z14" s="23">
        <f t="shared" si="11"/>
        <v>6304563618435.8232</v>
      </c>
      <c r="AA14" s="23">
        <f t="shared" si="12"/>
        <v>4421894075367.4961</v>
      </c>
      <c r="AB14" s="32">
        <f t="shared" si="13"/>
        <v>2.4536277913556993E-2</v>
      </c>
    </row>
    <row r="15" spans="1:28" ht="41.4">
      <c r="A15" t="s">
        <v>115</v>
      </c>
      <c r="B15" s="14" t="s">
        <v>383</v>
      </c>
      <c r="C15">
        <v>2038</v>
      </c>
      <c r="D15" s="10">
        <v>107261.672682991</v>
      </c>
      <c r="E15" s="10">
        <v>1527690.19219511</v>
      </c>
      <c r="F15" s="10">
        <v>21070.238210363499</v>
      </c>
      <c r="G15" s="10">
        <v>86465.937041936297</v>
      </c>
      <c r="H15" s="10">
        <v>309096448</v>
      </c>
      <c r="I15" s="10">
        <v>37.849600000000002</v>
      </c>
      <c r="J15" s="23">
        <f>Calculation_Assumptions!$B$25*G15*(F15/G15)^Calculation_Assumptions!$B$26</f>
        <v>1664185.0828669602</v>
      </c>
      <c r="K15" s="23">
        <f>Calculation_Assumptions!$B$27*F15</f>
        <v>421404.76420727</v>
      </c>
      <c r="L15" s="23">
        <f t="shared" si="0"/>
        <v>1664185.0828669602</v>
      </c>
      <c r="M15" s="23">
        <f t="shared" si="1"/>
        <v>78.9827369891064</v>
      </c>
      <c r="N15" s="23">
        <f>Calculation_Assumptions!$B$28*F15</f>
        <v>2107023.82103635</v>
      </c>
      <c r="O15" s="23">
        <f>Calculation_Assumptions!$B$29*F15</f>
        <v>3371238.11365816</v>
      </c>
      <c r="P15" s="23">
        <f t="shared" si="2"/>
        <v>43968.366452141112</v>
      </c>
      <c r="Q15" s="23">
        <f t="shared" si="3"/>
        <v>178503275642.39215</v>
      </c>
      <c r="R15" s="23">
        <f t="shared" si="4"/>
        <v>67170042195.776482</v>
      </c>
      <c r="S15" s="23">
        <f t="shared" si="5"/>
        <v>226002899427.26599</v>
      </c>
      <c r="T15" s="23">
        <f t="shared" si="6"/>
        <v>361604639083.62555</v>
      </c>
      <c r="U15" s="21">
        <f>1/(1+Calculation_Assumptions!$B$22)^(C15-Calculation_Assumptions!$B$21)</f>
        <v>0.68095133999317792</v>
      </c>
      <c r="V15" s="23">
        <f t="shared" si="7"/>
        <v>121552044741.85854</v>
      </c>
      <c r="W15" s="23">
        <f t="shared" si="8"/>
        <v>45739530240.612297</v>
      </c>
      <c r="X15" s="23">
        <f t="shared" si="9"/>
        <v>153896977207.34021</v>
      </c>
      <c r="Y15" s="23">
        <f t="shared" si="10"/>
        <v>246235163531.74429</v>
      </c>
      <c r="Z15" s="23">
        <f t="shared" si="11"/>
        <v>6512735789337.2344</v>
      </c>
      <c r="AA15" s="23">
        <f t="shared" si="12"/>
        <v>4434856162770.7168</v>
      </c>
      <c r="AB15" s="32">
        <f t="shared" si="13"/>
        <v>2.7408339815449118E-2</v>
      </c>
    </row>
    <row r="16" spans="1:28" ht="41.4">
      <c r="A16" t="s">
        <v>115</v>
      </c>
      <c r="B16" s="14" t="s">
        <v>383</v>
      </c>
      <c r="C16">
        <v>2039</v>
      </c>
      <c r="D16" s="10">
        <v>118464.248936973</v>
      </c>
      <c r="E16" s="10">
        <v>1687228.4688108</v>
      </c>
      <c r="F16" s="10">
        <v>21663.854082149101</v>
      </c>
      <c r="G16" s="10">
        <v>87286.512163430903</v>
      </c>
      <c r="H16" s="10">
        <v>310481120</v>
      </c>
      <c r="I16" s="10">
        <v>37.958199999999998</v>
      </c>
      <c r="J16" s="23">
        <f>Calculation_Assumptions!$B$25*G16*(F16/G16)^Calculation_Assumptions!$B$26</f>
        <v>1726831.6315240795</v>
      </c>
      <c r="K16" s="23">
        <f>Calculation_Assumptions!$B$27*F16</f>
        <v>433277.08164298203</v>
      </c>
      <c r="L16" s="23">
        <f t="shared" si="0"/>
        <v>1726831.6315240795</v>
      </c>
      <c r="M16" s="23">
        <f t="shared" si="1"/>
        <v>79.710268771934693</v>
      </c>
      <c r="N16" s="23">
        <f>Calculation_Assumptions!$B$28*F16</f>
        <v>2166385.40821491</v>
      </c>
      <c r="O16" s="23">
        <f>Calculation_Assumptions!$B$29*F16</f>
        <v>3466216.6531438562</v>
      </c>
      <c r="P16" s="23">
        <f t="shared" si="2"/>
        <v>45492.979949630899</v>
      </c>
      <c r="Q16" s="23">
        <f t="shared" si="3"/>
        <v>204567812269.10779</v>
      </c>
      <c r="R16" s="23">
        <f t="shared" si="4"/>
        <v>76757050902.056168</v>
      </c>
      <c r="S16" s="23">
        <f t="shared" si="5"/>
        <v>256639220292.19696</v>
      </c>
      <c r="T16" s="23">
        <f t="shared" si="6"/>
        <v>410622752467.5152</v>
      </c>
      <c r="U16" s="21">
        <f>1/(1+Calculation_Assumptions!$B$22)^(C16-Calculation_Assumptions!$B$21)</f>
        <v>0.66111780581861923</v>
      </c>
      <c r="V16" s="23">
        <f t="shared" si="7"/>
        <v>135243423188.46776</v>
      </c>
      <c r="W16" s="23">
        <f t="shared" si="8"/>
        <v>50745453073.475441</v>
      </c>
      <c r="X16" s="23">
        <f t="shared" si="9"/>
        <v>169668758206.57852</v>
      </c>
      <c r="Y16" s="23">
        <f t="shared" si="10"/>
        <v>271470013130.52567</v>
      </c>
      <c r="Z16" s="23">
        <f t="shared" si="11"/>
        <v>6726217678942.2246</v>
      </c>
      <c r="AA16" s="23">
        <f t="shared" si="12"/>
        <v>4446822273360.6895</v>
      </c>
      <c r="AB16" s="32">
        <f t="shared" si="13"/>
        <v>3.0413498645687369E-2</v>
      </c>
    </row>
    <row r="17" spans="1:28" ht="41.4">
      <c r="A17" t="s">
        <v>115</v>
      </c>
      <c r="B17" s="14" t="s">
        <v>383</v>
      </c>
      <c r="C17">
        <v>2040</v>
      </c>
      <c r="D17" s="10">
        <v>129898.728876436</v>
      </c>
      <c r="E17" s="10">
        <v>1850115.2712115101</v>
      </c>
      <c r="F17" s="10">
        <v>22274.194008011302</v>
      </c>
      <c r="G17" s="10">
        <v>88114.874669796802</v>
      </c>
      <c r="H17" s="10">
        <v>311797395.5</v>
      </c>
      <c r="I17" s="10">
        <v>38.0715</v>
      </c>
      <c r="J17" s="23">
        <f>Calculation_Assumptions!$B$25*G17*(F17/G17)^Calculation_Assumptions!$B$26</f>
        <v>1791836.4455562858</v>
      </c>
      <c r="K17" s="23">
        <f>Calculation_Assumptions!$B$27*F17</f>
        <v>445483.88016022602</v>
      </c>
      <c r="L17" s="23">
        <f t="shared" si="0"/>
        <v>1791836.4455562858</v>
      </c>
      <c r="M17" s="23">
        <f t="shared" si="1"/>
        <v>80.444502050750771</v>
      </c>
      <c r="N17" s="23">
        <f>Calculation_Assumptions!$B$28*F17</f>
        <v>2227419.4008011301</v>
      </c>
      <c r="O17" s="23">
        <f>Calculation_Assumptions!$B$29*F17</f>
        <v>3563871.0412818082</v>
      </c>
      <c r="P17" s="23">
        <f t="shared" si="2"/>
        <v>47065.034095223091</v>
      </c>
      <c r="Q17" s="23">
        <f t="shared" si="3"/>
        <v>232757276632.23273</v>
      </c>
      <c r="R17" s="23">
        <f t="shared" si="4"/>
        <v>87075738319.662643</v>
      </c>
      <c r="S17" s="23">
        <f t="shared" si="5"/>
        <v>289338948838.77954</v>
      </c>
      <c r="T17" s="23">
        <f t="shared" si="6"/>
        <v>462942318142.04724</v>
      </c>
      <c r="U17" s="21">
        <f>1/(1+Calculation_Assumptions!$B$22)^(C17-Calculation_Assumptions!$B$21)</f>
        <v>0.64186194739671765</v>
      </c>
      <c r="V17" s="23">
        <f t="shared" si="7"/>
        <v>149398038849.92142</v>
      </c>
      <c r="W17" s="23">
        <f t="shared" si="8"/>
        <v>55890602968.865654</v>
      </c>
      <c r="X17" s="23">
        <f t="shared" si="9"/>
        <v>185715661159.3783</v>
      </c>
      <c r="Y17" s="23">
        <f t="shared" si="10"/>
        <v>297145057855.00525</v>
      </c>
      <c r="Z17" s="23">
        <f t="shared" si="11"/>
        <v>6945035678559.6299</v>
      </c>
      <c r="AA17" s="23">
        <f t="shared" si="12"/>
        <v>4457754125379.9688</v>
      </c>
      <c r="AB17" s="32">
        <f t="shared" si="13"/>
        <v>3.3514194513181474E-2</v>
      </c>
    </row>
    <row r="18" spans="1:28" ht="41.4">
      <c r="A18" t="s">
        <v>115</v>
      </c>
      <c r="B18" s="14" t="s">
        <v>383</v>
      </c>
      <c r="C18">
        <v>2041</v>
      </c>
      <c r="D18" s="10">
        <v>141573.69062938701</v>
      </c>
      <c r="E18" s="10">
        <v>2016386.2460890401</v>
      </c>
      <c r="F18" s="10">
        <v>22835.781799026801</v>
      </c>
      <c r="G18" s="10">
        <v>88881.561359791202</v>
      </c>
      <c r="H18" s="10">
        <v>313041661</v>
      </c>
      <c r="I18" s="10">
        <v>37.258299999999998</v>
      </c>
      <c r="J18" s="23">
        <f>Calculation_Assumptions!$B$25*G18*(F18/G18)^Calculation_Assumptions!$B$26</f>
        <v>1851987.1625359422</v>
      </c>
      <c r="K18" s="23">
        <f>Calculation_Assumptions!$B$27*F18</f>
        <v>456715.635980536</v>
      </c>
      <c r="L18" s="23">
        <f t="shared" si="0"/>
        <v>1851987.1625359422</v>
      </c>
      <c r="M18" s="23">
        <f t="shared" si="1"/>
        <v>81.100230280483274</v>
      </c>
      <c r="N18" s="23">
        <f>Calculation_Assumptions!$B$28*F18</f>
        <v>2283578.1799026802</v>
      </c>
      <c r="O18" s="23">
        <f>Calculation_Assumptions!$B$29*F18</f>
        <v>3653725.087844288</v>
      </c>
      <c r="P18" s="23">
        <f t="shared" si="2"/>
        <v>49706.700588484775</v>
      </c>
      <c r="Q18" s="23">
        <f t="shared" si="3"/>
        <v>262192657598.45975</v>
      </c>
      <c r="R18" s="23">
        <f t="shared" si="4"/>
        <v>100227907405.0867</v>
      </c>
      <c r="S18" s="23">
        <f t="shared" si="5"/>
        <v>323294590769.56073</v>
      </c>
      <c r="T18" s="23">
        <f t="shared" si="6"/>
        <v>517271345231.29712</v>
      </c>
      <c r="U18" s="21">
        <f>1/(1+Calculation_Assumptions!$B$22)^(C18-Calculation_Assumptions!$B$21)</f>
        <v>0.62316693922011435</v>
      </c>
      <c r="V18" s="23">
        <f t="shared" si="7"/>
        <v>163389795921.61963</v>
      </c>
      <c r="W18" s="23">
        <f t="shared" si="8"/>
        <v>62458718282.064911</v>
      </c>
      <c r="X18" s="23">
        <f t="shared" si="9"/>
        <v>201466500596.28659</v>
      </c>
      <c r="Y18" s="23">
        <f t="shared" si="10"/>
        <v>322346400954.05853</v>
      </c>
      <c r="Z18" s="23">
        <f t="shared" si="11"/>
        <v>7148551064600.918</v>
      </c>
      <c r="AA18" s="23">
        <f t="shared" si="12"/>
        <v>4454740686786.0439</v>
      </c>
      <c r="AB18" s="32">
        <f t="shared" si="13"/>
        <v>3.6677734442832462E-2</v>
      </c>
    </row>
    <row r="19" spans="1:28" ht="41.4">
      <c r="A19" t="s">
        <v>115</v>
      </c>
      <c r="B19" s="14" t="s">
        <v>383</v>
      </c>
      <c r="C19">
        <v>2042</v>
      </c>
      <c r="D19" s="10">
        <v>153422.61102756401</v>
      </c>
      <c r="E19" s="10">
        <v>2185253.5095005198</v>
      </c>
      <c r="F19" s="10">
        <v>23411.5286140188</v>
      </c>
      <c r="G19" s="10">
        <v>89654.918983413998</v>
      </c>
      <c r="H19" s="10">
        <v>314211282.5</v>
      </c>
      <c r="I19" s="10">
        <v>37.373199999999997</v>
      </c>
      <c r="J19" s="23">
        <f>Calculation_Assumptions!$B$25*G19*(F19/G19)^Calculation_Assumptions!$B$26</f>
        <v>1914157.097710504</v>
      </c>
      <c r="K19" s="23">
        <f>Calculation_Assumptions!$B$27*F19</f>
        <v>468230.57228037599</v>
      </c>
      <c r="L19" s="23">
        <f t="shared" si="0"/>
        <v>1914157.097710504</v>
      </c>
      <c r="M19" s="23">
        <f t="shared" si="1"/>
        <v>81.761303555561454</v>
      </c>
      <c r="N19" s="23">
        <f>Calculation_Assumptions!$B$28*F19</f>
        <v>2341152.8614018802</v>
      </c>
      <c r="O19" s="23">
        <f>Calculation_Assumptions!$B$29*F19</f>
        <v>3745844.5782430079</v>
      </c>
      <c r="P19" s="23">
        <f t="shared" si="2"/>
        <v>51217.372280417629</v>
      </c>
      <c r="Q19" s="23">
        <f t="shared" si="3"/>
        <v>293674979847.68951</v>
      </c>
      <c r="R19" s="23">
        <f t="shared" si="4"/>
        <v>111922942523.17726</v>
      </c>
      <c r="S19" s="23">
        <f t="shared" si="5"/>
        <v>359185784810.92914</v>
      </c>
      <c r="T19" s="23">
        <f t="shared" si="6"/>
        <v>574697255697.48657</v>
      </c>
      <c r="U19" s="21">
        <f>1/(1+Calculation_Assumptions!$B$22)^(C19-Calculation_Assumptions!$B$21)</f>
        <v>0.60501644584477121</v>
      </c>
      <c r="V19" s="23">
        <f t="shared" si="7"/>
        <v>177678192540.98392</v>
      </c>
      <c r="W19" s="23">
        <f t="shared" si="8"/>
        <v>67715220893.861313</v>
      </c>
      <c r="X19" s="23">
        <f t="shared" si="9"/>
        <v>217313306924.27316</v>
      </c>
      <c r="Y19" s="23">
        <f t="shared" si="10"/>
        <v>347701291078.83704</v>
      </c>
      <c r="Z19" s="23">
        <f t="shared" si="11"/>
        <v>7356166431096.2949</v>
      </c>
      <c r="AA19" s="23">
        <f t="shared" si="12"/>
        <v>4450601669184.4951</v>
      </c>
      <c r="AB19" s="32">
        <f t="shared" si="13"/>
        <v>3.9922285962190079E-2</v>
      </c>
    </row>
    <row r="20" spans="1:28" ht="41.4">
      <c r="A20" t="s">
        <v>115</v>
      </c>
      <c r="B20" s="14" t="s">
        <v>383</v>
      </c>
      <c r="C20">
        <v>2043</v>
      </c>
      <c r="D20" s="10">
        <v>165375.30447802399</v>
      </c>
      <c r="E20" s="10">
        <v>2355886.5272954698</v>
      </c>
      <c r="F20" s="10">
        <v>24001.7914371726</v>
      </c>
      <c r="G20" s="10">
        <v>90435.005584395898</v>
      </c>
      <c r="H20" s="10">
        <v>315304312</v>
      </c>
      <c r="I20" s="10">
        <v>37.491100000000003</v>
      </c>
      <c r="J20" s="23">
        <f>Calculation_Assumptions!$B$25*G20*(F20/G20)^Calculation_Assumptions!$B$26</f>
        <v>1978414.0348458875</v>
      </c>
      <c r="K20" s="23">
        <f>Calculation_Assumptions!$B$27*F20</f>
        <v>480035.82874345197</v>
      </c>
      <c r="L20" s="23">
        <f t="shared" si="0"/>
        <v>1978414.0348458875</v>
      </c>
      <c r="M20" s="23">
        <f t="shared" si="1"/>
        <v>82.427765445117274</v>
      </c>
      <c r="N20" s="23">
        <f>Calculation_Assumptions!$B$28*F20</f>
        <v>2400179.1437172601</v>
      </c>
      <c r="O20" s="23">
        <f>Calculation_Assumptions!$B$29*F20</f>
        <v>3840286.6299476158</v>
      </c>
      <c r="P20" s="23">
        <f t="shared" si="2"/>
        <v>52770.23173088779</v>
      </c>
      <c r="Q20" s="23">
        <f t="shared" si="3"/>
        <v>327180823396.23462</v>
      </c>
      <c r="R20" s="23">
        <f t="shared" si="4"/>
        <v>124320677977.05844</v>
      </c>
      <c r="S20" s="23">
        <f t="shared" si="5"/>
        <v>396930356694.0448</v>
      </c>
      <c r="T20" s="23">
        <f t="shared" si="6"/>
        <v>635088570710.47156</v>
      </c>
      <c r="U20" s="21">
        <f>1/(1+Calculation_Assumptions!$B$22)^(C20-Calculation_Assumptions!$B$21)</f>
        <v>0.5873946076162827</v>
      </c>
      <c r="V20" s="23">
        <f t="shared" si="7"/>
        <v>192184251378.40353</v>
      </c>
      <c r="W20" s="23">
        <f t="shared" si="8"/>
        <v>73025295858.924484</v>
      </c>
      <c r="X20" s="23">
        <f t="shared" si="9"/>
        <v>233154751121.28958</v>
      </c>
      <c r="Y20" s="23">
        <f t="shared" si="10"/>
        <v>373047601794.06323</v>
      </c>
      <c r="Z20" s="23">
        <f t="shared" si="11"/>
        <v>7567868335865.1982</v>
      </c>
      <c r="AA20" s="23">
        <f t="shared" si="12"/>
        <v>4445325051637.2285</v>
      </c>
      <c r="AB20" s="32">
        <f t="shared" si="13"/>
        <v>4.3232890541406284E-2</v>
      </c>
    </row>
    <row r="21" spans="1:28" ht="41.4">
      <c r="A21" t="s">
        <v>115</v>
      </c>
      <c r="B21" s="14" t="s">
        <v>383</v>
      </c>
      <c r="C21">
        <v>2044</v>
      </c>
      <c r="D21" s="10">
        <v>177510.99404041699</v>
      </c>
      <c r="E21" s="10">
        <v>2529344.05594686</v>
      </c>
      <c r="F21" s="10">
        <v>24606.936253131698</v>
      </c>
      <c r="G21" s="10">
        <v>91221.879711504793</v>
      </c>
      <c r="H21" s="10">
        <v>316318415.5</v>
      </c>
      <c r="I21" s="10">
        <v>37.609900000000003</v>
      </c>
      <c r="J21" s="23">
        <f>Calculation_Assumptions!$B$25*G21*(F21/G21)^Calculation_Assumptions!$B$26</f>
        <v>2044828.0331623689</v>
      </c>
      <c r="K21" s="23">
        <f>Calculation_Assumptions!$B$27*F21</f>
        <v>492138.72506263398</v>
      </c>
      <c r="L21" s="23">
        <f t="shared" si="0"/>
        <v>2044828.0331623689</v>
      </c>
      <c r="M21" s="23">
        <f t="shared" si="1"/>
        <v>83.099659873427996</v>
      </c>
      <c r="N21" s="23">
        <f>Calculation_Assumptions!$B$28*F21</f>
        <v>2460693.6253131698</v>
      </c>
      <c r="O21" s="23">
        <f>Calculation_Assumptions!$B$29*F21</f>
        <v>3937109.8005010718</v>
      </c>
      <c r="P21" s="23">
        <f t="shared" si="2"/>
        <v>54369.408936539818</v>
      </c>
      <c r="Q21" s="23">
        <f t="shared" si="3"/>
        <v>362979456808.36285</v>
      </c>
      <c r="R21" s="23">
        <f t="shared" si="4"/>
        <v>137518941318.98108</v>
      </c>
      <c r="S21" s="23">
        <f t="shared" si="5"/>
        <v>436800171458.25818</v>
      </c>
      <c r="T21" s="23">
        <f t="shared" si="6"/>
        <v>698880274333.21313</v>
      </c>
      <c r="U21" s="21">
        <f>1/(1+Calculation_Assumptions!$B$22)^(C21-Calculation_Assumptions!$B$21)</f>
        <v>0.57028602681192497</v>
      </c>
      <c r="V21" s="23">
        <f t="shared" si="7"/>
        <v>207002112237.59198</v>
      </c>
      <c r="W21" s="23">
        <f t="shared" si="8"/>
        <v>78425130656.183975</v>
      </c>
      <c r="X21" s="23">
        <f t="shared" si="9"/>
        <v>249101034291.69766</v>
      </c>
      <c r="Y21" s="23">
        <f t="shared" si="10"/>
        <v>398561654866.71625</v>
      </c>
      <c r="Z21" s="23">
        <f t="shared" si="11"/>
        <v>7783627085900.126</v>
      </c>
      <c r="AA21" s="23">
        <f t="shared" si="12"/>
        <v>4438893765003.665</v>
      </c>
      <c r="AB21" s="32">
        <f t="shared" si="13"/>
        <v>4.6633716235698439E-2</v>
      </c>
    </row>
    <row r="22" spans="1:28" ht="41.4">
      <c r="A22" t="s">
        <v>115</v>
      </c>
      <c r="B22" s="14" t="s">
        <v>383</v>
      </c>
      <c r="C22">
        <v>2045</v>
      </c>
      <c r="D22" s="10">
        <v>189829.34135670599</v>
      </c>
      <c r="E22" s="10">
        <v>2705029.1195900301</v>
      </c>
      <c r="F22" s="10">
        <v>25227.338273922502</v>
      </c>
      <c r="G22" s="10">
        <v>92015.600422941701</v>
      </c>
      <c r="H22" s="10">
        <v>317249613</v>
      </c>
      <c r="I22" s="10">
        <v>37.724499999999999</v>
      </c>
      <c r="J22" s="23">
        <f>Calculation_Assumptions!$B$25*G22*(F22/G22)^Calculation_Assumptions!$B$26</f>
        <v>2113471.5037201103</v>
      </c>
      <c r="K22" s="23">
        <f>Calculation_Assumptions!$B$27*F22</f>
        <v>504546.76547845005</v>
      </c>
      <c r="L22" s="23">
        <f t="shared" si="0"/>
        <v>2113471.5037201103</v>
      </c>
      <c r="M22" s="23">
        <f t="shared" si="1"/>
        <v>83.777031122811934</v>
      </c>
      <c r="N22" s="23">
        <f>Calculation_Assumptions!$B$28*F22</f>
        <v>2522733.8273922503</v>
      </c>
      <c r="O22" s="23">
        <f>Calculation_Assumptions!$B$29*F22</f>
        <v>4036374.1238276004</v>
      </c>
      <c r="P22" s="23">
        <f t="shared" si="2"/>
        <v>56023.844019671844</v>
      </c>
      <c r="Q22" s="23">
        <f t="shared" si="3"/>
        <v>401198903527.35553</v>
      </c>
      <c r="R22" s="23">
        <f t="shared" si="4"/>
        <v>151546129464.58209</v>
      </c>
      <c r="S22" s="23">
        <f t="shared" si="5"/>
        <v>478888900872.15289</v>
      </c>
      <c r="T22" s="23">
        <f t="shared" si="6"/>
        <v>766222241395.44458</v>
      </c>
      <c r="U22" s="21">
        <f>1/(1+Calculation_Assumptions!$B$22)^(C22-Calculation_Assumptions!$B$21)</f>
        <v>0.55367575418633497</v>
      </c>
      <c r="V22" s="23">
        <f t="shared" si="7"/>
        <v>222134105489.23923</v>
      </c>
      <c r="W22" s="23">
        <f t="shared" si="8"/>
        <v>83907417525.322449</v>
      </c>
      <c r="X22" s="23">
        <f t="shared" si="9"/>
        <v>265149173361.85425</v>
      </c>
      <c r="Y22" s="23">
        <f t="shared" si="10"/>
        <v>424238677378.9668</v>
      </c>
      <c r="Z22" s="23">
        <f t="shared" si="11"/>
        <v>8003363304422.002</v>
      </c>
      <c r="AA22" s="23">
        <f t="shared" si="12"/>
        <v>4431268213603.0898</v>
      </c>
      <c r="AB22" s="32">
        <f t="shared" si="13"/>
        <v>5.0128788144065121E-2</v>
      </c>
    </row>
    <row r="23" spans="1:28" ht="41.4">
      <c r="A23" t="s">
        <v>115</v>
      </c>
      <c r="B23" s="14" t="s">
        <v>383</v>
      </c>
      <c r="C23">
        <v>2046</v>
      </c>
      <c r="D23" s="10">
        <v>202273.71919160199</v>
      </c>
      <c r="E23" s="10">
        <v>2882118.2634699801</v>
      </c>
      <c r="F23" s="10">
        <v>25797.702300703098</v>
      </c>
      <c r="G23" s="10">
        <v>92766.695441781907</v>
      </c>
      <c r="H23" s="10">
        <v>318096573.5</v>
      </c>
      <c r="I23" s="10">
        <v>37.836199999999998</v>
      </c>
      <c r="J23" s="23">
        <f>Calculation_Assumptions!$B$25*G23*(F23/G23)^Calculation_Assumptions!$B$26</f>
        <v>2176684.4748758646</v>
      </c>
      <c r="K23" s="23">
        <f>Calculation_Assumptions!$B$27*F23</f>
        <v>515954.04601406195</v>
      </c>
      <c r="L23" s="23">
        <f t="shared" si="0"/>
        <v>2176684.4748758646</v>
      </c>
      <c r="M23" s="23">
        <f t="shared" si="1"/>
        <v>84.375129595031439</v>
      </c>
      <c r="N23" s="23">
        <f>Calculation_Assumptions!$B$28*F23</f>
        <v>2579770.2300703097</v>
      </c>
      <c r="O23" s="23">
        <f>Calculation_Assumptions!$B$29*F23</f>
        <v>4127632.3681124956</v>
      </c>
      <c r="P23" s="23">
        <f t="shared" si="2"/>
        <v>57529.15131212608</v>
      </c>
      <c r="Q23" s="23">
        <f t="shared" si="3"/>
        <v>440286064239.76025</v>
      </c>
      <c r="R23" s="23">
        <f t="shared" si="4"/>
        <v>165805817678.60654</v>
      </c>
      <c r="S23" s="23">
        <f t="shared" si="5"/>
        <v>521819719096.09631</v>
      </c>
      <c r="T23" s="23">
        <f t="shared" si="6"/>
        <v>834911550553.75415</v>
      </c>
      <c r="U23" s="21">
        <f>1/(1+Calculation_Assumptions!$B$22)^(C23-Calculation_Assumptions!$B$21)</f>
        <v>0.5375492759090631</v>
      </c>
      <c r="V23" s="23">
        <f t="shared" si="7"/>
        <v>236675455024.93436</v>
      </c>
      <c r="W23" s="23">
        <f t="shared" si="8"/>
        <v>89128797234.645081</v>
      </c>
      <c r="X23" s="23">
        <f t="shared" si="9"/>
        <v>280503812155.17731</v>
      </c>
      <c r="Y23" s="23">
        <f t="shared" si="10"/>
        <v>448806099448.28369</v>
      </c>
      <c r="Z23" s="23">
        <f t="shared" si="11"/>
        <v>8206160706026.7227</v>
      </c>
      <c r="AA23" s="23">
        <f t="shared" si="12"/>
        <v>4411215745518.0703</v>
      </c>
      <c r="AB23" s="32">
        <f t="shared" si="13"/>
        <v>5.3653112583623645E-2</v>
      </c>
    </row>
    <row r="24" spans="1:28" ht="41.4">
      <c r="A24" t="s">
        <v>115</v>
      </c>
      <c r="B24" s="14" t="s">
        <v>383</v>
      </c>
      <c r="C24">
        <v>2047</v>
      </c>
      <c r="D24" s="10">
        <v>214761.661038488</v>
      </c>
      <c r="E24" s="10">
        <v>3060543.8582808501</v>
      </c>
      <c r="F24" s="10">
        <v>26380.9616682253</v>
      </c>
      <c r="G24" s="10">
        <v>93523.921418033002</v>
      </c>
      <c r="H24" s="10">
        <v>318862019.5</v>
      </c>
      <c r="I24" s="10">
        <v>37.948900000000002</v>
      </c>
      <c r="J24" s="23">
        <f>Calculation_Assumptions!$B$25*G24*(F24/G24)^Calculation_Assumptions!$B$26</f>
        <v>2241788.1172402492</v>
      </c>
      <c r="K24" s="23">
        <f>Calculation_Assumptions!$B$27*F24</f>
        <v>527619.23336450604</v>
      </c>
      <c r="L24" s="23">
        <f t="shared" si="0"/>
        <v>2241788.1172402492</v>
      </c>
      <c r="M24" s="23">
        <f t="shared" si="1"/>
        <v>84.977497993956135</v>
      </c>
      <c r="N24" s="23">
        <f>Calculation_Assumptions!$B$28*F24</f>
        <v>2638096.1668225299</v>
      </c>
      <c r="O24" s="23">
        <f>Calculation_Assumptions!$B$29*F24</f>
        <v>4220953.8669160483</v>
      </c>
      <c r="P24" s="23">
        <f t="shared" si="2"/>
        <v>59073.862937799226</v>
      </c>
      <c r="Q24" s="23">
        <f t="shared" si="3"/>
        <v>481450139754.8606</v>
      </c>
      <c r="R24" s="23">
        <f t="shared" si="4"/>
        <v>180798148399.20615</v>
      </c>
      <c r="S24" s="23">
        <f t="shared" si="5"/>
        <v>566561914766.07471</v>
      </c>
      <c r="T24" s="23">
        <f t="shared" si="6"/>
        <v>906499063625.7196</v>
      </c>
      <c r="U24" s="21">
        <f>1/(1+Calculation_Assumptions!$B$22)^(C24-Calculation_Assumptions!$B$21)</f>
        <v>0.52189250088258554</v>
      </c>
      <c r="V24" s="23">
        <f t="shared" si="7"/>
        <v>251265217486.93451</v>
      </c>
      <c r="W24" s="23">
        <f t="shared" si="8"/>
        <v>94357197823.002533</v>
      </c>
      <c r="X24" s="23">
        <f t="shared" si="9"/>
        <v>295684414602.09302</v>
      </c>
      <c r="Y24" s="23">
        <f t="shared" si="10"/>
        <v>473095063363.34882</v>
      </c>
      <c r="Z24" s="23">
        <f t="shared" si="11"/>
        <v>8411886713882.4082</v>
      </c>
      <c r="AA24" s="23">
        <f t="shared" si="12"/>
        <v>4390100594249.0845</v>
      </c>
      <c r="AB24" s="32">
        <f t="shared" si="13"/>
        <v>5.7234501144708461E-2</v>
      </c>
    </row>
    <row r="25" spans="1:28" ht="41.4">
      <c r="A25" t="s">
        <v>115</v>
      </c>
      <c r="B25" s="14" t="s">
        <v>383</v>
      </c>
      <c r="C25">
        <v>2048</v>
      </c>
      <c r="D25" s="10">
        <v>227161.481082232</v>
      </c>
      <c r="E25" s="10">
        <v>3238226.6217415398</v>
      </c>
      <c r="F25" s="10">
        <v>26977.4079268061</v>
      </c>
      <c r="G25" s="10">
        <v>94287.328396812707</v>
      </c>
      <c r="H25" s="10">
        <v>319554652.5</v>
      </c>
      <c r="I25" s="10">
        <v>38.064500000000002</v>
      </c>
      <c r="J25" s="23">
        <f>Calculation_Assumptions!$B$25*G25*(F25/G25)^Calculation_Assumptions!$B$26</f>
        <v>2308838.9799289512</v>
      </c>
      <c r="K25" s="23">
        <f>Calculation_Assumptions!$B$27*F25</f>
        <v>539548.15853612195</v>
      </c>
      <c r="L25" s="23">
        <f t="shared" si="0"/>
        <v>2308838.9799289512</v>
      </c>
      <c r="M25" s="23">
        <f t="shared" si="1"/>
        <v>85.584166803318922</v>
      </c>
      <c r="N25" s="23">
        <f>Calculation_Assumptions!$B$28*F25</f>
        <v>2697740.79268061</v>
      </c>
      <c r="O25" s="23">
        <f>Calculation_Assumptions!$B$29*F25</f>
        <v>4316385.2682889756</v>
      </c>
      <c r="P25" s="23">
        <f t="shared" si="2"/>
        <v>60655.965004898295</v>
      </c>
      <c r="Q25" s="23">
        <f t="shared" si="3"/>
        <v>524479282261.05029</v>
      </c>
      <c r="R25" s="23">
        <f t="shared" si="4"/>
        <v>196417760646.28485</v>
      </c>
      <c r="S25" s="23">
        <f t="shared" si="5"/>
        <v>612822794041.28198</v>
      </c>
      <c r="T25" s="23">
        <f t="shared" si="6"/>
        <v>980516470466.05103</v>
      </c>
      <c r="U25" s="21">
        <f>1/(1+Calculation_Assumptions!$B$22)^(C25-Calculation_Assumptions!$B$21)</f>
        <v>0.50669174842969467</v>
      </c>
      <c r="V25" s="23">
        <f t="shared" si="7"/>
        <v>265749324544.00293</v>
      </c>
      <c r="W25" s="23">
        <f t="shared" si="8"/>
        <v>99523258564.511353</v>
      </c>
      <c r="X25" s="23">
        <f t="shared" si="9"/>
        <v>310512252990.34784</v>
      </c>
      <c r="Y25" s="23">
        <f t="shared" si="10"/>
        <v>496819604784.55646</v>
      </c>
      <c r="Z25" s="23">
        <f t="shared" si="11"/>
        <v>8620756215401.2686</v>
      </c>
      <c r="AA25" s="23">
        <f t="shared" si="12"/>
        <v>4368066039567.8262</v>
      </c>
      <c r="AB25" s="32">
        <f t="shared" si="13"/>
        <v>6.0839127004200695E-2</v>
      </c>
    </row>
    <row r="26" spans="1:28" ht="41.4">
      <c r="A26" t="s">
        <v>115</v>
      </c>
      <c r="B26" s="14" t="s">
        <v>383</v>
      </c>
      <c r="C26">
        <v>2049</v>
      </c>
      <c r="D26" s="10">
        <v>239734.76210723</v>
      </c>
      <c r="E26" s="10">
        <v>3417728.5043411702</v>
      </c>
      <c r="F26" s="10">
        <v>27587.339218413799</v>
      </c>
      <c r="G26" s="10">
        <v>95056.966831742102</v>
      </c>
      <c r="H26" s="10">
        <v>320173250</v>
      </c>
      <c r="I26" s="10">
        <v>38.1755</v>
      </c>
      <c r="J26" s="23">
        <f>Calculation_Assumptions!$B$25*G26*(F26/G26)^Calculation_Assumptions!$B$26</f>
        <v>2377895.3034159979</v>
      </c>
      <c r="K26" s="23">
        <f>Calculation_Assumptions!$B$27*F26</f>
        <v>551746.78436827601</v>
      </c>
      <c r="L26" s="23">
        <f t="shared" si="0"/>
        <v>2377895.3034159979</v>
      </c>
      <c r="M26" s="23">
        <f t="shared" si="1"/>
        <v>86.195166724481254</v>
      </c>
      <c r="N26" s="23">
        <f>Calculation_Assumptions!$B$28*F26</f>
        <v>2758733.9218413797</v>
      </c>
      <c r="O26" s="23">
        <f>Calculation_Assumptions!$B$29*F26</f>
        <v>4413974.2749462081</v>
      </c>
      <c r="P26" s="23">
        <f t="shared" si="2"/>
        <v>62288.517594163743</v>
      </c>
      <c r="Q26" s="23">
        <f t="shared" si="3"/>
        <v>570064164880.33374</v>
      </c>
      <c r="R26" s="23">
        <f t="shared" si="4"/>
        <v>212885242074.72992</v>
      </c>
      <c r="S26" s="23">
        <f t="shared" si="5"/>
        <v>661364420469.78882</v>
      </c>
      <c r="T26" s="23">
        <f t="shared" si="6"/>
        <v>1058183072751.6622</v>
      </c>
      <c r="U26" s="21">
        <f>1/(1+Calculation_Assumptions!$B$22)^(C26-Calculation_Assumptions!$B$21)</f>
        <v>0.49193373633950943</v>
      </c>
      <c r="V26" s="23">
        <f t="shared" si="7"/>
        <v>280433794582.84473</v>
      </c>
      <c r="W26" s="23">
        <f t="shared" si="8"/>
        <v>104725432545.36282</v>
      </c>
      <c r="X26" s="23">
        <f t="shared" si="9"/>
        <v>325347470443.71753</v>
      </c>
      <c r="Y26" s="23">
        <f t="shared" si="10"/>
        <v>520555952709.94812</v>
      </c>
      <c r="Z26" s="23">
        <f t="shared" si="11"/>
        <v>8832728056412.0059</v>
      </c>
      <c r="AA26" s="23">
        <f t="shared" si="12"/>
        <v>4345116914861.5713</v>
      </c>
      <c r="AB26" s="32">
        <f t="shared" si="13"/>
        <v>6.4539988239137841E-2</v>
      </c>
    </row>
    <row r="27" spans="1:28" ht="41.4">
      <c r="A27" t="s">
        <v>115</v>
      </c>
      <c r="B27" s="14" t="s">
        <v>383</v>
      </c>
      <c r="C27">
        <v>2050</v>
      </c>
      <c r="D27" s="10">
        <v>252284.45248365399</v>
      </c>
      <c r="E27" s="10">
        <v>3597504.2443408999</v>
      </c>
      <c r="F27" s="10">
        <v>28211.060425697899</v>
      </c>
      <c r="G27" s="10">
        <v>95832.887588279205</v>
      </c>
      <c r="H27" s="10">
        <v>320712949.5</v>
      </c>
      <c r="I27" s="10">
        <v>38.286000000000001</v>
      </c>
      <c r="J27" s="23">
        <f>Calculation_Assumptions!$B$25*G27*(F27/G27)^Calculation_Assumptions!$B$26</f>
        <v>2449017.0701214601</v>
      </c>
      <c r="K27" s="23">
        <f>Calculation_Assumptions!$B$27*F27</f>
        <v>564221.20851395791</v>
      </c>
      <c r="L27" s="23">
        <f t="shared" si="0"/>
        <v>2449017.0701214601</v>
      </c>
      <c r="M27" s="23">
        <f t="shared" si="1"/>
        <v>86.810528677986596</v>
      </c>
      <c r="N27" s="23">
        <f>Calculation_Assumptions!$B$28*F27</f>
        <v>2821106.04256979</v>
      </c>
      <c r="O27" s="23">
        <f>Calculation_Assumptions!$B$29*F27</f>
        <v>4513769.6681116633</v>
      </c>
      <c r="P27" s="23">
        <f t="shared" si="2"/>
        <v>63966.386410736566</v>
      </c>
      <c r="Q27" s="23">
        <f t="shared" si="3"/>
        <v>617848930658.71509</v>
      </c>
      <c r="R27" s="23">
        <f t="shared" si="4"/>
        <v>230119346607.77484</v>
      </c>
      <c r="S27" s="23">
        <f t="shared" si="5"/>
        <v>711721193348.04736</v>
      </c>
      <c r="T27" s="23">
        <f t="shared" si="6"/>
        <v>1138753909356.8755</v>
      </c>
      <c r="U27" s="21">
        <f>1/(1+Calculation_Assumptions!$B$22)^(C27-Calculation_Assumptions!$B$21)</f>
        <v>0.47760556926165965</v>
      </c>
      <c r="V27" s="23">
        <f t="shared" si="7"/>
        <v>295088090244.96332</v>
      </c>
      <c r="W27" s="23">
        <f t="shared" si="8"/>
        <v>109906281534.72746</v>
      </c>
      <c r="X27" s="23">
        <f t="shared" si="9"/>
        <v>339922005704.58191</v>
      </c>
      <c r="Y27" s="23">
        <f t="shared" si="10"/>
        <v>543875209127.33087</v>
      </c>
      <c r="Z27" s="23">
        <f t="shared" si="11"/>
        <v>9047652397648.2988</v>
      </c>
      <c r="AA27" s="23">
        <f t="shared" si="12"/>
        <v>4321209173860.4355</v>
      </c>
      <c r="AB27" s="32">
        <f t="shared" si="13"/>
        <v>6.8288314305632342E-2</v>
      </c>
    </row>
    <row r="28" spans="1:28" ht="27.6">
      <c r="A28" t="s">
        <v>204</v>
      </c>
      <c r="B28" s="14" t="s">
        <v>206</v>
      </c>
      <c r="C28">
        <v>2025</v>
      </c>
      <c r="D28" s="10">
        <v>0</v>
      </c>
      <c r="E28" s="10">
        <v>0</v>
      </c>
      <c r="F28" s="10">
        <v>13851.4910785419</v>
      </c>
      <c r="G28" s="10">
        <v>74136.370794952702</v>
      </c>
      <c r="H28" s="10">
        <v>285721235.5</v>
      </c>
      <c r="I28" s="10">
        <v>37.51</v>
      </c>
      <c r="J28" s="23">
        <f>Calculation_Assumptions!$B$25*G28*(F28/G28)^Calculation_Assumptions!$B$26</f>
        <v>957963.82972618227</v>
      </c>
      <c r="K28" s="23">
        <f>Calculation_Assumptions!$B$27*F28</f>
        <v>277029.82157083799</v>
      </c>
      <c r="L28" s="23">
        <f t="shared" si="0"/>
        <v>957963.82972618227</v>
      </c>
      <c r="M28" s="23">
        <f t="shared" si="1"/>
        <v>69.159617855886736</v>
      </c>
      <c r="N28" s="23">
        <f>Calculation_Assumptions!$B$28*F28</f>
        <v>1385149.10785419</v>
      </c>
      <c r="O28" s="23">
        <f>Calculation_Assumptions!$B$29*F28</f>
        <v>2216238.5725667039</v>
      </c>
      <c r="P28" s="23">
        <f t="shared" si="2"/>
        <v>25538.891754896889</v>
      </c>
      <c r="Q28" s="23">
        <f t="shared" si="3"/>
        <v>0</v>
      </c>
      <c r="R28" s="23">
        <f t="shared" si="4"/>
        <v>0</v>
      </c>
      <c r="S28" s="23">
        <f t="shared" si="5"/>
        <v>0</v>
      </c>
      <c r="T28" s="23">
        <f t="shared" si="6"/>
        <v>0</v>
      </c>
      <c r="U28" s="21">
        <f>1/(1+Calculation_Assumptions!$B$22)^(C28-Calculation_Assumptions!$B$21)</f>
        <v>1</v>
      </c>
      <c r="V28" s="23">
        <f t="shared" si="7"/>
        <v>0</v>
      </c>
      <c r="W28" s="23">
        <f t="shared" si="8"/>
        <v>0</v>
      </c>
      <c r="X28" s="23">
        <f t="shared" si="9"/>
        <v>0</v>
      </c>
      <c r="Y28" s="23">
        <f t="shared" si="10"/>
        <v>0</v>
      </c>
      <c r="Z28" s="23">
        <f t="shared" si="11"/>
        <v>3957665144478.2192</v>
      </c>
      <c r="AA28" s="23">
        <f t="shared" si="12"/>
        <v>3957665144478.2192</v>
      </c>
      <c r="AB28" s="32">
        <f t="shared" si="13"/>
        <v>0</v>
      </c>
    </row>
    <row r="29" spans="1:28" ht="27.6">
      <c r="A29" t="s">
        <v>204</v>
      </c>
      <c r="B29" s="14" t="s">
        <v>206</v>
      </c>
      <c r="C29">
        <v>2026</v>
      </c>
      <c r="D29" s="10">
        <v>1471.2441005078899</v>
      </c>
      <c r="E29" s="10">
        <v>18903.3548282796</v>
      </c>
      <c r="F29" s="10">
        <v>14370.1004216288</v>
      </c>
      <c r="G29" s="10">
        <v>75186.409743607393</v>
      </c>
      <c r="H29" s="10">
        <v>287886782.5</v>
      </c>
      <c r="I29" s="10">
        <v>37.588299999999997</v>
      </c>
      <c r="J29" s="23">
        <f>Calculation_Assumptions!$B$25*G29*(F29/G29)^Calculation_Assumptions!$B$26</f>
        <v>1005171.1466751626</v>
      </c>
      <c r="K29" s="23">
        <f>Calculation_Assumptions!$B$27*F29</f>
        <v>287402.00843257603</v>
      </c>
      <c r="L29" s="23">
        <f t="shared" si="0"/>
        <v>1005171.1466751626</v>
      </c>
      <c r="M29" s="23">
        <f t="shared" si="1"/>
        <v>69.948790696149501</v>
      </c>
      <c r="N29" s="23">
        <f>Calculation_Assumptions!$B$28*F29</f>
        <v>1437010.0421628801</v>
      </c>
      <c r="O29" s="23">
        <f>Calculation_Assumptions!$B$29*F29</f>
        <v>2299216.0674606082</v>
      </c>
      <c r="P29" s="23">
        <f t="shared" si="2"/>
        <v>26741.596365761758</v>
      </c>
      <c r="Q29" s="23">
        <f t="shared" si="3"/>
        <v>1478852119.5465839</v>
      </c>
      <c r="R29" s="23">
        <f t="shared" si="4"/>
        <v>505505884.77662671</v>
      </c>
      <c r="S29" s="23">
        <f t="shared" si="5"/>
        <v>2114192546.9027314</v>
      </c>
      <c r="T29" s="23">
        <f t="shared" si="6"/>
        <v>3382708075.0443707</v>
      </c>
      <c r="U29" s="21">
        <f>1/(1+Calculation_Assumptions!$B$22)^(C29-Calculation_Assumptions!$B$21)</f>
        <v>0.970873786407767</v>
      </c>
      <c r="V29" s="23">
        <f t="shared" si="7"/>
        <v>1435778756.8413436</v>
      </c>
      <c r="W29" s="23">
        <f t="shared" si="8"/>
        <v>490782412.40449196</v>
      </c>
      <c r="X29" s="23">
        <f t="shared" si="9"/>
        <v>2052614123.2065353</v>
      </c>
      <c r="Y29" s="23">
        <f t="shared" si="10"/>
        <v>3284182597.1304569</v>
      </c>
      <c r="Z29" s="23">
        <f t="shared" si="11"/>
        <v>4136961974584.6089</v>
      </c>
      <c r="AA29" s="23">
        <f t="shared" si="12"/>
        <v>4016467936489.9116</v>
      </c>
      <c r="AB29" s="32">
        <f t="shared" si="13"/>
        <v>3.5747297863308858E-4</v>
      </c>
    </row>
    <row r="30" spans="1:28" ht="27.6">
      <c r="A30" t="s">
        <v>204</v>
      </c>
      <c r="B30" s="14" t="s">
        <v>206</v>
      </c>
      <c r="C30">
        <v>2027</v>
      </c>
      <c r="D30" s="10">
        <v>3906.7680770562702</v>
      </c>
      <c r="E30" s="10">
        <v>51556.833436665504</v>
      </c>
      <c r="F30" s="10">
        <v>14908.1268548478</v>
      </c>
      <c r="G30" s="10">
        <v>76251.321038748298</v>
      </c>
      <c r="H30" s="10">
        <v>289986522</v>
      </c>
      <c r="I30" s="10">
        <v>37.6736</v>
      </c>
      <c r="J30" s="23">
        <f>Calculation_Assumptions!$B$25*G30*(F30/G30)^Calculation_Assumptions!$B$26</f>
        <v>1054704.7839969601</v>
      </c>
      <c r="K30" s="23">
        <f>Calculation_Assumptions!$B$27*F30</f>
        <v>298162.53709695599</v>
      </c>
      <c r="L30" s="23">
        <f t="shared" si="0"/>
        <v>1054704.7839969601</v>
      </c>
      <c r="M30" s="23">
        <f t="shared" si="1"/>
        <v>70.746968701436359</v>
      </c>
      <c r="N30" s="23">
        <f>Calculation_Assumptions!$B$28*F30</f>
        <v>1490812.68548478</v>
      </c>
      <c r="O30" s="23">
        <f>Calculation_Assumptions!$B$29*F30</f>
        <v>2385300.2967756479</v>
      </c>
      <c r="P30" s="23">
        <f t="shared" si="2"/>
        <v>27995.858744504378</v>
      </c>
      <c r="Q30" s="23">
        <f t="shared" si="3"/>
        <v>4120486980.837853</v>
      </c>
      <c r="R30" s="23">
        <f t="shared" si="4"/>
        <v>1443377826.2068276</v>
      </c>
      <c r="S30" s="23">
        <f t="shared" si="5"/>
        <v>5824259408.5224676</v>
      </c>
      <c r="T30" s="23">
        <f t="shared" si="6"/>
        <v>9318815053.6359482</v>
      </c>
      <c r="U30" s="21">
        <f>1/(1+Calculation_Assumptions!$B$22)^(C30-Calculation_Assumptions!$B$21)</f>
        <v>0.94259590913375435</v>
      </c>
      <c r="V30" s="23">
        <f t="shared" si="7"/>
        <v>3883954171.7766547</v>
      </c>
      <c r="W30" s="23">
        <f t="shared" si="8"/>
        <v>1360522034.3169267</v>
      </c>
      <c r="X30" s="23">
        <f t="shared" si="9"/>
        <v>5489923092.207058</v>
      </c>
      <c r="Y30" s="23">
        <f t="shared" si="10"/>
        <v>8783876947.531292</v>
      </c>
      <c r="Z30" s="23">
        <f t="shared" si="11"/>
        <v>4323155856172.1123</v>
      </c>
      <c r="AA30" s="23">
        <f t="shared" si="12"/>
        <v>4074989024575.4663</v>
      </c>
      <c r="AB30" s="32">
        <f t="shared" si="13"/>
        <v>9.5312015525766632E-4</v>
      </c>
    </row>
    <row r="31" spans="1:28" ht="27.6">
      <c r="A31" t="s">
        <v>204</v>
      </c>
      <c r="B31" s="14" t="s">
        <v>206</v>
      </c>
      <c r="C31">
        <v>2028</v>
      </c>
      <c r="D31" s="10">
        <v>7158.6405098959804</v>
      </c>
      <c r="E31" s="10">
        <v>95958.249602506403</v>
      </c>
      <c r="F31" s="10">
        <v>15466.2973673947</v>
      </c>
      <c r="G31" s="10">
        <v>77331.315326552096</v>
      </c>
      <c r="H31" s="10">
        <v>292016778.5</v>
      </c>
      <c r="I31" s="10">
        <v>36.834000000000003</v>
      </c>
      <c r="J31" s="23">
        <f>Calculation_Assumptions!$B$25*G31*(F31/G31)^Calculation_Assumptions!$B$26</f>
        <v>1106679.3799897758</v>
      </c>
      <c r="K31" s="23">
        <f>Calculation_Assumptions!$B$27*F31</f>
        <v>309325.94734789402</v>
      </c>
      <c r="L31" s="23">
        <f t="shared" si="0"/>
        <v>1106679.3799897758</v>
      </c>
      <c r="M31" s="23">
        <f t="shared" si="1"/>
        <v>71.554254628701486</v>
      </c>
      <c r="N31" s="23">
        <f>Calculation_Assumptions!$B$28*F31</f>
        <v>1546629.7367394699</v>
      </c>
      <c r="O31" s="23">
        <f>Calculation_Assumptions!$B$29*F31</f>
        <v>2474607.5787831522</v>
      </c>
      <c r="P31" s="23">
        <f t="shared" si="2"/>
        <v>30045.050225057712</v>
      </c>
      <c r="Q31" s="23">
        <f t="shared" si="3"/>
        <v>7922319841.0613766</v>
      </c>
      <c r="R31" s="23">
        <f t="shared" si="4"/>
        <v>2883070428.8159289</v>
      </c>
      <c r="S31" s="23">
        <f t="shared" si="5"/>
        <v>11071766287.232925</v>
      </c>
      <c r="T31" s="23">
        <f t="shared" si="6"/>
        <v>17714826059.572681</v>
      </c>
      <c r="U31" s="21">
        <f>1/(1+Calculation_Assumptions!$B$22)^(C31-Calculation_Assumptions!$B$21)</f>
        <v>0.91514165935315961</v>
      </c>
      <c r="V31" s="23">
        <f t="shared" si="7"/>
        <v>7250044925.2753677</v>
      </c>
      <c r="W31" s="23">
        <f t="shared" si="8"/>
        <v>2638417856.2586346</v>
      </c>
      <c r="X31" s="23">
        <f t="shared" si="9"/>
        <v>10132234572.06871</v>
      </c>
      <c r="Y31" s="23">
        <f t="shared" si="10"/>
        <v>16211575315.309938</v>
      </c>
      <c r="Z31" s="23">
        <f t="shared" si="11"/>
        <v>4516418332549.6309</v>
      </c>
      <c r="AA31" s="23">
        <f t="shared" si="12"/>
        <v>4133162567182.4995</v>
      </c>
      <c r="AB31" s="32">
        <f t="shared" si="13"/>
        <v>1.7541155973009766E-3</v>
      </c>
    </row>
    <row r="32" spans="1:28" ht="27.6">
      <c r="A32" t="s">
        <v>204</v>
      </c>
      <c r="B32" s="14" t="s">
        <v>206</v>
      </c>
      <c r="C32">
        <v>2029</v>
      </c>
      <c r="D32" s="10">
        <v>11175.5594081255</v>
      </c>
      <c r="E32" s="10">
        <v>151260.84583650599</v>
      </c>
      <c r="F32" s="10">
        <v>16045.366167440099</v>
      </c>
      <c r="G32" s="10">
        <v>78426.606236706895</v>
      </c>
      <c r="H32" s="10">
        <v>293978109</v>
      </c>
      <c r="I32" s="10">
        <v>36.911799999999999</v>
      </c>
      <c r="J32" s="23">
        <f>Calculation_Assumptions!$B$25*G32*(F32/G32)^Calculation_Assumptions!$B$26</f>
        <v>1161215.2221906323</v>
      </c>
      <c r="K32" s="23">
        <f>Calculation_Assumptions!$B$27*F32</f>
        <v>320907.32334880199</v>
      </c>
      <c r="L32" s="23">
        <f t="shared" si="0"/>
        <v>1161215.2221906323</v>
      </c>
      <c r="M32" s="23">
        <f t="shared" si="1"/>
        <v>72.370752407446872</v>
      </c>
      <c r="N32" s="23">
        <f>Calculation_Assumptions!$B$28*F32</f>
        <v>1604536.61674401</v>
      </c>
      <c r="O32" s="23">
        <f>Calculation_Assumptions!$B$29*F32</f>
        <v>2567258.5867904159</v>
      </c>
      <c r="P32" s="23">
        <f t="shared" si="2"/>
        <v>31459.187094388035</v>
      </c>
      <c r="Q32" s="23">
        <f t="shared" si="3"/>
        <v>12977229701.211063</v>
      </c>
      <c r="R32" s="23">
        <f t="shared" si="4"/>
        <v>4758543249.2260275</v>
      </c>
      <c r="S32" s="23">
        <f t="shared" si="5"/>
        <v>17931594282.935383</v>
      </c>
      <c r="T32" s="23">
        <f t="shared" si="6"/>
        <v>28690550852.696609</v>
      </c>
      <c r="U32" s="21">
        <f>1/(1+Calculation_Assumptions!$B$22)^(C32-Calculation_Assumptions!$B$21)</f>
        <v>0.888487047915689</v>
      </c>
      <c r="V32" s="23">
        <f t="shared" si="7"/>
        <v>11530100507.352816</v>
      </c>
      <c r="W32" s="23">
        <f t="shared" si="8"/>
        <v>4227904043.8839641</v>
      </c>
      <c r="X32" s="23">
        <f t="shared" si="9"/>
        <v>15931989268.867104</v>
      </c>
      <c r="Y32" s="23">
        <f t="shared" si="10"/>
        <v>25491182830.187363</v>
      </c>
      <c r="Z32" s="23">
        <f t="shared" si="11"/>
        <v>4716986404116.6182</v>
      </c>
      <c r="AA32" s="23">
        <f t="shared" si="12"/>
        <v>4190981325252.0151</v>
      </c>
      <c r="AB32" s="32">
        <f t="shared" si="13"/>
        <v>2.7511696217495029E-3</v>
      </c>
    </row>
    <row r="33" spans="1:28" ht="27.6">
      <c r="A33" t="s">
        <v>204</v>
      </c>
      <c r="B33" s="14" t="s">
        <v>206</v>
      </c>
      <c r="C33">
        <v>2030</v>
      </c>
      <c r="D33" s="10">
        <v>15910.8812450403</v>
      </c>
      <c r="E33" s="10">
        <v>216644.44805953201</v>
      </c>
      <c r="F33" s="10">
        <v>16646.115701226699</v>
      </c>
      <c r="G33" s="10">
        <v>79537.410424669099</v>
      </c>
      <c r="H33" s="10">
        <v>295876648</v>
      </c>
      <c r="I33" s="10">
        <v>36.992699999999999</v>
      </c>
      <c r="J33" s="23">
        <f>Calculation_Assumptions!$B$25*G33*(F33/G33)^Calculation_Assumptions!$B$26</f>
        <v>1218438.5257631587</v>
      </c>
      <c r="K33" s="23">
        <f>Calculation_Assumptions!$B$27*F33</f>
        <v>332922.31402453396</v>
      </c>
      <c r="L33" s="23">
        <f t="shared" si="0"/>
        <v>1218438.5257631587</v>
      </c>
      <c r="M33" s="23">
        <f t="shared" si="1"/>
        <v>73.196567153102777</v>
      </c>
      <c r="N33" s="23">
        <f>Calculation_Assumptions!$B$28*F33</f>
        <v>1664611.5701226699</v>
      </c>
      <c r="O33" s="23">
        <f>Calculation_Assumptions!$B$29*F33</f>
        <v>2663378.5121962717</v>
      </c>
      <c r="P33" s="23">
        <f t="shared" si="2"/>
        <v>32937.269400804988</v>
      </c>
      <c r="Q33" s="23">
        <f t="shared" si="3"/>
        <v>19386430687.799595</v>
      </c>
      <c r="R33" s="23">
        <f t="shared" si="4"/>
        <v>7135676549.9255095</v>
      </c>
      <c r="S33" s="23">
        <f t="shared" si="5"/>
        <v>26485437011.341877</v>
      </c>
      <c r="T33" s="23">
        <f t="shared" si="6"/>
        <v>42376699218.146996</v>
      </c>
      <c r="U33" s="21">
        <f>1/(1+Calculation_Assumptions!$B$22)^(C33-Calculation_Assumptions!$B$21)</f>
        <v>0.86260878438416411</v>
      </c>
      <c r="V33" s="23">
        <f t="shared" si="7"/>
        <v>16722905409.150663</v>
      </c>
      <c r="W33" s="23">
        <f t="shared" si="8"/>
        <v>6155297274.48983</v>
      </c>
      <c r="X33" s="23">
        <f t="shared" si="9"/>
        <v>22846570624.236965</v>
      </c>
      <c r="Y33" s="23">
        <f t="shared" si="10"/>
        <v>36554512998.779137</v>
      </c>
      <c r="Z33" s="23">
        <f t="shared" si="11"/>
        <v>4925196915899.125</v>
      </c>
      <c r="AA33" s="23">
        <f t="shared" si="12"/>
        <v>4248518124476.3784</v>
      </c>
      <c r="AB33" s="32">
        <f t="shared" si="13"/>
        <v>3.9361737243881314E-3</v>
      </c>
    </row>
    <row r="34" spans="1:28" ht="27.6">
      <c r="A34" t="s">
        <v>204</v>
      </c>
      <c r="B34" s="14" t="s">
        <v>206</v>
      </c>
      <c r="C34">
        <v>2031</v>
      </c>
      <c r="D34" s="10">
        <v>21185.437250880899</v>
      </c>
      <c r="E34" s="10">
        <v>289978.04503737</v>
      </c>
      <c r="F34" s="10">
        <v>17161.073466098602</v>
      </c>
      <c r="G34" s="10">
        <v>80420.156798629294</v>
      </c>
      <c r="H34" s="10">
        <v>297719748</v>
      </c>
      <c r="I34" s="10">
        <v>37.089500000000001</v>
      </c>
      <c r="J34" s="23">
        <f>Calculation_Assumptions!$B$25*G34*(F34/G34)^Calculation_Assumptions!$B$26</f>
        <v>1268394.0633523338</v>
      </c>
      <c r="K34" s="23">
        <f>Calculation_Assumptions!$B$27*F34</f>
        <v>343221.46932197205</v>
      </c>
      <c r="L34" s="23">
        <f t="shared" si="0"/>
        <v>1268394.0633523338</v>
      </c>
      <c r="M34" s="23">
        <f t="shared" si="1"/>
        <v>73.911114351792961</v>
      </c>
      <c r="N34" s="23">
        <f>Calculation_Assumptions!$B$28*F34</f>
        <v>1716107.3466098602</v>
      </c>
      <c r="O34" s="23">
        <f>Calculation_Assumptions!$B$29*F34</f>
        <v>2745771.7545757764</v>
      </c>
      <c r="P34" s="23">
        <f t="shared" si="2"/>
        <v>34198.197963098282</v>
      </c>
      <c r="Q34" s="23">
        <f t="shared" si="3"/>
        <v>26871482838.540722</v>
      </c>
      <c r="R34" s="23">
        <f t="shared" si="4"/>
        <v>9916726589.1402092</v>
      </c>
      <c r="S34" s="23">
        <f t="shared" si="5"/>
        <v>36356484507.378914</v>
      </c>
      <c r="T34" s="23">
        <f t="shared" si="6"/>
        <v>58170375211.806259</v>
      </c>
      <c r="U34" s="21">
        <f>1/(1+Calculation_Assumptions!$B$22)^(C34-Calculation_Assumptions!$B$21)</f>
        <v>0.83748425668365445</v>
      </c>
      <c r="V34" s="23">
        <f t="shared" si="7"/>
        <v>22504443831.022854</v>
      </c>
      <c r="W34" s="23">
        <f t="shared" si="8"/>
        <v>8305102396.2411203</v>
      </c>
      <c r="X34" s="23">
        <f t="shared" si="9"/>
        <v>30447983403.29303</v>
      </c>
      <c r="Y34" s="23">
        <f t="shared" si="10"/>
        <v>48716773445.268845</v>
      </c>
      <c r="Z34" s="23">
        <f t="shared" si="11"/>
        <v>5109190467736.3623</v>
      </c>
      <c r="AA34" s="23">
        <f t="shared" si="12"/>
        <v>4278866581127.4004</v>
      </c>
      <c r="AB34" s="32">
        <f t="shared" si="13"/>
        <v>5.2594404158994275E-3</v>
      </c>
    </row>
    <row r="35" spans="1:28" ht="27.6">
      <c r="A35" t="s">
        <v>204</v>
      </c>
      <c r="B35" s="14" t="s">
        <v>206</v>
      </c>
      <c r="C35">
        <v>2032</v>
      </c>
      <c r="D35" s="10">
        <v>27000.869807912</v>
      </c>
      <c r="E35" s="10">
        <v>370795.92652753601</v>
      </c>
      <c r="F35" s="10">
        <v>17691.9617642167</v>
      </c>
      <c r="G35" s="10">
        <v>81312.700337930903</v>
      </c>
      <c r="H35" s="10">
        <v>299510661.5</v>
      </c>
      <c r="I35" s="10">
        <v>37.190399999999997</v>
      </c>
      <c r="J35" s="23">
        <f>Calculation_Assumptions!$B$25*G35*(F35/G35)^Calculation_Assumptions!$B$26</f>
        <v>1320397.7598621484</v>
      </c>
      <c r="K35" s="23">
        <f>Calculation_Assumptions!$B$27*F35</f>
        <v>353839.23528433399</v>
      </c>
      <c r="L35" s="23">
        <f t="shared" si="0"/>
        <v>1320397.7598621484</v>
      </c>
      <c r="M35" s="23">
        <f t="shared" si="1"/>
        <v>74.632636982787886</v>
      </c>
      <c r="N35" s="23">
        <f>Calculation_Assumptions!$B$28*F35</f>
        <v>1769196.17642167</v>
      </c>
      <c r="O35" s="23">
        <f>Calculation_Assumptions!$B$29*F35</f>
        <v>2830713.8822746719</v>
      </c>
      <c r="P35" s="23">
        <f t="shared" si="2"/>
        <v>35503.725688945226</v>
      </c>
      <c r="Q35" s="23">
        <f t="shared" si="3"/>
        <v>35651888008.696526</v>
      </c>
      <c r="R35" s="23">
        <f t="shared" si="4"/>
        <v>13164636862.011927</v>
      </c>
      <c r="S35" s="23">
        <f t="shared" si="5"/>
        <v>47769835624.217224</v>
      </c>
      <c r="T35" s="23">
        <f t="shared" si="6"/>
        <v>76431736998.747559</v>
      </c>
      <c r="U35" s="21">
        <f>1/(1+Calculation_Assumptions!$B$22)^(C35-Calculation_Assumptions!$B$21)</f>
        <v>0.81309151134335378</v>
      </c>
      <c r="V35" s="23">
        <f t="shared" si="7"/>
        <v>28988247503.23505</v>
      </c>
      <c r="W35" s="23">
        <f t="shared" si="8"/>
        <v>10704054482.419704</v>
      </c>
      <c r="X35" s="23">
        <f t="shared" si="9"/>
        <v>38841247844.318367</v>
      </c>
      <c r="Y35" s="23">
        <f t="shared" si="10"/>
        <v>62145996550.909386</v>
      </c>
      <c r="Z35" s="23">
        <f t="shared" si="11"/>
        <v>5298931171233.251</v>
      </c>
      <c r="AA35" s="23">
        <f t="shared" si="12"/>
        <v>4308515954522.4517</v>
      </c>
      <c r="AB35" s="32">
        <f t="shared" si="13"/>
        <v>6.7281281557765651E-3</v>
      </c>
    </row>
    <row r="36" spans="1:28" ht="27.6">
      <c r="A36" t="s">
        <v>204</v>
      </c>
      <c r="B36" s="14" t="s">
        <v>206</v>
      </c>
      <c r="C36">
        <v>2033</v>
      </c>
      <c r="D36" s="10">
        <v>33297.460400666001</v>
      </c>
      <c r="E36" s="10">
        <v>458404.80354696501</v>
      </c>
      <c r="F36" s="10">
        <v>18239.2734163655</v>
      </c>
      <c r="G36" s="10">
        <v>82215.149776465405</v>
      </c>
      <c r="H36" s="10">
        <v>301250984.5</v>
      </c>
      <c r="I36" s="10">
        <v>37.297499999999999</v>
      </c>
      <c r="J36" s="23">
        <f>Calculation_Assumptions!$B$25*G36*(F36/G36)^Calculation_Assumptions!$B$26</f>
        <v>1374533.5890654537</v>
      </c>
      <c r="K36" s="23">
        <f>Calculation_Assumptions!$B$27*F36</f>
        <v>364785.46832730999</v>
      </c>
      <c r="L36" s="23">
        <f t="shared" si="0"/>
        <v>1374533.5890654537</v>
      </c>
      <c r="M36" s="23">
        <f t="shared" si="1"/>
        <v>75.361203140478722</v>
      </c>
      <c r="N36" s="23">
        <f>Calculation_Assumptions!$B$28*F36</f>
        <v>1823927.3416365501</v>
      </c>
      <c r="O36" s="23">
        <f>Calculation_Assumptions!$B$29*F36</f>
        <v>2918283.74661848</v>
      </c>
      <c r="P36" s="23">
        <f t="shared" si="2"/>
        <v>36853.23651894775</v>
      </c>
      <c r="Q36" s="23">
        <f t="shared" si="3"/>
        <v>45768477751.292259</v>
      </c>
      <c r="R36" s="23">
        <f t="shared" si="4"/>
        <v>16893700646.53808</v>
      </c>
      <c r="S36" s="23">
        <f t="shared" si="5"/>
        <v>60732148431.835037</v>
      </c>
      <c r="T36" s="23">
        <f t="shared" si="6"/>
        <v>97171437490.93605</v>
      </c>
      <c r="U36" s="21">
        <f>1/(1+Calculation_Assumptions!$B$22)^(C36-Calculation_Assumptions!$B$21)</f>
        <v>0.78940923431393573</v>
      </c>
      <c r="V36" s="23">
        <f t="shared" si="7"/>
        <v>36130058977.362022</v>
      </c>
      <c r="W36" s="23">
        <f t="shared" si="8"/>
        <v>13336043292.112467</v>
      </c>
      <c r="X36" s="23">
        <f t="shared" si="9"/>
        <v>47942518791.815186</v>
      </c>
      <c r="Y36" s="23">
        <f t="shared" si="10"/>
        <v>76708030066.904297</v>
      </c>
      <c r="Z36" s="23">
        <f t="shared" si="11"/>
        <v>5494599073244.7852</v>
      </c>
      <c r="AA36" s="23">
        <f t="shared" si="12"/>
        <v>4337487247272.2266</v>
      </c>
      <c r="AB36" s="32">
        <f t="shared" si="13"/>
        <v>8.3297210845020044E-3</v>
      </c>
    </row>
    <row r="37" spans="1:28" ht="27.6">
      <c r="A37" t="s">
        <v>204</v>
      </c>
      <c r="B37" s="14" t="s">
        <v>206</v>
      </c>
      <c r="C37">
        <v>2034</v>
      </c>
      <c r="D37" s="10">
        <v>40049.291449469099</v>
      </c>
      <c r="E37" s="10">
        <v>553049.04522912204</v>
      </c>
      <c r="F37" s="10">
        <v>18803.5164890413</v>
      </c>
      <c r="G37" s="10">
        <v>83127.615054908398</v>
      </c>
      <c r="H37" s="10">
        <v>302938573</v>
      </c>
      <c r="I37" s="10">
        <v>37.406399999999998</v>
      </c>
      <c r="J37" s="23">
        <f>Calculation_Assumptions!$B$25*G37*(F37/G37)^Calculation_Assumptions!$B$26</f>
        <v>1430888.9676292725</v>
      </c>
      <c r="K37" s="23">
        <f>Calculation_Assumptions!$B$27*F37</f>
        <v>376070.329780826</v>
      </c>
      <c r="L37" s="23">
        <f t="shared" si="0"/>
        <v>1430888.9676292725</v>
      </c>
      <c r="M37" s="23">
        <f t="shared" si="1"/>
        <v>76.096881583994957</v>
      </c>
      <c r="N37" s="23">
        <f>Calculation_Assumptions!$B$28*F37</f>
        <v>1880351.6489041299</v>
      </c>
      <c r="O37" s="23">
        <f>Calculation_Assumptions!$B$29*F37</f>
        <v>3008562.638246608</v>
      </c>
      <c r="P37" s="23">
        <f t="shared" si="2"/>
        <v>38252.517420261574</v>
      </c>
      <c r="Q37" s="23">
        <f t="shared" si="3"/>
        <v>57306089296.414688</v>
      </c>
      <c r="R37" s="23">
        <f t="shared" si="4"/>
        <v>21155518236.886021</v>
      </c>
      <c r="S37" s="23">
        <f t="shared" si="5"/>
        <v>75306751214.451294</v>
      </c>
      <c r="T37" s="23">
        <f t="shared" si="6"/>
        <v>120490801943.12207</v>
      </c>
      <c r="U37" s="21">
        <f>1/(1+Calculation_Assumptions!$B$22)^(C37-Calculation_Assumptions!$B$21)</f>
        <v>0.76641673234362695</v>
      </c>
      <c r="V37" s="23">
        <f t="shared" si="7"/>
        <v>43920345701.950241</v>
      </c>
      <c r="W37" s="23">
        <f t="shared" si="8"/>
        <v>16213943158.150192</v>
      </c>
      <c r="X37" s="23">
        <f t="shared" si="9"/>
        <v>57716354189.194221</v>
      </c>
      <c r="Y37" s="23">
        <f t="shared" si="10"/>
        <v>92346166702.710754</v>
      </c>
      <c r="Z37" s="23">
        <f t="shared" si="11"/>
        <v>5696310452572.1416</v>
      </c>
      <c r="AA37" s="23">
        <f t="shared" si="12"/>
        <v>4365747643475.1875</v>
      </c>
      <c r="AB37" s="32">
        <f t="shared" si="13"/>
        <v>1.0060211741187385E-2</v>
      </c>
    </row>
    <row r="38" spans="1:28" ht="27.6">
      <c r="A38" t="s">
        <v>204</v>
      </c>
      <c r="B38" s="14" t="s">
        <v>206</v>
      </c>
      <c r="C38">
        <v>2035</v>
      </c>
      <c r="D38" s="10">
        <v>47215.754086998502</v>
      </c>
      <c r="E38" s="10">
        <v>653740.95383993897</v>
      </c>
      <c r="F38" s="10">
        <v>19385.2147660882</v>
      </c>
      <c r="G38" s="10">
        <v>84050.207334112507</v>
      </c>
      <c r="H38" s="10">
        <v>304566622</v>
      </c>
      <c r="I38" s="10">
        <v>37.517899999999997</v>
      </c>
      <c r="J38" s="23">
        <f>Calculation_Assumptions!$B$25*G38*(F38/G38)^Calculation_Assumptions!$B$26</f>
        <v>1489554.8962722896</v>
      </c>
      <c r="K38" s="23">
        <f>Calculation_Assumptions!$B$27*F38</f>
        <v>387704.29532176402</v>
      </c>
      <c r="L38" s="23">
        <f t="shared" si="0"/>
        <v>1489554.8962722896</v>
      </c>
      <c r="M38" s="23">
        <f t="shared" si="1"/>
        <v>76.839741743695484</v>
      </c>
      <c r="N38" s="23">
        <f>Calculation_Assumptions!$B$28*F38</f>
        <v>1938521.47660882</v>
      </c>
      <c r="O38" s="23">
        <f>Calculation_Assumptions!$B$29*F38</f>
        <v>3101634.3625741121</v>
      </c>
      <c r="P38" s="23">
        <f t="shared" si="2"/>
        <v>39702.512567928636</v>
      </c>
      <c r="Q38" s="23">
        <f t="shared" si="3"/>
        <v>70330457681.47699</v>
      </c>
      <c r="R38" s="23">
        <f t="shared" si="4"/>
        <v>25955158435.999832</v>
      </c>
      <c r="S38" s="23">
        <f t="shared" si="5"/>
        <v>91528753331.927261</v>
      </c>
      <c r="T38" s="23">
        <f t="shared" si="6"/>
        <v>146446005331.08362</v>
      </c>
      <c r="U38" s="21">
        <f>1/(1+Calculation_Assumptions!$B$22)^(C38-Calculation_Assumptions!$B$21)</f>
        <v>0.74409391489672516</v>
      </c>
      <c r="V38" s="23">
        <f t="shared" si="7"/>
        <v>52332465592.688667</v>
      </c>
      <c r="W38" s="23">
        <f t="shared" si="8"/>
        <v>19313075452.407879</v>
      </c>
      <c r="X38" s="23">
        <f t="shared" si="9"/>
        <v>68105988392.37043</v>
      </c>
      <c r="Y38" s="23">
        <f t="shared" si="10"/>
        <v>108969581427.79269</v>
      </c>
      <c r="Z38" s="23">
        <f t="shared" si="11"/>
        <v>5904089378052.0029</v>
      </c>
      <c r="AA38" s="23">
        <f t="shared" si="12"/>
        <v>4393196979214.8862</v>
      </c>
      <c r="AB38" s="32">
        <f t="shared" si="13"/>
        <v>1.191216006026688E-2</v>
      </c>
    </row>
    <row r="39" spans="1:28" ht="27.6">
      <c r="A39" t="s">
        <v>204</v>
      </c>
      <c r="B39" s="14" t="s">
        <v>206</v>
      </c>
      <c r="C39">
        <v>2036</v>
      </c>
      <c r="D39" s="10">
        <v>54776.867109364597</v>
      </c>
      <c r="E39" s="10">
        <v>759803.51114974194</v>
      </c>
      <c r="F39" s="10">
        <v>19931.358148438001</v>
      </c>
      <c r="G39" s="10">
        <v>84847.856806891301</v>
      </c>
      <c r="H39" s="10">
        <v>306135098</v>
      </c>
      <c r="I39" s="10">
        <v>37.6267</v>
      </c>
      <c r="J39" s="23">
        <f>Calculation_Assumptions!$B$25*G39*(F39/G39)^Calculation_Assumptions!$B$26</f>
        <v>1545627.6698162202</v>
      </c>
      <c r="K39" s="23">
        <f>Calculation_Assumptions!$B$27*F39</f>
        <v>398627.16296876001</v>
      </c>
      <c r="L39" s="23">
        <f t="shared" si="0"/>
        <v>1545627.6698162202</v>
      </c>
      <c r="M39" s="23">
        <f t="shared" si="1"/>
        <v>77.547533806036668</v>
      </c>
      <c r="N39" s="23">
        <f>Calculation_Assumptions!$B$28*F39</f>
        <v>1993135.8148438002</v>
      </c>
      <c r="O39" s="23">
        <f>Calculation_Assumptions!$B$29*F39</f>
        <v>3189017.3037500801</v>
      </c>
      <c r="P39" s="23">
        <f t="shared" si="2"/>
        <v>41077.949164189798</v>
      </c>
      <c r="Q39" s="23">
        <f t="shared" si="3"/>
        <v>84664641470.079956</v>
      </c>
      <c r="R39" s="23">
        <f t="shared" si="4"/>
        <v>31211170005.782017</v>
      </c>
      <c r="S39" s="23">
        <f t="shared" si="5"/>
        <v>109177735660.61397</v>
      </c>
      <c r="T39" s="23">
        <f t="shared" si="6"/>
        <v>174684377056.98233</v>
      </c>
      <c r="U39" s="21">
        <f>1/(1+Calculation_Assumptions!$B$22)^(C39-Calculation_Assumptions!$B$21)</f>
        <v>0.72242127659876232</v>
      </c>
      <c r="V39" s="23">
        <f t="shared" si="7"/>
        <v>61163538373.591675</v>
      </c>
      <c r="W39" s="23">
        <f t="shared" si="8"/>
        <v>22547613279.718044</v>
      </c>
      <c r="X39" s="23">
        <f t="shared" si="9"/>
        <v>78872319172.102966</v>
      </c>
      <c r="Y39" s="23">
        <f t="shared" si="10"/>
        <v>126195710675.36472</v>
      </c>
      <c r="Z39" s="23">
        <f t="shared" si="11"/>
        <v>6101688280045.166</v>
      </c>
      <c r="AA39" s="23">
        <f t="shared" si="12"/>
        <v>4407989436677.9355</v>
      </c>
      <c r="AB39" s="32">
        <f t="shared" si="13"/>
        <v>1.3875609107558876E-2</v>
      </c>
    </row>
    <row r="40" spans="1:28" ht="27.6">
      <c r="A40" t="s">
        <v>204</v>
      </c>
      <c r="B40" s="14" t="s">
        <v>206</v>
      </c>
      <c r="C40">
        <v>2037</v>
      </c>
      <c r="D40" s="10">
        <v>62677.413640858897</v>
      </c>
      <c r="E40" s="10">
        <v>870681.086858675</v>
      </c>
      <c r="F40" s="10">
        <v>20492.888133292901</v>
      </c>
      <c r="G40" s="10">
        <v>85653.076096588004</v>
      </c>
      <c r="H40" s="10">
        <v>307646417.5</v>
      </c>
      <c r="I40" s="10">
        <v>37.736899999999999</v>
      </c>
      <c r="J40" s="23">
        <f>Calculation_Assumptions!$B$25*G40*(F40/G40)^Calculation_Assumptions!$B$26</f>
        <v>1603811.2456815364</v>
      </c>
      <c r="K40" s="23">
        <f>Calculation_Assumptions!$B$27*F40</f>
        <v>409857.76266585803</v>
      </c>
      <c r="L40" s="23">
        <f t="shared" si="0"/>
        <v>1603811.2456815364</v>
      </c>
      <c r="M40" s="23">
        <f t="shared" si="1"/>
        <v>78.261845536353292</v>
      </c>
      <c r="N40" s="23">
        <f>Calculation_Assumptions!$B$28*F40</f>
        <v>2049288.8133292901</v>
      </c>
      <c r="O40" s="23">
        <f>Calculation_Assumptions!$B$29*F40</f>
        <v>3278862.1013268642</v>
      </c>
      <c r="P40" s="23">
        <f t="shared" si="2"/>
        <v>42499.814390729931</v>
      </c>
      <c r="Q40" s="23">
        <f t="shared" si="3"/>
        <v>100522740847.44283</v>
      </c>
      <c r="R40" s="23">
        <f t="shared" si="4"/>
        <v>37003784585.012695</v>
      </c>
      <c r="S40" s="23">
        <f t="shared" si="5"/>
        <v>128444122622.62479</v>
      </c>
      <c r="T40" s="23">
        <f t="shared" si="6"/>
        <v>205510596196.19968</v>
      </c>
      <c r="U40" s="21">
        <f>1/(1+Calculation_Assumptions!$B$22)^(C40-Calculation_Assumptions!$B$21)</f>
        <v>0.70137988019297326</v>
      </c>
      <c r="V40" s="23">
        <f t="shared" si="7"/>
        <v>70504627932.248749</v>
      </c>
      <c r="W40" s="23">
        <f t="shared" si="8"/>
        <v>25953709998.922794</v>
      </c>
      <c r="X40" s="23">
        <f t="shared" si="9"/>
        <v>90088123336.548141</v>
      </c>
      <c r="Y40" s="23">
        <f t="shared" si="10"/>
        <v>144140997338.47702</v>
      </c>
      <c r="Z40" s="23">
        <f t="shared" si="11"/>
        <v>6304563618435.8232</v>
      </c>
      <c r="AA40" s="23">
        <f t="shared" si="12"/>
        <v>4421894075367.4961</v>
      </c>
      <c r="AB40" s="32">
        <f t="shared" si="13"/>
        <v>1.5944440714896417E-2</v>
      </c>
    </row>
    <row r="41" spans="1:28" ht="27.6">
      <c r="A41" t="s">
        <v>204</v>
      </c>
      <c r="B41" s="14" t="s">
        <v>206</v>
      </c>
      <c r="C41">
        <v>2038</v>
      </c>
      <c r="D41" s="10">
        <v>70874.581790138298</v>
      </c>
      <c r="E41" s="10">
        <v>985981.37987468496</v>
      </c>
      <c r="F41" s="10">
        <v>21070.238210363499</v>
      </c>
      <c r="G41" s="10">
        <v>86465.937041936297</v>
      </c>
      <c r="H41" s="10">
        <v>309096448</v>
      </c>
      <c r="I41" s="10">
        <v>37.849600000000002</v>
      </c>
      <c r="J41" s="23">
        <f>Calculation_Assumptions!$B$25*G41*(F41/G41)^Calculation_Assumptions!$B$26</f>
        <v>1664185.0828669602</v>
      </c>
      <c r="K41" s="23">
        <f>Calculation_Assumptions!$B$27*F41</f>
        <v>421404.76420727</v>
      </c>
      <c r="L41" s="23">
        <f t="shared" si="0"/>
        <v>1664185.0828669602</v>
      </c>
      <c r="M41" s="23">
        <f t="shared" si="1"/>
        <v>78.9827369891064</v>
      </c>
      <c r="N41" s="23">
        <f>Calculation_Assumptions!$B$28*F41</f>
        <v>2107023.82103635</v>
      </c>
      <c r="O41" s="23">
        <f>Calculation_Assumptions!$B$29*F41</f>
        <v>3371238.11365816</v>
      </c>
      <c r="P41" s="23">
        <f t="shared" si="2"/>
        <v>43968.366452141112</v>
      </c>
      <c r="Q41" s="23">
        <f t="shared" si="3"/>
        <v>117948421769.58246</v>
      </c>
      <c r="R41" s="23">
        <f t="shared" si="4"/>
        <v>43351990625.317902</v>
      </c>
      <c r="S41" s="23">
        <f t="shared" si="5"/>
        <v>149334432137.81052</v>
      </c>
      <c r="T41" s="23">
        <f t="shared" si="6"/>
        <v>238935091420.4968</v>
      </c>
      <c r="U41" s="21">
        <f>1/(1+Calculation_Assumptions!$B$22)^(C41-Calculation_Assumptions!$B$21)</f>
        <v>0.68095133999317792</v>
      </c>
      <c r="V41" s="23">
        <f t="shared" si="7"/>
        <v>80317135854.077698</v>
      </c>
      <c r="W41" s="23">
        <f t="shared" si="8"/>
        <v>29520596107.681911</v>
      </c>
      <c r="X41" s="23">
        <f t="shared" si="9"/>
        <v>101689481671.36237</v>
      </c>
      <c r="Y41" s="23">
        <f t="shared" si="10"/>
        <v>162703170674.17975</v>
      </c>
      <c r="Z41" s="23">
        <f t="shared" si="11"/>
        <v>6512735789337.2344</v>
      </c>
      <c r="AA41" s="23">
        <f t="shared" si="12"/>
        <v>4434856162770.7168</v>
      </c>
      <c r="AB41" s="32">
        <f t="shared" si="13"/>
        <v>1.8110426337682804E-2</v>
      </c>
    </row>
    <row r="42" spans="1:28" ht="27.6">
      <c r="A42" t="s">
        <v>204</v>
      </c>
      <c r="B42" s="14" t="s">
        <v>206</v>
      </c>
      <c r="C42">
        <v>2039</v>
      </c>
      <c r="D42" s="10">
        <v>79418.229205766998</v>
      </c>
      <c r="E42" s="10">
        <v>1106021.43451453</v>
      </c>
      <c r="F42" s="10">
        <v>21663.854082149101</v>
      </c>
      <c r="G42" s="10">
        <v>87286.512163430903</v>
      </c>
      <c r="H42" s="10">
        <v>310481120</v>
      </c>
      <c r="I42" s="10">
        <v>37.958199999999998</v>
      </c>
      <c r="J42" s="23">
        <f>Calculation_Assumptions!$B$25*G42*(F42/G42)^Calculation_Assumptions!$B$26</f>
        <v>1726831.6315240795</v>
      </c>
      <c r="K42" s="23">
        <f>Calculation_Assumptions!$B$27*F42</f>
        <v>433277.08164298203</v>
      </c>
      <c r="L42" s="23">
        <f t="shared" si="0"/>
        <v>1726831.6315240795</v>
      </c>
      <c r="M42" s="23">
        <f t="shared" si="1"/>
        <v>79.710268771934693</v>
      </c>
      <c r="N42" s="23">
        <f>Calculation_Assumptions!$B$28*F42</f>
        <v>2166385.40821491</v>
      </c>
      <c r="O42" s="23">
        <f>Calculation_Assumptions!$B$29*F42</f>
        <v>3466216.6531438562</v>
      </c>
      <c r="P42" s="23">
        <f t="shared" si="2"/>
        <v>45492.979949630899</v>
      </c>
      <c r="Q42" s="23">
        <f t="shared" si="3"/>
        <v>137141910312.14792</v>
      </c>
      <c r="R42" s="23">
        <f t="shared" si="4"/>
        <v>50316210944.231514</v>
      </c>
      <c r="S42" s="23">
        <f t="shared" si="5"/>
        <v>172050492897.64081</v>
      </c>
      <c r="T42" s="23">
        <f t="shared" si="6"/>
        <v>275280788636.22534</v>
      </c>
      <c r="U42" s="21">
        <f>1/(1+Calculation_Assumptions!$B$22)^(C42-Calculation_Assumptions!$B$21)</f>
        <v>0.66111780581861923</v>
      </c>
      <c r="V42" s="23">
        <f t="shared" si="7"/>
        <v>90666958831.341095</v>
      </c>
      <c r="W42" s="23">
        <f t="shared" si="8"/>
        <v>33264942976.557133</v>
      </c>
      <c r="X42" s="23">
        <f t="shared" si="9"/>
        <v>113745644354.50023</v>
      </c>
      <c r="Y42" s="23">
        <f t="shared" si="10"/>
        <v>181993030967.20038</v>
      </c>
      <c r="Z42" s="23">
        <f t="shared" si="11"/>
        <v>6726217678942.2246</v>
      </c>
      <c r="AA42" s="23">
        <f t="shared" si="12"/>
        <v>4446822273360.6895</v>
      </c>
      <c r="AB42" s="32">
        <f t="shared" si="13"/>
        <v>2.038915730329368E-2</v>
      </c>
    </row>
    <row r="43" spans="1:28" ht="27.6">
      <c r="A43" t="s">
        <v>204</v>
      </c>
      <c r="B43" s="14" t="s">
        <v>206</v>
      </c>
      <c r="C43">
        <v>2040</v>
      </c>
      <c r="D43" s="10">
        <v>88193.220937802704</v>
      </c>
      <c r="E43" s="10">
        <v>1229533.0523135101</v>
      </c>
      <c r="F43" s="10">
        <v>22274.194008011302</v>
      </c>
      <c r="G43" s="10">
        <v>88114.874669796802</v>
      </c>
      <c r="H43" s="10">
        <v>311797395.5</v>
      </c>
      <c r="I43" s="10">
        <v>38.0715</v>
      </c>
      <c r="J43" s="23">
        <f>Calculation_Assumptions!$B$25*G43*(F43/G43)^Calculation_Assumptions!$B$26</f>
        <v>1791836.4455562858</v>
      </c>
      <c r="K43" s="23">
        <f>Calculation_Assumptions!$B$27*F43</f>
        <v>445483.88016022602</v>
      </c>
      <c r="L43" s="23">
        <f t="shared" si="0"/>
        <v>1791836.4455562858</v>
      </c>
      <c r="M43" s="23">
        <f t="shared" si="1"/>
        <v>80.444502050750771</v>
      </c>
      <c r="N43" s="23">
        <f>Calculation_Assumptions!$B$28*F43</f>
        <v>2227419.4008011301</v>
      </c>
      <c r="O43" s="23">
        <f>Calculation_Assumptions!$B$29*F43</f>
        <v>3563871.0412818082</v>
      </c>
      <c r="P43" s="23">
        <f t="shared" si="2"/>
        <v>47065.034095223091</v>
      </c>
      <c r="Q43" s="23">
        <f t="shared" si="3"/>
        <v>158027827527.3526</v>
      </c>
      <c r="R43" s="23">
        <f t="shared" si="4"/>
        <v>57868015028.339066</v>
      </c>
      <c r="S43" s="23">
        <f t="shared" si="5"/>
        <v>196443291336.00217</v>
      </c>
      <c r="T43" s="23">
        <f t="shared" si="6"/>
        <v>314309266137.60352</v>
      </c>
      <c r="U43" s="21">
        <f>1/(1+Calculation_Assumptions!$B$22)^(C43-Calculation_Assumptions!$B$21)</f>
        <v>0.64186194739671765</v>
      </c>
      <c r="V43" s="23">
        <f t="shared" si="7"/>
        <v>101432049119.57916</v>
      </c>
      <c r="W43" s="23">
        <f t="shared" si="8"/>
        <v>37143276818.072235</v>
      </c>
      <c r="X43" s="23">
        <f t="shared" si="9"/>
        <v>126089473529.9471</v>
      </c>
      <c r="Y43" s="23">
        <f t="shared" si="10"/>
        <v>201743157647.91541</v>
      </c>
      <c r="Z43" s="23">
        <f t="shared" si="11"/>
        <v>6945035678559.6299</v>
      </c>
      <c r="AA43" s="23">
        <f t="shared" si="12"/>
        <v>4457754125379.9688</v>
      </c>
      <c r="AB43" s="32">
        <f t="shared" si="13"/>
        <v>2.2754069934472515E-2</v>
      </c>
    </row>
    <row r="44" spans="1:28" ht="27.6">
      <c r="A44" t="s">
        <v>204</v>
      </c>
      <c r="B44" s="14" t="s">
        <v>206</v>
      </c>
      <c r="C44">
        <v>2041</v>
      </c>
      <c r="D44" s="10">
        <v>97198.571340068695</v>
      </c>
      <c r="E44" s="10">
        <v>1356349.0294364099</v>
      </c>
      <c r="F44" s="10">
        <v>22835.781799026801</v>
      </c>
      <c r="G44" s="10">
        <v>88881.561359791202</v>
      </c>
      <c r="H44" s="10">
        <v>313041661</v>
      </c>
      <c r="I44" s="10">
        <v>37.258299999999998</v>
      </c>
      <c r="J44" s="23">
        <f>Calculation_Assumptions!$B$25*G44*(F44/G44)^Calculation_Assumptions!$B$26</f>
        <v>1851987.1625359422</v>
      </c>
      <c r="K44" s="23">
        <f>Calculation_Assumptions!$B$27*F44</f>
        <v>456715.635980536</v>
      </c>
      <c r="L44" s="23">
        <f t="shared" si="0"/>
        <v>1851987.1625359422</v>
      </c>
      <c r="M44" s="23">
        <f t="shared" si="1"/>
        <v>81.100230280483274</v>
      </c>
      <c r="N44" s="23">
        <f>Calculation_Assumptions!$B$28*F44</f>
        <v>2283578.1799026802</v>
      </c>
      <c r="O44" s="23">
        <f>Calculation_Assumptions!$B$29*F44</f>
        <v>3653725.087844288</v>
      </c>
      <c r="P44" s="23">
        <f t="shared" si="2"/>
        <v>49706.700588484775</v>
      </c>
      <c r="Q44" s="23">
        <f t="shared" si="3"/>
        <v>180010506338.64117</v>
      </c>
      <c r="R44" s="23">
        <f t="shared" si="4"/>
        <v>67419635099.677551</v>
      </c>
      <c r="S44" s="23">
        <f t="shared" si="5"/>
        <v>221960536629.8949</v>
      </c>
      <c r="T44" s="23">
        <f t="shared" si="6"/>
        <v>355136858607.83179</v>
      </c>
      <c r="U44" s="21">
        <f>1/(1+Calculation_Assumptions!$B$22)^(C44-Calculation_Assumptions!$B$21)</f>
        <v>0.62316693922011435</v>
      </c>
      <c r="V44" s="23">
        <f t="shared" si="7"/>
        <v>112176596262.51401</v>
      </c>
      <c r="W44" s="23">
        <f t="shared" si="8"/>
        <v>42013687648.403046</v>
      </c>
      <c r="X44" s="23">
        <f t="shared" si="9"/>
        <v>138318468239.30566</v>
      </c>
      <c r="Y44" s="23">
        <f t="shared" si="10"/>
        <v>221309549182.88907</v>
      </c>
      <c r="Z44" s="23">
        <f t="shared" si="11"/>
        <v>7148551064600.918</v>
      </c>
      <c r="AA44" s="23">
        <f t="shared" si="12"/>
        <v>4454740686786.0439</v>
      </c>
      <c r="AB44" s="32">
        <f t="shared" si="13"/>
        <v>2.518139756041466E-2</v>
      </c>
    </row>
    <row r="45" spans="1:28" ht="27.6">
      <c r="A45" t="s">
        <v>204</v>
      </c>
      <c r="B45" s="14" t="s">
        <v>206</v>
      </c>
      <c r="C45">
        <v>2042</v>
      </c>
      <c r="D45" s="10">
        <v>106380.309021546</v>
      </c>
      <c r="E45" s="10">
        <v>1485859.2830666299</v>
      </c>
      <c r="F45" s="10">
        <v>23411.5286140188</v>
      </c>
      <c r="G45" s="10">
        <v>89654.918983413998</v>
      </c>
      <c r="H45" s="10">
        <v>314211282.5</v>
      </c>
      <c r="I45" s="10">
        <v>37.373199999999997</v>
      </c>
      <c r="J45" s="23">
        <f>Calculation_Assumptions!$B$25*G45*(F45/G45)^Calculation_Assumptions!$B$26</f>
        <v>1914157.097710504</v>
      </c>
      <c r="K45" s="23">
        <f>Calculation_Assumptions!$B$27*F45</f>
        <v>468230.57228037599</v>
      </c>
      <c r="L45" s="23">
        <f t="shared" si="0"/>
        <v>1914157.097710504</v>
      </c>
      <c r="M45" s="23">
        <f t="shared" si="1"/>
        <v>81.761303555561454</v>
      </c>
      <c r="N45" s="23">
        <f>Calculation_Assumptions!$B$28*F45</f>
        <v>2341152.8614018802</v>
      </c>
      <c r="O45" s="23">
        <f>Calculation_Assumptions!$B$29*F45</f>
        <v>3745844.5782430079</v>
      </c>
      <c r="P45" s="23">
        <f t="shared" si="2"/>
        <v>51217.372280417629</v>
      </c>
      <c r="Q45" s="23">
        <f t="shared" si="3"/>
        <v>203628623570.22903</v>
      </c>
      <c r="R45" s="23">
        <f t="shared" si="4"/>
        <v>76101808057.138016</v>
      </c>
      <c r="S45" s="23">
        <f t="shared" si="5"/>
        <v>249052564862.60864</v>
      </c>
      <c r="T45" s="23">
        <f t="shared" si="6"/>
        <v>398484103780.17383</v>
      </c>
      <c r="U45" s="21">
        <f>1/(1+Calculation_Assumptions!$B$22)^(C45-Calculation_Assumptions!$B$21)</f>
        <v>0.60501644584477121</v>
      </c>
      <c r="V45" s="23">
        <f t="shared" si="7"/>
        <v>123198666104.72278</v>
      </c>
      <c r="W45" s="23">
        <f t="shared" si="8"/>
        <v>46042845433.090614</v>
      </c>
      <c r="X45" s="23">
        <f t="shared" si="9"/>
        <v>150680897621.69983</v>
      </c>
      <c r="Y45" s="23">
        <f t="shared" si="10"/>
        <v>241089436194.71973</v>
      </c>
      <c r="Z45" s="23">
        <f t="shared" si="11"/>
        <v>7356166431096.2949</v>
      </c>
      <c r="AA45" s="23">
        <f t="shared" si="12"/>
        <v>4450601669184.4951</v>
      </c>
      <c r="AB45" s="32">
        <f t="shared" si="13"/>
        <v>2.7681350806507257E-2</v>
      </c>
    </row>
    <row r="46" spans="1:28" ht="27.6">
      <c r="A46" t="s">
        <v>204</v>
      </c>
      <c r="B46" s="14" t="s">
        <v>206</v>
      </c>
      <c r="C46">
        <v>2043</v>
      </c>
      <c r="D46" s="10">
        <v>115678.626534857</v>
      </c>
      <c r="E46" s="10">
        <v>1617437.96334358</v>
      </c>
      <c r="F46" s="10">
        <v>24001.7914371726</v>
      </c>
      <c r="G46" s="10">
        <v>90435.005584395898</v>
      </c>
      <c r="H46" s="10">
        <v>315304312</v>
      </c>
      <c r="I46" s="10">
        <v>37.491100000000003</v>
      </c>
      <c r="J46" s="23">
        <f>Calculation_Assumptions!$B$25*G46*(F46/G46)^Calculation_Assumptions!$B$26</f>
        <v>1978414.0348458875</v>
      </c>
      <c r="K46" s="23">
        <f>Calculation_Assumptions!$B$27*F46</f>
        <v>480035.82874345197</v>
      </c>
      <c r="L46" s="23">
        <f t="shared" si="0"/>
        <v>1978414.0348458875</v>
      </c>
      <c r="M46" s="23">
        <f t="shared" si="1"/>
        <v>82.427765445117274</v>
      </c>
      <c r="N46" s="23">
        <f>Calculation_Assumptions!$B$28*F46</f>
        <v>2400179.1437172601</v>
      </c>
      <c r="O46" s="23">
        <f>Calculation_Assumptions!$B$29*F46</f>
        <v>3840286.6299476158</v>
      </c>
      <c r="P46" s="23">
        <f t="shared" si="2"/>
        <v>52770.23173088779</v>
      </c>
      <c r="Q46" s="23">
        <f t="shared" si="3"/>
        <v>228860218268.25699</v>
      </c>
      <c r="R46" s="23">
        <f t="shared" si="4"/>
        <v>85352576135.975906</v>
      </c>
      <c r="S46" s="23">
        <f t="shared" si="5"/>
        <v>277649426782.82178</v>
      </c>
      <c r="T46" s="23">
        <f t="shared" si="6"/>
        <v>444239082852.51483</v>
      </c>
      <c r="U46" s="21">
        <f>1/(1+Calculation_Assumptions!$B$22)^(C46-Calculation_Assumptions!$B$21)</f>
        <v>0.5873946076162827</v>
      </c>
      <c r="V46" s="23">
        <f t="shared" si="7"/>
        <v>134431258108.65962</v>
      </c>
      <c r="W46" s="23">
        <f t="shared" si="8"/>
        <v>50135642968.430466</v>
      </c>
      <c r="X46" s="23">
        <f t="shared" si="9"/>
        <v>163089776099.98141</v>
      </c>
      <c r="Y46" s="23">
        <f t="shared" si="10"/>
        <v>260943641759.97025</v>
      </c>
      <c r="Z46" s="23">
        <f t="shared" si="11"/>
        <v>7567868335865.1982</v>
      </c>
      <c r="AA46" s="23">
        <f t="shared" si="12"/>
        <v>4445325051637.2285</v>
      </c>
      <c r="AB46" s="32">
        <f t="shared" si="13"/>
        <v>3.0241041216805539E-2</v>
      </c>
    </row>
    <row r="47" spans="1:28" ht="27.6">
      <c r="A47" t="s">
        <v>204</v>
      </c>
      <c r="B47" s="14" t="s">
        <v>206</v>
      </c>
      <c r="C47">
        <v>2044</v>
      </c>
      <c r="D47" s="10">
        <v>125138.950410643</v>
      </c>
      <c r="E47" s="10">
        <v>1751484.1963955001</v>
      </c>
      <c r="F47" s="10">
        <v>24606.936253131698</v>
      </c>
      <c r="G47" s="10">
        <v>91221.879711504793</v>
      </c>
      <c r="H47" s="10">
        <v>316318415.5</v>
      </c>
      <c r="I47" s="10">
        <v>37.609900000000003</v>
      </c>
      <c r="J47" s="23">
        <f>Calculation_Assumptions!$B$25*G47*(F47/G47)^Calculation_Assumptions!$B$26</f>
        <v>2044828.0331623689</v>
      </c>
      <c r="K47" s="23">
        <f>Calculation_Assumptions!$B$27*F47</f>
        <v>492138.72506263398</v>
      </c>
      <c r="L47" s="23">
        <f t="shared" si="0"/>
        <v>2044828.0331623689</v>
      </c>
      <c r="M47" s="23">
        <f t="shared" si="1"/>
        <v>83.099659873427996</v>
      </c>
      <c r="N47" s="23">
        <f>Calculation_Assumptions!$B$28*F47</f>
        <v>2460693.6253131698</v>
      </c>
      <c r="O47" s="23">
        <f>Calculation_Assumptions!$B$29*F47</f>
        <v>3937109.8005010718</v>
      </c>
      <c r="P47" s="23">
        <f t="shared" si="2"/>
        <v>54369.408936539818</v>
      </c>
      <c r="Q47" s="23">
        <f t="shared" si="3"/>
        <v>255887633840.19833</v>
      </c>
      <c r="R47" s="23">
        <f t="shared" si="4"/>
        <v>95227160519.71376</v>
      </c>
      <c r="S47" s="23">
        <f t="shared" si="5"/>
        <v>307928617553.8501</v>
      </c>
      <c r="T47" s="23">
        <f t="shared" si="6"/>
        <v>492685788086.16016</v>
      </c>
      <c r="U47" s="21">
        <f>1/(1+Calculation_Assumptions!$B$22)^(C47-Calculation_Assumptions!$B$21)</f>
        <v>0.57028602681192497</v>
      </c>
      <c r="V47" s="23">
        <f t="shared" si="7"/>
        <v>145929142013.03137</v>
      </c>
      <c r="W47" s="23">
        <f t="shared" si="8"/>
        <v>54306719017.368965</v>
      </c>
      <c r="X47" s="23">
        <f t="shared" si="9"/>
        <v>175607387846.47394</v>
      </c>
      <c r="Y47" s="23">
        <f t="shared" si="10"/>
        <v>280971820554.35834</v>
      </c>
      <c r="Z47" s="23">
        <f t="shared" si="11"/>
        <v>7783627085900.126</v>
      </c>
      <c r="AA47" s="23">
        <f t="shared" si="12"/>
        <v>4438893765003.665</v>
      </c>
      <c r="AB47" s="32">
        <f t="shared" si="13"/>
        <v>3.2875114778267489E-2</v>
      </c>
    </row>
    <row r="48" spans="1:28" ht="27.6">
      <c r="A48" t="s">
        <v>204</v>
      </c>
      <c r="B48" s="14" t="s">
        <v>206</v>
      </c>
      <c r="C48">
        <v>2045</v>
      </c>
      <c r="D48" s="10">
        <v>134776.37182786601</v>
      </c>
      <c r="E48" s="10">
        <v>1887858.6681180201</v>
      </c>
      <c r="F48" s="10">
        <v>25227.338273922502</v>
      </c>
      <c r="G48" s="10">
        <v>92015.600422941701</v>
      </c>
      <c r="H48" s="10">
        <v>317249613</v>
      </c>
      <c r="I48" s="10">
        <v>37.724499999999999</v>
      </c>
      <c r="J48" s="23">
        <f>Calculation_Assumptions!$B$25*G48*(F48/G48)^Calculation_Assumptions!$B$26</f>
        <v>2113471.5037201103</v>
      </c>
      <c r="K48" s="23">
        <f>Calculation_Assumptions!$B$27*F48</f>
        <v>504546.76547845005</v>
      </c>
      <c r="L48" s="23">
        <f t="shared" si="0"/>
        <v>2113471.5037201103</v>
      </c>
      <c r="M48" s="23">
        <f t="shared" si="1"/>
        <v>83.777031122811934</v>
      </c>
      <c r="N48" s="23">
        <f>Calculation_Assumptions!$B$28*F48</f>
        <v>2522733.8273922503</v>
      </c>
      <c r="O48" s="23">
        <f>Calculation_Assumptions!$B$29*F48</f>
        <v>4036374.1238276004</v>
      </c>
      <c r="P48" s="23">
        <f t="shared" si="2"/>
        <v>56023.844019671844</v>
      </c>
      <c r="Q48" s="23">
        <f t="shared" si="3"/>
        <v>284846021232.98071</v>
      </c>
      <c r="R48" s="23">
        <f t="shared" si="4"/>
        <v>105765099553.82939</v>
      </c>
      <c r="S48" s="23">
        <f t="shared" si="5"/>
        <v>340004912343.35345</v>
      </c>
      <c r="T48" s="23">
        <f t="shared" si="6"/>
        <v>544007859749.36554</v>
      </c>
      <c r="U48" s="21">
        <f>1/(1+Calculation_Assumptions!$B$22)^(C48-Calculation_Assumptions!$B$21)</f>
        <v>0.55367575418633497</v>
      </c>
      <c r="V48" s="23">
        <f t="shared" si="7"/>
        <v>157712335633.14737</v>
      </c>
      <c r="W48" s="23">
        <f t="shared" si="8"/>
        <v>58559571262.059288</v>
      </c>
      <c r="X48" s="23">
        <f t="shared" si="9"/>
        <v>188252476268.76492</v>
      </c>
      <c r="Y48" s="23">
        <f t="shared" si="10"/>
        <v>301203962030.02393</v>
      </c>
      <c r="Z48" s="23">
        <f t="shared" si="11"/>
        <v>8003363304422.002</v>
      </c>
      <c r="AA48" s="23">
        <f t="shared" si="12"/>
        <v>4431268213603.0898</v>
      </c>
      <c r="AB48" s="32">
        <f t="shared" si="13"/>
        <v>3.559078982152393E-2</v>
      </c>
    </row>
    <row r="49" spans="1:28" ht="27.6">
      <c r="A49" t="s">
        <v>204</v>
      </c>
      <c r="B49" s="14" t="s">
        <v>206</v>
      </c>
      <c r="C49">
        <v>2046</v>
      </c>
      <c r="D49" s="10">
        <v>144527.19499031501</v>
      </c>
      <c r="E49" s="10">
        <v>2025805.2961180201</v>
      </c>
      <c r="F49" s="10">
        <v>25797.702300703098</v>
      </c>
      <c r="G49" s="10">
        <v>92766.695441781907</v>
      </c>
      <c r="H49" s="10">
        <v>318096573.5</v>
      </c>
      <c r="I49" s="10">
        <v>37.836199999999998</v>
      </c>
      <c r="J49" s="23">
        <f>Calculation_Assumptions!$B$25*G49*(F49/G49)^Calculation_Assumptions!$B$26</f>
        <v>2176684.4748758646</v>
      </c>
      <c r="K49" s="23">
        <f>Calculation_Assumptions!$B$27*F49</f>
        <v>515954.04601406195</v>
      </c>
      <c r="L49" s="23">
        <f t="shared" si="0"/>
        <v>2176684.4748758646</v>
      </c>
      <c r="M49" s="23">
        <f t="shared" si="1"/>
        <v>84.375129595031439</v>
      </c>
      <c r="N49" s="23">
        <f>Calculation_Assumptions!$B$28*F49</f>
        <v>2579770.2300703097</v>
      </c>
      <c r="O49" s="23">
        <f>Calculation_Assumptions!$B$29*F49</f>
        <v>4127632.3681124956</v>
      </c>
      <c r="P49" s="23">
        <f t="shared" si="2"/>
        <v>57529.15131212608</v>
      </c>
      <c r="Q49" s="23">
        <f t="shared" si="3"/>
        <v>314590101532.77551</v>
      </c>
      <c r="R49" s="23">
        <f t="shared" si="4"/>
        <v>116542859409.27995</v>
      </c>
      <c r="S49" s="23">
        <f t="shared" si="5"/>
        <v>372846955071.58148</v>
      </c>
      <c r="T49" s="23">
        <f t="shared" si="6"/>
        <v>596555128114.5304</v>
      </c>
      <c r="U49" s="21">
        <f>1/(1+Calculation_Assumptions!$B$22)^(C49-Calculation_Assumptions!$B$21)</f>
        <v>0.5375492759090631</v>
      </c>
      <c r="V49" s="23">
        <f t="shared" si="7"/>
        <v>169107681287.10211</v>
      </c>
      <c r="W49" s="23">
        <f t="shared" si="8"/>
        <v>62647529687.830177</v>
      </c>
      <c r="X49" s="23">
        <f t="shared" si="9"/>
        <v>200423610723.62759</v>
      </c>
      <c r="Y49" s="23">
        <f t="shared" si="10"/>
        <v>320677777157.8042</v>
      </c>
      <c r="Z49" s="23">
        <f t="shared" si="11"/>
        <v>8206160706026.7227</v>
      </c>
      <c r="AA49" s="23">
        <f t="shared" si="12"/>
        <v>4411215745518.0703</v>
      </c>
      <c r="AB49" s="32">
        <f t="shared" si="13"/>
        <v>3.833584459316474E-2</v>
      </c>
    </row>
    <row r="50" spans="1:28" ht="27.6">
      <c r="A50" t="s">
        <v>204</v>
      </c>
      <c r="B50" s="14" t="s">
        <v>206</v>
      </c>
      <c r="C50">
        <v>2047</v>
      </c>
      <c r="D50" s="10">
        <v>154336.273835789</v>
      </c>
      <c r="E50" s="10">
        <v>2165390.2640900398</v>
      </c>
      <c r="F50" s="10">
        <v>26380.9616682253</v>
      </c>
      <c r="G50" s="10">
        <v>93523.921418033002</v>
      </c>
      <c r="H50" s="10">
        <v>318862019.5</v>
      </c>
      <c r="I50" s="10">
        <v>37.948900000000002</v>
      </c>
      <c r="J50" s="23">
        <f>Calculation_Assumptions!$B$25*G50*(F50/G50)^Calculation_Assumptions!$B$26</f>
        <v>2241788.1172402492</v>
      </c>
      <c r="K50" s="23">
        <f>Calculation_Assumptions!$B$27*F50</f>
        <v>527619.23336450604</v>
      </c>
      <c r="L50" s="23">
        <f t="shared" si="0"/>
        <v>2241788.1172402492</v>
      </c>
      <c r="M50" s="23">
        <f t="shared" si="1"/>
        <v>84.977497993956135</v>
      </c>
      <c r="N50" s="23">
        <f>Calculation_Assumptions!$B$28*F50</f>
        <v>2638096.1668225299</v>
      </c>
      <c r="O50" s="23">
        <f>Calculation_Assumptions!$B$29*F50</f>
        <v>4220953.8669160483</v>
      </c>
      <c r="P50" s="23">
        <f t="shared" si="2"/>
        <v>59073.862937799226</v>
      </c>
      <c r="Q50" s="23">
        <f t="shared" si="3"/>
        <v>345989224744.20898</v>
      </c>
      <c r="R50" s="23">
        <f t="shared" si="4"/>
        <v>127917967667.69987</v>
      </c>
      <c r="S50" s="23">
        <f t="shared" si="5"/>
        <v>407153932407.86731</v>
      </c>
      <c r="T50" s="23">
        <f t="shared" si="6"/>
        <v>651446291852.58777</v>
      </c>
      <c r="U50" s="21">
        <f>1/(1+Calculation_Assumptions!$B$22)^(C50-Calculation_Assumptions!$B$21)</f>
        <v>0.52189250088258554</v>
      </c>
      <c r="V50" s="23">
        <f t="shared" si="7"/>
        <v>180569181780.18219</v>
      </c>
      <c r="W50" s="23">
        <f t="shared" si="8"/>
        <v>66759428053.913605</v>
      </c>
      <c r="X50" s="23">
        <f t="shared" si="9"/>
        <v>212490584028.52106</v>
      </c>
      <c r="Y50" s="23">
        <f t="shared" si="10"/>
        <v>339984934445.63373</v>
      </c>
      <c r="Z50" s="23">
        <f t="shared" si="11"/>
        <v>8411886713882.4082</v>
      </c>
      <c r="AA50" s="23">
        <f t="shared" si="12"/>
        <v>4390100594249.0845</v>
      </c>
      <c r="AB50" s="32">
        <f t="shared" si="13"/>
        <v>4.1130989576121109E-2</v>
      </c>
    </row>
    <row r="51" spans="1:28" ht="27.6">
      <c r="A51" t="s">
        <v>204</v>
      </c>
      <c r="B51" s="14" t="s">
        <v>206</v>
      </c>
      <c r="C51">
        <v>2048</v>
      </c>
      <c r="D51" s="10">
        <v>164105.42276683499</v>
      </c>
      <c r="E51" s="10">
        <v>2305273.5212321398</v>
      </c>
      <c r="F51" s="10">
        <v>26977.4079268061</v>
      </c>
      <c r="G51" s="10">
        <v>94287.328396812707</v>
      </c>
      <c r="H51" s="10">
        <v>319554652.5</v>
      </c>
      <c r="I51" s="10">
        <v>38.064500000000002</v>
      </c>
      <c r="J51" s="23">
        <f>Calculation_Assumptions!$B$25*G51*(F51/G51)^Calculation_Assumptions!$B$26</f>
        <v>2308838.9799289512</v>
      </c>
      <c r="K51" s="23">
        <f>Calculation_Assumptions!$B$27*F51</f>
        <v>539548.15853612195</v>
      </c>
      <c r="L51" s="23">
        <f t="shared" si="0"/>
        <v>2308838.9799289512</v>
      </c>
      <c r="M51" s="23">
        <f t="shared" si="1"/>
        <v>85.584166803318922</v>
      </c>
      <c r="N51" s="23">
        <f>Calculation_Assumptions!$B$28*F51</f>
        <v>2697740.79268061</v>
      </c>
      <c r="O51" s="23">
        <f>Calculation_Assumptions!$B$29*F51</f>
        <v>4316385.2682889756</v>
      </c>
      <c r="P51" s="23">
        <f t="shared" si="2"/>
        <v>60655.965004898295</v>
      </c>
      <c r="Q51" s="23">
        <f t="shared" si="3"/>
        <v>378892996901.78857</v>
      </c>
      <c r="R51" s="23">
        <f t="shared" si="4"/>
        <v>139828590030.57535</v>
      </c>
      <c r="S51" s="23">
        <f t="shared" si="5"/>
        <v>442713893298.18805</v>
      </c>
      <c r="T51" s="23">
        <f t="shared" si="6"/>
        <v>708342229277.10083</v>
      </c>
      <c r="U51" s="21">
        <f>1/(1+Calculation_Assumptions!$B$22)^(C51-Calculation_Assumptions!$B$21)</f>
        <v>0.50669174842969467</v>
      </c>
      <c r="V51" s="23">
        <f t="shared" si="7"/>
        <v>191981955067.93414</v>
      </c>
      <c r="W51" s="23">
        <f t="shared" si="8"/>
        <v>70849992763.051193</v>
      </c>
      <c r="X51" s="23">
        <f t="shared" si="9"/>
        <v>224319476649.37619</v>
      </c>
      <c r="Y51" s="23">
        <f t="shared" si="10"/>
        <v>358911162639.00189</v>
      </c>
      <c r="Z51" s="23">
        <f t="shared" si="11"/>
        <v>8620756215401.2686</v>
      </c>
      <c r="AA51" s="23">
        <f t="shared" si="12"/>
        <v>4368066039567.8262</v>
      </c>
      <c r="AB51" s="32">
        <f t="shared" si="13"/>
        <v>4.3951248293610669E-2</v>
      </c>
    </row>
    <row r="52" spans="1:28" ht="27.6">
      <c r="A52" t="s">
        <v>204</v>
      </c>
      <c r="B52" s="14" t="s">
        <v>206</v>
      </c>
      <c r="C52">
        <v>2049</v>
      </c>
      <c r="D52" s="10">
        <v>173995.331288182</v>
      </c>
      <c r="E52" s="10">
        <v>2446574.8051487198</v>
      </c>
      <c r="F52" s="10">
        <v>27587.339218413799</v>
      </c>
      <c r="G52" s="10">
        <v>95056.966831742102</v>
      </c>
      <c r="H52" s="10">
        <v>320173250</v>
      </c>
      <c r="I52" s="10">
        <v>38.1755</v>
      </c>
      <c r="J52" s="23">
        <f>Calculation_Assumptions!$B$25*G52*(F52/G52)^Calculation_Assumptions!$B$26</f>
        <v>2377895.3034159979</v>
      </c>
      <c r="K52" s="23">
        <f>Calculation_Assumptions!$B$27*F52</f>
        <v>551746.78436827601</v>
      </c>
      <c r="L52" s="23">
        <f t="shared" si="0"/>
        <v>2377895.3034159979</v>
      </c>
      <c r="M52" s="23">
        <f t="shared" si="1"/>
        <v>86.195166724481254</v>
      </c>
      <c r="N52" s="23">
        <f>Calculation_Assumptions!$B$28*F52</f>
        <v>2758733.9218413797</v>
      </c>
      <c r="O52" s="23">
        <f>Calculation_Assumptions!$B$29*F52</f>
        <v>4413974.2749462081</v>
      </c>
      <c r="P52" s="23">
        <f t="shared" si="2"/>
        <v>62288.517594163743</v>
      </c>
      <c r="Q52" s="23">
        <f t="shared" si="3"/>
        <v>413742681086.47864</v>
      </c>
      <c r="R52" s="23">
        <f t="shared" si="4"/>
        <v>152393517795.94376</v>
      </c>
      <c r="S52" s="23">
        <f t="shared" si="5"/>
        <v>480006822666.73645</v>
      </c>
      <c r="T52" s="23">
        <f t="shared" si="6"/>
        <v>768010916266.77844</v>
      </c>
      <c r="U52" s="21">
        <f>1/(1+Calculation_Assumptions!$B$22)^(C52-Calculation_Assumptions!$B$21)</f>
        <v>0.49193373633950943</v>
      </c>
      <c r="V52" s="23">
        <f t="shared" si="7"/>
        <v>203533982989.99753</v>
      </c>
      <c r="W52" s="23">
        <f t="shared" si="8"/>
        <v>74967512603.280136</v>
      </c>
      <c r="X52" s="23">
        <f t="shared" si="9"/>
        <v>236131549742.90399</v>
      </c>
      <c r="Y52" s="23">
        <f t="shared" si="10"/>
        <v>377810479588.64642</v>
      </c>
      <c r="Z52" s="23">
        <f t="shared" si="11"/>
        <v>8832728056412.0059</v>
      </c>
      <c r="AA52" s="23">
        <f t="shared" si="12"/>
        <v>4345116914861.5713</v>
      </c>
      <c r="AB52" s="32">
        <f t="shared" si="13"/>
        <v>4.684200378909293E-2</v>
      </c>
    </row>
    <row r="53" spans="1:28" ht="27.6">
      <c r="A53" t="s">
        <v>204</v>
      </c>
      <c r="B53" s="14" t="s">
        <v>206</v>
      </c>
      <c r="C53">
        <v>2050</v>
      </c>
      <c r="D53" s="10">
        <v>183893.236072253</v>
      </c>
      <c r="E53" s="10">
        <v>2588594.5423302101</v>
      </c>
      <c r="F53" s="10">
        <v>28211.060425697899</v>
      </c>
      <c r="G53" s="10">
        <v>95832.887588279205</v>
      </c>
      <c r="H53" s="10">
        <v>320712949.5</v>
      </c>
      <c r="I53" s="10">
        <v>38.286000000000001</v>
      </c>
      <c r="J53" s="23">
        <f>Calculation_Assumptions!$B$25*G53*(F53/G53)^Calculation_Assumptions!$B$26</f>
        <v>2449017.0701214601</v>
      </c>
      <c r="K53" s="23">
        <f>Calculation_Assumptions!$B$27*F53</f>
        <v>564221.20851395791</v>
      </c>
      <c r="L53" s="23">
        <f t="shared" si="0"/>
        <v>2449017.0701214601</v>
      </c>
      <c r="M53" s="23">
        <f t="shared" si="1"/>
        <v>86.810528677986596</v>
      </c>
      <c r="N53" s="23">
        <f>Calculation_Assumptions!$B$28*F53</f>
        <v>2821106.04256979</v>
      </c>
      <c r="O53" s="23">
        <f>Calculation_Assumptions!$B$29*F53</f>
        <v>4513769.6681116633</v>
      </c>
      <c r="P53" s="23">
        <f t="shared" si="2"/>
        <v>63966.386410736566</v>
      </c>
      <c r="Q53" s="23">
        <f t="shared" si="3"/>
        <v>450357674220.82306</v>
      </c>
      <c r="R53" s="23">
        <f t="shared" si="4"/>
        <v>165583038755.418</v>
      </c>
      <c r="S53" s="23">
        <f t="shared" si="5"/>
        <v>518782319471.14581</v>
      </c>
      <c r="T53" s="23">
        <f t="shared" si="6"/>
        <v>830051711153.83313</v>
      </c>
      <c r="U53" s="21">
        <f>1/(1+Calculation_Assumptions!$B$22)^(C53-Calculation_Assumptions!$B$21)</f>
        <v>0.47760556926165965</v>
      </c>
      <c r="V53" s="23">
        <f t="shared" si="7"/>
        <v>215093333367.59326</v>
      </c>
      <c r="W53" s="23">
        <f t="shared" si="8"/>
        <v>79083381484.856857</v>
      </c>
      <c r="X53" s="23">
        <f t="shared" si="9"/>
        <v>247773325013.90079</v>
      </c>
      <c r="Y53" s="23">
        <f t="shared" si="10"/>
        <v>396437320022.24115</v>
      </c>
      <c r="Z53" s="23">
        <f t="shared" si="11"/>
        <v>9047652397648.2988</v>
      </c>
      <c r="AA53" s="23">
        <f t="shared" si="12"/>
        <v>4321209173860.4355</v>
      </c>
      <c r="AB53" s="32">
        <f t="shared" si="13"/>
        <v>4.9776191041322693E-2</v>
      </c>
    </row>
    <row r="54" spans="1:28" ht="27.6">
      <c r="A54" t="s">
        <v>228</v>
      </c>
      <c r="B54" s="14" t="s">
        <v>230</v>
      </c>
      <c r="C54">
        <v>2025</v>
      </c>
      <c r="D54" s="10">
        <v>345.47449023198601</v>
      </c>
      <c r="E54" s="10">
        <v>4367.2884247587399</v>
      </c>
      <c r="F54" s="10">
        <v>13851.4910785419</v>
      </c>
      <c r="G54" s="10">
        <v>74136.370794952702</v>
      </c>
      <c r="H54" s="10">
        <v>285721235.5</v>
      </c>
      <c r="I54" s="10">
        <v>37.51</v>
      </c>
      <c r="J54" s="23">
        <f>Calculation_Assumptions!$B$25*G54*(F54/G54)^Calculation_Assumptions!$B$26</f>
        <v>957963.82972618227</v>
      </c>
      <c r="K54" s="23">
        <f>Calculation_Assumptions!$B$27*F54</f>
        <v>277029.82157083799</v>
      </c>
      <c r="L54" s="23">
        <f t="shared" si="0"/>
        <v>957963.82972618227</v>
      </c>
      <c r="M54" s="23">
        <f t="shared" si="1"/>
        <v>69.159617855886736</v>
      </c>
      <c r="N54" s="23">
        <f>Calculation_Assumptions!$B$28*F54</f>
        <v>1385149.10785419</v>
      </c>
      <c r="O54" s="23">
        <f>Calculation_Assumptions!$B$29*F54</f>
        <v>2216238.5725667039</v>
      </c>
      <c r="P54" s="23">
        <f t="shared" si="2"/>
        <v>25538.891754896889</v>
      </c>
      <c r="Q54" s="23">
        <f t="shared" si="3"/>
        <v>330952065.73533386</v>
      </c>
      <c r="R54" s="23">
        <f t="shared" si="4"/>
        <v>111535706.34232761</v>
      </c>
      <c r="S54" s="23">
        <f t="shared" si="5"/>
        <v>478533681.93121654</v>
      </c>
      <c r="T54" s="23">
        <f t="shared" si="6"/>
        <v>765653891.08994639</v>
      </c>
      <c r="U54" s="21">
        <f>1/(1+Calculation_Assumptions!$B$22)^(C54-Calculation_Assumptions!$B$21)</f>
        <v>1</v>
      </c>
      <c r="V54" s="23">
        <f t="shared" si="7"/>
        <v>330952065.73533386</v>
      </c>
      <c r="W54" s="23">
        <f t="shared" si="8"/>
        <v>111535706.34232761</v>
      </c>
      <c r="X54" s="23">
        <f t="shared" si="9"/>
        <v>478533681.93121654</v>
      </c>
      <c r="Y54" s="23">
        <f t="shared" si="10"/>
        <v>765653891.08994639</v>
      </c>
      <c r="Z54" s="23">
        <f t="shared" si="11"/>
        <v>3957665144478.2192</v>
      </c>
      <c r="AA54" s="23">
        <f t="shared" si="12"/>
        <v>3957665144478.2192</v>
      </c>
      <c r="AB54" s="32">
        <f t="shared" si="13"/>
        <v>8.3623058963713004E-5</v>
      </c>
    </row>
    <row r="55" spans="1:28" ht="27.6">
      <c r="A55" t="s">
        <v>228</v>
      </c>
      <c r="B55" s="14" t="s">
        <v>230</v>
      </c>
      <c r="C55">
        <v>2026</v>
      </c>
      <c r="D55" s="10">
        <v>649.12539183348599</v>
      </c>
      <c r="E55" s="10">
        <v>8326.7772778409908</v>
      </c>
      <c r="F55" s="10">
        <v>14370.1004216288</v>
      </c>
      <c r="G55" s="10">
        <v>75186.409743607393</v>
      </c>
      <c r="H55" s="10">
        <v>287886782.5</v>
      </c>
      <c r="I55" s="10">
        <v>37.588299999999997</v>
      </c>
      <c r="J55" s="23">
        <f>Calculation_Assumptions!$B$25*G55*(F55/G55)^Calculation_Assumptions!$B$26</f>
        <v>1005171.1466751626</v>
      </c>
      <c r="K55" s="23">
        <f>Calculation_Assumptions!$B$27*F55</f>
        <v>287402.00843257603</v>
      </c>
      <c r="L55" s="23">
        <f t="shared" si="0"/>
        <v>1005171.1466751626</v>
      </c>
      <c r="M55" s="23">
        <f t="shared" si="1"/>
        <v>69.948790696149501</v>
      </c>
      <c r="N55" s="23">
        <f>Calculation_Assumptions!$B$28*F55</f>
        <v>1437010.0421628801</v>
      </c>
      <c r="O55" s="23">
        <f>Calculation_Assumptions!$B$29*F55</f>
        <v>2299216.0674606082</v>
      </c>
      <c r="P55" s="23">
        <f t="shared" si="2"/>
        <v>26741.596365761758</v>
      </c>
      <c r="Q55" s="23">
        <f t="shared" si="3"/>
        <v>652482114.44522929</v>
      </c>
      <c r="R55" s="23">
        <f t="shared" si="4"/>
        <v>222671316.99162021</v>
      </c>
      <c r="S55" s="23">
        <f t="shared" si="5"/>
        <v>932799706.68763375</v>
      </c>
      <c r="T55" s="23">
        <f t="shared" si="6"/>
        <v>1492479530.7002141</v>
      </c>
      <c r="U55" s="21">
        <f>1/(1+Calculation_Assumptions!$B$22)^(C55-Calculation_Assumptions!$B$21)</f>
        <v>0.970873786407767</v>
      </c>
      <c r="V55" s="23">
        <f t="shared" si="7"/>
        <v>633477781.01478577</v>
      </c>
      <c r="W55" s="23">
        <f t="shared" si="8"/>
        <v>216185744.65205845</v>
      </c>
      <c r="X55" s="23">
        <f t="shared" si="9"/>
        <v>905630783.19187748</v>
      </c>
      <c r="Y55" s="23">
        <f t="shared" si="10"/>
        <v>1449009253.1070039</v>
      </c>
      <c r="Z55" s="23">
        <f t="shared" si="11"/>
        <v>4136961974584.6089</v>
      </c>
      <c r="AA55" s="23">
        <f t="shared" si="12"/>
        <v>4016467936489.9116</v>
      </c>
      <c r="AB55" s="32">
        <f t="shared" si="13"/>
        <v>1.5772011404836391E-4</v>
      </c>
    </row>
    <row r="56" spans="1:28" ht="27.6">
      <c r="A56" t="s">
        <v>228</v>
      </c>
      <c r="B56" s="14" t="s">
        <v>230</v>
      </c>
      <c r="C56">
        <v>2027</v>
      </c>
      <c r="D56" s="10">
        <v>924.58043347551097</v>
      </c>
      <c r="E56" s="10">
        <v>12006.727442541</v>
      </c>
      <c r="F56" s="10">
        <v>14908.1268548478</v>
      </c>
      <c r="G56" s="10">
        <v>76251.321038748298</v>
      </c>
      <c r="H56" s="10">
        <v>289986522</v>
      </c>
      <c r="I56" s="10">
        <v>37.6736</v>
      </c>
      <c r="J56" s="23">
        <f>Calculation_Assumptions!$B$25*G56*(F56/G56)^Calculation_Assumptions!$B$26</f>
        <v>1054704.7839969601</v>
      </c>
      <c r="K56" s="23">
        <f>Calculation_Assumptions!$B$27*F56</f>
        <v>298162.53709695599</v>
      </c>
      <c r="L56" s="23">
        <f t="shared" si="0"/>
        <v>1054704.7839969601</v>
      </c>
      <c r="M56" s="23">
        <f t="shared" si="1"/>
        <v>70.746968701436359</v>
      </c>
      <c r="N56" s="23">
        <f>Calculation_Assumptions!$B$28*F56</f>
        <v>1490812.68548478</v>
      </c>
      <c r="O56" s="23">
        <f>Calculation_Assumptions!$B$29*F56</f>
        <v>2385300.2967756479</v>
      </c>
      <c r="P56" s="23">
        <f t="shared" si="2"/>
        <v>27995.858744504378</v>
      </c>
      <c r="Q56" s="23">
        <f t="shared" si="3"/>
        <v>975159406.37660456</v>
      </c>
      <c r="R56" s="23">
        <f t="shared" si="4"/>
        <v>336138645.46514213</v>
      </c>
      <c r="S56" s="23">
        <f t="shared" si="5"/>
        <v>1378376238.9763086</v>
      </c>
      <c r="T56" s="23">
        <f t="shared" si="6"/>
        <v>2205401982.3620934</v>
      </c>
      <c r="U56" s="21">
        <f>1/(1+Calculation_Assumptions!$B$22)^(C56-Calculation_Assumptions!$B$21)</f>
        <v>0.94259590913375435</v>
      </c>
      <c r="V56" s="23">
        <f t="shared" si="7"/>
        <v>919181267.20388782</v>
      </c>
      <c r="W56" s="23">
        <f t="shared" si="8"/>
        <v>316842912.11720437</v>
      </c>
      <c r="X56" s="23">
        <f t="shared" si="9"/>
        <v>1299251804.1062386</v>
      </c>
      <c r="Y56" s="23">
        <f t="shared" si="10"/>
        <v>2078802886.5699816</v>
      </c>
      <c r="Z56" s="23">
        <f t="shared" si="11"/>
        <v>4323155856172.1123</v>
      </c>
      <c r="AA56" s="23">
        <f t="shared" si="12"/>
        <v>4074989024575.4663</v>
      </c>
      <c r="AB56" s="32">
        <f t="shared" si="13"/>
        <v>2.2556656267304877E-4</v>
      </c>
    </row>
    <row r="57" spans="1:28" ht="27.6">
      <c r="A57" t="s">
        <v>228</v>
      </c>
      <c r="B57" s="14" t="s">
        <v>230</v>
      </c>
      <c r="C57">
        <v>2028</v>
      </c>
      <c r="D57" s="10">
        <v>1182.61098451731</v>
      </c>
      <c r="E57" s="10">
        <v>15506.725580792599</v>
      </c>
      <c r="F57" s="10">
        <v>15466.2973673947</v>
      </c>
      <c r="G57" s="10">
        <v>77331.315326552096</v>
      </c>
      <c r="H57" s="10">
        <v>292016778.5</v>
      </c>
      <c r="I57" s="10">
        <v>36.834000000000003</v>
      </c>
      <c r="J57" s="23">
        <f>Calculation_Assumptions!$B$25*G57*(F57/G57)^Calculation_Assumptions!$B$26</f>
        <v>1106679.3799897758</v>
      </c>
      <c r="K57" s="23">
        <f>Calculation_Assumptions!$B$27*F57</f>
        <v>309325.94734789402</v>
      </c>
      <c r="L57" s="23">
        <f t="shared" si="0"/>
        <v>1106679.3799897758</v>
      </c>
      <c r="M57" s="23">
        <f t="shared" si="1"/>
        <v>71.554254628701486</v>
      </c>
      <c r="N57" s="23">
        <f>Calculation_Assumptions!$B$28*F57</f>
        <v>1546629.7367394699</v>
      </c>
      <c r="O57" s="23">
        <f>Calculation_Assumptions!$B$29*F57</f>
        <v>2474607.5787831522</v>
      </c>
      <c r="P57" s="23">
        <f t="shared" si="2"/>
        <v>30045.050225057712</v>
      </c>
      <c r="Q57" s="23">
        <f t="shared" si="3"/>
        <v>1308771191.1147151</v>
      </c>
      <c r="R57" s="23">
        <f t="shared" si="4"/>
        <v>465900348.90110087</v>
      </c>
      <c r="S57" s="23">
        <f t="shared" si="5"/>
        <v>1829061315.6492126</v>
      </c>
      <c r="T57" s="23">
        <f t="shared" si="6"/>
        <v>2926498105.0387406</v>
      </c>
      <c r="U57" s="21">
        <f>1/(1+Calculation_Assumptions!$B$22)^(C57-Calculation_Assumptions!$B$21)</f>
        <v>0.91514165935315961</v>
      </c>
      <c r="V57" s="23">
        <f t="shared" si="7"/>
        <v>1197711039.5503316</v>
      </c>
      <c r="W57" s="23">
        <f t="shared" si="8"/>
        <v>426364818.38656944</v>
      </c>
      <c r="X57" s="23">
        <f t="shared" si="9"/>
        <v>1673850207.4618936</v>
      </c>
      <c r="Y57" s="23">
        <f t="shared" si="10"/>
        <v>2678160331.9390302</v>
      </c>
      <c r="Z57" s="23">
        <f t="shared" si="11"/>
        <v>4516418332549.6309</v>
      </c>
      <c r="AA57" s="23">
        <f t="shared" si="12"/>
        <v>4133162567182.4995</v>
      </c>
      <c r="AB57" s="32">
        <f t="shared" si="13"/>
        <v>2.8978077200742409E-4</v>
      </c>
    </row>
    <row r="58" spans="1:28" ht="27.6">
      <c r="A58" t="s">
        <v>228</v>
      </c>
      <c r="B58" s="14" t="s">
        <v>230</v>
      </c>
      <c r="C58">
        <v>2029</v>
      </c>
      <c r="D58" s="10">
        <v>1430.6323108085701</v>
      </c>
      <c r="E58" s="10">
        <v>18897.2079945798</v>
      </c>
      <c r="F58" s="10">
        <v>16045.366167440099</v>
      </c>
      <c r="G58" s="10">
        <v>78426.606236706895</v>
      </c>
      <c r="H58" s="10">
        <v>293978109</v>
      </c>
      <c r="I58" s="10">
        <v>36.911799999999999</v>
      </c>
      <c r="J58" s="23">
        <f>Calculation_Assumptions!$B$25*G58*(F58/G58)^Calculation_Assumptions!$B$26</f>
        <v>1161215.2221906323</v>
      </c>
      <c r="K58" s="23">
        <f>Calculation_Assumptions!$B$27*F58</f>
        <v>320907.32334880199</v>
      </c>
      <c r="L58" s="23">
        <f t="shared" si="0"/>
        <v>1161215.2221906323</v>
      </c>
      <c r="M58" s="23">
        <f t="shared" si="1"/>
        <v>72.370752407446872</v>
      </c>
      <c r="N58" s="23">
        <f>Calculation_Assumptions!$B$28*F58</f>
        <v>1604536.61674401</v>
      </c>
      <c r="O58" s="23">
        <f>Calculation_Assumptions!$B$29*F58</f>
        <v>2567258.5867904159</v>
      </c>
      <c r="P58" s="23">
        <f t="shared" si="2"/>
        <v>31459.187094388035</v>
      </c>
      <c r="Q58" s="23">
        <f t="shared" si="3"/>
        <v>1661272016.6686714</v>
      </c>
      <c r="R58" s="23">
        <f t="shared" si="4"/>
        <v>594490801.86305118</v>
      </c>
      <c r="S58" s="23">
        <f t="shared" si="5"/>
        <v>2295501927.7894483</v>
      </c>
      <c r="T58" s="23">
        <f t="shared" si="6"/>
        <v>3672803084.4631166</v>
      </c>
      <c r="U58" s="21">
        <f>1/(1+Calculation_Assumptions!$B$22)^(C58-Calculation_Assumptions!$B$21)</f>
        <v>0.888487047915689</v>
      </c>
      <c r="V58" s="23">
        <f t="shared" si="7"/>
        <v>1476018669.874891</v>
      </c>
      <c r="W58" s="23">
        <f t="shared" si="8"/>
        <v>528197377.56033313</v>
      </c>
      <c r="X58" s="23">
        <f t="shared" si="9"/>
        <v>2039523731.3064201</v>
      </c>
      <c r="Y58" s="23">
        <f t="shared" si="10"/>
        <v>3263237970.0902715</v>
      </c>
      <c r="Z58" s="23">
        <f t="shared" si="11"/>
        <v>4716986404116.6182</v>
      </c>
      <c r="AA58" s="23">
        <f t="shared" si="12"/>
        <v>4190981325252.0151</v>
      </c>
      <c r="AB58" s="32">
        <f t="shared" si="13"/>
        <v>3.5218927390141353E-4</v>
      </c>
    </row>
    <row r="59" spans="1:28" ht="27.6">
      <c r="A59" t="s">
        <v>228</v>
      </c>
      <c r="B59" s="14" t="s">
        <v>230</v>
      </c>
      <c r="C59">
        <v>2030</v>
      </c>
      <c r="D59" s="10">
        <v>1672.8086235947801</v>
      </c>
      <c r="E59" s="10">
        <v>22211.244414499201</v>
      </c>
      <c r="F59" s="10">
        <v>16646.115701226699</v>
      </c>
      <c r="G59" s="10">
        <v>79537.410424669099</v>
      </c>
      <c r="H59" s="10">
        <v>295876648</v>
      </c>
      <c r="I59" s="10">
        <v>36.992699999999999</v>
      </c>
      <c r="J59" s="23">
        <f>Calculation_Assumptions!$B$25*G59*(F59/G59)^Calculation_Assumptions!$B$26</f>
        <v>1218438.5257631587</v>
      </c>
      <c r="K59" s="23">
        <f>Calculation_Assumptions!$B$27*F59</f>
        <v>332922.31402453396</v>
      </c>
      <c r="L59" s="23">
        <f t="shared" si="0"/>
        <v>1218438.5257631587</v>
      </c>
      <c r="M59" s="23">
        <f t="shared" si="1"/>
        <v>73.196567153102777</v>
      </c>
      <c r="N59" s="23">
        <f>Calculation_Assumptions!$B$28*F59</f>
        <v>1664611.5701226699</v>
      </c>
      <c r="O59" s="23">
        <f>Calculation_Assumptions!$B$29*F59</f>
        <v>2663378.5121962717</v>
      </c>
      <c r="P59" s="23">
        <f t="shared" si="2"/>
        <v>32937.269400804988</v>
      </c>
      <c r="Q59" s="23">
        <f t="shared" si="3"/>
        <v>2038214473.2167225</v>
      </c>
      <c r="R59" s="23">
        <f t="shared" si="4"/>
        <v>731577741.00748515</v>
      </c>
      <c r="S59" s="23">
        <f t="shared" si="5"/>
        <v>2784576589.4368491</v>
      </c>
      <c r="T59" s="23">
        <f t="shared" si="6"/>
        <v>4455322543.098958</v>
      </c>
      <c r="U59" s="21">
        <f>1/(1+Calculation_Assumptions!$B$22)^(C59-Calculation_Assumptions!$B$21)</f>
        <v>0.86260878438416411</v>
      </c>
      <c r="V59" s="23">
        <f t="shared" si="7"/>
        <v>1758181709.0556865</v>
      </c>
      <c r="W59" s="23">
        <f t="shared" si="8"/>
        <v>631065385.85297966</v>
      </c>
      <c r="X59" s="23">
        <f t="shared" si="9"/>
        <v>2402000226.8387222</v>
      </c>
      <c r="Y59" s="23">
        <f t="shared" si="10"/>
        <v>3843200362.9419546</v>
      </c>
      <c r="Z59" s="23">
        <f t="shared" si="11"/>
        <v>4925196915899.125</v>
      </c>
      <c r="AA59" s="23">
        <f t="shared" si="12"/>
        <v>4248518124476.3784</v>
      </c>
      <c r="AB59" s="32">
        <f t="shared" si="13"/>
        <v>4.1383410816268527E-4</v>
      </c>
    </row>
    <row r="60" spans="1:28" ht="27.6">
      <c r="A60" t="s">
        <v>228</v>
      </c>
      <c r="B60" s="14" t="s">
        <v>230</v>
      </c>
      <c r="C60">
        <v>2031</v>
      </c>
      <c r="D60" s="10">
        <v>1909.25378704166</v>
      </c>
      <c r="E60" s="10">
        <v>25487.568579586699</v>
      </c>
      <c r="F60" s="10">
        <v>17161.073466098602</v>
      </c>
      <c r="G60" s="10">
        <v>80420.156798629294</v>
      </c>
      <c r="H60" s="10">
        <v>297719748</v>
      </c>
      <c r="I60" s="10">
        <v>37.089500000000001</v>
      </c>
      <c r="J60" s="23">
        <f>Calculation_Assumptions!$B$25*G60*(F60/G60)^Calculation_Assumptions!$B$26</f>
        <v>1268394.0633523338</v>
      </c>
      <c r="K60" s="23">
        <f>Calculation_Assumptions!$B$27*F60</f>
        <v>343221.46932197205</v>
      </c>
      <c r="L60" s="23">
        <f t="shared" si="0"/>
        <v>1268394.0633523338</v>
      </c>
      <c r="M60" s="23">
        <f t="shared" si="1"/>
        <v>73.911114351792961</v>
      </c>
      <c r="N60" s="23">
        <f>Calculation_Assumptions!$B$28*F60</f>
        <v>1716107.3466098602</v>
      </c>
      <c r="O60" s="23">
        <f>Calculation_Assumptions!$B$29*F60</f>
        <v>2745771.7545757764</v>
      </c>
      <c r="P60" s="23">
        <f t="shared" si="2"/>
        <v>34198.197963098282</v>
      </c>
      <c r="Q60" s="23">
        <f t="shared" si="3"/>
        <v>2421686168.9166026</v>
      </c>
      <c r="R60" s="23">
        <f t="shared" si="4"/>
        <v>871628915.88274968</v>
      </c>
      <c r="S60" s="23">
        <f t="shared" si="5"/>
        <v>3276484450.48489</v>
      </c>
      <c r="T60" s="23">
        <f t="shared" si="6"/>
        <v>5242375120.7758245</v>
      </c>
      <c r="U60" s="21">
        <f>1/(1+Calculation_Assumptions!$B$22)^(C60-Calculation_Assumptions!$B$21)</f>
        <v>0.83748425668365445</v>
      </c>
      <c r="V60" s="23">
        <f t="shared" si="7"/>
        <v>2028124041.0962079</v>
      </c>
      <c r="W60" s="23">
        <f t="shared" si="8"/>
        <v>729975494.72204423</v>
      </c>
      <c r="X60" s="23">
        <f t="shared" si="9"/>
        <v>2744004144.54989</v>
      </c>
      <c r="Y60" s="23">
        <f t="shared" si="10"/>
        <v>4390406631.2798243</v>
      </c>
      <c r="Z60" s="23">
        <f t="shared" si="11"/>
        <v>5109190467736.3623</v>
      </c>
      <c r="AA60" s="23">
        <f t="shared" si="12"/>
        <v>4278866581127.4004</v>
      </c>
      <c r="AB60" s="32">
        <f t="shared" si="13"/>
        <v>4.7398627712337679E-4</v>
      </c>
    </row>
    <row r="61" spans="1:28" ht="27.6">
      <c r="A61" t="s">
        <v>228</v>
      </c>
      <c r="B61" s="14" t="s">
        <v>230</v>
      </c>
      <c r="C61">
        <v>2032</v>
      </c>
      <c r="D61" s="10">
        <v>2144.8669815056901</v>
      </c>
      <c r="E61" s="10">
        <v>28751.152843546301</v>
      </c>
      <c r="F61" s="10">
        <v>17691.9617642167</v>
      </c>
      <c r="G61" s="10">
        <v>81312.700337930903</v>
      </c>
      <c r="H61" s="10">
        <v>299510661.5</v>
      </c>
      <c r="I61" s="10">
        <v>37.190399999999997</v>
      </c>
      <c r="J61" s="23">
        <f>Calculation_Assumptions!$B$25*G61*(F61/G61)^Calculation_Assumptions!$B$26</f>
        <v>1320397.7598621484</v>
      </c>
      <c r="K61" s="23">
        <f>Calculation_Assumptions!$B$27*F61</f>
        <v>353839.23528433399</v>
      </c>
      <c r="L61" s="23">
        <f t="shared" si="0"/>
        <v>1320397.7598621484</v>
      </c>
      <c r="M61" s="23">
        <f t="shared" si="1"/>
        <v>74.632636982787886</v>
      </c>
      <c r="N61" s="23">
        <f>Calculation_Assumptions!$B$28*F61</f>
        <v>1769196.17642167</v>
      </c>
      <c r="O61" s="23">
        <f>Calculation_Assumptions!$B$29*F61</f>
        <v>2830713.8822746719</v>
      </c>
      <c r="P61" s="23">
        <f t="shared" si="2"/>
        <v>35503.725688945226</v>
      </c>
      <c r="Q61" s="23">
        <f t="shared" si="3"/>
        <v>2832077557.5824013</v>
      </c>
      <c r="R61" s="23">
        <f t="shared" si="4"/>
        <v>1020773043.7982054</v>
      </c>
      <c r="S61" s="23">
        <f t="shared" si="5"/>
        <v>3794690462.6129556</v>
      </c>
      <c r="T61" s="23">
        <f t="shared" si="6"/>
        <v>6071504740.1807289</v>
      </c>
      <c r="U61" s="21">
        <f>1/(1+Calculation_Assumptions!$B$22)^(C61-Calculation_Assumptions!$B$21)</f>
        <v>0.81309151134335378</v>
      </c>
      <c r="V61" s="23">
        <f t="shared" si="7"/>
        <v>2302738221.5362687</v>
      </c>
      <c r="W61" s="23">
        <f t="shared" si="8"/>
        <v>829981896.92043829</v>
      </c>
      <c r="X61" s="23">
        <f t="shared" si="9"/>
        <v>3085430603.3261786</v>
      </c>
      <c r="Y61" s="23">
        <f t="shared" si="10"/>
        <v>4936688965.3218851</v>
      </c>
      <c r="Z61" s="23">
        <f t="shared" si="11"/>
        <v>5298931171233.251</v>
      </c>
      <c r="AA61" s="23">
        <f t="shared" si="12"/>
        <v>4308515954522.4517</v>
      </c>
      <c r="AB61" s="32">
        <f t="shared" si="13"/>
        <v>5.3446203886495767E-4</v>
      </c>
    </row>
    <row r="62" spans="1:28" ht="27.6">
      <c r="A62" t="s">
        <v>228</v>
      </c>
      <c r="B62" s="14" t="s">
        <v>230</v>
      </c>
      <c r="C62">
        <v>2033</v>
      </c>
      <c r="D62" s="10">
        <v>2380.8916146603101</v>
      </c>
      <c r="E62" s="10">
        <v>32009.326555618001</v>
      </c>
      <c r="F62" s="10">
        <v>18239.2734163655</v>
      </c>
      <c r="G62" s="10">
        <v>82215.149776465405</v>
      </c>
      <c r="H62" s="10">
        <v>301250984.5</v>
      </c>
      <c r="I62" s="10">
        <v>37.297499999999999</v>
      </c>
      <c r="J62" s="23">
        <f>Calculation_Assumptions!$B$25*G62*(F62/G62)^Calculation_Assumptions!$B$26</f>
        <v>1374533.5890654537</v>
      </c>
      <c r="K62" s="23">
        <f>Calculation_Assumptions!$B$27*F62</f>
        <v>364785.46832730999</v>
      </c>
      <c r="L62" s="23">
        <f t="shared" si="0"/>
        <v>1374533.5890654537</v>
      </c>
      <c r="M62" s="23">
        <f t="shared" si="1"/>
        <v>75.361203140478722</v>
      </c>
      <c r="N62" s="23">
        <f>Calculation_Assumptions!$B$28*F62</f>
        <v>1823927.3416365501</v>
      </c>
      <c r="O62" s="23">
        <f>Calculation_Assumptions!$B$29*F62</f>
        <v>2918283.74661848</v>
      </c>
      <c r="P62" s="23">
        <f t="shared" si="2"/>
        <v>36853.23651894775</v>
      </c>
      <c r="Q62" s="23">
        <f t="shared" si="3"/>
        <v>3272615496.2748795</v>
      </c>
      <c r="R62" s="23">
        <f t="shared" si="4"/>
        <v>1179647282.3664253</v>
      </c>
      <c r="S62" s="23">
        <f t="shared" si="5"/>
        <v>4342573313.4521332</v>
      </c>
      <c r="T62" s="23">
        <f t="shared" si="6"/>
        <v>6948117301.5234118</v>
      </c>
      <c r="U62" s="21">
        <f>1/(1+Calculation_Assumptions!$B$22)^(C62-Calculation_Assumptions!$B$21)</f>
        <v>0.78940923431393573</v>
      </c>
      <c r="V62" s="23">
        <f t="shared" si="7"/>
        <v>2583432893.1182733</v>
      </c>
      <c r="W62" s="23">
        <f t="shared" si="8"/>
        <v>931224457.93339491</v>
      </c>
      <c r="X62" s="23">
        <f t="shared" si="9"/>
        <v>3428067474.3243794</v>
      </c>
      <c r="Y62" s="23">
        <f t="shared" si="10"/>
        <v>5484907958.9190054</v>
      </c>
      <c r="Z62" s="23">
        <f t="shared" si="11"/>
        <v>5494599073244.7852</v>
      </c>
      <c r="AA62" s="23">
        <f t="shared" si="12"/>
        <v>4337487247272.2266</v>
      </c>
      <c r="AB62" s="32">
        <f t="shared" si="13"/>
        <v>5.9560587636146964E-4</v>
      </c>
    </row>
    <row r="63" spans="1:28" ht="27.6">
      <c r="A63" t="s">
        <v>228</v>
      </c>
      <c r="B63" s="14" t="s">
        <v>230</v>
      </c>
      <c r="C63">
        <v>2034</v>
      </c>
      <c r="D63" s="10">
        <v>2620.9403772857499</v>
      </c>
      <c r="E63" s="10">
        <v>35331.5383106585</v>
      </c>
      <c r="F63" s="10">
        <v>18803.5164890413</v>
      </c>
      <c r="G63" s="10">
        <v>83127.615054908398</v>
      </c>
      <c r="H63" s="10">
        <v>302938573</v>
      </c>
      <c r="I63" s="10">
        <v>37.406399999999998</v>
      </c>
      <c r="J63" s="23">
        <f>Calculation_Assumptions!$B$25*G63*(F63/G63)^Calculation_Assumptions!$B$26</f>
        <v>1430888.9676292725</v>
      </c>
      <c r="K63" s="23">
        <f>Calculation_Assumptions!$B$27*F63</f>
        <v>376070.329780826</v>
      </c>
      <c r="L63" s="23">
        <f t="shared" si="0"/>
        <v>1430888.9676292725</v>
      </c>
      <c r="M63" s="23">
        <f t="shared" si="1"/>
        <v>76.096881583994957</v>
      </c>
      <c r="N63" s="23">
        <f>Calculation_Assumptions!$B$28*F63</f>
        <v>1880351.6489041299</v>
      </c>
      <c r="O63" s="23">
        <f>Calculation_Assumptions!$B$29*F63</f>
        <v>3008562.638246608</v>
      </c>
      <c r="P63" s="23">
        <f t="shared" si="2"/>
        <v>38252.517420261574</v>
      </c>
      <c r="Q63" s="23">
        <f t="shared" si="3"/>
        <v>3750274670.6722827</v>
      </c>
      <c r="R63" s="23">
        <f t="shared" si="4"/>
        <v>1351520284.7131035</v>
      </c>
      <c r="S63" s="23">
        <f t="shared" si="5"/>
        <v>4928289560.1086721</v>
      </c>
      <c r="T63" s="23">
        <f t="shared" si="6"/>
        <v>7885263296.1738758</v>
      </c>
      <c r="U63" s="21">
        <f>1/(1+Calculation_Assumptions!$B$22)^(C63-Calculation_Assumptions!$B$21)</f>
        <v>0.76641673234362695</v>
      </c>
      <c r="V63" s="23">
        <f t="shared" si="7"/>
        <v>2874273258.4877224</v>
      </c>
      <c r="W63" s="23">
        <f t="shared" si="8"/>
        <v>1035827760.3059452</v>
      </c>
      <c r="X63" s="23">
        <f t="shared" si="9"/>
        <v>3777123580.7016993</v>
      </c>
      <c r="Y63" s="23">
        <f t="shared" si="10"/>
        <v>6043397729.1227188</v>
      </c>
      <c r="Z63" s="23">
        <f t="shared" si="11"/>
        <v>5696310452572.1416</v>
      </c>
      <c r="AA63" s="23">
        <f t="shared" si="12"/>
        <v>4365747643475.1875</v>
      </c>
      <c r="AB63" s="32">
        <f t="shared" si="13"/>
        <v>6.58369079757383E-4</v>
      </c>
    </row>
    <row r="64" spans="1:28" ht="27.6">
      <c r="A64" t="s">
        <v>228</v>
      </c>
      <c r="B64" s="14" t="s">
        <v>230</v>
      </c>
      <c r="C64">
        <v>2035</v>
      </c>
      <c r="D64" s="10">
        <v>2863.6337225160801</v>
      </c>
      <c r="E64" s="10">
        <v>38683.348071886299</v>
      </c>
      <c r="F64" s="10">
        <v>19385.2147660882</v>
      </c>
      <c r="G64" s="10">
        <v>84050.207334112507</v>
      </c>
      <c r="H64" s="10">
        <v>304566622</v>
      </c>
      <c r="I64" s="10">
        <v>37.517899999999997</v>
      </c>
      <c r="J64" s="23">
        <f>Calculation_Assumptions!$B$25*G64*(F64/G64)^Calculation_Assumptions!$B$26</f>
        <v>1489554.8962722896</v>
      </c>
      <c r="K64" s="23">
        <f>Calculation_Assumptions!$B$27*F64</f>
        <v>387704.29532176402</v>
      </c>
      <c r="L64" s="23">
        <f t="shared" si="0"/>
        <v>1489554.8962722896</v>
      </c>
      <c r="M64" s="23">
        <f t="shared" si="1"/>
        <v>76.839741743695484</v>
      </c>
      <c r="N64" s="23">
        <f>Calculation_Assumptions!$B$28*F64</f>
        <v>1938521.47660882</v>
      </c>
      <c r="O64" s="23">
        <f>Calculation_Assumptions!$B$29*F64</f>
        <v>3101634.3625741121</v>
      </c>
      <c r="P64" s="23">
        <f t="shared" si="2"/>
        <v>39702.512567928636</v>
      </c>
      <c r="Q64" s="23">
        <f t="shared" si="3"/>
        <v>4265539632.5042701</v>
      </c>
      <c r="R64" s="23">
        <f t="shared" si="4"/>
        <v>1535826112.9936237</v>
      </c>
      <c r="S64" s="23">
        <f t="shared" si="5"/>
        <v>5551215472.2386837</v>
      </c>
      <c r="T64" s="23">
        <f t="shared" si="6"/>
        <v>8881944755.5818939</v>
      </c>
      <c r="U64" s="21">
        <f>1/(1+Calculation_Assumptions!$B$22)^(C64-Calculation_Assumptions!$B$21)</f>
        <v>0.74409391489672516</v>
      </c>
      <c r="V64" s="23">
        <f t="shared" si="7"/>
        <v>3173962084.2972407</v>
      </c>
      <c r="W64" s="23">
        <f t="shared" si="8"/>
        <v>1142798865.0180457</v>
      </c>
      <c r="X64" s="23">
        <f t="shared" si="9"/>
        <v>4130625653.1733551</v>
      </c>
      <c r="Y64" s="23">
        <f t="shared" si="10"/>
        <v>6609001045.0773678</v>
      </c>
      <c r="Z64" s="23">
        <f t="shared" si="11"/>
        <v>5904089378052.0029</v>
      </c>
      <c r="AA64" s="23">
        <f t="shared" si="12"/>
        <v>4393196979214.8862</v>
      </c>
      <c r="AB64" s="32">
        <f t="shared" si="13"/>
        <v>7.2247206289950227E-4</v>
      </c>
    </row>
    <row r="65" spans="1:28" ht="27.6">
      <c r="A65" t="s">
        <v>228</v>
      </c>
      <c r="B65" s="14" t="s">
        <v>230</v>
      </c>
      <c r="C65">
        <v>2036</v>
      </c>
      <c r="D65" s="10">
        <v>3112.9996367925301</v>
      </c>
      <c r="E65" s="10">
        <v>42101.303757904301</v>
      </c>
      <c r="F65" s="10">
        <v>19931.358148438001</v>
      </c>
      <c r="G65" s="10">
        <v>84847.856806891301</v>
      </c>
      <c r="H65" s="10">
        <v>306135098</v>
      </c>
      <c r="I65" s="10">
        <v>37.6267</v>
      </c>
      <c r="J65" s="23">
        <f>Calculation_Assumptions!$B$25*G65*(F65/G65)^Calculation_Assumptions!$B$26</f>
        <v>1545627.6698162202</v>
      </c>
      <c r="K65" s="23">
        <f>Calculation_Assumptions!$B$27*F65</f>
        <v>398627.16296876001</v>
      </c>
      <c r="L65" s="23">
        <f t="shared" si="0"/>
        <v>1545627.6698162202</v>
      </c>
      <c r="M65" s="23">
        <f t="shared" si="1"/>
        <v>77.547533806036668</v>
      </c>
      <c r="N65" s="23">
        <f>Calculation_Assumptions!$B$28*F65</f>
        <v>1993135.8148438002</v>
      </c>
      <c r="O65" s="23">
        <f>Calculation_Assumptions!$B$29*F65</f>
        <v>3189017.3037500801</v>
      </c>
      <c r="P65" s="23">
        <f t="shared" si="2"/>
        <v>41077.949164189798</v>
      </c>
      <c r="Q65" s="23">
        <f t="shared" si="3"/>
        <v>4811538374.7543783</v>
      </c>
      <c r="R65" s="23">
        <f t="shared" si="4"/>
        <v>1729435215.5133059</v>
      </c>
      <c r="S65" s="23">
        <f t="shared" si="5"/>
        <v>6204631067.6869335</v>
      </c>
      <c r="T65" s="23">
        <f t="shared" si="6"/>
        <v>9927409708.2990932</v>
      </c>
      <c r="U65" s="21">
        <f>1/(1+Calculation_Assumptions!$B$22)^(C65-Calculation_Assumptions!$B$21)</f>
        <v>0.72242127659876232</v>
      </c>
      <c r="V65" s="23">
        <f t="shared" si="7"/>
        <v>3475957695.0939922</v>
      </c>
      <c r="W65" s="23">
        <f t="shared" si="8"/>
        <v>1249380796.1859782</v>
      </c>
      <c r="X65" s="23">
        <f t="shared" si="9"/>
        <v>4482357496.7427359</v>
      </c>
      <c r="Y65" s="23">
        <f t="shared" si="10"/>
        <v>7171771994.7883778</v>
      </c>
      <c r="Z65" s="23">
        <f t="shared" si="11"/>
        <v>6101688280045.166</v>
      </c>
      <c r="AA65" s="23">
        <f t="shared" si="12"/>
        <v>4407989436677.9355</v>
      </c>
      <c r="AB65" s="32">
        <f t="shared" si="13"/>
        <v>7.8855853559250694E-4</v>
      </c>
    </row>
    <row r="66" spans="1:28" ht="27.6">
      <c r="A66" t="s">
        <v>228</v>
      </c>
      <c r="B66" s="14" t="s">
        <v>230</v>
      </c>
      <c r="C66">
        <v>2037</v>
      </c>
      <c r="D66" s="10">
        <v>3367.5178774604001</v>
      </c>
      <c r="E66" s="10">
        <v>45564.8997495851</v>
      </c>
      <c r="F66" s="10">
        <v>20492.888133292901</v>
      </c>
      <c r="G66" s="10">
        <v>85653.076096588004</v>
      </c>
      <c r="H66" s="10">
        <v>307646417.5</v>
      </c>
      <c r="I66" s="10">
        <v>37.736899999999999</v>
      </c>
      <c r="J66" s="23">
        <f>Calculation_Assumptions!$B$25*G66*(F66/G66)^Calculation_Assumptions!$B$26</f>
        <v>1603811.2456815364</v>
      </c>
      <c r="K66" s="23">
        <f>Calculation_Assumptions!$B$27*F66</f>
        <v>409857.76266585803</v>
      </c>
      <c r="L66" s="23">
        <f t="shared" ref="L66:L129" si="14">MAX(J66,K66)</f>
        <v>1603811.2456815364</v>
      </c>
      <c r="M66" s="23">
        <f t="shared" ref="M66:M129" si="15">IF(F66=0,"",L66/F66)</f>
        <v>78.261845536353292</v>
      </c>
      <c r="N66" s="23">
        <f>Calculation_Assumptions!$B$28*F66</f>
        <v>2049288.8133292901</v>
      </c>
      <c r="O66" s="23">
        <f>Calculation_Assumptions!$B$29*F66</f>
        <v>3278862.1013268642</v>
      </c>
      <c r="P66" s="23">
        <f t="shared" ref="P66:P129" si="16">IF(I66=0,"",L66/I66)</f>
        <v>42499.814390729931</v>
      </c>
      <c r="Q66" s="23">
        <f t="shared" ref="Q66:Q129" si="17">L66*D66</f>
        <v>5400863041.9046078</v>
      </c>
      <c r="R66" s="23">
        <f t="shared" ref="R66:R129" si="18">P66*E66</f>
        <v>1936499782.0895834</v>
      </c>
      <c r="S66" s="23">
        <f t="shared" ref="S66:S129" si="19">N66*D66</f>
        <v>6901016714.9659929</v>
      </c>
      <c r="T66" s="23">
        <f t="shared" ref="T66:T129" si="20">O66*D66</f>
        <v>11041626743.945589</v>
      </c>
      <c r="U66" s="21">
        <f>1/(1+Calculation_Assumptions!$B$22)^(C66-Calculation_Assumptions!$B$21)</f>
        <v>0.70137988019297326</v>
      </c>
      <c r="V66" s="23">
        <f t="shared" ref="V66:V129" si="21">Q66*U66</f>
        <v>3788056673.269711</v>
      </c>
      <c r="W66" s="23">
        <f t="shared" ref="W66:W129" si="22">R66*U66</f>
        <v>1358221985.1557109</v>
      </c>
      <c r="X66" s="23">
        <f t="shared" ref="X66:X129" si="23">S66*U66</f>
        <v>4840234276.7525539</v>
      </c>
      <c r="Y66" s="23">
        <f t="shared" ref="Y66:Y129" si="24">T66*U66</f>
        <v>7744374842.8040867</v>
      </c>
      <c r="Z66" s="23">
        <f t="shared" ref="Z66:Z129" si="25">H66*F66</f>
        <v>6304563618435.8232</v>
      </c>
      <c r="AA66" s="23">
        <f t="shared" ref="AA66:AA129" si="26">Z66*U66</f>
        <v>4421894075367.4961</v>
      </c>
      <c r="AB66" s="32">
        <f t="shared" ref="AB66:AB129" si="27">IF(Z66=0,"",Q66/Z66)</f>
        <v>8.5665929773654566E-4</v>
      </c>
    </row>
    <row r="67" spans="1:28" ht="27.6">
      <c r="A67" t="s">
        <v>228</v>
      </c>
      <c r="B67" s="14" t="s">
        <v>230</v>
      </c>
      <c r="C67">
        <v>2038</v>
      </c>
      <c r="D67" s="10">
        <v>3626.9949856257299</v>
      </c>
      <c r="E67" s="10">
        <v>49073.752384531603</v>
      </c>
      <c r="F67" s="10">
        <v>21070.238210363499</v>
      </c>
      <c r="G67" s="10">
        <v>86465.937041936297</v>
      </c>
      <c r="H67" s="10">
        <v>309096448</v>
      </c>
      <c r="I67" s="10">
        <v>37.849600000000002</v>
      </c>
      <c r="J67" s="23">
        <f>Calculation_Assumptions!$B$25*G67*(F67/G67)^Calculation_Assumptions!$B$26</f>
        <v>1664185.0828669602</v>
      </c>
      <c r="K67" s="23">
        <f>Calculation_Assumptions!$B$27*F67</f>
        <v>421404.76420727</v>
      </c>
      <c r="L67" s="23">
        <f t="shared" si="14"/>
        <v>1664185.0828669602</v>
      </c>
      <c r="M67" s="23">
        <f t="shared" si="15"/>
        <v>78.9827369891064</v>
      </c>
      <c r="N67" s="23">
        <f>Calculation_Assumptions!$B$28*F67</f>
        <v>2107023.82103635</v>
      </c>
      <c r="O67" s="23">
        <f>Calculation_Assumptions!$B$29*F67</f>
        <v>3371238.11365816</v>
      </c>
      <c r="P67" s="23">
        <f t="shared" si="16"/>
        <v>43968.366452141112</v>
      </c>
      <c r="Q67" s="23">
        <f t="shared" si="17"/>
        <v>6035990950.7116041</v>
      </c>
      <c r="R67" s="23">
        <f t="shared" si="18"/>
        <v>2157692728.0247192</v>
      </c>
      <c r="S67" s="23">
        <f t="shared" si="19"/>
        <v>7642164833.4928064</v>
      </c>
      <c r="T67" s="23">
        <f t="shared" si="20"/>
        <v>12227463733.588491</v>
      </c>
      <c r="U67" s="21">
        <f>1/(1+Calculation_Assumptions!$B$22)^(C67-Calculation_Assumptions!$B$21)</f>
        <v>0.68095133999317792</v>
      </c>
      <c r="V67" s="23">
        <f t="shared" si="21"/>
        <v>4110216126.0737629</v>
      </c>
      <c r="W67" s="23">
        <f t="shared" si="22"/>
        <v>1469283754.4419682</v>
      </c>
      <c r="X67" s="23">
        <f t="shared" si="23"/>
        <v>5203942383.8156681</v>
      </c>
      <c r="Y67" s="23">
        <f t="shared" si="24"/>
        <v>8326307814.1050692</v>
      </c>
      <c r="Z67" s="23">
        <f t="shared" si="25"/>
        <v>6512735789337.2344</v>
      </c>
      <c r="AA67" s="23">
        <f t="shared" si="26"/>
        <v>4434856162770.7168</v>
      </c>
      <c r="AB67" s="32">
        <f t="shared" si="27"/>
        <v>9.2679806857723823E-4</v>
      </c>
    </row>
    <row r="68" spans="1:28" ht="27.6">
      <c r="A68" t="s">
        <v>228</v>
      </c>
      <c r="B68" s="14" t="s">
        <v>230</v>
      </c>
      <c r="C68">
        <v>2039</v>
      </c>
      <c r="D68" s="10">
        <v>3896.75887148219</v>
      </c>
      <c r="E68" s="10">
        <v>52696.198648801801</v>
      </c>
      <c r="F68" s="10">
        <v>21663.854082149101</v>
      </c>
      <c r="G68" s="10">
        <v>87286.512163430903</v>
      </c>
      <c r="H68" s="10">
        <v>310481120</v>
      </c>
      <c r="I68" s="10">
        <v>37.958199999999998</v>
      </c>
      <c r="J68" s="23">
        <f>Calculation_Assumptions!$B$25*G68*(F68/G68)^Calculation_Assumptions!$B$26</f>
        <v>1726831.6315240795</v>
      </c>
      <c r="K68" s="23">
        <f>Calculation_Assumptions!$B$27*F68</f>
        <v>433277.08164298203</v>
      </c>
      <c r="L68" s="23">
        <f t="shared" si="14"/>
        <v>1726831.6315240795</v>
      </c>
      <c r="M68" s="23">
        <f t="shared" si="15"/>
        <v>79.710268771934693</v>
      </c>
      <c r="N68" s="23">
        <f>Calculation_Assumptions!$B$28*F68</f>
        <v>2166385.40821491</v>
      </c>
      <c r="O68" s="23">
        <f>Calculation_Assumptions!$B$29*F68</f>
        <v>3466216.6531438562</v>
      </c>
      <c r="P68" s="23">
        <f t="shared" si="16"/>
        <v>45492.979949630899</v>
      </c>
      <c r="Q68" s="23">
        <f t="shared" si="17"/>
        <v>6729046479.6975212</v>
      </c>
      <c r="R68" s="23">
        <f t="shared" si="18"/>
        <v>2397307108.5517073</v>
      </c>
      <c r="S68" s="23">
        <f t="shared" si="19"/>
        <v>8441881558.5110159</v>
      </c>
      <c r="T68" s="23">
        <f t="shared" si="20"/>
        <v>13507010493.617626</v>
      </c>
      <c r="U68" s="21">
        <f>1/(1+Calculation_Assumptions!$B$22)^(C68-Calculation_Assumptions!$B$21)</f>
        <v>0.66111780581861923</v>
      </c>
      <c r="V68" s="23">
        <f t="shared" si="21"/>
        <v>4448692443.9091291</v>
      </c>
      <c r="W68" s="23">
        <f t="shared" si="22"/>
        <v>1584902415.4790831</v>
      </c>
      <c r="X68" s="23">
        <f t="shared" si="23"/>
        <v>5581078212.9434681</v>
      </c>
      <c r="Y68" s="23">
        <f t="shared" si="24"/>
        <v>8929725140.7095509</v>
      </c>
      <c r="Z68" s="23">
        <f t="shared" si="25"/>
        <v>6726217678942.2246</v>
      </c>
      <c r="AA68" s="23">
        <f t="shared" si="26"/>
        <v>4446822273360.6895</v>
      </c>
      <c r="AB68" s="32">
        <f t="shared" si="27"/>
        <v>1.0004205633671584E-3</v>
      </c>
    </row>
    <row r="69" spans="1:28" ht="27.6">
      <c r="A69" t="s">
        <v>228</v>
      </c>
      <c r="B69" s="14" t="s">
        <v>230</v>
      </c>
      <c r="C69">
        <v>2040</v>
      </c>
      <c r="D69" s="10">
        <v>4169.90320793508</v>
      </c>
      <c r="E69" s="10">
        <v>56354.7239772186</v>
      </c>
      <c r="F69" s="10">
        <v>22274.194008011302</v>
      </c>
      <c r="G69" s="10">
        <v>88114.874669796802</v>
      </c>
      <c r="H69" s="10">
        <v>311797395.5</v>
      </c>
      <c r="I69" s="10">
        <v>38.0715</v>
      </c>
      <c r="J69" s="23">
        <f>Calculation_Assumptions!$B$25*G69*(F69/G69)^Calculation_Assumptions!$B$26</f>
        <v>1791836.4455562858</v>
      </c>
      <c r="K69" s="23">
        <f>Calculation_Assumptions!$B$27*F69</f>
        <v>445483.88016022602</v>
      </c>
      <c r="L69" s="23">
        <f t="shared" si="14"/>
        <v>1791836.4455562858</v>
      </c>
      <c r="M69" s="23">
        <f t="shared" si="15"/>
        <v>80.444502050750771</v>
      </c>
      <c r="N69" s="23">
        <f>Calculation_Assumptions!$B$28*F69</f>
        <v>2227419.4008011301</v>
      </c>
      <c r="O69" s="23">
        <f>Calculation_Assumptions!$B$29*F69</f>
        <v>3563871.0412818082</v>
      </c>
      <c r="P69" s="23">
        <f t="shared" si="16"/>
        <v>47065.034095223091</v>
      </c>
      <c r="Q69" s="23">
        <f t="shared" si="17"/>
        <v>7471784542.4201479</v>
      </c>
      <c r="R69" s="23">
        <f t="shared" si="18"/>
        <v>2652337005.4146795</v>
      </c>
      <c r="S69" s="23">
        <f t="shared" si="19"/>
        <v>9288123304.8174667</v>
      </c>
      <c r="T69" s="23">
        <f t="shared" si="20"/>
        <v>14860997287.707945</v>
      </c>
      <c r="U69" s="21">
        <f>1/(1+Calculation_Assumptions!$B$22)^(C69-Calculation_Assumptions!$B$21)</f>
        <v>0.64186194739671765</v>
      </c>
      <c r="V69" s="23">
        <f t="shared" si="21"/>
        <v>4795854176.9264889</v>
      </c>
      <c r="W69" s="23">
        <f t="shared" si="22"/>
        <v>1702434195.4478447</v>
      </c>
      <c r="X69" s="23">
        <f t="shared" si="23"/>
        <v>5961692912.0909758</v>
      </c>
      <c r="Y69" s="23">
        <f t="shared" si="24"/>
        <v>9538708659.3455601</v>
      </c>
      <c r="Z69" s="23">
        <f t="shared" si="25"/>
        <v>6945035678559.6299</v>
      </c>
      <c r="AA69" s="23">
        <f t="shared" si="26"/>
        <v>4457754125379.9688</v>
      </c>
      <c r="AB69" s="32">
        <f t="shared" si="27"/>
        <v>1.0758453790938283E-3</v>
      </c>
    </row>
    <row r="70" spans="1:28" ht="27.6">
      <c r="A70" t="s">
        <v>228</v>
      </c>
      <c r="B70" s="14" t="s">
        <v>230</v>
      </c>
      <c r="C70">
        <v>2041</v>
      </c>
      <c r="D70" s="10">
        <v>4449.6038748087803</v>
      </c>
      <c r="E70" s="10">
        <v>60086.681028268897</v>
      </c>
      <c r="F70" s="10">
        <v>22835.781799026801</v>
      </c>
      <c r="G70" s="10">
        <v>88881.561359791202</v>
      </c>
      <c r="H70" s="10">
        <v>313041661</v>
      </c>
      <c r="I70" s="10">
        <v>37.258299999999998</v>
      </c>
      <c r="J70" s="23">
        <f>Calculation_Assumptions!$B$25*G70*(F70/G70)^Calculation_Assumptions!$B$26</f>
        <v>1851987.1625359422</v>
      </c>
      <c r="K70" s="23">
        <f>Calculation_Assumptions!$B$27*F70</f>
        <v>456715.635980536</v>
      </c>
      <c r="L70" s="23">
        <f t="shared" si="14"/>
        <v>1851987.1625359422</v>
      </c>
      <c r="M70" s="23">
        <f t="shared" si="15"/>
        <v>81.100230280483274</v>
      </c>
      <c r="N70" s="23">
        <f>Calculation_Assumptions!$B$28*F70</f>
        <v>2283578.1799026802</v>
      </c>
      <c r="O70" s="23">
        <f>Calculation_Assumptions!$B$29*F70</f>
        <v>3653725.087844288</v>
      </c>
      <c r="P70" s="23">
        <f t="shared" si="16"/>
        <v>49706.700588484775</v>
      </c>
      <c r="Q70" s="23">
        <f t="shared" si="17"/>
        <v>8240609254.5160465</v>
      </c>
      <c r="R70" s="23">
        <f t="shared" si="18"/>
        <v>2986710663.2279506</v>
      </c>
      <c r="S70" s="23">
        <f t="shared" si="19"/>
        <v>10161018317.723747</v>
      </c>
      <c r="T70" s="23">
        <f t="shared" si="20"/>
        <v>16257629308.357996</v>
      </c>
      <c r="U70" s="21">
        <f>1/(1+Calculation_Assumptions!$B$22)^(C70-Calculation_Assumptions!$B$21)</f>
        <v>0.62316693922011435</v>
      </c>
      <c r="V70" s="23">
        <f t="shared" si="21"/>
        <v>5135275246.445713</v>
      </c>
      <c r="W70" s="23">
        <f t="shared" si="22"/>
        <v>1861219342.3398397</v>
      </c>
      <c r="X70" s="23">
        <f t="shared" si="23"/>
        <v>6332010684.4154234</v>
      </c>
      <c r="Y70" s="23">
        <f t="shared" si="24"/>
        <v>10131217095.064676</v>
      </c>
      <c r="Z70" s="23">
        <f t="shared" si="25"/>
        <v>7148551064600.918</v>
      </c>
      <c r="AA70" s="23">
        <f t="shared" si="26"/>
        <v>4454740686786.0439</v>
      </c>
      <c r="AB70" s="32">
        <f t="shared" si="27"/>
        <v>1.1527663690230764E-3</v>
      </c>
    </row>
    <row r="71" spans="1:28" ht="27.6">
      <c r="A71" t="s">
        <v>228</v>
      </c>
      <c r="B71" s="14" t="s">
        <v>230</v>
      </c>
      <c r="C71">
        <v>2042</v>
      </c>
      <c r="D71" s="10">
        <v>4734.51255330412</v>
      </c>
      <c r="E71" s="10">
        <v>63877.341320144798</v>
      </c>
      <c r="F71" s="10">
        <v>23411.5286140188</v>
      </c>
      <c r="G71" s="10">
        <v>89654.918983413998</v>
      </c>
      <c r="H71" s="10">
        <v>314211282.5</v>
      </c>
      <c r="I71" s="10">
        <v>37.373199999999997</v>
      </c>
      <c r="J71" s="23">
        <f>Calculation_Assumptions!$B$25*G71*(F71/G71)^Calculation_Assumptions!$B$26</f>
        <v>1914157.097710504</v>
      </c>
      <c r="K71" s="23">
        <f>Calculation_Assumptions!$B$27*F71</f>
        <v>468230.57228037599</v>
      </c>
      <c r="L71" s="23">
        <f t="shared" si="14"/>
        <v>1914157.097710504</v>
      </c>
      <c r="M71" s="23">
        <f t="shared" si="15"/>
        <v>81.761303555561454</v>
      </c>
      <c r="N71" s="23">
        <f>Calculation_Assumptions!$B$28*F71</f>
        <v>2341152.8614018802</v>
      </c>
      <c r="O71" s="23">
        <f>Calculation_Assumptions!$B$29*F71</f>
        <v>3745844.5782430079</v>
      </c>
      <c r="P71" s="23">
        <f t="shared" si="16"/>
        <v>51217.372280417629</v>
      </c>
      <c r="Q71" s="23">
        <f t="shared" si="17"/>
        <v>9062600808.1065617</v>
      </c>
      <c r="R71" s="23">
        <f t="shared" si="18"/>
        <v>3271629570.6771598</v>
      </c>
      <c r="S71" s="23">
        <f t="shared" si="19"/>
        <v>11084217611.511063</v>
      </c>
      <c r="T71" s="23">
        <f t="shared" si="20"/>
        <v>17734748178.417698</v>
      </c>
      <c r="U71" s="21">
        <f>1/(1+Calculation_Assumptions!$B$22)^(C71-Calculation_Assumptions!$B$21)</f>
        <v>0.60501644584477121</v>
      </c>
      <c r="V71" s="23">
        <f t="shared" si="21"/>
        <v>5483022531.0305834</v>
      </c>
      <c r="W71" s="23">
        <f t="shared" si="22"/>
        <v>1979389694.97175</v>
      </c>
      <c r="X71" s="23">
        <f t="shared" si="23"/>
        <v>6706133944.2864418</v>
      </c>
      <c r="Y71" s="23">
        <f t="shared" si="24"/>
        <v>10729814310.858307</v>
      </c>
      <c r="Z71" s="23">
        <f t="shared" si="25"/>
        <v>7356166431096.2949</v>
      </c>
      <c r="AA71" s="23">
        <f t="shared" si="26"/>
        <v>4450601669184.4951</v>
      </c>
      <c r="AB71" s="32">
        <f t="shared" si="27"/>
        <v>1.2319733237405772E-3</v>
      </c>
    </row>
    <row r="72" spans="1:28" ht="27.6">
      <c r="A72" t="s">
        <v>228</v>
      </c>
      <c r="B72" s="14" t="s">
        <v>230</v>
      </c>
      <c r="C72">
        <v>2043</v>
      </c>
      <c r="D72" s="10">
        <v>5023.9101698270097</v>
      </c>
      <c r="E72" s="10">
        <v>67715.298003775504</v>
      </c>
      <c r="F72" s="10">
        <v>24001.7914371726</v>
      </c>
      <c r="G72" s="10">
        <v>90435.005584395898</v>
      </c>
      <c r="H72" s="10">
        <v>315304312</v>
      </c>
      <c r="I72" s="10">
        <v>37.491100000000003</v>
      </c>
      <c r="J72" s="23">
        <f>Calculation_Assumptions!$B$25*G72*(F72/G72)^Calculation_Assumptions!$B$26</f>
        <v>1978414.0348458875</v>
      </c>
      <c r="K72" s="23">
        <f>Calculation_Assumptions!$B$27*F72</f>
        <v>480035.82874345197</v>
      </c>
      <c r="L72" s="23">
        <f t="shared" si="14"/>
        <v>1978414.0348458875</v>
      </c>
      <c r="M72" s="23">
        <f t="shared" si="15"/>
        <v>82.427765445117274</v>
      </c>
      <c r="N72" s="23">
        <f>Calculation_Assumptions!$B$28*F72</f>
        <v>2400179.1437172601</v>
      </c>
      <c r="O72" s="23">
        <f>Calculation_Assumptions!$B$29*F72</f>
        <v>3840286.6299476158</v>
      </c>
      <c r="P72" s="23">
        <f t="shared" si="16"/>
        <v>52770.23173088779</v>
      </c>
      <c r="Q72" s="23">
        <f t="shared" si="17"/>
        <v>9939374389.790741</v>
      </c>
      <c r="R72" s="23">
        <f t="shared" si="18"/>
        <v>3573351967.3853569</v>
      </c>
      <c r="S72" s="23">
        <f t="shared" si="19"/>
        <v>12058284409.527826</v>
      </c>
      <c r="T72" s="23">
        <f t="shared" si="20"/>
        <v>19293255055.244522</v>
      </c>
      <c r="U72" s="21">
        <f>1/(1+Calculation_Assumptions!$B$22)^(C72-Calculation_Assumptions!$B$21)</f>
        <v>0.5873946076162827</v>
      </c>
      <c r="V72" s="23">
        <f t="shared" si="21"/>
        <v>5838334919.6424618</v>
      </c>
      <c r="W72" s="23">
        <f t="shared" si="22"/>
        <v>2098967676.7571936</v>
      </c>
      <c r="X72" s="23">
        <f t="shared" si="23"/>
        <v>7082971239.2601366</v>
      </c>
      <c r="Y72" s="23">
        <f t="shared" si="24"/>
        <v>11332753982.816219</v>
      </c>
      <c r="Z72" s="23">
        <f t="shared" si="25"/>
        <v>7567868335865.1982</v>
      </c>
      <c r="AA72" s="23">
        <f t="shared" si="26"/>
        <v>4445325051637.2285</v>
      </c>
      <c r="AB72" s="32">
        <f t="shared" si="27"/>
        <v>1.3133651311937656E-3</v>
      </c>
    </row>
    <row r="73" spans="1:28" ht="27.6">
      <c r="A73" t="s">
        <v>228</v>
      </c>
      <c r="B73" s="14" t="s">
        <v>230</v>
      </c>
      <c r="C73">
        <v>2044</v>
      </c>
      <c r="D73" s="10">
        <v>5321.6064604900403</v>
      </c>
      <c r="E73" s="10">
        <v>71668.4614532415</v>
      </c>
      <c r="F73" s="10">
        <v>24606.936253131698</v>
      </c>
      <c r="G73" s="10">
        <v>91221.879711504793</v>
      </c>
      <c r="H73" s="10">
        <v>316318415.5</v>
      </c>
      <c r="I73" s="10">
        <v>37.609900000000003</v>
      </c>
      <c r="J73" s="23">
        <f>Calculation_Assumptions!$B$25*G73*(F73/G73)^Calculation_Assumptions!$B$26</f>
        <v>2044828.0331623689</v>
      </c>
      <c r="K73" s="23">
        <f>Calculation_Assumptions!$B$27*F73</f>
        <v>492138.72506263398</v>
      </c>
      <c r="L73" s="23">
        <f t="shared" si="14"/>
        <v>2044828.0331623689</v>
      </c>
      <c r="M73" s="23">
        <f t="shared" si="15"/>
        <v>83.099659873427996</v>
      </c>
      <c r="N73" s="23">
        <f>Calculation_Assumptions!$B$28*F73</f>
        <v>2460693.6253131698</v>
      </c>
      <c r="O73" s="23">
        <f>Calculation_Assumptions!$B$29*F73</f>
        <v>3937109.8005010718</v>
      </c>
      <c r="P73" s="23">
        <f t="shared" si="16"/>
        <v>54369.408936539818</v>
      </c>
      <c r="Q73" s="23">
        <f t="shared" si="17"/>
        <v>10881770071.868004</v>
      </c>
      <c r="R73" s="23">
        <f t="shared" si="18"/>
        <v>3896571888.6039276</v>
      </c>
      <c r="S73" s="23">
        <f t="shared" si="19"/>
        <v>13094843093.753223</v>
      </c>
      <c r="T73" s="23">
        <f t="shared" si="20"/>
        <v>20951748950.005157</v>
      </c>
      <c r="U73" s="21">
        <f>1/(1+Calculation_Assumptions!$B$22)^(C73-Calculation_Assumptions!$B$21)</f>
        <v>0.57028602681192497</v>
      </c>
      <c r="V73" s="23">
        <f t="shared" si="21"/>
        <v>6205721418.9665194</v>
      </c>
      <c r="W73" s="23">
        <f t="shared" si="22"/>
        <v>2222160500.5389724</v>
      </c>
      <c r="X73" s="23">
        <f t="shared" si="23"/>
        <v>7467806039.6621017</v>
      </c>
      <c r="Y73" s="23">
        <f t="shared" si="24"/>
        <v>11948489663.459362</v>
      </c>
      <c r="Z73" s="23">
        <f t="shared" si="25"/>
        <v>7783627085900.126</v>
      </c>
      <c r="AA73" s="23">
        <f t="shared" si="26"/>
        <v>4438893765003.665</v>
      </c>
      <c r="AB73" s="32">
        <f t="shared" si="27"/>
        <v>1.398033327107885E-3</v>
      </c>
    </row>
    <row r="74" spans="1:28" ht="27.6">
      <c r="A74" t="s">
        <v>228</v>
      </c>
      <c r="B74" s="14" t="s">
        <v>230</v>
      </c>
      <c r="C74">
        <v>2045</v>
      </c>
      <c r="D74" s="10">
        <v>5626.3323333625704</v>
      </c>
      <c r="E74" s="10">
        <v>75684.442328259494</v>
      </c>
      <c r="F74" s="10">
        <v>25227.338273922502</v>
      </c>
      <c r="G74" s="10">
        <v>92015.600422941701</v>
      </c>
      <c r="H74" s="10">
        <v>317249613</v>
      </c>
      <c r="I74" s="10">
        <v>37.724499999999999</v>
      </c>
      <c r="J74" s="23">
        <f>Calculation_Assumptions!$B$25*G74*(F74/G74)^Calculation_Assumptions!$B$26</f>
        <v>2113471.5037201103</v>
      </c>
      <c r="K74" s="23">
        <f>Calculation_Assumptions!$B$27*F74</f>
        <v>504546.76547845005</v>
      </c>
      <c r="L74" s="23">
        <f t="shared" si="14"/>
        <v>2113471.5037201103</v>
      </c>
      <c r="M74" s="23">
        <f t="shared" si="15"/>
        <v>83.777031122811934</v>
      </c>
      <c r="N74" s="23">
        <f>Calculation_Assumptions!$B$28*F74</f>
        <v>2522733.8273922503</v>
      </c>
      <c r="O74" s="23">
        <f>Calculation_Assumptions!$B$29*F74</f>
        <v>4036374.1238276004</v>
      </c>
      <c r="P74" s="23">
        <f t="shared" si="16"/>
        <v>56023.844019671844</v>
      </c>
      <c r="Q74" s="23">
        <f t="shared" si="17"/>
        <v>11891093057.020868</v>
      </c>
      <c r="R74" s="23">
        <f t="shared" si="18"/>
        <v>4240133391.7142591</v>
      </c>
      <c r="S74" s="23">
        <f t="shared" si="19"/>
        <v>14193738901.524527</v>
      </c>
      <c r="T74" s="23">
        <f t="shared" si="20"/>
        <v>22709982242.439243</v>
      </c>
      <c r="U74" s="21">
        <f>1/(1+Calculation_Assumptions!$B$22)^(C74-Calculation_Assumptions!$B$21)</f>
        <v>0.55367575418633497</v>
      </c>
      <c r="V74" s="23">
        <f t="shared" si="21"/>
        <v>6583809916.4459209</v>
      </c>
      <c r="W74" s="23">
        <f t="shared" si="22"/>
        <v>2347659053.5080547</v>
      </c>
      <c r="X74" s="23">
        <f t="shared" si="23"/>
        <v>7858729091.0255136</v>
      </c>
      <c r="Y74" s="23">
        <f t="shared" si="24"/>
        <v>12573966545.640823</v>
      </c>
      <c r="Z74" s="23">
        <f t="shared" si="25"/>
        <v>8003363304422.002</v>
      </c>
      <c r="AA74" s="23">
        <f t="shared" si="26"/>
        <v>4431268213603.0898</v>
      </c>
      <c r="AB74" s="32">
        <f t="shared" si="27"/>
        <v>1.4857619983902051E-3</v>
      </c>
    </row>
    <row r="75" spans="1:28" ht="27.6">
      <c r="A75" t="s">
        <v>228</v>
      </c>
      <c r="B75" s="14" t="s">
        <v>230</v>
      </c>
      <c r="C75">
        <v>2046</v>
      </c>
      <c r="D75" s="10">
        <v>5937.0138713147198</v>
      </c>
      <c r="E75" s="10">
        <v>79729.988706704404</v>
      </c>
      <c r="F75" s="10">
        <v>25797.702300703098</v>
      </c>
      <c r="G75" s="10">
        <v>92766.695441781907</v>
      </c>
      <c r="H75" s="10">
        <v>318096573.5</v>
      </c>
      <c r="I75" s="10">
        <v>37.836199999999998</v>
      </c>
      <c r="J75" s="23">
        <f>Calculation_Assumptions!$B$25*G75*(F75/G75)^Calculation_Assumptions!$B$26</f>
        <v>2176684.4748758646</v>
      </c>
      <c r="K75" s="23">
        <f>Calculation_Assumptions!$B$27*F75</f>
        <v>515954.04601406195</v>
      </c>
      <c r="L75" s="23">
        <f t="shared" si="14"/>
        <v>2176684.4748758646</v>
      </c>
      <c r="M75" s="23">
        <f t="shared" si="15"/>
        <v>84.375129595031439</v>
      </c>
      <c r="N75" s="23">
        <f>Calculation_Assumptions!$B$28*F75</f>
        <v>2579770.2300703097</v>
      </c>
      <c r="O75" s="23">
        <f>Calculation_Assumptions!$B$29*F75</f>
        <v>4127632.3681124956</v>
      </c>
      <c r="P75" s="23">
        <f t="shared" si="16"/>
        <v>57529.15131212608</v>
      </c>
      <c r="Q75" s="23">
        <f t="shared" si="17"/>
        <v>12923005920.813404</v>
      </c>
      <c r="R75" s="23">
        <f t="shared" si="18"/>
        <v>4586798584.422101</v>
      </c>
      <c r="S75" s="23">
        <f t="shared" si="19"/>
        <v>15316131640.732195</v>
      </c>
      <c r="T75" s="23">
        <f t="shared" si="20"/>
        <v>24505810625.171513</v>
      </c>
      <c r="U75" s="21">
        <f>1/(1+Calculation_Assumptions!$B$22)^(C75-Calculation_Assumptions!$B$21)</f>
        <v>0.5375492759090631</v>
      </c>
      <c r="V75" s="23">
        <f t="shared" si="21"/>
        <v>6946752475.3017807</v>
      </c>
      <c r="W75" s="23">
        <f t="shared" si="22"/>
        <v>2465630257.7968159</v>
      </c>
      <c r="X75" s="23">
        <f t="shared" si="23"/>
        <v>8233175473.2034817</v>
      </c>
      <c r="Y75" s="23">
        <f t="shared" si="24"/>
        <v>13173080757.125572</v>
      </c>
      <c r="Z75" s="23">
        <f t="shared" si="25"/>
        <v>8206160706026.7227</v>
      </c>
      <c r="AA75" s="23">
        <f t="shared" si="26"/>
        <v>4411215745518.0703</v>
      </c>
      <c r="AB75" s="32">
        <f t="shared" si="27"/>
        <v>1.574793180850402E-3</v>
      </c>
    </row>
    <row r="76" spans="1:28" ht="27.6">
      <c r="A76" t="s">
        <v>228</v>
      </c>
      <c r="B76" s="14" t="s">
        <v>230</v>
      </c>
      <c r="C76">
        <v>2047</v>
      </c>
      <c r="D76" s="10">
        <v>6249.6745172344499</v>
      </c>
      <c r="E76" s="10">
        <v>83789.089397496704</v>
      </c>
      <c r="F76" s="10">
        <v>26380.9616682253</v>
      </c>
      <c r="G76" s="10">
        <v>93523.921418033002</v>
      </c>
      <c r="H76" s="10">
        <v>318862019.5</v>
      </c>
      <c r="I76" s="10">
        <v>37.948900000000002</v>
      </c>
      <c r="J76" s="23">
        <f>Calculation_Assumptions!$B$25*G76*(F76/G76)^Calculation_Assumptions!$B$26</f>
        <v>2241788.1172402492</v>
      </c>
      <c r="K76" s="23">
        <f>Calculation_Assumptions!$B$27*F76</f>
        <v>527619.23336450604</v>
      </c>
      <c r="L76" s="23">
        <f t="shared" si="14"/>
        <v>2241788.1172402492</v>
      </c>
      <c r="M76" s="23">
        <f t="shared" si="15"/>
        <v>84.977497993956135</v>
      </c>
      <c r="N76" s="23">
        <f>Calculation_Assumptions!$B$28*F76</f>
        <v>2638096.1668225299</v>
      </c>
      <c r="O76" s="23">
        <f>Calculation_Assumptions!$B$29*F76</f>
        <v>4220953.8669160483</v>
      </c>
      <c r="P76" s="23">
        <f t="shared" si="16"/>
        <v>59073.862937799226</v>
      </c>
      <c r="Q76" s="23">
        <f t="shared" si="17"/>
        <v>14010446069.355381</v>
      </c>
      <c r="R76" s="23">
        <f t="shared" si="18"/>
        <v>4949745182.7507267</v>
      </c>
      <c r="S76" s="23">
        <f t="shared" si="19"/>
        <v>16487242387.804647</v>
      </c>
      <c r="T76" s="23">
        <f t="shared" si="20"/>
        <v>26379587820.487438</v>
      </c>
      <c r="U76" s="21">
        <f>1/(1+Calculation_Assumptions!$B$22)^(C76-Calculation_Assumptions!$B$21)</f>
        <v>0.52189250088258554</v>
      </c>
      <c r="V76" s="23">
        <f t="shared" si="21"/>
        <v>7311946737.6164703</v>
      </c>
      <c r="W76" s="23">
        <f t="shared" si="22"/>
        <v>2583234892.1573071</v>
      </c>
      <c r="X76" s="23">
        <f t="shared" si="23"/>
        <v>8604568162.4287395</v>
      </c>
      <c r="Y76" s="23">
        <f t="shared" si="24"/>
        <v>13767309059.885983</v>
      </c>
      <c r="Z76" s="23">
        <f t="shared" si="25"/>
        <v>8411886713882.4082</v>
      </c>
      <c r="AA76" s="23">
        <f t="shared" si="26"/>
        <v>4390100594249.0845</v>
      </c>
      <c r="AB76" s="32">
        <f t="shared" si="27"/>
        <v>1.6655533468173662E-3</v>
      </c>
    </row>
    <row r="77" spans="1:28" ht="27.6">
      <c r="A77" t="s">
        <v>228</v>
      </c>
      <c r="B77" s="14" t="s">
        <v>230</v>
      </c>
      <c r="C77">
        <v>2048</v>
      </c>
      <c r="D77" s="10">
        <v>6561.6749957553602</v>
      </c>
      <c r="E77" s="10">
        <v>87781.758904500806</v>
      </c>
      <c r="F77" s="10">
        <v>26977.4079268061</v>
      </c>
      <c r="G77" s="10">
        <v>94287.328396812707</v>
      </c>
      <c r="H77" s="10">
        <v>319554652.5</v>
      </c>
      <c r="I77" s="10">
        <v>38.064500000000002</v>
      </c>
      <c r="J77" s="23">
        <f>Calculation_Assumptions!$B$25*G77*(F77/G77)^Calculation_Assumptions!$B$26</f>
        <v>2308838.9799289512</v>
      </c>
      <c r="K77" s="23">
        <f>Calculation_Assumptions!$B$27*F77</f>
        <v>539548.15853612195</v>
      </c>
      <c r="L77" s="23">
        <f t="shared" si="14"/>
        <v>2308838.9799289512</v>
      </c>
      <c r="M77" s="23">
        <f t="shared" si="15"/>
        <v>85.584166803318922</v>
      </c>
      <c r="N77" s="23">
        <f>Calculation_Assumptions!$B$28*F77</f>
        <v>2697740.79268061</v>
      </c>
      <c r="O77" s="23">
        <f>Calculation_Assumptions!$B$29*F77</f>
        <v>4316385.2682889756</v>
      </c>
      <c r="P77" s="23">
        <f t="shared" si="16"/>
        <v>60655.965004898295</v>
      </c>
      <c r="Q77" s="23">
        <f t="shared" si="17"/>
        <v>15149851003.825111</v>
      </c>
      <c r="R77" s="23">
        <f t="shared" si="18"/>
        <v>5324487296.1798201</v>
      </c>
      <c r="S77" s="23">
        <f t="shared" si="19"/>
        <v>17701698304.361603</v>
      </c>
      <c r="T77" s="23">
        <f t="shared" si="20"/>
        <v>28322717286.978561</v>
      </c>
      <c r="U77" s="21">
        <f>1/(1+Calculation_Assumptions!$B$22)^(C77-Calculation_Assumptions!$B$21)</f>
        <v>0.50669174842969467</v>
      </c>
      <c r="V77" s="23">
        <f t="shared" si="21"/>
        <v>7676304493.5775108</v>
      </c>
      <c r="W77" s="23">
        <f t="shared" si="22"/>
        <v>2697873777.5930505</v>
      </c>
      <c r="X77" s="23">
        <f t="shared" si="23"/>
        <v>8969304464.0119419</v>
      </c>
      <c r="Y77" s="23">
        <f t="shared" si="24"/>
        <v>14350887142.419106</v>
      </c>
      <c r="Z77" s="23">
        <f t="shared" si="25"/>
        <v>8620756215401.2686</v>
      </c>
      <c r="AA77" s="23">
        <f t="shared" si="26"/>
        <v>4368066039567.8262</v>
      </c>
      <c r="AB77" s="32">
        <f t="shared" si="27"/>
        <v>1.7573691478201643E-3</v>
      </c>
    </row>
    <row r="78" spans="1:28" ht="27.6">
      <c r="A78" t="s">
        <v>228</v>
      </c>
      <c r="B78" s="14" t="s">
        <v>230</v>
      </c>
      <c r="C78">
        <v>2049</v>
      </c>
      <c r="D78" s="10">
        <v>6887.0817951674198</v>
      </c>
      <c r="E78" s="10">
        <v>91905.061388693095</v>
      </c>
      <c r="F78" s="10">
        <v>27587.339218413799</v>
      </c>
      <c r="G78" s="10">
        <v>95056.966831742102</v>
      </c>
      <c r="H78" s="10">
        <v>320173250</v>
      </c>
      <c r="I78" s="10">
        <v>38.1755</v>
      </c>
      <c r="J78" s="23">
        <f>Calculation_Assumptions!$B$25*G78*(F78/G78)^Calculation_Assumptions!$B$26</f>
        <v>2377895.3034159979</v>
      </c>
      <c r="K78" s="23">
        <f>Calculation_Assumptions!$B$27*F78</f>
        <v>551746.78436827601</v>
      </c>
      <c r="L78" s="23">
        <f t="shared" si="14"/>
        <v>2377895.3034159979</v>
      </c>
      <c r="M78" s="23">
        <f t="shared" si="15"/>
        <v>86.195166724481254</v>
      </c>
      <c r="N78" s="23">
        <f>Calculation_Assumptions!$B$28*F78</f>
        <v>2758733.9218413797</v>
      </c>
      <c r="O78" s="23">
        <f>Calculation_Assumptions!$B$29*F78</f>
        <v>4413974.2749462081</v>
      </c>
      <c r="P78" s="23">
        <f t="shared" si="16"/>
        <v>62288.517594163743</v>
      </c>
      <c r="Q78" s="23">
        <f t="shared" si="17"/>
        <v>16376759454.970427</v>
      </c>
      <c r="R78" s="23">
        <f t="shared" si="18"/>
        <v>5724630033.302309</v>
      </c>
      <c r="S78" s="23">
        <f t="shared" si="19"/>
        <v>18999626170.824585</v>
      </c>
      <c r="T78" s="23">
        <f t="shared" si="20"/>
        <v>30399401873.31934</v>
      </c>
      <c r="U78" s="21">
        <f>1/(1+Calculation_Assumptions!$B$22)^(C78-Calculation_Assumptions!$B$21)</f>
        <v>0.49193373633950943</v>
      </c>
      <c r="V78" s="23">
        <f t="shared" si="21"/>
        <v>8056280467.8169899</v>
      </c>
      <c r="W78" s="23">
        <f t="shared" si="22"/>
        <v>2816138641.4437752</v>
      </c>
      <c r="X78" s="23">
        <f t="shared" si="23"/>
        <v>9346557091.267664</v>
      </c>
      <c r="Y78" s="23">
        <f t="shared" si="24"/>
        <v>14954491346.028265</v>
      </c>
      <c r="Z78" s="23">
        <f t="shared" si="25"/>
        <v>8832728056412.0059</v>
      </c>
      <c r="AA78" s="23">
        <f t="shared" si="26"/>
        <v>4345116914861.5713</v>
      </c>
      <c r="AB78" s="32">
        <f t="shared" si="27"/>
        <v>1.8540998149582935E-3</v>
      </c>
    </row>
    <row r="79" spans="1:28" ht="27.6">
      <c r="A79" t="s">
        <v>228</v>
      </c>
      <c r="B79" s="14" t="s">
        <v>230</v>
      </c>
      <c r="C79">
        <v>2050</v>
      </c>
      <c r="D79" s="10">
        <v>7215.6086151611798</v>
      </c>
      <c r="E79" s="10">
        <v>96059.906941013905</v>
      </c>
      <c r="F79" s="10">
        <v>28211.060425697899</v>
      </c>
      <c r="G79" s="10">
        <v>95832.887588279205</v>
      </c>
      <c r="H79" s="10">
        <v>320712949.5</v>
      </c>
      <c r="I79" s="10">
        <v>38.286000000000001</v>
      </c>
      <c r="J79" s="23">
        <f>Calculation_Assumptions!$B$25*G79*(F79/G79)^Calculation_Assumptions!$B$26</f>
        <v>2449017.0701214601</v>
      </c>
      <c r="K79" s="23">
        <f>Calculation_Assumptions!$B$27*F79</f>
        <v>564221.20851395791</v>
      </c>
      <c r="L79" s="23">
        <f t="shared" si="14"/>
        <v>2449017.0701214601</v>
      </c>
      <c r="M79" s="23">
        <f t="shared" si="15"/>
        <v>86.810528677986596</v>
      </c>
      <c r="N79" s="23">
        <f>Calculation_Assumptions!$B$28*F79</f>
        <v>2821106.04256979</v>
      </c>
      <c r="O79" s="23">
        <f>Calculation_Assumptions!$B$29*F79</f>
        <v>4513769.6681116633</v>
      </c>
      <c r="P79" s="23">
        <f t="shared" si="16"/>
        <v>63966.386410736566</v>
      </c>
      <c r="Q79" s="23">
        <f t="shared" si="17"/>
        <v>17671148669.8452</v>
      </c>
      <c r="R79" s="23">
        <f t="shared" si="18"/>
        <v>6144605125.9682913</v>
      </c>
      <c r="S79" s="23">
        <f t="shared" si="19"/>
        <v>20355997065.049839</v>
      </c>
      <c r="T79" s="23">
        <f t="shared" si="20"/>
        <v>32569595304.079739</v>
      </c>
      <c r="U79" s="21">
        <f>1/(1+Calculation_Assumptions!$B$22)^(C79-Calculation_Assumptions!$B$21)</f>
        <v>0.47760556926165965</v>
      </c>
      <c r="V79" s="23">
        <f t="shared" si="21"/>
        <v>8439839019.9688358</v>
      </c>
      <c r="W79" s="23">
        <f t="shared" si="22"/>
        <v>2934697629.0761976</v>
      </c>
      <c r="X79" s="23">
        <f t="shared" si="23"/>
        <v>9722137566.1418018</v>
      </c>
      <c r="Y79" s="23">
        <f t="shared" si="24"/>
        <v>15555420105.82688</v>
      </c>
      <c r="Z79" s="23">
        <f t="shared" si="25"/>
        <v>9047652397648.2988</v>
      </c>
      <c r="AA79" s="23">
        <f t="shared" si="26"/>
        <v>4321209173860.4355</v>
      </c>
      <c r="AB79" s="32">
        <f t="shared" si="27"/>
        <v>1.9531197589375067E-3</v>
      </c>
    </row>
    <row r="80" spans="1:28" ht="27.6">
      <c r="A80" t="s">
        <v>242</v>
      </c>
      <c r="B80" s="14" t="s">
        <v>244</v>
      </c>
      <c r="C80">
        <v>2025</v>
      </c>
      <c r="D80" s="10">
        <v>401.31925023045198</v>
      </c>
      <c r="E80" s="10">
        <v>6192.74174411882</v>
      </c>
      <c r="F80" s="10">
        <v>13851.4910785419</v>
      </c>
      <c r="G80" s="10">
        <v>74136.370794952702</v>
      </c>
      <c r="H80" s="10">
        <v>285721235.5</v>
      </c>
      <c r="I80" s="10">
        <v>37.51</v>
      </c>
      <c r="J80" s="23">
        <f>Calculation_Assumptions!$B$25*G80*(F80/G80)^Calculation_Assumptions!$B$26</f>
        <v>957963.82972618227</v>
      </c>
      <c r="K80" s="23">
        <f>Calculation_Assumptions!$B$27*F80</f>
        <v>277029.82157083799</v>
      </c>
      <c r="L80" s="23">
        <f t="shared" si="14"/>
        <v>957963.82972618227</v>
      </c>
      <c r="M80" s="23">
        <f t="shared" si="15"/>
        <v>69.159617855886736</v>
      </c>
      <c r="N80" s="23">
        <f>Calculation_Assumptions!$B$28*F80</f>
        <v>1385149.10785419</v>
      </c>
      <c r="O80" s="23">
        <f>Calculation_Assumptions!$B$29*F80</f>
        <v>2216238.5725667039</v>
      </c>
      <c r="P80" s="23">
        <f t="shared" si="16"/>
        <v>25538.891754896889</v>
      </c>
      <c r="Q80" s="23">
        <f t="shared" si="17"/>
        <v>384449325.89360386</v>
      </c>
      <c r="R80" s="23">
        <f t="shared" si="18"/>
        <v>158155761.0690819</v>
      </c>
      <c r="S80" s="23">
        <f t="shared" si="19"/>
        <v>555887001.42142308</v>
      </c>
      <c r="T80" s="23">
        <f t="shared" si="20"/>
        <v>889419202.27427673</v>
      </c>
      <c r="U80" s="21">
        <f>1/(1+Calculation_Assumptions!$B$22)^(C80-Calculation_Assumptions!$B$21)</f>
        <v>1</v>
      </c>
      <c r="V80" s="23">
        <f t="shared" si="21"/>
        <v>384449325.89360386</v>
      </c>
      <c r="W80" s="23">
        <f t="shared" si="22"/>
        <v>158155761.0690819</v>
      </c>
      <c r="X80" s="23">
        <f t="shared" si="23"/>
        <v>555887001.42142308</v>
      </c>
      <c r="Y80" s="23">
        <f t="shared" si="24"/>
        <v>889419202.27427673</v>
      </c>
      <c r="Z80" s="23">
        <f t="shared" si="25"/>
        <v>3957665144478.2192</v>
      </c>
      <c r="AA80" s="23">
        <f t="shared" si="26"/>
        <v>3957665144478.2192</v>
      </c>
      <c r="AB80" s="32">
        <f t="shared" si="27"/>
        <v>9.7140438076220788E-5</v>
      </c>
    </row>
    <row r="81" spans="1:28" ht="27.6">
      <c r="A81" t="s">
        <v>242</v>
      </c>
      <c r="B81" s="14" t="s">
        <v>244</v>
      </c>
      <c r="C81">
        <v>2026</v>
      </c>
      <c r="D81" s="10">
        <v>768.83462708530703</v>
      </c>
      <c r="E81" s="10">
        <v>11901.2843485535</v>
      </c>
      <c r="F81" s="10">
        <v>14370.1004216288</v>
      </c>
      <c r="G81" s="10">
        <v>75186.409743607393</v>
      </c>
      <c r="H81" s="10">
        <v>287886782.5</v>
      </c>
      <c r="I81" s="10">
        <v>37.588299999999997</v>
      </c>
      <c r="J81" s="23">
        <f>Calculation_Assumptions!$B$25*G81*(F81/G81)^Calculation_Assumptions!$B$26</f>
        <v>1005171.1466751626</v>
      </c>
      <c r="K81" s="23">
        <f>Calculation_Assumptions!$B$27*F81</f>
        <v>287402.00843257603</v>
      </c>
      <c r="L81" s="23">
        <f t="shared" si="14"/>
        <v>1005171.1466751626</v>
      </c>
      <c r="M81" s="23">
        <f t="shared" si="15"/>
        <v>69.948790696149501</v>
      </c>
      <c r="N81" s="23">
        <f>Calculation_Assumptions!$B$28*F81</f>
        <v>1437010.0421628801</v>
      </c>
      <c r="O81" s="23">
        <f>Calculation_Assumptions!$B$29*F81</f>
        <v>2299216.0674606082</v>
      </c>
      <c r="P81" s="23">
        <f t="shared" si="16"/>
        <v>26741.596365761758</v>
      </c>
      <c r="Q81" s="23">
        <f t="shared" si="17"/>
        <v>772810383.71090913</v>
      </c>
      <c r="R81" s="23">
        <f t="shared" si="18"/>
        <v>318259342.28317553</v>
      </c>
      <c r="S81" s="23">
        <f t="shared" si="19"/>
        <v>1104823079.8841393</v>
      </c>
      <c r="T81" s="23">
        <f t="shared" si="20"/>
        <v>1767716927.8146229</v>
      </c>
      <c r="U81" s="21">
        <f>1/(1+Calculation_Assumptions!$B$22)^(C81-Calculation_Assumptions!$B$21)</f>
        <v>0.970873786407767</v>
      </c>
      <c r="V81" s="23">
        <f t="shared" si="21"/>
        <v>750301343.40864968</v>
      </c>
      <c r="W81" s="23">
        <f t="shared" si="22"/>
        <v>308989652.70211214</v>
      </c>
      <c r="X81" s="23">
        <f t="shared" si="23"/>
        <v>1072643766.8778051</v>
      </c>
      <c r="Y81" s="23">
        <f t="shared" si="24"/>
        <v>1716230027.0044882</v>
      </c>
      <c r="Z81" s="23">
        <f t="shared" si="25"/>
        <v>4136961974584.6089</v>
      </c>
      <c r="AA81" s="23">
        <f t="shared" si="26"/>
        <v>4016467936489.9116</v>
      </c>
      <c r="AB81" s="32">
        <f t="shared" si="27"/>
        <v>1.8680625745623558E-4</v>
      </c>
    </row>
    <row r="82" spans="1:28" ht="27.6">
      <c r="A82" t="s">
        <v>242</v>
      </c>
      <c r="B82" s="14" t="s">
        <v>244</v>
      </c>
      <c r="C82">
        <v>2027</v>
      </c>
      <c r="D82" s="10">
        <v>1111.8385834430601</v>
      </c>
      <c r="E82" s="10">
        <v>17273.255334319001</v>
      </c>
      <c r="F82" s="10">
        <v>14908.1268548478</v>
      </c>
      <c r="G82" s="10">
        <v>76251.321038748298</v>
      </c>
      <c r="H82" s="10">
        <v>289986522</v>
      </c>
      <c r="I82" s="10">
        <v>37.6736</v>
      </c>
      <c r="J82" s="23">
        <f>Calculation_Assumptions!$B$25*G82*(F82/G82)^Calculation_Assumptions!$B$26</f>
        <v>1054704.7839969601</v>
      </c>
      <c r="K82" s="23">
        <f>Calculation_Assumptions!$B$27*F82</f>
        <v>298162.53709695599</v>
      </c>
      <c r="L82" s="23">
        <f t="shared" si="14"/>
        <v>1054704.7839969601</v>
      </c>
      <c r="M82" s="23">
        <f t="shared" si="15"/>
        <v>70.746968701436359</v>
      </c>
      <c r="N82" s="23">
        <f>Calculation_Assumptions!$B$28*F82</f>
        <v>1490812.68548478</v>
      </c>
      <c r="O82" s="23">
        <f>Calculation_Assumptions!$B$29*F82</f>
        <v>2385300.2967756479</v>
      </c>
      <c r="P82" s="23">
        <f t="shared" si="16"/>
        <v>27995.858744504378</v>
      </c>
      <c r="Q82" s="23">
        <f t="shared" si="17"/>
        <v>1172661472.9897988</v>
      </c>
      <c r="R82" s="23">
        <f t="shared" si="18"/>
        <v>483579616.3973515</v>
      </c>
      <c r="S82" s="23">
        <f t="shared" si="19"/>
        <v>1657543064.4083421</v>
      </c>
      <c r="T82" s="23">
        <f t="shared" si="20"/>
        <v>2652068903.0533471</v>
      </c>
      <c r="U82" s="21">
        <f>1/(1+Calculation_Assumptions!$B$22)^(C82-Calculation_Assumptions!$B$21)</f>
        <v>0.94259590913375435</v>
      </c>
      <c r="V82" s="23">
        <f t="shared" si="21"/>
        <v>1105345907.2389469</v>
      </c>
      <c r="W82" s="23">
        <f t="shared" si="22"/>
        <v>455820168.15661371</v>
      </c>
      <c r="X82" s="23">
        <f t="shared" si="23"/>
        <v>1562393311.7243304</v>
      </c>
      <c r="Y82" s="23">
        <f t="shared" si="24"/>
        <v>2499829298.7589283</v>
      </c>
      <c r="Z82" s="23">
        <f t="shared" si="25"/>
        <v>4323155856172.1123</v>
      </c>
      <c r="AA82" s="23">
        <f t="shared" si="26"/>
        <v>4074989024575.4663</v>
      </c>
      <c r="AB82" s="32">
        <f t="shared" si="27"/>
        <v>2.7125125995992156E-4</v>
      </c>
    </row>
    <row r="83" spans="1:28" ht="27.6">
      <c r="A83" t="s">
        <v>242</v>
      </c>
      <c r="B83" s="14" t="s">
        <v>244</v>
      </c>
      <c r="C83">
        <v>2028</v>
      </c>
      <c r="D83" s="10">
        <v>1439.1512305281699</v>
      </c>
      <c r="E83" s="10">
        <v>22425.789665229098</v>
      </c>
      <c r="F83" s="10">
        <v>15466.2973673947</v>
      </c>
      <c r="G83" s="10">
        <v>77331.315326552096</v>
      </c>
      <c r="H83" s="10">
        <v>292016778.5</v>
      </c>
      <c r="I83" s="10">
        <v>36.834000000000003</v>
      </c>
      <c r="J83" s="23">
        <f>Calculation_Assumptions!$B$25*G83*(F83/G83)^Calculation_Assumptions!$B$26</f>
        <v>1106679.3799897758</v>
      </c>
      <c r="K83" s="23">
        <f>Calculation_Assumptions!$B$27*F83</f>
        <v>309325.94734789402</v>
      </c>
      <c r="L83" s="23">
        <f t="shared" si="14"/>
        <v>1106679.3799897758</v>
      </c>
      <c r="M83" s="23">
        <f t="shared" si="15"/>
        <v>71.554254628701486</v>
      </c>
      <c r="N83" s="23">
        <f>Calculation_Assumptions!$B$28*F83</f>
        <v>1546629.7367394699</v>
      </c>
      <c r="O83" s="23">
        <f>Calculation_Assumptions!$B$29*F83</f>
        <v>2474607.5787831522</v>
      </c>
      <c r="P83" s="23">
        <f t="shared" si="16"/>
        <v>30045.050225057712</v>
      </c>
      <c r="Q83" s="23">
        <f t="shared" si="17"/>
        <v>1592678991.5124381</v>
      </c>
      <c r="R83" s="23">
        <f t="shared" si="18"/>
        <v>673783976.82838845</v>
      </c>
      <c r="S83" s="23">
        <f t="shared" si="19"/>
        <v>2225834088.8000674</v>
      </c>
      <c r="T83" s="23">
        <f t="shared" si="20"/>
        <v>3561334542.0801086</v>
      </c>
      <c r="U83" s="21">
        <f>1/(1+Calculation_Assumptions!$B$22)^(C83-Calculation_Assumptions!$B$21)</f>
        <v>0.91514165935315961</v>
      </c>
      <c r="V83" s="23">
        <f t="shared" si="21"/>
        <v>1457526895.1096094</v>
      </c>
      <c r="W83" s="23">
        <f t="shared" si="22"/>
        <v>616607786.60030222</v>
      </c>
      <c r="X83" s="23">
        <f t="shared" si="23"/>
        <v>2036953501.4693217</v>
      </c>
      <c r="Y83" s="23">
        <f t="shared" si="24"/>
        <v>3259125602.3509154</v>
      </c>
      <c r="Z83" s="23">
        <f t="shared" si="25"/>
        <v>4516418332549.6309</v>
      </c>
      <c r="AA83" s="23">
        <f t="shared" si="26"/>
        <v>4133162567182.4995</v>
      </c>
      <c r="AB83" s="32">
        <f t="shared" si="27"/>
        <v>3.5264204381469044E-4</v>
      </c>
    </row>
    <row r="84" spans="1:28" ht="27.6">
      <c r="A84" t="s">
        <v>242</v>
      </c>
      <c r="B84" s="14" t="s">
        <v>244</v>
      </c>
      <c r="C84">
        <v>2029</v>
      </c>
      <c r="D84" s="10">
        <v>1758.33473976816</v>
      </c>
      <c r="E84" s="10">
        <v>27450.543758591699</v>
      </c>
      <c r="F84" s="10">
        <v>16045.366167440099</v>
      </c>
      <c r="G84" s="10">
        <v>78426.606236706895</v>
      </c>
      <c r="H84" s="10">
        <v>293978109</v>
      </c>
      <c r="I84" s="10">
        <v>36.911799999999999</v>
      </c>
      <c r="J84" s="23">
        <f>Calculation_Assumptions!$B$25*G84*(F84/G84)^Calculation_Assumptions!$B$26</f>
        <v>1161215.2221906323</v>
      </c>
      <c r="K84" s="23">
        <f>Calculation_Assumptions!$B$27*F84</f>
        <v>320907.32334880199</v>
      </c>
      <c r="L84" s="23">
        <f t="shared" si="14"/>
        <v>1161215.2221906323</v>
      </c>
      <c r="M84" s="23">
        <f t="shared" si="15"/>
        <v>72.370752407446872</v>
      </c>
      <c r="N84" s="23">
        <f>Calculation_Assumptions!$B$28*F84</f>
        <v>1604536.61674401</v>
      </c>
      <c r="O84" s="23">
        <f>Calculation_Assumptions!$B$29*F84</f>
        <v>2567258.5867904159</v>
      </c>
      <c r="P84" s="23">
        <f t="shared" si="16"/>
        <v>31459.187094388035</v>
      </c>
      <c r="Q84" s="23">
        <f t="shared" si="17"/>
        <v>2041805065.5253916</v>
      </c>
      <c r="R84" s="23">
        <f t="shared" si="18"/>
        <v>863571791.94422197</v>
      </c>
      <c r="S84" s="23">
        <f t="shared" si="19"/>
        <v>2821312474.4510627</v>
      </c>
      <c r="T84" s="23">
        <f t="shared" si="20"/>
        <v>4514099959.1217003</v>
      </c>
      <c r="U84" s="21">
        <f>1/(1+Calculation_Assumptions!$B$22)^(C84-Calculation_Assumptions!$B$21)</f>
        <v>0.888487047915689</v>
      </c>
      <c r="V84" s="23">
        <f t="shared" si="21"/>
        <v>1814117355.087955</v>
      </c>
      <c r="W84" s="23">
        <f t="shared" si="22"/>
        <v>767272352.08778334</v>
      </c>
      <c r="X84" s="23">
        <f t="shared" si="23"/>
        <v>2506699591.6727324</v>
      </c>
      <c r="Y84" s="23">
        <f t="shared" si="24"/>
        <v>4010719346.6763721</v>
      </c>
      <c r="Z84" s="23">
        <f t="shared" si="25"/>
        <v>4716986404116.6182</v>
      </c>
      <c r="AA84" s="23">
        <f t="shared" si="26"/>
        <v>4190981325252.0151</v>
      </c>
      <c r="AB84" s="32">
        <f t="shared" si="27"/>
        <v>4.3286219009312028E-4</v>
      </c>
    </row>
    <row r="85" spans="1:28" ht="27.6">
      <c r="A85" t="s">
        <v>242</v>
      </c>
      <c r="B85" s="14" t="s">
        <v>244</v>
      </c>
      <c r="C85">
        <v>2030</v>
      </c>
      <c r="D85" s="10">
        <v>2057.2674410585901</v>
      </c>
      <c r="E85" s="10">
        <v>32292.691160097798</v>
      </c>
      <c r="F85" s="10">
        <v>16646.115701226699</v>
      </c>
      <c r="G85" s="10">
        <v>79537.410424669099</v>
      </c>
      <c r="H85" s="10">
        <v>295876648</v>
      </c>
      <c r="I85" s="10">
        <v>36.992699999999999</v>
      </c>
      <c r="J85" s="23">
        <f>Calculation_Assumptions!$B$25*G85*(F85/G85)^Calculation_Assumptions!$B$26</f>
        <v>1218438.5257631587</v>
      </c>
      <c r="K85" s="23">
        <f>Calculation_Assumptions!$B$27*F85</f>
        <v>332922.31402453396</v>
      </c>
      <c r="L85" s="23">
        <f t="shared" si="14"/>
        <v>1218438.5257631587</v>
      </c>
      <c r="M85" s="23">
        <f t="shared" si="15"/>
        <v>73.196567153102777</v>
      </c>
      <c r="N85" s="23">
        <f>Calculation_Assumptions!$B$28*F85</f>
        <v>1664611.5701226699</v>
      </c>
      <c r="O85" s="23">
        <f>Calculation_Assumptions!$B$29*F85</f>
        <v>2663378.5121962717</v>
      </c>
      <c r="P85" s="23">
        <f t="shared" si="16"/>
        <v>32937.269400804988</v>
      </c>
      <c r="Q85" s="23">
        <f t="shared" si="17"/>
        <v>2506653907.9839745</v>
      </c>
      <c r="R85" s="23">
        <f t="shared" si="18"/>
        <v>1063633068.4171349</v>
      </c>
      <c r="S85" s="23">
        <f t="shared" si="19"/>
        <v>3424551185.2227869</v>
      </c>
      <c r="T85" s="23">
        <f t="shared" si="20"/>
        <v>5479281896.3564587</v>
      </c>
      <c r="U85" s="21">
        <f>1/(1+Calculation_Assumptions!$B$22)^(C85-Calculation_Assumptions!$B$21)</f>
        <v>0.86260878438416411</v>
      </c>
      <c r="V85" s="23">
        <f t="shared" si="21"/>
        <v>2162261680.4378705</v>
      </c>
      <c r="W85" s="23">
        <f t="shared" si="22"/>
        <v>917499228.17810321</v>
      </c>
      <c r="X85" s="23">
        <f t="shared" si="23"/>
        <v>2954047934.9463768</v>
      </c>
      <c r="Y85" s="23">
        <f t="shared" si="24"/>
        <v>4726476695.9142027</v>
      </c>
      <c r="Z85" s="23">
        <f t="shared" si="25"/>
        <v>4925196915899.125</v>
      </c>
      <c r="AA85" s="23">
        <f t="shared" si="26"/>
        <v>4248518124476.3784</v>
      </c>
      <c r="AB85" s="32">
        <f t="shared" si="27"/>
        <v>5.0894491139881037E-4</v>
      </c>
    </row>
    <row r="86" spans="1:28" ht="27.6">
      <c r="A86" t="s">
        <v>242</v>
      </c>
      <c r="B86" s="14" t="s">
        <v>244</v>
      </c>
      <c r="C86">
        <v>2031</v>
      </c>
      <c r="D86" s="10">
        <v>2351.8884214802201</v>
      </c>
      <c r="E86" s="10">
        <v>37105.246617675701</v>
      </c>
      <c r="F86" s="10">
        <v>17161.073466098602</v>
      </c>
      <c r="G86" s="10">
        <v>80420.156798629294</v>
      </c>
      <c r="H86" s="10">
        <v>297719748</v>
      </c>
      <c r="I86" s="10">
        <v>37.089500000000001</v>
      </c>
      <c r="J86" s="23">
        <f>Calculation_Assumptions!$B$25*G86*(F86/G86)^Calculation_Assumptions!$B$26</f>
        <v>1268394.0633523338</v>
      </c>
      <c r="K86" s="23">
        <f>Calculation_Assumptions!$B$27*F86</f>
        <v>343221.46932197205</v>
      </c>
      <c r="L86" s="23">
        <f t="shared" si="14"/>
        <v>1268394.0633523338</v>
      </c>
      <c r="M86" s="23">
        <f t="shared" si="15"/>
        <v>73.911114351792961</v>
      </c>
      <c r="N86" s="23">
        <f>Calculation_Assumptions!$B$28*F86</f>
        <v>1716107.3466098602</v>
      </c>
      <c r="O86" s="23">
        <f>Calculation_Assumptions!$B$29*F86</f>
        <v>2745771.7545757764</v>
      </c>
      <c r="P86" s="23">
        <f t="shared" si="16"/>
        <v>34198.197963098282</v>
      </c>
      <c r="Q86" s="23">
        <f t="shared" si="17"/>
        <v>2983121311.4726028</v>
      </c>
      <c r="R86" s="23">
        <f t="shared" si="18"/>
        <v>1268932569.3008566</v>
      </c>
      <c r="S86" s="23">
        <f t="shared" si="19"/>
        <v>4036092998.508873</v>
      </c>
      <c r="T86" s="23">
        <f t="shared" si="20"/>
        <v>6457748797.6141968</v>
      </c>
      <c r="U86" s="21">
        <f>1/(1+Calculation_Assumptions!$B$22)^(C86-Calculation_Assumptions!$B$21)</f>
        <v>0.83748425668365445</v>
      </c>
      <c r="V86" s="23">
        <f t="shared" si="21"/>
        <v>2498317134.1358013</v>
      </c>
      <c r="W86" s="23">
        <f t="shared" si="22"/>
        <v>1062711049.5826077</v>
      </c>
      <c r="X86" s="23">
        <f t="shared" si="23"/>
        <v>3380164344.7623057</v>
      </c>
      <c r="Y86" s="23">
        <f t="shared" si="24"/>
        <v>5408262951.619689</v>
      </c>
      <c r="Z86" s="23">
        <f t="shared" si="25"/>
        <v>5109190467736.3623</v>
      </c>
      <c r="AA86" s="23">
        <f t="shared" si="26"/>
        <v>4278866581127.4004</v>
      </c>
      <c r="AB86" s="32">
        <f t="shared" si="27"/>
        <v>5.8387357651089507E-4</v>
      </c>
    </row>
    <row r="87" spans="1:28" ht="27.6">
      <c r="A87" t="s">
        <v>242</v>
      </c>
      <c r="B87" s="14" t="s">
        <v>244</v>
      </c>
      <c r="C87">
        <v>2032</v>
      </c>
      <c r="D87" s="10">
        <v>2637.5924607521602</v>
      </c>
      <c r="E87" s="10">
        <v>41854.762857198701</v>
      </c>
      <c r="F87" s="10">
        <v>17691.9617642167</v>
      </c>
      <c r="G87" s="10">
        <v>81312.700337930903</v>
      </c>
      <c r="H87" s="10">
        <v>299510661.5</v>
      </c>
      <c r="I87" s="10">
        <v>37.190399999999997</v>
      </c>
      <c r="J87" s="23">
        <f>Calculation_Assumptions!$B$25*G87*(F87/G87)^Calculation_Assumptions!$B$26</f>
        <v>1320397.7598621484</v>
      </c>
      <c r="K87" s="23">
        <f>Calculation_Assumptions!$B$27*F87</f>
        <v>353839.23528433399</v>
      </c>
      <c r="L87" s="23">
        <f t="shared" si="14"/>
        <v>1320397.7598621484</v>
      </c>
      <c r="M87" s="23">
        <f t="shared" si="15"/>
        <v>74.632636982787886</v>
      </c>
      <c r="N87" s="23">
        <f>Calculation_Assumptions!$B$28*F87</f>
        <v>1769196.17642167</v>
      </c>
      <c r="O87" s="23">
        <f>Calculation_Assumptions!$B$29*F87</f>
        <v>2830713.8822746719</v>
      </c>
      <c r="P87" s="23">
        <f t="shared" si="16"/>
        <v>35503.725688945226</v>
      </c>
      <c r="Q87" s="23">
        <f t="shared" si="17"/>
        <v>3482671176.6064439</v>
      </c>
      <c r="R87" s="23">
        <f t="shared" si="18"/>
        <v>1486000019.2578359</v>
      </c>
      <c r="S87" s="23">
        <f t="shared" si="19"/>
        <v>4666418496.5213451</v>
      </c>
      <c r="T87" s="23">
        <f t="shared" si="20"/>
        <v>7466269594.4341526</v>
      </c>
      <c r="U87" s="21">
        <f>1/(1+Calculation_Assumptions!$B$22)^(C87-Calculation_Assumptions!$B$21)</f>
        <v>0.81309151134335378</v>
      </c>
      <c r="V87" s="23">
        <f t="shared" si="21"/>
        <v>2831730370.4988694</v>
      </c>
      <c r="W87" s="23">
        <f t="shared" si="22"/>
        <v>1208254001.5146065</v>
      </c>
      <c r="X87" s="23">
        <f t="shared" si="23"/>
        <v>3794225267.897121</v>
      </c>
      <c r="Y87" s="23">
        <f t="shared" si="24"/>
        <v>6070760428.6353941</v>
      </c>
      <c r="Z87" s="23">
        <f t="shared" si="25"/>
        <v>5298931171233.251</v>
      </c>
      <c r="AA87" s="23">
        <f t="shared" si="26"/>
        <v>4308515954522.4517</v>
      </c>
      <c r="AB87" s="32">
        <f t="shared" si="27"/>
        <v>6.5724031206766957E-4</v>
      </c>
    </row>
    <row r="88" spans="1:28" ht="27.6">
      <c r="A88" t="s">
        <v>242</v>
      </c>
      <c r="B88" s="14" t="s">
        <v>244</v>
      </c>
      <c r="C88">
        <v>2033</v>
      </c>
      <c r="D88" s="10">
        <v>2916.0458414336399</v>
      </c>
      <c r="E88" s="10">
        <v>46551.1871023126</v>
      </c>
      <c r="F88" s="10">
        <v>18239.2734163655</v>
      </c>
      <c r="G88" s="10">
        <v>82215.149776465405</v>
      </c>
      <c r="H88" s="10">
        <v>301250984.5</v>
      </c>
      <c r="I88" s="10">
        <v>37.297499999999999</v>
      </c>
      <c r="J88" s="23">
        <f>Calculation_Assumptions!$B$25*G88*(F88/G88)^Calculation_Assumptions!$B$26</f>
        <v>1374533.5890654537</v>
      </c>
      <c r="K88" s="23">
        <f>Calculation_Assumptions!$B$27*F88</f>
        <v>364785.46832730999</v>
      </c>
      <c r="L88" s="23">
        <f t="shared" si="14"/>
        <v>1374533.5890654537</v>
      </c>
      <c r="M88" s="23">
        <f t="shared" si="15"/>
        <v>75.361203140478722</v>
      </c>
      <c r="N88" s="23">
        <f>Calculation_Assumptions!$B$28*F88</f>
        <v>1823927.3416365501</v>
      </c>
      <c r="O88" s="23">
        <f>Calculation_Assumptions!$B$29*F88</f>
        <v>2918283.74661848</v>
      </c>
      <c r="P88" s="23">
        <f t="shared" si="16"/>
        <v>36853.23651894775</v>
      </c>
      <c r="Q88" s="23">
        <f t="shared" si="17"/>
        <v>4008202956.305172</v>
      </c>
      <c r="R88" s="23">
        <f t="shared" si="18"/>
        <v>1715561908.5193162</v>
      </c>
      <c r="S88" s="23">
        <f t="shared" si="19"/>
        <v>5318655739.6563759</v>
      </c>
      <c r="T88" s="23">
        <f t="shared" si="20"/>
        <v>8509849183.450201</v>
      </c>
      <c r="U88" s="21">
        <f>1/(1+Calculation_Assumptions!$B$22)^(C88-Calculation_Assumptions!$B$21)</f>
        <v>0.78940923431393573</v>
      </c>
      <c r="V88" s="23">
        <f t="shared" si="21"/>
        <v>3164112426.7117195</v>
      </c>
      <c r="W88" s="23">
        <f t="shared" si="22"/>
        <v>1354280412.6223876</v>
      </c>
      <c r="X88" s="23">
        <f t="shared" si="23"/>
        <v>4198595955.0215592</v>
      </c>
      <c r="Y88" s="23">
        <f t="shared" si="24"/>
        <v>6717753528.0344944</v>
      </c>
      <c r="Z88" s="23">
        <f t="shared" si="25"/>
        <v>5494599073244.7852</v>
      </c>
      <c r="AA88" s="23">
        <f t="shared" si="26"/>
        <v>4337487247272.2266</v>
      </c>
      <c r="AB88" s="32">
        <f t="shared" si="27"/>
        <v>7.2948051402377647E-4</v>
      </c>
    </row>
    <row r="89" spans="1:28" ht="27.6">
      <c r="A89" t="s">
        <v>242</v>
      </c>
      <c r="B89" s="14" t="s">
        <v>244</v>
      </c>
      <c r="C89">
        <v>2034</v>
      </c>
      <c r="D89" s="10">
        <v>3190.0989447504398</v>
      </c>
      <c r="E89" s="10">
        <v>51272.586332143401</v>
      </c>
      <c r="F89" s="10">
        <v>18803.5164890413</v>
      </c>
      <c r="G89" s="10">
        <v>83127.615054908398</v>
      </c>
      <c r="H89" s="10">
        <v>302938573</v>
      </c>
      <c r="I89" s="10">
        <v>37.406399999999998</v>
      </c>
      <c r="J89" s="23">
        <f>Calculation_Assumptions!$B$25*G89*(F89/G89)^Calculation_Assumptions!$B$26</f>
        <v>1430888.9676292725</v>
      </c>
      <c r="K89" s="23">
        <f>Calculation_Assumptions!$B$27*F89</f>
        <v>376070.329780826</v>
      </c>
      <c r="L89" s="23">
        <f t="shared" si="14"/>
        <v>1430888.9676292725</v>
      </c>
      <c r="M89" s="23">
        <f t="shared" si="15"/>
        <v>76.096881583994957</v>
      </c>
      <c r="N89" s="23">
        <f>Calculation_Assumptions!$B$28*F89</f>
        <v>1880351.6489041299</v>
      </c>
      <c r="O89" s="23">
        <f>Calculation_Assumptions!$B$29*F89</f>
        <v>3008562.638246608</v>
      </c>
      <c r="P89" s="23">
        <f t="shared" si="16"/>
        <v>38252.517420261574</v>
      </c>
      <c r="Q89" s="23">
        <f t="shared" si="17"/>
        <v>4564677385.689188</v>
      </c>
      <c r="R89" s="23">
        <f t="shared" si="18"/>
        <v>1961305501.852181</v>
      </c>
      <c r="S89" s="23">
        <f t="shared" si="19"/>
        <v>5998507810.9288139</v>
      </c>
      <c r="T89" s="23">
        <f t="shared" si="20"/>
        <v>9597612497.4861031</v>
      </c>
      <c r="U89" s="21">
        <f>1/(1+Calculation_Assumptions!$B$22)^(C89-Calculation_Assumptions!$B$21)</f>
        <v>0.76641673234362695</v>
      </c>
      <c r="V89" s="23">
        <f t="shared" si="21"/>
        <v>3498445126.1427574</v>
      </c>
      <c r="W89" s="23">
        <f t="shared" si="22"/>
        <v>1503177353.857126</v>
      </c>
      <c r="X89" s="23">
        <f t="shared" si="23"/>
        <v>4597356755.3897848</v>
      </c>
      <c r="Y89" s="23">
        <f t="shared" si="24"/>
        <v>7355770808.6236553</v>
      </c>
      <c r="Z89" s="23">
        <f t="shared" si="25"/>
        <v>5696310452572.1416</v>
      </c>
      <c r="AA89" s="23">
        <f t="shared" si="26"/>
        <v>4365747643475.1875</v>
      </c>
      <c r="AB89" s="32">
        <f t="shared" si="27"/>
        <v>8.0133929210758344E-4</v>
      </c>
    </row>
    <row r="90" spans="1:28" ht="27.6">
      <c r="A90" t="s">
        <v>242</v>
      </c>
      <c r="B90" s="14" t="s">
        <v>244</v>
      </c>
      <c r="C90">
        <v>2035</v>
      </c>
      <c r="D90" s="10">
        <v>3464.4385574095199</v>
      </c>
      <c r="E90" s="10">
        <v>56018.5971715989</v>
      </c>
      <c r="F90" s="10">
        <v>19385.2147660882</v>
      </c>
      <c r="G90" s="10">
        <v>84050.207334112507</v>
      </c>
      <c r="H90" s="10">
        <v>304566622</v>
      </c>
      <c r="I90" s="10">
        <v>37.517899999999997</v>
      </c>
      <c r="J90" s="23">
        <f>Calculation_Assumptions!$B$25*G90*(F90/G90)^Calculation_Assumptions!$B$26</f>
        <v>1489554.8962722896</v>
      </c>
      <c r="K90" s="23">
        <f>Calculation_Assumptions!$B$27*F90</f>
        <v>387704.29532176402</v>
      </c>
      <c r="L90" s="23">
        <f t="shared" si="14"/>
        <v>1489554.8962722896</v>
      </c>
      <c r="M90" s="23">
        <f t="shared" si="15"/>
        <v>76.839741743695484</v>
      </c>
      <c r="N90" s="23">
        <f>Calculation_Assumptions!$B$28*F90</f>
        <v>1938521.47660882</v>
      </c>
      <c r="O90" s="23">
        <f>Calculation_Assumptions!$B$29*F90</f>
        <v>3101634.3625741121</v>
      </c>
      <c r="P90" s="23">
        <f t="shared" si="16"/>
        <v>39702.512567928636</v>
      </c>
      <c r="Q90" s="23">
        <f t="shared" si="17"/>
        <v>5160471416.0238581</v>
      </c>
      <c r="R90" s="23">
        <f t="shared" si="18"/>
        <v>2224079058.2431369</v>
      </c>
      <c r="S90" s="23">
        <f t="shared" si="19"/>
        <v>6715888547.9300327</v>
      </c>
      <c r="T90" s="23">
        <f t="shared" si="20"/>
        <v>10745421676.688053</v>
      </c>
      <c r="U90" s="21">
        <f>1/(1+Calculation_Assumptions!$B$22)^(C90-Calculation_Assumptions!$B$21)</f>
        <v>0.74409391489672516</v>
      </c>
      <c r="V90" s="23">
        <f t="shared" si="21"/>
        <v>3839875378.6618395</v>
      </c>
      <c r="W90" s="23">
        <f t="shared" si="22"/>
        <v>1654923693.4879572</v>
      </c>
      <c r="X90" s="23">
        <f t="shared" si="23"/>
        <v>4997251801.6393414</v>
      </c>
      <c r="Y90" s="23">
        <f t="shared" si="24"/>
        <v>7995602882.6229458</v>
      </c>
      <c r="Z90" s="23">
        <f t="shared" si="25"/>
        <v>5904089378052.0029</v>
      </c>
      <c r="AA90" s="23">
        <f t="shared" si="26"/>
        <v>4393196979214.8862</v>
      </c>
      <c r="AB90" s="32">
        <f t="shared" si="27"/>
        <v>8.7405035486209145E-4</v>
      </c>
    </row>
    <row r="91" spans="1:28" ht="27.6">
      <c r="A91" t="s">
        <v>242</v>
      </c>
      <c r="B91" s="14" t="s">
        <v>244</v>
      </c>
      <c r="C91">
        <v>2036</v>
      </c>
      <c r="D91" s="10">
        <v>3736.9744336407698</v>
      </c>
      <c r="E91" s="10">
        <v>60799.459796560703</v>
      </c>
      <c r="F91" s="10">
        <v>19931.358148438001</v>
      </c>
      <c r="G91" s="10">
        <v>84847.856806891301</v>
      </c>
      <c r="H91" s="10">
        <v>306135098</v>
      </c>
      <c r="I91" s="10">
        <v>37.6267</v>
      </c>
      <c r="J91" s="23">
        <f>Calculation_Assumptions!$B$25*G91*(F91/G91)^Calculation_Assumptions!$B$26</f>
        <v>1545627.6698162202</v>
      </c>
      <c r="K91" s="23">
        <f>Calculation_Assumptions!$B$27*F91</f>
        <v>398627.16296876001</v>
      </c>
      <c r="L91" s="23">
        <f t="shared" si="14"/>
        <v>1545627.6698162202</v>
      </c>
      <c r="M91" s="23">
        <f t="shared" si="15"/>
        <v>77.547533806036668</v>
      </c>
      <c r="N91" s="23">
        <f>Calculation_Assumptions!$B$28*F91</f>
        <v>1993135.8148438002</v>
      </c>
      <c r="O91" s="23">
        <f>Calculation_Assumptions!$B$29*F91</f>
        <v>3189017.3037500801</v>
      </c>
      <c r="P91" s="23">
        <f t="shared" si="16"/>
        <v>41077.949164189798</v>
      </c>
      <c r="Q91" s="23">
        <f t="shared" si="17"/>
        <v>5775971086.0309725</v>
      </c>
      <c r="R91" s="23">
        <f t="shared" si="18"/>
        <v>2497517118.7333221</v>
      </c>
      <c r="S91" s="23">
        <f t="shared" si="19"/>
        <v>7448297582.8450441</v>
      </c>
      <c r="T91" s="23">
        <f t="shared" si="20"/>
        <v>11917276132.552071</v>
      </c>
      <c r="U91" s="21">
        <f>1/(1+Calculation_Assumptions!$B$22)^(C91-Calculation_Assumptions!$B$21)</f>
        <v>0.72242127659876232</v>
      </c>
      <c r="V91" s="23">
        <f t="shared" si="21"/>
        <v>4172684405.5680346</v>
      </c>
      <c r="W91" s="23">
        <f t="shared" si="22"/>
        <v>1804259505.2425892</v>
      </c>
      <c r="X91" s="23">
        <f t="shared" si="23"/>
        <v>5380808648.2863922</v>
      </c>
      <c r="Y91" s="23">
        <f t="shared" si="24"/>
        <v>8609293837.2582283</v>
      </c>
      <c r="Z91" s="23">
        <f t="shared" si="25"/>
        <v>6101688280045.166</v>
      </c>
      <c r="AA91" s="23">
        <f t="shared" si="26"/>
        <v>4407989436677.9355</v>
      </c>
      <c r="AB91" s="32">
        <f t="shared" si="27"/>
        <v>9.4661851293200078E-4</v>
      </c>
    </row>
    <row r="92" spans="1:28" ht="27.6">
      <c r="A92" t="s">
        <v>242</v>
      </c>
      <c r="B92" s="14" t="s">
        <v>244</v>
      </c>
      <c r="C92">
        <v>2037</v>
      </c>
      <c r="D92" s="10">
        <v>4005.5608111921201</v>
      </c>
      <c r="E92" s="10">
        <v>65585.815132538293</v>
      </c>
      <c r="F92" s="10">
        <v>20492.888133292901</v>
      </c>
      <c r="G92" s="10">
        <v>85653.076096588004</v>
      </c>
      <c r="H92" s="10">
        <v>307646417.5</v>
      </c>
      <c r="I92" s="10">
        <v>37.736899999999999</v>
      </c>
      <c r="J92" s="23">
        <f>Calculation_Assumptions!$B$25*G92*(F92/G92)^Calculation_Assumptions!$B$26</f>
        <v>1603811.2456815364</v>
      </c>
      <c r="K92" s="23">
        <f>Calculation_Assumptions!$B$27*F92</f>
        <v>409857.76266585803</v>
      </c>
      <c r="L92" s="23">
        <f t="shared" si="14"/>
        <v>1603811.2456815364</v>
      </c>
      <c r="M92" s="23">
        <f t="shared" si="15"/>
        <v>78.261845536353292</v>
      </c>
      <c r="N92" s="23">
        <f>Calculation_Assumptions!$B$28*F92</f>
        <v>2049288.8133292901</v>
      </c>
      <c r="O92" s="23">
        <f>Calculation_Assumptions!$B$29*F92</f>
        <v>3278862.1013268642</v>
      </c>
      <c r="P92" s="23">
        <f t="shared" si="16"/>
        <v>42499.814390729931</v>
      </c>
      <c r="Q92" s="23">
        <f t="shared" si="17"/>
        <v>6424163474.2511797</v>
      </c>
      <c r="R92" s="23">
        <f t="shared" si="18"/>
        <v>2787384969.7976036</v>
      </c>
      <c r="S92" s="23">
        <f t="shared" si="19"/>
        <v>8208550961.4862089</v>
      </c>
      <c r="T92" s="23">
        <f t="shared" si="20"/>
        <v>13133681538.377934</v>
      </c>
      <c r="U92" s="21">
        <f>1/(1+Calculation_Assumptions!$B$22)^(C92-Calculation_Assumptions!$B$21)</f>
        <v>0.70137988019297326</v>
      </c>
      <c r="V92" s="23">
        <f t="shared" si="21"/>
        <v>4505779007.910367</v>
      </c>
      <c r="W92" s="23">
        <f t="shared" si="22"/>
        <v>1955015736.1683376</v>
      </c>
      <c r="X92" s="23">
        <f t="shared" si="23"/>
        <v>5757312489.9251127</v>
      </c>
      <c r="Y92" s="23">
        <f t="shared" si="24"/>
        <v>9211699983.8801804</v>
      </c>
      <c r="Z92" s="23">
        <f t="shared" si="25"/>
        <v>6304563618435.8232</v>
      </c>
      <c r="AA92" s="23">
        <f t="shared" si="26"/>
        <v>4421894075367.4961</v>
      </c>
      <c r="AB92" s="32">
        <f t="shared" si="27"/>
        <v>1.0189703622730719E-3</v>
      </c>
    </row>
    <row r="93" spans="1:28" ht="27.6">
      <c r="A93" t="s">
        <v>242</v>
      </c>
      <c r="B93" s="14" t="s">
        <v>244</v>
      </c>
      <c r="C93">
        <v>2038</v>
      </c>
      <c r="D93" s="10">
        <v>4270.2397050198397</v>
      </c>
      <c r="E93" s="10">
        <v>70375.980675512299</v>
      </c>
      <c r="F93" s="10">
        <v>21070.238210363499</v>
      </c>
      <c r="G93" s="10">
        <v>86465.937041936297</v>
      </c>
      <c r="H93" s="10">
        <v>309096448</v>
      </c>
      <c r="I93" s="10">
        <v>37.849600000000002</v>
      </c>
      <c r="J93" s="23">
        <f>Calculation_Assumptions!$B$25*G93*(F93/G93)^Calculation_Assumptions!$B$26</f>
        <v>1664185.0828669602</v>
      </c>
      <c r="K93" s="23">
        <f>Calculation_Assumptions!$B$27*F93</f>
        <v>421404.76420727</v>
      </c>
      <c r="L93" s="23">
        <f t="shared" si="14"/>
        <v>1664185.0828669602</v>
      </c>
      <c r="M93" s="23">
        <f t="shared" si="15"/>
        <v>78.9827369891064</v>
      </c>
      <c r="N93" s="23">
        <f>Calculation_Assumptions!$B$28*F93</f>
        <v>2107023.82103635</v>
      </c>
      <c r="O93" s="23">
        <f>Calculation_Assumptions!$B$29*F93</f>
        <v>3371238.11365816</v>
      </c>
      <c r="P93" s="23">
        <f t="shared" si="16"/>
        <v>43968.366452141112</v>
      </c>
      <c r="Q93" s="23">
        <f t="shared" si="17"/>
        <v>7106469217.3602257</v>
      </c>
      <c r="R93" s="23">
        <f t="shared" si="18"/>
        <v>3094316907.7697263</v>
      </c>
      <c r="S93" s="23">
        <f t="shared" si="19"/>
        <v>8997496780.0120392</v>
      </c>
      <c r="T93" s="23">
        <f t="shared" si="20"/>
        <v>14395994848.019262</v>
      </c>
      <c r="U93" s="21">
        <f>1/(1+Calculation_Assumptions!$B$22)^(C93-Calculation_Assumptions!$B$21)</f>
        <v>0.68095133999317792</v>
      </c>
      <c r="V93" s="23">
        <f t="shared" si="21"/>
        <v>4839159736.181716</v>
      </c>
      <c r="W93" s="23">
        <f t="shared" si="22"/>
        <v>2107079244.7093418</v>
      </c>
      <c r="X93" s="23">
        <f t="shared" si="23"/>
        <v>6126857488.9335012</v>
      </c>
      <c r="Y93" s="23">
        <f t="shared" si="24"/>
        <v>9802971982.293602</v>
      </c>
      <c r="Z93" s="23">
        <f t="shared" si="25"/>
        <v>6512735789337.2344</v>
      </c>
      <c r="AA93" s="23">
        <f t="shared" si="26"/>
        <v>4434856162770.7168</v>
      </c>
      <c r="AB93" s="32">
        <f t="shared" si="27"/>
        <v>1.0911649800065685E-3</v>
      </c>
    </row>
    <row r="94" spans="1:28" ht="27.6">
      <c r="A94" t="s">
        <v>242</v>
      </c>
      <c r="B94" s="14" t="s">
        <v>244</v>
      </c>
      <c r="C94">
        <v>2039</v>
      </c>
      <c r="D94" s="10">
        <v>4537.5194538776004</v>
      </c>
      <c r="E94" s="10">
        <v>75268.652992582007</v>
      </c>
      <c r="F94" s="10">
        <v>21663.854082149101</v>
      </c>
      <c r="G94" s="10">
        <v>87286.512163430903</v>
      </c>
      <c r="H94" s="10">
        <v>310481120</v>
      </c>
      <c r="I94" s="10">
        <v>37.958199999999998</v>
      </c>
      <c r="J94" s="23">
        <f>Calculation_Assumptions!$B$25*G94*(F94/G94)^Calculation_Assumptions!$B$26</f>
        <v>1726831.6315240795</v>
      </c>
      <c r="K94" s="23">
        <f>Calculation_Assumptions!$B$27*F94</f>
        <v>433277.08164298203</v>
      </c>
      <c r="L94" s="23">
        <f t="shared" si="14"/>
        <v>1726831.6315240795</v>
      </c>
      <c r="M94" s="23">
        <f t="shared" si="15"/>
        <v>79.710268771934693</v>
      </c>
      <c r="N94" s="23">
        <f>Calculation_Assumptions!$B$28*F94</f>
        <v>2166385.40821491</v>
      </c>
      <c r="O94" s="23">
        <f>Calculation_Assumptions!$B$29*F94</f>
        <v>3466216.6531438562</v>
      </c>
      <c r="P94" s="23">
        <f t="shared" si="16"/>
        <v>45492.979949630899</v>
      </c>
      <c r="Q94" s="23">
        <f t="shared" si="17"/>
        <v>7835532121.6117067</v>
      </c>
      <c r="R94" s="23">
        <f t="shared" si="18"/>
        <v>3424195321.427259</v>
      </c>
      <c r="S94" s="23">
        <f t="shared" si="19"/>
        <v>9830015934.3717213</v>
      </c>
      <c r="T94" s="23">
        <f t="shared" si="20"/>
        <v>15728025494.994755</v>
      </c>
      <c r="U94" s="21">
        <f>1/(1+Calculation_Assumptions!$B$22)^(C94-Calculation_Assumptions!$B$21)</f>
        <v>0.66111780581861923</v>
      </c>
      <c r="V94" s="23">
        <f t="shared" si="21"/>
        <v>5180209803.6612415</v>
      </c>
      <c r="W94" s="23">
        <f t="shared" si="22"/>
        <v>2263796497.5963712</v>
      </c>
      <c r="X94" s="23">
        <f t="shared" si="23"/>
        <v>6498798565.6938963</v>
      </c>
      <c r="Y94" s="23">
        <f t="shared" si="24"/>
        <v>10398077705.110235</v>
      </c>
      <c r="Z94" s="23">
        <f t="shared" si="25"/>
        <v>6726217678942.2246</v>
      </c>
      <c r="AA94" s="23">
        <f t="shared" si="26"/>
        <v>4446822273360.6895</v>
      </c>
      <c r="AB94" s="32">
        <f t="shared" si="27"/>
        <v>1.1649239581023989E-3</v>
      </c>
    </row>
    <row r="95" spans="1:28" ht="27.6">
      <c r="A95" t="s">
        <v>242</v>
      </c>
      <c r="B95" s="14" t="s">
        <v>244</v>
      </c>
      <c r="C95">
        <v>2040</v>
      </c>
      <c r="D95" s="10">
        <v>4802.2113361187403</v>
      </c>
      <c r="E95" s="10">
        <v>80170.817521481396</v>
      </c>
      <c r="F95" s="10">
        <v>22274.194008011302</v>
      </c>
      <c r="G95" s="10">
        <v>88114.874669796802</v>
      </c>
      <c r="H95" s="10">
        <v>311797395.5</v>
      </c>
      <c r="I95" s="10">
        <v>38.0715</v>
      </c>
      <c r="J95" s="23">
        <f>Calculation_Assumptions!$B$25*G95*(F95/G95)^Calculation_Assumptions!$B$26</f>
        <v>1791836.4455562858</v>
      </c>
      <c r="K95" s="23">
        <f>Calculation_Assumptions!$B$27*F95</f>
        <v>445483.88016022602</v>
      </c>
      <c r="L95" s="23">
        <f t="shared" si="14"/>
        <v>1791836.4455562858</v>
      </c>
      <c r="M95" s="23">
        <f t="shared" si="15"/>
        <v>80.444502050750771</v>
      </c>
      <c r="N95" s="23">
        <f>Calculation_Assumptions!$B$28*F95</f>
        <v>2227419.4008011301</v>
      </c>
      <c r="O95" s="23">
        <f>Calculation_Assumptions!$B$29*F95</f>
        <v>3563871.0412818082</v>
      </c>
      <c r="P95" s="23">
        <f t="shared" si="16"/>
        <v>47065.034095223091</v>
      </c>
      <c r="Q95" s="23">
        <f t="shared" si="17"/>
        <v>8604777291.321106</v>
      </c>
      <c r="R95" s="23">
        <f t="shared" si="18"/>
        <v>3773242260.0904307</v>
      </c>
      <c r="S95" s="23">
        <f t="shared" si="19"/>
        <v>10696538696.817999</v>
      </c>
      <c r="T95" s="23">
        <f t="shared" si="20"/>
        <v>17114461914.908798</v>
      </c>
      <c r="U95" s="21">
        <f>1/(1+Calculation_Assumptions!$B$22)^(C95-Calculation_Assumptions!$B$21)</f>
        <v>0.64186194739671765</v>
      </c>
      <c r="V95" s="23">
        <f t="shared" si="21"/>
        <v>5523079109.1224184</v>
      </c>
      <c r="W95" s="23">
        <f t="shared" si="22"/>
        <v>2421900625.0612359</v>
      </c>
      <c r="X95" s="23">
        <f t="shared" si="23"/>
        <v>6865701158.3439493</v>
      </c>
      <c r="Y95" s="23">
        <f t="shared" si="24"/>
        <v>10985121853.350319</v>
      </c>
      <c r="Z95" s="23">
        <f t="shared" si="25"/>
        <v>6945035678559.6299</v>
      </c>
      <c r="AA95" s="23">
        <f t="shared" si="26"/>
        <v>4457754125379.9688</v>
      </c>
      <c r="AB95" s="32">
        <f t="shared" si="27"/>
        <v>1.2389824458188671E-3</v>
      </c>
    </row>
    <row r="96" spans="1:28" ht="27.6">
      <c r="A96" t="s">
        <v>242</v>
      </c>
      <c r="B96" s="14" t="s">
        <v>244</v>
      </c>
      <c r="C96">
        <v>2041</v>
      </c>
      <c r="D96" s="10">
        <v>5063.7050010283201</v>
      </c>
      <c r="E96" s="10">
        <v>85108.3616570054</v>
      </c>
      <c r="F96" s="10">
        <v>22835.781799026801</v>
      </c>
      <c r="G96" s="10">
        <v>88881.561359791202</v>
      </c>
      <c r="H96" s="10">
        <v>313041661</v>
      </c>
      <c r="I96" s="10">
        <v>37.258299999999998</v>
      </c>
      <c r="J96" s="23">
        <f>Calculation_Assumptions!$B$25*G96*(F96/G96)^Calculation_Assumptions!$B$26</f>
        <v>1851987.1625359422</v>
      </c>
      <c r="K96" s="23">
        <f>Calculation_Assumptions!$B$27*F96</f>
        <v>456715.635980536</v>
      </c>
      <c r="L96" s="23">
        <f t="shared" si="14"/>
        <v>1851987.1625359422</v>
      </c>
      <c r="M96" s="23">
        <f t="shared" si="15"/>
        <v>81.100230280483274</v>
      </c>
      <c r="N96" s="23">
        <f>Calculation_Assumptions!$B$28*F96</f>
        <v>2283578.1799026802</v>
      </c>
      <c r="O96" s="23">
        <f>Calculation_Assumptions!$B$29*F96</f>
        <v>3653725.087844288</v>
      </c>
      <c r="P96" s="23">
        <f t="shared" si="16"/>
        <v>49706.700588484775</v>
      </c>
      <c r="Q96" s="23">
        <f t="shared" si="17"/>
        <v>9377916656.7734985</v>
      </c>
      <c r="R96" s="23">
        <f t="shared" si="18"/>
        <v>4230455850.4612455</v>
      </c>
      <c r="S96" s="23">
        <f t="shared" si="19"/>
        <v>11563366249.812351</v>
      </c>
      <c r="T96" s="23">
        <f t="shared" si="20"/>
        <v>18501385999.69976</v>
      </c>
      <c r="U96" s="21">
        <f>1/(1+Calculation_Assumptions!$B$22)^(C96-Calculation_Assumptions!$B$21)</f>
        <v>0.62316693922011435</v>
      </c>
      <c r="V96" s="23">
        <f t="shared" si="21"/>
        <v>5844007619.2628689</v>
      </c>
      <c r="W96" s="23">
        <f t="shared" si="22"/>
        <v>2636280223.83776</v>
      </c>
      <c r="X96" s="23">
        <f t="shared" si="23"/>
        <v>7205907552.9767351</v>
      </c>
      <c r="Y96" s="23">
        <f t="shared" si="24"/>
        <v>11529452084.762775</v>
      </c>
      <c r="Z96" s="23">
        <f t="shared" si="25"/>
        <v>7148551064600.918</v>
      </c>
      <c r="AA96" s="23">
        <f t="shared" si="26"/>
        <v>4454740686786.0439</v>
      </c>
      <c r="AB96" s="32">
        <f t="shared" si="27"/>
        <v>1.3118625819450644E-3</v>
      </c>
    </row>
    <row r="97" spans="1:28" ht="27.6">
      <c r="A97" t="s">
        <v>242</v>
      </c>
      <c r="B97" s="14" t="s">
        <v>244</v>
      </c>
      <c r="C97">
        <v>2042</v>
      </c>
      <c r="D97" s="10">
        <v>5319.5091514975602</v>
      </c>
      <c r="E97" s="10">
        <v>90058.115643623096</v>
      </c>
      <c r="F97" s="10">
        <v>23411.5286140188</v>
      </c>
      <c r="G97" s="10">
        <v>89654.918983413998</v>
      </c>
      <c r="H97" s="10">
        <v>314211282.5</v>
      </c>
      <c r="I97" s="10">
        <v>37.373199999999997</v>
      </c>
      <c r="J97" s="23">
        <f>Calculation_Assumptions!$B$25*G97*(F97/G97)^Calculation_Assumptions!$B$26</f>
        <v>1914157.097710504</v>
      </c>
      <c r="K97" s="23">
        <f>Calculation_Assumptions!$B$27*F97</f>
        <v>468230.57228037599</v>
      </c>
      <c r="L97" s="23">
        <f t="shared" si="14"/>
        <v>1914157.097710504</v>
      </c>
      <c r="M97" s="23">
        <f t="shared" si="15"/>
        <v>81.761303555561454</v>
      </c>
      <c r="N97" s="23">
        <f>Calculation_Assumptions!$B$28*F97</f>
        <v>2341152.8614018802</v>
      </c>
      <c r="O97" s="23">
        <f>Calculation_Assumptions!$B$29*F97</f>
        <v>3745844.5782430079</v>
      </c>
      <c r="P97" s="23">
        <f t="shared" si="16"/>
        <v>51217.372280417629</v>
      </c>
      <c r="Q97" s="23">
        <f t="shared" si="17"/>
        <v>10182376198.675035</v>
      </c>
      <c r="R97" s="23">
        <f t="shared" si="18"/>
        <v>4612540035.792347</v>
      </c>
      <c r="S97" s="23">
        <f t="shared" si="19"/>
        <v>12453784071.282001</v>
      </c>
      <c r="T97" s="23">
        <f t="shared" si="20"/>
        <v>19926054514.051201</v>
      </c>
      <c r="U97" s="21">
        <f>1/(1+Calculation_Assumptions!$B$22)^(C97-Calculation_Assumptions!$B$21)</f>
        <v>0.60501644584477121</v>
      </c>
      <c r="V97" s="23">
        <f t="shared" si="21"/>
        <v>6160505057.9767618</v>
      </c>
      <c r="W97" s="23">
        <f t="shared" si="22"/>
        <v>2790662578.7717996</v>
      </c>
      <c r="X97" s="23">
        <f t="shared" si="23"/>
        <v>7534744176.1252613</v>
      </c>
      <c r="Y97" s="23">
        <f t="shared" si="24"/>
        <v>12055590681.800417</v>
      </c>
      <c r="Z97" s="23">
        <f t="shared" si="25"/>
        <v>7356166431096.2949</v>
      </c>
      <c r="AA97" s="23">
        <f t="shared" si="26"/>
        <v>4450601669184.4951</v>
      </c>
      <c r="AB97" s="32">
        <f t="shared" si="27"/>
        <v>1.3841960067178017E-3</v>
      </c>
    </row>
    <row r="98" spans="1:28" ht="27.6">
      <c r="A98" t="s">
        <v>242</v>
      </c>
      <c r="B98" s="14" t="s">
        <v>244</v>
      </c>
      <c r="C98">
        <v>2043</v>
      </c>
      <c r="D98" s="10">
        <v>5570.0820890075602</v>
      </c>
      <c r="E98" s="10">
        <v>95009.458230002696</v>
      </c>
      <c r="F98" s="10">
        <v>24001.7914371726</v>
      </c>
      <c r="G98" s="10">
        <v>90435.005584395898</v>
      </c>
      <c r="H98" s="10">
        <v>315304312</v>
      </c>
      <c r="I98" s="10">
        <v>37.491100000000003</v>
      </c>
      <c r="J98" s="23">
        <f>Calculation_Assumptions!$B$25*G98*(F98/G98)^Calculation_Assumptions!$B$26</f>
        <v>1978414.0348458875</v>
      </c>
      <c r="K98" s="23">
        <f>Calculation_Assumptions!$B$27*F98</f>
        <v>480035.82874345197</v>
      </c>
      <c r="L98" s="23">
        <f t="shared" si="14"/>
        <v>1978414.0348458875</v>
      </c>
      <c r="M98" s="23">
        <f t="shared" si="15"/>
        <v>82.427765445117274</v>
      </c>
      <c r="N98" s="23">
        <f>Calculation_Assumptions!$B$28*F98</f>
        <v>2400179.1437172601</v>
      </c>
      <c r="O98" s="23">
        <f>Calculation_Assumptions!$B$29*F98</f>
        <v>3840286.6299476158</v>
      </c>
      <c r="P98" s="23">
        <f t="shared" si="16"/>
        <v>52770.23173088779</v>
      </c>
      <c r="Q98" s="23">
        <f t="shared" si="17"/>
        <v>11019928580.136257</v>
      </c>
      <c r="R98" s="23">
        <f t="shared" si="18"/>
        <v>5013671127.4233465</v>
      </c>
      <c r="S98" s="23">
        <f t="shared" si="19"/>
        <v>13369194858.829014</v>
      </c>
      <c r="T98" s="23">
        <f t="shared" si="20"/>
        <v>21390711774.126419</v>
      </c>
      <c r="U98" s="21">
        <f>1/(1+Calculation_Assumptions!$B$22)^(C98-Calculation_Assumptions!$B$21)</f>
        <v>0.5873946076162827</v>
      </c>
      <c r="V98" s="23">
        <f t="shared" si="21"/>
        <v>6473046624.2885962</v>
      </c>
      <c r="W98" s="23">
        <f t="shared" si="22"/>
        <v>2945003384.6099224</v>
      </c>
      <c r="X98" s="23">
        <f t="shared" si="23"/>
        <v>7852992968.2474928</v>
      </c>
      <c r="Y98" s="23">
        <f t="shared" si="24"/>
        <v>12564788749.195986</v>
      </c>
      <c r="Z98" s="23">
        <f t="shared" si="25"/>
        <v>7567868335865.1982</v>
      </c>
      <c r="AA98" s="23">
        <f t="shared" si="26"/>
        <v>4445325051637.2285</v>
      </c>
      <c r="AB98" s="32">
        <f t="shared" si="27"/>
        <v>1.456146974427562E-3</v>
      </c>
    </row>
    <row r="99" spans="1:28" ht="27.6">
      <c r="A99" t="s">
        <v>242</v>
      </c>
      <c r="B99" s="14" t="s">
        <v>244</v>
      </c>
      <c r="C99">
        <v>2044</v>
      </c>
      <c r="D99" s="10">
        <v>5823.0237216530204</v>
      </c>
      <c r="E99" s="10">
        <v>100087.667472929</v>
      </c>
      <c r="F99" s="10">
        <v>24606.936253131698</v>
      </c>
      <c r="G99" s="10">
        <v>91221.879711504793</v>
      </c>
      <c r="H99" s="10">
        <v>316318415.5</v>
      </c>
      <c r="I99" s="10">
        <v>37.609900000000003</v>
      </c>
      <c r="J99" s="23">
        <f>Calculation_Assumptions!$B$25*G99*(F99/G99)^Calculation_Assumptions!$B$26</f>
        <v>2044828.0331623689</v>
      </c>
      <c r="K99" s="23">
        <f>Calculation_Assumptions!$B$27*F99</f>
        <v>492138.72506263398</v>
      </c>
      <c r="L99" s="23">
        <f t="shared" si="14"/>
        <v>2044828.0331623689</v>
      </c>
      <c r="M99" s="23">
        <f t="shared" si="15"/>
        <v>83.099659873427996</v>
      </c>
      <c r="N99" s="23">
        <f>Calculation_Assumptions!$B$28*F99</f>
        <v>2460693.6253131698</v>
      </c>
      <c r="O99" s="23">
        <f>Calculation_Assumptions!$B$29*F99</f>
        <v>3937109.8005010718</v>
      </c>
      <c r="P99" s="23">
        <f t="shared" si="16"/>
        <v>54369.408936539818</v>
      </c>
      <c r="Q99" s="23">
        <f t="shared" si="17"/>
        <v>11907082143.805563</v>
      </c>
      <c r="R99" s="23">
        <f t="shared" si="18"/>
        <v>5441707322.3400917</v>
      </c>
      <c r="S99" s="23">
        <f t="shared" si="19"/>
        <v>14328677351.918957</v>
      </c>
      <c r="T99" s="23">
        <f t="shared" si="20"/>
        <v>22925883763.070332</v>
      </c>
      <c r="U99" s="21">
        <f>1/(1+Calculation_Assumptions!$B$22)^(C99-Calculation_Assumptions!$B$21)</f>
        <v>0.57028602681192497</v>
      </c>
      <c r="V99" s="23">
        <f t="shared" si="21"/>
        <v>6790442566.7140923</v>
      </c>
      <c r="W99" s="23">
        <f t="shared" si="22"/>
        <v>3103329647.9306898</v>
      </c>
      <c r="X99" s="23">
        <f t="shared" si="23"/>
        <v>8171444476.4958763</v>
      </c>
      <c r="Y99" s="23">
        <f t="shared" si="24"/>
        <v>13074311162.393402</v>
      </c>
      <c r="Z99" s="23">
        <f t="shared" si="25"/>
        <v>7783627085900.126</v>
      </c>
      <c r="AA99" s="23">
        <f t="shared" si="26"/>
        <v>4438893765003.665</v>
      </c>
      <c r="AB99" s="32">
        <f t="shared" si="27"/>
        <v>1.5297600992954798E-3</v>
      </c>
    </row>
    <row r="100" spans="1:28" ht="27.6">
      <c r="A100" t="s">
        <v>242</v>
      </c>
      <c r="B100" s="14" t="s">
        <v>244</v>
      </c>
      <c r="C100">
        <v>2045</v>
      </c>
      <c r="D100" s="10">
        <v>6066.1651126012503</v>
      </c>
      <c r="E100" s="10">
        <v>105138.1158477</v>
      </c>
      <c r="F100" s="10">
        <v>25227.338273922502</v>
      </c>
      <c r="G100" s="10">
        <v>92015.600422941701</v>
      </c>
      <c r="H100" s="10">
        <v>317249613</v>
      </c>
      <c r="I100" s="10">
        <v>37.724499999999999</v>
      </c>
      <c r="J100" s="23">
        <f>Calculation_Assumptions!$B$25*G100*(F100/G100)^Calculation_Assumptions!$B$26</f>
        <v>2113471.5037201103</v>
      </c>
      <c r="K100" s="23">
        <f>Calculation_Assumptions!$B$27*F100</f>
        <v>504546.76547845005</v>
      </c>
      <c r="L100" s="23">
        <f t="shared" si="14"/>
        <v>2113471.5037201103</v>
      </c>
      <c r="M100" s="23">
        <f t="shared" si="15"/>
        <v>83.777031122811934</v>
      </c>
      <c r="N100" s="23">
        <f>Calculation_Assumptions!$B$28*F100</f>
        <v>2522733.8273922503</v>
      </c>
      <c r="O100" s="23">
        <f>Calculation_Assumptions!$B$29*F100</f>
        <v>4036374.1238276004</v>
      </c>
      <c r="P100" s="23">
        <f t="shared" si="16"/>
        <v>56023.844019671844</v>
      </c>
      <c r="Q100" s="23">
        <f t="shared" si="17"/>
        <v>12820667102.343836</v>
      </c>
      <c r="R100" s="23">
        <f t="shared" si="18"/>
        <v>5890241402.7737331</v>
      </c>
      <c r="S100" s="23">
        <f t="shared" si="19"/>
        <v>15303319932.105892</v>
      </c>
      <c r="T100" s="23">
        <f t="shared" si="20"/>
        <v>24485311891.369427</v>
      </c>
      <c r="U100" s="21">
        <f>1/(1+Calculation_Assumptions!$B$22)^(C100-Calculation_Assumptions!$B$21)</f>
        <v>0.55367575418633497</v>
      </c>
      <c r="V100" s="23">
        <f t="shared" si="21"/>
        <v>7098492527.0621567</v>
      </c>
      <c r="W100" s="23">
        <f t="shared" si="22"/>
        <v>3261283851.0203223</v>
      </c>
      <c r="X100" s="23">
        <f t="shared" si="23"/>
        <v>8473077204.9635019</v>
      </c>
      <c r="Y100" s="23">
        <f t="shared" si="24"/>
        <v>13556923527.941603</v>
      </c>
      <c r="Z100" s="23">
        <f t="shared" si="25"/>
        <v>8003363304422.002</v>
      </c>
      <c r="AA100" s="23">
        <f t="shared" si="26"/>
        <v>4431268213603.0898</v>
      </c>
      <c r="AB100" s="32">
        <f t="shared" si="27"/>
        <v>1.60190992395162E-3</v>
      </c>
    </row>
    <row r="101" spans="1:28" ht="27.6">
      <c r="A101" t="s">
        <v>242</v>
      </c>
      <c r="B101" s="14" t="s">
        <v>244</v>
      </c>
      <c r="C101">
        <v>2046</v>
      </c>
      <c r="D101" s="10">
        <v>6304.4793974943896</v>
      </c>
      <c r="E101" s="10">
        <v>110166.154025273</v>
      </c>
      <c r="F101" s="10">
        <v>25797.702300703098</v>
      </c>
      <c r="G101" s="10">
        <v>92766.695441781907</v>
      </c>
      <c r="H101" s="10">
        <v>318096573.5</v>
      </c>
      <c r="I101" s="10">
        <v>37.836199999999998</v>
      </c>
      <c r="J101" s="23">
        <f>Calculation_Assumptions!$B$25*G101*(F101/G101)^Calculation_Assumptions!$B$26</f>
        <v>2176684.4748758646</v>
      </c>
      <c r="K101" s="23">
        <f>Calculation_Assumptions!$B$27*F101</f>
        <v>515954.04601406195</v>
      </c>
      <c r="L101" s="23">
        <f t="shared" si="14"/>
        <v>2176684.4748758646</v>
      </c>
      <c r="M101" s="23">
        <f t="shared" si="15"/>
        <v>84.375129595031439</v>
      </c>
      <c r="N101" s="23">
        <f>Calculation_Assumptions!$B$28*F101</f>
        <v>2579770.2300703097</v>
      </c>
      <c r="O101" s="23">
        <f>Calculation_Assumptions!$B$29*F101</f>
        <v>4127632.3681124956</v>
      </c>
      <c r="P101" s="23">
        <f t="shared" si="16"/>
        <v>57529.15131212608</v>
      </c>
      <c r="Q101" s="23">
        <f t="shared" si="17"/>
        <v>13722862426.700783</v>
      </c>
      <c r="R101" s="23">
        <f t="shared" si="18"/>
        <v>6337765344.3949184</v>
      </c>
      <c r="S101" s="23">
        <f t="shared" si="19"/>
        <v>16264108265.747629</v>
      </c>
      <c r="T101" s="23">
        <f t="shared" si="20"/>
        <v>26022573225.196205</v>
      </c>
      <c r="U101" s="21">
        <f>1/(1+Calculation_Assumptions!$B$22)^(C101-Calculation_Assumptions!$B$21)</f>
        <v>0.5375492759090631</v>
      </c>
      <c r="V101" s="23">
        <f t="shared" si="21"/>
        <v>7376714760.872694</v>
      </c>
      <c r="W101" s="23">
        <f t="shared" si="22"/>
        <v>3406861171.7610421</v>
      </c>
      <c r="X101" s="23">
        <f t="shared" si="23"/>
        <v>8742759621.5592461</v>
      </c>
      <c r="Y101" s="23">
        <f t="shared" si="24"/>
        <v>13988415394.494793</v>
      </c>
      <c r="Z101" s="23">
        <f t="shared" si="25"/>
        <v>8206160706026.7227</v>
      </c>
      <c r="AA101" s="23">
        <f t="shared" si="26"/>
        <v>4411215745518.0703</v>
      </c>
      <c r="AB101" s="32">
        <f t="shared" si="27"/>
        <v>1.6722634272349206E-3</v>
      </c>
    </row>
    <row r="102" spans="1:28" ht="27.6">
      <c r="A102" t="s">
        <v>242</v>
      </c>
      <c r="B102" s="14" t="s">
        <v>244</v>
      </c>
      <c r="C102">
        <v>2047</v>
      </c>
      <c r="D102" s="10">
        <v>6533.7983886263601</v>
      </c>
      <c r="E102" s="10">
        <v>115121.271662732</v>
      </c>
      <c r="F102" s="10">
        <v>26380.9616682253</v>
      </c>
      <c r="G102" s="10">
        <v>93523.921418033002</v>
      </c>
      <c r="H102" s="10">
        <v>318862019.5</v>
      </c>
      <c r="I102" s="10">
        <v>37.948900000000002</v>
      </c>
      <c r="J102" s="23">
        <f>Calculation_Assumptions!$B$25*G102*(F102/G102)^Calculation_Assumptions!$B$26</f>
        <v>2241788.1172402492</v>
      </c>
      <c r="K102" s="23">
        <f>Calculation_Assumptions!$B$27*F102</f>
        <v>527619.23336450604</v>
      </c>
      <c r="L102" s="23">
        <f t="shared" si="14"/>
        <v>2241788.1172402492</v>
      </c>
      <c r="M102" s="23">
        <f t="shared" si="15"/>
        <v>84.977497993956135</v>
      </c>
      <c r="N102" s="23">
        <f>Calculation_Assumptions!$B$28*F102</f>
        <v>2638096.1668225299</v>
      </c>
      <c r="O102" s="23">
        <f>Calculation_Assumptions!$B$29*F102</f>
        <v>4220953.8669160483</v>
      </c>
      <c r="P102" s="23">
        <f t="shared" si="16"/>
        <v>59073.862937799226</v>
      </c>
      <c r="Q102" s="23">
        <f t="shared" si="17"/>
        <v>14647391588.066061</v>
      </c>
      <c r="R102" s="23">
        <f t="shared" si="18"/>
        <v>6800658223.4293804</v>
      </c>
      <c r="S102" s="23">
        <f t="shared" si="19"/>
        <v>17236788483.826424</v>
      </c>
      <c r="T102" s="23">
        <f t="shared" si="20"/>
        <v>27578861574.12228</v>
      </c>
      <c r="U102" s="21">
        <f>1/(1+Calculation_Assumptions!$B$22)^(C102-Calculation_Assumptions!$B$21)</f>
        <v>0.52189250088258554</v>
      </c>
      <c r="V102" s="23">
        <f t="shared" si="21"/>
        <v>7644363827.3023424</v>
      </c>
      <c r="W102" s="23">
        <f t="shared" si="22"/>
        <v>3549212527.8732805</v>
      </c>
      <c r="X102" s="23">
        <f t="shared" si="23"/>
        <v>8995750649.0083218</v>
      </c>
      <c r="Y102" s="23">
        <f t="shared" si="24"/>
        <v>14393201038.413317</v>
      </c>
      <c r="Z102" s="23">
        <f t="shared" si="25"/>
        <v>8411886713882.4082</v>
      </c>
      <c r="AA102" s="23">
        <f t="shared" si="26"/>
        <v>4390100594249.0845</v>
      </c>
      <c r="AB102" s="32">
        <f t="shared" si="27"/>
        <v>1.7412730444756226E-3</v>
      </c>
    </row>
    <row r="103" spans="1:28" ht="27.6">
      <c r="A103" t="s">
        <v>242</v>
      </c>
      <c r="B103" s="14" t="s">
        <v>244</v>
      </c>
      <c r="C103">
        <v>2048</v>
      </c>
      <c r="D103" s="10">
        <v>6747.8604524134898</v>
      </c>
      <c r="E103" s="10">
        <v>119810.80461753</v>
      </c>
      <c r="F103" s="10">
        <v>26977.4079268061</v>
      </c>
      <c r="G103" s="10">
        <v>94287.328396812707</v>
      </c>
      <c r="H103" s="10">
        <v>319554652.5</v>
      </c>
      <c r="I103" s="10">
        <v>38.064500000000002</v>
      </c>
      <c r="J103" s="23">
        <f>Calculation_Assumptions!$B$25*G103*(F103/G103)^Calculation_Assumptions!$B$26</f>
        <v>2308838.9799289512</v>
      </c>
      <c r="K103" s="23">
        <f>Calculation_Assumptions!$B$27*F103</f>
        <v>539548.15853612195</v>
      </c>
      <c r="L103" s="23">
        <f t="shared" si="14"/>
        <v>2308838.9799289512</v>
      </c>
      <c r="M103" s="23">
        <f t="shared" si="15"/>
        <v>85.584166803318922</v>
      </c>
      <c r="N103" s="23">
        <f>Calculation_Assumptions!$B$28*F103</f>
        <v>2697740.79268061</v>
      </c>
      <c r="O103" s="23">
        <f>Calculation_Assumptions!$B$29*F103</f>
        <v>4316385.2682889756</v>
      </c>
      <c r="P103" s="23">
        <f t="shared" si="16"/>
        <v>60655.965004898295</v>
      </c>
      <c r="Q103" s="23">
        <f t="shared" si="17"/>
        <v>15579723243.653273</v>
      </c>
      <c r="R103" s="23">
        <f t="shared" si="18"/>
        <v>7267239972.0896063</v>
      </c>
      <c r="S103" s="23">
        <f t="shared" si="19"/>
        <v>18203978405.792107</v>
      </c>
      <c r="T103" s="23">
        <f t="shared" si="20"/>
        <v>29126365449.267368</v>
      </c>
      <c r="U103" s="21">
        <f>1/(1+Calculation_Assumptions!$B$22)^(C103-Calculation_Assumptions!$B$21)</f>
        <v>0.50669174842969467</v>
      </c>
      <c r="V103" s="23">
        <f t="shared" si="21"/>
        <v>7894117210.3774309</v>
      </c>
      <c r="W103" s="23">
        <f t="shared" si="22"/>
        <v>3682250527.716248</v>
      </c>
      <c r="X103" s="23">
        <f t="shared" si="23"/>
        <v>9223805646.807209</v>
      </c>
      <c r="Y103" s="23">
        <f t="shared" si="24"/>
        <v>14758089034.891533</v>
      </c>
      <c r="Z103" s="23">
        <f t="shared" si="25"/>
        <v>8620756215401.2686</v>
      </c>
      <c r="AA103" s="23">
        <f t="shared" si="26"/>
        <v>4368066039567.8262</v>
      </c>
      <c r="AB103" s="32">
        <f t="shared" si="27"/>
        <v>1.807233942634821E-3</v>
      </c>
    </row>
    <row r="104" spans="1:28" ht="27.6">
      <c r="A104" t="s">
        <v>242</v>
      </c>
      <c r="B104" s="14" t="s">
        <v>244</v>
      </c>
      <c r="C104">
        <v>2049</v>
      </c>
      <c r="D104" s="10">
        <v>6970.8140405157501</v>
      </c>
      <c r="E104" s="10">
        <v>124627.042925591</v>
      </c>
      <c r="F104" s="10">
        <v>27587.339218413799</v>
      </c>
      <c r="G104" s="10">
        <v>95056.966831742102</v>
      </c>
      <c r="H104" s="10">
        <v>320173250</v>
      </c>
      <c r="I104" s="10">
        <v>38.1755</v>
      </c>
      <c r="J104" s="23">
        <f>Calculation_Assumptions!$B$25*G104*(F104/G104)^Calculation_Assumptions!$B$26</f>
        <v>2377895.3034159979</v>
      </c>
      <c r="K104" s="23">
        <f>Calculation_Assumptions!$B$27*F104</f>
        <v>551746.78436827601</v>
      </c>
      <c r="L104" s="23">
        <f t="shared" si="14"/>
        <v>2377895.3034159979</v>
      </c>
      <c r="M104" s="23">
        <f t="shared" si="15"/>
        <v>86.195166724481254</v>
      </c>
      <c r="N104" s="23">
        <f>Calculation_Assumptions!$B$28*F104</f>
        <v>2758733.9218413797</v>
      </c>
      <c r="O104" s="23">
        <f>Calculation_Assumptions!$B$29*F104</f>
        <v>4413974.2749462081</v>
      </c>
      <c r="P104" s="23">
        <f t="shared" si="16"/>
        <v>62288.517594163743</v>
      </c>
      <c r="Q104" s="23">
        <f t="shared" si="17"/>
        <v>16575865967.928698</v>
      </c>
      <c r="R104" s="23">
        <f t="shared" si="18"/>
        <v>7762833755.9792747</v>
      </c>
      <c r="S104" s="23">
        <f t="shared" si="19"/>
        <v>19230621156.418968</v>
      </c>
      <c r="T104" s="23">
        <f t="shared" si="20"/>
        <v>30768993850.270355</v>
      </c>
      <c r="U104" s="21">
        <f>1/(1+Calculation_Assumptions!$B$22)^(C104-Calculation_Assumptions!$B$21)</f>
        <v>0.49193373633950943</v>
      </c>
      <c r="V104" s="23">
        <f t="shared" si="21"/>
        <v>8154227678.6660833</v>
      </c>
      <c r="W104" s="23">
        <f t="shared" si="22"/>
        <v>3818799814.1613522</v>
      </c>
      <c r="X104" s="23">
        <f t="shared" si="23"/>
        <v>9460191317.6068001</v>
      </c>
      <c r="Y104" s="23">
        <f t="shared" si="24"/>
        <v>15136306108.170883</v>
      </c>
      <c r="Z104" s="23">
        <f t="shared" si="25"/>
        <v>8832728056412.0059</v>
      </c>
      <c r="AA104" s="23">
        <f t="shared" si="26"/>
        <v>4345116914861.5713</v>
      </c>
      <c r="AB104" s="32">
        <f t="shared" si="27"/>
        <v>1.8766417195303165E-3</v>
      </c>
    </row>
    <row r="105" spans="1:28" ht="27.6">
      <c r="A105" t="s">
        <v>242</v>
      </c>
      <c r="B105" s="14" t="s">
        <v>244</v>
      </c>
      <c r="C105">
        <v>2050</v>
      </c>
      <c r="D105" s="10">
        <v>7178.24319992643</v>
      </c>
      <c r="E105" s="10">
        <v>129360.159062879</v>
      </c>
      <c r="F105" s="10">
        <v>28211.060425697899</v>
      </c>
      <c r="G105" s="10">
        <v>95832.887588279205</v>
      </c>
      <c r="H105" s="10">
        <v>320712949.5</v>
      </c>
      <c r="I105" s="10">
        <v>38.286000000000001</v>
      </c>
      <c r="J105" s="23">
        <f>Calculation_Assumptions!$B$25*G105*(F105/G105)^Calculation_Assumptions!$B$26</f>
        <v>2449017.0701214601</v>
      </c>
      <c r="K105" s="23">
        <f>Calculation_Assumptions!$B$27*F105</f>
        <v>564221.20851395791</v>
      </c>
      <c r="L105" s="23">
        <f t="shared" si="14"/>
        <v>2449017.0701214601</v>
      </c>
      <c r="M105" s="23">
        <f t="shared" si="15"/>
        <v>86.810528677986596</v>
      </c>
      <c r="N105" s="23">
        <f>Calculation_Assumptions!$B$28*F105</f>
        <v>2821106.04256979</v>
      </c>
      <c r="O105" s="23">
        <f>Calculation_Assumptions!$B$29*F105</f>
        <v>4513769.6681116633</v>
      </c>
      <c r="P105" s="23">
        <f t="shared" si="16"/>
        <v>63966.386410736566</v>
      </c>
      <c r="Q105" s="23">
        <f t="shared" si="17"/>
        <v>17579640130.103119</v>
      </c>
      <c r="R105" s="23">
        <f t="shared" si="18"/>
        <v>8274701920.7704639</v>
      </c>
      <c r="S105" s="23">
        <f t="shared" si="19"/>
        <v>20250585266.347958</v>
      </c>
      <c r="T105" s="23">
        <f t="shared" si="20"/>
        <v>32400936426.156727</v>
      </c>
      <c r="U105" s="21">
        <f>1/(1+Calculation_Assumptions!$B$22)^(C105-Calculation_Assumptions!$B$21)</f>
        <v>0.47760556926165965</v>
      </c>
      <c r="V105" s="23">
        <f t="shared" si="21"/>
        <v>8396134031.7530165</v>
      </c>
      <c r="W105" s="23">
        <f t="shared" si="22"/>
        <v>3952043721.340126</v>
      </c>
      <c r="X105" s="23">
        <f t="shared" si="23"/>
        <v>9671792304.0158939</v>
      </c>
      <c r="Y105" s="23">
        <f t="shared" si="24"/>
        <v>15474867686.425428</v>
      </c>
      <c r="Z105" s="23">
        <f t="shared" si="25"/>
        <v>9047652397648.2988</v>
      </c>
      <c r="AA105" s="23">
        <f t="shared" si="26"/>
        <v>4321209173860.4355</v>
      </c>
      <c r="AB105" s="32">
        <f t="shared" si="27"/>
        <v>1.9430056944575466E-3</v>
      </c>
    </row>
    <row r="106" spans="1:28" ht="55.2">
      <c r="A106" t="s">
        <v>247</v>
      </c>
      <c r="B106" s="14" t="s">
        <v>249</v>
      </c>
      <c r="C106">
        <v>2025</v>
      </c>
      <c r="D106" s="10">
        <v>737.54382528960798</v>
      </c>
      <c r="E106" s="10">
        <v>12049.0893219305</v>
      </c>
      <c r="F106" s="10">
        <v>13851.4910785419</v>
      </c>
      <c r="G106" s="10">
        <v>74136.370794952702</v>
      </c>
      <c r="H106" s="10">
        <v>285721235.5</v>
      </c>
      <c r="I106" s="10">
        <v>37.51</v>
      </c>
      <c r="J106" s="23">
        <f>Calculation_Assumptions!$B$25*G106*(F106/G106)^Calculation_Assumptions!$B$26</f>
        <v>957963.82972618227</v>
      </c>
      <c r="K106" s="23">
        <f>Calculation_Assumptions!$B$27*F106</f>
        <v>277029.82157083799</v>
      </c>
      <c r="L106" s="23">
        <f t="shared" si="14"/>
        <v>957963.82972618227</v>
      </c>
      <c r="M106" s="23">
        <f t="shared" si="15"/>
        <v>69.159617855886736</v>
      </c>
      <c r="N106" s="23">
        <f>Calculation_Assumptions!$B$28*F106</f>
        <v>1385149.10785419</v>
      </c>
      <c r="O106" s="23">
        <f>Calculation_Assumptions!$B$29*F106</f>
        <v>2216238.5725667039</v>
      </c>
      <c r="P106" s="23">
        <f t="shared" si="16"/>
        <v>25538.891754896889</v>
      </c>
      <c r="Q106" s="23">
        <f t="shared" si="17"/>
        <v>706540307.4653312</v>
      </c>
      <c r="R106" s="23">
        <f t="shared" si="18"/>
        <v>307720387.93786699</v>
      </c>
      <c r="S106" s="23">
        <f t="shared" si="19"/>
        <v>1021608171.6032671</v>
      </c>
      <c r="T106" s="23">
        <f t="shared" si="20"/>
        <v>1634573074.5652273</v>
      </c>
      <c r="U106" s="21">
        <f>1/(1+Calculation_Assumptions!$B$22)^(C106-Calculation_Assumptions!$B$21)</f>
        <v>1</v>
      </c>
      <c r="V106" s="23">
        <f t="shared" si="21"/>
        <v>706540307.4653312</v>
      </c>
      <c r="W106" s="23">
        <f t="shared" si="22"/>
        <v>307720387.93786699</v>
      </c>
      <c r="X106" s="23">
        <f t="shared" si="23"/>
        <v>1021608171.6032671</v>
      </c>
      <c r="Y106" s="23">
        <f t="shared" si="24"/>
        <v>1634573074.5652273</v>
      </c>
      <c r="Z106" s="23">
        <f t="shared" si="25"/>
        <v>3957665144478.2192</v>
      </c>
      <c r="AA106" s="23">
        <f t="shared" si="26"/>
        <v>3957665144478.2192</v>
      </c>
      <c r="AB106" s="32">
        <f t="shared" si="27"/>
        <v>1.7852452940620925E-4</v>
      </c>
    </row>
    <row r="107" spans="1:28" ht="55.2">
      <c r="A107" t="s">
        <v>247</v>
      </c>
      <c r="B107" s="14" t="s">
        <v>249</v>
      </c>
      <c r="C107">
        <v>2026</v>
      </c>
      <c r="D107" s="10">
        <v>1471.6197905649899</v>
      </c>
      <c r="E107" s="10">
        <v>24164.1583878817</v>
      </c>
      <c r="F107" s="10">
        <v>14370.1004216288</v>
      </c>
      <c r="G107" s="10">
        <v>75186.409743607393</v>
      </c>
      <c r="H107" s="10">
        <v>287886782.5</v>
      </c>
      <c r="I107" s="10">
        <v>37.588299999999997</v>
      </c>
      <c r="J107" s="23">
        <f>Calculation_Assumptions!$B$25*G107*(F107/G107)^Calculation_Assumptions!$B$26</f>
        <v>1005171.1466751626</v>
      </c>
      <c r="K107" s="23">
        <f>Calculation_Assumptions!$B$27*F107</f>
        <v>287402.00843257603</v>
      </c>
      <c r="L107" s="23">
        <f t="shared" si="14"/>
        <v>1005171.1466751626</v>
      </c>
      <c r="M107" s="23">
        <f t="shared" si="15"/>
        <v>69.948790696149501</v>
      </c>
      <c r="N107" s="23">
        <f>Calculation_Assumptions!$B$28*F107</f>
        <v>1437010.0421628801</v>
      </c>
      <c r="O107" s="23">
        <f>Calculation_Assumptions!$B$29*F107</f>
        <v>2299216.0674606082</v>
      </c>
      <c r="P107" s="23">
        <f t="shared" si="16"/>
        <v>26741.596365761758</v>
      </c>
      <c r="Q107" s="23">
        <f t="shared" si="17"/>
        <v>1479229752.3520734</v>
      </c>
      <c r="R107" s="23">
        <f t="shared" si="18"/>
        <v>646188170.12706876</v>
      </c>
      <c r="S107" s="23">
        <f t="shared" si="19"/>
        <v>2114732417.2875249</v>
      </c>
      <c r="T107" s="23">
        <f t="shared" si="20"/>
        <v>3383571867.6600399</v>
      </c>
      <c r="U107" s="21">
        <f>1/(1+Calculation_Assumptions!$B$22)^(C107-Calculation_Assumptions!$B$21)</f>
        <v>0.970873786407767</v>
      </c>
      <c r="V107" s="23">
        <f t="shared" si="21"/>
        <v>1436145390.633081</v>
      </c>
      <c r="W107" s="23">
        <f t="shared" si="22"/>
        <v>627367155.46317351</v>
      </c>
      <c r="X107" s="23">
        <f t="shared" si="23"/>
        <v>2053138269.2111893</v>
      </c>
      <c r="Y107" s="23">
        <f t="shared" si="24"/>
        <v>3285021230.7379026</v>
      </c>
      <c r="Z107" s="23">
        <f t="shared" si="25"/>
        <v>4136961974584.6089</v>
      </c>
      <c r="AA107" s="23">
        <f t="shared" si="26"/>
        <v>4016467936489.9116</v>
      </c>
      <c r="AB107" s="32">
        <f t="shared" si="27"/>
        <v>3.575642612718485E-4</v>
      </c>
    </row>
    <row r="108" spans="1:28" ht="55.2">
      <c r="A108" t="s">
        <v>247</v>
      </c>
      <c r="B108" s="14" t="s">
        <v>249</v>
      </c>
      <c r="C108">
        <v>2027</v>
      </c>
      <c r="D108" s="10">
        <v>2203.1990838377301</v>
      </c>
      <c r="E108" s="10">
        <v>36355.198702672598</v>
      </c>
      <c r="F108" s="10">
        <v>14908.1268548478</v>
      </c>
      <c r="G108" s="10">
        <v>76251.321038748298</v>
      </c>
      <c r="H108" s="10">
        <v>289986522</v>
      </c>
      <c r="I108" s="10">
        <v>37.6736</v>
      </c>
      <c r="J108" s="23">
        <f>Calculation_Assumptions!$B$25*G108*(F108/G108)^Calculation_Assumptions!$B$26</f>
        <v>1054704.7839969601</v>
      </c>
      <c r="K108" s="23">
        <f>Calculation_Assumptions!$B$27*F108</f>
        <v>298162.53709695599</v>
      </c>
      <c r="L108" s="23">
        <f t="shared" si="14"/>
        <v>1054704.7839969601</v>
      </c>
      <c r="M108" s="23">
        <f t="shared" si="15"/>
        <v>70.746968701436359</v>
      </c>
      <c r="N108" s="23">
        <f>Calculation_Assumptions!$B$28*F108</f>
        <v>1490812.68548478</v>
      </c>
      <c r="O108" s="23">
        <f>Calculation_Assumptions!$B$29*F108</f>
        <v>2385300.2967756479</v>
      </c>
      <c r="P108" s="23">
        <f t="shared" si="16"/>
        <v>27995.858744504378</v>
      </c>
      <c r="Q108" s="23">
        <f t="shared" si="17"/>
        <v>2323724613.8213735</v>
      </c>
      <c r="R108" s="23">
        <f t="shared" si="18"/>
        <v>1017795007.5084108</v>
      </c>
      <c r="S108" s="23">
        <f t="shared" si="19"/>
        <v>3284557142.8337336</v>
      </c>
      <c r="T108" s="23">
        <f t="shared" si="20"/>
        <v>5255291428.5339727</v>
      </c>
      <c r="U108" s="21">
        <f>1/(1+Calculation_Assumptions!$B$22)^(C108-Calculation_Assumptions!$B$21)</f>
        <v>0.94259590913375435</v>
      </c>
      <c r="V108" s="23">
        <f t="shared" si="21"/>
        <v>2190333314.9414396</v>
      </c>
      <c r="W108" s="23">
        <f t="shared" si="22"/>
        <v>959369410.41418684</v>
      </c>
      <c r="X108" s="23">
        <f t="shared" si="23"/>
        <v>3096010126.1511297</v>
      </c>
      <c r="Y108" s="23">
        <f t="shared" si="24"/>
        <v>4953616201.8418064</v>
      </c>
      <c r="Z108" s="23">
        <f t="shared" si="25"/>
        <v>4323155856172.1123</v>
      </c>
      <c r="AA108" s="23">
        <f t="shared" si="26"/>
        <v>4074989024575.4663</v>
      </c>
      <c r="AB108" s="32">
        <f t="shared" si="27"/>
        <v>5.3750655565744235E-4</v>
      </c>
    </row>
    <row r="109" spans="1:28" ht="55.2">
      <c r="A109" t="s">
        <v>247</v>
      </c>
      <c r="B109" s="14" t="s">
        <v>249</v>
      </c>
      <c r="C109">
        <v>2028</v>
      </c>
      <c r="D109" s="10">
        <v>2935.8307337016299</v>
      </c>
      <c r="E109" s="10">
        <v>48644.438913479098</v>
      </c>
      <c r="F109" s="10">
        <v>15466.2973673947</v>
      </c>
      <c r="G109" s="10">
        <v>77331.315326552096</v>
      </c>
      <c r="H109" s="10">
        <v>292016778.5</v>
      </c>
      <c r="I109" s="10">
        <v>36.834000000000003</v>
      </c>
      <c r="J109" s="23">
        <f>Calculation_Assumptions!$B$25*G109*(F109/G109)^Calculation_Assumptions!$B$26</f>
        <v>1106679.3799897758</v>
      </c>
      <c r="K109" s="23">
        <f>Calculation_Assumptions!$B$27*F109</f>
        <v>309325.94734789402</v>
      </c>
      <c r="L109" s="23">
        <f t="shared" si="14"/>
        <v>1106679.3799897758</v>
      </c>
      <c r="M109" s="23">
        <f t="shared" si="15"/>
        <v>71.554254628701486</v>
      </c>
      <c r="N109" s="23">
        <f>Calculation_Assumptions!$B$28*F109</f>
        <v>1546629.7367394699</v>
      </c>
      <c r="O109" s="23">
        <f>Calculation_Assumptions!$B$29*F109</f>
        <v>2474607.5787831522</v>
      </c>
      <c r="P109" s="23">
        <f t="shared" si="16"/>
        <v>30045.050225057712</v>
      </c>
      <c r="Q109" s="23">
        <f t="shared" si="17"/>
        <v>3249023336.1278486</v>
      </c>
      <c r="R109" s="23">
        <f t="shared" si="18"/>
        <v>1461524610.3252313</v>
      </c>
      <c r="S109" s="23">
        <f t="shared" si="19"/>
        <v>4540643114.776597</v>
      </c>
      <c r="T109" s="23">
        <f t="shared" si="20"/>
        <v>7265028983.6425552</v>
      </c>
      <c r="U109" s="21">
        <f>1/(1+Calculation_Assumptions!$B$22)^(C109-Calculation_Assumptions!$B$21)</f>
        <v>0.91514165935315961</v>
      </c>
      <c r="V109" s="23">
        <f t="shared" si="21"/>
        <v>2973316607.1011777</v>
      </c>
      <c r="W109" s="23">
        <f t="shared" si="22"/>
        <v>1337502057.0785122</v>
      </c>
      <c r="X109" s="23">
        <f t="shared" si="23"/>
        <v>4155331674.5871544</v>
      </c>
      <c r="Y109" s="23">
        <f t="shared" si="24"/>
        <v>6648530679.339447</v>
      </c>
      <c r="Z109" s="23">
        <f t="shared" si="25"/>
        <v>4516418332549.6309</v>
      </c>
      <c r="AA109" s="23">
        <f t="shared" si="26"/>
        <v>4133162567182.4995</v>
      </c>
      <c r="AB109" s="32">
        <f t="shared" si="27"/>
        <v>7.1938051280862948E-4</v>
      </c>
    </row>
    <row r="110" spans="1:28" ht="55.2">
      <c r="A110" t="s">
        <v>247</v>
      </c>
      <c r="B110" s="14" t="s">
        <v>249</v>
      </c>
      <c r="C110">
        <v>2029</v>
      </c>
      <c r="D110" s="10">
        <v>3674.35139938672</v>
      </c>
      <c r="E110" s="10">
        <v>61042.875411843197</v>
      </c>
      <c r="F110" s="10">
        <v>16045.366167440099</v>
      </c>
      <c r="G110" s="10">
        <v>78426.606236706895</v>
      </c>
      <c r="H110" s="10">
        <v>293978109</v>
      </c>
      <c r="I110" s="10">
        <v>36.911799999999999</v>
      </c>
      <c r="J110" s="23">
        <f>Calculation_Assumptions!$B$25*G110*(F110/G110)^Calculation_Assumptions!$B$26</f>
        <v>1161215.2221906323</v>
      </c>
      <c r="K110" s="23">
        <f>Calculation_Assumptions!$B$27*F110</f>
        <v>320907.32334880199</v>
      </c>
      <c r="L110" s="23">
        <f t="shared" si="14"/>
        <v>1161215.2221906323</v>
      </c>
      <c r="M110" s="23">
        <f t="shared" si="15"/>
        <v>72.370752407446872</v>
      </c>
      <c r="N110" s="23">
        <f>Calculation_Assumptions!$B$28*F110</f>
        <v>1604536.61674401</v>
      </c>
      <c r="O110" s="23">
        <f>Calculation_Assumptions!$B$29*F110</f>
        <v>2567258.5867904159</v>
      </c>
      <c r="P110" s="23">
        <f t="shared" si="16"/>
        <v>31459.187094388035</v>
      </c>
      <c r="Q110" s="23">
        <f t="shared" si="17"/>
        <v>4266712776.6453104</v>
      </c>
      <c r="R110" s="23">
        <f t="shared" si="18"/>
        <v>1920359238.3605943</v>
      </c>
      <c r="S110" s="23">
        <f t="shared" si="19"/>
        <v>5895631363.1005869</v>
      </c>
      <c r="T110" s="23">
        <f t="shared" si="20"/>
        <v>9433010180.9609375</v>
      </c>
      <c r="U110" s="21">
        <f>1/(1+Calculation_Assumptions!$B$22)^(C110-Calculation_Assumptions!$B$21)</f>
        <v>0.888487047915689</v>
      </c>
      <c r="V110" s="23">
        <f t="shared" si="21"/>
        <v>3790919039.2257442</v>
      </c>
      <c r="W110" s="23">
        <f t="shared" si="22"/>
        <v>1706214310.6286254</v>
      </c>
      <c r="X110" s="23">
        <f t="shared" si="23"/>
        <v>5238192105.4003897</v>
      </c>
      <c r="Y110" s="23">
        <f t="shared" si="24"/>
        <v>8381107368.6406231</v>
      </c>
      <c r="Z110" s="23">
        <f t="shared" si="25"/>
        <v>4716986404116.6182</v>
      </c>
      <c r="AA110" s="23">
        <f t="shared" si="26"/>
        <v>4190981325252.0151</v>
      </c>
      <c r="AB110" s="32">
        <f t="shared" si="27"/>
        <v>9.045420976667764E-4</v>
      </c>
    </row>
    <row r="111" spans="1:28" ht="55.2">
      <c r="A111" t="s">
        <v>247</v>
      </c>
      <c r="B111" s="14" t="s">
        <v>249</v>
      </c>
      <c r="C111">
        <v>2030</v>
      </c>
      <c r="D111" s="10">
        <v>4395.3112380519797</v>
      </c>
      <c r="E111" s="10">
        <v>73383.998718879098</v>
      </c>
      <c r="F111" s="10">
        <v>16646.115701226699</v>
      </c>
      <c r="G111" s="10">
        <v>79537.410424669099</v>
      </c>
      <c r="H111" s="10">
        <v>295876648</v>
      </c>
      <c r="I111" s="10">
        <v>36.992699999999999</v>
      </c>
      <c r="J111" s="23">
        <f>Calculation_Assumptions!$B$25*G111*(F111/G111)^Calculation_Assumptions!$B$26</f>
        <v>1218438.5257631587</v>
      </c>
      <c r="K111" s="23">
        <f>Calculation_Assumptions!$B$27*F111</f>
        <v>332922.31402453396</v>
      </c>
      <c r="L111" s="23">
        <f t="shared" si="14"/>
        <v>1218438.5257631587</v>
      </c>
      <c r="M111" s="23">
        <f t="shared" si="15"/>
        <v>73.196567153102777</v>
      </c>
      <c r="N111" s="23">
        <f>Calculation_Assumptions!$B$28*F111</f>
        <v>1664611.5701226699</v>
      </c>
      <c r="O111" s="23">
        <f>Calculation_Assumptions!$B$29*F111</f>
        <v>2663378.5121962717</v>
      </c>
      <c r="P111" s="23">
        <f t="shared" si="16"/>
        <v>32937.269400804988</v>
      </c>
      <c r="Q111" s="23">
        <f t="shared" si="17"/>
        <v>5355416545.1622982</v>
      </c>
      <c r="R111" s="23">
        <f t="shared" si="18"/>
        <v>2417068535.5120487</v>
      </c>
      <c r="S111" s="23">
        <f t="shared" si="19"/>
        <v>7316485941.1515217</v>
      </c>
      <c r="T111" s="23">
        <f t="shared" si="20"/>
        <v>11706377505.842434</v>
      </c>
      <c r="U111" s="21">
        <f>1/(1+Calculation_Assumptions!$B$22)^(C111-Calculation_Assumptions!$B$21)</f>
        <v>0.86260878438416411</v>
      </c>
      <c r="V111" s="23">
        <f t="shared" si="21"/>
        <v>4619629355.8932896</v>
      </c>
      <c r="W111" s="23">
        <f t="shared" si="22"/>
        <v>2084984551.1912601</v>
      </c>
      <c r="X111" s="23">
        <f t="shared" si="23"/>
        <v>6311265043.6605406</v>
      </c>
      <c r="Y111" s="23">
        <f t="shared" si="24"/>
        <v>10098024069.856865</v>
      </c>
      <c r="Z111" s="23">
        <f t="shared" si="25"/>
        <v>4925196915899.125</v>
      </c>
      <c r="AA111" s="23">
        <f t="shared" si="26"/>
        <v>4248518124476.3784</v>
      </c>
      <c r="AB111" s="32">
        <f t="shared" si="27"/>
        <v>1.0873507469060521E-3</v>
      </c>
    </row>
    <row r="112" spans="1:28" ht="55.2">
      <c r="A112" t="s">
        <v>247</v>
      </c>
      <c r="B112" s="14" t="s">
        <v>249</v>
      </c>
      <c r="C112">
        <v>2031</v>
      </c>
      <c r="D112" s="10">
        <v>5115.63954570235</v>
      </c>
      <c r="E112" s="10">
        <v>85850.6034907906</v>
      </c>
      <c r="F112" s="10">
        <v>17161.073466098602</v>
      </c>
      <c r="G112" s="10">
        <v>80420.156798629294</v>
      </c>
      <c r="H112" s="10">
        <v>297719748</v>
      </c>
      <c r="I112" s="10">
        <v>37.089500000000001</v>
      </c>
      <c r="J112" s="23">
        <f>Calculation_Assumptions!$B$25*G112*(F112/G112)^Calculation_Assumptions!$B$26</f>
        <v>1268394.0633523338</v>
      </c>
      <c r="K112" s="23">
        <f>Calculation_Assumptions!$B$27*F112</f>
        <v>343221.46932197205</v>
      </c>
      <c r="L112" s="23">
        <f t="shared" si="14"/>
        <v>1268394.0633523338</v>
      </c>
      <c r="M112" s="23">
        <f t="shared" si="15"/>
        <v>73.911114351792961</v>
      </c>
      <c r="N112" s="23">
        <f>Calculation_Assumptions!$B$28*F112</f>
        <v>1716107.3466098602</v>
      </c>
      <c r="O112" s="23">
        <f>Calculation_Assumptions!$B$29*F112</f>
        <v>2745771.7545757764</v>
      </c>
      <c r="P112" s="23">
        <f t="shared" si="16"/>
        <v>34198.197963098282</v>
      </c>
      <c r="Q112" s="23">
        <f t="shared" si="17"/>
        <v>6488646830.0192909</v>
      </c>
      <c r="R112" s="23">
        <f t="shared" si="18"/>
        <v>2935935933.4295135</v>
      </c>
      <c r="S112" s="23">
        <f t="shared" si="19"/>
        <v>8778986606.98773</v>
      </c>
      <c r="T112" s="23">
        <f t="shared" si="20"/>
        <v>14046378571.180368</v>
      </c>
      <c r="U112" s="21">
        <f>1/(1+Calculation_Assumptions!$B$22)^(C112-Calculation_Assumptions!$B$21)</f>
        <v>0.83748425668365445</v>
      </c>
      <c r="V112" s="23">
        <f t="shared" si="21"/>
        <v>5434139567.3214569</v>
      </c>
      <c r="W112" s="23">
        <f t="shared" si="22"/>
        <v>2458800122.8790474</v>
      </c>
      <c r="X112" s="23">
        <f t="shared" si="23"/>
        <v>7352263072.9888763</v>
      </c>
      <c r="Y112" s="23">
        <f t="shared" si="24"/>
        <v>11763620916.782204</v>
      </c>
      <c r="Z112" s="23">
        <f t="shared" si="25"/>
        <v>5109190467736.3623</v>
      </c>
      <c r="AA112" s="23">
        <f t="shared" si="26"/>
        <v>4278866581127.4004</v>
      </c>
      <c r="AB112" s="32">
        <f t="shared" si="27"/>
        <v>1.2699950943293175E-3</v>
      </c>
    </row>
    <row r="113" spans="1:28" ht="55.2">
      <c r="A113" t="s">
        <v>247</v>
      </c>
      <c r="B113" s="14" t="s">
        <v>249</v>
      </c>
      <c r="C113">
        <v>2032</v>
      </c>
      <c r="D113" s="10">
        <v>5826.6330686732799</v>
      </c>
      <c r="E113" s="10">
        <v>98332.025975643803</v>
      </c>
      <c r="F113" s="10">
        <v>17691.9617642167</v>
      </c>
      <c r="G113" s="10">
        <v>81312.700337930903</v>
      </c>
      <c r="H113" s="10">
        <v>299510661.5</v>
      </c>
      <c r="I113" s="10">
        <v>37.190399999999997</v>
      </c>
      <c r="J113" s="23">
        <f>Calculation_Assumptions!$B$25*G113*(F113/G113)^Calculation_Assumptions!$B$26</f>
        <v>1320397.7598621484</v>
      </c>
      <c r="K113" s="23">
        <f>Calculation_Assumptions!$B$27*F113</f>
        <v>353839.23528433399</v>
      </c>
      <c r="L113" s="23">
        <f t="shared" si="14"/>
        <v>1320397.7598621484</v>
      </c>
      <c r="M113" s="23">
        <f t="shared" si="15"/>
        <v>74.632636982787886</v>
      </c>
      <c r="N113" s="23">
        <f>Calculation_Assumptions!$B$28*F113</f>
        <v>1769196.17642167</v>
      </c>
      <c r="O113" s="23">
        <f>Calculation_Assumptions!$B$29*F113</f>
        <v>2830713.8822746719</v>
      </c>
      <c r="P113" s="23">
        <f t="shared" si="16"/>
        <v>35503.725688945226</v>
      </c>
      <c r="Q113" s="23">
        <f t="shared" si="17"/>
        <v>7693473251.4149141</v>
      </c>
      <c r="R113" s="23">
        <f t="shared" si="18"/>
        <v>3491153276.677494</v>
      </c>
      <c r="S113" s="23">
        <f t="shared" si="19"/>
        <v>10308456946.508829</v>
      </c>
      <c r="T113" s="23">
        <f t="shared" si="20"/>
        <v>16493531114.414125</v>
      </c>
      <c r="U113" s="21">
        <f>1/(1+Calculation_Assumptions!$B$22)^(C113-Calculation_Assumptions!$B$21)</f>
        <v>0.81309151134335378</v>
      </c>
      <c r="V113" s="23">
        <f t="shared" si="21"/>
        <v>6255497793.4726181</v>
      </c>
      <c r="W113" s="23">
        <f t="shared" si="22"/>
        <v>2838627094.0650053</v>
      </c>
      <c r="X113" s="23">
        <f t="shared" si="23"/>
        <v>8381718838.2547579</v>
      </c>
      <c r="Y113" s="23">
        <f t="shared" si="24"/>
        <v>13410750141.207611</v>
      </c>
      <c r="Z113" s="23">
        <f t="shared" si="25"/>
        <v>5298931171233.251</v>
      </c>
      <c r="AA113" s="23">
        <f t="shared" si="26"/>
        <v>4308515954522.4517</v>
      </c>
      <c r="AB113" s="32">
        <f t="shared" si="27"/>
        <v>1.4518915235549978E-3</v>
      </c>
    </row>
    <row r="114" spans="1:28" ht="55.2">
      <c r="A114" t="s">
        <v>247</v>
      </c>
      <c r="B114" s="14" t="s">
        <v>249</v>
      </c>
      <c r="C114">
        <v>2033</v>
      </c>
      <c r="D114" s="10">
        <v>6526.9378604122303</v>
      </c>
      <c r="E114" s="10">
        <v>110773.02982979</v>
      </c>
      <c r="F114" s="10">
        <v>18239.2734163655</v>
      </c>
      <c r="G114" s="10">
        <v>82215.149776465405</v>
      </c>
      <c r="H114" s="10">
        <v>301250984.5</v>
      </c>
      <c r="I114" s="10">
        <v>37.297499999999999</v>
      </c>
      <c r="J114" s="23">
        <f>Calculation_Assumptions!$B$25*G114*(F114/G114)^Calculation_Assumptions!$B$26</f>
        <v>1374533.5890654537</v>
      </c>
      <c r="K114" s="23">
        <f>Calculation_Assumptions!$B$27*F114</f>
        <v>364785.46832730999</v>
      </c>
      <c r="L114" s="23">
        <f t="shared" si="14"/>
        <v>1374533.5890654537</v>
      </c>
      <c r="M114" s="23">
        <f t="shared" si="15"/>
        <v>75.361203140478722</v>
      </c>
      <c r="N114" s="23">
        <f>Calculation_Assumptions!$B$28*F114</f>
        <v>1823927.3416365501</v>
      </c>
      <c r="O114" s="23">
        <f>Calculation_Assumptions!$B$29*F114</f>
        <v>2918283.74661848</v>
      </c>
      <c r="P114" s="23">
        <f t="shared" si="16"/>
        <v>36853.23651894775</v>
      </c>
      <c r="Q114" s="23">
        <f t="shared" si="17"/>
        <v>8971495322.8796158</v>
      </c>
      <c r="R114" s="23">
        <f t="shared" si="18"/>
        <v>4082344668.2377052</v>
      </c>
      <c r="S114" s="23">
        <f t="shared" si="19"/>
        <v>11904660420.768631</v>
      </c>
      <c r="T114" s="23">
        <f t="shared" si="20"/>
        <v>19047456673.229809</v>
      </c>
      <c r="U114" s="21">
        <f>1/(1+Calculation_Assumptions!$B$22)^(C114-Calculation_Assumptions!$B$21)</f>
        <v>0.78940923431393573</v>
      </c>
      <c r="V114" s="23">
        <f t="shared" si="21"/>
        <v>7082181253.4854527</v>
      </c>
      <c r="W114" s="23">
        <f t="shared" si="22"/>
        <v>3222640578.7591047</v>
      </c>
      <c r="X114" s="23">
        <f t="shared" si="23"/>
        <v>9397648867.5263805</v>
      </c>
      <c r="Y114" s="23">
        <f t="shared" si="24"/>
        <v>15036238188.04221</v>
      </c>
      <c r="Z114" s="23">
        <f t="shared" si="25"/>
        <v>5494599073244.7852</v>
      </c>
      <c r="AA114" s="23">
        <f t="shared" si="26"/>
        <v>4337487247272.2266</v>
      </c>
      <c r="AB114" s="32">
        <f t="shared" si="27"/>
        <v>1.6327843402742725E-3</v>
      </c>
    </row>
    <row r="115" spans="1:28" ht="55.2">
      <c r="A115" t="s">
        <v>247</v>
      </c>
      <c r="B115" s="14" t="s">
        <v>249</v>
      </c>
      <c r="C115">
        <v>2034</v>
      </c>
      <c r="D115" s="10">
        <v>7221.2893706605</v>
      </c>
      <c r="E115" s="10">
        <v>123363.88909891401</v>
      </c>
      <c r="F115" s="10">
        <v>18803.5164890413</v>
      </c>
      <c r="G115" s="10">
        <v>83127.615054908398</v>
      </c>
      <c r="H115" s="10">
        <v>302938573</v>
      </c>
      <c r="I115" s="10">
        <v>37.406399999999998</v>
      </c>
      <c r="J115" s="23">
        <f>Calculation_Assumptions!$B$25*G115*(F115/G115)^Calculation_Assumptions!$B$26</f>
        <v>1430888.9676292725</v>
      </c>
      <c r="K115" s="23">
        <f>Calculation_Assumptions!$B$27*F115</f>
        <v>376070.329780826</v>
      </c>
      <c r="L115" s="23">
        <f t="shared" si="14"/>
        <v>1430888.9676292725</v>
      </c>
      <c r="M115" s="23">
        <f t="shared" si="15"/>
        <v>76.096881583994957</v>
      </c>
      <c r="N115" s="23">
        <f>Calculation_Assumptions!$B$28*F115</f>
        <v>1880351.6489041299</v>
      </c>
      <c r="O115" s="23">
        <f>Calculation_Assumptions!$B$29*F115</f>
        <v>3008562.638246608</v>
      </c>
      <c r="P115" s="23">
        <f t="shared" si="16"/>
        <v>38252.517420261574</v>
      </c>
      <c r="Q115" s="23">
        <f t="shared" si="17"/>
        <v>10332863292.536642</v>
      </c>
      <c r="R115" s="23">
        <f t="shared" si="18"/>
        <v>4718979316.787425</v>
      </c>
      <c r="S115" s="23">
        <f t="shared" si="19"/>
        <v>13578563375.335337</v>
      </c>
      <c r="T115" s="23">
        <f t="shared" si="20"/>
        <v>21725701400.536541</v>
      </c>
      <c r="U115" s="21">
        <f>1/(1+Calculation_Assumptions!$B$22)^(C115-Calculation_Assumptions!$B$21)</f>
        <v>0.76641673234362695</v>
      </c>
      <c r="V115" s="23">
        <f t="shared" si="21"/>
        <v>7919279320.4193439</v>
      </c>
      <c r="W115" s="23">
        <f t="shared" si="22"/>
        <v>3616704707.9693794</v>
      </c>
      <c r="X115" s="23">
        <f t="shared" si="23"/>
        <v>10406838172.045359</v>
      </c>
      <c r="Y115" s="23">
        <f t="shared" si="24"/>
        <v>16650941075.272575</v>
      </c>
      <c r="Z115" s="23">
        <f t="shared" si="25"/>
        <v>5696310452572.1416</v>
      </c>
      <c r="AA115" s="23">
        <f t="shared" si="26"/>
        <v>4365747643475.1875</v>
      </c>
      <c r="AB115" s="32">
        <f t="shared" si="27"/>
        <v>1.81395718835354E-3</v>
      </c>
    </row>
    <row r="116" spans="1:28" ht="55.2">
      <c r="A116" t="s">
        <v>247</v>
      </c>
      <c r="B116" s="14" t="s">
        <v>249</v>
      </c>
      <c r="C116">
        <v>2035</v>
      </c>
      <c r="D116" s="10">
        <v>7915.5127511155397</v>
      </c>
      <c r="E116" s="10">
        <v>136038.23721538699</v>
      </c>
      <c r="F116" s="10">
        <v>19385.2147660882</v>
      </c>
      <c r="G116" s="10">
        <v>84050.207334112507</v>
      </c>
      <c r="H116" s="10">
        <v>304566622</v>
      </c>
      <c r="I116" s="10">
        <v>37.517899999999997</v>
      </c>
      <c r="J116" s="23">
        <f>Calculation_Assumptions!$B$25*G116*(F116/G116)^Calculation_Assumptions!$B$26</f>
        <v>1489554.8962722896</v>
      </c>
      <c r="K116" s="23">
        <f>Calculation_Assumptions!$B$27*F116</f>
        <v>387704.29532176402</v>
      </c>
      <c r="L116" s="23">
        <f t="shared" si="14"/>
        <v>1489554.8962722896</v>
      </c>
      <c r="M116" s="23">
        <f t="shared" si="15"/>
        <v>76.839741743695484</v>
      </c>
      <c r="N116" s="23">
        <f>Calculation_Assumptions!$B$28*F116</f>
        <v>1938521.47660882</v>
      </c>
      <c r="O116" s="23">
        <f>Calculation_Assumptions!$B$29*F116</f>
        <v>3101634.3625741121</v>
      </c>
      <c r="P116" s="23">
        <f t="shared" si="16"/>
        <v>39702.512567928636</v>
      </c>
      <c r="Q116" s="23">
        <f t="shared" si="17"/>
        <v>11790590774.929893</v>
      </c>
      <c r="R116" s="23">
        <f t="shared" si="18"/>
        <v>5401059822.7627592</v>
      </c>
      <c r="S116" s="23">
        <f t="shared" si="19"/>
        <v>15344391466.40844</v>
      </c>
      <c r="T116" s="23">
        <f t="shared" si="20"/>
        <v>24551026346.253502</v>
      </c>
      <c r="U116" s="21">
        <f>1/(1+Calculation_Assumptions!$B$22)^(C116-Calculation_Assumptions!$B$21)</f>
        <v>0.74409391489672516</v>
      </c>
      <c r="V116" s="23">
        <f t="shared" si="21"/>
        <v>8773306848.662796</v>
      </c>
      <c r="W116" s="23">
        <f t="shared" si="22"/>
        <v>4018895748.1109538</v>
      </c>
      <c r="X116" s="23">
        <f t="shared" si="23"/>
        <v>11417668317.947758</v>
      </c>
      <c r="Y116" s="23">
        <f t="shared" si="24"/>
        <v>18268269308.716412</v>
      </c>
      <c r="Z116" s="23">
        <f t="shared" si="25"/>
        <v>5904089378052.0029</v>
      </c>
      <c r="AA116" s="23">
        <f t="shared" si="26"/>
        <v>4393196979214.8862</v>
      </c>
      <c r="AB116" s="32">
        <f t="shared" si="27"/>
        <v>1.9970210509956889E-3</v>
      </c>
    </row>
    <row r="117" spans="1:28" ht="55.2">
      <c r="A117" t="s">
        <v>247</v>
      </c>
      <c r="B117" s="14" t="s">
        <v>249</v>
      </c>
      <c r="C117">
        <v>2036</v>
      </c>
      <c r="D117" s="10">
        <v>8606.0699166906998</v>
      </c>
      <c r="E117" s="10">
        <v>148810.94035324501</v>
      </c>
      <c r="F117" s="10">
        <v>19931.358148438001</v>
      </c>
      <c r="G117" s="10">
        <v>84847.856806891301</v>
      </c>
      <c r="H117" s="10">
        <v>306135098</v>
      </c>
      <c r="I117" s="10">
        <v>37.6267</v>
      </c>
      <c r="J117" s="23">
        <f>Calculation_Assumptions!$B$25*G117*(F117/G117)^Calculation_Assumptions!$B$26</f>
        <v>1545627.6698162202</v>
      </c>
      <c r="K117" s="23">
        <f>Calculation_Assumptions!$B$27*F117</f>
        <v>398627.16296876001</v>
      </c>
      <c r="L117" s="23">
        <f t="shared" si="14"/>
        <v>1545627.6698162202</v>
      </c>
      <c r="M117" s="23">
        <f t="shared" si="15"/>
        <v>77.547533806036668</v>
      </c>
      <c r="N117" s="23">
        <f>Calculation_Assumptions!$B$28*F117</f>
        <v>1993135.8148438002</v>
      </c>
      <c r="O117" s="23">
        <f>Calculation_Assumptions!$B$29*F117</f>
        <v>3189017.3037500801</v>
      </c>
      <c r="P117" s="23">
        <f t="shared" si="16"/>
        <v>41077.949164189798</v>
      </c>
      <c r="Q117" s="23">
        <f t="shared" si="17"/>
        <v>13301779791.610119</v>
      </c>
      <c r="R117" s="23">
        <f t="shared" si="18"/>
        <v>6112848242.905879</v>
      </c>
      <c r="S117" s="23">
        <f t="shared" si="19"/>
        <v>17153066176.006033</v>
      </c>
      <c r="T117" s="23">
        <f t="shared" si="20"/>
        <v>27444905881.60965</v>
      </c>
      <c r="U117" s="21">
        <f>1/(1+Calculation_Assumptions!$B$22)^(C117-Calculation_Assumptions!$B$21)</f>
        <v>0.72242127659876232</v>
      </c>
      <c r="V117" s="23">
        <f t="shared" si="21"/>
        <v>9609488738.090601</v>
      </c>
      <c r="W117" s="23">
        <f t="shared" si="22"/>
        <v>4416051631.2945662</v>
      </c>
      <c r="X117" s="23">
        <f t="shared" si="23"/>
        <v>12391739964.453329</v>
      </c>
      <c r="Y117" s="23">
        <f t="shared" si="24"/>
        <v>19826783943.125324</v>
      </c>
      <c r="Z117" s="23">
        <f t="shared" si="25"/>
        <v>6101688280045.166</v>
      </c>
      <c r="AA117" s="23">
        <f t="shared" si="26"/>
        <v>4407989436677.9355</v>
      </c>
      <c r="AB117" s="32">
        <f t="shared" si="27"/>
        <v>2.1800162809221149E-3</v>
      </c>
    </row>
    <row r="118" spans="1:28" ht="55.2">
      <c r="A118" t="s">
        <v>247</v>
      </c>
      <c r="B118" s="14" t="s">
        <v>249</v>
      </c>
      <c r="C118">
        <v>2037</v>
      </c>
      <c r="D118" s="10">
        <v>9288.1585754028001</v>
      </c>
      <c r="E118" s="10">
        <v>161608.54037978599</v>
      </c>
      <c r="F118" s="10">
        <v>20492.888133292901</v>
      </c>
      <c r="G118" s="10">
        <v>85653.076096588004</v>
      </c>
      <c r="H118" s="10">
        <v>307646417.5</v>
      </c>
      <c r="I118" s="10">
        <v>37.736899999999999</v>
      </c>
      <c r="J118" s="23">
        <f>Calculation_Assumptions!$B$25*G118*(F118/G118)^Calculation_Assumptions!$B$26</f>
        <v>1603811.2456815364</v>
      </c>
      <c r="K118" s="23">
        <f>Calculation_Assumptions!$B$27*F118</f>
        <v>409857.76266585803</v>
      </c>
      <c r="L118" s="23">
        <f t="shared" si="14"/>
        <v>1603811.2456815364</v>
      </c>
      <c r="M118" s="23">
        <f t="shared" si="15"/>
        <v>78.261845536353292</v>
      </c>
      <c r="N118" s="23">
        <f>Calculation_Assumptions!$B$28*F118</f>
        <v>2049288.8133292901</v>
      </c>
      <c r="O118" s="23">
        <f>Calculation_Assumptions!$B$29*F118</f>
        <v>3278862.1013268642</v>
      </c>
      <c r="P118" s="23">
        <f t="shared" si="16"/>
        <v>42499.814390729931</v>
      </c>
      <c r="Q118" s="23">
        <f t="shared" si="17"/>
        <v>14896453174.904409</v>
      </c>
      <c r="R118" s="23">
        <f t="shared" si="18"/>
        <v>6868332970.0976877</v>
      </c>
      <c r="S118" s="23">
        <f t="shared" si="19"/>
        <v>19034119465.001472</v>
      </c>
      <c r="T118" s="23">
        <f t="shared" si="20"/>
        <v>30454591144.002357</v>
      </c>
      <c r="U118" s="21">
        <f>1/(1+Calculation_Assumptions!$B$22)^(C118-Calculation_Assumptions!$B$21)</f>
        <v>0.70137988019297326</v>
      </c>
      <c r="V118" s="23">
        <f t="shared" si="21"/>
        <v>10448072543.114691</v>
      </c>
      <c r="W118" s="23">
        <f t="shared" si="22"/>
        <v>4817310555.692564</v>
      </c>
      <c r="X118" s="23">
        <f t="shared" si="23"/>
        <v>13350148429.941473</v>
      </c>
      <c r="Y118" s="23">
        <f t="shared" si="24"/>
        <v>21360237487.906357</v>
      </c>
      <c r="Z118" s="23">
        <f t="shared" si="25"/>
        <v>6304563618435.8232</v>
      </c>
      <c r="AA118" s="23">
        <f t="shared" si="26"/>
        <v>4421894075367.4961</v>
      </c>
      <c r="AB118" s="32">
        <f t="shared" si="27"/>
        <v>2.362804799263847E-3</v>
      </c>
    </row>
    <row r="119" spans="1:28" ht="55.2">
      <c r="A119" t="s">
        <v>247</v>
      </c>
      <c r="B119" s="14" t="s">
        <v>249</v>
      </c>
      <c r="C119">
        <v>2038</v>
      </c>
      <c r="D119" s="10">
        <v>9958.6658132153498</v>
      </c>
      <c r="E119" s="10">
        <v>174362.60776817001</v>
      </c>
      <c r="F119" s="10">
        <v>21070.238210363499</v>
      </c>
      <c r="G119" s="10">
        <v>86465.937041936297</v>
      </c>
      <c r="H119" s="10">
        <v>309096448</v>
      </c>
      <c r="I119" s="10">
        <v>37.849600000000002</v>
      </c>
      <c r="J119" s="23">
        <f>Calculation_Assumptions!$B$25*G119*(F119/G119)^Calculation_Assumptions!$B$26</f>
        <v>1664185.0828669602</v>
      </c>
      <c r="K119" s="23">
        <f>Calculation_Assumptions!$B$27*F119</f>
        <v>421404.76420727</v>
      </c>
      <c r="L119" s="23">
        <f t="shared" si="14"/>
        <v>1664185.0828669602</v>
      </c>
      <c r="M119" s="23">
        <f t="shared" si="15"/>
        <v>78.9827369891064</v>
      </c>
      <c r="N119" s="23">
        <f>Calculation_Assumptions!$B$28*F119</f>
        <v>2107023.82103635</v>
      </c>
      <c r="O119" s="23">
        <f>Calculation_Assumptions!$B$29*F119</f>
        <v>3371238.11365816</v>
      </c>
      <c r="P119" s="23">
        <f t="shared" si="16"/>
        <v>43968.366452141112</v>
      </c>
      <c r="Q119" s="23">
        <f t="shared" si="17"/>
        <v>16573063091.610151</v>
      </c>
      <c r="R119" s="23">
        <f t="shared" si="18"/>
        <v>7666439033.9018459</v>
      </c>
      <c r="S119" s="23">
        <f t="shared" si="19"/>
        <v>20983146094.185078</v>
      </c>
      <c r="T119" s="23">
        <f t="shared" si="20"/>
        <v>33573033750.696121</v>
      </c>
      <c r="U119" s="21">
        <f>1/(1+Calculation_Assumptions!$B$22)^(C119-Calculation_Assumptions!$B$21)</f>
        <v>0.68095133999317792</v>
      </c>
      <c r="V119" s="23">
        <f t="shared" si="21"/>
        <v>11285449520.023413</v>
      </c>
      <c r="W119" s="23">
        <f t="shared" si="22"/>
        <v>5220471933.1114664</v>
      </c>
      <c r="X119" s="23">
        <f t="shared" si="23"/>
        <v>14288501450.107946</v>
      </c>
      <c r="Y119" s="23">
        <f t="shared" si="24"/>
        <v>22861602320.17271</v>
      </c>
      <c r="Z119" s="23">
        <f t="shared" si="25"/>
        <v>6512735789337.2344</v>
      </c>
      <c r="AA119" s="23">
        <f t="shared" si="26"/>
        <v>4434856162770.7168</v>
      </c>
      <c r="AB119" s="32">
        <f t="shared" si="27"/>
        <v>2.5447160191487978E-3</v>
      </c>
    </row>
    <row r="120" spans="1:28" ht="55.2">
      <c r="A120" t="s">
        <v>247</v>
      </c>
      <c r="B120" s="14" t="s">
        <v>249</v>
      </c>
      <c r="C120">
        <v>2039</v>
      </c>
      <c r="D120" s="10">
        <v>10629.691399568001</v>
      </c>
      <c r="E120" s="10">
        <v>187294.641138115</v>
      </c>
      <c r="F120" s="10">
        <v>21663.854082149101</v>
      </c>
      <c r="G120" s="10">
        <v>87286.512163430903</v>
      </c>
      <c r="H120" s="10">
        <v>310481120</v>
      </c>
      <c r="I120" s="10">
        <v>37.958199999999998</v>
      </c>
      <c r="J120" s="23">
        <f>Calculation_Assumptions!$B$25*G120*(F120/G120)^Calculation_Assumptions!$B$26</f>
        <v>1726831.6315240795</v>
      </c>
      <c r="K120" s="23">
        <f>Calculation_Assumptions!$B$27*F120</f>
        <v>433277.08164298203</v>
      </c>
      <c r="L120" s="23">
        <f t="shared" si="14"/>
        <v>1726831.6315240795</v>
      </c>
      <c r="M120" s="23">
        <f t="shared" si="15"/>
        <v>79.710268771934693</v>
      </c>
      <c r="N120" s="23">
        <f>Calculation_Assumptions!$B$28*F120</f>
        <v>2166385.40821491</v>
      </c>
      <c r="O120" s="23">
        <f>Calculation_Assumptions!$B$29*F120</f>
        <v>3466216.6531438562</v>
      </c>
      <c r="P120" s="23">
        <f t="shared" si="16"/>
        <v>45492.979949630899</v>
      </c>
      <c r="Q120" s="23">
        <f t="shared" si="17"/>
        <v>18355687342.113487</v>
      </c>
      <c r="R120" s="23">
        <f t="shared" si="18"/>
        <v>8520591353.9695797</v>
      </c>
      <c r="S120" s="23">
        <f t="shared" si="19"/>
        <v>23028008341.851639</v>
      </c>
      <c r="T120" s="23">
        <f t="shared" si="20"/>
        <v>36844813346.962631</v>
      </c>
      <c r="U120" s="21">
        <f>1/(1+Calculation_Assumptions!$B$22)^(C120-Calculation_Assumptions!$B$21)</f>
        <v>0.66111780581861923</v>
      </c>
      <c r="V120" s="23">
        <f t="shared" si="21"/>
        <v>12135271739.910671</v>
      </c>
      <c r="W120" s="23">
        <f t="shared" si="22"/>
        <v>5633114660.2134666</v>
      </c>
      <c r="X120" s="23">
        <f t="shared" si="23"/>
        <v>15224226347.337816</v>
      </c>
      <c r="Y120" s="23">
        <f t="shared" si="24"/>
        <v>24358762155.740509</v>
      </c>
      <c r="Z120" s="23">
        <f t="shared" si="25"/>
        <v>6726217678942.2246</v>
      </c>
      <c r="AA120" s="23">
        <f t="shared" si="26"/>
        <v>4446822273360.6895</v>
      </c>
      <c r="AB120" s="32">
        <f t="shared" si="27"/>
        <v>2.7289761078621725E-3</v>
      </c>
    </row>
    <row r="121" spans="1:28" ht="55.2">
      <c r="A121" t="s">
        <v>247</v>
      </c>
      <c r="B121" s="14" t="s">
        <v>249</v>
      </c>
      <c r="C121">
        <v>2040</v>
      </c>
      <c r="D121" s="10">
        <v>11291.5040335593</v>
      </c>
      <c r="E121" s="10">
        <v>200211.857124484</v>
      </c>
      <c r="F121" s="10">
        <v>22274.194008011302</v>
      </c>
      <c r="G121" s="10">
        <v>88114.874669796802</v>
      </c>
      <c r="H121" s="10">
        <v>311797395.5</v>
      </c>
      <c r="I121" s="10">
        <v>38.0715</v>
      </c>
      <c r="J121" s="23">
        <f>Calculation_Assumptions!$B$25*G121*(F121/G121)^Calculation_Assumptions!$B$26</f>
        <v>1791836.4455562858</v>
      </c>
      <c r="K121" s="23">
        <f>Calculation_Assumptions!$B$27*F121</f>
        <v>445483.88016022602</v>
      </c>
      <c r="L121" s="23">
        <f t="shared" si="14"/>
        <v>1791836.4455562858</v>
      </c>
      <c r="M121" s="23">
        <f t="shared" si="15"/>
        <v>80.444502050750771</v>
      </c>
      <c r="N121" s="23">
        <f>Calculation_Assumptions!$B$28*F121</f>
        <v>2227419.4008011301</v>
      </c>
      <c r="O121" s="23">
        <f>Calculation_Assumptions!$B$29*F121</f>
        <v>3563871.0412818082</v>
      </c>
      <c r="P121" s="23">
        <f t="shared" si="16"/>
        <v>47065.034095223091</v>
      </c>
      <c r="Q121" s="23">
        <f t="shared" si="17"/>
        <v>20232528452.47736</v>
      </c>
      <c r="R121" s="23">
        <f t="shared" si="18"/>
        <v>9422977881.8317738</v>
      </c>
      <c r="S121" s="23">
        <f t="shared" si="19"/>
        <v>25150915148.5742</v>
      </c>
      <c r="T121" s="23">
        <f t="shared" si="20"/>
        <v>40241464237.718719</v>
      </c>
      <c r="U121" s="21">
        <f>1/(1+Calculation_Assumptions!$B$22)^(C121-Calculation_Assumptions!$B$21)</f>
        <v>0.64186194739671765</v>
      </c>
      <c r="V121" s="23">
        <f t="shared" si="21"/>
        <v>12986490113.266617</v>
      </c>
      <c r="W121" s="23">
        <f t="shared" si="22"/>
        <v>6048250933.5087395</v>
      </c>
      <c r="X121" s="23">
        <f t="shared" si="23"/>
        <v>16143415376.073442</v>
      </c>
      <c r="Y121" s="23">
        <f t="shared" si="24"/>
        <v>25829464601.717506</v>
      </c>
      <c r="Z121" s="23">
        <f t="shared" si="25"/>
        <v>6945035678559.6299</v>
      </c>
      <c r="AA121" s="23">
        <f t="shared" si="26"/>
        <v>4457754125379.9688</v>
      </c>
      <c r="AB121" s="32">
        <f t="shared" si="27"/>
        <v>2.913236070901438E-3</v>
      </c>
    </row>
    <row r="122" spans="1:28" ht="55.2">
      <c r="A122" t="s">
        <v>247</v>
      </c>
      <c r="B122" s="14" t="s">
        <v>249</v>
      </c>
      <c r="C122">
        <v>2041</v>
      </c>
      <c r="D122" s="10">
        <v>11942.902849162099</v>
      </c>
      <c r="E122" s="10">
        <v>213160.00213754599</v>
      </c>
      <c r="F122" s="10">
        <v>22835.781799026801</v>
      </c>
      <c r="G122" s="10">
        <v>88881.561359791202</v>
      </c>
      <c r="H122" s="10">
        <v>313041661</v>
      </c>
      <c r="I122" s="10">
        <v>37.258299999999998</v>
      </c>
      <c r="J122" s="23">
        <f>Calculation_Assumptions!$B$25*G122*(F122/G122)^Calculation_Assumptions!$B$26</f>
        <v>1851987.1625359422</v>
      </c>
      <c r="K122" s="23">
        <f>Calculation_Assumptions!$B$27*F122</f>
        <v>456715.635980536</v>
      </c>
      <c r="L122" s="23">
        <f t="shared" si="14"/>
        <v>1851987.1625359422</v>
      </c>
      <c r="M122" s="23">
        <f t="shared" si="15"/>
        <v>81.100230280483274</v>
      </c>
      <c r="N122" s="23">
        <f>Calculation_Assumptions!$B$28*F122</f>
        <v>2283578.1799026802</v>
      </c>
      <c r="O122" s="23">
        <f>Calculation_Assumptions!$B$29*F122</f>
        <v>3653725.087844288</v>
      </c>
      <c r="P122" s="23">
        <f t="shared" si="16"/>
        <v>49706.700588484775</v>
      </c>
      <c r="Q122" s="23">
        <f t="shared" si="17"/>
        <v>22118102760.062134</v>
      </c>
      <c r="R122" s="23">
        <f t="shared" si="18"/>
        <v>10595480403.691772</v>
      </c>
      <c r="S122" s="23">
        <f t="shared" si="19"/>
        <v>27272552351.044121</v>
      </c>
      <c r="T122" s="23">
        <f t="shared" si="20"/>
        <v>43636083761.670586</v>
      </c>
      <c r="U122" s="21">
        <f>1/(1+Calculation_Assumptions!$B$22)^(C122-Calculation_Assumptions!$B$21)</f>
        <v>0.62316693922011435</v>
      </c>
      <c r="V122" s="23">
        <f t="shared" si="21"/>
        <v>13783270398.343884</v>
      </c>
      <c r="W122" s="23">
        <f t="shared" si="22"/>
        <v>6602753092.7353029</v>
      </c>
      <c r="X122" s="23">
        <f t="shared" si="23"/>
        <v>16995352973.320498</v>
      </c>
      <c r="Y122" s="23">
        <f t="shared" si="24"/>
        <v>27192564757.312794</v>
      </c>
      <c r="Z122" s="23">
        <f t="shared" si="25"/>
        <v>7148551064600.918</v>
      </c>
      <c r="AA122" s="23">
        <f t="shared" si="26"/>
        <v>4454740686786.0439</v>
      </c>
      <c r="AB122" s="32">
        <f t="shared" si="27"/>
        <v>3.0940679530974185E-3</v>
      </c>
    </row>
    <row r="123" spans="1:28" ht="55.2">
      <c r="A123" t="s">
        <v>247</v>
      </c>
      <c r="B123" s="14" t="s">
        <v>249</v>
      </c>
      <c r="C123">
        <v>2042</v>
      </c>
      <c r="D123" s="10">
        <v>12579.2516481289</v>
      </c>
      <c r="E123" s="10">
        <v>226085.274198353</v>
      </c>
      <c r="F123" s="10">
        <v>23411.5286140188</v>
      </c>
      <c r="G123" s="10">
        <v>89654.918983413998</v>
      </c>
      <c r="H123" s="10">
        <v>314211282.5</v>
      </c>
      <c r="I123" s="10">
        <v>37.373199999999997</v>
      </c>
      <c r="J123" s="23">
        <f>Calculation_Assumptions!$B$25*G123*(F123/G123)^Calculation_Assumptions!$B$26</f>
        <v>1914157.097710504</v>
      </c>
      <c r="K123" s="23">
        <f>Calculation_Assumptions!$B$27*F123</f>
        <v>468230.57228037599</v>
      </c>
      <c r="L123" s="23">
        <f t="shared" si="14"/>
        <v>1914157.097710504</v>
      </c>
      <c r="M123" s="23">
        <f t="shared" si="15"/>
        <v>81.761303555561454</v>
      </c>
      <c r="N123" s="23">
        <f>Calculation_Assumptions!$B$28*F123</f>
        <v>2341152.8614018802</v>
      </c>
      <c r="O123" s="23">
        <f>Calculation_Assumptions!$B$29*F123</f>
        <v>3745844.5782430079</v>
      </c>
      <c r="P123" s="23">
        <f t="shared" si="16"/>
        <v>51217.372280417629</v>
      </c>
      <c r="Q123" s="23">
        <f t="shared" si="17"/>
        <v>24078663826.152489</v>
      </c>
      <c r="R123" s="23">
        <f t="shared" si="18"/>
        <v>11579493655.737345</v>
      </c>
      <c r="S123" s="23">
        <f t="shared" si="19"/>
        <v>29449950990.311291</v>
      </c>
      <c r="T123" s="23">
        <f t="shared" si="20"/>
        <v>47119921584.498062</v>
      </c>
      <c r="U123" s="21">
        <f>1/(1+Calculation_Assumptions!$B$22)^(C123-Calculation_Assumptions!$B$21)</f>
        <v>0.60501644584477121</v>
      </c>
      <c r="V123" s="23">
        <f t="shared" si="21"/>
        <v>14567987608.789839</v>
      </c>
      <c r="W123" s="23">
        <f t="shared" si="22"/>
        <v>7005784096.2762852</v>
      </c>
      <c r="X123" s="23">
        <f t="shared" si="23"/>
        <v>17817704678.460838</v>
      </c>
      <c r="Y123" s="23">
        <f t="shared" si="24"/>
        <v>28508327485.537338</v>
      </c>
      <c r="Z123" s="23">
        <f t="shared" si="25"/>
        <v>7356166431096.2949</v>
      </c>
      <c r="AA123" s="23">
        <f t="shared" si="26"/>
        <v>4450601669184.4951</v>
      </c>
      <c r="AB123" s="32">
        <f t="shared" si="27"/>
        <v>3.2732625140679461E-3</v>
      </c>
    </row>
    <row r="124" spans="1:28" ht="55.2">
      <c r="A124" t="s">
        <v>247</v>
      </c>
      <c r="B124" s="14" t="s">
        <v>249</v>
      </c>
      <c r="C124">
        <v>2043</v>
      </c>
      <c r="D124" s="10">
        <v>13195.9652780917</v>
      </c>
      <c r="E124" s="10">
        <v>238875.392606718</v>
      </c>
      <c r="F124" s="10">
        <v>24001.7914371726</v>
      </c>
      <c r="G124" s="10">
        <v>90435.005584395898</v>
      </c>
      <c r="H124" s="10">
        <v>315304312</v>
      </c>
      <c r="I124" s="10">
        <v>37.491100000000003</v>
      </c>
      <c r="J124" s="23">
        <f>Calculation_Assumptions!$B$25*G124*(F124/G124)^Calculation_Assumptions!$B$26</f>
        <v>1978414.0348458875</v>
      </c>
      <c r="K124" s="23">
        <f>Calculation_Assumptions!$B$27*F124</f>
        <v>480035.82874345197</v>
      </c>
      <c r="L124" s="23">
        <f t="shared" si="14"/>
        <v>1978414.0348458875</v>
      </c>
      <c r="M124" s="23">
        <f t="shared" si="15"/>
        <v>82.427765445117274</v>
      </c>
      <c r="N124" s="23">
        <f>Calculation_Assumptions!$B$28*F124</f>
        <v>2400179.1437172601</v>
      </c>
      <c r="O124" s="23">
        <f>Calculation_Assumptions!$B$29*F124</f>
        <v>3840286.6299476158</v>
      </c>
      <c r="P124" s="23">
        <f t="shared" si="16"/>
        <v>52770.23173088779</v>
      </c>
      <c r="Q124" s="23">
        <f t="shared" si="17"/>
        <v>26107082909.515633</v>
      </c>
      <c r="R124" s="23">
        <f t="shared" si="18"/>
        <v>12605509822.663309</v>
      </c>
      <c r="S124" s="23">
        <f t="shared" si="19"/>
        <v>31672680641.692833</v>
      </c>
      <c r="T124" s="23">
        <f t="shared" si="20"/>
        <v>50676289026.708527</v>
      </c>
      <c r="U124" s="21">
        <f>1/(1+Calculation_Assumptions!$B$22)^(C124-Calculation_Assumptions!$B$21)</f>
        <v>0.5873946076162827</v>
      </c>
      <c r="V124" s="23">
        <f t="shared" si="21"/>
        <v>15335159721.640696</v>
      </c>
      <c r="W124" s="23">
        <f t="shared" si="22"/>
        <v>7404408496.0865116</v>
      </c>
      <c r="X124" s="23">
        <f t="shared" si="23"/>
        <v>18604361817.682995</v>
      </c>
      <c r="Y124" s="23">
        <f t="shared" si="24"/>
        <v>29766978908.292789</v>
      </c>
      <c r="Z124" s="23">
        <f t="shared" si="25"/>
        <v>7567868335865.1982</v>
      </c>
      <c r="AA124" s="23">
        <f t="shared" si="26"/>
        <v>4445325051637.2285</v>
      </c>
      <c r="AB124" s="32">
        <f t="shared" si="27"/>
        <v>3.4497274200438284E-3</v>
      </c>
    </row>
    <row r="125" spans="1:28" ht="55.2">
      <c r="A125" t="s">
        <v>247</v>
      </c>
      <c r="B125" s="14" t="s">
        <v>249</v>
      </c>
      <c r="C125">
        <v>2044</v>
      </c>
      <c r="D125" s="10">
        <v>13806.559337745201</v>
      </c>
      <c r="E125" s="10">
        <v>251762.93055248901</v>
      </c>
      <c r="F125" s="10">
        <v>24606.936253131698</v>
      </c>
      <c r="G125" s="10">
        <v>91221.879711504793</v>
      </c>
      <c r="H125" s="10">
        <v>316318415.5</v>
      </c>
      <c r="I125" s="10">
        <v>37.609900000000003</v>
      </c>
      <c r="J125" s="23">
        <f>Calculation_Assumptions!$B$25*G125*(F125/G125)^Calculation_Assumptions!$B$26</f>
        <v>2044828.0331623689</v>
      </c>
      <c r="K125" s="23">
        <f>Calculation_Assumptions!$B$27*F125</f>
        <v>492138.72506263398</v>
      </c>
      <c r="L125" s="23">
        <f t="shared" si="14"/>
        <v>2044828.0331623689</v>
      </c>
      <c r="M125" s="23">
        <f t="shared" si="15"/>
        <v>83.099659873427996</v>
      </c>
      <c r="N125" s="23">
        <f>Calculation_Assumptions!$B$28*F125</f>
        <v>2460693.6253131698</v>
      </c>
      <c r="O125" s="23">
        <f>Calculation_Assumptions!$B$29*F125</f>
        <v>3937109.8005010718</v>
      </c>
      <c r="P125" s="23">
        <f t="shared" si="16"/>
        <v>54369.408936539818</v>
      </c>
      <c r="Q125" s="23">
        <f t="shared" si="17"/>
        <v>28232039575.341057</v>
      </c>
      <c r="R125" s="23">
        <f t="shared" si="18"/>
        <v>13688201726.269949</v>
      </c>
      <c r="S125" s="23">
        <f t="shared" si="19"/>
        <v>33973712549.897633</v>
      </c>
      <c r="T125" s="23">
        <f t="shared" si="20"/>
        <v>54357940079.83622</v>
      </c>
      <c r="U125" s="21">
        <f>1/(1+Calculation_Assumptions!$B$22)^(C125-Calculation_Assumptions!$B$21)</f>
        <v>0.57028602681192497</v>
      </c>
      <c r="V125" s="23">
        <f t="shared" si="21"/>
        <v>16100337678.218277</v>
      </c>
      <c r="W125" s="23">
        <f t="shared" si="22"/>
        <v>7806190176.6746216</v>
      </c>
      <c r="X125" s="23">
        <f t="shared" si="23"/>
        <v>19374733546.131554</v>
      </c>
      <c r="Y125" s="23">
        <f t="shared" si="24"/>
        <v>30999573673.81049</v>
      </c>
      <c r="Z125" s="23">
        <f t="shared" si="25"/>
        <v>7783627085900.126</v>
      </c>
      <c r="AA125" s="23">
        <f t="shared" si="26"/>
        <v>4438893765003.665</v>
      </c>
      <c r="AB125" s="32">
        <f t="shared" si="27"/>
        <v>3.6271058805582802E-3</v>
      </c>
    </row>
    <row r="126" spans="1:28" ht="55.2">
      <c r="A126" t="s">
        <v>247</v>
      </c>
      <c r="B126" s="14" t="s">
        <v>249</v>
      </c>
      <c r="C126">
        <v>2045</v>
      </c>
      <c r="D126" s="10">
        <v>14401.2830652927</v>
      </c>
      <c r="E126" s="10">
        <v>264620.68092200201</v>
      </c>
      <c r="F126" s="10">
        <v>25227.338273922502</v>
      </c>
      <c r="G126" s="10">
        <v>92015.600422941701</v>
      </c>
      <c r="H126" s="10">
        <v>317249613</v>
      </c>
      <c r="I126" s="10">
        <v>37.724499999999999</v>
      </c>
      <c r="J126" s="23">
        <f>Calculation_Assumptions!$B$25*G126*(F126/G126)^Calculation_Assumptions!$B$26</f>
        <v>2113471.5037201103</v>
      </c>
      <c r="K126" s="23">
        <f>Calculation_Assumptions!$B$27*F126</f>
        <v>504546.76547845005</v>
      </c>
      <c r="L126" s="23">
        <f t="shared" si="14"/>
        <v>2113471.5037201103</v>
      </c>
      <c r="M126" s="23">
        <f t="shared" si="15"/>
        <v>83.777031122811934</v>
      </c>
      <c r="N126" s="23">
        <f>Calculation_Assumptions!$B$28*F126</f>
        <v>2522733.8273922503</v>
      </c>
      <c r="O126" s="23">
        <f>Calculation_Assumptions!$B$29*F126</f>
        <v>4036374.1238276004</v>
      </c>
      <c r="P126" s="23">
        <f t="shared" si="16"/>
        <v>56023.844019671844</v>
      </c>
      <c r="Q126" s="23">
        <f t="shared" si="17"/>
        <v>30436701375.503124</v>
      </c>
      <c r="R126" s="23">
        <f t="shared" si="18"/>
        <v>14825067752.353594</v>
      </c>
      <c r="S126" s="23">
        <f t="shared" si="19"/>
        <v>36330603946.665054</v>
      </c>
      <c r="T126" s="23">
        <f t="shared" si="20"/>
        <v>58128966314.664085</v>
      </c>
      <c r="U126" s="21">
        <f>1/(1+Calculation_Assumptions!$B$22)^(C126-Calculation_Assumptions!$B$21)</f>
        <v>0.55367575418633497</v>
      </c>
      <c r="V126" s="23">
        <f t="shared" si="21"/>
        <v>16852063589.025951</v>
      </c>
      <c r="W126" s="23">
        <f t="shared" si="22"/>
        <v>8208280568.6478901</v>
      </c>
      <c r="X126" s="23">
        <f t="shared" si="23"/>
        <v>20115374540.214813</v>
      </c>
      <c r="Y126" s="23">
        <f t="shared" si="24"/>
        <v>32184599264.343697</v>
      </c>
      <c r="Z126" s="23">
        <f t="shared" si="25"/>
        <v>8003363304422.002</v>
      </c>
      <c r="AA126" s="23">
        <f t="shared" si="26"/>
        <v>4431268213603.0898</v>
      </c>
      <c r="AB126" s="32">
        <f t="shared" si="27"/>
        <v>3.802988845787658E-3</v>
      </c>
    </row>
    <row r="127" spans="1:28" ht="55.2">
      <c r="A127" t="s">
        <v>247</v>
      </c>
      <c r="B127" s="14" t="s">
        <v>249</v>
      </c>
      <c r="C127">
        <v>2046</v>
      </c>
      <c r="D127" s="10">
        <v>14985.0067720592</v>
      </c>
      <c r="E127" s="10">
        <v>277452.93314771302</v>
      </c>
      <c r="F127" s="10">
        <v>25797.702300703098</v>
      </c>
      <c r="G127" s="10">
        <v>92766.695441781907</v>
      </c>
      <c r="H127" s="10">
        <v>318096573.5</v>
      </c>
      <c r="I127" s="10">
        <v>37.836199999999998</v>
      </c>
      <c r="J127" s="23">
        <f>Calculation_Assumptions!$B$25*G127*(F127/G127)^Calculation_Assumptions!$B$26</f>
        <v>2176684.4748758646</v>
      </c>
      <c r="K127" s="23">
        <f>Calculation_Assumptions!$B$27*F127</f>
        <v>515954.04601406195</v>
      </c>
      <c r="L127" s="23">
        <f t="shared" si="14"/>
        <v>2176684.4748758646</v>
      </c>
      <c r="M127" s="23">
        <f t="shared" si="15"/>
        <v>84.375129595031439</v>
      </c>
      <c r="N127" s="23">
        <f>Calculation_Assumptions!$B$28*F127</f>
        <v>2579770.2300703097</v>
      </c>
      <c r="O127" s="23">
        <f>Calculation_Assumptions!$B$29*F127</f>
        <v>4127632.3681124956</v>
      </c>
      <c r="P127" s="23">
        <f t="shared" si="16"/>
        <v>57529.15131212608</v>
      </c>
      <c r="Q127" s="23">
        <f t="shared" si="17"/>
        <v>32617631596.650955</v>
      </c>
      <c r="R127" s="23">
        <f t="shared" si="18"/>
        <v>15961631773.047983</v>
      </c>
      <c r="S127" s="23">
        <f t="shared" si="19"/>
        <v>38657874367.960312</v>
      </c>
      <c r="T127" s="23">
        <f t="shared" si="20"/>
        <v>61852598988.736496</v>
      </c>
      <c r="U127" s="21">
        <f>1/(1+Calculation_Assumptions!$B$22)^(C127-Calculation_Assumptions!$B$21)</f>
        <v>0.5375492759090631</v>
      </c>
      <c r="V127" s="23">
        <f t="shared" si="21"/>
        <v>17533584246.6483</v>
      </c>
      <c r="W127" s="23">
        <f t="shared" si="22"/>
        <v>8580163601.929038</v>
      </c>
      <c r="X127" s="23">
        <f t="shared" si="23"/>
        <v>20780512374.680595</v>
      </c>
      <c r="Y127" s="23">
        <f t="shared" si="24"/>
        <v>33248819799.488953</v>
      </c>
      <c r="Z127" s="23">
        <f t="shared" si="25"/>
        <v>8206160706026.7227</v>
      </c>
      <c r="AA127" s="23">
        <f t="shared" si="26"/>
        <v>4411215745518.0703</v>
      </c>
      <c r="AB127" s="32">
        <f t="shared" si="27"/>
        <v>3.9747736810340668E-3</v>
      </c>
    </row>
    <row r="128" spans="1:28" ht="55.2">
      <c r="A128" t="s">
        <v>247</v>
      </c>
      <c r="B128" s="14" t="s">
        <v>249</v>
      </c>
      <c r="C128">
        <v>2047</v>
      </c>
      <c r="D128" s="10">
        <v>15551.197592692401</v>
      </c>
      <c r="E128" s="10">
        <v>290225.40058067499</v>
      </c>
      <c r="F128" s="10">
        <v>26380.9616682253</v>
      </c>
      <c r="G128" s="10">
        <v>93523.921418033002</v>
      </c>
      <c r="H128" s="10">
        <v>318862019.5</v>
      </c>
      <c r="I128" s="10">
        <v>37.948900000000002</v>
      </c>
      <c r="J128" s="23">
        <f>Calculation_Assumptions!$B$25*G128*(F128/G128)^Calculation_Assumptions!$B$26</f>
        <v>2241788.1172402492</v>
      </c>
      <c r="K128" s="23">
        <f>Calculation_Assumptions!$B$27*F128</f>
        <v>527619.23336450604</v>
      </c>
      <c r="L128" s="23">
        <f t="shared" si="14"/>
        <v>2241788.1172402492</v>
      </c>
      <c r="M128" s="23">
        <f t="shared" si="15"/>
        <v>84.977497993956135</v>
      </c>
      <c r="N128" s="23">
        <f>Calculation_Assumptions!$B$28*F128</f>
        <v>2638096.1668225299</v>
      </c>
      <c r="O128" s="23">
        <f>Calculation_Assumptions!$B$29*F128</f>
        <v>4220953.8669160483</v>
      </c>
      <c r="P128" s="23">
        <f t="shared" si="16"/>
        <v>59073.862937799226</v>
      </c>
      <c r="Q128" s="23">
        <f t="shared" si="17"/>
        <v>34862489972.152992</v>
      </c>
      <c r="R128" s="23">
        <f t="shared" si="18"/>
        <v>17144735534.970671</v>
      </c>
      <c r="S128" s="23">
        <f t="shared" si="19"/>
        <v>41025554758.781578</v>
      </c>
      <c r="T128" s="23">
        <f t="shared" si="20"/>
        <v>65640887614.050529</v>
      </c>
      <c r="U128" s="21">
        <f>1/(1+Calculation_Assumptions!$B$22)^(C128-Calculation_Assumptions!$B$21)</f>
        <v>0.52189250088258554</v>
      </c>
      <c r="V128" s="23">
        <f t="shared" si="21"/>
        <v>18194472078.560986</v>
      </c>
      <c r="W128" s="23">
        <f t="shared" si="22"/>
        <v>8947708905.3163757</v>
      </c>
      <c r="X128" s="23">
        <f t="shared" si="23"/>
        <v>21410929373.155975</v>
      </c>
      <c r="Y128" s="23">
        <f t="shared" si="24"/>
        <v>34257486997.049564</v>
      </c>
      <c r="Z128" s="23">
        <f t="shared" si="25"/>
        <v>8411886713882.4082</v>
      </c>
      <c r="AA128" s="23">
        <f t="shared" si="26"/>
        <v>4390100594249.0845</v>
      </c>
      <c r="AB128" s="32">
        <f t="shared" si="27"/>
        <v>4.1444317021790489E-3</v>
      </c>
    </row>
    <row r="129" spans="1:28" ht="55.2">
      <c r="A129" t="s">
        <v>247</v>
      </c>
      <c r="B129" s="14" t="s">
        <v>249</v>
      </c>
      <c r="C129">
        <v>2048</v>
      </c>
      <c r="D129" s="10">
        <v>16086.146393126999</v>
      </c>
      <c r="E129" s="10">
        <v>302683.15130479197</v>
      </c>
      <c r="F129" s="10">
        <v>26977.4079268061</v>
      </c>
      <c r="G129" s="10">
        <v>94287.328396812707</v>
      </c>
      <c r="H129" s="10">
        <v>319554652.5</v>
      </c>
      <c r="I129" s="10">
        <v>38.064500000000002</v>
      </c>
      <c r="J129" s="23">
        <f>Calculation_Assumptions!$B$25*G129*(F129/G129)^Calculation_Assumptions!$B$26</f>
        <v>2308838.9799289512</v>
      </c>
      <c r="K129" s="23">
        <f>Calculation_Assumptions!$B$27*F129</f>
        <v>539548.15853612195</v>
      </c>
      <c r="L129" s="23">
        <f t="shared" si="14"/>
        <v>2308838.9799289512</v>
      </c>
      <c r="M129" s="23">
        <f t="shared" si="15"/>
        <v>85.584166803318922</v>
      </c>
      <c r="N129" s="23">
        <f>Calculation_Assumptions!$B$28*F129</f>
        <v>2697740.79268061</v>
      </c>
      <c r="O129" s="23">
        <f>Calculation_Assumptions!$B$29*F129</f>
        <v>4316385.2682889756</v>
      </c>
      <c r="P129" s="23">
        <f t="shared" si="16"/>
        <v>60655.965004898295</v>
      </c>
      <c r="Q129" s="23">
        <f t="shared" si="17"/>
        <v>37140321829.29512</v>
      </c>
      <c r="R129" s="23">
        <f t="shared" si="18"/>
        <v>18359538633.115799</v>
      </c>
      <c r="S129" s="23">
        <f t="shared" si="19"/>
        <v>43396253321.770767</v>
      </c>
      <c r="T129" s="23">
        <f t="shared" si="20"/>
        <v>69434005314.833221</v>
      </c>
      <c r="U129" s="21">
        <f>1/(1+Calculation_Assumptions!$B$22)^(C129-Calculation_Assumptions!$B$21)</f>
        <v>0.50669174842969467</v>
      </c>
      <c r="V129" s="23">
        <f t="shared" si="21"/>
        <v>18818694604.927101</v>
      </c>
      <c r="W129" s="23">
        <f t="shared" si="22"/>
        <v>9302626730.3759708</v>
      </c>
      <c r="X129" s="23">
        <f t="shared" si="23"/>
        <v>21988523470.905975</v>
      </c>
      <c r="Y129" s="23">
        <f t="shared" si="24"/>
        <v>35181637553.449554</v>
      </c>
      <c r="Z129" s="23">
        <f t="shared" si="25"/>
        <v>8620756215401.2686</v>
      </c>
      <c r="AA129" s="23">
        <f t="shared" si="26"/>
        <v>4368066039567.8262</v>
      </c>
      <c r="AB129" s="32">
        <f t="shared" si="27"/>
        <v>4.3082440683037404E-3</v>
      </c>
    </row>
    <row r="130" spans="1:28" ht="55.2">
      <c r="A130" t="s">
        <v>247</v>
      </c>
      <c r="B130" s="14" t="s">
        <v>249</v>
      </c>
      <c r="C130">
        <v>2049</v>
      </c>
      <c r="D130" s="10">
        <v>16625.435088902501</v>
      </c>
      <c r="E130" s="10">
        <v>315286.06666116603</v>
      </c>
      <c r="F130" s="10">
        <v>27587.339218413799</v>
      </c>
      <c r="G130" s="10">
        <v>95056.966831742102</v>
      </c>
      <c r="H130" s="10">
        <v>320173250</v>
      </c>
      <c r="I130" s="10">
        <v>38.1755</v>
      </c>
      <c r="J130" s="23">
        <f>Calculation_Assumptions!$B$25*G130*(F130/G130)^Calculation_Assumptions!$B$26</f>
        <v>2377895.3034159979</v>
      </c>
      <c r="K130" s="23">
        <f>Calculation_Assumptions!$B$27*F130</f>
        <v>551746.78436827601</v>
      </c>
      <c r="L130" s="23">
        <f t="shared" ref="L130:L193" si="28">MAX(J130,K130)</f>
        <v>2377895.3034159979</v>
      </c>
      <c r="M130" s="23">
        <f t="shared" ref="M130:M193" si="29">IF(F130=0,"",L130/F130)</f>
        <v>86.195166724481254</v>
      </c>
      <c r="N130" s="23">
        <f>Calculation_Assumptions!$B$28*F130</f>
        <v>2758733.9218413797</v>
      </c>
      <c r="O130" s="23">
        <f>Calculation_Assumptions!$B$29*F130</f>
        <v>4413974.2749462081</v>
      </c>
      <c r="P130" s="23">
        <f t="shared" ref="P130:P193" si="30">IF(I130=0,"",L130/I130)</f>
        <v>62288.517594163743</v>
      </c>
      <c r="Q130" s="23">
        <f t="shared" ref="Q130:Q193" si="31">L130*D130</f>
        <v>39533544015.148788</v>
      </c>
      <c r="R130" s="23">
        <f t="shared" ref="R130:R193" si="32">P130*E130</f>
        <v>19638701710.418724</v>
      </c>
      <c r="S130" s="23">
        <f t="shared" ref="S130:S193" si="33">N130*D130</f>
        <v>45865151745.127281</v>
      </c>
      <c r="T130" s="23">
        <f t="shared" ref="T130:T193" si="34">O130*D130</f>
        <v>73384242792.203659</v>
      </c>
      <c r="U130" s="21">
        <f>1/(1+Calculation_Assumptions!$B$22)^(C130-Calculation_Assumptions!$B$21)</f>
        <v>0.49193373633950943</v>
      </c>
      <c r="V130" s="23">
        <f t="shared" ref="V130:V193" si="35">Q130*U130</f>
        <v>19447884018.114594</v>
      </c>
      <c r="W130" s="23">
        <f t="shared" ref="W130:W193" si="36">R130*U130</f>
        <v>9660939909.2633972</v>
      </c>
      <c r="X130" s="23">
        <f t="shared" ref="X130:X193" si="37">S130*U130</f>
        <v>22562615465.759033</v>
      </c>
      <c r="Y130" s="23">
        <f t="shared" ref="Y130:Y193" si="38">T130*U130</f>
        <v>36100184745.214462</v>
      </c>
      <c r="Z130" s="23">
        <f t="shared" ref="Z130:Z193" si="39">H130*F130</f>
        <v>8832728056412.0059</v>
      </c>
      <c r="AA130" s="23">
        <f t="shared" ref="AA130:AA193" si="40">Z130*U130</f>
        <v>4345116914861.5713</v>
      </c>
      <c r="AB130" s="32">
        <f t="shared" ref="AB130:AB193" si="41">IF(Z130=0,"",Q130/Z130)</f>
        <v>4.4758022394281597E-3</v>
      </c>
    </row>
    <row r="131" spans="1:28" ht="55.2">
      <c r="A131" t="s">
        <v>247</v>
      </c>
      <c r="B131" s="14" t="s">
        <v>249</v>
      </c>
      <c r="C131">
        <v>2050</v>
      </c>
      <c r="D131" s="10">
        <v>17137.949724765</v>
      </c>
      <c r="E131" s="10">
        <v>327778.72281224601</v>
      </c>
      <c r="F131" s="10">
        <v>28211.060425697899</v>
      </c>
      <c r="G131" s="10">
        <v>95832.887588279205</v>
      </c>
      <c r="H131" s="10">
        <v>320712949.5</v>
      </c>
      <c r="I131" s="10">
        <v>38.286000000000001</v>
      </c>
      <c r="J131" s="23">
        <f>Calculation_Assumptions!$B$25*G131*(F131/G131)^Calculation_Assumptions!$B$26</f>
        <v>2449017.0701214601</v>
      </c>
      <c r="K131" s="23">
        <f>Calculation_Assumptions!$B$27*F131</f>
        <v>564221.20851395791</v>
      </c>
      <c r="L131" s="23">
        <f t="shared" si="28"/>
        <v>2449017.0701214601</v>
      </c>
      <c r="M131" s="23">
        <f t="shared" si="29"/>
        <v>86.810528677986596</v>
      </c>
      <c r="N131" s="23">
        <f>Calculation_Assumptions!$B$28*F131</f>
        <v>2821106.04256979</v>
      </c>
      <c r="O131" s="23">
        <f>Calculation_Assumptions!$B$29*F131</f>
        <v>4513769.6681116633</v>
      </c>
      <c r="P131" s="23">
        <f t="shared" si="30"/>
        <v>63966.386410736566</v>
      </c>
      <c r="Q131" s="23">
        <f t="shared" si="31"/>
        <v>41971131422.832863</v>
      </c>
      <c r="R131" s="23">
        <f t="shared" si="32"/>
        <v>20966820440.625839</v>
      </c>
      <c r="S131" s="23">
        <f t="shared" si="33"/>
        <v>48347973525.791809</v>
      </c>
      <c r="T131" s="23">
        <f t="shared" si="34"/>
        <v>77356757641.266891</v>
      </c>
      <c r="U131" s="21">
        <f>1/(1+Calculation_Assumptions!$B$22)^(C131-Calculation_Assumptions!$B$21)</f>
        <v>0.47760556926165965</v>
      </c>
      <c r="V131" s="23">
        <f t="shared" si="35"/>
        <v>20045646115.758022</v>
      </c>
      <c r="W131" s="23">
        <f t="shared" si="36"/>
        <v>10013870212.152105</v>
      </c>
      <c r="X131" s="23">
        <f t="shared" si="37"/>
        <v>23091261418.433445</v>
      </c>
      <c r="Y131" s="23">
        <f t="shared" si="38"/>
        <v>36946018269.493515</v>
      </c>
      <c r="Z131" s="23">
        <f t="shared" si="39"/>
        <v>9047652397648.2988</v>
      </c>
      <c r="AA131" s="23">
        <f t="shared" si="40"/>
        <v>4321209173860.4355</v>
      </c>
      <c r="AB131" s="32">
        <f t="shared" si="41"/>
        <v>4.6388974264464627E-3</v>
      </c>
    </row>
    <row r="132" spans="1:28" ht="27.6">
      <c r="A132" t="s">
        <v>250</v>
      </c>
      <c r="B132" s="14" t="s">
        <v>252</v>
      </c>
      <c r="C132">
        <v>2025</v>
      </c>
      <c r="D132" s="10">
        <v>15.7982105903878</v>
      </c>
      <c r="E132" s="10">
        <v>658.02363259816798</v>
      </c>
      <c r="F132" s="10">
        <v>13851.4910785419</v>
      </c>
      <c r="G132" s="10">
        <v>74136.370794952702</v>
      </c>
      <c r="H132" s="10">
        <v>285721235.5</v>
      </c>
      <c r="I132" s="10">
        <v>37.51</v>
      </c>
      <c r="J132" s="23">
        <f>Calculation_Assumptions!$B$25*G132*(F132/G132)^Calculation_Assumptions!$B$26</f>
        <v>957963.82972618227</v>
      </c>
      <c r="K132" s="23">
        <f>Calculation_Assumptions!$B$27*F132</f>
        <v>277029.82157083799</v>
      </c>
      <c r="L132" s="23">
        <f t="shared" si="28"/>
        <v>957963.82972618227</v>
      </c>
      <c r="M132" s="23">
        <f t="shared" si="29"/>
        <v>69.159617855886736</v>
      </c>
      <c r="N132" s="23">
        <f>Calculation_Assumptions!$B$28*F132</f>
        <v>1385149.10785419</v>
      </c>
      <c r="O132" s="23">
        <f>Calculation_Assumptions!$B$29*F132</f>
        <v>2216238.5725667039</v>
      </c>
      <c r="P132" s="23">
        <f t="shared" si="30"/>
        <v>25538.891754896889</v>
      </c>
      <c r="Q132" s="23">
        <f t="shared" si="31"/>
        <v>15134114.319988629</v>
      </c>
      <c r="R132" s="23">
        <f t="shared" si="32"/>
        <v>16805194.325088654</v>
      </c>
      <c r="S132" s="23">
        <f t="shared" si="33"/>
        <v>21882877.304968279</v>
      </c>
      <c r="T132" s="23">
        <f t="shared" si="34"/>
        <v>35012603.68794924</v>
      </c>
      <c r="U132" s="21">
        <f>1/(1+Calculation_Assumptions!$B$22)^(C132-Calculation_Assumptions!$B$21)</f>
        <v>1</v>
      </c>
      <c r="V132" s="23">
        <f t="shared" si="35"/>
        <v>15134114.319988629</v>
      </c>
      <c r="W132" s="23">
        <f t="shared" si="36"/>
        <v>16805194.325088654</v>
      </c>
      <c r="X132" s="23">
        <f t="shared" si="37"/>
        <v>21882877.304968279</v>
      </c>
      <c r="Y132" s="23">
        <f t="shared" si="38"/>
        <v>35012603.68794924</v>
      </c>
      <c r="Z132" s="23">
        <f t="shared" si="39"/>
        <v>3957665144478.2192</v>
      </c>
      <c r="AA132" s="23">
        <f t="shared" si="40"/>
        <v>3957665144478.2192</v>
      </c>
      <c r="AB132" s="32">
        <f t="shared" si="41"/>
        <v>3.8240007093838957E-6</v>
      </c>
    </row>
    <row r="133" spans="1:28" ht="27.6">
      <c r="A133" t="s">
        <v>250</v>
      </c>
      <c r="B133" s="14" t="s">
        <v>252</v>
      </c>
      <c r="C133">
        <v>2026</v>
      </c>
      <c r="D133" s="10">
        <v>29.601606676764799</v>
      </c>
      <c r="E133" s="10">
        <v>1230.2643692422901</v>
      </c>
      <c r="F133" s="10">
        <v>14370.1004216288</v>
      </c>
      <c r="G133" s="10">
        <v>75186.409743607393</v>
      </c>
      <c r="H133" s="10">
        <v>287886782.5</v>
      </c>
      <c r="I133" s="10">
        <v>37.588299999999997</v>
      </c>
      <c r="J133" s="23">
        <f>Calculation_Assumptions!$B$25*G133*(F133/G133)^Calculation_Assumptions!$B$26</f>
        <v>1005171.1466751626</v>
      </c>
      <c r="K133" s="23">
        <f>Calculation_Assumptions!$B$27*F133</f>
        <v>287402.00843257603</v>
      </c>
      <c r="L133" s="23">
        <f t="shared" si="28"/>
        <v>1005171.1466751626</v>
      </c>
      <c r="M133" s="23">
        <f t="shared" si="29"/>
        <v>69.948790696149501</v>
      </c>
      <c r="N133" s="23">
        <f>Calculation_Assumptions!$B$28*F133</f>
        <v>1437010.0421628801</v>
      </c>
      <c r="O133" s="23">
        <f>Calculation_Assumptions!$B$29*F133</f>
        <v>2299216.0674606082</v>
      </c>
      <c r="P133" s="23">
        <f t="shared" si="30"/>
        <v>26741.596365761758</v>
      </c>
      <c r="Q133" s="23">
        <f t="shared" si="31"/>
        <v>29754680.926710822</v>
      </c>
      <c r="R133" s="23">
        <f t="shared" si="32"/>
        <v>32899233.185455807</v>
      </c>
      <c r="S133" s="23">
        <f t="shared" si="33"/>
        <v>42537806.058666773</v>
      </c>
      <c r="T133" s="23">
        <f t="shared" si="34"/>
        <v>68060489.693866849</v>
      </c>
      <c r="U133" s="21">
        <f>1/(1+Calculation_Assumptions!$B$22)^(C133-Calculation_Assumptions!$B$21)</f>
        <v>0.970873786407767</v>
      </c>
      <c r="V133" s="23">
        <f t="shared" si="35"/>
        <v>28888039.734670702</v>
      </c>
      <c r="W133" s="23">
        <f t="shared" si="36"/>
        <v>31941003.092675541</v>
      </c>
      <c r="X133" s="23">
        <f t="shared" si="37"/>
        <v>41298840.833657064</v>
      </c>
      <c r="Y133" s="23">
        <f t="shared" si="38"/>
        <v>66078145.333851308</v>
      </c>
      <c r="Z133" s="23">
        <f t="shared" si="39"/>
        <v>4136961974584.6089</v>
      </c>
      <c r="AA133" s="23">
        <f t="shared" si="40"/>
        <v>4016467936489.9116</v>
      </c>
      <c r="AB133" s="32">
        <f t="shared" si="41"/>
        <v>7.1923989414233083E-6</v>
      </c>
    </row>
    <row r="134" spans="1:28" ht="27.6">
      <c r="A134" t="s">
        <v>250</v>
      </c>
      <c r="B134" s="14" t="s">
        <v>252</v>
      </c>
      <c r="C134">
        <v>2027</v>
      </c>
      <c r="D134" s="10">
        <v>41.542349500838803</v>
      </c>
      <c r="E134" s="10">
        <v>1723.3339994345199</v>
      </c>
      <c r="F134" s="10">
        <v>14908.1268548478</v>
      </c>
      <c r="G134" s="10">
        <v>76251.321038748298</v>
      </c>
      <c r="H134" s="10">
        <v>289986522</v>
      </c>
      <c r="I134" s="10">
        <v>37.6736</v>
      </c>
      <c r="J134" s="23">
        <f>Calculation_Assumptions!$B$25*G134*(F134/G134)^Calculation_Assumptions!$B$26</f>
        <v>1054704.7839969601</v>
      </c>
      <c r="K134" s="23">
        <f>Calculation_Assumptions!$B$27*F134</f>
        <v>298162.53709695599</v>
      </c>
      <c r="L134" s="23">
        <f t="shared" si="28"/>
        <v>1054704.7839969601</v>
      </c>
      <c r="M134" s="23">
        <f t="shared" si="29"/>
        <v>70.746968701436359</v>
      </c>
      <c r="N134" s="23">
        <f>Calculation_Assumptions!$B$28*F134</f>
        <v>1490812.68548478</v>
      </c>
      <c r="O134" s="23">
        <f>Calculation_Assumptions!$B$29*F134</f>
        <v>2385300.2967756479</v>
      </c>
      <c r="P134" s="23">
        <f t="shared" si="30"/>
        <v>27995.858744504378</v>
      </c>
      <c r="Q134" s="23">
        <f t="shared" si="31"/>
        <v>43814914.757008418</v>
      </c>
      <c r="R134" s="23">
        <f t="shared" si="32"/>
        <v>48246215.217770606</v>
      </c>
      <c r="S134" s="23">
        <f t="shared" si="33"/>
        <v>61931861.620692804</v>
      </c>
      <c r="T134" s="23">
        <f t="shared" si="34"/>
        <v>99090978.59310849</v>
      </c>
      <c r="U134" s="21">
        <f>1/(1+Calculation_Assumptions!$B$22)^(C134-Calculation_Assumptions!$B$21)</f>
        <v>0.94259590913375435</v>
      </c>
      <c r="V134" s="23">
        <f t="shared" si="35"/>
        <v>41299759.4090003</v>
      </c>
      <c r="W134" s="23">
        <f t="shared" si="36"/>
        <v>45476685.095457256</v>
      </c>
      <c r="X134" s="23">
        <f t="shared" si="37"/>
        <v>58376719.408702806</v>
      </c>
      <c r="Y134" s="23">
        <f t="shared" si="38"/>
        <v>93402751.053924486</v>
      </c>
      <c r="Z134" s="23">
        <f t="shared" si="39"/>
        <v>4323155856172.1123</v>
      </c>
      <c r="AA134" s="23">
        <f t="shared" si="40"/>
        <v>4074989024575.4663</v>
      </c>
      <c r="AB134" s="32">
        <f t="shared" si="41"/>
        <v>1.0134937581409295E-5</v>
      </c>
    </row>
    <row r="135" spans="1:28" ht="27.6">
      <c r="A135" t="s">
        <v>250</v>
      </c>
      <c r="B135" s="14" t="s">
        <v>252</v>
      </c>
      <c r="C135">
        <v>2028</v>
      </c>
      <c r="D135" s="10">
        <v>51.678109294245502</v>
      </c>
      <c r="E135" s="10">
        <v>2140.5973257896499</v>
      </c>
      <c r="F135" s="10">
        <v>15466.2973673947</v>
      </c>
      <c r="G135" s="10">
        <v>77331.315326552096</v>
      </c>
      <c r="H135" s="10">
        <v>292016778.5</v>
      </c>
      <c r="I135" s="10">
        <v>36.834000000000003</v>
      </c>
      <c r="J135" s="23">
        <f>Calculation_Assumptions!$B$25*G135*(F135/G135)^Calculation_Assumptions!$B$26</f>
        <v>1106679.3799897758</v>
      </c>
      <c r="K135" s="23">
        <f>Calculation_Assumptions!$B$27*F135</f>
        <v>309325.94734789402</v>
      </c>
      <c r="L135" s="23">
        <f t="shared" si="28"/>
        <v>1106679.3799897758</v>
      </c>
      <c r="M135" s="23">
        <f t="shared" si="29"/>
        <v>71.554254628701486</v>
      </c>
      <c r="N135" s="23">
        <f>Calculation_Assumptions!$B$28*F135</f>
        <v>1546629.7367394699</v>
      </c>
      <c r="O135" s="23">
        <f>Calculation_Assumptions!$B$29*F135</f>
        <v>2474607.5787831522</v>
      </c>
      <c r="P135" s="23">
        <f t="shared" si="30"/>
        <v>30045.050225057712</v>
      </c>
      <c r="Q135" s="23">
        <f t="shared" si="31"/>
        <v>57191097.952799484</v>
      </c>
      <c r="R135" s="23">
        <f t="shared" si="32"/>
        <v>64314354.164974257</v>
      </c>
      <c r="S135" s="23">
        <f t="shared" si="33"/>
        <v>79926900.572952479</v>
      </c>
      <c r="T135" s="23">
        <f t="shared" si="34"/>
        <v>127883040.91672397</v>
      </c>
      <c r="U135" s="21">
        <f>1/(1+Calculation_Assumptions!$B$22)^(C135-Calculation_Assumptions!$B$21)</f>
        <v>0.91514165935315961</v>
      </c>
      <c r="V135" s="23">
        <f t="shared" si="35"/>
        <v>52337956.280754007</v>
      </c>
      <c r="W135" s="23">
        <f t="shared" si="36"/>
        <v>58856744.790761337</v>
      </c>
      <c r="X135" s="23">
        <f t="shared" si="37"/>
        <v>73144436.417286739</v>
      </c>
      <c r="Y135" s="23">
        <f t="shared" si="38"/>
        <v>117031098.26765877</v>
      </c>
      <c r="Z135" s="23">
        <f t="shared" si="39"/>
        <v>4516418332549.6309</v>
      </c>
      <c r="AA135" s="23">
        <f t="shared" si="40"/>
        <v>4133162567182.4995</v>
      </c>
      <c r="AB135" s="32">
        <f t="shared" si="41"/>
        <v>1.2662931938927296E-5</v>
      </c>
    </row>
    <row r="136" spans="1:28" ht="27.6">
      <c r="A136" t="s">
        <v>250</v>
      </c>
      <c r="B136" s="14" t="s">
        <v>252</v>
      </c>
      <c r="C136">
        <v>2029</v>
      </c>
      <c r="D136" s="10">
        <v>60.054543958991303</v>
      </c>
      <c r="E136" s="10">
        <v>2481.97036532316</v>
      </c>
      <c r="F136" s="10">
        <v>16045.366167440099</v>
      </c>
      <c r="G136" s="10">
        <v>78426.606236706895</v>
      </c>
      <c r="H136" s="10">
        <v>293978109</v>
      </c>
      <c r="I136" s="10">
        <v>36.911799999999999</v>
      </c>
      <c r="J136" s="23">
        <f>Calculation_Assumptions!$B$25*G136*(F136/G136)^Calculation_Assumptions!$B$26</f>
        <v>1161215.2221906323</v>
      </c>
      <c r="K136" s="23">
        <f>Calculation_Assumptions!$B$27*F136</f>
        <v>320907.32334880199</v>
      </c>
      <c r="L136" s="23">
        <f t="shared" si="28"/>
        <v>1161215.2221906323</v>
      </c>
      <c r="M136" s="23">
        <f t="shared" si="29"/>
        <v>72.370752407446872</v>
      </c>
      <c r="N136" s="23">
        <f>Calculation_Assumptions!$B$28*F136</f>
        <v>1604536.61674401</v>
      </c>
      <c r="O136" s="23">
        <f>Calculation_Assumptions!$B$29*F136</f>
        <v>2567258.5867904159</v>
      </c>
      <c r="P136" s="23">
        <f t="shared" si="30"/>
        <v>31459.187094388035</v>
      </c>
      <c r="Q136" s="23">
        <f t="shared" si="31"/>
        <v>69736250.606897175</v>
      </c>
      <c r="R136" s="23">
        <f t="shared" si="32"/>
        <v>78080770.08542791</v>
      </c>
      <c r="S136" s="23">
        <f t="shared" si="33"/>
        <v>96359714.784064323</v>
      </c>
      <c r="T136" s="23">
        <f t="shared" si="34"/>
        <v>154175543.65450293</v>
      </c>
      <c r="U136" s="21">
        <f>1/(1+Calculation_Assumptions!$B$22)^(C136-Calculation_Assumptions!$B$21)</f>
        <v>0.888487047915689</v>
      </c>
      <c r="V136" s="23">
        <f t="shared" si="35"/>
        <v>61959755.434430748</v>
      </c>
      <c r="W136" s="23">
        <f t="shared" si="36"/>
        <v>69373752.91218549</v>
      </c>
      <c r="X136" s="23">
        <f t="shared" si="37"/>
        <v>85614358.526491091</v>
      </c>
      <c r="Y136" s="23">
        <f t="shared" si="38"/>
        <v>136982973.64238575</v>
      </c>
      <c r="Z136" s="23">
        <f t="shared" si="39"/>
        <v>4716986404116.6182</v>
      </c>
      <c r="AA136" s="23">
        <f t="shared" si="40"/>
        <v>4190981325252.0151</v>
      </c>
      <c r="AB136" s="32">
        <f t="shared" si="41"/>
        <v>1.4784068604911986E-5</v>
      </c>
    </row>
    <row r="137" spans="1:28" ht="27.6">
      <c r="A137" t="s">
        <v>250</v>
      </c>
      <c r="B137" s="14" t="s">
        <v>252</v>
      </c>
      <c r="C137">
        <v>2030</v>
      </c>
      <c r="D137" s="10">
        <v>66.650079247511002</v>
      </c>
      <c r="E137" s="10">
        <v>2749.8930385458598</v>
      </c>
      <c r="F137" s="10">
        <v>16646.115701226699</v>
      </c>
      <c r="G137" s="10">
        <v>79537.410424669099</v>
      </c>
      <c r="H137" s="10">
        <v>295876648</v>
      </c>
      <c r="I137" s="10">
        <v>36.992699999999999</v>
      </c>
      <c r="J137" s="23">
        <f>Calculation_Assumptions!$B$25*G137*(F137/G137)^Calculation_Assumptions!$B$26</f>
        <v>1218438.5257631587</v>
      </c>
      <c r="K137" s="23">
        <f>Calculation_Assumptions!$B$27*F137</f>
        <v>332922.31402453396</v>
      </c>
      <c r="L137" s="23">
        <f t="shared" si="28"/>
        <v>1218438.5257631587</v>
      </c>
      <c r="M137" s="23">
        <f t="shared" si="29"/>
        <v>73.196567153102777</v>
      </c>
      <c r="N137" s="23">
        <f>Calculation_Assumptions!$B$28*F137</f>
        <v>1664611.5701226699</v>
      </c>
      <c r="O137" s="23">
        <f>Calculation_Assumptions!$B$29*F137</f>
        <v>2663378.5121962717</v>
      </c>
      <c r="P137" s="23">
        <f t="shared" si="30"/>
        <v>32937.269400804988</v>
      </c>
      <c r="Q137" s="23">
        <f t="shared" si="31"/>
        <v>81209024.300335005</v>
      </c>
      <c r="R137" s="23">
        <f t="shared" si="32"/>
        <v>90573967.833983198</v>
      </c>
      <c r="S137" s="23">
        <f t="shared" si="33"/>
        <v>110946493.06499967</v>
      </c>
      <c r="T137" s="23">
        <f t="shared" si="34"/>
        <v>177514388.90399945</v>
      </c>
      <c r="U137" s="21">
        <f>1/(1+Calculation_Assumptions!$B$22)^(C137-Calculation_Assumptions!$B$21)</f>
        <v>0.86260878438416411</v>
      </c>
      <c r="V137" s="23">
        <f t="shared" si="35"/>
        <v>70051617.732736021</v>
      </c>
      <c r="W137" s="23">
        <f t="shared" si="36"/>
        <v>78129900.290122628</v>
      </c>
      <c r="X137" s="23">
        <f t="shared" si="37"/>
        <v>95703419.514485464</v>
      </c>
      <c r="Y137" s="23">
        <f t="shared" si="38"/>
        <v>153125471.22317672</v>
      </c>
      <c r="Z137" s="23">
        <f t="shared" si="39"/>
        <v>4925196915899.125</v>
      </c>
      <c r="AA137" s="23">
        <f t="shared" si="40"/>
        <v>4248518124476.3784</v>
      </c>
      <c r="AB137" s="32">
        <f t="shared" si="41"/>
        <v>1.6488482732169053E-5</v>
      </c>
    </row>
    <row r="138" spans="1:28" ht="27.6">
      <c r="A138" t="s">
        <v>250</v>
      </c>
      <c r="B138" s="14" t="s">
        <v>252</v>
      </c>
      <c r="C138">
        <v>2031</v>
      </c>
      <c r="D138" s="10">
        <v>72.097907498490002</v>
      </c>
      <c r="E138" s="10">
        <v>2972.8822525775699</v>
      </c>
      <c r="F138" s="10">
        <v>17161.073466098602</v>
      </c>
      <c r="G138" s="10">
        <v>80420.156798629294</v>
      </c>
      <c r="H138" s="10">
        <v>297719748</v>
      </c>
      <c r="I138" s="10">
        <v>37.089500000000001</v>
      </c>
      <c r="J138" s="23">
        <f>Calculation_Assumptions!$B$25*G138*(F138/G138)^Calculation_Assumptions!$B$26</f>
        <v>1268394.0633523338</v>
      </c>
      <c r="K138" s="23">
        <f>Calculation_Assumptions!$B$27*F138</f>
        <v>343221.46932197205</v>
      </c>
      <c r="L138" s="23">
        <f t="shared" si="28"/>
        <v>1268394.0633523338</v>
      </c>
      <c r="M138" s="23">
        <f t="shared" si="29"/>
        <v>73.911114351792961</v>
      </c>
      <c r="N138" s="23">
        <f>Calculation_Assumptions!$B$28*F138</f>
        <v>1716107.3466098602</v>
      </c>
      <c r="O138" s="23">
        <f>Calculation_Assumptions!$B$29*F138</f>
        <v>2745771.7545757764</v>
      </c>
      <c r="P138" s="23">
        <f t="shared" si="30"/>
        <v>34198.197963098282</v>
      </c>
      <c r="Q138" s="23">
        <f t="shared" si="31"/>
        <v>91448557.85121043</v>
      </c>
      <c r="R138" s="23">
        <f t="shared" si="32"/>
        <v>101667215.79462929</v>
      </c>
      <c r="S138" s="23">
        <f t="shared" si="33"/>
        <v>123727748.73335682</v>
      </c>
      <c r="T138" s="23">
        <f t="shared" si="34"/>
        <v>197964397.97337091</v>
      </c>
      <c r="U138" s="21">
        <f>1/(1+Calculation_Assumptions!$B$22)^(C138-Calculation_Assumptions!$B$21)</f>
        <v>0.83748425668365445</v>
      </c>
      <c r="V138" s="23">
        <f t="shared" si="35"/>
        <v>76586727.496813133</v>
      </c>
      <c r="W138" s="23">
        <f t="shared" si="36"/>
        <v>85144692.648861811</v>
      </c>
      <c r="X138" s="23">
        <f t="shared" si="37"/>
        <v>103620041.67909731</v>
      </c>
      <c r="Y138" s="23">
        <f t="shared" si="38"/>
        <v>165792066.68655568</v>
      </c>
      <c r="Z138" s="23">
        <f t="shared" si="39"/>
        <v>5109190467736.3623</v>
      </c>
      <c r="AA138" s="23">
        <f t="shared" si="40"/>
        <v>4278866581127.4004</v>
      </c>
      <c r="AB138" s="32">
        <f t="shared" si="41"/>
        <v>1.7898835134194343E-5</v>
      </c>
    </row>
    <row r="139" spans="1:28" ht="27.6">
      <c r="A139" t="s">
        <v>250</v>
      </c>
      <c r="B139" s="14" t="s">
        <v>252</v>
      </c>
      <c r="C139">
        <v>2032</v>
      </c>
      <c r="D139" s="10">
        <v>75.901098270168305</v>
      </c>
      <c r="E139" s="10">
        <v>3131.2140910284302</v>
      </c>
      <c r="F139" s="10">
        <v>17691.9617642167</v>
      </c>
      <c r="G139" s="10">
        <v>81312.700337930903</v>
      </c>
      <c r="H139" s="10">
        <v>299510661.5</v>
      </c>
      <c r="I139" s="10">
        <v>37.190399999999997</v>
      </c>
      <c r="J139" s="23">
        <f>Calculation_Assumptions!$B$25*G139*(F139/G139)^Calculation_Assumptions!$B$26</f>
        <v>1320397.7598621484</v>
      </c>
      <c r="K139" s="23">
        <f>Calculation_Assumptions!$B$27*F139</f>
        <v>353839.23528433399</v>
      </c>
      <c r="L139" s="23">
        <f t="shared" si="28"/>
        <v>1320397.7598621484</v>
      </c>
      <c r="M139" s="23">
        <f t="shared" si="29"/>
        <v>74.632636982787886</v>
      </c>
      <c r="N139" s="23">
        <f>Calculation_Assumptions!$B$28*F139</f>
        <v>1769196.17642167</v>
      </c>
      <c r="O139" s="23">
        <f>Calculation_Assumptions!$B$29*F139</f>
        <v>2830713.8822746719</v>
      </c>
      <c r="P139" s="23">
        <f t="shared" si="30"/>
        <v>35503.725688945226</v>
      </c>
      <c r="Q139" s="23">
        <f t="shared" si="31"/>
        <v>100219640.12700702</v>
      </c>
      <c r="R139" s="23">
        <f t="shared" si="32"/>
        <v>111169766.16123335</v>
      </c>
      <c r="S139" s="23">
        <f t="shared" si="33"/>
        <v>134283932.8457872</v>
      </c>
      <c r="T139" s="23">
        <f t="shared" si="34"/>
        <v>214854292.55325952</v>
      </c>
      <c r="U139" s="21">
        <f>1/(1+Calculation_Assumptions!$B$22)^(C139-Calculation_Assumptions!$B$21)</f>
        <v>0.81309151134335378</v>
      </c>
      <c r="V139" s="23">
        <f t="shared" si="35"/>
        <v>81487738.657155171</v>
      </c>
      <c r="W139" s="23">
        <f t="shared" si="36"/>
        <v>90391193.183724448</v>
      </c>
      <c r="X139" s="23">
        <f t="shared" si="37"/>
        <v>109185125.90671054</v>
      </c>
      <c r="Y139" s="23">
        <f t="shared" si="38"/>
        <v>174696201.45073688</v>
      </c>
      <c r="Z139" s="23">
        <f t="shared" si="39"/>
        <v>5298931171233.251</v>
      </c>
      <c r="AA139" s="23">
        <f t="shared" si="40"/>
        <v>4308515954522.4517</v>
      </c>
      <c r="AB139" s="32">
        <f t="shared" si="41"/>
        <v>1.8913180203411156E-5</v>
      </c>
    </row>
    <row r="140" spans="1:28" ht="27.6">
      <c r="A140" t="s">
        <v>250</v>
      </c>
      <c r="B140" s="14" t="s">
        <v>252</v>
      </c>
      <c r="C140">
        <v>2033</v>
      </c>
      <c r="D140" s="10">
        <v>78.8959951885968</v>
      </c>
      <c r="E140" s="10">
        <v>3258.6875851637501</v>
      </c>
      <c r="F140" s="10">
        <v>18239.2734163655</v>
      </c>
      <c r="G140" s="10">
        <v>82215.149776465405</v>
      </c>
      <c r="H140" s="10">
        <v>301250984.5</v>
      </c>
      <c r="I140" s="10">
        <v>37.297499999999999</v>
      </c>
      <c r="J140" s="23">
        <f>Calculation_Assumptions!$B$25*G140*(F140/G140)^Calculation_Assumptions!$B$26</f>
        <v>1374533.5890654537</v>
      </c>
      <c r="K140" s="23">
        <f>Calculation_Assumptions!$B$27*F140</f>
        <v>364785.46832730999</v>
      </c>
      <c r="L140" s="23">
        <f t="shared" si="28"/>
        <v>1374533.5890654537</v>
      </c>
      <c r="M140" s="23">
        <f t="shared" si="29"/>
        <v>75.361203140478722</v>
      </c>
      <c r="N140" s="23">
        <f>Calculation_Assumptions!$B$28*F140</f>
        <v>1823927.3416365501</v>
      </c>
      <c r="O140" s="23">
        <f>Calculation_Assumptions!$B$29*F140</f>
        <v>2918283.74661848</v>
      </c>
      <c r="P140" s="23">
        <f t="shared" si="30"/>
        <v>36853.23651894775</v>
      </c>
      <c r="Q140" s="23">
        <f t="shared" si="31"/>
        <v>108445195.42947273</v>
      </c>
      <c r="R140" s="23">
        <f t="shared" si="32"/>
        <v>120093184.31739837</v>
      </c>
      <c r="S140" s="23">
        <f t="shared" si="33"/>
        <v>143900562.77010742</v>
      </c>
      <c r="T140" s="23">
        <f t="shared" si="34"/>
        <v>230240900.43217182</v>
      </c>
      <c r="U140" s="21">
        <f>1/(1+Calculation_Assumptions!$B$22)^(C140-Calculation_Assumptions!$B$21)</f>
        <v>0.78940923431393573</v>
      </c>
      <c r="V140" s="23">
        <f t="shared" si="35"/>
        <v>85607638.689005196</v>
      </c>
      <c r="W140" s="23">
        <f t="shared" si="36"/>
        <v>94802668.678319797</v>
      </c>
      <c r="X140" s="23">
        <f t="shared" si="37"/>
        <v>113596433.07369494</v>
      </c>
      <c r="Y140" s="23">
        <f t="shared" si="38"/>
        <v>181754292.91791186</v>
      </c>
      <c r="Z140" s="23">
        <f t="shared" si="39"/>
        <v>5494599073244.7852</v>
      </c>
      <c r="AA140" s="23">
        <f t="shared" si="40"/>
        <v>4337487247272.2266</v>
      </c>
      <c r="AB140" s="32">
        <f t="shared" si="41"/>
        <v>1.9736689426082442E-5</v>
      </c>
    </row>
    <row r="141" spans="1:28" ht="27.6">
      <c r="A141" t="s">
        <v>250</v>
      </c>
      <c r="B141" s="14" t="s">
        <v>252</v>
      </c>
      <c r="C141">
        <v>2034</v>
      </c>
      <c r="D141" s="10">
        <v>80.866730046383793</v>
      </c>
      <c r="E141" s="10">
        <v>3341.54330857992</v>
      </c>
      <c r="F141" s="10">
        <v>18803.5164890413</v>
      </c>
      <c r="G141" s="10">
        <v>83127.615054908398</v>
      </c>
      <c r="H141" s="10">
        <v>302938573</v>
      </c>
      <c r="I141" s="10">
        <v>37.406399999999998</v>
      </c>
      <c r="J141" s="23">
        <f>Calculation_Assumptions!$B$25*G141*(F141/G141)^Calculation_Assumptions!$B$26</f>
        <v>1430888.9676292725</v>
      </c>
      <c r="K141" s="23">
        <f>Calculation_Assumptions!$B$27*F141</f>
        <v>376070.329780826</v>
      </c>
      <c r="L141" s="23">
        <f t="shared" si="28"/>
        <v>1430888.9676292725</v>
      </c>
      <c r="M141" s="23">
        <f t="shared" si="29"/>
        <v>76.096881583994957</v>
      </c>
      <c r="N141" s="23">
        <f>Calculation_Assumptions!$B$28*F141</f>
        <v>1880351.6489041299</v>
      </c>
      <c r="O141" s="23">
        <f>Calculation_Assumptions!$B$29*F141</f>
        <v>3008562.638246608</v>
      </c>
      <c r="P141" s="23">
        <f t="shared" si="30"/>
        <v>38252.517420261574</v>
      </c>
      <c r="Q141" s="23">
        <f t="shared" si="31"/>
        <v>115711311.87162517</v>
      </c>
      <c r="R141" s="23">
        <f t="shared" si="32"/>
        <v>127822443.62201189</v>
      </c>
      <c r="S141" s="23">
        <f t="shared" si="33"/>
        <v>152057889.18420291</v>
      </c>
      <c r="T141" s="23">
        <f t="shared" si="34"/>
        <v>243292622.69472468</v>
      </c>
      <c r="U141" s="21">
        <f>1/(1+Calculation_Assumptions!$B$22)^(C141-Calculation_Assumptions!$B$21)</f>
        <v>0.76641673234362695</v>
      </c>
      <c r="V141" s="23">
        <f t="shared" si="35"/>
        <v>88683085.539845288</v>
      </c>
      <c r="W141" s="23">
        <f t="shared" si="36"/>
        <v>97965259.560959831</v>
      </c>
      <c r="X141" s="23">
        <f t="shared" si="37"/>
        <v>116539710.55562612</v>
      </c>
      <c r="Y141" s="23">
        <f t="shared" si="38"/>
        <v>186463536.88900182</v>
      </c>
      <c r="Z141" s="23">
        <f t="shared" si="39"/>
        <v>5696310452572.1416</v>
      </c>
      <c r="AA141" s="23">
        <f t="shared" si="40"/>
        <v>4365747643475.1875</v>
      </c>
      <c r="AB141" s="32">
        <f t="shared" si="41"/>
        <v>2.0313378780009484E-5</v>
      </c>
    </row>
    <row r="142" spans="1:28" ht="27.6">
      <c r="A142" t="s">
        <v>250</v>
      </c>
      <c r="B142" s="14" t="s">
        <v>252</v>
      </c>
      <c r="C142">
        <v>2035</v>
      </c>
      <c r="D142" s="10">
        <v>81.4653035767966</v>
      </c>
      <c r="E142" s="10">
        <v>3372.20017710208</v>
      </c>
      <c r="F142" s="10">
        <v>19385.2147660882</v>
      </c>
      <c r="G142" s="10">
        <v>84050.207334112507</v>
      </c>
      <c r="H142" s="10">
        <v>304566622</v>
      </c>
      <c r="I142" s="10">
        <v>37.517899999999997</v>
      </c>
      <c r="J142" s="23">
        <f>Calculation_Assumptions!$B$25*G142*(F142/G142)^Calculation_Assumptions!$B$26</f>
        <v>1489554.8962722896</v>
      </c>
      <c r="K142" s="23">
        <f>Calculation_Assumptions!$B$27*F142</f>
        <v>387704.29532176402</v>
      </c>
      <c r="L142" s="23">
        <f t="shared" si="28"/>
        <v>1489554.8962722896</v>
      </c>
      <c r="M142" s="23">
        <f t="shared" si="29"/>
        <v>76.839741743695484</v>
      </c>
      <c r="N142" s="23">
        <f>Calculation_Assumptions!$B$28*F142</f>
        <v>1938521.47660882</v>
      </c>
      <c r="O142" s="23">
        <f>Calculation_Assumptions!$B$29*F142</f>
        <v>3101634.3625741121</v>
      </c>
      <c r="P142" s="23">
        <f t="shared" si="30"/>
        <v>39702.512567928636</v>
      </c>
      <c r="Q142" s="23">
        <f t="shared" si="31"/>
        <v>121347041.81912585</v>
      </c>
      <c r="R142" s="23">
        <f t="shared" si="32"/>
        <v>133884819.9129665</v>
      </c>
      <c r="S142" s="23">
        <f t="shared" si="33"/>
        <v>157922240.58207753</v>
      </c>
      <c r="T142" s="23">
        <f t="shared" si="34"/>
        <v>252675584.93132406</v>
      </c>
      <c r="U142" s="21">
        <f>1/(1+Calculation_Assumptions!$B$22)^(C142-Calculation_Assumptions!$B$21)</f>
        <v>0.74409391489672516</v>
      </c>
      <c r="V142" s="23">
        <f t="shared" si="35"/>
        <v>90293595.408329979</v>
      </c>
      <c r="W142" s="23">
        <f t="shared" si="36"/>
        <v>99622879.794282272</v>
      </c>
      <c r="X142" s="23">
        <f t="shared" si="37"/>
        <v>117508978.24398056</v>
      </c>
      <c r="Y142" s="23">
        <f t="shared" si="38"/>
        <v>188014365.19036889</v>
      </c>
      <c r="Z142" s="23">
        <f t="shared" si="39"/>
        <v>5904089378052.0029</v>
      </c>
      <c r="AA142" s="23">
        <f t="shared" si="40"/>
        <v>4393196979214.8862</v>
      </c>
      <c r="AB142" s="32">
        <f t="shared" si="41"/>
        <v>2.0553049598169045E-5</v>
      </c>
    </row>
    <row r="143" spans="1:28" ht="27.6">
      <c r="A143" t="s">
        <v>250</v>
      </c>
      <c r="B143" s="14" t="s">
        <v>252</v>
      </c>
      <c r="C143">
        <v>2036</v>
      </c>
      <c r="D143" s="10">
        <v>80.686948395654497</v>
      </c>
      <c r="E143" s="10">
        <v>3351.46991540215</v>
      </c>
      <c r="F143" s="10">
        <v>19931.358148438001</v>
      </c>
      <c r="G143" s="10">
        <v>84847.856806891301</v>
      </c>
      <c r="H143" s="10">
        <v>306135098</v>
      </c>
      <c r="I143" s="10">
        <v>37.6267</v>
      </c>
      <c r="J143" s="23">
        <f>Calculation_Assumptions!$B$25*G143*(F143/G143)^Calculation_Assumptions!$B$26</f>
        <v>1545627.6698162202</v>
      </c>
      <c r="K143" s="23">
        <f>Calculation_Assumptions!$B$27*F143</f>
        <v>398627.16296876001</v>
      </c>
      <c r="L143" s="23">
        <f t="shared" si="28"/>
        <v>1545627.6698162202</v>
      </c>
      <c r="M143" s="23">
        <f t="shared" si="29"/>
        <v>77.547533806036668</v>
      </c>
      <c r="N143" s="23">
        <f>Calculation_Assumptions!$B$28*F143</f>
        <v>1993135.8148438002</v>
      </c>
      <c r="O143" s="23">
        <f>Calculation_Assumptions!$B$29*F143</f>
        <v>3189017.3037500801</v>
      </c>
      <c r="P143" s="23">
        <f t="shared" si="30"/>
        <v>41077.949164189798</v>
      </c>
      <c r="Q143" s="23">
        <f t="shared" si="31"/>
        <v>124711980.03335707</v>
      </c>
      <c r="R143" s="23">
        <f t="shared" si="32"/>
        <v>137671510.81020099</v>
      </c>
      <c r="S143" s="23">
        <f t="shared" si="33"/>
        <v>160820046.63783249</v>
      </c>
      <c r="T143" s="23">
        <f t="shared" si="34"/>
        <v>257312074.62053195</v>
      </c>
      <c r="U143" s="21">
        <f>1/(1+Calculation_Assumptions!$B$22)^(C143-Calculation_Assumptions!$B$21)</f>
        <v>0.72242127659876232</v>
      </c>
      <c r="V143" s="23">
        <f t="shared" si="35"/>
        <v>90094587.822857171</v>
      </c>
      <c r="W143" s="23">
        <f t="shared" si="36"/>
        <v>99456828.590785712</v>
      </c>
      <c r="X143" s="23">
        <f t="shared" si="37"/>
        <v>116179823.39477545</v>
      </c>
      <c r="Y143" s="23">
        <f t="shared" si="38"/>
        <v>185887717.43164068</v>
      </c>
      <c r="Z143" s="23">
        <f t="shared" si="39"/>
        <v>6101688280045.166</v>
      </c>
      <c r="AA143" s="23">
        <f t="shared" si="40"/>
        <v>4407989436677.9355</v>
      </c>
      <c r="AB143" s="32">
        <f t="shared" si="41"/>
        <v>2.0438930064849842E-5</v>
      </c>
    </row>
    <row r="144" spans="1:28" ht="27.6">
      <c r="A144" t="s">
        <v>250</v>
      </c>
      <c r="B144" s="14" t="s">
        <v>252</v>
      </c>
      <c r="C144">
        <v>2037</v>
      </c>
      <c r="D144" s="10">
        <v>78.222770823448897</v>
      </c>
      <c r="E144" s="10">
        <v>3265.4513919828801</v>
      </c>
      <c r="F144" s="10">
        <v>20492.888133292901</v>
      </c>
      <c r="G144" s="10">
        <v>85653.076096588004</v>
      </c>
      <c r="H144" s="10">
        <v>307646417.5</v>
      </c>
      <c r="I144" s="10">
        <v>37.736899999999999</v>
      </c>
      <c r="J144" s="23">
        <f>Calculation_Assumptions!$B$25*G144*(F144/G144)^Calculation_Assumptions!$B$26</f>
        <v>1603811.2456815364</v>
      </c>
      <c r="K144" s="23">
        <f>Calculation_Assumptions!$B$27*F144</f>
        <v>409857.76266585803</v>
      </c>
      <c r="L144" s="23">
        <f t="shared" si="28"/>
        <v>1603811.2456815364</v>
      </c>
      <c r="M144" s="23">
        <f t="shared" si="29"/>
        <v>78.261845536353292</v>
      </c>
      <c r="N144" s="23">
        <f>Calculation_Assumptions!$B$28*F144</f>
        <v>2049288.8133292901</v>
      </c>
      <c r="O144" s="23">
        <f>Calculation_Assumptions!$B$29*F144</f>
        <v>3278862.1013268642</v>
      </c>
      <c r="P144" s="23">
        <f t="shared" si="30"/>
        <v>42499.814390729931</v>
      </c>
      <c r="Q144" s="23">
        <f t="shared" si="31"/>
        <v>125454559.51501691</v>
      </c>
      <c r="R144" s="23">
        <f t="shared" si="32"/>
        <v>138781078.06122309</v>
      </c>
      <c r="S144" s="23">
        <f t="shared" si="33"/>
        <v>160301049.1961146</v>
      </c>
      <c r="T144" s="23">
        <f t="shared" si="34"/>
        <v>256481678.71378338</v>
      </c>
      <c r="U144" s="21">
        <f>1/(1+Calculation_Assumptions!$B$22)^(C144-Calculation_Assumptions!$B$21)</f>
        <v>0.70137988019297326</v>
      </c>
      <c r="V144" s="23">
        <f t="shared" si="35"/>
        <v>87991303.922304794</v>
      </c>
      <c r="W144" s="23">
        <f t="shared" si="36"/>
        <v>97338255.903632313</v>
      </c>
      <c r="X144" s="23">
        <f t="shared" si="37"/>
        <v>112431930.67997877</v>
      </c>
      <c r="Y144" s="23">
        <f t="shared" si="38"/>
        <v>179891089.08796605</v>
      </c>
      <c r="Z144" s="23">
        <f t="shared" si="39"/>
        <v>6304563618435.8232</v>
      </c>
      <c r="AA144" s="23">
        <f t="shared" si="40"/>
        <v>4421894075367.4961</v>
      </c>
      <c r="AB144" s="32">
        <f t="shared" si="41"/>
        <v>1.9899007624915121E-5</v>
      </c>
    </row>
    <row r="145" spans="1:28" ht="27.6">
      <c r="A145" t="s">
        <v>250</v>
      </c>
      <c r="B145" s="14" t="s">
        <v>252</v>
      </c>
      <c r="C145">
        <v>2038</v>
      </c>
      <c r="D145" s="10">
        <v>76.034754335790097</v>
      </c>
      <c r="E145" s="10">
        <v>3190.8135117658398</v>
      </c>
      <c r="F145" s="10">
        <v>21070.238210363499</v>
      </c>
      <c r="G145" s="10">
        <v>86465.937041936297</v>
      </c>
      <c r="H145" s="10">
        <v>309096448</v>
      </c>
      <c r="I145" s="10">
        <v>37.849600000000002</v>
      </c>
      <c r="J145" s="23">
        <f>Calculation_Assumptions!$B$25*G145*(F145/G145)^Calculation_Assumptions!$B$26</f>
        <v>1664185.0828669602</v>
      </c>
      <c r="K145" s="23">
        <f>Calculation_Assumptions!$B$27*F145</f>
        <v>421404.76420727</v>
      </c>
      <c r="L145" s="23">
        <f t="shared" si="28"/>
        <v>1664185.0828669602</v>
      </c>
      <c r="M145" s="23">
        <f t="shared" si="29"/>
        <v>78.9827369891064</v>
      </c>
      <c r="N145" s="23">
        <f>Calculation_Assumptions!$B$28*F145</f>
        <v>2107023.82103635</v>
      </c>
      <c r="O145" s="23">
        <f>Calculation_Assumptions!$B$29*F145</f>
        <v>3371238.11365816</v>
      </c>
      <c r="P145" s="23">
        <f t="shared" si="30"/>
        <v>43968.366452141112</v>
      </c>
      <c r="Q145" s="23">
        <f t="shared" si="31"/>
        <v>126535903.94507581</v>
      </c>
      <c r="R145" s="23">
        <f t="shared" si="32"/>
        <v>140294857.76576373</v>
      </c>
      <c r="S145" s="23">
        <f t="shared" si="33"/>
        <v>160207038.61215663</v>
      </c>
      <c r="T145" s="23">
        <f t="shared" si="34"/>
        <v>256331261.7794506</v>
      </c>
      <c r="U145" s="21">
        <f>1/(1+Calculation_Assumptions!$B$22)^(C145-Calculation_Assumptions!$B$21)</f>
        <v>0.68095133999317792</v>
      </c>
      <c r="V145" s="23">
        <f t="shared" si="35"/>
        <v>86164793.348647416</v>
      </c>
      <c r="W145" s="23">
        <f t="shared" si="36"/>
        <v>95533971.38974911</v>
      </c>
      <c r="X145" s="23">
        <f t="shared" si="37"/>
        <v>109093197.61928685</v>
      </c>
      <c r="Y145" s="23">
        <f t="shared" si="38"/>
        <v>174549116.19085896</v>
      </c>
      <c r="Z145" s="23">
        <f t="shared" si="39"/>
        <v>6512735789337.2344</v>
      </c>
      <c r="AA145" s="23">
        <f t="shared" si="40"/>
        <v>4434856162770.7168</v>
      </c>
      <c r="AB145" s="32">
        <f t="shared" si="41"/>
        <v>1.9428993903336692E-5</v>
      </c>
    </row>
    <row r="146" spans="1:28" ht="27.6">
      <c r="A146" t="s">
        <v>250</v>
      </c>
      <c r="B146" s="14" t="s">
        <v>252</v>
      </c>
      <c r="C146">
        <v>2039</v>
      </c>
      <c r="D146" s="10">
        <v>76.0270223881638</v>
      </c>
      <c r="E146" s="10">
        <v>3195.90437556712</v>
      </c>
      <c r="F146" s="10">
        <v>21663.854082149101</v>
      </c>
      <c r="G146" s="10">
        <v>87286.512163430903</v>
      </c>
      <c r="H146" s="10">
        <v>310481120</v>
      </c>
      <c r="I146" s="10">
        <v>37.958199999999998</v>
      </c>
      <c r="J146" s="23">
        <f>Calculation_Assumptions!$B$25*G146*(F146/G146)^Calculation_Assumptions!$B$26</f>
        <v>1726831.6315240795</v>
      </c>
      <c r="K146" s="23">
        <f>Calculation_Assumptions!$B$27*F146</f>
        <v>433277.08164298203</v>
      </c>
      <c r="L146" s="23">
        <f t="shared" si="28"/>
        <v>1726831.6315240795</v>
      </c>
      <c r="M146" s="23">
        <f t="shared" si="29"/>
        <v>79.710268771934693</v>
      </c>
      <c r="N146" s="23">
        <f>Calculation_Assumptions!$B$28*F146</f>
        <v>2166385.40821491</v>
      </c>
      <c r="O146" s="23">
        <f>Calculation_Assumptions!$B$29*F146</f>
        <v>3466216.6531438562</v>
      </c>
      <c r="P146" s="23">
        <f t="shared" si="30"/>
        <v>45492.979949630899</v>
      </c>
      <c r="Q146" s="23">
        <f t="shared" si="31"/>
        <v>131285867.11047061</v>
      </c>
      <c r="R146" s="23">
        <f t="shared" si="32"/>
        <v>145391213.67861265</v>
      </c>
      <c r="S146" s="23">
        <f t="shared" si="33"/>
        <v>164703831.93174633</v>
      </c>
      <c r="T146" s="23">
        <f t="shared" si="34"/>
        <v>263526131.09079415</v>
      </c>
      <c r="U146" s="21">
        <f>1/(1+Calculation_Assumptions!$B$22)^(C146-Calculation_Assumptions!$B$21)</f>
        <v>0.66111780581861923</v>
      </c>
      <c r="V146" s="23">
        <f t="shared" si="35"/>
        <v>86795424.39906916</v>
      </c>
      <c r="W146" s="23">
        <f t="shared" si="36"/>
        <v>96120720.172510415</v>
      </c>
      <c r="X146" s="23">
        <f t="shared" si="37"/>
        <v>108888635.97663477</v>
      </c>
      <c r="Y146" s="23">
        <f t="shared" si="38"/>
        <v>174221817.56261563</v>
      </c>
      <c r="Z146" s="23">
        <f t="shared" si="39"/>
        <v>6726217678942.2246</v>
      </c>
      <c r="AA146" s="23">
        <f t="shared" si="40"/>
        <v>4446822273360.6895</v>
      </c>
      <c r="AB146" s="32">
        <f t="shared" si="41"/>
        <v>1.95185278528061E-5</v>
      </c>
    </row>
    <row r="147" spans="1:28" ht="27.6">
      <c r="A147" t="s">
        <v>250</v>
      </c>
      <c r="B147" s="14" t="s">
        <v>252</v>
      </c>
      <c r="C147">
        <v>2040</v>
      </c>
      <c r="D147" s="10">
        <v>75.353647355848906</v>
      </c>
      <c r="E147" s="10">
        <v>3175.20272891065</v>
      </c>
      <c r="F147" s="10">
        <v>22274.194008011302</v>
      </c>
      <c r="G147" s="10">
        <v>88114.874669796802</v>
      </c>
      <c r="H147" s="10">
        <v>311797395.5</v>
      </c>
      <c r="I147" s="10">
        <v>38.0715</v>
      </c>
      <c r="J147" s="23">
        <f>Calculation_Assumptions!$B$25*G147*(F147/G147)^Calculation_Assumptions!$B$26</f>
        <v>1791836.4455562858</v>
      </c>
      <c r="K147" s="23">
        <f>Calculation_Assumptions!$B$27*F147</f>
        <v>445483.88016022602</v>
      </c>
      <c r="L147" s="23">
        <f t="shared" si="28"/>
        <v>1791836.4455562858</v>
      </c>
      <c r="M147" s="23">
        <f t="shared" si="29"/>
        <v>80.444502050750771</v>
      </c>
      <c r="N147" s="23">
        <f>Calculation_Assumptions!$B$28*F147</f>
        <v>2227419.4008011301</v>
      </c>
      <c r="O147" s="23">
        <f>Calculation_Assumptions!$B$29*F147</f>
        <v>3563871.0412818082</v>
      </c>
      <c r="P147" s="23">
        <f t="shared" si="30"/>
        <v>47065.034095223091</v>
      </c>
      <c r="Q147" s="23">
        <f t="shared" si="31"/>
        <v>135021411.63780612</v>
      </c>
      <c r="R147" s="23">
        <f t="shared" si="32"/>
        <v>149441024.69542515</v>
      </c>
      <c r="S147" s="23">
        <f t="shared" si="33"/>
        <v>167844176.04154465</v>
      </c>
      <c r="T147" s="23">
        <f t="shared" si="34"/>
        <v>268550681.66647142</v>
      </c>
      <c r="U147" s="21">
        <f>1/(1+Calculation_Assumptions!$B$22)^(C147-Calculation_Assumptions!$B$21)</f>
        <v>0.64186194739671765</v>
      </c>
      <c r="V147" s="23">
        <f t="shared" si="35"/>
        <v>86665106.214096069</v>
      </c>
      <c r="W147" s="23">
        <f t="shared" si="36"/>
        <v>95920507.131966561</v>
      </c>
      <c r="X147" s="23">
        <f t="shared" si="37"/>
        <v>107732789.69322334</v>
      </c>
      <c r="Y147" s="23">
        <f t="shared" si="38"/>
        <v>172372463.50915736</v>
      </c>
      <c r="Z147" s="23">
        <f t="shared" si="39"/>
        <v>6945035678559.6299</v>
      </c>
      <c r="AA147" s="23">
        <f t="shared" si="40"/>
        <v>4457754125379.9688</v>
      </c>
      <c r="AB147" s="32">
        <f t="shared" si="41"/>
        <v>1.9441428077128174E-5</v>
      </c>
    </row>
    <row r="148" spans="1:28" ht="27.6">
      <c r="A148" t="s">
        <v>250</v>
      </c>
      <c r="B148" s="14" t="s">
        <v>252</v>
      </c>
      <c r="C148">
        <v>2041</v>
      </c>
      <c r="D148" s="10">
        <v>73.920690774985403</v>
      </c>
      <c r="E148" s="10">
        <v>3124.6394488328701</v>
      </c>
      <c r="F148" s="10">
        <v>22835.781799026801</v>
      </c>
      <c r="G148" s="10">
        <v>88881.561359791202</v>
      </c>
      <c r="H148" s="10">
        <v>313041661</v>
      </c>
      <c r="I148" s="10">
        <v>37.258299999999998</v>
      </c>
      <c r="J148" s="23">
        <f>Calculation_Assumptions!$B$25*G148*(F148/G148)^Calculation_Assumptions!$B$26</f>
        <v>1851987.1625359422</v>
      </c>
      <c r="K148" s="23">
        <f>Calculation_Assumptions!$B$27*F148</f>
        <v>456715.635980536</v>
      </c>
      <c r="L148" s="23">
        <f t="shared" si="28"/>
        <v>1851987.1625359422</v>
      </c>
      <c r="M148" s="23">
        <f t="shared" si="29"/>
        <v>81.100230280483274</v>
      </c>
      <c r="N148" s="23">
        <f>Calculation_Assumptions!$B$28*F148</f>
        <v>2283578.1799026802</v>
      </c>
      <c r="O148" s="23">
        <f>Calculation_Assumptions!$B$29*F148</f>
        <v>3653725.087844288</v>
      </c>
      <c r="P148" s="23">
        <f t="shared" si="30"/>
        <v>49706.700588484775</v>
      </c>
      <c r="Q148" s="23">
        <f t="shared" si="31"/>
        <v>136900170.36106202</v>
      </c>
      <c r="R148" s="23">
        <f t="shared" si="32"/>
        <v>155315517.53010356</v>
      </c>
      <c r="S148" s="23">
        <f t="shared" si="33"/>
        <v>168803676.49709001</v>
      </c>
      <c r="T148" s="23">
        <f t="shared" si="34"/>
        <v>270085882.39534396</v>
      </c>
      <c r="U148" s="21">
        <f>1/(1+Calculation_Assumptions!$B$22)^(C148-Calculation_Assumptions!$B$21)</f>
        <v>0.62316693922011435</v>
      </c>
      <c r="V148" s="23">
        <f t="shared" si="35"/>
        <v>85311660.142615229</v>
      </c>
      <c r="W148" s="23">
        <f t="shared" si="36"/>
        <v>96787495.672622651</v>
      </c>
      <c r="X148" s="23">
        <f t="shared" si="37"/>
        <v>105192870.41179393</v>
      </c>
      <c r="Y148" s="23">
        <f t="shared" si="38"/>
        <v>168308592.65887025</v>
      </c>
      <c r="Z148" s="23">
        <f t="shared" si="39"/>
        <v>7148551064600.918</v>
      </c>
      <c r="AA148" s="23">
        <f t="shared" si="40"/>
        <v>4454740686786.0439</v>
      </c>
      <c r="AB148" s="32">
        <f t="shared" si="41"/>
        <v>1.9150757842240403E-5</v>
      </c>
    </row>
    <row r="149" spans="1:28" ht="27.6">
      <c r="A149" t="s">
        <v>250</v>
      </c>
      <c r="B149" s="14" t="s">
        <v>252</v>
      </c>
      <c r="C149">
        <v>2042</v>
      </c>
      <c r="D149" s="10">
        <v>71.777011305814597</v>
      </c>
      <c r="E149" s="10">
        <v>3048.4274709129299</v>
      </c>
      <c r="F149" s="10">
        <v>23411.5286140188</v>
      </c>
      <c r="G149" s="10">
        <v>89654.918983413998</v>
      </c>
      <c r="H149" s="10">
        <v>314211282.5</v>
      </c>
      <c r="I149" s="10">
        <v>37.373199999999997</v>
      </c>
      <c r="J149" s="23">
        <f>Calculation_Assumptions!$B$25*G149*(F149/G149)^Calculation_Assumptions!$B$26</f>
        <v>1914157.097710504</v>
      </c>
      <c r="K149" s="23">
        <f>Calculation_Assumptions!$B$27*F149</f>
        <v>468230.57228037599</v>
      </c>
      <c r="L149" s="23">
        <f t="shared" si="28"/>
        <v>1914157.097710504</v>
      </c>
      <c r="M149" s="23">
        <f t="shared" si="29"/>
        <v>81.761303555561454</v>
      </c>
      <c r="N149" s="23">
        <f>Calculation_Assumptions!$B$28*F149</f>
        <v>2341152.8614018802</v>
      </c>
      <c r="O149" s="23">
        <f>Calculation_Assumptions!$B$29*F149</f>
        <v>3745844.5782430079</v>
      </c>
      <c r="P149" s="23">
        <f t="shared" si="30"/>
        <v>51217.372280417629</v>
      </c>
      <c r="Q149" s="23">
        <f t="shared" si="31"/>
        <v>137392475.64347211</v>
      </c>
      <c r="R149" s="23">
        <f t="shared" si="32"/>
        <v>156132444.64759952</v>
      </c>
      <c r="S149" s="23">
        <f t="shared" si="33"/>
        <v>168040955.40148294</v>
      </c>
      <c r="T149" s="23">
        <f t="shared" si="34"/>
        <v>268865528.64237267</v>
      </c>
      <c r="U149" s="21">
        <f>1/(1+Calculation_Assumptions!$B$22)^(C149-Calculation_Assumptions!$B$21)</f>
        <v>0.60501644584477121</v>
      </c>
      <c r="V149" s="23">
        <f t="shared" si="35"/>
        <v>83124707.299627796</v>
      </c>
      <c r="W149" s="23">
        <f t="shared" si="36"/>
        <v>94462696.741746128</v>
      </c>
      <c r="X149" s="23">
        <f t="shared" si="37"/>
        <v>101667541.59336492</v>
      </c>
      <c r="Y149" s="23">
        <f t="shared" si="38"/>
        <v>162668066.54938385</v>
      </c>
      <c r="Z149" s="23">
        <f t="shared" si="39"/>
        <v>7356166431096.2949</v>
      </c>
      <c r="AA149" s="23">
        <f t="shared" si="40"/>
        <v>4450601669184.4951</v>
      </c>
      <c r="AB149" s="32">
        <f t="shared" si="41"/>
        <v>1.8677184227735915E-5</v>
      </c>
    </row>
    <row r="150" spans="1:28" ht="27.6">
      <c r="A150" t="s">
        <v>250</v>
      </c>
      <c r="B150" s="14" t="s">
        <v>252</v>
      </c>
      <c r="C150">
        <v>2043</v>
      </c>
      <c r="D150" s="10">
        <v>70.175460493630396</v>
      </c>
      <c r="E150" s="10">
        <v>2994.9524813339599</v>
      </c>
      <c r="F150" s="10">
        <v>24001.7914371726</v>
      </c>
      <c r="G150" s="10">
        <v>90435.005584395898</v>
      </c>
      <c r="H150" s="10">
        <v>315304312</v>
      </c>
      <c r="I150" s="10">
        <v>37.491100000000003</v>
      </c>
      <c r="J150" s="23">
        <f>Calculation_Assumptions!$B$25*G150*(F150/G150)^Calculation_Assumptions!$B$26</f>
        <v>1978414.0348458875</v>
      </c>
      <c r="K150" s="23">
        <f>Calculation_Assumptions!$B$27*F150</f>
        <v>480035.82874345197</v>
      </c>
      <c r="L150" s="23">
        <f t="shared" si="28"/>
        <v>1978414.0348458875</v>
      </c>
      <c r="M150" s="23">
        <f t="shared" si="29"/>
        <v>82.427765445117274</v>
      </c>
      <c r="N150" s="23">
        <f>Calculation_Assumptions!$B$28*F150</f>
        <v>2400179.1437172601</v>
      </c>
      <c r="O150" s="23">
        <f>Calculation_Assumptions!$B$29*F150</f>
        <v>3840286.6299476158</v>
      </c>
      <c r="P150" s="23">
        <f t="shared" si="30"/>
        <v>52770.23173088779</v>
      </c>
      <c r="Q150" s="23">
        <f t="shared" si="31"/>
        <v>138836115.94237149</v>
      </c>
      <c r="R150" s="23">
        <f t="shared" si="32"/>
        <v>158044336.46299046</v>
      </c>
      <c r="S150" s="23">
        <f t="shared" si="33"/>
        <v>168433676.67756623</v>
      </c>
      <c r="T150" s="23">
        <f t="shared" si="34"/>
        <v>269493882.68410593</v>
      </c>
      <c r="U150" s="21">
        <f>1/(1+Calculation_Assumptions!$B$22)^(C150-Calculation_Assumptions!$B$21)</f>
        <v>0.5873946076162827</v>
      </c>
      <c r="V150" s="23">
        <f t="shared" si="35"/>
        <v>81551585.846938029</v>
      </c>
      <c r="W150" s="23">
        <f t="shared" si="36"/>
        <v>92834391.002654046</v>
      </c>
      <c r="X150" s="23">
        <f t="shared" si="37"/>
        <v>98937033.421386838</v>
      </c>
      <c r="Y150" s="23">
        <f t="shared" si="38"/>
        <v>158299253.47421893</v>
      </c>
      <c r="Z150" s="23">
        <f t="shared" si="39"/>
        <v>7567868335865.1982</v>
      </c>
      <c r="AA150" s="23">
        <f t="shared" si="40"/>
        <v>4445325051637.2285</v>
      </c>
      <c r="AB150" s="32">
        <f t="shared" si="41"/>
        <v>1.8345471905795123E-5</v>
      </c>
    </row>
    <row r="151" spans="1:28" ht="27.6">
      <c r="A151" t="s">
        <v>250</v>
      </c>
      <c r="B151" s="14" t="s">
        <v>252</v>
      </c>
      <c r="C151">
        <v>2044</v>
      </c>
      <c r="D151" s="10">
        <v>69.692242365496199</v>
      </c>
      <c r="E151" s="10">
        <v>2981.9335637389099</v>
      </c>
      <c r="F151" s="10">
        <v>24606.936253131698</v>
      </c>
      <c r="G151" s="10">
        <v>91221.879711504793</v>
      </c>
      <c r="H151" s="10">
        <v>316318415.5</v>
      </c>
      <c r="I151" s="10">
        <v>37.609900000000003</v>
      </c>
      <c r="J151" s="23">
        <f>Calculation_Assumptions!$B$25*G151*(F151/G151)^Calculation_Assumptions!$B$26</f>
        <v>2044828.0331623689</v>
      </c>
      <c r="K151" s="23">
        <f>Calculation_Assumptions!$B$27*F151</f>
        <v>492138.72506263398</v>
      </c>
      <c r="L151" s="23">
        <f t="shared" si="28"/>
        <v>2044828.0331623689</v>
      </c>
      <c r="M151" s="23">
        <f t="shared" si="29"/>
        <v>83.099659873427996</v>
      </c>
      <c r="N151" s="23">
        <f>Calculation_Assumptions!$B$28*F151</f>
        <v>2460693.6253131698</v>
      </c>
      <c r="O151" s="23">
        <f>Calculation_Assumptions!$B$29*F151</f>
        <v>3937109.8005010718</v>
      </c>
      <c r="P151" s="23">
        <f t="shared" si="30"/>
        <v>54369.408936539818</v>
      </c>
      <c r="Q151" s="23">
        <f t="shared" si="31"/>
        <v>142508650.88291273</v>
      </c>
      <c r="R151" s="23">
        <f t="shared" si="32"/>
        <v>162125965.34851432</v>
      </c>
      <c r="S151" s="23">
        <f t="shared" si="33"/>
        <v>171491256.52255693</v>
      </c>
      <c r="T151" s="23">
        <f t="shared" si="34"/>
        <v>274386010.43609107</v>
      </c>
      <c r="U151" s="21">
        <f>1/(1+Calculation_Assumptions!$B$22)^(C151-Calculation_Assumptions!$B$21)</f>
        <v>0.57028602681192497</v>
      </c>
      <c r="V151" s="23">
        <f t="shared" si="35"/>
        <v>81270692.298344016</v>
      </c>
      <c r="W151" s="23">
        <f t="shared" si="36"/>
        <v>92458172.621652052</v>
      </c>
      <c r="X151" s="23">
        <f t="shared" si="37"/>
        <v>97799067.315233603</v>
      </c>
      <c r="Y151" s="23">
        <f t="shared" si="38"/>
        <v>156478507.70437375</v>
      </c>
      <c r="Z151" s="23">
        <f t="shared" si="39"/>
        <v>7783627085900.126</v>
      </c>
      <c r="AA151" s="23">
        <f t="shared" si="40"/>
        <v>4438893765003.665</v>
      </c>
      <c r="AB151" s="32">
        <f t="shared" si="41"/>
        <v>1.8308771644657038E-5</v>
      </c>
    </row>
    <row r="152" spans="1:28" ht="27.6">
      <c r="A152" t="s">
        <v>250</v>
      </c>
      <c r="B152" s="14" t="s">
        <v>252</v>
      </c>
      <c r="C152">
        <v>2045</v>
      </c>
      <c r="D152" s="10">
        <v>68.691831461754006</v>
      </c>
      <c r="E152" s="10">
        <v>2949.15948751526</v>
      </c>
      <c r="F152" s="10">
        <v>25227.338273922502</v>
      </c>
      <c r="G152" s="10">
        <v>92015.600422941701</v>
      </c>
      <c r="H152" s="10">
        <v>317249613</v>
      </c>
      <c r="I152" s="10">
        <v>37.724499999999999</v>
      </c>
      <c r="J152" s="23">
        <f>Calculation_Assumptions!$B$25*G152*(F152/G152)^Calculation_Assumptions!$B$26</f>
        <v>2113471.5037201103</v>
      </c>
      <c r="K152" s="23">
        <f>Calculation_Assumptions!$B$27*F152</f>
        <v>504546.76547845005</v>
      </c>
      <c r="L152" s="23">
        <f t="shared" si="28"/>
        <v>2113471.5037201103</v>
      </c>
      <c r="M152" s="23">
        <f t="shared" si="29"/>
        <v>83.777031122811934</v>
      </c>
      <c r="N152" s="23">
        <f>Calculation_Assumptions!$B$28*F152</f>
        <v>2522733.8273922503</v>
      </c>
      <c r="O152" s="23">
        <f>Calculation_Assumptions!$B$29*F152</f>
        <v>4036374.1238276004</v>
      </c>
      <c r="P152" s="23">
        <f t="shared" si="30"/>
        <v>56023.844019671844</v>
      </c>
      <c r="Q152" s="23">
        <f t="shared" si="31"/>
        <v>145178228.33276162</v>
      </c>
      <c r="R152" s="23">
        <f t="shared" si="32"/>
        <v>165223251.11769029</v>
      </c>
      <c r="S152" s="23">
        <f t="shared" si="33"/>
        <v>173291206.89409408</v>
      </c>
      <c r="T152" s="23">
        <f t="shared" si="34"/>
        <v>277265931.03055054</v>
      </c>
      <c r="U152" s="21">
        <f>1/(1+Calculation_Assumptions!$B$22)^(C152-Calculation_Assumptions!$B$21)</f>
        <v>0.55367575418633497</v>
      </c>
      <c r="V152" s="23">
        <f t="shared" si="35"/>
        <v>80381665.063577726</v>
      </c>
      <c r="W152" s="23">
        <f t="shared" si="36"/>
        <v>91480108.17170538</v>
      </c>
      <c r="X152" s="23">
        <f t="shared" si="37"/>
        <v>95947139.670947745</v>
      </c>
      <c r="Y152" s="23">
        <f t="shared" si="38"/>
        <v>153515423.4735164</v>
      </c>
      <c r="Z152" s="23">
        <f t="shared" si="39"/>
        <v>8003363304422.002</v>
      </c>
      <c r="AA152" s="23">
        <f t="shared" si="40"/>
        <v>4431268213603.0898</v>
      </c>
      <c r="AB152" s="32">
        <f t="shared" si="41"/>
        <v>1.8139652394956011E-5</v>
      </c>
    </row>
    <row r="153" spans="1:28" ht="27.6">
      <c r="A153" t="s">
        <v>250</v>
      </c>
      <c r="B153" s="14" t="s">
        <v>252</v>
      </c>
      <c r="C153">
        <v>2046</v>
      </c>
      <c r="D153" s="10">
        <v>67.176896935475298</v>
      </c>
      <c r="E153" s="10">
        <v>2897.8252246021202</v>
      </c>
      <c r="F153" s="10">
        <v>25797.702300703098</v>
      </c>
      <c r="G153" s="10">
        <v>92766.695441781907</v>
      </c>
      <c r="H153" s="10">
        <v>318096573.5</v>
      </c>
      <c r="I153" s="10">
        <v>37.836199999999998</v>
      </c>
      <c r="J153" s="23">
        <f>Calculation_Assumptions!$B$25*G153*(F153/G153)^Calculation_Assumptions!$B$26</f>
        <v>2176684.4748758646</v>
      </c>
      <c r="K153" s="23">
        <f>Calculation_Assumptions!$B$27*F153</f>
        <v>515954.04601406195</v>
      </c>
      <c r="L153" s="23">
        <f t="shared" si="28"/>
        <v>2176684.4748758646</v>
      </c>
      <c r="M153" s="23">
        <f t="shared" si="29"/>
        <v>84.375129595031439</v>
      </c>
      <c r="N153" s="23">
        <f>Calculation_Assumptions!$B$28*F153</f>
        <v>2579770.2300703097</v>
      </c>
      <c r="O153" s="23">
        <f>Calculation_Assumptions!$B$29*F153</f>
        <v>4127632.3681124956</v>
      </c>
      <c r="P153" s="23">
        <f t="shared" si="30"/>
        <v>57529.15131212608</v>
      </c>
      <c r="Q153" s="23">
        <f t="shared" si="31"/>
        <v>146222908.62978512</v>
      </c>
      <c r="R153" s="23">
        <f t="shared" si="32"/>
        <v>166709425.82223111</v>
      </c>
      <c r="S153" s="23">
        <f t="shared" si="33"/>
        <v>173300958.86264059</v>
      </c>
      <c r="T153" s="23">
        <f t="shared" si="34"/>
        <v>277281534.18022496</v>
      </c>
      <c r="U153" s="21">
        <f>1/(1+Calculation_Assumptions!$B$22)^(C153-Calculation_Assumptions!$B$21)</f>
        <v>0.5375492759090631</v>
      </c>
      <c r="V153" s="23">
        <f t="shared" si="35"/>
        <v>78602018.655258089</v>
      </c>
      <c r="W153" s="23">
        <f t="shared" si="36"/>
        <v>89614531.137956008</v>
      </c>
      <c r="X153" s="23">
        <f t="shared" si="37"/>
        <v>93157804.950958773</v>
      </c>
      <c r="Y153" s="23">
        <f t="shared" si="38"/>
        <v>149052487.92153406</v>
      </c>
      <c r="Z153" s="23">
        <f t="shared" si="39"/>
        <v>8206160706026.7227</v>
      </c>
      <c r="AA153" s="23">
        <f t="shared" si="40"/>
        <v>4411215745518.0703</v>
      </c>
      <c r="AB153" s="32">
        <f t="shared" si="41"/>
        <v>1.7818674757660656E-5</v>
      </c>
    </row>
    <row r="154" spans="1:28" ht="27.6">
      <c r="A154" t="s">
        <v>250</v>
      </c>
      <c r="B154" s="14" t="s">
        <v>252</v>
      </c>
      <c r="C154">
        <v>2047</v>
      </c>
      <c r="D154" s="10">
        <v>65.194667906847599</v>
      </c>
      <c r="E154" s="10">
        <v>2830.2014555506898</v>
      </c>
      <c r="F154" s="10">
        <v>26380.9616682253</v>
      </c>
      <c r="G154" s="10">
        <v>93523.921418033002</v>
      </c>
      <c r="H154" s="10">
        <v>318862019.5</v>
      </c>
      <c r="I154" s="10">
        <v>37.948900000000002</v>
      </c>
      <c r="J154" s="23">
        <f>Calculation_Assumptions!$B$25*G154*(F154/G154)^Calculation_Assumptions!$B$26</f>
        <v>2241788.1172402492</v>
      </c>
      <c r="K154" s="23">
        <f>Calculation_Assumptions!$B$27*F154</f>
        <v>527619.23336450604</v>
      </c>
      <c r="L154" s="23">
        <f t="shared" si="28"/>
        <v>2241788.1172402492</v>
      </c>
      <c r="M154" s="23">
        <f t="shared" si="29"/>
        <v>84.977497993956135</v>
      </c>
      <c r="N154" s="23">
        <f>Calculation_Assumptions!$B$28*F154</f>
        <v>2638096.1668225299</v>
      </c>
      <c r="O154" s="23">
        <f>Calculation_Assumptions!$B$29*F154</f>
        <v>4220953.8669160483</v>
      </c>
      <c r="P154" s="23">
        <f t="shared" si="30"/>
        <v>59073.862937799226</v>
      </c>
      <c r="Q154" s="23">
        <f t="shared" si="31"/>
        <v>146152631.82099518</v>
      </c>
      <c r="R154" s="23">
        <f t="shared" si="32"/>
        <v>167190932.87156132</v>
      </c>
      <c r="S154" s="23">
        <f t="shared" si="33"/>
        <v>171989803.50232247</v>
      </c>
      <c r="T154" s="23">
        <f t="shared" si="34"/>
        <v>275183685.60371596</v>
      </c>
      <c r="U154" s="21">
        <f>1/(1+Calculation_Assumptions!$B$22)^(C154-Calculation_Assumptions!$B$21)</f>
        <v>0.52189250088258554</v>
      </c>
      <c r="V154" s="23">
        <f t="shared" si="35"/>
        <v>76275962.531630933</v>
      </c>
      <c r="W154" s="23">
        <f t="shared" si="36"/>
        <v>87255694.081231609</v>
      </c>
      <c r="X154" s="23">
        <f t="shared" si="37"/>
        <v>89760188.676131546</v>
      </c>
      <c r="Y154" s="23">
        <f t="shared" si="38"/>
        <v>143616301.88181049</v>
      </c>
      <c r="Z154" s="23">
        <f t="shared" si="39"/>
        <v>8411886713882.4082</v>
      </c>
      <c r="AA154" s="23">
        <f t="shared" si="40"/>
        <v>4390100594249.0845</v>
      </c>
      <c r="AB154" s="32">
        <f t="shared" si="41"/>
        <v>1.737453639024819E-5</v>
      </c>
    </row>
    <row r="155" spans="1:28" ht="27.6">
      <c r="A155" t="s">
        <v>250</v>
      </c>
      <c r="B155" s="14" t="s">
        <v>252</v>
      </c>
      <c r="C155">
        <v>2048</v>
      </c>
      <c r="D155" s="10">
        <v>63.630284789458102</v>
      </c>
      <c r="E155" s="10">
        <v>2781.08538273049</v>
      </c>
      <c r="F155" s="10">
        <v>26977.4079268061</v>
      </c>
      <c r="G155" s="10">
        <v>94287.328396812707</v>
      </c>
      <c r="H155" s="10">
        <v>319554652.5</v>
      </c>
      <c r="I155" s="10">
        <v>38.064500000000002</v>
      </c>
      <c r="J155" s="23">
        <f>Calculation_Assumptions!$B$25*G155*(F155/G155)^Calculation_Assumptions!$B$26</f>
        <v>2308838.9799289512</v>
      </c>
      <c r="K155" s="23">
        <f>Calculation_Assumptions!$B$27*F155</f>
        <v>539548.15853612195</v>
      </c>
      <c r="L155" s="23">
        <f t="shared" si="28"/>
        <v>2308838.9799289512</v>
      </c>
      <c r="M155" s="23">
        <f t="shared" si="29"/>
        <v>85.584166803318922</v>
      </c>
      <c r="N155" s="23">
        <f>Calculation_Assumptions!$B$28*F155</f>
        <v>2697740.79268061</v>
      </c>
      <c r="O155" s="23">
        <f>Calculation_Assumptions!$B$29*F155</f>
        <v>4316385.2682889756</v>
      </c>
      <c r="P155" s="23">
        <f t="shared" si="30"/>
        <v>60655.965004898295</v>
      </c>
      <c r="Q155" s="23">
        <f t="shared" si="31"/>
        <v>146912081.82588109</v>
      </c>
      <c r="R155" s="23">
        <f t="shared" si="32"/>
        <v>168689417.65053478</v>
      </c>
      <c r="S155" s="23">
        <f t="shared" si="33"/>
        <v>171658014.92640567</v>
      </c>
      <c r="T155" s="23">
        <f t="shared" si="34"/>
        <v>274652823.88224906</v>
      </c>
      <c r="U155" s="21">
        <f>1/(1+Calculation_Assumptions!$B$22)^(C155-Calculation_Assumptions!$B$21)</f>
        <v>0.50669174842969467</v>
      </c>
      <c r="V155" s="23">
        <f t="shared" si="35"/>
        <v>74439139.605802059</v>
      </c>
      <c r="W155" s="23">
        <f t="shared" si="36"/>
        <v>85473535.970936462</v>
      </c>
      <c r="X155" s="23">
        <f t="shared" si="37"/>
        <v>86977699.715031117</v>
      </c>
      <c r="Y155" s="23">
        <f t="shared" si="38"/>
        <v>139164319.54404977</v>
      </c>
      <c r="Z155" s="23">
        <f t="shared" si="39"/>
        <v>8620756215401.2686</v>
      </c>
      <c r="AA155" s="23">
        <f t="shared" si="40"/>
        <v>4368066039567.8262</v>
      </c>
      <c r="AB155" s="32">
        <f t="shared" si="41"/>
        <v>1.7041669913298064E-5</v>
      </c>
    </row>
    <row r="156" spans="1:28" ht="27.6">
      <c r="A156" t="s">
        <v>250</v>
      </c>
      <c r="B156" s="14" t="s">
        <v>252</v>
      </c>
      <c r="C156">
        <v>2049</v>
      </c>
      <c r="D156" s="10">
        <v>62.722156951136697</v>
      </c>
      <c r="E156" s="10">
        <v>2756.13244090956</v>
      </c>
      <c r="F156" s="10">
        <v>27587.339218413799</v>
      </c>
      <c r="G156" s="10">
        <v>95056.966831742102</v>
      </c>
      <c r="H156" s="10">
        <v>320173250</v>
      </c>
      <c r="I156" s="10">
        <v>38.1755</v>
      </c>
      <c r="J156" s="23">
        <f>Calculation_Assumptions!$B$25*G156*(F156/G156)^Calculation_Assumptions!$B$26</f>
        <v>2377895.3034159979</v>
      </c>
      <c r="K156" s="23">
        <f>Calculation_Assumptions!$B$27*F156</f>
        <v>551746.78436827601</v>
      </c>
      <c r="L156" s="23">
        <f t="shared" si="28"/>
        <v>2377895.3034159979</v>
      </c>
      <c r="M156" s="23">
        <f t="shared" si="29"/>
        <v>86.195166724481254</v>
      </c>
      <c r="N156" s="23">
        <f>Calculation_Assumptions!$B$28*F156</f>
        <v>2758733.9218413797</v>
      </c>
      <c r="O156" s="23">
        <f>Calculation_Assumptions!$B$29*F156</f>
        <v>4413974.2749462081</v>
      </c>
      <c r="P156" s="23">
        <f t="shared" si="30"/>
        <v>62288.517594163743</v>
      </c>
      <c r="Q156" s="23">
        <f t="shared" si="31"/>
        <v>149146722.43422905</v>
      </c>
      <c r="R156" s="23">
        <f t="shared" si="32"/>
        <v>171675404.0374406</v>
      </c>
      <c r="S156" s="23">
        <f t="shared" si="33"/>
        <v>173033742.03215989</v>
      </c>
      <c r="T156" s="23">
        <f t="shared" si="34"/>
        <v>276853987.25145584</v>
      </c>
      <c r="U156" s="21">
        <f>1/(1+Calculation_Assumptions!$B$22)^(C156-Calculation_Assumptions!$B$21)</f>
        <v>0.49193373633950943</v>
      </c>
      <c r="V156" s="23">
        <f t="shared" si="35"/>
        <v>73370304.429862022</v>
      </c>
      <c r="W156" s="23">
        <f t="shared" si="36"/>
        <v>84452922.945733055</v>
      </c>
      <c r="X156" s="23">
        <f t="shared" si="37"/>
        <v>85121135.230687231</v>
      </c>
      <c r="Y156" s="23">
        <f t="shared" si="38"/>
        <v>136193816.36909959</v>
      </c>
      <c r="Z156" s="23">
        <f t="shared" si="39"/>
        <v>8832728056412.0059</v>
      </c>
      <c r="AA156" s="23">
        <f t="shared" si="40"/>
        <v>4345116914861.5713</v>
      </c>
      <c r="AB156" s="32">
        <f t="shared" si="41"/>
        <v>1.6885691655134552E-5</v>
      </c>
    </row>
    <row r="157" spans="1:28" ht="27.6">
      <c r="A157" t="s">
        <v>250</v>
      </c>
      <c r="B157" s="14" t="s">
        <v>252</v>
      </c>
      <c r="C157">
        <v>2050</v>
      </c>
      <c r="D157" s="10">
        <v>61.538203693043997</v>
      </c>
      <c r="E157" s="10">
        <v>2721.4401133740198</v>
      </c>
      <c r="F157" s="10">
        <v>28211.060425697899</v>
      </c>
      <c r="G157" s="10">
        <v>95832.887588279205</v>
      </c>
      <c r="H157" s="10">
        <v>320712949.5</v>
      </c>
      <c r="I157" s="10">
        <v>38.286000000000001</v>
      </c>
      <c r="J157" s="23">
        <f>Calculation_Assumptions!$B$25*G157*(F157/G157)^Calculation_Assumptions!$B$26</f>
        <v>2449017.0701214601</v>
      </c>
      <c r="K157" s="23">
        <f>Calculation_Assumptions!$B$27*F157</f>
        <v>564221.20851395791</v>
      </c>
      <c r="L157" s="23">
        <f t="shared" si="28"/>
        <v>2449017.0701214601</v>
      </c>
      <c r="M157" s="23">
        <f t="shared" si="29"/>
        <v>86.810528677986596</v>
      </c>
      <c r="N157" s="23">
        <f>Calculation_Assumptions!$B$28*F157</f>
        <v>2821106.04256979</v>
      </c>
      <c r="O157" s="23">
        <f>Calculation_Assumptions!$B$29*F157</f>
        <v>4513769.6681116633</v>
      </c>
      <c r="P157" s="23">
        <f t="shared" si="30"/>
        <v>63966.386410736566</v>
      </c>
      <c r="Q157" s="23">
        <f t="shared" si="31"/>
        <v>150708111.30887622</v>
      </c>
      <c r="R157" s="23">
        <f t="shared" si="32"/>
        <v>174080689.88576129</v>
      </c>
      <c r="S157" s="23">
        <f t="shared" si="33"/>
        <v>173605798.28733698</v>
      </c>
      <c r="T157" s="23">
        <f t="shared" si="34"/>
        <v>277769277.25973916</v>
      </c>
      <c r="U157" s="21">
        <f>1/(1+Calculation_Assumptions!$B$22)^(C157-Calculation_Assumptions!$B$21)</f>
        <v>0.47760556926165965</v>
      </c>
      <c r="V157" s="23">
        <f t="shared" si="35"/>
        <v>71979033.294025391</v>
      </c>
      <c r="W157" s="23">
        <f t="shared" si="36"/>
        <v>83141906.990351453</v>
      </c>
      <c r="X157" s="23">
        <f t="shared" si="37"/>
        <v>82915096.118148431</v>
      </c>
      <c r="Y157" s="23">
        <f t="shared" si="38"/>
        <v>132664153.7890375</v>
      </c>
      <c r="Z157" s="23">
        <f t="shared" si="39"/>
        <v>9047652397648.2988</v>
      </c>
      <c r="AA157" s="23">
        <f t="shared" si="40"/>
        <v>4321209173860.4355</v>
      </c>
      <c r="AB157" s="32">
        <f t="shared" si="41"/>
        <v>1.6657150903371226E-5</v>
      </c>
    </row>
    <row r="158" spans="1:28" ht="27.6">
      <c r="A158" t="s">
        <v>257</v>
      </c>
      <c r="B158" s="14" t="s">
        <v>259</v>
      </c>
      <c r="C158">
        <v>2025</v>
      </c>
      <c r="D158" s="10">
        <v>2.9510079756823302</v>
      </c>
      <c r="E158" s="10">
        <v>121.424665892753</v>
      </c>
      <c r="F158" s="10">
        <v>13851.4910785419</v>
      </c>
      <c r="G158" s="10">
        <v>74136.370794952702</v>
      </c>
      <c r="H158" s="10">
        <v>285721235.5</v>
      </c>
      <c r="I158" s="10">
        <v>37.51</v>
      </c>
      <c r="J158" s="23">
        <f>Calculation_Assumptions!$B$25*G158*(F158/G158)^Calculation_Assumptions!$B$26</f>
        <v>957963.82972618227</v>
      </c>
      <c r="K158" s="23">
        <f>Calculation_Assumptions!$B$27*F158</f>
        <v>277029.82157083799</v>
      </c>
      <c r="L158" s="23">
        <f t="shared" si="28"/>
        <v>957963.82972618227</v>
      </c>
      <c r="M158" s="23">
        <f t="shared" si="29"/>
        <v>69.159617855886736</v>
      </c>
      <c r="N158" s="23">
        <f>Calculation_Assumptions!$B$28*F158</f>
        <v>1385149.10785419</v>
      </c>
      <c r="O158" s="23">
        <f>Calculation_Assumptions!$B$29*F158</f>
        <v>2216238.5725667039</v>
      </c>
      <c r="P158" s="23">
        <f t="shared" si="30"/>
        <v>25538.891754896889</v>
      </c>
      <c r="Q158" s="23">
        <f t="shared" si="31"/>
        <v>2826958.9019371537</v>
      </c>
      <c r="R158" s="23">
        <f t="shared" si="32"/>
        <v>3101051.398609539</v>
      </c>
      <c r="S158" s="23">
        <f t="shared" si="33"/>
        <v>4087586.064786979</v>
      </c>
      <c r="T158" s="23">
        <f t="shared" si="34"/>
        <v>6540137.7036591657</v>
      </c>
      <c r="U158" s="21">
        <f>1/(1+Calculation_Assumptions!$B$22)^(C158-Calculation_Assumptions!$B$21)</f>
        <v>1</v>
      </c>
      <c r="V158" s="23">
        <f t="shared" si="35"/>
        <v>2826958.9019371537</v>
      </c>
      <c r="W158" s="23">
        <f t="shared" si="36"/>
        <v>3101051.398609539</v>
      </c>
      <c r="X158" s="23">
        <f t="shared" si="37"/>
        <v>4087586.064786979</v>
      </c>
      <c r="Y158" s="23">
        <f t="shared" si="38"/>
        <v>6540137.7036591657</v>
      </c>
      <c r="Z158" s="23">
        <f t="shared" si="39"/>
        <v>3957665144478.2192</v>
      </c>
      <c r="AA158" s="23">
        <f t="shared" si="40"/>
        <v>3957665144478.2192</v>
      </c>
      <c r="AB158" s="32">
        <f t="shared" si="41"/>
        <v>7.1429966880380467E-7</v>
      </c>
    </row>
    <row r="159" spans="1:28" ht="27.6">
      <c r="A159" t="s">
        <v>257</v>
      </c>
      <c r="B159" s="14" t="s">
        <v>259</v>
      </c>
      <c r="C159">
        <v>2026</v>
      </c>
      <c r="D159" s="10">
        <v>5.5277078140672904</v>
      </c>
      <c r="E159" s="10">
        <v>227.01515036360101</v>
      </c>
      <c r="F159" s="10">
        <v>14370.1004216288</v>
      </c>
      <c r="G159" s="10">
        <v>75186.409743607393</v>
      </c>
      <c r="H159" s="10">
        <v>287886782.5</v>
      </c>
      <c r="I159" s="10">
        <v>37.588299999999997</v>
      </c>
      <c r="J159" s="23">
        <f>Calculation_Assumptions!$B$25*G159*(F159/G159)^Calculation_Assumptions!$B$26</f>
        <v>1005171.1466751626</v>
      </c>
      <c r="K159" s="23">
        <f>Calculation_Assumptions!$B$27*F159</f>
        <v>287402.00843257603</v>
      </c>
      <c r="L159" s="23">
        <f t="shared" si="28"/>
        <v>1005171.1466751626</v>
      </c>
      <c r="M159" s="23">
        <f t="shared" si="29"/>
        <v>69.948790696149501</v>
      </c>
      <c r="N159" s="23">
        <f>Calculation_Assumptions!$B$28*F159</f>
        <v>1437010.0421628801</v>
      </c>
      <c r="O159" s="23">
        <f>Calculation_Assumptions!$B$29*F159</f>
        <v>2299216.0674606082</v>
      </c>
      <c r="P159" s="23">
        <f t="shared" si="30"/>
        <v>26741.596365761758</v>
      </c>
      <c r="Q159" s="23">
        <f t="shared" si="31"/>
        <v>5556292.4019512748</v>
      </c>
      <c r="R159" s="23">
        <f t="shared" si="32"/>
        <v>6070747.5199361313</v>
      </c>
      <c r="S159" s="23">
        <f t="shared" si="33"/>
        <v>7943371.6389569184</v>
      </c>
      <c r="T159" s="23">
        <f t="shared" si="34"/>
        <v>12709394.62233107</v>
      </c>
      <c r="U159" s="21">
        <f>1/(1+Calculation_Assumptions!$B$22)^(C159-Calculation_Assumptions!$B$21)</f>
        <v>0.970873786407767</v>
      </c>
      <c r="V159" s="23">
        <f t="shared" si="35"/>
        <v>5394458.6426711408</v>
      </c>
      <c r="W159" s="23">
        <f t="shared" si="36"/>
        <v>5893929.6310059531</v>
      </c>
      <c r="X159" s="23">
        <f t="shared" si="37"/>
        <v>7712011.2999581732</v>
      </c>
      <c r="Y159" s="23">
        <f t="shared" si="38"/>
        <v>12339218.079933077</v>
      </c>
      <c r="Z159" s="23">
        <f t="shared" si="39"/>
        <v>4136961974584.6089</v>
      </c>
      <c r="AA159" s="23">
        <f t="shared" si="40"/>
        <v>4016467936489.9116</v>
      </c>
      <c r="AB159" s="32">
        <f t="shared" si="41"/>
        <v>1.3430852002233306E-6</v>
      </c>
    </row>
    <row r="160" spans="1:28" ht="27.6">
      <c r="A160" t="s">
        <v>257</v>
      </c>
      <c r="B160" s="14" t="s">
        <v>259</v>
      </c>
      <c r="C160">
        <v>2027</v>
      </c>
      <c r="D160" s="10">
        <v>7.7582031592040597</v>
      </c>
      <c r="E160" s="10">
        <v>318.09431970892598</v>
      </c>
      <c r="F160" s="10">
        <v>14908.1268548478</v>
      </c>
      <c r="G160" s="10">
        <v>76251.321038748298</v>
      </c>
      <c r="H160" s="10">
        <v>289986522</v>
      </c>
      <c r="I160" s="10">
        <v>37.6736</v>
      </c>
      <c r="J160" s="23">
        <f>Calculation_Assumptions!$B$25*G160*(F160/G160)^Calculation_Assumptions!$B$26</f>
        <v>1054704.7839969601</v>
      </c>
      <c r="K160" s="23">
        <f>Calculation_Assumptions!$B$27*F160</f>
        <v>298162.53709695599</v>
      </c>
      <c r="L160" s="23">
        <f t="shared" si="28"/>
        <v>1054704.7839969601</v>
      </c>
      <c r="M160" s="23">
        <f t="shared" si="29"/>
        <v>70.746968701436359</v>
      </c>
      <c r="N160" s="23">
        <f>Calculation_Assumptions!$B$28*F160</f>
        <v>1490812.68548478</v>
      </c>
      <c r="O160" s="23">
        <f>Calculation_Assumptions!$B$29*F160</f>
        <v>2385300.2967756479</v>
      </c>
      <c r="P160" s="23">
        <f t="shared" si="30"/>
        <v>27995.858744504378</v>
      </c>
      <c r="Q160" s="23">
        <f t="shared" si="31"/>
        <v>8182613.9872328518</v>
      </c>
      <c r="R160" s="23">
        <f t="shared" si="32"/>
        <v>8905323.6420003064</v>
      </c>
      <c r="S160" s="23">
        <f t="shared" si="33"/>
        <v>11566027.686309509</v>
      </c>
      <c r="T160" s="23">
        <f t="shared" si="34"/>
        <v>18505644.298095211</v>
      </c>
      <c r="U160" s="21">
        <f>1/(1+Calculation_Assumptions!$B$22)^(C160-Calculation_Assumptions!$B$21)</f>
        <v>0.94259590913375435</v>
      </c>
      <c r="V160" s="23">
        <f t="shared" si="35"/>
        <v>7712898.4703863245</v>
      </c>
      <c r="W160" s="23">
        <f t="shared" si="36"/>
        <v>8394121.6344615947</v>
      </c>
      <c r="X160" s="23">
        <f t="shared" si="37"/>
        <v>10902090.382043084</v>
      </c>
      <c r="Y160" s="23">
        <f t="shared" si="38"/>
        <v>17443344.611268934</v>
      </c>
      <c r="Z160" s="23">
        <f t="shared" si="39"/>
        <v>4323155856172.1123</v>
      </c>
      <c r="AA160" s="23">
        <f t="shared" si="40"/>
        <v>4074989024575.4663</v>
      </c>
      <c r="AB160" s="32">
        <f t="shared" si="41"/>
        <v>1.8927409187782675E-6</v>
      </c>
    </row>
    <row r="161" spans="1:28" ht="27.6">
      <c r="A161" t="s">
        <v>257</v>
      </c>
      <c r="B161" s="14" t="s">
        <v>259</v>
      </c>
      <c r="C161">
        <v>2028</v>
      </c>
      <c r="D161" s="10">
        <v>9.6672884875338099</v>
      </c>
      <c r="E161" s="10">
        <v>395.74387838374201</v>
      </c>
      <c r="F161" s="10">
        <v>15466.2973673947</v>
      </c>
      <c r="G161" s="10">
        <v>77331.315326552096</v>
      </c>
      <c r="H161" s="10">
        <v>292016778.5</v>
      </c>
      <c r="I161" s="10">
        <v>36.834000000000003</v>
      </c>
      <c r="J161" s="23">
        <f>Calculation_Assumptions!$B$25*G161*(F161/G161)^Calculation_Assumptions!$B$26</f>
        <v>1106679.3799897758</v>
      </c>
      <c r="K161" s="23">
        <f>Calculation_Assumptions!$B$27*F161</f>
        <v>309325.94734789402</v>
      </c>
      <c r="L161" s="23">
        <f t="shared" si="28"/>
        <v>1106679.3799897758</v>
      </c>
      <c r="M161" s="23">
        <f t="shared" si="29"/>
        <v>71.554254628701486</v>
      </c>
      <c r="N161" s="23">
        <f>Calculation_Assumptions!$B$28*F161</f>
        <v>1546629.7367394699</v>
      </c>
      <c r="O161" s="23">
        <f>Calculation_Assumptions!$B$29*F161</f>
        <v>2474607.5787831522</v>
      </c>
      <c r="P161" s="23">
        <f t="shared" si="30"/>
        <v>30045.050225057712</v>
      </c>
      <c r="Q161" s="23">
        <f t="shared" si="31"/>
        <v>10698588.829566214</v>
      </c>
      <c r="R161" s="23">
        <f t="shared" si="32"/>
        <v>11890144.70229866</v>
      </c>
      <c r="S161" s="23">
        <f t="shared" si="33"/>
        <v>14951715.848458925</v>
      </c>
      <c r="T161" s="23">
        <f t="shared" si="34"/>
        <v>23922745.357534282</v>
      </c>
      <c r="U161" s="21">
        <f>1/(1+Calculation_Assumptions!$B$22)^(C161-Calculation_Assumptions!$B$21)</f>
        <v>0.91514165935315961</v>
      </c>
      <c r="V161" s="23">
        <f t="shared" si="35"/>
        <v>9790724.3342264034</v>
      </c>
      <c r="W161" s="23">
        <f t="shared" si="36"/>
        <v>10881166.752810776</v>
      </c>
      <c r="X161" s="23">
        <f t="shared" si="37"/>
        <v>13682938.051735636</v>
      </c>
      <c r="Y161" s="23">
        <f t="shared" si="38"/>
        <v>21892700.882777017</v>
      </c>
      <c r="Z161" s="23">
        <f t="shared" si="39"/>
        <v>4516418332549.6309</v>
      </c>
      <c r="AA161" s="23">
        <f t="shared" si="40"/>
        <v>4133162567182.4995</v>
      </c>
      <c r="AB161" s="32">
        <f t="shared" si="41"/>
        <v>2.3688214956665881E-6</v>
      </c>
    </row>
    <row r="162" spans="1:28" ht="27.6">
      <c r="A162" t="s">
        <v>257</v>
      </c>
      <c r="B162" s="14" t="s">
        <v>259</v>
      </c>
      <c r="C162">
        <v>2029</v>
      </c>
      <c r="D162" s="10">
        <v>11.276203618529999</v>
      </c>
      <c r="E162" s="10">
        <v>460.39891473825998</v>
      </c>
      <c r="F162" s="10">
        <v>16045.366167440099</v>
      </c>
      <c r="G162" s="10">
        <v>78426.606236706895</v>
      </c>
      <c r="H162" s="10">
        <v>293978109</v>
      </c>
      <c r="I162" s="10">
        <v>36.911799999999999</v>
      </c>
      <c r="J162" s="23">
        <f>Calculation_Assumptions!$B$25*G162*(F162/G162)^Calculation_Assumptions!$B$26</f>
        <v>1161215.2221906323</v>
      </c>
      <c r="K162" s="23">
        <f>Calculation_Assumptions!$B$27*F162</f>
        <v>320907.32334880199</v>
      </c>
      <c r="L162" s="23">
        <f t="shared" si="28"/>
        <v>1161215.2221906323</v>
      </c>
      <c r="M162" s="23">
        <f t="shared" si="29"/>
        <v>72.370752407446872</v>
      </c>
      <c r="N162" s="23">
        <f>Calculation_Assumptions!$B$28*F162</f>
        <v>1604536.61674401</v>
      </c>
      <c r="O162" s="23">
        <f>Calculation_Assumptions!$B$29*F162</f>
        <v>2567258.5867904159</v>
      </c>
      <c r="P162" s="23">
        <f t="shared" si="30"/>
        <v>31459.187094388035</v>
      </c>
      <c r="Q162" s="23">
        <f t="shared" si="31"/>
        <v>13094099.290358124</v>
      </c>
      <c r="R162" s="23">
        <f t="shared" si="32"/>
        <v>14483775.596804125</v>
      </c>
      <c r="S162" s="23">
        <f t="shared" si="33"/>
        <v>18093081.60379269</v>
      </c>
      <c r="T162" s="23">
        <f t="shared" si="34"/>
        <v>28948930.566068299</v>
      </c>
      <c r="U162" s="21">
        <f>1/(1+Calculation_Assumptions!$B$22)^(C162-Calculation_Assumptions!$B$21)</f>
        <v>0.888487047915689</v>
      </c>
      <c r="V162" s="23">
        <f t="shared" si="35"/>
        <v>11633937.623605208</v>
      </c>
      <c r="W162" s="23">
        <f t="shared" si="36"/>
        <v>12868647.022677794</v>
      </c>
      <c r="X162" s="23">
        <f t="shared" si="37"/>
        <v>16075468.661851427</v>
      </c>
      <c r="Y162" s="23">
        <f t="shared" si="38"/>
        <v>25720749.858962279</v>
      </c>
      <c r="Z162" s="23">
        <f t="shared" si="39"/>
        <v>4716986404116.6182</v>
      </c>
      <c r="AA162" s="23">
        <f t="shared" si="40"/>
        <v>4190981325252.0151</v>
      </c>
      <c r="AB162" s="32">
        <f t="shared" si="41"/>
        <v>2.7759459469568567E-6</v>
      </c>
    </row>
    <row r="163" spans="1:28" ht="27.6">
      <c r="A163" t="s">
        <v>257</v>
      </c>
      <c r="B163" s="14" t="s">
        <v>259</v>
      </c>
      <c r="C163">
        <v>2030</v>
      </c>
      <c r="D163" s="10">
        <v>12.5416689796964</v>
      </c>
      <c r="E163" s="10">
        <v>511.139634983196</v>
      </c>
      <c r="F163" s="10">
        <v>16646.115701226699</v>
      </c>
      <c r="G163" s="10">
        <v>79537.410424669099</v>
      </c>
      <c r="H163" s="10">
        <v>295876648</v>
      </c>
      <c r="I163" s="10">
        <v>36.992699999999999</v>
      </c>
      <c r="J163" s="23">
        <f>Calculation_Assumptions!$B$25*G163*(F163/G163)^Calculation_Assumptions!$B$26</f>
        <v>1218438.5257631587</v>
      </c>
      <c r="K163" s="23">
        <f>Calculation_Assumptions!$B$27*F163</f>
        <v>332922.31402453396</v>
      </c>
      <c r="L163" s="23">
        <f t="shared" si="28"/>
        <v>1218438.5257631587</v>
      </c>
      <c r="M163" s="23">
        <f t="shared" si="29"/>
        <v>73.196567153102777</v>
      </c>
      <c r="N163" s="23">
        <f>Calculation_Assumptions!$B$28*F163</f>
        <v>1664611.5701226699</v>
      </c>
      <c r="O163" s="23">
        <f>Calculation_Assumptions!$B$29*F163</f>
        <v>2663378.5121962717</v>
      </c>
      <c r="P163" s="23">
        <f t="shared" si="30"/>
        <v>32937.269400804988</v>
      </c>
      <c r="Q163" s="23">
        <f t="shared" si="31"/>
        <v>15281252.662230819</v>
      </c>
      <c r="R163" s="23">
        <f t="shared" si="32"/>
        <v>16835543.858870652</v>
      </c>
      <c r="S163" s="23">
        <f t="shared" si="33"/>
        <v>20877007.292251207</v>
      </c>
      <c r="T163" s="23">
        <f t="shared" si="34"/>
        <v>33403211.667601932</v>
      </c>
      <c r="U163" s="21">
        <f>1/(1+Calculation_Assumptions!$B$22)^(C163-Calculation_Assumptions!$B$21)</f>
        <v>0.86260878438416411</v>
      </c>
      <c r="V163" s="23">
        <f t="shared" si="35"/>
        <v>13181742.782834198</v>
      </c>
      <c r="W163" s="23">
        <f t="shared" si="36"/>
        <v>14522488.022546692</v>
      </c>
      <c r="X163" s="23">
        <f t="shared" si="37"/>
        <v>18008689.881948143</v>
      </c>
      <c r="Y163" s="23">
        <f t="shared" si="38"/>
        <v>28813903.811117031</v>
      </c>
      <c r="Z163" s="23">
        <f t="shared" si="39"/>
        <v>4925196915899.125</v>
      </c>
      <c r="AA163" s="23">
        <f t="shared" si="40"/>
        <v>4248518124476.3784</v>
      </c>
      <c r="AB163" s="32">
        <f t="shared" si="41"/>
        <v>3.1026683649746283E-6</v>
      </c>
    </row>
    <row r="164" spans="1:28" ht="27.6">
      <c r="A164" t="s">
        <v>257</v>
      </c>
      <c r="B164" s="14" t="s">
        <v>259</v>
      </c>
      <c r="C164">
        <v>2031</v>
      </c>
      <c r="D164" s="10">
        <v>13.587891890815801</v>
      </c>
      <c r="E164" s="10">
        <v>553.42273789921603</v>
      </c>
      <c r="F164" s="10">
        <v>17161.073466098602</v>
      </c>
      <c r="G164" s="10">
        <v>80420.156798629294</v>
      </c>
      <c r="H164" s="10">
        <v>297719748</v>
      </c>
      <c r="I164" s="10">
        <v>37.089500000000001</v>
      </c>
      <c r="J164" s="23">
        <f>Calculation_Assumptions!$B$25*G164*(F164/G164)^Calculation_Assumptions!$B$26</f>
        <v>1268394.0633523338</v>
      </c>
      <c r="K164" s="23">
        <f>Calculation_Assumptions!$B$27*F164</f>
        <v>343221.46932197205</v>
      </c>
      <c r="L164" s="23">
        <f t="shared" si="28"/>
        <v>1268394.0633523338</v>
      </c>
      <c r="M164" s="23">
        <f t="shared" si="29"/>
        <v>73.911114351792961</v>
      </c>
      <c r="N164" s="23">
        <f>Calculation_Assumptions!$B$28*F164</f>
        <v>1716107.3466098602</v>
      </c>
      <c r="O164" s="23">
        <f>Calculation_Assumptions!$B$29*F164</f>
        <v>2745771.7545757764</v>
      </c>
      <c r="P164" s="23">
        <f t="shared" si="30"/>
        <v>34198.197963098282</v>
      </c>
      <c r="Q164" s="23">
        <f t="shared" si="31"/>
        <v>17234801.407784078</v>
      </c>
      <c r="R164" s="23">
        <f t="shared" si="32"/>
        <v>18926060.347957246</v>
      </c>
      <c r="S164" s="23">
        <f t="shared" si="33"/>
        <v>23318281.098769538</v>
      </c>
      <c r="T164" s="23">
        <f t="shared" si="34"/>
        <v>37309249.758031264</v>
      </c>
      <c r="U164" s="21">
        <f>1/(1+Calculation_Assumptions!$B$22)^(C164-Calculation_Assumptions!$B$21)</f>
        <v>0.83748425668365445</v>
      </c>
      <c r="V164" s="23">
        <f t="shared" si="35"/>
        <v>14433874.84608845</v>
      </c>
      <c r="W164" s="23">
        <f t="shared" si="36"/>
        <v>15850277.58245896</v>
      </c>
      <c r="X164" s="23">
        <f t="shared" si="37"/>
        <v>19528693.313143514</v>
      </c>
      <c r="Y164" s="23">
        <f t="shared" si="38"/>
        <v>31245909.301029626</v>
      </c>
      <c r="Z164" s="23">
        <f t="shared" si="39"/>
        <v>5109190467736.3623</v>
      </c>
      <c r="AA164" s="23">
        <f t="shared" si="40"/>
        <v>4278866581127.4004</v>
      </c>
      <c r="AB164" s="32">
        <f t="shared" si="41"/>
        <v>3.373293972228832E-6</v>
      </c>
    </row>
    <row r="165" spans="1:28" ht="27.6">
      <c r="A165" t="s">
        <v>257</v>
      </c>
      <c r="B165" s="14" t="s">
        <v>259</v>
      </c>
      <c r="C165">
        <v>2032</v>
      </c>
      <c r="D165" s="10">
        <v>14.3561784082756</v>
      </c>
      <c r="E165" s="10">
        <v>584.757217427912</v>
      </c>
      <c r="F165" s="10">
        <v>17691.9617642167</v>
      </c>
      <c r="G165" s="10">
        <v>81312.700337930903</v>
      </c>
      <c r="H165" s="10">
        <v>299510661.5</v>
      </c>
      <c r="I165" s="10">
        <v>37.190399999999997</v>
      </c>
      <c r="J165" s="23">
        <f>Calculation_Assumptions!$B$25*G165*(F165/G165)^Calculation_Assumptions!$B$26</f>
        <v>1320397.7598621484</v>
      </c>
      <c r="K165" s="23">
        <f>Calculation_Assumptions!$B$27*F165</f>
        <v>353839.23528433399</v>
      </c>
      <c r="L165" s="23">
        <f t="shared" si="28"/>
        <v>1320397.7598621484</v>
      </c>
      <c r="M165" s="23">
        <f t="shared" si="29"/>
        <v>74.632636982787886</v>
      </c>
      <c r="N165" s="23">
        <f>Calculation_Assumptions!$B$28*F165</f>
        <v>1769196.17642167</v>
      </c>
      <c r="O165" s="23">
        <f>Calculation_Assumptions!$B$29*F165</f>
        <v>2830713.8822746719</v>
      </c>
      <c r="P165" s="23">
        <f t="shared" si="30"/>
        <v>35503.725688945226</v>
      </c>
      <c r="Q165" s="23">
        <f t="shared" si="31"/>
        <v>18955865.810468446</v>
      </c>
      <c r="R165" s="23">
        <f t="shared" si="32"/>
        <v>20761059.842191488</v>
      </c>
      <c r="S165" s="23">
        <f t="shared" si="33"/>
        <v>25398895.947948527</v>
      </c>
      <c r="T165" s="23">
        <f t="shared" si="34"/>
        <v>40638233.516717643</v>
      </c>
      <c r="U165" s="21">
        <f>1/(1+Calculation_Assumptions!$B$22)^(C165-Calculation_Assumptions!$B$21)</f>
        <v>0.81309151134335378</v>
      </c>
      <c r="V165" s="23">
        <f t="shared" si="35"/>
        <v>15412853.580655597</v>
      </c>
      <c r="W165" s="23">
        <f t="shared" si="36"/>
        <v>16880641.524177287</v>
      </c>
      <c r="X165" s="23">
        <f t="shared" si="37"/>
        <v>20651626.692770053</v>
      </c>
      <c r="Y165" s="23">
        <f t="shared" si="38"/>
        <v>33042602.708432082</v>
      </c>
      <c r="Z165" s="23">
        <f t="shared" si="39"/>
        <v>5298931171233.251</v>
      </c>
      <c r="AA165" s="23">
        <f t="shared" si="40"/>
        <v>4308515954522.4517</v>
      </c>
      <c r="AB165" s="32">
        <f t="shared" si="41"/>
        <v>3.5772998738643246E-6</v>
      </c>
    </row>
    <row r="166" spans="1:28" ht="27.6">
      <c r="A166" t="s">
        <v>257</v>
      </c>
      <c r="B166" s="14" t="s">
        <v>259</v>
      </c>
      <c r="C166">
        <v>2033</v>
      </c>
      <c r="D166" s="10">
        <v>14.9508047146913</v>
      </c>
      <c r="E166" s="10">
        <v>609.60989097397498</v>
      </c>
      <c r="F166" s="10">
        <v>18239.2734163655</v>
      </c>
      <c r="G166" s="10">
        <v>82215.149776465405</v>
      </c>
      <c r="H166" s="10">
        <v>301250984.5</v>
      </c>
      <c r="I166" s="10">
        <v>37.297499999999999</v>
      </c>
      <c r="J166" s="23">
        <f>Calculation_Assumptions!$B$25*G166*(F166/G166)^Calculation_Assumptions!$B$26</f>
        <v>1374533.5890654537</v>
      </c>
      <c r="K166" s="23">
        <f>Calculation_Assumptions!$B$27*F166</f>
        <v>364785.46832730999</v>
      </c>
      <c r="L166" s="23">
        <f t="shared" si="28"/>
        <v>1374533.5890654537</v>
      </c>
      <c r="M166" s="23">
        <f t="shared" si="29"/>
        <v>75.361203140478722</v>
      </c>
      <c r="N166" s="23">
        <f>Calculation_Assumptions!$B$28*F166</f>
        <v>1823927.3416365501</v>
      </c>
      <c r="O166" s="23">
        <f>Calculation_Assumptions!$B$29*F166</f>
        <v>2918283.74661848</v>
      </c>
      <c r="P166" s="23">
        <f t="shared" si="30"/>
        <v>36853.23651894775</v>
      </c>
      <c r="Q166" s="23">
        <f t="shared" si="31"/>
        <v>20550383.263901338</v>
      </c>
      <c r="R166" s="23">
        <f t="shared" si="32"/>
        <v>22466097.49635385</v>
      </c>
      <c r="S166" s="23">
        <f t="shared" si="33"/>
        <v>27269181.498594102</v>
      </c>
      <c r="T166" s="23">
        <f t="shared" si="34"/>
        <v>43630690.397750564</v>
      </c>
      <c r="U166" s="21">
        <f>1/(1+Calculation_Assumptions!$B$22)^(C166-Calculation_Assumptions!$B$21)</f>
        <v>0.78940923431393573</v>
      </c>
      <c r="V166" s="23">
        <f t="shared" si="35"/>
        <v>16222662.317214275</v>
      </c>
      <c r="W166" s="23">
        <f t="shared" si="36"/>
        <v>17734944.82261892</v>
      </c>
      <c r="X166" s="23">
        <f t="shared" si="37"/>
        <v>21526543.687172912</v>
      </c>
      <c r="Y166" s="23">
        <f t="shared" si="38"/>
        <v>34442469.899476662</v>
      </c>
      <c r="Z166" s="23">
        <f t="shared" si="39"/>
        <v>5494599073244.7852</v>
      </c>
      <c r="AA166" s="23">
        <f t="shared" si="40"/>
        <v>4337487247272.2266</v>
      </c>
      <c r="AB166" s="32">
        <f t="shared" si="41"/>
        <v>3.7401060550475245E-6</v>
      </c>
    </row>
    <row r="167" spans="1:28" ht="27.6">
      <c r="A167" t="s">
        <v>257</v>
      </c>
      <c r="B167" s="14" t="s">
        <v>259</v>
      </c>
      <c r="C167">
        <v>2034</v>
      </c>
      <c r="D167" s="10">
        <v>15.351826571188701</v>
      </c>
      <c r="E167" s="10">
        <v>626.17875946484696</v>
      </c>
      <c r="F167" s="10">
        <v>18803.5164890413</v>
      </c>
      <c r="G167" s="10">
        <v>83127.615054908398</v>
      </c>
      <c r="H167" s="10">
        <v>302938573</v>
      </c>
      <c r="I167" s="10">
        <v>37.406399999999998</v>
      </c>
      <c r="J167" s="23">
        <f>Calculation_Assumptions!$B$25*G167*(F167/G167)^Calculation_Assumptions!$B$26</f>
        <v>1430888.9676292725</v>
      </c>
      <c r="K167" s="23">
        <f>Calculation_Assumptions!$B$27*F167</f>
        <v>376070.329780826</v>
      </c>
      <c r="L167" s="23">
        <f t="shared" si="28"/>
        <v>1430888.9676292725</v>
      </c>
      <c r="M167" s="23">
        <f t="shared" si="29"/>
        <v>76.096881583994957</v>
      </c>
      <c r="N167" s="23">
        <f>Calculation_Assumptions!$B$28*F167</f>
        <v>1880351.6489041299</v>
      </c>
      <c r="O167" s="23">
        <f>Calculation_Assumptions!$B$29*F167</f>
        <v>3008562.638246608</v>
      </c>
      <c r="P167" s="23">
        <f t="shared" si="30"/>
        <v>38252.517420261574</v>
      </c>
      <c r="Q167" s="23">
        <f t="shared" si="31"/>
        <v>21966759.273671836</v>
      </c>
      <c r="R167" s="23">
        <f t="shared" si="32"/>
        <v>23952913.904626839</v>
      </c>
      <c r="S167" s="23">
        <f t="shared" si="33"/>
        <v>28866832.406824909</v>
      </c>
      <c r="T167" s="23">
        <f t="shared" si="34"/>
        <v>46186931.850919858</v>
      </c>
      <c r="U167" s="21">
        <f>1/(1+Calculation_Assumptions!$B$22)^(C167-Calculation_Assumptions!$B$21)</f>
        <v>0.76641673234362695</v>
      </c>
      <c r="V167" s="23">
        <f t="shared" si="35"/>
        <v>16835691.862706631</v>
      </c>
      <c r="W167" s="23">
        <f t="shared" si="36"/>
        <v>18357914.004892327</v>
      </c>
      <c r="X167" s="23">
        <f t="shared" si="37"/>
        <v>22124023.366349865</v>
      </c>
      <c r="Y167" s="23">
        <f t="shared" si="38"/>
        <v>35398437.386159785</v>
      </c>
      <c r="Z167" s="23">
        <f t="shared" si="39"/>
        <v>5696310452572.1416</v>
      </c>
      <c r="AA167" s="23">
        <f t="shared" si="40"/>
        <v>4365747643475.1875</v>
      </c>
      <c r="AB167" s="32">
        <f t="shared" si="41"/>
        <v>3.8563135658718974E-6</v>
      </c>
    </row>
    <row r="168" spans="1:28" ht="27.6">
      <c r="A168" t="s">
        <v>257</v>
      </c>
      <c r="B168" s="14" t="s">
        <v>259</v>
      </c>
      <c r="C168">
        <v>2035</v>
      </c>
      <c r="D168" s="10">
        <v>15.5326385901893</v>
      </c>
      <c r="E168" s="10">
        <v>634.32613183347303</v>
      </c>
      <c r="F168" s="10">
        <v>19385.2147660882</v>
      </c>
      <c r="G168" s="10">
        <v>84050.207334112507</v>
      </c>
      <c r="H168" s="10">
        <v>304566622</v>
      </c>
      <c r="I168" s="10">
        <v>37.517899999999997</v>
      </c>
      <c r="J168" s="23">
        <f>Calculation_Assumptions!$B$25*G168*(F168/G168)^Calculation_Assumptions!$B$26</f>
        <v>1489554.8962722896</v>
      </c>
      <c r="K168" s="23">
        <f>Calculation_Assumptions!$B$27*F168</f>
        <v>387704.29532176402</v>
      </c>
      <c r="L168" s="23">
        <f t="shared" si="28"/>
        <v>1489554.8962722896</v>
      </c>
      <c r="M168" s="23">
        <f t="shared" si="29"/>
        <v>76.839741743695484</v>
      </c>
      <c r="N168" s="23">
        <f>Calculation_Assumptions!$B$28*F168</f>
        <v>1938521.47660882</v>
      </c>
      <c r="O168" s="23">
        <f>Calculation_Assumptions!$B$29*F168</f>
        <v>3101634.3625741121</v>
      </c>
      <c r="P168" s="23">
        <f t="shared" si="30"/>
        <v>39702.512567928636</v>
      </c>
      <c r="Q168" s="23">
        <f t="shared" si="31"/>
        <v>23136717.864044387</v>
      </c>
      <c r="R168" s="23">
        <f t="shared" si="32"/>
        <v>25184341.221284021</v>
      </c>
      <c r="S168" s="23">
        <f t="shared" si="33"/>
        <v>30110353.495484903</v>
      </c>
      <c r="T168" s="23">
        <f t="shared" si="34"/>
        <v>48176565.592775844</v>
      </c>
      <c r="U168" s="21">
        <f>1/(1+Calculation_Assumptions!$B$22)^(C168-Calculation_Assumptions!$B$21)</f>
        <v>0.74409391489672516</v>
      </c>
      <c r="V168" s="23">
        <f t="shared" si="35"/>
        <v>17215890.973317783</v>
      </c>
      <c r="W168" s="23">
        <f t="shared" si="36"/>
        <v>18739515.053440198</v>
      </c>
      <c r="X168" s="23">
        <f t="shared" si="37"/>
        <v>22404930.811379656</v>
      </c>
      <c r="Y168" s="23">
        <f t="shared" si="38"/>
        <v>35847889.298207447</v>
      </c>
      <c r="Z168" s="23">
        <f t="shared" si="39"/>
        <v>5904089378052.0029</v>
      </c>
      <c r="AA168" s="23">
        <f t="shared" si="40"/>
        <v>4393196979214.8862</v>
      </c>
      <c r="AB168" s="32">
        <f t="shared" si="41"/>
        <v>3.9187614520290549E-6</v>
      </c>
    </row>
    <row r="169" spans="1:28" ht="27.6">
      <c r="A169" t="s">
        <v>257</v>
      </c>
      <c r="B169" s="14" t="s">
        <v>259</v>
      </c>
      <c r="C169">
        <v>2036</v>
      </c>
      <c r="D169" s="10">
        <v>15.467218291989401</v>
      </c>
      <c r="E169" s="10">
        <v>633.31556869487804</v>
      </c>
      <c r="F169" s="10">
        <v>19931.358148438001</v>
      </c>
      <c r="G169" s="10">
        <v>84847.856806891301</v>
      </c>
      <c r="H169" s="10">
        <v>306135098</v>
      </c>
      <c r="I169" s="10">
        <v>37.6267</v>
      </c>
      <c r="J169" s="23">
        <f>Calculation_Assumptions!$B$25*G169*(F169/G169)^Calculation_Assumptions!$B$26</f>
        <v>1545627.6698162202</v>
      </c>
      <c r="K169" s="23">
        <f>Calculation_Assumptions!$B$27*F169</f>
        <v>398627.16296876001</v>
      </c>
      <c r="L169" s="23">
        <f t="shared" si="28"/>
        <v>1545627.6698162202</v>
      </c>
      <c r="M169" s="23">
        <f t="shared" si="29"/>
        <v>77.547533806036668</v>
      </c>
      <c r="N169" s="23">
        <f>Calculation_Assumptions!$B$28*F169</f>
        <v>1993135.8148438002</v>
      </c>
      <c r="O169" s="23">
        <f>Calculation_Assumptions!$B$29*F169</f>
        <v>3189017.3037500801</v>
      </c>
      <c r="P169" s="23">
        <f t="shared" si="30"/>
        <v>41077.949164189798</v>
      </c>
      <c r="Q169" s="23">
        <f t="shared" si="31"/>
        <v>23906560.567186393</v>
      </c>
      <c r="R169" s="23">
        <f t="shared" si="32"/>
        <v>26015304.735738151</v>
      </c>
      <c r="S169" s="23">
        <f t="shared" si="33"/>
        <v>30828266.733771224</v>
      </c>
      <c r="T169" s="23">
        <f t="shared" si="34"/>
        <v>49325226.774033956</v>
      </c>
      <c r="U169" s="21">
        <f>1/(1+Calculation_Assumptions!$B$22)^(C169-Calculation_Assumptions!$B$21)</f>
        <v>0.72242127659876232</v>
      </c>
      <c r="V169" s="23">
        <f t="shared" si="35"/>
        <v>17270608.004032426</v>
      </c>
      <c r="W169" s="23">
        <f t="shared" si="36"/>
        <v>18794009.658297781</v>
      </c>
      <c r="X169" s="23">
        <f t="shared" si="37"/>
        <v>22270995.809138164</v>
      </c>
      <c r="Y169" s="23">
        <f t="shared" si="38"/>
        <v>35633593.294621058</v>
      </c>
      <c r="Z169" s="23">
        <f t="shared" si="39"/>
        <v>6101688280045.166</v>
      </c>
      <c r="AA169" s="23">
        <f t="shared" si="40"/>
        <v>4407989436677.9355</v>
      </c>
      <c r="AB169" s="32">
        <f t="shared" si="41"/>
        <v>3.9180239091154343E-6</v>
      </c>
    </row>
    <row r="170" spans="1:28" ht="27.6">
      <c r="A170" t="s">
        <v>257</v>
      </c>
      <c r="B170" s="14" t="s">
        <v>259</v>
      </c>
      <c r="C170">
        <v>2037</v>
      </c>
      <c r="D170" s="10">
        <v>15.1053631102038</v>
      </c>
      <c r="E170" s="10">
        <v>620.85436969310103</v>
      </c>
      <c r="F170" s="10">
        <v>20492.888133292901</v>
      </c>
      <c r="G170" s="10">
        <v>85653.076096588004</v>
      </c>
      <c r="H170" s="10">
        <v>307646417.5</v>
      </c>
      <c r="I170" s="10">
        <v>37.736899999999999</v>
      </c>
      <c r="J170" s="23">
        <f>Calculation_Assumptions!$B$25*G170*(F170/G170)^Calculation_Assumptions!$B$26</f>
        <v>1603811.2456815364</v>
      </c>
      <c r="K170" s="23">
        <f>Calculation_Assumptions!$B$27*F170</f>
        <v>409857.76266585803</v>
      </c>
      <c r="L170" s="23">
        <f t="shared" si="28"/>
        <v>1603811.2456815364</v>
      </c>
      <c r="M170" s="23">
        <f t="shared" si="29"/>
        <v>78.261845536353292</v>
      </c>
      <c r="N170" s="23">
        <f>Calculation_Assumptions!$B$28*F170</f>
        <v>2049288.8133292901</v>
      </c>
      <c r="O170" s="23">
        <f>Calculation_Assumptions!$B$29*F170</f>
        <v>3278862.1013268642</v>
      </c>
      <c r="P170" s="23">
        <f t="shared" si="30"/>
        <v>42499.814390729931</v>
      </c>
      <c r="Q170" s="23">
        <f t="shared" si="31"/>
        <v>24226151.226247884</v>
      </c>
      <c r="R170" s="23">
        <f t="shared" si="32"/>
        <v>26386195.475630417</v>
      </c>
      <c r="S170" s="23">
        <f t="shared" si="33"/>
        <v>30955251.643017583</v>
      </c>
      <c r="T170" s="23">
        <f t="shared" si="34"/>
        <v>49528402.628828131</v>
      </c>
      <c r="U170" s="21">
        <f>1/(1+Calculation_Assumptions!$B$22)^(C170-Calculation_Assumptions!$B$21)</f>
        <v>0.70137988019297326</v>
      </c>
      <c r="V170" s="23">
        <f t="shared" si="35"/>
        <v>16991735.044602592</v>
      </c>
      <c r="W170" s="23">
        <f t="shared" si="36"/>
        <v>18506746.621446036</v>
      </c>
      <c r="X170" s="23">
        <f t="shared" si="37"/>
        <v>21711390.688723009</v>
      </c>
      <c r="Y170" s="23">
        <f t="shared" si="38"/>
        <v>34738225.101956815</v>
      </c>
      <c r="Z170" s="23">
        <f t="shared" si="39"/>
        <v>6304563618435.8232</v>
      </c>
      <c r="AA170" s="23">
        <f t="shared" si="40"/>
        <v>4421894075367.4961</v>
      </c>
      <c r="AB170" s="32">
        <f t="shared" si="41"/>
        <v>3.8426372850621577E-6</v>
      </c>
    </row>
    <row r="171" spans="1:28" ht="27.6">
      <c r="A171" t="s">
        <v>257</v>
      </c>
      <c r="B171" s="14" t="s">
        <v>259</v>
      </c>
      <c r="C171">
        <v>2038</v>
      </c>
      <c r="D171" s="10">
        <v>14.7745794366786</v>
      </c>
      <c r="E171" s="10">
        <v>609.80192540537803</v>
      </c>
      <c r="F171" s="10">
        <v>21070.238210363499</v>
      </c>
      <c r="G171" s="10">
        <v>86465.937041936297</v>
      </c>
      <c r="H171" s="10">
        <v>309096448</v>
      </c>
      <c r="I171" s="10">
        <v>37.849600000000002</v>
      </c>
      <c r="J171" s="23">
        <f>Calculation_Assumptions!$B$25*G171*(F171/G171)^Calculation_Assumptions!$B$26</f>
        <v>1664185.0828669602</v>
      </c>
      <c r="K171" s="23">
        <f>Calculation_Assumptions!$B$27*F171</f>
        <v>421404.76420727</v>
      </c>
      <c r="L171" s="23">
        <f t="shared" si="28"/>
        <v>1664185.0828669602</v>
      </c>
      <c r="M171" s="23">
        <f t="shared" si="29"/>
        <v>78.9827369891064</v>
      </c>
      <c r="N171" s="23">
        <f>Calculation_Assumptions!$B$28*F171</f>
        <v>2107023.82103635</v>
      </c>
      <c r="O171" s="23">
        <f>Calculation_Assumptions!$B$29*F171</f>
        <v>3371238.11365816</v>
      </c>
      <c r="P171" s="23">
        <f t="shared" si="30"/>
        <v>43968.366452141112</v>
      </c>
      <c r="Q171" s="23">
        <f t="shared" si="31"/>
        <v>24587634.704153463</v>
      </c>
      <c r="R171" s="23">
        <f t="shared" si="32"/>
        <v>26811994.519444879</v>
      </c>
      <c r="S171" s="23">
        <f t="shared" si="33"/>
        <v>31130390.818875626</v>
      </c>
      <c r="T171" s="23">
        <f t="shared" si="34"/>
        <v>49808625.310201004</v>
      </c>
      <c r="U171" s="21">
        <f>1/(1+Calculation_Assumptions!$B$22)^(C171-Calculation_Assumptions!$B$21)</f>
        <v>0.68095133999317792</v>
      </c>
      <c r="V171" s="23">
        <f t="shared" si="35"/>
        <v>16742982.799056066</v>
      </c>
      <c r="W171" s="23">
        <f t="shared" si="36"/>
        <v>18257663.595905732</v>
      </c>
      <c r="X171" s="23">
        <f t="shared" si="37"/>
        <v>21198281.342624679</v>
      </c>
      <c r="Y171" s="23">
        <f t="shared" si="38"/>
        <v>33917250.148199491</v>
      </c>
      <c r="Z171" s="23">
        <f t="shared" si="39"/>
        <v>6512735789337.2344</v>
      </c>
      <c r="AA171" s="23">
        <f t="shared" si="40"/>
        <v>4434856162770.7168</v>
      </c>
      <c r="AB171" s="32">
        <f t="shared" si="41"/>
        <v>3.7753158579546204E-6</v>
      </c>
    </row>
    <row r="172" spans="1:28" ht="27.6">
      <c r="A172" t="s">
        <v>257</v>
      </c>
      <c r="B172" s="14" t="s">
        <v>259</v>
      </c>
      <c r="C172">
        <v>2039</v>
      </c>
      <c r="D172" s="10">
        <v>14.3076474121637</v>
      </c>
      <c r="E172" s="10">
        <v>594.491894906109</v>
      </c>
      <c r="F172" s="10">
        <v>21663.854082149101</v>
      </c>
      <c r="G172" s="10">
        <v>87286.512163430903</v>
      </c>
      <c r="H172" s="10">
        <v>310481120</v>
      </c>
      <c r="I172" s="10">
        <v>37.958199999999998</v>
      </c>
      <c r="J172" s="23">
        <f>Calculation_Assumptions!$B$25*G172*(F172/G172)^Calculation_Assumptions!$B$26</f>
        <v>1726831.6315240795</v>
      </c>
      <c r="K172" s="23">
        <f>Calculation_Assumptions!$B$27*F172</f>
        <v>433277.08164298203</v>
      </c>
      <c r="L172" s="23">
        <f t="shared" si="28"/>
        <v>1726831.6315240795</v>
      </c>
      <c r="M172" s="23">
        <f t="shared" si="29"/>
        <v>79.710268771934693</v>
      </c>
      <c r="N172" s="23">
        <f>Calculation_Assumptions!$B$28*F172</f>
        <v>2166385.40821491</v>
      </c>
      <c r="O172" s="23">
        <f>Calculation_Assumptions!$B$29*F172</f>
        <v>3466216.6531438562</v>
      </c>
      <c r="P172" s="23">
        <f t="shared" si="30"/>
        <v>45492.979949630899</v>
      </c>
      <c r="Q172" s="23">
        <f t="shared" si="31"/>
        <v>24706898.124017917</v>
      </c>
      <c r="R172" s="23">
        <f t="shared" si="32"/>
        <v>27045207.855181698</v>
      </c>
      <c r="S172" s="23">
        <f t="shared" si="33"/>
        <v>30995878.579595257</v>
      </c>
      <c r="T172" s="23">
        <f t="shared" si="34"/>
        <v>49593405.727352418</v>
      </c>
      <c r="U172" s="21">
        <f>1/(1+Calculation_Assumptions!$B$22)^(C172-Calculation_Assumptions!$B$21)</f>
        <v>0.66111780581861923</v>
      </c>
      <c r="V172" s="23">
        <f t="shared" si="35"/>
        <v>16334170.276334886</v>
      </c>
      <c r="W172" s="23">
        <f t="shared" si="36"/>
        <v>17880068.475126211</v>
      </c>
      <c r="X172" s="23">
        <f t="shared" si="37"/>
        <v>20491927.235962357</v>
      </c>
      <c r="Y172" s="23">
        <f t="shared" si="38"/>
        <v>32787083.577539776</v>
      </c>
      <c r="Z172" s="23">
        <f t="shared" si="39"/>
        <v>6726217678942.2246</v>
      </c>
      <c r="AA172" s="23">
        <f t="shared" si="40"/>
        <v>4446822273360.6895</v>
      </c>
      <c r="AB172" s="32">
        <f t="shared" si="41"/>
        <v>3.6732230955545528E-6</v>
      </c>
    </row>
    <row r="173" spans="1:28" ht="27.6">
      <c r="A173" t="s">
        <v>257</v>
      </c>
      <c r="B173" s="14" t="s">
        <v>259</v>
      </c>
      <c r="C173">
        <v>2040</v>
      </c>
      <c r="D173" s="10">
        <v>14.1898600960448</v>
      </c>
      <c r="E173" s="10">
        <v>591.01680824827804</v>
      </c>
      <c r="F173" s="10">
        <v>22274.194008011302</v>
      </c>
      <c r="G173" s="10">
        <v>88114.874669796802</v>
      </c>
      <c r="H173" s="10">
        <v>311797395.5</v>
      </c>
      <c r="I173" s="10">
        <v>38.0715</v>
      </c>
      <c r="J173" s="23">
        <f>Calculation_Assumptions!$B$25*G173*(F173/G173)^Calculation_Assumptions!$B$26</f>
        <v>1791836.4455562858</v>
      </c>
      <c r="K173" s="23">
        <f>Calculation_Assumptions!$B$27*F173</f>
        <v>445483.88016022602</v>
      </c>
      <c r="L173" s="23">
        <f t="shared" si="28"/>
        <v>1791836.4455562858</v>
      </c>
      <c r="M173" s="23">
        <f t="shared" si="29"/>
        <v>80.444502050750771</v>
      </c>
      <c r="N173" s="23">
        <f>Calculation_Assumptions!$B$28*F173</f>
        <v>2227419.4008011301</v>
      </c>
      <c r="O173" s="23">
        <f>Calculation_Assumptions!$B$29*F173</f>
        <v>3563871.0412818082</v>
      </c>
      <c r="P173" s="23">
        <f t="shared" si="30"/>
        <v>47065.034095223091</v>
      </c>
      <c r="Q173" s="23">
        <f t="shared" si="31"/>
        <v>25425908.477437891</v>
      </c>
      <c r="R173" s="23">
        <f t="shared" si="32"/>
        <v>27816226.231055133</v>
      </c>
      <c r="S173" s="23">
        <f t="shared" si="33"/>
        <v>31606769.672583975</v>
      </c>
      <c r="T173" s="23">
        <f t="shared" si="34"/>
        <v>50570831.47613436</v>
      </c>
      <c r="U173" s="21">
        <f>1/(1+Calculation_Assumptions!$B$22)^(C173-Calculation_Assumptions!$B$21)</f>
        <v>0.64186194739671765</v>
      </c>
      <c r="V173" s="23">
        <f t="shared" si="35"/>
        <v>16319923.129658997</v>
      </c>
      <c r="W173" s="23">
        <f t="shared" si="36"/>
        <v>17854177.137892708</v>
      </c>
      <c r="X173" s="23">
        <f t="shared" si="37"/>
        <v>20287182.732964266</v>
      </c>
      <c r="Y173" s="23">
        <f t="shared" si="38"/>
        <v>32459492.372742824</v>
      </c>
      <c r="Z173" s="23">
        <f t="shared" si="39"/>
        <v>6945035678559.6299</v>
      </c>
      <c r="AA173" s="23">
        <f t="shared" si="40"/>
        <v>4457754125379.9688</v>
      </c>
      <c r="AB173" s="32">
        <f t="shared" si="41"/>
        <v>3.6610191299565958E-6</v>
      </c>
    </row>
    <row r="174" spans="1:28" ht="27.6">
      <c r="A174" t="s">
        <v>257</v>
      </c>
      <c r="B174" s="14" t="s">
        <v>259</v>
      </c>
      <c r="C174">
        <v>2041</v>
      </c>
      <c r="D174" s="10">
        <v>13.9442168968648</v>
      </c>
      <c r="E174" s="10">
        <v>582.50389151322599</v>
      </c>
      <c r="F174" s="10">
        <v>22835.781799026801</v>
      </c>
      <c r="G174" s="10">
        <v>88881.561359791202</v>
      </c>
      <c r="H174" s="10">
        <v>313041661</v>
      </c>
      <c r="I174" s="10">
        <v>37.258299999999998</v>
      </c>
      <c r="J174" s="23">
        <f>Calculation_Assumptions!$B$25*G174*(F174/G174)^Calculation_Assumptions!$B$26</f>
        <v>1851987.1625359422</v>
      </c>
      <c r="K174" s="23">
        <f>Calculation_Assumptions!$B$27*F174</f>
        <v>456715.635980536</v>
      </c>
      <c r="L174" s="23">
        <f t="shared" si="28"/>
        <v>1851987.1625359422</v>
      </c>
      <c r="M174" s="23">
        <f t="shared" si="29"/>
        <v>81.100230280483274</v>
      </c>
      <c r="N174" s="23">
        <f>Calculation_Assumptions!$B$28*F174</f>
        <v>2283578.1799026802</v>
      </c>
      <c r="O174" s="23">
        <f>Calculation_Assumptions!$B$29*F174</f>
        <v>3653725.087844288</v>
      </c>
      <c r="P174" s="23">
        <f t="shared" si="30"/>
        <v>49706.700588484775</v>
      </c>
      <c r="Q174" s="23">
        <f t="shared" si="31"/>
        <v>25824510.684610382</v>
      </c>
      <c r="R174" s="23">
        <f t="shared" si="32"/>
        <v>28954346.527075142</v>
      </c>
      <c r="S174" s="23">
        <f t="shared" si="33"/>
        <v>31842709.441510718</v>
      </c>
      <c r="T174" s="23">
        <f t="shared" si="34"/>
        <v>50948335.106417149</v>
      </c>
      <c r="U174" s="21">
        <f>1/(1+Calculation_Assumptions!$B$22)^(C174-Calculation_Assumptions!$B$21)</f>
        <v>0.62316693922011435</v>
      </c>
      <c r="V174" s="23">
        <f t="shared" si="35"/>
        <v>16092981.280185791</v>
      </c>
      <c r="W174" s="23">
        <f t="shared" si="36"/>
        <v>18043391.502395965</v>
      </c>
      <c r="X174" s="23">
        <f t="shared" si="37"/>
        <v>19843323.779141672</v>
      </c>
      <c r="Y174" s="23">
        <f t="shared" si="38"/>
        <v>31749318.046626672</v>
      </c>
      <c r="Z174" s="23">
        <f t="shared" si="39"/>
        <v>7148551064600.918</v>
      </c>
      <c r="AA174" s="23">
        <f t="shared" si="40"/>
        <v>4454740686786.0439</v>
      </c>
      <c r="AB174" s="32">
        <f t="shared" si="41"/>
        <v>3.612551753668152E-6</v>
      </c>
    </row>
    <row r="175" spans="1:28" ht="27.6">
      <c r="A175" t="s">
        <v>257</v>
      </c>
      <c r="B175" s="14" t="s">
        <v>259</v>
      </c>
      <c r="C175">
        <v>2042</v>
      </c>
      <c r="D175" s="10">
        <v>13.5797417423778</v>
      </c>
      <c r="E175" s="10">
        <v>569.71015841590895</v>
      </c>
      <c r="F175" s="10">
        <v>23411.5286140188</v>
      </c>
      <c r="G175" s="10">
        <v>89654.918983413998</v>
      </c>
      <c r="H175" s="10">
        <v>314211282.5</v>
      </c>
      <c r="I175" s="10">
        <v>37.373199999999997</v>
      </c>
      <c r="J175" s="23">
        <f>Calculation_Assumptions!$B$25*G175*(F175/G175)^Calculation_Assumptions!$B$26</f>
        <v>1914157.097710504</v>
      </c>
      <c r="K175" s="23">
        <f>Calculation_Assumptions!$B$27*F175</f>
        <v>468230.57228037599</v>
      </c>
      <c r="L175" s="23">
        <f t="shared" si="28"/>
        <v>1914157.097710504</v>
      </c>
      <c r="M175" s="23">
        <f t="shared" si="29"/>
        <v>81.761303555561454</v>
      </c>
      <c r="N175" s="23">
        <f>Calculation_Assumptions!$B$28*F175</f>
        <v>2341152.8614018802</v>
      </c>
      <c r="O175" s="23">
        <f>Calculation_Assumptions!$B$29*F175</f>
        <v>3745844.5782430079</v>
      </c>
      <c r="P175" s="23">
        <f t="shared" si="30"/>
        <v>51217.372280417629</v>
      </c>
      <c r="Q175" s="23">
        <f t="shared" si="31"/>
        <v>25993759.041248072</v>
      </c>
      <c r="R175" s="23">
        <f t="shared" si="32"/>
        <v>29179057.275523312</v>
      </c>
      <c r="S175" s="23">
        <f t="shared" si="33"/>
        <v>31792251.237266339</v>
      </c>
      <c r="T175" s="23">
        <f t="shared" si="34"/>
        <v>50867601.979626141</v>
      </c>
      <c r="U175" s="21">
        <f>1/(1+Calculation_Assumptions!$B$22)^(C175-Calculation_Assumptions!$B$21)</f>
        <v>0.60501644584477121</v>
      </c>
      <c r="V175" s="23">
        <f t="shared" si="35"/>
        <v>15726651.709281296</v>
      </c>
      <c r="W175" s="23">
        <f t="shared" si="36"/>
        <v>17653809.525938127</v>
      </c>
      <c r="X175" s="23">
        <f t="shared" si="37"/>
        <v>19234834.84897491</v>
      </c>
      <c r="Y175" s="23">
        <f t="shared" si="38"/>
        <v>30775735.758359857</v>
      </c>
      <c r="Z175" s="23">
        <f t="shared" si="39"/>
        <v>7356166431096.2949</v>
      </c>
      <c r="AA175" s="23">
        <f t="shared" si="40"/>
        <v>4450601669184.4951</v>
      </c>
      <c r="AB175" s="32">
        <f t="shared" si="41"/>
        <v>3.5336012697274173E-6</v>
      </c>
    </row>
    <row r="176" spans="1:28" ht="27.6">
      <c r="A176" t="s">
        <v>257</v>
      </c>
      <c r="B176" s="14" t="s">
        <v>259</v>
      </c>
      <c r="C176">
        <v>2043</v>
      </c>
      <c r="D176" s="10">
        <v>13.305531728598</v>
      </c>
      <c r="E176" s="10">
        <v>560.74211290778896</v>
      </c>
      <c r="F176" s="10">
        <v>24001.7914371726</v>
      </c>
      <c r="G176" s="10">
        <v>90435.005584395898</v>
      </c>
      <c r="H176" s="10">
        <v>315304312</v>
      </c>
      <c r="I176" s="10">
        <v>37.491100000000003</v>
      </c>
      <c r="J176" s="23">
        <f>Calculation_Assumptions!$B$25*G176*(F176/G176)^Calculation_Assumptions!$B$26</f>
        <v>1978414.0348458875</v>
      </c>
      <c r="K176" s="23">
        <f>Calculation_Assumptions!$B$27*F176</f>
        <v>480035.82874345197</v>
      </c>
      <c r="L176" s="23">
        <f t="shared" si="28"/>
        <v>1978414.0348458875</v>
      </c>
      <c r="M176" s="23">
        <f t="shared" si="29"/>
        <v>82.427765445117274</v>
      </c>
      <c r="N176" s="23">
        <f>Calculation_Assumptions!$B$28*F176</f>
        <v>2400179.1437172601</v>
      </c>
      <c r="O176" s="23">
        <f>Calculation_Assumptions!$B$29*F176</f>
        <v>3840286.6299476158</v>
      </c>
      <c r="P176" s="23">
        <f t="shared" si="30"/>
        <v>52770.23173088779</v>
      </c>
      <c r="Q176" s="23">
        <f t="shared" si="31"/>
        <v>26323850.712945543</v>
      </c>
      <c r="R176" s="23">
        <f t="shared" si="32"/>
        <v>29590491.239411671</v>
      </c>
      <c r="S176" s="23">
        <f t="shared" si="33"/>
        <v>31935659.751049183</v>
      </c>
      <c r="T176" s="23">
        <f t="shared" si="34"/>
        <v>51097055.601678684</v>
      </c>
      <c r="U176" s="21">
        <f>1/(1+Calculation_Assumptions!$B$22)^(C176-Calculation_Assumptions!$B$21)</f>
        <v>0.5873946076162827</v>
      </c>
      <c r="V176" s="23">
        <f t="shared" si="35"/>
        <v>15462487.96048025</v>
      </c>
      <c r="W176" s="23">
        <f t="shared" si="36"/>
        <v>17381294.990747269</v>
      </c>
      <c r="X176" s="23">
        <f t="shared" si="37"/>
        <v>18758834.328434646</v>
      </c>
      <c r="Y176" s="23">
        <f t="shared" si="38"/>
        <v>30014134.925495431</v>
      </c>
      <c r="Z176" s="23">
        <f t="shared" si="39"/>
        <v>7567868335865.1982</v>
      </c>
      <c r="AA176" s="23">
        <f t="shared" si="40"/>
        <v>4445325051637.2285</v>
      </c>
      <c r="AB176" s="32">
        <f t="shared" si="41"/>
        <v>3.4783705985202056E-6</v>
      </c>
    </row>
    <row r="177" spans="1:28" ht="27.6">
      <c r="A177" t="s">
        <v>257</v>
      </c>
      <c r="B177" s="14" t="s">
        <v>259</v>
      </c>
      <c r="C177">
        <v>2044</v>
      </c>
      <c r="D177" s="10">
        <v>12.945439784387601</v>
      </c>
      <c r="E177" s="10">
        <v>548.79077691428597</v>
      </c>
      <c r="F177" s="10">
        <v>24606.936253131698</v>
      </c>
      <c r="G177" s="10">
        <v>91221.879711504793</v>
      </c>
      <c r="H177" s="10">
        <v>316318415.5</v>
      </c>
      <c r="I177" s="10">
        <v>37.609900000000003</v>
      </c>
      <c r="J177" s="23">
        <f>Calculation_Assumptions!$B$25*G177*(F177/G177)^Calculation_Assumptions!$B$26</f>
        <v>2044828.0331623689</v>
      </c>
      <c r="K177" s="23">
        <f>Calculation_Assumptions!$B$27*F177</f>
        <v>492138.72506263398</v>
      </c>
      <c r="L177" s="23">
        <f t="shared" si="28"/>
        <v>2044828.0331623689</v>
      </c>
      <c r="M177" s="23">
        <f t="shared" si="29"/>
        <v>83.099659873427996</v>
      </c>
      <c r="N177" s="23">
        <f>Calculation_Assumptions!$B$28*F177</f>
        <v>2460693.6253131698</v>
      </c>
      <c r="O177" s="23">
        <f>Calculation_Assumptions!$B$29*F177</f>
        <v>3937109.8005010718</v>
      </c>
      <c r="P177" s="23">
        <f t="shared" si="30"/>
        <v>54369.408936539818</v>
      </c>
      <c r="Q177" s="23">
        <f t="shared" si="31"/>
        <v>26471198.17273118</v>
      </c>
      <c r="R177" s="23">
        <f t="shared" si="32"/>
        <v>29837430.170654207</v>
      </c>
      <c r="S177" s="23">
        <f t="shared" si="33"/>
        <v>31854761.154318064</v>
      </c>
      <c r="T177" s="23">
        <f t="shared" si="34"/>
        <v>50967617.846908905</v>
      </c>
      <c r="U177" s="21">
        <f>1/(1+Calculation_Assumptions!$B$22)^(C177-Calculation_Assumptions!$B$21)</f>
        <v>0.57028602681192497</v>
      </c>
      <c r="V177" s="23">
        <f t="shared" si="35"/>
        <v>15096154.430877954</v>
      </c>
      <c r="W177" s="23">
        <f t="shared" si="36"/>
        <v>17015869.502300646</v>
      </c>
      <c r="X177" s="23">
        <f t="shared" si="37"/>
        <v>18166325.173738897</v>
      </c>
      <c r="Y177" s="23">
        <f t="shared" si="38"/>
        <v>29066120.277982239</v>
      </c>
      <c r="Z177" s="23">
        <f t="shared" si="39"/>
        <v>7783627085900.126</v>
      </c>
      <c r="AA177" s="23">
        <f t="shared" si="40"/>
        <v>4438893765003.665</v>
      </c>
      <c r="AB177" s="32">
        <f t="shared" si="41"/>
        <v>3.4008821183999411E-6</v>
      </c>
    </row>
    <row r="178" spans="1:28" ht="27.6">
      <c r="A178" t="s">
        <v>257</v>
      </c>
      <c r="B178" s="14" t="s">
        <v>259</v>
      </c>
      <c r="C178">
        <v>2045</v>
      </c>
      <c r="D178" s="10">
        <v>12.7767082125582</v>
      </c>
      <c r="E178" s="10">
        <v>543.43730335533598</v>
      </c>
      <c r="F178" s="10">
        <v>25227.338273922502</v>
      </c>
      <c r="G178" s="10">
        <v>92015.600422941701</v>
      </c>
      <c r="H178" s="10">
        <v>317249613</v>
      </c>
      <c r="I178" s="10">
        <v>37.724499999999999</v>
      </c>
      <c r="J178" s="23">
        <f>Calculation_Assumptions!$B$25*G178*(F178/G178)^Calculation_Assumptions!$B$26</f>
        <v>2113471.5037201103</v>
      </c>
      <c r="K178" s="23">
        <f>Calculation_Assumptions!$B$27*F178</f>
        <v>504546.76547845005</v>
      </c>
      <c r="L178" s="23">
        <f t="shared" si="28"/>
        <v>2113471.5037201103</v>
      </c>
      <c r="M178" s="23">
        <f t="shared" si="29"/>
        <v>83.777031122811934</v>
      </c>
      <c r="N178" s="23">
        <f>Calculation_Assumptions!$B$28*F178</f>
        <v>2522733.8273922503</v>
      </c>
      <c r="O178" s="23">
        <f>Calculation_Assumptions!$B$29*F178</f>
        <v>4036374.1238276004</v>
      </c>
      <c r="P178" s="23">
        <f t="shared" si="30"/>
        <v>56023.844019671844</v>
      </c>
      <c r="Q178" s="23">
        <f t="shared" si="31"/>
        <v>27003208.71858846</v>
      </c>
      <c r="R178" s="23">
        <f t="shared" si="32"/>
        <v>30445446.717650432</v>
      </c>
      <c r="S178" s="23">
        <f t="shared" si="33"/>
        <v>32232234.010540944</v>
      </c>
      <c r="T178" s="23">
        <f t="shared" si="34"/>
        <v>51571574.416865513</v>
      </c>
      <c r="U178" s="21">
        <f>1/(1+Calculation_Assumptions!$B$22)^(C178-Calculation_Assumptions!$B$21)</f>
        <v>0.55367575418633497</v>
      </c>
      <c r="V178" s="23">
        <f t="shared" si="35"/>
        <v>14951021.952715481</v>
      </c>
      <c r="W178" s="23">
        <f t="shared" si="36"/>
        <v>16856905.672934979</v>
      </c>
      <c r="X178" s="23">
        <f t="shared" si="37"/>
        <v>17846206.474896692</v>
      </c>
      <c r="Y178" s="23">
        <f t="shared" si="38"/>
        <v>28553930.359834712</v>
      </c>
      <c r="Z178" s="23">
        <f t="shared" si="39"/>
        <v>8003363304422.002</v>
      </c>
      <c r="AA178" s="23">
        <f t="shared" si="40"/>
        <v>4431268213603.0898</v>
      </c>
      <c r="AB178" s="32">
        <f t="shared" si="41"/>
        <v>3.3739826234888904E-6</v>
      </c>
    </row>
    <row r="179" spans="1:28" ht="27.6">
      <c r="A179" t="s">
        <v>257</v>
      </c>
      <c r="B179" s="14" t="s">
        <v>259</v>
      </c>
      <c r="C179">
        <v>2046</v>
      </c>
      <c r="D179" s="10">
        <v>12.5280935845171</v>
      </c>
      <c r="E179" s="10">
        <v>535.20951433546998</v>
      </c>
      <c r="F179" s="10">
        <v>25797.702300703098</v>
      </c>
      <c r="G179" s="10">
        <v>92766.695441781907</v>
      </c>
      <c r="H179" s="10">
        <v>318096573.5</v>
      </c>
      <c r="I179" s="10">
        <v>37.836199999999998</v>
      </c>
      <c r="J179" s="23">
        <f>Calculation_Assumptions!$B$25*G179*(F179/G179)^Calculation_Assumptions!$B$26</f>
        <v>2176684.4748758646</v>
      </c>
      <c r="K179" s="23">
        <f>Calculation_Assumptions!$B$27*F179</f>
        <v>515954.04601406195</v>
      </c>
      <c r="L179" s="23">
        <f t="shared" si="28"/>
        <v>2176684.4748758646</v>
      </c>
      <c r="M179" s="23">
        <f t="shared" si="29"/>
        <v>84.375129595031439</v>
      </c>
      <c r="N179" s="23">
        <f>Calculation_Assumptions!$B$28*F179</f>
        <v>2579770.2300703097</v>
      </c>
      <c r="O179" s="23">
        <f>Calculation_Assumptions!$B$29*F179</f>
        <v>4127632.3681124956</v>
      </c>
      <c r="P179" s="23">
        <f t="shared" si="30"/>
        <v>57529.15131212608</v>
      </c>
      <c r="Q179" s="23">
        <f t="shared" si="31"/>
        <v>27269706.805210292</v>
      </c>
      <c r="R179" s="23">
        <f t="shared" si="32"/>
        <v>30790149.133894764</v>
      </c>
      <c r="S179" s="23">
        <f t="shared" si="33"/>
        <v>32319602.86887205</v>
      </c>
      <c r="T179" s="23">
        <f t="shared" si="34"/>
        <v>51711364.590195283</v>
      </c>
      <c r="U179" s="21">
        <f>1/(1+Calculation_Assumptions!$B$22)^(C179-Calculation_Assumptions!$B$21)</f>
        <v>0.5375492759090631</v>
      </c>
      <c r="V179" s="23">
        <f t="shared" si="35"/>
        <v>14658811.147393243</v>
      </c>
      <c r="W179" s="23">
        <f t="shared" si="36"/>
        <v>16551222.372057196</v>
      </c>
      <c r="X179" s="23">
        <f t="shared" si="37"/>
        <v>17373379.119830649</v>
      </c>
      <c r="Y179" s="23">
        <f t="shared" si="38"/>
        <v>27797406.591729041</v>
      </c>
      <c r="Z179" s="23">
        <f t="shared" si="39"/>
        <v>8206160706026.7227</v>
      </c>
      <c r="AA179" s="23">
        <f t="shared" si="40"/>
        <v>4411215745518.0703</v>
      </c>
      <c r="AB179" s="32">
        <f t="shared" si="41"/>
        <v>3.3230773539668834E-6</v>
      </c>
    </row>
    <row r="180" spans="1:28" ht="27.6">
      <c r="A180" t="s">
        <v>257</v>
      </c>
      <c r="B180" s="14" t="s">
        <v>259</v>
      </c>
      <c r="C180">
        <v>2047</v>
      </c>
      <c r="D180" s="10">
        <v>12.1822165327481</v>
      </c>
      <c r="E180" s="10">
        <v>523.58607028659196</v>
      </c>
      <c r="F180" s="10">
        <v>26380.9616682253</v>
      </c>
      <c r="G180" s="10">
        <v>93523.921418033002</v>
      </c>
      <c r="H180" s="10">
        <v>318862019.5</v>
      </c>
      <c r="I180" s="10">
        <v>37.948900000000002</v>
      </c>
      <c r="J180" s="23">
        <f>Calculation_Assumptions!$B$25*G180*(F180/G180)^Calculation_Assumptions!$B$26</f>
        <v>2241788.1172402492</v>
      </c>
      <c r="K180" s="23">
        <f>Calculation_Assumptions!$B$27*F180</f>
        <v>527619.23336450604</v>
      </c>
      <c r="L180" s="23">
        <f t="shared" si="28"/>
        <v>2241788.1172402492</v>
      </c>
      <c r="M180" s="23">
        <f t="shared" si="29"/>
        <v>84.977497993956135</v>
      </c>
      <c r="N180" s="23">
        <f>Calculation_Assumptions!$B$28*F180</f>
        <v>2638096.1668225299</v>
      </c>
      <c r="O180" s="23">
        <f>Calculation_Assumptions!$B$29*F180</f>
        <v>4220953.8669160483</v>
      </c>
      <c r="P180" s="23">
        <f t="shared" si="30"/>
        <v>59073.862937799226</v>
      </c>
      <c r="Q180" s="23">
        <f t="shared" si="31"/>
        <v>27309948.264762402</v>
      </c>
      <c r="R180" s="23">
        <f t="shared" si="32"/>
        <v>30930251.752251044</v>
      </c>
      <c r="S180" s="23">
        <f t="shared" si="33"/>
        <v>32137858.738444813</v>
      </c>
      <c r="T180" s="23">
        <f t="shared" si="34"/>
        <v>51420573.981511712</v>
      </c>
      <c r="U180" s="21">
        <f>1/(1+Calculation_Assumptions!$B$22)^(C180-Calculation_Assumptions!$B$21)</f>
        <v>0.52189250088258554</v>
      </c>
      <c r="V180" s="23">
        <f t="shared" si="35"/>
        <v>14252857.198870877</v>
      </c>
      <c r="W180" s="23">
        <f t="shared" si="36"/>
        <v>16142266.43991027</v>
      </c>
      <c r="X180" s="23">
        <f t="shared" si="37"/>
        <v>16772507.470018219</v>
      </c>
      <c r="Y180" s="23">
        <f t="shared" si="38"/>
        <v>26836011.952029157</v>
      </c>
      <c r="Z180" s="23">
        <f t="shared" si="39"/>
        <v>8411886713882.4082</v>
      </c>
      <c r="AA180" s="23">
        <f t="shared" si="40"/>
        <v>4390100594249.0845</v>
      </c>
      <c r="AB180" s="32">
        <f t="shared" si="41"/>
        <v>3.2465901163043378E-6</v>
      </c>
    </row>
    <row r="181" spans="1:28" ht="27.6">
      <c r="A181" t="s">
        <v>257</v>
      </c>
      <c r="B181" s="14" t="s">
        <v>259</v>
      </c>
      <c r="C181">
        <v>2048</v>
      </c>
      <c r="D181" s="10">
        <v>11.910183109757501</v>
      </c>
      <c r="E181" s="10">
        <v>515.23865374951004</v>
      </c>
      <c r="F181" s="10">
        <v>26977.4079268061</v>
      </c>
      <c r="G181" s="10">
        <v>94287.328396812707</v>
      </c>
      <c r="H181" s="10">
        <v>319554652.5</v>
      </c>
      <c r="I181" s="10">
        <v>38.064500000000002</v>
      </c>
      <c r="J181" s="23">
        <f>Calculation_Assumptions!$B$25*G181*(F181/G181)^Calculation_Assumptions!$B$26</f>
        <v>2308838.9799289512</v>
      </c>
      <c r="K181" s="23">
        <f>Calculation_Assumptions!$B$27*F181</f>
        <v>539548.15853612195</v>
      </c>
      <c r="L181" s="23">
        <f t="shared" si="28"/>
        <v>2308838.9799289512</v>
      </c>
      <c r="M181" s="23">
        <f t="shared" si="29"/>
        <v>85.584166803318922</v>
      </c>
      <c r="N181" s="23">
        <f>Calculation_Assumptions!$B$28*F181</f>
        <v>2697740.79268061</v>
      </c>
      <c r="O181" s="23">
        <f>Calculation_Assumptions!$B$29*F181</f>
        <v>4316385.2682889756</v>
      </c>
      <c r="P181" s="23">
        <f t="shared" si="30"/>
        <v>60655.965004898295</v>
      </c>
      <c r="Q181" s="23">
        <f t="shared" si="31"/>
        <v>27498695.021899533</v>
      </c>
      <c r="R181" s="23">
        <f t="shared" si="32"/>
        <v>31252297.75100119</v>
      </c>
      <c r="S181" s="23">
        <f t="shared" si="33"/>
        <v>32130586.823488414</v>
      </c>
      <c r="T181" s="23">
        <f t="shared" si="34"/>
        <v>51408938.917581454</v>
      </c>
      <c r="U181" s="21">
        <f>1/(1+Calculation_Assumptions!$B$22)^(C181-Calculation_Assumptions!$B$21)</f>
        <v>0.50669174842969467</v>
      </c>
      <c r="V181" s="23">
        <f t="shared" si="35"/>
        <v>13933361.860181214</v>
      </c>
      <c r="W181" s="23">
        <f t="shared" si="36"/>
        <v>15835281.389900208</v>
      </c>
      <c r="X181" s="23">
        <f t="shared" si="37"/>
        <v>16280303.215665454</v>
      </c>
      <c r="Y181" s="23">
        <f t="shared" si="38"/>
        <v>26048485.145064723</v>
      </c>
      <c r="Z181" s="23">
        <f t="shared" si="39"/>
        <v>8620756215401.2686</v>
      </c>
      <c r="AA181" s="23">
        <f t="shared" si="40"/>
        <v>4368066039567.8262</v>
      </c>
      <c r="AB181" s="32">
        <f t="shared" si="41"/>
        <v>3.1898239939522006E-6</v>
      </c>
    </row>
    <row r="182" spans="1:28" ht="27.6">
      <c r="A182" t="s">
        <v>257</v>
      </c>
      <c r="B182" s="14" t="s">
        <v>259</v>
      </c>
      <c r="C182">
        <v>2049</v>
      </c>
      <c r="D182" s="10">
        <v>11.5745318023195</v>
      </c>
      <c r="E182" s="10">
        <v>504.64248206286499</v>
      </c>
      <c r="F182" s="10">
        <v>27587.339218413799</v>
      </c>
      <c r="G182" s="10">
        <v>95056.966831742102</v>
      </c>
      <c r="H182" s="10">
        <v>320173250</v>
      </c>
      <c r="I182" s="10">
        <v>38.1755</v>
      </c>
      <c r="J182" s="23">
        <f>Calculation_Assumptions!$B$25*G182*(F182/G182)^Calculation_Assumptions!$B$26</f>
        <v>2377895.3034159979</v>
      </c>
      <c r="K182" s="23">
        <f>Calculation_Assumptions!$B$27*F182</f>
        <v>551746.78436827601</v>
      </c>
      <c r="L182" s="23">
        <f t="shared" si="28"/>
        <v>2377895.3034159979</v>
      </c>
      <c r="M182" s="23">
        <f t="shared" si="29"/>
        <v>86.195166724481254</v>
      </c>
      <c r="N182" s="23">
        <f>Calculation_Assumptions!$B$28*F182</f>
        <v>2758733.9218413797</v>
      </c>
      <c r="O182" s="23">
        <f>Calculation_Assumptions!$B$29*F182</f>
        <v>4413974.2749462081</v>
      </c>
      <c r="P182" s="23">
        <f t="shared" si="30"/>
        <v>62288.517594163743</v>
      </c>
      <c r="Q182" s="23">
        <f t="shared" si="31"/>
        <v>27523024.811974645</v>
      </c>
      <c r="R182" s="23">
        <f t="shared" si="32"/>
        <v>31433432.122735228</v>
      </c>
      <c r="S182" s="23">
        <f t="shared" si="33"/>
        <v>31931053.512490649</v>
      </c>
      <c r="T182" s="23">
        <f t="shared" si="34"/>
        <v>51089685.619985044</v>
      </c>
      <c r="U182" s="21">
        <f>1/(1+Calculation_Assumptions!$B$22)^(C182-Calculation_Assumptions!$B$21)</f>
        <v>0.49193373633950943</v>
      </c>
      <c r="V182" s="23">
        <f t="shared" si="35"/>
        <v>13539504.43111971</v>
      </c>
      <c r="W182" s="23">
        <f t="shared" si="36"/>
        <v>15463165.710111499</v>
      </c>
      <c r="X182" s="23">
        <f t="shared" si="37"/>
        <v>15707962.459656341</v>
      </c>
      <c r="Y182" s="23">
        <f t="shared" si="38"/>
        <v>25132739.935450148</v>
      </c>
      <c r="Z182" s="23">
        <f t="shared" si="39"/>
        <v>8832728056412.0059</v>
      </c>
      <c r="AA182" s="23">
        <f t="shared" si="40"/>
        <v>4345116914861.5713</v>
      </c>
      <c r="AB182" s="32">
        <f t="shared" si="41"/>
        <v>3.116027645840931E-6</v>
      </c>
    </row>
    <row r="183" spans="1:28" ht="27.6">
      <c r="A183" t="s">
        <v>257</v>
      </c>
      <c r="B183" s="14" t="s">
        <v>259</v>
      </c>
      <c r="C183">
        <v>2050</v>
      </c>
      <c r="D183" s="10">
        <v>11.3572994453875</v>
      </c>
      <c r="E183" s="10">
        <v>498.38776774631799</v>
      </c>
      <c r="F183" s="10">
        <v>28211.060425697899</v>
      </c>
      <c r="G183" s="10">
        <v>95832.887588279205</v>
      </c>
      <c r="H183" s="10">
        <v>320712949.5</v>
      </c>
      <c r="I183" s="10">
        <v>38.286000000000001</v>
      </c>
      <c r="J183" s="23">
        <f>Calculation_Assumptions!$B$25*G183*(F183/G183)^Calculation_Assumptions!$B$26</f>
        <v>2449017.0701214601</v>
      </c>
      <c r="K183" s="23">
        <f>Calculation_Assumptions!$B$27*F183</f>
        <v>564221.20851395791</v>
      </c>
      <c r="L183" s="23">
        <f t="shared" si="28"/>
        <v>2449017.0701214601</v>
      </c>
      <c r="M183" s="23">
        <f t="shared" si="29"/>
        <v>86.810528677986596</v>
      </c>
      <c r="N183" s="23">
        <f>Calculation_Assumptions!$B$28*F183</f>
        <v>2821106.04256979</v>
      </c>
      <c r="O183" s="23">
        <f>Calculation_Assumptions!$B$29*F183</f>
        <v>4513769.6681116633</v>
      </c>
      <c r="P183" s="23">
        <f t="shared" si="30"/>
        <v>63966.386410736566</v>
      </c>
      <c r="Q183" s="23">
        <f t="shared" si="31"/>
        <v>27814220.212234981</v>
      </c>
      <c r="R183" s="23">
        <f t="shared" si="32"/>
        <v>31880064.534045406</v>
      </c>
      <c r="S183" s="23">
        <f t="shared" si="33"/>
        <v>32040146.092657201</v>
      </c>
      <c r="T183" s="23">
        <f t="shared" si="34"/>
        <v>51264233.748251513</v>
      </c>
      <c r="U183" s="21">
        <f>1/(1+Calculation_Assumptions!$B$22)^(C183-Calculation_Assumptions!$B$21)</f>
        <v>0.47760556926165965</v>
      </c>
      <c r="V183" s="23">
        <f t="shared" si="35"/>
        <v>13284226.478033649</v>
      </c>
      <c r="W183" s="23">
        <f t="shared" si="36"/>
        <v>15226096.369881202</v>
      </c>
      <c r="X183" s="23">
        <f t="shared" si="37"/>
        <v>15302552.213810282</v>
      </c>
      <c r="Y183" s="23">
        <f t="shared" si="38"/>
        <v>24484083.542096447</v>
      </c>
      <c r="Z183" s="23">
        <f t="shared" si="39"/>
        <v>9047652397648.2988</v>
      </c>
      <c r="AA183" s="23">
        <f t="shared" si="40"/>
        <v>4321209173860.4355</v>
      </c>
      <c r="AB183" s="32">
        <f t="shared" si="41"/>
        <v>3.0741919549721609E-6</v>
      </c>
    </row>
    <row r="184" spans="1:28" ht="41.4">
      <c r="A184" t="s">
        <v>262</v>
      </c>
      <c r="B184" s="14" t="s">
        <v>264</v>
      </c>
      <c r="C184">
        <v>2025</v>
      </c>
      <c r="D184" s="10">
        <v>174.727252079762</v>
      </c>
      <c r="E184" s="10">
        <v>2417.7618573085501</v>
      </c>
      <c r="F184" s="10">
        <v>13851.4910785419</v>
      </c>
      <c r="G184" s="10">
        <v>74136.370794952702</v>
      </c>
      <c r="H184" s="10">
        <v>285721235.5</v>
      </c>
      <c r="I184" s="10">
        <v>37.51</v>
      </c>
      <c r="J184" s="23">
        <f>Calculation_Assumptions!$B$25*G184*(F184/G184)^Calculation_Assumptions!$B$26</f>
        <v>957963.82972618227</v>
      </c>
      <c r="K184" s="23">
        <f>Calculation_Assumptions!$B$27*F184</f>
        <v>277029.82157083799</v>
      </c>
      <c r="L184" s="23">
        <f t="shared" si="28"/>
        <v>957963.82972618227</v>
      </c>
      <c r="M184" s="23">
        <f t="shared" si="29"/>
        <v>69.159617855886736</v>
      </c>
      <c r="N184" s="23">
        <f>Calculation_Assumptions!$B$28*F184</f>
        <v>1385149.10785419</v>
      </c>
      <c r="O184" s="23">
        <f>Calculation_Assumptions!$B$29*F184</f>
        <v>2216238.5725667039</v>
      </c>
      <c r="P184" s="23">
        <f t="shared" si="30"/>
        <v>25538.891754896889</v>
      </c>
      <c r="Q184" s="23">
        <f t="shared" si="31"/>
        <v>167382387.55986086</v>
      </c>
      <c r="R184" s="23">
        <f t="shared" si="32"/>
        <v>61746958.362921521</v>
      </c>
      <c r="S184" s="23">
        <f t="shared" si="33"/>
        <v>242023297.3360965</v>
      </c>
      <c r="T184" s="23">
        <f t="shared" si="34"/>
        <v>387237275.73775434</v>
      </c>
      <c r="U184" s="21">
        <f>1/(1+Calculation_Assumptions!$B$22)^(C184-Calculation_Assumptions!$B$21)</f>
        <v>1</v>
      </c>
      <c r="V184" s="23">
        <f t="shared" si="35"/>
        <v>167382387.55986086</v>
      </c>
      <c r="W184" s="23">
        <f t="shared" si="36"/>
        <v>61746958.362921521</v>
      </c>
      <c r="X184" s="23">
        <f t="shared" si="37"/>
        <v>242023297.3360965</v>
      </c>
      <c r="Y184" s="23">
        <f t="shared" si="38"/>
        <v>387237275.73775434</v>
      </c>
      <c r="Z184" s="23">
        <f t="shared" si="39"/>
        <v>3957665144478.2192</v>
      </c>
      <c r="AA184" s="23">
        <f t="shared" si="40"/>
        <v>3957665144478.2192</v>
      </c>
      <c r="AB184" s="32">
        <f t="shared" si="41"/>
        <v>4.2293216189195468E-5</v>
      </c>
    </row>
    <row r="185" spans="1:28" ht="41.4">
      <c r="A185" t="s">
        <v>262</v>
      </c>
      <c r="B185" s="14" t="s">
        <v>264</v>
      </c>
      <c r="C185">
        <v>2026</v>
      </c>
      <c r="D185" s="10">
        <v>319.123934664709</v>
      </c>
      <c r="E185" s="10">
        <v>4516.9679963118097</v>
      </c>
      <c r="F185" s="10">
        <v>14370.1004216288</v>
      </c>
      <c r="G185" s="10">
        <v>75186.409743607393</v>
      </c>
      <c r="H185" s="10">
        <v>287886782.5</v>
      </c>
      <c r="I185" s="10">
        <v>37.588299999999997</v>
      </c>
      <c r="J185" s="23">
        <f>Calculation_Assumptions!$B$25*G185*(F185/G185)^Calculation_Assumptions!$B$26</f>
        <v>1005171.1466751626</v>
      </c>
      <c r="K185" s="23">
        <f>Calculation_Assumptions!$B$27*F185</f>
        <v>287402.00843257603</v>
      </c>
      <c r="L185" s="23">
        <f t="shared" si="28"/>
        <v>1005171.1466751626</v>
      </c>
      <c r="M185" s="23">
        <f t="shared" si="29"/>
        <v>69.948790696149501</v>
      </c>
      <c r="N185" s="23">
        <f>Calculation_Assumptions!$B$28*F185</f>
        <v>1437010.0421628801</v>
      </c>
      <c r="O185" s="23">
        <f>Calculation_Assumptions!$B$29*F185</f>
        <v>2299216.0674606082</v>
      </c>
      <c r="P185" s="23">
        <f t="shared" si="30"/>
        <v>26741.596365761758</v>
      </c>
      <c r="Q185" s="23">
        <f t="shared" si="31"/>
        <v>320774171.33841521</v>
      </c>
      <c r="R185" s="23">
        <f t="shared" si="32"/>
        <v>120790934.95443405</v>
      </c>
      <c r="S185" s="23">
        <f t="shared" si="33"/>
        <v>458584298.80771768</v>
      </c>
      <c r="T185" s="23">
        <f t="shared" si="34"/>
        <v>733734878.09234834</v>
      </c>
      <c r="U185" s="21">
        <f>1/(1+Calculation_Assumptions!$B$22)^(C185-Calculation_Assumptions!$B$21)</f>
        <v>0.970873786407767</v>
      </c>
      <c r="V185" s="23">
        <f t="shared" si="35"/>
        <v>311431234.30914098</v>
      </c>
      <c r="W185" s="23">
        <f t="shared" si="36"/>
        <v>117272752.38294569</v>
      </c>
      <c r="X185" s="23">
        <f t="shared" si="37"/>
        <v>445227474.57059968</v>
      </c>
      <c r="Y185" s="23">
        <f t="shared" si="38"/>
        <v>712363959.31295955</v>
      </c>
      <c r="Z185" s="23">
        <f t="shared" si="39"/>
        <v>4136961974584.6089</v>
      </c>
      <c r="AA185" s="23">
        <f t="shared" si="40"/>
        <v>4016467936489.9116</v>
      </c>
      <c r="AB185" s="32">
        <f t="shared" si="41"/>
        <v>7.7538583460299757E-5</v>
      </c>
    </row>
    <row r="186" spans="1:28" ht="41.4">
      <c r="A186" t="s">
        <v>262</v>
      </c>
      <c r="B186" s="14" t="s">
        <v>264</v>
      </c>
      <c r="C186">
        <v>2027</v>
      </c>
      <c r="D186" s="10">
        <v>451.13422736125602</v>
      </c>
      <c r="E186" s="10">
        <v>6470.1572064299698</v>
      </c>
      <c r="F186" s="10">
        <v>14908.1268548478</v>
      </c>
      <c r="G186" s="10">
        <v>76251.321038748298</v>
      </c>
      <c r="H186" s="10">
        <v>289986522</v>
      </c>
      <c r="I186" s="10">
        <v>37.6736</v>
      </c>
      <c r="J186" s="23">
        <f>Calculation_Assumptions!$B$25*G186*(F186/G186)^Calculation_Assumptions!$B$26</f>
        <v>1054704.7839969601</v>
      </c>
      <c r="K186" s="23">
        <f>Calculation_Assumptions!$B$27*F186</f>
        <v>298162.53709695599</v>
      </c>
      <c r="L186" s="23">
        <f t="shared" si="28"/>
        <v>1054704.7839969601</v>
      </c>
      <c r="M186" s="23">
        <f t="shared" si="29"/>
        <v>70.746968701436359</v>
      </c>
      <c r="N186" s="23">
        <f>Calculation_Assumptions!$B$28*F186</f>
        <v>1490812.68548478</v>
      </c>
      <c r="O186" s="23">
        <f>Calculation_Assumptions!$B$29*F186</f>
        <v>2385300.2967756479</v>
      </c>
      <c r="P186" s="23">
        <f t="shared" si="30"/>
        <v>27995.858744504378</v>
      </c>
      <c r="Q186" s="23">
        <f t="shared" si="31"/>
        <v>475813427.82268906</v>
      </c>
      <c r="R186" s="23">
        <f t="shared" si="32"/>
        <v>181137607.2059505</v>
      </c>
      <c r="S186" s="23">
        <f t="shared" si="33"/>
        <v>672556629.00653541</v>
      </c>
      <c r="T186" s="23">
        <f t="shared" si="34"/>
        <v>1076090606.4104567</v>
      </c>
      <c r="U186" s="21">
        <f>1/(1+Calculation_Assumptions!$B$22)^(C186-Calculation_Assumptions!$B$21)</f>
        <v>0.94259590913375435</v>
      </c>
      <c r="V186" s="23">
        <f t="shared" si="35"/>
        <v>448499790.57657558</v>
      </c>
      <c r="W186" s="23">
        <f t="shared" si="36"/>
        <v>170739567.54260582</v>
      </c>
      <c r="X186" s="23">
        <f t="shared" si="37"/>
        <v>633949127.16234839</v>
      </c>
      <c r="Y186" s="23">
        <f t="shared" si="38"/>
        <v>1014318603.4597574</v>
      </c>
      <c r="Z186" s="23">
        <f t="shared" si="39"/>
        <v>4323155856172.1123</v>
      </c>
      <c r="AA186" s="23">
        <f t="shared" si="40"/>
        <v>4074989024575.4663</v>
      </c>
      <c r="AB186" s="32">
        <f t="shared" si="41"/>
        <v>1.100615947360252E-4</v>
      </c>
    </row>
    <row r="187" spans="1:28" ht="41.4">
      <c r="A187" t="s">
        <v>262</v>
      </c>
      <c r="B187" s="14" t="s">
        <v>264</v>
      </c>
      <c r="C187">
        <v>2028</v>
      </c>
      <c r="D187" s="10">
        <v>577.40387638942798</v>
      </c>
      <c r="E187" s="10">
        <v>8347.4982956881395</v>
      </c>
      <c r="F187" s="10">
        <v>15466.2973673947</v>
      </c>
      <c r="G187" s="10">
        <v>77331.315326552096</v>
      </c>
      <c r="H187" s="10">
        <v>292016778.5</v>
      </c>
      <c r="I187" s="10">
        <v>36.834000000000003</v>
      </c>
      <c r="J187" s="23">
        <f>Calculation_Assumptions!$B$25*G187*(F187/G187)^Calculation_Assumptions!$B$26</f>
        <v>1106679.3799897758</v>
      </c>
      <c r="K187" s="23">
        <f>Calculation_Assumptions!$B$27*F187</f>
        <v>309325.94734789402</v>
      </c>
      <c r="L187" s="23">
        <f t="shared" si="28"/>
        <v>1106679.3799897758</v>
      </c>
      <c r="M187" s="23">
        <f t="shared" si="29"/>
        <v>71.554254628701486</v>
      </c>
      <c r="N187" s="23">
        <f>Calculation_Assumptions!$B$28*F187</f>
        <v>1546629.7367394699</v>
      </c>
      <c r="O187" s="23">
        <f>Calculation_Assumptions!$B$29*F187</f>
        <v>2474607.5787831522</v>
      </c>
      <c r="P187" s="23">
        <f t="shared" si="30"/>
        <v>30045.050225057712</v>
      </c>
      <c r="Q187" s="23">
        <f t="shared" si="31"/>
        <v>639000963.92634535</v>
      </c>
      <c r="R187" s="23">
        <f t="shared" si="32"/>
        <v>250801005.54753381</v>
      </c>
      <c r="S187" s="23">
        <f t="shared" si="33"/>
        <v>893030005.33253038</v>
      </c>
      <c r="T187" s="23">
        <f t="shared" si="34"/>
        <v>1428848008.5320489</v>
      </c>
      <c r="U187" s="21">
        <f>1/(1+Calculation_Assumptions!$B$22)^(C187-Calculation_Assumptions!$B$21)</f>
        <v>0.91514165935315961</v>
      </c>
      <c r="V187" s="23">
        <f t="shared" si="35"/>
        <v>584776402.45582414</v>
      </c>
      <c r="W187" s="23">
        <f t="shared" si="36"/>
        <v>229518448.38421109</v>
      </c>
      <c r="X187" s="23">
        <f t="shared" si="37"/>
        <v>817248960.93217278</v>
      </c>
      <c r="Y187" s="23">
        <f t="shared" si="38"/>
        <v>1307598337.4914768</v>
      </c>
      <c r="Z187" s="23">
        <f t="shared" si="39"/>
        <v>4516418332549.6309</v>
      </c>
      <c r="AA187" s="23">
        <f t="shared" si="40"/>
        <v>4133162567182.4995</v>
      </c>
      <c r="AB187" s="32">
        <f t="shared" si="41"/>
        <v>1.4148400721011452E-4</v>
      </c>
    </row>
    <row r="188" spans="1:28" ht="41.4">
      <c r="A188" t="s">
        <v>262</v>
      </c>
      <c r="B188" s="14" t="s">
        <v>264</v>
      </c>
      <c r="C188">
        <v>2029</v>
      </c>
      <c r="D188" s="10">
        <v>700.91794837279201</v>
      </c>
      <c r="E188" s="10">
        <v>10183.0398117679</v>
      </c>
      <c r="F188" s="10">
        <v>16045.366167440099</v>
      </c>
      <c r="G188" s="10">
        <v>78426.606236706895</v>
      </c>
      <c r="H188" s="10">
        <v>293978109</v>
      </c>
      <c r="I188" s="10">
        <v>36.911799999999999</v>
      </c>
      <c r="J188" s="23">
        <f>Calculation_Assumptions!$B$25*G188*(F188/G188)^Calculation_Assumptions!$B$26</f>
        <v>1161215.2221906323</v>
      </c>
      <c r="K188" s="23">
        <f>Calculation_Assumptions!$B$27*F188</f>
        <v>320907.32334880199</v>
      </c>
      <c r="L188" s="23">
        <f t="shared" si="28"/>
        <v>1161215.2221906323</v>
      </c>
      <c r="M188" s="23">
        <f t="shared" si="29"/>
        <v>72.370752407446872</v>
      </c>
      <c r="N188" s="23">
        <f>Calculation_Assumptions!$B$28*F188</f>
        <v>1604536.61674401</v>
      </c>
      <c r="O188" s="23">
        <f>Calculation_Assumptions!$B$29*F188</f>
        <v>2567258.5867904159</v>
      </c>
      <c r="P188" s="23">
        <f t="shared" si="30"/>
        <v>31459.187094388035</v>
      </c>
      <c r="Q188" s="23">
        <f t="shared" si="31"/>
        <v>813916591.15711379</v>
      </c>
      <c r="R188" s="23">
        <f t="shared" si="32"/>
        <v>320350154.62800825</v>
      </c>
      <c r="S188" s="23">
        <f t="shared" si="33"/>
        <v>1124648513.4972324</v>
      </c>
      <c r="T188" s="23">
        <f t="shared" si="34"/>
        <v>1799437621.5955718</v>
      </c>
      <c r="U188" s="21">
        <f>1/(1+Calculation_Assumptions!$B$22)^(C188-Calculation_Assumptions!$B$21)</f>
        <v>0.888487047915689</v>
      </c>
      <c r="V188" s="23">
        <f t="shared" si="35"/>
        <v>723154349.32678485</v>
      </c>
      <c r="W188" s="23">
        <f t="shared" si="36"/>
        <v>284626963.18477356</v>
      </c>
      <c r="X188" s="23">
        <f t="shared" si="37"/>
        <v>999235637.69992399</v>
      </c>
      <c r="Y188" s="23">
        <f t="shared" si="38"/>
        <v>1598777020.3198781</v>
      </c>
      <c r="Z188" s="23">
        <f t="shared" si="39"/>
        <v>4716986404116.6182</v>
      </c>
      <c r="AA188" s="23">
        <f t="shared" si="40"/>
        <v>4190981325252.0151</v>
      </c>
      <c r="AB188" s="32">
        <f t="shared" si="41"/>
        <v>1.7255012447074065E-4</v>
      </c>
    </row>
    <row r="189" spans="1:28" ht="41.4">
      <c r="A189" t="s">
        <v>262</v>
      </c>
      <c r="B189" s="14" t="s">
        <v>264</v>
      </c>
      <c r="C189">
        <v>2030</v>
      </c>
      <c r="D189" s="10">
        <v>814.984435533858</v>
      </c>
      <c r="E189" s="10">
        <v>11943.052673373701</v>
      </c>
      <c r="F189" s="10">
        <v>16646.115701226699</v>
      </c>
      <c r="G189" s="10">
        <v>79537.410424669099</v>
      </c>
      <c r="H189" s="10">
        <v>295876648</v>
      </c>
      <c r="I189" s="10">
        <v>36.992699999999999</v>
      </c>
      <c r="J189" s="23">
        <f>Calculation_Assumptions!$B$25*G189*(F189/G189)^Calculation_Assumptions!$B$26</f>
        <v>1218438.5257631587</v>
      </c>
      <c r="K189" s="23">
        <f>Calculation_Assumptions!$B$27*F189</f>
        <v>332922.31402453396</v>
      </c>
      <c r="L189" s="23">
        <f t="shared" si="28"/>
        <v>1218438.5257631587</v>
      </c>
      <c r="M189" s="23">
        <f t="shared" si="29"/>
        <v>73.196567153102777</v>
      </c>
      <c r="N189" s="23">
        <f>Calculation_Assumptions!$B$28*F189</f>
        <v>1664611.5701226699</v>
      </c>
      <c r="O189" s="23">
        <f>Calculation_Assumptions!$B$29*F189</f>
        <v>2663378.5121962717</v>
      </c>
      <c r="P189" s="23">
        <f t="shared" si="30"/>
        <v>32937.269400804988</v>
      </c>
      <c r="Q189" s="23">
        <f t="shared" si="31"/>
        <v>993008434.15179396</v>
      </c>
      <c r="R189" s="23">
        <f t="shared" si="32"/>
        <v>393371543.3709138</v>
      </c>
      <c r="S189" s="23">
        <f t="shared" si="33"/>
        <v>1356632520.8595533</v>
      </c>
      <c r="T189" s="23">
        <f t="shared" si="34"/>
        <v>2170612033.3752851</v>
      </c>
      <c r="U189" s="21">
        <f>1/(1+Calculation_Assumptions!$B$22)^(C189-Calculation_Assumptions!$B$21)</f>
        <v>0.86260878438416411</v>
      </c>
      <c r="V189" s="23">
        <f t="shared" si="35"/>
        <v>856577798.26690125</v>
      </c>
      <c r="W189" s="23">
        <f t="shared" si="36"/>
        <v>339325748.83850646</v>
      </c>
      <c r="X189" s="23">
        <f t="shared" si="37"/>
        <v>1170243129.6746836</v>
      </c>
      <c r="Y189" s="23">
        <f t="shared" si="38"/>
        <v>1872389007.4794934</v>
      </c>
      <c r="Z189" s="23">
        <f t="shared" si="39"/>
        <v>4925196915899.125</v>
      </c>
      <c r="AA189" s="23">
        <f t="shared" si="40"/>
        <v>4248518124476.3784</v>
      </c>
      <c r="AB189" s="32">
        <f t="shared" si="41"/>
        <v>2.0161801672258909E-4</v>
      </c>
    </row>
    <row r="190" spans="1:28" ht="41.4">
      <c r="A190" t="s">
        <v>262</v>
      </c>
      <c r="B190" s="14" t="s">
        <v>264</v>
      </c>
      <c r="C190">
        <v>2031</v>
      </c>
      <c r="D190" s="10">
        <v>928.55271483006197</v>
      </c>
      <c r="E190" s="10">
        <v>13695.8990636858</v>
      </c>
      <c r="F190" s="10">
        <v>17161.073466098602</v>
      </c>
      <c r="G190" s="10">
        <v>80420.156798629294</v>
      </c>
      <c r="H190" s="10">
        <v>297719748</v>
      </c>
      <c r="I190" s="10">
        <v>37.089500000000001</v>
      </c>
      <c r="J190" s="23">
        <f>Calculation_Assumptions!$B$25*G190*(F190/G190)^Calculation_Assumptions!$B$26</f>
        <v>1268394.0633523338</v>
      </c>
      <c r="K190" s="23">
        <f>Calculation_Assumptions!$B$27*F190</f>
        <v>343221.46932197205</v>
      </c>
      <c r="L190" s="23">
        <f t="shared" si="28"/>
        <v>1268394.0633523338</v>
      </c>
      <c r="M190" s="23">
        <f t="shared" si="29"/>
        <v>73.911114351792961</v>
      </c>
      <c r="N190" s="23">
        <f>Calculation_Assumptions!$B$28*F190</f>
        <v>1716107.3466098602</v>
      </c>
      <c r="O190" s="23">
        <f>Calculation_Assumptions!$B$29*F190</f>
        <v>2745771.7545757764</v>
      </c>
      <c r="P190" s="23">
        <f t="shared" si="30"/>
        <v>34198.197963098282</v>
      </c>
      <c r="Q190" s="23">
        <f t="shared" si="31"/>
        <v>1177770751.0001433</v>
      </c>
      <c r="R190" s="23">
        <f t="shared" si="32"/>
        <v>468375067.46253937</v>
      </c>
      <c r="S190" s="23">
        <f t="shared" si="33"/>
        <v>1593496135.6343999</v>
      </c>
      <c r="T190" s="23">
        <f t="shared" si="34"/>
        <v>2549593817.0150399</v>
      </c>
      <c r="U190" s="21">
        <f>1/(1+Calculation_Assumptions!$B$22)^(C190-Calculation_Assumptions!$B$21)</f>
        <v>0.83748425668365445</v>
      </c>
      <c r="V190" s="23">
        <f t="shared" si="35"/>
        <v>986364461.94510448</v>
      </c>
      <c r="W190" s="23">
        <f t="shared" si="36"/>
        <v>392256745.22302127</v>
      </c>
      <c r="X190" s="23">
        <f t="shared" si="37"/>
        <v>1334527926.6800511</v>
      </c>
      <c r="Y190" s="23">
        <f t="shared" si="38"/>
        <v>2135244682.688082</v>
      </c>
      <c r="Z190" s="23">
        <f t="shared" si="39"/>
        <v>5109190467736.3623</v>
      </c>
      <c r="AA190" s="23">
        <f t="shared" si="40"/>
        <v>4278866581127.4004</v>
      </c>
      <c r="AB190" s="32">
        <f t="shared" si="41"/>
        <v>2.3052003217291625E-4</v>
      </c>
    </row>
    <row r="191" spans="1:28" ht="41.4">
      <c r="A191" t="s">
        <v>262</v>
      </c>
      <c r="B191" s="14" t="s">
        <v>264</v>
      </c>
      <c r="C191">
        <v>2032</v>
      </c>
      <c r="D191" s="10">
        <v>1037.6378153322701</v>
      </c>
      <c r="E191" s="10">
        <v>15417.168075936899</v>
      </c>
      <c r="F191" s="10">
        <v>17691.9617642167</v>
      </c>
      <c r="G191" s="10">
        <v>81312.700337930903</v>
      </c>
      <c r="H191" s="10">
        <v>299510661.5</v>
      </c>
      <c r="I191" s="10">
        <v>37.190399999999997</v>
      </c>
      <c r="J191" s="23">
        <f>Calculation_Assumptions!$B$25*G191*(F191/G191)^Calculation_Assumptions!$B$26</f>
        <v>1320397.7598621484</v>
      </c>
      <c r="K191" s="23">
        <f>Calculation_Assumptions!$B$27*F191</f>
        <v>353839.23528433399</v>
      </c>
      <c r="L191" s="23">
        <f t="shared" si="28"/>
        <v>1320397.7598621484</v>
      </c>
      <c r="M191" s="23">
        <f t="shared" si="29"/>
        <v>74.632636982787886</v>
      </c>
      <c r="N191" s="23">
        <f>Calculation_Assumptions!$B$28*F191</f>
        <v>1769196.17642167</v>
      </c>
      <c r="O191" s="23">
        <f>Calculation_Assumptions!$B$29*F191</f>
        <v>2830713.8822746719</v>
      </c>
      <c r="P191" s="23">
        <f t="shared" si="30"/>
        <v>35503.725688945226</v>
      </c>
      <c r="Q191" s="23">
        <f t="shared" si="31"/>
        <v>1370094646.9129829</v>
      </c>
      <c r="R191" s="23">
        <f t="shared" si="32"/>
        <v>547366906.26842713</v>
      </c>
      <c r="S191" s="23">
        <f t="shared" si="33"/>
        <v>1835784855.3963871</v>
      </c>
      <c r="T191" s="23">
        <f t="shared" si="34"/>
        <v>2937255768.6342192</v>
      </c>
      <c r="U191" s="21">
        <f>1/(1+Calculation_Assumptions!$B$22)^(C191-Calculation_Assumptions!$B$21)</f>
        <v>0.81309151134335378</v>
      </c>
      <c r="V191" s="23">
        <f t="shared" si="35"/>
        <v>1114012327.141916</v>
      </c>
      <c r="W191" s="23">
        <f t="shared" si="36"/>
        <v>445059385.07713127</v>
      </c>
      <c r="X191" s="23">
        <f t="shared" si="37"/>
        <v>1492661082.5754886</v>
      </c>
      <c r="Y191" s="23">
        <f t="shared" si="38"/>
        <v>2388257732.1207814</v>
      </c>
      <c r="Z191" s="23">
        <f t="shared" si="39"/>
        <v>5298931171233.251</v>
      </c>
      <c r="AA191" s="23">
        <f t="shared" si="40"/>
        <v>4308515954522.4517</v>
      </c>
      <c r="AB191" s="32">
        <f t="shared" si="41"/>
        <v>2.5856056677069707E-4</v>
      </c>
    </row>
    <row r="192" spans="1:28" ht="41.4">
      <c r="A192" t="s">
        <v>262</v>
      </c>
      <c r="B192" s="14" t="s">
        <v>264</v>
      </c>
      <c r="C192">
        <v>2033</v>
      </c>
      <c r="D192" s="10">
        <v>1143.71776836701</v>
      </c>
      <c r="E192" s="10">
        <v>17120.068164839198</v>
      </c>
      <c r="F192" s="10">
        <v>18239.2734163655</v>
      </c>
      <c r="G192" s="10">
        <v>82215.149776465405</v>
      </c>
      <c r="H192" s="10">
        <v>301250984.5</v>
      </c>
      <c r="I192" s="10">
        <v>37.297499999999999</v>
      </c>
      <c r="J192" s="23">
        <f>Calculation_Assumptions!$B$25*G192*(F192/G192)^Calculation_Assumptions!$B$26</f>
        <v>1374533.5890654537</v>
      </c>
      <c r="K192" s="23">
        <f>Calculation_Assumptions!$B$27*F192</f>
        <v>364785.46832730999</v>
      </c>
      <c r="L192" s="23">
        <f t="shared" si="28"/>
        <v>1374533.5890654537</v>
      </c>
      <c r="M192" s="23">
        <f t="shared" si="29"/>
        <v>75.361203140478722</v>
      </c>
      <c r="N192" s="23">
        <f>Calculation_Assumptions!$B$28*F192</f>
        <v>1823927.3416365501</v>
      </c>
      <c r="O192" s="23">
        <f>Calculation_Assumptions!$B$29*F192</f>
        <v>2918283.74661848</v>
      </c>
      <c r="P192" s="23">
        <f t="shared" si="30"/>
        <v>36853.23651894775</v>
      </c>
      <c r="Q192" s="23">
        <f t="shared" si="31"/>
        <v>1572078489.0314374</v>
      </c>
      <c r="R192" s="23">
        <f t="shared" si="32"/>
        <v>630929921.29932678</v>
      </c>
      <c r="S192" s="23">
        <f t="shared" si="33"/>
        <v>2086058108.8401282</v>
      </c>
      <c r="T192" s="23">
        <f t="shared" si="34"/>
        <v>3337692974.1442046</v>
      </c>
      <c r="U192" s="21">
        <f>1/(1+Calculation_Assumptions!$B$22)^(C192-Calculation_Assumptions!$B$21)</f>
        <v>0.78940923431393573</v>
      </c>
      <c r="V192" s="23">
        <f t="shared" si="35"/>
        <v>1241013276.3077159</v>
      </c>
      <c r="W192" s="23">
        <f t="shared" si="36"/>
        <v>498061906.07865328</v>
      </c>
      <c r="X192" s="23">
        <f t="shared" si="37"/>
        <v>1646753534.4338624</v>
      </c>
      <c r="Y192" s="23">
        <f t="shared" si="38"/>
        <v>2634805655.0941796</v>
      </c>
      <c r="Z192" s="23">
        <f t="shared" si="39"/>
        <v>5494599073244.7852</v>
      </c>
      <c r="AA192" s="23">
        <f t="shared" si="40"/>
        <v>4337487247272.2266</v>
      </c>
      <c r="AB192" s="32">
        <f t="shared" si="41"/>
        <v>2.8611341211162489E-4</v>
      </c>
    </row>
    <row r="193" spans="1:28" ht="41.4">
      <c r="A193" t="s">
        <v>262</v>
      </c>
      <c r="B193" s="14" t="s">
        <v>264</v>
      </c>
      <c r="C193">
        <v>2034</v>
      </c>
      <c r="D193" s="10">
        <v>1246.9065878265901</v>
      </c>
      <c r="E193" s="10">
        <v>18821.6135719862</v>
      </c>
      <c r="F193" s="10">
        <v>18803.5164890413</v>
      </c>
      <c r="G193" s="10">
        <v>83127.615054908398</v>
      </c>
      <c r="H193" s="10">
        <v>302938573</v>
      </c>
      <c r="I193" s="10">
        <v>37.406399999999998</v>
      </c>
      <c r="J193" s="23">
        <f>Calculation_Assumptions!$B$25*G193*(F193/G193)^Calculation_Assumptions!$B$26</f>
        <v>1430888.9676292725</v>
      </c>
      <c r="K193" s="23">
        <f>Calculation_Assumptions!$B$27*F193</f>
        <v>376070.329780826</v>
      </c>
      <c r="L193" s="23">
        <f t="shared" si="28"/>
        <v>1430888.9676292725</v>
      </c>
      <c r="M193" s="23">
        <f t="shared" si="29"/>
        <v>76.096881583994957</v>
      </c>
      <c r="N193" s="23">
        <f>Calculation_Assumptions!$B$28*F193</f>
        <v>1880351.6489041299</v>
      </c>
      <c r="O193" s="23">
        <f>Calculation_Assumptions!$B$29*F193</f>
        <v>3008562.638246608</v>
      </c>
      <c r="P193" s="23">
        <f t="shared" si="30"/>
        <v>38252.517420261574</v>
      </c>
      <c r="Q193" s="23">
        <f t="shared" si="31"/>
        <v>1784184880.1853282</v>
      </c>
      <c r="R193" s="23">
        <f t="shared" si="32"/>
        <v>719974101.03983378</v>
      </c>
      <c r="S193" s="23">
        <f t="shared" si="33"/>
        <v>2344622858.449151</v>
      </c>
      <c r="T193" s="23">
        <f t="shared" si="34"/>
        <v>3751396573.5186419</v>
      </c>
      <c r="U193" s="21">
        <f>1/(1+Calculation_Assumptions!$B$22)^(C193-Calculation_Assumptions!$B$21)</f>
        <v>0.76641673234362695</v>
      </c>
      <c r="V193" s="23">
        <f t="shared" si="35"/>
        <v>1367429145.7685449</v>
      </c>
      <c r="W193" s="23">
        <f t="shared" si="36"/>
        <v>551800197.89098966</v>
      </c>
      <c r="X193" s="23">
        <f t="shared" si="37"/>
        <v>1796958189.7507725</v>
      </c>
      <c r="Y193" s="23">
        <f t="shared" si="38"/>
        <v>2875133103.6012363</v>
      </c>
      <c r="Z193" s="23">
        <f t="shared" si="39"/>
        <v>5696310452572.1416</v>
      </c>
      <c r="AA193" s="23">
        <f t="shared" si="40"/>
        <v>4365747643475.1875</v>
      </c>
      <c r="AB193" s="32">
        <f t="shared" si="41"/>
        <v>3.132176335964428E-4</v>
      </c>
    </row>
    <row r="194" spans="1:28" ht="41.4">
      <c r="A194" t="s">
        <v>262</v>
      </c>
      <c r="B194" s="14" t="s">
        <v>264</v>
      </c>
      <c r="C194">
        <v>2035</v>
      </c>
      <c r="D194" s="10">
        <v>1350.4711093722999</v>
      </c>
      <c r="E194" s="10">
        <v>20530.402783545102</v>
      </c>
      <c r="F194" s="10">
        <v>19385.2147660882</v>
      </c>
      <c r="G194" s="10">
        <v>84050.207334112507</v>
      </c>
      <c r="H194" s="10">
        <v>304566622</v>
      </c>
      <c r="I194" s="10">
        <v>37.517899999999997</v>
      </c>
      <c r="J194" s="23">
        <f>Calculation_Assumptions!$B$25*G194*(F194/G194)^Calculation_Assumptions!$B$26</f>
        <v>1489554.8962722896</v>
      </c>
      <c r="K194" s="23">
        <f>Calculation_Assumptions!$B$27*F194</f>
        <v>387704.29532176402</v>
      </c>
      <c r="L194" s="23">
        <f t="shared" ref="L194:L235" si="42">MAX(J194,K194)</f>
        <v>1489554.8962722896</v>
      </c>
      <c r="M194" s="23">
        <f t="shared" ref="M194:M235" si="43">IF(F194=0,"",L194/F194)</f>
        <v>76.839741743695484</v>
      </c>
      <c r="N194" s="23">
        <f>Calculation_Assumptions!$B$28*F194</f>
        <v>1938521.47660882</v>
      </c>
      <c r="O194" s="23">
        <f>Calculation_Assumptions!$B$29*F194</f>
        <v>3101634.3625741121</v>
      </c>
      <c r="P194" s="23">
        <f t="shared" ref="P194:P235" si="44">IF(I194=0,"",L194/I194)</f>
        <v>39702.512567928636</v>
      </c>
      <c r="Q194" s="23">
        <f t="shared" ref="Q194:Q235" si="45">L194*D194</f>
        <v>2011600853.2397799</v>
      </c>
      <c r="R194" s="23">
        <f t="shared" ref="R194:R235" si="46">P194*E194</f>
        <v>815108574.5383364</v>
      </c>
      <c r="S194" s="23">
        <f t="shared" ref="S194:S235" si="47">N194*D194</f>
        <v>2617917249.0579419</v>
      </c>
      <c r="T194" s="23">
        <f t="shared" ref="T194:T235" si="48">O194*D194</f>
        <v>4188667598.4927077</v>
      </c>
      <c r="U194" s="21">
        <f>1/(1+Calculation_Assumptions!$B$22)^(C194-Calculation_Assumptions!$B$21)</f>
        <v>0.74409391489672516</v>
      </c>
      <c r="V194" s="23">
        <f t="shared" ref="V194:V235" si="49">Q194*U194</f>
        <v>1496819954.0967805</v>
      </c>
      <c r="W194" s="23">
        <f t="shared" ref="W194:W235" si="50">R194*U194</f>
        <v>606517330.29411983</v>
      </c>
      <c r="X194" s="23">
        <f t="shared" ref="X194:X235" si="51">S194*U194</f>
        <v>1947976294.7271891</v>
      </c>
      <c r="Y194" s="23">
        <f t="shared" ref="Y194:Y235" si="52">T194*U194</f>
        <v>3116762071.5635028</v>
      </c>
      <c r="Z194" s="23">
        <f t="shared" ref="Z194:Z235" si="53">H194*F194</f>
        <v>5904089378052.0029</v>
      </c>
      <c r="AA194" s="23">
        <f t="shared" ref="AA194:AA235" si="54">Z194*U194</f>
        <v>4393196979214.8862</v>
      </c>
      <c r="AB194" s="32">
        <f t="shared" ref="AB194:AB235" si="55">IF(Z194=0,"",Q194/Z194)</f>
        <v>3.4071314379449457E-4</v>
      </c>
    </row>
    <row r="195" spans="1:28" ht="41.4">
      <c r="A195" t="s">
        <v>262</v>
      </c>
      <c r="B195" s="14" t="s">
        <v>264</v>
      </c>
      <c r="C195">
        <v>2036</v>
      </c>
      <c r="D195" s="10">
        <v>1452.10706045247</v>
      </c>
      <c r="E195" s="10">
        <v>22238.4535467102</v>
      </c>
      <c r="F195" s="10">
        <v>19931.358148438001</v>
      </c>
      <c r="G195" s="10">
        <v>84847.856806891301</v>
      </c>
      <c r="H195" s="10">
        <v>306135098</v>
      </c>
      <c r="I195" s="10">
        <v>37.6267</v>
      </c>
      <c r="J195" s="23">
        <f>Calculation_Assumptions!$B$25*G195*(F195/G195)^Calculation_Assumptions!$B$26</f>
        <v>1545627.6698162202</v>
      </c>
      <c r="K195" s="23">
        <f>Calculation_Assumptions!$B$27*F195</f>
        <v>398627.16296876001</v>
      </c>
      <c r="L195" s="23">
        <f t="shared" si="42"/>
        <v>1545627.6698162202</v>
      </c>
      <c r="M195" s="23">
        <f t="shared" si="43"/>
        <v>77.547533806036668</v>
      </c>
      <c r="N195" s="23">
        <f>Calculation_Assumptions!$B$28*F195</f>
        <v>1993135.8148438002</v>
      </c>
      <c r="O195" s="23">
        <f>Calculation_Assumptions!$B$29*F195</f>
        <v>3189017.3037500801</v>
      </c>
      <c r="P195" s="23">
        <f t="shared" si="44"/>
        <v>41077.949164189798</v>
      </c>
      <c r="Q195" s="23">
        <f t="shared" si="45"/>
        <v>2244416852.1708326</v>
      </c>
      <c r="R195" s="23">
        <f t="shared" si="46"/>
        <v>913510064.28195786</v>
      </c>
      <c r="S195" s="23">
        <f t="shared" si="47"/>
        <v>2894246589.1753693</v>
      </c>
      <c r="T195" s="23">
        <f t="shared" si="48"/>
        <v>4630794542.6805906</v>
      </c>
      <c r="U195" s="21">
        <f>1/(1+Calculation_Assumptions!$B$22)^(C195-Calculation_Assumptions!$B$21)</f>
        <v>0.72242127659876232</v>
      </c>
      <c r="V195" s="23">
        <f t="shared" si="49"/>
        <v>1621414487.5650284</v>
      </c>
      <c r="W195" s="23">
        <f t="shared" si="50"/>
        <v>659939106.82438946</v>
      </c>
      <c r="X195" s="23">
        <f t="shared" si="51"/>
        <v>2090865315.7436838</v>
      </c>
      <c r="Y195" s="23">
        <f t="shared" si="52"/>
        <v>3345384505.1898942</v>
      </c>
      <c r="Z195" s="23">
        <f t="shared" si="53"/>
        <v>6101688280045.166</v>
      </c>
      <c r="AA195" s="23">
        <f t="shared" si="54"/>
        <v>4407989436677.9355</v>
      </c>
      <c r="AB195" s="32">
        <f t="shared" si="55"/>
        <v>3.6783538410359746E-4</v>
      </c>
    </row>
    <row r="196" spans="1:28" ht="41.4">
      <c r="A196" t="s">
        <v>262</v>
      </c>
      <c r="B196" s="14" t="s">
        <v>264</v>
      </c>
      <c r="C196">
        <v>2037</v>
      </c>
      <c r="D196" s="10">
        <v>1551.3851293693201</v>
      </c>
      <c r="E196" s="10">
        <v>23936.987161216999</v>
      </c>
      <c r="F196" s="10">
        <v>20492.888133292901</v>
      </c>
      <c r="G196" s="10">
        <v>85653.076096588004</v>
      </c>
      <c r="H196" s="10">
        <v>307646417.5</v>
      </c>
      <c r="I196" s="10">
        <v>37.736899999999999</v>
      </c>
      <c r="J196" s="23">
        <f>Calculation_Assumptions!$B$25*G196*(F196/G196)^Calculation_Assumptions!$B$26</f>
        <v>1603811.2456815364</v>
      </c>
      <c r="K196" s="23">
        <f>Calculation_Assumptions!$B$27*F196</f>
        <v>409857.76266585803</v>
      </c>
      <c r="L196" s="23">
        <f t="shared" si="42"/>
        <v>1603811.2456815364</v>
      </c>
      <c r="M196" s="23">
        <f t="shared" si="43"/>
        <v>78.261845536353292</v>
      </c>
      <c r="N196" s="23">
        <f>Calculation_Assumptions!$B$28*F196</f>
        <v>2049288.8133292901</v>
      </c>
      <c r="O196" s="23">
        <f>Calculation_Assumptions!$B$29*F196</f>
        <v>3278862.1013268642</v>
      </c>
      <c r="P196" s="23">
        <f t="shared" si="44"/>
        <v>42499.814390729931</v>
      </c>
      <c r="Q196" s="23">
        <f t="shared" si="45"/>
        <v>2488128916.8656206</v>
      </c>
      <c r="R196" s="23">
        <f t="shared" si="46"/>
        <v>1017317511.4250078</v>
      </c>
      <c r="S196" s="23">
        <f t="shared" si="47"/>
        <v>3179236190.7819614</v>
      </c>
      <c r="T196" s="23">
        <f t="shared" si="48"/>
        <v>5086777905.2511377</v>
      </c>
      <c r="U196" s="21">
        <f>1/(1+Calculation_Assumptions!$B$22)^(C196-Calculation_Assumptions!$B$21)</f>
        <v>0.70137988019297326</v>
      </c>
      <c r="V196" s="23">
        <f t="shared" si="49"/>
        <v>1745123561.6158812</v>
      </c>
      <c r="W196" s="23">
        <f t="shared" si="50"/>
        <v>713526034.28148568</v>
      </c>
      <c r="X196" s="23">
        <f t="shared" si="51"/>
        <v>2229852298.5958166</v>
      </c>
      <c r="Y196" s="23">
        <f t="shared" si="52"/>
        <v>3567763677.7533064</v>
      </c>
      <c r="Z196" s="23">
        <f t="shared" si="53"/>
        <v>6304563618435.8232</v>
      </c>
      <c r="AA196" s="23">
        <f t="shared" si="54"/>
        <v>4421894075367.4961</v>
      </c>
      <c r="AB196" s="32">
        <f t="shared" si="55"/>
        <v>3.946552160390335E-4</v>
      </c>
    </row>
    <row r="197" spans="1:28" ht="41.4">
      <c r="A197" t="s">
        <v>262</v>
      </c>
      <c r="B197" s="14" t="s">
        <v>264</v>
      </c>
      <c r="C197">
        <v>2038</v>
      </c>
      <c r="D197" s="10">
        <v>1648.48493137628</v>
      </c>
      <c r="E197" s="10">
        <v>25626.4230281942</v>
      </c>
      <c r="F197" s="10">
        <v>21070.238210363499</v>
      </c>
      <c r="G197" s="10">
        <v>86465.937041936297</v>
      </c>
      <c r="H197" s="10">
        <v>309096448</v>
      </c>
      <c r="I197" s="10">
        <v>37.849600000000002</v>
      </c>
      <c r="J197" s="23">
        <f>Calculation_Assumptions!$B$25*G197*(F197/G197)^Calculation_Assumptions!$B$26</f>
        <v>1664185.0828669602</v>
      </c>
      <c r="K197" s="23">
        <f>Calculation_Assumptions!$B$27*F197</f>
        <v>421404.76420727</v>
      </c>
      <c r="L197" s="23">
        <f t="shared" si="42"/>
        <v>1664185.0828669602</v>
      </c>
      <c r="M197" s="23">
        <f t="shared" si="43"/>
        <v>78.9827369891064</v>
      </c>
      <c r="N197" s="23">
        <f>Calculation_Assumptions!$B$28*F197</f>
        <v>2107023.82103635</v>
      </c>
      <c r="O197" s="23">
        <f>Calculation_Assumptions!$B$29*F197</f>
        <v>3371238.11365816</v>
      </c>
      <c r="P197" s="23">
        <f t="shared" si="44"/>
        <v>43968.366452141112</v>
      </c>
      <c r="Q197" s="23">
        <f t="shared" si="45"/>
        <v>2743384032.1273699</v>
      </c>
      <c r="R197" s="23">
        <f t="shared" si="46"/>
        <v>1126751958.5612304</v>
      </c>
      <c r="S197" s="23">
        <f t="shared" si="47"/>
        <v>3473397019.0292945</v>
      </c>
      <c r="T197" s="23">
        <f t="shared" si="48"/>
        <v>5557435230.4468718</v>
      </c>
      <c r="U197" s="21">
        <f>1/(1+Calculation_Assumptions!$B$22)^(C197-Calculation_Assumptions!$B$21)</f>
        <v>0.68095133999317792</v>
      </c>
      <c r="V197" s="23">
        <f t="shared" si="49"/>
        <v>1868111032.79302</v>
      </c>
      <c r="W197" s="23">
        <f t="shared" si="50"/>
        <v>767263256.0222075</v>
      </c>
      <c r="X197" s="23">
        <f t="shared" si="51"/>
        <v>2365214354.4363079</v>
      </c>
      <c r="Y197" s="23">
        <f t="shared" si="52"/>
        <v>3784342967.098093</v>
      </c>
      <c r="Z197" s="23">
        <f t="shared" si="53"/>
        <v>6512735789337.2344</v>
      </c>
      <c r="AA197" s="23">
        <f t="shared" si="54"/>
        <v>4434856162770.7168</v>
      </c>
      <c r="AB197" s="32">
        <f t="shared" si="55"/>
        <v>4.2123373661478585E-4</v>
      </c>
    </row>
    <row r="198" spans="1:28" ht="41.4">
      <c r="A198" t="s">
        <v>262</v>
      </c>
      <c r="B198" s="14" t="s">
        <v>264</v>
      </c>
      <c r="C198">
        <v>2039</v>
      </c>
      <c r="D198" s="10">
        <v>1744.8787464204299</v>
      </c>
      <c r="E198" s="10">
        <v>27319.528021706399</v>
      </c>
      <c r="F198" s="10">
        <v>21663.854082149101</v>
      </c>
      <c r="G198" s="10">
        <v>87286.512163430903</v>
      </c>
      <c r="H198" s="10">
        <v>310481120</v>
      </c>
      <c r="I198" s="10">
        <v>37.958199999999998</v>
      </c>
      <c r="J198" s="23">
        <f>Calculation_Assumptions!$B$25*G198*(F198/G198)^Calculation_Assumptions!$B$26</f>
        <v>1726831.6315240795</v>
      </c>
      <c r="K198" s="23">
        <f>Calculation_Assumptions!$B$27*F198</f>
        <v>433277.08164298203</v>
      </c>
      <c r="L198" s="23">
        <f t="shared" si="42"/>
        <v>1726831.6315240795</v>
      </c>
      <c r="M198" s="23">
        <f t="shared" si="43"/>
        <v>79.710268771934693</v>
      </c>
      <c r="N198" s="23">
        <f>Calculation_Assumptions!$B$28*F198</f>
        <v>2166385.40821491</v>
      </c>
      <c r="O198" s="23">
        <f>Calculation_Assumptions!$B$29*F198</f>
        <v>3466216.6531438562</v>
      </c>
      <c r="P198" s="23">
        <f t="shared" si="44"/>
        <v>45492.979949630899</v>
      </c>
      <c r="Q198" s="23">
        <f t="shared" si="45"/>
        <v>3013111812.4928818</v>
      </c>
      <c r="R198" s="23">
        <f t="shared" si="46"/>
        <v>1242846740.5248687</v>
      </c>
      <c r="S198" s="23">
        <f t="shared" si="47"/>
        <v>3780079855.3495436</v>
      </c>
      <c r="T198" s="23">
        <f t="shared" si="48"/>
        <v>6048127768.5592699</v>
      </c>
      <c r="U198" s="21">
        <f>1/(1+Calculation_Assumptions!$B$22)^(C198-Calculation_Assumptions!$B$21)</f>
        <v>0.66111780581861923</v>
      </c>
      <c r="V198" s="23">
        <f t="shared" si="49"/>
        <v>1992021870.1614568</v>
      </c>
      <c r="W198" s="23">
        <f t="shared" si="50"/>
        <v>821668110.06462395</v>
      </c>
      <c r="X198" s="23">
        <f t="shared" si="51"/>
        <v>2499078099.7878537</v>
      </c>
      <c r="Y198" s="23">
        <f t="shared" si="52"/>
        <v>3998524959.6605663</v>
      </c>
      <c r="Z198" s="23">
        <f t="shared" si="53"/>
        <v>6726217678942.2246</v>
      </c>
      <c r="AA198" s="23">
        <f t="shared" si="54"/>
        <v>4446822273360.6895</v>
      </c>
      <c r="AB198" s="32">
        <f t="shared" si="55"/>
        <v>4.4796525422096187E-4</v>
      </c>
    </row>
    <row r="199" spans="1:28" ht="41.4">
      <c r="A199" t="s">
        <v>262</v>
      </c>
      <c r="B199" s="14" t="s">
        <v>264</v>
      </c>
      <c r="C199">
        <v>2040</v>
      </c>
      <c r="D199" s="10">
        <v>1839.9126671049401</v>
      </c>
      <c r="E199" s="10">
        <v>29005.418887543801</v>
      </c>
      <c r="F199" s="10">
        <v>22274.194008011302</v>
      </c>
      <c r="G199" s="10">
        <v>88114.874669796802</v>
      </c>
      <c r="H199" s="10">
        <v>311797395.5</v>
      </c>
      <c r="I199" s="10">
        <v>38.0715</v>
      </c>
      <c r="J199" s="23">
        <f>Calculation_Assumptions!$B$25*G199*(F199/G199)^Calculation_Assumptions!$B$26</f>
        <v>1791836.4455562858</v>
      </c>
      <c r="K199" s="23">
        <f>Calculation_Assumptions!$B$27*F199</f>
        <v>445483.88016022602</v>
      </c>
      <c r="L199" s="23">
        <f t="shared" si="42"/>
        <v>1791836.4455562858</v>
      </c>
      <c r="M199" s="23">
        <f t="shared" si="43"/>
        <v>80.444502050750771</v>
      </c>
      <c r="N199" s="23">
        <f>Calculation_Assumptions!$B$28*F199</f>
        <v>2227419.4008011301</v>
      </c>
      <c r="O199" s="23">
        <f>Calculation_Assumptions!$B$29*F199</f>
        <v>3563871.0412818082</v>
      </c>
      <c r="P199" s="23">
        <f t="shared" si="44"/>
        <v>47065.034095223091</v>
      </c>
      <c r="Q199" s="23">
        <f t="shared" si="45"/>
        <v>3296822573.5593014</v>
      </c>
      <c r="R199" s="23">
        <f t="shared" si="46"/>
        <v>1365141028.8884768</v>
      </c>
      <c r="S199" s="23">
        <f t="shared" si="47"/>
        <v>4098257170.4892945</v>
      </c>
      <c r="T199" s="23">
        <f t="shared" si="48"/>
        <v>6557211472.7828712</v>
      </c>
      <c r="U199" s="21">
        <f>1/(1+Calculation_Assumptions!$B$22)^(C199-Calculation_Assumptions!$B$21)</f>
        <v>0.64186194739671765</v>
      </c>
      <c r="V199" s="23">
        <f t="shared" si="49"/>
        <v>2116104957.2862315</v>
      </c>
      <c r="W199" s="23">
        <f t="shared" si="50"/>
        <v>876232079.27351654</v>
      </c>
      <c r="X199" s="23">
        <f t="shared" si="51"/>
        <v>2630515328.3828206</v>
      </c>
      <c r="Y199" s="23">
        <f t="shared" si="52"/>
        <v>4208824525.4125128</v>
      </c>
      <c r="Z199" s="23">
        <f t="shared" si="53"/>
        <v>6945035678559.6299</v>
      </c>
      <c r="AA199" s="23">
        <f t="shared" si="54"/>
        <v>4457754125379.9688</v>
      </c>
      <c r="AB199" s="32">
        <f t="shared" si="55"/>
        <v>4.7470203554707269E-4</v>
      </c>
    </row>
    <row r="200" spans="1:28" ht="41.4">
      <c r="A200" t="s">
        <v>262</v>
      </c>
      <c r="B200" s="14" t="s">
        <v>264</v>
      </c>
      <c r="C200">
        <v>2041</v>
      </c>
      <c r="D200" s="10">
        <v>1932.04655949381</v>
      </c>
      <c r="E200" s="10">
        <v>30681.273867520998</v>
      </c>
      <c r="F200" s="10">
        <v>22835.781799026801</v>
      </c>
      <c r="G200" s="10">
        <v>88881.561359791202</v>
      </c>
      <c r="H200" s="10">
        <v>313041661</v>
      </c>
      <c r="I200" s="10">
        <v>37.258299999999998</v>
      </c>
      <c r="J200" s="23">
        <f>Calculation_Assumptions!$B$25*G200*(F200/G200)^Calculation_Assumptions!$B$26</f>
        <v>1851987.1625359422</v>
      </c>
      <c r="K200" s="23">
        <f>Calculation_Assumptions!$B$27*F200</f>
        <v>456715.635980536</v>
      </c>
      <c r="L200" s="23">
        <f t="shared" si="42"/>
        <v>1851987.1625359422</v>
      </c>
      <c r="M200" s="23">
        <f t="shared" si="43"/>
        <v>81.100230280483274</v>
      </c>
      <c r="N200" s="23">
        <f>Calculation_Assumptions!$B$28*F200</f>
        <v>2283578.1799026802</v>
      </c>
      <c r="O200" s="23">
        <f>Calculation_Assumptions!$B$29*F200</f>
        <v>3653725.087844288</v>
      </c>
      <c r="P200" s="23">
        <f t="shared" si="44"/>
        <v>49706.700588484775</v>
      </c>
      <c r="Q200" s="23">
        <f t="shared" si="45"/>
        <v>3578125425.6042705</v>
      </c>
      <c r="R200" s="23">
        <f t="shared" si="46"/>
        <v>1525064893.8061686</v>
      </c>
      <c r="S200" s="23">
        <f t="shared" si="47"/>
        <v>4411979365.8161097</v>
      </c>
      <c r="T200" s="23">
        <f t="shared" si="48"/>
        <v>7059166985.3057756</v>
      </c>
      <c r="U200" s="21">
        <f>1/(1+Calculation_Assumptions!$B$22)^(C200-Calculation_Assumptions!$B$21)</f>
        <v>0.62316693922011435</v>
      </c>
      <c r="V200" s="23">
        <f t="shared" si="49"/>
        <v>2229769469.619482</v>
      </c>
      <c r="W200" s="23">
        <f t="shared" si="50"/>
        <v>950370021.98523879</v>
      </c>
      <c r="X200" s="23">
        <f t="shared" si="51"/>
        <v>2749399677.2979264</v>
      </c>
      <c r="Y200" s="23">
        <f t="shared" si="52"/>
        <v>4399039483.6766825</v>
      </c>
      <c r="Z200" s="23">
        <f t="shared" si="53"/>
        <v>7148551064600.918</v>
      </c>
      <c r="AA200" s="23">
        <f t="shared" si="54"/>
        <v>4454740686786.0439</v>
      </c>
      <c r="AB200" s="32">
        <f t="shared" si="55"/>
        <v>5.0053855575332967E-4</v>
      </c>
    </row>
    <row r="201" spans="1:28" ht="41.4">
      <c r="A201" t="s">
        <v>262</v>
      </c>
      <c r="B201" s="14" t="s">
        <v>264</v>
      </c>
      <c r="C201">
        <v>2042</v>
      </c>
      <c r="D201" s="10">
        <v>2020.85675376987</v>
      </c>
      <c r="E201" s="10">
        <v>32342.283409359799</v>
      </c>
      <c r="F201" s="10">
        <v>23411.5286140188</v>
      </c>
      <c r="G201" s="10">
        <v>89654.918983413998</v>
      </c>
      <c r="H201" s="10">
        <v>314211282.5</v>
      </c>
      <c r="I201" s="10">
        <v>37.373199999999997</v>
      </c>
      <c r="J201" s="23">
        <f>Calculation_Assumptions!$B$25*G201*(F201/G201)^Calculation_Assumptions!$B$26</f>
        <v>1914157.097710504</v>
      </c>
      <c r="K201" s="23">
        <f>Calculation_Assumptions!$B$27*F201</f>
        <v>468230.57228037599</v>
      </c>
      <c r="L201" s="23">
        <f t="shared" si="42"/>
        <v>1914157.097710504</v>
      </c>
      <c r="M201" s="23">
        <f t="shared" si="43"/>
        <v>81.761303555561454</v>
      </c>
      <c r="N201" s="23">
        <f>Calculation_Assumptions!$B$28*F201</f>
        <v>2341152.8614018802</v>
      </c>
      <c r="O201" s="23">
        <f>Calculation_Assumptions!$B$29*F201</f>
        <v>3745844.5782430079</v>
      </c>
      <c r="P201" s="23">
        <f t="shared" si="44"/>
        <v>51217.372280417629</v>
      </c>
      <c r="Q201" s="23">
        <f t="shared" si="45"/>
        <v>3868237298.6848049</v>
      </c>
      <c r="R201" s="23">
        <f t="shared" si="46"/>
        <v>1656486769.7759554</v>
      </c>
      <c r="S201" s="23">
        <f t="shared" si="47"/>
        <v>4731134571.5716457</v>
      </c>
      <c r="T201" s="23">
        <f t="shared" si="48"/>
        <v>7569815314.5146332</v>
      </c>
      <c r="U201" s="21">
        <f>1/(1+Calculation_Assumptions!$B$22)^(C201-Calculation_Assumptions!$B$21)</f>
        <v>0.60501644584477121</v>
      </c>
      <c r="V201" s="23">
        <f t="shared" si="49"/>
        <v>2340347182.1344595</v>
      </c>
      <c r="W201" s="23">
        <f t="shared" si="50"/>
        <v>1002201738.0387343</v>
      </c>
      <c r="X201" s="23">
        <f t="shared" si="51"/>
        <v>2862414223.3056016</v>
      </c>
      <c r="Y201" s="23">
        <f t="shared" si="52"/>
        <v>4579862757.2889624</v>
      </c>
      <c r="Z201" s="23">
        <f t="shared" si="53"/>
        <v>7356166431096.2949</v>
      </c>
      <c r="AA201" s="23">
        <f t="shared" si="54"/>
        <v>4450601669184.4951</v>
      </c>
      <c r="AB201" s="32">
        <f t="shared" si="55"/>
        <v>5.2584961676952141E-4</v>
      </c>
    </row>
    <row r="202" spans="1:28" ht="41.4">
      <c r="A202" t="s">
        <v>262</v>
      </c>
      <c r="B202" s="14" t="s">
        <v>264</v>
      </c>
      <c r="C202">
        <v>2043</v>
      </c>
      <c r="D202" s="10">
        <v>2107.9719726676899</v>
      </c>
      <c r="E202" s="10">
        <v>33993.385543821103</v>
      </c>
      <c r="F202" s="10">
        <v>24001.7914371726</v>
      </c>
      <c r="G202" s="10">
        <v>90435.005584395898</v>
      </c>
      <c r="H202" s="10">
        <v>315304312</v>
      </c>
      <c r="I202" s="10">
        <v>37.491100000000003</v>
      </c>
      <c r="J202" s="23">
        <f>Calculation_Assumptions!$B$25*G202*(F202/G202)^Calculation_Assumptions!$B$26</f>
        <v>1978414.0348458875</v>
      </c>
      <c r="K202" s="23">
        <f>Calculation_Assumptions!$B$27*F202</f>
        <v>480035.82874345197</v>
      </c>
      <c r="L202" s="23">
        <f t="shared" si="42"/>
        <v>1978414.0348458875</v>
      </c>
      <c r="M202" s="23">
        <f t="shared" si="43"/>
        <v>82.427765445117274</v>
      </c>
      <c r="N202" s="23">
        <f>Calculation_Assumptions!$B$28*F202</f>
        <v>2400179.1437172601</v>
      </c>
      <c r="O202" s="23">
        <f>Calculation_Assumptions!$B$29*F202</f>
        <v>3840286.6299476158</v>
      </c>
      <c r="P202" s="23">
        <f t="shared" si="44"/>
        <v>52770.23173088779</v>
      </c>
      <c r="Q202" s="23">
        <f t="shared" si="45"/>
        <v>4170441335.787529</v>
      </c>
      <c r="R202" s="23">
        <f t="shared" si="46"/>
        <v>1793838832.4648507</v>
      </c>
      <c r="S202" s="23">
        <f t="shared" si="47"/>
        <v>5059510364.3375196</v>
      </c>
      <c r="T202" s="23">
        <f t="shared" si="48"/>
        <v>8095216582.9400301</v>
      </c>
      <c r="U202" s="21">
        <f>1/(1+Calculation_Assumptions!$B$22)^(C202-Calculation_Assumptions!$B$21)</f>
        <v>0.5873946076162827</v>
      </c>
      <c r="V202" s="23">
        <f t="shared" si="49"/>
        <v>2449694752.0216417</v>
      </c>
      <c r="W202" s="23">
        <f t="shared" si="50"/>
        <v>1053691257.1225417</v>
      </c>
      <c r="X202" s="23">
        <f t="shared" si="51"/>
        <v>2971929105.1905527</v>
      </c>
      <c r="Y202" s="23">
        <f t="shared" si="52"/>
        <v>4755086568.304884</v>
      </c>
      <c r="Z202" s="23">
        <f t="shared" si="53"/>
        <v>7567868335865.1982</v>
      </c>
      <c r="AA202" s="23">
        <f t="shared" si="54"/>
        <v>4445325051637.2285</v>
      </c>
      <c r="AB202" s="32">
        <f t="shared" si="55"/>
        <v>5.5107213163622546E-4</v>
      </c>
    </row>
    <row r="203" spans="1:28" ht="41.4">
      <c r="A203" t="s">
        <v>262</v>
      </c>
      <c r="B203" s="14" t="s">
        <v>264</v>
      </c>
      <c r="C203">
        <v>2044</v>
      </c>
      <c r="D203" s="10">
        <v>2193.2491702874199</v>
      </c>
      <c r="E203" s="10">
        <v>35634.920776861203</v>
      </c>
      <c r="F203" s="10">
        <v>24606.936253131698</v>
      </c>
      <c r="G203" s="10">
        <v>91221.879711504793</v>
      </c>
      <c r="H203" s="10">
        <v>316318415.5</v>
      </c>
      <c r="I203" s="10">
        <v>37.609900000000003</v>
      </c>
      <c r="J203" s="23">
        <f>Calculation_Assumptions!$B$25*G203*(F203/G203)^Calculation_Assumptions!$B$26</f>
        <v>2044828.0331623689</v>
      </c>
      <c r="K203" s="23">
        <f>Calculation_Assumptions!$B$27*F203</f>
        <v>492138.72506263398</v>
      </c>
      <c r="L203" s="23">
        <f t="shared" si="42"/>
        <v>2044828.0331623689</v>
      </c>
      <c r="M203" s="23">
        <f t="shared" si="43"/>
        <v>83.099659873427996</v>
      </c>
      <c r="N203" s="23">
        <f>Calculation_Assumptions!$B$28*F203</f>
        <v>2460693.6253131698</v>
      </c>
      <c r="O203" s="23">
        <f>Calculation_Assumptions!$B$29*F203</f>
        <v>3937109.8005010718</v>
      </c>
      <c r="P203" s="23">
        <f t="shared" si="44"/>
        <v>54369.408936539818</v>
      </c>
      <c r="Q203" s="23">
        <f t="shared" si="45"/>
        <v>4484817387.113822</v>
      </c>
      <c r="R203" s="23">
        <f t="shared" si="46"/>
        <v>1937449580.138366</v>
      </c>
      <c r="S203" s="23">
        <f t="shared" si="47"/>
        <v>5396914252.0496531</v>
      </c>
      <c r="T203" s="23">
        <f t="shared" si="48"/>
        <v>8635062803.2794456</v>
      </c>
      <c r="U203" s="21">
        <f>1/(1+Calculation_Assumptions!$B$22)^(C203-Calculation_Assumptions!$B$21)</f>
        <v>0.57028602681192497</v>
      </c>
      <c r="V203" s="23">
        <f t="shared" si="49"/>
        <v>2557628688.6741805</v>
      </c>
      <c r="W203" s="23">
        <f t="shared" si="50"/>
        <v>1104900423.2055409</v>
      </c>
      <c r="X203" s="23">
        <f t="shared" si="51"/>
        <v>3077784785.8460484</v>
      </c>
      <c r="Y203" s="23">
        <f t="shared" si="52"/>
        <v>4924455657.3536777</v>
      </c>
      <c r="Z203" s="23">
        <f t="shared" si="53"/>
        <v>7783627085900.126</v>
      </c>
      <c r="AA203" s="23">
        <f t="shared" si="54"/>
        <v>4438893765003.665</v>
      </c>
      <c r="AB203" s="32">
        <f t="shared" si="55"/>
        <v>5.7618605537230485E-4</v>
      </c>
    </row>
    <row r="204" spans="1:28" ht="41.4">
      <c r="A204" t="s">
        <v>262</v>
      </c>
      <c r="B204" s="14" t="s">
        <v>264</v>
      </c>
      <c r="C204">
        <v>2045</v>
      </c>
      <c r="D204" s="10">
        <v>2273.5527636545899</v>
      </c>
      <c r="E204" s="10">
        <v>37245.070789550198</v>
      </c>
      <c r="F204" s="10">
        <v>25227.338273922502</v>
      </c>
      <c r="G204" s="10">
        <v>92015.600422941701</v>
      </c>
      <c r="H204" s="10">
        <v>317249613</v>
      </c>
      <c r="I204" s="10">
        <v>37.724499999999999</v>
      </c>
      <c r="J204" s="23">
        <f>Calculation_Assumptions!$B$25*G204*(F204/G204)^Calculation_Assumptions!$B$26</f>
        <v>2113471.5037201103</v>
      </c>
      <c r="K204" s="23">
        <f>Calculation_Assumptions!$B$27*F204</f>
        <v>504546.76547845005</v>
      </c>
      <c r="L204" s="23">
        <f t="shared" si="42"/>
        <v>2113471.5037201103</v>
      </c>
      <c r="M204" s="23">
        <f t="shared" si="43"/>
        <v>83.777031122811934</v>
      </c>
      <c r="N204" s="23">
        <f>Calculation_Assumptions!$B$28*F204</f>
        <v>2522733.8273922503</v>
      </c>
      <c r="O204" s="23">
        <f>Calculation_Assumptions!$B$29*F204</f>
        <v>4036374.1238276004</v>
      </c>
      <c r="P204" s="23">
        <f t="shared" si="44"/>
        <v>56023.844019671844</v>
      </c>
      <c r="Q204" s="23">
        <f t="shared" si="45"/>
        <v>4805088978.1880789</v>
      </c>
      <c r="R204" s="23">
        <f t="shared" si="46"/>
        <v>2086612036.4153965</v>
      </c>
      <c r="S204" s="23">
        <f t="shared" si="47"/>
        <v>5735568465.2325716</v>
      </c>
      <c r="T204" s="23">
        <f t="shared" si="48"/>
        <v>9176909544.3721142</v>
      </c>
      <c r="U204" s="21">
        <f>1/(1+Calculation_Assumptions!$B$22)^(C204-Calculation_Assumptions!$B$21)</f>
        <v>0.55367575418633497</v>
      </c>
      <c r="V204" s="23">
        <f t="shared" si="49"/>
        <v>2660461263.9307303</v>
      </c>
      <c r="W204" s="23">
        <f t="shared" si="50"/>
        <v>1155306492.956579</v>
      </c>
      <c r="X204" s="23">
        <f t="shared" si="51"/>
        <v>3175645195.675004</v>
      </c>
      <c r="Y204" s="23">
        <f t="shared" si="52"/>
        <v>5081032313.0800056</v>
      </c>
      <c r="Z204" s="23">
        <f t="shared" si="53"/>
        <v>8003363304422.002</v>
      </c>
      <c r="AA204" s="23">
        <f t="shared" si="54"/>
        <v>4431268213603.0898</v>
      </c>
      <c r="AB204" s="32">
        <f t="shared" si="55"/>
        <v>6.0038371312385393E-4</v>
      </c>
    </row>
    <row r="205" spans="1:28" ht="41.4">
      <c r="A205" t="s">
        <v>262</v>
      </c>
      <c r="B205" s="14" t="s">
        <v>264</v>
      </c>
      <c r="C205">
        <v>2046</v>
      </c>
      <c r="D205" s="10">
        <v>2351.6860584307001</v>
      </c>
      <c r="E205" s="10">
        <v>38837.8144401748</v>
      </c>
      <c r="F205" s="10">
        <v>25797.702300703098</v>
      </c>
      <c r="G205" s="10">
        <v>92766.695441781907</v>
      </c>
      <c r="H205" s="10">
        <v>318096573.5</v>
      </c>
      <c r="I205" s="10">
        <v>37.836199999999998</v>
      </c>
      <c r="J205" s="23">
        <f>Calculation_Assumptions!$B$25*G205*(F205/G205)^Calculation_Assumptions!$B$26</f>
        <v>2176684.4748758646</v>
      </c>
      <c r="K205" s="23">
        <f>Calculation_Assumptions!$B$27*F205</f>
        <v>515954.04601406195</v>
      </c>
      <c r="L205" s="23">
        <f t="shared" si="42"/>
        <v>2176684.4748758646</v>
      </c>
      <c r="M205" s="23">
        <f t="shared" si="43"/>
        <v>84.375129595031439</v>
      </c>
      <c r="N205" s="23">
        <f>Calculation_Assumptions!$B$28*F205</f>
        <v>2579770.2300703097</v>
      </c>
      <c r="O205" s="23">
        <f>Calculation_Assumptions!$B$29*F205</f>
        <v>4127632.3681124956</v>
      </c>
      <c r="P205" s="23">
        <f t="shared" si="44"/>
        <v>57529.15131212608</v>
      </c>
      <c r="Q205" s="23">
        <f t="shared" si="45"/>
        <v>5118878533.1681204</v>
      </c>
      <c r="R205" s="23">
        <f t="shared" si="46"/>
        <v>2234306503.5610914</v>
      </c>
      <c r="S205" s="23">
        <f t="shared" si="47"/>
        <v>6066809684.0109072</v>
      </c>
      <c r="T205" s="23">
        <f t="shared" si="48"/>
        <v>9706895494.4174519</v>
      </c>
      <c r="U205" s="21">
        <f>1/(1+Calculation_Assumptions!$B$22)^(C205-Calculation_Assumptions!$B$21)</f>
        <v>0.5375492759090631</v>
      </c>
      <c r="V205" s="23">
        <f t="shared" si="49"/>
        <v>2751649448.9709702</v>
      </c>
      <c r="W205" s="23">
        <f t="shared" si="50"/>
        <v>1201049843.1481752</v>
      </c>
      <c r="X205" s="23">
        <f t="shared" si="51"/>
        <v>3261209152.7181549</v>
      </c>
      <c r="Y205" s="23">
        <f t="shared" si="52"/>
        <v>5217934644.3490486</v>
      </c>
      <c r="Z205" s="23">
        <f t="shared" si="53"/>
        <v>8206160706026.7227</v>
      </c>
      <c r="AA205" s="23">
        <f t="shared" si="54"/>
        <v>4411215745518.0703</v>
      </c>
      <c r="AB205" s="32">
        <f t="shared" si="55"/>
        <v>6.2378482661310083E-4</v>
      </c>
    </row>
    <row r="206" spans="1:28" ht="41.4">
      <c r="A206" t="s">
        <v>262</v>
      </c>
      <c r="B206" s="14" t="s">
        <v>264</v>
      </c>
      <c r="C206">
        <v>2047</v>
      </c>
      <c r="D206" s="10">
        <v>2426.2496905255198</v>
      </c>
      <c r="E206" s="10">
        <v>40403.414922726399</v>
      </c>
      <c r="F206" s="10">
        <v>26380.9616682253</v>
      </c>
      <c r="G206" s="10">
        <v>93523.921418033002</v>
      </c>
      <c r="H206" s="10">
        <v>318862019.5</v>
      </c>
      <c r="I206" s="10">
        <v>37.948900000000002</v>
      </c>
      <c r="J206" s="23">
        <f>Calculation_Assumptions!$B$25*G206*(F206/G206)^Calculation_Assumptions!$B$26</f>
        <v>2241788.1172402492</v>
      </c>
      <c r="K206" s="23">
        <f>Calculation_Assumptions!$B$27*F206</f>
        <v>527619.23336450604</v>
      </c>
      <c r="L206" s="23">
        <f t="shared" si="42"/>
        <v>2241788.1172402492</v>
      </c>
      <c r="M206" s="23">
        <f t="shared" si="43"/>
        <v>84.977497993956135</v>
      </c>
      <c r="N206" s="23">
        <f>Calculation_Assumptions!$B$28*F206</f>
        <v>2638096.1668225299</v>
      </c>
      <c r="O206" s="23">
        <f>Calculation_Assumptions!$B$29*F206</f>
        <v>4220953.8669160483</v>
      </c>
      <c r="P206" s="23">
        <f t="shared" si="44"/>
        <v>59073.862937799226</v>
      </c>
      <c r="Q206" s="23">
        <f t="shared" si="45"/>
        <v>5439137725.6779423</v>
      </c>
      <c r="R206" s="23">
        <f t="shared" si="46"/>
        <v>2386785795.364171</v>
      </c>
      <c r="S206" s="23">
        <f t="shared" si="47"/>
        <v>6400680008.3297234</v>
      </c>
      <c r="T206" s="23">
        <f t="shared" si="48"/>
        <v>10241088013.327559</v>
      </c>
      <c r="U206" s="21">
        <f>1/(1+Calculation_Assumptions!$B$22)^(C206-Calculation_Assumptions!$B$21)</f>
        <v>0.52189250088258554</v>
      </c>
      <c r="V206" s="23">
        <f t="shared" si="49"/>
        <v>2838645190.2988796</v>
      </c>
      <c r="W206" s="23">
        <f t="shared" si="50"/>
        <v>1245645607.8136382</v>
      </c>
      <c r="X206" s="23">
        <f t="shared" si="51"/>
        <v>3340466896.8963675</v>
      </c>
      <c r="Y206" s="23">
        <f t="shared" si="52"/>
        <v>5344747035.0341892</v>
      </c>
      <c r="Z206" s="23">
        <f t="shared" si="53"/>
        <v>8411886713882.4082</v>
      </c>
      <c r="AA206" s="23">
        <f t="shared" si="54"/>
        <v>4390100594249.0845</v>
      </c>
      <c r="AB206" s="32">
        <f t="shared" si="55"/>
        <v>6.4660139998100037E-4</v>
      </c>
    </row>
    <row r="207" spans="1:28" ht="41.4">
      <c r="A207" t="s">
        <v>262</v>
      </c>
      <c r="B207" s="14" t="s">
        <v>264</v>
      </c>
      <c r="C207">
        <v>2048</v>
      </c>
      <c r="D207" s="10">
        <v>2495.5439299884101</v>
      </c>
      <c r="E207" s="10">
        <v>41907.796676436301</v>
      </c>
      <c r="F207" s="10">
        <v>26977.4079268061</v>
      </c>
      <c r="G207" s="10">
        <v>94287.328396812707</v>
      </c>
      <c r="H207" s="10">
        <v>319554652.5</v>
      </c>
      <c r="I207" s="10">
        <v>38.064500000000002</v>
      </c>
      <c r="J207" s="23">
        <f>Calculation_Assumptions!$B$25*G207*(F207/G207)^Calculation_Assumptions!$B$26</f>
        <v>2308838.9799289512</v>
      </c>
      <c r="K207" s="23">
        <f>Calculation_Assumptions!$B$27*F207</f>
        <v>539548.15853612195</v>
      </c>
      <c r="L207" s="23">
        <f t="shared" si="42"/>
        <v>2308838.9799289512</v>
      </c>
      <c r="M207" s="23">
        <f t="shared" si="43"/>
        <v>85.584166803318922</v>
      </c>
      <c r="N207" s="23">
        <f>Calculation_Assumptions!$B$28*F207</f>
        <v>2697740.79268061</v>
      </c>
      <c r="O207" s="23">
        <f>Calculation_Assumptions!$B$29*F207</f>
        <v>4316385.2682889756</v>
      </c>
      <c r="P207" s="23">
        <f t="shared" si="44"/>
        <v>60655.965004898295</v>
      </c>
      <c r="Q207" s="23">
        <f t="shared" si="45"/>
        <v>5761809101.6823273</v>
      </c>
      <c r="R207" s="23">
        <f t="shared" si="46"/>
        <v>2541957848.6383133</v>
      </c>
      <c r="S207" s="23">
        <f t="shared" si="47"/>
        <v>6732330659.8562183</v>
      </c>
      <c r="T207" s="23">
        <f t="shared" si="48"/>
        <v>10771729055.769949</v>
      </c>
      <c r="U207" s="21">
        <f>1/(1+Calculation_Assumptions!$B$22)^(C207-Calculation_Assumptions!$B$21)</f>
        <v>0.50669174842969467</v>
      </c>
      <c r="V207" s="23">
        <f t="shared" si="49"/>
        <v>2919461127.8495469</v>
      </c>
      <c r="W207" s="23">
        <f t="shared" si="50"/>
        <v>1287989066.761132</v>
      </c>
      <c r="X207" s="23">
        <f t="shared" si="51"/>
        <v>3411216393.0493875</v>
      </c>
      <c r="Y207" s="23">
        <f t="shared" si="52"/>
        <v>5457946228.8790197</v>
      </c>
      <c r="Z207" s="23">
        <f t="shared" si="53"/>
        <v>8620756215401.2686</v>
      </c>
      <c r="AA207" s="23">
        <f t="shared" si="54"/>
        <v>4368066039567.8262</v>
      </c>
      <c r="AB207" s="32">
        <f t="shared" si="55"/>
        <v>6.6836469536032852E-4</v>
      </c>
    </row>
    <row r="208" spans="1:28" ht="41.4">
      <c r="A208" t="s">
        <v>262</v>
      </c>
      <c r="B208" s="14" t="s">
        <v>264</v>
      </c>
      <c r="C208">
        <v>2049</v>
      </c>
      <c r="D208" s="10">
        <v>2566.7114205572002</v>
      </c>
      <c r="E208" s="10">
        <v>43446.7622760218</v>
      </c>
      <c r="F208" s="10">
        <v>27587.339218413799</v>
      </c>
      <c r="G208" s="10">
        <v>95056.966831742102</v>
      </c>
      <c r="H208" s="10">
        <v>320173250</v>
      </c>
      <c r="I208" s="10">
        <v>38.1755</v>
      </c>
      <c r="J208" s="23">
        <f>Calculation_Assumptions!$B$25*G208*(F208/G208)^Calculation_Assumptions!$B$26</f>
        <v>2377895.3034159979</v>
      </c>
      <c r="K208" s="23">
        <f>Calculation_Assumptions!$B$27*F208</f>
        <v>551746.78436827601</v>
      </c>
      <c r="L208" s="23">
        <f t="shared" si="42"/>
        <v>2377895.3034159979</v>
      </c>
      <c r="M208" s="23">
        <f t="shared" si="43"/>
        <v>86.195166724481254</v>
      </c>
      <c r="N208" s="23">
        <f>Calculation_Assumptions!$B$28*F208</f>
        <v>2758733.9218413797</v>
      </c>
      <c r="O208" s="23">
        <f>Calculation_Assumptions!$B$29*F208</f>
        <v>4413974.2749462081</v>
      </c>
      <c r="P208" s="23">
        <f t="shared" si="44"/>
        <v>62288.517594163743</v>
      </c>
      <c r="Q208" s="23">
        <f t="shared" si="45"/>
        <v>6103371032.1671705</v>
      </c>
      <c r="R208" s="23">
        <f t="shared" si="46"/>
        <v>2706234416.4394336</v>
      </c>
      <c r="S208" s="23">
        <f t="shared" si="47"/>
        <v>7080873863.4688234</v>
      </c>
      <c r="T208" s="23">
        <f t="shared" si="48"/>
        <v>11329398181.550119</v>
      </c>
      <c r="U208" s="21">
        <f>1/(1+Calculation_Assumptions!$B$22)^(C208-Calculation_Assumptions!$B$21)</f>
        <v>0.49193373633950943</v>
      </c>
      <c r="V208" s="23">
        <f t="shared" si="49"/>
        <v>3002454116.1203246</v>
      </c>
      <c r="W208" s="23">
        <f t="shared" si="50"/>
        <v>1331288007.8896224</v>
      </c>
      <c r="X208" s="23">
        <f t="shared" si="51"/>
        <v>3483320736.2049956</v>
      </c>
      <c r="Y208" s="23">
        <f t="shared" si="52"/>
        <v>5573313177.9279938</v>
      </c>
      <c r="Z208" s="23">
        <f t="shared" si="53"/>
        <v>8832728056412.0059</v>
      </c>
      <c r="AA208" s="23">
        <f t="shared" si="54"/>
        <v>4345116914861.5713</v>
      </c>
      <c r="AB208" s="32">
        <f t="shared" si="55"/>
        <v>6.9099501232085443E-4</v>
      </c>
    </row>
    <row r="209" spans="1:28" ht="41.4">
      <c r="A209" t="s">
        <v>262</v>
      </c>
      <c r="B209" s="14" t="s">
        <v>264</v>
      </c>
      <c r="C209">
        <v>2050</v>
      </c>
      <c r="D209" s="10">
        <v>2630.1783473279702</v>
      </c>
      <c r="E209" s="10">
        <v>44931.735538943198</v>
      </c>
      <c r="F209" s="10">
        <v>28211.060425697899</v>
      </c>
      <c r="G209" s="10">
        <v>95832.887588279205</v>
      </c>
      <c r="H209" s="10">
        <v>320712949.5</v>
      </c>
      <c r="I209" s="10">
        <v>38.286000000000001</v>
      </c>
      <c r="J209" s="23">
        <f>Calculation_Assumptions!$B$25*G209*(F209/G209)^Calculation_Assumptions!$B$26</f>
        <v>2449017.0701214601</v>
      </c>
      <c r="K209" s="23">
        <f>Calculation_Assumptions!$B$27*F209</f>
        <v>564221.20851395791</v>
      </c>
      <c r="L209" s="23">
        <f t="shared" si="42"/>
        <v>2449017.0701214601</v>
      </c>
      <c r="M209" s="23">
        <f t="shared" si="43"/>
        <v>86.810528677986596</v>
      </c>
      <c r="N209" s="23">
        <f>Calculation_Assumptions!$B$28*F209</f>
        <v>2821106.04256979</v>
      </c>
      <c r="O209" s="23">
        <f>Calculation_Assumptions!$B$29*F209</f>
        <v>4513769.6681116633</v>
      </c>
      <c r="P209" s="23">
        <f t="shared" si="44"/>
        <v>63966.386410736566</v>
      </c>
      <c r="Q209" s="23">
        <f t="shared" si="45"/>
        <v>6441351670.0700493</v>
      </c>
      <c r="R209" s="23">
        <f t="shared" si="46"/>
        <v>2874120757.5890656</v>
      </c>
      <c r="S209" s="23">
        <f t="shared" si="47"/>
        <v>7420012028.6831608</v>
      </c>
      <c r="T209" s="23">
        <f t="shared" si="48"/>
        <v>11872019245.893055</v>
      </c>
      <c r="U209" s="21">
        <f>1/(1+Calculation_Assumptions!$B$22)^(C209-Calculation_Assumptions!$B$21)</f>
        <v>0.47760556926165965</v>
      </c>
      <c r="V209" s="23">
        <f t="shared" si="49"/>
        <v>3076425431.198348</v>
      </c>
      <c r="W209" s="23">
        <f t="shared" si="50"/>
        <v>1372696080.555078</v>
      </c>
      <c r="X209" s="23">
        <f t="shared" si="51"/>
        <v>3543839068.8875833</v>
      </c>
      <c r="Y209" s="23">
        <f t="shared" si="52"/>
        <v>5670142510.2201319</v>
      </c>
      <c r="Z209" s="23">
        <f t="shared" si="53"/>
        <v>9047652397648.2988</v>
      </c>
      <c r="AA209" s="23">
        <f t="shared" si="54"/>
        <v>4321209173860.4355</v>
      </c>
      <c r="AB209" s="32">
        <f t="shared" si="55"/>
        <v>7.1193624456044647E-4</v>
      </c>
    </row>
    <row r="210" spans="1:28" ht="41.4">
      <c r="A210" t="s">
        <v>268</v>
      </c>
      <c r="B210" s="14" t="s">
        <v>270</v>
      </c>
      <c r="C210">
        <v>2025</v>
      </c>
      <c r="D210" s="10">
        <v>1088.60929441237</v>
      </c>
      <c r="E210" s="10">
        <v>14339.9753545317</v>
      </c>
      <c r="F210" s="10">
        <v>13851.4910785419</v>
      </c>
      <c r="G210" s="10">
        <v>74136.370794952702</v>
      </c>
      <c r="H210" s="10">
        <v>285721235.5</v>
      </c>
      <c r="I210" s="10">
        <v>37.51</v>
      </c>
      <c r="J210" s="23">
        <f>Calculation_Assumptions!$B$25*G210*(F210/G210)^Calculation_Assumptions!$B$26</f>
        <v>957963.82972618227</v>
      </c>
      <c r="K210" s="23">
        <f>Calculation_Assumptions!$B$27*F210</f>
        <v>277029.82157083799</v>
      </c>
      <c r="L210" s="23">
        <f t="shared" si="42"/>
        <v>957963.82972618227</v>
      </c>
      <c r="M210" s="23">
        <f t="shared" si="43"/>
        <v>69.159617855886736</v>
      </c>
      <c r="N210" s="23">
        <f>Calculation_Assumptions!$B$28*F210</f>
        <v>1385149.10785419</v>
      </c>
      <c r="O210" s="23">
        <f>Calculation_Assumptions!$B$29*F210</f>
        <v>2216238.5725667039</v>
      </c>
      <c r="P210" s="23">
        <f t="shared" si="44"/>
        <v>25538.891754896889</v>
      </c>
      <c r="Q210" s="23">
        <f t="shared" si="45"/>
        <v>1042848328.7507911</v>
      </c>
      <c r="R210" s="23">
        <f t="shared" si="46"/>
        <v>366227078.34727424</v>
      </c>
      <c r="S210" s="23">
        <f t="shared" si="47"/>
        <v>1507886192.9570737</v>
      </c>
      <c r="T210" s="23">
        <f t="shared" si="48"/>
        <v>2412617908.7313175</v>
      </c>
      <c r="U210" s="21">
        <f>1/(1+Calculation_Assumptions!$B$22)^(C210-Calculation_Assumptions!$B$21)</f>
        <v>1</v>
      </c>
      <c r="V210" s="23">
        <f t="shared" si="49"/>
        <v>1042848328.7507911</v>
      </c>
      <c r="W210" s="23">
        <f t="shared" si="50"/>
        <v>366227078.34727424</v>
      </c>
      <c r="X210" s="23">
        <f t="shared" si="51"/>
        <v>1507886192.9570737</v>
      </c>
      <c r="Y210" s="23">
        <f t="shared" si="52"/>
        <v>2412617908.7313175</v>
      </c>
      <c r="Z210" s="23">
        <f t="shared" si="53"/>
        <v>3957665144478.2192</v>
      </c>
      <c r="AA210" s="23">
        <f t="shared" si="54"/>
        <v>3957665144478.2192</v>
      </c>
      <c r="AB210" s="32">
        <f t="shared" si="55"/>
        <v>2.6350090032396632E-4</v>
      </c>
    </row>
    <row r="211" spans="1:28" ht="41.4">
      <c r="A211" t="s">
        <v>268</v>
      </c>
      <c r="B211" s="14" t="s">
        <v>270</v>
      </c>
      <c r="C211">
        <v>2026</v>
      </c>
      <c r="D211" s="10">
        <v>2203.3489839962799</v>
      </c>
      <c r="E211" s="10">
        <v>29168.589117444499</v>
      </c>
      <c r="F211" s="10">
        <v>14370.1004216288</v>
      </c>
      <c r="G211" s="10">
        <v>75186.409743607393</v>
      </c>
      <c r="H211" s="10">
        <v>287886782.5</v>
      </c>
      <c r="I211" s="10">
        <v>37.588299999999997</v>
      </c>
      <c r="J211" s="23">
        <f>Calculation_Assumptions!$B$25*G211*(F211/G211)^Calculation_Assumptions!$B$26</f>
        <v>1005171.1466751626</v>
      </c>
      <c r="K211" s="23">
        <f>Calculation_Assumptions!$B$27*F211</f>
        <v>287402.00843257603</v>
      </c>
      <c r="L211" s="23">
        <f t="shared" si="42"/>
        <v>1005171.1466751626</v>
      </c>
      <c r="M211" s="23">
        <f t="shared" si="43"/>
        <v>69.948790696149501</v>
      </c>
      <c r="N211" s="23">
        <f>Calculation_Assumptions!$B$28*F211</f>
        <v>1437010.0421628801</v>
      </c>
      <c r="O211" s="23">
        <f>Calculation_Assumptions!$B$29*F211</f>
        <v>2299216.0674606082</v>
      </c>
      <c r="P211" s="23">
        <f t="shared" si="44"/>
        <v>26741.596365761758</v>
      </c>
      <c r="Q211" s="23">
        <f t="shared" si="45"/>
        <v>2214742824.7690949</v>
      </c>
      <c r="R211" s="23">
        <f t="shared" si="46"/>
        <v>780014636.73745179</v>
      </c>
      <c r="S211" s="23">
        <f t="shared" si="47"/>
        <v>3166234616.3920331</v>
      </c>
      <c r="T211" s="23">
        <f t="shared" si="48"/>
        <v>5065975386.227253</v>
      </c>
      <c r="U211" s="21">
        <f>1/(1+Calculation_Assumptions!$B$22)^(C211-Calculation_Assumptions!$B$21)</f>
        <v>0.970873786407767</v>
      </c>
      <c r="V211" s="23">
        <f t="shared" si="49"/>
        <v>2150235752.2030048</v>
      </c>
      <c r="W211" s="23">
        <f t="shared" si="50"/>
        <v>757295763.82276869</v>
      </c>
      <c r="X211" s="23">
        <f t="shared" si="51"/>
        <v>3074014190.6718769</v>
      </c>
      <c r="Y211" s="23">
        <f t="shared" si="52"/>
        <v>4918422705.0750027</v>
      </c>
      <c r="Z211" s="23">
        <f t="shared" si="53"/>
        <v>4136961974584.6089</v>
      </c>
      <c r="AA211" s="23">
        <f t="shared" si="54"/>
        <v>4016467936489.9116</v>
      </c>
      <c r="AB211" s="32">
        <f t="shared" si="55"/>
        <v>5.3535489046680851E-4</v>
      </c>
    </row>
    <row r="212" spans="1:28" ht="41.4">
      <c r="A212" t="s">
        <v>268</v>
      </c>
      <c r="B212" s="14" t="s">
        <v>270</v>
      </c>
      <c r="C212">
        <v>2027</v>
      </c>
      <c r="D212" s="10">
        <v>3346.08437392012</v>
      </c>
      <c r="E212" s="10">
        <v>44480.108989829998</v>
      </c>
      <c r="F212" s="10">
        <v>14908.1268548478</v>
      </c>
      <c r="G212" s="10">
        <v>76251.321038748298</v>
      </c>
      <c r="H212" s="10">
        <v>289986522</v>
      </c>
      <c r="I212" s="10">
        <v>37.6736</v>
      </c>
      <c r="J212" s="23">
        <f>Calculation_Assumptions!$B$25*G212*(F212/G212)^Calculation_Assumptions!$B$26</f>
        <v>1054704.7839969601</v>
      </c>
      <c r="K212" s="23">
        <f>Calculation_Assumptions!$B$27*F212</f>
        <v>298162.53709695599</v>
      </c>
      <c r="L212" s="23">
        <f t="shared" si="42"/>
        <v>1054704.7839969601</v>
      </c>
      <c r="M212" s="23">
        <f t="shared" si="43"/>
        <v>70.746968701436359</v>
      </c>
      <c r="N212" s="23">
        <f>Calculation_Assumptions!$B$28*F212</f>
        <v>1490812.68548478</v>
      </c>
      <c r="O212" s="23">
        <f>Calculation_Assumptions!$B$29*F212</f>
        <v>2385300.2967756479</v>
      </c>
      <c r="P212" s="23">
        <f t="shared" si="44"/>
        <v>27995.858744504378</v>
      </c>
      <c r="Q212" s="23">
        <f t="shared" si="45"/>
        <v>3529131196.8310237</v>
      </c>
      <c r="R212" s="23">
        <f t="shared" si="46"/>
        <v>1245258848.21944</v>
      </c>
      <c r="S212" s="23">
        <f t="shared" si="47"/>
        <v>4988385031.3425131</v>
      </c>
      <c r="T212" s="23">
        <f t="shared" si="48"/>
        <v>7981416050.1480207</v>
      </c>
      <c r="U212" s="21">
        <f>1/(1+Calculation_Assumptions!$B$22)^(C212-Calculation_Assumptions!$B$21)</f>
        <v>0.94259590913375435</v>
      </c>
      <c r="V212" s="23">
        <f t="shared" si="49"/>
        <v>3326544628.9292336</v>
      </c>
      <c r="W212" s="23">
        <f t="shared" si="50"/>
        <v>1173775896.1442549</v>
      </c>
      <c r="X212" s="23">
        <f t="shared" si="51"/>
        <v>4702031323.7275076</v>
      </c>
      <c r="Y212" s="23">
        <f t="shared" si="52"/>
        <v>7523250117.9640121</v>
      </c>
      <c r="Z212" s="23">
        <f t="shared" si="53"/>
        <v>4323155856172.1123</v>
      </c>
      <c r="AA212" s="23">
        <f t="shared" si="54"/>
        <v>4074989024575.4663</v>
      </c>
      <c r="AB212" s="32">
        <f t="shared" si="55"/>
        <v>8.1633216896229404E-4</v>
      </c>
    </row>
    <row r="213" spans="1:28" ht="41.4">
      <c r="A213" t="s">
        <v>268</v>
      </c>
      <c r="B213" s="14" t="s">
        <v>270</v>
      </c>
      <c r="C213">
        <v>2028</v>
      </c>
      <c r="D213" s="10">
        <v>4521.0166638108903</v>
      </c>
      <c r="E213" s="10">
        <v>60249.061877197397</v>
      </c>
      <c r="F213" s="10">
        <v>15466.2973673947</v>
      </c>
      <c r="G213" s="10">
        <v>77331.315326552096</v>
      </c>
      <c r="H213" s="10">
        <v>292016778.5</v>
      </c>
      <c r="I213" s="10">
        <v>36.834000000000003</v>
      </c>
      <c r="J213" s="23">
        <f>Calculation_Assumptions!$B$25*G213*(F213/G213)^Calculation_Assumptions!$B$26</f>
        <v>1106679.3799897758</v>
      </c>
      <c r="K213" s="23">
        <f>Calculation_Assumptions!$B$27*F213</f>
        <v>309325.94734789402</v>
      </c>
      <c r="L213" s="23">
        <f t="shared" si="42"/>
        <v>1106679.3799897758</v>
      </c>
      <c r="M213" s="23">
        <f t="shared" si="43"/>
        <v>71.554254628701486</v>
      </c>
      <c r="N213" s="23">
        <f>Calculation_Assumptions!$B$28*F213</f>
        <v>1546629.7367394699</v>
      </c>
      <c r="O213" s="23">
        <f>Calculation_Assumptions!$B$29*F213</f>
        <v>2474607.5787831522</v>
      </c>
      <c r="P213" s="23">
        <f t="shared" si="44"/>
        <v>30045.050225057712</v>
      </c>
      <c r="Q213" s="23">
        <f t="shared" si="45"/>
        <v>5003315918.4296808</v>
      </c>
      <c r="R213" s="23">
        <f t="shared" si="46"/>
        <v>1810186090.1130056</v>
      </c>
      <c r="S213" s="23">
        <f t="shared" si="47"/>
        <v>6992338812.5445938</v>
      </c>
      <c r="T213" s="23">
        <f t="shared" si="48"/>
        <v>11187742100.071352</v>
      </c>
      <c r="U213" s="21">
        <f>1/(1+Calculation_Assumptions!$B$22)^(C213-Calculation_Assumptions!$B$21)</f>
        <v>0.91514165935315961</v>
      </c>
      <c r="V213" s="23">
        <f t="shared" si="49"/>
        <v>4578742831.8598156</v>
      </c>
      <c r="W213" s="23">
        <f t="shared" si="50"/>
        <v>1656576702.244024</v>
      </c>
      <c r="X213" s="23">
        <f t="shared" si="51"/>
        <v>6398980543.6715612</v>
      </c>
      <c r="Y213" s="23">
        <f t="shared" si="52"/>
        <v>10238368869.8745</v>
      </c>
      <c r="Z213" s="23">
        <f t="shared" si="53"/>
        <v>4516418332549.6309</v>
      </c>
      <c r="AA213" s="23">
        <f t="shared" si="54"/>
        <v>4133162567182.4995</v>
      </c>
      <c r="AB213" s="32">
        <f t="shared" si="55"/>
        <v>1.1078061308827396E-3</v>
      </c>
    </row>
    <row r="214" spans="1:28" ht="41.4">
      <c r="A214" t="s">
        <v>268</v>
      </c>
      <c r="B214" s="14" t="s">
        <v>270</v>
      </c>
      <c r="C214">
        <v>2029</v>
      </c>
      <c r="D214" s="10">
        <v>5739.0060234863404</v>
      </c>
      <c r="E214" s="10">
        <v>76639.291743763999</v>
      </c>
      <c r="F214" s="10">
        <v>16045.366167440099</v>
      </c>
      <c r="G214" s="10">
        <v>78426.606236706895</v>
      </c>
      <c r="H214" s="10">
        <v>293978109</v>
      </c>
      <c r="I214" s="10">
        <v>36.911799999999999</v>
      </c>
      <c r="J214" s="23">
        <f>Calculation_Assumptions!$B$25*G214*(F214/G214)^Calculation_Assumptions!$B$26</f>
        <v>1161215.2221906323</v>
      </c>
      <c r="K214" s="23">
        <f>Calculation_Assumptions!$B$27*F214</f>
        <v>320907.32334880199</v>
      </c>
      <c r="L214" s="23">
        <f t="shared" si="42"/>
        <v>1161215.2221906323</v>
      </c>
      <c r="M214" s="23">
        <f t="shared" si="43"/>
        <v>72.370752407446872</v>
      </c>
      <c r="N214" s="23">
        <f>Calculation_Assumptions!$B$28*F214</f>
        <v>1604536.61674401</v>
      </c>
      <c r="O214" s="23">
        <f>Calculation_Assumptions!$B$29*F214</f>
        <v>2567258.5867904159</v>
      </c>
      <c r="P214" s="23">
        <f t="shared" si="44"/>
        <v>31459.187094388035</v>
      </c>
      <c r="Q214" s="23">
        <f t="shared" si="45"/>
        <v>6664221154.7160673</v>
      </c>
      <c r="R214" s="23">
        <f t="shared" si="46"/>
        <v>2411009817.7484598</v>
      </c>
      <c r="S214" s="23">
        <f t="shared" si="47"/>
        <v>9208445308.3982677</v>
      </c>
      <c r="T214" s="23">
        <f t="shared" si="48"/>
        <v>14733512493.437227</v>
      </c>
      <c r="U214" s="21">
        <f>1/(1+Calculation_Assumptions!$B$22)^(C214-Calculation_Assumptions!$B$21)</f>
        <v>0.888487047915689</v>
      </c>
      <c r="V214" s="23">
        <f t="shared" si="49"/>
        <v>5921074180.4109631</v>
      </c>
      <c r="W214" s="23">
        <f t="shared" si="50"/>
        <v>2142150995.4670725</v>
      </c>
      <c r="X214" s="23">
        <f t="shared" si="51"/>
        <v>8181584387.9518528</v>
      </c>
      <c r="Y214" s="23">
        <f t="shared" si="52"/>
        <v>13090535020.722963</v>
      </c>
      <c r="Z214" s="23">
        <f t="shared" si="53"/>
        <v>4716986404116.6182</v>
      </c>
      <c r="AA214" s="23">
        <f t="shared" si="54"/>
        <v>4190981325252.0151</v>
      </c>
      <c r="AB214" s="32">
        <f t="shared" si="55"/>
        <v>1.4128133057369117E-3</v>
      </c>
    </row>
    <row r="215" spans="1:28" ht="41.4">
      <c r="A215" t="s">
        <v>268</v>
      </c>
      <c r="B215" s="14" t="s">
        <v>270</v>
      </c>
      <c r="C215">
        <v>2030</v>
      </c>
      <c r="D215" s="10">
        <v>6999.6585294255701</v>
      </c>
      <c r="E215" s="10">
        <v>93539.330324551003</v>
      </c>
      <c r="F215" s="10">
        <v>16646.115701226699</v>
      </c>
      <c r="G215" s="10">
        <v>79537.410424669099</v>
      </c>
      <c r="H215" s="10">
        <v>295876648</v>
      </c>
      <c r="I215" s="10">
        <v>36.992699999999999</v>
      </c>
      <c r="J215" s="23">
        <f>Calculation_Assumptions!$B$25*G215*(F215/G215)^Calculation_Assumptions!$B$26</f>
        <v>1218438.5257631587</v>
      </c>
      <c r="K215" s="23">
        <f>Calculation_Assumptions!$B$27*F215</f>
        <v>332922.31402453396</v>
      </c>
      <c r="L215" s="23">
        <f t="shared" si="42"/>
        <v>1218438.5257631587</v>
      </c>
      <c r="M215" s="23">
        <f t="shared" si="43"/>
        <v>73.196567153102777</v>
      </c>
      <c r="N215" s="23">
        <f>Calculation_Assumptions!$B$28*F215</f>
        <v>1664611.5701226699</v>
      </c>
      <c r="O215" s="23">
        <f>Calculation_Assumptions!$B$29*F215</f>
        <v>2663378.5121962717</v>
      </c>
      <c r="P215" s="23">
        <f t="shared" si="44"/>
        <v>32937.269400804988</v>
      </c>
      <c r="Q215" s="23">
        <f t="shared" si="45"/>
        <v>8528653619.4388113</v>
      </c>
      <c r="R215" s="23">
        <f t="shared" si="46"/>
        <v>3080930122.470624</v>
      </c>
      <c r="S215" s="23">
        <f t="shared" si="47"/>
        <v>11651712574.989637</v>
      </c>
      <c r="T215" s="23">
        <f t="shared" si="48"/>
        <v>18642740119.983418</v>
      </c>
      <c r="U215" s="21">
        <f>1/(1+Calculation_Assumptions!$B$22)^(C215-Calculation_Assumptions!$B$21)</f>
        <v>0.86260878438416411</v>
      </c>
      <c r="V215" s="23">
        <f t="shared" si="49"/>
        <v>7356891531.0977144</v>
      </c>
      <c r="W215" s="23">
        <f t="shared" si="50"/>
        <v>2657637387.716939</v>
      </c>
      <c r="X215" s="23">
        <f t="shared" si="51"/>
        <v>10050869620.30549</v>
      </c>
      <c r="Y215" s="23">
        <f t="shared" si="52"/>
        <v>16081391392.488781</v>
      </c>
      <c r="Z215" s="23">
        <f t="shared" si="53"/>
        <v>4925196915899.125</v>
      </c>
      <c r="AA215" s="23">
        <f t="shared" si="54"/>
        <v>4248518124476.3784</v>
      </c>
      <c r="AB215" s="32">
        <f t="shared" si="55"/>
        <v>1.7316370827544574E-3</v>
      </c>
    </row>
    <row r="216" spans="1:28" ht="41.4">
      <c r="A216" t="s">
        <v>268</v>
      </c>
      <c r="B216" s="14" t="s">
        <v>270</v>
      </c>
      <c r="C216">
        <v>2031</v>
      </c>
      <c r="D216" s="10">
        <v>8292.4151853694402</v>
      </c>
      <c r="E216" s="10">
        <v>110954.00493493601</v>
      </c>
      <c r="F216" s="10">
        <v>17161.073466098602</v>
      </c>
      <c r="G216" s="10">
        <v>80420.156798629294</v>
      </c>
      <c r="H216" s="10">
        <v>297719748</v>
      </c>
      <c r="I216" s="10">
        <v>37.089500000000001</v>
      </c>
      <c r="J216" s="23">
        <f>Calculation_Assumptions!$B$25*G216*(F216/G216)^Calculation_Assumptions!$B$26</f>
        <v>1268394.0633523338</v>
      </c>
      <c r="K216" s="23">
        <f>Calculation_Assumptions!$B$27*F216</f>
        <v>343221.46932197205</v>
      </c>
      <c r="L216" s="23">
        <f t="shared" si="42"/>
        <v>1268394.0633523338</v>
      </c>
      <c r="M216" s="23">
        <f t="shared" si="43"/>
        <v>73.911114351792961</v>
      </c>
      <c r="N216" s="23">
        <f>Calculation_Assumptions!$B$28*F216</f>
        <v>1716107.3466098602</v>
      </c>
      <c r="O216" s="23">
        <f>Calculation_Assumptions!$B$29*F216</f>
        <v>2745771.7545757764</v>
      </c>
      <c r="P216" s="23">
        <f t="shared" si="44"/>
        <v>34198.197963098282</v>
      </c>
      <c r="Q216" s="23">
        <f t="shared" si="45"/>
        <v>10518050191.975342</v>
      </c>
      <c r="R216" s="23">
        <f t="shared" si="46"/>
        <v>3794427025.5635252</v>
      </c>
      <c r="S216" s="23">
        <f t="shared" si="47"/>
        <v>14230674620.751661</v>
      </c>
      <c r="T216" s="23">
        <f t="shared" si="48"/>
        <v>22769079393.20266</v>
      </c>
      <c r="U216" s="21">
        <f>1/(1+Calculation_Assumptions!$B$22)^(C216-Calculation_Assumptions!$B$21)</f>
        <v>0.83748425668365445</v>
      </c>
      <c r="V216" s="23">
        <f t="shared" si="49"/>
        <v>8808701446.787838</v>
      </c>
      <c r="W216" s="23">
        <f t="shared" si="50"/>
        <v>3177772897.0444388</v>
      </c>
      <c r="X216" s="23">
        <f t="shared" si="51"/>
        <v>11917965956.867151</v>
      </c>
      <c r="Y216" s="23">
        <f t="shared" si="52"/>
        <v>19068745530.987442</v>
      </c>
      <c r="Z216" s="23">
        <f t="shared" si="53"/>
        <v>5109190467736.3623</v>
      </c>
      <c r="AA216" s="23">
        <f t="shared" si="54"/>
        <v>4278866581127.4004</v>
      </c>
      <c r="AB216" s="32">
        <f t="shared" si="55"/>
        <v>2.0586529819929351E-3</v>
      </c>
    </row>
    <row r="217" spans="1:28" ht="41.4">
      <c r="A217" t="s">
        <v>268</v>
      </c>
      <c r="B217" s="14" t="s">
        <v>270</v>
      </c>
      <c r="C217">
        <v>2032</v>
      </c>
      <c r="D217" s="10">
        <v>9628.2509330576395</v>
      </c>
      <c r="E217" s="10">
        <v>128871.49455544401</v>
      </c>
      <c r="F217" s="10">
        <v>17691.9617642167</v>
      </c>
      <c r="G217" s="10">
        <v>81312.700337930903</v>
      </c>
      <c r="H217" s="10">
        <v>299510661.5</v>
      </c>
      <c r="I217" s="10">
        <v>37.190399999999997</v>
      </c>
      <c r="J217" s="23">
        <f>Calculation_Assumptions!$B$25*G217*(F217/G217)^Calculation_Assumptions!$B$26</f>
        <v>1320397.7598621484</v>
      </c>
      <c r="K217" s="23">
        <f>Calculation_Assumptions!$B$27*F217</f>
        <v>353839.23528433399</v>
      </c>
      <c r="L217" s="23">
        <f t="shared" si="42"/>
        <v>1320397.7598621484</v>
      </c>
      <c r="M217" s="23">
        <f t="shared" si="43"/>
        <v>74.632636982787886</v>
      </c>
      <c r="N217" s="23">
        <f>Calculation_Assumptions!$B$28*F217</f>
        <v>1769196.17642167</v>
      </c>
      <c r="O217" s="23">
        <f>Calculation_Assumptions!$B$29*F217</f>
        <v>2830713.8822746719</v>
      </c>
      <c r="P217" s="23">
        <f t="shared" si="44"/>
        <v>35503.725688945226</v>
      </c>
      <c r="Q217" s="23">
        <f t="shared" si="45"/>
        <v>12713120963.399948</v>
      </c>
      <c r="R217" s="23">
        <f t="shared" si="46"/>
        <v>4575418191.8208818</v>
      </c>
      <c r="S217" s="23">
        <f t="shared" si="47"/>
        <v>17034264736.393953</v>
      </c>
      <c r="T217" s="23">
        <f t="shared" si="48"/>
        <v>27254823578.230324</v>
      </c>
      <c r="U217" s="21">
        <f>1/(1+Calculation_Assumptions!$B$22)^(C217-Calculation_Assumptions!$B$21)</f>
        <v>0.81309151134335378</v>
      </c>
      <c r="V217" s="23">
        <f t="shared" si="49"/>
        <v>10336930738.021738</v>
      </c>
      <c r="W217" s="23">
        <f t="shared" si="50"/>
        <v>3720233692.6155157</v>
      </c>
      <c r="X217" s="23">
        <f t="shared" si="51"/>
        <v>13850416059.137356</v>
      </c>
      <c r="Y217" s="23">
        <f t="shared" si="52"/>
        <v>22160665694.619766</v>
      </c>
      <c r="Z217" s="23">
        <f t="shared" si="53"/>
        <v>5298931171233.251</v>
      </c>
      <c r="AA217" s="23">
        <f t="shared" si="54"/>
        <v>4308515954522.4517</v>
      </c>
      <c r="AB217" s="32">
        <f t="shared" si="55"/>
        <v>2.399185902322477E-3</v>
      </c>
    </row>
    <row r="218" spans="1:28" ht="41.4">
      <c r="A218" t="s">
        <v>268</v>
      </c>
      <c r="B218" s="14" t="s">
        <v>270</v>
      </c>
      <c r="C218">
        <v>2033</v>
      </c>
      <c r="D218" s="10">
        <v>11001.2602628187</v>
      </c>
      <c r="E218" s="10">
        <v>147196.133699561</v>
      </c>
      <c r="F218" s="10">
        <v>18239.2734163655</v>
      </c>
      <c r="G218" s="10">
        <v>82215.149776465405</v>
      </c>
      <c r="H218" s="10">
        <v>301250984.5</v>
      </c>
      <c r="I218" s="10">
        <v>37.297499999999999</v>
      </c>
      <c r="J218" s="23">
        <f>Calculation_Assumptions!$B$25*G218*(F218/G218)^Calculation_Assumptions!$B$26</f>
        <v>1374533.5890654537</v>
      </c>
      <c r="K218" s="23">
        <f>Calculation_Assumptions!$B$27*F218</f>
        <v>364785.46832730999</v>
      </c>
      <c r="L218" s="23">
        <f t="shared" si="42"/>
        <v>1374533.5890654537</v>
      </c>
      <c r="M218" s="23">
        <f t="shared" si="43"/>
        <v>75.361203140478722</v>
      </c>
      <c r="N218" s="23">
        <f>Calculation_Assumptions!$B$28*F218</f>
        <v>1823927.3416365501</v>
      </c>
      <c r="O218" s="23">
        <f>Calculation_Assumptions!$B$29*F218</f>
        <v>2918283.74661848</v>
      </c>
      <c r="P218" s="23">
        <f t="shared" si="44"/>
        <v>36853.23651894775</v>
      </c>
      <c r="Q218" s="23">
        <f t="shared" si="45"/>
        <v>15121601753.295343</v>
      </c>
      <c r="R218" s="23">
        <f t="shared" si="46"/>
        <v>5424653929.9045773</v>
      </c>
      <c r="S218" s="23">
        <f t="shared" si="47"/>
        <v>20065499385.814724</v>
      </c>
      <c r="T218" s="23">
        <f t="shared" si="48"/>
        <v>32104799017.303558</v>
      </c>
      <c r="U218" s="21">
        <f>1/(1+Calculation_Assumptions!$B$22)^(C218-Calculation_Assumptions!$B$21)</f>
        <v>0.78940923431393573</v>
      </c>
      <c r="V218" s="23">
        <f t="shared" si="49"/>
        <v>11937132061.669146</v>
      </c>
      <c r="W218" s="23">
        <f t="shared" si="50"/>
        <v>4282271905.2240548</v>
      </c>
      <c r="X218" s="23">
        <f t="shared" si="51"/>
        <v>15839890506.282749</v>
      </c>
      <c r="Y218" s="23">
        <f t="shared" si="52"/>
        <v>25343824810.052399</v>
      </c>
      <c r="Z218" s="23">
        <f t="shared" si="53"/>
        <v>5494599073244.7852</v>
      </c>
      <c r="AA218" s="23">
        <f t="shared" si="54"/>
        <v>4337487247272.2266</v>
      </c>
      <c r="AB218" s="32">
        <f t="shared" si="55"/>
        <v>2.752084647436418E-3</v>
      </c>
    </row>
    <row r="219" spans="1:28" ht="41.4">
      <c r="A219" t="s">
        <v>268</v>
      </c>
      <c r="B219" s="14" t="s">
        <v>270</v>
      </c>
      <c r="C219">
        <v>2034</v>
      </c>
      <c r="D219" s="10">
        <v>12419.8168734095</v>
      </c>
      <c r="E219" s="10">
        <v>166236.34039295599</v>
      </c>
      <c r="F219" s="10">
        <v>18803.5164890413</v>
      </c>
      <c r="G219" s="10">
        <v>83127.615054908398</v>
      </c>
      <c r="H219" s="10">
        <v>302938573</v>
      </c>
      <c r="I219" s="10">
        <v>37.406399999999998</v>
      </c>
      <c r="J219" s="23">
        <f>Calculation_Assumptions!$B$25*G219*(F219/G219)^Calculation_Assumptions!$B$26</f>
        <v>1430888.9676292725</v>
      </c>
      <c r="K219" s="23">
        <f>Calculation_Assumptions!$B$27*F219</f>
        <v>376070.329780826</v>
      </c>
      <c r="L219" s="23">
        <f t="shared" si="42"/>
        <v>1430888.9676292725</v>
      </c>
      <c r="M219" s="23">
        <f t="shared" si="43"/>
        <v>76.096881583994957</v>
      </c>
      <c r="N219" s="23">
        <f>Calculation_Assumptions!$B$28*F219</f>
        <v>1880351.6489041299</v>
      </c>
      <c r="O219" s="23">
        <f>Calculation_Assumptions!$B$29*F219</f>
        <v>3008562.638246608</v>
      </c>
      <c r="P219" s="23">
        <f t="shared" si="44"/>
        <v>38252.517420261574</v>
      </c>
      <c r="Q219" s="23">
        <f t="shared" si="45"/>
        <v>17771378944.137539</v>
      </c>
      <c r="R219" s="23">
        <f t="shared" si="46"/>
        <v>6358958506.7620821</v>
      </c>
      <c r="S219" s="23">
        <f t="shared" si="47"/>
        <v>23353623137.002888</v>
      </c>
      <c r="T219" s="23">
        <f t="shared" si="48"/>
        <v>37365797019.20462</v>
      </c>
      <c r="U219" s="21">
        <f>1/(1+Calculation_Assumptions!$B$22)^(C219-Calculation_Assumptions!$B$21)</f>
        <v>0.76641673234362695</v>
      </c>
      <c r="V219" s="23">
        <f t="shared" si="49"/>
        <v>13620282179.606228</v>
      </c>
      <c r="W219" s="23">
        <f t="shared" si="50"/>
        <v>4873612199.8613043</v>
      </c>
      <c r="X219" s="23">
        <f t="shared" si="51"/>
        <v>17898607533.046276</v>
      </c>
      <c r="Y219" s="23">
        <f t="shared" si="52"/>
        <v>28637772052.874043</v>
      </c>
      <c r="Z219" s="23">
        <f t="shared" si="53"/>
        <v>5696310452572.1416</v>
      </c>
      <c r="AA219" s="23">
        <f t="shared" si="54"/>
        <v>4365747643475.1875</v>
      </c>
      <c r="AB219" s="32">
        <f t="shared" si="55"/>
        <v>3.1198051953283128E-3</v>
      </c>
    </row>
    <row r="220" spans="1:28" ht="41.4">
      <c r="A220" t="s">
        <v>268</v>
      </c>
      <c r="B220" s="14" t="s">
        <v>270</v>
      </c>
      <c r="C220">
        <v>2035</v>
      </c>
      <c r="D220" s="10">
        <v>13881.502960862999</v>
      </c>
      <c r="E220" s="10">
        <v>185767.907834529</v>
      </c>
      <c r="F220" s="10">
        <v>19385.2147660882</v>
      </c>
      <c r="G220" s="10">
        <v>84050.207334112507</v>
      </c>
      <c r="H220" s="10">
        <v>304566622</v>
      </c>
      <c r="I220" s="10">
        <v>37.517899999999997</v>
      </c>
      <c r="J220" s="23">
        <f>Calculation_Assumptions!$B$25*G220*(F220/G220)^Calculation_Assumptions!$B$26</f>
        <v>1489554.8962722896</v>
      </c>
      <c r="K220" s="23">
        <f>Calculation_Assumptions!$B$27*F220</f>
        <v>387704.29532176402</v>
      </c>
      <c r="L220" s="23">
        <f t="shared" si="42"/>
        <v>1489554.8962722896</v>
      </c>
      <c r="M220" s="23">
        <f t="shared" si="43"/>
        <v>76.839741743695484</v>
      </c>
      <c r="N220" s="23">
        <f>Calculation_Assumptions!$B$28*F220</f>
        <v>1938521.47660882</v>
      </c>
      <c r="O220" s="23">
        <f>Calculation_Assumptions!$B$29*F220</f>
        <v>3101634.3625741121</v>
      </c>
      <c r="P220" s="23">
        <f t="shared" si="44"/>
        <v>39702.512567928636</v>
      </c>
      <c r="Q220" s="23">
        <f t="shared" si="45"/>
        <v>20677260702.971764</v>
      </c>
      <c r="R220" s="23">
        <f t="shared" si="46"/>
        <v>7375452695.5181961</v>
      </c>
      <c r="S220" s="23">
        <f t="shared" si="47"/>
        <v>26909591617.241848</v>
      </c>
      <c r="T220" s="23">
        <f t="shared" si="48"/>
        <v>43055346587.58696</v>
      </c>
      <c r="U220" s="21">
        <f>1/(1+Calculation_Assumptions!$B$22)^(C220-Calculation_Assumptions!$B$21)</f>
        <v>0.74409391489672516</v>
      </c>
      <c r="V220" s="23">
        <f t="shared" si="49"/>
        <v>15385823865.81447</v>
      </c>
      <c r="W220" s="23">
        <f t="shared" si="50"/>
        <v>5488029470.3437386</v>
      </c>
      <c r="X220" s="23">
        <f t="shared" si="51"/>
        <v>20023263374.745583</v>
      </c>
      <c r="Y220" s="23">
        <f t="shared" si="52"/>
        <v>32037221399.592937</v>
      </c>
      <c r="Z220" s="23">
        <f t="shared" si="53"/>
        <v>5904089378052.0029</v>
      </c>
      <c r="AA220" s="23">
        <f t="shared" si="54"/>
        <v>4393196979214.8862</v>
      </c>
      <c r="AB220" s="32">
        <f t="shared" si="55"/>
        <v>3.5021930358706773E-3</v>
      </c>
    </row>
    <row r="221" spans="1:28" ht="41.4">
      <c r="A221" t="s">
        <v>268</v>
      </c>
      <c r="B221" s="14" t="s">
        <v>270</v>
      </c>
      <c r="C221">
        <v>2036</v>
      </c>
      <c r="D221" s="10">
        <v>15394.962123957799</v>
      </c>
      <c r="E221" s="10">
        <v>205860.39410503101</v>
      </c>
      <c r="F221" s="10">
        <v>19931.358148438001</v>
      </c>
      <c r="G221" s="10">
        <v>84847.856806891301</v>
      </c>
      <c r="H221" s="10">
        <v>306135098</v>
      </c>
      <c r="I221" s="10">
        <v>37.6267</v>
      </c>
      <c r="J221" s="23">
        <f>Calculation_Assumptions!$B$25*G221*(F221/G221)^Calculation_Assumptions!$B$26</f>
        <v>1545627.6698162202</v>
      </c>
      <c r="K221" s="23">
        <f>Calculation_Assumptions!$B$27*F221</f>
        <v>398627.16296876001</v>
      </c>
      <c r="L221" s="23">
        <f t="shared" si="42"/>
        <v>1545627.6698162202</v>
      </c>
      <c r="M221" s="23">
        <f t="shared" si="43"/>
        <v>77.547533806036668</v>
      </c>
      <c r="N221" s="23">
        <f>Calculation_Assumptions!$B$28*F221</f>
        <v>1993135.8148438002</v>
      </c>
      <c r="O221" s="23">
        <f>Calculation_Assumptions!$B$29*F221</f>
        <v>3189017.3037500801</v>
      </c>
      <c r="P221" s="23">
        <f t="shared" si="44"/>
        <v>41077.949164189798</v>
      </c>
      <c r="Q221" s="23">
        <f t="shared" si="45"/>
        <v>23794879434.561859</v>
      </c>
      <c r="R221" s="23">
        <f t="shared" si="46"/>
        <v>8456322803.9665413</v>
      </c>
      <c r="S221" s="23">
        <f t="shared" si="47"/>
        <v>30684250377.424068</v>
      </c>
      <c r="T221" s="23">
        <f t="shared" si="48"/>
        <v>49094800603.87851</v>
      </c>
      <c r="U221" s="21">
        <f>1/(1+Calculation_Assumptions!$B$22)^(C221-Calculation_Assumptions!$B$21)</f>
        <v>0.72242127659876232</v>
      </c>
      <c r="V221" s="23">
        <f t="shared" si="49"/>
        <v>17189927177.629814</v>
      </c>
      <c r="W221" s="23">
        <f t="shared" si="50"/>
        <v>6109027515.3727341</v>
      </c>
      <c r="X221" s="23">
        <f t="shared" si="51"/>
        <v>22166955329.13475</v>
      </c>
      <c r="Y221" s="23">
        <f t="shared" si="52"/>
        <v>35467128526.615601</v>
      </c>
      <c r="Z221" s="23">
        <f t="shared" si="53"/>
        <v>6101688280045.166</v>
      </c>
      <c r="AA221" s="23">
        <f t="shared" si="54"/>
        <v>4407989436677.9355</v>
      </c>
      <c r="AB221" s="32">
        <f t="shared" si="55"/>
        <v>3.8997205924760424E-3</v>
      </c>
    </row>
    <row r="222" spans="1:28" ht="41.4">
      <c r="A222" t="s">
        <v>268</v>
      </c>
      <c r="B222" s="14" t="s">
        <v>270</v>
      </c>
      <c r="C222">
        <v>2037</v>
      </c>
      <c r="D222" s="10">
        <v>16955.4270590997</v>
      </c>
      <c r="E222" s="10">
        <v>226442.36269433401</v>
      </c>
      <c r="F222" s="10">
        <v>20492.888133292901</v>
      </c>
      <c r="G222" s="10">
        <v>85653.076096588004</v>
      </c>
      <c r="H222" s="10">
        <v>307646417.5</v>
      </c>
      <c r="I222" s="10">
        <v>37.736899999999999</v>
      </c>
      <c r="J222" s="23">
        <f>Calculation_Assumptions!$B$25*G222*(F222/G222)^Calculation_Assumptions!$B$26</f>
        <v>1603811.2456815364</v>
      </c>
      <c r="K222" s="23">
        <f>Calculation_Assumptions!$B$27*F222</f>
        <v>409857.76266585803</v>
      </c>
      <c r="L222" s="23">
        <f t="shared" si="42"/>
        <v>1603811.2456815364</v>
      </c>
      <c r="M222" s="23">
        <f t="shared" si="43"/>
        <v>78.261845536353292</v>
      </c>
      <c r="N222" s="23">
        <f>Calculation_Assumptions!$B$28*F222</f>
        <v>2049288.8133292901</v>
      </c>
      <c r="O222" s="23">
        <f>Calculation_Assumptions!$B$29*F222</f>
        <v>3278862.1013268642</v>
      </c>
      <c r="P222" s="23">
        <f t="shared" si="44"/>
        <v>42499.814390729931</v>
      </c>
      <c r="Q222" s="23">
        <f t="shared" si="45"/>
        <v>27193304592.717121</v>
      </c>
      <c r="R222" s="23">
        <f t="shared" si="46"/>
        <v>9623758384.7075424</v>
      </c>
      <c r="S222" s="23">
        <f t="shared" si="47"/>
        <v>34746566997.433762</v>
      </c>
      <c r="T222" s="23">
        <f t="shared" si="48"/>
        <v>55594507195.89402</v>
      </c>
      <c r="U222" s="21">
        <f>1/(1+Calculation_Assumptions!$B$22)^(C222-Calculation_Assumptions!$B$21)</f>
        <v>0.70137988019297326</v>
      </c>
      <c r="V222" s="23">
        <f t="shared" si="49"/>
        <v>19072836717.290962</v>
      </c>
      <c r="W222" s="23">
        <f t="shared" si="50"/>
        <v>6749910502.8722982</v>
      </c>
      <c r="X222" s="23">
        <f t="shared" si="51"/>
        <v>24370542997.77721</v>
      </c>
      <c r="Y222" s="23">
        <f t="shared" si="52"/>
        <v>38992868796.443535</v>
      </c>
      <c r="Z222" s="23">
        <f t="shared" si="53"/>
        <v>6304563618435.8232</v>
      </c>
      <c r="AA222" s="23">
        <f t="shared" si="54"/>
        <v>4421894075367.4961</v>
      </c>
      <c r="AB222" s="32">
        <f t="shared" si="55"/>
        <v>4.3132730889094972E-3</v>
      </c>
    </row>
    <row r="223" spans="1:28" ht="41.4">
      <c r="A223" t="s">
        <v>268</v>
      </c>
      <c r="B223" s="14" t="s">
        <v>270</v>
      </c>
      <c r="C223">
        <v>2038</v>
      </c>
      <c r="D223" s="10">
        <v>18557.470741241199</v>
      </c>
      <c r="E223" s="10">
        <v>247457.439044734</v>
      </c>
      <c r="F223" s="10">
        <v>21070.238210363499</v>
      </c>
      <c r="G223" s="10">
        <v>86465.937041936297</v>
      </c>
      <c r="H223" s="10">
        <v>309096448</v>
      </c>
      <c r="I223" s="10">
        <v>37.849600000000002</v>
      </c>
      <c r="J223" s="23">
        <f>Calculation_Assumptions!$B$25*G223*(F223/G223)^Calculation_Assumptions!$B$26</f>
        <v>1664185.0828669602</v>
      </c>
      <c r="K223" s="23">
        <f>Calculation_Assumptions!$B$27*F223</f>
        <v>421404.76420727</v>
      </c>
      <c r="L223" s="23">
        <f t="shared" si="42"/>
        <v>1664185.0828669602</v>
      </c>
      <c r="M223" s="23">
        <f t="shared" si="43"/>
        <v>78.9827369891064</v>
      </c>
      <c r="N223" s="23">
        <f>Calculation_Assumptions!$B$28*F223</f>
        <v>2107023.82103635</v>
      </c>
      <c r="O223" s="23">
        <f>Calculation_Assumptions!$B$29*F223</f>
        <v>3371238.11365816</v>
      </c>
      <c r="P223" s="23">
        <f t="shared" si="44"/>
        <v>43968.366452141112</v>
      </c>
      <c r="Q223" s="23">
        <f t="shared" si="45"/>
        <v>30883065983.313675</v>
      </c>
      <c r="R223" s="23">
        <f t="shared" si="46"/>
        <v>10880299361.227236</v>
      </c>
      <c r="S223" s="23">
        <f t="shared" si="47"/>
        <v>39101032909.980301</v>
      </c>
      <c r="T223" s="23">
        <f t="shared" si="48"/>
        <v>62561652655.968475</v>
      </c>
      <c r="U223" s="21">
        <f>1/(1+Calculation_Assumptions!$B$22)^(C223-Calculation_Assumptions!$B$21)</f>
        <v>0.68095133999317792</v>
      </c>
      <c r="V223" s="23">
        <f t="shared" si="49"/>
        <v>21029865164.435177</v>
      </c>
      <c r="W223" s="23">
        <f t="shared" si="50"/>
        <v>7408954429.5546036</v>
      </c>
      <c r="X223" s="23">
        <f t="shared" si="51"/>
        <v>26625900755.168434</v>
      </c>
      <c r="Y223" s="23">
        <f t="shared" si="52"/>
        <v>42601441208.269493</v>
      </c>
      <c r="Z223" s="23">
        <f t="shared" si="53"/>
        <v>6512735789337.2344</v>
      </c>
      <c r="AA223" s="23">
        <f t="shared" si="54"/>
        <v>4434856162770.7168</v>
      </c>
      <c r="AB223" s="32">
        <f t="shared" si="55"/>
        <v>4.7419497707669907E-3</v>
      </c>
    </row>
    <row r="224" spans="1:28" ht="41.4">
      <c r="A224" t="s">
        <v>268</v>
      </c>
      <c r="B224" s="14" t="s">
        <v>270</v>
      </c>
      <c r="C224">
        <v>2039</v>
      </c>
      <c r="D224" s="10">
        <v>20217.525902664798</v>
      </c>
      <c r="E224" s="10">
        <v>269088.23614258697</v>
      </c>
      <c r="F224" s="10">
        <v>21663.854082149101</v>
      </c>
      <c r="G224" s="10">
        <v>87286.512163430903</v>
      </c>
      <c r="H224" s="10">
        <v>310481120</v>
      </c>
      <c r="I224" s="10">
        <v>37.958199999999998</v>
      </c>
      <c r="J224" s="23">
        <f>Calculation_Assumptions!$B$25*G224*(F224/G224)^Calculation_Assumptions!$B$26</f>
        <v>1726831.6315240795</v>
      </c>
      <c r="K224" s="23">
        <f>Calculation_Assumptions!$B$27*F224</f>
        <v>433277.08164298203</v>
      </c>
      <c r="L224" s="23">
        <f t="shared" si="42"/>
        <v>1726831.6315240795</v>
      </c>
      <c r="M224" s="23">
        <f t="shared" si="43"/>
        <v>79.710268771934693</v>
      </c>
      <c r="N224" s="23">
        <f>Calculation_Assumptions!$B$28*F224</f>
        <v>2166385.40821491</v>
      </c>
      <c r="O224" s="23">
        <f>Calculation_Assumptions!$B$29*F224</f>
        <v>3466216.6531438562</v>
      </c>
      <c r="P224" s="23">
        <f t="shared" si="44"/>
        <v>45492.979949630899</v>
      </c>
      <c r="Q224" s="23">
        <f t="shared" si="45"/>
        <v>34912263239.87899</v>
      </c>
      <c r="R224" s="23">
        <f t="shared" si="46"/>
        <v>12241625731.516254</v>
      </c>
      <c r="S224" s="23">
        <f t="shared" si="47"/>
        <v>43798953105.739998</v>
      </c>
      <c r="T224" s="23">
        <f t="shared" si="48"/>
        <v>70078324969.18399</v>
      </c>
      <c r="U224" s="21">
        <f>1/(1+Calculation_Assumptions!$B$22)^(C224-Calculation_Assumptions!$B$21)</f>
        <v>0.66111780581861923</v>
      </c>
      <c r="V224" s="23">
        <f t="shared" si="49"/>
        <v>23081118869.310837</v>
      </c>
      <c r="W224" s="23">
        <f t="shared" si="50"/>
        <v>8093156743.2727757</v>
      </c>
      <c r="X224" s="23">
        <f t="shared" si="51"/>
        <v>28956267774.419426</v>
      </c>
      <c r="Y224" s="23">
        <f t="shared" si="52"/>
        <v>46330028439.071075</v>
      </c>
      <c r="Z224" s="23">
        <f t="shared" si="53"/>
        <v>6726217678942.2246</v>
      </c>
      <c r="AA224" s="23">
        <f t="shared" si="54"/>
        <v>4446822273360.6895</v>
      </c>
      <c r="AB224" s="32">
        <f t="shared" si="55"/>
        <v>5.1904747818642327E-3</v>
      </c>
    </row>
    <row r="225" spans="1:28" ht="41.4">
      <c r="A225" t="s">
        <v>268</v>
      </c>
      <c r="B225" s="14" t="s">
        <v>270</v>
      </c>
      <c r="C225">
        <v>2040</v>
      </c>
      <c r="D225" s="10">
        <v>21910.835968166401</v>
      </c>
      <c r="E225" s="10">
        <v>291042.45526877098</v>
      </c>
      <c r="F225" s="10">
        <v>22274.194008011302</v>
      </c>
      <c r="G225" s="10">
        <v>88114.874669796802</v>
      </c>
      <c r="H225" s="10">
        <v>311797395.5</v>
      </c>
      <c r="I225" s="10">
        <v>38.0715</v>
      </c>
      <c r="J225" s="23">
        <f>Calculation_Assumptions!$B$25*G225*(F225/G225)^Calculation_Assumptions!$B$26</f>
        <v>1791836.4455562858</v>
      </c>
      <c r="K225" s="23">
        <f>Calculation_Assumptions!$B$27*F225</f>
        <v>445483.88016022602</v>
      </c>
      <c r="L225" s="23">
        <f t="shared" si="42"/>
        <v>1791836.4455562858</v>
      </c>
      <c r="M225" s="23">
        <f t="shared" si="43"/>
        <v>80.444502050750771</v>
      </c>
      <c r="N225" s="23">
        <f>Calculation_Assumptions!$B$28*F225</f>
        <v>2227419.4008011301</v>
      </c>
      <c r="O225" s="23">
        <f>Calculation_Assumptions!$B$29*F225</f>
        <v>3563871.0412818082</v>
      </c>
      <c r="P225" s="23">
        <f t="shared" si="44"/>
        <v>47065.034095223091</v>
      </c>
      <c r="Q225" s="23">
        <f t="shared" si="45"/>
        <v>39260634440.366104</v>
      </c>
      <c r="R225" s="23">
        <f t="shared" si="46"/>
        <v>13697923080.382147</v>
      </c>
      <c r="S225" s="23">
        <f t="shared" si="47"/>
        <v>48804621123.265053</v>
      </c>
      <c r="T225" s="23">
        <f t="shared" si="48"/>
        <v>78087393797.224091</v>
      </c>
      <c r="U225" s="21">
        <f>1/(1+Calculation_Assumptions!$B$22)^(C225-Calculation_Assumptions!$B$21)</f>
        <v>0.64186194739671765</v>
      </c>
      <c r="V225" s="23">
        <f t="shared" si="49"/>
        <v>25199907277.92403</v>
      </c>
      <c r="W225" s="23">
        <f t="shared" si="50"/>
        <v>8792175583.6645298</v>
      </c>
      <c r="X225" s="23">
        <f t="shared" si="51"/>
        <v>31325829156.13789</v>
      </c>
      <c r="Y225" s="23">
        <f t="shared" si="52"/>
        <v>50121326649.820625</v>
      </c>
      <c r="Z225" s="23">
        <f t="shared" si="53"/>
        <v>6945035678559.6299</v>
      </c>
      <c r="AA225" s="23">
        <f t="shared" si="54"/>
        <v>4457754125379.9688</v>
      </c>
      <c r="AB225" s="32">
        <f t="shared" si="55"/>
        <v>5.6530500716604794E-3</v>
      </c>
    </row>
    <row r="226" spans="1:28" ht="41.4">
      <c r="A226" t="s">
        <v>268</v>
      </c>
      <c r="B226" s="14" t="s">
        <v>270</v>
      </c>
      <c r="C226">
        <v>2041</v>
      </c>
      <c r="D226" s="10">
        <v>23646.329163820799</v>
      </c>
      <c r="E226" s="10">
        <v>313436.05720613297</v>
      </c>
      <c r="F226" s="10">
        <v>22835.781799026801</v>
      </c>
      <c r="G226" s="10">
        <v>88881.561359791202</v>
      </c>
      <c r="H226" s="10">
        <v>313041661</v>
      </c>
      <c r="I226" s="10">
        <v>37.258299999999998</v>
      </c>
      <c r="J226" s="23">
        <f>Calculation_Assumptions!$B$25*G226*(F226/G226)^Calculation_Assumptions!$B$26</f>
        <v>1851987.1625359422</v>
      </c>
      <c r="K226" s="23">
        <f>Calculation_Assumptions!$B$27*F226</f>
        <v>456715.635980536</v>
      </c>
      <c r="L226" s="23">
        <f t="shared" si="42"/>
        <v>1851987.1625359422</v>
      </c>
      <c r="M226" s="23">
        <f t="shared" si="43"/>
        <v>81.100230280483274</v>
      </c>
      <c r="N226" s="23">
        <f>Calculation_Assumptions!$B$28*F226</f>
        <v>2283578.1799026802</v>
      </c>
      <c r="O226" s="23">
        <f>Calculation_Assumptions!$B$29*F226</f>
        <v>3653725.087844288</v>
      </c>
      <c r="P226" s="23">
        <f t="shared" si="44"/>
        <v>49706.700588484775</v>
      </c>
      <c r="Q226" s="23">
        <f t="shared" si="45"/>
        <v>43792698052.495377</v>
      </c>
      <c r="R226" s="23">
        <f t="shared" si="46"/>
        <v>15579872249.180437</v>
      </c>
      <c r="S226" s="23">
        <f t="shared" si="47"/>
        <v>53998241313.297569</v>
      </c>
      <c r="T226" s="23">
        <f t="shared" si="48"/>
        <v>86397186101.276093</v>
      </c>
      <c r="U226" s="21">
        <f>1/(1+Calculation_Assumptions!$B$22)^(C226-Calculation_Assumptions!$B$21)</f>
        <v>0.62316693922011435</v>
      </c>
      <c r="V226" s="23">
        <f t="shared" si="49"/>
        <v>27290161605.564205</v>
      </c>
      <c r="W226" s="23">
        <f t="shared" si="50"/>
        <v>9708861302.9621716</v>
      </c>
      <c r="X226" s="23">
        <f t="shared" si="51"/>
        <v>33649918762.476772</v>
      </c>
      <c r="Y226" s="23">
        <f t="shared" si="52"/>
        <v>53839870019.96283</v>
      </c>
      <c r="Z226" s="23">
        <f t="shared" si="53"/>
        <v>7148551064600.918</v>
      </c>
      <c r="AA226" s="23">
        <f t="shared" si="54"/>
        <v>4454740686786.0439</v>
      </c>
      <c r="AB226" s="32">
        <f t="shared" si="55"/>
        <v>6.1260943171202193E-3</v>
      </c>
    </row>
    <row r="227" spans="1:28" ht="41.4">
      <c r="A227" t="s">
        <v>268</v>
      </c>
      <c r="B227" s="14" t="s">
        <v>270</v>
      </c>
      <c r="C227">
        <v>2042</v>
      </c>
      <c r="D227" s="10">
        <v>25418.603192610601</v>
      </c>
      <c r="E227" s="10">
        <v>336175.00337125501</v>
      </c>
      <c r="F227" s="10">
        <v>23411.5286140188</v>
      </c>
      <c r="G227" s="10">
        <v>89654.918983413998</v>
      </c>
      <c r="H227" s="10">
        <v>314211282.5</v>
      </c>
      <c r="I227" s="10">
        <v>37.373199999999997</v>
      </c>
      <c r="J227" s="23">
        <f>Calculation_Assumptions!$B$25*G227*(F227/G227)^Calculation_Assumptions!$B$26</f>
        <v>1914157.097710504</v>
      </c>
      <c r="K227" s="23">
        <f>Calculation_Assumptions!$B$27*F227</f>
        <v>468230.57228037599</v>
      </c>
      <c r="L227" s="23">
        <f t="shared" si="42"/>
        <v>1914157.097710504</v>
      </c>
      <c r="M227" s="23">
        <f t="shared" si="43"/>
        <v>81.761303555561454</v>
      </c>
      <c r="N227" s="23">
        <f>Calculation_Assumptions!$B$28*F227</f>
        <v>2341152.8614018802</v>
      </c>
      <c r="O227" s="23">
        <f>Calculation_Assumptions!$B$29*F227</f>
        <v>3745844.5782430079</v>
      </c>
      <c r="P227" s="23">
        <f t="shared" si="44"/>
        <v>51217.372280417629</v>
      </c>
      <c r="Q227" s="23">
        <f t="shared" si="45"/>
        <v>48655199715.022461</v>
      </c>
      <c r="R227" s="23">
        <f t="shared" si="46"/>
        <v>17218000299.036221</v>
      </c>
      <c r="S227" s="23">
        <f t="shared" si="47"/>
        <v>59508835597.219276</v>
      </c>
      <c r="T227" s="23">
        <f t="shared" si="48"/>
        <v>95214136955.550827</v>
      </c>
      <c r="U227" s="21">
        <f>1/(1+Calculation_Assumptions!$B$22)^(C227-Calculation_Assumptions!$B$21)</f>
        <v>0.60501644584477121</v>
      </c>
      <c r="V227" s="23">
        <f t="shared" si="49"/>
        <v>29437196003.450413</v>
      </c>
      <c r="W227" s="23">
        <f t="shared" si="50"/>
        <v>10417173345.477102</v>
      </c>
      <c r="X227" s="23">
        <f t="shared" si="51"/>
        <v>36003824209.390411</v>
      </c>
      <c r="Y227" s="23">
        <f t="shared" si="52"/>
        <v>57606118735.024643</v>
      </c>
      <c r="Z227" s="23">
        <f t="shared" si="53"/>
        <v>7356166431096.2949</v>
      </c>
      <c r="AA227" s="23">
        <f t="shared" si="54"/>
        <v>4450601669184.4951</v>
      </c>
      <c r="AB227" s="32">
        <f t="shared" si="55"/>
        <v>6.6142059414731509E-3</v>
      </c>
    </row>
    <row r="228" spans="1:28" ht="41.4">
      <c r="A228" t="s">
        <v>268</v>
      </c>
      <c r="B228" s="14" t="s">
        <v>270</v>
      </c>
      <c r="C228">
        <v>2043</v>
      </c>
      <c r="D228" s="10">
        <v>27218.023219872299</v>
      </c>
      <c r="E228" s="10">
        <v>359124.60242563899</v>
      </c>
      <c r="F228" s="10">
        <v>24001.7914371726</v>
      </c>
      <c r="G228" s="10">
        <v>90435.005584395898</v>
      </c>
      <c r="H228" s="10">
        <v>315304312</v>
      </c>
      <c r="I228" s="10">
        <v>37.491100000000003</v>
      </c>
      <c r="J228" s="23">
        <f>Calculation_Assumptions!$B$25*G228*(F228/G228)^Calculation_Assumptions!$B$26</f>
        <v>1978414.0348458875</v>
      </c>
      <c r="K228" s="23">
        <f>Calculation_Assumptions!$B$27*F228</f>
        <v>480035.82874345197</v>
      </c>
      <c r="L228" s="23">
        <f t="shared" si="42"/>
        <v>1978414.0348458875</v>
      </c>
      <c r="M228" s="23">
        <f t="shared" si="43"/>
        <v>82.427765445117274</v>
      </c>
      <c r="N228" s="23">
        <f>Calculation_Assumptions!$B$28*F228</f>
        <v>2400179.1437172601</v>
      </c>
      <c r="O228" s="23">
        <f>Calculation_Assumptions!$B$29*F228</f>
        <v>3840286.6299476158</v>
      </c>
      <c r="P228" s="23">
        <f t="shared" si="44"/>
        <v>52770.23173088779</v>
      </c>
      <c r="Q228" s="23">
        <f t="shared" si="45"/>
        <v>53848519138.956612</v>
      </c>
      <c r="R228" s="23">
        <f t="shared" si="46"/>
        <v>18951088490.263916</v>
      </c>
      <c r="S228" s="23">
        <f t="shared" si="47"/>
        <v>65328131665.549599</v>
      </c>
      <c r="T228" s="23">
        <f t="shared" si="48"/>
        <v>104525010664.87935</v>
      </c>
      <c r="U228" s="21">
        <f>1/(1+Calculation_Assumptions!$B$22)^(C228-Calculation_Assumptions!$B$21)</f>
        <v>0.5873946076162827</v>
      </c>
      <c r="V228" s="23">
        <f t="shared" si="49"/>
        <v>31630329770.345306</v>
      </c>
      <c r="W228" s="23">
        <f t="shared" si="50"/>
        <v>11131767187.640024</v>
      </c>
      <c r="X228" s="23">
        <f t="shared" si="51"/>
        <v>38373392265.990356</v>
      </c>
      <c r="Y228" s="23">
        <f t="shared" si="52"/>
        <v>61397427625.584572</v>
      </c>
      <c r="Z228" s="23">
        <f t="shared" si="53"/>
        <v>7567868335865.1982</v>
      </c>
      <c r="AA228" s="23">
        <f t="shared" si="54"/>
        <v>4445325051637.2285</v>
      </c>
      <c r="AB228" s="32">
        <f t="shared" si="55"/>
        <v>7.1154143741852466E-3</v>
      </c>
    </row>
    <row r="229" spans="1:28" ht="41.4">
      <c r="A229" t="s">
        <v>268</v>
      </c>
      <c r="B229" s="14" t="s">
        <v>270</v>
      </c>
      <c r="C229">
        <v>2044</v>
      </c>
      <c r="D229" s="10">
        <v>29056.972574031901</v>
      </c>
      <c r="E229" s="10">
        <v>382555.48336757399</v>
      </c>
      <c r="F229" s="10">
        <v>24606.936253131698</v>
      </c>
      <c r="G229" s="10">
        <v>91221.879711504793</v>
      </c>
      <c r="H229" s="10">
        <v>316318415.5</v>
      </c>
      <c r="I229" s="10">
        <v>37.609900000000003</v>
      </c>
      <c r="J229" s="23">
        <f>Calculation_Assumptions!$B$25*G229*(F229/G229)^Calculation_Assumptions!$B$26</f>
        <v>2044828.0331623689</v>
      </c>
      <c r="K229" s="23">
        <f>Calculation_Assumptions!$B$27*F229</f>
        <v>492138.72506263398</v>
      </c>
      <c r="L229" s="23">
        <f t="shared" si="42"/>
        <v>2044828.0331623689</v>
      </c>
      <c r="M229" s="23">
        <f t="shared" si="43"/>
        <v>83.099659873427996</v>
      </c>
      <c r="N229" s="23">
        <f>Calculation_Assumptions!$B$28*F229</f>
        <v>2460693.6253131698</v>
      </c>
      <c r="O229" s="23">
        <f>Calculation_Assumptions!$B$29*F229</f>
        <v>3937109.8005010718</v>
      </c>
      <c r="P229" s="23">
        <f t="shared" si="44"/>
        <v>54369.408936539818</v>
      </c>
      <c r="Q229" s="23">
        <f t="shared" si="45"/>
        <v>59416512078.210548</v>
      </c>
      <c r="R229" s="23">
        <f t="shared" si="46"/>
        <v>20799315516.127289</v>
      </c>
      <c r="S229" s="23">
        <f t="shared" si="47"/>
        <v>71500307183.819901</v>
      </c>
      <c r="T229" s="23">
        <f t="shared" si="48"/>
        <v>114400491494.11185</v>
      </c>
      <c r="U229" s="21">
        <f>1/(1+Calculation_Assumptions!$B$22)^(C229-Calculation_Assumptions!$B$21)</f>
        <v>0.57028602681192497</v>
      </c>
      <c r="V229" s="23">
        <f t="shared" si="49"/>
        <v>33884406600.105446</v>
      </c>
      <c r="W229" s="23">
        <f t="shared" si="50"/>
        <v>11861559006.099854</v>
      </c>
      <c r="X229" s="23">
        <f t="shared" si="51"/>
        <v>40775626099.692787</v>
      </c>
      <c r="Y229" s="23">
        <f t="shared" si="52"/>
        <v>65241001759.508461</v>
      </c>
      <c r="Z229" s="23">
        <f t="shared" si="53"/>
        <v>7783627085900.126</v>
      </c>
      <c r="AA229" s="23">
        <f t="shared" si="54"/>
        <v>4438893765003.665</v>
      </c>
      <c r="AB229" s="32">
        <f t="shared" si="55"/>
        <v>7.6335250163567436E-3</v>
      </c>
    </row>
    <row r="230" spans="1:28" ht="41.4">
      <c r="A230" t="s">
        <v>268</v>
      </c>
      <c r="B230" s="14" t="s">
        <v>270</v>
      </c>
      <c r="C230">
        <v>2045</v>
      </c>
      <c r="D230" s="10">
        <v>30941.7220626005</v>
      </c>
      <c r="E230" s="10">
        <v>406363.31635848602</v>
      </c>
      <c r="F230" s="10">
        <v>25227.338273922502</v>
      </c>
      <c r="G230" s="10">
        <v>92015.600422941701</v>
      </c>
      <c r="H230" s="10">
        <v>317249613</v>
      </c>
      <c r="I230" s="10">
        <v>37.724499999999999</v>
      </c>
      <c r="J230" s="23">
        <f>Calculation_Assumptions!$B$25*G230*(F230/G230)^Calculation_Assumptions!$B$26</f>
        <v>2113471.5037201103</v>
      </c>
      <c r="K230" s="23">
        <f>Calculation_Assumptions!$B$27*F230</f>
        <v>504546.76547845005</v>
      </c>
      <c r="L230" s="23">
        <f t="shared" si="42"/>
        <v>2113471.5037201103</v>
      </c>
      <c r="M230" s="23">
        <f t="shared" si="43"/>
        <v>83.777031122811934</v>
      </c>
      <c r="N230" s="23">
        <f>Calculation_Assumptions!$B$28*F230</f>
        <v>2522733.8273922503</v>
      </c>
      <c r="O230" s="23">
        <f>Calculation_Assumptions!$B$29*F230</f>
        <v>4036374.1238276004</v>
      </c>
      <c r="P230" s="23">
        <f t="shared" si="44"/>
        <v>56023.844019671844</v>
      </c>
      <c r="Q230" s="23">
        <f t="shared" si="45"/>
        <v>65394447855.333992</v>
      </c>
      <c r="R230" s="23">
        <f t="shared" si="46"/>
        <v>22766035050.984383</v>
      </c>
      <c r="S230" s="23">
        <f t="shared" si="47"/>
        <v>78057728925.0914</v>
      </c>
      <c r="T230" s="23">
        <f t="shared" si="48"/>
        <v>124892366280.14622</v>
      </c>
      <c r="U230" s="21">
        <f>1/(1+Calculation_Assumptions!$B$22)^(C230-Calculation_Assumptions!$B$21)</f>
        <v>0.55367575418633497</v>
      </c>
      <c r="V230" s="23">
        <f t="shared" si="49"/>
        <v>36207320235.901001</v>
      </c>
      <c r="W230" s="23">
        <f t="shared" si="50"/>
        <v>12605001626.686316</v>
      </c>
      <c r="X230" s="23">
        <f t="shared" si="51"/>
        <v>43218671932.672478</v>
      </c>
      <c r="Y230" s="23">
        <f t="shared" si="52"/>
        <v>69149875092.275955</v>
      </c>
      <c r="Z230" s="23">
        <f t="shared" si="53"/>
        <v>8003363304422.002</v>
      </c>
      <c r="AA230" s="23">
        <f t="shared" si="54"/>
        <v>4431268213603.0898</v>
      </c>
      <c r="AB230" s="32">
        <f t="shared" si="55"/>
        <v>8.1708708411627872E-3</v>
      </c>
    </row>
    <row r="231" spans="1:28" ht="41.4">
      <c r="A231" t="s">
        <v>268</v>
      </c>
      <c r="B231" s="14" t="s">
        <v>270</v>
      </c>
      <c r="C231">
        <v>2046</v>
      </c>
      <c r="D231" s="10">
        <v>32867.706546302397</v>
      </c>
      <c r="E231" s="10">
        <v>430482.79458622599</v>
      </c>
      <c r="F231" s="10">
        <v>25797.702300703098</v>
      </c>
      <c r="G231" s="10">
        <v>92766.695441781907</v>
      </c>
      <c r="H231" s="10">
        <v>318096573.5</v>
      </c>
      <c r="I231" s="10">
        <v>37.836199999999998</v>
      </c>
      <c r="J231" s="23">
        <f>Calculation_Assumptions!$B$25*G231*(F231/G231)^Calculation_Assumptions!$B$26</f>
        <v>2176684.4748758646</v>
      </c>
      <c r="K231" s="23">
        <f>Calculation_Assumptions!$B$27*F231</f>
        <v>515954.04601406195</v>
      </c>
      <c r="L231" s="23">
        <f t="shared" si="42"/>
        <v>2176684.4748758646</v>
      </c>
      <c r="M231" s="23">
        <f t="shared" si="43"/>
        <v>84.375129595031439</v>
      </c>
      <c r="N231" s="23">
        <f>Calculation_Assumptions!$B$28*F231</f>
        <v>2579770.2300703097</v>
      </c>
      <c r="O231" s="23">
        <f>Calculation_Assumptions!$B$29*F231</f>
        <v>4127632.3681124956</v>
      </c>
      <c r="P231" s="23">
        <f t="shared" si="44"/>
        <v>57529.15131212608</v>
      </c>
      <c r="Q231" s="23">
        <f t="shared" si="45"/>
        <v>71542626564.112244</v>
      </c>
      <c r="R231" s="23">
        <f t="shared" si="46"/>
        <v>24765309827.017883</v>
      </c>
      <c r="S231" s="23">
        <f t="shared" si="47"/>
        <v>84791130878.837967</v>
      </c>
      <c r="T231" s="23">
        <f t="shared" si="48"/>
        <v>135665809406.14073</v>
      </c>
      <c r="U231" s="21">
        <f>1/(1+Calculation_Assumptions!$B$22)^(C231-Calculation_Assumptions!$B$21)</f>
        <v>0.5375492759090631</v>
      </c>
      <c r="V231" s="23">
        <f t="shared" si="49"/>
        <v>38457687106.171036</v>
      </c>
      <c r="W231" s="23">
        <f t="shared" si="50"/>
        <v>13312574365.177069</v>
      </c>
      <c r="X231" s="23">
        <f t="shared" si="51"/>
        <v>45579411007.429947</v>
      </c>
      <c r="Y231" s="23">
        <f t="shared" si="52"/>
        <v>72927057611.887909</v>
      </c>
      <c r="Z231" s="23">
        <f t="shared" si="53"/>
        <v>8206160706026.7227</v>
      </c>
      <c r="AA231" s="23">
        <f t="shared" si="54"/>
        <v>4411215745518.0703</v>
      </c>
      <c r="AB231" s="32">
        <f t="shared" si="55"/>
        <v>8.7181605536399386E-3</v>
      </c>
    </row>
    <row r="232" spans="1:28" ht="41.4">
      <c r="A232" t="s">
        <v>268</v>
      </c>
      <c r="B232" s="14" t="s">
        <v>270</v>
      </c>
      <c r="C232">
        <v>2047</v>
      </c>
      <c r="D232" s="10">
        <v>34821.310965077697</v>
      </c>
      <c r="E232" s="10">
        <v>454895.04918308102</v>
      </c>
      <c r="F232" s="10">
        <v>26380.9616682253</v>
      </c>
      <c r="G232" s="10">
        <v>93523.921418033002</v>
      </c>
      <c r="H232" s="10">
        <v>318862019.5</v>
      </c>
      <c r="I232" s="10">
        <v>37.948900000000002</v>
      </c>
      <c r="J232" s="23">
        <f>Calculation_Assumptions!$B$25*G232*(F232/G232)^Calculation_Assumptions!$B$26</f>
        <v>2241788.1172402492</v>
      </c>
      <c r="K232" s="23">
        <f>Calculation_Assumptions!$B$27*F232</f>
        <v>527619.23336450604</v>
      </c>
      <c r="L232" s="23">
        <f t="shared" si="42"/>
        <v>2241788.1172402492</v>
      </c>
      <c r="M232" s="23">
        <f t="shared" si="43"/>
        <v>84.977497993956135</v>
      </c>
      <c r="N232" s="23">
        <f>Calculation_Assumptions!$B$28*F232</f>
        <v>2638096.1668225299</v>
      </c>
      <c r="O232" s="23">
        <f>Calculation_Assumptions!$B$29*F232</f>
        <v>4220953.8669160483</v>
      </c>
      <c r="P232" s="23">
        <f t="shared" si="44"/>
        <v>59073.862937799226</v>
      </c>
      <c r="Q232" s="23">
        <f t="shared" si="45"/>
        <v>78062001148.23877</v>
      </c>
      <c r="R232" s="23">
        <f t="shared" si="46"/>
        <v>26872407786.524765</v>
      </c>
      <c r="S232" s="23">
        <f t="shared" si="47"/>
        <v>91861966980.706802</v>
      </c>
      <c r="T232" s="23">
        <f t="shared" si="48"/>
        <v>146979147169.13089</v>
      </c>
      <c r="U232" s="21">
        <f>1/(1+Calculation_Assumptions!$B$22)^(C232-Calculation_Assumptions!$B$21)</f>
        <v>0.52189250088258554</v>
      </c>
      <c r="V232" s="23">
        <f t="shared" si="49"/>
        <v>40739973003.153595</v>
      </c>
      <c r="W232" s="23">
        <f t="shared" si="50"/>
        <v>14024508104.446075</v>
      </c>
      <c r="X232" s="23">
        <f t="shared" si="51"/>
        <v>47942071683.554565</v>
      </c>
      <c r="Y232" s="23">
        <f t="shared" si="52"/>
        <v>76707314693.687317</v>
      </c>
      <c r="Z232" s="23">
        <f t="shared" si="53"/>
        <v>8411886713882.4082</v>
      </c>
      <c r="AA232" s="23">
        <f t="shared" si="54"/>
        <v>4390100594249.0845</v>
      </c>
      <c r="AB232" s="32">
        <f t="shared" si="55"/>
        <v>9.2799634378587775E-3</v>
      </c>
    </row>
    <row r="233" spans="1:28" ht="41.4">
      <c r="A233" t="s">
        <v>268</v>
      </c>
      <c r="B233" s="14" t="s">
        <v>270</v>
      </c>
      <c r="C233">
        <v>2048</v>
      </c>
      <c r="D233" s="10">
        <v>36788.397314266796</v>
      </c>
      <c r="E233" s="10">
        <v>479328.48611943697</v>
      </c>
      <c r="F233" s="10">
        <v>26977.4079268061</v>
      </c>
      <c r="G233" s="10">
        <v>94287.328396812707</v>
      </c>
      <c r="H233" s="10">
        <v>319554652.5</v>
      </c>
      <c r="I233" s="10">
        <v>38.064500000000002</v>
      </c>
      <c r="J233" s="23">
        <f>Calculation_Assumptions!$B$25*G233*(F233/G233)^Calculation_Assumptions!$B$26</f>
        <v>2308838.9799289512</v>
      </c>
      <c r="K233" s="23">
        <f>Calculation_Assumptions!$B$27*F233</f>
        <v>539548.15853612195</v>
      </c>
      <c r="L233" s="23">
        <f t="shared" si="42"/>
        <v>2308838.9799289512</v>
      </c>
      <c r="M233" s="23">
        <f t="shared" si="43"/>
        <v>85.584166803318922</v>
      </c>
      <c r="N233" s="23">
        <f>Calculation_Assumptions!$B$28*F233</f>
        <v>2697740.79268061</v>
      </c>
      <c r="O233" s="23">
        <f>Calculation_Assumptions!$B$29*F233</f>
        <v>4316385.2682889756</v>
      </c>
      <c r="P233" s="23">
        <f t="shared" si="44"/>
        <v>60655.965004898295</v>
      </c>
      <c r="Q233" s="23">
        <f t="shared" si="45"/>
        <v>84938485728.292725</v>
      </c>
      <c r="R233" s="23">
        <f t="shared" si="46"/>
        <v>29074131879.911446</v>
      </c>
      <c r="S233" s="23">
        <f t="shared" si="47"/>
        <v>99245560132.039337</v>
      </c>
      <c r="T233" s="23">
        <f t="shared" si="48"/>
        <v>158792896211.26291</v>
      </c>
      <c r="U233" s="21">
        <f>1/(1+Calculation_Assumptions!$B$22)^(C233-Calculation_Assumptions!$B$21)</f>
        <v>0.50669174842969467</v>
      </c>
      <c r="V233" s="23">
        <f t="shared" si="49"/>
        <v>43037629842.639305</v>
      </c>
      <c r="W233" s="23">
        <f t="shared" si="50"/>
        <v>14731622716.307856</v>
      </c>
      <c r="X233" s="23">
        <f t="shared" si="51"/>
        <v>50286906387.187408</v>
      </c>
      <c r="Y233" s="23">
        <f t="shared" si="52"/>
        <v>80459050219.499847</v>
      </c>
      <c r="Z233" s="23">
        <f t="shared" si="53"/>
        <v>8620756215401.2686</v>
      </c>
      <c r="AA233" s="23">
        <f t="shared" si="54"/>
        <v>4368066039567.8262</v>
      </c>
      <c r="AB233" s="32">
        <f t="shared" si="55"/>
        <v>9.8527882712362621E-3</v>
      </c>
    </row>
    <row r="234" spans="1:28" ht="41.4">
      <c r="A234" t="s">
        <v>268</v>
      </c>
      <c r="B234" s="14" t="s">
        <v>270</v>
      </c>
      <c r="C234">
        <v>2049</v>
      </c>
      <c r="D234" s="10">
        <v>38801.647592738598</v>
      </c>
      <c r="E234" s="10">
        <v>504206.13836499501</v>
      </c>
      <c r="F234" s="10">
        <v>27587.339218413799</v>
      </c>
      <c r="G234" s="10">
        <v>95056.966831742102</v>
      </c>
      <c r="H234" s="10">
        <v>320173250</v>
      </c>
      <c r="I234" s="10">
        <v>38.1755</v>
      </c>
      <c r="J234" s="23">
        <f>Calculation_Assumptions!$B$25*G234*(F234/G234)^Calculation_Assumptions!$B$26</f>
        <v>2377895.3034159979</v>
      </c>
      <c r="K234" s="23">
        <f>Calculation_Assumptions!$B$27*F234</f>
        <v>551746.78436827601</v>
      </c>
      <c r="L234" s="23">
        <f t="shared" si="42"/>
        <v>2377895.3034159979</v>
      </c>
      <c r="M234" s="23">
        <f t="shared" si="43"/>
        <v>86.195166724481254</v>
      </c>
      <c r="N234" s="23">
        <f>Calculation_Assumptions!$B$28*F234</f>
        <v>2758733.9218413797</v>
      </c>
      <c r="O234" s="23">
        <f>Calculation_Assumptions!$B$29*F234</f>
        <v>4413974.2749462081</v>
      </c>
      <c r="P234" s="23">
        <f t="shared" si="44"/>
        <v>62288.517594163743</v>
      </c>
      <c r="Q234" s="23">
        <f t="shared" si="45"/>
        <v>92266255575.575775</v>
      </c>
      <c r="R234" s="23">
        <f t="shared" si="46"/>
        <v>31406252920.63335</v>
      </c>
      <c r="S234" s="23">
        <f t="shared" si="47"/>
        <v>107043421437.42288</v>
      </c>
      <c r="T234" s="23">
        <f t="shared" si="48"/>
        <v>171269474299.87665</v>
      </c>
      <c r="U234" s="21">
        <f>1/(1+Calculation_Assumptions!$B$22)^(C234-Calculation_Assumptions!$B$21)</f>
        <v>0.49193373633950943</v>
      </c>
      <c r="V234" s="23">
        <f t="shared" si="49"/>
        <v>45388883843.349083</v>
      </c>
      <c r="W234" s="23">
        <f t="shared" si="50"/>
        <v>15449795343.670795</v>
      </c>
      <c r="X234" s="23">
        <f t="shared" si="51"/>
        <v>52658270258.276176</v>
      </c>
      <c r="Y234" s="23">
        <f t="shared" si="52"/>
        <v>84253232413.241913</v>
      </c>
      <c r="Z234" s="23">
        <f t="shared" si="53"/>
        <v>8832728056412.0059</v>
      </c>
      <c r="AA234" s="23">
        <f t="shared" si="54"/>
        <v>4345116914861.5713</v>
      </c>
      <c r="AB234" s="32">
        <f t="shared" si="55"/>
        <v>1.0445952256913001E-2</v>
      </c>
    </row>
    <row r="235" spans="1:28" ht="41.4">
      <c r="A235" t="s">
        <v>268</v>
      </c>
      <c r="B235" s="14" t="s">
        <v>270</v>
      </c>
      <c r="C235">
        <v>2050</v>
      </c>
      <c r="D235" s="10">
        <v>40837.341033774697</v>
      </c>
      <c r="E235" s="10">
        <v>529243.42583355505</v>
      </c>
      <c r="F235" s="10">
        <v>28211.060425697899</v>
      </c>
      <c r="G235" s="10">
        <v>95832.887588279205</v>
      </c>
      <c r="H235" s="10">
        <v>320712949.5</v>
      </c>
      <c r="I235" s="10">
        <v>38.286000000000001</v>
      </c>
      <c r="J235" s="23">
        <f>Calculation_Assumptions!$B$25*G235*(F235/G235)^Calculation_Assumptions!$B$26</f>
        <v>2449017.0701214601</v>
      </c>
      <c r="K235" s="23">
        <f>Calculation_Assumptions!$B$27*F235</f>
        <v>564221.20851395791</v>
      </c>
      <c r="L235" s="23">
        <f t="shared" si="42"/>
        <v>2449017.0701214601</v>
      </c>
      <c r="M235" s="23">
        <f t="shared" si="43"/>
        <v>86.810528677986596</v>
      </c>
      <c r="N235" s="23">
        <f>Calculation_Assumptions!$B$28*F235</f>
        <v>2821106.04256979</v>
      </c>
      <c r="O235" s="23">
        <f>Calculation_Assumptions!$B$29*F235</f>
        <v>4513769.6681116633</v>
      </c>
      <c r="P235" s="23">
        <f t="shared" si="44"/>
        <v>63966.386410736566</v>
      </c>
      <c r="Q235" s="23">
        <f t="shared" si="45"/>
        <v>100011345290.08578</v>
      </c>
      <c r="R235" s="23">
        <f t="shared" si="46"/>
        <v>33853789482.211182</v>
      </c>
      <c r="S235" s="23">
        <f t="shared" si="47"/>
        <v>115206469552.86504</v>
      </c>
      <c r="T235" s="23">
        <f t="shared" si="48"/>
        <v>184330351284.58401</v>
      </c>
      <c r="U235" s="21">
        <f>1/(1+Calculation_Assumptions!$B$22)^(C235-Calculation_Assumptions!$B$21)</f>
        <v>0.47760556926165965</v>
      </c>
      <c r="V235" s="23">
        <f t="shared" si="49"/>
        <v>47765975499.895828</v>
      </c>
      <c r="W235" s="23">
        <f t="shared" si="50"/>
        <v>16168758397.315857</v>
      </c>
      <c r="X235" s="23">
        <f t="shared" si="51"/>
        <v>55023251473.422165</v>
      </c>
      <c r="Y235" s="23">
        <f t="shared" si="52"/>
        <v>88037202357.475449</v>
      </c>
      <c r="Z235" s="23">
        <f t="shared" si="53"/>
        <v>9047652397648.2988</v>
      </c>
      <c r="AA235" s="23">
        <f t="shared" si="54"/>
        <v>4321209173860.4355</v>
      </c>
      <c r="AB235" s="32">
        <f t="shared" si="55"/>
        <v>1.1053844786972709E-2</v>
      </c>
    </row>
  </sheetData>
  <autoFilter ref="A1:AB1" xr:uid="{00000000-0009-0000-0000-00000C000000}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3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0.69921875" customWidth="1"/>
    <col min="2" max="2" width="26.69921875" customWidth="1"/>
    <col min="3" max="3" width="16.69921875" customWidth="1"/>
    <col min="4" max="4" width="14.69921875" customWidth="1"/>
    <col min="5" max="5" width="12.69921875" customWidth="1"/>
    <col min="6" max="6" width="34.69921875" customWidth="1"/>
    <col min="7" max="9" width="18.69921875" customWidth="1"/>
    <col min="10" max="10" width="14.69921875" customWidth="1"/>
    <col min="11" max="11" width="18.69921875" customWidth="1"/>
    <col min="12" max="12" width="14.69921875" customWidth="1"/>
    <col min="13" max="13" width="30.69921875" customWidth="1"/>
    <col min="14" max="14" width="60.69921875" customWidth="1"/>
  </cols>
  <sheetData>
    <row r="1" spans="1:14" ht="28.05" customHeight="1">
      <c r="A1" s="1" t="s">
        <v>374</v>
      </c>
      <c r="B1" s="1" t="s">
        <v>375</v>
      </c>
      <c r="C1" s="1" t="s">
        <v>454</v>
      </c>
      <c r="D1" s="1" t="s">
        <v>455</v>
      </c>
      <c r="E1" s="1" t="s">
        <v>456</v>
      </c>
      <c r="F1" s="1" t="s">
        <v>457</v>
      </c>
      <c r="G1" s="1" t="s">
        <v>458</v>
      </c>
      <c r="H1" s="1" t="s">
        <v>459</v>
      </c>
      <c r="I1" s="1" t="s">
        <v>460</v>
      </c>
      <c r="J1" s="1" t="s">
        <v>461</v>
      </c>
      <c r="K1" s="1" t="s">
        <v>452</v>
      </c>
      <c r="L1" s="1" t="s">
        <v>462</v>
      </c>
      <c r="M1" s="1" t="s">
        <v>463</v>
      </c>
      <c r="N1" s="1" t="s">
        <v>464</v>
      </c>
    </row>
    <row r="2" spans="1:14" ht="69">
      <c r="A2" t="s">
        <v>204</v>
      </c>
      <c r="B2" s="14" t="s">
        <v>206</v>
      </c>
      <c r="C2" t="s">
        <v>465</v>
      </c>
      <c r="D2" t="s">
        <v>466</v>
      </c>
      <c r="E2" t="s">
        <v>467</v>
      </c>
      <c r="F2" s="14" t="s">
        <v>468</v>
      </c>
      <c r="G2" s="23">
        <f>SUMIFS(Economic_Value!$V$2:$V$235,Economic_Value!$A$2:$A$235,A2)</f>
        <v>2262516788102.3784</v>
      </c>
      <c r="H2" s="23">
        <f>SUMPRODUCT((Budget_Impact!$A$2:$A$235=A2)*Budget_Impact!$E$2:$E$235*(1/(1+Calculation_Assumptions!$B$22)^(Budget_Impact!$B$2:$B$235-Calculation_Assumptions!$B$21)))*Calculation_Assumptions!$B$34</f>
        <v>29453071910.820282</v>
      </c>
      <c r="I2" s="23">
        <f t="shared" ref="I2:I37" si="0">G2-H2</f>
        <v>2233063716191.5581</v>
      </c>
      <c r="J2" s="28">
        <f t="shared" ref="J2:J37" si="1">IF(H2&gt;0,G2/H2,"")</f>
        <v>76.817684584920642</v>
      </c>
      <c r="K2" s="23">
        <f>SUMIFS(Economic_Value!$AA$2:$AA$235,Economic_Value!$A$2:$A$235,A2)</f>
        <v>112531452455894.98</v>
      </c>
      <c r="L2" s="32">
        <f t="shared" ref="L2:L37" si="2">IF(K2=0,"",G2/K2)</f>
        <v>2.0105639256625944E-2</v>
      </c>
      <c r="M2" s="31" t="str">
        <f t="shared" ref="M2:M37" si="3">IF(H2&lt;=0,"cost-saving or ratio not meaningful (PV cost&lt;=0)",IF(J2&gt;=1,"benefits exceed costs (BCR&gt;=1)","costs exceed benefits (BCR&lt;1)"))</f>
        <v>benefits exceed costs (BCR&gt;=1)</v>
      </c>
      <c r="N2" s="14" t="s">
        <v>474</v>
      </c>
    </row>
    <row r="3" spans="1:14" ht="69">
      <c r="A3" t="s">
        <v>204</v>
      </c>
      <c r="B3" s="14" t="s">
        <v>206</v>
      </c>
      <c r="C3" t="s">
        <v>465</v>
      </c>
      <c r="D3" t="s">
        <v>466</v>
      </c>
      <c r="E3" t="s">
        <v>469</v>
      </c>
      <c r="F3" s="14" t="s">
        <v>470</v>
      </c>
      <c r="G3" s="23">
        <f>SUMIFS(Economic_Value!$W$2:$W$235,Economic_Value!$A$2:$A$235,A3)</f>
        <v>836541592505.92163</v>
      </c>
      <c r="H3" s="23">
        <f>SUMPRODUCT((Budget_Impact!$A$2:$A$235=A3)*Budget_Impact!$E$2:$E$235*(1/(1+Calculation_Assumptions!$B$22)^(Budget_Impact!$B$2:$B$235-Calculation_Assumptions!$B$21)))*Calculation_Assumptions!$B$34</f>
        <v>29453071910.820282</v>
      </c>
      <c r="I3" s="23">
        <f t="shared" si="0"/>
        <v>807088520595.10132</v>
      </c>
      <c r="J3" s="28">
        <f t="shared" si="1"/>
        <v>28.402524362784661</v>
      </c>
      <c r="K3" s="23">
        <f>SUMIFS(Economic_Value!$AA$2:$AA$235,Economic_Value!$A$2:$A$235,A3)</f>
        <v>112531452455894.98</v>
      </c>
      <c r="L3" s="32">
        <f t="shared" si="2"/>
        <v>7.4338469312283297E-3</v>
      </c>
      <c r="M3" s="31" t="str">
        <f t="shared" si="3"/>
        <v>benefits exceed costs (BCR&gt;=1)</v>
      </c>
      <c r="N3" s="14" t="s">
        <v>474</v>
      </c>
    </row>
    <row r="4" spans="1:14" ht="69">
      <c r="A4" t="s">
        <v>204</v>
      </c>
      <c r="B4" s="14" t="s">
        <v>206</v>
      </c>
      <c r="C4" t="s">
        <v>465</v>
      </c>
      <c r="D4" t="s">
        <v>466</v>
      </c>
      <c r="E4" t="s">
        <v>467</v>
      </c>
      <c r="F4" s="14" t="s">
        <v>471</v>
      </c>
      <c r="G4" s="23">
        <f>SUMIFS(Economic_Value!$X$2:$X$235,Economic_Value!$A$2:$A$235,A4)</f>
        <v>2747080018600.5938</v>
      </c>
      <c r="H4" s="23">
        <f>SUMPRODUCT((Budget_Impact!$A$2:$A$235=A4)*Budget_Impact!$E$2:$E$235*(1/(1+Calculation_Assumptions!$B$22)^(Budget_Impact!$B$2:$B$235-Calculation_Assumptions!$B$21)))*Calculation_Assumptions!$B$34</f>
        <v>29453071910.820282</v>
      </c>
      <c r="I4" s="23">
        <f t="shared" si="0"/>
        <v>2717626946689.7734</v>
      </c>
      <c r="J4" s="28">
        <f t="shared" si="1"/>
        <v>93.2697284316679</v>
      </c>
      <c r="K4" s="23">
        <f>SUMIFS(Economic_Value!$AA$2:$AA$235,Economic_Value!$A$2:$A$235,A4)</f>
        <v>112531452455894.98</v>
      </c>
      <c r="L4" s="32">
        <f t="shared" si="2"/>
        <v>2.441166410499563E-2</v>
      </c>
      <c r="M4" s="31" t="str">
        <f t="shared" si="3"/>
        <v>benefits exceed costs (BCR&gt;=1)</v>
      </c>
      <c r="N4" s="14" t="s">
        <v>474</v>
      </c>
    </row>
    <row r="5" spans="1:14" ht="69">
      <c r="A5" t="s">
        <v>204</v>
      </c>
      <c r="B5" s="14" t="s">
        <v>206</v>
      </c>
      <c r="C5" t="s">
        <v>465</v>
      </c>
      <c r="D5" t="s">
        <v>466</v>
      </c>
      <c r="E5" t="s">
        <v>467</v>
      </c>
      <c r="F5" s="14" t="s">
        <v>472</v>
      </c>
      <c r="G5" s="23">
        <f>SUMIFS(Economic_Value!$Y$2:$Y$235,Economic_Value!$A$2:$A$235,A5)</f>
        <v>4395328029760.9507</v>
      </c>
      <c r="H5" s="23">
        <f>SUMPRODUCT((Budget_Impact!$A$2:$A$235=A5)*Budget_Impact!$E$2:$E$235*(1/(1+Calculation_Assumptions!$B$22)^(Budget_Impact!$B$2:$B$235-Calculation_Assumptions!$B$21)))*Calculation_Assumptions!$B$34</f>
        <v>29453071910.820282</v>
      </c>
      <c r="I5" s="23">
        <f t="shared" si="0"/>
        <v>4365874957850.1304</v>
      </c>
      <c r="J5" s="28">
        <f t="shared" si="1"/>
        <v>149.23156549066866</v>
      </c>
      <c r="K5" s="23">
        <f>SUMIFS(Economic_Value!$AA$2:$AA$235,Economic_Value!$A$2:$A$235,A5)</f>
        <v>112531452455894.98</v>
      </c>
      <c r="L5" s="32">
        <f t="shared" si="2"/>
        <v>3.9058662567993015E-2</v>
      </c>
      <c r="M5" s="31" t="str">
        <f t="shared" si="3"/>
        <v>benefits exceed costs (BCR&gt;=1)</v>
      </c>
      <c r="N5" s="14" t="s">
        <v>474</v>
      </c>
    </row>
    <row r="6" spans="1:14" ht="69">
      <c r="A6" t="s">
        <v>228</v>
      </c>
      <c r="B6" s="14" t="s">
        <v>230</v>
      </c>
      <c r="C6" t="s">
        <v>465</v>
      </c>
      <c r="D6" t="s">
        <v>466</v>
      </c>
      <c r="E6" t="s">
        <v>467</v>
      </c>
      <c r="F6" s="14" t="s">
        <v>468</v>
      </c>
      <c r="G6" s="23">
        <f>SUMIFS(Economic_Value!$V$2:$V$235,Economic_Value!$A$2:$A$235,A6)</f>
        <v>107574117373.0565</v>
      </c>
      <c r="H6" s="23">
        <f>SUMPRODUCT((Budget_Impact!$A$2:$A$235=A6)*Budget_Impact!$E$2:$E$235*(1/(1+Calculation_Assumptions!$B$22)^(Budget_Impact!$B$2:$B$235-Calculation_Assumptions!$B$21)))*Calculation_Assumptions!$B$34</f>
        <v>4149028898.3723316</v>
      </c>
      <c r="I6" s="23">
        <f t="shared" si="0"/>
        <v>103425088474.68417</v>
      </c>
      <c r="J6" s="28">
        <f t="shared" si="1"/>
        <v>25.927541120587986</v>
      </c>
      <c r="K6" s="23">
        <f>SUMIFS(Economic_Value!$AA$2:$AA$235,Economic_Value!$A$2:$A$235,A6)</f>
        <v>112531452455894.98</v>
      </c>
      <c r="L6" s="32">
        <f t="shared" si="2"/>
        <v>9.5594711545395332E-4</v>
      </c>
      <c r="M6" s="31" t="str">
        <f t="shared" si="3"/>
        <v>benefits exceed costs (BCR&gt;=1)</v>
      </c>
      <c r="N6" s="14" t="s">
        <v>474</v>
      </c>
    </row>
    <row r="7" spans="1:14" ht="69">
      <c r="A7" t="s">
        <v>228</v>
      </c>
      <c r="B7" s="14" t="s">
        <v>230</v>
      </c>
      <c r="C7" t="s">
        <v>465</v>
      </c>
      <c r="D7" t="s">
        <v>466</v>
      </c>
      <c r="E7" t="s">
        <v>469</v>
      </c>
      <c r="F7" s="14" t="s">
        <v>470</v>
      </c>
      <c r="G7" s="23">
        <f>SUMIFS(Economic_Value!$W$2:$W$235,Economic_Value!$A$2:$A$235,A7)</f>
        <v>38271195032.704872</v>
      </c>
      <c r="H7" s="23">
        <f>SUMPRODUCT((Budget_Impact!$A$2:$A$235=A7)*Budget_Impact!$E$2:$E$235*(1/(1+Calculation_Assumptions!$B$22)^(Budget_Impact!$B$2:$B$235-Calculation_Assumptions!$B$21)))*Calculation_Assumptions!$B$34</f>
        <v>4149028898.3723316</v>
      </c>
      <c r="I7" s="23">
        <f t="shared" si="0"/>
        <v>34122166134.332542</v>
      </c>
      <c r="J7" s="28">
        <f t="shared" si="1"/>
        <v>9.2241331574525063</v>
      </c>
      <c r="K7" s="23">
        <f>SUMIFS(Economic_Value!$AA$2:$AA$235,Economic_Value!$A$2:$A$235,A7)</f>
        <v>112531452455894.98</v>
      </c>
      <c r="L7" s="32">
        <f t="shared" si="2"/>
        <v>3.4009331788998899E-4</v>
      </c>
      <c r="M7" s="31" t="str">
        <f t="shared" si="3"/>
        <v>benefits exceed costs (BCR&gt;=1)</v>
      </c>
      <c r="N7" s="14" t="s">
        <v>474</v>
      </c>
    </row>
    <row r="8" spans="1:14" ht="69">
      <c r="A8" t="s">
        <v>228</v>
      </c>
      <c r="B8" s="14" t="s">
        <v>230</v>
      </c>
      <c r="C8" t="s">
        <v>465</v>
      </c>
      <c r="D8" t="s">
        <v>466</v>
      </c>
      <c r="E8" t="s">
        <v>467</v>
      </c>
      <c r="F8" s="14" t="s">
        <v>471</v>
      </c>
      <c r="G8" s="23">
        <f>SUMIFS(Economic_Value!$X$2:$X$235,Economic_Value!$A$2:$A$235,A8)</f>
        <v>132356740928.96049</v>
      </c>
      <c r="H8" s="23">
        <f>SUMPRODUCT((Budget_Impact!$A$2:$A$235=A8)*Budget_Impact!$E$2:$E$235*(1/(1+Calculation_Assumptions!$B$22)^(Budget_Impact!$B$2:$B$235-Calculation_Assumptions!$B$21)))*Calculation_Assumptions!$B$34</f>
        <v>4149028898.3723316</v>
      </c>
      <c r="I8" s="23">
        <f t="shared" si="0"/>
        <v>128207712030.58817</v>
      </c>
      <c r="J8" s="28">
        <f t="shared" si="1"/>
        <v>31.900655351155589</v>
      </c>
      <c r="K8" s="23">
        <f>SUMIFS(Economic_Value!$AA$2:$AA$235,Economic_Value!$A$2:$A$235,A8)</f>
        <v>112531452455894.98</v>
      </c>
      <c r="L8" s="32">
        <f t="shared" si="2"/>
        <v>1.176175531732657E-3</v>
      </c>
      <c r="M8" s="31" t="str">
        <f t="shared" si="3"/>
        <v>benefits exceed costs (BCR&gt;=1)</v>
      </c>
      <c r="N8" s="14" t="s">
        <v>474</v>
      </c>
    </row>
    <row r="9" spans="1:14" ht="69">
      <c r="A9" t="s">
        <v>228</v>
      </c>
      <c r="B9" s="14" t="s">
        <v>230</v>
      </c>
      <c r="C9" t="s">
        <v>465</v>
      </c>
      <c r="D9" t="s">
        <v>466</v>
      </c>
      <c r="E9" t="s">
        <v>467</v>
      </c>
      <c r="F9" s="14" t="s">
        <v>472</v>
      </c>
      <c r="G9" s="23">
        <f>SUMIFS(Economic_Value!$Y$2:$Y$235,Economic_Value!$A$2:$A$235,A9)</f>
        <v>211770785486.33682</v>
      </c>
      <c r="H9" s="23">
        <f>SUMPRODUCT((Budget_Impact!$A$2:$A$235=A9)*Budget_Impact!$E$2:$E$235*(1/(1+Calculation_Assumptions!$B$22)^(Budget_Impact!$B$2:$B$235-Calculation_Assumptions!$B$21)))*Calculation_Assumptions!$B$34</f>
        <v>4149028898.3723316</v>
      </c>
      <c r="I9" s="23">
        <f t="shared" si="0"/>
        <v>207621756587.96448</v>
      </c>
      <c r="J9" s="28">
        <f t="shared" si="1"/>
        <v>51.041048561848946</v>
      </c>
      <c r="K9" s="23">
        <f>SUMIFS(Economic_Value!$AA$2:$AA$235,Economic_Value!$A$2:$A$235,A9)</f>
        <v>112531452455894.98</v>
      </c>
      <c r="L9" s="32">
        <f t="shared" si="2"/>
        <v>1.8818808507722515E-3</v>
      </c>
      <c r="M9" s="31" t="str">
        <f t="shared" si="3"/>
        <v>benefits exceed costs (BCR&gt;=1)</v>
      </c>
      <c r="N9" s="14" t="s">
        <v>474</v>
      </c>
    </row>
    <row r="10" spans="1:14" ht="69">
      <c r="A10" t="s">
        <v>242</v>
      </c>
      <c r="B10" s="14" t="s">
        <v>244</v>
      </c>
      <c r="C10" t="s">
        <v>465</v>
      </c>
      <c r="D10" t="s">
        <v>466</v>
      </c>
      <c r="E10" t="s">
        <v>467</v>
      </c>
      <c r="F10" s="14" t="s">
        <v>468</v>
      </c>
      <c r="G10" s="23">
        <f>SUMIFS(Economic_Value!$V$2:$V$235,Economic_Value!$A$2:$A$235,A10)</f>
        <v>119559446910.04742</v>
      </c>
      <c r="H10" s="23">
        <f>SUMPRODUCT((Budget_Impact!$A$2:$A$235=A10)*Budget_Impact!$E$2:$E$235*(1/(1+Calculation_Assumptions!$B$22)^(Budget_Impact!$B$2:$B$235-Calculation_Assumptions!$B$21)))*Calculation_Assumptions!$B$34</f>
        <v>2838952160.1380076</v>
      </c>
      <c r="I10" s="23">
        <f t="shared" si="0"/>
        <v>116720494749.90942</v>
      </c>
      <c r="J10" s="28">
        <f t="shared" si="1"/>
        <v>42.113935059841012</v>
      </c>
      <c r="K10" s="23">
        <f>SUMIFS(Economic_Value!$AA$2:$AA$235,Economic_Value!$A$2:$A$235,A10)</f>
        <v>112531452455894.98</v>
      </c>
      <c r="L10" s="32">
        <f t="shared" si="2"/>
        <v>1.0624536012001351E-3</v>
      </c>
      <c r="M10" s="31" t="str">
        <f t="shared" si="3"/>
        <v>benefits exceed costs (BCR&gt;=1)</v>
      </c>
      <c r="N10" s="14" t="s">
        <v>474</v>
      </c>
    </row>
    <row r="11" spans="1:14" ht="69">
      <c r="A11" t="s">
        <v>242</v>
      </c>
      <c r="B11" s="14" t="s">
        <v>244</v>
      </c>
      <c r="C11" t="s">
        <v>465</v>
      </c>
      <c r="D11" t="s">
        <v>466</v>
      </c>
      <c r="E11" t="s">
        <v>469</v>
      </c>
      <c r="F11" s="14" t="s">
        <v>470</v>
      </c>
      <c r="G11" s="23">
        <f>SUMIFS(Economic_Value!$W$2:$W$235,Economic_Value!$A$2:$A$235,A11)</f>
        <v>53705470517.659103</v>
      </c>
      <c r="H11" s="23">
        <f>SUMPRODUCT((Budget_Impact!$A$2:$A$235=A11)*Budget_Impact!$E$2:$E$235*(1/(1+Calculation_Assumptions!$B$22)^(Budget_Impact!$B$2:$B$235-Calculation_Assumptions!$B$21)))*Calculation_Assumptions!$B$34</f>
        <v>2838952160.1380076</v>
      </c>
      <c r="I11" s="23">
        <f t="shared" si="0"/>
        <v>50866518357.521095</v>
      </c>
      <c r="J11" s="28">
        <f t="shared" si="1"/>
        <v>18.917356647196325</v>
      </c>
      <c r="K11" s="23">
        <f>SUMIFS(Economic_Value!$AA$2:$AA$235,Economic_Value!$A$2:$A$235,A11)</f>
        <v>112531452455894.98</v>
      </c>
      <c r="L11" s="32">
        <f t="shared" si="2"/>
        <v>4.7724853225997556E-4</v>
      </c>
      <c r="M11" s="31" t="str">
        <f t="shared" si="3"/>
        <v>benefits exceed costs (BCR&gt;=1)</v>
      </c>
      <c r="N11" s="14" t="s">
        <v>474</v>
      </c>
    </row>
    <row r="12" spans="1:14" ht="69">
      <c r="A12" t="s">
        <v>242</v>
      </c>
      <c r="B12" s="14" t="s">
        <v>244</v>
      </c>
      <c r="C12" t="s">
        <v>465</v>
      </c>
      <c r="D12" t="s">
        <v>466</v>
      </c>
      <c r="E12" t="s">
        <v>467</v>
      </c>
      <c r="F12" s="14" t="s">
        <v>471</v>
      </c>
      <c r="G12" s="23">
        <f>SUMIFS(Economic_Value!$X$2:$X$235,Economic_Value!$A$2:$A$235,A12)</f>
        <v>147618163501.81131</v>
      </c>
      <c r="H12" s="23">
        <f>SUMPRODUCT((Budget_Impact!$A$2:$A$235=A12)*Budget_Impact!$E$2:$E$235*(1/(1+Calculation_Assumptions!$B$22)^(Budget_Impact!$B$2:$B$235-Calculation_Assumptions!$B$21)))*Calculation_Assumptions!$B$34</f>
        <v>2838952160.1380076</v>
      </c>
      <c r="I12" s="23">
        <f t="shared" si="0"/>
        <v>144779211341.67331</v>
      </c>
      <c r="J12" s="28">
        <f t="shared" si="1"/>
        <v>51.997411430362135</v>
      </c>
      <c r="K12" s="23">
        <f>SUMIFS(Economic_Value!$AA$2:$AA$235,Economic_Value!$A$2:$A$235,A12)</f>
        <v>112531452455894.98</v>
      </c>
      <c r="L12" s="32">
        <f t="shared" si="2"/>
        <v>1.3117947052151311E-3</v>
      </c>
      <c r="M12" s="31" t="str">
        <f t="shared" si="3"/>
        <v>benefits exceed costs (BCR&gt;=1)</v>
      </c>
      <c r="N12" s="14" t="s">
        <v>474</v>
      </c>
    </row>
    <row r="13" spans="1:14" ht="69">
      <c r="A13" t="s">
        <v>242</v>
      </c>
      <c r="B13" s="14" t="s">
        <v>244</v>
      </c>
      <c r="C13" t="s">
        <v>465</v>
      </c>
      <c r="D13" t="s">
        <v>466</v>
      </c>
      <c r="E13" t="s">
        <v>467</v>
      </c>
      <c r="F13" s="14" t="s">
        <v>472</v>
      </c>
      <c r="G13" s="23">
        <f>SUMIFS(Economic_Value!$Y$2:$Y$235,Economic_Value!$A$2:$A$235,A13)</f>
        <v>236189061602.89801</v>
      </c>
      <c r="H13" s="23">
        <f>SUMPRODUCT((Budget_Impact!$A$2:$A$235=A13)*Budget_Impact!$E$2:$E$235*(1/(1+Calculation_Assumptions!$B$22)^(Budget_Impact!$B$2:$B$235-Calculation_Assumptions!$B$21)))*Calculation_Assumptions!$B$34</f>
        <v>2838952160.1380076</v>
      </c>
      <c r="I13" s="23">
        <f t="shared" si="0"/>
        <v>233350109442.76001</v>
      </c>
      <c r="J13" s="28">
        <f t="shared" si="1"/>
        <v>83.195858288579387</v>
      </c>
      <c r="K13" s="23">
        <f>SUMIFS(Economic_Value!$AA$2:$AA$235,Economic_Value!$A$2:$A$235,A13)</f>
        <v>112531452455894.98</v>
      </c>
      <c r="L13" s="32">
        <f t="shared" si="2"/>
        <v>2.0988715283442091E-3</v>
      </c>
      <c r="M13" s="31" t="str">
        <f t="shared" si="3"/>
        <v>benefits exceed costs (BCR&gt;=1)</v>
      </c>
      <c r="N13" s="14" t="s">
        <v>474</v>
      </c>
    </row>
    <row r="14" spans="1:14" ht="69">
      <c r="A14" t="s">
        <v>247</v>
      </c>
      <c r="B14" s="14" t="s">
        <v>249</v>
      </c>
      <c r="C14" t="s">
        <v>465</v>
      </c>
      <c r="D14" t="s">
        <v>466</v>
      </c>
      <c r="E14" t="s">
        <v>467</v>
      </c>
      <c r="F14" s="14" t="s">
        <v>468</v>
      </c>
      <c r="G14" s="23">
        <f>SUMIFS(Economic_Value!$V$2:$V$235,Economic_Value!$A$2:$A$235,A14)</f>
        <v>278325161513.0553</v>
      </c>
      <c r="H14" s="23">
        <f>SUMPRODUCT((Budget_Impact!$A$2:$A$235=A14)*Budget_Impact!$E$2:$E$235*(1/(1+Calculation_Assumptions!$B$22)^(Budget_Impact!$B$2:$B$235-Calculation_Assumptions!$B$21)))*Calculation_Assumptions!$B$34</f>
        <v>15089310959.18166</v>
      </c>
      <c r="I14" s="23">
        <f t="shared" si="0"/>
        <v>263235850553.87363</v>
      </c>
      <c r="J14" s="28">
        <f t="shared" si="1"/>
        <v>18.445186944980936</v>
      </c>
      <c r="K14" s="23">
        <f>SUMIFS(Economic_Value!$AA$2:$AA$235,Economic_Value!$A$2:$A$235,A14)</f>
        <v>112531452455894.98</v>
      </c>
      <c r="L14" s="32">
        <f t="shared" si="2"/>
        <v>2.4733099541405161E-3</v>
      </c>
      <c r="M14" s="31" t="str">
        <f t="shared" si="3"/>
        <v>benefits exceed costs (BCR&gt;=1)</v>
      </c>
      <c r="N14" s="14" t="s">
        <v>474</v>
      </c>
    </row>
    <row r="15" spans="1:14" ht="69">
      <c r="A15" t="s">
        <v>247</v>
      </c>
      <c r="B15" s="14" t="s">
        <v>249</v>
      </c>
      <c r="C15" t="s">
        <v>465</v>
      </c>
      <c r="D15" t="s">
        <v>466</v>
      </c>
      <c r="E15" t="s">
        <v>469</v>
      </c>
      <c r="F15" s="14" t="s">
        <v>470</v>
      </c>
      <c r="G15" s="23">
        <f>SUMIFS(Economic_Value!$W$2:$W$235,Economic_Value!$A$2:$A$235,A15)</f>
        <v>132846751627.77542</v>
      </c>
      <c r="H15" s="23">
        <f>SUMPRODUCT((Budget_Impact!$A$2:$A$235=A15)*Budget_Impact!$E$2:$E$235*(1/(1+Calculation_Assumptions!$B$22)^(Budget_Impact!$B$2:$B$235-Calculation_Assumptions!$B$21)))*Calculation_Assumptions!$B$34</f>
        <v>15089310959.18166</v>
      </c>
      <c r="I15" s="23">
        <f t="shared" si="0"/>
        <v>117757440668.59377</v>
      </c>
      <c r="J15" s="28">
        <f t="shared" si="1"/>
        <v>8.8040303488437157</v>
      </c>
      <c r="K15" s="23">
        <f>SUMIFS(Economic_Value!$AA$2:$AA$235,Economic_Value!$A$2:$A$235,A15)</f>
        <v>112531452455894.98</v>
      </c>
      <c r="L15" s="32">
        <f t="shared" si="2"/>
        <v>1.1805299649877239E-3</v>
      </c>
      <c r="M15" s="31" t="str">
        <f t="shared" si="3"/>
        <v>benefits exceed costs (BCR&gt;=1)</v>
      </c>
      <c r="N15" s="14" t="s">
        <v>474</v>
      </c>
    </row>
    <row r="16" spans="1:14" ht="69">
      <c r="A16" t="s">
        <v>247</v>
      </c>
      <c r="B16" s="14" t="s">
        <v>249</v>
      </c>
      <c r="C16" t="s">
        <v>465</v>
      </c>
      <c r="D16" t="s">
        <v>466</v>
      </c>
      <c r="E16" t="s">
        <v>467</v>
      </c>
      <c r="F16" s="14" t="s">
        <v>471</v>
      </c>
      <c r="G16" s="23">
        <f>SUMIFS(Economic_Value!$X$2:$X$235,Economic_Value!$A$2:$A$235,A16)</f>
        <v>342971083886.03662</v>
      </c>
      <c r="H16" s="23">
        <f>SUMPRODUCT((Budget_Impact!$A$2:$A$235=A16)*Budget_Impact!$E$2:$E$235*(1/(1+Calculation_Assumptions!$B$22)^(Budget_Impact!$B$2:$B$235-Calculation_Assumptions!$B$21)))*Calculation_Assumptions!$B$34</f>
        <v>15089310959.18166</v>
      </c>
      <c r="I16" s="23">
        <f t="shared" si="0"/>
        <v>327881772926.85498</v>
      </c>
      <c r="J16" s="28">
        <f t="shared" si="1"/>
        <v>22.729406585483808</v>
      </c>
      <c r="K16" s="23">
        <f>SUMIFS(Economic_Value!$AA$2:$AA$235,Economic_Value!$A$2:$A$235,A16)</f>
        <v>112531452455894.98</v>
      </c>
      <c r="L16" s="32">
        <f t="shared" si="2"/>
        <v>3.0477797664653712E-3</v>
      </c>
      <c r="M16" s="31" t="str">
        <f t="shared" si="3"/>
        <v>benefits exceed costs (BCR&gt;=1)</v>
      </c>
      <c r="N16" s="14" t="s">
        <v>474</v>
      </c>
    </row>
    <row r="17" spans="1:14" ht="69">
      <c r="A17" t="s">
        <v>247</v>
      </c>
      <c r="B17" s="14" t="s">
        <v>249</v>
      </c>
      <c r="C17" t="s">
        <v>465</v>
      </c>
      <c r="D17" t="s">
        <v>466</v>
      </c>
      <c r="E17" t="s">
        <v>467</v>
      </c>
      <c r="F17" s="14" t="s">
        <v>472</v>
      </c>
      <c r="G17" s="23">
        <f>SUMIFS(Economic_Value!$Y$2:$Y$235,Economic_Value!$A$2:$A$235,A17)</f>
        <v>548753734217.65845</v>
      </c>
      <c r="H17" s="23">
        <f>SUMPRODUCT((Budget_Impact!$A$2:$A$235=A17)*Budget_Impact!$E$2:$E$235*(1/(1+Calculation_Assumptions!$B$22)^(Budget_Impact!$B$2:$B$235-Calculation_Assumptions!$B$21)))*Calculation_Assumptions!$B$34</f>
        <v>15089310959.18166</v>
      </c>
      <c r="I17" s="23">
        <f t="shared" si="0"/>
        <v>533664423258.47681</v>
      </c>
      <c r="J17" s="28">
        <f t="shared" si="1"/>
        <v>36.367050536774087</v>
      </c>
      <c r="K17" s="23">
        <f>SUMIFS(Economic_Value!$AA$2:$AA$235,Economic_Value!$A$2:$A$235,A17)</f>
        <v>112531452455894.98</v>
      </c>
      <c r="L17" s="32">
        <f t="shared" si="2"/>
        <v>4.8764476263445924E-3</v>
      </c>
      <c r="M17" s="31" t="str">
        <f t="shared" si="3"/>
        <v>benefits exceed costs (BCR&gt;=1)</v>
      </c>
      <c r="N17" s="14" t="s">
        <v>474</v>
      </c>
    </row>
    <row r="18" spans="1:14" ht="69">
      <c r="A18" t="s">
        <v>250</v>
      </c>
      <c r="B18" s="14" t="s">
        <v>252</v>
      </c>
      <c r="C18" t="s">
        <v>465</v>
      </c>
      <c r="D18" t="s">
        <v>466</v>
      </c>
      <c r="E18" t="s">
        <v>467</v>
      </c>
      <c r="F18" s="14" t="s">
        <v>468</v>
      </c>
      <c r="G18" s="23">
        <f>SUMIFS(Economic_Value!$V$2:$V$235,Economic_Value!$A$2:$A$235,A18)</f>
        <v>1916348013.5773854</v>
      </c>
      <c r="H18" s="23">
        <f>SUMPRODUCT((Budget_Impact!$A$2:$A$235=A18)*Budget_Impact!$E$2:$E$235*(1/(1+Calculation_Assumptions!$B$22)^(Budget_Impact!$B$2:$B$235-Calculation_Assumptions!$B$21)))*Calculation_Assumptions!$B$34</f>
        <v>169958926.99333844</v>
      </c>
      <c r="I18" s="23">
        <f t="shared" si="0"/>
        <v>1746389086.5840471</v>
      </c>
      <c r="J18" s="28">
        <f t="shared" si="1"/>
        <v>11.275359567623635</v>
      </c>
      <c r="K18" s="23">
        <f>SUMIFS(Economic_Value!$AA$2:$AA$235,Economic_Value!$A$2:$A$235,A18)</f>
        <v>112531452455894.98</v>
      </c>
      <c r="L18" s="32">
        <f t="shared" si="2"/>
        <v>1.7029443517833109E-5</v>
      </c>
      <c r="M18" s="31" t="str">
        <f t="shared" si="3"/>
        <v>benefits exceed costs (BCR&gt;=1)</v>
      </c>
      <c r="N18" s="14" t="s">
        <v>474</v>
      </c>
    </row>
    <row r="19" spans="1:14" ht="69">
      <c r="A19" t="s">
        <v>250</v>
      </c>
      <c r="B19" s="14" t="s">
        <v>252</v>
      </c>
      <c r="C19" t="s">
        <v>465</v>
      </c>
      <c r="D19" t="s">
        <v>466</v>
      </c>
      <c r="E19" t="s">
        <v>469</v>
      </c>
      <c r="F19" s="14" t="s">
        <v>470</v>
      </c>
      <c r="G19" s="23">
        <f>SUMIFS(Economic_Value!$W$2:$W$235,Economic_Value!$A$2:$A$235,A19)</f>
        <v>2150841712.8976727</v>
      </c>
      <c r="H19" s="23">
        <f>SUMPRODUCT((Budget_Impact!$A$2:$A$235=A19)*Budget_Impact!$E$2:$E$235*(1/(1+Calculation_Assumptions!$B$22)^(Budget_Impact!$B$2:$B$235-Calculation_Assumptions!$B$21)))*Calculation_Assumptions!$B$34</f>
        <v>169958926.99333844</v>
      </c>
      <c r="I19" s="23">
        <f t="shared" si="0"/>
        <v>1980882785.9043343</v>
      </c>
      <c r="J19" s="28">
        <f t="shared" si="1"/>
        <v>12.655067615141952</v>
      </c>
      <c r="K19" s="23">
        <f>SUMIFS(Economic_Value!$AA$2:$AA$235,Economic_Value!$A$2:$A$235,A19)</f>
        <v>112531452455894.98</v>
      </c>
      <c r="L19" s="32">
        <f t="shared" si="2"/>
        <v>1.911324937124279E-5</v>
      </c>
      <c r="M19" s="31" t="str">
        <f t="shared" si="3"/>
        <v>benefits exceed costs (BCR&gt;=1)</v>
      </c>
      <c r="N19" s="14" t="s">
        <v>474</v>
      </c>
    </row>
    <row r="20" spans="1:14" ht="69">
      <c r="A20" t="s">
        <v>250</v>
      </c>
      <c r="B20" s="14" t="s">
        <v>252</v>
      </c>
      <c r="C20" t="s">
        <v>465</v>
      </c>
      <c r="D20" t="s">
        <v>466</v>
      </c>
      <c r="E20" t="s">
        <v>467</v>
      </c>
      <c r="F20" s="14" t="s">
        <v>471</v>
      </c>
      <c r="G20" s="23">
        <f>SUMIFS(Economic_Value!$X$2:$X$235,Economic_Value!$A$2:$A$235,A20)</f>
        <v>2428272895.9322839</v>
      </c>
      <c r="H20" s="23">
        <f>SUMPRODUCT((Budget_Impact!$A$2:$A$235=A20)*Budget_Impact!$E$2:$E$235*(1/(1+Calculation_Assumptions!$B$22)^(Budget_Impact!$B$2:$B$235-Calculation_Assumptions!$B$21)))*Calculation_Assumptions!$B$34</f>
        <v>169958926.99333844</v>
      </c>
      <c r="I20" s="23">
        <f t="shared" si="0"/>
        <v>2258313968.9389453</v>
      </c>
      <c r="J20" s="28">
        <f t="shared" si="1"/>
        <v>14.287410134258263</v>
      </c>
      <c r="K20" s="23">
        <f>SUMIFS(Economic_Value!$AA$2:$AA$235,Economic_Value!$A$2:$A$235,A20)</f>
        <v>112531452455894.98</v>
      </c>
      <c r="L20" s="32">
        <f t="shared" si="2"/>
        <v>2.1578615071053215E-5</v>
      </c>
      <c r="M20" s="31" t="str">
        <f t="shared" si="3"/>
        <v>benefits exceed costs (BCR&gt;=1)</v>
      </c>
      <c r="N20" s="14" t="s">
        <v>474</v>
      </c>
    </row>
    <row r="21" spans="1:14" ht="69">
      <c r="A21" t="s">
        <v>250</v>
      </c>
      <c r="B21" s="14" t="s">
        <v>252</v>
      </c>
      <c r="C21" t="s">
        <v>465</v>
      </c>
      <c r="D21" t="s">
        <v>466</v>
      </c>
      <c r="E21" t="s">
        <v>467</v>
      </c>
      <c r="F21" s="14" t="s">
        <v>472</v>
      </c>
      <c r="G21" s="23">
        <f>SUMIFS(Economic_Value!$Y$2:$Y$235,Economic_Value!$A$2:$A$235,A21)</f>
        <v>3885236633.4916549</v>
      </c>
      <c r="H21" s="23">
        <f>SUMPRODUCT((Budget_Impact!$A$2:$A$235=A21)*Budget_Impact!$E$2:$E$235*(1/(1+Calculation_Assumptions!$B$22)^(Budget_Impact!$B$2:$B$235-Calculation_Assumptions!$B$21)))*Calculation_Assumptions!$B$34</f>
        <v>169958926.99333844</v>
      </c>
      <c r="I21" s="23">
        <f t="shared" si="0"/>
        <v>3715277706.4983163</v>
      </c>
      <c r="J21" s="28">
        <f t="shared" si="1"/>
        <v>22.859856214813224</v>
      </c>
      <c r="K21" s="23">
        <f>SUMIFS(Economic_Value!$AA$2:$AA$235,Economic_Value!$A$2:$A$235,A21)</f>
        <v>112531452455894.98</v>
      </c>
      <c r="L21" s="32">
        <f t="shared" si="2"/>
        <v>3.4525784113685147E-5</v>
      </c>
      <c r="M21" s="31" t="str">
        <f t="shared" si="3"/>
        <v>benefits exceed costs (BCR&gt;=1)</v>
      </c>
      <c r="N21" s="14" t="s">
        <v>474</v>
      </c>
    </row>
    <row r="22" spans="1:14" ht="69">
      <c r="A22" t="s">
        <v>257</v>
      </c>
      <c r="B22" s="14" t="s">
        <v>259</v>
      </c>
      <c r="C22" t="s">
        <v>465</v>
      </c>
      <c r="D22" t="s">
        <v>466</v>
      </c>
      <c r="E22" t="s">
        <v>467</v>
      </c>
      <c r="F22" s="14" t="s">
        <v>468</v>
      </c>
      <c r="G22" s="23">
        <f>SUMIFS(Economic_Value!$V$2:$V$235,Economic_Value!$A$2:$A$235,A22)</f>
        <v>361319172.03846765</v>
      </c>
      <c r="H22" s="23">
        <f>SUMPRODUCT((Budget_Impact!$A$2:$A$235=A22)*Budget_Impact!$E$2:$E$235*(1/(1+Calculation_Assumptions!$B$22)^(Budget_Impact!$B$2:$B$235-Calculation_Assumptions!$B$21)))*Calculation_Assumptions!$B$34</f>
        <v>2666732961.8719397</v>
      </c>
      <c r="I22" s="23">
        <f t="shared" si="0"/>
        <v>-2305413789.8334723</v>
      </c>
      <c r="J22" s="28">
        <f t="shared" si="1"/>
        <v>0.13549132110507087</v>
      </c>
      <c r="K22" s="23">
        <f>SUMIFS(Economic_Value!$AA$2:$AA$235,Economic_Value!$A$2:$A$235,A22)</f>
        <v>112531452455894.98</v>
      </c>
      <c r="L22" s="32">
        <f t="shared" si="2"/>
        <v>3.2108282986934809E-6</v>
      </c>
      <c r="M22" s="31" t="str">
        <f t="shared" si="3"/>
        <v>costs exceed benefits (BCR&lt;1)</v>
      </c>
      <c r="N22" s="14" t="s">
        <v>474</v>
      </c>
    </row>
    <row r="23" spans="1:14" ht="69">
      <c r="A23" t="s">
        <v>257</v>
      </c>
      <c r="B23" s="14" t="s">
        <v>259</v>
      </c>
      <c r="C23" t="s">
        <v>465</v>
      </c>
      <c r="D23" t="s">
        <v>466</v>
      </c>
      <c r="E23" t="s">
        <v>469</v>
      </c>
      <c r="F23" s="14" t="s">
        <v>470</v>
      </c>
      <c r="G23" s="23">
        <f>SUMIFS(Economic_Value!$W$2:$W$235,Economic_Value!$A$2:$A$235,A23)</f>
        <v>400686666.41454583</v>
      </c>
      <c r="H23" s="23">
        <f>SUMPRODUCT((Budget_Impact!$A$2:$A$235=A23)*Budget_Impact!$E$2:$E$235*(1/(1+Calculation_Assumptions!$B$22)^(Budget_Impact!$B$2:$B$235-Calculation_Assumptions!$B$21)))*Calculation_Assumptions!$B$34</f>
        <v>2666732961.8719397</v>
      </c>
      <c r="I23" s="23">
        <f t="shared" si="0"/>
        <v>-2266046295.4573936</v>
      </c>
      <c r="J23" s="28">
        <f t="shared" si="1"/>
        <v>0.15025376449139469</v>
      </c>
      <c r="K23" s="23">
        <f>SUMIFS(Economic_Value!$AA$2:$AA$235,Economic_Value!$A$2:$A$235,A23)</f>
        <v>112531452455894.98</v>
      </c>
      <c r="L23" s="32">
        <f t="shared" si="2"/>
        <v>3.5606637759482306E-6</v>
      </c>
      <c r="M23" s="31" t="str">
        <f t="shared" si="3"/>
        <v>costs exceed benefits (BCR&lt;1)</v>
      </c>
      <c r="N23" s="14" t="s">
        <v>474</v>
      </c>
    </row>
    <row r="24" spans="1:14" ht="69">
      <c r="A24" t="s">
        <v>257</v>
      </c>
      <c r="B24" s="14" t="s">
        <v>259</v>
      </c>
      <c r="C24" t="s">
        <v>465</v>
      </c>
      <c r="D24" t="s">
        <v>466</v>
      </c>
      <c r="E24" t="s">
        <v>467</v>
      </c>
      <c r="F24" s="14" t="s">
        <v>471</v>
      </c>
      <c r="G24" s="23">
        <f>SUMIFS(Economic_Value!$X$2:$X$235,Economic_Value!$A$2:$A$235,A24)</f>
        <v>457950609.10671967</v>
      </c>
      <c r="H24" s="23">
        <f>SUMPRODUCT((Budget_Impact!$A$2:$A$235=A24)*Budget_Impact!$E$2:$E$235*(1/(1+Calculation_Assumptions!$B$22)^(Budget_Impact!$B$2:$B$235-Calculation_Assumptions!$B$21)))*Calculation_Assumptions!$B$34</f>
        <v>2666732961.8719397</v>
      </c>
      <c r="I24" s="23">
        <f t="shared" si="0"/>
        <v>-2208782352.7652202</v>
      </c>
      <c r="J24" s="28">
        <f t="shared" si="1"/>
        <v>0.17172720915605164</v>
      </c>
      <c r="K24" s="23">
        <f>SUMIFS(Economic_Value!$AA$2:$AA$235,Economic_Value!$A$2:$A$235,A24)</f>
        <v>112531452455894.98</v>
      </c>
      <c r="L24" s="32">
        <f t="shared" si="2"/>
        <v>4.0695343311791567E-6</v>
      </c>
      <c r="M24" s="31" t="str">
        <f t="shared" si="3"/>
        <v>costs exceed benefits (BCR&lt;1)</v>
      </c>
      <c r="N24" s="14" t="s">
        <v>474</v>
      </c>
    </row>
    <row r="25" spans="1:14" ht="69">
      <c r="A25" t="s">
        <v>257</v>
      </c>
      <c r="B25" s="14" t="s">
        <v>259</v>
      </c>
      <c r="C25" t="s">
        <v>465</v>
      </c>
      <c r="D25" t="s">
        <v>466</v>
      </c>
      <c r="E25" t="s">
        <v>467</v>
      </c>
      <c r="F25" s="14" t="s">
        <v>472</v>
      </c>
      <c r="G25" s="23">
        <f>SUMIFS(Economic_Value!$Y$2:$Y$235,Economic_Value!$A$2:$A$235,A25)</f>
        <v>732720974.57075155</v>
      </c>
      <c r="H25" s="23">
        <f>SUMPRODUCT((Budget_Impact!$A$2:$A$235=A25)*Budget_Impact!$E$2:$E$235*(1/(1+Calculation_Assumptions!$B$22)^(Budget_Impact!$B$2:$B$235-Calculation_Assumptions!$B$21)))*Calculation_Assumptions!$B$34</f>
        <v>2666732961.8719397</v>
      </c>
      <c r="I25" s="23">
        <f t="shared" si="0"/>
        <v>-1934011987.301188</v>
      </c>
      <c r="J25" s="28">
        <f t="shared" si="1"/>
        <v>0.27476353464968267</v>
      </c>
      <c r="K25" s="23">
        <f>SUMIFS(Economic_Value!$AA$2:$AA$235,Economic_Value!$A$2:$A$235,A25)</f>
        <v>112531452455894.98</v>
      </c>
      <c r="L25" s="32">
        <f t="shared" si="2"/>
        <v>6.5112549298866513E-6</v>
      </c>
      <c r="M25" s="31" t="str">
        <f t="shared" si="3"/>
        <v>costs exceed benefits (BCR&lt;1)</v>
      </c>
      <c r="N25" s="14" t="s">
        <v>474</v>
      </c>
    </row>
    <row r="26" spans="1:14" ht="69">
      <c r="A26" t="s">
        <v>262</v>
      </c>
      <c r="B26" s="14" t="s">
        <v>264</v>
      </c>
      <c r="C26" t="s">
        <v>465</v>
      </c>
      <c r="D26" t="s">
        <v>466</v>
      </c>
      <c r="E26" t="s">
        <v>467</v>
      </c>
      <c r="F26" s="14" t="s">
        <v>468</v>
      </c>
      <c r="G26" s="23">
        <f>SUMIFS(Economic_Value!$V$2:$V$235,Economic_Value!$A$2:$A$235,A26)</f>
        <v>45466773707.995331</v>
      </c>
      <c r="H26" s="23">
        <f>SUMPRODUCT((Budget_Impact!$A$2:$A$235=A26)*Budget_Impact!$E$2:$E$235*(1/(1+Calculation_Assumptions!$B$22)^(Budget_Impact!$B$2:$B$235-Calculation_Assumptions!$B$21)))*Calculation_Assumptions!$B$34</f>
        <v>8463136337.5487709</v>
      </c>
      <c r="I26" s="23">
        <f t="shared" si="0"/>
        <v>37003637370.446564</v>
      </c>
      <c r="J26" s="28">
        <f t="shared" si="1"/>
        <v>5.3723314731763079</v>
      </c>
      <c r="K26" s="23">
        <f>SUMIFS(Economic_Value!$AA$2:$AA$235,Economic_Value!$A$2:$A$235,A26)</f>
        <v>112531452455894.98</v>
      </c>
      <c r="L26" s="32">
        <f t="shared" si="2"/>
        <v>4.0403614025878986E-4</v>
      </c>
      <c r="M26" s="31" t="str">
        <f t="shared" si="3"/>
        <v>benefits exceed costs (BCR&gt;=1)</v>
      </c>
      <c r="N26" s="14" t="s">
        <v>474</v>
      </c>
    </row>
    <row r="27" spans="1:14" ht="69">
      <c r="A27" t="s">
        <v>262</v>
      </c>
      <c r="B27" s="14" t="s">
        <v>264</v>
      </c>
      <c r="C27" t="s">
        <v>465</v>
      </c>
      <c r="D27" t="s">
        <v>466</v>
      </c>
      <c r="E27" t="s">
        <v>469</v>
      </c>
      <c r="F27" s="14" t="s">
        <v>470</v>
      </c>
      <c r="G27" s="23">
        <f>SUMIFS(Economic_Value!$W$2:$W$235,Economic_Value!$A$2:$A$235,A27)</f>
        <v>19240693129.202381</v>
      </c>
      <c r="H27" s="23">
        <f>SUMPRODUCT((Budget_Impact!$A$2:$A$235=A27)*Budget_Impact!$E$2:$E$235*(1/(1+Calculation_Assumptions!$B$22)^(Budget_Impact!$B$2:$B$235-Calculation_Assumptions!$B$21)))*Calculation_Assumptions!$B$34</f>
        <v>8463136337.5487709</v>
      </c>
      <c r="I27" s="23">
        <f t="shared" si="0"/>
        <v>10777556791.65361</v>
      </c>
      <c r="J27" s="28">
        <f t="shared" si="1"/>
        <v>2.273470775111627</v>
      </c>
      <c r="K27" s="23">
        <f>SUMIFS(Economic_Value!$AA$2:$AA$235,Economic_Value!$A$2:$A$235,A27)</f>
        <v>112531452455894.98</v>
      </c>
      <c r="L27" s="32">
        <f t="shared" si="2"/>
        <v>1.7098058106682204E-4</v>
      </c>
      <c r="M27" s="31" t="str">
        <f t="shared" si="3"/>
        <v>benefits exceed costs (BCR&gt;=1)</v>
      </c>
      <c r="N27" s="14" t="s">
        <v>474</v>
      </c>
    </row>
    <row r="28" spans="1:14" ht="69">
      <c r="A28" t="s">
        <v>262</v>
      </c>
      <c r="B28" s="14" t="s">
        <v>264</v>
      </c>
      <c r="C28" t="s">
        <v>465</v>
      </c>
      <c r="D28" t="s">
        <v>466</v>
      </c>
      <c r="E28" t="s">
        <v>467</v>
      </c>
      <c r="F28" s="14" t="s">
        <v>471</v>
      </c>
      <c r="G28" s="23">
        <f>SUMIFS(Economic_Value!$X$2:$X$235,Economic_Value!$A$2:$A$235,A28)</f>
        <v>56219555287.561295</v>
      </c>
      <c r="H28" s="23">
        <f>SUMPRODUCT((Budget_Impact!$A$2:$A$235=A28)*Budget_Impact!$E$2:$E$235*(1/(1+Calculation_Assumptions!$B$22)^(Budget_Impact!$B$2:$B$235-Calculation_Assumptions!$B$21)))*Calculation_Assumptions!$B$34</f>
        <v>8463136337.5487709</v>
      </c>
      <c r="I28" s="23">
        <f t="shared" si="0"/>
        <v>47756418950.012527</v>
      </c>
      <c r="J28" s="28">
        <f t="shared" si="1"/>
        <v>6.6428748214925371</v>
      </c>
      <c r="K28" s="23">
        <f>SUMIFS(Economic_Value!$AA$2:$AA$235,Economic_Value!$A$2:$A$235,A28)</f>
        <v>112531452455894.98</v>
      </c>
      <c r="L28" s="32">
        <f t="shared" si="2"/>
        <v>4.9958970634983771E-4</v>
      </c>
      <c r="M28" s="31" t="str">
        <f t="shared" si="3"/>
        <v>benefits exceed costs (BCR&gt;=1)</v>
      </c>
      <c r="N28" s="14" t="s">
        <v>474</v>
      </c>
    </row>
    <row r="29" spans="1:14" ht="69">
      <c r="A29" t="s">
        <v>262</v>
      </c>
      <c r="B29" s="14" t="s">
        <v>264</v>
      </c>
      <c r="C29" t="s">
        <v>465</v>
      </c>
      <c r="D29" t="s">
        <v>466</v>
      </c>
      <c r="E29" t="s">
        <v>467</v>
      </c>
      <c r="F29" s="14" t="s">
        <v>472</v>
      </c>
      <c r="G29" s="23">
        <f>SUMIFS(Economic_Value!$Y$2:$Y$235,Economic_Value!$A$2:$A$235,A29)</f>
        <v>89951288460.098083</v>
      </c>
      <c r="H29" s="23">
        <f>SUMPRODUCT((Budget_Impact!$A$2:$A$235=A29)*Budget_Impact!$E$2:$E$235*(1/(1+Calculation_Assumptions!$B$22)^(Budget_Impact!$B$2:$B$235-Calculation_Assumptions!$B$21)))*Calculation_Assumptions!$B$34</f>
        <v>8463136337.5487709</v>
      </c>
      <c r="I29" s="23">
        <f t="shared" si="0"/>
        <v>81488152122.549316</v>
      </c>
      <c r="J29" s="28">
        <f t="shared" si="1"/>
        <v>10.628599714388061</v>
      </c>
      <c r="K29" s="23">
        <f>SUMIFS(Economic_Value!$AA$2:$AA$235,Economic_Value!$A$2:$A$235,A29)</f>
        <v>112531452455894.98</v>
      </c>
      <c r="L29" s="32">
        <f t="shared" si="2"/>
        <v>7.9934353015974043E-4</v>
      </c>
      <c r="M29" s="31" t="str">
        <f t="shared" si="3"/>
        <v>benefits exceed costs (BCR&gt;=1)</v>
      </c>
      <c r="N29" s="14" t="s">
        <v>474</v>
      </c>
    </row>
    <row r="30" spans="1:14" ht="69">
      <c r="A30" t="s">
        <v>268</v>
      </c>
      <c r="B30" s="14" t="s">
        <v>270</v>
      </c>
      <c r="C30" t="s">
        <v>465</v>
      </c>
      <c r="D30" t="s">
        <v>466</v>
      </c>
      <c r="E30" t="s">
        <v>467</v>
      </c>
      <c r="F30" s="14" t="s">
        <v>468</v>
      </c>
      <c r="G30" s="23">
        <f>SUMIFS(Economic_Value!$V$2:$V$235,Economic_Value!$A$2:$A$235,A30)</f>
        <v>563878426262.31689</v>
      </c>
      <c r="H30" s="23">
        <f>SUMPRODUCT((Budget_Impact!$A$2:$A$235=A30)*Budget_Impact!$E$2:$E$235*(1/(1+Calculation_Assumptions!$B$22)^(Budget_Impact!$B$2:$B$235-Calculation_Assumptions!$B$21)))*Calculation_Assumptions!$B$34</f>
        <v>236542605270.73746</v>
      </c>
      <c r="I30" s="23">
        <f t="shared" si="0"/>
        <v>327335820991.57947</v>
      </c>
      <c r="J30" s="28">
        <f t="shared" si="1"/>
        <v>2.3838345130972223</v>
      </c>
      <c r="K30" s="23">
        <f>SUMIFS(Economic_Value!$AA$2:$AA$235,Economic_Value!$A$2:$A$235,A30)</f>
        <v>112531452455894.98</v>
      </c>
      <c r="L30" s="32">
        <f t="shared" si="2"/>
        <v>5.010851757052728E-3</v>
      </c>
      <c r="M30" s="31" t="str">
        <f t="shared" si="3"/>
        <v>benefits exceed costs (BCR&gt;=1)</v>
      </c>
      <c r="N30" s="14" t="s">
        <v>474</v>
      </c>
    </row>
    <row r="31" spans="1:14" ht="69">
      <c r="A31" t="s">
        <v>268</v>
      </c>
      <c r="B31" s="14" t="s">
        <v>270</v>
      </c>
      <c r="C31" t="s">
        <v>465</v>
      </c>
      <c r="D31" t="s">
        <v>466</v>
      </c>
      <c r="E31" t="s">
        <v>469</v>
      </c>
      <c r="F31" s="14" t="s">
        <v>470</v>
      </c>
      <c r="G31" s="23">
        <f>SUMIFS(Economic_Value!$W$2:$W$235,Economic_Value!$A$2:$A$235,A31)</f>
        <v>196860430159.35144</v>
      </c>
      <c r="H31" s="23">
        <f>SUMPRODUCT((Budget_Impact!$A$2:$A$235=A31)*Budget_Impact!$E$2:$E$235*(1/(1+Calculation_Assumptions!$B$22)^(Budget_Impact!$B$2:$B$235-Calculation_Assumptions!$B$21)))*Calculation_Assumptions!$B$34</f>
        <v>236542605270.73746</v>
      </c>
      <c r="I31" s="23">
        <f t="shared" si="0"/>
        <v>-39682175111.386017</v>
      </c>
      <c r="J31" s="28">
        <f t="shared" si="1"/>
        <v>0.83224089771917686</v>
      </c>
      <c r="K31" s="23">
        <f>SUMIFS(Economic_Value!$AA$2:$AA$235,Economic_Value!$A$2:$A$235,A31)</f>
        <v>112531452455894.98</v>
      </c>
      <c r="L31" s="32">
        <f t="shared" si="2"/>
        <v>1.7493814028260938E-3</v>
      </c>
      <c r="M31" s="31" t="str">
        <f t="shared" si="3"/>
        <v>costs exceed benefits (BCR&lt;1)</v>
      </c>
      <c r="N31" s="14" t="s">
        <v>474</v>
      </c>
    </row>
    <row r="32" spans="1:14" ht="69">
      <c r="A32" t="s">
        <v>268</v>
      </c>
      <c r="B32" s="14" t="s">
        <v>270</v>
      </c>
      <c r="C32" t="s">
        <v>465</v>
      </c>
      <c r="D32" t="s">
        <v>466</v>
      </c>
      <c r="E32" t="s">
        <v>467</v>
      </c>
      <c r="F32" s="14" t="s">
        <v>471</v>
      </c>
      <c r="G32" s="23">
        <f>SUMIFS(Economic_Value!$X$2:$X$235,Economic_Value!$A$2:$A$235,A32)</f>
        <v>690402349782.09521</v>
      </c>
      <c r="H32" s="23">
        <f>SUMPRODUCT((Budget_Impact!$A$2:$A$235=A32)*Budget_Impact!$E$2:$E$235*(1/(1+Calculation_Assumptions!$B$22)^(Budget_Impact!$B$2:$B$235-Calculation_Assumptions!$B$21)))*Calculation_Assumptions!$B$34</f>
        <v>236542605270.73746</v>
      </c>
      <c r="I32" s="23">
        <f t="shared" si="0"/>
        <v>453859744511.35779</v>
      </c>
      <c r="J32" s="28">
        <f t="shared" si="1"/>
        <v>2.9187230308547907</v>
      </c>
      <c r="K32" s="23">
        <f>SUMIFS(Economic_Value!$AA$2:$AA$235,Economic_Value!$A$2:$A$235,A32)</f>
        <v>112531452455894.98</v>
      </c>
      <c r="L32" s="32">
        <f t="shared" si="2"/>
        <v>6.1351945141976021E-3</v>
      </c>
      <c r="M32" s="31" t="str">
        <f t="shared" si="3"/>
        <v>benefits exceed costs (BCR&gt;=1)</v>
      </c>
      <c r="N32" s="14" t="s">
        <v>474</v>
      </c>
    </row>
    <row r="33" spans="1:14" ht="69">
      <c r="A33" t="s">
        <v>268</v>
      </c>
      <c r="B33" s="14" t="s">
        <v>270</v>
      </c>
      <c r="C33" t="s">
        <v>465</v>
      </c>
      <c r="D33" t="s">
        <v>466</v>
      </c>
      <c r="E33" t="s">
        <v>467</v>
      </c>
      <c r="F33" s="14" t="s">
        <v>472</v>
      </c>
      <c r="G33" s="23">
        <f>SUMIFS(Economic_Value!$Y$2:$Y$235,Economic_Value!$A$2:$A$235,A33)</f>
        <v>1104643759651.3525</v>
      </c>
      <c r="H33" s="23">
        <f>SUMPRODUCT((Budget_Impact!$A$2:$A$235=A33)*Budget_Impact!$E$2:$E$235*(1/(1+Calculation_Assumptions!$B$22)^(Budget_Impact!$B$2:$B$235-Calculation_Assumptions!$B$21)))*Calculation_Assumptions!$B$34</f>
        <v>236542605270.73746</v>
      </c>
      <c r="I33" s="23">
        <f t="shared" si="0"/>
        <v>868101154380.61511</v>
      </c>
      <c r="J33" s="28">
        <f t="shared" si="1"/>
        <v>4.669956849367666</v>
      </c>
      <c r="K33" s="23">
        <f>SUMIFS(Economic_Value!$AA$2:$AA$235,Economic_Value!$A$2:$A$235,A33)</f>
        <v>112531452455894.98</v>
      </c>
      <c r="L33" s="32">
        <f t="shared" si="2"/>
        <v>9.8163112227161661E-3</v>
      </c>
      <c r="M33" s="31" t="str">
        <f t="shared" si="3"/>
        <v>benefits exceed costs (BCR&gt;=1)</v>
      </c>
      <c r="N33" s="14" t="s">
        <v>474</v>
      </c>
    </row>
    <row r="34" spans="1:14" ht="69">
      <c r="A34" t="s">
        <v>115</v>
      </c>
      <c r="B34" s="14" t="s">
        <v>383</v>
      </c>
      <c r="C34" t="s">
        <v>465</v>
      </c>
      <c r="D34" t="s">
        <v>473</v>
      </c>
      <c r="E34" t="s">
        <v>467</v>
      </c>
      <c r="F34" s="14" t="s">
        <v>468</v>
      </c>
      <c r="G34" s="23">
        <f>SUMIFS(Economic_Value!$V$2:$V$235,Economic_Value!$A$2:$A$235,A34)</f>
        <v>3311507988539.0913</v>
      </c>
      <c r="H34" s="23">
        <f>SUMPRODUCT((Budget_Impact!$A$2:$A$235=A34)*Budget_Impact!$E$2:$E$235*(1/(1+Calculation_Assumptions!$B$22)^(Budget_Impact!$B$2:$B$235-Calculation_Assumptions!$B$21)))*Calculation_Assumptions!$B$34</f>
        <v>294663527336.39905</v>
      </c>
      <c r="I34" s="23">
        <f t="shared" si="0"/>
        <v>3016844461202.6924</v>
      </c>
      <c r="J34" s="28">
        <f t="shared" si="1"/>
        <v>11.238269013044659</v>
      </c>
      <c r="K34" s="23">
        <f>SUMIFS(Economic_Value!$AA$2:$AA$235,Economic_Value!$A$2:$A$235,A34)</f>
        <v>112531452455894.98</v>
      </c>
      <c r="L34" s="32">
        <f t="shared" si="2"/>
        <v>2.9427399329418479E-2</v>
      </c>
      <c r="M34" s="31" t="str">
        <f t="shared" si="3"/>
        <v>benefits exceed costs (BCR&gt;=1)</v>
      </c>
      <c r="N34" s="14" t="s">
        <v>474</v>
      </c>
    </row>
    <row r="35" spans="1:14" ht="69">
      <c r="A35" t="s">
        <v>115</v>
      </c>
      <c r="B35" s="14" t="s">
        <v>383</v>
      </c>
      <c r="C35" t="s">
        <v>465</v>
      </c>
      <c r="D35" t="s">
        <v>473</v>
      </c>
      <c r="E35" t="s">
        <v>469</v>
      </c>
      <c r="F35" s="14" t="s">
        <v>470</v>
      </c>
      <c r="G35" s="23">
        <f>SUMIFS(Economic_Value!$W$2:$W$235,Economic_Value!$A$2:$A$235,A35)</f>
        <v>1248839208400.0715</v>
      </c>
      <c r="H35" s="23">
        <f>SUMPRODUCT((Budget_Impact!$A$2:$A$235=A35)*Budget_Impact!$E$2:$E$235*(1/(1+Calculation_Assumptions!$B$22)^(Budget_Impact!$B$2:$B$235-Calculation_Assumptions!$B$21)))*Calculation_Assumptions!$B$34</f>
        <v>294663527336.39905</v>
      </c>
      <c r="I35" s="23">
        <f t="shared" si="0"/>
        <v>954175681063.67249</v>
      </c>
      <c r="J35" s="28">
        <f t="shared" si="1"/>
        <v>4.2381872629059698</v>
      </c>
      <c r="K35" s="23">
        <f>SUMIFS(Economic_Value!$AA$2:$AA$235,Economic_Value!$A$2:$A$235,A35)</f>
        <v>112531452455894.98</v>
      </c>
      <c r="L35" s="32">
        <f t="shared" si="2"/>
        <v>1.1097690300314354E-2</v>
      </c>
      <c r="M35" s="31" t="str">
        <f t="shared" si="3"/>
        <v>benefits exceed costs (BCR&gt;=1)</v>
      </c>
      <c r="N35" s="14" t="s">
        <v>474</v>
      </c>
    </row>
    <row r="36" spans="1:14" ht="69">
      <c r="A36" t="s">
        <v>115</v>
      </c>
      <c r="B36" s="14" t="s">
        <v>383</v>
      </c>
      <c r="C36" t="s">
        <v>465</v>
      </c>
      <c r="D36" t="s">
        <v>473</v>
      </c>
      <c r="E36" t="s">
        <v>467</v>
      </c>
      <c r="F36" s="14" t="s">
        <v>471</v>
      </c>
      <c r="G36" s="23">
        <f>SUMIFS(Economic_Value!$X$2:$X$235,Economic_Value!$A$2:$A$235,A36)</f>
        <v>4037556304936.2285</v>
      </c>
      <c r="H36" s="23">
        <f>SUMPRODUCT((Budget_Impact!$A$2:$A$235=A36)*Budget_Impact!$E$2:$E$235*(1/(1+Calculation_Assumptions!$B$22)^(Budget_Impact!$B$2:$B$235-Calculation_Assumptions!$B$21)))*Calculation_Assumptions!$B$34</f>
        <v>294663527336.39905</v>
      </c>
      <c r="I36" s="23">
        <f t="shared" si="0"/>
        <v>3742892777599.8296</v>
      </c>
      <c r="J36" s="28">
        <f t="shared" si="1"/>
        <v>13.702260138652319</v>
      </c>
      <c r="K36" s="23">
        <f>SUMIFS(Economic_Value!$AA$2:$AA$235,Economic_Value!$A$2:$A$235,A36)</f>
        <v>112531452455894.98</v>
      </c>
      <c r="L36" s="32">
        <f t="shared" si="2"/>
        <v>3.5879358320010026E-2</v>
      </c>
      <c r="M36" s="31" t="str">
        <f t="shared" si="3"/>
        <v>benefits exceed costs (BCR&gt;=1)</v>
      </c>
      <c r="N36" s="14" t="s">
        <v>474</v>
      </c>
    </row>
    <row r="37" spans="1:14" ht="69">
      <c r="A37" t="s">
        <v>115</v>
      </c>
      <c r="B37" s="14" t="s">
        <v>383</v>
      </c>
      <c r="C37" t="s">
        <v>465</v>
      </c>
      <c r="D37" t="s">
        <v>473</v>
      </c>
      <c r="E37" t="s">
        <v>467</v>
      </c>
      <c r="F37" s="14" t="s">
        <v>472</v>
      </c>
      <c r="G37" s="23">
        <f>SUMIFS(Economic_Value!$Y$2:$Y$235,Economic_Value!$A$2:$A$235,A37)</f>
        <v>6460090087897.9648</v>
      </c>
      <c r="H37" s="23">
        <f>SUMPRODUCT((Budget_Impact!$A$2:$A$235=A37)*Budget_Impact!$E$2:$E$235*(1/(1+Calculation_Assumptions!$B$22)^(Budget_Impact!$B$2:$B$235-Calculation_Assumptions!$B$21)))*Calculation_Assumptions!$B$34</f>
        <v>294663527336.39905</v>
      </c>
      <c r="I37" s="23">
        <f t="shared" si="0"/>
        <v>6165426560561.5654</v>
      </c>
      <c r="J37" s="28">
        <f t="shared" si="1"/>
        <v>21.923616221843709</v>
      </c>
      <c r="K37" s="23">
        <f>SUMIFS(Economic_Value!$AA$2:$AA$235,Economic_Value!$A$2:$A$235,A37)</f>
        <v>112531452455894.98</v>
      </c>
      <c r="L37" s="32">
        <f t="shared" si="2"/>
        <v>5.7406973312016038E-2</v>
      </c>
      <c r="M37" s="31" t="str">
        <f t="shared" si="3"/>
        <v>benefits exceed costs (BCR&gt;=1)</v>
      </c>
      <c r="N37" s="14" t="s">
        <v>474</v>
      </c>
    </row>
  </sheetData>
  <autoFilter ref="A1:N1" xr:uid="{00000000-0009-0000-0000-00000D000000}"/>
  <conditionalFormatting sqref="M2:M37">
    <cfRule type="containsText" dxfId="4" priority="1" operator="containsText" text="costs exceed">
      <formula>NOT(ISERROR(SEARCH("costs exceed", M2)))</formula>
    </cfRule>
    <cfRule type="containsText" dxfId="3" priority="2" operator="containsText" text="benefits exceed">
      <formula>NOT(ISERROR(SEARCH("benefits exceed", M2)))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496</v>
      </c>
      <c r="B1" s="1" t="s">
        <v>497</v>
      </c>
      <c r="C1" s="1" t="s">
        <v>498</v>
      </c>
      <c r="D1" s="1" t="s">
        <v>499</v>
      </c>
      <c r="E1" s="1" t="s">
        <v>500</v>
      </c>
    </row>
    <row r="2" spans="1:5" ht="55.2">
      <c r="A2" t="s">
        <v>501</v>
      </c>
      <c r="B2" t="s">
        <v>175</v>
      </c>
      <c r="C2" s="16">
        <f>COUNTIF(Selected_Interventions!$U$2:$U$18,"&gt;1")</f>
        <v>0</v>
      </c>
      <c r="D2" s="16" t="str">
        <f>IF(C2=0,"PASS","FAIL")</f>
        <v>PASS</v>
      </c>
      <c r="E2" s="14" t="s">
        <v>502</v>
      </c>
    </row>
    <row r="3" spans="1:5" ht="110.4">
      <c r="A3" t="s">
        <v>503</v>
      </c>
      <c r="B3" t="s">
        <v>175</v>
      </c>
      <c r="C3" s="16">
        <f>COUNTIF(Input_Diagnostic!$E$2:$E$2,"FAIL")</f>
        <v>0</v>
      </c>
      <c r="D3" s="16" t="str">
        <f>IF(C3=0,"PASS","REVIEW")</f>
        <v>PASS</v>
      </c>
      <c r="E3" s="14" t="s">
        <v>504</v>
      </c>
    </row>
    <row r="4" spans="1:5" ht="110.4">
      <c r="A4" t="s">
        <v>505</v>
      </c>
      <c r="B4" t="s">
        <v>175</v>
      </c>
      <c r="C4" s="16">
        <f>COUNTIF(Input_Diagnostic!$E$2:$E$2,"REVIEW")</f>
        <v>0</v>
      </c>
      <c r="D4" s="16" t="str">
        <f>IF(C4=0,"PASS","REVIEW")</f>
        <v>PASS</v>
      </c>
      <c r="E4" s="14" t="s">
        <v>506</v>
      </c>
    </row>
    <row r="5" spans="1:5" ht="96.6">
      <c r="A5" t="s">
        <v>507</v>
      </c>
      <c r="B5" t="s">
        <v>508</v>
      </c>
      <c r="C5" s="16" t="b">
        <f>COUNTBLANK(Annual_Mortality!$G$2:$G$1821)=0</f>
        <v>1</v>
      </c>
      <c r="D5" s="16" t="str">
        <f>IF(C5=TRUE,"PASS","FAIL")</f>
        <v>PASS</v>
      </c>
      <c r="E5" s="14" t="s">
        <v>509</v>
      </c>
    </row>
    <row r="6" spans="1:5" ht="55.2">
      <c r="A6" t="s">
        <v>510</v>
      </c>
      <c r="B6" t="s">
        <v>175</v>
      </c>
      <c r="C6" s="16">
        <f>Calculation_Assumptions!$B$16</f>
        <v>0</v>
      </c>
      <c r="D6" s="16" t="str">
        <f>IF(C6=0,"PASS","FAIL")</f>
        <v>PASS</v>
      </c>
      <c r="E6" s="14" t="s">
        <v>511</v>
      </c>
    </row>
    <row r="7" spans="1:5" ht="69">
      <c r="A7" t="s">
        <v>512</v>
      </c>
      <c r="B7" t="s">
        <v>513</v>
      </c>
      <c r="C7" s="16">
        <f>Calculation_Assumptions!$B$14</f>
        <v>107.59</v>
      </c>
      <c r="D7" s="16" t="str">
        <f>IF(C7&lt;=Calculation_Assumptions!$B$12,"PASS","REVIEW")</f>
        <v>PASS</v>
      </c>
      <c r="E7" s="14" t="s">
        <v>514</v>
      </c>
    </row>
    <row r="8" spans="1:5" ht="82.8">
      <c r="A8" t="s">
        <v>515</v>
      </c>
      <c r="B8" t="s">
        <v>516</v>
      </c>
      <c r="C8" s="16">
        <f>Calculation_Assumptions!$B$15</f>
        <v>1</v>
      </c>
      <c r="D8" s="16" t="str">
        <f>IF(C8=1,"PASS","FAIL")</f>
        <v>PASS</v>
      </c>
      <c r="E8" s="14" t="s">
        <v>517</v>
      </c>
    </row>
    <row r="9" spans="1:5" ht="82.8">
      <c r="A9" t="s">
        <v>518</v>
      </c>
      <c r="B9" t="s">
        <v>519</v>
      </c>
      <c r="C9" s="16">
        <f>ABS(SUM(Budget_Impact!$D$2:$D$235)-SUM(Annual_Cost!$R$2:$R$1457))+ABS(SUM(Budget_Impact!$C$2:$C$235)-SUM(Annual_Cost!$Q$2:$Q$1457))</f>
        <v>5.4931640625E-4</v>
      </c>
      <c r="D9" s="16" t="str">
        <f>IF(C9&lt;=Calculation_Assumptions!$B$11,"PASS","FAIL")</f>
        <v>PASS</v>
      </c>
      <c r="E9" s="14" t="s">
        <v>520</v>
      </c>
    </row>
    <row r="10" spans="1:5" ht="82.8">
      <c r="A10" t="s">
        <v>521</v>
      </c>
      <c r="B10" t="s">
        <v>175</v>
      </c>
      <c r="C10" s="16">
        <f>COUNTIF(Annual_Cost!$AH$2:$AH$1457,"&gt;1")</f>
        <v>0</v>
      </c>
      <c r="D10" s="16" t="str">
        <f>IF(C10=0,"PASS","FAIL")</f>
        <v>PASS</v>
      </c>
      <c r="E10" s="14" t="s">
        <v>522</v>
      </c>
    </row>
    <row r="11" spans="1:5" ht="82.8">
      <c r="A11" t="s">
        <v>523</v>
      </c>
      <c r="B11" t="s">
        <v>524</v>
      </c>
      <c r="C11" s="16" t="str">
        <f>IF(COUNTIF(Cost_Effectiveness!$I$2:$I$10,"mismatch")=0,"consistent","mismatch")</f>
        <v>consistent</v>
      </c>
      <c r="D11" s="16" t="str">
        <f>IF(C11="consistent","PASS","FAIL")</f>
        <v>PASS</v>
      </c>
      <c r="E11" s="14" t="s">
        <v>525</v>
      </c>
    </row>
    <row r="12" spans="1:5" ht="82.8">
      <c r="A12" t="s">
        <v>526</v>
      </c>
      <c r="B12" t="s">
        <v>527</v>
      </c>
      <c r="C12" s="16">
        <f>INDEX(Cost_Effectiveness!$C$2:$C$10,MATCH(Calculation_Assumptions!$B$20,Cost_Effectiveness!$A$2:$A$10,0))</f>
        <v>2883521.4259006958</v>
      </c>
      <c r="D12" s="16" t="str">
        <f>IF(ABS(C12-Calculation_Assumptions!$B$17)&lt;=ABS(Calculation_Assumptions!$B$17)*0.000001+0.5,"PASS","FAIL")</f>
        <v>PASS</v>
      </c>
      <c r="E12" s="14" t="s">
        <v>528</v>
      </c>
    </row>
    <row r="13" spans="1:5" ht="96.6">
      <c r="A13" t="s">
        <v>529</v>
      </c>
      <c r="B13" t="s">
        <v>527</v>
      </c>
      <c r="C13" s="16">
        <f>INDEX(Cost_Effectiveness!$F$2:$F$10,MATCH(Calculation_Assumptions!$B$20,Cost_Effectiveness!$A$2:$A$10,0))</f>
        <v>98221175778.799683</v>
      </c>
      <c r="D13" s="16" t="str">
        <f>IF(ABS(C13-Calculation_Assumptions!$B$18)&lt;=ABS(Calculation_Assumptions!$B$18)*0.000001+1,"PASS","FAIL")</f>
        <v>PASS</v>
      </c>
      <c r="E13" s="14" t="s">
        <v>530</v>
      </c>
    </row>
    <row r="14" spans="1:5" ht="96.6">
      <c r="A14" t="s">
        <v>531</v>
      </c>
      <c r="B14" t="s">
        <v>527</v>
      </c>
      <c r="C14" s="16">
        <f>INDEX(Cost_Effectiveness!$G$2:$G$10,MATCH(Calculation_Assumptions!$B$20,Cost_Effectiveness!$A$2:$A$10,0))</f>
        <v>34062.925593874977</v>
      </c>
      <c r="D14" s="16" t="str">
        <f>IF(ABS(C14-Calculation_Assumptions!$B$19)&lt;=ABS(Calculation_Assumptions!$B$19)*0.000001+1,"PASS","FAIL")</f>
        <v>PASS</v>
      </c>
      <c r="E14" s="14" t="s">
        <v>532</v>
      </c>
    </row>
    <row r="15" spans="1:5" ht="110.4">
      <c r="A15" t="s">
        <v>533</v>
      </c>
      <c r="B15" t="s">
        <v>175</v>
      </c>
      <c r="C15" s="16">
        <f>SUMPRODUCT((Economic_Value!$L$2:$L$235&lt;Economic_Value!$K$2:$K$235)*1)</f>
        <v>0</v>
      </c>
      <c r="D15" s="16" t="str">
        <f>IF(C15=0,"PASS","FAIL")</f>
        <v>PASS</v>
      </c>
      <c r="E15" s="14" t="s">
        <v>534</v>
      </c>
    </row>
    <row r="16" spans="1:5" ht="124.2">
      <c r="A16" t="s">
        <v>535</v>
      </c>
      <c r="B16" t="s">
        <v>536</v>
      </c>
      <c r="C16" s="16" t="str">
        <f>IF(AND(Calculation_Assumptions!$B$26=1.5,Calculation_Assumptions!$B$25=160,Calculation_Assumptions!$B$27=20),"as_specified","edited")</f>
        <v>as_specified</v>
      </c>
      <c r="D16" s="16" t="str">
        <f>IF(C16="as_specified","PASS","REVIEW")</f>
        <v>PASS</v>
      </c>
      <c r="E16" s="14" t="s">
        <v>537</v>
      </c>
    </row>
    <row r="17" spans="1:5" ht="110.4">
      <c r="A17" t="s">
        <v>538</v>
      </c>
      <c r="B17" t="s">
        <v>539</v>
      </c>
      <c r="C17" s="16" t="str">
        <f>IF(Calculation_Assumptions!$B$33=Calculation_Assumptions!$B$6,"match","mismatch")</f>
        <v>match</v>
      </c>
      <c r="D17" s="16" t="str">
        <f>IF(C17="match","PASS","REVIEW")</f>
        <v>PASS</v>
      </c>
      <c r="E17" s="14" t="s">
        <v>540</v>
      </c>
    </row>
    <row r="18" spans="1:5" ht="138">
      <c r="A18" t="s">
        <v>541</v>
      </c>
      <c r="B18" t="s">
        <v>175</v>
      </c>
      <c r="C18" s="16">
        <f>SUMPRODUCT((COUNTIF(Health_Outcomes!$A$2:$A$235,Benefit_Cost!$A$2:$A$37)=0)*1)</f>
        <v>0</v>
      </c>
      <c r="D18" s="16" t="str">
        <f>IF(C18=0,"PASS","FAIL")</f>
        <v>PASS</v>
      </c>
      <c r="E18" s="14" t="s">
        <v>542</v>
      </c>
    </row>
    <row r="19" spans="1:5" ht="110.4">
      <c r="A19" t="s">
        <v>543</v>
      </c>
      <c r="B19" t="s">
        <v>175</v>
      </c>
      <c r="C19" s="16">
        <f>COUNTIF(CVD_40q30!$N$2:$N$261,"mismatch")</f>
        <v>0</v>
      </c>
      <c r="D19" s="16" t="str">
        <f>IF(C19=0,"PASS","FAIL")</f>
        <v>PASS</v>
      </c>
      <c r="E19" s="14" t="s">
        <v>544</v>
      </c>
    </row>
  </sheetData>
  <autoFilter ref="A1:E1" xr:uid="{00000000-0009-0000-0000-00000E000000}"/>
  <conditionalFormatting sqref="D2:D19">
    <cfRule type="containsText" dxfId="2" priority="1" operator="containsText" text="REVIEW">
      <formula>NOT(ISERROR(SEARCH("REVIEW", D2)))</formula>
    </cfRule>
    <cfRule type="containsText" dxfId="1" priority="2" operator="containsText" text="FAIL">
      <formula>NOT(ISERROR(SEARCH("FAIL", D2)))</formula>
    </cfRule>
    <cfRule type="containsText" dxfId="0" priority="3" operator="containsText" text="PASS">
      <formula>NOT(ISERROR(SEARCH("PASS", D2)))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"/>
  <sheetViews>
    <sheetView workbookViewId="0"/>
  </sheetViews>
  <sheetFormatPr defaultColWidth="11.19921875" defaultRowHeight="13.8"/>
  <sheetData>
    <row r="1" spans="1:5">
      <c r="A1" s="1" t="s">
        <v>61</v>
      </c>
      <c r="B1" s="1" t="s">
        <v>492</v>
      </c>
      <c r="C1" s="1" t="s">
        <v>493</v>
      </c>
      <c r="D1" s="1" t="s">
        <v>494</v>
      </c>
      <c r="E1" s="1" t="s">
        <v>495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0.69921875" customWidth="1"/>
    <col min="2" max="2" width="26.69921875" customWidth="1"/>
    <col min="3" max="3" width="88.69921875" customWidth="1"/>
    <col min="4" max="4" width="58.69921875" customWidth="1"/>
  </cols>
  <sheetData>
    <row r="1" spans="1:4" ht="28.05" customHeight="1">
      <c r="A1" s="1" t="s">
        <v>545</v>
      </c>
      <c r="B1" s="1" t="s">
        <v>546</v>
      </c>
      <c r="C1" s="1" t="s">
        <v>547</v>
      </c>
      <c r="D1" s="1" t="s">
        <v>5</v>
      </c>
    </row>
    <row r="2" spans="1:4" ht="27.6">
      <c r="A2" t="s">
        <v>548</v>
      </c>
      <c r="B2" t="s">
        <v>549</v>
      </c>
      <c r="C2" s="14" t="s">
        <v>550</v>
      </c>
      <c r="D2" s="14" t="s">
        <v>551</v>
      </c>
    </row>
    <row r="3" spans="1:4" ht="27.6">
      <c r="A3" t="s">
        <v>552</v>
      </c>
      <c r="B3" t="s">
        <v>553</v>
      </c>
      <c r="C3" s="14" t="s">
        <v>554</v>
      </c>
      <c r="D3" s="14" t="s">
        <v>551</v>
      </c>
    </row>
    <row r="4" spans="1:4" ht="27.6">
      <c r="A4" t="s">
        <v>555</v>
      </c>
      <c r="B4" t="s">
        <v>556</v>
      </c>
      <c r="C4" s="14" t="s">
        <v>557</v>
      </c>
      <c r="D4" s="14" t="s">
        <v>551</v>
      </c>
    </row>
    <row r="5" spans="1:4" ht="27.6">
      <c r="A5" t="s">
        <v>558</v>
      </c>
      <c r="B5" t="s">
        <v>559</v>
      </c>
      <c r="C5" s="14" t="s">
        <v>560</v>
      </c>
      <c r="D5" s="14" t="s">
        <v>551</v>
      </c>
    </row>
    <row r="6" spans="1:4" ht="27.6">
      <c r="A6" t="s">
        <v>561</v>
      </c>
      <c r="B6" t="s">
        <v>562</v>
      </c>
      <c r="C6" s="14" t="s">
        <v>563</v>
      </c>
      <c r="D6" s="14" t="s">
        <v>564</v>
      </c>
    </row>
    <row r="7" spans="1:4">
      <c r="A7" t="s">
        <v>565</v>
      </c>
      <c r="B7" t="s">
        <v>566</v>
      </c>
      <c r="C7" s="14" t="s">
        <v>567</v>
      </c>
      <c r="D7" s="14" t="s">
        <v>568</v>
      </c>
    </row>
    <row r="8" spans="1:4" ht="27.6">
      <c r="A8" t="s">
        <v>569</v>
      </c>
      <c r="B8" t="s">
        <v>570</v>
      </c>
      <c r="C8" s="14" t="s">
        <v>571</v>
      </c>
      <c r="D8" s="14" t="s">
        <v>568</v>
      </c>
    </row>
    <row r="9" spans="1:4" ht="27.6">
      <c r="A9" t="s">
        <v>572</v>
      </c>
      <c r="B9" t="s">
        <v>573</v>
      </c>
      <c r="C9" s="14" t="s">
        <v>574</v>
      </c>
      <c r="D9" s="14" t="s">
        <v>568</v>
      </c>
    </row>
    <row r="10" spans="1:4">
      <c r="A10" t="s">
        <v>575</v>
      </c>
      <c r="B10" t="s">
        <v>138</v>
      </c>
      <c r="C10" s="14" t="s">
        <v>576</v>
      </c>
      <c r="D10" s="14" t="s">
        <v>568</v>
      </c>
    </row>
    <row r="11" spans="1:4">
      <c r="A11" t="s">
        <v>577</v>
      </c>
      <c r="B11" t="s">
        <v>140</v>
      </c>
      <c r="C11" s="14" t="s">
        <v>578</v>
      </c>
      <c r="D11" s="14" t="s">
        <v>568</v>
      </c>
    </row>
    <row r="12" spans="1:4">
      <c r="A12" t="s">
        <v>579</v>
      </c>
      <c r="B12" t="s">
        <v>580</v>
      </c>
      <c r="C12" s="14" t="s">
        <v>581</v>
      </c>
      <c r="D12" s="14" t="s">
        <v>582</v>
      </c>
    </row>
    <row r="13" spans="1:4" ht="27.6">
      <c r="A13" t="s">
        <v>583</v>
      </c>
      <c r="B13" t="s">
        <v>584</v>
      </c>
      <c r="C13" s="14" t="s">
        <v>585</v>
      </c>
      <c r="D13" s="14" t="s">
        <v>586</v>
      </c>
    </row>
    <row r="14" spans="1:4" ht="27.6">
      <c r="A14" t="s">
        <v>587</v>
      </c>
      <c r="B14" t="s">
        <v>588</v>
      </c>
      <c r="C14" s="14" t="s">
        <v>589</v>
      </c>
      <c r="D14" s="14" t="s">
        <v>590</v>
      </c>
    </row>
    <row r="15" spans="1:4" ht="41.4">
      <c r="A15" t="s">
        <v>591</v>
      </c>
      <c r="B15" t="s">
        <v>592</v>
      </c>
      <c r="C15" s="14" t="s">
        <v>593</v>
      </c>
      <c r="D15" s="14" t="s">
        <v>594</v>
      </c>
    </row>
    <row r="16" spans="1:4" ht="41.4">
      <c r="A16" t="s">
        <v>595</v>
      </c>
      <c r="B16" t="s">
        <v>596</v>
      </c>
      <c r="C16" s="14" t="s">
        <v>597</v>
      </c>
      <c r="D16" s="14" t="s">
        <v>594</v>
      </c>
    </row>
    <row r="17" spans="1:4" ht="41.4">
      <c r="A17" t="s">
        <v>598</v>
      </c>
      <c r="B17" t="s">
        <v>599</v>
      </c>
      <c r="C17" s="14" t="s">
        <v>600</v>
      </c>
      <c r="D17" s="14" t="s">
        <v>594</v>
      </c>
    </row>
    <row r="18" spans="1:4" ht="41.4">
      <c r="A18" t="s">
        <v>601</v>
      </c>
      <c r="B18" t="s">
        <v>602</v>
      </c>
      <c r="C18" s="14" t="s">
        <v>603</v>
      </c>
      <c r="D18" s="14" t="s">
        <v>594</v>
      </c>
    </row>
    <row r="19" spans="1:4" ht="82.8">
      <c r="A19" t="s">
        <v>604</v>
      </c>
      <c r="B19" t="s">
        <v>605</v>
      </c>
      <c r="C19" s="14" t="s">
        <v>606</v>
      </c>
      <c r="D19" s="14" t="s">
        <v>607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37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8.69921875" customWidth="1"/>
    <col min="2" max="3" width="16.69921875" customWidth="1"/>
    <col min="4" max="4" width="24.69921875" customWidth="1"/>
    <col min="5" max="5" width="62.69921875" customWidth="1"/>
    <col min="6" max="6" width="40.69921875" customWidth="1"/>
  </cols>
  <sheetData>
    <row r="1" spans="1:6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4">
        <v>2025</v>
      </c>
      <c r="C2" t="s">
        <v>42</v>
      </c>
      <c r="D2" t="s">
        <v>43</v>
      </c>
      <c r="E2" s="14" t="s">
        <v>44</v>
      </c>
      <c r="F2" t="s">
        <v>45</v>
      </c>
    </row>
    <row r="3" spans="1:6">
      <c r="A3" t="s">
        <v>7</v>
      </c>
      <c r="B3" s="4">
        <v>2050</v>
      </c>
      <c r="C3" t="s">
        <v>42</v>
      </c>
      <c r="D3" t="s">
        <v>43</v>
      </c>
      <c r="E3" s="14" t="s">
        <v>46</v>
      </c>
      <c r="F3" t="s">
        <v>45</v>
      </c>
    </row>
    <row r="4" spans="1:6">
      <c r="A4" t="s">
        <v>8</v>
      </c>
      <c r="B4" s="2" t="s">
        <v>112</v>
      </c>
      <c r="C4" t="s">
        <v>47</v>
      </c>
      <c r="D4" t="s">
        <v>43</v>
      </c>
      <c r="E4" s="14" t="s">
        <v>48</v>
      </c>
      <c r="F4" t="s">
        <v>49</v>
      </c>
    </row>
    <row r="5" spans="1:6">
      <c r="A5" t="s">
        <v>9</v>
      </c>
      <c r="B5" s="5">
        <v>0.03</v>
      </c>
      <c r="C5" t="s">
        <v>50</v>
      </c>
      <c r="D5" t="s">
        <v>43</v>
      </c>
      <c r="E5" s="14" t="s">
        <v>51</v>
      </c>
      <c r="F5" t="s">
        <v>45</v>
      </c>
    </row>
    <row r="6" spans="1:6">
      <c r="A6" t="s">
        <v>10</v>
      </c>
      <c r="B6" s="4">
        <v>2023</v>
      </c>
      <c r="C6" t="s">
        <v>52</v>
      </c>
      <c r="D6" t="s">
        <v>53</v>
      </c>
      <c r="E6" s="14" t="s">
        <v>54</v>
      </c>
      <c r="F6" t="s">
        <v>55</v>
      </c>
    </row>
    <row r="7" spans="1:6">
      <c r="A7" t="s">
        <v>11</v>
      </c>
      <c r="B7" s="2" t="s">
        <v>84</v>
      </c>
      <c r="C7" t="s">
        <v>11</v>
      </c>
      <c r="D7" t="s">
        <v>53</v>
      </c>
      <c r="E7" s="14" t="s">
        <v>56</v>
      </c>
      <c r="F7" t="s">
        <v>55</v>
      </c>
    </row>
    <row r="8" spans="1:6">
      <c r="A8" t="s">
        <v>12</v>
      </c>
      <c r="B8" s="2" t="s">
        <v>113</v>
      </c>
      <c r="C8" t="s">
        <v>57</v>
      </c>
      <c r="D8" t="s">
        <v>53</v>
      </c>
      <c r="E8" s="14" t="s">
        <v>58</v>
      </c>
      <c r="F8" t="s">
        <v>55</v>
      </c>
    </row>
    <row r="9" spans="1:6">
      <c r="A9" t="s">
        <v>13</v>
      </c>
      <c r="B9" s="2" t="s">
        <v>114</v>
      </c>
      <c r="C9" t="s">
        <v>57</v>
      </c>
      <c r="D9" t="s">
        <v>43</v>
      </c>
      <c r="E9" s="14" t="s">
        <v>59</v>
      </c>
      <c r="F9" t="s">
        <v>55</v>
      </c>
    </row>
    <row r="10" spans="1:6">
      <c r="A10" t="s">
        <v>14</v>
      </c>
      <c r="B10" s="4">
        <v>0</v>
      </c>
      <c r="C10" t="s">
        <v>60</v>
      </c>
      <c r="D10" t="s">
        <v>61</v>
      </c>
      <c r="E10" s="14" t="s">
        <v>62</v>
      </c>
      <c r="F10" t="s">
        <v>55</v>
      </c>
    </row>
    <row r="11" spans="1:6">
      <c r="A11" t="s">
        <v>15</v>
      </c>
      <c r="B11" s="6">
        <v>1E-3</v>
      </c>
      <c r="C11" t="s">
        <v>63</v>
      </c>
      <c r="D11" t="s">
        <v>64</v>
      </c>
      <c r="E11" s="14" t="s">
        <v>65</v>
      </c>
      <c r="F11" t="s">
        <v>66</v>
      </c>
    </row>
    <row r="12" spans="1:6">
      <c r="A12" t="s">
        <v>16</v>
      </c>
      <c r="B12" s="7">
        <v>1000</v>
      </c>
      <c r="C12" t="s">
        <v>67</v>
      </c>
      <c r="D12" t="s">
        <v>64</v>
      </c>
      <c r="E12" s="14" t="s">
        <v>68</v>
      </c>
      <c r="F12" t="s">
        <v>69</v>
      </c>
    </row>
    <row r="13" spans="1:6">
      <c r="A13" t="s">
        <v>17</v>
      </c>
      <c r="B13" s="4">
        <v>2</v>
      </c>
      <c r="C13" t="s">
        <v>70</v>
      </c>
      <c r="D13" t="s">
        <v>71</v>
      </c>
      <c r="E13" s="14" t="s">
        <v>72</v>
      </c>
      <c r="F13" t="s">
        <v>73</v>
      </c>
    </row>
    <row r="14" spans="1:6">
      <c r="A14" t="s">
        <v>18</v>
      </c>
      <c r="B14" s="8">
        <v>107.59</v>
      </c>
      <c r="C14" t="s">
        <v>67</v>
      </c>
      <c r="D14" t="s">
        <v>74</v>
      </c>
      <c r="E14" s="14" t="s">
        <v>75</v>
      </c>
      <c r="F14" t="s">
        <v>76</v>
      </c>
    </row>
    <row r="15" spans="1:6">
      <c r="A15" t="s">
        <v>19</v>
      </c>
      <c r="B15" s="9">
        <v>1</v>
      </c>
      <c r="C15" t="s">
        <v>77</v>
      </c>
      <c r="D15" t="s">
        <v>74</v>
      </c>
      <c r="E15" s="14" t="s">
        <v>78</v>
      </c>
      <c r="F15" t="s">
        <v>76</v>
      </c>
    </row>
    <row r="16" spans="1:6">
      <c r="A16" t="s">
        <v>20</v>
      </c>
      <c r="B16" s="9">
        <v>0</v>
      </c>
      <c r="C16" t="s">
        <v>77</v>
      </c>
      <c r="D16" t="s">
        <v>74</v>
      </c>
      <c r="E16" s="14" t="s">
        <v>79</v>
      </c>
      <c r="F16" t="s">
        <v>76</v>
      </c>
    </row>
    <row r="17" spans="1:6">
      <c r="A17" t="s">
        <v>21</v>
      </c>
      <c r="B17" s="10">
        <v>2883521.4259007</v>
      </c>
      <c r="C17" t="s">
        <v>80</v>
      </c>
      <c r="D17" t="s">
        <v>81</v>
      </c>
      <c r="E17" s="14" t="s">
        <v>82</v>
      </c>
      <c r="F17" t="s">
        <v>83</v>
      </c>
    </row>
    <row r="18" spans="1:6">
      <c r="A18" t="s">
        <v>22</v>
      </c>
      <c r="B18" s="10">
        <v>98221175778.799698</v>
      </c>
      <c r="C18" t="s">
        <v>84</v>
      </c>
      <c r="D18" t="s">
        <v>81</v>
      </c>
      <c r="E18" s="14" t="s">
        <v>85</v>
      </c>
      <c r="F18" t="s">
        <v>83</v>
      </c>
    </row>
    <row r="19" spans="1:6">
      <c r="A19" t="s">
        <v>23</v>
      </c>
      <c r="B19" s="11">
        <v>34062.925593874897</v>
      </c>
      <c r="C19" t="s">
        <v>86</v>
      </c>
      <c r="D19" t="s">
        <v>81</v>
      </c>
      <c r="E19" s="14" t="s">
        <v>87</v>
      </c>
      <c r="F19" t="s">
        <v>83</v>
      </c>
    </row>
    <row r="20" spans="1:6">
      <c r="A20" t="s">
        <v>24</v>
      </c>
      <c r="B20" s="3" t="s">
        <v>115</v>
      </c>
      <c r="C20" t="s">
        <v>47</v>
      </c>
      <c r="D20" t="s">
        <v>81</v>
      </c>
      <c r="E20" s="14" t="s">
        <v>88</v>
      </c>
      <c r="F20" t="s">
        <v>83</v>
      </c>
    </row>
    <row r="21" spans="1:6">
      <c r="A21" t="s">
        <v>25</v>
      </c>
      <c r="B21" s="4">
        <v>2025</v>
      </c>
      <c r="C21" t="s">
        <v>42</v>
      </c>
      <c r="D21" t="s">
        <v>89</v>
      </c>
      <c r="E21" s="14" t="s">
        <v>90</v>
      </c>
      <c r="F21" t="s">
        <v>91</v>
      </c>
    </row>
    <row r="22" spans="1:6">
      <c r="A22" t="s">
        <v>26</v>
      </c>
      <c r="B22" s="6">
        <v>0.03</v>
      </c>
      <c r="C22" t="s">
        <v>50</v>
      </c>
      <c r="D22" t="s">
        <v>89</v>
      </c>
      <c r="E22" s="14" t="s">
        <v>92</v>
      </c>
      <c r="F22" t="s">
        <v>91</v>
      </c>
    </row>
    <row r="23" spans="1:6">
      <c r="A23" t="s">
        <v>27</v>
      </c>
      <c r="B23" s="6">
        <v>0.03</v>
      </c>
      <c r="C23" t="s">
        <v>50</v>
      </c>
      <c r="D23" t="s">
        <v>89</v>
      </c>
      <c r="E23" s="14" t="s">
        <v>93</v>
      </c>
      <c r="F23" t="s">
        <v>91</v>
      </c>
    </row>
    <row r="24" spans="1:6" ht="27.6">
      <c r="A24" t="s">
        <v>28</v>
      </c>
      <c r="B24" s="6">
        <v>0.08</v>
      </c>
      <c r="C24" t="s">
        <v>50</v>
      </c>
      <c r="D24" t="s">
        <v>89</v>
      </c>
      <c r="E24" s="14" t="s">
        <v>94</v>
      </c>
      <c r="F24" t="s">
        <v>91</v>
      </c>
    </row>
    <row r="25" spans="1:6">
      <c r="A25" t="s">
        <v>29</v>
      </c>
      <c r="B25" s="4">
        <v>160</v>
      </c>
      <c r="C25" t="s">
        <v>95</v>
      </c>
      <c r="D25" t="s">
        <v>89</v>
      </c>
      <c r="E25" s="14" t="s">
        <v>96</v>
      </c>
      <c r="F25" t="s">
        <v>91</v>
      </c>
    </row>
    <row r="26" spans="1:6">
      <c r="A26" t="s">
        <v>30</v>
      </c>
      <c r="B26" s="12">
        <v>1.5</v>
      </c>
      <c r="C26" t="s">
        <v>97</v>
      </c>
      <c r="D26" t="s">
        <v>89</v>
      </c>
      <c r="E26" s="14" t="s">
        <v>98</v>
      </c>
      <c r="F26" t="s">
        <v>91</v>
      </c>
    </row>
    <row r="27" spans="1:6">
      <c r="A27" t="s">
        <v>31</v>
      </c>
      <c r="B27" s="4">
        <v>20</v>
      </c>
      <c r="C27" t="s">
        <v>95</v>
      </c>
      <c r="D27" t="s">
        <v>89</v>
      </c>
      <c r="E27" s="14" t="s">
        <v>99</v>
      </c>
      <c r="F27" t="s">
        <v>91</v>
      </c>
    </row>
    <row r="28" spans="1:6">
      <c r="A28" t="s">
        <v>32</v>
      </c>
      <c r="B28" s="4">
        <v>100</v>
      </c>
      <c r="C28" t="s">
        <v>95</v>
      </c>
      <c r="D28" t="s">
        <v>89</v>
      </c>
      <c r="E28" s="14" t="s">
        <v>100</v>
      </c>
      <c r="F28" t="s">
        <v>91</v>
      </c>
    </row>
    <row r="29" spans="1:6">
      <c r="A29" t="s">
        <v>33</v>
      </c>
      <c r="B29" s="4">
        <v>160</v>
      </c>
      <c r="C29" t="s">
        <v>95</v>
      </c>
      <c r="D29" t="s">
        <v>89</v>
      </c>
      <c r="E29" s="14" t="s">
        <v>101</v>
      </c>
      <c r="F29" t="s">
        <v>91</v>
      </c>
    </row>
    <row r="30" spans="1:6">
      <c r="A30" t="s">
        <v>34</v>
      </c>
      <c r="B30" s="4">
        <v>15</v>
      </c>
      <c r="C30" t="s">
        <v>102</v>
      </c>
      <c r="D30" t="s">
        <v>89</v>
      </c>
      <c r="E30" s="14" t="s">
        <v>103</v>
      </c>
      <c r="F30" t="s">
        <v>91</v>
      </c>
    </row>
    <row r="31" spans="1:6">
      <c r="A31" t="s">
        <v>35</v>
      </c>
      <c r="B31" s="4">
        <v>64</v>
      </c>
      <c r="C31" t="s">
        <v>102</v>
      </c>
      <c r="D31" t="s">
        <v>89</v>
      </c>
      <c r="E31" s="14" t="s">
        <v>104</v>
      </c>
      <c r="F31" t="s">
        <v>91</v>
      </c>
    </row>
    <row r="32" spans="1:6">
      <c r="A32" t="s">
        <v>36</v>
      </c>
      <c r="B32" s="2" t="s">
        <v>116</v>
      </c>
      <c r="C32" t="s">
        <v>57</v>
      </c>
      <c r="D32" t="s">
        <v>89</v>
      </c>
      <c r="E32" s="14" t="s">
        <v>105</v>
      </c>
      <c r="F32" t="s">
        <v>91</v>
      </c>
    </row>
    <row r="33" spans="1:6">
      <c r="A33" t="s">
        <v>37</v>
      </c>
      <c r="B33" s="4">
        <v>2023</v>
      </c>
      <c r="C33" t="s">
        <v>42</v>
      </c>
      <c r="D33" t="s">
        <v>89</v>
      </c>
      <c r="E33" s="14" t="s">
        <v>106</v>
      </c>
      <c r="F33" t="s">
        <v>91</v>
      </c>
    </row>
    <row r="34" spans="1:6">
      <c r="A34" t="s">
        <v>38</v>
      </c>
      <c r="B34" s="13">
        <v>3</v>
      </c>
      <c r="C34" t="s">
        <v>107</v>
      </c>
      <c r="D34" t="s">
        <v>89</v>
      </c>
      <c r="E34" s="14" t="s">
        <v>108</v>
      </c>
      <c r="F34" t="s">
        <v>91</v>
      </c>
    </row>
    <row r="35" spans="1:6">
      <c r="A35" t="s">
        <v>39</v>
      </c>
      <c r="B35" s="2" t="s">
        <v>117</v>
      </c>
      <c r="C35" t="s">
        <v>57</v>
      </c>
      <c r="D35" t="s">
        <v>89</v>
      </c>
      <c r="E35" s="14" t="s">
        <v>109</v>
      </c>
      <c r="F35" t="s">
        <v>91</v>
      </c>
    </row>
    <row r="36" spans="1:6">
      <c r="A36" t="s">
        <v>40</v>
      </c>
      <c r="B36" s="2" t="s">
        <v>118</v>
      </c>
      <c r="C36" t="s">
        <v>57</v>
      </c>
      <c r="D36" t="s">
        <v>89</v>
      </c>
      <c r="E36" s="14" t="s">
        <v>110</v>
      </c>
      <c r="F36" t="s">
        <v>91</v>
      </c>
    </row>
    <row r="37" spans="1:6">
      <c r="A37" t="s">
        <v>41</v>
      </c>
      <c r="B37" s="6">
        <v>7.4881374163431602E-2</v>
      </c>
      <c r="C37" t="s">
        <v>50</v>
      </c>
      <c r="D37" t="s">
        <v>89</v>
      </c>
      <c r="E37" s="14" t="s">
        <v>111</v>
      </c>
      <c r="F37" t="s">
        <v>91</v>
      </c>
    </row>
  </sheetData>
  <autoFilter ref="A1:F1" xr:uid="{00000000-0009-0000-0000-000011000000}"/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16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2.69921875" customWidth="1"/>
    <col min="2" max="2" width="18.69921875" customWidth="1"/>
    <col min="3" max="3" width="34.69921875" customWidth="1"/>
    <col min="4" max="4" width="52.69921875" customWidth="1"/>
    <col min="5" max="5" width="26.69921875" customWidth="1"/>
  </cols>
  <sheetData>
    <row r="1" spans="1:5" ht="28.05" customHeight="1">
      <c r="A1" s="1" t="s">
        <v>608</v>
      </c>
      <c r="B1" s="1" t="s">
        <v>609</v>
      </c>
      <c r="C1" s="1" t="s">
        <v>610</v>
      </c>
      <c r="D1" s="1" t="s">
        <v>611</v>
      </c>
      <c r="E1" s="1" t="s">
        <v>612</v>
      </c>
    </row>
    <row r="2" spans="1:5">
      <c r="A2" t="s">
        <v>613</v>
      </c>
      <c r="B2" t="s">
        <v>614</v>
      </c>
      <c r="C2" s="14" t="s">
        <v>615</v>
      </c>
      <c r="D2" s="14" t="s">
        <v>616</v>
      </c>
      <c r="E2" t="s">
        <v>617</v>
      </c>
    </row>
    <row r="3" spans="1:5">
      <c r="A3" t="s">
        <v>618</v>
      </c>
      <c r="B3" t="s">
        <v>619</v>
      </c>
      <c r="C3" s="14" t="s">
        <v>613</v>
      </c>
      <c r="D3" s="14" t="s">
        <v>620</v>
      </c>
      <c r="E3" t="s">
        <v>617</v>
      </c>
    </row>
    <row r="4" spans="1:5">
      <c r="A4" t="s">
        <v>621</v>
      </c>
      <c r="B4" t="s">
        <v>622</v>
      </c>
      <c r="C4" s="14" t="s">
        <v>623</v>
      </c>
      <c r="D4" s="14" t="s">
        <v>624</v>
      </c>
      <c r="E4" t="s">
        <v>617</v>
      </c>
    </row>
    <row r="5" spans="1:5" ht="27.6">
      <c r="A5" t="s">
        <v>625</v>
      </c>
      <c r="B5" t="s">
        <v>626</v>
      </c>
      <c r="C5" s="14" t="s">
        <v>627</v>
      </c>
      <c r="D5" s="14" t="s">
        <v>628</v>
      </c>
      <c r="E5" t="s">
        <v>617</v>
      </c>
    </row>
    <row r="6" spans="1:5" ht="27.6">
      <c r="A6" t="s">
        <v>629</v>
      </c>
      <c r="B6" t="s">
        <v>630</v>
      </c>
      <c r="C6" s="14" t="s">
        <v>631</v>
      </c>
      <c r="D6" s="14" t="s">
        <v>632</v>
      </c>
      <c r="E6" t="s">
        <v>617</v>
      </c>
    </row>
    <row r="7" spans="1:5" ht="27.6">
      <c r="A7" t="s">
        <v>633</v>
      </c>
      <c r="B7" t="s">
        <v>634</v>
      </c>
      <c r="C7" s="14" t="s">
        <v>635</v>
      </c>
      <c r="D7" s="14" t="s">
        <v>636</v>
      </c>
      <c r="E7" t="s">
        <v>617</v>
      </c>
    </row>
    <row r="8" spans="1:5" ht="41.4">
      <c r="A8" t="s">
        <v>637</v>
      </c>
      <c r="B8" t="s">
        <v>638</v>
      </c>
      <c r="C8" s="14" t="s">
        <v>639</v>
      </c>
      <c r="D8" s="14" t="s">
        <v>640</v>
      </c>
      <c r="E8" t="s">
        <v>617</v>
      </c>
    </row>
    <row r="9" spans="1:5">
      <c r="A9" t="s">
        <v>637</v>
      </c>
      <c r="B9" t="s">
        <v>641</v>
      </c>
      <c r="C9" s="14" t="s">
        <v>642</v>
      </c>
      <c r="D9" s="14" t="s">
        <v>643</v>
      </c>
      <c r="E9" t="s">
        <v>617</v>
      </c>
    </row>
    <row r="10" spans="1:5">
      <c r="A10" t="s">
        <v>644</v>
      </c>
      <c r="B10" t="s">
        <v>645</v>
      </c>
      <c r="C10" s="14" t="s">
        <v>637</v>
      </c>
      <c r="D10" s="14" t="s">
        <v>646</v>
      </c>
      <c r="E10" t="s">
        <v>617</v>
      </c>
    </row>
    <row r="11" spans="1:5" ht="27.6">
      <c r="A11" t="s">
        <v>647</v>
      </c>
      <c r="B11" t="s">
        <v>648</v>
      </c>
      <c r="C11" s="14" t="s">
        <v>649</v>
      </c>
      <c r="D11" s="14" t="s">
        <v>650</v>
      </c>
      <c r="E11" t="s">
        <v>617</v>
      </c>
    </row>
    <row r="12" spans="1:5" ht="27.6">
      <c r="A12" t="s">
        <v>651</v>
      </c>
      <c r="B12" t="s">
        <v>652</v>
      </c>
      <c r="C12" s="14" t="s">
        <v>653</v>
      </c>
      <c r="D12" s="14" t="s">
        <v>654</v>
      </c>
      <c r="E12" t="s">
        <v>617</v>
      </c>
    </row>
    <row r="13" spans="1:5" ht="41.4">
      <c r="A13" t="s">
        <v>655</v>
      </c>
      <c r="B13" t="s">
        <v>656</v>
      </c>
      <c r="C13" s="14" t="s">
        <v>657</v>
      </c>
      <c r="D13" s="14" t="s">
        <v>658</v>
      </c>
      <c r="E13" t="s">
        <v>617</v>
      </c>
    </row>
    <row r="14" spans="1:5">
      <c r="A14" t="s">
        <v>659</v>
      </c>
      <c r="B14" t="s">
        <v>660</v>
      </c>
      <c r="C14" s="14" t="s">
        <v>661</v>
      </c>
      <c r="D14" s="14" t="s">
        <v>662</v>
      </c>
      <c r="E14" t="s">
        <v>617</v>
      </c>
    </row>
    <row r="15" spans="1:5">
      <c r="A15" t="s">
        <v>663</v>
      </c>
      <c r="B15" t="s">
        <v>664</v>
      </c>
      <c r="C15" s="14" t="s">
        <v>665</v>
      </c>
      <c r="D15" s="14" t="s">
        <v>666</v>
      </c>
      <c r="E15" t="s">
        <v>617</v>
      </c>
    </row>
    <row r="16" spans="1:5">
      <c r="A16" t="s">
        <v>667</v>
      </c>
      <c r="B16" t="s">
        <v>668</v>
      </c>
      <c r="C16" s="14" t="s">
        <v>669</v>
      </c>
      <c r="D16" s="14" t="s">
        <v>670</v>
      </c>
      <c r="E16" t="s">
        <v>671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README</vt:lpstr>
      <vt:lpstr>Run_Metadata</vt:lpstr>
      <vt:lpstr>Scenario_Catalog</vt:lpstr>
      <vt:lpstr>Selected_Interventions</vt:lpstr>
      <vt:lpstr>Cost_Components</vt:lpstr>
      <vt:lpstr>Annual_Mortality</vt:lpstr>
      <vt:lpstr>Health_Outcomes</vt:lpstr>
      <vt:lpstr>CVD_40q30</vt:lpstr>
      <vt:lpstr>CVD_40q30_Age</vt:lpstr>
      <vt:lpstr>Annual_Cost</vt:lpstr>
      <vt:lpstr>Budget_Impact</vt:lpstr>
      <vt:lpstr>Cost_Effectiveness</vt:lpstr>
      <vt:lpstr>Economic_Value</vt:lpstr>
      <vt:lpstr>Benefit_Cost</vt:lpstr>
      <vt:lpstr>QA_Checks</vt:lpstr>
      <vt:lpstr>Input_Diagnostic</vt:lpstr>
      <vt:lpstr>Methods_and_Sources</vt:lpstr>
      <vt:lpstr>Calculation_Assumptions</vt:lpstr>
      <vt:lpstr>Calculation_Map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wrgar</dc:creator>
  <cp:lastModifiedBy>William R Garcia</cp:lastModifiedBy>
  <dcterms:created xsi:type="dcterms:W3CDTF">2026-08-29T03:02:00Z</dcterms:created>
  <dcterms:modified xsi:type="dcterms:W3CDTF">2026-08-29T03:36:33Z</dcterms:modified>
</cp:coreProperties>
</file>